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8_{E30BD65F-E227-44CC-8DCE-5AB56D28C188}" xr6:coauthVersionLast="47" xr6:coauthVersionMax="47" xr10:uidLastSave="{00000000-0000-0000-0000-000000000000}"/>
  <bookViews>
    <workbookView xWindow="-110" yWindow="-110" windowWidth="19420" windowHeight="10300" firstSheet="7" activeTab="12" xr2:uid="{BEDDA086-3899-4EC0-A870-445CC9E7E800}"/>
  </bookViews>
  <sheets>
    <sheet name="Old R002 codes" sheetId="69" state="hidden" r:id="rId1"/>
    <sheet name="Old Codes" sheetId="15" state="hidden" r:id="rId2"/>
    <sheet name="Codes (3)" sheetId="860" state="hidden" r:id="rId3"/>
    <sheet name="Calcs." sheetId="1307" r:id="rId4"/>
    <sheet name="Qarterly Summary" sheetId="1245" r:id="rId5"/>
    <sheet name="Charts" sheetId="1246" r:id="rId6"/>
    <sheet name="ChatGPT testing" sheetId="908" r:id="rId7"/>
    <sheet name="Macro" sheetId="206" r:id="rId8"/>
    <sheet name="Data" sheetId="532" state="hidden" r:id="rId9"/>
    <sheet name="Validation" sheetId="487" state="hidden" r:id="rId10"/>
    <sheet name="Data validation" sheetId="564" r:id="rId11"/>
    <sheet name="Code list" sheetId="84" r:id="rId12"/>
    <sheet name="Codes" sheetId="64" r:id="rId13"/>
    <sheet name="DCF" sheetId="1225" r:id="rId14"/>
    <sheet name="WACC" sheetId="1226" r:id="rId15"/>
    <sheet name="Comps." sheetId="1227" r:id="rId16"/>
    <sheet name="IS BS CF" sheetId="861" r:id="rId17"/>
    <sheet name="Corporate Overhead" sheetId="863" r:id="rId18"/>
    <sheet name="Equity" sheetId="864" r:id="rId19"/>
    <sheet name="GPT cache" sheetId="859" state="veryHidden" r:id="rId20"/>
  </sheets>
  <definedNames>
    <definedName name="_______________a2" localSheetId="5" hidden="1">{#N/A,#N/A,FALSE,"Sheet1"}</definedName>
    <definedName name="_______________a2" localSheetId="4" hidden="1">{#N/A,#N/A,FALSE,"Sheet1"}</definedName>
    <definedName name="_______________a2" hidden="1">{#N/A,#N/A,FALSE,"Sheet1"}</definedName>
    <definedName name="_______________a3" localSheetId="5" hidden="1">{#N/A,#N/A,FALSE,"Sheet1"}</definedName>
    <definedName name="_______________a3" localSheetId="4" hidden="1">{#N/A,#N/A,FALSE,"Sheet1"}</definedName>
    <definedName name="_______________a3" hidden="1">{#N/A,#N/A,FALSE,"Sheet1"}</definedName>
    <definedName name="______________a2" localSheetId="5" hidden="1">{#N/A,#N/A,FALSE,"Sheet1"}</definedName>
    <definedName name="______________a2" localSheetId="4" hidden="1">{#N/A,#N/A,FALSE,"Sheet1"}</definedName>
    <definedName name="______________a2" hidden="1">{#N/A,#N/A,FALSE,"Sheet1"}</definedName>
    <definedName name="______________a3" localSheetId="5" hidden="1">{#N/A,#N/A,FALSE,"Sheet1"}</definedName>
    <definedName name="______________a3" localSheetId="4" hidden="1">{#N/A,#N/A,FALSE,"Sheet1"}</definedName>
    <definedName name="______________a3" hidden="1">{#N/A,#N/A,FALSE,"Sheet1"}</definedName>
    <definedName name="_____________a2" localSheetId="5" hidden="1">{#N/A,#N/A,FALSE,"Sheet1"}</definedName>
    <definedName name="_____________a2" localSheetId="4" hidden="1">{#N/A,#N/A,FALSE,"Sheet1"}</definedName>
    <definedName name="_____________a2" hidden="1">{#N/A,#N/A,FALSE,"Sheet1"}</definedName>
    <definedName name="_____________a3" localSheetId="5" hidden="1">{#N/A,#N/A,FALSE,"Sheet1"}</definedName>
    <definedName name="_____________a3" localSheetId="4" hidden="1">{#N/A,#N/A,FALSE,"Sheet1"}</definedName>
    <definedName name="_____________a3" hidden="1">{#N/A,#N/A,FALSE,"Sheet1"}</definedName>
    <definedName name="___________a2" localSheetId="5" hidden="1">{#N/A,#N/A,FALSE,"Sheet1"}</definedName>
    <definedName name="___________a2" localSheetId="4" hidden="1">{#N/A,#N/A,FALSE,"Sheet1"}</definedName>
    <definedName name="___________a2" hidden="1">{#N/A,#N/A,FALSE,"Sheet1"}</definedName>
    <definedName name="___________a3" localSheetId="5" hidden="1">{#N/A,#N/A,FALSE,"Sheet1"}</definedName>
    <definedName name="___________a3" localSheetId="4" hidden="1">{#N/A,#N/A,FALSE,"Sheet1"}</definedName>
    <definedName name="___________a3" hidden="1">{#N/A,#N/A,FALSE,"Sheet1"}</definedName>
    <definedName name="__________a2" localSheetId="5" hidden="1">{#N/A,#N/A,FALSE,"Sheet1"}</definedName>
    <definedName name="__________a2" localSheetId="4" hidden="1">{#N/A,#N/A,FALSE,"Sheet1"}</definedName>
    <definedName name="__________a2" hidden="1">{#N/A,#N/A,FALSE,"Sheet1"}</definedName>
    <definedName name="__________a3" localSheetId="5" hidden="1">{#N/A,#N/A,FALSE,"Sheet1"}</definedName>
    <definedName name="__________a3" localSheetId="4" hidden="1">{#N/A,#N/A,FALSE,"Sheet1"}</definedName>
    <definedName name="__________a3" hidden="1">{#N/A,#N/A,FALSE,"Sheet1"}</definedName>
    <definedName name="_________a2" localSheetId="5" hidden="1">{#N/A,#N/A,FALSE,"Sheet1"}</definedName>
    <definedName name="_________a2" localSheetId="4" hidden="1">{#N/A,#N/A,FALSE,"Sheet1"}</definedName>
    <definedName name="_________a2" hidden="1">{#N/A,#N/A,FALSE,"Sheet1"}</definedName>
    <definedName name="_________a3" localSheetId="5" hidden="1">{#N/A,#N/A,FALSE,"Sheet1"}</definedName>
    <definedName name="_________a3" localSheetId="4" hidden="1">{#N/A,#N/A,FALSE,"Sheet1"}</definedName>
    <definedName name="_________a3" hidden="1">{#N/A,#N/A,FALSE,"Sheet1"}</definedName>
    <definedName name="________a2" localSheetId="5" hidden="1">{#N/A,#N/A,FALSE,"Sheet1"}</definedName>
    <definedName name="________a2" localSheetId="4" hidden="1">{#N/A,#N/A,FALSE,"Sheet1"}</definedName>
    <definedName name="________a2" hidden="1">{#N/A,#N/A,FALSE,"Sheet1"}</definedName>
    <definedName name="________a3" localSheetId="5" hidden="1">{#N/A,#N/A,FALSE,"Sheet1"}</definedName>
    <definedName name="________a3" localSheetId="4" hidden="1">{#N/A,#N/A,FALSE,"Sheet1"}</definedName>
    <definedName name="________a3" hidden="1">{#N/A,#N/A,FALSE,"Sheet1"}</definedName>
    <definedName name="______a2" localSheetId="5" hidden="1">{#N/A,#N/A,FALSE,"Sheet1"}</definedName>
    <definedName name="______a2" localSheetId="4" hidden="1">{#N/A,#N/A,FALSE,"Sheet1"}</definedName>
    <definedName name="______a2" hidden="1">{#N/A,#N/A,FALSE,"Sheet1"}</definedName>
    <definedName name="______a3" localSheetId="5" hidden="1">{#N/A,#N/A,FALSE,"Sheet1"}</definedName>
    <definedName name="______a3" localSheetId="4" hidden="1">{#N/A,#N/A,FALSE,"Sheet1"}</definedName>
    <definedName name="______a3" hidden="1">{#N/A,#N/A,FALSE,"Sheet1"}</definedName>
    <definedName name="_____a2" localSheetId="5" hidden="1">{#N/A,#N/A,FALSE,"Sheet1"}</definedName>
    <definedName name="_____a2" localSheetId="4" hidden="1">{#N/A,#N/A,FALSE,"Sheet1"}</definedName>
    <definedName name="_____a2" hidden="1">{#N/A,#N/A,FALSE,"Sheet1"}</definedName>
    <definedName name="_____a3" localSheetId="5" hidden="1">{#N/A,#N/A,FALSE,"Sheet1"}</definedName>
    <definedName name="_____a3" localSheetId="4" hidden="1">{#N/A,#N/A,FALSE,"Sheet1"}</definedName>
    <definedName name="_____a3" hidden="1">{#N/A,#N/A,FALSE,"Sheet1"}</definedName>
    <definedName name="____a2" localSheetId="5" hidden="1">{#N/A,#N/A,FALSE,"Sheet1"}</definedName>
    <definedName name="____a2" localSheetId="4" hidden="1">{#N/A,#N/A,FALSE,"Sheet1"}</definedName>
    <definedName name="____a2" hidden="1">{#N/A,#N/A,FALSE,"Sheet1"}</definedName>
    <definedName name="____a3" localSheetId="5" hidden="1">{#N/A,#N/A,FALSE,"Sheet1"}</definedName>
    <definedName name="____a3" localSheetId="4" hidden="1">{#N/A,#N/A,FALSE,"Sheet1"}</definedName>
    <definedName name="____a3" hidden="1">{#N/A,#N/A,FALSE,"Sheet1"}</definedName>
    <definedName name="___a2" localSheetId="5" hidden="1">{#N/A,#N/A,FALSE,"Sheet1"}</definedName>
    <definedName name="___a2" localSheetId="4" hidden="1">{#N/A,#N/A,FALSE,"Sheet1"}</definedName>
    <definedName name="___a2" hidden="1">{#N/A,#N/A,FALSE,"Sheet1"}</definedName>
    <definedName name="___a3" localSheetId="5" hidden="1">{#N/A,#N/A,FALSE,"Sheet1"}</definedName>
    <definedName name="___a3" localSheetId="4" hidden="1">{#N/A,#N/A,FALSE,"Sheet1"}</definedName>
    <definedName name="___a3" hidden="1">{#N/A,#N/A,FALSE,"Sheet1"}</definedName>
    <definedName name="__123Graph_A" localSheetId="5" hidden="1">#REF!</definedName>
    <definedName name="__123Graph_A" localSheetId="15" hidden="1">#REF!</definedName>
    <definedName name="__123Graph_A" localSheetId="17" hidden="1">#REF!</definedName>
    <definedName name="__123Graph_A" localSheetId="13" hidden="1">#REF!</definedName>
    <definedName name="__123Graph_A" localSheetId="18" hidden="1">#REF!</definedName>
    <definedName name="__123Graph_A" localSheetId="16" hidden="1">#REF!</definedName>
    <definedName name="__123Graph_A" localSheetId="1" hidden="1">#REF!</definedName>
    <definedName name="__123Graph_A" localSheetId="4" hidden="1">#REF!</definedName>
    <definedName name="__123Graph_AA" localSheetId="5" hidden="1">#REF!</definedName>
    <definedName name="__123Graph_AA" localSheetId="15" hidden="1">#REF!</definedName>
    <definedName name="__123Graph_AA" localSheetId="17" hidden="1">#REF!</definedName>
    <definedName name="__123Graph_AA" localSheetId="13" hidden="1">#REF!</definedName>
    <definedName name="__123Graph_AA" localSheetId="18" hidden="1">#REF!</definedName>
    <definedName name="__123Graph_AA" localSheetId="16" hidden="1">#REF!</definedName>
    <definedName name="__123Graph_AA" localSheetId="1" hidden="1">#REF!</definedName>
    <definedName name="__123Graph_AA" localSheetId="4" hidden="1">#REF!</definedName>
    <definedName name="__123Graph_B" localSheetId="5" hidden="1">#REF!</definedName>
    <definedName name="__123Graph_B" localSheetId="15" hidden="1">#REF!</definedName>
    <definedName name="__123Graph_B" localSheetId="17" hidden="1">#REF!</definedName>
    <definedName name="__123Graph_B" localSheetId="13" hidden="1">#REF!</definedName>
    <definedName name="__123Graph_B" localSheetId="18" hidden="1">#REF!</definedName>
    <definedName name="__123Graph_B" localSheetId="16" hidden="1">#REF!</definedName>
    <definedName name="__123Graph_B" localSheetId="1" hidden="1">#REF!</definedName>
    <definedName name="__123Graph_B" localSheetId="4" hidden="1">#REF!</definedName>
    <definedName name="__123Graph_C" localSheetId="5" hidden="1">#REF!</definedName>
    <definedName name="__123Graph_C" localSheetId="15" hidden="1">#REF!</definedName>
    <definedName name="__123Graph_C" localSheetId="17" hidden="1">#REF!</definedName>
    <definedName name="__123Graph_C" localSheetId="13" hidden="1">#REF!</definedName>
    <definedName name="__123Graph_C" localSheetId="18" hidden="1">#REF!</definedName>
    <definedName name="__123Graph_C" localSheetId="16" hidden="1">#REF!</definedName>
    <definedName name="__123Graph_C" localSheetId="1" hidden="1">#REF!</definedName>
    <definedName name="__123Graph_C" localSheetId="4" hidden="1">#REF!</definedName>
    <definedName name="__123Graph_D" localSheetId="5" hidden="1">#REF!</definedName>
    <definedName name="__123Graph_D" localSheetId="15" hidden="1">#REF!</definedName>
    <definedName name="__123Graph_D" localSheetId="17" hidden="1">#REF!</definedName>
    <definedName name="__123Graph_D" localSheetId="13" hidden="1">#REF!</definedName>
    <definedName name="__123Graph_D" localSheetId="18" hidden="1">#REF!</definedName>
    <definedName name="__123Graph_D" localSheetId="16" hidden="1">#REF!</definedName>
    <definedName name="__123Graph_D" localSheetId="1" hidden="1">#REF!</definedName>
    <definedName name="__123Graph_D" localSheetId="4" hidden="1">#REF!</definedName>
    <definedName name="__123Graph_E" localSheetId="5" hidden="1">#REF!</definedName>
    <definedName name="__123Graph_E" localSheetId="15" hidden="1">#REF!</definedName>
    <definedName name="__123Graph_E" localSheetId="17" hidden="1">#REF!</definedName>
    <definedName name="__123Graph_E" localSheetId="13" hidden="1">#REF!</definedName>
    <definedName name="__123Graph_E" localSheetId="18" hidden="1">#REF!</definedName>
    <definedName name="__123Graph_E" localSheetId="16" hidden="1">#REF!</definedName>
    <definedName name="__123Graph_E" localSheetId="1" hidden="1">#REF!</definedName>
    <definedName name="__123Graph_E" localSheetId="4" hidden="1">#REF!</definedName>
    <definedName name="__123Graph_F" localSheetId="5" hidden="1">#REF!</definedName>
    <definedName name="__123Graph_F" localSheetId="15" hidden="1">#REF!</definedName>
    <definedName name="__123Graph_F" localSheetId="17" hidden="1">#REF!</definedName>
    <definedName name="__123Graph_F" localSheetId="13" hidden="1">#REF!</definedName>
    <definedName name="__123Graph_F" localSheetId="18" hidden="1">#REF!</definedName>
    <definedName name="__123Graph_F" localSheetId="16" hidden="1">#REF!</definedName>
    <definedName name="__123Graph_F" localSheetId="1" hidden="1">#REF!</definedName>
    <definedName name="__123Graph_F" localSheetId="4" hidden="1">#REF!</definedName>
    <definedName name="__123Graph_X" localSheetId="5" hidden="1">#REF!</definedName>
    <definedName name="__123Graph_X" localSheetId="15" hidden="1">#REF!</definedName>
    <definedName name="__123Graph_X" localSheetId="17" hidden="1">#REF!</definedName>
    <definedName name="__123Graph_X" localSheetId="13" hidden="1">#REF!</definedName>
    <definedName name="__123Graph_X" localSheetId="18" hidden="1">#REF!</definedName>
    <definedName name="__123Graph_X" localSheetId="16" hidden="1">#REF!</definedName>
    <definedName name="__123Graph_X" localSheetId="1" hidden="1">#REF!</definedName>
    <definedName name="__123Graph_X" localSheetId="4" hidden="1">#REF!</definedName>
    <definedName name="__a2" localSheetId="3" hidden="1">{#N/A,#N/A,FALSE,"Sheet1"}</definedName>
    <definedName name="__a2" localSheetId="5" hidden="1">{#N/A,#N/A,FALSE,"Sheet1"}</definedName>
    <definedName name="__a2" localSheetId="12" hidden="1">{#N/A,#N/A,FALSE,"Sheet1"}</definedName>
    <definedName name="__a2" localSheetId="2" hidden="1">{#N/A,#N/A,FALSE,"Sheet1"}</definedName>
    <definedName name="__a2" localSheetId="17" hidden="1">{#N/A,#N/A,FALSE,"Sheet1"}</definedName>
    <definedName name="__a2" localSheetId="18" hidden="1">{#N/A,#N/A,FALSE,"Sheet1"}</definedName>
    <definedName name="__a2" localSheetId="16" hidden="1">{#N/A,#N/A,FALSE,"Sheet1"}</definedName>
    <definedName name="__a2" localSheetId="1" hidden="1">{#N/A,#N/A,FALSE,"Sheet1"}</definedName>
    <definedName name="__a2" localSheetId="0" hidden="1">{#N/A,#N/A,FALSE,"Sheet1"}</definedName>
    <definedName name="__a2" localSheetId="4" hidden="1">{#N/A,#N/A,FALSE,"Sheet1"}</definedName>
    <definedName name="__a3" localSheetId="3" hidden="1">{#N/A,#N/A,FALSE,"Sheet1"}</definedName>
    <definedName name="__a3" localSheetId="5" hidden="1">{#N/A,#N/A,FALSE,"Sheet1"}</definedName>
    <definedName name="__a3" localSheetId="12" hidden="1">{#N/A,#N/A,FALSE,"Sheet1"}</definedName>
    <definedName name="__a3" localSheetId="2" hidden="1">{#N/A,#N/A,FALSE,"Sheet1"}</definedName>
    <definedName name="__a3" localSheetId="17" hidden="1">{#N/A,#N/A,FALSE,"Sheet1"}</definedName>
    <definedName name="__a3" localSheetId="18" hidden="1">{#N/A,#N/A,FALSE,"Sheet1"}</definedName>
    <definedName name="__a3" localSheetId="16" hidden="1">{#N/A,#N/A,FALSE,"Sheet1"}</definedName>
    <definedName name="__a3" localSheetId="1" hidden="1">{#N/A,#N/A,FALSE,"Sheet1"}</definedName>
    <definedName name="__a3" localSheetId="0" hidden="1">{#N/A,#N/A,FALSE,"Sheet1"}</definedName>
    <definedName name="__a3" localSheetId="4" hidden="1">{#N/A,#N/A,FALSE,"Sheet1"}</definedName>
    <definedName name="__FDS_HYPERLINK_TOGGLE_STATE__" hidden="1">"ON"</definedName>
    <definedName name="__IntlFixup" hidden="1">TRUE</definedName>
    <definedName name="_a2" localSheetId="3" hidden="1">{#N/A,#N/A,FALSE,"Sheet1"}</definedName>
    <definedName name="_a2" localSheetId="5" hidden="1">{#N/A,#N/A,FALSE,"Sheet1"}</definedName>
    <definedName name="_a2" localSheetId="12" hidden="1">{#N/A,#N/A,FALSE,"Sheet1"}</definedName>
    <definedName name="_a2" localSheetId="2" hidden="1">{#N/A,#N/A,FALSE,"Sheet1"}</definedName>
    <definedName name="_a2" localSheetId="17" hidden="1">{#N/A,#N/A,FALSE,"Sheet1"}</definedName>
    <definedName name="_a2" localSheetId="18" hidden="1">{#N/A,#N/A,FALSE,"Sheet1"}</definedName>
    <definedName name="_a2" localSheetId="16" hidden="1">{#N/A,#N/A,FALSE,"Sheet1"}</definedName>
    <definedName name="_a2" localSheetId="1" hidden="1">{#N/A,#N/A,FALSE,"Sheet1"}</definedName>
    <definedName name="_a2" localSheetId="0" hidden="1">{#N/A,#N/A,FALSE,"Sheet1"}</definedName>
    <definedName name="_a2" localSheetId="4" hidden="1">{#N/A,#N/A,FALSE,"Sheet1"}</definedName>
    <definedName name="_a3" localSheetId="3" hidden="1">{#N/A,#N/A,FALSE,"Sheet1"}</definedName>
    <definedName name="_a3" localSheetId="5" hidden="1">{#N/A,#N/A,FALSE,"Sheet1"}</definedName>
    <definedName name="_a3" localSheetId="12" hidden="1">{#N/A,#N/A,FALSE,"Sheet1"}</definedName>
    <definedName name="_a3" localSheetId="2" hidden="1">{#N/A,#N/A,FALSE,"Sheet1"}</definedName>
    <definedName name="_a3" localSheetId="17" hidden="1">{#N/A,#N/A,FALSE,"Sheet1"}</definedName>
    <definedName name="_a3" localSheetId="18" hidden="1">{#N/A,#N/A,FALSE,"Sheet1"}</definedName>
    <definedName name="_a3" localSheetId="16" hidden="1">{#N/A,#N/A,FALSE,"Sheet1"}</definedName>
    <definedName name="_a3" localSheetId="1" hidden="1">{#N/A,#N/A,FALSE,"Sheet1"}</definedName>
    <definedName name="_a3" localSheetId="0" hidden="1">{#N/A,#N/A,FALSE,"Sheet1"}</definedName>
    <definedName name="_a3" localSheetId="4"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5" hidden="1">#REF!</definedName>
    <definedName name="_bdm.00286C8B730647308FBBEA2720FFB0AC.edm" localSheetId="17" hidden="1">#REF!</definedName>
    <definedName name="_bdm.00286C8B730647308FBBEA2720FFB0AC.edm" localSheetId="18" hidden="1">#REF!</definedName>
    <definedName name="_bdm.00286C8B730647308FBBEA2720FFB0AC.edm" localSheetId="16" hidden="1">#REF!</definedName>
    <definedName name="_bdm.00286C8B730647308FBBEA2720FFB0AC.edm" localSheetId="1" hidden="1">#REF!</definedName>
    <definedName name="_bdm.00286C8B730647308FBBEA2720FFB0AC.edm" localSheetId="4" hidden="1">#REF!</definedName>
    <definedName name="_bdm.004F05E4AA314011BA0F90C835605EF7.edm" localSheetId="5" hidden="1">#REF!</definedName>
    <definedName name="_bdm.004F05E4AA314011BA0F90C835605EF7.edm" localSheetId="17" hidden="1">#REF!</definedName>
    <definedName name="_bdm.004F05E4AA314011BA0F90C835605EF7.edm" localSheetId="18" hidden="1">#REF!</definedName>
    <definedName name="_bdm.004F05E4AA314011BA0F90C835605EF7.edm" localSheetId="16" hidden="1">#REF!</definedName>
    <definedName name="_bdm.004F05E4AA314011BA0F90C835605EF7.edm" localSheetId="1" hidden="1">#REF!</definedName>
    <definedName name="_bdm.004F05E4AA314011BA0F90C835605EF7.edm" localSheetId="4" hidden="1">#REF!</definedName>
    <definedName name="_bdm.0056E445CB324F118C35C2E9031CD071.edm" localSheetId="5" hidden="1">#REF!</definedName>
    <definedName name="_bdm.0056E445CB324F118C35C2E9031CD071.edm" localSheetId="17" hidden="1">#REF!</definedName>
    <definedName name="_bdm.0056E445CB324F118C35C2E9031CD071.edm" localSheetId="18" hidden="1">#REF!</definedName>
    <definedName name="_bdm.0056E445CB324F118C35C2E9031CD071.edm" localSheetId="16" hidden="1">#REF!</definedName>
    <definedName name="_bdm.0056E445CB324F118C35C2E9031CD071.edm" localSheetId="1" hidden="1">#REF!</definedName>
    <definedName name="_bdm.0056E445CB324F118C35C2E9031CD071.edm" localSheetId="4" hidden="1">#REF!</definedName>
    <definedName name="_bdm.00AE045DC9FC4C4681CC75B2F2417B33.edm" localSheetId="5" hidden="1">#REF!</definedName>
    <definedName name="_bdm.00AE045DC9FC4C4681CC75B2F2417B33.edm" localSheetId="17" hidden="1">#REF!</definedName>
    <definedName name="_bdm.00AE045DC9FC4C4681CC75B2F2417B33.edm" localSheetId="18" hidden="1">#REF!</definedName>
    <definedName name="_bdm.00AE045DC9FC4C4681CC75B2F2417B33.edm" localSheetId="16" hidden="1">#REF!</definedName>
    <definedName name="_bdm.00AE045DC9FC4C4681CC75B2F2417B33.edm" localSheetId="1" hidden="1">#REF!</definedName>
    <definedName name="_bdm.00AE045DC9FC4C4681CC75B2F2417B33.edm" localSheetId="4" hidden="1">#REF!</definedName>
    <definedName name="_bdm.00B59164873447278737F0EDAF34960A.edm" localSheetId="5" hidden="1">#REF!</definedName>
    <definedName name="_bdm.00B59164873447278737F0EDAF34960A.edm" localSheetId="17" hidden="1">#REF!</definedName>
    <definedName name="_bdm.00B59164873447278737F0EDAF34960A.edm" localSheetId="18" hidden="1">#REF!</definedName>
    <definedName name="_bdm.00B59164873447278737F0EDAF34960A.edm" localSheetId="16" hidden="1">#REF!</definedName>
    <definedName name="_bdm.00B59164873447278737F0EDAF34960A.edm" localSheetId="1" hidden="1">#REF!</definedName>
    <definedName name="_bdm.00B59164873447278737F0EDAF34960A.edm" localSheetId="4" hidden="1">#REF!</definedName>
    <definedName name="_bdm.014BB5E76FAE462FA811963F5D61196B.edm" localSheetId="5" hidden="1">#REF!</definedName>
    <definedName name="_bdm.014BB5E76FAE462FA811963F5D61196B.edm" localSheetId="17" hidden="1">#REF!</definedName>
    <definedName name="_bdm.014BB5E76FAE462FA811963F5D61196B.edm" localSheetId="18" hidden="1">#REF!</definedName>
    <definedName name="_bdm.014BB5E76FAE462FA811963F5D61196B.edm" localSheetId="16" hidden="1">#REF!</definedName>
    <definedName name="_bdm.014BB5E76FAE462FA811963F5D61196B.edm" localSheetId="1" hidden="1">#REF!</definedName>
    <definedName name="_bdm.014BB5E76FAE462FA811963F5D61196B.edm" localSheetId="4" hidden="1">#REF!</definedName>
    <definedName name="_bdm.020E6E9B94454B0998597C7453EF7B65.edm" localSheetId="5" hidden="1">#REF!</definedName>
    <definedName name="_bdm.020E6E9B94454B0998597C7453EF7B65.edm" localSheetId="17" hidden="1">#REF!</definedName>
    <definedName name="_bdm.020E6E9B94454B0998597C7453EF7B65.edm" localSheetId="18" hidden="1">#REF!</definedName>
    <definedName name="_bdm.020E6E9B94454B0998597C7453EF7B65.edm" localSheetId="16" hidden="1">#REF!</definedName>
    <definedName name="_bdm.020E6E9B94454B0998597C7453EF7B65.edm" localSheetId="1" hidden="1">#REF!</definedName>
    <definedName name="_bdm.020E6E9B94454B0998597C7453EF7B65.edm" localSheetId="4" hidden="1">#REF!</definedName>
    <definedName name="_bdm.02EC949483F141B2AF218701670BCB7A.edm" localSheetId="5" hidden="1">#REF!</definedName>
    <definedName name="_bdm.02EC949483F141B2AF218701670BCB7A.edm" localSheetId="17" hidden="1">#REF!</definedName>
    <definedName name="_bdm.02EC949483F141B2AF218701670BCB7A.edm" localSheetId="18" hidden="1">#REF!</definedName>
    <definedName name="_bdm.02EC949483F141B2AF218701670BCB7A.edm" localSheetId="16" hidden="1">#REF!</definedName>
    <definedName name="_bdm.02EC949483F141B2AF218701670BCB7A.edm" localSheetId="1" hidden="1">#REF!</definedName>
    <definedName name="_bdm.02EC949483F141B2AF218701670BCB7A.edm" localSheetId="4" hidden="1">#REF!</definedName>
    <definedName name="_bdm.032ED2E537974536B1AA84102E4C60CE.edm" localSheetId="5" hidden="1">#REF!</definedName>
    <definedName name="_bdm.032ED2E537974536B1AA84102E4C60CE.edm" localSheetId="17" hidden="1">#REF!</definedName>
    <definedName name="_bdm.032ED2E537974536B1AA84102E4C60CE.edm" localSheetId="18" hidden="1">#REF!</definedName>
    <definedName name="_bdm.032ED2E537974536B1AA84102E4C60CE.edm" localSheetId="16" hidden="1">#REF!</definedName>
    <definedName name="_bdm.032ED2E537974536B1AA84102E4C60CE.edm" localSheetId="1" hidden="1">#REF!</definedName>
    <definedName name="_bdm.032ED2E537974536B1AA84102E4C60CE.edm" localSheetId="4" hidden="1">#REF!</definedName>
    <definedName name="_bdm.035DF221C4204368BAAE399A052DC636.edm" localSheetId="5" hidden="1">#REF!</definedName>
    <definedName name="_bdm.035DF221C4204368BAAE399A052DC636.edm" localSheetId="17" hidden="1">#REF!</definedName>
    <definedName name="_bdm.035DF221C4204368BAAE399A052DC636.edm" localSheetId="18" hidden="1">#REF!</definedName>
    <definedName name="_bdm.035DF221C4204368BAAE399A052DC636.edm" localSheetId="16" hidden="1">#REF!</definedName>
    <definedName name="_bdm.035DF221C4204368BAAE399A052DC636.edm" localSheetId="1" hidden="1">#REF!</definedName>
    <definedName name="_bdm.035DF221C4204368BAAE399A052DC636.edm" localSheetId="4" hidden="1">#REF!</definedName>
    <definedName name="_bdm.036715D5BDB04E589C9D3D421A8E4D93.edm" localSheetId="5" hidden="1">#REF!</definedName>
    <definedName name="_bdm.036715D5BDB04E589C9D3D421A8E4D93.edm" localSheetId="17" hidden="1">#REF!</definedName>
    <definedName name="_bdm.036715D5BDB04E589C9D3D421A8E4D93.edm" localSheetId="18" hidden="1">#REF!</definedName>
    <definedName name="_bdm.036715D5BDB04E589C9D3D421A8E4D93.edm" localSheetId="16" hidden="1">#REF!</definedName>
    <definedName name="_bdm.036715D5BDB04E589C9D3D421A8E4D93.edm" localSheetId="1" hidden="1">#REF!</definedName>
    <definedName name="_bdm.036715D5BDB04E589C9D3D421A8E4D93.edm" localSheetId="4" hidden="1">#REF!</definedName>
    <definedName name="_bdm.03F3E100E9B64ED499F2F076282A300C.edm" localSheetId="5" hidden="1">#REF!</definedName>
    <definedName name="_bdm.03F3E100E9B64ED499F2F076282A300C.edm" localSheetId="17" hidden="1">#REF!</definedName>
    <definedName name="_bdm.03F3E100E9B64ED499F2F076282A300C.edm" localSheetId="18" hidden="1">#REF!</definedName>
    <definedName name="_bdm.03F3E100E9B64ED499F2F076282A300C.edm" localSheetId="16" hidden="1">#REF!</definedName>
    <definedName name="_bdm.03F3E100E9B64ED499F2F076282A300C.edm" localSheetId="1" hidden="1">#REF!</definedName>
    <definedName name="_bdm.03F3E100E9B64ED499F2F076282A300C.edm" localSheetId="4" hidden="1">#REF!</definedName>
    <definedName name="_bdm.0450EBC3A9A7436C803A099D89271CF6.edm" localSheetId="5" hidden="1">#REF!</definedName>
    <definedName name="_bdm.0450EBC3A9A7436C803A099D89271CF6.edm" localSheetId="17" hidden="1">#REF!</definedName>
    <definedName name="_bdm.0450EBC3A9A7436C803A099D89271CF6.edm" localSheetId="18" hidden="1">#REF!</definedName>
    <definedName name="_bdm.0450EBC3A9A7436C803A099D89271CF6.edm" localSheetId="16" hidden="1">#REF!</definedName>
    <definedName name="_bdm.0450EBC3A9A7436C803A099D89271CF6.edm" localSheetId="1" hidden="1">#REF!</definedName>
    <definedName name="_bdm.0450EBC3A9A7436C803A099D89271CF6.edm" localSheetId="4" hidden="1">#REF!</definedName>
    <definedName name="_bdm.045BAA320F2A4D76A79469EE02C1FFAA.edm" localSheetId="5" hidden="1">#REF!</definedName>
    <definedName name="_bdm.045BAA320F2A4D76A79469EE02C1FFAA.edm" localSheetId="17" hidden="1">#REF!</definedName>
    <definedName name="_bdm.045BAA320F2A4D76A79469EE02C1FFAA.edm" localSheetId="18" hidden="1">#REF!</definedName>
    <definedName name="_bdm.045BAA320F2A4D76A79469EE02C1FFAA.edm" localSheetId="16" hidden="1">#REF!</definedName>
    <definedName name="_bdm.045BAA320F2A4D76A79469EE02C1FFAA.edm" localSheetId="1" hidden="1">#REF!</definedName>
    <definedName name="_bdm.045BAA320F2A4D76A79469EE02C1FFAA.edm" localSheetId="4" hidden="1">#REF!</definedName>
    <definedName name="_bdm.0543CB9A48184870BD9F14F81F5A728C.edm" localSheetId="5" hidden="1">#REF!</definedName>
    <definedName name="_bdm.0543CB9A48184870BD9F14F81F5A728C.edm" localSheetId="17" hidden="1">#REF!</definedName>
    <definedName name="_bdm.0543CB9A48184870BD9F14F81F5A728C.edm" localSheetId="18" hidden="1">#REF!</definedName>
    <definedName name="_bdm.0543CB9A48184870BD9F14F81F5A728C.edm" localSheetId="16" hidden="1">#REF!</definedName>
    <definedName name="_bdm.0543CB9A48184870BD9F14F81F5A728C.edm" localSheetId="1" hidden="1">#REF!</definedName>
    <definedName name="_bdm.0543CB9A48184870BD9F14F81F5A728C.edm" localSheetId="4" hidden="1">#REF!</definedName>
    <definedName name="_bdm.05DC0213DBD945F79F83104C9E5424D5.edm" localSheetId="5" hidden="1">#REF!</definedName>
    <definedName name="_bdm.05DC0213DBD945F79F83104C9E5424D5.edm" localSheetId="17" hidden="1">#REF!</definedName>
    <definedName name="_bdm.05DC0213DBD945F79F83104C9E5424D5.edm" localSheetId="18" hidden="1">#REF!</definedName>
    <definedName name="_bdm.05DC0213DBD945F79F83104C9E5424D5.edm" localSheetId="16" hidden="1">#REF!</definedName>
    <definedName name="_bdm.05DC0213DBD945F79F83104C9E5424D5.edm" localSheetId="1" hidden="1">#REF!</definedName>
    <definedName name="_bdm.05DC0213DBD945F79F83104C9E5424D5.edm" localSheetId="4" hidden="1">#REF!</definedName>
    <definedName name="_bdm.06143D817B3A4FF0A1A377C0FAC0507A.edm" localSheetId="5" hidden="1">#REF!</definedName>
    <definedName name="_bdm.06143D817B3A4FF0A1A377C0FAC0507A.edm" localSheetId="17" hidden="1">#REF!</definedName>
    <definedName name="_bdm.06143D817B3A4FF0A1A377C0FAC0507A.edm" localSheetId="18" hidden="1">#REF!</definedName>
    <definedName name="_bdm.06143D817B3A4FF0A1A377C0FAC0507A.edm" localSheetId="16" hidden="1">#REF!</definedName>
    <definedName name="_bdm.06143D817B3A4FF0A1A377C0FAC0507A.edm" localSheetId="1" hidden="1">#REF!</definedName>
    <definedName name="_bdm.06143D817B3A4FF0A1A377C0FAC0507A.edm" localSheetId="4" hidden="1">#REF!</definedName>
    <definedName name="_bdm.0642128DE27D43CC802D6D593314DB43.edm" localSheetId="5" hidden="1">#REF!</definedName>
    <definedName name="_bdm.0642128DE27D43CC802D6D593314DB43.edm" localSheetId="17" hidden="1">#REF!</definedName>
    <definedName name="_bdm.0642128DE27D43CC802D6D593314DB43.edm" localSheetId="18" hidden="1">#REF!</definedName>
    <definedName name="_bdm.0642128DE27D43CC802D6D593314DB43.edm" localSheetId="16" hidden="1">#REF!</definedName>
    <definedName name="_bdm.0642128DE27D43CC802D6D593314DB43.edm" localSheetId="1" hidden="1">#REF!</definedName>
    <definedName name="_bdm.0642128DE27D43CC802D6D593314DB43.edm" localSheetId="4" hidden="1">#REF!</definedName>
    <definedName name="_bdm.0693993121BD43ED8EBCAFDEF02F47F6.edm" localSheetId="5" hidden="1">#REF!</definedName>
    <definedName name="_bdm.0693993121BD43ED8EBCAFDEF02F47F6.edm" localSheetId="17" hidden="1">#REF!</definedName>
    <definedName name="_bdm.0693993121BD43ED8EBCAFDEF02F47F6.edm" localSheetId="18" hidden="1">#REF!</definedName>
    <definedName name="_bdm.0693993121BD43ED8EBCAFDEF02F47F6.edm" localSheetId="16" hidden="1">#REF!</definedName>
    <definedName name="_bdm.0693993121BD43ED8EBCAFDEF02F47F6.edm" localSheetId="1" hidden="1">#REF!</definedName>
    <definedName name="_bdm.0693993121BD43ED8EBCAFDEF02F47F6.edm" localSheetId="4" hidden="1">#REF!</definedName>
    <definedName name="_bdm.06FB88647088458AB047FBAE147B8F32.edm" localSheetId="5" hidden="1">#REF!</definedName>
    <definedName name="_bdm.06FB88647088458AB047FBAE147B8F32.edm" localSheetId="17" hidden="1">#REF!</definedName>
    <definedName name="_bdm.06FB88647088458AB047FBAE147B8F32.edm" localSheetId="18" hidden="1">#REF!</definedName>
    <definedName name="_bdm.06FB88647088458AB047FBAE147B8F32.edm" localSheetId="16" hidden="1">#REF!</definedName>
    <definedName name="_bdm.06FB88647088458AB047FBAE147B8F32.edm" localSheetId="1" hidden="1">#REF!</definedName>
    <definedName name="_bdm.06FB88647088458AB047FBAE147B8F32.edm" localSheetId="4" hidden="1">#REF!</definedName>
    <definedName name="_bdm.073CCCB41347499CAA5D772115D4C4A1.edm" localSheetId="5" hidden="1">#REF!</definedName>
    <definedName name="_bdm.073CCCB41347499CAA5D772115D4C4A1.edm" localSheetId="17" hidden="1">#REF!</definedName>
    <definedName name="_bdm.073CCCB41347499CAA5D772115D4C4A1.edm" localSheetId="18" hidden="1">#REF!</definedName>
    <definedName name="_bdm.073CCCB41347499CAA5D772115D4C4A1.edm" localSheetId="16" hidden="1">#REF!</definedName>
    <definedName name="_bdm.073CCCB41347499CAA5D772115D4C4A1.edm" localSheetId="1" hidden="1">#REF!</definedName>
    <definedName name="_bdm.073CCCB41347499CAA5D772115D4C4A1.edm" localSheetId="4" hidden="1">#REF!</definedName>
    <definedName name="_bdm.07678C3C42EB4657B3F8DD8C5B40CA80.edm" localSheetId="5" hidden="1">#REF!</definedName>
    <definedName name="_bdm.07678C3C42EB4657B3F8DD8C5B40CA80.edm" localSheetId="17" hidden="1">#REF!</definedName>
    <definedName name="_bdm.07678C3C42EB4657B3F8DD8C5B40CA80.edm" localSheetId="18" hidden="1">#REF!</definedName>
    <definedName name="_bdm.07678C3C42EB4657B3F8DD8C5B40CA80.edm" localSheetId="16" hidden="1">#REF!</definedName>
    <definedName name="_bdm.07678C3C42EB4657B3F8DD8C5B40CA80.edm" localSheetId="1" hidden="1">#REF!</definedName>
    <definedName name="_bdm.07678C3C42EB4657B3F8DD8C5B40CA80.edm" localSheetId="4" hidden="1">#REF!</definedName>
    <definedName name="_bdm.079B77183AF2481BAA435F27ABE7996A.edm" localSheetId="5" hidden="1">#REF!</definedName>
    <definedName name="_bdm.079B77183AF2481BAA435F27ABE7996A.edm" localSheetId="17" hidden="1">#REF!</definedName>
    <definedName name="_bdm.079B77183AF2481BAA435F27ABE7996A.edm" localSheetId="18" hidden="1">#REF!</definedName>
    <definedName name="_bdm.079B77183AF2481BAA435F27ABE7996A.edm" localSheetId="16" hidden="1">#REF!</definedName>
    <definedName name="_bdm.079B77183AF2481BAA435F27ABE7996A.edm" localSheetId="1" hidden="1">#REF!</definedName>
    <definedName name="_bdm.079B77183AF2481BAA435F27ABE7996A.edm" localSheetId="4" hidden="1">#REF!</definedName>
    <definedName name="_bdm.096B660DC1A1470A906C8AA32D804554.edm" localSheetId="5" hidden="1">#REF!</definedName>
    <definedName name="_bdm.096B660DC1A1470A906C8AA32D804554.edm" localSheetId="17" hidden="1">#REF!</definedName>
    <definedName name="_bdm.096B660DC1A1470A906C8AA32D804554.edm" localSheetId="18" hidden="1">#REF!</definedName>
    <definedName name="_bdm.096B660DC1A1470A906C8AA32D804554.edm" localSheetId="16" hidden="1">#REF!</definedName>
    <definedName name="_bdm.096B660DC1A1470A906C8AA32D804554.edm" localSheetId="1" hidden="1">#REF!</definedName>
    <definedName name="_bdm.096B660DC1A1470A906C8AA32D804554.edm" localSheetId="4" hidden="1">#REF!</definedName>
    <definedName name="_bdm.09D7837447BC4BA1BE705FE94CB5F2D5.edm" localSheetId="5" hidden="1">#REF!</definedName>
    <definedName name="_bdm.09D7837447BC4BA1BE705FE94CB5F2D5.edm" localSheetId="17" hidden="1">#REF!</definedName>
    <definedName name="_bdm.09D7837447BC4BA1BE705FE94CB5F2D5.edm" localSheetId="18" hidden="1">#REF!</definedName>
    <definedName name="_bdm.09D7837447BC4BA1BE705FE94CB5F2D5.edm" localSheetId="16" hidden="1">#REF!</definedName>
    <definedName name="_bdm.09D7837447BC4BA1BE705FE94CB5F2D5.edm" localSheetId="1" hidden="1">#REF!</definedName>
    <definedName name="_bdm.09D7837447BC4BA1BE705FE94CB5F2D5.edm" localSheetId="4" hidden="1">#REF!</definedName>
    <definedName name="_bdm.09ECBB276B23488AB5228EE168C35D29.edm" localSheetId="5" hidden="1">#REF!</definedName>
    <definedName name="_bdm.09ECBB276B23488AB5228EE168C35D29.edm" localSheetId="17" hidden="1">#REF!</definedName>
    <definedName name="_bdm.09ECBB276B23488AB5228EE168C35D29.edm" localSheetId="18" hidden="1">#REF!</definedName>
    <definedName name="_bdm.09ECBB276B23488AB5228EE168C35D29.edm" localSheetId="16" hidden="1">#REF!</definedName>
    <definedName name="_bdm.09ECBB276B23488AB5228EE168C35D29.edm" localSheetId="1" hidden="1">#REF!</definedName>
    <definedName name="_bdm.09ECBB276B23488AB5228EE168C35D29.edm" localSheetId="4" hidden="1">#REF!</definedName>
    <definedName name="_bdm.0A00605DC03C40E18A1C7735A70D36C3.edm" localSheetId="5" hidden="1">#REF!</definedName>
    <definedName name="_bdm.0A00605DC03C40E18A1C7735A70D36C3.edm" localSheetId="17" hidden="1">#REF!</definedName>
    <definedName name="_bdm.0A00605DC03C40E18A1C7735A70D36C3.edm" localSheetId="18" hidden="1">#REF!</definedName>
    <definedName name="_bdm.0A00605DC03C40E18A1C7735A70D36C3.edm" localSheetId="16" hidden="1">#REF!</definedName>
    <definedName name="_bdm.0A00605DC03C40E18A1C7735A70D36C3.edm" localSheetId="1" hidden="1">#REF!</definedName>
    <definedName name="_bdm.0A00605DC03C40E18A1C7735A70D36C3.edm" localSheetId="4" hidden="1">#REF!</definedName>
    <definedName name="_bdm.0AB2B3D8DE9A4FF19744BA8B5E12A237.edm" localSheetId="5" hidden="1">#REF!</definedName>
    <definedName name="_bdm.0AB2B3D8DE9A4FF19744BA8B5E12A237.edm" localSheetId="17" hidden="1">#REF!</definedName>
    <definedName name="_bdm.0AB2B3D8DE9A4FF19744BA8B5E12A237.edm" localSheetId="18" hidden="1">#REF!</definedName>
    <definedName name="_bdm.0AB2B3D8DE9A4FF19744BA8B5E12A237.edm" localSheetId="16" hidden="1">#REF!</definedName>
    <definedName name="_bdm.0AB2B3D8DE9A4FF19744BA8B5E12A237.edm" localSheetId="1" hidden="1">#REF!</definedName>
    <definedName name="_bdm.0AB2B3D8DE9A4FF19744BA8B5E12A237.edm" localSheetId="4" hidden="1">#REF!</definedName>
    <definedName name="_bdm.0AFC8FFD2E83420F88ECF01930B5097F.edm" localSheetId="5" hidden="1">#REF!</definedName>
    <definedName name="_bdm.0AFC8FFD2E83420F88ECF01930B5097F.edm" localSheetId="17" hidden="1">#REF!</definedName>
    <definedName name="_bdm.0AFC8FFD2E83420F88ECF01930B5097F.edm" localSheetId="18" hidden="1">#REF!</definedName>
    <definedName name="_bdm.0AFC8FFD2E83420F88ECF01930B5097F.edm" localSheetId="16" hidden="1">#REF!</definedName>
    <definedName name="_bdm.0AFC8FFD2E83420F88ECF01930B5097F.edm" localSheetId="1" hidden="1">#REF!</definedName>
    <definedName name="_bdm.0AFC8FFD2E83420F88ECF01930B5097F.edm" localSheetId="4" hidden="1">#REF!</definedName>
    <definedName name="_bdm.0B5076CD5889402CA574FFE201B6C51D.edm" localSheetId="5" hidden="1">#REF!</definedName>
    <definedName name="_bdm.0B5076CD5889402CA574FFE201B6C51D.edm" localSheetId="17" hidden="1">#REF!</definedName>
    <definedName name="_bdm.0B5076CD5889402CA574FFE201B6C51D.edm" localSheetId="18" hidden="1">#REF!</definedName>
    <definedName name="_bdm.0B5076CD5889402CA574FFE201B6C51D.edm" localSheetId="16" hidden="1">#REF!</definedName>
    <definedName name="_bdm.0B5076CD5889402CA574FFE201B6C51D.edm" localSheetId="1" hidden="1">#REF!</definedName>
    <definedName name="_bdm.0B5076CD5889402CA574FFE201B6C51D.edm" localSheetId="4" hidden="1">#REF!</definedName>
    <definedName name="_bdm.0B73CB5B459C4BCAB916BB4B334EA6D9.edm" localSheetId="5" hidden="1">#REF!</definedName>
    <definedName name="_bdm.0B73CB5B459C4BCAB916BB4B334EA6D9.edm" localSheetId="17" hidden="1">#REF!</definedName>
    <definedName name="_bdm.0B73CB5B459C4BCAB916BB4B334EA6D9.edm" localSheetId="18" hidden="1">#REF!</definedName>
    <definedName name="_bdm.0B73CB5B459C4BCAB916BB4B334EA6D9.edm" localSheetId="16" hidden="1">#REF!</definedName>
    <definedName name="_bdm.0B73CB5B459C4BCAB916BB4B334EA6D9.edm" localSheetId="1" hidden="1">#REF!</definedName>
    <definedName name="_bdm.0B73CB5B459C4BCAB916BB4B334EA6D9.edm" localSheetId="4" hidden="1">#REF!</definedName>
    <definedName name="_bdm.0B7E6AE6CD8D44C1BC9EB3658D025021.edm" localSheetId="5" hidden="1">#REF!</definedName>
    <definedName name="_bdm.0B7E6AE6CD8D44C1BC9EB3658D025021.edm" localSheetId="17" hidden="1">#REF!</definedName>
    <definedName name="_bdm.0B7E6AE6CD8D44C1BC9EB3658D025021.edm" localSheetId="18" hidden="1">#REF!</definedName>
    <definedName name="_bdm.0B7E6AE6CD8D44C1BC9EB3658D025021.edm" localSheetId="16" hidden="1">#REF!</definedName>
    <definedName name="_bdm.0B7E6AE6CD8D44C1BC9EB3658D025021.edm" localSheetId="1" hidden="1">#REF!</definedName>
    <definedName name="_bdm.0B7E6AE6CD8D44C1BC9EB3658D025021.edm" localSheetId="4" hidden="1">#REF!</definedName>
    <definedName name="_bdm.0BBDDC04652C4BC5BF1F9C5DA110A6E0.edm" localSheetId="5" hidden="1">#REF!</definedName>
    <definedName name="_bdm.0BBDDC04652C4BC5BF1F9C5DA110A6E0.edm" localSheetId="17" hidden="1">#REF!</definedName>
    <definedName name="_bdm.0BBDDC04652C4BC5BF1F9C5DA110A6E0.edm" localSheetId="18" hidden="1">#REF!</definedName>
    <definedName name="_bdm.0BBDDC04652C4BC5BF1F9C5DA110A6E0.edm" localSheetId="16" hidden="1">#REF!</definedName>
    <definedName name="_bdm.0BBDDC04652C4BC5BF1F9C5DA110A6E0.edm" localSheetId="1" hidden="1">#REF!</definedName>
    <definedName name="_bdm.0BBDDC04652C4BC5BF1F9C5DA110A6E0.edm" localSheetId="4" hidden="1">#REF!</definedName>
    <definedName name="_bdm.0C0E5F97FBA34733BF63955BDBA54712.edm" localSheetId="5" hidden="1">#REF!</definedName>
    <definedName name="_bdm.0C0E5F97FBA34733BF63955BDBA54712.edm" localSheetId="17" hidden="1">#REF!</definedName>
    <definedName name="_bdm.0C0E5F97FBA34733BF63955BDBA54712.edm" localSheetId="18" hidden="1">#REF!</definedName>
    <definedName name="_bdm.0C0E5F97FBA34733BF63955BDBA54712.edm" localSheetId="16" hidden="1">#REF!</definedName>
    <definedName name="_bdm.0C0E5F97FBA34733BF63955BDBA54712.edm" localSheetId="1" hidden="1">#REF!</definedName>
    <definedName name="_bdm.0C0E5F97FBA34733BF63955BDBA54712.edm" localSheetId="4" hidden="1">#REF!</definedName>
    <definedName name="_bdm.0C21FCBF082F4CBC98880AF2978FB4A5.edm" localSheetId="5" hidden="1">#REF!</definedName>
    <definedName name="_bdm.0C21FCBF082F4CBC98880AF2978FB4A5.edm" localSheetId="17" hidden="1">#REF!</definedName>
    <definedName name="_bdm.0C21FCBF082F4CBC98880AF2978FB4A5.edm" localSheetId="18" hidden="1">#REF!</definedName>
    <definedName name="_bdm.0C21FCBF082F4CBC98880AF2978FB4A5.edm" localSheetId="16" hidden="1">#REF!</definedName>
    <definedName name="_bdm.0C21FCBF082F4CBC98880AF2978FB4A5.edm" localSheetId="1" hidden="1">#REF!</definedName>
    <definedName name="_bdm.0C21FCBF082F4CBC98880AF2978FB4A5.edm" localSheetId="4" hidden="1">#REF!</definedName>
    <definedName name="_bdm.0C81A147B4D447E69A7255A1F5938140.edm" localSheetId="5" hidden="1">#REF!</definedName>
    <definedName name="_bdm.0C81A147B4D447E69A7255A1F5938140.edm" localSheetId="17" hidden="1">#REF!</definedName>
    <definedName name="_bdm.0C81A147B4D447E69A7255A1F5938140.edm" localSheetId="18" hidden="1">#REF!</definedName>
    <definedName name="_bdm.0C81A147B4D447E69A7255A1F5938140.edm" localSheetId="16" hidden="1">#REF!</definedName>
    <definedName name="_bdm.0C81A147B4D447E69A7255A1F5938140.edm" localSheetId="1" hidden="1">#REF!</definedName>
    <definedName name="_bdm.0C81A147B4D447E69A7255A1F5938140.edm" localSheetId="4" hidden="1">#REF!</definedName>
    <definedName name="_bdm.0CFFBEFCEF994CE7B1B26F6395A45C09.edm" localSheetId="5" hidden="1">#REF!</definedName>
    <definedName name="_bdm.0CFFBEFCEF994CE7B1B26F6395A45C09.edm" localSheetId="17" hidden="1">#REF!</definedName>
    <definedName name="_bdm.0CFFBEFCEF994CE7B1B26F6395A45C09.edm" localSheetId="18" hidden="1">#REF!</definedName>
    <definedName name="_bdm.0CFFBEFCEF994CE7B1B26F6395A45C09.edm" localSheetId="16" hidden="1">#REF!</definedName>
    <definedName name="_bdm.0CFFBEFCEF994CE7B1B26F6395A45C09.edm" localSheetId="1" hidden="1">#REF!</definedName>
    <definedName name="_bdm.0CFFBEFCEF994CE7B1B26F6395A45C09.edm" localSheetId="4" hidden="1">#REF!</definedName>
    <definedName name="_bdm.0D1B1C283C104105909663393E1CB0B5.edm" localSheetId="5" hidden="1">#REF!</definedName>
    <definedName name="_bdm.0D1B1C283C104105909663393E1CB0B5.edm" localSheetId="17" hidden="1">#REF!</definedName>
    <definedName name="_bdm.0D1B1C283C104105909663393E1CB0B5.edm" localSheetId="18" hidden="1">#REF!</definedName>
    <definedName name="_bdm.0D1B1C283C104105909663393E1CB0B5.edm" localSheetId="16" hidden="1">#REF!</definedName>
    <definedName name="_bdm.0D1B1C283C104105909663393E1CB0B5.edm" localSheetId="1" hidden="1">#REF!</definedName>
    <definedName name="_bdm.0D1B1C283C104105909663393E1CB0B5.edm" localSheetId="4" hidden="1">#REF!</definedName>
    <definedName name="_bdm.0DB47D54782245BF9094D21941F6921F.edm" localSheetId="5" hidden="1">#REF!</definedName>
    <definedName name="_bdm.0DB47D54782245BF9094D21941F6921F.edm" localSheetId="17" hidden="1">#REF!</definedName>
    <definedName name="_bdm.0DB47D54782245BF9094D21941F6921F.edm" localSheetId="18" hidden="1">#REF!</definedName>
    <definedName name="_bdm.0DB47D54782245BF9094D21941F6921F.edm" localSheetId="16" hidden="1">#REF!</definedName>
    <definedName name="_bdm.0DB47D54782245BF9094D21941F6921F.edm" localSheetId="1" hidden="1">#REF!</definedName>
    <definedName name="_bdm.0DB47D54782245BF9094D21941F6921F.edm" localSheetId="4" hidden="1">#REF!</definedName>
    <definedName name="_bdm.0DCC25571DD14E73B08A457E5E29BB47.edm" localSheetId="5" hidden="1">#REF!</definedName>
    <definedName name="_bdm.0DCC25571DD14E73B08A457E5E29BB47.edm" localSheetId="17" hidden="1">#REF!</definedName>
    <definedName name="_bdm.0DCC25571DD14E73B08A457E5E29BB47.edm" localSheetId="18" hidden="1">#REF!</definedName>
    <definedName name="_bdm.0DCC25571DD14E73B08A457E5E29BB47.edm" localSheetId="16" hidden="1">#REF!</definedName>
    <definedName name="_bdm.0DCC25571DD14E73B08A457E5E29BB47.edm" localSheetId="1" hidden="1">#REF!</definedName>
    <definedName name="_bdm.0DCC25571DD14E73B08A457E5E29BB47.edm" localSheetId="4" hidden="1">#REF!</definedName>
    <definedName name="_bdm.0E289CCA8F914FAA9CFB7D2492FFF043.edm" localSheetId="5" hidden="1">#REF!</definedName>
    <definedName name="_bdm.0E289CCA8F914FAA9CFB7D2492FFF043.edm" localSheetId="17" hidden="1">#REF!</definedName>
    <definedName name="_bdm.0E289CCA8F914FAA9CFB7D2492FFF043.edm" localSheetId="18" hidden="1">#REF!</definedName>
    <definedName name="_bdm.0E289CCA8F914FAA9CFB7D2492FFF043.edm" localSheetId="16" hidden="1">#REF!</definedName>
    <definedName name="_bdm.0E289CCA8F914FAA9CFB7D2492FFF043.edm" localSheetId="1" hidden="1">#REF!</definedName>
    <definedName name="_bdm.0E289CCA8F914FAA9CFB7D2492FFF043.edm" localSheetId="4" hidden="1">#REF!</definedName>
    <definedName name="_bdm.0E7B24A41F624F85BE90DCE2295FDD4F.edm" localSheetId="5" hidden="1">#REF!</definedName>
    <definedName name="_bdm.0E7B24A41F624F85BE90DCE2295FDD4F.edm" localSheetId="17" hidden="1">#REF!</definedName>
    <definedName name="_bdm.0E7B24A41F624F85BE90DCE2295FDD4F.edm" localSheetId="18" hidden="1">#REF!</definedName>
    <definedName name="_bdm.0E7B24A41F624F85BE90DCE2295FDD4F.edm" localSheetId="16" hidden="1">#REF!</definedName>
    <definedName name="_bdm.0E7B24A41F624F85BE90DCE2295FDD4F.edm" localSheetId="1" hidden="1">#REF!</definedName>
    <definedName name="_bdm.0E7B24A41F624F85BE90DCE2295FDD4F.edm" localSheetId="4" hidden="1">#REF!</definedName>
    <definedName name="_bdm.0F3DD58853F640AFB7EB11C819519B68.edm" localSheetId="5" hidden="1">#REF!</definedName>
    <definedName name="_bdm.0F3DD58853F640AFB7EB11C819519B68.edm" localSheetId="17" hidden="1">#REF!</definedName>
    <definedName name="_bdm.0F3DD58853F640AFB7EB11C819519B68.edm" localSheetId="18" hidden="1">#REF!</definedName>
    <definedName name="_bdm.0F3DD58853F640AFB7EB11C819519B68.edm" localSheetId="16" hidden="1">#REF!</definedName>
    <definedName name="_bdm.0F3DD58853F640AFB7EB11C819519B68.edm" localSheetId="1" hidden="1">#REF!</definedName>
    <definedName name="_bdm.0F3DD58853F640AFB7EB11C819519B68.edm" localSheetId="4" hidden="1">#REF!</definedName>
    <definedName name="_bdm.0FA47FAD16064FC390F00F2C8E0A0770.edm" localSheetId="5" hidden="1">#REF!</definedName>
    <definedName name="_bdm.0FA47FAD16064FC390F00F2C8E0A0770.edm" localSheetId="17" hidden="1">#REF!</definedName>
    <definedName name="_bdm.0FA47FAD16064FC390F00F2C8E0A0770.edm" localSheetId="18" hidden="1">#REF!</definedName>
    <definedName name="_bdm.0FA47FAD16064FC390F00F2C8E0A0770.edm" localSheetId="16" hidden="1">#REF!</definedName>
    <definedName name="_bdm.0FA47FAD16064FC390F00F2C8E0A0770.edm" localSheetId="1" hidden="1">#REF!</definedName>
    <definedName name="_bdm.0FA47FAD16064FC390F00F2C8E0A0770.edm" localSheetId="4" hidden="1">#REF!</definedName>
    <definedName name="_bdm.0FF75A741FD94D3CAED32B18BF63A1CF.edm" localSheetId="5" hidden="1">#REF!</definedName>
    <definedName name="_bdm.0FF75A741FD94D3CAED32B18BF63A1CF.edm" localSheetId="17" hidden="1">#REF!</definedName>
    <definedName name="_bdm.0FF75A741FD94D3CAED32B18BF63A1CF.edm" localSheetId="18" hidden="1">#REF!</definedName>
    <definedName name="_bdm.0FF75A741FD94D3CAED32B18BF63A1CF.edm" localSheetId="16" hidden="1">#REF!</definedName>
    <definedName name="_bdm.0FF75A741FD94D3CAED32B18BF63A1CF.edm" localSheetId="1" hidden="1">#REF!</definedName>
    <definedName name="_bdm.0FF75A741FD94D3CAED32B18BF63A1CF.edm" localSheetId="4" hidden="1">#REF!</definedName>
    <definedName name="_bdm.0FF762DEBFC646B3ACD5293AA9B95ABF.edm" localSheetId="5" hidden="1">#REF!</definedName>
    <definedName name="_bdm.0FF762DEBFC646B3ACD5293AA9B95ABF.edm" localSheetId="17" hidden="1">#REF!</definedName>
    <definedName name="_bdm.0FF762DEBFC646B3ACD5293AA9B95ABF.edm" localSheetId="18" hidden="1">#REF!</definedName>
    <definedName name="_bdm.0FF762DEBFC646B3ACD5293AA9B95ABF.edm" localSheetId="16" hidden="1">#REF!</definedName>
    <definedName name="_bdm.0FF762DEBFC646B3ACD5293AA9B95ABF.edm" localSheetId="1" hidden="1">#REF!</definedName>
    <definedName name="_bdm.0FF762DEBFC646B3ACD5293AA9B95ABF.edm" localSheetId="4" hidden="1">#REF!</definedName>
    <definedName name="_bdm.1016F44487CE4860882EF6024702BBDE.edm" localSheetId="5" hidden="1">#REF!</definedName>
    <definedName name="_bdm.1016F44487CE4860882EF6024702BBDE.edm" localSheetId="17" hidden="1">#REF!</definedName>
    <definedName name="_bdm.1016F44487CE4860882EF6024702BBDE.edm" localSheetId="18" hidden="1">#REF!</definedName>
    <definedName name="_bdm.1016F44487CE4860882EF6024702BBDE.edm" localSheetId="16" hidden="1">#REF!</definedName>
    <definedName name="_bdm.1016F44487CE4860882EF6024702BBDE.edm" localSheetId="1" hidden="1">#REF!</definedName>
    <definedName name="_bdm.1016F44487CE4860882EF6024702BBDE.edm" localSheetId="4" hidden="1">#REF!</definedName>
    <definedName name="_bdm.10209E15AB1A41D69B78876DB520FE1E.edm" localSheetId="5" hidden="1">#REF!</definedName>
    <definedName name="_bdm.10209E15AB1A41D69B78876DB520FE1E.edm" localSheetId="17" hidden="1">#REF!</definedName>
    <definedName name="_bdm.10209E15AB1A41D69B78876DB520FE1E.edm" localSheetId="18" hidden="1">#REF!</definedName>
    <definedName name="_bdm.10209E15AB1A41D69B78876DB520FE1E.edm" localSheetId="16" hidden="1">#REF!</definedName>
    <definedName name="_bdm.10209E15AB1A41D69B78876DB520FE1E.edm" localSheetId="1" hidden="1">#REF!</definedName>
    <definedName name="_bdm.10209E15AB1A41D69B78876DB520FE1E.edm" localSheetId="4" hidden="1">#REF!</definedName>
    <definedName name="_bdm.104F6F05C0C94049B8273049D12D78A7.edm" localSheetId="5" hidden="1">#REF!</definedName>
    <definedName name="_bdm.104F6F05C0C94049B8273049D12D78A7.edm" localSheetId="17" hidden="1">#REF!</definedName>
    <definedName name="_bdm.104F6F05C0C94049B8273049D12D78A7.edm" localSheetId="18" hidden="1">#REF!</definedName>
    <definedName name="_bdm.104F6F05C0C94049B8273049D12D78A7.edm" localSheetId="16" hidden="1">#REF!</definedName>
    <definedName name="_bdm.104F6F05C0C94049B8273049D12D78A7.edm" localSheetId="1" hidden="1">#REF!</definedName>
    <definedName name="_bdm.104F6F05C0C94049B8273049D12D78A7.edm" localSheetId="4" hidden="1">#REF!</definedName>
    <definedName name="_bdm.105F5AC16CE3451AB7F94157D06AF057.edm" localSheetId="5" hidden="1">#REF!</definedName>
    <definedName name="_bdm.105F5AC16CE3451AB7F94157D06AF057.edm" localSheetId="17" hidden="1">#REF!</definedName>
    <definedName name="_bdm.105F5AC16CE3451AB7F94157D06AF057.edm" localSheetId="18" hidden="1">#REF!</definedName>
    <definedName name="_bdm.105F5AC16CE3451AB7F94157D06AF057.edm" localSheetId="16" hidden="1">#REF!</definedName>
    <definedName name="_bdm.105F5AC16CE3451AB7F94157D06AF057.edm" localSheetId="1" hidden="1">#REF!</definedName>
    <definedName name="_bdm.105F5AC16CE3451AB7F94157D06AF057.edm" localSheetId="4" hidden="1">#REF!</definedName>
    <definedName name="_bdm.10FD6101D3044A91AC32A7AFC225150A.edm" localSheetId="5" hidden="1">#REF!</definedName>
    <definedName name="_bdm.10FD6101D3044A91AC32A7AFC225150A.edm" localSheetId="17" hidden="1">#REF!</definedName>
    <definedName name="_bdm.10FD6101D3044A91AC32A7AFC225150A.edm" localSheetId="18" hidden="1">#REF!</definedName>
    <definedName name="_bdm.10FD6101D3044A91AC32A7AFC225150A.edm" localSheetId="16" hidden="1">#REF!</definedName>
    <definedName name="_bdm.10FD6101D3044A91AC32A7AFC225150A.edm" localSheetId="1" hidden="1">#REF!</definedName>
    <definedName name="_bdm.10FD6101D3044A91AC32A7AFC225150A.edm" localSheetId="4" hidden="1">#REF!</definedName>
    <definedName name="_bdm.112EF459CCEB40BFB37A70910CD9BB24.edm" localSheetId="5" hidden="1">#REF!</definedName>
    <definedName name="_bdm.112EF459CCEB40BFB37A70910CD9BB24.edm" localSheetId="17" hidden="1">#REF!</definedName>
    <definedName name="_bdm.112EF459CCEB40BFB37A70910CD9BB24.edm" localSheetId="18" hidden="1">#REF!</definedName>
    <definedName name="_bdm.112EF459CCEB40BFB37A70910CD9BB24.edm" localSheetId="16" hidden="1">#REF!</definedName>
    <definedName name="_bdm.112EF459CCEB40BFB37A70910CD9BB24.edm" localSheetId="1" hidden="1">#REF!</definedName>
    <definedName name="_bdm.112EF459CCEB40BFB37A70910CD9BB24.edm" localSheetId="4" hidden="1">#REF!</definedName>
    <definedName name="_bdm.11B6E253E20F4165A059BB8B502EC6E9.edm" localSheetId="5" hidden="1">#REF!</definedName>
    <definedName name="_bdm.11B6E253E20F4165A059BB8B502EC6E9.edm" localSheetId="17" hidden="1">#REF!</definedName>
    <definedName name="_bdm.11B6E253E20F4165A059BB8B502EC6E9.edm" localSheetId="18" hidden="1">#REF!</definedName>
    <definedName name="_bdm.11B6E253E20F4165A059BB8B502EC6E9.edm" localSheetId="16" hidden="1">#REF!</definedName>
    <definedName name="_bdm.11B6E253E20F4165A059BB8B502EC6E9.edm" localSheetId="1" hidden="1">#REF!</definedName>
    <definedName name="_bdm.11B6E253E20F4165A059BB8B502EC6E9.edm" localSheetId="4" hidden="1">#REF!</definedName>
    <definedName name="_bdm.11F5DB3FE3254A10959DD19875DA5D6F.edm" localSheetId="5" hidden="1">#REF!</definedName>
    <definedName name="_bdm.11F5DB3FE3254A10959DD19875DA5D6F.edm" localSheetId="17" hidden="1">#REF!</definedName>
    <definedName name="_bdm.11F5DB3FE3254A10959DD19875DA5D6F.edm" localSheetId="18" hidden="1">#REF!</definedName>
    <definedName name="_bdm.11F5DB3FE3254A10959DD19875DA5D6F.edm" localSheetId="16" hidden="1">#REF!</definedName>
    <definedName name="_bdm.11F5DB3FE3254A10959DD19875DA5D6F.edm" localSheetId="1" hidden="1">#REF!</definedName>
    <definedName name="_bdm.11F5DB3FE3254A10959DD19875DA5D6F.edm" localSheetId="4" hidden="1">#REF!</definedName>
    <definedName name="_bdm.13327EB8297746C9BD8302AA599F8105.edm" localSheetId="5" hidden="1">#REF!</definedName>
    <definedName name="_bdm.13327EB8297746C9BD8302AA599F8105.edm" localSheetId="17" hidden="1">#REF!</definedName>
    <definedName name="_bdm.13327EB8297746C9BD8302AA599F8105.edm" localSheetId="18" hidden="1">#REF!</definedName>
    <definedName name="_bdm.13327EB8297746C9BD8302AA599F8105.edm" localSheetId="16" hidden="1">#REF!</definedName>
    <definedName name="_bdm.13327EB8297746C9BD8302AA599F8105.edm" localSheetId="1" hidden="1">#REF!</definedName>
    <definedName name="_bdm.13327EB8297746C9BD8302AA599F8105.edm" localSheetId="4" hidden="1">#REF!</definedName>
    <definedName name="_bdm.13541A28BBC04640A2DE787BDCAFEA1D.edm" localSheetId="5" hidden="1">#REF!</definedName>
    <definedName name="_bdm.13541A28BBC04640A2DE787BDCAFEA1D.edm" localSheetId="17" hidden="1">#REF!</definedName>
    <definedName name="_bdm.13541A28BBC04640A2DE787BDCAFEA1D.edm" localSheetId="18" hidden="1">#REF!</definedName>
    <definedName name="_bdm.13541A28BBC04640A2DE787BDCAFEA1D.edm" localSheetId="16" hidden="1">#REF!</definedName>
    <definedName name="_bdm.13541A28BBC04640A2DE787BDCAFEA1D.edm" localSheetId="1" hidden="1">#REF!</definedName>
    <definedName name="_bdm.13541A28BBC04640A2DE787BDCAFEA1D.edm" localSheetId="4" hidden="1">#REF!</definedName>
    <definedName name="_bdm.1382B97A682E4164B91D9FCAA270A19F.edm" localSheetId="5" hidden="1">#REF!</definedName>
    <definedName name="_bdm.1382B97A682E4164B91D9FCAA270A19F.edm" localSheetId="17" hidden="1">#REF!</definedName>
    <definedName name="_bdm.1382B97A682E4164B91D9FCAA270A19F.edm" localSheetId="16" hidden="1">#REF!</definedName>
    <definedName name="_bdm.1382B97A682E4164B91D9FCAA270A19F.edm" localSheetId="1" hidden="1">#REF!</definedName>
    <definedName name="_bdm.1382B97A682E4164B91D9FCAA270A19F.edm" localSheetId="4" hidden="1">#REF!</definedName>
    <definedName name="_bdm.13934B8613594178AF2A247F139C0462.edm" localSheetId="5" hidden="1">#REF!</definedName>
    <definedName name="_bdm.13934B8613594178AF2A247F139C0462.edm" localSheetId="17" hidden="1">#REF!</definedName>
    <definedName name="_bdm.13934B8613594178AF2A247F139C0462.edm" localSheetId="18" hidden="1">#REF!</definedName>
    <definedName name="_bdm.13934B8613594178AF2A247F139C0462.edm" localSheetId="16" hidden="1">#REF!</definedName>
    <definedName name="_bdm.13934B8613594178AF2A247F139C0462.edm" localSheetId="1" hidden="1">#REF!</definedName>
    <definedName name="_bdm.13934B8613594178AF2A247F139C0462.edm" localSheetId="4" hidden="1">#REF!</definedName>
    <definedName name="_bdm.14265128D1844E7B9E03C9E38A4CBB46.edm" localSheetId="5" hidden="1">#REF!</definedName>
    <definedName name="_bdm.14265128D1844E7B9E03C9E38A4CBB46.edm" localSheetId="17" hidden="1">#REF!</definedName>
    <definedName name="_bdm.14265128D1844E7B9E03C9E38A4CBB46.edm" localSheetId="18" hidden="1">#REF!</definedName>
    <definedName name="_bdm.14265128D1844E7B9E03C9E38A4CBB46.edm" localSheetId="16" hidden="1">#REF!</definedName>
    <definedName name="_bdm.14265128D1844E7B9E03C9E38A4CBB46.edm" localSheetId="1" hidden="1">#REF!</definedName>
    <definedName name="_bdm.14265128D1844E7B9E03C9E38A4CBB46.edm" localSheetId="4" hidden="1">#REF!</definedName>
    <definedName name="_bdm.1457E99F65E3492C8F379ED3CA80EC92.edm" localSheetId="5" hidden="1">#REF!</definedName>
    <definedName name="_bdm.1457E99F65E3492C8F379ED3CA80EC92.edm" localSheetId="17" hidden="1">#REF!</definedName>
    <definedName name="_bdm.1457E99F65E3492C8F379ED3CA80EC92.edm" localSheetId="18" hidden="1">#REF!</definedName>
    <definedName name="_bdm.1457E99F65E3492C8F379ED3CA80EC92.edm" localSheetId="16" hidden="1">#REF!</definedName>
    <definedName name="_bdm.1457E99F65E3492C8F379ED3CA80EC92.edm" localSheetId="1" hidden="1">#REF!</definedName>
    <definedName name="_bdm.1457E99F65E3492C8F379ED3CA80EC92.edm" localSheetId="4" hidden="1">#REF!</definedName>
    <definedName name="_bdm.145EE23F812F41DE94EDEFC3F88322EE.edm" localSheetId="5" hidden="1">#REF!</definedName>
    <definedName name="_bdm.145EE23F812F41DE94EDEFC3F88322EE.edm" localSheetId="17" hidden="1">#REF!</definedName>
    <definedName name="_bdm.145EE23F812F41DE94EDEFC3F88322EE.edm" localSheetId="18" hidden="1">#REF!</definedName>
    <definedName name="_bdm.145EE23F812F41DE94EDEFC3F88322EE.edm" localSheetId="16" hidden="1">#REF!</definedName>
    <definedName name="_bdm.145EE23F812F41DE94EDEFC3F88322EE.edm" localSheetId="1" hidden="1">#REF!</definedName>
    <definedName name="_bdm.145EE23F812F41DE94EDEFC3F88322EE.edm" localSheetId="4" hidden="1">#REF!</definedName>
    <definedName name="_bdm.1513862873B74ACA896F2FD39B33185D.edm" localSheetId="5" hidden="1">#REF!</definedName>
    <definedName name="_bdm.1513862873B74ACA896F2FD39B33185D.edm" localSheetId="17" hidden="1">#REF!</definedName>
    <definedName name="_bdm.1513862873B74ACA896F2FD39B33185D.edm" localSheetId="18" hidden="1">#REF!</definedName>
    <definedName name="_bdm.1513862873B74ACA896F2FD39B33185D.edm" localSheetId="16" hidden="1">#REF!</definedName>
    <definedName name="_bdm.1513862873B74ACA896F2FD39B33185D.edm" localSheetId="1" hidden="1">#REF!</definedName>
    <definedName name="_bdm.1513862873B74ACA896F2FD39B33185D.edm" localSheetId="4" hidden="1">#REF!</definedName>
    <definedName name="_bdm.159131AE17C4474DB79253158FE52D2D.edm" localSheetId="5" hidden="1">#REF!</definedName>
    <definedName name="_bdm.159131AE17C4474DB79253158FE52D2D.edm" localSheetId="17" hidden="1">#REF!</definedName>
    <definedName name="_bdm.159131AE17C4474DB79253158FE52D2D.edm" localSheetId="18" hidden="1">#REF!</definedName>
    <definedName name="_bdm.159131AE17C4474DB79253158FE52D2D.edm" localSheetId="16" hidden="1">#REF!</definedName>
    <definedName name="_bdm.159131AE17C4474DB79253158FE52D2D.edm" localSheetId="1" hidden="1">#REF!</definedName>
    <definedName name="_bdm.159131AE17C4474DB79253158FE52D2D.edm" localSheetId="4" hidden="1">#REF!</definedName>
    <definedName name="_bdm.1723166B8915429C8E04ACD5980DBC13.edm" localSheetId="5" hidden="1">#REF!</definedName>
    <definedName name="_bdm.1723166B8915429C8E04ACD5980DBC13.edm" localSheetId="17" hidden="1">#REF!</definedName>
    <definedName name="_bdm.1723166B8915429C8E04ACD5980DBC13.edm" localSheetId="18" hidden="1">#REF!</definedName>
    <definedName name="_bdm.1723166B8915429C8E04ACD5980DBC13.edm" localSheetId="16" hidden="1">#REF!</definedName>
    <definedName name="_bdm.1723166B8915429C8E04ACD5980DBC13.edm" localSheetId="1" hidden="1">#REF!</definedName>
    <definedName name="_bdm.1723166B8915429C8E04ACD5980DBC13.edm" localSheetId="4" hidden="1">#REF!</definedName>
    <definedName name="_bdm.1742045E82944383903759E1B88E40ED.edm" localSheetId="5" hidden="1">#REF!</definedName>
    <definedName name="_bdm.1742045E82944383903759E1B88E40ED.edm" localSheetId="17" hidden="1">#REF!</definedName>
    <definedName name="_bdm.1742045E82944383903759E1B88E40ED.edm" localSheetId="18" hidden="1">#REF!</definedName>
    <definedName name="_bdm.1742045E82944383903759E1B88E40ED.edm" localSheetId="16" hidden="1">#REF!</definedName>
    <definedName name="_bdm.1742045E82944383903759E1B88E40ED.edm" localSheetId="1" hidden="1">#REF!</definedName>
    <definedName name="_bdm.1742045E82944383903759E1B88E40ED.edm" localSheetId="4" hidden="1">#REF!</definedName>
    <definedName name="_bdm.1778CD5F23A84B9C958C35079428C458.edm" localSheetId="5" hidden="1">#REF!</definedName>
    <definedName name="_bdm.1778CD5F23A84B9C958C35079428C458.edm" localSheetId="17" hidden="1">#REF!</definedName>
    <definedName name="_bdm.1778CD5F23A84B9C958C35079428C458.edm" localSheetId="18" hidden="1">#REF!</definedName>
    <definedName name="_bdm.1778CD5F23A84B9C958C35079428C458.edm" localSheetId="16" hidden="1">#REF!</definedName>
    <definedName name="_bdm.1778CD5F23A84B9C958C35079428C458.edm" localSheetId="1" hidden="1">#REF!</definedName>
    <definedName name="_bdm.1778CD5F23A84B9C958C35079428C458.edm" localSheetId="4" hidden="1">#REF!</definedName>
    <definedName name="_bdm.17F2DFB68B174A4CAC6CC6FFBBA9156B.edm" localSheetId="5" hidden="1">#REF!</definedName>
    <definedName name="_bdm.17F2DFB68B174A4CAC6CC6FFBBA9156B.edm" localSheetId="17" hidden="1">#REF!</definedName>
    <definedName name="_bdm.17F2DFB68B174A4CAC6CC6FFBBA9156B.edm" localSheetId="18" hidden="1">#REF!</definedName>
    <definedName name="_bdm.17F2DFB68B174A4CAC6CC6FFBBA9156B.edm" localSheetId="16" hidden="1">#REF!</definedName>
    <definedName name="_bdm.17F2DFB68B174A4CAC6CC6FFBBA9156B.edm" localSheetId="1" hidden="1">#REF!</definedName>
    <definedName name="_bdm.17F2DFB68B174A4CAC6CC6FFBBA9156B.edm" localSheetId="4" hidden="1">#REF!</definedName>
    <definedName name="_bdm.1905DE2AACD5443187DF406527CA3564.edm" localSheetId="5" hidden="1">#REF!</definedName>
    <definedName name="_bdm.1905DE2AACD5443187DF406527CA3564.edm" localSheetId="17" hidden="1">#REF!</definedName>
    <definedName name="_bdm.1905DE2AACD5443187DF406527CA3564.edm" localSheetId="18" hidden="1">#REF!</definedName>
    <definedName name="_bdm.1905DE2AACD5443187DF406527CA3564.edm" localSheetId="16" hidden="1">#REF!</definedName>
    <definedName name="_bdm.1905DE2AACD5443187DF406527CA3564.edm" localSheetId="1" hidden="1">#REF!</definedName>
    <definedName name="_bdm.1905DE2AACD5443187DF406527CA3564.edm" localSheetId="4" hidden="1">#REF!</definedName>
    <definedName name="_bdm.1992DCE0ABAB447D90AF94A11031DF3E.edm" localSheetId="5" hidden="1">#REF!</definedName>
    <definedName name="_bdm.1992DCE0ABAB447D90AF94A11031DF3E.edm" localSheetId="17" hidden="1">#REF!</definedName>
    <definedName name="_bdm.1992DCE0ABAB447D90AF94A11031DF3E.edm" localSheetId="18" hidden="1">#REF!</definedName>
    <definedName name="_bdm.1992DCE0ABAB447D90AF94A11031DF3E.edm" localSheetId="16" hidden="1">#REF!</definedName>
    <definedName name="_bdm.1992DCE0ABAB447D90AF94A11031DF3E.edm" localSheetId="1" hidden="1">#REF!</definedName>
    <definedName name="_bdm.1992DCE0ABAB447D90AF94A11031DF3E.edm" localSheetId="4" hidden="1">#REF!</definedName>
    <definedName name="_bdm.199BAC4722EE4AA69FA5C2905CA47547.edm" localSheetId="5" hidden="1">#REF!</definedName>
    <definedName name="_bdm.199BAC4722EE4AA69FA5C2905CA47547.edm" localSheetId="17" hidden="1">#REF!</definedName>
    <definedName name="_bdm.199BAC4722EE4AA69FA5C2905CA47547.edm" localSheetId="18" hidden="1">#REF!</definedName>
    <definedName name="_bdm.199BAC4722EE4AA69FA5C2905CA47547.edm" localSheetId="16" hidden="1">#REF!</definedName>
    <definedName name="_bdm.199BAC4722EE4AA69FA5C2905CA47547.edm" localSheetId="1" hidden="1">#REF!</definedName>
    <definedName name="_bdm.199BAC4722EE4AA69FA5C2905CA47547.edm" localSheetId="4" hidden="1">#REF!</definedName>
    <definedName name="_bdm.1A58F3F46C804398B9B0E2E815B7AF81.edm" localSheetId="5" hidden="1">#REF!</definedName>
    <definedName name="_bdm.1A58F3F46C804398B9B0E2E815B7AF81.edm" localSheetId="17" hidden="1">#REF!</definedName>
    <definedName name="_bdm.1A58F3F46C804398B9B0E2E815B7AF81.edm" localSheetId="18" hidden="1">#REF!</definedName>
    <definedName name="_bdm.1A58F3F46C804398B9B0E2E815B7AF81.edm" localSheetId="16" hidden="1">#REF!</definedName>
    <definedName name="_bdm.1A58F3F46C804398B9B0E2E815B7AF81.edm" localSheetId="1" hidden="1">#REF!</definedName>
    <definedName name="_bdm.1A58F3F46C804398B9B0E2E815B7AF81.edm" localSheetId="4" hidden="1">#REF!</definedName>
    <definedName name="_bdm.1B1817AC9B2F492C9FC87266DAEDEA91.edm" localSheetId="5" hidden="1">#REF!</definedName>
    <definedName name="_bdm.1B1817AC9B2F492C9FC87266DAEDEA91.edm" localSheetId="17" hidden="1">#REF!</definedName>
    <definedName name="_bdm.1B1817AC9B2F492C9FC87266DAEDEA91.edm" localSheetId="18" hidden="1">#REF!</definedName>
    <definedName name="_bdm.1B1817AC9B2F492C9FC87266DAEDEA91.edm" localSheetId="16" hidden="1">#REF!</definedName>
    <definedName name="_bdm.1B1817AC9B2F492C9FC87266DAEDEA91.edm" localSheetId="1" hidden="1">#REF!</definedName>
    <definedName name="_bdm.1B1817AC9B2F492C9FC87266DAEDEA91.edm" localSheetId="4" hidden="1">#REF!</definedName>
    <definedName name="_bdm.1B23E8991F584EE7BB6DA14CAC83BA77.edm" localSheetId="5" hidden="1">#REF!</definedName>
    <definedName name="_bdm.1B23E8991F584EE7BB6DA14CAC83BA77.edm" localSheetId="17" hidden="1">#REF!</definedName>
    <definedName name="_bdm.1B23E8991F584EE7BB6DA14CAC83BA77.edm" localSheetId="18" hidden="1">#REF!</definedName>
    <definedName name="_bdm.1B23E8991F584EE7BB6DA14CAC83BA77.edm" localSheetId="16" hidden="1">#REF!</definedName>
    <definedName name="_bdm.1B23E8991F584EE7BB6DA14CAC83BA77.edm" localSheetId="1" hidden="1">#REF!</definedName>
    <definedName name="_bdm.1B23E8991F584EE7BB6DA14CAC83BA77.edm" localSheetId="4" hidden="1">#REF!</definedName>
    <definedName name="_bdm.1BEDFCDB44FB4CF5BAB789AC2F07D9F1.edm" localSheetId="5" hidden="1">#REF!</definedName>
    <definedName name="_bdm.1BEDFCDB44FB4CF5BAB789AC2F07D9F1.edm" localSheetId="17" hidden="1">#REF!</definedName>
    <definedName name="_bdm.1BEDFCDB44FB4CF5BAB789AC2F07D9F1.edm" localSheetId="18" hidden="1">#REF!</definedName>
    <definedName name="_bdm.1BEDFCDB44FB4CF5BAB789AC2F07D9F1.edm" localSheetId="16" hidden="1">#REF!</definedName>
    <definedName name="_bdm.1BEDFCDB44FB4CF5BAB789AC2F07D9F1.edm" localSheetId="1" hidden="1">#REF!</definedName>
    <definedName name="_bdm.1BEDFCDB44FB4CF5BAB789AC2F07D9F1.edm" localSheetId="4" hidden="1">#REF!</definedName>
    <definedName name="_bdm.1BFC517AC1BC4A74A1B1CA66255B2661.edm" localSheetId="5" hidden="1">#REF!</definedName>
    <definedName name="_bdm.1BFC517AC1BC4A74A1B1CA66255B2661.edm" localSheetId="17" hidden="1">#REF!</definedName>
    <definedName name="_bdm.1BFC517AC1BC4A74A1B1CA66255B2661.edm" localSheetId="18" hidden="1">#REF!</definedName>
    <definedName name="_bdm.1BFC517AC1BC4A74A1B1CA66255B2661.edm" localSheetId="16" hidden="1">#REF!</definedName>
    <definedName name="_bdm.1BFC517AC1BC4A74A1B1CA66255B2661.edm" localSheetId="1" hidden="1">#REF!</definedName>
    <definedName name="_bdm.1BFC517AC1BC4A74A1B1CA66255B2661.edm" localSheetId="4" hidden="1">#REF!</definedName>
    <definedName name="_bdm.1C3341A93C3347A291DFD443F1436FC3.edm" localSheetId="5" hidden="1">#REF!</definedName>
    <definedName name="_bdm.1C3341A93C3347A291DFD443F1436FC3.edm" localSheetId="17" hidden="1">#REF!</definedName>
    <definedName name="_bdm.1C3341A93C3347A291DFD443F1436FC3.edm" localSheetId="18" hidden="1">#REF!</definedName>
    <definedName name="_bdm.1C3341A93C3347A291DFD443F1436FC3.edm" localSheetId="16" hidden="1">#REF!</definedName>
    <definedName name="_bdm.1C3341A93C3347A291DFD443F1436FC3.edm" localSheetId="1" hidden="1">#REF!</definedName>
    <definedName name="_bdm.1C3341A93C3347A291DFD443F1436FC3.edm" localSheetId="4" hidden="1">#REF!</definedName>
    <definedName name="_bdm.1C33B6DACF5B4F0485FE37382C6D82D8.edm" localSheetId="5" hidden="1">#REF!</definedName>
    <definedName name="_bdm.1C33B6DACF5B4F0485FE37382C6D82D8.edm" localSheetId="17" hidden="1">#REF!</definedName>
    <definedName name="_bdm.1C33B6DACF5B4F0485FE37382C6D82D8.edm" localSheetId="18" hidden="1">#REF!</definedName>
    <definedName name="_bdm.1C33B6DACF5B4F0485FE37382C6D82D8.edm" localSheetId="16" hidden="1">#REF!</definedName>
    <definedName name="_bdm.1C33B6DACF5B4F0485FE37382C6D82D8.edm" localSheetId="1" hidden="1">#REF!</definedName>
    <definedName name="_bdm.1C33B6DACF5B4F0485FE37382C6D82D8.edm" localSheetId="4" hidden="1">#REF!</definedName>
    <definedName name="_bdm.1C42ED74AD1E4440BAFBADB4241A2C57.edm" localSheetId="5" hidden="1">#REF!</definedName>
    <definedName name="_bdm.1C42ED74AD1E4440BAFBADB4241A2C57.edm" localSheetId="17" hidden="1">#REF!</definedName>
    <definedName name="_bdm.1C42ED74AD1E4440BAFBADB4241A2C57.edm" localSheetId="18" hidden="1">#REF!</definedName>
    <definedName name="_bdm.1C42ED74AD1E4440BAFBADB4241A2C57.edm" localSheetId="16" hidden="1">#REF!</definedName>
    <definedName name="_bdm.1C42ED74AD1E4440BAFBADB4241A2C57.edm" localSheetId="1" hidden="1">#REF!</definedName>
    <definedName name="_bdm.1C42ED74AD1E4440BAFBADB4241A2C57.edm" localSheetId="4" hidden="1">#REF!</definedName>
    <definedName name="_bdm.1C718D928C564921A764FDE7A57C4FC5.edm" localSheetId="5" hidden="1">#REF!</definedName>
    <definedName name="_bdm.1C718D928C564921A764FDE7A57C4FC5.edm" localSheetId="17" hidden="1">#REF!</definedName>
    <definedName name="_bdm.1C718D928C564921A764FDE7A57C4FC5.edm" localSheetId="18" hidden="1">#REF!</definedName>
    <definedName name="_bdm.1C718D928C564921A764FDE7A57C4FC5.edm" localSheetId="16" hidden="1">#REF!</definedName>
    <definedName name="_bdm.1C718D928C564921A764FDE7A57C4FC5.edm" localSheetId="1" hidden="1">#REF!</definedName>
    <definedName name="_bdm.1C718D928C564921A764FDE7A57C4FC5.edm" localSheetId="4" hidden="1">#REF!</definedName>
    <definedName name="_bdm.1C8B108A290B48E2933DE9D041A93B5D.edm" localSheetId="5" hidden="1">#REF!</definedName>
    <definedName name="_bdm.1C8B108A290B48E2933DE9D041A93B5D.edm" localSheetId="17" hidden="1">#REF!</definedName>
    <definedName name="_bdm.1C8B108A290B48E2933DE9D041A93B5D.edm" localSheetId="18" hidden="1">#REF!</definedName>
    <definedName name="_bdm.1C8B108A290B48E2933DE9D041A93B5D.edm" localSheetId="16" hidden="1">#REF!</definedName>
    <definedName name="_bdm.1C8B108A290B48E2933DE9D041A93B5D.edm" localSheetId="1" hidden="1">#REF!</definedName>
    <definedName name="_bdm.1C8B108A290B48E2933DE9D041A93B5D.edm" localSheetId="4" hidden="1">#REF!</definedName>
    <definedName name="_bdm.1C90D95FFE0C4DBF9F2C689514605890.edm" localSheetId="5" hidden="1">#REF!</definedName>
    <definedName name="_bdm.1C90D95FFE0C4DBF9F2C689514605890.edm" localSheetId="17" hidden="1">#REF!</definedName>
    <definedName name="_bdm.1C90D95FFE0C4DBF9F2C689514605890.edm" localSheetId="18" hidden="1">#REF!</definedName>
    <definedName name="_bdm.1C90D95FFE0C4DBF9F2C689514605890.edm" localSheetId="16" hidden="1">#REF!</definedName>
    <definedName name="_bdm.1C90D95FFE0C4DBF9F2C689514605890.edm" localSheetId="1" hidden="1">#REF!</definedName>
    <definedName name="_bdm.1C90D95FFE0C4DBF9F2C689514605890.edm" localSheetId="4" hidden="1">#REF!</definedName>
    <definedName name="_bdm.1CF15571965E40C48BC9B3E88700B695.edm" localSheetId="5" hidden="1">#REF!</definedName>
    <definedName name="_bdm.1CF15571965E40C48BC9B3E88700B695.edm" localSheetId="17" hidden="1">#REF!</definedName>
    <definedName name="_bdm.1CF15571965E40C48BC9B3E88700B695.edm" localSheetId="18" hidden="1">#REF!</definedName>
    <definedName name="_bdm.1CF15571965E40C48BC9B3E88700B695.edm" localSheetId="16" hidden="1">#REF!</definedName>
    <definedName name="_bdm.1CF15571965E40C48BC9B3E88700B695.edm" localSheetId="1" hidden="1">#REF!</definedName>
    <definedName name="_bdm.1CF15571965E40C48BC9B3E88700B695.edm" localSheetId="4" hidden="1">#REF!</definedName>
    <definedName name="_bdm.1D4150E01C5442C79C5B26F1830A9AD9.edm" localSheetId="5" hidden="1">#REF!</definedName>
    <definedName name="_bdm.1D4150E01C5442C79C5B26F1830A9AD9.edm" localSheetId="17" hidden="1">#REF!</definedName>
    <definedName name="_bdm.1D4150E01C5442C79C5B26F1830A9AD9.edm" localSheetId="18" hidden="1">#REF!</definedName>
    <definedName name="_bdm.1D4150E01C5442C79C5B26F1830A9AD9.edm" localSheetId="16" hidden="1">#REF!</definedName>
    <definedName name="_bdm.1D4150E01C5442C79C5B26F1830A9AD9.edm" localSheetId="1" hidden="1">#REF!</definedName>
    <definedName name="_bdm.1D4150E01C5442C79C5B26F1830A9AD9.edm" localSheetId="4" hidden="1">#REF!</definedName>
    <definedName name="_bdm.1D6D5D345DFC481896A4735E7CC72831.edm" localSheetId="5" hidden="1">#REF!</definedName>
    <definedName name="_bdm.1D6D5D345DFC481896A4735E7CC72831.edm" localSheetId="17" hidden="1">#REF!</definedName>
    <definedName name="_bdm.1D6D5D345DFC481896A4735E7CC72831.edm" localSheetId="18" hidden="1">#REF!</definedName>
    <definedName name="_bdm.1D6D5D345DFC481896A4735E7CC72831.edm" localSheetId="16" hidden="1">#REF!</definedName>
    <definedName name="_bdm.1D6D5D345DFC481896A4735E7CC72831.edm" localSheetId="1" hidden="1">#REF!</definedName>
    <definedName name="_bdm.1D6D5D345DFC481896A4735E7CC72831.edm" localSheetId="4" hidden="1">#REF!</definedName>
    <definedName name="_bdm.1E1637BD2FED42428B1A8278E4FD58B1.edm" localSheetId="5" hidden="1">#REF!</definedName>
    <definedName name="_bdm.1E1637BD2FED42428B1A8278E4FD58B1.edm" localSheetId="17" hidden="1">#REF!</definedName>
    <definedName name="_bdm.1E1637BD2FED42428B1A8278E4FD58B1.edm" localSheetId="18" hidden="1">#REF!</definedName>
    <definedName name="_bdm.1E1637BD2FED42428B1A8278E4FD58B1.edm" localSheetId="16" hidden="1">#REF!</definedName>
    <definedName name="_bdm.1E1637BD2FED42428B1A8278E4FD58B1.edm" localSheetId="1" hidden="1">#REF!</definedName>
    <definedName name="_bdm.1E1637BD2FED42428B1A8278E4FD58B1.edm" localSheetId="4" hidden="1">#REF!</definedName>
    <definedName name="_bdm.1E2C9A33CBD34F71A61CFC2F7857C901.edm" localSheetId="5" hidden="1">#REF!</definedName>
    <definedName name="_bdm.1E2C9A33CBD34F71A61CFC2F7857C901.edm" localSheetId="17" hidden="1">#REF!</definedName>
    <definedName name="_bdm.1E2C9A33CBD34F71A61CFC2F7857C901.edm" localSheetId="18" hidden="1">#REF!</definedName>
    <definedName name="_bdm.1E2C9A33CBD34F71A61CFC2F7857C901.edm" localSheetId="16" hidden="1">#REF!</definedName>
    <definedName name="_bdm.1E2C9A33CBD34F71A61CFC2F7857C901.edm" localSheetId="1" hidden="1">#REF!</definedName>
    <definedName name="_bdm.1E2C9A33CBD34F71A61CFC2F7857C901.edm" localSheetId="4" hidden="1">#REF!</definedName>
    <definedName name="_bdm.1F1CCD7BE18B4A759E50B270AAA7C8CD.edm" localSheetId="5" hidden="1">#REF!</definedName>
    <definedName name="_bdm.1F1CCD7BE18B4A759E50B270AAA7C8CD.edm" localSheetId="17" hidden="1">#REF!</definedName>
    <definedName name="_bdm.1F1CCD7BE18B4A759E50B270AAA7C8CD.edm" localSheetId="18" hidden="1">#REF!</definedName>
    <definedName name="_bdm.1F1CCD7BE18B4A759E50B270AAA7C8CD.edm" localSheetId="16" hidden="1">#REF!</definedName>
    <definedName name="_bdm.1F1CCD7BE18B4A759E50B270AAA7C8CD.edm" localSheetId="1" hidden="1">#REF!</definedName>
    <definedName name="_bdm.1F1CCD7BE18B4A759E50B270AAA7C8CD.edm" localSheetId="4" hidden="1">#REF!</definedName>
    <definedName name="_bdm.1F2FE3C7713E4A4099DB3536D2FBF87D.edm" localSheetId="5" hidden="1">#REF!</definedName>
    <definedName name="_bdm.1F2FE3C7713E4A4099DB3536D2FBF87D.edm" localSheetId="17" hidden="1">#REF!</definedName>
    <definedName name="_bdm.1F2FE3C7713E4A4099DB3536D2FBF87D.edm" localSheetId="18" hidden="1">#REF!</definedName>
    <definedName name="_bdm.1F2FE3C7713E4A4099DB3536D2FBF87D.edm" localSheetId="16" hidden="1">#REF!</definedName>
    <definedName name="_bdm.1F2FE3C7713E4A4099DB3536D2FBF87D.edm" localSheetId="1" hidden="1">#REF!</definedName>
    <definedName name="_bdm.1F2FE3C7713E4A4099DB3536D2FBF87D.edm" localSheetId="4" hidden="1">#REF!</definedName>
    <definedName name="_bdm.2162366EB4F44602B605B97531295E7B.edm" localSheetId="5" hidden="1">#REF!</definedName>
    <definedName name="_bdm.2162366EB4F44602B605B97531295E7B.edm" localSheetId="17" hidden="1">#REF!</definedName>
    <definedName name="_bdm.2162366EB4F44602B605B97531295E7B.edm" localSheetId="18" hidden="1">#REF!</definedName>
    <definedName name="_bdm.2162366EB4F44602B605B97531295E7B.edm" localSheetId="16" hidden="1">#REF!</definedName>
    <definedName name="_bdm.2162366EB4F44602B605B97531295E7B.edm" localSheetId="1" hidden="1">#REF!</definedName>
    <definedName name="_bdm.2162366EB4F44602B605B97531295E7B.edm" localSheetId="4" hidden="1">#REF!</definedName>
    <definedName name="_bdm.21864C9EFFBB416393DFC781C6154060.edm" localSheetId="5" hidden="1">#REF!</definedName>
    <definedName name="_bdm.21864C9EFFBB416393DFC781C6154060.edm" localSheetId="17" hidden="1">#REF!</definedName>
    <definedName name="_bdm.21864C9EFFBB416393DFC781C6154060.edm" localSheetId="18" hidden="1">#REF!</definedName>
    <definedName name="_bdm.21864C9EFFBB416393DFC781C6154060.edm" localSheetId="16" hidden="1">#REF!</definedName>
    <definedName name="_bdm.21864C9EFFBB416393DFC781C6154060.edm" localSheetId="1" hidden="1">#REF!</definedName>
    <definedName name="_bdm.21864C9EFFBB416393DFC781C6154060.edm" localSheetId="4" hidden="1">#REF!</definedName>
    <definedName name="_bdm.21C26C7E46434ED9BD1745E123CD9299.edm" localSheetId="5" hidden="1">#REF!</definedName>
    <definedName name="_bdm.21C26C7E46434ED9BD1745E123CD9299.edm" localSheetId="17" hidden="1">#REF!</definedName>
    <definedName name="_bdm.21C26C7E46434ED9BD1745E123CD9299.edm" localSheetId="18" hidden="1">#REF!</definedName>
    <definedName name="_bdm.21C26C7E46434ED9BD1745E123CD9299.edm" localSheetId="16" hidden="1">#REF!</definedName>
    <definedName name="_bdm.21C26C7E46434ED9BD1745E123CD9299.edm" localSheetId="1" hidden="1">#REF!</definedName>
    <definedName name="_bdm.21C26C7E46434ED9BD1745E123CD9299.edm" localSheetId="4" hidden="1">#REF!</definedName>
    <definedName name="_bdm.22EC5BBC1451452FB4D4164F95954DBD.edm" localSheetId="5" hidden="1">#REF!</definedName>
    <definedName name="_bdm.22EC5BBC1451452FB4D4164F95954DBD.edm" localSheetId="17" hidden="1">#REF!</definedName>
    <definedName name="_bdm.22EC5BBC1451452FB4D4164F95954DBD.edm" localSheetId="18" hidden="1">#REF!</definedName>
    <definedName name="_bdm.22EC5BBC1451452FB4D4164F95954DBD.edm" localSheetId="16" hidden="1">#REF!</definedName>
    <definedName name="_bdm.22EC5BBC1451452FB4D4164F95954DBD.edm" localSheetId="1" hidden="1">#REF!</definedName>
    <definedName name="_bdm.22EC5BBC1451452FB4D4164F95954DBD.edm" localSheetId="4" hidden="1">#REF!</definedName>
    <definedName name="_bdm.22F33225B39D4337ABAC0EB37AD3C487.edm" localSheetId="5" hidden="1">#REF!</definedName>
    <definedName name="_bdm.22F33225B39D4337ABAC0EB37AD3C487.edm" localSheetId="17" hidden="1">#REF!</definedName>
    <definedName name="_bdm.22F33225B39D4337ABAC0EB37AD3C487.edm" localSheetId="18" hidden="1">#REF!</definedName>
    <definedName name="_bdm.22F33225B39D4337ABAC0EB37AD3C487.edm" localSheetId="16" hidden="1">#REF!</definedName>
    <definedName name="_bdm.22F33225B39D4337ABAC0EB37AD3C487.edm" localSheetId="1" hidden="1">#REF!</definedName>
    <definedName name="_bdm.22F33225B39D4337ABAC0EB37AD3C487.edm" localSheetId="4" hidden="1">#REF!</definedName>
    <definedName name="_bdm.23A7117B6FC24056A7749AC671D45D7A.edm" localSheetId="5" hidden="1">#REF!</definedName>
    <definedName name="_bdm.23A7117B6FC24056A7749AC671D45D7A.edm" localSheetId="17" hidden="1">#REF!</definedName>
    <definedName name="_bdm.23A7117B6FC24056A7749AC671D45D7A.edm" localSheetId="18" hidden="1">#REF!</definedName>
    <definedName name="_bdm.23A7117B6FC24056A7749AC671D45D7A.edm" localSheetId="16" hidden="1">#REF!</definedName>
    <definedName name="_bdm.23A7117B6FC24056A7749AC671D45D7A.edm" localSheetId="1" hidden="1">#REF!</definedName>
    <definedName name="_bdm.23A7117B6FC24056A7749AC671D45D7A.edm" localSheetId="4" hidden="1">#REF!</definedName>
    <definedName name="_bdm.23C123D64937436085D4D8A34EB61D66.edm" localSheetId="5" hidden="1">#REF!</definedName>
    <definedName name="_bdm.23C123D64937436085D4D8A34EB61D66.edm" localSheetId="17" hidden="1">#REF!</definedName>
    <definedName name="_bdm.23C123D64937436085D4D8A34EB61D66.edm" localSheetId="18" hidden="1">#REF!</definedName>
    <definedName name="_bdm.23C123D64937436085D4D8A34EB61D66.edm" localSheetId="16" hidden="1">#REF!</definedName>
    <definedName name="_bdm.23C123D64937436085D4D8A34EB61D66.edm" localSheetId="1" hidden="1">#REF!</definedName>
    <definedName name="_bdm.23C123D64937436085D4D8A34EB61D66.edm" localSheetId="4" hidden="1">#REF!</definedName>
    <definedName name="_bdm.2476D881D1BE48C495C9ABBA4F63F46B.edm" localSheetId="5" hidden="1">#REF!</definedName>
    <definedName name="_bdm.2476D881D1BE48C495C9ABBA4F63F46B.edm" localSheetId="17" hidden="1">#REF!</definedName>
    <definedName name="_bdm.2476D881D1BE48C495C9ABBA4F63F46B.edm" localSheetId="18" hidden="1">#REF!</definedName>
    <definedName name="_bdm.2476D881D1BE48C495C9ABBA4F63F46B.edm" localSheetId="16" hidden="1">#REF!</definedName>
    <definedName name="_bdm.2476D881D1BE48C495C9ABBA4F63F46B.edm" localSheetId="1" hidden="1">#REF!</definedName>
    <definedName name="_bdm.2476D881D1BE48C495C9ABBA4F63F46B.edm" localSheetId="4" hidden="1">#REF!</definedName>
    <definedName name="_bdm.2483D222757D48A7A21F7CD0AF240FFD.edm" localSheetId="5" hidden="1">#REF!</definedName>
    <definedName name="_bdm.2483D222757D48A7A21F7CD0AF240FFD.edm" localSheetId="17" hidden="1">#REF!</definedName>
    <definedName name="_bdm.2483D222757D48A7A21F7CD0AF240FFD.edm" localSheetId="18" hidden="1">#REF!</definedName>
    <definedName name="_bdm.2483D222757D48A7A21F7CD0AF240FFD.edm" localSheetId="16" hidden="1">#REF!</definedName>
    <definedName name="_bdm.2483D222757D48A7A21F7CD0AF240FFD.edm" localSheetId="1" hidden="1">#REF!</definedName>
    <definedName name="_bdm.2483D222757D48A7A21F7CD0AF240FFD.edm" localSheetId="4" hidden="1">#REF!</definedName>
    <definedName name="_bdm.24A66B0DC57D457A94EF1BCC900E6992.edm" localSheetId="5" hidden="1">#REF!</definedName>
    <definedName name="_bdm.24A66B0DC57D457A94EF1BCC900E6992.edm" localSheetId="17" hidden="1">#REF!</definedName>
    <definedName name="_bdm.24A66B0DC57D457A94EF1BCC900E6992.edm" localSheetId="18" hidden="1">#REF!</definedName>
    <definedName name="_bdm.24A66B0DC57D457A94EF1BCC900E6992.edm" localSheetId="16" hidden="1">#REF!</definedName>
    <definedName name="_bdm.24A66B0DC57D457A94EF1BCC900E6992.edm" localSheetId="1" hidden="1">#REF!</definedName>
    <definedName name="_bdm.24A66B0DC57D457A94EF1BCC900E6992.edm" localSheetId="4" hidden="1">#REF!</definedName>
    <definedName name="_bdm.251F23ACC0D844DF81A6FE0AB53A951C.edm" localSheetId="5" hidden="1">#REF!</definedName>
    <definedName name="_bdm.251F23ACC0D844DF81A6FE0AB53A951C.edm" localSheetId="17" hidden="1">#REF!</definedName>
    <definedName name="_bdm.251F23ACC0D844DF81A6FE0AB53A951C.edm" localSheetId="18" hidden="1">#REF!</definedName>
    <definedName name="_bdm.251F23ACC0D844DF81A6FE0AB53A951C.edm" localSheetId="16" hidden="1">#REF!</definedName>
    <definedName name="_bdm.251F23ACC0D844DF81A6FE0AB53A951C.edm" localSheetId="1" hidden="1">#REF!</definedName>
    <definedName name="_bdm.251F23ACC0D844DF81A6FE0AB53A951C.edm" localSheetId="4" hidden="1">#REF!</definedName>
    <definedName name="_bdm.2540057FCAA5450FAA69B95891AE9BCC.edm" localSheetId="5" hidden="1">#REF!</definedName>
    <definedName name="_bdm.2540057FCAA5450FAA69B95891AE9BCC.edm" localSheetId="17" hidden="1">#REF!</definedName>
    <definedName name="_bdm.2540057FCAA5450FAA69B95891AE9BCC.edm" localSheetId="18" hidden="1">#REF!</definedName>
    <definedName name="_bdm.2540057FCAA5450FAA69B95891AE9BCC.edm" localSheetId="16" hidden="1">#REF!</definedName>
    <definedName name="_bdm.2540057FCAA5450FAA69B95891AE9BCC.edm" localSheetId="1" hidden="1">#REF!</definedName>
    <definedName name="_bdm.2540057FCAA5450FAA69B95891AE9BCC.edm" localSheetId="4" hidden="1">#REF!</definedName>
    <definedName name="_bdm.255C4024F75B41BCA4B1DC6109478FCC.edm" localSheetId="5" hidden="1">#REF!</definedName>
    <definedName name="_bdm.255C4024F75B41BCA4B1DC6109478FCC.edm" localSheetId="17" hidden="1">#REF!</definedName>
    <definedName name="_bdm.255C4024F75B41BCA4B1DC6109478FCC.edm" localSheetId="18" hidden="1">#REF!</definedName>
    <definedName name="_bdm.255C4024F75B41BCA4B1DC6109478FCC.edm" localSheetId="16" hidden="1">#REF!</definedName>
    <definedName name="_bdm.255C4024F75B41BCA4B1DC6109478FCC.edm" localSheetId="1" hidden="1">#REF!</definedName>
    <definedName name="_bdm.255C4024F75B41BCA4B1DC6109478FCC.edm" localSheetId="4" hidden="1">#REF!</definedName>
    <definedName name="_bdm.25AFD66B1A03450C99C159C1CE70BA9A.edm" localSheetId="5" hidden="1">#REF!</definedName>
    <definedName name="_bdm.25AFD66B1A03450C99C159C1CE70BA9A.edm" localSheetId="17" hidden="1">#REF!</definedName>
    <definedName name="_bdm.25AFD66B1A03450C99C159C1CE70BA9A.edm" localSheetId="18" hidden="1">#REF!</definedName>
    <definedName name="_bdm.25AFD66B1A03450C99C159C1CE70BA9A.edm" localSheetId="16" hidden="1">#REF!</definedName>
    <definedName name="_bdm.25AFD66B1A03450C99C159C1CE70BA9A.edm" localSheetId="1" hidden="1">#REF!</definedName>
    <definedName name="_bdm.25AFD66B1A03450C99C159C1CE70BA9A.edm" localSheetId="4" hidden="1">#REF!</definedName>
    <definedName name="_bdm.25CFFA1718584E058DEB4F665D02D39E.edm" localSheetId="5" hidden="1">#REF!</definedName>
    <definedName name="_bdm.25CFFA1718584E058DEB4F665D02D39E.edm" localSheetId="17" hidden="1">#REF!</definedName>
    <definedName name="_bdm.25CFFA1718584E058DEB4F665D02D39E.edm" localSheetId="18" hidden="1">#REF!</definedName>
    <definedName name="_bdm.25CFFA1718584E058DEB4F665D02D39E.edm" localSheetId="16" hidden="1">#REF!</definedName>
    <definedName name="_bdm.25CFFA1718584E058DEB4F665D02D39E.edm" localSheetId="1" hidden="1">#REF!</definedName>
    <definedName name="_bdm.25CFFA1718584E058DEB4F665D02D39E.edm" localSheetId="4" hidden="1">#REF!</definedName>
    <definedName name="_bdm.25F01B08AB5F41A38798300444D386A2.edm" localSheetId="5" hidden="1">#REF!</definedName>
    <definedName name="_bdm.25F01B08AB5F41A38798300444D386A2.edm" localSheetId="17" hidden="1">#REF!</definedName>
    <definedName name="_bdm.25F01B08AB5F41A38798300444D386A2.edm" localSheetId="18" hidden="1">#REF!</definedName>
    <definedName name="_bdm.25F01B08AB5F41A38798300444D386A2.edm" localSheetId="16" hidden="1">#REF!</definedName>
    <definedName name="_bdm.25F01B08AB5F41A38798300444D386A2.edm" localSheetId="1" hidden="1">#REF!</definedName>
    <definedName name="_bdm.25F01B08AB5F41A38798300444D386A2.edm" localSheetId="4" hidden="1">#REF!</definedName>
    <definedName name="_bdm.2610E924B1BC45118D4FB30AF574EDB8.edm" localSheetId="5" hidden="1">#REF!</definedName>
    <definedName name="_bdm.2610E924B1BC45118D4FB30AF574EDB8.edm" localSheetId="17" hidden="1">#REF!</definedName>
    <definedName name="_bdm.2610E924B1BC45118D4FB30AF574EDB8.edm" localSheetId="18" hidden="1">#REF!</definedName>
    <definedName name="_bdm.2610E924B1BC45118D4FB30AF574EDB8.edm" localSheetId="16" hidden="1">#REF!</definedName>
    <definedName name="_bdm.2610E924B1BC45118D4FB30AF574EDB8.edm" localSheetId="1" hidden="1">#REF!</definedName>
    <definedName name="_bdm.2610E924B1BC45118D4FB30AF574EDB8.edm" localSheetId="4" hidden="1">#REF!</definedName>
    <definedName name="_bdm.26325CC9F1B84D3A946D156C3569648A.edm" localSheetId="5" hidden="1">#REF!</definedName>
    <definedName name="_bdm.26325CC9F1B84D3A946D156C3569648A.edm" localSheetId="17" hidden="1">#REF!</definedName>
    <definedName name="_bdm.26325CC9F1B84D3A946D156C3569648A.edm" localSheetId="18" hidden="1">#REF!</definedName>
    <definedName name="_bdm.26325CC9F1B84D3A946D156C3569648A.edm" localSheetId="16" hidden="1">#REF!</definedName>
    <definedName name="_bdm.26325CC9F1B84D3A946D156C3569648A.edm" localSheetId="1" hidden="1">#REF!</definedName>
    <definedName name="_bdm.26325CC9F1B84D3A946D156C3569648A.edm" localSheetId="4" hidden="1">#REF!</definedName>
    <definedName name="_bdm.268173A6BAF848AD9141B720449868BA.edm" localSheetId="5" hidden="1">#REF!</definedName>
    <definedName name="_bdm.268173A6BAF848AD9141B720449868BA.edm" localSheetId="17" hidden="1">#REF!</definedName>
    <definedName name="_bdm.268173A6BAF848AD9141B720449868BA.edm" localSheetId="18" hidden="1">#REF!</definedName>
    <definedName name="_bdm.268173A6BAF848AD9141B720449868BA.edm" localSheetId="16" hidden="1">#REF!</definedName>
    <definedName name="_bdm.268173A6BAF848AD9141B720449868BA.edm" localSheetId="1" hidden="1">#REF!</definedName>
    <definedName name="_bdm.268173A6BAF848AD9141B720449868BA.edm" localSheetId="4" hidden="1">#REF!</definedName>
    <definedName name="_bdm.26D560F45EE6405C92AEF0F8501D92B0.edm" localSheetId="5" hidden="1">#REF!</definedName>
    <definedName name="_bdm.26D560F45EE6405C92AEF0F8501D92B0.edm" localSheetId="17" hidden="1">#REF!</definedName>
    <definedName name="_bdm.26D560F45EE6405C92AEF0F8501D92B0.edm" localSheetId="18" hidden="1">#REF!</definedName>
    <definedName name="_bdm.26D560F45EE6405C92AEF0F8501D92B0.edm" localSheetId="16" hidden="1">#REF!</definedName>
    <definedName name="_bdm.26D560F45EE6405C92AEF0F8501D92B0.edm" localSheetId="1" hidden="1">#REF!</definedName>
    <definedName name="_bdm.26D560F45EE6405C92AEF0F8501D92B0.edm" localSheetId="4" hidden="1">#REF!</definedName>
    <definedName name="_bdm.2740A3A9B84941C68521BE6F58E0B2C1.edm" localSheetId="5" hidden="1">#REF!</definedName>
    <definedName name="_bdm.2740A3A9B84941C68521BE6F58E0B2C1.edm" localSheetId="17" hidden="1">#REF!</definedName>
    <definedName name="_bdm.2740A3A9B84941C68521BE6F58E0B2C1.edm" localSheetId="18" hidden="1">#REF!</definedName>
    <definedName name="_bdm.2740A3A9B84941C68521BE6F58E0B2C1.edm" localSheetId="16" hidden="1">#REF!</definedName>
    <definedName name="_bdm.2740A3A9B84941C68521BE6F58E0B2C1.edm" localSheetId="1" hidden="1">#REF!</definedName>
    <definedName name="_bdm.2740A3A9B84941C68521BE6F58E0B2C1.edm" localSheetId="4" hidden="1">#REF!</definedName>
    <definedName name="_bdm.27478AF0D3064AE78C361D6DF414D73D.edm" localSheetId="5" hidden="1">#REF!</definedName>
    <definedName name="_bdm.27478AF0D3064AE78C361D6DF414D73D.edm" localSheetId="17" hidden="1">#REF!</definedName>
    <definedName name="_bdm.27478AF0D3064AE78C361D6DF414D73D.edm" localSheetId="18" hidden="1">#REF!</definedName>
    <definedName name="_bdm.27478AF0D3064AE78C361D6DF414D73D.edm" localSheetId="16" hidden="1">#REF!</definedName>
    <definedName name="_bdm.27478AF0D3064AE78C361D6DF414D73D.edm" localSheetId="1" hidden="1">#REF!</definedName>
    <definedName name="_bdm.27478AF0D3064AE78C361D6DF414D73D.edm" localSheetId="4" hidden="1">#REF!</definedName>
    <definedName name="_bdm.277943D6B789441AA145D0AEE5196E61.edm" localSheetId="5" hidden="1">#REF!</definedName>
    <definedName name="_bdm.277943D6B789441AA145D0AEE5196E61.edm" localSheetId="17" hidden="1">#REF!</definedName>
    <definedName name="_bdm.277943D6B789441AA145D0AEE5196E61.edm" localSheetId="18" hidden="1">#REF!</definedName>
    <definedName name="_bdm.277943D6B789441AA145D0AEE5196E61.edm" localSheetId="16" hidden="1">#REF!</definedName>
    <definedName name="_bdm.277943D6B789441AA145D0AEE5196E61.edm" localSheetId="1" hidden="1">#REF!</definedName>
    <definedName name="_bdm.277943D6B789441AA145D0AEE5196E61.edm" localSheetId="4" hidden="1">#REF!</definedName>
    <definedName name="_bdm.2796DE45CA6746C18584A9DD66C642AA.edm" localSheetId="5" hidden="1">#REF!</definedName>
    <definedName name="_bdm.2796DE45CA6746C18584A9DD66C642AA.edm" localSheetId="17" hidden="1">#REF!</definedName>
    <definedName name="_bdm.2796DE45CA6746C18584A9DD66C642AA.edm" localSheetId="18" hidden="1">#REF!</definedName>
    <definedName name="_bdm.2796DE45CA6746C18584A9DD66C642AA.edm" localSheetId="16" hidden="1">#REF!</definedName>
    <definedName name="_bdm.2796DE45CA6746C18584A9DD66C642AA.edm" localSheetId="1" hidden="1">#REF!</definedName>
    <definedName name="_bdm.2796DE45CA6746C18584A9DD66C642AA.edm" localSheetId="4" hidden="1">#REF!</definedName>
    <definedName name="_bdm.28BF542A9EFC44C3965D2C2E832B66B3.edm" localSheetId="5" hidden="1">#REF!</definedName>
    <definedName name="_bdm.28BF542A9EFC44C3965D2C2E832B66B3.edm" localSheetId="17" hidden="1">#REF!</definedName>
    <definedName name="_bdm.28BF542A9EFC44C3965D2C2E832B66B3.edm" localSheetId="18" hidden="1">#REF!</definedName>
    <definedName name="_bdm.28BF542A9EFC44C3965D2C2E832B66B3.edm" localSheetId="16" hidden="1">#REF!</definedName>
    <definedName name="_bdm.28BF542A9EFC44C3965D2C2E832B66B3.edm" localSheetId="1" hidden="1">#REF!</definedName>
    <definedName name="_bdm.28BF542A9EFC44C3965D2C2E832B66B3.edm" localSheetId="4" hidden="1">#REF!</definedName>
    <definedName name="_bdm.28EABF4D6F1B40408D7E41A5B063381B.edm" localSheetId="5" hidden="1">#REF!</definedName>
    <definedName name="_bdm.28EABF4D6F1B40408D7E41A5B063381B.edm" localSheetId="17" hidden="1">#REF!</definedName>
    <definedName name="_bdm.28EABF4D6F1B40408D7E41A5B063381B.edm" localSheetId="18" hidden="1">#REF!</definedName>
    <definedName name="_bdm.28EABF4D6F1B40408D7E41A5B063381B.edm" localSheetId="16" hidden="1">#REF!</definedName>
    <definedName name="_bdm.28EABF4D6F1B40408D7E41A5B063381B.edm" localSheetId="1" hidden="1">#REF!</definedName>
    <definedName name="_bdm.28EABF4D6F1B40408D7E41A5B063381B.edm" localSheetId="4" hidden="1">#REF!</definedName>
    <definedName name="_bdm.2907212533244F788A09B5129C1E33D3.edm" localSheetId="5" hidden="1">#REF!</definedName>
    <definedName name="_bdm.2907212533244F788A09B5129C1E33D3.edm" localSheetId="17" hidden="1">#REF!</definedName>
    <definedName name="_bdm.2907212533244F788A09B5129C1E33D3.edm" localSheetId="18" hidden="1">#REF!</definedName>
    <definedName name="_bdm.2907212533244F788A09B5129C1E33D3.edm" localSheetId="16" hidden="1">#REF!</definedName>
    <definedName name="_bdm.2907212533244F788A09B5129C1E33D3.edm" localSheetId="1" hidden="1">#REF!</definedName>
    <definedName name="_bdm.2907212533244F788A09B5129C1E33D3.edm" localSheetId="4" hidden="1">#REF!</definedName>
    <definedName name="_bdm.293E5EAC9951483CACC05514F4FE4236.edm" localSheetId="5" hidden="1">#REF!</definedName>
    <definedName name="_bdm.293E5EAC9951483CACC05514F4FE4236.edm" localSheetId="17" hidden="1">#REF!</definedName>
    <definedName name="_bdm.293E5EAC9951483CACC05514F4FE4236.edm" localSheetId="18" hidden="1">#REF!</definedName>
    <definedName name="_bdm.293E5EAC9951483CACC05514F4FE4236.edm" localSheetId="16" hidden="1">#REF!</definedName>
    <definedName name="_bdm.293E5EAC9951483CACC05514F4FE4236.edm" localSheetId="1" hidden="1">#REF!</definedName>
    <definedName name="_bdm.293E5EAC9951483CACC05514F4FE4236.edm" localSheetId="4" hidden="1">#REF!</definedName>
    <definedName name="_bdm.294298E5AFF146BABF3AC1B57B04049E.edm" localSheetId="5" hidden="1">#REF!</definedName>
    <definedName name="_bdm.294298E5AFF146BABF3AC1B57B04049E.edm" localSheetId="17" hidden="1">#REF!</definedName>
    <definedName name="_bdm.294298E5AFF146BABF3AC1B57B04049E.edm" localSheetId="18" hidden="1">#REF!</definedName>
    <definedName name="_bdm.294298E5AFF146BABF3AC1B57B04049E.edm" localSheetId="16" hidden="1">#REF!</definedName>
    <definedName name="_bdm.294298E5AFF146BABF3AC1B57B04049E.edm" localSheetId="1" hidden="1">#REF!</definedName>
    <definedName name="_bdm.294298E5AFF146BABF3AC1B57B04049E.edm" localSheetId="4" hidden="1">#REF!</definedName>
    <definedName name="_bdm.2A33411F47264D17BE179D765878F3D7.edm" localSheetId="5" hidden="1">#REF!</definedName>
    <definedName name="_bdm.2A33411F47264D17BE179D765878F3D7.edm" localSheetId="17" hidden="1">#REF!</definedName>
    <definedName name="_bdm.2A33411F47264D17BE179D765878F3D7.edm" localSheetId="18" hidden="1">#REF!</definedName>
    <definedName name="_bdm.2A33411F47264D17BE179D765878F3D7.edm" localSheetId="16" hidden="1">#REF!</definedName>
    <definedName name="_bdm.2A33411F47264D17BE179D765878F3D7.edm" localSheetId="1" hidden="1">#REF!</definedName>
    <definedName name="_bdm.2A33411F47264D17BE179D765878F3D7.edm" localSheetId="4" hidden="1">#REF!</definedName>
    <definedName name="_bdm.2A364E0003484EBA93EE98C1D6E36E53.edm" localSheetId="5" hidden="1">#REF!</definedName>
    <definedName name="_bdm.2A364E0003484EBA93EE98C1D6E36E53.edm" localSheetId="17" hidden="1">#REF!</definedName>
    <definedName name="_bdm.2A364E0003484EBA93EE98C1D6E36E53.edm" localSheetId="18" hidden="1">#REF!</definedName>
    <definedName name="_bdm.2A364E0003484EBA93EE98C1D6E36E53.edm" localSheetId="16" hidden="1">#REF!</definedName>
    <definedName name="_bdm.2A364E0003484EBA93EE98C1D6E36E53.edm" localSheetId="1" hidden="1">#REF!</definedName>
    <definedName name="_bdm.2A364E0003484EBA93EE98C1D6E36E53.edm" localSheetId="4" hidden="1">#REF!</definedName>
    <definedName name="_bdm.2A6F27EA570D4797A68B49238B40510C.edm" localSheetId="5" hidden="1">#REF!</definedName>
    <definedName name="_bdm.2A6F27EA570D4797A68B49238B40510C.edm" localSheetId="17" hidden="1">#REF!</definedName>
    <definedName name="_bdm.2A6F27EA570D4797A68B49238B40510C.edm" localSheetId="18" hidden="1">#REF!</definedName>
    <definedName name="_bdm.2A6F27EA570D4797A68B49238B40510C.edm" localSheetId="16" hidden="1">#REF!</definedName>
    <definedName name="_bdm.2A6F27EA570D4797A68B49238B40510C.edm" localSheetId="1" hidden="1">#REF!</definedName>
    <definedName name="_bdm.2A6F27EA570D4797A68B49238B40510C.edm" localSheetId="4" hidden="1">#REF!</definedName>
    <definedName name="_bdm.2ABC518468064363A8A44AB68A340FC7.edm" localSheetId="5" hidden="1">#REF!</definedName>
    <definedName name="_bdm.2ABC518468064363A8A44AB68A340FC7.edm" localSheetId="17" hidden="1">#REF!</definedName>
    <definedName name="_bdm.2ABC518468064363A8A44AB68A340FC7.edm" localSheetId="18" hidden="1">#REF!</definedName>
    <definedName name="_bdm.2ABC518468064363A8A44AB68A340FC7.edm" localSheetId="16" hidden="1">#REF!</definedName>
    <definedName name="_bdm.2ABC518468064363A8A44AB68A340FC7.edm" localSheetId="1" hidden="1">#REF!</definedName>
    <definedName name="_bdm.2ABC518468064363A8A44AB68A340FC7.edm" localSheetId="4" hidden="1">#REF!</definedName>
    <definedName name="_bdm.2ABF92567A8047858527243259D934D1.edm" localSheetId="5" hidden="1">#REF!</definedName>
    <definedName name="_bdm.2ABF92567A8047858527243259D934D1.edm" localSheetId="17" hidden="1">#REF!</definedName>
    <definedName name="_bdm.2ABF92567A8047858527243259D934D1.edm" localSheetId="18" hidden="1">#REF!</definedName>
    <definedName name="_bdm.2ABF92567A8047858527243259D934D1.edm" localSheetId="16" hidden="1">#REF!</definedName>
    <definedName name="_bdm.2ABF92567A8047858527243259D934D1.edm" localSheetId="1" hidden="1">#REF!</definedName>
    <definedName name="_bdm.2ABF92567A8047858527243259D934D1.edm" localSheetId="4" hidden="1">#REF!</definedName>
    <definedName name="_bdm.2AC99D8FE5FF496588CA9790A65856C8.edm" localSheetId="5" hidden="1">#REF!</definedName>
    <definedName name="_bdm.2AC99D8FE5FF496588CA9790A65856C8.edm" localSheetId="17" hidden="1">#REF!</definedName>
    <definedName name="_bdm.2AC99D8FE5FF496588CA9790A65856C8.edm" localSheetId="18" hidden="1">#REF!</definedName>
    <definedName name="_bdm.2AC99D8FE5FF496588CA9790A65856C8.edm" localSheetId="16" hidden="1">#REF!</definedName>
    <definedName name="_bdm.2AC99D8FE5FF496588CA9790A65856C8.edm" localSheetId="1" hidden="1">#REF!</definedName>
    <definedName name="_bdm.2AC99D8FE5FF496588CA9790A65856C8.edm" localSheetId="4" hidden="1">#REF!</definedName>
    <definedName name="_bdm.2BCE809CB35340CE97D9AE2B81A0119F.edm" localSheetId="5" hidden="1">#REF!</definedName>
    <definedName name="_bdm.2BCE809CB35340CE97D9AE2B81A0119F.edm" localSheetId="17" hidden="1">#REF!</definedName>
    <definedName name="_bdm.2BCE809CB35340CE97D9AE2B81A0119F.edm" localSheetId="18" hidden="1">#REF!</definedName>
    <definedName name="_bdm.2BCE809CB35340CE97D9AE2B81A0119F.edm" localSheetId="16" hidden="1">#REF!</definedName>
    <definedName name="_bdm.2BCE809CB35340CE97D9AE2B81A0119F.edm" localSheetId="1" hidden="1">#REF!</definedName>
    <definedName name="_bdm.2BCE809CB35340CE97D9AE2B81A0119F.edm" localSheetId="4" hidden="1">#REF!</definedName>
    <definedName name="_bdm.2C00E8FFAA5E4BF08B0D3CBB4145BB49.edm" localSheetId="5" hidden="1">#REF!</definedName>
    <definedName name="_bdm.2C00E8FFAA5E4BF08B0D3CBB4145BB49.edm" localSheetId="17" hidden="1">#REF!</definedName>
    <definedName name="_bdm.2C00E8FFAA5E4BF08B0D3CBB4145BB49.edm" localSheetId="18" hidden="1">#REF!</definedName>
    <definedName name="_bdm.2C00E8FFAA5E4BF08B0D3CBB4145BB49.edm" localSheetId="16" hidden="1">#REF!</definedName>
    <definedName name="_bdm.2C00E8FFAA5E4BF08B0D3CBB4145BB49.edm" localSheetId="1" hidden="1">#REF!</definedName>
    <definedName name="_bdm.2C00E8FFAA5E4BF08B0D3CBB4145BB49.edm" localSheetId="4" hidden="1">#REF!</definedName>
    <definedName name="_bdm.2C18DBB30A35438B89A5EB7FFF52FEC5.edm" localSheetId="5" hidden="1">#REF!</definedName>
    <definedName name="_bdm.2C18DBB30A35438B89A5EB7FFF52FEC5.edm" localSheetId="17" hidden="1">#REF!</definedName>
    <definedName name="_bdm.2C18DBB30A35438B89A5EB7FFF52FEC5.edm" localSheetId="18" hidden="1">#REF!</definedName>
    <definedName name="_bdm.2C18DBB30A35438B89A5EB7FFF52FEC5.edm" localSheetId="16" hidden="1">#REF!</definedName>
    <definedName name="_bdm.2C18DBB30A35438B89A5EB7FFF52FEC5.edm" localSheetId="1" hidden="1">#REF!</definedName>
    <definedName name="_bdm.2C18DBB30A35438B89A5EB7FFF52FEC5.edm" localSheetId="4" hidden="1">#REF!</definedName>
    <definedName name="_bdm.2C778BB54A8D4AF8BDADD45DE22199B7.edm" localSheetId="5" hidden="1">#REF!</definedName>
    <definedName name="_bdm.2C778BB54A8D4AF8BDADD45DE22199B7.edm" localSheetId="17" hidden="1">#REF!</definedName>
    <definedName name="_bdm.2C778BB54A8D4AF8BDADD45DE22199B7.edm" localSheetId="18" hidden="1">#REF!</definedName>
    <definedName name="_bdm.2C778BB54A8D4AF8BDADD45DE22199B7.edm" localSheetId="16" hidden="1">#REF!</definedName>
    <definedName name="_bdm.2C778BB54A8D4AF8BDADD45DE22199B7.edm" localSheetId="1" hidden="1">#REF!</definedName>
    <definedName name="_bdm.2C778BB54A8D4AF8BDADD45DE22199B7.edm" localSheetId="4" hidden="1">#REF!</definedName>
    <definedName name="_bdm.2CA63F0A97FF4BDCB38BBDBAE079E2C3.edm" localSheetId="5" hidden="1">#REF!</definedName>
    <definedName name="_bdm.2CA63F0A97FF4BDCB38BBDBAE079E2C3.edm" localSheetId="17" hidden="1">#REF!</definedName>
    <definedName name="_bdm.2CA63F0A97FF4BDCB38BBDBAE079E2C3.edm" localSheetId="18" hidden="1">#REF!</definedName>
    <definedName name="_bdm.2CA63F0A97FF4BDCB38BBDBAE079E2C3.edm" localSheetId="16" hidden="1">#REF!</definedName>
    <definedName name="_bdm.2CA63F0A97FF4BDCB38BBDBAE079E2C3.edm" localSheetId="1" hidden="1">#REF!</definedName>
    <definedName name="_bdm.2CA63F0A97FF4BDCB38BBDBAE079E2C3.edm" localSheetId="4" hidden="1">#REF!</definedName>
    <definedName name="_bdm.2D64FA3EDEA542B784559A05DE8EAC4C.edm" localSheetId="5" hidden="1">#REF!</definedName>
    <definedName name="_bdm.2D64FA3EDEA542B784559A05DE8EAC4C.edm" localSheetId="17" hidden="1">#REF!</definedName>
    <definedName name="_bdm.2D64FA3EDEA542B784559A05DE8EAC4C.edm" localSheetId="18" hidden="1">#REF!</definedName>
    <definedName name="_bdm.2D64FA3EDEA542B784559A05DE8EAC4C.edm" localSheetId="16" hidden="1">#REF!</definedName>
    <definedName name="_bdm.2D64FA3EDEA542B784559A05DE8EAC4C.edm" localSheetId="1" hidden="1">#REF!</definedName>
    <definedName name="_bdm.2D64FA3EDEA542B784559A05DE8EAC4C.edm" localSheetId="4" hidden="1">#REF!</definedName>
    <definedName name="_bdm.2D7B91BBF2DB4067BB885C51FEDED9E0.edm" localSheetId="5" hidden="1">#REF!</definedName>
    <definedName name="_bdm.2D7B91BBF2DB4067BB885C51FEDED9E0.edm" localSheetId="17" hidden="1">#REF!</definedName>
    <definedName name="_bdm.2D7B91BBF2DB4067BB885C51FEDED9E0.edm" localSheetId="18" hidden="1">#REF!</definedName>
    <definedName name="_bdm.2D7B91BBF2DB4067BB885C51FEDED9E0.edm" localSheetId="16" hidden="1">#REF!</definedName>
    <definedName name="_bdm.2D7B91BBF2DB4067BB885C51FEDED9E0.edm" localSheetId="1" hidden="1">#REF!</definedName>
    <definedName name="_bdm.2D7B91BBF2DB4067BB885C51FEDED9E0.edm" localSheetId="4" hidden="1">#REF!</definedName>
    <definedName name="_bdm.2E2C0DB2F07D4220B0AA26246B93EB06.edm" localSheetId="5" hidden="1">#REF!</definedName>
    <definedName name="_bdm.2E2C0DB2F07D4220B0AA26246B93EB06.edm" localSheetId="17" hidden="1">#REF!</definedName>
    <definedName name="_bdm.2E2C0DB2F07D4220B0AA26246B93EB06.edm" localSheetId="18" hidden="1">#REF!</definedName>
    <definedName name="_bdm.2E2C0DB2F07D4220B0AA26246B93EB06.edm" localSheetId="16" hidden="1">#REF!</definedName>
    <definedName name="_bdm.2E2C0DB2F07D4220B0AA26246B93EB06.edm" localSheetId="1" hidden="1">#REF!</definedName>
    <definedName name="_bdm.2E2C0DB2F07D4220B0AA26246B93EB06.edm" localSheetId="4" hidden="1">#REF!</definedName>
    <definedName name="_bdm.2E9D39575F0343E2965FD164E41B6D96.edm" localSheetId="5" hidden="1">#REF!</definedName>
    <definedName name="_bdm.2E9D39575F0343E2965FD164E41B6D96.edm" localSheetId="17" hidden="1">#REF!</definedName>
    <definedName name="_bdm.2E9D39575F0343E2965FD164E41B6D96.edm" localSheetId="18" hidden="1">#REF!</definedName>
    <definedName name="_bdm.2E9D39575F0343E2965FD164E41B6D96.edm" localSheetId="16" hidden="1">#REF!</definedName>
    <definedName name="_bdm.2E9D39575F0343E2965FD164E41B6D96.edm" localSheetId="1" hidden="1">#REF!</definedName>
    <definedName name="_bdm.2E9D39575F0343E2965FD164E41B6D96.edm" localSheetId="4" hidden="1">#REF!</definedName>
    <definedName name="_bdm.2EAB0A78EDA04E4692527C1F7D3FFDAD.edm" localSheetId="5" hidden="1">#REF!</definedName>
    <definedName name="_bdm.2EAB0A78EDA04E4692527C1F7D3FFDAD.edm" localSheetId="17" hidden="1">#REF!</definedName>
    <definedName name="_bdm.2EAB0A78EDA04E4692527C1F7D3FFDAD.edm" localSheetId="18" hidden="1">#REF!</definedName>
    <definedName name="_bdm.2EAB0A78EDA04E4692527C1F7D3FFDAD.edm" localSheetId="16" hidden="1">#REF!</definedName>
    <definedName name="_bdm.2EAB0A78EDA04E4692527C1F7D3FFDAD.edm" localSheetId="1" hidden="1">#REF!</definedName>
    <definedName name="_bdm.2EAB0A78EDA04E4692527C1F7D3FFDAD.edm" localSheetId="4" hidden="1">#REF!</definedName>
    <definedName name="_bdm.2FCB0098F3114E6AB03F65528A0B12E6.edm" localSheetId="5" hidden="1">#REF!</definedName>
    <definedName name="_bdm.2FCB0098F3114E6AB03F65528A0B12E6.edm" localSheetId="17" hidden="1">#REF!</definedName>
    <definedName name="_bdm.2FCB0098F3114E6AB03F65528A0B12E6.edm" localSheetId="18" hidden="1">#REF!</definedName>
    <definedName name="_bdm.2FCB0098F3114E6AB03F65528A0B12E6.edm" localSheetId="16" hidden="1">#REF!</definedName>
    <definedName name="_bdm.2FCB0098F3114E6AB03F65528A0B12E6.edm" localSheetId="1" hidden="1">#REF!</definedName>
    <definedName name="_bdm.2FCB0098F3114E6AB03F65528A0B12E6.edm" localSheetId="4" hidden="1">#REF!</definedName>
    <definedName name="_bdm.2FFFD873E9614B16B8A06EF3D5A9699B.edm" localSheetId="5" hidden="1">#REF!</definedName>
    <definedName name="_bdm.2FFFD873E9614B16B8A06EF3D5A9699B.edm" localSheetId="17" hidden="1">#REF!</definedName>
    <definedName name="_bdm.2FFFD873E9614B16B8A06EF3D5A9699B.edm" localSheetId="18" hidden="1">#REF!</definedName>
    <definedName name="_bdm.2FFFD873E9614B16B8A06EF3D5A9699B.edm" localSheetId="16" hidden="1">#REF!</definedName>
    <definedName name="_bdm.2FFFD873E9614B16B8A06EF3D5A9699B.edm" localSheetId="1" hidden="1">#REF!</definedName>
    <definedName name="_bdm.2FFFD873E9614B16B8A06EF3D5A9699B.edm" localSheetId="4" hidden="1">#REF!</definedName>
    <definedName name="_bdm.302812EB56724CEF86A129C7602EDBCF.edm" localSheetId="5" hidden="1">#REF!</definedName>
    <definedName name="_bdm.302812EB56724CEF86A129C7602EDBCF.edm" localSheetId="17" hidden="1">#REF!</definedName>
    <definedName name="_bdm.302812EB56724CEF86A129C7602EDBCF.edm" localSheetId="18" hidden="1">#REF!</definedName>
    <definedName name="_bdm.302812EB56724CEF86A129C7602EDBCF.edm" localSheetId="16" hidden="1">#REF!</definedName>
    <definedName name="_bdm.302812EB56724CEF86A129C7602EDBCF.edm" localSheetId="1" hidden="1">#REF!</definedName>
    <definedName name="_bdm.302812EB56724CEF86A129C7602EDBCF.edm" localSheetId="4" hidden="1">#REF!</definedName>
    <definedName name="_bdm.30C8B4F90071474F9600D3A6090C95B1.edm" localSheetId="5" hidden="1">#REF!</definedName>
    <definedName name="_bdm.30C8B4F90071474F9600D3A6090C95B1.edm" localSheetId="17" hidden="1">#REF!</definedName>
    <definedName name="_bdm.30C8B4F90071474F9600D3A6090C95B1.edm" localSheetId="18" hidden="1">#REF!</definedName>
    <definedName name="_bdm.30C8B4F90071474F9600D3A6090C95B1.edm" localSheetId="16" hidden="1">#REF!</definedName>
    <definedName name="_bdm.30C8B4F90071474F9600D3A6090C95B1.edm" localSheetId="1" hidden="1">#REF!</definedName>
    <definedName name="_bdm.30C8B4F90071474F9600D3A6090C95B1.edm" localSheetId="4" hidden="1">#REF!</definedName>
    <definedName name="_bdm.30DD4A4CC0484D978D7350F5FF6577B4.edm" localSheetId="5" hidden="1">#REF!</definedName>
    <definedName name="_bdm.30DD4A4CC0484D978D7350F5FF6577B4.edm" localSheetId="17" hidden="1">#REF!</definedName>
    <definedName name="_bdm.30DD4A4CC0484D978D7350F5FF6577B4.edm" localSheetId="18" hidden="1">#REF!</definedName>
    <definedName name="_bdm.30DD4A4CC0484D978D7350F5FF6577B4.edm" localSheetId="16" hidden="1">#REF!</definedName>
    <definedName name="_bdm.30DD4A4CC0484D978D7350F5FF6577B4.edm" localSheetId="1" hidden="1">#REF!</definedName>
    <definedName name="_bdm.30DD4A4CC0484D978D7350F5FF6577B4.edm" localSheetId="4" hidden="1">#REF!</definedName>
    <definedName name="_bdm.30EA127F2B9742B2A6B222A5A71FE838.edm" localSheetId="5" hidden="1">#REF!</definedName>
    <definedName name="_bdm.30EA127F2B9742B2A6B222A5A71FE838.edm" localSheetId="17" hidden="1">#REF!</definedName>
    <definedName name="_bdm.30EA127F2B9742B2A6B222A5A71FE838.edm" localSheetId="18" hidden="1">#REF!</definedName>
    <definedName name="_bdm.30EA127F2B9742B2A6B222A5A71FE838.edm" localSheetId="16" hidden="1">#REF!</definedName>
    <definedName name="_bdm.30EA127F2B9742B2A6B222A5A71FE838.edm" localSheetId="1" hidden="1">#REF!</definedName>
    <definedName name="_bdm.30EA127F2B9742B2A6B222A5A71FE838.edm" localSheetId="4" hidden="1">#REF!</definedName>
    <definedName name="_bdm.310EEE30E0644C0AAE3440AC8A08DB91.edm" localSheetId="5" hidden="1">#REF!</definedName>
    <definedName name="_bdm.310EEE30E0644C0AAE3440AC8A08DB91.edm" localSheetId="17" hidden="1">#REF!</definedName>
    <definedName name="_bdm.310EEE30E0644C0AAE3440AC8A08DB91.edm" localSheetId="18" hidden="1">#REF!</definedName>
    <definedName name="_bdm.310EEE30E0644C0AAE3440AC8A08DB91.edm" localSheetId="16" hidden="1">#REF!</definedName>
    <definedName name="_bdm.310EEE30E0644C0AAE3440AC8A08DB91.edm" localSheetId="1" hidden="1">#REF!</definedName>
    <definedName name="_bdm.310EEE30E0644C0AAE3440AC8A08DB91.edm" localSheetId="4" hidden="1">#REF!</definedName>
    <definedName name="_bdm.3112251326FD4605B96F35E070533C54.edm" localSheetId="5" hidden="1">#REF!</definedName>
    <definedName name="_bdm.3112251326FD4605B96F35E070533C54.edm" localSheetId="17" hidden="1">#REF!</definedName>
    <definedName name="_bdm.3112251326FD4605B96F35E070533C54.edm" localSheetId="18" hidden="1">#REF!</definedName>
    <definedName name="_bdm.3112251326FD4605B96F35E070533C54.edm" localSheetId="16" hidden="1">#REF!</definedName>
    <definedName name="_bdm.3112251326FD4605B96F35E070533C54.edm" localSheetId="1" hidden="1">#REF!</definedName>
    <definedName name="_bdm.3112251326FD4605B96F35E070533C54.edm" localSheetId="4" hidden="1">#REF!</definedName>
    <definedName name="_bdm.31B8E5639594404EB28EC8C93AFFEFFE.edm" localSheetId="5" hidden="1">#REF!</definedName>
    <definedName name="_bdm.31B8E5639594404EB28EC8C93AFFEFFE.edm" localSheetId="17" hidden="1">#REF!</definedName>
    <definedName name="_bdm.31B8E5639594404EB28EC8C93AFFEFFE.edm" localSheetId="18" hidden="1">#REF!</definedName>
    <definedName name="_bdm.31B8E5639594404EB28EC8C93AFFEFFE.edm" localSheetId="16" hidden="1">#REF!</definedName>
    <definedName name="_bdm.31B8E5639594404EB28EC8C93AFFEFFE.edm" localSheetId="1" hidden="1">#REF!</definedName>
    <definedName name="_bdm.31B8E5639594404EB28EC8C93AFFEFFE.edm" localSheetId="4" hidden="1">#REF!</definedName>
    <definedName name="_bdm.31D6A6EB2E84498C8B207A665C0E8A65.edm" localSheetId="5" hidden="1">#REF!</definedName>
    <definedName name="_bdm.31D6A6EB2E84498C8B207A665C0E8A65.edm" localSheetId="17" hidden="1">#REF!</definedName>
    <definedName name="_bdm.31D6A6EB2E84498C8B207A665C0E8A65.edm" localSheetId="18" hidden="1">#REF!</definedName>
    <definedName name="_bdm.31D6A6EB2E84498C8B207A665C0E8A65.edm" localSheetId="16" hidden="1">#REF!</definedName>
    <definedName name="_bdm.31D6A6EB2E84498C8B207A665C0E8A65.edm" localSheetId="1" hidden="1">#REF!</definedName>
    <definedName name="_bdm.31D6A6EB2E84498C8B207A665C0E8A65.edm" localSheetId="4" hidden="1">#REF!</definedName>
    <definedName name="_bdm.31E407F7C7314AF7A7375F14457ED561.edm" localSheetId="5" hidden="1">#REF!</definedName>
    <definedName name="_bdm.31E407F7C7314AF7A7375F14457ED561.edm" localSheetId="17" hidden="1">#REF!</definedName>
    <definedName name="_bdm.31E407F7C7314AF7A7375F14457ED561.edm" localSheetId="18" hidden="1">#REF!</definedName>
    <definedName name="_bdm.31E407F7C7314AF7A7375F14457ED561.edm" localSheetId="16" hidden="1">#REF!</definedName>
    <definedName name="_bdm.31E407F7C7314AF7A7375F14457ED561.edm" localSheetId="1" hidden="1">#REF!</definedName>
    <definedName name="_bdm.31E407F7C7314AF7A7375F14457ED561.edm" localSheetId="4" hidden="1">#REF!</definedName>
    <definedName name="_bdm.31F5A85D1C524E1FA10EE35BA80F893F.edm" localSheetId="5" hidden="1">#REF!</definedName>
    <definedName name="_bdm.31F5A85D1C524E1FA10EE35BA80F893F.edm" localSheetId="17" hidden="1">#REF!</definedName>
    <definedName name="_bdm.31F5A85D1C524E1FA10EE35BA80F893F.edm" localSheetId="18" hidden="1">#REF!</definedName>
    <definedName name="_bdm.31F5A85D1C524E1FA10EE35BA80F893F.edm" localSheetId="16" hidden="1">#REF!</definedName>
    <definedName name="_bdm.31F5A85D1C524E1FA10EE35BA80F893F.edm" localSheetId="1" hidden="1">#REF!</definedName>
    <definedName name="_bdm.31F5A85D1C524E1FA10EE35BA80F893F.edm" localSheetId="4" hidden="1">#REF!</definedName>
    <definedName name="_bdm.31FD098EF0C44D979FC970EFAF77AB78.edm" localSheetId="5" hidden="1">#REF!</definedName>
    <definedName name="_bdm.31FD098EF0C44D979FC970EFAF77AB78.edm" localSheetId="17" hidden="1">#REF!</definedName>
    <definedName name="_bdm.31FD098EF0C44D979FC970EFAF77AB78.edm" localSheetId="18" hidden="1">#REF!</definedName>
    <definedName name="_bdm.31FD098EF0C44D979FC970EFAF77AB78.edm" localSheetId="16" hidden="1">#REF!</definedName>
    <definedName name="_bdm.31FD098EF0C44D979FC970EFAF77AB78.edm" localSheetId="1" hidden="1">#REF!</definedName>
    <definedName name="_bdm.31FD098EF0C44D979FC970EFAF77AB78.edm" localSheetId="4" hidden="1">#REF!</definedName>
    <definedName name="_bdm.326BF885F96F4B54AC137CA0F6ABFDD7.edm" localSheetId="5" hidden="1">#REF!</definedName>
    <definedName name="_bdm.326BF885F96F4B54AC137CA0F6ABFDD7.edm" localSheetId="17" hidden="1">#REF!</definedName>
    <definedName name="_bdm.326BF885F96F4B54AC137CA0F6ABFDD7.edm" localSheetId="18" hidden="1">#REF!</definedName>
    <definedName name="_bdm.326BF885F96F4B54AC137CA0F6ABFDD7.edm" localSheetId="16" hidden="1">#REF!</definedName>
    <definedName name="_bdm.326BF885F96F4B54AC137CA0F6ABFDD7.edm" localSheetId="1" hidden="1">#REF!</definedName>
    <definedName name="_bdm.326BF885F96F4B54AC137CA0F6ABFDD7.edm" localSheetId="4" hidden="1">#REF!</definedName>
    <definedName name="_bdm.332CFC4F9C74407D9A1755DF5844A16F.edm" localSheetId="5" hidden="1">#REF!</definedName>
    <definedName name="_bdm.332CFC4F9C74407D9A1755DF5844A16F.edm" localSheetId="17" hidden="1">#REF!</definedName>
    <definedName name="_bdm.332CFC4F9C74407D9A1755DF5844A16F.edm" localSheetId="18" hidden="1">#REF!</definedName>
    <definedName name="_bdm.332CFC4F9C74407D9A1755DF5844A16F.edm" localSheetId="16" hidden="1">#REF!</definedName>
    <definedName name="_bdm.332CFC4F9C74407D9A1755DF5844A16F.edm" localSheetId="1" hidden="1">#REF!</definedName>
    <definedName name="_bdm.332CFC4F9C74407D9A1755DF5844A16F.edm" localSheetId="4" hidden="1">#REF!</definedName>
    <definedName name="_bdm.334484226CF94D59811DA67C66E855F4.edm" localSheetId="5" hidden="1">#REF!</definedName>
    <definedName name="_bdm.334484226CF94D59811DA67C66E855F4.edm" localSheetId="17" hidden="1">#REF!</definedName>
    <definedName name="_bdm.334484226CF94D59811DA67C66E855F4.edm" localSheetId="18" hidden="1">#REF!</definedName>
    <definedName name="_bdm.334484226CF94D59811DA67C66E855F4.edm" localSheetId="16" hidden="1">#REF!</definedName>
    <definedName name="_bdm.334484226CF94D59811DA67C66E855F4.edm" localSheetId="1" hidden="1">#REF!</definedName>
    <definedName name="_bdm.334484226CF94D59811DA67C66E855F4.edm" localSheetId="4" hidden="1">#REF!</definedName>
    <definedName name="_bdm.334CEF81C0574905832A70FCC62459CE.edm" localSheetId="5" hidden="1">#REF!</definedName>
    <definedName name="_bdm.334CEF81C0574905832A70FCC62459CE.edm" localSheetId="17" hidden="1">#REF!</definedName>
    <definedName name="_bdm.334CEF81C0574905832A70FCC62459CE.edm" localSheetId="18" hidden="1">#REF!</definedName>
    <definedName name="_bdm.334CEF81C0574905832A70FCC62459CE.edm" localSheetId="16" hidden="1">#REF!</definedName>
    <definedName name="_bdm.334CEF81C0574905832A70FCC62459CE.edm" localSheetId="1" hidden="1">#REF!</definedName>
    <definedName name="_bdm.334CEF81C0574905832A70FCC62459CE.edm" localSheetId="4" hidden="1">#REF!</definedName>
    <definedName name="_bdm.33FA7E61880B48749C68EEACDE744840.edm" localSheetId="5" hidden="1">#REF!</definedName>
    <definedName name="_bdm.33FA7E61880B48749C68EEACDE744840.edm" localSheetId="17" hidden="1">#REF!</definedName>
    <definedName name="_bdm.33FA7E61880B48749C68EEACDE744840.edm" localSheetId="18" hidden="1">#REF!</definedName>
    <definedName name="_bdm.33FA7E61880B48749C68EEACDE744840.edm" localSheetId="16" hidden="1">#REF!</definedName>
    <definedName name="_bdm.33FA7E61880B48749C68EEACDE744840.edm" localSheetId="1" hidden="1">#REF!</definedName>
    <definedName name="_bdm.33FA7E61880B48749C68EEACDE744840.edm" localSheetId="4" hidden="1">#REF!</definedName>
    <definedName name="_bdm.34567C08F5E744ACBEC983409ECD0F47.edm" localSheetId="5" hidden="1">#REF!</definedName>
    <definedName name="_bdm.34567C08F5E744ACBEC983409ECD0F47.edm" localSheetId="17" hidden="1">#REF!</definedName>
    <definedName name="_bdm.34567C08F5E744ACBEC983409ECD0F47.edm" localSheetId="18" hidden="1">#REF!</definedName>
    <definedName name="_bdm.34567C08F5E744ACBEC983409ECD0F47.edm" localSheetId="16" hidden="1">#REF!</definedName>
    <definedName name="_bdm.34567C08F5E744ACBEC983409ECD0F47.edm" localSheetId="1" hidden="1">#REF!</definedName>
    <definedName name="_bdm.34567C08F5E744ACBEC983409ECD0F47.edm" localSheetId="4" hidden="1">#REF!</definedName>
    <definedName name="_bdm.3562BCDA02F3485286442C9C647D75D6.edm" localSheetId="5" hidden="1">#REF!</definedName>
    <definedName name="_bdm.3562BCDA02F3485286442C9C647D75D6.edm" localSheetId="17" hidden="1">#REF!</definedName>
    <definedName name="_bdm.3562BCDA02F3485286442C9C647D75D6.edm" localSheetId="18" hidden="1">#REF!</definedName>
    <definedName name="_bdm.3562BCDA02F3485286442C9C647D75D6.edm" localSheetId="16" hidden="1">#REF!</definedName>
    <definedName name="_bdm.3562BCDA02F3485286442C9C647D75D6.edm" localSheetId="1" hidden="1">#REF!</definedName>
    <definedName name="_bdm.3562BCDA02F3485286442C9C647D75D6.edm" localSheetId="4" hidden="1">#REF!</definedName>
    <definedName name="_bdm.359120BEA19B49CEB213307F9A0EAAEB.edm" localSheetId="5" hidden="1">#REF!</definedName>
    <definedName name="_bdm.359120BEA19B49CEB213307F9A0EAAEB.edm" localSheetId="17" hidden="1">#REF!</definedName>
    <definedName name="_bdm.359120BEA19B49CEB213307F9A0EAAEB.edm" localSheetId="18" hidden="1">#REF!</definedName>
    <definedName name="_bdm.359120BEA19B49CEB213307F9A0EAAEB.edm" localSheetId="16" hidden="1">#REF!</definedName>
    <definedName name="_bdm.359120BEA19B49CEB213307F9A0EAAEB.edm" localSheetId="1" hidden="1">#REF!</definedName>
    <definedName name="_bdm.359120BEA19B49CEB213307F9A0EAAEB.edm" localSheetId="4" hidden="1">#REF!</definedName>
    <definedName name="_bdm.35DD836794AD4AB1A7D39A8613CD5FE2.edm" localSheetId="5" hidden="1">#REF!</definedName>
    <definedName name="_bdm.35DD836794AD4AB1A7D39A8613CD5FE2.edm" localSheetId="17" hidden="1">#REF!</definedName>
    <definedName name="_bdm.35DD836794AD4AB1A7D39A8613CD5FE2.edm" localSheetId="18" hidden="1">#REF!</definedName>
    <definedName name="_bdm.35DD836794AD4AB1A7D39A8613CD5FE2.edm" localSheetId="16" hidden="1">#REF!</definedName>
    <definedName name="_bdm.35DD836794AD4AB1A7D39A8613CD5FE2.edm" localSheetId="1" hidden="1">#REF!</definedName>
    <definedName name="_bdm.35DD836794AD4AB1A7D39A8613CD5FE2.edm" localSheetId="4" hidden="1">#REF!</definedName>
    <definedName name="_bdm.360B351E86174AC7A4FE8B18D8592DD7.edm" localSheetId="5" hidden="1">#REF!</definedName>
    <definedName name="_bdm.360B351E86174AC7A4FE8B18D8592DD7.edm" localSheetId="17" hidden="1">#REF!</definedName>
    <definedName name="_bdm.360B351E86174AC7A4FE8B18D8592DD7.edm" localSheetId="18" hidden="1">#REF!</definedName>
    <definedName name="_bdm.360B351E86174AC7A4FE8B18D8592DD7.edm" localSheetId="16" hidden="1">#REF!</definedName>
    <definedName name="_bdm.360B351E86174AC7A4FE8B18D8592DD7.edm" localSheetId="1" hidden="1">#REF!</definedName>
    <definedName name="_bdm.360B351E86174AC7A4FE8B18D8592DD7.edm" localSheetId="4" hidden="1">#REF!</definedName>
    <definedName name="_bdm.365D1F6D92874624BA8A53D232A400C2.edm" localSheetId="5" hidden="1">#REF!</definedName>
    <definedName name="_bdm.365D1F6D92874624BA8A53D232A400C2.edm" localSheetId="17" hidden="1">#REF!</definedName>
    <definedName name="_bdm.365D1F6D92874624BA8A53D232A400C2.edm" localSheetId="18" hidden="1">#REF!</definedName>
    <definedName name="_bdm.365D1F6D92874624BA8A53D232A400C2.edm" localSheetId="16" hidden="1">#REF!</definedName>
    <definedName name="_bdm.365D1F6D92874624BA8A53D232A400C2.edm" localSheetId="1" hidden="1">#REF!</definedName>
    <definedName name="_bdm.365D1F6D92874624BA8A53D232A400C2.edm" localSheetId="4" hidden="1">#REF!</definedName>
    <definedName name="_bdm.36B22A9ADF2048B88FCFA3A46C37F6EA.edm" localSheetId="5" hidden="1">#REF!</definedName>
    <definedName name="_bdm.36B22A9ADF2048B88FCFA3A46C37F6EA.edm" localSheetId="17" hidden="1">#REF!</definedName>
    <definedName name="_bdm.36B22A9ADF2048B88FCFA3A46C37F6EA.edm" localSheetId="18" hidden="1">#REF!</definedName>
    <definedName name="_bdm.36B22A9ADF2048B88FCFA3A46C37F6EA.edm" localSheetId="16" hidden="1">#REF!</definedName>
    <definedName name="_bdm.36B22A9ADF2048B88FCFA3A46C37F6EA.edm" localSheetId="1" hidden="1">#REF!</definedName>
    <definedName name="_bdm.36B22A9ADF2048B88FCFA3A46C37F6EA.edm" localSheetId="4" hidden="1">#REF!</definedName>
    <definedName name="_bdm.36F7207F7B754EDDA660E94A2A113692.edm" localSheetId="5" hidden="1">#REF!</definedName>
    <definedName name="_bdm.36F7207F7B754EDDA660E94A2A113692.edm" localSheetId="17" hidden="1">#REF!</definedName>
    <definedName name="_bdm.36F7207F7B754EDDA660E94A2A113692.edm" localSheetId="18" hidden="1">#REF!</definedName>
    <definedName name="_bdm.36F7207F7B754EDDA660E94A2A113692.edm" localSheetId="16" hidden="1">#REF!</definedName>
    <definedName name="_bdm.36F7207F7B754EDDA660E94A2A113692.edm" localSheetId="1" hidden="1">#REF!</definedName>
    <definedName name="_bdm.36F7207F7B754EDDA660E94A2A113692.edm" localSheetId="4" hidden="1">#REF!</definedName>
    <definedName name="_bdm.371871C5ACD54A479CF5966E3271620A.edm" localSheetId="5" hidden="1">#REF!</definedName>
    <definedName name="_bdm.371871C5ACD54A479CF5966E3271620A.edm" localSheetId="17" hidden="1">#REF!</definedName>
    <definedName name="_bdm.371871C5ACD54A479CF5966E3271620A.edm" localSheetId="18" hidden="1">#REF!</definedName>
    <definedName name="_bdm.371871C5ACD54A479CF5966E3271620A.edm" localSheetId="16" hidden="1">#REF!</definedName>
    <definedName name="_bdm.371871C5ACD54A479CF5966E3271620A.edm" localSheetId="1" hidden="1">#REF!</definedName>
    <definedName name="_bdm.371871C5ACD54A479CF5966E3271620A.edm" localSheetId="4" hidden="1">#REF!</definedName>
    <definedName name="_bdm.37BE692DD64049EEA90C06BC963014CD.edm" localSheetId="5" hidden="1">#REF!</definedName>
    <definedName name="_bdm.37BE692DD64049EEA90C06BC963014CD.edm" localSheetId="17" hidden="1">#REF!</definedName>
    <definedName name="_bdm.37BE692DD64049EEA90C06BC963014CD.edm" localSheetId="18" hidden="1">#REF!</definedName>
    <definedName name="_bdm.37BE692DD64049EEA90C06BC963014CD.edm" localSheetId="16" hidden="1">#REF!</definedName>
    <definedName name="_bdm.37BE692DD64049EEA90C06BC963014CD.edm" localSheetId="1" hidden="1">#REF!</definedName>
    <definedName name="_bdm.37BE692DD64049EEA90C06BC963014CD.edm" localSheetId="4" hidden="1">#REF!</definedName>
    <definedName name="_bdm.37DCD27AD21E43CD89354A1D4AC203F9.edm" localSheetId="5" hidden="1">#REF!</definedName>
    <definedName name="_bdm.37DCD27AD21E43CD89354A1D4AC203F9.edm" localSheetId="17" hidden="1">#REF!</definedName>
    <definedName name="_bdm.37DCD27AD21E43CD89354A1D4AC203F9.edm" localSheetId="18" hidden="1">#REF!</definedName>
    <definedName name="_bdm.37DCD27AD21E43CD89354A1D4AC203F9.edm" localSheetId="16" hidden="1">#REF!</definedName>
    <definedName name="_bdm.37DCD27AD21E43CD89354A1D4AC203F9.edm" localSheetId="1" hidden="1">#REF!</definedName>
    <definedName name="_bdm.37DCD27AD21E43CD89354A1D4AC203F9.edm" localSheetId="4" hidden="1">#REF!</definedName>
    <definedName name="_bdm.3846EDD674524825AF75640E8EEAC73A.edm" localSheetId="5" hidden="1">#REF!</definedName>
    <definedName name="_bdm.3846EDD674524825AF75640E8EEAC73A.edm" localSheetId="17" hidden="1">#REF!</definedName>
    <definedName name="_bdm.3846EDD674524825AF75640E8EEAC73A.edm" localSheetId="18" hidden="1">#REF!</definedName>
    <definedName name="_bdm.3846EDD674524825AF75640E8EEAC73A.edm" localSheetId="16" hidden="1">#REF!</definedName>
    <definedName name="_bdm.3846EDD674524825AF75640E8EEAC73A.edm" localSheetId="1" hidden="1">#REF!</definedName>
    <definedName name="_bdm.3846EDD674524825AF75640E8EEAC73A.edm" localSheetId="4" hidden="1">#REF!</definedName>
    <definedName name="_bdm.3882C17405AD4E5CAA8E3DD4C6DD4DD2.edm" localSheetId="5" hidden="1">#REF!</definedName>
    <definedName name="_bdm.3882C17405AD4E5CAA8E3DD4C6DD4DD2.edm" localSheetId="17" hidden="1">#REF!</definedName>
    <definedName name="_bdm.3882C17405AD4E5CAA8E3DD4C6DD4DD2.edm" localSheetId="18" hidden="1">#REF!</definedName>
    <definedName name="_bdm.3882C17405AD4E5CAA8E3DD4C6DD4DD2.edm" localSheetId="16" hidden="1">#REF!</definedName>
    <definedName name="_bdm.3882C17405AD4E5CAA8E3DD4C6DD4DD2.edm" localSheetId="1" hidden="1">#REF!</definedName>
    <definedName name="_bdm.3882C17405AD4E5CAA8E3DD4C6DD4DD2.edm" localSheetId="4" hidden="1">#REF!</definedName>
    <definedName name="_bdm.38A9B721AC4C4779A6453676D641CC1C.edm" localSheetId="5" hidden="1">#REF!</definedName>
    <definedName name="_bdm.38A9B721AC4C4779A6453676D641CC1C.edm" localSheetId="17" hidden="1">#REF!</definedName>
    <definedName name="_bdm.38A9B721AC4C4779A6453676D641CC1C.edm" localSheetId="18" hidden="1">#REF!</definedName>
    <definedName name="_bdm.38A9B721AC4C4779A6453676D641CC1C.edm" localSheetId="16" hidden="1">#REF!</definedName>
    <definedName name="_bdm.38A9B721AC4C4779A6453676D641CC1C.edm" localSheetId="1" hidden="1">#REF!</definedName>
    <definedName name="_bdm.38A9B721AC4C4779A6453676D641CC1C.edm" localSheetId="4" hidden="1">#REF!</definedName>
    <definedName name="_bdm.3947381EE36A4799AD8A1D6AA7445AFB.edm" localSheetId="5" hidden="1">#REF!</definedName>
    <definedName name="_bdm.3947381EE36A4799AD8A1D6AA7445AFB.edm" localSheetId="17" hidden="1">#REF!</definedName>
    <definedName name="_bdm.3947381EE36A4799AD8A1D6AA7445AFB.edm" localSheetId="18" hidden="1">#REF!</definedName>
    <definedName name="_bdm.3947381EE36A4799AD8A1D6AA7445AFB.edm" localSheetId="16" hidden="1">#REF!</definedName>
    <definedName name="_bdm.3947381EE36A4799AD8A1D6AA7445AFB.edm" localSheetId="1" hidden="1">#REF!</definedName>
    <definedName name="_bdm.3947381EE36A4799AD8A1D6AA7445AFB.edm" localSheetId="4" hidden="1">#REF!</definedName>
    <definedName name="_bdm.3A2732074B6941738219562084C09465.edm" localSheetId="5" hidden="1">#REF!</definedName>
    <definedName name="_bdm.3A2732074B6941738219562084C09465.edm" localSheetId="17" hidden="1">#REF!</definedName>
    <definedName name="_bdm.3A2732074B6941738219562084C09465.edm" localSheetId="18" hidden="1">#REF!</definedName>
    <definedName name="_bdm.3A2732074B6941738219562084C09465.edm" localSheetId="16" hidden="1">#REF!</definedName>
    <definedName name="_bdm.3A2732074B6941738219562084C09465.edm" localSheetId="1" hidden="1">#REF!</definedName>
    <definedName name="_bdm.3A2732074B6941738219562084C09465.edm" localSheetId="4" hidden="1">#REF!</definedName>
    <definedName name="_bdm.3A3A725B66C14973933F7429CC344016.edm" localSheetId="5" hidden="1">#REF!</definedName>
    <definedName name="_bdm.3A3A725B66C14973933F7429CC344016.edm" localSheetId="17" hidden="1">#REF!</definedName>
    <definedName name="_bdm.3A3A725B66C14973933F7429CC344016.edm" localSheetId="18" hidden="1">#REF!</definedName>
    <definedName name="_bdm.3A3A725B66C14973933F7429CC344016.edm" localSheetId="16" hidden="1">#REF!</definedName>
    <definedName name="_bdm.3A3A725B66C14973933F7429CC344016.edm" localSheetId="1" hidden="1">#REF!</definedName>
    <definedName name="_bdm.3A3A725B66C14973933F7429CC344016.edm" localSheetId="4" hidden="1">#REF!</definedName>
    <definedName name="_bdm.3A3DB2DEE3694358AE7E8F26D17C16FA.edm" localSheetId="5" hidden="1">#REF!</definedName>
    <definedName name="_bdm.3A3DB2DEE3694358AE7E8F26D17C16FA.edm" localSheetId="17" hidden="1">#REF!</definedName>
    <definedName name="_bdm.3A3DB2DEE3694358AE7E8F26D17C16FA.edm" localSheetId="18" hidden="1">#REF!</definedName>
    <definedName name="_bdm.3A3DB2DEE3694358AE7E8F26D17C16FA.edm" localSheetId="16" hidden="1">#REF!</definedName>
    <definedName name="_bdm.3A3DB2DEE3694358AE7E8F26D17C16FA.edm" localSheetId="1" hidden="1">#REF!</definedName>
    <definedName name="_bdm.3A3DB2DEE3694358AE7E8F26D17C16FA.edm" localSheetId="4" hidden="1">#REF!</definedName>
    <definedName name="_bdm.3AD16D46651942289C65EC99272D4478.edm" localSheetId="5" hidden="1">#REF!</definedName>
    <definedName name="_bdm.3AD16D46651942289C65EC99272D4478.edm" localSheetId="17" hidden="1">#REF!</definedName>
    <definedName name="_bdm.3AD16D46651942289C65EC99272D4478.edm" localSheetId="18" hidden="1">#REF!</definedName>
    <definedName name="_bdm.3AD16D46651942289C65EC99272D4478.edm" localSheetId="16" hidden="1">#REF!</definedName>
    <definedName name="_bdm.3AD16D46651942289C65EC99272D4478.edm" localSheetId="1" hidden="1">#REF!</definedName>
    <definedName name="_bdm.3AD16D46651942289C65EC99272D4478.edm" localSheetId="4" hidden="1">#REF!</definedName>
    <definedName name="_bdm.3AE073D6C948409DAF73AAE044294A18.edm" localSheetId="5" hidden="1">#REF!</definedName>
    <definedName name="_bdm.3AE073D6C948409DAF73AAE044294A18.edm" localSheetId="17" hidden="1">#REF!</definedName>
    <definedName name="_bdm.3AE073D6C948409DAF73AAE044294A18.edm" localSheetId="18" hidden="1">#REF!</definedName>
    <definedName name="_bdm.3AE073D6C948409DAF73AAE044294A18.edm" localSheetId="16" hidden="1">#REF!</definedName>
    <definedName name="_bdm.3AE073D6C948409DAF73AAE044294A18.edm" localSheetId="1" hidden="1">#REF!</definedName>
    <definedName name="_bdm.3AE073D6C948409DAF73AAE044294A18.edm" localSheetId="4" hidden="1">#REF!</definedName>
    <definedName name="_bdm.3B01011440F743AC997B305B76B05AF8.edm" localSheetId="5" hidden="1">#REF!</definedName>
    <definedName name="_bdm.3B01011440F743AC997B305B76B05AF8.edm" localSheetId="17" hidden="1">#REF!</definedName>
    <definedName name="_bdm.3B01011440F743AC997B305B76B05AF8.edm" localSheetId="18" hidden="1">#REF!</definedName>
    <definedName name="_bdm.3B01011440F743AC997B305B76B05AF8.edm" localSheetId="16" hidden="1">#REF!</definedName>
    <definedName name="_bdm.3B01011440F743AC997B305B76B05AF8.edm" localSheetId="1" hidden="1">#REF!</definedName>
    <definedName name="_bdm.3B01011440F743AC997B305B76B05AF8.edm" localSheetId="4" hidden="1">#REF!</definedName>
    <definedName name="_bdm.3BC5BBE71DB64AF9B42807EF36C29FBE.edm" localSheetId="5" hidden="1">#REF!</definedName>
    <definedName name="_bdm.3BC5BBE71DB64AF9B42807EF36C29FBE.edm" localSheetId="17" hidden="1">#REF!</definedName>
    <definedName name="_bdm.3BC5BBE71DB64AF9B42807EF36C29FBE.edm" localSheetId="18" hidden="1">#REF!</definedName>
    <definedName name="_bdm.3BC5BBE71DB64AF9B42807EF36C29FBE.edm" localSheetId="16" hidden="1">#REF!</definedName>
    <definedName name="_bdm.3BC5BBE71DB64AF9B42807EF36C29FBE.edm" localSheetId="1" hidden="1">#REF!</definedName>
    <definedName name="_bdm.3BC5BBE71DB64AF9B42807EF36C29FBE.edm" localSheetId="4" hidden="1">#REF!</definedName>
    <definedName name="_bdm.3C34B29F02DF414E916671E30AECA61C.edm" localSheetId="5" hidden="1">#REF!</definedName>
    <definedName name="_bdm.3C34B29F02DF414E916671E30AECA61C.edm" localSheetId="17" hidden="1">#REF!</definedName>
    <definedName name="_bdm.3C34B29F02DF414E916671E30AECA61C.edm" localSheetId="18" hidden="1">#REF!</definedName>
    <definedName name="_bdm.3C34B29F02DF414E916671E30AECA61C.edm" localSheetId="16" hidden="1">#REF!</definedName>
    <definedName name="_bdm.3C34B29F02DF414E916671E30AECA61C.edm" localSheetId="1" hidden="1">#REF!</definedName>
    <definedName name="_bdm.3C34B29F02DF414E916671E30AECA61C.edm" localSheetId="4" hidden="1">#REF!</definedName>
    <definedName name="_bdm.3C64C9BF893E4F82885034228E56008B.edm" localSheetId="5" hidden="1">#REF!</definedName>
    <definedName name="_bdm.3C64C9BF893E4F82885034228E56008B.edm" localSheetId="17" hidden="1">#REF!</definedName>
    <definedName name="_bdm.3C64C9BF893E4F82885034228E56008B.edm" localSheetId="18" hidden="1">#REF!</definedName>
    <definedName name="_bdm.3C64C9BF893E4F82885034228E56008B.edm" localSheetId="16" hidden="1">#REF!</definedName>
    <definedName name="_bdm.3C64C9BF893E4F82885034228E56008B.edm" localSheetId="1" hidden="1">#REF!</definedName>
    <definedName name="_bdm.3C64C9BF893E4F82885034228E56008B.edm" localSheetId="4" hidden="1">#REF!</definedName>
    <definedName name="_bdm.3CA9F775F1C94BD9A3ABEDE99A7F53C9.edm" localSheetId="5" hidden="1">#REF!</definedName>
    <definedName name="_bdm.3CA9F775F1C94BD9A3ABEDE99A7F53C9.edm" localSheetId="17" hidden="1">#REF!</definedName>
    <definedName name="_bdm.3CA9F775F1C94BD9A3ABEDE99A7F53C9.edm" localSheetId="18" hidden="1">#REF!</definedName>
    <definedName name="_bdm.3CA9F775F1C94BD9A3ABEDE99A7F53C9.edm" localSheetId="16" hidden="1">#REF!</definedName>
    <definedName name="_bdm.3CA9F775F1C94BD9A3ABEDE99A7F53C9.edm" localSheetId="1" hidden="1">#REF!</definedName>
    <definedName name="_bdm.3CA9F775F1C94BD9A3ABEDE99A7F53C9.edm" localSheetId="4" hidden="1">#REF!</definedName>
    <definedName name="_bdm.3D1B5048FA294496A78376C43328C604.edm" localSheetId="5" hidden="1">#REF!</definedName>
    <definedName name="_bdm.3D1B5048FA294496A78376C43328C604.edm" localSheetId="17" hidden="1">#REF!</definedName>
    <definedName name="_bdm.3D1B5048FA294496A78376C43328C604.edm" localSheetId="18" hidden="1">#REF!</definedName>
    <definedName name="_bdm.3D1B5048FA294496A78376C43328C604.edm" localSheetId="16" hidden="1">#REF!</definedName>
    <definedName name="_bdm.3D1B5048FA294496A78376C43328C604.edm" localSheetId="1" hidden="1">#REF!</definedName>
    <definedName name="_bdm.3D1B5048FA294496A78376C43328C604.edm" localSheetId="4" hidden="1">#REF!</definedName>
    <definedName name="_bdm.3D5567B87DDE45BFB34821B818628CE5.edm" localSheetId="5" hidden="1">#REF!</definedName>
    <definedName name="_bdm.3D5567B87DDE45BFB34821B818628CE5.edm" localSheetId="17" hidden="1">#REF!</definedName>
    <definedName name="_bdm.3D5567B87DDE45BFB34821B818628CE5.edm" localSheetId="18" hidden="1">#REF!</definedName>
    <definedName name="_bdm.3D5567B87DDE45BFB34821B818628CE5.edm" localSheetId="16" hidden="1">#REF!</definedName>
    <definedName name="_bdm.3D5567B87DDE45BFB34821B818628CE5.edm" localSheetId="1" hidden="1">#REF!</definedName>
    <definedName name="_bdm.3D5567B87DDE45BFB34821B818628CE5.edm" localSheetId="4" hidden="1">#REF!</definedName>
    <definedName name="_bdm.3DCF88AB5BBD4EB893413341E4E9D862.edm" localSheetId="5" hidden="1">#REF!</definedName>
    <definedName name="_bdm.3DCF88AB5BBD4EB893413341E4E9D862.edm" localSheetId="17" hidden="1">#REF!</definedName>
    <definedName name="_bdm.3DCF88AB5BBD4EB893413341E4E9D862.edm" localSheetId="18" hidden="1">#REF!</definedName>
    <definedName name="_bdm.3DCF88AB5BBD4EB893413341E4E9D862.edm" localSheetId="16" hidden="1">#REF!</definedName>
    <definedName name="_bdm.3DCF88AB5BBD4EB893413341E4E9D862.edm" localSheetId="1" hidden="1">#REF!</definedName>
    <definedName name="_bdm.3DCF88AB5BBD4EB893413341E4E9D862.edm" localSheetId="4" hidden="1">#REF!</definedName>
    <definedName name="_bdm.3DD98C73A10D42689D259F865E8F0EF3.edm" localSheetId="5" hidden="1">#REF!</definedName>
    <definedName name="_bdm.3DD98C73A10D42689D259F865E8F0EF3.edm" localSheetId="17" hidden="1">#REF!</definedName>
    <definedName name="_bdm.3DD98C73A10D42689D259F865E8F0EF3.edm" localSheetId="18" hidden="1">#REF!</definedName>
    <definedName name="_bdm.3DD98C73A10D42689D259F865E8F0EF3.edm" localSheetId="16" hidden="1">#REF!</definedName>
    <definedName name="_bdm.3DD98C73A10D42689D259F865E8F0EF3.edm" localSheetId="1" hidden="1">#REF!</definedName>
    <definedName name="_bdm.3DD98C73A10D42689D259F865E8F0EF3.edm" localSheetId="4" hidden="1">#REF!</definedName>
    <definedName name="_bdm.3E18DF21FFE1434B93B73983DFF62E76.edm" localSheetId="5" hidden="1">#REF!</definedName>
    <definedName name="_bdm.3E18DF21FFE1434B93B73983DFF62E76.edm" localSheetId="17" hidden="1">#REF!</definedName>
    <definedName name="_bdm.3E18DF21FFE1434B93B73983DFF62E76.edm" localSheetId="18" hidden="1">#REF!</definedName>
    <definedName name="_bdm.3E18DF21FFE1434B93B73983DFF62E76.edm" localSheetId="16" hidden="1">#REF!</definedName>
    <definedName name="_bdm.3E18DF21FFE1434B93B73983DFF62E76.edm" localSheetId="1" hidden="1">#REF!</definedName>
    <definedName name="_bdm.3E18DF21FFE1434B93B73983DFF62E76.edm" localSheetId="4" hidden="1">#REF!</definedName>
    <definedName name="_bdm.3E2E05909FC14953A5A9238B6C4C2677.edm" localSheetId="5" hidden="1">#REF!</definedName>
    <definedName name="_bdm.3E2E05909FC14953A5A9238B6C4C2677.edm" localSheetId="17" hidden="1">#REF!</definedName>
    <definedName name="_bdm.3E2E05909FC14953A5A9238B6C4C2677.edm" localSheetId="18" hidden="1">#REF!</definedName>
    <definedName name="_bdm.3E2E05909FC14953A5A9238B6C4C2677.edm" localSheetId="16" hidden="1">#REF!</definedName>
    <definedName name="_bdm.3E2E05909FC14953A5A9238B6C4C2677.edm" localSheetId="1" hidden="1">#REF!</definedName>
    <definedName name="_bdm.3E2E05909FC14953A5A9238B6C4C2677.edm" localSheetId="4" hidden="1">#REF!</definedName>
    <definedName name="_bdm.3E659F5D9B5943DC91D68369B35A4416.edm" localSheetId="5" hidden="1">#REF!</definedName>
    <definedName name="_bdm.3E659F5D9B5943DC91D68369B35A4416.edm" localSheetId="17" hidden="1">#REF!</definedName>
    <definedName name="_bdm.3E659F5D9B5943DC91D68369B35A4416.edm" localSheetId="18" hidden="1">#REF!</definedName>
    <definedName name="_bdm.3E659F5D9B5943DC91D68369B35A4416.edm" localSheetId="16" hidden="1">#REF!</definedName>
    <definedName name="_bdm.3E659F5D9B5943DC91D68369B35A4416.edm" localSheetId="1" hidden="1">#REF!</definedName>
    <definedName name="_bdm.3E659F5D9B5943DC91D68369B35A4416.edm" localSheetId="4" hidden="1">#REF!</definedName>
    <definedName name="_bdm.3E84A59F7B224145ABB15493D100BF3E.edm" localSheetId="5" hidden="1">#REF!</definedName>
    <definedName name="_bdm.3E84A59F7B224145ABB15493D100BF3E.edm" localSheetId="17" hidden="1">#REF!</definedName>
    <definedName name="_bdm.3E84A59F7B224145ABB15493D100BF3E.edm" localSheetId="18" hidden="1">#REF!</definedName>
    <definedName name="_bdm.3E84A59F7B224145ABB15493D100BF3E.edm" localSheetId="16" hidden="1">#REF!</definedName>
    <definedName name="_bdm.3E84A59F7B224145ABB15493D100BF3E.edm" localSheetId="1" hidden="1">#REF!</definedName>
    <definedName name="_bdm.3E84A59F7B224145ABB15493D100BF3E.edm" localSheetId="4" hidden="1">#REF!</definedName>
    <definedName name="_bdm.3EEC3566FD3047B7BB01FE667A67ACF7.edm" localSheetId="5" hidden="1">#REF!</definedName>
    <definedName name="_bdm.3EEC3566FD3047B7BB01FE667A67ACF7.edm" localSheetId="17" hidden="1">#REF!</definedName>
    <definedName name="_bdm.3EEC3566FD3047B7BB01FE667A67ACF7.edm" localSheetId="18" hidden="1">#REF!</definedName>
    <definedName name="_bdm.3EEC3566FD3047B7BB01FE667A67ACF7.edm" localSheetId="16" hidden="1">#REF!</definedName>
    <definedName name="_bdm.3EEC3566FD3047B7BB01FE667A67ACF7.edm" localSheetId="1" hidden="1">#REF!</definedName>
    <definedName name="_bdm.3EEC3566FD3047B7BB01FE667A67ACF7.edm" localSheetId="4" hidden="1">#REF!</definedName>
    <definedName name="_bdm.3F08C378BCB24D1E8C2FFA7E543624EC.edm" localSheetId="5" hidden="1">#REF!</definedName>
    <definedName name="_bdm.3F08C378BCB24D1E8C2FFA7E543624EC.edm" localSheetId="17" hidden="1">#REF!</definedName>
    <definedName name="_bdm.3F08C378BCB24D1E8C2FFA7E543624EC.edm" localSheetId="18" hidden="1">#REF!</definedName>
    <definedName name="_bdm.3F08C378BCB24D1E8C2FFA7E543624EC.edm" localSheetId="16" hidden="1">#REF!</definedName>
    <definedName name="_bdm.3F08C378BCB24D1E8C2FFA7E543624EC.edm" localSheetId="1" hidden="1">#REF!</definedName>
    <definedName name="_bdm.3F08C378BCB24D1E8C2FFA7E543624EC.edm" localSheetId="4" hidden="1">#REF!</definedName>
    <definedName name="_bdm.3F1FA9F7B9D14072AF11DD281C71F1B5.edm" localSheetId="5" hidden="1">#REF!</definedName>
    <definedName name="_bdm.3F1FA9F7B9D14072AF11DD281C71F1B5.edm" localSheetId="17" hidden="1">#REF!</definedName>
    <definedName name="_bdm.3F1FA9F7B9D14072AF11DD281C71F1B5.edm" localSheetId="18" hidden="1">#REF!</definedName>
    <definedName name="_bdm.3F1FA9F7B9D14072AF11DD281C71F1B5.edm" localSheetId="16" hidden="1">#REF!</definedName>
    <definedName name="_bdm.3F1FA9F7B9D14072AF11DD281C71F1B5.edm" localSheetId="1" hidden="1">#REF!</definedName>
    <definedName name="_bdm.3F1FA9F7B9D14072AF11DD281C71F1B5.edm" localSheetId="4" hidden="1">#REF!</definedName>
    <definedName name="_bdm.3F289049E8DE4971AD257A8CD6BF4006.edm" localSheetId="5" hidden="1">#REF!</definedName>
    <definedName name="_bdm.3F289049E8DE4971AD257A8CD6BF4006.edm" localSheetId="17" hidden="1">#REF!</definedName>
    <definedName name="_bdm.3F289049E8DE4971AD257A8CD6BF4006.edm" localSheetId="18" hidden="1">#REF!</definedName>
    <definedName name="_bdm.3F289049E8DE4971AD257A8CD6BF4006.edm" localSheetId="16" hidden="1">#REF!</definedName>
    <definedName name="_bdm.3F289049E8DE4971AD257A8CD6BF4006.edm" localSheetId="1" hidden="1">#REF!</definedName>
    <definedName name="_bdm.3F289049E8DE4971AD257A8CD6BF4006.edm" localSheetId="4" hidden="1">#REF!</definedName>
    <definedName name="_bdm.3F2D994BBAEB4B2A8548CCA6AE312A43.edm" localSheetId="5" hidden="1">#REF!</definedName>
    <definedName name="_bdm.3F2D994BBAEB4B2A8548CCA6AE312A43.edm" localSheetId="17" hidden="1">#REF!</definedName>
    <definedName name="_bdm.3F2D994BBAEB4B2A8548CCA6AE312A43.edm" localSheetId="18" hidden="1">#REF!</definedName>
    <definedName name="_bdm.3F2D994BBAEB4B2A8548CCA6AE312A43.edm" localSheetId="16" hidden="1">#REF!</definedName>
    <definedName name="_bdm.3F2D994BBAEB4B2A8548CCA6AE312A43.edm" localSheetId="1" hidden="1">#REF!</definedName>
    <definedName name="_bdm.3F2D994BBAEB4B2A8548CCA6AE312A43.edm" localSheetId="4" hidden="1">#REF!</definedName>
    <definedName name="_bdm.3F79D729D1EB48A8983DFD085290B24C.edm" localSheetId="5" hidden="1">#REF!</definedName>
    <definedName name="_bdm.3F79D729D1EB48A8983DFD085290B24C.edm" localSheetId="17" hidden="1">#REF!</definedName>
    <definedName name="_bdm.3F79D729D1EB48A8983DFD085290B24C.edm" localSheetId="18" hidden="1">#REF!</definedName>
    <definedName name="_bdm.3F79D729D1EB48A8983DFD085290B24C.edm" localSheetId="16" hidden="1">#REF!</definedName>
    <definedName name="_bdm.3F79D729D1EB48A8983DFD085290B24C.edm" localSheetId="1" hidden="1">#REF!</definedName>
    <definedName name="_bdm.3F79D729D1EB48A8983DFD085290B24C.edm" localSheetId="4" hidden="1">#REF!</definedName>
    <definedName name="_bdm.3F969340ACCA4001965A9F0989668EA0.edm" localSheetId="5" hidden="1">#REF!</definedName>
    <definedName name="_bdm.3F969340ACCA4001965A9F0989668EA0.edm" localSheetId="17" hidden="1">#REF!</definedName>
    <definedName name="_bdm.3F969340ACCA4001965A9F0989668EA0.edm" localSheetId="18" hidden="1">#REF!</definedName>
    <definedName name="_bdm.3F969340ACCA4001965A9F0989668EA0.edm" localSheetId="16" hidden="1">#REF!</definedName>
    <definedName name="_bdm.3F969340ACCA4001965A9F0989668EA0.edm" localSheetId="1" hidden="1">#REF!</definedName>
    <definedName name="_bdm.3F969340ACCA4001965A9F0989668EA0.edm" localSheetId="4" hidden="1">#REF!</definedName>
    <definedName name="_bdm.4043CF3D199C4F56A9C23B2D4065968A.edm" localSheetId="5" hidden="1">#REF!</definedName>
    <definedName name="_bdm.4043CF3D199C4F56A9C23B2D4065968A.edm" localSheetId="17" hidden="1">#REF!</definedName>
    <definedName name="_bdm.4043CF3D199C4F56A9C23B2D4065968A.edm" localSheetId="18" hidden="1">#REF!</definedName>
    <definedName name="_bdm.4043CF3D199C4F56A9C23B2D4065968A.edm" localSheetId="16" hidden="1">#REF!</definedName>
    <definedName name="_bdm.4043CF3D199C4F56A9C23B2D4065968A.edm" localSheetId="1" hidden="1">#REF!</definedName>
    <definedName name="_bdm.4043CF3D199C4F56A9C23B2D4065968A.edm" localSheetId="4" hidden="1">#REF!</definedName>
    <definedName name="_bdm.4091FFE092DE4141B12C296FF548E541.edm" localSheetId="5" hidden="1">#REF!</definedName>
    <definedName name="_bdm.4091FFE092DE4141B12C296FF548E541.edm" localSheetId="17" hidden="1">#REF!</definedName>
    <definedName name="_bdm.4091FFE092DE4141B12C296FF548E541.edm" localSheetId="18" hidden="1">#REF!</definedName>
    <definedName name="_bdm.4091FFE092DE4141B12C296FF548E541.edm" localSheetId="16" hidden="1">#REF!</definedName>
    <definedName name="_bdm.4091FFE092DE4141B12C296FF548E541.edm" localSheetId="1" hidden="1">#REF!</definedName>
    <definedName name="_bdm.4091FFE092DE4141B12C296FF548E541.edm" localSheetId="4" hidden="1">#REF!</definedName>
    <definedName name="_bdm.40B5D12BF4F44E13A19B49F30ECF5B39.edm" localSheetId="5" hidden="1">#REF!</definedName>
    <definedName name="_bdm.40B5D12BF4F44E13A19B49F30ECF5B39.edm" localSheetId="17" hidden="1">#REF!</definedName>
    <definedName name="_bdm.40B5D12BF4F44E13A19B49F30ECF5B39.edm" localSheetId="18" hidden="1">#REF!</definedName>
    <definedName name="_bdm.40B5D12BF4F44E13A19B49F30ECF5B39.edm" localSheetId="16" hidden="1">#REF!</definedName>
    <definedName name="_bdm.40B5D12BF4F44E13A19B49F30ECF5B39.edm" localSheetId="1" hidden="1">#REF!</definedName>
    <definedName name="_bdm.40B5D12BF4F44E13A19B49F30ECF5B39.edm" localSheetId="4" hidden="1">#REF!</definedName>
    <definedName name="_bdm.4156F123AB8644C7BB2CC4A8A0A68BDA.edm" localSheetId="5" hidden="1">#REF!</definedName>
    <definedName name="_bdm.4156F123AB8644C7BB2CC4A8A0A68BDA.edm" localSheetId="17" hidden="1">#REF!</definedName>
    <definedName name="_bdm.4156F123AB8644C7BB2CC4A8A0A68BDA.edm" localSheetId="18" hidden="1">#REF!</definedName>
    <definedName name="_bdm.4156F123AB8644C7BB2CC4A8A0A68BDA.edm" localSheetId="16" hidden="1">#REF!</definedName>
    <definedName name="_bdm.4156F123AB8644C7BB2CC4A8A0A68BDA.edm" localSheetId="1" hidden="1">#REF!</definedName>
    <definedName name="_bdm.4156F123AB8644C7BB2CC4A8A0A68BDA.edm" localSheetId="4" hidden="1">#REF!</definedName>
    <definedName name="_bdm.418B83BF9B654C25800F7DED76B7BD7B.edm" localSheetId="5" hidden="1">#REF!</definedName>
    <definedName name="_bdm.418B83BF9B654C25800F7DED76B7BD7B.edm" localSheetId="17" hidden="1">#REF!</definedName>
    <definedName name="_bdm.418B83BF9B654C25800F7DED76B7BD7B.edm" localSheetId="18" hidden="1">#REF!</definedName>
    <definedName name="_bdm.418B83BF9B654C25800F7DED76B7BD7B.edm" localSheetId="16" hidden="1">#REF!</definedName>
    <definedName name="_bdm.418B83BF9B654C25800F7DED76B7BD7B.edm" localSheetId="1" hidden="1">#REF!</definedName>
    <definedName name="_bdm.418B83BF9B654C25800F7DED76B7BD7B.edm" localSheetId="4" hidden="1">#REF!</definedName>
    <definedName name="_bdm.41DD89773231498788CE9277DE50E56B.edm" localSheetId="5" hidden="1">#REF!</definedName>
    <definedName name="_bdm.41DD89773231498788CE9277DE50E56B.edm" localSheetId="17" hidden="1">#REF!</definedName>
    <definedName name="_bdm.41DD89773231498788CE9277DE50E56B.edm" localSheetId="18" hidden="1">#REF!</definedName>
    <definedName name="_bdm.41DD89773231498788CE9277DE50E56B.edm" localSheetId="16" hidden="1">#REF!</definedName>
    <definedName name="_bdm.41DD89773231498788CE9277DE50E56B.edm" localSheetId="1" hidden="1">#REF!</definedName>
    <definedName name="_bdm.41DD89773231498788CE9277DE50E56B.edm" localSheetId="4" hidden="1">#REF!</definedName>
    <definedName name="_bdm.423C8B0798DC47E8BFAE72474639CF2A.edm" localSheetId="5" hidden="1">#REF!</definedName>
    <definedName name="_bdm.423C8B0798DC47E8BFAE72474639CF2A.edm" localSheetId="17" hidden="1">#REF!</definedName>
    <definedName name="_bdm.423C8B0798DC47E8BFAE72474639CF2A.edm" localSheetId="18" hidden="1">#REF!</definedName>
    <definedName name="_bdm.423C8B0798DC47E8BFAE72474639CF2A.edm" localSheetId="16" hidden="1">#REF!</definedName>
    <definedName name="_bdm.423C8B0798DC47E8BFAE72474639CF2A.edm" localSheetId="1" hidden="1">#REF!</definedName>
    <definedName name="_bdm.423C8B0798DC47E8BFAE72474639CF2A.edm" localSheetId="4" hidden="1">#REF!</definedName>
    <definedName name="_bdm.42442CB9CE3547ECB82EEFC25E56D553.edm" localSheetId="5" hidden="1">#REF!</definedName>
    <definedName name="_bdm.42442CB9CE3547ECB82EEFC25E56D553.edm" localSheetId="17" hidden="1">#REF!</definedName>
    <definedName name="_bdm.42442CB9CE3547ECB82EEFC25E56D553.edm" localSheetId="18" hidden="1">#REF!</definedName>
    <definedName name="_bdm.42442CB9CE3547ECB82EEFC25E56D553.edm" localSheetId="16" hidden="1">#REF!</definedName>
    <definedName name="_bdm.42442CB9CE3547ECB82EEFC25E56D553.edm" localSheetId="1" hidden="1">#REF!</definedName>
    <definedName name="_bdm.42442CB9CE3547ECB82EEFC25E56D553.edm" localSheetId="4" hidden="1">#REF!</definedName>
    <definedName name="_bdm.43AA72A807744484B7A2173EB1AC5213.edm" localSheetId="5" hidden="1">#REF!</definedName>
    <definedName name="_bdm.43AA72A807744484B7A2173EB1AC5213.edm" localSheetId="17" hidden="1">#REF!</definedName>
    <definedName name="_bdm.43AA72A807744484B7A2173EB1AC5213.edm" localSheetId="18" hidden="1">#REF!</definedName>
    <definedName name="_bdm.43AA72A807744484B7A2173EB1AC5213.edm" localSheetId="16" hidden="1">#REF!</definedName>
    <definedName name="_bdm.43AA72A807744484B7A2173EB1AC5213.edm" localSheetId="1" hidden="1">#REF!</definedName>
    <definedName name="_bdm.43AA72A807744484B7A2173EB1AC5213.edm" localSheetId="4" hidden="1">#REF!</definedName>
    <definedName name="_bdm.44205F3B67DC404F8BDF6BF0FD82E8A0.edm" localSheetId="5" hidden="1">#REF!</definedName>
    <definedName name="_bdm.44205F3B67DC404F8BDF6BF0FD82E8A0.edm" localSheetId="17" hidden="1">#REF!</definedName>
    <definedName name="_bdm.44205F3B67DC404F8BDF6BF0FD82E8A0.edm" localSheetId="18" hidden="1">#REF!</definedName>
    <definedName name="_bdm.44205F3B67DC404F8BDF6BF0FD82E8A0.edm" localSheetId="16" hidden="1">#REF!</definedName>
    <definedName name="_bdm.44205F3B67DC404F8BDF6BF0FD82E8A0.edm" localSheetId="1" hidden="1">#REF!</definedName>
    <definedName name="_bdm.44205F3B67DC404F8BDF6BF0FD82E8A0.edm" localSheetId="4" hidden="1">#REF!</definedName>
    <definedName name="_bdm.44E86EA64BC14552BEADAF10C40869D4.edm" localSheetId="5" hidden="1">#REF!</definedName>
    <definedName name="_bdm.44E86EA64BC14552BEADAF10C40869D4.edm" localSheetId="17" hidden="1">#REF!</definedName>
    <definedName name="_bdm.44E86EA64BC14552BEADAF10C40869D4.edm" localSheetId="18" hidden="1">#REF!</definedName>
    <definedName name="_bdm.44E86EA64BC14552BEADAF10C40869D4.edm" localSheetId="16" hidden="1">#REF!</definedName>
    <definedName name="_bdm.44E86EA64BC14552BEADAF10C40869D4.edm" localSheetId="1" hidden="1">#REF!</definedName>
    <definedName name="_bdm.44E86EA64BC14552BEADAF10C40869D4.edm" localSheetId="4" hidden="1">#REF!</definedName>
    <definedName name="_bdm.44F98FE8D2E3493BA68DB3CB7B7B1072.edm" localSheetId="5" hidden="1">#REF!</definedName>
    <definedName name="_bdm.44F98FE8D2E3493BA68DB3CB7B7B1072.edm" localSheetId="17" hidden="1">#REF!</definedName>
    <definedName name="_bdm.44F98FE8D2E3493BA68DB3CB7B7B1072.edm" localSheetId="18" hidden="1">#REF!</definedName>
    <definedName name="_bdm.44F98FE8D2E3493BA68DB3CB7B7B1072.edm" localSheetId="16" hidden="1">#REF!</definedName>
    <definedName name="_bdm.44F98FE8D2E3493BA68DB3CB7B7B1072.edm" localSheetId="1" hidden="1">#REF!</definedName>
    <definedName name="_bdm.44F98FE8D2E3493BA68DB3CB7B7B1072.edm" localSheetId="4" hidden="1">#REF!</definedName>
    <definedName name="_bdm.4582E7A1E14F45CABD151F0D0CF2EC02.edm" localSheetId="5" hidden="1">#REF!</definedName>
    <definedName name="_bdm.4582E7A1E14F45CABD151F0D0CF2EC02.edm" localSheetId="17" hidden="1">#REF!</definedName>
    <definedName name="_bdm.4582E7A1E14F45CABD151F0D0CF2EC02.edm" localSheetId="18" hidden="1">#REF!</definedName>
    <definedName name="_bdm.4582E7A1E14F45CABD151F0D0CF2EC02.edm" localSheetId="16" hidden="1">#REF!</definedName>
    <definedName name="_bdm.4582E7A1E14F45CABD151F0D0CF2EC02.edm" localSheetId="1" hidden="1">#REF!</definedName>
    <definedName name="_bdm.4582E7A1E14F45CABD151F0D0CF2EC02.edm" localSheetId="4" hidden="1">#REF!</definedName>
    <definedName name="_bdm.45BFCF565DE34B72AD5CE6ABB9878BD5.edm" localSheetId="5" hidden="1">#REF!</definedName>
    <definedName name="_bdm.45BFCF565DE34B72AD5CE6ABB9878BD5.edm" localSheetId="17" hidden="1">#REF!</definedName>
    <definedName name="_bdm.45BFCF565DE34B72AD5CE6ABB9878BD5.edm" localSheetId="18" hidden="1">#REF!</definedName>
    <definedName name="_bdm.45BFCF565DE34B72AD5CE6ABB9878BD5.edm" localSheetId="16" hidden="1">#REF!</definedName>
    <definedName name="_bdm.45BFCF565DE34B72AD5CE6ABB9878BD5.edm" localSheetId="1" hidden="1">#REF!</definedName>
    <definedName name="_bdm.45BFCF565DE34B72AD5CE6ABB9878BD5.edm" localSheetId="4" hidden="1">#REF!</definedName>
    <definedName name="_bdm.45C48D1DAA864A649D1E906ED4BED2D0.edm" localSheetId="5" hidden="1">#REF!</definedName>
    <definedName name="_bdm.45C48D1DAA864A649D1E906ED4BED2D0.edm" localSheetId="17" hidden="1">#REF!</definedName>
    <definedName name="_bdm.45C48D1DAA864A649D1E906ED4BED2D0.edm" localSheetId="18" hidden="1">#REF!</definedName>
    <definedName name="_bdm.45C48D1DAA864A649D1E906ED4BED2D0.edm" localSheetId="16" hidden="1">#REF!</definedName>
    <definedName name="_bdm.45C48D1DAA864A649D1E906ED4BED2D0.edm" localSheetId="1" hidden="1">#REF!</definedName>
    <definedName name="_bdm.45C48D1DAA864A649D1E906ED4BED2D0.edm" localSheetId="4" hidden="1">#REF!</definedName>
    <definedName name="_bdm.45CFFB4849C8463F9781D50F03A0CF5F.edm" localSheetId="5" hidden="1">#REF!</definedName>
    <definedName name="_bdm.45CFFB4849C8463F9781D50F03A0CF5F.edm" localSheetId="17" hidden="1">#REF!</definedName>
    <definedName name="_bdm.45CFFB4849C8463F9781D50F03A0CF5F.edm" localSheetId="18" hidden="1">#REF!</definedName>
    <definedName name="_bdm.45CFFB4849C8463F9781D50F03A0CF5F.edm" localSheetId="16" hidden="1">#REF!</definedName>
    <definedName name="_bdm.45CFFB4849C8463F9781D50F03A0CF5F.edm" localSheetId="1" hidden="1">#REF!</definedName>
    <definedName name="_bdm.45CFFB4849C8463F9781D50F03A0CF5F.edm" localSheetId="4" hidden="1">#REF!</definedName>
    <definedName name="_bdm.464B1C4BBEE348BD8E88E9EF74347DD1.edm" localSheetId="5" hidden="1">#REF!</definedName>
    <definedName name="_bdm.464B1C4BBEE348BD8E88E9EF74347DD1.edm" localSheetId="17" hidden="1">#REF!</definedName>
    <definedName name="_bdm.464B1C4BBEE348BD8E88E9EF74347DD1.edm" localSheetId="18" hidden="1">#REF!</definedName>
    <definedName name="_bdm.464B1C4BBEE348BD8E88E9EF74347DD1.edm" localSheetId="16" hidden="1">#REF!</definedName>
    <definedName name="_bdm.464B1C4BBEE348BD8E88E9EF74347DD1.edm" localSheetId="1" hidden="1">#REF!</definedName>
    <definedName name="_bdm.464B1C4BBEE348BD8E88E9EF74347DD1.edm" localSheetId="4" hidden="1">#REF!</definedName>
    <definedName name="_bdm.464BEB1A6B20418EB9984C1AE8A40002.edm" localSheetId="5" hidden="1">#REF!</definedName>
    <definedName name="_bdm.464BEB1A6B20418EB9984C1AE8A40002.edm" localSheetId="17" hidden="1">#REF!</definedName>
    <definedName name="_bdm.464BEB1A6B20418EB9984C1AE8A40002.edm" localSheetId="18" hidden="1">#REF!</definedName>
    <definedName name="_bdm.464BEB1A6B20418EB9984C1AE8A40002.edm" localSheetId="16" hidden="1">#REF!</definedName>
    <definedName name="_bdm.464BEB1A6B20418EB9984C1AE8A40002.edm" localSheetId="1" hidden="1">#REF!</definedName>
    <definedName name="_bdm.464BEB1A6B20418EB9984C1AE8A40002.edm" localSheetId="4" hidden="1">#REF!</definedName>
    <definedName name="_bdm.4667764596AE4FA2ABD757A79A4709F5.edm" localSheetId="5" hidden="1">#REF!</definedName>
    <definedName name="_bdm.4667764596AE4FA2ABD757A79A4709F5.edm" localSheetId="17" hidden="1">#REF!</definedName>
    <definedName name="_bdm.4667764596AE4FA2ABD757A79A4709F5.edm" localSheetId="18" hidden="1">#REF!</definedName>
    <definedName name="_bdm.4667764596AE4FA2ABD757A79A4709F5.edm" localSheetId="16" hidden="1">#REF!</definedName>
    <definedName name="_bdm.4667764596AE4FA2ABD757A79A4709F5.edm" localSheetId="1" hidden="1">#REF!</definedName>
    <definedName name="_bdm.4667764596AE4FA2ABD757A79A4709F5.edm" localSheetId="4" hidden="1">#REF!</definedName>
    <definedName name="_bdm.46831A757EF543EAA672BFAF9E4CCF67.edm" localSheetId="5" hidden="1">#REF!</definedName>
    <definedName name="_bdm.46831A757EF543EAA672BFAF9E4CCF67.edm" localSheetId="17" hidden="1">#REF!</definedName>
    <definedName name="_bdm.46831A757EF543EAA672BFAF9E4CCF67.edm" localSheetId="18" hidden="1">#REF!</definedName>
    <definedName name="_bdm.46831A757EF543EAA672BFAF9E4CCF67.edm" localSheetId="16" hidden="1">#REF!</definedName>
    <definedName name="_bdm.46831A757EF543EAA672BFAF9E4CCF67.edm" localSheetId="1" hidden="1">#REF!</definedName>
    <definedName name="_bdm.46831A757EF543EAA672BFAF9E4CCF67.edm" localSheetId="4" hidden="1">#REF!</definedName>
    <definedName name="_bdm.46A30EB734DF44198FD5A42BB54BEAA1.edm" localSheetId="5" hidden="1">#REF!</definedName>
    <definedName name="_bdm.46A30EB734DF44198FD5A42BB54BEAA1.edm" localSheetId="17" hidden="1">#REF!</definedName>
    <definedName name="_bdm.46A30EB734DF44198FD5A42BB54BEAA1.edm" localSheetId="18" hidden="1">#REF!</definedName>
    <definedName name="_bdm.46A30EB734DF44198FD5A42BB54BEAA1.edm" localSheetId="16" hidden="1">#REF!</definedName>
    <definedName name="_bdm.46A30EB734DF44198FD5A42BB54BEAA1.edm" localSheetId="1" hidden="1">#REF!</definedName>
    <definedName name="_bdm.46A30EB734DF44198FD5A42BB54BEAA1.edm" localSheetId="4" hidden="1">#REF!</definedName>
    <definedName name="_bdm.4728644601924877B45BF6899D5C586D.edm" localSheetId="5" hidden="1">#REF!</definedName>
    <definedName name="_bdm.4728644601924877B45BF6899D5C586D.edm" localSheetId="17" hidden="1">#REF!</definedName>
    <definedName name="_bdm.4728644601924877B45BF6899D5C586D.edm" localSheetId="18" hidden="1">#REF!</definedName>
    <definedName name="_bdm.4728644601924877B45BF6899D5C586D.edm" localSheetId="16" hidden="1">#REF!</definedName>
    <definedName name="_bdm.4728644601924877B45BF6899D5C586D.edm" localSheetId="1" hidden="1">#REF!</definedName>
    <definedName name="_bdm.4728644601924877B45BF6899D5C586D.edm" localSheetId="4" hidden="1">#REF!</definedName>
    <definedName name="_bdm.4741C7080B964505B3A66338E48E00B5.edm" localSheetId="5" hidden="1">#REF!</definedName>
    <definedName name="_bdm.4741C7080B964505B3A66338E48E00B5.edm" localSheetId="17" hidden="1">#REF!</definedName>
    <definedName name="_bdm.4741C7080B964505B3A66338E48E00B5.edm" localSheetId="18" hidden="1">#REF!</definedName>
    <definedName name="_bdm.4741C7080B964505B3A66338E48E00B5.edm" localSheetId="16" hidden="1">#REF!</definedName>
    <definedName name="_bdm.4741C7080B964505B3A66338E48E00B5.edm" localSheetId="1" hidden="1">#REF!</definedName>
    <definedName name="_bdm.4741C7080B964505B3A66338E48E00B5.edm" localSheetId="4" hidden="1">#REF!</definedName>
    <definedName name="_bdm.479991C717074C1BBF6677E31ABFF8E8.edm" localSheetId="5" hidden="1">#REF!</definedName>
    <definedName name="_bdm.479991C717074C1BBF6677E31ABFF8E8.edm" localSheetId="17" hidden="1">#REF!</definedName>
    <definedName name="_bdm.479991C717074C1BBF6677E31ABFF8E8.edm" localSheetId="18" hidden="1">#REF!</definedName>
    <definedName name="_bdm.479991C717074C1BBF6677E31ABFF8E8.edm" localSheetId="16" hidden="1">#REF!</definedName>
    <definedName name="_bdm.479991C717074C1BBF6677E31ABFF8E8.edm" localSheetId="1" hidden="1">#REF!</definedName>
    <definedName name="_bdm.479991C717074C1BBF6677E31ABFF8E8.edm" localSheetId="4" hidden="1">#REF!</definedName>
    <definedName name="_bdm.47B944379B33400BBE8A957B7E48F33C.edm" localSheetId="5" hidden="1">#REF!</definedName>
    <definedName name="_bdm.47B944379B33400BBE8A957B7E48F33C.edm" localSheetId="17" hidden="1">#REF!</definedName>
    <definedName name="_bdm.47B944379B33400BBE8A957B7E48F33C.edm" localSheetId="18" hidden="1">#REF!</definedName>
    <definedName name="_bdm.47B944379B33400BBE8A957B7E48F33C.edm" localSheetId="16" hidden="1">#REF!</definedName>
    <definedName name="_bdm.47B944379B33400BBE8A957B7E48F33C.edm" localSheetId="1" hidden="1">#REF!</definedName>
    <definedName name="_bdm.47B944379B33400BBE8A957B7E48F33C.edm" localSheetId="4" hidden="1">#REF!</definedName>
    <definedName name="_bdm.47C14D442CC8413181C8B34D34B6B035.edm" localSheetId="5" hidden="1">#REF!</definedName>
    <definedName name="_bdm.47C14D442CC8413181C8B34D34B6B035.edm" localSheetId="17" hidden="1">#REF!</definedName>
    <definedName name="_bdm.47C14D442CC8413181C8B34D34B6B035.edm" localSheetId="18" hidden="1">#REF!</definedName>
    <definedName name="_bdm.47C14D442CC8413181C8B34D34B6B035.edm" localSheetId="16" hidden="1">#REF!</definedName>
    <definedName name="_bdm.47C14D442CC8413181C8B34D34B6B035.edm" localSheetId="1" hidden="1">#REF!</definedName>
    <definedName name="_bdm.47C14D442CC8413181C8B34D34B6B035.edm" localSheetId="4" hidden="1">#REF!</definedName>
    <definedName name="_bdm.47FB0FA54DB24FC2BCCBC9F4DADFB579.edm" localSheetId="5" hidden="1">#REF!</definedName>
    <definedName name="_bdm.47FB0FA54DB24FC2BCCBC9F4DADFB579.edm" localSheetId="17" hidden="1">#REF!</definedName>
    <definedName name="_bdm.47FB0FA54DB24FC2BCCBC9F4DADFB579.edm" localSheetId="18" hidden="1">#REF!</definedName>
    <definedName name="_bdm.47FB0FA54DB24FC2BCCBC9F4DADFB579.edm" localSheetId="16" hidden="1">#REF!</definedName>
    <definedName name="_bdm.47FB0FA54DB24FC2BCCBC9F4DADFB579.edm" localSheetId="1" hidden="1">#REF!</definedName>
    <definedName name="_bdm.47FB0FA54DB24FC2BCCBC9F4DADFB579.edm" localSheetId="4" hidden="1">#REF!</definedName>
    <definedName name="_bdm.482DA724C29D4B95AD5EFB7F414A15D9.edm" localSheetId="5" hidden="1">#REF!</definedName>
    <definedName name="_bdm.482DA724C29D4B95AD5EFB7F414A15D9.edm" localSheetId="17" hidden="1">#REF!</definedName>
    <definedName name="_bdm.482DA724C29D4B95AD5EFB7F414A15D9.edm" localSheetId="18" hidden="1">#REF!</definedName>
    <definedName name="_bdm.482DA724C29D4B95AD5EFB7F414A15D9.edm" localSheetId="16" hidden="1">#REF!</definedName>
    <definedName name="_bdm.482DA724C29D4B95AD5EFB7F414A15D9.edm" localSheetId="1" hidden="1">#REF!</definedName>
    <definedName name="_bdm.482DA724C29D4B95AD5EFB7F414A15D9.edm" localSheetId="4" hidden="1">#REF!</definedName>
    <definedName name="_bdm.48E0773EA105485B923613C1D0006FD6.edm" localSheetId="5" hidden="1">#REF!</definedName>
    <definedName name="_bdm.48E0773EA105485B923613C1D0006FD6.edm" localSheetId="17" hidden="1">#REF!</definedName>
    <definedName name="_bdm.48E0773EA105485B923613C1D0006FD6.edm" localSheetId="18" hidden="1">#REF!</definedName>
    <definedName name="_bdm.48E0773EA105485B923613C1D0006FD6.edm" localSheetId="16" hidden="1">#REF!</definedName>
    <definedName name="_bdm.48E0773EA105485B923613C1D0006FD6.edm" localSheetId="1" hidden="1">#REF!</definedName>
    <definedName name="_bdm.48E0773EA105485B923613C1D0006FD6.edm" localSheetId="4" hidden="1">#REF!</definedName>
    <definedName name="_bdm.48F930047F7C4BCC97D35054B6E2E941.edm" localSheetId="5" hidden="1">#REF!</definedName>
    <definedName name="_bdm.48F930047F7C4BCC97D35054B6E2E941.edm" localSheetId="17" hidden="1">#REF!</definedName>
    <definedName name="_bdm.48F930047F7C4BCC97D35054B6E2E941.edm" localSheetId="18" hidden="1">#REF!</definedName>
    <definedName name="_bdm.48F930047F7C4BCC97D35054B6E2E941.edm" localSheetId="16" hidden="1">#REF!</definedName>
    <definedName name="_bdm.48F930047F7C4BCC97D35054B6E2E941.edm" localSheetId="1" hidden="1">#REF!</definedName>
    <definedName name="_bdm.48F930047F7C4BCC97D35054B6E2E941.edm" localSheetId="4" hidden="1">#REF!</definedName>
    <definedName name="_bdm.494C8AFED09C40229246CCD8949EF3EF.edm" localSheetId="5" hidden="1">#REF!</definedName>
    <definedName name="_bdm.494C8AFED09C40229246CCD8949EF3EF.edm" localSheetId="17" hidden="1">#REF!</definedName>
    <definedName name="_bdm.494C8AFED09C40229246CCD8949EF3EF.edm" localSheetId="18" hidden="1">#REF!</definedName>
    <definedName name="_bdm.494C8AFED09C40229246CCD8949EF3EF.edm" localSheetId="16" hidden="1">#REF!</definedName>
    <definedName name="_bdm.494C8AFED09C40229246CCD8949EF3EF.edm" localSheetId="1" hidden="1">#REF!</definedName>
    <definedName name="_bdm.494C8AFED09C40229246CCD8949EF3EF.edm" localSheetId="4" hidden="1">#REF!</definedName>
    <definedName name="_bdm.495B597887994FA79C4AFF3CB9FD7D53.edm" localSheetId="5" hidden="1">#REF!</definedName>
    <definedName name="_bdm.495B597887994FA79C4AFF3CB9FD7D53.edm" localSheetId="17" hidden="1">#REF!</definedName>
    <definedName name="_bdm.495B597887994FA79C4AFF3CB9FD7D53.edm" localSheetId="18" hidden="1">#REF!</definedName>
    <definedName name="_bdm.495B597887994FA79C4AFF3CB9FD7D53.edm" localSheetId="16" hidden="1">#REF!</definedName>
    <definedName name="_bdm.495B597887994FA79C4AFF3CB9FD7D53.edm" localSheetId="1" hidden="1">#REF!</definedName>
    <definedName name="_bdm.495B597887994FA79C4AFF3CB9FD7D53.edm" localSheetId="4" hidden="1">#REF!</definedName>
    <definedName name="_bdm.497518B8C726449BB252F39C08C227A1.edm" localSheetId="5" hidden="1">#REF!</definedName>
    <definedName name="_bdm.497518B8C726449BB252F39C08C227A1.edm" localSheetId="17" hidden="1">#REF!</definedName>
    <definedName name="_bdm.497518B8C726449BB252F39C08C227A1.edm" localSheetId="18" hidden="1">#REF!</definedName>
    <definedName name="_bdm.497518B8C726449BB252F39C08C227A1.edm" localSheetId="16" hidden="1">#REF!</definedName>
    <definedName name="_bdm.497518B8C726449BB252F39C08C227A1.edm" localSheetId="1" hidden="1">#REF!</definedName>
    <definedName name="_bdm.497518B8C726449BB252F39C08C227A1.edm" localSheetId="4" hidden="1">#REF!</definedName>
    <definedName name="_bdm.4A155E66E6AB40638A4B78B657545364.edm" localSheetId="5" hidden="1">#REF!</definedName>
    <definedName name="_bdm.4A155E66E6AB40638A4B78B657545364.edm" localSheetId="17" hidden="1">#REF!</definedName>
    <definedName name="_bdm.4A155E66E6AB40638A4B78B657545364.edm" localSheetId="18" hidden="1">#REF!</definedName>
    <definedName name="_bdm.4A155E66E6AB40638A4B78B657545364.edm" localSheetId="16" hidden="1">#REF!</definedName>
    <definedName name="_bdm.4A155E66E6AB40638A4B78B657545364.edm" localSheetId="1" hidden="1">#REF!</definedName>
    <definedName name="_bdm.4A155E66E6AB40638A4B78B657545364.edm" localSheetId="4" hidden="1">#REF!</definedName>
    <definedName name="_bdm.4A4FFB4E9F0446C1A5A1F3A5829EADAB.edm" localSheetId="5" hidden="1">#REF!</definedName>
    <definedName name="_bdm.4A4FFB4E9F0446C1A5A1F3A5829EADAB.edm" localSheetId="17" hidden="1">#REF!</definedName>
    <definedName name="_bdm.4A4FFB4E9F0446C1A5A1F3A5829EADAB.edm" localSheetId="18" hidden="1">#REF!</definedName>
    <definedName name="_bdm.4A4FFB4E9F0446C1A5A1F3A5829EADAB.edm" localSheetId="16" hidden="1">#REF!</definedName>
    <definedName name="_bdm.4A4FFB4E9F0446C1A5A1F3A5829EADAB.edm" localSheetId="1" hidden="1">#REF!</definedName>
    <definedName name="_bdm.4A4FFB4E9F0446C1A5A1F3A5829EADAB.edm" localSheetId="4" hidden="1">#REF!</definedName>
    <definedName name="_bdm.4A52DDFC455C4FF7B79DEB3DD7A84821.edm" localSheetId="5" hidden="1">#REF!</definedName>
    <definedName name="_bdm.4A52DDFC455C4FF7B79DEB3DD7A84821.edm" localSheetId="17" hidden="1">#REF!</definedName>
    <definedName name="_bdm.4A52DDFC455C4FF7B79DEB3DD7A84821.edm" localSheetId="18" hidden="1">#REF!</definedName>
    <definedName name="_bdm.4A52DDFC455C4FF7B79DEB3DD7A84821.edm" localSheetId="16" hidden="1">#REF!</definedName>
    <definedName name="_bdm.4A52DDFC455C4FF7B79DEB3DD7A84821.edm" localSheetId="1" hidden="1">#REF!</definedName>
    <definedName name="_bdm.4A52DDFC455C4FF7B79DEB3DD7A84821.edm" localSheetId="4" hidden="1">#REF!</definedName>
    <definedName name="_bdm.4B24CA2CDD2E444CB233B8755CB3137E.edm" localSheetId="5" hidden="1">#REF!</definedName>
    <definedName name="_bdm.4B24CA2CDD2E444CB233B8755CB3137E.edm" localSheetId="17" hidden="1">#REF!</definedName>
    <definedName name="_bdm.4B24CA2CDD2E444CB233B8755CB3137E.edm" localSheetId="18" hidden="1">#REF!</definedName>
    <definedName name="_bdm.4B24CA2CDD2E444CB233B8755CB3137E.edm" localSheetId="16" hidden="1">#REF!</definedName>
    <definedName name="_bdm.4B24CA2CDD2E444CB233B8755CB3137E.edm" localSheetId="1" hidden="1">#REF!</definedName>
    <definedName name="_bdm.4B24CA2CDD2E444CB233B8755CB3137E.edm" localSheetId="4" hidden="1">#REF!</definedName>
    <definedName name="_bdm.4B66A43A0495472AA2AC0567B8D338A6.edm" localSheetId="5" hidden="1">#REF!</definedName>
    <definedName name="_bdm.4B66A43A0495472AA2AC0567B8D338A6.edm" localSheetId="17" hidden="1">#REF!</definedName>
    <definedName name="_bdm.4B66A43A0495472AA2AC0567B8D338A6.edm" localSheetId="18" hidden="1">#REF!</definedName>
    <definedName name="_bdm.4B66A43A0495472AA2AC0567B8D338A6.edm" localSheetId="16" hidden="1">#REF!</definedName>
    <definedName name="_bdm.4B66A43A0495472AA2AC0567B8D338A6.edm" localSheetId="1" hidden="1">#REF!</definedName>
    <definedName name="_bdm.4B66A43A0495472AA2AC0567B8D338A6.edm" localSheetId="4" hidden="1">#REF!</definedName>
    <definedName name="_bdm.4BACA1E1A6294D94B15E2A22A0FCF385.edm" localSheetId="5" hidden="1">#REF!</definedName>
    <definedName name="_bdm.4BACA1E1A6294D94B15E2A22A0FCF385.edm" localSheetId="17" hidden="1">#REF!</definedName>
    <definedName name="_bdm.4BACA1E1A6294D94B15E2A22A0FCF385.edm" localSheetId="18" hidden="1">#REF!</definedName>
    <definedName name="_bdm.4BACA1E1A6294D94B15E2A22A0FCF385.edm" localSheetId="16" hidden="1">#REF!</definedName>
    <definedName name="_bdm.4BACA1E1A6294D94B15E2A22A0FCF385.edm" localSheetId="1" hidden="1">#REF!</definedName>
    <definedName name="_bdm.4BACA1E1A6294D94B15E2A22A0FCF385.edm" localSheetId="4" hidden="1">#REF!</definedName>
    <definedName name="_bdm.4BC34A4099BC42289E20E2231F78D1E5.edm" localSheetId="5" hidden="1">#REF!</definedName>
    <definedName name="_bdm.4BC34A4099BC42289E20E2231F78D1E5.edm" localSheetId="17" hidden="1">#REF!</definedName>
    <definedName name="_bdm.4BC34A4099BC42289E20E2231F78D1E5.edm" localSheetId="18" hidden="1">#REF!</definedName>
    <definedName name="_bdm.4BC34A4099BC42289E20E2231F78D1E5.edm" localSheetId="16" hidden="1">#REF!</definedName>
    <definedName name="_bdm.4BC34A4099BC42289E20E2231F78D1E5.edm" localSheetId="1" hidden="1">#REF!</definedName>
    <definedName name="_bdm.4BC34A4099BC42289E20E2231F78D1E5.edm" localSheetId="4" hidden="1">#REF!</definedName>
    <definedName name="_bdm.4BF5729335E247738A346DA113D6B560.edm" localSheetId="5" hidden="1">#REF!</definedName>
    <definedName name="_bdm.4BF5729335E247738A346DA113D6B560.edm" localSheetId="17" hidden="1">#REF!</definedName>
    <definedName name="_bdm.4BF5729335E247738A346DA113D6B560.edm" localSheetId="18" hidden="1">#REF!</definedName>
    <definedName name="_bdm.4BF5729335E247738A346DA113D6B560.edm" localSheetId="16" hidden="1">#REF!</definedName>
    <definedName name="_bdm.4BF5729335E247738A346DA113D6B560.edm" localSheetId="1" hidden="1">#REF!</definedName>
    <definedName name="_bdm.4BF5729335E247738A346DA113D6B560.edm" localSheetId="4" hidden="1">#REF!</definedName>
    <definedName name="_bdm.4C8CBAA143A1476596C9DA65E832FE3A.edm" localSheetId="5" hidden="1">#REF!</definedName>
    <definedName name="_bdm.4C8CBAA143A1476596C9DA65E832FE3A.edm" localSheetId="17" hidden="1">#REF!</definedName>
    <definedName name="_bdm.4C8CBAA143A1476596C9DA65E832FE3A.edm" localSheetId="18" hidden="1">#REF!</definedName>
    <definedName name="_bdm.4C8CBAA143A1476596C9DA65E832FE3A.edm" localSheetId="16" hidden="1">#REF!</definedName>
    <definedName name="_bdm.4C8CBAA143A1476596C9DA65E832FE3A.edm" localSheetId="1" hidden="1">#REF!</definedName>
    <definedName name="_bdm.4C8CBAA143A1476596C9DA65E832FE3A.edm" localSheetId="4" hidden="1">#REF!</definedName>
    <definedName name="_bdm.4CBAB1E2149C48CAB8D336331BA547D9.edm" localSheetId="5" hidden="1">#REF!</definedName>
    <definedName name="_bdm.4CBAB1E2149C48CAB8D336331BA547D9.edm" localSheetId="17" hidden="1">#REF!</definedName>
    <definedName name="_bdm.4CBAB1E2149C48CAB8D336331BA547D9.edm" localSheetId="18" hidden="1">#REF!</definedName>
    <definedName name="_bdm.4CBAB1E2149C48CAB8D336331BA547D9.edm" localSheetId="16" hidden="1">#REF!</definedName>
    <definedName name="_bdm.4CBAB1E2149C48CAB8D336331BA547D9.edm" localSheetId="1" hidden="1">#REF!</definedName>
    <definedName name="_bdm.4CBAB1E2149C48CAB8D336331BA547D9.edm" localSheetId="4" hidden="1">#REF!</definedName>
    <definedName name="_bdm.4CF09E69AA084DC4AEDDCCFC2E228E46.edm" localSheetId="5" hidden="1">#REF!</definedName>
    <definedName name="_bdm.4CF09E69AA084DC4AEDDCCFC2E228E46.edm" localSheetId="17" hidden="1">#REF!</definedName>
    <definedName name="_bdm.4CF09E69AA084DC4AEDDCCFC2E228E46.edm" localSheetId="18" hidden="1">#REF!</definedName>
    <definedName name="_bdm.4CF09E69AA084DC4AEDDCCFC2E228E46.edm" localSheetId="16" hidden="1">#REF!</definedName>
    <definedName name="_bdm.4CF09E69AA084DC4AEDDCCFC2E228E46.edm" localSheetId="1" hidden="1">#REF!</definedName>
    <definedName name="_bdm.4CF09E69AA084DC4AEDDCCFC2E228E46.edm" localSheetId="4" hidden="1">#REF!</definedName>
    <definedName name="_bdm.4D266A33AFFB447DA5AD8AE7727A5EDE.edm" localSheetId="5" hidden="1">#REF!</definedName>
    <definedName name="_bdm.4D266A33AFFB447DA5AD8AE7727A5EDE.edm" localSheetId="17" hidden="1">#REF!</definedName>
    <definedName name="_bdm.4D266A33AFFB447DA5AD8AE7727A5EDE.edm" localSheetId="18" hidden="1">#REF!</definedName>
    <definedName name="_bdm.4D266A33AFFB447DA5AD8AE7727A5EDE.edm" localSheetId="16" hidden="1">#REF!</definedName>
    <definedName name="_bdm.4D266A33AFFB447DA5AD8AE7727A5EDE.edm" localSheetId="1" hidden="1">#REF!</definedName>
    <definedName name="_bdm.4D266A33AFFB447DA5AD8AE7727A5EDE.edm" localSheetId="4" hidden="1">#REF!</definedName>
    <definedName name="_bdm.4D79DB9651DC4B2AAF20AE3CA0966729.edm" localSheetId="5" hidden="1">#REF!</definedName>
    <definedName name="_bdm.4D79DB9651DC4B2AAF20AE3CA0966729.edm" localSheetId="17" hidden="1">#REF!</definedName>
    <definedName name="_bdm.4D79DB9651DC4B2AAF20AE3CA0966729.edm" localSheetId="18" hidden="1">#REF!</definedName>
    <definedName name="_bdm.4D79DB9651DC4B2AAF20AE3CA0966729.edm" localSheetId="16" hidden="1">#REF!</definedName>
    <definedName name="_bdm.4D79DB9651DC4B2AAF20AE3CA0966729.edm" localSheetId="1" hidden="1">#REF!</definedName>
    <definedName name="_bdm.4D79DB9651DC4B2AAF20AE3CA0966729.edm" localSheetId="4" hidden="1">#REF!</definedName>
    <definedName name="_bdm.4D823845B2BE4E56ACE2A4613AC2E0E3.edm" localSheetId="5" hidden="1">#REF!</definedName>
    <definedName name="_bdm.4D823845B2BE4E56ACE2A4613AC2E0E3.edm" localSheetId="17" hidden="1">#REF!</definedName>
    <definedName name="_bdm.4D823845B2BE4E56ACE2A4613AC2E0E3.edm" localSheetId="18" hidden="1">#REF!</definedName>
    <definedName name="_bdm.4D823845B2BE4E56ACE2A4613AC2E0E3.edm" localSheetId="16" hidden="1">#REF!</definedName>
    <definedName name="_bdm.4D823845B2BE4E56ACE2A4613AC2E0E3.edm" localSheetId="1" hidden="1">#REF!</definedName>
    <definedName name="_bdm.4D823845B2BE4E56ACE2A4613AC2E0E3.edm" localSheetId="4" hidden="1">#REF!</definedName>
    <definedName name="_bdm.4E073E0603284D0F89255ADFF20E5D84.edm" localSheetId="5" hidden="1">#REF!</definedName>
    <definedName name="_bdm.4E073E0603284D0F89255ADFF20E5D84.edm" localSheetId="17" hidden="1">#REF!</definedName>
    <definedName name="_bdm.4E073E0603284D0F89255ADFF20E5D84.edm" localSheetId="18" hidden="1">#REF!</definedName>
    <definedName name="_bdm.4E073E0603284D0F89255ADFF20E5D84.edm" localSheetId="16" hidden="1">#REF!</definedName>
    <definedName name="_bdm.4E073E0603284D0F89255ADFF20E5D84.edm" localSheetId="1" hidden="1">#REF!</definedName>
    <definedName name="_bdm.4E073E0603284D0F89255ADFF20E5D84.edm" localSheetId="4" hidden="1">#REF!</definedName>
    <definedName name="_bdm.4E68394DBA04439894B4D7C842B6A3F5.edm" localSheetId="5" hidden="1">#REF!</definedName>
    <definedName name="_bdm.4E68394DBA04439894B4D7C842B6A3F5.edm" localSheetId="17" hidden="1">#REF!</definedName>
    <definedName name="_bdm.4E68394DBA04439894B4D7C842B6A3F5.edm" localSheetId="18" hidden="1">#REF!</definedName>
    <definedName name="_bdm.4E68394DBA04439894B4D7C842B6A3F5.edm" localSheetId="16" hidden="1">#REF!</definedName>
    <definedName name="_bdm.4E68394DBA04439894B4D7C842B6A3F5.edm" localSheetId="1" hidden="1">#REF!</definedName>
    <definedName name="_bdm.4E68394DBA04439894B4D7C842B6A3F5.edm" localSheetId="4" hidden="1">#REF!</definedName>
    <definedName name="_bdm.4E8DDFDBC0BB42D7A9E8755617358B48.edm" localSheetId="5" hidden="1">#REF!</definedName>
    <definedName name="_bdm.4E8DDFDBC0BB42D7A9E8755617358B48.edm" localSheetId="17" hidden="1">#REF!</definedName>
    <definedName name="_bdm.4E8DDFDBC0BB42D7A9E8755617358B48.edm" localSheetId="18" hidden="1">#REF!</definedName>
    <definedName name="_bdm.4E8DDFDBC0BB42D7A9E8755617358B48.edm" localSheetId="16" hidden="1">#REF!</definedName>
    <definedName name="_bdm.4E8DDFDBC0BB42D7A9E8755617358B48.edm" localSheetId="1" hidden="1">#REF!</definedName>
    <definedName name="_bdm.4E8DDFDBC0BB42D7A9E8755617358B48.edm" localSheetId="4" hidden="1">#REF!</definedName>
    <definedName name="_bdm.4E93DA6B46D24A4892A57FFB5215B017.edm" localSheetId="5" hidden="1">#REF!</definedName>
    <definedName name="_bdm.4E93DA6B46D24A4892A57FFB5215B017.edm" localSheetId="17" hidden="1">#REF!</definedName>
    <definedName name="_bdm.4E93DA6B46D24A4892A57FFB5215B017.edm" localSheetId="18" hidden="1">#REF!</definedName>
    <definedName name="_bdm.4E93DA6B46D24A4892A57FFB5215B017.edm" localSheetId="16" hidden="1">#REF!</definedName>
    <definedName name="_bdm.4E93DA6B46D24A4892A57FFB5215B017.edm" localSheetId="1" hidden="1">#REF!</definedName>
    <definedName name="_bdm.4E93DA6B46D24A4892A57FFB5215B017.edm" localSheetId="4" hidden="1">#REF!</definedName>
    <definedName name="_bdm.4F4D2DC21F374186AC2042545D01174A.edm" localSheetId="5" hidden="1">#REF!</definedName>
    <definedName name="_bdm.4F4D2DC21F374186AC2042545D01174A.edm" localSheetId="17" hidden="1">#REF!</definedName>
    <definedName name="_bdm.4F4D2DC21F374186AC2042545D01174A.edm" localSheetId="18" hidden="1">#REF!</definedName>
    <definedName name="_bdm.4F4D2DC21F374186AC2042545D01174A.edm" localSheetId="16" hidden="1">#REF!</definedName>
    <definedName name="_bdm.4F4D2DC21F374186AC2042545D01174A.edm" localSheetId="1" hidden="1">#REF!</definedName>
    <definedName name="_bdm.4F4D2DC21F374186AC2042545D01174A.edm" localSheetId="4" hidden="1">#REF!</definedName>
    <definedName name="_bdm.4FB3B67174F644278D8C58BE28B76942.edm" localSheetId="5" hidden="1">#REF!</definedName>
    <definedName name="_bdm.4FB3B67174F644278D8C58BE28B76942.edm" localSheetId="17" hidden="1">#REF!</definedName>
    <definedName name="_bdm.4FB3B67174F644278D8C58BE28B76942.edm" localSheetId="18" hidden="1">#REF!</definedName>
    <definedName name="_bdm.4FB3B67174F644278D8C58BE28B76942.edm" localSheetId="16" hidden="1">#REF!</definedName>
    <definedName name="_bdm.4FB3B67174F644278D8C58BE28B76942.edm" localSheetId="1" hidden="1">#REF!</definedName>
    <definedName name="_bdm.4FB3B67174F644278D8C58BE28B76942.edm" localSheetId="4" hidden="1">#REF!</definedName>
    <definedName name="_bdm.4FCC6A55EE99469E8CC3DC3B304A5854.edm" localSheetId="5" hidden="1">#REF!</definedName>
    <definedName name="_bdm.4FCC6A55EE99469E8CC3DC3B304A5854.edm" localSheetId="17" hidden="1">#REF!</definedName>
    <definedName name="_bdm.4FCC6A55EE99469E8CC3DC3B304A5854.edm" localSheetId="18" hidden="1">#REF!</definedName>
    <definedName name="_bdm.4FCC6A55EE99469E8CC3DC3B304A5854.edm" localSheetId="16" hidden="1">#REF!</definedName>
    <definedName name="_bdm.4FCC6A55EE99469E8CC3DC3B304A5854.edm" localSheetId="1" hidden="1">#REF!</definedName>
    <definedName name="_bdm.4FCC6A55EE99469E8CC3DC3B304A5854.edm" localSheetId="4" hidden="1">#REF!</definedName>
    <definedName name="_bdm.4FF4BE706341403C95A1D5C8515A04FC.edm" localSheetId="5" hidden="1">#REF!</definedName>
    <definedName name="_bdm.4FF4BE706341403C95A1D5C8515A04FC.edm" localSheetId="17" hidden="1">#REF!</definedName>
    <definedName name="_bdm.4FF4BE706341403C95A1D5C8515A04FC.edm" localSheetId="18" hidden="1">#REF!</definedName>
    <definedName name="_bdm.4FF4BE706341403C95A1D5C8515A04FC.edm" localSheetId="16" hidden="1">#REF!</definedName>
    <definedName name="_bdm.4FF4BE706341403C95A1D5C8515A04FC.edm" localSheetId="1" hidden="1">#REF!</definedName>
    <definedName name="_bdm.4FF4BE706341403C95A1D5C8515A04FC.edm" localSheetId="4" hidden="1">#REF!</definedName>
    <definedName name="_bdm.4FF670EE7F61465C991D9517478498D0.edm" localSheetId="5" hidden="1">#REF!</definedName>
    <definedName name="_bdm.4FF670EE7F61465C991D9517478498D0.edm" localSheetId="17" hidden="1">#REF!</definedName>
    <definedName name="_bdm.4FF670EE7F61465C991D9517478498D0.edm" localSheetId="18" hidden="1">#REF!</definedName>
    <definedName name="_bdm.4FF670EE7F61465C991D9517478498D0.edm" localSheetId="16" hidden="1">#REF!</definedName>
    <definedName name="_bdm.4FF670EE7F61465C991D9517478498D0.edm" localSheetId="1" hidden="1">#REF!</definedName>
    <definedName name="_bdm.4FF670EE7F61465C991D9517478498D0.edm" localSheetId="4" hidden="1">#REF!</definedName>
    <definedName name="_bdm.5003BBB5CAE04380AE896EAAD7D5966C.edm" localSheetId="5" hidden="1">#REF!</definedName>
    <definedName name="_bdm.5003BBB5CAE04380AE896EAAD7D5966C.edm" localSheetId="17" hidden="1">#REF!</definedName>
    <definedName name="_bdm.5003BBB5CAE04380AE896EAAD7D5966C.edm" localSheetId="18" hidden="1">#REF!</definedName>
    <definedName name="_bdm.5003BBB5CAE04380AE896EAAD7D5966C.edm" localSheetId="16" hidden="1">#REF!</definedName>
    <definedName name="_bdm.5003BBB5CAE04380AE896EAAD7D5966C.edm" localSheetId="1" hidden="1">#REF!</definedName>
    <definedName name="_bdm.5003BBB5CAE04380AE896EAAD7D5966C.edm" localSheetId="4" hidden="1">#REF!</definedName>
    <definedName name="_bdm.5037DAE2FB664F54AB2C3B91B8E48F0B.edm" localSheetId="5" hidden="1">#REF!</definedName>
    <definedName name="_bdm.5037DAE2FB664F54AB2C3B91B8E48F0B.edm" localSheetId="17" hidden="1">#REF!</definedName>
    <definedName name="_bdm.5037DAE2FB664F54AB2C3B91B8E48F0B.edm" localSheetId="18" hidden="1">#REF!</definedName>
    <definedName name="_bdm.5037DAE2FB664F54AB2C3B91B8E48F0B.edm" localSheetId="16" hidden="1">#REF!</definedName>
    <definedName name="_bdm.5037DAE2FB664F54AB2C3B91B8E48F0B.edm" localSheetId="1" hidden="1">#REF!</definedName>
    <definedName name="_bdm.5037DAE2FB664F54AB2C3B91B8E48F0B.edm" localSheetId="4" hidden="1">#REF!</definedName>
    <definedName name="_bdm.505F2A23357B432399D2F6364080197D.edm" localSheetId="5" hidden="1">#REF!</definedName>
    <definedName name="_bdm.505F2A23357B432399D2F6364080197D.edm" localSheetId="17" hidden="1">#REF!</definedName>
    <definedName name="_bdm.505F2A23357B432399D2F6364080197D.edm" localSheetId="18" hidden="1">#REF!</definedName>
    <definedName name="_bdm.505F2A23357B432399D2F6364080197D.edm" localSheetId="16" hidden="1">#REF!</definedName>
    <definedName name="_bdm.505F2A23357B432399D2F6364080197D.edm" localSheetId="1" hidden="1">#REF!</definedName>
    <definedName name="_bdm.505F2A23357B432399D2F6364080197D.edm" localSheetId="4" hidden="1">#REF!</definedName>
    <definedName name="_bdm.508AC976633B4954B7B6D767D3DCC37A.edm" localSheetId="5" hidden="1">#REF!</definedName>
    <definedName name="_bdm.508AC976633B4954B7B6D767D3DCC37A.edm" localSheetId="17" hidden="1">#REF!</definedName>
    <definedName name="_bdm.508AC976633B4954B7B6D767D3DCC37A.edm" localSheetId="18" hidden="1">#REF!</definedName>
    <definedName name="_bdm.508AC976633B4954B7B6D767D3DCC37A.edm" localSheetId="16" hidden="1">#REF!</definedName>
    <definedName name="_bdm.508AC976633B4954B7B6D767D3DCC37A.edm" localSheetId="1" hidden="1">#REF!</definedName>
    <definedName name="_bdm.508AC976633B4954B7B6D767D3DCC37A.edm" localSheetId="4" hidden="1">#REF!</definedName>
    <definedName name="_bdm.50B1F82191ED47F9BDA11B457ED69E9E.edm" localSheetId="5" hidden="1">#REF!</definedName>
    <definedName name="_bdm.50B1F82191ED47F9BDA11B457ED69E9E.edm" localSheetId="17" hidden="1">#REF!</definedName>
    <definedName name="_bdm.50B1F82191ED47F9BDA11B457ED69E9E.edm" localSheetId="18" hidden="1">#REF!</definedName>
    <definedName name="_bdm.50B1F82191ED47F9BDA11B457ED69E9E.edm" localSheetId="16" hidden="1">#REF!</definedName>
    <definedName name="_bdm.50B1F82191ED47F9BDA11B457ED69E9E.edm" localSheetId="1" hidden="1">#REF!</definedName>
    <definedName name="_bdm.50B1F82191ED47F9BDA11B457ED69E9E.edm" localSheetId="4" hidden="1">#REF!</definedName>
    <definedName name="_bdm.50FFCA040A2441A2A92F59583893CB43.edm" localSheetId="5" hidden="1">#REF!</definedName>
    <definedName name="_bdm.50FFCA040A2441A2A92F59583893CB43.edm" localSheetId="17" hidden="1">#REF!</definedName>
    <definedName name="_bdm.50FFCA040A2441A2A92F59583893CB43.edm" localSheetId="18" hidden="1">#REF!</definedName>
    <definedName name="_bdm.50FFCA040A2441A2A92F59583893CB43.edm" localSheetId="16" hidden="1">#REF!</definedName>
    <definedName name="_bdm.50FFCA040A2441A2A92F59583893CB43.edm" localSheetId="1" hidden="1">#REF!</definedName>
    <definedName name="_bdm.50FFCA040A2441A2A92F59583893CB43.edm" localSheetId="4" hidden="1">#REF!</definedName>
    <definedName name="_bdm.511F992529F944629223158F368B1004.edm" localSheetId="5" hidden="1">#REF!</definedName>
    <definedName name="_bdm.511F992529F944629223158F368B1004.edm" localSheetId="17" hidden="1">#REF!</definedName>
    <definedName name="_bdm.511F992529F944629223158F368B1004.edm" localSheetId="18" hidden="1">#REF!</definedName>
    <definedName name="_bdm.511F992529F944629223158F368B1004.edm" localSheetId="16" hidden="1">#REF!</definedName>
    <definedName name="_bdm.511F992529F944629223158F368B1004.edm" localSheetId="1" hidden="1">#REF!</definedName>
    <definedName name="_bdm.511F992529F944629223158F368B1004.edm" localSheetId="4" hidden="1">#REF!</definedName>
    <definedName name="_bdm.5239C4C5F94B44BEA06F832ED164BDF8.edm" localSheetId="5" hidden="1">#REF!</definedName>
    <definedName name="_bdm.5239C4C5F94B44BEA06F832ED164BDF8.edm" localSheetId="17" hidden="1">#REF!</definedName>
    <definedName name="_bdm.5239C4C5F94B44BEA06F832ED164BDF8.edm" localSheetId="18" hidden="1">#REF!</definedName>
    <definedName name="_bdm.5239C4C5F94B44BEA06F832ED164BDF8.edm" localSheetId="16" hidden="1">#REF!</definedName>
    <definedName name="_bdm.5239C4C5F94B44BEA06F832ED164BDF8.edm" localSheetId="1" hidden="1">#REF!</definedName>
    <definedName name="_bdm.5239C4C5F94B44BEA06F832ED164BDF8.edm" localSheetId="4" hidden="1">#REF!</definedName>
    <definedName name="_bdm.524191B051C04A8295791F9312F15E2C.edm" localSheetId="5" hidden="1">#REF!</definedName>
    <definedName name="_bdm.524191B051C04A8295791F9312F15E2C.edm" localSheetId="17" hidden="1">#REF!</definedName>
    <definedName name="_bdm.524191B051C04A8295791F9312F15E2C.edm" localSheetId="18" hidden="1">#REF!</definedName>
    <definedName name="_bdm.524191B051C04A8295791F9312F15E2C.edm" localSheetId="16" hidden="1">#REF!</definedName>
    <definedName name="_bdm.524191B051C04A8295791F9312F15E2C.edm" localSheetId="1" hidden="1">#REF!</definedName>
    <definedName name="_bdm.524191B051C04A8295791F9312F15E2C.edm" localSheetId="4" hidden="1">#REF!</definedName>
    <definedName name="_bdm.5273F38605B64388ABA33ADD2CE28BBB.edm" localSheetId="5" hidden="1">#REF!</definedName>
    <definedName name="_bdm.5273F38605B64388ABA33ADD2CE28BBB.edm" localSheetId="17" hidden="1">#REF!</definedName>
    <definedName name="_bdm.5273F38605B64388ABA33ADD2CE28BBB.edm" localSheetId="18" hidden="1">#REF!</definedName>
    <definedName name="_bdm.5273F38605B64388ABA33ADD2CE28BBB.edm" localSheetId="16" hidden="1">#REF!</definedName>
    <definedName name="_bdm.5273F38605B64388ABA33ADD2CE28BBB.edm" localSheetId="1" hidden="1">#REF!</definedName>
    <definedName name="_bdm.5273F38605B64388ABA33ADD2CE28BBB.edm" localSheetId="4" hidden="1">#REF!</definedName>
    <definedName name="_bdm.52AB2393DC984186B5889C5AC8963C6C.edm" localSheetId="5" hidden="1">#REF!</definedName>
    <definedName name="_bdm.52AB2393DC984186B5889C5AC8963C6C.edm" localSheetId="17" hidden="1">#REF!</definedName>
    <definedName name="_bdm.52AB2393DC984186B5889C5AC8963C6C.edm" localSheetId="18" hidden="1">#REF!</definedName>
    <definedName name="_bdm.52AB2393DC984186B5889C5AC8963C6C.edm" localSheetId="16" hidden="1">#REF!</definedName>
    <definedName name="_bdm.52AB2393DC984186B5889C5AC8963C6C.edm" localSheetId="1" hidden="1">#REF!</definedName>
    <definedName name="_bdm.52AB2393DC984186B5889C5AC8963C6C.edm" localSheetId="4" hidden="1">#REF!</definedName>
    <definedName name="_bdm.52C51207902C4BB89B21911258859472.edm" localSheetId="5" hidden="1">#REF!</definedName>
    <definedName name="_bdm.52C51207902C4BB89B21911258859472.edm" localSheetId="17" hidden="1">#REF!</definedName>
    <definedName name="_bdm.52C51207902C4BB89B21911258859472.edm" localSheetId="18" hidden="1">#REF!</definedName>
    <definedName name="_bdm.52C51207902C4BB89B21911258859472.edm" localSheetId="16" hidden="1">#REF!</definedName>
    <definedName name="_bdm.52C51207902C4BB89B21911258859472.edm" localSheetId="1" hidden="1">#REF!</definedName>
    <definedName name="_bdm.52C51207902C4BB89B21911258859472.edm" localSheetId="4" hidden="1">#REF!</definedName>
    <definedName name="_bdm.530FA36E6240447F8522828CD23253AB.edm" localSheetId="5" hidden="1">#REF!</definedName>
    <definedName name="_bdm.530FA36E6240447F8522828CD23253AB.edm" localSheetId="17" hidden="1">#REF!</definedName>
    <definedName name="_bdm.530FA36E6240447F8522828CD23253AB.edm" localSheetId="18" hidden="1">#REF!</definedName>
    <definedName name="_bdm.530FA36E6240447F8522828CD23253AB.edm" localSheetId="16" hidden="1">#REF!</definedName>
    <definedName name="_bdm.530FA36E6240447F8522828CD23253AB.edm" localSheetId="1" hidden="1">#REF!</definedName>
    <definedName name="_bdm.530FA36E6240447F8522828CD23253AB.edm" localSheetId="4" hidden="1">#REF!</definedName>
    <definedName name="_bdm.538941B1730E48A4A0DC0A6F0BBF1368.edm" localSheetId="5" hidden="1">#REF!</definedName>
    <definedName name="_bdm.538941B1730E48A4A0DC0A6F0BBF1368.edm" localSheetId="17" hidden="1">#REF!</definedName>
    <definedName name="_bdm.538941B1730E48A4A0DC0A6F0BBF1368.edm" localSheetId="18" hidden="1">#REF!</definedName>
    <definedName name="_bdm.538941B1730E48A4A0DC0A6F0BBF1368.edm" localSheetId="16" hidden="1">#REF!</definedName>
    <definedName name="_bdm.538941B1730E48A4A0DC0A6F0BBF1368.edm" localSheetId="1" hidden="1">#REF!</definedName>
    <definedName name="_bdm.538941B1730E48A4A0DC0A6F0BBF1368.edm" localSheetId="4" hidden="1">#REF!</definedName>
    <definedName name="_bdm.53A79829B2F4464EB59708F121510BB0.edm" localSheetId="5" hidden="1">#REF!</definedName>
    <definedName name="_bdm.53A79829B2F4464EB59708F121510BB0.edm" localSheetId="17" hidden="1">#REF!</definedName>
    <definedName name="_bdm.53A79829B2F4464EB59708F121510BB0.edm" localSheetId="18" hidden="1">#REF!</definedName>
    <definedName name="_bdm.53A79829B2F4464EB59708F121510BB0.edm" localSheetId="16" hidden="1">#REF!</definedName>
    <definedName name="_bdm.53A79829B2F4464EB59708F121510BB0.edm" localSheetId="1" hidden="1">#REF!</definedName>
    <definedName name="_bdm.53A79829B2F4464EB59708F121510BB0.edm" localSheetId="4" hidden="1">#REF!</definedName>
    <definedName name="_bdm.53C836573DDF47C4B53D4BBE24EFC725.edm" localSheetId="5" hidden="1">#REF!</definedName>
    <definedName name="_bdm.53C836573DDF47C4B53D4BBE24EFC725.edm" localSheetId="17" hidden="1">#REF!</definedName>
    <definedName name="_bdm.53C836573DDF47C4B53D4BBE24EFC725.edm" localSheetId="18" hidden="1">#REF!</definedName>
    <definedName name="_bdm.53C836573DDF47C4B53D4BBE24EFC725.edm" localSheetId="16" hidden="1">#REF!</definedName>
    <definedName name="_bdm.53C836573DDF47C4B53D4BBE24EFC725.edm" localSheetId="1" hidden="1">#REF!</definedName>
    <definedName name="_bdm.53C836573DDF47C4B53D4BBE24EFC725.edm" localSheetId="4" hidden="1">#REF!</definedName>
    <definedName name="_bdm.5427B4FB714541B695C0C8B536E91B6F.edm" localSheetId="5" hidden="1">#REF!</definedName>
    <definedName name="_bdm.5427B4FB714541B695C0C8B536E91B6F.edm" localSheetId="17" hidden="1">#REF!</definedName>
    <definedName name="_bdm.5427B4FB714541B695C0C8B536E91B6F.edm" localSheetId="18" hidden="1">#REF!</definedName>
    <definedName name="_bdm.5427B4FB714541B695C0C8B536E91B6F.edm" localSheetId="16" hidden="1">#REF!</definedName>
    <definedName name="_bdm.5427B4FB714541B695C0C8B536E91B6F.edm" localSheetId="1" hidden="1">#REF!</definedName>
    <definedName name="_bdm.5427B4FB714541B695C0C8B536E91B6F.edm" localSheetId="4" hidden="1">#REF!</definedName>
    <definedName name="_bdm.547905C4B5814B7DB951771A0BED4A57.edm" localSheetId="5" hidden="1">#REF!</definedName>
    <definedName name="_bdm.547905C4B5814B7DB951771A0BED4A57.edm" localSheetId="17" hidden="1">#REF!</definedName>
    <definedName name="_bdm.547905C4B5814B7DB951771A0BED4A57.edm" localSheetId="18" hidden="1">#REF!</definedName>
    <definedName name="_bdm.547905C4B5814B7DB951771A0BED4A57.edm" localSheetId="16" hidden="1">#REF!</definedName>
    <definedName name="_bdm.547905C4B5814B7DB951771A0BED4A57.edm" localSheetId="1" hidden="1">#REF!</definedName>
    <definedName name="_bdm.547905C4B5814B7DB951771A0BED4A57.edm" localSheetId="4" hidden="1">#REF!</definedName>
    <definedName name="_bdm.54E4196338E540AC910DD1152F645F98.edm" localSheetId="5" hidden="1">#REF!</definedName>
    <definedName name="_bdm.54E4196338E540AC910DD1152F645F98.edm" localSheetId="17" hidden="1">#REF!</definedName>
    <definedName name="_bdm.54E4196338E540AC910DD1152F645F98.edm" localSheetId="18" hidden="1">#REF!</definedName>
    <definedName name="_bdm.54E4196338E540AC910DD1152F645F98.edm" localSheetId="16" hidden="1">#REF!</definedName>
    <definedName name="_bdm.54E4196338E540AC910DD1152F645F98.edm" localSheetId="1" hidden="1">#REF!</definedName>
    <definedName name="_bdm.54E4196338E540AC910DD1152F645F98.edm" localSheetId="4" hidden="1">#REF!</definedName>
    <definedName name="_bdm.54F1493FC46646E1A1B4B6957AAFE10D.edm" localSheetId="5" hidden="1">#REF!</definedName>
    <definedName name="_bdm.54F1493FC46646E1A1B4B6957AAFE10D.edm" localSheetId="17" hidden="1">#REF!</definedName>
    <definedName name="_bdm.54F1493FC46646E1A1B4B6957AAFE10D.edm" localSheetId="18" hidden="1">#REF!</definedName>
    <definedName name="_bdm.54F1493FC46646E1A1B4B6957AAFE10D.edm" localSheetId="16" hidden="1">#REF!</definedName>
    <definedName name="_bdm.54F1493FC46646E1A1B4B6957AAFE10D.edm" localSheetId="1" hidden="1">#REF!</definedName>
    <definedName name="_bdm.54F1493FC46646E1A1B4B6957AAFE10D.edm" localSheetId="4" hidden="1">#REF!</definedName>
    <definedName name="_bdm.5556B013236C471B8C68225559C02F1E.edm" localSheetId="5" hidden="1">#REF!</definedName>
    <definedName name="_bdm.5556B013236C471B8C68225559C02F1E.edm" localSheetId="17" hidden="1">#REF!</definedName>
    <definedName name="_bdm.5556B013236C471B8C68225559C02F1E.edm" localSheetId="18" hidden="1">#REF!</definedName>
    <definedName name="_bdm.5556B013236C471B8C68225559C02F1E.edm" localSheetId="16" hidden="1">#REF!</definedName>
    <definedName name="_bdm.5556B013236C471B8C68225559C02F1E.edm" localSheetId="1" hidden="1">#REF!</definedName>
    <definedName name="_bdm.5556B013236C471B8C68225559C02F1E.edm" localSheetId="4" hidden="1">#REF!</definedName>
    <definedName name="_bdm.559198D4826A4D2D82B63649BEA201B7.edm" localSheetId="5" hidden="1">#REF!</definedName>
    <definedName name="_bdm.559198D4826A4D2D82B63649BEA201B7.edm" localSheetId="17" hidden="1">#REF!</definedName>
    <definedName name="_bdm.559198D4826A4D2D82B63649BEA201B7.edm" localSheetId="18" hidden="1">#REF!</definedName>
    <definedName name="_bdm.559198D4826A4D2D82B63649BEA201B7.edm" localSheetId="16" hidden="1">#REF!</definedName>
    <definedName name="_bdm.559198D4826A4D2D82B63649BEA201B7.edm" localSheetId="1" hidden="1">#REF!</definedName>
    <definedName name="_bdm.559198D4826A4D2D82B63649BEA201B7.edm" localSheetId="4" hidden="1">#REF!</definedName>
    <definedName name="_bdm.55AB11F90F304156985A25CAC90E08BE.edm" localSheetId="5" hidden="1">#REF!</definedName>
    <definedName name="_bdm.55AB11F90F304156985A25CAC90E08BE.edm" localSheetId="17" hidden="1">#REF!</definedName>
    <definedName name="_bdm.55AB11F90F304156985A25CAC90E08BE.edm" localSheetId="18" hidden="1">#REF!</definedName>
    <definedName name="_bdm.55AB11F90F304156985A25CAC90E08BE.edm" localSheetId="16" hidden="1">#REF!</definedName>
    <definedName name="_bdm.55AB11F90F304156985A25CAC90E08BE.edm" localSheetId="1" hidden="1">#REF!</definedName>
    <definedName name="_bdm.55AB11F90F304156985A25CAC90E08BE.edm" localSheetId="4" hidden="1">#REF!</definedName>
    <definedName name="_bdm.55C4F90361F34018BF2EF173CAB4B5C4.edm" localSheetId="5" hidden="1">#REF!</definedName>
    <definedName name="_bdm.55C4F90361F34018BF2EF173CAB4B5C4.edm" localSheetId="17" hidden="1">#REF!</definedName>
    <definedName name="_bdm.55C4F90361F34018BF2EF173CAB4B5C4.edm" localSheetId="18" hidden="1">#REF!</definedName>
    <definedName name="_bdm.55C4F90361F34018BF2EF173CAB4B5C4.edm" localSheetId="16" hidden="1">#REF!</definedName>
    <definedName name="_bdm.55C4F90361F34018BF2EF173CAB4B5C4.edm" localSheetId="1" hidden="1">#REF!</definedName>
    <definedName name="_bdm.55C4F90361F34018BF2EF173CAB4B5C4.edm" localSheetId="4" hidden="1">#REF!</definedName>
    <definedName name="_bdm.561A74F923F64656BA273E6E31B7ED86.edm" localSheetId="5" hidden="1">#REF!</definedName>
    <definedName name="_bdm.561A74F923F64656BA273E6E31B7ED86.edm" localSheetId="17" hidden="1">#REF!</definedName>
    <definedName name="_bdm.561A74F923F64656BA273E6E31B7ED86.edm" localSheetId="18" hidden="1">#REF!</definedName>
    <definedName name="_bdm.561A74F923F64656BA273E6E31B7ED86.edm" localSheetId="16" hidden="1">#REF!</definedName>
    <definedName name="_bdm.561A74F923F64656BA273E6E31B7ED86.edm" localSheetId="1" hidden="1">#REF!</definedName>
    <definedName name="_bdm.561A74F923F64656BA273E6E31B7ED86.edm" localSheetId="4" hidden="1">#REF!</definedName>
    <definedName name="_bdm.561BC61279624851870963CAD4D07A2B.edm" localSheetId="5" hidden="1">#REF!</definedName>
    <definedName name="_bdm.561BC61279624851870963CAD4D07A2B.edm" localSheetId="17" hidden="1">#REF!</definedName>
    <definedName name="_bdm.561BC61279624851870963CAD4D07A2B.edm" localSheetId="18" hidden="1">#REF!</definedName>
    <definedName name="_bdm.561BC61279624851870963CAD4D07A2B.edm" localSheetId="16" hidden="1">#REF!</definedName>
    <definedName name="_bdm.561BC61279624851870963CAD4D07A2B.edm" localSheetId="1" hidden="1">#REF!</definedName>
    <definedName name="_bdm.561BC61279624851870963CAD4D07A2B.edm" localSheetId="4" hidden="1">#REF!</definedName>
    <definedName name="_bdm.5659F1207F0C4EB5BC925D21D6A24FDF.edm" localSheetId="5" hidden="1">#REF!</definedName>
    <definedName name="_bdm.5659F1207F0C4EB5BC925D21D6A24FDF.edm" localSheetId="17" hidden="1">#REF!</definedName>
    <definedName name="_bdm.5659F1207F0C4EB5BC925D21D6A24FDF.edm" localSheetId="18" hidden="1">#REF!</definedName>
    <definedName name="_bdm.5659F1207F0C4EB5BC925D21D6A24FDF.edm" localSheetId="16" hidden="1">#REF!</definedName>
    <definedName name="_bdm.5659F1207F0C4EB5BC925D21D6A24FDF.edm" localSheetId="1" hidden="1">#REF!</definedName>
    <definedName name="_bdm.5659F1207F0C4EB5BC925D21D6A24FDF.edm" localSheetId="4" hidden="1">#REF!</definedName>
    <definedName name="_bdm.567060B4C2174EC98317612F226A36E8.edm" localSheetId="5" hidden="1">#REF!</definedName>
    <definedName name="_bdm.567060B4C2174EC98317612F226A36E8.edm" localSheetId="17" hidden="1">#REF!</definedName>
    <definedName name="_bdm.567060B4C2174EC98317612F226A36E8.edm" localSheetId="18" hidden="1">#REF!</definedName>
    <definedName name="_bdm.567060B4C2174EC98317612F226A36E8.edm" localSheetId="16" hidden="1">#REF!</definedName>
    <definedName name="_bdm.567060B4C2174EC98317612F226A36E8.edm" localSheetId="1" hidden="1">#REF!</definedName>
    <definedName name="_bdm.567060B4C2174EC98317612F226A36E8.edm" localSheetId="4" hidden="1">#REF!</definedName>
    <definedName name="_bdm.5694E7C9B8B6471698BFD4C5B1A3D8C8.edm" localSheetId="5" hidden="1">#REF!</definedName>
    <definedName name="_bdm.5694E7C9B8B6471698BFD4C5B1A3D8C8.edm" localSheetId="17" hidden="1">#REF!</definedName>
    <definedName name="_bdm.5694E7C9B8B6471698BFD4C5B1A3D8C8.edm" localSheetId="18" hidden="1">#REF!</definedName>
    <definedName name="_bdm.5694E7C9B8B6471698BFD4C5B1A3D8C8.edm" localSheetId="16" hidden="1">#REF!</definedName>
    <definedName name="_bdm.5694E7C9B8B6471698BFD4C5B1A3D8C8.edm" localSheetId="1" hidden="1">#REF!</definedName>
    <definedName name="_bdm.5694E7C9B8B6471698BFD4C5B1A3D8C8.edm" localSheetId="4" hidden="1">#REF!</definedName>
    <definedName name="_bdm.569500587700494A8F4F31169CC83953.edm" localSheetId="5" hidden="1">#REF!</definedName>
    <definedName name="_bdm.569500587700494A8F4F31169CC83953.edm" localSheetId="17" hidden="1">#REF!</definedName>
    <definedName name="_bdm.569500587700494A8F4F31169CC83953.edm" localSheetId="18" hidden="1">#REF!</definedName>
    <definedName name="_bdm.569500587700494A8F4F31169CC83953.edm" localSheetId="16" hidden="1">#REF!</definedName>
    <definedName name="_bdm.569500587700494A8F4F31169CC83953.edm" localSheetId="1" hidden="1">#REF!</definedName>
    <definedName name="_bdm.569500587700494A8F4F31169CC83953.edm" localSheetId="4" hidden="1">#REF!</definedName>
    <definedName name="_bdm.56A01CF2F98B4A43AF341535A75E540D.edm" localSheetId="5" hidden="1">#REF!</definedName>
    <definedName name="_bdm.56A01CF2F98B4A43AF341535A75E540D.edm" localSheetId="17" hidden="1">#REF!</definedName>
    <definedName name="_bdm.56A01CF2F98B4A43AF341535A75E540D.edm" localSheetId="18" hidden="1">#REF!</definedName>
    <definedName name="_bdm.56A01CF2F98B4A43AF341535A75E540D.edm" localSheetId="16" hidden="1">#REF!</definedName>
    <definedName name="_bdm.56A01CF2F98B4A43AF341535A75E540D.edm" localSheetId="1" hidden="1">#REF!</definedName>
    <definedName name="_bdm.56A01CF2F98B4A43AF341535A75E540D.edm" localSheetId="4" hidden="1">#REF!</definedName>
    <definedName name="_bdm.56A9B94F24CF467DBA9F9BCCFD576F2C.edm" localSheetId="5" hidden="1">#REF!</definedName>
    <definedName name="_bdm.56A9B94F24CF467DBA9F9BCCFD576F2C.edm" localSheetId="17" hidden="1">#REF!</definedName>
    <definedName name="_bdm.56A9B94F24CF467DBA9F9BCCFD576F2C.edm" localSheetId="18" hidden="1">#REF!</definedName>
    <definedName name="_bdm.56A9B94F24CF467DBA9F9BCCFD576F2C.edm" localSheetId="16" hidden="1">#REF!</definedName>
    <definedName name="_bdm.56A9B94F24CF467DBA9F9BCCFD576F2C.edm" localSheetId="1" hidden="1">#REF!</definedName>
    <definedName name="_bdm.56A9B94F24CF467DBA9F9BCCFD576F2C.edm" localSheetId="4" hidden="1">#REF!</definedName>
    <definedName name="_bdm.56EC4F3DFDBA4B8E8FB907B9C7912494.edm" localSheetId="5" hidden="1">#REF!</definedName>
    <definedName name="_bdm.56EC4F3DFDBA4B8E8FB907B9C7912494.edm" localSheetId="17" hidden="1">#REF!</definedName>
    <definedName name="_bdm.56EC4F3DFDBA4B8E8FB907B9C7912494.edm" localSheetId="18" hidden="1">#REF!</definedName>
    <definedName name="_bdm.56EC4F3DFDBA4B8E8FB907B9C7912494.edm" localSheetId="16" hidden="1">#REF!</definedName>
    <definedName name="_bdm.56EC4F3DFDBA4B8E8FB907B9C7912494.edm" localSheetId="1" hidden="1">#REF!</definedName>
    <definedName name="_bdm.56EC4F3DFDBA4B8E8FB907B9C7912494.edm" localSheetId="4" hidden="1">#REF!</definedName>
    <definedName name="_bdm.572309DA69E54EF2903B8E39426A7CA7.edm" localSheetId="5" hidden="1">#REF!</definedName>
    <definedName name="_bdm.572309DA69E54EF2903B8E39426A7CA7.edm" localSheetId="17" hidden="1">#REF!</definedName>
    <definedName name="_bdm.572309DA69E54EF2903B8E39426A7CA7.edm" localSheetId="18" hidden="1">#REF!</definedName>
    <definedName name="_bdm.572309DA69E54EF2903B8E39426A7CA7.edm" localSheetId="16" hidden="1">#REF!</definedName>
    <definedName name="_bdm.572309DA69E54EF2903B8E39426A7CA7.edm" localSheetId="1" hidden="1">#REF!</definedName>
    <definedName name="_bdm.572309DA69E54EF2903B8E39426A7CA7.edm" localSheetId="4" hidden="1">#REF!</definedName>
    <definedName name="_bdm.577EAB6D09194C2F87B5F82822240D10.edm" localSheetId="5" hidden="1">#REF!</definedName>
    <definedName name="_bdm.577EAB6D09194C2F87B5F82822240D10.edm" localSheetId="17" hidden="1">#REF!</definedName>
    <definedName name="_bdm.577EAB6D09194C2F87B5F82822240D10.edm" localSheetId="18" hidden="1">#REF!</definedName>
    <definedName name="_bdm.577EAB6D09194C2F87B5F82822240D10.edm" localSheetId="16" hidden="1">#REF!</definedName>
    <definedName name="_bdm.577EAB6D09194C2F87B5F82822240D10.edm" localSheetId="1" hidden="1">#REF!</definedName>
    <definedName name="_bdm.577EAB6D09194C2F87B5F82822240D10.edm" localSheetId="4" hidden="1">#REF!</definedName>
    <definedName name="_bdm.57A9F040DA6349ACA5BDB434775E76F7.edm" localSheetId="5" hidden="1">#REF!</definedName>
    <definedName name="_bdm.57A9F040DA6349ACA5BDB434775E76F7.edm" localSheetId="17" hidden="1">#REF!</definedName>
    <definedName name="_bdm.57A9F040DA6349ACA5BDB434775E76F7.edm" localSheetId="18" hidden="1">#REF!</definedName>
    <definedName name="_bdm.57A9F040DA6349ACA5BDB434775E76F7.edm" localSheetId="16" hidden="1">#REF!</definedName>
    <definedName name="_bdm.57A9F040DA6349ACA5BDB434775E76F7.edm" localSheetId="1" hidden="1">#REF!</definedName>
    <definedName name="_bdm.57A9F040DA6349ACA5BDB434775E76F7.edm" localSheetId="4" hidden="1">#REF!</definedName>
    <definedName name="_bdm.57B55749AEFC4CB591B6E982DE5CADE4.edm" localSheetId="5" hidden="1">#REF!</definedName>
    <definedName name="_bdm.57B55749AEFC4CB591B6E982DE5CADE4.edm" localSheetId="17" hidden="1">#REF!</definedName>
    <definedName name="_bdm.57B55749AEFC4CB591B6E982DE5CADE4.edm" localSheetId="18" hidden="1">#REF!</definedName>
    <definedName name="_bdm.57B55749AEFC4CB591B6E982DE5CADE4.edm" localSheetId="16" hidden="1">#REF!</definedName>
    <definedName name="_bdm.57B55749AEFC4CB591B6E982DE5CADE4.edm" localSheetId="1" hidden="1">#REF!</definedName>
    <definedName name="_bdm.57B55749AEFC4CB591B6E982DE5CADE4.edm" localSheetId="4" hidden="1">#REF!</definedName>
    <definedName name="_bdm.57F0BB2ADDD04D09936DCFC24548CF9A.edm" localSheetId="5" hidden="1">#REF!</definedName>
    <definedName name="_bdm.57F0BB2ADDD04D09936DCFC24548CF9A.edm" localSheetId="17" hidden="1">#REF!</definedName>
    <definedName name="_bdm.57F0BB2ADDD04D09936DCFC24548CF9A.edm" localSheetId="18" hidden="1">#REF!</definedName>
    <definedName name="_bdm.57F0BB2ADDD04D09936DCFC24548CF9A.edm" localSheetId="16" hidden="1">#REF!</definedName>
    <definedName name="_bdm.57F0BB2ADDD04D09936DCFC24548CF9A.edm" localSheetId="1" hidden="1">#REF!</definedName>
    <definedName name="_bdm.57F0BB2ADDD04D09936DCFC24548CF9A.edm" localSheetId="4" hidden="1">#REF!</definedName>
    <definedName name="_bdm.599AC4C20D7E4D6DB617A4E1753DB407.edm" localSheetId="5" hidden="1">#REF!</definedName>
    <definedName name="_bdm.599AC4C20D7E4D6DB617A4E1753DB407.edm" localSheetId="17" hidden="1">#REF!</definedName>
    <definedName name="_bdm.599AC4C20D7E4D6DB617A4E1753DB407.edm" localSheetId="18" hidden="1">#REF!</definedName>
    <definedName name="_bdm.599AC4C20D7E4D6DB617A4E1753DB407.edm" localSheetId="16" hidden="1">#REF!</definedName>
    <definedName name="_bdm.599AC4C20D7E4D6DB617A4E1753DB407.edm" localSheetId="1" hidden="1">#REF!</definedName>
    <definedName name="_bdm.599AC4C20D7E4D6DB617A4E1753DB407.edm" localSheetId="4" hidden="1">#REF!</definedName>
    <definedName name="_bdm.5B447AD064504FBC90D9DB2E407AA833.edm" localSheetId="5" hidden="1">#REF!</definedName>
    <definedName name="_bdm.5B447AD064504FBC90D9DB2E407AA833.edm" localSheetId="17" hidden="1">#REF!</definedName>
    <definedName name="_bdm.5B447AD064504FBC90D9DB2E407AA833.edm" localSheetId="18" hidden="1">#REF!</definedName>
    <definedName name="_bdm.5B447AD064504FBC90D9DB2E407AA833.edm" localSheetId="16" hidden="1">#REF!</definedName>
    <definedName name="_bdm.5B447AD064504FBC90D9DB2E407AA833.edm" localSheetId="1" hidden="1">#REF!</definedName>
    <definedName name="_bdm.5B447AD064504FBC90D9DB2E407AA833.edm" localSheetId="4" hidden="1">#REF!</definedName>
    <definedName name="_bdm.5B8D1313EA084B5F88A3493673B952C4.edm" localSheetId="5" hidden="1">#REF!</definedName>
    <definedName name="_bdm.5B8D1313EA084B5F88A3493673B952C4.edm" localSheetId="17" hidden="1">#REF!</definedName>
    <definedName name="_bdm.5B8D1313EA084B5F88A3493673B952C4.edm" localSheetId="18" hidden="1">#REF!</definedName>
    <definedName name="_bdm.5B8D1313EA084B5F88A3493673B952C4.edm" localSheetId="16" hidden="1">#REF!</definedName>
    <definedName name="_bdm.5B8D1313EA084B5F88A3493673B952C4.edm" localSheetId="1" hidden="1">#REF!</definedName>
    <definedName name="_bdm.5B8D1313EA084B5F88A3493673B952C4.edm" localSheetId="4" hidden="1">#REF!</definedName>
    <definedName name="_bdm.5C0EC8880EBA4CDEAAC475CEEA57E6AE.edm" localSheetId="5" hidden="1">#REF!</definedName>
    <definedName name="_bdm.5C0EC8880EBA4CDEAAC475CEEA57E6AE.edm" localSheetId="17" hidden="1">#REF!</definedName>
    <definedName name="_bdm.5C0EC8880EBA4CDEAAC475CEEA57E6AE.edm" localSheetId="18" hidden="1">#REF!</definedName>
    <definedName name="_bdm.5C0EC8880EBA4CDEAAC475CEEA57E6AE.edm" localSheetId="16" hidden="1">#REF!</definedName>
    <definedName name="_bdm.5C0EC8880EBA4CDEAAC475CEEA57E6AE.edm" localSheetId="1" hidden="1">#REF!</definedName>
    <definedName name="_bdm.5C0EC8880EBA4CDEAAC475CEEA57E6AE.edm" localSheetId="4" hidden="1">#REF!</definedName>
    <definedName name="_bdm.5C357BA09743411ABF62615948C72DAF.edm" localSheetId="5" hidden="1">#REF!</definedName>
    <definedName name="_bdm.5C357BA09743411ABF62615948C72DAF.edm" localSheetId="17" hidden="1">#REF!</definedName>
    <definedName name="_bdm.5C357BA09743411ABF62615948C72DAF.edm" localSheetId="18" hidden="1">#REF!</definedName>
    <definedName name="_bdm.5C357BA09743411ABF62615948C72DAF.edm" localSheetId="16" hidden="1">#REF!</definedName>
    <definedName name="_bdm.5C357BA09743411ABF62615948C72DAF.edm" localSheetId="1" hidden="1">#REF!</definedName>
    <definedName name="_bdm.5C357BA09743411ABF62615948C72DAF.edm" localSheetId="4" hidden="1">#REF!</definedName>
    <definedName name="_bdm.5C83FF4B78C942C58A295BC747F21C9D.edm" localSheetId="5" hidden="1">#REF!</definedName>
    <definedName name="_bdm.5C83FF4B78C942C58A295BC747F21C9D.edm" localSheetId="17" hidden="1">#REF!</definedName>
    <definedName name="_bdm.5C83FF4B78C942C58A295BC747F21C9D.edm" localSheetId="18" hidden="1">#REF!</definedName>
    <definedName name="_bdm.5C83FF4B78C942C58A295BC747F21C9D.edm" localSheetId="16" hidden="1">#REF!</definedName>
    <definedName name="_bdm.5C83FF4B78C942C58A295BC747F21C9D.edm" localSheetId="1" hidden="1">#REF!</definedName>
    <definedName name="_bdm.5C83FF4B78C942C58A295BC747F21C9D.edm" localSheetId="4" hidden="1">#REF!</definedName>
    <definedName name="_bdm.5CB7A39F678C45D2B96C6084C9F9A2E3.edm" localSheetId="5" hidden="1">#REF!</definedName>
    <definedName name="_bdm.5CB7A39F678C45D2B96C6084C9F9A2E3.edm" localSheetId="17" hidden="1">#REF!</definedName>
    <definedName name="_bdm.5CB7A39F678C45D2B96C6084C9F9A2E3.edm" localSheetId="18" hidden="1">#REF!</definedName>
    <definedName name="_bdm.5CB7A39F678C45D2B96C6084C9F9A2E3.edm" localSheetId="16" hidden="1">#REF!</definedName>
    <definedName name="_bdm.5CB7A39F678C45D2B96C6084C9F9A2E3.edm" localSheetId="1" hidden="1">#REF!</definedName>
    <definedName name="_bdm.5CB7A39F678C45D2B96C6084C9F9A2E3.edm" localSheetId="4" hidden="1">#REF!</definedName>
    <definedName name="_bdm.5CC91B68827C44269E52041141834A37.edm" localSheetId="5" hidden="1">#REF!</definedName>
    <definedName name="_bdm.5CC91B68827C44269E52041141834A37.edm" localSheetId="17" hidden="1">#REF!</definedName>
    <definedName name="_bdm.5CC91B68827C44269E52041141834A37.edm" localSheetId="18" hidden="1">#REF!</definedName>
    <definedName name="_bdm.5CC91B68827C44269E52041141834A37.edm" localSheetId="16" hidden="1">#REF!</definedName>
    <definedName name="_bdm.5CC91B68827C44269E52041141834A37.edm" localSheetId="1" hidden="1">#REF!</definedName>
    <definedName name="_bdm.5CC91B68827C44269E52041141834A37.edm" localSheetId="4" hidden="1">#REF!</definedName>
    <definedName name="_bdm.5CD734D4532F4DBD810415217D7CE78F.edm" localSheetId="5" hidden="1">#REF!</definedName>
    <definedName name="_bdm.5CD734D4532F4DBD810415217D7CE78F.edm" localSheetId="17" hidden="1">#REF!</definedName>
    <definedName name="_bdm.5CD734D4532F4DBD810415217D7CE78F.edm" localSheetId="18" hidden="1">#REF!</definedName>
    <definedName name="_bdm.5CD734D4532F4DBD810415217D7CE78F.edm" localSheetId="16" hidden="1">#REF!</definedName>
    <definedName name="_bdm.5CD734D4532F4DBD810415217D7CE78F.edm" localSheetId="1" hidden="1">#REF!</definedName>
    <definedName name="_bdm.5CD734D4532F4DBD810415217D7CE78F.edm" localSheetId="4" hidden="1">#REF!</definedName>
    <definedName name="_bdm.5D3D927C3B6E4CFCA0E81465C256E781.edm" localSheetId="5" hidden="1">#REF!</definedName>
    <definedName name="_bdm.5D3D927C3B6E4CFCA0E81465C256E781.edm" localSheetId="17" hidden="1">#REF!</definedName>
    <definedName name="_bdm.5D3D927C3B6E4CFCA0E81465C256E781.edm" localSheetId="18" hidden="1">#REF!</definedName>
    <definedName name="_bdm.5D3D927C3B6E4CFCA0E81465C256E781.edm" localSheetId="16" hidden="1">#REF!</definedName>
    <definedName name="_bdm.5D3D927C3B6E4CFCA0E81465C256E781.edm" localSheetId="1" hidden="1">#REF!</definedName>
    <definedName name="_bdm.5D3D927C3B6E4CFCA0E81465C256E781.edm" localSheetId="4" hidden="1">#REF!</definedName>
    <definedName name="_bdm.5D820DB65C644D31BDB6EB356FBE5E09.edm" localSheetId="5" hidden="1">#REF!</definedName>
    <definedName name="_bdm.5D820DB65C644D31BDB6EB356FBE5E09.edm" localSheetId="17" hidden="1">#REF!</definedName>
    <definedName name="_bdm.5D820DB65C644D31BDB6EB356FBE5E09.edm" localSheetId="18" hidden="1">#REF!</definedName>
    <definedName name="_bdm.5D820DB65C644D31BDB6EB356FBE5E09.edm" localSheetId="16" hidden="1">#REF!</definedName>
    <definedName name="_bdm.5D820DB65C644D31BDB6EB356FBE5E09.edm" localSheetId="1" hidden="1">#REF!</definedName>
    <definedName name="_bdm.5D820DB65C644D31BDB6EB356FBE5E09.edm" localSheetId="4" hidden="1">#REF!</definedName>
    <definedName name="_bdm.5D8AFAA64D144D409F6F2A99965EF4D3.edm" localSheetId="5" hidden="1">#REF!</definedName>
    <definedName name="_bdm.5D8AFAA64D144D409F6F2A99965EF4D3.edm" localSheetId="17" hidden="1">#REF!</definedName>
    <definedName name="_bdm.5D8AFAA64D144D409F6F2A99965EF4D3.edm" localSheetId="18" hidden="1">#REF!</definedName>
    <definedName name="_bdm.5D8AFAA64D144D409F6F2A99965EF4D3.edm" localSheetId="16" hidden="1">#REF!</definedName>
    <definedName name="_bdm.5D8AFAA64D144D409F6F2A99965EF4D3.edm" localSheetId="1" hidden="1">#REF!</definedName>
    <definedName name="_bdm.5D8AFAA64D144D409F6F2A99965EF4D3.edm" localSheetId="4" hidden="1">#REF!</definedName>
    <definedName name="_bdm.5DCA00B31547411FA948D05E02607D22.edm" localSheetId="5" hidden="1">#REF!</definedName>
    <definedName name="_bdm.5DCA00B31547411FA948D05E02607D22.edm" localSheetId="17" hidden="1">#REF!</definedName>
    <definedName name="_bdm.5DCA00B31547411FA948D05E02607D22.edm" localSheetId="18" hidden="1">#REF!</definedName>
    <definedName name="_bdm.5DCA00B31547411FA948D05E02607D22.edm" localSheetId="16" hidden="1">#REF!</definedName>
    <definedName name="_bdm.5DCA00B31547411FA948D05E02607D22.edm" localSheetId="1" hidden="1">#REF!</definedName>
    <definedName name="_bdm.5DCA00B31547411FA948D05E02607D22.edm" localSheetId="4" hidden="1">#REF!</definedName>
    <definedName name="_bdm.5E0B64267E7F424A824E1B8CF8F1D1D8.edm" localSheetId="5" hidden="1">#REF!</definedName>
    <definedName name="_bdm.5E0B64267E7F424A824E1B8CF8F1D1D8.edm" localSheetId="17" hidden="1">#REF!</definedName>
    <definedName name="_bdm.5E0B64267E7F424A824E1B8CF8F1D1D8.edm" localSheetId="18" hidden="1">#REF!</definedName>
    <definedName name="_bdm.5E0B64267E7F424A824E1B8CF8F1D1D8.edm" localSheetId="16" hidden="1">#REF!</definedName>
    <definedName name="_bdm.5E0B64267E7F424A824E1B8CF8F1D1D8.edm" localSheetId="1" hidden="1">#REF!</definedName>
    <definedName name="_bdm.5E0B64267E7F424A824E1B8CF8F1D1D8.edm" localSheetId="4" hidden="1">#REF!</definedName>
    <definedName name="_bdm.5E7F34EA74EE41B89C7F33D746E252F3.edm" localSheetId="5" hidden="1">#REF!</definedName>
    <definedName name="_bdm.5E7F34EA74EE41B89C7F33D746E252F3.edm" localSheetId="17" hidden="1">#REF!</definedName>
    <definedName name="_bdm.5E7F34EA74EE41B89C7F33D746E252F3.edm" localSheetId="18" hidden="1">#REF!</definedName>
    <definedName name="_bdm.5E7F34EA74EE41B89C7F33D746E252F3.edm" localSheetId="16" hidden="1">#REF!</definedName>
    <definedName name="_bdm.5E7F34EA74EE41B89C7F33D746E252F3.edm" localSheetId="1" hidden="1">#REF!</definedName>
    <definedName name="_bdm.5E7F34EA74EE41B89C7F33D746E252F3.edm" localSheetId="4" hidden="1">#REF!</definedName>
    <definedName name="_bdm.5EC3B54A2B4A41E7AB1FE42884D77018.edm" localSheetId="5" hidden="1">#REF!</definedName>
    <definedName name="_bdm.5EC3B54A2B4A41E7AB1FE42884D77018.edm" localSheetId="17" hidden="1">#REF!</definedName>
    <definedName name="_bdm.5EC3B54A2B4A41E7AB1FE42884D77018.edm" localSheetId="18" hidden="1">#REF!</definedName>
    <definedName name="_bdm.5EC3B54A2B4A41E7AB1FE42884D77018.edm" localSheetId="16" hidden="1">#REF!</definedName>
    <definedName name="_bdm.5EC3B54A2B4A41E7AB1FE42884D77018.edm" localSheetId="1" hidden="1">#REF!</definedName>
    <definedName name="_bdm.5EC3B54A2B4A41E7AB1FE42884D77018.edm" localSheetId="4" hidden="1">#REF!</definedName>
    <definedName name="_bdm.5F20C84B83BE4352A98B6A2810FFA817.edm" localSheetId="5" hidden="1">#REF!</definedName>
    <definedName name="_bdm.5F20C84B83BE4352A98B6A2810FFA817.edm" localSheetId="17" hidden="1">#REF!</definedName>
    <definedName name="_bdm.5F20C84B83BE4352A98B6A2810FFA817.edm" localSheetId="18" hidden="1">#REF!</definedName>
    <definedName name="_bdm.5F20C84B83BE4352A98B6A2810FFA817.edm" localSheetId="16" hidden="1">#REF!</definedName>
    <definedName name="_bdm.5F20C84B83BE4352A98B6A2810FFA817.edm" localSheetId="1" hidden="1">#REF!</definedName>
    <definedName name="_bdm.5F20C84B83BE4352A98B6A2810FFA817.edm" localSheetId="4" hidden="1">#REF!</definedName>
    <definedName name="_bdm.5F38C4B14E7E4931A43757A49F4534E8.edm" localSheetId="5" hidden="1">#REF!</definedName>
    <definedName name="_bdm.5F38C4B14E7E4931A43757A49F4534E8.edm" localSheetId="17" hidden="1">#REF!</definedName>
    <definedName name="_bdm.5F38C4B14E7E4931A43757A49F4534E8.edm" localSheetId="18" hidden="1">#REF!</definedName>
    <definedName name="_bdm.5F38C4B14E7E4931A43757A49F4534E8.edm" localSheetId="16" hidden="1">#REF!</definedName>
    <definedName name="_bdm.5F38C4B14E7E4931A43757A49F4534E8.edm" localSheetId="1" hidden="1">#REF!</definedName>
    <definedName name="_bdm.5F38C4B14E7E4931A43757A49F4534E8.edm" localSheetId="4" hidden="1">#REF!</definedName>
    <definedName name="_bdm.604D92CB279045AEBEDD444069E2DB0E.edm" localSheetId="5" hidden="1">#REF!</definedName>
    <definedName name="_bdm.604D92CB279045AEBEDD444069E2DB0E.edm" localSheetId="17" hidden="1">#REF!</definedName>
    <definedName name="_bdm.604D92CB279045AEBEDD444069E2DB0E.edm" localSheetId="18" hidden="1">#REF!</definedName>
    <definedName name="_bdm.604D92CB279045AEBEDD444069E2DB0E.edm" localSheetId="16" hidden="1">#REF!</definedName>
    <definedName name="_bdm.604D92CB279045AEBEDD444069E2DB0E.edm" localSheetId="1" hidden="1">#REF!</definedName>
    <definedName name="_bdm.604D92CB279045AEBEDD444069E2DB0E.edm" localSheetId="4" hidden="1">#REF!</definedName>
    <definedName name="_bdm.607C9E71DDD44C088637AA6011C1D7A5.edm" localSheetId="5" hidden="1">#REF!</definedName>
    <definedName name="_bdm.607C9E71DDD44C088637AA6011C1D7A5.edm" localSheetId="17" hidden="1">#REF!</definedName>
    <definedName name="_bdm.607C9E71DDD44C088637AA6011C1D7A5.edm" localSheetId="18" hidden="1">#REF!</definedName>
    <definedName name="_bdm.607C9E71DDD44C088637AA6011C1D7A5.edm" localSheetId="16" hidden="1">#REF!</definedName>
    <definedName name="_bdm.607C9E71DDD44C088637AA6011C1D7A5.edm" localSheetId="1" hidden="1">#REF!</definedName>
    <definedName name="_bdm.607C9E71DDD44C088637AA6011C1D7A5.edm" localSheetId="4" hidden="1">#REF!</definedName>
    <definedName name="_bdm.60EE1B7621C145728194CE3D494D2386.edm" localSheetId="5" hidden="1">#REF!</definedName>
    <definedName name="_bdm.60EE1B7621C145728194CE3D494D2386.edm" localSheetId="17" hidden="1">#REF!</definedName>
    <definedName name="_bdm.60EE1B7621C145728194CE3D494D2386.edm" localSheetId="18" hidden="1">#REF!</definedName>
    <definedName name="_bdm.60EE1B7621C145728194CE3D494D2386.edm" localSheetId="16" hidden="1">#REF!</definedName>
    <definedName name="_bdm.60EE1B7621C145728194CE3D494D2386.edm" localSheetId="1" hidden="1">#REF!</definedName>
    <definedName name="_bdm.60EE1B7621C145728194CE3D494D2386.edm" localSheetId="4" hidden="1">#REF!</definedName>
    <definedName name="_bdm.61B4147963524C9CA3BAD5A6E69634F5.edm" localSheetId="5" hidden="1">#REF!</definedName>
    <definedName name="_bdm.61B4147963524C9CA3BAD5A6E69634F5.edm" localSheetId="17" hidden="1">#REF!</definedName>
    <definedName name="_bdm.61B4147963524C9CA3BAD5A6E69634F5.edm" localSheetId="18" hidden="1">#REF!</definedName>
    <definedName name="_bdm.61B4147963524C9CA3BAD5A6E69634F5.edm" localSheetId="16" hidden="1">#REF!</definedName>
    <definedName name="_bdm.61B4147963524C9CA3BAD5A6E69634F5.edm" localSheetId="1" hidden="1">#REF!</definedName>
    <definedName name="_bdm.61B4147963524C9CA3BAD5A6E69634F5.edm" localSheetId="4" hidden="1">#REF!</definedName>
    <definedName name="_bdm.61B7DE20C85C49FDA3C54C11A9A0EFFD.edm" localSheetId="5" hidden="1">#REF!</definedName>
    <definedName name="_bdm.61B7DE20C85C49FDA3C54C11A9A0EFFD.edm" localSheetId="17" hidden="1">#REF!</definedName>
    <definedName name="_bdm.61B7DE20C85C49FDA3C54C11A9A0EFFD.edm" localSheetId="18" hidden="1">#REF!</definedName>
    <definedName name="_bdm.61B7DE20C85C49FDA3C54C11A9A0EFFD.edm" localSheetId="16" hidden="1">#REF!</definedName>
    <definedName name="_bdm.61B7DE20C85C49FDA3C54C11A9A0EFFD.edm" localSheetId="1" hidden="1">#REF!</definedName>
    <definedName name="_bdm.61B7DE20C85C49FDA3C54C11A9A0EFFD.edm" localSheetId="4" hidden="1">#REF!</definedName>
    <definedName name="_bdm.61E0D5C1D36E44E6A5AC77F4D6E2772F.edm" localSheetId="5" hidden="1">#REF!</definedName>
    <definedName name="_bdm.61E0D5C1D36E44E6A5AC77F4D6E2772F.edm" localSheetId="17" hidden="1">#REF!</definedName>
    <definedName name="_bdm.61E0D5C1D36E44E6A5AC77F4D6E2772F.edm" localSheetId="18" hidden="1">#REF!</definedName>
    <definedName name="_bdm.61E0D5C1D36E44E6A5AC77F4D6E2772F.edm" localSheetId="16" hidden="1">#REF!</definedName>
    <definedName name="_bdm.61E0D5C1D36E44E6A5AC77F4D6E2772F.edm" localSheetId="1" hidden="1">#REF!</definedName>
    <definedName name="_bdm.61E0D5C1D36E44E6A5AC77F4D6E2772F.edm" localSheetId="4" hidden="1">#REF!</definedName>
    <definedName name="_bdm.61FEFF4178B94C35ACD9B000B1EF0D9F.edm" localSheetId="5" hidden="1">#REF!</definedName>
    <definedName name="_bdm.61FEFF4178B94C35ACD9B000B1EF0D9F.edm" localSheetId="17" hidden="1">#REF!</definedName>
    <definedName name="_bdm.61FEFF4178B94C35ACD9B000B1EF0D9F.edm" localSheetId="18" hidden="1">#REF!</definedName>
    <definedName name="_bdm.61FEFF4178B94C35ACD9B000B1EF0D9F.edm" localSheetId="16" hidden="1">#REF!</definedName>
    <definedName name="_bdm.61FEFF4178B94C35ACD9B000B1EF0D9F.edm" localSheetId="1" hidden="1">#REF!</definedName>
    <definedName name="_bdm.61FEFF4178B94C35ACD9B000B1EF0D9F.edm" localSheetId="4" hidden="1">#REF!</definedName>
    <definedName name="_bdm.620568E01F3647F896EEC26545E9C6A0.edm" localSheetId="5" hidden="1">#REF!</definedName>
    <definedName name="_bdm.620568E01F3647F896EEC26545E9C6A0.edm" localSheetId="17" hidden="1">#REF!</definedName>
    <definedName name="_bdm.620568E01F3647F896EEC26545E9C6A0.edm" localSheetId="18" hidden="1">#REF!</definedName>
    <definedName name="_bdm.620568E01F3647F896EEC26545E9C6A0.edm" localSheetId="16" hidden="1">#REF!</definedName>
    <definedName name="_bdm.620568E01F3647F896EEC26545E9C6A0.edm" localSheetId="1" hidden="1">#REF!</definedName>
    <definedName name="_bdm.620568E01F3647F896EEC26545E9C6A0.edm" localSheetId="4" hidden="1">#REF!</definedName>
    <definedName name="_bdm.625E348A54CA4B628F2E62F8B622432B.edm" localSheetId="5" hidden="1">#REF!</definedName>
    <definedName name="_bdm.625E348A54CA4B628F2E62F8B622432B.edm" localSheetId="17" hidden="1">#REF!</definedName>
    <definedName name="_bdm.625E348A54CA4B628F2E62F8B622432B.edm" localSheetId="18" hidden="1">#REF!</definedName>
    <definedName name="_bdm.625E348A54CA4B628F2E62F8B622432B.edm" localSheetId="16" hidden="1">#REF!</definedName>
    <definedName name="_bdm.625E348A54CA4B628F2E62F8B622432B.edm" localSheetId="1" hidden="1">#REF!</definedName>
    <definedName name="_bdm.625E348A54CA4B628F2E62F8B622432B.edm" localSheetId="4" hidden="1">#REF!</definedName>
    <definedName name="_bdm.62A3A102E4E44E6D870721CA47508A4B.edm" localSheetId="5" hidden="1">#REF!</definedName>
    <definedName name="_bdm.62A3A102E4E44E6D870721CA47508A4B.edm" localSheetId="17" hidden="1">#REF!</definedName>
    <definedName name="_bdm.62A3A102E4E44E6D870721CA47508A4B.edm" localSheetId="18" hidden="1">#REF!</definedName>
    <definedName name="_bdm.62A3A102E4E44E6D870721CA47508A4B.edm" localSheetId="16" hidden="1">#REF!</definedName>
    <definedName name="_bdm.62A3A102E4E44E6D870721CA47508A4B.edm" localSheetId="1" hidden="1">#REF!</definedName>
    <definedName name="_bdm.62A3A102E4E44E6D870721CA47508A4B.edm" localSheetId="4" hidden="1">#REF!</definedName>
    <definedName name="_bdm.635B0B44D2134F8883BEB315F7D11135.edm" localSheetId="5" hidden="1">#REF!</definedName>
    <definedName name="_bdm.635B0B44D2134F8883BEB315F7D11135.edm" localSheetId="17" hidden="1">#REF!</definedName>
    <definedName name="_bdm.635B0B44D2134F8883BEB315F7D11135.edm" localSheetId="18" hidden="1">#REF!</definedName>
    <definedName name="_bdm.635B0B44D2134F8883BEB315F7D11135.edm" localSheetId="16" hidden="1">#REF!</definedName>
    <definedName name="_bdm.635B0B44D2134F8883BEB315F7D11135.edm" localSheetId="1" hidden="1">#REF!</definedName>
    <definedName name="_bdm.635B0B44D2134F8883BEB315F7D11135.edm" localSheetId="4" hidden="1">#REF!</definedName>
    <definedName name="_bdm.6378331B8410457294A9FC5317AEAE36.edm" localSheetId="5" hidden="1">#REF!</definedName>
    <definedName name="_bdm.6378331B8410457294A9FC5317AEAE36.edm" localSheetId="17" hidden="1">#REF!</definedName>
    <definedName name="_bdm.6378331B8410457294A9FC5317AEAE36.edm" localSheetId="18" hidden="1">#REF!</definedName>
    <definedName name="_bdm.6378331B8410457294A9FC5317AEAE36.edm" localSheetId="16" hidden="1">#REF!</definedName>
    <definedName name="_bdm.6378331B8410457294A9FC5317AEAE36.edm" localSheetId="1" hidden="1">#REF!</definedName>
    <definedName name="_bdm.6378331B8410457294A9FC5317AEAE36.edm" localSheetId="4" hidden="1">#REF!</definedName>
    <definedName name="_bdm.640DB535B83A428E8834CC4E88C576A6.edm" localSheetId="5" hidden="1">#REF!</definedName>
    <definedName name="_bdm.640DB535B83A428E8834CC4E88C576A6.edm" localSheetId="17" hidden="1">#REF!</definedName>
    <definedName name="_bdm.640DB535B83A428E8834CC4E88C576A6.edm" localSheetId="18" hidden="1">#REF!</definedName>
    <definedName name="_bdm.640DB535B83A428E8834CC4E88C576A6.edm" localSheetId="16" hidden="1">#REF!</definedName>
    <definedName name="_bdm.640DB535B83A428E8834CC4E88C576A6.edm" localSheetId="1" hidden="1">#REF!</definedName>
    <definedName name="_bdm.640DB535B83A428E8834CC4E88C576A6.edm" localSheetId="4" hidden="1">#REF!</definedName>
    <definedName name="_bdm.642492E5BE8C4854BE41739C48A9AA19.edm" localSheetId="5" hidden="1">#REF!</definedName>
    <definedName name="_bdm.642492E5BE8C4854BE41739C48A9AA19.edm" localSheetId="17" hidden="1">#REF!</definedName>
    <definedName name="_bdm.642492E5BE8C4854BE41739C48A9AA19.edm" localSheetId="18" hidden="1">#REF!</definedName>
    <definedName name="_bdm.642492E5BE8C4854BE41739C48A9AA19.edm" localSheetId="16" hidden="1">#REF!</definedName>
    <definedName name="_bdm.642492E5BE8C4854BE41739C48A9AA19.edm" localSheetId="1" hidden="1">#REF!</definedName>
    <definedName name="_bdm.642492E5BE8C4854BE41739C48A9AA19.edm" localSheetId="4" hidden="1">#REF!</definedName>
    <definedName name="_bdm.64CDA60669054DE9B1CB218FE994741E.edm" localSheetId="5" hidden="1">#REF!</definedName>
    <definedName name="_bdm.64CDA60669054DE9B1CB218FE994741E.edm" localSheetId="17" hidden="1">#REF!</definedName>
    <definedName name="_bdm.64CDA60669054DE9B1CB218FE994741E.edm" localSheetId="18" hidden="1">#REF!</definedName>
    <definedName name="_bdm.64CDA60669054DE9B1CB218FE994741E.edm" localSheetId="16" hidden="1">#REF!</definedName>
    <definedName name="_bdm.64CDA60669054DE9B1CB218FE994741E.edm" localSheetId="1" hidden="1">#REF!</definedName>
    <definedName name="_bdm.64CDA60669054DE9B1CB218FE994741E.edm" localSheetId="4" hidden="1">#REF!</definedName>
    <definedName name="_bdm.64FAD84E689646CD9D746CA0B9C9F0DF.edm" localSheetId="5" hidden="1">#REF!</definedName>
    <definedName name="_bdm.64FAD84E689646CD9D746CA0B9C9F0DF.edm" localSheetId="17" hidden="1">#REF!</definedName>
    <definedName name="_bdm.64FAD84E689646CD9D746CA0B9C9F0DF.edm" localSheetId="18" hidden="1">#REF!</definedName>
    <definedName name="_bdm.64FAD84E689646CD9D746CA0B9C9F0DF.edm" localSheetId="16" hidden="1">#REF!</definedName>
    <definedName name="_bdm.64FAD84E689646CD9D746CA0B9C9F0DF.edm" localSheetId="1" hidden="1">#REF!</definedName>
    <definedName name="_bdm.64FAD84E689646CD9D746CA0B9C9F0DF.edm" localSheetId="4" hidden="1">#REF!</definedName>
    <definedName name="_bdm.6578E4A75EC04E87888FFBD4E2FB966D.edm" localSheetId="5" hidden="1">#REF!</definedName>
    <definedName name="_bdm.6578E4A75EC04E87888FFBD4E2FB966D.edm" localSheetId="17" hidden="1">#REF!</definedName>
    <definedName name="_bdm.6578E4A75EC04E87888FFBD4E2FB966D.edm" localSheetId="18" hidden="1">#REF!</definedName>
    <definedName name="_bdm.6578E4A75EC04E87888FFBD4E2FB966D.edm" localSheetId="16" hidden="1">#REF!</definedName>
    <definedName name="_bdm.6578E4A75EC04E87888FFBD4E2FB966D.edm" localSheetId="1" hidden="1">#REF!</definedName>
    <definedName name="_bdm.6578E4A75EC04E87888FFBD4E2FB966D.edm" localSheetId="4" hidden="1">#REF!</definedName>
    <definedName name="_bdm.659180BDD345441BADA14DEA681103F2.edm" localSheetId="5" hidden="1">#REF!</definedName>
    <definedName name="_bdm.659180BDD345441BADA14DEA681103F2.edm" localSheetId="17" hidden="1">#REF!</definedName>
    <definedName name="_bdm.659180BDD345441BADA14DEA681103F2.edm" localSheetId="18" hidden="1">#REF!</definedName>
    <definedName name="_bdm.659180BDD345441BADA14DEA681103F2.edm" localSheetId="16" hidden="1">#REF!</definedName>
    <definedName name="_bdm.659180BDD345441BADA14DEA681103F2.edm" localSheetId="1" hidden="1">#REF!</definedName>
    <definedName name="_bdm.659180BDD345441BADA14DEA681103F2.edm" localSheetId="4" hidden="1">#REF!</definedName>
    <definedName name="_bdm.65DC171157B3459BBE573425A48582CA.edm" localSheetId="5" hidden="1">#REF!</definedName>
    <definedName name="_bdm.65DC171157B3459BBE573425A48582CA.edm" localSheetId="17" hidden="1">#REF!</definedName>
    <definedName name="_bdm.65DC171157B3459BBE573425A48582CA.edm" localSheetId="18" hidden="1">#REF!</definedName>
    <definedName name="_bdm.65DC171157B3459BBE573425A48582CA.edm" localSheetId="16" hidden="1">#REF!</definedName>
    <definedName name="_bdm.65DC171157B3459BBE573425A48582CA.edm" localSheetId="1" hidden="1">#REF!</definedName>
    <definedName name="_bdm.65DC171157B3459BBE573425A48582CA.edm" localSheetId="4" hidden="1">#REF!</definedName>
    <definedName name="_bdm.661E19261FC44D228B77715F83ADC7C1.edm" localSheetId="5" hidden="1">#REF!</definedName>
    <definedName name="_bdm.661E19261FC44D228B77715F83ADC7C1.edm" localSheetId="17" hidden="1">#REF!</definedName>
    <definedName name="_bdm.661E19261FC44D228B77715F83ADC7C1.edm" localSheetId="18" hidden="1">#REF!</definedName>
    <definedName name="_bdm.661E19261FC44D228B77715F83ADC7C1.edm" localSheetId="16" hidden="1">#REF!</definedName>
    <definedName name="_bdm.661E19261FC44D228B77715F83ADC7C1.edm" localSheetId="1" hidden="1">#REF!</definedName>
    <definedName name="_bdm.661E19261FC44D228B77715F83ADC7C1.edm" localSheetId="4" hidden="1">#REF!</definedName>
    <definedName name="_bdm.6620038F082443FD8C63644F99A8CE8B.edm" localSheetId="5" hidden="1">#REF!</definedName>
    <definedName name="_bdm.6620038F082443FD8C63644F99A8CE8B.edm" localSheetId="17" hidden="1">#REF!</definedName>
    <definedName name="_bdm.6620038F082443FD8C63644F99A8CE8B.edm" localSheetId="18" hidden="1">#REF!</definedName>
    <definedName name="_bdm.6620038F082443FD8C63644F99A8CE8B.edm" localSheetId="16" hidden="1">#REF!</definedName>
    <definedName name="_bdm.6620038F082443FD8C63644F99A8CE8B.edm" localSheetId="1" hidden="1">#REF!</definedName>
    <definedName name="_bdm.6620038F082443FD8C63644F99A8CE8B.edm" localSheetId="4" hidden="1">#REF!</definedName>
    <definedName name="_bdm.6715C6534AF349DDB1EABE0B1B5A1745.edm" localSheetId="5" hidden="1">#REF!</definedName>
    <definedName name="_bdm.6715C6534AF349DDB1EABE0B1B5A1745.edm" localSheetId="17" hidden="1">#REF!</definedName>
    <definedName name="_bdm.6715C6534AF349DDB1EABE0B1B5A1745.edm" localSheetId="18" hidden="1">#REF!</definedName>
    <definedName name="_bdm.6715C6534AF349DDB1EABE0B1B5A1745.edm" localSheetId="16" hidden="1">#REF!</definedName>
    <definedName name="_bdm.6715C6534AF349DDB1EABE0B1B5A1745.edm" localSheetId="1" hidden="1">#REF!</definedName>
    <definedName name="_bdm.6715C6534AF349DDB1EABE0B1B5A1745.edm" localSheetId="4" hidden="1">#REF!</definedName>
    <definedName name="_bdm.67A81949FEEC4B188700186276C06ADB.edm" localSheetId="5" hidden="1">#REF!</definedName>
    <definedName name="_bdm.67A81949FEEC4B188700186276C06ADB.edm" localSheetId="17" hidden="1">#REF!</definedName>
    <definedName name="_bdm.67A81949FEEC4B188700186276C06ADB.edm" localSheetId="18" hidden="1">#REF!</definedName>
    <definedName name="_bdm.67A81949FEEC4B188700186276C06ADB.edm" localSheetId="16" hidden="1">#REF!</definedName>
    <definedName name="_bdm.67A81949FEEC4B188700186276C06ADB.edm" localSheetId="1" hidden="1">#REF!</definedName>
    <definedName name="_bdm.67A81949FEEC4B188700186276C06ADB.edm" localSheetId="4" hidden="1">#REF!</definedName>
    <definedName name="_bdm.67CBB45E2C98436FBC359F1CEBD6615D.edm" localSheetId="5" hidden="1">#REF!</definedName>
    <definedName name="_bdm.67CBB45E2C98436FBC359F1CEBD6615D.edm" localSheetId="17" hidden="1">#REF!</definedName>
    <definedName name="_bdm.67CBB45E2C98436FBC359F1CEBD6615D.edm" localSheetId="18" hidden="1">#REF!</definedName>
    <definedName name="_bdm.67CBB45E2C98436FBC359F1CEBD6615D.edm" localSheetId="16" hidden="1">#REF!</definedName>
    <definedName name="_bdm.67CBB45E2C98436FBC359F1CEBD6615D.edm" localSheetId="1" hidden="1">#REF!</definedName>
    <definedName name="_bdm.67CBB45E2C98436FBC359F1CEBD6615D.edm" localSheetId="4" hidden="1">#REF!</definedName>
    <definedName name="_bdm.687FD3EF1E5D43A282C7DFF76785BF0B.edm" localSheetId="5" hidden="1">#REF!</definedName>
    <definedName name="_bdm.687FD3EF1E5D43A282C7DFF76785BF0B.edm" localSheetId="17" hidden="1">#REF!</definedName>
    <definedName name="_bdm.687FD3EF1E5D43A282C7DFF76785BF0B.edm" localSheetId="18" hidden="1">#REF!</definedName>
    <definedName name="_bdm.687FD3EF1E5D43A282C7DFF76785BF0B.edm" localSheetId="16" hidden="1">#REF!</definedName>
    <definedName name="_bdm.687FD3EF1E5D43A282C7DFF76785BF0B.edm" localSheetId="1" hidden="1">#REF!</definedName>
    <definedName name="_bdm.687FD3EF1E5D43A282C7DFF76785BF0B.edm" localSheetId="4" hidden="1">#REF!</definedName>
    <definedName name="_bdm.68D5AB521D424E92B9082948454E532F.edm" localSheetId="5" hidden="1">#REF!</definedName>
    <definedName name="_bdm.68D5AB521D424E92B9082948454E532F.edm" localSheetId="17" hidden="1">#REF!</definedName>
    <definedName name="_bdm.68D5AB521D424E92B9082948454E532F.edm" localSheetId="18" hidden="1">#REF!</definedName>
    <definedName name="_bdm.68D5AB521D424E92B9082948454E532F.edm" localSheetId="16" hidden="1">#REF!</definedName>
    <definedName name="_bdm.68D5AB521D424E92B9082948454E532F.edm" localSheetId="1" hidden="1">#REF!</definedName>
    <definedName name="_bdm.68D5AB521D424E92B9082948454E532F.edm" localSheetId="4" hidden="1">#REF!</definedName>
    <definedName name="_bdm.68F2D10164CA4140B44E8953A3748302.edm" localSheetId="5" hidden="1">#REF!</definedName>
    <definedName name="_bdm.68F2D10164CA4140B44E8953A3748302.edm" localSheetId="17" hidden="1">#REF!</definedName>
    <definedName name="_bdm.68F2D10164CA4140B44E8953A3748302.edm" localSheetId="18" hidden="1">#REF!</definedName>
    <definedName name="_bdm.68F2D10164CA4140B44E8953A3748302.edm" localSheetId="16" hidden="1">#REF!</definedName>
    <definedName name="_bdm.68F2D10164CA4140B44E8953A3748302.edm" localSheetId="1" hidden="1">#REF!</definedName>
    <definedName name="_bdm.68F2D10164CA4140B44E8953A3748302.edm" localSheetId="4" hidden="1">#REF!</definedName>
    <definedName name="_bdm.69200700925641B59B3E0FB69DB14AD1.edm" localSheetId="5" hidden="1">#REF!</definedName>
    <definedName name="_bdm.69200700925641B59B3E0FB69DB14AD1.edm" localSheetId="17" hidden="1">#REF!</definedName>
    <definedName name="_bdm.69200700925641B59B3E0FB69DB14AD1.edm" localSheetId="18" hidden="1">#REF!</definedName>
    <definedName name="_bdm.69200700925641B59B3E0FB69DB14AD1.edm" localSheetId="16" hidden="1">#REF!</definedName>
    <definedName name="_bdm.69200700925641B59B3E0FB69DB14AD1.edm" localSheetId="1" hidden="1">#REF!</definedName>
    <definedName name="_bdm.69200700925641B59B3E0FB69DB14AD1.edm" localSheetId="4" hidden="1">#REF!</definedName>
    <definedName name="_bdm.6A03D16D8EA84F2E86FC73BC0F5D9559.edm" localSheetId="5" hidden="1">#REF!</definedName>
    <definedName name="_bdm.6A03D16D8EA84F2E86FC73BC0F5D9559.edm" localSheetId="17" hidden="1">#REF!</definedName>
    <definedName name="_bdm.6A03D16D8EA84F2E86FC73BC0F5D9559.edm" localSheetId="18" hidden="1">#REF!</definedName>
    <definedName name="_bdm.6A03D16D8EA84F2E86FC73BC0F5D9559.edm" localSheetId="16" hidden="1">#REF!</definedName>
    <definedName name="_bdm.6A03D16D8EA84F2E86FC73BC0F5D9559.edm" localSheetId="1" hidden="1">#REF!</definedName>
    <definedName name="_bdm.6A03D16D8EA84F2E86FC73BC0F5D9559.edm" localSheetId="4" hidden="1">#REF!</definedName>
    <definedName name="_bdm.6A4D9FF426064AA0A83C24A295D278A3.edm" localSheetId="5" hidden="1">#REF!</definedName>
    <definedName name="_bdm.6A4D9FF426064AA0A83C24A295D278A3.edm" localSheetId="17" hidden="1">#REF!</definedName>
    <definedName name="_bdm.6A4D9FF426064AA0A83C24A295D278A3.edm" localSheetId="18" hidden="1">#REF!</definedName>
    <definedName name="_bdm.6A4D9FF426064AA0A83C24A295D278A3.edm" localSheetId="16" hidden="1">#REF!</definedName>
    <definedName name="_bdm.6A4D9FF426064AA0A83C24A295D278A3.edm" localSheetId="1" hidden="1">#REF!</definedName>
    <definedName name="_bdm.6A4D9FF426064AA0A83C24A295D278A3.edm" localSheetId="4" hidden="1">#REF!</definedName>
    <definedName name="_bdm.6AAD98E24CD34BB8BD4D044B458AF6C9.edm" localSheetId="5" hidden="1">#REF!</definedName>
    <definedName name="_bdm.6AAD98E24CD34BB8BD4D044B458AF6C9.edm" localSheetId="17" hidden="1">#REF!</definedName>
    <definedName name="_bdm.6AAD98E24CD34BB8BD4D044B458AF6C9.edm" localSheetId="18" hidden="1">#REF!</definedName>
    <definedName name="_bdm.6AAD98E24CD34BB8BD4D044B458AF6C9.edm" localSheetId="16" hidden="1">#REF!</definedName>
    <definedName name="_bdm.6AAD98E24CD34BB8BD4D044B458AF6C9.edm" localSheetId="1" hidden="1">#REF!</definedName>
    <definedName name="_bdm.6AAD98E24CD34BB8BD4D044B458AF6C9.edm" localSheetId="4" hidden="1">#REF!</definedName>
    <definedName name="_bdm.6ADFC99485D946EE9EA0D8A144C59200.edm" localSheetId="5" hidden="1">#REF!</definedName>
    <definedName name="_bdm.6ADFC99485D946EE9EA0D8A144C59200.edm" localSheetId="17" hidden="1">#REF!</definedName>
    <definedName name="_bdm.6ADFC99485D946EE9EA0D8A144C59200.edm" localSheetId="18" hidden="1">#REF!</definedName>
    <definedName name="_bdm.6ADFC99485D946EE9EA0D8A144C59200.edm" localSheetId="16" hidden="1">#REF!</definedName>
    <definedName name="_bdm.6ADFC99485D946EE9EA0D8A144C59200.edm" localSheetId="1" hidden="1">#REF!</definedName>
    <definedName name="_bdm.6ADFC99485D946EE9EA0D8A144C59200.edm" localSheetId="4" hidden="1">#REF!</definedName>
    <definedName name="_bdm.6AF14DE1FB5C4BB0A821B7C8882D83B9.edm" localSheetId="5" hidden="1">#REF!</definedName>
    <definedName name="_bdm.6AF14DE1FB5C4BB0A821B7C8882D83B9.edm" localSheetId="17" hidden="1">#REF!</definedName>
    <definedName name="_bdm.6AF14DE1FB5C4BB0A821B7C8882D83B9.edm" localSheetId="18" hidden="1">#REF!</definedName>
    <definedName name="_bdm.6AF14DE1FB5C4BB0A821B7C8882D83B9.edm" localSheetId="16" hidden="1">#REF!</definedName>
    <definedName name="_bdm.6AF14DE1FB5C4BB0A821B7C8882D83B9.edm" localSheetId="1" hidden="1">#REF!</definedName>
    <definedName name="_bdm.6AF14DE1FB5C4BB0A821B7C8882D83B9.edm" localSheetId="4" hidden="1">#REF!</definedName>
    <definedName name="_bdm.6AF539A8985841FFBFC534318A8354DC.edm" localSheetId="5" hidden="1">#REF!</definedName>
    <definedName name="_bdm.6AF539A8985841FFBFC534318A8354DC.edm" localSheetId="17" hidden="1">#REF!</definedName>
    <definedName name="_bdm.6AF539A8985841FFBFC534318A8354DC.edm" localSheetId="18" hidden="1">#REF!</definedName>
    <definedName name="_bdm.6AF539A8985841FFBFC534318A8354DC.edm" localSheetId="16" hidden="1">#REF!</definedName>
    <definedName name="_bdm.6AF539A8985841FFBFC534318A8354DC.edm" localSheetId="1" hidden="1">#REF!</definedName>
    <definedName name="_bdm.6AF539A8985841FFBFC534318A8354DC.edm" localSheetId="4" hidden="1">#REF!</definedName>
    <definedName name="_bdm.6B670508DF5640C2A16EB5179F56BCAD.edm" localSheetId="5" hidden="1">#REF!</definedName>
    <definedName name="_bdm.6B670508DF5640C2A16EB5179F56BCAD.edm" localSheetId="17" hidden="1">#REF!</definedName>
    <definedName name="_bdm.6B670508DF5640C2A16EB5179F56BCAD.edm" localSheetId="18" hidden="1">#REF!</definedName>
    <definedName name="_bdm.6B670508DF5640C2A16EB5179F56BCAD.edm" localSheetId="16" hidden="1">#REF!</definedName>
    <definedName name="_bdm.6B670508DF5640C2A16EB5179F56BCAD.edm" localSheetId="1" hidden="1">#REF!</definedName>
    <definedName name="_bdm.6B670508DF5640C2A16EB5179F56BCAD.edm" localSheetId="4" hidden="1">#REF!</definedName>
    <definedName name="_bdm.6BB254F4342C4F66AB6983B2394B2DAF.edm" localSheetId="5" hidden="1">#REF!</definedName>
    <definedName name="_bdm.6BB254F4342C4F66AB6983B2394B2DAF.edm" localSheetId="17" hidden="1">#REF!</definedName>
    <definedName name="_bdm.6BB254F4342C4F66AB6983B2394B2DAF.edm" localSheetId="18" hidden="1">#REF!</definedName>
    <definedName name="_bdm.6BB254F4342C4F66AB6983B2394B2DAF.edm" localSheetId="16" hidden="1">#REF!</definedName>
    <definedName name="_bdm.6BB254F4342C4F66AB6983B2394B2DAF.edm" localSheetId="1" hidden="1">#REF!</definedName>
    <definedName name="_bdm.6BB254F4342C4F66AB6983B2394B2DAF.edm" localSheetId="4" hidden="1">#REF!</definedName>
    <definedName name="_bdm.6C11CDD900FA4956B9D47E930099CE15.edm" localSheetId="5" hidden="1">#REF!</definedName>
    <definedName name="_bdm.6C11CDD900FA4956B9D47E930099CE15.edm" localSheetId="17" hidden="1">#REF!</definedName>
    <definedName name="_bdm.6C11CDD900FA4956B9D47E930099CE15.edm" localSheetId="18" hidden="1">#REF!</definedName>
    <definedName name="_bdm.6C11CDD900FA4956B9D47E930099CE15.edm" localSheetId="16" hidden="1">#REF!</definedName>
    <definedName name="_bdm.6C11CDD900FA4956B9D47E930099CE15.edm" localSheetId="1" hidden="1">#REF!</definedName>
    <definedName name="_bdm.6C11CDD900FA4956B9D47E930099CE15.edm" localSheetId="4" hidden="1">#REF!</definedName>
    <definedName name="_bdm.6C1DC30346F045068069EE7F152D1D71.edm" localSheetId="5" hidden="1">#REF!</definedName>
    <definedName name="_bdm.6C1DC30346F045068069EE7F152D1D71.edm" localSheetId="17" hidden="1">#REF!</definedName>
    <definedName name="_bdm.6C1DC30346F045068069EE7F152D1D71.edm" localSheetId="18" hidden="1">#REF!</definedName>
    <definedName name="_bdm.6C1DC30346F045068069EE7F152D1D71.edm" localSheetId="16" hidden="1">#REF!</definedName>
    <definedName name="_bdm.6C1DC30346F045068069EE7F152D1D71.edm" localSheetId="1" hidden="1">#REF!</definedName>
    <definedName name="_bdm.6C1DC30346F045068069EE7F152D1D71.edm" localSheetId="4" hidden="1">#REF!</definedName>
    <definedName name="_bdm.6C83934BE5194CE8A04AAF68FF24F69B.edm" localSheetId="5" hidden="1">#REF!</definedName>
    <definedName name="_bdm.6C83934BE5194CE8A04AAF68FF24F69B.edm" localSheetId="17" hidden="1">#REF!</definedName>
    <definedName name="_bdm.6C83934BE5194CE8A04AAF68FF24F69B.edm" localSheetId="18" hidden="1">#REF!</definedName>
    <definedName name="_bdm.6C83934BE5194CE8A04AAF68FF24F69B.edm" localSheetId="16" hidden="1">#REF!</definedName>
    <definedName name="_bdm.6C83934BE5194CE8A04AAF68FF24F69B.edm" localSheetId="1" hidden="1">#REF!</definedName>
    <definedName name="_bdm.6C83934BE5194CE8A04AAF68FF24F69B.edm" localSheetId="4" hidden="1">#REF!</definedName>
    <definedName name="_bdm.6CDCD38CF741485CA63B9A379C453828.edm" localSheetId="5" hidden="1">#REF!</definedName>
    <definedName name="_bdm.6CDCD38CF741485CA63B9A379C453828.edm" localSheetId="17" hidden="1">#REF!</definedName>
    <definedName name="_bdm.6CDCD38CF741485CA63B9A379C453828.edm" localSheetId="18" hidden="1">#REF!</definedName>
    <definedName name="_bdm.6CDCD38CF741485CA63B9A379C453828.edm" localSheetId="16" hidden="1">#REF!</definedName>
    <definedName name="_bdm.6CDCD38CF741485CA63B9A379C453828.edm" localSheetId="1" hidden="1">#REF!</definedName>
    <definedName name="_bdm.6CDCD38CF741485CA63B9A379C453828.edm" localSheetId="4" hidden="1">#REF!</definedName>
    <definedName name="_bdm.6D29D74AEAA14009973F1EDC3D9E2F31.edm" localSheetId="5" hidden="1">#REF!</definedName>
    <definedName name="_bdm.6D29D74AEAA14009973F1EDC3D9E2F31.edm" localSheetId="17" hidden="1">#REF!</definedName>
    <definedName name="_bdm.6D29D74AEAA14009973F1EDC3D9E2F31.edm" localSheetId="18" hidden="1">#REF!</definedName>
    <definedName name="_bdm.6D29D74AEAA14009973F1EDC3D9E2F31.edm" localSheetId="16" hidden="1">#REF!</definedName>
    <definedName name="_bdm.6D29D74AEAA14009973F1EDC3D9E2F31.edm" localSheetId="1" hidden="1">#REF!</definedName>
    <definedName name="_bdm.6D29D74AEAA14009973F1EDC3D9E2F31.edm" localSheetId="4" hidden="1">#REF!</definedName>
    <definedName name="_bdm.6D3EE474FA52468C8B9E9DF1F05B8C0C.edm" localSheetId="5" hidden="1">#REF!</definedName>
    <definedName name="_bdm.6D3EE474FA52468C8B9E9DF1F05B8C0C.edm" localSheetId="17" hidden="1">#REF!</definedName>
    <definedName name="_bdm.6D3EE474FA52468C8B9E9DF1F05B8C0C.edm" localSheetId="18" hidden="1">#REF!</definedName>
    <definedName name="_bdm.6D3EE474FA52468C8B9E9DF1F05B8C0C.edm" localSheetId="16" hidden="1">#REF!</definedName>
    <definedName name="_bdm.6D3EE474FA52468C8B9E9DF1F05B8C0C.edm" localSheetId="1" hidden="1">#REF!</definedName>
    <definedName name="_bdm.6D3EE474FA52468C8B9E9DF1F05B8C0C.edm" localSheetId="4" hidden="1">#REF!</definedName>
    <definedName name="_bdm.6E8CECFF94074D7EACE5A8FB3B82FCC9.edm" localSheetId="5" hidden="1">#REF!</definedName>
    <definedName name="_bdm.6E8CECFF94074D7EACE5A8FB3B82FCC9.edm" localSheetId="17" hidden="1">#REF!</definedName>
    <definedName name="_bdm.6E8CECFF94074D7EACE5A8FB3B82FCC9.edm" localSheetId="18" hidden="1">#REF!</definedName>
    <definedName name="_bdm.6E8CECFF94074D7EACE5A8FB3B82FCC9.edm" localSheetId="16" hidden="1">#REF!</definedName>
    <definedName name="_bdm.6E8CECFF94074D7EACE5A8FB3B82FCC9.edm" localSheetId="1" hidden="1">#REF!</definedName>
    <definedName name="_bdm.6E8CECFF94074D7EACE5A8FB3B82FCC9.edm" localSheetId="4" hidden="1">#REF!</definedName>
    <definedName name="_bdm.6EE5EE7B092E44B0A7905026ACD3FBE9.edm" localSheetId="5" hidden="1">#REF!</definedName>
    <definedName name="_bdm.6EE5EE7B092E44B0A7905026ACD3FBE9.edm" localSheetId="17" hidden="1">#REF!</definedName>
    <definedName name="_bdm.6EE5EE7B092E44B0A7905026ACD3FBE9.edm" localSheetId="18" hidden="1">#REF!</definedName>
    <definedName name="_bdm.6EE5EE7B092E44B0A7905026ACD3FBE9.edm" localSheetId="16" hidden="1">#REF!</definedName>
    <definedName name="_bdm.6EE5EE7B092E44B0A7905026ACD3FBE9.edm" localSheetId="1" hidden="1">#REF!</definedName>
    <definedName name="_bdm.6EE5EE7B092E44B0A7905026ACD3FBE9.edm" localSheetId="4" hidden="1">#REF!</definedName>
    <definedName name="_bdm.6F6B8B2D9FF342B5A18C6C2008A36566.edm" localSheetId="5" hidden="1">#REF!</definedName>
    <definedName name="_bdm.6F6B8B2D9FF342B5A18C6C2008A36566.edm" localSheetId="17" hidden="1">#REF!</definedName>
    <definedName name="_bdm.6F6B8B2D9FF342B5A18C6C2008A36566.edm" localSheetId="18" hidden="1">#REF!</definedName>
    <definedName name="_bdm.6F6B8B2D9FF342B5A18C6C2008A36566.edm" localSheetId="16" hidden="1">#REF!</definedName>
    <definedName name="_bdm.6F6B8B2D9FF342B5A18C6C2008A36566.edm" localSheetId="1" hidden="1">#REF!</definedName>
    <definedName name="_bdm.6F6B8B2D9FF342B5A18C6C2008A36566.edm" localSheetId="4" hidden="1">#REF!</definedName>
    <definedName name="_bdm.7031AA98D4A54C30AACF70F46A070719.edm" localSheetId="5" hidden="1">#REF!</definedName>
    <definedName name="_bdm.7031AA98D4A54C30AACF70F46A070719.edm" localSheetId="17" hidden="1">#REF!</definedName>
    <definedName name="_bdm.7031AA98D4A54C30AACF70F46A070719.edm" localSheetId="18" hidden="1">#REF!</definedName>
    <definedName name="_bdm.7031AA98D4A54C30AACF70F46A070719.edm" localSheetId="16" hidden="1">#REF!</definedName>
    <definedName name="_bdm.7031AA98D4A54C30AACF70F46A070719.edm" localSheetId="1" hidden="1">#REF!</definedName>
    <definedName name="_bdm.7031AA98D4A54C30AACF70F46A070719.edm" localSheetId="4" hidden="1">#REF!</definedName>
    <definedName name="_bdm.7040C3D65B1140C1B75F24B9E82EBE8D.edm" localSheetId="5" hidden="1">#REF!</definedName>
    <definedName name="_bdm.7040C3D65B1140C1B75F24B9E82EBE8D.edm" localSheetId="17" hidden="1">#REF!</definedName>
    <definedName name="_bdm.7040C3D65B1140C1B75F24B9E82EBE8D.edm" localSheetId="18" hidden="1">#REF!</definedName>
    <definedName name="_bdm.7040C3D65B1140C1B75F24B9E82EBE8D.edm" localSheetId="16" hidden="1">#REF!</definedName>
    <definedName name="_bdm.7040C3D65B1140C1B75F24B9E82EBE8D.edm" localSheetId="1" hidden="1">#REF!</definedName>
    <definedName name="_bdm.7040C3D65B1140C1B75F24B9E82EBE8D.edm" localSheetId="4" hidden="1">#REF!</definedName>
    <definedName name="_bdm.70A4E693B4F44E86919F91A48AE7C132.edm" localSheetId="5" hidden="1">#REF!</definedName>
    <definedName name="_bdm.70A4E693B4F44E86919F91A48AE7C132.edm" localSheetId="17" hidden="1">#REF!</definedName>
    <definedName name="_bdm.70A4E693B4F44E86919F91A48AE7C132.edm" localSheetId="18" hidden="1">#REF!</definedName>
    <definedName name="_bdm.70A4E693B4F44E86919F91A48AE7C132.edm" localSheetId="16" hidden="1">#REF!</definedName>
    <definedName name="_bdm.70A4E693B4F44E86919F91A48AE7C132.edm" localSheetId="1" hidden="1">#REF!</definedName>
    <definedName name="_bdm.70A4E693B4F44E86919F91A48AE7C132.edm" localSheetId="4" hidden="1">#REF!</definedName>
    <definedName name="_bdm.70B1439E1E3A4A33AA523360DF248893.edm" localSheetId="5" hidden="1">#REF!</definedName>
    <definedName name="_bdm.70B1439E1E3A4A33AA523360DF248893.edm" localSheetId="17" hidden="1">#REF!</definedName>
    <definedName name="_bdm.70B1439E1E3A4A33AA523360DF248893.edm" localSheetId="18" hidden="1">#REF!</definedName>
    <definedName name="_bdm.70B1439E1E3A4A33AA523360DF248893.edm" localSheetId="16" hidden="1">#REF!</definedName>
    <definedName name="_bdm.70B1439E1E3A4A33AA523360DF248893.edm" localSheetId="1" hidden="1">#REF!</definedName>
    <definedName name="_bdm.70B1439E1E3A4A33AA523360DF248893.edm" localSheetId="4" hidden="1">#REF!</definedName>
    <definedName name="_bdm.70B9B47676604977AAA11E5DE4ED76C2.edm" localSheetId="5" hidden="1">#REF!</definedName>
    <definedName name="_bdm.70B9B47676604977AAA11E5DE4ED76C2.edm" localSheetId="17" hidden="1">#REF!</definedName>
    <definedName name="_bdm.70B9B47676604977AAA11E5DE4ED76C2.edm" localSheetId="18" hidden="1">#REF!</definedName>
    <definedName name="_bdm.70B9B47676604977AAA11E5DE4ED76C2.edm" localSheetId="16" hidden="1">#REF!</definedName>
    <definedName name="_bdm.70B9B47676604977AAA11E5DE4ED76C2.edm" localSheetId="1" hidden="1">#REF!</definedName>
    <definedName name="_bdm.70B9B47676604977AAA11E5DE4ED76C2.edm" localSheetId="4" hidden="1">#REF!</definedName>
    <definedName name="_bdm.70C9BBBAD6754BC38765830A82326C93.edm" localSheetId="5" hidden="1">#REF!</definedName>
    <definedName name="_bdm.70C9BBBAD6754BC38765830A82326C93.edm" localSheetId="17" hidden="1">#REF!</definedName>
    <definedName name="_bdm.70C9BBBAD6754BC38765830A82326C93.edm" localSheetId="18" hidden="1">#REF!</definedName>
    <definedName name="_bdm.70C9BBBAD6754BC38765830A82326C93.edm" localSheetId="16" hidden="1">#REF!</definedName>
    <definedName name="_bdm.70C9BBBAD6754BC38765830A82326C93.edm" localSheetId="1" hidden="1">#REF!</definedName>
    <definedName name="_bdm.70C9BBBAD6754BC38765830A82326C93.edm" localSheetId="4" hidden="1">#REF!</definedName>
    <definedName name="_bdm.70EC64A531F64C96A1DFB0C6E28BDC3E.edm" localSheetId="5" hidden="1">#REF!</definedName>
    <definedName name="_bdm.70EC64A531F64C96A1DFB0C6E28BDC3E.edm" localSheetId="17" hidden="1">#REF!</definedName>
    <definedName name="_bdm.70EC64A531F64C96A1DFB0C6E28BDC3E.edm" localSheetId="18" hidden="1">#REF!</definedName>
    <definedName name="_bdm.70EC64A531F64C96A1DFB0C6E28BDC3E.edm" localSheetId="16" hidden="1">#REF!</definedName>
    <definedName name="_bdm.70EC64A531F64C96A1DFB0C6E28BDC3E.edm" localSheetId="1" hidden="1">#REF!</definedName>
    <definedName name="_bdm.70EC64A531F64C96A1DFB0C6E28BDC3E.edm" localSheetId="4" hidden="1">#REF!</definedName>
    <definedName name="_bdm.71B6915C8CEB47249CE367F563DDECF1.edm" localSheetId="5" hidden="1">#REF!</definedName>
    <definedName name="_bdm.71B6915C8CEB47249CE367F563DDECF1.edm" localSheetId="17" hidden="1">#REF!</definedName>
    <definedName name="_bdm.71B6915C8CEB47249CE367F563DDECF1.edm" localSheetId="18" hidden="1">#REF!</definedName>
    <definedName name="_bdm.71B6915C8CEB47249CE367F563DDECF1.edm" localSheetId="16" hidden="1">#REF!</definedName>
    <definedName name="_bdm.71B6915C8CEB47249CE367F563DDECF1.edm" localSheetId="1" hidden="1">#REF!</definedName>
    <definedName name="_bdm.71B6915C8CEB47249CE367F563DDECF1.edm" localSheetId="4" hidden="1">#REF!</definedName>
    <definedName name="_bdm.71BE67C0FB70406C9C1ACA76E784EE3D.edm" localSheetId="5" hidden="1">#REF!</definedName>
    <definedName name="_bdm.71BE67C0FB70406C9C1ACA76E784EE3D.edm" localSheetId="17" hidden="1">#REF!</definedName>
    <definedName name="_bdm.71BE67C0FB70406C9C1ACA76E784EE3D.edm" localSheetId="18" hidden="1">#REF!</definedName>
    <definedName name="_bdm.71BE67C0FB70406C9C1ACA76E784EE3D.edm" localSheetId="16" hidden="1">#REF!</definedName>
    <definedName name="_bdm.71BE67C0FB70406C9C1ACA76E784EE3D.edm" localSheetId="1" hidden="1">#REF!</definedName>
    <definedName name="_bdm.71BE67C0FB70406C9C1ACA76E784EE3D.edm" localSheetId="4" hidden="1">#REF!</definedName>
    <definedName name="_bdm.72594686ED4F4D579A92964F492541B2.edm" localSheetId="5" hidden="1">#REF!</definedName>
    <definedName name="_bdm.72594686ED4F4D579A92964F492541B2.edm" localSheetId="17" hidden="1">#REF!</definedName>
    <definedName name="_bdm.72594686ED4F4D579A92964F492541B2.edm" localSheetId="18" hidden="1">#REF!</definedName>
    <definedName name="_bdm.72594686ED4F4D579A92964F492541B2.edm" localSheetId="16" hidden="1">#REF!</definedName>
    <definedName name="_bdm.72594686ED4F4D579A92964F492541B2.edm" localSheetId="1" hidden="1">#REF!</definedName>
    <definedName name="_bdm.72594686ED4F4D579A92964F492541B2.edm" localSheetId="4" hidden="1">#REF!</definedName>
    <definedName name="_bdm.7286EDE3D66548B682966CE804E6B0E3.edm" localSheetId="5" hidden="1">#REF!</definedName>
    <definedName name="_bdm.7286EDE3D66548B682966CE804E6B0E3.edm" localSheetId="17" hidden="1">#REF!</definedName>
    <definedName name="_bdm.7286EDE3D66548B682966CE804E6B0E3.edm" localSheetId="18" hidden="1">#REF!</definedName>
    <definedName name="_bdm.7286EDE3D66548B682966CE804E6B0E3.edm" localSheetId="16" hidden="1">#REF!</definedName>
    <definedName name="_bdm.7286EDE3D66548B682966CE804E6B0E3.edm" localSheetId="1" hidden="1">#REF!</definedName>
    <definedName name="_bdm.7286EDE3D66548B682966CE804E6B0E3.edm" localSheetId="4" hidden="1">#REF!</definedName>
    <definedName name="_bdm.7293F612B49F47D586B95983F8660722.edm" localSheetId="5" hidden="1">#REF!</definedName>
    <definedName name="_bdm.7293F612B49F47D586B95983F8660722.edm" localSheetId="17" hidden="1">#REF!</definedName>
    <definedName name="_bdm.7293F612B49F47D586B95983F8660722.edm" localSheetId="18" hidden="1">#REF!</definedName>
    <definedName name="_bdm.7293F612B49F47D586B95983F8660722.edm" localSheetId="16" hidden="1">#REF!</definedName>
    <definedName name="_bdm.7293F612B49F47D586B95983F8660722.edm" localSheetId="1" hidden="1">#REF!</definedName>
    <definedName name="_bdm.7293F612B49F47D586B95983F8660722.edm" localSheetId="4" hidden="1">#REF!</definedName>
    <definedName name="_bdm.72D229698A304BB68F82F1576BFDF314.edm" localSheetId="5" hidden="1">#REF!</definedName>
    <definedName name="_bdm.72D229698A304BB68F82F1576BFDF314.edm" localSheetId="17" hidden="1">#REF!</definedName>
    <definedName name="_bdm.72D229698A304BB68F82F1576BFDF314.edm" localSheetId="18" hidden="1">#REF!</definedName>
    <definedName name="_bdm.72D229698A304BB68F82F1576BFDF314.edm" localSheetId="16" hidden="1">#REF!</definedName>
    <definedName name="_bdm.72D229698A304BB68F82F1576BFDF314.edm" localSheetId="1" hidden="1">#REF!</definedName>
    <definedName name="_bdm.72D229698A304BB68F82F1576BFDF314.edm" localSheetId="4" hidden="1">#REF!</definedName>
    <definedName name="_bdm.72EF6B135E174A1D9984CDC086BC4647.edm" localSheetId="5" hidden="1">#REF!</definedName>
    <definedName name="_bdm.72EF6B135E174A1D9984CDC086BC4647.edm" localSheetId="17" hidden="1">#REF!</definedName>
    <definedName name="_bdm.72EF6B135E174A1D9984CDC086BC4647.edm" localSheetId="18" hidden="1">#REF!</definedName>
    <definedName name="_bdm.72EF6B135E174A1D9984CDC086BC4647.edm" localSheetId="16" hidden="1">#REF!</definedName>
    <definedName name="_bdm.72EF6B135E174A1D9984CDC086BC4647.edm" localSheetId="1" hidden="1">#REF!</definedName>
    <definedName name="_bdm.72EF6B135E174A1D9984CDC086BC4647.edm" localSheetId="4" hidden="1">#REF!</definedName>
    <definedName name="_bdm.7329EAB9F7CA4108BEF956CB8E56A13E.edm" localSheetId="5" hidden="1">#REF!</definedName>
    <definedName name="_bdm.7329EAB9F7CA4108BEF956CB8E56A13E.edm" localSheetId="17" hidden="1">#REF!</definedName>
    <definedName name="_bdm.7329EAB9F7CA4108BEF956CB8E56A13E.edm" localSheetId="18" hidden="1">#REF!</definedName>
    <definedName name="_bdm.7329EAB9F7CA4108BEF956CB8E56A13E.edm" localSheetId="16" hidden="1">#REF!</definedName>
    <definedName name="_bdm.7329EAB9F7CA4108BEF956CB8E56A13E.edm" localSheetId="1" hidden="1">#REF!</definedName>
    <definedName name="_bdm.7329EAB9F7CA4108BEF956CB8E56A13E.edm" localSheetId="4" hidden="1">#REF!</definedName>
    <definedName name="_bdm.74102037F87F407B8BAE13B90EBCED6A.edm" localSheetId="5" hidden="1">#REF!</definedName>
    <definedName name="_bdm.74102037F87F407B8BAE13B90EBCED6A.edm" localSheetId="17" hidden="1">#REF!</definedName>
    <definedName name="_bdm.74102037F87F407B8BAE13B90EBCED6A.edm" localSheetId="18" hidden="1">#REF!</definedName>
    <definedName name="_bdm.74102037F87F407B8BAE13B90EBCED6A.edm" localSheetId="16" hidden="1">#REF!</definedName>
    <definedName name="_bdm.74102037F87F407B8BAE13B90EBCED6A.edm" localSheetId="1" hidden="1">#REF!</definedName>
    <definedName name="_bdm.74102037F87F407B8BAE13B90EBCED6A.edm" localSheetId="4" hidden="1">#REF!</definedName>
    <definedName name="_bdm.746DC2CFFE204DDBADF3158BBD3A80E6.edm" localSheetId="5" hidden="1">#REF!</definedName>
    <definedName name="_bdm.746DC2CFFE204DDBADF3158BBD3A80E6.edm" localSheetId="17" hidden="1">#REF!</definedName>
    <definedName name="_bdm.746DC2CFFE204DDBADF3158BBD3A80E6.edm" localSheetId="18" hidden="1">#REF!</definedName>
    <definedName name="_bdm.746DC2CFFE204DDBADF3158BBD3A80E6.edm" localSheetId="16" hidden="1">#REF!</definedName>
    <definedName name="_bdm.746DC2CFFE204DDBADF3158BBD3A80E6.edm" localSheetId="1" hidden="1">#REF!</definedName>
    <definedName name="_bdm.746DC2CFFE204DDBADF3158BBD3A80E6.edm" localSheetId="4" hidden="1">#REF!</definedName>
    <definedName name="_bdm.74715EBC8B7A4249970CF34304662625.edm" localSheetId="5" hidden="1">#REF!</definedName>
    <definedName name="_bdm.74715EBC8B7A4249970CF34304662625.edm" localSheetId="17" hidden="1">#REF!</definedName>
    <definedName name="_bdm.74715EBC8B7A4249970CF34304662625.edm" localSheetId="18" hidden="1">#REF!</definedName>
    <definedName name="_bdm.74715EBC8B7A4249970CF34304662625.edm" localSheetId="16" hidden="1">#REF!</definedName>
    <definedName name="_bdm.74715EBC8B7A4249970CF34304662625.edm" localSheetId="1" hidden="1">#REF!</definedName>
    <definedName name="_bdm.74715EBC8B7A4249970CF34304662625.edm" localSheetId="4" hidden="1">#REF!</definedName>
    <definedName name="_bdm.74B6A3FE301748AB83C062522958FDBE.edm" localSheetId="5" hidden="1">#REF!</definedName>
    <definedName name="_bdm.74B6A3FE301748AB83C062522958FDBE.edm" localSheetId="17" hidden="1">#REF!</definedName>
    <definedName name="_bdm.74B6A3FE301748AB83C062522958FDBE.edm" localSheetId="18" hidden="1">#REF!</definedName>
    <definedName name="_bdm.74B6A3FE301748AB83C062522958FDBE.edm" localSheetId="16" hidden="1">#REF!</definedName>
    <definedName name="_bdm.74B6A3FE301748AB83C062522958FDBE.edm" localSheetId="1" hidden="1">#REF!</definedName>
    <definedName name="_bdm.74B6A3FE301748AB83C062522958FDBE.edm" localSheetId="4" hidden="1">#REF!</definedName>
    <definedName name="_bdm.75844492F3E54CDFBB75CB53D077D2F5.edm" localSheetId="5" hidden="1">#REF!</definedName>
    <definedName name="_bdm.75844492F3E54CDFBB75CB53D077D2F5.edm" localSheetId="17" hidden="1">#REF!</definedName>
    <definedName name="_bdm.75844492F3E54CDFBB75CB53D077D2F5.edm" localSheetId="18" hidden="1">#REF!</definedName>
    <definedName name="_bdm.75844492F3E54CDFBB75CB53D077D2F5.edm" localSheetId="16" hidden="1">#REF!</definedName>
    <definedName name="_bdm.75844492F3E54CDFBB75CB53D077D2F5.edm" localSheetId="1" hidden="1">#REF!</definedName>
    <definedName name="_bdm.75844492F3E54CDFBB75CB53D077D2F5.edm" localSheetId="4" hidden="1">#REF!</definedName>
    <definedName name="_bdm.7591DD0F0B8F4BA0ACBCAA16A9783851.edm" localSheetId="5" hidden="1">#REF!</definedName>
    <definedName name="_bdm.7591DD0F0B8F4BA0ACBCAA16A9783851.edm" localSheetId="17" hidden="1">#REF!</definedName>
    <definedName name="_bdm.7591DD0F0B8F4BA0ACBCAA16A9783851.edm" localSheetId="18" hidden="1">#REF!</definedName>
    <definedName name="_bdm.7591DD0F0B8F4BA0ACBCAA16A9783851.edm" localSheetId="16" hidden="1">#REF!</definedName>
    <definedName name="_bdm.7591DD0F0B8F4BA0ACBCAA16A9783851.edm" localSheetId="1" hidden="1">#REF!</definedName>
    <definedName name="_bdm.7591DD0F0B8F4BA0ACBCAA16A9783851.edm" localSheetId="4" hidden="1">#REF!</definedName>
    <definedName name="_bdm.7614D2C96A6744618E086FE05D3A1E0D.edm" localSheetId="5" hidden="1">#REF!</definedName>
    <definedName name="_bdm.7614D2C96A6744618E086FE05D3A1E0D.edm" localSheetId="17" hidden="1">#REF!</definedName>
    <definedName name="_bdm.7614D2C96A6744618E086FE05D3A1E0D.edm" localSheetId="18" hidden="1">#REF!</definedName>
    <definedName name="_bdm.7614D2C96A6744618E086FE05D3A1E0D.edm" localSheetId="16" hidden="1">#REF!</definedName>
    <definedName name="_bdm.7614D2C96A6744618E086FE05D3A1E0D.edm" localSheetId="1" hidden="1">#REF!</definedName>
    <definedName name="_bdm.7614D2C96A6744618E086FE05D3A1E0D.edm" localSheetId="4" hidden="1">#REF!</definedName>
    <definedName name="_bdm.7658B687C98E40B08165490D2738AE44.edm" localSheetId="5" hidden="1">#REF!</definedName>
    <definedName name="_bdm.7658B687C98E40B08165490D2738AE44.edm" localSheetId="17" hidden="1">#REF!</definedName>
    <definedName name="_bdm.7658B687C98E40B08165490D2738AE44.edm" localSheetId="18" hidden="1">#REF!</definedName>
    <definedName name="_bdm.7658B687C98E40B08165490D2738AE44.edm" localSheetId="16" hidden="1">#REF!</definedName>
    <definedName name="_bdm.7658B687C98E40B08165490D2738AE44.edm" localSheetId="1" hidden="1">#REF!</definedName>
    <definedName name="_bdm.7658B687C98E40B08165490D2738AE44.edm" localSheetId="4" hidden="1">#REF!</definedName>
    <definedName name="_bdm.766934EFE2894139B3F8EDC7418A6D5D.edm" localSheetId="5" hidden="1">#REF!</definedName>
    <definedName name="_bdm.766934EFE2894139B3F8EDC7418A6D5D.edm" localSheetId="17" hidden="1">#REF!</definedName>
    <definedName name="_bdm.766934EFE2894139B3F8EDC7418A6D5D.edm" localSheetId="18" hidden="1">#REF!</definedName>
    <definedName name="_bdm.766934EFE2894139B3F8EDC7418A6D5D.edm" localSheetId="16" hidden="1">#REF!</definedName>
    <definedName name="_bdm.766934EFE2894139B3F8EDC7418A6D5D.edm" localSheetId="1" hidden="1">#REF!</definedName>
    <definedName name="_bdm.766934EFE2894139B3F8EDC7418A6D5D.edm" localSheetId="4" hidden="1">#REF!</definedName>
    <definedName name="_bdm.7704A4AE3DED4011B4B4E767DF6EB8B0.edm" localSheetId="5" hidden="1">#REF!</definedName>
    <definedName name="_bdm.7704A4AE3DED4011B4B4E767DF6EB8B0.edm" localSheetId="17" hidden="1">#REF!</definedName>
    <definedName name="_bdm.7704A4AE3DED4011B4B4E767DF6EB8B0.edm" localSheetId="18" hidden="1">#REF!</definedName>
    <definedName name="_bdm.7704A4AE3DED4011B4B4E767DF6EB8B0.edm" localSheetId="16" hidden="1">#REF!</definedName>
    <definedName name="_bdm.7704A4AE3DED4011B4B4E767DF6EB8B0.edm" localSheetId="1" hidden="1">#REF!</definedName>
    <definedName name="_bdm.7704A4AE3DED4011B4B4E767DF6EB8B0.edm" localSheetId="4" hidden="1">#REF!</definedName>
    <definedName name="_bdm.77286037AEFD44EF8BB95478C82DF589.edm" localSheetId="5" hidden="1">#REF!</definedName>
    <definedName name="_bdm.77286037AEFD44EF8BB95478C82DF589.edm" localSheetId="17" hidden="1">#REF!</definedName>
    <definedName name="_bdm.77286037AEFD44EF8BB95478C82DF589.edm" localSheetId="18" hidden="1">#REF!</definedName>
    <definedName name="_bdm.77286037AEFD44EF8BB95478C82DF589.edm" localSheetId="16" hidden="1">#REF!</definedName>
    <definedName name="_bdm.77286037AEFD44EF8BB95478C82DF589.edm" localSheetId="1" hidden="1">#REF!</definedName>
    <definedName name="_bdm.77286037AEFD44EF8BB95478C82DF589.edm" localSheetId="4" hidden="1">#REF!</definedName>
    <definedName name="_bdm.774F8ACC48554BEA9D0F93A5E5F21F2F.edm" localSheetId="5" hidden="1">#REF!</definedName>
    <definedName name="_bdm.774F8ACC48554BEA9D0F93A5E5F21F2F.edm" localSheetId="17" hidden="1">#REF!</definedName>
    <definedName name="_bdm.774F8ACC48554BEA9D0F93A5E5F21F2F.edm" localSheetId="18" hidden="1">#REF!</definedName>
    <definedName name="_bdm.774F8ACC48554BEA9D0F93A5E5F21F2F.edm" localSheetId="16" hidden="1">#REF!</definedName>
    <definedName name="_bdm.774F8ACC48554BEA9D0F93A5E5F21F2F.edm" localSheetId="1" hidden="1">#REF!</definedName>
    <definedName name="_bdm.774F8ACC48554BEA9D0F93A5E5F21F2F.edm" localSheetId="4" hidden="1">#REF!</definedName>
    <definedName name="_bdm.795EFC9DD9F5485E9D2D806B51ED15F7.edm" localSheetId="5" hidden="1">#REF!</definedName>
    <definedName name="_bdm.795EFC9DD9F5485E9D2D806B51ED15F7.edm" localSheetId="17" hidden="1">#REF!</definedName>
    <definedName name="_bdm.795EFC9DD9F5485E9D2D806B51ED15F7.edm" localSheetId="18" hidden="1">#REF!</definedName>
    <definedName name="_bdm.795EFC9DD9F5485E9D2D806B51ED15F7.edm" localSheetId="16" hidden="1">#REF!</definedName>
    <definedName name="_bdm.795EFC9DD9F5485E9D2D806B51ED15F7.edm" localSheetId="1" hidden="1">#REF!</definedName>
    <definedName name="_bdm.795EFC9DD9F5485E9D2D806B51ED15F7.edm" localSheetId="4" hidden="1">#REF!</definedName>
    <definedName name="_bdm.7967F7D296354D4885EE904CEDBEB718.edm" localSheetId="5" hidden="1">#REF!</definedName>
    <definedName name="_bdm.7967F7D296354D4885EE904CEDBEB718.edm" localSheetId="17" hidden="1">#REF!</definedName>
    <definedName name="_bdm.7967F7D296354D4885EE904CEDBEB718.edm" localSheetId="18" hidden="1">#REF!</definedName>
    <definedName name="_bdm.7967F7D296354D4885EE904CEDBEB718.edm" localSheetId="16" hidden="1">#REF!</definedName>
    <definedName name="_bdm.7967F7D296354D4885EE904CEDBEB718.edm" localSheetId="1" hidden="1">#REF!</definedName>
    <definedName name="_bdm.7967F7D296354D4885EE904CEDBEB718.edm" localSheetId="4" hidden="1">#REF!</definedName>
    <definedName name="_bdm.79A1585496354733B25FBF9E4A0692FF.edm" localSheetId="5" hidden="1">#REF!</definedName>
    <definedName name="_bdm.79A1585496354733B25FBF9E4A0692FF.edm" localSheetId="17" hidden="1">#REF!</definedName>
    <definedName name="_bdm.79A1585496354733B25FBF9E4A0692FF.edm" localSheetId="18" hidden="1">#REF!</definedName>
    <definedName name="_bdm.79A1585496354733B25FBF9E4A0692FF.edm" localSheetId="16" hidden="1">#REF!</definedName>
    <definedName name="_bdm.79A1585496354733B25FBF9E4A0692FF.edm" localSheetId="1" hidden="1">#REF!</definedName>
    <definedName name="_bdm.79A1585496354733B25FBF9E4A0692FF.edm" localSheetId="4" hidden="1">#REF!</definedName>
    <definedName name="_bdm.79ED2D19C0A5482FBF376196D3268C7A.edm" localSheetId="5" hidden="1">#REF!</definedName>
    <definedName name="_bdm.79ED2D19C0A5482FBF376196D3268C7A.edm" localSheetId="17" hidden="1">#REF!</definedName>
    <definedName name="_bdm.79ED2D19C0A5482FBF376196D3268C7A.edm" localSheetId="18" hidden="1">#REF!</definedName>
    <definedName name="_bdm.79ED2D19C0A5482FBF376196D3268C7A.edm" localSheetId="16" hidden="1">#REF!</definedName>
    <definedName name="_bdm.79ED2D19C0A5482FBF376196D3268C7A.edm" localSheetId="1" hidden="1">#REF!</definedName>
    <definedName name="_bdm.79ED2D19C0A5482FBF376196D3268C7A.edm" localSheetId="4" hidden="1">#REF!</definedName>
    <definedName name="_bdm.7A106D0C5C2248189922B088FD21A004.edm" localSheetId="5" hidden="1">#REF!</definedName>
    <definedName name="_bdm.7A106D0C5C2248189922B088FD21A004.edm" localSheetId="17" hidden="1">#REF!</definedName>
    <definedName name="_bdm.7A106D0C5C2248189922B088FD21A004.edm" localSheetId="18" hidden="1">#REF!</definedName>
    <definedName name="_bdm.7A106D0C5C2248189922B088FD21A004.edm" localSheetId="16" hidden="1">#REF!</definedName>
    <definedName name="_bdm.7A106D0C5C2248189922B088FD21A004.edm" localSheetId="1" hidden="1">#REF!</definedName>
    <definedName name="_bdm.7A106D0C5C2248189922B088FD21A004.edm" localSheetId="4" hidden="1">#REF!</definedName>
    <definedName name="_bdm.7A8679D089134ABB958D2A7D52829E05.edm" localSheetId="5" hidden="1">#REF!</definedName>
    <definedName name="_bdm.7A8679D089134ABB958D2A7D52829E05.edm" localSheetId="17" hidden="1">#REF!</definedName>
    <definedName name="_bdm.7A8679D089134ABB958D2A7D52829E05.edm" localSheetId="18" hidden="1">#REF!</definedName>
    <definedName name="_bdm.7A8679D089134ABB958D2A7D52829E05.edm" localSheetId="16" hidden="1">#REF!</definedName>
    <definedName name="_bdm.7A8679D089134ABB958D2A7D52829E05.edm" localSheetId="1" hidden="1">#REF!</definedName>
    <definedName name="_bdm.7A8679D089134ABB958D2A7D52829E05.edm" localSheetId="4" hidden="1">#REF!</definedName>
    <definedName name="_bdm.7A9D4563F668426289F66D3C07C8447D.edm" localSheetId="5" hidden="1">#REF!</definedName>
    <definedName name="_bdm.7A9D4563F668426289F66D3C07C8447D.edm" localSheetId="17" hidden="1">#REF!</definedName>
    <definedName name="_bdm.7A9D4563F668426289F66D3C07C8447D.edm" localSheetId="18" hidden="1">#REF!</definedName>
    <definedName name="_bdm.7A9D4563F668426289F66D3C07C8447D.edm" localSheetId="16" hidden="1">#REF!</definedName>
    <definedName name="_bdm.7A9D4563F668426289F66D3C07C8447D.edm" localSheetId="1" hidden="1">#REF!</definedName>
    <definedName name="_bdm.7A9D4563F668426289F66D3C07C8447D.edm" localSheetId="4" hidden="1">#REF!</definedName>
    <definedName name="_bdm.7B8A5F8447AD4886A9F150E361610DB6.edm" localSheetId="5" hidden="1">#REF!</definedName>
    <definedName name="_bdm.7B8A5F8447AD4886A9F150E361610DB6.edm" localSheetId="17" hidden="1">#REF!</definedName>
    <definedName name="_bdm.7B8A5F8447AD4886A9F150E361610DB6.edm" localSheetId="18" hidden="1">#REF!</definedName>
    <definedName name="_bdm.7B8A5F8447AD4886A9F150E361610DB6.edm" localSheetId="16" hidden="1">#REF!</definedName>
    <definedName name="_bdm.7B8A5F8447AD4886A9F150E361610DB6.edm" localSheetId="1" hidden="1">#REF!</definedName>
    <definedName name="_bdm.7B8A5F8447AD4886A9F150E361610DB6.edm" localSheetId="4" hidden="1">#REF!</definedName>
    <definedName name="_bdm.7C0BDE3DF9394CD18EB40C61823A7A32.edm" localSheetId="5" hidden="1">#REF!</definedName>
    <definedName name="_bdm.7C0BDE3DF9394CD18EB40C61823A7A32.edm" localSheetId="17" hidden="1">#REF!</definedName>
    <definedName name="_bdm.7C0BDE3DF9394CD18EB40C61823A7A32.edm" localSheetId="18" hidden="1">#REF!</definedName>
    <definedName name="_bdm.7C0BDE3DF9394CD18EB40C61823A7A32.edm" localSheetId="16" hidden="1">#REF!</definedName>
    <definedName name="_bdm.7C0BDE3DF9394CD18EB40C61823A7A32.edm" localSheetId="1" hidden="1">#REF!</definedName>
    <definedName name="_bdm.7C0BDE3DF9394CD18EB40C61823A7A32.edm" localSheetId="4" hidden="1">#REF!</definedName>
    <definedName name="_bdm.7C7B7CC1AFE941D19CED89BA7A652231.edm" localSheetId="5" hidden="1">#REF!</definedName>
    <definedName name="_bdm.7C7B7CC1AFE941D19CED89BA7A652231.edm" localSheetId="17" hidden="1">#REF!</definedName>
    <definedName name="_bdm.7C7B7CC1AFE941D19CED89BA7A652231.edm" localSheetId="18" hidden="1">#REF!</definedName>
    <definedName name="_bdm.7C7B7CC1AFE941D19CED89BA7A652231.edm" localSheetId="16" hidden="1">#REF!</definedName>
    <definedName name="_bdm.7C7B7CC1AFE941D19CED89BA7A652231.edm" localSheetId="1" hidden="1">#REF!</definedName>
    <definedName name="_bdm.7C7B7CC1AFE941D19CED89BA7A652231.edm" localSheetId="4" hidden="1">#REF!</definedName>
    <definedName name="_bdm.7CC6851F3E4D46ABBB2E5037B7EA2FEC.edm" localSheetId="5" hidden="1">#REF!</definedName>
    <definedName name="_bdm.7CC6851F3E4D46ABBB2E5037B7EA2FEC.edm" localSheetId="17" hidden="1">#REF!</definedName>
    <definedName name="_bdm.7CC6851F3E4D46ABBB2E5037B7EA2FEC.edm" localSheetId="18" hidden="1">#REF!</definedName>
    <definedName name="_bdm.7CC6851F3E4D46ABBB2E5037B7EA2FEC.edm" localSheetId="16" hidden="1">#REF!</definedName>
    <definedName name="_bdm.7CC6851F3E4D46ABBB2E5037B7EA2FEC.edm" localSheetId="1" hidden="1">#REF!</definedName>
    <definedName name="_bdm.7CC6851F3E4D46ABBB2E5037B7EA2FEC.edm" localSheetId="4" hidden="1">#REF!</definedName>
    <definedName name="_bdm.7D67669FCFC747BCB4D946118FBA9A64.edm" localSheetId="5" hidden="1">#REF!</definedName>
    <definedName name="_bdm.7D67669FCFC747BCB4D946118FBA9A64.edm" localSheetId="17" hidden="1">#REF!</definedName>
    <definedName name="_bdm.7D67669FCFC747BCB4D946118FBA9A64.edm" localSheetId="18" hidden="1">#REF!</definedName>
    <definedName name="_bdm.7D67669FCFC747BCB4D946118FBA9A64.edm" localSheetId="16" hidden="1">#REF!</definedName>
    <definedName name="_bdm.7D67669FCFC747BCB4D946118FBA9A64.edm" localSheetId="1" hidden="1">#REF!</definedName>
    <definedName name="_bdm.7D67669FCFC747BCB4D946118FBA9A64.edm" localSheetId="4" hidden="1">#REF!</definedName>
    <definedName name="_bdm.7D919C3FC7BB4ACABF1717B381D966E0.edm" localSheetId="5" hidden="1">#REF!</definedName>
    <definedName name="_bdm.7D919C3FC7BB4ACABF1717B381D966E0.edm" localSheetId="17" hidden="1">#REF!</definedName>
    <definedName name="_bdm.7D919C3FC7BB4ACABF1717B381D966E0.edm" localSheetId="18" hidden="1">#REF!</definedName>
    <definedName name="_bdm.7D919C3FC7BB4ACABF1717B381D966E0.edm" localSheetId="16" hidden="1">#REF!</definedName>
    <definedName name="_bdm.7D919C3FC7BB4ACABF1717B381D966E0.edm" localSheetId="1" hidden="1">#REF!</definedName>
    <definedName name="_bdm.7D919C3FC7BB4ACABF1717B381D966E0.edm" localSheetId="4" hidden="1">#REF!</definedName>
    <definedName name="_bdm.7DE62DEBA9A746FAA0ED38FA7AB6340F.edm" localSheetId="5" hidden="1">#REF!</definedName>
    <definedName name="_bdm.7DE62DEBA9A746FAA0ED38FA7AB6340F.edm" localSheetId="17" hidden="1">#REF!</definedName>
    <definedName name="_bdm.7DE62DEBA9A746FAA0ED38FA7AB6340F.edm" localSheetId="18" hidden="1">#REF!</definedName>
    <definedName name="_bdm.7DE62DEBA9A746FAA0ED38FA7AB6340F.edm" localSheetId="16" hidden="1">#REF!</definedName>
    <definedName name="_bdm.7DE62DEBA9A746FAA0ED38FA7AB6340F.edm" localSheetId="1" hidden="1">#REF!</definedName>
    <definedName name="_bdm.7DE62DEBA9A746FAA0ED38FA7AB6340F.edm" localSheetId="4" hidden="1">#REF!</definedName>
    <definedName name="_bdm.7E32FDA467DE430DAD2C58D8DE9D4F4E.edm" localSheetId="5" hidden="1">#REF!</definedName>
    <definedName name="_bdm.7E32FDA467DE430DAD2C58D8DE9D4F4E.edm" localSheetId="17" hidden="1">#REF!</definedName>
    <definedName name="_bdm.7E32FDA467DE430DAD2C58D8DE9D4F4E.edm" localSheetId="18" hidden="1">#REF!</definedName>
    <definedName name="_bdm.7E32FDA467DE430DAD2C58D8DE9D4F4E.edm" localSheetId="16" hidden="1">#REF!</definedName>
    <definedName name="_bdm.7E32FDA467DE430DAD2C58D8DE9D4F4E.edm" localSheetId="1" hidden="1">#REF!</definedName>
    <definedName name="_bdm.7E32FDA467DE430DAD2C58D8DE9D4F4E.edm" localSheetId="4" hidden="1">#REF!</definedName>
    <definedName name="_bdm.7E67FB12DFF34F1A81AA4F01728C009A.edm" localSheetId="5" hidden="1">#REF!</definedName>
    <definedName name="_bdm.7E67FB12DFF34F1A81AA4F01728C009A.edm" localSheetId="17" hidden="1">#REF!</definedName>
    <definedName name="_bdm.7E67FB12DFF34F1A81AA4F01728C009A.edm" localSheetId="18" hidden="1">#REF!</definedName>
    <definedName name="_bdm.7E67FB12DFF34F1A81AA4F01728C009A.edm" localSheetId="16" hidden="1">#REF!</definedName>
    <definedName name="_bdm.7E67FB12DFF34F1A81AA4F01728C009A.edm" localSheetId="1" hidden="1">#REF!</definedName>
    <definedName name="_bdm.7E67FB12DFF34F1A81AA4F01728C009A.edm" localSheetId="4" hidden="1">#REF!</definedName>
    <definedName name="_bdm.7ED35C7033184957A366E30FB47CA167.edm" localSheetId="5" hidden="1">#REF!</definedName>
    <definedName name="_bdm.7ED35C7033184957A366E30FB47CA167.edm" localSheetId="17" hidden="1">#REF!</definedName>
    <definedName name="_bdm.7ED35C7033184957A366E30FB47CA167.edm" localSheetId="18" hidden="1">#REF!</definedName>
    <definedName name="_bdm.7ED35C7033184957A366E30FB47CA167.edm" localSheetId="16" hidden="1">#REF!</definedName>
    <definedName name="_bdm.7ED35C7033184957A366E30FB47CA167.edm" localSheetId="1" hidden="1">#REF!</definedName>
    <definedName name="_bdm.7ED35C7033184957A366E30FB47CA167.edm" localSheetId="4" hidden="1">#REF!</definedName>
    <definedName name="_bdm.7EDE925694014F239FD2A7C1B5DF7A65.edm" localSheetId="5" hidden="1">#REF!</definedName>
    <definedName name="_bdm.7EDE925694014F239FD2A7C1B5DF7A65.edm" localSheetId="17" hidden="1">#REF!</definedName>
    <definedName name="_bdm.7EDE925694014F239FD2A7C1B5DF7A65.edm" localSheetId="18" hidden="1">#REF!</definedName>
    <definedName name="_bdm.7EDE925694014F239FD2A7C1B5DF7A65.edm" localSheetId="16" hidden="1">#REF!</definedName>
    <definedName name="_bdm.7EDE925694014F239FD2A7C1B5DF7A65.edm" localSheetId="1" hidden="1">#REF!</definedName>
    <definedName name="_bdm.7EDE925694014F239FD2A7C1B5DF7A65.edm" localSheetId="4" hidden="1">#REF!</definedName>
    <definedName name="_bdm.7EF941C7D6C34EEAACDA1F4A47F7AC99.edm" localSheetId="5" hidden="1">#REF!</definedName>
    <definedName name="_bdm.7EF941C7D6C34EEAACDA1F4A47F7AC99.edm" localSheetId="17" hidden="1">#REF!</definedName>
    <definedName name="_bdm.7EF941C7D6C34EEAACDA1F4A47F7AC99.edm" localSheetId="18" hidden="1">#REF!</definedName>
    <definedName name="_bdm.7EF941C7D6C34EEAACDA1F4A47F7AC99.edm" localSheetId="16" hidden="1">#REF!</definedName>
    <definedName name="_bdm.7EF941C7D6C34EEAACDA1F4A47F7AC99.edm" localSheetId="1" hidden="1">#REF!</definedName>
    <definedName name="_bdm.7EF941C7D6C34EEAACDA1F4A47F7AC99.edm" localSheetId="4" hidden="1">#REF!</definedName>
    <definedName name="_bdm.7F4BCE910FB14946BE4EAF2358245191.edm" localSheetId="5" hidden="1">#REF!</definedName>
    <definedName name="_bdm.7F4BCE910FB14946BE4EAF2358245191.edm" localSheetId="17" hidden="1">#REF!</definedName>
    <definedName name="_bdm.7F4BCE910FB14946BE4EAF2358245191.edm" localSheetId="18" hidden="1">#REF!</definedName>
    <definedName name="_bdm.7F4BCE910FB14946BE4EAF2358245191.edm" localSheetId="16" hidden="1">#REF!</definedName>
    <definedName name="_bdm.7F4BCE910FB14946BE4EAF2358245191.edm" localSheetId="1" hidden="1">#REF!</definedName>
    <definedName name="_bdm.7F4BCE910FB14946BE4EAF2358245191.edm" localSheetId="4" hidden="1">#REF!</definedName>
    <definedName name="_bdm.7F8D14D2FC21473C9C142990668246BA.edm" localSheetId="5" hidden="1">#REF!</definedName>
    <definedName name="_bdm.7F8D14D2FC21473C9C142990668246BA.edm" localSheetId="17" hidden="1">#REF!</definedName>
    <definedName name="_bdm.7F8D14D2FC21473C9C142990668246BA.edm" localSheetId="18" hidden="1">#REF!</definedName>
    <definedName name="_bdm.7F8D14D2FC21473C9C142990668246BA.edm" localSheetId="16" hidden="1">#REF!</definedName>
    <definedName name="_bdm.7F8D14D2FC21473C9C142990668246BA.edm" localSheetId="1" hidden="1">#REF!</definedName>
    <definedName name="_bdm.7F8D14D2FC21473C9C142990668246BA.edm" localSheetId="4" hidden="1">#REF!</definedName>
    <definedName name="_bdm.7FA500357F1545D1820A97CC018E7FF4.edm" localSheetId="5" hidden="1">#REF!</definedName>
    <definedName name="_bdm.7FA500357F1545D1820A97CC018E7FF4.edm" localSheetId="17" hidden="1">#REF!</definedName>
    <definedName name="_bdm.7FA500357F1545D1820A97CC018E7FF4.edm" localSheetId="18" hidden="1">#REF!</definedName>
    <definedName name="_bdm.7FA500357F1545D1820A97CC018E7FF4.edm" localSheetId="16" hidden="1">#REF!</definedName>
    <definedName name="_bdm.7FA500357F1545D1820A97CC018E7FF4.edm" localSheetId="1" hidden="1">#REF!</definedName>
    <definedName name="_bdm.7FA500357F1545D1820A97CC018E7FF4.edm" localSheetId="4" hidden="1">#REF!</definedName>
    <definedName name="_bdm.802E4D0790314414A29A67EC290289F7.edm" localSheetId="5" hidden="1">#REF!</definedName>
    <definedName name="_bdm.802E4D0790314414A29A67EC290289F7.edm" localSheetId="17" hidden="1">#REF!</definedName>
    <definedName name="_bdm.802E4D0790314414A29A67EC290289F7.edm" localSheetId="18" hidden="1">#REF!</definedName>
    <definedName name="_bdm.802E4D0790314414A29A67EC290289F7.edm" localSheetId="16" hidden="1">#REF!</definedName>
    <definedName name="_bdm.802E4D0790314414A29A67EC290289F7.edm" localSheetId="1" hidden="1">#REF!</definedName>
    <definedName name="_bdm.802E4D0790314414A29A67EC290289F7.edm" localSheetId="4" hidden="1">#REF!</definedName>
    <definedName name="_bdm.8056219BD23C42D68519224F3C20CBF4.edm" localSheetId="5" hidden="1">#REF!</definedName>
    <definedName name="_bdm.8056219BD23C42D68519224F3C20CBF4.edm" localSheetId="17" hidden="1">#REF!</definedName>
    <definedName name="_bdm.8056219BD23C42D68519224F3C20CBF4.edm" localSheetId="18" hidden="1">#REF!</definedName>
    <definedName name="_bdm.8056219BD23C42D68519224F3C20CBF4.edm" localSheetId="16" hidden="1">#REF!</definedName>
    <definedName name="_bdm.8056219BD23C42D68519224F3C20CBF4.edm" localSheetId="1" hidden="1">#REF!</definedName>
    <definedName name="_bdm.8056219BD23C42D68519224F3C20CBF4.edm" localSheetId="4" hidden="1">#REF!</definedName>
    <definedName name="_bdm.805B30D5DF8F4B099733E41AC380A0E2.edm" localSheetId="5" hidden="1">#REF!</definedName>
    <definedName name="_bdm.805B30D5DF8F4B099733E41AC380A0E2.edm" localSheetId="17" hidden="1">#REF!</definedName>
    <definedName name="_bdm.805B30D5DF8F4B099733E41AC380A0E2.edm" localSheetId="18" hidden="1">#REF!</definedName>
    <definedName name="_bdm.805B30D5DF8F4B099733E41AC380A0E2.edm" localSheetId="16" hidden="1">#REF!</definedName>
    <definedName name="_bdm.805B30D5DF8F4B099733E41AC380A0E2.edm" localSheetId="1" hidden="1">#REF!</definedName>
    <definedName name="_bdm.805B30D5DF8F4B099733E41AC380A0E2.edm" localSheetId="4" hidden="1">#REF!</definedName>
    <definedName name="_bdm.80A113C4375340D6AE4409901462B711.edm" localSheetId="5" hidden="1">#REF!</definedName>
    <definedName name="_bdm.80A113C4375340D6AE4409901462B711.edm" localSheetId="17" hidden="1">#REF!</definedName>
    <definedName name="_bdm.80A113C4375340D6AE4409901462B711.edm" localSheetId="18" hidden="1">#REF!</definedName>
    <definedName name="_bdm.80A113C4375340D6AE4409901462B711.edm" localSheetId="16" hidden="1">#REF!</definedName>
    <definedName name="_bdm.80A113C4375340D6AE4409901462B711.edm" localSheetId="1" hidden="1">#REF!</definedName>
    <definedName name="_bdm.80A113C4375340D6AE4409901462B711.edm" localSheetId="4" hidden="1">#REF!</definedName>
    <definedName name="_bdm.80B7D448E73C4BC98F0FE0AE64496364.edm" localSheetId="5" hidden="1">#REF!</definedName>
    <definedName name="_bdm.80B7D448E73C4BC98F0FE0AE64496364.edm" localSheetId="17" hidden="1">#REF!</definedName>
    <definedName name="_bdm.80B7D448E73C4BC98F0FE0AE64496364.edm" localSheetId="18" hidden="1">#REF!</definedName>
    <definedName name="_bdm.80B7D448E73C4BC98F0FE0AE64496364.edm" localSheetId="16" hidden="1">#REF!</definedName>
    <definedName name="_bdm.80B7D448E73C4BC98F0FE0AE64496364.edm" localSheetId="1" hidden="1">#REF!</definedName>
    <definedName name="_bdm.80B7D448E73C4BC98F0FE0AE64496364.edm" localSheetId="4" hidden="1">#REF!</definedName>
    <definedName name="_bdm.80F2340E4DB446609DBD7764B7BB247D.edm" localSheetId="5" hidden="1">#REF!</definedName>
    <definedName name="_bdm.80F2340E4DB446609DBD7764B7BB247D.edm" localSheetId="17" hidden="1">#REF!</definedName>
    <definedName name="_bdm.80F2340E4DB446609DBD7764B7BB247D.edm" localSheetId="18" hidden="1">#REF!</definedName>
    <definedName name="_bdm.80F2340E4DB446609DBD7764B7BB247D.edm" localSheetId="16" hidden="1">#REF!</definedName>
    <definedName name="_bdm.80F2340E4DB446609DBD7764B7BB247D.edm" localSheetId="1" hidden="1">#REF!</definedName>
    <definedName name="_bdm.80F2340E4DB446609DBD7764B7BB247D.edm" localSheetId="4" hidden="1">#REF!</definedName>
    <definedName name="_bdm.80FAA15663B34E7DA2330033C20B09BA.edm" localSheetId="5" hidden="1">#REF!</definedName>
    <definedName name="_bdm.80FAA15663B34E7DA2330033C20B09BA.edm" localSheetId="17" hidden="1">#REF!</definedName>
    <definedName name="_bdm.80FAA15663B34E7DA2330033C20B09BA.edm" localSheetId="18" hidden="1">#REF!</definedName>
    <definedName name="_bdm.80FAA15663B34E7DA2330033C20B09BA.edm" localSheetId="16" hidden="1">#REF!</definedName>
    <definedName name="_bdm.80FAA15663B34E7DA2330033C20B09BA.edm" localSheetId="1" hidden="1">#REF!</definedName>
    <definedName name="_bdm.80FAA15663B34E7DA2330033C20B09BA.edm" localSheetId="4" hidden="1">#REF!</definedName>
    <definedName name="_bdm.8176E02FBE6E405DA959A961B7ECF48D.edm" localSheetId="5" hidden="1">#REF!</definedName>
    <definedName name="_bdm.8176E02FBE6E405DA959A961B7ECF48D.edm" localSheetId="17" hidden="1">#REF!</definedName>
    <definedName name="_bdm.8176E02FBE6E405DA959A961B7ECF48D.edm" localSheetId="18" hidden="1">#REF!</definedName>
    <definedName name="_bdm.8176E02FBE6E405DA959A961B7ECF48D.edm" localSheetId="16" hidden="1">#REF!</definedName>
    <definedName name="_bdm.8176E02FBE6E405DA959A961B7ECF48D.edm" localSheetId="1" hidden="1">#REF!</definedName>
    <definedName name="_bdm.8176E02FBE6E405DA959A961B7ECF48D.edm" localSheetId="4" hidden="1">#REF!</definedName>
    <definedName name="_bdm.81F927196D3D4CEB9D6DF773F6BFF57A.edm" localSheetId="5" hidden="1">#REF!</definedName>
    <definedName name="_bdm.81F927196D3D4CEB9D6DF773F6BFF57A.edm" localSheetId="17" hidden="1">#REF!</definedName>
    <definedName name="_bdm.81F927196D3D4CEB9D6DF773F6BFF57A.edm" localSheetId="18" hidden="1">#REF!</definedName>
    <definedName name="_bdm.81F927196D3D4CEB9D6DF773F6BFF57A.edm" localSheetId="16" hidden="1">#REF!</definedName>
    <definedName name="_bdm.81F927196D3D4CEB9D6DF773F6BFF57A.edm" localSheetId="1" hidden="1">#REF!</definedName>
    <definedName name="_bdm.81F927196D3D4CEB9D6DF773F6BFF57A.edm" localSheetId="4" hidden="1">#REF!</definedName>
    <definedName name="_bdm.8269E2C0423E47EBB2B70E1BFC2DDF19.edm" localSheetId="5" hidden="1">#REF!</definedName>
    <definedName name="_bdm.8269E2C0423E47EBB2B70E1BFC2DDF19.edm" localSheetId="17" hidden="1">#REF!</definedName>
    <definedName name="_bdm.8269E2C0423E47EBB2B70E1BFC2DDF19.edm" localSheetId="18" hidden="1">#REF!</definedName>
    <definedName name="_bdm.8269E2C0423E47EBB2B70E1BFC2DDF19.edm" localSheetId="16" hidden="1">#REF!</definedName>
    <definedName name="_bdm.8269E2C0423E47EBB2B70E1BFC2DDF19.edm" localSheetId="1" hidden="1">#REF!</definedName>
    <definedName name="_bdm.8269E2C0423E47EBB2B70E1BFC2DDF19.edm" localSheetId="4" hidden="1">#REF!</definedName>
    <definedName name="_bdm.82A16854ADA24D62A1C476BAE63B3D98.edm" localSheetId="5" hidden="1">#REF!</definedName>
    <definedName name="_bdm.82A16854ADA24D62A1C476BAE63B3D98.edm" localSheetId="17" hidden="1">#REF!</definedName>
    <definedName name="_bdm.82A16854ADA24D62A1C476BAE63B3D98.edm" localSheetId="18" hidden="1">#REF!</definedName>
    <definedName name="_bdm.82A16854ADA24D62A1C476BAE63B3D98.edm" localSheetId="16" hidden="1">#REF!</definedName>
    <definedName name="_bdm.82A16854ADA24D62A1C476BAE63B3D98.edm" localSheetId="1" hidden="1">#REF!</definedName>
    <definedName name="_bdm.82A16854ADA24D62A1C476BAE63B3D98.edm" localSheetId="4" hidden="1">#REF!</definedName>
    <definedName name="_bdm.82A892CB89214A6BAAFE49C9DB26CF4D.edm" localSheetId="5" hidden="1">#REF!</definedName>
    <definedName name="_bdm.82A892CB89214A6BAAFE49C9DB26CF4D.edm" localSheetId="17" hidden="1">#REF!</definedName>
    <definedName name="_bdm.82A892CB89214A6BAAFE49C9DB26CF4D.edm" localSheetId="18" hidden="1">#REF!</definedName>
    <definedName name="_bdm.82A892CB89214A6BAAFE49C9DB26CF4D.edm" localSheetId="16" hidden="1">#REF!</definedName>
    <definedName name="_bdm.82A892CB89214A6BAAFE49C9DB26CF4D.edm" localSheetId="1" hidden="1">#REF!</definedName>
    <definedName name="_bdm.82A892CB89214A6BAAFE49C9DB26CF4D.edm" localSheetId="4" hidden="1">#REF!</definedName>
    <definedName name="_bdm.831881862EE64CC38F63EA27DE8A056F.edm" localSheetId="5" hidden="1">#REF!</definedName>
    <definedName name="_bdm.831881862EE64CC38F63EA27DE8A056F.edm" localSheetId="17" hidden="1">#REF!</definedName>
    <definedName name="_bdm.831881862EE64CC38F63EA27DE8A056F.edm" localSheetId="18" hidden="1">#REF!</definedName>
    <definedName name="_bdm.831881862EE64CC38F63EA27DE8A056F.edm" localSheetId="16" hidden="1">#REF!</definedName>
    <definedName name="_bdm.831881862EE64CC38F63EA27DE8A056F.edm" localSheetId="1" hidden="1">#REF!</definedName>
    <definedName name="_bdm.831881862EE64CC38F63EA27DE8A056F.edm" localSheetId="4" hidden="1">#REF!</definedName>
    <definedName name="_bdm.832D8488EA0A40BFBDEEAFE91999590B.edm" localSheetId="5" hidden="1">#REF!</definedName>
    <definedName name="_bdm.832D8488EA0A40BFBDEEAFE91999590B.edm" localSheetId="17" hidden="1">#REF!</definedName>
    <definedName name="_bdm.832D8488EA0A40BFBDEEAFE91999590B.edm" localSheetId="18" hidden="1">#REF!</definedName>
    <definedName name="_bdm.832D8488EA0A40BFBDEEAFE91999590B.edm" localSheetId="16" hidden="1">#REF!</definedName>
    <definedName name="_bdm.832D8488EA0A40BFBDEEAFE91999590B.edm" localSheetId="1" hidden="1">#REF!</definedName>
    <definedName name="_bdm.832D8488EA0A40BFBDEEAFE91999590B.edm" localSheetId="4" hidden="1">#REF!</definedName>
    <definedName name="_bdm.839BD940973C407C9A64FF6480A4752E.edm" localSheetId="5" hidden="1">#REF!</definedName>
    <definedName name="_bdm.839BD940973C407C9A64FF6480A4752E.edm" localSheetId="17" hidden="1">#REF!</definedName>
    <definedName name="_bdm.839BD940973C407C9A64FF6480A4752E.edm" localSheetId="18" hidden="1">#REF!</definedName>
    <definedName name="_bdm.839BD940973C407C9A64FF6480A4752E.edm" localSheetId="16" hidden="1">#REF!</definedName>
    <definedName name="_bdm.839BD940973C407C9A64FF6480A4752E.edm" localSheetId="1" hidden="1">#REF!</definedName>
    <definedName name="_bdm.839BD940973C407C9A64FF6480A4752E.edm" localSheetId="4" hidden="1">#REF!</definedName>
    <definedName name="_bdm.83C7489902F9438A8916DA66156E288C.edm" localSheetId="5" hidden="1">#REF!</definedName>
    <definedName name="_bdm.83C7489902F9438A8916DA66156E288C.edm" localSheetId="17" hidden="1">#REF!</definedName>
    <definedName name="_bdm.83C7489902F9438A8916DA66156E288C.edm" localSheetId="18" hidden="1">#REF!</definedName>
    <definedName name="_bdm.83C7489902F9438A8916DA66156E288C.edm" localSheetId="16" hidden="1">#REF!</definedName>
    <definedName name="_bdm.83C7489902F9438A8916DA66156E288C.edm" localSheetId="1" hidden="1">#REF!</definedName>
    <definedName name="_bdm.83C7489902F9438A8916DA66156E288C.edm" localSheetId="4" hidden="1">#REF!</definedName>
    <definedName name="_bdm.83DE6754E3804981A9FAB8BD787BC018.edm" localSheetId="5" hidden="1">#REF!</definedName>
    <definedName name="_bdm.83DE6754E3804981A9FAB8BD787BC018.edm" localSheetId="17" hidden="1">#REF!</definedName>
    <definedName name="_bdm.83DE6754E3804981A9FAB8BD787BC018.edm" localSheetId="18" hidden="1">#REF!</definedName>
    <definedName name="_bdm.83DE6754E3804981A9FAB8BD787BC018.edm" localSheetId="16" hidden="1">#REF!</definedName>
    <definedName name="_bdm.83DE6754E3804981A9FAB8BD787BC018.edm" localSheetId="1" hidden="1">#REF!</definedName>
    <definedName name="_bdm.83DE6754E3804981A9FAB8BD787BC018.edm" localSheetId="4" hidden="1">#REF!</definedName>
    <definedName name="_bdm.841F4C8414CB48F2BF14A2F19740CD24.edm" localSheetId="5" hidden="1">#REF!</definedName>
    <definedName name="_bdm.841F4C8414CB48F2BF14A2F19740CD24.edm" localSheetId="17" hidden="1">#REF!</definedName>
    <definedName name="_bdm.841F4C8414CB48F2BF14A2F19740CD24.edm" localSheetId="18" hidden="1">#REF!</definedName>
    <definedName name="_bdm.841F4C8414CB48F2BF14A2F19740CD24.edm" localSheetId="16" hidden="1">#REF!</definedName>
    <definedName name="_bdm.841F4C8414CB48F2BF14A2F19740CD24.edm" localSheetId="1" hidden="1">#REF!</definedName>
    <definedName name="_bdm.841F4C8414CB48F2BF14A2F19740CD24.edm" localSheetId="4" hidden="1">#REF!</definedName>
    <definedName name="_bdm.84B41B8F4A8E4C7C9FBB99CFCFF41FA5.edm" localSheetId="5" hidden="1">#REF!</definedName>
    <definedName name="_bdm.84B41B8F4A8E4C7C9FBB99CFCFF41FA5.edm" localSheetId="17" hidden="1">#REF!</definedName>
    <definedName name="_bdm.84B41B8F4A8E4C7C9FBB99CFCFF41FA5.edm" localSheetId="18" hidden="1">#REF!</definedName>
    <definedName name="_bdm.84B41B8F4A8E4C7C9FBB99CFCFF41FA5.edm" localSheetId="16" hidden="1">#REF!</definedName>
    <definedName name="_bdm.84B41B8F4A8E4C7C9FBB99CFCFF41FA5.edm" localSheetId="1" hidden="1">#REF!</definedName>
    <definedName name="_bdm.84B41B8F4A8E4C7C9FBB99CFCFF41FA5.edm" localSheetId="4" hidden="1">#REF!</definedName>
    <definedName name="_bdm.8530813CC3ED41F88D6A602E614A6ACC.edm" localSheetId="5" hidden="1">#REF!</definedName>
    <definedName name="_bdm.8530813CC3ED41F88D6A602E614A6ACC.edm" localSheetId="17" hidden="1">#REF!</definedName>
    <definedName name="_bdm.8530813CC3ED41F88D6A602E614A6ACC.edm" localSheetId="18" hidden="1">#REF!</definedName>
    <definedName name="_bdm.8530813CC3ED41F88D6A602E614A6ACC.edm" localSheetId="16" hidden="1">#REF!</definedName>
    <definedName name="_bdm.8530813CC3ED41F88D6A602E614A6ACC.edm" localSheetId="1" hidden="1">#REF!</definedName>
    <definedName name="_bdm.8530813CC3ED41F88D6A602E614A6ACC.edm" localSheetId="4" hidden="1">#REF!</definedName>
    <definedName name="_bdm.855DF8DCA1A8491998B73F02F025D4D8.edm" localSheetId="5" hidden="1">#REF!</definedName>
    <definedName name="_bdm.855DF8DCA1A8491998B73F02F025D4D8.edm" localSheetId="17" hidden="1">#REF!</definedName>
    <definedName name="_bdm.855DF8DCA1A8491998B73F02F025D4D8.edm" localSheetId="18" hidden="1">#REF!</definedName>
    <definedName name="_bdm.855DF8DCA1A8491998B73F02F025D4D8.edm" localSheetId="16" hidden="1">#REF!</definedName>
    <definedName name="_bdm.855DF8DCA1A8491998B73F02F025D4D8.edm" localSheetId="1" hidden="1">#REF!</definedName>
    <definedName name="_bdm.855DF8DCA1A8491998B73F02F025D4D8.edm" localSheetId="4" hidden="1">#REF!</definedName>
    <definedName name="_bdm.86A078386BE1427090C443E430EE8C19.edm" localSheetId="5" hidden="1">#REF!</definedName>
    <definedName name="_bdm.86A078386BE1427090C443E430EE8C19.edm" localSheetId="17" hidden="1">#REF!</definedName>
    <definedName name="_bdm.86A078386BE1427090C443E430EE8C19.edm" localSheetId="18" hidden="1">#REF!</definedName>
    <definedName name="_bdm.86A078386BE1427090C443E430EE8C19.edm" localSheetId="16" hidden="1">#REF!</definedName>
    <definedName name="_bdm.86A078386BE1427090C443E430EE8C19.edm" localSheetId="1" hidden="1">#REF!</definedName>
    <definedName name="_bdm.86A078386BE1427090C443E430EE8C19.edm" localSheetId="4" hidden="1">#REF!</definedName>
    <definedName name="_bdm.873E2AA488154523A4D2393999727F2C.edm" localSheetId="5" hidden="1">#REF!</definedName>
    <definedName name="_bdm.873E2AA488154523A4D2393999727F2C.edm" localSheetId="17" hidden="1">#REF!</definedName>
    <definedName name="_bdm.873E2AA488154523A4D2393999727F2C.edm" localSheetId="18" hidden="1">#REF!</definedName>
    <definedName name="_bdm.873E2AA488154523A4D2393999727F2C.edm" localSheetId="16" hidden="1">#REF!</definedName>
    <definedName name="_bdm.873E2AA488154523A4D2393999727F2C.edm" localSheetId="1" hidden="1">#REF!</definedName>
    <definedName name="_bdm.873E2AA488154523A4D2393999727F2C.edm" localSheetId="4" hidden="1">#REF!</definedName>
    <definedName name="_bdm.88616E4DAD9748DDA7CD44B6429710C8.edm" localSheetId="5" hidden="1">#REF!</definedName>
    <definedName name="_bdm.88616E4DAD9748DDA7CD44B6429710C8.edm" localSheetId="17" hidden="1">#REF!</definedName>
    <definedName name="_bdm.88616E4DAD9748DDA7CD44B6429710C8.edm" localSheetId="18" hidden="1">#REF!</definedName>
    <definedName name="_bdm.88616E4DAD9748DDA7CD44B6429710C8.edm" localSheetId="16" hidden="1">#REF!</definedName>
    <definedName name="_bdm.88616E4DAD9748DDA7CD44B6429710C8.edm" localSheetId="1" hidden="1">#REF!</definedName>
    <definedName name="_bdm.88616E4DAD9748DDA7CD44B6429710C8.edm" localSheetId="4" hidden="1">#REF!</definedName>
    <definedName name="_bdm.88A1AB12E95C445A8CCA5793D5FEEF54.edm" localSheetId="5" hidden="1">#REF!</definedName>
    <definedName name="_bdm.88A1AB12E95C445A8CCA5793D5FEEF54.edm" localSheetId="17" hidden="1">#REF!</definedName>
    <definedName name="_bdm.88A1AB12E95C445A8CCA5793D5FEEF54.edm" localSheetId="18" hidden="1">#REF!</definedName>
    <definedName name="_bdm.88A1AB12E95C445A8CCA5793D5FEEF54.edm" localSheetId="16" hidden="1">#REF!</definedName>
    <definedName name="_bdm.88A1AB12E95C445A8CCA5793D5FEEF54.edm" localSheetId="1" hidden="1">#REF!</definedName>
    <definedName name="_bdm.88A1AB12E95C445A8CCA5793D5FEEF54.edm" localSheetId="4" hidden="1">#REF!</definedName>
    <definedName name="_bdm.8923E5381D5F4C65AB9A631223F50CB5.edm" localSheetId="5" hidden="1">#REF!</definedName>
    <definedName name="_bdm.8923E5381D5F4C65AB9A631223F50CB5.edm" localSheetId="17" hidden="1">#REF!</definedName>
    <definedName name="_bdm.8923E5381D5F4C65AB9A631223F50CB5.edm" localSheetId="18" hidden="1">#REF!</definedName>
    <definedName name="_bdm.8923E5381D5F4C65AB9A631223F50CB5.edm" localSheetId="16" hidden="1">#REF!</definedName>
    <definedName name="_bdm.8923E5381D5F4C65AB9A631223F50CB5.edm" localSheetId="1" hidden="1">#REF!</definedName>
    <definedName name="_bdm.8923E5381D5F4C65AB9A631223F50CB5.edm" localSheetId="4" hidden="1">#REF!</definedName>
    <definedName name="_bdm.8959388EE9A648349B3E7BCFF3452185.edm" localSheetId="5" hidden="1">#REF!</definedName>
    <definedName name="_bdm.8959388EE9A648349B3E7BCFF3452185.edm" localSheetId="17" hidden="1">#REF!</definedName>
    <definedName name="_bdm.8959388EE9A648349B3E7BCFF3452185.edm" localSheetId="18" hidden="1">#REF!</definedName>
    <definedName name="_bdm.8959388EE9A648349B3E7BCFF3452185.edm" localSheetId="16" hidden="1">#REF!</definedName>
    <definedName name="_bdm.8959388EE9A648349B3E7BCFF3452185.edm" localSheetId="1" hidden="1">#REF!</definedName>
    <definedName name="_bdm.8959388EE9A648349B3E7BCFF3452185.edm" localSheetId="4" hidden="1">#REF!</definedName>
    <definedName name="_bdm.89647EF5C6F14BB39C540AD50353D323.edm" localSheetId="5" hidden="1">#REF!</definedName>
    <definedName name="_bdm.89647EF5C6F14BB39C540AD50353D323.edm" localSheetId="17" hidden="1">#REF!</definedName>
    <definedName name="_bdm.89647EF5C6F14BB39C540AD50353D323.edm" localSheetId="18" hidden="1">#REF!</definedName>
    <definedName name="_bdm.89647EF5C6F14BB39C540AD50353D323.edm" localSheetId="16" hidden="1">#REF!</definedName>
    <definedName name="_bdm.89647EF5C6F14BB39C540AD50353D323.edm" localSheetId="1" hidden="1">#REF!</definedName>
    <definedName name="_bdm.89647EF5C6F14BB39C540AD50353D323.edm" localSheetId="4" hidden="1">#REF!</definedName>
    <definedName name="_bdm.89666E378E734F80BE1ACEFAC22AA3D9.edm" localSheetId="5" hidden="1">#REF!</definedName>
    <definedName name="_bdm.89666E378E734F80BE1ACEFAC22AA3D9.edm" localSheetId="17" hidden="1">#REF!</definedName>
    <definedName name="_bdm.89666E378E734F80BE1ACEFAC22AA3D9.edm" localSheetId="18" hidden="1">#REF!</definedName>
    <definedName name="_bdm.89666E378E734F80BE1ACEFAC22AA3D9.edm" localSheetId="16" hidden="1">#REF!</definedName>
    <definedName name="_bdm.89666E378E734F80BE1ACEFAC22AA3D9.edm" localSheetId="1" hidden="1">#REF!</definedName>
    <definedName name="_bdm.89666E378E734F80BE1ACEFAC22AA3D9.edm" localSheetId="4" hidden="1">#REF!</definedName>
    <definedName name="_bdm.89719F743E3E435EB9B3CDEBC7C0DE58.edm" localSheetId="5" hidden="1">#REF!</definedName>
    <definedName name="_bdm.89719F743E3E435EB9B3CDEBC7C0DE58.edm" localSheetId="17" hidden="1">#REF!</definedName>
    <definedName name="_bdm.89719F743E3E435EB9B3CDEBC7C0DE58.edm" localSheetId="18" hidden="1">#REF!</definedName>
    <definedName name="_bdm.89719F743E3E435EB9B3CDEBC7C0DE58.edm" localSheetId="16" hidden="1">#REF!</definedName>
    <definedName name="_bdm.89719F743E3E435EB9B3CDEBC7C0DE58.edm" localSheetId="1" hidden="1">#REF!</definedName>
    <definedName name="_bdm.89719F743E3E435EB9B3CDEBC7C0DE58.edm" localSheetId="4" hidden="1">#REF!</definedName>
    <definedName name="_bdm.8999C185D793402AB6BC8E852C554C16.edm" localSheetId="5" hidden="1">#REF!</definedName>
    <definedName name="_bdm.8999C185D793402AB6BC8E852C554C16.edm" localSheetId="17" hidden="1">#REF!</definedName>
    <definedName name="_bdm.8999C185D793402AB6BC8E852C554C16.edm" localSheetId="18" hidden="1">#REF!</definedName>
    <definedName name="_bdm.8999C185D793402AB6BC8E852C554C16.edm" localSheetId="16" hidden="1">#REF!</definedName>
    <definedName name="_bdm.8999C185D793402AB6BC8E852C554C16.edm" localSheetId="1" hidden="1">#REF!</definedName>
    <definedName name="_bdm.8999C185D793402AB6BC8E852C554C16.edm" localSheetId="4" hidden="1">#REF!</definedName>
    <definedName name="_bdm.8A49F61524AA4851B3BE8FD934110451.edm" localSheetId="5" hidden="1">#REF!</definedName>
    <definedName name="_bdm.8A49F61524AA4851B3BE8FD934110451.edm" localSheetId="17" hidden="1">#REF!</definedName>
    <definedName name="_bdm.8A49F61524AA4851B3BE8FD934110451.edm" localSheetId="18" hidden="1">#REF!</definedName>
    <definedName name="_bdm.8A49F61524AA4851B3BE8FD934110451.edm" localSheetId="16" hidden="1">#REF!</definedName>
    <definedName name="_bdm.8A49F61524AA4851B3BE8FD934110451.edm" localSheetId="1" hidden="1">#REF!</definedName>
    <definedName name="_bdm.8A49F61524AA4851B3BE8FD934110451.edm" localSheetId="4" hidden="1">#REF!</definedName>
    <definedName name="_bdm.8A8004932C2D4FD0BBD42B3882B52B02.edm" localSheetId="5" hidden="1">#REF!</definedName>
    <definedName name="_bdm.8A8004932C2D4FD0BBD42B3882B52B02.edm" localSheetId="17" hidden="1">#REF!</definedName>
    <definedName name="_bdm.8A8004932C2D4FD0BBD42B3882B52B02.edm" localSheetId="18" hidden="1">#REF!</definedName>
    <definedName name="_bdm.8A8004932C2D4FD0BBD42B3882B52B02.edm" localSheetId="16" hidden="1">#REF!</definedName>
    <definedName name="_bdm.8A8004932C2D4FD0BBD42B3882B52B02.edm" localSheetId="1" hidden="1">#REF!</definedName>
    <definedName name="_bdm.8A8004932C2D4FD0BBD42B3882B52B02.edm" localSheetId="4" hidden="1">#REF!</definedName>
    <definedName name="_bdm.8AB2F2AFE3094EF2A4F5AEFC34954770.edm" localSheetId="5" hidden="1">#REF!</definedName>
    <definedName name="_bdm.8AB2F2AFE3094EF2A4F5AEFC34954770.edm" localSheetId="17" hidden="1">#REF!</definedName>
    <definedName name="_bdm.8AB2F2AFE3094EF2A4F5AEFC34954770.edm" localSheetId="18" hidden="1">#REF!</definedName>
    <definedName name="_bdm.8AB2F2AFE3094EF2A4F5AEFC34954770.edm" localSheetId="16" hidden="1">#REF!</definedName>
    <definedName name="_bdm.8AB2F2AFE3094EF2A4F5AEFC34954770.edm" localSheetId="1" hidden="1">#REF!</definedName>
    <definedName name="_bdm.8AB2F2AFE3094EF2A4F5AEFC34954770.edm" localSheetId="4" hidden="1">#REF!</definedName>
    <definedName name="_bdm.8B859C52916F44FA838F0D5A07874C3D.edm" localSheetId="5" hidden="1">#REF!</definedName>
    <definedName name="_bdm.8B859C52916F44FA838F0D5A07874C3D.edm" localSheetId="17" hidden="1">#REF!</definedName>
    <definedName name="_bdm.8B859C52916F44FA838F0D5A07874C3D.edm" localSheetId="18" hidden="1">#REF!</definedName>
    <definedName name="_bdm.8B859C52916F44FA838F0D5A07874C3D.edm" localSheetId="16" hidden="1">#REF!</definedName>
    <definedName name="_bdm.8B859C52916F44FA838F0D5A07874C3D.edm" localSheetId="1" hidden="1">#REF!</definedName>
    <definedName name="_bdm.8B859C52916F44FA838F0D5A07874C3D.edm" localSheetId="4" hidden="1">#REF!</definedName>
    <definedName name="_bdm.8B9B665BF50E4FD8B16A85B20D86A035.edm" localSheetId="5" hidden="1">#REF!</definedName>
    <definedName name="_bdm.8B9B665BF50E4FD8B16A85B20D86A035.edm" localSheetId="17" hidden="1">#REF!</definedName>
    <definedName name="_bdm.8B9B665BF50E4FD8B16A85B20D86A035.edm" localSheetId="18" hidden="1">#REF!</definedName>
    <definedName name="_bdm.8B9B665BF50E4FD8B16A85B20D86A035.edm" localSheetId="16" hidden="1">#REF!</definedName>
    <definedName name="_bdm.8B9B665BF50E4FD8B16A85B20D86A035.edm" localSheetId="1" hidden="1">#REF!</definedName>
    <definedName name="_bdm.8B9B665BF50E4FD8B16A85B20D86A035.edm" localSheetId="4" hidden="1">#REF!</definedName>
    <definedName name="_bdm.8BF61CA1A6C6412D85E2D532BCCA39FF.edm" localSheetId="5" hidden="1">#REF!</definedName>
    <definedName name="_bdm.8BF61CA1A6C6412D85E2D532BCCA39FF.edm" localSheetId="17" hidden="1">#REF!</definedName>
    <definedName name="_bdm.8BF61CA1A6C6412D85E2D532BCCA39FF.edm" localSheetId="18" hidden="1">#REF!</definedName>
    <definedName name="_bdm.8BF61CA1A6C6412D85E2D532BCCA39FF.edm" localSheetId="16" hidden="1">#REF!</definedName>
    <definedName name="_bdm.8BF61CA1A6C6412D85E2D532BCCA39FF.edm" localSheetId="1" hidden="1">#REF!</definedName>
    <definedName name="_bdm.8BF61CA1A6C6412D85E2D532BCCA39FF.edm" localSheetId="4" hidden="1">#REF!</definedName>
    <definedName name="_bdm.8C147324C309445EA682735C08D17EB0.edm" localSheetId="5" hidden="1">#REF!</definedName>
    <definedName name="_bdm.8C147324C309445EA682735C08D17EB0.edm" localSheetId="17" hidden="1">#REF!</definedName>
    <definedName name="_bdm.8C147324C309445EA682735C08D17EB0.edm" localSheetId="18" hidden="1">#REF!</definedName>
    <definedName name="_bdm.8C147324C309445EA682735C08D17EB0.edm" localSheetId="16" hidden="1">#REF!</definedName>
    <definedName name="_bdm.8C147324C309445EA682735C08D17EB0.edm" localSheetId="1" hidden="1">#REF!</definedName>
    <definedName name="_bdm.8C147324C309445EA682735C08D17EB0.edm" localSheetId="4" hidden="1">#REF!</definedName>
    <definedName name="_bdm.8C768DD51CC3430591BE5E03995D7BCA.edm" localSheetId="5" hidden="1">#REF!</definedName>
    <definedName name="_bdm.8C768DD51CC3430591BE5E03995D7BCA.edm" localSheetId="17" hidden="1">#REF!</definedName>
    <definedName name="_bdm.8C768DD51CC3430591BE5E03995D7BCA.edm" localSheetId="18" hidden="1">#REF!</definedName>
    <definedName name="_bdm.8C768DD51CC3430591BE5E03995D7BCA.edm" localSheetId="16" hidden="1">#REF!</definedName>
    <definedName name="_bdm.8C768DD51CC3430591BE5E03995D7BCA.edm" localSheetId="1" hidden="1">#REF!</definedName>
    <definedName name="_bdm.8C768DD51CC3430591BE5E03995D7BCA.edm" localSheetId="4" hidden="1">#REF!</definedName>
    <definedName name="_bdm.8CC59E4BB7D44F41ACFF1E3FA4960F6B.edm" localSheetId="5" hidden="1">#REF!</definedName>
    <definedName name="_bdm.8CC59E4BB7D44F41ACFF1E3FA4960F6B.edm" localSheetId="17" hidden="1">#REF!</definedName>
    <definedName name="_bdm.8CC59E4BB7D44F41ACFF1E3FA4960F6B.edm" localSheetId="18" hidden="1">#REF!</definedName>
    <definedName name="_bdm.8CC59E4BB7D44F41ACFF1E3FA4960F6B.edm" localSheetId="16" hidden="1">#REF!</definedName>
    <definedName name="_bdm.8CC59E4BB7D44F41ACFF1E3FA4960F6B.edm" localSheetId="1" hidden="1">#REF!</definedName>
    <definedName name="_bdm.8CC59E4BB7D44F41ACFF1E3FA4960F6B.edm" localSheetId="4" hidden="1">#REF!</definedName>
    <definedName name="_bdm.8CF71BD78C954BEA9353E156AA692415.edm" localSheetId="5" hidden="1">#REF!</definedName>
    <definedName name="_bdm.8CF71BD78C954BEA9353E156AA692415.edm" localSheetId="17" hidden="1">#REF!</definedName>
    <definedName name="_bdm.8CF71BD78C954BEA9353E156AA692415.edm" localSheetId="18" hidden="1">#REF!</definedName>
    <definedName name="_bdm.8CF71BD78C954BEA9353E156AA692415.edm" localSheetId="16" hidden="1">#REF!</definedName>
    <definedName name="_bdm.8CF71BD78C954BEA9353E156AA692415.edm" localSheetId="1" hidden="1">#REF!</definedName>
    <definedName name="_bdm.8CF71BD78C954BEA9353E156AA692415.edm" localSheetId="4" hidden="1">#REF!</definedName>
    <definedName name="_bdm.8D786F80AD964455ABF193084FCAA94A.edm" localSheetId="5" hidden="1">#REF!</definedName>
    <definedName name="_bdm.8D786F80AD964455ABF193084FCAA94A.edm" localSheetId="17" hidden="1">#REF!</definedName>
    <definedName name="_bdm.8D786F80AD964455ABF193084FCAA94A.edm" localSheetId="18" hidden="1">#REF!</definedName>
    <definedName name="_bdm.8D786F80AD964455ABF193084FCAA94A.edm" localSheetId="16" hidden="1">#REF!</definedName>
    <definedName name="_bdm.8D786F80AD964455ABF193084FCAA94A.edm" localSheetId="1" hidden="1">#REF!</definedName>
    <definedName name="_bdm.8D786F80AD964455ABF193084FCAA94A.edm" localSheetId="4" hidden="1">#REF!</definedName>
    <definedName name="_bdm.8DE2A898EBD048DAA96CC02D81B029EE.edm" localSheetId="5" hidden="1">#REF!</definedName>
    <definedName name="_bdm.8DE2A898EBD048DAA96CC02D81B029EE.edm" localSheetId="17" hidden="1">#REF!</definedName>
    <definedName name="_bdm.8DE2A898EBD048DAA96CC02D81B029EE.edm" localSheetId="18" hidden="1">#REF!</definedName>
    <definedName name="_bdm.8DE2A898EBD048DAA96CC02D81B029EE.edm" localSheetId="16" hidden="1">#REF!</definedName>
    <definedName name="_bdm.8DE2A898EBD048DAA96CC02D81B029EE.edm" localSheetId="1" hidden="1">#REF!</definedName>
    <definedName name="_bdm.8DE2A898EBD048DAA96CC02D81B029EE.edm" localSheetId="4" hidden="1">#REF!</definedName>
    <definedName name="_bdm.8E0702AD4A774002AA52F0BD9F8C5180.edm" localSheetId="5" hidden="1">#REF!</definedName>
    <definedName name="_bdm.8E0702AD4A774002AA52F0BD9F8C5180.edm" localSheetId="17" hidden="1">#REF!</definedName>
    <definedName name="_bdm.8E0702AD4A774002AA52F0BD9F8C5180.edm" localSheetId="18" hidden="1">#REF!</definedName>
    <definedName name="_bdm.8E0702AD4A774002AA52F0BD9F8C5180.edm" localSheetId="16" hidden="1">#REF!</definedName>
    <definedName name="_bdm.8E0702AD4A774002AA52F0BD9F8C5180.edm" localSheetId="1" hidden="1">#REF!</definedName>
    <definedName name="_bdm.8E0702AD4A774002AA52F0BD9F8C5180.edm" localSheetId="4" hidden="1">#REF!</definedName>
    <definedName name="_bdm.8E547CC1163844908E0F551B26656FF0.edm" localSheetId="5" hidden="1">#REF!</definedName>
    <definedName name="_bdm.8E547CC1163844908E0F551B26656FF0.edm" localSheetId="17" hidden="1">#REF!</definedName>
    <definedName name="_bdm.8E547CC1163844908E0F551B26656FF0.edm" localSheetId="18" hidden="1">#REF!</definedName>
    <definedName name="_bdm.8E547CC1163844908E0F551B26656FF0.edm" localSheetId="16" hidden="1">#REF!</definedName>
    <definedName name="_bdm.8E547CC1163844908E0F551B26656FF0.edm" localSheetId="1" hidden="1">#REF!</definedName>
    <definedName name="_bdm.8E547CC1163844908E0F551B26656FF0.edm" localSheetId="4" hidden="1">#REF!</definedName>
    <definedName name="_bdm.8EC6201627504C9A8611A5BAE031CAB9.edm" localSheetId="5" hidden="1">#REF!</definedName>
    <definedName name="_bdm.8EC6201627504C9A8611A5BAE031CAB9.edm" localSheetId="17" hidden="1">#REF!</definedName>
    <definedName name="_bdm.8EC6201627504C9A8611A5BAE031CAB9.edm" localSheetId="18" hidden="1">#REF!</definedName>
    <definedName name="_bdm.8EC6201627504C9A8611A5BAE031CAB9.edm" localSheetId="16" hidden="1">#REF!</definedName>
    <definedName name="_bdm.8EC6201627504C9A8611A5BAE031CAB9.edm" localSheetId="1" hidden="1">#REF!</definedName>
    <definedName name="_bdm.8EC6201627504C9A8611A5BAE031CAB9.edm" localSheetId="4" hidden="1">#REF!</definedName>
    <definedName name="_bdm.8F4158684B88416EA7CB985407AC6EC0.edm" localSheetId="5" hidden="1">#REF!</definedName>
    <definedName name="_bdm.8F4158684B88416EA7CB985407AC6EC0.edm" localSheetId="17" hidden="1">#REF!</definedName>
    <definedName name="_bdm.8F4158684B88416EA7CB985407AC6EC0.edm" localSheetId="18" hidden="1">#REF!</definedName>
    <definedName name="_bdm.8F4158684B88416EA7CB985407AC6EC0.edm" localSheetId="16" hidden="1">#REF!</definedName>
    <definedName name="_bdm.8F4158684B88416EA7CB985407AC6EC0.edm" localSheetId="1" hidden="1">#REF!</definedName>
    <definedName name="_bdm.8F4158684B88416EA7CB985407AC6EC0.edm" localSheetId="4" hidden="1">#REF!</definedName>
    <definedName name="_bdm.8F8B954D78EF4FBAB1219080923E136B.edm" localSheetId="5" hidden="1">#REF!</definedName>
    <definedName name="_bdm.8F8B954D78EF4FBAB1219080923E136B.edm" localSheetId="17" hidden="1">#REF!</definedName>
    <definedName name="_bdm.8F8B954D78EF4FBAB1219080923E136B.edm" localSheetId="18" hidden="1">#REF!</definedName>
    <definedName name="_bdm.8F8B954D78EF4FBAB1219080923E136B.edm" localSheetId="16" hidden="1">#REF!</definedName>
    <definedName name="_bdm.8F8B954D78EF4FBAB1219080923E136B.edm" localSheetId="1" hidden="1">#REF!</definedName>
    <definedName name="_bdm.8F8B954D78EF4FBAB1219080923E136B.edm" localSheetId="4" hidden="1">#REF!</definedName>
    <definedName name="_bdm.8FA1985E0CDF48B2B399B80E6F80216C.edm" localSheetId="5" hidden="1">#REF!</definedName>
    <definedName name="_bdm.8FA1985E0CDF48B2B399B80E6F80216C.edm" localSheetId="17" hidden="1">#REF!</definedName>
    <definedName name="_bdm.8FA1985E0CDF48B2B399B80E6F80216C.edm" localSheetId="18" hidden="1">#REF!</definedName>
    <definedName name="_bdm.8FA1985E0CDF48B2B399B80E6F80216C.edm" localSheetId="16" hidden="1">#REF!</definedName>
    <definedName name="_bdm.8FA1985E0CDF48B2B399B80E6F80216C.edm" localSheetId="1" hidden="1">#REF!</definedName>
    <definedName name="_bdm.8FA1985E0CDF48B2B399B80E6F80216C.edm" localSheetId="4" hidden="1">#REF!</definedName>
    <definedName name="_bdm.90225EB33C8D4A5A9E8BF5BE05314EAB.edm" localSheetId="5" hidden="1">#REF!</definedName>
    <definedName name="_bdm.90225EB33C8D4A5A9E8BF5BE05314EAB.edm" localSheetId="17" hidden="1">#REF!</definedName>
    <definedName name="_bdm.90225EB33C8D4A5A9E8BF5BE05314EAB.edm" localSheetId="18" hidden="1">#REF!</definedName>
    <definedName name="_bdm.90225EB33C8D4A5A9E8BF5BE05314EAB.edm" localSheetId="16" hidden="1">#REF!</definedName>
    <definedName name="_bdm.90225EB33C8D4A5A9E8BF5BE05314EAB.edm" localSheetId="1" hidden="1">#REF!</definedName>
    <definedName name="_bdm.90225EB33C8D4A5A9E8BF5BE05314EAB.edm" localSheetId="4" hidden="1">#REF!</definedName>
    <definedName name="_bdm.9027787DC54C49FEABAA158B7455823D.edm" localSheetId="5" hidden="1">#REF!</definedName>
    <definedName name="_bdm.9027787DC54C49FEABAA158B7455823D.edm" localSheetId="17" hidden="1">#REF!</definedName>
    <definedName name="_bdm.9027787DC54C49FEABAA158B7455823D.edm" localSheetId="18" hidden="1">#REF!</definedName>
    <definedName name="_bdm.9027787DC54C49FEABAA158B7455823D.edm" localSheetId="16" hidden="1">#REF!</definedName>
    <definedName name="_bdm.9027787DC54C49FEABAA158B7455823D.edm" localSheetId="1" hidden="1">#REF!</definedName>
    <definedName name="_bdm.9027787DC54C49FEABAA158B7455823D.edm" localSheetId="4" hidden="1">#REF!</definedName>
    <definedName name="_bdm.90614747F537498FAF3A8A9DAA04693D.edm" localSheetId="5" hidden="1">#REF!</definedName>
    <definedName name="_bdm.90614747F537498FAF3A8A9DAA04693D.edm" localSheetId="17" hidden="1">#REF!</definedName>
    <definedName name="_bdm.90614747F537498FAF3A8A9DAA04693D.edm" localSheetId="18" hidden="1">#REF!</definedName>
    <definedName name="_bdm.90614747F537498FAF3A8A9DAA04693D.edm" localSheetId="16" hidden="1">#REF!</definedName>
    <definedName name="_bdm.90614747F537498FAF3A8A9DAA04693D.edm" localSheetId="1" hidden="1">#REF!</definedName>
    <definedName name="_bdm.90614747F537498FAF3A8A9DAA04693D.edm" localSheetId="4" hidden="1">#REF!</definedName>
    <definedName name="_bdm.90E510ED5BF444A88A2236A4C24FFD3B.edm" localSheetId="5" hidden="1">#REF!</definedName>
    <definedName name="_bdm.90E510ED5BF444A88A2236A4C24FFD3B.edm" localSheetId="17" hidden="1">#REF!</definedName>
    <definedName name="_bdm.90E510ED5BF444A88A2236A4C24FFD3B.edm" localSheetId="18" hidden="1">#REF!</definedName>
    <definedName name="_bdm.90E510ED5BF444A88A2236A4C24FFD3B.edm" localSheetId="16" hidden="1">#REF!</definedName>
    <definedName name="_bdm.90E510ED5BF444A88A2236A4C24FFD3B.edm" localSheetId="1" hidden="1">#REF!</definedName>
    <definedName name="_bdm.90E510ED5BF444A88A2236A4C24FFD3B.edm" localSheetId="4" hidden="1">#REF!</definedName>
    <definedName name="_bdm.91256DEFD51A40FF892D5A2C56C7C81E.edm" localSheetId="5" hidden="1">#REF!</definedName>
    <definedName name="_bdm.91256DEFD51A40FF892D5A2C56C7C81E.edm" localSheetId="17" hidden="1">#REF!</definedName>
    <definedName name="_bdm.91256DEFD51A40FF892D5A2C56C7C81E.edm" localSheetId="18" hidden="1">#REF!</definedName>
    <definedName name="_bdm.91256DEFD51A40FF892D5A2C56C7C81E.edm" localSheetId="16" hidden="1">#REF!</definedName>
    <definedName name="_bdm.91256DEFD51A40FF892D5A2C56C7C81E.edm" localSheetId="1" hidden="1">#REF!</definedName>
    <definedName name="_bdm.91256DEFD51A40FF892D5A2C56C7C81E.edm" localSheetId="4" hidden="1">#REF!</definedName>
    <definedName name="_bdm.916B6E9C9F77451EB9047C1CD4229A17.edm" localSheetId="5" hidden="1">#REF!</definedName>
    <definedName name="_bdm.916B6E9C9F77451EB9047C1CD4229A17.edm" localSheetId="17" hidden="1">#REF!</definedName>
    <definedName name="_bdm.916B6E9C9F77451EB9047C1CD4229A17.edm" localSheetId="18" hidden="1">#REF!</definedName>
    <definedName name="_bdm.916B6E9C9F77451EB9047C1CD4229A17.edm" localSheetId="16" hidden="1">#REF!</definedName>
    <definedName name="_bdm.916B6E9C9F77451EB9047C1CD4229A17.edm" localSheetId="1" hidden="1">#REF!</definedName>
    <definedName name="_bdm.916B6E9C9F77451EB9047C1CD4229A17.edm" localSheetId="4" hidden="1">#REF!</definedName>
    <definedName name="_bdm.91971C99883D4AF5BBEEB41342A6F4CF.edm" localSheetId="5" hidden="1">#REF!</definedName>
    <definedName name="_bdm.91971C99883D4AF5BBEEB41342A6F4CF.edm" localSheetId="17" hidden="1">#REF!</definedName>
    <definedName name="_bdm.91971C99883D4AF5BBEEB41342A6F4CF.edm" localSheetId="18" hidden="1">#REF!</definedName>
    <definedName name="_bdm.91971C99883D4AF5BBEEB41342A6F4CF.edm" localSheetId="16" hidden="1">#REF!</definedName>
    <definedName name="_bdm.91971C99883D4AF5BBEEB41342A6F4CF.edm" localSheetId="1" hidden="1">#REF!</definedName>
    <definedName name="_bdm.91971C99883D4AF5BBEEB41342A6F4CF.edm" localSheetId="4" hidden="1">#REF!</definedName>
    <definedName name="_bdm.91C7BD26798A4845B129CFE48E84605B.edm" localSheetId="5" hidden="1">#REF!</definedName>
    <definedName name="_bdm.91C7BD26798A4845B129CFE48E84605B.edm" localSheetId="17" hidden="1">#REF!</definedName>
    <definedName name="_bdm.91C7BD26798A4845B129CFE48E84605B.edm" localSheetId="18" hidden="1">#REF!</definedName>
    <definedName name="_bdm.91C7BD26798A4845B129CFE48E84605B.edm" localSheetId="16" hidden="1">#REF!</definedName>
    <definedName name="_bdm.91C7BD26798A4845B129CFE48E84605B.edm" localSheetId="1" hidden="1">#REF!</definedName>
    <definedName name="_bdm.91C7BD26798A4845B129CFE48E84605B.edm" localSheetId="4" hidden="1">#REF!</definedName>
    <definedName name="_bdm.9205384EFDA34BCE81D95CC17B05D24D.edm" localSheetId="5" hidden="1">#REF!</definedName>
    <definedName name="_bdm.9205384EFDA34BCE81D95CC17B05D24D.edm" localSheetId="17" hidden="1">#REF!</definedName>
    <definedName name="_bdm.9205384EFDA34BCE81D95CC17B05D24D.edm" localSheetId="18" hidden="1">#REF!</definedName>
    <definedName name="_bdm.9205384EFDA34BCE81D95CC17B05D24D.edm" localSheetId="16" hidden="1">#REF!</definedName>
    <definedName name="_bdm.9205384EFDA34BCE81D95CC17B05D24D.edm" localSheetId="1" hidden="1">#REF!</definedName>
    <definedName name="_bdm.9205384EFDA34BCE81D95CC17B05D24D.edm" localSheetId="4" hidden="1">#REF!</definedName>
    <definedName name="_bdm.92215600063C4A4CB2833BB516FDC278.edm" localSheetId="5" hidden="1">#REF!</definedName>
    <definedName name="_bdm.92215600063C4A4CB2833BB516FDC278.edm" localSheetId="17" hidden="1">#REF!</definedName>
    <definedName name="_bdm.92215600063C4A4CB2833BB516FDC278.edm" localSheetId="18" hidden="1">#REF!</definedName>
    <definedName name="_bdm.92215600063C4A4CB2833BB516FDC278.edm" localSheetId="16" hidden="1">#REF!</definedName>
    <definedName name="_bdm.92215600063C4A4CB2833BB516FDC278.edm" localSheetId="1" hidden="1">#REF!</definedName>
    <definedName name="_bdm.92215600063C4A4CB2833BB516FDC278.edm" localSheetId="4" hidden="1">#REF!</definedName>
    <definedName name="_bdm.922FDD902EEC4C09BBAB90EF442E7FEE.edm" localSheetId="5" hidden="1">#REF!</definedName>
    <definedName name="_bdm.922FDD902EEC4C09BBAB90EF442E7FEE.edm" localSheetId="17" hidden="1">#REF!</definedName>
    <definedName name="_bdm.922FDD902EEC4C09BBAB90EF442E7FEE.edm" localSheetId="18" hidden="1">#REF!</definedName>
    <definedName name="_bdm.922FDD902EEC4C09BBAB90EF442E7FEE.edm" localSheetId="16" hidden="1">#REF!</definedName>
    <definedName name="_bdm.922FDD902EEC4C09BBAB90EF442E7FEE.edm" localSheetId="1" hidden="1">#REF!</definedName>
    <definedName name="_bdm.922FDD902EEC4C09BBAB90EF442E7FEE.edm" localSheetId="4" hidden="1">#REF!</definedName>
    <definedName name="_bdm.9256B42B2B034973BEA7B7B4D93DF597.edm" localSheetId="5" hidden="1">#REF!</definedName>
    <definedName name="_bdm.9256B42B2B034973BEA7B7B4D93DF597.edm" localSheetId="17" hidden="1">#REF!</definedName>
    <definedName name="_bdm.9256B42B2B034973BEA7B7B4D93DF597.edm" localSheetId="18" hidden="1">#REF!</definedName>
    <definedName name="_bdm.9256B42B2B034973BEA7B7B4D93DF597.edm" localSheetId="16" hidden="1">#REF!</definedName>
    <definedName name="_bdm.9256B42B2B034973BEA7B7B4D93DF597.edm" localSheetId="1" hidden="1">#REF!</definedName>
    <definedName name="_bdm.9256B42B2B034973BEA7B7B4D93DF597.edm" localSheetId="4" hidden="1">#REF!</definedName>
    <definedName name="_bdm.928C14155B6040C680BAD91FFD438403.edm" localSheetId="5" hidden="1">#REF!</definedName>
    <definedName name="_bdm.928C14155B6040C680BAD91FFD438403.edm" localSheetId="17" hidden="1">#REF!</definedName>
    <definedName name="_bdm.928C14155B6040C680BAD91FFD438403.edm" localSheetId="18" hidden="1">#REF!</definedName>
    <definedName name="_bdm.928C14155B6040C680BAD91FFD438403.edm" localSheetId="16" hidden="1">#REF!</definedName>
    <definedName name="_bdm.928C14155B6040C680BAD91FFD438403.edm" localSheetId="1" hidden="1">#REF!</definedName>
    <definedName name="_bdm.928C14155B6040C680BAD91FFD438403.edm" localSheetId="4" hidden="1">#REF!</definedName>
    <definedName name="_bdm.929547C8CDD745FABBF3DEAC955EBF64.edm" localSheetId="5" hidden="1">#REF!</definedName>
    <definedName name="_bdm.929547C8CDD745FABBF3DEAC955EBF64.edm" localSheetId="17" hidden="1">#REF!</definedName>
    <definedName name="_bdm.929547C8CDD745FABBF3DEAC955EBF64.edm" localSheetId="18" hidden="1">#REF!</definedName>
    <definedName name="_bdm.929547C8CDD745FABBF3DEAC955EBF64.edm" localSheetId="16" hidden="1">#REF!</definedName>
    <definedName name="_bdm.929547C8CDD745FABBF3DEAC955EBF64.edm" localSheetId="1" hidden="1">#REF!</definedName>
    <definedName name="_bdm.929547C8CDD745FABBF3DEAC955EBF64.edm" localSheetId="4" hidden="1">#REF!</definedName>
    <definedName name="_bdm.93A569A43B0747B3B9F5132AD04BB1EA.edm" localSheetId="5" hidden="1">#REF!</definedName>
    <definedName name="_bdm.93A569A43B0747B3B9F5132AD04BB1EA.edm" localSheetId="17" hidden="1">#REF!</definedName>
    <definedName name="_bdm.93A569A43B0747B3B9F5132AD04BB1EA.edm" localSheetId="18" hidden="1">#REF!</definedName>
    <definedName name="_bdm.93A569A43B0747B3B9F5132AD04BB1EA.edm" localSheetId="16" hidden="1">#REF!</definedName>
    <definedName name="_bdm.93A569A43B0747B3B9F5132AD04BB1EA.edm" localSheetId="1" hidden="1">#REF!</definedName>
    <definedName name="_bdm.93A569A43B0747B3B9F5132AD04BB1EA.edm" localSheetId="4" hidden="1">#REF!</definedName>
    <definedName name="_bdm.943B980225B3467390213E911224FDDE.edm" localSheetId="5" hidden="1">#REF!</definedName>
    <definedName name="_bdm.943B980225B3467390213E911224FDDE.edm" localSheetId="17" hidden="1">#REF!</definedName>
    <definedName name="_bdm.943B980225B3467390213E911224FDDE.edm" localSheetId="18" hidden="1">#REF!</definedName>
    <definedName name="_bdm.943B980225B3467390213E911224FDDE.edm" localSheetId="16" hidden="1">#REF!</definedName>
    <definedName name="_bdm.943B980225B3467390213E911224FDDE.edm" localSheetId="1" hidden="1">#REF!</definedName>
    <definedName name="_bdm.943B980225B3467390213E911224FDDE.edm" localSheetId="4" hidden="1">#REF!</definedName>
    <definedName name="_bdm.94B412E3F2E94671B7E9E3BD5269D1CC.edm" localSheetId="5" hidden="1">#REF!</definedName>
    <definedName name="_bdm.94B412E3F2E94671B7E9E3BD5269D1CC.edm" localSheetId="17" hidden="1">#REF!</definedName>
    <definedName name="_bdm.94B412E3F2E94671B7E9E3BD5269D1CC.edm" localSheetId="18" hidden="1">#REF!</definedName>
    <definedName name="_bdm.94B412E3F2E94671B7E9E3BD5269D1CC.edm" localSheetId="16" hidden="1">#REF!</definedName>
    <definedName name="_bdm.94B412E3F2E94671B7E9E3BD5269D1CC.edm" localSheetId="1" hidden="1">#REF!</definedName>
    <definedName name="_bdm.94B412E3F2E94671B7E9E3BD5269D1CC.edm" localSheetId="4" hidden="1">#REF!</definedName>
    <definedName name="_bdm.94E5B77D8B1A4104B4F8E081010F21CE.edm" localSheetId="5" hidden="1">#REF!</definedName>
    <definedName name="_bdm.94E5B77D8B1A4104B4F8E081010F21CE.edm" localSheetId="17" hidden="1">#REF!</definedName>
    <definedName name="_bdm.94E5B77D8B1A4104B4F8E081010F21CE.edm" localSheetId="18" hidden="1">#REF!</definedName>
    <definedName name="_bdm.94E5B77D8B1A4104B4F8E081010F21CE.edm" localSheetId="16" hidden="1">#REF!</definedName>
    <definedName name="_bdm.94E5B77D8B1A4104B4F8E081010F21CE.edm" localSheetId="1" hidden="1">#REF!</definedName>
    <definedName name="_bdm.94E5B77D8B1A4104B4F8E081010F21CE.edm" localSheetId="4" hidden="1">#REF!</definedName>
    <definedName name="_bdm.952A5FDC98234B33955925C5D03C4D90.edm" localSheetId="5" hidden="1">#REF!</definedName>
    <definedName name="_bdm.952A5FDC98234B33955925C5D03C4D90.edm" localSheetId="17" hidden="1">#REF!</definedName>
    <definedName name="_bdm.952A5FDC98234B33955925C5D03C4D90.edm" localSheetId="18" hidden="1">#REF!</definedName>
    <definedName name="_bdm.952A5FDC98234B33955925C5D03C4D90.edm" localSheetId="16" hidden="1">#REF!</definedName>
    <definedName name="_bdm.952A5FDC98234B33955925C5D03C4D90.edm" localSheetId="1" hidden="1">#REF!</definedName>
    <definedName name="_bdm.952A5FDC98234B33955925C5D03C4D90.edm" localSheetId="4" hidden="1">#REF!</definedName>
    <definedName name="_bdm.957EFAD7A6BA44F783FFBF960B9DE1DD.edm" localSheetId="5" hidden="1">#REF!</definedName>
    <definedName name="_bdm.957EFAD7A6BA44F783FFBF960B9DE1DD.edm" localSheetId="17" hidden="1">#REF!</definedName>
    <definedName name="_bdm.957EFAD7A6BA44F783FFBF960B9DE1DD.edm" localSheetId="18" hidden="1">#REF!</definedName>
    <definedName name="_bdm.957EFAD7A6BA44F783FFBF960B9DE1DD.edm" localSheetId="16" hidden="1">#REF!</definedName>
    <definedName name="_bdm.957EFAD7A6BA44F783FFBF960B9DE1DD.edm" localSheetId="1" hidden="1">#REF!</definedName>
    <definedName name="_bdm.957EFAD7A6BA44F783FFBF960B9DE1DD.edm" localSheetId="4" hidden="1">#REF!</definedName>
    <definedName name="_bdm.95B47ED72D704952AC0B3C9B66FC2DFF.edm" localSheetId="5" hidden="1">#REF!</definedName>
    <definedName name="_bdm.95B47ED72D704952AC0B3C9B66FC2DFF.edm" localSheetId="17" hidden="1">#REF!</definedName>
    <definedName name="_bdm.95B47ED72D704952AC0B3C9B66FC2DFF.edm" localSheetId="18" hidden="1">#REF!</definedName>
    <definedName name="_bdm.95B47ED72D704952AC0B3C9B66FC2DFF.edm" localSheetId="16" hidden="1">#REF!</definedName>
    <definedName name="_bdm.95B47ED72D704952AC0B3C9B66FC2DFF.edm" localSheetId="1" hidden="1">#REF!</definedName>
    <definedName name="_bdm.95B47ED72D704952AC0B3C9B66FC2DFF.edm" localSheetId="4" hidden="1">#REF!</definedName>
    <definedName name="_bdm.95E2E3CCDB094C3EA033A414137D233A.edm" localSheetId="5" hidden="1">#REF!</definedName>
    <definedName name="_bdm.95E2E3CCDB094C3EA033A414137D233A.edm" localSheetId="17" hidden="1">#REF!</definedName>
    <definedName name="_bdm.95E2E3CCDB094C3EA033A414137D233A.edm" localSheetId="18" hidden="1">#REF!</definedName>
    <definedName name="_bdm.95E2E3CCDB094C3EA033A414137D233A.edm" localSheetId="16" hidden="1">#REF!</definedName>
    <definedName name="_bdm.95E2E3CCDB094C3EA033A414137D233A.edm" localSheetId="1" hidden="1">#REF!</definedName>
    <definedName name="_bdm.95E2E3CCDB094C3EA033A414137D233A.edm" localSheetId="4" hidden="1">#REF!</definedName>
    <definedName name="_bdm.95E95B16218C43C19F76C5B65F59F2AF.edm" localSheetId="5" hidden="1">#REF!</definedName>
    <definedName name="_bdm.95E95B16218C43C19F76C5B65F59F2AF.edm" localSheetId="17" hidden="1">#REF!</definedName>
    <definedName name="_bdm.95E95B16218C43C19F76C5B65F59F2AF.edm" localSheetId="18" hidden="1">#REF!</definedName>
    <definedName name="_bdm.95E95B16218C43C19F76C5B65F59F2AF.edm" localSheetId="16" hidden="1">#REF!</definedName>
    <definedName name="_bdm.95E95B16218C43C19F76C5B65F59F2AF.edm" localSheetId="1" hidden="1">#REF!</definedName>
    <definedName name="_bdm.95E95B16218C43C19F76C5B65F59F2AF.edm" localSheetId="4" hidden="1">#REF!</definedName>
    <definedName name="_bdm.964E64AD212E4D24B81992AB0BF0E88F.edm" localSheetId="5" hidden="1">#REF!</definedName>
    <definedName name="_bdm.964E64AD212E4D24B81992AB0BF0E88F.edm" localSheetId="17" hidden="1">#REF!</definedName>
    <definedName name="_bdm.964E64AD212E4D24B81992AB0BF0E88F.edm" localSheetId="18" hidden="1">#REF!</definedName>
    <definedName name="_bdm.964E64AD212E4D24B81992AB0BF0E88F.edm" localSheetId="16" hidden="1">#REF!</definedName>
    <definedName name="_bdm.964E64AD212E4D24B81992AB0BF0E88F.edm" localSheetId="1" hidden="1">#REF!</definedName>
    <definedName name="_bdm.964E64AD212E4D24B81992AB0BF0E88F.edm" localSheetId="4" hidden="1">#REF!</definedName>
    <definedName name="_bdm.9656E9BDD533440E92D8E820C7CB9DDF.edm" localSheetId="5" hidden="1">#REF!</definedName>
    <definedName name="_bdm.9656E9BDD533440E92D8E820C7CB9DDF.edm" localSheetId="17" hidden="1">#REF!</definedName>
    <definedName name="_bdm.9656E9BDD533440E92D8E820C7CB9DDF.edm" localSheetId="18" hidden="1">#REF!</definedName>
    <definedName name="_bdm.9656E9BDD533440E92D8E820C7CB9DDF.edm" localSheetId="16" hidden="1">#REF!</definedName>
    <definedName name="_bdm.9656E9BDD533440E92D8E820C7CB9DDF.edm" localSheetId="1" hidden="1">#REF!</definedName>
    <definedName name="_bdm.9656E9BDD533440E92D8E820C7CB9DDF.edm" localSheetId="4" hidden="1">#REF!</definedName>
    <definedName name="_bdm.96B32390A0564BFFB123180EF5056A04.edm" localSheetId="5" hidden="1">#REF!</definedName>
    <definedName name="_bdm.96B32390A0564BFFB123180EF5056A04.edm" localSheetId="17" hidden="1">#REF!</definedName>
    <definedName name="_bdm.96B32390A0564BFFB123180EF5056A04.edm" localSheetId="18" hidden="1">#REF!</definedName>
    <definedName name="_bdm.96B32390A0564BFFB123180EF5056A04.edm" localSheetId="16" hidden="1">#REF!</definedName>
    <definedName name="_bdm.96B32390A0564BFFB123180EF5056A04.edm" localSheetId="1" hidden="1">#REF!</definedName>
    <definedName name="_bdm.96B32390A0564BFFB123180EF5056A04.edm" localSheetId="4" hidden="1">#REF!</definedName>
    <definedName name="_bdm.976D15B48041484E98DC9D361C109A25.edm" localSheetId="5" hidden="1">#REF!</definedName>
    <definedName name="_bdm.976D15B48041484E98DC9D361C109A25.edm" localSheetId="17" hidden="1">#REF!</definedName>
    <definedName name="_bdm.976D15B48041484E98DC9D361C109A25.edm" localSheetId="18" hidden="1">#REF!</definedName>
    <definedName name="_bdm.976D15B48041484E98DC9D361C109A25.edm" localSheetId="16" hidden="1">#REF!</definedName>
    <definedName name="_bdm.976D15B48041484E98DC9D361C109A25.edm" localSheetId="1" hidden="1">#REF!</definedName>
    <definedName name="_bdm.976D15B48041484E98DC9D361C109A25.edm" localSheetId="4" hidden="1">#REF!</definedName>
    <definedName name="_bdm.976E14CD93ED4D8D864D5317B3CFFF56.edm" localSheetId="5" hidden="1">#REF!</definedName>
    <definedName name="_bdm.976E14CD93ED4D8D864D5317B3CFFF56.edm" localSheetId="17" hidden="1">#REF!</definedName>
    <definedName name="_bdm.976E14CD93ED4D8D864D5317B3CFFF56.edm" localSheetId="18" hidden="1">#REF!</definedName>
    <definedName name="_bdm.976E14CD93ED4D8D864D5317B3CFFF56.edm" localSheetId="16" hidden="1">#REF!</definedName>
    <definedName name="_bdm.976E14CD93ED4D8D864D5317B3CFFF56.edm" localSheetId="1" hidden="1">#REF!</definedName>
    <definedName name="_bdm.976E14CD93ED4D8D864D5317B3CFFF56.edm" localSheetId="4" hidden="1">#REF!</definedName>
    <definedName name="_bdm.97AFAA34A868401F90D782A37C5D3898.edm" localSheetId="5" hidden="1">#REF!</definedName>
    <definedName name="_bdm.97AFAA34A868401F90D782A37C5D3898.edm" localSheetId="17" hidden="1">#REF!</definedName>
    <definedName name="_bdm.97AFAA34A868401F90D782A37C5D3898.edm" localSheetId="18" hidden="1">#REF!</definedName>
    <definedName name="_bdm.97AFAA34A868401F90D782A37C5D3898.edm" localSheetId="16" hidden="1">#REF!</definedName>
    <definedName name="_bdm.97AFAA34A868401F90D782A37C5D3898.edm" localSheetId="1" hidden="1">#REF!</definedName>
    <definedName name="_bdm.97AFAA34A868401F90D782A37C5D3898.edm" localSheetId="4" hidden="1">#REF!</definedName>
    <definedName name="_bdm.98247AC0BAC84BA0B14B7E1E89E1BD86.edm" localSheetId="5" hidden="1">#REF!</definedName>
    <definedName name="_bdm.98247AC0BAC84BA0B14B7E1E89E1BD86.edm" localSheetId="17" hidden="1">#REF!</definedName>
    <definedName name="_bdm.98247AC0BAC84BA0B14B7E1E89E1BD86.edm" localSheetId="18" hidden="1">#REF!</definedName>
    <definedName name="_bdm.98247AC0BAC84BA0B14B7E1E89E1BD86.edm" localSheetId="16" hidden="1">#REF!</definedName>
    <definedName name="_bdm.98247AC0BAC84BA0B14B7E1E89E1BD86.edm" localSheetId="1" hidden="1">#REF!</definedName>
    <definedName name="_bdm.98247AC0BAC84BA0B14B7E1E89E1BD86.edm" localSheetId="4" hidden="1">#REF!</definedName>
    <definedName name="_bdm.986B2FB5634A41A2AC466182CDB281B7.edm" localSheetId="5" hidden="1">#REF!</definedName>
    <definedName name="_bdm.986B2FB5634A41A2AC466182CDB281B7.edm" localSheetId="17" hidden="1">#REF!</definedName>
    <definedName name="_bdm.986B2FB5634A41A2AC466182CDB281B7.edm" localSheetId="18" hidden="1">#REF!</definedName>
    <definedName name="_bdm.986B2FB5634A41A2AC466182CDB281B7.edm" localSheetId="16" hidden="1">#REF!</definedName>
    <definedName name="_bdm.986B2FB5634A41A2AC466182CDB281B7.edm" localSheetId="1" hidden="1">#REF!</definedName>
    <definedName name="_bdm.986B2FB5634A41A2AC466182CDB281B7.edm" localSheetId="4" hidden="1">#REF!</definedName>
    <definedName name="_bdm.98B83BBB7DD6414BB9E798311DF6D48E.edm" localSheetId="5" hidden="1">#REF!</definedName>
    <definedName name="_bdm.98B83BBB7DD6414BB9E798311DF6D48E.edm" localSheetId="17" hidden="1">#REF!</definedName>
    <definedName name="_bdm.98B83BBB7DD6414BB9E798311DF6D48E.edm" localSheetId="18" hidden="1">#REF!</definedName>
    <definedName name="_bdm.98B83BBB7DD6414BB9E798311DF6D48E.edm" localSheetId="16" hidden="1">#REF!</definedName>
    <definedName name="_bdm.98B83BBB7DD6414BB9E798311DF6D48E.edm" localSheetId="1" hidden="1">#REF!</definedName>
    <definedName name="_bdm.98B83BBB7DD6414BB9E798311DF6D48E.edm" localSheetId="4" hidden="1">#REF!</definedName>
    <definedName name="_bdm.99224D90AE56499C89754D2F793A7A92.edm" localSheetId="5" hidden="1">#REF!</definedName>
    <definedName name="_bdm.99224D90AE56499C89754D2F793A7A92.edm" localSheetId="17" hidden="1">#REF!</definedName>
    <definedName name="_bdm.99224D90AE56499C89754D2F793A7A92.edm" localSheetId="18" hidden="1">#REF!</definedName>
    <definedName name="_bdm.99224D90AE56499C89754D2F793A7A92.edm" localSheetId="16" hidden="1">#REF!</definedName>
    <definedName name="_bdm.99224D90AE56499C89754D2F793A7A92.edm" localSheetId="1" hidden="1">#REF!</definedName>
    <definedName name="_bdm.99224D90AE56499C89754D2F793A7A92.edm" localSheetId="4" hidden="1">#REF!</definedName>
    <definedName name="_bdm.99265348AD584C5CBE911BE4E0596D2B.edm" localSheetId="5" hidden="1">#REF!</definedName>
    <definedName name="_bdm.99265348AD584C5CBE911BE4E0596D2B.edm" localSheetId="17" hidden="1">#REF!</definedName>
    <definedName name="_bdm.99265348AD584C5CBE911BE4E0596D2B.edm" localSheetId="18" hidden="1">#REF!</definedName>
    <definedName name="_bdm.99265348AD584C5CBE911BE4E0596D2B.edm" localSheetId="16" hidden="1">#REF!</definedName>
    <definedName name="_bdm.99265348AD584C5CBE911BE4E0596D2B.edm" localSheetId="1" hidden="1">#REF!</definedName>
    <definedName name="_bdm.99265348AD584C5CBE911BE4E0596D2B.edm" localSheetId="4" hidden="1">#REF!</definedName>
    <definedName name="_bdm.997AC94ED1CF40BDB9AE05C8EE107A06.edm" localSheetId="5" hidden="1">#REF!</definedName>
    <definedName name="_bdm.997AC94ED1CF40BDB9AE05C8EE107A06.edm" localSheetId="17" hidden="1">#REF!</definedName>
    <definedName name="_bdm.997AC94ED1CF40BDB9AE05C8EE107A06.edm" localSheetId="18" hidden="1">#REF!</definedName>
    <definedName name="_bdm.997AC94ED1CF40BDB9AE05C8EE107A06.edm" localSheetId="16" hidden="1">#REF!</definedName>
    <definedName name="_bdm.997AC94ED1CF40BDB9AE05C8EE107A06.edm" localSheetId="1" hidden="1">#REF!</definedName>
    <definedName name="_bdm.997AC94ED1CF40BDB9AE05C8EE107A06.edm" localSheetId="4" hidden="1">#REF!</definedName>
    <definedName name="_bdm.997C36688FCB4C3CA4E74149F57EA1A1.edm" localSheetId="5" hidden="1">#REF!</definedName>
    <definedName name="_bdm.997C36688FCB4C3CA4E74149F57EA1A1.edm" localSheetId="17" hidden="1">#REF!</definedName>
    <definedName name="_bdm.997C36688FCB4C3CA4E74149F57EA1A1.edm" localSheetId="18" hidden="1">#REF!</definedName>
    <definedName name="_bdm.997C36688FCB4C3CA4E74149F57EA1A1.edm" localSheetId="16" hidden="1">#REF!</definedName>
    <definedName name="_bdm.997C36688FCB4C3CA4E74149F57EA1A1.edm" localSheetId="1" hidden="1">#REF!</definedName>
    <definedName name="_bdm.997C36688FCB4C3CA4E74149F57EA1A1.edm" localSheetId="4" hidden="1">#REF!</definedName>
    <definedName name="_bdm.99C6A0380B6C4E728A6410E208BD4DA4.edm" localSheetId="5" hidden="1">#REF!</definedName>
    <definedName name="_bdm.99C6A0380B6C4E728A6410E208BD4DA4.edm" localSheetId="17" hidden="1">#REF!</definedName>
    <definedName name="_bdm.99C6A0380B6C4E728A6410E208BD4DA4.edm" localSheetId="18" hidden="1">#REF!</definedName>
    <definedName name="_bdm.99C6A0380B6C4E728A6410E208BD4DA4.edm" localSheetId="16" hidden="1">#REF!</definedName>
    <definedName name="_bdm.99C6A0380B6C4E728A6410E208BD4DA4.edm" localSheetId="1" hidden="1">#REF!</definedName>
    <definedName name="_bdm.99C6A0380B6C4E728A6410E208BD4DA4.edm" localSheetId="4" hidden="1">#REF!</definedName>
    <definedName name="_bdm.99D2D9D8B20B4EFABD5ABFBBCC42F4B8.edm" localSheetId="5" hidden="1">#REF!</definedName>
    <definedName name="_bdm.99D2D9D8B20B4EFABD5ABFBBCC42F4B8.edm" localSheetId="17" hidden="1">#REF!</definedName>
    <definedName name="_bdm.99D2D9D8B20B4EFABD5ABFBBCC42F4B8.edm" localSheetId="18" hidden="1">#REF!</definedName>
    <definedName name="_bdm.99D2D9D8B20B4EFABD5ABFBBCC42F4B8.edm" localSheetId="16" hidden="1">#REF!</definedName>
    <definedName name="_bdm.99D2D9D8B20B4EFABD5ABFBBCC42F4B8.edm" localSheetId="1" hidden="1">#REF!</definedName>
    <definedName name="_bdm.99D2D9D8B20B4EFABD5ABFBBCC42F4B8.edm" localSheetId="4" hidden="1">#REF!</definedName>
    <definedName name="_bdm.9A5C4B77A7124B6EAF0481241E39699F.edm" localSheetId="5" hidden="1">#REF!</definedName>
    <definedName name="_bdm.9A5C4B77A7124B6EAF0481241E39699F.edm" localSheetId="17" hidden="1">#REF!</definedName>
    <definedName name="_bdm.9A5C4B77A7124B6EAF0481241E39699F.edm" localSheetId="18" hidden="1">#REF!</definedName>
    <definedName name="_bdm.9A5C4B77A7124B6EAF0481241E39699F.edm" localSheetId="16" hidden="1">#REF!</definedName>
    <definedName name="_bdm.9A5C4B77A7124B6EAF0481241E39699F.edm" localSheetId="1" hidden="1">#REF!</definedName>
    <definedName name="_bdm.9A5C4B77A7124B6EAF0481241E39699F.edm" localSheetId="4" hidden="1">#REF!</definedName>
    <definedName name="_bdm.9A7E49E2DBD44827B475DDC3340F475E.edm" localSheetId="5" hidden="1">#REF!</definedName>
    <definedName name="_bdm.9A7E49E2DBD44827B475DDC3340F475E.edm" localSheetId="17" hidden="1">#REF!</definedName>
    <definedName name="_bdm.9A7E49E2DBD44827B475DDC3340F475E.edm" localSheetId="18" hidden="1">#REF!</definedName>
    <definedName name="_bdm.9A7E49E2DBD44827B475DDC3340F475E.edm" localSheetId="16" hidden="1">#REF!</definedName>
    <definedName name="_bdm.9A7E49E2DBD44827B475DDC3340F475E.edm" localSheetId="1" hidden="1">#REF!</definedName>
    <definedName name="_bdm.9A7E49E2DBD44827B475DDC3340F475E.edm" localSheetId="4" hidden="1">#REF!</definedName>
    <definedName name="_bdm.9AE38EFD6DE547109EA41FBBCB916520.edm" localSheetId="5" hidden="1">#REF!</definedName>
    <definedName name="_bdm.9AE38EFD6DE547109EA41FBBCB916520.edm" localSheetId="17" hidden="1">#REF!</definedName>
    <definedName name="_bdm.9AE38EFD6DE547109EA41FBBCB916520.edm" localSheetId="18" hidden="1">#REF!</definedName>
    <definedName name="_bdm.9AE38EFD6DE547109EA41FBBCB916520.edm" localSheetId="16" hidden="1">#REF!</definedName>
    <definedName name="_bdm.9AE38EFD6DE547109EA41FBBCB916520.edm" localSheetId="1" hidden="1">#REF!</definedName>
    <definedName name="_bdm.9AE38EFD6DE547109EA41FBBCB916520.edm" localSheetId="4" hidden="1">#REF!</definedName>
    <definedName name="_bdm.9B6F362D22B949BD9CFEBB6C154BEB51.edm" localSheetId="5" hidden="1">#REF!</definedName>
    <definedName name="_bdm.9B6F362D22B949BD9CFEBB6C154BEB51.edm" localSheetId="17" hidden="1">#REF!</definedName>
    <definedName name="_bdm.9B6F362D22B949BD9CFEBB6C154BEB51.edm" localSheetId="18" hidden="1">#REF!</definedName>
    <definedName name="_bdm.9B6F362D22B949BD9CFEBB6C154BEB51.edm" localSheetId="16" hidden="1">#REF!</definedName>
    <definedName name="_bdm.9B6F362D22B949BD9CFEBB6C154BEB51.edm" localSheetId="1" hidden="1">#REF!</definedName>
    <definedName name="_bdm.9B6F362D22B949BD9CFEBB6C154BEB51.edm" localSheetId="4" hidden="1">#REF!</definedName>
    <definedName name="_bdm.9C528EEE65A3422B85DAB789DAD65BF0.edm" localSheetId="5" hidden="1">#REF!</definedName>
    <definedName name="_bdm.9C528EEE65A3422B85DAB789DAD65BF0.edm" localSheetId="17" hidden="1">#REF!</definedName>
    <definedName name="_bdm.9C528EEE65A3422B85DAB789DAD65BF0.edm" localSheetId="18" hidden="1">#REF!</definedName>
    <definedName name="_bdm.9C528EEE65A3422B85DAB789DAD65BF0.edm" localSheetId="16" hidden="1">#REF!</definedName>
    <definedName name="_bdm.9C528EEE65A3422B85DAB789DAD65BF0.edm" localSheetId="1" hidden="1">#REF!</definedName>
    <definedName name="_bdm.9C528EEE65A3422B85DAB789DAD65BF0.edm" localSheetId="4" hidden="1">#REF!</definedName>
    <definedName name="_bdm.9C542DB400E7433597A3ACA4A51D8E8E.edm" localSheetId="5" hidden="1">#REF!</definedName>
    <definedName name="_bdm.9C542DB400E7433597A3ACA4A51D8E8E.edm" localSheetId="17" hidden="1">#REF!</definedName>
    <definedName name="_bdm.9C542DB400E7433597A3ACA4A51D8E8E.edm" localSheetId="18" hidden="1">#REF!</definedName>
    <definedName name="_bdm.9C542DB400E7433597A3ACA4A51D8E8E.edm" localSheetId="16" hidden="1">#REF!</definedName>
    <definedName name="_bdm.9C542DB400E7433597A3ACA4A51D8E8E.edm" localSheetId="1" hidden="1">#REF!</definedName>
    <definedName name="_bdm.9C542DB400E7433597A3ACA4A51D8E8E.edm" localSheetId="4" hidden="1">#REF!</definedName>
    <definedName name="_bdm.9CB04493E27848B8AE444079EA4DD9D0.edm" localSheetId="5" hidden="1">#REF!</definedName>
    <definedName name="_bdm.9CB04493E27848B8AE444079EA4DD9D0.edm" localSheetId="17" hidden="1">#REF!</definedName>
    <definedName name="_bdm.9CB04493E27848B8AE444079EA4DD9D0.edm" localSheetId="18" hidden="1">#REF!</definedName>
    <definedName name="_bdm.9CB04493E27848B8AE444079EA4DD9D0.edm" localSheetId="16" hidden="1">#REF!</definedName>
    <definedName name="_bdm.9CB04493E27848B8AE444079EA4DD9D0.edm" localSheetId="1" hidden="1">#REF!</definedName>
    <definedName name="_bdm.9CB04493E27848B8AE444079EA4DD9D0.edm" localSheetId="4" hidden="1">#REF!</definedName>
    <definedName name="_bdm.9D024A978227416A9C680214D56D91E2.edm" localSheetId="5" hidden="1">#REF!</definedName>
    <definedName name="_bdm.9D024A978227416A9C680214D56D91E2.edm" localSheetId="17" hidden="1">#REF!</definedName>
    <definedName name="_bdm.9D024A978227416A9C680214D56D91E2.edm" localSheetId="18" hidden="1">#REF!</definedName>
    <definedName name="_bdm.9D024A978227416A9C680214D56D91E2.edm" localSheetId="16" hidden="1">#REF!</definedName>
    <definedName name="_bdm.9D024A978227416A9C680214D56D91E2.edm" localSheetId="1" hidden="1">#REF!</definedName>
    <definedName name="_bdm.9D024A978227416A9C680214D56D91E2.edm" localSheetId="4" hidden="1">#REF!</definedName>
    <definedName name="_bdm.9DAB6DC6FE5B491DA3AE0B838DA2610F.edm" localSheetId="5" hidden="1">#REF!</definedName>
    <definedName name="_bdm.9DAB6DC6FE5B491DA3AE0B838DA2610F.edm" localSheetId="17" hidden="1">#REF!</definedName>
    <definedName name="_bdm.9DAB6DC6FE5B491DA3AE0B838DA2610F.edm" localSheetId="18" hidden="1">#REF!</definedName>
    <definedName name="_bdm.9DAB6DC6FE5B491DA3AE0B838DA2610F.edm" localSheetId="16" hidden="1">#REF!</definedName>
    <definedName name="_bdm.9DAB6DC6FE5B491DA3AE0B838DA2610F.edm" localSheetId="1" hidden="1">#REF!</definedName>
    <definedName name="_bdm.9DAB6DC6FE5B491DA3AE0B838DA2610F.edm" localSheetId="4" hidden="1">#REF!</definedName>
    <definedName name="_bdm.9E32919D663E43E38F9D0ABA1F7C3AF8.edm" localSheetId="5" hidden="1">#REF!</definedName>
    <definedName name="_bdm.9E32919D663E43E38F9D0ABA1F7C3AF8.edm" localSheetId="17" hidden="1">#REF!</definedName>
    <definedName name="_bdm.9E32919D663E43E38F9D0ABA1F7C3AF8.edm" localSheetId="18" hidden="1">#REF!</definedName>
    <definedName name="_bdm.9E32919D663E43E38F9D0ABA1F7C3AF8.edm" localSheetId="16" hidden="1">#REF!</definedName>
    <definedName name="_bdm.9E32919D663E43E38F9D0ABA1F7C3AF8.edm" localSheetId="1" hidden="1">#REF!</definedName>
    <definedName name="_bdm.9E32919D663E43E38F9D0ABA1F7C3AF8.edm" localSheetId="4" hidden="1">#REF!</definedName>
    <definedName name="_bdm.9E99543F52AF4BAD8B8CC8B258711B5C.edm" localSheetId="5" hidden="1">#REF!</definedName>
    <definedName name="_bdm.9E99543F52AF4BAD8B8CC8B258711B5C.edm" localSheetId="17" hidden="1">#REF!</definedName>
    <definedName name="_bdm.9E99543F52AF4BAD8B8CC8B258711B5C.edm" localSheetId="18" hidden="1">#REF!</definedName>
    <definedName name="_bdm.9E99543F52AF4BAD8B8CC8B258711B5C.edm" localSheetId="16" hidden="1">#REF!</definedName>
    <definedName name="_bdm.9E99543F52AF4BAD8B8CC8B258711B5C.edm" localSheetId="1" hidden="1">#REF!</definedName>
    <definedName name="_bdm.9E99543F52AF4BAD8B8CC8B258711B5C.edm" localSheetId="4" hidden="1">#REF!</definedName>
    <definedName name="_bdm.9EBB4E1DC17A4A16B12173AED3FA5F5C.edm" localSheetId="5" hidden="1">#REF!</definedName>
    <definedName name="_bdm.9EBB4E1DC17A4A16B12173AED3FA5F5C.edm" localSheetId="17" hidden="1">#REF!</definedName>
    <definedName name="_bdm.9EBB4E1DC17A4A16B12173AED3FA5F5C.edm" localSheetId="18" hidden="1">#REF!</definedName>
    <definedName name="_bdm.9EBB4E1DC17A4A16B12173AED3FA5F5C.edm" localSheetId="16" hidden="1">#REF!</definedName>
    <definedName name="_bdm.9EBB4E1DC17A4A16B12173AED3FA5F5C.edm" localSheetId="1" hidden="1">#REF!</definedName>
    <definedName name="_bdm.9EBB4E1DC17A4A16B12173AED3FA5F5C.edm" localSheetId="4" hidden="1">#REF!</definedName>
    <definedName name="_bdm.9ED37538D80342EB82EC44C67A3D2DAB.edm" localSheetId="5" hidden="1">#REF!</definedName>
    <definedName name="_bdm.9ED37538D80342EB82EC44C67A3D2DAB.edm" localSheetId="17" hidden="1">#REF!</definedName>
    <definedName name="_bdm.9ED37538D80342EB82EC44C67A3D2DAB.edm" localSheetId="18" hidden="1">#REF!</definedName>
    <definedName name="_bdm.9ED37538D80342EB82EC44C67A3D2DAB.edm" localSheetId="16" hidden="1">#REF!</definedName>
    <definedName name="_bdm.9ED37538D80342EB82EC44C67A3D2DAB.edm" localSheetId="1" hidden="1">#REF!</definedName>
    <definedName name="_bdm.9ED37538D80342EB82EC44C67A3D2DAB.edm" localSheetId="4" hidden="1">#REF!</definedName>
    <definedName name="_bdm.9F020D0509C84583A62A514DC06A0F2A.edm" localSheetId="5" hidden="1">#REF!</definedName>
    <definedName name="_bdm.9F020D0509C84583A62A514DC06A0F2A.edm" localSheetId="17" hidden="1">#REF!</definedName>
    <definedName name="_bdm.9F020D0509C84583A62A514DC06A0F2A.edm" localSheetId="18" hidden="1">#REF!</definedName>
    <definedName name="_bdm.9F020D0509C84583A62A514DC06A0F2A.edm" localSheetId="16" hidden="1">#REF!</definedName>
    <definedName name="_bdm.9F020D0509C84583A62A514DC06A0F2A.edm" localSheetId="1" hidden="1">#REF!</definedName>
    <definedName name="_bdm.9F020D0509C84583A62A514DC06A0F2A.edm" localSheetId="4" hidden="1">#REF!</definedName>
    <definedName name="_bdm.9F2F040F0F6347E4A7A56F273E10CBBB.edm" localSheetId="5" hidden="1">#REF!</definedName>
    <definedName name="_bdm.9F2F040F0F6347E4A7A56F273E10CBBB.edm" localSheetId="17" hidden="1">#REF!</definedName>
    <definedName name="_bdm.9F2F040F0F6347E4A7A56F273E10CBBB.edm" localSheetId="18" hidden="1">#REF!</definedName>
    <definedName name="_bdm.9F2F040F0F6347E4A7A56F273E10CBBB.edm" localSheetId="16" hidden="1">#REF!</definedName>
    <definedName name="_bdm.9F2F040F0F6347E4A7A56F273E10CBBB.edm" localSheetId="1" hidden="1">#REF!</definedName>
    <definedName name="_bdm.9F2F040F0F6347E4A7A56F273E10CBBB.edm" localSheetId="4" hidden="1">#REF!</definedName>
    <definedName name="_bdm.9F45547CCB7B480581CF3D19A3D48EB7.edm" localSheetId="5" hidden="1">#REF!</definedName>
    <definedName name="_bdm.9F45547CCB7B480581CF3D19A3D48EB7.edm" localSheetId="17" hidden="1">#REF!</definedName>
    <definedName name="_bdm.9F45547CCB7B480581CF3D19A3D48EB7.edm" localSheetId="18" hidden="1">#REF!</definedName>
    <definedName name="_bdm.9F45547CCB7B480581CF3D19A3D48EB7.edm" localSheetId="16" hidden="1">#REF!</definedName>
    <definedName name="_bdm.9F45547CCB7B480581CF3D19A3D48EB7.edm" localSheetId="1" hidden="1">#REF!</definedName>
    <definedName name="_bdm.9F45547CCB7B480581CF3D19A3D48EB7.edm" localSheetId="4" hidden="1">#REF!</definedName>
    <definedName name="_bdm.9F8E50B415FB44D486194B31B051ABC3.edm" localSheetId="5" hidden="1">#REF!</definedName>
    <definedName name="_bdm.9F8E50B415FB44D486194B31B051ABC3.edm" localSheetId="17" hidden="1">#REF!</definedName>
    <definedName name="_bdm.9F8E50B415FB44D486194B31B051ABC3.edm" localSheetId="18" hidden="1">#REF!</definedName>
    <definedName name="_bdm.9F8E50B415FB44D486194B31B051ABC3.edm" localSheetId="16" hidden="1">#REF!</definedName>
    <definedName name="_bdm.9F8E50B415FB44D486194B31B051ABC3.edm" localSheetId="1" hidden="1">#REF!</definedName>
    <definedName name="_bdm.9F8E50B415FB44D486194B31B051ABC3.edm" localSheetId="4" hidden="1">#REF!</definedName>
    <definedName name="_bdm.9FE0B167F58D49808122AC00878093CA.edm" localSheetId="5" hidden="1">#REF!</definedName>
    <definedName name="_bdm.9FE0B167F58D49808122AC00878093CA.edm" localSheetId="17" hidden="1">#REF!</definedName>
    <definedName name="_bdm.9FE0B167F58D49808122AC00878093CA.edm" localSheetId="18" hidden="1">#REF!</definedName>
    <definedName name="_bdm.9FE0B167F58D49808122AC00878093CA.edm" localSheetId="16" hidden="1">#REF!</definedName>
    <definedName name="_bdm.9FE0B167F58D49808122AC00878093CA.edm" localSheetId="1" hidden="1">#REF!</definedName>
    <definedName name="_bdm.9FE0B167F58D49808122AC00878093CA.edm" localSheetId="4" hidden="1">#REF!</definedName>
    <definedName name="_bdm.9FE7B1449A7A4D0D9133821AE963EEA8.edm" localSheetId="5" hidden="1">#REF!</definedName>
    <definedName name="_bdm.9FE7B1449A7A4D0D9133821AE963EEA8.edm" localSheetId="17" hidden="1">#REF!</definedName>
    <definedName name="_bdm.9FE7B1449A7A4D0D9133821AE963EEA8.edm" localSheetId="18" hidden="1">#REF!</definedName>
    <definedName name="_bdm.9FE7B1449A7A4D0D9133821AE963EEA8.edm" localSheetId="16" hidden="1">#REF!</definedName>
    <definedName name="_bdm.9FE7B1449A7A4D0D9133821AE963EEA8.edm" localSheetId="1" hidden="1">#REF!</definedName>
    <definedName name="_bdm.9FE7B1449A7A4D0D9133821AE963EEA8.edm" localSheetId="4" hidden="1">#REF!</definedName>
    <definedName name="_bdm.9FF8FF66613845FD89ACA04D8389440B.edm" localSheetId="5" hidden="1">#REF!</definedName>
    <definedName name="_bdm.9FF8FF66613845FD89ACA04D8389440B.edm" localSheetId="17" hidden="1">#REF!</definedName>
    <definedName name="_bdm.9FF8FF66613845FD89ACA04D8389440B.edm" localSheetId="18" hidden="1">#REF!</definedName>
    <definedName name="_bdm.9FF8FF66613845FD89ACA04D8389440B.edm" localSheetId="16" hidden="1">#REF!</definedName>
    <definedName name="_bdm.9FF8FF66613845FD89ACA04D8389440B.edm" localSheetId="1" hidden="1">#REF!</definedName>
    <definedName name="_bdm.9FF8FF66613845FD89ACA04D8389440B.edm" localSheetId="4" hidden="1">#REF!</definedName>
    <definedName name="_bdm.A0F7C9E97CCA4948BC9B42F40365DDCD.edm" localSheetId="5" hidden="1">#REF!</definedName>
    <definedName name="_bdm.A0F7C9E97CCA4948BC9B42F40365DDCD.edm" localSheetId="17" hidden="1">#REF!</definedName>
    <definedName name="_bdm.A0F7C9E97CCA4948BC9B42F40365DDCD.edm" localSheetId="18" hidden="1">#REF!</definedName>
    <definedName name="_bdm.A0F7C9E97CCA4948BC9B42F40365DDCD.edm" localSheetId="16" hidden="1">#REF!</definedName>
    <definedName name="_bdm.A0F7C9E97CCA4948BC9B42F40365DDCD.edm" localSheetId="1" hidden="1">#REF!</definedName>
    <definedName name="_bdm.A0F7C9E97CCA4948BC9B42F40365DDCD.edm" localSheetId="4" hidden="1">#REF!</definedName>
    <definedName name="_bdm.A0FD2248C58B4165A094177134AFE30C.edm" localSheetId="5" hidden="1">#REF!</definedName>
    <definedName name="_bdm.A0FD2248C58B4165A094177134AFE30C.edm" localSheetId="17" hidden="1">#REF!</definedName>
    <definedName name="_bdm.A0FD2248C58B4165A094177134AFE30C.edm" localSheetId="18" hidden="1">#REF!</definedName>
    <definedName name="_bdm.A0FD2248C58B4165A094177134AFE30C.edm" localSheetId="16" hidden="1">#REF!</definedName>
    <definedName name="_bdm.A0FD2248C58B4165A094177134AFE30C.edm" localSheetId="1" hidden="1">#REF!</definedName>
    <definedName name="_bdm.A0FD2248C58B4165A094177134AFE30C.edm" localSheetId="4" hidden="1">#REF!</definedName>
    <definedName name="_bdm.A10B641999E64532B618D84918CA5D80.edm" localSheetId="5" hidden="1">#REF!</definedName>
    <definedName name="_bdm.A10B641999E64532B618D84918CA5D80.edm" localSheetId="17" hidden="1">#REF!</definedName>
    <definedName name="_bdm.A10B641999E64532B618D84918CA5D80.edm" localSheetId="18" hidden="1">#REF!</definedName>
    <definedName name="_bdm.A10B641999E64532B618D84918CA5D80.edm" localSheetId="16" hidden="1">#REF!</definedName>
    <definedName name="_bdm.A10B641999E64532B618D84918CA5D80.edm" localSheetId="1" hidden="1">#REF!</definedName>
    <definedName name="_bdm.A10B641999E64532B618D84918CA5D80.edm" localSheetId="4" hidden="1">#REF!</definedName>
    <definedName name="_bdm.A116F251EB854D13A1F5A624AD123BC0.edm" localSheetId="5" hidden="1">#REF!</definedName>
    <definedName name="_bdm.A116F251EB854D13A1F5A624AD123BC0.edm" localSheetId="17" hidden="1">#REF!</definedName>
    <definedName name="_bdm.A116F251EB854D13A1F5A624AD123BC0.edm" localSheetId="18" hidden="1">#REF!</definedName>
    <definedName name="_bdm.A116F251EB854D13A1F5A624AD123BC0.edm" localSheetId="16" hidden="1">#REF!</definedName>
    <definedName name="_bdm.A116F251EB854D13A1F5A624AD123BC0.edm" localSheetId="1" hidden="1">#REF!</definedName>
    <definedName name="_bdm.A116F251EB854D13A1F5A624AD123BC0.edm" localSheetId="4" hidden="1">#REF!</definedName>
    <definedName name="_bdm.A124F6AE322C448E91CCEB1C97628BB0.edm" localSheetId="5" hidden="1">#REF!</definedName>
    <definedName name="_bdm.A124F6AE322C448E91CCEB1C97628BB0.edm" localSheetId="17" hidden="1">#REF!</definedName>
    <definedName name="_bdm.A124F6AE322C448E91CCEB1C97628BB0.edm" localSheetId="18" hidden="1">#REF!</definedName>
    <definedName name="_bdm.A124F6AE322C448E91CCEB1C97628BB0.edm" localSheetId="16" hidden="1">#REF!</definedName>
    <definedName name="_bdm.A124F6AE322C448E91CCEB1C97628BB0.edm" localSheetId="1" hidden="1">#REF!</definedName>
    <definedName name="_bdm.A124F6AE322C448E91CCEB1C97628BB0.edm" localSheetId="4" hidden="1">#REF!</definedName>
    <definedName name="_bdm.A16D8AAE8A6047DFAE10B6B27EC221AE.edm" localSheetId="5" hidden="1">#REF!</definedName>
    <definedName name="_bdm.A16D8AAE8A6047DFAE10B6B27EC221AE.edm" localSheetId="17" hidden="1">#REF!</definedName>
    <definedName name="_bdm.A16D8AAE8A6047DFAE10B6B27EC221AE.edm" localSheetId="18" hidden="1">#REF!</definedName>
    <definedName name="_bdm.A16D8AAE8A6047DFAE10B6B27EC221AE.edm" localSheetId="16" hidden="1">#REF!</definedName>
    <definedName name="_bdm.A16D8AAE8A6047DFAE10B6B27EC221AE.edm" localSheetId="1" hidden="1">#REF!</definedName>
    <definedName name="_bdm.A16D8AAE8A6047DFAE10B6B27EC221AE.edm" localSheetId="4" hidden="1">#REF!</definedName>
    <definedName name="_bdm.A1749ACC976445F39EDA86CDB0936695.edm" localSheetId="5" hidden="1">#REF!</definedName>
    <definedName name="_bdm.A1749ACC976445F39EDA86CDB0936695.edm" localSheetId="17" hidden="1">#REF!</definedName>
    <definedName name="_bdm.A1749ACC976445F39EDA86CDB0936695.edm" localSheetId="18" hidden="1">#REF!</definedName>
    <definedName name="_bdm.A1749ACC976445F39EDA86CDB0936695.edm" localSheetId="16" hidden="1">#REF!</definedName>
    <definedName name="_bdm.A1749ACC976445F39EDA86CDB0936695.edm" localSheetId="1" hidden="1">#REF!</definedName>
    <definedName name="_bdm.A1749ACC976445F39EDA86CDB0936695.edm" localSheetId="4" hidden="1">#REF!</definedName>
    <definedName name="_bdm.A1E239FB348A4CAEAC77DA7CC32145C9.edm" localSheetId="5" hidden="1">#REF!</definedName>
    <definedName name="_bdm.A1E239FB348A4CAEAC77DA7CC32145C9.edm" localSheetId="17" hidden="1">#REF!</definedName>
    <definedName name="_bdm.A1E239FB348A4CAEAC77DA7CC32145C9.edm" localSheetId="18" hidden="1">#REF!</definedName>
    <definedName name="_bdm.A1E239FB348A4CAEAC77DA7CC32145C9.edm" localSheetId="16" hidden="1">#REF!</definedName>
    <definedName name="_bdm.A1E239FB348A4CAEAC77DA7CC32145C9.edm" localSheetId="1" hidden="1">#REF!</definedName>
    <definedName name="_bdm.A1E239FB348A4CAEAC77DA7CC32145C9.edm" localSheetId="4" hidden="1">#REF!</definedName>
    <definedName name="_bdm.A20AE2855A134686900EA01658E28450.edm" localSheetId="5" hidden="1">#REF!</definedName>
    <definedName name="_bdm.A20AE2855A134686900EA01658E28450.edm" localSheetId="17" hidden="1">#REF!</definedName>
    <definedName name="_bdm.A20AE2855A134686900EA01658E28450.edm" localSheetId="18" hidden="1">#REF!</definedName>
    <definedName name="_bdm.A20AE2855A134686900EA01658E28450.edm" localSheetId="16" hidden="1">#REF!</definedName>
    <definedName name="_bdm.A20AE2855A134686900EA01658E28450.edm" localSheetId="1" hidden="1">#REF!</definedName>
    <definedName name="_bdm.A20AE2855A134686900EA01658E28450.edm" localSheetId="4" hidden="1">#REF!</definedName>
    <definedName name="_bdm.A213413597CD4FD5919B83507C7BD167.edm" localSheetId="5" hidden="1">#REF!</definedName>
    <definedName name="_bdm.A213413597CD4FD5919B83507C7BD167.edm" localSheetId="17" hidden="1">#REF!</definedName>
    <definedName name="_bdm.A213413597CD4FD5919B83507C7BD167.edm" localSheetId="18" hidden="1">#REF!</definedName>
    <definedName name="_bdm.A213413597CD4FD5919B83507C7BD167.edm" localSheetId="16" hidden="1">#REF!</definedName>
    <definedName name="_bdm.A213413597CD4FD5919B83507C7BD167.edm" localSheetId="1" hidden="1">#REF!</definedName>
    <definedName name="_bdm.A213413597CD4FD5919B83507C7BD167.edm" localSheetId="4" hidden="1">#REF!</definedName>
    <definedName name="_bdm.A21E29F704EC4504B8FD0171895651ED.edm" localSheetId="5" hidden="1">#REF!</definedName>
    <definedName name="_bdm.A21E29F704EC4504B8FD0171895651ED.edm" localSheetId="17" hidden="1">#REF!</definedName>
    <definedName name="_bdm.A21E29F704EC4504B8FD0171895651ED.edm" localSheetId="18" hidden="1">#REF!</definedName>
    <definedName name="_bdm.A21E29F704EC4504B8FD0171895651ED.edm" localSheetId="16" hidden="1">#REF!</definedName>
    <definedName name="_bdm.A21E29F704EC4504B8FD0171895651ED.edm" localSheetId="1" hidden="1">#REF!</definedName>
    <definedName name="_bdm.A21E29F704EC4504B8FD0171895651ED.edm" localSheetId="4" hidden="1">#REF!</definedName>
    <definedName name="_bdm.A2B53AC1223B41139B6457BC1AD12511.edm" localSheetId="5" hidden="1">#REF!</definedName>
    <definedName name="_bdm.A2B53AC1223B41139B6457BC1AD12511.edm" localSheetId="17" hidden="1">#REF!</definedName>
    <definedName name="_bdm.A2B53AC1223B41139B6457BC1AD12511.edm" localSheetId="18" hidden="1">#REF!</definedName>
    <definedName name="_bdm.A2B53AC1223B41139B6457BC1AD12511.edm" localSheetId="16" hidden="1">#REF!</definedName>
    <definedName name="_bdm.A2B53AC1223B41139B6457BC1AD12511.edm" localSheetId="1" hidden="1">#REF!</definedName>
    <definedName name="_bdm.A2B53AC1223B41139B6457BC1AD12511.edm" localSheetId="4" hidden="1">#REF!</definedName>
    <definedName name="_bdm.A2D424B3EECA4665A3FDE99D49C5D563.edm" localSheetId="5" hidden="1">#REF!</definedName>
    <definedName name="_bdm.A2D424B3EECA4665A3FDE99D49C5D563.edm" localSheetId="17" hidden="1">#REF!</definedName>
    <definedName name="_bdm.A2D424B3EECA4665A3FDE99D49C5D563.edm" localSheetId="18" hidden="1">#REF!</definedName>
    <definedName name="_bdm.A2D424B3EECA4665A3FDE99D49C5D563.edm" localSheetId="16" hidden="1">#REF!</definedName>
    <definedName name="_bdm.A2D424B3EECA4665A3FDE99D49C5D563.edm" localSheetId="1" hidden="1">#REF!</definedName>
    <definedName name="_bdm.A2D424B3EECA4665A3FDE99D49C5D563.edm" localSheetId="4" hidden="1">#REF!</definedName>
    <definedName name="_bdm.A2EC0D0C3C1E41509AE12969EEABE42A.edm" localSheetId="5" hidden="1">#REF!</definedName>
    <definedName name="_bdm.A2EC0D0C3C1E41509AE12969EEABE42A.edm" localSheetId="17" hidden="1">#REF!</definedName>
    <definedName name="_bdm.A2EC0D0C3C1E41509AE12969EEABE42A.edm" localSheetId="18" hidden="1">#REF!</definedName>
    <definedName name="_bdm.A2EC0D0C3C1E41509AE12969EEABE42A.edm" localSheetId="16" hidden="1">#REF!</definedName>
    <definedName name="_bdm.A2EC0D0C3C1E41509AE12969EEABE42A.edm" localSheetId="1" hidden="1">#REF!</definedName>
    <definedName name="_bdm.A2EC0D0C3C1E41509AE12969EEABE42A.edm" localSheetId="4" hidden="1">#REF!</definedName>
    <definedName name="_bdm.A3A7CA4E2E1A4E42A60D19F5DC057583.edm" localSheetId="5" hidden="1">#REF!</definedName>
    <definedName name="_bdm.A3A7CA4E2E1A4E42A60D19F5DC057583.edm" localSheetId="17" hidden="1">#REF!</definedName>
    <definedName name="_bdm.A3A7CA4E2E1A4E42A60D19F5DC057583.edm" localSheetId="18" hidden="1">#REF!</definedName>
    <definedName name="_bdm.A3A7CA4E2E1A4E42A60D19F5DC057583.edm" localSheetId="16" hidden="1">#REF!</definedName>
    <definedName name="_bdm.A3A7CA4E2E1A4E42A60D19F5DC057583.edm" localSheetId="1" hidden="1">#REF!</definedName>
    <definedName name="_bdm.A3A7CA4E2E1A4E42A60D19F5DC057583.edm" localSheetId="4" hidden="1">#REF!</definedName>
    <definedName name="_bdm.A4103712FC5D4FDDABD70AB91E560902.edm" localSheetId="5" hidden="1">#REF!</definedName>
    <definedName name="_bdm.A4103712FC5D4FDDABD70AB91E560902.edm" localSheetId="17" hidden="1">#REF!</definedName>
    <definedName name="_bdm.A4103712FC5D4FDDABD70AB91E560902.edm" localSheetId="18" hidden="1">#REF!</definedName>
    <definedName name="_bdm.A4103712FC5D4FDDABD70AB91E560902.edm" localSheetId="16" hidden="1">#REF!</definedName>
    <definedName name="_bdm.A4103712FC5D4FDDABD70AB91E560902.edm" localSheetId="1" hidden="1">#REF!</definedName>
    <definedName name="_bdm.A4103712FC5D4FDDABD70AB91E560902.edm" localSheetId="4" hidden="1">#REF!</definedName>
    <definedName name="_bdm.A4514A5138B9444DB8A0A3B75840AC22.edm" localSheetId="5" hidden="1">#REF!</definedName>
    <definedName name="_bdm.A4514A5138B9444DB8A0A3B75840AC22.edm" localSheetId="17" hidden="1">#REF!</definedName>
    <definedName name="_bdm.A4514A5138B9444DB8A0A3B75840AC22.edm" localSheetId="18" hidden="1">#REF!</definedName>
    <definedName name="_bdm.A4514A5138B9444DB8A0A3B75840AC22.edm" localSheetId="16" hidden="1">#REF!</definedName>
    <definedName name="_bdm.A4514A5138B9444DB8A0A3B75840AC22.edm" localSheetId="1" hidden="1">#REF!</definedName>
    <definedName name="_bdm.A4514A5138B9444DB8A0A3B75840AC22.edm" localSheetId="4" hidden="1">#REF!</definedName>
    <definedName name="_bdm.A483F767E80A42D3A375C3028C938E1F.edm" localSheetId="5" hidden="1">#REF!</definedName>
    <definedName name="_bdm.A483F767E80A42D3A375C3028C938E1F.edm" localSheetId="17" hidden="1">#REF!</definedName>
    <definedName name="_bdm.A483F767E80A42D3A375C3028C938E1F.edm" localSheetId="18" hidden="1">#REF!</definedName>
    <definedName name="_bdm.A483F767E80A42D3A375C3028C938E1F.edm" localSheetId="16" hidden="1">#REF!</definedName>
    <definedName name="_bdm.A483F767E80A42D3A375C3028C938E1F.edm" localSheetId="1" hidden="1">#REF!</definedName>
    <definedName name="_bdm.A483F767E80A42D3A375C3028C938E1F.edm" localSheetId="4" hidden="1">#REF!</definedName>
    <definedName name="_bdm.A48676588ABB433C93271CD55A04E7B7.edm" localSheetId="5" hidden="1">#REF!</definedName>
    <definedName name="_bdm.A48676588ABB433C93271CD55A04E7B7.edm" localSheetId="17" hidden="1">#REF!</definedName>
    <definedName name="_bdm.A48676588ABB433C93271CD55A04E7B7.edm" localSheetId="18" hidden="1">#REF!</definedName>
    <definedName name="_bdm.A48676588ABB433C93271CD55A04E7B7.edm" localSheetId="16" hidden="1">#REF!</definedName>
    <definedName name="_bdm.A48676588ABB433C93271CD55A04E7B7.edm" localSheetId="1" hidden="1">#REF!</definedName>
    <definedName name="_bdm.A48676588ABB433C93271CD55A04E7B7.edm" localSheetId="4" hidden="1">#REF!</definedName>
    <definedName name="_bdm.A4D5172139504E6CBEE6D8D026C21FC7.edm" localSheetId="5" hidden="1">#REF!</definedName>
    <definedName name="_bdm.A4D5172139504E6CBEE6D8D026C21FC7.edm" localSheetId="17" hidden="1">#REF!</definedName>
    <definedName name="_bdm.A4D5172139504E6CBEE6D8D026C21FC7.edm" localSheetId="18" hidden="1">#REF!</definedName>
    <definedName name="_bdm.A4D5172139504E6CBEE6D8D026C21FC7.edm" localSheetId="16" hidden="1">#REF!</definedName>
    <definedName name="_bdm.A4D5172139504E6CBEE6D8D026C21FC7.edm" localSheetId="1" hidden="1">#REF!</definedName>
    <definedName name="_bdm.A4D5172139504E6CBEE6D8D026C21FC7.edm" localSheetId="4" hidden="1">#REF!</definedName>
    <definedName name="_bdm.A5B44363656D404CAE8D67C05CA1C830.edm" localSheetId="5" hidden="1">#REF!</definedName>
    <definedName name="_bdm.A5B44363656D404CAE8D67C05CA1C830.edm" localSheetId="17" hidden="1">#REF!</definedName>
    <definedName name="_bdm.A5B44363656D404CAE8D67C05CA1C830.edm" localSheetId="18" hidden="1">#REF!</definedName>
    <definedName name="_bdm.A5B44363656D404CAE8D67C05CA1C830.edm" localSheetId="16" hidden="1">#REF!</definedName>
    <definedName name="_bdm.A5B44363656D404CAE8D67C05CA1C830.edm" localSheetId="1" hidden="1">#REF!</definedName>
    <definedName name="_bdm.A5B44363656D404CAE8D67C05CA1C830.edm" localSheetId="4" hidden="1">#REF!</definedName>
    <definedName name="_bdm.A5BCACEDC9B743D0B4DC2E173E35B3D9.edm" localSheetId="5" hidden="1">#REF!</definedName>
    <definedName name="_bdm.A5BCACEDC9B743D0B4DC2E173E35B3D9.edm" localSheetId="17" hidden="1">#REF!</definedName>
    <definedName name="_bdm.A5BCACEDC9B743D0B4DC2E173E35B3D9.edm" localSheetId="18" hidden="1">#REF!</definedName>
    <definedName name="_bdm.A5BCACEDC9B743D0B4DC2E173E35B3D9.edm" localSheetId="16" hidden="1">#REF!</definedName>
    <definedName name="_bdm.A5BCACEDC9B743D0B4DC2E173E35B3D9.edm" localSheetId="1" hidden="1">#REF!</definedName>
    <definedName name="_bdm.A5BCACEDC9B743D0B4DC2E173E35B3D9.edm" localSheetId="4" hidden="1">#REF!</definedName>
    <definedName name="_bdm.A603A24F15774EFC9477F14F59916E39.edm" localSheetId="5" hidden="1">#REF!</definedName>
    <definedName name="_bdm.A603A24F15774EFC9477F14F59916E39.edm" localSheetId="17" hidden="1">#REF!</definedName>
    <definedName name="_bdm.A603A24F15774EFC9477F14F59916E39.edm" localSheetId="18" hidden="1">#REF!</definedName>
    <definedName name="_bdm.A603A24F15774EFC9477F14F59916E39.edm" localSheetId="16" hidden="1">#REF!</definedName>
    <definedName name="_bdm.A603A24F15774EFC9477F14F59916E39.edm" localSheetId="1" hidden="1">#REF!</definedName>
    <definedName name="_bdm.A603A24F15774EFC9477F14F59916E39.edm" localSheetId="4" hidden="1">#REF!</definedName>
    <definedName name="_bdm.A61B68DDF65241EEB5AF0EA0181015FC.edm" localSheetId="5" hidden="1">#REF!</definedName>
    <definedName name="_bdm.A61B68DDF65241EEB5AF0EA0181015FC.edm" localSheetId="17" hidden="1">#REF!</definedName>
    <definedName name="_bdm.A61B68DDF65241EEB5AF0EA0181015FC.edm" localSheetId="18" hidden="1">#REF!</definedName>
    <definedName name="_bdm.A61B68DDF65241EEB5AF0EA0181015FC.edm" localSheetId="16" hidden="1">#REF!</definedName>
    <definedName name="_bdm.A61B68DDF65241EEB5AF0EA0181015FC.edm" localSheetId="1" hidden="1">#REF!</definedName>
    <definedName name="_bdm.A61B68DDF65241EEB5AF0EA0181015FC.edm" localSheetId="4" hidden="1">#REF!</definedName>
    <definedName name="_bdm.A6301333D2494479B592749FB510A534.edm" localSheetId="5" hidden="1">#REF!</definedName>
    <definedName name="_bdm.A6301333D2494479B592749FB510A534.edm" localSheetId="17" hidden="1">#REF!</definedName>
    <definedName name="_bdm.A6301333D2494479B592749FB510A534.edm" localSheetId="18" hidden="1">#REF!</definedName>
    <definedName name="_bdm.A6301333D2494479B592749FB510A534.edm" localSheetId="16" hidden="1">#REF!</definedName>
    <definedName name="_bdm.A6301333D2494479B592749FB510A534.edm" localSheetId="1" hidden="1">#REF!</definedName>
    <definedName name="_bdm.A6301333D2494479B592749FB510A534.edm" localSheetId="4" hidden="1">#REF!</definedName>
    <definedName name="_bdm.A6D6383A0A0F497E87B9B93DC398D2C2.edm" localSheetId="5" hidden="1">#REF!</definedName>
    <definedName name="_bdm.A6D6383A0A0F497E87B9B93DC398D2C2.edm" localSheetId="17" hidden="1">#REF!</definedName>
    <definedName name="_bdm.A6D6383A0A0F497E87B9B93DC398D2C2.edm" localSheetId="18" hidden="1">#REF!</definedName>
    <definedName name="_bdm.A6D6383A0A0F497E87B9B93DC398D2C2.edm" localSheetId="16" hidden="1">#REF!</definedName>
    <definedName name="_bdm.A6D6383A0A0F497E87B9B93DC398D2C2.edm" localSheetId="1" hidden="1">#REF!</definedName>
    <definedName name="_bdm.A6D6383A0A0F497E87B9B93DC398D2C2.edm" localSheetId="4" hidden="1">#REF!</definedName>
    <definedName name="_bdm.A6E5B22985E44C119C08E0B0867C1FA5.edm" localSheetId="5" hidden="1">#REF!</definedName>
    <definedName name="_bdm.A6E5B22985E44C119C08E0B0867C1FA5.edm" localSheetId="17" hidden="1">#REF!</definedName>
    <definedName name="_bdm.A6E5B22985E44C119C08E0B0867C1FA5.edm" localSheetId="18" hidden="1">#REF!</definedName>
    <definedName name="_bdm.A6E5B22985E44C119C08E0B0867C1FA5.edm" localSheetId="16" hidden="1">#REF!</definedName>
    <definedName name="_bdm.A6E5B22985E44C119C08E0B0867C1FA5.edm" localSheetId="1" hidden="1">#REF!</definedName>
    <definedName name="_bdm.A6E5B22985E44C119C08E0B0867C1FA5.edm" localSheetId="4" hidden="1">#REF!</definedName>
    <definedName name="_bdm.A7E02FDEAC3044768C17D63AE5F6EE3D.edm" localSheetId="5" hidden="1">#REF!</definedName>
    <definedName name="_bdm.A7E02FDEAC3044768C17D63AE5F6EE3D.edm" localSheetId="17" hidden="1">#REF!</definedName>
    <definedName name="_bdm.A7E02FDEAC3044768C17D63AE5F6EE3D.edm" localSheetId="18" hidden="1">#REF!</definedName>
    <definedName name="_bdm.A7E02FDEAC3044768C17D63AE5F6EE3D.edm" localSheetId="16" hidden="1">#REF!</definedName>
    <definedName name="_bdm.A7E02FDEAC3044768C17D63AE5F6EE3D.edm" localSheetId="1" hidden="1">#REF!</definedName>
    <definedName name="_bdm.A7E02FDEAC3044768C17D63AE5F6EE3D.edm" localSheetId="4" hidden="1">#REF!</definedName>
    <definedName name="_bdm.A8724F8A71424A16942478F54D41FB5B.edm" localSheetId="5" hidden="1">#REF!</definedName>
    <definedName name="_bdm.A8724F8A71424A16942478F54D41FB5B.edm" localSheetId="17" hidden="1">#REF!</definedName>
    <definedName name="_bdm.A8724F8A71424A16942478F54D41FB5B.edm" localSheetId="18" hidden="1">#REF!</definedName>
    <definedName name="_bdm.A8724F8A71424A16942478F54D41FB5B.edm" localSheetId="16" hidden="1">#REF!</definedName>
    <definedName name="_bdm.A8724F8A71424A16942478F54D41FB5B.edm" localSheetId="1" hidden="1">#REF!</definedName>
    <definedName name="_bdm.A8724F8A71424A16942478F54D41FB5B.edm" localSheetId="4" hidden="1">#REF!</definedName>
    <definedName name="_bdm.A89BBE428B7944B58E5BCE2357BC492F.edm" localSheetId="5" hidden="1">#REF!</definedName>
    <definedName name="_bdm.A89BBE428B7944B58E5BCE2357BC492F.edm" localSheetId="17" hidden="1">#REF!</definedName>
    <definedName name="_bdm.A89BBE428B7944B58E5BCE2357BC492F.edm" localSheetId="18" hidden="1">#REF!</definedName>
    <definedName name="_bdm.A89BBE428B7944B58E5BCE2357BC492F.edm" localSheetId="16" hidden="1">#REF!</definedName>
    <definedName name="_bdm.A89BBE428B7944B58E5BCE2357BC492F.edm" localSheetId="1" hidden="1">#REF!</definedName>
    <definedName name="_bdm.A89BBE428B7944B58E5BCE2357BC492F.edm" localSheetId="4" hidden="1">#REF!</definedName>
    <definedName name="_bdm.A9158A15B32244D5AAABDD7DE69D812D.edm" localSheetId="5" hidden="1">#REF!</definedName>
    <definedName name="_bdm.A9158A15B32244D5AAABDD7DE69D812D.edm" localSheetId="17" hidden="1">#REF!</definedName>
    <definedName name="_bdm.A9158A15B32244D5AAABDD7DE69D812D.edm" localSheetId="18" hidden="1">#REF!</definedName>
    <definedName name="_bdm.A9158A15B32244D5AAABDD7DE69D812D.edm" localSheetId="16" hidden="1">#REF!</definedName>
    <definedName name="_bdm.A9158A15B32244D5AAABDD7DE69D812D.edm" localSheetId="1" hidden="1">#REF!</definedName>
    <definedName name="_bdm.A9158A15B32244D5AAABDD7DE69D812D.edm" localSheetId="4" hidden="1">#REF!</definedName>
    <definedName name="_bdm.A937A3DE410A4103A724F125063033EB.edm" localSheetId="5" hidden="1">#REF!</definedName>
    <definedName name="_bdm.A937A3DE410A4103A724F125063033EB.edm" localSheetId="17" hidden="1">#REF!</definedName>
    <definedName name="_bdm.A937A3DE410A4103A724F125063033EB.edm" localSheetId="18" hidden="1">#REF!</definedName>
    <definedName name="_bdm.A937A3DE410A4103A724F125063033EB.edm" localSheetId="16" hidden="1">#REF!</definedName>
    <definedName name="_bdm.A937A3DE410A4103A724F125063033EB.edm" localSheetId="1" hidden="1">#REF!</definedName>
    <definedName name="_bdm.A937A3DE410A4103A724F125063033EB.edm" localSheetId="4" hidden="1">#REF!</definedName>
    <definedName name="_bdm.A9726422FFE441A1894B40D9E4E384D4.edm" localSheetId="5" hidden="1">#REF!</definedName>
    <definedName name="_bdm.A9726422FFE441A1894B40D9E4E384D4.edm" localSheetId="17" hidden="1">#REF!</definedName>
    <definedName name="_bdm.A9726422FFE441A1894B40D9E4E384D4.edm" localSheetId="18" hidden="1">#REF!</definedName>
    <definedName name="_bdm.A9726422FFE441A1894B40D9E4E384D4.edm" localSheetId="16" hidden="1">#REF!</definedName>
    <definedName name="_bdm.A9726422FFE441A1894B40D9E4E384D4.edm" localSheetId="1" hidden="1">#REF!</definedName>
    <definedName name="_bdm.A9726422FFE441A1894B40D9E4E384D4.edm" localSheetId="4" hidden="1">#REF!</definedName>
    <definedName name="_bdm.A987F19EDC7D4A6E8EA496B4064409AD.edm" localSheetId="5" hidden="1">#REF!</definedName>
    <definedName name="_bdm.A987F19EDC7D4A6E8EA496B4064409AD.edm" localSheetId="17" hidden="1">#REF!</definedName>
    <definedName name="_bdm.A987F19EDC7D4A6E8EA496B4064409AD.edm" localSheetId="18" hidden="1">#REF!</definedName>
    <definedName name="_bdm.A987F19EDC7D4A6E8EA496B4064409AD.edm" localSheetId="16" hidden="1">#REF!</definedName>
    <definedName name="_bdm.A987F19EDC7D4A6E8EA496B4064409AD.edm" localSheetId="1" hidden="1">#REF!</definedName>
    <definedName name="_bdm.A987F19EDC7D4A6E8EA496B4064409AD.edm" localSheetId="4" hidden="1">#REF!</definedName>
    <definedName name="_bdm.A9A317665533404BACE6A5F3C6B8AC0F.edm" localSheetId="5" hidden="1">#REF!</definedName>
    <definedName name="_bdm.A9A317665533404BACE6A5F3C6B8AC0F.edm" localSheetId="17" hidden="1">#REF!</definedName>
    <definedName name="_bdm.A9A317665533404BACE6A5F3C6B8AC0F.edm" localSheetId="18" hidden="1">#REF!</definedName>
    <definedName name="_bdm.A9A317665533404BACE6A5F3C6B8AC0F.edm" localSheetId="16" hidden="1">#REF!</definedName>
    <definedName name="_bdm.A9A317665533404BACE6A5F3C6B8AC0F.edm" localSheetId="1" hidden="1">#REF!</definedName>
    <definedName name="_bdm.A9A317665533404BACE6A5F3C6B8AC0F.edm" localSheetId="4" hidden="1">#REF!</definedName>
    <definedName name="_bdm.A9CFF2DC4C01467FA4FA0F6A897BE44D.edm" localSheetId="5" hidden="1">#REF!</definedName>
    <definedName name="_bdm.A9CFF2DC4C01467FA4FA0F6A897BE44D.edm" localSheetId="17" hidden="1">#REF!</definedName>
    <definedName name="_bdm.A9CFF2DC4C01467FA4FA0F6A897BE44D.edm" localSheetId="18" hidden="1">#REF!</definedName>
    <definedName name="_bdm.A9CFF2DC4C01467FA4FA0F6A897BE44D.edm" localSheetId="16" hidden="1">#REF!</definedName>
    <definedName name="_bdm.A9CFF2DC4C01467FA4FA0F6A897BE44D.edm" localSheetId="1" hidden="1">#REF!</definedName>
    <definedName name="_bdm.A9CFF2DC4C01467FA4FA0F6A897BE44D.edm" localSheetId="4" hidden="1">#REF!</definedName>
    <definedName name="_bdm.AA034D585AAC41EDA092790965A4FD22.edm" localSheetId="5" hidden="1">#REF!</definedName>
    <definedName name="_bdm.AA034D585AAC41EDA092790965A4FD22.edm" localSheetId="17" hidden="1">#REF!</definedName>
    <definedName name="_bdm.AA034D585AAC41EDA092790965A4FD22.edm" localSheetId="18" hidden="1">#REF!</definedName>
    <definedName name="_bdm.AA034D585AAC41EDA092790965A4FD22.edm" localSheetId="16" hidden="1">#REF!</definedName>
    <definedName name="_bdm.AA034D585AAC41EDA092790965A4FD22.edm" localSheetId="1" hidden="1">#REF!</definedName>
    <definedName name="_bdm.AA034D585AAC41EDA092790965A4FD22.edm" localSheetId="4" hidden="1">#REF!</definedName>
    <definedName name="_bdm.AA90812B5CDD4D8CBDC7548F84650EA6.edm" localSheetId="5" hidden="1">#REF!</definedName>
    <definedName name="_bdm.AA90812B5CDD4D8CBDC7548F84650EA6.edm" localSheetId="17" hidden="1">#REF!</definedName>
    <definedName name="_bdm.AA90812B5CDD4D8CBDC7548F84650EA6.edm" localSheetId="18" hidden="1">#REF!</definedName>
    <definedName name="_bdm.AA90812B5CDD4D8CBDC7548F84650EA6.edm" localSheetId="16" hidden="1">#REF!</definedName>
    <definedName name="_bdm.AA90812B5CDD4D8CBDC7548F84650EA6.edm" localSheetId="1" hidden="1">#REF!</definedName>
    <definedName name="_bdm.AA90812B5CDD4D8CBDC7548F84650EA6.edm" localSheetId="4" hidden="1">#REF!</definedName>
    <definedName name="_bdm.AA909AF54386435D80C3E570CBC64E53.edm" localSheetId="5" hidden="1">#REF!</definedName>
    <definedName name="_bdm.AA909AF54386435D80C3E570CBC64E53.edm" localSheetId="17" hidden="1">#REF!</definedName>
    <definedName name="_bdm.AA909AF54386435D80C3E570CBC64E53.edm" localSheetId="18" hidden="1">#REF!</definedName>
    <definedName name="_bdm.AA909AF54386435D80C3E570CBC64E53.edm" localSheetId="16" hidden="1">#REF!</definedName>
    <definedName name="_bdm.AA909AF54386435D80C3E570CBC64E53.edm" localSheetId="1" hidden="1">#REF!</definedName>
    <definedName name="_bdm.AA909AF54386435D80C3E570CBC64E53.edm" localSheetId="4" hidden="1">#REF!</definedName>
    <definedName name="_bdm.AAD47B40161E4ABFBEB4DFF48884D751.edm" localSheetId="5" hidden="1">#REF!</definedName>
    <definedName name="_bdm.AAD47B40161E4ABFBEB4DFF48884D751.edm" localSheetId="17" hidden="1">#REF!</definedName>
    <definedName name="_bdm.AAD47B40161E4ABFBEB4DFF48884D751.edm" localSheetId="18" hidden="1">#REF!</definedName>
    <definedName name="_bdm.AAD47B40161E4ABFBEB4DFF48884D751.edm" localSheetId="16" hidden="1">#REF!</definedName>
    <definedName name="_bdm.AAD47B40161E4ABFBEB4DFF48884D751.edm" localSheetId="1" hidden="1">#REF!</definedName>
    <definedName name="_bdm.AAD47B40161E4ABFBEB4DFF48884D751.edm" localSheetId="4" hidden="1">#REF!</definedName>
    <definedName name="_bdm.AB124479125E4B5BB3AE818D6BF80106.edm" localSheetId="5" hidden="1">#REF!</definedName>
    <definedName name="_bdm.AB124479125E4B5BB3AE818D6BF80106.edm" localSheetId="17" hidden="1">#REF!</definedName>
    <definedName name="_bdm.AB124479125E4B5BB3AE818D6BF80106.edm" localSheetId="18" hidden="1">#REF!</definedName>
    <definedName name="_bdm.AB124479125E4B5BB3AE818D6BF80106.edm" localSheetId="16" hidden="1">#REF!</definedName>
    <definedName name="_bdm.AB124479125E4B5BB3AE818D6BF80106.edm" localSheetId="1" hidden="1">#REF!</definedName>
    <definedName name="_bdm.AB124479125E4B5BB3AE818D6BF80106.edm" localSheetId="4" hidden="1">#REF!</definedName>
    <definedName name="_bdm.AB1EC638E3B14DFFA3CD3F6CB26485CF.edm" localSheetId="5" hidden="1">#REF!</definedName>
    <definedName name="_bdm.AB1EC638E3B14DFFA3CD3F6CB26485CF.edm" localSheetId="17" hidden="1">#REF!</definedName>
    <definedName name="_bdm.AB1EC638E3B14DFFA3CD3F6CB26485CF.edm" localSheetId="18" hidden="1">#REF!</definedName>
    <definedName name="_bdm.AB1EC638E3B14DFFA3CD3F6CB26485CF.edm" localSheetId="16" hidden="1">#REF!</definedName>
    <definedName name="_bdm.AB1EC638E3B14DFFA3CD3F6CB26485CF.edm" localSheetId="1" hidden="1">#REF!</definedName>
    <definedName name="_bdm.AB1EC638E3B14DFFA3CD3F6CB26485CF.edm" localSheetId="4" hidden="1">#REF!</definedName>
    <definedName name="_bdm.AB4D99FE231C4963863C2074F58F793F.edm" localSheetId="5" hidden="1">#REF!</definedName>
    <definedName name="_bdm.AB4D99FE231C4963863C2074F58F793F.edm" localSheetId="17" hidden="1">#REF!</definedName>
    <definedName name="_bdm.AB4D99FE231C4963863C2074F58F793F.edm" localSheetId="18" hidden="1">#REF!</definedName>
    <definedName name="_bdm.AB4D99FE231C4963863C2074F58F793F.edm" localSheetId="16" hidden="1">#REF!</definedName>
    <definedName name="_bdm.AB4D99FE231C4963863C2074F58F793F.edm" localSheetId="1" hidden="1">#REF!</definedName>
    <definedName name="_bdm.AB4D99FE231C4963863C2074F58F793F.edm" localSheetId="4" hidden="1">#REF!</definedName>
    <definedName name="_bdm.AB97D9C800C042A29EBA084C68F10DF2.edm" localSheetId="5" hidden="1">#REF!</definedName>
    <definedName name="_bdm.AB97D9C800C042A29EBA084C68F10DF2.edm" localSheetId="17" hidden="1">#REF!</definedName>
    <definedName name="_bdm.AB97D9C800C042A29EBA084C68F10DF2.edm" localSheetId="18" hidden="1">#REF!</definedName>
    <definedName name="_bdm.AB97D9C800C042A29EBA084C68F10DF2.edm" localSheetId="16" hidden="1">#REF!</definedName>
    <definedName name="_bdm.AB97D9C800C042A29EBA084C68F10DF2.edm" localSheetId="1" hidden="1">#REF!</definedName>
    <definedName name="_bdm.AB97D9C800C042A29EBA084C68F10DF2.edm" localSheetId="4" hidden="1">#REF!</definedName>
    <definedName name="_bdm.AB999930FE10427FB35752F0E0F71C19.edm" localSheetId="5" hidden="1">#REF!</definedName>
    <definedName name="_bdm.AB999930FE10427FB35752F0E0F71C19.edm" localSheetId="17" hidden="1">#REF!</definedName>
    <definedName name="_bdm.AB999930FE10427FB35752F0E0F71C19.edm" localSheetId="18" hidden="1">#REF!</definedName>
    <definedName name="_bdm.AB999930FE10427FB35752F0E0F71C19.edm" localSheetId="16" hidden="1">#REF!</definedName>
    <definedName name="_bdm.AB999930FE10427FB35752F0E0F71C19.edm" localSheetId="1" hidden="1">#REF!</definedName>
    <definedName name="_bdm.AB999930FE10427FB35752F0E0F71C19.edm" localSheetId="4" hidden="1">#REF!</definedName>
    <definedName name="_bdm.ABB1684B471649BC888AF90005257221.edm" localSheetId="5" hidden="1">#REF!</definedName>
    <definedName name="_bdm.ABB1684B471649BC888AF90005257221.edm" localSheetId="17" hidden="1">#REF!</definedName>
    <definedName name="_bdm.ABB1684B471649BC888AF90005257221.edm" localSheetId="18" hidden="1">#REF!</definedName>
    <definedName name="_bdm.ABB1684B471649BC888AF90005257221.edm" localSheetId="16" hidden="1">#REF!</definedName>
    <definedName name="_bdm.ABB1684B471649BC888AF90005257221.edm" localSheetId="1" hidden="1">#REF!</definedName>
    <definedName name="_bdm.ABB1684B471649BC888AF90005257221.edm" localSheetId="4" hidden="1">#REF!</definedName>
    <definedName name="_bdm.ABBB79F002454B72807A99A7A7B9FE82.edm" localSheetId="5" hidden="1">#REF!</definedName>
    <definedName name="_bdm.ABBB79F002454B72807A99A7A7B9FE82.edm" localSheetId="17" hidden="1">#REF!</definedName>
    <definedName name="_bdm.ABBB79F002454B72807A99A7A7B9FE82.edm" localSheetId="18" hidden="1">#REF!</definedName>
    <definedName name="_bdm.ABBB79F002454B72807A99A7A7B9FE82.edm" localSheetId="16" hidden="1">#REF!</definedName>
    <definedName name="_bdm.ABBB79F002454B72807A99A7A7B9FE82.edm" localSheetId="1" hidden="1">#REF!</definedName>
    <definedName name="_bdm.ABBB79F002454B72807A99A7A7B9FE82.edm" localSheetId="4" hidden="1">#REF!</definedName>
    <definedName name="_bdm.ABE75F4CC1F448C7AD25A7483492F01D.edm" localSheetId="5" hidden="1">#REF!</definedName>
    <definedName name="_bdm.ABE75F4CC1F448C7AD25A7483492F01D.edm" localSheetId="17" hidden="1">#REF!</definedName>
    <definedName name="_bdm.ABE75F4CC1F448C7AD25A7483492F01D.edm" localSheetId="18" hidden="1">#REF!</definedName>
    <definedName name="_bdm.ABE75F4CC1F448C7AD25A7483492F01D.edm" localSheetId="16" hidden="1">#REF!</definedName>
    <definedName name="_bdm.ABE75F4CC1F448C7AD25A7483492F01D.edm" localSheetId="1" hidden="1">#REF!</definedName>
    <definedName name="_bdm.ABE75F4CC1F448C7AD25A7483492F01D.edm" localSheetId="4" hidden="1">#REF!</definedName>
    <definedName name="_bdm.AC5404B059A54D43AC67D403DAE2435E.edm" localSheetId="5" hidden="1">#REF!</definedName>
    <definedName name="_bdm.AC5404B059A54D43AC67D403DAE2435E.edm" localSheetId="17" hidden="1">#REF!</definedName>
    <definedName name="_bdm.AC5404B059A54D43AC67D403DAE2435E.edm" localSheetId="18" hidden="1">#REF!</definedName>
    <definedName name="_bdm.AC5404B059A54D43AC67D403DAE2435E.edm" localSheetId="16" hidden="1">#REF!</definedName>
    <definedName name="_bdm.AC5404B059A54D43AC67D403DAE2435E.edm" localSheetId="1" hidden="1">#REF!</definedName>
    <definedName name="_bdm.AC5404B059A54D43AC67D403DAE2435E.edm" localSheetId="4" hidden="1">#REF!</definedName>
    <definedName name="_bdm.ADEDFC46864E43C984887877804EA3BF.edm" localSheetId="5" hidden="1">#REF!</definedName>
    <definedName name="_bdm.ADEDFC46864E43C984887877804EA3BF.edm" localSheetId="17" hidden="1">#REF!</definedName>
    <definedName name="_bdm.ADEDFC46864E43C984887877804EA3BF.edm" localSheetId="18" hidden="1">#REF!</definedName>
    <definedName name="_bdm.ADEDFC46864E43C984887877804EA3BF.edm" localSheetId="16" hidden="1">#REF!</definedName>
    <definedName name="_bdm.ADEDFC46864E43C984887877804EA3BF.edm" localSheetId="1" hidden="1">#REF!</definedName>
    <definedName name="_bdm.ADEDFC46864E43C984887877804EA3BF.edm" localSheetId="4" hidden="1">#REF!</definedName>
    <definedName name="_bdm.AE42F8A44FB248ADBCD1DF172EF4BF08.edm" localSheetId="5" hidden="1">#REF!</definedName>
    <definedName name="_bdm.AE42F8A44FB248ADBCD1DF172EF4BF08.edm" localSheetId="17" hidden="1">#REF!</definedName>
    <definedName name="_bdm.AE42F8A44FB248ADBCD1DF172EF4BF08.edm" localSheetId="18" hidden="1">#REF!</definedName>
    <definedName name="_bdm.AE42F8A44FB248ADBCD1DF172EF4BF08.edm" localSheetId="16" hidden="1">#REF!</definedName>
    <definedName name="_bdm.AE42F8A44FB248ADBCD1DF172EF4BF08.edm" localSheetId="1" hidden="1">#REF!</definedName>
    <definedName name="_bdm.AE42F8A44FB248ADBCD1DF172EF4BF08.edm" localSheetId="4" hidden="1">#REF!</definedName>
    <definedName name="_bdm.AE8C5FAC794A4B858F92DAF6760AA4DB.edm" localSheetId="5" hidden="1">#REF!</definedName>
    <definedName name="_bdm.AE8C5FAC794A4B858F92DAF6760AA4DB.edm" localSheetId="17" hidden="1">#REF!</definedName>
    <definedName name="_bdm.AE8C5FAC794A4B858F92DAF6760AA4DB.edm" localSheetId="18" hidden="1">#REF!</definedName>
    <definedName name="_bdm.AE8C5FAC794A4B858F92DAF6760AA4DB.edm" localSheetId="16" hidden="1">#REF!</definedName>
    <definedName name="_bdm.AE8C5FAC794A4B858F92DAF6760AA4DB.edm" localSheetId="1" hidden="1">#REF!</definedName>
    <definedName name="_bdm.AE8C5FAC794A4B858F92DAF6760AA4DB.edm" localSheetId="4" hidden="1">#REF!</definedName>
    <definedName name="_bdm.AEBF537B62F245C9BBBCF844E1602D17.edm" localSheetId="5" hidden="1">#REF!</definedName>
    <definedName name="_bdm.AEBF537B62F245C9BBBCF844E1602D17.edm" localSheetId="17" hidden="1">#REF!</definedName>
    <definedName name="_bdm.AEBF537B62F245C9BBBCF844E1602D17.edm" localSheetId="18" hidden="1">#REF!</definedName>
    <definedName name="_bdm.AEBF537B62F245C9BBBCF844E1602D17.edm" localSheetId="16" hidden="1">#REF!</definedName>
    <definedName name="_bdm.AEBF537B62F245C9BBBCF844E1602D17.edm" localSheetId="1" hidden="1">#REF!</definedName>
    <definedName name="_bdm.AEBF537B62F245C9BBBCF844E1602D17.edm" localSheetId="4" hidden="1">#REF!</definedName>
    <definedName name="_bdm.AF85141A113F4ECF8CB278308C40B290.edm" localSheetId="5" hidden="1">#REF!</definedName>
    <definedName name="_bdm.AF85141A113F4ECF8CB278308C40B290.edm" localSheetId="17" hidden="1">#REF!</definedName>
    <definedName name="_bdm.AF85141A113F4ECF8CB278308C40B290.edm" localSheetId="18" hidden="1">#REF!</definedName>
    <definedName name="_bdm.AF85141A113F4ECF8CB278308C40B290.edm" localSheetId="16" hidden="1">#REF!</definedName>
    <definedName name="_bdm.AF85141A113F4ECF8CB278308C40B290.edm" localSheetId="1" hidden="1">#REF!</definedName>
    <definedName name="_bdm.AF85141A113F4ECF8CB278308C40B290.edm" localSheetId="4" hidden="1">#REF!</definedName>
    <definedName name="_bdm.AFAB9FC3C81F48DDBE844466ABFECDB7.edm" localSheetId="5" hidden="1">#REF!</definedName>
    <definedName name="_bdm.AFAB9FC3C81F48DDBE844466ABFECDB7.edm" localSheetId="17" hidden="1">#REF!</definedName>
    <definedName name="_bdm.AFAB9FC3C81F48DDBE844466ABFECDB7.edm" localSheetId="18" hidden="1">#REF!</definedName>
    <definedName name="_bdm.AFAB9FC3C81F48DDBE844466ABFECDB7.edm" localSheetId="16" hidden="1">#REF!</definedName>
    <definedName name="_bdm.AFAB9FC3C81F48DDBE844466ABFECDB7.edm" localSheetId="1" hidden="1">#REF!</definedName>
    <definedName name="_bdm.AFAB9FC3C81F48DDBE844466ABFECDB7.edm" localSheetId="4" hidden="1">#REF!</definedName>
    <definedName name="_bdm.AFCE2F4BADC84012B1D4E6351C422517.edm" localSheetId="5" hidden="1">#REF!</definedName>
    <definedName name="_bdm.AFCE2F4BADC84012B1D4E6351C422517.edm" localSheetId="17" hidden="1">#REF!</definedName>
    <definedName name="_bdm.AFCE2F4BADC84012B1D4E6351C422517.edm" localSheetId="18" hidden="1">#REF!</definedName>
    <definedName name="_bdm.AFCE2F4BADC84012B1D4E6351C422517.edm" localSheetId="16" hidden="1">#REF!</definedName>
    <definedName name="_bdm.AFCE2F4BADC84012B1D4E6351C422517.edm" localSheetId="1" hidden="1">#REF!</definedName>
    <definedName name="_bdm.AFCE2F4BADC84012B1D4E6351C422517.edm" localSheetId="4" hidden="1">#REF!</definedName>
    <definedName name="_bdm.B02423FE52254D11BBC6F4C3B85310B1.edm" localSheetId="5" hidden="1">#REF!</definedName>
    <definedName name="_bdm.B02423FE52254D11BBC6F4C3B85310B1.edm" localSheetId="17" hidden="1">#REF!</definedName>
    <definedName name="_bdm.B02423FE52254D11BBC6F4C3B85310B1.edm" localSheetId="18" hidden="1">#REF!</definedName>
    <definedName name="_bdm.B02423FE52254D11BBC6F4C3B85310B1.edm" localSheetId="16" hidden="1">#REF!</definedName>
    <definedName name="_bdm.B02423FE52254D11BBC6F4C3B85310B1.edm" localSheetId="1" hidden="1">#REF!</definedName>
    <definedName name="_bdm.B02423FE52254D11BBC6F4C3B85310B1.edm" localSheetId="4" hidden="1">#REF!</definedName>
    <definedName name="_bdm.B0C50F9AB7284B6E9461EC9D95DD376D.edm" localSheetId="5" hidden="1">#REF!</definedName>
    <definedName name="_bdm.B0C50F9AB7284B6E9461EC9D95DD376D.edm" localSheetId="17" hidden="1">#REF!</definedName>
    <definedName name="_bdm.B0C50F9AB7284B6E9461EC9D95DD376D.edm" localSheetId="18" hidden="1">#REF!</definedName>
    <definedName name="_bdm.B0C50F9AB7284B6E9461EC9D95DD376D.edm" localSheetId="16" hidden="1">#REF!</definedName>
    <definedName name="_bdm.B0C50F9AB7284B6E9461EC9D95DD376D.edm" localSheetId="1" hidden="1">#REF!</definedName>
    <definedName name="_bdm.B0C50F9AB7284B6E9461EC9D95DD376D.edm" localSheetId="4" hidden="1">#REF!</definedName>
    <definedName name="_bdm.B0CFCA39622F4327A2878C7A2D1B98F2.edm" localSheetId="5" hidden="1">#REF!</definedName>
    <definedName name="_bdm.B0CFCA39622F4327A2878C7A2D1B98F2.edm" localSheetId="17" hidden="1">#REF!</definedName>
    <definedName name="_bdm.B0CFCA39622F4327A2878C7A2D1B98F2.edm" localSheetId="18" hidden="1">#REF!</definedName>
    <definedName name="_bdm.B0CFCA39622F4327A2878C7A2D1B98F2.edm" localSheetId="16" hidden="1">#REF!</definedName>
    <definedName name="_bdm.B0CFCA39622F4327A2878C7A2D1B98F2.edm" localSheetId="1" hidden="1">#REF!</definedName>
    <definedName name="_bdm.B0CFCA39622F4327A2878C7A2D1B98F2.edm" localSheetId="4" hidden="1">#REF!</definedName>
    <definedName name="_bdm.B0F7F51E0C6F48B69A4E35C24B27B382.edm" localSheetId="5" hidden="1">#REF!</definedName>
    <definedName name="_bdm.B0F7F51E0C6F48B69A4E35C24B27B382.edm" localSheetId="17" hidden="1">#REF!</definedName>
    <definedName name="_bdm.B0F7F51E0C6F48B69A4E35C24B27B382.edm" localSheetId="18" hidden="1">#REF!</definedName>
    <definedName name="_bdm.B0F7F51E0C6F48B69A4E35C24B27B382.edm" localSheetId="16" hidden="1">#REF!</definedName>
    <definedName name="_bdm.B0F7F51E0C6F48B69A4E35C24B27B382.edm" localSheetId="1" hidden="1">#REF!</definedName>
    <definedName name="_bdm.B0F7F51E0C6F48B69A4E35C24B27B382.edm" localSheetId="4" hidden="1">#REF!</definedName>
    <definedName name="_bdm.B17A627EF1EA45519348E23AF37E2CFD.edm" localSheetId="5" hidden="1">#REF!</definedName>
    <definedName name="_bdm.B17A627EF1EA45519348E23AF37E2CFD.edm" localSheetId="17" hidden="1">#REF!</definedName>
    <definedName name="_bdm.B17A627EF1EA45519348E23AF37E2CFD.edm" localSheetId="18" hidden="1">#REF!</definedName>
    <definedName name="_bdm.B17A627EF1EA45519348E23AF37E2CFD.edm" localSheetId="16" hidden="1">#REF!</definedName>
    <definedName name="_bdm.B17A627EF1EA45519348E23AF37E2CFD.edm" localSheetId="1" hidden="1">#REF!</definedName>
    <definedName name="_bdm.B17A627EF1EA45519348E23AF37E2CFD.edm" localSheetId="4" hidden="1">#REF!</definedName>
    <definedName name="_bdm.B1C40953F5E64F1F85EC8CB009A9F537.edm" localSheetId="5" hidden="1">#REF!</definedName>
    <definedName name="_bdm.B1C40953F5E64F1F85EC8CB009A9F537.edm" localSheetId="17" hidden="1">#REF!</definedName>
    <definedName name="_bdm.B1C40953F5E64F1F85EC8CB009A9F537.edm" localSheetId="18" hidden="1">#REF!</definedName>
    <definedName name="_bdm.B1C40953F5E64F1F85EC8CB009A9F537.edm" localSheetId="16" hidden="1">#REF!</definedName>
    <definedName name="_bdm.B1C40953F5E64F1F85EC8CB009A9F537.edm" localSheetId="1" hidden="1">#REF!</definedName>
    <definedName name="_bdm.B1C40953F5E64F1F85EC8CB009A9F537.edm" localSheetId="4" hidden="1">#REF!</definedName>
    <definedName name="_bdm.B1D113F3956D416A81432377EB297BBE.edm" localSheetId="5" hidden="1">#REF!</definedName>
    <definedName name="_bdm.B1D113F3956D416A81432377EB297BBE.edm" localSheetId="17" hidden="1">#REF!</definedName>
    <definedName name="_bdm.B1D113F3956D416A81432377EB297BBE.edm" localSheetId="18" hidden="1">#REF!</definedName>
    <definedName name="_bdm.B1D113F3956D416A81432377EB297BBE.edm" localSheetId="16" hidden="1">#REF!</definedName>
    <definedName name="_bdm.B1D113F3956D416A81432377EB297BBE.edm" localSheetId="1" hidden="1">#REF!</definedName>
    <definedName name="_bdm.B1D113F3956D416A81432377EB297BBE.edm" localSheetId="4" hidden="1">#REF!</definedName>
    <definedName name="_bdm.B23CE678406A4C1BAA673090B0E0F393.edm" localSheetId="5" hidden="1">#REF!</definedName>
    <definedName name="_bdm.B23CE678406A4C1BAA673090B0E0F393.edm" localSheetId="17" hidden="1">#REF!</definedName>
    <definedName name="_bdm.B23CE678406A4C1BAA673090B0E0F393.edm" localSheetId="18" hidden="1">#REF!</definedName>
    <definedName name="_bdm.B23CE678406A4C1BAA673090B0E0F393.edm" localSheetId="16" hidden="1">#REF!</definedName>
    <definedName name="_bdm.B23CE678406A4C1BAA673090B0E0F393.edm" localSheetId="1" hidden="1">#REF!</definedName>
    <definedName name="_bdm.B23CE678406A4C1BAA673090B0E0F393.edm" localSheetId="4" hidden="1">#REF!</definedName>
    <definedName name="_bdm.B2BDE2657AA1460EAB210DC4BA7AFA4F.edm" localSheetId="5" hidden="1">#REF!</definedName>
    <definedName name="_bdm.B2BDE2657AA1460EAB210DC4BA7AFA4F.edm" localSheetId="17" hidden="1">#REF!</definedName>
    <definedName name="_bdm.B2BDE2657AA1460EAB210DC4BA7AFA4F.edm" localSheetId="18" hidden="1">#REF!</definedName>
    <definedName name="_bdm.B2BDE2657AA1460EAB210DC4BA7AFA4F.edm" localSheetId="16" hidden="1">#REF!</definedName>
    <definedName name="_bdm.B2BDE2657AA1460EAB210DC4BA7AFA4F.edm" localSheetId="1" hidden="1">#REF!</definedName>
    <definedName name="_bdm.B2BDE2657AA1460EAB210DC4BA7AFA4F.edm" localSheetId="4" hidden="1">#REF!</definedName>
    <definedName name="_bdm.B2D0A558F9744484B038E286E4BDF10A.edm" localSheetId="5" hidden="1">#REF!</definedName>
    <definedName name="_bdm.B2D0A558F9744484B038E286E4BDF10A.edm" localSheetId="17" hidden="1">#REF!</definedName>
    <definedName name="_bdm.B2D0A558F9744484B038E286E4BDF10A.edm" localSheetId="18" hidden="1">#REF!</definedName>
    <definedName name="_bdm.B2D0A558F9744484B038E286E4BDF10A.edm" localSheetId="16" hidden="1">#REF!</definedName>
    <definedName name="_bdm.B2D0A558F9744484B038E286E4BDF10A.edm" localSheetId="1" hidden="1">#REF!</definedName>
    <definedName name="_bdm.B2D0A558F9744484B038E286E4BDF10A.edm" localSheetId="4" hidden="1">#REF!</definedName>
    <definedName name="_bdm.B328F2F3074B425297F721E98FC65EB1.edm" localSheetId="5" hidden="1">#REF!</definedName>
    <definedName name="_bdm.B328F2F3074B425297F721E98FC65EB1.edm" localSheetId="17" hidden="1">#REF!</definedName>
    <definedName name="_bdm.B328F2F3074B425297F721E98FC65EB1.edm" localSheetId="18" hidden="1">#REF!</definedName>
    <definedName name="_bdm.B328F2F3074B425297F721E98FC65EB1.edm" localSheetId="16" hidden="1">#REF!</definedName>
    <definedName name="_bdm.B328F2F3074B425297F721E98FC65EB1.edm" localSheetId="1" hidden="1">#REF!</definedName>
    <definedName name="_bdm.B328F2F3074B425297F721E98FC65EB1.edm" localSheetId="4" hidden="1">#REF!</definedName>
    <definedName name="_bdm.B575DC70533A420099AB69A98FA7123F.edm" localSheetId="5" hidden="1">#REF!</definedName>
    <definedName name="_bdm.B575DC70533A420099AB69A98FA7123F.edm" localSheetId="17" hidden="1">#REF!</definedName>
    <definedName name="_bdm.B575DC70533A420099AB69A98FA7123F.edm" localSheetId="18" hidden="1">#REF!</definedName>
    <definedName name="_bdm.B575DC70533A420099AB69A98FA7123F.edm" localSheetId="16" hidden="1">#REF!</definedName>
    <definedName name="_bdm.B575DC70533A420099AB69A98FA7123F.edm" localSheetId="1" hidden="1">#REF!</definedName>
    <definedName name="_bdm.B575DC70533A420099AB69A98FA7123F.edm" localSheetId="4" hidden="1">#REF!</definedName>
    <definedName name="_bdm.B5A193A86322465B9AD3CD4A858712C5.edm" localSheetId="5" hidden="1">#REF!</definedName>
    <definedName name="_bdm.B5A193A86322465B9AD3CD4A858712C5.edm" localSheetId="17" hidden="1">#REF!</definedName>
    <definedName name="_bdm.B5A193A86322465B9AD3CD4A858712C5.edm" localSheetId="18" hidden="1">#REF!</definedName>
    <definedName name="_bdm.B5A193A86322465B9AD3CD4A858712C5.edm" localSheetId="16" hidden="1">#REF!</definedName>
    <definedName name="_bdm.B5A193A86322465B9AD3CD4A858712C5.edm" localSheetId="1" hidden="1">#REF!</definedName>
    <definedName name="_bdm.B5A193A86322465B9AD3CD4A858712C5.edm" localSheetId="4" hidden="1">#REF!</definedName>
    <definedName name="_bdm.B660FC663AFB4788BBA17139581B8A11.edm" localSheetId="5" hidden="1">#REF!</definedName>
    <definedName name="_bdm.B660FC663AFB4788BBA17139581B8A11.edm" localSheetId="17" hidden="1">#REF!</definedName>
    <definedName name="_bdm.B660FC663AFB4788BBA17139581B8A11.edm" localSheetId="18" hidden="1">#REF!</definedName>
    <definedName name="_bdm.B660FC663AFB4788BBA17139581B8A11.edm" localSheetId="16" hidden="1">#REF!</definedName>
    <definedName name="_bdm.B660FC663AFB4788BBA17139581B8A11.edm" localSheetId="1" hidden="1">#REF!</definedName>
    <definedName name="_bdm.B660FC663AFB4788BBA17139581B8A11.edm" localSheetId="4" hidden="1">#REF!</definedName>
    <definedName name="_bdm.B69327EB869E4376A91D2D625A51F1DC.edm" localSheetId="5" hidden="1">#REF!</definedName>
    <definedName name="_bdm.B69327EB869E4376A91D2D625A51F1DC.edm" localSheetId="17" hidden="1">#REF!</definedName>
    <definedName name="_bdm.B69327EB869E4376A91D2D625A51F1DC.edm" localSheetId="18" hidden="1">#REF!</definedName>
    <definedName name="_bdm.B69327EB869E4376A91D2D625A51F1DC.edm" localSheetId="16" hidden="1">#REF!</definedName>
    <definedName name="_bdm.B69327EB869E4376A91D2D625A51F1DC.edm" localSheetId="1" hidden="1">#REF!</definedName>
    <definedName name="_bdm.B69327EB869E4376A91D2D625A51F1DC.edm" localSheetId="4" hidden="1">#REF!</definedName>
    <definedName name="_bdm.B6AE251D4E0B48698A232CBA57DEAC69.edm" localSheetId="5" hidden="1">#REF!</definedName>
    <definedName name="_bdm.B6AE251D4E0B48698A232CBA57DEAC69.edm" localSheetId="17" hidden="1">#REF!</definedName>
    <definedName name="_bdm.B6AE251D4E0B48698A232CBA57DEAC69.edm" localSheetId="18" hidden="1">#REF!</definedName>
    <definedName name="_bdm.B6AE251D4E0B48698A232CBA57DEAC69.edm" localSheetId="16" hidden="1">#REF!</definedName>
    <definedName name="_bdm.B6AE251D4E0B48698A232CBA57DEAC69.edm" localSheetId="1" hidden="1">#REF!</definedName>
    <definedName name="_bdm.B6AE251D4E0B48698A232CBA57DEAC69.edm" localSheetId="4" hidden="1">#REF!</definedName>
    <definedName name="_bdm.B7247C561A0E48E096CA93D45F9F591D.edm" localSheetId="5" hidden="1">#REF!</definedName>
    <definedName name="_bdm.B7247C561A0E48E096CA93D45F9F591D.edm" localSheetId="17" hidden="1">#REF!</definedName>
    <definedName name="_bdm.B7247C561A0E48E096CA93D45F9F591D.edm" localSheetId="18" hidden="1">#REF!</definedName>
    <definedName name="_bdm.B7247C561A0E48E096CA93D45F9F591D.edm" localSheetId="16" hidden="1">#REF!</definedName>
    <definedName name="_bdm.B7247C561A0E48E096CA93D45F9F591D.edm" localSheetId="1" hidden="1">#REF!</definedName>
    <definedName name="_bdm.B7247C561A0E48E096CA93D45F9F591D.edm" localSheetId="4" hidden="1">#REF!</definedName>
    <definedName name="_bdm.B73F2C50B9D5473082FC2DFA99ACBF27.edm" localSheetId="5" hidden="1">#REF!</definedName>
    <definedName name="_bdm.B73F2C50B9D5473082FC2DFA99ACBF27.edm" localSheetId="17" hidden="1">#REF!</definedName>
    <definedName name="_bdm.B73F2C50B9D5473082FC2DFA99ACBF27.edm" localSheetId="18" hidden="1">#REF!</definedName>
    <definedName name="_bdm.B73F2C50B9D5473082FC2DFA99ACBF27.edm" localSheetId="16" hidden="1">#REF!</definedName>
    <definedName name="_bdm.B73F2C50B9D5473082FC2DFA99ACBF27.edm" localSheetId="1" hidden="1">#REF!</definedName>
    <definedName name="_bdm.B73F2C50B9D5473082FC2DFA99ACBF27.edm" localSheetId="4" hidden="1">#REF!</definedName>
    <definedName name="_bdm.B7466EEDE59441C69C597689A876C489.edm" localSheetId="5" hidden="1">#REF!</definedName>
    <definedName name="_bdm.B7466EEDE59441C69C597689A876C489.edm" localSheetId="17" hidden="1">#REF!</definedName>
    <definedName name="_bdm.B7466EEDE59441C69C597689A876C489.edm" localSheetId="18" hidden="1">#REF!</definedName>
    <definedName name="_bdm.B7466EEDE59441C69C597689A876C489.edm" localSheetId="16" hidden="1">#REF!</definedName>
    <definedName name="_bdm.B7466EEDE59441C69C597689A876C489.edm" localSheetId="1" hidden="1">#REF!</definedName>
    <definedName name="_bdm.B7466EEDE59441C69C597689A876C489.edm" localSheetId="4" hidden="1">#REF!</definedName>
    <definedName name="_bdm.B7D486A9BC1042689BCC93F5FF5AC682.edm" localSheetId="5" hidden="1">#REF!</definedName>
    <definedName name="_bdm.B7D486A9BC1042689BCC93F5FF5AC682.edm" localSheetId="17" hidden="1">#REF!</definedName>
    <definedName name="_bdm.B7D486A9BC1042689BCC93F5FF5AC682.edm" localSheetId="18" hidden="1">#REF!</definedName>
    <definedName name="_bdm.B7D486A9BC1042689BCC93F5FF5AC682.edm" localSheetId="16" hidden="1">#REF!</definedName>
    <definedName name="_bdm.B7D486A9BC1042689BCC93F5FF5AC682.edm" localSheetId="1" hidden="1">#REF!</definedName>
    <definedName name="_bdm.B7D486A9BC1042689BCC93F5FF5AC682.edm" localSheetId="4" hidden="1">#REF!</definedName>
    <definedName name="_bdm.B84361CC1A8042C0947A264C75CF791C.edm" localSheetId="5" hidden="1">#REF!</definedName>
    <definedName name="_bdm.B84361CC1A8042C0947A264C75CF791C.edm" localSheetId="17" hidden="1">#REF!</definedName>
    <definedName name="_bdm.B84361CC1A8042C0947A264C75CF791C.edm" localSheetId="18" hidden="1">#REF!</definedName>
    <definedName name="_bdm.B84361CC1A8042C0947A264C75CF791C.edm" localSheetId="16" hidden="1">#REF!</definedName>
    <definedName name="_bdm.B84361CC1A8042C0947A264C75CF791C.edm" localSheetId="1" hidden="1">#REF!</definedName>
    <definedName name="_bdm.B84361CC1A8042C0947A264C75CF791C.edm" localSheetId="4" hidden="1">#REF!</definedName>
    <definedName name="_bdm.B8D27B6568274D349D0EBDE79D73085C.edm" localSheetId="5" hidden="1">#REF!</definedName>
    <definedName name="_bdm.B8D27B6568274D349D0EBDE79D73085C.edm" localSheetId="17" hidden="1">#REF!</definedName>
    <definedName name="_bdm.B8D27B6568274D349D0EBDE79D73085C.edm" localSheetId="18" hidden="1">#REF!</definedName>
    <definedName name="_bdm.B8D27B6568274D349D0EBDE79D73085C.edm" localSheetId="16" hidden="1">#REF!</definedName>
    <definedName name="_bdm.B8D27B6568274D349D0EBDE79D73085C.edm" localSheetId="1" hidden="1">#REF!</definedName>
    <definedName name="_bdm.B8D27B6568274D349D0EBDE79D73085C.edm" localSheetId="4" hidden="1">#REF!</definedName>
    <definedName name="_bdm.B8D714AEF5114184BAE8382E188B62C9.edm" localSheetId="5" hidden="1">#REF!</definedName>
    <definedName name="_bdm.B8D714AEF5114184BAE8382E188B62C9.edm" localSheetId="17" hidden="1">#REF!</definedName>
    <definedName name="_bdm.B8D714AEF5114184BAE8382E188B62C9.edm" localSheetId="18" hidden="1">#REF!</definedName>
    <definedName name="_bdm.B8D714AEF5114184BAE8382E188B62C9.edm" localSheetId="16" hidden="1">#REF!</definedName>
    <definedName name="_bdm.B8D714AEF5114184BAE8382E188B62C9.edm" localSheetId="1" hidden="1">#REF!</definedName>
    <definedName name="_bdm.B8D714AEF5114184BAE8382E188B62C9.edm" localSheetId="4" hidden="1">#REF!</definedName>
    <definedName name="_bdm.B9A0BF71DC3F47B8926CD203E72C2EC4.edm" localSheetId="5" hidden="1">#REF!</definedName>
    <definedName name="_bdm.B9A0BF71DC3F47B8926CD203E72C2EC4.edm" localSheetId="17" hidden="1">#REF!</definedName>
    <definedName name="_bdm.B9A0BF71DC3F47B8926CD203E72C2EC4.edm" localSheetId="18" hidden="1">#REF!</definedName>
    <definedName name="_bdm.B9A0BF71DC3F47B8926CD203E72C2EC4.edm" localSheetId="16" hidden="1">#REF!</definedName>
    <definedName name="_bdm.B9A0BF71DC3F47B8926CD203E72C2EC4.edm" localSheetId="1" hidden="1">#REF!</definedName>
    <definedName name="_bdm.B9A0BF71DC3F47B8926CD203E72C2EC4.edm" localSheetId="4" hidden="1">#REF!</definedName>
    <definedName name="_bdm.B9A7EFB8A72540B8B2559186F493F194.edm" localSheetId="5" hidden="1">#REF!</definedName>
    <definedName name="_bdm.B9A7EFB8A72540B8B2559186F493F194.edm" localSheetId="17" hidden="1">#REF!</definedName>
    <definedName name="_bdm.B9A7EFB8A72540B8B2559186F493F194.edm" localSheetId="18" hidden="1">#REF!</definedName>
    <definedName name="_bdm.B9A7EFB8A72540B8B2559186F493F194.edm" localSheetId="16" hidden="1">#REF!</definedName>
    <definedName name="_bdm.B9A7EFB8A72540B8B2559186F493F194.edm" localSheetId="1" hidden="1">#REF!</definedName>
    <definedName name="_bdm.B9A7EFB8A72540B8B2559186F493F194.edm" localSheetId="4" hidden="1">#REF!</definedName>
    <definedName name="_bdm.B9B3E9EC0A3642838848E73A961BCF19.edm" localSheetId="5" hidden="1">#REF!</definedName>
    <definedName name="_bdm.B9B3E9EC0A3642838848E73A961BCF19.edm" localSheetId="17" hidden="1">#REF!</definedName>
    <definedName name="_bdm.B9B3E9EC0A3642838848E73A961BCF19.edm" localSheetId="18" hidden="1">#REF!</definedName>
    <definedName name="_bdm.B9B3E9EC0A3642838848E73A961BCF19.edm" localSheetId="16" hidden="1">#REF!</definedName>
    <definedName name="_bdm.B9B3E9EC0A3642838848E73A961BCF19.edm" localSheetId="1" hidden="1">#REF!</definedName>
    <definedName name="_bdm.B9B3E9EC0A3642838848E73A961BCF19.edm" localSheetId="4" hidden="1">#REF!</definedName>
    <definedName name="_bdm.B9F5CF6BAA7A407C83A9956BE1ED41CA.edm" localSheetId="5" hidden="1">#REF!</definedName>
    <definedName name="_bdm.B9F5CF6BAA7A407C83A9956BE1ED41CA.edm" localSheetId="17" hidden="1">#REF!</definedName>
    <definedName name="_bdm.B9F5CF6BAA7A407C83A9956BE1ED41CA.edm" localSheetId="18" hidden="1">#REF!</definedName>
    <definedName name="_bdm.B9F5CF6BAA7A407C83A9956BE1ED41CA.edm" localSheetId="16" hidden="1">#REF!</definedName>
    <definedName name="_bdm.B9F5CF6BAA7A407C83A9956BE1ED41CA.edm" localSheetId="1" hidden="1">#REF!</definedName>
    <definedName name="_bdm.B9F5CF6BAA7A407C83A9956BE1ED41CA.edm" localSheetId="4" hidden="1">#REF!</definedName>
    <definedName name="_bdm.B9FB73F8757D43988D28D66D9FB0E44F.edm" localSheetId="5" hidden="1">#REF!</definedName>
    <definedName name="_bdm.B9FB73F8757D43988D28D66D9FB0E44F.edm" localSheetId="17" hidden="1">#REF!</definedName>
    <definedName name="_bdm.B9FB73F8757D43988D28D66D9FB0E44F.edm" localSheetId="18" hidden="1">#REF!</definedName>
    <definedName name="_bdm.B9FB73F8757D43988D28D66D9FB0E44F.edm" localSheetId="16" hidden="1">#REF!</definedName>
    <definedName name="_bdm.B9FB73F8757D43988D28D66D9FB0E44F.edm" localSheetId="1" hidden="1">#REF!</definedName>
    <definedName name="_bdm.B9FB73F8757D43988D28D66D9FB0E44F.edm" localSheetId="4" hidden="1">#REF!</definedName>
    <definedName name="_bdm.BA28642AE4A04234A5D6B6AFB9E884B6.edm" localSheetId="5" hidden="1">#REF!</definedName>
    <definedName name="_bdm.BA28642AE4A04234A5D6B6AFB9E884B6.edm" localSheetId="17" hidden="1">#REF!</definedName>
    <definedName name="_bdm.BA28642AE4A04234A5D6B6AFB9E884B6.edm" localSheetId="18" hidden="1">#REF!</definedName>
    <definedName name="_bdm.BA28642AE4A04234A5D6B6AFB9E884B6.edm" localSheetId="16" hidden="1">#REF!</definedName>
    <definedName name="_bdm.BA28642AE4A04234A5D6B6AFB9E884B6.edm" localSheetId="1" hidden="1">#REF!</definedName>
    <definedName name="_bdm.BA28642AE4A04234A5D6B6AFB9E884B6.edm" localSheetId="4" hidden="1">#REF!</definedName>
    <definedName name="_bdm.BB595E94E6C54F62A067B575293B29D3.edm" localSheetId="5" hidden="1">#REF!</definedName>
    <definedName name="_bdm.BB595E94E6C54F62A067B575293B29D3.edm" localSheetId="17" hidden="1">#REF!</definedName>
    <definedName name="_bdm.BB595E94E6C54F62A067B575293B29D3.edm" localSheetId="18" hidden="1">#REF!</definedName>
    <definedName name="_bdm.BB595E94E6C54F62A067B575293B29D3.edm" localSheetId="16" hidden="1">#REF!</definedName>
    <definedName name="_bdm.BB595E94E6C54F62A067B575293B29D3.edm" localSheetId="1" hidden="1">#REF!</definedName>
    <definedName name="_bdm.BB595E94E6C54F62A067B575293B29D3.edm" localSheetId="4" hidden="1">#REF!</definedName>
    <definedName name="_bdm.BBF8C299E8134A6FA76EE6273F798579.edm" localSheetId="5" hidden="1">#REF!</definedName>
    <definedName name="_bdm.BBF8C299E8134A6FA76EE6273F798579.edm" localSheetId="17" hidden="1">#REF!</definedName>
    <definedName name="_bdm.BBF8C299E8134A6FA76EE6273F798579.edm" localSheetId="18" hidden="1">#REF!</definedName>
    <definedName name="_bdm.BBF8C299E8134A6FA76EE6273F798579.edm" localSheetId="16" hidden="1">#REF!</definedName>
    <definedName name="_bdm.BBF8C299E8134A6FA76EE6273F798579.edm" localSheetId="1" hidden="1">#REF!</definedName>
    <definedName name="_bdm.BBF8C299E8134A6FA76EE6273F798579.edm" localSheetId="4" hidden="1">#REF!</definedName>
    <definedName name="_bdm.BBF9097E38334A8097AE2E6DCE4E5701.edm" localSheetId="5" hidden="1">#REF!</definedName>
    <definedName name="_bdm.BBF9097E38334A8097AE2E6DCE4E5701.edm" localSheetId="17" hidden="1">#REF!</definedName>
    <definedName name="_bdm.BBF9097E38334A8097AE2E6DCE4E5701.edm" localSheetId="18" hidden="1">#REF!</definedName>
    <definedName name="_bdm.BBF9097E38334A8097AE2E6DCE4E5701.edm" localSheetId="16" hidden="1">#REF!</definedName>
    <definedName name="_bdm.BBF9097E38334A8097AE2E6DCE4E5701.edm" localSheetId="1" hidden="1">#REF!</definedName>
    <definedName name="_bdm.BBF9097E38334A8097AE2E6DCE4E5701.edm" localSheetId="4" hidden="1">#REF!</definedName>
    <definedName name="_bdm.BC3CC9CEDC5C46CCA297B06625354C32.edm" localSheetId="5" hidden="1">#REF!</definedName>
    <definedName name="_bdm.BC3CC9CEDC5C46CCA297B06625354C32.edm" localSheetId="17" hidden="1">#REF!</definedName>
    <definedName name="_bdm.BC3CC9CEDC5C46CCA297B06625354C32.edm" localSheetId="18" hidden="1">#REF!</definedName>
    <definedName name="_bdm.BC3CC9CEDC5C46CCA297B06625354C32.edm" localSheetId="16" hidden="1">#REF!</definedName>
    <definedName name="_bdm.BC3CC9CEDC5C46CCA297B06625354C32.edm" localSheetId="1" hidden="1">#REF!</definedName>
    <definedName name="_bdm.BC3CC9CEDC5C46CCA297B06625354C32.edm" localSheetId="4" hidden="1">#REF!</definedName>
    <definedName name="_bdm.BC456DB612C341629908CE4380F345DE.edm" localSheetId="5" hidden="1">#REF!</definedName>
    <definedName name="_bdm.BC456DB612C341629908CE4380F345DE.edm" localSheetId="17" hidden="1">#REF!</definedName>
    <definedName name="_bdm.BC456DB612C341629908CE4380F345DE.edm" localSheetId="18" hidden="1">#REF!</definedName>
    <definedName name="_bdm.BC456DB612C341629908CE4380F345DE.edm" localSheetId="16" hidden="1">#REF!</definedName>
    <definedName name="_bdm.BC456DB612C341629908CE4380F345DE.edm" localSheetId="1" hidden="1">#REF!</definedName>
    <definedName name="_bdm.BC456DB612C341629908CE4380F345DE.edm" localSheetId="4" hidden="1">#REF!</definedName>
    <definedName name="_bdm.BCF06E7CF0154D9EA349FA47BD25417D.edm" localSheetId="5" hidden="1">#REF!</definedName>
    <definedName name="_bdm.BCF06E7CF0154D9EA349FA47BD25417D.edm" localSheetId="17" hidden="1">#REF!</definedName>
    <definedName name="_bdm.BCF06E7CF0154D9EA349FA47BD25417D.edm" localSheetId="18" hidden="1">#REF!</definedName>
    <definedName name="_bdm.BCF06E7CF0154D9EA349FA47BD25417D.edm" localSheetId="16" hidden="1">#REF!</definedName>
    <definedName name="_bdm.BCF06E7CF0154D9EA349FA47BD25417D.edm" localSheetId="1" hidden="1">#REF!</definedName>
    <definedName name="_bdm.BCF06E7CF0154D9EA349FA47BD25417D.edm" localSheetId="4" hidden="1">#REF!</definedName>
    <definedName name="_bdm.BD08DCA1CD664E39BAD12437DA5525BF.edm" localSheetId="5" hidden="1">#REF!</definedName>
    <definedName name="_bdm.BD08DCA1CD664E39BAD12437DA5525BF.edm" localSheetId="17" hidden="1">#REF!</definedName>
    <definedName name="_bdm.BD08DCA1CD664E39BAD12437DA5525BF.edm" localSheetId="18" hidden="1">#REF!</definedName>
    <definedName name="_bdm.BD08DCA1CD664E39BAD12437DA5525BF.edm" localSheetId="16" hidden="1">#REF!</definedName>
    <definedName name="_bdm.BD08DCA1CD664E39BAD12437DA5525BF.edm" localSheetId="1" hidden="1">#REF!</definedName>
    <definedName name="_bdm.BD08DCA1CD664E39BAD12437DA5525BF.edm" localSheetId="4" hidden="1">#REF!</definedName>
    <definedName name="_bdm.BD19EAF77BF640FEBEEA234D3A18CD3B.edm" localSheetId="5" hidden="1">#REF!</definedName>
    <definedName name="_bdm.BD19EAF77BF640FEBEEA234D3A18CD3B.edm" localSheetId="17" hidden="1">#REF!</definedName>
    <definedName name="_bdm.BD19EAF77BF640FEBEEA234D3A18CD3B.edm" localSheetId="18" hidden="1">#REF!</definedName>
    <definedName name="_bdm.BD19EAF77BF640FEBEEA234D3A18CD3B.edm" localSheetId="16" hidden="1">#REF!</definedName>
    <definedName name="_bdm.BD19EAF77BF640FEBEEA234D3A18CD3B.edm" localSheetId="1" hidden="1">#REF!</definedName>
    <definedName name="_bdm.BD19EAF77BF640FEBEEA234D3A18CD3B.edm" localSheetId="4" hidden="1">#REF!</definedName>
    <definedName name="_bdm.BD35ABB976F04BE89D36619AD70A855B.edm" localSheetId="5" hidden="1">#REF!</definedName>
    <definedName name="_bdm.BD35ABB976F04BE89D36619AD70A855B.edm" localSheetId="17" hidden="1">#REF!</definedName>
    <definedName name="_bdm.BD35ABB976F04BE89D36619AD70A855B.edm" localSheetId="18" hidden="1">#REF!</definedName>
    <definedName name="_bdm.BD35ABB976F04BE89D36619AD70A855B.edm" localSheetId="16" hidden="1">#REF!</definedName>
    <definedName name="_bdm.BD35ABB976F04BE89D36619AD70A855B.edm" localSheetId="1" hidden="1">#REF!</definedName>
    <definedName name="_bdm.BD35ABB976F04BE89D36619AD70A855B.edm" localSheetId="4" hidden="1">#REF!</definedName>
    <definedName name="_bdm.BD4EC79CD6674B41885B164E7A35F9E8.edm" localSheetId="5" hidden="1">#REF!</definedName>
    <definedName name="_bdm.BD4EC79CD6674B41885B164E7A35F9E8.edm" localSheetId="17" hidden="1">#REF!</definedName>
    <definedName name="_bdm.BD4EC79CD6674B41885B164E7A35F9E8.edm" localSheetId="18" hidden="1">#REF!</definedName>
    <definedName name="_bdm.BD4EC79CD6674B41885B164E7A35F9E8.edm" localSheetId="16" hidden="1">#REF!</definedName>
    <definedName name="_bdm.BD4EC79CD6674B41885B164E7A35F9E8.edm" localSheetId="1" hidden="1">#REF!</definedName>
    <definedName name="_bdm.BD4EC79CD6674B41885B164E7A35F9E8.edm" localSheetId="4" hidden="1">#REF!</definedName>
    <definedName name="_bdm.BD4F0A8F8B134C2C855DA060D69CB70B.edm" localSheetId="5" hidden="1">#REF!</definedName>
    <definedName name="_bdm.BD4F0A8F8B134C2C855DA060D69CB70B.edm" localSheetId="17" hidden="1">#REF!</definedName>
    <definedName name="_bdm.BD4F0A8F8B134C2C855DA060D69CB70B.edm" localSheetId="18" hidden="1">#REF!</definedName>
    <definedName name="_bdm.BD4F0A8F8B134C2C855DA060D69CB70B.edm" localSheetId="16" hidden="1">#REF!</definedName>
    <definedName name="_bdm.BD4F0A8F8B134C2C855DA060D69CB70B.edm" localSheetId="1" hidden="1">#REF!</definedName>
    <definedName name="_bdm.BD4F0A8F8B134C2C855DA060D69CB70B.edm" localSheetId="4" hidden="1">#REF!</definedName>
    <definedName name="_bdm.BD5345B0180740308ABDC844C791F52E.edm" localSheetId="5" hidden="1">#REF!</definedName>
    <definedName name="_bdm.BD5345B0180740308ABDC844C791F52E.edm" localSheetId="17" hidden="1">#REF!</definedName>
    <definedName name="_bdm.BD5345B0180740308ABDC844C791F52E.edm" localSheetId="18" hidden="1">#REF!</definedName>
    <definedName name="_bdm.BD5345B0180740308ABDC844C791F52E.edm" localSheetId="16" hidden="1">#REF!</definedName>
    <definedName name="_bdm.BD5345B0180740308ABDC844C791F52E.edm" localSheetId="1" hidden="1">#REF!</definedName>
    <definedName name="_bdm.BD5345B0180740308ABDC844C791F52E.edm" localSheetId="4" hidden="1">#REF!</definedName>
    <definedName name="_bdm.BD65989045304C23A026C1657BD487F9.edm" localSheetId="5" hidden="1">#REF!</definedName>
    <definedName name="_bdm.BD65989045304C23A026C1657BD487F9.edm" localSheetId="17" hidden="1">#REF!</definedName>
    <definedName name="_bdm.BD65989045304C23A026C1657BD487F9.edm" localSheetId="18" hidden="1">#REF!</definedName>
    <definedName name="_bdm.BD65989045304C23A026C1657BD487F9.edm" localSheetId="16" hidden="1">#REF!</definedName>
    <definedName name="_bdm.BD65989045304C23A026C1657BD487F9.edm" localSheetId="1" hidden="1">#REF!</definedName>
    <definedName name="_bdm.BD65989045304C23A026C1657BD487F9.edm" localSheetId="4" hidden="1">#REF!</definedName>
    <definedName name="_bdm.BDC7B579740147DFBF5CCC90E586EA14.edm" localSheetId="5" hidden="1">#REF!</definedName>
    <definedName name="_bdm.BDC7B579740147DFBF5CCC90E586EA14.edm" localSheetId="17" hidden="1">#REF!</definedName>
    <definedName name="_bdm.BDC7B579740147DFBF5CCC90E586EA14.edm" localSheetId="18" hidden="1">#REF!</definedName>
    <definedName name="_bdm.BDC7B579740147DFBF5CCC90E586EA14.edm" localSheetId="16" hidden="1">#REF!</definedName>
    <definedName name="_bdm.BDC7B579740147DFBF5CCC90E586EA14.edm" localSheetId="1" hidden="1">#REF!</definedName>
    <definedName name="_bdm.BDC7B579740147DFBF5CCC90E586EA14.edm" localSheetId="4" hidden="1">#REF!</definedName>
    <definedName name="_bdm.BE3EF50DE36146778DAEE57FD153959B.edm" localSheetId="5" hidden="1">#REF!</definedName>
    <definedName name="_bdm.BE3EF50DE36146778DAEE57FD153959B.edm" localSheetId="17" hidden="1">#REF!</definedName>
    <definedName name="_bdm.BE3EF50DE36146778DAEE57FD153959B.edm" localSheetId="18" hidden="1">#REF!</definedName>
    <definedName name="_bdm.BE3EF50DE36146778DAEE57FD153959B.edm" localSheetId="16" hidden="1">#REF!</definedName>
    <definedName name="_bdm.BE3EF50DE36146778DAEE57FD153959B.edm" localSheetId="1" hidden="1">#REF!</definedName>
    <definedName name="_bdm.BE3EF50DE36146778DAEE57FD153959B.edm" localSheetId="4" hidden="1">#REF!</definedName>
    <definedName name="_bdm.BE4BC6B076CE4648894E432BD4BEDC16.edm" localSheetId="5" hidden="1">#REF!</definedName>
    <definedName name="_bdm.BE4BC6B076CE4648894E432BD4BEDC16.edm" localSheetId="17" hidden="1">#REF!</definedName>
    <definedName name="_bdm.BE4BC6B076CE4648894E432BD4BEDC16.edm" localSheetId="18" hidden="1">#REF!</definedName>
    <definedName name="_bdm.BE4BC6B076CE4648894E432BD4BEDC16.edm" localSheetId="16" hidden="1">#REF!</definedName>
    <definedName name="_bdm.BE4BC6B076CE4648894E432BD4BEDC16.edm" localSheetId="1" hidden="1">#REF!</definedName>
    <definedName name="_bdm.BE4BC6B076CE4648894E432BD4BEDC16.edm" localSheetId="4" hidden="1">#REF!</definedName>
    <definedName name="_bdm.BEE4FB908CB048B78E9D37956A5DD1D4.edm" localSheetId="5" hidden="1">#REF!</definedName>
    <definedName name="_bdm.BEE4FB908CB048B78E9D37956A5DD1D4.edm" localSheetId="17" hidden="1">#REF!</definedName>
    <definedName name="_bdm.BEE4FB908CB048B78E9D37956A5DD1D4.edm" localSheetId="18" hidden="1">#REF!</definedName>
    <definedName name="_bdm.BEE4FB908CB048B78E9D37956A5DD1D4.edm" localSheetId="16" hidden="1">#REF!</definedName>
    <definedName name="_bdm.BEE4FB908CB048B78E9D37956A5DD1D4.edm" localSheetId="1" hidden="1">#REF!</definedName>
    <definedName name="_bdm.BEE4FB908CB048B78E9D37956A5DD1D4.edm" localSheetId="4" hidden="1">#REF!</definedName>
    <definedName name="_bdm.BF5EC0F8B6B448C49F7F66E1E4BD13D1.edm" localSheetId="5" hidden="1">#REF!</definedName>
    <definedName name="_bdm.BF5EC0F8B6B448C49F7F66E1E4BD13D1.edm" localSheetId="17" hidden="1">#REF!</definedName>
    <definedName name="_bdm.BF5EC0F8B6B448C49F7F66E1E4BD13D1.edm" localSheetId="18" hidden="1">#REF!</definedName>
    <definedName name="_bdm.BF5EC0F8B6B448C49F7F66E1E4BD13D1.edm" localSheetId="16" hidden="1">#REF!</definedName>
    <definedName name="_bdm.BF5EC0F8B6B448C49F7F66E1E4BD13D1.edm" localSheetId="1" hidden="1">#REF!</definedName>
    <definedName name="_bdm.BF5EC0F8B6B448C49F7F66E1E4BD13D1.edm" localSheetId="4" hidden="1">#REF!</definedName>
    <definedName name="_bdm.BFEEB55270FF446FACC36AF6EC1EA3CE.edm" localSheetId="5" hidden="1">#REF!</definedName>
    <definedName name="_bdm.BFEEB55270FF446FACC36AF6EC1EA3CE.edm" localSheetId="17" hidden="1">#REF!</definedName>
    <definedName name="_bdm.BFEEB55270FF446FACC36AF6EC1EA3CE.edm" localSheetId="18" hidden="1">#REF!</definedName>
    <definedName name="_bdm.BFEEB55270FF446FACC36AF6EC1EA3CE.edm" localSheetId="16" hidden="1">#REF!</definedName>
    <definedName name="_bdm.BFEEB55270FF446FACC36AF6EC1EA3CE.edm" localSheetId="1" hidden="1">#REF!</definedName>
    <definedName name="_bdm.BFEEB55270FF446FACC36AF6EC1EA3CE.edm" localSheetId="4" hidden="1">#REF!</definedName>
    <definedName name="_bdm.C0FB05557D174697A765184770831152.edm" localSheetId="5" hidden="1">#REF!</definedName>
    <definedName name="_bdm.C0FB05557D174697A765184770831152.edm" localSheetId="17" hidden="1">#REF!</definedName>
    <definedName name="_bdm.C0FB05557D174697A765184770831152.edm" localSheetId="18" hidden="1">#REF!</definedName>
    <definedName name="_bdm.C0FB05557D174697A765184770831152.edm" localSheetId="16" hidden="1">#REF!</definedName>
    <definedName name="_bdm.C0FB05557D174697A765184770831152.edm" localSheetId="1" hidden="1">#REF!</definedName>
    <definedName name="_bdm.C0FB05557D174697A765184770831152.edm" localSheetId="4" hidden="1">#REF!</definedName>
    <definedName name="_bdm.C16FDCC0E46749588DC82CF46C125359.edm" localSheetId="5" hidden="1">#REF!</definedName>
    <definedName name="_bdm.C16FDCC0E46749588DC82CF46C125359.edm" localSheetId="17" hidden="1">#REF!</definedName>
    <definedName name="_bdm.C16FDCC0E46749588DC82CF46C125359.edm" localSheetId="18" hidden="1">#REF!</definedName>
    <definedName name="_bdm.C16FDCC0E46749588DC82CF46C125359.edm" localSheetId="16" hidden="1">#REF!</definedName>
    <definedName name="_bdm.C16FDCC0E46749588DC82CF46C125359.edm" localSheetId="1" hidden="1">#REF!</definedName>
    <definedName name="_bdm.C16FDCC0E46749588DC82CF46C125359.edm" localSheetId="4" hidden="1">#REF!</definedName>
    <definedName name="_bdm.C1975F27DA1A497C89CA935A42AD807D.edm" localSheetId="5" hidden="1">#REF!</definedName>
    <definedName name="_bdm.C1975F27DA1A497C89CA935A42AD807D.edm" localSheetId="17" hidden="1">#REF!</definedName>
    <definedName name="_bdm.C1975F27DA1A497C89CA935A42AD807D.edm" localSheetId="18" hidden="1">#REF!</definedName>
    <definedName name="_bdm.C1975F27DA1A497C89CA935A42AD807D.edm" localSheetId="16" hidden="1">#REF!</definedName>
    <definedName name="_bdm.C1975F27DA1A497C89CA935A42AD807D.edm" localSheetId="1" hidden="1">#REF!</definedName>
    <definedName name="_bdm.C1975F27DA1A497C89CA935A42AD807D.edm" localSheetId="4" hidden="1">#REF!</definedName>
    <definedName name="_bdm.C1D37022ED6948ED9E8DA95B248083C2.edm" localSheetId="5" hidden="1">#REF!</definedName>
    <definedName name="_bdm.C1D37022ED6948ED9E8DA95B248083C2.edm" localSheetId="17" hidden="1">#REF!</definedName>
    <definedName name="_bdm.C1D37022ED6948ED9E8DA95B248083C2.edm" localSheetId="18" hidden="1">#REF!</definedName>
    <definedName name="_bdm.C1D37022ED6948ED9E8DA95B248083C2.edm" localSheetId="16" hidden="1">#REF!</definedName>
    <definedName name="_bdm.C1D37022ED6948ED9E8DA95B248083C2.edm" localSheetId="1" hidden="1">#REF!</definedName>
    <definedName name="_bdm.C1D37022ED6948ED9E8DA95B248083C2.edm" localSheetId="4" hidden="1">#REF!</definedName>
    <definedName name="_bdm.C25423F00DA448E48550C87849A3CDC4.edm" localSheetId="5" hidden="1">#REF!</definedName>
    <definedName name="_bdm.C25423F00DA448E48550C87849A3CDC4.edm" localSheetId="17" hidden="1">#REF!</definedName>
    <definedName name="_bdm.C25423F00DA448E48550C87849A3CDC4.edm" localSheetId="18" hidden="1">#REF!</definedName>
    <definedName name="_bdm.C25423F00DA448E48550C87849A3CDC4.edm" localSheetId="16" hidden="1">#REF!</definedName>
    <definedName name="_bdm.C25423F00DA448E48550C87849A3CDC4.edm" localSheetId="1" hidden="1">#REF!</definedName>
    <definedName name="_bdm.C25423F00DA448E48550C87849A3CDC4.edm" localSheetId="4" hidden="1">#REF!</definedName>
    <definedName name="_bdm.C3126E557DB644B49CBAB9560D816FA0.edm" localSheetId="5" hidden="1">#REF!</definedName>
    <definedName name="_bdm.C3126E557DB644B49CBAB9560D816FA0.edm" localSheetId="17" hidden="1">#REF!</definedName>
    <definedName name="_bdm.C3126E557DB644B49CBAB9560D816FA0.edm" localSheetId="18" hidden="1">#REF!</definedName>
    <definedName name="_bdm.C3126E557DB644B49CBAB9560D816FA0.edm" localSheetId="16" hidden="1">#REF!</definedName>
    <definedName name="_bdm.C3126E557DB644B49CBAB9560D816FA0.edm" localSheetId="1" hidden="1">#REF!</definedName>
    <definedName name="_bdm.C3126E557DB644B49CBAB9560D816FA0.edm" localSheetId="4" hidden="1">#REF!</definedName>
    <definedName name="_bdm.C33CBC0667A2448BB7EF1C840AA83B10.edm" localSheetId="5" hidden="1">#REF!</definedName>
    <definedName name="_bdm.C33CBC0667A2448BB7EF1C840AA83B10.edm" localSheetId="17" hidden="1">#REF!</definedName>
    <definedName name="_bdm.C33CBC0667A2448BB7EF1C840AA83B10.edm" localSheetId="18" hidden="1">#REF!</definedName>
    <definedName name="_bdm.C33CBC0667A2448BB7EF1C840AA83B10.edm" localSheetId="16" hidden="1">#REF!</definedName>
    <definedName name="_bdm.C33CBC0667A2448BB7EF1C840AA83B10.edm" localSheetId="1" hidden="1">#REF!</definedName>
    <definedName name="_bdm.C33CBC0667A2448BB7EF1C840AA83B10.edm" localSheetId="4" hidden="1">#REF!</definedName>
    <definedName name="_bdm.C3C5DD1EDBB0459D8287CA177532854C.edm" localSheetId="5" hidden="1">#REF!</definedName>
    <definedName name="_bdm.C3C5DD1EDBB0459D8287CA177532854C.edm" localSheetId="17" hidden="1">#REF!</definedName>
    <definedName name="_bdm.C3C5DD1EDBB0459D8287CA177532854C.edm" localSheetId="18" hidden="1">#REF!</definedName>
    <definedName name="_bdm.C3C5DD1EDBB0459D8287CA177532854C.edm" localSheetId="16" hidden="1">#REF!</definedName>
    <definedName name="_bdm.C3C5DD1EDBB0459D8287CA177532854C.edm" localSheetId="1" hidden="1">#REF!</definedName>
    <definedName name="_bdm.C3C5DD1EDBB0459D8287CA177532854C.edm" localSheetId="4" hidden="1">#REF!</definedName>
    <definedName name="_bdm.C3DF6C3E2A0B4CF79504B010ECED0997.edm" localSheetId="5" hidden="1">#REF!</definedName>
    <definedName name="_bdm.C3DF6C3E2A0B4CF79504B010ECED0997.edm" localSheetId="17" hidden="1">#REF!</definedName>
    <definedName name="_bdm.C3DF6C3E2A0B4CF79504B010ECED0997.edm" localSheetId="18" hidden="1">#REF!</definedName>
    <definedName name="_bdm.C3DF6C3E2A0B4CF79504B010ECED0997.edm" localSheetId="16" hidden="1">#REF!</definedName>
    <definedName name="_bdm.C3DF6C3E2A0B4CF79504B010ECED0997.edm" localSheetId="1" hidden="1">#REF!</definedName>
    <definedName name="_bdm.C3DF6C3E2A0B4CF79504B010ECED0997.edm" localSheetId="4" hidden="1">#REF!</definedName>
    <definedName name="_bdm.C3FA4C2CD30547DFAE9E636DE3096EC1.edm" localSheetId="5" hidden="1">#REF!</definedName>
    <definedName name="_bdm.C3FA4C2CD30547DFAE9E636DE3096EC1.edm" localSheetId="17" hidden="1">#REF!</definedName>
    <definedName name="_bdm.C3FA4C2CD30547DFAE9E636DE3096EC1.edm" localSheetId="18" hidden="1">#REF!</definedName>
    <definedName name="_bdm.C3FA4C2CD30547DFAE9E636DE3096EC1.edm" localSheetId="16" hidden="1">#REF!</definedName>
    <definedName name="_bdm.C3FA4C2CD30547DFAE9E636DE3096EC1.edm" localSheetId="1" hidden="1">#REF!</definedName>
    <definedName name="_bdm.C3FA4C2CD30547DFAE9E636DE3096EC1.edm" localSheetId="4" hidden="1">#REF!</definedName>
    <definedName name="_bdm.C414042ABF8E420DB5A74B0C1200323D.edm" localSheetId="5" hidden="1">#REF!</definedName>
    <definedName name="_bdm.C414042ABF8E420DB5A74B0C1200323D.edm" localSheetId="17" hidden="1">#REF!</definedName>
    <definedName name="_bdm.C414042ABF8E420DB5A74B0C1200323D.edm" localSheetId="18" hidden="1">#REF!</definedName>
    <definedName name="_bdm.C414042ABF8E420DB5A74B0C1200323D.edm" localSheetId="16" hidden="1">#REF!</definedName>
    <definedName name="_bdm.C414042ABF8E420DB5A74B0C1200323D.edm" localSheetId="1" hidden="1">#REF!</definedName>
    <definedName name="_bdm.C414042ABF8E420DB5A74B0C1200323D.edm" localSheetId="4" hidden="1">#REF!</definedName>
    <definedName name="_bdm.C43760E4CACA4D43B459D9C55A4CCE28.edm" localSheetId="5" hidden="1">#REF!</definedName>
    <definedName name="_bdm.C43760E4CACA4D43B459D9C55A4CCE28.edm" localSheetId="17" hidden="1">#REF!</definedName>
    <definedName name="_bdm.C43760E4CACA4D43B459D9C55A4CCE28.edm" localSheetId="18" hidden="1">#REF!</definedName>
    <definedName name="_bdm.C43760E4CACA4D43B459D9C55A4CCE28.edm" localSheetId="16" hidden="1">#REF!</definedName>
    <definedName name="_bdm.C43760E4CACA4D43B459D9C55A4CCE28.edm" localSheetId="1" hidden="1">#REF!</definedName>
    <definedName name="_bdm.C43760E4CACA4D43B459D9C55A4CCE28.edm" localSheetId="4" hidden="1">#REF!</definedName>
    <definedName name="_bdm.C521A012CA79450CB5B0C4B07B04B937.edm" localSheetId="5" hidden="1">#REF!</definedName>
    <definedName name="_bdm.C521A012CA79450CB5B0C4B07B04B937.edm" localSheetId="17" hidden="1">#REF!</definedName>
    <definedName name="_bdm.C521A012CA79450CB5B0C4B07B04B937.edm" localSheetId="18" hidden="1">#REF!</definedName>
    <definedName name="_bdm.C521A012CA79450CB5B0C4B07B04B937.edm" localSheetId="16" hidden="1">#REF!</definedName>
    <definedName name="_bdm.C521A012CA79450CB5B0C4B07B04B937.edm" localSheetId="1" hidden="1">#REF!</definedName>
    <definedName name="_bdm.C521A012CA79450CB5B0C4B07B04B937.edm" localSheetId="4" hidden="1">#REF!</definedName>
    <definedName name="_bdm.C523E54792244E8492E53A0160764E16.edm" localSheetId="5" hidden="1">#REF!</definedName>
    <definedName name="_bdm.C523E54792244E8492E53A0160764E16.edm" localSheetId="17" hidden="1">#REF!</definedName>
    <definedName name="_bdm.C523E54792244E8492E53A0160764E16.edm" localSheetId="18" hidden="1">#REF!</definedName>
    <definedName name="_bdm.C523E54792244E8492E53A0160764E16.edm" localSheetId="16" hidden="1">#REF!</definedName>
    <definedName name="_bdm.C523E54792244E8492E53A0160764E16.edm" localSheetId="1" hidden="1">#REF!</definedName>
    <definedName name="_bdm.C523E54792244E8492E53A0160764E16.edm" localSheetId="4" hidden="1">#REF!</definedName>
    <definedName name="_bdm.C533A5098F95484288DA2565ABE12ABF.edm" localSheetId="5" hidden="1">#REF!</definedName>
    <definedName name="_bdm.C533A5098F95484288DA2565ABE12ABF.edm" localSheetId="17" hidden="1">#REF!</definedName>
    <definedName name="_bdm.C533A5098F95484288DA2565ABE12ABF.edm" localSheetId="18" hidden="1">#REF!</definedName>
    <definedName name="_bdm.C533A5098F95484288DA2565ABE12ABF.edm" localSheetId="16" hidden="1">#REF!</definedName>
    <definedName name="_bdm.C533A5098F95484288DA2565ABE12ABF.edm" localSheetId="1" hidden="1">#REF!</definedName>
    <definedName name="_bdm.C533A5098F95484288DA2565ABE12ABF.edm" localSheetId="4" hidden="1">#REF!</definedName>
    <definedName name="_bdm.C5F888659E714D0491D8443F3CC53DFC.edm" localSheetId="5" hidden="1">#REF!</definedName>
    <definedName name="_bdm.C5F888659E714D0491D8443F3CC53DFC.edm" localSheetId="17" hidden="1">#REF!</definedName>
    <definedName name="_bdm.C5F888659E714D0491D8443F3CC53DFC.edm" localSheetId="18" hidden="1">#REF!</definedName>
    <definedName name="_bdm.C5F888659E714D0491D8443F3CC53DFC.edm" localSheetId="16" hidden="1">#REF!</definedName>
    <definedName name="_bdm.C5F888659E714D0491D8443F3CC53DFC.edm" localSheetId="1" hidden="1">#REF!</definedName>
    <definedName name="_bdm.C5F888659E714D0491D8443F3CC53DFC.edm" localSheetId="4" hidden="1">#REF!</definedName>
    <definedName name="_bdm.C63FE7A79BA649ED8E9EA84B300AF3AD.edm" localSheetId="5" hidden="1">#REF!</definedName>
    <definedName name="_bdm.C63FE7A79BA649ED8E9EA84B300AF3AD.edm" localSheetId="17" hidden="1">#REF!</definedName>
    <definedName name="_bdm.C63FE7A79BA649ED8E9EA84B300AF3AD.edm" localSheetId="18" hidden="1">#REF!</definedName>
    <definedName name="_bdm.C63FE7A79BA649ED8E9EA84B300AF3AD.edm" localSheetId="16" hidden="1">#REF!</definedName>
    <definedName name="_bdm.C63FE7A79BA649ED8E9EA84B300AF3AD.edm" localSheetId="1" hidden="1">#REF!</definedName>
    <definedName name="_bdm.C63FE7A79BA649ED8E9EA84B300AF3AD.edm" localSheetId="4" hidden="1">#REF!</definedName>
    <definedName name="_bdm.C66BB5FBBCF14C4C99B6B61A57B0B0DB.edm" localSheetId="5" hidden="1">#REF!</definedName>
    <definedName name="_bdm.C66BB5FBBCF14C4C99B6B61A57B0B0DB.edm" localSheetId="17" hidden="1">#REF!</definedName>
    <definedName name="_bdm.C66BB5FBBCF14C4C99B6B61A57B0B0DB.edm" localSheetId="18" hidden="1">#REF!</definedName>
    <definedName name="_bdm.C66BB5FBBCF14C4C99B6B61A57B0B0DB.edm" localSheetId="16" hidden="1">#REF!</definedName>
    <definedName name="_bdm.C66BB5FBBCF14C4C99B6B61A57B0B0DB.edm" localSheetId="1" hidden="1">#REF!</definedName>
    <definedName name="_bdm.C66BB5FBBCF14C4C99B6B61A57B0B0DB.edm" localSheetId="4" hidden="1">#REF!</definedName>
    <definedName name="_bdm.C6E70611CD294D18B531B9DB5A632740.edm" localSheetId="5" hidden="1">#REF!</definedName>
    <definedName name="_bdm.C6E70611CD294D18B531B9DB5A632740.edm" localSheetId="17" hidden="1">#REF!</definedName>
    <definedName name="_bdm.C6E70611CD294D18B531B9DB5A632740.edm" localSheetId="18" hidden="1">#REF!</definedName>
    <definedName name="_bdm.C6E70611CD294D18B531B9DB5A632740.edm" localSheetId="16" hidden="1">#REF!</definedName>
    <definedName name="_bdm.C6E70611CD294D18B531B9DB5A632740.edm" localSheetId="1" hidden="1">#REF!</definedName>
    <definedName name="_bdm.C6E70611CD294D18B531B9DB5A632740.edm" localSheetId="4" hidden="1">#REF!</definedName>
    <definedName name="_bdm.C72BE31A36E44257A13749DC868B7B6E.edm" localSheetId="5" hidden="1">#REF!</definedName>
    <definedName name="_bdm.C72BE31A36E44257A13749DC868B7B6E.edm" localSheetId="17" hidden="1">#REF!</definedName>
    <definedName name="_bdm.C72BE31A36E44257A13749DC868B7B6E.edm" localSheetId="18" hidden="1">#REF!</definedName>
    <definedName name="_bdm.C72BE31A36E44257A13749DC868B7B6E.edm" localSheetId="16" hidden="1">#REF!</definedName>
    <definedName name="_bdm.C72BE31A36E44257A13749DC868B7B6E.edm" localSheetId="1" hidden="1">#REF!</definedName>
    <definedName name="_bdm.C72BE31A36E44257A13749DC868B7B6E.edm" localSheetId="4" hidden="1">#REF!</definedName>
    <definedName name="_bdm.C753B336E6BC44EF9EFE2232E857F33C.edm" localSheetId="5" hidden="1">#REF!</definedName>
    <definedName name="_bdm.C753B336E6BC44EF9EFE2232E857F33C.edm" localSheetId="17" hidden="1">#REF!</definedName>
    <definedName name="_bdm.C753B336E6BC44EF9EFE2232E857F33C.edm" localSheetId="18" hidden="1">#REF!</definedName>
    <definedName name="_bdm.C753B336E6BC44EF9EFE2232E857F33C.edm" localSheetId="16" hidden="1">#REF!</definedName>
    <definedName name="_bdm.C753B336E6BC44EF9EFE2232E857F33C.edm" localSheetId="1" hidden="1">#REF!</definedName>
    <definedName name="_bdm.C753B336E6BC44EF9EFE2232E857F33C.edm" localSheetId="4" hidden="1">#REF!</definedName>
    <definedName name="_bdm.C75E70C2D0794AE783CC0DAB1356029B.edm" localSheetId="5" hidden="1">#REF!</definedName>
    <definedName name="_bdm.C75E70C2D0794AE783CC0DAB1356029B.edm" localSheetId="17" hidden="1">#REF!</definedName>
    <definedName name="_bdm.C75E70C2D0794AE783CC0DAB1356029B.edm" localSheetId="18" hidden="1">#REF!</definedName>
    <definedName name="_bdm.C75E70C2D0794AE783CC0DAB1356029B.edm" localSheetId="16" hidden="1">#REF!</definedName>
    <definedName name="_bdm.C75E70C2D0794AE783CC0DAB1356029B.edm" localSheetId="1" hidden="1">#REF!</definedName>
    <definedName name="_bdm.C75E70C2D0794AE783CC0DAB1356029B.edm" localSheetId="4" hidden="1">#REF!</definedName>
    <definedName name="_bdm.C79BCEA46F154D30B894894A3C0FB772.edm" localSheetId="5" hidden="1">#REF!</definedName>
    <definedName name="_bdm.C79BCEA46F154D30B894894A3C0FB772.edm" localSheetId="17" hidden="1">#REF!</definedName>
    <definedName name="_bdm.C79BCEA46F154D30B894894A3C0FB772.edm" localSheetId="18" hidden="1">#REF!</definedName>
    <definedName name="_bdm.C79BCEA46F154D30B894894A3C0FB772.edm" localSheetId="16" hidden="1">#REF!</definedName>
    <definedName name="_bdm.C79BCEA46F154D30B894894A3C0FB772.edm" localSheetId="1" hidden="1">#REF!</definedName>
    <definedName name="_bdm.C79BCEA46F154D30B894894A3C0FB772.edm" localSheetId="4" hidden="1">#REF!</definedName>
    <definedName name="_bdm.C83F8612EC4847B6B8B222E1E93330FA.edm" localSheetId="5" hidden="1">#REF!</definedName>
    <definedName name="_bdm.C83F8612EC4847B6B8B222E1E93330FA.edm" localSheetId="17" hidden="1">#REF!</definedName>
    <definedName name="_bdm.C83F8612EC4847B6B8B222E1E93330FA.edm" localSheetId="18" hidden="1">#REF!</definedName>
    <definedName name="_bdm.C83F8612EC4847B6B8B222E1E93330FA.edm" localSheetId="16" hidden="1">#REF!</definedName>
    <definedName name="_bdm.C83F8612EC4847B6B8B222E1E93330FA.edm" localSheetId="1" hidden="1">#REF!</definedName>
    <definedName name="_bdm.C83F8612EC4847B6B8B222E1E93330FA.edm" localSheetId="4" hidden="1">#REF!</definedName>
    <definedName name="_bdm.C89CFD9391414015962BDC5385F38FCC.edm" localSheetId="5" hidden="1">#REF!</definedName>
    <definedName name="_bdm.C89CFD9391414015962BDC5385F38FCC.edm" localSheetId="17" hidden="1">#REF!</definedName>
    <definedName name="_bdm.C89CFD9391414015962BDC5385F38FCC.edm" localSheetId="18" hidden="1">#REF!</definedName>
    <definedName name="_bdm.C89CFD9391414015962BDC5385F38FCC.edm" localSheetId="16" hidden="1">#REF!</definedName>
    <definedName name="_bdm.C89CFD9391414015962BDC5385F38FCC.edm" localSheetId="1" hidden="1">#REF!</definedName>
    <definedName name="_bdm.C89CFD9391414015962BDC5385F38FCC.edm" localSheetId="4" hidden="1">#REF!</definedName>
    <definedName name="_bdm.C8F095EB484846A996F4F11B9D689163.edm" localSheetId="5" hidden="1">#REF!</definedName>
    <definedName name="_bdm.C8F095EB484846A996F4F11B9D689163.edm" localSheetId="17" hidden="1">#REF!</definedName>
    <definedName name="_bdm.C8F095EB484846A996F4F11B9D689163.edm" localSheetId="18" hidden="1">#REF!</definedName>
    <definedName name="_bdm.C8F095EB484846A996F4F11B9D689163.edm" localSheetId="16" hidden="1">#REF!</definedName>
    <definedName name="_bdm.C8F095EB484846A996F4F11B9D689163.edm" localSheetId="1" hidden="1">#REF!</definedName>
    <definedName name="_bdm.C8F095EB484846A996F4F11B9D689163.edm" localSheetId="4" hidden="1">#REF!</definedName>
    <definedName name="_bdm.CA30566E58C542E58B461EF36DD8F6B4.edm" localSheetId="5" hidden="1">#REF!</definedName>
    <definedName name="_bdm.CA30566E58C542E58B461EF36DD8F6B4.edm" localSheetId="17" hidden="1">#REF!</definedName>
    <definedName name="_bdm.CA30566E58C542E58B461EF36DD8F6B4.edm" localSheetId="18" hidden="1">#REF!</definedName>
    <definedName name="_bdm.CA30566E58C542E58B461EF36DD8F6B4.edm" localSheetId="16" hidden="1">#REF!</definedName>
    <definedName name="_bdm.CA30566E58C542E58B461EF36DD8F6B4.edm" localSheetId="1" hidden="1">#REF!</definedName>
    <definedName name="_bdm.CA30566E58C542E58B461EF36DD8F6B4.edm" localSheetId="4" hidden="1">#REF!</definedName>
    <definedName name="_bdm.CA31375448B34733B04CBC8C81813798.edm" localSheetId="5" hidden="1">#REF!</definedName>
    <definedName name="_bdm.CA31375448B34733B04CBC8C81813798.edm" localSheetId="17" hidden="1">#REF!</definedName>
    <definedName name="_bdm.CA31375448B34733B04CBC8C81813798.edm" localSheetId="18" hidden="1">#REF!</definedName>
    <definedName name="_bdm.CA31375448B34733B04CBC8C81813798.edm" localSheetId="16" hidden="1">#REF!</definedName>
    <definedName name="_bdm.CA31375448B34733B04CBC8C81813798.edm" localSheetId="1" hidden="1">#REF!</definedName>
    <definedName name="_bdm.CA31375448B34733B04CBC8C81813798.edm" localSheetId="4" hidden="1">#REF!</definedName>
    <definedName name="_bdm.CA65409824AE4A23B674A6FD0F2189AA.edm" localSheetId="5" hidden="1">#REF!</definedName>
    <definedName name="_bdm.CA65409824AE4A23B674A6FD0F2189AA.edm" localSheetId="17" hidden="1">#REF!</definedName>
    <definedName name="_bdm.CA65409824AE4A23B674A6FD0F2189AA.edm" localSheetId="18" hidden="1">#REF!</definedName>
    <definedName name="_bdm.CA65409824AE4A23B674A6FD0F2189AA.edm" localSheetId="16" hidden="1">#REF!</definedName>
    <definedName name="_bdm.CA65409824AE4A23B674A6FD0F2189AA.edm" localSheetId="1" hidden="1">#REF!</definedName>
    <definedName name="_bdm.CA65409824AE4A23B674A6FD0F2189AA.edm" localSheetId="4" hidden="1">#REF!</definedName>
    <definedName name="_bdm.CB15FF872CC94FB69873CF61C6EE2E5D.edm" localSheetId="5" hidden="1">#REF!</definedName>
    <definedName name="_bdm.CB15FF872CC94FB69873CF61C6EE2E5D.edm" localSheetId="17" hidden="1">#REF!</definedName>
    <definedName name="_bdm.CB15FF872CC94FB69873CF61C6EE2E5D.edm" localSheetId="18" hidden="1">#REF!</definedName>
    <definedName name="_bdm.CB15FF872CC94FB69873CF61C6EE2E5D.edm" localSheetId="16" hidden="1">#REF!</definedName>
    <definedName name="_bdm.CB15FF872CC94FB69873CF61C6EE2E5D.edm" localSheetId="1" hidden="1">#REF!</definedName>
    <definedName name="_bdm.CB15FF872CC94FB69873CF61C6EE2E5D.edm" localSheetId="4" hidden="1">#REF!</definedName>
    <definedName name="_bdm.CB45369C15B64815ACBBB9988D1F37DD.edm" localSheetId="5" hidden="1">#REF!</definedName>
    <definedName name="_bdm.CB45369C15B64815ACBBB9988D1F37DD.edm" localSheetId="17" hidden="1">#REF!</definedName>
    <definedName name="_bdm.CB45369C15B64815ACBBB9988D1F37DD.edm" localSheetId="18" hidden="1">#REF!</definedName>
    <definedName name="_bdm.CB45369C15B64815ACBBB9988D1F37DD.edm" localSheetId="16" hidden="1">#REF!</definedName>
    <definedName name="_bdm.CB45369C15B64815ACBBB9988D1F37DD.edm" localSheetId="1" hidden="1">#REF!</definedName>
    <definedName name="_bdm.CB45369C15B64815ACBBB9988D1F37DD.edm" localSheetId="4" hidden="1">#REF!</definedName>
    <definedName name="_bdm.CC889B9318BF4C3AB31807E52EF10B2D.edm" localSheetId="5" hidden="1">#REF!</definedName>
    <definedName name="_bdm.CC889B9318BF4C3AB31807E52EF10B2D.edm" localSheetId="17" hidden="1">#REF!</definedName>
    <definedName name="_bdm.CC889B9318BF4C3AB31807E52EF10B2D.edm" localSheetId="18" hidden="1">#REF!</definedName>
    <definedName name="_bdm.CC889B9318BF4C3AB31807E52EF10B2D.edm" localSheetId="16" hidden="1">#REF!</definedName>
    <definedName name="_bdm.CC889B9318BF4C3AB31807E52EF10B2D.edm" localSheetId="1" hidden="1">#REF!</definedName>
    <definedName name="_bdm.CC889B9318BF4C3AB31807E52EF10B2D.edm" localSheetId="4" hidden="1">#REF!</definedName>
    <definedName name="_bdm.CCA9D32D04424A7FBA65375DEF8E814D.edm" localSheetId="5" hidden="1">#REF!</definedName>
    <definedName name="_bdm.CCA9D32D04424A7FBA65375DEF8E814D.edm" localSheetId="17" hidden="1">#REF!</definedName>
    <definedName name="_bdm.CCA9D32D04424A7FBA65375DEF8E814D.edm" localSheetId="18" hidden="1">#REF!</definedName>
    <definedName name="_bdm.CCA9D32D04424A7FBA65375DEF8E814D.edm" localSheetId="16" hidden="1">#REF!</definedName>
    <definedName name="_bdm.CCA9D32D04424A7FBA65375DEF8E814D.edm" localSheetId="1" hidden="1">#REF!</definedName>
    <definedName name="_bdm.CCA9D32D04424A7FBA65375DEF8E814D.edm" localSheetId="4" hidden="1">#REF!</definedName>
    <definedName name="_bdm.CCC0A907D94346C78A56EE8E1A7F35A7.edm" localSheetId="5" hidden="1">#REF!</definedName>
    <definedName name="_bdm.CCC0A907D94346C78A56EE8E1A7F35A7.edm" localSheetId="17" hidden="1">#REF!</definedName>
    <definedName name="_bdm.CCC0A907D94346C78A56EE8E1A7F35A7.edm" localSheetId="18" hidden="1">#REF!</definedName>
    <definedName name="_bdm.CCC0A907D94346C78A56EE8E1A7F35A7.edm" localSheetId="16" hidden="1">#REF!</definedName>
    <definedName name="_bdm.CCC0A907D94346C78A56EE8E1A7F35A7.edm" localSheetId="1" hidden="1">#REF!</definedName>
    <definedName name="_bdm.CCC0A907D94346C78A56EE8E1A7F35A7.edm" localSheetId="4" hidden="1">#REF!</definedName>
    <definedName name="_bdm.CCCF6A0F20144978A817DF35A000A745.edm" localSheetId="5" hidden="1">#REF!</definedName>
    <definedName name="_bdm.CCCF6A0F20144978A817DF35A000A745.edm" localSheetId="17" hidden="1">#REF!</definedName>
    <definedName name="_bdm.CCCF6A0F20144978A817DF35A000A745.edm" localSheetId="18" hidden="1">#REF!</definedName>
    <definedName name="_bdm.CCCF6A0F20144978A817DF35A000A745.edm" localSheetId="16" hidden="1">#REF!</definedName>
    <definedName name="_bdm.CCCF6A0F20144978A817DF35A000A745.edm" localSheetId="1" hidden="1">#REF!</definedName>
    <definedName name="_bdm.CCCF6A0F20144978A817DF35A000A745.edm" localSheetId="4" hidden="1">#REF!</definedName>
    <definedName name="_bdm.CCE3653E6D8B4CF494BC2CD2E4F35310.edm" localSheetId="5" hidden="1">#REF!</definedName>
    <definedName name="_bdm.CCE3653E6D8B4CF494BC2CD2E4F35310.edm" localSheetId="17" hidden="1">#REF!</definedName>
    <definedName name="_bdm.CCE3653E6D8B4CF494BC2CD2E4F35310.edm" localSheetId="18" hidden="1">#REF!</definedName>
    <definedName name="_bdm.CCE3653E6D8B4CF494BC2CD2E4F35310.edm" localSheetId="16" hidden="1">#REF!</definedName>
    <definedName name="_bdm.CCE3653E6D8B4CF494BC2CD2E4F35310.edm" localSheetId="1" hidden="1">#REF!</definedName>
    <definedName name="_bdm.CCE3653E6D8B4CF494BC2CD2E4F35310.edm" localSheetId="4" hidden="1">#REF!</definedName>
    <definedName name="_bdm.CCF16E7647E64E48BF298EA7E5644971.edm" localSheetId="5" hidden="1">#REF!</definedName>
    <definedName name="_bdm.CCF16E7647E64E48BF298EA7E5644971.edm" localSheetId="17" hidden="1">#REF!</definedName>
    <definedName name="_bdm.CCF16E7647E64E48BF298EA7E5644971.edm" localSheetId="18" hidden="1">#REF!</definedName>
    <definedName name="_bdm.CCF16E7647E64E48BF298EA7E5644971.edm" localSheetId="16" hidden="1">#REF!</definedName>
    <definedName name="_bdm.CCF16E7647E64E48BF298EA7E5644971.edm" localSheetId="1" hidden="1">#REF!</definedName>
    <definedName name="_bdm.CCF16E7647E64E48BF298EA7E5644971.edm" localSheetId="4" hidden="1">#REF!</definedName>
    <definedName name="_bdm.CD09B5DBF3A643DE933C54989D20DFA5.edm" localSheetId="5" hidden="1">#REF!</definedName>
    <definedName name="_bdm.CD09B5DBF3A643DE933C54989D20DFA5.edm" localSheetId="17" hidden="1">#REF!</definedName>
    <definedName name="_bdm.CD09B5DBF3A643DE933C54989D20DFA5.edm" localSheetId="18" hidden="1">#REF!</definedName>
    <definedName name="_bdm.CD09B5DBF3A643DE933C54989D20DFA5.edm" localSheetId="16" hidden="1">#REF!</definedName>
    <definedName name="_bdm.CD09B5DBF3A643DE933C54989D20DFA5.edm" localSheetId="1" hidden="1">#REF!</definedName>
    <definedName name="_bdm.CD09B5DBF3A643DE933C54989D20DFA5.edm" localSheetId="4" hidden="1">#REF!</definedName>
    <definedName name="_bdm.CD2B903D7FEF4E81A3FC65CE6BB1D88D.edm" localSheetId="5" hidden="1">#REF!</definedName>
    <definedName name="_bdm.CD2B903D7FEF4E81A3FC65CE6BB1D88D.edm" localSheetId="17" hidden="1">#REF!</definedName>
    <definedName name="_bdm.CD2B903D7FEF4E81A3FC65CE6BB1D88D.edm" localSheetId="18" hidden="1">#REF!</definedName>
    <definedName name="_bdm.CD2B903D7FEF4E81A3FC65CE6BB1D88D.edm" localSheetId="16" hidden="1">#REF!</definedName>
    <definedName name="_bdm.CD2B903D7FEF4E81A3FC65CE6BB1D88D.edm" localSheetId="1" hidden="1">#REF!</definedName>
    <definedName name="_bdm.CD2B903D7FEF4E81A3FC65CE6BB1D88D.edm" localSheetId="4" hidden="1">#REF!</definedName>
    <definedName name="_bdm.CD3BEE11BA75455FBB67CDFA54E7B8C0.edm" localSheetId="5" hidden="1">#REF!</definedName>
    <definedName name="_bdm.CD3BEE11BA75455FBB67CDFA54E7B8C0.edm" localSheetId="17" hidden="1">#REF!</definedName>
    <definedName name="_bdm.CD3BEE11BA75455FBB67CDFA54E7B8C0.edm" localSheetId="18" hidden="1">#REF!</definedName>
    <definedName name="_bdm.CD3BEE11BA75455FBB67CDFA54E7B8C0.edm" localSheetId="16" hidden="1">#REF!</definedName>
    <definedName name="_bdm.CD3BEE11BA75455FBB67CDFA54E7B8C0.edm" localSheetId="1" hidden="1">#REF!</definedName>
    <definedName name="_bdm.CD3BEE11BA75455FBB67CDFA54E7B8C0.edm" localSheetId="4" hidden="1">#REF!</definedName>
    <definedName name="_bdm.CD5D06D6E9974CF686AC38EDFEE67327.edm" localSheetId="5" hidden="1">#REF!</definedName>
    <definedName name="_bdm.CD5D06D6E9974CF686AC38EDFEE67327.edm" localSheetId="17" hidden="1">#REF!</definedName>
    <definedName name="_bdm.CD5D06D6E9974CF686AC38EDFEE67327.edm" localSheetId="18" hidden="1">#REF!</definedName>
    <definedName name="_bdm.CD5D06D6E9974CF686AC38EDFEE67327.edm" localSheetId="16" hidden="1">#REF!</definedName>
    <definedName name="_bdm.CD5D06D6E9974CF686AC38EDFEE67327.edm" localSheetId="1" hidden="1">#REF!</definedName>
    <definedName name="_bdm.CD5D06D6E9974CF686AC38EDFEE67327.edm" localSheetId="4" hidden="1">#REF!</definedName>
    <definedName name="_bdm.CE9C11951E8444008F394E7B86F0547F.edm" localSheetId="5" hidden="1">#REF!</definedName>
    <definedName name="_bdm.CE9C11951E8444008F394E7B86F0547F.edm" localSheetId="17" hidden="1">#REF!</definedName>
    <definedName name="_bdm.CE9C11951E8444008F394E7B86F0547F.edm" localSheetId="18" hidden="1">#REF!</definedName>
    <definedName name="_bdm.CE9C11951E8444008F394E7B86F0547F.edm" localSheetId="16" hidden="1">#REF!</definedName>
    <definedName name="_bdm.CE9C11951E8444008F394E7B86F0547F.edm" localSheetId="1" hidden="1">#REF!</definedName>
    <definedName name="_bdm.CE9C11951E8444008F394E7B86F0547F.edm" localSheetId="4" hidden="1">#REF!</definedName>
    <definedName name="_bdm.CF4E933176E441ACB504C6F903AA8303.edm" localSheetId="5" hidden="1">#REF!</definedName>
    <definedName name="_bdm.CF4E933176E441ACB504C6F903AA8303.edm" localSheetId="17" hidden="1">#REF!</definedName>
    <definedName name="_bdm.CF4E933176E441ACB504C6F903AA8303.edm" localSheetId="18" hidden="1">#REF!</definedName>
    <definedName name="_bdm.CF4E933176E441ACB504C6F903AA8303.edm" localSheetId="16" hidden="1">#REF!</definedName>
    <definedName name="_bdm.CF4E933176E441ACB504C6F903AA8303.edm" localSheetId="1" hidden="1">#REF!</definedName>
    <definedName name="_bdm.CF4E933176E441ACB504C6F903AA8303.edm" localSheetId="4" hidden="1">#REF!</definedName>
    <definedName name="_bdm.CF632E0FDB654785AC4147D885F20CF9.edm" localSheetId="5" hidden="1">#REF!</definedName>
    <definedName name="_bdm.CF632E0FDB654785AC4147D885F20CF9.edm" localSheetId="17" hidden="1">#REF!</definedName>
    <definedName name="_bdm.CF632E0FDB654785AC4147D885F20CF9.edm" localSheetId="18" hidden="1">#REF!</definedName>
    <definedName name="_bdm.CF632E0FDB654785AC4147D885F20CF9.edm" localSheetId="16" hidden="1">#REF!</definedName>
    <definedName name="_bdm.CF632E0FDB654785AC4147D885F20CF9.edm" localSheetId="1" hidden="1">#REF!</definedName>
    <definedName name="_bdm.CF632E0FDB654785AC4147D885F20CF9.edm" localSheetId="4" hidden="1">#REF!</definedName>
    <definedName name="_bdm.CF923DE70FB3452F858A57CB8434DC45.edm" localSheetId="5" hidden="1">#REF!</definedName>
    <definedName name="_bdm.CF923DE70FB3452F858A57CB8434DC45.edm" localSheetId="17" hidden="1">#REF!</definedName>
    <definedName name="_bdm.CF923DE70FB3452F858A57CB8434DC45.edm" localSheetId="18" hidden="1">#REF!</definedName>
    <definedName name="_bdm.CF923DE70FB3452F858A57CB8434DC45.edm" localSheetId="16" hidden="1">#REF!</definedName>
    <definedName name="_bdm.CF923DE70FB3452F858A57CB8434DC45.edm" localSheetId="1" hidden="1">#REF!</definedName>
    <definedName name="_bdm.CF923DE70FB3452F858A57CB8434DC45.edm" localSheetId="4" hidden="1">#REF!</definedName>
    <definedName name="_bdm.D05EA1A3BB644FCF9A23485B277B6411.edm" localSheetId="5" hidden="1">#REF!</definedName>
    <definedName name="_bdm.D05EA1A3BB644FCF9A23485B277B6411.edm" localSheetId="17" hidden="1">#REF!</definedName>
    <definedName name="_bdm.D05EA1A3BB644FCF9A23485B277B6411.edm" localSheetId="18" hidden="1">#REF!</definedName>
    <definedName name="_bdm.D05EA1A3BB644FCF9A23485B277B6411.edm" localSheetId="16" hidden="1">#REF!</definedName>
    <definedName name="_bdm.D05EA1A3BB644FCF9A23485B277B6411.edm" localSheetId="1" hidden="1">#REF!</definedName>
    <definedName name="_bdm.D05EA1A3BB644FCF9A23485B277B6411.edm" localSheetId="4" hidden="1">#REF!</definedName>
    <definedName name="_bdm.D0BE999A28444A1E94199E5679E9CBC4.edm" localSheetId="5" hidden="1">#REF!</definedName>
    <definedName name="_bdm.D0BE999A28444A1E94199E5679E9CBC4.edm" localSheetId="17" hidden="1">#REF!</definedName>
    <definedName name="_bdm.D0BE999A28444A1E94199E5679E9CBC4.edm" localSheetId="18" hidden="1">#REF!</definedName>
    <definedName name="_bdm.D0BE999A28444A1E94199E5679E9CBC4.edm" localSheetId="16" hidden="1">#REF!</definedName>
    <definedName name="_bdm.D0BE999A28444A1E94199E5679E9CBC4.edm" localSheetId="1" hidden="1">#REF!</definedName>
    <definedName name="_bdm.D0BE999A28444A1E94199E5679E9CBC4.edm" localSheetId="4" hidden="1">#REF!</definedName>
    <definedName name="_bdm.D0E4350DC4C3483AA98333EB6E38D659.edm" localSheetId="5" hidden="1">#REF!</definedName>
    <definedName name="_bdm.D0E4350DC4C3483AA98333EB6E38D659.edm" localSheetId="17" hidden="1">#REF!</definedName>
    <definedName name="_bdm.D0E4350DC4C3483AA98333EB6E38D659.edm" localSheetId="18" hidden="1">#REF!</definedName>
    <definedName name="_bdm.D0E4350DC4C3483AA98333EB6E38D659.edm" localSheetId="16" hidden="1">#REF!</definedName>
    <definedName name="_bdm.D0E4350DC4C3483AA98333EB6E38D659.edm" localSheetId="1" hidden="1">#REF!</definedName>
    <definedName name="_bdm.D0E4350DC4C3483AA98333EB6E38D659.edm" localSheetId="4" hidden="1">#REF!</definedName>
    <definedName name="_bdm.D14286C7E0D1479D9F10754390506974.edm" localSheetId="5" hidden="1">#REF!</definedName>
    <definedName name="_bdm.D14286C7E0D1479D9F10754390506974.edm" localSheetId="17" hidden="1">#REF!</definedName>
    <definedName name="_bdm.D14286C7E0D1479D9F10754390506974.edm" localSheetId="18" hidden="1">#REF!</definedName>
    <definedName name="_bdm.D14286C7E0D1479D9F10754390506974.edm" localSheetId="16" hidden="1">#REF!</definedName>
    <definedName name="_bdm.D14286C7E0D1479D9F10754390506974.edm" localSheetId="1" hidden="1">#REF!</definedName>
    <definedName name="_bdm.D14286C7E0D1479D9F10754390506974.edm" localSheetId="4" hidden="1">#REF!</definedName>
    <definedName name="_bdm.D185C6EC3F714167A03C4EDBF017690F.edm" localSheetId="5" hidden="1">#REF!</definedName>
    <definedName name="_bdm.D185C6EC3F714167A03C4EDBF017690F.edm" localSheetId="17" hidden="1">#REF!</definedName>
    <definedName name="_bdm.D185C6EC3F714167A03C4EDBF017690F.edm" localSheetId="18" hidden="1">#REF!</definedName>
    <definedName name="_bdm.D185C6EC3F714167A03C4EDBF017690F.edm" localSheetId="16" hidden="1">#REF!</definedName>
    <definedName name="_bdm.D185C6EC3F714167A03C4EDBF017690F.edm" localSheetId="1" hidden="1">#REF!</definedName>
    <definedName name="_bdm.D185C6EC3F714167A03C4EDBF017690F.edm" localSheetId="4" hidden="1">#REF!</definedName>
    <definedName name="_bdm.D1EFA38DA4974DD1960448804BDE6E93.edm" localSheetId="5" hidden="1">#REF!</definedName>
    <definedName name="_bdm.D1EFA38DA4974DD1960448804BDE6E93.edm" localSheetId="17" hidden="1">#REF!</definedName>
    <definedName name="_bdm.D1EFA38DA4974DD1960448804BDE6E93.edm" localSheetId="18" hidden="1">#REF!</definedName>
    <definedName name="_bdm.D1EFA38DA4974DD1960448804BDE6E93.edm" localSheetId="16" hidden="1">#REF!</definedName>
    <definedName name="_bdm.D1EFA38DA4974DD1960448804BDE6E93.edm" localSheetId="1" hidden="1">#REF!</definedName>
    <definedName name="_bdm.D1EFA38DA4974DD1960448804BDE6E93.edm" localSheetId="4" hidden="1">#REF!</definedName>
    <definedName name="_bdm.D2164745E04E41AF83E43C4E07AB4A9F.edm" localSheetId="5" hidden="1">#REF!</definedName>
    <definedName name="_bdm.D2164745E04E41AF83E43C4E07AB4A9F.edm" localSheetId="17" hidden="1">#REF!</definedName>
    <definedName name="_bdm.D2164745E04E41AF83E43C4E07AB4A9F.edm" localSheetId="18" hidden="1">#REF!</definedName>
    <definedName name="_bdm.D2164745E04E41AF83E43C4E07AB4A9F.edm" localSheetId="16" hidden="1">#REF!</definedName>
    <definedName name="_bdm.D2164745E04E41AF83E43C4E07AB4A9F.edm" localSheetId="1" hidden="1">#REF!</definedName>
    <definedName name="_bdm.D2164745E04E41AF83E43C4E07AB4A9F.edm" localSheetId="4" hidden="1">#REF!</definedName>
    <definedName name="_bdm.D245C996666F41B5990694AD9B4E7886.edm" localSheetId="5" hidden="1">#REF!</definedName>
    <definedName name="_bdm.D245C996666F41B5990694AD9B4E7886.edm" localSheetId="17" hidden="1">#REF!</definedName>
    <definedName name="_bdm.D245C996666F41B5990694AD9B4E7886.edm" localSheetId="18" hidden="1">#REF!</definedName>
    <definedName name="_bdm.D245C996666F41B5990694AD9B4E7886.edm" localSheetId="16" hidden="1">#REF!</definedName>
    <definedName name="_bdm.D245C996666F41B5990694AD9B4E7886.edm" localSheetId="1" hidden="1">#REF!</definedName>
    <definedName name="_bdm.D245C996666F41B5990694AD9B4E7886.edm" localSheetId="4" hidden="1">#REF!</definedName>
    <definedName name="_bdm.D2E0FE1BE9D84DF1931F90825F5DA971.edm" localSheetId="5" hidden="1">#REF!</definedName>
    <definedName name="_bdm.D2E0FE1BE9D84DF1931F90825F5DA971.edm" localSheetId="17" hidden="1">#REF!</definedName>
    <definedName name="_bdm.D2E0FE1BE9D84DF1931F90825F5DA971.edm" localSheetId="18" hidden="1">#REF!</definedName>
    <definedName name="_bdm.D2E0FE1BE9D84DF1931F90825F5DA971.edm" localSheetId="16" hidden="1">#REF!</definedName>
    <definedName name="_bdm.D2E0FE1BE9D84DF1931F90825F5DA971.edm" localSheetId="1" hidden="1">#REF!</definedName>
    <definedName name="_bdm.D2E0FE1BE9D84DF1931F90825F5DA971.edm" localSheetId="4" hidden="1">#REF!</definedName>
    <definedName name="_bdm.D2E44CEF5428486686E42E34705E400D.edm" localSheetId="5" hidden="1">#REF!</definedName>
    <definedName name="_bdm.D2E44CEF5428486686E42E34705E400D.edm" localSheetId="17" hidden="1">#REF!</definedName>
    <definedName name="_bdm.D2E44CEF5428486686E42E34705E400D.edm" localSheetId="18" hidden="1">#REF!</definedName>
    <definedName name="_bdm.D2E44CEF5428486686E42E34705E400D.edm" localSheetId="16" hidden="1">#REF!</definedName>
    <definedName name="_bdm.D2E44CEF5428486686E42E34705E400D.edm" localSheetId="1" hidden="1">#REF!</definedName>
    <definedName name="_bdm.D2E44CEF5428486686E42E34705E400D.edm" localSheetId="4" hidden="1">#REF!</definedName>
    <definedName name="_bdm.D2F048FAD5AC494EBD94204B17F3B6A7.edm" localSheetId="5" hidden="1">#REF!</definedName>
    <definedName name="_bdm.D2F048FAD5AC494EBD94204B17F3B6A7.edm" localSheetId="17" hidden="1">#REF!</definedName>
    <definedName name="_bdm.D2F048FAD5AC494EBD94204B17F3B6A7.edm" localSheetId="18" hidden="1">#REF!</definedName>
    <definedName name="_bdm.D2F048FAD5AC494EBD94204B17F3B6A7.edm" localSheetId="16" hidden="1">#REF!</definedName>
    <definedName name="_bdm.D2F048FAD5AC494EBD94204B17F3B6A7.edm" localSheetId="1" hidden="1">#REF!</definedName>
    <definedName name="_bdm.D2F048FAD5AC494EBD94204B17F3B6A7.edm" localSheetId="4" hidden="1">#REF!</definedName>
    <definedName name="_bdm.D32FD3A00D7E47C09FAAF543184EABCA.edm" localSheetId="5" hidden="1">#REF!</definedName>
    <definedName name="_bdm.D32FD3A00D7E47C09FAAF543184EABCA.edm" localSheetId="17" hidden="1">#REF!</definedName>
    <definedName name="_bdm.D32FD3A00D7E47C09FAAF543184EABCA.edm" localSheetId="18" hidden="1">#REF!</definedName>
    <definedName name="_bdm.D32FD3A00D7E47C09FAAF543184EABCA.edm" localSheetId="16" hidden="1">#REF!</definedName>
    <definedName name="_bdm.D32FD3A00D7E47C09FAAF543184EABCA.edm" localSheetId="1" hidden="1">#REF!</definedName>
    <definedName name="_bdm.D32FD3A00D7E47C09FAAF543184EABCA.edm" localSheetId="4" hidden="1">#REF!</definedName>
    <definedName name="_bdm.D34B037076E44552A194E0474D596EDB.edm" localSheetId="5" hidden="1">#REF!</definedName>
    <definedName name="_bdm.D34B037076E44552A194E0474D596EDB.edm" localSheetId="17" hidden="1">#REF!</definedName>
    <definedName name="_bdm.D34B037076E44552A194E0474D596EDB.edm" localSheetId="18" hidden="1">#REF!</definedName>
    <definedName name="_bdm.D34B037076E44552A194E0474D596EDB.edm" localSheetId="16" hidden="1">#REF!</definedName>
    <definedName name="_bdm.D34B037076E44552A194E0474D596EDB.edm" localSheetId="1" hidden="1">#REF!</definedName>
    <definedName name="_bdm.D34B037076E44552A194E0474D596EDB.edm" localSheetId="4" hidden="1">#REF!</definedName>
    <definedName name="_bdm.D3B2353B780F43BE8D9B114F8C311AA2.edm" localSheetId="5" hidden="1">#REF!</definedName>
    <definedName name="_bdm.D3B2353B780F43BE8D9B114F8C311AA2.edm" localSheetId="17" hidden="1">#REF!</definedName>
    <definedName name="_bdm.D3B2353B780F43BE8D9B114F8C311AA2.edm" localSheetId="18" hidden="1">#REF!</definedName>
    <definedName name="_bdm.D3B2353B780F43BE8D9B114F8C311AA2.edm" localSheetId="16" hidden="1">#REF!</definedName>
    <definedName name="_bdm.D3B2353B780F43BE8D9B114F8C311AA2.edm" localSheetId="1" hidden="1">#REF!</definedName>
    <definedName name="_bdm.D3B2353B780F43BE8D9B114F8C311AA2.edm" localSheetId="4" hidden="1">#REF!</definedName>
    <definedName name="_bdm.D3B76A09ACB548CBA9E1C3249589FBBF.edm" localSheetId="5" hidden="1">#REF!</definedName>
    <definedName name="_bdm.D3B76A09ACB548CBA9E1C3249589FBBF.edm" localSheetId="17" hidden="1">#REF!</definedName>
    <definedName name="_bdm.D3B76A09ACB548CBA9E1C3249589FBBF.edm" localSheetId="18" hidden="1">#REF!</definedName>
    <definedName name="_bdm.D3B76A09ACB548CBA9E1C3249589FBBF.edm" localSheetId="16" hidden="1">#REF!</definedName>
    <definedName name="_bdm.D3B76A09ACB548CBA9E1C3249589FBBF.edm" localSheetId="1" hidden="1">#REF!</definedName>
    <definedName name="_bdm.D3B76A09ACB548CBA9E1C3249589FBBF.edm" localSheetId="4" hidden="1">#REF!</definedName>
    <definedName name="_bdm.D49E6669A40A47FBA5EE821AE60C0BAC.edm" localSheetId="5" hidden="1">#REF!</definedName>
    <definedName name="_bdm.D49E6669A40A47FBA5EE821AE60C0BAC.edm" localSheetId="17" hidden="1">#REF!</definedName>
    <definedName name="_bdm.D49E6669A40A47FBA5EE821AE60C0BAC.edm" localSheetId="18" hidden="1">#REF!</definedName>
    <definedName name="_bdm.D49E6669A40A47FBA5EE821AE60C0BAC.edm" localSheetId="16" hidden="1">#REF!</definedName>
    <definedName name="_bdm.D49E6669A40A47FBA5EE821AE60C0BAC.edm" localSheetId="1" hidden="1">#REF!</definedName>
    <definedName name="_bdm.D49E6669A40A47FBA5EE821AE60C0BAC.edm" localSheetId="4" hidden="1">#REF!</definedName>
    <definedName name="_bdm.D4E3C4D605064C9A8E6DA6344BE20628.edm" localSheetId="5" hidden="1">#REF!</definedName>
    <definedName name="_bdm.D4E3C4D605064C9A8E6DA6344BE20628.edm" localSheetId="17" hidden="1">#REF!</definedName>
    <definedName name="_bdm.D4E3C4D605064C9A8E6DA6344BE20628.edm" localSheetId="18" hidden="1">#REF!</definedName>
    <definedName name="_bdm.D4E3C4D605064C9A8E6DA6344BE20628.edm" localSheetId="16" hidden="1">#REF!</definedName>
    <definedName name="_bdm.D4E3C4D605064C9A8E6DA6344BE20628.edm" localSheetId="1" hidden="1">#REF!</definedName>
    <definedName name="_bdm.D4E3C4D605064C9A8E6DA6344BE20628.edm" localSheetId="4" hidden="1">#REF!</definedName>
    <definedName name="_bdm.D50CF845E8804CCAA1B7C9C5F23C057C.edm" localSheetId="5" hidden="1">#REF!</definedName>
    <definedName name="_bdm.D50CF845E8804CCAA1B7C9C5F23C057C.edm" localSheetId="17" hidden="1">#REF!</definedName>
    <definedName name="_bdm.D50CF845E8804CCAA1B7C9C5F23C057C.edm" localSheetId="18" hidden="1">#REF!</definedName>
    <definedName name="_bdm.D50CF845E8804CCAA1B7C9C5F23C057C.edm" localSheetId="16" hidden="1">#REF!</definedName>
    <definedName name="_bdm.D50CF845E8804CCAA1B7C9C5F23C057C.edm" localSheetId="1" hidden="1">#REF!</definedName>
    <definedName name="_bdm.D50CF845E8804CCAA1B7C9C5F23C057C.edm" localSheetId="4" hidden="1">#REF!</definedName>
    <definedName name="_bdm.D5476423981C409BB33FEEFA5DFF596B.edm" localSheetId="5" hidden="1">#REF!</definedName>
    <definedName name="_bdm.D5476423981C409BB33FEEFA5DFF596B.edm" localSheetId="17" hidden="1">#REF!</definedName>
    <definedName name="_bdm.D5476423981C409BB33FEEFA5DFF596B.edm" localSheetId="18" hidden="1">#REF!</definedName>
    <definedName name="_bdm.D5476423981C409BB33FEEFA5DFF596B.edm" localSheetId="16" hidden="1">#REF!</definedName>
    <definedName name="_bdm.D5476423981C409BB33FEEFA5DFF596B.edm" localSheetId="1" hidden="1">#REF!</definedName>
    <definedName name="_bdm.D5476423981C409BB33FEEFA5DFF596B.edm" localSheetId="4" hidden="1">#REF!</definedName>
    <definedName name="_bdm.D5652B7E008B4D09B21D0F4A266EE837.edm" localSheetId="5" hidden="1">#REF!</definedName>
    <definedName name="_bdm.D5652B7E008B4D09B21D0F4A266EE837.edm" localSheetId="17" hidden="1">#REF!</definedName>
    <definedName name="_bdm.D5652B7E008B4D09B21D0F4A266EE837.edm" localSheetId="18" hidden="1">#REF!</definedName>
    <definedName name="_bdm.D5652B7E008B4D09B21D0F4A266EE837.edm" localSheetId="16" hidden="1">#REF!</definedName>
    <definedName name="_bdm.D5652B7E008B4D09B21D0F4A266EE837.edm" localSheetId="1" hidden="1">#REF!</definedName>
    <definedName name="_bdm.D5652B7E008B4D09B21D0F4A266EE837.edm" localSheetId="4" hidden="1">#REF!</definedName>
    <definedName name="_bdm.D5CAF2AD157E4BC6ABC19EF23EA391A7.edm" localSheetId="5" hidden="1">#REF!</definedName>
    <definedName name="_bdm.D5CAF2AD157E4BC6ABC19EF23EA391A7.edm" localSheetId="17" hidden="1">#REF!</definedName>
    <definedName name="_bdm.D5CAF2AD157E4BC6ABC19EF23EA391A7.edm" localSheetId="18" hidden="1">#REF!</definedName>
    <definedName name="_bdm.D5CAF2AD157E4BC6ABC19EF23EA391A7.edm" localSheetId="16" hidden="1">#REF!</definedName>
    <definedName name="_bdm.D5CAF2AD157E4BC6ABC19EF23EA391A7.edm" localSheetId="1" hidden="1">#REF!</definedName>
    <definedName name="_bdm.D5CAF2AD157E4BC6ABC19EF23EA391A7.edm" localSheetId="4" hidden="1">#REF!</definedName>
    <definedName name="_bdm.D65BDB0512D1466D9FA99D78184D605C.edm" localSheetId="5" hidden="1">#REF!</definedName>
    <definedName name="_bdm.D65BDB0512D1466D9FA99D78184D605C.edm" localSheetId="17" hidden="1">#REF!</definedName>
    <definedName name="_bdm.D65BDB0512D1466D9FA99D78184D605C.edm" localSheetId="18" hidden="1">#REF!</definedName>
    <definedName name="_bdm.D65BDB0512D1466D9FA99D78184D605C.edm" localSheetId="16" hidden="1">#REF!</definedName>
    <definedName name="_bdm.D65BDB0512D1466D9FA99D78184D605C.edm" localSheetId="1" hidden="1">#REF!</definedName>
    <definedName name="_bdm.D65BDB0512D1466D9FA99D78184D605C.edm" localSheetId="4" hidden="1">#REF!</definedName>
    <definedName name="_bdm.D67E58BEFC994301A646EE274D0413A7.edm" localSheetId="5" hidden="1">#REF!</definedName>
    <definedName name="_bdm.D67E58BEFC994301A646EE274D0413A7.edm" localSheetId="17" hidden="1">#REF!</definedName>
    <definedName name="_bdm.D67E58BEFC994301A646EE274D0413A7.edm" localSheetId="18" hidden="1">#REF!</definedName>
    <definedName name="_bdm.D67E58BEFC994301A646EE274D0413A7.edm" localSheetId="16" hidden="1">#REF!</definedName>
    <definedName name="_bdm.D67E58BEFC994301A646EE274D0413A7.edm" localSheetId="1" hidden="1">#REF!</definedName>
    <definedName name="_bdm.D67E58BEFC994301A646EE274D0413A7.edm" localSheetId="4" hidden="1">#REF!</definedName>
    <definedName name="_bdm.D68F1447366B46D496E709DCB5BB5C20.edm" localSheetId="5" hidden="1">#REF!</definedName>
    <definedName name="_bdm.D68F1447366B46D496E709DCB5BB5C20.edm" localSheetId="17" hidden="1">#REF!</definedName>
    <definedName name="_bdm.D68F1447366B46D496E709DCB5BB5C20.edm" localSheetId="18" hidden="1">#REF!</definedName>
    <definedName name="_bdm.D68F1447366B46D496E709DCB5BB5C20.edm" localSheetId="16" hidden="1">#REF!</definedName>
    <definedName name="_bdm.D68F1447366B46D496E709DCB5BB5C20.edm" localSheetId="1" hidden="1">#REF!</definedName>
    <definedName name="_bdm.D68F1447366B46D496E709DCB5BB5C20.edm" localSheetId="4" hidden="1">#REF!</definedName>
    <definedName name="_bdm.D6A785428DCD4E29847ACFFC6EE70E52.edm" localSheetId="5" hidden="1">#REF!</definedName>
    <definedName name="_bdm.D6A785428DCD4E29847ACFFC6EE70E52.edm" localSheetId="17" hidden="1">#REF!</definedName>
    <definedName name="_bdm.D6A785428DCD4E29847ACFFC6EE70E52.edm" localSheetId="18" hidden="1">#REF!</definedName>
    <definedName name="_bdm.D6A785428DCD4E29847ACFFC6EE70E52.edm" localSheetId="16" hidden="1">#REF!</definedName>
    <definedName name="_bdm.D6A785428DCD4E29847ACFFC6EE70E52.edm" localSheetId="1" hidden="1">#REF!</definedName>
    <definedName name="_bdm.D6A785428DCD4E29847ACFFC6EE70E52.edm" localSheetId="4" hidden="1">#REF!</definedName>
    <definedName name="_bdm.D6DD3D15ED4E420DB116D873E923E944.edm" localSheetId="5" hidden="1">#REF!</definedName>
    <definedName name="_bdm.D6DD3D15ED4E420DB116D873E923E944.edm" localSheetId="17" hidden="1">#REF!</definedName>
    <definedName name="_bdm.D6DD3D15ED4E420DB116D873E923E944.edm" localSheetId="18" hidden="1">#REF!</definedName>
    <definedName name="_bdm.D6DD3D15ED4E420DB116D873E923E944.edm" localSheetId="16" hidden="1">#REF!</definedName>
    <definedName name="_bdm.D6DD3D15ED4E420DB116D873E923E944.edm" localSheetId="1" hidden="1">#REF!</definedName>
    <definedName name="_bdm.D6DD3D15ED4E420DB116D873E923E944.edm" localSheetId="4" hidden="1">#REF!</definedName>
    <definedName name="_bdm.D704B0B749414F9BBF5A5A3BA4DDC532.edm" localSheetId="5" hidden="1">#REF!</definedName>
    <definedName name="_bdm.D704B0B749414F9BBF5A5A3BA4DDC532.edm" localSheetId="17" hidden="1">#REF!</definedName>
    <definedName name="_bdm.D704B0B749414F9BBF5A5A3BA4DDC532.edm" localSheetId="18" hidden="1">#REF!</definedName>
    <definedName name="_bdm.D704B0B749414F9BBF5A5A3BA4DDC532.edm" localSheetId="16" hidden="1">#REF!</definedName>
    <definedName name="_bdm.D704B0B749414F9BBF5A5A3BA4DDC532.edm" localSheetId="1" hidden="1">#REF!</definedName>
    <definedName name="_bdm.D704B0B749414F9BBF5A5A3BA4DDC532.edm" localSheetId="4" hidden="1">#REF!</definedName>
    <definedName name="_bdm.D7390E17207D4C3D9251D8AB6EA40E5D.edm" localSheetId="5" hidden="1">#REF!</definedName>
    <definedName name="_bdm.D7390E17207D4C3D9251D8AB6EA40E5D.edm" localSheetId="17" hidden="1">#REF!</definedName>
    <definedName name="_bdm.D7390E17207D4C3D9251D8AB6EA40E5D.edm" localSheetId="18" hidden="1">#REF!</definedName>
    <definedName name="_bdm.D7390E17207D4C3D9251D8AB6EA40E5D.edm" localSheetId="16" hidden="1">#REF!</definedName>
    <definedName name="_bdm.D7390E17207D4C3D9251D8AB6EA40E5D.edm" localSheetId="1" hidden="1">#REF!</definedName>
    <definedName name="_bdm.D7390E17207D4C3D9251D8AB6EA40E5D.edm" localSheetId="4" hidden="1">#REF!</definedName>
    <definedName name="_bdm.D86CC7EE77B741DC90FB3BFB4D0B0B4A.edm" localSheetId="5" hidden="1">#REF!</definedName>
    <definedName name="_bdm.D86CC7EE77B741DC90FB3BFB4D0B0B4A.edm" localSheetId="17" hidden="1">#REF!</definedName>
    <definedName name="_bdm.D86CC7EE77B741DC90FB3BFB4D0B0B4A.edm" localSheetId="18" hidden="1">#REF!</definedName>
    <definedName name="_bdm.D86CC7EE77B741DC90FB3BFB4D0B0B4A.edm" localSheetId="16" hidden="1">#REF!</definedName>
    <definedName name="_bdm.D86CC7EE77B741DC90FB3BFB4D0B0B4A.edm" localSheetId="1" hidden="1">#REF!</definedName>
    <definedName name="_bdm.D86CC7EE77B741DC90FB3BFB4D0B0B4A.edm" localSheetId="4" hidden="1">#REF!</definedName>
    <definedName name="_bdm.D8CAC758D2364FAC8525379669A294C6.edm" localSheetId="5" hidden="1">#REF!</definedName>
    <definedName name="_bdm.D8CAC758D2364FAC8525379669A294C6.edm" localSheetId="17" hidden="1">#REF!</definedName>
    <definedName name="_bdm.D8CAC758D2364FAC8525379669A294C6.edm" localSheetId="18" hidden="1">#REF!</definedName>
    <definedName name="_bdm.D8CAC758D2364FAC8525379669A294C6.edm" localSheetId="16" hidden="1">#REF!</definedName>
    <definedName name="_bdm.D8CAC758D2364FAC8525379669A294C6.edm" localSheetId="1" hidden="1">#REF!</definedName>
    <definedName name="_bdm.D8CAC758D2364FAC8525379669A294C6.edm" localSheetId="4" hidden="1">#REF!</definedName>
    <definedName name="_bdm.D9D152EA886F464C94DF2529D776649E.edm" localSheetId="5" hidden="1">#REF!</definedName>
    <definedName name="_bdm.D9D152EA886F464C94DF2529D776649E.edm" localSheetId="17" hidden="1">#REF!</definedName>
    <definedName name="_bdm.D9D152EA886F464C94DF2529D776649E.edm" localSheetId="18" hidden="1">#REF!</definedName>
    <definedName name="_bdm.D9D152EA886F464C94DF2529D776649E.edm" localSheetId="16" hidden="1">#REF!</definedName>
    <definedName name="_bdm.D9D152EA886F464C94DF2529D776649E.edm" localSheetId="1" hidden="1">#REF!</definedName>
    <definedName name="_bdm.D9D152EA886F464C94DF2529D776649E.edm" localSheetId="4" hidden="1">#REF!</definedName>
    <definedName name="_bdm.DA22EF620E5E46BB8F9C9F10B778ACA1.edm" localSheetId="5" hidden="1">#REF!</definedName>
    <definedName name="_bdm.DA22EF620E5E46BB8F9C9F10B778ACA1.edm" localSheetId="17" hidden="1">#REF!</definedName>
    <definedName name="_bdm.DA22EF620E5E46BB8F9C9F10B778ACA1.edm" localSheetId="18" hidden="1">#REF!</definedName>
    <definedName name="_bdm.DA22EF620E5E46BB8F9C9F10B778ACA1.edm" localSheetId="16" hidden="1">#REF!</definedName>
    <definedName name="_bdm.DA22EF620E5E46BB8F9C9F10B778ACA1.edm" localSheetId="1" hidden="1">#REF!</definedName>
    <definedName name="_bdm.DA22EF620E5E46BB8F9C9F10B778ACA1.edm" localSheetId="4" hidden="1">#REF!</definedName>
    <definedName name="_bdm.DA9EBF77889B4EDAA9173CD581F6CD4B.edm" localSheetId="5" hidden="1">#REF!</definedName>
    <definedName name="_bdm.DA9EBF77889B4EDAA9173CD581F6CD4B.edm" localSheetId="17" hidden="1">#REF!</definedName>
    <definedName name="_bdm.DA9EBF77889B4EDAA9173CD581F6CD4B.edm" localSheetId="18" hidden="1">#REF!</definedName>
    <definedName name="_bdm.DA9EBF77889B4EDAA9173CD581F6CD4B.edm" localSheetId="16" hidden="1">#REF!</definedName>
    <definedName name="_bdm.DA9EBF77889B4EDAA9173CD581F6CD4B.edm" localSheetId="1" hidden="1">#REF!</definedName>
    <definedName name="_bdm.DA9EBF77889B4EDAA9173CD581F6CD4B.edm" localSheetId="4" hidden="1">#REF!</definedName>
    <definedName name="_bdm.DB55A338796E46F49A67A27333729236.edm" localSheetId="5" hidden="1">#REF!</definedName>
    <definedName name="_bdm.DB55A338796E46F49A67A27333729236.edm" localSheetId="17" hidden="1">#REF!</definedName>
    <definedName name="_bdm.DB55A338796E46F49A67A27333729236.edm" localSheetId="18" hidden="1">#REF!</definedName>
    <definedName name="_bdm.DB55A338796E46F49A67A27333729236.edm" localSheetId="16" hidden="1">#REF!</definedName>
    <definedName name="_bdm.DB55A338796E46F49A67A27333729236.edm" localSheetId="1" hidden="1">#REF!</definedName>
    <definedName name="_bdm.DB55A338796E46F49A67A27333729236.edm" localSheetId="4" hidden="1">#REF!</definedName>
    <definedName name="_bdm.DB6BC77C6518424391B575166ECC663F.edm" localSheetId="5" hidden="1">#REF!</definedName>
    <definedName name="_bdm.DB6BC77C6518424391B575166ECC663F.edm" localSheetId="17" hidden="1">#REF!</definedName>
    <definedName name="_bdm.DB6BC77C6518424391B575166ECC663F.edm" localSheetId="18" hidden="1">#REF!</definedName>
    <definedName name="_bdm.DB6BC77C6518424391B575166ECC663F.edm" localSheetId="16" hidden="1">#REF!</definedName>
    <definedName name="_bdm.DB6BC77C6518424391B575166ECC663F.edm" localSheetId="1" hidden="1">#REF!</definedName>
    <definedName name="_bdm.DB6BC77C6518424391B575166ECC663F.edm" localSheetId="4" hidden="1">#REF!</definedName>
    <definedName name="_bdm.DB8826A9A2FC44BBA21C23832E3BFD24.edm" localSheetId="5" hidden="1">#REF!</definedName>
    <definedName name="_bdm.DB8826A9A2FC44BBA21C23832E3BFD24.edm" localSheetId="17" hidden="1">#REF!</definedName>
    <definedName name="_bdm.DB8826A9A2FC44BBA21C23832E3BFD24.edm" localSheetId="18" hidden="1">#REF!</definedName>
    <definedName name="_bdm.DB8826A9A2FC44BBA21C23832E3BFD24.edm" localSheetId="16" hidden="1">#REF!</definedName>
    <definedName name="_bdm.DB8826A9A2FC44BBA21C23832E3BFD24.edm" localSheetId="1" hidden="1">#REF!</definedName>
    <definedName name="_bdm.DB8826A9A2FC44BBA21C23832E3BFD24.edm" localSheetId="4" hidden="1">#REF!</definedName>
    <definedName name="_bdm.DBAC007660B7419AA4015B995FF8E63F.edm" localSheetId="5" hidden="1">#REF!</definedName>
    <definedName name="_bdm.DBAC007660B7419AA4015B995FF8E63F.edm" localSheetId="17" hidden="1">#REF!</definedName>
    <definedName name="_bdm.DBAC007660B7419AA4015B995FF8E63F.edm" localSheetId="18" hidden="1">#REF!</definedName>
    <definedName name="_bdm.DBAC007660B7419AA4015B995FF8E63F.edm" localSheetId="16" hidden="1">#REF!</definedName>
    <definedName name="_bdm.DBAC007660B7419AA4015B995FF8E63F.edm" localSheetId="1" hidden="1">#REF!</definedName>
    <definedName name="_bdm.DBAC007660B7419AA4015B995FF8E63F.edm" localSheetId="4" hidden="1">#REF!</definedName>
    <definedName name="_bdm.DBBCA8D864454EF28B0D5E564DFA0FB9.edm" localSheetId="5" hidden="1">#REF!</definedName>
    <definedName name="_bdm.DBBCA8D864454EF28B0D5E564DFA0FB9.edm" localSheetId="17" hidden="1">#REF!</definedName>
    <definedName name="_bdm.DBBCA8D864454EF28B0D5E564DFA0FB9.edm" localSheetId="18" hidden="1">#REF!</definedName>
    <definedName name="_bdm.DBBCA8D864454EF28B0D5E564DFA0FB9.edm" localSheetId="16" hidden="1">#REF!</definedName>
    <definedName name="_bdm.DBBCA8D864454EF28B0D5E564DFA0FB9.edm" localSheetId="1" hidden="1">#REF!</definedName>
    <definedName name="_bdm.DBBCA8D864454EF28B0D5E564DFA0FB9.edm" localSheetId="4" hidden="1">#REF!</definedName>
    <definedName name="_bdm.DBE37C4F8DAC4898A7ED1AD38D790954.edm" localSheetId="5" hidden="1">#REF!</definedName>
    <definedName name="_bdm.DBE37C4F8DAC4898A7ED1AD38D790954.edm" localSheetId="17" hidden="1">#REF!</definedName>
    <definedName name="_bdm.DBE37C4F8DAC4898A7ED1AD38D790954.edm" localSheetId="18" hidden="1">#REF!</definedName>
    <definedName name="_bdm.DBE37C4F8DAC4898A7ED1AD38D790954.edm" localSheetId="16" hidden="1">#REF!</definedName>
    <definedName name="_bdm.DBE37C4F8DAC4898A7ED1AD38D790954.edm" localSheetId="1" hidden="1">#REF!</definedName>
    <definedName name="_bdm.DBE37C4F8DAC4898A7ED1AD38D790954.edm" localSheetId="4" hidden="1">#REF!</definedName>
    <definedName name="_bdm.DBFDDFFA7E674B2CB61B975960D9F645.edm" localSheetId="5" hidden="1">#REF!</definedName>
    <definedName name="_bdm.DBFDDFFA7E674B2CB61B975960D9F645.edm" localSheetId="17" hidden="1">#REF!</definedName>
    <definedName name="_bdm.DBFDDFFA7E674B2CB61B975960D9F645.edm" localSheetId="18" hidden="1">#REF!</definedName>
    <definedName name="_bdm.DBFDDFFA7E674B2CB61B975960D9F645.edm" localSheetId="16" hidden="1">#REF!</definedName>
    <definedName name="_bdm.DBFDDFFA7E674B2CB61B975960D9F645.edm" localSheetId="1" hidden="1">#REF!</definedName>
    <definedName name="_bdm.DBFDDFFA7E674B2CB61B975960D9F645.edm" localSheetId="4" hidden="1">#REF!</definedName>
    <definedName name="_bdm.DC01AC42F31747EC9409C411001F07AF.edm" localSheetId="5" hidden="1">#REF!</definedName>
    <definedName name="_bdm.DC01AC42F31747EC9409C411001F07AF.edm" localSheetId="17" hidden="1">#REF!</definedName>
    <definedName name="_bdm.DC01AC42F31747EC9409C411001F07AF.edm" localSheetId="18" hidden="1">#REF!</definedName>
    <definedName name="_bdm.DC01AC42F31747EC9409C411001F07AF.edm" localSheetId="16" hidden="1">#REF!</definedName>
    <definedName name="_bdm.DC01AC42F31747EC9409C411001F07AF.edm" localSheetId="1" hidden="1">#REF!</definedName>
    <definedName name="_bdm.DC01AC42F31747EC9409C411001F07AF.edm" localSheetId="4" hidden="1">#REF!</definedName>
    <definedName name="_bdm.DC2063E48E2246C7B37572D7594DE19E.edm" localSheetId="5" hidden="1">#REF!</definedName>
    <definedName name="_bdm.DC2063E48E2246C7B37572D7594DE19E.edm" localSheetId="17" hidden="1">#REF!</definedName>
    <definedName name="_bdm.DC2063E48E2246C7B37572D7594DE19E.edm" localSheetId="18" hidden="1">#REF!</definedName>
    <definedName name="_bdm.DC2063E48E2246C7B37572D7594DE19E.edm" localSheetId="16" hidden="1">#REF!</definedName>
    <definedName name="_bdm.DC2063E48E2246C7B37572D7594DE19E.edm" localSheetId="1" hidden="1">#REF!</definedName>
    <definedName name="_bdm.DC2063E48E2246C7B37572D7594DE19E.edm" localSheetId="4" hidden="1">#REF!</definedName>
    <definedName name="_bdm.DCEA3CEBFDF4440FA9BFC6F39E944C9B.edm" localSheetId="5" hidden="1">#REF!</definedName>
    <definedName name="_bdm.DCEA3CEBFDF4440FA9BFC6F39E944C9B.edm" localSheetId="17" hidden="1">#REF!</definedName>
    <definedName name="_bdm.DCEA3CEBFDF4440FA9BFC6F39E944C9B.edm" localSheetId="18" hidden="1">#REF!</definedName>
    <definedName name="_bdm.DCEA3CEBFDF4440FA9BFC6F39E944C9B.edm" localSheetId="16" hidden="1">#REF!</definedName>
    <definedName name="_bdm.DCEA3CEBFDF4440FA9BFC6F39E944C9B.edm" localSheetId="1" hidden="1">#REF!</definedName>
    <definedName name="_bdm.DCEA3CEBFDF4440FA9BFC6F39E944C9B.edm" localSheetId="4" hidden="1">#REF!</definedName>
    <definedName name="_bdm.DD2610BA508D4701BAC0B8514F2E81CA.edm" localSheetId="5" hidden="1">#REF!</definedName>
    <definedName name="_bdm.DD2610BA508D4701BAC0B8514F2E81CA.edm" localSheetId="17" hidden="1">#REF!</definedName>
    <definedName name="_bdm.DD2610BA508D4701BAC0B8514F2E81CA.edm" localSheetId="18" hidden="1">#REF!</definedName>
    <definedName name="_bdm.DD2610BA508D4701BAC0B8514F2E81CA.edm" localSheetId="16" hidden="1">#REF!</definedName>
    <definedName name="_bdm.DD2610BA508D4701BAC0B8514F2E81CA.edm" localSheetId="1" hidden="1">#REF!</definedName>
    <definedName name="_bdm.DD2610BA508D4701BAC0B8514F2E81CA.edm" localSheetId="4" hidden="1">#REF!</definedName>
    <definedName name="_bdm.DD5F371B450D4BE0B335E2DCD26CDDBC.edm" localSheetId="5" hidden="1">#REF!</definedName>
    <definedName name="_bdm.DD5F371B450D4BE0B335E2DCD26CDDBC.edm" localSheetId="17" hidden="1">#REF!</definedName>
    <definedName name="_bdm.DD5F371B450D4BE0B335E2DCD26CDDBC.edm" localSheetId="18" hidden="1">#REF!</definedName>
    <definedName name="_bdm.DD5F371B450D4BE0B335E2DCD26CDDBC.edm" localSheetId="16" hidden="1">#REF!</definedName>
    <definedName name="_bdm.DD5F371B450D4BE0B335E2DCD26CDDBC.edm" localSheetId="1" hidden="1">#REF!</definedName>
    <definedName name="_bdm.DD5F371B450D4BE0B335E2DCD26CDDBC.edm" localSheetId="4" hidden="1">#REF!</definedName>
    <definedName name="_bdm.DD8A178BC9DF4F88AD5430D701A6EAD0.edm" localSheetId="5" hidden="1">#REF!</definedName>
    <definedName name="_bdm.DD8A178BC9DF4F88AD5430D701A6EAD0.edm" localSheetId="17" hidden="1">#REF!</definedName>
    <definedName name="_bdm.DD8A178BC9DF4F88AD5430D701A6EAD0.edm" localSheetId="18" hidden="1">#REF!</definedName>
    <definedName name="_bdm.DD8A178BC9DF4F88AD5430D701A6EAD0.edm" localSheetId="16" hidden="1">#REF!</definedName>
    <definedName name="_bdm.DD8A178BC9DF4F88AD5430D701A6EAD0.edm" localSheetId="1" hidden="1">#REF!</definedName>
    <definedName name="_bdm.DD8A178BC9DF4F88AD5430D701A6EAD0.edm" localSheetId="4" hidden="1">#REF!</definedName>
    <definedName name="_bdm.DDA01D60CB2F4B25913F1E1C07C973F4.edm" localSheetId="5" hidden="1">#REF!</definedName>
    <definedName name="_bdm.DDA01D60CB2F4B25913F1E1C07C973F4.edm" localSheetId="17" hidden="1">#REF!</definedName>
    <definedName name="_bdm.DDA01D60CB2F4B25913F1E1C07C973F4.edm" localSheetId="18" hidden="1">#REF!</definedName>
    <definedName name="_bdm.DDA01D60CB2F4B25913F1E1C07C973F4.edm" localSheetId="16" hidden="1">#REF!</definedName>
    <definedName name="_bdm.DDA01D60CB2F4B25913F1E1C07C973F4.edm" localSheetId="1" hidden="1">#REF!</definedName>
    <definedName name="_bdm.DDA01D60CB2F4B25913F1E1C07C973F4.edm" localSheetId="4" hidden="1">#REF!</definedName>
    <definedName name="_bdm.DE0B09581DCC43AD89B98D0FE2132BA1.edm" localSheetId="5" hidden="1">#REF!</definedName>
    <definedName name="_bdm.DE0B09581DCC43AD89B98D0FE2132BA1.edm" localSheetId="17" hidden="1">#REF!</definedName>
    <definedName name="_bdm.DE0B09581DCC43AD89B98D0FE2132BA1.edm" localSheetId="18" hidden="1">#REF!</definedName>
    <definedName name="_bdm.DE0B09581DCC43AD89B98D0FE2132BA1.edm" localSheetId="16" hidden="1">#REF!</definedName>
    <definedName name="_bdm.DE0B09581DCC43AD89B98D0FE2132BA1.edm" localSheetId="1" hidden="1">#REF!</definedName>
    <definedName name="_bdm.DE0B09581DCC43AD89B98D0FE2132BA1.edm" localSheetId="4" hidden="1">#REF!</definedName>
    <definedName name="_bdm.DE4FA04626B74C47BE235AB1375FE2CA.edm" localSheetId="5" hidden="1">#REF!</definedName>
    <definedName name="_bdm.DE4FA04626B74C47BE235AB1375FE2CA.edm" localSheetId="17" hidden="1">#REF!</definedName>
    <definedName name="_bdm.DE4FA04626B74C47BE235AB1375FE2CA.edm" localSheetId="18" hidden="1">#REF!</definedName>
    <definedName name="_bdm.DE4FA04626B74C47BE235AB1375FE2CA.edm" localSheetId="16" hidden="1">#REF!</definedName>
    <definedName name="_bdm.DE4FA04626B74C47BE235AB1375FE2CA.edm" localSheetId="1" hidden="1">#REF!</definedName>
    <definedName name="_bdm.DE4FA04626B74C47BE235AB1375FE2CA.edm" localSheetId="4" hidden="1">#REF!</definedName>
    <definedName name="_bdm.DEED74615D1F4A6AAEB71D2EFFF517C6.edm" localSheetId="5" hidden="1">#REF!</definedName>
    <definedName name="_bdm.DEED74615D1F4A6AAEB71D2EFFF517C6.edm" localSheetId="17" hidden="1">#REF!</definedName>
    <definedName name="_bdm.DEED74615D1F4A6AAEB71D2EFFF517C6.edm" localSheetId="18" hidden="1">#REF!</definedName>
    <definedName name="_bdm.DEED74615D1F4A6AAEB71D2EFFF517C6.edm" localSheetId="16" hidden="1">#REF!</definedName>
    <definedName name="_bdm.DEED74615D1F4A6AAEB71D2EFFF517C6.edm" localSheetId="1" hidden="1">#REF!</definedName>
    <definedName name="_bdm.DEED74615D1F4A6AAEB71D2EFFF517C6.edm" localSheetId="4" hidden="1">#REF!</definedName>
    <definedName name="_bdm.DF09B8414D1248709F99DC62479D3AF4.edm" localSheetId="5" hidden="1">#REF!</definedName>
    <definedName name="_bdm.DF09B8414D1248709F99DC62479D3AF4.edm" localSheetId="17" hidden="1">#REF!</definedName>
    <definedName name="_bdm.DF09B8414D1248709F99DC62479D3AF4.edm" localSheetId="18" hidden="1">#REF!</definedName>
    <definedName name="_bdm.DF09B8414D1248709F99DC62479D3AF4.edm" localSheetId="16" hidden="1">#REF!</definedName>
    <definedName name="_bdm.DF09B8414D1248709F99DC62479D3AF4.edm" localSheetId="1" hidden="1">#REF!</definedName>
    <definedName name="_bdm.DF09B8414D1248709F99DC62479D3AF4.edm" localSheetId="4" hidden="1">#REF!</definedName>
    <definedName name="_bdm.DF40DB6DFDAF40F580067C000FBF7D37.edm" localSheetId="5" hidden="1">#REF!</definedName>
    <definedName name="_bdm.DF40DB6DFDAF40F580067C000FBF7D37.edm" localSheetId="17" hidden="1">#REF!</definedName>
    <definedName name="_bdm.DF40DB6DFDAF40F580067C000FBF7D37.edm" localSheetId="18" hidden="1">#REF!</definedName>
    <definedName name="_bdm.DF40DB6DFDAF40F580067C000FBF7D37.edm" localSheetId="16" hidden="1">#REF!</definedName>
    <definedName name="_bdm.DF40DB6DFDAF40F580067C000FBF7D37.edm" localSheetId="1" hidden="1">#REF!</definedName>
    <definedName name="_bdm.DF40DB6DFDAF40F580067C000FBF7D37.edm" localSheetId="4" hidden="1">#REF!</definedName>
    <definedName name="_bdm.DF65763EC4F444E79CF11C2C8D406C67.edm" localSheetId="5" hidden="1">#REF!</definedName>
    <definedName name="_bdm.DF65763EC4F444E79CF11C2C8D406C67.edm" localSheetId="17" hidden="1">#REF!</definedName>
    <definedName name="_bdm.DF65763EC4F444E79CF11C2C8D406C67.edm" localSheetId="18" hidden="1">#REF!</definedName>
    <definedName name="_bdm.DF65763EC4F444E79CF11C2C8D406C67.edm" localSheetId="16" hidden="1">#REF!</definedName>
    <definedName name="_bdm.DF65763EC4F444E79CF11C2C8D406C67.edm" localSheetId="1" hidden="1">#REF!</definedName>
    <definedName name="_bdm.DF65763EC4F444E79CF11C2C8D406C67.edm" localSheetId="4" hidden="1">#REF!</definedName>
    <definedName name="_bdm.DFB8EF9757A84BAD9270FFE0A57E7493.edm" localSheetId="5" hidden="1">#REF!</definedName>
    <definedName name="_bdm.DFB8EF9757A84BAD9270FFE0A57E7493.edm" localSheetId="17" hidden="1">#REF!</definedName>
    <definedName name="_bdm.DFB8EF9757A84BAD9270FFE0A57E7493.edm" localSheetId="18" hidden="1">#REF!</definedName>
    <definedName name="_bdm.DFB8EF9757A84BAD9270FFE0A57E7493.edm" localSheetId="16" hidden="1">#REF!</definedName>
    <definedName name="_bdm.DFB8EF9757A84BAD9270FFE0A57E7493.edm" localSheetId="1" hidden="1">#REF!</definedName>
    <definedName name="_bdm.DFB8EF9757A84BAD9270FFE0A57E7493.edm" localSheetId="4" hidden="1">#REF!</definedName>
    <definedName name="_bdm.E056F3DC608E4AF2A56F559A01BCF9EF.edm" localSheetId="5" hidden="1">#REF!</definedName>
    <definedName name="_bdm.E056F3DC608E4AF2A56F559A01BCF9EF.edm" localSheetId="17" hidden="1">#REF!</definedName>
    <definedName name="_bdm.E056F3DC608E4AF2A56F559A01BCF9EF.edm" localSheetId="18" hidden="1">#REF!</definedName>
    <definedName name="_bdm.E056F3DC608E4AF2A56F559A01BCF9EF.edm" localSheetId="16" hidden="1">#REF!</definedName>
    <definedName name="_bdm.E056F3DC608E4AF2A56F559A01BCF9EF.edm" localSheetId="1" hidden="1">#REF!</definedName>
    <definedName name="_bdm.E056F3DC608E4AF2A56F559A01BCF9EF.edm" localSheetId="4" hidden="1">#REF!</definedName>
    <definedName name="_bdm.E077B2A1C3D344A184154CBC22F20850.edm" localSheetId="5" hidden="1">#REF!</definedName>
    <definedName name="_bdm.E077B2A1C3D344A184154CBC22F20850.edm" localSheetId="17" hidden="1">#REF!</definedName>
    <definedName name="_bdm.E077B2A1C3D344A184154CBC22F20850.edm" localSheetId="18" hidden="1">#REF!</definedName>
    <definedName name="_bdm.E077B2A1C3D344A184154CBC22F20850.edm" localSheetId="16" hidden="1">#REF!</definedName>
    <definedName name="_bdm.E077B2A1C3D344A184154CBC22F20850.edm" localSheetId="1" hidden="1">#REF!</definedName>
    <definedName name="_bdm.E077B2A1C3D344A184154CBC22F20850.edm" localSheetId="4" hidden="1">#REF!</definedName>
    <definedName name="_bdm.E07EBEF1FE874189A02DF6DEC45ACBFE.edm" localSheetId="5" hidden="1">#REF!</definedName>
    <definedName name="_bdm.E07EBEF1FE874189A02DF6DEC45ACBFE.edm" localSheetId="17" hidden="1">#REF!</definedName>
    <definedName name="_bdm.E07EBEF1FE874189A02DF6DEC45ACBFE.edm" localSheetId="18" hidden="1">#REF!</definedName>
    <definedName name="_bdm.E07EBEF1FE874189A02DF6DEC45ACBFE.edm" localSheetId="16" hidden="1">#REF!</definedName>
    <definedName name="_bdm.E07EBEF1FE874189A02DF6DEC45ACBFE.edm" localSheetId="1" hidden="1">#REF!</definedName>
    <definedName name="_bdm.E07EBEF1FE874189A02DF6DEC45ACBFE.edm" localSheetId="4" hidden="1">#REF!</definedName>
    <definedName name="_bdm.E07ED075E57144498BA567AB3F19AE84.edm" localSheetId="5" hidden="1">#REF!</definedName>
    <definedName name="_bdm.E07ED075E57144498BA567AB3F19AE84.edm" localSheetId="17" hidden="1">#REF!</definedName>
    <definedName name="_bdm.E07ED075E57144498BA567AB3F19AE84.edm" localSheetId="18" hidden="1">#REF!</definedName>
    <definedName name="_bdm.E07ED075E57144498BA567AB3F19AE84.edm" localSheetId="16" hidden="1">#REF!</definedName>
    <definedName name="_bdm.E07ED075E57144498BA567AB3F19AE84.edm" localSheetId="1" hidden="1">#REF!</definedName>
    <definedName name="_bdm.E07ED075E57144498BA567AB3F19AE84.edm" localSheetId="4" hidden="1">#REF!</definedName>
    <definedName name="_bdm.E08BD2E6C67446449FF5B6270715E1C2.edm" localSheetId="5" hidden="1">#REF!</definedName>
    <definedName name="_bdm.E08BD2E6C67446449FF5B6270715E1C2.edm" localSheetId="17" hidden="1">#REF!</definedName>
    <definedName name="_bdm.E08BD2E6C67446449FF5B6270715E1C2.edm" localSheetId="18" hidden="1">#REF!</definedName>
    <definedName name="_bdm.E08BD2E6C67446449FF5B6270715E1C2.edm" localSheetId="16" hidden="1">#REF!</definedName>
    <definedName name="_bdm.E08BD2E6C67446449FF5B6270715E1C2.edm" localSheetId="1" hidden="1">#REF!</definedName>
    <definedName name="_bdm.E08BD2E6C67446449FF5B6270715E1C2.edm" localSheetId="4" hidden="1">#REF!</definedName>
    <definedName name="_bdm.E08E5771620540168590CFE28BA49EA5.edm" localSheetId="5" hidden="1">#REF!</definedName>
    <definedName name="_bdm.E08E5771620540168590CFE28BA49EA5.edm" localSheetId="17" hidden="1">#REF!</definedName>
    <definedName name="_bdm.E08E5771620540168590CFE28BA49EA5.edm" localSheetId="18" hidden="1">#REF!</definedName>
    <definedName name="_bdm.E08E5771620540168590CFE28BA49EA5.edm" localSheetId="16" hidden="1">#REF!</definedName>
    <definedName name="_bdm.E08E5771620540168590CFE28BA49EA5.edm" localSheetId="1" hidden="1">#REF!</definedName>
    <definedName name="_bdm.E08E5771620540168590CFE28BA49EA5.edm" localSheetId="4" hidden="1">#REF!</definedName>
    <definedName name="_bdm.E09FA2A1B08B47AB82CF2751679EA1DA.edm" localSheetId="5" hidden="1">#REF!</definedName>
    <definedName name="_bdm.E09FA2A1B08B47AB82CF2751679EA1DA.edm" localSheetId="17" hidden="1">#REF!</definedName>
    <definedName name="_bdm.E09FA2A1B08B47AB82CF2751679EA1DA.edm" localSheetId="18" hidden="1">#REF!</definedName>
    <definedName name="_bdm.E09FA2A1B08B47AB82CF2751679EA1DA.edm" localSheetId="16" hidden="1">#REF!</definedName>
    <definedName name="_bdm.E09FA2A1B08B47AB82CF2751679EA1DA.edm" localSheetId="1" hidden="1">#REF!</definedName>
    <definedName name="_bdm.E09FA2A1B08B47AB82CF2751679EA1DA.edm" localSheetId="4" hidden="1">#REF!</definedName>
    <definedName name="_bdm.E1967BF7A7D34562B352AF59DC33C1CE.edm" localSheetId="5" hidden="1">#REF!</definedName>
    <definedName name="_bdm.E1967BF7A7D34562B352AF59DC33C1CE.edm" localSheetId="17" hidden="1">#REF!</definedName>
    <definedName name="_bdm.E1967BF7A7D34562B352AF59DC33C1CE.edm" localSheetId="18" hidden="1">#REF!</definedName>
    <definedName name="_bdm.E1967BF7A7D34562B352AF59DC33C1CE.edm" localSheetId="16" hidden="1">#REF!</definedName>
    <definedName name="_bdm.E1967BF7A7D34562B352AF59DC33C1CE.edm" localSheetId="1" hidden="1">#REF!</definedName>
    <definedName name="_bdm.E1967BF7A7D34562B352AF59DC33C1CE.edm" localSheetId="4" hidden="1">#REF!</definedName>
    <definedName name="_bdm.E19F7011FEE84B998C8E16BA3DFDECA7.edm" localSheetId="5" hidden="1">#REF!</definedName>
    <definedName name="_bdm.E19F7011FEE84B998C8E16BA3DFDECA7.edm" localSheetId="17" hidden="1">#REF!</definedName>
    <definedName name="_bdm.E19F7011FEE84B998C8E16BA3DFDECA7.edm" localSheetId="18" hidden="1">#REF!</definedName>
    <definedName name="_bdm.E19F7011FEE84B998C8E16BA3DFDECA7.edm" localSheetId="16" hidden="1">#REF!</definedName>
    <definedName name="_bdm.E19F7011FEE84B998C8E16BA3DFDECA7.edm" localSheetId="1" hidden="1">#REF!</definedName>
    <definedName name="_bdm.E19F7011FEE84B998C8E16BA3DFDECA7.edm" localSheetId="4" hidden="1">#REF!</definedName>
    <definedName name="_bdm.E1E061045E4542EA8CD39CCF08ACA74A.edm" localSheetId="5" hidden="1">#REF!</definedName>
    <definedName name="_bdm.E1E061045E4542EA8CD39CCF08ACA74A.edm" localSheetId="17" hidden="1">#REF!</definedName>
    <definedName name="_bdm.E1E061045E4542EA8CD39CCF08ACA74A.edm" localSheetId="18" hidden="1">#REF!</definedName>
    <definedName name="_bdm.E1E061045E4542EA8CD39CCF08ACA74A.edm" localSheetId="16" hidden="1">#REF!</definedName>
    <definedName name="_bdm.E1E061045E4542EA8CD39CCF08ACA74A.edm" localSheetId="1" hidden="1">#REF!</definedName>
    <definedName name="_bdm.E1E061045E4542EA8CD39CCF08ACA74A.edm" localSheetId="4" hidden="1">#REF!</definedName>
    <definedName name="_bdm.E1E07294702B4E899FF24052214E7143.edm" localSheetId="5" hidden="1">#REF!</definedName>
    <definedName name="_bdm.E1E07294702B4E899FF24052214E7143.edm" localSheetId="17" hidden="1">#REF!</definedName>
    <definedName name="_bdm.E1E07294702B4E899FF24052214E7143.edm" localSheetId="18" hidden="1">#REF!</definedName>
    <definedName name="_bdm.E1E07294702B4E899FF24052214E7143.edm" localSheetId="16" hidden="1">#REF!</definedName>
    <definedName name="_bdm.E1E07294702B4E899FF24052214E7143.edm" localSheetId="1" hidden="1">#REF!</definedName>
    <definedName name="_bdm.E1E07294702B4E899FF24052214E7143.edm" localSheetId="4" hidden="1">#REF!</definedName>
    <definedName name="_bdm.E29A6874C63E4EF8AB738213F3608846.edm" localSheetId="5" hidden="1">#REF!</definedName>
    <definedName name="_bdm.E29A6874C63E4EF8AB738213F3608846.edm" localSheetId="17" hidden="1">#REF!</definedName>
    <definedName name="_bdm.E29A6874C63E4EF8AB738213F3608846.edm" localSheetId="18" hidden="1">#REF!</definedName>
    <definedName name="_bdm.E29A6874C63E4EF8AB738213F3608846.edm" localSheetId="16" hidden="1">#REF!</definedName>
    <definedName name="_bdm.E29A6874C63E4EF8AB738213F3608846.edm" localSheetId="1" hidden="1">#REF!</definedName>
    <definedName name="_bdm.E29A6874C63E4EF8AB738213F3608846.edm" localSheetId="4" hidden="1">#REF!</definedName>
    <definedName name="_bdm.E2AF9F832AF54ACF89C4EBFFABE65791.edm" localSheetId="5" hidden="1">#REF!</definedName>
    <definedName name="_bdm.E2AF9F832AF54ACF89C4EBFFABE65791.edm" localSheetId="17" hidden="1">#REF!</definedName>
    <definedName name="_bdm.E2AF9F832AF54ACF89C4EBFFABE65791.edm" localSheetId="18" hidden="1">#REF!</definedName>
    <definedName name="_bdm.E2AF9F832AF54ACF89C4EBFFABE65791.edm" localSheetId="16" hidden="1">#REF!</definedName>
    <definedName name="_bdm.E2AF9F832AF54ACF89C4EBFFABE65791.edm" localSheetId="1" hidden="1">#REF!</definedName>
    <definedName name="_bdm.E2AF9F832AF54ACF89C4EBFFABE65791.edm" localSheetId="4" hidden="1">#REF!</definedName>
    <definedName name="_bdm.E34C69AE21E847B9BE72588C1F00815D.edm" localSheetId="5" hidden="1">#REF!</definedName>
    <definedName name="_bdm.E34C69AE21E847B9BE72588C1F00815D.edm" localSheetId="17" hidden="1">#REF!</definedName>
    <definedName name="_bdm.E34C69AE21E847B9BE72588C1F00815D.edm" localSheetId="18" hidden="1">#REF!</definedName>
    <definedName name="_bdm.E34C69AE21E847B9BE72588C1F00815D.edm" localSheetId="16" hidden="1">#REF!</definedName>
    <definedName name="_bdm.E34C69AE21E847B9BE72588C1F00815D.edm" localSheetId="1" hidden="1">#REF!</definedName>
    <definedName name="_bdm.E34C69AE21E847B9BE72588C1F00815D.edm" localSheetId="4" hidden="1">#REF!</definedName>
    <definedName name="_bdm.E3B243E38F8945AE82B1B432558D020E.edm" localSheetId="5" hidden="1">#REF!</definedName>
    <definedName name="_bdm.E3B243E38F8945AE82B1B432558D020E.edm" localSheetId="17" hidden="1">#REF!</definedName>
    <definedName name="_bdm.E3B243E38F8945AE82B1B432558D020E.edm" localSheetId="18" hidden="1">#REF!</definedName>
    <definedName name="_bdm.E3B243E38F8945AE82B1B432558D020E.edm" localSheetId="16" hidden="1">#REF!</definedName>
    <definedName name="_bdm.E3B243E38F8945AE82B1B432558D020E.edm" localSheetId="1" hidden="1">#REF!</definedName>
    <definedName name="_bdm.E3B243E38F8945AE82B1B432558D020E.edm" localSheetId="4" hidden="1">#REF!</definedName>
    <definedName name="_bdm.E4437B15EA8C44B88C74BF6C42036796.edm" localSheetId="5" hidden="1">#REF!</definedName>
    <definedName name="_bdm.E4437B15EA8C44B88C74BF6C42036796.edm" localSheetId="17" hidden="1">#REF!</definedName>
    <definedName name="_bdm.E4437B15EA8C44B88C74BF6C42036796.edm" localSheetId="18" hidden="1">#REF!</definedName>
    <definedName name="_bdm.E4437B15EA8C44B88C74BF6C42036796.edm" localSheetId="16" hidden="1">#REF!</definedName>
    <definedName name="_bdm.E4437B15EA8C44B88C74BF6C42036796.edm" localSheetId="1" hidden="1">#REF!</definedName>
    <definedName name="_bdm.E4437B15EA8C44B88C74BF6C42036796.edm" localSheetId="4" hidden="1">#REF!</definedName>
    <definedName name="_bdm.E50B6E45E49845F4A6DE72781F0FA50D.edm" localSheetId="5" hidden="1">#REF!</definedName>
    <definedName name="_bdm.E50B6E45E49845F4A6DE72781F0FA50D.edm" localSheetId="17" hidden="1">#REF!</definedName>
    <definedName name="_bdm.E50B6E45E49845F4A6DE72781F0FA50D.edm" localSheetId="18" hidden="1">#REF!</definedName>
    <definedName name="_bdm.E50B6E45E49845F4A6DE72781F0FA50D.edm" localSheetId="16" hidden="1">#REF!</definedName>
    <definedName name="_bdm.E50B6E45E49845F4A6DE72781F0FA50D.edm" localSheetId="1" hidden="1">#REF!</definedName>
    <definedName name="_bdm.E50B6E45E49845F4A6DE72781F0FA50D.edm" localSheetId="4" hidden="1">#REF!</definedName>
    <definedName name="_bdm.E5FB566F805A4AB992F70164230ED488.edm" localSheetId="5" hidden="1">#REF!</definedName>
    <definedName name="_bdm.E5FB566F805A4AB992F70164230ED488.edm" localSheetId="17" hidden="1">#REF!</definedName>
    <definedName name="_bdm.E5FB566F805A4AB992F70164230ED488.edm" localSheetId="18" hidden="1">#REF!</definedName>
    <definedName name="_bdm.E5FB566F805A4AB992F70164230ED488.edm" localSheetId="16" hidden="1">#REF!</definedName>
    <definedName name="_bdm.E5FB566F805A4AB992F70164230ED488.edm" localSheetId="1" hidden="1">#REF!</definedName>
    <definedName name="_bdm.E5FB566F805A4AB992F70164230ED488.edm" localSheetId="4" hidden="1">#REF!</definedName>
    <definedName name="_bdm.E620B1A6610E42DCBB0C39AB008734FB.edm" localSheetId="5" hidden="1">#REF!</definedName>
    <definedName name="_bdm.E620B1A6610E42DCBB0C39AB008734FB.edm" localSheetId="17" hidden="1">#REF!</definedName>
    <definedName name="_bdm.E620B1A6610E42DCBB0C39AB008734FB.edm" localSheetId="18" hidden="1">#REF!</definedName>
    <definedName name="_bdm.E620B1A6610E42DCBB0C39AB008734FB.edm" localSheetId="16" hidden="1">#REF!</definedName>
    <definedName name="_bdm.E620B1A6610E42DCBB0C39AB008734FB.edm" localSheetId="1" hidden="1">#REF!</definedName>
    <definedName name="_bdm.E620B1A6610E42DCBB0C39AB008734FB.edm" localSheetId="4" hidden="1">#REF!</definedName>
    <definedName name="_bdm.E65DB76FC21042168407FBBB9FEA304E.edm" localSheetId="5" hidden="1">#REF!</definedName>
    <definedName name="_bdm.E65DB76FC21042168407FBBB9FEA304E.edm" localSheetId="17" hidden="1">#REF!</definedName>
    <definedName name="_bdm.E65DB76FC21042168407FBBB9FEA304E.edm" localSheetId="18" hidden="1">#REF!</definedName>
    <definedName name="_bdm.E65DB76FC21042168407FBBB9FEA304E.edm" localSheetId="16" hidden="1">#REF!</definedName>
    <definedName name="_bdm.E65DB76FC21042168407FBBB9FEA304E.edm" localSheetId="1" hidden="1">#REF!</definedName>
    <definedName name="_bdm.E65DB76FC21042168407FBBB9FEA304E.edm" localSheetId="4" hidden="1">#REF!</definedName>
    <definedName name="_bdm.E660C6AF49AD46E5ABC8A33E538B891A.edm" localSheetId="5" hidden="1">#REF!</definedName>
    <definedName name="_bdm.E660C6AF49AD46E5ABC8A33E538B891A.edm" localSheetId="17" hidden="1">#REF!</definedName>
    <definedName name="_bdm.E660C6AF49AD46E5ABC8A33E538B891A.edm" localSheetId="18" hidden="1">#REF!</definedName>
    <definedName name="_bdm.E660C6AF49AD46E5ABC8A33E538B891A.edm" localSheetId="16" hidden="1">#REF!</definedName>
    <definedName name="_bdm.E660C6AF49AD46E5ABC8A33E538B891A.edm" localSheetId="1" hidden="1">#REF!</definedName>
    <definedName name="_bdm.E660C6AF49AD46E5ABC8A33E538B891A.edm" localSheetId="4" hidden="1">#REF!</definedName>
    <definedName name="_bdm.E6AF126FD2B648E7881DB71B143F9A3B.edm" localSheetId="5" hidden="1">#REF!</definedName>
    <definedName name="_bdm.E6AF126FD2B648E7881DB71B143F9A3B.edm" localSheetId="17" hidden="1">#REF!</definedName>
    <definedName name="_bdm.E6AF126FD2B648E7881DB71B143F9A3B.edm" localSheetId="18" hidden="1">#REF!</definedName>
    <definedName name="_bdm.E6AF126FD2B648E7881DB71B143F9A3B.edm" localSheetId="16" hidden="1">#REF!</definedName>
    <definedName name="_bdm.E6AF126FD2B648E7881DB71B143F9A3B.edm" localSheetId="1" hidden="1">#REF!</definedName>
    <definedName name="_bdm.E6AF126FD2B648E7881DB71B143F9A3B.edm" localSheetId="4" hidden="1">#REF!</definedName>
    <definedName name="_bdm.E6D9C4D8F266493D9248E2711B66E4E3.edm" localSheetId="5" hidden="1">#REF!</definedName>
    <definedName name="_bdm.E6D9C4D8F266493D9248E2711B66E4E3.edm" localSheetId="17" hidden="1">#REF!</definedName>
    <definedName name="_bdm.E6D9C4D8F266493D9248E2711B66E4E3.edm" localSheetId="18" hidden="1">#REF!</definedName>
    <definedName name="_bdm.E6D9C4D8F266493D9248E2711B66E4E3.edm" localSheetId="16" hidden="1">#REF!</definedName>
    <definedName name="_bdm.E6D9C4D8F266493D9248E2711B66E4E3.edm" localSheetId="1" hidden="1">#REF!</definedName>
    <definedName name="_bdm.E6D9C4D8F266493D9248E2711B66E4E3.edm" localSheetId="4" hidden="1">#REF!</definedName>
    <definedName name="_bdm.E720E49161E94870A5272159B88BD56C.edm" localSheetId="5" hidden="1">#REF!</definedName>
    <definedName name="_bdm.E720E49161E94870A5272159B88BD56C.edm" localSheetId="17" hidden="1">#REF!</definedName>
    <definedName name="_bdm.E720E49161E94870A5272159B88BD56C.edm" localSheetId="18" hidden="1">#REF!</definedName>
    <definedName name="_bdm.E720E49161E94870A5272159B88BD56C.edm" localSheetId="16" hidden="1">#REF!</definedName>
    <definedName name="_bdm.E720E49161E94870A5272159B88BD56C.edm" localSheetId="1" hidden="1">#REF!</definedName>
    <definedName name="_bdm.E720E49161E94870A5272159B88BD56C.edm" localSheetId="4" hidden="1">#REF!</definedName>
    <definedName name="_bdm.E7BA1064D8654FFC9E45C380C415BF36.edm" localSheetId="5" hidden="1">#REF!</definedName>
    <definedName name="_bdm.E7BA1064D8654FFC9E45C380C415BF36.edm" localSheetId="17" hidden="1">#REF!</definedName>
    <definedName name="_bdm.E7BA1064D8654FFC9E45C380C415BF36.edm" localSheetId="18" hidden="1">#REF!</definedName>
    <definedName name="_bdm.E7BA1064D8654FFC9E45C380C415BF36.edm" localSheetId="16" hidden="1">#REF!</definedName>
    <definedName name="_bdm.E7BA1064D8654FFC9E45C380C415BF36.edm" localSheetId="1" hidden="1">#REF!</definedName>
    <definedName name="_bdm.E7BA1064D8654FFC9E45C380C415BF36.edm" localSheetId="4" hidden="1">#REF!</definedName>
    <definedName name="_bdm.E7C17FA72547449FBD06AAA87C7E5DA2.edm" localSheetId="5" hidden="1">#REF!</definedName>
    <definedName name="_bdm.E7C17FA72547449FBD06AAA87C7E5DA2.edm" localSheetId="17" hidden="1">#REF!</definedName>
    <definedName name="_bdm.E7C17FA72547449FBD06AAA87C7E5DA2.edm" localSheetId="18" hidden="1">#REF!</definedName>
    <definedName name="_bdm.E7C17FA72547449FBD06AAA87C7E5DA2.edm" localSheetId="16" hidden="1">#REF!</definedName>
    <definedName name="_bdm.E7C17FA72547449FBD06AAA87C7E5DA2.edm" localSheetId="1" hidden="1">#REF!</definedName>
    <definedName name="_bdm.E7C17FA72547449FBD06AAA87C7E5DA2.edm" localSheetId="4" hidden="1">#REF!</definedName>
    <definedName name="_bdm.E7DF92DEBFBA4CF0906376EF3D923A64.edm" localSheetId="5" hidden="1">#REF!</definedName>
    <definedName name="_bdm.E7DF92DEBFBA4CF0906376EF3D923A64.edm" localSheetId="17" hidden="1">#REF!</definedName>
    <definedName name="_bdm.E7DF92DEBFBA4CF0906376EF3D923A64.edm" localSheetId="18" hidden="1">#REF!</definedName>
    <definedName name="_bdm.E7DF92DEBFBA4CF0906376EF3D923A64.edm" localSheetId="16" hidden="1">#REF!</definedName>
    <definedName name="_bdm.E7DF92DEBFBA4CF0906376EF3D923A64.edm" localSheetId="1" hidden="1">#REF!</definedName>
    <definedName name="_bdm.E7DF92DEBFBA4CF0906376EF3D923A64.edm" localSheetId="4" hidden="1">#REF!</definedName>
    <definedName name="_bdm.E887DF2904A54BBFB05FB3C6174717FA.edm" localSheetId="5" hidden="1">#REF!</definedName>
    <definedName name="_bdm.E887DF2904A54BBFB05FB3C6174717FA.edm" localSheetId="17" hidden="1">#REF!</definedName>
    <definedName name="_bdm.E887DF2904A54BBFB05FB3C6174717FA.edm" localSheetId="18" hidden="1">#REF!</definedName>
    <definedName name="_bdm.E887DF2904A54BBFB05FB3C6174717FA.edm" localSheetId="16" hidden="1">#REF!</definedName>
    <definedName name="_bdm.E887DF2904A54BBFB05FB3C6174717FA.edm" localSheetId="1" hidden="1">#REF!</definedName>
    <definedName name="_bdm.E887DF2904A54BBFB05FB3C6174717FA.edm" localSheetId="4" hidden="1">#REF!</definedName>
    <definedName name="_bdm.E95D25A27E694B55BAC9BF90319AB9C5.edm" localSheetId="5" hidden="1">#REF!</definedName>
    <definedName name="_bdm.E95D25A27E694B55BAC9BF90319AB9C5.edm" localSheetId="17" hidden="1">#REF!</definedName>
    <definedName name="_bdm.E95D25A27E694B55BAC9BF90319AB9C5.edm" localSheetId="18" hidden="1">#REF!</definedName>
    <definedName name="_bdm.E95D25A27E694B55BAC9BF90319AB9C5.edm" localSheetId="16" hidden="1">#REF!</definedName>
    <definedName name="_bdm.E95D25A27E694B55BAC9BF90319AB9C5.edm" localSheetId="1" hidden="1">#REF!</definedName>
    <definedName name="_bdm.E95D25A27E694B55BAC9BF90319AB9C5.edm" localSheetId="4" hidden="1">#REF!</definedName>
    <definedName name="_bdm.E98C627D0D8C458299DAE70D46B537B2.edm" localSheetId="5" hidden="1">#REF!</definedName>
    <definedName name="_bdm.E98C627D0D8C458299DAE70D46B537B2.edm" localSheetId="17" hidden="1">#REF!</definedName>
    <definedName name="_bdm.E98C627D0D8C458299DAE70D46B537B2.edm" localSheetId="18" hidden="1">#REF!</definedName>
    <definedName name="_bdm.E98C627D0D8C458299DAE70D46B537B2.edm" localSheetId="16" hidden="1">#REF!</definedName>
    <definedName name="_bdm.E98C627D0D8C458299DAE70D46B537B2.edm" localSheetId="1" hidden="1">#REF!</definedName>
    <definedName name="_bdm.E98C627D0D8C458299DAE70D46B537B2.edm" localSheetId="4" hidden="1">#REF!</definedName>
    <definedName name="_bdm.E99C66683C0349CAA2F1E65805710559.edm" localSheetId="5" hidden="1">#REF!</definedName>
    <definedName name="_bdm.E99C66683C0349CAA2F1E65805710559.edm" localSheetId="17" hidden="1">#REF!</definedName>
    <definedName name="_bdm.E99C66683C0349CAA2F1E65805710559.edm" localSheetId="18" hidden="1">#REF!</definedName>
    <definedName name="_bdm.E99C66683C0349CAA2F1E65805710559.edm" localSheetId="16" hidden="1">#REF!</definedName>
    <definedName name="_bdm.E99C66683C0349CAA2F1E65805710559.edm" localSheetId="1" hidden="1">#REF!</definedName>
    <definedName name="_bdm.E99C66683C0349CAA2F1E65805710559.edm" localSheetId="4" hidden="1">#REF!</definedName>
    <definedName name="_bdm.E9CA3CC06EA249678C19B7D7D462DCE6.edm" localSheetId="5" hidden="1">#REF!</definedName>
    <definedName name="_bdm.E9CA3CC06EA249678C19B7D7D462DCE6.edm" localSheetId="17" hidden="1">#REF!</definedName>
    <definedName name="_bdm.E9CA3CC06EA249678C19B7D7D462DCE6.edm" localSheetId="18" hidden="1">#REF!</definedName>
    <definedName name="_bdm.E9CA3CC06EA249678C19B7D7D462DCE6.edm" localSheetId="16" hidden="1">#REF!</definedName>
    <definedName name="_bdm.E9CA3CC06EA249678C19B7D7D462DCE6.edm" localSheetId="1" hidden="1">#REF!</definedName>
    <definedName name="_bdm.E9CA3CC06EA249678C19B7D7D462DCE6.edm" localSheetId="4" hidden="1">#REF!</definedName>
    <definedName name="_bdm.EA07C3B7F7164A6DADEC8D9ABC504989.edm" localSheetId="5" hidden="1">#REF!</definedName>
    <definedName name="_bdm.EA07C3B7F7164A6DADEC8D9ABC504989.edm" localSheetId="17" hidden="1">#REF!</definedName>
    <definedName name="_bdm.EA07C3B7F7164A6DADEC8D9ABC504989.edm" localSheetId="18" hidden="1">#REF!</definedName>
    <definedName name="_bdm.EA07C3B7F7164A6DADEC8D9ABC504989.edm" localSheetId="16" hidden="1">#REF!</definedName>
    <definedName name="_bdm.EA07C3B7F7164A6DADEC8D9ABC504989.edm" localSheetId="1" hidden="1">#REF!</definedName>
    <definedName name="_bdm.EA07C3B7F7164A6DADEC8D9ABC504989.edm" localSheetId="4" hidden="1">#REF!</definedName>
    <definedName name="_bdm.EA51859A3CD64626808F3529D59B6AA0.edm" localSheetId="5" hidden="1">#REF!</definedName>
    <definedName name="_bdm.EA51859A3CD64626808F3529D59B6AA0.edm" localSheetId="17" hidden="1">#REF!</definedName>
    <definedName name="_bdm.EA51859A3CD64626808F3529D59B6AA0.edm" localSheetId="18" hidden="1">#REF!</definedName>
    <definedName name="_bdm.EA51859A3CD64626808F3529D59B6AA0.edm" localSheetId="16" hidden="1">#REF!</definedName>
    <definedName name="_bdm.EA51859A3CD64626808F3529D59B6AA0.edm" localSheetId="1" hidden="1">#REF!</definedName>
    <definedName name="_bdm.EA51859A3CD64626808F3529D59B6AA0.edm" localSheetId="4" hidden="1">#REF!</definedName>
    <definedName name="_bdm.EA9675535A744E369F7142C448823427.edm" localSheetId="5" hidden="1">#REF!</definedName>
    <definedName name="_bdm.EA9675535A744E369F7142C448823427.edm" localSheetId="17" hidden="1">#REF!</definedName>
    <definedName name="_bdm.EA9675535A744E369F7142C448823427.edm" localSheetId="18" hidden="1">#REF!</definedName>
    <definedName name="_bdm.EA9675535A744E369F7142C448823427.edm" localSheetId="16" hidden="1">#REF!</definedName>
    <definedName name="_bdm.EA9675535A744E369F7142C448823427.edm" localSheetId="1" hidden="1">#REF!</definedName>
    <definedName name="_bdm.EA9675535A744E369F7142C448823427.edm" localSheetId="4" hidden="1">#REF!</definedName>
    <definedName name="_bdm.EB39340347CE43119B2ADA2BD196756F.edm" localSheetId="5" hidden="1">#REF!</definedName>
    <definedName name="_bdm.EB39340347CE43119B2ADA2BD196756F.edm" localSheetId="17" hidden="1">#REF!</definedName>
    <definedName name="_bdm.EB39340347CE43119B2ADA2BD196756F.edm" localSheetId="18" hidden="1">#REF!</definedName>
    <definedName name="_bdm.EB39340347CE43119B2ADA2BD196756F.edm" localSheetId="16" hidden="1">#REF!</definedName>
    <definedName name="_bdm.EB39340347CE43119B2ADA2BD196756F.edm" localSheetId="1" hidden="1">#REF!</definedName>
    <definedName name="_bdm.EB39340347CE43119B2ADA2BD196756F.edm" localSheetId="4" hidden="1">#REF!</definedName>
    <definedName name="_bdm.EBA53A0879B946CBA547AEAC810BBDC5.edm" localSheetId="5" hidden="1">#REF!</definedName>
    <definedName name="_bdm.EBA53A0879B946CBA547AEAC810BBDC5.edm" localSheetId="17" hidden="1">#REF!</definedName>
    <definedName name="_bdm.EBA53A0879B946CBA547AEAC810BBDC5.edm" localSheetId="18" hidden="1">#REF!</definedName>
    <definedName name="_bdm.EBA53A0879B946CBA547AEAC810BBDC5.edm" localSheetId="16" hidden="1">#REF!</definedName>
    <definedName name="_bdm.EBA53A0879B946CBA547AEAC810BBDC5.edm" localSheetId="1" hidden="1">#REF!</definedName>
    <definedName name="_bdm.EBA53A0879B946CBA547AEAC810BBDC5.edm" localSheetId="4" hidden="1">#REF!</definedName>
    <definedName name="_bdm.EBC4A184A4AC493988B7BBF17AA99BBF.edm" localSheetId="5" hidden="1">#REF!</definedName>
    <definedName name="_bdm.EBC4A184A4AC493988B7BBF17AA99BBF.edm" localSheetId="17" hidden="1">#REF!</definedName>
    <definedName name="_bdm.EBC4A184A4AC493988B7BBF17AA99BBF.edm" localSheetId="18" hidden="1">#REF!</definedName>
    <definedName name="_bdm.EBC4A184A4AC493988B7BBF17AA99BBF.edm" localSheetId="16" hidden="1">#REF!</definedName>
    <definedName name="_bdm.EBC4A184A4AC493988B7BBF17AA99BBF.edm" localSheetId="1" hidden="1">#REF!</definedName>
    <definedName name="_bdm.EBC4A184A4AC493988B7BBF17AA99BBF.edm" localSheetId="4" hidden="1">#REF!</definedName>
    <definedName name="_bdm.EBF6F66DB3CD4F0DBD9D643E7269BB0D.edm" localSheetId="5" hidden="1">#REF!</definedName>
    <definedName name="_bdm.EBF6F66DB3CD4F0DBD9D643E7269BB0D.edm" localSheetId="17" hidden="1">#REF!</definedName>
    <definedName name="_bdm.EBF6F66DB3CD4F0DBD9D643E7269BB0D.edm" localSheetId="18" hidden="1">#REF!</definedName>
    <definedName name="_bdm.EBF6F66DB3CD4F0DBD9D643E7269BB0D.edm" localSheetId="16" hidden="1">#REF!</definedName>
    <definedName name="_bdm.EBF6F66DB3CD4F0DBD9D643E7269BB0D.edm" localSheetId="1" hidden="1">#REF!</definedName>
    <definedName name="_bdm.EBF6F66DB3CD4F0DBD9D643E7269BB0D.edm" localSheetId="4" hidden="1">#REF!</definedName>
    <definedName name="_bdm.EC31250A6494417E9ECE0B82E42857E3.edm" localSheetId="5" hidden="1">#REF!</definedName>
    <definedName name="_bdm.EC31250A6494417E9ECE0B82E42857E3.edm" localSheetId="17" hidden="1">#REF!</definedName>
    <definedName name="_bdm.EC31250A6494417E9ECE0B82E42857E3.edm" localSheetId="18" hidden="1">#REF!</definedName>
    <definedName name="_bdm.EC31250A6494417E9ECE0B82E42857E3.edm" localSheetId="16" hidden="1">#REF!</definedName>
    <definedName name="_bdm.EC31250A6494417E9ECE0B82E42857E3.edm" localSheetId="1" hidden="1">#REF!</definedName>
    <definedName name="_bdm.EC31250A6494417E9ECE0B82E42857E3.edm" localSheetId="4" hidden="1">#REF!</definedName>
    <definedName name="_bdm.EC4D44CBE0A0450A8E744A3D59D2AC9E.edm" localSheetId="5" hidden="1">#REF!</definedName>
    <definedName name="_bdm.EC4D44CBE0A0450A8E744A3D59D2AC9E.edm" localSheetId="17" hidden="1">#REF!</definedName>
    <definedName name="_bdm.EC4D44CBE0A0450A8E744A3D59D2AC9E.edm" localSheetId="18" hidden="1">#REF!</definedName>
    <definedName name="_bdm.EC4D44CBE0A0450A8E744A3D59D2AC9E.edm" localSheetId="16" hidden="1">#REF!</definedName>
    <definedName name="_bdm.EC4D44CBE0A0450A8E744A3D59D2AC9E.edm" localSheetId="1" hidden="1">#REF!</definedName>
    <definedName name="_bdm.EC4D44CBE0A0450A8E744A3D59D2AC9E.edm" localSheetId="4" hidden="1">#REF!</definedName>
    <definedName name="_bdm.EC6AA15104E443418627A8EC14C76A05.edm" localSheetId="5" hidden="1">#REF!</definedName>
    <definedName name="_bdm.EC6AA15104E443418627A8EC14C76A05.edm" localSheetId="17" hidden="1">#REF!</definedName>
    <definedName name="_bdm.EC6AA15104E443418627A8EC14C76A05.edm" localSheetId="18" hidden="1">#REF!</definedName>
    <definedName name="_bdm.EC6AA15104E443418627A8EC14C76A05.edm" localSheetId="16" hidden="1">#REF!</definedName>
    <definedName name="_bdm.EC6AA15104E443418627A8EC14C76A05.edm" localSheetId="1" hidden="1">#REF!</definedName>
    <definedName name="_bdm.EC6AA15104E443418627A8EC14C76A05.edm" localSheetId="4" hidden="1">#REF!</definedName>
    <definedName name="_bdm.EC98E4EA06144A1DB436B5C1D17B75C9.edm" localSheetId="5" hidden="1">#REF!</definedName>
    <definedName name="_bdm.EC98E4EA06144A1DB436B5C1D17B75C9.edm" localSheetId="17" hidden="1">#REF!</definedName>
    <definedName name="_bdm.EC98E4EA06144A1DB436B5C1D17B75C9.edm" localSheetId="18" hidden="1">#REF!</definedName>
    <definedName name="_bdm.EC98E4EA06144A1DB436B5C1D17B75C9.edm" localSheetId="16" hidden="1">#REF!</definedName>
    <definedName name="_bdm.EC98E4EA06144A1DB436B5C1D17B75C9.edm" localSheetId="1" hidden="1">#REF!</definedName>
    <definedName name="_bdm.EC98E4EA06144A1DB436B5C1D17B75C9.edm" localSheetId="4" hidden="1">#REF!</definedName>
    <definedName name="_bdm.ECA1D378B73345AC8B87A96F8ABC195D.edm" localSheetId="5" hidden="1">#REF!</definedName>
    <definedName name="_bdm.ECA1D378B73345AC8B87A96F8ABC195D.edm" localSheetId="17" hidden="1">#REF!</definedName>
    <definedName name="_bdm.ECA1D378B73345AC8B87A96F8ABC195D.edm" localSheetId="18" hidden="1">#REF!</definedName>
    <definedName name="_bdm.ECA1D378B73345AC8B87A96F8ABC195D.edm" localSheetId="16" hidden="1">#REF!</definedName>
    <definedName name="_bdm.ECA1D378B73345AC8B87A96F8ABC195D.edm" localSheetId="1" hidden="1">#REF!</definedName>
    <definedName name="_bdm.ECA1D378B73345AC8B87A96F8ABC195D.edm" localSheetId="4" hidden="1">#REF!</definedName>
    <definedName name="_bdm.ED995F08A3014BA6B1541BB408A15DD4.edm" localSheetId="5" hidden="1">#REF!</definedName>
    <definedName name="_bdm.ED995F08A3014BA6B1541BB408A15DD4.edm" localSheetId="17" hidden="1">#REF!</definedName>
    <definedName name="_bdm.ED995F08A3014BA6B1541BB408A15DD4.edm" localSheetId="18" hidden="1">#REF!</definedName>
    <definedName name="_bdm.ED995F08A3014BA6B1541BB408A15DD4.edm" localSheetId="16" hidden="1">#REF!</definedName>
    <definedName name="_bdm.ED995F08A3014BA6B1541BB408A15DD4.edm" localSheetId="1" hidden="1">#REF!</definedName>
    <definedName name="_bdm.ED995F08A3014BA6B1541BB408A15DD4.edm" localSheetId="4" hidden="1">#REF!</definedName>
    <definedName name="_bdm.EDA1233745A84682A85B8DD824D597EB.edm" localSheetId="5" hidden="1">#REF!</definedName>
    <definedName name="_bdm.EDA1233745A84682A85B8DD824D597EB.edm" localSheetId="17" hidden="1">#REF!</definedName>
    <definedName name="_bdm.EDA1233745A84682A85B8DD824D597EB.edm" localSheetId="18" hidden="1">#REF!</definedName>
    <definedName name="_bdm.EDA1233745A84682A85B8DD824D597EB.edm" localSheetId="16" hidden="1">#REF!</definedName>
    <definedName name="_bdm.EDA1233745A84682A85B8DD824D597EB.edm" localSheetId="1" hidden="1">#REF!</definedName>
    <definedName name="_bdm.EDA1233745A84682A85B8DD824D597EB.edm" localSheetId="4" hidden="1">#REF!</definedName>
    <definedName name="_bdm.EE0AD1A9EFA14A75A834E176AB16A897.edm" localSheetId="5" hidden="1">#REF!</definedName>
    <definedName name="_bdm.EE0AD1A9EFA14A75A834E176AB16A897.edm" localSheetId="17" hidden="1">#REF!</definedName>
    <definedName name="_bdm.EE0AD1A9EFA14A75A834E176AB16A897.edm" localSheetId="18" hidden="1">#REF!</definedName>
    <definedName name="_bdm.EE0AD1A9EFA14A75A834E176AB16A897.edm" localSheetId="16" hidden="1">#REF!</definedName>
    <definedName name="_bdm.EE0AD1A9EFA14A75A834E176AB16A897.edm" localSheetId="1" hidden="1">#REF!</definedName>
    <definedName name="_bdm.EE0AD1A9EFA14A75A834E176AB16A897.edm" localSheetId="4" hidden="1">#REF!</definedName>
    <definedName name="_bdm.EE64AAD9E79B436BA62BE6CC70BC56D8.edm" localSheetId="5" hidden="1">#REF!</definedName>
    <definedName name="_bdm.EE64AAD9E79B436BA62BE6CC70BC56D8.edm" localSheetId="17" hidden="1">#REF!</definedName>
    <definedName name="_bdm.EE64AAD9E79B436BA62BE6CC70BC56D8.edm" localSheetId="18" hidden="1">#REF!</definedName>
    <definedName name="_bdm.EE64AAD9E79B436BA62BE6CC70BC56D8.edm" localSheetId="16" hidden="1">#REF!</definedName>
    <definedName name="_bdm.EE64AAD9E79B436BA62BE6CC70BC56D8.edm" localSheetId="1" hidden="1">#REF!</definedName>
    <definedName name="_bdm.EE64AAD9E79B436BA62BE6CC70BC56D8.edm" localSheetId="4" hidden="1">#REF!</definedName>
    <definedName name="_bdm.F0BBC2C7EBCD43EEA326C12A910826F4.edm" localSheetId="5" hidden="1">#REF!</definedName>
    <definedName name="_bdm.F0BBC2C7EBCD43EEA326C12A910826F4.edm" localSheetId="17" hidden="1">#REF!</definedName>
    <definedName name="_bdm.F0BBC2C7EBCD43EEA326C12A910826F4.edm" localSheetId="18" hidden="1">#REF!</definedName>
    <definedName name="_bdm.F0BBC2C7EBCD43EEA326C12A910826F4.edm" localSheetId="16" hidden="1">#REF!</definedName>
    <definedName name="_bdm.F0BBC2C7EBCD43EEA326C12A910826F4.edm" localSheetId="1" hidden="1">#REF!</definedName>
    <definedName name="_bdm.F0BBC2C7EBCD43EEA326C12A910826F4.edm" localSheetId="4" hidden="1">#REF!</definedName>
    <definedName name="_bdm.F1010DBF949A4CFBAD65F827378C9F56.edm" localSheetId="5" hidden="1">#REF!</definedName>
    <definedName name="_bdm.F1010DBF949A4CFBAD65F827378C9F56.edm" localSheetId="17" hidden="1">#REF!</definedName>
    <definedName name="_bdm.F1010DBF949A4CFBAD65F827378C9F56.edm" localSheetId="18" hidden="1">#REF!</definedName>
    <definedName name="_bdm.F1010DBF949A4CFBAD65F827378C9F56.edm" localSheetId="16" hidden="1">#REF!</definedName>
    <definedName name="_bdm.F1010DBF949A4CFBAD65F827378C9F56.edm" localSheetId="1" hidden="1">#REF!</definedName>
    <definedName name="_bdm.F1010DBF949A4CFBAD65F827378C9F56.edm" localSheetId="4" hidden="1">#REF!</definedName>
    <definedName name="_bdm.F1103450C471422B8F956932F209DEBE.edm" localSheetId="5" hidden="1">#REF!</definedName>
    <definedName name="_bdm.F1103450C471422B8F956932F209DEBE.edm" localSheetId="17" hidden="1">#REF!</definedName>
    <definedName name="_bdm.F1103450C471422B8F956932F209DEBE.edm" localSheetId="18" hidden="1">#REF!</definedName>
    <definedName name="_bdm.F1103450C471422B8F956932F209DEBE.edm" localSheetId="16" hidden="1">#REF!</definedName>
    <definedName name="_bdm.F1103450C471422B8F956932F209DEBE.edm" localSheetId="1" hidden="1">#REF!</definedName>
    <definedName name="_bdm.F1103450C471422B8F956932F209DEBE.edm" localSheetId="4" hidden="1">#REF!</definedName>
    <definedName name="_bdm.F18B0EBCF412446B9881B65F24FCB736.edm" localSheetId="5" hidden="1">#REF!</definedName>
    <definedName name="_bdm.F18B0EBCF412446B9881B65F24FCB736.edm" localSheetId="17" hidden="1">#REF!</definedName>
    <definedName name="_bdm.F18B0EBCF412446B9881B65F24FCB736.edm" localSheetId="18" hidden="1">#REF!</definedName>
    <definedName name="_bdm.F18B0EBCF412446B9881B65F24FCB736.edm" localSheetId="16" hidden="1">#REF!</definedName>
    <definedName name="_bdm.F18B0EBCF412446B9881B65F24FCB736.edm" localSheetId="1" hidden="1">#REF!</definedName>
    <definedName name="_bdm.F18B0EBCF412446B9881B65F24FCB736.edm" localSheetId="4" hidden="1">#REF!</definedName>
    <definedName name="_bdm.F1A7596E6C3847F5A222865B1B7B958A.edm" localSheetId="5" hidden="1">#REF!</definedName>
    <definedName name="_bdm.F1A7596E6C3847F5A222865B1B7B958A.edm" localSheetId="17" hidden="1">#REF!</definedName>
    <definedName name="_bdm.F1A7596E6C3847F5A222865B1B7B958A.edm" localSheetId="18" hidden="1">#REF!</definedName>
    <definedName name="_bdm.F1A7596E6C3847F5A222865B1B7B958A.edm" localSheetId="16" hidden="1">#REF!</definedName>
    <definedName name="_bdm.F1A7596E6C3847F5A222865B1B7B958A.edm" localSheetId="1" hidden="1">#REF!</definedName>
    <definedName name="_bdm.F1A7596E6C3847F5A222865B1B7B958A.edm" localSheetId="4" hidden="1">#REF!</definedName>
    <definedName name="_bdm.F1BFA451184B4AD39FBF50F140A84414.edm" localSheetId="5" hidden="1">#REF!</definedName>
    <definedName name="_bdm.F1BFA451184B4AD39FBF50F140A84414.edm" localSheetId="17" hidden="1">#REF!</definedName>
    <definedName name="_bdm.F1BFA451184B4AD39FBF50F140A84414.edm" localSheetId="18" hidden="1">#REF!</definedName>
    <definedName name="_bdm.F1BFA451184B4AD39FBF50F140A84414.edm" localSheetId="16" hidden="1">#REF!</definedName>
    <definedName name="_bdm.F1BFA451184B4AD39FBF50F140A84414.edm" localSheetId="1" hidden="1">#REF!</definedName>
    <definedName name="_bdm.F1BFA451184B4AD39FBF50F140A84414.edm" localSheetId="4" hidden="1">#REF!</definedName>
    <definedName name="_bdm.F1D91B9CEE5541C3B8D0E2EA2F96EC50.edm" localSheetId="5" hidden="1">#REF!</definedName>
    <definedName name="_bdm.F1D91B9CEE5541C3B8D0E2EA2F96EC50.edm" localSheetId="17" hidden="1">#REF!</definedName>
    <definedName name="_bdm.F1D91B9CEE5541C3B8D0E2EA2F96EC50.edm" localSheetId="18" hidden="1">#REF!</definedName>
    <definedName name="_bdm.F1D91B9CEE5541C3B8D0E2EA2F96EC50.edm" localSheetId="16" hidden="1">#REF!</definedName>
    <definedName name="_bdm.F1D91B9CEE5541C3B8D0E2EA2F96EC50.edm" localSheetId="1" hidden="1">#REF!</definedName>
    <definedName name="_bdm.F1D91B9CEE5541C3B8D0E2EA2F96EC50.edm" localSheetId="4" hidden="1">#REF!</definedName>
    <definedName name="_bdm.F1DABFC26A7E416A82D0FA0BB44706FD.edm" localSheetId="5" hidden="1">#REF!</definedName>
    <definedName name="_bdm.F1DABFC26A7E416A82D0FA0BB44706FD.edm" localSheetId="17" hidden="1">#REF!</definedName>
    <definedName name="_bdm.F1DABFC26A7E416A82D0FA0BB44706FD.edm" localSheetId="18" hidden="1">#REF!</definedName>
    <definedName name="_bdm.F1DABFC26A7E416A82D0FA0BB44706FD.edm" localSheetId="16" hidden="1">#REF!</definedName>
    <definedName name="_bdm.F1DABFC26A7E416A82D0FA0BB44706FD.edm" localSheetId="1" hidden="1">#REF!</definedName>
    <definedName name="_bdm.F1DABFC26A7E416A82D0FA0BB44706FD.edm" localSheetId="4" hidden="1">#REF!</definedName>
    <definedName name="_bdm.F1DE884B0AA843919209BF1CCE3C02D5.edm" localSheetId="5" hidden="1">#REF!</definedName>
    <definedName name="_bdm.F1DE884B0AA843919209BF1CCE3C02D5.edm" localSheetId="17" hidden="1">#REF!</definedName>
    <definedName name="_bdm.F1DE884B0AA843919209BF1CCE3C02D5.edm" localSheetId="18" hidden="1">#REF!</definedName>
    <definedName name="_bdm.F1DE884B0AA843919209BF1CCE3C02D5.edm" localSheetId="16" hidden="1">#REF!</definedName>
    <definedName name="_bdm.F1DE884B0AA843919209BF1CCE3C02D5.edm" localSheetId="1" hidden="1">#REF!</definedName>
    <definedName name="_bdm.F1DE884B0AA843919209BF1CCE3C02D5.edm" localSheetId="4" hidden="1">#REF!</definedName>
    <definedName name="_bdm.F1E4982438C848B19BC9B1DB936C4816.edm" localSheetId="5" hidden="1">#REF!</definedName>
    <definedName name="_bdm.F1E4982438C848B19BC9B1DB936C4816.edm" localSheetId="17" hidden="1">#REF!</definedName>
    <definedName name="_bdm.F1E4982438C848B19BC9B1DB936C4816.edm" localSheetId="18" hidden="1">#REF!</definedName>
    <definedName name="_bdm.F1E4982438C848B19BC9B1DB936C4816.edm" localSheetId="16" hidden="1">#REF!</definedName>
    <definedName name="_bdm.F1E4982438C848B19BC9B1DB936C4816.edm" localSheetId="1" hidden="1">#REF!</definedName>
    <definedName name="_bdm.F1E4982438C848B19BC9B1DB936C4816.edm" localSheetId="4" hidden="1">#REF!</definedName>
    <definedName name="_bdm.F218EDE106D44F27AF7FF04D714E0CD0.edm" localSheetId="5" hidden="1">#REF!</definedName>
    <definedName name="_bdm.F218EDE106D44F27AF7FF04D714E0CD0.edm" localSheetId="17" hidden="1">#REF!</definedName>
    <definedName name="_bdm.F218EDE106D44F27AF7FF04D714E0CD0.edm" localSheetId="18" hidden="1">#REF!</definedName>
    <definedName name="_bdm.F218EDE106D44F27AF7FF04D714E0CD0.edm" localSheetId="16" hidden="1">#REF!</definedName>
    <definedName name="_bdm.F218EDE106D44F27AF7FF04D714E0CD0.edm" localSheetId="1" hidden="1">#REF!</definedName>
    <definedName name="_bdm.F218EDE106D44F27AF7FF04D714E0CD0.edm" localSheetId="4" hidden="1">#REF!</definedName>
    <definedName name="_bdm.F29D120F910B4837945CF22BFEEFCC56.edm" localSheetId="5" hidden="1">#REF!</definedName>
    <definedName name="_bdm.F29D120F910B4837945CF22BFEEFCC56.edm" localSheetId="17" hidden="1">#REF!</definedName>
    <definedName name="_bdm.F29D120F910B4837945CF22BFEEFCC56.edm" localSheetId="18" hidden="1">#REF!</definedName>
    <definedName name="_bdm.F29D120F910B4837945CF22BFEEFCC56.edm" localSheetId="16" hidden="1">#REF!</definedName>
    <definedName name="_bdm.F29D120F910B4837945CF22BFEEFCC56.edm" localSheetId="1" hidden="1">#REF!</definedName>
    <definedName name="_bdm.F29D120F910B4837945CF22BFEEFCC56.edm" localSheetId="4" hidden="1">#REF!</definedName>
    <definedName name="_bdm.F2CCF4ECDE5D4F9291913B0D67CC9303.edm" localSheetId="5" hidden="1">#REF!</definedName>
    <definedName name="_bdm.F2CCF4ECDE5D4F9291913B0D67CC9303.edm" localSheetId="17" hidden="1">#REF!</definedName>
    <definedName name="_bdm.F2CCF4ECDE5D4F9291913B0D67CC9303.edm" localSheetId="18" hidden="1">#REF!</definedName>
    <definedName name="_bdm.F2CCF4ECDE5D4F9291913B0D67CC9303.edm" localSheetId="16" hidden="1">#REF!</definedName>
    <definedName name="_bdm.F2CCF4ECDE5D4F9291913B0D67CC9303.edm" localSheetId="1" hidden="1">#REF!</definedName>
    <definedName name="_bdm.F2CCF4ECDE5D4F9291913B0D67CC9303.edm" localSheetId="4" hidden="1">#REF!</definedName>
    <definedName name="_bdm.F2E5B7E4F15E44DE99A3DB0F2930B4E3.edm" localSheetId="5" hidden="1">#REF!</definedName>
    <definedName name="_bdm.F2E5B7E4F15E44DE99A3DB0F2930B4E3.edm" localSheetId="17" hidden="1">#REF!</definedName>
    <definedName name="_bdm.F2E5B7E4F15E44DE99A3DB0F2930B4E3.edm" localSheetId="18" hidden="1">#REF!</definedName>
    <definedName name="_bdm.F2E5B7E4F15E44DE99A3DB0F2930B4E3.edm" localSheetId="16" hidden="1">#REF!</definedName>
    <definedName name="_bdm.F2E5B7E4F15E44DE99A3DB0F2930B4E3.edm" localSheetId="1" hidden="1">#REF!</definedName>
    <definedName name="_bdm.F2E5B7E4F15E44DE99A3DB0F2930B4E3.edm" localSheetId="4" hidden="1">#REF!</definedName>
    <definedName name="_bdm.F3111C4426854000BF345517984D2A2E.edm" localSheetId="5" hidden="1">#REF!</definedName>
    <definedName name="_bdm.F3111C4426854000BF345517984D2A2E.edm" localSheetId="17" hidden="1">#REF!</definedName>
    <definedName name="_bdm.F3111C4426854000BF345517984D2A2E.edm" localSheetId="18" hidden="1">#REF!</definedName>
    <definedName name="_bdm.F3111C4426854000BF345517984D2A2E.edm" localSheetId="16" hidden="1">#REF!</definedName>
    <definedName name="_bdm.F3111C4426854000BF345517984D2A2E.edm" localSheetId="1" hidden="1">#REF!</definedName>
    <definedName name="_bdm.F3111C4426854000BF345517984D2A2E.edm" localSheetId="4" hidden="1">#REF!</definedName>
    <definedName name="_bdm.F3818217C6C5431CBAC9DE0C14CE9830.edm" localSheetId="5" hidden="1">#REF!</definedName>
    <definedName name="_bdm.F3818217C6C5431CBAC9DE0C14CE9830.edm" localSheetId="17" hidden="1">#REF!</definedName>
    <definedName name="_bdm.F3818217C6C5431CBAC9DE0C14CE9830.edm" localSheetId="18" hidden="1">#REF!</definedName>
    <definedName name="_bdm.F3818217C6C5431CBAC9DE0C14CE9830.edm" localSheetId="16" hidden="1">#REF!</definedName>
    <definedName name="_bdm.F3818217C6C5431CBAC9DE0C14CE9830.edm" localSheetId="1" hidden="1">#REF!</definedName>
    <definedName name="_bdm.F3818217C6C5431CBAC9DE0C14CE9830.edm" localSheetId="4" hidden="1">#REF!</definedName>
    <definedName name="_bdm.F3D542B9F0D34D559BB14F4FFCE4DBA2.edm" localSheetId="5" hidden="1">#REF!</definedName>
    <definedName name="_bdm.F3D542B9F0D34D559BB14F4FFCE4DBA2.edm" localSheetId="17" hidden="1">#REF!</definedName>
    <definedName name="_bdm.F3D542B9F0D34D559BB14F4FFCE4DBA2.edm" localSheetId="18" hidden="1">#REF!</definedName>
    <definedName name="_bdm.F3D542B9F0D34D559BB14F4FFCE4DBA2.edm" localSheetId="16" hidden="1">#REF!</definedName>
    <definedName name="_bdm.F3D542B9F0D34D559BB14F4FFCE4DBA2.edm" localSheetId="1" hidden="1">#REF!</definedName>
    <definedName name="_bdm.F3D542B9F0D34D559BB14F4FFCE4DBA2.edm" localSheetId="4" hidden="1">#REF!</definedName>
    <definedName name="_bdm.F43790EE9C7F456C84C6716A2E8611C8.edm" localSheetId="5" hidden="1">#REF!</definedName>
    <definedName name="_bdm.F43790EE9C7F456C84C6716A2E8611C8.edm" localSheetId="17" hidden="1">#REF!</definedName>
    <definedName name="_bdm.F43790EE9C7F456C84C6716A2E8611C8.edm" localSheetId="18" hidden="1">#REF!</definedName>
    <definedName name="_bdm.F43790EE9C7F456C84C6716A2E8611C8.edm" localSheetId="16" hidden="1">#REF!</definedName>
    <definedName name="_bdm.F43790EE9C7F456C84C6716A2E8611C8.edm" localSheetId="1" hidden="1">#REF!</definedName>
    <definedName name="_bdm.F43790EE9C7F456C84C6716A2E8611C8.edm" localSheetId="4" hidden="1">#REF!</definedName>
    <definedName name="_bdm.F471E98DC1A54EA28DEF3C0C85A97ECC.edm" localSheetId="5" hidden="1">#REF!</definedName>
    <definedName name="_bdm.F471E98DC1A54EA28DEF3C0C85A97ECC.edm" localSheetId="17" hidden="1">#REF!</definedName>
    <definedName name="_bdm.F471E98DC1A54EA28DEF3C0C85A97ECC.edm" localSheetId="18" hidden="1">#REF!</definedName>
    <definedName name="_bdm.F471E98DC1A54EA28DEF3C0C85A97ECC.edm" localSheetId="16" hidden="1">#REF!</definedName>
    <definedName name="_bdm.F471E98DC1A54EA28DEF3C0C85A97ECC.edm" localSheetId="1" hidden="1">#REF!</definedName>
    <definedName name="_bdm.F471E98DC1A54EA28DEF3C0C85A97ECC.edm" localSheetId="4" hidden="1">#REF!</definedName>
    <definedName name="_bdm.F49BB5FCA9AE47E2B3F95EE2D7E859EF.edm" localSheetId="5" hidden="1">#REF!</definedName>
    <definedName name="_bdm.F49BB5FCA9AE47E2B3F95EE2D7E859EF.edm" localSheetId="17" hidden="1">#REF!</definedName>
    <definedName name="_bdm.F49BB5FCA9AE47E2B3F95EE2D7E859EF.edm" localSheetId="18" hidden="1">#REF!</definedName>
    <definedName name="_bdm.F49BB5FCA9AE47E2B3F95EE2D7E859EF.edm" localSheetId="16" hidden="1">#REF!</definedName>
    <definedName name="_bdm.F49BB5FCA9AE47E2B3F95EE2D7E859EF.edm" localSheetId="1" hidden="1">#REF!</definedName>
    <definedName name="_bdm.F49BB5FCA9AE47E2B3F95EE2D7E859EF.edm" localSheetId="4" hidden="1">#REF!</definedName>
    <definedName name="_bdm.F4E1811C27BD421AAF8057D08C487E4F.edm" localSheetId="5" hidden="1">#REF!</definedName>
    <definedName name="_bdm.F4E1811C27BD421AAF8057D08C487E4F.edm" localSheetId="17" hidden="1">#REF!</definedName>
    <definedName name="_bdm.F4E1811C27BD421AAF8057D08C487E4F.edm" localSheetId="18" hidden="1">#REF!</definedName>
    <definedName name="_bdm.F4E1811C27BD421AAF8057D08C487E4F.edm" localSheetId="16" hidden="1">#REF!</definedName>
    <definedName name="_bdm.F4E1811C27BD421AAF8057D08C487E4F.edm" localSheetId="1" hidden="1">#REF!</definedName>
    <definedName name="_bdm.F4E1811C27BD421AAF8057D08C487E4F.edm" localSheetId="4" hidden="1">#REF!</definedName>
    <definedName name="_bdm.F4E87138480244128F825EE4F00E9801.edm" localSheetId="5" hidden="1">#REF!</definedName>
    <definedName name="_bdm.F4E87138480244128F825EE4F00E9801.edm" localSheetId="17" hidden="1">#REF!</definedName>
    <definedName name="_bdm.F4E87138480244128F825EE4F00E9801.edm" localSheetId="18" hidden="1">#REF!</definedName>
    <definedName name="_bdm.F4E87138480244128F825EE4F00E9801.edm" localSheetId="16" hidden="1">#REF!</definedName>
    <definedName name="_bdm.F4E87138480244128F825EE4F00E9801.edm" localSheetId="1" hidden="1">#REF!</definedName>
    <definedName name="_bdm.F4E87138480244128F825EE4F00E9801.edm" localSheetId="4" hidden="1">#REF!</definedName>
    <definedName name="_bdm.F50E94D6949E4AB5BD76D0B6837A5800.edm" localSheetId="5" hidden="1">#REF!</definedName>
    <definedName name="_bdm.F50E94D6949E4AB5BD76D0B6837A5800.edm" localSheetId="17" hidden="1">#REF!</definedName>
    <definedName name="_bdm.F50E94D6949E4AB5BD76D0B6837A5800.edm" localSheetId="18" hidden="1">#REF!</definedName>
    <definedName name="_bdm.F50E94D6949E4AB5BD76D0B6837A5800.edm" localSheetId="16" hidden="1">#REF!</definedName>
    <definedName name="_bdm.F50E94D6949E4AB5BD76D0B6837A5800.edm" localSheetId="1" hidden="1">#REF!</definedName>
    <definedName name="_bdm.F50E94D6949E4AB5BD76D0B6837A5800.edm" localSheetId="4" hidden="1">#REF!</definedName>
    <definedName name="_bdm.F54A65F4642E4AF19ECADCD4D48984F7.edm" localSheetId="5" hidden="1">#REF!</definedName>
    <definedName name="_bdm.F54A65F4642E4AF19ECADCD4D48984F7.edm" localSheetId="17" hidden="1">#REF!</definedName>
    <definedName name="_bdm.F54A65F4642E4AF19ECADCD4D48984F7.edm" localSheetId="18" hidden="1">#REF!</definedName>
    <definedName name="_bdm.F54A65F4642E4AF19ECADCD4D48984F7.edm" localSheetId="16" hidden="1">#REF!</definedName>
    <definedName name="_bdm.F54A65F4642E4AF19ECADCD4D48984F7.edm" localSheetId="1" hidden="1">#REF!</definedName>
    <definedName name="_bdm.F54A65F4642E4AF19ECADCD4D48984F7.edm" localSheetId="4" hidden="1">#REF!</definedName>
    <definedName name="_bdm.F55F740F440C42C3B21216ABB09004C0.edm" localSheetId="5" hidden="1">#REF!</definedName>
    <definedName name="_bdm.F55F740F440C42C3B21216ABB09004C0.edm" localSheetId="17" hidden="1">#REF!</definedName>
    <definedName name="_bdm.F55F740F440C42C3B21216ABB09004C0.edm" localSheetId="18" hidden="1">#REF!</definedName>
    <definedName name="_bdm.F55F740F440C42C3B21216ABB09004C0.edm" localSheetId="16" hidden="1">#REF!</definedName>
    <definedName name="_bdm.F55F740F440C42C3B21216ABB09004C0.edm" localSheetId="1" hidden="1">#REF!</definedName>
    <definedName name="_bdm.F55F740F440C42C3B21216ABB09004C0.edm" localSheetId="4" hidden="1">#REF!</definedName>
    <definedName name="_bdm.F605958846454D9B9F178AD28AB5E93B.edm" localSheetId="5" hidden="1">#REF!</definedName>
    <definedName name="_bdm.F605958846454D9B9F178AD28AB5E93B.edm" localSheetId="17" hidden="1">#REF!</definedName>
    <definedName name="_bdm.F605958846454D9B9F178AD28AB5E93B.edm" localSheetId="18" hidden="1">#REF!</definedName>
    <definedName name="_bdm.F605958846454D9B9F178AD28AB5E93B.edm" localSheetId="16" hidden="1">#REF!</definedName>
    <definedName name="_bdm.F605958846454D9B9F178AD28AB5E93B.edm" localSheetId="1" hidden="1">#REF!</definedName>
    <definedName name="_bdm.F605958846454D9B9F178AD28AB5E93B.edm" localSheetId="4" hidden="1">#REF!</definedName>
    <definedName name="_bdm.F66DC545562D425499360A614C233058.edm" localSheetId="5" hidden="1">#REF!</definedName>
    <definedName name="_bdm.F66DC545562D425499360A614C233058.edm" localSheetId="17" hidden="1">#REF!</definedName>
    <definedName name="_bdm.F66DC545562D425499360A614C233058.edm" localSheetId="18" hidden="1">#REF!</definedName>
    <definedName name="_bdm.F66DC545562D425499360A614C233058.edm" localSheetId="16" hidden="1">#REF!</definedName>
    <definedName name="_bdm.F66DC545562D425499360A614C233058.edm" localSheetId="1" hidden="1">#REF!</definedName>
    <definedName name="_bdm.F66DC545562D425499360A614C233058.edm" localSheetId="4" hidden="1">#REF!</definedName>
    <definedName name="_bdm.F70AB623966C4B44B33A234C3D77E2B0.edm" localSheetId="5" hidden="1">#REF!</definedName>
    <definedName name="_bdm.F70AB623966C4B44B33A234C3D77E2B0.edm" localSheetId="17" hidden="1">#REF!</definedName>
    <definedName name="_bdm.F70AB623966C4B44B33A234C3D77E2B0.edm" localSheetId="18" hidden="1">#REF!</definedName>
    <definedName name="_bdm.F70AB623966C4B44B33A234C3D77E2B0.edm" localSheetId="16" hidden="1">#REF!</definedName>
    <definedName name="_bdm.F70AB623966C4B44B33A234C3D77E2B0.edm" localSheetId="1" hidden="1">#REF!</definedName>
    <definedName name="_bdm.F70AB623966C4B44B33A234C3D77E2B0.edm" localSheetId="4" hidden="1">#REF!</definedName>
    <definedName name="_bdm.F7F5A99131B941A8A5B9775810A27285.edm" localSheetId="5" hidden="1">#REF!</definedName>
    <definedName name="_bdm.F7F5A99131B941A8A5B9775810A27285.edm" localSheetId="17" hidden="1">#REF!</definedName>
    <definedName name="_bdm.F7F5A99131B941A8A5B9775810A27285.edm" localSheetId="18" hidden="1">#REF!</definedName>
    <definedName name="_bdm.F7F5A99131B941A8A5B9775810A27285.edm" localSheetId="16" hidden="1">#REF!</definedName>
    <definedName name="_bdm.F7F5A99131B941A8A5B9775810A27285.edm" localSheetId="1" hidden="1">#REF!</definedName>
    <definedName name="_bdm.F7F5A99131B941A8A5B9775810A27285.edm" localSheetId="4" hidden="1">#REF!</definedName>
    <definedName name="_bdm.F803D81FDC474D4A8B1E0F26C2B8D0D3.edm" localSheetId="5" hidden="1">#REF!</definedName>
    <definedName name="_bdm.F803D81FDC474D4A8B1E0F26C2B8D0D3.edm" localSheetId="17" hidden="1">#REF!</definedName>
    <definedName name="_bdm.F803D81FDC474D4A8B1E0F26C2B8D0D3.edm" localSheetId="18" hidden="1">#REF!</definedName>
    <definedName name="_bdm.F803D81FDC474D4A8B1E0F26C2B8D0D3.edm" localSheetId="16" hidden="1">#REF!</definedName>
    <definedName name="_bdm.F803D81FDC474D4A8B1E0F26C2B8D0D3.edm" localSheetId="1" hidden="1">#REF!</definedName>
    <definedName name="_bdm.F803D81FDC474D4A8B1E0F26C2B8D0D3.edm" localSheetId="4" hidden="1">#REF!</definedName>
    <definedName name="_bdm.F80C913C7C27493BA186AF43E41DA24A.edm" localSheetId="5" hidden="1">#REF!</definedName>
    <definedName name="_bdm.F80C913C7C27493BA186AF43E41DA24A.edm" localSheetId="17" hidden="1">#REF!</definedName>
    <definedName name="_bdm.F80C913C7C27493BA186AF43E41DA24A.edm" localSheetId="18" hidden="1">#REF!</definedName>
    <definedName name="_bdm.F80C913C7C27493BA186AF43E41DA24A.edm" localSheetId="16" hidden="1">#REF!</definedName>
    <definedName name="_bdm.F80C913C7C27493BA186AF43E41DA24A.edm" localSheetId="1" hidden="1">#REF!</definedName>
    <definedName name="_bdm.F80C913C7C27493BA186AF43E41DA24A.edm" localSheetId="4" hidden="1">#REF!</definedName>
    <definedName name="_bdm.F8143200A125473A85DF8409991B0D15.edm" localSheetId="5" hidden="1">#REF!</definedName>
    <definedName name="_bdm.F8143200A125473A85DF8409991B0D15.edm" localSheetId="17" hidden="1">#REF!</definedName>
    <definedName name="_bdm.F8143200A125473A85DF8409991B0D15.edm" localSheetId="18" hidden="1">#REF!</definedName>
    <definedName name="_bdm.F8143200A125473A85DF8409991B0D15.edm" localSheetId="16" hidden="1">#REF!</definedName>
    <definedName name="_bdm.F8143200A125473A85DF8409991B0D15.edm" localSheetId="1" hidden="1">#REF!</definedName>
    <definedName name="_bdm.F8143200A125473A85DF8409991B0D15.edm" localSheetId="4" hidden="1">#REF!</definedName>
    <definedName name="_bdm.F8300B226DEC4A01A4F291EA44953716.edm" localSheetId="5" hidden="1">#REF!</definedName>
    <definedName name="_bdm.F8300B226DEC4A01A4F291EA44953716.edm" localSheetId="17" hidden="1">#REF!</definedName>
    <definedName name="_bdm.F8300B226DEC4A01A4F291EA44953716.edm" localSheetId="18" hidden="1">#REF!</definedName>
    <definedName name="_bdm.F8300B226DEC4A01A4F291EA44953716.edm" localSheetId="16" hidden="1">#REF!</definedName>
    <definedName name="_bdm.F8300B226DEC4A01A4F291EA44953716.edm" localSheetId="1" hidden="1">#REF!</definedName>
    <definedName name="_bdm.F8300B226DEC4A01A4F291EA44953716.edm" localSheetId="4" hidden="1">#REF!</definedName>
    <definedName name="_bdm.F85C2D5A4DCF4CBBA08FE1F3CB37ED09.edm" localSheetId="5" hidden="1">#REF!</definedName>
    <definedName name="_bdm.F85C2D5A4DCF4CBBA08FE1F3CB37ED09.edm" localSheetId="17" hidden="1">#REF!</definedName>
    <definedName name="_bdm.F85C2D5A4DCF4CBBA08FE1F3CB37ED09.edm" localSheetId="18" hidden="1">#REF!</definedName>
    <definedName name="_bdm.F85C2D5A4DCF4CBBA08FE1F3CB37ED09.edm" localSheetId="16" hidden="1">#REF!</definedName>
    <definedName name="_bdm.F85C2D5A4DCF4CBBA08FE1F3CB37ED09.edm" localSheetId="1" hidden="1">#REF!</definedName>
    <definedName name="_bdm.F85C2D5A4DCF4CBBA08FE1F3CB37ED09.edm" localSheetId="4" hidden="1">#REF!</definedName>
    <definedName name="_bdm.F8C15A09C6F340B6BEBE944B814C2378.edm" localSheetId="5" hidden="1">#REF!</definedName>
    <definedName name="_bdm.F8C15A09C6F340B6BEBE944B814C2378.edm" localSheetId="17" hidden="1">#REF!</definedName>
    <definedName name="_bdm.F8C15A09C6F340B6BEBE944B814C2378.edm" localSheetId="18" hidden="1">#REF!</definedName>
    <definedName name="_bdm.F8C15A09C6F340B6BEBE944B814C2378.edm" localSheetId="16" hidden="1">#REF!</definedName>
    <definedName name="_bdm.F8C15A09C6F340B6BEBE944B814C2378.edm" localSheetId="1" hidden="1">#REF!</definedName>
    <definedName name="_bdm.F8C15A09C6F340B6BEBE944B814C2378.edm" localSheetId="4" hidden="1">#REF!</definedName>
    <definedName name="_bdm.F8F185DD25234A9F8F8F4340D46AD348.edm" localSheetId="5" hidden="1">#REF!</definedName>
    <definedName name="_bdm.F8F185DD25234A9F8F8F4340D46AD348.edm" localSheetId="17" hidden="1">#REF!</definedName>
    <definedName name="_bdm.F8F185DD25234A9F8F8F4340D46AD348.edm" localSheetId="18" hidden="1">#REF!</definedName>
    <definedName name="_bdm.F8F185DD25234A9F8F8F4340D46AD348.edm" localSheetId="16" hidden="1">#REF!</definedName>
    <definedName name="_bdm.F8F185DD25234A9F8F8F4340D46AD348.edm" localSheetId="1" hidden="1">#REF!</definedName>
    <definedName name="_bdm.F8F185DD25234A9F8F8F4340D46AD348.edm" localSheetId="4" hidden="1">#REF!</definedName>
    <definedName name="_bdm.F908E38E063547E4AEAC90AC9B90C1FC.edm" localSheetId="5" hidden="1">#REF!</definedName>
    <definedName name="_bdm.F908E38E063547E4AEAC90AC9B90C1FC.edm" localSheetId="17" hidden="1">#REF!</definedName>
    <definedName name="_bdm.F908E38E063547E4AEAC90AC9B90C1FC.edm" localSheetId="18" hidden="1">#REF!</definedName>
    <definedName name="_bdm.F908E38E063547E4AEAC90AC9B90C1FC.edm" localSheetId="16" hidden="1">#REF!</definedName>
    <definedName name="_bdm.F908E38E063547E4AEAC90AC9B90C1FC.edm" localSheetId="1" hidden="1">#REF!</definedName>
    <definedName name="_bdm.F908E38E063547E4AEAC90AC9B90C1FC.edm" localSheetId="4" hidden="1">#REF!</definedName>
    <definedName name="_bdm.F92899043E3A4F8DAF0324B0BD787D6F.edm" localSheetId="5" hidden="1">#REF!</definedName>
    <definedName name="_bdm.F92899043E3A4F8DAF0324B0BD787D6F.edm" localSheetId="17" hidden="1">#REF!</definedName>
    <definedName name="_bdm.F92899043E3A4F8DAF0324B0BD787D6F.edm" localSheetId="18" hidden="1">#REF!</definedName>
    <definedName name="_bdm.F92899043E3A4F8DAF0324B0BD787D6F.edm" localSheetId="16" hidden="1">#REF!</definedName>
    <definedName name="_bdm.F92899043E3A4F8DAF0324B0BD787D6F.edm" localSheetId="1" hidden="1">#REF!</definedName>
    <definedName name="_bdm.F92899043E3A4F8DAF0324B0BD787D6F.edm" localSheetId="4" hidden="1">#REF!</definedName>
    <definedName name="_bdm.F98165E561684EF5A31E1FEF7DC44BA1.edm" localSheetId="5" hidden="1">#REF!</definedName>
    <definedName name="_bdm.F98165E561684EF5A31E1FEF7DC44BA1.edm" localSheetId="17" hidden="1">#REF!</definedName>
    <definedName name="_bdm.F98165E561684EF5A31E1FEF7DC44BA1.edm" localSheetId="18" hidden="1">#REF!</definedName>
    <definedName name="_bdm.F98165E561684EF5A31E1FEF7DC44BA1.edm" localSheetId="16" hidden="1">#REF!</definedName>
    <definedName name="_bdm.F98165E561684EF5A31E1FEF7DC44BA1.edm" localSheetId="1" hidden="1">#REF!</definedName>
    <definedName name="_bdm.F98165E561684EF5A31E1FEF7DC44BA1.edm" localSheetId="4" hidden="1">#REF!</definedName>
    <definedName name="_bdm.F9DE8EF0071B49B1B025314BD484C201.edm" localSheetId="5" hidden="1">#REF!</definedName>
    <definedName name="_bdm.F9DE8EF0071B49B1B025314BD484C201.edm" localSheetId="17" hidden="1">#REF!</definedName>
    <definedName name="_bdm.F9DE8EF0071B49B1B025314BD484C201.edm" localSheetId="18" hidden="1">#REF!</definedName>
    <definedName name="_bdm.F9DE8EF0071B49B1B025314BD484C201.edm" localSheetId="16" hidden="1">#REF!</definedName>
    <definedName name="_bdm.F9DE8EF0071B49B1B025314BD484C201.edm" localSheetId="1" hidden="1">#REF!</definedName>
    <definedName name="_bdm.F9DE8EF0071B49B1B025314BD484C201.edm" localSheetId="4" hidden="1">#REF!</definedName>
    <definedName name="_bdm.FA5B23674DDA4F75B658E39C8A63C219.edm" localSheetId="5" hidden="1">#REF!</definedName>
    <definedName name="_bdm.FA5B23674DDA4F75B658E39C8A63C219.edm" localSheetId="17" hidden="1">#REF!</definedName>
    <definedName name="_bdm.FA5B23674DDA4F75B658E39C8A63C219.edm" localSheetId="18" hidden="1">#REF!</definedName>
    <definedName name="_bdm.FA5B23674DDA4F75B658E39C8A63C219.edm" localSheetId="16" hidden="1">#REF!</definedName>
    <definedName name="_bdm.FA5B23674DDA4F75B658E39C8A63C219.edm" localSheetId="1" hidden="1">#REF!</definedName>
    <definedName name="_bdm.FA5B23674DDA4F75B658E39C8A63C219.edm" localSheetId="4" hidden="1">#REF!</definedName>
    <definedName name="_bdm.FAB4014B045D44DF9D6151F602E57CC8.edm" localSheetId="5" hidden="1">#REF!</definedName>
    <definedName name="_bdm.FAB4014B045D44DF9D6151F602E57CC8.edm" localSheetId="17" hidden="1">#REF!</definedName>
    <definedName name="_bdm.FAB4014B045D44DF9D6151F602E57CC8.edm" localSheetId="18" hidden="1">#REF!</definedName>
    <definedName name="_bdm.FAB4014B045D44DF9D6151F602E57CC8.edm" localSheetId="16" hidden="1">#REF!</definedName>
    <definedName name="_bdm.FAB4014B045D44DF9D6151F602E57CC8.edm" localSheetId="1" hidden="1">#REF!</definedName>
    <definedName name="_bdm.FAB4014B045D44DF9D6151F602E57CC8.edm" localSheetId="4" hidden="1">#REF!</definedName>
    <definedName name="_bdm.FAD9ACC6D32F423DA48377D1C434AB19.edm" localSheetId="5" hidden="1">#REF!</definedName>
    <definedName name="_bdm.FAD9ACC6D32F423DA48377D1C434AB19.edm" localSheetId="17" hidden="1">#REF!</definedName>
    <definedName name="_bdm.FAD9ACC6D32F423DA48377D1C434AB19.edm" localSheetId="18" hidden="1">#REF!</definedName>
    <definedName name="_bdm.FAD9ACC6D32F423DA48377D1C434AB19.edm" localSheetId="16" hidden="1">#REF!</definedName>
    <definedName name="_bdm.FAD9ACC6D32F423DA48377D1C434AB19.edm" localSheetId="1" hidden="1">#REF!</definedName>
    <definedName name="_bdm.FAD9ACC6D32F423DA48377D1C434AB19.edm" localSheetId="4" hidden="1">#REF!</definedName>
    <definedName name="_bdm.FADC80FE37A04C69A961D0B0DC253F1D.edm" localSheetId="5" hidden="1">#REF!</definedName>
    <definedName name="_bdm.FADC80FE37A04C69A961D0B0DC253F1D.edm" localSheetId="17" hidden="1">#REF!</definedName>
    <definedName name="_bdm.FADC80FE37A04C69A961D0B0DC253F1D.edm" localSheetId="18" hidden="1">#REF!</definedName>
    <definedName name="_bdm.FADC80FE37A04C69A961D0B0DC253F1D.edm" localSheetId="16" hidden="1">#REF!</definedName>
    <definedName name="_bdm.FADC80FE37A04C69A961D0B0DC253F1D.edm" localSheetId="1" hidden="1">#REF!</definedName>
    <definedName name="_bdm.FADC80FE37A04C69A961D0B0DC253F1D.edm" localSheetId="4" hidden="1">#REF!</definedName>
    <definedName name="_bdm.FB2D7E559FEE47258FF611E06BD3AA75.edm" localSheetId="5" hidden="1">#REF!</definedName>
    <definedName name="_bdm.FB2D7E559FEE47258FF611E06BD3AA75.edm" localSheetId="17" hidden="1">#REF!</definedName>
    <definedName name="_bdm.FB2D7E559FEE47258FF611E06BD3AA75.edm" localSheetId="18" hidden="1">#REF!</definedName>
    <definedName name="_bdm.FB2D7E559FEE47258FF611E06BD3AA75.edm" localSheetId="16" hidden="1">#REF!</definedName>
    <definedName name="_bdm.FB2D7E559FEE47258FF611E06BD3AA75.edm" localSheetId="1" hidden="1">#REF!</definedName>
    <definedName name="_bdm.FB2D7E559FEE47258FF611E06BD3AA75.edm" localSheetId="4" hidden="1">#REF!</definedName>
    <definedName name="_bdm.FC1375827BE444D0AEDF4B70D5FC989F.edm" localSheetId="5" hidden="1">#REF!</definedName>
    <definedName name="_bdm.FC1375827BE444D0AEDF4B70D5FC989F.edm" localSheetId="17" hidden="1">#REF!</definedName>
    <definedName name="_bdm.FC1375827BE444D0AEDF4B70D5FC989F.edm" localSheetId="18" hidden="1">#REF!</definedName>
    <definedName name="_bdm.FC1375827BE444D0AEDF4B70D5FC989F.edm" localSheetId="16" hidden="1">#REF!</definedName>
    <definedName name="_bdm.FC1375827BE444D0AEDF4B70D5FC989F.edm" localSheetId="1" hidden="1">#REF!</definedName>
    <definedName name="_bdm.FC1375827BE444D0AEDF4B70D5FC989F.edm" localSheetId="4" hidden="1">#REF!</definedName>
    <definedName name="_bdm.FC6A39301DFD4A04919BF646B9F3C2F2.edm" localSheetId="5" hidden="1">#REF!</definedName>
    <definedName name="_bdm.FC6A39301DFD4A04919BF646B9F3C2F2.edm" localSheetId="17" hidden="1">#REF!</definedName>
    <definedName name="_bdm.FC6A39301DFD4A04919BF646B9F3C2F2.edm" localSheetId="18" hidden="1">#REF!</definedName>
    <definedName name="_bdm.FC6A39301DFD4A04919BF646B9F3C2F2.edm" localSheetId="16" hidden="1">#REF!</definedName>
    <definedName name="_bdm.FC6A39301DFD4A04919BF646B9F3C2F2.edm" localSheetId="1" hidden="1">#REF!</definedName>
    <definedName name="_bdm.FC6A39301DFD4A04919BF646B9F3C2F2.edm" localSheetId="4" hidden="1">#REF!</definedName>
    <definedName name="_bdm.FC72844D13534737A02F313540FF62C6.edm" localSheetId="5" hidden="1">#REF!</definedName>
    <definedName name="_bdm.FC72844D13534737A02F313540FF62C6.edm" localSheetId="17" hidden="1">#REF!</definedName>
    <definedName name="_bdm.FC72844D13534737A02F313540FF62C6.edm" localSheetId="18" hidden="1">#REF!</definedName>
    <definedName name="_bdm.FC72844D13534737A02F313540FF62C6.edm" localSheetId="16" hidden="1">#REF!</definedName>
    <definedName name="_bdm.FC72844D13534737A02F313540FF62C6.edm" localSheetId="1" hidden="1">#REF!</definedName>
    <definedName name="_bdm.FC72844D13534737A02F313540FF62C6.edm" localSheetId="4" hidden="1">#REF!</definedName>
    <definedName name="_bdm.FCD54EFEC39B483A9DD1F31AC53D683D.edm" localSheetId="5" hidden="1">#REF!</definedName>
    <definedName name="_bdm.FCD54EFEC39B483A9DD1F31AC53D683D.edm" localSheetId="17" hidden="1">#REF!</definedName>
    <definedName name="_bdm.FCD54EFEC39B483A9DD1F31AC53D683D.edm" localSheetId="18" hidden="1">#REF!</definedName>
    <definedName name="_bdm.FCD54EFEC39B483A9DD1F31AC53D683D.edm" localSheetId="16" hidden="1">#REF!</definedName>
    <definedName name="_bdm.FCD54EFEC39B483A9DD1F31AC53D683D.edm" localSheetId="1" hidden="1">#REF!</definedName>
    <definedName name="_bdm.FCD54EFEC39B483A9DD1F31AC53D683D.edm" localSheetId="4" hidden="1">#REF!</definedName>
    <definedName name="_bdm.FD55A0D2F6DD4CCE9291F50A00431901.edm" localSheetId="5" hidden="1">#REF!</definedName>
    <definedName name="_bdm.FD55A0D2F6DD4CCE9291F50A00431901.edm" localSheetId="17" hidden="1">#REF!</definedName>
    <definedName name="_bdm.FD55A0D2F6DD4CCE9291F50A00431901.edm" localSheetId="18" hidden="1">#REF!</definedName>
    <definedName name="_bdm.FD55A0D2F6DD4CCE9291F50A00431901.edm" localSheetId="16" hidden="1">#REF!</definedName>
    <definedName name="_bdm.FD55A0D2F6DD4CCE9291F50A00431901.edm" localSheetId="1" hidden="1">#REF!</definedName>
    <definedName name="_bdm.FD55A0D2F6DD4CCE9291F50A00431901.edm" localSheetId="4" hidden="1">#REF!</definedName>
    <definedName name="_bdm.FD67073EB22F44BBA24DAECAFD4E5777.edm" localSheetId="5" hidden="1">#REF!</definedName>
    <definedName name="_bdm.FD67073EB22F44BBA24DAECAFD4E5777.edm" localSheetId="17" hidden="1">#REF!</definedName>
    <definedName name="_bdm.FD67073EB22F44BBA24DAECAFD4E5777.edm" localSheetId="18" hidden="1">#REF!</definedName>
    <definedName name="_bdm.FD67073EB22F44BBA24DAECAFD4E5777.edm" localSheetId="16" hidden="1">#REF!</definedName>
    <definedName name="_bdm.FD67073EB22F44BBA24DAECAFD4E5777.edm" localSheetId="1" hidden="1">#REF!</definedName>
    <definedName name="_bdm.FD67073EB22F44BBA24DAECAFD4E5777.edm" localSheetId="4" hidden="1">#REF!</definedName>
    <definedName name="_bdm.FD8AC032B2944B538B0704E839244875.edm" localSheetId="5" hidden="1">#REF!</definedName>
    <definedName name="_bdm.FD8AC032B2944B538B0704E839244875.edm" localSheetId="17" hidden="1">#REF!</definedName>
    <definedName name="_bdm.FD8AC032B2944B538B0704E839244875.edm" localSheetId="18" hidden="1">#REF!</definedName>
    <definedName name="_bdm.FD8AC032B2944B538B0704E839244875.edm" localSheetId="16" hidden="1">#REF!</definedName>
    <definedName name="_bdm.FD8AC032B2944B538B0704E839244875.edm" localSheetId="1" hidden="1">#REF!</definedName>
    <definedName name="_bdm.FD8AC032B2944B538B0704E839244875.edm" localSheetId="4" hidden="1">#REF!</definedName>
    <definedName name="_bdm.FDBA418564F342D3B46B489B602B654F.edm" localSheetId="5" hidden="1">#REF!</definedName>
    <definedName name="_bdm.FDBA418564F342D3B46B489B602B654F.edm" localSheetId="17" hidden="1">#REF!</definedName>
    <definedName name="_bdm.FDBA418564F342D3B46B489B602B654F.edm" localSheetId="18" hidden="1">#REF!</definedName>
    <definedName name="_bdm.FDBA418564F342D3B46B489B602B654F.edm" localSheetId="16" hidden="1">#REF!</definedName>
    <definedName name="_bdm.FDBA418564F342D3B46B489B602B654F.edm" localSheetId="1" hidden="1">#REF!</definedName>
    <definedName name="_bdm.FDBA418564F342D3B46B489B602B654F.edm" localSheetId="4" hidden="1">#REF!</definedName>
    <definedName name="_bdm.FDC15A5AA6D24D0289BB41E47EF9A321.edm" localSheetId="5" hidden="1">#REF!</definedName>
    <definedName name="_bdm.FDC15A5AA6D24D0289BB41E47EF9A321.edm" localSheetId="17" hidden="1">#REF!</definedName>
    <definedName name="_bdm.FDC15A5AA6D24D0289BB41E47EF9A321.edm" localSheetId="18" hidden="1">#REF!</definedName>
    <definedName name="_bdm.FDC15A5AA6D24D0289BB41E47EF9A321.edm" localSheetId="16" hidden="1">#REF!</definedName>
    <definedName name="_bdm.FDC15A5AA6D24D0289BB41E47EF9A321.edm" localSheetId="1" hidden="1">#REF!</definedName>
    <definedName name="_bdm.FDC15A5AA6D24D0289BB41E47EF9A321.edm" localSheetId="4" hidden="1">#REF!</definedName>
    <definedName name="_bdm.FDEC38038B2F408899BD2243A847F060.edm" localSheetId="5" hidden="1">#REF!</definedName>
    <definedName name="_bdm.FDEC38038B2F408899BD2243A847F060.edm" localSheetId="17" hidden="1">#REF!</definedName>
    <definedName name="_bdm.FDEC38038B2F408899BD2243A847F060.edm" localSheetId="18" hidden="1">#REF!</definedName>
    <definedName name="_bdm.FDEC38038B2F408899BD2243A847F060.edm" localSheetId="16" hidden="1">#REF!</definedName>
    <definedName name="_bdm.FDEC38038B2F408899BD2243A847F060.edm" localSheetId="1" hidden="1">#REF!</definedName>
    <definedName name="_bdm.FDEC38038B2F408899BD2243A847F060.edm" localSheetId="4" hidden="1">#REF!</definedName>
    <definedName name="_bdm.FE006D754D9142EC8F65CA4BA28A409B.edm" localSheetId="5" hidden="1">#REF!</definedName>
    <definedName name="_bdm.FE006D754D9142EC8F65CA4BA28A409B.edm" localSheetId="17" hidden="1">#REF!</definedName>
    <definedName name="_bdm.FE006D754D9142EC8F65CA4BA28A409B.edm" localSheetId="16" hidden="1">#REF!</definedName>
    <definedName name="_bdm.FE006D754D9142EC8F65CA4BA28A409B.edm" localSheetId="1" hidden="1">#REF!</definedName>
    <definedName name="_bdm.FE006D754D9142EC8F65CA4BA28A409B.edm" localSheetId="4" hidden="1">#REF!</definedName>
    <definedName name="_bdm.FE7BB2EE940E4B179B5955BD21516495.edm" localSheetId="5" hidden="1">#REF!</definedName>
    <definedName name="_bdm.FE7BB2EE940E4B179B5955BD21516495.edm" localSheetId="17" hidden="1">#REF!</definedName>
    <definedName name="_bdm.FE7BB2EE940E4B179B5955BD21516495.edm" localSheetId="18" hidden="1">#REF!</definedName>
    <definedName name="_bdm.FE7BB2EE940E4B179B5955BD21516495.edm" localSheetId="16" hidden="1">#REF!</definedName>
    <definedName name="_bdm.FE7BB2EE940E4B179B5955BD21516495.edm" localSheetId="1" hidden="1">#REF!</definedName>
    <definedName name="_bdm.FE7BB2EE940E4B179B5955BD21516495.edm" localSheetId="4" hidden="1">#REF!</definedName>
    <definedName name="_bdm.FEF141636F914E3CB83CC44917CCB206.edm" localSheetId="5" hidden="1">#REF!</definedName>
    <definedName name="_bdm.FEF141636F914E3CB83CC44917CCB206.edm" localSheetId="17" hidden="1">#REF!</definedName>
    <definedName name="_bdm.FEF141636F914E3CB83CC44917CCB206.edm" localSheetId="18" hidden="1">#REF!</definedName>
    <definedName name="_bdm.FEF141636F914E3CB83CC44917CCB206.edm" localSheetId="16" hidden="1">#REF!</definedName>
    <definedName name="_bdm.FEF141636F914E3CB83CC44917CCB206.edm" localSheetId="1" hidden="1">#REF!</definedName>
    <definedName name="_bdm.FEF141636F914E3CB83CC44917CCB206.edm" localSheetId="4" hidden="1">#REF!</definedName>
    <definedName name="_bdm.FF16E5E29B034EB08BB7424841533743.edm" localSheetId="5" hidden="1">#REF!</definedName>
    <definedName name="_bdm.FF16E5E29B034EB08BB7424841533743.edm" localSheetId="17" hidden="1">#REF!</definedName>
    <definedName name="_bdm.FF16E5E29B034EB08BB7424841533743.edm" localSheetId="18" hidden="1">#REF!</definedName>
    <definedName name="_bdm.FF16E5E29B034EB08BB7424841533743.edm" localSheetId="16" hidden="1">#REF!</definedName>
    <definedName name="_bdm.FF16E5E29B034EB08BB7424841533743.edm" localSheetId="1" hidden="1">#REF!</definedName>
    <definedName name="_bdm.FF16E5E29B034EB08BB7424841533743.edm" localSheetId="4" hidden="1">#REF!</definedName>
    <definedName name="_bdm.FFC75D85933A4A29BEAF4CE1F77C1E19.edm" localSheetId="5" hidden="1">#REF!</definedName>
    <definedName name="_bdm.FFC75D85933A4A29BEAF4CE1F77C1E19.edm" localSheetId="17" hidden="1">#REF!</definedName>
    <definedName name="_bdm.FFC75D85933A4A29BEAF4CE1F77C1E19.edm" localSheetId="18" hidden="1">#REF!</definedName>
    <definedName name="_bdm.FFC75D85933A4A29BEAF4CE1F77C1E19.edm" localSheetId="16" hidden="1">#REF!</definedName>
    <definedName name="_bdm.FFC75D85933A4A29BEAF4CE1F77C1E19.edm" localSheetId="1" hidden="1">#REF!</definedName>
    <definedName name="_bdm.FFC75D85933A4A29BEAF4CE1F77C1E19.edm" localSheetId="4" hidden="1">#REF!</definedName>
    <definedName name="_Fill" localSheetId="5" hidden="1">#REF!</definedName>
    <definedName name="_Fill" localSheetId="17" hidden="1">#REF!</definedName>
    <definedName name="_Fill" localSheetId="18" hidden="1">#REF!</definedName>
    <definedName name="_Fill" localSheetId="16" hidden="1">#REF!</definedName>
    <definedName name="_Fill" localSheetId="1" hidden="1">#REF!</definedName>
    <definedName name="_Fill" localSheetId="4" hidden="1">#REF!</definedName>
    <definedName name="_fillp" localSheetId="5" hidden="1">#REF!</definedName>
    <definedName name="_fillp" localSheetId="17" hidden="1">#REF!</definedName>
    <definedName name="_fillp" localSheetId="18" hidden="1">#REF!</definedName>
    <definedName name="_fillp" localSheetId="16" hidden="1">#REF!</definedName>
    <definedName name="_fillp" localSheetId="1" hidden="1">#REF!</definedName>
    <definedName name="_fillp" localSheetId="4" hidden="1">#REF!</definedName>
    <definedName name="_FillPP" localSheetId="5" hidden="1">#REF!</definedName>
    <definedName name="_FillPP" localSheetId="17" hidden="1">#REF!</definedName>
    <definedName name="_FillPP" localSheetId="16" hidden="1">#REF!</definedName>
    <definedName name="_FillPP" localSheetId="1" hidden="1">#REF!</definedName>
    <definedName name="_FillPP" localSheetId="4" hidden="1">#REF!</definedName>
    <definedName name="_xlnm._FilterDatabase" localSheetId="3" hidden="1">'Calcs.'!#REF!</definedName>
    <definedName name="_xlnm._FilterDatabase" localSheetId="12"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3" hidden="1">#REF!</definedName>
    <definedName name="_Key1" localSheetId="5" hidden="1">#REF!</definedName>
    <definedName name="_Key1" localSheetId="12" hidden="1">#REF!</definedName>
    <definedName name="_Key1" localSheetId="2" hidden="1">#REF!</definedName>
    <definedName name="_Key1" localSheetId="15" hidden="1">#REF!</definedName>
    <definedName name="_Key1" localSheetId="13" hidden="1">#REF!</definedName>
    <definedName name="_Key1" localSheetId="18" hidden="1">#REF!</definedName>
    <definedName name="_Key1" localSheetId="16" hidden="1">#REF!</definedName>
    <definedName name="_Key1" localSheetId="1" hidden="1">#REF!</definedName>
    <definedName name="_Key1" localSheetId="0" hidden="1">#REF!</definedName>
    <definedName name="_Key1" localSheetId="4" hidden="1">#REF!</definedName>
    <definedName name="_Order1" hidden="1">255</definedName>
    <definedName name="_Order2" hidden="1">255</definedName>
    <definedName name="_Screening3" localSheetId="5" hidden="1">#REF!</definedName>
    <definedName name="_Screening3" localSheetId="17" hidden="1">#REF!</definedName>
    <definedName name="_Screening3" localSheetId="18" hidden="1">#REF!</definedName>
    <definedName name="_Screening3" localSheetId="16" hidden="1">#REF!</definedName>
    <definedName name="_Screening3" localSheetId="1" hidden="1">#REF!</definedName>
    <definedName name="_Screening3" localSheetId="4" hidden="1">#REF!</definedName>
    <definedName name="_Sort" localSheetId="5" hidden="1">#REF!</definedName>
    <definedName name="_Sort" localSheetId="15" hidden="1">#REF!</definedName>
    <definedName name="_Sort" localSheetId="17" hidden="1">#REF!</definedName>
    <definedName name="_Sort" localSheetId="13" hidden="1">#REF!</definedName>
    <definedName name="_Sort" localSheetId="18" hidden="1">#REF!</definedName>
    <definedName name="_Sort" localSheetId="16" hidden="1">#REF!</definedName>
    <definedName name="_Sort" localSheetId="1" hidden="1">#REF!</definedName>
    <definedName name="_Sort" localSheetId="4" hidden="1">#REF!</definedName>
    <definedName name="_Table1_In1" localSheetId="5" hidden="1">#REF!</definedName>
    <definedName name="_Table1_In1" localSheetId="17" hidden="1">#REF!</definedName>
    <definedName name="_Table1_In1" localSheetId="16" hidden="1">#REF!</definedName>
    <definedName name="_Table1_In1" localSheetId="1" hidden="1">#REF!</definedName>
    <definedName name="_Table1_In1" localSheetId="4" hidden="1">#REF!</definedName>
    <definedName name="_Table1_Out" localSheetId="5" hidden="1">#REF!</definedName>
    <definedName name="_Table1_Out" localSheetId="17" hidden="1">#REF!</definedName>
    <definedName name="_Table1_Out" localSheetId="16" hidden="1">#REF!</definedName>
    <definedName name="_Table1_Out" localSheetId="1" hidden="1">#REF!</definedName>
    <definedName name="_Table1_Out" localSheetId="4" hidden="1">#REF!</definedName>
    <definedName name="_Table2_In1" localSheetId="5" hidden="1">#REF!</definedName>
    <definedName name="_Table2_In1" localSheetId="17" hidden="1">#REF!</definedName>
    <definedName name="_Table2_In1" localSheetId="18" hidden="1">#REF!</definedName>
    <definedName name="_Table2_In1" localSheetId="16" hidden="1">#REF!</definedName>
    <definedName name="_Table2_In1" localSheetId="1" hidden="1">#REF!</definedName>
    <definedName name="_Table2_In1" localSheetId="4" hidden="1">#REF!</definedName>
    <definedName name="_Table2_In2" localSheetId="5" hidden="1">#REF!</definedName>
    <definedName name="_Table2_In2" localSheetId="17" hidden="1">#REF!</definedName>
    <definedName name="_Table2_In2" localSheetId="18" hidden="1">#REF!</definedName>
    <definedName name="_Table2_In2" localSheetId="16" hidden="1">#REF!</definedName>
    <definedName name="_Table2_In2" localSheetId="1" hidden="1">#REF!</definedName>
    <definedName name="_Table2_In2" localSheetId="4" hidden="1">#REF!</definedName>
    <definedName name="_Table2_In3" localSheetId="5" hidden="1">#REF!</definedName>
    <definedName name="_Table2_In3" localSheetId="17" hidden="1">#REF!</definedName>
    <definedName name="_Table2_In3" localSheetId="18" hidden="1">#REF!</definedName>
    <definedName name="_Table2_In3" localSheetId="16" hidden="1">#REF!</definedName>
    <definedName name="_Table2_In3" localSheetId="1" hidden="1">#REF!</definedName>
    <definedName name="_Table2_In3" localSheetId="4" hidden="1">#REF!</definedName>
    <definedName name="_Table2_In4" localSheetId="5" hidden="1">#REF!</definedName>
    <definedName name="_Table2_In4" localSheetId="17" hidden="1">#REF!</definedName>
    <definedName name="_Table2_In4" localSheetId="16" hidden="1">#REF!</definedName>
    <definedName name="_Table2_In4" localSheetId="1" hidden="1">#REF!</definedName>
    <definedName name="_Table2_In4" localSheetId="4" hidden="1">#REF!</definedName>
    <definedName name="_Table2_Out" localSheetId="5" hidden="1">#REF!</definedName>
    <definedName name="_Table2_Out" localSheetId="17" hidden="1">#REF!</definedName>
    <definedName name="_Table2_Out" localSheetId="18" hidden="1">#REF!</definedName>
    <definedName name="_Table2_Out" localSheetId="16" hidden="1">#REF!</definedName>
    <definedName name="_Table2_Out" localSheetId="1" hidden="1">#REF!</definedName>
    <definedName name="_Table2_Out" localSheetId="4" hidden="1">#REF!</definedName>
    <definedName name="_Table3_In2" localSheetId="5" hidden="1">#REF!</definedName>
    <definedName name="_Table3_In2" localSheetId="17" hidden="1">#REF!</definedName>
    <definedName name="_Table3_In2" localSheetId="18" hidden="1">#REF!</definedName>
    <definedName name="_Table3_In2" localSheetId="16" hidden="1">#REF!</definedName>
    <definedName name="_Table3_In2" localSheetId="1" hidden="1">#REF!</definedName>
    <definedName name="_Table3_In2" localSheetId="4" hidden="1">#REF!</definedName>
    <definedName name="a" localSheetId="5" hidden="1">#REF!</definedName>
    <definedName name="a" localSheetId="15" hidden="1">#REF!</definedName>
    <definedName name="a" localSheetId="17" hidden="1">#REF!</definedName>
    <definedName name="a" localSheetId="13" hidden="1">#REF!</definedName>
    <definedName name="a" localSheetId="18" hidden="1">#REF!</definedName>
    <definedName name="a" localSheetId="16" hidden="1">#REF!</definedName>
    <definedName name="a" localSheetId="1" hidden="1">#REF!</definedName>
    <definedName name="a" localSheetId="4" hidden="1">#REF!</definedName>
    <definedName name="AA" localSheetId="3" hidden="1">{#N/A,#N/A,FALSE,"Projections";#N/A,#N/A,FALSE,"Multiples Valuation";#N/A,#N/A,FALSE,"LBO";#N/A,#N/A,FALSE,"Multiples_Sensitivity";#N/A,#N/A,FALSE,"Summary"}</definedName>
    <definedName name="AA" localSheetId="5"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7" hidden="1">{#N/A,#N/A,FALSE,"Projections";#N/A,#N/A,FALSE,"Multiples Valuation";#N/A,#N/A,FALSE,"LBO";#N/A,#N/A,FALSE,"Multiples_Sensitivity";#N/A,#N/A,FALSE,"Summary"}</definedName>
    <definedName name="AA" localSheetId="18" hidden="1">{#N/A,#N/A,FALSE,"Projections";#N/A,#N/A,FALSE,"Multiples Valuation";#N/A,#N/A,FALSE,"LBO";#N/A,#N/A,FALSE,"Multiples_Sensitivity";#N/A,#N/A,FALSE,"Summary"}</definedName>
    <definedName name="AA" localSheetId="16"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 localSheetId="4"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3" hidden="1">{#N/A,#N/A,TRUE,"Report"}</definedName>
    <definedName name="ab" localSheetId="5" hidden="1">{#N/A,#N/A,TRUE,"Report"}</definedName>
    <definedName name="ab" localSheetId="12" hidden="1">{#N/A,#N/A,TRUE,"Report"}</definedName>
    <definedName name="ab" localSheetId="2" hidden="1">{#N/A,#N/A,TRUE,"Report"}</definedName>
    <definedName name="ab" localSheetId="17" hidden="1">{#N/A,#N/A,TRUE,"Report"}</definedName>
    <definedName name="ab" localSheetId="18" hidden="1">{#N/A,#N/A,TRUE,"Report"}</definedName>
    <definedName name="ab" localSheetId="16" hidden="1">{#N/A,#N/A,TRUE,"Report"}</definedName>
    <definedName name="ab" localSheetId="1" hidden="1">{#N/A,#N/A,TRUE,"Report"}</definedName>
    <definedName name="ab" localSheetId="0" hidden="1">{#N/A,#N/A,TRUE,"Report"}</definedName>
    <definedName name="ab" localSheetId="4" hidden="1">{#N/A,#N/A,TRUE,"Report"}</definedName>
    <definedName name="abc" localSheetId="3" hidden="1">{"histincome",#N/A,FALSE,"hyfins";"closing balance",#N/A,FALSE,"hyfins"}</definedName>
    <definedName name="abc" localSheetId="5" hidden="1">{"histincome",#N/A,FALSE,"hyfins";"closing balance",#N/A,FALSE,"hyfins"}</definedName>
    <definedName name="abc" localSheetId="12" hidden="1">{"histincome",#N/A,FALSE,"hyfins";"closing balance",#N/A,FALSE,"hyfins"}</definedName>
    <definedName name="abc" localSheetId="2" hidden="1">{"histincome",#N/A,FALSE,"hyfins";"closing balance",#N/A,FALSE,"hyfins"}</definedName>
    <definedName name="abc" localSheetId="17" hidden="1">{"histincome",#N/A,FALSE,"hyfins";"closing balance",#N/A,FALSE,"hyfins"}</definedName>
    <definedName name="abc" localSheetId="18" hidden="1">{"histincome",#N/A,FALSE,"hyfins";"closing balance",#N/A,FALSE,"hyfins"}</definedName>
    <definedName name="abc" localSheetId="16"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 localSheetId="4" hidden="1">{"histincome",#N/A,FALSE,"hyfins";"closing balance",#N/A,FALSE,"hyfins"}</definedName>
    <definedName name="abcd" localSheetId="3" hidden="1">{"assumptions",#N/A,FALSE,"Assumption Summary";"proforma97",#N/A,FALSE,"97 pro forma";"sensitivity97",#N/A,FALSE,"97 sensitivity ";"proforma98",#N/A,FALSE,"98 pro forma";"sensitivity98",#N/A,FALSE,"98 sensitivity"}</definedName>
    <definedName name="abcd" localSheetId="5"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7" hidden="1">{"assumptions",#N/A,FALSE,"Assumption Summary";"proforma97",#N/A,FALSE,"97 pro forma";"sensitivity97",#N/A,FALSE,"97 sensitivity ";"proforma98",#N/A,FALSE,"98 pro forma";"sensitivity98",#N/A,FALSE,"98 sensitivity"}</definedName>
    <definedName name="abcd" localSheetId="18" hidden="1">{"assumptions",#N/A,FALSE,"Assumption Summary";"proforma97",#N/A,FALSE,"97 pro forma";"sensitivity97",#N/A,FALSE,"97 sensitivity ";"proforma98",#N/A,FALSE,"98 pro forma";"sensitivity98",#N/A,FALSE,"98 sensitivity"}</definedName>
    <definedName name="abcd" localSheetId="16"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bcd" localSheetId="4" hidden="1">{"assumptions",#N/A,FALSE,"Assumption Summary";"proforma97",#N/A,FALSE,"97 pro forma";"sensitivity97",#N/A,FALSE,"97 sensitivity ";"proforma98",#N/A,FALSE,"98 pro forma";"sensitivity98",#N/A,FALSE,"98 sensitivity"}</definedName>
    <definedName name="ac" localSheetId="3" hidden="1">{#N/A,#N/A,TRUE,"Report"}</definedName>
    <definedName name="ac" localSheetId="5" hidden="1">{#N/A,#N/A,TRUE,"Report"}</definedName>
    <definedName name="ac" localSheetId="12" hidden="1">{#N/A,#N/A,TRUE,"Report"}</definedName>
    <definedName name="ac" localSheetId="2" hidden="1">{#N/A,#N/A,TRUE,"Report"}</definedName>
    <definedName name="ac" localSheetId="17" hidden="1">{#N/A,#N/A,TRUE,"Report"}</definedName>
    <definedName name="ac" localSheetId="18" hidden="1">{#N/A,#N/A,TRUE,"Report"}</definedName>
    <definedName name="ac" localSheetId="16" hidden="1">{#N/A,#N/A,TRUE,"Report"}</definedName>
    <definedName name="ac" localSheetId="1" hidden="1">{#N/A,#N/A,TRUE,"Report"}</definedName>
    <definedName name="ac" localSheetId="0" hidden="1">{#N/A,#N/A,TRUE,"Report"}</definedName>
    <definedName name="ac" localSheetId="4" hidden="1">{#N/A,#N/A,TRUE,"Report"}</definedName>
    <definedName name="Access_Button" hidden="1">"Grants_Summary_by_Employee_List"</definedName>
    <definedName name="AccessDatabase" hidden="1">"I:\hr\options\Grants.mdb"</definedName>
    <definedName name="ACwvu.ADM._.GEN._.MGMNT._.DETAIL." localSheetId="5" hidden="1">#REF!</definedName>
    <definedName name="ACwvu.ADM._.GEN._.MGMNT._.DETAIL." localSheetId="17" hidden="1">#REF!</definedName>
    <definedName name="ACwvu.ADM._.GEN._.MGMNT._.DETAIL." localSheetId="18" hidden="1">#REF!</definedName>
    <definedName name="ACwvu.ADM._.GEN._.MGMNT._.DETAIL." localSheetId="16" hidden="1">#REF!</definedName>
    <definedName name="ACwvu.ADM._.GEN._.MGMNT._.DETAIL." localSheetId="1" hidden="1">#REF!</definedName>
    <definedName name="ACwvu.ADM._.GEN._.MGMNT._.DETAIL." localSheetId="4" hidden="1">#REF!</definedName>
    <definedName name="ACwvu.Analysis1H95." localSheetId="5" hidden="1">#REF!</definedName>
    <definedName name="ACwvu.Analysis1H95." localSheetId="17" hidden="1">#REF!</definedName>
    <definedName name="ACwvu.Analysis1H95." localSheetId="18" hidden="1">#REF!</definedName>
    <definedName name="ACwvu.Analysis1H95." localSheetId="16" hidden="1">#REF!</definedName>
    <definedName name="ACwvu.Analysis1H95." localSheetId="1" hidden="1">#REF!</definedName>
    <definedName name="ACwvu.Analysis1H95." localSheetId="4" hidden="1">#REF!</definedName>
    <definedName name="ACwvu.Analysis1Q95." localSheetId="5" hidden="1">#REF!</definedName>
    <definedName name="ACwvu.Analysis1Q95." localSheetId="17" hidden="1">#REF!</definedName>
    <definedName name="ACwvu.Analysis1Q95." localSheetId="18" hidden="1">#REF!</definedName>
    <definedName name="ACwvu.Analysis1Q95." localSheetId="16" hidden="1">#REF!</definedName>
    <definedName name="ACwvu.Analysis1Q95." localSheetId="1" hidden="1">#REF!</definedName>
    <definedName name="ACwvu.Analysis1Q95." localSheetId="4" hidden="1">#REF!</definedName>
    <definedName name="ACwvu.Analysis2Q95." localSheetId="5" hidden="1">#REF!</definedName>
    <definedName name="ACwvu.Analysis2Q95." localSheetId="17" hidden="1">#REF!</definedName>
    <definedName name="ACwvu.Analysis2Q95." localSheetId="16" hidden="1">#REF!</definedName>
    <definedName name="ACwvu.Analysis2Q95." localSheetId="1" hidden="1">#REF!</definedName>
    <definedName name="ACwvu.Analysis2Q95." localSheetId="4" hidden="1">#REF!</definedName>
    <definedName name="ACwvu.inputs._.raw._.data." localSheetId="5" hidden="1">#REF!</definedName>
    <definedName name="ACwvu.inputs._.raw._.data." localSheetId="17" hidden="1">#REF!</definedName>
    <definedName name="ACwvu.inputs._.raw._.data." localSheetId="16" hidden="1">#REF!</definedName>
    <definedName name="ACwvu.inputs._.raw._.data." localSheetId="1" hidden="1">#REF!</definedName>
    <definedName name="ACwvu.inputs._.raw._.data." localSheetId="4" hidden="1">#REF!</definedName>
    <definedName name="ACwvu.Margin._.Summary." localSheetId="5" hidden="1">#REF!</definedName>
    <definedName name="ACwvu.Margin._.Summary." localSheetId="17" hidden="1">#REF!</definedName>
    <definedName name="ACwvu.Margin._.Summary." localSheetId="16" hidden="1">#REF!</definedName>
    <definedName name="ACwvu.Margin._.Summary." localSheetId="1" hidden="1">#REF!</definedName>
    <definedName name="ACwvu.Margin._.Summary." localSheetId="4" hidden="1">#REF!</definedName>
    <definedName name="ACwvu.STORAGE._.RENTS." localSheetId="5" hidden="1">#REF!</definedName>
    <definedName name="ACwvu.STORAGE._.RENTS." localSheetId="17" hidden="1">#REF!</definedName>
    <definedName name="ACwvu.STORAGE._.RENTS." localSheetId="16" hidden="1">#REF!</definedName>
    <definedName name="ACwvu.STORAGE._.RENTS." localSheetId="1" hidden="1">#REF!</definedName>
    <definedName name="ACwvu.STORAGE._.RENTS." localSheetId="4" hidden="1">#REF!</definedName>
    <definedName name="ACwvu.summary1." localSheetId="5" hidden="1">#REF!</definedName>
    <definedName name="ACwvu.summary1." localSheetId="17" hidden="1">#REF!</definedName>
    <definedName name="ACwvu.summary1." localSheetId="16" hidden="1">#REF!</definedName>
    <definedName name="ACwvu.summary1." localSheetId="1" hidden="1">#REF!</definedName>
    <definedName name="ACwvu.summary1." localSheetId="4" hidden="1">#REF!</definedName>
    <definedName name="ACwvu.summary2." localSheetId="5" hidden="1">#REF!</definedName>
    <definedName name="ACwvu.summary2." localSheetId="17" hidden="1">#REF!</definedName>
    <definedName name="ACwvu.summary2." localSheetId="16" hidden="1">#REF!</definedName>
    <definedName name="ACwvu.summary2." localSheetId="1" hidden="1">#REF!</definedName>
    <definedName name="ACwvu.summary2." localSheetId="4" hidden="1">#REF!</definedName>
    <definedName name="ACwvu.summary3." localSheetId="5" hidden="1">#REF!</definedName>
    <definedName name="ACwvu.summary3." localSheetId="17" hidden="1">#REF!</definedName>
    <definedName name="ACwvu.summary3." localSheetId="16" hidden="1">#REF!</definedName>
    <definedName name="ACwvu.summary3." localSheetId="1" hidden="1">#REF!</definedName>
    <definedName name="ACwvu.summary3." localSheetId="4" hidden="1">#REF!</definedName>
    <definedName name="ad" localSheetId="3" hidden="1">{#N/A,#N/A,TRUE,"Report"}</definedName>
    <definedName name="ad" localSheetId="5" hidden="1">{#N/A,#N/A,TRUE,"Report"}</definedName>
    <definedName name="ad" localSheetId="12" hidden="1">{#N/A,#N/A,TRUE,"Report"}</definedName>
    <definedName name="ad" localSheetId="2" hidden="1">{#N/A,#N/A,TRUE,"Report"}</definedName>
    <definedName name="ad" localSheetId="17" hidden="1">{#N/A,#N/A,TRUE,"Report"}</definedName>
    <definedName name="ad" localSheetId="18" hidden="1">{#N/A,#N/A,TRUE,"Report"}</definedName>
    <definedName name="ad" localSheetId="16" hidden="1">{#N/A,#N/A,TRUE,"Report"}</definedName>
    <definedName name="ad" localSheetId="1" hidden="1">{#N/A,#N/A,TRUE,"Report"}</definedName>
    <definedName name="ad" localSheetId="0" hidden="1">{#N/A,#N/A,TRUE,"Report"}</definedName>
    <definedName name="ad" localSheetId="4" hidden="1">{#N/A,#N/A,TRUE,"Report"}</definedName>
    <definedName name="ae" localSheetId="3" hidden="1">{#N/A,#N/A,TRUE,"Report"}</definedName>
    <definedName name="ae" localSheetId="5" hidden="1">{#N/A,#N/A,TRUE,"Report"}</definedName>
    <definedName name="ae" localSheetId="12" hidden="1">{#N/A,#N/A,TRUE,"Report"}</definedName>
    <definedName name="ae" localSheetId="2" hidden="1">{#N/A,#N/A,TRUE,"Report"}</definedName>
    <definedName name="ae" localSheetId="17" hidden="1">{#N/A,#N/A,TRUE,"Report"}</definedName>
    <definedName name="ae" localSheetId="18" hidden="1">{#N/A,#N/A,TRUE,"Report"}</definedName>
    <definedName name="ae" localSheetId="16" hidden="1">{#N/A,#N/A,TRUE,"Report"}</definedName>
    <definedName name="ae" localSheetId="1" hidden="1">{#N/A,#N/A,TRUE,"Report"}</definedName>
    <definedName name="ae" localSheetId="0" hidden="1">{#N/A,#N/A,TRUE,"Report"}</definedName>
    <definedName name="ae" localSheetId="4" hidden="1">{#N/A,#N/A,TRUE,"Report"}</definedName>
    <definedName name="ag" localSheetId="3" hidden="1">{#N/A,#N/A,TRUE,"Report"}</definedName>
    <definedName name="ag" localSheetId="5" hidden="1">{#N/A,#N/A,TRUE,"Report"}</definedName>
    <definedName name="ag" localSheetId="12" hidden="1">{#N/A,#N/A,TRUE,"Report"}</definedName>
    <definedName name="ag" localSheetId="2" hidden="1">{#N/A,#N/A,TRUE,"Report"}</definedName>
    <definedName name="ag" localSheetId="17" hidden="1">{#N/A,#N/A,TRUE,"Report"}</definedName>
    <definedName name="ag" localSheetId="18" hidden="1">{#N/A,#N/A,TRUE,"Report"}</definedName>
    <definedName name="ag" localSheetId="16" hidden="1">{#N/A,#N/A,TRUE,"Report"}</definedName>
    <definedName name="ag" localSheetId="1" hidden="1">{#N/A,#N/A,TRUE,"Report"}</definedName>
    <definedName name="ag" localSheetId="0" hidden="1">{#N/A,#N/A,TRUE,"Report"}</definedName>
    <definedName name="ag" localSheetId="4" hidden="1">{#N/A,#N/A,TRUE,"Report"}</definedName>
    <definedName name="anscount" hidden="1">1</definedName>
    <definedName name="anything"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5" hidden="1">#REF!</definedName>
    <definedName name="APPRZONE" localSheetId="17" hidden="1">#REF!</definedName>
    <definedName name="APPRZONE" localSheetId="18" hidden="1">#REF!</definedName>
    <definedName name="APPRZONE" localSheetId="16" hidden="1">#REF!</definedName>
    <definedName name="APPRZONE" localSheetId="1" hidden="1">#REF!</definedName>
    <definedName name="APPRZONE" localSheetId="4" hidden="1">#REF!</definedName>
    <definedName name="as" localSheetId="3" hidden="1">{"AT","COMPANIES",TRUE}</definedName>
    <definedName name="as" localSheetId="5" hidden="1">{"AT","COMPANIES",TRUE}</definedName>
    <definedName name="as" localSheetId="12" hidden="1">{"AT","COMPANIES",TRUE}</definedName>
    <definedName name="as" localSheetId="2" hidden="1">{"AT","COMPANIES",TRUE}</definedName>
    <definedName name="as" localSheetId="17" hidden="1">{"AT","COMPANIES",TRUE}</definedName>
    <definedName name="as" localSheetId="18" hidden="1">{"AT","COMPANIES",TRUE}</definedName>
    <definedName name="as" localSheetId="16" hidden="1">{"AT","COMPANIES",TRUE}</definedName>
    <definedName name="as" localSheetId="1" hidden="1">{"AT","COMPANIES",TRUE}</definedName>
    <definedName name="as" localSheetId="0" hidden="1">{"AT","COMPANIES",TRUE}</definedName>
    <definedName name="as" localSheetId="4" hidden="1">{"AT","COMPANIES",TRUE}</definedName>
    <definedName name="AS2DocOpenMode" hidden="1">"AS2DocumentEdit"</definedName>
    <definedName name="asdf" localSheetId="5" hidden="1">#REF!</definedName>
    <definedName name="asdf" localSheetId="17" hidden="1">#REF!</definedName>
    <definedName name="asdf" localSheetId="18" hidden="1">#REF!</definedName>
    <definedName name="asdf" localSheetId="16" hidden="1">#REF!</definedName>
    <definedName name="asdf" localSheetId="1" hidden="1">#REF!</definedName>
    <definedName name="asdf" localSheetId="4" hidden="1">#REF!</definedName>
    <definedName name="asdfasdf" localSheetId="3" hidden="1">{#N/A,#N/A,FALSE,"TS";#N/A,#N/A,FALSE,"Combo";#N/A,#N/A,FALSE,"FAIR";#N/A,#N/A,FALSE,"RBC";#N/A,#N/A,FALSE,"xxxx";#N/A,#N/A,FALSE,"A_D";#N/A,#N/A,FALSE,"WACC";#N/A,#N/A,FALSE,"DCF";#N/A,#N/A,FALSE,"LBO";#N/A,#N/A,FALSE,"AcqMults";#N/A,#N/A,FALSE,"CompMults"}</definedName>
    <definedName name="asdfasdf" localSheetId="5"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7" hidden="1">{#N/A,#N/A,FALSE,"TS";#N/A,#N/A,FALSE,"Combo";#N/A,#N/A,FALSE,"FAIR";#N/A,#N/A,FALSE,"RBC";#N/A,#N/A,FALSE,"xxxx";#N/A,#N/A,FALSE,"A_D";#N/A,#N/A,FALSE,"WACC";#N/A,#N/A,FALSE,"DCF";#N/A,#N/A,FALSE,"LBO";#N/A,#N/A,FALSE,"AcqMults";#N/A,#N/A,FALSE,"CompMults"}</definedName>
    <definedName name="asdfasdf" localSheetId="18" hidden="1">{#N/A,#N/A,FALSE,"TS";#N/A,#N/A,FALSE,"Combo";#N/A,#N/A,FALSE,"FAIR";#N/A,#N/A,FALSE,"RBC";#N/A,#N/A,FALSE,"xxxx";#N/A,#N/A,FALSE,"A_D";#N/A,#N/A,FALSE,"WACC";#N/A,#N/A,FALSE,"DCF";#N/A,#N/A,FALSE,"LBO";#N/A,#N/A,FALSE,"AcqMults";#N/A,#N/A,FALSE,"CompMults"}</definedName>
    <definedName name="asdfasdf" localSheetId="16"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 localSheetId="4" hidden="1">{#N/A,#N/A,FALSE,"TS";#N/A,#N/A,FALSE,"Combo";#N/A,#N/A,FALSE,"FAIR";#N/A,#N/A,FALSE,"RBC";#N/A,#N/A,FALSE,"xxxx";#N/A,#N/A,FALSE,"A_D";#N/A,#N/A,FALSE,"WACC";#N/A,#N/A,FALSE,"DCF";#N/A,#N/A,FALSE,"LBO";#N/A,#N/A,FALSE,"AcqMults";#N/A,#N/A,FALSE,"CompMults"}</definedName>
    <definedName name="asdfasdfasd" localSheetId="3" hidden="1">{"ReportTop",#N/A,FALSE,"report top"}</definedName>
    <definedName name="asdfasdfasd" localSheetId="5" hidden="1">{"ReportTop",#N/A,FALSE,"report top"}</definedName>
    <definedName name="asdfasdfasd" localSheetId="12" hidden="1">{"ReportTop",#N/A,FALSE,"report top"}</definedName>
    <definedName name="asdfasdfasd" localSheetId="2" hidden="1">{"ReportTop",#N/A,FALSE,"report top"}</definedName>
    <definedName name="asdfasdfasd" localSheetId="17" hidden="1">{"ReportTop",#N/A,FALSE,"report top"}</definedName>
    <definedName name="asdfasdfasd" localSheetId="18" hidden="1">{"ReportTop",#N/A,FALSE,"report top"}</definedName>
    <definedName name="asdfasdfasd" localSheetId="16" hidden="1">{"ReportTop",#N/A,FALSE,"report top"}</definedName>
    <definedName name="asdfasdfasd" localSheetId="1" hidden="1">{"ReportTop",#N/A,FALSE,"report top"}</definedName>
    <definedName name="asdfasdfasd" localSheetId="0" hidden="1">{"ReportTop",#N/A,FALSE,"report top"}</definedName>
    <definedName name="asdfasdfasd" localSheetId="4" hidden="1">{"ReportTop",#N/A,FALSE,"report top"}</definedName>
    <definedName name="asdfasdfasd_1" localSheetId="3" hidden="1">{"ReportTop",#N/A,FALSE,"report top"}</definedName>
    <definedName name="asdfasdfasd_1" localSheetId="5" hidden="1">{"ReportTop",#N/A,FALSE,"report top"}</definedName>
    <definedName name="asdfasdfasd_1" localSheetId="12" hidden="1">{"ReportTop",#N/A,FALSE,"report top"}</definedName>
    <definedName name="asdfasdfasd_1" localSheetId="2" hidden="1">{"ReportTop",#N/A,FALSE,"report top"}</definedName>
    <definedName name="asdfasdfasd_1" localSheetId="17" hidden="1">{"ReportTop",#N/A,FALSE,"report top"}</definedName>
    <definedName name="asdfasdfasd_1" localSheetId="18" hidden="1">{"ReportTop",#N/A,FALSE,"report top"}</definedName>
    <definedName name="asdfasdfasd_1" localSheetId="16" hidden="1">{"ReportTop",#N/A,FALSE,"report top"}</definedName>
    <definedName name="asdfasdfasd_1" localSheetId="1" hidden="1">{"ReportTop",#N/A,FALSE,"report top"}</definedName>
    <definedName name="asdfasdfasd_1" localSheetId="0" hidden="1">{"ReportTop",#N/A,FALSE,"report top"}</definedName>
    <definedName name="asdfasdfasd_1" localSheetId="4" hidden="1">{"ReportTop",#N/A,FALSE,"report top"}</definedName>
    <definedName name="asdfasdfasd_2" localSheetId="3" hidden="1">{"ReportTop",#N/A,FALSE,"report top"}</definedName>
    <definedName name="asdfasdfasd_2" localSheetId="5" hidden="1">{"ReportTop",#N/A,FALSE,"report top"}</definedName>
    <definedName name="asdfasdfasd_2" localSheetId="12" hidden="1">{"ReportTop",#N/A,FALSE,"report top"}</definedName>
    <definedName name="asdfasdfasd_2" localSheetId="2" hidden="1">{"ReportTop",#N/A,FALSE,"report top"}</definedName>
    <definedName name="asdfasdfasd_2" localSheetId="17" hidden="1">{"ReportTop",#N/A,FALSE,"report top"}</definedName>
    <definedName name="asdfasdfasd_2" localSheetId="18" hidden="1">{"ReportTop",#N/A,FALSE,"report top"}</definedName>
    <definedName name="asdfasdfasd_2" localSheetId="16" hidden="1">{"ReportTop",#N/A,FALSE,"report top"}</definedName>
    <definedName name="asdfasdfasd_2" localSheetId="1" hidden="1">{"ReportTop",#N/A,FALSE,"report top"}</definedName>
    <definedName name="asdfasdfasd_2" localSheetId="0" hidden="1">{"ReportTop",#N/A,FALSE,"report top"}</definedName>
    <definedName name="asdfasdfasd_2" localSheetId="4" hidden="1">{"ReportTop",#N/A,FALSE,"report top"}</definedName>
    <definedName name="asdfasdfasd_3" localSheetId="3" hidden="1">{"ReportTop",#N/A,FALSE,"report top"}</definedName>
    <definedName name="asdfasdfasd_3" localSheetId="5" hidden="1">{"ReportTop",#N/A,FALSE,"report top"}</definedName>
    <definedName name="asdfasdfasd_3" localSheetId="12" hidden="1">{"ReportTop",#N/A,FALSE,"report top"}</definedName>
    <definedName name="asdfasdfasd_3" localSheetId="2" hidden="1">{"ReportTop",#N/A,FALSE,"report top"}</definedName>
    <definedName name="asdfasdfasd_3" localSheetId="17" hidden="1">{"ReportTop",#N/A,FALSE,"report top"}</definedName>
    <definedName name="asdfasdfasd_3" localSheetId="18" hidden="1">{"ReportTop",#N/A,FALSE,"report top"}</definedName>
    <definedName name="asdfasdfasd_3" localSheetId="16" hidden="1">{"ReportTop",#N/A,FALSE,"report top"}</definedName>
    <definedName name="asdfasdfasd_3" localSheetId="1" hidden="1">{"ReportTop",#N/A,FALSE,"report top"}</definedName>
    <definedName name="asdfasdfasd_3" localSheetId="0" hidden="1">{"ReportTop",#N/A,FALSE,"report top"}</definedName>
    <definedName name="asdfasdfasd_3" localSheetId="4" hidden="1">{"ReportTop",#N/A,FALSE,"report top"}</definedName>
    <definedName name="asdfasdfasd_4" localSheetId="3" hidden="1">{"ReportTop",#N/A,FALSE,"report top"}</definedName>
    <definedName name="asdfasdfasd_4" localSheetId="5" hidden="1">{"ReportTop",#N/A,FALSE,"report top"}</definedName>
    <definedName name="asdfasdfasd_4" localSheetId="12" hidden="1">{"ReportTop",#N/A,FALSE,"report top"}</definedName>
    <definedName name="asdfasdfasd_4" localSheetId="2" hidden="1">{"ReportTop",#N/A,FALSE,"report top"}</definedName>
    <definedName name="asdfasdfasd_4" localSheetId="17" hidden="1">{"ReportTop",#N/A,FALSE,"report top"}</definedName>
    <definedName name="asdfasdfasd_4" localSheetId="18" hidden="1">{"ReportTop",#N/A,FALSE,"report top"}</definedName>
    <definedName name="asdfasdfasd_4" localSheetId="16" hidden="1">{"ReportTop",#N/A,FALSE,"report top"}</definedName>
    <definedName name="asdfasdfasd_4" localSheetId="1" hidden="1">{"ReportTop",#N/A,FALSE,"report top"}</definedName>
    <definedName name="asdfasdfasd_4" localSheetId="0" hidden="1">{"ReportTop",#N/A,FALSE,"report top"}</definedName>
    <definedName name="asdfasdfasd_4" localSheetId="4" hidden="1">{"ReportTop",#N/A,FALSE,"report top"}</definedName>
    <definedName name="asdfasdfasd_5" localSheetId="3" hidden="1">{"ReportTop",#N/A,FALSE,"report top"}</definedName>
    <definedName name="asdfasdfasd_5" localSheetId="5" hidden="1">{"ReportTop",#N/A,FALSE,"report top"}</definedName>
    <definedName name="asdfasdfasd_5" localSheetId="12" hidden="1">{"ReportTop",#N/A,FALSE,"report top"}</definedName>
    <definedName name="asdfasdfasd_5" localSheetId="2" hidden="1">{"ReportTop",#N/A,FALSE,"report top"}</definedName>
    <definedName name="asdfasdfasd_5" localSheetId="17" hidden="1">{"ReportTop",#N/A,FALSE,"report top"}</definedName>
    <definedName name="asdfasdfasd_5" localSheetId="18" hidden="1">{"ReportTop",#N/A,FALSE,"report top"}</definedName>
    <definedName name="asdfasdfasd_5" localSheetId="16" hidden="1">{"ReportTop",#N/A,FALSE,"report top"}</definedName>
    <definedName name="asdfasdfasd_5" localSheetId="1" hidden="1">{"ReportTop",#N/A,FALSE,"report top"}</definedName>
    <definedName name="asdfasdfasd_5" localSheetId="0" hidden="1">{"ReportTop",#N/A,FALSE,"report top"}</definedName>
    <definedName name="asdfasdfasd_5" localSheetId="4" hidden="1">{"ReportTop",#N/A,FALSE,"report top"}</definedName>
    <definedName name="asdfasdre"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3" hidden="1">{#N/A,#N/A,FALSE,"Sheet1"}</definedName>
    <definedName name="AUto1" localSheetId="5" hidden="1">{#N/A,#N/A,FALSE,"Sheet1"}</definedName>
    <definedName name="AUto1" localSheetId="12" hidden="1">{#N/A,#N/A,FALSE,"Sheet1"}</definedName>
    <definedName name="AUto1" localSheetId="2" hidden="1">{#N/A,#N/A,FALSE,"Sheet1"}</definedName>
    <definedName name="AUto1" localSheetId="17" hidden="1">{#N/A,#N/A,FALSE,"Sheet1"}</definedName>
    <definedName name="AUto1" localSheetId="18" hidden="1">{#N/A,#N/A,FALSE,"Sheet1"}</definedName>
    <definedName name="AUto1" localSheetId="16" hidden="1">{#N/A,#N/A,FALSE,"Sheet1"}</definedName>
    <definedName name="AUto1" localSheetId="1" hidden="1">{#N/A,#N/A,FALSE,"Sheet1"}</definedName>
    <definedName name="AUto1" localSheetId="0" hidden="1">{#N/A,#N/A,FALSE,"Sheet1"}</definedName>
    <definedName name="AUto1" localSheetId="4" hidden="1">{#N/A,#N/A,FALSE,"Sheet1"}</definedName>
    <definedName name="AUto2" localSheetId="3" hidden="1">{#N/A,#N/A,FALSE,"Sheet1"}</definedName>
    <definedName name="AUto2" localSheetId="5" hidden="1">{#N/A,#N/A,FALSE,"Sheet1"}</definedName>
    <definedName name="AUto2" localSheetId="12" hidden="1">{#N/A,#N/A,FALSE,"Sheet1"}</definedName>
    <definedName name="AUto2" localSheetId="2" hidden="1">{#N/A,#N/A,FALSE,"Sheet1"}</definedName>
    <definedName name="AUto2" localSheetId="17" hidden="1">{#N/A,#N/A,FALSE,"Sheet1"}</definedName>
    <definedName name="AUto2" localSheetId="18" hidden="1">{#N/A,#N/A,FALSE,"Sheet1"}</definedName>
    <definedName name="AUto2" localSheetId="16" hidden="1">{#N/A,#N/A,FALSE,"Sheet1"}</definedName>
    <definedName name="AUto2" localSheetId="1" hidden="1">{#N/A,#N/A,FALSE,"Sheet1"}</definedName>
    <definedName name="AUto2" localSheetId="0" hidden="1">{#N/A,#N/A,FALSE,"Sheet1"}</definedName>
    <definedName name="AUto2" localSheetId="4" hidden="1">{#N/A,#N/A,FALSE,"Sheet1"}</definedName>
    <definedName name="AZMatch" localSheetId="5" hidden="1">#REF!</definedName>
    <definedName name="AZMatch" localSheetId="17" hidden="1">#REF!</definedName>
    <definedName name="AZMatch" localSheetId="18" hidden="1">#REF!</definedName>
    <definedName name="AZMatch" localSheetId="16" hidden="1">#REF!</definedName>
    <definedName name="AZMatch" localSheetId="1" hidden="1">#REF!</definedName>
    <definedName name="AZMatch" localSheetId="4" hidden="1">#REF!</definedName>
    <definedName name="b"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5"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3" hidden="1">{"EBITDA",#N/A,TRUE,"P&amp;L Net of Disc Ops";"output net of disc ops",#N/A,TRUE,"Revenue";"input",#N/A,TRUE,"Revenue";"output",#N/A,TRUE,"DC";"Input",#N/A,TRUE,"DC";"MTN and MCN",#N/A,TRUE,"Margin";"output detail line items",#N/A,TRUE,"SGA";"personnel by year",#N/A,TRUE,"Payroll";#N/A,#N/A,TRUE,"CapEx"}</definedName>
    <definedName name="bam" localSheetId="5"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7" hidden="1">{"EBITDA",#N/A,TRUE,"P&amp;L Net of Disc Ops";"output net of disc ops",#N/A,TRUE,"Revenue";"input",#N/A,TRUE,"Revenue";"output",#N/A,TRUE,"DC";"Input",#N/A,TRUE,"DC";"MTN and MCN",#N/A,TRUE,"Margin";"output detail line items",#N/A,TRUE,"SGA";"personnel by year",#N/A,TRUE,"Payroll";#N/A,#N/A,TRUE,"CapEx"}</definedName>
    <definedName name="bam" localSheetId="18" hidden="1">{"EBITDA",#N/A,TRUE,"P&amp;L Net of Disc Ops";"output net of disc ops",#N/A,TRUE,"Revenue";"input",#N/A,TRUE,"Revenue";"output",#N/A,TRUE,"DC";"Input",#N/A,TRUE,"DC";"MTN and MCN",#N/A,TRUE,"Margin";"output detail line items",#N/A,TRUE,"SGA";"personnel by year",#N/A,TRUE,"Payroll";#N/A,#N/A,TRUE,"CapEx"}</definedName>
    <definedName name="bam" localSheetId="16"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am" localSheetId="4" hidden="1">{"EBITDA",#N/A,TRUE,"P&amp;L Net of Disc Ops";"output net of disc ops",#N/A,TRUE,"Revenue";"input",#N/A,TRUE,"Revenue";"output",#N/A,TRUE,"DC";"Input",#N/A,TRUE,"DC";"MTN and MCN",#N/A,TRUE,"Margin";"output detail line items",#N/A,TRUE,"SGA";"personnel by year",#N/A,TRUE,"Payroll";#N/A,#N/A,TRUE,"CapEx"}</definedName>
    <definedName name="bd" localSheetId="3" hidden="1">{#N/A,#N/A,TRUE,"Report"}</definedName>
    <definedName name="bd" localSheetId="5" hidden="1">{#N/A,#N/A,TRUE,"Report"}</definedName>
    <definedName name="bd" localSheetId="12" hidden="1">{#N/A,#N/A,TRUE,"Report"}</definedName>
    <definedName name="bd" localSheetId="2" hidden="1">{#N/A,#N/A,TRUE,"Report"}</definedName>
    <definedName name="bd" localSheetId="17" hidden="1">{#N/A,#N/A,TRUE,"Report"}</definedName>
    <definedName name="bd" localSheetId="18" hidden="1">{#N/A,#N/A,TRUE,"Report"}</definedName>
    <definedName name="bd" localSheetId="16" hidden="1">{#N/A,#N/A,TRUE,"Report"}</definedName>
    <definedName name="bd" localSheetId="1" hidden="1">{#N/A,#N/A,TRUE,"Report"}</definedName>
    <definedName name="bd" localSheetId="0" hidden="1">{#N/A,#N/A,TRUE,"Report"}</definedName>
    <definedName name="bd" localSheetId="4" hidden="1">{#N/A,#N/A,TRUE,"Report"}</definedName>
    <definedName name="bdd" localSheetId="3" hidden="1">{#N/A,#N/A,TRUE,"Report"}</definedName>
    <definedName name="bdd" localSheetId="5" hidden="1">{#N/A,#N/A,TRUE,"Report"}</definedName>
    <definedName name="bdd" localSheetId="12" hidden="1">{#N/A,#N/A,TRUE,"Report"}</definedName>
    <definedName name="bdd" localSheetId="2" hidden="1">{#N/A,#N/A,TRUE,"Report"}</definedName>
    <definedName name="bdd" localSheetId="17" hidden="1">{#N/A,#N/A,TRUE,"Report"}</definedName>
    <definedName name="bdd" localSheetId="18" hidden="1">{#N/A,#N/A,TRUE,"Report"}</definedName>
    <definedName name="bdd" localSheetId="16" hidden="1">{#N/A,#N/A,TRUE,"Report"}</definedName>
    <definedName name="bdd" localSheetId="1" hidden="1">{#N/A,#N/A,TRUE,"Report"}</definedName>
    <definedName name="bdd" localSheetId="0" hidden="1">{#N/A,#N/A,TRUE,"Report"}</definedName>
    <definedName name="bdd" localSheetId="4" hidden="1">{#N/A,#N/A,TRUE,"Report"}</definedName>
    <definedName name="Bear" localSheetId="3" hidden="1">{#N/A,#N/A,FALSE,"TS";#N/A,#N/A,FALSE,"Combo";#N/A,#N/A,FALSE,"FAIR";#N/A,#N/A,FALSE,"RBC";#N/A,#N/A,FALSE,"xxxx";#N/A,#N/A,FALSE,"A_D";#N/A,#N/A,FALSE,"WACC";#N/A,#N/A,FALSE,"DCF";#N/A,#N/A,FALSE,"LBO";#N/A,#N/A,FALSE,"AcqMults";#N/A,#N/A,FALSE,"CompMults"}</definedName>
    <definedName name="Bear" localSheetId="5"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7" hidden="1">{#N/A,#N/A,FALSE,"TS";#N/A,#N/A,FALSE,"Combo";#N/A,#N/A,FALSE,"FAIR";#N/A,#N/A,FALSE,"RBC";#N/A,#N/A,FALSE,"xxxx";#N/A,#N/A,FALSE,"A_D";#N/A,#N/A,FALSE,"WACC";#N/A,#N/A,FALSE,"DCF";#N/A,#N/A,FALSE,"LBO";#N/A,#N/A,FALSE,"AcqMults";#N/A,#N/A,FALSE,"CompMults"}</definedName>
    <definedName name="Bear" localSheetId="18" hidden="1">{#N/A,#N/A,FALSE,"TS";#N/A,#N/A,FALSE,"Combo";#N/A,#N/A,FALSE,"FAIR";#N/A,#N/A,FALSE,"RBC";#N/A,#N/A,FALSE,"xxxx";#N/A,#N/A,FALSE,"A_D";#N/A,#N/A,FALSE,"WACC";#N/A,#N/A,FALSE,"DCF";#N/A,#N/A,FALSE,"LBO";#N/A,#N/A,FALSE,"AcqMults";#N/A,#N/A,FALSE,"CompMults"}</definedName>
    <definedName name="Bear" localSheetId="16"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ear" localSheetId="4" hidden="1">{#N/A,#N/A,FALSE,"TS";#N/A,#N/A,FALSE,"Combo";#N/A,#N/A,FALSE,"FAIR";#N/A,#N/A,FALSE,"RBC";#N/A,#N/A,FALSE,"xxxx";#N/A,#N/A,FALSE,"A_D";#N/A,#N/A,FALSE,"WACC";#N/A,#N/A,FALSE,"DCF";#N/A,#N/A,FALSE,"LBO";#N/A,#N/A,FALSE,"AcqMults";#N/A,#N/A,FALSE,"CompMults"}</definedName>
    <definedName name="BeginningMonth" localSheetId="5">#REF!</definedName>
    <definedName name="BeginningMonth" localSheetId="4">#REF!</definedName>
    <definedName name="BeginningMonth">#REF!</definedName>
    <definedName name="BLPH1" localSheetId="5" hidden="1">#REF!</definedName>
    <definedName name="BLPH1" localSheetId="17" hidden="1">#REF!</definedName>
    <definedName name="BLPH1" localSheetId="18" hidden="1">#REF!</definedName>
    <definedName name="BLPH1" localSheetId="16" hidden="1">#REF!</definedName>
    <definedName name="BLPH1" localSheetId="1" hidden="1">#REF!</definedName>
    <definedName name="BLPH1" localSheetId="4" hidden="1">#REF!</definedName>
    <definedName name="BLPH10" localSheetId="5" hidden="1">#REF!</definedName>
    <definedName name="BLPH10" localSheetId="17" hidden="1">#REF!</definedName>
    <definedName name="BLPH10" localSheetId="18" hidden="1">#REF!</definedName>
    <definedName name="BLPH10" localSheetId="16" hidden="1">#REF!</definedName>
    <definedName name="BLPH10" localSheetId="1" hidden="1">#REF!</definedName>
    <definedName name="BLPH10" localSheetId="4" hidden="1">#REF!</definedName>
    <definedName name="BLPH11" localSheetId="5" hidden="1">#REF!</definedName>
    <definedName name="BLPH11" localSheetId="17" hidden="1">#REF!</definedName>
    <definedName name="BLPH11" localSheetId="16" hidden="1">#REF!</definedName>
    <definedName name="BLPH11" localSheetId="1" hidden="1">#REF!</definedName>
    <definedName name="BLPH11" localSheetId="4" hidden="1">#REF!</definedName>
    <definedName name="BLPH2" localSheetId="5" hidden="1">#REF!</definedName>
    <definedName name="BLPH2" localSheetId="17" hidden="1">#REF!</definedName>
    <definedName name="BLPH2" localSheetId="16" hidden="1">#REF!</definedName>
    <definedName name="BLPH2" localSheetId="1" hidden="1">#REF!</definedName>
    <definedName name="BLPH2" localSheetId="4" hidden="1">#REF!</definedName>
    <definedName name="BLPH3" localSheetId="5" hidden="1">#REF!</definedName>
    <definedName name="BLPH3" localSheetId="17" hidden="1">#REF!</definedName>
    <definedName name="BLPH3" localSheetId="16" hidden="1">#REF!</definedName>
    <definedName name="BLPH3" localSheetId="1" hidden="1">#REF!</definedName>
    <definedName name="BLPH3" localSheetId="4" hidden="1">#REF!</definedName>
    <definedName name="BLPH4" localSheetId="5" hidden="1">#REF!</definedName>
    <definedName name="BLPH4" localSheetId="17" hidden="1">#REF!</definedName>
    <definedName name="BLPH4" localSheetId="16" hidden="1">#REF!</definedName>
    <definedName name="BLPH4" localSheetId="1" hidden="1">#REF!</definedName>
    <definedName name="BLPH4" localSheetId="4" hidden="1">#REF!</definedName>
    <definedName name="BLPH5" localSheetId="5" hidden="1">#REF!</definedName>
    <definedName name="BLPH5" localSheetId="17" hidden="1">#REF!</definedName>
    <definedName name="BLPH5" localSheetId="16" hidden="1">#REF!</definedName>
    <definedName name="BLPH5" localSheetId="1" hidden="1">#REF!</definedName>
    <definedName name="BLPH5" localSheetId="4" hidden="1">#REF!</definedName>
    <definedName name="BLPH6" localSheetId="5" hidden="1">#REF!</definedName>
    <definedName name="BLPH6" localSheetId="17" hidden="1">#REF!</definedName>
    <definedName name="BLPH6" localSheetId="16" hidden="1">#REF!</definedName>
    <definedName name="BLPH6" localSheetId="1" hidden="1">#REF!</definedName>
    <definedName name="BLPH6" localSheetId="4" hidden="1">#REF!</definedName>
    <definedName name="BLPH7" localSheetId="5" hidden="1">#REF!</definedName>
    <definedName name="BLPH7" localSheetId="17" hidden="1">#REF!</definedName>
    <definedName name="BLPH7" localSheetId="16" hidden="1">#REF!</definedName>
    <definedName name="BLPH7" localSheetId="1" hidden="1">#REF!</definedName>
    <definedName name="BLPH7" localSheetId="4" hidden="1">#REF!</definedName>
    <definedName name="BLPH8" localSheetId="5" hidden="1">#REF!</definedName>
    <definedName name="BLPH8" localSheetId="17" hidden="1">#REF!</definedName>
    <definedName name="BLPH8" localSheetId="16" hidden="1">#REF!</definedName>
    <definedName name="BLPH8" localSheetId="1" hidden="1">#REF!</definedName>
    <definedName name="BLPH8" localSheetId="4" hidden="1">#REF!</definedName>
    <definedName name="BLPH9" localSheetId="5" hidden="1">#REF!</definedName>
    <definedName name="BLPH9" localSheetId="17" hidden="1">#REF!</definedName>
    <definedName name="BLPH9" localSheetId="16" hidden="1">#REF!</definedName>
    <definedName name="BLPH9" localSheetId="1" hidden="1">#REF!</definedName>
    <definedName name="BLPH9" localSheetId="4" hidden="1">#REF!</definedName>
    <definedName name="BM" localSheetId="3" hidden="1">{"EBITDA",#N/A,TRUE,"P&amp;L Net of Disc Ops";"output net of disc ops",#N/A,TRUE,"Revenue";"input",#N/A,TRUE,"Revenue";"output",#N/A,TRUE,"DC";"Input",#N/A,TRUE,"DC";"MTN and MCN",#N/A,TRUE,"Margin";"output detail line items",#N/A,TRUE,"SGA";"personnel by year",#N/A,TRUE,"Payroll";#N/A,#N/A,TRUE,"CapEx"}</definedName>
    <definedName name="BM" localSheetId="5"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7" hidden="1">{"EBITDA",#N/A,TRUE,"P&amp;L Net of Disc Ops";"output net of disc ops",#N/A,TRUE,"Revenue";"input",#N/A,TRUE,"Revenue";"output",#N/A,TRUE,"DC";"Input",#N/A,TRUE,"DC";"MTN and MCN",#N/A,TRUE,"Margin";"output detail line items",#N/A,TRUE,"SGA";"personnel by year",#N/A,TRUE,"Payroll";#N/A,#N/A,TRUE,"CapEx"}</definedName>
    <definedName name="BM" localSheetId="18" hidden="1">{"EBITDA",#N/A,TRUE,"P&amp;L Net of Disc Ops";"output net of disc ops",#N/A,TRUE,"Revenue";"input",#N/A,TRUE,"Revenue";"output",#N/A,TRUE,"DC";"Input",#N/A,TRUE,"DC";"MTN and MCN",#N/A,TRUE,"Margin";"output detail line items",#N/A,TRUE,"SGA";"personnel by year",#N/A,TRUE,"Payroll";#N/A,#N/A,TRUE,"CapEx"}</definedName>
    <definedName name="BM" localSheetId="16"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M" localSheetId="4" hidden="1">{"EBITDA",#N/A,TRUE,"P&amp;L Net of Disc Ops";"output net of disc ops",#N/A,TRUE,"Revenue";"input",#N/A,TRUE,"Revenue";"output",#N/A,TRUE,"DC";"Input",#N/A,TRUE,"DC";"MTN and MCN",#N/A,TRUE,"Margin";"output detail line items",#N/A,TRUE,"SGA";"personnel by year",#N/A,TRUE,"Payroll";#N/A,#N/A,TRUE,"CapEx"}</definedName>
    <definedName name="BORRATE" localSheetId="5" hidden="1">#REF!</definedName>
    <definedName name="BORRATE" localSheetId="17" hidden="1">#REF!</definedName>
    <definedName name="BORRATE" localSheetId="18" hidden="1">#REF!</definedName>
    <definedName name="BORRATE" localSheetId="16" hidden="1">#REF!</definedName>
    <definedName name="BORRATE" localSheetId="1" hidden="1">#REF!</definedName>
    <definedName name="BORRATE" localSheetId="4" hidden="1">#REF!</definedName>
    <definedName name="BSPRINT" localSheetId="5" hidden="1">#REF!</definedName>
    <definedName name="BSPRINT" localSheetId="17" hidden="1">#REF!</definedName>
    <definedName name="BSPRINT" localSheetId="18" hidden="1">#REF!</definedName>
    <definedName name="BSPRINT" localSheetId="16" hidden="1">#REF!</definedName>
    <definedName name="BSPRINT" localSheetId="1" hidden="1">#REF!</definedName>
    <definedName name="BSPRINT" localSheetId="4" hidden="1">#REF!</definedName>
    <definedName name="CalcdTenor" hidden="1">#N/A</definedName>
    <definedName name="CAPMULTIPLY" localSheetId="5" hidden="1">#REF!</definedName>
    <definedName name="CAPMULTIPLY" localSheetId="17" hidden="1">#REF!</definedName>
    <definedName name="CAPMULTIPLY" localSheetId="18" hidden="1">#REF!</definedName>
    <definedName name="CAPMULTIPLY" localSheetId="16" hidden="1">#REF!</definedName>
    <definedName name="CAPMULTIPLY" localSheetId="1" hidden="1">#REF!</definedName>
    <definedName name="CAPMULTIPLY" localSheetId="4" hidden="1">#REF!</definedName>
    <definedName name="CEP" localSheetId="3" hidden="1">{"assumptions",#N/A,FALSE,"Assumption Summary";"proforma97",#N/A,FALSE,"97 pro forma";"sensitivity97",#N/A,FALSE,"97 sensitivity ";"proforma98",#N/A,FALSE,"98 pro forma";"sensitivity98",#N/A,FALSE,"98 sensitivity"}</definedName>
    <definedName name="CEP" localSheetId="5"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7" hidden="1">{"assumptions",#N/A,FALSE,"Assumption Summary";"proforma97",#N/A,FALSE,"97 pro forma";"sensitivity97",#N/A,FALSE,"97 sensitivity ";"proforma98",#N/A,FALSE,"98 pro forma";"sensitivity98",#N/A,FALSE,"98 sensitivity"}</definedName>
    <definedName name="CEP" localSheetId="18" hidden="1">{"assumptions",#N/A,FALSE,"Assumption Summary";"proforma97",#N/A,FALSE,"97 pro forma";"sensitivity97",#N/A,FALSE,"97 sensitivity ";"proforma98",#N/A,FALSE,"98 pro forma";"sensitivity98",#N/A,FALSE,"98 sensitivity"}</definedName>
    <definedName name="CEP" localSheetId="16"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EP" localSheetId="4" hidden="1">{"assumptions",#N/A,FALSE,"Assumption Summary";"proforma97",#N/A,FALSE,"97 pro forma";"sensitivity97",#N/A,FALSE,"97 sensitivity ";"proforma98",#N/A,FALSE,"98 pro forma";"sensitivity98",#N/A,FALSE,"98 sensitivity"}</definedName>
    <definedName name="CIQWBGuid" hidden="1">"ad5d3d74-400a-4444-8915-29b4d828f51f"</definedName>
    <definedName name="CircularityBreaker" localSheetId="5">#REF!</definedName>
    <definedName name="CircularityBreaker" localSheetId="4">#REF!</definedName>
    <definedName name="CircularityBreaker">#REF!</definedName>
    <definedName name="costcategory" localSheetId="5" hidden="1">#REF!</definedName>
    <definedName name="costcategory" localSheetId="17" hidden="1">#REF!</definedName>
    <definedName name="costcategory" localSheetId="18" hidden="1">#REF!</definedName>
    <definedName name="costcategory" localSheetId="16" hidden="1">#REF!</definedName>
    <definedName name="costcategory" localSheetId="1" hidden="1">#REF!</definedName>
    <definedName name="costcategory" localSheetId="4" hidden="1">#REF!</definedName>
    <definedName name="COSTINFOTBL" localSheetId="5" hidden="1">#REF!</definedName>
    <definedName name="COSTINFOTBL" localSheetId="17" hidden="1">#REF!</definedName>
    <definedName name="COSTINFOTBL" localSheetId="18" hidden="1">#REF!</definedName>
    <definedName name="COSTINFOTBL" localSheetId="16" hidden="1">#REF!</definedName>
    <definedName name="COSTINFOTBL" localSheetId="1" hidden="1">#REF!</definedName>
    <definedName name="COSTINFOTBL" localSheetId="4" hidden="1">#REF!</definedName>
    <definedName name="CREDITSCORE" localSheetId="5" hidden="1">#REF!</definedName>
    <definedName name="CREDITSCORE" localSheetId="17" hidden="1">#REF!</definedName>
    <definedName name="CREDITSCORE" localSheetId="18" hidden="1">#REF!</definedName>
    <definedName name="CREDITSCORE" localSheetId="16" hidden="1">#REF!</definedName>
    <definedName name="CREDITSCORE" localSheetId="1" hidden="1">#REF!</definedName>
    <definedName name="CREDITSCORE" localSheetId="4" hidden="1">#REF!</definedName>
    <definedName name="Cwvu.ADM._.ACCTG._.BUDGET." localSheetId="5" hidden="1">#REF!,#REF!,#REF!,#REF!,#REF!,#REF!,#REF!,#REF!</definedName>
    <definedName name="Cwvu.ADM._.ACCTG._.BUDGET." localSheetId="17" hidden="1">#REF!,#REF!,#REF!,#REF!,#REF!,#REF!,#REF!,#REF!</definedName>
    <definedName name="Cwvu.ADM._.ACCTG._.BUDGET." localSheetId="18" hidden="1">#REF!,#REF!,#REF!,#REF!,#REF!,#REF!,#REF!,#REF!</definedName>
    <definedName name="Cwvu.ADM._.ACCTG._.BUDGET." localSheetId="16" hidden="1">#REF!,#REF!,#REF!,#REF!,#REF!,#REF!,#REF!,#REF!</definedName>
    <definedName name="Cwvu.ADM._.ACCTG._.BUDGET." localSheetId="1" hidden="1">#REF!,#REF!,#REF!,#REF!,#REF!,#REF!,#REF!,#REF!</definedName>
    <definedName name="Cwvu.ADM._.ACCTG._.BUDGET." localSheetId="4" hidden="1">#REF!,#REF!,#REF!,#REF!,#REF!,#REF!,#REF!,#REF!</definedName>
    <definedName name="Cwvu.ADM._.ACCTG._.DETAIL." localSheetId="5" hidden="1">#REF!,#REF!,#REF!,#REF!,#REF!,#REF!,#REF!,#REF!</definedName>
    <definedName name="Cwvu.ADM._.ACCTG._.DETAIL." localSheetId="17" hidden="1">#REF!,#REF!,#REF!,#REF!,#REF!,#REF!,#REF!,#REF!</definedName>
    <definedName name="Cwvu.ADM._.ACCTG._.DETAIL." localSheetId="18" hidden="1">#REF!,#REF!,#REF!,#REF!,#REF!,#REF!,#REF!,#REF!</definedName>
    <definedName name="Cwvu.ADM._.ACCTG._.DETAIL." localSheetId="16" hidden="1">#REF!,#REF!,#REF!,#REF!,#REF!,#REF!,#REF!,#REF!</definedName>
    <definedName name="Cwvu.ADM._.ACCTG._.DETAIL." localSheetId="1" hidden="1">#REF!,#REF!,#REF!,#REF!,#REF!,#REF!,#REF!,#REF!</definedName>
    <definedName name="Cwvu.ADM._.ACCTG._.DETAIL." localSheetId="4" hidden="1">#REF!,#REF!,#REF!,#REF!,#REF!,#REF!,#REF!,#REF!</definedName>
    <definedName name="Cwvu.ADM._.CONST._.DETAIL." localSheetId="5" hidden="1">#REF!,#REF!,#REF!,#REF!,#REF!,#REF!,#REF!</definedName>
    <definedName name="Cwvu.ADM._.CONST._.DETAIL." localSheetId="17" hidden="1">#REF!,#REF!,#REF!,#REF!,#REF!,#REF!,#REF!</definedName>
    <definedName name="Cwvu.ADM._.CONST._.DETAIL." localSheetId="18" hidden="1">#REF!,#REF!,#REF!,#REF!,#REF!,#REF!,#REF!</definedName>
    <definedName name="Cwvu.ADM._.CONST._.DETAIL." localSheetId="16" hidden="1">#REF!,#REF!,#REF!,#REF!,#REF!,#REF!,#REF!</definedName>
    <definedName name="Cwvu.ADM._.CONST._.DETAIL." localSheetId="1" hidden="1">#REF!,#REF!,#REF!,#REF!,#REF!,#REF!,#REF!</definedName>
    <definedName name="Cwvu.ADM._.CONST._.DETAIL." localSheetId="4" hidden="1">#REF!,#REF!,#REF!,#REF!,#REF!,#REF!,#REF!</definedName>
    <definedName name="Cwvu.ADM._.GEN._.MGMNT._.DETAIL." localSheetId="5" hidden="1">#REF!,#REF!,#REF!,#REF!,#REF!,#REF!</definedName>
    <definedName name="Cwvu.ADM._.GEN._.MGMNT._.DETAIL." localSheetId="17" hidden="1">#REF!,#REF!,#REF!,#REF!,#REF!,#REF!</definedName>
    <definedName name="Cwvu.ADM._.GEN._.MGMNT._.DETAIL." localSheetId="18" hidden="1">#REF!,#REF!,#REF!,#REF!,#REF!,#REF!</definedName>
    <definedName name="Cwvu.ADM._.GEN._.MGMNT._.DETAIL." localSheetId="16" hidden="1">#REF!,#REF!,#REF!,#REF!,#REF!,#REF!</definedName>
    <definedName name="Cwvu.ADM._.GEN._.MGMNT._.DETAIL." localSheetId="1" hidden="1">#REF!,#REF!,#REF!,#REF!,#REF!,#REF!</definedName>
    <definedName name="Cwvu.ADM._.GEN._.MGMNT._.DETAIL." localSheetId="4" hidden="1">#REF!,#REF!,#REF!,#REF!,#REF!,#REF!</definedName>
    <definedName name="Cwvu.ADM._.GVMNT._.DETAIL." localSheetId="5" hidden="1">#REF!,#REF!,#REF!,#REF!,#REF!,#REF!,#REF!</definedName>
    <definedName name="Cwvu.ADM._.GVMNT._.DETAIL." localSheetId="17" hidden="1">#REF!,#REF!,#REF!,#REF!,#REF!,#REF!,#REF!</definedName>
    <definedName name="Cwvu.ADM._.GVMNT._.DETAIL." localSheetId="18" hidden="1">#REF!,#REF!,#REF!,#REF!,#REF!,#REF!,#REF!</definedName>
    <definedName name="Cwvu.ADM._.GVMNT._.DETAIL." localSheetId="16" hidden="1">#REF!,#REF!,#REF!,#REF!,#REF!,#REF!,#REF!</definedName>
    <definedName name="Cwvu.ADM._.GVMNT._.DETAIL." localSheetId="1" hidden="1">#REF!,#REF!,#REF!,#REF!,#REF!,#REF!,#REF!</definedName>
    <definedName name="Cwvu.ADM._.GVMNT._.DETAIL." localSheetId="4" hidden="1">#REF!,#REF!,#REF!,#REF!,#REF!,#REF!,#REF!</definedName>
    <definedName name="Cwvu.ADM._.GVT._.BUDGET." localSheetId="5" hidden="1">#REF!,#REF!,#REF!,#REF!,#REF!,#REF!,#REF!</definedName>
    <definedName name="Cwvu.ADM._.GVT._.BUDGET." localSheetId="17" hidden="1">#REF!,#REF!,#REF!,#REF!,#REF!,#REF!,#REF!</definedName>
    <definedName name="Cwvu.ADM._.GVT._.BUDGET." localSheetId="18" hidden="1">#REF!,#REF!,#REF!,#REF!,#REF!,#REF!,#REF!</definedName>
    <definedName name="Cwvu.ADM._.GVT._.BUDGET." localSheetId="16" hidden="1">#REF!,#REF!,#REF!,#REF!,#REF!,#REF!,#REF!</definedName>
    <definedName name="Cwvu.ADM._.GVT._.BUDGET." localSheetId="1" hidden="1">#REF!,#REF!,#REF!,#REF!,#REF!,#REF!,#REF!</definedName>
    <definedName name="Cwvu.ADM._.GVT._.BUDGET." localSheetId="4" hidden="1">#REF!,#REF!,#REF!,#REF!,#REF!,#REF!,#REF!</definedName>
    <definedName name="Cwvu.ADM._.OTHER." localSheetId="5" hidden="1">#REF!,#REF!,#REF!,#REF!,#REF!,#REF!,#REF!,#REF!,#REF!</definedName>
    <definedName name="Cwvu.ADM._.OTHER." localSheetId="17" hidden="1">#REF!,#REF!,#REF!,#REF!,#REF!,#REF!,#REF!,#REF!,#REF!</definedName>
    <definedName name="Cwvu.ADM._.OTHER." localSheetId="18" hidden="1">#REF!,#REF!,#REF!,#REF!,#REF!,#REF!,#REF!,#REF!,#REF!</definedName>
    <definedName name="Cwvu.ADM._.OTHER." localSheetId="16" hidden="1">#REF!,#REF!,#REF!,#REF!,#REF!,#REF!,#REF!,#REF!,#REF!</definedName>
    <definedName name="Cwvu.ADM._.OTHER." localSheetId="1" hidden="1">#REF!,#REF!,#REF!,#REF!,#REF!,#REF!,#REF!,#REF!,#REF!</definedName>
    <definedName name="Cwvu.ADM._.OTHER." localSheetId="4" hidden="1">#REF!,#REF!,#REF!,#REF!,#REF!,#REF!,#REF!,#REF!,#REF!</definedName>
    <definedName name="Cwvu.ADM._.OTHER._.DETAIL." localSheetId="5" hidden="1">#REF!,#REF!,#REF!,#REF!,#REF!,#REF!,#REF!,#REF!,#REF!</definedName>
    <definedName name="Cwvu.ADM._.OTHER._.DETAIL." localSheetId="17" hidden="1">#REF!,#REF!,#REF!,#REF!,#REF!,#REF!,#REF!,#REF!,#REF!</definedName>
    <definedName name="Cwvu.ADM._.OTHER._.DETAIL." localSheetId="18" hidden="1">#REF!,#REF!,#REF!,#REF!,#REF!,#REF!,#REF!,#REF!,#REF!</definedName>
    <definedName name="Cwvu.ADM._.OTHER._.DETAIL." localSheetId="16" hidden="1">#REF!,#REF!,#REF!,#REF!,#REF!,#REF!,#REF!,#REF!,#REF!</definedName>
    <definedName name="Cwvu.ADM._.OTHER._.DETAIL." localSheetId="1" hidden="1">#REF!,#REF!,#REF!,#REF!,#REF!,#REF!,#REF!,#REF!,#REF!</definedName>
    <definedName name="Cwvu.ADM._.OTHER._.DETAIL." localSheetId="4" hidden="1">#REF!,#REF!,#REF!,#REF!,#REF!,#REF!,#REF!,#REF!,#REF!</definedName>
    <definedName name="Cwvu.ADM._.SUMMARY." localSheetId="5" hidden="1">#REF!,#REF!,#REF!,#REF!</definedName>
    <definedName name="Cwvu.ADM._.SUMMARY." localSheetId="17" hidden="1">#REF!,#REF!,#REF!,#REF!</definedName>
    <definedName name="Cwvu.ADM._.SUMMARY." localSheetId="18" hidden="1">#REF!,#REF!,#REF!,#REF!</definedName>
    <definedName name="Cwvu.ADM._.SUMMARY." localSheetId="16" hidden="1">#REF!,#REF!,#REF!,#REF!</definedName>
    <definedName name="Cwvu.ADM._.SUMMARY." localSheetId="1" hidden="1">#REF!,#REF!,#REF!,#REF!</definedName>
    <definedName name="Cwvu.ADM._.SUMMARY." localSheetId="4" hidden="1">#REF!,#REF!,#REF!,#REF!</definedName>
    <definedName name="Cwvu.ADMIN._.CONST._.BUDGET." localSheetId="5" hidden="1">#REF!,#REF!,#REF!,#REF!,#REF!,#REF!,#REF!</definedName>
    <definedName name="Cwvu.ADMIN._.CONST._.BUDGET." localSheetId="17" hidden="1">#REF!,#REF!,#REF!,#REF!,#REF!,#REF!,#REF!</definedName>
    <definedName name="Cwvu.ADMIN._.CONST._.BUDGET." localSheetId="18" hidden="1">#REF!,#REF!,#REF!,#REF!,#REF!,#REF!,#REF!</definedName>
    <definedName name="Cwvu.ADMIN._.CONST._.BUDGET." localSheetId="16" hidden="1">#REF!,#REF!,#REF!,#REF!,#REF!,#REF!,#REF!</definedName>
    <definedName name="Cwvu.ADMIN._.CONST._.BUDGET." localSheetId="1" hidden="1">#REF!,#REF!,#REF!,#REF!,#REF!,#REF!,#REF!</definedName>
    <definedName name="Cwvu.ADMIN._.CONST._.BUDGET." localSheetId="4" hidden="1">#REF!,#REF!,#REF!,#REF!,#REF!,#REF!,#REF!</definedName>
    <definedName name="Cwvu.ADMIN._.GEN._.MGMNT._.BUDGET." localSheetId="5" hidden="1">#REF!,#REF!,#REF!,#REF!,#REF!,#REF!</definedName>
    <definedName name="Cwvu.ADMIN._.GEN._.MGMNT._.BUDGET." localSheetId="17" hidden="1">#REF!,#REF!,#REF!,#REF!,#REF!,#REF!</definedName>
    <definedName name="Cwvu.ADMIN._.GEN._.MGMNT._.BUDGET." localSheetId="18" hidden="1">#REF!,#REF!,#REF!,#REF!,#REF!,#REF!</definedName>
    <definedName name="Cwvu.ADMIN._.GEN._.MGMNT._.BUDGET." localSheetId="16" hidden="1">#REF!,#REF!,#REF!,#REF!,#REF!,#REF!</definedName>
    <definedName name="Cwvu.ADMIN._.GEN._.MGMNT._.BUDGET." localSheetId="1" hidden="1">#REF!,#REF!,#REF!,#REF!,#REF!,#REF!</definedName>
    <definedName name="Cwvu.ADMIN._.GEN._.MGMNT._.BUDGET." localSheetId="4" hidden="1">#REF!,#REF!,#REF!,#REF!,#REF!,#REF!</definedName>
    <definedName name="Cwvu.ADMIN._.OTHER._.MEALS." localSheetId="5" hidden="1">#REF!,#REF!,#REF!,#REF!,#REF!,#REF!,#REF!,#REF!,#REF!</definedName>
    <definedName name="Cwvu.ADMIN._.OTHER._.MEALS." localSheetId="17" hidden="1">#REF!,#REF!,#REF!,#REF!,#REF!,#REF!,#REF!,#REF!,#REF!</definedName>
    <definedName name="Cwvu.ADMIN._.OTHER._.MEALS." localSheetId="18" hidden="1">#REF!,#REF!,#REF!,#REF!,#REF!,#REF!,#REF!,#REF!,#REF!</definedName>
    <definedName name="Cwvu.ADMIN._.OTHER._.MEALS." localSheetId="16" hidden="1">#REF!,#REF!,#REF!,#REF!,#REF!,#REF!,#REF!,#REF!,#REF!</definedName>
    <definedName name="Cwvu.ADMIN._.OTHER._.MEALS." localSheetId="1" hidden="1">#REF!,#REF!,#REF!,#REF!,#REF!,#REF!,#REF!,#REF!,#REF!</definedName>
    <definedName name="Cwvu.ADMIN._.OTHER._.MEALS." localSheetId="4" hidden="1">#REF!,#REF!,#REF!,#REF!,#REF!,#REF!,#REF!,#REF!,#REF!</definedName>
    <definedName name="Cwvu.ADMIN._.OTHER._.REGISTRATIONS." localSheetId="5" hidden="1">#REF!,#REF!,#REF!,#REF!,#REF!,#REF!,#REF!,#REF!,#REF!</definedName>
    <definedName name="Cwvu.ADMIN._.OTHER._.REGISTRATIONS." localSheetId="17" hidden="1">#REF!,#REF!,#REF!,#REF!,#REF!,#REF!,#REF!,#REF!,#REF!</definedName>
    <definedName name="Cwvu.ADMIN._.OTHER._.REGISTRATIONS." localSheetId="18" hidden="1">#REF!,#REF!,#REF!,#REF!,#REF!,#REF!,#REF!,#REF!,#REF!</definedName>
    <definedName name="Cwvu.ADMIN._.OTHER._.REGISTRATIONS." localSheetId="16" hidden="1">#REF!,#REF!,#REF!,#REF!,#REF!,#REF!,#REF!,#REF!,#REF!</definedName>
    <definedName name="Cwvu.ADMIN._.OTHER._.REGISTRATIONS." localSheetId="1" hidden="1">#REF!,#REF!,#REF!,#REF!,#REF!,#REF!,#REF!,#REF!,#REF!</definedName>
    <definedName name="Cwvu.ADMIN._.OTHER._.REGISTRATIONS." localSheetId="4" hidden="1">#REF!,#REF!,#REF!,#REF!,#REF!,#REF!,#REF!,#REF!,#REF!</definedName>
    <definedName name="Cwvu.ADMIN._.OTHER._.TRAVEL." localSheetId="5" hidden="1">#REF!,#REF!,#REF!,#REF!,#REF!,#REF!,#REF!,#REF!,#REF!</definedName>
    <definedName name="Cwvu.ADMIN._.OTHER._.TRAVEL." localSheetId="17" hidden="1">#REF!,#REF!,#REF!,#REF!,#REF!,#REF!,#REF!,#REF!,#REF!</definedName>
    <definedName name="Cwvu.ADMIN._.OTHER._.TRAVEL." localSheetId="18" hidden="1">#REF!,#REF!,#REF!,#REF!,#REF!,#REF!,#REF!,#REF!,#REF!</definedName>
    <definedName name="Cwvu.ADMIN._.OTHER._.TRAVEL." localSheetId="16" hidden="1">#REF!,#REF!,#REF!,#REF!,#REF!,#REF!,#REF!,#REF!,#REF!</definedName>
    <definedName name="Cwvu.ADMIN._.OTHER._.TRAVEL." localSheetId="1" hidden="1">#REF!,#REF!,#REF!,#REF!,#REF!,#REF!,#REF!,#REF!,#REF!</definedName>
    <definedName name="Cwvu.ADMIN._.OTHER._.TRAVEL." localSheetId="4" hidden="1">#REF!,#REF!,#REF!,#REF!,#REF!,#REF!,#REF!,#REF!,#REF!</definedName>
    <definedName name="Cwvu.CAM._.DEPREC." localSheetId="3" hidden="1">#REF!,#REF!,#REF!,#REF!,#REF!,#REF!,#REF!</definedName>
    <definedName name="Cwvu.CAM._.DEPREC." localSheetId="5" hidden="1">#REF!,#REF!,#REF!,#REF!,#REF!,#REF!,#REF!</definedName>
    <definedName name="Cwvu.CAM._.DEPREC." localSheetId="12" hidden="1">#REF!,#REF!,#REF!,#REF!,#REF!,#REF!,#REF!</definedName>
    <definedName name="Cwvu.CAM._.DEPREC." localSheetId="2" hidden="1">#REF!,#REF!,#REF!,#REF!,#REF!,#REF!,#REF!</definedName>
    <definedName name="Cwvu.CAM._.DEPREC." localSheetId="18" hidden="1">#REF!,#REF!,#REF!,#REF!,#REF!,#REF!,#REF!</definedName>
    <definedName name="Cwvu.CAM._.DEPREC." localSheetId="16" hidden="1">#REF!,#REF!,#REF!,#REF!,#REF!,#REF!,#REF!</definedName>
    <definedName name="Cwvu.CAM._.DEPREC." localSheetId="1" hidden="1">#REF!,#REF!,#REF!,#REF!,#REF!,#REF!,#REF!</definedName>
    <definedName name="Cwvu.CAM._.DEPREC." localSheetId="0" hidden="1">#REF!,#REF!,#REF!,#REF!,#REF!,#REF!,#REF!</definedName>
    <definedName name="Cwvu.CAM._.DEPREC." localSheetId="4" hidden="1">#REF!,#REF!,#REF!,#REF!,#REF!,#REF!,#REF!</definedName>
    <definedName name="Cwvu.CAPITAL._.ADDS." localSheetId="3" hidden="1">#REF!</definedName>
    <definedName name="Cwvu.CAPITAL._.ADDS." localSheetId="5" hidden="1">#REF!</definedName>
    <definedName name="Cwvu.CAPITAL._.ADDS." localSheetId="12" hidden="1">#REF!</definedName>
    <definedName name="Cwvu.CAPITAL._.ADDS." localSheetId="2" hidden="1">#REF!</definedName>
    <definedName name="Cwvu.CAPITAL._.ADDS." localSheetId="18" hidden="1">#REF!</definedName>
    <definedName name="Cwvu.CAPITAL._.ADDS." localSheetId="16" hidden="1">#REF!</definedName>
    <definedName name="Cwvu.CAPITAL._.ADDS." localSheetId="1" hidden="1">#REF!</definedName>
    <definedName name="Cwvu.CAPITAL._.ADDS." localSheetId="0" hidden="1">#REF!</definedName>
    <definedName name="Cwvu.CAPITAL._.ADDS." localSheetId="4" hidden="1">#REF!</definedName>
    <definedName name="Cwvu.CAPITAL._.DEPRECIATION." localSheetId="5" hidden="1">#REF!</definedName>
    <definedName name="Cwvu.CAPITAL._.DEPRECIATION." localSheetId="17" hidden="1">#REF!</definedName>
    <definedName name="Cwvu.CAPITAL._.DEPRECIATION." localSheetId="18" hidden="1">#REF!</definedName>
    <definedName name="Cwvu.CAPITAL._.DEPRECIATION." localSheetId="16" hidden="1">#REF!</definedName>
    <definedName name="Cwvu.CAPITAL._.DEPRECIATION." localSheetId="1" hidden="1">#REF!</definedName>
    <definedName name="Cwvu.CAPITAL._.DEPRECIATION." localSheetId="4" hidden="1">#REF!</definedName>
    <definedName name="Cwvu.clean._.and._.sweep._.bud." localSheetId="3" hidden="1">#REF!,#REF!,#REF!,#REF!,#REF!,#REF!,#REF!,#REF!,#REF!</definedName>
    <definedName name="Cwvu.clean._.and._.sweep._.bud." localSheetId="5" hidden="1">#REF!,#REF!,#REF!,#REF!,#REF!,#REF!,#REF!,#REF!,#REF!</definedName>
    <definedName name="Cwvu.clean._.and._.sweep._.bud." localSheetId="12" hidden="1">#REF!,#REF!,#REF!,#REF!,#REF!,#REF!,#REF!,#REF!,#REF!</definedName>
    <definedName name="Cwvu.clean._.and._.sweep._.bud." localSheetId="2" hidden="1">#REF!,#REF!,#REF!,#REF!,#REF!,#REF!,#REF!,#REF!,#REF!</definedName>
    <definedName name="Cwvu.clean._.and._.sweep._.bud." localSheetId="18" hidden="1">#REF!,#REF!,#REF!,#REF!,#REF!,#REF!,#REF!,#REF!,#REF!</definedName>
    <definedName name="Cwvu.clean._.and._.sweep._.bud." localSheetId="16" hidden="1">#REF!,#REF!,#REF!,#REF!,#REF!,#REF!,#REF!,#REF!,#REF!</definedName>
    <definedName name="Cwvu.clean._.and._.sweep._.bud." localSheetId="1" hidden="1">#REF!,#REF!,#REF!,#REF!,#REF!,#REF!,#REF!,#REF!,#REF!</definedName>
    <definedName name="Cwvu.clean._.and._.sweep._.bud." localSheetId="0" hidden="1">#REF!,#REF!,#REF!,#REF!,#REF!,#REF!,#REF!,#REF!,#REF!</definedName>
    <definedName name="Cwvu.clean._.and._.sweep._.bud." localSheetId="4" hidden="1">#REF!,#REF!,#REF!,#REF!,#REF!,#REF!,#REF!,#REF!,#REF!</definedName>
    <definedName name="Cwvu.CLEAN._.N._.SWEEP._.BUDGET." localSheetId="3" hidden="1">#REF!,#REF!,#REF!,#REF!,#REF!,#REF!,#REF!,#REF!,#REF!</definedName>
    <definedName name="Cwvu.CLEAN._.N._.SWEEP._.BUDGET." localSheetId="5" hidden="1">#REF!,#REF!,#REF!,#REF!,#REF!,#REF!,#REF!,#REF!,#REF!</definedName>
    <definedName name="Cwvu.CLEAN._.N._.SWEEP._.BUDGET." localSheetId="12" hidden="1">#REF!,#REF!,#REF!,#REF!,#REF!,#REF!,#REF!,#REF!,#REF!</definedName>
    <definedName name="Cwvu.CLEAN._.N._.SWEEP._.BUDGET." localSheetId="2" hidden="1">#REF!,#REF!,#REF!,#REF!,#REF!,#REF!,#REF!,#REF!,#REF!</definedName>
    <definedName name="Cwvu.CLEAN._.N._.SWEEP._.BUDGET." localSheetId="18" hidden="1">#REF!,#REF!,#REF!,#REF!,#REF!,#REF!,#REF!,#REF!,#REF!</definedName>
    <definedName name="Cwvu.CLEAN._.N._.SWEEP._.BUDGET." localSheetId="16" hidden="1">#REF!,#REF!,#REF!,#REF!,#REF!,#REF!,#REF!,#REF!,#REF!</definedName>
    <definedName name="Cwvu.CLEAN._.N._.SWEEP._.BUDGET." localSheetId="1" hidden="1">#REF!,#REF!,#REF!,#REF!,#REF!,#REF!,#REF!,#REF!,#REF!</definedName>
    <definedName name="Cwvu.CLEAN._.N._.SWEEP._.BUDGET." localSheetId="0" hidden="1">#REF!,#REF!,#REF!,#REF!,#REF!,#REF!,#REF!,#REF!,#REF!</definedName>
    <definedName name="Cwvu.CLEAN._.N._.SWEEP._.BUDGET." localSheetId="4" hidden="1">#REF!,#REF!,#REF!,#REF!,#REF!,#REF!,#REF!,#REF!,#REF!</definedName>
    <definedName name="Cwvu.DETAIL._.BACKUP." localSheetId="5" hidden="1">#REF!,#REF!,#REF!,#REF!</definedName>
    <definedName name="Cwvu.DETAIL._.BACKUP." localSheetId="17" hidden="1">#REF!,#REF!,#REF!,#REF!</definedName>
    <definedName name="Cwvu.DETAIL._.BACKUP." localSheetId="18" hidden="1">#REF!,#REF!,#REF!,#REF!</definedName>
    <definedName name="Cwvu.DETAIL._.BACKUP." localSheetId="16" hidden="1">#REF!,#REF!,#REF!,#REF!</definedName>
    <definedName name="Cwvu.DETAIL._.BACKUP." localSheetId="1" hidden="1">#REF!,#REF!,#REF!,#REF!</definedName>
    <definedName name="Cwvu.DETAIL._.BACKUP." localSheetId="4" hidden="1">#REF!,#REF!,#REF!,#REF!</definedName>
    <definedName name="Cwvu.JENNIFERS._.BUDGET." localSheetId="5" hidden="1">#REF!,#REF!,#REF!,#REF!</definedName>
    <definedName name="Cwvu.JENNIFERS._.BUDGET." localSheetId="17" hidden="1">#REF!,#REF!,#REF!,#REF!</definedName>
    <definedName name="Cwvu.JENNIFERS._.BUDGET." localSheetId="18" hidden="1">#REF!,#REF!,#REF!,#REF!</definedName>
    <definedName name="Cwvu.JENNIFERS._.BUDGET." localSheetId="16" hidden="1">#REF!,#REF!,#REF!,#REF!</definedName>
    <definedName name="Cwvu.JENNIFERS._.BUDGET." localSheetId="1" hidden="1">#REF!,#REF!,#REF!,#REF!</definedName>
    <definedName name="Cwvu.JENNIFERS._.BUDGET." localSheetId="4" hidden="1">#REF!,#REF!,#REF!,#REF!</definedName>
    <definedName name="Cwvu.MAIN._.BUDGET." localSheetId="5" hidden="1">#REF!,#REF!,#REF!,#REF!</definedName>
    <definedName name="Cwvu.MAIN._.BUDGET." localSheetId="17" hidden="1">#REF!,#REF!,#REF!,#REF!</definedName>
    <definedName name="Cwvu.MAIN._.BUDGET." localSheetId="18" hidden="1">#REF!,#REF!,#REF!,#REF!</definedName>
    <definedName name="Cwvu.MAIN._.BUDGET." localSheetId="16" hidden="1">#REF!,#REF!,#REF!,#REF!</definedName>
    <definedName name="Cwvu.MAIN._.BUDGET." localSheetId="1" hidden="1">#REF!,#REF!,#REF!,#REF!</definedName>
    <definedName name="Cwvu.MAIN._.BUDGET." localSheetId="4" hidden="1">#REF!,#REF!,#REF!,#REF!</definedName>
    <definedName name="Cwvu.PAYROLL." localSheetId="5" hidden="1">#REF!,#REF!,#REF!,#REF!</definedName>
    <definedName name="Cwvu.PAYROLL." localSheetId="17" hidden="1">#REF!,#REF!,#REF!,#REF!</definedName>
    <definedName name="Cwvu.PAYROLL." localSheetId="18" hidden="1">#REF!,#REF!,#REF!,#REF!</definedName>
    <definedName name="Cwvu.PAYROLL." localSheetId="16" hidden="1">#REF!,#REF!,#REF!,#REF!</definedName>
    <definedName name="Cwvu.PAYROLL." localSheetId="1" hidden="1">#REF!,#REF!,#REF!,#REF!</definedName>
    <definedName name="Cwvu.PAYROLL." localSheetId="4" hidden="1">#REF!,#REF!,#REF!,#REF!</definedName>
    <definedName name="Cwvu.PERS._.PROP._.DETAIL." localSheetId="5" hidden="1">#REF!,#REF!,#REF!,#REF!</definedName>
    <definedName name="Cwvu.PERS._.PROP._.DETAIL." localSheetId="17" hidden="1">#REF!,#REF!,#REF!,#REF!</definedName>
    <definedName name="Cwvu.PERS._.PROP._.DETAIL." localSheetId="18" hidden="1">#REF!,#REF!,#REF!,#REF!</definedName>
    <definedName name="Cwvu.PERS._.PROP._.DETAIL." localSheetId="16" hidden="1">#REF!,#REF!,#REF!,#REF!</definedName>
    <definedName name="Cwvu.PERS._.PROP._.DETAIL." localSheetId="1" hidden="1">#REF!,#REF!,#REF!,#REF!</definedName>
    <definedName name="Cwvu.PERS._.PROP._.DETAIL." localSheetId="4" hidden="1">#REF!,#REF!,#REF!,#REF!</definedName>
    <definedName name="D" localSheetId="3" hidden="1">{#N/A,#N/A,FALSE,"AD_Purch";#N/A,#N/A,FALSE,"Projections";#N/A,#N/A,FALSE,"DCF";#N/A,#N/A,FALSE,"Mkt Val"}</definedName>
    <definedName name="D" localSheetId="5" hidden="1">{#N/A,#N/A,FALSE,"AD_Purch";#N/A,#N/A,FALSE,"Projections";#N/A,#N/A,FALSE,"DCF";#N/A,#N/A,FALSE,"Mkt Val"}</definedName>
    <definedName name="D" localSheetId="12" hidden="1">{#N/A,#N/A,FALSE,"AD_Purch";#N/A,#N/A,FALSE,"Projections";#N/A,#N/A,FALSE,"DCF";#N/A,#N/A,FALSE,"Mkt Val"}</definedName>
    <definedName name="D" localSheetId="2" hidden="1">{#N/A,#N/A,FALSE,"AD_Purch";#N/A,#N/A,FALSE,"Projections";#N/A,#N/A,FALSE,"DCF";#N/A,#N/A,FALSE,"Mkt Val"}</definedName>
    <definedName name="D" localSheetId="17" hidden="1">{#N/A,#N/A,FALSE,"AD_Purch";#N/A,#N/A,FALSE,"Projections";#N/A,#N/A,FALSE,"DCF";#N/A,#N/A,FALSE,"Mkt Val"}</definedName>
    <definedName name="D" localSheetId="18" hidden="1">{#N/A,#N/A,FALSE,"AD_Purch";#N/A,#N/A,FALSE,"Projections";#N/A,#N/A,FALSE,"DCF";#N/A,#N/A,FALSE,"Mkt Val"}</definedName>
    <definedName name="D" localSheetId="16"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 localSheetId="4" hidden="1">{#N/A,#N/A,FALSE,"AD_Purch";#N/A,#N/A,FALSE,"Projections";#N/A,#N/A,FALSE,"DCF";#N/A,#N/A,FALSE,"Mkt Val"}</definedName>
    <definedName name="def" localSheetId="3" hidden="1">{"histincome",#N/A,FALSE,"hyfins";"closing balance",#N/A,FALSE,"hyfins"}</definedName>
    <definedName name="def" localSheetId="5" hidden="1">{"histincome",#N/A,FALSE,"hyfins";"closing balance",#N/A,FALSE,"hyfins"}</definedName>
    <definedName name="def" localSheetId="12" hidden="1">{"histincome",#N/A,FALSE,"hyfins";"closing balance",#N/A,FALSE,"hyfins"}</definedName>
    <definedName name="def" localSheetId="2" hidden="1">{"histincome",#N/A,FALSE,"hyfins";"closing balance",#N/A,FALSE,"hyfins"}</definedName>
    <definedName name="def" localSheetId="17" hidden="1">{"histincome",#N/A,FALSE,"hyfins";"closing balance",#N/A,FALSE,"hyfins"}</definedName>
    <definedName name="def" localSheetId="18" hidden="1">{"histincome",#N/A,FALSE,"hyfins";"closing balance",#N/A,FALSE,"hyfins"}</definedName>
    <definedName name="def" localSheetId="16"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f" localSheetId="4" hidden="1">{"histincome",#N/A,FALSE,"hyfins";"closing balance",#N/A,FALSE,"hyfins"}</definedName>
    <definedName name="Depo11914154285" localSheetId="5" hidden="1">#REF!</definedName>
    <definedName name="Depo11914154285" localSheetId="17" hidden="1">#REF!</definedName>
    <definedName name="Depo11914154285" localSheetId="18" hidden="1">#REF!</definedName>
    <definedName name="Depo11914154285" localSheetId="16" hidden="1">#REF!</definedName>
    <definedName name="Depo11914154285" localSheetId="1" hidden="1">#REF!</definedName>
    <definedName name="Depo11914154285" localSheetId="4" hidden="1">#REF!</definedName>
    <definedName name="depositline1" localSheetId="5" hidden="1">#REF!,#REF!</definedName>
    <definedName name="depositline1" localSheetId="17" hidden="1">#REF!,#REF!</definedName>
    <definedName name="depositline1" localSheetId="18" hidden="1">#REF!,#REF!</definedName>
    <definedName name="depositline1" localSheetId="16" hidden="1">#REF!,#REF!</definedName>
    <definedName name="depositline1" localSheetId="1" hidden="1">#REF!,#REF!</definedName>
    <definedName name="depositline1" localSheetId="4" hidden="1">#REF!,#REF!</definedName>
    <definedName name="dfg" localSheetId="3" hidden="1">{"cred comp",#N/A,FALSE,"Comparable Credit Analysis";"IS",#N/A,FALSE,"IS";"Sensitivity",#N/A,FALSE,"Sensitivity";"BS",#N/A,FALSE,"BS";"Bond Summary",#N/A,FALSE,"B Summary";"AD",#N/A,FALSE,"Accretion";"NAV",#N/A,FALSE,"NAV";"SU",#N/A,FALSE,"S&amp;U";"acq. study",#N/A,FALSE,"Acq. Study";"F Charges",#N/A,FALSE,"Fixed Charges"}</definedName>
    <definedName name="dfg" localSheetId="5"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7" hidden="1">{"cred comp",#N/A,FALSE,"Comparable Credit Analysis";"IS",#N/A,FALSE,"IS";"Sensitivity",#N/A,FALSE,"Sensitivity";"BS",#N/A,FALSE,"BS";"Bond Summary",#N/A,FALSE,"B Summary";"AD",#N/A,FALSE,"Accretion";"NAV",#N/A,FALSE,"NAV";"SU",#N/A,FALSE,"S&amp;U";"acq. study",#N/A,FALSE,"Acq. Study";"F Charges",#N/A,FALSE,"Fixed Charges"}</definedName>
    <definedName name="dfg" localSheetId="18" hidden="1">{"cred comp",#N/A,FALSE,"Comparable Credit Analysis";"IS",#N/A,FALSE,"IS";"Sensitivity",#N/A,FALSE,"Sensitivity";"BS",#N/A,FALSE,"BS";"Bond Summary",#N/A,FALSE,"B Summary";"AD",#N/A,FALSE,"Accretion";"NAV",#N/A,FALSE,"NAV";"SU",#N/A,FALSE,"S&amp;U";"acq. study",#N/A,FALSE,"Acq. Study";"F Charges",#N/A,FALSE,"Fixed Charges"}</definedName>
    <definedName name="dfg" localSheetId="16"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 localSheetId="4" hidden="1">{"cred comp",#N/A,FALSE,"Comparable Credit Analysis";"IS",#N/A,FALSE,"IS";"Sensitivity",#N/A,FALSE,"Sensitivity";"BS",#N/A,FALSE,"BS";"Bond Summary",#N/A,FALSE,"B Summary";"AD",#N/A,FALSE,"Accretion";"NAV",#N/A,FALSE,"NAV";"SU",#N/A,FALSE,"S&amp;U";"acq. study",#N/A,FALSE,"Acq. Study";"F Charges",#N/A,FALSE,"Fixed Charges"}</definedName>
    <definedName name="dfg_1" localSheetId="3" hidden="1">{"cred comp",#N/A,FALSE,"Comparable Credit Analysis";"IS",#N/A,FALSE,"IS";"Sensitivity",#N/A,FALSE,"Sensitivity";"BS",#N/A,FALSE,"BS";"Bond Summary",#N/A,FALSE,"B Summary";"AD",#N/A,FALSE,"Accretion";"NAV",#N/A,FALSE,"NAV";"SU",#N/A,FALSE,"S&amp;U";"acq. study",#N/A,FALSE,"Acq. Study";"F Charges",#N/A,FALSE,"Fixed Charges"}</definedName>
    <definedName name="dfg_1" localSheetId="5"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7" hidden="1">{"cred comp",#N/A,FALSE,"Comparable Credit Analysis";"IS",#N/A,FALSE,"IS";"Sensitivity",#N/A,FALSE,"Sensitivity";"BS",#N/A,FALSE,"BS";"Bond Summary",#N/A,FALSE,"B Summary";"AD",#N/A,FALSE,"Accretion";"NAV",#N/A,FALSE,"NAV";"SU",#N/A,FALSE,"S&amp;U";"acq. study",#N/A,FALSE,"Acq. Study";"F Charges",#N/A,FALSE,"Fixed Charges"}</definedName>
    <definedName name="dfg_1" localSheetId="18" hidden="1">{"cred comp",#N/A,FALSE,"Comparable Credit Analysis";"IS",#N/A,FALSE,"IS";"Sensitivity",#N/A,FALSE,"Sensitivity";"BS",#N/A,FALSE,"BS";"Bond Summary",#N/A,FALSE,"B Summary";"AD",#N/A,FALSE,"Accretion";"NAV",#N/A,FALSE,"NAV";"SU",#N/A,FALSE,"S&amp;U";"acq. study",#N/A,FALSE,"Acq. Study";"F Charges",#N/A,FALSE,"Fixed Charges"}</definedName>
    <definedName name="dfg_1" localSheetId="16"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4" hidden="1">{"cred comp",#N/A,FALSE,"Comparable Credit Analysis";"IS",#N/A,FALSE,"IS";"Sensitivity",#N/A,FALSE,"Sensitivity";"BS",#N/A,FALSE,"BS";"Bond Summary",#N/A,FALSE,"B Summary";"AD",#N/A,FALSE,"Accretion";"NAV",#N/A,FALSE,"NAV";"SU",#N/A,FALSE,"S&amp;U";"acq. study",#N/A,FALSE,"Acq. Study";"F Charges",#N/A,FALSE,"Fixed Charges"}</definedName>
    <definedName name="dfg_2" localSheetId="3" hidden="1">{"cred comp",#N/A,FALSE,"Comparable Credit Analysis";"IS",#N/A,FALSE,"IS";"Sensitivity",#N/A,FALSE,"Sensitivity";"BS",#N/A,FALSE,"BS";"Bond Summary",#N/A,FALSE,"B Summary";"AD",#N/A,FALSE,"Accretion";"NAV",#N/A,FALSE,"NAV";"SU",#N/A,FALSE,"S&amp;U";"acq. study",#N/A,FALSE,"Acq. Study";"F Charges",#N/A,FALSE,"Fixed Charges"}</definedName>
    <definedName name="dfg_2" localSheetId="5"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7" hidden="1">{"cred comp",#N/A,FALSE,"Comparable Credit Analysis";"IS",#N/A,FALSE,"IS";"Sensitivity",#N/A,FALSE,"Sensitivity";"BS",#N/A,FALSE,"BS";"Bond Summary",#N/A,FALSE,"B Summary";"AD",#N/A,FALSE,"Accretion";"NAV",#N/A,FALSE,"NAV";"SU",#N/A,FALSE,"S&amp;U";"acq. study",#N/A,FALSE,"Acq. Study";"F Charges",#N/A,FALSE,"Fixed Charges"}</definedName>
    <definedName name="dfg_2" localSheetId="18" hidden="1">{"cred comp",#N/A,FALSE,"Comparable Credit Analysis";"IS",#N/A,FALSE,"IS";"Sensitivity",#N/A,FALSE,"Sensitivity";"BS",#N/A,FALSE,"BS";"Bond Summary",#N/A,FALSE,"B Summary";"AD",#N/A,FALSE,"Accretion";"NAV",#N/A,FALSE,"NAV";"SU",#N/A,FALSE,"S&amp;U";"acq. study",#N/A,FALSE,"Acq. Study";"F Charges",#N/A,FALSE,"Fixed Charges"}</definedName>
    <definedName name="dfg_2" localSheetId="16"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4" hidden="1">{"cred comp",#N/A,FALSE,"Comparable Credit Analysis";"IS",#N/A,FALSE,"IS";"Sensitivity",#N/A,FALSE,"Sensitivity";"BS",#N/A,FALSE,"BS";"Bond Summary",#N/A,FALSE,"B Summary";"AD",#N/A,FALSE,"Accretion";"NAV",#N/A,FALSE,"NAV";"SU",#N/A,FALSE,"S&amp;U";"acq. study",#N/A,FALSE,"Acq. Study";"F Charges",#N/A,FALSE,"Fixed Charges"}</definedName>
    <definedName name="dfg_3" localSheetId="3" hidden="1">{"cred comp",#N/A,FALSE,"Comparable Credit Analysis";"IS",#N/A,FALSE,"IS";"Sensitivity",#N/A,FALSE,"Sensitivity";"BS",#N/A,FALSE,"BS";"Bond Summary",#N/A,FALSE,"B Summary";"AD",#N/A,FALSE,"Accretion";"NAV",#N/A,FALSE,"NAV";"SU",#N/A,FALSE,"S&amp;U";"acq. study",#N/A,FALSE,"Acq. Study";"F Charges",#N/A,FALSE,"Fixed Charges"}</definedName>
    <definedName name="dfg_3" localSheetId="5"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7" hidden="1">{"cred comp",#N/A,FALSE,"Comparable Credit Analysis";"IS",#N/A,FALSE,"IS";"Sensitivity",#N/A,FALSE,"Sensitivity";"BS",#N/A,FALSE,"BS";"Bond Summary",#N/A,FALSE,"B Summary";"AD",#N/A,FALSE,"Accretion";"NAV",#N/A,FALSE,"NAV";"SU",#N/A,FALSE,"S&amp;U";"acq. study",#N/A,FALSE,"Acq. Study";"F Charges",#N/A,FALSE,"Fixed Charges"}</definedName>
    <definedName name="dfg_3" localSheetId="18" hidden="1">{"cred comp",#N/A,FALSE,"Comparable Credit Analysis";"IS",#N/A,FALSE,"IS";"Sensitivity",#N/A,FALSE,"Sensitivity";"BS",#N/A,FALSE,"BS";"Bond Summary",#N/A,FALSE,"B Summary";"AD",#N/A,FALSE,"Accretion";"NAV",#N/A,FALSE,"NAV";"SU",#N/A,FALSE,"S&amp;U";"acq. study",#N/A,FALSE,"Acq. Study";"F Charges",#N/A,FALSE,"Fixed Charges"}</definedName>
    <definedName name="dfg_3" localSheetId="16"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4" hidden="1">{"cred comp",#N/A,FALSE,"Comparable Credit Analysis";"IS",#N/A,FALSE,"IS";"Sensitivity",#N/A,FALSE,"Sensitivity";"BS",#N/A,FALSE,"BS";"Bond Summary",#N/A,FALSE,"B Summary";"AD",#N/A,FALSE,"Accretion";"NAV",#N/A,FALSE,"NAV";"SU",#N/A,FALSE,"S&amp;U";"acq. study",#N/A,FALSE,"Acq. Study";"F Charges",#N/A,FALSE,"Fixed Charges"}</definedName>
    <definedName name="dfg_4" localSheetId="3" hidden="1">{"cred comp",#N/A,FALSE,"Comparable Credit Analysis";"IS",#N/A,FALSE,"IS";"Sensitivity",#N/A,FALSE,"Sensitivity";"BS",#N/A,FALSE,"BS";"Bond Summary",#N/A,FALSE,"B Summary";"AD",#N/A,FALSE,"Accretion";"NAV",#N/A,FALSE,"NAV";"SU",#N/A,FALSE,"S&amp;U";"acq. study",#N/A,FALSE,"Acq. Study";"F Charges",#N/A,FALSE,"Fixed Charges"}</definedName>
    <definedName name="dfg_4" localSheetId="5"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7" hidden="1">{"cred comp",#N/A,FALSE,"Comparable Credit Analysis";"IS",#N/A,FALSE,"IS";"Sensitivity",#N/A,FALSE,"Sensitivity";"BS",#N/A,FALSE,"BS";"Bond Summary",#N/A,FALSE,"B Summary";"AD",#N/A,FALSE,"Accretion";"NAV",#N/A,FALSE,"NAV";"SU",#N/A,FALSE,"S&amp;U";"acq. study",#N/A,FALSE,"Acq. Study";"F Charges",#N/A,FALSE,"Fixed Charges"}</definedName>
    <definedName name="dfg_4" localSheetId="18" hidden="1">{"cred comp",#N/A,FALSE,"Comparable Credit Analysis";"IS",#N/A,FALSE,"IS";"Sensitivity",#N/A,FALSE,"Sensitivity";"BS",#N/A,FALSE,"BS";"Bond Summary",#N/A,FALSE,"B Summary";"AD",#N/A,FALSE,"Accretion";"NAV",#N/A,FALSE,"NAV";"SU",#N/A,FALSE,"S&amp;U";"acq. study",#N/A,FALSE,"Acq. Study";"F Charges",#N/A,FALSE,"Fixed Charges"}</definedName>
    <definedName name="dfg_4" localSheetId="16"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4" hidden="1">{"cred comp",#N/A,FALSE,"Comparable Credit Analysis";"IS",#N/A,FALSE,"IS";"Sensitivity",#N/A,FALSE,"Sensitivity";"BS",#N/A,FALSE,"BS";"Bond Summary",#N/A,FALSE,"B Summary";"AD",#N/A,FALSE,"Accretion";"NAV",#N/A,FALSE,"NAV";"SU",#N/A,FALSE,"S&amp;U";"acq. study",#N/A,FALSE,"Acq. Study";"F Charges",#N/A,FALSE,"Fixed Charges"}</definedName>
    <definedName name="dfg_5" localSheetId="3" hidden="1">{"cred comp",#N/A,FALSE,"Comparable Credit Analysis";"IS",#N/A,FALSE,"IS";"Sensitivity",#N/A,FALSE,"Sensitivity";"BS",#N/A,FALSE,"BS";"Bond Summary",#N/A,FALSE,"B Summary";"AD",#N/A,FALSE,"Accretion";"NAV",#N/A,FALSE,"NAV";"SU",#N/A,FALSE,"S&amp;U";"acq. study",#N/A,FALSE,"Acq. Study";"F Charges",#N/A,FALSE,"Fixed Charges"}</definedName>
    <definedName name="dfg_5" localSheetId="5"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7" hidden="1">{"cred comp",#N/A,FALSE,"Comparable Credit Analysis";"IS",#N/A,FALSE,"IS";"Sensitivity",#N/A,FALSE,"Sensitivity";"BS",#N/A,FALSE,"BS";"Bond Summary",#N/A,FALSE,"B Summary";"AD",#N/A,FALSE,"Accretion";"NAV",#N/A,FALSE,"NAV";"SU",#N/A,FALSE,"S&amp;U";"acq. study",#N/A,FALSE,"Acq. Study";"F Charges",#N/A,FALSE,"Fixed Charges"}</definedName>
    <definedName name="dfg_5" localSheetId="18" hidden="1">{"cred comp",#N/A,FALSE,"Comparable Credit Analysis";"IS",#N/A,FALSE,"IS";"Sensitivity",#N/A,FALSE,"Sensitivity";"BS",#N/A,FALSE,"BS";"Bond Summary",#N/A,FALSE,"B Summary";"AD",#N/A,FALSE,"Accretion";"NAV",#N/A,FALSE,"NAV";"SU",#N/A,FALSE,"S&amp;U";"acq. study",#N/A,FALSE,"Acq. Study";"F Charges",#N/A,FALSE,"Fixed Charges"}</definedName>
    <definedName name="dfg_5" localSheetId="16"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4"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5" hidden="1">#REF!</definedName>
    <definedName name="ECARATES" localSheetId="17" hidden="1">#REF!</definedName>
    <definedName name="ECARATES" localSheetId="18" hidden="1">#REF!</definedName>
    <definedName name="ECARATES" localSheetId="16" hidden="1">#REF!</definedName>
    <definedName name="ECARATES" localSheetId="1" hidden="1">#REF!</definedName>
    <definedName name="ECARATES" localSheetId="4" hidden="1">#REF!</definedName>
    <definedName name="EQRATECAPA" localSheetId="5" hidden="1">#REF!</definedName>
    <definedName name="EQRATECAPA" localSheetId="17" hidden="1">#REF!</definedName>
    <definedName name="EQRATECAPA" localSheetId="18" hidden="1">#REF!</definedName>
    <definedName name="EQRATECAPA" localSheetId="16" hidden="1">#REF!</definedName>
    <definedName name="EQRATECAPA" localSheetId="1" hidden="1">#REF!</definedName>
    <definedName name="EQRATECAPA" localSheetId="4" hidden="1">#REF!</definedName>
    <definedName name="EQRATECURRENT" localSheetId="5" hidden="1">#REF!</definedName>
    <definedName name="EQRATECURRENT" localSheetId="17" hidden="1">#REF!</definedName>
    <definedName name="EQRATECURRENT" localSheetId="18" hidden="1">#REF!</definedName>
    <definedName name="EQRATECURRENT" localSheetId="16" hidden="1">#REF!</definedName>
    <definedName name="EQRATECURRENT" localSheetId="1" hidden="1">#REF!</definedName>
    <definedName name="EQRATECURRENT" localSheetId="4" hidden="1">#REF!</definedName>
    <definedName name="EQRATETEXAS" localSheetId="5" hidden="1">#REF!</definedName>
    <definedName name="EQRATETEXAS" localSheetId="17" hidden="1">#REF!</definedName>
    <definedName name="EQRATETEXAS" localSheetId="18" hidden="1">#REF!</definedName>
    <definedName name="EQRATETEXAS" localSheetId="16" hidden="1">#REF!</definedName>
    <definedName name="EQRATETEXAS" localSheetId="1" hidden="1">#REF!</definedName>
    <definedName name="EQRATETEXAS" localSheetId="4" hidden="1">#REF!</definedName>
    <definedName name="esnrc39c1_values" localSheetId="3" hidden="1">{"AT","COMPANIES",TRUE}</definedName>
    <definedName name="esnrc39c1_values" localSheetId="5" hidden="1">{"AT","COMPANIES",TRUE}</definedName>
    <definedName name="esnrc39c1_values" localSheetId="12" hidden="1">{"AT","COMPANIES",TRUE}</definedName>
    <definedName name="esnrc39c1_values" localSheetId="2" hidden="1">{"AT","COMPANIES",TRUE}</definedName>
    <definedName name="esnrc39c1_values" localSheetId="17" hidden="1">{"AT","COMPANIES",TRUE}</definedName>
    <definedName name="esnrc39c1_values" localSheetId="18" hidden="1">{"AT","COMPANIES",TRUE}</definedName>
    <definedName name="esnrc39c1_values" localSheetId="16" hidden="1">{"AT","COMPANIES",TRUE}</definedName>
    <definedName name="esnrc39c1_values" localSheetId="1" hidden="1">{"AT","COMPANIES",TRUE}</definedName>
    <definedName name="esnrc39c1_values" localSheetId="0" hidden="1">{"AT","COMPANIES",TRUE}</definedName>
    <definedName name="esnrc39c1_values" localSheetId="4" hidden="1">{"AT","COMPANIES",TRUE}</definedName>
    <definedName name="ev.Calculation" hidden="1">-4105</definedName>
    <definedName name="ev.Initialized" hidden="1">FALSE</definedName>
    <definedName name="EV__LASTREFTIME__" hidden="1">39953.3372337963</definedName>
    <definedName name="FACRATE" localSheetId="5" hidden="1">#REF!</definedName>
    <definedName name="FACRATE" localSheetId="17" hidden="1">#REF!</definedName>
    <definedName name="FACRATE" localSheetId="18" hidden="1">#REF!</definedName>
    <definedName name="FACRATE" localSheetId="16" hidden="1">#REF!</definedName>
    <definedName name="FACRATE" localSheetId="1" hidden="1">#REF!</definedName>
    <definedName name="FACRATE" localSheetId="4" hidden="1">#REF!</definedName>
    <definedName name="fdfghdf" localSheetId="3" hidden="1">{"inputs raw data",#N/A,TRUE,"INPUT"}</definedName>
    <definedName name="fdfghdf" localSheetId="5" hidden="1">{"inputs raw data",#N/A,TRUE,"INPUT"}</definedName>
    <definedName name="fdfghdf" localSheetId="12" hidden="1">{"inputs raw data",#N/A,TRUE,"INPUT"}</definedName>
    <definedName name="fdfghdf" localSheetId="2" hidden="1">{"inputs raw data",#N/A,TRUE,"INPUT"}</definedName>
    <definedName name="fdfghdf" localSheetId="17" hidden="1">{"inputs raw data",#N/A,TRUE,"INPUT"}</definedName>
    <definedName name="fdfghdf" localSheetId="18" hidden="1">{"inputs raw data",#N/A,TRUE,"INPUT"}</definedName>
    <definedName name="fdfghdf" localSheetId="16" hidden="1">{"inputs raw data",#N/A,TRUE,"INPUT"}</definedName>
    <definedName name="fdfghdf" localSheetId="1" hidden="1">{"inputs raw data",#N/A,TRUE,"INPUT"}</definedName>
    <definedName name="fdfghdf" localSheetId="0" hidden="1">{"inputs raw data",#N/A,TRUE,"INPUT"}</definedName>
    <definedName name="fdfghdf" localSheetId="4" hidden="1">{"inputs raw data",#N/A,TRUE,"INPUT"}</definedName>
    <definedName name="fgh" localSheetId="5" hidden="1">#REF!</definedName>
    <definedName name="fgh" localSheetId="15" hidden="1">#REF!</definedName>
    <definedName name="fgh" localSheetId="17" hidden="1">#REF!</definedName>
    <definedName name="fgh" localSheetId="13" hidden="1">#REF!</definedName>
    <definedName name="fgh" localSheetId="18" hidden="1">#REF!</definedName>
    <definedName name="fgh" localSheetId="16" hidden="1">#REF!</definedName>
    <definedName name="fgh" localSheetId="1" hidden="1">#REF!</definedName>
    <definedName name="fgh" localSheetId="4" hidden="1">#REF!</definedName>
    <definedName name="FLOORLOCK" localSheetId="5" hidden="1">#REF!</definedName>
    <definedName name="FLOORLOCK" localSheetId="17" hidden="1">#REF!</definedName>
    <definedName name="FLOORLOCK" localSheetId="18" hidden="1">#REF!</definedName>
    <definedName name="FLOORLOCK" localSheetId="16" hidden="1">#REF!</definedName>
    <definedName name="FLOORLOCK" localSheetId="1" hidden="1">#REF!</definedName>
    <definedName name="FLOORLOCK" localSheetId="4" hidden="1">#REF!</definedName>
    <definedName name="FloorLock2" localSheetId="5" hidden="1">#REF!</definedName>
    <definedName name="FloorLock2" localSheetId="17" hidden="1">#REF!</definedName>
    <definedName name="FloorLock2" localSheetId="18" hidden="1">#REF!</definedName>
    <definedName name="FloorLock2" localSheetId="16" hidden="1">#REF!</definedName>
    <definedName name="FloorLock2" localSheetId="1" hidden="1">#REF!</definedName>
    <definedName name="FloorLock2" localSheetId="4" hidden="1">#REF!</definedName>
    <definedName name="FLOORPRIME" localSheetId="5" hidden="1">#REF!</definedName>
    <definedName name="FLOORPRIME" localSheetId="17" hidden="1">#REF!</definedName>
    <definedName name="FLOORPRIME" localSheetId="18" hidden="1">#REF!</definedName>
    <definedName name="FLOORPRIME" localSheetId="16" hidden="1">#REF!</definedName>
    <definedName name="FLOORPRIME" localSheetId="1" hidden="1">#REF!</definedName>
    <definedName name="FLOORPRIME" localSheetId="4" hidden="1">#REF!</definedName>
    <definedName name="FloorPRIME2" localSheetId="5" hidden="1">#REF!</definedName>
    <definedName name="FloorPRIME2" localSheetId="17" hidden="1">#REF!</definedName>
    <definedName name="FloorPRIME2" localSheetId="18" hidden="1">#REF!</definedName>
    <definedName name="FloorPRIME2" localSheetId="16" hidden="1">#REF!</definedName>
    <definedName name="FloorPRIME2" localSheetId="1" hidden="1">#REF!</definedName>
    <definedName name="FloorPRIME2" localSheetId="4" hidden="1">#REF!</definedName>
    <definedName name="gf" localSheetId="5" hidden="1">#REF!</definedName>
    <definedName name="gf" localSheetId="17" hidden="1">#REF!</definedName>
    <definedName name="gf" localSheetId="18" hidden="1">#REF!</definedName>
    <definedName name="gf" localSheetId="16" hidden="1">#REF!</definedName>
    <definedName name="gf" localSheetId="1" hidden="1">#REF!</definedName>
    <definedName name="gf" localSheetId="4" hidden="1">#REF!</definedName>
    <definedName name="hn.ExtDb" hidden="1">FALSE</definedName>
    <definedName name="hn.ModelType" hidden="1">"DEAL"</definedName>
    <definedName name="hn.ModelVersion" hidden="1">1</definedName>
    <definedName name="hn.NoUpload" hidden="1">0</definedName>
    <definedName name="hod" localSheetId="3" hidden="1">{#N/A,#N/A,FALSE,"TS";#N/A,#N/A,FALSE,"Combo";#N/A,#N/A,FALSE,"FAIR";#N/A,#N/A,FALSE,"RBC";#N/A,#N/A,FALSE,"xxxx";#N/A,#N/A,FALSE,"A_D";#N/A,#N/A,FALSE,"WACC";#N/A,#N/A,FALSE,"DCF";#N/A,#N/A,FALSE,"LBO";#N/A,#N/A,FALSE,"AcqMults";#N/A,#N/A,FALSE,"CompMults"}</definedName>
    <definedName name="hod" localSheetId="5"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7" hidden="1">{#N/A,#N/A,FALSE,"TS";#N/A,#N/A,FALSE,"Combo";#N/A,#N/A,FALSE,"FAIR";#N/A,#N/A,FALSE,"RBC";#N/A,#N/A,FALSE,"xxxx";#N/A,#N/A,FALSE,"A_D";#N/A,#N/A,FALSE,"WACC";#N/A,#N/A,FALSE,"DCF";#N/A,#N/A,FALSE,"LBO";#N/A,#N/A,FALSE,"AcqMults";#N/A,#N/A,FALSE,"CompMults"}</definedName>
    <definedName name="hod" localSheetId="18" hidden="1">{#N/A,#N/A,FALSE,"TS";#N/A,#N/A,FALSE,"Combo";#N/A,#N/A,FALSE,"FAIR";#N/A,#N/A,FALSE,"RBC";#N/A,#N/A,FALSE,"xxxx";#N/A,#N/A,FALSE,"A_D";#N/A,#N/A,FALSE,"WACC";#N/A,#N/A,FALSE,"DCF";#N/A,#N/A,FALSE,"LBO";#N/A,#N/A,FALSE,"AcqMults";#N/A,#N/A,FALSE,"CompMults"}</definedName>
    <definedName name="hod" localSheetId="16"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d" localSheetId="4" hidden="1">{#N/A,#N/A,FALSE,"TS";#N/A,#N/A,FALSE,"Combo";#N/A,#N/A,FALSE,"FAIR";#N/A,#N/A,FALSE,"RBC";#N/A,#N/A,FALSE,"xxxx";#N/A,#N/A,FALSE,"A_D";#N/A,#N/A,FALSE,"WACC";#N/A,#N/A,FALSE,"DCF";#N/A,#N/A,FALSE,"LBO";#N/A,#N/A,FALSE,"AcqMults";#N/A,#N/A,FALSE,"CompMults"}</definedName>
    <definedName name="houy" localSheetId="3" hidden="1">{#N/A,#N/A,FALSE,"AD_Purchase";#N/A,#N/A,FALSE,"Credit";#N/A,#N/A,FALSE,"PF Acquisition";#N/A,#N/A,FALSE,"PF Offering"}</definedName>
    <definedName name="houy" localSheetId="5" hidden="1">{#N/A,#N/A,FALSE,"AD_Purchase";#N/A,#N/A,FALSE,"Credit";#N/A,#N/A,FALSE,"PF Acquisition";#N/A,#N/A,FALSE,"PF Offering"}</definedName>
    <definedName name="houy" localSheetId="12" hidden="1">{#N/A,#N/A,FALSE,"AD_Purchase";#N/A,#N/A,FALSE,"Credit";#N/A,#N/A,FALSE,"PF Acquisition";#N/A,#N/A,FALSE,"PF Offering"}</definedName>
    <definedName name="houy" localSheetId="2" hidden="1">{#N/A,#N/A,FALSE,"AD_Purchase";#N/A,#N/A,FALSE,"Credit";#N/A,#N/A,FALSE,"PF Acquisition";#N/A,#N/A,FALSE,"PF Offering"}</definedName>
    <definedName name="houy" localSheetId="17" hidden="1">{#N/A,#N/A,FALSE,"AD_Purchase";#N/A,#N/A,FALSE,"Credit";#N/A,#N/A,FALSE,"PF Acquisition";#N/A,#N/A,FALSE,"PF Offering"}</definedName>
    <definedName name="houy" localSheetId="18" hidden="1">{#N/A,#N/A,FALSE,"AD_Purchase";#N/A,#N/A,FALSE,"Credit";#N/A,#N/A,FALSE,"PF Acquisition";#N/A,#N/A,FALSE,"PF Offering"}</definedName>
    <definedName name="houy" localSheetId="16"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ouy" localSheetId="4"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5" hidden="1">#REF!</definedName>
    <definedName name="IQSSheet3B2" localSheetId="17" hidden="1">#REF!</definedName>
    <definedName name="IQSSheet3B2" localSheetId="18" hidden="1">#REF!</definedName>
    <definedName name="IQSSheet3B2" localSheetId="16" hidden="1">#REF!</definedName>
    <definedName name="IQSSheet3B2" localSheetId="1" hidden="1">#REF!</definedName>
    <definedName name="IQSSheet3B2" localSheetId="4" hidden="1">#REF!</definedName>
    <definedName name="IsColHidden" hidden="1">FALSE</definedName>
    <definedName name="IsLTMColHidden" hidden="1">FALSE</definedName>
    <definedName name="JEV" localSheetId="3" hidden="1">{"assumptions",#N/A,FALSE,"Assumption Summary";"proforma97",#N/A,FALSE,"97 pro forma";"sensitivity97",#N/A,FALSE,"97 sensitivity ";"proforma98",#N/A,FALSE,"98 pro forma";"sensitivity98",#N/A,FALSE,"98 sensitivity"}</definedName>
    <definedName name="JEV" localSheetId="5"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7" hidden="1">{"assumptions",#N/A,FALSE,"Assumption Summary";"proforma97",#N/A,FALSE,"97 pro forma";"sensitivity97",#N/A,FALSE,"97 sensitivity ";"proforma98",#N/A,FALSE,"98 pro forma";"sensitivity98",#N/A,FALSE,"98 sensitivity"}</definedName>
    <definedName name="JEV" localSheetId="18" hidden="1">{"assumptions",#N/A,FALSE,"Assumption Summary";"proforma97",#N/A,FALSE,"97 pro forma";"sensitivity97",#N/A,FALSE,"97 sensitivity ";"proforma98",#N/A,FALSE,"98 pro forma";"sensitivity98",#N/A,FALSE,"98 sensitivity"}</definedName>
    <definedName name="JEV" localSheetId="16"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EV" localSheetId="4" hidden="1">{"assumptions",#N/A,FALSE,"Assumption Summary";"proforma97",#N/A,FALSE,"97 pro forma";"sensitivity97",#N/A,FALSE,"97 sensitivity ";"proforma98",#N/A,FALSE,"98 pro forma";"sensitivity98",#N/A,FALSE,"98 sensitivity"}</definedName>
    <definedName name="jf" localSheetId="3" hidden="1">{#N/A,#N/A,FALSE,"Sum A (1)";#N/A,#N/A,FALSE,"Sum A (2)";#N/A,#N/A,FALSE,"KPI A";#N/A,#N/A,FALSE,"EN A";#N/A,#N/A,FALSE,"HU A";#N/A,#N/A,FALSE,"PO A";#N/A,#N/A,FALSE,"DE A";#N/A,#N/A,FALSE,"CR A";#N/A,#N/A,FALSE,"CZ A";#N/A,#N/A,FALSE,"FR A";#N/A,#N/A,FALSE,"RO A";#N/A,#N/A,FALSE,"CP A"}</definedName>
    <definedName name="jf" localSheetId="5"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7" hidden="1">{#N/A,#N/A,FALSE,"Sum A (1)";#N/A,#N/A,FALSE,"Sum A (2)";#N/A,#N/A,FALSE,"KPI A";#N/A,#N/A,FALSE,"EN A";#N/A,#N/A,FALSE,"HU A";#N/A,#N/A,FALSE,"PO A";#N/A,#N/A,FALSE,"DE A";#N/A,#N/A,FALSE,"CR A";#N/A,#N/A,FALSE,"CZ A";#N/A,#N/A,FALSE,"FR A";#N/A,#N/A,FALSE,"RO A";#N/A,#N/A,FALSE,"CP A"}</definedName>
    <definedName name="jf" localSheetId="18" hidden="1">{#N/A,#N/A,FALSE,"Sum A (1)";#N/A,#N/A,FALSE,"Sum A (2)";#N/A,#N/A,FALSE,"KPI A";#N/A,#N/A,FALSE,"EN A";#N/A,#N/A,FALSE,"HU A";#N/A,#N/A,FALSE,"PO A";#N/A,#N/A,FALSE,"DE A";#N/A,#N/A,FALSE,"CR A";#N/A,#N/A,FALSE,"CZ A";#N/A,#N/A,FALSE,"FR A";#N/A,#N/A,FALSE,"RO A";#N/A,#N/A,FALSE,"CP A"}</definedName>
    <definedName name="jf" localSheetId="16"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f" localSheetId="4" hidden="1">{#N/A,#N/A,FALSE,"Sum A (1)";#N/A,#N/A,FALSE,"Sum A (2)";#N/A,#N/A,FALSE,"KPI A";#N/A,#N/A,FALSE,"EN A";#N/A,#N/A,FALSE,"HU A";#N/A,#N/A,FALSE,"PO A";#N/A,#N/A,FALSE,"DE A";#N/A,#N/A,FALSE,"CR A";#N/A,#N/A,FALSE,"CZ A";#N/A,#N/A,FALSE,"FR A";#N/A,#N/A,FALSE,"RO A";#N/A,#N/A,FALSE,"CP A"}</definedName>
    <definedName name="JJG" localSheetId="3" hidden="1">{"cred comp",#N/A,FALSE,"Comparable Credit Analysis";"IS",#N/A,FALSE,"IS";"Sensitivity",#N/A,FALSE,"Sensitivity";"BS",#N/A,FALSE,"BS";"Bond Summary",#N/A,FALSE,"B Summary";"AD",#N/A,FALSE,"Accretion";"NAV",#N/A,FALSE,"NAV";"SU",#N/A,FALSE,"S&amp;U";"acq. study",#N/A,FALSE,"Acq. Study";"F Charges",#N/A,FALSE,"Fixed Charges"}</definedName>
    <definedName name="JJG" localSheetId="5"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7" hidden="1">{"cred comp",#N/A,FALSE,"Comparable Credit Analysis";"IS",#N/A,FALSE,"IS";"Sensitivity",#N/A,FALSE,"Sensitivity";"BS",#N/A,FALSE,"BS";"Bond Summary",#N/A,FALSE,"B Summary";"AD",#N/A,FALSE,"Accretion";"NAV",#N/A,FALSE,"NAV";"SU",#N/A,FALSE,"S&amp;U";"acq. study",#N/A,FALSE,"Acq. Study";"F Charges",#N/A,FALSE,"Fixed Charges"}</definedName>
    <definedName name="JJG" localSheetId="18" hidden="1">{"cred comp",#N/A,FALSE,"Comparable Credit Analysis";"IS",#N/A,FALSE,"IS";"Sensitivity",#N/A,FALSE,"Sensitivity";"BS",#N/A,FALSE,"BS";"Bond Summary",#N/A,FALSE,"B Summary";"AD",#N/A,FALSE,"Accretion";"NAV",#N/A,FALSE,"NAV";"SU",#N/A,FALSE,"S&amp;U";"acq. study",#N/A,FALSE,"Acq. Study";"F Charges",#N/A,FALSE,"Fixed Charges"}</definedName>
    <definedName name="JJG" localSheetId="16"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 localSheetId="4" hidden="1">{"cred comp",#N/A,FALSE,"Comparable Credit Analysis";"IS",#N/A,FALSE,"IS";"Sensitivity",#N/A,FALSE,"Sensitivity";"BS",#N/A,FALSE,"BS";"Bond Summary",#N/A,FALSE,"B Summary";"AD",#N/A,FALSE,"Accretion";"NAV",#N/A,FALSE,"NAV";"SU",#N/A,FALSE,"S&amp;U";"acq. study",#N/A,FALSE,"Acq. Study";"F Charges",#N/A,FALSE,"Fixed Charges"}</definedName>
    <definedName name="JJG_1" localSheetId="3" hidden="1">{"cred comp",#N/A,FALSE,"Comparable Credit Analysis";"IS",#N/A,FALSE,"IS";"Sensitivity",#N/A,FALSE,"Sensitivity";"BS",#N/A,FALSE,"BS";"Bond Summary",#N/A,FALSE,"B Summary";"AD",#N/A,FALSE,"Accretion";"NAV",#N/A,FALSE,"NAV";"SU",#N/A,FALSE,"S&amp;U";"acq. study",#N/A,FALSE,"Acq. Study";"F Charges",#N/A,FALSE,"Fixed Charges"}</definedName>
    <definedName name="JJG_1" localSheetId="5"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7" hidden="1">{"cred comp",#N/A,FALSE,"Comparable Credit Analysis";"IS",#N/A,FALSE,"IS";"Sensitivity",#N/A,FALSE,"Sensitivity";"BS",#N/A,FALSE,"BS";"Bond Summary",#N/A,FALSE,"B Summary";"AD",#N/A,FALSE,"Accretion";"NAV",#N/A,FALSE,"NAV";"SU",#N/A,FALSE,"S&amp;U";"acq. study",#N/A,FALSE,"Acq. Study";"F Charges",#N/A,FALSE,"Fixed Charges"}</definedName>
    <definedName name="JJG_1" localSheetId="18" hidden="1">{"cred comp",#N/A,FALSE,"Comparable Credit Analysis";"IS",#N/A,FALSE,"IS";"Sensitivity",#N/A,FALSE,"Sensitivity";"BS",#N/A,FALSE,"BS";"Bond Summary",#N/A,FALSE,"B Summary";"AD",#N/A,FALSE,"Accretion";"NAV",#N/A,FALSE,"NAV";"SU",#N/A,FALSE,"S&amp;U";"acq. study",#N/A,FALSE,"Acq. Study";"F Charges",#N/A,FALSE,"Fixed Charges"}</definedName>
    <definedName name="JJG_1" localSheetId="16"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4" hidden="1">{"cred comp",#N/A,FALSE,"Comparable Credit Analysis";"IS",#N/A,FALSE,"IS";"Sensitivity",#N/A,FALSE,"Sensitivity";"BS",#N/A,FALSE,"BS";"Bond Summary",#N/A,FALSE,"B Summary";"AD",#N/A,FALSE,"Accretion";"NAV",#N/A,FALSE,"NAV";"SU",#N/A,FALSE,"S&amp;U";"acq. study",#N/A,FALSE,"Acq. Study";"F Charges",#N/A,FALSE,"Fixed Charges"}</definedName>
    <definedName name="JJG_2" localSheetId="3" hidden="1">{"cred comp",#N/A,FALSE,"Comparable Credit Analysis";"IS",#N/A,FALSE,"IS";"Sensitivity",#N/A,FALSE,"Sensitivity";"BS",#N/A,FALSE,"BS";"Bond Summary",#N/A,FALSE,"B Summary";"AD",#N/A,FALSE,"Accretion";"NAV",#N/A,FALSE,"NAV";"SU",#N/A,FALSE,"S&amp;U";"acq. study",#N/A,FALSE,"Acq. Study";"F Charges",#N/A,FALSE,"Fixed Charges"}</definedName>
    <definedName name="JJG_2" localSheetId="5"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7" hidden="1">{"cred comp",#N/A,FALSE,"Comparable Credit Analysis";"IS",#N/A,FALSE,"IS";"Sensitivity",#N/A,FALSE,"Sensitivity";"BS",#N/A,FALSE,"BS";"Bond Summary",#N/A,FALSE,"B Summary";"AD",#N/A,FALSE,"Accretion";"NAV",#N/A,FALSE,"NAV";"SU",#N/A,FALSE,"S&amp;U";"acq. study",#N/A,FALSE,"Acq. Study";"F Charges",#N/A,FALSE,"Fixed Charges"}</definedName>
    <definedName name="JJG_2" localSheetId="18" hidden="1">{"cred comp",#N/A,FALSE,"Comparable Credit Analysis";"IS",#N/A,FALSE,"IS";"Sensitivity",#N/A,FALSE,"Sensitivity";"BS",#N/A,FALSE,"BS";"Bond Summary",#N/A,FALSE,"B Summary";"AD",#N/A,FALSE,"Accretion";"NAV",#N/A,FALSE,"NAV";"SU",#N/A,FALSE,"S&amp;U";"acq. study",#N/A,FALSE,"Acq. Study";"F Charges",#N/A,FALSE,"Fixed Charges"}</definedName>
    <definedName name="JJG_2" localSheetId="16"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4" hidden="1">{"cred comp",#N/A,FALSE,"Comparable Credit Analysis";"IS",#N/A,FALSE,"IS";"Sensitivity",#N/A,FALSE,"Sensitivity";"BS",#N/A,FALSE,"BS";"Bond Summary",#N/A,FALSE,"B Summary";"AD",#N/A,FALSE,"Accretion";"NAV",#N/A,FALSE,"NAV";"SU",#N/A,FALSE,"S&amp;U";"acq. study",#N/A,FALSE,"Acq. Study";"F Charges",#N/A,FALSE,"Fixed Charges"}</definedName>
    <definedName name="JJG_3" localSheetId="3" hidden="1">{"cred comp",#N/A,FALSE,"Comparable Credit Analysis";"IS",#N/A,FALSE,"IS";"Sensitivity",#N/A,FALSE,"Sensitivity";"BS",#N/A,FALSE,"BS";"Bond Summary",#N/A,FALSE,"B Summary";"AD",#N/A,FALSE,"Accretion";"NAV",#N/A,FALSE,"NAV";"SU",#N/A,FALSE,"S&amp;U";"acq. study",#N/A,FALSE,"Acq. Study";"F Charges",#N/A,FALSE,"Fixed Charges"}</definedName>
    <definedName name="JJG_3" localSheetId="5"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7" hidden="1">{"cred comp",#N/A,FALSE,"Comparable Credit Analysis";"IS",#N/A,FALSE,"IS";"Sensitivity",#N/A,FALSE,"Sensitivity";"BS",#N/A,FALSE,"BS";"Bond Summary",#N/A,FALSE,"B Summary";"AD",#N/A,FALSE,"Accretion";"NAV",#N/A,FALSE,"NAV";"SU",#N/A,FALSE,"S&amp;U";"acq. study",#N/A,FALSE,"Acq. Study";"F Charges",#N/A,FALSE,"Fixed Charges"}</definedName>
    <definedName name="JJG_3" localSheetId="18" hidden="1">{"cred comp",#N/A,FALSE,"Comparable Credit Analysis";"IS",#N/A,FALSE,"IS";"Sensitivity",#N/A,FALSE,"Sensitivity";"BS",#N/A,FALSE,"BS";"Bond Summary",#N/A,FALSE,"B Summary";"AD",#N/A,FALSE,"Accretion";"NAV",#N/A,FALSE,"NAV";"SU",#N/A,FALSE,"S&amp;U";"acq. study",#N/A,FALSE,"Acq. Study";"F Charges",#N/A,FALSE,"Fixed Charges"}</definedName>
    <definedName name="JJG_3" localSheetId="16"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4" hidden="1">{"cred comp",#N/A,FALSE,"Comparable Credit Analysis";"IS",#N/A,FALSE,"IS";"Sensitivity",#N/A,FALSE,"Sensitivity";"BS",#N/A,FALSE,"BS";"Bond Summary",#N/A,FALSE,"B Summary";"AD",#N/A,FALSE,"Accretion";"NAV",#N/A,FALSE,"NAV";"SU",#N/A,FALSE,"S&amp;U";"acq. study",#N/A,FALSE,"Acq. Study";"F Charges",#N/A,FALSE,"Fixed Charges"}</definedName>
    <definedName name="JJG_4" localSheetId="3" hidden="1">{"cred comp",#N/A,FALSE,"Comparable Credit Analysis";"IS",#N/A,FALSE,"IS";"Sensitivity",#N/A,FALSE,"Sensitivity";"BS",#N/A,FALSE,"BS";"Bond Summary",#N/A,FALSE,"B Summary";"AD",#N/A,FALSE,"Accretion";"NAV",#N/A,FALSE,"NAV";"SU",#N/A,FALSE,"S&amp;U";"acq. study",#N/A,FALSE,"Acq. Study";"F Charges",#N/A,FALSE,"Fixed Charges"}</definedName>
    <definedName name="JJG_4" localSheetId="5"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7" hidden="1">{"cred comp",#N/A,FALSE,"Comparable Credit Analysis";"IS",#N/A,FALSE,"IS";"Sensitivity",#N/A,FALSE,"Sensitivity";"BS",#N/A,FALSE,"BS";"Bond Summary",#N/A,FALSE,"B Summary";"AD",#N/A,FALSE,"Accretion";"NAV",#N/A,FALSE,"NAV";"SU",#N/A,FALSE,"S&amp;U";"acq. study",#N/A,FALSE,"Acq. Study";"F Charges",#N/A,FALSE,"Fixed Charges"}</definedName>
    <definedName name="JJG_4" localSheetId="18" hidden="1">{"cred comp",#N/A,FALSE,"Comparable Credit Analysis";"IS",#N/A,FALSE,"IS";"Sensitivity",#N/A,FALSE,"Sensitivity";"BS",#N/A,FALSE,"BS";"Bond Summary",#N/A,FALSE,"B Summary";"AD",#N/A,FALSE,"Accretion";"NAV",#N/A,FALSE,"NAV";"SU",#N/A,FALSE,"S&amp;U";"acq. study",#N/A,FALSE,"Acq. Study";"F Charges",#N/A,FALSE,"Fixed Charges"}</definedName>
    <definedName name="JJG_4" localSheetId="16"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4" hidden="1">{"cred comp",#N/A,FALSE,"Comparable Credit Analysis";"IS",#N/A,FALSE,"IS";"Sensitivity",#N/A,FALSE,"Sensitivity";"BS",#N/A,FALSE,"BS";"Bond Summary",#N/A,FALSE,"B Summary";"AD",#N/A,FALSE,"Accretion";"NAV",#N/A,FALSE,"NAV";"SU",#N/A,FALSE,"S&amp;U";"acq. study",#N/A,FALSE,"Acq. Study";"F Charges",#N/A,FALSE,"Fixed Charges"}</definedName>
    <definedName name="JJG_5" localSheetId="3" hidden="1">{"cred comp",#N/A,FALSE,"Comparable Credit Analysis";"IS",#N/A,FALSE,"IS";"Sensitivity",#N/A,FALSE,"Sensitivity";"BS",#N/A,FALSE,"BS";"Bond Summary",#N/A,FALSE,"B Summary";"AD",#N/A,FALSE,"Accretion";"NAV",#N/A,FALSE,"NAV";"SU",#N/A,FALSE,"S&amp;U";"acq. study",#N/A,FALSE,"Acq. Study";"F Charges",#N/A,FALSE,"Fixed Charges"}</definedName>
    <definedName name="JJG_5" localSheetId="5"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7" hidden="1">{"cred comp",#N/A,FALSE,"Comparable Credit Analysis";"IS",#N/A,FALSE,"IS";"Sensitivity",#N/A,FALSE,"Sensitivity";"BS",#N/A,FALSE,"BS";"Bond Summary",#N/A,FALSE,"B Summary";"AD",#N/A,FALSE,"Accretion";"NAV",#N/A,FALSE,"NAV";"SU",#N/A,FALSE,"S&amp;U";"acq. study",#N/A,FALSE,"Acq. Study";"F Charges",#N/A,FALSE,"Fixed Charges"}</definedName>
    <definedName name="JJG_5" localSheetId="18" hidden="1">{"cred comp",#N/A,FALSE,"Comparable Credit Analysis";"IS",#N/A,FALSE,"IS";"Sensitivity",#N/A,FALSE,"Sensitivity";"BS",#N/A,FALSE,"BS";"Bond Summary",#N/A,FALSE,"B Summary";"AD",#N/A,FALSE,"Accretion";"NAV",#N/A,FALSE,"NAV";"SU",#N/A,FALSE,"S&amp;U";"acq. study",#N/A,FALSE,"Acq. Study";"F Charges",#N/A,FALSE,"Fixed Charges"}</definedName>
    <definedName name="JJG_5" localSheetId="16"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4" hidden="1">{"cred comp",#N/A,FALSE,"Comparable Credit Analysis";"IS",#N/A,FALSE,"IS";"Sensitivity",#N/A,FALSE,"Sensitivity";"BS",#N/A,FALSE,"BS";"Bond Summary",#N/A,FALSE,"B Summary";"AD",#N/A,FALSE,"Accretion";"NAV",#N/A,FALSE,"NAV";"SU",#N/A,FALSE,"S&amp;U";"acq. study",#N/A,FALSE,"Acq. Study";"F Charges",#N/A,FALSE,"Fixed Charges"}</definedName>
    <definedName name="jjjj" localSheetId="3" hidden="1">{"Assumptions",#N/A,FALSE,"Sheet1";"Main Report",#N/A,FALSE,"Sheet1";"Results",#N/A,FALSE,"Sheet1";"Advances",#N/A,FALSE,"Sheet1"}</definedName>
    <definedName name="jjjj" localSheetId="5"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7" hidden="1">{"Assumptions",#N/A,FALSE,"Sheet1";"Main Report",#N/A,FALSE,"Sheet1";"Results",#N/A,FALSE,"Sheet1";"Advances",#N/A,FALSE,"Sheet1"}</definedName>
    <definedName name="jjjj" localSheetId="18" hidden="1">{"Assumptions",#N/A,FALSE,"Sheet1";"Main Report",#N/A,FALSE,"Sheet1";"Results",#N/A,FALSE,"Sheet1";"Advances",#N/A,FALSE,"Sheet1"}</definedName>
    <definedName name="jjjj" localSheetId="16"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jjjj" localSheetId="4" hidden="1">{"Assumptions",#N/A,FALSE,"Sheet1";"Main Report",#N/A,FALSE,"Sheet1";"Results",#N/A,FALSE,"Sheet1";"Advances",#N/A,FALSE,"Sheet1"}</definedName>
    <definedName name="l" localSheetId="3" hidden="1">{"common_pl",#N/A,FALSE,"Commonized PL";"analyst",#N/A,FALSE,"Budget to Analyst";"sec",#N/A,FALSE,"SEC PL";"summary",#N/A,FALSE,"Summary";"detail",#N/A,FALSE,"Detail"}</definedName>
    <definedName name="l" localSheetId="5"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7" hidden="1">{"common_pl",#N/A,FALSE,"Commonized PL";"analyst",#N/A,FALSE,"Budget to Analyst";"sec",#N/A,FALSE,"SEC PL";"summary",#N/A,FALSE,"Summary";"detail",#N/A,FALSE,"Detail"}</definedName>
    <definedName name="l" localSheetId="18" hidden="1">{"common_pl",#N/A,FALSE,"Commonized PL";"analyst",#N/A,FALSE,"Budget to Analyst";"sec",#N/A,FALSE,"SEC PL";"summary",#N/A,FALSE,"Summary";"detail",#N/A,FALSE,"Detail"}</definedName>
    <definedName name="l" localSheetId="16"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 localSheetId="4" hidden="1">{"common_pl",#N/A,FALSE,"Commonized PL";"analyst",#N/A,FALSE,"Budget to Analyst";"sec",#N/A,FALSE,"SEC PL";"summary",#N/A,FALSE,"Summary";"detail",#N/A,FALSE,"Detail"}</definedName>
    <definedName name="LCES34109736" localSheetId="5" hidden="1">#REF!</definedName>
    <definedName name="LCES34109736" localSheetId="17" hidden="1">#REF!</definedName>
    <definedName name="LCES34109736" localSheetId="18" hidden="1">#REF!</definedName>
    <definedName name="LCES34109736" localSheetId="16" hidden="1">#REF!</definedName>
    <definedName name="LCES34109736" localSheetId="1" hidden="1">#REF!</definedName>
    <definedName name="LCES34109736" localSheetId="4" hidden="1">#REF!</definedName>
    <definedName name="LCLEQTBL" localSheetId="5" hidden="1">#REF!</definedName>
    <definedName name="LCLEQTBL" localSheetId="17" hidden="1">#REF!</definedName>
    <definedName name="LCLEQTBL" localSheetId="18" hidden="1">#REF!</definedName>
    <definedName name="LCLEQTBL" localSheetId="16" hidden="1">#REF!</definedName>
    <definedName name="LCLEQTBL" localSheetId="1" hidden="1">#REF!</definedName>
    <definedName name="LCLEQTBL" localSheetId="4" hidden="1">#REF!</definedName>
    <definedName name="lcline1" localSheetId="5" hidden="1">#REF!,#REF!,#REF!,#REF!,#REF!</definedName>
    <definedName name="lcline1" localSheetId="17" hidden="1">#REF!,#REF!,#REF!,#REF!,#REF!</definedName>
    <definedName name="lcline1" localSheetId="18" hidden="1">#REF!,#REF!,#REF!,#REF!,#REF!</definedName>
    <definedName name="lcline1" localSheetId="16" hidden="1">#REF!,#REF!,#REF!,#REF!,#REF!</definedName>
    <definedName name="lcline1" localSheetId="1" hidden="1">#REF!,#REF!,#REF!,#REF!,#REF!</definedName>
    <definedName name="lcline1" localSheetId="4" hidden="1">#REF!,#REF!,#REF!,#REF!,#REF!</definedName>
    <definedName name="LEQTBL" localSheetId="5" hidden="1">#REF!</definedName>
    <definedName name="LEQTBL" localSheetId="17" hidden="1">#REF!</definedName>
    <definedName name="LEQTBL" localSheetId="18" hidden="1">#REF!</definedName>
    <definedName name="LEQTBL" localSheetId="16" hidden="1">#REF!</definedName>
    <definedName name="LEQTBL" localSheetId="1" hidden="1">#REF!</definedName>
    <definedName name="LEQTBL" localSheetId="4" hidden="1">#REF!</definedName>
    <definedName name="LIBORLOCK" localSheetId="5" hidden="1">#REF!</definedName>
    <definedName name="LIBORLOCK" localSheetId="17" hidden="1">#REF!</definedName>
    <definedName name="LIBORLOCK" localSheetId="18" hidden="1">#REF!</definedName>
    <definedName name="LIBORLOCK" localSheetId="16" hidden="1">#REF!</definedName>
    <definedName name="LIBORLOCK" localSheetId="1" hidden="1">#REF!</definedName>
    <definedName name="LIBORLOCK" localSheetId="4" hidden="1">#REF!</definedName>
    <definedName name="LIBORLock2" localSheetId="5" hidden="1">#REF!</definedName>
    <definedName name="LIBORLock2" localSheetId="17" hidden="1">#REF!</definedName>
    <definedName name="LIBORLock2" localSheetId="18" hidden="1">#REF!</definedName>
    <definedName name="LIBORLock2" localSheetId="16" hidden="1">#REF!</definedName>
    <definedName name="LIBORLock2" localSheetId="1" hidden="1">#REF!</definedName>
    <definedName name="LIBORLock2" localSheetId="4" hidden="1">#REF!</definedName>
    <definedName name="LiquidityExp" localSheetId="5" hidden="1">#REF!</definedName>
    <definedName name="LiquidityExp" localSheetId="17" hidden="1">#REF!</definedName>
    <definedName name="LiquidityExp" localSheetId="18" hidden="1">#REF!</definedName>
    <definedName name="LiquidityExp" localSheetId="16" hidden="1">#REF!</definedName>
    <definedName name="LiquidityExp" localSheetId="1" hidden="1">#REF!</definedName>
    <definedName name="LiquidityExp" localSheetId="4" hidden="1">#REF!</definedName>
    <definedName name="ListOffset" hidden="1">1</definedName>
    <definedName name="LLRRATECAPA" localSheetId="5" hidden="1">#REF!</definedName>
    <definedName name="LLRRATECAPA" localSheetId="17" hidden="1">#REF!</definedName>
    <definedName name="LLRRATECAPA" localSheetId="18" hidden="1">#REF!</definedName>
    <definedName name="LLRRATECAPA" localSheetId="16" hidden="1">#REF!</definedName>
    <definedName name="LLRRATECAPA" localSheetId="1" hidden="1">#REF!</definedName>
    <definedName name="LLRRATECAPA" localSheetId="4" hidden="1">#REF!</definedName>
    <definedName name="LLRRATECURRENT" localSheetId="5" hidden="1">#REF!</definedName>
    <definedName name="LLRRATECURRENT" localSheetId="17" hidden="1">#REF!</definedName>
    <definedName name="LLRRATECURRENT" localSheetId="18" hidden="1">#REF!</definedName>
    <definedName name="LLRRATECURRENT" localSheetId="16" hidden="1">#REF!</definedName>
    <definedName name="LLRRATECURRENT" localSheetId="1" hidden="1">#REF!</definedName>
    <definedName name="LLRRATECURRENT" localSheetId="4" hidden="1">#REF!</definedName>
    <definedName name="LN6231554316" localSheetId="5" hidden="1">#REF!</definedName>
    <definedName name="LN6231554316" localSheetId="17" hidden="1">#REF!</definedName>
    <definedName name="LN6231554316" localSheetId="18" hidden="1">#REF!</definedName>
    <definedName name="LN6231554316" localSheetId="16" hidden="1">#REF!</definedName>
    <definedName name="LN6231554316" localSheetId="1" hidden="1">#REF!</definedName>
    <definedName name="LN6231554316" localSheetId="4" hidden="1">#REF!</definedName>
    <definedName name="LN62513154387" localSheetId="5" hidden="1">#REF!</definedName>
    <definedName name="LN62513154387" localSheetId="17" hidden="1">#REF!</definedName>
    <definedName name="LN62513154387" localSheetId="18" hidden="1">#REF!</definedName>
    <definedName name="LN62513154387" localSheetId="16" hidden="1">#REF!</definedName>
    <definedName name="LN62513154387" localSheetId="1" hidden="1">#REF!</definedName>
    <definedName name="LN62513154387" localSheetId="4" hidden="1">#REF!</definedName>
    <definedName name="LN62513155227" localSheetId="5" hidden="1">#REF!</definedName>
    <definedName name="LN62513155227" localSheetId="17" hidden="1">#REF!</definedName>
    <definedName name="LN62513155227" localSheetId="18" hidden="1">#REF!</definedName>
    <definedName name="LN62513155227" localSheetId="16" hidden="1">#REF!</definedName>
    <definedName name="LN62513155227" localSheetId="1" hidden="1">#REF!</definedName>
    <definedName name="LN62513155227" localSheetId="4" hidden="1">#REF!</definedName>
    <definedName name="LN62516321509" localSheetId="5" hidden="1">#REF!</definedName>
    <definedName name="LN62516321509" localSheetId="17" hidden="1">#REF!</definedName>
    <definedName name="LN62516321509" localSheetId="18" hidden="1">#REF!</definedName>
    <definedName name="LN62516321509" localSheetId="16" hidden="1">#REF!</definedName>
    <definedName name="LN62516321509" localSheetId="1" hidden="1">#REF!</definedName>
    <definedName name="LN62516321509" localSheetId="4" hidden="1">#REF!</definedName>
    <definedName name="LN62914241690" localSheetId="5" hidden="1">#REF!</definedName>
    <definedName name="LN62914241690" localSheetId="17" hidden="1">#REF!</definedName>
    <definedName name="LN62914241690" localSheetId="18" hidden="1">#REF!</definedName>
    <definedName name="LN62914241690" localSheetId="16" hidden="1">#REF!</definedName>
    <definedName name="LN62914241690" localSheetId="1" hidden="1">#REF!</definedName>
    <definedName name="LN62914241690" localSheetId="4" hidden="1">#REF!</definedName>
    <definedName name="LNBSL6231554316" localSheetId="5" hidden="1">#REF!</definedName>
    <definedName name="LNBSL6231554316" localSheetId="17" hidden="1">#REF!</definedName>
    <definedName name="LNBSL6231554316" localSheetId="18" hidden="1">#REF!</definedName>
    <definedName name="LNBSL6231554316" localSheetId="16" hidden="1">#REF!</definedName>
    <definedName name="LNBSL6231554316" localSheetId="1" hidden="1">#REF!</definedName>
    <definedName name="LNBSL6231554316" localSheetId="4" hidden="1">#REF!</definedName>
    <definedName name="LNBSL62513154387" localSheetId="5" hidden="1">#REF!</definedName>
    <definedName name="LNBSL62513154387" localSheetId="17" hidden="1">#REF!</definedName>
    <definedName name="LNBSL62513154387" localSheetId="18" hidden="1">#REF!</definedName>
    <definedName name="LNBSL62513154387" localSheetId="16" hidden="1">#REF!</definedName>
    <definedName name="LNBSL62513154387" localSheetId="1" hidden="1">#REF!</definedName>
    <definedName name="LNBSL62513154387" localSheetId="4" hidden="1">#REF!</definedName>
    <definedName name="LNBSL62513155227" localSheetId="5" hidden="1">#REF!</definedName>
    <definedName name="LNBSL62513155227" localSheetId="17" hidden="1">#REF!</definedName>
    <definedName name="LNBSL62513155227" localSheetId="18" hidden="1">#REF!</definedName>
    <definedName name="LNBSL62513155227" localSheetId="16" hidden="1">#REF!</definedName>
    <definedName name="LNBSL62513155227" localSheetId="1" hidden="1">#REF!</definedName>
    <definedName name="LNBSL62513155227" localSheetId="4" hidden="1">#REF!</definedName>
    <definedName name="LNBSL62516321509" localSheetId="5" hidden="1">#REF!</definedName>
    <definedName name="LNBSL62516321509" localSheetId="17" hidden="1">#REF!</definedName>
    <definedName name="LNBSL62516321509" localSheetId="18" hidden="1">#REF!</definedName>
    <definedName name="LNBSL62516321509" localSheetId="16" hidden="1">#REF!</definedName>
    <definedName name="LNBSL62516321509" localSheetId="1" hidden="1">#REF!</definedName>
    <definedName name="LNBSL62516321509" localSheetId="4" hidden="1">#REF!</definedName>
    <definedName name="LNBSL62914241690" localSheetId="5" hidden="1">#REF!</definedName>
    <definedName name="LNBSL62914241690" localSheetId="17" hidden="1">#REF!</definedName>
    <definedName name="LNBSL62914241690" localSheetId="18" hidden="1">#REF!</definedName>
    <definedName name="LNBSL62914241690" localSheetId="16" hidden="1">#REF!</definedName>
    <definedName name="LNBSL62914241690" localSheetId="1" hidden="1">#REF!</definedName>
    <definedName name="LNBSL62914241690" localSheetId="4" hidden="1">#REF!</definedName>
    <definedName name="LNBSU6231554316" localSheetId="5" hidden="1">#REF!</definedName>
    <definedName name="LNBSU6231554316" localSheetId="17" hidden="1">#REF!</definedName>
    <definedName name="LNBSU6231554316" localSheetId="18" hidden="1">#REF!</definedName>
    <definedName name="LNBSU6231554316" localSheetId="16" hidden="1">#REF!</definedName>
    <definedName name="LNBSU6231554316" localSheetId="1" hidden="1">#REF!</definedName>
    <definedName name="LNBSU6231554316" localSheetId="4" hidden="1">#REF!</definedName>
    <definedName name="LNBSU62513154387" localSheetId="5" hidden="1">#REF!</definedName>
    <definedName name="LNBSU62513154387" localSheetId="17" hidden="1">#REF!</definedName>
    <definedName name="LNBSU62513154387" localSheetId="18" hidden="1">#REF!</definedName>
    <definedName name="LNBSU62513154387" localSheetId="16" hidden="1">#REF!</definedName>
    <definedName name="LNBSU62513154387" localSheetId="1" hidden="1">#REF!</definedName>
    <definedName name="LNBSU62513154387" localSheetId="4" hidden="1">#REF!</definedName>
    <definedName name="LNBSU62513155227" localSheetId="5" hidden="1">#REF!</definedName>
    <definedName name="LNBSU62513155227" localSheetId="17" hidden="1">#REF!</definedName>
    <definedName name="LNBSU62513155227" localSheetId="18" hidden="1">#REF!</definedName>
    <definedName name="LNBSU62513155227" localSheetId="16" hidden="1">#REF!</definedName>
    <definedName name="LNBSU62513155227" localSheetId="1" hidden="1">#REF!</definedName>
    <definedName name="LNBSU62513155227" localSheetId="4" hidden="1">#REF!</definedName>
    <definedName name="LNBSU62516321509" localSheetId="5" hidden="1">#REF!</definedName>
    <definedName name="LNBSU62516321509" localSheetId="17" hidden="1">#REF!</definedName>
    <definedName name="LNBSU62516321509" localSheetId="18" hidden="1">#REF!</definedName>
    <definedName name="LNBSU62516321509" localSheetId="16" hidden="1">#REF!</definedName>
    <definedName name="LNBSU62516321509" localSheetId="1" hidden="1">#REF!</definedName>
    <definedName name="LNBSU62516321509" localSheetId="4" hidden="1">#REF!</definedName>
    <definedName name="LNBSU62914241690" localSheetId="5" hidden="1">#REF!</definedName>
    <definedName name="LNBSU62914241690" localSheetId="17" hidden="1">#REF!</definedName>
    <definedName name="LNBSU62914241690" localSheetId="18" hidden="1">#REF!</definedName>
    <definedName name="LNBSU62914241690" localSheetId="16" hidden="1">#REF!</definedName>
    <definedName name="LNBSU62914241690" localSheetId="1" hidden="1">#REF!</definedName>
    <definedName name="LNBSU62914241690" localSheetId="4" hidden="1">#REF!</definedName>
    <definedName name="LNEBSL6231554316" localSheetId="5" hidden="1">#REF!</definedName>
    <definedName name="LNEBSL6231554316" localSheetId="17" hidden="1">#REF!</definedName>
    <definedName name="LNEBSL6231554316" localSheetId="18" hidden="1">#REF!</definedName>
    <definedName name="LNEBSL6231554316" localSheetId="16" hidden="1">#REF!</definedName>
    <definedName name="LNEBSL6231554316" localSheetId="1" hidden="1">#REF!</definedName>
    <definedName name="LNEBSL6231554316" localSheetId="4" hidden="1">#REF!</definedName>
    <definedName name="LNEBSL62513154387" localSheetId="5" hidden="1">#REF!</definedName>
    <definedName name="LNEBSL62513154387" localSheetId="17" hidden="1">#REF!</definedName>
    <definedName name="LNEBSL62513154387" localSheetId="18" hidden="1">#REF!</definedName>
    <definedName name="LNEBSL62513154387" localSheetId="16" hidden="1">#REF!</definedName>
    <definedName name="LNEBSL62513154387" localSheetId="1" hidden="1">#REF!</definedName>
    <definedName name="LNEBSL62513154387" localSheetId="4" hidden="1">#REF!</definedName>
    <definedName name="LNEBSL62513155227" localSheetId="5" hidden="1">#REF!</definedName>
    <definedName name="LNEBSL62513155227" localSheetId="17" hidden="1">#REF!</definedName>
    <definedName name="LNEBSL62513155227" localSheetId="18" hidden="1">#REF!</definedName>
    <definedName name="LNEBSL62513155227" localSheetId="16" hidden="1">#REF!</definedName>
    <definedName name="LNEBSL62513155227" localSheetId="1" hidden="1">#REF!</definedName>
    <definedName name="LNEBSL62513155227" localSheetId="4" hidden="1">#REF!</definedName>
    <definedName name="LNEBSL62516321509" localSheetId="5" hidden="1">#REF!</definedName>
    <definedName name="LNEBSL62516321509" localSheetId="17" hidden="1">#REF!</definedName>
    <definedName name="LNEBSL62516321509" localSheetId="18" hidden="1">#REF!</definedName>
    <definedName name="LNEBSL62516321509" localSheetId="16" hidden="1">#REF!</definedName>
    <definedName name="LNEBSL62516321509" localSheetId="1" hidden="1">#REF!</definedName>
    <definedName name="LNEBSL62516321509" localSheetId="4" hidden="1">#REF!</definedName>
    <definedName name="LNEBSL62914241690" localSheetId="5" hidden="1">#REF!</definedName>
    <definedName name="LNEBSL62914241690" localSheetId="17" hidden="1">#REF!</definedName>
    <definedName name="LNEBSL62914241690" localSheetId="18" hidden="1">#REF!</definedName>
    <definedName name="LNEBSL62914241690" localSheetId="16" hidden="1">#REF!</definedName>
    <definedName name="LNEBSL62914241690" localSheetId="1" hidden="1">#REF!</definedName>
    <definedName name="LNEBSL62914241690" localSheetId="4" hidden="1">#REF!</definedName>
    <definedName name="LNEBSU6231554316" localSheetId="5" hidden="1">#REF!</definedName>
    <definedName name="LNEBSU6231554316" localSheetId="17" hidden="1">#REF!</definedName>
    <definedName name="LNEBSU6231554316" localSheetId="18" hidden="1">#REF!</definedName>
    <definedName name="LNEBSU6231554316" localSheetId="16" hidden="1">#REF!</definedName>
    <definedName name="LNEBSU6231554316" localSheetId="1" hidden="1">#REF!</definedName>
    <definedName name="LNEBSU6231554316" localSheetId="4" hidden="1">#REF!</definedName>
    <definedName name="LNEBSU62513154387" localSheetId="5" hidden="1">#REF!</definedName>
    <definedName name="LNEBSU62513154387" localSheetId="17" hidden="1">#REF!</definedName>
    <definedName name="LNEBSU62513154387" localSheetId="18" hidden="1">#REF!</definedName>
    <definedName name="LNEBSU62513154387" localSheetId="16" hidden="1">#REF!</definedName>
    <definedName name="LNEBSU62513154387" localSheetId="1" hidden="1">#REF!</definedName>
    <definedName name="LNEBSU62513154387" localSheetId="4" hidden="1">#REF!</definedName>
    <definedName name="LNEBSU62513155227" localSheetId="5" hidden="1">#REF!</definedName>
    <definedName name="LNEBSU62513155227" localSheetId="17" hidden="1">#REF!</definedName>
    <definedName name="LNEBSU62513155227" localSheetId="18" hidden="1">#REF!</definedName>
    <definedName name="LNEBSU62513155227" localSheetId="16" hidden="1">#REF!</definedName>
    <definedName name="LNEBSU62513155227" localSheetId="1" hidden="1">#REF!</definedName>
    <definedName name="LNEBSU62513155227" localSheetId="4" hidden="1">#REF!</definedName>
    <definedName name="LNEBSU62516321509" localSheetId="5" hidden="1">#REF!</definedName>
    <definedName name="LNEBSU62516321509" localSheetId="17" hidden="1">#REF!</definedName>
    <definedName name="LNEBSU62516321509" localSheetId="18" hidden="1">#REF!</definedName>
    <definedName name="LNEBSU62516321509" localSheetId="16" hidden="1">#REF!</definedName>
    <definedName name="LNEBSU62516321509" localSheetId="1" hidden="1">#REF!</definedName>
    <definedName name="LNEBSU62516321509" localSheetId="4" hidden="1">#REF!</definedName>
    <definedName name="LNEBSU62914241690" localSheetId="5" hidden="1">#REF!</definedName>
    <definedName name="LNEBSU62914241690" localSheetId="17" hidden="1">#REF!</definedName>
    <definedName name="LNEBSU62914241690" localSheetId="18" hidden="1">#REF!</definedName>
    <definedName name="LNEBSU62914241690" localSheetId="16" hidden="1">#REF!</definedName>
    <definedName name="LNEBSU62914241690" localSheetId="1" hidden="1">#REF!</definedName>
    <definedName name="LNEBSU62914241690" localSheetId="4" hidden="1">#REF!</definedName>
    <definedName name="LNEIS6231554316" localSheetId="5" hidden="1">#REF!</definedName>
    <definedName name="LNEIS6231554316" localSheetId="17" hidden="1">#REF!</definedName>
    <definedName name="LNEIS6231554316" localSheetId="18" hidden="1">#REF!</definedName>
    <definedName name="LNEIS6231554316" localSheetId="16" hidden="1">#REF!</definedName>
    <definedName name="LNEIS6231554316" localSheetId="1" hidden="1">#REF!</definedName>
    <definedName name="LNEIS6231554316" localSheetId="4" hidden="1">#REF!</definedName>
    <definedName name="LNEIS62513154387" localSheetId="5" hidden="1">#REF!</definedName>
    <definedName name="LNEIS62513154387" localSheetId="17" hidden="1">#REF!</definedName>
    <definedName name="LNEIS62513154387" localSheetId="18" hidden="1">#REF!</definedName>
    <definedName name="LNEIS62513154387" localSheetId="16" hidden="1">#REF!</definedName>
    <definedName name="LNEIS62513154387" localSheetId="1" hidden="1">#REF!</definedName>
    <definedName name="LNEIS62513154387" localSheetId="4" hidden="1">#REF!</definedName>
    <definedName name="LNEIS62513155227" localSheetId="5" hidden="1">#REF!</definedName>
    <definedName name="LNEIS62513155227" localSheetId="17" hidden="1">#REF!</definedName>
    <definedName name="LNEIS62513155227" localSheetId="18" hidden="1">#REF!</definedName>
    <definedName name="LNEIS62513155227" localSheetId="16" hidden="1">#REF!</definedName>
    <definedName name="LNEIS62513155227" localSheetId="1" hidden="1">#REF!</definedName>
    <definedName name="LNEIS62513155227" localSheetId="4" hidden="1">#REF!</definedName>
    <definedName name="LNEIS62516321509" localSheetId="5" hidden="1">#REF!</definedName>
    <definedName name="LNEIS62516321509" localSheetId="17" hidden="1">#REF!</definedName>
    <definedName name="LNEIS62516321509" localSheetId="18" hidden="1">#REF!</definedName>
    <definedName name="LNEIS62516321509" localSheetId="16" hidden="1">#REF!</definedName>
    <definedName name="LNEIS62516321509" localSheetId="1" hidden="1">#REF!</definedName>
    <definedName name="LNEIS62516321509" localSheetId="4" hidden="1">#REF!</definedName>
    <definedName name="LNEIS62914241690" localSheetId="5" hidden="1">#REF!</definedName>
    <definedName name="LNEIS62914241690" localSheetId="17" hidden="1">#REF!</definedName>
    <definedName name="LNEIS62914241690" localSheetId="18" hidden="1">#REF!</definedName>
    <definedName name="LNEIS62914241690" localSheetId="16" hidden="1">#REF!</definedName>
    <definedName name="LNEIS62914241690" localSheetId="1" hidden="1">#REF!</definedName>
    <definedName name="LNEIS62914241690" localSheetId="4" hidden="1">#REF!</definedName>
    <definedName name="LNES2107294445" localSheetId="5" hidden="1">#REF!</definedName>
    <definedName name="LNES2107294445" localSheetId="17" hidden="1">#REF!</definedName>
    <definedName name="LNES2107294445" localSheetId="18" hidden="1">#REF!</definedName>
    <definedName name="LNES2107294445" localSheetId="16" hidden="1">#REF!</definedName>
    <definedName name="LNES2107294445" localSheetId="1" hidden="1">#REF!</definedName>
    <definedName name="LNES2107294445" localSheetId="4" hidden="1">#REF!</definedName>
    <definedName name="LNES551064370" localSheetId="5" hidden="1">#REF!</definedName>
    <definedName name="LNES551064370" localSheetId="17" hidden="1">#REF!</definedName>
    <definedName name="LNES551064370" localSheetId="18" hidden="1">#REF!</definedName>
    <definedName name="LNES551064370" localSheetId="16" hidden="1">#REF!</definedName>
    <definedName name="LNES551064370" localSheetId="1" hidden="1">#REF!</definedName>
    <definedName name="LNES551064370" localSheetId="4" hidden="1">#REF!</definedName>
    <definedName name="LNES5910314600" localSheetId="5" hidden="1">#REF!</definedName>
    <definedName name="LNES5910314600" localSheetId="17" hidden="1">#REF!</definedName>
    <definedName name="LNES5910314600" localSheetId="16" hidden="1">#REF!</definedName>
    <definedName name="LNES5910314600" localSheetId="1" hidden="1">#REF!</definedName>
    <definedName name="LNES5910314600" localSheetId="4" hidden="1">#REF!</definedName>
    <definedName name="LNES6231554316" localSheetId="5" hidden="1">#REF!</definedName>
    <definedName name="LNES6231554316" localSheetId="17" hidden="1">#REF!</definedName>
    <definedName name="LNES6231554316" localSheetId="16" hidden="1">#REF!</definedName>
    <definedName name="LNES6231554316" localSheetId="1" hidden="1">#REF!</definedName>
    <definedName name="LNES6231554316" localSheetId="4" hidden="1">#REF!</definedName>
    <definedName name="LNES62513154387" localSheetId="5" hidden="1">#REF!</definedName>
    <definedName name="LNES62513154387" localSheetId="17" hidden="1">#REF!</definedName>
    <definedName name="LNES62513154387" localSheetId="16" hidden="1">#REF!</definedName>
    <definedName name="LNES62513154387" localSheetId="1" hidden="1">#REF!</definedName>
    <definedName name="LNES62513154387" localSheetId="4" hidden="1">#REF!</definedName>
    <definedName name="LNES62513155227" localSheetId="5" hidden="1">#REF!</definedName>
    <definedName name="LNES62513155227" localSheetId="17" hidden="1">#REF!</definedName>
    <definedName name="LNES62513155227" localSheetId="16" hidden="1">#REF!</definedName>
    <definedName name="LNES62513155227" localSheetId="1" hidden="1">#REF!</definedName>
    <definedName name="LNES62513155227" localSheetId="4" hidden="1">#REF!</definedName>
    <definedName name="LNES62516321509" localSheetId="5" hidden="1">#REF!</definedName>
    <definedName name="LNES62516321509" localSheetId="17" hidden="1">#REF!</definedName>
    <definedName name="LNES62516321509" localSheetId="16" hidden="1">#REF!</definedName>
    <definedName name="LNES62516321509" localSheetId="1" hidden="1">#REF!</definedName>
    <definedName name="LNES62516321509" localSheetId="4" hidden="1">#REF!</definedName>
    <definedName name="LNES62914241690" localSheetId="5" hidden="1">#REF!</definedName>
    <definedName name="LNES62914241690" localSheetId="17" hidden="1">#REF!</definedName>
    <definedName name="LNES62914241690" localSheetId="16" hidden="1">#REF!</definedName>
    <definedName name="LNES62914241690" localSheetId="1" hidden="1">#REF!</definedName>
    <definedName name="LNES62914241690" localSheetId="4" hidden="1">#REF!</definedName>
    <definedName name="LNES6814412133" localSheetId="5" hidden="1">#REF!</definedName>
    <definedName name="LNES6814412133" localSheetId="17" hidden="1">#REF!</definedName>
    <definedName name="LNES6814412133" localSheetId="16" hidden="1">#REF!</definedName>
    <definedName name="LNES6814412133" localSheetId="1" hidden="1">#REF!</definedName>
    <definedName name="LNES6814412133" localSheetId="4" hidden="1">#REF!</definedName>
    <definedName name="LNIS6231554316" localSheetId="5" hidden="1">#REF!</definedName>
    <definedName name="LNIS6231554316" localSheetId="17" hidden="1">#REF!</definedName>
    <definedName name="LNIS6231554316" localSheetId="18" hidden="1">#REF!</definedName>
    <definedName name="LNIS6231554316" localSheetId="16" hidden="1">#REF!</definedName>
    <definedName name="LNIS6231554316" localSheetId="1" hidden="1">#REF!</definedName>
    <definedName name="LNIS6231554316" localSheetId="4" hidden="1">#REF!</definedName>
    <definedName name="LNIS62513154387" localSheetId="5" hidden="1">#REF!</definedName>
    <definedName name="LNIS62513154387" localSheetId="17" hidden="1">#REF!</definedName>
    <definedName name="LNIS62513154387" localSheetId="18" hidden="1">#REF!</definedName>
    <definedName name="LNIS62513154387" localSheetId="16" hidden="1">#REF!</definedName>
    <definedName name="LNIS62513154387" localSheetId="1" hidden="1">#REF!</definedName>
    <definedName name="LNIS62513154387" localSheetId="4" hidden="1">#REF!</definedName>
    <definedName name="LNIS62513155227" localSheetId="5" hidden="1">#REF!</definedName>
    <definedName name="LNIS62513155227" localSheetId="17" hidden="1">#REF!</definedName>
    <definedName name="LNIS62513155227" localSheetId="18" hidden="1">#REF!</definedName>
    <definedName name="LNIS62513155227" localSheetId="16" hidden="1">#REF!</definedName>
    <definedName name="LNIS62513155227" localSheetId="1" hidden="1">#REF!</definedName>
    <definedName name="LNIS62513155227" localSheetId="4" hidden="1">#REF!</definedName>
    <definedName name="LNIS62516321509" localSheetId="5" hidden="1">#REF!</definedName>
    <definedName name="LNIS62516321509" localSheetId="17" hidden="1">#REF!</definedName>
    <definedName name="LNIS62516321509" localSheetId="18" hidden="1">#REF!</definedName>
    <definedName name="LNIS62516321509" localSheetId="16" hidden="1">#REF!</definedName>
    <definedName name="LNIS62516321509" localSheetId="1" hidden="1">#REF!</definedName>
    <definedName name="LNIS62516321509" localSheetId="4" hidden="1">#REF!</definedName>
    <definedName name="LNIS62914241690" localSheetId="5" hidden="1">#REF!</definedName>
    <definedName name="LNIS62914241690" localSheetId="17" hidden="1">#REF!</definedName>
    <definedName name="LNIS62914241690" localSheetId="18" hidden="1">#REF!</definedName>
    <definedName name="LNIS62914241690" localSheetId="16" hidden="1">#REF!</definedName>
    <definedName name="LNIS62914241690" localSheetId="1" hidden="1">#REF!</definedName>
    <definedName name="LNIS62914241690" localSheetId="4" hidden="1">#REF!</definedName>
    <definedName name="LNNBSL6231554316" localSheetId="5" hidden="1">#REF!</definedName>
    <definedName name="LNNBSL6231554316" localSheetId="17" hidden="1">#REF!</definedName>
    <definedName name="LNNBSL6231554316" localSheetId="18" hidden="1">#REF!</definedName>
    <definedName name="LNNBSL6231554316" localSheetId="16" hidden="1">#REF!</definedName>
    <definedName name="LNNBSL6231554316" localSheetId="1" hidden="1">#REF!</definedName>
    <definedName name="LNNBSL6231554316" localSheetId="4" hidden="1">#REF!</definedName>
    <definedName name="LNNBSL62513154387" localSheetId="5" hidden="1">#REF!</definedName>
    <definedName name="LNNBSL62513154387" localSheetId="17" hidden="1">#REF!</definedName>
    <definedName name="LNNBSL62513154387" localSheetId="18" hidden="1">#REF!</definedName>
    <definedName name="LNNBSL62513154387" localSheetId="16" hidden="1">#REF!</definedName>
    <definedName name="LNNBSL62513154387" localSheetId="1" hidden="1">#REF!</definedName>
    <definedName name="LNNBSL62513154387" localSheetId="4" hidden="1">#REF!</definedName>
    <definedName name="LNNBSL62513155227" localSheetId="5" hidden="1">#REF!</definedName>
    <definedName name="LNNBSL62513155227" localSheetId="17" hidden="1">#REF!</definedName>
    <definedName name="LNNBSL62513155227" localSheetId="18" hidden="1">#REF!</definedName>
    <definedName name="LNNBSL62513155227" localSheetId="16" hidden="1">#REF!</definedName>
    <definedName name="LNNBSL62513155227" localSheetId="1" hidden="1">#REF!</definedName>
    <definedName name="LNNBSL62513155227" localSheetId="4" hidden="1">#REF!</definedName>
    <definedName name="LNNBSL62516321509" localSheetId="5" hidden="1">#REF!</definedName>
    <definedName name="LNNBSL62516321509" localSheetId="17" hidden="1">#REF!</definedName>
    <definedName name="LNNBSL62516321509" localSheetId="18" hidden="1">#REF!</definedName>
    <definedName name="LNNBSL62516321509" localSheetId="16" hidden="1">#REF!</definedName>
    <definedName name="LNNBSL62516321509" localSheetId="1" hidden="1">#REF!</definedName>
    <definedName name="LNNBSL62516321509" localSheetId="4" hidden="1">#REF!</definedName>
    <definedName name="LNNBSL62914241690" localSheetId="5" hidden="1">#REF!</definedName>
    <definedName name="LNNBSL62914241690" localSheetId="17" hidden="1">#REF!</definedName>
    <definedName name="LNNBSL62914241690" localSheetId="18" hidden="1">#REF!</definedName>
    <definedName name="LNNBSL62914241690" localSheetId="16" hidden="1">#REF!</definedName>
    <definedName name="LNNBSL62914241690" localSheetId="1" hidden="1">#REF!</definedName>
    <definedName name="LNNBSL62914241690" localSheetId="4" hidden="1">#REF!</definedName>
    <definedName name="LNNBSU6231554316" localSheetId="5" hidden="1">#REF!</definedName>
    <definedName name="LNNBSU6231554316" localSheetId="17" hidden="1">#REF!</definedName>
    <definedName name="LNNBSU6231554316" localSheetId="18" hidden="1">#REF!</definedName>
    <definedName name="LNNBSU6231554316" localSheetId="16" hidden="1">#REF!</definedName>
    <definedName name="LNNBSU6231554316" localSheetId="1" hidden="1">#REF!</definedName>
    <definedName name="LNNBSU6231554316" localSheetId="4" hidden="1">#REF!</definedName>
    <definedName name="LNNBSU62513154387" localSheetId="5" hidden="1">#REF!</definedName>
    <definedName name="LNNBSU62513154387" localSheetId="17" hidden="1">#REF!</definedName>
    <definedName name="LNNBSU62513154387" localSheetId="18" hidden="1">#REF!</definedName>
    <definedName name="LNNBSU62513154387" localSheetId="16" hidden="1">#REF!</definedName>
    <definedName name="LNNBSU62513154387" localSheetId="1" hidden="1">#REF!</definedName>
    <definedName name="LNNBSU62513154387" localSheetId="4" hidden="1">#REF!</definedName>
    <definedName name="LNNBSU62513155227" localSheetId="5" hidden="1">#REF!</definedName>
    <definedName name="LNNBSU62513155227" localSheetId="17" hidden="1">#REF!</definedName>
    <definedName name="LNNBSU62513155227" localSheetId="18" hidden="1">#REF!</definedName>
    <definedName name="LNNBSU62513155227" localSheetId="16" hidden="1">#REF!</definedName>
    <definedName name="LNNBSU62513155227" localSheetId="1" hidden="1">#REF!</definedName>
    <definedName name="LNNBSU62513155227" localSheetId="4" hidden="1">#REF!</definedName>
    <definedName name="LNNBSU62516321509" localSheetId="5" hidden="1">#REF!</definedName>
    <definedName name="LNNBSU62516321509" localSheetId="17" hidden="1">#REF!</definedName>
    <definedName name="LNNBSU62516321509" localSheetId="18" hidden="1">#REF!</definedName>
    <definedName name="LNNBSU62516321509" localSheetId="16" hidden="1">#REF!</definedName>
    <definedName name="LNNBSU62516321509" localSheetId="1" hidden="1">#REF!</definedName>
    <definedName name="LNNBSU62516321509" localSheetId="4" hidden="1">#REF!</definedName>
    <definedName name="LNNBSU62914241690" localSheetId="5" hidden="1">#REF!</definedName>
    <definedName name="LNNBSU62914241690" localSheetId="17" hidden="1">#REF!</definedName>
    <definedName name="LNNBSU62914241690" localSheetId="18" hidden="1">#REF!</definedName>
    <definedName name="LNNBSU62914241690" localSheetId="16" hidden="1">#REF!</definedName>
    <definedName name="LNNBSU62914241690" localSheetId="1" hidden="1">#REF!</definedName>
    <definedName name="LNNBSU62914241690" localSheetId="4" hidden="1">#REF!</definedName>
    <definedName name="LNNIS6231554316" localSheetId="5" hidden="1">#REF!</definedName>
    <definedName name="LNNIS6231554316" localSheetId="17" hidden="1">#REF!</definedName>
    <definedName name="LNNIS6231554316" localSheetId="18" hidden="1">#REF!</definedName>
    <definedName name="LNNIS6231554316" localSheetId="16" hidden="1">#REF!</definedName>
    <definedName name="LNNIS6231554316" localSheetId="1" hidden="1">#REF!</definedName>
    <definedName name="LNNIS6231554316" localSheetId="4" hidden="1">#REF!</definedName>
    <definedName name="LNNIS62513154387" localSheetId="5" hidden="1">#REF!</definedName>
    <definedName name="LNNIS62513154387" localSheetId="17" hidden="1">#REF!</definedName>
    <definedName name="LNNIS62513154387" localSheetId="18" hidden="1">#REF!</definedName>
    <definedName name="LNNIS62513154387" localSheetId="16" hidden="1">#REF!</definedName>
    <definedName name="LNNIS62513154387" localSheetId="1" hidden="1">#REF!</definedName>
    <definedName name="LNNIS62513154387" localSheetId="4" hidden="1">#REF!</definedName>
    <definedName name="LNNIS62513155227" localSheetId="5" hidden="1">#REF!</definedName>
    <definedName name="LNNIS62513155227" localSheetId="17" hidden="1">#REF!</definedName>
    <definedName name="LNNIS62513155227" localSheetId="18" hidden="1">#REF!</definedName>
    <definedName name="LNNIS62513155227" localSheetId="16" hidden="1">#REF!</definedName>
    <definedName name="LNNIS62513155227" localSheetId="1" hidden="1">#REF!</definedName>
    <definedName name="LNNIS62513155227" localSheetId="4" hidden="1">#REF!</definedName>
    <definedName name="LNNIS62516321509" localSheetId="5" hidden="1">#REF!</definedName>
    <definedName name="LNNIS62516321509" localSheetId="17" hidden="1">#REF!</definedName>
    <definedName name="LNNIS62516321509" localSheetId="18" hidden="1">#REF!</definedName>
    <definedName name="LNNIS62516321509" localSheetId="16" hidden="1">#REF!</definedName>
    <definedName name="LNNIS62516321509" localSheetId="1" hidden="1">#REF!</definedName>
    <definedName name="LNNIS62516321509" localSheetId="4" hidden="1">#REF!</definedName>
    <definedName name="LNNIS62914241690" localSheetId="5" hidden="1">#REF!</definedName>
    <definedName name="LNNIS62914241690" localSheetId="17" hidden="1">#REF!</definedName>
    <definedName name="LNNIS62914241690" localSheetId="18" hidden="1">#REF!</definedName>
    <definedName name="LNNIS62914241690" localSheetId="16" hidden="1">#REF!</definedName>
    <definedName name="LNNIS62914241690" localSheetId="1" hidden="1">#REF!</definedName>
    <definedName name="LNNIS62914241690" localSheetId="4" hidden="1">#REF!</definedName>
    <definedName name="loanline1" localSheetId="5" hidden="1">#REF!,#REF!,#REF!,#REF!,#REF!</definedName>
    <definedName name="loanline1" localSheetId="17" hidden="1">#REF!,#REF!,#REF!,#REF!,#REF!</definedName>
    <definedName name="loanline1" localSheetId="18" hidden="1">#REF!,#REF!,#REF!,#REF!,#REF!</definedName>
    <definedName name="loanline1" localSheetId="16" hidden="1">#REF!,#REF!,#REF!,#REF!,#REF!</definedName>
    <definedName name="loanline1" localSheetId="1" hidden="1">#REF!,#REF!,#REF!,#REF!,#REF!</definedName>
    <definedName name="loanline1" localSheetId="4" hidden="1">#REF!,#REF!,#REF!,#REF!,#REF!</definedName>
    <definedName name="mmm" localSheetId="3" hidden="1">{"Analysis1Q95",#N/A,FALSE,"Japan";"Analysis2Q95",#N/A,FALSE,"Japan";"Analysis1H95",#N/A,FALSE,"Japan";"Data",#N/A,FALSE,"Japan";"Margin Summary",#N/A,FALSE,"Japan";"Sales Summary",#N/A,FALSE,"Japan"}</definedName>
    <definedName name="mmm" localSheetId="5"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7" hidden="1">{"Analysis1Q95",#N/A,FALSE,"Japan";"Analysis2Q95",#N/A,FALSE,"Japan";"Analysis1H95",#N/A,FALSE,"Japan";"Data",#N/A,FALSE,"Japan";"Margin Summary",#N/A,FALSE,"Japan";"Sales Summary",#N/A,FALSE,"Japan"}</definedName>
    <definedName name="mmm" localSheetId="18" hidden="1">{"Analysis1Q95",#N/A,FALSE,"Japan";"Analysis2Q95",#N/A,FALSE,"Japan";"Analysis1H95",#N/A,FALSE,"Japan";"Data",#N/A,FALSE,"Japan";"Margin Summary",#N/A,FALSE,"Japan";"Sales Summary",#N/A,FALSE,"Japan"}</definedName>
    <definedName name="mmm" localSheetId="16"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mm" localSheetId="4" hidden="1">{"Analysis1Q95",#N/A,FALSE,"Japan";"Analysis2Q95",#N/A,FALSE,"Japan";"Analysis1H95",#N/A,FALSE,"Japan";"Data",#N/A,FALSE,"Japan";"Margin Summary",#N/A,FALSE,"Japan";"Sales Summary",#N/A,FALSE,"Japan"}</definedName>
    <definedName name="MTG182715124602" localSheetId="5" hidden="1">#REF!</definedName>
    <definedName name="MTG182715124602" localSheetId="17" hidden="1">#REF!</definedName>
    <definedName name="MTG182715124602" localSheetId="18" hidden="1">#REF!</definedName>
    <definedName name="MTG182715124602" localSheetId="16" hidden="1">#REF!</definedName>
    <definedName name="MTG182715124602" localSheetId="1" hidden="1">#REF!</definedName>
    <definedName name="MTG182715124602" localSheetId="4" hidden="1">#REF!</definedName>
    <definedName name="MTG282715124602" localSheetId="5" hidden="1">#REF!</definedName>
    <definedName name="MTG282715124602" localSheetId="17" hidden="1">#REF!</definedName>
    <definedName name="MTG282715124602" localSheetId="18" hidden="1">#REF!</definedName>
    <definedName name="MTG282715124602" localSheetId="16" hidden="1">#REF!</definedName>
    <definedName name="MTG282715124602" localSheetId="1" hidden="1">#REF!</definedName>
    <definedName name="MTG282715124602" localSheetId="4" hidden="1">#REF!</definedName>
    <definedName name="MTG82714404809" localSheetId="5" hidden="1">#REF!</definedName>
    <definedName name="MTG82714404809" localSheetId="17" hidden="1">#REF!</definedName>
    <definedName name="MTG82714404809" localSheetId="18" hidden="1">#REF!</definedName>
    <definedName name="MTG82714404809" localSheetId="16" hidden="1">#REF!</definedName>
    <definedName name="MTG82714404809" localSheetId="1" hidden="1">#REF!</definedName>
    <definedName name="MTG82714404809" localSheetId="4" hidden="1">#REF!</definedName>
    <definedName name="MTG82714444243" localSheetId="5" hidden="1">#REF!</definedName>
    <definedName name="MTG82714444243" localSheetId="17" hidden="1">#REF!</definedName>
    <definedName name="MTG82714444243" localSheetId="18" hidden="1">#REF!</definedName>
    <definedName name="MTG82714444243" localSheetId="16" hidden="1">#REF!</definedName>
    <definedName name="MTG82714444243" localSheetId="1" hidden="1">#REF!</definedName>
    <definedName name="MTG82714444243" localSheetId="4" hidden="1">#REF!</definedName>
    <definedName name="MTG82714452266" localSheetId="5" hidden="1">#REF!</definedName>
    <definedName name="MTG82714452266" localSheetId="17" hidden="1">#REF!</definedName>
    <definedName name="MTG82714452266" localSheetId="18" hidden="1">#REF!</definedName>
    <definedName name="MTG82714452266" localSheetId="16" hidden="1">#REF!</definedName>
    <definedName name="MTG82714452266" localSheetId="1" hidden="1">#REF!</definedName>
    <definedName name="MTG82714452266" localSheetId="4" hidden="1">#REF!</definedName>
    <definedName name="MTG82714461576" localSheetId="5" hidden="1">#REF!</definedName>
    <definedName name="MTG82714461576" localSheetId="17" hidden="1">#REF!</definedName>
    <definedName name="MTG82714461576" localSheetId="18" hidden="1">#REF!</definedName>
    <definedName name="MTG82714461576" localSheetId="16" hidden="1">#REF!</definedName>
    <definedName name="MTG82714461576" localSheetId="1" hidden="1">#REF!</definedName>
    <definedName name="MTG82714461576" localSheetId="4" hidden="1">#REF!</definedName>
    <definedName name="MTG82714575062" localSheetId="5" hidden="1">#REF!</definedName>
    <definedName name="MTG82714575062" localSheetId="17" hidden="1">#REF!</definedName>
    <definedName name="MTG82714575062" localSheetId="18" hidden="1">#REF!</definedName>
    <definedName name="MTG82714575062" localSheetId="16" hidden="1">#REF!</definedName>
    <definedName name="MTG82714575062" localSheetId="1" hidden="1">#REF!</definedName>
    <definedName name="MTG82714575062" localSheetId="4" hidden="1">#REF!</definedName>
    <definedName name="MTG82715105447" localSheetId="5" hidden="1">#REF!</definedName>
    <definedName name="MTG82715105447" localSheetId="17" hidden="1">#REF!</definedName>
    <definedName name="MTG82715105447" localSheetId="18" hidden="1">#REF!</definedName>
    <definedName name="MTG82715105447" localSheetId="16" hidden="1">#REF!</definedName>
    <definedName name="MTG82715105447" localSheetId="1" hidden="1">#REF!</definedName>
    <definedName name="MTG82715105447" localSheetId="4" hidden="1">#REF!</definedName>
    <definedName name="MTG82715124602" localSheetId="5" hidden="1">#REF!</definedName>
    <definedName name="MTG82715124602" localSheetId="17" hidden="1">#REF!</definedName>
    <definedName name="MTG82715124602" localSheetId="18" hidden="1">#REF!</definedName>
    <definedName name="MTG82715124602" localSheetId="16" hidden="1">#REF!</definedName>
    <definedName name="MTG82715124602" localSheetId="1" hidden="1">#REF!</definedName>
    <definedName name="MTG82715124602" localSheetId="4" hidden="1">#REF!</definedName>
    <definedName name="MTG8271514283" localSheetId="5" hidden="1">#REF!</definedName>
    <definedName name="MTG8271514283" localSheetId="17" hidden="1">#REF!</definedName>
    <definedName name="MTG8271514283" localSheetId="18" hidden="1">#REF!</definedName>
    <definedName name="MTG8271514283" localSheetId="16" hidden="1">#REF!</definedName>
    <definedName name="MTG8271514283" localSheetId="1" hidden="1">#REF!</definedName>
    <definedName name="MTG8271514283" localSheetId="4" hidden="1">#REF!</definedName>
    <definedName name="MTGline1" localSheetId="5" hidden="1">#REF!,#REF!</definedName>
    <definedName name="MTGline1" localSheetId="17" hidden="1">#REF!,#REF!</definedName>
    <definedName name="MTGline1" localSheetId="18" hidden="1">#REF!,#REF!</definedName>
    <definedName name="MTGline1" localSheetId="16" hidden="1">#REF!,#REF!</definedName>
    <definedName name="MTGline1" localSheetId="1" hidden="1">#REF!,#REF!</definedName>
    <definedName name="MTGline1" localSheetId="4" hidden="1">#REF!,#REF!</definedName>
    <definedName name="MTGTable" localSheetId="5" hidden="1">#REF!</definedName>
    <definedName name="MTGTable" localSheetId="17" hidden="1">#REF!</definedName>
    <definedName name="MTGTable" localSheetId="18" hidden="1">#REF!</definedName>
    <definedName name="MTGTable" localSheetId="16" hidden="1">#REF!</definedName>
    <definedName name="MTGTable" localSheetId="1" hidden="1">#REF!</definedName>
    <definedName name="MTGTable" localSheetId="4" hidden="1">#REF!</definedName>
    <definedName name="new" localSheetId="3" hidden="1">{"assumptions",#N/A,FALSE,"Assumption Summary";"proforma97",#N/A,FALSE,"97 pro forma";"sensitivity97",#N/A,FALSE,"97 sensitivity ";"proforma98",#N/A,FALSE,"98 pro forma";"sensitivity98",#N/A,FALSE,"98 sensitivity"}</definedName>
    <definedName name="new" localSheetId="5"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7" hidden="1">{"assumptions",#N/A,FALSE,"Assumption Summary";"proforma97",#N/A,FALSE,"97 pro forma";"sensitivity97",#N/A,FALSE,"97 sensitivity ";"proforma98",#N/A,FALSE,"98 pro forma";"sensitivity98",#N/A,FALSE,"98 sensitivity"}</definedName>
    <definedName name="new" localSheetId="18" hidden="1">{"assumptions",#N/A,FALSE,"Assumption Summary";"proforma97",#N/A,FALSE,"97 pro forma";"sensitivity97",#N/A,FALSE,"97 sensitivity ";"proforma98",#N/A,FALSE,"98 pro forma";"sensitivity98",#N/A,FALSE,"98 sensitivity"}</definedName>
    <definedName name="new" localSheetId="16"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 localSheetId="4" hidden="1">{"assumptions",#N/A,FALSE,"Assumption Summary";"proforma97",#N/A,FALSE,"97 pro forma";"sensitivity97",#N/A,FALSE,"97 sensitivity ";"proforma98",#N/A,FALSE,"98 pro forma";"sensitivity98",#N/A,FALSE,"98 sensitivity"}</definedName>
    <definedName name="NEWPREM" localSheetId="5" hidden="1">#REF!</definedName>
    <definedName name="NEWPREM" localSheetId="17" hidden="1">#REF!</definedName>
    <definedName name="NEWPREM" localSheetId="18" hidden="1">#REF!</definedName>
    <definedName name="NEWPREM" localSheetId="16" hidden="1">#REF!</definedName>
    <definedName name="NEWPREM" localSheetId="1" hidden="1">#REF!</definedName>
    <definedName name="NEWPREM" localSheetId="4" hidden="1">#REF!</definedName>
    <definedName name="O611911676" localSheetId="5" hidden="1">#REF!</definedName>
    <definedName name="O611911676" localSheetId="17" hidden="1">#REF!</definedName>
    <definedName name="O611911676" localSheetId="18" hidden="1">#REF!</definedName>
    <definedName name="O611911676" localSheetId="16" hidden="1">#REF!</definedName>
    <definedName name="O611911676" localSheetId="1" hidden="1">#REF!</definedName>
    <definedName name="O611911676" localSheetId="4" hidden="1">#REF!</definedName>
    <definedName name="OEIS611911676" localSheetId="5" hidden="1">#REF!</definedName>
    <definedName name="OEIS611911676" localSheetId="17" hidden="1">#REF!</definedName>
    <definedName name="OEIS611911676" localSheetId="18" hidden="1">#REF!</definedName>
    <definedName name="OEIS611911676" localSheetId="16" hidden="1">#REF!</definedName>
    <definedName name="OEIS611911676" localSheetId="1" hidden="1">#REF!</definedName>
    <definedName name="OEIS611911676" localSheetId="4" hidden="1">#REF!</definedName>
    <definedName name="OIS611911676" localSheetId="5" hidden="1">#REF!</definedName>
    <definedName name="OIS611911676" localSheetId="17" hidden="1">#REF!</definedName>
    <definedName name="OIS611911676" localSheetId="18" hidden="1">#REF!</definedName>
    <definedName name="OIS611911676" localSheetId="16" hidden="1">#REF!</definedName>
    <definedName name="OIS611911676" localSheetId="1" hidden="1">#REF!</definedName>
    <definedName name="OIS611911676" localSheetId="4" hidden="1">#REF!</definedName>
    <definedName name="ONIS611911676" localSheetId="5" hidden="1">#REF!</definedName>
    <definedName name="ONIS611911676" localSheetId="17" hidden="1">#REF!</definedName>
    <definedName name="ONIS611911676" localSheetId="18" hidden="1">#REF!</definedName>
    <definedName name="ONIS611911676" localSheetId="16" hidden="1">#REF!</definedName>
    <definedName name="ONIS611911676" localSheetId="1" hidden="1">#REF!</definedName>
    <definedName name="ONIS611911676" localSheetId="4" hidden="1">#REF!</definedName>
    <definedName name="OTHERCOST" localSheetId="5" hidden="1">#REF!</definedName>
    <definedName name="OTHERCOST" localSheetId="17" hidden="1">#REF!</definedName>
    <definedName name="OTHERCOST" localSheetId="18" hidden="1">#REF!</definedName>
    <definedName name="OTHERCOST" localSheetId="16" hidden="1">#REF!</definedName>
    <definedName name="OTHERCOST" localSheetId="1" hidden="1">#REF!</definedName>
    <definedName name="OTHERCOST" localSheetId="4" hidden="1">#REF!</definedName>
    <definedName name="otherline1" localSheetId="5" hidden="1">#REF!,#REF!</definedName>
    <definedName name="otherline1" localSheetId="17" hidden="1">#REF!,#REF!</definedName>
    <definedName name="otherline1" localSheetId="18" hidden="1">#REF!,#REF!</definedName>
    <definedName name="otherline1" localSheetId="16" hidden="1">#REF!,#REF!</definedName>
    <definedName name="otherline1" localSheetId="1" hidden="1">#REF!,#REF!</definedName>
    <definedName name="otherline1" localSheetId="4" hidden="1">#REF!,#REF!</definedName>
    <definedName name="PRICEGRID" localSheetId="5" hidden="1">#REF!</definedName>
    <definedName name="PRICEGRID" localSheetId="17" hidden="1">#REF!</definedName>
    <definedName name="PRICEGRID" localSheetId="18" hidden="1">#REF!</definedName>
    <definedName name="PRICEGRID" localSheetId="16" hidden="1">#REF!</definedName>
    <definedName name="PRICEGRID" localSheetId="1" hidden="1">#REF!</definedName>
    <definedName name="PRICEGRID" localSheetId="4" hidden="1">#REF!</definedName>
    <definedName name="PRIMEONLY" localSheetId="5" hidden="1">#REF!</definedName>
    <definedName name="PRIMEONLY" localSheetId="17" hidden="1">#REF!</definedName>
    <definedName name="PRIMEONLY" localSheetId="18" hidden="1">#REF!</definedName>
    <definedName name="PRIMEONLY" localSheetId="16" hidden="1">#REF!</definedName>
    <definedName name="PRIMEONLY" localSheetId="1" hidden="1">#REF!</definedName>
    <definedName name="PRIMEONLY" localSheetId="4" hidden="1">#REF!</definedName>
    <definedName name="PRIMEOnly2" localSheetId="5" hidden="1">#REF!</definedName>
    <definedName name="PRIMEOnly2" localSheetId="17" hidden="1">#REF!</definedName>
    <definedName name="PRIMEOnly2" localSheetId="18" hidden="1">#REF!</definedName>
    <definedName name="PRIMEOnly2" localSheetId="16" hidden="1">#REF!</definedName>
    <definedName name="PRIMEOnly2" localSheetId="1" hidden="1">#REF!</definedName>
    <definedName name="PRIMEOnly2" localSheetId="4" hidden="1">#REF!</definedName>
    <definedName name="PRIMEOPTION" localSheetId="5" hidden="1">#REF!</definedName>
    <definedName name="PRIMEOPTION" localSheetId="17" hidden="1">#REF!</definedName>
    <definedName name="PRIMEOPTION" localSheetId="18" hidden="1">#REF!</definedName>
    <definedName name="PRIMEOPTION" localSheetId="16" hidden="1">#REF!</definedName>
    <definedName name="PRIMEOPTION" localSheetId="1" hidden="1">#REF!</definedName>
    <definedName name="PRIMEOPTION" localSheetId="4" hidden="1">#REF!</definedName>
    <definedName name="PRIMEOption2" localSheetId="5" hidden="1">#REF!</definedName>
    <definedName name="PRIMEOption2" localSheetId="17" hidden="1">#REF!</definedName>
    <definedName name="PRIMEOption2" localSheetId="18" hidden="1">#REF!</definedName>
    <definedName name="PRIMEOption2" localSheetId="16" hidden="1">#REF!</definedName>
    <definedName name="PRIMEOption2" localSheetId="1" hidden="1">#REF!</definedName>
    <definedName name="PRIMEOption2" localSheetId="4" hidden="1">#REF!</definedName>
    <definedName name="quarterlybs" localSheetId="3" hidden="1">{#N/A,#N/A,FALSE,"JKFLASH2";#N/A,#N/A,FALSE,"Page 4";#N/A,#N/A,FALSE,"page 3"}</definedName>
    <definedName name="quarterlybs" localSheetId="5" hidden="1">{#N/A,#N/A,FALSE,"JKFLASH2";#N/A,#N/A,FALSE,"Page 4";#N/A,#N/A,FALSE,"page 3"}</definedName>
    <definedName name="quarterlybs" localSheetId="12" hidden="1">{#N/A,#N/A,FALSE,"JKFLASH2";#N/A,#N/A,FALSE,"Page 4";#N/A,#N/A,FALSE,"page 3"}</definedName>
    <definedName name="quarterlybs" localSheetId="2" hidden="1">{#N/A,#N/A,FALSE,"JKFLASH2";#N/A,#N/A,FALSE,"Page 4";#N/A,#N/A,FALSE,"page 3"}</definedName>
    <definedName name="quarterlybs" localSheetId="17" hidden="1">{#N/A,#N/A,FALSE,"JKFLASH2";#N/A,#N/A,FALSE,"Page 4";#N/A,#N/A,FALSE,"page 3"}</definedName>
    <definedName name="quarterlybs" localSheetId="18" hidden="1">{#N/A,#N/A,FALSE,"JKFLASH2";#N/A,#N/A,FALSE,"Page 4";#N/A,#N/A,FALSE,"page 3"}</definedName>
    <definedName name="quarterlybs" localSheetId="16"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uarterlybs" localSheetId="4" hidden="1">{#N/A,#N/A,FALSE,"JKFLASH2";#N/A,#N/A,FALSE,"Page 4";#N/A,#N/A,FALSE,"page 3"}</definedName>
    <definedName name="qwq" localSheetId="3" hidden="1">{"AT","COMPANIES",TRUE}</definedName>
    <definedName name="qwq" localSheetId="5" hidden="1">{"AT","COMPANIES",TRUE}</definedName>
    <definedName name="qwq" localSheetId="12" hidden="1">{"AT","COMPANIES",TRUE}</definedName>
    <definedName name="qwq" localSheetId="2" hidden="1">{"AT","COMPANIES",TRUE}</definedName>
    <definedName name="qwq" localSheetId="17" hidden="1">{"AT","COMPANIES",TRUE}</definedName>
    <definedName name="qwq" localSheetId="18" hidden="1">{"AT","COMPANIES",TRUE}</definedName>
    <definedName name="qwq" localSheetId="16" hidden="1">{"AT","COMPANIES",TRUE}</definedName>
    <definedName name="qwq" localSheetId="1" hidden="1">{"AT","COMPANIES",TRUE}</definedName>
    <definedName name="qwq" localSheetId="0" hidden="1">{"AT","COMPANIES",TRUE}</definedName>
    <definedName name="qwq" localSheetId="4" hidden="1">{"AT","COMPANIES",TRUE}</definedName>
    <definedName name="qwqwqw" localSheetId="3" hidden="1">{"AT","COMPANIES",TRUE}</definedName>
    <definedName name="qwqwqw" localSheetId="5" hidden="1">{"AT","COMPANIES",TRUE}</definedName>
    <definedName name="qwqwqw" localSheetId="12" hidden="1">{"AT","COMPANIES",TRUE}</definedName>
    <definedName name="qwqwqw" localSheetId="2" hidden="1">{"AT","COMPANIES",TRUE}</definedName>
    <definedName name="qwqwqw" localSheetId="17" hidden="1">{"AT","COMPANIES",TRUE}</definedName>
    <definedName name="qwqwqw" localSheetId="18" hidden="1">{"AT","COMPANIES",TRUE}</definedName>
    <definedName name="qwqwqw" localSheetId="16" hidden="1">{"AT","COMPANIES",TRUE}</definedName>
    <definedName name="qwqwqw" localSheetId="1" hidden="1">{"AT","COMPANIES",TRUE}</definedName>
    <definedName name="qwqwqw" localSheetId="0" hidden="1">{"AT","COMPANIES",TRUE}</definedName>
    <definedName name="qwqwqw" localSheetId="4"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5" hidden="1">#REF!,#REF!,#REF!</definedName>
    <definedName name="Rwvu.ADMIN._.OTHER._.MEALS." localSheetId="17" hidden="1">#REF!,#REF!,#REF!</definedName>
    <definedName name="Rwvu.ADMIN._.OTHER._.MEALS." localSheetId="18" hidden="1">#REF!,#REF!,#REF!</definedName>
    <definedName name="Rwvu.ADMIN._.OTHER._.MEALS." localSheetId="16" hidden="1">#REF!,#REF!,#REF!</definedName>
    <definedName name="Rwvu.ADMIN._.OTHER._.MEALS." localSheetId="1" hidden="1">#REF!,#REF!,#REF!</definedName>
    <definedName name="Rwvu.ADMIN._.OTHER._.MEALS." localSheetId="4" hidden="1">#REF!,#REF!,#REF!</definedName>
    <definedName name="Rwvu.ADMIN._.OTHER._.REGISTRATIONS." localSheetId="5" hidden="1">#REF!,#REF!</definedName>
    <definedName name="Rwvu.ADMIN._.OTHER._.REGISTRATIONS." localSheetId="17" hidden="1">#REF!,#REF!</definedName>
    <definedName name="Rwvu.ADMIN._.OTHER._.REGISTRATIONS." localSheetId="18" hidden="1">#REF!,#REF!</definedName>
    <definedName name="Rwvu.ADMIN._.OTHER._.REGISTRATIONS." localSheetId="16" hidden="1">#REF!,#REF!</definedName>
    <definedName name="Rwvu.ADMIN._.OTHER._.REGISTRATIONS." localSheetId="1" hidden="1">#REF!,#REF!</definedName>
    <definedName name="Rwvu.ADMIN._.OTHER._.REGISTRATIONS." localSheetId="4" hidden="1">#REF!,#REF!</definedName>
    <definedName name="Rwvu.Analysis1H95." localSheetId="5" hidden="1">#REF!,#REF!</definedName>
    <definedName name="Rwvu.Analysis1H95." localSheetId="17" hidden="1">#REF!,#REF!</definedName>
    <definedName name="Rwvu.Analysis1H95." localSheetId="18" hidden="1">#REF!,#REF!</definedName>
    <definedName name="Rwvu.Analysis1H95." localSheetId="16" hidden="1">#REF!,#REF!</definedName>
    <definedName name="Rwvu.Analysis1H95." localSheetId="1" hidden="1">#REF!,#REF!</definedName>
    <definedName name="Rwvu.Analysis1H95." localSheetId="4" hidden="1">#REF!,#REF!</definedName>
    <definedName name="Rwvu.Analysis1Q95." localSheetId="5" hidden="1">#REF!,#REF!</definedName>
    <definedName name="Rwvu.Analysis1Q95." localSheetId="17" hidden="1">#REF!,#REF!</definedName>
    <definedName name="Rwvu.Analysis1Q95." localSheetId="18" hidden="1">#REF!,#REF!</definedName>
    <definedName name="Rwvu.Analysis1Q95." localSheetId="16" hidden="1">#REF!,#REF!</definedName>
    <definedName name="Rwvu.Analysis1Q95." localSheetId="1" hidden="1">#REF!,#REF!</definedName>
    <definedName name="Rwvu.Analysis1Q95." localSheetId="4" hidden="1">#REF!,#REF!</definedName>
    <definedName name="Rwvu.Analysis2Q95." localSheetId="5" hidden="1">#REF!,#REF!</definedName>
    <definedName name="Rwvu.Analysis2Q95." localSheetId="17" hidden="1">#REF!,#REF!</definedName>
    <definedName name="Rwvu.Analysis2Q95." localSheetId="16" hidden="1">#REF!,#REF!</definedName>
    <definedName name="Rwvu.Analysis2Q95." localSheetId="1" hidden="1">#REF!,#REF!</definedName>
    <definedName name="Rwvu.Analysis2Q95." localSheetId="4" hidden="1">#REF!,#REF!</definedName>
    <definedName name="Rwvu.Margin._.Summary." localSheetId="5" hidden="1">#REF!,#REF!</definedName>
    <definedName name="Rwvu.Margin._.Summary." localSheetId="17" hidden="1">#REF!,#REF!</definedName>
    <definedName name="Rwvu.Margin._.Summary." localSheetId="16" hidden="1">#REF!,#REF!</definedName>
    <definedName name="Rwvu.Margin._.Summary." localSheetId="1" hidden="1">#REF!,#REF!</definedName>
    <definedName name="Rwvu.Margin._.Summary." localSheetId="4" hidden="1">#REF!,#REF!</definedName>
    <definedName name="s" localSheetId="3" hidden="1">{"AT","COMPANIES",TRUE}</definedName>
    <definedName name="s" localSheetId="5" hidden="1">{"AT","COMPANIES",TRUE}</definedName>
    <definedName name="s" localSheetId="12" hidden="1">{"AT","COMPANIES",TRUE}</definedName>
    <definedName name="s" localSheetId="2" hidden="1">{"AT","COMPANIES",TRUE}</definedName>
    <definedName name="s" localSheetId="17" hidden="1">{"AT","COMPANIES",TRUE}</definedName>
    <definedName name="s" localSheetId="18" hidden="1">{"AT","COMPANIES",TRUE}</definedName>
    <definedName name="s" localSheetId="16" hidden="1">{"AT","COMPANIES",TRUE}</definedName>
    <definedName name="s" localSheetId="1" hidden="1">{"AT","COMPANIES",TRUE}</definedName>
    <definedName name="s" localSheetId="0" hidden="1">{"AT","COMPANIES",TRUE}</definedName>
    <definedName name="s" localSheetId="4" hidden="1">{"AT","COMPANIES",TRUE}</definedName>
    <definedName name="sadf" localSheetId="3" hidden="1">{"ReportTop",#N/A,FALSE,"report top"}</definedName>
    <definedName name="sadf" localSheetId="5" hidden="1">{"ReportTop",#N/A,FALSE,"report top"}</definedName>
    <definedName name="sadf" localSheetId="12" hidden="1">{"ReportTop",#N/A,FALSE,"report top"}</definedName>
    <definedName name="sadf" localSheetId="2" hidden="1">{"ReportTop",#N/A,FALSE,"report top"}</definedName>
    <definedName name="sadf" localSheetId="17" hidden="1">{"ReportTop",#N/A,FALSE,"report top"}</definedName>
    <definedName name="sadf" localSheetId="18" hidden="1">{"ReportTop",#N/A,FALSE,"report top"}</definedName>
    <definedName name="sadf" localSheetId="16" hidden="1">{"ReportTop",#N/A,FALSE,"report top"}</definedName>
    <definedName name="sadf" localSheetId="1" hidden="1">{"ReportTop",#N/A,FALSE,"report top"}</definedName>
    <definedName name="sadf" localSheetId="0" hidden="1">{"ReportTop",#N/A,FALSE,"report top"}</definedName>
    <definedName name="sadf" localSheetId="4" hidden="1">{"ReportTop",#N/A,FALSE,"report top"}</definedName>
    <definedName name="sadf_1" localSheetId="3" hidden="1">{"ReportTop",#N/A,FALSE,"report top"}</definedName>
    <definedName name="sadf_1" localSheetId="5" hidden="1">{"ReportTop",#N/A,FALSE,"report top"}</definedName>
    <definedName name="sadf_1" localSheetId="12" hidden="1">{"ReportTop",#N/A,FALSE,"report top"}</definedName>
    <definedName name="sadf_1" localSheetId="2" hidden="1">{"ReportTop",#N/A,FALSE,"report top"}</definedName>
    <definedName name="sadf_1" localSheetId="17" hidden="1">{"ReportTop",#N/A,FALSE,"report top"}</definedName>
    <definedName name="sadf_1" localSheetId="18" hidden="1">{"ReportTop",#N/A,FALSE,"report top"}</definedName>
    <definedName name="sadf_1" localSheetId="16" hidden="1">{"ReportTop",#N/A,FALSE,"report top"}</definedName>
    <definedName name="sadf_1" localSheetId="1" hidden="1">{"ReportTop",#N/A,FALSE,"report top"}</definedName>
    <definedName name="sadf_1" localSheetId="0" hidden="1">{"ReportTop",#N/A,FALSE,"report top"}</definedName>
    <definedName name="sadf_1" localSheetId="4" hidden="1">{"ReportTop",#N/A,FALSE,"report top"}</definedName>
    <definedName name="sadf_2" localSheetId="3" hidden="1">{"ReportTop",#N/A,FALSE,"report top"}</definedName>
    <definedName name="sadf_2" localSheetId="5" hidden="1">{"ReportTop",#N/A,FALSE,"report top"}</definedName>
    <definedName name="sadf_2" localSheetId="12" hidden="1">{"ReportTop",#N/A,FALSE,"report top"}</definedName>
    <definedName name="sadf_2" localSheetId="2" hidden="1">{"ReportTop",#N/A,FALSE,"report top"}</definedName>
    <definedName name="sadf_2" localSheetId="17" hidden="1">{"ReportTop",#N/A,FALSE,"report top"}</definedName>
    <definedName name="sadf_2" localSheetId="18" hidden="1">{"ReportTop",#N/A,FALSE,"report top"}</definedName>
    <definedName name="sadf_2" localSheetId="16" hidden="1">{"ReportTop",#N/A,FALSE,"report top"}</definedName>
    <definedName name="sadf_2" localSheetId="1" hidden="1">{"ReportTop",#N/A,FALSE,"report top"}</definedName>
    <definedName name="sadf_2" localSheetId="0" hidden="1">{"ReportTop",#N/A,FALSE,"report top"}</definedName>
    <definedName name="sadf_2" localSheetId="4" hidden="1">{"ReportTop",#N/A,FALSE,"report top"}</definedName>
    <definedName name="sadf_3" localSheetId="3" hidden="1">{"ReportTop",#N/A,FALSE,"report top"}</definedName>
    <definedName name="sadf_3" localSheetId="5" hidden="1">{"ReportTop",#N/A,FALSE,"report top"}</definedName>
    <definedName name="sadf_3" localSheetId="12" hidden="1">{"ReportTop",#N/A,FALSE,"report top"}</definedName>
    <definedName name="sadf_3" localSheetId="2" hidden="1">{"ReportTop",#N/A,FALSE,"report top"}</definedName>
    <definedName name="sadf_3" localSheetId="17" hidden="1">{"ReportTop",#N/A,FALSE,"report top"}</definedName>
    <definedName name="sadf_3" localSheetId="18" hidden="1">{"ReportTop",#N/A,FALSE,"report top"}</definedName>
    <definedName name="sadf_3" localSheetId="16" hidden="1">{"ReportTop",#N/A,FALSE,"report top"}</definedName>
    <definedName name="sadf_3" localSheetId="1" hidden="1">{"ReportTop",#N/A,FALSE,"report top"}</definedName>
    <definedName name="sadf_3" localSheetId="0" hidden="1">{"ReportTop",#N/A,FALSE,"report top"}</definedName>
    <definedName name="sadf_3" localSheetId="4" hidden="1">{"ReportTop",#N/A,FALSE,"report top"}</definedName>
    <definedName name="sadf_4" localSheetId="3" hidden="1">{"ReportTop",#N/A,FALSE,"report top"}</definedName>
    <definedName name="sadf_4" localSheetId="5" hidden="1">{"ReportTop",#N/A,FALSE,"report top"}</definedName>
    <definedName name="sadf_4" localSheetId="12" hidden="1">{"ReportTop",#N/A,FALSE,"report top"}</definedName>
    <definedName name="sadf_4" localSheetId="2" hidden="1">{"ReportTop",#N/A,FALSE,"report top"}</definedName>
    <definedName name="sadf_4" localSheetId="17" hidden="1">{"ReportTop",#N/A,FALSE,"report top"}</definedName>
    <definedName name="sadf_4" localSheetId="18" hidden="1">{"ReportTop",#N/A,FALSE,"report top"}</definedName>
    <definedName name="sadf_4" localSheetId="16" hidden="1">{"ReportTop",#N/A,FALSE,"report top"}</definedName>
    <definedName name="sadf_4" localSheetId="1" hidden="1">{"ReportTop",#N/A,FALSE,"report top"}</definedName>
    <definedName name="sadf_4" localSheetId="0" hidden="1">{"ReportTop",#N/A,FALSE,"report top"}</definedName>
    <definedName name="sadf_4" localSheetId="4" hidden="1">{"ReportTop",#N/A,FALSE,"report top"}</definedName>
    <definedName name="sadf_5" localSheetId="3" hidden="1">{"ReportTop",#N/A,FALSE,"report top"}</definedName>
    <definedName name="sadf_5" localSheetId="5" hidden="1">{"ReportTop",#N/A,FALSE,"report top"}</definedName>
    <definedName name="sadf_5" localSheetId="12" hidden="1">{"ReportTop",#N/A,FALSE,"report top"}</definedName>
    <definedName name="sadf_5" localSheetId="2" hidden="1">{"ReportTop",#N/A,FALSE,"report top"}</definedName>
    <definedName name="sadf_5" localSheetId="17" hidden="1">{"ReportTop",#N/A,FALSE,"report top"}</definedName>
    <definedName name="sadf_5" localSheetId="18" hidden="1">{"ReportTop",#N/A,FALSE,"report top"}</definedName>
    <definedName name="sadf_5" localSheetId="16" hidden="1">{"ReportTop",#N/A,FALSE,"report top"}</definedName>
    <definedName name="sadf_5" localSheetId="1" hidden="1">{"ReportTop",#N/A,FALSE,"report top"}</definedName>
    <definedName name="sadf_5" localSheetId="0" hidden="1">{"ReportTop",#N/A,FALSE,"report top"}</definedName>
    <definedName name="sadf_5" localSheetId="4" hidden="1">{"ReportTop",#N/A,FALSE,"report top"}</definedName>
    <definedName name="sdfasdfsd"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3" hidden="1">{#N/A,#N/A,FALSE,"Sheet1"}</definedName>
    <definedName name="sdfg" localSheetId="5" hidden="1">{#N/A,#N/A,FALSE,"Sheet1"}</definedName>
    <definedName name="sdfg" localSheetId="12" hidden="1">{#N/A,#N/A,FALSE,"Sheet1"}</definedName>
    <definedName name="sdfg" localSheetId="2" hidden="1">{#N/A,#N/A,FALSE,"Sheet1"}</definedName>
    <definedName name="sdfg" localSheetId="17" hidden="1">{#N/A,#N/A,FALSE,"Sheet1"}</definedName>
    <definedName name="sdfg" localSheetId="18" hidden="1">{#N/A,#N/A,FALSE,"Sheet1"}</definedName>
    <definedName name="sdfg" localSheetId="16" hidden="1">{#N/A,#N/A,FALSE,"Sheet1"}</definedName>
    <definedName name="sdfg" localSheetId="1" hidden="1">{#N/A,#N/A,FALSE,"Sheet1"}</definedName>
    <definedName name="sdfg" localSheetId="0" hidden="1">{#N/A,#N/A,FALSE,"Sheet1"}</definedName>
    <definedName name="sdfg" localSheetId="4" hidden="1">{#N/A,#N/A,FALSE,"Sheet1"}</definedName>
    <definedName name="sdKJTHGF"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5" hidden="1">#REF!</definedName>
    <definedName name="SPREADREF" localSheetId="17" hidden="1">#REF!</definedName>
    <definedName name="SPREADREF" localSheetId="18" hidden="1">#REF!</definedName>
    <definedName name="SPREADREF" localSheetId="16" hidden="1">#REF!</definedName>
    <definedName name="SPREADREF" localSheetId="1" hidden="1">#REF!</definedName>
    <definedName name="SPREADREF" localSheetId="4" hidden="1">#REF!</definedName>
    <definedName name="SUMMARY_BOOK" localSheetId="3" hidden="1">{"page1",#N/A,FALSE,"GIRLBO";"page2",#N/A,FALSE,"GIRLBO";"page3",#N/A,FALSE,"GIRLBO";"page4",#N/A,FALSE,"GIRLBO";"page5",#N/A,FALSE,"GIRLBO"}</definedName>
    <definedName name="SUMMARY_BOOK" localSheetId="5"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7" hidden="1">{"page1",#N/A,FALSE,"GIRLBO";"page2",#N/A,FALSE,"GIRLBO";"page3",#N/A,FALSE,"GIRLBO";"page4",#N/A,FALSE,"GIRLBO";"page5",#N/A,FALSE,"GIRLBO"}</definedName>
    <definedName name="SUMMARY_BOOK" localSheetId="18" hidden="1">{"page1",#N/A,FALSE,"GIRLBO";"page2",#N/A,FALSE,"GIRLBO";"page3",#N/A,FALSE,"GIRLBO";"page4",#N/A,FALSE,"GIRLBO";"page5",#N/A,FALSE,"GIRLBO"}</definedName>
    <definedName name="SUMMARY_BOOK" localSheetId="16"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UMMARY_BOOK" localSheetId="4" hidden="1">{"page1",#N/A,FALSE,"GIRLBO";"page2",#N/A,FALSE,"GIRLBO";"page3",#N/A,FALSE,"GIRLBO";"page4",#N/A,FALSE,"GIRLBO";"page5",#N/A,FALSE,"GIRLBO"}</definedName>
    <definedName name="Swvu.ADM._.GEN._.MGMNT._.DETAIL." localSheetId="5" hidden="1">#REF!</definedName>
    <definedName name="Swvu.ADM._.GEN._.MGMNT._.DETAIL." localSheetId="17" hidden="1">#REF!</definedName>
    <definedName name="Swvu.ADM._.GEN._.MGMNT._.DETAIL." localSheetId="18" hidden="1">#REF!</definedName>
    <definedName name="Swvu.ADM._.GEN._.MGMNT._.DETAIL." localSheetId="16" hidden="1">#REF!</definedName>
    <definedName name="Swvu.ADM._.GEN._.MGMNT._.DETAIL." localSheetId="1" hidden="1">#REF!</definedName>
    <definedName name="Swvu.ADM._.GEN._.MGMNT._.DETAIL." localSheetId="4" hidden="1">#REF!</definedName>
    <definedName name="Swvu.Analysis1H95." localSheetId="5" hidden="1">#REF!</definedName>
    <definedName name="Swvu.Analysis1H95." localSheetId="17" hidden="1">#REF!</definedName>
    <definedName name="Swvu.Analysis1H95." localSheetId="18" hidden="1">#REF!</definedName>
    <definedName name="Swvu.Analysis1H95." localSheetId="16" hidden="1">#REF!</definedName>
    <definedName name="Swvu.Analysis1H95." localSheetId="1" hidden="1">#REF!</definedName>
    <definedName name="Swvu.Analysis1H95." localSheetId="4" hidden="1">#REF!</definedName>
    <definedName name="Swvu.Analysis1Q95." localSheetId="5" hidden="1">#REF!</definedName>
    <definedName name="Swvu.Analysis1Q95." localSheetId="17" hidden="1">#REF!</definedName>
    <definedName name="Swvu.Analysis1Q95." localSheetId="18" hidden="1">#REF!</definedName>
    <definedName name="Swvu.Analysis1Q95." localSheetId="16" hidden="1">#REF!</definedName>
    <definedName name="Swvu.Analysis1Q95." localSheetId="1" hidden="1">#REF!</definedName>
    <definedName name="Swvu.Analysis1Q95." localSheetId="4" hidden="1">#REF!</definedName>
    <definedName name="Swvu.Analysis2Q95." localSheetId="5" hidden="1">#REF!</definedName>
    <definedName name="Swvu.Analysis2Q95." localSheetId="17" hidden="1">#REF!</definedName>
    <definedName name="Swvu.Analysis2Q95." localSheetId="16" hidden="1">#REF!</definedName>
    <definedName name="Swvu.Analysis2Q95." localSheetId="1" hidden="1">#REF!</definedName>
    <definedName name="Swvu.Analysis2Q95." localSheetId="4" hidden="1">#REF!</definedName>
    <definedName name="Swvu.inputs._.raw._.data." localSheetId="5" hidden="1">#REF!</definedName>
    <definedName name="Swvu.inputs._.raw._.data." localSheetId="17" hidden="1">#REF!</definedName>
    <definedName name="Swvu.inputs._.raw._.data." localSheetId="16" hidden="1">#REF!</definedName>
    <definedName name="Swvu.inputs._.raw._.data." localSheetId="1" hidden="1">#REF!</definedName>
    <definedName name="Swvu.inputs._.raw._.data." localSheetId="4" hidden="1">#REF!</definedName>
    <definedName name="Swvu.Margin._.Summary." localSheetId="5" hidden="1">#REF!</definedName>
    <definedName name="Swvu.Margin._.Summary." localSheetId="17" hidden="1">#REF!</definedName>
    <definedName name="Swvu.Margin._.Summary." localSheetId="16" hidden="1">#REF!</definedName>
    <definedName name="Swvu.Margin._.Summary." localSheetId="1" hidden="1">#REF!</definedName>
    <definedName name="Swvu.Margin._.Summary." localSheetId="4" hidden="1">#REF!</definedName>
    <definedName name="Swvu.STORAGE._.RENTS." localSheetId="5" hidden="1">#REF!</definedName>
    <definedName name="Swvu.STORAGE._.RENTS." localSheetId="17" hidden="1">#REF!</definedName>
    <definedName name="Swvu.STORAGE._.RENTS." localSheetId="16" hidden="1">#REF!</definedName>
    <definedName name="Swvu.STORAGE._.RENTS." localSheetId="1" hidden="1">#REF!</definedName>
    <definedName name="Swvu.STORAGE._.RENTS." localSheetId="4" hidden="1">#REF!</definedName>
    <definedName name="Swvu.summary1." localSheetId="5" hidden="1">#REF!</definedName>
    <definedName name="Swvu.summary1." localSheetId="17" hidden="1">#REF!</definedName>
    <definedName name="Swvu.summary1." localSheetId="16" hidden="1">#REF!</definedName>
    <definedName name="Swvu.summary1." localSheetId="1" hidden="1">#REF!</definedName>
    <definedName name="Swvu.summary1." localSheetId="4" hidden="1">#REF!</definedName>
    <definedName name="Swvu.summary2." localSheetId="5" hidden="1">#REF!</definedName>
    <definedName name="Swvu.summary2." localSheetId="17" hidden="1">#REF!</definedName>
    <definedName name="Swvu.summary2." localSheetId="16" hidden="1">#REF!</definedName>
    <definedName name="Swvu.summary2." localSheetId="1" hidden="1">#REF!</definedName>
    <definedName name="Swvu.summary2." localSheetId="4" hidden="1">#REF!</definedName>
    <definedName name="Swvu.summary3." localSheetId="5" hidden="1">#REF!</definedName>
    <definedName name="Swvu.summary3." localSheetId="17" hidden="1">#REF!</definedName>
    <definedName name="Swvu.summary3." localSheetId="16" hidden="1">#REF!</definedName>
    <definedName name="Swvu.summary3." localSheetId="1" hidden="1">#REF!</definedName>
    <definedName name="Swvu.summary3." localSheetId="4" hidden="1">#REF!</definedName>
    <definedName name="TargetDCF2" localSheetId="3" hidden="1">{#N/A,#N/A,FALSE,"Sheet1"}</definedName>
    <definedName name="TargetDCF2" localSheetId="5" hidden="1">{#N/A,#N/A,FALSE,"Sheet1"}</definedName>
    <definedName name="TargetDCF2" localSheetId="12" hidden="1">{#N/A,#N/A,FALSE,"Sheet1"}</definedName>
    <definedName name="TargetDCF2" localSheetId="2" hidden="1">{#N/A,#N/A,FALSE,"Sheet1"}</definedName>
    <definedName name="TargetDCF2" localSheetId="17" hidden="1">{#N/A,#N/A,FALSE,"Sheet1"}</definedName>
    <definedName name="TargetDCF2" localSheetId="18" hidden="1">{#N/A,#N/A,FALSE,"Sheet1"}</definedName>
    <definedName name="TargetDCF2" localSheetId="16" hidden="1">{#N/A,#N/A,FALSE,"Sheet1"}</definedName>
    <definedName name="TargetDCF2" localSheetId="1" hidden="1">{#N/A,#N/A,FALSE,"Sheet1"}</definedName>
    <definedName name="TargetDCF2" localSheetId="0" hidden="1">{#N/A,#N/A,FALSE,"Sheet1"}</definedName>
    <definedName name="TargetDCF2" localSheetId="4" hidden="1">{#N/A,#N/A,FALSE,"Sheet1"}</definedName>
    <definedName name="TERMPREM" localSheetId="5" hidden="1">#REF!</definedName>
    <definedName name="TERMPREM" localSheetId="17" hidden="1">#REF!</definedName>
    <definedName name="TERMPREM" localSheetId="18" hidden="1">#REF!</definedName>
    <definedName name="TERMPREM" localSheetId="16" hidden="1">#REF!</definedName>
    <definedName name="TERMPREM" localSheetId="1" hidden="1">#REF!</definedName>
    <definedName name="TERMPREM" localSheetId="4" hidden="1">#REF!</definedName>
    <definedName name="TERMTYPE" localSheetId="5" hidden="1">#REF!</definedName>
    <definedName name="TERMTYPE" localSheetId="17" hidden="1">#REF!</definedName>
    <definedName name="TERMTYPE" localSheetId="18" hidden="1">#REF!</definedName>
    <definedName name="TERMTYPE" localSheetId="16" hidden="1">#REF!</definedName>
    <definedName name="TERMTYPE" localSheetId="1" hidden="1">#REF!</definedName>
    <definedName name="TERMTYPE" localSheetId="4" hidden="1">#REF!</definedName>
    <definedName name="test" localSheetId="3" hidden="1">{"histincome",#N/A,FALSE,"hyfins";"closing balance",#N/A,FALSE,"hyfins"}</definedName>
    <definedName name="test" localSheetId="5" hidden="1">{"histincome",#N/A,FALSE,"hyfins";"closing balance",#N/A,FALSE,"hyfins"}</definedName>
    <definedName name="test" localSheetId="12" hidden="1">{"histincome",#N/A,FALSE,"hyfins";"closing balance",#N/A,FALSE,"hyfins"}</definedName>
    <definedName name="test" localSheetId="2" hidden="1">{"histincome",#N/A,FALSE,"hyfins";"closing balance",#N/A,FALSE,"hyfins"}</definedName>
    <definedName name="test" localSheetId="17" hidden="1">{"histincome",#N/A,FALSE,"hyfins";"closing balance",#N/A,FALSE,"hyfins"}</definedName>
    <definedName name="test" localSheetId="18" hidden="1">{"histincome",#N/A,FALSE,"hyfins";"closing balance",#N/A,FALSE,"hyfins"}</definedName>
    <definedName name="test" localSheetId="16"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 localSheetId="4" hidden="1">{"histincome",#N/A,FALSE,"hyfins";"closing balance",#N/A,FALSE,"hyfins"}</definedName>
    <definedName name="test3" localSheetId="3" hidden="1">{"AT","COMPANIES",TRUE}</definedName>
    <definedName name="test3" localSheetId="5" hidden="1">{"AT","COMPANIES",TRUE}</definedName>
    <definedName name="test3" localSheetId="12" hidden="1">{"AT","COMPANIES",TRUE}</definedName>
    <definedName name="test3" localSheetId="2" hidden="1">{"AT","COMPANIES",TRUE}</definedName>
    <definedName name="test3" localSheetId="17" hidden="1">{"AT","COMPANIES",TRUE}</definedName>
    <definedName name="test3" localSheetId="18" hidden="1">{"AT","COMPANIES",TRUE}</definedName>
    <definedName name="test3" localSheetId="16" hidden="1">{"AT","COMPANIES",TRUE}</definedName>
    <definedName name="test3" localSheetId="1" hidden="1">{"AT","COMPANIES",TRUE}</definedName>
    <definedName name="test3" localSheetId="0" hidden="1">{"AT","COMPANIES",TRUE}</definedName>
    <definedName name="test3" localSheetId="4" hidden="1">{"AT","COMPANIES",TRUE}</definedName>
    <definedName name="test5" localSheetId="3" hidden="1">{"AT","COMPANIES",TRUE}</definedName>
    <definedName name="test5" localSheetId="5" hidden="1">{"AT","COMPANIES",TRUE}</definedName>
    <definedName name="test5" localSheetId="12" hidden="1">{"AT","COMPANIES",TRUE}</definedName>
    <definedName name="test5" localSheetId="2" hidden="1">{"AT","COMPANIES",TRUE}</definedName>
    <definedName name="test5" localSheetId="17" hidden="1">{"AT","COMPANIES",TRUE}</definedName>
    <definedName name="test5" localSheetId="18" hidden="1">{"AT","COMPANIES",TRUE}</definedName>
    <definedName name="test5" localSheetId="16" hidden="1">{"AT","COMPANIES",TRUE}</definedName>
    <definedName name="test5" localSheetId="1" hidden="1">{"AT","COMPANIES",TRUE}</definedName>
    <definedName name="test5" localSheetId="0" hidden="1">{"AT","COMPANIES",TRUE}</definedName>
    <definedName name="test5" localSheetId="4" hidden="1">{"AT","COMPANIES",TRUE}</definedName>
    <definedName name="TextRefCopyRangeCount" hidden="1">38</definedName>
    <definedName name="TMline1" localSheetId="5" hidden="1">#REF!,#REF!</definedName>
    <definedName name="TMline1" localSheetId="17" hidden="1">#REF!,#REF!</definedName>
    <definedName name="TMline1" localSheetId="18" hidden="1">#REF!,#REF!</definedName>
    <definedName name="TMline1" localSheetId="16" hidden="1">#REF!,#REF!</definedName>
    <definedName name="TMline1" localSheetId="1" hidden="1">#REF!,#REF!</definedName>
    <definedName name="TMline1" localSheetId="4" hidden="1">#REF!,#REF!</definedName>
    <definedName name="to" localSheetId="3" hidden="1">{"common_pl",#N/A,FALSE,"Commonized PL";"analyst",#N/A,FALSE,"Budget to Analyst";"sec",#N/A,FALSE,"SEC PL";"summary",#N/A,FALSE,"Summary";"detail",#N/A,FALSE,"Detail"}</definedName>
    <definedName name="to" localSheetId="5"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7" hidden="1">{"common_pl",#N/A,FALSE,"Commonized PL";"analyst",#N/A,FALSE,"Budget to Analyst";"sec",#N/A,FALSE,"SEC PL";"summary",#N/A,FALSE,"Summary";"detail",#N/A,FALSE,"Detail"}</definedName>
    <definedName name="to" localSheetId="18" hidden="1">{"common_pl",#N/A,FALSE,"Commonized PL";"analyst",#N/A,FALSE,"Budget to Analyst";"sec",#N/A,FALSE,"SEC PL";"summary",#N/A,FALSE,"Summary";"detail",#N/A,FALSE,"Detail"}</definedName>
    <definedName name="to" localSheetId="16"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o" localSheetId="4"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5" hidden="1">#REF!</definedName>
    <definedName name="UNUSEDLEQTBL" localSheetId="17" hidden="1">#REF!</definedName>
    <definedName name="UNUSEDLEQTBL" localSheetId="18" hidden="1">#REF!</definedName>
    <definedName name="UNUSEDLEQTBL" localSheetId="16" hidden="1">#REF!</definedName>
    <definedName name="UNUSEDLEQTBL" localSheetId="1" hidden="1">#REF!</definedName>
    <definedName name="UNUSEDLEQTBL" localSheetId="4" hidden="1">#REF!</definedName>
    <definedName name="WCC" localSheetId="3" hidden="1">{#N/A,#N/A,TRUE,"Report"}</definedName>
    <definedName name="WCC" localSheetId="5" hidden="1">{#N/A,#N/A,TRUE,"Report"}</definedName>
    <definedName name="WCC" localSheetId="12" hidden="1">{#N/A,#N/A,TRUE,"Report"}</definedName>
    <definedName name="WCC" localSheetId="2" hidden="1">{#N/A,#N/A,TRUE,"Report"}</definedName>
    <definedName name="WCC" localSheetId="17" hidden="1">{#N/A,#N/A,TRUE,"Report"}</definedName>
    <definedName name="WCC" localSheetId="18" hidden="1">{#N/A,#N/A,TRUE,"Report"}</definedName>
    <definedName name="WCC" localSheetId="16" hidden="1">{#N/A,#N/A,TRUE,"Report"}</definedName>
    <definedName name="WCC" localSheetId="1" hidden="1">{#N/A,#N/A,TRUE,"Report"}</definedName>
    <definedName name="WCC" localSheetId="0" hidden="1">{#N/A,#N/A,TRUE,"Report"}</definedName>
    <definedName name="WCC" localSheetId="4" hidden="1">{#N/A,#N/A,TRUE,"Report"}</definedName>
    <definedName name="WCCa" localSheetId="3" hidden="1">{#N/A,#N/A,TRUE,"Report"}</definedName>
    <definedName name="WCCa" localSheetId="5" hidden="1">{#N/A,#N/A,TRUE,"Report"}</definedName>
    <definedName name="WCCa" localSheetId="12" hidden="1">{#N/A,#N/A,TRUE,"Report"}</definedName>
    <definedName name="WCCa" localSheetId="2" hidden="1">{#N/A,#N/A,TRUE,"Report"}</definedName>
    <definedName name="WCCa" localSheetId="17" hidden="1">{#N/A,#N/A,TRUE,"Report"}</definedName>
    <definedName name="WCCa" localSheetId="18" hidden="1">{#N/A,#N/A,TRUE,"Report"}</definedName>
    <definedName name="WCCa" localSheetId="16" hidden="1">{#N/A,#N/A,TRUE,"Report"}</definedName>
    <definedName name="WCCa" localSheetId="1" hidden="1">{#N/A,#N/A,TRUE,"Report"}</definedName>
    <definedName name="WCCa" localSheetId="0" hidden="1">{#N/A,#N/A,TRUE,"Report"}</definedName>
    <definedName name="WCCa" localSheetId="4" hidden="1">{#N/A,#N/A,TRUE,"Report"}</definedName>
    <definedName name="whatever" localSheetId="5" hidden="1">#REF!</definedName>
    <definedName name="whatever" localSheetId="17" hidden="1">#REF!</definedName>
    <definedName name="whatever" localSheetId="18" hidden="1">#REF!</definedName>
    <definedName name="whatever" localSheetId="16" hidden="1">#REF!</definedName>
    <definedName name="whatever" localSheetId="1" hidden="1">#REF!</definedName>
    <definedName name="whatever" localSheetId="4" hidden="1">#REF!</definedName>
    <definedName name="whoknows"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3" hidden="1">{#N/A,#N/A,FALSE,"Sheet1"}</definedName>
    <definedName name="wr" localSheetId="5" hidden="1">{#N/A,#N/A,FALSE,"Sheet1"}</definedName>
    <definedName name="wr" localSheetId="12" hidden="1">{#N/A,#N/A,FALSE,"Sheet1"}</definedName>
    <definedName name="wr" localSheetId="2" hidden="1">{#N/A,#N/A,FALSE,"Sheet1"}</definedName>
    <definedName name="wr" localSheetId="17" hidden="1">{#N/A,#N/A,FALSE,"Sheet1"}</definedName>
    <definedName name="wr" localSheetId="18" hidden="1">{#N/A,#N/A,FALSE,"Sheet1"}</definedName>
    <definedName name="wr" localSheetId="16" hidden="1">{#N/A,#N/A,FALSE,"Sheet1"}</definedName>
    <definedName name="wr" localSheetId="1" hidden="1">{#N/A,#N/A,FALSE,"Sheet1"}</definedName>
    <definedName name="wr" localSheetId="0" hidden="1">{#N/A,#N/A,FALSE,"Sheet1"}</definedName>
    <definedName name="wr" localSheetId="4" hidden="1">{#N/A,#N/A,FALSE,"Sheet1"}</definedName>
    <definedName name="wrn.1999._.budget." localSheetId="3" hidden="1">{"common_pl",#N/A,FALSE,"Commonized PL";"analyst",#N/A,FALSE,"Budget to Analyst";"sec",#N/A,FALSE,"SEC PL";"summary",#N/A,FALSE,"Summary";"detail",#N/A,FALSE,"Detail"}</definedName>
    <definedName name="wrn.1999._.budget." localSheetId="5"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7" hidden="1">{"common_pl",#N/A,FALSE,"Commonized PL";"analyst",#N/A,FALSE,"Budget to Analyst";"sec",#N/A,FALSE,"SEC PL";"summary",#N/A,FALSE,"Summary";"detail",#N/A,FALSE,"Detail"}</definedName>
    <definedName name="wrn.1999._.budget." localSheetId="18" hidden="1">{"common_pl",#N/A,FALSE,"Commonized PL";"analyst",#N/A,FALSE,"Budget to Analyst";"sec",#N/A,FALSE,"SEC PL";"summary",#N/A,FALSE,"Summary";"detail",#N/A,FALSE,"Detail"}</definedName>
    <definedName name="wrn.1999._.budget." localSheetId="16"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1999._.budget." localSheetId="4" hidden="1">{"common_pl",#N/A,FALSE,"Commonized PL";"analyst",#N/A,FALSE,"Budget to Analyst";"sec",#N/A,FALSE,"SEC PL";"summary",#N/A,FALSE,"Summary";"detail",#N/A,FALSE,"Detail"}</definedName>
    <definedName name="wrn.A_VALUATION." localSheetId="3" hidden="1">{#N/A,#N/A,FALSE,"A_D";#N/A,#N/A,FALSE,"WACC";#N/A,#N/A,FALSE,"DCF";#N/A,#N/A,FALSE,"A";#N/A,#N/A,FALSE,"LBO";#N/A,#N/A,FALSE,"C";#N/A,#N/A,FALSE,"impd";#N/A,#N/A,FALSE,"comps"}</definedName>
    <definedName name="wrn.A_VALUATION." localSheetId="5"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7" hidden="1">{#N/A,#N/A,FALSE,"A_D";#N/A,#N/A,FALSE,"WACC";#N/A,#N/A,FALSE,"DCF";#N/A,#N/A,FALSE,"A";#N/A,#N/A,FALSE,"LBO";#N/A,#N/A,FALSE,"C";#N/A,#N/A,FALSE,"impd";#N/A,#N/A,FALSE,"comps"}</definedName>
    <definedName name="wrn.A_VALUATION." localSheetId="18" hidden="1">{#N/A,#N/A,FALSE,"A_D";#N/A,#N/A,FALSE,"WACC";#N/A,#N/A,FALSE,"DCF";#N/A,#N/A,FALSE,"A";#N/A,#N/A,FALSE,"LBO";#N/A,#N/A,FALSE,"C";#N/A,#N/A,FALSE,"impd";#N/A,#N/A,FALSE,"comps"}</definedName>
    <definedName name="wrn.A_VALUATION." localSheetId="16"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_VALUATION." localSheetId="4" hidden="1">{#N/A,#N/A,FALSE,"A_D";#N/A,#N/A,FALSE,"WACC";#N/A,#N/A,FALSE,"DCF";#N/A,#N/A,FALSE,"A";#N/A,#N/A,FALSE,"LBO";#N/A,#N/A,FALSE,"C";#N/A,#N/A,FALSE,"impd";#N/A,#N/A,FALSE,"comps"}</definedName>
    <definedName name="wrn.abc"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3" hidden="1">{#N/A,#N/A,FALSE,"Debt Accr";#N/A,#N/A,FALSE,"Stock Accr";#N/A,#N/A,FALSE,"Debt Stock Accr"}</definedName>
    <definedName name="wrn.Accr_Dil." localSheetId="5" hidden="1">{#N/A,#N/A,FALSE,"Debt Accr";#N/A,#N/A,FALSE,"Stock Accr";#N/A,#N/A,FALSE,"Debt Stock Accr"}</definedName>
    <definedName name="wrn.Accr_Dil." localSheetId="12" hidden="1">{#N/A,#N/A,FALSE,"Debt Accr";#N/A,#N/A,FALSE,"Stock Accr";#N/A,#N/A,FALSE,"Debt Stock Accr"}</definedName>
    <definedName name="wrn.Accr_Dil." localSheetId="2" hidden="1">{#N/A,#N/A,FALSE,"Debt Accr";#N/A,#N/A,FALSE,"Stock Accr";#N/A,#N/A,FALSE,"Debt Stock Accr"}</definedName>
    <definedName name="wrn.Accr_Dil." localSheetId="17" hidden="1">{#N/A,#N/A,FALSE,"Debt Accr";#N/A,#N/A,FALSE,"Stock Accr";#N/A,#N/A,FALSE,"Debt Stock Accr"}</definedName>
    <definedName name="wrn.Accr_Dil." localSheetId="18" hidden="1">{#N/A,#N/A,FALSE,"Debt Accr";#N/A,#N/A,FALSE,"Stock Accr";#N/A,#N/A,FALSE,"Debt Stock Accr"}</definedName>
    <definedName name="wrn.Accr_Dil." localSheetId="16"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cr_Dil." localSheetId="4" hidden="1">{#N/A,#N/A,FALSE,"Debt Accr";#N/A,#N/A,FALSE,"Stock Accr";#N/A,#N/A,FALSE,"Debt Stock Accr"}</definedName>
    <definedName name="wrn.AcqState." localSheetId="3" hidden="1">{#N/A,#N/A,TRUE,"Acq-Ass";#N/A,#N/A,TRUE,"Acq-IS";#N/A,#N/A,TRUE,"Acq-BS";#N/A,#N/A,TRUE,"Acq-CF"}</definedName>
    <definedName name="wrn.AcqState." localSheetId="5" hidden="1">{#N/A,#N/A,TRUE,"Acq-Ass";#N/A,#N/A,TRUE,"Acq-IS";#N/A,#N/A,TRUE,"Acq-BS";#N/A,#N/A,TRUE,"Acq-CF"}</definedName>
    <definedName name="wrn.AcqState." localSheetId="12" hidden="1">{#N/A,#N/A,TRUE,"Acq-Ass";#N/A,#N/A,TRUE,"Acq-IS";#N/A,#N/A,TRUE,"Acq-BS";#N/A,#N/A,TRUE,"Acq-CF"}</definedName>
    <definedName name="wrn.AcqState." localSheetId="2" hidden="1">{#N/A,#N/A,TRUE,"Acq-Ass";#N/A,#N/A,TRUE,"Acq-IS";#N/A,#N/A,TRUE,"Acq-BS";#N/A,#N/A,TRUE,"Acq-CF"}</definedName>
    <definedName name="wrn.AcqState." localSheetId="17" hidden="1">{#N/A,#N/A,TRUE,"Acq-Ass";#N/A,#N/A,TRUE,"Acq-IS";#N/A,#N/A,TRUE,"Acq-BS";#N/A,#N/A,TRUE,"Acq-CF"}</definedName>
    <definedName name="wrn.AcqState." localSheetId="18" hidden="1">{#N/A,#N/A,TRUE,"Acq-Ass";#N/A,#N/A,TRUE,"Acq-IS";#N/A,#N/A,TRUE,"Acq-BS";#N/A,#N/A,TRUE,"Acq-CF"}</definedName>
    <definedName name="wrn.AcqState." localSheetId="16"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 localSheetId="4" hidden="1">{#N/A,#N/A,TRUE,"Acq-Ass";#N/A,#N/A,TRUE,"Acq-IS";#N/A,#N/A,TRUE,"Acq-BS";#N/A,#N/A,TRUE,"Acq-CF"}</definedName>
    <definedName name="wrn.AcqState1" localSheetId="3" hidden="1">{#N/A,#N/A,TRUE,"Acq-Ass";#N/A,#N/A,TRUE,"Acq-IS";#N/A,#N/A,TRUE,"Acq-BS";#N/A,#N/A,TRUE,"Acq-CF"}</definedName>
    <definedName name="wrn.AcqState1" localSheetId="5" hidden="1">{#N/A,#N/A,TRUE,"Acq-Ass";#N/A,#N/A,TRUE,"Acq-IS";#N/A,#N/A,TRUE,"Acq-BS";#N/A,#N/A,TRUE,"Acq-CF"}</definedName>
    <definedName name="wrn.AcqState1" localSheetId="12" hidden="1">{#N/A,#N/A,TRUE,"Acq-Ass";#N/A,#N/A,TRUE,"Acq-IS";#N/A,#N/A,TRUE,"Acq-BS";#N/A,#N/A,TRUE,"Acq-CF"}</definedName>
    <definedName name="wrn.AcqState1" localSheetId="2" hidden="1">{#N/A,#N/A,TRUE,"Acq-Ass";#N/A,#N/A,TRUE,"Acq-IS";#N/A,#N/A,TRUE,"Acq-BS";#N/A,#N/A,TRUE,"Acq-CF"}</definedName>
    <definedName name="wrn.AcqState1" localSheetId="17" hidden="1">{#N/A,#N/A,TRUE,"Acq-Ass";#N/A,#N/A,TRUE,"Acq-IS";#N/A,#N/A,TRUE,"Acq-BS";#N/A,#N/A,TRUE,"Acq-CF"}</definedName>
    <definedName name="wrn.AcqState1" localSheetId="18" hidden="1">{#N/A,#N/A,TRUE,"Acq-Ass";#N/A,#N/A,TRUE,"Acq-IS";#N/A,#N/A,TRUE,"Acq-BS";#N/A,#N/A,TRUE,"Acq-CF"}</definedName>
    <definedName name="wrn.AcqState1" localSheetId="16"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State1" localSheetId="4" hidden="1">{#N/A,#N/A,TRUE,"Acq-Ass";#N/A,#N/A,TRUE,"Acq-IS";#N/A,#N/A,TRUE,"Acq-BS";#N/A,#N/A,TRUE,"Acq-CF"}</definedName>
    <definedName name="wrn.Acquiror." localSheetId="3" hidden="1">{#N/A,#N/A,TRUE,"Acq-Ass";#N/A,#N/A,TRUE,"Acq-IS";#N/A,#N/A,TRUE,"Acq-BS";#N/A,#N/A,TRUE,"Acq-CF";#N/A,#N/A,TRUE,"Acq-Proj";#N/A,#N/A,TRUE,"Acq-CapEx";#N/A,#N/A,TRUE,"Acq-Debt";#N/A,#N/A,TRUE,"Acq-Int";#N/A,#N/A,TRUE,"Acq-BD";#N/A,#N/A,TRUE,"Acq-TD";#N/A,#N/A,TRUE,"Acq-Taxes";#N/A,#N/A,TRUE,"Acq-Credit";#N/A,#N/A,TRUE,"Acq-Val";#N/A,#N/A,TRUE,"Acq-Mult Val"}</definedName>
    <definedName name="wrn.Acquiror." localSheetId="5"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7" hidden="1">{#N/A,#N/A,TRUE,"Acq-Ass";#N/A,#N/A,TRUE,"Acq-IS";#N/A,#N/A,TRUE,"Acq-BS";#N/A,#N/A,TRUE,"Acq-CF";#N/A,#N/A,TRUE,"Acq-Proj";#N/A,#N/A,TRUE,"Acq-CapEx";#N/A,#N/A,TRUE,"Acq-Debt";#N/A,#N/A,TRUE,"Acq-Int";#N/A,#N/A,TRUE,"Acq-BD";#N/A,#N/A,TRUE,"Acq-TD";#N/A,#N/A,TRUE,"Acq-Taxes";#N/A,#N/A,TRUE,"Acq-Credit";#N/A,#N/A,TRUE,"Acq-Val";#N/A,#N/A,TRUE,"Acq-Mult Val"}</definedName>
    <definedName name="wrn.Acquiror." localSheetId="18" hidden="1">{#N/A,#N/A,TRUE,"Acq-Ass";#N/A,#N/A,TRUE,"Acq-IS";#N/A,#N/A,TRUE,"Acq-BS";#N/A,#N/A,TRUE,"Acq-CF";#N/A,#N/A,TRUE,"Acq-Proj";#N/A,#N/A,TRUE,"Acq-CapEx";#N/A,#N/A,TRUE,"Acq-Debt";#N/A,#N/A,TRUE,"Acq-Int";#N/A,#N/A,TRUE,"Acq-BD";#N/A,#N/A,TRUE,"Acq-TD";#N/A,#N/A,TRUE,"Acq-Taxes";#N/A,#N/A,TRUE,"Acq-Credit";#N/A,#N/A,TRUE,"Acq-Val";#N/A,#N/A,TRUE,"Acq-Mult Val"}</definedName>
    <definedName name="wrn.Acquiror." localSheetId="16"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uiror." localSheetId="4" hidden="1">{#N/A,#N/A,TRUE,"Acq-Ass";#N/A,#N/A,TRUE,"Acq-IS";#N/A,#N/A,TRUE,"Acq-BS";#N/A,#N/A,TRUE,"Acq-CF";#N/A,#N/A,TRUE,"Acq-Proj";#N/A,#N/A,TRUE,"Acq-CapEx";#N/A,#N/A,TRUE,"Acq-Debt";#N/A,#N/A,TRUE,"Acq-Int";#N/A,#N/A,TRUE,"Acq-BD";#N/A,#N/A,TRUE,"Acq-TD";#N/A,#N/A,TRUE,"Acq-Taxes";#N/A,#N/A,TRUE,"Acq-Credit";#N/A,#N/A,TRUE,"Acq-Val";#N/A,#N/A,TRUE,"Acq-Mult Val"}</definedName>
    <definedName name="wrn.AcqVal." localSheetId="3" hidden="1">{#N/A,#N/A,FALSE,"Acq-Val";#N/A,#N/A,FALSE,"Acq-Mult Val"}</definedName>
    <definedName name="wrn.AcqVal." localSheetId="5" hidden="1">{#N/A,#N/A,FALSE,"Acq-Val";#N/A,#N/A,FALSE,"Acq-Mult Val"}</definedName>
    <definedName name="wrn.AcqVal." localSheetId="12" hidden="1">{#N/A,#N/A,FALSE,"Acq-Val";#N/A,#N/A,FALSE,"Acq-Mult Val"}</definedName>
    <definedName name="wrn.AcqVal." localSheetId="2" hidden="1">{#N/A,#N/A,FALSE,"Acq-Val";#N/A,#N/A,FALSE,"Acq-Mult Val"}</definedName>
    <definedName name="wrn.AcqVal." localSheetId="17" hidden="1">{#N/A,#N/A,FALSE,"Acq-Val";#N/A,#N/A,FALSE,"Acq-Mult Val"}</definedName>
    <definedName name="wrn.AcqVal." localSheetId="18" hidden="1">{#N/A,#N/A,FALSE,"Acq-Val";#N/A,#N/A,FALSE,"Acq-Mult Val"}</definedName>
    <definedName name="wrn.AcqVal." localSheetId="16" hidden="1">{#N/A,#N/A,FALSE,"Acq-Val";#N/A,#N/A,FALSE,"Acq-Mult Val"}</definedName>
    <definedName name="wrn.AcqVal." localSheetId="1" hidden="1">{#N/A,#N/A,FALSE,"Acq-Val";#N/A,#N/A,FALSE,"Acq-Mult Val"}</definedName>
    <definedName name="wrn.AcqVal." localSheetId="0" hidden="1">{#N/A,#N/A,FALSE,"Acq-Val";#N/A,#N/A,FALSE,"Acq-Mult Val"}</definedName>
    <definedName name="wrn.AcqVal." localSheetId="4" hidden="1">{#N/A,#N/A,FALSE,"Acq-Val";#N/A,#N/A,FALSE,"Acq-Mult Val"}</definedName>
    <definedName name="wrn.Adjustments." localSheetId="3" hidden="1">{"Page1",#N/A,FALSE,"Matrix (1)";"Page2",#N/A,FALSE,"Pay-Out";"Page3",#N/A,FALSE,"Prems_Reserves";"Page4",#N/A,FALSE,"Adj. EPS";"Page5",#N/A,FALSE,"Acc_Dil"}</definedName>
    <definedName name="wrn.Adjustments." localSheetId="5"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7" hidden="1">{"Page1",#N/A,FALSE,"Matrix (1)";"Page2",#N/A,FALSE,"Pay-Out";"Page3",#N/A,FALSE,"Prems_Reserves";"Page4",#N/A,FALSE,"Adj. EPS";"Page5",#N/A,FALSE,"Acc_Dil"}</definedName>
    <definedName name="wrn.Adjustments." localSheetId="18" hidden="1">{"Page1",#N/A,FALSE,"Matrix (1)";"Page2",#N/A,FALSE,"Pay-Out";"Page3",#N/A,FALSE,"Prems_Reserves";"Page4",#N/A,FALSE,"Adj. EPS";"Page5",#N/A,FALSE,"Acc_Dil"}</definedName>
    <definedName name="wrn.Adjustments." localSheetId="16"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djustments." localSheetId="4" hidden="1">{"Page1",#N/A,FALSE,"Matrix (1)";"Page2",#N/A,FALSE,"Pay-Out";"Page3",#N/A,FALSE,"Prems_Reserves";"Page4",#N/A,FALSE,"Adj. EPS";"Page5",#N/A,FALSE,"Acc_Dil"}</definedName>
    <definedName name="wrn.Aggressive." localSheetId="3" hidden="1">{#N/A,#N/A,FALSE,"Sum A (1)";#N/A,#N/A,FALSE,"Sum A (2)";#N/A,#N/A,FALSE,"KPI A";#N/A,#N/A,FALSE,"EN A";#N/A,#N/A,FALSE,"HU A";#N/A,#N/A,FALSE,"PO A";#N/A,#N/A,FALSE,"DE A";#N/A,#N/A,FALSE,"CR A";#N/A,#N/A,FALSE,"CZ A";#N/A,#N/A,FALSE,"FR A";#N/A,#N/A,FALSE,"RO A";#N/A,#N/A,FALSE,"CP A"}</definedName>
    <definedName name="wrn.Aggressive." localSheetId="5"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7" hidden="1">{#N/A,#N/A,FALSE,"Sum A (1)";#N/A,#N/A,FALSE,"Sum A (2)";#N/A,#N/A,FALSE,"KPI A";#N/A,#N/A,FALSE,"EN A";#N/A,#N/A,FALSE,"HU A";#N/A,#N/A,FALSE,"PO A";#N/A,#N/A,FALSE,"DE A";#N/A,#N/A,FALSE,"CR A";#N/A,#N/A,FALSE,"CZ A";#N/A,#N/A,FALSE,"FR A";#N/A,#N/A,FALSE,"RO A";#N/A,#N/A,FALSE,"CP A"}</definedName>
    <definedName name="wrn.Aggressive." localSheetId="18" hidden="1">{#N/A,#N/A,FALSE,"Sum A (1)";#N/A,#N/A,FALSE,"Sum A (2)";#N/A,#N/A,FALSE,"KPI A";#N/A,#N/A,FALSE,"EN A";#N/A,#N/A,FALSE,"HU A";#N/A,#N/A,FALSE,"PO A";#N/A,#N/A,FALSE,"DE A";#N/A,#N/A,FALSE,"CR A";#N/A,#N/A,FALSE,"CZ A";#N/A,#N/A,FALSE,"FR A";#N/A,#N/A,FALSE,"RO A";#N/A,#N/A,FALSE,"CP A"}</definedName>
    <definedName name="wrn.Aggressive." localSheetId="16"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gressive." localSheetId="4" hidden="1">{#N/A,#N/A,FALSE,"Sum A (1)";#N/A,#N/A,FALSE,"Sum A (2)";#N/A,#N/A,FALSE,"KPI A";#N/A,#N/A,FALSE,"EN A";#N/A,#N/A,FALSE,"HU A";#N/A,#N/A,FALSE,"PO A";#N/A,#N/A,FALSE,"DE A";#N/A,#N/A,FALSE,"CR A";#N/A,#N/A,FALSE,"CZ A";#N/A,#N/A,FALSE,"FR A";#N/A,#N/A,FALSE,"RO A";#N/A,#N/A,FALSE,"CP A"}</definedName>
    <definedName name="wrn.Aging._.and._.Trend._.Analysis." localSheetId="3" hidden="1">{#N/A,#N/A,FALSE,"Aging Summary";#N/A,#N/A,FALSE,"Ratio Analysis";#N/A,#N/A,FALSE,"Test 120 Day Accts";#N/A,#N/A,FALSE,"Tickmarks"}</definedName>
    <definedName name="wrn.Aging._.and._.Trend._.Analysis." localSheetId="5"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7"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16"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localSheetId="4" hidden="1">{#N/A,#N/A,FALSE,"Aging Summary";#N/A,#N/A,FALSE,"Ratio Analysis";#N/A,#N/A,FALSE,"Test 120 Day Accts";#N/A,#N/A,FALSE,"Tickmarks"}</definedName>
    <definedName name="wrn.Aging._.and._.Trend._.Analysis._1" localSheetId="3" hidden="1">{#N/A,#N/A,FALSE,"Aging Summary";#N/A,#N/A,FALSE,"Ratio Analysis";#N/A,#N/A,FALSE,"Test 120 Day Accts";#N/A,#N/A,FALSE,"Tickmarks"}</definedName>
    <definedName name="wrn.Aging._.and._.Trend._.Analysis._1" localSheetId="5"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7"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16"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localSheetId="4" hidden="1">{#N/A,#N/A,FALSE,"Aging Summary";#N/A,#N/A,FALSE,"Ratio Analysis";#N/A,#N/A,FALSE,"Test 120 Day Accts";#N/A,#N/A,FALSE,"Tickmarks"}</definedName>
    <definedName name="wrn.Aging._.and._.Trend._.Analysis._2" localSheetId="3" hidden="1">{#N/A,#N/A,FALSE,"Aging Summary";#N/A,#N/A,FALSE,"Ratio Analysis";#N/A,#N/A,FALSE,"Test 120 Day Accts";#N/A,#N/A,FALSE,"Tickmarks"}</definedName>
    <definedName name="wrn.Aging._.and._.Trend._.Analysis._2" localSheetId="5"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7" hidden="1">{#N/A,#N/A,FALSE,"Aging Summary";#N/A,#N/A,FALSE,"Ratio Analysis";#N/A,#N/A,FALSE,"Test 120 Day Accts";#N/A,#N/A,FALSE,"Tickmarks"}</definedName>
    <definedName name="wrn.Aging._.and._.Trend._.Analysis._2" localSheetId="18" hidden="1">{#N/A,#N/A,FALSE,"Aging Summary";#N/A,#N/A,FALSE,"Ratio Analysis";#N/A,#N/A,FALSE,"Test 120 Day Accts";#N/A,#N/A,FALSE,"Tickmarks"}</definedName>
    <definedName name="wrn.Aging._.and._.Trend._.Analysis._2" localSheetId="16"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2" localSheetId="4" hidden="1">{#N/A,#N/A,FALSE,"Aging Summary";#N/A,#N/A,FALSE,"Ratio Analysis";#N/A,#N/A,FALSE,"Test 120 Day Accts";#N/A,#N/A,FALSE,"Tickmarks"}</definedName>
    <definedName name="wrn.Aging._.and._.Trend._.Analysis._3" localSheetId="3" hidden="1">{#N/A,#N/A,FALSE,"Aging Summary";#N/A,#N/A,FALSE,"Ratio Analysis";#N/A,#N/A,FALSE,"Test 120 Day Accts";#N/A,#N/A,FALSE,"Tickmarks"}</definedName>
    <definedName name="wrn.Aging._.and._.Trend._.Analysis._3" localSheetId="5"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7" hidden="1">{#N/A,#N/A,FALSE,"Aging Summary";#N/A,#N/A,FALSE,"Ratio Analysis";#N/A,#N/A,FALSE,"Test 120 Day Accts";#N/A,#N/A,FALSE,"Tickmarks"}</definedName>
    <definedName name="wrn.Aging._.and._.Trend._.Analysis._3" localSheetId="18" hidden="1">{#N/A,#N/A,FALSE,"Aging Summary";#N/A,#N/A,FALSE,"Ratio Analysis";#N/A,#N/A,FALSE,"Test 120 Day Accts";#N/A,#N/A,FALSE,"Tickmarks"}</definedName>
    <definedName name="wrn.Aging._.and._.Trend._.Analysis._3" localSheetId="16"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3" localSheetId="4" hidden="1">{#N/A,#N/A,FALSE,"Aging Summary";#N/A,#N/A,FALSE,"Ratio Analysis";#N/A,#N/A,FALSE,"Test 120 Day Accts";#N/A,#N/A,FALSE,"Tickmarks"}</definedName>
    <definedName name="wrn.Aging._.and._.Trend._.Analysis._4" localSheetId="3" hidden="1">{#N/A,#N/A,FALSE,"Aging Summary";#N/A,#N/A,FALSE,"Ratio Analysis";#N/A,#N/A,FALSE,"Test 120 Day Accts";#N/A,#N/A,FALSE,"Tickmarks"}</definedName>
    <definedName name="wrn.Aging._.and._.Trend._.Analysis._4" localSheetId="5"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7" hidden="1">{#N/A,#N/A,FALSE,"Aging Summary";#N/A,#N/A,FALSE,"Ratio Analysis";#N/A,#N/A,FALSE,"Test 120 Day Accts";#N/A,#N/A,FALSE,"Tickmarks"}</definedName>
    <definedName name="wrn.Aging._.and._.Trend._.Analysis._4" localSheetId="18" hidden="1">{#N/A,#N/A,FALSE,"Aging Summary";#N/A,#N/A,FALSE,"Ratio Analysis";#N/A,#N/A,FALSE,"Test 120 Day Accts";#N/A,#N/A,FALSE,"Tickmarks"}</definedName>
    <definedName name="wrn.Aging._.and._.Trend._.Analysis._4" localSheetId="16"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4" localSheetId="4" hidden="1">{#N/A,#N/A,FALSE,"Aging Summary";#N/A,#N/A,FALSE,"Ratio Analysis";#N/A,#N/A,FALSE,"Test 120 Day Accts";#N/A,#N/A,FALSE,"Tickmarks"}</definedName>
    <definedName name="wrn.Aging._.and._.Trend._.Analysis._5" localSheetId="3" hidden="1">{#N/A,#N/A,FALSE,"Aging Summary";#N/A,#N/A,FALSE,"Ratio Analysis";#N/A,#N/A,FALSE,"Test 120 Day Accts";#N/A,#N/A,FALSE,"Tickmarks"}</definedName>
    <definedName name="wrn.Aging._.and._.Trend._.Analysis._5" localSheetId="5"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7" hidden="1">{#N/A,#N/A,FALSE,"Aging Summary";#N/A,#N/A,FALSE,"Ratio Analysis";#N/A,#N/A,FALSE,"Test 120 Day Accts";#N/A,#N/A,FALSE,"Tickmarks"}</definedName>
    <definedName name="wrn.Aging._.and._.Trend._.Analysis._5" localSheetId="18" hidden="1">{#N/A,#N/A,FALSE,"Aging Summary";#N/A,#N/A,FALSE,"Ratio Analysis";#N/A,#N/A,FALSE,"Test 120 Day Accts";#N/A,#N/A,FALSE,"Tickmarks"}</definedName>
    <definedName name="wrn.Aging._.and._.Trend._.Analysis._5" localSheetId="16"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ging._.and._.Trend._.Analysis._5" localSheetId="4" hidden="1">{#N/A,#N/A,FALSE,"Aging Summary";#N/A,#N/A,FALSE,"Ratio Analysis";#N/A,#N/A,FALSE,"Test 120 Day Accts";#N/A,#N/A,FALSE,"Tickmarks"}</definedName>
    <definedName name="wrn.all._.gulp._.sheets." localSheetId="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5"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7"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8"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6"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4"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3" hidden="1">{#N/A,#N/A,FALSE,"puboff";#N/A,#N/A,FALSE,"financials";#N/A,#N/A,FALSE,"valuation";#N/A,#N/A,FALSE,"split"}</definedName>
    <definedName name="wrn.ALL._.PAGES." localSheetId="5" hidden="1">{#N/A,#N/A,FALSE,"puboff";#N/A,#N/A,FALSE,"financials";#N/A,#N/A,FALSE,"valuation";#N/A,#N/A,FALSE,"split"}</definedName>
    <definedName name="wrn.ALL._.PAGES." localSheetId="12" hidden="1">{#N/A,#N/A,FALSE,"puboff";#N/A,#N/A,FALSE,"financials";#N/A,#N/A,FALSE,"valuation";#N/A,#N/A,FALSE,"split"}</definedName>
    <definedName name="wrn.ALL._.PAGES." localSheetId="2" hidden="1">{#N/A,#N/A,FALSE,"puboff";#N/A,#N/A,FALSE,"financials";#N/A,#N/A,FALSE,"valuation";#N/A,#N/A,FALSE,"split"}</definedName>
    <definedName name="wrn.ALL._.PAGES." localSheetId="17" hidden="1">{#N/A,#N/A,FALSE,"puboff";#N/A,#N/A,FALSE,"financials";#N/A,#N/A,FALSE,"valuation";#N/A,#N/A,FALSE,"split"}</definedName>
    <definedName name="wrn.ALL._.PAGES." localSheetId="18" hidden="1">{#N/A,#N/A,FALSE,"puboff";#N/A,#N/A,FALSE,"financials";#N/A,#N/A,FALSE,"valuation";#N/A,#N/A,FALSE,"split"}</definedName>
    <definedName name="wrn.ALL._.PAGES." localSheetId="16"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PAGES." localSheetId="4" hidden="1">{#N/A,#N/A,FALSE,"puboff";#N/A,#N/A,FALSE,"financials";#N/A,#N/A,FALSE,"valuation";#N/A,#N/A,FALSE,"split"}</definedName>
    <definedName name="wrn.ALL._.SHEETS." localSheetId="3" hidden="1">{#N/A,#N/A,FALSE,"Adj Proj";#N/A,#N/A,FALSE,"Sheet1";#N/A,#N/A,FALSE,"LBO";#N/A,#N/A,FALSE,"LBOMER";#N/A,#N/A,FALSE,"WACC";#N/A,#N/A,FALSE,"DCF";#N/A,#N/A,FALSE,"DCFMER";#N/A,#N/A,FALSE,"Pooling";#N/A,#N/A,FALSE,"income";#N/A,#N/A,FALSE,"Offer"}</definedName>
    <definedName name="wrn.ALL._.SHEETS." localSheetId="5"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7" hidden="1">{#N/A,#N/A,FALSE,"Adj Proj";#N/A,#N/A,FALSE,"Sheet1";#N/A,#N/A,FALSE,"LBO";#N/A,#N/A,FALSE,"LBOMER";#N/A,#N/A,FALSE,"WACC";#N/A,#N/A,FALSE,"DCF";#N/A,#N/A,FALSE,"DCFMER";#N/A,#N/A,FALSE,"Pooling";#N/A,#N/A,FALSE,"income";#N/A,#N/A,FALSE,"Offer"}</definedName>
    <definedName name="wrn.ALL._.SHEETS." localSheetId="18" hidden="1">{#N/A,#N/A,FALSE,"Adj Proj";#N/A,#N/A,FALSE,"Sheet1";#N/A,#N/A,FALSE,"LBO";#N/A,#N/A,FALSE,"LBOMER";#N/A,#N/A,FALSE,"WACC";#N/A,#N/A,FALSE,"DCF";#N/A,#N/A,FALSE,"DCFMER";#N/A,#N/A,FALSE,"Pooling";#N/A,#N/A,FALSE,"income";#N/A,#N/A,FALSE,"Offer"}</definedName>
    <definedName name="wrn.ALL._.SHEETS." localSheetId="16"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SHEETS." localSheetId="4" hidden="1">{#N/A,#N/A,FALSE,"Adj Proj";#N/A,#N/A,FALSE,"Sheet1";#N/A,#N/A,FALSE,"LBO";#N/A,#N/A,FALSE,"LBOMER";#N/A,#N/A,FALSE,"WACC";#N/A,#N/A,FALSE,"DCF";#N/A,#N/A,FALSE,"DCFMER";#N/A,#N/A,FALSE,"Pooling";#N/A,#N/A,FALSE,"income";#N/A,#N/A,FALSE,"Offer"}</definedName>
    <definedName name="wrn.All_Models." localSheetId="3" hidden="1">{#N/A,#N/A,FALSE,"Summary";#N/A,#N/A,FALSE,"Projections";#N/A,#N/A,FALSE,"Mkt Mults";#N/A,#N/A,FALSE,"DCF";#N/A,#N/A,FALSE,"Accr Dil";#N/A,#N/A,FALSE,"PIC LBO";#N/A,#N/A,FALSE,"MULT10_4";#N/A,#N/A,FALSE,"CBI LBO"}</definedName>
    <definedName name="wrn.All_Models." localSheetId="5"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7" hidden="1">{#N/A,#N/A,FALSE,"Summary";#N/A,#N/A,FALSE,"Projections";#N/A,#N/A,FALSE,"Mkt Mults";#N/A,#N/A,FALSE,"DCF";#N/A,#N/A,FALSE,"Accr Dil";#N/A,#N/A,FALSE,"PIC LBO";#N/A,#N/A,FALSE,"MULT10_4";#N/A,#N/A,FALSE,"CBI LBO"}</definedName>
    <definedName name="wrn.All_Models." localSheetId="18" hidden="1">{#N/A,#N/A,FALSE,"Summary";#N/A,#N/A,FALSE,"Projections";#N/A,#N/A,FALSE,"Mkt Mults";#N/A,#N/A,FALSE,"DCF";#N/A,#N/A,FALSE,"Accr Dil";#N/A,#N/A,FALSE,"PIC LBO";#N/A,#N/A,FALSE,"MULT10_4";#N/A,#N/A,FALSE,"CBI LBO"}</definedName>
    <definedName name="wrn.All_Models." localSheetId="16"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Models." localSheetId="4" hidden="1">{#N/A,#N/A,FALSE,"Summary";#N/A,#N/A,FALSE,"Projections";#N/A,#N/A,FALSE,"Mkt Mults";#N/A,#N/A,FALSE,"DCF";#N/A,#N/A,FALSE,"Accr Dil";#N/A,#N/A,FALSE,"PIC LBO";#N/A,#N/A,FALSE,"MULT10_4";#N/A,#N/A,FALSE,"CBI LBO"}</definedName>
    <definedName name="wrn.All_Sheets." localSheetId="3" hidden="1">{#N/A,#N/A,FALSE,"Projections";#N/A,#N/A,FALSE,"Contribution_Stock";#N/A,#N/A,FALSE,"PF_Combo_Stock";#N/A,#N/A,FALSE,"Projections";#N/A,#N/A,FALSE,"Contribution_Cash";#N/A,#N/A,FALSE,"PF_Combo_Cash";#N/A,#N/A,FALSE,"IPO_Cash"}</definedName>
    <definedName name="wrn.All_Sheets." localSheetId="5"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7" hidden="1">{#N/A,#N/A,FALSE,"Projections";#N/A,#N/A,FALSE,"Contribution_Stock";#N/A,#N/A,FALSE,"PF_Combo_Stock";#N/A,#N/A,FALSE,"Projections";#N/A,#N/A,FALSE,"Contribution_Cash";#N/A,#N/A,FALSE,"PF_Combo_Cash";#N/A,#N/A,FALSE,"IPO_Cash"}</definedName>
    <definedName name="wrn.All_Sheets." localSheetId="18" hidden="1">{#N/A,#N/A,FALSE,"Projections";#N/A,#N/A,FALSE,"Contribution_Stock";#N/A,#N/A,FALSE,"PF_Combo_Stock";#N/A,#N/A,FALSE,"Projections";#N/A,#N/A,FALSE,"Contribution_Cash";#N/A,#N/A,FALSE,"PF_Combo_Cash";#N/A,#N/A,FALSE,"IPO_Cash"}</definedName>
    <definedName name="wrn.All_Sheets." localSheetId="16"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_Sheets." localSheetId="4" hidden="1">{#N/A,#N/A,FALSE,"Projections";#N/A,#N/A,FALSE,"Contribution_Stock";#N/A,#N/A,FALSE,"PF_Combo_Stock";#N/A,#N/A,FALSE,"Projections";#N/A,#N/A,FALSE,"Contribution_Cash";#N/A,#N/A,FALSE,"PF_Combo_Cash";#N/A,#N/A,FALSE,"IPO_Cash"}</definedName>
    <definedName name="wrn.ALLbutPREMIUM."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5"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3" hidden="1">{#N/A,#N/A,FALSE,"AD_Purchase";#N/A,#N/A,FALSE,"Credit";#N/A,#N/A,FALSE,"PF Acquisition";#N/A,#N/A,FALSE,"PF Offering"}</definedName>
    <definedName name="wrn.AllModels." localSheetId="5"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7" hidden="1">{#N/A,#N/A,FALSE,"AD_Purchase";#N/A,#N/A,FALSE,"Credit";#N/A,#N/A,FALSE,"PF Acquisition";#N/A,#N/A,FALSE,"PF Offering"}</definedName>
    <definedName name="wrn.AllModels." localSheetId="18" hidden="1">{#N/A,#N/A,FALSE,"AD_Purchase";#N/A,#N/A,FALSE,"Credit";#N/A,#N/A,FALSE,"PF Acquisition";#N/A,#N/A,FALSE,"PF Offering"}</definedName>
    <definedName name="wrn.AllModels." localSheetId="16"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Models." localSheetId="4" hidden="1">{#N/A,#N/A,FALSE,"AD_Purchase";#N/A,#N/A,FALSE,"Credit";#N/A,#N/A,FALSE,"PF Acquisition";#N/A,#N/A,FALSE,"PF Offering"}</definedName>
    <definedName name="wrn.allpages." localSheetId="3" hidden="1">{#N/A,#N/A,TRUE,"Historicals";#N/A,#N/A,TRUE,"Charts";#N/A,#N/A,TRUE,"Forecasts"}</definedName>
    <definedName name="wrn.allpages." localSheetId="5" hidden="1">{#N/A,#N/A,TRUE,"Historicals";#N/A,#N/A,TRUE,"Charts";#N/A,#N/A,TRUE,"Forecasts"}</definedName>
    <definedName name="wrn.allpages." localSheetId="12" hidden="1">{#N/A,#N/A,TRUE,"Historicals";#N/A,#N/A,TRUE,"Charts";#N/A,#N/A,TRUE,"Forecasts"}</definedName>
    <definedName name="wrn.allpages." localSheetId="2" hidden="1">{#N/A,#N/A,TRUE,"Historicals";#N/A,#N/A,TRUE,"Charts";#N/A,#N/A,TRUE,"Forecasts"}</definedName>
    <definedName name="wrn.allpages." localSheetId="17" hidden="1">{#N/A,#N/A,TRUE,"Historicals";#N/A,#N/A,TRUE,"Charts";#N/A,#N/A,TRUE,"Forecasts"}</definedName>
    <definedName name="wrn.allpages." localSheetId="18" hidden="1">{#N/A,#N/A,TRUE,"Historicals";#N/A,#N/A,TRUE,"Charts";#N/A,#N/A,TRUE,"Forecasts"}</definedName>
    <definedName name="wrn.allpages." localSheetId="16"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llpages." localSheetId="4" hidden="1">{#N/A,#N/A,TRUE,"Historicals";#N/A,#N/A,TRUE,"Charts";#N/A,#N/A,TRUE,"Forecasts"}</definedName>
    <definedName name="wrn.Amortization." localSheetId="3" hidden="1">{"Exist Debt Amort",#N/A,TRUE,"Financials";"Intangible Amort",#N/A,TRUE,"Financials";"Proj Debt Amort",#N/A,TRUE,"Financials";"Proj Pfd Amort",#N/A,TRUE,"Financials"}</definedName>
    <definedName name="wrn.Amortization." localSheetId="5"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7" hidden="1">{"Exist Debt Amort",#N/A,TRUE,"Financials";"Intangible Amort",#N/A,TRUE,"Financials";"Proj Debt Amort",#N/A,TRUE,"Financials";"Proj Pfd Amort",#N/A,TRUE,"Financials"}</definedName>
    <definedName name="wrn.Amortization." localSheetId="18" hidden="1">{"Exist Debt Amort",#N/A,TRUE,"Financials";"Intangible Amort",#N/A,TRUE,"Financials";"Proj Debt Amort",#N/A,TRUE,"Financials";"Proj Pfd Amort",#N/A,TRUE,"Financials"}</definedName>
    <definedName name="wrn.Amortization." localSheetId="16"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mortization." localSheetId="4" hidden="1">{"Exist Debt Amort",#N/A,TRUE,"Financials";"Intangible Amort",#N/A,TRUE,"Financials";"Proj Debt Amort",#N/A,TRUE,"Financials";"Proj Pfd Amort",#N/A,TRUE,"Financials"}</definedName>
    <definedName name="wrn.Assumptions." localSheetId="3" hidden="1">{"Rev and Exp",#N/A,TRUE,"Financials";"Working Capital",#N/A,TRUE,"Financials"}</definedName>
    <definedName name="wrn.Assumptions." localSheetId="5" hidden="1">{"Rev and Exp",#N/A,TRUE,"Financials";"Working Capital",#N/A,TRUE,"Financials"}</definedName>
    <definedName name="wrn.Assumptions." localSheetId="12" hidden="1">{"Rev and Exp",#N/A,TRUE,"Financials";"Working Capital",#N/A,TRUE,"Financials"}</definedName>
    <definedName name="wrn.Assumptions." localSheetId="2" hidden="1">{"Rev and Exp",#N/A,TRUE,"Financials";"Working Capital",#N/A,TRUE,"Financials"}</definedName>
    <definedName name="wrn.Assumptions." localSheetId="17" hidden="1">{"Rev and Exp",#N/A,TRUE,"Financials";"Working Capital",#N/A,TRUE,"Financials"}</definedName>
    <definedName name="wrn.Assumptions." localSheetId="18" hidden="1">{"Rev and Exp",#N/A,TRUE,"Financials";"Working Capital",#N/A,TRUE,"Financials"}</definedName>
    <definedName name="wrn.Assumptions." localSheetId="16"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ssumptions." localSheetId="4" hidden="1">{"Rev and Exp",#N/A,TRUE,"Financials";"Working Capital",#N/A,TRUE,"Financials"}</definedName>
    <definedName name="wrn.Auto._.Comp." localSheetId="3" hidden="1">{#N/A,#N/A,FALSE,"Sheet1"}</definedName>
    <definedName name="wrn.Auto._.Comp." localSheetId="5" hidden="1">{#N/A,#N/A,FALSE,"Sheet1"}</definedName>
    <definedName name="wrn.Auto._.Comp." localSheetId="12" hidden="1">{#N/A,#N/A,FALSE,"Sheet1"}</definedName>
    <definedName name="wrn.Auto._.Comp." localSheetId="2" hidden="1">{#N/A,#N/A,FALSE,"Sheet1"}</definedName>
    <definedName name="wrn.Auto._.Comp." localSheetId="17" hidden="1">{#N/A,#N/A,FALSE,"Sheet1"}</definedName>
    <definedName name="wrn.Auto._.Comp." localSheetId="18" hidden="1">{#N/A,#N/A,FALSE,"Sheet1"}</definedName>
    <definedName name="wrn.Auto._.Comp." localSheetId="16" hidden="1">{#N/A,#N/A,FALSE,"Sheet1"}</definedName>
    <definedName name="wrn.Auto._.Comp." localSheetId="1" hidden="1">{#N/A,#N/A,FALSE,"Sheet1"}</definedName>
    <definedName name="wrn.Auto._.Comp." localSheetId="0" hidden="1">{#N/A,#N/A,FALSE,"Sheet1"}</definedName>
    <definedName name="wrn.Auto._.Comp." localSheetId="4" hidden="1">{#N/A,#N/A,FALSE,"Sheet1"}</definedName>
    <definedName name="wrn.Baseline." localSheetId="3" hidden="1">{#N/A,#N/A,FALSE,"Sum C (1)";#N/A,#N/A,FALSE,"Sum C (2)";#N/A,#N/A,FALSE,"KPI C";#N/A,#N/A,FALSE,"EN C";#N/A,#N/A,FALSE,"HU C";#N/A,#N/A,FALSE,"PO C";#N/A,#N/A,FALSE,"DE C";#N/A,#N/A,FALSE,"CR C";#N/A,#N/A,FALSE,"CZ C";#N/A,#N/A,FALSE,"FR C";#N/A,#N/A,FALSE,"RO C";#N/A,#N/A,FALSE,"CP C"}</definedName>
    <definedName name="wrn.Baseline." localSheetId="5"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7" hidden="1">{#N/A,#N/A,FALSE,"Sum C (1)";#N/A,#N/A,FALSE,"Sum C (2)";#N/A,#N/A,FALSE,"KPI C";#N/A,#N/A,FALSE,"EN C";#N/A,#N/A,FALSE,"HU C";#N/A,#N/A,FALSE,"PO C";#N/A,#N/A,FALSE,"DE C";#N/A,#N/A,FALSE,"CR C";#N/A,#N/A,FALSE,"CZ C";#N/A,#N/A,FALSE,"FR C";#N/A,#N/A,FALSE,"RO C";#N/A,#N/A,FALSE,"CP C"}</definedName>
    <definedName name="wrn.Baseline." localSheetId="18" hidden="1">{#N/A,#N/A,FALSE,"Sum C (1)";#N/A,#N/A,FALSE,"Sum C (2)";#N/A,#N/A,FALSE,"KPI C";#N/A,#N/A,FALSE,"EN C";#N/A,#N/A,FALSE,"HU C";#N/A,#N/A,FALSE,"PO C";#N/A,#N/A,FALSE,"DE C";#N/A,#N/A,FALSE,"CR C";#N/A,#N/A,FALSE,"CZ C";#N/A,#N/A,FALSE,"FR C";#N/A,#N/A,FALSE,"RO C";#N/A,#N/A,FALSE,"CP C"}</definedName>
    <definedName name="wrn.Baseline." localSheetId="16"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eline." localSheetId="4" hidden="1">{#N/A,#N/A,FALSE,"Sum C (1)";#N/A,#N/A,FALSE,"Sum C (2)";#N/A,#N/A,FALSE,"KPI C";#N/A,#N/A,FALSE,"EN C";#N/A,#N/A,FALSE,"HU C";#N/A,#N/A,FALSE,"PO C";#N/A,#N/A,FALSE,"DE C";#N/A,#N/A,FALSE,"CR C";#N/A,#N/A,FALSE,"CZ C";#N/A,#N/A,FALSE,"FR C";#N/A,#N/A,FALSE,"RO C";#N/A,#N/A,FALSE,"CP C"}</definedName>
    <definedName name="wrn.basics." localSheetId="3" hidden="1">{#N/A,#N/A,FALSE,"TSUM";#N/A,#N/A,FALSE,"shares";#N/A,#N/A,FALSE,"earnout";#N/A,#N/A,FALSE,"Heaty";#N/A,#N/A,FALSE,"self-tend";#N/A,#N/A,FALSE,"self-sum"}</definedName>
    <definedName name="wrn.basics." localSheetId="5"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7" hidden="1">{#N/A,#N/A,FALSE,"TSUM";#N/A,#N/A,FALSE,"shares";#N/A,#N/A,FALSE,"earnout";#N/A,#N/A,FALSE,"Heaty";#N/A,#N/A,FALSE,"self-tend";#N/A,#N/A,FALSE,"self-sum"}</definedName>
    <definedName name="wrn.basics." localSheetId="18" hidden="1">{#N/A,#N/A,FALSE,"TSUM";#N/A,#N/A,FALSE,"shares";#N/A,#N/A,FALSE,"earnout";#N/A,#N/A,FALSE,"Heaty";#N/A,#N/A,FALSE,"self-tend";#N/A,#N/A,FALSE,"self-sum"}</definedName>
    <definedName name="wrn.basics." localSheetId="16"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asics." localSheetId="4" hidden="1">{#N/A,#N/A,FALSE,"TSUM";#N/A,#N/A,FALSE,"shares";#N/A,#N/A,FALSE,"earnout";#N/A,#N/A,FALSE,"Heaty";#N/A,#N/A,FALSE,"self-tend";#N/A,#N/A,FALSE,"self-sum"}</definedName>
    <definedName name="wrn.book." localSheetId="3" hidden="1">{"book",#N/A,TRUE,"BS";"book",#N/A,TRUE,"CF";"book",#N/A,TRUE,"IS%";"book",#N/A,TRUE,"IS";#N/A,#N/A,TRUE,"Warranty"}</definedName>
    <definedName name="wrn.book." localSheetId="5" hidden="1">{"book",#N/A,TRUE,"BS";"book",#N/A,TRUE,"CF";"book",#N/A,TRUE,"IS%";"book",#N/A,TRUE,"IS";#N/A,#N/A,TRUE,"Warranty"}</definedName>
    <definedName name="wrn.book." localSheetId="12" hidden="1">{"book",#N/A,TRUE,"BS";"book",#N/A,TRUE,"CF";"book",#N/A,TRUE,"IS%";"book",#N/A,TRUE,"IS";#N/A,#N/A,TRUE,"Warranty"}</definedName>
    <definedName name="wrn.book." localSheetId="2" hidden="1">{"book",#N/A,TRUE,"BS";"book",#N/A,TRUE,"CF";"book",#N/A,TRUE,"IS%";"book",#N/A,TRUE,"IS";#N/A,#N/A,TRUE,"Warranty"}</definedName>
    <definedName name="wrn.book." localSheetId="17" hidden="1">{"book",#N/A,TRUE,"BS";"book",#N/A,TRUE,"CF";"book",#N/A,TRUE,"IS%";"book",#N/A,TRUE,"IS";#N/A,#N/A,TRUE,"Warranty"}</definedName>
    <definedName name="wrn.book." localSheetId="18" hidden="1">{"book",#N/A,TRUE,"BS";"book",#N/A,TRUE,"CF";"book",#N/A,TRUE,"IS%";"book",#N/A,TRUE,"IS";#N/A,#N/A,TRUE,"Warranty"}</definedName>
    <definedName name="wrn.book." localSheetId="16"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ook." localSheetId="4" hidden="1">{"book",#N/A,TRUE,"BS";"book",#N/A,TRUE,"CF";"book",#N/A,TRUE,"IS%";"book",#N/A,TRUE,"IS";#N/A,#N/A,TRUE,"Warranty"}</definedName>
    <definedName name="wrn.BU." localSheetId="3" hidden="1">{#N/A,#N/A,FALSE,"Rsum";#N/A,#N/A,FALSE,"IS%";#N/A,#N/A,FALSE,"IS";#N/A,#N/A,FALSE,"COSsum";#N/A,#N/A,FALSE,"Warranty"}</definedName>
    <definedName name="wrn.BU." localSheetId="5" hidden="1">{#N/A,#N/A,FALSE,"Rsum";#N/A,#N/A,FALSE,"IS%";#N/A,#N/A,FALSE,"IS";#N/A,#N/A,FALSE,"COSsum";#N/A,#N/A,FALSE,"Warranty"}</definedName>
    <definedName name="wrn.BU." localSheetId="12" hidden="1">{#N/A,#N/A,FALSE,"Rsum";#N/A,#N/A,FALSE,"IS%";#N/A,#N/A,FALSE,"IS";#N/A,#N/A,FALSE,"COSsum";#N/A,#N/A,FALSE,"Warranty"}</definedName>
    <definedName name="wrn.BU." localSheetId="2" hidden="1">{#N/A,#N/A,FALSE,"Rsum";#N/A,#N/A,FALSE,"IS%";#N/A,#N/A,FALSE,"IS";#N/A,#N/A,FALSE,"COSsum";#N/A,#N/A,FALSE,"Warranty"}</definedName>
    <definedName name="wrn.BU." localSheetId="17" hidden="1">{#N/A,#N/A,FALSE,"Rsum";#N/A,#N/A,FALSE,"IS%";#N/A,#N/A,FALSE,"IS";#N/A,#N/A,FALSE,"COSsum";#N/A,#N/A,FALSE,"Warranty"}</definedName>
    <definedName name="wrn.BU." localSheetId="18" hidden="1">{#N/A,#N/A,FALSE,"Rsum";#N/A,#N/A,FALSE,"IS%";#N/A,#N/A,FALSE,"IS";#N/A,#N/A,FALSE,"COSsum";#N/A,#N/A,FALSE,"Warranty"}</definedName>
    <definedName name="wrn.BU." localSheetId="16"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 localSheetId="4" hidden="1">{#N/A,#N/A,FALSE,"Rsum";#N/A,#N/A,FALSE,"IS%";#N/A,#N/A,FALSE,"IS";#N/A,#N/A,FALSE,"COSsum";#N/A,#N/A,FALSE,"Warranty"}</definedName>
    <definedName name="wrn.Budget." localSheetId="3" hidden="1">{#N/A,#N/A,FALSE,"QSum";#N/A,#N/A,FALSE,"1Q";#N/A,#N/A,FALSE,"2Q";#N/A,#N/A,FALSE,"3Q";#N/A,#N/A,FALSE,"4Q";#N/A,#N/A,FALSE,"Mthly";#N/A,#N/A,FALSE,"Cur.vs.Prior"}</definedName>
    <definedName name="wrn.Budget." localSheetId="5"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7" hidden="1">{#N/A,#N/A,FALSE,"QSum";#N/A,#N/A,FALSE,"1Q";#N/A,#N/A,FALSE,"2Q";#N/A,#N/A,FALSE,"3Q";#N/A,#N/A,FALSE,"4Q";#N/A,#N/A,FALSE,"Mthly";#N/A,#N/A,FALSE,"Cur.vs.Prior"}</definedName>
    <definedName name="wrn.Budget." localSheetId="18" hidden="1">{#N/A,#N/A,FALSE,"QSum";#N/A,#N/A,FALSE,"1Q";#N/A,#N/A,FALSE,"2Q";#N/A,#N/A,FALSE,"3Q";#N/A,#N/A,FALSE,"4Q";#N/A,#N/A,FALSE,"Mthly";#N/A,#N/A,FALSE,"Cur.vs.Prior"}</definedName>
    <definedName name="wrn.Budget." localSheetId="16"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 localSheetId="4" hidden="1">{#N/A,#N/A,FALSE,"QSum";#N/A,#N/A,FALSE,"1Q";#N/A,#N/A,FALSE,"2Q";#N/A,#N/A,FALSE,"3Q";#N/A,#N/A,FALSE,"4Q";#N/A,#N/A,FALSE,"Mthly";#N/A,#N/A,FALSE,"Cur.vs.Prior"}</definedName>
    <definedName name="wrn.Budget._.Detail." localSheetId="3" hidden="1">{#N/A,#N/A,FALSE,"Salaries";#N/A,#N/A,FALSE,"Carmen";#N/A,#N/A,FALSE,"Bonus";#N/A,#N/A,FALSE,"Benefits1";#N/A,#N/A,FALSE,"Benefits2";#N/A,#N/A,FALSE,"Benefits3";#N/A,#N/A,FALSE,"Benefits4";#N/A,#N/A,FALSE,"Other1";#N/A,#N/A,FALSE,"Other2";#N/A,#N/A,FALSE,"Other3";#N/A,#N/A,FALSE,"Other4";#N/A,#N/A,FALSE,"Other5";#N/A,#N/A,FALSE,"MIS Other"}</definedName>
    <definedName name="wrn.Budget._.Detail." localSheetId="5"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7" hidden="1">{#N/A,#N/A,FALSE,"Salaries";#N/A,#N/A,FALSE,"Carmen";#N/A,#N/A,FALSE,"Bonus";#N/A,#N/A,FALSE,"Benefits1";#N/A,#N/A,FALSE,"Benefits2";#N/A,#N/A,FALSE,"Benefits3";#N/A,#N/A,FALSE,"Benefits4";#N/A,#N/A,FALSE,"Other1";#N/A,#N/A,FALSE,"Other2";#N/A,#N/A,FALSE,"Other3";#N/A,#N/A,FALSE,"Other4";#N/A,#N/A,FALSE,"Other5";#N/A,#N/A,FALSE,"MIS Other"}</definedName>
    <definedName name="wrn.Budget._.Detail." localSheetId="18" hidden="1">{#N/A,#N/A,FALSE,"Salaries";#N/A,#N/A,FALSE,"Carmen";#N/A,#N/A,FALSE,"Bonus";#N/A,#N/A,FALSE,"Benefits1";#N/A,#N/A,FALSE,"Benefits2";#N/A,#N/A,FALSE,"Benefits3";#N/A,#N/A,FALSE,"Benefits4";#N/A,#N/A,FALSE,"Other1";#N/A,#N/A,FALSE,"Other2";#N/A,#N/A,FALSE,"Other3";#N/A,#N/A,FALSE,"Other4";#N/A,#N/A,FALSE,"Other5";#N/A,#N/A,FALSE,"MIS Other"}</definedName>
    <definedName name="wrn.Budget._.Detail." localSheetId="16"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dget._.Detail." localSheetId="4" hidden="1">{#N/A,#N/A,FALSE,"Salaries";#N/A,#N/A,FALSE,"Carmen";#N/A,#N/A,FALSE,"Bonus";#N/A,#N/A,FALSE,"Benefits1";#N/A,#N/A,FALSE,"Benefits2";#N/A,#N/A,FALSE,"Benefits3";#N/A,#N/A,FALSE,"Benefits4";#N/A,#N/A,FALSE,"Other1";#N/A,#N/A,FALSE,"Other2";#N/A,#N/A,FALSE,"Other3";#N/A,#N/A,FALSE,"Other4";#N/A,#N/A,FALSE,"Other5";#N/A,#N/A,FALSE,"MIS Other"}</definedName>
    <definedName name="wrn.bullshit1." localSheetId="3" hidden="1">{#N/A,#N/A,FALSE,"Sheet1";#N/A,#N/A,FALSE,"Summary";#N/A,#N/A,FALSE,"proj1";#N/A,#N/A,FALSE,"proj2"}</definedName>
    <definedName name="wrn.bullshit1." localSheetId="5" hidden="1">{#N/A,#N/A,FALSE,"Sheet1";#N/A,#N/A,FALSE,"Summary";#N/A,#N/A,FALSE,"proj1";#N/A,#N/A,FALSE,"proj2"}</definedName>
    <definedName name="wrn.bullshit1." localSheetId="12" hidden="1">{#N/A,#N/A,FALSE,"Sheet1";#N/A,#N/A,FALSE,"Summary";#N/A,#N/A,FALSE,"proj1";#N/A,#N/A,FALSE,"proj2"}</definedName>
    <definedName name="wrn.bullshit1." localSheetId="2" hidden="1">{#N/A,#N/A,FALSE,"Sheet1";#N/A,#N/A,FALSE,"Summary";#N/A,#N/A,FALSE,"proj1";#N/A,#N/A,FALSE,"proj2"}</definedName>
    <definedName name="wrn.bullshit1." localSheetId="17" hidden="1">{#N/A,#N/A,FALSE,"Sheet1";#N/A,#N/A,FALSE,"Summary";#N/A,#N/A,FALSE,"proj1";#N/A,#N/A,FALSE,"proj2"}</definedName>
    <definedName name="wrn.bullshit1." localSheetId="18" hidden="1">{#N/A,#N/A,FALSE,"Sheet1";#N/A,#N/A,FALSE,"Summary";#N/A,#N/A,FALSE,"proj1";#N/A,#N/A,FALSE,"proj2"}</definedName>
    <definedName name="wrn.bullshit1." localSheetId="16"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bullshit1." localSheetId="4" hidden="1">{#N/A,#N/A,FALSE,"Sheet1";#N/A,#N/A,FALSE,"Summary";#N/A,#N/A,FALSE,"proj1";#N/A,#N/A,FALSE,"proj2"}</definedName>
    <definedName name="wrn.Capacity._.Calculations._.for._.FM3." localSheetId="3" hidden="1">{#N/A,#N/A,TRUE,"Report"}</definedName>
    <definedName name="wrn.Capacity._.Calculations._.for._.FM3." localSheetId="5" hidden="1">{#N/A,#N/A,TRUE,"Report"}</definedName>
    <definedName name="wrn.Capacity._.Calculations._.for._.FM3." localSheetId="12" hidden="1">{#N/A,#N/A,TRUE,"Report"}</definedName>
    <definedName name="wrn.Capacity._.Calculations._.for._.FM3." localSheetId="2" hidden="1">{#N/A,#N/A,TRUE,"Report"}</definedName>
    <definedName name="wrn.Capacity._.Calculations._.for._.FM3." localSheetId="17" hidden="1">{#N/A,#N/A,TRUE,"Report"}</definedName>
    <definedName name="wrn.Capacity._.Calculations._.for._.FM3." localSheetId="18" hidden="1">{#N/A,#N/A,TRUE,"Report"}</definedName>
    <definedName name="wrn.Capacity._.Calculations._.for._.FM3." localSheetId="16" hidden="1">{#N/A,#N/A,TRUE,"Report"}</definedName>
    <definedName name="wrn.Capacity._.Calculations._.for._.FM3." localSheetId="1" hidden="1">{#N/A,#N/A,TRUE,"Report"}</definedName>
    <definedName name="wrn.Capacity._.Calculations._.for._.FM3." localSheetId="0" hidden="1">{#N/A,#N/A,TRUE,"Report"}</definedName>
    <definedName name="wrn.Capacity._.Calculations._.for._.FM3." localSheetId="4" hidden="1">{#N/A,#N/A,TRUE,"Report"}</definedName>
    <definedName name="wrn.Combination." localSheetId="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5"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7"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8"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6"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4"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3" hidden="1">{#N/A,#N/A,FALSE,"Combo-Ass ";#N/A,#N/A,FALSE,"Combo-AD sum";#N/A,#N/A,FALSE,"Combo-Syn Sens";#N/A,#N/A,FALSE,"Combo-Contr";#N/A,#N/A,FALSE,"Combo-Credit Sum";#N/A,#N/A,FALSE,"Combo-Credit";#N/A,#N/A,FALSE,"Combo-AD";#N/A,#N/A,FALSE,"Combo-AD CF"}</definedName>
    <definedName name="wrn.ComboResults." localSheetId="5"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7" hidden="1">{#N/A,#N/A,FALSE,"Combo-Ass ";#N/A,#N/A,FALSE,"Combo-AD sum";#N/A,#N/A,FALSE,"Combo-Syn Sens";#N/A,#N/A,FALSE,"Combo-Contr";#N/A,#N/A,FALSE,"Combo-Credit Sum";#N/A,#N/A,FALSE,"Combo-Credit";#N/A,#N/A,FALSE,"Combo-AD";#N/A,#N/A,FALSE,"Combo-AD CF"}</definedName>
    <definedName name="wrn.ComboResults." localSheetId="18" hidden="1">{#N/A,#N/A,FALSE,"Combo-Ass ";#N/A,#N/A,FALSE,"Combo-AD sum";#N/A,#N/A,FALSE,"Combo-Syn Sens";#N/A,#N/A,FALSE,"Combo-Contr";#N/A,#N/A,FALSE,"Combo-Credit Sum";#N/A,#N/A,FALSE,"Combo-Credit";#N/A,#N/A,FALSE,"Combo-AD";#N/A,#N/A,FALSE,"Combo-AD CF"}</definedName>
    <definedName name="wrn.ComboResults." localSheetId="16"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Results." localSheetId="4" hidden="1">{#N/A,#N/A,FALSE,"Combo-Ass ";#N/A,#N/A,FALSE,"Combo-AD sum";#N/A,#N/A,FALSE,"Combo-Syn Sens";#N/A,#N/A,FALSE,"Combo-Contr";#N/A,#N/A,FALSE,"Combo-Credit Sum";#N/A,#N/A,FALSE,"Combo-Credit";#N/A,#N/A,FALSE,"Combo-AD";#N/A,#N/A,FALSE,"Combo-AD CF"}</definedName>
    <definedName name="wrn.ComboState." localSheetId="3" hidden="1">{#N/A,#N/A,FALSE,"Combo-Ass ";#N/A,#N/A,FALSE,"Combo-IS";#N/A,#N/A,FALSE,"Combo-BS";#N/A,#N/A,FALSE,"Combo-CF"}</definedName>
    <definedName name="wrn.ComboState." localSheetId="5" hidden="1">{#N/A,#N/A,FALSE,"Combo-Ass ";#N/A,#N/A,FALSE,"Combo-IS";#N/A,#N/A,FALSE,"Combo-BS";#N/A,#N/A,FALSE,"Combo-CF"}</definedName>
    <definedName name="wrn.ComboState." localSheetId="12" hidden="1">{#N/A,#N/A,FALSE,"Combo-Ass ";#N/A,#N/A,FALSE,"Combo-IS";#N/A,#N/A,FALSE,"Combo-BS";#N/A,#N/A,FALSE,"Combo-CF"}</definedName>
    <definedName name="wrn.ComboState." localSheetId="2" hidden="1">{#N/A,#N/A,FALSE,"Combo-Ass ";#N/A,#N/A,FALSE,"Combo-IS";#N/A,#N/A,FALSE,"Combo-BS";#N/A,#N/A,FALSE,"Combo-CF"}</definedName>
    <definedName name="wrn.ComboState." localSheetId="17" hidden="1">{#N/A,#N/A,FALSE,"Combo-Ass ";#N/A,#N/A,FALSE,"Combo-IS";#N/A,#N/A,FALSE,"Combo-BS";#N/A,#N/A,FALSE,"Combo-CF"}</definedName>
    <definedName name="wrn.ComboState." localSheetId="18" hidden="1">{#N/A,#N/A,FALSE,"Combo-Ass ";#N/A,#N/A,FALSE,"Combo-IS";#N/A,#N/A,FALSE,"Combo-BS";#N/A,#N/A,FALSE,"Combo-CF"}</definedName>
    <definedName name="wrn.ComboState." localSheetId="16"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boState." localSheetId="4" hidden="1">{#N/A,#N/A,FALSE,"Combo-Ass ";#N/A,#N/A,FALSE,"Combo-IS";#N/A,#N/A,FALSE,"Combo-BS";#N/A,#N/A,FALSE,"Combo-CF"}</definedName>
    <definedName name="wrn.compare." localSheetId="3" hidden="1">{"page1",#N/A,FALSE,"Temp";"page2",#N/A,FALSE,"Temp";"page3",#N/A,FALSE,"Temp";"page4",#N/A,FALSE,"Temp";"page5",#N/A,FALSE,"Temp";"page6",#N/A,FALSE,"Temp"}</definedName>
    <definedName name="wrn.compare." localSheetId="5"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7" hidden="1">{"page1",#N/A,FALSE,"Temp";"page2",#N/A,FALSE,"Temp";"page3",#N/A,FALSE,"Temp";"page4",#N/A,FALSE,"Temp";"page5",#N/A,FALSE,"Temp";"page6",#N/A,FALSE,"Temp"}</definedName>
    <definedName name="wrn.compare." localSheetId="18" hidden="1">{"page1",#N/A,FALSE,"Temp";"page2",#N/A,FALSE,"Temp";"page3",#N/A,FALSE,"Temp";"page4",#N/A,FALSE,"Temp";"page5",#N/A,FALSE,"Temp";"page6",#N/A,FALSE,"Temp"}</definedName>
    <definedName name="wrn.compare." localSheetId="16"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 localSheetId="4" hidden="1">{"page1",#N/A,FALSE,"Temp";"page2",#N/A,FALSE,"Temp";"page3",#N/A,FALSE,"Temp";"page4",#N/A,FALSE,"Temp";"page5",#N/A,FALSE,"Temp";"page6",#N/A,FALSE,"Temp"}</definedName>
    <definedName name="wrn.compare.s" localSheetId="3" hidden="1">{"page1",#N/A,FALSE,"Temp";"page2",#N/A,FALSE,"Temp";"page3",#N/A,FALSE,"Temp";"page4",#N/A,FALSE,"Temp";"page5",#N/A,FALSE,"Temp";"page6",#N/A,FALSE,"Temp"}</definedName>
    <definedName name="wrn.compare.s" localSheetId="5"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7" hidden="1">{"page1",#N/A,FALSE,"Temp";"page2",#N/A,FALSE,"Temp";"page3",#N/A,FALSE,"Temp";"page4",#N/A,FALSE,"Temp";"page5",#N/A,FALSE,"Temp";"page6",#N/A,FALSE,"Temp"}</definedName>
    <definedName name="wrn.compare.s" localSheetId="18" hidden="1">{"page1",#N/A,FALSE,"Temp";"page2",#N/A,FALSE,"Temp";"page3",#N/A,FALSE,"Temp";"page4",#N/A,FALSE,"Temp";"page5",#N/A,FALSE,"Temp";"page6",#N/A,FALSE,"Temp"}</definedName>
    <definedName name="wrn.compare.s" localSheetId="16"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mpare.s" localSheetId="4" hidden="1">{"page1",#N/A,FALSE,"Temp";"page2",#N/A,FALSE,"Temp";"page3",#N/A,FALSE,"Temp";"page4",#N/A,FALSE,"Temp";"page5",#N/A,FALSE,"Temp";"page6",#N/A,FALSE,"Temp"}</definedName>
    <definedName name="wrn.Consolidated._.Statements." localSheetId="3" hidden="1">{"view1",#N/A,FALSE,"EARN (US$)";"view1",#N/A,FALSE,"DASTBS (US$)";"view1",#N/A,FALSE,"DASTCF (US$)"}</definedName>
    <definedName name="wrn.Consolidated._.Statements." localSheetId="5" hidden="1">{"view1",#N/A,FALSE,"EARN (US$)";"view1",#N/A,FALSE,"DASTBS (US$)";"view1",#N/A,FALSE,"DASTCF (US$)"}</definedName>
    <definedName name="wrn.Consolidated._.Statements." localSheetId="12" hidden="1">{"view1",#N/A,FALSE,"EARN (US$)";"view1",#N/A,FALSE,"DASTBS (US$)";"view1",#N/A,FALSE,"DASTCF (US$)"}</definedName>
    <definedName name="wrn.Consolidated._.Statements." localSheetId="2" hidden="1">{"view1",#N/A,FALSE,"EARN (US$)";"view1",#N/A,FALSE,"DASTBS (US$)";"view1",#N/A,FALSE,"DASTCF (US$)"}</definedName>
    <definedName name="wrn.Consolidated._.Statements." localSheetId="17" hidden="1">{"view1",#N/A,FALSE,"EARN (US$)";"view1",#N/A,FALSE,"DASTBS (US$)";"view1",#N/A,FALSE,"DASTCF (US$)"}</definedName>
    <definedName name="wrn.Consolidated._.Statements." localSheetId="18" hidden="1">{"view1",#N/A,FALSE,"EARN (US$)";"view1",#N/A,FALSE,"DASTBS (US$)";"view1",#N/A,FALSE,"DASTCF (US$)"}</definedName>
    <definedName name="wrn.Consolidated._.Statements." localSheetId="16"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nsolidated._.Statements." localSheetId="4" hidden="1">{"view1",#N/A,FALSE,"EARN (US$)";"view1",#N/A,FALSE,"DASTBS (US$)";"view1",#N/A,FALSE,"DASTCF (US$)"}</definedName>
    <definedName name="wrn.CORR." localSheetId="3" hidden="1">{"INCSTMT1",#N/A,FALSE,"COR";"INCSTMT2",#N/A,FALSE,"COR"}</definedName>
    <definedName name="wrn.CORR." localSheetId="5" hidden="1">{"INCSTMT1",#N/A,FALSE,"COR";"INCSTMT2",#N/A,FALSE,"COR"}</definedName>
    <definedName name="wrn.CORR." localSheetId="12" hidden="1">{"INCSTMT1",#N/A,FALSE,"COR";"INCSTMT2",#N/A,FALSE,"COR"}</definedName>
    <definedName name="wrn.CORR." localSheetId="2" hidden="1">{"INCSTMT1",#N/A,FALSE,"COR";"INCSTMT2",#N/A,FALSE,"COR"}</definedName>
    <definedName name="wrn.CORR." localSheetId="17" hidden="1">{"INCSTMT1",#N/A,FALSE,"COR";"INCSTMT2",#N/A,FALSE,"COR"}</definedName>
    <definedName name="wrn.CORR." localSheetId="18" hidden="1">{"INCSTMT1",#N/A,FALSE,"COR";"INCSTMT2",#N/A,FALSE,"COR"}</definedName>
    <definedName name="wrn.CORR." localSheetId="16" hidden="1">{"INCSTMT1",#N/A,FALSE,"COR";"INCSTMT2",#N/A,FALSE,"COR"}</definedName>
    <definedName name="wrn.CORR." localSheetId="1" hidden="1">{"INCSTMT1",#N/A,FALSE,"COR";"INCSTMT2",#N/A,FALSE,"COR"}</definedName>
    <definedName name="wrn.CORR." localSheetId="0" hidden="1">{"INCSTMT1",#N/A,FALSE,"COR";"INCSTMT2",#N/A,FALSE,"COR"}</definedName>
    <definedName name="wrn.CORR." localSheetId="4" hidden="1">{"INCSTMT1",#N/A,FALSE,"COR";"INCSTMT2",#N/A,FALSE,"COR"}</definedName>
    <definedName name="wrn.cost." localSheetId="3" hidden="1">{#N/A,#N/A,FALSE,"TOTAL COSTS";#N/A,#N/A,FALSE,"Building";#N/A,#N/A,FALSE,"Software";#N/A,#N/A,FALSE,"EDP EXT";#N/A,#N/A,FALSE,"EDP INT";#N/A,#N/A,FALSE,"TRAINING";#N/A,#N/A,FALSE,"SPARES";#N/A,#N/A,FALSE,"TEST EXT";#N/A,#N/A,FALSE,"TEST INT";#N/A,#N/A,FALSE,"DEMO";#N/A,#N/A,FALSE,"OFFICE EXT";#N/A,#N/A,FALSE,"OFFICE INT";#N/A,#N/A,FALSE,"OTHER EXT"}</definedName>
    <definedName name="wrn.cost." localSheetId="5"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7" hidden="1">{#N/A,#N/A,FALSE,"TOTAL COSTS";#N/A,#N/A,FALSE,"Building";#N/A,#N/A,FALSE,"Software";#N/A,#N/A,FALSE,"EDP EXT";#N/A,#N/A,FALSE,"EDP INT";#N/A,#N/A,FALSE,"TRAINING";#N/A,#N/A,FALSE,"SPARES";#N/A,#N/A,FALSE,"TEST EXT";#N/A,#N/A,FALSE,"TEST INT";#N/A,#N/A,FALSE,"DEMO";#N/A,#N/A,FALSE,"OFFICE EXT";#N/A,#N/A,FALSE,"OFFICE INT";#N/A,#N/A,FALSE,"OTHER EXT"}</definedName>
    <definedName name="wrn.cost." localSheetId="18" hidden="1">{#N/A,#N/A,FALSE,"TOTAL COSTS";#N/A,#N/A,FALSE,"Building";#N/A,#N/A,FALSE,"Software";#N/A,#N/A,FALSE,"EDP EXT";#N/A,#N/A,FALSE,"EDP INT";#N/A,#N/A,FALSE,"TRAINING";#N/A,#N/A,FALSE,"SPARES";#N/A,#N/A,FALSE,"TEST EXT";#N/A,#N/A,FALSE,"TEST INT";#N/A,#N/A,FALSE,"DEMO";#N/A,#N/A,FALSE,"OFFICE EXT";#N/A,#N/A,FALSE,"OFFICE INT";#N/A,#N/A,FALSE,"OTHER EXT"}</definedName>
    <definedName name="wrn.cost." localSheetId="16"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st." localSheetId="4" hidden="1">{#N/A,#N/A,FALSE,"TOTAL COSTS";#N/A,#N/A,FALSE,"Building";#N/A,#N/A,FALSE,"Software";#N/A,#N/A,FALSE,"EDP EXT";#N/A,#N/A,FALSE,"EDP INT";#N/A,#N/A,FALSE,"TRAINING";#N/A,#N/A,FALSE,"SPARES";#N/A,#N/A,FALSE,"TEST EXT";#N/A,#N/A,FALSE,"TEST INT";#N/A,#N/A,FALSE,"DEMO";#N/A,#N/A,FALSE,"OFFICE EXT";#N/A,#N/A,FALSE,"OFFICE INT";#N/A,#N/A,FALSE,"OTHER EXT"}</definedName>
    <definedName name="wrn.cotop." localSheetId="3" hidden="1">{"ReportTop",#N/A,FALSE,"report top"}</definedName>
    <definedName name="wrn.cotop." localSheetId="5" hidden="1">{"ReportTop",#N/A,FALSE,"report top"}</definedName>
    <definedName name="wrn.cotop." localSheetId="12" hidden="1">{"ReportTop",#N/A,FALSE,"report top"}</definedName>
    <definedName name="wrn.cotop." localSheetId="2" hidden="1">{"ReportTop",#N/A,FALSE,"report top"}</definedName>
    <definedName name="wrn.cotop." localSheetId="17" hidden="1">{"ReportTop",#N/A,FALSE,"report top"}</definedName>
    <definedName name="wrn.cotop." localSheetId="18" hidden="1">{"ReportTop",#N/A,FALSE,"report top"}</definedName>
    <definedName name="wrn.cotop." localSheetId="16" hidden="1">{"ReportTop",#N/A,FALSE,"report top"}</definedName>
    <definedName name="wrn.cotop." localSheetId="1" hidden="1">{"ReportTop",#N/A,FALSE,"report top"}</definedName>
    <definedName name="wrn.cotop." localSheetId="0" hidden="1">{"ReportTop",#N/A,FALSE,"report top"}</definedName>
    <definedName name="wrn.cotop." localSheetId="4" hidden="1">{"ReportTop",#N/A,FALSE,"report top"}</definedName>
    <definedName name="wrn.cotop._1" localSheetId="3" hidden="1">{"ReportTop",#N/A,FALSE,"report top"}</definedName>
    <definedName name="wrn.cotop._1" localSheetId="5" hidden="1">{"ReportTop",#N/A,FALSE,"report top"}</definedName>
    <definedName name="wrn.cotop._1" localSheetId="12" hidden="1">{"ReportTop",#N/A,FALSE,"report top"}</definedName>
    <definedName name="wrn.cotop._1" localSheetId="2" hidden="1">{"ReportTop",#N/A,FALSE,"report top"}</definedName>
    <definedName name="wrn.cotop._1" localSheetId="17" hidden="1">{"ReportTop",#N/A,FALSE,"report top"}</definedName>
    <definedName name="wrn.cotop._1" localSheetId="18" hidden="1">{"ReportTop",#N/A,FALSE,"report top"}</definedName>
    <definedName name="wrn.cotop._1" localSheetId="16" hidden="1">{"ReportTop",#N/A,FALSE,"report top"}</definedName>
    <definedName name="wrn.cotop._1" localSheetId="1" hidden="1">{"ReportTop",#N/A,FALSE,"report top"}</definedName>
    <definedName name="wrn.cotop._1" localSheetId="0" hidden="1">{"ReportTop",#N/A,FALSE,"report top"}</definedName>
    <definedName name="wrn.cotop._1" localSheetId="4" hidden="1">{"ReportTop",#N/A,FALSE,"report top"}</definedName>
    <definedName name="wrn.cotop._2" localSheetId="3" hidden="1">{"ReportTop",#N/A,FALSE,"report top"}</definedName>
    <definedName name="wrn.cotop._2" localSheetId="5" hidden="1">{"ReportTop",#N/A,FALSE,"report top"}</definedName>
    <definedName name="wrn.cotop._2" localSheetId="12" hidden="1">{"ReportTop",#N/A,FALSE,"report top"}</definedName>
    <definedName name="wrn.cotop._2" localSheetId="2" hidden="1">{"ReportTop",#N/A,FALSE,"report top"}</definedName>
    <definedName name="wrn.cotop._2" localSheetId="17" hidden="1">{"ReportTop",#N/A,FALSE,"report top"}</definedName>
    <definedName name="wrn.cotop._2" localSheetId="18" hidden="1">{"ReportTop",#N/A,FALSE,"report top"}</definedName>
    <definedName name="wrn.cotop._2" localSheetId="16" hidden="1">{"ReportTop",#N/A,FALSE,"report top"}</definedName>
    <definedName name="wrn.cotop._2" localSheetId="1" hidden="1">{"ReportTop",#N/A,FALSE,"report top"}</definedName>
    <definedName name="wrn.cotop._2" localSheetId="0" hidden="1">{"ReportTop",#N/A,FALSE,"report top"}</definedName>
    <definedName name="wrn.cotop._2" localSheetId="4" hidden="1">{"ReportTop",#N/A,FALSE,"report top"}</definedName>
    <definedName name="wrn.cotop._3" localSheetId="3" hidden="1">{"ReportTop",#N/A,FALSE,"report top"}</definedName>
    <definedName name="wrn.cotop._3" localSheetId="5" hidden="1">{"ReportTop",#N/A,FALSE,"report top"}</definedName>
    <definedName name="wrn.cotop._3" localSheetId="12" hidden="1">{"ReportTop",#N/A,FALSE,"report top"}</definedName>
    <definedName name="wrn.cotop._3" localSheetId="2" hidden="1">{"ReportTop",#N/A,FALSE,"report top"}</definedName>
    <definedName name="wrn.cotop._3" localSheetId="17" hidden="1">{"ReportTop",#N/A,FALSE,"report top"}</definedName>
    <definedName name="wrn.cotop._3" localSheetId="18" hidden="1">{"ReportTop",#N/A,FALSE,"report top"}</definedName>
    <definedName name="wrn.cotop._3" localSheetId="16" hidden="1">{"ReportTop",#N/A,FALSE,"report top"}</definedName>
    <definedName name="wrn.cotop._3" localSheetId="1" hidden="1">{"ReportTop",#N/A,FALSE,"report top"}</definedName>
    <definedName name="wrn.cotop._3" localSheetId="0" hidden="1">{"ReportTop",#N/A,FALSE,"report top"}</definedName>
    <definedName name="wrn.cotop._3" localSheetId="4" hidden="1">{"ReportTop",#N/A,FALSE,"report top"}</definedName>
    <definedName name="wrn.cotop._4" localSheetId="3" hidden="1">{"ReportTop",#N/A,FALSE,"report top"}</definedName>
    <definedName name="wrn.cotop._4" localSheetId="5" hidden="1">{"ReportTop",#N/A,FALSE,"report top"}</definedName>
    <definedName name="wrn.cotop._4" localSheetId="12" hidden="1">{"ReportTop",#N/A,FALSE,"report top"}</definedName>
    <definedName name="wrn.cotop._4" localSheetId="2" hidden="1">{"ReportTop",#N/A,FALSE,"report top"}</definedName>
    <definedName name="wrn.cotop._4" localSheetId="17" hidden="1">{"ReportTop",#N/A,FALSE,"report top"}</definedName>
    <definedName name="wrn.cotop._4" localSheetId="18" hidden="1">{"ReportTop",#N/A,FALSE,"report top"}</definedName>
    <definedName name="wrn.cotop._4" localSheetId="16" hidden="1">{"ReportTop",#N/A,FALSE,"report top"}</definedName>
    <definedName name="wrn.cotop._4" localSheetId="1" hidden="1">{"ReportTop",#N/A,FALSE,"report top"}</definedName>
    <definedName name="wrn.cotop._4" localSheetId="0" hidden="1">{"ReportTop",#N/A,FALSE,"report top"}</definedName>
    <definedName name="wrn.cotop._4" localSheetId="4" hidden="1">{"ReportTop",#N/A,FALSE,"report top"}</definedName>
    <definedName name="wrn.cotop._5" localSheetId="3" hidden="1">{"ReportTop",#N/A,FALSE,"report top"}</definedName>
    <definedName name="wrn.cotop._5" localSheetId="5" hidden="1">{"ReportTop",#N/A,FALSE,"report top"}</definedName>
    <definedName name="wrn.cotop._5" localSheetId="12" hidden="1">{"ReportTop",#N/A,FALSE,"report top"}</definedName>
    <definedName name="wrn.cotop._5" localSheetId="2" hidden="1">{"ReportTop",#N/A,FALSE,"report top"}</definedName>
    <definedName name="wrn.cotop._5" localSheetId="17" hidden="1">{"ReportTop",#N/A,FALSE,"report top"}</definedName>
    <definedName name="wrn.cotop._5" localSheetId="18" hidden="1">{"ReportTop",#N/A,FALSE,"report top"}</definedName>
    <definedName name="wrn.cotop._5" localSheetId="16" hidden="1">{"ReportTop",#N/A,FALSE,"report top"}</definedName>
    <definedName name="wrn.cotop._5" localSheetId="1" hidden="1">{"ReportTop",#N/A,FALSE,"report top"}</definedName>
    <definedName name="wrn.cotop._5" localSheetId="0" hidden="1">{"ReportTop",#N/A,FALSE,"report top"}</definedName>
    <definedName name="wrn.cotop._5" localSheetId="4" hidden="1">{"ReportTop",#N/A,FALSE,"report top"}</definedName>
    <definedName name="wrn.Covers." localSheetId="3" hidden="1">{"view1",#N/A,FALSE,"MOTEARN";"view1",#N/A,FALSE,"Bal Sht";"view1",#N/A,FALSE,"Cash Flows"}</definedName>
    <definedName name="wrn.Covers." localSheetId="5" hidden="1">{"view1",#N/A,FALSE,"MOTEARN";"view1",#N/A,FALSE,"Bal Sht";"view1",#N/A,FALSE,"Cash Flows"}</definedName>
    <definedName name="wrn.Covers." localSheetId="12" hidden="1">{"view1",#N/A,FALSE,"MOTEARN";"view1",#N/A,FALSE,"Bal Sht";"view1",#N/A,FALSE,"Cash Flows"}</definedName>
    <definedName name="wrn.Covers." localSheetId="2" hidden="1">{"view1",#N/A,FALSE,"MOTEARN";"view1",#N/A,FALSE,"Bal Sht";"view1",#N/A,FALSE,"Cash Flows"}</definedName>
    <definedName name="wrn.Covers." localSheetId="17" hidden="1">{"view1",#N/A,FALSE,"MOTEARN";"view1",#N/A,FALSE,"Bal Sht";"view1",#N/A,FALSE,"Cash Flows"}</definedName>
    <definedName name="wrn.Covers." localSheetId="18" hidden="1">{"view1",#N/A,FALSE,"MOTEARN";"view1",#N/A,FALSE,"Bal Sht";"view1",#N/A,FALSE,"Cash Flows"}</definedName>
    <definedName name="wrn.Covers." localSheetId="16"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vers." localSheetId="4" hidden="1">{"view1",#N/A,FALSE,"MOTEARN";"view1",#N/A,FALSE,"Bal Sht";"view1",#N/A,FALSE,"Cash Flows"}</definedName>
    <definedName name="wrn.cowboy." localSheetId="3" hidden="1">{"assumptions",#N/A,FALSE,"Assumption Summary";"proforma97",#N/A,FALSE,"97 pro forma";"sensitivity97",#N/A,FALSE,"97 sensitivity ";"proforma98",#N/A,FALSE,"98 pro forma";"sensitivity98",#N/A,FALSE,"98 sensitivity"}</definedName>
    <definedName name="wrn.cowboy." localSheetId="5"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7" hidden="1">{"assumptions",#N/A,FALSE,"Assumption Summary";"proforma97",#N/A,FALSE,"97 pro forma";"sensitivity97",#N/A,FALSE,"97 sensitivity ";"proforma98",#N/A,FALSE,"98 pro forma";"sensitivity98",#N/A,FALSE,"98 sensitivity"}</definedName>
    <definedName name="wrn.cowboy." localSheetId="18" hidden="1">{"assumptions",#N/A,FALSE,"Assumption Summary";"proforma97",#N/A,FALSE,"97 pro forma";"sensitivity97",#N/A,FALSE,"97 sensitivity ";"proforma98",#N/A,FALSE,"98 pro forma";"sensitivity98",#N/A,FALSE,"98 sensitivity"}</definedName>
    <definedName name="wrn.cowboy." localSheetId="16"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 localSheetId="4" hidden="1">{"assumptions",#N/A,FALSE,"Assumption Summary";"proforma97",#N/A,FALSE,"97 pro forma";"sensitivity97",#N/A,FALSE,"97 sensitivity ";"proforma98",#N/A,FALSE,"98 pro forma";"sensitivity98",#N/A,FALSE,"98 sensitivity"}</definedName>
    <definedName name="wrn.cowboy2" localSheetId="3" hidden="1">{"assumptions",#N/A,FALSE,"Assumption Summary";"proforma97",#N/A,FALSE,"97 pro forma";"sensitivity97",#N/A,FALSE,"97 sensitivity ";"proforma98",#N/A,FALSE,"98 pro forma";"sensitivity98",#N/A,FALSE,"98 sensitivity"}</definedName>
    <definedName name="wrn.cowboy2" localSheetId="5"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7" hidden="1">{"assumptions",#N/A,FALSE,"Assumption Summary";"proforma97",#N/A,FALSE,"97 pro forma";"sensitivity97",#N/A,FALSE,"97 sensitivity ";"proforma98",#N/A,FALSE,"98 pro forma";"sensitivity98",#N/A,FALSE,"98 sensitivity"}</definedName>
    <definedName name="wrn.cowboy2" localSheetId="18" hidden="1">{"assumptions",#N/A,FALSE,"Assumption Summary";"proforma97",#N/A,FALSE,"97 pro forma";"sensitivity97",#N/A,FALSE,"97 sensitivity ";"proforma98",#N/A,FALSE,"98 pro forma";"sensitivity98",#N/A,FALSE,"98 sensitivity"}</definedName>
    <definedName name="wrn.cowboy2" localSheetId="16"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2" localSheetId="4" hidden="1">{"assumptions",#N/A,FALSE,"Assumption Summary";"proforma97",#N/A,FALSE,"97 pro forma";"sensitivity97",#N/A,FALSE,"97 sensitivity ";"proforma98",#N/A,FALSE,"98 pro forma";"sensitivity98",#N/A,FALSE,"98 sensitivity"}</definedName>
    <definedName name="wrn.cowboy3" localSheetId="3" hidden="1">{"assumptions",#N/A,FALSE,"Assumption Summary";"proforma97",#N/A,FALSE,"97 pro forma";"sensitivity97",#N/A,FALSE,"97 sensitivity ";"proforma98",#N/A,FALSE,"98 pro forma";"sensitivity98",#N/A,FALSE,"98 sensitivity"}</definedName>
    <definedName name="wrn.cowboy3" localSheetId="5"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7" hidden="1">{"assumptions",#N/A,FALSE,"Assumption Summary";"proforma97",#N/A,FALSE,"97 pro forma";"sensitivity97",#N/A,FALSE,"97 sensitivity ";"proforma98",#N/A,FALSE,"98 pro forma";"sensitivity98",#N/A,FALSE,"98 sensitivity"}</definedName>
    <definedName name="wrn.cowboy3" localSheetId="18" hidden="1">{"assumptions",#N/A,FALSE,"Assumption Summary";"proforma97",#N/A,FALSE,"97 pro forma";"sensitivity97",#N/A,FALSE,"97 sensitivity ";"proforma98",#N/A,FALSE,"98 pro forma";"sensitivity98",#N/A,FALSE,"98 sensitivity"}</definedName>
    <definedName name="wrn.cowboy3" localSheetId="16"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3" localSheetId="4" hidden="1">{"assumptions",#N/A,FALSE,"Assumption Summary";"proforma97",#N/A,FALSE,"97 pro forma";"sensitivity97",#N/A,FALSE,"97 sensitivity ";"proforma98",#N/A,FALSE,"98 pro forma";"sensitivity98",#N/A,FALSE,"98 sensitivity"}</definedName>
    <definedName name="wrn.cowboy4" localSheetId="3" hidden="1">{"assumptions",#N/A,FALSE,"Assumption Summary";"proforma97",#N/A,FALSE,"97 pro forma";"sensitivity97",#N/A,FALSE,"97 sensitivity ";"proforma98",#N/A,FALSE,"98 pro forma";"sensitivity98",#N/A,FALSE,"98 sensitivity"}</definedName>
    <definedName name="wrn.cowboy4" localSheetId="5"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7" hidden="1">{"assumptions",#N/A,FALSE,"Assumption Summary";"proforma97",#N/A,FALSE,"97 pro forma";"sensitivity97",#N/A,FALSE,"97 sensitivity ";"proforma98",#N/A,FALSE,"98 pro forma";"sensitivity98",#N/A,FALSE,"98 sensitivity"}</definedName>
    <definedName name="wrn.cowboy4" localSheetId="18" hidden="1">{"assumptions",#N/A,FALSE,"Assumption Summary";"proforma97",#N/A,FALSE,"97 pro forma";"sensitivity97",#N/A,FALSE,"97 sensitivity ";"proforma98",#N/A,FALSE,"98 pro forma";"sensitivity98",#N/A,FALSE,"98 sensitivity"}</definedName>
    <definedName name="wrn.cowboy4" localSheetId="16"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cowboy4" localSheetId="4" hidden="1">{"assumptions",#N/A,FALSE,"Assumption Summary";"proforma97",#N/A,FALSE,"97 pro forma";"sensitivity97",#N/A,FALSE,"97 sensitivity ";"proforma98",#N/A,FALSE,"98 pro forma";"sensitivity98",#N/A,FALSE,"98 sensitivity"}</definedName>
    <definedName name="wrn.Depreciation." localSheetId="3" hidden="1">{"GAAP Deprec",#N/A,TRUE,"Financials";"Tax Deprec",#N/A,TRUE,"Financials"}</definedName>
    <definedName name="wrn.Depreciation." localSheetId="5" hidden="1">{"GAAP Deprec",#N/A,TRUE,"Financials";"Tax Deprec",#N/A,TRUE,"Financials"}</definedName>
    <definedName name="wrn.Depreciation." localSheetId="12" hidden="1">{"GAAP Deprec",#N/A,TRUE,"Financials";"Tax Deprec",#N/A,TRUE,"Financials"}</definedName>
    <definedName name="wrn.Depreciation." localSheetId="2" hidden="1">{"GAAP Deprec",#N/A,TRUE,"Financials";"Tax Deprec",#N/A,TRUE,"Financials"}</definedName>
    <definedName name="wrn.Depreciation." localSheetId="17" hidden="1">{"GAAP Deprec",#N/A,TRUE,"Financials";"Tax Deprec",#N/A,TRUE,"Financials"}</definedName>
    <definedName name="wrn.Depreciation." localSheetId="18" hidden="1">{"GAAP Deprec",#N/A,TRUE,"Financials";"Tax Deprec",#N/A,TRUE,"Financials"}</definedName>
    <definedName name="wrn.Depreciation." localSheetId="16"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Depreciation." localSheetId="4" hidden="1">{"GAAP Deprec",#N/A,TRUE,"Financials";"Tax Deprec",#N/A,TRUE,"Financials"}</definedName>
    <definedName name="wrn.FC." localSheetId="3" hidden="1">{"fc",#N/A,FALSE,"BS";"fc",#N/A,FALSE,"IS";"fc",#N/A,FALSE,"IS%";"fc",#N/A,FALSE,"CF";"fc",#N/A,FALSE,"Sum"}</definedName>
    <definedName name="wrn.FC." localSheetId="5" hidden="1">{"fc",#N/A,FALSE,"BS";"fc",#N/A,FALSE,"IS";"fc",#N/A,FALSE,"IS%";"fc",#N/A,FALSE,"CF";"fc",#N/A,FALSE,"Sum"}</definedName>
    <definedName name="wrn.FC." localSheetId="12" hidden="1">{"fc",#N/A,FALSE,"BS";"fc",#N/A,FALSE,"IS";"fc",#N/A,FALSE,"IS%";"fc",#N/A,FALSE,"CF";"fc",#N/A,FALSE,"Sum"}</definedName>
    <definedName name="wrn.FC." localSheetId="2" hidden="1">{"fc",#N/A,FALSE,"BS";"fc",#N/A,FALSE,"IS";"fc",#N/A,FALSE,"IS%";"fc",#N/A,FALSE,"CF";"fc",#N/A,FALSE,"Sum"}</definedName>
    <definedName name="wrn.FC." localSheetId="17" hidden="1">{"fc",#N/A,FALSE,"BS";"fc",#N/A,FALSE,"IS";"fc",#N/A,FALSE,"IS%";"fc",#N/A,FALSE,"CF";"fc",#N/A,FALSE,"Sum"}</definedName>
    <definedName name="wrn.FC." localSheetId="18" hidden="1">{"fc",#N/A,FALSE,"BS";"fc",#N/A,FALSE,"IS";"fc",#N/A,FALSE,"IS%";"fc",#N/A,FALSE,"CF";"fc",#N/A,FALSE,"Sum"}</definedName>
    <definedName name="wrn.FC." localSheetId="16"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C." localSheetId="4" hidden="1">{"fc",#N/A,FALSE,"BS";"fc",#N/A,FALSE,"IS";"fc",#N/A,FALSE,"IS%";"fc",#N/A,FALSE,"CF";"fc",#N/A,FALSE,"Sum"}</definedName>
    <definedName name="wrn.Filter." localSheetId="3" hidden="1">{#N/A,#N/A,FALSE,"Assump2";#N/A,#N/A,FALSE,"Income2";#N/A,#N/A,FALSE,"Balance2";#N/A,#N/A,FALSE,"DCF Filter";#N/A,#N/A,FALSE,"Trans Assump2";#N/A,#N/A,FALSE,"Combined Income2";#N/A,#N/A,FALSE,"Combined Balance2"}</definedName>
    <definedName name="wrn.Filter." localSheetId="5"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7" hidden="1">{#N/A,#N/A,FALSE,"Assump2";#N/A,#N/A,FALSE,"Income2";#N/A,#N/A,FALSE,"Balance2";#N/A,#N/A,FALSE,"DCF Filter";#N/A,#N/A,FALSE,"Trans Assump2";#N/A,#N/A,FALSE,"Combined Income2";#N/A,#N/A,FALSE,"Combined Balance2"}</definedName>
    <definedName name="wrn.Filter." localSheetId="18" hidden="1">{#N/A,#N/A,FALSE,"Assump2";#N/A,#N/A,FALSE,"Income2";#N/A,#N/A,FALSE,"Balance2";#N/A,#N/A,FALSE,"DCF Filter";#N/A,#N/A,FALSE,"Trans Assump2";#N/A,#N/A,FALSE,"Combined Income2";#N/A,#N/A,FALSE,"Combined Balance2"}</definedName>
    <definedName name="wrn.Filter." localSheetId="16"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lter." localSheetId="4" hidden="1">{#N/A,#N/A,FALSE,"Assump2";#N/A,#N/A,FALSE,"Income2";#N/A,#N/A,FALSE,"Balance2";#N/A,#N/A,FALSE,"DCF Filter";#N/A,#N/A,FALSE,"Trans Assump2";#N/A,#N/A,FALSE,"Combined Income2";#N/A,#N/A,FALSE,"Combined Balance2"}</definedName>
    <definedName name="wrn.Financial._.Package." localSheetId="3" hidden="1">{#N/A,#N/A,FALSE,"ytdpl";#N/A,#N/A,FALSE,"assets";#N/A,#N/A,FALSE,"l&amp;oe";#N/A,#N/A,FALSE,"Cashflows";#N/A,#N/A,FALSE,"DebtCvnts";#N/A,#N/A,FALSE,"696pl"}</definedName>
    <definedName name="wrn.Financial._.Package." localSheetId="5"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7" hidden="1">{#N/A,#N/A,FALSE,"ytdpl";#N/A,#N/A,FALSE,"assets";#N/A,#N/A,FALSE,"l&amp;oe";#N/A,#N/A,FALSE,"Cashflows";#N/A,#N/A,FALSE,"DebtCvnts";#N/A,#N/A,FALSE,"696pl"}</definedName>
    <definedName name="wrn.Financial._.Package." localSheetId="18" hidden="1">{#N/A,#N/A,FALSE,"ytdpl";#N/A,#N/A,FALSE,"assets";#N/A,#N/A,FALSE,"l&amp;oe";#N/A,#N/A,FALSE,"Cashflows";#N/A,#N/A,FALSE,"DebtCvnts";#N/A,#N/A,FALSE,"696pl"}</definedName>
    <definedName name="wrn.Financial._.Package." localSheetId="16"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_.Package." localSheetId="4" hidden="1">{#N/A,#N/A,FALSE,"ytdpl";#N/A,#N/A,FALSE,"assets";#N/A,#N/A,FALSE,"l&amp;oe";#N/A,#N/A,FALSE,"Cashflows";#N/A,#N/A,FALSE,"DebtCvnts";#N/A,#N/A,FALSE,"696pl"}</definedName>
    <definedName name="wrn.Financials." localSheetId="3" hidden="1">{"Inc Stmt",#N/A,TRUE,"Financials";"Common Size",#N/A,TRUE,"Financials";"BS Assets",#N/A,TRUE,"Financials";"BS Liabilities",#N/A,TRUE,"Financials";"Cash Flow Stmt",#N/A,TRUE,"Financials";"DCF",#N/A,TRUE,"Financials"}</definedName>
    <definedName name="wrn.Financials." localSheetId="5"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7" hidden="1">{"Inc Stmt",#N/A,TRUE,"Financials";"Common Size",#N/A,TRUE,"Financials";"BS Assets",#N/A,TRUE,"Financials";"BS Liabilities",#N/A,TRUE,"Financials";"Cash Flow Stmt",#N/A,TRUE,"Financials";"DCF",#N/A,TRUE,"Financials"}</definedName>
    <definedName name="wrn.Financials." localSheetId="18" hidden="1">{"Inc Stmt",#N/A,TRUE,"Financials";"Common Size",#N/A,TRUE,"Financials";"BS Assets",#N/A,TRUE,"Financials";"BS Liabilities",#N/A,TRUE,"Financials";"Cash Flow Stmt",#N/A,TRUE,"Financials";"DCF",#N/A,TRUE,"Financials"}</definedName>
    <definedName name="wrn.Financials." localSheetId="16"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nancials." localSheetId="4" hidden="1">{"Inc Stmt",#N/A,TRUE,"Financials";"Common Size",#N/A,TRUE,"Financials";"BS Assets",#N/A,TRUE,"Financials";"BS Liabilities",#N/A,TRUE,"Financials";"Cash Flow Stmt",#N/A,TRUE,"Financials";"DCF",#N/A,TRUE,"Financials"}</definedName>
    <definedName name="wrn.First._.Grap._.on._.Things." localSheetId="3" hidden="1">{#N/A,#N/A,FALSE,"Overview"}</definedName>
    <definedName name="wrn.First._.Grap._.on._.Things." localSheetId="5" hidden="1">{#N/A,#N/A,FALSE,"Overview"}</definedName>
    <definedName name="wrn.First._.Grap._.on._.Things." localSheetId="12" hidden="1">{#N/A,#N/A,FALSE,"Overview"}</definedName>
    <definedName name="wrn.First._.Grap._.on._.Things." localSheetId="2" hidden="1">{#N/A,#N/A,FALSE,"Overview"}</definedName>
    <definedName name="wrn.First._.Grap._.on._.Things." localSheetId="17" hidden="1">{#N/A,#N/A,FALSE,"Overview"}</definedName>
    <definedName name="wrn.First._.Grap._.on._.Things." localSheetId="18" hidden="1">{#N/A,#N/A,FALSE,"Overview"}</definedName>
    <definedName name="wrn.First._.Grap._.on._.Things." localSheetId="16" hidden="1">{#N/A,#N/A,FALSE,"Overview"}</definedName>
    <definedName name="wrn.First._.Grap._.on._.Things." localSheetId="1" hidden="1">{#N/A,#N/A,FALSE,"Overview"}</definedName>
    <definedName name="wrn.First._.Grap._.on._.Things." localSheetId="0" hidden="1">{#N/A,#N/A,FALSE,"Overview"}</definedName>
    <definedName name="wrn.First._.Grap._.on._.Things." localSheetId="4" hidden="1">{#N/A,#N/A,FALSE,"Overview"}</definedName>
    <definedName name="wrn.first2." localSheetId="3" hidden="1">{#N/A,#N/A,FALSE,"sum-don";#N/A,#N/A,FALSE,"inc-don"}</definedName>
    <definedName name="wrn.first2." localSheetId="5" hidden="1">{#N/A,#N/A,FALSE,"sum-don";#N/A,#N/A,FALSE,"inc-don"}</definedName>
    <definedName name="wrn.first2." localSheetId="12" hidden="1">{#N/A,#N/A,FALSE,"sum-don";#N/A,#N/A,FALSE,"inc-don"}</definedName>
    <definedName name="wrn.first2." localSheetId="2" hidden="1">{#N/A,#N/A,FALSE,"sum-don";#N/A,#N/A,FALSE,"inc-don"}</definedName>
    <definedName name="wrn.first2." localSheetId="17" hidden="1">{#N/A,#N/A,FALSE,"sum-don";#N/A,#N/A,FALSE,"inc-don"}</definedName>
    <definedName name="wrn.first2." localSheetId="18" hidden="1">{#N/A,#N/A,FALSE,"sum-don";#N/A,#N/A,FALSE,"inc-don"}</definedName>
    <definedName name="wrn.first2." localSheetId="16" hidden="1">{#N/A,#N/A,FALSE,"sum-don";#N/A,#N/A,FALSE,"inc-don"}</definedName>
    <definedName name="wrn.first2." localSheetId="1" hidden="1">{#N/A,#N/A,FALSE,"sum-don";#N/A,#N/A,FALSE,"inc-don"}</definedName>
    <definedName name="wrn.first2." localSheetId="0" hidden="1">{#N/A,#N/A,FALSE,"sum-don";#N/A,#N/A,FALSE,"inc-don"}</definedName>
    <definedName name="wrn.first2." localSheetId="4" hidden="1">{#N/A,#N/A,FALSE,"sum-don";#N/A,#N/A,FALSE,"inc-don"}</definedName>
    <definedName name="wrn.first3." localSheetId="3" hidden="1">{#N/A,#N/A,FALSE,"Summary";#N/A,#N/A,FALSE,"proj1";#N/A,#N/A,FALSE,"proj2"}</definedName>
    <definedName name="wrn.first3." localSheetId="5" hidden="1">{#N/A,#N/A,FALSE,"Summary";#N/A,#N/A,FALSE,"proj1";#N/A,#N/A,FALSE,"proj2"}</definedName>
    <definedName name="wrn.first3." localSheetId="12" hidden="1">{#N/A,#N/A,FALSE,"Summary";#N/A,#N/A,FALSE,"proj1";#N/A,#N/A,FALSE,"proj2"}</definedName>
    <definedName name="wrn.first3." localSheetId="2" hidden="1">{#N/A,#N/A,FALSE,"Summary";#N/A,#N/A,FALSE,"proj1";#N/A,#N/A,FALSE,"proj2"}</definedName>
    <definedName name="wrn.first3." localSheetId="17" hidden="1">{#N/A,#N/A,FALSE,"Summary";#N/A,#N/A,FALSE,"proj1";#N/A,#N/A,FALSE,"proj2"}</definedName>
    <definedName name="wrn.first3." localSheetId="18" hidden="1">{#N/A,#N/A,FALSE,"Summary";#N/A,#N/A,FALSE,"proj1";#N/A,#N/A,FALSE,"proj2"}</definedName>
    <definedName name="wrn.first3." localSheetId="16"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3." localSheetId="4" hidden="1">{#N/A,#N/A,FALSE,"Summary";#N/A,#N/A,FALSE,"proj1";#N/A,#N/A,FALSE,"proj2"}</definedName>
    <definedName name="wrn.first4." localSheetId="3" hidden="1">{#N/A,#N/A,FALSE,"Summary";#N/A,#N/A,FALSE,"proj1";#N/A,#N/A,FALSE,"proj2";#N/A,#N/A,FALSE,"DCF"}</definedName>
    <definedName name="wrn.first4." localSheetId="5" hidden="1">{#N/A,#N/A,FALSE,"Summary";#N/A,#N/A,FALSE,"proj1";#N/A,#N/A,FALSE,"proj2";#N/A,#N/A,FALSE,"DCF"}</definedName>
    <definedName name="wrn.first4." localSheetId="12" hidden="1">{#N/A,#N/A,FALSE,"Summary";#N/A,#N/A,FALSE,"proj1";#N/A,#N/A,FALSE,"proj2";#N/A,#N/A,FALSE,"DCF"}</definedName>
    <definedName name="wrn.first4." localSheetId="2" hidden="1">{#N/A,#N/A,FALSE,"Summary";#N/A,#N/A,FALSE,"proj1";#N/A,#N/A,FALSE,"proj2";#N/A,#N/A,FALSE,"DCF"}</definedName>
    <definedName name="wrn.first4." localSheetId="17" hidden="1">{#N/A,#N/A,FALSE,"Summary";#N/A,#N/A,FALSE,"proj1";#N/A,#N/A,FALSE,"proj2";#N/A,#N/A,FALSE,"DCF"}</definedName>
    <definedName name="wrn.first4." localSheetId="18" hidden="1">{#N/A,#N/A,FALSE,"Summary";#N/A,#N/A,FALSE,"proj1";#N/A,#N/A,FALSE,"proj2";#N/A,#N/A,FALSE,"DCF"}</definedName>
    <definedName name="wrn.first4." localSheetId="16"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rst4." localSheetId="4" hidden="1">{#N/A,#N/A,FALSE,"Summary";#N/A,#N/A,FALSE,"proj1";#N/A,#N/A,FALSE,"proj2";#N/A,#N/A,FALSE,"DCF"}</definedName>
    <definedName name="wrn.Five._.Year._.Projections." localSheetId="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5"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7"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8"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6"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4"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3" hidden="1">{#N/A,#N/A,FALSE,"JKFLASH2";#N/A,#N/A,FALSE,"Page 4";#N/A,#N/A,FALSE,"page 3"}</definedName>
    <definedName name="wrn.Flash." localSheetId="5" hidden="1">{#N/A,#N/A,FALSE,"JKFLASH2";#N/A,#N/A,FALSE,"Page 4";#N/A,#N/A,FALSE,"page 3"}</definedName>
    <definedName name="wrn.Flash." localSheetId="12" hidden="1">{#N/A,#N/A,FALSE,"JKFLASH2";#N/A,#N/A,FALSE,"Page 4";#N/A,#N/A,FALSE,"page 3"}</definedName>
    <definedName name="wrn.Flash." localSheetId="2" hidden="1">{#N/A,#N/A,FALSE,"JKFLASH2";#N/A,#N/A,FALSE,"Page 4";#N/A,#N/A,FALSE,"page 3"}</definedName>
    <definedName name="wrn.Flash." localSheetId="17" hidden="1">{#N/A,#N/A,FALSE,"JKFLASH2";#N/A,#N/A,FALSE,"Page 4";#N/A,#N/A,FALSE,"page 3"}</definedName>
    <definedName name="wrn.Flash." localSheetId="18" hidden="1">{#N/A,#N/A,FALSE,"JKFLASH2";#N/A,#N/A,FALSE,"Page 4";#N/A,#N/A,FALSE,"page 3"}</definedName>
    <definedName name="wrn.Flash." localSheetId="16"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lash." localSheetId="4" hidden="1">{#N/A,#N/A,FALSE,"JKFLASH2";#N/A,#N/A,FALSE,"Page 4";#N/A,#N/A,FALSE,"page 3"}</definedName>
    <definedName name="wrn.Full._.Report." localSheetId="3" hidden="1">{"Assumptions",#N/A,FALSE,"Sheet1";"Main Report",#N/A,FALSE,"Sheet1";"Results",#N/A,FALSE,"Sheet1";"Advances",#N/A,FALSE,"Sheet1"}</definedName>
    <definedName name="wrn.Full._.Report." localSheetId="5"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7" hidden="1">{"Assumptions",#N/A,FALSE,"Sheet1";"Main Report",#N/A,FALSE,"Sheet1";"Results",#N/A,FALSE,"Sheet1";"Advances",#N/A,FALSE,"Sheet1"}</definedName>
    <definedName name="wrn.Full._.Report." localSheetId="18" hidden="1">{"Assumptions",#N/A,FALSE,"Sheet1";"Main Report",#N/A,FALSE,"Sheet1";"Results",#N/A,FALSE,"Sheet1";"Advances",#N/A,FALSE,"Sheet1"}</definedName>
    <definedName name="wrn.Full._.Report." localSheetId="16"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ull._.Report." localSheetId="4" hidden="1">{"Assumptions",#N/A,FALSE,"Sheet1";"Main Report",#N/A,FALSE,"Sheet1";"Results",#N/A,FALSE,"Sheet1";"Advances",#N/A,FALSE,"Sheet1"}</definedName>
    <definedName name="wrn.FY97SBP." localSheetId="3" hidden="1">{#N/A,#N/A,FALSE,"FY97";#N/A,#N/A,FALSE,"FY98";#N/A,#N/A,FALSE,"FY99";#N/A,#N/A,FALSE,"FY00";#N/A,#N/A,FALSE,"FY01"}</definedName>
    <definedName name="wrn.FY97SBP." localSheetId="5" hidden="1">{#N/A,#N/A,FALSE,"FY97";#N/A,#N/A,FALSE,"FY98";#N/A,#N/A,FALSE,"FY99";#N/A,#N/A,FALSE,"FY00";#N/A,#N/A,FALSE,"FY01"}</definedName>
    <definedName name="wrn.FY97SBP." localSheetId="12" hidden="1">{#N/A,#N/A,FALSE,"FY97";#N/A,#N/A,FALSE,"FY98";#N/A,#N/A,FALSE,"FY99";#N/A,#N/A,FALSE,"FY00";#N/A,#N/A,FALSE,"FY01"}</definedName>
    <definedName name="wrn.FY97SBP." localSheetId="2" hidden="1">{#N/A,#N/A,FALSE,"FY97";#N/A,#N/A,FALSE,"FY98";#N/A,#N/A,FALSE,"FY99";#N/A,#N/A,FALSE,"FY00";#N/A,#N/A,FALSE,"FY01"}</definedName>
    <definedName name="wrn.FY97SBP." localSheetId="17" hidden="1">{#N/A,#N/A,FALSE,"FY97";#N/A,#N/A,FALSE,"FY98";#N/A,#N/A,FALSE,"FY99";#N/A,#N/A,FALSE,"FY00";#N/A,#N/A,FALSE,"FY01"}</definedName>
    <definedName name="wrn.FY97SBP." localSheetId="18" hidden="1">{#N/A,#N/A,FALSE,"FY97";#N/A,#N/A,FALSE,"FY98";#N/A,#N/A,FALSE,"FY99";#N/A,#N/A,FALSE,"FY00";#N/A,#N/A,FALSE,"FY01"}</definedName>
    <definedName name="wrn.FY97SBP." localSheetId="16"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FY97SBP." localSheetId="4" hidden="1">{#N/A,#N/A,FALSE,"FY97";#N/A,#N/A,FALSE,"FY98";#N/A,#N/A,FALSE,"FY99";#N/A,#N/A,FALSE,"FY00";#N/A,#N/A,FALSE,"FY01"}</definedName>
    <definedName name="wrn.graphs." localSheetId="3" hidden="1">{"mkt cap",#N/A,FALSE,"Graph-market-cap";"price",#N/A,FALSE,"Graph-Price";"ebit",#N/A,FALSE,"Graph-EBIT-DA";"ebitda",#N/A,FALSE,"Graph-EBIT-DA"}</definedName>
    <definedName name="wrn.graphs." localSheetId="5"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7" hidden="1">{"mkt cap",#N/A,FALSE,"Graph-market-cap";"price",#N/A,FALSE,"Graph-Price";"ebit",#N/A,FALSE,"Graph-EBIT-DA";"ebitda",#N/A,FALSE,"Graph-EBIT-DA"}</definedName>
    <definedName name="wrn.graphs." localSheetId="18" hidden="1">{"mkt cap",#N/A,FALSE,"Graph-market-cap";"price",#N/A,FALSE,"Graph-Price";"ebit",#N/A,FALSE,"Graph-EBIT-DA";"ebitda",#N/A,FALSE,"Graph-EBIT-DA"}</definedName>
    <definedName name="wrn.graphs." localSheetId="16"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graphs." localSheetId="4" hidden="1">{"mkt cap",#N/A,FALSE,"Graph-market-cap";"price",#N/A,FALSE,"Graph-Price";"ebit",#N/A,FALSE,"Graph-EBIT-DA";"ebitda",#N/A,FALSE,"Graph-EBIT-DA"}</definedName>
    <definedName name="wrn.HEAT." localSheetId="3" hidden="1">{#N/A,#N/A,FALSE,"Heat";#N/A,#N/A,FALSE,"DCF";#N/A,#N/A,FALSE,"LBO";#N/A,#N/A,FALSE,"A";#N/A,#N/A,FALSE,"C";#N/A,#N/A,FALSE,"impd";#N/A,#N/A,FALSE,"Accr-Dilu"}</definedName>
    <definedName name="wrn.HEAT." localSheetId="5"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7" hidden="1">{#N/A,#N/A,FALSE,"Heat";#N/A,#N/A,FALSE,"DCF";#N/A,#N/A,FALSE,"LBO";#N/A,#N/A,FALSE,"A";#N/A,#N/A,FALSE,"C";#N/A,#N/A,FALSE,"impd";#N/A,#N/A,FALSE,"Accr-Dilu"}</definedName>
    <definedName name="wrn.HEAT." localSheetId="18" hidden="1">{#N/A,#N/A,FALSE,"Heat";#N/A,#N/A,FALSE,"DCF";#N/A,#N/A,FALSE,"LBO";#N/A,#N/A,FALSE,"A";#N/A,#N/A,FALSE,"C";#N/A,#N/A,FALSE,"impd";#N/A,#N/A,FALSE,"Accr-Dilu"}</definedName>
    <definedName name="wrn.HEAT." localSheetId="16"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EAT." localSheetId="4" hidden="1">{#N/A,#N/A,FALSE,"Heat";#N/A,#N/A,FALSE,"DCF";#N/A,#N/A,FALSE,"LBO";#N/A,#N/A,FALSE,"A";#N/A,#N/A,FALSE,"C";#N/A,#N/A,FALSE,"impd";#N/A,#N/A,FALSE,"Accr-Dilu"}</definedName>
    <definedName name="wrn.Hydraulic." localSheetId="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5"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7"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8"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6"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4"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3" hidden="1">{#N/A,#N/A,FALSE,"HuscoCombined-Summ";#N/A,#N/A,FALSE,"HuscoCombined-Income";#N/A,#N/A,FALSE,"HuscoCombined-Offering";#N/A,#N/A,FALSE,"Husco-Income";#N/A,#N/A,FALSE,"TargetEngineer";#N/A,#N/A,FALSE,"TargetAcqCalc";#N/A,#N/A,FALSE,"Husco-Acq"}</definedName>
    <definedName name="wrn.Hydraulic2." localSheetId="5"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7" hidden="1">{#N/A,#N/A,FALSE,"HuscoCombined-Summ";#N/A,#N/A,FALSE,"HuscoCombined-Income";#N/A,#N/A,FALSE,"HuscoCombined-Offering";#N/A,#N/A,FALSE,"Husco-Income";#N/A,#N/A,FALSE,"TargetEngineer";#N/A,#N/A,FALSE,"TargetAcqCalc";#N/A,#N/A,FALSE,"Husco-Acq"}</definedName>
    <definedName name="wrn.Hydraulic2." localSheetId="18" hidden="1">{#N/A,#N/A,FALSE,"HuscoCombined-Summ";#N/A,#N/A,FALSE,"HuscoCombined-Income";#N/A,#N/A,FALSE,"HuscoCombined-Offering";#N/A,#N/A,FALSE,"Husco-Income";#N/A,#N/A,FALSE,"TargetEngineer";#N/A,#N/A,FALSE,"TargetAcqCalc";#N/A,#N/A,FALSE,"Husco-Acq"}</definedName>
    <definedName name="wrn.Hydraulic2." localSheetId="16"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Hydraulic2." localSheetId="4" hidden="1">{#N/A,#N/A,FALSE,"HuscoCombined-Summ";#N/A,#N/A,FALSE,"HuscoCombined-Income";#N/A,#N/A,FALSE,"HuscoCombined-Offering";#N/A,#N/A,FALSE,"Husco-Income";#N/A,#N/A,FALSE,"TargetEngineer";#N/A,#N/A,FALSE,"TargetAcqCalc";#N/A,#N/A,FALSE,"Husco-Acq"}</definedName>
    <definedName name="wrn.input._.and._.output." localSheetId="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5"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7"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8"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6"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4" hidden="1">{"EBITDA",#N/A,TRUE,"P&amp;L Net of Disc Ops";"output net of disc ops",#N/A,TRUE,"Revenue";"input",#N/A,TRUE,"Revenue";"output",#N/A,TRUE,"DC";"Input",#N/A,TRUE,"DC";"MTN and MCN",#N/A,TRUE,"Margin";"output detail line items",#N/A,TRUE,"SGA";"personnel by year",#N/A,TRUE,"Payroll";#N/A,#N/A,TRUE,"CapEx"}</definedName>
    <definedName name="wrn.Inputs." localSheetId="3" hidden="1">{"Input1",#N/A,FALSE,"PF";"Input2",#N/A,FALSE,"PF";"Input3",#N/A,FALSE,"PF"}</definedName>
    <definedName name="wrn.Inputs." localSheetId="5" hidden="1">{"Input1",#N/A,FALSE,"PF";"Input2",#N/A,FALSE,"PF";"Input3",#N/A,FALSE,"PF"}</definedName>
    <definedName name="wrn.Inputs." localSheetId="12" hidden="1">{"Input1",#N/A,FALSE,"PF";"Input2",#N/A,FALSE,"PF";"Input3",#N/A,FALSE,"PF"}</definedName>
    <definedName name="wrn.Inputs." localSheetId="2" hidden="1">{"Input1",#N/A,FALSE,"PF";"Input2",#N/A,FALSE,"PF";"Input3",#N/A,FALSE,"PF"}</definedName>
    <definedName name="wrn.Inputs." localSheetId="17" hidden="1">{"Input1",#N/A,FALSE,"PF";"Input2",#N/A,FALSE,"PF";"Input3",#N/A,FALSE,"PF"}</definedName>
    <definedName name="wrn.Inputs." localSheetId="18" hidden="1">{"Input1",#N/A,FALSE,"PF";"Input2",#N/A,FALSE,"PF";"Input3",#N/A,FALSE,"PF"}</definedName>
    <definedName name="wrn.Inputs." localSheetId="16"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nputs." localSheetId="4" hidden="1">{"Input1",#N/A,FALSE,"PF";"Input2",#N/A,FALSE,"PF";"Input3",#N/A,FALSE,"PF"}</definedName>
    <definedName name="wrn.IPO._.Valuation." localSheetId="3" hidden="1">{"assumptions",#N/A,FALSE,"Scenario 1";"valuation",#N/A,FALSE,"Scenario 1"}</definedName>
    <definedName name="wrn.IPO._.Valuation." localSheetId="5" hidden="1">{"assumptions",#N/A,FALSE,"Scenario 1";"valuation",#N/A,FALSE,"Scenario 1"}</definedName>
    <definedName name="wrn.IPO._.Valuation." localSheetId="12" hidden="1">{"assumptions",#N/A,FALSE,"Scenario 1";"valuation",#N/A,FALSE,"Scenario 1"}</definedName>
    <definedName name="wrn.IPO._.Valuation." localSheetId="2" hidden="1">{"assumptions",#N/A,FALSE,"Scenario 1";"valuation",#N/A,FALSE,"Scenario 1"}</definedName>
    <definedName name="wrn.IPO._.Valuation." localSheetId="17" hidden="1">{"assumptions",#N/A,FALSE,"Scenario 1";"valuation",#N/A,FALSE,"Scenario 1"}</definedName>
    <definedName name="wrn.IPO._.Valuation." localSheetId="18" hidden="1">{"assumptions",#N/A,FALSE,"Scenario 1";"valuation",#N/A,FALSE,"Scenario 1"}</definedName>
    <definedName name="wrn.IPO._.Valuation." localSheetId="16"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_.Valuation." localSheetId="4" hidden="1">{"assumptions",#N/A,FALSE,"Scenario 1";"valuation",#N/A,FALSE,"Scenario 1"}</definedName>
    <definedName name="wrn.ipovalue." localSheetId="3" hidden="1">{#N/A,#N/A,FALSE,"puboff";#N/A,#N/A,FALSE,"valuation";#N/A,#N/A,FALSE,"finanalsis";#N/A,#N/A,FALSE,"split";#N/A,#N/A,FALSE,"ownership"}</definedName>
    <definedName name="wrn.ipovalue." localSheetId="5"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7" hidden="1">{#N/A,#N/A,FALSE,"puboff";#N/A,#N/A,FALSE,"valuation";#N/A,#N/A,FALSE,"finanalsis";#N/A,#N/A,FALSE,"split";#N/A,#N/A,FALSE,"ownership"}</definedName>
    <definedName name="wrn.ipovalue." localSheetId="18" hidden="1">{#N/A,#N/A,FALSE,"puboff";#N/A,#N/A,FALSE,"valuation";#N/A,#N/A,FALSE,"finanalsis";#N/A,#N/A,FALSE,"split";#N/A,#N/A,FALSE,"ownership"}</definedName>
    <definedName name="wrn.ipovalue." localSheetId="16"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povalue." localSheetId="4" hidden="1">{#N/A,#N/A,FALSE,"puboff";#N/A,#N/A,FALSE,"valuation";#N/A,#N/A,FALSE,"finanalsis";#N/A,#N/A,FALSE,"split";#N/A,#N/A,FALSE,"ownership"}</definedName>
    <definedName name="wrn.ISCG._.model." localSheetId="3" hidden="1">{#N/A,#N/A,FALSE,"Second";#N/A,#N/A,FALSE,"ownership";#N/A,#N/A,FALSE,"Valuation";#N/A,#N/A,FALSE,"Eqiv";#N/A,#N/A,FALSE,"Mults";#N/A,#N/A,FALSE,"ISCG Graphics"}</definedName>
    <definedName name="wrn.ISCG._.model." localSheetId="5"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7" hidden="1">{#N/A,#N/A,FALSE,"Second";#N/A,#N/A,FALSE,"ownership";#N/A,#N/A,FALSE,"Valuation";#N/A,#N/A,FALSE,"Eqiv";#N/A,#N/A,FALSE,"Mults";#N/A,#N/A,FALSE,"ISCG Graphics"}</definedName>
    <definedName name="wrn.ISCG._.model." localSheetId="18" hidden="1">{#N/A,#N/A,FALSE,"Second";#N/A,#N/A,FALSE,"ownership";#N/A,#N/A,FALSE,"Valuation";#N/A,#N/A,FALSE,"Eqiv";#N/A,#N/A,FALSE,"Mults";#N/A,#N/A,FALSE,"ISCG Graphics"}</definedName>
    <definedName name="wrn.ISCG._.model." localSheetId="16"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ISCG._.model." localSheetId="4" hidden="1">{#N/A,#N/A,FALSE,"Second";#N/A,#N/A,FALSE,"ownership";#N/A,#N/A,FALSE,"Valuation";#N/A,#N/A,FALSE,"Eqiv";#N/A,#N/A,FALSE,"Mults";#N/A,#N/A,FALSE,"ISCG Graphics"}</definedName>
    <definedName name="wrn.Japan._.Data." localSheetId="3" hidden="1">{"Analysis1Q95",#N/A,FALSE,"Japan";"Analysis2Q95",#N/A,FALSE,"Japan";"Analysis1H95",#N/A,FALSE,"Japan";"Data",#N/A,FALSE,"Japan";"Margin Summary",#N/A,FALSE,"Japan";"Sales Summary",#N/A,FALSE,"Japan"}</definedName>
    <definedName name="wrn.Japan._.Data." localSheetId="5"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7" hidden="1">{"Analysis1Q95",#N/A,FALSE,"Japan";"Analysis2Q95",#N/A,FALSE,"Japan";"Analysis1H95",#N/A,FALSE,"Japan";"Data",#N/A,FALSE,"Japan";"Margin Summary",#N/A,FALSE,"Japan";"Sales Summary",#N/A,FALSE,"Japan"}</definedName>
    <definedName name="wrn.Japan._.Data." localSheetId="18" hidden="1">{"Analysis1Q95",#N/A,FALSE,"Japan";"Analysis2Q95",#N/A,FALSE,"Japan";"Analysis1H95",#N/A,FALSE,"Japan";"Data",#N/A,FALSE,"Japan";"Margin Summary",#N/A,FALSE,"Japan";"Sales Summary",#N/A,FALSE,"Japan"}</definedName>
    <definedName name="wrn.Japan._.Data." localSheetId="16"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apan._.Data." localSheetId="4" hidden="1">{"Analysis1Q95",#N/A,FALSE,"Japan";"Analysis2Q95",#N/A,FALSE,"Japan";"Analysis1H95",#N/A,FALSE,"Japan";"Data",#N/A,FALSE,"Japan";"Margin Summary",#N/A,FALSE,"Japan";"Sales Summary",#N/A,FALSE,"Japan"}</definedName>
    <definedName name="wrn.JODM._.Graphs." localSheetId="3" hidden="1">{"graph",#N/A,FALSE,"WWJU";"graph",#N/A,FALSE,"WWSEM";"graph",#N/A,FALSE,"GOMJU";"graph",#N/A,FALSE,"GOMSEM";"graph",#N/A,FALSE,"NSJU";"graph",#N/A,FALSE,"NSSEM";"graph",#N/A,FALSE,"WAJU";"graph",#N/A,FALSE,"STOCKPRI";"graph",#N/A,FALSE,"CFTEV";"graph",#N/A,FALSE,"NAV-RCV";"graph",#N/A,FALSE,"CRUDEWW"}</definedName>
    <definedName name="wrn.JODM._.Graphs." localSheetId="5"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7" hidden="1">{"graph",#N/A,FALSE,"WWJU";"graph",#N/A,FALSE,"WWSEM";"graph",#N/A,FALSE,"GOMJU";"graph",#N/A,FALSE,"GOMSEM";"graph",#N/A,FALSE,"NSJU";"graph",#N/A,FALSE,"NSSEM";"graph",#N/A,FALSE,"WAJU";"graph",#N/A,FALSE,"STOCKPRI";"graph",#N/A,FALSE,"CFTEV";"graph",#N/A,FALSE,"NAV-RCV";"graph",#N/A,FALSE,"CRUDEWW"}</definedName>
    <definedName name="wrn.JODM._.Graphs." localSheetId="18" hidden="1">{"graph",#N/A,FALSE,"WWJU";"graph",#N/A,FALSE,"WWSEM";"graph",#N/A,FALSE,"GOMJU";"graph",#N/A,FALSE,"GOMSEM";"graph",#N/A,FALSE,"NSJU";"graph",#N/A,FALSE,"NSSEM";"graph",#N/A,FALSE,"WAJU";"graph",#N/A,FALSE,"STOCKPRI";"graph",#N/A,FALSE,"CFTEV";"graph",#N/A,FALSE,"NAV-RCV";"graph",#N/A,FALSE,"CRUDEWW"}</definedName>
    <definedName name="wrn.JODM._.Graphs." localSheetId="16"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 localSheetId="4" hidden="1">{"graph",#N/A,FALSE,"WWJU";"graph",#N/A,FALSE,"WWSEM";"graph",#N/A,FALSE,"GOMJU";"graph",#N/A,FALSE,"GOMSEM";"graph",#N/A,FALSE,"NSJU";"graph",#N/A,FALSE,"NSSEM";"graph",#N/A,FALSE,"WAJU";"graph",#N/A,FALSE,"STOCKPRI";"graph",#N/A,FALSE,"CFTEV";"graph",#N/A,FALSE,"NAV-RCV";"graph",#N/A,FALSE,"CRUDEWW"}</definedName>
    <definedName name="wrn.JODM._.Graphs._1" localSheetId="3" hidden="1">{"graph",#N/A,FALSE,"WWJU";"graph",#N/A,FALSE,"WWSEM";"graph",#N/A,FALSE,"GOMJU";"graph",#N/A,FALSE,"GOMSEM";"graph",#N/A,FALSE,"NSJU";"graph",#N/A,FALSE,"NSSEM";"graph",#N/A,FALSE,"WAJU";"graph",#N/A,FALSE,"STOCKPRI";"graph",#N/A,FALSE,"CFTEV";"graph",#N/A,FALSE,"NAV-RCV";"graph",#N/A,FALSE,"CRUDEWW"}</definedName>
    <definedName name="wrn.JODM._.Graphs._1" localSheetId="5"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7" hidden="1">{"graph",#N/A,FALSE,"WWJU";"graph",#N/A,FALSE,"WWSEM";"graph",#N/A,FALSE,"GOMJU";"graph",#N/A,FALSE,"GOMSEM";"graph",#N/A,FALSE,"NSJU";"graph",#N/A,FALSE,"NSSEM";"graph",#N/A,FALSE,"WAJU";"graph",#N/A,FALSE,"STOCKPRI";"graph",#N/A,FALSE,"CFTEV";"graph",#N/A,FALSE,"NAV-RCV";"graph",#N/A,FALSE,"CRUDEWW"}</definedName>
    <definedName name="wrn.JODM._.Graphs._1" localSheetId="18" hidden="1">{"graph",#N/A,FALSE,"WWJU";"graph",#N/A,FALSE,"WWSEM";"graph",#N/A,FALSE,"GOMJU";"graph",#N/A,FALSE,"GOMSEM";"graph",#N/A,FALSE,"NSJU";"graph",#N/A,FALSE,"NSSEM";"graph",#N/A,FALSE,"WAJU";"graph",#N/A,FALSE,"STOCKPRI";"graph",#N/A,FALSE,"CFTEV";"graph",#N/A,FALSE,"NAV-RCV";"graph",#N/A,FALSE,"CRUDEWW"}</definedName>
    <definedName name="wrn.JODM._.Graphs._1" localSheetId="16"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1" localSheetId="4" hidden="1">{"graph",#N/A,FALSE,"WWJU";"graph",#N/A,FALSE,"WWSEM";"graph",#N/A,FALSE,"GOMJU";"graph",#N/A,FALSE,"GOMSEM";"graph",#N/A,FALSE,"NSJU";"graph",#N/A,FALSE,"NSSEM";"graph",#N/A,FALSE,"WAJU";"graph",#N/A,FALSE,"STOCKPRI";"graph",#N/A,FALSE,"CFTEV";"graph",#N/A,FALSE,"NAV-RCV";"graph",#N/A,FALSE,"CRUDEWW"}</definedName>
    <definedName name="wrn.JODM._.Graphs._2" localSheetId="3" hidden="1">{"graph",#N/A,FALSE,"WWJU";"graph",#N/A,FALSE,"WWSEM";"graph",#N/A,FALSE,"GOMJU";"graph",#N/A,FALSE,"GOMSEM";"graph",#N/A,FALSE,"NSJU";"graph",#N/A,FALSE,"NSSEM";"graph",#N/A,FALSE,"WAJU";"graph",#N/A,FALSE,"STOCKPRI";"graph",#N/A,FALSE,"CFTEV";"graph",#N/A,FALSE,"NAV-RCV";"graph",#N/A,FALSE,"CRUDEWW"}</definedName>
    <definedName name="wrn.JODM._.Graphs._2" localSheetId="5"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7" hidden="1">{"graph",#N/A,FALSE,"WWJU";"graph",#N/A,FALSE,"WWSEM";"graph",#N/A,FALSE,"GOMJU";"graph",#N/A,FALSE,"GOMSEM";"graph",#N/A,FALSE,"NSJU";"graph",#N/A,FALSE,"NSSEM";"graph",#N/A,FALSE,"WAJU";"graph",#N/A,FALSE,"STOCKPRI";"graph",#N/A,FALSE,"CFTEV";"graph",#N/A,FALSE,"NAV-RCV";"graph",#N/A,FALSE,"CRUDEWW"}</definedName>
    <definedName name="wrn.JODM._.Graphs._2" localSheetId="18" hidden="1">{"graph",#N/A,FALSE,"WWJU";"graph",#N/A,FALSE,"WWSEM";"graph",#N/A,FALSE,"GOMJU";"graph",#N/A,FALSE,"GOMSEM";"graph",#N/A,FALSE,"NSJU";"graph",#N/A,FALSE,"NSSEM";"graph",#N/A,FALSE,"WAJU";"graph",#N/A,FALSE,"STOCKPRI";"graph",#N/A,FALSE,"CFTEV";"graph",#N/A,FALSE,"NAV-RCV";"graph",#N/A,FALSE,"CRUDEWW"}</definedName>
    <definedName name="wrn.JODM._.Graphs._2" localSheetId="16"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2" localSheetId="4" hidden="1">{"graph",#N/A,FALSE,"WWJU";"graph",#N/A,FALSE,"WWSEM";"graph",#N/A,FALSE,"GOMJU";"graph",#N/A,FALSE,"GOMSEM";"graph",#N/A,FALSE,"NSJU";"graph",#N/A,FALSE,"NSSEM";"graph",#N/A,FALSE,"WAJU";"graph",#N/A,FALSE,"STOCKPRI";"graph",#N/A,FALSE,"CFTEV";"graph",#N/A,FALSE,"NAV-RCV";"graph",#N/A,FALSE,"CRUDEWW"}</definedName>
    <definedName name="wrn.JODM._.Graphs._3" localSheetId="3" hidden="1">{"graph",#N/A,FALSE,"WWJU";"graph",#N/A,FALSE,"WWSEM";"graph",#N/A,FALSE,"GOMJU";"graph",#N/A,FALSE,"GOMSEM";"graph",#N/A,FALSE,"NSJU";"graph",#N/A,FALSE,"NSSEM";"graph",#N/A,FALSE,"WAJU";"graph",#N/A,FALSE,"STOCKPRI";"graph",#N/A,FALSE,"CFTEV";"graph",#N/A,FALSE,"NAV-RCV";"graph",#N/A,FALSE,"CRUDEWW"}</definedName>
    <definedName name="wrn.JODM._.Graphs._3" localSheetId="5"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7" hidden="1">{"graph",#N/A,FALSE,"WWJU";"graph",#N/A,FALSE,"WWSEM";"graph",#N/A,FALSE,"GOMJU";"graph",#N/A,FALSE,"GOMSEM";"graph",#N/A,FALSE,"NSJU";"graph",#N/A,FALSE,"NSSEM";"graph",#N/A,FALSE,"WAJU";"graph",#N/A,FALSE,"STOCKPRI";"graph",#N/A,FALSE,"CFTEV";"graph",#N/A,FALSE,"NAV-RCV";"graph",#N/A,FALSE,"CRUDEWW"}</definedName>
    <definedName name="wrn.JODM._.Graphs._3" localSheetId="18" hidden="1">{"graph",#N/A,FALSE,"WWJU";"graph",#N/A,FALSE,"WWSEM";"graph",#N/A,FALSE,"GOMJU";"graph",#N/A,FALSE,"GOMSEM";"graph",#N/A,FALSE,"NSJU";"graph",#N/A,FALSE,"NSSEM";"graph",#N/A,FALSE,"WAJU";"graph",#N/A,FALSE,"STOCKPRI";"graph",#N/A,FALSE,"CFTEV";"graph",#N/A,FALSE,"NAV-RCV";"graph",#N/A,FALSE,"CRUDEWW"}</definedName>
    <definedName name="wrn.JODM._.Graphs._3" localSheetId="16"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3" localSheetId="4" hidden="1">{"graph",#N/A,FALSE,"WWJU";"graph",#N/A,FALSE,"WWSEM";"graph",#N/A,FALSE,"GOMJU";"graph",#N/A,FALSE,"GOMSEM";"graph",#N/A,FALSE,"NSJU";"graph",#N/A,FALSE,"NSSEM";"graph",#N/A,FALSE,"WAJU";"graph",#N/A,FALSE,"STOCKPRI";"graph",#N/A,FALSE,"CFTEV";"graph",#N/A,FALSE,"NAV-RCV";"graph",#N/A,FALSE,"CRUDEWW"}</definedName>
    <definedName name="wrn.JODM._.Graphs._4" localSheetId="3" hidden="1">{"graph",#N/A,FALSE,"WWJU";"graph",#N/A,FALSE,"WWSEM";"graph",#N/A,FALSE,"GOMJU";"graph",#N/A,FALSE,"GOMSEM";"graph",#N/A,FALSE,"NSJU";"graph",#N/A,FALSE,"NSSEM";"graph",#N/A,FALSE,"WAJU";"graph",#N/A,FALSE,"STOCKPRI";"graph",#N/A,FALSE,"CFTEV";"graph",#N/A,FALSE,"NAV-RCV";"graph",#N/A,FALSE,"CRUDEWW"}</definedName>
    <definedName name="wrn.JODM._.Graphs._4" localSheetId="5"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7" hidden="1">{"graph",#N/A,FALSE,"WWJU";"graph",#N/A,FALSE,"WWSEM";"graph",#N/A,FALSE,"GOMJU";"graph",#N/A,FALSE,"GOMSEM";"graph",#N/A,FALSE,"NSJU";"graph",#N/A,FALSE,"NSSEM";"graph",#N/A,FALSE,"WAJU";"graph",#N/A,FALSE,"STOCKPRI";"graph",#N/A,FALSE,"CFTEV";"graph",#N/A,FALSE,"NAV-RCV";"graph",#N/A,FALSE,"CRUDEWW"}</definedName>
    <definedName name="wrn.JODM._.Graphs._4" localSheetId="18" hidden="1">{"graph",#N/A,FALSE,"WWJU";"graph",#N/A,FALSE,"WWSEM";"graph",#N/A,FALSE,"GOMJU";"graph",#N/A,FALSE,"GOMSEM";"graph",#N/A,FALSE,"NSJU";"graph",#N/A,FALSE,"NSSEM";"graph",#N/A,FALSE,"WAJU";"graph",#N/A,FALSE,"STOCKPRI";"graph",#N/A,FALSE,"CFTEV";"graph",#N/A,FALSE,"NAV-RCV";"graph",#N/A,FALSE,"CRUDEWW"}</definedName>
    <definedName name="wrn.JODM._.Graphs._4" localSheetId="16"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4" localSheetId="4" hidden="1">{"graph",#N/A,FALSE,"WWJU";"graph",#N/A,FALSE,"WWSEM";"graph",#N/A,FALSE,"GOMJU";"graph",#N/A,FALSE,"GOMSEM";"graph",#N/A,FALSE,"NSJU";"graph",#N/A,FALSE,"NSSEM";"graph",#N/A,FALSE,"WAJU";"graph",#N/A,FALSE,"STOCKPRI";"graph",#N/A,FALSE,"CFTEV";"graph",#N/A,FALSE,"NAV-RCV";"graph",#N/A,FALSE,"CRUDEWW"}</definedName>
    <definedName name="wrn.JODM._.Graphs._5" localSheetId="3" hidden="1">{"graph",#N/A,FALSE,"WWJU";"graph",#N/A,FALSE,"WWSEM";"graph",#N/A,FALSE,"GOMJU";"graph",#N/A,FALSE,"GOMSEM";"graph",#N/A,FALSE,"NSJU";"graph",#N/A,FALSE,"NSSEM";"graph",#N/A,FALSE,"WAJU";"graph",#N/A,FALSE,"STOCKPRI";"graph",#N/A,FALSE,"CFTEV";"graph",#N/A,FALSE,"NAV-RCV";"graph",#N/A,FALSE,"CRUDEWW"}</definedName>
    <definedName name="wrn.JODM._.Graphs._5" localSheetId="5"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7" hidden="1">{"graph",#N/A,FALSE,"WWJU";"graph",#N/A,FALSE,"WWSEM";"graph",#N/A,FALSE,"GOMJU";"graph",#N/A,FALSE,"GOMSEM";"graph",#N/A,FALSE,"NSJU";"graph",#N/A,FALSE,"NSSEM";"graph",#N/A,FALSE,"WAJU";"graph",#N/A,FALSE,"STOCKPRI";"graph",#N/A,FALSE,"CFTEV";"graph",#N/A,FALSE,"NAV-RCV";"graph",#N/A,FALSE,"CRUDEWW"}</definedName>
    <definedName name="wrn.JODM._.Graphs._5" localSheetId="18" hidden="1">{"graph",#N/A,FALSE,"WWJU";"graph",#N/A,FALSE,"WWSEM";"graph",#N/A,FALSE,"GOMJU";"graph",#N/A,FALSE,"GOMSEM";"graph",#N/A,FALSE,"NSJU";"graph",#N/A,FALSE,"NSSEM";"graph",#N/A,FALSE,"WAJU";"graph",#N/A,FALSE,"STOCKPRI";"graph",#N/A,FALSE,"CFTEV";"graph",#N/A,FALSE,"NAV-RCV";"graph",#N/A,FALSE,"CRUDEWW"}</definedName>
    <definedName name="wrn.JODM._.Graphs._5" localSheetId="16"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DM._.Graphs._5" localSheetId="4" hidden="1">{"graph",#N/A,FALSE,"WWJU";"graph",#N/A,FALSE,"WWSEM";"graph",#N/A,FALSE,"GOMJU";"graph",#N/A,FALSE,"GOMSEM";"graph",#N/A,FALSE,"NSJU";"graph",#N/A,FALSE,"NSSEM";"graph",#N/A,FALSE,"WAJU";"graph",#N/A,FALSE,"STOCKPRI";"graph",#N/A,FALSE,"CFTEV";"graph",#N/A,FALSE,"NAV-RCV";"graph",#N/A,FALSE,"CRUDEWW"}</definedName>
    <definedName name="wrn.Journal._.Entry." localSheetId="3" hidden="1">{#N/A,#N/A,TRUE,"Header Data";#N/A,#N/A,TRUE,"Line Items"}</definedName>
    <definedName name="wrn.Journal._.Entry." localSheetId="5" hidden="1">{#N/A,#N/A,TRUE,"Header Data";#N/A,#N/A,TRUE,"Line Items"}</definedName>
    <definedName name="wrn.Journal._.Entry." localSheetId="12" hidden="1">{#N/A,#N/A,TRUE,"Header Data";#N/A,#N/A,TRUE,"Line Items"}</definedName>
    <definedName name="wrn.Journal._.Entry." localSheetId="2" hidden="1">{#N/A,#N/A,TRUE,"Header Data";#N/A,#N/A,TRUE,"Line Items"}</definedName>
    <definedName name="wrn.Journal._.Entry." localSheetId="17" hidden="1">{#N/A,#N/A,TRUE,"Header Data";#N/A,#N/A,TRUE,"Line Items"}</definedName>
    <definedName name="wrn.Journal._.Entry." localSheetId="18" hidden="1">{#N/A,#N/A,TRUE,"Header Data";#N/A,#N/A,TRUE,"Line Items"}</definedName>
    <definedName name="wrn.Journal._.Entry." localSheetId="16"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Journal._.Entry." localSheetId="4" hidden="1">{#N/A,#N/A,TRUE,"Header Data";#N/A,#N/A,TRUE,"Line Items"}</definedName>
    <definedName name="wrn.LBO._.Summary." localSheetId="3" hidden="1">{"LBO Summary",#N/A,FALSE,"Summary"}</definedName>
    <definedName name="wrn.LBO._.Summary." localSheetId="5" hidden="1">{"LBO Summary",#N/A,FALSE,"Summary"}</definedName>
    <definedName name="wrn.LBO._.Summary." localSheetId="12" hidden="1">{"LBO Summary",#N/A,FALSE,"Summary"}</definedName>
    <definedName name="wrn.LBO._.Summary." localSheetId="2" hidden="1">{"LBO Summary",#N/A,FALSE,"Summary"}</definedName>
    <definedName name="wrn.LBO._.Summary." localSheetId="17" hidden="1">{"LBO Summary",#N/A,FALSE,"Summary"}</definedName>
    <definedName name="wrn.LBO._.Summary." localSheetId="18" hidden="1">{"LBO Summary",#N/A,FALSE,"Summary"}</definedName>
    <definedName name="wrn.LBO._.Summary." localSheetId="16" hidden="1">{"LBO Summary",#N/A,FALSE,"Summary"}</definedName>
    <definedName name="wrn.LBO._.Summary." localSheetId="1" hidden="1">{"LBO Summary",#N/A,FALSE,"Summary"}</definedName>
    <definedName name="wrn.LBO._.Summary." localSheetId="0" hidden="1">{"LBO Summary",#N/A,FALSE,"Summary"}</definedName>
    <definedName name="wrn.LBO._.Summary." localSheetId="4" hidden="1">{"LBO Summary",#N/A,FALSE,"Summary"}</definedName>
    <definedName name="wrn.legal." localSheetId="3" hidden="1">{"long",#N/A,FALSE,"ESC"}</definedName>
    <definedName name="wrn.legal." localSheetId="5" hidden="1">{"long",#N/A,FALSE,"ESC"}</definedName>
    <definedName name="wrn.legal." localSheetId="12" hidden="1">{"long",#N/A,FALSE,"ESC"}</definedName>
    <definedName name="wrn.legal." localSheetId="2" hidden="1">{"long",#N/A,FALSE,"ESC"}</definedName>
    <definedName name="wrn.legal." localSheetId="17" hidden="1">{"long",#N/A,FALSE,"ESC"}</definedName>
    <definedName name="wrn.legal." localSheetId="18" hidden="1">{"long",#N/A,FALSE,"ESC"}</definedName>
    <definedName name="wrn.legal." localSheetId="16" hidden="1">{"long",#N/A,FALSE,"ESC"}</definedName>
    <definedName name="wrn.legal." localSheetId="1" hidden="1">{"long",#N/A,FALSE,"ESC"}</definedName>
    <definedName name="wrn.legal." localSheetId="0" hidden="1">{"long",#N/A,FALSE,"ESC"}</definedName>
    <definedName name="wrn.legal." localSheetId="4" hidden="1">{"long",#N/A,FALSE,"ESC"}</definedName>
    <definedName name="wrn.LOB." localSheetId="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5"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7"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8"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6"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4"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3" hidden="1">{"Assumptions",#N/A,TRUE,"Assumptions";"Income",#N/A,TRUE,"Income";"Balance",#N/A,TRUE,"Balance"}</definedName>
    <definedName name="wrn.Maine." localSheetId="5" hidden="1">{"Assumptions",#N/A,TRUE,"Assumptions";"Income",#N/A,TRUE,"Income";"Balance",#N/A,TRUE,"Balance"}</definedName>
    <definedName name="wrn.Maine." localSheetId="12" hidden="1">{"Assumptions",#N/A,TRUE,"Assumptions";"Income",#N/A,TRUE,"Income";"Balance",#N/A,TRUE,"Balance"}</definedName>
    <definedName name="wrn.Maine." localSheetId="2" hidden="1">{"Assumptions",#N/A,TRUE,"Assumptions";"Income",#N/A,TRUE,"Income";"Balance",#N/A,TRUE,"Balance"}</definedName>
    <definedName name="wrn.Maine." localSheetId="17" hidden="1">{"Assumptions",#N/A,TRUE,"Assumptions";"Income",#N/A,TRUE,"Income";"Balance",#N/A,TRUE,"Balance"}</definedName>
    <definedName name="wrn.Maine." localSheetId="18" hidden="1">{"Assumptions",#N/A,TRUE,"Assumptions";"Income",#N/A,TRUE,"Income";"Balance",#N/A,TRUE,"Balance"}</definedName>
    <definedName name="wrn.Maine." localSheetId="16"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 localSheetId="4" hidden="1">{"Assumptions",#N/A,TRUE,"Assumptions";"Income",#N/A,TRUE,"Income";"Balance",#N/A,TRUE,"Balance"}</definedName>
    <definedName name="wrn.Maine2." localSheetId="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5"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7"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8"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6"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4"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3" hidden="1">{#N/A,#N/A,FALSE,"IPO";#N/A,#N/A,FALSE,"DCF";#N/A,#N/A,FALSE,"LBO";#N/A,#N/A,FALSE,"MULT_VAL";#N/A,#N/A,FALSE,"Status Quo";#N/A,#N/A,FALSE,"Recap"}</definedName>
    <definedName name="wrn.merge." localSheetId="5"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7" hidden="1">{#N/A,#N/A,FALSE,"IPO";#N/A,#N/A,FALSE,"DCF";#N/A,#N/A,FALSE,"LBO";#N/A,#N/A,FALSE,"MULT_VAL";#N/A,#N/A,FALSE,"Status Quo";#N/A,#N/A,FALSE,"Recap"}</definedName>
    <definedName name="wrn.merge." localSheetId="18" hidden="1">{#N/A,#N/A,FALSE,"IPO";#N/A,#N/A,FALSE,"DCF";#N/A,#N/A,FALSE,"LBO";#N/A,#N/A,FALSE,"MULT_VAL";#N/A,#N/A,FALSE,"Status Quo";#N/A,#N/A,FALSE,"Recap"}</definedName>
    <definedName name="wrn.merge." localSheetId="16"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erge." localSheetId="4" hidden="1">{#N/A,#N/A,FALSE,"IPO";#N/A,#N/A,FALSE,"DCF";#N/A,#N/A,FALSE,"LBO";#N/A,#N/A,FALSE,"MULT_VAL";#N/A,#N/A,FALSE,"Status Quo";#N/A,#N/A,FALSE,"Recap"}</definedName>
    <definedName name="wrn.MIE._.Summary." localSheetId="3" hidden="1">{#N/A,#N/A,FALSE,"MIE Total";#N/A,#N/A,FALSE,"Japan";#N/A,#N/A,FALSE,"North America";#N/A,#N/A,FALSE,"Asia";#N/A,#N/A,FALSE,"Europe"}</definedName>
    <definedName name="wrn.MIE._.Summary." localSheetId="5"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7" hidden="1">{#N/A,#N/A,FALSE,"MIE Total";#N/A,#N/A,FALSE,"Japan";#N/A,#N/A,FALSE,"North America";#N/A,#N/A,FALSE,"Asia";#N/A,#N/A,FALSE,"Europe"}</definedName>
    <definedName name="wrn.MIE._.Summary." localSheetId="18" hidden="1">{#N/A,#N/A,FALSE,"MIE Total";#N/A,#N/A,FALSE,"Japan";#N/A,#N/A,FALSE,"North America";#N/A,#N/A,FALSE,"Asia";#N/A,#N/A,FALSE,"Europe"}</definedName>
    <definedName name="wrn.MIE._.Summary." localSheetId="16"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IE._.Summary." localSheetId="4" hidden="1">{#N/A,#N/A,FALSE,"MIE Total";#N/A,#N/A,FALSE,"Japan";#N/A,#N/A,FALSE,"North America";#N/A,#N/A,FALSE,"Asia";#N/A,#N/A,FALSE,"Europe"}</definedName>
    <definedName name="wrn.model." localSheetId="3" hidden="1">{"page1",#N/A,FALSE,"GIRLBO";"page2",#N/A,FALSE,"GIRLBO";"page3",#N/A,FALSE,"GIRLBO";"page4",#N/A,FALSE,"GIRLBO";"page5",#N/A,FALSE,"GIRLBO"}</definedName>
    <definedName name="wrn.model." localSheetId="5"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7" hidden="1">{"page1",#N/A,FALSE,"GIRLBO";"page2",#N/A,FALSE,"GIRLBO";"page3",#N/A,FALSE,"GIRLBO";"page4",#N/A,FALSE,"GIRLBO";"page5",#N/A,FALSE,"GIRLBO"}</definedName>
    <definedName name="wrn.model." localSheetId="18" hidden="1">{"page1",#N/A,FALSE,"GIRLBO";"page2",#N/A,FALSE,"GIRLBO";"page3",#N/A,FALSE,"GIRLBO";"page4",#N/A,FALSE,"GIRLBO";"page5",#N/A,FALSE,"GIRLBO"}</definedName>
    <definedName name="wrn.model." localSheetId="16"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 localSheetId="4" hidden="1">{"page1",#N/A,FALSE,"GIRLBO";"page2",#N/A,FALSE,"GIRLBO";"page3",#N/A,FALSE,"GIRLBO";"page4",#N/A,FALSE,"GIRLBO";"page5",#N/A,FALSE,"GIRLBO"}</definedName>
    <definedName name="wrn.Model._.Output." localSheetId="3" hidden="1">{#N/A,#N/A,FALSE,"Purchase_50_Stock";#N/A,#N/A,FALSE,"Purchase_All_Stock";"Summary",#N/A,FALSE,"PF";"Income Statement",#N/A,FALSE,"PF";"Earnings",#N/A,FALSE,"PF";"Balance Sheet",#N/A,FALSE,"PF"}</definedName>
    <definedName name="wrn.Model._.Output." localSheetId="5"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7" hidden="1">{#N/A,#N/A,FALSE,"Purchase_50_Stock";#N/A,#N/A,FALSE,"Purchase_All_Stock";"Summary",#N/A,FALSE,"PF";"Income Statement",#N/A,FALSE,"PF";"Earnings",#N/A,FALSE,"PF";"Balance Sheet",#N/A,FALSE,"PF"}</definedName>
    <definedName name="wrn.Model._.Output." localSheetId="18" hidden="1">{#N/A,#N/A,FALSE,"Purchase_50_Stock";#N/A,#N/A,FALSE,"Purchase_All_Stock";"Summary",#N/A,FALSE,"PF";"Income Statement",#N/A,FALSE,"PF";"Earnings",#N/A,FALSE,"PF";"Balance Sheet",#N/A,FALSE,"PF"}</definedName>
    <definedName name="wrn.Model._.Output." localSheetId="16"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odel._.Output." localSheetId="4" hidden="1">{#N/A,#N/A,FALSE,"Purchase_50_Stock";#N/A,#N/A,FALSE,"Purchase_All_Stock";"Summary",#N/A,FALSE,"PF";"Income Statement",#N/A,FALSE,"PF";"Earnings",#N/A,FALSE,"PF";"Balance Sheet",#N/A,FALSE,"PF"}</definedName>
    <definedName name="wrn.Munsell."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3" hidden="1">{#N/A,#N/A,TRUE,"TS";#N/A,#N/A,TRUE,"Combo";#N/A,#N/A,TRUE,"FAIR";#N/A,#N/A,TRUE,"RBC";#N/A,#N/A,TRUE,"xxxx"}</definedName>
    <definedName name="wrn.newest." localSheetId="5" hidden="1">{#N/A,#N/A,TRUE,"TS";#N/A,#N/A,TRUE,"Combo";#N/A,#N/A,TRUE,"FAIR";#N/A,#N/A,TRUE,"RBC";#N/A,#N/A,TRUE,"xxxx"}</definedName>
    <definedName name="wrn.newest." localSheetId="12" hidden="1">{#N/A,#N/A,TRUE,"TS";#N/A,#N/A,TRUE,"Combo";#N/A,#N/A,TRUE,"FAIR";#N/A,#N/A,TRUE,"RBC";#N/A,#N/A,TRUE,"xxxx"}</definedName>
    <definedName name="wrn.newest." localSheetId="2" hidden="1">{#N/A,#N/A,TRUE,"TS";#N/A,#N/A,TRUE,"Combo";#N/A,#N/A,TRUE,"FAIR";#N/A,#N/A,TRUE,"RBC";#N/A,#N/A,TRUE,"xxxx"}</definedName>
    <definedName name="wrn.newest." localSheetId="17" hidden="1">{#N/A,#N/A,TRUE,"TS";#N/A,#N/A,TRUE,"Combo";#N/A,#N/A,TRUE,"FAIR";#N/A,#N/A,TRUE,"RBC";#N/A,#N/A,TRUE,"xxxx"}</definedName>
    <definedName name="wrn.newest." localSheetId="18" hidden="1">{#N/A,#N/A,TRUE,"TS";#N/A,#N/A,TRUE,"Combo";#N/A,#N/A,TRUE,"FAIR";#N/A,#N/A,TRUE,"RBC";#N/A,#N/A,TRUE,"xxxx"}</definedName>
    <definedName name="wrn.newest." localSheetId="16"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ewest." localSheetId="4" hidden="1">{#N/A,#N/A,TRUE,"TS";#N/A,#N/A,TRUE,"Combo";#N/A,#N/A,TRUE,"FAIR";#N/A,#N/A,TRUE,"RBC";#N/A,#N/A,TRUE,"xxxx"}</definedName>
    <definedName name="wrn.No.._.America._.Data." localSheetId="3" hidden="1">{"Data",#N/A,FALSE,"North America";"Sales Summary",#N/A,FALSE,"North America"}</definedName>
    <definedName name="wrn.No.._.America._.Data." localSheetId="5" hidden="1">{"Data",#N/A,FALSE,"North America";"Sales Summary",#N/A,FALSE,"North America"}</definedName>
    <definedName name="wrn.No.._.America._.Data." localSheetId="12" hidden="1">{"Data",#N/A,FALSE,"North America";"Sales Summary",#N/A,FALSE,"North America"}</definedName>
    <definedName name="wrn.No.._.America._.Data." localSheetId="2" hidden="1">{"Data",#N/A,FALSE,"North America";"Sales Summary",#N/A,FALSE,"North America"}</definedName>
    <definedName name="wrn.No.._.America._.Data." localSheetId="17" hidden="1">{"Data",#N/A,FALSE,"North America";"Sales Summary",#N/A,FALSE,"North America"}</definedName>
    <definedName name="wrn.No.._.America._.Data." localSheetId="18" hidden="1">{"Data",#N/A,FALSE,"North America";"Sales Summary",#N/A,FALSE,"North America"}</definedName>
    <definedName name="wrn.No.._.America._.Data." localSheetId="16"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No.._.America._.Data." localSheetId="4" hidden="1">{"Data",#N/A,FALSE,"North America";"Sales Summary",#N/A,FALSE,"North America"}</definedName>
    <definedName name="wrn.Operating._.Models." localSheetId="3" hidden="1">{#N/A,#N/A,TRUE,"Eastern Market";#N/A,#N/A,TRUE,"Western Market";#N/A,#N/A,TRUE,"Sulphur Services";#N/A,#N/A,TRUE,"Global Business";#N/A,#N/A,TRUE,"Incremental Overhead";#N/A,#N/A,TRUE,"Acquired Business"}</definedName>
    <definedName name="wrn.Operating._.Models." localSheetId="5"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7" hidden="1">{#N/A,#N/A,TRUE,"Eastern Market";#N/A,#N/A,TRUE,"Western Market";#N/A,#N/A,TRUE,"Sulphur Services";#N/A,#N/A,TRUE,"Global Business";#N/A,#N/A,TRUE,"Incremental Overhead";#N/A,#N/A,TRUE,"Acquired Business"}</definedName>
    <definedName name="wrn.Operating._.Models." localSheetId="18" hidden="1">{#N/A,#N/A,TRUE,"Eastern Market";#N/A,#N/A,TRUE,"Western Market";#N/A,#N/A,TRUE,"Sulphur Services";#N/A,#N/A,TRUE,"Global Business";#N/A,#N/A,TRUE,"Incremental Overhead";#N/A,#N/A,TRUE,"Acquired Business"}</definedName>
    <definedName name="wrn.Operating._.Models." localSheetId="16"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 localSheetId="4" hidden="1">{#N/A,#N/A,TRUE,"Eastern Market";#N/A,#N/A,TRUE,"Western Market";#N/A,#N/A,TRUE,"Sulphur Services";#N/A,#N/A,TRUE,"Global Business";#N/A,#N/A,TRUE,"Incremental Overhead";#N/A,#N/A,TRUE,"Acquired Business"}</definedName>
    <definedName name="wrn.Operating._.Models._1" localSheetId="3" hidden="1">{#N/A,#N/A,TRUE,"Eastern Market";#N/A,#N/A,TRUE,"Western Market";#N/A,#N/A,TRUE,"Sulphur Services";#N/A,#N/A,TRUE,"Global Business";#N/A,#N/A,TRUE,"Incremental Overhead";#N/A,#N/A,TRUE,"Acquired Business"}</definedName>
    <definedName name="wrn.Operating._.Models._1" localSheetId="5"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7" hidden="1">{#N/A,#N/A,TRUE,"Eastern Market";#N/A,#N/A,TRUE,"Western Market";#N/A,#N/A,TRUE,"Sulphur Services";#N/A,#N/A,TRUE,"Global Business";#N/A,#N/A,TRUE,"Incremental Overhead";#N/A,#N/A,TRUE,"Acquired Business"}</definedName>
    <definedName name="wrn.Operating._.Models._1" localSheetId="18" hidden="1">{#N/A,#N/A,TRUE,"Eastern Market";#N/A,#N/A,TRUE,"Western Market";#N/A,#N/A,TRUE,"Sulphur Services";#N/A,#N/A,TRUE,"Global Business";#N/A,#N/A,TRUE,"Incremental Overhead";#N/A,#N/A,TRUE,"Acquired Business"}</definedName>
    <definedName name="wrn.Operating._.Models._1" localSheetId="16"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1" localSheetId="4" hidden="1">{#N/A,#N/A,TRUE,"Eastern Market";#N/A,#N/A,TRUE,"Western Market";#N/A,#N/A,TRUE,"Sulphur Services";#N/A,#N/A,TRUE,"Global Business";#N/A,#N/A,TRUE,"Incremental Overhead";#N/A,#N/A,TRUE,"Acquired Business"}</definedName>
    <definedName name="wrn.Operating._.Models._2" localSheetId="3" hidden="1">{#N/A,#N/A,TRUE,"Eastern Market";#N/A,#N/A,TRUE,"Western Market";#N/A,#N/A,TRUE,"Sulphur Services";#N/A,#N/A,TRUE,"Global Business";#N/A,#N/A,TRUE,"Incremental Overhead";#N/A,#N/A,TRUE,"Acquired Business"}</definedName>
    <definedName name="wrn.Operating._.Models._2" localSheetId="5"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7" hidden="1">{#N/A,#N/A,TRUE,"Eastern Market";#N/A,#N/A,TRUE,"Western Market";#N/A,#N/A,TRUE,"Sulphur Services";#N/A,#N/A,TRUE,"Global Business";#N/A,#N/A,TRUE,"Incremental Overhead";#N/A,#N/A,TRUE,"Acquired Business"}</definedName>
    <definedName name="wrn.Operating._.Models._2" localSheetId="18" hidden="1">{#N/A,#N/A,TRUE,"Eastern Market";#N/A,#N/A,TRUE,"Western Market";#N/A,#N/A,TRUE,"Sulphur Services";#N/A,#N/A,TRUE,"Global Business";#N/A,#N/A,TRUE,"Incremental Overhead";#N/A,#N/A,TRUE,"Acquired Business"}</definedName>
    <definedName name="wrn.Operating._.Models._2" localSheetId="16"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2" localSheetId="4" hidden="1">{#N/A,#N/A,TRUE,"Eastern Market";#N/A,#N/A,TRUE,"Western Market";#N/A,#N/A,TRUE,"Sulphur Services";#N/A,#N/A,TRUE,"Global Business";#N/A,#N/A,TRUE,"Incremental Overhead";#N/A,#N/A,TRUE,"Acquired Business"}</definedName>
    <definedName name="wrn.Operating._.Models._3" localSheetId="3" hidden="1">{#N/A,#N/A,TRUE,"Eastern Market";#N/A,#N/A,TRUE,"Western Market";#N/A,#N/A,TRUE,"Sulphur Services";#N/A,#N/A,TRUE,"Global Business";#N/A,#N/A,TRUE,"Incremental Overhead";#N/A,#N/A,TRUE,"Acquired Business"}</definedName>
    <definedName name="wrn.Operating._.Models._3" localSheetId="5"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7" hidden="1">{#N/A,#N/A,TRUE,"Eastern Market";#N/A,#N/A,TRUE,"Western Market";#N/A,#N/A,TRUE,"Sulphur Services";#N/A,#N/A,TRUE,"Global Business";#N/A,#N/A,TRUE,"Incremental Overhead";#N/A,#N/A,TRUE,"Acquired Business"}</definedName>
    <definedName name="wrn.Operating._.Models._3" localSheetId="18" hidden="1">{#N/A,#N/A,TRUE,"Eastern Market";#N/A,#N/A,TRUE,"Western Market";#N/A,#N/A,TRUE,"Sulphur Services";#N/A,#N/A,TRUE,"Global Business";#N/A,#N/A,TRUE,"Incremental Overhead";#N/A,#N/A,TRUE,"Acquired Business"}</definedName>
    <definedName name="wrn.Operating._.Models._3" localSheetId="16"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3" localSheetId="4" hidden="1">{#N/A,#N/A,TRUE,"Eastern Market";#N/A,#N/A,TRUE,"Western Market";#N/A,#N/A,TRUE,"Sulphur Services";#N/A,#N/A,TRUE,"Global Business";#N/A,#N/A,TRUE,"Incremental Overhead";#N/A,#N/A,TRUE,"Acquired Business"}</definedName>
    <definedName name="wrn.Operating._.Models._4" localSheetId="3" hidden="1">{#N/A,#N/A,TRUE,"Eastern Market";#N/A,#N/A,TRUE,"Western Market";#N/A,#N/A,TRUE,"Sulphur Services";#N/A,#N/A,TRUE,"Global Business";#N/A,#N/A,TRUE,"Incremental Overhead";#N/A,#N/A,TRUE,"Acquired Business"}</definedName>
    <definedName name="wrn.Operating._.Models._4" localSheetId="5"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7" hidden="1">{#N/A,#N/A,TRUE,"Eastern Market";#N/A,#N/A,TRUE,"Western Market";#N/A,#N/A,TRUE,"Sulphur Services";#N/A,#N/A,TRUE,"Global Business";#N/A,#N/A,TRUE,"Incremental Overhead";#N/A,#N/A,TRUE,"Acquired Business"}</definedName>
    <definedName name="wrn.Operating._.Models._4" localSheetId="18" hidden="1">{#N/A,#N/A,TRUE,"Eastern Market";#N/A,#N/A,TRUE,"Western Market";#N/A,#N/A,TRUE,"Sulphur Services";#N/A,#N/A,TRUE,"Global Business";#N/A,#N/A,TRUE,"Incremental Overhead";#N/A,#N/A,TRUE,"Acquired Business"}</definedName>
    <definedName name="wrn.Operating._.Models._4" localSheetId="16"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4" localSheetId="4" hidden="1">{#N/A,#N/A,TRUE,"Eastern Market";#N/A,#N/A,TRUE,"Western Market";#N/A,#N/A,TRUE,"Sulphur Services";#N/A,#N/A,TRUE,"Global Business";#N/A,#N/A,TRUE,"Incremental Overhead";#N/A,#N/A,TRUE,"Acquired Business"}</definedName>
    <definedName name="wrn.Operating._.Models._5" localSheetId="3" hidden="1">{#N/A,#N/A,TRUE,"Eastern Market";#N/A,#N/A,TRUE,"Western Market";#N/A,#N/A,TRUE,"Sulphur Services";#N/A,#N/A,TRUE,"Global Business";#N/A,#N/A,TRUE,"Incremental Overhead";#N/A,#N/A,TRUE,"Acquired Business"}</definedName>
    <definedName name="wrn.Operating._.Models._5" localSheetId="5"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7" hidden="1">{#N/A,#N/A,TRUE,"Eastern Market";#N/A,#N/A,TRUE,"Western Market";#N/A,#N/A,TRUE,"Sulphur Services";#N/A,#N/A,TRUE,"Global Business";#N/A,#N/A,TRUE,"Incremental Overhead";#N/A,#N/A,TRUE,"Acquired Business"}</definedName>
    <definedName name="wrn.Operating._.Models._5" localSheetId="18" hidden="1">{#N/A,#N/A,TRUE,"Eastern Market";#N/A,#N/A,TRUE,"Western Market";#N/A,#N/A,TRUE,"Sulphur Services";#N/A,#N/A,TRUE,"Global Business";#N/A,#N/A,TRUE,"Incremental Overhead";#N/A,#N/A,TRUE,"Acquired Business"}</definedName>
    <definedName name="wrn.Operating._.Models._5" localSheetId="16"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Operating._.Models._5" localSheetId="4" hidden="1">{#N/A,#N/A,TRUE,"Eastern Market";#N/A,#N/A,TRUE,"Western Market";#N/A,#N/A,TRUE,"Sulphur Services";#N/A,#N/A,TRUE,"Global Business";#N/A,#N/A,TRUE,"Incremental Overhead";#N/A,#N/A,TRUE,"Acquired Business"}</definedName>
    <definedName name="wrn.packer._.1." localSheetId="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5"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7"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8"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6"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4"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3" hidden="1">{"cred comp",#N/A,FALSE,"Comparable Credit Analysis";"IS",#N/A,FALSE,"IS";"Sensitivity",#N/A,FALSE,"Sensitivity";"BS",#N/A,FALSE,"BS";"Bond Summary",#N/A,FALSE,"B Summary";"AD",#N/A,FALSE,"Accretion";"NAV",#N/A,FALSE,"NAV";"SU",#N/A,FALSE,"S&amp;U";"acq. study",#N/A,FALSE,"Acq. Study";"F Charges",#N/A,FALSE,"Fixed Charges"}</definedName>
    <definedName name="wrn.PLX." localSheetId="5"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7" hidden="1">{"cred comp",#N/A,FALSE,"Comparable Credit Analysis";"IS",#N/A,FALSE,"IS";"Sensitivity",#N/A,FALSE,"Sensitivity";"BS",#N/A,FALSE,"BS";"Bond Summary",#N/A,FALSE,"B Summary";"AD",#N/A,FALSE,"Accretion";"NAV",#N/A,FALSE,"NAV";"SU",#N/A,FALSE,"S&amp;U";"acq. study",#N/A,FALSE,"Acq. Study";"F Charges",#N/A,FALSE,"Fixed Charges"}</definedName>
    <definedName name="wrn.PLX." localSheetId="18" hidden="1">{"cred comp",#N/A,FALSE,"Comparable Credit Analysis";"IS",#N/A,FALSE,"IS";"Sensitivity",#N/A,FALSE,"Sensitivity";"BS",#N/A,FALSE,"BS";"Bond Summary",#N/A,FALSE,"B Summary";"AD",#N/A,FALSE,"Accretion";"NAV",#N/A,FALSE,"NAV";"SU",#N/A,FALSE,"S&amp;U";"acq. study",#N/A,FALSE,"Acq. Study";"F Charges",#N/A,FALSE,"Fixed Charges"}</definedName>
    <definedName name="wrn.PLX." localSheetId="16"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 localSheetId="4" hidden="1">{"cred comp",#N/A,FALSE,"Comparable Credit Analysis";"IS",#N/A,FALSE,"IS";"Sensitivity",#N/A,FALSE,"Sensitivity";"BS",#N/A,FALSE,"BS";"Bond Summary",#N/A,FALSE,"B Summary";"AD",#N/A,FALSE,"Accretion";"NAV",#N/A,FALSE,"NAV";"SU",#N/A,FALSE,"S&amp;U";"acq. study",#N/A,FALSE,"Acq. Study";"F Charges",#N/A,FALSE,"Fixed Charges"}</definedName>
    <definedName name="wrn.PLX._1" localSheetId="3" hidden="1">{"cred comp",#N/A,FALSE,"Comparable Credit Analysis";"IS",#N/A,FALSE,"IS";"Sensitivity",#N/A,FALSE,"Sensitivity";"BS",#N/A,FALSE,"BS";"Bond Summary",#N/A,FALSE,"B Summary";"AD",#N/A,FALSE,"Accretion";"NAV",#N/A,FALSE,"NAV";"SU",#N/A,FALSE,"S&amp;U";"acq. study",#N/A,FALSE,"Acq. Study";"F Charges",#N/A,FALSE,"Fixed Charges"}</definedName>
    <definedName name="wrn.PLX._1" localSheetId="5"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7" hidden="1">{"cred comp",#N/A,FALSE,"Comparable Credit Analysis";"IS",#N/A,FALSE,"IS";"Sensitivity",#N/A,FALSE,"Sensitivity";"BS",#N/A,FALSE,"BS";"Bond Summary",#N/A,FALSE,"B Summary";"AD",#N/A,FALSE,"Accretion";"NAV",#N/A,FALSE,"NAV";"SU",#N/A,FALSE,"S&amp;U";"acq. study",#N/A,FALSE,"Acq. Study";"F Charges",#N/A,FALSE,"Fixed Charges"}</definedName>
    <definedName name="wrn.PLX._1" localSheetId="18" hidden="1">{"cred comp",#N/A,FALSE,"Comparable Credit Analysis";"IS",#N/A,FALSE,"IS";"Sensitivity",#N/A,FALSE,"Sensitivity";"BS",#N/A,FALSE,"BS";"Bond Summary",#N/A,FALSE,"B Summary";"AD",#N/A,FALSE,"Accretion";"NAV",#N/A,FALSE,"NAV";"SU",#N/A,FALSE,"S&amp;U";"acq. study",#N/A,FALSE,"Acq. Study";"F Charges",#N/A,FALSE,"Fixed Charges"}</definedName>
    <definedName name="wrn.PLX._1" localSheetId="16"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4" hidden="1">{"cred comp",#N/A,FALSE,"Comparable Credit Analysis";"IS",#N/A,FALSE,"IS";"Sensitivity",#N/A,FALSE,"Sensitivity";"BS",#N/A,FALSE,"BS";"Bond Summary",#N/A,FALSE,"B Summary";"AD",#N/A,FALSE,"Accretion";"NAV",#N/A,FALSE,"NAV";"SU",#N/A,FALSE,"S&amp;U";"acq. study",#N/A,FALSE,"Acq. Study";"F Charges",#N/A,FALSE,"Fixed Charges"}</definedName>
    <definedName name="wrn.PLX._2" localSheetId="3" hidden="1">{"cred comp",#N/A,FALSE,"Comparable Credit Analysis";"IS",#N/A,FALSE,"IS";"Sensitivity",#N/A,FALSE,"Sensitivity";"BS",#N/A,FALSE,"BS";"Bond Summary",#N/A,FALSE,"B Summary";"AD",#N/A,FALSE,"Accretion";"NAV",#N/A,FALSE,"NAV";"SU",#N/A,FALSE,"S&amp;U";"acq. study",#N/A,FALSE,"Acq. Study";"F Charges",#N/A,FALSE,"Fixed Charges"}</definedName>
    <definedName name="wrn.PLX._2" localSheetId="5"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7" hidden="1">{"cred comp",#N/A,FALSE,"Comparable Credit Analysis";"IS",#N/A,FALSE,"IS";"Sensitivity",#N/A,FALSE,"Sensitivity";"BS",#N/A,FALSE,"BS";"Bond Summary",#N/A,FALSE,"B Summary";"AD",#N/A,FALSE,"Accretion";"NAV",#N/A,FALSE,"NAV";"SU",#N/A,FALSE,"S&amp;U";"acq. study",#N/A,FALSE,"Acq. Study";"F Charges",#N/A,FALSE,"Fixed Charges"}</definedName>
    <definedName name="wrn.PLX._2" localSheetId="18" hidden="1">{"cred comp",#N/A,FALSE,"Comparable Credit Analysis";"IS",#N/A,FALSE,"IS";"Sensitivity",#N/A,FALSE,"Sensitivity";"BS",#N/A,FALSE,"BS";"Bond Summary",#N/A,FALSE,"B Summary";"AD",#N/A,FALSE,"Accretion";"NAV",#N/A,FALSE,"NAV";"SU",#N/A,FALSE,"S&amp;U";"acq. study",#N/A,FALSE,"Acq. Study";"F Charges",#N/A,FALSE,"Fixed Charges"}</definedName>
    <definedName name="wrn.PLX._2" localSheetId="16"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4" hidden="1">{"cred comp",#N/A,FALSE,"Comparable Credit Analysis";"IS",#N/A,FALSE,"IS";"Sensitivity",#N/A,FALSE,"Sensitivity";"BS",#N/A,FALSE,"BS";"Bond Summary",#N/A,FALSE,"B Summary";"AD",#N/A,FALSE,"Accretion";"NAV",#N/A,FALSE,"NAV";"SU",#N/A,FALSE,"S&amp;U";"acq. study",#N/A,FALSE,"Acq. Study";"F Charges",#N/A,FALSE,"Fixed Charges"}</definedName>
    <definedName name="wrn.PLX._3" localSheetId="3" hidden="1">{"cred comp",#N/A,FALSE,"Comparable Credit Analysis";"IS",#N/A,FALSE,"IS";"Sensitivity",#N/A,FALSE,"Sensitivity";"BS",#N/A,FALSE,"BS";"Bond Summary",#N/A,FALSE,"B Summary";"AD",#N/A,FALSE,"Accretion";"NAV",#N/A,FALSE,"NAV";"SU",#N/A,FALSE,"S&amp;U";"acq. study",#N/A,FALSE,"Acq. Study";"F Charges",#N/A,FALSE,"Fixed Charges"}</definedName>
    <definedName name="wrn.PLX._3" localSheetId="5"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7" hidden="1">{"cred comp",#N/A,FALSE,"Comparable Credit Analysis";"IS",#N/A,FALSE,"IS";"Sensitivity",#N/A,FALSE,"Sensitivity";"BS",#N/A,FALSE,"BS";"Bond Summary",#N/A,FALSE,"B Summary";"AD",#N/A,FALSE,"Accretion";"NAV",#N/A,FALSE,"NAV";"SU",#N/A,FALSE,"S&amp;U";"acq. study",#N/A,FALSE,"Acq. Study";"F Charges",#N/A,FALSE,"Fixed Charges"}</definedName>
    <definedName name="wrn.PLX._3" localSheetId="18" hidden="1">{"cred comp",#N/A,FALSE,"Comparable Credit Analysis";"IS",#N/A,FALSE,"IS";"Sensitivity",#N/A,FALSE,"Sensitivity";"BS",#N/A,FALSE,"BS";"Bond Summary",#N/A,FALSE,"B Summary";"AD",#N/A,FALSE,"Accretion";"NAV",#N/A,FALSE,"NAV";"SU",#N/A,FALSE,"S&amp;U";"acq. study",#N/A,FALSE,"Acq. Study";"F Charges",#N/A,FALSE,"Fixed Charges"}</definedName>
    <definedName name="wrn.PLX._3" localSheetId="16"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4" hidden="1">{"cred comp",#N/A,FALSE,"Comparable Credit Analysis";"IS",#N/A,FALSE,"IS";"Sensitivity",#N/A,FALSE,"Sensitivity";"BS",#N/A,FALSE,"BS";"Bond Summary",#N/A,FALSE,"B Summary";"AD",#N/A,FALSE,"Accretion";"NAV",#N/A,FALSE,"NAV";"SU",#N/A,FALSE,"S&amp;U";"acq. study",#N/A,FALSE,"Acq. Study";"F Charges",#N/A,FALSE,"Fixed Charges"}</definedName>
    <definedName name="wrn.PLX._4" localSheetId="3" hidden="1">{"cred comp",#N/A,FALSE,"Comparable Credit Analysis";"IS",#N/A,FALSE,"IS";"Sensitivity",#N/A,FALSE,"Sensitivity";"BS",#N/A,FALSE,"BS";"Bond Summary",#N/A,FALSE,"B Summary";"AD",#N/A,FALSE,"Accretion";"NAV",#N/A,FALSE,"NAV";"SU",#N/A,FALSE,"S&amp;U";"acq. study",#N/A,FALSE,"Acq. Study";"F Charges",#N/A,FALSE,"Fixed Charges"}</definedName>
    <definedName name="wrn.PLX._4" localSheetId="5"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7" hidden="1">{"cred comp",#N/A,FALSE,"Comparable Credit Analysis";"IS",#N/A,FALSE,"IS";"Sensitivity",#N/A,FALSE,"Sensitivity";"BS",#N/A,FALSE,"BS";"Bond Summary",#N/A,FALSE,"B Summary";"AD",#N/A,FALSE,"Accretion";"NAV",#N/A,FALSE,"NAV";"SU",#N/A,FALSE,"S&amp;U";"acq. study",#N/A,FALSE,"Acq. Study";"F Charges",#N/A,FALSE,"Fixed Charges"}</definedName>
    <definedName name="wrn.PLX._4" localSheetId="18" hidden="1">{"cred comp",#N/A,FALSE,"Comparable Credit Analysis";"IS",#N/A,FALSE,"IS";"Sensitivity",#N/A,FALSE,"Sensitivity";"BS",#N/A,FALSE,"BS";"Bond Summary",#N/A,FALSE,"B Summary";"AD",#N/A,FALSE,"Accretion";"NAV",#N/A,FALSE,"NAV";"SU",#N/A,FALSE,"S&amp;U";"acq. study",#N/A,FALSE,"Acq. Study";"F Charges",#N/A,FALSE,"Fixed Charges"}</definedName>
    <definedName name="wrn.PLX._4" localSheetId="16"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4" hidden="1">{"cred comp",#N/A,FALSE,"Comparable Credit Analysis";"IS",#N/A,FALSE,"IS";"Sensitivity",#N/A,FALSE,"Sensitivity";"BS",#N/A,FALSE,"BS";"Bond Summary",#N/A,FALSE,"B Summary";"AD",#N/A,FALSE,"Accretion";"NAV",#N/A,FALSE,"NAV";"SU",#N/A,FALSE,"S&amp;U";"acq. study",#N/A,FALSE,"Acq. Study";"F Charges",#N/A,FALSE,"Fixed Charges"}</definedName>
    <definedName name="wrn.PLX._5" localSheetId="3" hidden="1">{"cred comp",#N/A,FALSE,"Comparable Credit Analysis";"IS",#N/A,FALSE,"IS";"Sensitivity",#N/A,FALSE,"Sensitivity";"BS",#N/A,FALSE,"BS";"Bond Summary",#N/A,FALSE,"B Summary";"AD",#N/A,FALSE,"Accretion";"NAV",#N/A,FALSE,"NAV";"SU",#N/A,FALSE,"S&amp;U";"acq. study",#N/A,FALSE,"Acq. Study";"F Charges",#N/A,FALSE,"Fixed Charges"}</definedName>
    <definedName name="wrn.PLX._5" localSheetId="5"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7" hidden="1">{"cred comp",#N/A,FALSE,"Comparable Credit Analysis";"IS",#N/A,FALSE,"IS";"Sensitivity",#N/A,FALSE,"Sensitivity";"BS",#N/A,FALSE,"BS";"Bond Summary",#N/A,FALSE,"B Summary";"AD",#N/A,FALSE,"Accretion";"NAV",#N/A,FALSE,"NAV";"SU",#N/A,FALSE,"S&amp;U";"acq. study",#N/A,FALSE,"Acq. Study";"F Charges",#N/A,FALSE,"Fixed Charges"}</definedName>
    <definedName name="wrn.PLX._5" localSheetId="18" hidden="1">{"cred comp",#N/A,FALSE,"Comparable Credit Analysis";"IS",#N/A,FALSE,"IS";"Sensitivity",#N/A,FALSE,"Sensitivity";"BS",#N/A,FALSE,"BS";"Bond Summary",#N/A,FALSE,"B Summary";"AD",#N/A,FALSE,"Accretion";"NAV",#N/A,FALSE,"NAV";"SU",#N/A,FALSE,"S&amp;U";"acq. study",#N/A,FALSE,"Acq. Study";"F Charges",#N/A,FALSE,"Fixed Charges"}</definedName>
    <definedName name="wrn.PLX._5" localSheetId="16"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4" hidden="1">{"cred comp",#N/A,FALSE,"Comparable Credit Analysis";"IS",#N/A,FALSE,"IS";"Sensitivity",#N/A,FALSE,"Sensitivity";"BS",#N/A,FALSE,"BS";"Bond Summary",#N/A,FALSE,"B Summary";"AD",#N/A,FALSE,"Accretion";"NAV",#N/A,FALSE,"NAV";"SU",#N/A,FALSE,"S&amp;U";"acq. study",#N/A,FALSE,"Acq. Study";"F Charges",#N/A,FALSE,"Fixed Charges"}</definedName>
    <definedName name="wrn.print." localSheetId="3" hidden="1">{"page1",#N/A,FALSE,"PF";"page2",#N/A,FALSE,"PF";"page3",#N/A,FALSE,"PF";"page4",#N/A,FALSE,"Bal_Sht"}</definedName>
    <definedName name="wrn.print." localSheetId="5" hidden="1">{"page1",#N/A,FALSE,"PF";"page2",#N/A,FALSE,"PF";"page3",#N/A,FALSE,"PF";"page4",#N/A,FALSE,"Bal_Sht"}</definedName>
    <definedName name="wrn.print." localSheetId="12" hidden="1">{"page1",#N/A,FALSE,"PF";"page2",#N/A,FALSE,"PF";"page3",#N/A,FALSE,"PF";"page4",#N/A,FALSE,"Bal_Sht"}</definedName>
    <definedName name="wrn.print." localSheetId="2" hidden="1">{"page1",#N/A,FALSE,"PF";"page2",#N/A,FALSE,"PF";"page3",#N/A,FALSE,"PF";"page4",#N/A,FALSE,"Bal_Sht"}</definedName>
    <definedName name="wrn.print." localSheetId="17" hidden="1">{"page1",#N/A,FALSE,"PF";"page2",#N/A,FALSE,"PF";"page3",#N/A,FALSE,"PF";"page4",#N/A,FALSE,"Bal_Sht"}</definedName>
    <definedName name="wrn.print." localSheetId="18" hidden="1">{"page1",#N/A,FALSE,"PF";"page2",#N/A,FALSE,"PF";"page3",#N/A,FALSE,"PF";"page4",#N/A,FALSE,"Bal_Sht"}</definedName>
    <definedName name="wrn.print." localSheetId="16"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 localSheetId="4" hidden="1">{"page1",#N/A,FALSE,"PF";"page2",#N/A,FALSE,"PF";"page3",#N/A,FALSE,"PF";"page4",#N/A,FALSE,"Bal_Sht"}</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All._.Pages." localSheetId="5"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7" hidden="1">{"LBO Summary",#N/A,FALSE,"Summary";"Income Statement",#N/A,FALSE,"Model";"Cash Flow",#N/A,FALSE,"Model";"Balance Sheet",#N/A,FALSE,"Model";"Working Capital",#N/A,FALSE,"Model";"Pro Forma Balance Sheets",#N/A,FALSE,"PFBS";"Debt Balances",#N/A,FALSE,"Model";"Fee Schedules",#N/A,FALSE,"Model"}</definedName>
    <definedName name="wrn.Print._.All._.Pages." localSheetId="18" hidden="1">{"LBO Summary",#N/A,FALSE,"Summary";"Income Statement",#N/A,FALSE,"Model";"Cash Flow",#N/A,FALSE,"Model";"Balance Sheet",#N/A,FALSE,"Model";"Working Capital",#N/A,FALSE,"Model";"Pro Forma Balance Sheets",#N/A,FALSE,"PFBS";"Debt Balances",#N/A,FALSE,"Model";"Fee Schedules",#N/A,FALSE,"Model"}</definedName>
    <definedName name="wrn.Print._.All._.Pages." localSheetId="16"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All._.Pages." localSheetId="4" hidden="1">{"LBO Summary",#N/A,FALSE,"Summary";"Income Statement",#N/A,FALSE,"Model";"Cash Flow",#N/A,FALSE,"Model";"Balance Sheet",#N/A,FALSE,"Model";"Working Capital",#N/A,FALSE,"Model";"Pro Forma Balance Sheets",#N/A,FALSE,"PFBS";"Debt Balances",#N/A,FALSE,"Model";"Fee Schedules",#N/A,FALSE,"Model"}</definedName>
    <definedName name="wrn.print._.graphs." localSheetId="3" hidden="1">{"cap_structure",#N/A,FALSE,"Graph-Mkt Cap";"price",#N/A,FALSE,"Graph-Price";"ebit",#N/A,FALSE,"Graph-EBITDA";"ebitda",#N/A,FALSE,"Graph-EBITDA"}</definedName>
    <definedName name="wrn.print._.graphs." localSheetId="5"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7" hidden="1">{"cap_structure",#N/A,FALSE,"Graph-Mkt Cap";"price",#N/A,FALSE,"Graph-Price";"ebit",#N/A,FALSE,"Graph-EBITDA";"ebitda",#N/A,FALSE,"Graph-EBITDA"}</definedName>
    <definedName name="wrn.print._.graphs." localSheetId="18" hidden="1">{"cap_structure",#N/A,FALSE,"Graph-Mkt Cap";"price",#N/A,FALSE,"Graph-Price";"ebit",#N/A,FALSE,"Graph-EBITDA";"ebitda",#N/A,FALSE,"Graph-EBITDA"}</definedName>
    <definedName name="wrn.print._.graphs." localSheetId="16"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 localSheetId="4" hidden="1">{"cap_structure",#N/A,FALSE,"Graph-Mkt Cap";"price",#N/A,FALSE,"Graph-Price";"ebit",#N/A,FALSE,"Graph-EBITDA";"ebitda",#N/A,FALSE,"Graph-EBITDA"}</definedName>
    <definedName name="wrn.print._.graphs._1" localSheetId="3" hidden="1">{"cap_structure",#N/A,FALSE,"Graph-Mkt Cap";"price",#N/A,FALSE,"Graph-Price";"ebit",#N/A,FALSE,"Graph-EBITDA";"ebitda",#N/A,FALSE,"Graph-EBITDA"}</definedName>
    <definedName name="wrn.print._.graphs._1" localSheetId="5"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7" hidden="1">{"cap_structure",#N/A,FALSE,"Graph-Mkt Cap";"price",#N/A,FALSE,"Graph-Price";"ebit",#N/A,FALSE,"Graph-EBITDA";"ebitda",#N/A,FALSE,"Graph-EBITDA"}</definedName>
    <definedName name="wrn.print._.graphs._1" localSheetId="18" hidden="1">{"cap_structure",#N/A,FALSE,"Graph-Mkt Cap";"price",#N/A,FALSE,"Graph-Price";"ebit",#N/A,FALSE,"Graph-EBITDA";"ebitda",#N/A,FALSE,"Graph-EBITDA"}</definedName>
    <definedName name="wrn.print._.graphs._1" localSheetId="16"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1" localSheetId="4" hidden="1">{"cap_structure",#N/A,FALSE,"Graph-Mkt Cap";"price",#N/A,FALSE,"Graph-Price";"ebit",#N/A,FALSE,"Graph-EBITDA";"ebitda",#N/A,FALSE,"Graph-EBITDA"}</definedName>
    <definedName name="wrn.print._.graphs._2" localSheetId="3" hidden="1">{"cap_structure",#N/A,FALSE,"Graph-Mkt Cap";"price",#N/A,FALSE,"Graph-Price";"ebit",#N/A,FALSE,"Graph-EBITDA";"ebitda",#N/A,FALSE,"Graph-EBITDA"}</definedName>
    <definedName name="wrn.print._.graphs._2" localSheetId="5"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7" hidden="1">{"cap_structure",#N/A,FALSE,"Graph-Mkt Cap";"price",#N/A,FALSE,"Graph-Price";"ebit",#N/A,FALSE,"Graph-EBITDA";"ebitda",#N/A,FALSE,"Graph-EBITDA"}</definedName>
    <definedName name="wrn.print._.graphs._2" localSheetId="18" hidden="1">{"cap_structure",#N/A,FALSE,"Graph-Mkt Cap";"price",#N/A,FALSE,"Graph-Price";"ebit",#N/A,FALSE,"Graph-EBITDA";"ebitda",#N/A,FALSE,"Graph-EBITDA"}</definedName>
    <definedName name="wrn.print._.graphs._2" localSheetId="16"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2" localSheetId="4" hidden="1">{"cap_structure",#N/A,FALSE,"Graph-Mkt Cap";"price",#N/A,FALSE,"Graph-Price";"ebit",#N/A,FALSE,"Graph-EBITDA";"ebitda",#N/A,FALSE,"Graph-EBITDA"}</definedName>
    <definedName name="wrn.print._.graphs._3" localSheetId="3" hidden="1">{"cap_structure",#N/A,FALSE,"Graph-Mkt Cap";"price",#N/A,FALSE,"Graph-Price";"ebit",#N/A,FALSE,"Graph-EBITDA";"ebitda",#N/A,FALSE,"Graph-EBITDA"}</definedName>
    <definedName name="wrn.print._.graphs._3" localSheetId="5"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7" hidden="1">{"cap_structure",#N/A,FALSE,"Graph-Mkt Cap";"price",#N/A,FALSE,"Graph-Price";"ebit",#N/A,FALSE,"Graph-EBITDA";"ebitda",#N/A,FALSE,"Graph-EBITDA"}</definedName>
    <definedName name="wrn.print._.graphs._3" localSheetId="18" hidden="1">{"cap_structure",#N/A,FALSE,"Graph-Mkt Cap";"price",#N/A,FALSE,"Graph-Price";"ebit",#N/A,FALSE,"Graph-EBITDA";"ebitda",#N/A,FALSE,"Graph-EBITDA"}</definedName>
    <definedName name="wrn.print._.graphs._3" localSheetId="16"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3" localSheetId="4" hidden="1">{"cap_structure",#N/A,FALSE,"Graph-Mkt Cap";"price",#N/A,FALSE,"Graph-Price";"ebit",#N/A,FALSE,"Graph-EBITDA";"ebitda",#N/A,FALSE,"Graph-EBITDA"}</definedName>
    <definedName name="wrn.print._.graphs._4" localSheetId="3" hidden="1">{"cap_structure",#N/A,FALSE,"Graph-Mkt Cap";"price",#N/A,FALSE,"Graph-Price";"ebit",#N/A,FALSE,"Graph-EBITDA";"ebitda",#N/A,FALSE,"Graph-EBITDA"}</definedName>
    <definedName name="wrn.print._.graphs._4" localSheetId="5"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7" hidden="1">{"cap_structure",#N/A,FALSE,"Graph-Mkt Cap";"price",#N/A,FALSE,"Graph-Price";"ebit",#N/A,FALSE,"Graph-EBITDA";"ebitda",#N/A,FALSE,"Graph-EBITDA"}</definedName>
    <definedName name="wrn.print._.graphs._4" localSheetId="18" hidden="1">{"cap_structure",#N/A,FALSE,"Graph-Mkt Cap";"price",#N/A,FALSE,"Graph-Price";"ebit",#N/A,FALSE,"Graph-EBITDA";"ebitda",#N/A,FALSE,"Graph-EBITDA"}</definedName>
    <definedName name="wrn.print._.graphs._4" localSheetId="16"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4" localSheetId="4" hidden="1">{"cap_structure",#N/A,FALSE,"Graph-Mkt Cap";"price",#N/A,FALSE,"Graph-Price";"ebit",#N/A,FALSE,"Graph-EBITDA";"ebitda",#N/A,FALSE,"Graph-EBITDA"}</definedName>
    <definedName name="wrn.print._.graphs._5" localSheetId="3" hidden="1">{"cap_structure",#N/A,FALSE,"Graph-Mkt Cap";"price",#N/A,FALSE,"Graph-Price";"ebit",#N/A,FALSE,"Graph-EBITDA";"ebitda",#N/A,FALSE,"Graph-EBITDA"}</definedName>
    <definedName name="wrn.print._.graphs._5" localSheetId="5"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7" hidden="1">{"cap_structure",#N/A,FALSE,"Graph-Mkt Cap";"price",#N/A,FALSE,"Graph-Price";"ebit",#N/A,FALSE,"Graph-EBITDA";"ebitda",#N/A,FALSE,"Graph-EBITDA"}</definedName>
    <definedName name="wrn.print._.graphs._5" localSheetId="18" hidden="1">{"cap_structure",#N/A,FALSE,"Graph-Mkt Cap";"price",#N/A,FALSE,"Graph-Price";"ebit",#N/A,FALSE,"Graph-EBITDA";"ebitda",#N/A,FALSE,"Graph-EBITDA"}</definedName>
    <definedName name="wrn.print._.graphs._5" localSheetId="16"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graphs._5" localSheetId="4" hidden="1">{"cap_structure",#N/A,FALSE,"Graph-Mkt Cap";"price",#N/A,FALSE,"Graph-Price";"ebit",#N/A,FALSE,"Graph-EBITDA";"ebitda",#N/A,FALSE,"Graph-EBITDA"}</definedName>
    <definedName name="wrn.Print._.LBO._.Model."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3" hidden="1">{"Summary",#N/A,TRUE,"Model";"Returns I",#N/A,TRUE,"Model";"BS - Open",#N/A,TRUE,"Model";"Assumptions",#N/A,TRUE,"Model";"IS",#N/A,TRUE,"Model";"BS",#N/A,TRUE,"Model";"CF",#N/A,TRUE,"Model";"Debt",#N/A,TRUE,"Model";"Debt / Tax",#N/A,TRUE,"Model";"Returns II",#N/A,TRUE,"Model"}</definedName>
    <definedName name="wrn.Print._.Model." localSheetId="5"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7" hidden="1">{"Summary",#N/A,TRUE,"Model";"Returns I",#N/A,TRUE,"Model";"BS - Open",#N/A,TRUE,"Model";"Assumptions",#N/A,TRUE,"Model";"IS",#N/A,TRUE,"Model";"BS",#N/A,TRUE,"Model";"CF",#N/A,TRUE,"Model";"Debt",#N/A,TRUE,"Model";"Debt / Tax",#N/A,TRUE,"Model";"Returns II",#N/A,TRUE,"Model"}</definedName>
    <definedName name="wrn.Print._.Model." localSheetId="18" hidden="1">{"Summary",#N/A,TRUE,"Model";"Returns I",#N/A,TRUE,"Model";"BS - Open",#N/A,TRUE,"Model";"Assumptions",#N/A,TRUE,"Model";"IS",#N/A,TRUE,"Model";"BS",#N/A,TRUE,"Model";"CF",#N/A,TRUE,"Model";"Debt",#N/A,TRUE,"Model";"Debt / Tax",#N/A,TRUE,"Model";"Returns II",#N/A,TRUE,"Model"}</definedName>
    <definedName name="wrn.Print._.Model." localSheetId="16"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 localSheetId="4" hidden="1">{"Summary",#N/A,TRUE,"Model";"Returns I",#N/A,TRUE,"Model";"BS - Open",#N/A,TRUE,"Model";"Assumptions",#N/A,TRUE,"Model";"IS",#N/A,TRUE,"Model";"BS",#N/A,TRUE,"Model";"CF",#N/A,TRUE,"Model";"Debt",#N/A,TRUE,"Model";"Debt / Tax",#N/A,TRUE,"Model";"Returns II",#N/A,TRUE,"Model"}</definedName>
    <definedName name="wrn.Print._.Model._1" localSheetId="3" hidden="1">{"Summary",#N/A,TRUE,"Model";"Returns I",#N/A,TRUE,"Model";"BS - Open",#N/A,TRUE,"Model";"Assumptions",#N/A,TRUE,"Model";"IS",#N/A,TRUE,"Model";"BS",#N/A,TRUE,"Model";"CF",#N/A,TRUE,"Model";"Debt",#N/A,TRUE,"Model";"Debt / Tax",#N/A,TRUE,"Model";"Returns II",#N/A,TRUE,"Model"}</definedName>
    <definedName name="wrn.Print._.Model._1" localSheetId="5"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7" hidden="1">{"Summary",#N/A,TRUE,"Model";"Returns I",#N/A,TRUE,"Model";"BS - Open",#N/A,TRUE,"Model";"Assumptions",#N/A,TRUE,"Model";"IS",#N/A,TRUE,"Model";"BS",#N/A,TRUE,"Model";"CF",#N/A,TRUE,"Model";"Debt",#N/A,TRUE,"Model";"Debt / Tax",#N/A,TRUE,"Model";"Returns II",#N/A,TRUE,"Model"}</definedName>
    <definedName name="wrn.Print._.Model._1" localSheetId="18" hidden="1">{"Summary",#N/A,TRUE,"Model";"Returns I",#N/A,TRUE,"Model";"BS - Open",#N/A,TRUE,"Model";"Assumptions",#N/A,TRUE,"Model";"IS",#N/A,TRUE,"Model";"BS",#N/A,TRUE,"Model";"CF",#N/A,TRUE,"Model";"Debt",#N/A,TRUE,"Model";"Debt / Tax",#N/A,TRUE,"Model";"Returns II",#N/A,TRUE,"Model"}</definedName>
    <definedName name="wrn.Print._.Model._1" localSheetId="16"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1" localSheetId="4" hidden="1">{"Summary",#N/A,TRUE,"Model";"Returns I",#N/A,TRUE,"Model";"BS - Open",#N/A,TRUE,"Model";"Assumptions",#N/A,TRUE,"Model";"IS",#N/A,TRUE,"Model";"BS",#N/A,TRUE,"Model";"CF",#N/A,TRUE,"Model";"Debt",#N/A,TRUE,"Model";"Debt / Tax",#N/A,TRUE,"Model";"Returns II",#N/A,TRUE,"Model"}</definedName>
    <definedName name="wrn.Print._.Model._2" localSheetId="3" hidden="1">{"Summary",#N/A,TRUE,"Model";"Returns I",#N/A,TRUE,"Model";"BS - Open",#N/A,TRUE,"Model";"Assumptions",#N/A,TRUE,"Model";"IS",#N/A,TRUE,"Model";"BS",#N/A,TRUE,"Model";"CF",#N/A,TRUE,"Model";"Debt",#N/A,TRUE,"Model";"Debt / Tax",#N/A,TRUE,"Model";"Returns II",#N/A,TRUE,"Model"}</definedName>
    <definedName name="wrn.Print._.Model._2" localSheetId="5"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7" hidden="1">{"Summary",#N/A,TRUE,"Model";"Returns I",#N/A,TRUE,"Model";"BS - Open",#N/A,TRUE,"Model";"Assumptions",#N/A,TRUE,"Model";"IS",#N/A,TRUE,"Model";"BS",#N/A,TRUE,"Model";"CF",#N/A,TRUE,"Model";"Debt",#N/A,TRUE,"Model";"Debt / Tax",#N/A,TRUE,"Model";"Returns II",#N/A,TRUE,"Model"}</definedName>
    <definedName name="wrn.Print._.Model._2" localSheetId="18" hidden="1">{"Summary",#N/A,TRUE,"Model";"Returns I",#N/A,TRUE,"Model";"BS - Open",#N/A,TRUE,"Model";"Assumptions",#N/A,TRUE,"Model";"IS",#N/A,TRUE,"Model";"BS",#N/A,TRUE,"Model";"CF",#N/A,TRUE,"Model";"Debt",#N/A,TRUE,"Model";"Debt / Tax",#N/A,TRUE,"Model";"Returns II",#N/A,TRUE,"Model"}</definedName>
    <definedName name="wrn.Print._.Model._2" localSheetId="16"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2" localSheetId="4" hidden="1">{"Summary",#N/A,TRUE,"Model";"Returns I",#N/A,TRUE,"Model";"BS - Open",#N/A,TRUE,"Model";"Assumptions",#N/A,TRUE,"Model";"IS",#N/A,TRUE,"Model";"BS",#N/A,TRUE,"Model";"CF",#N/A,TRUE,"Model";"Debt",#N/A,TRUE,"Model";"Debt / Tax",#N/A,TRUE,"Model";"Returns II",#N/A,TRUE,"Model"}</definedName>
    <definedName name="wrn.Print._.Model._3" localSheetId="3" hidden="1">{"Summary",#N/A,TRUE,"Model";"Returns I",#N/A,TRUE,"Model";"BS - Open",#N/A,TRUE,"Model";"Assumptions",#N/A,TRUE,"Model";"IS",#N/A,TRUE,"Model";"BS",#N/A,TRUE,"Model";"CF",#N/A,TRUE,"Model";"Debt",#N/A,TRUE,"Model";"Debt / Tax",#N/A,TRUE,"Model";"Returns II",#N/A,TRUE,"Model"}</definedName>
    <definedName name="wrn.Print._.Model._3" localSheetId="5"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7" hidden="1">{"Summary",#N/A,TRUE,"Model";"Returns I",#N/A,TRUE,"Model";"BS - Open",#N/A,TRUE,"Model";"Assumptions",#N/A,TRUE,"Model";"IS",#N/A,TRUE,"Model";"BS",#N/A,TRUE,"Model";"CF",#N/A,TRUE,"Model";"Debt",#N/A,TRUE,"Model";"Debt / Tax",#N/A,TRUE,"Model";"Returns II",#N/A,TRUE,"Model"}</definedName>
    <definedName name="wrn.Print._.Model._3" localSheetId="18" hidden="1">{"Summary",#N/A,TRUE,"Model";"Returns I",#N/A,TRUE,"Model";"BS - Open",#N/A,TRUE,"Model";"Assumptions",#N/A,TRUE,"Model";"IS",#N/A,TRUE,"Model";"BS",#N/A,TRUE,"Model";"CF",#N/A,TRUE,"Model";"Debt",#N/A,TRUE,"Model";"Debt / Tax",#N/A,TRUE,"Model";"Returns II",#N/A,TRUE,"Model"}</definedName>
    <definedName name="wrn.Print._.Model._3" localSheetId="16"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3" localSheetId="4" hidden="1">{"Summary",#N/A,TRUE,"Model";"Returns I",#N/A,TRUE,"Model";"BS - Open",#N/A,TRUE,"Model";"Assumptions",#N/A,TRUE,"Model";"IS",#N/A,TRUE,"Model";"BS",#N/A,TRUE,"Model";"CF",#N/A,TRUE,"Model";"Debt",#N/A,TRUE,"Model";"Debt / Tax",#N/A,TRUE,"Model";"Returns II",#N/A,TRUE,"Model"}</definedName>
    <definedName name="wrn.Print._.Model._4" localSheetId="3" hidden="1">{"Summary",#N/A,TRUE,"Model";"Returns I",#N/A,TRUE,"Model";"BS - Open",#N/A,TRUE,"Model";"Assumptions",#N/A,TRUE,"Model";"IS",#N/A,TRUE,"Model";"BS",#N/A,TRUE,"Model";"CF",#N/A,TRUE,"Model";"Debt",#N/A,TRUE,"Model";"Debt / Tax",#N/A,TRUE,"Model";"Returns II",#N/A,TRUE,"Model"}</definedName>
    <definedName name="wrn.Print._.Model._4" localSheetId="5"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7" hidden="1">{"Summary",#N/A,TRUE,"Model";"Returns I",#N/A,TRUE,"Model";"BS - Open",#N/A,TRUE,"Model";"Assumptions",#N/A,TRUE,"Model";"IS",#N/A,TRUE,"Model";"BS",#N/A,TRUE,"Model";"CF",#N/A,TRUE,"Model";"Debt",#N/A,TRUE,"Model";"Debt / Tax",#N/A,TRUE,"Model";"Returns II",#N/A,TRUE,"Model"}</definedName>
    <definedName name="wrn.Print._.Model._4" localSheetId="18" hidden="1">{"Summary",#N/A,TRUE,"Model";"Returns I",#N/A,TRUE,"Model";"BS - Open",#N/A,TRUE,"Model";"Assumptions",#N/A,TRUE,"Model";"IS",#N/A,TRUE,"Model";"BS",#N/A,TRUE,"Model";"CF",#N/A,TRUE,"Model";"Debt",#N/A,TRUE,"Model";"Debt / Tax",#N/A,TRUE,"Model";"Returns II",#N/A,TRUE,"Model"}</definedName>
    <definedName name="wrn.Print._.Model._4" localSheetId="16"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4" localSheetId="4" hidden="1">{"Summary",#N/A,TRUE,"Model";"Returns I",#N/A,TRUE,"Model";"BS - Open",#N/A,TRUE,"Model";"Assumptions",#N/A,TRUE,"Model";"IS",#N/A,TRUE,"Model";"BS",#N/A,TRUE,"Model";"CF",#N/A,TRUE,"Model";"Debt",#N/A,TRUE,"Model";"Debt / Tax",#N/A,TRUE,"Model";"Returns II",#N/A,TRUE,"Model"}</definedName>
    <definedName name="wrn.Print._.Model._5" localSheetId="3" hidden="1">{"Summary",#N/A,TRUE,"Model";"Returns I",#N/A,TRUE,"Model";"BS - Open",#N/A,TRUE,"Model";"Assumptions",#N/A,TRUE,"Model";"IS",#N/A,TRUE,"Model";"BS",#N/A,TRUE,"Model";"CF",#N/A,TRUE,"Model";"Debt",#N/A,TRUE,"Model";"Debt / Tax",#N/A,TRUE,"Model";"Returns II",#N/A,TRUE,"Model"}</definedName>
    <definedName name="wrn.Print._.Model._5" localSheetId="5"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7" hidden="1">{"Summary",#N/A,TRUE,"Model";"Returns I",#N/A,TRUE,"Model";"BS - Open",#N/A,TRUE,"Model";"Assumptions",#N/A,TRUE,"Model";"IS",#N/A,TRUE,"Model";"BS",#N/A,TRUE,"Model";"CF",#N/A,TRUE,"Model";"Debt",#N/A,TRUE,"Model";"Debt / Tax",#N/A,TRUE,"Model";"Returns II",#N/A,TRUE,"Model"}</definedName>
    <definedName name="wrn.Print._.Model._5" localSheetId="18" hidden="1">{"Summary",#N/A,TRUE,"Model";"Returns I",#N/A,TRUE,"Model";"BS - Open",#N/A,TRUE,"Model";"Assumptions",#N/A,TRUE,"Model";"IS",#N/A,TRUE,"Model";"BS",#N/A,TRUE,"Model";"CF",#N/A,TRUE,"Model";"Debt",#N/A,TRUE,"Model";"Debt / Tax",#N/A,TRUE,"Model";"Returns II",#N/A,TRUE,"Model"}</definedName>
    <definedName name="wrn.Print._.Model._5" localSheetId="16"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Model._5" localSheetId="4" hidden="1">{"Summary",#N/A,TRUE,"Model";"Returns I",#N/A,TRUE,"Model";"BS - Open",#N/A,TRUE,"Model";"Assumptions",#N/A,TRUE,"Model";"IS",#N/A,TRUE,"Model";"BS",#N/A,TRUE,"Model";"CF",#N/A,TRUE,"Model";"Debt",#N/A,TRUE,"Model";"Debt / Tax",#N/A,TRUE,"Model";"Returns II",#N/A,TRUE,"Model"}</definedName>
    <definedName name="wrn.print._.raw._.data._.entry." localSheetId="3" hidden="1">{"inputs raw data",#N/A,TRUE,"INPUT"}</definedName>
    <definedName name="wrn.print._.raw._.data._.entry." localSheetId="5" hidden="1">{"inputs raw data",#N/A,TRUE,"INPUT"}</definedName>
    <definedName name="wrn.print._.raw._.data._.entry." localSheetId="12" hidden="1">{"inputs raw data",#N/A,TRUE,"INPUT"}</definedName>
    <definedName name="wrn.print._.raw._.data._.entry." localSheetId="2" hidden="1">{"inputs raw data",#N/A,TRUE,"INPUT"}</definedName>
    <definedName name="wrn.print._.raw._.data._.entry." localSheetId="17" hidden="1">{"inputs raw data",#N/A,TRUE,"INPUT"}</definedName>
    <definedName name="wrn.print._.raw._.data._.entry." localSheetId="18" hidden="1">{"inputs raw data",#N/A,TRUE,"INPUT"}</definedName>
    <definedName name="wrn.print._.raw._.data._.entry." localSheetId="16"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 localSheetId="4" hidden="1">{"inputs raw data",#N/A,TRUE,"INPUT"}</definedName>
    <definedName name="wrn.print._.raw._.data._.entry._1" localSheetId="3" hidden="1">{"inputs raw data",#N/A,TRUE,"INPUT"}</definedName>
    <definedName name="wrn.print._.raw._.data._.entry._1" localSheetId="5" hidden="1">{"inputs raw data",#N/A,TRUE,"INPUT"}</definedName>
    <definedName name="wrn.print._.raw._.data._.entry._1" localSheetId="12" hidden="1">{"inputs raw data",#N/A,TRUE,"INPUT"}</definedName>
    <definedName name="wrn.print._.raw._.data._.entry._1" localSheetId="2" hidden="1">{"inputs raw data",#N/A,TRUE,"INPUT"}</definedName>
    <definedName name="wrn.print._.raw._.data._.entry._1" localSheetId="17" hidden="1">{"inputs raw data",#N/A,TRUE,"INPUT"}</definedName>
    <definedName name="wrn.print._.raw._.data._.entry._1" localSheetId="18" hidden="1">{"inputs raw data",#N/A,TRUE,"INPUT"}</definedName>
    <definedName name="wrn.print._.raw._.data._.entry._1" localSheetId="16"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1" localSheetId="4" hidden="1">{"inputs raw data",#N/A,TRUE,"INPUT"}</definedName>
    <definedName name="wrn.print._.raw._.data._.entry._2" localSheetId="3" hidden="1">{"inputs raw data",#N/A,TRUE,"INPUT"}</definedName>
    <definedName name="wrn.print._.raw._.data._.entry._2" localSheetId="5" hidden="1">{"inputs raw data",#N/A,TRUE,"INPUT"}</definedName>
    <definedName name="wrn.print._.raw._.data._.entry._2" localSheetId="12" hidden="1">{"inputs raw data",#N/A,TRUE,"INPUT"}</definedName>
    <definedName name="wrn.print._.raw._.data._.entry._2" localSheetId="2" hidden="1">{"inputs raw data",#N/A,TRUE,"INPUT"}</definedName>
    <definedName name="wrn.print._.raw._.data._.entry._2" localSheetId="17" hidden="1">{"inputs raw data",#N/A,TRUE,"INPUT"}</definedName>
    <definedName name="wrn.print._.raw._.data._.entry._2" localSheetId="18" hidden="1">{"inputs raw data",#N/A,TRUE,"INPUT"}</definedName>
    <definedName name="wrn.print._.raw._.data._.entry._2" localSheetId="16"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2" localSheetId="4" hidden="1">{"inputs raw data",#N/A,TRUE,"INPUT"}</definedName>
    <definedName name="wrn.print._.raw._.data._.entry._3" localSheetId="3" hidden="1">{"inputs raw data",#N/A,TRUE,"INPUT"}</definedName>
    <definedName name="wrn.print._.raw._.data._.entry._3" localSheetId="5" hidden="1">{"inputs raw data",#N/A,TRUE,"INPUT"}</definedName>
    <definedName name="wrn.print._.raw._.data._.entry._3" localSheetId="12" hidden="1">{"inputs raw data",#N/A,TRUE,"INPUT"}</definedName>
    <definedName name="wrn.print._.raw._.data._.entry._3" localSheetId="2" hidden="1">{"inputs raw data",#N/A,TRUE,"INPUT"}</definedName>
    <definedName name="wrn.print._.raw._.data._.entry._3" localSheetId="17" hidden="1">{"inputs raw data",#N/A,TRUE,"INPUT"}</definedName>
    <definedName name="wrn.print._.raw._.data._.entry._3" localSheetId="18" hidden="1">{"inputs raw data",#N/A,TRUE,"INPUT"}</definedName>
    <definedName name="wrn.print._.raw._.data._.entry._3" localSheetId="16"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3" localSheetId="4" hidden="1">{"inputs raw data",#N/A,TRUE,"INPUT"}</definedName>
    <definedName name="wrn.print._.raw._.data._.entry._4" localSheetId="3" hidden="1">{"inputs raw data",#N/A,TRUE,"INPUT"}</definedName>
    <definedName name="wrn.print._.raw._.data._.entry._4" localSheetId="5" hidden="1">{"inputs raw data",#N/A,TRUE,"INPUT"}</definedName>
    <definedName name="wrn.print._.raw._.data._.entry._4" localSheetId="12" hidden="1">{"inputs raw data",#N/A,TRUE,"INPUT"}</definedName>
    <definedName name="wrn.print._.raw._.data._.entry._4" localSheetId="2" hidden="1">{"inputs raw data",#N/A,TRUE,"INPUT"}</definedName>
    <definedName name="wrn.print._.raw._.data._.entry._4" localSheetId="17" hidden="1">{"inputs raw data",#N/A,TRUE,"INPUT"}</definedName>
    <definedName name="wrn.print._.raw._.data._.entry._4" localSheetId="18" hidden="1">{"inputs raw data",#N/A,TRUE,"INPUT"}</definedName>
    <definedName name="wrn.print._.raw._.data._.entry._4" localSheetId="16"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4" localSheetId="4" hidden="1">{"inputs raw data",#N/A,TRUE,"INPUT"}</definedName>
    <definedName name="wrn.print._.raw._.data._.entry._5" localSheetId="3" hidden="1">{"inputs raw data",#N/A,TRUE,"INPUT"}</definedName>
    <definedName name="wrn.print._.raw._.data._.entry._5" localSheetId="5" hidden="1">{"inputs raw data",#N/A,TRUE,"INPUT"}</definedName>
    <definedName name="wrn.print._.raw._.data._.entry._5" localSheetId="12" hidden="1">{"inputs raw data",#N/A,TRUE,"INPUT"}</definedName>
    <definedName name="wrn.print._.raw._.data._.entry._5" localSheetId="2" hidden="1">{"inputs raw data",#N/A,TRUE,"INPUT"}</definedName>
    <definedName name="wrn.print._.raw._.data._.entry._5" localSheetId="17" hidden="1">{"inputs raw data",#N/A,TRUE,"INPUT"}</definedName>
    <definedName name="wrn.print._.raw._.data._.entry._5" localSheetId="18" hidden="1">{"inputs raw data",#N/A,TRUE,"INPUT"}</definedName>
    <definedName name="wrn.print._.raw._.data._.entry._5" localSheetId="16" hidden="1">{"inputs raw data",#N/A,TRUE,"INPUT"}</definedName>
    <definedName name="wrn.print._.raw._.data._.entry._5" localSheetId="1" hidden="1">{"inputs raw data",#N/A,TRUE,"INPUT"}</definedName>
    <definedName name="wrn.print._.raw._.data._.entry._5" localSheetId="0" hidden="1">{"inputs raw data",#N/A,TRUE,"INPUT"}</definedName>
    <definedName name="wrn.print._.raw._.data._.entry._5" localSheetId="4" hidden="1">{"inputs raw data",#N/A,TRUE,"INPUT"}</definedName>
    <definedName name="wrn.print._.summary._.sheets." localSheetId="3" hidden="1">{"summary1",#N/A,TRUE,"Comps";"summary2",#N/A,TRUE,"Comps";"summary3",#N/A,TRUE,"Comps"}</definedName>
    <definedName name="wrn.print._.summary._.sheets." localSheetId="5" hidden="1">{"summary1",#N/A,TRUE,"Comps";"summary2",#N/A,TRUE,"Comps";"summary3",#N/A,TRUE,"Comps"}</definedName>
    <definedName name="wrn.print._.summary._.sheets." localSheetId="12" hidden="1">{"summary1",#N/A,TRUE,"Comps";"summary2",#N/A,TRUE,"Comps";"summary3",#N/A,TRUE,"Comps"}</definedName>
    <definedName name="wrn.print._.summary._.sheets." localSheetId="2" hidden="1">{"summary1",#N/A,TRUE,"Comps";"summary2",#N/A,TRUE,"Comps";"summary3",#N/A,TRUE,"Comps"}</definedName>
    <definedName name="wrn.print._.summary._.sheets." localSheetId="17" hidden="1">{"summary1",#N/A,TRUE,"Comps";"summary2",#N/A,TRUE,"Comps";"summary3",#N/A,TRUE,"Comps"}</definedName>
    <definedName name="wrn.print._.summary._.sheets." localSheetId="18" hidden="1">{"summary1",#N/A,TRUE,"Comps";"summary2",#N/A,TRUE,"Comps";"summary3",#N/A,TRUE,"Comps"}</definedName>
    <definedName name="wrn.print._.summary._.sheets." localSheetId="16"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 localSheetId="4" hidden="1">{"summary1",#N/A,TRUE,"Comps";"summary2",#N/A,TRUE,"Comps";"summary3",#N/A,TRUE,"Comps"}</definedName>
    <definedName name="wrn.print._.summary._.sheets._1" localSheetId="3" hidden="1">{"summary1",#N/A,TRUE,"Comps";"summary2",#N/A,TRUE,"Comps";"summary3",#N/A,TRUE,"Comps"}</definedName>
    <definedName name="wrn.print._.summary._.sheets._1" localSheetId="5" hidden="1">{"summary1",#N/A,TRUE,"Comps";"summary2",#N/A,TRUE,"Comps";"summary3",#N/A,TRUE,"Comps"}</definedName>
    <definedName name="wrn.print._.summary._.sheets._1" localSheetId="12" hidden="1">{"summary1",#N/A,TRUE,"Comps";"summary2",#N/A,TRUE,"Comps";"summary3",#N/A,TRUE,"Comps"}</definedName>
    <definedName name="wrn.print._.summary._.sheets._1" localSheetId="2" hidden="1">{"summary1",#N/A,TRUE,"Comps";"summary2",#N/A,TRUE,"Comps";"summary3",#N/A,TRUE,"Comps"}</definedName>
    <definedName name="wrn.print._.summary._.sheets._1" localSheetId="17" hidden="1">{"summary1",#N/A,TRUE,"Comps";"summary2",#N/A,TRUE,"Comps";"summary3",#N/A,TRUE,"Comps"}</definedName>
    <definedName name="wrn.print._.summary._.sheets._1" localSheetId="18" hidden="1">{"summary1",#N/A,TRUE,"Comps";"summary2",#N/A,TRUE,"Comps";"summary3",#N/A,TRUE,"Comps"}</definedName>
    <definedName name="wrn.print._.summary._.sheets._1" localSheetId="16"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1" localSheetId="4" hidden="1">{"summary1",#N/A,TRUE,"Comps";"summary2",#N/A,TRUE,"Comps";"summary3",#N/A,TRUE,"Comps"}</definedName>
    <definedName name="wrn.print._.summary._.sheets._2" localSheetId="3" hidden="1">{"summary1",#N/A,TRUE,"Comps";"summary2",#N/A,TRUE,"Comps";"summary3",#N/A,TRUE,"Comps"}</definedName>
    <definedName name="wrn.print._.summary._.sheets._2" localSheetId="5" hidden="1">{"summary1",#N/A,TRUE,"Comps";"summary2",#N/A,TRUE,"Comps";"summary3",#N/A,TRUE,"Comps"}</definedName>
    <definedName name="wrn.print._.summary._.sheets._2" localSheetId="12" hidden="1">{"summary1",#N/A,TRUE,"Comps";"summary2",#N/A,TRUE,"Comps";"summary3",#N/A,TRUE,"Comps"}</definedName>
    <definedName name="wrn.print._.summary._.sheets._2" localSheetId="2" hidden="1">{"summary1",#N/A,TRUE,"Comps";"summary2",#N/A,TRUE,"Comps";"summary3",#N/A,TRUE,"Comps"}</definedName>
    <definedName name="wrn.print._.summary._.sheets._2" localSheetId="17" hidden="1">{"summary1",#N/A,TRUE,"Comps";"summary2",#N/A,TRUE,"Comps";"summary3",#N/A,TRUE,"Comps"}</definedName>
    <definedName name="wrn.print._.summary._.sheets._2" localSheetId="18" hidden="1">{"summary1",#N/A,TRUE,"Comps";"summary2",#N/A,TRUE,"Comps";"summary3",#N/A,TRUE,"Comps"}</definedName>
    <definedName name="wrn.print._.summary._.sheets._2" localSheetId="16"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2" localSheetId="4" hidden="1">{"summary1",#N/A,TRUE,"Comps";"summary2",#N/A,TRUE,"Comps";"summary3",#N/A,TRUE,"Comps"}</definedName>
    <definedName name="wrn.print._.summary._.sheets._3" localSheetId="3" hidden="1">{"summary1",#N/A,TRUE,"Comps";"summary2",#N/A,TRUE,"Comps";"summary3",#N/A,TRUE,"Comps"}</definedName>
    <definedName name="wrn.print._.summary._.sheets._3" localSheetId="5" hidden="1">{"summary1",#N/A,TRUE,"Comps";"summary2",#N/A,TRUE,"Comps";"summary3",#N/A,TRUE,"Comps"}</definedName>
    <definedName name="wrn.print._.summary._.sheets._3" localSheetId="12" hidden="1">{"summary1",#N/A,TRUE,"Comps";"summary2",#N/A,TRUE,"Comps";"summary3",#N/A,TRUE,"Comps"}</definedName>
    <definedName name="wrn.print._.summary._.sheets._3" localSheetId="2" hidden="1">{"summary1",#N/A,TRUE,"Comps";"summary2",#N/A,TRUE,"Comps";"summary3",#N/A,TRUE,"Comps"}</definedName>
    <definedName name="wrn.print._.summary._.sheets._3" localSheetId="17" hidden="1">{"summary1",#N/A,TRUE,"Comps";"summary2",#N/A,TRUE,"Comps";"summary3",#N/A,TRUE,"Comps"}</definedName>
    <definedName name="wrn.print._.summary._.sheets._3" localSheetId="18" hidden="1">{"summary1",#N/A,TRUE,"Comps";"summary2",#N/A,TRUE,"Comps";"summary3",#N/A,TRUE,"Comps"}</definedName>
    <definedName name="wrn.print._.summary._.sheets._3" localSheetId="16"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3" localSheetId="4" hidden="1">{"summary1",#N/A,TRUE,"Comps";"summary2",#N/A,TRUE,"Comps";"summary3",#N/A,TRUE,"Comps"}</definedName>
    <definedName name="wrn.print._.summary._.sheets._4" localSheetId="3" hidden="1">{"summary1",#N/A,TRUE,"Comps";"summary2",#N/A,TRUE,"Comps";"summary3",#N/A,TRUE,"Comps"}</definedName>
    <definedName name="wrn.print._.summary._.sheets._4" localSheetId="5" hidden="1">{"summary1",#N/A,TRUE,"Comps";"summary2",#N/A,TRUE,"Comps";"summary3",#N/A,TRUE,"Comps"}</definedName>
    <definedName name="wrn.print._.summary._.sheets._4" localSheetId="12" hidden="1">{"summary1",#N/A,TRUE,"Comps";"summary2",#N/A,TRUE,"Comps";"summary3",#N/A,TRUE,"Comps"}</definedName>
    <definedName name="wrn.print._.summary._.sheets._4" localSheetId="2" hidden="1">{"summary1",#N/A,TRUE,"Comps";"summary2",#N/A,TRUE,"Comps";"summary3",#N/A,TRUE,"Comps"}</definedName>
    <definedName name="wrn.print._.summary._.sheets._4" localSheetId="17" hidden="1">{"summary1",#N/A,TRUE,"Comps";"summary2",#N/A,TRUE,"Comps";"summary3",#N/A,TRUE,"Comps"}</definedName>
    <definedName name="wrn.print._.summary._.sheets._4" localSheetId="18" hidden="1">{"summary1",#N/A,TRUE,"Comps";"summary2",#N/A,TRUE,"Comps";"summary3",#N/A,TRUE,"Comps"}</definedName>
    <definedName name="wrn.print._.summary._.sheets._4" localSheetId="16"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4" localSheetId="4" hidden="1">{"summary1",#N/A,TRUE,"Comps";"summary2",#N/A,TRUE,"Comps";"summary3",#N/A,TRUE,"Comps"}</definedName>
    <definedName name="wrn.print._.summary._.sheets._5" localSheetId="3" hidden="1">{"summary1",#N/A,TRUE,"Comps";"summary2",#N/A,TRUE,"Comps";"summary3",#N/A,TRUE,"Comps"}</definedName>
    <definedName name="wrn.print._.summary._.sheets._5" localSheetId="5" hidden="1">{"summary1",#N/A,TRUE,"Comps";"summary2",#N/A,TRUE,"Comps";"summary3",#N/A,TRUE,"Comps"}</definedName>
    <definedName name="wrn.print._.summary._.sheets._5" localSheetId="12" hidden="1">{"summary1",#N/A,TRUE,"Comps";"summary2",#N/A,TRUE,"Comps";"summary3",#N/A,TRUE,"Comps"}</definedName>
    <definedName name="wrn.print._.summary._.sheets._5" localSheetId="2" hidden="1">{"summary1",#N/A,TRUE,"Comps";"summary2",#N/A,TRUE,"Comps";"summary3",#N/A,TRUE,"Comps"}</definedName>
    <definedName name="wrn.print._.summary._.sheets._5" localSheetId="17" hidden="1">{"summary1",#N/A,TRUE,"Comps";"summary2",#N/A,TRUE,"Comps";"summary3",#N/A,TRUE,"Comps"}</definedName>
    <definedName name="wrn.print._.summary._.sheets._5" localSheetId="18" hidden="1">{"summary1",#N/A,TRUE,"Comps";"summary2",#N/A,TRUE,"Comps";"summary3",#N/A,TRUE,"Comps"}</definedName>
    <definedName name="wrn.print._.summary._.sheets._5" localSheetId="16"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_.summary._.sheets._5" localSheetId="4" hidden="1">{"summary1",#N/A,TRUE,"Comps";"summary2",#N/A,TRUE,"Comps";"summary3",#N/A,TRUE,"Comps"}</definedName>
    <definedName name="wrn.PRINT1." localSheetId="3" hidden="1">{"page1",#N/A,FALSE,"PF";"page2",#N/A,FALSE,"PF";"page3",#N/A,FALSE,"PF";"page4",#N/A,FALSE,"Bal_Sht"}</definedName>
    <definedName name="wrn.PRINT1." localSheetId="5" hidden="1">{"page1",#N/A,FALSE,"PF";"page2",#N/A,FALSE,"PF";"page3",#N/A,FALSE,"PF";"page4",#N/A,FALSE,"Bal_Sht"}</definedName>
    <definedName name="wrn.PRINT1." localSheetId="12" hidden="1">{"page1",#N/A,FALSE,"PF";"page2",#N/A,FALSE,"PF";"page3",#N/A,FALSE,"PF";"page4",#N/A,FALSE,"Bal_Sht"}</definedName>
    <definedName name="wrn.PRINT1." localSheetId="2" hidden="1">{"page1",#N/A,FALSE,"PF";"page2",#N/A,FALSE,"PF";"page3",#N/A,FALSE,"PF";"page4",#N/A,FALSE,"Bal_Sht"}</definedName>
    <definedName name="wrn.PRINT1." localSheetId="17" hidden="1">{"page1",#N/A,FALSE,"PF";"page2",#N/A,FALSE,"PF";"page3",#N/A,FALSE,"PF";"page4",#N/A,FALSE,"Bal_Sht"}</definedName>
    <definedName name="wrn.PRINT1." localSheetId="18" hidden="1">{"page1",#N/A,FALSE,"PF";"page2",#N/A,FALSE,"PF";"page3",#N/A,FALSE,"PF";"page4",#N/A,FALSE,"Bal_Sht"}</definedName>
    <definedName name="wrn.PRINT1." localSheetId="16"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1." localSheetId="4" hidden="1">{"page1",#N/A,FALSE,"PF";"page2",#N/A,FALSE,"PF";"page3",#N/A,FALSE,"PF";"page4",#N/A,FALSE,"Bal_Sht"}</definedName>
    <definedName name="wrn.print2." localSheetId="3" hidden="1">{"page1",#N/A,FALSE,"PF";"page2",#N/A,FALSE,"PF";"page3",#N/A,FALSE,"PF";"page4",#N/A,FALSE,"Bal_Sht"}</definedName>
    <definedName name="wrn.print2." localSheetId="5" hidden="1">{"page1",#N/A,FALSE,"PF";"page2",#N/A,FALSE,"PF";"page3",#N/A,FALSE,"PF";"page4",#N/A,FALSE,"Bal_Sht"}</definedName>
    <definedName name="wrn.print2." localSheetId="12" hidden="1">{"page1",#N/A,FALSE,"PF";"page2",#N/A,FALSE,"PF";"page3",#N/A,FALSE,"PF";"page4",#N/A,FALSE,"Bal_Sht"}</definedName>
    <definedName name="wrn.print2." localSheetId="2" hidden="1">{"page1",#N/A,FALSE,"PF";"page2",#N/A,FALSE,"PF";"page3",#N/A,FALSE,"PF";"page4",#N/A,FALSE,"Bal_Sht"}</definedName>
    <definedName name="wrn.print2." localSheetId="17" hidden="1">{"page1",#N/A,FALSE,"PF";"page2",#N/A,FALSE,"PF";"page3",#N/A,FALSE,"PF";"page4",#N/A,FALSE,"Bal_Sht"}</definedName>
    <definedName name="wrn.print2." localSheetId="18" hidden="1">{"page1",#N/A,FALSE,"PF";"page2",#N/A,FALSE,"PF";"page3",#N/A,FALSE,"PF";"page4",#N/A,FALSE,"Bal_Sht"}</definedName>
    <definedName name="wrn.print2." localSheetId="16"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2." localSheetId="4" hidden="1">{"page1",#N/A,FALSE,"PF";"page2",#N/A,FALSE,"PF";"page3",#N/A,FALSE,"PF";"page4",#N/A,FALSE,"Bal_Sht"}</definedName>
    <definedName name="wrn.print3." localSheetId="3" hidden="1">{"page1",#N/A,FALSE,"PF";"page2",#N/A,FALSE,"PF";"page3",#N/A,FALSE,"PF";"page4",#N/A,FALSE,"Bal_Sht"}</definedName>
    <definedName name="wrn.print3." localSheetId="5" hidden="1">{"page1",#N/A,FALSE,"PF";"page2",#N/A,FALSE,"PF";"page3",#N/A,FALSE,"PF";"page4",#N/A,FALSE,"Bal_Sht"}</definedName>
    <definedName name="wrn.print3." localSheetId="12" hidden="1">{"page1",#N/A,FALSE,"PF";"page2",#N/A,FALSE,"PF";"page3",#N/A,FALSE,"PF";"page4",#N/A,FALSE,"Bal_Sht"}</definedName>
    <definedName name="wrn.print3." localSheetId="2" hidden="1">{"page1",#N/A,FALSE,"PF";"page2",#N/A,FALSE,"PF";"page3",#N/A,FALSE,"PF";"page4",#N/A,FALSE,"Bal_Sht"}</definedName>
    <definedName name="wrn.print3." localSheetId="17" hidden="1">{"page1",#N/A,FALSE,"PF";"page2",#N/A,FALSE,"PF";"page3",#N/A,FALSE,"PF";"page4",#N/A,FALSE,"Bal_Sht"}</definedName>
    <definedName name="wrn.print3." localSheetId="18" hidden="1">{"page1",#N/A,FALSE,"PF";"page2",#N/A,FALSE,"PF";"page3",#N/A,FALSE,"PF";"page4",#N/A,FALSE,"Bal_Sht"}</definedName>
    <definedName name="wrn.print3." localSheetId="16"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rint3." localSheetId="4" hidden="1">{"page1",#N/A,FALSE,"PF";"page2",#N/A,FALSE,"PF";"page3",#N/A,FALSE,"PF";"page4",#N/A,FALSE,"Bal_Sht"}</definedName>
    <definedName name="wrn.Pump." localSheetId="3" hidden="1">{#N/A,#N/A,FALSE,"Assump";#N/A,#N/A,FALSE,"Income";#N/A,#N/A,FALSE,"Balance";#N/A,#N/A,FALSE,"DCF Pump";#N/A,#N/A,FALSE,"Trans Assump";#N/A,#N/A,FALSE,"Combined Income";#N/A,#N/A,FALSE,"Combined Balance"}</definedName>
    <definedName name="wrn.Pump." localSheetId="5"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7" hidden="1">{#N/A,#N/A,FALSE,"Assump";#N/A,#N/A,FALSE,"Income";#N/A,#N/A,FALSE,"Balance";#N/A,#N/A,FALSE,"DCF Pump";#N/A,#N/A,FALSE,"Trans Assump";#N/A,#N/A,FALSE,"Combined Income";#N/A,#N/A,FALSE,"Combined Balance"}</definedName>
    <definedName name="wrn.Pump." localSheetId="18" hidden="1">{#N/A,#N/A,FALSE,"Assump";#N/A,#N/A,FALSE,"Income";#N/A,#N/A,FALSE,"Balance";#N/A,#N/A,FALSE,"DCF Pump";#N/A,#N/A,FALSE,"Trans Assump";#N/A,#N/A,FALSE,"Combined Income";#N/A,#N/A,FALSE,"Combined Balance"}</definedName>
    <definedName name="wrn.Pump." localSheetId="16"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Pump." localSheetId="4" hidden="1">{#N/A,#N/A,FALSE,"Assump";#N/A,#N/A,FALSE,"Income";#N/A,#N/A,FALSE,"Balance";#N/A,#N/A,FALSE,"DCF Pump";#N/A,#N/A,FALSE,"Trans Assump";#N/A,#N/A,FALSE,"Combined Income";#N/A,#N/A,FALSE,"Combined Balance"}</definedName>
    <definedName name="wrn.Q3._.Prof._.Serv._.Summary." localSheetId="3" hidden="1">{"Professional Service Summary",#N/A,FALSE,"Q3 Prof Serv"}</definedName>
    <definedName name="wrn.Q3._.Prof._.Serv._.Summary." localSheetId="5" hidden="1">{"Professional Service Summary",#N/A,FALSE,"Q3 Prof Serv"}</definedName>
    <definedName name="wrn.Q3._.Prof._.Serv._.Summary." localSheetId="12" hidden="1">{"Professional Service Summary",#N/A,FALSE,"Q3 Prof Serv"}</definedName>
    <definedName name="wrn.Q3._.Prof._.Serv._.Summary." localSheetId="2" hidden="1">{"Professional Service Summary",#N/A,FALSE,"Q3 Prof Serv"}</definedName>
    <definedName name="wrn.Q3._.Prof._.Serv._.Summary." localSheetId="17" hidden="1">{"Professional Service Summary",#N/A,FALSE,"Q3 Prof Serv"}</definedName>
    <definedName name="wrn.Q3._.Prof._.Serv._.Summary." localSheetId="18" hidden="1">{"Professional Service Summary",#N/A,FALSE,"Q3 Prof Serv"}</definedName>
    <definedName name="wrn.Q3._.Prof._.Serv._.Summary." localSheetId="16"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_.Serv._.Summary." localSheetId="4" hidden="1">{"Professional Service Summary",#N/A,FALSE,"Q3 Prof Serv"}</definedName>
    <definedName name="wrn.Q3._.Professional._.service._.detail." localSheetId="3" hidden="1">{"Professional Service Detail",#N/A,FALSE,"Q3 Prof Serv"}</definedName>
    <definedName name="wrn.Q3._.Professional._.service._.detail." localSheetId="5" hidden="1">{"Professional Service Detail",#N/A,FALSE,"Q3 Prof Serv"}</definedName>
    <definedName name="wrn.Q3._.Professional._.service._.detail." localSheetId="12" hidden="1">{"Professional Service Detail",#N/A,FALSE,"Q3 Prof Serv"}</definedName>
    <definedName name="wrn.Q3._.Professional._.service._.detail." localSheetId="2" hidden="1">{"Professional Service Detail",#N/A,FALSE,"Q3 Prof Serv"}</definedName>
    <definedName name="wrn.Q3._.Professional._.service._.detail." localSheetId="17" hidden="1">{"Professional Service Detail",#N/A,FALSE,"Q3 Prof Serv"}</definedName>
    <definedName name="wrn.Q3._.Professional._.service._.detail." localSheetId="18" hidden="1">{"Professional Service Detail",#N/A,FALSE,"Q3 Prof Serv"}</definedName>
    <definedName name="wrn.Q3._.Professional._.service._.detail." localSheetId="16"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Q3._.Professional._.service._.detail." localSheetId="4" hidden="1">{"Professional Service Detail",#N/A,FALSE,"Q3 Prof Serv"}</definedName>
    <definedName name="wrn.RELEVANTSHEETS." localSheetId="3" hidden="1">{#N/A,#N/A,FALSE,"AD_Purch";#N/A,#N/A,FALSE,"Projections";#N/A,#N/A,FALSE,"DCF";#N/A,#N/A,FALSE,"Mkt Val"}</definedName>
    <definedName name="wrn.RELEVANTSHEETS." localSheetId="5" hidden="1">{#N/A,#N/A,FALSE,"AD_Purch";#N/A,#N/A,FALSE,"Projections";#N/A,#N/A,FALSE,"DCF";#N/A,#N/A,FALSE,"Mkt Val"}</definedName>
    <definedName name="wrn.RELEVANTSHEETS." localSheetId="12" hidden="1">{#N/A,#N/A,FALSE,"AD_Purch";#N/A,#N/A,FALSE,"Projections";#N/A,#N/A,FALSE,"DCF";#N/A,#N/A,FALSE,"Mkt Val"}</definedName>
    <definedName name="wrn.RELEVANTSHEETS." localSheetId="2" hidden="1">{#N/A,#N/A,FALSE,"AD_Purch";#N/A,#N/A,FALSE,"Projections";#N/A,#N/A,FALSE,"DCF";#N/A,#N/A,FALSE,"Mkt Val"}</definedName>
    <definedName name="wrn.RELEVANTSHEETS." localSheetId="17" hidden="1">{#N/A,#N/A,FALSE,"AD_Purch";#N/A,#N/A,FALSE,"Projections";#N/A,#N/A,FALSE,"DCF";#N/A,#N/A,FALSE,"Mkt Val"}</definedName>
    <definedName name="wrn.RELEVANTSHEETS." localSheetId="18" hidden="1">{#N/A,#N/A,FALSE,"AD_Purch";#N/A,#N/A,FALSE,"Projections";#N/A,#N/A,FALSE,"DCF";#N/A,#N/A,FALSE,"Mkt Val"}</definedName>
    <definedName name="wrn.RELEVANTSHEETS." localSheetId="16"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LEVANTSHEETS." localSheetId="4" hidden="1">{#N/A,#N/A,FALSE,"AD_Purch";#N/A,#N/A,FALSE,"Projections";#N/A,#N/A,FALSE,"DCF";#N/A,#N/A,FALSE,"Mkt Val"}</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3" hidden="1">{"RptRY",#N/A,FALSE,"CDGy";"RptRQ",#N/A,FALSE,"CDGq";"RptRM",#N/A,FALSE,"CDGm"}</definedName>
    <definedName name="wrn.Restricted._.Rpts." localSheetId="5" hidden="1">{"RptRY",#N/A,FALSE,"CDGy";"RptRQ",#N/A,FALSE,"CDGq";"RptRM",#N/A,FALSE,"CDGm"}</definedName>
    <definedName name="wrn.Restricted._.Rpts." localSheetId="12" hidden="1">{"RptRY",#N/A,FALSE,"CDGy";"RptRQ",#N/A,FALSE,"CDGq";"RptRM",#N/A,FALSE,"CDGm"}</definedName>
    <definedName name="wrn.Restricted._.Rpts." localSheetId="2" hidden="1">{"RptRY",#N/A,FALSE,"CDGy";"RptRQ",#N/A,FALSE,"CDGq";"RptRM",#N/A,FALSE,"CDGm"}</definedName>
    <definedName name="wrn.Restricted._.Rpts." localSheetId="17" hidden="1">{"RptRY",#N/A,FALSE,"CDGy";"RptRQ",#N/A,FALSE,"CDGq";"RptRM",#N/A,FALSE,"CDGm"}</definedName>
    <definedName name="wrn.Restricted._.Rpts." localSheetId="18" hidden="1">{"RptRY",#N/A,FALSE,"CDGy";"RptRQ",#N/A,FALSE,"CDGq";"RptRM",#N/A,FALSE,"CDGm"}</definedName>
    <definedName name="wrn.Restricted._.Rpts." localSheetId="16"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 localSheetId="4" hidden="1">{"RptRY",#N/A,FALSE,"CDGy";"RptRQ",#N/A,FALSE,"CDGq";"RptRM",#N/A,FALSE,"CDGm"}</definedName>
    <definedName name="wrn.Restricted._.Rpts._1" localSheetId="3" hidden="1">{"RptRY",#N/A,FALSE,"CDGy";"RptRQ",#N/A,FALSE,"CDGq";"RptRM",#N/A,FALSE,"CDGm"}</definedName>
    <definedName name="wrn.Restricted._.Rpts._1" localSheetId="5" hidden="1">{"RptRY",#N/A,FALSE,"CDGy";"RptRQ",#N/A,FALSE,"CDGq";"RptRM",#N/A,FALSE,"CDGm"}</definedName>
    <definedName name="wrn.Restricted._.Rpts._1" localSheetId="12" hidden="1">{"RptRY",#N/A,FALSE,"CDGy";"RptRQ",#N/A,FALSE,"CDGq";"RptRM",#N/A,FALSE,"CDGm"}</definedName>
    <definedName name="wrn.Restricted._.Rpts._1" localSheetId="2" hidden="1">{"RptRY",#N/A,FALSE,"CDGy";"RptRQ",#N/A,FALSE,"CDGq";"RptRM",#N/A,FALSE,"CDGm"}</definedName>
    <definedName name="wrn.Restricted._.Rpts._1" localSheetId="17" hidden="1">{"RptRY",#N/A,FALSE,"CDGy";"RptRQ",#N/A,FALSE,"CDGq";"RptRM",#N/A,FALSE,"CDGm"}</definedName>
    <definedName name="wrn.Restricted._.Rpts._1" localSheetId="18" hidden="1">{"RptRY",#N/A,FALSE,"CDGy";"RptRQ",#N/A,FALSE,"CDGq";"RptRM",#N/A,FALSE,"CDGm"}</definedName>
    <definedName name="wrn.Restricted._.Rpts._1" localSheetId="16"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1" localSheetId="4" hidden="1">{"RptRY",#N/A,FALSE,"CDGy";"RptRQ",#N/A,FALSE,"CDGq";"RptRM",#N/A,FALSE,"CDGm"}</definedName>
    <definedName name="wrn.Restricted._.Rpts._2" localSheetId="3" hidden="1">{"RptRY",#N/A,FALSE,"CDGy";"RptRQ",#N/A,FALSE,"CDGq";"RptRM",#N/A,FALSE,"CDGm"}</definedName>
    <definedName name="wrn.Restricted._.Rpts._2" localSheetId="5" hidden="1">{"RptRY",#N/A,FALSE,"CDGy";"RptRQ",#N/A,FALSE,"CDGq";"RptRM",#N/A,FALSE,"CDGm"}</definedName>
    <definedName name="wrn.Restricted._.Rpts._2" localSheetId="12" hidden="1">{"RptRY",#N/A,FALSE,"CDGy";"RptRQ",#N/A,FALSE,"CDGq";"RptRM",#N/A,FALSE,"CDGm"}</definedName>
    <definedName name="wrn.Restricted._.Rpts._2" localSheetId="2" hidden="1">{"RptRY",#N/A,FALSE,"CDGy";"RptRQ",#N/A,FALSE,"CDGq";"RptRM",#N/A,FALSE,"CDGm"}</definedName>
    <definedName name="wrn.Restricted._.Rpts._2" localSheetId="17" hidden="1">{"RptRY",#N/A,FALSE,"CDGy";"RptRQ",#N/A,FALSE,"CDGq";"RptRM",#N/A,FALSE,"CDGm"}</definedName>
    <definedName name="wrn.Restricted._.Rpts._2" localSheetId="18" hidden="1">{"RptRY",#N/A,FALSE,"CDGy";"RptRQ",#N/A,FALSE,"CDGq";"RptRM",#N/A,FALSE,"CDGm"}</definedName>
    <definedName name="wrn.Restricted._.Rpts._2" localSheetId="16"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2" localSheetId="4" hidden="1">{"RptRY",#N/A,FALSE,"CDGy";"RptRQ",#N/A,FALSE,"CDGq";"RptRM",#N/A,FALSE,"CDGm"}</definedName>
    <definedName name="wrn.Restricted._.Rpts._3" localSheetId="3" hidden="1">{"RptRY",#N/A,FALSE,"CDGy";"RptRQ",#N/A,FALSE,"CDGq";"RptRM",#N/A,FALSE,"CDGm"}</definedName>
    <definedName name="wrn.Restricted._.Rpts._3" localSheetId="5" hidden="1">{"RptRY",#N/A,FALSE,"CDGy";"RptRQ",#N/A,FALSE,"CDGq";"RptRM",#N/A,FALSE,"CDGm"}</definedName>
    <definedName name="wrn.Restricted._.Rpts._3" localSheetId="12" hidden="1">{"RptRY",#N/A,FALSE,"CDGy";"RptRQ",#N/A,FALSE,"CDGq";"RptRM",#N/A,FALSE,"CDGm"}</definedName>
    <definedName name="wrn.Restricted._.Rpts._3" localSheetId="2" hidden="1">{"RptRY",#N/A,FALSE,"CDGy";"RptRQ",#N/A,FALSE,"CDGq";"RptRM",#N/A,FALSE,"CDGm"}</definedName>
    <definedName name="wrn.Restricted._.Rpts._3" localSheetId="17" hidden="1">{"RptRY",#N/A,FALSE,"CDGy";"RptRQ",#N/A,FALSE,"CDGq";"RptRM",#N/A,FALSE,"CDGm"}</definedName>
    <definedName name="wrn.Restricted._.Rpts._3" localSheetId="18" hidden="1">{"RptRY",#N/A,FALSE,"CDGy";"RptRQ",#N/A,FALSE,"CDGq";"RptRM",#N/A,FALSE,"CDGm"}</definedName>
    <definedName name="wrn.Restricted._.Rpts._3" localSheetId="16"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3" localSheetId="4" hidden="1">{"RptRY",#N/A,FALSE,"CDGy";"RptRQ",#N/A,FALSE,"CDGq";"RptRM",#N/A,FALSE,"CDGm"}</definedName>
    <definedName name="wrn.Restricted._.Rpts._4" localSheetId="3" hidden="1">{"RptRY",#N/A,FALSE,"CDGy";"RptRQ",#N/A,FALSE,"CDGq";"RptRM",#N/A,FALSE,"CDGm"}</definedName>
    <definedName name="wrn.Restricted._.Rpts._4" localSheetId="5" hidden="1">{"RptRY",#N/A,FALSE,"CDGy";"RptRQ",#N/A,FALSE,"CDGq";"RptRM",#N/A,FALSE,"CDGm"}</definedName>
    <definedName name="wrn.Restricted._.Rpts._4" localSheetId="12" hidden="1">{"RptRY",#N/A,FALSE,"CDGy";"RptRQ",#N/A,FALSE,"CDGq";"RptRM",#N/A,FALSE,"CDGm"}</definedName>
    <definedName name="wrn.Restricted._.Rpts._4" localSheetId="2" hidden="1">{"RptRY",#N/A,FALSE,"CDGy";"RptRQ",#N/A,FALSE,"CDGq";"RptRM",#N/A,FALSE,"CDGm"}</definedName>
    <definedName name="wrn.Restricted._.Rpts._4" localSheetId="17" hidden="1">{"RptRY",#N/A,FALSE,"CDGy";"RptRQ",#N/A,FALSE,"CDGq";"RptRM",#N/A,FALSE,"CDGm"}</definedName>
    <definedName name="wrn.Restricted._.Rpts._4" localSheetId="18" hidden="1">{"RptRY",#N/A,FALSE,"CDGy";"RptRQ",#N/A,FALSE,"CDGq";"RptRM",#N/A,FALSE,"CDGm"}</definedName>
    <definedName name="wrn.Restricted._.Rpts._4" localSheetId="16"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4" localSheetId="4" hidden="1">{"RptRY",#N/A,FALSE,"CDGy";"RptRQ",#N/A,FALSE,"CDGq";"RptRM",#N/A,FALSE,"CDGm"}</definedName>
    <definedName name="wrn.Restricted._.Rpts._5" localSheetId="3" hidden="1">{"RptRY",#N/A,FALSE,"CDGy";"RptRQ",#N/A,FALSE,"CDGq";"RptRM",#N/A,FALSE,"CDGm"}</definedName>
    <definedName name="wrn.Restricted._.Rpts._5" localSheetId="5" hidden="1">{"RptRY",#N/A,FALSE,"CDGy";"RptRQ",#N/A,FALSE,"CDGq";"RptRM",#N/A,FALSE,"CDGm"}</definedName>
    <definedName name="wrn.Restricted._.Rpts._5" localSheetId="12" hidden="1">{"RptRY",#N/A,FALSE,"CDGy";"RptRQ",#N/A,FALSE,"CDGq";"RptRM",#N/A,FALSE,"CDGm"}</definedName>
    <definedName name="wrn.Restricted._.Rpts._5" localSheetId="2" hidden="1">{"RptRY",#N/A,FALSE,"CDGy";"RptRQ",#N/A,FALSE,"CDGq";"RptRM",#N/A,FALSE,"CDGm"}</definedName>
    <definedName name="wrn.Restricted._.Rpts._5" localSheetId="17" hidden="1">{"RptRY",#N/A,FALSE,"CDGy";"RptRQ",#N/A,FALSE,"CDGq";"RptRM",#N/A,FALSE,"CDGm"}</definedName>
    <definedName name="wrn.Restricted._.Rpts._5" localSheetId="18" hidden="1">{"RptRY",#N/A,FALSE,"CDGy";"RptRQ",#N/A,FALSE,"CDGq";"RptRM",#N/A,FALSE,"CDGm"}</definedName>
    <definedName name="wrn.Restricted._.Rpts._5" localSheetId="16"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Restricted._.Rpts._5" localSheetId="4" hidden="1">{"RptRY",#N/A,FALSE,"CDGy";"RptRQ",#N/A,FALSE,"CDGq";"RptRM",#N/A,FALSE,"CDGm"}</definedName>
    <definedName name="wrn.Segments." localSheetId="3" hidden="1">{"view1",#N/A,FALSE,"Consolidated";"view2",#N/A,FALSE,"Consolidated (sum)";"view1",#N/A,FALSE,"Gen Sys";"view1",#N/A,FALSE,"Semicon";"view1",#N/A,FALSE,"Mess|Med";"view1",#N/A,FALSE,"Land Mob";"view1",#N/A,FALSE,"Other Prod";"view1",#N/A,FALSE,"Adj|Elim"}</definedName>
    <definedName name="wrn.Segments." localSheetId="5"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7" hidden="1">{"view1",#N/A,FALSE,"Consolidated";"view2",#N/A,FALSE,"Consolidated (sum)";"view1",#N/A,FALSE,"Gen Sys";"view1",#N/A,FALSE,"Semicon";"view1",#N/A,FALSE,"Mess|Med";"view1",#N/A,FALSE,"Land Mob";"view1",#N/A,FALSE,"Other Prod";"view1",#N/A,FALSE,"Adj|Elim"}</definedName>
    <definedName name="wrn.Segments." localSheetId="18" hidden="1">{"view1",#N/A,FALSE,"Consolidated";"view2",#N/A,FALSE,"Consolidated (sum)";"view1",#N/A,FALSE,"Gen Sys";"view1",#N/A,FALSE,"Semicon";"view1",#N/A,FALSE,"Mess|Med";"view1",#N/A,FALSE,"Land Mob";"view1",#N/A,FALSE,"Other Prod";"view1",#N/A,FALSE,"Adj|Elim"}</definedName>
    <definedName name="wrn.Segments." localSheetId="16"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gments." localSheetId="4" hidden="1">{"view1",#N/A,FALSE,"Consolidated";"view2",#N/A,FALSE,"Consolidated (sum)";"view1",#N/A,FALSE,"Gen Sys";"view1",#N/A,FALSE,"Semicon";"view1",#N/A,FALSE,"Mess|Med";"view1",#N/A,FALSE,"Land Mob";"view1",#N/A,FALSE,"Other Prod";"view1",#N/A,FALSE,"Adj|Elim"}</definedName>
    <definedName name="wrn.sens." localSheetId="3" hidden="1">{"sens1\",#N/A,FALSE,"PF";"sens2",#N/A,FALSE,"PF";"sens3",#N/A,FALSE,"PF";"sens4",#N/A,FALSE,"PF"}</definedName>
    <definedName name="wrn.sens." localSheetId="5" hidden="1">{"sens1\",#N/A,FALSE,"PF";"sens2",#N/A,FALSE,"PF";"sens3",#N/A,FALSE,"PF";"sens4",#N/A,FALSE,"PF"}</definedName>
    <definedName name="wrn.sens." localSheetId="12" hidden="1">{"sens1\",#N/A,FALSE,"PF";"sens2",#N/A,FALSE,"PF";"sens3",#N/A,FALSE,"PF";"sens4",#N/A,FALSE,"PF"}</definedName>
    <definedName name="wrn.sens." localSheetId="2" hidden="1">{"sens1\",#N/A,FALSE,"PF";"sens2",#N/A,FALSE,"PF";"sens3",#N/A,FALSE,"PF";"sens4",#N/A,FALSE,"PF"}</definedName>
    <definedName name="wrn.sens." localSheetId="17" hidden="1">{"sens1\",#N/A,FALSE,"PF";"sens2",#N/A,FALSE,"PF";"sens3",#N/A,FALSE,"PF";"sens4",#N/A,FALSE,"PF"}</definedName>
    <definedName name="wrn.sens." localSheetId="18" hidden="1">{"sens1\",#N/A,FALSE,"PF";"sens2",#N/A,FALSE,"PF";"sens3",#N/A,FALSE,"PF";"sens4",#N/A,FALSE,"PF"}</definedName>
    <definedName name="wrn.sens." localSheetId="16"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 localSheetId="4" hidden="1">{"sens1\",#N/A,FALSE,"PF";"sens2",#N/A,FALSE,"PF";"sens3",#N/A,FALSE,"PF";"sens4",#N/A,FALSE,"PF"}</definedName>
    <definedName name="wrn.sens3." localSheetId="3" hidden="1">{"sens1\",#N/A,FALSE,"PF";"sens2",#N/A,FALSE,"PF";"sens3",#N/A,FALSE,"PF";"sens4",#N/A,FALSE,"PF"}</definedName>
    <definedName name="wrn.sens3." localSheetId="5" hidden="1">{"sens1\",#N/A,FALSE,"PF";"sens2",#N/A,FALSE,"PF";"sens3",#N/A,FALSE,"PF";"sens4",#N/A,FALSE,"PF"}</definedName>
    <definedName name="wrn.sens3." localSheetId="12" hidden="1">{"sens1\",#N/A,FALSE,"PF";"sens2",#N/A,FALSE,"PF";"sens3",#N/A,FALSE,"PF";"sens4",#N/A,FALSE,"PF"}</definedName>
    <definedName name="wrn.sens3." localSheetId="2" hidden="1">{"sens1\",#N/A,FALSE,"PF";"sens2",#N/A,FALSE,"PF";"sens3",#N/A,FALSE,"PF";"sens4",#N/A,FALSE,"PF"}</definedName>
    <definedName name="wrn.sens3." localSheetId="17" hidden="1">{"sens1\",#N/A,FALSE,"PF";"sens2",#N/A,FALSE,"PF";"sens3",#N/A,FALSE,"PF";"sens4",#N/A,FALSE,"PF"}</definedName>
    <definedName name="wrn.sens3." localSheetId="18" hidden="1">{"sens1\",#N/A,FALSE,"PF";"sens2",#N/A,FALSE,"PF";"sens3",#N/A,FALSE,"PF";"sens4",#N/A,FALSE,"PF"}</definedName>
    <definedName name="wrn.sens3." localSheetId="16"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sens3." localSheetId="4" hidden="1">{"sens1\",#N/A,FALSE,"PF";"sens2",#N/A,FALSE,"PF";"sens3",#N/A,FALSE,"PF";"sens4",#N/A,FALSE,"PF"}</definedName>
    <definedName name="wrn.Tables." localSheetId="3" hidden="1">{"view1",#N/A,FALSE,"Tables";"view2",#N/A,FALSE,"Tables";"view3",#N/A,FALSE,"Tables"}</definedName>
    <definedName name="wrn.Tables." localSheetId="5" hidden="1">{"view1",#N/A,FALSE,"Tables";"view2",#N/A,FALSE,"Tables";"view3",#N/A,FALSE,"Tables"}</definedName>
    <definedName name="wrn.Tables." localSheetId="12" hidden="1">{"view1",#N/A,FALSE,"Tables";"view2",#N/A,FALSE,"Tables";"view3",#N/A,FALSE,"Tables"}</definedName>
    <definedName name="wrn.Tables." localSheetId="2" hidden="1">{"view1",#N/A,FALSE,"Tables";"view2",#N/A,FALSE,"Tables";"view3",#N/A,FALSE,"Tables"}</definedName>
    <definedName name="wrn.Tables." localSheetId="17" hidden="1">{"view1",#N/A,FALSE,"Tables";"view2",#N/A,FALSE,"Tables";"view3",#N/A,FALSE,"Tables"}</definedName>
    <definedName name="wrn.Tables." localSheetId="18" hidden="1">{"view1",#N/A,FALSE,"Tables";"view2",#N/A,FALSE,"Tables";"view3",#N/A,FALSE,"Tables"}</definedName>
    <definedName name="wrn.Tables." localSheetId="16"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bles." localSheetId="4" hidden="1">{"view1",#N/A,FALSE,"Tables";"view2",#N/A,FALSE,"Tables";"view3",#N/A,FALSE,"Tables"}</definedName>
    <definedName name="wrn.Target." localSheetId="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5"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7"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8"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6"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4"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3" hidden="1">{#N/A,#N/A,TRUE,"Tar-Ass";#N/A,#N/A,TRUE,"Tar-Ass LBO";#N/A,#N/A,TRUE,"LBO Ret";#N/A,#N/A,TRUE,"Tar-BS LBO";#N/A,#N/A,TRUE,"Tar-IS LBO";#N/A,#N/A,TRUE,"Tar-CF LBO";#N/A,#N/A,TRUE,"Tar-Debt LBO";#N/A,#N/A,TRUE,"Tar-Int LBO";#N/A,#N/A,TRUE,"Tar-Taxes LBO";#N/A,#N/A,TRUE,"Tar-Val LBO"}</definedName>
    <definedName name="wrn.TargetLBO." localSheetId="5"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7" hidden="1">{#N/A,#N/A,TRUE,"Tar-Ass";#N/A,#N/A,TRUE,"Tar-Ass LBO";#N/A,#N/A,TRUE,"LBO Ret";#N/A,#N/A,TRUE,"Tar-BS LBO";#N/A,#N/A,TRUE,"Tar-IS LBO";#N/A,#N/A,TRUE,"Tar-CF LBO";#N/A,#N/A,TRUE,"Tar-Debt LBO";#N/A,#N/A,TRUE,"Tar-Int LBO";#N/A,#N/A,TRUE,"Tar-Taxes LBO";#N/A,#N/A,TRUE,"Tar-Val LBO"}</definedName>
    <definedName name="wrn.TargetLBO." localSheetId="18" hidden="1">{#N/A,#N/A,TRUE,"Tar-Ass";#N/A,#N/A,TRUE,"Tar-Ass LBO";#N/A,#N/A,TRUE,"LBO Ret";#N/A,#N/A,TRUE,"Tar-BS LBO";#N/A,#N/A,TRUE,"Tar-IS LBO";#N/A,#N/A,TRUE,"Tar-CF LBO";#N/A,#N/A,TRUE,"Tar-Debt LBO";#N/A,#N/A,TRUE,"Tar-Int LBO";#N/A,#N/A,TRUE,"Tar-Taxes LBO";#N/A,#N/A,TRUE,"Tar-Val LBO"}</definedName>
    <definedName name="wrn.TargetLBO." localSheetId="16"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LBO." localSheetId="4" hidden="1">{#N/A,#N/A,TRUE,"Tar-Ass";#N/A,#N/A,TRUE,"Tar-Ass LBO";#N/A,#N/A,TRUE,"LBO Ret";#N/A,#N/A,TRUE,"Tar-BS LBO";#N/A,#N/A,TRUE,"Tar-IS LBO";#N/A,#N/A,TRUE,"Tar-CF LBO";#N/A,#N/A,TRUE,"Tar-Debt LBO";#N/A,#N/A,TRUE,"Tar-Int LBO";#N/A,#N/A,TRUE,"Tar-Taxes LBO";#N/A,#N/A,TRUE,"Tar-Val LBO"}</definedName>
    <definedName name="wrn.TargetState." localSheetId="3" hidden="1">{#N/A,#N/A,FALSE,"Tar-Ass";#N/A,#N/A,FALSE,"Tar-IS";#N/A,#N/A,FALSE,"Tar-BS";#N/A,#N/A,FALSE,"Tar-Adg BS";#N/A,#N/A,FALSE,"Tar-CF"}</definedName>
    <definedName name="wrn.TargetState." localSheetId="5" hidden="1">{#N/A,#N/A,FALSE,"Tar-Ass";#N/A,#N/A,FALSE,"Tar-IS";#N/A,#N/A,FALSE,"Tar-BS";#N/A,#N/A,FALSE,"Tar-Adg BS";#N/A,#N/A,FALSE,"Tar-CF"}</definedName>
    <definedName name="wrn.TargetState." localSheetId="12" hidden="1">{#N/A,#N/A,FALSE,"Tar-Ass";#N/A,#N/A,FALSE,"Tar-IS";#N/A,#N/A,FALSE,"Tar-BS";#N/A,#N/A,FALSE,"Tar-Adg BS";#N/A,#N/A,FALSE,"Tar-CF"}</definedName>
    <definedName name="wrn.TargetState." localSheetId="2" hidden="1">{#N/A,#N/A,FALSE,"Tar-Ass";#N/A,#N/A,FALSE,"Tar-IS";#N/A,#N/A,FALSE,"Tar-BS";#N/A,#N/A,FALSE,"Tar-Adg BS";#N/A,#N/A,FALSE,"Tar-CF"}</definedName>
    <definedName name="wrn.TargetState." localSheetId="17" hidden="1">{#N/A,#N/A,FALSE,"Tar-Ass";#N/A,#N/A,FALSE,"Tar-IS";#N/A,#N/A,FALSE,"Tar-BS";#N/A,#N/A,FALSE,"Tar-Adg BS";#N/A,#N/A,FALSE,"Tar-CF"}</definedName>
    <definedName name="wrn.TargetState." localSheetId="18" hidden="1">{#N/A,#N/A,FALSE,"Tar-Ass";#N/A,#N/A,FALSE,"Tar-IS";#N/A,#N/A,FALSE,"Tar-BS";#N/A,#N/A,FALSE,"Tar-Adg BS";#N/A,#N/A,FALSE,"Tar-CF"}</definedName>
    <definedName name="wrn.TargetState." localSheetId="16"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State." localSheetId="4" hidden="1">{#N/A,#N/A,FALSE,"Tar-Ass";#N/A,#N/A,FALSE,"Tar-IS";#N/A,#N/A,FALSE,"Tar-BS";#N/A,#N/A,FALSE,"Tar-Adg BS";#N/A,#N/A,FALSE,"Tar-CF"}</definedName>
    <definedName name="wrn.TargetVal." localSheetId="3" hidden="1">{#N/A,#N/A,TRUE,"Val - sum";#N/A,#N/A,TRUE,"Val - Sum1";#N/A,#N/A,TRUE,"Val - sum2";#N/A,#N/A,TRUE,"Val - Sum3";#N/A,#N/A,TRUE,"Tar-DCF";#N/A,#N/A,TRUE,"Tar-Val LBO";#N/A,#N/A,TRUE,"Tar-Mult Val"}</definedName>
    <definedName name="wrn.TargetVal." localSheetId="5"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7" hidden="1">{#N/A,#N/A,TRUE,"Val - sum";#N/A,#N/A,TRUE,"Val - Sum1";#N/A,#N/A,TRUE,"Val - sum2";#N/A,#N/A,TRUE,"Val - Sum3";#N/A,#N/A,TRUE,"Tar-DCF";#N/A,#N/A,TRUE,"Tar-Val LBO";#N/A,#N/A,TRUE,"Tar-Mult Val"}</definedName>
    <definedName name="wrn.TargetVal." localSheetId="18" hidden="1">{#N/A,#N/A,TRUE,"Val - sum";#N/A,#N/A,TRUE,"Val - Sum1";#N/A,#N/A,TRUE,"Val - sum2";#N/A,#N/A,TRUE,"Val - Sum3";#N/A,#N/A,TRUE,"Tar-DCF";#N/A,#N/A,TRUE,"Tar-Val LBO";#N/A,#N/A,TRUE,"Tar-Mult Val"}</definedName>
    <definedName name="wrn.TargetVal." localSheetId="16"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rgetVal." localSheetId="4" hidden="1">{#N/A,#N/A,TRUE,"Val - sum";#N/A,#N/A,TRUE,"Val - Sum1";#N/A,#N/A,TRUE,"Val - sum2";#N/A,#N/A,TRUE,"Val - Sum3";#N/A,#N/A,TRUE,"Tar-DCF";#N/A,#N/A,TRUE,"Tar-Val LBO";#N/A,#N/A,TRUE,"Tar-Mult Val"}</definedName>
    <definedName name="wrn.Taxes." localSheetId="3" hidden="1">{"Def Tax Long",#N/A,TRUE,"Financials";"Def Tax Short",#N/A,TRUE,"Financials";"Cons Tax Sched",#N/A,TRUE,"Financials"}</definedName>
    <definedName name="wrn.Taxes." localSheetId="5"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7" hidden="1">{"Def Tax Long",#N/A,TRUE,"Financials";"Def Tax Short",#N/A,TRUE,"Financials";"Cons Tax Sched",#N/A,TRUE,"Financials"}</definedName>
    <definedName name="wrn.Taxes." localSheetId="18" hidden="1">{"Def Tax Long",#N/A,TRUE,"Financials";"Def Tax Short",#N/A,TRUE,"Financials";"Cons Tax Sched",#N/A,TRUE,"Financials"}</definedName>
    <definedName name="wrn.Taxes." localSheetId="16"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axes." localSheetId="4" hidden="1">{"Def Tax Long",#N/A,TRUE,"Financials";"Def Tax Short",#N/A,TRUE,"Financials";"Cons Tax Sched",#N/A,TRUE,"Financials"}</definedName>
    <definedName name="wrn.TOOL." localSheetId="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5"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7"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8"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6"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4"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3" hidden="1">{#N/A,#N/A,FALSE,"Trans-Sum";#N/A,#N/A,FALSE,"Accr-Dilu2";#N/A,#N/A,FALSE,"Contribution";#N/A,#N/A,FALSE,"Combined";#N/A,#N/A,FALSE,"ASTF";#N/A,#N/A,FALSE,"BRA";#N/A,#N/A,FALSE,"Bra_C";#N/A,#N/A,FALSE,"AcqMults";#N/A,#N/A,FALSE,"CompMults";#N/A,#N/A,FALSE,"DCF";#N/A,#N/A,FALSE,"WACC";#N/A,#N/A,FALSE,"LBO";#N/A,#N/A,FALSE,"Summary";#N/A,#N/A,FALSE,"StructSum"}</definedName>
    <definedName name="wrn.Total." localSheetId="5"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7" hidden="1">{#N/A,#N/A,FALSE,"Trans-Sum";#N/A,#N/A,FALSE,"Accr-Dilu2";#N/A,#N/A,FALSE,"Contribution";#N/A,#N/A,FALSE,"Combined";#N/A,#N/A,FALSE,"ASTF";#N/A,#N/A,FALSE,"BRA";#N/A,#N/A,FALSE,"Bra_C";#N/A,#N/A,FALSE,"AcqMults";#N/A,#N/A,FALSE,"CompMults";#N/A,#N/A,FALSE,"DCF";#N/A,#N/A,FALSE,"WACC";#N/A,#N/A,FALSE,"LBO";#N/A,#N/A,FALSE,"Summary";#N/A,#N/A,FALSE,"StructSum"}</definedName>
    <definedName name="wrn.Total." localSheetId="18" hidden="1">{#N/A,#N/A,FALSE,"Trans-Sum";#N/A,#N/A,FALSE,"Accr-Dilu2";#N/A,#N/A,FALSE,"Contribution";#N/A,#N/A,FALSE,"Combined";#N/A,#N/A,FALSE,"ASTF";#N/A,#N/A,FALSE,"BRA";#N/A,#N/A,FALSE,"Bra_C";#N/A,#N/A,FALSE,"AcqMults";#N/A,#N/A,FALSE,"CompMults";#N/A,#N/A,FALSE,"DCF";#N/A,#N/A,FALSE,"WACC";#N/A,#N/A,FALSE,"LBO";#N/A,#N/A,FALSE,"Summary";#N/A,#N/A,FALSE,"StructSum"}</definedName>
    <definedName name="wrn.Total." localSheetId="16"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otal." localSheetId="4"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3" hidden="1">{#N/A,#N/A,TRUE,"TransPrcd 1";#N/A,#N/A,TRUE,"TransPrcd 2";#N/A,#N/A,TRUE,"TransPrcd 3"}</definedName>
    <definedName name="wrn.TransPrcd_123." localSheetId="5" hidden="1">{#N/A,#N/A,TRUE,"TransPrcd 1";#N/A,#N/A,TRUE,"TransPrcd 2";#N/A,#N/A,TRUE,"TransPrcd 3"}</definedName>
    <definedName name="wrn.TransPrcd_123." localSheetId="12" hidden="1">{#N/A,#N/A,TRUE,"TransPrcd 1";#N/A,#N/A,TRUE,"TransPrcd 2";#N/A,#N/A,TRUE,"TransPrcd 3"}</definedName>
    <definedName name="wrn.TransPrcd_123." localSheetId="2" hidden="1">{#N/A,#N/A,TRUE,"TransPrcd 1";#N/A,#N/A,TRUE,"TransPrcd 2";#N/A,#N/A,TRUE,"TransPrcd 3"}</definedName>
    <definedName name="wrn.TransPrcd_123." localSheetId="17" hidden="1">{#N/A,#N/A,TRUE,"TransPrcd 1";#N/A,#N/A,TRUE,"TransPrcd 2";#N/A,#N/A,TRUE,"TransPrcd 3"}</definedName>
    <definedName name="wrn.TransPrcd_123." localSheetId="18" hidden="1">{#N/A,#N/A,TRUE,"TransPrcd 1";#N/A,#N/A,TRUE,"TransPrcd 2";#N/A,#N/A,TRUE,"TransPrcd 3"}</definedName>
    <definedName name="wrn.TransPrcd_123." localSheetId="16"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ansPrcd_123." localSheetId="4" hidden="1">{#N/A,#N/A,TRUE,"TransPrcd 1";#N/A,#N/A,TRUE,"TransPrcd 2";#N/A,#N/A,TRUE,"TransPrcd 3"}</definedName>
    <definedName name="wrn.TRIALS." localSheetId="3" hidden="1">{#N/A,#N/A,FALSE,"exp-tr";#N/A,#N/A,FALSE,"696PL-TR";#N/A,#N/A,FALSE,"696bs-tr"}</definedName>
    <definedName name="wrn.TRIALS." localSheetId="5" hidden="1">{#N/A,#N/A,FALSE,"exp-tr";#N/A,#N/A,FALSE,"696PL-TR";#N/A,#N/A,FALSE,"696bs-tr"}</definedName>
    <definedName name="wrn.TRIALS." localSheetId="12" hidden="1">{#N/A,#N/A,FALSE,"exp-tr";#N/A,#N/A,FALSE,"696PL-TR";#N/A,#N/A,FALSE,"696bs-tr"}</definedName>
    <definedName name="wrn.TRIALS." localSheetId="2" hidden="1">{#N/A,#N/A,FALSE,"exp-tr";#N/A,#N/A,FALSE,"696PL-TR";#N/A,#N/A,FALSE,"696bs-tr"}</definedName>
    <definedName name="wrn.TRIALS." localSheetId="17" hidden="1">{#N/A,#N/A,FALSE,"exp-tr";#N/A,#N/A,FALSE,"696PL-TR";#N/A,#N/A,FALSE,"696bs-tr"}</definedName>
    <definedName name="wrn.TRIALS." localSheetId="18" hidden="1">{#N/A,#N/A,FALSE,"exp-tr";#N/A,#N/A,FALSE,"696PL-TR";#N/A,#N/A,FALSE,"696bs-tr"}</definedName>
    <definedName name="wrn.TRIALS." localSheetId="16"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TRIALS." localSheetId="4" hidden="1">{#N/A,#N/A,FALSE,"exp-tr";#N/A,#N/A,FALSE,"696PL-TR";#N/A,#N/A,FALSE,"696bs-tr"}</definedName>
    <definedName name="wrn.Universe." localSheetId="3" hidden="1">{"View_6",#N/A,FALSE,"Mix-Int-R&amp;D";"View_4",#N/A,FALSE,"Margins";"View_5",#N/A,FALSE,"Ratios";"View_3",#N/A,FALSE,"Mix";"View_2",#N/A,FALSE,"FV-EBITDA";"View_1",#N/A,FALSE,"EPS"}</definedName>
    <definedName name="wrn.Universe." localSheetId="5"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7" hidden="1">{"View_6",#N/A,FALSE,"Mix-Int-R&amp;D";"View_4",#N/A,FALSE,"Margins";"View_5",#N/A,FALSE,"Ratios";"View_3",#N/A,FALSE,"Mix";"View_2",#N/A,FALSE,"FV-EBITDA";"View_1",#N/A,FALSE,"EPS"}</definedName>
    <definedName name="wrn.Universe." localSheetId="18" hidden="1">{"View_6",#N/A,FALSE,"Mix-Int-R&amp;D";"View_4",#N/A,FALSE,"Margins";"View_5",#N/A,FALSE,"Ratios";"View_3",#N/A,FALSE,"Mix";"View_2",#N/A,FALSE,"FV-EBITDA";"View_1",#N/A,FALSE,"EPS"}</definedName>
    <definedName name="wrn.Universe." localSheetId="16"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niverse." localSheetId="4" hidden="1">{"View_6",#N/A,FALSE,"Mix-Int-R&amp;D";"View_4",#N/A,FALSE,"Margins";"View_5",#N/A,FALSE,"Ratios";"View_3",#N/A,FALSE,"Mix";"View_2",#N/A,FALSE,"FV-EBITDA";"View_1",#N/A,FALSE,"EPS"}</definedName>
    <definedName name="wrn.upstairs." localSheetId="3" hidden="1">{"histincome",#N/A,FALSE,"hyfins";"closing balance",#N/A,FALSE,"hyfins"}</definedName>
    <definedName name="wrn.upstairs." localSheetId="5" hidden="1">{"histincome",#N/A,FALSE,"hyfins";"closing balance",#N/A,FALSE,"hyfins"}</definedName>
    <definedName name="wrn.upstairs." localSheetId="12" hidden="1">{"histincome",#N/A,FALSE,"hyfins";"closing balance",#N/A,FALSE,"hyfins"}</definedName>
    <definedName name="wrn.upstairs." localSheetId="2" hidden="1">{"histincome",#N/A,FALSE,"hyfins";"closing balance",#N/A,FALSE,"hyfins"}</definedName>
    <definedName name="wrn.upstairs." localSheetId="17" hidden="1">{"histincome",#N/A,FALSE,"hyfins";"closing balance",#N/A,FALSE,"hyfins"}</definedName>
    <definedName name="wrn.upstairs." localSheetId="18" hidden="1">{"histincome",#N/A,FALSE,"hyfins";"closing balance",#N/A,FALSE,"hyfins"}</definedName>
    <definedName name="wrn.upstairs." localSheetId="16"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upstairs." localSheetId="4" hidden="1">{"histincome",#N/A,FALSE,"hyfins";"closing balance",#N/A,FALSE,"hyfins"}</definedName>
    <definedName name="wrn.VALUATION." localSheetId="3" hidden="1">{#N/A,#N/A,FALSE,"Pooling";#N/A,#N/A,FALSE,"income";#N/A,#N/A,FALSE,"valuation"}</definedName>
    <definedName name="wrn.VALUATION." localSheetId="5" hidden="1">{#N/A,#N/A,FALSE,"Pooling";#N/A,#N/A,FALSE,"income";#N/A,#N/A,FALSE,"valuation"}</definedName>
    <definedName name="wrn.VALUATION." localSheetId="12" hidden="1">{#N/A,#N/A,FALSE,"Pooling";#N/A,#N/A,FALSE,"income";#N/A,#N/A,FALSE,"valuation"}</definedName>
    <definedName name="wrn.VALUATION." localSheetId="2" hidden="1">{#N/A,#N/A,FALSE,"Pooling";#N/A,#N/A,FALSE,"income";#N/A,#N/A,FALSE,"valuation"}</definedName>
    <definedName name="wrn.VALUATION." localSheetId="17" hidden="1">{#N/A,#N/A,FALSE,"Pooling";#N/A,#N/A,FALSE,"income";#N/A,#N/A,FALSE,"valuation"}</definedName>
    <definedName name="wrn.VALUATION." localSheetId="18" hidden="1">{#N/A,#N/A,FALSE,"Pooling";#N/A,#N/A,FALSE,"income";#N/A,#N/A,FALSE,"valuation"}</definedName>
    <definedName name="wrn.VALUATION." localSheetId="16"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VALUATION." localSheetId="4" hidden="1">{#N/A,#N/A,FALSE,"Pooling";#N/A,#N/A,FALSE,"income";#N/A,#N/A,FALSE,"valuation"}</definedName>
    <definedName name="wrn.wicor." localSheetId="3" hidden="1">{#N/A,#N/A,FALSE,"FACTSHEETS";#N/A,#N/A,FALSE,"pump";#N/A,#N/A,FALSE,"filter"}</definedName>
    <definedName name="wrn.wicor." localSheetId="5" hidden="1">{#N/A,#N/A,FALSE,"FACTSHEETS";#N/A,#N/A,FALSE,"pump";#N/A,#N/A,FALSE,"filter"}</definedName>
    <definedName name="wrn.wicor." localSheetId="12" hidden="1">{#N/A,#N/A,FALSE,"FACTSHEETS";#N/A,#N/A,FALSE,"pump";#N/A,#N/A,FALSE,"filter"}</definedName>
    <definedName name="wrn.wicor." localSheetId="2" hidden="1">{#N/A,#N/A,FALSE,"FACTSHEETS";#N/A,#N/A,FALSE,"pump";#N/A,#N/A,FALSE,"filter"}</definedName>
    <definedName name="wrn.wicor." localSheetId="17" hidden="1">{#N/A,#N/A,FALSE,"FACTSHEETS";#N/A,#N/A,FALSE,"pump";#N/A,#N/A,FALSE,"filter"}</definedName>
    <definedName name="wrn.wicor." localSheetId="18" hidden="1">{#N/A,#N/A,FALSE,"FACTSHEETS";#N/A,#N/A,FALSE,"pump";#N/A,#N/A,FALSE,"filter"}</definedName>
    <definedName name="wrn.wicor." localSheetId="16"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rn.wicor." localSheetId="4" hidden="1">{#N/A,#N/A,FALSE,"FACTSHEETS";#N/A,#N/A,FALSE,"pump";#N/A,#N/A,FALSE,"filter"}</definedName>
    <definedName name="wvu.ADM._.ACCTG._.BUDGET."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5"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7"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8"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6"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4"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5"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7"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8"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6"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4"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5"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7"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8"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6"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4"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5"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7"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8"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6"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4"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5"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7"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8"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6"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4"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5"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7"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8"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6"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4"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5"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7"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8"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6"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4"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5"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7"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8"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6"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4"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5"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7"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8"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6"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4"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5"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7"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8"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6"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4"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5"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7"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8"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6"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4"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5"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7"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8"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6"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4"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5"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7"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8"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6"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4"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5"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7"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8"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6"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4"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5"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7"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8"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6"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4"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5"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7"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8"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6"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4"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5"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7"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8"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6"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4"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5"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7"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8"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6"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4"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5"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7"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8"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6"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4"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5"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7"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8"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6"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4"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5"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7"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8"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6"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4"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5"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7"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8"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6"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4"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5"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7"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8"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6"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4"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5"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7"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8"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6"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4"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5"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7"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8"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6"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4"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5"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7"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8"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6"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4"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5"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7"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8"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6"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4"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5"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7"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8"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6"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4"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5"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7"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8"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6"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4"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5"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7"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8"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6"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4"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5"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7"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8"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6"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4"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5"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7"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8"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6"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4"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5"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7"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8"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6"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4"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5"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7"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8"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6"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4"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5"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7"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8"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6"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4"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5"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7"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8"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6"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4"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5"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7"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8"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6"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4"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5"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7"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8"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6"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4"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5"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7"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8"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6"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4"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5"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7"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8"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6"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4"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5"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7"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8"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6"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4"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5"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7"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8"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6"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4"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5"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7"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8"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6"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4"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5"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7"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8"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6"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4"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5"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7"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8"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6"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4"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5"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7"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8"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6"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4"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5"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7"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8"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6"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4"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5"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7"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8"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6"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4"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5"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7"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8"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6"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4"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5"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7"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8"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6"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4"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5"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7"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8"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6"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4"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5"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7"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8"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6"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4"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5"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7"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8"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6"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4"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5"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7"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8"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6"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4"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5"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7"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8"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6"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4"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5"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7"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8"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6"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4"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5"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7"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8"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6"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4"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5"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7"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8"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6"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4"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5"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7"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8"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6"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4"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5"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7"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8"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6"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4"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5"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7"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8"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6"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4"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5"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7"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8"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6"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4"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5"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7"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8"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6"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4"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5"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7"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8"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6"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4"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5"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7"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8"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6"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4"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5"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7"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8"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6"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4"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5"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7"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8"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6"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4"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5"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7"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8"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6"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4"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5"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7"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8"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6"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4"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5"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7"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8"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6"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4"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5"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7"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8"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6"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4"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3" hidden="1">{#N/A,#N/A,FALSE,"FY97";#N/A,#N/A,FALSE,"FY98";#N/A,#N/A,FALSE,"FY99";#N/A,#N/A,FALSE,"FY00";#N/A,#N/A,FALSE,"FY01"}</definedName>
    <definedName name="x" localSheetId="5" hidden="1">{#N/A,#N/A,FALSE,"FY97";#N/A,#N/A,FALSE,"FY98";#N/A,#N/A,FALSE,"FY99";#N/A,#N/A,FALSE,"FY00";#N/A,#N/A,FALSE,"FY01"}</definedName>
    <definedName name="x" localSheetId="12" hidden="1">{#N/A,#N/A,FALSE,"FY97";#N/A,#N/A,FALSE,"FY98";#N/A,#N/A,FALSE,"FY99";#N/A,#N/A,FALSE,"FY00";#N/A,#N/A,FALSE,"FY01"}</definedName>
    <definedName name="x" localSheetId="2" hidden="1">{#N/A,#N/A,FALSE,"FY97";#N/A,#N/A,FALSE,"FY98";#N/A,#N/A,FALSE,"FY99";#N/A,#N/A,FALSE,"FY00";#N/A,#N/A,FALSE,"FY01"}</definedName>
    <definedName name="x" localSheetId="17" hidden="1">{#N/A,#N/A,FALSE,"FY97";#N/A,#N/A,FALSE,"FY98";#N/A,#N/A,FALSE,"FY99";#N/A,#N/A,FALSE,"FY00";#N/A,#N/A,FALSE,"FY01"}</definedName>
    <definedName name="x" localSheetId="18" hidden="1">{#N/A,#N/A,FALSE,"FY97";#N/A,#N/A,FALSE,"FY98";#N/A,#N/A,FALSE,"FY99";#N/A,#N/A,FALSE,"FY00";#N/A,#N/A,FALSE,"FY01"}</definedName>
    <definedName name="x" localSheetId="16"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 localSheetId="4" hidden="1">{#N/A,#N/A,FALSE,"FY97";#N/A,#N/A,FALSE,"FY98";#N/A,#N/A,FALSE,"FY99";#N/A,#N/A,FALSE,"FY00";#N/A,#N/A,FALSE,"FY01"}</definedName>
    <definedName name="xyz" localSheetId="3" hidden="1">{"histincome",#N/A,FALSE,"hyfins";"closing balance",#N/A,FALSE,"hyfins"}</definedName>
    <definedName name="xyz" localSheetId="5" hidden="1">{"histincome",#N/A,FALSE,"hyfins";"closing balance",#N/A,FALSE,"hyfins"}</definedName>
    <definedName name="xyz" localSheetId="12" hidden="1">{"histincome",#N/A,FALSE,"hyfins";"closing balance",#N/A,FALSE,"hyfins"}</definedName>
    <definedName name="xyz" localSheetId="2" hidden="1">{"histincome",#N/A,FALSE,"hyfins";"closing balance",#N/A,FALSE,"hyfins"}</definedName>
    <definedName name="xyz" localSheetId="17" hidden="1">{"histincome",#N/A,FALSE,"hyfins";"closing balance",#N/A,FALSE,"hyfins"}</definedName>
    <definedName name="xyz" localSheetId="18" hidden="1">{"histincome",#N/A,FALSE,"hyfins";"closing balance",#N/A,FALSE,"hyfins"}</definedName>
    <definedName name="xyz" localSheetId="16"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xyz" localSheetId="4" hidden="1">{"histincome",#N/A,FALSE,"hyfins";"closing balance",#N/A,FALSE,"hyfins"}</definedName>
    <definedName name="Z_0ED1E0EB_DE2C_11D2_B938_00C04F5826AB_.wvu.PrintArea" localSheetId="5" hidden="1">#REF!</definedName>
    <definedName name="Z_0ED1E0EB_DE2C_11D2_B938_00C04F5826AB_.wvu.PrintArea" localSheetId="17" hidden="1">#REF!</definedName>
    <definedName name="Z_0ED1E0EB_DE2C_11D2_B938_00C04F5826AB_.wvu.PrintArea" localSheetId="18" hidden="1">#REF!</definedName>
    <definedName name="Z_0ED1E0EB_DE2C_11D2_B938_00C04F5826AB_.wvu.PrintArea" localSheetId="16" hidden="1">#REF!</definedName>
    <definedName name="Z_0ED1E0EB_DE2C_11D2_B938_00C04F5826AB_.wvu.PrintArea" localSheetId="1" hidden="1">#REF!</definedName>
    <definedName name="Z_0ED1E0EB_DE2C_11D2_B938_00C04F5826AB_.wvu.PrintArea" localSheetId="4" hidden="1">#REF!</definedName>
    <definedName name="Z_0EDF2572_F2C1_11D2_926B_00C04F5F225D_.wvu.PrintArea" localSheetId="5" hidden="1">#REF!</definedName>
    <definedName name="Z_0EDF2572_F2C1_11D2_926B_00C04F5F225D_.wvu.PrintArea" localSheetId="17" hidden="1">#REF!</definedName>
    <definedName name="Z_0EDF2572_F2C1_11D2_926B_00C04F5F225D_.wvu.PrintArea" localSheetId="18" hidden="1">#REF!</definedName>
    <definedName name="Z_0EDF2572_F2C1_11D2_926B_00C04F5F225D_.wvu.PrintArea" localSheetId="16" hidden="1">#REF!</definedName>
    <definedName name="Z_0EDF2572_F2C1_11D2_926B_00C04F5F225D_.wvu.PrintArea" localSheetId="1" hidden="1">#REF!</definedName>
    <definedName name="Z_0EDF2572_F2C1_11D2_926B_00C04F5F225D_.wvu.PrintArea" localSheetId="4" hidden="1">#REF!</definedName>
    <definedName name="Z_11F9FE5D_DD66_11D2_925D_00C04F5F225D_.wvu.PrintArea" localSheetId="5" hidden="1">#REF!</definedName>
    <definedName name="Z_11F9FE5D_DD66_11D2_925D_00C04F5F225D_.wvu.PrintArea" localSheetId="17" hidden="1">#REF!</definedName>
    <definedName name="Z_11F9FE5D_DD66_11D2_925D_00C04F5F225D_.wvu.PrintArea" localSheetId="16" hidden="1">#REF!</definedName>
    <definedName name="Z_11F9FE5D_DD66_11D2_925D_00C04F5F225D_.wvu.PrintArea" localSheetId="1" hidden="1">#REF!</definedName>
    <definedName name="Z_11F9FE5D_DD66_11D2_925D_00C04F5F225D_.wvu.PrintArea" localSheetId="4" hidden="1">#REF!</definedName>
    <definedName name="Z_16754C5B_0808_11D3_B965_00C04F5826AB_.wvu.PrintArea" localSheetId="5" hidden="1">#REF!</definedName>
    <definedName name="Z_16754C5B_0808_11D3_B965_00C04F5826AB_.wvu.PrintArea" localSheetId="17" hidden="1">#REF!</definedName>
    <definedName name="Z_16754C5B_0808_11D3_B965_00C04F5826AB_.wvu.PrintArea" localSheetId="16" hidden="1">#REF!</definedName>
    <definedName name="Z_16754C5B_0808_11D3_B965_00C04F5826AB_.wvu.PrintArea" localSheetId="1" hidden="1">#REF!</definedName>
    <definedName name="Z_16754C5B_0808_11D3_B965_00C04F5826AB_.wvu.PrintArea" localSheetId="4" hidden="1">#REF!</definedName>
    <definedName name="Z_19A07FCD_0D47_11D3_B969_00C04F582879_.wvu.PrintArea" localSheetId="5" hidden="1">#REF!</definedName>
    <definedName name="Z_19A07FCD_0D47_11D3_B969_00C04F582879_.wvu.PrintArea" localSheetId="17" hidden="1">#REF!</definedName>
    <definedName name="Z_19A07FCD_0D47_11D3_B969_00C04F582879_.wvu.PrintArea" localSheetId="16" hidden="1">#REF!</definedName>
    <definedName name="Z_19A07FCD_0D47_11D3_B969_00C04F582879_.wvu.PrintArea" localSheetId="1" hidden="1">#REF!</definedName>
    <definedName name="Z_19A07FCD_0D47_11D3_B969_00C04F582879_.wvu.PrintArea" localSheetId="4" hidden="1">#REF!</definedName>
    <definedName name="Z_1D7323BC_F695_11D2_9270_00C04F5F225D_.wvu.PrintArea" localSheetId="5" hidden="1">#REF!</definedName>
    <definedName name="Z_1D7323BC_F695_11D2_9270_00C04F5F225D_.wvu.PrintArea" localSheetId="17" hidden="1">#REF!</definedName>
    <definedName name="Z_1D7323BC_F695_11D2_9270_00C04F5F225D_.wvu.PrintArea" localSheetId="16" hidden="1">#REF!</definedName>
    <definedName name="Z_1D7323BC_F695_11D2_9270_00C04F5F225D_.wvu.PrintArea" localSheetId="1" hidden="1">#REF!</definedName>
    <definedName name="Z_1D7323BC_F695_11D2_9270_00C04F5F225D_.wvu.PrintArea" localSheetId="4" hidden="1">#REF!</definedName>
    <definedName name="Z_2369292A_F429_11D2_B94E_00C04F5826AB_.wvu.PrintArea" localSheetId="5" hidden="1">#REF!</definedName>
    <definedName name="Z_2369292A_F429_11D2_B94E_00C04F5826AB_.wvu.PrintArea" localSheetId="17" hidden="1">#REF!</definedName>
    <definedName name="Z_2369292A_F429_11D2_B94E_00C04F5826AB_.wvu.PrintArea" localSheetId="16" hidden="1">#REF!</definedName>
    <definedName name="Z_2369292A_F429_11D2_B94E_00C04F5826AB_.wvu.PrintArea" localSheetId="1" hidden="1">#REF!</definedName>
    <definedName name="Z_2369292A_F429_11D2_B94E_00C04F5826AB_.wvu.PrintArea" localSheetId="4" hidden="1">#REF!</definedName>
    <definedName name="Z_2D4BBD51_E78F_11D2_B93F_00C04F5826AB_.wvu.PrintArea" localSheetId="5" hidden="1">#REF!</definedName>
    <definedName name="Z_2D4BBD51_E78F_11D2_B93F_00C04F5826AB_.wvu.PrintArea" localSheetId="17" hidden="1">#REF!</definedName>
    <definedName name="Z_2D4BBD51_E78F_11D2_B93F_00C04F5826AB_.wvu.PrintArea" localSheetId="16" hidden="1">#REF!</definedName>
    <definedName name="Z_2D4BBD51_E78F_11D2_B93F_00C04F5826AB_.wvu.PrintArea" localSheetId="1" hidden="1">#REF!</definedName>
    <definedName name="Z_2D4BBD51_E78F_11D2_B93F_00C04F5826AB_.wvu.PrintArea" localSheetId="4" hidden="1">#REF!</definedName>
    <definedName name="Z_2E8248AF_0C95_11D3_B968_00C04F5826AB_.wvu.PrintArea" localSheetId="5" hidden="1">#REF!</definedName>
    <definedName name="Z_2E8248AF_0C95_11D3_B968_00C04F5826AB_.wvu.PrintArea" localSheetId="17" hidden="1">#REF!</definedName>
    <definedName name="Z_2E8248AF_0C95_11D3_B968_00C04F5826AB_.wvu.PrintArea" localSheetId="16" hidden="1">#REF!</definedName>
    <definedName name="Z_2E8248AF_0C95_11D3_B968_00C04F5826AB_.wvu.PrintArea" localSheetId="1" hidden="1">#REF!</definedName>
    <definedName name="Z_2E8248AF_0C95_11D3_B968_00C04F5826AB_.wvu.PrintArea" localSheetId="4" hidden="1">#REF!</definedName>
    <definedName name="Z_338AB5B2_F1BA_11D2_B949_00C04F5826AB_.wvu.PrintArea" localSheetId="5" hidden="1">#REF!</definedName>
    <definedName name="Z_338AB5B2_F1BA_11D2_B949_00C04F5826AB_.wvu.PrintArea" localSheetId="17" hidden="1">#REF!</definedName>
    <definedName name="Z_338AB5B2_F1BA_11D2_B949_00C04F5826AB_.wvu.PrintArea" localSheetId="16" hidden="1">#REF!</definedName>
    <definedName name="Z_338AB5B2_F1BA_11D2_B949_00C04F5826AB_.wvu.PrintArea" localSheetId="1" hidden="1">#REF!</definedName>
    <definedName name="Z_338AB5B2_F1BA_11D2_B949_00C04F5826AB_.wvu.PrintArea" localSheetId="4" hidden="1">#REF!</definedName>
    <definedName name="Z_34B767E5_0728_11D3_B964_00C04F5826AB_.wvu.PrintArea" localSheetId="5" hidden="1">#REF!</definedName>
    <definedName name="Z_34B767E5_0728_11D3_B964_00C04F5826AB_.wvu.PrintArea" localSheetId="17" hidden="1">#REF!</definedName>
    <definedName name="Z_34B767E5_0728_11D3_B964_00C04F5826AB_.wvu.PrintArea" localSheetId="16" hidden="1">#REF!</definedName>
    <definedName name="Z_34B767E5_0728_11D3_B964_00C04F5826AB_.wvu.PrintArea" localSheetId="1" hidden="1">#REF!</definedName>
    <definedName name="Z_34B767E5_0728_11D3_B964_00C04F5826AB_.wvu.PrintArea" localSheetId="4" hidden="1">#REF!</definedName>
    <definedName name="Z_374751BD_0A3F_11D3_B967_00C04F5826AB_.wvu.PrintArea" localSheetId="5" hidden="1">#REF!</definedName>
    <definedName name="Z_374751BD_0A3F_11D3_B967_00C04F5826AB_.wvu.PrintArea" localSheetId="17" hidden="1">#REF!</definedName>
    <definedName name="Z_374751BD_0A3F_11D3_B967_00C04F5826AB_.wvu.PrintArea" localSheetId="16" hidden="1">#REF!</definedName>
    <definedName name="Z_374751BD_0A3F_11D3_B967_00C04F5826AB_.wvu.PrintArea" localSheetId="1" hidden="1">#REF!</definedName>
    <definedName name="Z_374751BD_0A3F_11D3_B967_00C04F5826AB_.wvu.PrintArea" localSheetId="4" hidden="1">#REF!</definedName>
    <definedName name="Z_4770041C_F430_11D2_B94E_00C04F5826AB_.wvu.PrintArea" localSheetId="5" hidden="1">#REF!</definedName>
    <definedName name="Z_4770041C_F430_11D2_B94E_00C04F5826AB_.wvu.PrintArea" localSheetId="17" hidden="1">#REF!</definedName>
    <definedName name="Z_4770041C_F430_11D2_B94E_00C04F5826AB_.wvu.PrintArea" localSheetId="16" hidden="1">#REF!</definedName>
    <definedName name="Z_4770041C_F430_11D2_B94E_00C04F5826AB_.wvu.PrintArea" localSheetId="1" hidden="1">#REF!</definedName>
    <definedName name="Z_4770041C_F430_11D2_B94E_00C04F5826AB_.wvu.PrintArea" localSheetId="4" hidden="1">#REF!</definedName>
    <definedName name="Z_4E54E25B_F83D_11D2_B951_00C04F582879_.wvu.PrintArea" localSheetId="5" hidden="1">#REF!</definedName>
    <definedName name="Z_4E54E25B_F83D_11D2_B951_00C04F582879_.wvu.PrintArea" localSheetId="17" hidden="1">#REF!</definedName>
    <definedName name="Z_4E54E25B_F83D_11D2_B951_00C04F582879_.wvu.PrintArea" localSheetId="16" hidden="1">#REF!</definedName>
    <definedName name="Z_4E54E25B_F83D_11D2_B951_00C04F582879_.wvu.PrintArea" localSheetId="1" hidden="1">#REF!</definedName>
    <definedName name="Z_4E54E25B_F83D_11D2_B951_00C04F582879_.wvu.PrintArea" localSheetId="4" hidden="1">#REF!</definedName>
    <definedName name="Z_515AEF27_F40F_11D2_B94D_00C04F5826AB_.wvu.PrintArea" localSheetId="5" hidden="1">#REF!</definedName>
    <definedName name="Z_515AEF27_F40F_11D2_B94D_00C04F5826AB_.wvu.PrintArea" localSheetId="17" hidden="1">#REF!</definedName>
    <definedName name="Z_515AEF27_F40F_11D2_B94D_00C04F5826AB_.wvu.PrintArea" localSheetId="16" hidden="1">#REF!</definedName>
    <definedName name="Z_515AEF27_F40F_11D2_B94D_00C04F5826AB_.wvu.PrintArea" localSheetId="1" hidden="1">#REF!</definedName>
    <definedName name="Z_515AEF27_F40F_11D2_B94D_00C04F5826AB_.wvu.PrintArea" localSheetId="4" hidden="1">#REF!</definedName>
    <definedName name="Z_55834EDC_F6B0_11D2_9270_00C04F5F225D_.wvu.PrintArea" localSheetId="5" hidden="1">#REF!</definedName>
    <definedName name="Z_55834EDC_F6B0_11D2_9270_00C04F5F225D_.wvu.PrintArea" localSheetId="17" hidden="1">#REF!</definedName>
    <definedName name="Z_55834EDC_F6B0_11D2_9270_00C04F5F225D_.wvu.PrintArea" localSheetId="16" hidden="1">#REF!</definedName>
    <definedName name="Z_55834EDC_F6B0_11D2_9270_00C04F5F225D_.wvu.PrintArea" localSheetId="1" hidden="1">#REF!</definedName>
    <definedName name="Z_55834EDC_F6B0_11D2_9270_00C04F5F225D_.wvu.PrintArea" localSheetId="4" hidden="1">#REF!</definedName>
    <definedName name="Z_5ADE4FB4_DB2F_11D2_B934_00C04F5826AB_.wvu.PrintArea" localSheetId="5" hidden="1">#REF!</definedName>
    <definedName name="Z_5ADE4FB4_DB2F_11D2_B934_00C04F5826AB_.wvu.PrintArea" localSheetId="17" hidden="1">#REF!</definedName>
    <definedName name="Z_5ADE4FB4_DB2F_11D2_B934_00C04F5826AB_.wvu.PrintArea" localSheetId="16" hidden="1">#REF!</definedName>
    <definedName name="Z_5ADE4FB4_DB2F_11D2_B934_00C04F5826AB_.wvu.PrintArea" localSheetId="1" hidden="1">#REF!</definedName>
    <definedName name="Z_5ADE4FB4_DB2F_11D2_B934_00C04F5826AB_.wvu.PrintArea" localSheetId="4" hidden="1">#REF!</definedName>
    <definedName name="Z_5D4EE358_F74B_11D2_B950_00C04F582879_.wvu.PrintArea" localSheetId="5" hidden="1">#REF!</definedName>
    <definedName name="Z_5D4EE358_F74B_11D2_B950_00C04F582879_.wvu.PrintArea" localSheetId="17" hidden="1">#REF!</definedName>
    <definedName name="Z_5D4EE358_F74B_11D2_B950_00C04F582879_.wvu.PrintArea" localSheetId="16" hidden="1">#REF!</definedName>
    <definedName name="Z_5D4EE358_F74B_11D2_B950_00C04F582879_.wvu.PrintArea" localSheetId="1" hidden="1">#REF!</definedName>
    <definedName name="Z_5D4EE358_F74B_11D2_B950_00C04F582879_.wvu.PrintArea" localSheetId="4" hidden="1">#REF!</definedName>
    <definedName name="Z_5E8B326E_DD59_11D2_B937_00C04F5826AB_.wvu.PrintArea" localSheetId="5" hidden="1">#REF!</definedName>
    <definedName name="Z_5E8B326E_DD59_11D2_B937_00C04F5826AB_.wvu.PrintArea" localSheetId="17" hidden="1">#REF!</definedName>
    <definedName name="Z_5E8B326E_DD59_11D2_B937_00C04F5826AB_.wvu.PrintArea" localSheetId="16" hidden="1">#REF!</definedName>
    <definedName name="Z_5E8B326E_DD59_11D2_B937_00C04F5826AB_.wvu.PrintArea" localSheetId="1" hidden="1">#REF!</definedName>
    <definedName name="Z_5E8B326E_DD59_11D2_B937_00C04F5826AB_.wvu.PrintArea" localSheetId="4" hidden="1">#REF!</definedName>
    <definedName name="Z_5E8B32AD_DD59_11D2_B937_00C04F5826AB_.wvu.PrintArea" localSheetId="5" hidden="1">#REF!</definedName>
    <definedName name="Z_5E8B32AD_DD59_11D2_B937_00C04F5826AB_.wvu.PrintArea" localSheetId="17" hidden="1">#REF!</definedName>
    <definedName name="Z_5E8B32AD_DD59_11D2_B937_00C04F5826AB_.wvu.PrintArea" localSheetId="16" hidden="1">#REF!</definedName>
    <definedName name="Z_5E8B32AD_DD59_11D2_B937_00C04F5826AB_.wvu.PrintArea" localSheetId="1" hidden="1">#REF!</definedName>
    <definedName name="Z_5E8B32AD_DD59_11D2_B937_00C04F5826AB_.wvu.PrintArea" localSheetId="4" hidden="1">#REF!</definedName>
    <definedName name="Z_6042F49B_080C_11D3_B965_00C04F5826AB_.wvu.PrintArea" localSheetId="5" hidden="1">#REF!</definedName>
    <definedName name="Z_6042F49B_080C_11D3_B965_00C04F5826AB_.wvu.PrintArea" localSheetId="17" hidden="1">#REF!</definedName>
    <definedName name="Z_6042F49B_080C_11D3_B965_00C04F5826AB_.wvu.PrintArea" localSheetId="16" hidden="1">#REF!</definedName>
    <definedName name="Z_6042F49B_080C_11D3_B965_00C04F5826AB_.wvu.PrintArea" localSheetId="1" hidden="1">#REF!</definedName>
    <definedName name="Z_6042F49B_080C_11D3_B965_00C04F5826AB_.wvu.PrintArea" localSheetId="4" hidden="1">#REF!</definedName>
    <definedName name="Z_65C45D10_F349_11D2_926C_00C04F5F225D_.wvu.PrintArea" localSheetId="5" hidden="1">#REF!</definedName>
    <definedName name="Z_65C45D10_F349_11D2_926C_00C04F5F225D_.wvu.PrintArea" localSheetId="17" hidden="1">#REF!</definedName>
    <definedName name="Z_65C45D10_F349_11D2_926C_00C04F5F225D_.wvu.PrintArea" localSheetId="16" hidden="1">#REF!</definedName>
    <definedName name="Z_65C45D10_F349_11D2_926C_00C04F5F225D_.wvu.PrintArea" localSheetId="1" hidden="1">#REF!</definedName>
    <definedName name="Z_65C45D10_F349_11D2_926C_00C04F5F225D_.wvu.PrintArea" localSheetId="4" hidden="1">#REF!</definedName>
    <definedName name="Z_65C45D53_F349_11D2_926C_00C04F5F225D_.wvu.PrintArea" localSheetId="5" hidden="1">#REF!</definedName>
    <definedName name="Z_65C45D53_F349_11D2_926C_00C04F5F225D_.wvu.PrintArea" localSheetId="17" hidden="1">#REF!</definedName>
    <definedName name="Z_65C45D53_F349_11D2_926C_00C04F5F225D_.wvu.PrintArea" localSheetId="16" hidden="1">#REF!</definedName>
    <definedName name="Z_65C45D53_F349_11D2_926C_00C04F5F225D_.wvu.PrintArea" localSheetId="1" hidden="1">#REF!</definedName>
    <definedName name="Z_65C45D53_F349_11D2_926C_00C04F5F225D_.wvu.PrintArea" localSheetId="4" hidden="1">#REF!</definedName>
    <definedName name="Z_6C9C16C8_DC99_11D2_B936_00C04F5826AB_.wvu.PrintArea" localSheetId="5" hidden="1">#REF!</definedName>
    <definedName name="Z_6C9C16C8_DC99_11D2_B936_00C04F5826AB_.wvu.PrintArea" localSheetId="17" hidden="1">#REF!</definedName>
    <definedName name="Z_6C9C16C8_DC99_11D2_B936_00C04F5826AB_.wvu.PrintArea" localSheetId="16" hidden="1">#REF!</definedName>
    <definedName name="Z_6C9C16C8_DC99_11D2_B936_00C04F5826AB_.wvu.PrintArea" localSheetId="1" hidden="1">#REF!</definedName>
    <definedName name="Z_6C9C16C8_DC99_11D2_B936_00C04F5826AB_.wvu.PrintArea" localSheetId="4" hidden="1">#REF!</definedName>
    <definedName name="Z_6CB243F4_ED2D_11D2_B946_00C04F5826AB_.wvu.PrintArea" localSheetId="5" hidden="1">#REF!</definedName>
    <definedName name="Z_6CB243F4_ED2D_11D2_B946_00C04F5826AB_.wvu.PrintArea" localSheetId="17" hidden="1">#REF!</definedName>
    <definedName name="Z_6CB243F4_ED2D_11D2_B946_00C04F5826AB_.wvu.PrintArea" localSheetId="16" hidden="1">#REF!</definedName>
    <definedName name="Z_6CB243F4_ED2D_11D2_B946_00C04F5826AB_.wvu.PrintArea" localSheetId="1" hidden="1">#REF!</definedName>
    <definedName name="Z_6CB243F4_ED2D_11D2_B946_00C04F5826AB_.wvu.PrintArea" localSheetId="4" hidden="1">#REF!</definedName>
    <definedName name="Z_70A4360D_D1BF_11D2_B92A_00C04F5826AB_.wvu.PrintArea" localSheetId="5" hidden="1">#REF!</definedName>
    <definedName name="Z_70A4360D_D1BF_11D2_B92A_00C04F5826AB_.wvu.PrintArea" localSheetId="17" hidden="1">#REF!</definedName>
    <definedName name="Z_70A4360D_D1BF_11D2_B92A_00C04F5826AB_.wvu.PrintArea" localSheetId="16" hidden="1">#REF!</definedName>
    <definedName name="Z_70A4360D_D1BF_11D2_B92A_00C04F5826AB_.wvu.PrintArea" localSheetId="1" hidden="1">#REF!</definedName>
    <definedName name="Z_70A4360D_D1BF_11D2_B92A_00C04F5826AB_.wvu.PrintArea" localSheetId="4" hidden="1">#REF!</definedName>
    <definedName name="Z_78D9A7EE_F34E_11D2_B94B_00C04F5826AB_.wvu.PrintArea" localSheetId="5" hidden="1">#REF!</definedName>
    <definedName name="Z_78D9A7EE_F34E_11D2_B94B_00C04F5826AB_.wvu.PrintArea" localSheetId="17" hidden="1">#REF!</definedName>
    <definedName name="Z_78D9A7EE_F34E_11D2_B94B_00C04F5826AB_.wvu.PrintArea" localSheetId="16" hidden="1">#REF!</definedName>
    <definedName name="Z_78D9A7EE_F34E_11D2_B94B_00C04F5826AB_.wvu.PrintArea" localSheetId="1" hidden="1">#REF!</definedName>
    <definedName name="Z_78D9A7EE_F34E_11D2_B94B_00C04F5826AB_.wvu.PrintArea" localSheetId="4" hidden="1">#REF!</definedName>
    <definedName name="Z_85241E64_F1D6_11D2_B949_00C04F5826AB_.wvu.PrintArea" localSheetId="5" hidden="1">#REF!</definedName>
    <definedName name="Z_85241E64_F1D6_11D2_B949_00C04F5826AB_.wvu.PrintArea" localSheetId="17" hidden="1">#REF!</definedName>
    <definedName name="Z_85241E64_F1D6_11D2_B949_00C04F5826AB_.wvu.PrintArea" localSheetId="16" hidden="1">#REF!</definedName>
    <definedName name="Z_85241E64_F1D6_11D2_B949_00C04F5826AB_.wvu.PrintArea" localSheetId="1" hidden="1">#REF!</definedName>
    <definedName name="Z_85241E64_F1D6_11D2_B949_00C04F5826AB_.wvu.PrintArea" localSheetId="4" hidden="1">#REF!</definedName>
    <definedName name="Z_8E2C2973_08AE_11D3_B966_00C04F5826AB_.wvu.PrintArea" localSheetId="5" hidden="1">#REF!</definedName>
    <definedName name="Z_8E2C2973_08AE_11D3_B966_00C04F5826AB_.wvu.PrintArea" localSheetId="17" hidden="1">#REF!</definedName>
    <definedName name="Z_8E2C2973_08AE_11D3_B966_00C04F5826AB_.wvu.PrintArea" localSheetId="16" hidden="1">#REF!</definedName>
    <definedName name="Z_8E2C2973_08AE_11D3_B966_00C04F5826AB_.wvu.PrintArea" localSheetId="1" hidden="1">#REF!</definedName>
    <definedName name="Z_8E2C2973_08AE_11D3_B966_00C04F5826AB_.wvu.PrintArea" localSheetId="4" hidden="1">#REF!</definedName>
    <definedName name="Z_8F7CF4F4_DC05_11D2_B935_00C04F5826AB_.wvu.PrintArea" localSheetId="5" hidden="1">#REF!</definedName>
    <definedName name="Z_8F7CF4F4_DC05_11D2_B935_00C04F5826AB_.wvu.PrintArea" localSheetId="17" hidden="1">#REF!</definedName>
    <definedName name="Z_8F7CF4F4_DC05_11D2_B935_00C04F5826AB_.wvu.PrintArea" localSheetId="16" hidden="1">#REF!</definedName>
    <definedName name="Z_8F7CF4F4_DC05_11D2_B935_00C04F5826AB_.wvu.PrintArea" localSheetId="1" hidden="1">#REF!</definedName>
    <definedName name="Z_8F7CF4F4_DC05_11D2_B935_00C04F5826AB_.wvu.PrintArea" localSheetId="4" hidden="1">#REF!</definedName>
    <definedName name="Z_8F7CF50A_DC05_11D2_B935_00C04F5826AB_.wvu.PrintArea" localSheetId="5" hidden="1">#REF!</definedName>
    <definedName name="Z_8F7CF50A_DC05_11D2_B935_00C04F5826AB_.wvu.PrintArea" localSheetId="17" hidden="1">#REF!</definedName>
    <definedName name="Z_8F7CF50A_DC05_11D2_B935_00C04F5826AB_.wvu.PrintArea" localSheetId="16" hidden="1">#REF!</definedName>
    <definedName name="Z_8F7CF50A_DC05_11D2_B935_00C04F5826AB_.wvu.PrintArea" localSheetId="1" hidden="1">#REF!</definedName>
    <definedName name="Z_8F7CF50A_DC05_11D2_B935_00C04F5826AB_.wvu.PrintArea" localSheetId="4" hidden="1">#REF!</definedName>
    <definedName name="Z_A73F022C_DBF0_11D2_B935_00C04F5826AB_.wvu.PrintArea" localSheetId="5" hidden="1">#REF!</definedName>
    <definedName name="Z_A73F022C_DBF0_11D2_B935_00C04F5826AB_.wvu.PrintArea" localSheetId="17" hidden="1">#REF!</definedName>
    <definedName name="Z_A73F022C_DBF0_11D2_B935_00C04F5826AB_.wvu.PrintArea" localSheetId="16" hidden="1">#REF!</definedName>
    <definedName name="Z_A73F022C_DBF0_11D2_B935_00C04F5826AB_.wvu.PrintArea" localSheetId="1" hidden="1">#REF!</definedName>
    <definedName name="Z_A73F022C_DBF0_11D2_B935_00C04F5826AB_.wvu.PrintArea" localSheetId="4" hidden="1">#REF!</definedName>
    <definedName name="Z_A73F0257_DBF0_11D2_B935_00C04F5826AB_.wvu.PrintArea" localSheetId="5" hidden="1">#REF!</definedName>
    <definedName name="Z_A73F0257_DBF0_11D2_B935_00C04F5826AB_.wvu.PrintArea" localSheetId="17" hidden="1">#REF!</definedName>
    <definedName name="Z_A73F0257_DBF0_11D2_B935_00C04F5826AB_.wvu.PrintArea" localSheetId="16" hidden="1">#REF!</definedName>
    <definedName name="Z_A73F0257_DBF0_11D2_B935_00C04F5826AB_.wvu.PrintArea" localSheetId="1" hidden="1">#REF!</definedName>
    <definedName name="Z_A73F0257_DBF0_11D2_B935_00C04F5826AB_.wvu.PrintArea" localSheetId="4" hidden="1">#REF!</definedName>
    <definedName name="Z_ABB84380_5919_11D2_BBB7_00104B2ACF13_.wvu.Rows" localSheetId="5" hidden="1">#REF!,#REF!,#REF!,#REF!</definedName>
    <definedName name="Z_ABB84380_5919_11D2_BBB7_00104B2ACF13_.wvu.Rows" localSheetId="17" hidden="1">#REF!,#REF!,#REF!,#REF!</definedName>
    <definedName name="Z_ABB84380_5919_11D2_BBB7_00104B2ACF13_.wvu.Rows" localSheetId="18" hidden="1">#REF!,#REF!,#REF!,#REF!</definedName>
    <definedName name="Z_ABB84380_5919_11D2_BBB7_00104B2ACF13_.wvu.Rows" localSheetId="16" hidden="1">#REF!,#REF!,#REF!,#REF!</definedName>
    <definedName name="Z_ABB84380_5919_11D2_BBB7_00104B2ACF13_.wvu.Rows" localSheetId="1" hidden="1">#REF!,#REF!,#REF!,#REF!</definedName>
    <definedName name="Z_ABB84380_5919_11D2_BBB7_00104B2ACF13_.wvu.Rows" localSheetId="4" hidden="1">#REF!,#REF!,#REF!,#REF!</definedName>
    <definedName name="Z_C1E23D69_F2CE_11D2_B94A_00C04F5826AB_.wvu.PrintArea" localSheetId="5" hidden="1">#REF!</definedName>
    <definedName name="Z_C1E23D69_F2CE_11D2_B94A_00C04F5826AB_.wvu.PrintArea" localSheetId="17" hidden="1">#REF!</definedName>
    <definedName name="Z_C1E23D69_F2CE_11D2_B94A_00C04F5826AB_.wvu.PrintArea" localSheetId="18" hidden="1">#REF!</definedName>
    <definedName name="Z_C1E23D69_F2CE_11D2_B94A_00C04F5826AB_.wvu.PrintArea" localSheetId="16" hidden="1">#REF!</definedName>
    <definedName name="Z_C1E23D69_F2CE_11D2_B94A_00C04F5826AB_.wvu.PrintArea" localSheetId="1" hidden="1">#REF!</definedName>
    <definedName name="Z_C1E23D69_F2CE_11D2_B94A_00C04F5826AB_.wvu.PrintArea" localSheetId="4" hidden="1">#REF!</definedName>
    <definedName name="Z_C5573F9A_F360_11D2_B94B_00C04F5826AB_.wvu.PrintArea" localSheetId="5" hidden="1">#REF!</definedName>
    <definedName name="Z_C5573F9A_F360_11D2_B94B_00C04F5826AB_.wvu.PrintArea" localSheetId="17" hidden="1">#REF!</definedName>
    <definedName name="Z_C5573F9A_F360_11D2_B94B_00C04F5826AB_.wvu.PrintArea" localSheetId="18" hidden="1">#REF!</definedName>
    <definedName name="Z_C5573F9A_F360_11D2_B94B_00C04F5826AB_.wvu.PrintArea" localSheetId="16" hidden="1">#REF!</definedName>
    <definedName name="Z_C5573F9A_F360_11D2_B94B_00C04F5826AB_.wvu.PrintArea" localSheetId="1" hidden="1">#REF!</definedName>
    <definedName name="Z_C5573F9A_F360_11D2_B94B_00C04F5826AB_.wvu.PrintArea" localSheetId="4" hidden="1">#REF!</definedName>
    <definedName name="Z_C5574037_F360_11D2_B94B_00C04F5826AB_.wvu.PrintArea" localSheetId="5" hidden="1">#REF!</definedName>
    <definedName name="Z_C5574037_F360_11D2_B94B_00C04F5826AB_.wvu.PrintArea" localSheetId="17" hidden="1">#REF!</definedName>
    <definedName name="Z_C5574037_F360_11D2_B94B_00C04F5826AB_.wvu.PrintArea" localSheetId="16" hidden="1">#REF!</definedName>
    <definedName name="Z_C5574037_F360_11D2_B94B_00C04F5826AB_.wvu.PrintArea" localSheetId="1" hidden="1">#REF!</definedName>
    <definedName name="Z_C5574037_F360_11D2_B94B_00C04F5826AB_.wvu.PrintArea" localSheetId="4" hidden="1">#REF!</definedName>
    <definedName name="Z_CD1F122B_F37D_11D2_B94B_00C04F5826AB_.wvu.PrintArea" localSheetId="5" hidden="1">#REF!</definedName>
    <definedName name="Z_CD1F122B_F37D_11D2_B94B_00C04F5826AB_.wvu.PrintArea" localSheetId="17" hidden="1">#REF!</definedName>
    <definedName name="Z_CD1F122B_F37D_11D2_B94B_00C04F5826AB_.wvu.PrintArea" localSheetId="16" hidden="1">#REF!</definedName>
    <definedName name="Z_CD1F122B_F37D_11D2_B94B_00C04F5826AB_.wvu.PrintArea" localSheetId="1" hidden="1">#REF!</definedName>
    <definedName name="Z_CD1F122B_F37D_11D2_B94B_00C04F5826AB_.wvu.PrintArea" localSheetId="4" hidden="1">#REF!</definedName>
    <definedName name="Z_CFDC8565_F290_11D2_B94A_00C04F5826AB_.wvu.PrintArea" localSheetId="5" hidden="1">#REF!</definedName>
    <definedName name="Z_CFDC8565_F290_11D2_B94A_00C04F5826AB_.wvu.PrintArea" localSheetId="17" hidden="1">#REF!</definedName>
    <definedName name="Z_CFDC8565_F290_11D2_B94A_00C04F5826AB_.wvu.PrintArea" localSheetId="16" hidden="1">#REF!</definedName>
    <definedName name="Z_CFDC8565_F290_11D2_B94A_00C04F5826AB_.wvu.PrintArea" localSheetId="1" hidden="1">#REF!</definedName>
    <definedName name="Z_CFDC8565_F290_11D2_B94A_00C04F5826AB_.wvu.PrintArea" localSheetId="4" hidden="1">#REF!</definedName>
    <definedName name="Z_CFE2687B_F433_11D2_926E_00C04F5F225D_.wvu.PrintArea" localSheetId="5" hidden="1">#REF!</definedName>
    <definedName name="Z_CFE2687B_F433_11D2_926E_00C04F5F225D_.wvu.PrintArea" localSheetId="17" hidden="1">#REF!</definedName>
    <definedName name="Z_CFE2687B_F433_11D2_926E_00C04F5F225D_.wvu.PrintArea" localSheetId="16" hidden="1">#REF!</definedName>
    <definedName name="Z_CFE2687B_F433_11D2_926E_00C04F5F225D_.wvu.PrintArea" localSheetId="1" hidden="1">#REF!</definedName>
    <definedName name="Z_CFE2687B_F433_11D2_926E_00C04F5F225D_.wvu.PrintArea" localSheetId="4" hidden="1">#REF!</definedName>
    <definedName name="Z_D24F4BCD_0D76_11D3_B969_00C04F5826AB_.wvu.PrintArea" localSheetId="5" hidden="1">#REF!</definedName>
    <definedName name="Z_D24F4BCD_0D76_11D3_B969_00C04F5826AB_.wvu.PrintArea" localSheetId="17" hidden="1">#REF!</definedName>
    <definedName name="Z_D24F4BCD_0D76_11D3_B969_00C04F5826AB_.wvu.PrintArea" localSheetId="16" hidden="1">#REF!</definedName>
    <definedName name="Z_D24F4BCD_0D76_11D3_B969_00C04F5826AB_.wvu.PrintArea" localSheetId="1" hidden="1">#REF!</definedName>
    <definedName name="Z_D24F4BCD_0D76_11D3_B969_00C04F5826AB_.wvu.PrintArea" localSheetId="4" hidden="1">#REF!</definedName>
    <definedName name="Z_D250B94D_123F_11D1_9C77_B72C6A03E447_.wvu.Rows" localSheetId="5" hidden="1">#REF!,#REF!,#REF!,#REF!,#REF!,#REF!,#REF!,#REF!</definedName>
    <definedName name="Z_D250B94D_123F_11D1_9C77_B72C6A03E447_.wvu.Rows" localSheetId="17" hidden="1">#REF!,#REF!,#REF!,#REF!,#REF!,#REF!,#REF!,#REF!</definedName>
    <definedName name="Z_D250B94D_123F_11D1_9C77_B72C6A03E447_.wvu.Rows" localSheetId="18" hidden="1">#REF!,#REF!,#REF!,#REF!,#REF!,#REF!,#REF!,#REF!</definedName>
    <definedName name="Z_D250B94D_123F_11D1_9C77_B72C6A03E447_.wvu.Rows" localSheetId="16" hidden="1">#REF!,#REF!,#REF!,#REF!,#REF!,#REF!,#REF!,#REF!</definedName>
    <definedName name="Z_D250B94D_123F_11D1_9C77_B72C6A03E447_.wvu.Rows" localSheetId="1" hidden="1">#REF!,#REF!,#REF!,#REF!,#REF!,#REF!,#REF!,#REF!</definedName>
    <definedName name="Z_D250B94D_123F_11D1_9C77_B72C6A03E447_.wvu.Rows" localSheetId="4" hidden="1">#REF!,#REF!,#REF!,#REF!,#REF!,#REF!,#REF!,#REF!</definedName>
    <definedName name="Z_D250B94E_123F_11D1_9C77_B72C6A03E447_.wvu.Rows" localSheetId="5" hidden="1">#REF!,#REF!,#REF!,#REF!,#REF!,#REF!,#REF!</definedName>
    <definedName name="Z_D250B94E_123F_11D1_9C77_B72C6A03E447_.wvu.Rows" localSheetId="17" hidden="1">#REF!,#REF!,#REF!,#REF!,#REF!,#REF!,#REF!</definedName>
    <definedName name="Z_D250B94E_123F_11D1_9C77_B72C6A03E447_.wvu.Rows" localSheetId="18" hidden="1">#REF!,#REF!,#REF!,#REF!,#REF!,#REF!,#REF!</definedName>
    <definedName name="Z_D250B94E_123F_11D1_9C77_B72C6A03E447_.wvu.Rows" localSheetId="16" hidden="1">#REF!,#REF!,#REF!,#REF!,#REF!,#REF!,#REF!</definedName>
    <definedName name="Z_D250B94E_123F_11D1_9C77_B72C6A03E447_.wvu.Rows" localSheetId="1" hidden="1">#REF!,#REF!,#REF!,#REF!,#REF!,#REF!,#REF!</definedName>
    <definedName name="Z_D250B94E_123F_11D1_9C77_B72C6A03E447_.wvu.Rows" localSheetId="4" hidden="1">#REF!,#REF!,#REF!,#REF!,#REF!,#REF!,#REF!</definedName>
    <definedName name="Z_D250B951_123F_11D1_9C77_B72C6A03E447_.wvu.Rows" localSheetId="5" hidden="1">#REF!,#REF!,#REF!,#REF!,#REF!</definedName>
    <definedName name="Z_D250B951_123F_11D1_9C77_B72C6A03E447_.wvu.Rows" localSheetId="17" hidden="1">#REF!,#REF!,#REF!,#REF!,#REF!</definedName>
    <definedName name="Z_D250B951_123F_11D1_9C77_B72C6A03E447_.wvu.Rows" localSheetId="18" hidden="1">#REF!,#REF!,#REF!,#REF!,#REF!</definedName>
    <definedName name="Z_D250B951_123F_11D1_9C77_B72C6A03E447_.wvu.Rows" localSheetId="16" hidden="1">#REF!,#REF!,#REF!,#REF!,#REF!</definedName>
    <definedName name="Z_D250B951_123F_11D1_9C77_B72C6A03E447_.wvu.Rows" localSheetId="1" hidden="1">#REF!,#REF!,#REF!,#REF!,#REF!</definedName>
    <definedName name="Z_D250B951_123F_11D1_9C77_B72C6A03E447_.wvu.Rows" localSheetId="4" hidden="1">#REF!,#REF!,#REF!,#REF!,#REF!</definedName>
    <definedName name="Z_D250B955_123F_11D1_9C77_B72C6A03E447_.wvu.Rows" localSheetId="5" hidden="1">#REF!,#REF!,#REF!,#REF!,#REF!</definedName>
    <definedName name="Z_D250B955_123F_11D1_9C77_B72C6A03E447_.wvu.Rows" localSheetId="17" hidden="1">#REF!,#REF!,#REF!,#REF!,#REF!</definedName>
    <definedName name="Z_D250B955_123F_11D1_9C77_B72C6A03E447_.wvu.Rows" localSheetId="18" hidden="1">#REF!,#REF!,#REF!,#REF!,#REF!</definedName>
    <definedName name="Z_D250B955_123F_11D1_9C77_B72C6A03E447_.wvu.Rows" localSheetId="16" hidden="1">#REF!,#REF!,#REF!,#REF!,#REF!</definedName>
    <definedName name="Z_D250B955_123F_11D1_9C77_B72C6A03E447_.wvu.Rows" localSheetId="1" hidden="1">#REF!,#REF!,#REF!,#REF!,#REF!</definedName>
    <definedName name="Z_D250B955_123F_11D1_9C77_B72C6A03E447_.wvu.Rows" localSheetId="4" hidden="1">#REF!,#REF!,#REF!,#REF!,#REF!</definedName>
    <definedName name="Z_D250B966_123F_11D1_9C77_B72C6A03E447_.wvu.Rows" localSheetId="5" hidden="1">#REF!,#REF!,#REF!,#REF!,#REF!</definedName>
    <definedName name="Z_D250B966_123F_11D1_9C77_B72C6A03E447_.wvu.Rows" localSheetId="17" hidden="1">#REF!,#REF!,#REF!,#REF!,#REF!</definedName>
    <definedName name="Z_D250B966_123F_11D1_9C77_B72C6A03E447_.wvu.Rows" localSheetId="18" hidden="1">#REF!,#REF!,#REF!,#REF!,#REF!</definedName>
    <definedName name="Z_D250B966_123F_11D1_9C77_B72C6A03E447_.wvu.Rows" localSheetId="16" hidden="1">#REF!,#REF!,#REF!,#REF!,#REF!</definedName>
    <definedName name="Z_D250B966_123F_11D1_9C77_B72C6A03E447_.wvu.Rows" localSheetId="1" hidden="1">#REF!,#REF!,#REF!,#REF!,#REF!</definedName>
    <definedName name="Z_D250B966_123F_11D1_9C77_B72C6A03E447_.wvu.Rows" localSheetId="4" hidden="1">#REF!,#REF!,#REF!,#REF!,#REF!</definedName>
    <definedName name="Z_D4CC0A83_DCC3_11D2_B936_00C04F5826AB_.wvu.PrintArea" localSheetId="5" hidden="1">#REF!</definedName>
    <definedName name="Z_D4CC0A83_DCC3_11D2_B936_00C04F5826AB_.wvu.PrintArea" localSheetId="17" hidden="1">#REF!</definedName>
    <definedName name="Z_D4CC0A83_DCC3_11D2_B936_00C04F5826AB_.wvu.PrintArea" localSheetId="18" hidden="1">#REF!</definedName>
    <definedName name="Z_D4CC0A83_DCC3_11D2_B936_00C04F5826AB_.wvu.PrintArea" localSheetId="16" hidden="1">#REF!</definedName>
    <definedName name="Z_D4CC0A83_DCC3_11D2_B936_00C04F5826AB_.wvu.PrintArea" localSheetId="1" hidden="1">#REF!</definedName>
    <definedName name="Z_D4CC0A83_DCC3_11D2_B936_00C04F5826AB_.wvu.PrintArea" localSheetId="4" hidden="1">#REF!</definedName>
    <definedName name="Z_D4CC0AB0_DCC3_11D2_B936_00C04F5826AB_.wvu.PrintArea" localSheetId="5" hidden="1">#REF!</definedName>
    <definedName name="Z_D4CC0AB0_DCC3_11D2_B936_00C04F5826AB_.wvu.PrintArea" localSheetId="17" hidden="1">#REF!</definedName>
    <definedName name="Z_D4CC0AB0_DCC3_11D2_B936_00C04F5826AB_.wvu.PrintArea" localSheetId="18" hidden="1">#REF!</definedName>
    <definedName name="Z_D4CC0AB0_DCC3_11D2_B936_00C04F5826AB_.wvu.PrintArea" localSheetId="16" hidden="1">#REF!</definedName>
    <definedName name="Z_D4CC0AB0_DCC3_11D2_B936_00C04F5826AB_.wvu.PrintArea" localSheetId="1" hidden="1">#REF!</definedName>
    <definedName name="Z_D4CC0AB0_DCC3_11D2_B936_00C04F5826AB_.wvu.PrintArea" localSheetId="4" hidden="1">#REF!</definedName>
    <definedName name="Z_D4CC0AE0_DCC3_11D2_B936_00C04F5826AB_.wvu.PrintArea" localSheetId="5" hidden="1">#REF!</definedName>
    <definedName name="Z_D4CC0AE0_DCC3_11D2_B936_00C04F5826AB_.wvu.PrintArea" localSheetId="17" hidden="1">#REF!</definedName>
    <definedName name="Z_D4CC0AE0_DCC3_11D2_B936_00C04F5826AB_.wvu.PrintArea" localSheetId="16" hidden="1">#REF!</definedName>
    <definedName name="Z_D4CC0AE0_DCC3_11D2_B936_00C04F5826AB_.wvu.PrintArea" localSheetId="1" hidden="1">#REF!</definedName>
    <definedName name="Z_D4CC0AE0_DCC3_11D2_B936_00C04F5826AB_.wvu.PrintArea" localSheetId="4" hidden="1">#REF!</definedName>
    <definedName name="Z_D4F64ACB_0A26_11D3_B967_00C04F5826AB_.wvu.PrintArea" localSheetId="5" hidden="1">#REF!</definedName>
    <definedName name="Z_D4F64ACB_0A26_11D3_B967_00C04F5826AB_.wvu.PrintArea" localSheetId="17" hidden="1">#REF!</definedName>
    <definedName name="Z_D4F64ACB_0A26_11D3_B967_00C04F5826AB_.wvu.PrintArea" localSheetId="16" hidden="1">#REF!</definedName>
    <definedName name="Z_D4F64ACB_0A26_11D3_B967_00C04F5826AB_.wvu.PrintArea" localSheetId="1" hidden="1">#REF!</definedName>
    <definedName name="Z_D4F64ACB_0A26_11D3_B967_00C04F5826AB_.wvu.PrintArea" localSheetId="4" hidden="1">#REF!</definedName>
    <definedName name="Z_DA5C128B_DD9F_11D2_B937_00C04F5826AB_.wvu.PrintArea" localSheetId="5" hidden="1">#REF!</definedName>
    <definedName name="Z_DA5C128B_DD9F_11D2_B937_00C04F5826AB_.wvu.PrintArea" localSheetId="17" hidden="1">#REF!</definedName>
    <definedName name="Z_DA5C128B_DD9F_11D2_B937_00C04F5826AB_.wvu.PrintArea" localSheetId="16" hidden="1">#REF!</definedName>
    <definedName name="Z_DA5C128B_DD9F_11D2_B937_00C04F5826AB_.wvu.PrintArea" localSheetId="1" hidden="1">#REF!</definedName>
    <definedName name="Z_DA5C128B_DD9F_11D2_B937_00C04F5826AB_.wvu.PrintArea" localSheetId="4" hidden="1">#REF!</definedName>
    <definedName name="Z_DED5673B_071B_11D3_B964_00C04F5826AB_.wvu.PrintArea" localSheetId="5" hidden="1">#REF!</definedName>
    <definedName name="Z_DED5673B_071B_11D3_B964_00C04F5826AB_.wvu.PrintArea" localSheetId="17" hidden="1">#REF!</definedName>
    <definedName name="Z_DED5673B_071B_11D3_B964_00C04F5826AB_.wvu.PrintArea" localSheetId="16" hidden="1">#REF!</definedName>
    <definedName name="Z_DED5673B_071B_11D3_B964_00C04F5826AB_.wvu.PrintArea" localSheetId="1" hidden="1">#REF!</definedName>
    <definedName name="Z_DED5673B_071B_11D3_B964_00C04F5826AB_.wvu.PrintArea" localSheetId="4" hidden="1">#REF!</definedName>
    <definedName name="Z_DED56759_071B_11D3_B964_00C04F5826AB_.wvu.PrintArea" localSheetId="5" hidden="1">#REF!</definedName>
    <definedName name="Z_DED56759_071B_11D3_B964_00C04F5826AB_.wvu.PrintArea" localSheetId="17" hidden="1">#REF!</definedName>
    <definedName name="Z_DED56759_071B_11D3_B964_00C04F5826AB_.wvu.PrintArea" localSheetId="16" hidden="1">#REF!</definedName>
    <definedName name="Z_DED56759_071B_11D3_B964_00C04F5826AB_.wvu.PrintArea" localSheetId="1" hidden="1">#REF!</definedName>
    <definedName name="Z_DED56759_071B_11D3_B964_00C04F5826AB_.wvu.PrintArea" localSheetId="4" hidden="1">#REF!</definedName>
    <definedName name="Z_DFA3EC7E_F2A1_11D2_B94A_00C04F5826AB_.wvu.PrintArea" localSheetId="5" hidden="1">#REF!</definedName>
    <definedName name="Z_DFA3EC7E_F2A1_11D2_B94A_00C04F5826AB_.wvu.PrintArea" localSheetId="17" hidden="1">#REF!</definedName>
    <definedName name="Z_DFA3EC7E_F2A1_11D2_B94A_00C04F5826AB_.wvu.PrintArea" localSheetId="16" hidden="1">#REF!</definedName>
    <definedName name="Z_DFA3EC7E_F2A1_11D2_B94A_00C04F5826AB_.wvu.PrintArea" localSheetId="1" hidden="1">#REF!</definedName>
    <definedName name="Z_DFA3EC7E_F2A1_11D2_B94A_00C04F5826AB_.wvu.PrintArea" localSheetId="4" hidden="1">#REF!</definedName>
    <definedName name="Z_E4F4E82B_E17E_11D2_B93A_00C04F5826AB_.wvu.PrintArea" localSheetId="5" hidden="1">#REF!</definedName>
    <definedName name="Z_E4F4E82B_E17E_11D2_B93A_00C04F5826AB_.wvu.PrintArea" localSheetId="17" hidden="1">#REF!</definedName>
    <definedName name="Z_E4F4E82B_E17E_11D2_B93A_00C04F5826AB_.wvu.PrintArea" localSheetId="16" hidden="1">#REF!</definedName>
    <definedName name="Z_E4F4E82B_E17E_11D2_B93A_00C04F5826AB_.wvu.PrintArea" localSheetId="1" hidden="1">#REF!</definedName>
    <definedName name="Z_E4F4E82B_E17E_11D2_B93A_00C04F5826AB_.wvu.PrintArea" localSheetId="4" hidden="1">#REF!</definedName>
    <definedName name="Z_E6414D44_F200_11D2_B949_00C04F5826AB_.wvu.PrintArea" localSheetId="5" hidden="1">#REF!</definedName>
    <definedName name="Z_E6414D44_F200_11D2_B949_00C04F5826AB_.wvu.PrintArea" localSheetId="17" hidden="1">#REF!</definedName>
    <definedName name="Z_E6414D44_F200_11D2_B949_00C04F5826AB_.wvu.PrintArea" localSheetId="16" hidden="1">#REF!</definedName>
    <definedName name="Z_E6414D44_F200_11D2_B949_00C04F5826AB_.wvu.PrintArea" localSheetId="1" hidden="1">#REF!</definedName>
    <definedName name="Z_E6414D44_F200_11D2_B949_00C04F5826AB_.wvu.PrintArea" localSheetId="4"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40" i="64" l="1" a="1"/>
  <c r="S40" i="64" s="1"/>
  <c r="CK47" i="1307"/>
  <c r="CJ47" i="1307"/>
  <c r="CI47" i="1307"/>
  <c r="CH47" i="1307"/>
  <c r="CG47" i="1307"/>
  <c r="CF47" i="1307"/>
  <c r="CE47" i="1307"/>
  <c r="CD47" i="1307"/>
  <c r="CC47" i="1307"/>
  <c r="CB47" i="1307"/>
  <c r="CA47" i="1307"/>
  <c r="BZ47" i="1307"/>
  <c r="BY47" i="1307"/>
  <c r="BX47" i="1307"/>
  <c r="BW47" i="1307"/>
  <c r="BV47" i="1307"/>
  <c r="BU47" i="1307"/>
  <c r="BT47" i="1307"/>
  <c r="BS47" i="1307"/>
  <c r="BR47" i="1307"/>
  <c r="BQ47" i="1307"/>
  <c r="BP47" i="1307"/>
  <c r="BO47" i="1307"/>
  <c r="BN47" i="1307"/>
  <c r="BM47" i="1307"/>
  <c r="BL47" i="1307"/>
  <c r="BK47" i="1307"/>
  <c r="BJ47" i="1307"/>
  <c r="BI47" i="1307"/>
  <c r="BH47" i="1307"/>
  <c r="BG47" i="1307"/>
  <c r="BF47" i="1307"/>
  <c r="BE47" i="1307"/>
  <c r="BD47" i="1307"/>
  <c r="BC47" i="1307"/>
  <c r="BB47" i="1307"/>
  <c r="BA47" i="1307"/>
  <c r="AZ47" i="1307"/>
  <c r="AY47" i="1307"/>
  <c r="AX47" i="1307"/>
  <c r="AW47" i="1307"/>
  <c r="AV47" i="1307"/>
  <c r="AU47" i="1307"/>
  <c r="AT47" i="1307"/>
  <c r="AS47" i="1307"/>
  <c r="AR47" i="1307"/>
  <c r="AQ47" i="1307"/>
  <c r="AP47" i="1307"/>
  <c r="AO47" i="1307"/>
  <c r="AN47" i="1307"/>
  <c r="AM47" i="1307"/>
  <c r="AL47" i="1307"/>
  <c r="AK47" i="1307"/>
  <c r="AJ47" i="1307"/>
  <c r="AI47" i="1307"/>
  <c r="AH47" i="1307"/>
  <c r="AG47" i="1307"/>
  <c r="AF47" i="1307"/>
  <c r="AE47" i="1307"/>
  <c r="AD47" i="1307"/>
  <c r="AC47" i="1307"/>
  <c r="AB47" i="1307"/>
  <c r="AA47" i="1307"/>
  <c r="Z47" i="1307"/>
  <c r="Y47" i="1307"/>
  <c r="X47" i="1307"/>
  <c r="W47" i="1307"/>
  <c r="V47" i="1307"/>
  <c r="U47" i="1307"/>
  <c r="T47" i="1307"/>
  <c r="S47" i="1307"/>
  <c r="E47" i="1307"/>
  <c r="B47" i="1307"/>
  <c r="E46" i="1307"/>
  <c r="B46" i="1307"/>
  <c r="E45" i="1307"/>
  <c r="B45" i="1307"/>
  <c r="E44" i="1307"/>
  <c r="B44" i="1307"/>
  <c r="E43" i="1307"/>
  <c r="B43" i="1307"/>
  <c r="CK42" i="1307"/>
  <c r="CJ42" i="1307"/>
  <c r="CI42" i="1307"/>
  <c r="CH42" i="1307"/>
  <c r="CG42" i="1307"/>
  <c r="CF42" i="1307"/>
  <c r="CE42" i="1307"/>
  <c r="CD42" i="1307"/>
  <c r="CC42" i="1307"/>
  <c r="CB42" i="1307"/>
  <c r="CA42" i="1307"/>
  <c r="BZ42" i="1307"/>
  <c r="BY42" i="1307"/>
  <c r="BX42" i="1307"/>
  <c r="BW42" i="1307"/>
  <c r="BV42" i="1307"/>
  <c r="BU42" i="1307"/>
  <c r="BT42" i="1307"/>
  <c r="BS42" i="1307"/>
  <c r="BR42" i="1307"/>
  <c r="BQ42" i="1307"/>
  <c r="BP42" i="1307"/>
  <c r="BO42" i="1307"/>
  <c r="BN42" i="1307"/>
  <c r="BM42" i="1307"/>
  <c r="BL42" i="1307"/>
  <c r="BK42" i="1307"/>
  <c r="BJ42" i="1307"/>
  <c r="BI42" i="1307"/>
  <c r="BH42" i="1307"/>
  <c r="BG42" i="1307"/>
  <c r="BF42" i="1307"/>
  <c r="BE42" i="1307"/>
  <c r="BD42" i="1307"/>
  <c r="BC42" i="1307"/>
  <c r="BB42" i="1307"/>
  <c r="BA42" i="1307"/>
  <c r="AZ42" i="1307"/>
  <c r="AY42" i="1307"/>
  <c r="AX42" i="1307"/>
  <c r="AW42" i="1307"/>
  <c r="AV42" i="1307"/>
  <c r="AU42" i="1307"/>
  <c r="AT42" i="1307"/>
  <c r="AS42" i="1307"/>
  <c r="AR42" i="1307"/>
  <c r="AQ42" i="1307"/>
  <c r="AP42" i="1307"/>
  <c r="AO42" i="1307"/>
  <c r="AN42" i="1307"/>
  <c r="AM42" i="1307"/>
  <c r="AL42" i="1307"/>
  <c r="AK42" i="1307"/>
  <c r="AJ42" i="1307"/>
  <c r="AI42" i="1307"/>
  <c r="AH42" i="1307"/>
  <c r="AG42" i="1307"/>
  <c r="AF42" i="1307"/>
  <c r="AE42" i="1307"/>
  <c r="AD42" i="1307"/>
  <c r="AC42" i="1307"/>
  <c r="AB42" i="1307"/>
  <c r="AA42" i="1307"/>
  <c r="Z42" i="1307"/>
  <c r="Y42" i="1307"/>
  <c r="X42" i="1307"/>
  <c r="W42" i="1307"/>
  <c r="V42" i="1307"/>
  <c r="U42" i="1307"/>
  <c r="T42" i="1307"/>
  <c r="S42" i="1307"/>
  <c r="E42" i="1307"/>
  <c r="B42" i="1307"/>
  <c r="E41" i="1307"/>
  <c r="B41" i="1307"/>
  <c r="B26" i="1307" s="1"/>
  <c r="B16" i="1307" s="1"/>
  <c r="E40" i="1307"/>
  <c r="B40" i="1307"/>
  <c r="B38" i="1307" s="1"/>
  <c r="B36" i="1307" s="1"/>
  <c r="E39" i="1307"/>
  <c r="E38" i="1307"/>
  <c r="CK37" i="1307" a="1"/>
  <c r="CK37" i="1307" s="1"/>
  <c r="CJ37" i="1307" a="1"/>
  <c r="CJ37" i="1307" s="1"/>
  <c r="CI37" i="1307" a="1"/>
  <c r="CI37" i="1307" s="1"/>
  <c r="CH37" i="1307" a="1"/>
  <c r="CH37" i="1307" s="1"/>
  <c r="CG37" i="1307" a="1"/>
  <c r="CG37" i="1307" s="1"/>
  <c r="CF37" i="1307" a="1"/>
  <c r="CF37" i="1307" s="1"/>
  <c r="CE37" i="1307" a="1"/>
  <c r="CE37" i="1307" s="1"/>
  <c r="CD37" i="1307" a="1"/>
  <c r="CD37" i="1307" s="1"/>
  <c r="CC37" i="1307" a="1"/>
  <c r="CC37" i="1307" s="1"/>
  <c r="CB37" i="1307" a="1"/>
  <c r="CB37" i="1307" s="1"/>
  <c r="CA37" i="1307" a="1"/>
  <c r="CA37" i="1307" s="1"/>
  <c r="BZ37" i="1307" a="1"/>
  <c r="BZ37" i="1307" s="1"/>
  <c r="BY37" i="1307" a="1"/>
  <c r="BY37" i="1307" s="1"/>
  <c r="BX37" i="1307" a="1"/>
  <c r="BX37" i="1307" s="1"/>
  <c r="BW37" i="1307" a="1"/>
  <c r="BW37" i="1307" s="1"/>
  <c r="BV37" i="1307" a="1"/>
  <c r="BV37" i="1307" s="1"/>
  <c r="BU37" i="1307" a="1"/>
  <c r="BU37" i="1307" s="1"/>
  <c r="BT37" i="1307" a="1"/>
  <c r="BT37" i="1307" s="1"/>
  <c r="BS37" i="1307" a="1"/>
  <c r="BS37" i="1307" s="1"/>
  <c r="BR37" i="1307" a="1"/>
  <c r="BR37" i="1307" s="1"/>
  <c r="BQ37" i="1307" a="1"/>
  <c r="BQ37" i="1307" s="1"/>
  <c r="BP37" i="1307" a="1"/>
  <c r="BP37" i="1307" s="1"/>
  <c r="BO37" i="1307" a="1"/>
  <c r="BO37" i="1307" s="1"/>
  <c r="BN37" i="1307" a="1"/>
  <c r="BN37" i="1307" s="1"/>
  <c r="BM37" i="1307" a="1"/>
  <c r="BM37" i="1307" s="1"/>
  <c r="BL37" i="1307" a="1"/>
  <c r="BL37" i="1307" s="1"/>
  <c r="BK37" i="1307" a="1"/>
  <c r="BK37" i="1307" s="1"/>
  <c r="BJ37" i="1307" a="1"/>
  <c r="BJ37" i="1307" s="1"/>
  <c r="BI37" i="1307" a="1"/>
  <c r="BI37" i="1307" s="1"/>
  <c r="BH37" i="1307" a="1"/>
  <c r="BH37" i="1307" s="1"/>
  <c r="BG37" i="1307" a="1"/>
  <c r="BG37" i="1307" s="1"/>
  <c r="BF37" i="1307" a="1"/>
  <c r="BF37" i="1307" s="1"/>
  <c r="BE37" i="1307" a="1"/>
  <c r="BE37" i="1307" s="1"/>
  <c r="BD37" i="1307" a="1"/>
  <c r="BD37" i="1307" s="1"/>
  <c r="BC37" i="1307" a="1"/>
  <c r="BC37" i="1307" s="1"/>
  <c r="BB37" i="1307" a="1"/>
  <c r="BB37" i="1307" s="1"/>
  <c r="BA37" i="1307" a="1"/>
  <c r="BA37" i="1307" s="1"/>
  <c r="AZ37" i="1307" a="1"/>
  <c r="AZ37" i="1307" s="1"/>
  <c r="AY37" i="1307" a="1"/>
  <c r="AY37" i="1307" s="1"/>
  <c r="AX37" i="1307" a="1"/>
  <c r="AX37" i="1307" s="1"/>
  <c r="AW37" i="1307" a="1"/>
  <c r="AW37" i="1307" s="1"/>
  <c r="AV37" i="1307" a="1"/>
  <c r="AV37" i="1307" s="1"/>
  <c r="AU37" i="1307" a="1"/>
  <c r="AU37" i="1307" s="1"/>
  <c r="AT37" i="1307" a="1"/>
  <c r="AT37" i="1307" s="1"/>
  <c r="AS37" i="1307" a="1"/>
  <c r="AS37" i="1307" s="1"/>
  <c r="AR37" i="1307" a="1"/>
  <c r="AR37" i="1307" s="1"/>
  <c r="AQ37" i="1307" a="1"/>
  <c r="AQ37" i="1307" s="1"/>
  <c r="AP37" i="1307" a="1"/>
  <c r="AP37" i="1307" s="1"/>
  <c r="AO37" i="1307" a="1"/>
  <c r="AO37" i="1307" s="1"/>
  <c r="AN37" i="1307" a="1"/>
  <c r="AN37" i="1307" s="1"/>
  <c r="AM37" i="1307" a="1"/>
  <c r="AM37" i="1307" s="1"/>
  <c r="AL37" i="1307" a="1"/>
  <c r="AL37" i="1307" s="1"/>
  <c r="AK37" i="1307" a="1"/>
  <c r="AK37" i="1307" s="1"/>
  <c r="AJ37" i="1307" a="1"/>
  <c r="AJ37" i="1307" s="1"/>
  <c r="AI37" i="1307" a="1"/>
  <c r="AI37" i="1307" s="1"/>
  <c r="AH37" i="1307" a="1"/>
  <c r="AH37" i="1307" s="1"/>
  <c r="AG37" i="1307" a="1"/>
  <c r="AG37" i="1307" s="1"/>
  <c r="AF37" i="1307" a="1"/>
  <c r="AF37" i="1307" s="1"/>
  <c r="AE37" i="1307" a="1"/>
  <c r="AE37" i="1307" s="1"/>
  <c r="AD37" i="1307" a="1"/>
  <c r="AD37" i="1307" s="1"/>
  <c r="AC37" i="1307" a="1"/>
  <c r="AC37" i="1307" s="1"/>
  <c r="AB37" i="1307" a="1"/>
  <c r="AB37" i="1307" s="1"/>
  <c r="AA37" i="1307" a="1"/>
  <c r="AA37" i="1307" s="1"/>
  <c r="Z37" i="1307" a="1"/>
  <c r="Z37" i="1307" s="1"/>
  <c r="Y37" i="1307" a="1"/>
  <c r="Y37" i="1307" s="1"/>
  <c r="X37" i="1307" a="1"/>
  <c r="X37" i="1307" s="1"/>
  <c r="W37" i="1307" a="1"/>
  <c r="W37" i="1307" s="1"/>
  <c r="V37" i="1307" a="1"/>
  <c r="V37" i="1307" s="1"/>
  <c r="U37" i="1307" a="1"/>
  <c r="U37" i="1307" s="1"/>
  <c r="T37" i="1307" a="1"/>
  <c r="T37" i="1307" s="1"/>
  <c r="S37" i="1307" a="1"/>
  <c r="S37" i="1307" s="1"/>
  <c r="G37" i="1307"/>
  <c r="E37" i="1307"/>
  <c r="E36" i="1307"/>
  <c r="E35" i="1307"/>
  <c r="E34" i="1307"/>
  <c r="P33" i="1307"/>
  <c r="E33" i="1307"/>
  <c r="B33" i="1307"/>
  <c r="E32" i="1307"/>
  <c r="CK31" i="1307" a="1"/>
  <c r="CK31" i="1307" s="1"/>
  <c r="CJ31" i="1307" a="1"/>
  <c r="CJ31" i="1307" s="1"/>
  <c r="CI31" i="1307" a="1"/>
  <c r="CI31" i="1307" s="1"/>
  <c r="CH31" i="1307" a="1"/>
  <c r="CH31" i="1307" s="1"/>
  <c r="CG31" i="1307" a="1"/>
  <c r="CG31" i="1307" s="1"/>
  <c r="CF31" i="1307" a="1"/>
  <c r="CF31" i="1307" s="1"/>
  <c r="CE31" i="1307" a="1"/>
  <c r="CE31" i="1307" s="1"/>
  <c r="CD31" i="1307" a="1"/>
  <c r="CD31" i="1307" s="1"/>
  <c r="CC31" i="1307" a="1"/>
  <c r="CC31" i="1307" s="1"/>
  <c r="CB31" i="1307" a="1"/>
  <c r="CB31" i="1307" s="1"/>
  <c r="CA31" i="1307" a="1"/>
  <c r="CA31" i="1307" s="1"/>
  <c r="BZ31" i="1307" a="1"/>
  <c r="BZ31" i="1307" s="1"/>
  <c r="BY31" i="1307" a="1"/>
  <c r="BY31" i="1307" s="1"/>
  <c r="BX31" i="1307" a="1"/>
  <c r="BX31" i="1307" s="1"/>
  <c r="BW31" i="1307" a="1"/>
  <c r="BW31" i="1307" s="1"/>
  <c r="BV31" i="1307" a="1"/>
  <c r="BV31" i="1307" s="1"/>
  <c r="BU31" i="1307" a="1"/>
  <c r="BU31" i="1307" s="1"/>
  <c r="BT31" i="1307" a="1"/>
  <c r="BT31" i="1307" s="1"/>
  <c r="BS31" i="1307" a="1"/>
  <c r="BS31" i="1307" s="1"/>
  <c r="BR31" i="1307" a="1"/>
  <c r="BR31" i="1307" s="1"/>
  <c r="BQ31" i="1307" a="1"/>
  <c r="BQ31" i="1307" s="1"/>
  <c r="BP31" i="1307" a="1"/>
  <c r="BP31" i="1307" s="1"/>
  <c r="BO31" i="1307" a="1"/>
  <c r="BO31" i="1307" s="1"/>
  <c r="BN31" i="1307" a="1"/>
  <c r="BN31" i="1307" s="1"/>
  <c r="BM31" i="1307" a="1"/>
  <c r="BM31" i="1307" s="1"/>
  <c r="BL31" i="1307" a="1"/>
  <c r="BL31" i="1307" s="1"/>
  <c r="BK31" i="1307" a="1"/>
  <c r="BK31" i="1307" s="1"/>
  <c r="BJ31" i="1307" a="1"/>
  <c r="BJ31" i="1307" s="1"/>
  <c r="BI31" i="1307" a="1"/>
  <c r="BI31" i="1307" s="1"/>
  <c r="BH31" i="1307" a="1"/>
  <c r="BH31" i="1307" s="1"/>
  <c r="BG31" i="1307" a="1"/>
  <c r="BG31" i="1307" s="1"/>
  <c r="BF31" i="1307" a="1"/>
  <c r="BF31" i="1307" s="1"/>
  <c r="BE31" i="1307" a="1"/>
  <c r="BE31" i="1307" s="1"/>
  <c r="BD31" i="1307" a="1"/>
  <c r="BD31" i="1307" s="1"/>
  <c r="BC31" i="1307" a="1"/>
  <c r="BC31" i="1307" s="1"/>
  <c r="BB31" i="1307" a="1"/>
  <c r="BB31" i="1307" s="1"/>
  <c r="BA31" i="1307" a="1"/>
  <c r="BA31" i="1307" s="1"/>
  <c r="AZ31" i="1307" a="1"/>
  <c r="AZ31" i="1307" s="1"/>
  <c r="AY31" i="1307" a="1"/>
  <c r="AY31" i="1307" s="1"/>
  <c r="AX31" i="1307" a="1"/>
  <c r="AX31" i="1307" s="1"/>
  <c r="AW31" i="1307" a="1"/>
  <c r="AW31" i="1307" s="1"/>
  <c r="AV31" i="1307" a="1"/>
  <c r="AV31" i="1307" s="1"/>
  <c r="AU31" i="1307" a="1"/>
  <c r="AU31" i="1307" s="1"/>
  <c r="AT31" i="1307" a="1"/>
  <c r="AT31" i="1307" s="1"/>
  <c r="AS31" i="1307" a="1"/>
  <c r="AS31" i="1307" s="1"/>
  <c r="AR31" i="1307" a="1"/>
  <c r="AR31" i="1307" s="1"/>
  <c r="AQ31" i="1307" a="1"/>
  <c r="AQ31" i="1307" s="1"/>
  <c r="AP31" i="1307" a="1"/>
  <c r="AP31" i="1307" s="1"/>
  <c r="AO31" i="1307" a="1"/>
  <c r="AO31" i="1307" s="1"/>
  <c r="AN31" i="1307" a="1"/>
  <c r="AN31" i="1307" s="1"/>
  <c r="AM31" i="1307" a="1"/>
  <c r="AM31" i="1307" s="1"/>
  <c r="AL31" i="1307" a="1"/>
  <c r="AL31" i="1307" s="1"/>
  <c r="AK31" i="1307" a="1"/>
  <c r="AK31" i="1307" s="1"/>
  <c r="AJ31" i="1307" a="1"/>
  <c r="AJ31" i="1307" s="1"/>
  <c r="AI31" i="1307" a="1"/>
  <c r="AI31" i="1307" s="1"/>
  <c r="AH31" i="1307" a="1"/>
  <c r="AH31" i="1307" s="1"/>
  <c r="AG31" i="1307" a="1"/>
  <c r="AG31" i="1307" s="1"/>
  <c r="AF31" i="1307" a="1"/>
  <c r="AF31" i="1307" s="1"/>
  <c r="AE31" i="1307" a="1"/>
  <c r="AE31" i="1307" s="1"/>
  <c r="AD31" i="1307" a="1"/>
  <c r="AD31" i="1307" s="1"/>
  <c r="AC31" i="1307" a="1"/>
  <c r="AC31" i="1307" s="1"/>
  <c r="AB31" i="1307" a="1"/>
  <c r="AB31" i="1307" s="1"/>
  <c r="AA31" i="1307" a="1"/>
  <c r="AA31" i="1307" s="1"/>
  <c r="Z31" i="1307" a="1"/>
  <c r="Z31" i="1307" s="1"/>
  <c r="Y31" i="1307" a="1"/>
  <c r="Y31" i="1307" s="1"/>
  <c r="X31" i="1307" a="1"/>
  <c r="X31" i="1307" s="1"/>
  <c r="W31" i="1307" a="1"/>
  <c r="W31" i="1307" s="1"/>
  <c r="V31" i="1307" a="1"/>
  <c r="V31" i="1307" s="1"/>
  <c r="U31" i="1307" a="1"/>
  <c r="U31" i="1307" s="1"/>
  <c r="T31" i="1307" a="1"/>
  <c r="T31" i="1307" s="1"/>
  <c r="S31" i="1307" a="1"/>
  <c r="S31" i="1307" s="1"/>
  <c r="G31" i="1307"/>
  <c r="E31" i="1307"/>
  <c r="E30" i="1307"/>
  <c r="S29" i="1307"/>
  <c r="K29" i="1307"/>
  <c r="E29" i="1307"/>
  <c r="E28" i="1307"/>
  <c r="B28" i="1307"/>
  <c r="E27" i="1307"/>
  <c r="E26" i="1307"/>
  <c r="E25" i="1307"/>
  <c r="E24" i="1307"/>
  <c r="E23" i="1307"/>
  <c r="E22" i="1307"/>
  <c r="E21" i="1307"/>
  <c r="CK20" i="1307"/>
  <c r="CK43" i="1307" s="1"/>
  <c r="CJ20" i="1307"/>
  <c r="CJ43" i="1307" s="1"/>
  <c r="CI20" i="1307"/>
  <c r="CI43" i="1307" s="1"/>
  <c r="CH20" i="1307"/>
  <c r="CH43" i="1307" s="1"/>
  <c r="CG20" i="1307"/>
  <c r="CG43" i="1307" s="1"/>
  <c r="CF20" i="1307"/>
  <c r="CF43" i="1307" s="1"/>
  <c r="CE20" i="1307"/>
  <c r="CE43" i="1307" s="1"/>
  <c r="CD20" i="1307"/>
  <c r="CD43" i="1307" s="1"/>
  <c r="CC20" i="1307"/>
  <c r="CC43" i="1307" s="1"/>
  <c r="CB20" i="1307"/>
  <c r="CB43" i="1307" s="1"/>
  <c r="CA20" i="1307"/>
  <c r="CA43" i="1307" s="1"/>
  <c r="BZ20" i="1307"/>
  <c r="BZ43" i="1307" s="1"/>
  <c r="BY20" i="1307"/>
  <c r="BY43" i="1307" s="1"/>
  <c r="BX20" i="1307"/>
  <c r="BX43" i="1307" s="1"/>
  <c r="BW20" i="1307"/>
  <c r="BW43" i="1307" s="1"/>
  <c r="BV20" i="1307"/>
  <c r="BV43" i="1307" s="1"/>
  <c r="BU20" i="1307"/>
  <c r="BU43" i="1307" s="1"/>
  <c r="BT20" i="1307"/>
  <c r="BT43" i="1307" s="1"/>
  <c r="BS20" i="1307"/>
  <c r="BS43" i="1307" s="1"/>
  <c r="BR20" i="1307"/>
  <c r="BR43" i="1307" s="1"/>
  <c r="BQ20" i="1307"/>
  <c r="BQ43" i="1307" s="1"/>
  <c r="BP20" i="1307"/>
  <c r="BP43" i="1307" s="1"/>
  <c r="BO20" i="1307"/>
  <c r="BO43" i="1307" s="1"/>
  <c r="BN20" i="1307"/>
  <c r="BN43" i="1307" s="1"/>
  <c r="BM20" i="1307"/>
  <c r="BM43" i="1307" s="1"/>
  <c r="BL20" i="1307"/>
  <c r="BL43" i="1307" s="1"/>
  <c r="BK20" i="1307"/>
  <c r="BK43" i="1307" s="1"/>
  <c r="BJ20" i="1307"/>
  <c r="BJ43" i="1307" s="1"/>
  <c r="BI20" i="1307"/>
  <c r="BI43" i="1307" s="1"/>
  <c r="BH20" i="1307"/>
  <c r="BH43" i="1307" s="1"/>
  <c r="BG20" i="1307"/>
  <c r="BG43" i="1307" s="1"/>
  <c r="BF20" i="1307"/>
  <c r="BF43" i="1307" s="1"/>
  <c r="BE20" i="1307"/>
  <c r="BE43" i="1307" s="1"/>
  <c r="BD20" i="1307"/>
  <c r="BD43" i="1307" s="1"/>
  <c r="BC20" i="1307"/>
  <c r="BC43" i="1307" s="1"/>
  <c r="BB20" i="1307"/>
  <c r="BB43" i="1307" s="1"/>
  <c r="BA20" i="1307"/>
  <c r="BA43" i="1307" s="1"/>
  <c r="AZ20" i="1307"/>
  <c r="AZ43" i="1307" s="1"/>
  <c r="AY20" i="1307"/>
  <c r="AY43" i="1307" s="1"/>
  <c r="AX20" i="1307"/>
  <c r="AX43" i="1307" s="1"/>
  <c r="AW20" i="1307"/>
  <c r="AW43" i="1307" s="1"/>
  <c r="AV20" i="1307"/>
  <c r="AV43" i="1307" s="1"/>
  <c r="AU20" i="1307"/>
  <c r="AU43" i="1307" s="1"/>
  <c r="AT20" i="1307"/>
  <c r="AT43" i="1307" s="1"/>
  <c r="AS20" i="1307"/>
  <c r="AS43" i="1307" s="1"/>
  <c r="AR20" i="1307"/>
  <c r="AR43" i="1307" s="1"/>
  <c r="AQ20" i="1307"/>
  <c r="AQ43" i="1307" s="1"/>
  <c r="AP20" i="1307"/>
  <c r="AP43" i="1307" s="1"/>
  <c r="AO20" i="1307"/>
  <c r="AO43" i="1307" s="1"/>
  <c r="AN20" i="1307"/>
  <c r="AN43" i="1307" s="1"/>
  <c r="AM20" i="1307"/>
  <c r="AM43" i="1307" s="1"/>
  <c r="AL20" i="1307"/>
  <c r="AL43" i="1307" s="1"/>
  <c r="AK20" i="1307"/>
  <c r="AK43" i="1307" s="1"/>
  <c r="AJ20" i="1307"/>
  <c r="AJ43" i="1307" s="1"/>
  <c r="AI20" i="1307"/>
  <c r="AI43" i="1307" s="1"/>
  <c r="AH20" i="1307"/>
  <c r="AH43" i="1307" s="1"/>
  <c r="AG20" i="1307"/>
  <c r="AG43" i="1307" s="1"/>
  <c r="AF20" i="1307"/>
  <c r="AF43" i="1307" s="1"/>
  <c r="AE20" i="1307"/>
  <c r="AE43" i="1307" s="1"/>
  <c r="AD20" i="1307"/>
  <c r="AD43" i="1307" s="1"/>
  <c r="AC20" i="1307"/>
  <c r="AC43" i="1307" s="1"/>
  <c r="AB20" i="1307"/>
  <c r="AB43" i="1307" s="1"/>
  <c r="AA20" i="1307"/>
  <c r="AA43" i="1307" s="1"/>
  <c r="Z20" i="1307"/>
  <c r="Z43" i="1307" s="1"/>
  <c r="Y20" i="1307"/>
  <c r="Y43" i="1307" s="1"/>
  <c r="X20" i="1307"/>
  <c r="X43" i="1307" s="1"/>
  <c r="W20" i="1307"/>
  <c r="W43" i="1307" s="1"/>
  <c r="V20" i="1307"/>
  <c r="V43" i="1307" s="1"/>
  <c r="U20" i="1307"/>
  <c r="U43" i="1307" s="1"/>
  <c r="T20" i="1307"/>
  <c r="T43" i="1307" s="1"/>
  <c r="S20" i="1307"/>
  <c r="S43" i="1307" s="1"/>
  <c r="E20" i="1307"/>
  <c r="E19" i="1307"/>
  <c r="E18" i="1307"/>
  <c r="B18" i="1307"/>
  <c r="E17" i="1307"/>
  <c r="B17" i="1307"/>
  <c r="CK16" i="1307" a="1"/>
  <c r="CK16" i="1307" s="1"/>
  <c r="CJ16" i="1307" a="1"/>
  <c r="CJ16" i="1307" s="1"/>
  <c r="CI16" i="1307" a="1"/>
  <c r="CI16" i="1307" s="1"/>
  <c r="CH16" i="1307" a="1"/>
  <c r="CH16" i="1307" s="1"/>
  <c r="CG16" i="1307" a="1"/>
  <c r="CG16" i="1307" s="1"/>
  <c r="CF16" i="1307" a="1"/>
  <c r="CF16" i="1307" s="1"/>
  <c r="CE16" i="1307" a="1"/>
  <c r="CE16" i="1307" s="1"/>
  <c r="CD16" i="1307" a="1"/>
  <c r="CD16" i="1307" s="1"/>
  <c r="CC16" i="1307" a="1"/>
  <c r="CC16" i="1307" s="1"/>
  <c r="CB16" i="1307" a="1"/>
  <c r="CB16" i="1307" s="1"/>
  <c r="CA16" i="1307" a="1"/>
  <c r="CA16" i="1307" s="1"/>
  <c r="BZ16" i="1307" a="1"/>
  <c r="BZ16" i="1307" s="1"/>
  <c r="BY16" i="1307" a="1"/>
  <c r="BY16" i="1307" s="1"/>
  <c r="BX16" i="1307" a="1"/>
  <c r="BX16" i="1307" s="1"/>
  <c r="BW16" i="1307" a="1"/>
  <c r="BW16" i="1307" s="1"/>
  <c r="BV16" i="1307" a="1"/>
  <c r="BV16" i="1307" s="1"/>
  <c r="BU16" i="1307" a="1"/>
  <c r="BU16" i="1307" s="1"/>
  <c r="BT16" i="1307" a="1"/>
  <c r="BT16" i="1307" s="1"/>
  <c r="BS16" i="1307" a="1"/>
  <c r="BS16" i="1307" s="1"/>
  <c r="BR16" i="1307" a="1"/>
  <c r="BR16" i="1307" s="1"/>
  <c r="BQ16" i="1307" a="1"/>
  <c r="BQ16" i="1307" s="1"/>
  <c r="BP16" i="1307" a="1"/>
  <c r="BP16" i="1307" s="1"/>
  <c r="BO16" i="1307" a="1"/>
  <c r="BO16" i="1307" s="1"/>
  <c r="BN16" i="1307" a="1"/>
  <c r="BN16" i="1307" s="1"/>
  <c r="BM16" i="1307" a="1"/>
  <c r="BM16" i="1307" s="1"/>
  <c r="BL16" i="1307" a="1"/>
  <c r="BL16" i="1307" s="1"/>
  <c r="BK16" i="1307" a="1"/>
  <c r="BK16" i="1307" s="1"/>
  <c r="BJ16" i="1307" a="1"/>
  <c r="BJ16" i="1307" s="1"/>
  <c r="BI16" i="1307" a="1"/>
  <c r="BI16" i="1307" s="1"/>
  <c r="BH16" i="1307" a="1"/>
  <c r="BH16" i="1307" s="1"/>
  <c r="BG16" i="1307" a="1"/>
  <c r="BG16" i="1307" s="1"/>
  <c r="BF16" i="1307" a="1"/>
  <c r="BF16" i="1307" s="1"/>
  <c r="BE16" i="1307" a="1"/>
  <c r="BE16" i="1307" s="1"/>
  <c r="BD16" i="1307" a="1"/>
  <c r="BD16" i="1307" s="1"/>
  <c r="BC16" i="1307" a="1"/>
  <c r="BC16" i="1307" s="1"/>
  <c r="BB16" i="1307" a="1"/>
  <c r="BB16" i="1307" s="1"/>
  <c r="BA16" i="1307" a="1"/>
  <c r="BA16" i="1307" s="1"/>
  <c r="AZ16" i="1307" a="1"/>
  <c r="AZ16" i="1307" s="1"/>
  <c r="AY16" i="1307" a="1"/>
  <c r="AY16" i="1307" s="1"/>
  <c r="AX16" i="1307" a="1"/>
  <c r="AX16" i="1307" s="1"/>
  <c r="AW16" i="1307" a="1"/>
  <c r="AW16" i="1307" s="1"/>
  <c r="AV16" i="1307" a="1"/>
  <c r="AV16" i="1307" s="1"/>
  <c r="AU16" i="1307" a="1"/>
  <c r="AU16" i="1307" s="1"/>
  <c r="AT16" i="1307" a="1"/>
  <c r="AT16" i="1307" s="1"/>
  <c r="AS16" i="1307" a="1"/>
  <c r="AS16" i="1307" s="1"/>
  <c r="AR16" i="1307" a="1"/>
  <c r="AR16" i="1307" s="1"/>
  <c r="AQ16" i="1307" a="1"/>
  <c r="AQ16" i="1307" s="1"/>
  <c r="AP16" i="1307" a="1"/>
  <c r="AP16" i="1307" s="1"/>
  <c r="AO16" i="1307" a="1"/>
  <c r="AO16" i="1307" s="1"/>
  <c r="AN16" i="1307" a="1"/>
  <c r="AN16" i="1307" s="1"/>
  <c r="AM16" i="1307" a="1"/>
  <c r="AM16" i="1307" s="1"/>
  <c r="AL16" i="1307" a="1"/>
  <c r="AL16" i="1307" s="1"/>
  <c r="AK16" i="1307" a="1"/>
  <c r="AK16" i="1307" s="1"/>
  <c r="AJ16" i="1307" a="1"/>
  <c r="AJ16" i="1307" s="1"/>
  <c r="AI16" i="1307" a="1"/>
  <c r="AI16" i="1307" s="1"/>
  <c r="AH16" i="1307" a="1"/>
  <c r="AH16" i="1307" s="1"/>
  <c r="AG16" i="1307" a="1"/>
  <c r="AG16" i="1307" s="1"/>
  <c r="AF16" i="1307" a="1"/>
  <c r="AF16" i="1307" s="1"/>
  <c r="AE16" i="1307" a="1"/>
  <c r="AE16" i="1307" s="1"/>
  <c r="AD16" i="1307" a="1"/>
  <c r="AD16" i="1307" s="1"/>
  <c r="AC16" i="1307" a="1"/>
  <c r="AC16" i="1307" s="1"/>
  <c r="AB16" i="1307" a="1"/>
  <c r="AB16" i="1307" s="1"/>
  <c r="AA16" i="1307" a="1"/>
  <c r="AA16" i="1307" s="1"/>
  <c r="Z16" i="1307" a="1"/>
  <c r="Z16" i="1307" s="1"/>
  <c r="Y16" i="1307" a="1"/>
  <c r="Y16" i="1307" s="1"/>
  <c r="X16" i="1307" a="1"/>
  <c r="X16" i="1307" s="1"/>
  <c r="W16" i="1307" a="1"/>
  <c r="W16" i="1307" s="1"/>
  <c r="V16" i="1307" a="1"/>
  <c r="V16" i="1307" s="1"/>
  <c r="U16" i="1307" a="1"/>
  <c r="U16" i="1307" s="1"/>
  <c r="T16" i="1307" a="1"/>
  <c r="T16" i="1307" s="1"/>
  <c r="S16" i="1307" a="1"/>
  <c r="S16" i="1307" s="1"/>
  <c r="G16" i="1307"/>
  <c r="E16" i="1307"/>
  <c r="E15" i="1307"/>
  <c r="G14" i="1307"/>
  <c r="E14" i="1307"/>
  <c r="E13" i="1307"/>
  <c r="G13" i="1307" s="1"/>
  <c r="E12" i="1307"/>
  <c r="G12" i="1307" s="1"/>
  <c r="E11" i="1307"/>
  <c r="CK7" i="1307"/>
  <c r="CJ7" i="1307"/>
  <c r="CI7" i="1307"/>
  <c r="CH7" i="1307"/>
  <c r="CG7" i="1307"/>
  <c r="CF7" i="1307"/>
  <c r="CE7" i="1307"/>
  <c r="CD7" i="1307"/>
  <c r="CC7" i="1307"/>
  <c r="CB7" i="1307"/>
  <c r="CA7" i="1307"/>
  <c r="BZ7" i="1307"/>
  <c r="BY7" i="1307"/>
  <c r="BX7" i="1307"/>
  <c r="BW7" i="1307"/>
  <c r="BV7" i="1307"/>
  <c r="BU7" i="1307"/>
  <c r="BT7" i="1307"/>
  <c r="BS7" i="1307"/>
  <c r="BR7" i="1307"/>
  <c r="BQ7" i="1307"/>
  <c r="BP7" i="1307"/>
  <c r="BO7" i="1307"/>
  <c r="BN7" i="1307"/>
  <c r="BM7" i="1307"/>
  <c r="BL7" i="1307"/>
  <c r="BK7" i="1307"/>
  <c r="BJ7" i="1307"/>
  <c r="BI7" i="1307"/>
  <c r="BH7" i="1307"/>
  <c r="BG7" i="1307"/>
  <c r="BF7" i="1307"/>
  <c r="BE7" i="1307"/>
  <c r="BD7" i="1307"/>
  <c r="BC7" i="1307"/>
  <c r="BB7" i="1307"/>
  <c r="BA7" i="1307"/>
  <c r="AZ7" i="1307"/>
  <c r="AY7" i="1307"/>
  <c r="AX7" i="1307"/>
  <c r="AW7" i="1307"/>
  <c r="AV7" i="1307"/>
  <c r="AU7" i="1307"/>
  <c r="AT7" i="1307"/>
  <c r="AS7" i="1307"/>
  <c r="AR7" i="1307"/>
  <c r="AQ7" i="1307"/>
  <c r="AP7" i="1307"/>
  <c r="AO7" i="1307"/>
  <c r="AN7" i="1307"/>
  <c r="AM7" i="1307"/>
  <c r="AL7" i="1307"/>
  <c r="AK7" i="1307"/>
  <c r="AJ7" i="1307"/>
  <c r="AI7" i="1307"/>
  <c r="AH7" i="1307"/>
  <c r="AG7" i="1307"/>
  <c r="AF7" i="1307"/>
  <c r="AE7" i="1307"/>
  <c r="AD7" i="1307"/>
  <c r="AC7" i="1307"/>
  <c r="AB7" i="1307"/>
  <c r="AA7" i="1307"/>
  <c r="Z7" i="1307"/>
  <c r="Y7" i="1307"/>
  <c r="X7" i="1307"/>
  <c r="W7" i="1307"/>
  <c r="V7" i="1307"/>
  <c r="U7" i="1307"/>
  <c r="T7" i="1307"/>
  <c r="S7" i="1307"/>
  <c r="B7" i="1307"/>
  <c r="CK6" i="1307"/>
  <c r="CJ6" i="1307"/>
  <c r="CI6" i="1307"/>
  <c r="CH6" i="1307"/>
  <c r="CG6" i="1307"/>
  <c r="CF6" i="1307"/>
  <c r="CE6" i="1307"/>
  <c r="CD6" i="1307"/>
  <c r="CC6" i="1307"/>
  <c r="CB6" i="1307"/>
  <c r="CA6" i="1307"/>
  <c r="BZ6" i="1307"/>
  <c r="BY6" i="1307"/>
  <c r="BX6" i="1307"/>
  <c r="BW6" i="1307"/>
  <c r="BV6" i="1307"/>
  <c r="BU6" i="1307"/>
  <c r="BT6" i="1307"/>
  <c r="BS6" i="1307"/>
  <c r="BR6" i="1307"/>
  <c r="BQ6" i="1307"/>
  <c r="BP6" i="1307"/>
  <c r="BO6" i="1307"/>
  <c r="BN6" i="1307"/>
  <c r="BM6" i="1307"/>
  <c r="BL6" i="1307"/>
  <c r="BK6" i="1307"/>
  <c r="BJ6" i="1307"/>
  <c r="BI6" i="1307"/>
  <c r="BH6" i="1307"/>
  <c r="BG6" i="1307"/>
  <c r="BF6" i="1307"/>
  <c r="BE6" i="1307"/>
  <c r="BD6" i="1307"/>
  <c r="BC6" i="1307"/>
  <c r="BB6" i="1307"/>
  <c r="BA6" i="1307"/>
  <c r="AZ6" i="1307"/>
  <c r="AY6" i="1307"/>
  <c r="AX6" i="1307"/>
  <c r="AW6" i="1307"/>
  <c r="AV6" i="1307"/>
  <c r="AU6" i="1307"/>
  <c r="AT6" i="1307"/>
  <c r="AS6" i="1307"/>
  <c r="AR6" i="1307"/>
  <c r="AQ6" i="1307"/>
  <c r="AP6" i="1307"/>
  <c r="AO6" i="1307"/>
  <c r="AN6" i="1307"/>
  <c r="AM6" i="1307"/>
  <c r="AL6" i="1307"/>
  <c r="AK6" i="1307"/>
  <c r="AJ6" i="1307"/>
  <c r="AI6" i="1307"/>
  <c r="AH6" i="1307"/>
  <c r="AG6" i="1307"/>
  <c r="AF6" i="1307"/>
  <c r="AE6" i="1307"/>
  <c r="AD6" i="1307"/>
  <c r="AC6" i="1307"/>
  <c r="AB6" i="1307"/>
  <c r="AA6" i="1307"/>
  <c r="Z6" i="1307"/>
  <c r="Y6" i="1307"/>
  <c r="X6" i="1307"/>
  <c r="W6" i="1307"/>
  <c r="V6" i="1307"/>
  <c r="U6" i="1307"/>
  <c r="T6" i="1307"/>
  <c r="S6" i="1307"/>
  <c r="B6" i="1307"/>
  <c r="CK5" i="1307"/>
  <c r="CJ5" i="1307"/>
  <c r="CI5" i="1307"/>
  <c r="CH5" i="1307"/>
  <c r="CG5" i="1307"/>
  <c r="CF5" i="1307"/>
  <c r="CE5" i="1307"/>
  <c r="CD5" i="1307"/>
  <c r="CC5" i="1307"/>
  <c r="CB5" i="1307"/>
  <c r="CA5" i="1307"/>
  <c r="BZ5" i="1307"/>
  <c r="BY5" i="1307"/>
  <c r="BX5" i="1307"/>
  <c r="BW5" i="1307"/>
  <c r="BV5" i="1307"/>
  <c r="BU5" i="1307"/>
  <c r="BT5" i="1307"/>
  <c r="BS5" i="1307"/>
  <c r="BR5" i="1307"/>
  <c r="BQ5" i="1307"/>
  <c r="BP5" i="1307"/>
  <c r="BO5" i="1307"/>
  <c r="BN5" i="1307"/>
  <c r="BM5" i="1307"/>
  <c r="BL5" i="1307"/>
  <c r="BK5" i="1307"/>
  <c r="BJ5" i="1307"/>
  <c r="BI5" i="1307"/>
  <c r="BH5" i="1307"/>
  <c r="BG5" i="1307"/>
  <c r="BF5" i="1307"/>
  <c r="BE5" i="1307"/>
  <c r="BD5" i="1307"/>
  <c r="BC5" i="1307"/>
  <c r="BB5" i="1307"/>
  <c r="BA5" i="1307"/>
  <c r="AZ5" i="1307"/>
  <c r="AY5" i="1307"/>
  <c r="AX5" i="1307"/>
  <c r="AW5" i="1307"/>
  <c r="AV5" i="1307"/>
  <c r="AU5" i="1307"/>
  <c r="AT5" i="1307"/>
  <c r="AS5" i="1307"/>
  <c r="AR5" i="1307"/>
  <c r="AQ5" i="1307"/>
  <c r="AP5" i="1307"/>
  <c r="AO5" i="1307"/>
  <c r="AN5" i="1307"/>
  <c r="AM5" i="1307"/>
  <c r="AL5" i="1307"/>
  <c r="AK5" i="1307"/>
  <c r="AJ5" i="1307"/>
  <c r="AI5" i="1307"/>
  <c r="AH5" i="1307"/>
  <c r="AG5" i="1307"/>
  <c r="AF5" i="1307"/>
  <c r="AE5" i="1307"/>
  <c r="AD5" i="1307"/>
  <c r="AC5" i="1307"/>
  <c r="AB5" i="1307"/>
  <c r="AA5" i="1307"/>
  <c r="Z5" i="1307"/>
  <c r="Y5" i="1307"/>
  <c r="X5" i="1307"/>
  <c r="W5" i="1307"/>
  <c r="V5" i="1307"/>
  <c r="U5" i="1307"/>
  <c r="T5" i="1307"/>
  <c r="S5" i="1307"/>
  <c r="B5" i="1307"/>
  <c r="CK4" i="1307"/>
  <c r="CJ4" i="1307"/>
  <c r="CI4" i="1307"/>
  <c r="CH4" i="1307"/>
  <c r="CG4" i="1307"/>
  <c r="CF4" i="1307"/>
  <c r="CE4" i="1307"/>
  <c r="CD4" i="1307"/>
  <c r="CC4" i="1307"/>
  <c r="CB4" i="1307"/>
  <c r="CA4" i="1307"/>
  <c r="BZ4" i="1307"/>
  <c r="BY4" i="1307"/>
  <c r="BX4" i="1307"/>
  <c r="BW4" i="1307"/>
  <c r="BV4" i="1307"/>
  <c r="BU4" i="1307"/>
  <c r="BT4" i="1307"/>
  <c r="BS4" i="1307"/>
  <c r="BR4" i="1307"/>
  <c r="BQ4" i="1307"/>
  <c r="BP4" i="1307"/>
  <c r="BO4" i="1307"/>
  <c r="BN4" i="1307"/>
  <c r="BM4" i="1307"/>
  <c r="BL4" i="1307"/>
  <c r="BK4" i="1307"/>
  <c r="BJ4" i="1307"/>
  <c r="BI4" i="1307"/>
  <c r="BH4" i="1307"/>
  <c r="BG4" i="1307"/>
  <c r="BF4" i="1307"/>
  <c r="BE4" i="1307"/>
  <c r="BD4" i="1307"/>
  <c r="BC4" i="1307"/>
  <c r="BB4" i="1307"/>
  <c r="BA4" i="1307"/>
  <c r="AZ4" i="1307"/>
  <c r="AY4" i="1307"/>
  <c r="AX4" i="1307"/>
  <c r="AW4" i="1307"/>
  <c r="AV4" i="1307"/>
  <c r="AU4" i="1307"/>
  <c r="AT4" i="1307"/>
  <c r="AS4" i="1307"/>
  <c r="AR4" i="1307"/>
  <c r="AQ4" i="1307"/>
  <c r="AP4" i="1307"/>
  <c r="AO4" i="1307"/>
  <c r="AN4" i="1307"/>
  <c r="AM4" i="1307"/>
  <c r="AL4" i="1307"/>
  <c r="AK4" i="1307"/>
  <c r="AJ4" i="1307"/>
  <c r="AI4" i="1307"/>
  <c r="AH4" i="1307"/>
  <c r="AG4" i="1307"/>
  <c r="AF4" i="1307"/>
  <c r="AE4" i="1307"/>
  <c r="AD4" i="1307"/>
  <c r="AC4" i="1307"/>
  <c r="AB4" i="1307"/>
  <c r="AA4" i="1307"/>
  <c r="Z4" i="1307"/>
  <c r="Y4" i="1307"/>
  <c r="X4" i="1307"/>
  <c r="W4" i="1307"/>
  <c r="V4" i="1307"/>
  <c r="U4" i="1307"/>
  <c r="T4" i="1307"/>
  <c r="S4" i="1307"/>
  <c r="R4" i="1307"/>
  <c r="B4" i="1307"/>
  <c r="CK3" i="1307"/>
  <c r="CJ3" i="1307"/>
  <c r="CI3" i="1307"/>
  <c r="CH3" i="1307"/>
  <c r="CG3" i="1307"/>
  <c r="CF3" i="1307"/>
  <c r="CE3" i="1307"/>
  <c r="CD3" i="1307"/>
  <c r="CC3" i="1307"/>
  <c r="CB3" i="1307"/>
  <c r="CA3" i="1307"/>
  <c r="BZ3" i="1307"/>
  <c r="BY3" i="1307"/>
  <c r="BX3" i="1307"/>
  <c r="BW3" i="1307"/>
  <c r="BV3" i="1307"/>
  <c r="BU3" i="1307"/>
  <c r="BT3" i="1307"/>
  <c r="BS3" i="1307"/>
  <c r="BR3" i="1307"/>
  <c r="BQ3" i="1307"/>
  <c r="BP3" i="1307"/>
  <c r="BO3" i="1307"/>
  <c r="BN3" i="1307"/>
  <c r="BM3" i="1307"/>
  <c r="BL3" i="1307"/>
  <c r="BK3" i="1307"/>
  <c r="BJ3" i="1307"/>
  <c r="BI3" i="1307"/>
  <c r="BH3" i="1307"/>
  <c r="BG3" i="1307"/>
  <c r="BF3" i="1307"/>
  <c r="BE3" i="1307"/>
  <c r="BD3" i="1307"/>
  <c r="BC3" i="1307"/>
  <c r="BB3" i="1307"/>
  <c r="BA3" i="1307"/>
  <c r="AZ3" i="1307"/>
  <c r="AY3" i="1307"/>
  <c r="AX3" i="1307"/>
  <c r="AW3" i="1307"/>
  <c r="AV3" i="1307"/>
  <c r="AU3" i="1307"/>
  <c r="AT3" i="1307"/>
  <c r="AS3" i="1307"/>
  <c r="AR3" i="1307"/>
  <c r="AQ3" i="1307"/>
  <c r="AP3" i="1307"/>
  <c r="AO3" i="1307"/>
  <c r="AN3" i="1307"/>
  <c r="AM3" i="1307"/>
  <c r="AL3" i="1307"/>
  <c r="AK3" i="1307"/>
  <c r="AJ3" i="1307"/>
  <c r="AI3" i="1307"/>
  <c r="AH3" i="1307"/>
  <c r="AG3" i="1307"/>
  <c r="AF3" i="1307"/>
  <c r="AE3" i="1307"/>
  <c r="AD3" i="1307"/>
  <c r="AC3" i="1307"/>
  <c r="AB3" i="1307"/>
  <c r="AA3" i="1307"/>
  <c r="Z3" i="1307"/>
  <c r="Y3" i="1307"/>
  <c r="X3" i="1307"/>
  <c r="W3" i="1307"/>
  <c r="V3" i="1307"/>
  <c r="U3" i="1307"/>
  <c r="T3" i="1307"/>
  <c r="S3" i="1307"/>
  <c r="R3" i="1307"/>
  <c r="B3" i="1307"/>
  <c r="CK2" i="1307"/>
  <c r="CJ2" i="1307"/>
  <c r="CI2" i="1307"/>
  <c r="CH2" i="1307"/>
  <c r="CG2" i="1307"/>
  <c r="CF2" i="1307"/>
  <c r="CE2" i="1307"/>
  <c r="CD2" i="1307"/>
  <c r="CC2" i="1307"/>
  <c r="CB2" i="1307"/>
  <c r="CA2" i="1307"/>
  <c r="BZ2" i="1307"/>
  <c r="BY2" i="1307"/>
  <c r="BX2" i="1307"/>
  <c r="BW2" i="1307"/>
  <c r="BV2" i="1307"/>
  <c r="BU2" i="1307"/>
  <c r="BT2" i="1307"/>
  <c r="BS2" i="1307"/>
  <c r="BR2" i="1307"/>
  <c r="BQ2" i="1307"/>
  <c r="BP2" i="1307"/>
  <c r="BO2" i="1307"/>
  <c r="BN2" i="1307"/>
  <c r="BM2" i="1307"/>
  <c r="BL2" i="1307"/>
  <c r="BK2" i="1307"/>
  <c r="BJ2" i="1307"/>
  <c r="BI2" i="1307"/>
  <c r="BH2" i="1307"/>
  <c r="BG2" i="1307"/>
  <c r="BF2" i="1307"/>
  <c r="BE2" i="1307"/>
  <c r="BD2" i="1307"/>
  <c r="BC2" i="1307"/>
  <c r="BB2" i="1307"/>
  <c r="BA2" i="1307"/>
  <c r="AZ2" i="1307"/>
  <c r="AY2" i="1307"/>
  <c r="AX2" i="1307"/>
  <c r="AW2" i="1307"/>
  <c r="AV2" i="1307"/>
  <c r="AU2" i="1307"/>
  <c r="AT2" i="1307"/>
  <c r="AS2" i="1307"/>
  <c r="AR2" i="1307"/>
  <c r="AQ2" i="1307"/>
  <c r="AP2" i="1307"/>
  <c r="AO2" i="1307"/>
  <c r="AN2" i="1307"/>
  <c r="AM2" i="1307"/>
  <c r="AL2" i="1307"/>
  <c r="AK2" i="1307"/>
  <c r="AJ2" i="1307"/>
  <c r="AI2" i="1307"/>
  <c r="AH2" i="1307"/>
  <c r="AG2" i="1307"/>
  <c r="AF2" i="1307"/>
  <c r="AE2" i="1307"/>
  <c r="AD2" i="1307"/>
  <c r="AC2" i="1307"/>
  <c r="AB2" i="1307"/>
  <c r="AA2" i="1307"/>
  <c r="Z2" i="1307"/>
  <c r="Y2" i="1307"/>
  <c r="X2" i="1307"/>
  <c r="W2" i="1307"/>
  <c r="V2" i="1307"/>
  <c r="U2" i="1307"/>
  <c r="T2" i="1307"/>
  <c r="S2" i="1307"/>
  <c r="R2" i="1307"/>
  <c r="P2" i="1307"/>
  <c r="O2" i="1307"/>
  <c r="N2" i="1307"/>
  <c r="M2" i="1307"/>
  <c r="L2" i="1307"/>
  <c r="K2" i="1307"/>
  <c r="J2" i="1307"/>
  <c r="B2" i="1307"/>
  <c r="CK1" i="1307"/>
  <c r="CJ1" i="1307"/>
  <c r="CI1" i="1307"/>
  <c r="CH1" i="1307"/>
  <c r="CG1" i="1307"/>
  <c r="CF1" i="1307"/>
  <c r="CE1" i="1307"/>
  <c r="CD1" i="1307"/>
  <c r="CC1" i="1307"/>
  <c r="CB1" i="1307"/>
  <c r="CA1" i="1307"/>
  <c r="BZ1" i="1307"/>
  <c r="BY1" i="1307"/>
  <c r="BX1" i="1307"/>
  <c r="BW1" i="1307"/>
  <c r="BV1" i="1307"/>
  <c r="BU1" i="1307"/>
  <c r="BT1" i="1307"/>
  <c r="BS1" i="1307"/>
  <c r="BR1" i="1307"/>
  <c r="BQ1" i="1307"/>
  <c r="BP1" i="1307"/>
  <c r="BO1" i="1307"/>
  <c r="BN1" i="1307"/>
  <c r="BM1" i="1307"/>
  <c r="BL1" i="1307"/>
  <c r="BK1" i="1307"/>
  <c r="BJ1" i="1307"/>
  <c r="BI1" i="1307"/>
  <c r="BH1" i="1307"/>
  <c r="BG1" i="1307"/>
  <c r="BF1" i="1307"/>
  <c r="BE1" i="1307"/>
  <c r="BD1" i="1307"/>
  <c r="BC1" i="1307"/>
  <c r="BB1" i="1307"/>
  <c r="BA1" i="1307"/>
  <c r="AZ1" i="1307"/>
  <c r="AY1" i="1307"/>
  <c r="AX1" i="1307"/>
  <c r="AW1" i="1307"/>
  <c r="AV1" i="1307"/>
  <c r="AU1" i="1307"/>
  <c r="AT1" i="1307"/>
  <c r="AS1" i="1307"/>
  <c r="AR1" i="1307"/>
  <c r="AQ1" i="1307"/>
  <c r="AP1" i="1307"/>
  <c r="AO1" i="1307"/>
  <c r="AN1" i="1307"/>
  <c r="AM1" i="1307"/>
  <c r="AL1" i="1307"/>
  <c r="AK1" i="1307"/>
  <c r="AJ1" i="1307"/>
  <c r="AI1" i="1307"/>
  <c r="AH1" i="1307"/>
  <c r="AG1" i="1307"/>
  <c r="AF1" i="1307"/>
  <c r="AE1" i="1307"/>
  <c r="AD1" i="1307"/>
  <c r="AC1" i="1307"/>
  <c r="AB1" i="1307"/>
  <c r="AA1" i="1307"/>
  <c r="Z1" i="1307"/>
  <c r="Y1" i="1307"/>
  <c r="X1" i="1307"/>
  <c r="W1" i="1307"/>
  <c r="V1" i="1307"/>
  <c r="U1" i="1307"/>
  <c r="T1" i="1307"/>
  <c r="S1" i="1307"/>
  <c r="R1" i="1307"/>
  <c r="P1" i="1307"/>
  <c r="O1" i="1307"/>
  <c r="N1" i="1307"/>
  <c r="M1" i="1307"/>
  <c r="L1" i="1307"/>
  <c r="K1" i="1307"/>
  <c r="J1" i="1307"/>
  <c r="R190" i="64"/>
  <c r="R207" i="64"/>
  <c r="N5" i="861"/>
  <c r="S65" i="64"/>
  <c r="S70" i="64"/>
  <c r="S79" i="64"/>
  <c r="S97" i="64"/>
  <c r="S149" i="64"/>
  <c r="S150" i="64"/>
  <c r="S181" i="64"/>
  <c r="S196" i="64"/>
  <c r="S216" i="64"/>
  <c r="S248" i="64"/>
  <c r="S267" i="64"/>
  <c r="S284" i="64"/>
  <c r="S303" i="64"/>
  <c r="S317" i="64"/>
  <c r="S335" i="64"/>
  <c r="S347" i="64"/>
  <c r="S350" i="64"/>
  <c r="S367" i="64"/>
  <c r="S422" i="64"/>
  <c r="S424" i="64"/>
  <c r="S441" i="64"/>
  <c r="S442" i="64"/>
  <c r="S443" i="64"/>
  <c r="S444" i="64"/>
  <c r="S445" i="64"/>
  <c r="S446" i="64"/>
  <c r="S447" i="64"/>
  <c r="S448" i="64"/>
  <c r="S449" i="64"/>
  <c r="S450" i="64"/>
  <c r="S451" i="64"/>
  <c r="S452" i="64"/>
  <c r="S453" i="64"/>
  <c r="S454" i="64"/>
  <c r="S455" i="64"/>
  <c r="S456" i="64"/>
  <c r="S457" i="64"/>
  <c r="S458" i="64"/>
  <c r="S459" i="64"/>
  <c r="S460" i="64"/>
  <c r="S461" i="64"/>
  <c r="S462" i="64"/>
  <c r="S463" i="64"/>
  <c r="S464" i="64"/>
  <c r="S471" i="64"/>
  <c r="S492" i="64"/>
  <c r="S493" i="64"/>
  <c r="S494" i="64"/>
  <c r="S495" i="64"/>
  <c r="S496" i="64"/>
  <c r="S497" i="64"/>
  <c r="S498" i="64"/>
  <c r="S499" i="64"/>
  <c r="S500" i="64"/>
  <c r="S501" i="64"/>
  <c r="S502" i="64"/>
  <c r="S503" i="64"/>
  <c r="S504" i="64"/>
  <c r="S505" i="64"/>
  <c r="S506" i="64"/>
  <c r="S507" i="64"/>
  <c r="S508" i="64"/>
  <c r="S509" i="64"/>
  <c r="S510" i="64"/>
  <c r="S511" i="64"/>
  <c r="S512" i="64"/>
  <c r="S513" i="64"/>
  <c r="S514" i="64"/>
  <c r="S515" i="64"/>
  <c r="S522" i="64"/>
  <c r="S546" i="64"/>
  <c r="S547" i="64"/>
  <c r="S570" i="64"/>
  <c r="S593" i="64"/>
  <c r="S616" i="64"/>
  <c r="S629" i="64"/>
  <c r="S634" i="64"/>
  <c r="S648" i="64"/>
  <c r="S659" i="64"/>
  <c r="S672" i="64"/>
  <c r="S673" i="64"/>
  <c r="S723" i="64"/>
  <c r="S733" i="64"/>
  <c r="S756" i="64"/>
  <c r="S776" i="64"/>
  <c r="S804" i="64"/>
  <c r="S820" i="64"/>
  <c r="S826" i="64"/>
  <c r="S828" i="64"/>
  <c r="S836" i="64"/>
  <c r="S865" i="64" s="1"/>
  <c r="S848" i="64"/>
  <c r="S864" i="64"/>
  <c r="S866" i="64"/>
  <c r="S896" i="64"/>
  <c r="S898" i="64"/>
  <c r="S914" i="64"/>
  <c r="S915" i="64" s="1"/>
  <c r="S930" i="64"/>
  <c r="S939" i="64"/>
  <c r="S999" i="64"/>
  <c r="S1034" i="64"/>
  <c r="S1043" i="64"/>
  <c r="S1045" i="64"/>
  <c r="S1080" i="64"/>
  <c r="S1148" i="64"/>
  <c r="S1152" i="64"/>
  <c r="S1174" i="64"/>
  <c r="S1176" i="64"/>
  <c r="S1202" i="64"/>
  <c r="S1204" i="64"/>
  <c r="S1224" i="64"/>
  <c r="S1226" i="64"/>
  <c r="S1250" i="64"/>
  <c r="S1252" i="64"/>
  <c r="S1272" i="64"/>
  <c r="S1274" i="64"/>
  <c r="S1305" i="64"/>
  <c r="S1307" i="64"/>
  <c r="S1334" i="64"/>
  <c r="S1347" i="64"/>
  <c r="S1475" i="64" s="1"/>
  <c r="S1349" i="64"/>
  <c r="S1477" i="64" s="1"/>
  <c r="S1369" i="64"/>
  <c r="S1396" i="64"/>
  <c r="S1398" i="64"/>
  <c r="S1499" i="64"/>
  <c r="S1502" i="64"/>
  <c r="S1521" i="64"/>
  <c r="S1523" i="64"/>
  <c r="S1547" i="64"/>
  <c r="S1550" i="64"/>
  <c r="S1616" i="64"/>
  <c r="S1618" i="64"/>
  <c r="S1619" i="64"/>
  <c r="S1652" i="64"/>
  <c r="S1654" i="64"/>
  <c r="S1687" i="64"/>
  <c r="S1689" i="64"/>
  <c r="S1724" i="64"/>
  <c r="S1726" i="64"/>
  <c r="S1759" i="64"/>
  <c r="S1761" i="64"/>
  <c r="S1795" i="64"/>
  <c r="S1797" i="64"/>
  <c r="S1828" i="64"/>
  <c r="S1839" i="64"/>
  <c r="S1841" i="64"/>
  <c r="S1872" i="64"/>
  <c r="S1883" i="64"/>
  <c r="S1885" i="64"/>
  <c r="S1906" i="64"/>
  <c r="S1908" i="64"/>
  <c r="S1923" i="64"/>
  <c r="S1938" i="64"/>
  <c r="S1940" i="64"/>
  <c r="S1941" i="64"/>
  <c r="S1964" i="64"/>
  <c r="S1966" i="64"/>
  <c r="S1979" i="64"/>
  <c r="S1995" i="64"/>
  <c r="S1997" i="64"/>
  <c r="S1998" i="64"/>
  <c r="S2019" i="64"/>
  <c r="S2021" i="64"/>
  <c r="S2045" i="64"/>
  <c r="S2046" i="64"/>
  <c r="S2090" i="64"/>
  <c r="S2094" i="64"/>
  <c r="S2128" i="64"/>
  <c r="S2130" i="64"/>
  <c r="S2151" i="64"/>
  <c r="S2153" i="64"/>
  <c r="S2173" i="64"/>
  <c r="S2175" i="64"/>
  <c r="S2194" i="64"/>
  <c r="S2196" i="64"/>
  <c r="S2216" i="64"/>
  <c r="S2218" i="64"/>
  <c r="S2252" i="64"/>
  <c r="S2254" i="64"/>
  <c r="S2284" i="64"/>
  <c r="S2286" i="64"/>
  <c r="S2318" i="64"/>
  <c r="S2322" i="64"/>
  <c r="S2352" i="64"/>
  <c r="S2354" i="64"/>
  <c r="S2386" i="64"/>
  <c r="S2388" i="64"/>
  <c r="S2420" i="64"/>
  <c r="S2422" i="64"/>
  <c r="S2536" i="64"/>
  <c r="S2538" i="64"/>
  <c r="S2539" i="64"/>
  <c r="S2556" i="64"/>
  <c r="S2577" i="64"/>
  <c r="S2612" i="64"/>
  <c r="S2645" i="64"/>
  <c r="S2721" i="64"/>
  <c r="S2791" i="64"/>
  <c r="S2793" i="64"/>
  <c r="S2817" i="64"/>
  <c r="S2818" i="64"/>
  <c r="S2819" i="64"/>
  <c r="S2842" i="64"/>
  <c r="S2844" i="64"/>
  <c r="S2845" i="64"/>
  <c r="S2868" i="64"/>
  <c r="S2870" i="64"/>
  <c r="S2871" i="64"/>
  <c r="S2894" i="64"/>
  <c r="S2896" i="64"/>
  <c r="S2897" i="64"/>
  <c r="S2917" i="64"/>
  <c r="S2919" i="64"/>
  <c r="S2941" i="64"/>
  <c r="S2938" i="64" s="1"/>
  <c r="S2971" i="64" s="1"/>
  <c r="S2949" i="64"/>
  <c r="S2979" i="64"/>
  <c r="S2981" i="64"/>
  <c r="S2982" i="64"/>
  <c r="T5" i="64"/>
  <c r="U5" i="64"/>
  <c r="V5" i="64"/>
  <c r="W5" i="64"/>
  <c r="X5" i="64"/>
  <c r="Y5" i="64"/>
  <c r="Z5" i="64"/>
  <c r="AA5" i="64"/>
  <c r="AB5" i="64"/>
  <c r="AC5" i="64"/>
  <c r="AD5" i="64"/>
  <c r="R5" i="864"/>
  <c r="R6" i="864"/>
  <c r="R7" i="864"/>
  <c r="AD5" i="864"/>
  <c r="AC5" i="864"/>
  <c r="AB5" i="864"/>
  <c r="AA5" i="864"/>
  <c r="Z5" i="864"/>
  <c r="Y5" i="864"/>
  <c r="X5" i="864"/>
  <c r="W5" i="864"/>
  <c r="V5" i="864"/>
  <c r="U5" i="864"/>
  <c r="T5" i="864"/>
  <c r="S5" i="864"/>
  <c r="T5" i="863"/>
  <c r="U5" i="863"/>
  <c r="V5" i="863"/>
  <c r="W5" i="863"/>
  <c r="X5" i="863"/>
  <c r="Y5" i="863"/>
  <c r="Z5" i="863"/>
  <c r="AA5" i="863"/>
  <c r="AB5" i="863"/>
  <c r="AC5" i="863"/>
  <c r="AD5" i="863"/>
  <c r="G4" i="863"/>
  <c r="G5" i="863"/>
  <c r="G6" i="863"/>
  <c r="G7" i="863"/>
  <c r="G3" i="863"/>
  <c r="S5" i="863"/>
  <c r="B3" i="64"/>
  <c r="B4" i="64"/>
  <c r="B5" i="64"/>
  <c r="B6" i="64"/>
  <c r="B7" i="64"/>
  <c r="B2" i="64"/>
  <c r="S5" i="64"/>
  <c r="K24" i="861"/>
  <c r="R68" i="861"/>
  <c r="R65" i="861"/>
  <c r="R57" i="861"/>
  <c r="T40" i="861"/>
  <c r="U40" i="861"/>
  <c r="V40" i="861"/>
  <c r="W40" i="861"/>
  <c r="X40" i="861"/>
  <c r="Y40" i="861"/>
  <c r="Z40" i="861"/>
  <c r="AA40" i="861"/>
  <c r="AB40" i="861"/>
  <c r="AC40" i="861"/>
  <c r="AD40" i="861"/>
  <c r="AE40" i="861"/>
  <c r="AF40" i="861"/>
  <c r="AG40" i="861"/>
  <c r="AH40" i="861"/>
  <c r="AI40" i="861"/>
  <c r="AJ40" i="861"/>
  <c r="AK40" i="861"/>
  <c r="AL40" i="861"/>
  <c r="AM40" i="861"/>
  <c r="AN40" i="861"/>
  <c r="AO40" i="861"/>
  <c r="AP40" i="861"/>
  <c r="AQ40" i="861"/>
  <c r="AR40" i="861"/>
  <c r="AS40" i="861"/>
  <c r="AT40" i="861"/>
  <c r="AU40" i="861"/>
  <c r="AV40" i="861"/>
  <c r="AW40" i="861"/>
  <c r="AX40" i="861"/>
  <c r="AY40" i="861"/>
  <c r="AZ40" i="861"/>
  <c r="BA40" i="861"/>
  <c r="BB40" i="861"/>
  <c r="BC40" i="861"/>
  <c r="BD40" i="861"/>
  <c r="BE40" i="861"/>
  <c r="BF40" i="861"/>
  <c r="BG40" i="861"/>
  <c r="BH40" i="861"/>
  <c r="BI40" i="861"/>
  <c r="BJ40" i="861"/>
  <c r="BK40" i="861"/>
  <c r="BL40" i="861"/>
  <c r="BM40" i="861"/>
  <c r="BN40" i="861"/>
  <c r="BO40" i="861"/>
  <c r="BP40" i="861"/>
  <c r="BQ40" i="861"/>
  <c r="BR40" i="861"/>
  <c r="BS40" i="861"/>
  <c r="BT40" i="861"/>
  <c r="BU40" i="861"/>
  <c r="BV40" i="861"/>
  <c r="BW40" i="861"/>
  <c r="BX40" i="861"/>
  <c r="BY40" i="861"/>
  <c r="BZ40" i="861"/>
  <c r="CA40" i="861"/>
  <c r="CB40" i="861"/>
  <c r="CC40" i="861"/>
  <c r="CD40" i="861"/>
  <c r="CE40" i="861"/>
  <c r="CF40" i="861"/>
  <c r="CG40" i="861"/>
  <c r="CH40" i="861"/>
  <c r="CI40" i="861"/>
  <c r="CJ40" i="861"/>
  <c r="CK40" i="861"/>
  <c r="CL40" i="861"/>
  <c r="S40" i="861"/>
  <c r="T23" i="861"/>
  <c r="U23" i="861"/>
  <c r="V23" i="861"/>
  <c r="W23" i="861"/>
  <c r="X23" i="861"/>
  <c r="Y23" i="861"/>
  <c r="Z23" i="861"/>
  <c r="AA23" i="861"/>
  <c r="AB23" i="861"/>
  <c r="AC23" i="861"/>
  <c r="AD23" i="861"/>
  <c r="AE23" i="861"/>
  <c r="AF23" i="861"/>
  <c r="AG23" i="861"/>
  <c r="AH23" i="861"/>
  <c r="AI23" i="861"/>
  <c r="AJ23" i="861"/>
  <c r="AK23" i="861"/>
  <c r="AL23" i="861"/>
  <c r="AM23" i="861"/>
  <c r="AN23" i="861"/>
  <c r="AO23" i="861"/>
  <c r="AP23" i="861"/>
  <c r="AQ23" i="861"/>
  <c r="AR23" i="861"/>
  <c r="AS23" i="861"/>
  <c r="AT23" i="861"/>
  <c r="AU23" i="861"/>
  <c r="AV23" i="861"/>
  <c r="AW23" i="861"/>
  <c r="AX23" i="861"/>
  <c r="AY23" i="861"/>
  <c r="AZ23" i="861"/>
  <c r="BA23" i="861"/>
  <c r="BB23" i="861"/>
  <c r="BC23" i="861"/>
  <c r="BD23" i="861"/>
  <c r="BE23" i="861"/>
  <c r="BF23" i="861"/>
  <c r="BG23" i="861"/>
  <c r="BH23" i="861"/>
  <c r="BI23" i="861"/>
  <c r="BJ23" i="861"/>
  <c r="BK23" i="861"/>
  <c r="BL23" i="861"/>
  <c r="BM23" i="861"/>
  <c r="BN23" i="861"/>
  <c r="BO23" i="861"/>
  <c r="BP23" i="861"/>
  <c r="BQ23" i="861"/>
  <c r="BR23" i="861"/>
  <c r="BS23" i="861"/>
  <c r="BT23" i="861"/>
  <c r="BU23" i="861"/>
  <c r="BV23" i="861"/>
  <c r="BW23" i="861"/>
  <c r="BX23" i="861"/>
  <c r="BY23" i="861"/>
  <c r="BZ23" i="861"/>
  <c r="CA23" i="861"/>
  <c r="CB23" i="861"/>
  <c r="CC23" i="861"/>
  <c r="CD23" i="861"/>
  <c r="CE23" i="861"/>
  <c r="CF23" i="861"/>
  <c r="CG23" i="861"/>
  <c r="CH23" i="861"/>
  <c r="CI23" i="861"/>
  <c r="CJ23" i="861"/>
  <c r="CK23" i="861"/>
  <c r="CL23" i="861"/>
  <c r="T46" i="861"/>
  <c r="U46" i="861"/>
  <c r="V46" i="861"/>
  <c r="W46" i="861"/>
  <c r="X46" i="861"/>
  <c r="Y46" i="861"/>
  <c r="Z46" i="861"/>
  <c r="AA46" i="861"/>
  <c r="AB46" i="861"/>
  <c r="AC46" i="861"/>
  <c r="AD46" i="861"/>
  <c r="AE46" i="861"/>
  <c r="AF46" i="861"/>
  <c r="AG46" i="861"/>
  <c r="AH46" i="861"/>
  <c r="AI46" i="861"/>
  <c r="AJ46" i="861"/>
  <c r="AK46" i="861"/>
  <c r="AL46" i="861"/>
  <c r="AM46" i="861"/>
  <c r="AN46" i="861"/>
  <c r="AO46" i="861"/>
  <c r="AP46" i="861"/>
  <c r="AQ46" i="861"/>
  <c r="AR46" i="861"/>
  <c r="AS46" i="861"/>
  <c r="AT46" i="861"/>
  <c r="AU46" i="861"/>
  <c r="AV46" i="861"/>
  <c r="AW46" i="861"/>
  <c r="AX46" i="861"/>
  <c r="AY46" i="861"/>
  <c r="AZ46" i="861"/>
  <c r="BA46" i="861"/>
  <c r="BB46" i="861"/>
  <c r="BC46" i="861"/>
  <c r="BD46" i="861"/>
  <c r="BE46" i="861"/>
  <c r="BF46" i="861"/>
  <c r="BG46" i="861"/>
  <c r="BH46" i="861"/>
  <c r="BI46" i="861"/>
  <c r="BJ46" i="861"/>
  <c r="BK46" i="861"/>
  <c r="BL46" i="861"/>
  <c r="BM46" i="861"/>
  <c r="BN46" i="861"/>
  <c r="BO46" i="861"/>
  <c r="BP46" i="861"/>
  <c r="BQ46" i="861"/>
  <c r="BR46" i="861"/>
  <c r="BS46" i="861"/>
  <c r="BT46" i="861"/>
  <c r="BU46" i="861"/>
  <c r="BV46" i="861"/>
  <c r="BW46" i="861"/>
  <c r="BX46" i="861"/>
  <c r="BY46" i="861"/>
  <c r="BZ46" i="861"/>
  <c r="CA46" i="861"/>
  <c r="CB46" i="861"/>
  <c r="CC46" i="861"/>
  <c r="CD46" i="861"/>
  <c r="CE46" i="861"/>
  <c r="CF46" i="861"/>
  <c r="CG46" i="861"/>
  <c r="CH46" i="861"/>
  <c r="CI46" i="861"/>
  <c r="CJ46" i="861"/>
  <c r="CK46" i="861"/>
  <c r="CL46" i="861"/>
  <c r="T65" i="861"/>
  <c r="U65" i="861"/>
  <c r="V65" i="861"/>
  <c r="W65" i="861"/>
  <c r="X65" i="861"/>
  <c r="Y65" i="861"/>
  <c r="Z65" i="861"/>
  <c r="AA65" i="861"/>
  <c r="AB65" i="861"/>
  <c r="AC65" i="861"/>
  <c r="AD65" i="861"/>
  <c r="AE65" i="861"/>
  <c r="AF65" i="861"/>
  <c r="AG65" i="861"/>
  <c r="AH65" i="861"/>
  <c r="AI65" i="861"/>
  <c r="AJ65" i="861"/>
  <c r="AK65" i="861"/>
  <c r="AL65" i="861"/>
  <c r="AM65" i="861"/>
  <c r="AN65" i="861"/>
  <c r="AO65" i="861"/>
  <c r="AP65" i="861"/>
  <c r="AQ65" i="861"/>
  <c r="AR65" i="861"/>
  <c r="AS65" i="861"/>
  <c r="AT65" i="861"/>
  <c r="AU65" i="861"/>
  <c r="AV65" i="861"/>
  <c r="AW65" i="861"/>
  <c r="AX65" i="861"/>
  <c r="AY65" i="861"/>
  <c r="AZ65" i="861"/>
  <c r="BA65" i="861"/>
  <c r="BB65" i="861"/>
  <c r="BC65" i="861"/>
  <c r="BD65" i="861"/>
  <c r="BE65" i="861"/>
  <c r="BF65" i="861"/>
  <c r="BG65" i="861"/>
  <c r="BH65" i="861"/>
  <c r="BI65" i="861"/>
  <c r="BJ65" i="861"/>
  <c r="BK65" i="861"/>
  <c r="BL65" i="861"/>
  <c r="BM65" i="861"/>
  <c r="BN65" i="861"/>
  <c r="BO65" i="861"/>
  <c r="BP65" i="861"/>
  <c r="BQ65" i="861"/>
  <c r="BR65" i="861"/>
  <c r="BS65" i="861"/>
  <c r="BT65" i="861"/>
  <c r="BU65" i="861"/>
  <c r="BV65" i="861"/>
  <c r="BW65" i="861"/>
  <c r="BX65" i="861"/>
  <c r="BY65" i="861"/>
  <c r="BZ65" i="861"/>
  <c r="CA65" i="861"/>
  <c r="CB65" i="861"/>
  <c r="CC65" i="861"/>
  <c r="CD65" i="861"/>
  <c r="CE65" i="861"/>
  <c r="CF65" i="861"/>
  <c r="CG65" i="861"/>
  <c r="CH65" i="861"/>
  <c r="CI65" i="861"/>
  <c r="CJ65" i="861"/>
  <c r="CK65" i="861"/>
  <c r="CL65" i="861"/>
  <c r="T68" i="861"/>
  <c r="U68" i="861"/>
  <c r="V68" i="861"/>
  <c r="W68" i="861"/>
  <c r="X68" i="861"/>
  <c r="Y68" i="861"/>
  <c r="Z68" i="861"/>
  <c r="AA68" i="861"/>
  <c r="AB68" i="861"/>
  <c r="AC68" i="861"/>
  <c r="AD68" i="861"/>
  <c r="AE68" i="861"/>
  <c r="AF68" i="861"/>
  <c r="AG68" i="861"/>
  <c r="AH68" i="861"/>
  <c r="AI68" i="861"/>
  <c r="AJ68" i="861"/>
  <c r="AK68" i="861"/>
  <c r="AL68" i="861"/>
  <c r="AM68" i="861"/>
  <c r="AN68" i="861"/>
  <c r="AO68" i="861"/>
  <c r="AP68" i="861"/>
  <c r="AQ68" i="861"/>
  <c r="AR68" i="861"/>
  <c r="AS68" i="861"/>
  <c r="AT68" i="861"/>
  <c r="AU68" i="861"/>
  <c r="AV68" i="861"/>
  <c r="AW68" i="861"/>
  <c r="AX68" i="861"/>
  <c r="AY68" i="861"/>
  <c r="AZ68" i="861"/>
  <c r="BA68" i="861"/>
  <c r="BB68" i="861"/>
  <c r="BC68" i="861"/>
  <c r="BD68" i="861"/>
  <c r="BE68" i="861"/>
  <c r="BF68" i="861"/>
  <c r="BG68" i="861"/>
  <c r="BH68" i="861"/>
  <c r="BI68" i="861"/>
  <c r="BJ68" i="861"/>
  <c r="BK68" i="861"/>
  <c r="BL68" i="861"/>
  <c r="BM68" i="861"/>
  <c r="BN68" i="861"/>
  <c r="BO68" i="861"/>
  <c r="BP68" i="861"/>
  <c r="BQ68" i="861"/>
  <c r="BR68" i="861"/>
  <c r="BS68" i="861"/>
  <c r="BT68" i="861"/>
  <c r="BU68" i="861"/>
  <c r="BV68" i="861"/>
  <c r="BW68" i="861"/>
  <c r="BX68" i="861"/>
  <c r="BY68" i="861"/>
  <c r="BZ68" i="861"/>
  <c r="CA68" i="861"/>
  <c r="CB68" i="861"/>
  <c r="CC68" i="861"/>
  <c r="CD68" i="861"/>
  <c r="CE68" i="861"/>
  <c r="CF68" i="861"/>
  <c r="CG68" i="861"/>
  <c r="CH68" i="861"/>
  <c r="CI68" i="861"/>
  <c r="CJ68" i="861"/>
  <c r="CK68" i="861"/>
  <c r="CL68" i="861"/>
  <c r="S68" i="861"/>
  <c r="S65" i="861"/>
  <c r="S46" i="861"/>
  <c r="S23" i="861"/>
  <c r="R60" i="861"/>
  <c r="Q1700" i="64"/>
  <c r="R1700" i="64"/>
  <c r="E1700" i="64"/>
  <c r="E1701" i="64"/>
  <c r="E1702" i="64"/>
  <c r="G1702" i="64" s="1"/>
  <c r="E1703" i="64"/>
  <c r="G1703" i="64" s="1"/>
  <c r="E1704" i="64"/>
  <c r="E1705" i="64"/>
  <c r="E1706" i="64"/>
  <c r="E1707" i="64"/>
  <c r="E1708" i="64"/>
  <c r="E1709" i="64"/>
  <c r="E1710" i="64"/>
  <c r="E1711" i="64"/>
  <c r="E1712" i="64"/>
  <c r="E1713" i="64"/>
  <c r="E1714" i="64"/>
  <c r="E1715" i="64"/>
  <c r="B1727" i="64"/>
  <c r="E1727" i="64"/>
  <c r="CK1726" i="64"/>
  <c r="CJ1726" i="64"/>
  <c r="CI1726" i="64"/>
  <c r="CH1726" i="64"/>
  <c r="CG1726" i="64"/>
  <c r="CF1726" i="64"/>
  <c r="CE1726" i="64"/>
  <c r="CD1726" i="64"/>
  <c r="CC1726" i="64"/>
  <c r="CB1726" i="64"/>
  <c r="CA1726" i="64"/>
  <c r="BZ1726" i="64"/>
  <c r="BY1726" i="64"/>
  <c r="BX1726" i="64"/>
  <c r="BW1726" i="64"/>
  <c r="BV1726" i="64"/>
  <c r="BU1726" i="64"/>
  <c r="BT1726" i="64"/>
  <c r="BS1726" i="64"/>
  <c r="BR1726" i="64"/>
  <c r="BQ1726" i="64"/>
  <c r="BP1726" i="64"/>
  <c r="BO1726" i="64"/>
  <c r="BN1726" i="64"/>
  <c r="BM1726" i="64"/>
  <c r="BL1726" i="64"/>
  <c r="BK1726" i="64"/>
  <c r="BJ1726" i="64"/>
  <c r="BI1726" i="64"/>
  <c r="BH1726" i="64"/>
  <c r="BG1726" i="64"/>
  <c r="BF1726" i="64"/>
  <c r="BE1726" i="64"/>
  <c r="BD1726" i="64"/>
  <c r="BC1726" i="64"/>
  <c r="BB1726" i="64"/>
  <c r="BA1726" i="64"/>
  <c r="AZ1726" i="64"/>
  <c r="AY1726" i="64"/>
  <c r="AX1726" i="64"/>
  <c r="AW1726" i="64"/>
  <c r="AV1726" i="64"/>
  <c r="AU1726" i="64"/>
  <c r="AT1726" i="64"/>
  <c r="AS1726" i="64"/>
  <c r="AR1726" i="64"/>
  <c r="AQ1726" i="64"/>
  <c r="AP1726" i="64"/>
  <c r="AO1726" i="64"/>
  <c r="AN1726" i="64"/>
  <c r="AM1726" i="64"/>
  <c r="AL1726" i="64"/>
  <c r="AK1726" i="64"/>
  <c r="AJ1726" i="64"/>
  <c r="AI1726" i="64"/>
  <c r="AH1726" i="64"/>
  <c r="AG1726" i="64"/>
  <c r="AF1726" i="64"/>
  <c r="AE1726" i="64"/>
  <c r="AD1726" i="64"/>
  <c r="AC1726" i="64"/>
  <c r="AB1726" i="64"/>
  <c r="AA1726" i="64"/>
  <c r="Z1726" i="64"/>
  <c r="Y1726" i="64"/>
  <c r="X1726" i="64"/>
  <c r="W1726" i="64"/>
  <c r="V1726" i="64"/>
  <c r="U1726" i="64"/>
  <c r="T1726" i="64"/>
  <c r="B1726" i="64"/>
  <c r="E1726" i="64"/>
  <c r="B1725" i="64"/>
  <c r="B1707" i="64" s="1"/>
  <c r="E1725" i="64"/>
  <c r="CK1724" i="64"/>
  <c r="CJ1724" i="64"/>
  <c r="CI1724" i="64"/>
  <c r="CH1724" i="64"/>
  <c r="CG1724" i="64"/>
  <c r="CF1724" i="64"/>
  <c r="CE1724" i="64"/>
  <c r="CD1724" i="64"/>
  <c r="CC1724" i="64"/>
  <c r="CB1724" i="64"/>
  <c r="CA1724" i="64"/>
  <c r="BZ1724" i="64"/>
  <c r="BY1724" i="64"/>
  <c r="BX1724" i="64"/>
  <c r="BW1724" i="64"/>
  <c r="BV1724" i="64"/>
  <c r="BU1724" i="64"/>
  <c r="BT1724" i="64"/>
  <c r="BS1724" i="64"/>
  <c r="BR1724" i="64"/>
  <c r="BQ1724" i="64"/>
  <c r="BP1724" i="64"/>
  <c r="BO1724" i="64"/>
  <c r="BN1724" i="64"/>
  <c r="BM1724" i="64"/>
  <c r="BL1724" i="64"/>
  <c r="BK1724" i="64"/>
  <c r="BJ1724" i="64"/>
  <c r="BI1724" i="64"/>
  <c r="BH1724" i="64"/>
  <c r="BG1724" i="64"/>
  <c r="BF1724" i="64"/>
  <c r="BE1724" i="64"/>
  <c r="BD1724" i="64"/>
  <c r="BC1724" i="64"/>
  <c r="BB1724" i="64"/>
  <c r="BA1724" i="64"/>
  <c r="AZ1724" i="64"/>
  <c r="AY1724" i="64"/>
  <c r="AX1724" i="64"/>
  <c r="AW1724" i="64"/>
  <c r="AV1724" i="64"/>
  <c r="AU1724" i="64"/>
  <c r="AT1724" i="64"/>
  <c r="AS1724" i="64"/>
  <c r="AR1724" i="64"/>
  <c r="AQ1724" i="64"/>
  <c r="AP1724" i="64"/>
  <c r="AO1724" i="64"/>
  <c r="AN1724" i="64"/>
  <c r="AM1724" i="64"/>
  <c r="AL1724" i="64"/>
  <c r="AK1724" i="64"/>
  <c r="AJ1724" i="64"/>
  <c r="AI1724" i="64"/>
  <c r="AH1724" i="64"/>
  <c r="AG1724" i="64"/>
  <c r="AF1724" i="64"/>
  <c r="AE1724" i="64"/>
  <c r="AD1724" i="64"/>
  <c r="AC1724" i="64"/>
  <c r="AB1724" i="64"/>
  <c r="AA1724" i="64"/>
  <c r="Z1724" i="64"/>
  <c r="Y1724" i="64"/>
  <c r="X1724" i="64"/>
  <c r="W1724" i="64"/>
  <c r="V1724" i="64"/>
  <c r="U1724" i="64"/>
  <c r="T1724" i="64"/>
  <c r="B1724" i="64"/>
  <c r="E1724" i="64"/>
  <c r="B1723" i="64"/>
  <c r="E1723" i="64"/>
  <c r="B1722" i="64"/>
  <c r="E1722" i="64"/>
  <c r="B1721" i="64"/>
  <c r="E1721" i="64"/>
  <c r="B1720" i="64"/>
  <c r="E1720" i="64"/>
  <c r="E1719" i="64"/>
  <c r="B1718" i="64"/>
  <c r="E1718" i="64"/>
  <c r="B1717" i="64"/>
  <c r="E1717" i="64"/>
  <c r="I1716" i="64"/>
  <c r="B1716" i="64"/>
  <c r="E1716" i="64"/>
  <c r="B1712" i="64"/>
  <c r="B1709" i="64"/>
  <c r="B1706" i="64" s="1"/>
  <c r="B1702" i="64"/>
  <c r="E1699" i="64"/>
  <c r="CK1550" i="64"/>
  <c r="CJ1550" i="64"/>
  <c r="CI1550" i="64"/>
  <c r="CH1550" i="64"/>
  <c r="CG1550" i="64"/>
  <c r="CF1550" i="64"/>
  <c r="CE1550" i="64"/>
  <c r="CD1550" i="64"/>
  <c r="CC1550" i="64"/>
  <c r="CB1550" i="64"/>
  <c r="CA1550" i="64"/>
  <c r="BZ1550" i="64"/>
  <c r="BY1550" i="64"/>
  <c r="BX1550" i="64"/>
  <c r="BW1550" i="64"/>
  <c r="BV1550" i="64"/>
  <c r="BU1550" i="64"/>
  <c r="BT1550" i="64"/>
  <c r="BS1550" i="64"/>
  <c r="BR1550" i="64"/>
  <c r="BQ1550" i="64"/>
  <c r="BP1550" i="64"/>
  <c r="BO1550" i="64"/>
  <c r="BN1550" i="64"/>
  <c r="BM1550" i="64"/>
  <c r="BL1550" i="64"/>
  <c r="BK1550" i="64"/>
  <c r="BJ1550" i="64"/>
  <c r="BI1550" i="64"/>
  <c r="BH1550" i="64"/>
  <c r="BG1550" i="64"/>
  <c r="BF1550" i="64"/>
  <c r="BE1550" i="64"/>
  <c r="BD1550" i="64"/>
  <c r="BC1550" i="64"/>
  <c r="BB1550" i="64"/>
  <c r="BA1550" i="64"/>
  <c r="AZ1550" i="64"/>
  <c r="AY1550" i="64"/>
  <c r="AX1550" i="64"/>
  <c r="AW1550" i="64"/>
  <c r="AV1550" i="64"/>
  <c r="AU1550" i="64"/>
  <c r="AT1550" i="64"/>
  <c r="AS1550" i="64"/>
  <c r="AR1550" i="64"/>
  <c r="AQ1550" i="64"/>
  <c r="AP1550" i="64"/>
  <c r="AO1550" i="64"/>
  <c r="AN1550" i="64"/>
  <c r="AM1550" i="64"/>
  <c r="AL1550" i="64"/>
  <c r="AK1550" i="64"/>
  <c r="AJ1550" i="64"/>
  <c r="AI1550" i="64"/>
  <c r="AH1550" i="64"/>
  <c r="AG1550" i="64"/>
  <c r="AF1550" i="64"/>
  <c r="AE1550" i="64"/>
  <c r="AD1550" i="64"/>
  <c r="AC1550" i="64"/>
  <c r="AB1550" i="64"/>
  <c r="AA1550" i="64"/>
  <c r="Z1550" i="64"/>
  <c r="Y1550" i="64"/>
  <c r="X1550" i="64"/>
  <c r="W1550" i="64"/>
  <c r="V1550" i="64"/>
  <c r="U1550" i="64"/>
  <c r="T1550" i="64"/>
  <c r="B1550" i="64"/>
  <c r="E1550" i="64"/>
  <c r="B1549" i="64"/>
  <c r="E1549" i="64"/>
  <c r="B1548" i="64"/>
  <c r="E1548" i="64"/>
  <c r="CK1547" i="64"/>
  <c r="CJ1547" i="64"/>
  <c r="CI1547" i="64"/>
  <c r="CH1547" i="64"/>
  <c r="CG1547" i="64"/>
  <c r="CF1547" i="64"/>
  <c r="CE1547" i="64"/>
  <c r="CD1547" i="64"/>
  <c r="CC1547" i="64"/>
  <c r="CB1547" i="64"/>
  <c r="CA1547" i="64"/>
  <c r="BZ1547" i="64"/>
  <c r="BY1547" i="64"/>
  <c r="BX1547" i="64"/>
  <c r="BW1547" i="64"/>
  <c r="BV1547" i="64"/>
  <c r="BU1547" i="64"/>
  <c r="BT1547" i="64"/>
  <c r="BS1547" i="64"/>
  <c r="BR1547" i="64"/>
  <c r="BQ1547" i="64"/>
  <c r="BP1547" i="64"/>
  <c r="BO1547" i="64"/>
  <c r="BN1547" i="64"/>
  <c r="BM1547" i="64"/>
  <c r="BL1547" i="64"/>
  <c r="BK1547" i="64"/>
  <c r="BJ1547" i="64"/>
  <c r="BI1547" i="64"/>
  <c r="BH1547" i="64"/>
  <c r="BG1547" i="64"/>
  <c r="BF1547" i="64"/>
  <c r="BE1547" i="64"/>
  <c r="BD1547" i="64"/>
  <c r="BC1547" i="64"/>
  <c r="BB1547" i="64"/>
  <c r="BA1547" i="64"/>
  <c r="AZ1547" i="64"/>
  <c r="AY1547" i="64"/>
  <c r="AX1547" i="64"/>
  <c r="AW1547" i="64"/>
  <c r="AV1547" i="64"/>
  <c r="AU1547" i="64"/>
  <c r="AT1547" i="64"/>
  <c r="AS1547" i="64"/>
  <c r="AR1547" i="64"/>
  <c r="AQ1547" i="64"/>
  <c r="AP1547" i="64"/>
  <c r="AO1547" i="64"/>
  <c r="AN1547" i="64"/>
  <c r="AM1547" i="64"/>
  <c r="AL1547" i="64"/>
  <c r="AK1547" i="64"/>
  <c r="AJ1547" i="64"/>
  <c r="AI1547" i="64"/>
  <c r="AH1547" i="64"/>
  <c r="AG1547" i="64"/>
  <c r="AF1547" i="64"/>
  <c r="AE1547" i="64"/>
  <c r="AD1547" i="64"/>
  <c r="AC1547" i="64"/>
  <c r="AB1547" i="64"/>
  <c r="AA1547" i="64"/>
  <c r="Z1547" i="64"/>
  <c r="Y1547" i="64"/>
  <c r="X1547" i="64"/>
  <c r="W1547" i="64"/>
  <c r="V1547" i="64"/>
  <c r="U1547" i="64"/>
  <c r="T1547" i="64"/>
  <c r="B1547" i="64"/>
  <c r="E1547" i="64"/>
  <c r="B1546" i="64"/>
  <c r="E1546" i="64"/>
  <c r="B1545" i="64"/>
  <c r="E1545" i="64"/>
  <c r="B1544" i="64"/>
  <c r="B1538" i="64" s="1"/>
  <c r="E1544" i="64"/>
  <c r="B1543" i="64"/>
  <c r="E1543" i="64"/>
  <c r="E1542" i="64"/>
  <c r="B1541" i="64"/>
  <c r="B1537" i="64" s="1"/>
  <c r="E1541" i="64"/>
  <c r="E1540" i="64"/>
  <c r="G1540" i="64" s="1"/>
  <c r="E1539" i="64"/>
  <c r="E1538" i="64"/>
  <c r="G1538" i="64" s="1"/>
  <c r="E1537" i="64"/>
  <c r="G1537" i="64" s="1"/>
  <c r="E1536" i="64"/>
  <c r="Q2931" i="64"/>
  <c r="R2931" i="64"/>
  <c r="E2933" i="64"/>
  <c r="G2933" i="64" s="1"/>
  <c r="E2934" i="64"/>
  <c r="G2934" i="64" s="1"/>
  <c r="E2935" i="64"/>
  <c r="G2935" i="64" s="1"/>
  <c r="E2936" i="64"/>
  <c r="G2936" i="64" s="1"/>
  <c r="E2937" i="64"/>
  <c r="G2937" i="64" s="1"/>
  <c r="E2938" i="64"/>
  <c r="G2938" i="64" s="1"/>
  <c r="E2939" i="64"/>
  <c r="G2939" i="64" s="1"/>
  <c r="E2940" i="64"/>
  <c r="G2940" i="64" s="1"/>
  <c r="E2941" i="64"/>
  <c r="G2941" i="64" s="1"/>
  <c r="E2942" i="64"/>
  <c r="G2942" i="64" s="1"/>
  <c r="E2943" i="64"/>
  <c r="G2943" i="64" s="1"/>
  <c r="E2944" i="64"/>
  <c r="G2944" i="64" s="1"/>
  <c r="E2945" i="64"/>
  <c r="G2945" i="64" s="1"/>
  <c r="E2946" i="64"/>
  <c r="G2946" i="64" s="1"/>
  <c r="E2947" i="64"/>
  <c r="G2947" i="64" s="1"/>
  <c r="E2948" i="64"/>
  <c r="G2948" i="64" s="1"/>
  <c r="E2949" i="64"/>
  <c r="G2949" i="64" s="1"/>
  <c r="E2950" i="64"/>
  <c r="G2950" i="64" s="1"/>
  <c r="E2951" i="64"/>
  <c r="G2951" i="64" s="1"/>
  <c r="E2952" i="64"/>
  <c r="G2952" i="64" s="1"/>
  <c r="E2953" i="64"/>
  <c r="G2953" i="64" s="1"/>
  <c r="E2954" i="64"/>
  <c r="G2954" i="64" s="1"/>
  <c r="E2955" i="64"/>
  <c r="G2955" i="64" s="1"/>
  <c r="E2956" i="64"/>
  <c r="G2956" i="64" s="1"/>
  <c r="E2957" i="64"/>
  <c r="G2957" i="64" s="1"/>
  <c r="E2958" i="64"/>
  <c r="G2958" i="64" s="1"/>
  <c r="E2959" i="64"/>
  <c r="G2959" i="64" s="1"/>
  <c r="E2960" i="64"/>
  <c r="G2960" i="64" s="1"/>
  <c r="E2961" i="64"/>
  <c r="G2961" i="64" s="1"/>
  <c r="E2962" i="64"/>
  <c r="G2962" i="64" s="1"/>
  <c r="E2963" i="64"/>
  <c r="G2963" i="64" s="1"/>
  <c r="E2964" i="64"/>
  <c r="G2964" i="64" s="1"/>
  <c r="E2965" i="64"/>
  <c r="G2965" i="64" s="1"/>
  <c r="E2966" i="64"/>
  <c r="G2966" i="64" s="1"/>
  <c r="E2967" i="64"/>
  <c r="G2967" i="64" s="1"/>
  <c r="E2968" i="64"/>
  <c r="G2968" i="64" s="1"/>
  <c r="E2969" i="64"/>
  <c r="G2969" i="64" s="1"/>
  <c r="E2970" i="64"/>
  <c r="G2970" i="64" s="1"/>
  <c r="E2971" i="64"/>
  <c r="G2971" i="64" s="1"/>
  <c r="E2972" i="64"/>
  <c r="G2972" i="64" s="1"/>
  <c r="E2973" i="64"/>
  <c r="G2973" i="64" s="1"/>
  <c r="E2930" i="64"/>
  <c r="E2931" i="64"/>
  <c r="G2931" i="64" s="1"/>
  <c r="E2932" i="64"/>
  <c r="G2932" i="64" s="1"/>
  <c r="K2941" i="64"/>
  <c r="K2949" i="64"/>
  <c r="E2974" i="64"/>
  <c r="E2975" i="64"/>
  <c r="E2976" i="64"/>
  <c r="E2977" i="64"/>
  <c r="E2978" i="64"/>
  <c r="T2979" i="64"/>
  <c r="U2979" i="64"/>
  <c r="V2979" i="64"/>
  <c r="W2979" i="64"/>
  <c r="X2979" i="64"/>
  <c r="Y2979" i="64"/>
  <c r="Z2979" i="64"/>
  <c r="AA2979" i="64"/>
  <c r="AB2979" i="64"/>
  <c r="AC2979" i="64"/>
  <c r="AD2979" i="64"/>
  <c r="AE2979" i="64"/>
  <c r="AF2979" i="64"/>
  <c r="AG2979" i="64"/>
  <c r="AH2979" i="64"/>
  <c r="AI2979" i="64"/>
  <c r="AJ2979" i="64"/>
  <c r="AK2979" i="64"/>
  <c r="AL2979" i="64"/>
  <c r="AM2979" i="64"/>
  <c r="AN2979" i="64"/>
  <c r="AO2979" i="64"/>
  <c r="AP2979" i="64"/>
  <c r="AQ2979" i="64"/>
  <c r="AR2979" i="64"/>
  <c r="AS2979" i="64"/>
  <c r="AT2979" i="64"/>
  <c r="AU2979" i="64"/>
  <c r="AV2979" i="64"/>
  <c r="AW2979" i="64"/>
  <c r="AX2979" i="64"/>
  <c r="AY2979" i="64"/>
  <c r="AZ2979" i="64"/>
  <c r="BA2979" i="64"/>
  <c r="BB2979" i="64"/>
  <c r="BC2979" i="64"/>
  <c r="BD2979" i="64"/>
  <c r="BE2979" i="64"/>
  <c r="BF2979" i="64"/>
  <c r="BG2979" i="64"/>
  <c r="BH2979" i="64"/>
  <c r="BI2979" i="64"/>
  <c r="BJ2979" i="64"/>
  <c r="BK2979" i="64"/>
  <c r="BL2979" i="64"/>
  <c r="BM2979" i="64"/>
  <c r="BN2979" i="64"/>
  <c r="BO2979" i="64"/>
  <c r="BP2979" i="64"/>
  <c r="BQ2979" i="64"/>
  <c r="BR2979" i="64"/>
  <c r="BS2979" i="64"/>
  <c r="BT2979" i="64"/>
  <c r="BU2979" i="64"/>
  <c r="BV2979" i="64"/>
  <c r="BW2979" i="64"/>
  <c r="BX2979" i="64"/>
  <c r="BY2979" i="64"/>
  <c r="BZ2979" i="64"/>
  <c r="CA2979" i="64"/>
  <c r="CB2979" i="64"/>
  <c r="CC2979" i="64"/>
  <c r="CD2979" i="64"/>
  <c r="CE2979" i="64"/>
  <c r="CF2979" i="64"/>
  <c r="CG2979" i="64"/>
  <c r="CH2979" i="64"/>
  <c r="CI2979" i="64"/>
  <c r="CJ2979" i="64"/>
  <c r="CK2979" i="64"/>
  <c r="E2979" i="64"/>
  <c r="B2979" i="64"/>
  <c r="E2980" i="64"/>
  <c r="T2981" i="64"/>
  <c r="U2981" i="64"/>
  <c r="V2981" i="64"/>
  <c r="W2981" i="64"/>
  <c r="X2981" i="64"/>
  <c r="Y2981" i="64"/>
  <c r="Z2981" i="64"/>
  <c r="AA2981" i="64"/>
  <c r="AB2981" i="64"/>
  <c r="AC2981" i="64"/>
  <c r="AD2981" i="64"/>
  <c r="AE2981" i="64"/>
  <c r="AF2981" i="64"/>
  <c r="AG2981" i="64"/>
  <c r="AH2981" i="64"/>
  <c r="AI2981" i="64"/>
  <c r="AJ2981" i="64"/>
  <c r="AK2981" i="64"/>
  <c r="AL2981" i="64"/>
  <c r="AM2981" i="64"/>
  <c r="AN2981" i="64"/>
  <c r="AO2981" i="64"/>
  <c r="AP2981" i="64"/>
  <c r="AQ2981" i="64"/>
  <c r="AR2981" i="64"/>
  <c r="AS2981" i="64"/>
  <c r="AT2981" i="64"/>
  <c r="AU2981" i="64"/>
  <c r="AV2981" i="64"/>
  <c r="AW2981" i="64"/>
  <c r="AX2981" i="64"/>
  <c r="AY2981" i="64"/>
  <c r="AZ2981" i="64"/>
  <c r="BA2981" i="64"/>
  <c r="BB2981" i="64"/>
  <c r="BC2981" i="64"/>
  <c r="BD2981" i="64"/>
  <c r="BE2981" i="64"/>
  <c r="BF2981" i="64"/>
  <c r="BG2981" i="64"/>
  <c r="BH2981" i="64"/>
  <c r="BI2981" i="64"/>
  <c r="BJ2981" i="64"/>
  <c r="BK2981" i="64"/>
  <c r="BL2981" i="64"/>
  <c r="BM2981" i="64"/>
  <c r="BN2981" i="64"/>
  <c r="BO2981" i="64"/>
  <c r="BP2981" i="64"/>
  <c r="BQ2981" i="64"/>
  <c r="BR2981" i="64"/>
  <c r="BS2981" i="64"/>
  <c r="BT2981" i="64"/>
  <c r="BU2981" i="64"/>
  <c r="BV2981" i="64"/>
  <c r="BW2981" i="64"/>
  <c r="BX2981" i="64"/>
  <c r="BY2981" i="64"/>
  <c r="BZ2981" i="64"/>
  <c r="CA2981" i="64"/>
  <c r="CB2981" i="64"/>
  <c r="CC2981" i="64"/>
  <c r="CD2981" i="64"/>
  <c r="CE2981" i="64"/>
  <c r="CF2981" i="64"/>
  <c r="CG2981" i="64"/>
  <c r="CH2981" i="64"/>
  <c r="CI2981" i="64"/>
  <c r="CJ2981" i="64"/>
  <c r="CK2981" i="64"/>
  <c r="E2981" i="64"/>
  <c r="T2982" i="64"/>
  <c r="U2982" i="64"/>
  <c r="V2982" i="64"/>
  <c r="W2982" i="64"/>
  <c r="X2982" i="64"/>
  <c r="Y2982" i="64"/>
  <c r="Z2982" i="64"/>
  <c r="AA2982" i="64"/>
  <c r="AB2982" i="64"/>
  <c r="AC2982" i="64"/>
  <c r="AD2982" i="64"/>
  <c r="AE2982" i="64"/>
  <c r="AF2982" i="64"/>
  <c r="AG2982" i="64"/>
  <c r="AH2982" i="64"/>
  <c r="AI2982" i="64"/>
  <c r="AJ2982" i="64"/>
  <c r="AK2982" i="64"/>
  <c r="AL2982" i="64"/>
  <c r="AM2982" i="64"/>
  <c r="AN2982" i="64"/>
  <c r="AO2982" i="64"/>
  <c r="AP2982" i="64"/>
  <c r="AQ2982" i="64"/>
  <c r="AR2982" i="64"/>
  <c r="AS2982" i="64"/>
  <c r="AT2982" i="64"/>
  <c r="AU2982" i="64"/>
  <c r="AV2982" i="64"/>
  <c r="AW2982" i="64"/>
  <c r="AX2982" i="64"/>
  <c r="AY2982" i="64"/>
  <c r="AZ2982" i="64"/>
  <c r="BA2982" i="64"/>
  <c r="BB2982" i="64"/>
  <c r="BC2982" i="64"/>
  <c r="BD2982" i="64"/>
  <c r="BE2982" i="64"/>
  <c r="BF2982" i="64"/>
  <c r="BG2982" i="64"/>
  <c r="BH2982" i="64"/>
  <c r="BI2982" i="64"/>
  <c r="BJ2982" i="64"/>
  <c r="BK2982" i="64"/>
  <c r="BL2982" i="64"/>
  <c r="BM2982" i="64"/>
  <c r="BN2982" i="64"/>
  <c r="BO2982" i="64"/>
  <c r="BP2982" i="64"/>
  <c r="BQ2982" i="64"/>
  <c r="BR2982" i="64"/>
  <c r="BS2982" i="64"/>
  <c r="BT2982" i="64"/>
  <c r="BU2982" i="64"/>
  <c r="BV2982" i="64"/>
  <c r="BW2982" i="64"/>
  <c r="BX2982" i="64"/>
  <c r="BY2982" i="64"/>
  <c r="BZ2982" i="64"/>
  <c r="CA2982" i="64"/>
  <c r="CB2982" i="64"/>
  <c r="CC2982" i="64"/>
  <c r="CD2982" i="64"/>
  <c r="CE2982" i="64"/>
  <c r="CF2982" i="64"/>
  <c r="CG2982" i="64"/>
  <c r="CH2982" i="64"/>
  <c r="CI2982" i="64"/>
  <c r="CJ2982" i="64"/>
  <c r="CK2982" i="64"/>
  <c r="E360" i="64"/>
  <c r="G360" i="64" s="1"/>
  <c r="E361" i="64"/>
  <c r="G361" i="64" s="1"/>
  <c r="E362" i="64"/>
  <c r="G362" i="64" s="1"/>
  <c r="E363" i="64"/>
  <c r="G363" i="64" s="1"/>
  <c r="E364" i="64"/>
  <c r="G364" i="64" s="1"/>
  <c r="B365" i="64"/>
  <c r="B363" i="64" s="1"/>
  <c r="CI30" i="1307" a="1"/>
  <c r="CE30" i="1307" a="1"/>
  <c r="CA30" i="1307" a="1"/>
  <c r="BW30" i="1307" a="1"/>
  <c r="BS30" i="1307" a="1"/>
  <c r="BO30" i="1307" a="1"/>
  <c r="BK30" i="1307" a="1"/>
  <c r="BG30" i="1307" a="1"/>
  <c r="BC30" i="1307" a="1"/>
  <c r="AY30" i="1307" a="1"/>
  <c r="AU30" i="1307" a="1"/>
  <c r="AQ30" i="1307" a="1"/>
  <c r="AM30" i="1307" a="1"/>
  <c r="AI30" i="1307" a="1"/>
  <c r="AE30" i="1307" a="1"/>
  <c r="AA30" i="1307" a="1"/>
  <c r="W30" i="1307" a="1"/>
  <c r="S30" i="1307" a="1"/>
  <c r="AP30" i="1307" a="1"/>
  <c r="BT30" i="1307" a="1"/>
  <c r="CJ30" i="1307" a="1"/>
  <c r="BL30" i="1307" a="1"/>
  <c r="BD30" i="1307" a="1"/>
  <c r="AV30" i="1307" a="1"/>
  <c r="AN30" i="1307" a="1"/>
  <c r="AF30" i="1307" a="1"/>
  <c r="X30" i="1307" a="1"/>
  <c r="CH30" i="1307" a="1"/>
  <c r="BZ30" i="1307" a="1"/>
  <c r="BR30" i="1307" a="1"/>
  <c r="BJ30" i="1307" a="1"/>
  <c r="BB30" i="1307" a="1"/>
  <c r="AL30" i="1307" a="1"/>
  <c r="AD30" i="1307" a="1"/>
  <c r="V30" i="1307" a="1"/>
  <c r="CG30" i="1307" a="1"/>
  <c r="BY30" i="1307" a="1"/>
  <c r="BQ30" i="1307" a="1"/>
  <c r="BI30" i="1307" a="1"/>
  <c r="BA30" i="1307" a="1"/>
  <c r="AS30" i="1307" a="1"/>
  <c r="AK30" i="1307" a="1"/>
  <c r="AC30" i="1307" a="1"/>
  <c r="U30" i="1307" a="1"/>
  <c r="BX30" i="1307" a="1"/>
  <c r="AT30" i="1307" a="1"/>
  <c r="BP30" i="1307" a="1"/>
  <c r="CF30" i="1307" a="1"/>
  <c r="BH30" i="1307" a="1"/>
  <c r="AZ30" i="1307" a="1"/>
  <c r="AR30" i="1307" a="1"/>
  <c r="AJ30" i="1307" a="1"/>
  <c r="AB30" i="1307" a="1"/>
  <c r="T30" i="1307" a="1"/>
  <c r="CD30" i="1307" a="1"/>
  <c r="BV30" i="1307" a="1"/>
  <c r="BN30" i="1307" a="1"/>
  <c r="BF30" i="1307" a="1"/>
  <c r="AX30" i="1307" a="1"/>
  <c r="AH30" i="1307" a="1"/>
  <c r="Z30" i="1307" a="1"/>
  <c r="CK30" i="1307" a="1"/>
  <c r="CC30" i="1307" a="1"/>
  <c r="BU30" i="1307" a="1"/>
  <c r="BM30" i="1307" a="1"/>
  <c r="BE30" i="1307" a="1"/>
  <c r="AW30" i="1307" a="1"/>
  <c r="AO30" i="1307" a="1"/>
  <c r="AG30" i="1307" a="1"/>
  <c r="Y30" i="1307" a="1"/>
  <c r="CB30" i="1307" a="1"/>
  <c r="S843" i="64" a="1"/>
  <c r="CB30" i="1307" l="1"/>
  <c r="CB32" i="1307" s="1"/>
  <c r="Y30" i="1307"/>
  <c r="Y32" i="1307" s="1"/>
  <c r="AG30" i="1307"/>
  <c r="AG32" i="1307" s="1"/>
  <c r="AO30" i="1307"/>
  <c r="AO32" i="1307" s="1"/>
  <c r="AW30" i="1307"/>
  <c r="AW32" i="1307" s="1"/>
  <c r="BE30" i="1307"/>
  <c r="BE32" i="1307" s="1"/>
  <c r="BM30" i="1307"/>
  <c r="BM32" i="1307" s="1"/>
  <c r="BU30" i="1307"/>
  <c r="BU32" i="1307" s="1"/>
  <c r="CC30" i="1307"/>
  <c r="CC32" i="1307" s="1"/>
  <c r="CK30" i="1307"/>
  <c r="CK32" i="1307" s="1"/>
  <c r="Z30" i="1307"/>
  <c r="Z32" i="1307" s="1"/>
  <c r="AH30" i="1307"/>
  <c r="AH32" i="1307" s="1"/>
  <c r="AX30" i="1307"/>
  <c r="AX32" i="1307" s="1"/>
  <c r="BF30" i="1307"/>
  <c r="BF32" i="1307" s="1"/>
  <c r="BN30" i="1307"/>
  <c r="BN32" i="1307" s="1"/>
  <c r="BV30" i="1307"/>
  <c r="BV32" i="1307" s="1"/>
  <c r="CD30" i="1307"/>
  <c r="CD32" i="1307" s="1"/>
  <c r="T30" i="1307"/>
  <c r="T32" i="1307" s="1"/>
  <c r="AB30" i="1307"/>
  <c r="AB32" i="1307" s="1"/>
  <c r="AJ30" i="1307"/>
  <c r="AJ32" i="1307" s="1"/>
  <c r="AR30" i="1307"/>
  <c r="AR32" i="1307" s="1"/>
  <c r="AZ30" i="1307"/>
  <c r="AZ32" i="1307" s="1"/>
  <c r="BH30" i="1307"/>
  <c r="BH32" i="1307" s="1"/>
  <c r="CF30" i="1307"/>
  <c r="CF32" i="1307" s="1"/>
  <c r="BP30" i="1307"/>
  <c r="BP32" i="1307" s="1"/>
  <c r="AT30" i="1307"/>
  <c r="AT32" i="1307" s="1"/>
  <c r="BX30" i="1307"/>
  <c r="BX32" i="1307" s="1"/>
  <c r="U30" i="1307"/>
  <c r="U32" i="1307" s="1"/>
  <c r="AC30" i="1307"/>
  <c r="AC32" i="1307" s="1"/>
  <c r="AK30" i="1307"/>
  <c r="AK32" i="1307" s="1"/>
  <c r="AS30" i="1307"/>
  <c r="AS32" i="1307" s="1"/>
  <c r="BA30" i="1307"/>
  <c r="BA32" i="1307" s="1"/>
  <c r="BI30" i="1307"/>
  <c r="BI32" i="1307" s="1"/>
  <c r="BQ30" i="1307"/>
  <c r="BQ32" i="1307" s="1"/>
  <c r="BY30" i="1307"/>
  <c r="BY32" i="1307" s="1"/>
  <c r="CG30" i="1307"/>
  <c r="CG32" i="1307" s="1"/>
  <c r="V30" i="1307"/>
  <c r="V32" i="1307" s="1"/>
  <c r="AD30" i="1307"/>
  <c r="AD32" i="1307" s="1"/>
  <c r="AL30" i="1307"/>
  <c r="AL32" i="1307" s="1"/>
  <c r="BB30" i="1307"/>
  <c r="BB32" i="1307" s="1"/>
  <c r="BJ30" i="1307"/>
  <c r="BJ32" i="1307" s="1"/>
  <c r="BR30" i="1307"/>
  <c r="BR32" i="1307" s="1"/>
  <c r="BZ30" i="1307"/>
  <c r="BZ32" i="1307" s="1"/>
  <c r="CH30" i="1307"/>
  <c r="CH32" i="1307" s="1"/>
  <c r="X30" i="1307"/>
  <c r="X32" i="1307" s="1"/>
  <c r="AF30" i="1307"/>
  <c r="AF32" i="1307" s="1"/>
  <c r="AN30" i="1307"/>
  <c r="AN32" i="1307" s="1"/>
  <c r="AV30" i="1307"/>
  <c r="AV32" i="1307" s="1"/>
  <c r="BD30" i="1307"/>
  <c r="BD32" i="1307" s="1"/>
  <c r="BL30" i="1307"/>
  <c r="BL32" i="1307" s="1"/>
  <c r="CJ30" i="1307"/>
  <c r="CJ32" i="1307" s="1"/>
  <c r="BT30" i="1307"/>
  <c r="BT32" i="1307" s="1"/>
  <c r="AP30" i="1307"/>
  <c r="AP32" i="1307" s="1"/>
  <c r="S30" i="1307"/>
  <c r="W30" i="1307"/>
  <c r="W32" i="1307" s="1"/>
  <c r="AA30" i="1307"/>
  <c r="AA32" i="1307" s="1"/>
  <c r="AE30" i="1307"/>
  <c r="AE32" i="1307" s="1"/>
  <c r="AI30" i="1307"/>
  <c r="AI32" i="1307" s="1"/>
  <c r="AM30" i="1307"/>
  <c r="AM32" i="1307" s="1"/>
  <c r="AQ30" i="1307"/>
  <c r="AQ32" i="1307" s="1"/>
  <c r="AU30" i="1307"/>
  <c r="AU32" i="1307" s="1"/>
  <c r="AY30" i="1307"/>
  <c r="AY32" i="1307" s="1"/>
  <c r="BC30" i="1307"/>
  <c r="BG30" i="1307"/>
  <c r="BG32" i="1307" s="1"/>
  <c r="BK30" i="1307"/>
  <c r="BK32" i="1307" s="1"/>
  <c r="BO30" i="1307"/>
  <c r="BO32" i="1307" s="1"/>
  <c r="BS30" i="1307"/>
  <c r="BS32" i="1307" s="1"/>
  <c r="BW30" i="1307"/>
  <c r="BW32" i="1307" s="1"/>
  <c r="CA30" i="1307"/>
  <c r="CA32" i="1307" s="1"/>
  <c r="CE30" i="1307"/>
  <c r="CE32" i="1307" s="1"/>
  <c r="CI30" i="1307"/>
  <c r="CI32" i="1307" s="1"/>
  <c r="S2950" i="64"/>
  <c r="S843" i="64"/>
  <c r="S931" i="64"/>
  <c r="AN70" i="861"/>
  <c r="U70" i="861"/>
  <c r="AK70" i="861"/>
  <c r="X70" i="861"/>
  <c r="BE70" i="861"/>
  <c r="BZ70" i="861"/>
  <c r="BJ70" i="861"/>
  <c r="AT70" i="861"/>
  <c r="AD70" i="861"/>
  <c r="BD70" i="861"/>
  <c r="CK70" i="861"/>
  <c r="BU70" i="861"/>
  <c r="AO70" i="861"/>
  <c r="Y70" i="861"/>
  <c r="BT70" i="861"/>
  <c r="CF70" i="861"/>
  <c r="BP70" i="861"/>
  <c r="AZ70" i="861"/>
  <c r="AJ70" i="861"/>
  <c r="CL70" i="861"/>
  <c r="BV70" i="861"/>
  <c r="AP70" i="861"/>
  <c r="Z70" i="861"/>
  <c r="CG70" i="861"/>
  <c r="BA70" i="861"/>
  <c r="CC70" i="861"/>
  <c r="BM70" i="861"/>
  <c r="AW70" i="861"/>
  <c r="AG70" i="861"/>
  <c r="BK70" i="861"/>
  <c r="AU70" i="861"/>
  <c r="AE70" i="861"/>
  <c r="BY70" i="861"/>
  <c r="BI70" i="861"/>
  <c r="AS70" i="861"/>
  <c r="AC70" i="861"/>
  <c r="BW70" i="861"/>
  <c r="BG70" i="861"/>
  <c r="AQ70" i="861"/>
  <c r="AA70" i="861"/>
  <c r="BF70" i="861"/>
  <c r="CH70" i="861"/>
  <c r="BR70" i="861"/>
  <c r="BB70" i="861"/>
  <c r="AL70" i="861"/>
  <c r="V70" i="861"/>
  <c r="CI70" i="861"/>
  <c r="BS70" i="861"/>
  <c r="BC70" i="861"/>
  <c r="AM70" i="861"/>
  <c r="W70" i="861"/>
  <c r="BQ70" i="861"/>
  <c r="T70" i="861"/>
  <c r="CA70" i="861"/>
  <c r="CB70" i="861"/>
  <c r="BL70" i="861"/>
  <c r="AV70" i="861"/>
  <c r="AF70" i="861"/>
  <c r="CJ70" i="861"/>
  <c r="BX70" i="861"/>
  <c r="BH70" i="861"/>
  <c r="AR70" i="861"/>
  <c r="AB70" i="861"/>
  <c r="CD70" i="861"/>
  <c r="BN70" i="861"/>
  <c r="AX70" i="861"/>
  <c r="AH70" i="861"/>
  <c r="CE70" i="861"/>
  <c r="BO70" i="861"/>
  <c r="AY70" i="861"/>
  <c r="AI70" i="861"/>
  <c r="S70" i="861"/>
  <c r="B1708" i="64"/>
  <c r="I1717" i="64"/>
  <c r="B364" i="64"/>
  <c r="O32" i="1307" l="1"/>
  <c r="K30" i="1307"/>
  <c r="S32" i="1307"/>
  <c r="K32" i="1307" s="1"/>
  <c r="P32" i="1307"/>
  <c r="N30" i="1307"/>
  <c r="BC32" i="1307"/>
  <c r="N32" i="1307" s="1"/>
  <c r="M32" i="1307"/>
  <c r="L32" i="1307"/>
  <c r="O30" i="1307"/>
  <c r="L30" i="1307"/>
  <c r="P30" i="1307"/>
  <c r="M30" i="1307"/>
  <c r="I1718" i="64"/>
  <c r="S33" i="1307" l="1"/>
  <c r="S38" i="1307" s="1"/>
  <c r="K38" i="1307" s="1"/>
  <c r="E371" i="64"/>
  <c r="E370" i="64"/>
  <c r="E369" i="64"/>
  <c r="E368" i="64"/>
  <c r="CK367" i="64"/>
  <c r="CJ367" i="64"/>
  <c r="CI367" i="64"/>
  <c r="CH367" i="64"/>
  <c r="CG367" i="64"/>
  <c r="CF367" i="64"/>
  <c r="CE367" i="64"/>
  <c r="CD367" i="64"/>
  <c r="CC367" i="64"/>
  <c r="CB367" i="64"/>
  <c r="CA367" i="64"/>
  <c r="BZ367" i="64"/>
  <c r="BY367" i="64"/>
  <c r="BX367" i="64"/>
  <c r="BW367" i="64"/>
  <c r="BV367" i="64"/>
  <c r="BU367" i="64"/>
  <c r="BT367" i="64"/>
  <c r="BS367" i="64"/>
  <c r="BR367" i="64"/>
  <c r="BQ367" i="64"/>
  <c r="BP367" i="64"/>
  <c r="BO367" i="64"/>
  <c r="BN367" i="64"/>
  <c r="BM367" i="64"/>
  <c r="BL367" i="64"/>
  <c r="BK367" i="64"/>
  <c r="BJ367" i="64"/>
  <c r="BI367" i="64"/>
  <c r="BH367" i="64"/>
  <c r="BG367" i="64"/>
  <c r="BF367" i="64"/>
  <c r="BE367" i="64"/>
  <c r="BD367" i="64"/>
  <c r="BC367" i="64"/>
  <c r="BB367" i="64"/>
  <c r="BA367" i="64"/>
  <c r="AZ367" i="64"/>
  <c r="AY367" i="64"/>
  <c r="AX367" i="64"/>
  <c r="AW367" i="64"/>
  <c r="AV367" i="64"/>
  <c r="AU367" i="64"/>
  <c r="AT367" i="64"/>
  <c r="AS367" i="64"/>
  <c r="AR367" i="64"/>
  <c r="AQ367" i="64"/>
  <c r="AP367" i="64"/>
  <c r="AO367" i="64"/>
  <c r="AN367" i="64"/>
  <c r="AM367" i="64"/>
  <c r="AL367" i="64"/>
  <c r="AK367" i="64"/>
  <c r="AJ367" i="64"/>
  <c r="AI367" i="64"/>
  <c r="AH367" i="64"/>
  <c r="AG367" i="64"/>
  <c r="AF367" i="64"/>
  <c r="AE367" i="64"/>
  <c r="AD367" i="64"/>
  <c r="AC367" i="64"/>
  <c r="AB367" i="64"/>
  <c r="AA367" i="64"/>
  <c r="Z367" i="64"/>
  <c r="Y367" i="64"/>
  <c r="X367" i="64"/>
  <c r="W367" i="64"/>
  <c r="V367" i="64"/>
  <c r="U367" i="64"/>
  <c r="T367" i="64"/>
  <c r="E367" i="64"/>
  <c r="E366" i="64"/>
  <c r="E365" i="64"/>
  <c r="E359" i="64"/>
  <c r="G359" i="64" s="1"/>
  <c r="E358" i="64"/>
  <c r="B348" i="64"/>
  <c r="B263" i="64"/>
  <c r="H3" i="1245"/>
  <c r="N3" i="1245" s="1"/>
  <c r="T3" i="1245" s="1"/>
  <c r="Z3" i="1245" s="1"/>
  <c r="AF3" i="1245" s="1"/>
  <c r="I3" i="1245"/>
  <c r="O3" i="1245" s="1"/>
  <c r="U3" i="1245" s="1"/>
  <c r="AA3" i="1245" s="1"/>
  <c r="AG3" i="1245" s="1"/>
  <c r="J3" i="1245"/>
  <c r="P3" i="1245" s="1"/>
  <c r="V3" i="1245" s="1"/>
  <c r="AB3" i="1245" s="1"/>
  <c r="AH3" i="1245" s="1"/>
  <c r="K3" i="1245"/>
  <c r="Q3" i="1245" s="1"/>
  <c r="W3" i="1245" s="1"/>
  <c r="AC3" i="1245" s="1"/>
  <c r="AI3" i="1245" s="1"/>
  <c r="L3" i="1245"/>
  <c r="R3" i="1245" s="1"/>
  <c r="X3" i="1245" s="1"/>
  <c r="AD3" i="1245" s="1"/>
  <c r="AJ3" i="1245" s="1"/>
  <c r="E25" i="1245"/>
  <c r="B2" i="1245"/>
  <c r="G4" i="1245"/>
  <c r="G3" i="1245" s="1"/>
  <c r="M4" i="1245"/>
  <c r="M16" i="1245" s="1"/>
  <c r="S4" i="1245"/>
  <c r="S16" i="1245" s="1"/>
  <c r="AK4" i="1245"/>
  <c r="AL4" i="1245"/>
  <c r="D5" i="1245"/>
  <c r="C5" i="1245" s="1"/>
  <c r="B5" i="1245" s="1"/>
  <c r="AM5" i="1245"/>
  <c r="AM9" i="1245" s="1"/>
  <c r="B25" i="1245"/>
  <c r="C25" i="1245"/>
  <c r="D25" i="1245"/>
  <c r="F25" i="1245"/>
  <c r="B37" i="1245"/>
  <c r="C37" i="1245"/>
  <c r="D37" i="1245"/>
  <c r="F37" i="1245"/>
  <c r="G37" i="1245"/>
  <c r="H37" i="1245"/>
  <c r="I37" i="1245"/>
  <c r="J37" i="1245"/>
  <c r="K37" i="1245"/>
  <c r="L37" i="1245"/>
  <c r="M37" i="1245"/>
  <c r="N37" i="1245"/>
  <c r="O37" i="1245"/>
  <c r="P37" i="1245"/>
  <c r="Q37" i="1245"/>
  <c r="R37" i="1245"/>
  <c r="S37" i="1245"/>
  <c r="T37" i="1245"/>
  <c r="U37" i="1245"/>
  <c r="V37" i="1245"/>
  <c r="W37" i="1245"/>
  <c r="X37" i="1245"/>
  <c r="B40" i="1245"/>
  <c r="C40" i="1245"/>
  <c r="D40" i="1245"/>
  <c r="F40" i="1245"/>
  <c r="B61" i="1245"/>
  <c r="C61" i="1245"/>
  <c r="D61" i="1245"/>
  <c r="E61" i="1245"/>
  <c r="F61" i="1245"/>
  <c r="H61" i="1245"/>
  <c r="I61" i="1245"/>
  <c r="J61" i="1245"/>
  <c r="K61" i="1245"/>
  <c r="L61" i="1245"/>
  <c r="N61" i="1245"/>
  <c r="O61" i="1245"/>
  <c r="P61" i="1245"/>
  <c r="Q61" i="1245"/>
  <c r="R61" i="1245"/>
  <c r="T61" i="1245"/>
  <c r="U61" i="1245"/>
  <c r="V61" i="1245"/>
  <c r="W61" i="1245"/>
  <c r="X61" i="1245"/>
  <c r="Z61" i="1245"/>
  <c r="AA61" i="1245"/>
  <c r="AB61" i="1245"/>
  <c r="AC61" i="1245"/>
  <c r="AD61" i="1245"/>
  <c r="AF61" i="1245"/>
  <c r="AG61" i="1245"/>
  <c r="AH61" i="1245"/>
  <c r="AI61" i="1245"/>
  <c r="AJ61" i="1245"/>
  <c r="T29" i="1307" l="1"/>
  <c r="T33" i="1307" s="1"/>
  <c r="T38" i="1307" s="1"/>
  <c r="S34" i="1307"/>
  <c r="AM8" i="1245"/>
  <c r="AM6" i="1245"/>
  <c r="AM7" i="1245" s="1"/>
  <c r="S40" i="1245"/>
  <c r="M25" i="1245"/>
  <c r="G25" i="1245"/>
  <c r="M40" i="1245"/>
  <c r="M3" i="1245"/>
  <c r="G2" i="1245"/>
  <c r="E40" i="1245"/>
  <c r="S25" i="1245"/>
  <c r="E37" i="1245"/>
  <c r="H5" i="1245"/>
  <c r="G40" i="1245"/>
  <c r="U29" i="1307" l="1"/>
  <c r="U33" i="1307" s="1"/>
  <c r="U38" i="1307" s="1"/>
  <c r="T34" i="1307"/>
  <c r="H8" i="1245"/>
  <c r="I5" i="1245"/>
  <c r="H9" i="1245"/>
  <c r="H6" i="1245"/>
  <c r="H7" i="1245" s="1"/>
  <c r="M2" i="1245"/>
  <c r="S3" i="1245"/>
  <c r="S2" i="1245" s="1"/>
  <c r="V29" i="1307" l="1"/>
  <c r="V33" i="1307" s="1"/>
  <c r="V38" i="1307" s="1"/>
  <c r="U34" i="1307"/>
  <c r="I8" i="1245"/>
  <c r="J5" i="1245"/>
  <c r="I9" i="1245"/>
  <c r="I6" i="1245"/>
  <c r="I7" i="1245" s="1"/>
  <c r="H4" i="1245"/>
  <c r="W29" i="1307" l="1"/>
  <c r="W33" i="1307" s="1"/>
  <c r="W38" i="1307" s="1"/>
  <c r="V34" i="1307"/>
  <c r="I4" i="1245"/>
  <c r="I40" i="1245" s="1"/>
  <c r="H40" i="1245"/>
  <c r="H25" i="1245"/>
  <c r="H16" i="1245"/>
  <c r="J8" i="1245"/>
  <c r="K5" i="1245"/>
  <c r="J9" i="1245"/>
  <c r="J6" i="1245"/>
  <c r="J7" i="1245" s="1"/>
  <c r="X29" i="1307" l="1"/>
  <c r="X33" i="1307" s="1"/>
  <c r="X38" i="1307" s="1"/>
  <c r="W34" i="1307"/>
  <c r="I16" i="1245"/>
  <c r="I25" i="1245"/>
  <c r="J4" i="1245"/>
  <c r="K8" i="1245"/>
  <c r="L4" i="1245"/>
  <c r="N5" i="1245"/>
  <c r="K9" i="1245"/>
  <c r="K6" i="1245"/>
  <c r="K7" i="1245" s="1"/>
  <c r="Y29" i="1307" l="1"/>
  <c r="Y33" i="1307" s="1"/>
  <c r="Y38" i="1307" s="1"/>
  <c r="X34" i="1307"/>
  <c r="J40" i="1245"/>
  <c r="J25" i="1245"/>
  <c r="J16" i="1245"/>
  <c r="L16" i="1245"/>
  <c r="L40" i="1245"/>
  <c r="L25" i="1245"/>
  <c r="H2" i="1245"/>
  <c r="N8" i="1245"/>
  <c r="O5" i="1245"/>
  <c r="N9" i="1245"/>
  <c r="N6" i="1245"/>
  <c r="N7" i="1245" s="1"/>
  <c r="K4" i="1245"/>
  <c r="Z29" i="1307" l="1"/>
  <c r="Z33" i="1307" s="1"/>
  <c r="Z38" i="1307" s="1"/>
  <c r="Y34" i="1307"/>
  <c r="N4" i="1245"/>
  <c r="N16" i="1245" s="1"/>
  <c r="K16" i="1245"/>
  <c r="K40" i="1245"/>
  <c r="K25" i="1245"/>
  <c r="O8" i="1245"/>
  <c r="P5" i="1245"/>
  <c r="O9" i="1245"/>
  <c r="O6" i="1245"/>
  <c r="O7" i="1245" s="1"/>
  <c r="AA29" i="1307" l="1"/>
  <c r="AA33" i="1307" s="1"/>
  <c r="AA38" i="1307" s="1"/>
  <c r="Z34" i="1307"/>
  <c r="N25" i="1245"/>
  <c r="N40" i="1245"/>
  <c r="P8" i="1245"/>
  <c r="Q5" i="1245"/>
  <c r="P9" i="1245"/>
  <c r="P6" i="1245"/>
  <c r="P7" i="1245" s="1"/>
  <c r="O4" i="1245"/>
  <c r="AB29" i="1307" l="1"/>
  <c r="AB33" i="1307" s="1"/>
  <c r="AB38" i="1307" s="1"/>
  <c r="AA34" i="1307"/>
  <c r="P4" i="1245"/>
  <c r="P16" i="1245" s="1"/>
  <c r="Q8" i="1245"/>
  <c r="Q4" i="1245" s="1"/>
  <c r="T5" i="1245"/>
  <c r="Q6" i="1245"/>
  <c r="Q7" i="1245" s="1"/>
  <c r="R4" i="1245"/>
  <c r="Q9" i="1245"/>
  <c r="O16" i="1245"/>
  <c r="O40" i="1245"/>
  <c r="O25" i="1245"/>
  <c r="AC29" i="1307" l="1"/>
  <c r="AC33" i="1307" s="1"/>
  <c r="AC38" i="1307" s="1"/>
  <c r="AB34" i="1307"/>
  <c r="P25" i="1245"/>
  <c r="P40" i="1245"/>
  <c r="R16" i="1245"/>
  <c r="N2" i="1245"/>
  <c r="R40" i="1245"/>
  <c r="R25" i="1245"/>
  <c r="Q16" i="1245"/>
  <c r="Q40" i="1245"/>
  <c r="Q25" i="1245"/>
  <c r="T6" i="1245"/>
  <c r="T7" i="1245" s="1"/>
  <c r="T9" i="1245"/>
  <c r="T8" i="1245"/>
  <c r="U5" i="1245"/>
  <c r="AD29" i="1307" l="1"/>
  <c r="AD33" i="1307" s="1"/>
  <c r="AD38" i="1307" s="1"/>
  <c r="AC34" i="1307"/>
  <c r="T4" i="1245"/>
  <c r="T40" i="1245" s="1"/>
  <c r="T16" i="1245"/>
  <c r="T25" i="1245"/>
  <c r="U9" i="1245"/>
  <c r="U6" i="1245"/>
  <c r="U7" i="1245" s="1"/>
  <c r="U8" i="1245"/>
  <c r="U4" i="1245" s="1"/>
  <c r="V5" i="1245"/>
  <c r="AD34" i="1307" l="1"/>
  <c r="K33" i="1307"/>
  <c r="AE29" i="1307"/>
  <c r="AE33" i="1307" s="1"/>
  <c r="AE38" i="1307" s="1"/>
  <c r="L38" i="1307" s="1"/>
  <c r="U25" i="1245"/>
  <c r="U16" i="1245"/>
  <c r="U40" i="1245"/>
  <c r="V9" i="1245"/>
  <c r="V6" i="1245"/>
  <c r="V7" i="1245" s="1"/>
  <c r="V8" i="1245"/>
  <c r="W5" i="1245"/>
  <c r="AF29" i="1307" l="1"/>
  <c r="AF33" i="1307" s="1"/>
  <c r="AF38" i="1307" s="1"/>
  <c r="AE34" i="1307"/>
  <c r="L29" i="1307"/>
  <c r="K34" i="1307"/>
  <c r="V4" i="1245"/>
  <c r="V40" i="1245" s="1"/>
  <c r="X4" i="1245"/>
  <c r="W9" i="1245"/>
  <c r="W6" i="1245"/>
  <c r="W7" i="1245" s="1"/>
  <c r="Z5" i="1245"/>
  <c r="W8" i="1245"/>
  <c r="V16" i="1245"/>
  <c r="AG29" i="1307" l="1"/>
  <c r="AG33" i="1307" s="1"/>
  <c r="AG38" i="1307" s="1"/>
  <c r="AF34" i="1307"/>
  <c r="V25" i="1245"/>
  <c r="X40" i="1245"/>
  <c r="X25" i="1245"/>
  <c r="X16" i="1245"/>
  <c r="T2" i="1245"/>
  <c r="W4" i="1245"/>
  <c r="AA5" i="1245"/>
  <c r="Z9" i="1245"/>
  <c r="Z6" i="1245"/>
  <c r="Z7" i="1245" s="1"/>
  <c r="Z8" i="1245"/>
  <c r="AH29" i="1307" l="1"/>
  <c r="AH33" i="1307" s="1"/>
  <c r="AH38" i="1307" s="1"/>
  <c r="AG34" i="1307"/>
  <c r="Z4" i="1245"/>
  <c r="AB5" i="1245"/>
  <c r="AA9" i="1245"/>
  <c r="AA6" i="1245"/>
  <c r="AA7" i="1245" s="1"/>
  <c r="AA8" i="1245"/>
  <c r="AA4" i="1245" s="1"/>
  <c r="W40" i="1245"/>
  <c r="W25" i="1245"/>
  <c r="W16" i="1245"/>
  <c r="AI29" i="1307" l="1"/>
  <c r="AI33" i="1307" s="1"/>
  <c r="AI38" i="1307" s="1"/>
  <c r="AH34" i="1307"/>
  <c r="AB8" i="1245"/>
  <c r="AC5" i="1245"/>
  <c r="AB9" i="1245"/>
  <c r="AB6" i="1245"/>
  <c r="AB7" i="1245" s="1"/>
  <c r="AJ29" i="1307" l="1"/>
  <c r="AJ33" i="1307" s="1"/>
  <c r="AJ38" i="1307" s="1"/>
  <c r="AI34" i="1307"/>
  <c r="AB4" i="1245"/>
  <c r="AC8" i="1245"/>
  <c r="AF5" i="1245"/>
  <c r="AC9" i="1245"/>
  <c r="AD4" i="1245"/>
  <c r="Z2" i="1245" s="1"/>
  <c r="AC6" i="1245"/>
  <c r="AC7" i="1245" s="1"/>
  <c r="AK29" i="1307" l="1"/>
  <c r="AK33" i="1307" s="1"/>
  <c r="AK38" i="1307" s="1"/>
  <c r="AJ34" i="1307"/>
  <c r="AC4" i="1245"/>
  <c r="AF8" i="1245"/>
  <c r="AG5" i="1245"/>
  <c r="AF9" i="1245"/>
  <c r="AF6" i="1245"/>
  <c r="AF7" i="1245" s="1"/>
  <c r="AL29" i="1307" l="1"/>
  <c r="AL33" i="1307" s="1"/>
  <c r="AL38" i="1307" s="1"/>
  <c r="AK34" i="1307"/>
  <c r="AF4" i="1245"/>
  <c r="AG8" i="1245"/>
  <c r="AH5" i="1245"/>
  <c r="AG9" i="1245"/>
  <c r="AG6" i="1245"/>
  <c r="AG7" i="1245" s="1"/>
  <c r="AM29" i="1307" l="1"/>
  <c r="AM33" i="1307" s="1"/>
  <c r="AM38" i="1307" s="1"/>
  <c r="AL34" i="1307"/>
  <c r="AH8" i="1245"/>
  <c r="AI5" i="1245"/>
  <c r="AH9" i="1245"/>
  <c r="AH6" i="1245"/>
  <c r="AH7" i="1245" s="1"/>
  <c r="AG4" i="1245"/>
  <c r="AN29" i="1307" l="1"/>
  <c r="AN33" i="1307" s="1"/>
  <c r="AN38" i="1307" s="1"/>
  <c r="AM34" i="1307"/>
  <c r="AI8" i="1245"/>
  <c r="AI9" i="1245"/>
  <c r="AI6" i="1245"/>
  <c r="AI7" i="1245" s="1"/>
  <c r="AJ4" i="1245"/>
  <c r="AF2" i="1245" s="1"/>
  <c r="AH4" i="1245"/>
  <c r="AO29" i="1307" l="1"/>
  <c r="AO33" i="1307" s="1"/>
  <c r="AO38" i="1307" s="1"/>
  <c r="AN34" i="1307"/>
  <c r="AI4" i="1245"/>
  <c r="AP29" i="1307" l="1"/>
  <c r="AP33" i="1307" s="1"/>
  <c r="AP38" i="1307" s="1"/>
  <c r="AO34" i="1307"/>
  <c r="B8" i="1225"/>
  <c r="T443" i="64"/>
  <c r="U444" i="64" s="1"/>
  <c r="V445" i="64" s="1"/>
  <c r="W446" i="64" s="1"/>
  <c r="X447" i="64" s="1"/>
  <c r="Y448" i="64" s="1"/>
  <c r="Z449" i="64" s="1"/>
  <c r="AA450" i="64" s="1"/>
  <c r="AB451" i="64" s="1"/>
  <c r="AC452" i="64" s="1"/>
  <c r="AD453" i="64" s="1"/>
  <c r="AE454" i="64" s="1"/>
  <c r="AF455" i="64" s="1"/>
  <c r="AG456" i="64" s="1"/>
  <c r="AH457" i="64" s="1"/>
  <c r="AI458" i="64" s="1"/>
  <c r="AJ459" i="64" s="1"/>
  <c r="AK460" i="64" s="1"/>
  <c r="AL461" i="64" s="1"/>
  <c r="AM462" i="64" s="1"/>
  <c r="AN463" i="64" s="1"/>
  <c r="T444" i="64"/>
  <c r="U445" i="64" s="1"/>
  <c r="V446" i="64" s="1"/>
  <c r="W447" i="64" s="1"/>
  <c r="X448" i="64" s="1"/>
  <c r="Y449" i="64" s="1"/>
  <c r="Z450" i="64" s="1"/>
  <c r="AA451" i="64" s="1"/>
  <c r="AB452" i="64" s="1"/>
  <c r="AC453" i="64" s="1"/>
  <c r="AD454" i="64" s="1"/>
  <c r="AE455" i="64" s="1"/>
  <c r="AF456" i="64" s="1"/>
  <c r="AG457" i="64" s="1"/>
  <c r="AH458" i="64" s="1"/>
  <c r="AI459" i="64" s="1"/>
  <c r="AJ460" i="64" s="1"/>
  <c r="AK461" i="64" s="1"/>
  <c r="AL462" i="64" s="1"/>
  <c r="AM463" i="64" s="1"/>
  <c r="T445" i="64"/>
  <c r="U446" i="64" s="1"/>
  <c r="V447" i="64" s="1"/>
  <c r="W448" i="64" s="1"/>
  <c r="X449" i="64" s="1"/>
  <c r="Y450" i="64" s="1"/>
  <c r="Z451" i="64" s="1"/>
  <c r="AA452" i="64" s="1"/>
  <c r="AB453" i="64" s="1"/>
  <c r="AC454" i="64" s="1"/>
  <c r="AD455" i="64" s="1"/>
  <c r="AE456" i="64" s="1"/>
  <c r="AF457" i="64" s="1"/>
  <c r="AG458" i="64" s="1"/>
  <c r="AH459" i="64" s="1"/>
  <c r="AI460" i="64" s="1"/>
  <c r="AJ461" i="64" s="1"/>
  <c r="AK462" i="64" s="1"/>
  <c r="AL463" i="64" s="1"/>
  <c r="T446" i="64"/>
  <c r="U447" i="64" s="1"/>
  <c r="V448" i="64" s="1"/>
  <c r="W449" i="64" s="1"/>
  <c r="X450" i="64" s="1"/>
  <c r="Y451" i="64" s="1"/>
  <c r="Z452" i="64" s="1"/>
  <c r="AA453" i="64" s="1"/>
  <c r="AB454" i="64" s="1"/>
  <c r="AC455" i="64" s="1"/>
  <c r="AD456" i="64" s="1"/>
  <c r="AE457" i="64" s="1"/>
  <c r="AF458" i="64" s="1"/>
  <c r="AG459" i="64" s="1"/>
  <c r="AH460" i="64" s="1"/>
  <c r="AI461" i="64" s="1"/>
  <c r="AJ462" i="64" s="1"/>
  <c r="AK463" i="64" s="1"/>
  <c r="T447" i="64"/>
  <c r="U448" i="64" s="1"/>
  <c r="V449" i="64" s="1"/>
  <c r="W450" i="64" s="1"/>
  <c r="X451" i="64" s="1"/>
  <c r="Y452" i="64" s="1"/>
  <c r="Z453" i="64" s="1"/>
  <c r="AA454" i="64" s="1"/>
  <c r="AB455" i="64" s="1"/>
  <c r="AC456" i="64" s="1"/>
  <c r="AD457" i="64" s="1"/>
  <c r="AE458" i="64" s="1"/>
  <c r="AF459" i="64" s="1"/>
  <c r="AG460" i="64" s="1"/>
  <c r="AH461" i="64" s="1"/>
  <c r="AI462" i="64" s="1"/>
  <c r="AJ463" i="64" s="1"/>
  <c r="T448" i="64"/>
  <c r="U449" i="64" s="1"/>
  <c r="V450" i="64" s="1"/>
  <c r="W451" i="64" s="1"/>
  <c r="X452" i="64" s="1"/>
  <c r="Y453" i="64" s="1"/>
  <c r="Z454" i="64" s="1"/>
  <c r="AA455" i="64" s="1"/>
  <c r="AB456" i="64" s="1"/>
  <c r="AC457" i="64" s="1"/>
  <c r="AD458" i="64" s="1"/>
  <c r="AE459" i="64" s="1"/>
  <c r="AF460" i="64" s="1"/>
  <c r="AG461" i="64" s="1"/>
  <c r="AH462" i="64" s="1"/>
  <c r="AI463" i="64" s="1"/>
  <c r="T449" i="64"/>
  <c r="U450" i="64" s="1"/>
  <c r="V451" i="64" s="1"/>
  <c r="W452" i="64" s="1"/>
  <c r="X453" i="64" s="1"/>
  <c r="Y454" i="64" s="1"/>
  <c r="Z455" i="64" s="1"/>
  <c r="AA456" i="64" s="1"/>
  <c r="AB457" i="64" s="1"/>
  <c r="AC458" i="64" s="1"/>
  <c r="AD459" i="64" s="1"/>
  <c r="AE460" i="64" s="1"/>
  <c r="AF461" i="64" s="1"/>
  <c r="AG462" i="64" s="1"/>
  <c r="AH463" i="64" s="1"/>
  <c r="T450" i="64"/>
  <c r="U451" i="64" s="1"/>
  <c r="V452" i="64" s="1"/>
  <c r="W453" i="64" s="1"/>
  <c r="X454" i="64" s="1"/>
  <c r="Y455" i="64" s="1"/>
  <c r="Z456" i="64" s="1"/>
  <c r="AA457" i="64" s="1"/>
  <c r="AB458" i="64" s="1"/>
  <c r="AC459" i="64" s="1"/>
  <c r="AD460" i="64" s="1"/>
  <c r="AE461" i="64" s="1"/>
  <c r="AF462" i="64" s="1"/>
  <c r="AG463" i="64" s="1"/>
  <c r="T451" i="64"/>
  <c r="U452" i="64" s="1"/>
  <c r="V453" i="64" s="1"/>
  <c r="W454" i="64" s="1"/>
  <c r="X455" i="64" s="1"/>
  <c r="Y456" i="64" s="1"/>
  <c r="Z457" i="64" s="1"/>
  <c r="AA458" i="64" s="1"/>
  <c r="AB459" i="64" s="1"/>
  <c r="AC460" i="64" s="1"/>
  <c r="AD461" i="64" s="1"/>
  <c r="AE462" i="64" s="1"/>
  <c r="AF463" i="64" s="1"/>
  <c r="T452" i="64"/>
  <c r="U453" i="64" s="1"/>
  <c r="V454" i="64" s="1"/>
  <c r="W455" i="64" s="1"/>
  <c r="X456" i="64" s="1"/>
  <c r="Y457" i="64" s="1"/>
  <c r="Z458" i="64" s="1"/>
  <c r="AA459" i="64" s="1"/>
  <c r="AB460" i="64" s="1"/>
  <c r="AC461" i="64" s="1"/>
  <c r="AD462" i="64" s="1"/>
  <c r="AE463" i="64" s="1"/>
  <c r="T453" i="64"/>
  <c r="U454" i="64" s="1"/>
  <c r="V455" i="64" s="1"/>
  <c r="W456" i="64" s="1"/>
  <c r="X457" i="64" s="1"/>
  <c r="Y458" i="64" s="1"/>
  <c r="Z459" i="64" s="1"/>
  <c r="AA460" i="64" s="1"/>
  <c r="AB461" i="64" s="1"/>
  <c r="AC462" i="64" s="1"/>
  <c r="AD463" i="64" s="1"/>
  <c r="T454" i="64"/>
  <c r="U455" i="64" s="1"/>
  <c r="V456" i="64" s="1"/>
  <c r="W457" i="64" s="1"/>
  <c r="X458" i="64" s="1"/>
  <c r="Y459" i="64" s="1"/>
  <c r="Z460" i="64" s="1"/>
  <c r="AA461" i="64" s="1"/>
  <c r="AB462" i="64" s="1"/>
  <c r="AC463" i="64" s="1"/>
  <c r="T455" i="64"/>
  <c r="U456" i="64" s="1"/>
  <c r="V457" i="64" s="1"/>
  <c r="W458" i="64" s="1"/>
  <c r="X459" i="64" s="1"/>
  <c r="Y460" i="64" s="1"/>
  <c r="Z461" i="64" s="1"/>
  <c r="AA462" i="64" s="1"/>
  <c r="AB463" i="64" s="1"/>
  <c r="T456" i="64"/>
  <c r="U457" i="64" s="1"/>
  <c r="V458" i="64" s="1"/>
  <c r="W459" i="64" s="1"/>
  <c r="X460" i="64" s="1"/>
  <c r="Y461" i="64" s="1"/>
  <c r="Z462" i="64" s="1"/>
  <c r="AA463" i="64" s="1"/>
  <c r="T457" i="64"/>
  <c r="U458" i="64" s="1"/>
  <c r="V459" i="64" s="1"/>
  <c r="W460" i="64" s="1"/>
  <c r="X461" i="64" s="1"/>
  <c r="Y462" i="64" s="1"/>
  <c r="Z463" i="64" s="1"/>
  <c r="T458" i="64"/>
  <c r="U459" i="64" s="1"/>
  <c r="V460" i="64" s="1"/>
  <c r="W461" i="64" s="1"/>
  <c r="X462" i="64" s="1"/>
  <c r="Y463" i="64" s="1"/>
  <c r="T459" i="64"/>
  <c r="U460" i="64" s="1"/>
  <c r="V461" i="64" s="1"/>
  <c r="W462" i="64" s="1"/>
  <c r="X463" i="64" s="1"/>
  <c r="T460" i="64"/>
  <c r="U461" i="64" s="1"/>
  <c r="V462" i="64" s="1"/>
  <c r="W463" i="64" s="1"/>
  <c r="T461" i="64"/>
  <c r="U462" i="64" s="1"/>
  <c r="V463" i="64" s="1"/>
  <c r="T462" i="64"/>
  <c r="U463" i="64" s="1"/>
  <c r="T463" i="64"/>
  <c r="T442" i="64"/>
  <c r="U443" i="64" s="1"/>
  <c r="V444" i="64" s="1"/>
  <c r="W445" i="64" s="1"/>
  <c r="X446" i="64" s="1"/>
  <c r="Y447" i="64" s="1"/>
  <c r="Z448" i="64" s="1"/>
  <c r="AA449" i="64" s="1"/>
  <c r="AB450" i="64" s="1"/>
  <c r="AC451" i="64" s="1"/>
  <c r="AD452" i="64" s="1"/>
  <c r="AE453" i="64" s="1"/>
  <c r="AF454" i="64" s="1"/>
  <c r="AG455" i="64" s="1"/>
  <c r="AH456" i="64" s="1"/>
  <c r="AI457" i="64" s="1"/>
  <c r="AJ458" i="64" s="1"/>
  <c r="AK459" i="64" s="1"/>
  <c r="AL460" i="64" s="1"/>
  <c r="AM461" i="64" s="1"/>
  <c r="AN462" i="64" s="1"/>
  <c r="AO463" i="64" s="1"/>
  <c r="E476" i="64"/>
  <c r="E475" i="64"/>
  <c r="E474" i="64"/>
  <c r="B473" i="64"/>
  <c r="E473" i="64"/>
  <c r="E472" i="64"/>
  <c r="CK471" i="64"/>
  <c r="CJ471" i="64"/>
  <c r="CI471" i="64"/>
  <c r="CH471" i="64"/>
  <c r="CG471" i="64"/>
  <c r="CF471" i="64"/>
  <c r="CE471" i="64"/>
  <c r="CD471" i="64"/>
  <c r="CC471" i="64"/>
  <c r="CB471" i="64"/>
  <c r="CA471" i="64"/>
  <c r="BZ471" i="64"/>
  <c r="BY471" i="64"/>
  <c r="BX471" i="64"/>
  <c r="BW471" i="64"/>
  <c r="BV471" i="64"/>
  <c r="BU471" i="64"/>
  <c r="BT471" i="64"/>
  <c r="BS471" i="64"/>
  <c r="BR471" i="64"/>
  <c r="BQ471" i="64"/>
  <c r="BP471" i="64"/>
  <c r="BO471" i="64"/>
  <c r="BN471" i="64"/>
  <c r="BM471" i="64"/>
  <c r="BL471" i="64"/>
  <c r="BK471" i="64"/>
  <c r="BJ471" i="64"/>
  <c r="BI471" i="64"/>
  <c r="BH471" i="64"/>
  <c r="BG471" i="64"/>
  <c r="BF471" i="64"/>
  <c r="BE471" i="64"/>
  <c r="BD471" i="64"/>
  <c r="BC471" i="64"/>
  <c r="BB471" i="64"/>
  <c r="BA471" i="64"/>
  <c r="AZ471" i="64"/>
  <c r="AY471" i="64"/>
  <c r="AX471" i="64"/>
  <c r="AW471" i="64"/>
  <c r="AV471" i="64"/>
  <c r="AU471" i="64"/>
  <c r="AT471" i="64"/>
  <c r="AS471" i="64"/>
  <c r="AR471" i="64"/>
  <c r="AQ471" i="64"/>
  <c r="AP471" i="64"/>
  <c r="AO471" i="64"/>
  <c r="AN471" i="64"/>
  <c r="AM471" i="64"/>
  <c r="AL471" i="64"/>
  <c r="AK471" i="64"/>
  <c r="AJ471" i="64"/>
  <c r="AI471" i="64"/>
  <c r="AH471" i="64"/>
  <c r="AG471" i="64"/>
  <c r="AF471" i="64"/>
  <c r="AE471" i="64"/>
  <c r="AD471" i="64"/>
  <c r="AC471" i="64"/>
  <c r="AB471" i="64"/>
  <c r="AA471" i="64"/>
  <c r="Z471" i="64"/>
  <c r="Y471" i="64"/>
  <c r="X471" i="64"/>
  <c r="W471" i="64"/>
  <c r="V471" i="64"/>
  <c r="U471" i="64"/>
  <c r="T471" i="64"/>
  <c r="E471" i="64"/>
  <c r="B470" i="64"/>
  <c r="E470" i="64"/>
  <c r="B469" i="64"/>
  <c r="E469" i="64"/>
  <c r="E468" i="64"/>
  <c r="B467" i="64"/>
  <c r="E467" i="64"/>
  <c r="E466" i="64"/>
  <c r="B465" i="64"/>
  <c r="E465" i="64"/>
  <c r="E464" i="64"/>
  <c r="E463" i="64"/>
  <c r="E462" i="64"/>
  <c r="E461" i="64"/>
  <c r="E460" i="64"/>
  <c r="E459" i="64"/>
  <c r="E458" i="64"/>
  <c r="E457" i="64"/>
  <c r="E456" i="64"/>
  <c r="E455" i="64"/>
  <c r="E454" i="64"/>
  <c r="E453" i="64"/>
  <c r="E452" i="64"/>
  <c r="E451" i="64"/>
  <c r="E450" i="64"/>
  <c r="E449" i="64"/>
  <c r="E448" i="64"/>
  <c r="E447" i="64"/>
  <c r="E446" i="64"/>
  <c r="E445" i="64"/>
  <c r="E444" i="64"/>
  <c r="E443" i="64"/>
  <c r="E442" i="64"/>
  <c r="H441" i="64"/>
  <c r="H442" i="64" s="1"/>
  <c r="H443" i="64" s="1"/>
  <c r="H444" i="64" s="1"/>
  <c r="H445" i="64" s="1"/>
  <c r="H446" i="64" s="1"/>
  <c r="H447" i="64" s="1"/>
  <c r="H448" i="64" s="1"/>
  <c r="H449" i="64" s="1"/>
  <c r="H450" i="64" s="1"/>
  <c r="H451" i="64" s="1"/>
  <c r="H452" i="64" s="1"/>
  <c r="H453" i="64" s="1"/>
  <c r="H454" i="64" s="1"/>
  <c r="H455" i="64" s="1"/>
  <c r="H456" i="64" s="1"/>
  <c r="H457" i="64" s="1"/>
  <c r="H458" i="64" s="1"/>
  <c r="H459" i="64" s="1"/>
  <c r="H460" i="64" s="1"/>
  <c r="H461" i="64" s="1"/>
  <c r="H462" i="64" s="1"/>
  <c r="H463" i="64" s="1"/>
  <c r="H464" i="64" s="1"/>
  <c r="B441" i="64"/>
  <c r="B442" i="64" s="1"/>
  <c r="B443" i="64" s="1"/>
  <c r="B444" i="64" s="1"/>
  <c r="B445" i="64" s="1"/>
  <c r="B446" i="64" s="1"/>
  <c r="B447" i="64" s="1"/>
  <c r="B448" i="64" s="1"/>
  <c r="B449" i="64" s="1"/>
  <c r="B450" i="64" s="1"/>
  <c r="B451" i="64" s="1"/>
  <c r="B452" i="64" s="1"/>
  <c r="B453" i="64" s="1"/>
  <c r="B454" i="64" s="1"/>
  <c r="B455" i="64" s="1"/>
  <c r="B456" i="64" s="1"/>
  <c r="B457" i="64" s="1"/>
  <c r="B458" i="64" s="1"/>
  <c r="B459" i="64" s="1"/>
  <c r="B460" i="64" s="1"/>
  <c r="B461" i="64" s="1"/>
  <c r="B462" i="64" s="1"/>
  <c r="B463" i="64" s="1"/>
  <c r="E441" i="64"/>
  <c r="E440" i="64"/>
  <c r="B439" i="64"/>
  <c r="E439" i="64"/>
  <c r="E438" i="64"/>
  <c r="E437" i="64"/>
  <c r="B436" i="64"/>
  <c r="E436" i="64"/>
  <c r="E435" i="64"/>
  <c r="G435" i="64" s="1"/>
  <c r="E434" i="64"/>
  <c r="E488" i="64"/>
  <c r="AP34" i="1307" l="1"/>
  <c r="L33" i="1307"/>
  <c r="AQ29" i="1307"/>
  <c r="AQ33" i="1307" s="1"/>
  <c r="AQ38" i="1307" s="1"/>
  <c r="M38" i="1307" s="1"/>
  <c r="T464" i="64"/>
  <c r="U464" i="64" s="1"/>
  <c r="V464" i="64" s="1"/>
  <c r="W464" i="64" s="1"/>
  <c r="X464" i="64" s="1"/>
  <c r="Y464" i="64" s="1"/>
  <c r="Z464" i="64" s="1"/>
  <c r="AA464" i="64" s="1"/>
  <c r="AB464" i="64" s="1"/>
  <c r="AC464" i="64" s="1"/>
  <c r="AD464" i="64" s="1"/>
  <c r="AE464" i="64" s="1"/>
  <c r="AF464" i="64" s="1"/>
  <c r="AG464" i="64" s="1"/>
  <c r="AH464" i="64" s="1"/>
  <c r="AI464" i="64" s="1"/>
  <c r="AJ464" i="64" s="1"/>
  <c r="AK464" i="64" s="1"/>
  <c r="AL464" i="64" s="1"/>
  <c r="AM464" i="64" s="1"/>
  <c r="AN464" i="64" s="1"/>
  <c r="AO464" i="64" s="1"/>
  <c r="AP464" i="64" s="1"/>
  <c r="M29" i="1307" l="1"/>
  <c r="L34" i="1307"/>
  <c r="AR29" i="1307"/>
  <c r="AR33" i="1307" s="1"/>
  <c r="AR38" i="1307" s="1"/>
  <c r="AQ34" i="1307"/>
  <c r="E486" i="64"/>
  <c r="G486" i="64" s="1"/>
  <c r="E487" i="64"/>
  <c r="B487" i="64"/>
  <c r="E489" i="64"/>
  <c r="E490" i="64"/>
  <c r="B490" i="64"/>
  <c r="E491" i="64"/>
  <c r="AS29" i="1307" l="1"/>
  <c r="AS33" i="1307" s="1"/>
  <c r="AS38" i="1307" s="1"/>
  <c r="AR34" i="1307"/>
  <c r="E492" i="64"/>
  <c r="B492" i="64"/>
  <c r="B493" i="64" s="1"/>
  <c r="B494" i="64" s="1"/>
  <c r="B495" i="64" s="1"/>
  <c r="B496" i="64" s="1"/>
  <c r="B497" i="64" s="1"/>
  <c r="B498" i="64" s="1"/>
  <c r="B499" i="64" s="1"/>
  <c r="B500" i="64" s="1"/>
  <c r="B501" i="64" s="1"/>
  <c r="B502" i="64" s="1"/>
  <c r="B503" i="64" s="1"/>
  <c r="B504" i="64" s="1"/>
  <c r="B505" i="64" s="1"/>
  <c r="B506" i="64" s="1"/>
  <c r="B507" i="64" s="1"/>
  <c r="B508" i="64" s="1"/>
  <c r="B509" i="64" s="1"/>
  <c r="B510" i="64" s="1"/>
  <c r="B511" i="64" s="1"/>
  <c r="B512" i="64" s="1"/>
  <c r="B513" i="64" s="1"/>
  <c r="B514" i="64" s="1"/>
  <c r="H492" i="64"/>
  <c r="H493" i="64" s="1"/>
  <c r="H494" i="64" s="1"/>
  <c r="H495" i="64" s="1"/>
  <c r="H496" i="64" s="1"/>
  <c r="H497" i="64" s="1"/>
  <c r="H498" i="64" s="1"/>
  <c r="H499" i="64" s="1"/>
  <c r="H500" i="64" s="1"/>
  <c r="H501" i="64" s="1"/>
  <c r="H502" i="64" s="1"/>
  <c r="H503" i="64" s="1"/>
  <c r="H504" i="64" s="1"/>
  <c r="H505" i="64" s="1"/>
  <c r="H506" i="64" s="1"/>
  <c r="H507" i="64" s="1"/>
  <c r="H508" i="64" s="1"/>
  <c r="H509" i="64" s="1"/>
  <c r="H510" i="64" s="1"/>
  <c r="H511" i="64" s="1"/>
  <c r="H512" i="64" s="1"/>
  <c r="H513" i="64" s="1"/>
  <c r="H514" i="64" s="1"/>
  <c r="H515" i="64" s="1"/>
  <c r="T493" i="64"/>
  <c r="U494" i="64" s="1"/>
  <c r="V495" i="64" s="1"/>
  <c r="W496" i="64" s="1"/>
  <c r="X497" i="64" s="1"/>
  <c r="Y498" i="64" s="1"/>
  <c r="Z499" i="64" s="1"/>
  <c r="AA500" i="64" s="1"/>
  <c r="AB501" i="64" s="1"/>
  <c r="AC502" i="64" s="1"/>
  <c r="AD503" i="64" s="1"/>
  <c r="AE504" i="64" s="1"/>
  <c r="AF505" i="64" s="1"/>
  <c r="AG506" i="64" s="1"/>
  <c r="AH507" i="64" s="1"/>
  <c r="AI508" i="64" s="1"/>
  <c r="AJ509" i="64" s="1"/>
  <c r="AK510" i="64" s="1"/>
  <c r="AL511" i="64" s="1"/>
  <c r="AM512" i="64" s="1"/>
  <c r="AN513" i="64" s="1"/>
  <c r="AO514" i="64" s="1"/>
  <c r="E493" i="64"/>
  <c r="T494" i="64"/>
  <c r="U495" i="64" s="1"/>
  <c r="V496" i="64" s="1"/>
  <c r="W497" i="64" s="1"/>
  <c r="X498" i="64" s="1"/>
  <c r="Y499" i="64" s="1"/>
  <c r="Z500" i="64" s="1"/>
  <c r="AA501" i="64" s="1"/>
  <c r="AB502" i="64" s="1"/>
  <c r="AC503" i="64" s="1"/>
  <c r="AD504" i="64" s="1"/>
  <c r="AE505" i="64" s="1"/>
  <c r="AF506" i="64" s="1"/>
  <c r="AG507" i="64" s="1"/>
  <c r="AH508" i="64" s="1"/>
  <c r="AI509" i="64" s="1"/>
  <c r="AJ510" i="64" s="1"/>
  <c r="AK511" i="64" s="1"/>
  <c r="AL512" i="64" s="1"/>
  <c r="AM513" i="64" s="1"/>
  <c r="AN514" i="64" s="1"/>
  <c r="E494" i="64"/>
  <c r="T495" i="64"/>
  <c r="U496" i="64" s="1"/>
  <c r="V497" i="64" s="1"/>
  <c r="W498" i="64" s="1"/>
  <c r="X499" i="64" s="1"/>
  <c r="Y500" i="64" s="1"/>
  <c r="Z501" i="64" s="1"/>
  <c r="AA502" i="64" s="1"/>
  <c r="AB503" i="64" s="1"/>
  <c r="AC504" i="64" s="1"/>
  <c r="AD505" i="64" s="1"/>
  <c r="AE506" i="64" s="1"/>
  <c r="AF507" i="64" s="1"/>
  <c r="AG508" i="64" s="1"/>
  <c r="AH509" i="64" s="1"/>
  <c r="AI510" i="64" s="1"/>
  <c r="AJ511" i="64" s="1"/>
  <c r="AK512" i="64" s="1"/>
  <c r="AL513" i="64" s="1"/>
  <c r="AM514" i="64" s="1"/>
  <c r="E495" i="64"/>
  <c r="T496" i="64"/>
  <c r="U497" i="64" s="1"/>
  <c r="V498" i="64" s="1"/>
  <c r="W499" i="64" s="1"/>
  <c r="X500" i="64" s="1"/>
  <c r="Y501" i="64" s="1"/>
  <c r="Z502" i="64" s="1"/>
  <c r="AA503" i="64" s="1"/>
  <c r="AB504" i="64" s="1"/>
  <c r="AC505" i="64" s="1"/>
  <c r="AD506" i="64" s="1"/>
  <c r="AE507" i="64" s="1"/>
  <c r="AF508" i="64" s="1"/>
  <c r="AG509" i="64" s="1"/>
  <c r="AH510" i="64" s="1"/>
  <c r="AI511" i="64" s="1"/>
  <c r="AJ512" i="64" s="1"/>
  <c r="AK513" i="64" s="1"/>
  <c r="AL514" i="64" s="1"/>
  <c r="E496" i="64"/>
  <c r="T497" i="64"/>
  <c r="U498" i="64" s="1"/>
  <c r="V499" i="64" s="1"/>
  <c r="W500" i="64" s="1"/>
  <c r="X501" i="64" s="1"/>
  <c r="Y502" i="64" s="1"/>
  <c r="Z503" i="64" s="1"/>
  <c r="AA504" i="64" s="1"/>
  <c r="AB505" i="64" s="1"/>
  <c r="AC506" i="64" s="1"/>
  <c r="AD507" i="64" s="1"/>
  <c r="AE508" i="64" s="1"/>
  <c r="AF509" i="64" s="1"/>
  <c r="AG510" i="64" s="1"/>
  <c r="AH511" i="64" s="1"/>
  <c r="AI512" i="64" s="1"/>
  <c r="AJ513" i="64" s="1"/>
  <c r="AK514" i="64" s="1"/>
  <c r="E497" i="64"/>
  <c r="T498" i="64"/>
  <c r="U499" i="64" s="1"/>
  <c r="V500" i="64" s="1"/>
  <c r="W501" i="64" s="1"/>
  <c r="X502" i="64" s="1"/>
  <c r="Y503" i="64" s="1"/>
  <c r="Z504" i="64" s="1"/>
  <c r="AA505" i="64" s="1"/>
  <c r="AB506" i="64" s="1"/>
  <c r="AC507" i="64" s="1"/>
  <c r="AD508" i="64" s="1"/>
  <c r="AE509" i="64" s="1"/>
  <c r="AF510" i="64" s="1"/>
  <c r="AG511" i="64" s="1"/>
  <c r="AH512" i="64" s="1"/>
  <c r="AI513" i="64" s="1"/>
  <c r="AJ514" i="64" s="1"/>
  <c r="E498" i="64"/>
  <c r="T499" i="64"/>
  <c r="U500" i="64" s="1"/>
  <c r="V501" i="64" s="1"/>
  <c r="W502" i="64" s="1"/>
  <c r="X503" i="64" s="1"/>
  <c r="Y504" i="64" s="1"/>
  <c r="Z505" i="64" s="1"/>
  <c r="AA506" i="64" s="1"/>
  <c r="AB507" i="64" s="1"/>
  <c r="AC508" i="64" s="1"/>
  <c r="AD509" i="64" s="1"/>
  <c r="AE510" i="64" s="1"/>
  <c r="AF511" i="64" s="1"/>
  <c r="AG512" i="64" s="1"/>
  <c r="AH513" i="64" s="1"/>
  <c r="AI514" i="64" s="1"/>
  <c r="E499" i="64"/>
  <c r="T500" i="64"/>
  <c r="U501" i="64" s="1"/>
  <c r="V502" i="64" s="1"/>
  <c r="W503" i="64" s="1"/>
  <c r="X504" i="64" s="1"/>
  <c r="Y505" i="64" s="1"/>
  <c r="Z506" i="64" s="1"/>
  <c r="AA507" i="64" s="1"/>
  <c r="AB508" i="64" s="1"/>
  <c r="AC509" i="64" s="1"/>
  <c r="AD510" i="64" s="1"/>
  <c r="AE511" i="64" s="1"/>
  <c r="AF512" i="64" s="1"/>
  <c r="AG513" i="64" s="1"/>
  <c r="AH514" i="64" s="1"/>
  <c r="E500" i="64"/>
  <c r="T501" i="64"/>
  <c r="U502" i="64" s="1"/>
  <c r="V503" i="64" s="1"/>
  <c r="W504" i="64" s="1"/>
  <c r="X505" i="64" s="1"/>
  <c r="Y506" i="64" s="1"/>
  <c r="Z507" i="64" s="1"/>
  <c r="AA508" i="64" s="1"/>
  <c r="AB509" i="64" s="1"/>
  <c r="AC510" i="64" s="1"/>
  <c r="AD511" i="64" s="1"/>
  <c r="AE512" i="64" s="1"/>
  <c r="AF513" i="64" s="1"/>
  <c r="AG514" i="64" s="1"/>
  <c r="E501" i="64"/>
  <c r="T502" i="64"/>
  <c r="U503" i="64" s="1"/>
  <c r="V504" i="64" s="1"/>
  <c r="W505" i="64" s="1"/>
  <c r="X506" i="64" s="1"/>
  <c r="Y507" i="64" s="1"/>
  <c r="Z508" i="64" s="1"/>
  <c r="AA509" i="64" s="1"/>
  <c r="AB510" i="64" s="1"/>
  <c r="AC511" i="64" s="1"/>
  <c r="AD512" i="64" s="1"/>
  <c r="AE513" i="64" s="1"/>
  <c r="AF514" i="64" s="1"/>
  <c r="E502" i="64"/>
  <c r="T503" i="64"/>
  <c r="U504" i="64" s="1"/>
  <c r="V505" i="64" s="1"/>
  <c r="W506" i="64" s="1"/>
  <c r="X507" i="64" s="1"/>
  <c r="Y508" i="64" s="1"/>
  <c r="Z509" i="64" s="1"/>
  <c r="AA510" i="64" s="1"/>
  <c r="AB511" i="64" s="1"/>
  <c r="AC512" i="64" s="1"/>
  <c r="AD513" i="64" s="1"/>
  <c r="AE514" i="64" s="1"/>
  <c r="E503" i="64"/>
  <c r="T504" i="64"/>
  <c r="U505" i="64" s="1"/>
  <c r="V506" i="64" s="1"/>
  <c r="W507" i="64" s="1"/>
  <c r="X508" i="64" s="1"/>
  <c r="Y509" i="64" s="1"/>
  <c r="Z510" i="64" s="1"/>
  <c r="AA511" i="64" s="1"/>
  <c r="AB512" i="64" s="1"/>
  <c r="AC513" i="64" s="1"/>
  <c r="AD514" i="64" s="1"/>
  <c r="E504" i="64"/>
  <c r="T505" i="64"/>
  <c r="U506" i="64" s="1"/>
  <c r="V507" i="64" s="1"/>
  <c r="W508" i="64" s="1"/>
  <c r="X509" i="64" s="1"/>
  <c r="Y510" i="64" s="1"/>
  <c r="Z511" i="64" s="1"/>
  <c r="AA512" i="64" s="1"/>
  <c r="AB513" i="64" s="1"/>
  <c r="AC514" i="64" s="1"/>
  <c r="E505" i="64"/>
  <c r="T506" i="64"/>
  <c r="U507" i="64" s="1"/>
  <c r="V508" i="64" s="1"/>
  <c r="W509" i="64" s="1"/>
  <c r="X510" i="64" s="1"/>
  <c r="Y511" i="64" s="1"/>
  <c r="Z512" i="64" s="1"/>
  <c r="AA513" i="64" s="1"/>
  <c r="AB514" i="64" s="1"/>
  <c r="E506" i="64"/>
  <c r="T507" i="64"/>
  <c r="U508" i="64" s="1"/>
  <c r="V509" i="64" s="1"/>
  <c r="W510" i="64" s="1"/>
  <c r="X511" i="64" s="1"/>
  <c r="Y512" i="64" s="1"/>
  <c r="Z513" i="64" s="1"/>
  <c r="AA514" i="64" s="1"/>
  <c r="E507" i="64"/>
  <c r="T508" i="64"/>
  <c r="U509" i="64" s="1"/>
  <c r="V510" i="64" s="1"/>
  <c r="W511" i="64" s="1"/>
  <c r="X512" i="64" s="1"/>
  <c r="Y513" i="64" s="1"/>
  <c r="Z514" i="64" s="1"/>
  <c r="E508" i="64"/>
  <c r="T509" i="64"/>
  <c r="U510" i="64" s="1"/>
  <c r="V511" i="64" s="1"/>
  <c r="W512" i="64" s="1"/>
  <c r="X513" i="64" s="1"/>
  <c r="Y514" i="64" s="1"/>
  <c r="E509" i="64"/>
  <c r="T510" i="64"/>
  <c r="U511" i="64" s="1"/>
  <c r="V512" i="64" s="1"/>
  <c r="W513" i="64" s="1"/>
  <c r="X514" i="64" s="1"/>
  <c r="E510" i="64"/>
  <c r="T511" i="64"/>
  <c r="U512" i="64" s="1"/>
  <c r="V513" i="64" s="1"/>
  <c r="W514" i="64" s="1"/>
  <c r="E511" i="64"/>
  <c r="T512" i="64"/>
  <c r="U513" i="64" s="1"/>
  <c r="V514" i="64" s="1"/>
  <c r="E512" i="64"/>
  <c r="T513" i="64"/>
  <c r="U514" i="64" s="1"/>
  <c r="E513" i="64"/>
  <c r="T514" i="64"/>
  <c r="E514" i="64"/>
  <c r="T515" i="64"/>
  <c r="E515" i="64"/>
  <c r="E516" i="64"/>
  <c r="B516" i="64"/>
  <c r="E517" i="64"/>
  <c r="E518" i="64"/>
  <c r="B518" i="64"/>
  <c r="E519" i="64"/>
  <c r="E520" i="64"/>
  <c r="T522" i="64"/>
  <c r="U522" i="64"/>
  <c r="V522" i="64"/>
  <c r="W522" i="64"/>
  <c r="X522" i="64"/>
  <c r="Y522" i="64"/>
  <c r="Z522" i="64"/>
  <c r="AA522" i="64"/>
  <c r="AB522" i="64"/>
  <c r="AC522" i="64"/>
  <c r="AD522" i="64"/>
  <c r="AE522" i="64"/>
  <c r="AF522" i="64"/>
  <c r="AG522" i="64"/>
  <c r="AH522" i="64"/>
  <c r="AI522" i="64"/>
  <c r="AJ522" i="64"/>
  <c r="AK522" i="64"/>
  <c r="AL522" i="64"/>
  <c r="AM522" i="64"/>
  <c r="AN522" i="64"/>
  <c r="AO522" i="64"/>
  <c r="AP522" i="64"/>
  <c r="AQ522" i="64"/>
  <c r="AR522" i="64"/>
  <c r="AS522" i="64"/>
  <c r="AT522" i="64"/>
  <c r="AU522" i="64"/>
  <c r="AV522" i="64"/>
  <c r="AW522" i="64"/>
  <c r="AX522" i="64"/>
  <c r="AY522" i="64"/>
  <c r="AZ522" i="64"/>
  <c r="BA522" i="64"/>
  <c r="BB522" i="64"/>
  <c r="BC522" i="64"/>
  <c r="BD522" i="64"/>
  <c r="BE522" i="64"/>
  <c r="BF522" i="64"/>
  <c r="BG522" i="64"/>
  <c r="BH522" i="64"/>
  <c r="BI522" i="64"/>
  <c r="BJ522" i="64"/>
  <c r="BK522" i="64"/>
  <c r="BL522" i="64"/>
  <c r="BM522" i="64"/>
  <c r="BN522" i="64"/>
  <c r="BO522" i="64"/>
  <c r="BP522" i="64"/>
  <c r="BQ522" i="64"/>
  <c r="BR522" i="64"/>
  <c r="BS522" i="64"/>
  <c r="BT522" i="64"/>
  <c r="BU522" i="64"/>
  <c r="BV522" i="64"/>
  <c r="BW522" i="64"/>
  <c r="BX522" i="64"/>
  <c r="BY522" i="64"/>
  <c r="BZ522" i="64"/>
  <c r="CA522" i="64"/>
  <c r="CB522" i="64"/>
  <c r="CC522" i="64"/>
  <c r="CD522" i="64"/>
  <c r="CE522" i="64"/>
  <c r="CF522" i="64"/>
  <c r="CG522" i="64"/>
  <c r="CH522" i="64"/>
  <c r="CI522" i="64"/>
  <c r="CJ522" i="64"/>
  <c r="CK522" i="64"/>
  <c r="E527" i="64"/>
  <c r="E526" i="64"/>
  <c r="E525" i="64"/>
  <c r="B524" i="64"/>
  <c r="E524" i="64"/>
  <c r="E523" i="64"/>
  <c r="E522" i="64"/>
  <c r="B521" i="64"/>
  <c r="E521" i="64"/>
  <c r="B520" i="64"/>
  <c r="E485" i="64"/>
  <c r="AT29" i="1307" l="1"/>
  <c r="AT33" i="1307" s="1"/>
  <c r="AT38" i="1307" s="1"/>
  <c r="AS34" i="1307"/>
  <c r="U515" i="64"/>
  <c r="V515" i="64" s="1"/>
  <c r="W515" i="64" s="1"/>
  <c r="X515" i="64" s="1"/>
  <c r="Y515" i="64" s="1"/>
  <c r="Z515" i="64" s="1"/>
  <c r="AA515" i="64" s="1"/>
  <c r="AB515" i="64" s="1"/>
  <c r="AC515" i="64" s="1"/>
  <c r="AD515" i="64" s="1"/>
  <c r="AE515" i="64" s="1"/>
  <c r="AF515" i="64" s="1"/>
  <c r="AG515" i="64" s="1"/>
  <c r="AH515" i="64" s="1"/>
  <c r="AI515" i="64" s="1"/>
  <c r="AJ515" i="64" s="1"/>
  <c r="AK515" i="64" s="1"/>
  <c r="AL515" i="64" s="1"/>
  <c r="AM515" i="64" s="1"/>
  <c r="AN515" i="64" s="1"/>
  <c r="AO515" i="64" s="1"/>
  <c r="AP515" i="64" s="1"/>
  <c r="L10" i="1227"/>
  <c r="L15" i="1227" s="1"/>
  <c r="K10" i="1227"/>
  <c r="K15" i="1227" s="1"/>
  <c r="J10" i="1227"/>
  <c r="J15" i="1227" s="1"/>
  <c r="I10" i="1227"/>
  <c r="I15" i="1227" s="1"/>
  <c r="H10" i="1227"/>
  <c r="H15" i="1227" s="1"/>
  <c r="G10" i="1227"/>
  <c r="F8" i="1227"/>
  <c r="F10" i="1227" s="1"/>
  <c r="E8" i="1227"/>
  <c r="E10" i="1227" s="1"/>
  <c r="C14" i="1226"/>
  <c r="C11" i="1226"/>
  <c r="C6" i="1226"/>
  <c r="X9" i="1225"/>
  <c r="X7" i="1225"/>
  <c r="E4" i="1225"/>
  <c r="F1" i="1225"/>
  <c r="AU29" i="1307" l="1"/>
  <c r="AU33" i="1307" s="1"/>
  <c r="AU38" i="1307" s="1"/>
  <c r="AT34" i="1307"/>
  <c r="C16" i="1226"/>
  <c r="I16" i="1227"/>
  <c r="J16" i="1227"/>
  <c r="L17" i="1227"/>
  <c r="G1" i="1225"/>
  <c r="F6" i="1225"/>
  <c r="F4" i="1225"/>
  <c r="H16" i="1227"/>
  <c r="K16" i="1227"/>
  <c r="L16" i="1227"/>
  <c r="H17" i="1227"/>
  <c r="H14" i="1227"/>
  <c r="I17" i="1227"/>
  <c r="I14" i="1227"/>
  <c r="J17" i="1227"/>
  <c r="J14" i="1227"/>
  <c r="K17" i="1227"/>
  <c r="K14" i="1227"/>
  <c r="L14" i="1227"/>
  <c r="H18" i="1227"/>
  <c r="I18" i="1227"/>
  <c r="J18" i="1227"/>
  <c r="K18" i="1227"/>
  <c r="L18" i="1227"/>
  <c r="AV29" i="1307" l="1"/>
  <c r="AV33" i="1307" s="1"/>
  <c r="AV38" i="1307" s="1"/>
  <c r="AU34" i="1307"/>
  <c r="H20" i="1227"/>
  <c r="H1" i="1225"/>
  <c r="G6" i="1225"/>
  <c r="G4" i="1225"/>
  <c r="AW29" i="1307" l="1"/>
  <c r="AW33" i="1307" s="1"/>
  <c r="AW38" i="1307" s="1"/>
  <c r="AV34" i="1307"/>
  <c r="I1" i="1225"/>
  <c r="H6" i="1225"/>
  <c r="H4" i="1225"/>
  <c r="AX29" i="1307" l="1"/>
  <c r="AX33" i="1307" s="1"/>
  <c r="AX38" i="1307" s="1"/>
  <c r="AW34" i="1307"/>
  <c r="I6" i="1225"/>
  <c r="I4" i="1225"/>
  <c r="AY29" i="1307" l="1"/>
  <c r="AY33" i="1307" s="1"/>
  <c r="AY38" i="1307" s="1"/>
  <c r="AX34" i="1307"/>
  <c r="B1308" i="64"/>
  <c r="E1308" i="64"/>
  <c r="CK1307" i="64"/>
  <c r="CJ1307" i="64"/>
  <c r="CI1307" i="64"/>
  <c r="CH1307" i="64"/>
  <c r="CG1307" i="64"/>
  <c r="CF1307" i="64"/>
  <c r="CE1307" i="64"/>
  <c r="CD1307" i="64"/>
  <c r="CC1307" i="64"/>
  <c r="CB1307" i="64"/>
  <c r="CA1307" i="64"/>
  <c r="BZ1307" i="64"/>
  <c r="BY1307" i="64"/>
  <c r="BX1307" i="64"/>
  <c r="BW1307" i="64"/>
  <c r="BV1307" i="64"/>
  <c r="BU1307" i="64"/>
  <c r="BT1307" i="64"/>
  <c r="BS1307" i="64"/>
  <c r="BR1307" i="64"/>
  <c r="BQ1307" i="64"/>
  <c r="BP1307" i="64"/>
  <c r="BO1307" i="64"/>
  <c r="BN1307" i="64"/>
  <c r="BM1307" i="64"/>
  <c r="BL1307" i="64"/>
  <c r="BK1307" i="64"/>
  <c r="BJ1307" i="64"/>
  <c r="BI1307" i="64"/>
  <c r="BH1307" i="64"/>
  <c r="BG1307" i="64"/>
  <c r="BF1307" i="64"/>
  <c r="BE1307" i="64"/>
  <c r="BD1307" i="64"/>
  <c r="BC1307" i="64"/>
  <c r="BB1307" i="64"/>
  <c r="BA1307" i="64"/>
  <c r="AZ1307" i="64"/>
  <c r="AY1307" i="64"/>
  <c r="AX1307" i="64"/>
  <c r="AW1307" i="64"/>
  <c r="AV1307" i="64"/>
  <c r="AU1307" i="64"/>
  <c r="AT1307" i="64"/>
  <c r="AS1307" i="64"/>
  <c r="AR1307" i="64"/>
  <c r="AQ1307" i="64"/>
  <c r="AP1307" i="64"/>
  <c r="AO1307" i="64"/>
  <c r="AN1307" i="64"/>
  <c r="AM1307" i="64"/>
  <c r="AL1307" i="64"/>
  <c r="AK1307" i="64"/>
  <c r="AJ1307" i="64"/>
  <c r="AI1307" i="64"/>
  <c r="AH1307" i="64"/>
  <c r="AG1307" i="64"/>
  <c r="AF1307" i="64"/>
  <c r="AE1307" i="64"/>
  <c r="AD1307" i="64"/>
  <c r="AC1307" i="64"/>
  <c r="AB1307" i="64"/>
  <c r="AA1307" i="64"/>
  <c r="Z1307" i="64"/>
  <c r="Y1307" i="64"/>
  <c r="X1307" i="64"/>
  <c r="W1307" i="64"/>
  <c r="V1307" i="64"/>
  <c r="U1307" i="64"/>
  <c r="T1307" i="64"/>
  <c r="B1307" i="64"/>
  <c r="E1307" i="64"/>
  <c r="B1306" i="64"/>
  <c r="E1306" i="64"/>
  <c r="CK1305" i="64"/>
  <c r="CJ1305" i="64"/>
  <c r="CI1305" i="64"/>
  <c r="CH1305" i="64"/>
  <c r="CG1305" i="64"/>
  <c r="CF1305" i="64"/>
  <c r="CE1305" i="64"/>
  <c r="CD1305" i="64"/>
  <c r="CC1305" i="64"/>
  <c r="CB1305" i="64"/>
  <c r="CA1305" i="64"/>
  <c r="BZ1305" i="64"/>
  <c r="BY1305" i="64"/>
  <c r="BX1305" i="64"/>
  <c r="BW1305" i="64"/>
  <c r="BV1305" i="64"/>
  <c r="BU1305" i="64"/>
  <c r="BT1305" i="64"/>
  <c r="BS1305" i="64"/>
  <c r="BR1305" i="64"/>
  <c r="BQ1305" i="64"/>
  <c r="BP1305" i="64"/>
  <c r="BO1305" i="64"/>
  <c r="BN1305" i="64"/>
  <c r="BM1305" i="64"/>
  <c r="BL1305" i="64"/>
  <c r="BK1305" i="64"/>
  <c r="BJ1305" i="64"/>
  <c r="BI1305" i="64"/>
  <c r="BH1305" i="64"/>
  <c r="BG1305" i="64"/>
  <c r="BF1305" i="64"/>
  <c r="BE1305" i="64"/>
  <c r="BD1305" i="64"/>
  <c r="BC1305" i="64"/>
  <c r="BB1305" i="64"/>
  <c r="BA1305" i="64"/>
  <c r="AZ1305" i="64"/>
  <c r="AY1305" i="64"/>
  <c r="AX1305" i="64"/>
  <c r="AW1305" i="64"/>
  <c r="AV1305" i="64"/>
  <c r="AU1305" i="64"/>
  <c r="AT1305" i="64"/>
  <c r="AS1305" i="64"/>
  <c r="AR1305" i="64"/>
  <c r="AQ1305" i="64"/>
  <c r="AP1305" i="64"/>
  <c r="AO1305" i="64"/>
  <c r="AN1305" i="64"/>
  <c r="AM1305" i="64"/>
  <c r="AL1305" i="64"/>
  <c r="AK1305" i="64"/>
  <c r="AJ1305" i="64"/>
  <c r="AI1305" i="64"/>
  <c r="AH1305" i="64"/>
  <c r="AG1305" i="64"/>
  <c r="AF1305" i="64"/>
  <c r="AE1305" i="64"/>
  <c r="AD1305" i="64"/>
  <c r="AC1305" i="64"/>
  <c r="AB1305" i="64"/>
  <c r="AA1305" i="64"/>
  <c r="Z1305" i="64"/>
  <c r="Y1305" i="64"/>
  <c r="X1305" i="64"/>
  <c r="W1305" i="64"/>
  <c r="V1305" i="64"/>
  <c r="U1305" i="64"/>
  <c r="T1305" i="64"/>
  <c r="B1305" i="64"/>
  <c r="E1305" i="64"/>
  <c r="B1304" i="64"/>
  <c r="E1304" i="64"/>
  <c r="B1303" i="64"/>
  <c r="E1303" i="64"/>
  <c r="B1302" i="64"/>
  <c r="E1302" i="64"/>
  <c r="B1301" i="64"/>
  <c r="E1301" i="64"/>
  <c r="E1300" i="64"/>
  <c r="B1299" i="64"/>
  <c r="E1299" i="64"/>
  <c r="E1298" i="64"/>
  <c r="B1297" i="64"/>
  <c r="E1297" i="64"/>
  <c r="B1296" i="64"/>
  <c r="E1296" i="64"/>
  <c r="R1295" i="64"/>
  <c r="R1297" i="64" s="1"/>
  <c r="S1293" i="64" s="1"/>
  <c r="B1295" i="64"/>
  <c r="E1295" i="64"/>
  <c r="G1295" i="64" s="1"/>
  <c r="B1294" i="64"/>
  <c r="E1294" i="64"/>
  <c r="K1293" i="64"/>
  <c r="E1293" i="64"/>
  <c r="E1292" i="64"/>
  <c r="E1291" i="64"/>
  <c r="E1290" i="64"/>
  <c r="G1290" i="64" s="1"/>
  <c r="E1289" i="64"/>
  <c r="G1289" i="64" s="1"/>
  <c r="E1288" i="64"/>
  <c r="G1288" i="64" s="1"/>
  <c r="E1287" i="64"/>
  <c r="G1287" i="64" s="1"/>
  <c r="B1286" i="64"/>
  <c r="E1286" i="64"/>
  <c r="G1286" i="64" s="1"/>
  <c r="E1285" i="64"/>
  <c r="E411" i="64"/>
  <c r="B411" i="64"/>
  <c r="B425" i="64"/>
  <c r="E425" i="64"/>
  <c r="CK424" i="64"/>
  <c r="CJ424" i="64"/>
  <c r="CI424" i="64"/>
  <c r="CH424" i="64"/>
  <c r="CG424" i="64"/>
  <c r="CF424" i="64"/>
  <c r="CE424" i="64"/>
  <c r="CD424" i="64"/>
  <c r="CC424" i="64"/>
  <c r="CB424" i="64"/>
  <c r="CA424" i="64"/>
  <c r="BZ424" i="64"/>
  <c r="BY424" i="64"/>
  <c r="BX424" i="64"/>
  <c r="BW424" i="64"/>
  <c r="BV424" i="64"/>
  <c r="BU424" i="64"/>
  <c r="BT424" i="64"/>
  <c r="BS424" i="64"/>
  <c r="BR424" i="64"/>
  <c r="BQ424" i="64"/>
  <c r="BP424" i="64"/>
  <c r="BO424" i="64"/>
  <c r="BN424" i="64"/>
  <c r="BM424" i="64"/>
  <c r="BL424" i="64"/>
  <c r="BK424" i="64"/>
  <c r="BJ424" i="64"/>
  <c r="BI424" i="64"/>
  <c r="BH424" i="64"/>
  <c r="BG424" i="64"/>
  <c r="BF424" i="64"/>
  <c r="BE424" i="64"/>
  <c r="BD424" i="64"/>
  <c r="BC424" i="64"/>
  <c r="BB424" i="64"/>
  <c r="BA424" i="64"/>
  <c r="AZ424" i="64"/>
  <c r="AY424" i="64"/>
  <c r="AX424" i="64"/>
  <c r="AW424" i="64"/>
  <c r="AV424" i="64"/>
  <c r="AU424" i="64"/>
  <c r="AT424" i="64"/>
  <c r="AS424" i="64"/>
  <c r="AR424" i="64"/>
  <c r="AQ424" i="64"/>
  <c r="AP424" i="64"/>
  <c r="AO424" i="64"/>
  <c r="AN424" i="64"/>
  <c r="AM424" i="64"/>
  <c r="AL424" i="64"/>
  <c r="AK424" i="64"/>
  <c r="AJ424" i="64"/>
  <c r="AI424" i="64"/>
  <c r="AH424" i="64"/>
  <c r="AG424" i="64"/>
  <c r="AF424" i="64"/>
  <c r="AE424" i="64"/>
  <c r="AD424" i="64"/>
  <c r="AC424" i="64"/>
  <c r="AB424" i="64"/>
  <c r="AA424" i="64"/>
  <c r="Z424" i="64"/>
  <c r="Y424" i="64"/>
  <c r="X424" i="64"/>
  <c r="W424" i="64"/>
  <c r="V424" i="64"/>
  <c r="U424" i="64"/>
  <c r="T424" i="64"/>
  <c r="B424" i="64"/>
  <c r="E424" i="64"/>
  <c r="B423" i="64"/>
  <c r="E423" i="64"/>
  <c r="CK422" i="64"/>
  <c r="CJ422" i="64"/>
  <c r="CI422" i="64"/>
  <c r="CH422" i="64"/>
  <c r="CG422" i="64"/>
  <c r="CF422" i="64"/>
  <c r="CE422" i="64"/>
  <c r="CD422" i="64"/>
  <c r="CC422" i="64"/>
  <c r="CB422" i="64"/>
  <c r="CA422" i="64"/>
  <c r="BZ422" i="64"/>
  <c r="BY422" i="64"/>
  <c r="BX422" i="64"/>
  <c r="BW422" i="64"/>
  <c r="BV422" i="64"/>
  <c r="BU422" i="64"/>
  <c r="BT422" i="64"/>
  <c r="BS422" i="64"/>
  <c r="BR422" i="64"/>
  <c r="BQ422" i="64"/>
  <c r="BP422" i="64"/>
  <c r="BO422" i="64"/>
  <c r="BN422" i="64"/>
  <c r="BM422" i="64"/>
  <c r="BL422" i="64"/>
  <c r="BK422" i="64"/>
  <c r="BJ422" i="64"/>
  <c r="BI422" i="64"/>
  <c r="BH422" i="64"/>
  <c r="BG422" i="64"/>
  <c r="BF422" i="64"/>
  <c r="BE422" i="64"/>
  <c r="BD422" i="64"/>
  <c r="BC422" i="64"/>
  <c r="BB422" i="64"/>
  <c r="BA422" i="64"/>
  <c r="AZ422" i="64"/>
  <c r="AY422" i="64"/>
  <c r="AX422" i="64"/>
  <c r="AW422" i="64"/>
  <c r="AV422" i="64"/>
  <c r="AU422" i="64"/>
  <c r="AT422" i="64"/>
  <c r="AS422" i="64"/>
  <c r="AR422" i="64"/>
  <c r="AQ422" i="64"/>
  <c r="AP422" i="64"/>
  <c r="AO422" i="64"/>
  <c r="AN422" i="64"/>
  <c r="AM422" i="64"/>
  <c r="AL422" i="64"/>
  <c r="AK422" i="64"/>
  <c r="AJ422" i="64"/>
  <c r="AI422" i="64"/>
  <c r="AH422" i="64"/>
  <c r="AG422" i="64"/>
  <c r="AF422" i="64"/>
  <c r="AE422" i="64"/>
  <c r="AD422" i="64"/>
  <c r="AC422" i="64"/>
  <c r="AB422" i="64"/>
  <c r="AA422" i="64"/>
  <c r="Z422" i="64"/>
  <c r="Y422" i="64"/>
  <c r="X422" i="64"/>
  <c r="W422" i="64"/>
  <c r="V422" i="64"/>
  <c r="U422" i="64"/>
  <c r="T422" i="64"/>
  <c r="B422" i="64"/>
  <c r="E422" i="64"/>
  <c r="B421" i="64"/>
  <c r="E421" i="64"/>
  <c r="B420" i="64"/>
  <c r="E420" i="64"/>
  <c r="B419" i="64"/>
  <c r="E419" i="64"/>
  <c r="B418" i="64"/>
  <c r="E418" i="64"/>
  <c r="E417" i="64"/>
  <c r="B416" i="64"/>
  <c r="E416" i="64"/>
  <c r="E415" i="64"/>
  <c r="B414" i="64"/>
  <c r="E414" i="64"/>
  <c r="B413" i="64"/>
  <c r="E413" i="64"/>
  <c r="R412" i="64"/>
  <c r="R414" i="64" s="1"/>
  <c r="S410" i="64" s="1"/>
  <c r="B412" i="64"/>
  <c r="E412" i="64"/>
  <c r="G412" i="64" s="1"/>
  <c r="K410" i="64"/>
  <c r="E410" i="64"/>
  <c r="E409" i="64"/>
  <c r="E408" i="64"/>
  <c r="E407" i="64"/>
  <c r="G407" i="64" s="1"/>
  <c r="E406" i="64"/>
  <c r="G406" i="64" s="1"/>
  <c r="E405" i="64"/>
  <c r="G405" i="64" s="1"/>
  <c r="E404" i="64"/>
  <c r="G404" i="64" s="1"/>
  <c r="B403" i="64"/>
  <c r="E403" i="64"/>
  <c r="G403" i="64" s="1"/>
  <c r="E402" i="64"/>
  <c r="T1080" i="64"/>
  <c r="U1080" i="64"/>
  <c r="V1080" i="64"/>
  <c r="W1080" i="64"/>
  <c r="X1080" i="64"/>
  <c r="Y1080" i="64"/>
  <c r="Z1080" i="64"/>
  <c r="AA1080" i="64"/>
  <c r="AB1080" i="64"/>
  <c r="AC1080" i="64"/>
  <c r="AD1080" i="64"/>
  <c r="AE1080" i="64"/>
  <c r="AF1080" i="64"/>
  <c r="AG1080" i="64"/>
  <c r="AH1080" i="64"/>
  <c r="AI1080" i="64"/>
  <c r="AJ1080" i="64"/>
  <c r="AK1080" i="64"/>
  <c r="AL1080" i="64"/>
  <c r="AM1080" i="64"/>
  <c r="AN1080" i="64"/>
  <c r="AO1080" i="64"/>
  <c r="AP1080" i="64"/>
  <c r="AQ1080" i="64"/>
  <c r="AR1080" i="64"/>
  <c r="AS1080" i="64"/>
  <c r="AT1080" i="64"/>
  <c r="AU1080" i="64"/>
  <c r="AV1080" i="64"/>
  <c r="AW1080" i="64"/>
  <c r="AX1080" i="64"/>
  <c r="AY1080" i="64"/>
  <c r="AZ1080" i="64"/>
  <c r="BA1080" i="64"/>
  <c r="BB1080" i="64"/>
  <c r="BC1080" i="64"/>
  <c r="BD1080" i="64"/>
  <c r="BE1080" i="64"/>
  <c r="BF1080" i="64"/>
  <c r="BG1080" i="64"/>
  <c r="BH1080" i="64"/>
  <c r="BI1080" i="64"/>
  <c r="BJ1080" i="64"/>
  <c r="BK1080" i="64"/>
  <c r="BL1080" i="64"/>
  <c r="BM1080" i="64"/>
  <c r="BN1080" i="64"/>
  <c r="BO1080" i="64"/>
  <c r="BP1080" i="64"/>
  <c r="BQ1080" i="64"/>
  <c r="BR1080" i="64"/>
  <c r="BS1080" i="64"/>
  <c r="BT1080" i="64"/>
  <c r="BU1080" i="64"/>
  <c r="BV1080" i="64"/>
  <c r="BW1080" i="64"/>
  <c r="BX1080" i="64"/>
  <c r="BY1080" i="64"/>
  <c r="BZ1080" i="64"/>
  <c r="CA1080" i="64"/>
  <c r="CB1080" i="64"/>
  <c r="CC1080" i="64"/>
  <c r="CD1080" i="64"/>
  <c r="CE1080" i="64"/>
  <c r="CF1080" i="64"/>
  <c r="CG1080" i="64"/>
  <c r="CH1080" i="64"/>
  <c r="CI1080" i="64"/>
  <c r="CJ1080" i="64"/>
  <c r="CK1080" i="64"/>
  <c r="B1153" i="64"/>
  <c r="E1153" i="64"/>
  <c r="CK1152" i="64"/>
  <c r="CJ1152" i="64"/>
  <c r="CI1152" i="64"/>
  <c r="CH1152" i="64"/>
  <c r="CG1152" i="64"/>
  <c r="CF1152" i="64"/>
  <c r="CE1152" i="64"/>
  <c r="CD1152" i="64"/>
  <c r="CC1152" i="64"/>
  <c r="CB1152" i="64"/>
  <c r="CA1152" i="64"/>
  <c r="BZ1152" i="64"/>
  <c r="BY1152" i="64"/>
  <c r="BX1152" i="64"/>
  <c r="BW1152" i="64"/>
  <c r="BV1152" i="64"/>
  <c r="BU1152" i="64"/>
  <c r="BT1152" i="64"/>
  <c r="BS1152" i="64"/>
  <c r="BR1152" i="64"/>
  <c r="BQ1152" i="64"/>
  <c r="BP1152" i="64"/>
  <c r="BO1152" i="64"/>
  <c r="BN1152" i="64"/>
  <c r="BM1152" i="64"/>
  <c r="BL1152" i="64"/>
  <c r="BK1152" i="64"/>
  <c r="BJ1152" i="64"/>
  <c r="BI1152" i="64"/>
  <c r="BH1152" i="64"/>
  <c r="BG1152" i="64"/>
  <c r="BF1152" i="64"/>
  <c r="BE1152" i="64"/>
  <c r="BD1152" i="64"/>
  <c r="BC1152" i="64"/>
  <c r="BB1152" i="64"/>
  <c r="BA1152" i="64"/>
  <c r="AZ1152" i="64"/>
  <c r="AY1152" i="64"/>
  <c r="AX1152" i="64"/>
  <c r="AW1152" i="64"/>
  <c r="AV1152" i="64"/>
  <c r="AU1152" i="64"/>
  <c r="AT1152" i="64"/>
  <c r="AS1152" i="64"/>
  <c r="AR1152" i="64"/>
  <c r="AQ1152" i="64"/>
  <c r="AP1152" i="64"/>
  <c r="AO1152" i="64"/>
  <c r="AN1152" i="64"/>
  <c r="AM1152" i="64"/>
  <c r="AL1152" i="64"/>
  <c r="AK1152" i="64"/>
  <c r="AJ1152" i="64"/>
  <c r="AI1152" i="64"/>
  <c r="AH1152" i="64"/>
  <c r="AG1152" i="64"/>
  <c r="AF1152" i="64"/>
  <c r="AE1152" i="64"/>
  <c r="AD1152" i="64"/>
  <c r="AC1152" i="64"/>
  <c r="AB1152" i="64"/>
  <c r="AA1152" i="64"/>
  <c r="Z1152" i="64"/>
  <c r="Y1152" i="64"/>
  <c r="X1152" i="64"/>
  <c r="W1152" i="64"/>
  <c r="V1152" i="64"/>
  <c r="U1152" i="64"/>
  <c r="T1152" i="64"/>
  <c r="B1152" i="64"/>
  <c r="E1152" i="64"/>
  <c r="B1151" i="64"/>
  <c r="E1151" i="64"/>
  <c r="B1150" i="64"/>
  <c r="E1150" i="64"/>
  <c r="B1149" i="64"/>
  <c r="E1149" i="64"/>
  <c r="CK1148" i="64"/>
  <c r="CJ1148" i="64"/>
  <c r="CI1148" i="64"/>
  <c r="CH1148" i="64"/>
  <c r="CG1148" i="64"/>
  <c r="CF1148" i="64"/>
  <c r="CE1148" i="64"/>
  <c r="CD1148" i="64"/>
  <c r="CC1148" i="64"/>
  <c r="CB1148" i="64"/>
  <c r="CA1148" i="64"/>
  <c r="BZ1148" i="64"/>
  <c r="BY1148" i="64"/>
  <c r="BX1148" i="64"/>
  <c r="BW1148" i="64"/>
  <c r="BV1148" i="64"/>
  <c r="BU1148" i="64"/>
  <c r="BT1148" i="64"/>
  <c r="BS1148" i="64"/>
  <c r="BR1148" i="64"/>
  <c r="BQ1148" i="64"/>
  <c r="BP1148" i="64"/>
  <c r="BO1148" i="64"/>
  <c r="BN1148" i="64"/>
  <c r="BM1148" i="64"/>
  <c r="BL1148" i="64"/>
  <c r="BK1148" i="64"/>
  <c r="BJ1148" i="64"/>
  <c r="BI1148" i="64"/>
  <c r="BH1148" i="64"/>
  <c r="BG1148" i="64"/>
  <c r="BF1148" i="64"/>
  <c r="BE1148" i="64"/>
  <c r="BD1148" i="64"/>
  <c r="BC1148" i="64"/>
  <c r="BB1148" i="64"/>
  <c r="BA1148" i="64"/>
  <c r="AZ1148" i="64"/>
  <c r="AY1148" i="64"/>
  <c r="AX1148" i="64"/>
  <c r="AW1148" i="64"/>
  <c r="AV1148" i="64"/>
  <c r="AU1148" i="64"/>
  <c r="AT1148" i="64"/>
  <c r="AS1148" i="64"/>
  <c r="AR1148" i="64"/>
  <c r="AQ1148" i="64"/>
  <c r="AP1148" i="64"/>
  <c r="AO1148" i="64"/>
  <c r="AN1148" i="64"/>
  <c r="AM1148" i="64"/>
  <c r="AL1148" i="64"/>
  <c r="AK1148" i="64"/>
  <c r="AJ1148" i="64"/>
  <c r="AI1148" i="64"/>
  <c r="AH1148" i="64"/>
  <c r="AG1148" i="64"/>
  <c r="AF1148" i="64"/>
  <c r="AE1148" i="64"/>
  <c r="AD1148" i="64"/>
  <c r="AC1148" i="64"/>
  <c r="AB1148" i="64"/>
  <c r="AA1148" i="64"/>
  <c r="Z1148" i="64"/>
  <c r="Y1148" i="64"/>
  <c r="X1148" i="64"/>
  <c r="W1148" i="64"/>
  <c r="V1148" i="64"/>
  <c r="U1148" i="64"/>
  <c r="T1148" i="64"/>
  <c r="B1148" i="64"/>
  <c r="E1148" i="64"/>
  <c r="B1147" i="64"/>
  <c r="E1147" i="64"/>
  <c r="B1146" i="64"/>
  <c r="E1146" i="64"/>
  <c r="E1145" i="64"/>
  <c r="G1145" i="64" s="1"/>
  <c r="R1144" i="64"/>
  <c r="B1144" i="64"/>
  <c r="E1144" i="64"/>
  <c r="G1144" i="64" s="1"/>
  <c r="B1143" i="64"/>
  <c r="E1143" i="64"/>
  <c r="G1143" i="64" s="1"/>
  <c r="E1142" i="64"/>
  <c r="G1142" i="64" s="1"/>
  <c r="E1141" i="64"/>
  <c r="G1141" i="64" s="1"/>
  <c r="B1140" i="64"/>
  <c r="E1140" i="64"/>
  <c r="G1140" i="64" s="1"/>
  <c r="E1139" i="64"/>
  <c r="G1139" i="64" s="1"/>
  <c r="B1138" i="64"/>
  <c r="E1138" i="64"/>
  <c r="G1138" i="64" s="1"/>
  <c r="B1137" i="64"/>
  <c r="E1137" i="64"/>
  <c r="G1137" i="64" s="1"/>
  <c r="R1136" i="64"/>
  <c r="R1143" i="64" s="1"/>
  <c r="B1136" i="64"/>
  <c r="E1136" i="64"/>
  <c r="G1136" i="64" s="1"/>
  <c r="E1135" i="64"/>
  <c r="G1135" i="64" s="1"/>
  <c r="K1134" i="64"/>
  <c r="E1134" i="64"/>
  <c r="G1134" i="64" s="1"/>
  <c r="E1133" i="64"/>
  <c r="G1133" i="64" s="1"/>
  <c r="E1132" i="64"/>
  <c r="G1132" i="64" s="1"/>
  <c r="E1131" i="64"/>
  <c r="G1131" i="64" s="1"/>
  <c r="E1130" i="64"/>
  <c r="G1130" i="64" s="1"/>
  <c r="E1129" i="64"/>
  <c r="G1129" i="64" s="1"/>
  <c r="E1128" i="64"/>
  <c r="G1128" i="64" s="1"/>
  <c r="B1127" i="64"/>
  <c r="E1127" i="64"/>
  <c r="G1127" i="64" s="1"/>
  <c r="E1126" i="64"/>
  <c r="E1067" i="64"/>
  <c r="G1067" i="64" s="1"/>
  <c r="R1068" i="64"/>
  <c r="R1075" i="64" s="1"/>
  <c r="B1085" i="64"/>
  <c r="E1085" i="64"/>
  <c r="B1084" i="64"/>
  <c r="E1084" i="64"/>
  <c r="B1083" i="64"/>
  <c r="E1083" i="64"/>
  <c r="B1082" i="64"/>
  <c r="E1082" i="64"/>
  <c r="B1081" i="64"/>
  <c r="E1081" i="64"/>
  <c r="B1080" i="64"/>
  <c r="E1080" i="64"/>
  <c r="B1079" i="64"/>
  <c r="E1079" i="64"/>
  <c r="B1078" i="64"/>
  <c r="E1078" i="64"/>
  <c r="E1077" i="64"/>
  <c r="G1077" i="64" s="1"/>
  <c r="R1076" i="64"/>
  <c r="B1076" i="64"/>
  <c r="E1076" i="64"/>
  <c r="G1076" i="64" s="1"/>
  <c r="B1075" i="64"/>
  <c r="E1075" i="64"/>
  <c r="G1075" i="64" s="1"/>
  <c r="E1074" i="64"/>
  <c r="G1074" i="64" s="1"/>
  <c r="E1073" i="64"/>
  <c r="G1073" i="64" s="1"/>
  <c r="B1072" i="64"/>
  <c r="E1072" i="64"/>
  <c r="G1072" i="64" s="1"/>
  <c r="E1071" i="64"/>
  <c r="G1071" i="64" s="1"/>
  <c r="B1070" i="64"/>
  <c r="E1070" i="64"/>
  <c r="G1070" i="64" s="1"/>
  <c r="B1069" i="64"/>
  <c r="E1069" i="64"/>
  <c r="G1069" i="64" s="1"/>
  <c r="B1068" i="64"/>
  <c r="E1068" i="64"/>
  <c r="G1068" i="64" s="1"/>
  <c r="K1066" i="64"/>
  <c r="E1066" i="64"/>
  <c r="G1066" i="64" s="1"/>
  <c r="E1065" i="64"/>
  <c r="G1065" i="64" s="1"/>
  <c r="E1064" i="64"/>
  <c r="G1064" i="64" s="1"/>
  <c r="E1063" i="64"/>
  <c r="G1063" i="64" s="1"/>
  <c r="E1062" i="64"/>
  <c r="G1062" i="64" s="1"/>
  <c r="E1061" i="64"/>
  <c r="G1061" i="64" s="1"/>
  <c r="E1060" i="64"/>
  <c r="G1060" i="64" s="1"/>
  <c r="B1059" i="64"/>
  <c r="E1059" i="64"/>
  <c r="G1059" i="64" s="1"/>
  <c r="E1058" i="64"/>
  <c r="R2314" i="64"/>
  <c r="K2313" i="64"/>
  <c r="E2315" i="64"/>
  <c r="G2315" i="64" s="1"/>
  <c r="B2314" i="64"/>
  <c r="B2313" i="64"/>
  <c r="E2312" i="64"/>
  <c r="G2312" i="64" s="1"/>
  <c r="E2313" i="64"/>
  <c r="G2313" i="64" s="1"/>
  <c r="E2314" i="64"/>
  <c r="G2314" i="64" s="1"/>
  <c r="B2310" i="64"/>
  <c r="B2308" i="64"/>
  <c r="B2323" i="64"/>
  <c r="E2323" i="64"/>
  <c r="CK2322" i="64"/>
  <c r="CJ2322" i="64"/>
  <c r="CI2322" i="64"/>
  <c r="CH2322" i="64"/>
  <c r="CG2322" i="64"/>
  <c r="CF2322" i="64"/>
  <c r="CE2322" i="64"/>
  <c r="CD2322" i="64"/>
  <c r="CC2322" i="64"/>
  <c r="CB2322" i="64"/>
  <c r="CA2322" i="64"/>
  <c r="BZ2322" i="64"/>
  <c r="BY2322" i="64"/>
  <c r="BX2322" i="64"/>
  <c r="BW2322" i="64"/>
  <c r="BV2322" i="64"/>
  <c r="BU2322" i="64"/>
  <c r="BT2322" i="64"/>
  <c r="BS2322" i="64"/>
  <c r="BR2322" i="64"/>
  <c r="BQ2322" i="64"/>
  <c r="BP2322" i="64"/>
  <c r="BO2322" i="64"/>
  <c r="BN2322" i="64"/>
  <c r="BM2322" i="64"/>
  <c r="BL2322" i="64"/>
  <c r="BK2322" i="64"/>
  <c r="BJ2322" i="64"/>
  <c r="BI2322" i="64"/>
  <c r="BH2322" i="64"/>
  <c r="BG2322" i="64"/>
  <c r="BF2322" i="64"/>
  <c r="BE2322" i="64"/>
  <c r="BD2322" i="64"/>
  <c r="BC2322" i="64"/>
  <c r="BB2322" i="64"/>
  <c r="BA2322" i="64"/>
  <c r="AZ2322" i="64"/>
  <c r="AY2322" i="64"/>
  <c r="AX2322" i="64"/>
  <c r="AW2322" i="64"/>
  <c r="AV2322" i="64"/>
  <c r="AU2322" i="64"/>
  <c r="AT2322" i="64"/>
  <c r="AS2322" i="64"/>
  <c r="AR2322" i="64"/>
  <c r="AQ2322" i="64"/>
  <c r="AP2322" i="64"/>
  <c r="AO2322" i="64"/>
  <c r="AN2322" i="64"/>
  <c r="AM2322" i="64"/>
  <c r="AL2322" i="64"/>
  <c r="AK2322" i="64"/>
  <c r="AJ2322" i="64"/>
  <c r="AI2322" i="64"/>
  <c r="AH2322" i="64"/>
  <c r="AG2322" i="64"/>
  <c r="AF2322" i="64"/>
  <c r="AE2322" i="64"/>
  <c r="AD2322" i="64"/>
  <c r="AC2322" i="64"/>
  <c r="AB2322" i="64"/>
  <c r="AA2322" i="64"/>
  <c r="Z2322" i="64"/>
  <c r="Y2322" i="64"/>
  <c r="X2322" i="64"/>
  <c r="W2322" i="64"/>
  <c r="V2322" i="64"/>
  <c r="U2322" i="64"/>
  <c r="T2322" i="64"/>
  <c r="B2322" i="64"/>
  <c r="E2322" i="64"/>
  <c r="B2321" i="64"/>
  <c r="E2321" i="64"/>
  <c r="B2320" i="64"/>
  <c r="E2320" i="64"/>
  <c r="B2319" i="64"/>
  <c r="E2319" i="64"/>
  <c r="B2318" i="64"/>
  <c r="E2318" i="64"/>
  <c r="B2317" i="64"/>
  <c r="E2317" i="64"/>
  <c r="B2316" i="64"/>
  <c r="E2316" i="64"/>
  <c r="E2311" i="64"/>
  <c r="G2311" i="64" s="1"/>
  <c r="E2310" i="64"/>
  <c r="G2310" i="64" s="1"/>
  <c r="E2309" i="64"/>
  <c r="G2309" i="64" s="1"/>
  <c r="E2308" i="64"/>
  <c r="G2308" i="64" s="1"/>
  <c r="B2307" i="64"/>
  <c r="E2307" i="64"/>
  <c r="G2307" i="64" s="1"/>
  <c r="R2306" i="64"/>
  <c r="R2313" i="64" s="1"/>
  <c r="B2306" i="64"/>
  <c r="E2306" i="64"/>
  <c r="G2306" i="64" s="1"/>
  <c r="K2305" i="64"/>
  <c r="E2305" i="64"/>
  <c r="G2305" i="64" s="1"/>
  <c r="E2304" i="64"/>
  <c r="G2304" i="64" s="1"/>
  <c r="E2303" i="64"/>
  <c r="G2303" i="64" s="1"/>
  <c r="E2302" i="64"/>
  <c r="G2302" i="64" s="1"/>
  <c r="E2301" i="64"/>
  <c r="G2301" i="64" s="1"/>
  <c r="E2300" i="64"/>
  <c r="G2300" i="64" s="1"/>
  <c r="E2299" i="64"/>
  <c r="G2299" i="64" s="1"/>
  <c r="B2298" i="64"/>
  <c r="E2298" i="64"/>
  <c r="G2298" i="64" s="1"/>
  <c r="E2297" i="64"/>
  <c r="T1043" i="64"/>
  <c r="U1043" i="64"/>
  <c r="V1043" i="64"/>
  <c r="W1043" i="64"/>
  <c r="X1043" i="64"/>
  <c r="Y1043" i="64"/>
  <c r="Z1043" i="64"/>
  <c r="AA1043" i="64"/>
  <c r="AB1043" i="64"/>
  <c r="AC1043" i="64"/>
  <c r="AD1043" i="64"/>
  <c r="AE1043" i="64"/>
  <c r="AF1043" i="64"/>
  <c r="AG1043" i="64"/>
  <c r="AH1043" i="64"/>
  <c r="AI1043" i="64"/>
  <c r="AJ1043" i="64"/>
  <c r="AK1043" i="64"/>
  <c r="AL1043" i="64"/>
  <c r="AM1043" i="64"/>
  <c r="AN1043" i="64"/>
  <c r="AO1043" i="64"/>
  <c r="AP1043" i="64"/>
  <c r="AQ1043" i="64"/>
  <c r="AR1043" i="64"/>
  <c r="AS1043" i="64"/>
  <c r="AT1043" i="64"/>
  <c r="AU1043" i="64"/>
  <c r="AV1043" i="64"/>
  <c r="AW1043" i="64"/>
  <c r="AX1043" i="64"/>
  <c r="AY1043" i="64"/>
  <c r="AZ1043" i="64"/>
  <c r="BA1043" i="64"/>
  <c r="BB1043" i="64"/>
  <c r="BC1043" i="64"/>
  <c r="BD1043" i="64"/>
  <c r="BE1043" i="64"/>
  <c r="BF1043" i="64"/>
  <c r="BG1043" i="64"/>
  <c r="BH1043" i="64"/>
  <c r="BI1043" i="64"/>
  <c r="BJ1043" i="64"/>
  <c r="BK1043" i="64"/>
  <c r="BL1043" i="64"/>
  <c r="BM1043" i="64"/>
  <c r="BN1043" i="64"/>
  <c r="BO1043" i="64"/>
  <c r="BP1043" i="64"/>
  <c r="BQ1043" i="64"/>
  <c r="BR1043" i="64"/>
  <c r="BS1043" i="64"/>
  <c r="BT1043" i="64"/>
  <c r="BU1043" i="64"/>
  <c r="BV1043" i="64"/>
  <c r="BW1043" i="64"/>
  <c r="BX1043" i="64"/>
  <c r="BY1043" i="64"/>
  <c r="BZ1043" i="64"/>
  <c r="CA1043" i="64"/>
  <c r="CB1043" i="64"/>
  <c r="CC1043" i="64"/>
  <c r="CD1043" i="64"/>
  <c r="CE1043" i="64"/>
  <c r="CF1043" i="64"/>
  <c r="CG1043" i="64"/>
  <c r="CH1043" i="64"/>
  <c r="CI1043" i="64"/>
  <c r="CJ1043" i="64"/>
  <c r="CK1043" i="64"/>
  <c r="B2113" i="64"/>
  <c r="B2131" i="64"/>
  <c r="E2131" i="64"/>
  <c r="CK2130" i="64"/>
  <c r="CJ2130" i="64"/>
  <c r="CI2130" i="64"/>
  <c r="CH2130" i="64"/>
  <c r="CG2130" i="64"/>
  <c r="CF2130" i="64"/>
  <c r="CE2130" i="64"/>
  <c r="CD2130" i="64"/>
  <c r="CC2130" i="64"/>
  <c r="CB2130" i="64"/>
  <c r="CA2130" i="64"/>
  <c r="BZ2130" i="64"/>
  <c r="BY2130" i="64"/>
  <c r="BX2130" i="64"/>
  <c r="BW2130" i="64"/>
  <c r="BV2130" i="64"/>
  <c r="BU2130" i="64"/>
  <c r="BT2130" i="64"/>
  <c r="BS2130" i="64"/>
  <c r="BR2130" i="64"/>
  <c r="BQ2130" i="64"/>
  <c r="BP2130" i="64"/>
  <c r="BO2130" i="64"/>
  <c r="BN2130" i="64"/>
  <c r="BM2130" i="64"/>
  <c r="BL2130" i="64"/>
  <c r="BK2130" i="64"/>
  <c r="BJ2130" i="64"/>
  <c r="BI2130" i="64"/>
  <c r="BH2130" i="64"/>
  <c r="BG2130" i="64"/>
  <c r="BF2130" i="64"/>
  <c r="BE2130" i="64"/>
  <c r="BD2130" i="64"/>
  <c r="BC2130" i="64"/>
  <c r="BB2130" i="64"/>
  <c r="BA2130" i="64"/>
  <c r="AZ2130" i="64"/>
  <c r="AY2130" i="64"/>
  <c r="AX2130" i="64"/>
  <c r="AW2130" i="64"/>
  <c r="AV2130" i="64"/>
  <c r="AU2130" i="64"/>
  <c r="AT2130" i="64"/>
  <c r="AS2130" i="64"/>
  <c r="AR2130" i="64"/>
  <c r="AQ2130" i="64"/>
  <c r="AP2130" i="64"/>
  <c r="AO2130" i="64"/>
  <c r="AN2130" i="64"/>
  <c r="AM2130" i="64"/>
  <c r="AL2130" i="64"/>
  <c r="AK2130" i="64"/>
  <c r="AJ2130" i="64"/>
  <c r="AI2130" i="64"/>
  <c r="AH2130" i="64"/>
  <c r="AG2130" i="64"/>
  <c r="AF2130" i="64"/>
  <c r="AE2130" i="64"/>
  <c r="AD2130" i="64"/>
  <c r="AC2130" i="64"/>
  <c r="AB2130" i="64"/>
  <c r="AA2130" i="64"/>
  <c r="Z2130" i="64"/>
  <c r="Y2130" i="64"/>
  <c r="X2130" i="64"/>
  <c r="W2130" i="64"/>
  <c r="V2130" i="64"/>
  <c r="U2130" i="64"/>
  <c r="T2130" i="64"/>
  <c r="B2130" i="64"/>
  <c r="E2130" i="64"/>
  <c r="B2129" i="64"/>
  <c r="E2129" i="64"/>
  <c r="CK2128" i="64"/>
  <c r="CJ2128" i="64"/>
  <c r="CI2128" i="64"/>
  <c r="CH2128" i="64"/>
  <c r="CG2128" i="64"/>
  <c r="CF2128" i="64"/>
  <c r="CE2128" i="64"/>
  <c r="CD2128" i="64"/>
  <c r="CC2128" i="64"/>
  <c r="CB2128" i="64"/>
  <c r="CA2128" i="64"/>
  <c r="BZ2128" i="64"/>
  <c r="BY2128" i="64"/>
  <c r="BX2128" i="64"/>
  <c r="BW2128" i="64"/>
  <c r="BV2128" i="64"/>
  <c r="BU2128" i="64"/>
  <c r="BT2128" i="64"/>
  <c r="BS2128" i="64"/>
  <c r="BR2128" i="64"/>
  <c r="BQ2128" i="64"/>
  <c r="BP2128" i="64"/>
  <c r="BO2128" i="64"/>
  <c r="BN2128" i="64"/>
  <c r="BM2128" i="64"/>
  <c r="BL2128" i="64"/>
  <c r="BK2128" i="64"/>
  <c r="BJ2128" i="64"/>
  <c r="BI2128" i="64"/>
  <c r="BH2128" i="64"/>
  <c r="BG2128" i="64"/>
  <c r="BF2128" i="64"/>
  <c r="BE2128" i="64"/>
  <c r="BD2128" i="64"/>
  <c r="BC2128" i="64"/>
  <c r="BB2128" i="64"/>
  <c r="BA2128" i="64"/>
  <c r="AZ2128" i="64"/>
  <c r="AY2128" i="64"/>
  <c r="AX2128" i="64"/>
  <c r="AW2128" i="64"/>
  <c r="AV2128" i="64"/>
  <c r="AU2128" i="64"/>
  <c r="AT2128" i="64"/>
  <c r="AS2128" i="64"/>
  <c r="AR2128" i="64"/>
  <c r="AQ2128" i="64"/>
  <c r="AP2128" i="64"/>
  <c r="AO2128" i="64"/>
  <c r="AN2128" i="64"/>
  <c r="AM2128" i="64"/>
  <c r="AL2128" i="64"/>
  <c r="AK2128" i="64"/>
  <c r="AJ2128" i="64"/>
  <c r="AI2128" i="64"/>
  <c r="AH2128" i="64"/>
  <c r="AG2128" i="64"/>
  <c r="AF2128" i="64"/>
  <c r="AE2128" i="64"/>
  <c r="AD2128" i="64"/>
  <c r="AC2128" i="64"/>
  <c r="AB2128" i="64"/>
  <c r="AA2128" i="64"/>
  <c r="Z2128" i="64"/>
  <c r="Y2128" i="64"/>
  <c r="X2128" i="64"/>
  <c r="W2128" i="64"/>
  <c r="V2128" i="64"/>
  <c r="U2128" i="64"/>
  <c r="T2128" i="64"/>
  <c r="B2128" i="64"/>
  <c r="E2128" i="64"/>
  <c r="B2127" i="64"/>
  <c r="E2127" i="64"/>
  <c r="B2126" i="64"/>
  <c r="E2126" i="64"/>
  <c r="B2125" i="64"/>
  <c r="E2125" i="64"/>
  <c r="B2124" i="64"/>
  <c r="E2124" i="64"/>
  <c r="E2123" i="64"/>
  <c r="E2122" i="64"/>
  <c r="E2121" i="64"/>
  <c r="E2120" i="64"/>
  <c r="E2119" i="64"/>
  <c r="B2118" i="64"/>
  <c r="E2118" i="64"/>
  <c r="E2117" i="64"/>
  <c r="B2116" i="64"/>
  <c r="E2116" i="64"/>
  <c r="B2115" i="64"/>
  <c r="E2115" i="64"/>
  <c r="B2114" i="64"/>
  <c r="E2114" i="64"/>
  <c r="G2114" i="64" s="1"/>
  <c r="B2112" i="64"/>
  <c r="E2112" i="64"/>
  <c r="G2112" i="64" s="1"/>
  <c r="K2111" i="64"/>
  <c r="E2111" i="64"/>
  <c r="E2110" i="64"/>
  <c r="E2109" i="64"/>
  <c r="E2108" i="64"/>
  <c r="G2108" i="64" s="1"/>
  <c r="E2107" i="64"/>
  <c r="G2107" i="64" s="1"/>
  <c r="E2106" i="64"/>
  <c r="G2106" i="64" s="1"/>
  <c r="B2105" i="64"/>
  <c r="E2105" i="64"/>
  <c r="G2105" i="64" s="1"/>
  <c r="E2104" i="64"/>
  <c r="E2142" i="64"/>
  <c r="E2143" i="64"/>
  <c r="G2143" i="64" s="1"/>
  <c r="B2143" i="64"/>
  <c r="B2145" i="64" s="1"/>
  <c r="R2143" i="64"/>
  <c r="S2143" i="64" s="1"/>
  <c r="S2145" i="64" s="1"/>
  <c r="E2144" i="64"/>
  <c r="E2145" i="64"/>
  <c r="E2146" i="64"/>
  <c r="E2147" i="64"/>
  <c r="B2147" i="64"/>
  <c r="E2148" i="64"/>
  <c r="B2148" i="64"/>
  <c r="E2149" i="64"/>
  <c r="B2149" i="64"/>
  <c r="E2150" i="64"/>
  <c r="B2150" i="64"/>
  <c r="E2151" i="64"/>
  <c r="B2151" i="64"/>
  <c r="T2151" i="64"/>
  <c r="U2151" i="64"/>
  <c r="V2151" i="64"/>
  <c r="W2151" i="64"/>
  <c r="X2151" i="64"/>
  <c r="Y2151" i="64"/>
  <c r="Z2151" i="64"/>
  <c r="AA2151" i="64"/>
  <c r="AB2151" i="64"/>
  <c r="AC2151" i="64"/>
  <c r="AD2151" i="64"/>
  <c r="AE2151" i="64"/>
  <c r="AF2151" i="64"/>
  <c r="AG2151" i="64"/>
  <c r="AH2151" i="64"/>
  <c r="AI2151" i="64"/>
  <c r="AJ2151" i="64"/>
  <c r="AK2151" i="64"/>
  <c r="AL2151" i="64"/>
  <c r="AM2151" i="64"/>
  <c r="AN2151" i="64"/>
  <c r="AO2151" i="64"/>
  <c r="AP2151" i="64"/>
  <c r="AQ2151" i="64"/>
  <c r="AR2151" i="64"/>
  <c r="AS2151" i="64"/>
  <c r="AT2151" i="64"/>
  <c r="AU2151" i="64"/>
  <c r="AV2151" i="64"/>
  <c r="AW2151" i="64"/>
  <c r="AX2151" i="64"/>
  <c r="AY2151" i="64"/>
  <c r="AZ2151" i="64"/>
  <c r="BA2151" i="64"/>
  <c r="BB2151" i="64"/>
  <c r="BC2151" i="64"/>
  <c r="BD2151" i="64"/>
  <c r="BE2151" i="64"/>
  <c r="BF2151" i="64"/>
  <c r="BG2151" i="64"/>
  <c r="BH2151" i="64"/>
  <c r="BI2151" i="64"/>
  <c r="BJ2151" i="64"/>
  <c r="BK2151" i="64"/>
  <c r="BL2151" i="64"/>
  <c r="BM2151" i="64"/>
  <c r="BN2151" i="64"/>
  <c r="BO2151" i="64"/>
  <c r="BP2151" i="64"/>
  <c r="BQ2151" i="64"/>
  <c r="BR2151" i="64"/>
  <c r="BS2151" i="64"/>
  <c r="BT2151" i="64"/>
  <c r="BU2151" i="64"/>
  <c r="BV2151" i="64"/>
  <c r="BW2151" i="64"/>
  <c r="BX2151" i="64"/>
  <c r="BY2151" i="64"/>
  <c r="BZ2151" i="64"/>
  <c r="CA2151" i="64"/>
  <c r="CB2151" i="64"/>
  <c r="CC2151" i="64"/>
  <c r="CD2151" i="64"/>
  <c r="CE2151" i="64"/>
  <c r="CF2151" i="64"/>
  <c r="CG2151" i="64"/>
  <c r="CH2151" i="64"/>
  <c r="CI2151" i="64"/>
  <c r="CJ2151" i="64"/>
  <c r="CK2151" i="64"/>
  <c r="E2152" i="64"/>
  <c r="B2152" i="64"/>
  <c r="E2153" i="64"/>
  <c r="B2153" i="64"/>
  <c r="T2153" i="64"/>
  <c r="U2153" i="64"/>
  <c r="V2153" i="64"/>
  <c r="W2153" i="64"/>
  <c r="X2153" i="64"/>
  <c r="Y2153" i="64"/>
  <c r="Z2153" i="64"/>
  <c r="AA2153" i="64"/>
  <c r="AB2153" i="64"/>
  <c r="AC2153" i="64"/>
  <c r="AD2153" i="64"/>
  <c r="AE2153" i="64"/>
  <c r="AF2153" i="64"/>
  <c r="AG2153" i="64"/>
  <c r="AH2153" i="64"/>
  <c r="AI2153" i="64"/>
  <c r="AJ2153" i="64"/>
  <c r="AK2153" i="64"/>
  <c r="AL2153" i="64"/>
  <c r="AM2153" i="64"/>
  <c r="AN2153" i="64"/>
  <c r="AO2153" i="64"/>
  <c r="AP2153" i="64"/>
  <c r="AQ2153" i="64"/>
  <c r="AR2153" i="64"/>
  <c r="AS2153" i="64"/>
  <c r="AT2153" i="64"/>
  <c r="AU2153" i="64"/>
  <c r="AV2153" i="64"/>
  <c r="AW2153" i="64"/>
  <c r="AX2153" i="64"/>
  <c r="AY2153" i="64"/>
  <c r="AZ2153" i="64"/>
  <c r="BA2153" i="64"/>
  <c r="BB2153" i="64"/>
  <c r="BC2153" i="64"/>
  <c r="BD2153" i="64"/>
  <c r="BE2153" i="64"/>
  <c r="BF2153" i="64"/>
  <c r="BG2153" i="64"/>
  <c r="BH2153" i="64"/>
  <c r="BI2153" i="64"/>
  <c r="BJ2153" i="64"/>
  <c r="BK2153" i="64"/>
  <c r="BL2153" i="64"/>
  <c r="BM2153" i="64"/>
  <c r="BN2153" i="64"/>
  <c r="BO2153" i="64"/>
  <c r="BP2153" i="64"/>
  <c r="BQ2153" i="64"/>
  <c r="BR2153" i="64"/>
  <c r="BS2153" i="64"/>
  <c r="BT2153" i="64"/>
  <c r="BU2153" i="64"/>
  <c r="BV2153" i="64"/>
  <c r="BW2153" i="64"/>
  <c r="BX2153" i="64"/>
  <c r="BY2153" i="64"/>
  <c r="BZ2153" i="64"/>
  <c r="CA2153" i="64"/>
  <c r="CB2153" i="64"/>
  <c r="CC2153" i="64"/>
  <c r="CD2153" i="64"/>
  <c r="CE2153" i="64"/>
  <c r="CF2153" i="64"/>
  <c r="CG2153" i="64"/>
  <c r="CH2153" i="64"/>
  <c r="CI2153" i="64"/>
  <c r="CJ2153" i="64"/>
  <c r="CK2153" i="64"/>
  <c r="E2154" i="64"/>
  <c r="B2154" i="64"/>
  <c r="E2164" i="64"/>
  <c r="E2165" i="64"/>
  <c r="G2165" i="64" s="1"/>
  <c r="B2165" i="64"/>
  <c r="R2165" i="64"/>
  <c r="E2166" i="64"/>
  <c r="B1048" i="64"/>
  <c r="E1048" i="64"/>
  <c r="B1047" i="64"/>
  <c r="E1047" i="64"/>
  <c r="B1046" i="64"/>
  <c r="E1046" i="64"/>
  <c r="CK1045" i="64"/>
  <c r="CJ1045" i="64"/>
  <c r="CI1045" i="64"/>
  <c r="CH1045" i="64"/>
  <c r="CG1045" i="64"/>
  <c r="CF1045" i="64"/>
  <c r="CE1045" i="64"/>
  <c r="CD1045" i="64"/>
  <c r="CC1045" i="64"/>
  <c r="CB1045" i="64"/>
  <c r="CA1045" i="64"/>
  <c r="BZ1045" i="64"/>
  <c r="BY1045" i="64"/>
  <c r="BX1045" i="64"/>
  <c r="BW1045" i="64"/>
  <c r="BV1045" i="64"/>
  <c r="BU1045" i="64"/>
  <c r="BT1045" i="64"/>
  <c r="BS1045" i="64"/>
  <c r="BR1045" i="64"/>
  <c r="BQ1045" i="64"/>
  <c r="BP1045" i="64"/>
  <c r="BO1045" i="64"/>
  <c r="BN1045" i="64"/>
  <c r="BM1045" i="64"/>
  <c r="BL1045" i="64"/>
  <c r="BK1045" i="64"/>
  <c r="BJ1045" i="64"/>
  <c r="BI1045" i="64"/>
  <c r="BH1045" i="64"/>
  <c r="BG1045" i="64"/>
  <c r="BF1045" i="64"/>
  <c r="BE1045" i="64"/>
  <c r="BD1045" i="64"/>
  <c r="BC1045" i="64"/>
  <c r="BB1045" i="64"/>
  <c r="BA1045" i="64"/>
  <c r="AZ1045" i="64"/>
  <c r="AY1045" i="64"/>
  <c r="AX1045" i="64"/>
  <c r="AW1045" i="64"/>
  <c r="AV1045" i="64"/>
  <c r="AU1045" i="64"/>
  <c r="AT1045" i="64"/>
  <c r="AS1045" i="64"/>
  <c r="AR1045" i="64"/>
  <c r="AQ1045" i="64"/>
  <c r="AP1045" i="64"/>
  <c r="AO1045" i="64"/>
  <c r="AN1045" i="64"/>
  <c r="AM1045" i="64"/>
  <c r="AL1045" i="64"/>
  <c r="AK1045" i="64"/>
  <c r="AJ1045" i="64"/>
  <c r="AI1045" i="64"/>
  <c r="AH1045" i="64"/>
  <c r="AG1045" i="64"/>
  <c r="AF1045" i="64"/>
  <c r="AE1045" i="64"/>
  <c r="AD1045" i="64"/>
  <c r="AC1045" i="64"/>
  <c r="AB1045" i="64"/>
  <c r="AA1045" i="64"/>
  <c r="Z1045" i="64"/>
  <c r="Y1045" i="64"/>
  <c r="X1045" i="64"/>
  <c r="W1045" i="64"/>
  <c r="V1045" i="64"/>
  <c r="U1045" i="64"/>
  <c r="T1045" i="64"/>
  <c r="B1045" i="64"/>
  <c r="E1045" i="64"/>
  <c r="B1044" i="64"/>
  <c r="E1044" i="64"/>
  <c r="B1043" i="64"/>
  <c r="E1043" i="64"/>
  <c r="B1042" i="64"/>
  <c r="E1042" i="64"/>
  <c r="B1041" i="64"/>
  <c r="E1041" i="64"/>
  <c r="E1040" i="64"/>
  <c r="E1039" i="64"/>
  <c r="E1038" i="64"/>
  <c r="E1037" i="64"/>
  <c r="E1036" i="64"/>
  <c r="E1035" i="64"/>
  <c r="CK1034" i="64"/>
  <c r="CJ1034" i="64"/>
  <c r="CI1034" i="64"/>
  <c r="CH1034" i="64"/>
  <c r="CG1034" i="64"/>
  <c r="CF1034" i="64"/>
  <c r="CE1034" i="64"/>
  <c r="CD1034" i="64"/>
  <c r="CC1034" i="64"/>
  <c r="CB1034" i="64"/>
  <c r="CA1034" i="64"/>
  <c r="BZ1034" i="64"/>
  <c r="BY1034" i="64"/>
  <c r="BX1034" i="64"/>
  <c r="BW1034" i="64"/>
  <c r="BV1034" i="64"/>
  <c r="BU1034" i="64"/>
  <c r="BT1034" i="64"/>
  <c r="BS1034" i="64"/>
  <c r="BR1034" i="64"/>
  <c r="BQ1034" i="64"/>
  <c r="BP1034" i="64"/>
  <c r="BO1034" i="64"/>
  <c r="BN1034" i="64"/>
  <c r="BM1034" i="64"/>
  <c r="BL1034" i="64"/>
  <c r="BK1034" i="64"/>
  <c r="BJ1034" i="64"/>
  <c r="BI1034" i="64"/>
  <c r="BH1034" i="64"/>
  <c r="BG1034" i="64"/>
  <c r="BF1034" i="64"/>
  <c r="BE1034" i="64"/>
  <c r="BD1034" i="64"/>
  <c r="BC1034" i="64"/>
  <c r="BB1034" i="64"/>
  <c r="BA1034" i="64"/>
  <c r="AZ1034" i="64"/>
  <c r="AY1034" i="64"/>
  <c r="AX1034" i="64"/>
  <c r="AW1034" i="64"/>
  <c r="AV1034" i="64"/>
  <c r="AU1034" i="64"/>
  <c r="AT1034" i="64"/>
  <c r="AS1034" i="64"/>
  <c r="AR1034" i="64"/>
  <c r="AQ1034" i="64"/>
  <c r="AP1034" i="64"/>
  <c r="AO1034" i="64"/>
  <c r="AN1034" i="64"/>
  <c r="AM1034" i="64"/>
  <c r="AL1034" i="64"/>
  <c r="AK1034" i="64"/>
  <c r="AJ1034" i="64"/>
  <c r="AI1034" i="64"/>
  <c r="AH1034" i="64"/>
  <c r="AG1034" i="64"/>
  <c r="AF1034" i="64"/>
  <c r="AE1034" i="64"/>
  <c r="AD1034" i="64"/>
  <c r="AC1034" i="64"/>
  <c r="AB1034" i="64"/>
  <c r="AA1034" i="64"/>
  <c r="Z1034" i="64"/>
  <c r="Y1034" i="64"/>
  <c r="X1034" i="64"/>
  <c r="W1034" i="64"/>
  <c r="V1034" i="64"/>
  <c r="U1034" i="64"/>
  <c r="T1034" i="64"/>
  <c r="E1034" i="64"/>
  <c r="E1033" i="64"/>
  <c r="E1032" i="64"/>
  <c r="E1031" i="64"/>
  <c r="B1030" i="64"/>
  <c r="E1030" i="64"/>
  <c r="E1029" i="64"/>
  <c r="B1028" i="64"/>
  <c r="E1028" i="64"/>
  <c r="B1027" i="64"/>
  <c r="B1035" i="64" s="1"/>
  <c r="E1027" i="64"/>
  <c r="B1026" i="64"/>
  <c r="B1034" i="64" s="1"/>
  <c r="E1026" i="64"/>
  <c r="E1025" i="64"/>
  <c r="G1025" i="64" s="1"/>
  <c r="B1024" i="64"/>
  <c r="B1033" i="64" s="1"/>
  <c r="E1024" i="64"/>
  <c r="E1023" i="64"/>
  <c r="E1022" i="64"/>
  <c r="E1021" i="64"/>
  <c r="E1020" i="64"/>
  <c r="E1019" i="64"/>
  <c r="E1018" i="64"/>
  <c r="G1018" i="64" s="1"/>
  <c r="E1017" i="64"/>
  <c r="G1017" i="64" s="1"/>
  <c r="E1016" i="64"/>
  <c r="G1016" i="64" s="1"/>
  <c r="B1015" i="64"/>
  <c r="E1015" i="64"/>
  <c r="G1015" i="64" s="1"/>
  <c r="E1014" i="64"/>
  <c r="B86" i="861"/>
  <c r="E1953" i="64"/>
  <c r="G1953" i="64" s="1"/>
  <c r="E1954" i="64"/>
  <c r="G1954" i="64" s="1"/>
  <c r="B1953" i="64"/>
  <c r="T634" i="64"/>
  <c r="U634" i="64"/>
  <c r="V634" i="64"/>
  <c r="W634" i="64"/>
  <c r="X634" i="64"/>
  <c r="Y634" i="64"/>
  <c r="Z634" i="64"/>
  <c r="AA634" i="64"/>
  <c r="AB634" i="64"/>
  <c r="AC634" i="64"/>
  <c r="AD634" i="64"/>
  <c r="AE634" i="64"/>
  <c r="AF634" i="64"/>
  <c r="AG634" i="64"/>
  <c r="AH634" i="64"/>
  <c r="AI634" i="64"/>
  <c r="AJ634" i="64"/>
  <c r="AK634" i="64"/>
  <c r="AL634" i="64"/>
  <c r="AM634" i="64"/>
  <c r="AN634" i="64"/>
  <c r="AO634" i="64"/>
  <c r="AP634" i="64"/>
  <c r="AQ634" i="64"/>
  <c r="AR634" i="64"/>
  <c r="AS634" i="64"/>
  <c r="AT634" i="64"/>
  <c r="AU634" i="64"/>
  <c r="AV634" i="64"/>
  <c r="AW634" i="64"/>
  <c r="AX634" i="64"/>
  <c r="AY634" i="64"/>
  <c r="AZ634" i="64"/>
  <c r="BA634" i="64"/>
  <c r="BB634" i="64"/>
  <c r="BC634" i="64"/>
  <c r="BD634" i="64"/>
  <c r="BE634" i="64"/>
  <c r="BF634" i="64"/>
  <c r="BG634" i="64"/>
  <c r="BH634" i="64"/>
  <c r="BI634" i="64"/>
  <c r="BJ634" i="64"/>
  <c r="BK634" i="64"/>
  <c r="BL634" i="64"/>
  <c r="BM634" i="64"/>
  <c r="BN634" i="64"/>
  <c r="BO634" i="64"/>
  <c r="BP634" i="64"/>
  <c r="BQ634" i="64"/>
  <c r="BR634" i="64"/>
  <c r="BS634" i="64"/>
  <c r="BT634" i="64"/>
  <c r="BU634" i="64"/>
  <c r="BV634" i="64"/>
  <c r="BW634" i="64"/>
  <c r="BX634" i="64"/>
  <c r="BY634" i="64"/>
  <c r="BZ634" i="64"/>
  <c r="CA634" i="64"/>
  <c r="CB634" i="64"/>
  <c r="CC634" i="64"/>
  <c r="CD634" i="64"/>
  <c r="CE634" i="64"/>
  <c r="CF634" i="64"/>
  <c r="CG634" i="64"/>
  <c r="CH634" i="64"/>
  <c r="CI634" i="64"/>
  <c r="CJ634" i="64"/>
  <c r="CK634" i="64"/>
  <c r="E1955" i="64"/>
  <c r="G1955" i="64" s="1"/>
  <c r="B1955" i="64"/>
  <c r="E1187" i="64"/>
  <c r="E1188" i="64"/>
  <c r="G1188" i="64" s="1"/>
  <c r="E1189" i="64"/>
  <c r="G1189" i="64" s="1"/>
  <c r="E1190" i="64"/>
  <c r="G1190" i="64" s="1"/>
  <c r="E1191" i="64"/>
  <c r="G1191" i="64" s="1"/>
  <c r="E1192" i="64"/>
  <c r="G1192" i="64" s="1"/>
  <c r="E1193" i="64"/>
  <c r="G1193" i="64" s="1"/>
  <c r="E1194" i="64"/>
  <c r="G1194" i="64" s="1"/>
  <c r="E1195" i="64"/>
  <c r="G1195" i="64" s="1"/>
  <c r="L1193" i="64"/>
  <c r="M1193" i="64"/>
  <c r="N1193" i="64"/>
  <c r="O1193" i="64"/>
  <c r="P1193" i="64"/>
  <c r="K1193" i="64"/>
  <c r="B1205" i="64"/>
  <c r="E1205" i="64"/>
  <c r="CK1204" i="64"/>
  <c r="CJ1204" i="64"/>
  <c r="CI1204" i="64"/>
  <c r="CH1204" i="64"/>
  <c r="CG1204" i="64"/>
  <c r="CF1204" i="64"/>
  <c r="CE1204" i="64"/>
  <c r="CD1204" i="64"/>
  <c r="CC1204" i="64"/>
  <c r="CB1204" i="64"/>
  <c r="CA1204" i="64"/>
  <c r="BZ1204" i="64"/>
  <c r="BY1204" i="64"/>
  <c r="BX1204" i="64"/>
  <c r="BW1204" i="64"/>
  <c r="BV1204" i="64"/>
  <c r="BU1204" i="64"/>
  <c r="BT1204" i="64"/>
  <c r="BS1204" i="64"/>
  <c r="BR1204" i="64"/>
  <c r="BQ1204" i="64"/>
  <c r="BP1204" i="64"/>
  <c r="BO1204" i="64"/>
  <c r="BN1204" i="64"/>
  <c r="BM1204" i="64"/>
  <c r="BL1204" i="64"/>
  <c r="BK1204" i="64"/>
  <c r="BJ1204" i="64"/>
  <c r="BI1204" i="64"/>
  <c r="BH1204" i="64"/>
  <c r="BG1204" i="64"/>
  <c r="BF1204" i="64"/>
  <c r="BE1204" i="64"/>
  <c r="BD1204" i="64"/>
  <c r="BC1204" i="64"/>
  <c r="BB1204" i="64"/>
  <c r="BA1204" i="64"/>
  <c r="AZ1204" i="64"/>
  <c r="AY1204" i="64"/>
  <c r="AX1204" i="64"/>
  <c r="AW1204" i="64"/>
  <c r="AV1204" i="64"/>
  <c r="AU1204" i="64"/>
  <c r="AT1204" i="64"/>
  <c r="AS1204" i="64"/>
  <c r="AR1204" i="64"/>
  <c r="AQ1204" i="64"/>
  <c r="AP1204" i="64"/>
  <c r="AO1204" i="64"/>
  <c r="AN1204" i="64"/>
  <c r="AM1204" i="64"/>
  <c r="AL1204" i="64"/>
  <c r="AK1204" i="64"/>
  <c r="AJ1204" i="64"/>
  <c r="AI1204" i="64"/>
  <c r="AH1204" i="64"/>
  <c r="AG1204" i="64"/>
  <c r="AF1204" i="64"/>
  <c r="AE1204" i="64"/>
  <c r="AD1204" i="64"/>
  <c r="AC1204" i="64"/>
  <c r="AB1204" i="64"/>
  <c r="AA1204" i="64"/>
  <c r="Z1204" i="64"/>
  <c r="Y1204" i="64"/>
  <c r="X1204" i="64"/>
  <c r="W1204" i="64"/>
  <c r="V1204" i="64"/>
  <c r="U1204" i="64"/>
  <c r="T1204" i="64"/>
  <c r="B1204" i="64"/>
  <c r="E1204" i="64"/>
  <c r="B1203" i="64"/>
  <c r="E1203" i="64"/>
  <c r="CK1202" i="64"/>
  <c r="CJ1202" i="64"/>
  <c r="CI1202" i="64"/>
  <c r="CH1202" i="64"/>
  <c r="CG1202" i="64"/>
  <c r="CF1202" i="64"/>
  <c r="CE1202" i="64"/>
  <c r="CD1202" i="64"/>
  <c r="CC1202" i="64"/>
  <c r="CB1202" i="64"/>
  <c r="CA1202" i="64"/>
  <c r="BZ1202" i="64"/>
  <c r="BY1202" i="64"/>
  <c r="BX1202" i="64"/>
  <c r="BW1202" i="64"/>
  <c r="BV1202" i="64"/>
  <c r="BU1202" i="64"/>
  <c r="BT1202" i="64"/>
  <c r="BS1202" i="64"/>
  <c r="BR1202" i="64"/>
  <c r="BQ1202" i="64"/>
  <c r="BP1202" i="64"/>
  <c r="BO1202" i="64"/>
  <c r="BN1202" i="64"/>
  <c r="BM1202" i="64"/>
  <c r="BL1202" i="64"/>
  <c r="BK1202" i="64"/>
  <c r="BJ1202" i="64"/>
  <c r="BI1202" i="64"/>
  <c r="BH1202" i="64"/>
  <c r="BG1202" i="64"/>
  <c r="BF1202" i="64"/>
  <c r="BE1202" i="64"/>
  <c r="BD1202" i="64"/>
  <c r="BC1202" i="64"/>
  <c r="BB1202" i="64"/>
  <c r="BA1202" i="64"/>
  <c r="AZ1202" i="64"/>
  <c r="AY1202" i="64"/>
  <c r="AX1202" i="64"/>
  <c r="AW1202" i="64"/>
  <c r="AV1202" i="64"/>
  <c r="AU1202" i="64"/>
  <c r="AT1202" i="64"/>
  <c r="AS1202" i="64"/>
  <c r="AR1202" i="64"/>
  <c r="AQ1202" i="64"/>
  <c r="AP1202" i="64"/>
  <c r="AO1202" i="64"/>
  <c r="AN1202" i="64"/>
  <c r="AM1202" i="64"/>
  <c r="AL1202" i="64"/>
  <c r="AK1202" i="64"/>
  <c r="AJ1202" i="64"/>
  <c r="AI1202" i="64"/>
  <c r="AH1202" i="64"/>
  <c r="AG1202" i="64"/>
  <c r="AF1202" i="64"/>
  <c r="AE1202" i="64"/>
  <c r="AD1202" i="64"/>
  <c r="AC1202" i="64"/>
  <c r="AB1202" i="64"/>
  <c r="AA1202" i="64"/>
  <c r="Z1202" i="64"/>
  <c r="Y1202" i="64"/>
  <c r="X1202" i="64"/>
  <c r="W1202" i="64"/>
  <c r="V1202" i="64"/>
  <c r="U1202" i="64"/>
  <c r="T1202" i="64"/>
  <c r="B1202" i="64"/>
  <c r="E1202" i="64"/>
  <c r="B1201" i="64"/>
  <c r="E1201" i="64"/>
  <c r="B1200" i="64"/>
  <c r="E1200" i="64"/>
  <c r="B1199" i="64"/>
  <c r="E1199" i="64"/>
  <c r="B1198" i="64"/>
  <c r="B1196" i="64" s="1"/>
  <c r="B1190" i="64" s="1"/>
  <c r="E1198" i="64"/>
  <c r="E1197" i="64"/>
  <c r="G1197" i="64" s="1"/>
  <c r="E1196" i="64"/>
  <c r="G1196" i="64" s="1"/>
  <c r="AZ29" i="1307" l="1"/>
  <c r="AZ33" i="1307" s="1"/>
  <c r="AZ38" i="1307" s="1"/>
  <c r="AY34" i="1307"/>
  <c r="S2165" i="64"/>
  <c r="S2167" i="64" s="1"/>
  <c r="T2143" i="64"/>
  <c r="T2145" i="64" s="1"/>
  <c r="BA29" i="1307" l="1"/>
  <c r="BA33" i="1307" s="1"/>
  <c r="BA38" i="1307" s="1"/>
  <c r="AZ34" i="1307"/>
  <c r="T2165" i="64"/>
  <c r="U2165" i="64" s="1"/>
  <c r="V2165" i="64" s="1"/>
  <c r="W2165" i="64" s="1"/>
  <c r="X2165" i="64" s="1"/>
  <c r="Y2165" i="64" s="1"/>
  <c r="Z2165" i="64" s="1"/>
  <c r="AA2165" i="64" s="1"/>
  <c r="AB2165" i="64" s="1"/>
  <c r="AC2165" i="64" s="1"/>
  <c r="AD2165" i="64" s="1"/>
  <c r="AE2165" i="64" s="1"/>
  <c r="AF2165" i="64" s="1"/>
  <c r="AG2165" i="64" s="1"/>
  <c r="AH2165" i="64" s="1"/>
  <c r="AI2165" i="64" s="1"/>
  <c r="AJ2165" i="64" s="1"/>
  <c r="AK2165" i="64" s="1"/>
  <c r="AL2165" i="64" s="1"/>
  <c r="AM2165" i="64" s="1"/>
  <c r="AN2165" i="64" s="1"/>
  <c r="AO2165" i="64" s="1"/>
  <c r="AP2165" i="64" s="1"/>
  <c r="AQ2165" i="64" s="1"/>
  <c r="AR2165" i="64" s="1"/>
  <c r="AS2165" i="64" s="1"/>
  <c r="AT2165" i="64" s="1"/>
  <c r="AU2165" i="64" s="1"/>
  <c r="AV2165" i="64" s="1"/>
  <c r="AW2165" i="64" s="1"/>
  <c r="AX2165" i="64" s="1"/>
  <c r="AY2165" i="64" s="1"/>
  <c r="AZ2165" i="64" s="1"/>
  <c r="BA2165" i="64" s="1"/>
  <c r="BB2165" i="64" s="1"/>
  <c r="U2143" i="64"/>
  <c r="U2145" i="64" s="1"/>
  <c r="S2" i="861"/>
  <c r="E14" i="64"/>
  <c r="G14" i="64" s="1"/>
  <c r="E644" i="64"/>
  <c r="E645" i="64"/>
  <c r="E646" i="64"/>
  <c r="E647" i="64"/>
  <c r="E648" i="64"/>
  <c r="E649" i="64"/>
  <c r="E651" i="64"/>
  <c r="E652" i="64"/>
  <c r="E653" i="64"/>
  <c r="G653" i="64" s="1"/>
  <c r="E654" i="64"/>
  <c r="E655" i="64"/>
  <c r="E656" i="64"/>
  <c r="E657" i="64"/>
  <c r="E658" i="64"/>
  <c r="E659" i="64"/>
  <c r="E660" i="64"/>
  <c r="E661" i="64"/>
  <c r="G661" i="64" s="1"/>
  <c r="E662" i="64"/>
  <c r="E663" i="64"/>
  <c r="E664" i="64"/>
  <c r="E665" i="64"/>
  <c r="E666" i="64"/>
  <c r="E667" i="64"/>
  <c r="G667" i="64" s="1"/>
  <c r="E668" i="64"/>
  <c r="E669" i="64"/>
  <c r="E670" i="64"/>
  <c r="E671" i="64"/>
  <c r="E672" i="64"/>
  <c r="E673" i="64"/>
  <c r="E674" i="64"/>
  <c r="E675" i="64"/>
  <c r="E676" i="64"/>
  <c r="E677" i="64"/>
  <c r="E650" i="64"/>
  <c r="G650" i="64" s="1"/>
  <c r="B677" i="64"/>
  <c r="B676" i="64"/>
  <c r="B675" i="64"/>
  <c r="B674" i="64"/>
  <c r="CK673" i="64"/>
  <c r="CJ673" i="64"/>
  <c r="CI673" i="64"/>
  <c r="CH673" i="64"/>
  <c r="CG673" i="64"/>
  <c r="CF673" i="64"/>
  <c r="CE673" i="64"/>
  <c r="CD673" i="64"/>
  <c r="CC673" i="64"/>
  <c r="CB673" i="64"/>
  <c r="CA673" i="64"/>
  <c r="BZ673" i="64"/>
  <c r="BY673" i="64"/>
  <c r="BX673" i="64"/>
  <c r="BW673" i="64"/>
  <c r="BV673" i="64"/>
  <c r="BU673" i="64"/>
  <c r="BT673" i="64"/>
  <c r="BS673" i="64"/>
  <c r="BR673" i="64"/>
  <c r="BQ673" i="64"/>
  <c r="BP673" i="64"/>
  <c r="BO673" i="64"/>
  <c r="BN673" i="64"/>
  <c r="BM673" i="64"/>
  <c r="BL673" i="64"/>
  <c r="BK673" i="64"/>
  <c r="BJ673" i="64"/>
  <c r="BI673" i="64"/>
  <c r="BH673" i="64"/>
  <c r="BG673" i="64"/>
  <c r="BF673" i="64"/>
  <c r="BE673" i="64"/>
  <c r="BD673" i="64"/>
  <c r="BC673" i="64"/>
  <c r="BB673" i="64"/>
  <c r="BA673" i="64"/>
  <c r="AZ673" i="64"/>
  <c r="AY673" i="64"/>
  <c r="AX673" i="64"/>
  <c r="AW673" i="64"/>
  <c r="AV673" i="64"/>
  <c r="AU673" i="64"/>
  <c r="AT673" i="64"/>
  <c r="AS673" i="64"/>
  <c r="AR673" i="64"/>
  <c r="AQ673" i="64"/>
  <c r="AP673" i="64"/>
  <c r="AO673" i="64"/>
  <c r="AN673" i="64"/>
  <c r="AM673" i="64"/>
  <c r="AL673" i="64"/>
  <c r="AK673" i="64"/>
  <c r="AJ673" i="64"/>
  <c r="AI673" i="64"/>
  <c r="AH673" i="64"/>
  <c r="AG673" i="64"/>
  <c r="AF673" i="64"/>
  <c r="AE673" i="64"/>
  <c r="AD673" i="64"/>
  <c r="AC673" i="64"/>
  <c r="AB673" i="64"/>
  <c r="AA673" i="64"/>
  <c r="Z673" i="64"/>
  <c r="Y673" i="64"/>
  <c r="X673" i="64"/>
  <c r="W673" i="64"/>
  <c r="V673" i="64"/>
  <c r="U673" i="64"/>
  <c r="T673" i="64"/>
  <c r="B673" i="64"/>
  <c r="CK672" i="64"/>
  <c r="CJ672" i="64"/>
  <c r="CI672" i="64"/>
  <c r="CH672" i="64"/>
  <c r="CG672" i="64"/>
  <c r="CF672" i="64"/>
  <c r="CE672" i="64"/>
  <c r="CD672" i="64"/>
  <c r="CC672" i="64"/>
  <c r="CB672" i="64"/>
  <c r="CA672" i="64"/>
  <c r="BZ672" i="64"/>
  <c r="BY672" i="64"/>
  <c r="BX672" i="64"/>
  <c r="BW672" i="64"/>
  <c r="BV672" i="64"/>
  <c r="BU672" i="64"/>
  <c r="BT672" i="64"/>
  <c r="BS672" i="64"/>
  <c r="BR672" i="64"/>
  <c r="BQ672" i="64"/>
  <c r="BP672" i="64"/>
  <c r="BO672" i="64"/>
  <c r="BN672" i="64"/>
  <c r="BM672" i="64"/>
  <c r="BL672" i="64"/>
  <c r="BK672" i="64"/>
  <c r="BJ672" i="64"/>
  <c r="BI672" i="64"/>
  <c r="BH672" i="64"/>
  <c r="BG672" i="64"/>
  <c r="BF672" i="64"/>
  <c r="BE672" i="64"/>
  <c r="BD672" i="64"/>
  <c r="BC672" i="64"/>
  <c r="BB672" i="64"/>
  <c r="BA672" i="64"/>
  <c r="AZ672" i="64"/>
  <c r="AY672" i="64"/>
  <c r="AX672" i="64"/>
  <c r="AW672" i="64"/>
  <c r="AV672" i="64"/>
  <c r="AU672" i="64"/>
  <c r="AT672" i="64"/>
  <c r="AS672" i="64"/>
  <c r="AR672" i="64"/>
  <c r="AQ672" i="64"/>
  <c r="AP672" i="64"/>
  <c r="AO672" i="64"/>
  <c r="AN672" i="64"/>
  <c r="AM672" i="64"/>
  <c r="AL672" i="64"/>
  <c r="AK672" i="64"/>
  <c r="AJ672" i="64"/>
  <c r="AI672" i="64"/>
  <c r="AH672" i="64"/>
  <c r="AG672" i="64"/>
  <c r="AF672" i="64"/>
  <c r="AE672" i="64"/>
  <c r="AD672" i="64"/>
  <c r="AC672" i="64"/>
  <c r="AB672" i="64"/>
  <c r="AA672" i="64"/>
  <c r="Z672" i="64"/>
  <c r="Y672" i="64"/>
  <c r="X672" i="64"/>
  <c r="W672" i="64"/>
  <c r="V672" i="64"/>
  <c r="U672" i="64"/>
  <c r="T672" i="64"/>
  <c r="B672" i="64"/>
  <c r="B671" i="64"/>
  <c r="B645" i="64" s="1"/>
  <c r="B670" i="64"/>
  <c r="B668" i="64" s="1"/>
  <c r="B666" i="64" s="1"/>
  <c r="B1399" i="64"/>
  <c r="E1399" i="64"/>
  <c r="CK1398" i="64"/>
  <c r="CJ1398" i="64"/>
  <c r="CI1398" i="64"/>
  <c r="CH1398" i="64"/>
  <c r="CG1398" i="64"/>
  <c r="CF1398" i="64"/>
  <c r="CE1398" i="64"/>
  <c r="CD1398" i="64"/>
  <c r="CC1398" i="64"/>
  <c r="CB1398" i="64"/>
  <c r="CA1398" i="64"/>
  <c r="BZ1398" i="64"/>
  <c r="BY1398" i="64"/>
  <c r="BX1398" i="64"/>
  <c r="BW1398" i="64"/>
  <c r="BV1398" i="64"/>
  <c r="BU1398" i="64"/>
  <c r="BT1398" i="64"/>
  <c r="BS1398" i="64"/>
  <c r="BR1398" i="64"/>
  <c r="BQ1398" i="64"/>
  <c r="BP1398" i="64"/>
  <c r="BO1398" i="64"/>
  <c r="BN1398" i="64"/>
  <c r="BM1398" i="64"/>
  <c r="BL1398" i="64"/>
  <c r="BK1398" i="64"/>
  <c r="BJ1398" i="64"/>
  <c r="BI1398" i="64"/>
  <c r="BH1398" i="64"/>
  <c r="BG1398" i="64"/>
  <c r="BF1398" i="64"/>
  <c r="BE1398" i="64"/>
  <c r="BD1398" i="64"/>
  <c r="BC1398" i="64"/>
  <c r="BB1398" i="64"/>
  <c r="BA1398" i="64"/>
  <c r="AZ1398" i="64"/>
  <c r="AY1398" i="64"/>
  <c r="AX1398" i="64"/>
  <c r="AW1398" i="64"/>
  <c r="AV1398" i="64"/>
  <c r="AU1398" i="64"/>
  <c r="AT1398" i="64"/>
  <c r="AS1398" i="64"/>
  <c r="AR1398" i="64"/>
  <c r="AQ1398" i="64"/>
  <c r="AP1398" i="64"/>
  <c r="AO1398" i="64"/>
  <c r="AN1398" i="64"/>
  <c r="AM1398" i="64"/>
  <c r="AL1398" i="64"/>
  <c r="AK1398" i="64"/>
  <c r="AJ1398" i="64"/>
  <c r="AI1398" i="64"/>
  <c r="AH1398" i="64"/>
  <c r="AG1398" i="64"/>
  <c r="AF1398" i="64"/>
  <c r="AE1398" i="64"/>
  <c r="AD1398" i="64"/>
  <c r="AC1398" i="64"/>
  <c r="AB1398" i="64"/>
  <c r="AA1398" i="64"/>
  <c r="Z1398" i="64"/>
  <c r="Y1398" i="64"/>
  <c r="X1398" i="64"/>
  <c r="W1398" i="64"/>
  <c r="V1398" i="64"/>
  <c r="U1398" i="64"/>
  <c r="T1398" i="64"/>
  <c r="B1398" i="64"/>
  <c r="E1398" i="64"/>
  <c r="B1397" i="64"/>
  <c r="E1397" i="64"/>
  <c r="B1396" i="64"/>
  <c r="E1396" i="64"/>
  <c r="B1395" i="64"/>
  <c r="E1395" i="64"/>
  <c r="B1394" i="64"/>
  <c r="E1394" i="64"/>
  <c r="B1393" i="64"/>
  <c r="E1393" i="64"/>
  <c r="B1392" i="64"/>
  <c r="E1392" i="64"/>
  <c r="E1391" i="64"/>
  <c r="E1390" i="64"/>
  <c r="E1389" i="64"/>
  <c r="B1388" i="64"/>
  <c r="B1390" i="64" s="1"/>
  <c r="E1388" i="64"/>
  <c r="E1373" i="64"/>
  <c r="G1373" i="64" s="1"/>
  <c r="E1372" i="64"/>
  <c r="G1372" i="64" s="1"/>
  <c r="E1371" i="64"/>
  <c r="CK1369" i="64"/>
  <c r="CJ1369" i="64"/>
  <c r="CI1369" i="64"/>
  <c r="CH1369" i="64"/>
  <c r="CG1369" i="64"/>
  <c r="CF1369" i="64"/>
  <c r="CE1369" i="64"/>
  <c r="CD1369" i="64"/>
  <c r="CC1369" i="64"/>
  <c r="CB1369" i="64"/>
  <c r="CA1369" i="64"/>
  <c r="BZ1369" i="64"/>
  <c r="BY1369" i="64"/>
  <c r="BX1369" i="64"/>
  <c r="BW1369" i="64"/>
  <c r="BV1369" i="64"/>
  <c r="BU1369" i="64"/>
  <c r="BT1369" i="64"/>
  <c r="BS1369" i="64"/>
  <c r="BR1369" i="64"/>
  <c r="BQ1369" i="64"/>
  <c r="BP1369" i="64"/>
  <c r="BO1369" i="64"/>
  <c r="BN1369" i="64"/>
  <c r="BM1369" i="64"/>
  <c r="BL1369" i="64"/>
  <c r="BK1369" i="64"/>
  <c r="BJ1369" i="64"/>
  <c r="BI1369" i="64"/>
  <c r="BH1369" i="64"/>
  <c r="BG1369" i="64"/>
  <c r="BF1369" i="64"/>
  <c r="BE1369" i="64"/>
  <c r="BD1369" i="64"/>
  <c r="BC1369" i="64"/>
  <c r="BB1369" i="64"/>
  <c r="BA1369" i="64"/>
  <c r="AZ1369" i="64"/>
  <c r="AY1369" i="64"/>
  <c r="AX1369" i="64"/>
  <c r="AW1369" i="64"/>
  <c r="AV1369" i="64"/>
  <c r="AU1369" i="64"/>
  <c r="AT1369" i="64"/>
  <c r="AS1369" i="64"/>
  <c r="AR1369" i="64"/>
  <c r="AQ1369" i="64"/>
  <c r="AP1369" i="64"/>
  <c r="AO1369" i="64"/>
  <c r="AN1369" i="64"/>
  <c r="AM1369" i="64"/>
  <c r="AL1369" i="64"/>
  <c r="AK1369" i="64"/>
  <c r="AJ1369" i="64"/>
  <c r="AI1369" i="64"/>
  <c r="AH1369" i="64"/>
  <c r="AG1369" i="64"/>
  <c r="AF1369" i="64"/>
  <c r="AE1369" i="64"/>
  <c r="AD1369" i="64"/>
  <c r="AC1369" i="64"/>
  <c r="AB1369" i="64"/>
  <c r="AA1369" i="64"/>
  <c r="Z1369" i="64"/>
  <c r="Y1369" i="64"/>
  <c r="X1369" i="64"/>
  <c r="W1369" i="64"/>
  <c r="V1369" i="64"/>
  <c r="U1369" i="64"/>
  <c r="T1369"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E154" i="64"/>
  <c r="E155" i="64"/>
  <c r="K122" i="64"/>
  <c r="B138" i="64"/>
  <c r="B139" i="64"/>
  <c r="B140" i="64"/>
  <c r="B141" i="64"/>
  <c r="B137" i="64"/>
  <c r="B131" i="64"/>
  <c r="B132" i="64"/>
  <c r="B133" i="64"/>
  <c r="B134" i="64"/>
  <c r="B130" i="64"/>
  <c r="B123" i="64"/>
  <c r="B124" i="64"/>
  <c r="B125" i="64"/>
  <c r="B126" i="64"/>
  <c r="B122" i="64"/>
  <c r="B116" i="64"/>
  <c r="B117" i="64"/>
  <c r="B118" i="64"/>
  <c r="B119" i="64"/>
  <c r="B115" i="64"/>
  <c r="E111" i="64"/>
  <c r="G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B147" i="64"/>
  <c r="E148" i="64"/>
  <c r="B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E151" i="64"/>
  <c r="B151" i="64"/>
  <c r="E153" i="64"/>
  <c r="E152" i="64"/>
  <c r="E112" i="64"/>
  <c r="G112" i="64" s="1"/>
  <c r="E110" i="64"/>
  <c r="G110" i="64" s="1"/>
  <c r="E109" i="64"/>
  <c r="G109" i="64" s="1"/>
  <c r="E108" i="64"/>
  <c r="G108" i="64" s="1"/>
  <c r="E107" i="64"/>
  <c r="G107" i="64" s="1"/>
  <c r="E106" i="64"/>
  <c r="G106" i="64" s="1"/>
  <c r="E105" i="64"/>
  <c r="T347" i="64"/>
  <c r="E344" i="64"/>
  <c r="G344" i="64" s="1"/>
  <c r="E345" i="64"/>
  <c r="G345" i="64" s="1"/>
  <c r="E346" i="64"/>
  <c r="G346" i="64" s="1"/>
  <c r="E347" i="64"/>
  <c r="G347" i="64" s="1"/>
  <c r="E348" i="64"/>
  <c r="E349" i="64"/>
  <c r="E350" i="64"/>
  <c r="E351" i="64"/>
  <c r="E352" i="64"/>
  <c r="E353" i="64"/>
  <c r="E354" i="64"/>
  <c r="B347" i="64"/>
  <c r="B346" i="64" s="1"/>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E343" i="64"/>
  <c r="B1275" i="64"/>
  <c r="E1275" i="64"/>
  <c r="CK1274" i="64"/>
  <c r="CJ1274" i="64"/>
  <c r="CI1274" i="64"/>
  <c r="CH1274" i="64"/>
  <c r="CG1274" i="64"/>
  <c r="CF1274" i="64"/>
  <c r="CE1274" i="64"/>
  <c r="CD1274" i="64"/>
  <c r="CC1274" i="64"/>
  <c r="CB1274" i="64"/>
  <c r="CA1274" i="64"/>
  <c r="BZ1274" i="64"/>
  <c r="BY1274" i="64"/>
  <c r="BX1274" i="64"/>
  <c r="BW1274" i="64"/>
  <c r="BV1274" i="64"/>
  <c r="BU1274" i="64"/>
  <c r="BT1274" i="64"/>
  <c r="BS1274" i="64"/>
  <c r="BR1274" i="64"/>
  <c r="BQ1274" i="64"/>
  <c r="BP1274" i="64"/>
  <c r="BO1274" i="64"/>
  <c r="BN1274" i="64"/>
  <c r="BM1274" i="64"/>
  <c r="BL1274" i="64"/>
  <c r="BK1274" i="64"/>
  <c r="BJ1274" i="64"/>
  <c r="BI1274" i="64"/>
  <c r="BH1274" i="64"/>
  <c r="BG1274" i="64"/>
  <c r="BF1274" i="64"/>
  <c r="BE1274" i="64"/>
  <c r="BD1274" i="64"/>
  <c r="BC1274" i="64"/>
  <c r="BB1274" i="64"/>
  <c r="BA1274" i="64"/>
  <c r="AZ1274" i="64"/>
  <c r="AY1274" i="64"/>
  <c r="AX1274" i="64"/>
  <c r="AW1274" i="64"/>
  <c r="AV1274" i="64"/>
  <c r="AU1274" i="64"/>
  <c r="AT1274" i="64"/>
  <c r="AS1274" i="64"/>
  <c r="AR1274" i="64"/>
  <c r="AQ1274" i="64"/>
  <c r="AP1274" i="64"/>
  <c r="AO1274" i="64"/>
  <c r="AN1274" i="64"/>
  <c r="AM1274" i="64"/>
  <c r="AL1274" i="64"/>
  <c r="AK1274" i="64"/>
  <c r="AJ1274" i="64"/>
  <c r="AI1274" i="64"/>
  <c r="AH1274" i="64"/>
  <c r="AG1274" i="64"/>
  <c r="AF1274" i="64"/>
  <c r="AE1274" i="64"/>
  <c r="AD1274" i="64"/>
  <c r="AC1274" i="64"/>
  <c r="AB1274" i="64"/>
  <c r="AA1274" i="64"/>
  <c r="Z1274" i="64"/>
  <c r="Y1274" i="64"/>
  <c r="X1274" i="64"/>
  <c r="W1274" i="64"/>
  <c r="V1274" i="64"/>
  <c r="U1274" i="64"/>
  <c r="T1274" i="64"/>
  <c r="B1274" i="64"/>
  <c r="E1274" i="64"/>
  <c r="B1273" i="64"/>
  <c r="E1273" i="64"/>
  <c r="CK1272" i="64"/>
  <c r="CJ1272" i="64"/>
  <c r="CI1272" i="64"/>
  <c r="CH1272" i="64"/>
  <c r="CG1272" i="64"/>
  <c r="CF1272" i="64"/>
  <c r="CE1272" i="64"/>
  <c r="CD1272" i="64"/>
  <c r="CC1272" i="64"/>
  <c r="CB1272" i="64"/>
  <c r="CA1272" i="64"/>
  <c r="BZ1272" i="64"/>
  <c r="BY1272" i="64"/>
  <c r="BX1272" i="64"/>
  <c r="BW1272" i="64"/>
  <c r="BV1272" i="64"/>
  <c r="BU1272" i="64"/>
  <c r="BT1272" i="64"/>
  <c r="BS1272" i="64"/>
  <c r="BR1272" i="64"/>
  <c r="BQ1272" i="64"/>
  <c r="BP1272" i="64"/>
  <c r="BO1272" i="64"/>
  <c r="BN1272" i="64"/>
  <c r="BM1272" i="64"/>
  <c r="BL1272" i="64"/>
  <c r="BK1272" i="64"/>
  <c r="BJ1272" i="64"/>
  <c r="BI1272" i="64"/>
  <c r="BH1272" i="64"/>
  <c r="BG1272" i="64"/>
  <c r="BF1272" i="64"/>
  <c r="BE1272" i="64"/>
  <c r="BD1272" i="64"/>
  <c r="BC1272" i="64"/>
  <c r="BB1272" i="64"/>
  <c r="BA1272" i="64"/>
  <c r="AZ1272" i="64"/>
  <c r="AY1272" i="64"/>
  <c r="AX1272" i="64"/>
  <c r="AW1272" i="64"/>
  <c r="AV1272" i="64"/>
  <c r="AU1272" i="64"/>
  <c r="AT1272" i="64"/>
  <c r="AS1272" i="64"/>
  <c r="AR1272" i="64"/>
  <c r="AQ1272" i="64"/>
  <c r="AP1272" i="64"/>
  <c r="AO1272" i="64"/>
  <c r="AN1272" i="64"/>
  <c r="AM1272" i="64"/>
  <c r="AL1272" i="64"/>
  <c r="AK1272" i="64"/>
  <c r="AJ1272" i="64"/>
  <c r="AI1272" i="64"/>
  <c r="AH1272" i="64"/>
  <c r="AG1272" i="64"/>
  <c r="AF1272" i="64"/>
  <c r="AE1272" i="64"/>
  <c r="AD1272" i="64"/>
  <c r="AC1272" i="64"/>
  <c r="AB1272" i="64"/>
  <c r="AA1272" i="64"/>
  <c r="Z1272" i="64"/>
  <c r="Y1272" i="64"/>
  <c r="X1272" i="64"/>
  <c r="W1272" i="64"/>
  <c r="V1272" i="64"/>
  <c r="U1272" i="64"/>
  <c r="T1272" i="64"/>
  <c r="B1272" i="64"/>
  <c r="E1272" i="64"/>
  <c r="B1271" i="64"/>
  <c r="E1271" i="64"/>
  <c r="B1270" i="64"/>
  <c r="E1270" i="64"/>
  <c r="B1269" i="64"/>
  <c r="B1265" i="64" s="1"/>
  <c r="E1269" i="64"/>
  <c r="B1268" i="64"/>
  <c r="B1266" i="64" s="1"/>
  <c r="B1264" i="64" s="1"/>
  <c r="E1268" i="64"/>
  <c r="E1267" i="64"/>
  <c r="E1266" i="64"/>
  <c r="E1265" i="64"/>
  <c r="G1265" i="64" s="1"/>
  <c r="E1264" i="64"/>
  <c r="E1263" i="64"/>
  <c r="K1000" i="64"/>
  <c r="L1000" i="64"/>
  <c r="M1000" i="64"/>
  <c r="N1000" i="64"/>
  <c r="O1000" i="64"/>
  <c r="P1000" i="64"/>
  <c r="R1000" i="64"/>
  <c r="E1524" i="64"/>
  <c r="E1525" i="64"/>
  <c r="E1526" i="64"/>
  <c r="E994" i="64"/>
  <c r="E995" i="64"/>
  <c r="E996" i="64"/>
  <c r="E993" i="64"/>
  <c r="E992" i="64"/>
  <c r="E991" i="64"/>
  <c r="E990" i="64"/>
  <c r="E989" i="64"/>
  <c r="E988" i="64"/>
  <c r="E987" i="64"/>
  <c r="E986" i="64"/>
  <c r="E985" i="64"/>
  <c r="E984" i="64"/>
  <c r="E983" i="64"/>
  <c r="E982" i="64"/>
  <c r="E981" i="64"/>
  <c r="E980" i="64"/>
  <c r="E979" i="64"/>
  <c r="E1003" i="64"/>
  <c r="E1004" i="64"/>
  <c r="E948" i="64"/>
  <c r="E949" i="64"/>
  <c r="E950" i="64"/>
  <c r="E951" i="64"/>
  <c r="E952" i="64"/>
  <c r="E953" i="64"/>
  <c r="E954" i="64"/>
  <c r="E955" i="64"/>
  <c r="E956" i="64"/>
  <c r="E957" i="64"/>
  <c r="E958" i="64"/>
  <c r="E959" i="64"/>
  <c r="E960" i="64"/>
  <c r="E961" i="64"/>
  <c r="E962" i="64"/>
  <c r="E963" i="64"/>
  <c r="E964" i="64"/>
  <c r="E965" i="64"/>
  <c r="E966" i="64"/>
  <c r="E967" i="64"/>
  <c r="E968" i="64"/>
  <c r="E969" i="64"/>
  <c r="E970" i="64"/>
  <c r="E971" i="64"/>
  <c r="E972" i="64"/>
  <c r="E973" i="64"/>
  <c r="E974" i="64"/>
  <c r="E975" i="64"/>
  <c r="E976" i="64"/>
  <c r="E977" i="64"/>
  <c r="E978" i="64"/>
  <c r="E997" i="64"/>
  <c r="E998" i="64"/>
  <c r="E999" i="64"/>
  <c r="E1000" i="64"/>
  <c r="E1001" i="64"/>
  <c r="E1002" i="64"/>
  <c r="E946" i="64"/>
  <c r="E947" i="64"/>
  <c r="B1004" i="64"/>
  <c r="B1003" i="64"/>
  <c r="B1002" i="64"/>
  <c r="B1001" i="64"/>
  <c r="B1000" i="64"/>
  <c r="CK999" i="64"/>
  <c r="CJ999" i="64"/>
  <c r="CI999" i="64"/>
  <c r="CH999" i="64"/>
  <c r="CG999" i="64"/>
  <c r="CF999" i="64"/>
  <c r="CE999" i="64"/>
  <c r="CD999" i="64"/>
  <c r="CC999" i="64"/>
  <c r="CB999" i="64"/>
  <c r="CA999" i="64"/>
  <c r="BZ999" i="64"/>
  <c r="BY999" i="64"/>
  <c r="BX999" i="64"/>
  <c r="BW999" i="64"/>
  <c r="BV999" i="64"/>
  <c r="BU999" i="64"/>
  <c r="BT999" i="64"/>
  <c r="BS999" i="64"/>
  <c r="BR999" i="64"/>
  <c r="BQ999" i="64"/>
  <c r="BP999" i="64"/>
  <c r="BO999" i="64"/>
  <c r="BN999" i="64"/>
  <c r="BM999" i="64"/>
  <c r="BL999" i="64"/>
  <c r="BK999" i="64"/>
  <c r="BJ999" i="64"/>
  <c r="BI999" i="64"/>
  <c r="BH999" i="64"/>
  <c r="BG999" i="64"/>
  <c r="BF999" i="64"/>
  <c r="BE999" i="64"/>
  <c r="BD999" i="64"/>
  <c r="BC999" i="64"/>
  <c r="BB999" i="64"/>
  <c r="BA999" i="64"/>
  <c r="AZ999" i="64"/>
  <c r="AY999" i="64"/>
  <c r="AX999" i="64"/>
  <c r="AW999" i="64"/>
  <c r="AV999" i="64"/>
  <c r="AU999" i="64"/>
  <c r="AT999" i="64"/>
  <c r="AS999" i="64"/>
  <c r="AR999" i="64"/>
  <c r="AQ999" i="64"/>
  <c r="AP999" i="64"/>
  <c r="AO999" i="64"/>
  <c r="AN999" i="64"/>
  <c r="AM999" i="64"/>
  <c r="AL999" i="64"/>
  <c r="AK999" i="64"/>
  <c r="AJ999" i="64"/>
  <c r="AI999" i="64"/>
  <c r="AH999" i="64"/>
  <c r="AG999" i="64"/>
  <c r="AF999" i="64"/>
  <c r="AE999" i="64"/>
  <c r="AD999" i="64"/>
  <c r="AC999" i="64"/>
  <c r="AB999" i="64"/>
  <c r="AA999" i="64"/>
  <c r="Z999" i="64"/>
  <c r="Y999" i="64"/>
  <c r="X999" i="64"/>
  <c r="W999" i="64"/>
  <c r="V999" i="64"/>
  <c r="U999" i="64"/>
  <c r="T999" i="64"/>
  <c r="B999" i="64"/>
  <c r="B998" i="64"/>
  <c r="B962" i="64" s="1"/>
  <c r="B997" i="64"/>
  <c r="E945" i="64"/>
  <c r="CK939" i="64"/>
  <c r="CJ939" i="64"/>
  <c r="CI939" i="64"/>
  <c r="CH939" i="64"/>
  <c r="CG939" i="64"/>
  <c r="CF939" i="64"/>
  <c r="CE939" i="64"/>
  <c r="CD939" i="64"/>
  <c r="CC939" i="64"/>
  <c r="CB939" i="64"/>
  <c r="CA939" i="64"/>
  <c r="BZ939" i="64"/>
  <c r="BY939" i="64"/>
  <c r="BX939" i="64"/>
  <c r="BW939" i="64"/>
  <c r="BV939" i="64"/>
  <c r="BU939" i="64"/>
  <c r="BT939" i="64"/>
  <c r="BS939" i="64"/>
  <c r="BR939" i="64"/>
  <c r="BQ939" i="64"/>
  <c r="BP939" i="64"/>
  <c r="BO939" i="64"/>
  <c r="BN939" i="64"/>
  <c r="BM939" i="64"/>
  <c r="BL939" i="64"/>
  <c r="BK939" i="64"/>
  <c r="BJ939" i="64"/>
  <c r="BI939" i="64"/>
  <c r="BH939" i="64"/>
  <c r="BG939" i="64"/>
  <c r="BF939" i="64"/>
  <c r="BE939" i="64"/>
  <c r="BD939" i="64"/>
  <c r="BC939" i="64"/>
  <c r="BB939" i="64"/>
  <c r="BA939" i="64"/>
  <c r="AZ939" i="64"/>
  <c r="AY939" i="64"/>
  <c r="AX939" i="64"/>
  <c r="AW939" i="64"/>
  <c r="AV939" i="64"/>
  <c r="AU939" i="64"/>
  <c r="AT939" i="64"/>
  <c r="AS939" i="64"/>
  <c r="AR939" i="64"/>
  <c r="AQ939" i="64"/>
  <c r="AP939" i="64"/>
  <c r="AO939" i="64"/>
  <c r="AN939" i="64"/>
  <c r="AM939" i="64"/>
  <c r="AL939" i="64"/>
  <c r="AK939" i="64"/>
  <c r="AJ939" i="64"/>
  <c r="AI939" i="64"/>
  <c r="AH939" i="64"/>
  <c r="AG939" i="64"/>
  <c r="AF939" i="64"/>
  <c r="AE939" i="64"/>
  <c r="AD939" i="64"/>
  <c r="AC939" i="64"/>
  <c r="AB939" i="64"/>
  <c r="AA939" i="64"/>
  <c r="Z939" i="64"/>
  <c r="Y939" i="64"/>
  <c r="X939" i="64"/>
  <c r="W939" i="64"/>
  <c r="V939" i="64"/>
  <c r="U939" i="64"/>
  <c r="T939" i="64"/>
  <c r="E211" i="64"/>
  <c r="G211" i="64" s="1"/>
  <c r="E212" i="64"/>
  <c r="G212" i="64" s="1"/>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T216" i="64"/>
  <c r="E220" i="64"/>
  <c r="E219" i="64"/>
  <c r="E218" i="64"/>
  <c r="E217" i="64"/>
  <c r="E216" i="64"/>
  <c r="E215" i="64"/>
  <c r="B214" i="64"/>
  <c r="E214" i="64"/>
  <c r="B213" i="64"/>
  <c r="E213" i="64"/>
  <c r="B210" i="64"/>
  <c r="E210" i="64"/>
  <c r="G210" i="64" s="1"/>
  <c r="E209" i="64"/>
  <c r="G209" i="64" s="1"/>
  <c r="E208" i="64"/>
  <c r="G208" i="64" s="1"/>
  <c r="E207" i="64"/>
  <c r="G207" i="64" s="1"/>
  <c r="E206" i="64"/>
  <c r="B1253" i="64"/>
  <c r="E1253" i="64"/>
  <c r="CK1252" i="64"/>
  <c r="CJ1252" i="64"/>
  <c r="CI1252" i="64"/>
  <c r="CH1252" i="64"/>
  <c r="CG1252" i="64"/>
  <c r="CF1252" i="64"/>
  <c r="CE1252" i="64"/>
  <c r="CD1252" i="64"/>
  <c r="CC1252" i="64"/>
  <c r="CB1252" i="64"/>
  <c r="CA1252" i="64"/>
  <c r="BZ1252" i="64"/>
  <c r="BY1252" i="64"/>
  <c r="BX1252" i="64"/>
  <c r="BW1252" i="64"/>
  <c r="BV1252" i="64"/>
  <c r="BU1252" i="64"/>
  <c r="BT1252" i="64"/>
  <c r="BS1252" i="64"/>
  <c r="BR1252" i="64"/>
  <c r="BQ1252" i="64"/>
  <c r="BP1252" i="64"/>
  <c r="BO1252" i="64"/>
  <c r="BN1252" i="64"/>
  <c r="BM1252" i="64"/>
  <c r="BL1252" i="64"/>
  <c r="BK1252" i="64"/>
  <c r="BJ1252" i="64"/>
  <c r="BI1252" i="64"/>
  <c r="BH1252" i="64"/>
  <c r="BG1252" i="64"/>
  <c r="BF1252" i="64"/>
  <c r="BE1252" i="64"/>
  <c r="BD1252" i="64"/>
  <c r="BC1252" i="64"/>
  <c r="BB1252" i="64"/>
  <c r="BA1252" i="64"/>
  <c r="AZ1252" i="64"/>
  <c r="AY1252" i="64"/>
  <c r="AX1252" i="64"/>
  <c r="AW1252" i="64"/>
  <c r="AV1252" i="64"/>
  <c r="AU1252" i="64"/>
  <c r="AT1252" i="64"/>
  <c r="AS1252" i="64"/>
  <c r="AR1252" i="64"/>
  <c r="AQ1252" i="64"/>
  <c r="AP1252" i="64"/>
  <c r="AO1252" i="64"/>
  <c r="AN1252" i="64"/>
  <c r="AM1252" i="64"/>
  <c r="AL1252" i="64"/>
  <c r="AK1252" i="64"/>
  <c r="AJ1252" i="64"/>
  <c r="AI1252" i="64"/>
  <c r="AH1252" i="64"/>
  <c r="AG1252" i="64"/>
  <c r="AF1252" i="64"/>
  <c r="AE1252" i="64"/>
  <c r="AD1252" i="64"/>
  <c r="AC1252" i="64"/>
  <c r="AB1252" i="64"/>
  <c r="AA1252" i="64"/>
  <c r="Z1252" i="64"/>
  <c r="Y1252" i="64"/>
  <c r="X1252" i="64"/>
  <c r="W1252" i="64"/>
  <c r="V1252" i="64"/>
  <c r="U1252" i="64"/>
  <c r="T1252" i="64"/>
  <c r="B1252" i="64"/>
  <c r="E1252" i="64"/>
  <c r="B1251" i="64"/>
  <c r="E1251" i="64"/>
  <c r="CK1250" i="64"/>
  <c r="CJ1250" i="64"/>
  <c r="CI1250" i="64"/>
  <c r="CH1250" i="64"/>
  <c r="CG1250" i="64"/>
  <c r="CF1250" i="64"/>
  <c r="CE1250" i="64"/>
  <c r="CD1250" i="64"/>
  <c r="CC1250" i="64"/>
  <c r="CB1250" i="64"/>
  <c r="CA1250" i="64"/>
  <c r="BZ1250" i="64"/>
  <c r="BY1250" i="64"/>
  <c r="BX1250" i="64"/>
  <c r="BW1250" i="64"/>
  <c r="BV1250" i="64"/>
  <c r="BU1250" i="64"/>
  <c r="BT1250" i="64"/>
  <c r="BS1250" i="64"/>
  <c r="BR1250" i="64"/>
  <c r="BQ1250" i="64"/>
  <c r="BP1250" i="64"/>
  <c r="BO1250" i="64"/>
  <c r="BN1250" i="64"/>
  <c r="BM1250" i="64"/>
  <c r="BL1250" i="64"/>
  <c r="BK1250" i="64"/>
  <c r="BJ1250" i="64"/>
  <c r="BI1250" i="64"/>
  <c r="BH1250" i="64"/>
  <c r="BG1250" i="64"/>
  <c r="BF1250" i="64"/>
  <c r="BE1250" i="64"/>
  <c r="BD1250" i="64"/>
  <c r="BC1250" i="64"/>
  <c r="BB1250" i="64"/>
  <c r="BA1250" i="64"/>
  <c r="AZ1250" i="64"/>
  <c r="AY1250" i="64"/>
  <c r="AX1250" i="64"/>
  <c r="AW1250" i="64"/>
  <c r="AV1250" i="64"/>
  <c r="AU1250" i="64"/>
  <c r="AT1250" i="64"/>
  <c r="AS1250" i="64"/>
  <c r="AR1250" i="64"/>
  <c r="AQ1250" i="64"/>
  <c r="AP1250" i="64"/>
  <c r="AO1250" i="64"/>
  <c r="AN1250" i="64"/>
  <c r="AM1250" i="64"/>
  <c r="AL1250" i="64"/>
  <c r="AK1250" i="64"/>
  <c r="AJ1250" i="64"/>
  <c r="AI1250" i="64"/>
  <c r="AH1250" i="64"/>
  <c r="AG1250" i="64"/>
  <c r="AF1250" i="64"/>
  <c r="AE1250" i="64"/>
  <c r="AD1250" i="64"/>
  <c r="AC1250" i="64"/>
  <c r="AB1250" i="64"/>
  <c r="AA1250" i="64"/>
  <c r="Z1250" i="64"/>
  <c r="Y1250" i="64"/>
  <c r="X1250" i="64"/>
  <c r="W1250" i="64"/>
  <c r="V1250" i="64"/>
  <c r="U1250" i="64"/>
  <c r="T1250" i="64"/>
  <c r="B1250" i="64"/>
  <c r="E1250" i="64"/>
  <c r="B1249" i="64"/>
  <c r="E1249" i="64"/>
  <c r="B1248" i="64"/>
  <c r="E1248" i="64"/>
  <c r="B1247" i="64"/>
  <c r="B1240" i="64" s="1"/>
  <c r="E1247" i="64"/>
  <c r="B1246" i="64"/>
  <c r="B1241" i="64" s="1"/>
  <c r="B1239" i="64" s="1"/>
  <c r="E1246" i="64"/>
  <c r="E1245" i="64"/>
  <c r="E1244" i="64"/>
  <c r="E1243" i="64"/>
  <c r="E1242" i="64"/>
  <c r="E1241" i="64"/>
  <c r="E1240" i="64"/>
  <c r="G1240" i="64" s="1"/>
  <c r="E1239" i="64"/>
  <c r="E1238" i="64"/>
  <c r="B193" i="64"/>
  <c r="E719" i="64"/>
  <c r="E737" i="64"/>
  <c r="E935" i="64"/>
  <c r="T930" i="64"/>
  <c r="U930" i="64"/>
  <c r="V930" i="64"/>
  <c r="W930" i="64"/>
  <c r="X930" i="64"/>
  <c r="Y930" i="64"/>
  <c r="Z930" i="64"/>
  <c r="AA930" i="64"/>
  <c r="AB930" i="64"/>
  <c r="AC930" i="64"/>
  <c r="AD930" i="64"/>
  <c r="AE930" i="64"/>
  <c r="AF930" i="64"/>
  <c r="AG930" i="64"/>
  <c r="AH930" i="64"/>
  <c r="AI930" i="64"/>
  <c r="AJ930" i="64"/>
  <c r="AK930" i="64"/>
  <c r="AL930" i="64"/>
  <c r="AM930" i="64"/>
  <c r="AN930" i="64"/>
  <c r="AO930" i="64"/>
  <c r="AP930" i="64"/>
  <c r="AQ930" i="64"/>
  <c r="AR930" i="64"/>
  <c r="AS930" i="64"/>
  <c r="AT930" i="64"/>
  <c r="AU930" i="64"/>
  <c r="AV930" i="64"/>
  <c r="AW930" i="64"/>
  <c r="AX930" i="64"/>
  <c r="AY930" i="64"/>
  <c r="AZ930" i="64"/>
  <c r="BA930" i="64"/>
  <c r="BB930" i="64"/>
  <c r="BC930" i="64"/>
  <c r="BD930" i="64"/>
  <c r="BE930" i="64"/>
  <c r="BF930" i="64"/>
  <c r="BG930" i="64"/>
  <c r="BH930" i="64"/>
  <c r="BI930" i="64"/>
  <c r="BJ930" i="64"/>
  <c r="BK930" i="64"/>
  <c r="BL930" i="64"/>
  <c r="BM930" i="64"/>
  <c r="BN930" i="64"/>
  <c r="BO930" i="64"/>
  <c r="BP930" i="64"/>
  <c r="BQ930" i="64"/>
  <c r="BR930" i="64"/>
  <c r="BS930" i="64"/>
  <c r="BT930" i="64"/>
  <c r="BU930" i="64"/>
  <c r="BV930" i="64"/>
  <c r="BW930" i="64"/>
  <c r="BX930" i="64"/>
  <c r="BY930" i="64"/>
  <c r="BZ930" i="64"/>
  <c r="CA930" i="64"/>
  <c r="CB930" i="64"/>
  <c r="CC930" i="64"/>
  <c r="CD930" i="64"/>
  <c r="CE930" i="64"/>
  <c r="CF930" i="64"/>
  <c r="CG930" i="64"/>
  <c r="CH930" i="64"/>
  <c r="CI930" i="64"/>
  <c r="CJ930" i="64"/>
  <c r="CK930" i="64"/>
  <c r="B931" i="64"/>
  <c r="B932" i="64"/>
  <c r="B933" i="64"/>
  <c r="B934" i="64"/>
  <c r="B935" i="64"/>
  <c r="B930" i="64"/>
  <c r="B928" i="64"/>
  <c r="B926" i="64" s="1"/>
  <c r="U914" i="64"/>
  <c r="U915" i="64" s="1"/>
  <c r="U931" i="64" s="1"/>
  <c r="V914" i="64"/>
  <c r="V915" i="64" s="1"/>
  <c r="V931" i="64" s="1"/>
  <c r="W914" i="64"/>
  <c r="W915" i="64" s="1"/>
  <c r="W931" i="64" s="1"/>
  <c r="X914" i="64"/>
  <c r="X915" i="64" s="1"/>
  <c r="X931" i="64" s="1"/>
  <c r="Y914" i="64"/>
  <c r="Y915" i="64" s="1"/>
  <c r="Y931" i="64" s="1"/>
  <c r="Z914" i="64"/>
  <c r="Z915" i="64" s="1"/>
  <c r="Z931" i="64" s="1"/>
  <c r="AA914" i="64"/>
  <c r="AA915" i="64" s="1"/>
  <c r="AA931" i="64" s="1"/>
  <c r="AB914" i="64"/>
  <c r="AB915" i="64" s="1"/>
  <c r="AB931" i="64" s="1"/>
  <c r="AC914" i="64"/>
  <c r="AC915" i="64" s="1"/>
  <c r="AC931" i="64" s="1"/>
  <c r="AD914" i="64"/>
  <c r="AD915" i="64" s="1"/>
  <c r="AD931" i="64" s="1"/>
  <c r="AE914" i="64"/>
  <c r="AE915" i="64" s="1"/>
  <c r="AE931" i="64" s="1"/>
  <c r="AF914" i="64"/>
  <c r="AF915" i="64" s="1"/>
  <c r="AF931" i="64" s="1"/>
  <c r="AG914" i="64"/>
  <c r="AG915" i="64" s="1"/>
  <c r="AG931" i="64" s="1"/>
  <c r="AH914" i="64"/>
  <c r="AH915" i="64" s="1"/>
  <c r="AH931" i="64" s="1"/>
  <c r="AI914" i="64"/>
  <c r="AI915" i="64" s="1"/>
  <c r="AI931" i="64" s="1"/>
  <c r="AJ914" i="64"/>
  <c r="AJ915" i="64" s="1"/>
  <c r="AJ931" i="64" s="1"/>
  <c r="AK914" i="64"/>
  <c r="AK915" i="64" s="1"/>
  <c r="AK931" i="64" s="1"/>
  <c r="AL914" i="64"/>
  <c r="AL915" i="64" s="1"/>
  <c r="AL931" i="64" s="1"/>
  <c r="AM914" i="64"/>
  <c r="AM915" i="64" s="1"/>
  <c r="AM931" i="64" s="1"/>
  <c r="AN914" i="64"/>
  <c r="AN915" i="64" s="1"/>
  <c r="AN931" i="64" s="1"/>
  <c r="AO914" i="64"/>
  <c r="AO915" i="64" s="1"/>
  <c r="AO931" i="64" s="1"/>
  <c r="AP914" i="64"/>
  <c r="AP915" i="64" s="1"/>
  <c r="AP931" i="64" s="1"/>
  <c r="AQ914" i="64"/>
  <c r="AQ915" i="64" s="1"/>
  <c r="AQ931" i="64" s="1"/>
  <c r="AR914" i="64"/>
  <c r="AR915" i="64" s="1"/>
  <c r="AR931" i="64" s="1"/>
  <c r="AS914" i="64"/>
  <c r="AS915" i="64" s="1"/>
  <c r="AS931" i="64" s="1"/>
  <c r="AT914" i="64"/>
  <c r="AT915" i="64" s="1"/>
  <c r="AT931" i="64" s="1"/>
  <c r="AU914" i="64"/>
  <c r="AU915" i="64" s="1"/>
  <c r="AU931" i="64" s="1"/>
  <c r="AV914" i="64"/>
  <c r="AV915" i="64" s="1"/>
  <c r="AV931" i="64" s="1"/>
  <c r="AW914" i="64"/>
  <c r="AW915" i="64" s="1"/>
  <c r="AW931" i="64" s="1"/>
  <c r="AX914" i="64"/>
  <c r="AX915" i="64" s="1"/>
  <c r="AX931" i="64" s="1"/>
  <c r="AY914" i="64"/>
  <c r="AY915" i="64" s="1"/>
  <c r="AY931" i="64" s="1"/>
  <c r="AZ914" i="64"/>
  <c r="AZ915" i="64" s="1"/>
  <c r="AZ931" i="64" s="1"/>
  <c r="BA914" i="64"/>
  <c r="BA915" i="64" s="1"/>
  <c r="BA931" i="64" s="1"/>
  <c r="BB914" i="64"/>
  <c r="BB915" i="64" s="1"/>
  <c r="BB931" i="64" s="1"/>
  <c r="BC914" i="64"/>
  <c r="BC915" i="64" s="1"/>
  <c r="BC931" i="64" s="1"/>
  <c r="BD914" i="64"/>
  <c r="BD915" i="64" s="1"/>
  <c r="BD931" i="64" s="1"/>
  <c r="BE914" i="64"/>
  <c r="BE915" i="64" s="1"/>
  <c r="BE931" i="64" s="1"/>
  <c r="BF914" i="64"/>
  <c r="BF915" i="64" s="1"/>
  <c r="BF931" i="64" s="1"/>
  <c r="BG914" i="64"/>
  <c r="BG915" i="64" s="1"/>
  <c r="BG931" i="64" s="1"/>
  <c r="BH914" i="64"/>
  <c r="BH915" i="64" s="1"/>
  <c r="BH931" i="64" s="1"/>
  <c r="BI914" i="64"/>
  <c r="BI915" i="64" s="1"/>
  <c r="BI931" i="64" s="1"/>
  <c r="BJ914" i="64"/>
  <c r="BJ915" i="64" s="1"/>
  <c r="BJ931" i="64" s="1"/>
  <c r="BK914" i="64"/>
  <c r="BK915" i="64" s="1"/>
  <c r="BK931" i="64" s="1"/>
  <c r="BL914" i="64"/>
  <c r="BL915" i="64" s="1"/>
  <c r="BL931" i="64" s="1"/>
  <c r="BM914" i="64"/>
  <c r="BM915" i="64" s="1"/>
  <c r="BM931" i="64" s="1"/>
  <c r="BN914" i="64"/>
  <c r="BN915" i="64" s="1"/>
  <c r="BN931" i="64" s="1"/>
  <c r="BO914" i="64"/>
  <c r="BO915" i="64" s="1"/>
  <c r="BO931" i="64" s="1"/>
  <c r="BP914" i="64"/>
  <c r="BP915" i="64" s="1"/>
  <c r="BP931" i="64" s="1"/>
  <c r="BQ914" i="64"/>
  <c r="BQ915" i="64" s="1"/>
  <c r="BQ931" i="64" s="1"/>
  <c r="BR914" i="64"/>
  <c r="BR915" i="64" s="1"/>
  <c r="BR931" i="64" s="1"/>
  <c r="BS914" i="64"/>
  <c r="BS915" i="64" s="1"/>
  <c r="BS931" i="64" s="1"/>
  <c r="BT914" i="64"/>
  <c r="BT915" i="64" s="1"/>
  <c r="BT931" i="64" s="1"/>
  <c r="BU914" i="64"/>
  <c r="BU915" i="64" s="1"/>
  <c r="BU931" i="64" s="1"/>
  <c r="BV914" i="64"/>
  <c r="BV915" i="64" s="1"/>
  <c r="BV931" i="64" s="1"/>
  <c r="BW914" i="64"/>
  <c r="BW915" i="64" s="1"/>
  <c r="BW931" i="64" s="1"/>
  <c r="BX914" i="64"/>
  <c r="BX915" i="64" s="1"/>
  <c r="BX931" i="64" s="1"/>
  <c r="BY914" i="64"/>
  <c r="BY915" i="64" s="1"/>
  <c r="BY931" i="64" s="1"/>
  <c r="BZ914" i="64"/>
  <c r="BZ915" i="64" s="1"/>
  <c r="BZ931" i="64" s="1"/>
  <c r="CA914" i="64"/>
  <c r="CA915" i="64" s="1"/>
  <c r="CA931" i="64" s="1"/>
  <c r="CB914" i="64"/>
  <c r="CB915" i="64" s="1"/>
  <c r="CB931" i="64" s="1"/>
  <c r="CC914" i="64"/>
  <c r="CC915" i="64" s="1"/>
  <c r="CC931" i="64" s="1"/>
  <c r="CD914" i="64"/>
  <c r="CD915" i="64" s="1"/>
  <c r="CD931" i="64" s="1"/>
  <c r="CE914" i="64"/>
  <c r="CE915" i="64" s="1"/>
  <c r="CE931" i="64" s="1"/>
  <c r="CF914" i="64"/>
  <c r="CF915" i="64" s="1"/>
  <c r="CF931" i="64" s="1"/>
  <c r="CG914" i="64"/>
  <c r="CG915" i="64" s="1"/>
  <c r="CG931" i="64" s="1"/>
  <c r="CH914" i="64"/>
  <c r="CH915" i="64" s="1"/>
  <c r="CH931" i="64" s="1"/>
  <c r="CI914" i="64"/>
  <c r="CI915" i="64" s="1"/>
  <c r="CI931" i="64" s="1"/>
  <c r="CJ914" i="64"/>
  <c r="CJ915" i="64" s="1"/>
  <c r="CJ931" i="64" s="1"/>
  <c r="CK914" i="64"/>
  <c r="CK915" i="64" s="1"/>
  <c r="CK931" i="64" s="1"/>
  <c r="T914" i="64"/>
  <c r="T915" i="64" s="1"/>
  <c r="T931" i="64" s="1"/>
  <c r="E924" i="64"/>
  <c r="E934" i="64"/>
  <c r="E933" i="64"/>
  <c r="E932" i="64"/>
  <c r="E931" i="64"/>
  <c r="E930" i="64"/>
  <c r="B929" i="64"/>
  <c r="E929" i="64"/>
  <c r="E928" i="64"/>
  <c r="E927" i="64"/>
  <c r="E926" i="64"/>
  <c r="E925" i="64"/>
  <c r="E923" i="64"/>
  <c r="E922" i="64"/>
  <c r="E921" i="64"/>
  <c r="E920" i="64"/>
  <c r="E339" i="64"/>
  <c r="E338" i="64"/>
  <c r="E337" i="64"/>
  <c r="E336"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E335" i="64"/>
  <c r="E334" i="64"/>
  <c r="B333" i="64"/>
  <c r="E333" i="64"/>
  <c r="B332" i="64"/>
  <c r="E332" i="64"/>
  <c r="B331" i="64"/>
  <c r="E331" i="64"/>
  <c r="G331" i="64" s="1"/>
  <c r="E330" i="64"/>
  <c r="G330" i="64" s="1"/>
  <c r="E329" i="64"/>
  <c r="G329" i="64" s="1"/>
  <c r="B328" i="64"/>
  <c r="E328" i="64"/>
  <c r="G328" i="64" s="1"/>
  <c r="E327" i="64"/>
  <c r="G327" i="64" s="1"/>
  <c r="E326" i="64"/>
  <c r="G326" i="64" s="1"/>
  <c r="E325" i="64"/>
  <c r="E313" i="64"/>
  <c r="G313" i="64" s="1"/>
  <c r="L312" i="64"/>
  <c r="M312" i="64" s="1"/>
  <c r="N312" i="64" s="1"/>
  <c r="O312" i="64" s="1"/>
  <c r="P312" i="64" s="1"/>
  <c r="E321" i="64"/>
  <c r="E320" i="64"/>
  <c r="E319" i="64"/>
  <c r="E318"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E317" i="64"/>
  <c r="E316" i="64"/>
  <c r="B315" i="64"/>
  <c r="E315" i="64"/>
  <c r="B314" i="64"/>
  <c r="E314" i="64"/>
  <c r="B312" i="64"/>
  <c r="E312" i="64"/>
  <c r="G312" i="64" s="1"/>
  <c r="E311" i="64"/>
  <c r="E294" i="64"/>
  <c r="G294" i="64" s="1"/>
  <c r="E295" i="64"/>
  <c r="G295" i="64" s="1"/>
  <c r="E296" i="64"/>
  <c r="G296" i="64" s="1"/>
  <c r="E297" i="64"/>
  <c r="G297" i="64" s="1"/>
  <c r="E298" i="64"/>
  <c r="G298" i="64" s="1"/>
  <c r="B299" i="64"/>
  <c r="B296" i="64"/>
  <c r="E307" i="64"/>
  <c r="E306" i="64"/>
  <c r="E305" i="64"/>
  <c r="E304"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E303" i="64"/>
  <c r="E302" i="64"/>
  <c r="B301" i="64"/>
  <c r="E301" i="64"/>
  <c r="B300" i="64"/>
  <c r="E300" i="64"/>
  <c r="E299" i="64"/>
  <c r="G299" i="64" s="1"/>
  <c r="E293" i="64"/>
  <c r="E884" i="64"/>
  <c r="E885" i="64"/>
  <c r="E886" i="64"/>
  <c r="E887" i="64"/>
  <c r="E890" i="64"/>
  <c r="E891" i="64"/>
  <c r="E893" i="64"/>
  <c r="E892" i="64"/>
  <c r="B901" i="64"/>
  <c r="E901" i="64"/>
  <c r="B900" i="64"/>
  <c r="E900" i="64"/>
  <c r="B899" i="64"/>
  <c r="E899" i="64"/>
  <c r="CK898" i="64"/>
  <c r="CJ898" i="64"/>
  <c r="CI898" i="64"/>
  <c r="CH898" i="64"/>
  <c r="CG898" i="64"/>
  <c r="CF898" i="64"/>
  <c r="CE898" i="64"/>
  <c r="CD898" i="64"/>
  <c r="CC898" i="64"/>
  <c r="CB898" i="64"/>
  <c r="CA898" i="64"/>
  <c r="BZ898" i="64"/>
  <c r="BY898" i="64"/>
  <c r="BX898" i="64"/>
  <c r="BW898" i="64"/>
  <c r="BV898" i="64"/>
  <c r="BU898" i="64"/>
  <c r="BT898" i="64"/>
  <c r="BS898" i="64"/>
  <c r="BR898" i="64"/>
  <c r="BQ898" i="64"/>
  <c r="BP898" i="64"/>
  <c r="BO898" i="64"/>
  <c r="BN898" i="64"/>
  <c r="BM898" i="64"/>
  <c r="BL898" i="64"/>
  <c r="BK898" i="64"/>
  <c r="BJ898" i="64"/>
  <c r="BI898" i="64"/>
  <c r="BH898" i="64"/>
  <c r="BG898" i="64"/>
  <c r="BF898" i="64"/>
  <c r="BE898" i="64"/>
  <c r="BD898" i="64"/>
  <c r="BC898" i="64"/>
  <c r="BB898" i="64"/>
  <c r="BA898" i="64"/>
  <c r="AZ898" i="64"/>
  <c r="AY898" i="64"/>
  <c r="AX898" i="64"/>
  <c r="AW898" i="64"/>
  <c r="AV898" i="64"/>
  <c r="AU898" i="64"/>
  <c r="AT898" i="64"/>
  <c r="AS898" i="64"/>
  <c r="AR898" i="64"/>
  <c r="AQ898" i="64"/>
  <c r="AP898" i="64"/>
  <c r="AO898" i="64"/>
  <c r="AN898" i="64"/>
  <c r="AM898" i="64"/>
  <c r="AL898" i="64"/>
  <c r="AK898" i="64"/>
  <c r="AJ898" i="64"/>
  <c r="AI898" i="64"/>
  <c r="AH898" i="64"/>
  <c r="AG898" i="64"/>
  <c r="AF898" i="64"/>
  <c r="AE898" i="64"/>
  <c r="AD898" i="64"/>
  <c r="AC898" i="64"/>
  <c r="AB898" i="64"/>
  <c r="AA898" i="64"/>
  <c r="Z898" i="64"/>
  <c r="Y898" i="64"/>
  <c r="X898" i="64"/>
  <c r="W898" i="64"/>
  <c r="V898" i="64"/>
  <c r="U898" i="64"/>
  <c r="T898" i="64"/>
  <c r="B898" i="64"/>
  <c r="B890" i="64" s="1"/>
  <c r="E898" i="64"/>
  <c r="E897" i="64"/>
  <c r="CK896" i="64"/>
  <c r="CJ896" i="64"/>
  <c r="CI896" i="64"/>
  <c r="CH896" i="64"/>
  <c r="CG896" i="64"/>
  <c r="CF896" i="64"/>
  <c r="CE896" i="64"/>
  <c r="CD896" i="64"/>
  <c r="CC896" i="64"/>
  <c r="CB896" i="64"/>
  <c r="CA896" i="64"/>
  <c r="BZ896" i="64"/>
  <c r="BY896" i="64"/>
  <c r="BX896" i="64"/>
  <c r="BW896" i="64"/>
  <c r="BV896" i="64"/>
  <c r="BU896" i="64"/>
  <c r="BT896" i="64"/>
  <c r="BS896" i="64"/>
  <c r="BR896" i="64"/>
  <c r="BQ896" i="64"/>
  <c r="BP896" i="64"/>
  <c r="BO896" i="64"/>
  <c r="BN896" i="64"/>
  <c r="BM896" i="64"/>
  <c r="BL896" i="64"/>
  <c r="BK896" i="64"/>
  <c r="BJ896" i="64"/>
  <c r="BI896" i="64"/>
  <c r="BH896" i="64"/>
  <c r="BG896" i="64"/>
  <c r="BF896" i="64"/>
  <c r="BE896" i="64"/>
  <c r="BD896" i="64"/>
  <c r="BC896" i="64"/>
  <c r="BB896" i="64"/>
  <c r="BA896" i="64"/>
  <c r="AZ896" i="64"/>
  <c r="AY896" i="64"/>
  <c r="AX896" i="64"/>
  <c r="AW896" i="64"/>
  <c r="AV896" i="64"/>
  <c r="AU896" i="64"/>
  <c r="AT896" i="64"/>
  <c r="AS896" i="64"/>
  <c r="AR896" i="64"/>
  <c r="AQ896" i="64"/>
  <c r="AP896" i="64"/>
  <c r="AO896" i="64"/>
  <c r="AN896" i="64"/>
  <c r="AM896" i="64"/>
  <c r="AL896" i="64"/>
  <c r="AK896" i="64"/>
  <c r="AJ896" i="64"/>
  <c r="AI896" i="64"/>
  <c r="AH896" i="64"/>
  <c r="AG896" i="64"/>
  <c r="AF896" i="64"/>
  <c r="AE896" i="64"/>
  <c r="AD896" i="64"/>
  <c r="AC896" i="64"/>
  <c r="AB896" i="64"/>
  <c r="AA896" i="64"/>
  <c r="Z896" i="64"/>
  <c r="Y896" i="64"/>
  <c r="X896" i="64"/>
  <c r="W896" i="64"/>
  <c r="V896" i="64"/>
  <c r="U896" i="64"/>
  <c r="T896" i="64"/>
  <c r="E896" i="64"/>
  <c r="B895" i="64"/>
  <c r="B882" i="64" s="1"/>
  <c r="E895" i="64"/>
  <c r="B894" i="64"/>
  <c r="B888" i="64" s="1"/>
  <c r="E894" i="64"/>
  <c r="E889" i="64"/>
  <c r="E888" i="64"/>
  <c r="E883" i="64"/>
  <c r="G883" i="64" s="1"/>
  <c r="E882" i="64"/>
  <c r="E881" i="64"/>
  <c r="B754" i="64"/>
  <c r="B776" i="64"/>
  <c r="B803" i="64"/>
  <c r="B825" i="64"/>
  <c r="B863" i="64"/>
  <c r="B731" i="64"/>
  <c r="B628" i="64"/>
  <c r="B569" i="64"/>
  <c r="B565" i="64" s="1"/>
  <c r="B592" i="64"/>
  <c r="B588" i="64" s="1"/>
  <c r="B545" i="64"/>
  <c r="BB29" i="1307" l="1"/>
  <c r="BB33" i="1307" s="1"/>
  <c r="BB38" i="1307" s="1"/>
  <c r="BA34" i="1307"/>
  <c r="K2" i="861"/>
  <c r="S2" i="64"/>
  <c r="S2" i="863"/>
  <c r="S2" i="864"/>
  <c r="S3" i="861"/>
  <c r="V2143" i="64"/>
  <c r="V2145" i="64" s="1"/>
  <c r="BC2165" i="64"/>
  <c r="BD2165" i="64" s="1"/>
  <c r="BE2165" i="64" s="1"/>
  <c r="BF2165" i="64" s="1"/>
  <c r="BG2165" i="64" s="1"/>
  <c r="BH2165" i="64" s="1"/>
  <c r="BI2165" i="64" s="1"/>
  <c r="BJ2165" i="64" s="1"/>
  <c r="BK2165" i="64" s="1"/>
  <c r="BL2165" i="64" s="1"/>
  <c r="BM2165" i="64" s="1"/>
  <c r="BN2165" i="64" s="1"/>
  <c r="B655" i="64"/>
  <c r="B647" i="64" s="1"/>
  <c r="B663" i="64"/>
  <c r="B658" i="64" s="1"/>
  <c r="B1372" i="64"/>
  <c r="B106" i="64"/>
  <c r="B954" i="64"/>
  <c r="B979" i="64"/>
  <c r="B964" i="64"/>
  <c r="B924" i="64"/>
  <c r="B925" i="64"/>
  <c r="B921" i="64"/>
  <c r="B892" i="64"/>
  <c r="B883" i="64"/>
  <c r="B886" i="64"/>
  <c r="Q33" i="861"/>
  <c r="B33" i="861"/>
  <c r="Q32" i="861"/>
  <c r="B32" i="861"/>
  <c r="CL20" i="863"/>
  <c r="CL32" i="861" s="1"/>
  <c r="CK20" i="863"/>
  <c r="CK32" i="861" s="1"/>
  <c r="CJ20" i="863"/>
  <c r="CJ32" i="861" s="1"/>
  <c r="CI20" i="863"/>
  <c r="CI32" i="861" s="1"/>
  <c r="CH20" i="863"/>
  <c r="CH32" i="861" s="1"/>
  <c r="CG20" i="863"/>
  <c r="CG32" i="861" s="1"/>
  <c r="CF20" i="863"/>
  <c r="CF32" i="861" s="1"/>
  <c r="CE20" i="863"/>
  <c r="CE32" i="861" s="1"/>
  <c r="CD20" i="863"/>
  <c r="CD32" i="861" s="1"/>
  <c r="CC20" i="863"/>
  <c r="CC32" i="861" s="1"/>
  <c r="CB20" i="863"/>
  <c r="CB32" i="861" s="1"/>
  <c r="CA20" i="863"/>
  <c r="CA32" i="861" s="1"/>
  <c r="BZ20" i="863"/>
  <c r="BZ32" i="861" s="1"/>
  <c r="BY20" i="863"/>
  <c r="BY32" i="861" s="1"/>
  <c r="BX20" i="863"/>
  <c r="BX32" i="861" s="1"/>
  <c r="BW20" i="863"/>
  <c r="BW32" i="861" s="1"/>
  <c r="BV20" i="863"/>
  <c r="BV32" i="861" s="1"/>
  <c r="BU20" i="863"/>
  <c r="BU32" i="861" s="1"/>
  <c r="BT20" i="863"/>
  <c r="BT32" i="861" s="1"/>
  <c r="BS20" i="863"/>
  <c r="BS32" i="861" s="1"/>
  <c r="BR20" i="863"/>
  <c r="BR32" i="861" s="1"/>
  <c r="BQ20" i="863"/>
  <c r="BQ32" i="861" s="1"/>
  <c r="BP20" i="863"/>
  <c r="BP32" i="861" s="1"/>
  <c r="BO20" i="863"/>
  <c r="BO32" i="861" s="1"/>
  <c r="BN20" i="863"/>
  <c r="BN32" i="861" s="1"/>
  <c r="BM20" i="863"/>
  <c r="BM32" i="861" s="1"/>
  <c r="BL20" i="863"/>
  <c r="BL32" i="861" s="1"/>
  <c r="BK20" i="863"/>
  <c r="BK32" i="861" s="1"/>
  <c r="BJ20" i="863"/>
  <c r="BJ32" i="861" s="1"/>
  <c r="BI20" i="863"/>
  <c r="BI32" i="861" s="1"/>
  <c r="BH20" i="863"/>
  <c r="BH32" i="861" s="1"/>
  <c r="BG20" i="863"/>
  <c r="BG32" i="861" s="1"/>
  <c r="BF20" i="863"/>
  <c r="BF32" i="861" s="1"/>
  <c r="BE20" i="863"/>
  <c r="BE32" i="861" s="1"/>
  <c r="BD20" i="863"/>
  <c r="BD32" i="861" s="1"/>
  <c r="BC20" i="863"/>
  <c r="BC32" i="861" s="1"/>
  <c r="BB20" i="863"/>
  <c r="BB32" i="861" s="1"/>
  <c r="BA20" i="863"/>
  <c r="BA32" i="861" s="1"/>
  <c r="AZ20" i="863"/>
  <c r="AZ32" i="861" s="1"/>
  <c r="AY20" i="863"/>
  <c r="AY32" i="861" s="1"/>
  <c r="AX20" i="863"/>
  <c r="AX32" i="861" s="1"/>
  <c r="AW20" i="863"/>
  <c r="AW32" i="861" s="1"/>
  <c r="AV20" i="863"/>
  <c r="AV32" i="861" s="1"/>
  <c r="AU20" i="863"/>
  <c r="AU32" i="861" s="1"/>
  <c r="AT20" i="863"/>
  <c r="AT32" i="861" s="1"/>
  <c r="AS20" i="863"/>
  <c r="AS32" i="861" s="1"/>
  <c r="AR20" i="863"/>
  <c r="AR32" i="861" s="1"/>
  <c r="AQ20" i="863"/>
  <c r="AQ32" i="861" s="1"/>
  <c r="AP20" i="863"/>
  <c r="AP32" i="861" s="1"/>
  <c r="AO20" i="863"/>
  <c r="AO32" i="861" s="1"/>
  <c r="AN20" i="863"/>
  <c r="AN32" i="861" s="1"/>
  <c r="AM20" i="863"/>
  <c r="AM32" i="861" s="1"/>
  <c r="AL20" i="863"/>
  <c r="AL32" i="861" s="1"/>
  <c r="AK20" i="863"/>
  <c r="AK32" i="861" s="1"/>
  <c r="AJ20" i="863"/>
  <c r="AJ32" i="861" s="1"/>
  <c r="AI20" i="863"/>
  <c r="AI32" i="861" s="1"/>
  <c r="AH20" i="863"/>
  <c r="AH32" i="861" s="1"/>
  <c r="AG20" i="863"/>
  <c r="AG32" i="861" s="1"/>
  <c r="AF20" i="863"/>
  <c r="AF32" i="861" s="1"/>
  <c r="AE20" i="863"/>
  <c r="AE32" i="861" s="1"/>
  <c r="AD20" i="863"/>
  <c r="AD32" i="861" s="1"/>
  <c r="AC20" i="863"/>
  <c r="AC32" i="861" s="1"/>
  <c r="AB20" i="863"/>
  <c r="AB32" i="861" s="1"/>
  <c r="AA20" i="863"/>
  <c r="AA32" i="861" s="1"/>
  <c r="Z20" i="863"/>
  <c r="Z32" i="861" s="1"/>
  <c r="Y20" i="863"/>
  <c r="Y32" i="861" s="1"/>
  <c r="X20" i="863"/>
  <c r="X32" i="861" s="1"/>
  <c r="W20" i="863"/>
  <c r="W32" i="861" s="1"/>
  <c r="V20" i="863"/>
  <c r="V32" i="861" s="1"/>
  <c r="U20" i="863"/>
  <c r="U32" i="861" s="1"/>
  <c r="T20" i="863"/>
  <c r="T32" i="861" s="1"/>
  <c r="S20" i="863"/>
  <c r="S32" i="861" s="1"/>
  <c r="E842" i="64"/>
  <c r="B1853" i="64"/>
  <c r="B1809" i="64"/>
  <c r="B1665" i="64"/>
  <c r="B1630" i="64"/>
  <c r="E2459" i="64"/>
  <c r="E2415" i="64"/>
  <c r="E2381" i="64"/>
  <c r="E2347" i="64"/>
  <c r="E2279" i="64"/>
  <c r="E2247" i="64"/>
  <c r="E2211" i="64"/>
  <c r="E2168" i="64"/>
  <c r="E1878" i="64"/>
  <c r="E823" i="64"/>
  <c r="E801" i="64"/>
  <c r="E774" i="64"/>
  <c r="E752" i="64"/>
  <c r="E729" i="64"/>
  <c r="E626" i="64"/>
  <c r="E590" i="64"/>
  <c r="E567" i="64"/>
  <c r="E13" i="64"/>
  <c r="G13" i="64" s="1"/>
  <c r="E543" i="64"/>
  <c r="B2208" i="64"/>
  <c r="B2210" i="64" s="1"/>
  <c r="B2187" i="64"/>
  <c r="B2189" i="64" s="1"/>
  <c r="B2167" i="64"/>
  <c r="B2911" i="64"/>
  <c r="B2037" i="64"/>
  <c r="B1610" i="64"/>
  <c r="B1515" i="64"/>
  <c r="B1493" i="64"/>
  <c r="B1900" i="64"/>
  <c r="B1989" i="64"/>
  <c r="B1932" i="64"/>
  <c r="E2400" i="64"/>
  <c r="G2400" i="64" s="1"/>
  <c r="E2366" i="64"/>
  <c r="G2366" i="64" s="1"/>
  <c r="E1790" i="64"/>
  <c r="E1754" i="64"/>
  <c r="E1682" i="64"/>
  <c r="E1647" i="64"/>
  <c r="E1342" i="64"/>
  <c r="E1169" i="64"/>
  <c r="G1169" i="64" s="1"/>
  <c r="E1470" i="64"/>
  <c r="E1494" i="64"/>
  <c r="E2334" i="64"/>
  <c r="G2334" i="64" s="1"/>
  <c r="E2434" i="64"/>
  <c r="G2434" i="64" s="1"/>
  <c r="E2266" i="64"/>
  <c r="G2266" i="64" s="1"/>
  <c r="E2230" i="64"/>
  <c r="G2230" i="64" s="1"/>
  <c r="B1746" i="64"/>
  <c r="B1751" i="64"/>
  <c r="B1752" i="64"/>
  <c r="B1753" i="64"/>
  <c r="B1743" i="64"/>
  <c r="B1671" i="64"/>
  <c r="B1644" i="64"/>
  <c r="B1646" i="64"/>
  <c r="B1645" i="64"/>
  <c r="B1639" i="64"/>
  <c r="B1636" i="64"/>
  <c r="B2458" i="64"/>
  <c r="B2457" i="64"/>
  <c r="B2456" i="64"/>
  <c r="B2451" i="64"/>
  <c r="B2448" i="64"/>
  <c r="B2414" i="64"/>
  <c r="B2412" i="64"/>
  <c r="B2380" i="64"/>
  <c r="B2378" i="64"/>
  <c r="B2346" i="64"/>
  <c r="B2344" i="64"/>
  <c r="B2278" i="64"/>
  <c r="B2276" i="64"/>
  <c r="B2242" i="64"/>
  <c r="B2237" i="64"/>
  <c r="B2238" i="64"/>
  <c r="B2239" i="64"/>
  <c r="B2240" i="64"/>
  <c r="B1868" i="64"/>
  <c r="B1863" i="64"/>
  <c r="B1864" i="64"/>
  <c r="B1865" i="64"/>
  <c r="B1866" i="64"/>
  <c r="B1824" i="64"/>
  <c r="B1822" i="64"/>
  <c r="B1821" i="64"/>
  <c r="B1818" i="64"/>
  <c r="B1779" i="64"/>
  <c r="B1789" i="64"/>
  <c r="B1788" i="64"/>
  <c r="B1787" i="64"/>
  <c r="B1782" i="64"/>
  <c r="B1681" i="64"/>
  <c r="B1679" i="64"/>
  <c r="B1680" i="64"/>
  <c r="B1674" i="64"/>
  <c r="B1820" i="64"/>
  <c r="BB34" i="1307" l="1"/>
  <c r="M33" i="1307"/>
  <c r="BC29" i="1307"/>
  <c r="BC33" i="1307" s="1"/>
  <c r="BC38" i="1307" s="1"/>
  <c r="N38" i="1307" s="1"/>
  <c r="S277" i="64"/>
  <c r="S2342" i="64"/>
  <c r="S259" i="64"/>
  <c r="L2" i="861"/>
  <c r="S3" i="64"/>
  <c r="S3" i="863"/>
  <c r="S3" i="864"/>
  <c r="S4" i="861"/>
  <c r="W2143" i="64"/>
  <c r="X2143" i="64" s="1"/>
  <c r="X2145" i="64" s="1"/>
  <c r="BO2165" i="64"/>
  <c r="BP2165" i="64" s="1"/>
  <c r="BQ2165" i="64" s="1"/>
  <c r="BR2165" i="64" s="1"/>
  <c r="BS2165" i="64" s="1"/>
  <c r="BT2165" i="64" s="1"/>
  <c r="BU2165" i="64" s="1"/>
  <c r="BV2165" i="64" s="1"/>
  <c r="BW2165" i="64" s="1"/>
  <c r="BX2165" i="64" s="1"/>
  <c r="BY2165" i="64" s="1"/>
  <c r="BZ2165" i="64" s="1"/>
  <c r="CO19" i="864"/>
  <c r="P1" i="206"/>
  <c r="R13" i="864"/>
  <c r="E1773" i="64"/>
  <c r="G1773" i="64" s="1"/>
  <c r="E1664" i="64"/>
  <c r="E1630" i="64"/>
  <c r="G1630" i="64" s="1"/>
  <c r="E1737" i="64"/>
  <c r="G1737" i="64" s="1"/>
  <c r="B245" i="64"/>
  <c r="B31" i="206"/>
  <c r="B32" i="206"/>
  <c r="B33" i="206"/>
  <c r="B34" i="206"/>
  <c r="B35" i="206"/>
  <c r="B36" i="206"/>
  <c r="B37" i="206"/>
  <c r="B1737" i="64"/>
  <c r="B1773" i="64"/>
  <c r="B2089" i="64"/>
  <c r="B2064" i="64" s="1"/>
  <c r="B2230" i="64"/>
  <c r="B2266" i="64"/>
  <c r="B2334" i="64"/>
  <c r="B2434" i="64"/>
  <c r="B2400" i="64"/>
  <c r="B2366" i="64"/>
  <c r="E1990" i="64"/>
  <c r="E1952" i="64"/>
  <c r="G1952" i="64" s="1"/>
  <c r="E1853" i="64"/>
  <c r="G1853" i="64" s="1"/>
  <c r="E1809" i="64"/>
  <c r="G1809" i="64" s="1"/>
  <c r="B56" i="206"/>
  <c r="B281" i="64"/>
  <c r="B283" i="64"/>
  <c r="B282" i="64"/>
  <c r="B286" i="64"/>
  <c r="R248" i="64"/>
  <c r="CO18" i="864"/>
  <c r="CO17" i="864"/>
  <c r="CO16" i="864"/>
  <c r="CO7" i="864"/>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N2" i="864"/>
  <c r="CN7" i="864" s="1"/>
  <c r="G54" i="863"/>
  <c r="G52" i="863"/>
  <c r="G50" i="863"/>
  <c r="G12" i="863"/>
  <c r="Q31" i="861"/>
  <c r="B31" i="861"/>
  <c r="Q30" i="861"/>
  <c r="B30" i="861"/>
  <c r="Q29" i="861"/>
  <c r="AC6" i="861"/>
  <c r="AB6" i="861"/>
  <c r="AA6" i="861"/>
  <c r="Z6" i="861"/>
  <c r="Y6" i="861"/>
  <c r="X6" i="861"/>
  <c r="W6" i="861"/>
  <c r="V6" i="861"/>
  <c r="U6" i="861"/>
  <c r="T6" i="861"/>
  <c r="S6" i="861"/>
  <c r="AP5" i="861"/>
  <c r="AO5" i="861"/>
  <c r="AN5" i="861"/>
  <c r="AM5" i="861"/>
  <c r="AL5" i="861"/>
  <c r="AK5" i="861"/>
  <c r="AJ5" i="861"/>
  <c r="AI5" i="861"/>
  <c r="AH5" i="861"/>
  <c r="AG5" i="861"/>
  <c r="AF5" i="861"/>
  <c r="AE5" i="861"/>
  <c r="B41" i="64"/>
  <c r="E289" i="64"/>
  <c r="E288" i="64"/>
  <c r="E287" i="64"/>
  <c r="E286" i="64"/>
  <c r="E285"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G281" i="64" s="1"/>
  <c r="E280" i="64"/>
  <c r="G280" i="64" s="1"/>
  <c r="E279" i="64"/>
  <c r="G279" i="64" s="1"/>
  <c r="I278" i="64"/>
  <c r="S278" i="64" s="1"/>
  <c r="E278" i="64"/>
  <c r="G278" i="64" s="1"/>
  <c r="E277" i="64"/>
  <c r="G277" i="64" s="1"/>
  <c r="E276" i="64"/>
  <c r="G276" i="64" s="1"/>
  <c r="E275" i="64"/>
  <c r="E271" i="64"/>
  <c r="E270" i="64"/>
  <c r="E269" i="64"/>
  <c r="B268" i="64"/>
  <c r="E268"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B265" i="64"/>
  <c r="E265" i="64"/>
  <c r="B264" i="64"/>
  <c r="E264" i="64"/>
  <c r="E263" i="64"/>
  <c r="G263" i="64" s="1"/>
  <c r="E262" i="64"/>
  <c r="G262" i="64" s="1"/>
  <c r="E261" i="64"/>
  <c r="G261" i="64" s="1"/>
  <c r="I260" i="64"/>
  <c r="S260" i="64" s="1"/>
  <c r="E260" i="64"/>
  <c r="G260" i="64" s="1"/>
  <c r="E259" i="64"/>
  <c r="G259" i="64" s="1"/>
  <c r="E258" i="64"/>
  <c r="G258" i="64" s="1"/>
  <c r="E257" i="64"/>
  <c r="BD29" i="1307" l="1"/>
  <c r="BD33" i="1307" s="1"/>
  <c r="BD38" i="1307" s="1"/>
  <c r="BC34" i="1307"/>
  <c r="N29" i="1307"/>
  <c r="M34" i="1307"/>
  <c r="Y6" i="64"/>
  <c r="AI5" i="64"/>
  <c r="AA6" i="64"/>
  <c r="Z6" i="64"/>
  <c r="AJ5" i="64"/>
  <c r="T6" i="64"/>
  <c r="AB6" i="64"/>
  <c r="AG5" i="64"/>
  <c r="AH5" i="64"/>
  <c r="AK5" i="64"/>
  <c r="U6" i="64"/>
  <c r="AC6" i="64"/>
  <c r="AP5" i="64"/>
  <c r="AL5" i="64"/>
  <c r="V6" i="64"/>
  <c r="AE5" i="64"/>
  <c r="AM5" i="64"/>
  <c r="W6" i="64"/>
  <c r="AO5" i="64"/>
  <c r="AF5" i="64"/>
  <c r="AN5" i="64"/>
  <c r="X6" i="64"/>
  <c r="M2" i="861"/>
  <c r="AG5" i="863"/>
  <c r="AG5" i="864"/>
  <c r="AO5" i="863"/>
  <c r="AO5" i="864"/>
  <c r="Y6" i="864"/>
  <c r="Y6" i="863"/>
  <c r="AF5" i="864"/>
  <c r="AF5" i="863"/>
  <c r="AH5" i="864"/>
  <c r="AH5" i="863"/>
  <c r="AP5" i="864"/>
  <c r="AP5" i="863"/>
  <c r="Z6" i="864"/>
  <c r="Z6" i="863"/>
  <c r="AI5" i="863"/>
  <c r="AI5" i="864"/>
  <c r="S6" i="64"/>
  <c r="S6" i="864"/>
  <c r="S6" i="863"/>
  <c r="AA6" i="864"/>
  <c r="AA6" i="863"/>
  <c r="AJ5" i="864"/>
  <c r="AJ5" i="863"/>
  <c r="T6" i="863"/>
  <c r="T6" i="864"/>
  <c r="AB6" i="863"/>
  <c r="AB6" i="864"/>
  <c r="S4" i="864"/>
  <c r="S4" i="863"/>
  <c r="X6" i="864"/>
  <c r="X6" i="863"/>
  <c r="AK5" i="864"/>
  <c r="AK5" i="863"/>
  <c r="U6" i="864"/>
  <c r="U6" i="863"/>
  <c r="AC6" i="864"/>
  <c r="AC6" i="863"/>
  <c r="AN5" i="864"/>
  <c r="AN5" i="863"/>
  <c r="K2" i="864"/>
  <c r="K2" i="64"/>
  <c r="S92" i="64" s="1" a="1"/>
  <c r="S92" i="64" s="1"/>
  <c r="K1" i="861"/>
  <c r="AL5" i="863"/>
  <c r="AL5" i="864"/>
  <c r="V6" i="864"/>
  <c r="V6" i="863"/>
  <c r="AE5" i="863"/>
  <c r="AE5" i="864"/>
  <c r="AM5" i="864"/>
  <c r="AM5" i="863"/>
  <c r="W6" i="864"/>
  <c r="W6" i="863"/>
  <c r="AV5" i="861"/>
  <c r="AW5" i="861"/>
  <c r="AX5" i="861"/>
  <c r="AR5" i="861"/>
  <c r="S4" i="64"/>
  <c r="W2145" i="64"/>
  <c r="CA2165" i="64"/>
  <c r="CB2165" i="64" s="1"/>
  <c r="CC2165" i="64" s="1"/>
  <c r="CD2165" i="64" s="1"/>
  <c r="CE2165" i="64" s="1"/>
  <c r="CF2165" i="64" s="1"/>
  <c r="CG2165" i="64" s="1"/>
  <c r="CH2165" i="64" s="1"/>
  <c r="CI2165" i="64" s="1"/>
  <c r="CJ2165" i="64" s="1"/>
  <c r="CK2165" i="64" s="1"/>
  <c r="Y2143" i="64"/>
  <c r="Y2145" i="64" s="1"/>
  <c r="CP19" i="864"/>
  <c r="CN19" i="864"/>
  <c r="T2" i="861"/>
  <c r="J2" i="861"/>
  <c r="AH6" i="861"/>
  <c r="CO1" i="864"/>
  <c r="CP3" i="864"/>
  <c r="CP4" i="864" s="1"/>
  <c r="CO20" i="864"/>
  <c r="AE6" i="861"/>
  <c r="AM6" i="861"/>
  <c r="AI6" i="861"/>
  <c r="AY5" i="861"/>
  <c r="AG6" i="861"/>
  <c r="AO6" i="861"/>
  <c r="AS5" i="861"/>
  <c r="S1" i="861"/>
  <c r="AT5" i="861"/>
  <c r="R2" i="861"/>
  <c r="AF6" i="861"/>
  <c r="AN6" i="861"/>
  <c r="AZ5" i="861"/>
  <c r="CO4" i="864"/>
  <c r="CN18" i="864"/>
  <c r="BA5" i="861"/>
  <c r="BB5" i="861"/>
  <c r="AQ5" i="861"/>
  <c r="S19" i="864"/>
  <c r="S32" i="863"/>
  <c r="AJ6" i="861"/>
  <c r="AK6" i="861"/>
  <c r="K2" i="863"/>
  <c r="AD6" i="861"/>
  <c r="AL6" i="861"/>
  <c r="AU5" i="861"/>
  <c r="S7" i="861"/>
  <c r="CP18" i="864"/>
  <c r="CP17" i="864"/>
  <c r="CP16" i="864"/>
  <c r="CN3" i="864"/>
  <c r="CN16" i="864"/>
  <c r="CN17" i="864"/>
  <c r="CQ2" i="864"/>
  <c r="CQ19" i="864" s="1"/>
  <c r="CP7" i="864"/>
  <c r="I261" i="64"/>
  <c r="S261" i="64" s="1"/>
  <c r="I279" i="64"/>
  <c r="S279" i="64" s="1"/>
  <c r="BE29" i="1307" l="1"/>
  <c r="BE33" i="1307" s="1"/>
  <c r="BE38" i="1307" s="1"/>
  <c r="BD34" i="1307"/>
  <c r="S2859" i="64" a="1"/>
  <c r="S2859" i="64" s="1"/>
  <c r="S725" i="64" a="1"/>
  <c r="S725" i="64" s="1"/>
  <c r="S2404" i="64" a="1"/>
  <c r="S2404" i="64" s="1"/>
  <c r="S2060" i="64" a="1"/>
  <c r="S2060" i="64" s="1"/>
  <c r="S1707" i="64" a="1"/>
  <c r="S1707" i="64" s="1"/>
  <c r="S1670" i="64" a="1"/>
  <c r="S1670" i="64" s="1"/>
  <c r="S1191" i="64" a="1"/>
  <c r="S1191" i="64" s="1"/>
  <c r="S565" i="64" a="1"/>
  <c r="S565" i="64" s="1"/>
  <c r="S2113" i="64" a="1"/>
  <c r="S2113" i="64" s="1"/>
  <c r="S1920" i="64" a="1"/>
  <c r="S1920" i="64" s="1"/>
  <c r="S107" i="64" a="1"/>
  <c r="S107" i="64" s="1"/>
  <c r="S2440" i="64" a="1"/>
  <c r="S2440" i="64" s="1"/>
  <c r="S2441" i="64" a="1"/>
  <c r="S2441" i="64" s="1"/>
  <c r="S1742" i="64" a="1"/>
  <c r="S1742" i="64" s="1"/>
  <c r="S849" i="64" a="1"/>
  <c r="S849" i="64" s="1"/>
  <c r="S821" i="64" a="1"/>
  <c r="S821" i="64" s="1"/>
  <c r="S2443" i="64" a="1"/>
  <c r="S2443" i="64" s="1"/>
  <c r="S2439" i="64" a="1"/>
  <c r="S2439" i="64" s="1"/>
  <c r="S487" i="64" a="1"/>
  <c r="S487" i="64" s="1"/>
  <c r="S966" i="64" a="1"/>
  <c r="S966" i="64" s="1"/>
  <c r="R2" i="64"/>
  <c r="R3" i="861"/>
  <c r="S1980" i="64" a="1"/>
  <c r="S1980" i="64" s="1"/>
  <c r="S587" i="64" a="1"/>
  <c r="S587" i="64" s="1"/>
  <c r="S967" i="64" a="1"/>
  <c r="S967" i="64" s="1"/>
  <c r="S130" i="64" a="1"/>
  <c r="S130" i="64" s="1"/>
  <c r="S119" i="64" a="1"/>
  <c r="S119" i="64" s="1"/>
  <c r="S952" i="64" a="1"/>
  <c r="S952" i="64" s="1"/>
  <c r="S969" i="64" a="1"/>
  <c r="S969" i="64" s="1"/>
  <c r="S983" i="64" a="1"/>
  <c r="S983" i="64" s="1"/>
  <c r="S60" i="64" a="1"/>
  <c r="S60" i="64" s="1"/>
  <c r="S1778" i="64" a="1"/>
  <c r="S1778" i="64" s="1"/>
  <c r="S1635" i="64" a="1"/>
  <c r="S1635" i="64" s="1"/>
  <c r="S720" i="64" a="1"/>
  <c r="S720" i="64" s="1"/>
  <c r="S53" i="64" a="1"/>
  <c r="S53" i="64" s="1"/>
  <c r="S75" i="64" a="1"/>
  <c r="S75" i="64" s="1"/>
  <c r="S360" i="64" a="1"/>
  <c r="S360" i="64" s="1"/>
  <c r="S1708" i="64" a="1"/>
  <c r="S1708" i="64" s="1"/>
  <c r="S1982" i="64" a="1"/>
  <c r="S1982" i="64" s="1"/>
  <c r="S2078" i="64" a="1"/>
  <c r="S2078" i="64" s="1"/>
  <c r="S54" i="64" a="1"/>
  <c r="S54" i="64" s="1"/>
  <c r="S2782" i="64" a="1"/>
  <c r="S2782" i="64" s="1"/>
  <c r="S2010" i="64" a="1"/>
  <c r="S2010" i="64" s="1"/>
  <c r="S1988" i="64" a="1"/>
  <c r="S1988" i="64" s="1"/>
  <c r="S1819" i="64" a="1"/>
  <c r="S1819" i="64" s="1"/>
  <c r="S59" i="64" a="1"/>
  <c r="S59" i="64" s="1"/>
  <c r="S667" i="64" a="1"/>
  <c r="S667" i="64" s="1"/>
  <c r="S1957" i="64" a="1"/>
  <c r="S1957" i="64" s="1"/>
  <c r="S953" i="64" a="1"/>
  <c r="S953" i="64" s="1"/>
  <c r="S618" i="64" a="1"/>
  <c r="S618" i="64" s="1"/>
  <c r="AF6" i="64"/>
  <c r="AI6" i="64"/>
  <c r="T2" i="64"/>
  <c r="AX5" i="64"/>
  <c r="S90" i="64" a="1"/>
  <c r="S90" i="64" s="1"/>
  <c r="S133" i="64" a="1"/>
  <c r="S133" i="64" s="1"/>
  <c r="S949" i="64" a="1"/>
  <c r="S949" i="64" s="1"/>
  <c r="S2070" i="64" a="1"/>
  <c r="S2070" i="64" s="1"/>
  <c r="S950" i="64" a="1"/>
  <c r="S950" i="64" s="1"/>
  <c r="S2069" i="64" a="1"/>
  <c r="S2069" i="64" s="1"/>
  <c r="S854" i="64" a="1"/>
  <c r="S854" i="64" s="1"/>
  <c r="S2446" i="64" a="1"/>
  <c r="S2446" i="64" s="1"/>
  <c r="S984" i="64" a="1"/>
  <c r="S984" i="64" s="1"/>
  <c r="S109" i="64" a="1"/>
  <c r="S109" i="64" s="1"/>
  <c r="S2034" i="64" a="1"/>
  <c r="S2034" i="64" s="1"/>
  <c r="S965" i="64" a="1"/>
  <c r="S965" i="64" s="1"/>
  <c r="S108" i="64" a="1"/>
  <c r="S108" i="64" s="1"/>
  <c r="S1955" i="64" a="1"/>
  <c r="S1955" i="64" s="1"/>
  <c r="S650" i="64" a="1"/>
  <c r="S650" i="64" s="1"/>
  <c r="S2531" i="64" a="1"/>
  <c r="S2531" i="64" s="1"/>
  <c r="S624" i="64" a="1"/>
  <c r="S624" i="64" s="1"/>
  <c r="S1931" i="64" a="1"/>
  <c r="S1931" i="64" s="1"/>
  <c r="S588" i="64" a="1"/>
  <c r="S588" i="64" s="1"/>
  <c r="AQ5" i="64"/>
  <c r="AW5" i="64"/>
  <c r="S797" i="64" a="1"/>
  <c r="S797" i="64" s="1"/>
  <c r="S2909" i="64" a="1"/>
  <c r="S2909" i="64" s="1"/>
  <c r="S1540" i="64" a="1"/>
  <c r="S1540" i="64" s="1"/>
  <c r="S411" i="64" a="1"/>
  <c r="S411" i="64" s="1"/>
  <c r="S1953" i="64" a="1"/>
  <c r="S1953" i="64" s="1"/>
  <c r="S1514" i="64" a="1"/>
  <c r="S1514" i="64" s="1"/>
  <c r="S541" i="64" a="1"/>
  <c r="S541" i="64" s="1"/>
  <c r="AN6" i="64"/>
  <c r="AR5" i="64"/>
  <c r="AU5" i="64"/>
  <c r="AL6" i="64"/>
  <c r="S1" i="64"/>
  <c r="S1492" i="64" a="1"/>
  <c r="S1492" i="64" s="1"/>
  <c r="S132" i="64" a="1"/>
  <c r="S132" i="64" s="1"/>
  <c r="S887" i="64" a="1"/>
  <c r="S887" i="64" s="1"/>
  <c r="S968" i="64" a="1"/>
  <c r="S968" i="64" s="1"/>
  <c r="S564" i="64" a="1"/>
  <c r="S564" i="64" s="1"/>
  <c r="S1490" i="64" a="1"/>
  <c r="S1490" i="64" s="1"/>
  <c r="S661" i="64" a="1"/>
  <c r="S661" i="64" s="1"/>
  <c r="S2036" i="64" a="1"/>
  <c r="S2036" i="64" s="1"/>
  <c r="S799" i="64" a="1"/>
  <c r="S799" i="64" s="1"/>
  <c r="S2551" i="64" a="1"/>
  <c r="S2551" i="64" s="1"/>
  <c r="S1607" i="64" a="1"/>
  <c r="S1607" i="64" s="1"/>
  <c r="S653" i="64" a="1"/>
  <c r="S653" i="64" s="1"/>
  <c r="S2572" i="64" a="1"/>
  <c r="S2572" i="64" s="1"/>
  <c r="S1373" i="64" a="1"/>
  <c r="S1373" i="64" s="1"/>
  <c r="S361" i="64" a="1"/>
  <c r="S361" i="64" s="1"/>
  <c r="S1538" i="64" a="1"/>
  <c r="S1538" i="64" s="1"/>
  <c r="S117" i="64" a="1"/>
  <c r="S117" i="64" s="1"/>
  <c r="S980" i="64" a="1"/>
  <c r="S980" i="64" s="1"/>
  <c r="AY5" i="64"/>
  <c r="AM6" i="64"/>
  <c r="BB5" i="64"/>
  <c r="AV5" i="64"/>
  <c r="AD6" i="64"/>
  <c r="BA5" i="64"/>
  <c r="AS5" i="64"/>
  <c r="S1195" i="64" a="1"/>
  <c r="S1195" i="64" s="1"/>
  <c r="S2833" i="64" a="1"/>
  <c r="S2833" i="64" s="1"/>
  <c r="S883" i="64" a="1"/>
  <c r="S883" i="64" s="1"/>
  <c r="S91" i="64" a="1"/>
  <c r="S91" i="64" s="1"/>
  <c r="S1468" i="64" a="1"/>
  <c r="S1468" i="64" s="1"/>
  <c r="S131" i="64" a="1"/>
  <c r="S131" i="64" s="1"/>
  <c r="S1899" i="64" a="1"/>
  <c r="S1899" i="64" s="1"/>
  <c r="S1900" i="64" s="1"/>
  <c r="S2445" i="64" a="1"/>
  <c r="S2445" i="64" s="1"/>
  <c r="S1294" i="64" a="1"/>
  <c r="S1294" i="64" s="1"/>
  <c r="S436" i="64" a="1"/>
  <c r="S436" i="64" s="1"/>
  <c r="S2444" i="64" a="1"/>
  <c r="S2444" i="64" s="1"/>
  <c r="S1135" i="64" a="1"/>
  <c r="S1135" i="64" s="1"/>
  <c r="S312" i="64" a="1"/>
  <c r="S312" i="64" s="1"/>
  <c r="S1265" i="64" a="1"/>
  <c r="S1265" i="64" s="1"/>
  <c r="S2885" i="64" a="1"/>
  <c r="S2885" i="64" s="1"/>
  <c r="S951" i="64" a="1"/>
  <c r="S951" i="64" s="1"/>
  <c r="S134" i="64" a="1"/>
  <c r="S134" i="64" s="1"/>
  <c r="AT5" i="64"/>
  <c r="AO6" i="64"/>
  <c r="S346" i="64" a="1"/>
  <c r="S346" i="64" s="1"/>
  <c r="S1925" i="64" a="1"/>
  <c r="S1925" i="64" s="1"/>
  <c r="S111" i="64" a="1"/>
  <c r="S111" i="64" s="1"/>
  <c r="S2808" i="64" a="1"/>
  <c r="S2808" i="64" s="1"/>
  <c r="S1338" i="64" a="1"/>
  <c r="S1338" i="64" s="1"/>
  <c r="S110" i="64" a="1"/>
  <c r="S110" i="64" s="1"/>
  <c r="S1609" i="64" a="1"/>
  <c r="S1609" i="64" s="1"/>
  <c r="S245" i="64" a="1"/>
  <c r="S245" i="64" s="1"/>
  <c r="S2370" i="64" a="1"/>
  <c r="S2370" i="64" s="1"/>
  <c r="S1165" i="64" a="1"/>
  <c r="S1165" i="64" s="1"/>
  <c r="S363" i="64" a="1"/>
  <c r="S363" i="64" s="1"/>
  <c r="S2274" i="64" a="1"/>
  <c r="S2274" i="64" s="1"/>
  <c r="S1025" i="64" a="1"/>
  <c r="S1025" i="64" s="1"/>
  <c r="S1240" i="64" a="1"/>
  <c r="S1240" i="64" s="1"/>
  <c r="S2442" i="64" a="1"/>
  <c r="S2442" i="64" s="1"/>
  <c r="S925" i="64" a="1"/>
  <c r="S925" i="64" s="1"/>
  <c r="S116" i="64" a="1"/>
  <c r="S116" i="64" s="1"/>
  <c r="AE6" i="64"/>
  <c r="AK6" i="64"/>
  <c r="AJ6" i="64"/>
  <c r="AZ5" i="64"/>
  <c r="AG6" i="64"/>
  <c r="AH6" i="64"/>
  <c r="S1217" i="64" a="1"/>
  <c r="S1217" i="64" s="1"/>
  <c r="S115" i="64" a="1"/>
  <c r="S115" i="64" s="1"/>
  <c r="S122" i="64" s="1"/>
  <c r="S55" i="64" a="1"/>
  <c r="S55" i="64" s="1"/>
  <c r="S750" i="64" a="1"/>
  <c r="S750" i="64" s="1"/>
  <c r="S2447" i="64" a="1"/>
  <c r="S2447" i="64" s="1"/>
  <c r="S1192" i="64" a="1"/>
  <c r="S1192" i="64" s="1"/>
  <c r="S89" i="64" a="1"/>
  <c r="S89" i="64" s="1"/>
  <c r="S1466" i="64" a="1"/>
  <c r="S1466" i="64" s="1"/>
  <c r="S176" i="64" a="1"/>
  <c r="S176" i="64" s="1"/>
  <c r="S2306" i="64" a="1"/>
  <c r="S2306" i="64" s="1"/>
  <c r="S1067" i="64" a="1"/>
  <c r="S1067" i="64" s="1"/>
  <c r="S175" i="64" a="1"/>
  <c r="S175" i="64" s="1"/>
  <c r="S2237" i="64" a="1"/>
  <c r="S2237" i="64" s="1"/>
  <c r="S2245" i="64" s="1"/>
  <c r="S2246" i="64" s="1" a="1"/>
  <c r="S2246" i="64" s="1"/>
  <c r="S982" i="64" a="1"/>
  <c r="S982" i="64" s="1"/>
  <c r="S118" i="64" a="1"/>
  <c r="S118" i="64" s="1"/>
  <c r="S981" i="64" a="1"/>
  <c r="S981" i="64" s="1"/>
  <c r="S2079" i="64" a="1"/>
  <c r="S2079" i="64" s="1"/>
  <c r="S891" i="64" a="1"/>
  <c r="S891" i="64" s="1"/>
  <c r="N2" i="861"/>
  <c r="BH5" i="861"/>
  <c r="C2" i="1246"/>
  <c r="BJ5" i="861"/>
  <c r="BJ5" i="863" s="1"/>
  <c r="AV6" i="861"/>
  <c r="AW6" i="861"/>
  <c r="BI5" i="861"/>
  <c r="AZ5" i="864"/>
  <c r="AZ5" i="863"/>
  <c r="AG6" i="864"/>
  <c r="AG6" i="863"/>
  <c r="AH6" i="864"/>
  <c r="AH6" i="863"/>
  <c r="AV5" i="864"/>
  <c r="AV5" i="863"/>
  <c r="AK6" i="864"/>
  <c r="AK6" i="863"/>
  <c r="AN6" i="864"/>
  <c r="AN6" i="863"/>
  <c r="AY5" i="863"/>
  <c r="AY5" i="864"/>
  <c r="AO6" i="864"/>
  <c r="AO6" i="863"/>
  <c r="AR5" i="864"/>
  <c r="AR5" i="863"/>
  <c r="AQ5" i="864"/>
  <c r="AQ5" i="863"/>
  <c r="R1" i="861"/>
  <c r="R2" i="864"/>
  <c r="R19" i="864" s="1"/>
  <c r="AM6" i="864"/>
  <c r="AM6" i="863"/>
  <c r="AL6" i="864"/>
  <c r="AL6" i="863"/>
  <c r="L2" i="864"/>
  <c r="L2" i="64"/>
  <c r="L1" i="861"/>
  <c r="L1" i="863"/>
  <c r="K1" i="864"/>
  <c r="K1" i="64"/>
  <c r="K299" i="64" s="1"/>
  <c r="S299" i="64" s="1" a="1"/>
  <c r="S299" i="64" s="1"/>
  <c r="AJ6" i="864"/>
  <c r="AJ6" i="863"/>
  <c r="AF6" i="864"/>
  <c r="AF6" i="863"/>
  <c r="AI6" i="864"/>
  <c r="AI6" i="863"/>
  <c r="S7" i="64"/>
  <c r="S7" i="864"/>
  <c r="S7" i="863"/>
  <c r="AU5" i="863"/>
  <c r="AU5" i="864"/>
  <c r="BB5" i="863"/>
  <c r="BB5" i="864"/>
  <c r="AT5" i="863"/>
  <c r="AT5" i="864"/>
  <c r="AE6" i="864"/>
  <c r="AE6" i="863"/>
  <c r="J1" i="861"/>
  <c r="J2" i="64"/>
  <c r="AX5" i="864"/>
  <c r="AX5" i="863"/>
  <c r="S1" i="863"/>
  <c r="S1" i="864"/>
  <c r="T2" i="864"/>
  <c r="T19" i="864" s="1"/>
  <c r="BA5" i="864"/>
  <c r="BA5" i="863"/>
  <c r="AD6" i="864"/>
  <c r="AD6" i="863"/>
  <c r="BJ5" i="864"/>
  <c r="AS5" i="864"/>
  <c r="AS5" i="863"/>
  <c r="AW5" i="863"/>
  <c r="AW5" i="864"/>
  <c r="BD5" i="861"/>
  <c r="BF5" i="861"/>
  <c r="BM5" i="861"/>
  <c r="BE5" i="861"/>
  <c r="BL5" i="861"/>
  <c r="BN5" i="861"/>
  <c r="AX6" i="861"/>
  <c r="BC5" i="861"/>
  <c r="T7" i="861"/>
  <c r="T3" i="861"/>
  <c r="Z2143" i="64"/>
  <c r="Z2145" i="64" s="1"/>
  <c r="R70" i="861"/>
  <c r="R2779" i="64"/>
  <c r="R2856" i="64"/>
  <c r="R2830" i="64"/>
  <c r="R2882" i="64"/>
  <c r="R2805" i="64"/>
  <c r="U2" i="861"/>
  <c r="T1" i="861"/>
  <c r="BK5" i="861"/>
  <c r="CP1" i="864"/>
  <c r="BA6" i="861"/>
  <c r="AQ6" i="861"/>
  <c r="AP6" i="861"/>
  <c r="CP20" i="864"/>
  <c r="AS6" i="861"/>
  <c r="AR6" i="861"/>
  <c r="AY6" i="861"/>
  <c r="AZ6" i="861"/>
  <c r="BG5" i="861"/>
  <c r="AU6" i="861"/>
  <c r="AT6" i="861"/>
  <c r="CN20" i="864"/>
  <c r="CQ18" i="864"/>
  <c r="CQ17" i="864"/>
  <c r="CQ16" i="864"/>
  <c r="CR2" i="864"/>
  <c r="CR19" i="864" s="1"/>
  <c r="CQ7" i="864"/>
  <c r="CQ3" i="864"/>
  <c r="CQ4" i="864" s="1"/>
  <c r="CN1" i="864"/>
  <c r="CN4" i="864"/>
  <c r="S43" i="863" a="1"/>
  <c r="S43" i="863" s="1"/>
  <c r="S44" i="863" a="1"/>
  <c r="S44" i="863" s="1"/>
  <c r="S31" i="863"/>
  <c r="S41" i="863" a="1"/>
  <c r="S41" i="863" s="1"/>
  <c r="S40" i="863" a="1"/>
  <c r="S40" i="863" s="1"/>
  <c r="S42" i="863" a="1"/>
  <c r="S42" i="863" s="1"/>
  <c r="S30" i="863"/>
  <c r="T2" i="863"/>
  <c r="T32" i="863" s="1"/>
  <c r="S33" i="863"/>
  <c r="L2" i="863"/>
  <c r="S16" i="864"/>
  <c r="S17" i="864"/>
  <c r="S18" i="864"/>
  <c r="I262" i="64"/>
  <c r="S262" i="64" s="1"/>
  <c r="S263" i="64" s="1"/>
  <c r="I280" i="64"/>
  <c r="S280" i="64" s="1"/>
  <c r="S281" i="64" s="1"/>
  <c r="S542" i="64" a="1"/>
  <c r="S850" i="64" a="1"/>
  <c r="S924" i="64" a="1"/>
  <c r="S1339" i="64" a="1"/>
  <c r="S1388" i="64" a="1"/>
  <c r="BF29" i="1307" l="1"/>
  <c r="BF33" i="1307" s="1"/>
  <c r="BF38" i="1307" s="1"/>
  <c r="BE34" i="1307"/>
  <c r="BV5" i="861"/>
  <c r="S542" i="64"/>
  <c r="S137" i="64"/>
  <c r="S56" i="64"/>
  <c r="S62" i="64" s="1"/>
  <c r="R1" i="64"/>
  <c r="BT5" i="861"/>
  <c r="S177" i="64"/>
  <c r="S1193" i="64"/>
  <c r="S362" i="64"/>
  <c r="S364" i="64" s="1"/>
  <c r="S850" i="64"/>
  <c r="S860" i="64" s="1"/>
  <c r="R3" i="64"/>
  <c r="R4" i="861"/>
  <c r="R3" i="864"/>
  <c r="S2448" i="64"/>
  <c r="S1339" i="64"/>
  <c r="S1341" i="64" s="1"/>
  <c r="S924" i="64"/>
  <c r="S1388" i="64"/>
  <c r="S1390" i="64" s="1"/>
  <c r="BL5" i="64"/>
  <c r="BK5" i="64"/>
  <c r="S93" i="64"/>
  <c r="T1" i="64"/>
  <c r="BM5" i="64"/>
  <c r="BJ5" i="64"/>
  <c r="AT6" i="64"/>
  <c r="AS6" i="64"/>
  <c r="U2" i="64"/>
  <c r="T3" i="64"/>
  <c r="BF5" i="64"/>
  <c r="S126" i="64"/>
  <c r="S141" i="64"/>
  <c r="S138" i="64"/>
  <c r="S123" i="64"/>
  <c r="S125" i="64"/>
  <c r="S140" i="64"/>
  <c r="AY6" i="64"/>
  <c r="AU6" i="64"/>
  <c r="T7" i="64"/>
  <c r="BD5" i="64"/>
  <c r="S209" i="64" a="1"/>
  <c r="S209" i="64" s="1"/>
  <c r="S191" i="64" a="1"/>
  <c r="S191" i="64" s="1"/>
  <c r="S772" i="64" a="1"/>
  <c r="S772" i="64" s="1"/>
  <c r="S192" i="64" a="1"/>
  <c r="S192" i="64" s="1"/>
  <c r="S208" i="64" a="1"/>
  <c r="S208" i="64" s="1"/>
  <c r="BH5" i="64"/>
  <c r="BE5" i="64"/>
  <c r="AV6" i="64"/>
  <c r="AP6" i="64"/>
  <c r="BC5" i="64"/>
  <c r="S112" i="64"/>
  <c r="AZ6" i="64"/>
  <c r="AW6" i="64"/>
  <c r="AR6" i="64"/>
  <c r="BG5" i="64"/>
  <c r="AQ6" i="64"/>
  <c r="AX6" i="64"/>
  <c r="S2313" i="64"/>
  <c r="S2307" i="64"/>
  <c r="S2314" i="64" s="1"/>
  <c r="S124" i="64"/>
  <c r="S139" i="64"/>
  <c r="BV5" i="64"/>
  <c r="BA6" i="64"/>
  <c r="BN5" i="64"/>
  <c r="BI5" i="64"/>
  <c r="BU5" i="861"/>
  <c r="BU5" i="864" s="1"/>
  <c r="BH5" i="863"/>
  <c r="BH5" i="864"/>
  <c r="O2" i="861"/>
  <c r="AV6" i="863"/>
  <c r="AV6" i="864"/>
  <c r="D2" i="1246"/>
  <c r="AW6" i="864"/>
  <c r="BX5" i="861"/>
  <c r="BI6" i="861"/>
  <c r="BH6" i="861"/>
  <c r="BI5" i="863"/>
  <c r="BI5" i="864"/>
  <c r="K331" i="64"/>
  <c r="S331" i="64" s="1" a="1"/>
  <c r="S331" i="64" s="1"/>
  <c r="AW6" i="863"/>
  <c r="BM6" i="861"/>
  <c r="BL6" i="861"/>
  <c r="BC6" i="861"/>
  <c r="BY5" i="861"/>
  <c r="BG5" i="864"/>
  <c r="BG5" i="863"/>
  <c r="AR6" i="863"/>
  <c r="AR6" i="864"/>
  <c r="BK5" i="864"/>
  <c r="BK5" i="863"/>
  <c r="AX6" i="864"/>
  <c r="AX6" i="863"/>
  <c r="BM5" i="864"/>
  <c r="BM5" i="863"/>
  <c r="L1" i="864"/>
  <c r="L1" i="64"/>
  <c r="M1" i="863"/>
  <c r="T1" i="864"/>
  <c r="T1" i="863"/>
  <c r="M2" i="864"/>
  <c r="M2" i="64"/>
  <c r="M1" i="861"/>
  <c r="BV5" i="864"/>
  <c r="BV5" i="863"/>
  <c r="AS6" i="864"/>
  <c r="AS6" i="863"/>
  <c r="U2" i="864"/>
  <c r="U19" i="864" s="1"/>
  <c r="BN5" i="864"/>
  <c r="BN5" i="863"/>
  <c r="BF5" i="864"/>
  <c r="BF5" i="863"/>
  <c r="BE5" i="863"/>
  <c r="BE5" i="864"/>
  <c r="BD6" i="861"/>
  <c r="BA6" i="864"/>
  <c r="BA6" i="863"/>
  <c r="T3" i="863"/>
  <c r="T3" i="864"/>
  <c r="J1" i="64"/>
  <c r="K1" i="863"/>
  <c r="AZ6" i="863"/>
  <c r="AZ6" i="864"/>
  <c r="AP6" i="864"/>
  <c r="AP6" i="863"/>
  <c r="T7" i="864"/>
  <c r="T7" i="863"/>
  <c r="BL5" i="864"/>
  <c r="BL5" i="863"/>
  <c r="BD5" i="864"/>
  <c r="BD5" i="863"/>
  <c r="AU6" i="864"/>
  <c r="AU6" i="863"/>
  <c r="BC5" i="864"/>
  <c r="BC5" i="863"/>
  <c r="AT6" i="864"/>
  <c r="AT6" i="863"/>
  <c r="AY6" i="864"/>
  <c r="AY6" i="863"/>
  <c r="AQ6" i="864"/>
  <c r="AQ6" i="863"/>
  <c r="BB6" i="861"/>
  <c r="BQ5" i="861"/>
  <c r="BW5" i="861"/>
  <c r="T4" i="861"/>
  <c r="BZ5" i="861"/>
  <c r="BR5" i="861"/>
  <c r="BO5" i="861"/>
  <c r="BP5" i="861"/>
  <c r="BE6" i="861"/>
  <c r="U1" i="861"/>
  <c r="U3" i="861"/>
  <c r="U20" i="861"/>
  <c r="X20" i="861"/>
  <c r="AE20" i="861"/>
  <c r="AN20" i="861"/>
  <c r="AH20" i="861"/>
  <c r="AG20" i="861"/>
  <c r="V20" i="861"/>
  <c r="S20" i="861"/>
  <c r="T20" i="861"/>
  <c r="AP20" i="861"/>
  <c r="AD20" i="861"/>
  <c r="AB20" i="861"/>
  <c r="Y20" i="861"/>
  <c r="AK20" i="861"/>
  <c r="AJ20" i="861"/>
  <c r="AL20" i="861"/>
  <c r="Z20" i="861"/>
  <c r="W20" i="861"/>
  <c r="AF20" i="861"/>
  <c r="AA20" i="861"/>
  <c r="AM20" i="861"/>
  <c r="AO20" i="861"/>
  <c r="AC20" i="861"/>
  <c r="AA2143" i="64"/>
  <c r="AA2145" i="64" s="1"/>
  <c r="R62" i="861"/>
  <c r="R75" i="861" s="1"/>
  <c r="V2" i="861"/>
  <c r="U7" i="861"/>
  <c r="BJ6" i="861"/>
  <c r="BK6" i="861"/>
  <c r="S20" i="864"/>
  <c r="M2" i="863"/>
  <c r="T18" i="864"/>
  <c r="T16" i="864"/>
  <c r="T17" i="864"/>
  <c r="CQ20" i="864"/>
  <c r="BU6" i="861"/>
  <c r="CG5" i="861"/>
  <c r="T43" i="863" a="1"/>
  <c r="T43" i="863" s="1"/>
  <c r="T41" i="863" a="1"/>
  <c r="T41" i="863" s="1"/>
  <c r="T40" i="863" a="1"/>
  <c r="T40" i="863" s="1"/>
  <c r="T33" i="863"/>
  <c r="T42" i="863" a="1"/>
  <c r="T42" i="863" s="1"/>
  <c r="T44" i="863" a="1"/>
  <c r="T44" i="863" s="1"/>
  <c r="T31" i="863"/>
  <c r="T30" i="863"/>
  <c r="U2" i="863"/>
  <c r="U32" i="863" s="1"/>
  <c r="BS5" i="861"/>
  <c r="BG6" i="861"/>
  <c r="BF6" i="861"/>
  <c r="S35" i="863"/>
  <c r="S1700" i="64" s="1"/>
  <c r="S1709" i="64" s="1"/>
  <c r="S34" i="863"/>
  <c r="S17" i="863" s="1"/>
  <c r="BT6" i="861"/>
  <c r="CF5" i="861"/>
  <c r="R18" i="864"/>
  <c r="R17" i="864"/>
  <c r="R16" i="864"/>
  <c r="R1" i="864"/>
  <c r="CQ1" i="864"/>
  <c r="S45" i="863"/>
  <c r="CR18" i="864"/>
  <c r="CR17" i="864"/>
  <c r="CR16" i="864"/>
  <c r="CS2" i="864"/>
  <c r="CS19" i="864" s="1"/>
  <c r="CR7" i="864"/>
  <c r="CR3" i="864"/>
  <c r="CR4" i="864" s="1"/>
  <c r="CH5" i="861"/>
  <c r="BG29" i="1307" l="1"/>
  <c r="BG33" i="1307" s="1"/>
  <c r="BG38" i="1307" s="1"/>
  <c r="BF34" i="1307"/>
  <c r="S926" i="64"/>
  <c r="K924" i="64"/>
  <c r="BT5" i="64"/>
  <c r="BT5" i="863"/>
  <c r="BT5" i="864"/>
  <c r="BU5" i="863"/>
  <c r="S127" i="64"/>
  <c r="S142" i="64"/>
  <c r="R4" i="64"/>
  <c r="R4" i="864"/>
  <c r="BB6" i="64"/>
  <c r="CF5" i="64"/>
  <c r="CG5" i="64"/>
  <c r="BK6" i="64"/>
  <c r="BP5" i="64"/>
  <c r="BL6" i="64"/>
  <c r="BE6" i="64"/>
  <c r="BM6" i="64"/>
  <c r="BT6" i="64"/>
  <c r="BU6" i="64"/>
  <c r="BJ6" i="64"/>
  <c r="BO5" i="64"/>
  <c r="BU5" i="64"/>
  <c r="BX5" i="64"/>
  <c r="U7" i="64"/>
  <c r="S1716" i="64"/>
  <c r="S1712" i="64"/>
  <c r="S1717" i="64" s="1"/>
  <c r="V2" i="64"/>
  <c r="BZ5" i="64"/>
  <c r="BS5" i="64"/>
  <c r="BQ5" i="64"/>
  <c r="T4" i="64"/>
  <c r="BD6" i="64"/>
  <c r="BY5" i="64"/>
  <c r="BH6" i="64"/>
  <c r="U1" i="64"/>
  <c r="BR5" i="64"/>
  <c r="CH5" i="64"/>
  <c r="BF6" i="64"/>
  <c r="BG6" i="64"/>
  <c r="U3" i="64"/>
  <c r="BW5" i="64"/>
  <c r="BC6" i="64"/>
  <c r="BI6" i="64"/>
  <c r="S2805" i="64"/>
  <c r="S2809" i="64" s="1"/>
  <c r="S2811" i="64" s="1"/>
  <c r="BX5" i="864"/>
  <c r="P2" i="861"/>
  <c r="BX5" i="863"/>
  <c r="CK5" i="861"/>
  <c r="BX6" i="861"/>
  <c r="CJ5" i="861"/>
  <c r="BH6" i="863"/>
  <c r="BH6" i="864"/>
  <c r="E2" i="1246"/>
  <c r="BY5" i="863"/>
  <c r="BM6" i="864"/>
  <c r="BY5" i="864"/>
  <c r="BI6" i="863"/>
  <c r="BI6" i="864"/>
  <c r="BM6" i="863"/>
  <c r="BY6" i="861"/>
  <c r="BL6" i="864"/>
  <c r="BL6" i="863"/>
  <c r="BC6" i="863"/>
  <c r="BC6" i="864"/>
  <c r="U1" i="863"/>
  <c r="U1" i="864"/>
  <c r="BW5" i="863"/>
  <c r="BW5" i="864"/>
  <c r="BE6" i="864"/>
  <c r="BE6" i="863"/>
  <c r="BR5" i="864"/>
  <c r="BR5" i="863"/>
  <c r="U3" i="864"/>
  <c r="U3" i="863"/>
  <c r="BW6" i="861"/>
  <c r="BK6" i="864"/>
  <c r="BK6" i="863"/>
  <c r="BP5" i="864"/>
  <c r="BP5" i="863"/>
  <c r="BU6" i="864"/>
  <c r="BU6" i="863"/>
  <c r="CH5" i="864"/>
  <c r="CH5" i="863"/>
  <c r="BF6" i="864"/>
  <c r="BF6" i="863"/>
  <c r="BG6" i="864"/>
  <c r="BG6" i="863"/>
  <c r="CI5" i="861"/>
  <c r="BJ6" i="864"/>
  <c r="BJ6" i="863"/>
  <c r="BZ5" i="864"/>
  <c r="BZ5" i="863"/>
  <c r="BQ5" i="864"/>
  <c r="BQ5" i="863"/>
  <c r="BS5" i="863"/>
  <c r="BS5" i="864"/>
  <c r="U7" i="863"/>
  <c r="U7" i="864"/>
  <c r="BB6" i="864"/>
  <c r="BB6" i="863"/>
  <c r="BD6" i="864"/>
  <c r="BD6" i="863"/>
  <c r="V2" i="864"/>
  <c r="V19" i="864" s="1"/>
  <c r="BO5" i="863"/>
  <c r="BO5" i="864"/>
  <c r="T4" i="864"/>
  <c r="T4" i="863"/>
  <c r="M1" i="864"/>
  <c r="M1" i="64"/>
  <c r="N1" i="863"/>
  <c r="BT6" i="864"/>
  <c r="BT6" i="863"/>
  <c r="N1" i="861"/>
  <c r="N2" i="864"/>
  <c r="N2" i="64"/>
  <c r="CF5" i="864"/>
  <c r="CF5" i="863"/>
  <c r="CG5" i="864"/>
  <c r="CG5" i="863"/>
  <c r="BV6" i="861"/>
  <c r="CD5" i="861"/>
  <c r="CB5" i="861"/>
  <c r="BP6" i="861"/>
  <c r="CL5" i="861"/>
  <c r="U4" i="861"/>
  <c r="CC5" i="861"/>
  <c r="BQ6" i="861"/>
  <c r="BO6" i="861"/>
  <c r="BN6" i="861"/>
  <c r="CA5" i="861"/>
  <c r="W2" i="861"/>
  <c r="V3" i="861"/>
  <c r="AI20" i="861"/>
  <c r="AB2143" i="64"/>
  <c r="AB2145" i="64" s="1"/>
  <c r="L299" i="64"/>
  <c r="L331" i="64"/>
  <c r="S93" i="861"/>
  <c r="S94" i="861" s="1"/>
  <c r="R2908" i="64"/>
  <c r="V7" i="861"/>
  <c r="V1" i="861"/>
  <c r="CR20" i="864"/>
  <c r="CF6" i="861"/>
  <c r="CS16" i="864"/>
  <c r="CS7" i="864"/>
  <c r="CT2" i="864"/>
  <c r="CT19" i="864" s="1"/>
  <c r="CS3" i="864"/>
  <c r="CS4" i="864" s="1"/>
  <c r="CS18" i="864"/>
  <c r="CS17" i="864"/>
  <c r="U43" i="863" a="1"/>
  <c r="U43" i="863" s="1"/>
  <c r="U42" i="863" a="1"/>
  <c r="U42" i="863" s="1"/>
  <c r="U41" i="863" a="1"/>
  <c r="U41" i="863" s="1"/>
  <c r="U40" i="863" a="1"/>
  <c r="U40" i="863" s="1"/>
  <c r="U44" i="863" a="1"/>
  <c r="U44" i="863" s="1"/>
  <c r="U33" i="863"/>
  <c r="U31" i="863"/>
  <c r="V2" i="863"/>
  <c r="V32" i="863" s="1"/>
  <c r="U30" i="863"/>
  <c r="T45" i="863"/>
  <c r="S29" i="861"/>
  <c r="BS6" i="861"/>
  <c r="CE5" i="861"/>
  <c r="BR6" i="861"/>
  <c r="T35" i="863"/>
  <c r="T34" i="863"/>
  <c r="T17" i="863" s="1"/>
  <c r="T29" i="861" s="1"/>
  <c r="T20" i="864"/>
  <c r="T93" i="861" s="1"/>
  <c r="T94" i="861" s="1"/>
  <c r="CG6" i="861"/>
  <c r="U18" i="864"/>
  <c r="U17" i="864"/>
  <c r="U16" i="864"/>
  <c r="N2" i="863"/>
  <c r="CR1" i="864"/>
  <c r="BH29" i="1307" l="1"/>
  <c r="BH33" i="1307" s="1"/>
  <c r="BH38" i="1307" s="1"/>
  <c r="BG34" i="1307"/>
  <c r="S144" i="64"/>
  <c r="S145" i="64" s="1"/>
  <c r="BX6" i="64"/>
  <c r="S1718" i="64"/>
  <c r="CB5" i="64"/>
  <c r="CE5" i="64"/>
  <c r="BN6" i="64"/>
  <c r="CD5" i="64"/>
  <c r="BR6" i="64"/>
  <c r="CA5" i="64"/>
  <c r="CJ5" i="64"/>
  <c r="BS6" i="64"/>
  <c r="BV6" i="64"/>
  <c r="CK5" i="64"/>
  <c r="BQ6" i="64"/>
  <c r="CF6" i="64"/>
  <c r="CC5" i="64"/>
  <c r="U4" i="64"/>
  <c r="CI5" i="64"/>
  <c r="CG6" i="64"/>
  <c r="V1" i="64"/>
  <c r="V3" i="64"/>
  <c r="BY6" i="64"/>
  <c r="BO6" i="64"/>
  <c r="V7" i="64"/>
  <c r="W2" i="64"/>
  <c r="BP6" i="64"/>
  <c r="BW6" i="64"/>
  <c r="BX6" i="863"/>
  <c r="BX6" i="864"/>
  <c r="CJ6" i="861"/>
  <c r="CJ5" i="864"/>
  <c r="CK5" i="863"/>
  <c r="CK5" i="864"/>
  <c r="CJ5" i="863"/>
  <c r="BY6" i="864"/>
  <c r="BY6" i="863"/>
  <c r="W7" i="861"/>
  <c r="CI6" i="861"/>
  <c r="F2" i="1246"/>
  <c r="CH6" i="861"/>
  <c r="W2" i="864"/>
  <c r="W19" i="864" s="1"/>
  <c r="CK6" i="861"/>
  <c r="X2" i="861"/>
  <c r="W1" i="861"/>
  <c r="BR6" i="864"/>
  <c r="BR6" i="863"/>
  <c r="CF6" i="863"/>
  <c r="CF6" i="864"/>
  <c r="CD5" i="864"/>
  <c r="CD5" i="863"/>
  <c r="CE5" i="864"/>
  <c r="CE5" i="863"/>
  <c r="BQ6" i="864"/>
  <c r="BQ6" i="863"/>
  <c r="BV6" i="864"/>
  <c r="BV6" i="863"/>
  <c r="CI5" i="864"/>
  <c r="CI5" i="863"/>
  <c r="CC5" i="864"/>
  <c r="CC5" i="863"/>
  <c r="BP6" i="863"/>
  <c r="BP6" i="864"/>
  <c r="N1" i="864"/>
  <c r="N1" i="64"/>
  <c r="O1" i="863"/>
  <c r="O2" i="864"/>
  <c r="O1" i="861"/>
  <c r="O2" i="64"/>
  <c r="BS6" i="864"/>
  <c r="BS6" i="863"/>
  <c r="CG6" i="864"/>
  <c r="CG6" i="863"/>
  <c r="V3" i="864"/>
  <c r="V3" i="863"/>
  <c r="CB5" i="864"/>
  <c r="CB5" i="863"/>
  <c r="BO6" i="864"/>
  <c r="BO6" i="863"/>
  <c r="V1" i="863"/>
  <c r="V1" i="864"/>
  <c r="CJ6" i="863"/>
  <c r="CL5" i="864"/>
  <c r="CL5" i="863"/>
  <c r="V7" i="864"/>
  <c r="V7" i="863"/>
  <c r="CA5" i="864"/>
  <c r="CA5" i="863"/>
  <c r="BN6" i="864"/>
  <c r="BN6" i="863"/>
  <c r="U4" i="863"/>
  <c r="U4" i="864"/>
  <c r="BW6" i="864"/>
  <c r="BW6" i="863"/>
  <c r="CA6" i="861"/>
  <c r="BZ6" i="861"/>
  <c r="CL6" i="861"/>
  <c r="V4" i="861"/>
  <c r="CC6" i="861"/>
  <c r="W3" i="861"/>
  <c r="CB6" i="861"/>
  <c r="AR20" i="861"/>
  <c r="AV20" i="861"/>
  <c r="AW20" i="861"/>
  <c r="AS20" i="861"/>
  <c r="BD20" i="861"/>
  <c r="AT20" i="861"/>
  <c r="S90" i="861"/>
  <c r="AZ20" i="861"/>
  <c r="AQ20" i="861"/>
  <c r="AY20" i="861"/>
  <c r="AU20" i="861"/>
  <c r="BB20" i="861"/>
  <c r="AX20" i="861"/>
  <c r="BA20" i="861"/>
  <c r="T1700" i="64"/>
  <c r="AC2143" i="64"/>
  <c r="AC2145" i="64" s="1"/>
  <c r="M299" i="64"/>
  <c r="M331" i="64"/>
  <c r="CS1" i="864"/>
  <c r="V18" i="864"/>
  <c r="V17" i="864"/>
  <c r="V16" i="864"/>
  <c r="U45" i="863"/>
  <c r="CS20" i="864"/>
  <c r="U20" i="864"/>
  <c r="U93" i="861" s="1"/>
  <c r="U94" i="861" s="1"/>
  <c r="CE6" i="861"/>
  <c r="CD6" i="861"/>
  <c r="U34" i="863"/>
  <c r="U17" i="863" s="1"/>
  <c r="U29" i="861" s="1"/>
  <c r="U35" i="863"/>
  <c r="V44" i="863" a="1"/>
  <c r="V44" i="863" s="1"/>
  <c r="V43" i="863" a="1"/>
  <c r="V43" i="863" s="1"/>
  <c r="V42" i="863" a="1"/>
  <c r="V42" i="863" s="1"/>
  <c r="V30" i="863"/>
  <c r="V41" i="863" a="1"/>
  <c r="V41" i="863" s="1"/>
  <c r="V40" i="863" a="1"/>
  <c r="V40" i="863" s="1"/>
  <c r="V31" i="863"/>
  <c r="V33" i="863"/>
  <c r="W2" i="863"/>
  <c r="W32" i="863" s="1"/>
  <c r="O2" i="863"/>
  <c r="CT16" i="864"/>
  <c r="CT18" i="864"/>
  <c r="CT17" i="864"/>
  <c r="CT3" i="864"/>
  <c r="CT4" i="864" s="1"/>
  <c r="CT7" i="864"/>
  <c r="CU2" i="864"/>
  <c r="CU19" i="864" s="1"/>
  <c r="E13" i="860"/>
  <c r="B13" i="860" s="1"/>
  <c r="E12" i="860"/>
  <c r="B12" i="860" s="1"/>
  <c r="E11" i="860"/>
  <c r="CN9" i="860"/>
  <c r="CN8" i="860"/>
  <c r="CO7" i="860"/>
  <c r="CP7" i="860" s="1"/>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L7" i="860"/>
  <c r="CN3" i="860"/>
  <c r="CO2" i="860"/>
  <c r="CM2" i="860"/>
  <c r="B2" i="860"/>
  <c r="B2407" i="64"/>
  <c r="B2413" i="64"/>
  <c r="B2370" i="64"/>
  <c r="B2373" i="64"/>
  <c r="B2379" i="64"/>
  <c r="B1669" i="64"/>
  <c r="B1777" i="64"/>
  <c r="E1777" i="64"/>
  <c r="B1741" i="64"/>
  <c r="E1741" i="64"/>
  <c r="B1634" i="64"/>
  <c r="E1634" i="64"/>
  <c r="G1634" i="64" s="1"/>
  <c r="E2453" i="64"/>
  <c r="G2453" i="64" s="1"/>
  <c r="R2453" i="64"/>
  <c r="E2454" i="64"/>
  <c r="E2412" i="64"/>
  <c r="E2413" i="64"/>
  <c r="E2414" i="64"/>
  <c r="E1678" i="64"/>
  <c r="E1679" i="64"/>
  <c r="E1680" i="64"/>
  <c r="E1681" i="64"/>
  <c r="E1669" i="64"/>
  <c r="BI29" i="1307" l="1"/>
  <c r="BI33" i="1307" s="1"/>
  <c r="BI38" i="1307" s="1"/>
  <c r="BH34" i="1307"/>
  <c r="CJ6" i="864"/>
  <c r="W7" i="64"/>
  <c r="CE6" i="64"/>
  <c r="CA6" i="64"/>
  <c r="CH6" i="64"/>
  <c r="BZ6" i="64"/>
  <c r="CB6" i="64"/>
  <c r="CI6" i="64"/>
  <c r="CJ6" i="64"/>
  <c r="CK6" i="64"/>
  <c r="CD6" i="64"/>
  <c r="W3" i="64"/>
  <c r="CI6" i="863"/>
  <c r="CC6" i="64"/>
  <c r="W1" i="64"/>
  <c r="V4" i="64"/>
  <c r="X2" i="64"/>
  <c r="W7" i="863"/>
  <c r="X7" i="861"/>
  <c r="X1" i="861"/>
  <c r="G2" i="1246"/>
  <c r="CI6" i="864"/>
  <c r="W7" i="864"/>
  <c r="CH6" i="863"/>
  <c r="CH6" i="864"/>
  <c r="Y2" i="861"/>
  <c r="X3" i="861"/>
  <c r="W1" i="864"/>
  <c r="W1" i="863"/>
  <c r="CK6" i="863"/>
  <c r="CK6" i="864"/>
  <c r="J2121" i="64"/>
  <c r="X2" i="864"/>
  <c r="X19" i="864" s="1"/>
  <c r="CE6" i="864"/>
  <c r="CE6" i="863"/>
  <c r="J2122" i="64"/>
  <c r="W3" i="863"/>
  <c r="W3" i="864"/>
  <c r="CD6" i="864"/>
  <c r="CD6" i="863"/>
  <c r="CC6" i="864"/>
  <c r="CC6" i="863"/>
  <c r="CL6" i="864"/>
  <c r="CL6" i="863"/>
  <c r="BZ6" i="864"/>
  <c r="BZ6" i="863"/>
  <c r="O1" i="864"/>
  <c r="O1" i="64"/>
  <c r="P1" i="863"/>
  <c r="P1" i="861"/>
  <c r="P2" i="864"/>
  <c r="P2" i="64"/>
  <c r="CA6" i="864"/>
  <c r="CA6" i="863"/>
  <c r="V4" i="864"/>
  <c r="V4" i="863"/>
  <c r="CB6" i="864"/>
  <c r="CB6" i="863"/>
  <c r="W4" i="861"/>
  <c r="I1712" i="64"/>
  <c r="BG20" i="861"/>
  <c r="BI20" i="861"/>
  <c r="BJ20" i="861"/>
  <c r="BE20" i="861"/>
  <c r="S43" i="861"/>
  <c r="BF20" i="861"/>
  <c r="BH20" i="861"/>
  <c r="U1700" i="64"/>
  <c r="BC20" i="861"/>
  <c r="T90" i="861"/>
  <c r="AD2143" i="64"/>
  <c r="CN1" i="860"/>
  <c r="CM1" i="860" s="1"/>
  <c r="N299" i="64"/>
  <c r="N331" i="64"/>
  <c r="CT20" i="864"/>
  <c r="V20" i="864"/>
  <c r="V93" i="861" s="1"/>
  <c r="V94" i="861" s="1"/>
  <c r="CU18" i="864"/>
  <c r="CU17" i="864"/>
  <c r="CU16" i="864"/>
  <c r="CU3" i="864"/>
  <c r="CU4" i="864" s="1"/>
  <c r="CU7" i="864"/>
  <c r="CV2" i="864"/>
  <c r="CV19" i="864" s="1"/>
  <c r="P2" i="863"/>
  <c r="V45" i="863"/>
  <c r="V34" i="863"/>
  <c r="V17" i="863" s="1"/>
  <c r="V29" i="861" s="1"/>
  <c r="V35" i="863"/>
  <c r="W18" i="864"/>
  <c r="W17" i="864"/>
  <c r="W16" i="864"/>
  <c r="CT1" i="864"/>
  <c r="W43" i="863" a="1"/>
  <c r="W43" i="863" s="1"/>
  <c r="W44" i="863" a="1"/>
  <c r="W44" i="863" s="1"/>
  <c r="W42" i="863" a="1"/>
  <c r="W42" i="863" s="1"/>
  <c r="W30" i="863"/>
  <c r="W41" i="863" a="1"/>
  <c r="W41" i="863" s="1"/>
  <c r="W40" i="863" a="1"/>
  <c r="W40" i="863" s="1"/>
  <c r="W31" i="863"/>
  <c r="X2" i="863"/>
  <c r="X32" i="863" s="1"/>
  <c r="W33" i="863"/>
  <c r="CP2" i="860"/>
  <c r="CO3" i="860"/>
  <c r="CN4" i="860"/>
  <c r="CO8" i="860"/>
  <c r="CO9" i="860"/>
  <c r="B2461" i="64"/>
  <c r="B2462" i="64"/>
  <c r="B2463" i="64"/>
  <c r="B2464" i="64"/>
  <c r="B2465" i="64"/>
  <c r="B2466" i="64"/>
  <c r="B2467" i="64"/>
  <c r="B2460" i="64"/>
  <c r="B2715" i="64"/>
  <c r="B2717" i="64" s="1"/>
  <c r="R836" i="64"/>
  <c r="T836" i="64"/>
  <c r="U836" i="64"/>
  <c r="V836" i="64"/>
  <c r="W836" i="64"/>
  <c r="X836" i="64"/>
  <c r="Y836" i="64"/>
  <c r="Z836" i="64"/>
  <c r="AA836" i="64"/>
  <c r="AB836" i="64"/>
  <c r="AC836" i="64"/>
  <c r="AD836" i="64"/>
  <c r="AE836" i="64"/>
  <c r="AF836" i="64"/>
  <c r="AG836" i="64"/>
  <c r="AH836" i="64"/>
  <c r="AI836" i="64"/>
  <c r="AJ836" i="64"/>
  <c r="AK836" i="64"/>
  <c r="AL836" i="64"/>
  <c r="AM836" i="64"/>
  <c r="AN836" i="64"/>
  <c r="AO836" i="64"/>
  <c r="AP836" i="64"/>
  <c r="AQ836" i="64"/>
  <c r="AR836" i="64"/>
  <c r="AS836" i="64"/>
  <c r="AT836" i="64"/>
  <c r="AU836" i="64"/>
  <c r="AV836" i="64"/>
  <c r="AW836" i="64"/>
  <c r="AX836" i="64"/>
  <c r="AY836" i="64"/>
  <c r="AZ836" i="64"/>
  <c r="BA836" i="64"/>
  <c r="BB836" i="64"/>
  <c r="BC836" i="64"/>
  <c r="BD836" i="64"/>
  <c r="BE836" i="64"/>
  <c r="BF836" i="64"/>
  <c r="BG836" i="64"/>
  <c r="BH836" i="64"/>
  <c r="BI836" i="64"/>
  <c r="BJ836" i="64"/>
  <c r="BK836" i="64"/>
  <c r="BL836" i="64"/>
  <c r="BM836" i="64"/>
  <c r="BN836" i="64"/>
  <c r="BO836" i="64"/>
  <c r="BP836" i="64"/>
  <c r="BQ836" i="64"/>
  <c r="BR836" i="64"/>
  <c r="BS836" i="64"/>
  <c r="BT836" i="64"/>
  <c r="BU836" i="64"/>
  <c r="BV836" i="64"/>
  <c r="BW836" i="64"/>
  <c r="BX836" i="64"/>
  <c r="BY836" i="64"/>
  <c r="BZ836" i="64"/>
  <c r="CA836" i="64"/>
  <c r="CB836" i="64"/>
  <c r="CC836" i="64"/>
  <c r="CD836" i="64"/>
  <c r="CE836" i="64"/>
  <c r="CF836" i="64"/>
  <c r="CG836" i="64"/>
  <c r="CH836" i="64"/>
  <c r="CI836" i="64"/>
  <c r="CJ836" i="64"/>
  <c r="CK836" i="64"/>
  <c r="E844" i="64"/>
  <c r="E845" i="64"/>
  <c r="E846" i="64"/>
  <c r="E847" i="64"/>
  <c r="E848" i="64"/>
  <c r="E849" i="64"/>
  <c r="E850" i="64"/>
  <c r="E851" i="64"/>
  <c r="E852" i="64"/>
  <c r="E853" i="64"/>
  <c r="E854" i="64"/>
  <c r="G854" i="64" s="1"/>
  <c r="B869" i="64"/>
  <c r="E869" i="64"/>
  <c r="B868" i="64"/>
  <c r="E868" i="64"/>
  <c r="B867" i="64"/>
  <c r="E867" i="64"/>
  <c r="CK866" i="64"/>
  <c r="CJ866" i="64"/>
  <c r="CI866" i="64"/>
  <c r="CH866" i="64"/>
  <c r="CG866" i="64"/>
  <c r="CF866" i="64"/>
  <c r="CE866" i="64"/>
  <c r="CD866" i="64"/>
  <c r="CC866" i="64"/>
  <c r="CB866" i="64"/>
  <c r="CA866" i="64"/>
  <c r="BZ866" i="64"/>
  <c r="BY866" i="64"/>
  <c r="BX866" i="64"/>
  <c r="BW866" i="64"/>
  <c r="BV866" i="64"/>
  <c r="BU866" i="64"/>
  <c r="BT866" i="64"/>
  <c r="BS866" i="64"/>
  <c r="BR866" i="64"/>
  <c r="BQ866" i="64"/>
  <c r="BP866" i="64"/>
  <c r="BO866" i="64"/>
  <c r="BN866" i="64"/>
  <c r="BM866" i="64"/>
  <c r="BL866" i="64"/>
  <c r="BK866" i="64"/>
  <c r="BJ866" i="64"/>
  <c r="BI866" i="64"/>
  <c r="BH866" i="64"/>
  <c r="BG866" i="64"/>
  <c r="BF866" i="64"/>
  <c r="BE866" i="64"/>
  <c r="BD866" i="64"/>
  <c r="BC866" i="64"/>
  <c r="BB866" i="64"/>
  <c r="BA866" i="64"/>
  <c r="AZ866" i="64"/>
  <c r="AY866" i="64"/>
  <c r="AX866" i="64"/>
  <c r="AW866" i="64"/>
  <c r="AV866" i="64"/>
  <c r="AU866" i="64"/>
  <c r="AT866" i="64"/>
  <c r="AS866" i="64"/>
  <c r="AR866" i="64"/>
  <c r="AQ866" i="64"/>
  <c r="AP866" i="64"/>
  <c r="AO866" i="64"/>
  <c r="AN866" i="64"/>
  <c r="AM866" i="64"/>
  <c r="AL866" i="64"/>
  <c r="AK866" i="64"/>
  <c r="AJ866" i="64"/>
  <c r="AI866" i="64"/>
  <c r="AH866" i="64"/>
  <c r="AG866" i="64"/>
  <c r="AF866" i="64"/>
  <c r="AE866" i="64"/>
  <c r="AD866" i="64"/>
  <c r="AC866" i="64"/>
  <c r="AB866" i="64"/>
  <c r="AA866" i="64"/>
  <c r="Z866" i="64"/>
  <c r="Y866" i="64"/>
  <c r="X866" i="64"/>
  <c r="W866" i="64"/>
  <c r="V866" i="64"/>
  <c r="U866" i="64"/>
  <c r="T866" i="64"/>
  <c r="B866" i="64"/>
  <c r="E866" i="64"/>
  <c r="E865" i="64"/>
  <c r="CK864" i="64"/>
  <c r="CJ864" i="64"/>
  <c r="CI864" i="64"/>
  <c r="CH864" i="64"/>
  <c r="CG864" i="64"/>
  <c r="CF864" i="64"/>
  <c r="CE864" i="64"/>
  <c r="CD864" i="64"/>
  <c r="CC864" i="64"/>
  <c r="CB864" i="64"/>
  <c r="CA864" i="64"/>
  <c r="BZ864" i="64"/>
  <c r="BY864" i="64"/>
  <c r="BX864" i="64"/>
  <c r="BW864" i="64"/>
  <c r="BV864" i="64"/>
  <c r="BU864" i="64"/>
  <c r="BT864" i="64"/>
  <c r="BS864" i="64"/>
  <c r="BR864" i="64"/>
  <c r="BQ864" i="64"/>
  <c r="BP864" i="64"/>
  <c r="BO864" i="64"/>
  <c r="BN864" i="64"/>
  <c r="BM864" i="64"/>
  <c r="BL864" i="64"/>
  <c r="BK864" i="64"/>
  <c r="BJ864" i="64"/>
  <c r="BI864" i="64"/>
  <c r="BH864" i="64"/>
  <c r="BG864" i="64"/>
  <c r="BF864" i="64"/>
  <c r="BE864" i="64"/>
  <c r="BD864" i="64"/>
  <c r="BC864" i="64"/>
  <c r="BB864" i="64"/>
  <c r="BA864" i="64"/>
  <c r="AZ864" i="64"/>
  <c r="AY864" i="64"/>
  <c r="AX864" i="64"/>
  <c r="AW864" i="64"/>
  <c r="AV864" i="64"/>
  <c r="AU864" i="64"/>
  <c r="AT864" i="64"/>
  <c r="AS864" i="64"/>
  <c r="AR864" i="64"/>
  <c r="AQ864" i="64"/>
  <c r="AP864" i="64"/>
  <c r="AO864" i="64"/>
  <c r="AN864" i="64"/>
  <c r="AM864" i="64"/>
  <c r="AL864" i="64"/>
  <c r="AK864" i="64"/>
  <c r="AJ864" i="64"/>
  <c r="AI864" i="64"/>
  <c r="AH864" i="64"/>
  <c r="AG864" i="64"/>
  <c r="AF864" i="64"/>
  <c r="AE864" i="64"/>
  <c r="AD864" i="64"/>
  <c r="AC864" i="64"/>
  <c r="AB864" i="64"/>
  <c r="AA864" i="64"/>
  <c r="Z864" i="64"/>
  <c r="Y864" i="64"/>
  <c r="X864" i="64"/>
  <c r="W864" i="64"/>
  <c r="V864" i="64"/>
  <c r="U864" i="64"/>
  <c r="T864" i="64"/>
  <c r="E864" i="64"/>
  <c r="E863" i="64"/>
  <c r="B862" i="64"/>
  <c r="E862" i="64"/>
  <c r="E855" i="64"/>
  <c r="E843" i="64"/>
  <c r="E841" i="64"/>
  <c r="E1665" i="64"/>
  <c r="G1665" i="64" s="1"/>
  <c r="E2438" i="64"/>
  <c r="E2439" i="64"/>
  <c r="E2440" i="64"/>
  <c r="E2441" i="64"/>
  <c r="E2442" i="64"/>
  <c r="E2443" i="64"/>
  <c r="E2444" i="64"/>
  <c r="E2445" i="64"/>
  <c r="E2446" i="64"/>
  <c r="E2447" i="64"/>
  <c r="B2438" i="64"/>
  <c r="E2467" i="64"/>
  <c r="E2466" i="64"/>
  <c r="E2465" i="64"/>
  <c r="E2464" i="64"/>
  <c r="E2463" i="64"/>
  <c r="E2462" i="64"/>
  <c r="E2461" i="64"/>
  <c r="E2460" i="64"/>
  <c r="E2458" i="64"/>
  <c r="E2457" i="64"/>
  <c r="J2456" i="64"/>
  <c r="E2456" i="64"/>
  <c r="E2455" i="64"/>
  <c r="E2452" i="64"/>
  <c r="E2451" i="64"/>
  <c r="E2450" i="64"/>
  <c r="E2449" i="64"/>
  <c r="E2448" i="64"/>
  <c r="G2448" i="64" s="1"/>
  <c r="E2437" i="64"/>
  <c r="E2436" i="64"/>
  <c r="G2436" i="64" s="1"/>
  <c r="E2435" i="64"/>
  <c r="G2435" i="64" s="1"/>
  <c r="E2433" i="64"/>
  <c r="B2725" i="64"/>
  <c r="E2725" i="64"/>
  <c r="B2724" i="64"/>
  <c r="E2724" i="64"/>
  <c r="B2723" i="64"/>
  <c r="E2723" i="64"/>
  <c r="B2722" i="64"/>
  <c r="E2722" i="64"/>
  <c r="CK2721" i="64"/>
  <c r="CJ2721" i="64"/>
  <c r="CI2721" i="64"/>
  <c r="CH2721" i="64"/>
  <c r="CG2721" i="64"/>
  <c r="CF2721" i="64"/>
  <c r="CE2721" i="64"/>
  <c r="CD2721" i="64"/>
  <c r="CC2721" i="64"/>
  <c r="CB2721" i="64"/>
  <c r="CA2721" i="64"/>
  <c r="BZ2721" i="64"/>
  <c r="BY2721" i="64"/>
  <c r="BX2721" i="64"/>
  <c r="BW2721" i="64"/>
  <c r="BV2721" i="64"/>
  <c r="BU2721" i="64"/>
  <c r="BT2721" i="64"/>
  <c r="BS2721" i="64"/>
  <c r="BR2721" i="64"/>
  <c r="BQ2721" i="64"/>
  <c r="BP2721" i="64"/>
  <c r="BO2721" i="64"/>
  <c r="BN2721" i="64"/>
  <c r="BM2721" i="64"/>
  <c r="BL2721" i="64"/>
  <c r="BK2721" i="64"/>
  <c r="BJ2721" i="64"/>
  <c r="BI2721" i="64"/>
  <c r="BH2721" i="64"/>
  <c r="BG2721" i="64"/>
  <c r="BF2721" i="64"/>
  <c r="BE2721" i="64"/>
  <c r="BD2721" i="64"/>
  <c r="BC2721" i="64"/>
  <c r="BB2721" i="64"/>
  <c r="BA2721" i="64"/>
  <c r="AZ2721" i="64"/>
  <c r="AY2721" i="64"/>
  <c r="AX2721" i="64"/>
  <c r="AW2721" i="64"/>
  <c r="AV2721" i="64"/>
  <c r="AU2721" i="64"/>
  <c r="AT2721" i="64"/>
  <c r="AS2721" i="64"/>
  <c r="AR2721" i="64"/>
  <c r="AQ2721" i="64"/>
  <c r="AP2721" i="64"/>
  <c r="AO2721" i="64"/>
  <c r="AN2721" i="64"/>
  <c r="AM2721" i="64"/>
  <c r="AL2721" i="64"/>
  <c r="AK2721" i="64"/>
  <c r="AJ2721" i="64"/>
  <c r="AI2721" i="64"/>
  <c r="AH2721" i="64"/>
  <c r="AG2721" i="64"/>
  <c r="AF2721" i="64"/>
  <c r="AE2721" i="64"/>
  <c r="AD2721" i="64"/>
  <c r="AC2721" i="64"/>
  <c r="AB2721" i="64"/>
  <c r="AA2721" i="64"/>
  <c r="Z2721" i="64"/>
  <c r="Y2721" i="64"/>
  <c r="X2721" i="64"/>
  <c r="W2721" i="64"/>
  <c r="V2721" i="64"/>
  <c r="U2721" i="64"/>
  <c r="T2721" i="64"/>
  <c r="E2721" i="64"/>
  <c r="E2720" i="64"/>
  <c r="B2719" i="64"/>
  <c r="E2719" i="64"/>
  <c r="B2718" i="64"/>
  <c r="E2718" i="64"/>
  <c r="E2717" i="64"/>
  <c r="E2716" i="64"/>
  <c r="E2715" i="64"/>
  <c r="E2714" i="64"/>
  <c r="E598" i="64"/>
  <c r="B597" i="64"/>
  <c r="E597" i="64"/>
  <c r="B596" i="64"/>
  <c r="E596" i="64"/>
  <c r="B595" i="64"/>
  <c r="E595" i="64"/>
  <c r="B594" i="64"/>
  <c r="E594" i="64"/>
  <c r="CK593" i="64"/>
  <c r="CJ593" i="64"/>
  <c r="CI593" i="64"/>
  <c r="CH593" i="64"/>
  <c r="CG593" i="64"/>
  <c r="CF593" i="64"/>
  <c r="CE593" i="64"/>
  <c r="CD593" i="64"/>
  <c r="CC593" i="64"/>
  <c r="CB593" i="64"/>
  <c r="CA593" i="64"/>
  <c r="BZ593" i="64"/>
  <c r="BX593" i="64"/>
  <c r="BW593" i="64"/>
  <c r="BV593" i="64"/>
  <c r="BU593" i="64"/>
  <c r="BT593" i="64"/>
  <c r="BS593" i="64"/>
  <c r="BR593" i="64"/>
  <c r="BQ593" i="64"/>
  <c r="BP593" i="64"/>
  <c r="BO593" i="64"/>
  <c r="BN593" i="64"/>
  <c r="BM593" i="64"/>
  <c r="BL593" i="64"/>
  <c r="BK593" i="64"/>
  <c r="BJ593" i="64"/>
  <c r="BI593" i="64"/>
  <c r="BH593" i="64"/>
  <c r="BG593" i="64"/>
  <c r="BF593" i="64"/>
  <c r="BE593" i="64"/>
  <c r="BD593" i="64"/>
  <c r="BC593" i="64"/>
  <c r="BB593" i="64"/>
  <c r="BA593" i="64"/>
  <c r="AZ593" i="64"/>
  <c r="AY593" i="64"/>
  <c r="AX593" i="64"/>
  <c r="AW593" i="64"/>
  <c r="AV593" i="64"/>
  <c r="AU593" i="64"/>
  <c r="AT593" i="64"/>
  <c r="AS593" i="64"/>
  <c r="AR593" i="64"/>
  <c r="AQ593" i="64"/>
  <c r="AP593" i="64"/>
  <c r="AO593" i="64"/>
  <c r="AN593" i="64"/>
  <c r="AM593" i="64"/>
  <c r="AL593" i="64"/>
  <c r="AK593" i="64"/>
  <c r="AJ593" i="64"/>
  <c r="AI593" i="64"/>
  <c r="AH593" i="64"/>
  <c r="AG593" i="64"/>
  <c r="AF593" i="64"/>
  <c r="AE593" i="64"/>
  <c r="AD593" i="64"/>
  <c r="AC593" i="64"/>
  <c r="AB593" i="64"/>
  <c r="AA593" i="64"/>
  <c r="Z593" i="64"/>
  <c r="Y593" i="64"/>
  <c r="X593" i="64"/>
  <c r="W593" i="64"/>
  <c r="V593" i="64"/>
  <c r="U593" i="64"/>
  <c r="T593" i="64"/>
  <c r="B593" i="64"/>
  <c r="E593" i="64"/>
  <c r="E592" i="64"/>
  <c r="B591" i="64"/>
  <c r="B589" i="64" s="1"/>
  <c r="E591" i="64"/>
  <c r="E589" i="64"/>
  <c r="E588" i="64"/>
  <c r="E587" i="64"/>
  <c r="E586" i="64"/>
  <c r="E585" i="64"/>
  <c r="E2688" i="64"/>
  <c r="E2689" i="64"/>
  <c r="E2690" i="64"/>
  <c r="E2691" i="64"/>
  <c r="E2692" i="64"/>
  <c r="E2693" i="64"/>
  <c r="E2694" i="64"/>
  <c r="E2695" i="64"/>
  <c r="E2696" i="64"/>
  <c r="B2689" i="64"/>
  <c r="B2704" i="64"/>
  <c r="E2704" i="64"/>
  <c r="B2703" i="64"/>
  <c r="E2703" i="64"/>
  <c r="B2702" i="64"/>
  <c r="E2702" i="64"/>
  <c r="B2701" i="64"/>
  <c r="E2701" i="64"/>
  <c r="B2700" i="64"/>
  <c r="E2700" i="64"/>
  <c r="B2699" i="64"/>
  <c r="E2699" i="64"/>
  <c r="B2698" i="64"/>
  <c r="E2698" i="64"/>
  <c r="B2697" i="64"/>
  <c r="E2697" i="64"/>
  <c r="H2696" i="64"/>
  <c r="I2693" i="64"/>
  <c r="I2694" i="64" s="1"/>
  <c r="I2695" i="64" s="1"/>
  <c r="B2688" i="64"/>
  <c r="E2687" i="64"/>
  <c r="T2645" i="64"/>
  <c r="U2645" i="64"/>
  <c r="V2645" i="64"/>
  <c r="W2645" i="64"/>
  <c r="X2645" i="64"/>
  <c r="Y2645" i="64"/>
  <c r="Z2645" i="64"/>
  <c r="AA2645" i="64"/>
  <c r="AB2645" i="64"/>
  <c r="AC2645" i="64"/>
  <c r="AD2645" i="64"/>
  <c r="AE2645" i="64"/>
  <c r="AF2645" i="64"/>
  <c r="AG2645" i="64"/>
  <c r="AH2645" i="64"/>
  <c r="AI2645" i="64"/>
  <c r="AJ2645" i="64"/>
  <c r="AK2645" i="64"/>
  <c r="AL2645" i="64"/>
  <c r="AM2645" i="64"/>
  <c r="AN2645" i="64"/>
  <c r="AO2645" i="64"/>
  <c r="AP2645" i="64"/>
  <c r="AQ2645" i="64"/>
  <c r="AR2645" i="64"/>
  <c r="AS2645" i="64"/>
  <c r="AT2645" i="64"/>
  <c r="AU2645" i="64"/>
  <c r="AV2645" i="64"/>
  <c r="AW2645" i="64"/>
  <c r="AX2645" i="64"/>
  <c r="AY2645" i="64"/>
  <c r="AZ2645" i="64"/>
  <c r="BA2645" i="64"/>
  <c r="BB2645" i="64"/>
  <c r="BC2645" i="64"/>
  <c r="BD2645" i="64"/>
  <c r="BE2645" i="64"/>
  <c r="BF2645" i="64"/>
  <c r="BG2645" i="64"/>
  <c r="BH2645" i="64"/>
  <c r="BI2645" i="64"/>
  <c r="BJ2645" i="64"/>
  <c r="BK2645" i="64"/>
  <c r="BL2645" i="64"/>
  <c r="BM2645" i="64"/>
  <c r="BN2645" i="64"/>
  <c r="BO2645" i="64"/>
  <c r="BP2645" i="64"/>
  <c r="BQ2645" i="64"/>
  <c r="BR2645" i="64"/>
  <c r="BS2645" i="64"/>
  <c r="BT2645" i="64"/>
  <c r="BU2645" i="64"/>
  <c r="BV2645" i="64"/>
  <c r="BW2645" i="64"/>
  <c r="BX2645" i="64"/>
  <c r="BY2645" i="64"/>
  <c r="BZ2645" i="64"/>
  <c r="CA2645" i="64"/>
  <c r="CB2645" i="64"/>
  <c r="CC2645" i="64"/>
  <c r="CD2645" i="64"/>
  <c r="CE2645" i="64"/>
  <c r="CF2645" i="64"/>
  <c r="CG2645" i="64"/>
  <c r="CH2645" i="64"/>
  <c r="CI2645" i="64"/>
  <c r="CJ2645" i="64"/>
  <c r="CK2645" i="64"/>
  <c r="T2612" i="64"/>
  <c r="U2612" i="64"/>
  <c r="V2612" i="64"/>
  <c r="W2612" i="64"/>
  <c r="X2612" i="64"/>
  <c r="Y2612" i="64"/>
  <c r="Z2612" i="64"/>
  <c r="AA2612" i="64"/>
  <c r="AB2612" i="64"/>
  <c r="AC2612" i="64"/>
  <c r="AD2612" i="64"/>
  <c r="AE2612" i="64"/>
  <c r="AF2612" i="64"/>
  <c r="AG2612" i="64"/>
  <c r="AH2612" i="64"/>
  <c r="AI2612" i="64"/>
  <c r="AJ2612" i="64"/>
  <c r="AK2612" i="64"/>
  <c r="AL2612" i="64"/>
  <c r="AM2612" i="64"/>
  <c r="AN2612" i="64"/>
  <c r="AO2612" i="64"/>
  <c r="AP2612" i="64"/>
  <c r="AQ2612" i="64"/>
  <c r="AR2612" i="64"/>
  <c r="AS2612" i="64"/>
  <c r="AT2612" i="64"/>
  <c r="AU2612" i="64"/>
  <c r="AV2612" i="64"/>
  <c r="AW2612" i="64"/>
  <c r="AX2612" i="64"/>
  <c r="AY2612" i="64"/>
  <c r="AZ2612" i="64"/>
  <c r="BA2612" i="64"/>
  <c r="BB2612" i="64"/>
  <c r="BC2612" i="64"/>
  <c r="BD2612" i="64"/>
  <c r="BE2612" i="64"/>
  <c r="BF2612" i="64"/>
  <c r="BG2612" i="64"/>
  <c r="BH2612" i="64"/>
  <c r="BI2612" i="64"/>
  <c r="BJ2612" i="64"/>
  <c r="BK2612" i="64"/>
  <c r="BL2612" i="64"/>
  <c r="BM2612" i="64"/>
  <c r="BN2612" i="64"/>
  <c r="BO2612" i="64"/>
  <c r="BP2612" i="64"/>
  <c r="BQ2612" i="64"/>
  <c r="BR2612" i="64"/>
  <c r="BS2612" i="64"/>
  <c r="BT2612" i="64"/>
  <c r="BU2612" i="64"/>
  <c r="BV2612" i="64"/>
  <c r="BW2612" i="64"/>
  <c r="BX2612" i="64"/>
  <c r="BY2612" i="64"/>
  <c r="BZ2612" i="64"/>
  <c r="CA2612" i="64"/>
  <c r="CB2612" i="64"/>
  <c r="CC2612" i="64"/>
  <c r="CD2612" i="64"/>
  <c r="CE2612" i="64"/>
  <c r="CF2612" i="64"/>
  <c r="CG2612" i="64"/>
  <c r="CH2612" i="64"/>
  <c r="CI2612" i="64"/>
  <c r="CJ2612" i="64"/>
  <c r="CK2612" i="64"/>
  <c r="B2677" i="64"/>
  <c r="E2677" i="64"/>
  <c r="B2676" i="64"/>
  <c r="E2676" i="64"/>
  <c r="B2675" i="64"/>
  <c r="E2675" i="64"/>
  <c r="B2674" i="64"/>
  <c r="E2674" i="64"/>
  <c r="B2673" i="64"/>
  <c r="E2673" i="64"/>
  <c r="B2672" i="64"/>
  <c r="E2672" i="64"/>
  <c r="B2671" i="64"/>
  <c r="E2671" i="64"/>
  <c r="B2670" i="64"/>
  <c r="E2670" i="64"/>
  <c r="H2669" i="64"/>
  <c r="I2666" i="64"/>
  <c r="I2667" i="64" s="1"/>
  <c r="I2668" i="64" s="1"/>
  <c r="B2662" i="64"/>
  <c r="B2661" i="64"/>
  <c r="E2661" i="64"/>
  <c r="E2660" i="64"/>
  <c r="B2627" i="64"/>
  <c r="B2650" i="64"/>
  <c r="E2650" i="64"/>
  <c r="B2649" i="64"/>
  <c r="E2649" i="64"/>
  <c r="B2648" i="64"/>
  <c r="E2648" i="64"/>
  <c r="B2647" i="64"/>
  <c r="E2647" i="64"/>
  <c r="B2646" i="64"/>
  <c r="E2646" i="64"/>
  <c r="B2645" i="64"/>
  <c r="E2645" i="64"/>
  <c r="B2644" i="64"/>
  <c r="E2644" i="64"/>
  <c r="B2643" i="64"/>
  <c r="E2643" i="64"/>
  <c r="H2642" i="64"/>
  <c r="I2631" i="64"/>
  <c r="I2632" i="64" s="1"/>
  <c r="I2633" i="64" s="1"/>
  <c r="I2634" i="64" s="1"/>
  <c r="I2635" i="64" s="1"/>
  <c r="I2636" i="64" s="1"/>
  <c r="I2637" i="64" s="1"/>
  <c r="I2638" i="64" s="1"/>
  <c r="I2639" i="64" s="1"/>
  <c r="I2640" i="64" s="1"/>
  <c r="I2641" i="64" s="1"/>
  <c r="B2631" i="64"/>
  <c r="B2632" i="64" s="1"/>
  <c r="B2633" i="64" s="1"/>
  <c r="B2634" i="64" s="1"/>
  <c r="B2635" i="64" s="1"/>
  <c r="B2636" i="64" s="1"/>
  <c r="B2637" i="64" s="1"/>
  <c r="B2638" i="64" s="1"/>
  <c r="B2639" i="64" s="1"/>
  <c r="B2640" i="64" s="1"/>
  <c r="B2641" i="64" s="1"/>
  <c r="B2626" i="64"/>
  <c r="E2626" i="64"/>
  <c r="E2625" i="64"/>
  <c r="B2610" i="64"/>
  <c r="B2611" i="64"/>
  <c r="B2612" i="64"/>
  <c r="B2613" i="64"/>
  <c r="B2614" i="64"/>
  <c r="B2615" i="64"/>
  <c r="B2616" i="64"/>
  <c r="B2593" i="64"/>
  <c r="I2597" i="64"/>
  <c r="I2598" i="64" s="1"/>
  <c r="I2599" i="64" s="1"/>
  <c r="I2600" i="64" s="1"/>
  <c r="I2601" i="64" s="1"/>
  <c r="I2602" i="64" s="1"/>
  <c r="I2603" i="64" s="1"/>
  <c r="I2604" i="64" s="1"/>
  <c r="I2605" i="64" s="1"/>
  <c r="I2606" i="64" s="1"/>
  <c r="I2607" i="64" s="1"/>
  <c r="B2597" i="64"/>
  <c r="B2598" i="64" s="1"/>
  <c r="B2599" i="64" s="1"/>
  <c r="B2600" i="64" s="1"/>
  <c r="B2601" i="64" s="1"/>
  <c r="B2602" i="64" s="1"/>
  <c r="B2603" i="64" s="1"/>
  <c r="B2604" i="64" s="1"/>
  <c r="B2605" i="64" s="1"/>
  <c r="B2606" i="64" s="1"/>
  <c r="B2607" i="64" s="1"/>
  <c r="E2616" i="64"/>
  <c r="E2615" i="64"/>
  <c r="E2614" i="64"/>
  <c r="E2613" i="64"/>
  <c r="E2612" i="64"/>
  <c r="E2611" i="64"/>
  <c r="E2610" i="64"/>
  <c r="B2609" i="64"/>
  <c r="E2609" i="64"/>
  <c r="B2592" i="64"/>
  <c r="E2592" i="64"/>
  <c r="E2591" i="64"/>
  <c r="AV843" i="64" a="1"/>
  <c r="AP843" i="64" a="1"/>
  <c r="AA843" i="64" a="1"/>
  <c r="CA843" i="64" a="1"/>
  <c r="AB843" i="64" a="1"/>
  <c r="X843" i="64" a="1"/>
  <c r="AL843" i="64" a="1"/>
  <c r="Z843" i="64" a="1"/>
  <c r="BK843" i="64" a="1"/>
  <c r="BQ843" i="64" a="1"/>
  <c r="BH843" i="64" a="1"/>
  <c r="BW843" i="64" a="1"/>
  <c r="CG843" i="64" a="1"/>
  <c r="U843" i="64" a="1"/>
  <c r="BE843" i="64" a="1"/>
  <c r="AY843" i="64" a="1"/>
  <c r="BZ843" i="64" a="1"/>
  <c r="BF843" i="64" a="1"/>
  <c r="BO843" i="64" a="1"/>
  <c r="BC843" i="64" a="1"/>
  <c r="Y843" i="64" a="1"/>
  <c r="AD843" i="64" a="1"/>
  <c r="CK843" i="64" a="1"/>
  <c r="AZ843" i="64" a="1"/>
  <c r="CH843" i="64" a="1"/>
  <c r="AT843" i="64" a="1"/>
  <c r="BI843" i="64" a="1"/>
  <c r="CB843" i="64" a="1"/>
  <c r="AJ843" i="64" a="1"/>
  <c r="CD843" i="64" a="1"/>
  <c r="AO843" i="64" a="1"/>
  <c r="BL843" i="64" a="1"/>
  <c r="T843" i="64" a="1"/>
  <c r="BP843" i="64" a="1"/>
  <c r="BY843" i="64" a="1"/>
  <c r="CE843" i="64" a="1"/>
  <c r="BT843" i="64" a="1"/>
  <c r="AI843" i="64" a="1"/>
  <c r="CF843" i="64" a="1"/>
  <c r="AW843" i="64" a="1"/>
  <c r="BA843" i="64" a="1"/>
  <c r="BS843" i="64" a="1"/>
  <c r="AS843" i="64" a="1"/>
  <c r="CC843" i="64" a="1"/>
  <c r="BM843" i="64" a="1"/>
  <c r="AG843" i="64" a="1"/>
  <c r="BR843" i="64" a="1"/>
  <c r="W843" i="64" a="1"/>
  <c r="AU843" i="64" a="1"/>
  <c r="BU843" i="64" a="1"/>
  <c r="AR843" i="64" a="1"/>
  <c r="AF843" i="64" a="1"/>
  <c r="AM843" i="64" a="1"/>
  <c r="BD843" i="64" a="1"/>
  <c r="AX843" i="64" a="1"/>
  <c r="BX843" i="64" a="1"/>
  <c r="AE843" i="64" a="1"/>
  <c r="CJ843" i="64" a="1"/>
  <c r="AQ843" i="64" a="1"/>
  <c r="AC843" i="64" a="1"/>
  <c r="AH843" i="64" a="1"/>
  <c r="BN843" i="64" a="1"/>
  <c r="AN843" i="64" a="1"/>
  <c r="CI843" i="64" a="1"/>
  <c r="AK843" i="64" a="1"/>
  <c r="BJ843" i="64" a="1"/>
  <c r="BV843" i="64" a="1"/>
  <c r="BG843" i="64" a="1"/>
  <c r="V843" i="64" a="1"/>
  <c r="BB843" i="64" a="1"/>
  <c r="BJ29" i="1307" l="1"/>
  <c r="BJ33" i="1307" s="1"/>
  <c r="BJ38" i="1307" s="1"/>
  <c r="BI34" i="1307"/>
  <c r="W4" i="64"/>
  <c r="X3" i="64"/>
  <c r="X7" i="64"/>
  <c r="Y2" i="64"/>
  <c r="X1" i="64"/>
  <c r="X7" i="863"/>
  <c r="X7" i="864"/>
  <c r="X1" i="863"/>
  <c r="X1" i="864"/>
  <c r="X4" i="861"/>
  <c r="Y7" i="861"/>
  <c r="Y3" i="861"/>
  <c r="Y1" i="861"/>
  <c r="Z2" i="861"/>
  <c r="Y2" i="864"/>
  <c r="Y19" i="864" s="1"/>
  <c r="X3" i="864"/>
  <c r="X3" i="863"/>
  <c r="P1" i="864"/>
  <c r="P1" i="64"/>
  <c r="H2" i="1246"/>
  <c r="W4" i="864"/>
  <c r="W4" i="863"/>
  <c r="V1700" i="64"/>
  <c r="T43" i="861"/>
  <c r="S60" i="861"/>
  <c r="BK20" i="861"/>
  <c r="U90" i="861"/>
  <c r="AE2143" i="64"/>
  <c r="AD2145" i="64"/>
  <c r="O299" i="64"/>
  <c r="O331" i="64"/>
  <c r="B852" i="64"/>
  <c r="B842" i="64"/>
  <c r="V50" i="863" a="1"/>
  <c r="V50" i="863" s="1"/>
  <c r="U54" i="863" a="1"/>
  <c r="U54" i="863" s="1"/>
  <c r="V54" i="863" a="1"/>
  <c r="V54" i="863" s="1"/>
  <c r="S50" i="863" a="1"/>
  <c r="S50" i="863" s="1"/>
  <c r="U52" i="863" a="1"/>
  <c r="U52" i="863" s="1"/>
  <c r="S54" i="863" a="1"/>
  <c r="S54" i="863" s="1"/>
  <c r="U50" i="863" a="1"/>
  <c r="U50" i="863" s="1"/>
  <c r="T54" i="863" a="1"/>
  <c r="T54" i="863" s="1"/>
  <c r="T52" i="863" a="1"/>
  <c r="T52" i="863" s="1"/>
  <c r="V52" i="863" a="1"/>
  <c r="V52" i="863" s="1"/>
  <c r="S52" i="863" a="1"/>
  <c r="S52" i="863" s="1"/>
  <c r="T50" i="863" a="1"/>
  <c r="T50" i="863" s="1"/>
  <c r="W20" i="864"/>
  <c r="W93" i="861" s="1"/>
  <c r="W94" i="861" s="1"/>
  <c r="W35" i="863"/>
  <c r="W34" i="863"/>
  <c r="W17" i="863" s="1"/>
  <c r="W29" i="861" s="1"/>
  <c r="CU20" i="864"/>
  <c r="W54" i="863" a="1"/>
  <c r="W54" i="863" s="1"/>
  <c r="W50" i="863" a="1"/>
  <c r="W50" i="863" s="1"/>
  <c r="W52" i="863" a="1"/>
  <c r="W52" i="863" s="1"/>
  <c r="X18" i="864"/>
  <c r="X17" i="864"/>
  <c r="X16" i="864"/>
  <c r="X44" i="863" a="1"/>
  <c r="X44" i="863" s="1"/>
  <c r="X41" i="863" a="1"/>
  <c r="X41" i="863" s="1"/>
  <c r="X40" i="863" a="1"/>
  <c r="X40" i="863" s="1"/>
  <c r="X31" i="863"/>
  <c r="X33" i="863"/>
  <c r="X42" i="863" a="1"/>
  <c r="X42" i="863" s="1"/>
  <c r="X43" i="863" a="1"/>
  <c r="X43" i="863" s="1"/>
  <c r="X30" i="863"/>
  <c r="Y2" i="863"/>
  <c r="Y32" i="863" s="1"/>
  <c r="CV7" i="864"/>
  <c r="CV3" i="864"/>
  <c r="CV4" i="864" s="1"/>
  <c r="CW2" i="864"/>
  <c r="CW19" i="864" s="1"/>
  <c r="CV18" i="864"/>
  <c r="CV16" i="864"/>
  <c r="CV17" i="864"/>
  <c r="CU1" i="864"/>
  <c r="W45" i="863"/>
  <c r="CO1" i="860"/>
  <c r="CO4" i="860"/>
  <c r="CP9" i="860"/>
  <c r="CP8" i="860"/>
  <c r="CP3" i="860"/>
  <c r="CQ2" i="860"/>
  <c r="Z843" i="64"/>
  <c r="V843" i="64"/>
  <c r="Y843" i="64"/>
  <c r="U843" i="64"/>
  <c r="X843" i="64"/>
  <c r="T843" i="64"/>
  <c r="W843" i="64"/>
  <c r="AA843" i="64"/>
  <c r="CI843" i="64"/>
  <c r="CE843" i="64"/>
  <c r="CA843" i="64"/>
  <c r="BW843" i="64"/>
  <c r="BS843" i="64"/>
  <c r="BO843" i="64"/>
  <c r="BK843" i="64"/>
  <c r="BG843" i="64"/>
  <c r="BC843" i="64"/>
  <c r="AY843" i="64"/>
  <c r="AU843" i="64"/>
  <c r="AQ843" i="64"/>
  <c r="AM843" i="64"/>
  <c r="AI843" i="64"/>
  <c r="AE843" i="64"/>
  <c r="CH843" i="64"/>
  <c r="CD843" i="64"/>
  <c r="BZ843" i="64"/>
  <c r="BV843" i="64"/>
  <c r="BR843" i="64"/>
  <c r="BN843" i="64"/>
  <c r="BJ843" i="64"/>
  <c r="BF843" i="64"/>
  <c r="BB843" i="64"/>
  <c r="AX843" i="64"/>
  <c r="AT843" i="64"/>
  <c r="AP843" i="64"/>
  <c r="AL843" i="64"/>
  <c r="AH843" i="64"/>
  <c r="AD843" i="64"/>
  <c r="CK843" i="64"/>
  <c r="CG843" i="64"/>
  <c r="CC843" i="64"/>
  <c r="BY843" i="64"/>
  <c r="BU843" i="64"/>
  <c r="BQ843" i="64"/>
  <c r="BM843" i="64"/>
  <c r="BI843" i="64"/>
  <c r="BE843" i="64"/>
  <c r="BA843" i="64"/>
  <c r="AW843" i="64"/>
  <c r="AS843" i="64"/>
  <c r="AO843" i="64"/>
  <c r="AK843" i="64"/>
  <c r="AG843" i="64"/>
  <c r="AC843" i="64"/>
  <c r="CJ843" i="64"/>
  <c r="CF843" i="64"/>
  <c r="CB843" i="64"/>
  <c r="BX843" i="64"/>
  <c r="BT843" i="64"/>
  <c r="BP843" i="64"/>
  <c r="BL843" i="64"/>
  <c r="BH843" i="64"/>
  <c r="BD843" i="64"/>
  <c r="AZ843" i="64"/>
  <c r="AV843" i="64"/>
  <c r="AR843" i="64"/>
  <c r="AN843" i="64"/>
  <c r="AJ843" i="64"/>
  <c r="AF843" i="64"/>
  <c r="AB843" i="64"/>
  <c r="R2456" i="64"/>
  <c r="S2456" i="64" s="1"/>
  <c r="J2457" i="64"/>
  <c r="R2457" i="64" s="1"/>
  <c r="H2608" i="64"/>
  <c r="BK29" i="1307" l="1"/>
  <c r="BK33" i="1307" s="1"/>
  <c r="BK38" i="1307" s="1"/>
  <c r="BJ34" i="1307"/>
  <c r="X4" i="64"/>
  <c r="Y7" i="64"/>
  <c r="Z2" i="64"/>
  <c r="Y1" i="64"/>
  <c r="Y3" i="64"/>
  <c r="Z7" i="861"/>
  <c r="AA2" i="861"/>
  <c r="X4" i="864"/>
  <c r="Z1" i="861"/>
  <c r="Z3" i="861"/>
  <c r="Y4" i="861"/>
  <c r="X4" i="863"/>
  <c r="Y3" i="863"/>
  <c r="Y3" i="864"/>
  <c r="Y7" i="864"/>
  <c r="Z2" i="864"/>
  <c r="Z19" i="864" s="1"/>
  <c r="Y1" i="864"/>
  <c r="Y7" i="863"/>
  <c r="Y1" i="863"/>
  <c r="T86" i="861"/>
  <c r="U43" i="861"/>
  <c r="V90" i="861"/>
  <c r="T60" i="861"/>
  <c r="BL20" i="861"/>
  <c r="W1700" i="64"/>
  <c r="AF2143" i="64"/>
  <c r="AF2145" i="64" s="1"/>
  <c r="AE2145" i="64"/>
  <c r="P299" i="64"/>
  <c r="P331" i="64"/>
  <c r="X20" i="864"/>
  <c r="X93" i="861" s="1"/>
  <c r="X94" i="861" s="1"/>
  <c r="CV20" i="864"/>
  <c r="Y44" i="863" a="1"/>
  <c r="Y44" i="863" s="1"/>
  <c r="Y43" i="863" a="1"/>
  <c r="Y43" i="863" s="1"/>
  <c r="Y42" i="863" a="1"/>
  <c r="Y42" i="863" s="1"/>
  <c r="Y41" i="863" a="1"/>
  <c r="Y41" i="863" s="1"/>
  <c r="Y40" i="863" a="1"/>
  <c r="Y40" i="863" s="1"/>
  <c r="Y33" i="863"/>
  <c r="Y31" i="863"/>
  <c r="Y30" i="863"/>
  <c r="Z2" i="863"/>
  <c r="Z32" i="863" s="1"/>
  <c r="X45" i="863"/>
  <c r="X35" i="863"/>
  <c r="X34" i="863"/>
  <c r="X17" i="863" s="1"/>
  <c r="X29" i="861" s="1"/>
  <c r="Y18" i="864"/>
  <c r="Y17" i="864"/>
  <c r="Y16" i="864"/>
  <c r="CV1" i="864"/>
  <c r="X52" i="863" a="1"/>
  <c r="X52" i="863" s="1"/>
  <c r="X54" i="863" a="1"/>
  <c r="X54" i="863" s="1"/>
  <c r="X50" i="863" a="1"/>
  <c r="X50" i="863" s="1"/>
  <c r="CW18" i="864"/>
  <c r="CW17" i="864"/>
  <c r="CW16" i="864"/>
  <c r="CW3" i="864"/>
  <c r="CW4" i="864" s="1"/>
  <c r="CX2" i="864"/>
  <c r="CX19" i="864" s="1"/>
  <c r="CW7" i="864"/>
  <c r="CP1" i="860"/>
  <c r="CQ9" i="860"/>
  <c r="CQ8" i="860"/>
  <c r="CQ3" i="860"/>
  <c r="CR2" i="860"/>
  <c r="CP4" i="860"/>
  <c r="J2458" i="64"/>
  <c r="R2458" i="64" s="1"/>
  <c r="E2379" i="64"/>
  <c r="E2378" i="64"/>
  <c r="E1788" i="64"/>
  <c r="E1787" i="64"/>
  <c r="E1789" i="64"/>
  <c r="E1753" i="64"/>
  <c r="E1752" i="64"/>
  <c r="E1751" i="64"/>
  <c r="E1750" i="64"/>
  <c r="I1679" i="64"/>
  <c r="R1679" i="64" s="1"/>
  <c r="BL29" i="1307" l="1"/>
  <c r="BL33" i="1307" s="1"/>
  <c r="BL38" i="1307" s="1"/>
  <c r="BK34" i="1307"/>
  <c r="AA2" i="864"/>
  <c r="Z7" i="864"/>
  <c r="AB2" i="861"/>
  <c r="AB3" i="861" s="1"/>
  <c r="Z7" i="863"/>
  <c r="AA1" i="861"/>
  <c r="AA7" i="861"/>
  <c r="Y4" i="64"/>
  <c r="Z3" i="64"/>
  <c r="Z1" i="64"/>
  <c r="AA2" i="64"/>
  <c r="AA3" i="861"/>
  <c r="Z7" i="64"/>
  <c r="Z1" i="864"/>
  <c r="Z4" i="861"/>
  <c r="Z1" i="863"/>
  <c r="Z3" i="863"/>
  <c r="Y4" i="864"/>
  <c r="Y4" i="863"/>
  <c r="Z3" i="864"/>
  <c r="S16" i="861"/>
  <c r="U86" i="861"/>
  <c r="V43" i="861"/>
  <c r="W90" i="861"/>
  <c r="X1700" i="64"/>
  <c r="U60" i="861"/>
  <c r="BM20" i="861"/>
  <c r="AG2143" i="64"/>
  <c r="BM29" i="1307" l="1"/>
  <c r="BM33" i="1307" s="1"/>
  <c r="BM38" i="1307" s="1"/>
  <c r="BL34" i="1307"/>
  <c r="AB2" i="64"/>
  <c r="AB2" i="864"/>
  <c r="AA7" i="863"/>
  <c r="AA7" i="864"/>
  <c r="AA7" i="64"/>
  <c r="AA3" i="863"/>
  <c r="AA1" i="64"/>
  <c r="AA1" i="863"/>
  <c r="AA1" i="864"/>
  <c r="Z4" i="863"/>
  <c r="Z4" i="64"/>
  <c r="AA3" i="64"/>
  <c r="AA4" i="861"/>
  <c r="AB3" i="64"/>
  <c r="AA3" i="864"/>
  <c r="S2779" i="64"/>
  <c r="S2783" i="64" s="1"/>
  <c r="S2785" i="64" s="1"/>
  <c r="S2856" i="64"/>
  <c r="S2860" i="64" s="1"/>
  <c r="S2862" i="64" s="1"/>
  <c r="Z4" i="864"/>
  <c r="S25" i="861"/>
  <c r="AB3" i="863"/>
  <c r="AB3" i="864"/>
  <c r="AB4" i="861"/>
  <c r="T16" i="861"/>
  <c r="V86" i="861"/>
  <c r="W43" i="861"/>
  <c r="X90" i="861"/>
  <c r="BN20" i="861"/>
  <c r="AH2143" i="64"/>
  <c r="AH2145" i="64" s="1"/>
  <c r="AG2145" i="64"/>
  <c r="CW1" i="864"/>
  <c r="CX18" i="864"/>
  <c r="CX17" i="864"/>
  <c r="CX16" i="864"/>
  <c r="CY2" i="864"/>
  <c r="CY19" i="864" s="1"/>
  <c r="CX7" i="864"/>
  <c r="CX3" i="864"/>
  <c r="CX4" i="864" s="1"/>
  <c r="Y45" i="863"/>
  <c r="CW20" i="864"/>
  <c r="AB7" i="861"/>
  <c r="AC2" i="861"/>
  <c r="AB1" i="861"/>
  <c r="Z18" i="864"/>
  <c r="Z17" i="864"/>
  <c r="Z16" i="864"/>
  <c r="AA19" i="864"/>
  <c r="Y52" i="863" a="1"/>
  <c r="Y52" i="863" s="1"/>
  <c r="Y50" i="863" a="1"/>
  <c r="Y50" i="863" s="1"/>
  <c r="Y54" i="863" a="1"/>
  <c r="Y54" i="863" s="1"/>
  <c r="Z44" i="863" a="1"/>
  <c r="Z44" i="863" s="1"/>
  <c r="Z43" i="863" a="1"/>
  <c r="Z43" i="863" s="1"/>
  <c r="Z42" i="863" a="1"/>
  <c r="Z42" i="863" s="1"/>
  <c r="Z41" i="863" a="1"/>
  <c r="Z41" i="863" s="1"/>
  <c r="Z40" i="863" a="1"/>
  <c r="Z40" i="863" s="1"/>
  <c r="Z31" i="863"/>
  <c r="Z30" i="863"/>
  <c r="Z33" i="863"/>
  <c r="AA2" i="863"/>
  <c r="AA32" i="863" s="1"/>
  <c r="Y20" i="864"/>
  <c r="Y93" i="861" s="1"/>
  <c r="Y94" i="861" s="1"/>
  <c r="Y35" i="863"/>
  <c r="Y34" i="863"/>
  <c r="Y17" i="863" s="1"/>
  <c r="Y29" i="861" s="1"/>
  <c r="CQ1" i="860"/>
  <c r="CR9" i="860"/>
  <c r="CR8" i="860"/>
  <c r="CR3" i="860"/>
  <c r="CS2" i="860"/>
  <c r="CQ4" i="860"/>
  <c r="I1680" i="64"/>
  <c r="I1681" i="64" s="1"/>
  <c r="R1681" i="64" s="1"/>
  <c r="E2528" i="64"/>
  <c r="E2529" i="64"/>
  <c r="G2529" i="64" s="1"/>
  <c r="E2530" i="64"/>
  <c r="G2530" i="64" s="1"/>
  <c r="E2531" i="64"/>
  <c r="G2531" i="64" s="1"/>
  <c r="E2532" i="64"/>
  <c r="B2532" i="64"/>
  <c r="E2533" i="64"/>
  <c r="B2533" i="64"/>
  <c r="E2534" i="64"/>
  <c r="B2534" i="64"/>
  <c r="E2535" i="64"/>
  <c r="B2535" i="64"/>
  <c r="E2536" i="64"/>
  <c r="B2536" i="64"/>
  <c r="T2536" i="64"/>
  <c r="U2536" i="64"/>
  <c r="V2536" i="64"/>
  <c r="W2536" i="64"/>
  <c r="X2536" i="64"/>
  <c r="Y2536" i="64"/>
  <c r="Z2536" i="64"/>
  <c r="AA2536" i="64"/>
  <c r="AB2536" i="64"/>
  <c r="AC2536" i="64"/>
  <c r="AD2536" i="64"/>
  <c r="AE2536" i="64"/>
  <c r="AF2536" i="64"/>
  <c r="AG2536" i="64"/>
  <c r="AH2536" i="64"/>
  <c r="AI2536" i="64"/>
  <c r="AJ2536" i="64"/>
  <c r="AK2536" i="64"/>
  <c r="AL2536" i="64"/>
  <c r="AM2536" i="64"/>
  <c r="AN2536" i="64"/>
  <c r="AO2536" i="64"/>
  <c r="AP2536" i="64"/>
  <c r="AQ2536" i="64"/>
  <c r="AR2536" i="64"/>
  <c r="AS2536" i="64"/>
  <c r="AT2536" i="64"/>
  <c r="AU2536" i="64"/>
  <c r="AV2536" i="64"/>
  <c r="AW2536" i="64"/>
  <c r="AX2536" i="64"/>
  <c r="AY2536" i="64"/>
  <c r="AZ2536" i="64"/>
  <c r="BA2536" i="64"/>
  <c r="BB2536" i="64"/>
  <c r="BC2536" i="64"/>
  <c r="BD2536" i="64"/>
  <c r="BE2536" i="64"/>
  <c r="BF2536" i="64"/>
  <c r="BG2536" i="64"/>
  <c r="BH2536" i="64"/>
  <c r="BI2536" i="64"/>
  <c r="BJ2536" i="64"/>
  <c r="BK2536" i="64"/>
  <c r="BL2536" i="64"/>
  <c r="BM2536" i="64"/>
  <c r="BN2536" i="64"/>
  <c r="BO2536" i="64"/>
  <c r="BP2536" i="64"/>
  <c r="BQ2536" i="64"/>
  <c r="BR2536" i="64"/>
  <c r="BS2536" i="64"/>
  <c r="BT2536" i="64"/>
  <c r="BU2536" i="64"/>
  <c r="BV2536" i="64"/>
  <c r="BW2536" i="64"/>
  <c r="BX2536" i="64"/>
  <c r="BY2536" i="64"/>
  <c r="BZ2536" i="64"/>
  <c r="CA2536" i="64"/>
  <c r="CB2536" i="64"/>
  <c r="CC2536" i="64"/>
  <c r="CD2536" i="64"/>
  <c r="CE2536" i="64"/>
  <c r="CF2536" i="64"/>
  <c r="CG2536" i="64"/>
  <c r="CH2536" i="64"/>
  <c r="CI2536" i="64"/>
  <c r="CJ2536" i="64"/>
  <c r="CK2536" i="64"/>
  <c r="E2537" i="64"/>
  <c r="B2537" i="64"/>
  <c r="E2538" i="64"/>
  <c r="B2538" i="64"/>
  <c r="T2538" i="64"/>
  <c r="U2538" i="64"/>
  <c r="V2538" i="64"/>
  <c r="W2538" i="64"/>
  <c r="X2538" i="64"/>
  <c r="Y2538" i="64"/>
  <c r="Z2538" i="64"/>
  <c r="AA2538" i="64"/>
  <c r="AB2538" i="64"/>
  <c r="AC2538" i="64"/>
  <c r="AD2538" i="64"/>
  <c r="AE2538" i="64"/>
  <c r="AF2538" i="64"/>
  <c r="AG2538" i="64"/>
  <c r="AH2538" i="64"/>
  <c r="AI2538" i="64"/>
  <c r="AJ2538" i="64"/>
  <c r="AK2538" i="64"/>
  <c r="AL2538" i="64"/>
  <c r="AM2538" i="64"/>
  <c r="AN2538" i="64"/>
  <c r="AO2538" i="64"/>
  <c r="AP2538" i="64"/>
  <c r="AQ2538" i="64"/>
  <c r="AR2538" i="64"/>
  <c r="AS2538" i="64"/>
  <c r="AT2538" i="64"/>
  <c r="AU2538" i="64"/>
  <c r="AV2538" i="64"/>
  <c r="AW2538" i="64"/>
  <c r="AX2538" i="64"/>
  <c r="AY2538" i="64"/>
  <c r="AZ2538" i="64"/>
  <c r="BA2538" i="64"/>
  <c r="BB2538" i="64"/>
  <c r="BC2538" i="64"/>
  <c r="BD2538" i="64"/>
  <c r="BE2538" i="64"/>
  <c r="BF2538" i="64"/>
  <c r="BG2538" i="64"/>
  <c r="BH2538" i="64"/>
  <c r="BI2538" i="64"/>
  <c r="BJ2538" i="64"/>
  <c r="BK2538" i="64"/>
  <c r="BL2538" i="64"/>
  <c r="BM2538" i="64"/>
  <c r="BN2538" i="64"/>
  <c r="BO2538" i="64"/>
  <c r="BP2538" i="64"/>
  <c r="BQ2538" i="64"/>
  <c r="BR2538" i="64"/>
  <c r="BS2538" i="64"/>
  <c r="BT2538" i="64"/>
  <c r="BU2538" i="64"/>
  <c r="BV2538" i="64"/>
  <c r="BW2538" i="64"/>
  <c r="BX2538" i="64"/>
  <c r="BY2538" i="64"/>
  <c r="BZ2538" i="64"/>
  <c r="CA2538" i="64"/>
  <c r="CB2538" i="64"/>
  <c r="CC2538" i="64"/>
  <c r="CD2538" i="64"/>
  <c r="CE2538" i="64"/>
  <c r="CF2538" i="64"/>
  <c r="CG2538" i="64"/>
  <c r="CH2538" i="64"/>
  <c r="CI2538" i="64"/>
  <c r="CJ2538" i="64"/>
  <c r="CK2538" i="64"/>
  <c r="E2539" i="64"/>
  <c r="B2539" i="64"/>
  <c r="T2539" i="64"/>
  <c r="U2539" i="64"/>
  <c r="V2539" i="64"/>
  <c r="W2539" i="64"/>
  <c r="X2539" i="64"/>
  <c r="Y2539" i="64"/>
  <c r="Z2539" i="64"/>
  <c r="AA2539" i="64"/>
  <c r="AB2539" i="64"/>
  <c r="AC2539" i="64"/>
  <c r="AD2539" i="64"/>
  <c r="AE2539" i="64"/>
  <c r="AF2539" i="64"/>
  <c r="AG2539" i="64"/>
  <c r="AH2539" i="64"/>
  <c r="AI2539" i="64"/>
  <c r="AJ2539" i="64"/>
  <c r="AK2539" i="64"/>
  <c r="AL2539" i="64"/>
  <c r="AM2539" i="64"/>
  <c r="AN2539" i="64"/>
  <c r="AO2539" i="64"/>
  <c r="AP2539" i="64"/>
  <c r="AQ2539" i="64"/>
  <c r="AR2539" i="64"/>
  <c r="AS2539" i="64"/>
  <c r="AT2539" i="64"/>
  <c r="AU2539" i="64"/>
  <c r="AV2539" i="64"/>
  <c r="AW2539" i="64"/>
  <c r="AX2539" i="64"/>
  <c r="AY2539" i="64"/>
  <c r="AZ2539" i="64"/>
  <c r="BA2539" i="64"/>
  <c r="BB2539" i="64"/>
  <c r="BC2539" i="64"/>
  <c r="BD2539" i="64"/>
  <c r="BE2539" i="64"/>
  <c r="BF2539" i="64"/>
  <c r="BG2539" i="64"/>
  <c r="BH2539" i="64"/>
  <c r="BI2539" i="64"/>
  <c r="BJ2539" i="64"/>
  <c r="BK2539" i="64"/>
  <c r="BL2539" i="64"/>
  <c r="BM2539" i="64"/>
  <c r="BN2539" i="64"/>
  <c r="BO2539" i="64"/>
  <c r="BP2539" i="64"/>
  <c r="BQ2539" i="64"/>
  <c r="BR2539" i="64"/>
  <c r="BS2539" i="64"/>
  <c r="BT2539" i="64"/>
  <c r="BU2539" i="64"/>
  <c r="BV2539" i="64"/>
  <c r="BW2539" i="64"/>
  <c r="BX2539" i="64"/>
  <c r="BY2539" i="64"/>
  <c r="BZ2539" i="64"/>
  <c r="CA2539" i="64"/>
  <c r="CB2539" i="64"/>
  <c r="CC2539" i="64"/>
  <c r="CD2539" i="64"/>
  <c r="CE2539" i="64"/>
  <c r="CF2539" i="64"/>
  <c r="CG2539" i="64"/>
  <c r="CH2539" i="64"/>
  <c r="CI2539" i="64"/>
  <c r="CJ2539" i="64"/>
  <c r="CK2539" i="64"/>
  <c r="E2549" i="64"/>
  <c r="E2550" i="64"/>
  <c r="B2550" i="64"/>
  <c r="E2551" i="64"/>
  <c r="E2552" i="64"/>
  <c r="E2553" i="64"/>
  <c r="B2553" i="64"/>
  <c r="E2554" i="64"/>
  <c r="B2554" i="64"/>
  <c r="E2555" i="64"/>
  <c r="E2556" i="64"/>
  <c r="T2556" i="64"/>
  <c r="U2556" i="64"/>
  <c r="V2556" i="64"/>
  <c r="W2556" i="64"/>
  <c r="X2556" i="64"/>
  <c r="Y2556" i="64"/>
  <c r="Z2556" i="64"/>
  <c r="AA2556" i="64"/>
  <c r="AB2556" i="64"/>
  <c r="AC2556" i="64"/>
  <c r="AD2556" i="64"/>
  <c r="AE2556" i="64"/>
  <c r="AF2556" i="64"/>
  <c r="AG2556" i="64"/>
  <c r="AH2556" i="64"/>
  <c r="AI2556" i="64"/>
  <c r="AJ2556" i="64"/>
  <c r="AK2556" i="64"/>
  <c r="AL2556" i="64"/>
  <c r="AM2556" i="64"/>
  <c r="AN2556" i="64"/>
  <c r="AO2556" i="64"/>
  <c r="AP2556" i="64"/>
  <c r="AQ2556" i="64"/>
  <c r="AR2556" i="64"/>
  <c r="AS2556" i="64"/>
  <c r="AT2556" i="64"/>
  <c r="AU2556" i="64"/>
  <c r="AV2556" i="64"/>
  <c r="AW2556" i="64"/>
  <c r="AX2556" i="64"/>
  <c r="AY2556" i="64"/>
  <c r="AZ2556" i="64"/>
  <c r="BA2556" i="64"/>
  <c r="BB2556" i="64"/>
  <c r="BC2556" i="64"/>
  <c r="BD2556" i="64"/>
  <c r="BE2556" i="64"/>
  <c r="BF2556" i="64"/>
  <c r="BG2556" i="64"/>
  <c r="BH2556" i="64"/>
  <c r="BI2556" i="64"/>
  <c r="BJ2556" i="64"/>
  <c r="BK2556" i="64"/>
  <c r="BL2556" i="64"/>
  <c r="BM2556" i="64"/>
  <c r="BN2556" i="64"/>
  <c r="BO2556" i="64"/>
  <c r="BP2556" i="64"/>
  <c r="BQ2556" i="64"/>
  <c r="BR2556" i="64"/>
  <c r="BS2556" i="64"/>
  <c r="BT2556" i="64"/>
  <c r="BU2556" i="64"/>
  <c r="BV2556" i="64"/>
  <c r="BW2556" i="64"/>
  <c r="BX2556" i="64"/>
  <c r="BY2556" i="64"/>
  <c r="BZ2556" i="64"/>
  <c r="CA2556" i="64"/>
  <c r="CB2556" i="64"/>
  <c r="CC2556" i="64"/>
  <c r="CD2556" i="64"/>
  <c r="CE2556" i="64"/>
  <c r="CF2556" i="64"/>
  <c r="CG2556" i="64"/>
  <c r="CH2556" i="64"/>
  <c r="CI2556" i="64"/>
  <c r="CJ2556" i="64"/>
  <c r="CK2556" i="64"/>
  <c r="E2557" i="64"/>
  <c r="B2557" i="64"/>
  <c r="E2558" i="64"/>
  <c r="B2558" i="64"/>
  <c r="E2559" i="64"/>
  <c r="B2559" i="64"/>
  <c r="E2560" i="64"/>
  <c r="B2560" i="64"/>
  <c r="B2219" i="64"/>
  <c r="E2219" i="64"/>
  <c r="CK2218" i="64"/>
  <c r="CJ2218" i="64"/>
  <c r="CI2218" i="64"/>
  <c r="CH2218" i="64"/>
  <c r="CG2218" i="64"/>
  <c r="CF2218" i="64"/>
  <c r="CE2218" i="64"/>
  <c r="CD2218" i="64"/>
  <c r="CC2218" i="64"/>
  <c r="CB2218" i="64"/>
  <c r="CA2218" i="64"/>
  <c r="BZ2218" i="64"/>
  <c r="BY2218" i="64"/>
  <c r="BX2218" i="64"/>
  <c r="BW2218" i="64"/>
  <c r="BV2218" i="64"/>
  <c r="BU2218" i="64"/>
  <c r="BT2218" i="64"/>
  <c r="BS2218" i="64"/>
  <c r="BR2218" i="64"/>
  <c r="BQ2218" i="64"/>
  <c r="BP2218" i="64"/>
  <c r="BO2218" i="64"/>
  <c r="BN2218" i="64"/>
  <c r="BM2218" i="64"/>
  <c r="BL2218" i="64"/>
  <c r="BK2218" i="64"/>
  <c r="BJ2218" i="64"/>
  <c r="BI2218" i="64"/>
  <c r="BH2218" i="64"/>
  <c r="BG2218" i="64"/>
  <c r="BF2218" i="64"/>
  <c r="BE2218" i="64"/>
  <c r="BD2218" i="64"/>
  <c r="BC2218" i="64"/>
  <c r="BB2218" i="64"/>
  <c r="BA2218" i="64"/>
  <c r="AZ2218" i="64"/>
  <c r="AY2218" i="64"/>
  <c r="AX2218" i="64"/>
  <c r="AW2218" i="64"/>
  <c r="AV2218" i="64"/>
  <c r="AU2218" i="64"/>
  <c r="AT2218" i="64"/>
  <c r="AS2218" i="64"/>
  <c r="AR2218" i="64"/>
  <c r="AQ2218" i="64"/>
  <c r="AP2218" i="64"/>
  <c r="AO2218" i="64"/>
  <c r="AN2218" i="64"/>
  <c r="AM2218" i="64"/>
  <c r="AL2218" i="64"/>
  <c r="AK2218" i="64"/>
  <c r="AJ2218" i="64"/>
  <c r="AI2218" i="64"/>
  <c r="AH2218" i="64"/>
  <c r="AG2218" i="64"/>
  <c r="AF2218" i="64"/>
  <c r="AE2218" i="64"/>
  <c r="AD2218" i="64"/>
  <c r="AC2218" i="64"/>
  <c r="AB2218" i="64"/>
  <c r="AA2218" i="64"/>
  <c r="Z2218" i="64"/>
  <c r="Y2218" i="64"/>
  <c r="X2218" i="64"/>
  <c r="W2218" i="64"/>
  <c r="V2218" i="64"/>
  <c r="U2218" i="64"/>
  <c r="T2218" i="64"/>
  <c r="B2218" i="64"/>
  <c r="E2218" i="64"/>
  <c r="B2217" i="64"/>
  <c r="E2217" i="64"/>
  <c r="CK2216" i="64"/>
  <c r="CJ2216" i="64"/>
  <c r="CI2216" i="64"/>
  <c r="CH2216" i="64"/>
  <c r="CG2216" i="64"/>
  <c r="CF2216" i="64"/>
  <c r="CE2216" i="64"/>
  <c r="CD2216" i="64"/>
  <c r="CC2216" i="64"/>
  <c r="CB2216" i="64"/>
  <c r="CA2216" i="64"/>
  <c r="BZ2216" i="64"/>
  <c r="BY2216" i="64"/>
  <c r="BX2216" i="64"/>
  <c r="BW2216" i="64"/>
  <c r="BV2216" i="64"/>
  <c r="BU2216" i="64"/>
  <c r="BT2216" i="64"/>
  <c r="BS2216" i="64"/>
  <c r="BR2216" i="64"/>
  <c r="BQ2216" i="64"/>
  <c r="BP2216" i="64"/>
  <c r="BO2216" i="64"/>
  <c r="BN2216" i="64"/>
  <c r="BM2216" i="64"/>
  <c r="BL2216" i="64"/>
  <c r="BK2216" i="64"/>
  <c r="BJ2216" i="64"/>
  <c r="BI2216" i="64"/>
  <c r="BH2216" i="64"/>
  <c r="BG2216" i="64"/>
  <c r="BF2216" i="64"/>
  <c r="BE2216" i="64"/>
  <c r="BD2216" i="64"/>
  <c r="BC2216" i="64"/>
  <c r="BB2216" i="64"/>
  <c r="BA2216" i="64"/>
  <c r="AZ2216" i="64"/>
  <c r="AY2216" i="64"/>
  <c r="AX2216" i="64"/>
  <c r="AW2216" i="64"/>
  <c r="AV2216" i="64"/>
  <c r="AU2216" i="64"/>
  <c r="AT2216" i="64"/>
  <c r="AS2216" i="64"/>
  <c r="AR2216" i="64"/>
  <c r="AQ2216" i="64"/>
  <c r="AP2216" i="64"/>
  <c r="AO2216" i="64"/>
  <c r="AN2216" i="64"/>
  <c r="AM2216" i="64"/>
  <c r="AL2216" i="64"/>
  <c r="AK2216" i="64"/>
  <c r="AJ2216" i="64"/>
  <c r="AI2216" i="64"/>
  <c r="AH2216" i="64"/>
  <c r="AG2216" i="64"/>
  <c r="AF2216" i="64"/>
  <c r="AE2216" i="64"/>
  <c r="AD2216" i="64"/>
  <c r="AC2216" i="64"/>
  <c r="AB2216" i="64"/>
  <c r="AA2216" i="64"/>
  <c r="Z2216" i="64"/>
  <c r="Y2216" i="64"/>
  <c r="X2216" i="64"/>
  <c r="W2216" i="64"/>
  <c r="V2216" i="64"/>
  <c r="U2216" i="64"/>
  <c r="T2216" i="64"/>
  <c r="B2216" i="64"/>
  <c r="E2216" i="64"/>
  <c r="B2215" i="64"/>
  <c r="E2215" i="64"/>
  <c r="B2214" i="64"/>
  <c r="E2214" i="64"/>
  <c r="B2213" i="64"/>
  <c r="E2213" i="64"/>
  <c r="B2212" i="64"/>
  <c r="E2212" i="64"/>
  <c r="E2210" i="64"/>
  <c r="E2209" i="64"/>
  <c r="R2208" i="64"/>
  <c r="S2208" i="64" s="1"/>
  <c r="S2210" i="64" s="1"/>
  <c r="E2208" i="64"/>
  <c r="G2208" i="64" s="1"/>
  <c r="E2207" i="64"/>
  <c r="B2197" i="64"/>
  <c r="E2197" i="64"/>
  <c r="CK2196" i="64"/>
  <c r="CJ2196" i="64"/>
  <c r="CI2196" i="64"/>
  <c r="CH2196" i="64"/>
  <c r="CG2196" i="64"/>
  <c r="CF2196" i="64"/>
  <c r="CE2196" i="64"/>
  <c r="CD2196" i="64"/>
  <c r="CC2196" i="64"/>
  <c r="CB2196" i="64"/>
  <c r="CA2196" i="64"/>
  <c r="BZ2196" i="64"/>
  <c r="BY2196" i="64"/>
  <c r="BX2196" i="64"/>
  <c r="BW2196" i="64"/>
  <c r="BV2196" i="64"/>
  <c r="BU2196" i="64"/>
  <c r="BT2196" i="64"/>
  <c r="BS2196" i="64"/>
  <c r="BR2196" i="64"/>
  <c r="BQ2196" i="64"/>
  <c r="BP2196" i="64"/>
  <c r="BO2196" i="64"/>
  <c r="BN2196" i="64"/>
  <c r="BM2196" i="64"/>
  <c r="BL2196" i="64"/>
  <c r="BK2196" i="64"/>
  <c r="BJ2196" i="64"/>
  <c r="BI2196" i="64"/>
  <c r="BH2196" i="64"/>
  <c r="BG2196" i="64"/>
  <c r="BF2196" i="64"/>
  <c r="BE2196" i="64"/>
  <c r="BD2196" i="64"/>
  <c r="BC2196" i="64"/>
  <c r="BB2196" i="64"/>
  <c r="BA2196" i="64"/>
  <c r="AZ2196" i="64"/>
  <c r="AY2196" i="64"/>
  <c r="AX2196" i="64"/>
  <c r="AW2196" i="64"/>
  <c r="AV2196" i="64"/>
  <c r="AU2196" i="64"/>
  <c r="AT2196" i="64"/>
  <c r="AS2196" i="64"/>
  <c r="AR2196" i="64"/>
  <c r="AQ2196" i="64"/>
  <c r="AP2196" i="64"/>
  <c r="AO2196" i="64"/>
  <c r="AN2196" i="64"/>
  <c r="AM2196" i="64"/>
  <c r="AL2196" i="64"/>
  <c r="AK2196" i="64"/>
  <c r="AJ2196" i="64"/>
  <c r="AI2196" i="64"/>
  <c r="AH2196" i="64"/>
  <c r="AG2196" i="64"/>
  <c r="AF2196" i="64"/>
  <c r="AE2196" i="64"/>
  <c r="AD2196" i="64"/>
  <c r="AC2196" i="64"/>
  <c r="AB2196" i="64"/>
  <c r="AA2196" i="64"/>
  <c r="Z2196" i="64"/>
  <c r="Y2196" i="64"/>
  <c r="X2196" i="64"/>
  <c r="W2196" i="64"/>
  <c r="V2196" i="64"/>
  <c r="U2196" i="64"/>
  <c r="T2196" i="64"/>
  <c r="B2196" i="64"/>
  <c r="E2196" i="64"/>
  <c r="B2195" i="64"/>
  <c r="E2195" i="64"/>
  <c r="CK2194" i="64"/>
  <c r="CJ2194" i="64"/>
  <c r="CI2194" i="64"/>
  <c r="CH2194" i="64"/>
  <c r="CG2194" i="64"/>
  <c r="CF2194" i="64"/>
  <c r="CE2194" i="64"/>
  <c r="CD2194" i="64"/>
  <c r="CC2194" i="64"/>
  <c r="CB2194" i="64"/>
  <c r="CA2194" i="64"/>
  <c r="BZ2194" i="64"/>
  <c r="BY2194" i="64"/>
  <c r="BX2194" i="64"/>
  <c r="BW2194" i="64"/>
  <c r="BV2194" i="64"/>
  <c r="BU2194" i="64"/>
  <c r="BT2194" i="64"/>
  <c r="BS2194" i="64"/>
  <c r="BR2194" i="64"/>
  <c r="BQ2194" i="64"/>
  <c r="BP2194" i="64"/>
  <c r="BO2194" i="64"/>
  <c r="BN2194" i="64"/>
  <c r="BM2194" i="64"/>
  <c r="BL2194" i="64"/>
  <c r="BK2194" i="64"/>
  <c r="BJ2194" i="64"/>
  <c r="BI2194" i="64"/>
  <c r="BH2194" i="64"/>
  <c r="BG2194" i="64"/>
  <c r="BF2194" i="64"/>
  <c r="BE2194" i="64"/>
  <c r="BD2194" i="64"/>
  <c r="BC2194" i="64"/>
  <c r="BB2194" i="64"/>
  <c r="BA2194" i="64"/>
  <c r="AZ2194" i="64"/>
  <c r="AY2194" i="64"/>
  <c r="AX2194" i="64"/>
  <c r="AW2194" i="64"/>
  <c r="AV2194" i="64"/>
  <c r="AU2194" i="64"/>
  <c r="AT2194" i="64"/>
  <c r="AS2194" i="64"/>
  <c r="AR2194" i="64"/>
  <c r="AQ2194" i="64"/>
  <c r="AP2194" i="64"/>
  <c r="AO2194" i="64"/>
  <c r="AN2194" i="64"/>
  <c r="AM2194" i="64"/>
  <c r="AL2194" i="64"/>
  <c r="AK2194" i="64"/>
  <c r="AJ2194" i="64"/>
  <c r="AI2194" i="64"/>
  <c r="AH2194" i="64"/>
  <c r="AG2194" i="64"/>
  <c r="AF2194" i="64"/>
  <c r="AE2194" i="64"/>
  <c r="AD2194" i="64"/>
  <c r="AC2194" i="64"/>
  <c r="AB2194" i="64"/>
  <c r="AA2194" i="64"/>
  <c r="Z2194" i="64"/>
  <c r="Y2194" i="64"/>
  <c r="X2194" i="64"/>
  <c r="W2194" i="64"/>
  <c r="V2194" i="64"/>
  <c r="U2194" i="64"/>
  <c r="T2194" i="64"/>
  <c r="B2194" i="64"/>
  <c r="E2194" i="64"/>
  <c r="B2193" i="64"/>
  <c r="E2193" i="64"/>
  <c r="B2192" i="64"/>
  <c r="E2192" i="64"/>
  <c r="B2191" i="64"/>
  <c r="E2191" i="64"/>
  <c r="B2190" i="64"/>
  <c r="E2190" i="64"/>
  <c r="E2189" i="64"/>
  <c r="E2188" i="64"/>
  <c r="R2187" i="64"/>
  <c r="E2187" i="64"/>
  <c r="G2187" i="64" s="1"/>
  <c r="E2186" i="64"/>
  <c r="B2176" i="64"/>
  <c r="E2176" i="64"/>
  <c r="CK2175" i="64"/>
  <c r="CJ2175" i="64"/>
  <c r="CI2175" i="64"/>
  <c r="CH2175" i="64"/>
  <c r="CG2175" i="64"/>
  <c r="CF2175" i="64"/>
  <c r="CE2175" i="64"/>
  <c r="CD2175" i="64"/>
  <c r="CC2175" i="64"/>
  <c r="CB2175" i="64"/>
  <c r="CA2175" i="64"/>
  <c r="BZ2175" i="64"/>
  <c r="BY2175" i="64"/>
  <c r="BX2175" i="64"/>
  <c r="BW2175" i="64"/>
  <c r="BV2175" i="64"/>
  <c r="BU2175" i="64"/>
  <c r="BT2175" i="64"/>
  <c r="BS2175" i="64"/>
  <c r="BR2175" i="64"/>
  <c r="BQ2175" i="64"/>
  <c r="BP2175" i="64"/>
  <c r="BO2175" i="64"/>
  <c r="BN2175" i="64"/>
  <c r="BM2175" i="64"/>
  <c r="BL2175" i="64"/>
  <c r="BK2175" i="64"/>
  <c r="BJ2175" i="64"/>
  <c r="BI2175" i="64"/>
  <c r="BH2175" i="64"/>
  <c r="BG2175" i="64"/>
  <c r="BF2175" i="64"/>
  <c r="BE2175" i="64"/>
  <c r="BD2175" i="64"/>
  <c r="BC2175" i="64"/>
  <c r="BB2175" i="64"/>
  <c r="BA2175" i="64"/>
  <c r="AZ2175" i="64"/>
  <c r="AY2175" i="64"/>
  <c r="AX2175" i="64"/>
  <c r="AW2175" i="64"/>
  <c r="AV2175" i="64"/>
  <c r="AU2175" i="64"/>
  <c r="AT2175" i="64"/>
  <c r="AS2175" i="64"/>
  <c r="AR2175" i="64"/>
  <c r="AQ2175" i="64"/>
  <c r="AP2175" i="64"/>
  <c r="AO2175" i="64"/>
  <c r="AN2175" i="64"/>
  <c r="AM2175" i="64"/>
  <c r="AL2175" i="64"/>
  <c r="AK2175" i="64"/>
  <c r="AJ2175" i="64"/>
  <c r="AI2175" i="64"/>
  <c r="AH2175" i="64"/>
  <c r="AG2175" i="64"/>
  <c r="AF2175" i="64"/>
  <c r="AE2175" i="64"/>
  <c r="AD2175" i="64"/>
  <c r="AC2175" i="64"/>
  <c r="AB2175" i="64"/>
  <c r="AA2175" i="64"/>
  <c r="Z2175" i="64"/>
  <c r="Y2175" i="64"/>
  <c r="X2175" i="64"/>
  <c r="W2175" i="64"/>
  <c r="V2175" i="64"/>
  <c r="U2175" i="64"/>
  <c r="T2175" i="64"/>
  <c r="B2175" i="64"/>
  <c r="E2175" i="64"/>
  <c r="B2174" i="64"/>
  <c r="E2174" i="64"/>
  <c r="CK2173" i="64"/>
  <c r="CJ2173" i="64"/>
  <c r="CI2173" i="64"/>
  <c r="CH2173" i="64"/>
  <c r="CG2173" i="64"/>
  <c r="CF2173" i="64"/>
  <c r="CE2173" i="64"/>
  <c r="CD2173" i="64"/>
  <c r="CC2173" i="64"/>
  <c r="CB2173" i="64"/>
  <c r="CA2173" i="64"/>
  <c r="BZ2173" i="64"/>
  <c r="BY2173" i="64"/>
  <c r="BX2173" i="64"/>
  <c r="BW2173" i="64"/>
  <c r="BV2173" i="64"/>
  <c r="BU2173" i="64"/>
  <c r="BT2173" i="64"/>
  <c r="BS2173" i="64"/>
  <c r="BR2173" i="64"/>
  <c r="BQ2173" i="64"/>
  <c r="BP2173" i="64"/>
  <c r="BO2173" i="64"/>
  <c r="BN2173" i="64"/>
  <c r="BM2173" i="64"/>
  <c r="BL2173" i="64"/>
  <c r="BK2173" i="64"/>
  <c r="BJ2173" i="64"/>
  <c r="BI2173" i="64"/>
  <c r="BH2173" i="64"/>
  <c r="BG2173" i="64"/>
  <c r="BF2173" i="64"/>
  <c r="BE2173" i="64"/>
  <c r="BD2173" i="64"/>
  <c r="BC2173" i="64"/>
  <c r="BB2173" i="64"/>
  <c r="BA2173" i="64"/>
  <c r="AZ2173" i="64"/>
  <c r="AY2173" i="64"/>
  <c r="AX2173" i="64"/>
  <c r="AW2173" i="64"/>
  <c r="AV2173" i="64"/>
  <c r="AU2173" i="64"/>
  <c r="AT2173" i="64"/>
  <c r="AS2173" i="64"/>
  <c r="AR2173" i="64"/>
  <c r="AQ2173" i="64"/>
  <c r="AP2173" i="64"/>
  <c r="AO2173" i="64"/>
  <c r="AN2173" i="64"/>
  <c r="AM2173" i="64"/>
  <c r="AL2173" i="64"/>
  <c r="AK2173" i="64"/>
  <c r="AJ2173" i="64"/>
  <c r="AI2173" i="64"/>
  <c r="AH2173" i="64"/>
  <c r="AG2173" i="64"/>
  <c r="AF2173" i="64"/>
  <c r="AE2173" i="64"/>
  <c r="AD2173" i="64"/>
  <c r="AC2173" i="64"/>
  <c r="AB2173" i="64"/>
  <c r="AA2173" i="64"/>
  <c r="Z2173" i="64"/>
  <c r="Y2173" i="64"/>
  <c r="X2173" i="64"/>
  <c r="W2173" i="64"/>
  <c r="V2173" i="64"/>
  <c r="U2173" i="64"/>
  <c r="T2173" i="64"/>
  <c r="B2173" i="64"/>
  <c r="E2173" i="64"/>
  <c r="B2172" i="64"/>
  <c r="E2172" i="64"/>
  <c r="B2171" i="64"/>
  <c r="E2171" i="64"/>
  <c r="B2170" i="64"/>
  <c r="E2170" i="64"/>
  <c r="B2169" i="64"/>
  <c r="E2169" i="64"/>
  <c r="E2167" i="64"/>
  <c r="CK2897" i="64"/>
  <c r="CJ2897" i="64"/>
  <c r="CI2897" i="64"/>
  <c r="CH2897" i="64"/>
  <c r="CG2897" i="64"/>
  <c r="CF2897" i="64"/>
  <c r="CE2897" i="64"/>
  <c r="CD2897" i="64"/>
  <c r="CC2897" i="64"/>
  <c r="CB2897" i="64"/>
  <c r="CA2897" i="64"/>
  <c r="BZ2897" i="64"/>
  <c r="BY2897" i="64"/>
  <c r="BX2897" i="64"/>
  <c r="BW2897" i="64"/>
  <c r="BV2897" i="64"/>
  <c r="BU2897" i="64"/>
  <c r="BT2897" i="64"/>
  <c r="BS2897" i="64"/>
  <c r="BR2897" i="64"/>
  <c r="BQ2897" i="64"/>
  <c r="BP2897" i="64"/>
  <c r="BO2897" i="64"/>
  <c r="BN2897" i="64"/>
  <c r="BM2897" i="64"/>
  <c r="BL2897" i="64"/>
  <c r="BK2897" i="64"/>
  <c r="BJ2897" i="64"/>
  <c r="BI2897" i="64"/>
  <c r="BH2897" i="64"/>
  <c r="BG2897" i="64"/>
  <c r="BF2897" i="64"/>
  <c r="BE2897" i="64"/>
  <c r="BD2897" i="64"/>
  <c r="BC2897" i="64"/>
  <c r="BB2897" i="64"/>
  <c r="BA2897" i="64"/>
  <c r="AZ2897" i="64"/>
  <c r="AY2897" i="64"/>
  <c r="AX2897" i="64"/>
  <c r="AW2897" i="64"/>
  <c r="AV2897" i="64"/>
  <c r="AU2897" i="64"/>
  <c r="AT2897" i="64"/>
  <c r="AS2897" i="64"/>
  <c r="AR2897" i="64"/>
  <c r="AQ2897" i="64"/>
  <c r="AP2897" i="64"/>
  <c r="AO2897" i="64"/>
  <c r="AN2897" i="64"/>
  <c r="AM2897" i="64"/>
  <c r="AL2897" i="64"/>
  <c r="AK2897" i="64"/>
  <c r="AJ2897" i="64"/>
  <c r="AI2897" i="64"/>
  <c r="AH2897" i="64"/>
  <c r="AG2897" i="64"/>
  <c r="AF2897" i="64"/>
  <c r="AE2897" i="64"/>
  <c r="AD2897" i="64"/>
  <c r="AC2897" i="64"/>
  <c r="AB2897" i="64"/>
  <c r="AA2897" i="64"/>
  <c r="Z2897" i="64"/>
  <c r="Y2897" i="64"/>
  <c r="X2897" i="64"/>
  <c r="W2897" i="64"/>
  <c r="V2897" i="64"/>
  <c r="U2897" i="64"/>
  <c r="T2897" i="64"/>
  <c r="E2897" i="64"/>
  <c r="CK2896" i="64"/>
  <c r="CJ2896" i="64"/>
  <c r="CI2896" i="64"/>
  <c r="CH2896" i="64"/>
  <c r="CG2896" i="64"/>
  <c r="CF2896" i="64"/>
  <c r="CE2896" i="64"/>
  <c r="CD2896" i="64"/>
  <c r="CC2896" i="64"/>
  <c r="CB2896" i="64"/>
  <c r="CA2896" i="64"/>
  <c r="BZ2896" i="64"/>
  <c r="BY2896" i="64"/>
  <c r="BX2896" i="64"/>
  <c r="BW2896" i="64"/>
  <c r="BV2896" i="64"/>
  <c r="BU2896" i="64"/>
  <c r="BT2896" i="64"/>
  <c r="BS2896" i="64"/>
  <c r="BR2896" i="64"/>
  <c r="BQ2896" i="64"/>
  <c r="BP2896" i="64"/>
  <c r="BO2896" i="64"/>
  <c r="BN2896" i="64"/>
  <c r="BM2896" i="64"/>
  <c r="BL2896" i="64"/>
  <c r="BK2896" i="64"/>
  <c r="BJ2896" i="64"/>
  <c r="BI2896" i="64"/>
  <c r="BH2896" i="64"/>
  <c r="BG2896" i="64"/>
  <c r="BF2896" i="64"/>
  <c r="BE2896" i="64"/>
  <c r="BD2896" i="64"/>
  <c r="BC2896" i="64"/>
  <c r="BB2896" i="64"/>
  <c r="BA2896" i="64"/>
  <c r="AZ2896" i="64"/>
  <c r="AY2896" i="64"/>
  <c r="AX2896" i="64"/>
  <c r="AW2896" i="64"/>
  <c r="AV2896" i="64"/>
  <c r="AU2896" i="64"/>
  <c r="AT2896" i="64"/>
  <c r="AS2896" i="64"/>
  <c r="AR2896" i="64"/>
  <c r="AQ2896" i="64"/>
  <c r="AP2896" i="64"/>
  <c r="AO2896" i="64"/>
  <c r="AN2896" i="64"/>
  <c r="AM2896" i="64"/>
  <c r="AL2896" i="64"/>
  <c r="AK2896" i="64"/>
  <c r="AJ2896" i="64"/>
  <c r="AI2896" i="64"/>
  <c r="AH2896" i="64"/>
  <c r="AG2896" i="64"/>
  <c r="AF2896" i="64"/>
  <c r="AE2896" i="64"/>
  <c r="AD2896" i="64"/>
  <c r="AC2896" i="64"/>
  <c r="AB2896" i="64"/>
  <c r="AA2896" i="64"/>
  <c r="Z2896" i="64"/>
  <c r="Y2896" i="64"/>
  <c r="X2896" i="64"/>
  <c r="W2896" i="64"/>
  <c r="V2896" i="64"/>
  <c r="U2896" i="64"/>
  <c r="T2896" i="64"/>
  <c r="E2896" i="64"/>
  <c r="B2895" i="64"/>
  <c r="E2895" i="64"/>
  <c r="CK2894" i="64"/>
  <c r="CJ2894" i="64"/>
  <c r="CI2894" i="64"/>
  <c r="CH2894" i="64"/>
  <c r="CG2894" i="64"/>
  <c r="CF2894" i="64"/>
  <c r="CE2894" i="64"/>
  <c r="CD2894" i="64"/>
  <c r="CC2894" i="64"/>
  <c r="CB2894" i="64"/>
  <c r="CA2894" i="64"/>
  <c r="BZ2894" i="64"/>
  <c r="BY2894" i="64"/>
  <c r="BX2894" i="64"/>
  <c r="BW2894" i="64"/>
  <c r="BV2894" i="64"/>
  <c r="BU2894" i="64"/>
  <c r="BT2894" i="64"/>
  <c r="BS2894" i="64"/>
  <c r="BR2894" i="64"/>
  <c r="BQ2894" i="64"/>
  <c r="BP2894" i="64"/>
  <c r="BO2894" i="64"/>
  <c r="BN2894" i="64"/>
  <c r="BM2894" i="64"/>
  <c r="BL2894" i="64"/>
  <c r="BK2894" i="64"/>
  <c r="BJ2894" i="64"/>
  <c r="BI2894" i="64"/>
  <c r="BH2894" i="64"/>
  <c r="BG2894" i="64"/>
  <c r="BF2894" i="64"/>
  <c r="BE2894" i="64"/>
  <c r="BD2894" i="64"/>
  <c r="BC2894" i="64"/>
  <c r="BB2894" i="64"/>
  <c r="BA2894" i="64"/>
  <c r="AZ2894" i="64"/>
  <c r="AY2894" i="64"/>
  <c r="AX2894" i="64"/>
  <c r="AW2894" i="64"/>
  <c r="AV2894" i="64"/>
  <c r="AU2894" i="64"/>
  <c r="AT2894" i="64"/>
  <c r="AS2894" i="64"/>
  <c r="AR2894" i="64"/>
  <c r="AQ2894" i="64"/>
  <c r="AP2894" i="64"/>
  <c r="AO2894" i="64"/>
  <c r="AN2894" i="64"/>
  <c r="AM2894" i="64"/>
  <c r="AL2894" i="64"/>
  <c r="AK2894" i="64"/>
  <c r="AJ2894" i="64"/>
  <c r="AI2894" i="64"/>
  <c r="AH2894" i="64"/>
  <c r="AG2894" i="64"/>
  <c r="AF2894" i="64"/>
  <c r="AE2894" i="64"/>
  <c r="AD2894" i="64"/>
  <c r="AC2894" i="64"/>
  <c r="AB2894" i="64"/>
  <c r="AA2894" i="64"/>
  <c r="Z2894" i="64"/>
  <c r="Y2894" i="64"/>
  <c r="X2894" i="64"/>
  <c r="W2894" i="64"/>
  <c r="V2894" i="64"/>
  <c r="U2894" i="64"/>
  <c r="T2894" i="64"/>
  <c r="E2894" i="64"/>
  <c r="E2893" i="64"/>
  <c r="E2892" i="64"/>
  <c r="E2891" i="64"/>
  <c r="E2890" i="64"/>
  <c r="E2889" i="64"/>
  <c r="G2889" i="64" s="1"/>
  <c r="B2888" i="64"/>
  <c r="E2888" i="64"/>
  <c r="G2888" i="64" s="1"/>
  <c r="E2887" i="64"/>
  <c r="G2887" i="64" s="1"/>
  <c r="E2886" i="64"/>
  <c r="G2886" i="64" s="1"/>
  <c r="E2885" i="64"/>
  <c r="G2885" i="64" s="1"/>
  <c r="B2884" i="64"/>
  <c r="E2884" i="64"/>
  <c r="G2884" i="64" s="1"/>
  <c r="E2883" i="64"/>
  <c r="G2883" i="64" s="1"/>
  <c r="E2882" i="64"/>
  <c r="G2882" i="64" s="1"/>
  <c r="E2881" i="64"/>
  <c r="BN29" i="1307" l="1"/>
  <c r="BN33" i="1307" s="1"/>
  <c r="BN38" i="1307" s="1"/>
  <c r="BM34" i="1307"/>
  <c r="S2187" i="64"/>
  <c r="S2189" i="64" s="1"/>
  <c r="AA4" i="864"/>
  <c r="AA4" i="863"/>
  <c r="AA4" i="64"/>
  <c r="AB1" i="64"/>
  <c r="AC2" i="64"/>
  <c r="AB7" i="64"/>
  <c r="AB4" i="64"/>
  <c r="U16" i="861"/>
  <c r="AC2" i="864"/>
  <c r="T25" i="861"/>
  <c r="AB1" i="864"/>
  <c r="AB1" i="863"/>
  <c r="AB7" i="864"/>
  <c r="AB7" i="863"/>
  <c r="AB4" i="864"/>
  <c r="AB4" i="863"/>
  <c r="AC3" i="861"/>
  <c r="W86" i="861"/>
  <c r="X43" i="861"/>
  <c r="W60" i="861"/>
  <c r="BO20" i="861"/>
  <c r="Y90" i="861"/>
  <c r="V60" i="861"/>
  <c r="Y1700" i="64"/>
  <c r="AI2143" i="64"/>
  <c r="BN34" i="1307" l="1"/>
  <c r="N33" i="1307"/>
  <c r="BO29" i="1307"/>
  <c r="BO33" i="1307" s="1"/>
  <c r="BO38" i="1307" s="1"/>
  <c r="O38" i="1307" s="1"/>
  <c r="AC3" i="64"/>
  <c r="T26" i="861"/>
  <c r="U25" i="861"/>
  <c r="AC3" i="864"/>
  <c r="AC3" i="863"/>
  <c r="AC4" i="861"/>
  <c r="X86" i="861"/>
  <c r="BP20" i="861"/>
  <c r="Y43" i="861"/>
  <c r="X60" i="861"/>
  <c r="AJ2143" i="64"/>
  <c r="AJ2145" i="64" s="1"/>
  <c r="AI2145" i="64"/>
  <c r="Z54" i="863" a="1"/>
  <c r="Z54" i="863" s="1"/>
  <c r="Z52" i="863" a="1"/>
  <c r="Z52" i="863" s="1"/>
  <c r="Z50" i="863" a="1"/>
  <c r="Z50" i="863" s="1"/>
  <c r="CX20" i="864"/>
  <c r="AA18" i="864"/>
  <c r="AA17" i="864"/>
  <c r="AB19" i="864"/>
  <c r="AA16" i="864"/>
  <c r="Z35" i="863"/>
  <c r="Z34" i="863"/>
  <c r="Z17" i="863" s="1"/>
  <c r="Z29" i="861" s="1"/>
  <c r="AD2" i="861"/>
  <c r="AC1" i="861"/>
  <c r="AC7" i="861"/>
  <c r="Z20" i="864"/>
  <c r="Z93" i="861" s="1"/>
  <c r="Z94" i="861" s="1"/>
  <c r="Z45" i="863"/>
  <c r="AA43" i="863" a="1"/>
  <c r="AA43" i="863" s="1"/>
  <c r="AA44" i="863" a="1"/>
  <c r="AA44" i="863" s="1"/>
  <c r="AA31" i="863"/>
  <c r="AA42" i="863" a="1"/>
  <c r="AA42" i="863" s="1"/>
  <c r="AA41" i="863" a="1"/>
  <c r="AA41" i="863" s="1"/>
  <c r="AA40" i="863" a="1"/>
  <c r="AA40" i="863" s="1"/>
  <c r="AA30" i="863"/>
  <c r="AA33" i="863"/>
  <c r="AB2" i="863"/>
  <c r="AB32" i="863" s="1"/>
  <c r="CX1" i="864"/>
  <c r="CY18" i="864"/>
  <c r="CY17" i="864"/>
  <c r="CY16" i="864"/>
  <c r="CY7" i="864"/>
  <c r="CZ2" i="864"/>
  <c r="CZ19" i="864" s="1"/>
  <c r="CY3" i="864"/>
  <c r="CY4" i="864" s="1"/>
  <c r="CR1" i="860"/>
  <c r="CS3" i="860"/>
  <c r="CT2" i="860"/>
  <c r="CS9" i="860"/>
  <c r="CS8" i="860"/>
  <c r="CR4" i="860"/>
  <c r="R1680" i="64"/>
  <c r="B2551" i="64"/>
  <c r="B2552" i="64"/>
  <c r="T2208" i="64"/>
  <c r="T2187" i="64"/>
  <c r="T2189" i="64" s="1"/>
  <c r="T2167" i="64"/>
  <c r="B2084" i="64"/>
  <c r="B246" i="64"/>
  <c r="B194" i="64"/>
  <c r="B178" i="64"/>
  <c r="B94" i="64"/>
  <c r="B76" i="64"/>
  <c r="B63" i="64"/>
  <c r="E2076" i="64"/>
  <c r="E2085" i="64"/>
  <c r="E2086" i="64"/>
  <c r="E2087" i="64"/>
  <c r="T2094" i="64"/>
  <c r="U2094" i="64"/>
  <c r="V2094" i="64"/>
  <c r="W2094" i="64"/>
  <c r="X2094" i="64"/>
  <c r="Y2094" i="64"/>
  <c r="Z2094" i="64"/>
  <c r="AA2094" i="64"/>
  <c r="AB2094" i="64"/>
  <c r="AC2094" i="64"/>
  <c r="AD2094" i="64"/>
  <c r="AE2094" i="64"/>
  <c r="AF2094" i="64"/>
  <c r="AG2094" i="64"/>
  <c r="AH2094" i="64"/>
  <c r="AI2094" i="64"/>
  <c r="AJ2094" i="64"/>
  <c r="AK2094" i="64"/>
  <c r="AL2094" i="64"/>
  <c r="AM2094" i="64"/>
  <c r="AN2094" i="64"/>
  <c r="AO2094" i="64"/>
  <c r="AP2094" i="64"/>
  <c r="AQ2094" i="64"/>
  <c r="AR2094" i="64"/>
  <c r="AS2094" i="64"/>
  <c r="AT2094" i="64"/>
  <c r="AU2094" i="64"/>
  <c r="AV2094" i="64"/>
  <c r="AW2094" i="64"/>
  <c r="AX2094" i="64"/>
  <c r="AY2094" i="64"/>
  <c r="AZ2094" i="64"/>
  <c r="BA2094" i="64"/>
  <c r="BB2094" i="64"/>
  <c r="BC2094" i="64"/>
  <c r="BD2094" i="64"/>
  <c r="BE2094" i="64"/>
  <c r="BF2094" i="64"/>
  <c r="BG2094" i="64"/>
  <c r="BH2094" i="64"/>
  <c r="BI2094" i="64"/>
  <c r="BJ2094" i="64"/>
  <c r="BK2094" i="64"/>
  <c r="BL2094" i="64"/>
  <c r="BM2094" i="64"/>
  <c r="BN2094" i="64"/>
  <c r="BO2094" i="64"/>
  <c r="BP2094" i="64"/>
  <c r="BQ2094" i="64"/>
  <c r="BR2094" i="64"/>
  <c r="BS2094" i="64"/>
  <c r="BT2094" i="64"/>
  <c r="BU2094" i="64"/>
  <c r="BV2094" i="64"/>
  <c r="BW2094" i="64"/>
  <c r="BX2094" i="64"/>
  <c r="BY2094" i="64"/>
  <c r="BZ2094" i="64"/>
  <c r="CA2094" i="64"/>
  <c r="CB2094" i="64"/>
  <c r="CC2094" i="64"/>
  <c r="CD2094" i="64"/>
  <c r="CE2094" i="64"/>
  <c r="CF2094" i="64"/>
  <c r="CG2094" i="64"/>
  <c r="CH2094" i="64"/>
  <c r="CI2094" i="64"/>
  <c r="CJ2094" i="64"/>
  <c r="CK2094" i="64"/>
  <c r="B2068" i="64"/>
  <c r="E2084" i="64"/>
  <c r="E2083" i="64"/>
  <c r="E2082" i="64"/>
  <c r="E2081" i="64"/>
  <c r="E2080" i="64"/>
  <c r="E2079" i="64"/>
  <c r="E2078" i="64"/>
  <c r="E2077" i="64"/>
  <c r="E2058" i="64"/>
  <c r="E2059" i="64"/>
  <c r="E2060" i="64"/>
  <c r="E2061" i="64"/>
  <c r="E2062" i="64"/>
  <c r="E2063" i="64"/>
  <c r="E2064" i="64"/>
  <c r="E2065" i="64"/>
  <c r="E2066" i="64"/>
  <c r="E2067" i="64"/>
  <c r="E2068" i="64"/>
  <c r="E2069" i="64"/>
  <c r="E2070" i="64"/>
  <c r="E2071" i="64"/>
  <c r="E2072" i="64"/>
  <c r="E2073" i="64"/>
  <c r="E2074" i="64"/>
  <c r="T2090" i="64"/>
  <c r="U2090" i="64"/>
  <c r="V2090" i="64"/>
  <c r="W2090" i="64"/>
  <c r="X2090" i="64"/>
  <c r="Y2090" i="64"/>
  <c r="Z2090" i="64"/>
  <c r="AA2090" i="64"/>
  <c r="AB2090" i="64"/>
  <c r="AC2090" i="64"/>
  <c r="AD2090" i="64"/>
  <c r="AE2090" i="64"/>
  <c r="AF2090" i="64"/>
  <c r="AG2090" i="64"/>
  <c r="AH2090" i="64"/>
  <c r="AI2090" i="64"/>
  <c r="AJ2090" i="64"/>
  <c r="AK2090" i="64"/>
  <c r="AL2090" i="64"/>
  <c r="AM2090" i="64"/>
  <c r="AN2090" i="64"/>
  <c r="AO2090" i="64"/>
  <c r="AP2090" i="64"/>
  <c r="AQ2090" i="64"/>
  <c r="AR2090" i="64"/>
  <c r="AS2090" i="64"/>
  <c r="AT2090" i="64"/>
  <c r="AU2090" i="64"/>
  <c r="AV2090" i="64"/>
  <c r="AW2090" i="64"/>
  <c r="AX2090" i="64"/>
  <c r="AY2090" i="64"/>
  <c r="AZ2090" i="64"/>
  <c r="BA2090" i="64"/>
  <c r="BB2090" i="64"/>
  <c r="BC2090" i="64"/>
  <c r="BD2090" i="64"/>
  <c r="BE2090" i="64"/>
  <c r="BF2090" i="64"/>
  <c r="BG2090" i="64"/>
  <c r="BH2090" i="64"/>
  <c r="BI2090" i="64"/>
  <c r="BJ2090" i="64"/>
  <c r="BK2090" i="64"/>
  <c r="BL2090" i="64"/>
  <c r="BM2090" i="64"/>
  <c r="BN2090" i="64"/>
  <c r="BO2090" i="64"/>
  <c r="BP2090" i="64"/>
  <c r="BQ2090" i="64"/>
  <c r="BR2090" i="64"/>
  <c r="BS2090" i="64"/>
  <c r="BT2090" i="64"/>
  <c r="BU2090" i="64"/>
  <c r="BV2090" i="64"/>
  <c r="BW2090" i="64"/>
  <c r="BX2090" i="64"/>
  <c r="BY2090" i="64"/>
  <c r="BZ2090" i="64"/>
  <c r="CA2090" i="64"/>
  <c r="CB2090" i="64"/>
  <c r="CC2090" i="64"/>
  <c r="CD2090" i="64"/>
  <c r="CE2090" i="64"/>
  <c r="CF2090" i="64"/>
  <c r="CG2090" i="64"/>
  <c r="CH2090" i="64"/>
  <c r="CI2090" i="64"/>
  <c r="CJ2090" i="64"/>
  <c r="CK2090" i="64"/>
  <c r="B2075" i="64"/>
  <c r="B2070" i="64"/>
  <c r="B2074" i="64" s="1"/>
  <c r="B2069" i="64"/>
  <c r="B2073" i="64" s="1"/>
  <c r="B2066" i="64"/>
  <c r="B2065" i="64"/>
  <c r="L2061" i="64"/>
  <c r="L2062" i="64" s="1"/>
  <c r="M2061" i="64"/>
  <c r="N2061" i="64"/>
  <c r="N2062" i="64" s="1"/>
  <c r="O2061" i="64"/>
  <c r="O2062" i="64" s="1"/>
  <c r="P2061" i="64"/>
  <c r="P2062" i="64" s="1"/>
  <c r="K2061" i="64"/>
  <c r="B2095" i="64"/>
  <c r="E2095" i="64"/>
  <c r="B2094" i="64"/>
  <c r="E2094" i="64"/>
  <c r="B2093" i="64"/>
  <c r="E2093" i="64"/>
  <c r="E2092" i="64"/>
  <c r="E2091" i="64"/>
  <c r="E2090" i="64"/>
  <c r="E2089" i="64"/>
  <c r="B2088" i="64"/>
  <c r="E2088" i="64"/>
  <c r="E2075" i="64"/>
  <c r="B2057" i="64"/>
  <c r="B2059" i="64" s="1"/>
  <c r="E2057" i="64"/>
  <c r="E2056" i="64"/>
  <c r="B247" i="64"/>
  <c r="B195" i="64"/>
  <c r="B179" i="64"/>
  <c r="B95" i="64"/>
  <c r="B77" i="64"/>
  <c r="B64" i="64"/>
  <c r="B42" i="64"/>
  <c r="B2571" i="64"/>
  <c r="B2581" i="64"/>
  <c r="E2581" i="64"/>
  <c r="B2580" i="64"/>
  <c r="E2580" i="64"/>
  <c r="B2579" i="64"/>
  <c r="E2579" i="64"/>
  <c r="B2578" i="64"/>
  <c r="E2578" i="64"/>
  <c r="CK2577" i="64"/>
  <c r="CJ2577" i="64"/>
  <c r="CI2577" i="64"/>
  <c r="CH2577" i="64"/>
  <c r="CG2577" i="64"/>
  <c r="CF2577" i="64"/>
  <c r="CE2577" i="64"/>
  <c r="CD2577" i="64"/>
  <c r="CC2577" i="64"/>
  <c r="CB2577" i="64"/>
  <c r="CA2577" i="64"/>
  <c r="BZ2577" i="64"/>
  <c r="BY2577" i="64"/>
  <c r="BX2577" i="64"/>
  <c r="BW2577" i="64"/>
  <c r="BV2577" i="64"/>
  <c r="BU2577" i="64"/>
  <c r="BT2577" i="64"/>
  <c r="BS2577" i="64"/>
  <c r="BR2577" i="64"/>
  <c r="BQ2577" i="64"/>
  <c r="BP2577" i="64"/>
  <c r="BO2577" i="64"/>
  <c r="BN2577" i="64"/>
  <c r="BM2577" i="64"/>
  <c r="BL2577" i="64"/>
  <c r="BK2577" i="64"/>
  <c r="BJ2577" i="64"/>
  <c r="BI2577" i="64"/>
  <c r="BH2577" i="64"/>
  <c r="BG2577" i="64"/>
  <c r="BF2577" i="64"/>
  <c r="BE2577" i="64"/>
  <c r="BD2577" i="64"/>
  <c r="BC2577" i="64"/>
  <c r="BB2577" i="64"/>
  <c r="BA2577" i="64"/>
  <c r="AZ2577" i="64"/>
  <c r="AY2577" i="64"/>
  <c r="AX2577" i="64"/>
  <c r="AW2577" i="64"/>
  <c r="AV2577" i="64"/>
  <c r="AU2577" i="64"/>
  <c r="AT2577" i="64"/>
  <c r="AS2577" i="64"/>
  <c r="AR2577" i="64"/>
  <c r="AQ2577" i="64"/>
  <c r="AP2577" i="64"/>
  <c r="AO2577" i="64"/>
  <c r="AN2577" i="64"/>
  <c r="AM2577" i="64"/>
  <c r="AL2577" i="64"/>
  <c r="AK2577" i="64"/>
  <c r="AJ2577" i="64"/>
  <c r="AI2577" i="64"/>
  <c r="AH2577" i="64"/>
  <c r="AG2577" i="64"/>
  <c r="AF2577" i="64"/>
  <c r="AE2577" i="64"/>
  <c r="AD2577" i="64"/>
  <c r="AC2577" i="64"/>
  <c r="AB2577" i="64"/>
  <c r="AA2577" i="64"/>
  <c r="Z2577" i="64"/>
  <c r="Y2577" i="64"/>
  <c r="X2577" i="64"/>
  <c r="W2577" i="64"/>
  <c r="V2577" i="64"/>
  <c r="U2577" i="64"/>
  <c r="T2577" i="64"/>
  <c r="E2577" i="64"/>
  <c r="E2576" i="64"/>
  <c r="B2575" i="64"/>
  <c r="B2573" i="64" s="1"/>
  <c r="E2575" i="64"/>
  <c r="B2574" i="64"/>
  <c r="E2574" i="64"/>
  <c r="E2573" i="64"/>
  <c r="E2572" i="64"/>
  <c r="E2571" i="64"/>
  <c r="E2570" i="64"/>
  <c r="BP29" i="1307" l="1"/>
  <c r="BP33" i="1307" s="1"/>
  <c r="BP38" i="1307" s="1"/>
  <c r="BO34" i="1307"/>
  <c r="O29" i="1307"/>
  <c r="N34" i="1307"/>
  <c r="K2062" i="64"/>
  <c r="S2061" i="64" a="1"/>
  <c r="S2061" i="64" s="1"/>
  <c r="AC4" i="64"/>
  <c r="AC1" i="64"/>
  <c r="AD2" i="64"/>
  <c r="AC7" i="64"/>
  <c r="V16" i="861"/>
  <c r="AD2" i="864"/>
  <c r="U26" i="861"/>
  <c r="AC7" i="864"/>
  <c r="AC7" i="863"/>
  <c r="AC1" i="864"/>
  <c r="AC1" i="863"/>
  <c r="AC4" i="863"/>
  <c r="AC4" i="864"/>
  <c r="AD3" i="861"/>
  <c r="Y86" i="861"/>
  <c r="BQ20" i="861"/>
  <c r="Z90" i="861"/>
  <c r="Y60" i="861"/>
  <c r="Z1700" i="64"/>
  <c r="AK2143" i="64"/>
  <c r="CY20" i="864"/>
  <c r="CY1" i="864"/>
  <c r="AE2" i="861"/>
  <c r="AD1" i="861"/>
  <c r="AD7" i="861"/>
  <c r="AA54" i="863" a="1"/>
  <c r="AA54" i="863" s="1"/>
  <c r="AA52" i="863" a="1"/>
  <c r="AA52" i="863" s="1"/>
  <c r="AA50" i="863" a="1"/>
  <c r="AA50" i="863" s="1"/>
  <c r="AB44" i="863" a="1"/>
  <c r="AB44" i="863" s="1"/>
  <c r="AB43" i="863" a="1"/>
  <c r="AB43" i="863" s="1"/>
  <c r="AB33" i="863"/>
  <c r="AB42" i="863" a="1"/>
  <c r="AB42" i="863" s="1"/>
  <c r="AB41" i="863" a="1"/>
  <c r="AB41" i="863" s="1"/>
  <c r="AB40" i="863" a="1"/>
  <c r="AB40" i="863" s="1"/>
  <c r="AB31" i="863"/>
  <c r="AB30" i="863"/>
  <c r="AC2" i="863"/>
  <c r="AC32" i="863" s="1"/>
  <c r="AA20" i="864"/>
  <c r="AA93" i="861" s="1"/>
  <c r="AA94" i="861" s="1"/>
  <c r="AB18" i="864"/>
  <c r="AB17" i="864"/>
  <c r="AB16" i="864"/>
  <c r="AC19" i="864"/>
  <c r="CZ18" i="864"/>
  <c r="CZ17" i="864"/>
  <c r="CZ16" i="864"/>
  <c r="CZ7" i="864"/>
  <c r="DA2" i="864"/>
  <c r="DA19" i="864" s="1"/>
  <c r="CZ3" i="864"/>
  <c r="CZ4" i="864" s="1"/>
  <c r="AA35" i="863"/>
  <c r="AA34" i="863"/>
  <c r="AA17" i="863" s="1"/>
  <c r="AA29" i="861" s="1"/>
  <c r="AA45" i="863"/>
  <c r="CS1" i="860"/>
  <c r="CT3" i="860"/>
  <c r="CU2" i="860"/>
  <c r="CT9" i="860"/>
  <c r="CT8" i="860"/>
  <c r="CS4" i="860"/>
  <c r="T2210" i="64"/>
  <c r="U2208" i="64"/>
  <c r="U2187" i="64"/>
  <c r="U2167" i="64"/>
  <c r="B2078" i="64"/>
  <c r="B2082" i="64" s="1"/>
  <c r="B2079" i="64"/>
  <c r="B2083" i="64" s="1"/>
  <c r="B2077" i="64"/>
  <c r="B2092" i="64"/>
  <c r="M2062" i="64"/>
  <c r="E721" i="64"/>
  <c r="E748" i="64"/>
  <c r="E749" i="64"/>
  <c r="B2869" i="64"/>
  <c r="B2843" i="64"/>
  <c r="B2818" i="64"/>
  <c r="B2792" i="64"/>
  <c r="B2043" i="64"/>
  <c r="B2020" i="64"/>
  <c r="B1996" i="64"/>
  <c r="B1965" i="64"/>
  <c r="B1939" i="64"/>
  <c r="B1907" i="64"/>
  <c r="B2918" i="64"/>
  <c r="B1884" i="64"/>
  <c r="B1840" i="64"/>
  <c r="B2353" i="64"/>
  <c r="B2285" i="64"/>
  <c r="B2253" i="64"/>
  <c r="B1796" i="64"/>
  <c r="B1760" i="64"/>
  <c r="B1688" i="64"/>
  <c r="B1653" i="64"/>
  <c r="B1635" i="64" s="1"/>
  <c r="B2387" i="64"/>
  <c r="B2421" i="64"/>
  <c r="B1617" i="64"/>
  <c r="B1522" i="64"/>
  <c r="B1476" i="64"/>
  <c r="B1348" i="64"/>
  <c r="B1225" i="64"/>
  <c r="B1175" i="64"/>
  <c r="B751" i="64"/>
  <c r="B727" i="64"/>
  <c r="B1500" i="64"/>
  <c r="B2788" i="64"/>
  <c r="BQ29" i="1307" l="1"/>
  <c r="BQ33" i="1307" s="1"/>
  <c r="BQ38" i="1307" s="1"/>
  <c r="BP34" i="1307"/>
  <c r="AD1" i="64"/>
  <c r="AD7" i="64"/>
  <c r="AE2" i="64"/>
  <c r="AD3" i="64"/>
  <c r="V25" i="861"/>
  <c r="AE2" i="864"/>
  <c r="AD7" i="864"/>
  <c r="AD7" i="863"/>
  <c r="AD1" i="864"/>
  <c r="AD1" i="863"/>
  <c r="AD3" i="864"/>
  <c r="AD3" i="863"/>
  <c r="AE3" i="861"/>
  <c r="AD4" i="861"/>
  <c r="AA90" i="861"/>
  <c r="BR20" i="861"/>
  <c r="Z43" i="861"/>
  <c r="AA1700" i="64"/>
  <c r="AL2143" i="64"/>
  <c r="AL2145" i="64" s="1"/>
  <c r="AK2145" i="64"/>
  <c r="B620" i="64"/>
  <c r="B613" i="64"/>
  <c r="CZ1" i="864"/>
  <c r="AB20" i="864"/>
  <c r="AB93" i="861" s="1"/>
  <c r="AB94" i="861" s="1"/>
  <c r="AB35" i="863"/>
  <c r="AB34" i="863"/>
  <c r="AB17" i="863" s="1"/>
  <c r="AB29" i="861" s="1"/>
  <c r="AF2" i="861"/>
  <c r="AE1" i="861"/>
  <c r="AE7" i="861"/>
  <c r="DA7" i="864"/>
  <c r="DA17" i="864"/>
  <c r="DA16" i="864"/>
  <c r="DA18" i="864"/>
  <c r="DB2" i="864"/>
  <c r="DB19" i="864" s="1"/>
  <c r="DA3" i="864"/>
  <c r="DA4" i="864" s="1"/>
  <c r="AB45" i="863"/>
  <c r="CZ20" i="864"/>
  <c r="AC44" i="863" a="1"/>
  <c r="AC44" i="863" s="1"/>
  <c r="AC42" i="863" a="1"/>
  <c r="AC42" i="863" s="1"/>
  <c r="AC41" i="863" a="1"/>
  <c r="AC41" i="863" s="1"/>
  <c r="AC40" i="863" a="1"/>
  <c r="AC40" i="863" s="1"/>
  <c r="AC43" i="863" a="1"/>
  <c r="AC43" i="863" s="1"/>
  <c r="AC33" i="863"/>
  <c r="AD2" i="863"/>
  <c r="AD32" i="863" s="1"/>
  <c r="AC31" i="863"/>
  <c r="AC30" i="863"/>
  <c r="AC18" i="864"/>
  <c r="AC17" i="864"/>
  <c r="AC16" i="864"/>
  <c r="AD19" i="864"/>
  <c r="AB50" i="863" a="1"/>
  <c r="AB50" i="863" s="1"/>
  <c r="AB54" i="863" a="1"/>
  <c r="AB54" i="863" s="1"/>
  <c r="AB52" i="863" a="1"/>
  <c r="AB52" i="863" s="1"/>
  <c r="CT1" i="860"/>
  <c r="CU9" i="860"/>
  <c r="CU8" i="860"/>
  <c r="CU3" i="860"/>
  <c r="CV2" i="860"/>
  <c r="CT4" i="860"/>
  <c r="U2210" i="64"/>
  <c r="V2208" i="64"/>
  <c r="V2187" i="64"/>
  <c r="U2189" i="64"/>
  <c r="V2167" i="64"/>
  <c r="C193" i="64"/>
  <c r="C56" i="64"/>
  <c r="T826" i="64"/>
  <c r="U826" i="64"/>
  <c r="V826" i="64"/>
  <c r="W826" i="64"/>
  <c r="X826" i="64"/>
  <c r="Y826" i="64"/>
  <c r="Z826" i="64"/>
  <c r="AA826" i="64"/>
  <c r="AB826" i="64"/>
  <c r="AC826" i="64"/>
  <c r="AD826" i="64"/>
  <c r="AE826" i="64"/>
  <c r="AF826" i="64"/>
  <c r="AG826" i="64"/>
  <c r="AH826" i="64"/>
  <c r="AI826" i="64"/>
  <c r="AJ826" i="64"/>
  <c r="AK826" i="64"/>
  <c r="AL826" i="64"/>
  <c r="AM826" i="64"/>
  <c r="AN826" i="64"/>
  <c r="AO826" i="64"/>
  <c r="AP826" i="64"/>
  <c r="AQ826" i="64"/>
  <c r="AR826" i="64"/>
  <c r="AS826" i="64"/>
  <c r="AT826" i="64"/>
  <c r="AU826" i="64"/>
  <c r="AV826" i="64"/>
  <c r="AW826" i="64"/>
  <c r="AX826" i="64"/>
  <c r="AY826" i="64"/>
  <c r="AZ826" i="64"/>
  <c r="BA826" i="64"/>
  <c r="BB826" i="64"/>
  <c r="BC826" i="64"/>
  <c r="BD826" i="64"/>
  <c r="BE826" i="64"/>
  <c r="BF826" i="64"/>
  <c r="BG826" i="64"/>
  <c r="BH826" i="64"/>
  <c r="BI826" i="64"/>
  <c r="BJ826" i="64"/>
  <c r="BK826" i="64"/>
  <c r="BL826" i="64"/>
  <c r="BM826" i="64"/>
  <c r="BN826" i="64"/>
  <c r="BO826" i="64"/>
  <c r="BP826" i="64"/>
  <c r="BQ826" i="64"/>
  <c r="BR826" i="64"/>
  <c r="BS826" i="64"/>
  <c r="BT826" i="64"/>
  <c r="BU826" i="64"/>
  <c r="BV826" i="64"/>
  <c r="BW826" i="64"/>
  <c r="BX826" i="64"/>
  <c r="BY826" i="64"/>
  <c r="BZ826" i="64"/>
  <c r="CA826" i="64"/>
  <c r="CB826" i="64"/>
  <c r="CC826" i="64"/>
  <c r="CD826" i="64"/>
  <c r="CE826" i="64"/>
  <c r="CF826" i="64"/>
  <c r="CG826" i="64"/>
  <c r="CH826" i="64"/>
  <c r="CI826" i="64"/>
  <c r="CJ826" i="64"/>
  <c r="CK826" i="64"/>
  <c r="T2352" i="64"/>
  <c r="U2352" i="64"/>
  <c r="V2352" i="64"/>
  <c r="W2352" i="64"/>
  <c r="X2352" i="64"/>
  <c r="Y2352" i="64"/>
  <c r="Z2352" i="64"/>
  <c r="AA2352" i="64"/>
  <c r="AB2352" i="64"/>
  <c r="AC2352" i="64"/>
  <c r="AD2352" i="64"/>
  <c r="AE2352" i="64"/>
  <c r="AF2352" i="64"/>
  <c r="AG2352" i="64"/>
  <c r="AH2352" i="64"/>
  <c r="AI2352" i="64"/>
  <c r="AJ2352" i="64"/>
  <c r="AK2352" i="64"/>
  <c r="AL2352" i="64"/>
  <c r="AM2352" i="64"/>
  <c r="AN2352" i="64"/>
  <c r="AO2352" i="64"/>
  <c r="AP2352" i="64"/>
  <c r="AQ2352" i="64"/>
  <c r="AR2352" i="64"/>
  <c r="AS2352" i="64"/>
  <c r="AT2352" i="64"/>
  <c r="AU2352" i="64"/>
  <c r="AV2352" i="64"/>
  <c r="AW2352" i="64"/>
  <c r="AX2352" i="64"/>
  <c r="AY2352" i="64"/>
  <c r="AZ2352" i="64"/>
  <c r="BA2352" i="64"/>
  <c r="BB2352" i="64"/>
  <c r="BC2352" i="64"/>
  <c r="BD2352" i="64"/>
  <c r="BE2352" i="64"/>
  <c r="BF2352" i="64"/>
  <c r="BG2352" i="64"/>
  <c r="BH2352" i="64"/>
  <c r="BI2352" i="64"/>
  <c r="BJ2352" i="64"/>
  <c r="BK2352" i="64"/>
  <c r="BL2352" i="64"/>
  <c r="BM2352" i="64"/>
  <c r="BN2352" i="64"/>
  <c r="BO2352" i="64"/>
  <c r="BP2352" i="64"/>
  <c r="BQ2352" i="64"/>
  <c r="BR2352" i="64"/>
  <c r="BS2352" i="64"/>
  <c r="BT2352" i="64"/>
  <c r="BU2352" i="64"/>
  <c r="BV2352" i="64"/>
  <c r="BW2352" i="64"/>
  <c r="BX2352" i="64"/>
  <c r="BY2352" i="64"/>
  <c r="BZ2352" i="64"/>
  <c r="CA2352" i="64"/>
  <c r="CB2352" i="64"/>
  <c r="CC2352" i="64"/>
  <c r="CD2352" i="64"/>
  <c r="CE2352" i="64"/>
  <c r="CF2352" i="64"/>
  <c r="CG2352" i="64"/>
  <c r="CH2352" i="64"/>
  <c r="CI2352" i="64"/>
  <c r="CJ2352" i="64"/>
  <c r="CK2352" i="64"/>
  <c r="T2354" i="64"/>
  <c r="U2354" i="64"/>
  <c r="V2354" i="64"/>
  <c r="W2354" i="64"/>
  <c r="X2354" i="64"/>
  <c r="Y2354" i="64"/>
  <c r="Z2354" i="64"/>
  <c r="AA2354" i="64"/>
  <c r="AB2354" i="64"/>
  <c r="AC2354" i="64"/>
  <c r="AD2354" i="64"/>
  <c r="AE2354" i="64"/>
  <c r="AF2354" i="64"/>
  <c r="AG2354" i="64"/>
  <c r="AH2354" i="64"/>
  <c r="AI2354" i="64"/>
  <c r="AJ2354" i="64"/>
  <c r="AK2354" i="64"/>
  <c r="AL2354" i="64"/>
  <c r="AM2354" i="64"/>
  <c r="AN2354" i="64"/>
  <c r="AO2354" i="64"/>
  <c r="AP2354" i="64"/>
  <c r="AQ2354" i="64"/>
  <c r="AR2354" i="64"/>
  <c r="AS2354" i="64"/>
  <c r="AT2354" i="64"/>
  <c r="AU2354" i="64"/>
  <c r="AV2354" i="64"/>
  <c r="AW2354" i="64"/>
  <c r="AX2354" i="64"/>
  <c r="AY2354" i="64"/>
  <c r="AZ2354" i="64"/>
  <c r="BA2354" i="64"/>
  <c r="BB2354" i="64"/>
  <c r="BC2354" i="64"/>
  <c r="BD2354" i="64"/>
  <c r="BE2354" i="64"/>
  <c r="BF2354" i="64"/>
  <c r="BG2354" i="64"/>
  <c r="BH2354" i="64"/>
  <c r="BI2354" i="64"/>
  <c r="BJ2354" i="64"/>
  <c r="BK2354" i="64"/>
  <c r="BL2354" i="64"/>
  <c r="BM2354" i="64"/>
  <c r="BN2354" i="64"/>
  <c r="BO2354" i="64"/>
  <c r="BP2354" i="64"/>
  <c r="BQ2354" i="64"/>
  <c r="BR2354" i="64"/>
  <c r="BS2354" i="64"/>
  <c r="BT2354" i="64"/>
  <c r="BU2354" i="64"/>
  <c r="BV2354" i="64"/>
  <c r="BW2354" i="64"/>
  <c r="BX2354" i="64"/>
  <c r="BY2354" i="64"/>
  <c r="BZ2354" i="64"/>
  <c r="CA2354" i="64"/>
  <c r="CB2354" i="64"/>
  <c r="CC2354" i="64"/>
  <c r="CD2354" i="64"/>
  <c r="CE2354" i="64"/>
  <c r="CF2354" i="64"/>
  <c r="CG2354" i="64"/>
  <c r="CH2354" i="64"/>
  <c r="CI2354" i="64"/>
  <c r="CJ2354" i="64"/>
  <c r="CK2354" i="64"/>
  <c r="E44" i="64"/>
  <c r="E45" i="64"/>
  <c r="E46" i="64"/>
  <c r="E47" i="64"/>
  <c r="E48" i="64"/>
  <c r="B93" i="64"/>
  <c r="CK2871" i="64"/>
  <c r="CJ2871" i="64"/>
  <c r="CI2871" i="64"/>
  <c r="CH2871" i="64"/>
  <c r="CG2871" i="64"/>
  <c r="CF2871" i="64"/>
  <c r="CE2871" i="64"/>
  <c r="CD2871" i="64"/>
  <c r="CC2871" i="64"/>
  <c r="CB2871" i="64"/>
  <c r="CA2871" i="64"/>
  <c r="BZ2871" i="64"/>
  <c r="BY2871" i="64"/>
  <c r="BX2871" i="64"/>
  <c r="BW2871" i="64"/>
  <c r="BV2871" i="64"/>
  <c r="BU2871" i="64"/>
  <c r="BT2871" i="64"/>
  <c r="BS2871" i="64"/>
  <c r="BR2871" i="64"/>
  <c r="BQ2871" i="64"/>
  <c r="BP2871" i="64"/>
  <c r="BO2871" i="64"/>
  <c r="BN2871" i="64"/>
  <c r="BM2871" i="64"/>
  <c r="BL2871" i="64"/>
  <c r="BK2871" i="64"/>
  <c r="BJ2871" i="64"/>
  <c r="BI2871" i="64"/>
  <c r="BH2871" i="64"/>
  <c r="BG2871" i="64"/>
  <c r="BF2871" i="64"/>
  <c r="BE2871" i="64"/>
  <c r="BD2871" i="64"/>
  <c r="BC2871" i="64"/>
  <c r="BB2871" i="64"/>
  <c r="BA2871" i="64"/>
  <c r="AZ2871" i="64"/>
  <c r="AY2871" i="64"/>
  <c r="AX2871" i="64"/>
  <c r="AW2871" i="64"/>
  <c r="AV2871" i="64"/>
  <c r="AU2871" i="64"/>
  <c r="AT2871" i="64"/>
  <c r="AS2871" i="64"/>
  <c r="AR2871" i="64"/>
  <c r="AQ2871" i="64"/>
  <c r="AP2871" i="64"/>
  <c r="AO2871" i="64"/>
  <c r="AN2871" i="64"/>
  <c r="AM2871" i="64"/>
  <c r="AL2871" i="64"/>
  <c r="AK2871" i="64"/>
  <c r="AJ2871" i="64"/>
  <c r="AI2871" i="64"/>
  <c r="AH2871" i="64"/>
  <c r="AG2871" i="64"/>
  <c r="AF2871" i="64"/>
  <c r="AE2871" i="64"/>
  <c r="AD2871" i="64"/>
  <c r="AC2871" i="64"/>
  <c r="AB2871" i="64"/>
  <c r="AA2871" i="64"/>
  <c r="Z2871" i="64"/>
  <c r="Y2871" i="64"/>
  <c r="X2871" i="64"/>
  <c r="W2871" i="64"/>
  <c r="V2871" i="64"/>
  <c r="U2871" i="64"/>
  <c r="T2871" i="64"/>
  <c r="CK2870" i="64"/>
  <c r="CJ2870" i="64"/>
  <c r="CI2870" i="64"/>
  <c r="CH2870" i="64"/>
  <c r="CG2870" i="64"/>
  <c r="CF2870" i="64"/>
  <c r="CE2870" i="64"/>
  <c r="CD2870" i="64"/>
  <c r="CC2870" i="64"/>
  <c r="CB2870" i="64"/>
  <c r="CA2870" i="64"/>
  <c r="BZ2870" i="64"/>
  <c r="BY2870" i="64"/>
  <c r="BX2870" i="64"/>
  <c r="BW2870" i="64"/>
  <c r="BV2870" i="64"/>
  <c r="BU2870" i="64"/>
  <c r="BT2870" i="64"/>
  <c r="BS2870" i="64"/>
  <c r="BR2870" i="64"/>
  <c r="BQ2870" i="64"/>
  <c r="BP2870" i="64"/>
  <c r="BO2870" i="64"/>
  <c r="BN2870" i="64"/>
  <c r="BM2870" i="64"/>
  <c r="BL2870" i="64"/>
  <c r="BK2870" i="64"/>
  <c r="BJ2870" i="64"/>
  <c r="BI2870" i="64"/>
  <c r="BH2870" i="64"/>
  <c r="BG2870" i="64"/>
  <c r="BF2870" i="64"/>
  <c r="BE2870" i="64"/>
  <c r="BD2870" i="64"/>
  <c r="BC2870" i="64"/>
  <c r="BB2870" i="64"/>
  <c r="BA2870" i="64"/>
  <c r="AZ2870" i="64"/>
  <c r="AY2870" i="64"/>
  <c r="AX2870" i="64"/>
  <c r="AW2870" i="64"/>
  <c r="AV2870" i="64"/>
  <c r="AU2870" i="64"/>
  <c r="AT2870" i="64"/>
  <c r="AS2870" i="64"/>
  <c r="AR2870" i="64"/>
  <c r="AQ2870" i="64"/>
  <c r="AP2870" i="64"/>
  <c r="AO2870" i="64"/>
  <c r="AN2870" i="64"/>
  <c r="AM2870" i="64"/>
  <c r="AL2870" i="64"/>
  <c r="AK2870" i="64"/>
  <c r="AJ2870" i="64"/>
  <c r="AI2870" i="64"/>
  <c r="AH2870" i="64"/>
  <c r="AG2870" i="64"/>
  <c r="AF2870" i="64"/>
  <c r="AE2870" i="64"/>
  <c r="AD2870" i="64"/>
  <c r="AC2870" i="64"/>
  <c r="AB2870" i="64"/>
  <c r="AA2870" i="64"/>
  <c r="Z2870" i="64"/>
  <c r="Y2870" i="64"/>
  <c r="X2870" i="64"/>
  <c r="W2870" i="64"/>
  <c r="V2870" i="64"/>
  <c r="U2870" i="64"/>
  <c r="T2870" i="64"/>
  <c r="T2844" i="64"/>
  <c r="U2844" i="64"/>
  <c r="V2844" i="64"/>
  <c r="W2844" i="64"/>
  <c r="X2844" i="64"/>
  <c r="Y2844" i="64"/>
  <c r="Z2844" i="64"/>
  <c r="AA2844" i="64"/>
  <c r="AB2844" i="64"/>
  <c r="AC2844" i="64"/>
  <c r="AD2844" i="64"/>
  <c r="AE2844" i="64"/>
  <c r="AF2844" i="64"/>
  <c r="AG2844" i="64"/>
  <c r="AH2844" i="64"/>
  <c r="AI2844" i="64"/>
  <c r="AJ2844" i="64"/>
  <c r="AK2844" i="64"/>
  <c r="AL2844" i="64"/>
  <c r="AM2844" i="64"/>
  <c r="AN2844" i="64"/>
  <c r="AO2844" i="64"/>
  <c r="AP2844" i="64"/>
  <c r="AQ2844" i="64"/>
  <c r="AR2844" i="64"/>
  <c r="AS2844" i="64"/>
  <c r="AT2844" i="64"/>
  <c r="AU2844" i="64"/>
  <c r="AV2844" i="64"/>
  <c r="AW2844" i="64"/>
  <c r="AX2844" i="64"/>
  <c r="AY2844" i="64"/>
  <c r="AZ2844" i="64"/>
  <c r="BA2844" i="64"/>
  <c r="BB2844" i="64"/>
  <c r="BC2844" i="64"/>
  <c r="BD2844" i="64"/>
  <c r="BE2844" i="64"/>
  <c r="BF2844" i="64"/>
  <c r="BG2844" i="64"/>
  <c r="BH2844" i="64"/>
  <c r="BI2844" i="64"/>
  <c r="BJ2844" i="64"/>
  <c r="BK2844" i="64"/>
  <c r="BL2844" i="64"/>
  <c r="BM2844" i="64"/>
  <c r="BN2844" i="64"/>
  <c r="BO2844" i="64"/>
  <c r="BP2844" i="64"/>
  <c r="BQ2844" i="64"/>
  <c r="BR2844" i="64"/>
  <c r="BS2844" i="64"/>
  <c r="BT2844" i="64"/>
  <c r="BU2844" i="64"/>
  <c r="BV2844" i="64"/>
  <c r="BW2844" i="64"/>
  <c r="BX2844" i="64"/>
  <c r="BY2844" i="64"/>
  <c r="BZ2844" i="64"/>
  <c r="CA2844" i="64"/>
  <c r="CB2844" i="64"/>
  <c r="CC2844" i="64"/>
  <c r="CD2844" i="64"/>
  <c r="CE2844" i="64"/>
  <c r="CF2844" i="64"/>
  <c r="CG2844" i="64"/>
  <c r="CH2844" i="64"/>
  <c r="CI2844" i="64"/>
  <c r="CJ2844" i="64"/>
  <c r="CK2844" i="64"/>
  <c r="T2845" i="64"/>
  <c r="U2845" i="64"/>
  <c r="V2845" i="64"/>
  <c r="W2845" i="64"/>
  <c r="X2845" i="64"/>
  <c r="Y2845" i="64"/>
  <c r="Z2845" i="64"/>
  <c r="AA2845" i="64"/>
  <c r="AB2845" i="64"/>
  <c r="AC2845" i="64"/>
  <c r="AD2845" i="64"/>
  <c r="AE2845" i="64"/>
  <c r="AF2845" i="64"/>
  <c r="AG2845" i="64"/>
  <c r="AH2845" i="64"/>
  <c r="AI2845" i="64"/>
  <c r="AJ2845" i="64"/>
  <c r="AK2845" i="64"/>
  <c r="AL2845" i="64"/>
  <c r="AM2845" i="64"/>
  <c r="AN2845" i="64"/>
  <c r="AO2845" i="64"/>
  <c r="AP2845" i="64"/>
  <c r="AQ2845" i="64"/>
  <c r="AR2845" i="64"/>
  <c r="AS2845" i="64"/>
  <c r="AT2845" i="64"/>
  <c r="AU2845" i="64"/>
  <c r="AV2845" i="64"/>
  <c r="AW2845" i="64"/>
  <c r="AX2845" i="64"/>
  <c r="AY2845" i="64"/>
  <c r="AZ2845" i="64"/>
  <c r="BA2845" i="64"/>
  <c r="BB2845" i="64"/>
  <c r="BC2845" i="64"/>
  <c r="BD2845" i="64"/>
  <c r="BE2845" i="64"/>
  <c r="BF2845" i="64"/>
  <c r="BG2845" i="64"/>
  <c r="BH2845" i="64"/>
  <c r="BI2845" i="64"/>
  <c r="BJ2845" i="64"/>
  <c r="BK2845" i="64"/>
  <c r="BL2845" i="64"/>
  <c r="BM2845" i="64"/>
  <c r="BN2845" i="64"/>
  <c r="BO2845" i="64"/>
  <c r="BP2845" i="64"/>
  <c r="BQ2845" i="64"/>
  <c r="BR2845" i="64"/>
  <c r="BS2845" i="64"/>
  <c r="BT2845" i="64"/>
  <c r="BU2845" i="64"/>
  <c r="BV2845" i="64"/>
  <c r="BW2845" i="64"/>
  <c r="BX2845" i="64"/>
  <c r="BY2845" i="64"/>
  <c r="BZ2845" i="64"/>
  <c r="CA2845" i="64"/>
  <c r="CB2845" i="64"/>
  <c r="CC2845" i="64"/>
  <c r="CD2845" i="64"/>
  <c r="CE2845" i="64"/>
  <c r="CF2845" i="64"/>
  <c r="CG2845" i="64"/>
  <c r="CH2845" i="64"/>
  <c r="CI2845" i="64"/>
  <c r="CJ2845" i="64"/>
  <c r="CK2845" i="64"/>
  <c r="B2845" i="64"/>
  <c r="B2871" i="64" s="1"/>
  <c r="B2897" i="64" s="1"/>
  <c r="B2842" i="64"/>
  <c r="B2868" i="64" s="1"/>
  <c r="B2894" i="64" s="1"/>
  <c r="B2839" i="64"/>
  <c r="B2865" i="64" s="1"/>
  <c r="B2891" i="64" s="1"/>
  <c r="B2840" i="64"/>
  <c r="B2866" i="64" s="1"/>
  <c r="B2892" i="64" s="1"/>
  <c r="B2841" i="64"/>
  <c r="B2867" i="64" s="1"/>
  <c r="B2893" i="64" s="1"/>
  <c r="B2844" i="64"/>
  <c r="B2870" i="64" s="1"/>
  <c r="B2896" i="64" s="1"/>
  <c r="B2838" i="64"/>
  <c r="B2864" i="64" s="1"/>
  <c r="B2890" i="64" s="1"/>
  <c r="T2819" i="64"/>
  <c r="U2819" i="64"/>
  <c r="V2819" i="64"/>
  <c r="W2819" i="64"/>
  <c r="X2819" i="64"/>
  <c r="Y2819" i="64"/>
  <c r="Z2819" i="64"/>
  <c r="AA2819" i="64"/>
  <c r="AB2819" i="64"/>
  <c r="AC2819" i="64"/>
  <c r="AD2819" i="64"/>
  <c r="AE2819" i="64"/>
  <c r="AF2819" i="64"/>
  <c r="AG2819" i="64"/>
  <c r="AH2819" i="64"/>
  <c r="AI2819" i="64"/>
  <c r="AJ2819" i="64"/>
  <c r="AK2819" i="64"/>
  <c r="AL2819" i="64"/>
  <c r="AM2819" i="64"/>
  <c r="AN2819" i="64"/>
  <c r="AO2819" i="64"/>
  <c r="AP2819" i="64"/>
  <c r="AQ2819" i="64"/>
  <c r="AR2819" i="64"/>
  <c r="AS2819" i="64"/>
  <c r="AT2819" i="64"/>
  <c r="AU2819" i="64"/>
  <c r="AV2819" i="64"/>
  <c r="AW2819" i="64"/>
  <c r="AX2819" i="64"/>
  <c r="AY2819" i="64"/>
  <c r="AZ2819" i="64"/>
  <c r="BA2819" i="64"/>
  <c r="BB2819" i="64"/>
  <c r="BC2819" i="64"/>
  <c r="BD2819" i="64"/>
  <c r="BE2819" i="64"/>
  <c r="BF2819" i="64"/>
  <c r="BG2819" i="64"/>
  <c r="BH2819" i="64"/>
  <c r="BI2819" i="64"/>
  <c r="BJ2819" i="64"/>
  <c r="BK2819" i="64"/>
  <c r="BL2819" i="64"/>
  <c r="BM2819" i="64"/>
  <c r="BN2819" i="64"/>
  <c r="BO2819" i="64"/>
  <c r="BP2819" i="64"/>
  <c r="BQ2819" i="64"/>
  <c r="BR2819" i="64"/>
  <c r="BS2819" i="64"/>
  <c r="BT2819" i="64"/>
  <c r="BU2819" i="64"/>
  <c r="BV2819" i="64"/>
  <c r="BW2819" i="64"/>
  <c r="BX2819" i="64"/>
  <c r="BY2819" i="64"/>
  <c r="BZ2819" i="64"/>
  <c r="CA2819" i="64"/>
  <c r="CB2819" i="64"/>
  <c r="CC2819" i="64"/>
  <c r="CD2819" i="64"/>
  <c r="CE2819" i="64"/>
  <c r="CF2819" i="64"/>
  <c r="CG2819" i="64"/>
  <c r="CH2819" i="64"/>
  <c r="CI2819" i="64"/>
  <c r="CJ2819" i="64"/>
  <c r="CK2819" i="64"/>
  <c r="T2818" i="64"/>
  <c r="U2818" i="64"/>
  <c r="V2818" i="64"/>
  <c r="W2818" i="64"/>
  <c r="X2818" i="64"/>
  <c r="Y2818" i="64"/>
  <c r="Z2818" i="64"/>
  <c r="AA2818" i="64"/>
  <c r="AB2818" i="64"/>
  <c r="AC2818" i="64"/>
  <c r="AD2818" i="64"/>
  <c r="AE2818" i="64"/>
  <c r="AF2818" i="64"/>
  <c r="AG2818" i="64"/>
  <c r="AH2818" i="64"/>
  <c r="AI2818" i="64"/>
  <c r="AJ2818" i="64"/>
  <c r="AK2818" i="64"/>
  <c r="AL2818" i="64"/>
  <c r="AM2818" i="64"/>
  <c r="AN2818" i="64"/>
  <c r="AO2818" i="64"/>
  <c r="AP2818" i="64"/>
  <c r="AQ2818" i="64"/>
  <c r="AR2818" i="64"/>
  <c r="AS2818" i="64"/>
  <c r="AT2818" i="64"/>
  <c r="AU2818" i="64"/>
  <c r="AV2818" i="64"/>
  <c r="AW2818" i="64"/>
  <c r="AX2818" i="64"/>
  <c r="AY2818" i="64"/>
  <c r="AZ2818" i="64"/>
  <c r="BA2818" i="64"/>
  <c r="BB2818" i="64"/>
  <c r="BC2818" i="64"/>
  <c r="BD2818" i="64"/>
  <c r="BE2818" i="64"/>
  <c r="BF2818" i="64"/>
  <c r="BG2818" i="64"/>
  <c r="BH2818" i="64"/>
  <c r="BI2818" i="64"/>
  <c r="BJ2818" i="64"/>
  <c r="BK2818" i="64"/>
  <c r="BL2818" i="64"/>
  <c r="BM2818" i="64"/>
  <c r="BN2818" i="64"/>
  <c r="BO2818" i="64"/>
  <c r="BP2818" i="64"/>
  <c r="BQ2818" i="64"/>
  <c r="BR2818" i="64"/>
  <c r="BS2818" i="64"/>
  <c r="BT2818" i="64"/>
  <c r="BU2818" i="64"/>
  <c r="BV2818" i="64"/>
  <c r="BW2818" i="64"/>
  <c r="BX2818" i="64"/>
  <c r="BY2818" i="64"/>
  <c r="BZ2818" i="64"/>
  <c r="CA2818" i="64"/>
  <c r="CB2818" i="64"/>
  <c r="CC2818" i="64"/>
  <c r="CD2818" i="64"/>
  <c r="CE2818" i="64"/>
  <c r="CF2818" i="64"/>
  <c r="CG2818" i="64"/>
  <c r="CH2818" i="64"/>
  <c r="CI2818" i="64"/>
  <c r="CJ2818" i="64"/>
  <c r="CK2818" i="64"/>
  <c r="B2817" i="64"/>
  <c r="B2814" i="64"/>
  <c r="B2815" i="64"/>
  <c r="B2816" i="64"/>
  <c r="B2819" i="64"/>
  <c r="B2813" i="64"/>
  <c r="T2793" i="64"/>
  <c r="U2793" i="64"/>
  <c r="V2793" i="64"/>
  <c r="W2793" i="64"/>
  <c r="X2793" i="64"/>
  <c r="Y2793" i="64"/>
  <c r="Z2793" i="64"/>
  <c r="AA2793" i="64"/>
  <c r="AB2793" i="64"/>
  <c r="AC2793" i="64"/>
  <c r="AD2793" i="64"/>
  <c r="AE2793" i="64"/>
  <c r="AF2793" i="64"/>
  <c r="AG2793" i="64"/>
  <c r="AH2793" i="64"/>
  <c r="AI2793" i="64"/>
  <c r="AJ2793" i="64"/>
  <c r="AK2793" i="64"/>
  <c r="AL2793" i="64"/>
  <c r="AM2793" i="64"/>
  <c r="AN2793" i="64"/>
  <c r="AO2793" i="64"/>
  <c r="AP2793" i="64"/>
  <c r="AQ2793" i="64"/>
  <c r="AR2793" i="64"/>
  <c r="AS2793" i="64"/>
  <c r="AT2793" i="64"/>
  <c r="AU2793" i="64"/>
  <c r="AV2793" i="64"/>
  <c r="AW2793" i="64"/>
  <c r="AX2793" i="64"/>
  <c r="AY2793" i="64"/>
  <c r="AZ2793" i="64"/>
  <c r="BA2793" i="64"/>
  <c r="BB2793" i="64"/>
  <c r="BC2793" i="64"/>
  <c r="BD2793" i="64"/>
  <c r="BE2793" i="64"/>
  <c r="BF2793" i="64"/>
  <c r="BG2793" i="64"/>
  <c r="BH2793" i="64"/>
  <c r="BI2793" i="64"/>
  <c r="BJ2793" i="64"/>
  <c r="BK2793" i="64"/>
  <c r="BL2793" i="64"/>
  <c r="BM2793" i="64"/>
  <c r="BN2793" i="64"/>
  <c r="BO2793" i="64"/>
  <c r="BP2793" i="64"/>
  <c r="BQ2793" i="64"/>
  <c r="BR2793" i="64"/>
  <c r="BS2793" i="64"/>
  <c r="BT2793" i="64"/>
  <c r="BU2793" i="64"/>
  <c r="BV2793" i="64"/>
  <c r="BW2793" i="64"/>
  <c r="BX2793" i="64"/>
  <c r="BY2793" i="64"/>
  <c r="BZ2793" i="64"/>
  <c r="CA2793" i="64"/>
  <c r="CB2793" i="64"/>
  <c r="CC2793" i="64"/>
  <c r="CD2793" i="64"/>
  <c r="CE2793" i="64"/>
  <c r="CF2793" i="64"/>
  <c r="CG2793" i="64"/>
  <c r="CH2793" i="64"/>
  <c r="CI2793" i="64"/>
  <c r="CJ2793" i="64"/>
  <c r="CK2793" i="64"/>
  <c r="B2794" i="64"/>
  <c r="B2791" i="64"/>
  <c r="B2789" i="64"/>
  <c r="B2790" i="64"/>
  <c r="B2793" i="64"/>
  <c r="B2787" i="64"/>
  <c r="B2042" i="64"/>
  <c r="B2040" i="64"/>
  <c r="B2041" i="64"/>
  <c r="B2044" i="64"/>
  <c r="B2045" i="64"/>
  <c r="B2046" i="64"/>
  <c r="B2039" i="64"/>
  <c r="CK2021" i="64"/>
  <c r="CJ2021" i="64"/>
  <c r="CI2021" i="64"/>
  <c r="CH2021" i="64"/>
  <c r="CG2021" i="64"/>
  <c r="CF2021" i="64"/>
  <c r="CE2021" i="64"/>
  <c r="CD2021" i="64"/>
  <c r="CC2021" i="64"/>
  <c r="CB2021" i="64"/>
  <c r="CA2021" i="64"/>
  <c r="BZ2021" i="64"/>
  <c r="BY2021" i="64"/>
  <c r="BX2021" i="64"/>
  <c r="BW2021" i="64"/>
  <c r="BV2021" i="64"/>
  <c r="BU2021" i="64"/>
  <c r="BT2021" i="64"/>
  <c r="BS2021" i="64"/>
  <c r="BR2021" i="64"/>
  <c r="BQ2021" i="64"/>
  <c r="BP2021" i="64"/>
  <c r="BO2021" i="64"/>
  <c r="BN2021" i="64"/>
  <c r="BM2021" i="64"/>
  <c r="BL2021" i="64"/>
  <c r="BK2021" i="64"/>
  <c r="BJ2021" i="64"/>
  <c r="BI2021" i="64"/>
  <c r="BH2021" i="64"/>
  <c r="BG2021" i="64"/>
  <c r="BF2021" i="64"/>
  <c r="BE2021" i="64"/>
  <c r="BD2021" i="64"/>
  <c r="BC2021" i="64"/>
  <c r="BB2021" i="64"/>
  <c r="BA2021" i="64"/>
  <c r="AZ2021" i="64"/>
  <c r="AY2021" i="64"/>
  <c r="AX2021" i="64"/>
  <c r="AW2021" i="64"/>
  <c r="AV2021" i="64"/>
  <c r="AU2021" i="64"/>
  <c r="AT2021" i="64"/>
  <c r="AS2021" i="64"/>
  <c r="AR2021" i="64"/>
  <c r="AQ2021" i="64"/>
  <c r="AP2021" i="64"/>
  <c r="AO2021" i="64"/>
  <c r="AN2021" i="64"/>
  <c r="AM2021" i="64"/>
  <c r="AL2021" i="64"/>
  <c r="AK2021" i="64"/>
  <c r="AJ2021" i="64"/>
  <c r="AI2021" i="64"/>
  <c r="AH2021" i="64"/>
  <c r="AG2021" i="64"/>
  <c r="AF2021" i="64"/>
  <c r="AE2021" i="64"/>
  <c r="AD2021" i="64"/>
  <c r="AC2021" i="64"/>
  <c r="AB2021" i="64"/>
  <c r="AA2021" i="64"/>
  <c r="Z2021" i="64"/>
  <c r="Y2021" i="64"/>
  <c r="X2021" i="64"/>
  <c r="W2021" i="64"/>
  <c r="V2021" i="64"/>
  <c r="U2021" i="64"/>
  <c r="T2021" i="64"/>
  <c r="B2019" i="64"/>
  <c r="B2016" i="64"/>
  <c r="B2017" i="64"/>
  <c r="B2018" i="64"/>
  <c r="B2021" i="64"/>
  <c r="B2022" i="64"/>
  <c r="B2015" i="64"/>
  <c r="B2011" i="64" s="1"/>
  <c r="T1997" i="64"/>
  <c r="U1997" i="64"/>
  <c r="V1997" i="64"/>
  <c r="W1997" i="64"/>
  <c r="X1997" i="64"/>
  <c r="Y1997" i="64"/>
  <c r="Z1997" i="64"/>
  <c r="AA1997" i="64"/>
  <c r="AB1997" i="64"/>
  <c r="AC1997" i="64"/>
  <c r="AD1997" i="64"/>
  <c r="AE1997" i="64"/>
  <c r="AF1997" i="64"/>
  <c r="AG1997" i="64"/>
  <c r="AH1997" i="64"/>
  <c r="AI1997" i="64"/>
  <c r="AJ1997" i="64"/>
  <c r="AK1997" i="64"/>
  <c r="AL1997" i="64"/>
  <c r="AM1997" i="64"/>
  <c r="AN1997" i="64"/>
  <c r="AO1997" i="64"/>
  <c r="AP1997" i="64"/>
  <c r="AQ1997" i="64"/>
  <c r="AR1997" i="64"/>
  <c r="AS1997" i="64"/>
  <c r="AT1997" i="64"/>
  <c r="AU1997" i="64"/>
  <c r="AV1997" i="64"/>
  <c r="AW1997" i="64"/>
  <c r="AX1997" i="64"/>
  <c r="AY1997" i="64"/>
  <c r="AZ1997" i="64"/>
  <c r="BA1997" i="64"/>
  <c r="BB1997" i="64"/>
  <c r="BC1997" i="64"/>
  <c r="BD1997" i="64"/>
  <c r="BE1997" i="64"/>
  <c r="BF1997" i="64"/>
  <c r="BG1997" i="64"/>
  <c r="BH1997" i="64"/>
  <c r="BI1997" i="64"/>
  <c r="BJ1997" i="64"/>
  <c r="BK1997" i="64"/>
  <c r="BL1997" i="64"/>
  <c r="BM1997" i="64"/>
  <c r="BN1997" i="64"/>
  <c r="BO1997" i="64"/>
  <c r="BP1997" i="64"/>
  <c r="BQ1997" i="64"/>
  <c r="BR1997" i="64"/>
  <c r="BS1997" i="64"/>
  <c r="BT1997" i="64"/>
  <c r="BU1997" i="64"/>
  <c r="BV1997" i="64"/>
  <c r="BW1997" i="64"/>
  <c r="BX1997" i="64"/>
  <c r="BY1997" i="64"/>
  <c r="BZ1997" i="64"/>
  <c r="CA1997" i="64"/>
  <c r="CB1997" i="64"/>
  <c r="CC1997" i="64"/>
  <c r="CD1997" i="64"/>
  <c r="CE1997" i="64"/>
  <c r="CF1997" i="64"/>
  <c r="CG1997" i="64"/>
  <c r="CH1997" i="64"/>
  <c r="CI1997" i="64"/>
  <c r="CJ1997" i="64"/>
  <c r="CK1997" i="64"/>
  <c r="T1998" i="64"/>
  <c r="U1998" i="64"/>
  <c r="V1998" i="64"/>
  <c r="W1998" i="64"/>
  <c r="X1998" i="64"/>
  <c r="Y1998" i="64"/>
  <c r="Z1998" i="64"/>
  <c r="AA1998" i="64"/>
  <c r="AB1998" i="64"/>
  <c r="AC1998" i="64"/>
  <c r="AD1998" i="64"/>
  <c r="AE1998" i="64"/>
  <c r="AF1998" i="64"/>
  <c r="AG1998" i="64"/>
  <c r="AH1998" i="64"/>
  <c r="AI1998" i="64"/>
  <c r="AJ1998" i="64"/>
  <c r="AK1998" i="64"/>
  <c r="AL1998" i="64"/>
  <c r="AM1998" i="64"/>
  <c r="AN1998" i="64"/>
  <c r="AO1998" i="64"/>
  <c r="AP1998" i="64"/>
  <c r="AQ1998" i="64"/>
  <c r="AR1998" i="64"/>
  <c r="AS1998" i="64"/>
  <c r="AT1998" i="64"/>
  <c r="AU1998" i="64"/>
  <c r="AV1998" i="64"/>
  <c r="AW1998" i="64"/>
  <c r="AX1998" i="64"/>
  <c r="AY1998" i="64"/>
  <c r="AZ1998" i="64"/>
  <c r="BA1998" i="64"/>
  <c r="BB1998" i="64"/>
  <c r="BC1998" i="64"/>
  <c r="BD1998" i="64"/>
  <c r="BE1998" i="64"/>
  <c r="BF1998" i="64"/>
  <c r="BG1998" i="64"/>
  <c r="BH1998" i="64"/>
  <c r="BI1998" i="64"/>
  <c r="BJ1998" i="64"/>
  <c r="BK1998" i="64"/>
  <c r="BL1998" i="64"/>
  <c r="BM1998" i="64"/>
  <c r="BN1998" i="64"/>
  <c r="BO1998" i="64"/>
  <c r="BP1998" i="64"/>
  <c r="BQ1998" i="64"/>
  <c r="BR1998" i="64"/>
  <c r="BS1998" i="64"/>
  <c r="BT1998" i="64"/>
  <c r="BU1998" i="64"/>
  <c r="BV1998" i="64"/>
  <c r="BW1998" i="64"/>
  <c r="BX1998" i="64"/>
  <c r="BY1998" i="64"/>
  <c r="BZ1998" i="64"/>
  <c r="CA1998" i="64"/>
  <c r="CB1998" i="64"/>
  <c r="CC1998" i="64"/>
  <c r="CD1998" i="64"/>
  <c r="CE1998" i="64"/>
  <c r="CF1998" i="64"/>
  <c r="CG1998" i="64"/>
  <c r="CH1998" i="64"/>
  <c r="CI1998" i="64"/>
  <c r="CJ1998" i="64"/>
  <c r="CK1998" i="64"/>
  <c r="B1995" i="64"/>
  <c r="B1992" i="64"/>
  <c r="B1993" i="64"/>
  <c r="B1994" i="64"/>
  <c r="B1997" i="64"/>
  <c r="B1998" i="64"/>
  <c r="B1991" i="64"/>
  <c r="B1964" i="64"/>
  <c r="CK1966" i="64"/>
  <c r="CJ1966" i="64"/>
  <c r="CI1966" i="64"/>
  <c r="CH1966" i="64"/>
  <c r="CG1966" i="64"/>
  <c r="CF1966" i="64"/>
  <c r="CE1966" i="64"/>
  <c r="CD1966" i="64"/>
  <c r="CC1966" i="64"/>
  <c r="CB1966" i="64"/>
  <c r="CA1966" i="64"/>
  <c r="BZ1966" i="64"/>
  <c r="BY1966" i="64"/>
  <c r="BX1966" i="64"/>
  <c r="BW1966" i="64"/>
  <c r="BV1966" i="64"/>
  <c r="BU1966" i="64"/>
  <c r="BT1966" i="64"/>
  <c r="BS1966" i="64"/>
  <c r="BR1966" i="64"/>
  <c r="BQ1966" i="64"/>
  <c r="BP1966" i="64"/>
  <c r="BO1966" i="64"/>
  <c r="BN1966" i="64"/>
  <c r="BM1966" i="64"/>
  <c r="BL1966" i="64"/>
  <c r="BK1966" i="64"/>
  <c r="BJ1966" i="64"/>
  <c r="BI1966" i="64"/>
  <c r="BH1966" i="64"/>
  <c r="BG1966" i="64"/>
  <c r="BF1966" i="64"/>
  <c r="BE1966" i="64"/>
  <c r="BD1966" i="64"/>
  <c r="BC1966" i="64"/>
  <c r="BB1966" i="64"/>
  <c r="BA1966" i="64"/>
  <c r="AZ1966" i="64"/>
  <c r="AY1966" i="64"/>
  <c r="AX1966" i="64"/>
  <c r="AW1966" i="64"/>
  <c r="AV1966" i="64"/>
  <c r="AU1966" i="64"/>
  <c r="AT1966" i="64"/>
  <c r="AS1966" i="64"/>
  <c r="AR1966" i="64"/>
  <c r="AQ1966" i="64"/>
  <c r="AP1966" i="64"/>
  <c r="AO1966" i="64"/>
  <c r="AN1966" i="64"/>
  <c r="AM1966" i="64"/>
  <c r="AL1966" i="64"/>
  <c r="AK1966" i="64"/>
  <c r="AJ1966" i="64"/>
  <c r="AI1966" i="64"/>
  <c r="AH1966" i="64"/>
  <c r="AG1966" i="64"/>
  <c r="AF1966" i="64"/>
  <c r="AE1966" i="64"/>
  <c r="AD1966" i="64"/>
  <c r="AC1966" i="64"/>
  <c r="AB1966" i="64"/>
  <c r="AA1966" i="64"/>
  <c r="Z1966" i="64"/>
  <c r="Y1966" i="64"/>
  <c r="X1966" i="64"/>
  <c r="W1966" i="64"/>
  <c r="V1966" i="64"/>
  <c r="U1966" i="64"/>
  <c r="T1966" i="64"/>
  <c r="B1961" i="64"/>
  <c r="B1962" i="64"/>
  <c r="B1963" i="64"/>
  <c r="B1966" i="64"/>
  <c r="B1967" i="64"/>
  <c r="B1960" i="64"/>
  <c r="B1938" i="64"/>
  <c r="T1941" i="64"/>
  <c r="U1941" i="64"/>
  <c r="V1941" i="64"/>
  <c r="W1941" i="64"/>
  <c r="X1941" i="64"/>
  <c r="Y1941" i="64"/>
  <c r="Z1941" i="64"/>
  <c r="AA1941" i="64"/>
  <c r="AB1941" i="64"/>
  <c r="AC1941" i="64"/>
  <c r="AD1941" i="64"/>
  <c r="AE1941" i="64"/>
  <c r="AF1941" i="64"/>
  <c r="AG1941" i="64"/>
  <c r="AH1941" i="64"/>
  <c r="AI1941" i="64"/>
  <c r="AJ1941" i="64"/>
  <c r="AK1941" i="64"/>
  <c r="AL1941" i="64"/>
  <c r="AM1941" i="64"/>
  <c r="AN1941" i="64"/>
  <c r="AO1941" i="64"/>
  <c r="AP1941" i="64"/>
  <c r="AQ1941" i="64"/>
  <c r="AR1941" i="64"/>
  <c r="AS1941" i="64"/>
  <c r="AT1941" i="64"/>
  <c r="AU1941" i="64"/>
  <c r="AV1941" i="64"/>
  <c r="AW1941" i="64"/>
  <c r="AX1941" i="64"/>
  <c r="AY1941" i="64"/>
  <c r="AZ1941" i="64"/>
  <c r="BA1941" i="64"/>
  <c r="BB1941" i="64"/>
  <c r="BC1941" i="64"/>
  <c r="BD1941" i="64"/>
  <c r="BE1941" i="64"/>
  <c r="BF1941" i="64"/>
  <c r="BG1941" i="64"/>
  <c r="BH1941" i="64"/>
  <c r="BI1941" i="64"/>
  <c r="BJ1941" i="64"/>
  <c r="BK1941" i="64"/>
  <c r="BL1941" i="64"/>
  <c r="BM1941" i="64"/>
  <c r="BN1941" i="64"/>
  <c r="BO1941" i="64"/>
  <c r="BP1941" i="64"/>
  <c r="BQ1941" i="64"/>
  <c r="BR1941" i="64"/>
  <c r="BS1941" i="64"/>
  <c r="BT1941" i="64"/>
  <c r="BU1941" i="64"/>
  <c r="BV1941" i="64"/>
  <c r="BW1941" i="64"/>
  <c r="BX1941" i="64"/>
  <c r="BY1941" i="64"/>
  <c r="BZ1941" i="64"/>
  <c r="CA1941" i="64"/>
  <c r="CB1941" i="64"/>
  <c r="CC1941" i="64"/>
  <c r="CD1941" i="64"/>
  <c r="CE1941" i="64"/>
  <c r="CF1941" i="64"/>
  <c r="CG1941" i="64"/>
  <c r="CH1941" i="64"/>
  <c r="CI1941" i="64"/>
  <c r="CJ1941" i="64"/>
  <c r="CK1941" i="64"/>
  <c r="T1940" i="64"/>
  <c r="U1940" i="64"/>
  <c r="V1940" i="64"/>
  <c r="W1940" i="64"/>
  <c r="X1940" i="64"/>
  <c r="Y1940" i="64"/>
  <c r="Z1940" i="64"/>
  <c r="AA1940" i="64"/>
  <c r="AB1940" i="64"/>
  <c r="AC1940" i="64"/>
  <c r="AD1940" i="64"/>
  <c r="AE1940" i="64"/>
  <c r="AF1940" i="64"/>
  <c r="AG1940" i="64"/>
  <c r="AH1940" i="64"/>
  <c r="AI1940" i="64"/>
  <c r="AJ1940" i="64"/>
  <c r="AK1940" i="64"/>
  <c r="AL1940" i="64"/>
  <c r="AM1940" i="64"/>
  <c r="AN1940" i="64"/>
  <c r="AO1940" i="64"/>
  <c r="AP1940" i="64"/>
  <c r="AQ1940" i="64"/>
  <c r="AR1940" i="64"/>
  <c r="AS1940" i="64"/>
  <c r="AT1940" i="64"/>
  <c r="AU1940" i="64"/>
  <c r="AV1940" i="64"/>
  <c r="AW1940" i="64"/>
  <c r="AX1940" i="64"/>
  <c r="AY1940" i="64"/>
  <c r="AZ1940" i="64"/>
  <c r="BA1940" i="64"/>
  <c r="BB1940" i="64"/>
  <c r="BC1940" i="64"/>
  <c r="BD1940" i="64"/>
  <c r="BE1940" i="64"/>
  <c r="BF1940" i="64"/>
  <c r="BG1940" i="64"/>
  <c r="BH1940" i="64"/>
  <c r="BI1940" i="64"/>
  <c r="BJ1940" i="64"/>
  <c r="BK1940" i="64"/>
  <c r="BL1940" i="64"/>
  <c r="BM1940" i="64"/>
  <c r="BN1940" i="64"/>
  <c r="BO1940" i="64"/>
  <c r="BP1940" i="64"/>
  <c r="BQ1940" i="64"/>
  <c r="BR1940" i="64"/>
  <c r="BS1940" i="64"/>
  <c r="BT1940" i="64"/>
  <c r="BU1940" i="64"/>
  <c r="BV1940" i="64"/>
  <c r="BW1940" i="64"/>
  <c r="BX1940" i="64"/>
  <c r="BY1940" i="64"/>
  <c r="BZ1940" i="64"/>
  <c r="CA1940" i="64"/>
  <c r="CB1940" i="64"/>
  <c r="CC1940" i="64"/>
  <c r="CD1940" i="64"/>
  <c r="CE1940" i="64"/>
  <c r="CF1940" i="64"/>
  <c r="CG1940" i="64"/>
  <c r="CH1940" i="64"/>
  <c r="CI1940" i="64"/>
  <c r="CJ1940" i="64"/>
  <c r="CK1940" i="64"/>
  <c r="B1935" i="64"/>
  <c r="B1920" i="64" s="1"/>
  <c r="B1936" i="64"/>
  <c r="B1937" i="64"/>
  <c r="B1940" i="64"/>
  <c r="B1941" i="64"/>
  <c r="B1934" i="64"/>
  <c r="B1906" i="64"/>
  <c r="T1908" i="64"/>
  <c r="U1908" i="64"/>
  <c r="V1908" i="64"/>
  <c r="W1908" i="64"/>
  <c r="X1908" i="64"/>
  <c r="Y1908" i="64"/>
  <c r="Z1908" i="64"/>
  <c r="AA1908" i="64"/>
  <c r="AB1908" i="64"/>
  <c r="AC1908" i="64"/>
  <c r="AD1908" i="64"/>
  <c r="AE1908" i="64"/>
  <c r="AF1908" i="64"/>
  <c r="AG1908" i="64"/>
  <c r="AH1908" i="64"/>
  <c r="AI1908" i="64"/>
  <c r="AJ1908" i="64"/>
  <c r="AK1908" i="64"/>
  <c r="AL1908" i="64"/>
  <c r="AM1908" i="64"/>
  <c r="AN1908" i="64"/>
  <c r="AO1908" i="64"/>
  <c r="AP1908" i="64"/>
  <c r="AQ1908" i="64"/>
  <c r="AR1908" i="64"/>
  <c r="AS1908" i="64"/>
  <c r="AT1908" i="64"/>
  <c r="AU1908" i="64"/>
  <c r="AV1908" i="64"/>
  <c r="AW1908" i="64"/>
  <c r="AX1908" i="64"/>
  <c r="AY1908" i="64"/>
  <c r="AZ1908" i="64"/>
  <c r="BA1908" i="64"/>
  <c r="BB1908" i="64"/>
  <c r="BC1908" i="64"/>
  <c r="BD1908" i="64"/>
  <c r="BE1908" i="64"/>
  <c r="BF1908" i="64"/>
  <c r="BG1908" i="64"/>
  <c r="BH1908" i="64"/>
  <c r="BI1908" i="64"/>
  <c r="BJ1908" i="64"/>
  <c r="BK1908" i="64"/>
  <c r="BL1908" i="64"/>
  <c r="BM1908" i="64"/>
  <c r="BN1908" i="64"/>
  <c r="BO1908" i="64"/>
  <c r="BP1908" i="64"/>
  <c r="BQ1908" i="64"/>
  <c r="BR1908" i="64"/>
  <c r="BS1908" i="64"/>
  <c r="BT1908" i="64"/>
  <c r="BU1908" i="64"/>
  <c r="BV1908" i="64"/>
  <c r="BW1908" i="64"/>
  <c r="BX1908" i="64"/>
  <c r="BY1908" i="64"/>
  <c r="BZ1908" i="64"/>
  <c r="CA1908" i="64"/>
  <c r="CB1908" i="64"/>
  <c r="CC1908" i="64"/>
  <c r="CD1908" i="64"/>
  <c r="CE1908" i="64"/>
  <c r="CF1908" i="64"/>
  <c r="CG1908" i="64"/>
  <c r="CH1908" i="64"/>
  <c r="CI1908" i="64"/>
  <c r="CJ1908" i="64"/>
  <c r="CK1908" i="64"/>
  <c r="B1903" i="64"/>
  <c r="B1904" i="64"/>
  <c r="B1905" i="64"/>
  <c r="B1908" i="64"/>
  <c r="B1909" i="64"/>
  <c r="B1902" i="64"/>
  <c r="B1339" i="64"/>
  <c r="CK2919" i="64"/>
  <c r="CJ2919" i="64"/>
  <c r="CI2919" i="64"/>
  <c r="CH2919" i="64"/>
  <c r="CG2919" i="64"/>
  <c r="CF2919" i="64"/>
  <c r="CE2919" i="64"/>
  <c r="CD2919" i="64"/>
  <c r="CC2919" i="64"/>
  <c r="CB2919" i="64"/>
  <c r="CA2919" i="64"/>
  <c r="BZ2919" i="64"/>
  <c r="BY2919" i="64"/>
  <c r="BX2919" i="64"/>
  <c r="BW2919" i="64"/>
  <c r="BV2919" i="64"/>
  <c r="BU2919" i="64"/>
  <c r="BT2919" i="64"/>
  <c r="BS2919" i="64"/>
  <c r="BR2919" i="64"/>
  <c r="BQ2919" i="64"/>
  <c r="BP2919" i="64"/>
  <c r="BO2919" i="64"/>
  <c r="BN2919" i="64"/>
  <c r="BM2919" i="64"/>
  <c r="BL2919" i="64"/>
  <c r="BK2919" i="64"/>
  <c r="BJ2919" i="64"/>
  <c r="BI2919" i="64"/>
  <c r="BH2919" i="64"/>
  <c r="BG2919" i="64"/>
  <c r="BF2919" i="64"/>
  <c r="BE2919" i="64"/>
  <c r="BD2919" i="64"/>
  <c r="BC2919" i="64"/>
  <c r="BB2919" i="64"/>
  <c r="BA2919" i="64"/>
  <c r="AZ2919" i="64"/>
  <c r="AY2919" i="64"/>
  <c r="AX2919" i="64"/>
  <c r="AW2919" i="64"/>
  <c r="AV2919" i="64"/>
  <c r="AU2919" i="64"/>
  <c r="AT2919" i="64"/>
  <c r="AS2919" i="64"/>
  <c r="AR2919" i="64"/>
  <c r="AQ2919" i="64"/>
  <c r="AP2919" i="64"/>
  <c r="AO2919" i="64"/>
  <c r="AN2919" i="64"/>
  <c r="AM2919" i="64"/>
  <c r="AL2919" i="64"/>
  <c r="AK2919" i="64"/>
  <c r="AJ2919" i="64"/>
  <c r="AI2919" i="64"/>
  <c r="AH2919" i="64"/>
  <c r="AG2919" i="64"/>
  <c r="AF2919" i="64"/>
  <c r="AE2919" i="64"/>
  <c r="AD2919" i="64"/>
  <c r="AC2919" i="64"/>
  <c r="AB2919" i="64"/>
  <c r="AA2919" i="64"/>
  <c r="Z2919" i="64"/>
  <c r="Y2919" i="64"/>
  <c r="X2919" i="64"/>
  <c r="W2919" i="64"/>
  <c r="V2919" i="64"/>
  <c r="U2919" i="64"/>
  <c r="T2919" i="64"/>
  <c r="B2917" i="64"/>
  <c r="B2978" i="64" s="1"/>
  <c r="B2914" i="64"/>
  <c r="B2975" i="64" s="1"/>
  <c r="B2915" i="64"/>
  <c r="B2976" i="64" s="1"/>
  <c r="B2916" i="64"/>
  <c r="B2977" i="64" s="1"/>
  <c r="B2919" i="64"/>
  <c r="B2980" i="64" s="1"/>
  <c r="B2920" i="64"/>
  <c r="B2981" i="64" s="1"/>
  <c r="B2913" i="64"/>
  <c r="B2974" i="64" s="1"/>
  <c r="B1883" i="64"/>
  <c r="CK1885" i="64"/>
  <c r="CJ1885" i="64"/>
  <c r="CI1885" i="64"/>
  <c r="CH1885" i="64"/>
  <c r="CG1885" i="64"/>
  <c r="CF1885" i="64"/>
  <c r="CE1885" i="64"/>
  <c r="CD1885" i="64"/>
  <c r="CC1885" i="64"/>
  <c r="CB1885" i="64"/>
  <c r="CA1885" i="64"/>
  <c r="BZ1885" i="64"/>
  <c r="BY1885" i="64"/>
  <c r="BX1885" i="64"/>
  <c r="BW1885" i="64"/>
  <c r="BV1885" i="64"/>
  <c r="BU1885" i="64"/>
  <c r="BT1885" i="64"/>
  <c r="BS1885" i="64"/>
  <c r="BR1885" i="64"/>
  <c r="BQ1885" i="64"/>
  <c r="BP1885" i="64"/>
  <c r="BO1885" i="64"/>
  <c r="BN1885" i="64"/>
  <c r="BM1885" i="64"/>
  <c r="BL1885" i="64"/>
  <c r="BK1885" i="64"/>
  <c r="BJ1885" i="64"/>
  <c r="BI1885" i="64"/>
  <c r="BH1885" i="64"/>
  <c r="BG1885" i="64"/>
  <c r="BF1885" i="64"/>
  <c r="BE1885" i="64"/>
  <c r="BD1885" i="64"/>
  <c r="BC1885" i="64"/>
  <c r="BB1885" i="64"/>
  <c r="BA1885" i="64"/>
  <c r="AZ1885" i="64"/>
  <c r="AY1885" i="64"/>
  <c r="AX1885" i="64"/>
  <c r="AW1885" i="64"/>
  <c r="AV1885" i="64"/>
  <c r="AU1885" i="64"/>
  <c r="AT1885" i="64"/>
  <c r="AS1885" i="64"/>
  <c r="AR1885" i="64"/>
  <c r="AQ1885" i="64"/>
  <c r="AP1885" i="64"/>
  <c r="AO1885" i="64"/>
  <c r="AN1885" i="64"/>
  <c r="AM1885" i="64"/>
  <c r="AL1885" i="64"/>
  <c r="AK1885" i="64"/>
  <c r="AJ1885" i="64"/>
  <c r="AI1885" i="64"/>
  <c r="AH1885" i="64"/>
  <c r="AG1885" i="64"/>
  <c r="AF1885" i="64"/>
  <c r="AE1885" i="64"/>
  <c r="AD1885" i="64"/>
  <c r="AC1885" i="64"/>
  <c r="AB1885" i="64"/>
  <c r="AA1885" i="64"/>
  <c r="Z1885" i="64"/>
  <c r="Y1885" i="64"/>
  <c r="X1885" i="64"/>
  <c r="W1885" i="64"/>
  <c r="V1885" i="64"/>
  <c r="U1885" i="64"/>
  <c r="T1885" i="64"/>
  <c r="B1841" i="64"/>
  <c r="B1880" i="64"/>
  <c r="B1881" i="64"/>
  <c r="B1882" i="64"/>
  <c r="B1885" i="64"/>
  <c r="B1886" i="64"/>
  <c r="B1879" i="64"/>
  <c r="T1841" i="64"/>
  <c r="U1841" i="64"/>
  <c r="V1841" i="64"/>
  <c r="W1841" i="64"/>
  <c r="X1841" i="64"/>
  <c r="Y1841" i="64"/>
  <c r="Z1841" i="64"/>
  <c r="AA1841" i="64"/>
  <c r="AB1841" i="64"/>
  <c r="AC1841" i="64"/>
  <c r="AD1841" i="64"/>
  <c r="AE1841" i="64"/>
  <c r="AF1841" i="64"/>
  <c r="AG1841" i="64"/>
  <c r="AH1841" i="64"/>
  <c r="AI1841" i="64"/>
  <c r="AJ1841" i="64"/>
  <c r="AK1841" i="64"/>
  <c r="AL1841" i="64"/>
  <c r="AM1841" i="64"/>
  <c r="AN1841" i="64"/>
  <c r="AO1841" i="64"/>
  <c r="AP1841" i="64"/>
  <c r="AQ1841" i="64"/>
  <c r="AR1841" i="64"/>
  <c r="AS1841" i="64"/>
  <c r="AT1841" i="64"/>
  <c r="AU1841" i="64"/>
  <c r="AV1841" i="64"/>
  <c r="AW1841" i="64"/>
  <c r="AX1841" i="64"/>
  <c r="AY1841" i="64"/>
  <c r="AZ1841" i="64"/>
  <c r="BA1841" i="64"/>
  <c r="BB1841" i="64"/>
  <c r="BC1841" i="64"/>
  <c r="BD1841" i="64"/>
  <c r="BE1841" i="64"/>
  <c r="BF1841" i="64"/>
  <c r="BG1841" i="64"/>
  <c r="BH1841" i="64"/>
  <c r="BI1841" i="64"/>
  <c r="BJ1841" i="64"/>
  <c r="BK1841" i="64"/>
  <c r="BL1841" i="64"/>
  <c r="BM1841" i="64"/>
  <c r="BN1841" i="64"/>
  <c r="BO1841" i="64"/>
  <c r="BP1841" i="64"/>
  <c r="BQ1841" i="64"/>
  <c r="BR1841" i="64"/>
  <c r="BS1841" i="64"/>
  <c r="BT1841" i="64"/>
  <c r="BU1841" i="64"/>
  <c r="BV1841" i="64"/>
  <c r="BW1841" i="64"/>
  <c r="BX1841" i="64"/>
  <c r="BY1841" i="64"/>
  <c r="BZ1841" i="64"/>
  <c r="CA1841" i="64"/>
  <c r="CB1841" i="64"/>
  <c r="CC1841" i="64"/>
  <c r="CD1841" i="64"/>
  <c r="CE1841" i="64"/>
  <c r="CF1841" i="64"/>
  <c r="CG1841" i="64"/>
  <c r="CH1841" i="64"/>
  <c r="CI1841" i="64"/>
  <c r="CJ1841" i="64"/>
  <c r="CK1841" i="64"/>
  <c r="B1839" i="64"/>
  <c r="B1836" i="64"/>
  <c r="B1837" i="64"/>
  <c r="B1838" i="64"/>
  <c r="B1842" i="64"/>
  <c r="B1835" i="64"/>
  <c r="B2352" i="64"/>
  <c r="B2349" i="64"/>
  <c r="B2350" i="64"/>
  <c r="B2351" i="64"/>
  <c r="B2354" i="64"/>
  <c r="B2355" i="64"/>
  <c r="B2348" i="64"/>
  <c r="T2286" i="64"/>
  <c r="U2286" i="64"/>
  <c r="V2286" i="64"/>
  <c r="W2286" i="64"/>
  <c r="X2286" i="64"/>
  <c r="Y2286" i="64"/>
  <c r="Z2286" i="64"/>
  <c r="AA2286" i="64"/>
  <c r="AB2286" i="64"/>
  <c r="AC2286" i="64"/>
  <c r="AD2286" i="64"/>
  <c r="AE2286" i="64"/>
  <c r="AF2286" i="64"/>
  <c r="AG2286" i="64"/>
  <c r="AH2286" i="64"/>
  <c r="AI2286" i="64"/>
  <c r="AJ2286" i="64"/>
  <c r="AK2286" i="64"/>
  <c r="AL2286" i="64"/>
  <c r="AM2286" i="64"/>
  <c r="AN2286" i="64"/>
  <c r="AO2286" i="64"/>
  <c r="AP2286" i="64"/>
  <c r="AQ2286" i="64"/>
  <c r="AR2286" i="64"/>
  <c r="AS2286" i="64"/>
  <c r="AT2286" i="64"/>
  <c r="AU2286" i="64"/>
  <c r="AV2286" i="64"/>
  <c r="AW2286" i="64"/>
  <c r="AX2286" i="64"/>
  <c r="AY2286" i="64"/>
  <c r="AZ2286" i="64"/>
  <c r="BA2286" i="64"/>
  <c r="BB2286" i="64"/>
  <c r="BC2286" i="64"/>
  <c r="BD2286" i="64"/>
  <c r="BE2286" i="64"/>
  <c r="BF2286" i="64"/>
  <c r="BG2286" i="64"/>
  <c r="BH2286" i="64"/>
  <c r="BI2286" i="64"/>
  <c r="BJ2286" i="64"/>
  <c r="BK2286" i="64"/>
  <c r="BL2286" i="64"/>
  <c r="BM2286" i="64"/>
  <c r="BN2286" i="64"/>
  <c r="BO2286" i="64"/>
  <c r="BP2286" i="64"/>
  <c r="BQ2286" i="64"/>
  <c r="BR2286" i="64"/>
  <c r="BS2286" i="64"/>
  <c r="BT2286" i="64"/>
  <c r="BU2286" i="64"/>
  <c r="BV2286" i="64"/>
  <c r="BW2286" i="64"/>
  <c r="BX2286" i="64"/>
  <c r="BY2286" i="64"/>
  <c r="BZ2286" i="64"/>
  <c r="CA2286" i="64"/>
  <c r="CB2286" i="64"/>
  <c r="CC2286" i="64"/>
  <c r="CD2286" i="64"/>
  <c r="CE2286" i="64"/>
  <c r="CF2286" i="64"/>
  <c r="CG2286" i="64"/>
  <c r="CH2286" i="64"/>
  <c r="CI2286" i="64"/>
  <c r="CJ2286" i="64"/>
  <c r="CK2286" i="64"/>
  <c r="B2284" i="64"/>
  <c r="B2281" i="64"/>
  <c r="B2282" i="64"/>
  <c r="B2283" i="64"/>
  <c r="B2286" i="64"/>
  <c r="B2287" i="64"/>
  <c r="B2280" i="64"/>
  <c r="T2254" i="64"/>
  <c r="U2254" i="64"/>
  <c r="V2254" i="64"/>
  <c r="W2254" i="64"/>
  <c r="X2254" i="64"/>
  <c r="Y2254" i="64"/>
  <c r="Z2254" i="64"/>
  <c r="AA2254" i="64"/>
  <c r="AB2254" i="64"/>
  <c r="AC2254" i="64"/>
  <c r="AD2254" i="64"/>
  <c r="AE2254" i="64"/>
  <c r="AF2254" i="64"/>
  <c r="AG2254" i="64"/>
  <c r="AH2254" i="64"/>
  <c r="AI2254" i="64"/>
  <c r="AJ2254" i="64"/>
  <c r="AK2254" i="64"/>
  <c r="AL2254" i="64"/>
  <c r="AM2254" i="64"/>
  <c r="AN2254" i="64"/>
  <c r="AO2254" i="64"/>
  <c r="AP2254" i="64"/>
  <c r="AQ2254" i="64"/>
  <c r="AR2254" i="64"/>
  <c r="AS2254" i="64"/>
  <c r="AT2254" i="64"/>
  <c r="AU2254" i="64"/>
  <c r="AV2254" i="64"/>
  <c r="AW2254" i="64"/>
  <c r="AX2254" i="64"/>
  <c r="AY2254" i="64"/>
  <c r="AZ2254" i="64"/>
  <c r="BA2254" i="64"/>
  <c r="BB2254" i="64"/>
  <c r="BC2254" i="64"/>
  <c r="BD2254" i="64"/>
  <c r="BE2254" i="64"/>
  <c r="BF2254" i="64"/>
  <c r="BG2254" i="64"/>
  <c r="BH2254" i="64"/>
  <c r="BI2254" i="64"/>
  <c r="BJ2254" i="64"/>
  <c r="BK2254" i="64"/>
  <c r="BL2254" i="64"/>
  <c r="BM2254" i="64"/>
  <c r="BN2254" i="64"/>
  <c r="BO2254" i="64"/>
  <c r="BP2254" i="64"/>
  <c r="BQ2254" i="64"/>
  <c r="BR2254" i="64"/>
  <c r="BS2254" i="64"/>
  <c r="BT2254" i="64"/>
  <c r="BU2254" i="64"/>
  <c r="BV2254" i="64"/>
  <c r="BW2254" i="64"/>
  <c r="BX2254" i="64"/>
  <c r="BY2254" i="64"/>
  <c r="BZ2254" i="64"/>
  <c r="CA2254" i="64"/>
  <c r="CB2254" i="64"/>
  <c r="CC2254" i="64"/>
  <c r="CD2254" i="64"/>
  <c r="CE2254" i="64"/>
  <c r="CF2254" i="64"/>
  <c r="CG2254" i="64"/>
  <c r="CH2254" i="64"/>
  <c r="CI2254" i="64"/>
  <c r="CJ2254" i="64"/>
  <c r="CK2254" i="64"/>
  <c r="B2252" i="64"/>
  <c r="B2249" i="64"/>
  <c r="B2250" i="64"/>
  <c r="B2251" i="64"/>
  <c r="B2254" i="64"/>
  <c r="B2255" i="64"/>
  <c r="B2248" i="64"/>
  <c r="B1795" i="64"/>
  <c r="T1797" i="64"/>
  <c r="U1797" i="64"/>
  <c r="V1797" i="64"/>
  <c r="W1797" i="64"/>
  <c r="X1797" i="64"/>
  <c r="Y1797" i="64"/>
  <c r="Z1797" i="64"/>
  <c r="AA1797" i="64"/>
  <c r="AB1797" i="64"/>
  <c r="AC1797" i="64"/>
  <c r="AD1797" i="64"/>
  <c r="AE1797" i="64"/>
  <c r="AF1797" i="64"/>
  <c r="AG1797" i="64"/>
  <c r="AH1797" i="64"/>
  <c r="AI1797" i="64"/>
  <c r="AJ1797" i="64"/>
  <c r="AK1797" i="64"/>
  <c r="AL1797" i="64"/>
  <c r="AM1797" i="64"/>
  <c r="AN1797" i="64"/>
  <c r="AO1797" i="64"/>
  <c r="AP1797" i="64"/>
  <c r="AQ1797" i="64"/>
  <c r="AR1797" i="64"/>
  <c r="AS1797" i="64"/>
  <c r="AT1797" i="64"/>
  <c r="AU1797" i="64"/>
  <c r="AV1797" i="64"/>
  <c r="AW1797" i="64"/>
  <c r="AX1797" i="64"/>
  <c r="AY1797" i="64"/>
  <c r="AZ1797" i="64"/>
  <c r="BA1797" i="64"/>
  <c r="BB1797" i="64"/>
  <c r="BC1797" i="64"/>
  <c r="BD1797" i="64"/>
  <c r="BE1797" i="64"/>
  <c r="BF1797" i="64"/>
  <c r="BG1797" i="64"/>
  <c r="BH1797" i="64"/>
  <c r="BI1797" i="64"/>
  <c r="BJ1797" i="64"/>
  <c r="BK1797" i="64"/>
  <c r="BL1797" i="64"/>
  <c r="BM1797" i="64"/>
  <c r="BN1797" i="64"/>
  <c r="BO1797" i="64"/>
  <c r="BP1797" i="64"/>
  <c r="BQ1797" i="64"/>
  <c r="BR1797" i="64"/>
  <c r="BS1797" i="64"/>
  <c r="BT1797" i="64"/>
  <c r="BU1797" i="64"/>
  <c r="BV1797" i="64"/>
  <c r="BW1797" i="64"/>
  <c r="BX1797" i="64"/>
  <c r="BY1797" i="64"/>
  <c r="BZ1797" i="64"/>
  <c r="CA1797" i="64"/>
  <c r="CB1797" i="64"/>
  <c r="CC1797" i="64"/>
  <c r="CD1797" i="64"/>
  <c r="CE1797" i="64"/>
  <c r="CF1797" i="64"/>
  <c r="CG1797" i="64"/>
  <c r="CH1797" i="64"/>
  <c r="CI1797" i="64"/>
  <c r="CJ1797" i="64"/>
  <c r="CK1797" i="64"/>
  <c r="B1792" i="64"/>
  <c r="B1793" i="64"/>
  <c r="B1794" i="64"/>
  <c r="B1797" i="64"/>
  <c r="B1798" i="64"/>
  <c r="B1791" i="64"/>
  <c r="T1761" i="64"/>
  <c r="U1761" i="64"/>
  <c r="V1761" i="64"/>
  <c r="W1761" i="64"/>
  <c r="X1761" i="64"/>
  <c r="Y1761" i="64"/>
  <c r="Z1761" i="64"/>
  <c r="AA1761" i="64"/>
  <c r="AB1761" i="64"/>
  <c r="AC1761" i="64"/>
  <c r="AD1761" i="64"/>
  <c r="AE1761" i="64"/>
  <c r="AF1761" i="64"/>
  <c r="AG1761" i="64"/>
  <c r="AH1761" i="64"/>
  <c r="AI1761" i="64"/>
  <c r="AJ1761" i="64"/>
  <c r="AK1761" i="64"/>
  <c r="AL1761" i="64"/>
  <c r="AM1761" i="64"/>
  <c r="AN1761" i="64"/>
  <c r="AO1761" i="64"/>
  <c r="AP1761" i="64"/>
  <c r="AQ1761" i="64"/>
  <c r="AR1761" i="64"/>
  <c r="AS1761" i="64"/>
  <c r="AT1761" i="64"/>
  <c r="AU1761" i="64"/>
  <c r="AV1761" i="64"/>
  <c r="AW1761" i="64"/>
  <c r="AX1761" i="64"/>
  <c r="AY1761" i="64"/>
  <c r="AZ1761" i="64"/>
  <c r="BA1761" i="64"/>
  <c r="BB1761" i="64"/>
  <c r="BC1761" i="64"/>
  <c r="BD1761" i="64"/>
  <c r="BE1761" i="64"/>
  <c r="BF1761" i="64"/>
  <c r="BG1761" i="64"/>
  <c r="BH1761" i="64"/>
  <c r="BI1761" i="64"/>
  <c r="BJ1761" i="64"/>
  <c r="BK1761" i="64"/>
  <c r="BL1761" i="64"/>
  <c r="BM1761" i="64"/>
  <c r="BN1761" i="64"/>
  <c r="BO1761" i="64"/>
  <c r="BP1761" i="64"/>
  <c r="BQ1761" i="64"/>
  <c r="BR1761" i="64"/>
  <c r="BS1761" i="64"/>
  <c r="BT1761" i="64"/>
  <c r="BU1761" i="64"/>
  <c r="BV1761" i="64"/>
  <c r="BW1761" i="64"/>
  <c r="BX1761" i="64"/>
  <c r="BY1761" i="64"/>
  <c r="BZ1761" i="64"/>
  <c r="CA1761" i="64"/>
  <c r="CB1761" i="64"/>
  <c r="CC1761" i="64"/>
  <c r="CD1761" i="64"/>
  <c r="CE1761" i="64"/>
  <c r="CF1761" i="64"/>
  <c r="CG1761" i="64"/>
  <c r="CH1761" i="64"/>
  <c r="CI1761" i="64"/>
  <c r="CJ1761" i="64"/>
  <c r="CK1761" i="64"/>
  <c r="B1759" i="64"/>
  <c r="B1756" i="64"/>
  <c r="B1757" i="64"/>
  <c r="B1758" i="64"/>
  <c r="B1761" i="64"/>
  <c r="B1762" i="64"/>
  <c r="B1755" i="64"/>
  <c r="T1689" i="64"/>
  <c r="U1689" i="64"/>
  <c r="V1689" i="64"/>
  <c r="W1689" i="64"/>
  <c r="X1689" i="64"/>
  <c r="Y1689" i="64"/>
  <c r="Z1689" i="64"/>
  <c r="AA1689" i="64"/>
  <c r="AB1689" i="64"/>
  <c r="AC1689" i="64"/>
  <c r="AD1689" i="64"/>
  <c r="AE1689" i="64"/>
  <c r="AF1689" i="64"/>
  <c r="AG1689" i="64"/>
  <c r="AH1689" i="64"/>
  <c r="AI1689" i="64"/>
  <c r="AJ1689" i="64"/>
  <c r="AK1689" i="64"/>
  <c r="AL1689" i="64"/>
  <c r="AM1689" i="64"/>
  <c r="AN1689" i="64"/>
  <c r="AO1689" i="64"/>
  <c r="AP1689" i="64"/>
  <c r="AQ1689" i="64"/>
  <c r="AR1689" i="64"/>
  <c r="AS1689" i="64"/>
  <c r="AT1689" i="64"/>
  <c r="AU1689" i="64"/>
  <c r="AV1689" i="64"/>
  <c r="AW1689" i="64"/>
  <c r="AX1689" i="64"/>
  <c r="AY1689" i="64"/>
  <c r="AZ1689" i="64"/>
  <c r="BA1689" i="64"/>
  <c r="BB1689" i="64"/>
  <c r="BC1689" i="64"/>
  <c r="BD1689" i="64"/>
  <c r="BE1689" i="64"/>
  <c r="BF1689" i="64"/>
  <c r="BG1689" i="64"/>
  <c r="BH1689" i="64"/>
  <c r="BI1689" i="64"/>
  <c r="BJ1689" i="64"/>
  <c r="BK1689" i="64"/>
  <c r="BL1689" i="64"/>
  <c r="BM1689" i="64"/>
  <c r="BN1689" i="64"/>
  <c r="BO1689" i="64"/>
  <c r="BP1689" i="64"/>
  <c r="BQ1689" i="64"/>
  <c r="BR1689" i="64"/>
  <c r="BS1689" i="64"/>
  <c r="BT1689" i="64"/>
  <c r="BU1689" i="64"/>
  <c r="BV1689" i="64"/>
  <c r="BW1689" i="64"/>
  <c r="BX1689" i="64"/>
  <c r="BY1689" i="64"/>
  <c r="BZ1689" i="64"/>
  <c r="CA1689" i="64"/>
  <c r="CB1689" i="64"/>
  <c r="CC1689" i="64"/>
  <c r="CD1689" i="64"/>
  <c r="CE1689" i="64"/>
  <c r="CF1689" i="64"/>
  <c r="CG1689" i="64"/>
  <c r="CH1689" i="64"/>
  <c r="CI1689" i="64"/>
  <c r="CJ1689" i="64"/>
  <c r="CK1689" i="64"/>
  <c r="B1687" i="64"/>
  <c r="B1684" i="64"/>
  <c r="B1685" i="64"/>
  <c r="B1686" i="64"/>
  <c r="B1689" i="64"/>
  <c r="B1690" i="64"/>
  <c r="B1683" i="64"/>
  <c r="T1654" i="64"/>
  <c r="U1654" i="64"/>
  <c r="V1654" i="64"/>
  <c r="W1654" i="64"/>
  <c r="X1654" i="64"/>
  <c r="Y1654" i="64"/>
  <c r="Z1654" i="64"/>
  <c r="AA1654" i="64"/>
  <c r="AB1654" i="64"/>
  <c r="AC1654" i="64"/>
  <c r="AD1654" i="64"/>
  <c r="AE1654" i="64"/>
  <c r="AF1654" i="64"/>
  <c r="AG1654" i="64"/>
  <c r="AH1654" i="64"/>
  <c r="AI1654" i="64"/>
  <c r="AJ1654" i="64"/>
  <c r="AK1654" i="64"/>
  <c r="AL1654" i="64"/>
  <c r="AM1654" i="64"/>
  <c r="AN1654" i="64"/>
  <c r="AO1654" i="64"/>
  <c r="AP1654" i="64"/>
  <c r="AQ1654" i="64"/>
  <c r="AR1654" i="64"/>
  <c r="AS1654" i="64"/>
  <c r="AT1654" i="64"/>
  <c r="AU1654" i="64"/>
  <c r="AV1654" i="64"/>
  <c r="AW1654" i="64"/>
  <c r="AX1654" i="64"/>
  <c r="AY1654" i="64"/>
  <c r="AZ1654" i="64"/>
  <c r="BA1654" i="64"/>
  <c r="BB1654" i="64"/>
  <c r="BC1654" i="64"/>
  <c r="BD1654" i="64"/>
  <c r="BE1654" i="64"/>
  <c r="BF1654" i="64"/>
  <c r="BG1654" i="64"/>
  <c r="BH1654" i="64"/>
  <c r="BI1654" i="64"/>
  <c r="BJ1654" i="64"/>
  <c r="BK1654" i="64"/>
  <c r="BL1654" i="64"/>
  <c r="BM1654" i="64"/>
  <c r="BN1654" i="64"/>
  <c r="BO1654" i="64"/>
  <c r="BP1654" i="64"/>
  <c r="BQ1654" i="64"/>
  <c r="BR1654" i="64"/>
  <c r="BS1654" i="64"/>
  <c r="BT1654" i="64"/>
  <c r="BU1654" i="64"/>
  <c r="BV1654" i="64"/>
  <c r="BW1654" i="64"/>
  <c r="BX1654" i="64"/>
  <c r="BY1654" i="64"/>
  <c r="BZ1654" i="64"/>
  <c r="CA1654" i="64"/>
  <c r="CB1654" i="64"/>
  <c r="CC1654" i="64"/>
  <c r="CD1654" i="64"/>
  <c r="CE1654" i="64"/>
  <c r="CF1654" i="64"/>
  <c r="CG1654" i="64"/>
  <c r="CH1654" i="64"/>
  <c r="CI1654" i="64"/>
  <c r="CJ1654" i="64"/>
  <c r="CK1654" i="64"/>
  <c r="B1652" i="64"/>
  <c r="B1649" i="64"/>
  <c r="B1670" i="64" s="1"/>
  <c r="B1650" i="64"/>
  <c r="B1651" i="64"/>
  <c r="B1654" i="64"/>
  <c r="B1655" i="64"/>
  <c r="B1648" i="64"/>
  <c r="B2386" i="64"/>
  <c r="T2388" i="64"/>
  <c r="U2388" i="64"/>
  <c r="V2388" i="64"/>
  <c r="W2388" i="64"/>
  <c r="X2388" i="64"/>
  <c r="Y2388" i="64"/>
  <c r="Z2388" i="64"/>
  <c r="AA2388" i="64"/>
  <c r="AB2388" i="64"/>
  <c r="AC2388" i="64"/>
  <c r="AD2388" i="64"/>
  <c r="AE2388" i="64"/>
  <c r="AF2388" i="64"/>
  <c r="AG2388" i="64"/>
  <c r="AH2388" i="64"/>
  <c r="AI2388" i="64"/>
  <c r="AJ2388" i="64"/>
  <c r="AK2388" i="64"/>
  <c r="AL2388" i="64"/>
  <c r="AM2388" i="64"/>
  <c r="AN2388" i="64"/>
  <c r="AO2388" i="64"/>
  <c r="AP2388" i="64"/>
  <c r="AQ2388" i="64"/>
  <c r="AR2388" i="64"/>
  <c r="AS2388" i="64"/>
  <c r="AT2388" i="64"/>
  <c r="AU2388" i="64"/>
  <c r="AV2388" i="64"/>
  <c r="AW2388" i="64"/>
  <c r="AX2388" i="64"/>
  <c r="AY2388" i="64"/>
  <c r="AZ2388" i="64"/>
  <c r="BA2388" i="64"/>
  <c r="BB2388" i="64"/>
  <c r="BC2388" i="64"/>
  <c r="BD2388" i="64"/>
  <c r="BE2388" i="64"/>
  <c r="BF2388" i="64"/>
  <c r="BG2388" i="64"/>
  <c r="BH2388" i="64"/>
  <c r="BI2388" i="64"/>
  <c r="BJ2388" i="64"/>
  <c r="BK2388" i="64"/>
  <c r="BL2388" i="64"/>
  <c r="BM2388" i="64"/>
  <c r="BN2388" i="64"/>
  <c r="BO2388" i="64"/>
  <c r="BP2388" i="64"/>
  <c r="BQ2388" i="64"/>
  <c r="BR2388" i="64"/>
  <c r="BS2388" i="64"/>
  <c r="BT2388" i="64"/>
  <c r="BU2388" i="64"/>
  <c r="BV2388" i="64"/>
  <c r="BW2388" i="64"/>
  <c r="BX2388" i="64"/>
  <c r="BY2388" i="64"/>
  <c r="BZ2388" i="64"/>
  <c r="CA2388" i="64"/>
  <c r="CB2388" i="64"/>
  <c r="CC2388" i="64"/>
  <c r="CD2388" i="64"/>
  <c r="CE2388" i="64"/>
  <c r="CF2388" i="64"/>
  <c r="CG2388" i="64"/>
  <c r="CH2388" i="64"/>
  <c r="CI2388" i="64"/>
  <c r="CJ2388" i="64"/>
  <c r="CK2388" i="64"/>
  <c r="B2383" i="64"/>
  <c r="B2384" i="64"/>
  <c r="B2385" i="64"/>
  <c r="B2388" i="64"/>
  <c r="B2389" i="64"/>
  <c r="B2382" i="64"/>
  <c r="T2422" i="64"/>
  <c r="U2422" i="64"/>
  <c r="V2422" i="64"/>
  <c r="W2422" i="64"/>
  <c r="X2422" i="64"/>
  <c r="Y2422" i="64"/>
  <c r="Z2422" i="64"/>
  <c r="AA2422" i="64"/>
  <c r="AB2422" i="64"/>
  <c r="AC2422" i="64"/>
  <c r="AD2422" i="64"/>
  <c r="AE2422" i="64"/>
  <c r="AF2422" i="64"/>
  <c r="AG2422" i="64"/>
  <c r="AH2422" i="64"/>
  <c r="AI2422" i="64"/>
  <c r="AJ2422" i="64"/>
  <c r="AK2422" i="64"/>
  <c r="AL2422" i="64"/>
  <c r="AM2422" i="64"/>
  <c r="AN2422" i="64"/>
  <c r="AO2422" i="64"/>
  <c r="AP2422" i="64"/>
  <c r="AQ2422" i="64"/>
  <c r="AR2422" i="64"/>
  <c r="AS2422" i="64"/>
  <c r="AT2422" i="64"/>
  <c r="AU2422" i="64"/>
  <c r="AV2422" i="64"/>
  <c r="AW2422" i="64"/>
  <c r="AX2422" i="64"/>
  <c r="AY2422" i="64"/>
  <c r="AZ2422" i="64"/>
  <c r="BA2422" i="64"/>
  <c r="BB2422" i="64"/>
  <c r="BC2422" i="64"/>
  <c r="BD2422" i="64"/>
  <c r="BE2422" i="64"/>
  <c r="BF2422" i="64"/>
  <c r="BG2422" i="64"/>
  <c r="BH2422" i="64"/>
  <c r="BI2422" i="64"/>
  <c r="BJ2422" i="64"/>
  <c r="BK2422" i="64"/>
  <c r="BL2422" i="64"/>
  <c r="BM2422" i="64"/>
  <c r="BN2422" i="64"/>
  <c r="BO2422" i="64"/>
  <c r="BP2422" i="64"/>
  <c r="BQ2422" i="64"/>
  <c r="BR2422" i="64"/>
  <c r="BS2422" i="64"/>
  <c r="BT2422" i="64"/>
  <c r="BU2422" i="64"/>
  <c r="BV2422" i="64"/>
  <c r="BW2422" i="64"/>
  <c r="BX2422" i="64"/>
  <c r="BY2422" i="64"/>
  <c r="BZ2422" i="64"/>
  <c r="CA2422" i="64"/>
  <c r="CB2422" i="64"/>
  <c r="CC2422" i="64"/>
  <c r="CD2422" i="64"/>
  <c r="CE2422" i="64"/>
  <c r="CF2422" i="64"/>
  <c r="CG2422" i="64"/>
  <c r="CH2422" i="64"/>
  <c r="CI2422" i="64"/>
  <c r="CJ2422" i="64"/>
  <c r="CK2422" i="64"/>
  <c r="B2420" i="64"/>
  <c r="B2417" i="64"/>
  <c r="B2418" i="64"/>
  <c r="B2419" i="64"/>
  <c r="B2422" i="64"/>
  <c r="B2423" i="64"/>
  <c r="B2416" i="64"/>
  <c r="T1616" i="64"/>
  <c r="U1616" i="64"/>
  <c r="V1616" i="64"/>
  <c r="W1616" i="64"/>
  <c r="X1616" i="64"/>
  <c r="Y1616" i="64"/>
  <c r="Z1616" i="64"/>
  <c r="AA1616" i="64"/>
  <c r="AB1616" i="64"/>
  <c r="AC1616" i="64"/>
  <c r="AD1616" i="64"/>
  <c r="AE1616" i="64"/>
  <c r="AF1616" i="64"/>
  <c r="AG1616" i="64"/>
  <c r="AH1616" i="64"/>
  <c r="AI1616" i="64"/>
  <c r="AJ1616" i="64"/>
  <c r="AK1616" i="64"/>
  <c r="AL1616" i="64"/>
  <c r="AM1616" i="64"/>
  <c r="AN1616" i="64"/>
  <c r="AO1616" i="64"/>
  <c r="AP1616" i="64"/>
  <c r="AQ1616" i="64"/>
  <c r="AR1616" i="64"/>
  <c r="AS1616" i="64"/>
  <c r="AT1616" i="64"/>
  <c r="AU1616" i="64"/>
  <c r="AV1616" i="64"/>
  <c r="AW1616" i="64"/>
  <c r="AX1616" i="64"/>
  <c r="AY1616" i="64"/>
  <c r="AZ1616" i="64"/>
  <c r="BA1616" i="64"/>
  <c r="BB1616" i="64"/>
  <c r="BC1616" i="64"/>
  <c r="BD1616" i="64"/>
  <c r="BE1616" i="64"/>
  <c r="BF1616" i="64"/>
  <c r="BG1616" i="64"/>
  <c r="BH1616" i="64"/>
  <c r="BI1616" i="64"/>
  <c r="BJ1616" i="64"/>
  <c r="BK1616" i="64"/>
  <c r="BL1616" i="64"/>
  <c r="BM1616" i="64"/>
  <c r="BN1616" i="64"/>
  <c r="BO1616" i="64"/>
  <c r="BP1616" i="64"/>
  <c r="BQ1616" i="64"/>
  <c r="BR1616" i="64"/>
  <c r="BS1616" i="64"/>
  <c r="BT1616" i="64"/>
  <c r="BU1616" i="64"/>
  <c r="BV1616" i="64"/>
  <c r="BW1616" i="64"/>
  <c r="BX1616" i="64"/>
  <c r="BY1616" i="64"/>
  <c r="BZ1616" i="64"/>
  <c r="CA1616" i="64"/>
  <c r="CB1616" i="64"/>
  <c r="CC1616" i="64"/>
  <c r="CD1616" i="64"/>
  <c r="CE1616" i="64"/>
  <c r="CF1616" i="64"/>
  <c r="CG1616" i="64"/>
  <c r="CH1616" i="64"/>
  <c r="CI1616" i="64"/>
  <c r="CJ1616" i="64"/>
  <c r="CK1616" i="64"/>
  <c r="T1618" i="64"/>
  <c r="U1618" i="64"/>
  <c r="V1618" i="64"/>
  <c r="W1618" i="64"/>
  <c r="X1618" i="64"/>
  <c r="Y1618" i="64"/>
  <c r="Z1618" i="64"/>
  <c r="AA1618" i="64"/>
  <c r="AB1618" i="64"/>
  <c r="AC1618" i="64"/>
  <c r="AD1618" i="64"/>
  <c r="AE1618" i="64"/>
  <c r="AF1618" i="64"/>
  <c r="AG1618" i="64"/>
  <c r="AH1618" i="64"/>
  <c r="AI1618" i="64"/>
  <c r="AJ1618" i="64"/>
  <c r="AK1618" i="64"/>
  <c r="AL1618" i="64"/>
  <c r="AM1618" i="64"/>
  <c r="AN1618" i="64"/>
  <c r="AO1618" i="64"/>
  <c r="AP1618" i="64"/>
  <c r="AQ1618" i="64"/>
  <c r="AR1618" i="64"/>
  <c r="AS1618" i="64"/>
  <c r="AT1618" i="64"/>
  <c r="AU1618" i="64"/>
  <c r="AV1618" i="64"/>
  <c r="AW1618" i="64"/>
  <c r="AX1618" i="64"/>
  <c r="AY1618" i="64"/>
  <c r="AZ1618" i="64"/>
  <c r="BA1618" i="64"/>
  <c r="BB1618" i="64"/>
  <c r="BC1618" i="64"/>
  <c r="BD1618" i="64"/>
  <c r="BE1618" i="64"/>
  <c r="BF1618" i="64"/>
  <c r="BG1618" i="64"/>
  <c r="BH1618" i="64"/>
  <c r="BI1618" i="64"/>
  <c r="BJ1618" i="64"/>
  <c r="BK1618" i="64"/>
  <c r="BL1618" i="64"/>
  <c r="BM1618" i="64"/>
  <c r="BN1618" i="64"/>
  <c r="BO1618" i="64"/>
  <c r="BP1618" i="64"/>
  <c r="BQ1618" i="64"/>
  <c r="BR1618" i="64"/>
  <c r="BS1618" i="64"/>
  <c r="BT1618" i="64"/>
  <c r="BU1618" i="64"/>
  <c r="BV1618" i="64"/>
  <c r="BW1618" i="64"/>
  <c r="BX1618" i="64"/>
  <c r="BY1618" i="64"/>
  <c r="BZ1618" i="64"/>
  <c r="CA1618" i="64"/>
  <c r="CB1618" i="64"/>
  <c r="CC1618" i="64"/>
  <c r="CD1618" i="64"/>
  <c r="CE1618" i="64"/>
  <c r="CF1618" i="64"/>
  <c r="CG1618" i="64"/>
  <c r="CH1618" i="64"/>
  <c r="CI1618" i="64"/>
  <c r="CJ1618" i="64"/>
  <c r="CK1618" i="64"/>
  <c r="T1619" i="64"/>
  <c r="U1619" i="64"/>
  <c r="V1619" i="64"/>
  <c r="W1619" i="64"/>
  <c r="X1619" i="64"/>
  <c r="Y1619" i="64"/>
  <c r="Z1619" i="64"/>
  <c r="AA1619" i="64"/>
  <c r="AB1619" i="64"/>
  <c r="AC1619" i="64"/>
  <c r="AD1619" i="64"/>
  <c r="AE1619" i="64"/>
  <c r="AF1619" i="64"/>
  <c r="AG1619" i="64"/>
  <c r="AH1619" i="64"/>
  <c r="AI1619" i="64"/>
  <c r="AJ1619" i="64"/>
  <c r="AK1619" i="64"/>
  <c r="AL1619" i="64"/>
  <c r="AM1619" i="64"/>
  <c r="AN1619" i="64"/>
  <c r="AO1619" i="64"/>
  <c r="AP1619" i="64"/>
  <c r="AQ1619" i="64"/>
  <c r="AR1619" i="64"/>
  <c r="AS1619" i="64"/>
  <c r="AT1619" i="64"/>
  <c r="AU1619" i="64"/>
  <c r="AV1619" i="64"/>
  <c r="AW1619" i="64"/>
  <c r="AX1619" i="64"/>
  <c r="AY1619" i="64"/>
  <c r="AZ1619" i="64"/>
  <c r="BA1619" i="64"/>
  <c r="BB1619" i="64"/>
  <c r="BC1619" i="64"/>
  <c r="BD1619" i="64"/>
  <c r="BE1619" i="64"/>
  <c r="BF1619" i="64"/>
  <c r="BG1619" i="64"/>
  <c r="BH1619" i="64"/>
  <c r="BI1619" i="64"/>
  <c r="BJ1619" i="64"/>
  <c r="BK1619" i="64"/>
  <c r="BL1619" i="64"/>
  <c r="BM1619" i="64"/>
  <c r="BN1619" i="64"/>
  <c r="BO1619" i="64"/>
  <c r="BP1619" i="64"/>
  <c r="BQ1619" i="64"/>
  <c r="BR1619" i="64"/>
  <c r="BS1619" i="64"/>
  <c r="BT1619" i="64"/>
  <c r="BU1619" i="64"/>
  <c r="BV1619" i="64"/>
  <c r="BW1619" i="64"/>
  <c r="BX1619" i="64"/>
  <c r="BY1619" i="64"/>
  <c r="BZ1619" i="64"/>
  <c r="CA1619" i="64"/>
  <c r="CB1619" i="64"/>
  <c r="CC1619" i="64"/>
  <c r="CD1619" i="64"/>
  <c r="CE1619" i="64"/>
  <c r="CF1619" i="64"/>
  <c r="CG1619" i="64"/>
  <c r="CH1619" i="64"/>
  <c r="CI1619" i="64"/>
  <c r="CJ1619" i="64"/>
  <c r="CK1619" i="64"/>
  <c r="B1616" i="64"/>
  <c r="B1613" i="64"/>
  <c r="B1607" i="64" s="1"/>
  <c r="B1614" i="64"/>
  <c r="B1615" i="64"/>
  <c r="B1618" i="64"/>
  <c r="B1619" i="64"/>
  <c r="B1612" i="64"/>
  <c r="T1523" i="64"/>
  <c r="U1523" i="64"/>
  <c r="V1523" i="64"/>
  <c r="W1523" i="64"/>
  <c r="X1523" i="64"/>
  <c r="Y1523" i="64"/>
  <c r="Z1523" i="64"/>
  <c r="AA1523" i="64"/>
  <c r="AB1523" i="64"/>
  <c r="AC1523" i="64"/>
  <c r="AD1523" i="64"/>
  <c r="AE1523" i="64"/>
  <c r="AF1523" i="64"/>
  <c r="AG1523" i="64"/>
  <c r="AH1523" i="64"/>
  <c r="AI1523" i="64"/>
  <c r="AJ1523" i="64"/>
  <c r="AK1523" i="64"/>
  <c r="AL1523" i="64"/>
  <c r="AM1523" i="64"/>
  <c r="AN1523" i="64"/>
  <c r="AO1523" i="64"/>
  <c r="AP1523" i="64"/>
  <c r="AQ1523" i="64"/>
  <c r="AR1523" i="64"/>
  <c r="AS1523" i="64"/>
  <c r="AT1523" i="64"/>
  <c r="AU1523" i="64"/>
  <c r="AV1523" i="64"/>
  <c r="AW1523" i="64"/>
  <c r="AX1523" i="64"/>
  <c r="AY1523" i="64"/>
  <c r="AZ1523" i="64"/>
  <c r="BA1523" i="64"/>
  <c r="BB1523" i="64"/>
  <c r="BC1523" i="64"/>
  <c r="BD1523" i="64"/>
  <c r="BE1523" i="64"/>
  <c r="BF1523" i="64"/>
  <c r="BG1523" i="64"/>
  <c r="BH1523" i="64"/>
  <c r="BI1523" i="64"/>
  <c r="BJ1523" i="64"/>
  <c r="BK1523" i="64"/>
  <c r="BL1523" i="64"/>
  <c r="BM1523" i="64"/>
  <c r="BN1523" i="64"/>
  <c r="BO1523" i="64"/>
  <c r="BP1523" i="64"/>
  <c r="BQ1523" i="64"/>
  <c r="BR1523" i="64"/>
  <c r="BS1523" i="64"/>
  <c r="BT1523" i="64"/>
  <c r="BU1523" i="64"/>
  <c r="BV1523" i="64"/>
  <c r="BW1523" i="64"/>
  <c r="BX1523" i="64"/>
  <c r="BY1523" i="64"/>
  <c r="BZ1523" i="64"/>
  <c r="CA1523" i="64"/>
  <c r="CB1523" i="64"/>
  <c r="CC1523" i="64"/>
  <c r="CD1523" i="64"/>
  <c r="CE1523" i="64"/>
  <c r="CF1523" i="64"/>
  <c r="CG1523" i="64"/>
  <c r="CH1523" i="64"/>
  <c r="CI1523" i="64"/>
  <c r="CJ1523" i="64"/>
  <c r="CK1523" i="64"/>
  <c r="B1521" i="64"/>
  <c r="B1518" i="64"/>
  <c r="B1519" i="64"/>
  <c r="B1520" i="64"/>
  <c r="B1523" i="64"/>
  <c r="B1524" i="64"/>
  <c r="B1517" i="64"/>
  <c r="T1502" i="64"/>
  <c r="U1502" i="64"/>
  <c r="V1502" i="64"/>
  <c r="W1502" i="64"/>
  <c r="X1502" i="64"/>
  <c r="Y1502" i="64"/>
  <c r="Z1502" i="64"/>
  <c r="AA1502" i="64"/>
  <c r="AB1502" i="64"/>
  <c r="AC1502" i="64"/>
  <c r="AD1502" i="64"/>
  <c r="AE1502" i="64"/>
  <c r="AF1502" i="64"/>
  <c r="AG1502" i="64"/>
  <c r="AH1502" i="64"/>
  <c r="AI1502" i="64"/>
  <c r="AJ1502" i="64"/>
  <c r="AK1502" i="64"/>
  <c r="AL1502" i="64"/>
  <c r="AM1502" i="64"/>
  <c r="AN1502" i="64"/>
  <c r="AO1502" i="64"/>
  <c r="AP1502" i="64"/>
  <c r="AQ1502" i="64"/>
  <c r="AR1502" i="64"/>
  <c r="AS1502" i="64"/>
  <c r="AT1502" i="64"/>
  <c r="AU1502" i="64"/>
  <c r="AV1502" i="64"/>
  <c r="AW1502" i="64"/>
  <c r="AX1502" i="64"/>
  <c r="AY1502" i="64"/>
  <c r="AZ1502" i="64"/>
  <c r="BA1502" i="64"/>
  <c r="BB1502" i="64"/>
  <c r="BC1502" i="64"/>
  <c r="BD1502" i="64"/>
  <c r="BE1502" i="64"/>
  <c r="BF1502" i="64"/>
  <c r="BG1502" i="64"/>
  <c r="BH1502" i="64"/>
  <c r="BI1502" i="64"/>
  <c r="BJ1502" i="64"/>
  <c r="BK1502" i="64"/>
  <c r="BL1502" i="64"/>
  <c r="BM1502" i="64"/>
  <c r="BN1502" i="64"/>
  <c r="BO1502" i="64"/>
  <c r="BP1502" i="64"/>
  <c r="BQ1502" i="64"/>
  <c r="BR1502" i="64"/>
  <c r="BS1502" i="64"/>
  <c r="BT1502" i="64"/>
  <c r="BU1502" i="64"/>
  <c r="BV1502" i="64"/>
  <c r="BW1502" i="64"/>
  <c r="BX1502" i="64"/>
  <c r="BY1502" i="64"/>
  <c r="BZ1502" i="64"/>
  <c r="CA1502" i="64"/>
  <c r="CB1502" i="64"/>
  <c r="CC1502" i="64"/>
  <c r="CD1502" i="64"/>
  <c r="CE1502" i="64"/>
  <c r="CF1502" i="64"/>
  <c r="CG1502" i="64"/>
  <c r="CH1502" i="64"/>
  <c r="CI1502" i="64"/>
  <c r="CJ1502" i="64"/>
  <c r="CK1502" i="64"/>
  <c r="B1499" i="64"/>
  <c r="B1496" i="64"/>
  <c r="B1497" i="64"/>
  <c r="B1498" i="64"/>
  <c r="B1501" i="64"/>
  <c r="B1502" i="64"/>
  <c r="B1495" i="64"/>
  <c r="B1475" i="64"/>
  <c r="T1349" i="64"/>
  <c r="U1349" i="64"/>
  <c r="V1349" i="64"/>
  <c r="W1349" i="64"/>
  <c r="X1349" i="64"/>
  <c r="Y1349" i="64"/>
  <c r="Z1349" i="64"/>
  <c r="AA1349" i="64"/>
  <c r="AB1349" i="64"/>
  <c r="AC1349" i="64"/>
  <c r="AD1349" i="64"/>
  <c r="AE1349" i="64"/>
  <c r="AF1349" i="64"/>
  <c r="AG1349" i="64"/>
  <c r="AH1349" i="64"/>
  <c r="AI1349" i="64"/>
  <c r="AJ1349" i="64"/>
  <c r="AK1349" i="64"/>
  <c r="AL1349" i="64"/>
  <c r="AM1349" i="64"/>
  <c r="AN1349" i="64"/>
  <c r="AO1349" i="64"/>
  <c r="AP1349" i="64"/>
  <c r="AQ1349" i="64"/>
  <c r="AR1349" i="64"/>
  <c r="AS1349" i="64"/>
  <c r="AT1349" i="64"/>
  <c r="AU1349" i="64"/>
  <c r="AV1349" i="64"/>
  <c r="AW1349" i="64"/>
  <c r="AX1349" i="64"/>
  <c r="AY1349" i="64"/>
  <c r="AZ1349" i="64"/>
  <c r="BA1349" i="64"/>
  <c r="BB1349" i="64"/>
  <c r="BC1349" i="64"/>
  <c r="BD1349" i="64"/>
  <c r="BE1349" i="64"/>
  <c r="BF1349" i="64"/>
  <c r="BG1349" i="64"/>
  <c r="BH1349" i="64"/>
  <c r="BI1349" i="64"/>
  <c r="BJ1349" i="64"/>
  <c r="BK1349" i="64"/>
  <c r="BL1349" i="64"/>
  <c r="BM1349" i="64"/>
  <c r="BN1349" i="64"/>
  <c r="BO1349" i="64"/>
  <c r="BP1349" i="64"/>
  <c r="BQ1349" i="64"/>
  <c r="BR1349" i="64"/>
  <c r="BS1349" i="64"/>
  <c r="BT1349" i="64"/>
  <c r="BU1349" i="64"/>
  <c r="BV1349" i="64"/>
  <c r="BW1349" i="64"/>
  <c r="BX1349" i="64"/>
  <c r="BY1349" i="64"/>
  <c r="BZ1349" i="64"/>
  <c r="CA1349" i="64"/>
  <c r="CB1349" i="64"/>
  <c r="CC1349" i="64"/>
  <c r="CD1349" i="64"/>
  <c r="CE1349" i="64"/>
  <c r="CF1349" i="64"/>
  <c r="CG1349" i="64"/>
  <c r="CH1349" i="64"/>
  <c r="CI1349" i="64"/>
  <c r="CJ1349" i="64"/>
  <c r="CK1349" i="64"/>
  <c r="B1347" i="64"/>
  <c r="B1472" i="64"/>
  <c r="B1473" i="64"/>
  <c r="B1474" i="64"/>
  <c r="B1477" i="64"/>
  <c r="B1478" i="64"/>
  <c r="B1471" i="64"/>
  <c r="B1469" i="64" s="1"/>
  <c r="B1344" i="64"/>
  <c r="B1345" i="64"/>
  <c r="B1346" i="64"/>
  <c r="B1349" i="64"/>
  <c r="B1350" i="64"/>
  <c r="B1343" i="64"/>
  <c r="T1334" i="64"/>
  <c r="U1334" i="64"/>
  <c r="V1334" i="64"/>
  <c r="W1334" i="64"/>
  <c r="X1334" i="64"/>
  <c r="Y1334" i="64"/>
  <c r="Z1334" i="64"/>
  <c r="AA1334" i="64"/>
  <c r="AB1334" i="64"/>
  <c r="AC1334" i="64"/>
  <c r="AD1334" i="64"/>
  <c r="AE1334" i="64"/>
  <c r="AF1334" i="64"/>
  <c r="AG1334" i="64"/>
  <c r="AH1334" i="64"/>
  <c r="AI1334" i="64"/>
  <c r="AJ1334" i="64"/>
  <c r="AK1334" i="64"/>
  <c r="AL1334" i="64"/>
  <c r="AM1334" i="64"/>
  <c r="AN1334" i="64"/>
  <c r="AO1334" i="64"/>
  <c r="AP1334" i="64"/>
  <c r="AQ1334" i="64"/>
  <c r="AR1334" i="64"/>
  <c r="AS1334" i="64"/>
  <c r="AT1334" i="64"/>
  <c r="AU1334" i="64"/>
  <c r="AV1334" i="64"/>
  <c r="AW1334" i="64"/>
  <c r="AX1334" i="64"/>
  <c r="AY1334" i="64"/>
  <c r="AZ1334" i="64"/>
  <c r="BA1334" i="64"/>
  <c r="BB1334" i="64"/>
  <c r="BC1334" i="64"/>
  <c r="BD1334" i="64"/>
  <c r="BE1334" i="64"/>
  <c r="BF1334" i="64"/>
  <c r="BG1334" i="64"/>
  <c r="BH1334" i="64"/>
  <c r="BI1334" i="64"/>
  <c r="BJ1334" i="64"/>
  <c r="BK1334" i="64"/>
  <c r="BL1334" i="64"/>
  <c r="BM1334" i="64"/>
  <c r="BN1334" i="64"/>
  <c r="BO1334" i="64"/>
  <c r="BP1334" i="64"/>
  <c r="BQ1334" i="64"/>
  <c r="BR1334" i="64"/>
  <c r="BS1334" i="64"/>
  <c r="BT1334" i="64"/>
  <c r="BU1334" i="64"/>
  <c r="BV1334" i="64"/>
  <c r="BW1334" i="64"/>
  <c r="BX1334" i="64"/>
  <c r="BY1334" i="64"/>
  <c r="BZ1334" i="64"/>
  <c r="CA1334" i="64"/>
  <c r="CB1334" i="64"/>
  <c r="CC1334" i="64"/>
  <c r="CD1334" i="64"/>
  <c r="CE1334" i="64"/>
  <c r="CF1334" i="64"/>
  <c r="CG1334" i="64"/>
  <c r="CH1334" i="64"/>
  <c r="CI1334" i="64"/>
  <c r="CJ1334" i="64"/>
  <c r="CK1334" i="64"/>
  <c r="B1224" i="64"/>
  <c r="B1221" i="64"/>
  <c r="B1217" i="64" s="1"/>
  <c r="B1222" i="64"/>
  <c r="B1223" i="64"/>
  <c r="B1226" i="64"/>
  <c r="B1227" i="64"/>
  <c r="B1220" i="64"/>
  <c r="B1218" i="64" s="1"/>
  <c r="B1171" i="64"/>
  <c r="B1172" i="64"/>
  <c r="B1173" i="64"/>
  <c r="B1174" i="64"/>
  <c r="B1176" i="64"/>
  <c r="B1177" i="64"/>
  <c r="B1170" i="64"/>
  <c r="B829" i="64"/>
  <c r="B830" i="64"/>
  <c r="B831" i="64"/>
  <c r="B828" i="64"/>
  <c r="B824" i="64"/>
  <c r="B821" i="64"/>
  <c r="B820" i="64"/>
  <c r="B807" i="64"/>
  <c r="B806" i="64"/>
  <c r="B802" i="64"/>
  <c r="B797" i="64"/>
  <c r="B796" i="64"/>
  <c r="B777" i="64"/>
  <c r="B778" i="64"/>
  <c r="B779" i="64"/>
  <c r="B780" i="64"/>
  <c r="B781" i="64"/>
  <c r="B775" i="64"/>
  <c r="B773" i="64" s="1"/>
  <c r="B755" i="64"/>
  <c r="B756" i="64"/>
  <c r="B758" i="64"/>
  <c r="B759" i="64"/>
  <c r="B760" i="64"/>
  <c r="B757" i="64"/>
  <c r="B753" i="64"/>
  <c r="B732" i="64"/>
  <c r="B733" i="64"/>
  <c r="B735" i="64"/>
  <c r="B736" i="64"/>
  <c r="B730" i="64"/>
  <c r="B719" i="64" s="1"/>
  <c r="B734" i="64" s="1"/>
  <c r="B633" i="64"/>
  <c r="B634" i="64"/>
  <c r="B629" i="64"/>
  <c r="B630" i="64"/>
  <c r="B631" i="64"/>
  <c r="B632" i="64"/>
  <c r="E628" i="64"/>
  <c r="B627" i="64"/>
  <c r="B568" i="64"/>
  <c r="B566" i="64" s="1"/>
  <c r="B544" i="64"/>
  <c r="B542" i="64" s="1"/>
  <c r="E1996" i="64"/>
  <c r="E1962" i="64"/>
  <c r="E829" i="64"/>
  <c r="E730" i="64"/>
  <c r="E731" i="64"/>
  <c r="E732" i="64"/>
  <c r="E733" i="64"/>
  <c r="E734" i="64"/>
  <c r="E735" i="64"/>
  <c r="E627" i="64"/>
  <c r="E629" i="64"/>
  <c r="E630" i="64"/>
  <c r="E631" i="64"/>
  <c r="E632" i="64"/>
  <c r="E633" i="64"/>
  <c r="E569" i="64"/>
  <c r="E570" i="64"/>
  <c r="B570" i="64"/>
  <c r="E571" i="64"/>
  <c r="B571" i="64"/>
  <c r="E572" i="64"/>
  <c r="B572" i="64"/>
  <c r="E573" i="64"/>
  <c r="B573" i="64"/>
  <c r="E574" i="64"/>
  <c r="B574" i="64"/>
  <c r="E545" i="64"/>
  <c r="E546" i="64"/>
  <c r="E547" i="64"/>
  <c r="E548" i="64"/>
  <c r="E549" i="64"/>
  <c r="E550" i="64"/>
  <c r="E551" i="64"/>
  <c r="E247" i="64"/>
  <c r="E248" i="64"/>
  <c r="E249" i="64"/>
  <c r="E250" i="64"/>
  <c r="E251" i="64"/>
  <c r="E195" i="64"/>
  <c r="E196" i="64"/>
  <c r="E197" i="64"/>
  <c r="E198" i="64"/>
  <c r="E199" i="64"/>
  <c r="E179" i="64"/>
  <c r="E177" i="64"/>
  <c r="G177" i="64" s="1"/>
  <c r="E95" i="64"/>
  <c r="E96" i="64"/>
  <c r="E97" i="64"/>
  <c r="E98" i="64"/>
  <c r="E99" i="64"/>
  <c r="E77" i="64"/>
  <c r="E78" i="64"/>
  <c r="E79" i="64"/>
  <c r="E80" i="64"/>
  <c r="E81" i="64"/>
  <c r="E82" i="64"/>
  <c r="E64" i="64"/>
  <c r="T1226" i="64"/>
  <c r="U1226" i="64"/>
  <c r="V1226" i="64"/>
  <c r="W1226" i="64"/>
  <c r="X1226" i="64"/>
  <c r="Y1226" i="64"/>
  <c r="Z1226" i="64"/>
  <c r="AA1226" i="64"/>
  <c r="AB1226" i="64"/>
  <c r="AC1226" i="64"/>
  <c r="AD1226" i="64"/>
  <c r="AE1226" i="64"/>
  <c r="AF1226" i="64"/>
  <c r="AG1226" i="64"/>
  <c r="AH1226" i="64"/>
  <c r="AI1226" i="64"/>
  <c r="AJ1226" i="64"/>
  <c r="AK1226" i="64"/>
  <c r="AL1226" i="64"/>
  <c r="AM1226" i="64"/>
  <c r="AN1226" i="64"/>
  <c r="AO1226" i="64"/>
  <c r="AP1226" i="64"/>
  <c r="AQ1226" i="64"/>
  <c r="AR1226" i="64"/>
  <c r="AS1226" i="64"/>
  <c r="AT1226" i="64"/>
  <c r="AU1226" i="64"/>
  <c r="AV1226" i="64"/>
  <c r="AW1226" i="64"/>
  <c r="AX1226" i="64"/>
  <c r="AY1226" i="64"/>
  <c r="AZ1226" i="64"/>
  <c r="BA1226" i="64"/>
  <c r="BB1226" i="64"/>
  <c r="BC1226" i="64"/>
  <c r="BD1226" i="64"/>
  <c r="BE1226" i="64"/>
  <c r="BF1226" i="64"/>
  <c r="BG1226" i="64"/>
  <c r="BH1226" i="64"/>
  <c r="BI1226" i="64"/>
  <c r="BJ1226" i="64"/>
  <c r="BK1226" i="64"/>
  <c r="BL1226" i="64"/>
  <c r="BM1226" i="64"/>
  <c r="BN1226" i="64"/>
  <c r="BO1226" i="64"/>
  <c r="BP1226" i="64"/>
  <c r="BQ1226" i="64"/>
  <c r="BR1226" i="64"/>
  <c r="BS1226" i="64"/>
  <c r="BT1226" i="64"/>
  <c r="BU1226" i="64"/>
  <c r="BV1226" i="64"/>
  <c r="BW1226" i="64"/>
  <c r="BX1226" i="64"/>
  <c r="BY1226" i="64"/>
  <c r="BZ1226" i="64"/>
  <c r="CA1226" i="64"/>
  <c r="CB1226" i="64"/>
  <c r="CC1226" i="64"/>
  <c r="CD1226" i="64"/>
  <c r="CE1226" i="64"/>
  <c r="CF1226" i="64"/>
  <c r="CG1226" i="64"/>
  <c r="CH1226" i="64"/>
  <c r="CI1226" i="64"/>
  <c r="CJ1226" i="64"/>
  <c r="CK1226" i="64"/>
  <c r="T1176" i="64"/>
  <c r="U1176" i="64"/>
  <c r="V1176" i="64"/>
  <c r="W1176" i="64"/>
  <c r="X1176" i="64"/>
  <c r="Y1176" i="64"/>
  <c r="Z1176" i="64"/>
  <c r="AA1176" i="64"/>
  <c r="AB1176" i="64"/>
  <c r="AC1176" i="64"/>
  <c r="AD1176" i="64"/>
  <c r="AE1176" i="64"/>
  <c r="AF1176" i="64"/>
  <c r="AG1176" i="64"/>
  <c r="AH1176" i="64"/>
  <c r="AI1176" i="64"/>
  <c r="AJ1176" i="64"/>
  <c r="AK1176" i="64"/>
  <c r="AL1176" i="64"/>
  <c r="AM1176" i="64"/>
  <c r="AN1176" i="64"/>
  <c r="AO1176" i="64"/>
  <c r="AP1176" i="64"/>
  <c r="AQ1176" i="64"/>
  <c r="AR1176" i="64"/>
  <c r="AS1176" i="64"/>
  <c r="AT1176" i="64"/>
  <c r="AU1176" i="64"/>
  <c r="AV1176" i="64"/>
  <c r="AW1176" i="64"/>
  <c r="AX1176" i="64"/>
  <c r="AY1176" i="64"/>
  <c r="AZ1176" i="64"/>
  <c r="BA1176" i="64"/>
  <c r="BB1176" i="64"/>
  <c r="BC1176" i="64"/>
  <c r="BD1176" i="64"/>
  <c r="BE1176" i="64"/>
  <c r="BF1176" i="64"/>
  <c r="BG1176" i="64"/>
  <c r="BH1176" i="64"/>
  <c r="BI1176" i="64"/>
  <c r="BJ1176" i="64"/>
  <c r="BK1176" i="64"/>
  <c r="BL1176" i="64"/>
  <c r="BM1176" i="64"/>
  <c r="BN1176" i="64"/>
  <c r="BO1176" i="64"/>
  <c r="BP1176" i="64"/>
  <c r="BQ1176" i="64"/>
  <c r="BR1176" i="64"/>
  <c r="BS1176" i="64"/>
  <c r="BT1176" i="64"/>
  <c r="BU1176" i="64"/>
  <c r="BV1176" i="64"/>
  <c r="BW1176" i="64"/>
  <c r="BX1176" i="64"/>
  <c r="BY1176" i="64"/>
  <c r="BZ1176" i="64"/>
  <c r="CA1176" i="64"/>
  <c r="CB1176" i="64"/>
  <c r="CC1176" i="64"/>
  <c r="CD1176" i="64"/>
  <c r="CE1176" i="64"/>
  <c r="CF1176" i="64"/>
  <c r="CG1176" i="64"/>
  <c r="CH1176" i="64"/>
  <c r="CI1176" i="64"/>
  <c r="CJ1176" i="64"/>
  <c r="CK1176" i="64"/>
  <c r="E807" i="64"/>
  <c r="T804" i="64"/>
  <c r="U804" i="64"/>
  <c r="V804" i="64"/>
  <c r="W804" i="64"/>
  <c r="X804" i="64"/>
  <c r="Y804" i="64"/>
  <c r="Z804" i="64"/>
  <c r="AA804" i="64"/>
  <c r="AB804" i="64"/>
  <c r="AC804" i="64"/>
  <c r="AD804" i="64"/>
  <c r="AE804" i="64"/>
  <c r="AF804" i="64"/>
  <c r="AG804" i="64"/>
  <c r="AH804" i="64"/>
  <c r="AI804" i="64"/>
  <c r="AJ804" i="64"/>
  <c r="AK804" i="64"/>
  <c r="AL804" i="64"/>
  <c r="AM804" i="64"/>
  <c r="AN804" i="64"/>
  <c r="AO804" i="64"/>
  <c r="AP804" i="64"/>
  <c r="AQ804" i="64"/>
  <c r="AR804" i="64"/>
  <c r="AS804" i="64"/>
  <c r="AT804" i="64"/>
  <c r="AU804" i="64"/>
  <c r="AV804" i="64"/>
  <c r="AW804" i="64"/>
  <c r="AX804" i="64"/>
  <c r="AY804" i="64"/>
  <c r="AZ804" i="64"/>
  <c r="BA804" i="64"/>
  <c r="BB804" i="64"/>
  <c r="BC804" i="64"/>
  <c r="BD804" i="64"/>
  <c r="BE804" i="64"/>
  <c r="BF804" i="64"/>
  <c r="BG804" i="64"/>
  <c r="BH804" i="64"/>
  <c r="BI804" i="64"/>
  <c r="BJ804" i="64"/>
  <c r="BK804" i="64"/>
  <c r="BL804" i="64"/>
  <c r="BM804" i="64"/>
  <c r="BN804" i="64"/>
  <c r="BO804" i="64"/>
  <c r="BP804" i="64"/>
  <c r="BQ804" i="64"/>
  <c r="BR804" i="64"/>
  <c r="BS804" i="64"/>
  <c r="BT804" i="64"/>
  <c r="BU804" i="64"/>
  <c r="BV804" i="64"/>
  <c r="BW804" i="64"/>
  <c r="BX804" i="64"/>
  <c r="BY804" i="64"/>
  <c r="BZ804" i="64"/>
  <c r="CA804" i="64"/>
  <c r="CB804" i="64"/>
  <c r="CC804" i="64"/>
  <c r="CD804" i="64"/>
  <c r="CE804" i="64"/>
  <c r="CF804" i="64"/>
  <c r="CG804" i="64"/>
  <c r="CH804" i="64"/>
  <c r="CI804" i="64"/>
  <c r="CJ804" i="64"/>
  <c r="CK804" i="64"/>
  <c r="T776" i="64"/>
  <c r="U776" i="64"/>
  <c r="V776" i="64"/>
  <c r="W776" i="64"/>
  <c r="X776" i="64"/>
  <c r="Y776" i="64"/>
  <c r="Z776" i="64"/>
  <c r="AA776" i="64"/>
  <c r="AB776" i="64"/>
  <c r="AC776" i="64"/>
  <c r="AD776" i="64"/>
  <c r="AE776" i="64"/>
  <c r="AF776" i="64"/>
  <c r="AG776" i="64"/>
  <c r="AH776" i="64"/>
  <c r="AI776" i="64"/>
  <c r="AJ776" i="64"/>
  <c r="AK776" i="64"/>
  <c r="AL776" i="64"/>
  <c r="AM776" i="64"/>
  <c r="AN776" i="64"/>
  <c r="AO776" i="64"/>
  <c r="AP776" i="64"/>
  <c r="AQ776" i="64"/>
  <c r="AR776" i="64"/>
  <c r="AS776" i="64"/>
  <c r="AT776" i="64"/>
  <c r="AU776" i="64"/>
  <c r="AV776" i="64"/>
  <c r="AW776" i="64"/>
  <c r="AX776" i="64"/>
  <c r="AY776" i="64"/>
  <c r="AZ776" i="64"/>
  <c r="BA776" i="64"/>
  <c r="BB776" i="64"/>
  <c r="BC776" i="64"/>
  <c r="BD776" i="64"/>
  <c r="BE776" i="64"/>
  <c r="BF776" i="64"/>
  <c r="BG776" i="64"/>
  <c r="BH776" i="64"/>
  <c r="BI776" i="64"/>
  <c r="BJ776" i="64"/>
  <c r="BK776" i="64"/>
  <c r="BL776" i="64"/>
  <c r="BM776" i="64"/>
  <c r="BN776" i="64"/>
  <c r="BO776" i="64"/>
  <c r="BP776" i="64"/>
  <c r="BQ776" i="64"/>
  <c r="BR776" i="64"/>
  <c r="BS776" i="64"/>
  <c r="BT776" i="64"/>
  <c r="BU776" i="64"/>
  <c r="BV776" i="64"/>
  <c r="BW776" i="64"/>
  <c r="BX776" i="64"/>
  <c r="BY776" i="64"/>
  <c r="BZ776" i="64"/>
  <c r="CA776" i="64"/>
  <c r="CB776" i="64"/>
  <c r="CC776" i="64"/>
  <c r="CD776" i="64"/>
  <c r="CE776" i="64"/>
  <c r="CF776" i="64"/>
  <c r="CG776" i="64"/>
  <c r="CH776" i="64"/>
  <c r="CI776" i="64"/>
  <c r="CJ776" i="64"/>
  <c r="CK776" i="64"/>
  <c r="T756" i="64"/>
  <c r="U756" i="64"/>
  <c r="V756" i="64"/>
  <c r="W756" i="64"/>
  <c r="X756" i="64"/>
  <c r="Y756" i="64"/>
  <c r="Z756" i="64"/>
  <c r="AA756" i="64"/>
  <c r="AB756" i="64"/>
  <c r="AC756" i="64"/>
  <c r="AD756" i="64"/>
  <c r="AE756" i="64"/>
  <c r="AF756" i="64"/>
  <c r="AG756" i="64"/>
  <c r="AH756" i="64"/>
  <c r="AI756" i="64"/>
  <c r="AJ756" i="64"/>
  <c r="AK756" i="64"/>
  <c r="AL756" i="64"/>
  <c r="AM756" i="64"/>
  <c r="AN756" i="64"/>
  <c r="AO756" i="64"/>
  <c r="AP756" i="64"/>
  <c r="AQ756" i="64"/>
  <c r="AR756" i="64"/>
  <c r="AS756" i="64"/>
  <c r="AT756" i="64"/>
  <c r="AU756" i="64"/>
  <c r="AV756" i="64"/>
  <c r="AW756" i="64"/>
  <c r="AX756" i="64"/>
  <c r="AY756" i="64"/>
  <c r="AZ756" i="64"/>
  <c r="BA756" i="64"/>
  <c r="BB756" i="64"/>
  <c r="BC756" i="64"/>
  <c r="BD756" i="64"/>
  <c r="BE756" i="64"/>
  <c r="BF756" i="64"/>
  <c r="BG756" i="64"/>
  <c r="BH756" i="64"/>
  <c r="BI756" i="64"/>
  <c r="BJ756" i="64"/>
  <c r="BK756" i="64"/>
  <c r="BL756" i="64"/>
  <c r="BM756" i="64"/>
  <c r="BN756" i="64"/>
  <c r="BO756" i="64"/>
  <c r="BP756" i="64"/>
  <c r="BQ756" i="64"/>
  <c r="BR756" i="64"/>
  <c r="BS756" i="64"/>
  <c r="BT756" i="64"/>
  <c r="BU756" i="64"/>
  <c r="BV756" i="64"/>
  <c r="BW756" i="64"/>
  <c r="BX756" i="64"/>
  <c r="BY756" i="64"/>
  <c r="BZ756" i="64"/>
  <c r="CA756" i="64"/>
  <c r="CB756" i="64"/>
  <c r="CC756" i="64"/>
  <c r="CD756" i="64"/>
  <c r="CE756" i="64"/>
  <c r="CF756" i="64"/>
  <c r="CG756" i="64"/>
  <c r="CH756" i="64"/>
  <c r="CI756" i="64"/>
  <c r="CJ756" i="64"/>
  <c r="CK756" i="64"/>
  <c r="T733" i="64"/>
  <c r="U733" i="64"/>
  <c r="V733" i="64"/>
  <c r="W733" i="64"/>
  <c r="X733" i="64"/>
  <c r="Y733" i="64"/>
  <c r="Z733" i="64"/>
  <c r="AA733" i="64"/>
  <c r="AB733" i="64"/>
  <c r="AC733" i="64"/>
  <c r="AD733" i="64"/>
  <c r="AE733" i="64"/>
  <c r="AF733" i="64"/>
  <c r="AG733" i="64"/>
  <c r="AH733" i="64"/>
  <c r="AI733" i="64"/>
  <c r="AJ733" i="64"/>
  <c r="AK733" i="64"/>
  <c r="AL733" i="64"/>
  <c r="AM733" i="64"/>
  <c r="AN733" i="64"/>
  <c r="AO733" i="64"/>
  <c r="AP733" i="64"/>
  <c r="AQ733" i="64"/>
  <c r="AR733" i="64"/>
  <c r="AS733" i="64"/>
  <c r="AT733" i="64"/>
  <c r="AU733" i="64"/>
  <c r="AV733" i="64"/>
  <c r="AW733" i="64"/>
  <c r="AX733" i="64"/>
  <c r="AY733" i="64"/>
  <c r="AZ733" i="64"/>
  <c r="BA733" i="64"/>
  <c r="BB733" i="64"/>
  <c r="BC733" i="64"/>
  <c r="BD733" i="64"/>
  <c r="BE733" i="64"/>
  <c r="BF733" i="64"/>
  <c r="BG733" i="64"/>
  <c r="BH733" i="64"/>
  <c r="BI733" i="64"/>
  <c r="BJ733" i="64"/>
  <c r="BK733" i="64"/>
  <c r="BL733" i="64"/>
  <c r="BM733" i="64"/>
  <c r="BN733" i="64"/>
  <c r="BO733" i="64"/>
  <c r="BP733" i="64"/>
  <c r="BQ733" i="64"/>
  <c r="BR733" i="64"/>
  <c r="BS733" i="64"/>
  <c r="BT733" i="64"/>
  <c r="BU733" i="64"/>
  <c r="BV733" i="64"/>
  <c r="BW733" i="64"/>
  <c r="BX733" i="64"/>
  <c r="BY733" i="64"/>
  <c r="BZ733" i="64"/>
  <c r="CA733" i="64"/>
  <c r="CB733" i="64"/>
  <c r="CC733" i="64"/>
  <c r="CD733" i="64"/>
  <c r="CE733" i="64"/>
  <c r="CF733" i="64"/>
  <c r="CG733" i="64"/>
  <c r="CH733" i="64"/>
  <c r="CI733" i="64"/>
  <c r="CJ733" i="64"/>
  <c r="CK733" i="64"/>
  <c r="T1995" i="64"/>
  <c r="U1995" i="64"/>
  <c r="V1995" i="64"/>
  <c r="W1995" i="64"/>
  <c r="X1995" i="64"/>
  <c r="Y1995" i="64"/>
  <c r="Z1995" i="64"/>
  <c r="AA1995" i="64"/>
  <c r="AB1995" i="64"/>
  <c r="AC1995" i="64"/>
  <c r="AD1995" i="64"/>
  <c r="AE1995" i="64"/>
  <c r="AF1995" i="64"/>
  <c r="AG1995" i="64"/>
  <c r="AH1995" i="64"/>
  <c r="AI1995" i="64"/>
  <c r="AJ1995" i="64"/>
  <c r="AK1995" i="64"/>
  <c r="AL1995" i="64"/>
  <c r="AM1995" i="64"/>
  <c r="AN1995" i="64"/>
  <c r="AO1995" i="64"/>
  <c r="AP1995" i="64"/>
  <c r="AQ1995" i="64"/>
  <c r="AR1995" i="64"/>
  <c r="AS1995" i="64"/>
  <c r="AT1995" i="64"/>
  <c r="AU1995" i="64"/>
  <c r="AV1995" i="64"/>
  <c r="AW1995" i="64"/>
  <c r="AX1995" i="64"/>
  <c r="AY1995" i="64"/>
  <c r="AZ1995" i="64"/>
  <c r="BA1995" i="64"/>
  <c r="BB1995" i="64"/>
  <c r="BC1995" i="64"/>
  <c r="BD1995" i="64"/>
  <c r="BE1995" i="64"/>
  <c r="BF1995" i="64"/>
  <c r="BG1995" i="64"/>
  <c r="BH1995" i="64"/>
  <c r="BI1995" i="64"/>
  <c r="BJ1995" i="64"/>
  <c r="BK1995" i="64"/>
  <c r="BL1995" i="64"/>
  <c r="BM1995" i="64"/>
  <c r="BN1995" i="64"/>
  <c r="BO1995" i="64"/>
  <c r="BP1995" i="64"/>
  <c r="BQ1995" i="64"/>
  <c r="BR1995" i="64"/>
  <c r="BS1995" i="64"/>
  <c r="BT1995" i="64"/>
  <c r="BU1995" i="64"/>
  <c r="BV1995" i="64"/>
  <c r="BW1995" i="64"/>
  <c r="BX1995" i="64"/>
  <c r="BY1995" i="64"/>
  <c r="BZ1995" i="64"/>
  <c r="CA1995" i="64"/>
  <c r="CB1995" i="64"/>
  <c r="CC1995" i="64"/>
  <c r="CD1995" i="64"/>
  <c r="CE1995" i="64"/>
  <c r="CF1995" i="64"/>
  <c r="CG1995" i="64"/>
  <c r="CH1995" i="64"/>
  <c r="CI1995" i="64"/>
  <c r="CJ1995" i="64"/>
  <c r="CK1995" i="64"/>
  <c r="T2868" i="64"/>
  <c r="U2868" i="64"/>
  <c r="V2868" i="64"/>
  <c r="W2868" i="64"/>
  <c r="X2868" i="64"/>
  <c r="Y2868" i="64"/>
  <c r="Z2868" i="64"/>
  <c r="AA2868" i="64"/>
  <c r="AB2868" i="64"/>
  <c r="AC2868" i="64"/>
  <c r="AD2868" i="64"/>
  <c r="AE2868" i="64"/>
  <c r="AF2868" i="64"/>
  <c r="AG2868" i="64"/>
  <c r="AH2868" i="64"/>
  <c r="AI2868" i="64"/>
  <c r="AJ2868" i="64"/>
  <c r="AK2868" i="64"/>
  <c r="AL2868" i="64"/>
  <c r="AM2868" i="64"/>
  <c r="AN2868" i="64"/>
  <c r="AO2868" i="64"/>
  <c r="AP2868" i="64"/>
  <c r="AQ2868" i="64"/>
  <c r="AR2868" i="64"/>
  <c r="AS2868" i="64"/>
  <c r="AT2868" i="64"/>
  <c r="AU2868" i="64"/>
  <c r="AV2868" i="64"/>
  <c r="AW2868" i="64"/>
  <c r="AX2868" i="64"/>
  <c r="AY2868" i="64"/>
  <c r="AZ2868" i="64"/>
  <c r="BA2868" i="64"/>
  <c r="BB2868" i="64"/>
  <c r="BC2868" i="64"/>
  <c r="BD2868" i="64"/>
  <c r="BE2868" i="64"/>
  <c r="BF2868" i="64"/>
  <c r="BG2868" i="64"/>
  <c r="BH2868" i="64"/>
  <c r="BI2868" i="64"/>
  <c r="BJ2868" i="64"/>
  <c r="BK2868" i="64"/>
  <c r="BL2868" i="64"/>
  <c r="BM2868" i="64"/>
  <c r="BN2868" i="64"/>
  <c r="BO2868" i="64"/>
  <c r="BP2868" i="64"/>
  <c r="BQ2868" i="64"/>
  <c r="BR2868" i="64"/>
  <c r="BS2868" i="64"/>
  <c r="BT2868" i="64"/>
  <c r="BU2868" i="64"/>
  <c r="BV2868" i="64"/>
  <c r="BW2868" i="64"/>
  <c r="BX2868" i="64"/>
  <c r="BY2868" i="64"/>
  <c r="BZ2868" i="64"/>
  <c r="CA2868" i="64"/>
  <c r="CB2868" i="64"/>
  <c r="CC2868" i="64"/>
  <c r="CD2868" i="64"/>
  <c r="CE2868" i="64"/>
  <c r="CF2868" i="64"/>
  <c r="CG2868" i="64"/>
  <c r="CH2868" i="64"/>
  <c r="CI2868" i="64"/>
  <c r="CJ2868" i="64"/>
  <c r="CK2868" i="64"/>
  <c r="T2842" i="64"/>
  <c r="U2842" i="64"/>
  <c r="V2842" i="64"/>
  <c r="W2842" i="64"/>
  <c r="X2842" i="64"/>
  <c r="Y2842" i="64"/>
  <c r="Z2842" i="64"/>
  <c r="AA2842" i="64"/>
  <c r="AB2842" i="64"/>
  <c r="AC2842" i="64"/>
  <c r="AD2842" i="64"/>
  <c r="AE2842" i="64"/>
  <c r="AF2842" i="64"/>
  <c r="AG2842" i="64"/>
  <c r="AH2842" i="64"/>
  <c r="AI2842" i="64"/>
  <c r="AJ2842" i="64"/>
  <c r="AK2842" i="64"/>
  <c r="AL2842" i="64"/>
  <c r="AM2842" i="64"/>
  <c r="AN2842" i="64"/>
  <c r="AO2842" i="64"/>
  <c r="AP2842" i="64"/>
  <c r="AQ2842" i="64"/>
  <c r="AR2842" i="64"/>
  <c r="AS2842" i="64"/>
  <c r="AT2842" i="64"/>
  <c r="AU2842" i="64"/>
  <c r="AV2842" i="64"/>
  <c r="AW2842" i="64"/>
  <c r="AX2842" i="64"/>
  <c r="AY2842" i="64"/>
  <c r="AZ2842" i="64"/>
  <c r="BA2842" i="64"/>
  <c r="BB2842" i="64"/>
  <c r="BC2842" i="64"/>
  <c r="BD2842" i="64"/>
  <c r="BE2842" i="64"/>
  <c r="BF2842" i="64"/>
  <c r="BG2842" i="64"/>
  <c r="BH2842" i="64"/>
  <c r="BI2842" i="64"/>
  <c r="BJ2842" i="64"/>
  <c r="BK2842" i="64"/>
  <c r="BL2842" i="64"/>
  <c r="BM2842" i="64"/>
  <c r="BN2842" i="64"/>
  <c r="BO2842" i="64"/>
  <c r="BP2842" i="64"/>
  <c r="BQ2842" i="64"/>
  <c r="BR2842" i="64"/>
  <c r="BS2842" i="64"/>
  <c r="BT2842" i="64"/>
  <c r="BU2842" i="64"/>
  <c r="BV2842" i="64"/>
  <c r="BW2842" i="64"/>
  <c r="BX2842" i="64"/>
  <c r="BY2842" i="64"/>
  <c r="BZ2842" i="64"/>
  <c r="CA2842" i="64"/>
  <c r="CB2842" i="64"/>
  <c r="CC2842" i="64"/>
  <c r="CD2842" i="64"/>
  <c r="CE2842" i="64"/>
  <c r="CF2842" i="64"/>
  <c r="CG2842" i="64"/>
  <c r="CH2842" i="64"/>
  <c r="CI2842" i="64"/>
  <c r="CJ2842" i="64"/>
  <c r="CK2842" i="64"/>
  <c r="T2817" i="64"/>
  <c r="U2817" i="64"/>
  <c r="V2817" i="64"/>
  <c r="W2817" i="64"/>
  <c r="X2817" i="64"/>
  <c r="Y2817" i="64"/>
  <c r="Z2817" i="64"/>
  <c r="AA2817" i="64"/>
  <c r="AB2817" i="64"/>
  <c r="AC2817" i="64"/>
  <c r="AD2817" i="64"/>
  <c r="AE2817" i="64"/>
  <c r="AF2817" i="64"/>
  <c r="AG2817" i="64"/>
  <c r="AH2817" i="64"/>
  <c r="AI2817" i="64"/>
  <c r="AJ2817" i="64"/>
  <c r="AK2817" i="64"/>
  <c r="AL2817" i="64"/>
  <c r="AM2817" i="64"/>
  <c r="AN2817" i="64"/>
  <c r="AO2817" i="64"/>
  <c r="AP2817" i="64"/>
  <c r="AQ2817" i="64"/>
  <c r="AR2817" i="64"/>
  <c r="AS2817" i="64"/>
  <c r="AT2817" i="64"/>
  <c r="AU2817" i="64"/>
  <c r="AV2817" i="64"/>
  <c r="AW2817" i="64"/>
  <c r="AX2817" i="64"/>
  <c r="AY2817" i="64"/>
  <c r="AZ2817" i="64"/>
  <c r="BA2817" i="64"/>
  <c r="BB2817" i="64"/>
  <c r="BC2817" i="64"/>
  <c r="BD2817" i="64"/>
  <c r="BE2817" i="64"/>
  <c r="BF2817" i="64"/>
  <c r="BG2817" i="64"/>
  <c r="BH2817" i="64"/>
  <c r="BI2817" i="64"/>
  <c r="BJ2817" i="64"/>
  <c r="BK2817" i="64"/>
  <c r="BL2817" i="64"/>
  <c r="BM2817" i="64"/>
  <c r="BN2817" i="64"/>
  <c r="BO2817" i="64"/>
  <c r="BP2817" i="64"/>
  <c r="BQ2817" i="64"/>
  <c r="BR2817" i="64"/>
  <c r="BS2817" i="64"/>
  <c r="BT2817" i="64"/>
  <c r="BU2817" i="64"/>
  <c r="BV2817" i="64"/>
  <c r="BW2817" i="64"/>
  <c r="BX2817" i="64"/>
  <c r="BY2817" i="64"/>
  <c r="BZ2817" i="64"/>
  <c r="CA2817" i="64"/>
  <c r="CB2817" i="64"/>
  <c r="CC2817" i="64"/>
  <c r="CD2817" i="64"/>
  <c r="CE2817" i="64"/>
  <c r="CF2817" i="64"/>
  <c r="CG2817" i="64"/>
  <c r="CH2817" i="64"/>
  <c r="CI2817" i="64"/>
  <c r="CJ2817" i="64"/>
  <c r="CK2817" i="64"/>
  <c r="T2791" i="64"/>
  <c r="U2791" i="64"/>
  <c r="V2791" i="64"/>
  <c r="W2791" i="64"/>
  <c r="X2791" i="64"/>
  <c r="Y2791" i="64"/>
  <c r="Z2791" i="64"/>
  <c r="AA2791" i="64"/>
  <c r="AB2791" i="64"/>
  <c r="AC2791" i="64"/>
  <c r="AD2791" i="64"/>
  <c r="AE2791" i="64"/>
  <c r="AF2791" i="64"/>
  <c r="AG2791" i="64"/>
  <c r="AH2791" i="64"/>
  <c r="AI2791" i="64"/>
  <c r="AJ2791" i="64"/>
  <c r="AK2791" i="64"/>
  <c r="AL2791" i="64"/>
  <c r="AM2791" i="64"/>
  <c r="AN2791" i="64"/>
  <c r="AO2791" i="64"/>
  <c r="AP2791" i="64"/>
  <c r="AQ2791" i="64"/>
  <c r="AR2791" i="64"/>
  <c r="AS2791" i="64"/>
  <c r="AT2791" i="64"/>
  <c r="AU2791" i="64"/>
  <c r="AV2791" i="64"/>
  <c r="AW2791" i="64"/>
  <c r="AX2791" i="64"/>
  <c r="AY2791" i="64"/>
  <c r="AZ2791" i="64"/>
  <c r="BA2791" i="64"/>
  <c r="BB2791" i="64"/>
  <c r="BC2791" i="64"/>
  <c r="BD2791" i="64"/>
  <c r="BE2791" i="64"/>
  <c r="BF2791" i="64"/>
  <c r="BG2791" i="64"/>
  <c r="BH2791" i="64"/>
  <c r="BI2791" i="64"/>
  <c r="BJ2791" i="64"/>
  <c r="BK2791" i="64"/>
  <c r="BL2791" i="64"/>
  <c r="BM2791" i="64"/>
  <c r="BN2791" i="64"/>
  <c r="BO2791" i="64"/>
  <c r="BP2791" i="64"/>
  <c r="BQ2791" i="64"/>
  <c r="BR2791" i="64"/>
  <c r="BS2791" i="64"/>
  <c r="BT2791" i="64"/>
  <c r="BU2791" i="64"/>
  <c r="BV2791" i="64"/>
  <c r="BW2791" i="64"/>
  <c r="BX2791" i="64"/>
  <c r="BY2791" i="64"/>
  <c r="BZ2791" i="64"/>
  <c r="CA2791" i="64"/>
  <c r="CB2791" i="64"/>
  <c r="CC2791" i="64"/>
  <c r="CD2791" i="64"/>
  <c r="CE2791" i="64"/>
  <c r="CF2791" i="64"/>
  <c r="CG2791" i="64"/>
  <c r="CH2791" i="64"/>
  <c r="CI2791" i="64"/>
  <c r="CJ2791" i="64"/>
  <c r="CK2791" i="64"/>
  <c r="T1964" i="64"/>
  <c r="U1964" i="64"/>
  <c r="V1964" i="64"/>
  <c r="W1964" i="64"/>
  <c r="X1964" i="64"/>
  <c r="Y1964" i="64"/>
  <c r="Z1964" i="64"/>
  <c r="AA1964" i="64"/>
  <c r="AB1964" i="64"/>
  <c r="AC1964" i="64"/>
  <c r="AD1964" i="64"/>
  <c r="AE1964" i="64"/>
  <c r="AF1964" i="64"/>
  <c r="AG1964" i="64"/>
  <c r="AH1964" i="64"/>
  <c r="AI1964" i="64"/>
  <c r="AJ1964" i="64"/>
  <c r="AK1964" i="64"/>
  <c r="AL1964" i="64"/>
  <c r="AM1964" i="64"/>
  <c r="AN1964" i="64"/>
  <c r="AO1964" i="64"/>
  <c r="AP1964" i="64"/>
  <c r="AQ1964" i="64"/>
  <c r="AR1964" i="64"/>
  <c r="AS1964" i="64"/>
  <c r="AT1964" i="64"/>
  <c r="AU1964" i="64"/>
  <c r="AV1964" i="64"/>
  <c r="AW1964" i="64"/>
  <c r="AX1964" i="64"/>
  <c r="AY1964" i="64"/>
  <c r="AZ1964" i="64"/>
  <c r="BA1964" i="64"/>
  <c r="BB1964" i="64"/>
  <c r="BC1964" i="64"/>
  <c r="BD1964" i="64"/>
  <c r="BE1964" i="64"/>
  <c r="BF1964" i="64"/>
  <c r="BG1964" i="64"/>
  <c r="BH1964" i="64"/>
  <c r="BI1964" i="64"/>
  <c r="BJ1964" i="64"/>
  <c r="BK1964" i="64"/>
  <c r="BL1964" i="64"/>
  <c r="BM1964" i="64"/>
  <c r="BN1964" i="64"/>
  <c r="BO1964" i="64"/>
  <c r="BP1964" i="64"/>
  <c r="BQ1964" i="64"/>
  <c r="BR1964" i="64"/>
  <c r="BS1964" i="64"/>
  <c r="BT1964" i="64"/>
  <c r="BU1964" i="64"/>
  <c r="BV1964" i="64"/>
  <c r="BW1964" i="64"/>
  <c r="BX1964" i="64"/>
  <c r="BY1964" i="64"/>
  <c r="BZ1964" i="64"/>
  <c r="CA1964" i="64"/>
  <c r="CB1964" i="64"/>
  <c r="CC1964" i="64"/>
  <c r="CD1964" i="64"/>
  <c r="CE1964" i="64"/>
  <c r="CF1964" i="64"/>
  <c r="CG1964" i="64"/>
  <c r="CH1964" i="64"/>
  <c r="CI1964" i="64"/>
  <c r="CJ1964" i="64"/>
  <c r="CK1964" i="64"/>
  <c r="T1938" i="64"/>
  <c r="U1938" i="64"/>
  <c r="V1938" i="64"/>
  <c r="W1938" i="64"/>
  <c r="X1938" i="64"/>
  <c r="Y1938" i="64"/>
  <c r="Z1938" i="64"/>
  <c r="AA1938" i="64"/>
  <c r="AB1938" i="64"/>
  <c r="AC1938" i="64"/>
  <c r="AD1938" i="64"/>
  <c r="AE1938" i="64"/>
  <c r="AF1938" i="64"/>
  <c r="AG1938" i="64"/>
  <c r="AH1938" i="64"/>
  <c r="AI1938" i="64"/>
  <c r="AJ1938" i="64"/>
  <c r="AK1938" i="64"/>
  <c r="AL1938" i="64"/>
  <c r="AM1938" i="64"/>
  <c r="AN1938" i="64"/>
  <c r="AO1938" i="64"/>
  <c r="AP1938" i="64"/>
  <c r="AQ1938" i="64"/>
  <c r="AR1938" i="64"/>
  <c r="AS1938" i="64"/>
  <c r="AT1938" i="64"/>
  <c r="AU1938" i="64"/>
  <c r="AV1938" i="64"/>
  <c r="AW1938" i="64"/>
  <c r="AX1938" i="64"/>
  <c r="AY1938" i="64"/>
  <c r="AZ1938" i="64"/>
  <c r="BA1938" i="64"/>
  <c r="BB1938" i="64"/>
  <c r="BC1938" i="64"/>
  <c r="BD1938" i="64"/>
  <c r="BE1938" i="64"/>
  <c r="BF1938" i="64"/>
  <c r="BG1938" i="64"/>
  <c r="BH1938" i="64"/>
  <c r="BI1938" i="64"/>
  <c r="BJ1938" i="64"/>
  <c r="BK1938" i="64"/>
  <c r="BL1938" i="64"/>
  <c r="BM1938" i="64"/>
  <c r="BN1938" i="64"/>
  <c r="BO1938" i="64"/>
  <c r="BP1938" i="64"/>
  <c r="BQ1938" i="64"/>
  <c r="BR1938" i="64"/>
  <c r="BS1938" i="64"/>
  <c r="BT1938" i="64"/>
  <c r="BU1938" i="64"/>
  <c r="BV1938" i="64"/>
  <c r="BW1938" i="64"/>
  <c r="BX1938" i="64"/>
  <c r="BY1938" i="64"/>
  <c r="BZ1938" i="64"/>
  <c r="CA1938" i="64"/>
  <c r="CB1938" i="64"/>
  <c r="CC1938" i="64"/>
  <c r="CD1938" i="64"/>
  <c r="CE1938" i="64"/>
  <c r="CF1938" i="64"/>
  <c r="CG1938" i="64"/>
  <c r="CH1938" i="64"/>
  <c r="CI1938" i="64"/>
  <c r="CJ1938" i="64"/>
  <c r="CK1938" i="64"/>
  <c r="T1906" i="64"/>
  <c r="U1906" i="64"/>
  <c r="V1906" i="64"/>
  <c r="W1906" i="64"/>
  <c r="X1906" i="64"/>
  <c r="Y1906" i="64"/>
  <c r="Z1906" i="64"/>
  <c r="AA1906" i="64"/>
  <c r="AB1906" i="64"/>
  <c r="AC1906" i="64"/>
  <c r="AD1906" i="64"/>
  <c r="AE1906" i="64"/>
  <c r="AF1906" i="64"/>
  <c r="AG1906" i="64"/>
  <c r="AH1906" i="64"/>
  <c r="AI1906" i="64"/>
  <c r="AJ1906" i="64"/>
  <c r="AK1906" i="64"/>
  <c r="AL1906" i="64"/>
  <c r="AM1906" i="64"/>
  <c r="AN1906" i="64"/>
  <c r="AO1906" i="64"/>
  <c r="AP1906" i="64"/>
  <c r="AQ1906" i="64"/>
  <c r="AR1906" i="64"/>
  <c r="AS1906" i="64"/>
  <c r="AT1906" i="64"/>
  <c r="AU1906" i="64"/>
  <c r="AV1906" i="64"/>
  <c r="AW1906" i="64"/>
  <c r="AX1906" i="64"/>
  <c r="AY1906" i="64"/>
  <c r="AZ1906" i="64"/>
  <c r="BA1906" i="64"/>
  <c r="BB1906" i="64"/>
  <c r="BC1906" i="64"/>
  <c r="BD1906" i="64"/>
  <c r="BE1906" i="64"/>
  <c r="BF1906" i="64"/>
  <c r="BG1906" i="64"/>
  <c r="BH1906" i="64"/>
  <c r="BI1906" i="64"/>
  <c r="BJ1906" i="64"/>
  <c r="BK1906" i="64"/>
  <c r="BL1906" i="64"/>
  <c r="BM1906" i="64"/>
  <c r="BN1906" i="64"/>
  <c r="BO1906" i="64"/>
  <c r="BP1906" i="64"/>
  <c r="BQ1906" i="64"/>
  <c r="BR1906" i="64"/>
  <c r="BS1906" i="64"/>
  <c r="BT1906" i="64"/>
  <c r="BU1906" i="64"/>
  <c r="BV1906" i="64"/>
  <c r="BW1906" i="64"/>
  <c r="BX1906" i="64"/>
  <c r="BY1906" i="64"/>
  <c r="BZ1906" i="64"/>
  <c r="CA1906" i="64"/>
  <c r="CB1906" i="64"/>
  <c r="CC1906" i="64"/>
  <c r="CD1906" i="64"/>
  <c r="CE1906" i="64"/>
  <c r="CF1906" i="64"/>
  <c r="CG1906" i="64"/>
  <c r="CH1906" i="64"/>
  <c r="CI1906" i="64"/>
  <c r="CJ1906" i="64"/>
  <c r="CK1906" i="64"/>
  <c r="T2917" i="64"/>
  <c r="U2917" i="64"/>
  <c r="V2917" i="64"/>
  <c r="W2917" i="64"/>
  <c r="X2917" i="64"/>
  <c r="Y2917" i="64"/>
  <c r="Z2917" i="64"/>
  <c r="AA2917" i="64"/>
  <c r="AB2917" i="64"/>
  <c r="AC2917" i="64"/>
  <c r="AD2917" i="64"/>
  <c r="AE2917" i="64"/>
  <c r="AF2917" i="64"/>
  <c r="AG2917" i="64"/>
  <c r="AH2917" i="64"/>
  <c r="AI2917" i="64"/>
  <c r="AJ2917" i="64"/>
  <c r="AK2917" i="64"/>
  <c r="AL2917" i="64"/>
  <c r="AM2917" i="64"/>
  <c r="AN2917" i="64"/>
  <c r="AO2917" i="64"/>
  <c r="AP2917" i="64"/>
  <c r="AQ2917" i="64"/>
  <c r="AR2917" i="64"/>
  <c r="AS2917" i="64"/>
  <c r="AT2917" i="64"/>
  <c r="AU2917" i="64"/>
  <c r="AV2917" i="64"/>
  <c r="AW2917" i="64"/>
  <c r="AX2917" i="64"/>
  <c r="AY2917" i="64"/>
  <c r="AZ2917" i="64"/>
  <c r="BA2917" i="64"/>
  <c r="BB2917" i="64"/>
  <c r="BC2917" i="64"/>
  <c r="BD2917" i="64"/>
  <c r="BE2917" i="64"/>
  <c r="BF2917" i="64"/>
  <c r="BG2917" i="64"/>
  <c r="BH2917" i="64"/>
  <c r="BI2917" i="64"/>
  <c r="BJ2917" i="64"/>
  <c r="BK2917" i="64"/>
  <c r="BL2917" i="64"/>
  <c r="BM2917" i="64"/>
  <c r="BN2917" i="64"/>
  <c r="BO2917" i="64"/>
  <c r="BP2917" i="64"/>
  <c r="BQ2917" i="64"/>
  <c r="BR2917" i="64"/>
  <c r="BS2917" i="64"/>
  <c r="BT2917" i="64"/>
  <c r="BU2917" i="64"/>
  <c r="BV2917" i="64"/>
  <c r="BW2917" i="64"/>
  <c r="BX2917" i="64"/>
  <c r="BY2917" i="64"/>
  <c r="BZ2917" i="64"/>
  <c r="CA2917" i="64"/>
  <c r="CB2917" i="64"/>
  <c r="CC2917" i="64"/>
  <c r="CD2917" i="64"/>
  <c r="CE2917" i="64"/>
  <c r="CF2917" i="64"/>
  <c r="CG2917" i="64"/>
  <c r="CH2917" i="64"/>
  <c r="CI2917" i="64"/>
  <c r="CJ2917" i="64"/>
  <c r="CK2917" i="64"/>
  <c r="T1883" i="64"/>
  <c r="U1883" i="64"/>
  <c r="V1883" i="64"/>
  <c r="W1883" i="64"/>
  <c r="X1883" i="64"/>
  <c r="Y1883" i="64"/>
  <c r="Z1883" i="64"/>
  <c r="AA1883" i="64"/>
  <c r="AB1883" i="64"/>
  <c r="AC1883" i="64"/>
  <c r="AD1883" i="64"/>
  <c r="AE1883" i="64"/>
  <c r="AF1883" i="64"/>
  <c r="AG1883" i="64"/>
  <c r="AH1883" i="64"/>
  <c r="AI1883" i="64"/>
  <c r="AJ1883" i="64"/>
  <c r="AK1883" i="64"/>
  <c r="AL1883" i="64"/>
  <c r="AM1883" i="64"/>
  <c r="AN1883" i="64"/>
  <c r="AO1883" i="64"/>
  <c r="AP1883" i="64"/>
  <c r="AQ1883" i="64"/>
  <c r="AR1883" i="64"/>
  <c r="AS1883" i="64"/>
  <c r="AT1883" i="64"/>
  <c r="AU1883" i="64"/>
  <c r="AV1883" i="64"/>
  <c r="AW1883" i="64"/>
  <c r="AX1883" i="64"/>
  <c r="AY1883" i="64"/>
  <c r="AZ1883" i="64"/>
  <c r="BA1883" i="64"/>
  <c r="BB1883" i="64"/>
  <c r="BC1883" i="64"/>
  <c r="BD1883" i="64"/>
  <c r="BE1883" i="64"/>
  <c r="BF1883" i="64"/>
  <c r="BG1883" i="64"/>
  <c r="BH1883" i="64"/>
  <c r="BI1883" i="64"/>
  <c r="BJ1883" i="64"/>
  <c r="BK1883" i="64"/>
  <c r="BL1883" i="64"/>
  <c r="BM1883" i="64"/>
  <c r="BN1883" i="64"/>
  <c r="BO1883" i="64"/>
  <c r="BP1883" i="64"/>
  <c r="BQ1883" i="64"/>
  <c r="BR1883" i="64"/>
  <c r="BS1883" i="64"/>
  <c r="BT1883" i="64"/>
  <c r="BU1883" i="64"/>
  <c r="BV1883" i="64"/>
  <c r="BW1883" i="64"/>
  <c r="BX1883" i="64"/>
  <c r="BY1883" i="64"/>
  <c r="BZ1883" i="64"/>
  <c r="CA1883" i="64"/>
  <c r="CB1883" i="64"/>
  <c r="CC1883" i="64"/>
  <c r="CD1883" i="64"/>
  <c r="CE1883" i="64"/>
  <c r="CF1883" i="64"/>
  <c r="CG1883" i="64"/>
  <c r="CH1883" i="64"/>
  <c r="CI1883" i="64"/>
  <c r="CJ1883" i="64"/>
  <c r="CK1883" i="64"/>
  <c r="T1839" i="64"/>
  <c r="U1839" i="64"/>
  <c r="V1839" i="64"/>
  <c r="W1839" i="64"/>
  <c r="X1839" i="64"/>
  <c r="Y1839" i="64"/>
  <c r="Z1839" i="64"/>
  <c r="AA1839" i="64"/>
  <c r="AB1839" i="64"/>
  <c r="AC1839" i="64"/>
  <c r="AD1839" i="64"/>
  <c r="AE1839" i="64"/>
  <c r="AF1839" i="64"/>
  <c r="AG1839" i="64"/>
  <c r="AH1839" i="64"/>
  <c r="AI1839" i="64"/>
  <c r="AJ1839" i="64"/>
  <c r="AK1839" i="64"/>
  <c r="AL1839" i="64"/>
  <c r="AM1839" i="64"/>
  <c r="AN1839" i="64"/>
  <c r="AO1839" i="64"/>
  <c r="AP1839" i="64"/>
  <c r="AQ1839" i="64"/>
  <c r="AR1839" i="64"/>
  <c r="AS1839" i="64"/>
  <c r="AT1839" i="64"/>
  <c r="AU1839" i="64"/>
  <c r="AV1839" i="64"/>
  <c r="AW1839" i="64"/>
  <c r="AX1839" i="64"/>
  <c r="AY1839" i="64"/>
  <c r="AZ1839" i="64"/>
  <c r="BA1839" i="64"/>
  <c r="BB1839" i="64"/>
  <c r="BC1839" i="64"/>
  <c r="BD1839" i="64"/>
  <c r="BE1839" i="64"/>
  <c r="BF1839" i="64"/>
  <c r="BG1839" i="64"/>
  <c r="BH1839" i="64"/>
  <c r="BI1839" i="64"/>
  <c r="BJ1839" i="64"/>
  <c r="BK1839" i="64"/>
  <c r="BL1839" i="64"/>
  <c r="BM1839" i="64"/>
  <c r="BN1839" i="64"/>
  <c r="BO1839" i="64"/>
  <c r="BP1839" i="64"/>
  <c r="BQ1839" i="64"/>
  <c r="BR1839" i="64"/>
  <c r="BS1839" i="64"/>
  <c r="BT1839" i="64"/>
  <c r="BU1839" i="64"/>
  <c r="BV1839" i="64"/>
  <c r="BW1839" i="64"/>
  <c r="BX1839" i="64"/>
  <c r="BY1839" i="64"/>
  <c r="BZ1839" i="64"/>
  <c r="CA1839" i="64"/>
  <c r="CB1839" i="64"/>
  <c r="CC1839" i="64"/>
  <c r="CD1839" i="64"/>
  <c r="CE1839" i="64"/>
  <c r="CF1839" i="64"/>
  <c r="CG1839" i="64"/>
  <c r="CH1839" i="64"/>
  <c r="CI1839" i="64"/>
  <c r="CJ1839" i="64"/>
  <c r="CK1839" i="64"/>
  <c r="T2284" i="64"/>
  <c r="U2284" i="64"/>
  <c r="V2284" i="64"/>
  <c r="W2284" i="64"/>
  <c r="X2284" i="64"/>
  <c r="Y2284" i="64"/>
  <c r="Z2284" i="64"/>
  <c r="AA2284" i="64"/>
  <c r="AB2284" i="64"/>
  <c r="AC2284" i="64"/>
  <c r="AD2284" i="64"/>
  <c r="AE2284" i="64"/>
  <c r="AF2284" i="64"/>
  <c r="AG2284" i="64"/>
  <c r="AH2284" i="64"/>
  <c r="AI2284" i="64"/>
  <c r="AJ2284" i="64"/>
  <c r="AK2284" i="64"/>
  <c r="AL2284" i="64"/>
  <c r="AM2284" i="64"/>
  <c r="AN2284" i="64"/>
  <c r="AO2284" i="64"/>
  <c r="AP2284" i="64"/>
  <c r="AQ2284" i="64"/>
  <c r="AR2284" i="64"/>
  <c r="AS2284" i="64"/>
  <c r="AT2284" i="64"/>
  <c r="AU2284" i="64"/>
  <c r="AV2284" i="64"/>
  <c r="AW2284" i="64"/>
  <c r="AX2284" i="64"/>
  <c r="AY2284" i="64"/>
  <c r="AZ2284" i="64"/>
  <c r="BA2284" i="64"/>
  <c r="BB2284" i="64"/>
  <c r="BC2284" i="64"/>
  <c r="BD2284" i="64"/>
  <c r="BE2284" i="64"/>
  <c r="BF2284" i="64"/>
  <c r="BG2284" i="64"/>
  <c r="BH2284" i="64"/>
  <c r="BI2284" i="64"/>
  <c r="BJ2284" i="64"/>
  <c r="BK2284" i="64"/>
  <c r="BL2284" i="64"/>
  <c r="BM2284" i="64"/>
  <c r="BN2284" i="64"/>
  <c r="BO2284" i="64"/>
  <c r="BP2284" i="64"/>
  <c r="BQ2284" i="64"/>
  <c r="BR2284" i="64"/>
  <c r="BS2284" i="64"/>
  <c r="BT2284" i="64"/>
  <c r="BU2284" i="64"/>
  <c r="BV2284" i="64"/>
  <c r="BW2284" i="64"/>
  <c r="BX2284" i="64"/>
  <c r="BY2284" i="64"/>
  <c r="BZ2284" i="64"/>
  <c r="CA2284" i="64"/>
  <c r="CB2284" i="64"/>
  <c r="CC2284" i="64"/>
  <c r="CD2284" i="64"/>
  <c r="CE2284" i="64"/>
  <c r="CF2284" i="64"/>
  <c r="CG2284" i="64"/>
  <c r="CH2284" i="64"/>
  <c r="CI2284" i="64"/>
  <c r="CJ2284" i="64"/>
  <c r="CK2284" i="64"/>
  <c r="T2252" i="64"/>
  <c r="U2252" i="64"/>
  <c r="V2252" i="64"/>
  <c r="W2252" i="64"/>
  <c r="X2252" i="64"/>
  <c r="Y2252" i="64"/>
  <c r="Z2252" i="64"/>
  <c r="AA2252" i="64"/>
  <c r="AB2252" i="64"/>
  <c r="AC2252" i="64"/>
  <c r="AD2252" i="64"/>
  <c r="AE2252" i="64"/>
  <c r="AF2252" i="64"/>
  <c r="AG2252" i="64"/>
  <c r="AH2252" i="64"/>
  <c r="AI2252" i="64"/>
  <c r="AJ2252" i="64"/>
  <c r="AK2252" i="64"/>
  <c r="AL2252" i="64"/>
  <c r="AM2252" i="64"/>
  <c r="AN2252" i="64"/>
  <c r="AO2252" i="64"/>
  <c r="AP2252" i="64"/>
  <c r="AQ2252" i="64"/>
  <c r="AR2252" i="64"/>
  <c r="AS2252" i="64"/>
  <c r="AT2252" i="64"/>
  <c r="AU2252" i="64"/>
  <c r="AV2252" i="64"/>
  <c r="AW2252" i="64"/>
  <c r="AX2252" i="64"/>
  <c r="AY2252" i="64"/>
  <c r="AZ2252" i="64"/>
  <c r="BA2252" i="64"/>
  <c r="BB2252" i="64"/>
  <c r="BC2252" i="64"/>
  <c r="BD2252" i="64"/>
  <c r="BE2252" i="64"/>
  <c r="BF2252" i="64"/>
  <c r="BG2252" i="64"/>
  <c r="BH2252" i="64"/>
  <c r="BI2252" i="64"/>
  <c r="BJ2252" i="64"/>
  <c r="BK2252" i="64"/>
  <c r="BL2252" i="64"/>
  <c r="BM2252" i="64"/>
  <c r="BN2252" i="64"/>
  <c r="BO2252" i="64"/>
  <c r="BP2252" i="64"/>
  <c r="BQ2252" i="64"/>
  <c r="BR2252" i="64"/>
  <c r="BS2252" i="64"/>
  <c r="BT2252" i="64"/>
  <c r="BU2252" i="64"/>
  <c r="BV2252" i="64"/>
  <c r="BW2252" i="64"/>
  <c r="BX2252" i="64"/>
  <c r="BY2252" i="64"/>
  <c r="BZ2252" i="64"/>
  <c r="CA2252" i="64"/>
  <c r="CB2252" i="64"/>
  <c r="CC2252" i="64"/>
  <c r="CD2252" i="64"/>
  <c r="CE2252" i="64"/>
  <c r="CF2252" i="64"/>
  <c r="CG2252" i="64"/>
  <c r="CH2252" i="64"/>
  <c r="CI2252" i="64"/>
  <c r="CJ2252" i="64"/>
  <c r="CK2252" i="64"/>
  <c r="T1795" i="64"/>
  <c r="U1795" i="64"/>
  <c r="V1795" i="64"/>
  <c r="W1795" i="64"/>
  <c r="X1795" i="64"/>
  <c r="Y1795" i="64"/>
  <c r="Z1795" i="64"/>
  <c r="AA1795" i="64"/>
  <c r="AB1795" i="64"/>
  <c r="AC1795" i="64"/>
  <c r="AD1795" i="64"/>
  <c r="AE1795" i="64"/>
  <c r="AF1795" i="64"/>
  <c r="AG1795" i="64"/>
  <c r="AH1795" i="64"/>
  <c r="AI1795" i="64"/>
  <c r="AJ1795" i="64"/>
  <c r="AK1795" i="64"/>
  <c r="AL1795" i="64"/>
  <c r="AM1795" i="64"/>
  <c r="AN1795" i="64"/>
  <c r="AO1795" i="64"/>
  <c r="AP1795" i="64"/>
  <c r="AQ1795" i="64"/>
  <c r="AR1795" i="64"/>
  <c r="AS1795" i="64"/>
  <c r="AT1795" i="64"/>
  <c r="AU1795" i="64"/>
  <c r="AV1795" i="64"/>
  <c r="AW1795" i="64"/>
  <c r="AX1795" i="64"/>
  <c r="AY1795" i="64"/>
  <c r="AZ1795" i="64"/>
  <c r="BA1795" i="64"/>
  <c r="BB1795" i="64"/>
  <c r="BC1795" i="64"/>
  <c r="BD1795" i="64"/>
  <c r="BE1795" i="64"/>
  <c r="BF1795" i="64"/>
  <c r="BG1795" i="64"/>
  <c r="BH1795" i="64"/>
  <c r="BI1795" i="64"/>
  <c r="BJ1795" i="64"/>
  <c r="BK1795" i="64"/>
  <c r="BL1795" i="64"/>
  <c r="BM1795" i="64"/>
  <c r="BN1795" i="64"/>
  <c r="BO1795" i="64"/>
  <c r="BP1795" i="64"/>
  <c r="BQ1795" i="64"/>
  <c r="BR1795" i="64"/>
  <c r="BS1795" i="64"/>
  <c r="BT1795" i="64"/>
  <c r="BU1795" i="64"/>
  <c r="BV1795" i="64"/>
  <c r="BW1795" i="64"/>
  <c r="BX1795" i="64"/>
  <c r="BY1795" i="64"/>
  <c r="BZ1795" i="64"/>
  <c r="CA1795" i="64"/>
  <c r="CB1795" i="64"/>
  <c r="CC1795" i="64"/>
  <c r="CD1795" i="64"/>
  <c r="CE1795" i="64"/>
  <c r="CF1795" i="64"/>
  <c r="CG1795" i="64"/>
  <c r="CH1795" i="64"/>
  <c r="CI1795" i="64"/>
  <c r="CJ1795" i="64"/>
  <c r="CK1795" i="64"/>
  <c r="T1759" i="64"/>
  <c r="U1759" i="64"/>
  <c r="V1759" i="64"/>
  <c r="W1759" i="64"/>
  <c r="X1759" i="64"/>
  <c r="Y1759" i="64"/>
  <c r="Z1759" i="64"/>
  <c r="AA1759" i="64"/>
  <c r="AB1759" i="64"/>
  <c r="AC1759" i="64"/>
  <c r="AD1759" i="64"/>
  <c r="AE1759" i="64"/>
  <c r="AF1759" i="64"/>
  <c r="AG1759" i="64"/>
  <c r="AH1759" i="64"/>
  <c r="AI1759" i="64"/>
  <c r="AJ1759" i="64"/>
  <c r="AK1759" i="64"/>
  <c r="AL1759" i="64"/>
  <c r="AM1759" i="64"/>
  <c r="AN1759" i="64"/>
  <c r="AO1759" i="64"/>
  <c r="AP1759" i="64"/>
  <c r="AQ1759" i="64"/>
  <c r="AR1759" i="64"/>
  <c r="AS1759" i="64"/>
  <c r="AT1759" i="64"/>
  <c r="AU1759" i="64"/>
  <c r="AV1759" i="64"/>
  <c r="AW1759" i="64"/>
  <c r="AX1759" i="64"/>
  <c r="AY1759" i="64"/>
  <c r="AZ1759" i="64"/>
  <c r="BA1759" i="64"/>
  <c r="BB1759" i="64"/>
  <c r="BC1759" i="64"/>
  <c r="BD1759" i="64"/>
  <c r="BE1759" i="64"/>
  <c r="BF1759" i="64"/>
  <c r="BG1759" i="64"/>
  <c r="BH1759" i="64"/>
  <c r="BI1759" i="64"/>
  <c r="BJ1759" i="64"/>
  <c r="BK1759" i="64"/>
  <c r="BL1759" i="64"/>
  <c r="BM1759" i="64"/>
  <c r="BN1759" i="64"/>
  <c r="BO1759" i="64"/>
  <c r="BP1759" i="64"/>
  <c r="BQ1759" i="64"/>
  <c r="BR1759" i="64"/>
  <c r="BS1759" i="64"/>
  <c r="BT1759" i="64"/>
  <c r="BU1759" i="64"/>
  <c r="BV1759" i="64"/>
  <c r="BW1759" i="64"/>
  <c r="BX1759" i="64"/>
  <c r="BY1759" i="64"/>
  <c r="BZ1759" i="64"/>
  <c r="CA1759" i="64"/>
  <c r="CB1759" i="64"/>
  <c r="CC1759" i="64"/>
  <c r="CD1759" i="64"/>
  <c r="CE1759" i="64"/>
  <c r="CF1759" i="64"/>
  <c r="CG1759" i="64"/>
  <c r="CH1759" i="64"/>
  <c r="CI1759" i="64"/>
  <c r="CJ1759" i="64"/>
  <c r="CK1759" i="64"/>
  <c r="T1687" i="64"/>
  <c r="U1687" i="64"/>
  <c r="V1687" i="64"/>
  <c r="W1687" i="64"/>
  <c r="X1687" i="64"/>
  <c r="Y1687" i="64"/>
  <c r="Z1687" i="64"/>
  <c r="AA1687" i="64"/>
  <c r="AB1687" i="64"/>
  <c r="AC1687" i="64"/>
  <c r="AD1687" i="64"/>
  <c r="AE1687" i="64"/>
  <c r="AF1687" i="64"/>
  <c r="AG1687" i="64"/>
  <c r="AH1687" i="64"/>
  <c r="AI1687" i="64"/>
  <c r="AJ1687" i="64"/>
  <c r="AK1687" i="64"/>
  <c r="AL1687" i="64"/>
  <c r="AM1687" i="64"/>
  <c r="AN1687" i="64"/>
  <c r="AO1687" i="64"/>
  <c r="AP1687" i="64"/>
  <c r="AQ1687" i="64"/>
  <c r="AR1687" i="64"/>
  <c r="AS1687" i="64"/>
  <c r="AT1687" i="64"/>
  <c r="AU1687" i="64"/>
  <c r="AV1687" i="64"/>
  <c r="AW1687" i="64"/>
  <c r="AX1687" i="64"/>
  <c r="AY1687" i="64"/>
  <c r="AZ1687" i="64"/>
  <c r="BA1687" i="64"/>
  <c r="BB1687" i="64"/>
  <c r="BC1687" i="64"/>
  <c r="BD1687" i="64"/>
  <c r="BE1687" i="64"/>
  <c r="BF1687" i="64"/>
  <c r="BG1687" i="64"/>
  <c r="BH1687" i="64"/>
  <c r="BI1687" i="64"/>
  <c r="BJ1687" i="64"/>
  <c r="BK1687" i="64"/>
  <c r="BL1687" i="64"/>
  <c r="BM1687" i="64"/>
  <c r="BN1687" i="64"/>
  <c r="BO1687" i="64"/>
  <c r="BP1687" i="64"/>
  <c r="BQ1687" i="64"/>
  <c r="BR1687" i="64"/>
  <c r="BS1687" i="64"/>
  <c r="BT1687" i="64"/>
  <c r="BU1687" i="64"/>
  <c r="BV1687" i="64"/>
  <c r="BW1687" i="64"/>
  <c r="BX1687" i="64"/>
  <c r="BY1687" i="64"/>
  <c r="BZ1687" i="64"/>
  <c r="CA1687" i="64"/>
  <c r="CB1687" i="64"/>
  <c r="CC1687" i="64"/>
  <c r="CD1687" i="64"/>
  <c r="CE1687" i="64"/>
  <c r="CF1687" i="64"/>
  <c r="CG1687" i="64"/>
  <c r="CH1687" i="64"/>
  <c r="CI1687" i="64"/>
  <c r="CJ1687" i="64"/>
  <c r="CK1687" i="64"/>
  <c r="T1652" i="64"/>
  <c r="U1652" i="64"/>
  <c r="V1652" i="64"/>
  <c r="W1652" i="64"/>
  <c r="X1652" i="64"/>
  <c r="Y1652" i="64"/>
  <c r="Z1652" i="64"/>
  <c r="AA1652" i="64"/>
  <c r="AB1652" i="64"/>
  <c r="AC1652" i="64"/>
  <c r="AD1652" i="64"/>
  <c r="AE1652" i="64"/>
  <c r="AF1652" i="64"/>
  <c r="AG1652" i="64"/>
  <c r="AH1652" i="64"/>
  <c r="AI1652" i="64"/>
  <c r="AJ1652" i="64"/>
  <c r="AK1652" i="64"/>
  <c r="AL1652" i="64"/>
  <c r="AM1652" i="64"/>
  <c r="AN1652" i="64"/>
  <c r="AO1652" i="64"/>
  <c r="AP1652" i="64"/>
  <c r="AQ1652" i="64"/>
  <c r="AR1652" i="64"/>
  <c r="AS1652" i="64"/>
  <c r="AT1652" i="64"/>
  <c r="AU1652" i="64"/>
  <c r="AV1652" i="64"/>
  <c r="AW1652" i="64"/>
  <c r="AX1652" i="64"/>
  <c r="AY1652" i="64"/>
  <c r="AZ1652" i="64"/>
  <c r="BA1652" i="64"/>
  <c r="BB1652" i="64"/>
  <c r="BC1652" i="64"/>
  <c r="BD1652" i="64"/>
  <c r="BE1652" i="64"/>
  <c r="BF1652" i="64"/>
  <c r="BG1652" i="64"/>
  <c r="BH1652" i="64"/>
  <c r="BI1652" i="64"/>
  <c r="BJ1652" i="64"/>
  <c r="BK1652" i="64"/>
  <c r="BL1652" i="64"/>
  <c r="BM1652" i="64"/>
  <c r="BN1652" i="64"/>
  <c r="BO1652" i="64"/>
  <c r="BP1652" i="64"/>
  <c r="BQ1652" i="64"/>
  <c r="BR1652" i="64"/>
  <c r="BS1652" i="64"/>
  <c r="BT1652" i="64"/>
  <c r="BU1652" i="64"/>
  <c r="BV1652" i="64"/>
  <c r="BW1652" i="64"/>
  <c r="BX1652" i="64"/>
  <c r="BY1652" i="64"/>
  <c r="BZ1652" i="64"/>
  <c r="CA1652" i="64"/>
  <c r="CB1652" i="64"/>
  <c r="CC1652" i="64"/>
  <c r="CD1652" i="64"/>
  <c r="CE1652" i="64"/>
  <c r="CF1652" i="64"/>
  <c r="CG1652" i="64"/>
  <c r="CH1652" i="64"/>
  <c r="CI1652" i="64"/>
  <c r="CJ1652" i="64"/>
  <c r="CK1652" i="64"/>
  <c r="T2386" i="64"/>
  <c r="U2386" i="64"/>
  <c r="V2386" i="64"/>
  <c r="W2386" i="64"/>
  <c r="X2386" i="64"/>
  <c r="Y2386" i="64"/>
  <c r="Z2386" i="64"/>
  <c r="AA2386" i="64"/>
  <c r="AB2386" i="64"/>
  <c r="AC2386" i="64"/>
  <c r="AD2386" i="64"/>
  <c r="AE2386" i="64"/>
  <c r="AF2386" i="64"/>
  <c r="AG2386" i="64"/>
  <c r="AH2386" i="64"/>
  <c r="AI2386" i="64"/>
  <c r="AJ2386" i="64"/>
  <c r="AK2386" i="64"/>
  <c r="AL2386" i="64"/>
  <c r="AM2386" i="64"/>
  <c r="AN2386" i="64"/>
  <c r="AO2386" i="64"/>
  <c r="AP2386" i="64"/>
  <c r="AQ2386" i="64"/>
  <c r="AR2386" i="64"/>
  <c r="AS2386" i="64"/>
  <c r="AT2386" i="64"/>
  <c r="AU2386" i="64"/>
  <c r="AV2386" i="64"/>
  <c r="AW2386" i="64"/>
  <c r="AX2386" i="64"/>
  <c r="AY2386" i="64"/>
  <c r="AZ2386" i="64"/>
  <c r="BA2386" i="64"/>
  <c r="BB2386" i="64"/>
  <c r="BC2386" i="64"/>
  <c r="BD2386" i="64"/>
  <c r="BE2386" i="64"/>
  <c r="BF2386" i="64"/>
  <c r="BG2386" i="64"/>
  <c r="BH2386" i="64"/>
  <c r="BI2386" i="64"/>
  <c r="BJ2386" i="64"/>
  <c r="BK2386" i="64"/>
  <c r="BL2386" i="64"/>
  <c r="BM2386" i="64"/>
  <c r="BN2386" i="64"/>
  <c r="BO2386" i="64"/>
  <c r="BP2386" i="64"/>
  <c r="BQ2386" i="64"/>
  <c r="BR2386" i="64"/>
  <c r="BS2386" i="64"/>
  <c r="BT2386" i="64"/>
  <c r="BU2386" i="64"/>
  <c r="BV2386" i="64"/>
  <c r="BW2386" i="64"/>
  <c r="BX2386" i="64"/>
  <c r="BY2386" i="64"/>
  <c r="BZ2386" i="64"/>
  <c r="CA2386" i="64"/>
  <c r="CB2386" i="64"/>
  <c r="CC2386" i="64"/>
  <c r="CD2386" i="64"/>
  <c r="CE2386" i="64"/>
  <c r="CF2386" i="64"/>
  <c r="CG2386" i="64"/>
  <c r="CH2386" i="64"/>
  <c r="CI2386" i="64"/>
  <c r="CJ2386" i="64"/>
  <c r="CK2386" i="64"/>
  <c r="T2420" i="64"/>
  <c r="U2420" i="64"/>
  <c r="V2420" i="64"/>
  <c r="W2420" i="64"/>
  <c r="X2420" i="64"/>
  <c r="Y2420" i="64"/>
  <c r="Z2420" i="64"/>
  <c r="AA2420" i="64"/>
  <c r="AB2420" i="64"/>
  <c r="AC2420" i="64"/>
  <c r="AD2420" i="64"/>
  <c r="AE2420" i="64"/>
  <c r="AF2420" i="64"/>
  <c r="AG2420" i="64"/>
  <c r="AH2420" i="64"/>
  <c r="AI2420" i="64"/>
  <c r="AJ2420" i="64"/>
  <c r="AK2420" i="64"/>
  <c r="AL2420" i="64"/>
  <c r="AM2420" i="64"/>
  <c r="AN2420" i="64"/>
  <c r="AO2420" i="64"/>
  <c r="AP2420" i="64"/>
  <c r="AQ2420" i="64"/>
  <c r="AR2420" i="64"/>
  <c r="AS2420" i="64"/>
  <c r="AT2420" i="64"/>
  <c r="AU2420" i="64"/>
  <c r="AV2420" i="64"/>
  <c r="AW2420" i="64"/>
  <c r="AX2420" i="64"/>
  <c r="AY2420" i="64"/>
  <c r="AZ2420" i="64"/>
  <c r="BA2420" i="64"/>
  <c r="BB2420" i="64"/>
  <c r="BC2420" i="64"/>
  <c r="BD2420" i="64"/>
  <c r="BE2420" i="64"/>
  <c r="BF2420" i="64"/>
  <c r="BG2420" i="64"/>
  <c r="BH2420" i="64"/>
  <c r="BI2420" i="64"/>
  <c r="BJ2420" i="64"/>
  <c r="BK2420" i="64"/>
  <c r="BL2420" i="64"/>
  <c r="BM2420" i="64"/>
  <c r="BN2420" i="64"/>
  <c r="BO2420" i="64"/>
  <c r="BP2420" i="64"/>
  <c r="BQ2420" i="64"/>
  <c r="BR2420" i="64"/>
  <c r="BS2420" i="64"/>
  <c r="BT2420" i="64"/>
  <c r="BU2420" i="64"/>
  <c r="BV2420" i="64"/>
  <c r="BW2420" i="64"/>
  <c r="BX2420" i="64"/>
  <c r="BY2420" i="64"/>
  <c r="BZ2420" i="64"/>
  <c r="CA2420" i="64"/>
  <c r="CB2420" i="64"/>
  <c r="CC2420" i="64"/>
  <c r="CD2420" i="64"/>
  <c r="CE2420" i="64"/>
  <c r="CF2420" i="64"/>
  <c r="CG2420" i="64"/>
  <c r="CH2420" i="64"/>
  <c r="CI2420" i="64"/>
  <c r="CJ2420" i="64"/>
  <c r="CK2420" i="64"/>
  <c r="T1521" i="64"/>
  <c r="U1521" i="64"/>
  <c r="V1521" i="64"/>
  <c r="W1521" i="64"/>
  <c r="X1521" i="64"/>
  <c r="Y1521" i="64"/>
  <c r="Z1521" i="64"/>
  <c r="AA1521" i="64"/>
  <c r="AB1521" i="64"/>
  <c r="AC1521" i="64"/>
  <c r="AD1521" i="64"/>
  <c r="AE1521" i="64"/>
  <c r="AF1521" i="64"/>
  <c r="AG1521" i="64"/>
  <c r="AH1521" i="64"/>
  <c r="AI1521" i="64"/>
  <c r="AJ1521" i="64"/>
  <c r="AK1521" i="64"/>
  <c r="AL1521" i="64"/>
  <c r="AM1521" i="64"/>
  <c r="AN1521" i="64"/>
  <c r="AO1521" i="64"/>
  <c r="AP1521" i="64"/>
  <c r="AQ1521" i="64"/>
  <c r="AR1521" i="64"/>
  <c r="AS1521" i="64"/>
  <c r="AT1521" i="64"/>
  <c r="AU1521" i="64"/>
  <c r="AV1521" i="64"/>
  <c r="AW1521" i="64"/>
  <c r="AX1521" i="64"/>
  <c r="AY1521" i="64"/>
  <c r="AZ1521" i="64"/>
  <c r="BA1521" i="64"/>
  <c r="BB1521" i="64"/>
  <c r="BC1521" i="64"/>
  <c r="BD1521" i="64"/>
  <c r="BE1521" i="64"/>
  <c r="BF1521" i="64"/>
  <c r="BG1521" i="64"/>
  <c r="BH1521" i="64"/>
  <c r="BI1521" i="64"/>
  <c r="BJ1521" i="64"/>
  <c r="BK1521" i="64"/>
  <c r="BL1521" i="64"/>
  <c r="BM1521" i="64"/>
  <c r="BN1521" i="64"/>
  <c r="BO1521" i="64"/>
  <c r="BP1521" i="64"/>
  <c r="BQ1521" i="64"/>
  <c r="BR1521" i="64"/>
  <c r="BS1521" i="64"/>
  <c r="BT1521" i="64"/>
  <c r="BU1521" i="64"/>
  <c r="BV1521" i="64"/>
  <c r="BW1521" i="64"/>
  <c r="BX1521" i="64"/>
  <c r="BY1521" i="64"/>
  <c r="BZ1521" i="64"/>
  <c r="CA1521" i="64"/>
  <c r="CB1521" i="64"/>
  <c r="CC1521" i="64"/>
  <c r="CD1521" i="64"/>
  <c r="CE1521" i="64"/>
  <c r="CF1521" i="64"/>
  <c r="CG1521" i="64"/>
  <c r="CH1521" i="64"/>
  <c r="CI1521" i="64"/>
  <c r="CJ1521" i="64"/>
  <c r="CK1521" i="64"/>
  <c r="T1499" i="64"/>
  <c r="U1499" i="64"/>
  <c r="V1499" i="64"/>
  <c r="W1499" i="64"/>
  <c r="X1499" i="64"/>
  <c r="Y1499" i="64"/>
  <c r="Z1499" i="64"/>
  <c r="AA1499" i="64"/>
  <c r="AB1499" i="64"/>
  <c r="AC1499" i="64"/>
  <c r="AD1499" i="64"/>
  <c r="AE1499" i="64"/>
  <c r="AF1499" i="64"/>
  <c r="AG1499" i="64"/>
  <c r="AH1499" i="64"/>
  <c r="AI1499" i="64"/>
  <c r="AJ1499" i="64"/>
  <c r="AK1499" i="64"/>
  <c r="AL1499" i="64"/>
  <c r="AM1499" i="64"/>
  <c r="AN1499" i="64"/>
  <c r="AO1499" i="64"/>
  <c r="AP1499" i="64"/>
  <c r="AQ1499" i="64"/>
  <c r="AR1499" i="64"/>
  <c r="AS1499" i="64"/>
  <c r="AT1499" i="64"/>
  <c r="AU1499" i="64"/>
  <c r="AV1499" i="64"/>
  <c r="AW1499" i="64"/>
  <c r="AX1499" i="64"/>
  <c r="AY1499" i="64"/>
  <c r="AZ1499" i="64"/>
  <c r="BA1499" i="64"/>
  <c r="BB1499" i="64"/>
  <c r="BC1499" i="64"/>
  <c r="BD1499" i="64"/>
  <c r="BE1499" i="64"/>
  <c r="BF1499" i="64"/>
  <c r="BG1499" i="64"/>
  <c r="BH1499" i="64"/>
  <c r="BI1499" i="64"/>
  <c r="BJ1499" i="64"/>
  <c r="BK1499" i="64"/>
  <c r="BL1499" i="64"/>
  <c r="BM1499" i="64"/>
  <c r="BN1499" i="64"/>
  <c r="BO1499" i="64"/>
  <c r="BP1499" i="64"/>
  <c r="BQ1499" i="64"/>
  <c r="BR1499" i="64"/>
  <c r="BS1499" i="64"/>
  <c r="BT1499" i="64"/>
  <c r="BU1499" i="64"/>
  <c r="BV1499" i="64"/>
  <c r="BW1499" i="64"/>
  <c r="BX1499" i="64"/>
  <c r="BY1499" i="64"/>
  <c r="BZ1499" i="64"/>
  <c r="CA1499" i="64"/>
  <c r="CB1499" i="64"/>
  <c r="CC1499" i="64"/>
  <c r="CD1499" i="64"/>
  <c r="CE1499" i="64"/>
  <c r="CF1499" i="64"/>
  <c r="CG1499" i="64"/>
  <c r="CH1499" i="64"/>
  <c r="CI1499" i="64"/>
  <c r="CJ1499" i="64"/>
  <c r="CK1499" i="64"/>
  <c r="T1347" i="64"/>
  <c r="U1347" i="64"/>
  <c r="V1347" i="64"/>
  <c r="W1347" i="64"/>
  <c r="X1347" i="64"/>
  <c r="Y1347" i="64"/>
  <c r="Z1347" i="64"/>
  <c r="AA1347" i="64"/>
  <c r="AB1347" i="64"/>
  <c r="AC1347" i="64"/>
  <c r="AD1347" i="64"/>
  <c r="AE1347" i="64"/>
  <c r="AF1347" i="64"/>
  <c r="AG1347" i="64"/>
  <c r="AH1347" i="64"/>
  <c r="AI1347" i="64"/>
  <c r="AJ1347" i="64"/>
  <c r="AK1347" i="64"/>
  <c r="AL1347" i="64"/>
  <c r="AM1347" i="64"/>
  <c r="AN1347" i="64"/>
  <c r="AO1347" i="64"/>
  <c r="AP1347" i="64"/>
  <c r="AQ1347" i="64"/>
  <c r="AR1347" i="64"/>
  <c r="AS1347" i="64"/>
  <c r="AT1347" i="64"/>
  <c r="AU1347" i="64"/>
  <c r="AV1347" i="64"/>
  <c r="AW1347" i="64"/>
  <c r="AX1347" i="64"/>
  <c r="AY1347" i="64"/>
  <c r="AZ1347" i="64"/>
  <c r="BA1347" i="64"/>
  <c r="BB1347" i="64"/>
  <c r="BC1347" i="64"/>
  <c r="BD1347" i="64"/>
  <c r="BE1347" i="64"/>
  <c r="BF1347" i="64"/>
  <c r="BG1347" i="64"/>
  <c r="BH1347" i="64"/>
  <c r="BI1347" i="64"/>
  <c r="BJ1347" i="64"/>
  <c r="BK1347" i="64"/>
  <c r="BL1347" i="64"/>
  <c r="BM1347" i="64"/>
  <c r="BN1347" i="64"/>
  <c r="BO1347" i="64"/>
  <c r="BP1347" i="64"/>
  <c r="BQ1347" i="64"/>
  <c r="BR1347" i="64"/>
  <c r="BS1347" i="64"/>
  <c r="BT1347" i="64"/>
  <c r="BU1347" i="64"/>
  <c r="BV1347" i="64"/>
  <c r="BW1347" i="64"/>
  <c r="BX1347" i="64"/>
  <c r="BY1347" i="64"/>
  <c r="BZ1347" i="64"/>
  <c r="CA1347" i="64"/>
  <c r="CB1347" i="64"/>
  <c r="CC1347" i="64"/>
  <c r="CD1347" i="64"/>
  <c r="CE1347" i="64"/>
  <c r="CF1347" i="64"/>
  <c r="CG1347" i="64"/>
  <c r="CH1347" i="64"/>
  <c r="CI1347" i="64"/>
  <c r="CJ1347" i="64"/>
  <c r="CK1347" i="64"/>
  <c r="T828" i="64"/>
  <c r="U828" i="64"/>
  <c r="V828" i="64"/>
  <c r="W828" i="64"/>
  <c r="X828" i="64"/>
  <c r="Y828" i="64"/>
  <c r="Z828" i="64"/>
  <c r="AA828" i="64"/>
  <c r="AB828" i="64"/>
  <c r="AC828" i="64"/>
  <c r="AD828" i="64"/>
  <c r="AE828" i="64"/>
  <c r="AF828" i="64"/>
  <c r="AG828" i="64"/>
  <c r="AH828" i="64"/>
  <c r="AI828" i="64"/>
  <c r="AJ828" i="64"/>
  <c r="AK828" i="64"/>
  <c r="AL828" i="64"/>
  <c r="AM828" i="64"/>
  <c r="AN828" i="64"/>
  <c r="AO828" i="64"/>
  <c r="AP828" i="64"/>
  <c r="AQ828" i="64"/>
  <c r="AR828" i="64"/>
  <c r="AS828" i="64"/>
  <c r="AT828" i="64"/>
  <c r="AU828" i="64"/>
  <c r="AV828" i="64"/>
  <c r="AW828" i="64"/>
  <c r="AX828" i="64"/>
  <c r="AY828" i="64"/>
  <c r="AZ828" i="64"/>
  <c r="BA828" i="64"/>
  <c r="BB828" i="64"/>
  <c r="BC828" i="64"/>
  <c r="BD828" i="64"/>
  <c r="BE828" i="64"/>
  <c r="BF828" i="64"/>
  <c r="BG828" i="64"/>
  <c r="BH828" i="64"/>
  <c r="BI828" i="64"/>
  <c r="BJ828" i="64"/>
  <c r="BK828" i="64"/>
  <c r="BL828" i="64"/>
  <c r="BM828" i="64"/>
  <c r="BN828" i="64"/>
  <c r="BO828" i="64"/>
  <c r="BP828" i="64"/>
  <c r="BQ828" i="64"/>
  <c r="BR828" i="64"/>
  <c r="BS828" i="64"/>
  <c r="BT828" i="64"/>
  <c r="BU828" i="64"/>
  <c r="BV828" i="64"/>
  <c r="BW828" i="64"/>
  <c r="BX828" i="64"/>
  <c r="BY828" i="64"/>
  <c r="BZ828" i="64"/>
  <c r="CA828" i="64"/>
  <c r="CB828" i="64"/>
  <c r="CC828" i="64"/>
  <c r="CD828" i="64"/>
  <c r="CE828" i="64"/>
  <c r="CF828" i="64"/>
  <c r="CG828" i="64"/>
  <c r="CH828" i="64"/>
  <c r="CI828" i="64"/>
  <c r="CJ828" i="64"/>
  <c r="CK828" i="64"/>
  <c r="T1224" i="64"/>
  <c r="U1224" i="64"/>
  <c r="V1224" i="64"/>
  <c r="W1224" i="64"/>
  <c r="X1224" i="64"/>
  <c r="Y1224" i="64"/>
  <c r="Z1224" i="64"/>
  <c r="AA1224" i="64"/>
  <c r="AB1224" i="64"/>
  <c r="AC1224" i="64"/>
  <c r="AD1224" i="64"/>
  <c r="AE1224" i="64"/>
  <c r="AF1224" i="64"/>
  <c r="AG1224" i="64"/>
  <c r="AH1224" i="64"/>
  <c r="AI1224" i="64"/>
  <c r="AJ1224" i="64"/>
  <c r="AK1224" i="64"/>
  <c r="AL1224" i="64"/>
  <c r="AM1224" i="64"/>
  <c r="AN1224" i="64"/>
  <c r="AO1224" i="64"/>
  <c r="AP1224" i="64"/>
  <c r="AQ1224" i="64"/>
  <c r="AR1224" i="64"/>
  <c r="AS1224" i="64"/>
  <c r="AT1224" i="64"/>
  <c r="AU1224" i="64"/>
  <c r="AV1224" i="64"/>
  <c r="AW1224" i="64"/>
  <c r="AX1224" i="64"/>
  <c r="AY1224" i="64"/>
  <c r="AZ1224" i="64"/>
  <c r="BA1224" i="64"/>
  <c r="BB1224" i="64"/>
  <c r="BC1224" i="64"/>
  <c r="BD1224" i="64"/>
  <c r="BE1224" i="64"/>
  <c r="BF1224" i="64"/>
  <c r="BG1224" i="64"/>
  <c r="BH1224" i="64"/>
  <c r="BI1224" i="64"/>
  <c r="BJ1224" i="64"/>
  <c r="BK1224" i="64"/>
  <c r="BL1224" i="64"/>
  <c r="BM1224" i="64"/>
  <c r="BN1224" i="64"/>
  <c r="BO1224" i="64"/>
  <c r="BP1224" i="64"/>
  <c r="BQ1224" i="64"/>
  <c r="BR1224" i="64"/>
  <c r="BS1224" i="64"/>
  <c r="BT1224" i="64"/>
  <c r="BU1224" i="64"/>
  <c r="BV1224" i="64"/>
  <c r="BW1224" i="64"/>
  <c r="BX1224" i="64"/>
  <c r="BY1224" i="64"/>
  <c r="BZ1224" i="64"/>
  <c r="CA1224" i="64"/>
  <c r="CB1224" i="64"/>
  <c r="CC1224" i="64"/>
  <c r="CD1224" i="64"/>
  <c r="CE1224" i="64"/>
  <c r="CF1224" i="64"/>
  <c r="CG1224" i="64"/>
  <c r="CH1224" i="64"/>
  <c r="CI1224" i="64"/>
  <c r="CJ1224" i="64"/>
  <c r="CK1224" i="64"/>
  <c r="T1174" i="64"/>
  <c r="U1174" i="64"/>
  <c r="V1174" i="64"/>
  <c r="W1174" i="64"/>
  <c r="X1174" i="64"/>
  <c r="Y1174" i="64"/>
  <c r="Z1174" i="64"/>
  <c r="AA1174" i="64"/>
  <c r="AB1174" i="64"/>
  <c r="AC1174" i="64"/>
  <c r="AD1174" i="64"/>
  <c r="AE1174" i="64"/>
  <c r="AF1174" i="64"/>
  <c r="AG1174" i="64"/>
  <c r="AH1174" i="64"/>
  <c r="AI1174" i="64"/>
  <c r="AJ1174" i="64"/>
  <c r="AK1174" i="64"/>
  <c r="AL1174" i="64"/>
  <c r="AM1174" i="64"/>
  <c r="AN1174" i="64"/>
  <c r="AO1174" i="64"/>
  <c r="AP1174" i="64"/>
  <c r="AQ1174" i="64"/>
  <c r="AR1174" i="64"/>
  <c r="AS1174" i="64"/>
  <c r="AT1174" i="64"/>
  <c r="AU1174" i="64"/>
  <c r="AV1174" i="64"/>
  <c r="AW1174" i="64"/>
  <c r="AX1174" i="64"/>
  <c r="AY1174" i="64"/>
  <c r="AZ1174" i="64"/>
  <c r="BA1174" i="64"/>
  <c r="BB1174" i="64"/>
  <c r="BC1174" i="64"/>
  <c r="BD1174" i="64"/>
  <c r="BE1174" i="64"/>
  <c r="BF1174" i="64"/>
  <c r="BG1174" i="64"/>
  <c r="BH1174" i="64"/>
  <c r="BI1174" i="64"/>
  <c r="BJ1174" i="64"/>
  <c r="BK1174" i="64"/>
  <c r="BL1174" i="64"/>
  <c r="BM1174" i="64"/>
  <c r="BN1174" i="64"/>
  <c r="BO1174" i="64"/>
  <c r="BP1174" i="64"/>
  <c r="BQ1174" i="64"/>
  <c r="BR1174" i="64"/>
  <c r="BS1174" i="64"/>
  <c r="BT1174" i="64"/>
  <c r="BU1174" i="64"/>
  <c r="BV1174" i="64"/>
  <c r="BW1174" i="64"/>
  <c r="BX1174" i="64"/>
  <c r="BY1174" i="64"/>
  <c r="BZ1174" i="64"/>
  <c r="CA1174" i="64"/>
  <c r="CB1174" i="64"/>
  <c r="CC1174" i="64"/>
  <c r="CD1174" i="64"/>
  <c r="CE1174" i="64"/>
  <c r="CF1174" i="64"/>
  <c r="CG1174" i="64"/>
  <c r="CH1174" i="64"/>
  <c r="CI1174" i="64"/>
  <c r="CJ1174" i="64"/>
  <c r="CK1174" i="64"/>
  <c r="T2019" i="64"/>
  <c r="U2019" i="64"/>
  <c r="V2019" i="64"/>
  <c r="W2019" i="64"/>
  <c r="X2019" i="64"/>
  <c r="Y2019" i="64"/>
  <c r="Z2019" i="64"/>
  <c r="AA2019" i="64"/>
  <c r="AB2019" i="64"/>
  <c r="AC2019" i="64"/>
  <c r="AD2019" i="64"/>
  <c r="AE2019" i="64"/>
  <c r="AF2019" i="64"/>
  <c r="AG2019" i="64"/>
  <c r="AH2019" i="64"/>
  <c r="AI2019" i="64"/>
  <c r="AJ2019" i="64"/>
  <c r="AK2019" i="64"/>
  <c r="AL2019" i="64"/>
  <c r="AM2019" i="64"/>
  <c r="AN2019" i="64"/>
  <c r="AO2019" i="64"/>
  <c r="AP2019" i="64"/>
  <c r="AQ2019" i="64"/>
  <c r="AR2019" i="64"/>
  <c r="AS2019" i="64"/>
  <c r="AT2019" i="64"/>
  <c r="AU2019" i="64"/>
  <c r="AV2019" i="64"/>
  <c r="AW2019" i="64"/>
  <c r="AX2019" i="64"/>
  <c r="AY2019" i="64"/>
  <c r="AZ2019" i="64"/>
  <c r="BA2019" i="64"/>
  <c r="BB2019" i="64"/>
  <c r="BC2019" i="64"/>
  <c r="BD2019" i="64"/>
  <c r="BE2019" i="64"/>
  <c r="BF2019" i="64"/>
  <c r="BG2019" i="64"/>
  <c r="BH2019" i="64"/>
  <c r="BI2019" i="64"/>
  <c r="BJ2019" i="64"/>
  <c r="BK2019" i="64"/>
  <c r="BL2019" i="64"/>
  <c r="BM2019" i="64"/>
  <c r="BN2019" i="64"/>
  <c r="BO2019" i="64"/>
  <c r="BP2019" i="64"/>
  <c r="BQ2019" i="64"/>
  <c r="BR2019" i="64"/>
  <c r="BS2019" i="64"/>
  <c r="BT2019" i="64"/>
  <c r="BU2019" i="64"/>
  <c r="BV2019" i="64"/>
  <c r="BW2019" i="64"/>
  <c r="BX2019" i="64"/>
  <c r="BY2019" i="64"/>
  <c r="BZ2019" i="64"/>
  <c r="CA2019" i="64"/>
  <c r="CB2019" i="64"/>
  <c r="CC2019" i="64"/>
  <c r="CD2019" i="64"/>
  <c r="CE2019" i="64"/>
  <c r="CF2019" i="64"/>
  <c r="CG2019" i="64"/>
  <c r="CH2019" i="64"/>
  <c r="CI2019" i="64"/>
  <c r="CJ2019" i="64"/>
  <c r="CK2019" i="64"/>
  <c r="T2046" i="64"/>
  <c r="U2046" i="64"/>
  <c r="V2046" i="64"/>
  <c r="W2046" i="64"/>
  <c r="X2046" i="64"/>
  <c r="Y2046" i="64"/>
  <c r="Z2046" i="64"/>
  <c r="AA2046" i="64"/>
  <c r="AB2046" i="64"/>
  <c r="AC2046" i="64"/>
  <c r="AD2046" i="64"/>
  <c r="AE2046" i="64"/>
  <c r="AF2046" i="64"/>
  <c r="AG2046" i="64"/>
  <c r="AH2046" i="64"/>
  <c r="AI2046" i="64"/>
  <c r="AJ2046" i="64"/>
  <c r="AK2046" i="64"/>
  <c r="AL2046" i="64"/>
  <c r="AM2046" i="64"/>
  <c r="AN2046" i="64"/>
  <c r="AO2046" i="64"/>
  <c r="AP2046" i="64"/>
  <c r="AQ2046" i="64"/>
  <c r="AR2046" i="64"/>
  <c r="AS2046" i="64"/>
  <c r="AT2046" i="64"/>
  <c r="AU2046" i="64"/>
  <c r="AV2046" i="64"/>
  <c r="AW2046" i="64"/>
  <c r="AX2046" i="64"/>
  <c r="AY2046" i="64"/>
  <c r="AZ2046" i="64"/>
  <c r="BA2046" i="64"/>
  <c r="BB2046" i="64"/>
  <c r="BC2046" i="64"/>
  <c r="BD2046" i="64"/>
  <c r="BE2046" i="64"/>
  <c r="BF2046" i="64"/>
  <c r="BG2046" i="64"/>
  <c r="BH2046" i="64"/>
  <c r="BI2046" i="64"/>
  <c r="BJ2046" i="64"/>
  <c r="BK2046" i="64"/>
  <c r="BL2046" i="64"/>
  <c r="BM2046" i="64"/>
  <c r="BN2046" i="64"/>
  <c r="BO2046" i="64"/>
  <c r="BP2046" i="64"/>
  <c r="BQ2046" i="64"/>
  <c r="BR2046" i="64"/>
  <c r="BS2046" i="64"/>
  <c r="BT2046" i="64"/>
  <c r="BU2046" i="64"/>
  <c r="BV2046" i="64"/>
  <c r="BW2046" i="64"/>
  <c r="BX2046" i="64"/>
  <c r="BY2046" i="64"/>
  <c r="BZ2046" i="64"/>
  <c r="CA2046" i="64"/>
  <c r="CB2046" i="64"/>
  <c r="CC2046" i="64"/>
  <c r="CD2046" i="64"/>
  <c r="CE2046" i="64"/>
  <c r="CF2046" i="64"/>
  <c r="CG2046" i="64"/>
  <c r="CH2046" i="64"/>
  <c r="CI2046" i="64"/>
  <c r="CJ2046" i="64"/>
  <c r="CK2046" i="64"/>
  <c r="CK2045" i="64"/>
  <c r="CJ2045" i="64"/>
  <c r="CI2045" i="64"/>
  <c r="CH2045" i="64"/>
  <c r="CG2045" i="64"/>
  <c r="CF2045" i="64"/>
  <c r="CE2045" i="64"/>
  <c r="CD2045" i="64"/>
  <c r="CC2045" i="64"/>
  <c r="CB2045" i="64"/>
  <c r="CA2045" i="64"/>
  <c r="BZ2045" i="64"/>
  <c r="BY2045" i="64"/>
  <c r="BX2045" i="64"/>
  <c r="BW2045" i="64"/>
  <c r="BV2045" i="64"/>
  <c r="BU2045" i="64"/>
  <c r="BT2045" i="64"/>
  <c r="BS2045" i="64"/>
  <c r="BR2045" i="64"/>
  <c r="BQ2045" i="64"/>
  <c r="BP2045" i="64"/>
  <c r="BO2045" i="64"/>
  <c r="BN2045" i="64"/>
  <c r="BM2045" i="64"/>
  <c r="BL2045" i="64"/>
  <c r="BK2045" i="64"/>
  <c r="BJ2045" i="64"/>
  <c r="BI2045" i="64"/>
  <c r="BH2045" i="64"/>
  <c r="BG2045" i="64"/>
  <c r="BF2045" i="64"/>
  <c r="BE2045" i="64"/>
  <c r="BD2045" i="64"/>
  <c r="BC2045" i="64"/>
  <c r="BB2045" i="64"/>
  <c r="BA2045" i="64"/>
  <c r="AZ2045" i="64"/>
  <c r="AY2045" i="64"/>
  <c r="AX2045" i="64"/>
  <c r="AW2045" i="64"/>
  <c r="AV2045" i="64"/>
  <c r="AU2045" i="64"/>
  <c r="AT2045" i="64"/>
  <c r="AS2045" i="64"/>
  <c r="AR2045" i="64"/>
  <c r="AQ2045" i="64"/>
  <c r="AP2045" i="64"/>
  <c r="AO2045" i="64"/>
  <c r="AN2045" i="64"/>
  <c r="AM2045" i="64"/>
  <c r="AL2045" i="64"/>
  <c r="AK2045" i="64"/>
  <c r="AJ2045" i="64"/>
  <c r="AI2045" i="64"/>
  <c r="AH2045" i="64"/>
  <c r="AG2045" i="64"/>
  <c r="AF2045" i="64"/>
  <c r="AE2045" i="64"/>
  <c r="AD2045" i="64"/>
  <c r="AC2045" i="64"/>
  <c r="AB2045" i="64"/>
  <c r="AA2045" i="64"/>
  <c r="Z2045" i="64"/>
  <c r="Y2045" i="64"/>
  <c r="X2045" i="64"/>
  <c r="W2045" i="64"/>
  <c r="V2045" i="64"/>
  <c r="U2045" i="64"/>
  <c r="T2045" i="64"/>
  <c r="E1852" i="64"/>
  <c r="B548" i="64"/>
  <c r="E2804" i="64"/>
  <c r="E819" i="64"/>
  <c r="E1336" i="64"/>
  <c r="T546" i="64"/>
  <c r="U546" i="64"/>
  <c r="V546" i="64"/>
  <c r="W546" i="64"/>
  <c r="X546" i="64"/>
  <c r="Y546" i="64"/>
  <c r="Z546" i="64"/>
  <c r="AA546" i="64"/>
  <c r="AB546" i="64"/>
  <c r="AC546" i="64"/>
  <c r="AD546" i="64"/>
  <c r="AE546" i="64"/>
  <c r="AF546" i="64"/>
  <c r="AG546" i="64"/>
  <c r="AH546" i="64"/>
  <c r="AI546" i="64"/>
  <c r="AJ546" i="64"/>
  <c r="AK546" i="64"/>
  <c r="AL546" i="64"/>
  <c r="AM546" i="64"/>
  <c r="AN546" i="64"/>
  <c r="AO546" i="64"/>
  <c r="AP546" i="64"/>
  <c r="AQ546" i="64"/>
  <c r="AR546" i="64"/>
  <c r="AS546" i="64"/>
  <c r="AT546" i="64"/>
  <c r="AU546" i="64"/>
  <c r="AV546" i="64"/>
  <c r="AW546" i="64"/>
  <c r="AX546" i="64"/>
  <c r="AY546" i="64"/>
  <c r="AZ546" i="64"/>
  <c r="BA546" i="64"/>
  <c r="BB546" i="64"/>
  <c r="BC546" i="64"/>
  <c r="BD546" i="64"/>
  <c r="BE546" i="64"/>
  <c r="BF546" i="64"/>
  <c r="BG546" i="64"/>
  <c r="BH546" i="64"/>
  <c r="BI546" i="64"/>
  <c r="BJ546" i="64"/>
  <c r="BK546" i="64"/>
  <c r="BL546" i="64"/>
  <c r="BM546" i="64"/>
  <c r="BN546" i="64"/>
  <c r="BO546" i="64"/>
  <c r="BP546" i="64"/>
  <c r="BQ546" i="64"/>
  <c r="BR546" i="64"/>
  <c r="BS546" i="64"/>
  <c r="BT546" i="64"/>
  <c r="BU546" i="64"/>
  <c r="BV546" i="64"/>
  <c r="BW546" i="64"/>
  <c r="BX546" i="64"/>
  <c r="BY546" i="64"/>
  <c r="BZ546" i="64"/>
  <c r="CA546" i="64"/>
  <c r="CB546" i="64"/>
  <c r="CC546" i="64"/>
  <c r="CD546" i="64"/>
  <c r="CE546" i="64"/>
  <c r="CF546" i="64"/>
  <c r="CG546" i="64"/>
  <c r="CH546" i="64"/>
  <c r="CI546" i="64"/>
  <c r="CJ546" i="64"/>
  <c r="CK546"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B177" i="64"/>
  <c r="B56" i="64"/>
  <c r="R21" i="64"/>
  <c r="S21" i="64"/>
  <c r="T21" i="64"/>
  <c r="T1694" i="64" s="1"/>
  <c r="U21" i="64"/>
  <c r="U1694" i="64" s="1"/>
  <c r="V21" i="64"/>
  <c r="V1694" i="64" s="1"/>
  <c r="W21" i="64"/>
  <c r="W1694" i="64" s="1"/>
  <c r="X21" i="64"/>
  <c r="X1694" i="64" s="1"/>
  <c r="Y21" i="64"/>
  <c r="Y1694" i="64" s="1"/>
  <c r="Z21" i="64"/>
  <c r="Z1694" i="64" s="1"/>
  <c r="AA21" i="64"/>
  <c r="AA1694" i="64" s="1"/>
  <c r="AA1723" i="64" s="1"/>
  <c r="AB21" i="64"/>
  <c r="AB1694" i="64" s="1"/>
  <c r="AB1723" i="64" s="1"/>
  <c r="AC21" i="64"/>
  <c r="AC1694" i="64" s="1"/>
  <c r="AC1723" i="64" s="1"/>
  <c r="AD21" i="64"/>
  <c r="AD1694" i="64" s="1"/>
  <c r="AD1723" i="64" s="1"/>
  <c r="AE21" i="64"/>
  <c r="AE1694" i="64" s="1"/>
  <c r="AE1723" i="64" s="1"/>
  <c r="AF21" i="64"/>
  <c r="AF1694" i="64" s="1"/>
  <c r="AF1723" i="64" s="1"/>
  <c r="AG21" i="64"/>
  <c r="AG1694" i="64" s="1"/>
  <c r="AG1723" i="64" s="1"/>
  <c r="AH21" i="64"/>
  <c r="AH1694" i="64" s="1"/>
  <c r="AH1723" i="64" s="1"/>
  <c r="AI21" i="64"/>
  <c r="AI1694" i="64" s="1"/>
  <c r="AI1723" i="64" s="1"/>
  <c r="AJ21" i="64"/>
  <c r="AJ1694" i="64" s="1"/>
  <c r="AJ1723" i="64" s="1"/>
  <c r="AK21" i="64"/>
  <c r="AK1694" i="64" s="1"/>
  <c r="AK1723" i="64" s="1"/>
  <c r="AL21" i="64"/>
  <c r="AL1694" i="64" s="1"/>
  <c r="AL1723" i="64" s="1"/>
  <c r="AM21" i="64"/>
  <c r="AM1694" i="64" s="1"/>
  <c r="AM1723" i="64" s="1"/>
  <c r="AN21" i="64"/>
  <c r="AN1694" i="64" s="1"/>
  <c r="AN1723" i="64" s="1"/>
  <c r="AO21" i="64"/>
  <c r="AO1694" i="64" s="1"/>
  <c r="AO1723" i="64" s="1"/>
  <c r="AP21" i="64"/>
  <c r="AP1694" i="64" s="1"/>
  <c r="AP1723" i="64" s="1"/>
  <c r="AQ21" i="64"/>
  <c r="AQ1694" i="64" s="1"/>
  <c r="AQ1723" i="64" s="1"/>
  <c r="AR21" i="64"/>
  <c r="AR1694" i="64" s="1"/>
  <c r="AR1723" i="64" s="1"/>
  <c r="AS21" i="64"/>
  <c r="AS1694" i="64" s="1"/>
  <c r="AS1723" i="64" s="1"/>
  <c r="AT21" i="64"/>
  <c r="AT1694" i="64" s="1"/>
  <c r="AT1723" i="64" s="1"/>
  <c r="AU21" i="64"/>
  <c r="AU1694" i="64" s="1"/>
  <c r="AU1723" i="64" s="1"/>
  <c r="AV21" i="64"/>
  <c r="AV1694" i="64" s="1"/>
  <c r="AV1723" i="64" s="1"/>
  <c r="AW21" i="64"/>
  <c r="AW1694" i="64" s="1"/>
  <c r="AW1723" i="64" s="1"/>
  <c r="AX21" i="64"/>
  <c r="AX1694" i="64" s="1"/>
  <c r="AX1723" i="64" s="1"/>
  <c r="AY21" i="64"/>
  <c r="AY1694" i="64" s="1"/>
  <c r="AY1723" i="64" s="1"/>
  <c r="AZ21" i="64"/>
  <c r="AZ1694" i="64" s="1"/>
  <c r="AZ1723" i="64" s="1"/>
  <c r="BA21" i="64"/>
  <c r="BA1694" i="64" s="1"/>
  <c r="BA1723" i="64" s="1"/>
  <c r="BB21" i="64"/>
  <c r="BB1694" i="64" s="1"/>
  <c r="BB1723" i="64" s="1"/>
  <c r="BC21" i="64"/>
  <c r="BC1694" i="64" s="1"/>
  <c r="BC1723" i="64" s="1"/>
  <c r="BD21" i="64"/>
  <c r="BD1694" i="64" s="1"/>
  <c r="BD1723" i="64" s="1"/>
  <c r="BE21" i="64"/>
  <c r="BE1694" i="64" s="1"/>
  <c r="BE1723" i="64" s="1"/>
  <c r="BF21" i="64"/>
  <c r="BF1694" i="64" s="1"/>
  <c r="BF1723" i="64" s="1"/>
  <c r="BG21" i="64"/>
  <c r="BG1694" i="64" s="1"/>
  <c r="BG1723" i="64" s="1"/>
  <c r="BH21" i="64"/>
  <c r="BH1694" i="64" s="1"/>
  <c r="BH1723" i="64" s="1"/>
  <c r="BI21" i="64"/>
  <c r="BI1694" i="64" s="1"/>
  <c r="BI1723" i="64" s="1"/>
  <c r="BJ21" i="64"/>
  <c r="BJ1694" i="64" s="1"/>
  <c r="BJ1723" i="64" s="1"/>
  <c r="BK21" i="64"/>
  <c r="BK1694" i="64" s="1"/>
  <c r="BK1723" i="64" s="1"/>
  <c r="BL21" i="64"/>
  <c r="BL1694" i="64" s="1"/>
  <c r="BL1723" i="64" s="1"/>
  <c r="BM21" i="64"/>
  <c r="BM1694" i="64" s="1"/>
  <c r="BM1723" i="64" s="1"/>
  <c r="BN21" i="64"/>
  <c r="BN1694" i="64" s="1"/>
  <c r="BN1723" i="64" s="1"/>
  <c r="BO21" i="64"/>
  <c r="BO1694" i="64" s="1"/>
  <c r="BO1723" i="64" s="1"/>
  <c r="BP21" i="64"/>
  <c r="BP1694" i="64" s="1"/>
  <c r="BP1723" i="64" s="1"/>
  <c r="BQ21" i="64"/>
  <c r="BQ1694" i="64" s="1"/>
  <c r="BQ1723" i="64" s="1"/>
  <c r="BR21" i="64"/>
  <c r="BR1694" i="64" s="1"/>
  <c r="BR1723" i="64" s="1"/>
  <c r="BS21" i="64"/>
  <c r="BS1694" i="64" s="1"/>
  <c r="BS1723" i="64" s="1"/>
  <c r="BT21" i="64"/>
  <c r="BT1694" i="64" s="1"/>
  <c r="BT1723" i="64" s="1"/>
  <c r="BU21" i="64"/>
  <c r="BU1694" i="64" s="1"/>
  <c r="BU1723" i="64" s="1"/>
  <c r="BV21" i="64"/>
  <c r="BV1694" i="64" s="1"/>
  <c r="BV1723" i="64" s="1"/>
  <c r="BW21" i="64"/>
  <c r="BW1694" i="64" s="1"/>
  <c r="BW1723" i="64" s="1"/>
  <c r="BX21" i="64"/>
  <c r="BX1694" i="64" s="1"/>
  <c r="BX1723" i="64" s="1"/>
  <c r="BY21" i="64"/>
  <c r="BY1694" i="64" s="1"/>
  <c r="BY1723" i="64" s="1"/>
  <c r="BZ21" i="64"/>
  <c r="BZ1694" i="64" s="1"/>
  <c r="BZ1723" i="64" s="1"/>
  <c r="CA21" i="64"/>
  <c r="CA1694" i="64" s="1"/>
  <c r="CA1723" i="64" s="1"/>
  <c r="CB21" i="64"/>
  <c r="CB1694" i="64" s="1"/>
  <c r="CB1723" i="64" s="1"/>
  <c r="CC21" i="64"/>
  <c r="CC1694" i="64" s="1"/>
  <c r="CC1723" i="64" s="1"/>
  <c r="CD21" i="64"/>
  <c r="CD1694" i="64" s="1"/>
  <c r="CD1723" i="64" s="1"/>
  <c r="CE21" i="64"/>
  <c r="CE1694" i="64" s="1"/>
  <c r="CE1723" i="64" s="1"/>
  <c r="CF21" i="64"/>
  <c r="CF1694" i="64" s="1"/>
  <c r="CF1723" i="64" s="1"/>
  <c r="CG21" i="64"/>
  <c r="CG1694" i="64" s="1"/>
  <c r="CG1723" i="64" s="1"/>
  <c r="CH21" i="64"/>
  <c r="CH1694" i="64" s="1"/>
  <c r="CH1723" i="64" s="1"/>
  <c r="CI21" i="64"/>
  <c r="CI1694" i="64" s="1"/>
  <c r="CI1723" i="64" s="1"/>
  <c r="CJ21" i="64"/>
  <c r="CJ1694" i="64" s="1"/>
  <c r="CJ1723" i="64" s="1"/>
  <c r="CK21" i="64"/>
  <c r="CK1694" i="64" s="1"/>
  <c r="CK1723" i="64" s="1"/>
  <c r="R22" i="64"/>
  <c r="S22" i="64"/>
  <c r="T22" i="64"/>
  <c r="T1697" i="64" s="1"/>
  <c r="U22" i="64"/>
  <c r="U1697" i="64" s="1"/>
  <c r="V22" i="64"/>
  <c r="V1697" i="64" s="1"/>
  <c r="W22" i="64"/>
  <c r="W1697" i="64" s="1"/>
  <c r="X22" i="64"/>
  <c r="X1697" i="64" s="1"/>
  <c r="Y22" i="64"/>
  <c r="Y1697" i="64" s="1"/>
  <c r="Z22" i="64"/>
  <c r="Z1697" i="64" s="1"/>
  <c r="AA22" i="64"/>
  <c r="AA1697" i="64" s="1"/>
  <c r="AB22" i="64"/>
  <c r="AB1697" i="64" s="1"/>
  <c r="AC22" i="64"/>
  <c r="AC1697" i="64" s="1"/>
  <c r="AD22" i="64"/>
  <c r="AD1697" i="64" s="1"/>
  <c r="AE22" i="64"/>
  <c r="AE1697" i="64" s="1"/>
  <c r="AF22" i="64"/>
  <c r="AF1697" i="64" s="1"/>
  <c r="AG22" i="64"/>
  <c r="AG1697" i="64" s="1"/>
  <c r="AH22" i="64"/>
  <c r="AH1697" i="64" s="1"/>
  <c r="AI22" i="64"/>
  <c r="AI1697" i="64" s="1"/>
  <c r="AJ22" i="64"/>
  <c r="AJ1697" i="64" s="1"/>
  <c r="AK22" i="64"/>
  <c r="AK1697" i="64" s="1"/>
  <c r="AL22" i="64"/>
  <c r="AL1697" i="64" s="1"/>
  <c r="AM22" i="64"/>
  <c r="AM1697" i="64" s="1"/>
  <c r="AN22" i="64"/>
  <c r="AN1697" i="64" s="1"/>
  <c r="AO22" i="64"/>
  <c r="AO1697" i="64" s="1"/>
  <c r="AP22" i="64"/>
  <c r="AP1697" i="64" s="1"/>
  <c r="AQ22" i="64"/>
  <c r="AQ1697" i="64" s="1"/>
  <c r="AR22" i="64"/>
  <c r="AR1697" i="64" s="1"/>
  <c r="AS22" i="64"/>
  <c r="AS1697" i="64" s="1"/>
  <c r="AT22" i="64"/>
  <c r="AT1697" i="64" s="1"/>
  <c r="AU22" i="64"/>
  <c r="AU1697" i="64" s="1"/>
  <c r="AV22" i="64"/>
  <c r="AV1697" i="64" s="1"/>
  <c r="AW22" i="64"/>
  <c r="AW1697" i="64" s="1"/>
  <c r="AX22" i="64"/>
  <c r="AX1697" i="64" s="1"/>
  <c r="AY22" i="64"/>
  <c r="AY1697" i="64" s="1"/>
  <c r="AZ22" i="64"/>
  <c r="AZ1697" i="64" s="1"/>
  <c r="BA22" i="64"/>
  <c r="BA1697" i="64" s="1"/>
  <c r="BB22" i="64"/>
  <c r="BB1697" i="64" s="1"/>
  <c r="BC22" i="64"/>
  <c r="BC1697" i="64" s="1"/>
  <c r="BD22" i="64"/>
  <c r="BD1697" i="64" s="1"/>
  <c r="BE22" i="64"/>
  <c r="BE1697" i="64" s="1"/>
  <c r="BF22" i="64"/>
  <c r="BF1697" i="64" s="1"/>
  <c r="BG22" i="64"/>
  <c r="BG1697" i="64" s="1"/>
  <c r="BH22" i="64"/>
  <c r="BH1697" i="64" s="1"/>
  <c r="BI22" i="64"/>
  <c r="BI1697" i="64" s="1"/>
  <c r="BJ22" i="64"/>
  <c r="BJ1697" i="64" s="1"/>
  <c r="BK22" i="64"/>
  <c r="BK1697" i="64" s="1"/>
  <c r="BL22" i="64"/>
  <c r="BL1697" i="64" s="1"/>
  <c r="BM22" i="64"/>
  <c r="BM1697" i="64" s="1"/>
  <c r="BN22" i="64"/>
  <c r="BN1697" i="64" s="1"/>
  <c r="BO22" i="64"/>
  <c r="BO1697" i="64" s="1"/>
  <c r="BP22" i="64"/>
  <c r="BP1697" i="64" s="1"/>
  <c r="BQ22" i="64"/>
  <c r="BQ1697" i="64" s="1"/>
  <c r="BR22" i="64"/>
  <c r="BR1697" i="64" s="1"/>
  <c r="BS22" i="64"/>
  <c r="BS1697" i="64" s="1"/>
  <c r="BT22" i="64"/>
  <c r="BT1697" i="64" s="1"/>
  <c r="BU22" i="64"/>
  <c r="BU1697" i="64" s="1"/>
  <c r="BV22" i="64"/>
  <c r="BV1697" i="64" s="1"/>
  <c r="BW22" i="64"/>
  <c r="BW1697" i="64" s="1"/>
  <c r="BX22" i="64"/>
  <c r="BX1697" i="64" s="1"/>
  <c r="BY22" i="64"/>
  <c r="BY1697" i="64" s="1"/>
  <c r="BZ22" i="64"/>
  <c r="BZ1697" i="64" s="1"/>
  <c r="CA22" i="64"/>
  <c r="CA1697" i="64" s="1"/>
  <c r="CB22" i="64"/>
  <c r="CB1697" i="64" s="1"/>
  <c r="CC22" i="64"/>
  <c r="CC1697" i="64" s="1"/>
  <c r="CD22" i="64"/>
  <c r="CD1697" i="64" s="1"/>
  <c r="CE22" i="64"/>
  <c r="CE1697" i="64" s="1"/>
  <c r="CF22" i="64"/>
  <c r="CF1697" i="64" s="1"/>
  <c r="CG22" i="64"/>
  <c r="CG1697" i="64" s="1"/>
  <c r="CH22" i="64"/>
  <c r="CH1697" i="64" s="1"/>
  <c r="CI22" i="64"/>
  <c r="CI1697" i="64" s="1"/>
  <c r="CJ22" i="64"/>
  <c r="CJ1697" i="64" s="1"/>
  <c r="CK22" i="64"/>
  <c r="CK1697" i="64" s="1"/>
  <c r="R23" i="64"/>
  <c r="S23" i="64"/>
  <c r="T23" i="64"/>
  <c r="T1698" i="64" s="1"/>
  <c r="T1727" i="64" s="1"/>
  <c r="U23" i="64"/>
  <c r="U1698" i="64" s="1"/>
  <c r="U1727" i="64" s="1"/>
  <c r="V23" i="64"/>
  <c r="V1698" i="64" s="1"/>
  <c r="V1727" i="64" s="1"/>
  <c r="W23" i="64"/>
  <c r="W1698" i="64" s="1"/>
  <c r="W1727" i="64" s="1"/>
  <c r="X23" i="64"/>
  <c r="X1698" i="64" s="1"/>
  <c r="X1727" i="64" s="1"/>
  <c r="Y23" i="64"/>
  <c r="Y1698" i="64" s="1"/>
  <c r="Y1727" i="64" s="1"/>
  <c r="Z23" i="64"/>
  <c r="Z1698" i="64" s="1"/>
  <c r="Z1727" i="64" s="1"/>
  <c r="AA23" i="64"/>
  <c r="AA1698" i="64" s="1"/>
  <c r="AA1727" i="64" s="1"/>
  <c r="AB23" i="64"/>
  <c r="AB1698" i="64" s="1"/>
  <c r="AB1727" i="64" s="1"/>
  <c r="AC23" i="64"/>
  <c r="AC1698" i="64" s="1"/>
  <c r="AC1727" i="64" s="1"/>
  <c r="AD23" i="64"/>
  <c r="AD1698" i="64" s="1"/>
  <c r="AD1727" i="64" s="1"/>
  <c r="AE23" i="64"/>
  <c r="AE1698" i="64" s="1"/>
  <c r="AE1727" i="64" s="1"/>
  <c r="AF23" i="64"/>
  <c r="AF1698" i="64" s="1"/>
  <c r="AF1727" i="64" s="1"/>
  <c r="AG23" i="64"/>
  <c r="AG1698" i="64" s="1"/>
  <c r="AG1727" i="64" s="1"/>
  <c r="AH23" i="64"/>
  <c r="AH1698" i="64" s="1"/>
  <c r="AH1727" i="64" s="1"/>
  <c r="AI23" i="64"/>
  <c r="AI1698" i="64" s="1"/>
  <c r="AI1727" i="64" s="1"/>
  <c r="AJ23" i="64"/>
  <c r="AJ1698" i="64" s="1"/>
  <c r="AJ1727" i="64" s="1"/>
  <c r="AK23" i="64"/>
  <c r="AK1698" i="64" s="1"/>
  <c r="AK1727" i="64" s="1"/>
  <c r="AL23" i="64"/>
  <c r="AL1698" i="64" s="1"/>
  <c r="AL1727" i="64" s="1"/>
  <c r="AM23" i="64"/>
  <c r="AM1698" i="64" s="1"/>
  <c r="AM1727" i="64" s="1"/>
  <c r="AN23" i="64"/>
  <c r="AN1698" i="64" s="1"/>
  <c r="AN1727" i="64" s="1"/>
  <c r="AO23" i="64"/>
  <c r="AO1698" i="64" s="1"/>
  <c r="AO1727" i="64" s="1"/>
  <c r="AP23" i="64"/>
  <c r="AP1698" i="64" s="1"/>
  <c r="AP1727" i="64" s="1"/>
  <c r="AQ23" i="64"/>
  <c r="AQ1698" i="64" s="1"/>
  <c r="AQ1727" i="64" s="1"/>
  <c r="AR23" i="64"/>
  <c r="AR1698" i="64" s="1"/>
  <c r="AR1727" i="64" s="1"/>
  <c r="AS23" i="64"/>
  <c r="AS1698" i="64" s="1"/>
  <c r="AS1727" i="64" s="1"/>
  <c r="AT23" i="64"/>
  <c r="AT1698" i="64" s="1"/>
  <c r="AT1727" i="64" s="1"/>
  <c r="AU23" i="64"/>
  <c r="AU1698" i="64" s="1"/>
  <c r="AU1727" i="64" s="1"/>
  <c r="AV23" i="64"/>
  <c r="AV1698" i="64" s="1"/>
  <c r="AV1727" i="64" s="1"/>
  <c r="AW23" i="64"/>
  <c r="AW1698" i="64" s="1"/>
  <c r="AW1727" i="64" s="1"/>
  <c r="AX23" i="64"/>
  <c r="AX1698" i="64" s="1"/>
  <c r="AX1727" i="64" s="1"/>
  <c r="AY23" i="64"/>
  <c r="AY1698" i="64" s="1"/>
  <c r="AY1727" i="64" s="1"/>
  <c r="AZ23" i="64"/>
  <c r="AZ1698" i="64" s="1"/>
  <c r="AZ1727" i="64" s="1"/>
  <c r="BA23" i="64"/>
  <c r="BA1698" i="64" s="1"/>
  <c r="BA1727" i="64" s="1"/>
  <c r="BB23" i="64"/>
  <c r="BB1698" i="64" s="1"/>
  <c r="BB1727" i="64" s="1"/>
  <c r="BC23" i="64"/>
  <c r="BC1698" i="64" s="1"/>
  <c r="BC1727" i="64" s="1"/>
  <c r="BD23" i="64"/>
  <c r="BD1698" i="64" s="1"/>
  <c r="BD1727" i="64" s="1"/>
  <c r="BE23" i="64"/>
  <c r="BE1698" i="64" s="1"/>
  <c r="BE1727" i="64" s="1"/>
  <c r="BF23" i="64"/>
  <c r="BF1698" i="64" s="1"/>
  <c r="BF1727" i="64" s="1"/>
  <c r="BG23" i="64"/>
  <c r="BG1698" i="64" s="1"/>
  <c r="BG1727" i="64" s="1"/>
  <c r="BH23" i="64"/>
  <c r="BH1698" i="64" s="1"/>
  <c r="BH1727" i="64" s="1"/>
  <c r="BI23" i="64"/>
  <c r="BI1698" i="64" s="1"/>
  <c r="BI1727" i="64" s="1"/>
  <c r="BJ23" i="64"/>
  <c r="BJ1698" i="64" s="1"/>
  <c r="BJ1727" i="64" s="1"/>
  <c r="BK23" i="64"/>
  <c r="BK1698" i="64" s="1"/>
  <c r="BK1727" i="64" s="1"/>
  <c r="BL23" i="64"/>
  <c r="BL1698" i="64" s="1"/>
  <c r="BL1727" i="64" s="1"/>
  <c r="BM23" i="64"/>
  <c r="BM1698" i="64" s="1"/>
  <c r="BM1727" i="64" s="1"/>
  <c r="BN23" i="64"/>
  <c r="BN1698" i="64" s="1"/>
  <c r="BN1727" i="64" s="1"/>
  <c r="BO23" i="64"/>
  <c r="BO1698" i="64" s="1"/>
  <c r="BO1727" i="64" s="1"/>
  <c r="BP23" i="64"/>
  <c r="BP1698" i="64" s="1"/>
  <c r="BP1727" i="64" s="1"/>
  <c r="BQ23" i="64"/>
  <c r="BQ1698" i="64" s="1"/>
  <c r="BQ1727" i="64" s="1"/>
  <c r="BR23" i="64"/>
  <c r="BR1698" i="64" s="1"/>
  <c r="BR1727" i="64" s="1"/>
  <c r="BS23" i="64"/>
  <c r="BS1698" i="64" s="1"/>
  <c r="BS1727" i="64" s="1"/>
  <c r="BT23" i="64"/>
  <c r="BT1698" i="64" s="1"/>
  <c r="BT1727" i="64" s="1"/>
  <c r="BU23" i="64"/>
  <c r="BU1698" i="64" s="1"/>
  <c r="BU1727" i="64" s="1"/>
  <c r="BV23" i="64"/>
  <c r="BV1698" i="64" s="1"/>
  <c r="BV1727" i="64" s="1"/>
  <c r="BW23" i="64"/>
  <c r="BW1698" i="64" s="1"/>
  <c r="BW1727" i="64" s="1"/>
  <c r="BX23" i="64"/>
  <c r="BX1698" i="64" s="1"/>
  <c r="BX1727" i="64" s="1"/>
  <c r="BY23" i="64"/>
  <c r="BY1698" i="64" s="1"/>
  <c r="BY1727" i="64" s="1"/>
  <c r="BZ23" i="64"/>
  <c r="BZ1698" i="64" s="1"/>
  <c r="BZ1727" i="64" s="1"/>
  <c r="CA23" i="64"/>
  <c r="CA1698" i="64" s="1"/>
  <c r="CA1727" i="64" s="1"/>
  <c r="CB23" i="64"/>
  <c r="CB1698" i="64" s="1"/>
  <c r="CB1727" i="64" s="1"/>
  <c r="CC23" i="64"/>
  <c r="CC1698" i="64" s="1"/>
  <c r="CC1727" i="64" s="1"/>
  <c r="CD23" i="64"/>
  <c r="CD1698" i="64" s="1"/>
  <c r="CD1727" i="64" s="1"/>
  <c r="CE23" i="64"/>
  <c r="CE1698" i="64" s="1"/>
  <c r="CE1727" i="64" s="1"/>
  <c r="CF23" i="64"/>
  <c r="CF1698" i="64" s="1"/>
  <c r="CF1727" i="64" s="1"/>
  <c r="CG23" i="64"/>
  <c r="CG1698" i="64" s="1"/>
  <c r="CG1727" i="64" s="1"/>
  <c r="CH23" i="64"/>
  <c r="CH1698" i="64" s="1"/>
  <c r="CH1727" i="64" s="1"/>
  <c r="CI23" i="64"/>
  <c r="CI1698" i="64" s="1"/>
  <c r="CI1727" i="64" s="1"/>
  <c r="CJ23" i="64"/>
  <c r="CJ1698" i="64" s="1"/>
  <c r="CJ1727" i="64" s="1"/>
  <c r="CK23" i="64"/>
  <c r="CK1698" i="64" s="1"/>
  <c r="CK1727" i="64" s="1"/>
  <c r="S20" i="64"/>
  <c r="T20" i="64"/>
  <c r="T1693" i="64" s="1"/>
  <c r="T1722" i="64" s="1"/>
  <c r="U20" i="64"/>
  <c r="U1693" i="64" s="1"/>
  <c r="U1722" i="64" s="1"/>
  <c r="V20" i="64"/>
  <c r="V1693" i="64" s="1"/>
  <c r="V1722" i="64" s="1"/>
  <c r="W20" i="64"/>
  <c r="W1693" i="64" s="1"/>
  <c r="W1722" i="64" s="1"/>
  <c r="X20" i="64"/>
  <c r="X1693" i="64" s="1"/>
  <c r="X1722" i="64" s="1"/>
  <c r="Y20" i="64"/>
  <c r="Y1693" i="64" s="1"/>
  <c r="Y1722" i="64" s="1"/>
  <c r="Z20" i="64"/>
  <c r="Z1693" i="64" s="1"/>
  <c r="Z1722" i="64" s="1"/>
  <c r="AA20" i="64"/>
  <c r="AA1693" i="64" s="1"/>
  <c r="AA1722" i="64" s="1"/>
  <c r="AB20" i="64"/>
  <c r="AB1693" i="64" s="1"/>
  <c r="AB1722" i="64" s="1"/>
  <c r="AC20" i="64"/>
  <c r="AC1693" i="64" s="1"/>
  <c r="AC1722" i="64" s="1"/>
  <c r="AD20" i="64"/>
  <c r="AD1693" i="64" s="1"/>
  <c r="AD1722" i="64" s="1"/>
  <c r="AE20" i="64"/>
  <c r="AE1693" i="64" s="1"/>
  <c r="AE1722" i="64" s="1"/>
  <c r="AF20" i="64"/>
  <c r="AF1693" i="64" s="1"/>
  <c r="AF1722" i="64" s="1"/>
  <c r="AG20" i="64"/>
  <c r="AG1693" i="64" s="1"/>
  <c r="AG1722" i="64" s="1"/>
  <c r="AH20" i="64"/>
  <c r="AH1693" i="64" s="1"/>
  <c r="AH1722" i="64" s="1"/>
  <c r="AI20" i="64"/>
  <c r="AI1693" i="64" s="1"/>
  <c r="AI1722" i="64" s="1"/>
  <c r="AJ20" i="64"/>
  <c r="AJ1693" i="64" s="1"/>
  <c r="AJ1722" i="64" s="1"/>
  <c r="AK20" i="64"/>
  <c r="AK1693" i="64" s="1"/>
  <c r="AK1722" i="64" s="1"/>
  <c r="AL20" i="64"/>
  <c r="AL1693" i="64" s="1"/>
  <c r="AL1722" i="64" s="1"/>
  <c r="AM20" i="64"/>
  <c r="AM1693" i="64" s="1"/>
  <c r="AM1722" i="64" s="1"/>
  <c r="AN20" i="64"/>
  <c r="AN1693" i="64" s="1"/>
  <c r="AN1722" i="64" s="1"/>
  <c r="AO20" i="64"/>
  <c r="AO1693" i="64" s="1"/>
  <c r="AO1722" i="64" s="1"/>
  <c r="AP20" i="64"/>
  <c r="AP1693" i="64" s="1"/>
  <c r="AP1722" i="64" s="1"/>
  <c r="AQ20" i="64"/>
  <c r="AQ1693" i="64" s="1"/>
  <c r="AQ1722" i="64" s="1"/>
  <c r="AR20" i="64"/>
  <c r="AR1693" i="64" s="1"/>
  <c r="AR1722" i="64" s="1"/>
  <c r="AS20" i="64"/>
  <c r="AS1693" i="64" s="1"/>
  <c r="AS1722" i="64" s="1"/>
  <c r="AT20" i="64"/>
  <c r="AT1693" i="64" s="1"/>
  <c r="AT1722" i="64" s="1"/>
  <c r="AU20" i="64"/>
  <c r="AU1693" i="64" s="1"/>
  <c r="AU1722" i="64" s="1"/>
  <c r="AV20" i="64"/>
  <c r="AV1693" i="64" s="1"/>
  <c r="AV1722" i="64" s="1"/>
  <c r="AW20" i="64"/>
  <c r="AW1693" i="64" s="1"/>
  <c r="AW1722" i="64" s="1"/>
  <c r="AX20" i="64"/>
  <c r="AX1693" i="64" s="1"/>
  <c r="AX1722" i="64" s="1"/>
  <c r="AY20" i="64"/>
  <c r="AY1693" i="64" s="1"/>
  <c r="AY1722" i="64" s="1"/>
  <c r="AZ20" i="64"/>
  <c r="AZ1693" i="64" s="1"/>
  <c r="AZ1722" i="64" s="1"/>
  <c r="BA20" i="64"/>
  <c r="BA1693" i="64" s="1"/>
  <c r="BA1722" i="64" s="1"/>
  <c r="BB20" i="64"/>
  <c r="BB1693" i="64" s="1"/>
  <c r="BB1722" i="64" s="1"/>
  <c r="BC20" i="64"/>
  <c r="BC1693" i="64" s="1"/>
  <c r="BC1722" i="64" s="1"/>
  <c r="BD20" i="64"/>
  <c r="BD1693" i="64" s="1"/>
  <c r="BD1722" i="64" s="1"/>
  <c r="BE20" i="64"/>
  <c r="BE1693" i="64" s="1"/>
  <c r="BE1722" i="64" s="1"/>
  <c r="BF20" i="64"/>
  <c r="BF1693" i="64" s="1"/>
  <c r="BF1722" i="64" s="1"/>
  <c r="BG20" i="64"/>
  <c r="BG1693" i="64" s="1"/>
  <c r="BG1722" i="64" s="1"/>
  <c r="BH20" i="64"/>
  <c r="BH1693" i="64" s="1"/>
  <c r="BH1722" i="64" s="1"/>
  <c r="BI20" i="64"/>
  <c r="BI1693" i="64" s="1"/>
  <c r="BI1722" i="64" s="1"/>
  <c r="BJ20" i="64"/>
  <c r="BJ1693" i="64" s="1"/>
  <c r="BJ1722" i="64" s="1"/>
  <c r="BK20" i="64"/>
  <c r="BK1693" i="64" s="1"/>
  <c r="BK1722" i="64" s="1"/>
  <c r="BL20" i="64"/>
  <c r="BL1693" i="64" s="1"/>
  <c r="BL1722" i="64" s="1"/>
  <c r="BM20" i="64"/>
  <c r="BM1693" i="64" s="1"/>
  <c r="BM1722" i="64" s="1"/>
  <c r="BN20" i="64"/>
  <c r="BN1693" i="64" s="1"/>
  <c r="BN1722" i="64" s="1"/>
  <c r="BO20" i="64"/>
  <c r="BO1693" i="64" s="1"/>
  <c r="BO1722" i="64" s="1"/>
  <c r="BP20" i="64"/>
  <c r="BP1693" i="64" s="1"/>
  <c r="BP1722" i="64" s="1"/>
  <c r="BQ20" i="64"/>
  <c r="BQ1693" i="64" s="1"/>
  <c r="BQ1722" i="64" s="1"/>
  <c r="BR20" i="64"/>
  <c r="BR1693" i="64" s="1"/>
  <c r="BR1722" i="64" s="1"/>
  <c r="BS20" i="64"/>
  <c r="BS1693" i="64" s="1"/>
  <c r="BS1722" i="64" s="1"/>
  <c r="BT20" i="64"/>
  <c r="BT1693" i="64" s="1"/>
  <c r="BT1722" i="64" s="1"/>
  <c r="BU20" i="64"/>
  <c r="BU1693" i="64" s="1"/>
  <c r="BU1722" i="64" s="1"/>
  <c r="BV20" i="64"/>
  <c r="BV1693" i="64" s="1"/>
  <c r="BV1722" i="64" s="1"/>
  <c r="BW20" i="64"/>
  <c r="BW1693" i="64" s="1"/>
  <c r="BW1722" i="64" s="1"/>
  <c r="BX20" i="64"/>
  <c r="BX1693" i="64" s="1"/>
  <c r="BX1722" i="64" s="1"/>
  <c r="BY20" i="64"/>
  <c r="BY1693" i="64" s="1"/>
  <c r="BY1722" i="64" s="1"/>
  <c r="BZ20" i="64"/>
  <c r="BZ1693" i="64" s="1"/>
  <c r="BZ1722" i="64" s="1"/>
  <c r="CA20" i="64"/>
  <c r="CA1693" i="64" s="1"/>
  <c r="CA1722" i="64" s="1"/>
  <c r="CB20" i="64"/>
  <c r="CB1693" i="64" s="1"/>
  <c r="CB1722" i="64" s="1"/>
  <c r="CC20" i="64"/>
  <c r="CC1693" i="64" s="1"/>
  <c r="CC1722" i="64" s="1"/>
  <c r="CD20" i="64"/>
  <c r="CD1693" i="64" s="1"/>
  <c r="CD1722" i="64" s="1"/>
  <c r="CE20" i="64"/>
  <c r="CE1693" i="64" s="1"/>
  <c r="CE1722" i="64" s="1"/>
  <c r="CF20" i="64"/>
  <c r="CF1693" i="64" s="1"/>
  <c r="CF1722" i="64" s="1"/>
  <c r="CG20" i="64"/>
  <c r="CG1693" i="64" s="1"/>
  <c r="CG1722" i="64" s="1"/>
  <c r="CH20" i="64"/>
  <c r="CH1693" i="64" s="1"/>
  <c r="CH1722" i="64" s="1"/>
  <c r="CI20" i="64"/>
  <c r="CI1693" i="64" s="1"/>
  <c r="CI1722" i="64" s="1"/>
  <c r="CJ20" i="64"/>
  <c r="CJ1693" i="64" s="1"/>
  <c r="CJ1722" i="64" s="1"/>
  <c r="CK20" i="64"/>
  <c r="CK1693" i="64" s="1"/>
  <c r="CK1722" i="64" s="1"/>
  <c r="R20" i="64"/>
  <c r="B21" i="64"/>
  <c r="B22" i="64"/>
  <c r="B23" i="64"/>
  <c r="B20" i="64"/>
  <c r="E2229" i="64"/>
  <c r="E1772" i="64"/>
  <c r="E612" i="64"/>
  <c r="E2032" i="64"/>
  <c r="B40" i="64"/>
  <c r="E2792" i="64"/>
  <c r="E1965" i="64"/>
  <c r="E2252" i="64"/>
  <c r="E1348" i="64"/>
  <c r="E831" i="64"/>
  <c r="E182" i="64"/>
  <c r="B98"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B67" i="64"/>
  <c r="E67" i="64"/>
  <c r="B75" i="64"/>
  <c r="E720" i="64"/>
  <c r="G720" i="64" s="1"/>
  <c r="E728" i="64"/>
  <c r="E727" i="64"/>
  <c r="E726" i="64"/>
  <c r="E725" i="64"/>
  <c r="G725" i="64" s="1"/>
  <c r="E724" i="64"/>
  <c r="E723" i="64"/>
  <c r="E722" i="64"/>
  <c r="E718"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T570" i="64"/>
  <c r="U570" i="64"/>
  <c r="V570" i="64"/>
  <c r="W570" i="64"/>
  <c r="X570" i="64"/>
  <c r="Y570" i="64"/>
  <c r="Z570" i="64"/>
  <c r="AA570" i="64"/>
  <c r="AB570" i="64"/>
  <c r="AC570" i="64"/>
  <c r="AD570" i="64"/>
  <c r="AE570" i="64"/>
  <c r="AF570" i="64"/>
  <c r="AG570" i="64"/>
  <c r="AH570" i="64"/>
  <c r="AI570" i="64"/>
  <c r="AJ570" i="64"/>
  <c r="AK570" i="64"/>
  <c r="AL570" i="64"/>
  <c r="AM570" i="64"/>
  <c r="AN570" i="64"/>
  <c r="AO570" i="64"/>
  <c r="AP570" i="64"/>
  <c r="AQ570" i="64"/>
  <c r="AR570" i="64"/>
  <c r="AS570" i="64"/>
  <c r="AT570" i="64"/>
  <c r="AU570" i="64"/>
  <c r="AV570" i="64"/>
  <c r="AW570" i="64"/>
  <c r="AX570" i="64"/>
  <c r="AY570" i="64"/>
  <c r="AZ570" i="64"/>
  <c r="BA570" i="64"/>
  <c r="BB570" i="64"/>
  <c r="BC570" i="64"/>
  <c r="BD570" i="64"/>
  <c r="BE570" i="64"/>
  <c r="BF570" i="64"/>
  <c r="BG570" i="64"/>
  <c r="BH570" i="64"/>
  <c r="BI570" i="64"/>
  <c r="BJ570" i="64"/>
  <c r="BK570" i="64"/>
  <c r="BL570" i="64"/>
  <c r="BM570" i="64"/>
  <c r="BN570" i="64"/>
  <c r="BO570" i="64"/>
  <c r="BP570" i="64"/>
  <c r="BQ570" i="64"/>
  <c r="BR570" i="64"/>
  <c r="BS570" i="64"/>
  <c r="BT570" i="64"/>
  <c r="BU570" i="64"/>
  <c r="BV570" i="64"/>
  <c r="BW570" i="64"/>
  <c r="BX570" i="64"/>
  <c r="BZ570" i="64"/>
  <c r="CA570" i="64"/>
  <c r="CB570" i="64"/>
  <c r="CC570" i="64"/>
  <c r="CD570" i="64"/>
  <c r="CE570" i="64"/>
  <c r="CF570" i="64"/>
  <c r="CG570" i="64"/>
  <c r="CH570" i="64"/>
  <c r="CI570" i="64"/>
  <c r="CJ570" i="64"/>
  <c r="CK570" i="64"/>
  <c r="E568" i="64"/>
  <c r="E566" i="64"/>
  <c r="E565" i="64"/>
  <c r="E564" i="64"/>
  <c r="E563" i="64"/>
  <c r="E562" i="64"/>
  <c r="E76" i="64"/>
  <c r="E75" i="64"/>
  <c r="G75" i="64" s="1"/>
  <c r="E74" i="64"/>
  <c r="B62" i="64"/>
  <c r="E58" i="64"/>
  <c r="G58" i="64" s="1"/>
  <c r="E59" i="64"/>
  <c r="G59" i="64" s="1"/>
  <c r="E60" i="64"/>
  <c r="G60" i="64" s="1"/>
  <c r="E61" i="64"/>
  <c r="G61" i="64" s="1"/>
  <c r="E62" i="64"/>
  <c r="G62" i="64" s="1"/>
  <c r="E63" i="64"/>
  <c r="E65" i="64"/>
  <c r="E66" i="64"/>
  <c r="E56" i="64"/>
  <c r="G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B1984" i="64"/>
  <c r="B1927" i="64"/>
  <c r="E57" i="64"/>
  <c r="G57" i="64" s="1"/>
  <c r="E55" i="64"/>
  <c r="G55" i="64" s="1"/>
  <c r="E54" i="64"/>
  <c r="G54" i="64" s="1"/>
  <c r="E53" i="64"/>
  <c r="G53" i="64" s="1"/>
  <c r="E52" i="64"/>
  <c r="B771" i="64"/>
  <c r="E770" i="64"/>
  <c r="B1958" i="64"/>
  <c r="B1952" i="64" s="1"/>
  <c r="BR29" i="1307" l="1"/>
  <c r="BR33" i="1307" s="1"/>
  <c r="BR38" i="1307" s="1"/>
  <c r="BQ34" i="1307"/>
  <c r="S745" i="64"/>
  <c r="S818" i="64"/>
  <c r="S831" i="64" s="1"/>
  <c r="S840" i="64"/>
  <c r="S869" i="64" s="1"/>
  <c r="S919" i="64"/>
  <c r="S1125" i="64"/>
  <c r="S1162" i="64"/>
  <c r="S1186" i="64"/>
  <c r="S1214" i="64"/>
  <c r="S1227" i="64" s="1"/>
  <c r="S1262" i="64"/>
  <c r="S1275" i="64" s="1"/>
  <c r="S1284" i="64"/>
  <c r="S1308" i="64" s="1"/>
  <c r="S1628" i="64"/>
  <c r="S1655" i="64" s="1"/>
  <c r="S1663" i="64"/>
  <c r="S1690" i="64" s="1"/>
  <c r="S1976" i="64"/>
  <c r="S2055" i="64"/>
  <c r="S2228" i="64"/>
  <c r="S2255" i="64" s="1"/>
  <c r="S2548" i="64"/>
  <c r="S2659" i="64"/>
  <c r="S2713" i="64"/>
  <c r="S2906" i="64"/>
  <c r="S2920" i="64" s="1"/>
  <c r="S611" i="64"/>
  <c r="S643" i="64"/>
  <c r="S717" i="64"/>
  <c r="S880" i="64"/>
  <c r="S901" i="64" s="1"/>
  <c r="S1237" i="64"/>
  <c r="S1253" i="64" s="1"/>
  <c r="S1698" i="64"/>
  <c r="S1727" i="64" s="1"/>
  <c r="S2624" i="64"/>
  <c r="S2650" i="64" s="1"/>
  <c r="S2929" i="64"/>
  <c r="S484" i="64"/>
  <c r="S1013" i="64"/>
  <c r="S1048" i="64" s="1"/>
  <c r="S1057" i="64"/>
  <c r="S1335" i="64"/>
  <c r="S1350" i="64" s="1"/>
  <c r="S1478" i="64" s="1"/>
  <c r="S1359" i="64"/>
  <c r="S1399" i="64" s="1"/>
  <c r="S1735" i="64"/>
  <c r="S1762" i="64" s="1"/>
  <c r="S1771" i="64"/>
  <c r="S1798" i="64" s="1"/>
  <c r="S2007" i="64"/>
  <c r="S2022" i="64" s="1"/>
  <c r="S2031" i="64"/>
  <c r="S401" i="64"/>
  <c r="S425" i="64" s="1"/>
  <c r="S584" i="64"/>
  <c r="S794" i="64"/>
  <c r="S1807" i="64"/>
  <c r="S1842" i="64" s="1"/>
  <c r="S2476" i="64"/>
  <c r="S433" i="64"/>
  <c r="S1851" i="64"/>
  <c r="S1886" i="64" s="1"/>
  <c r="S2364" i="64"/>
  <c r="S2389" i="64" s="1"/>
  <c r="S2398" i="64"/>
  <c r="S2423" i="64" s="1"/>
  <c r="S2432" i="64"/>
  <c r="S2467" i="64" s="1"/>
  <c r="S2590" i="64"/>
  <c r="S2616" i="64" s="1"/>
  <c r="S2686" i="64"/>
  <c r="S561" i="64"/>
  <c r="S571" i="64" s="1"/>
  <c r="S944" i="64"/>
  <c r="S769" i="64"/>
  <c r="S1370" i="64"/>
  <c r="S1487" i="64"/>
  <c r="S1896" i="64"/>
  <c r="S1909" i="64" s="1"/>
  <c r="S1918" i="64"/>
  <c r="S2103" i="64"/>
  <c r="S2131" i="64" s="1"/>
  <c r="S2141" i="64"/>
  <c r="S2154" i="64" s="1"/>
  <c r="S2163" i="64"/>
  <c r="S2176" i="64" s="1"/>
  <c r="S2185" i="64"/>
  <c r="S2197" i="64" s="1"/>
  <c r="S2332" i="64"/>
  <c r="S2355" i="64" s="1"/>
  <c r="S2569" i="64"/>
  <c r="S2777" i="64"/>
  <c r="S2794" i="64" s="1"/>
  <c r="S538" i="64"/>
  <c r="S1408" i="64"/>
  <c r="S1511" i="64"/>
  <c r="S1524" i="64" s="1"/>
  <c r="S1535" i="64"/>
  <c r="S1604" i="64"/>
  <c r="S1950" i="64"/>
  <c r="S1967" i="64" s="1"/>
  <c r="S2206" i="64"/>
  <c r="S2219" i="64" s="1"/>
  <c r="S2264" i="64"/>
  <c r="S2287" i="64" s="1"/>
  <c r="S2296" i="64"/>
  <c r="S2527" i="64"/>
  <c r="S2803" i="64"/>
  <c r="S2828" i="64"/>
  <c r="S2854" i="64"/>
  <c r="S2880" i="64"/>
  <c r="S610" i="64"/>
  <c r="S642" i="64"/>
  <c r="S716" i="64"/>
  <c r="S879" i="64"/>
  <c r="S900" i="64" s="1"/>
  <c r="S1236" i="64"/>
  <c r="S1697" i="64"/>
  <c r="S2623" i="64"/>
  <c r="S2649" i="64" s="1"/>
  <c r="S2928" i="64"/>
  <c r="S483" i="64"/>
  <c r="S1012" i="64"/>
  <c r="S1056" i="64"/>
  <c r="S1358" i="64"/>
  <c r="S1734" i="64"/>
  <c r="S1770" i="64"/>
  <c r="S2006" i="64"/>
  <c r="S2030" i="64"/>
  <c r="S400" i="64"/>
  <c r="S583" i="64"/>
  <c r="S793" i="64"/>
  <c r="S1806" i="64"/>
  <c r="S2475" i="64"/>
  <c r="S432" i="64"/>
  <c r="S1850" i="64"/>
  <c r="S2363" i="64"/>
  <c r="S2397" i="64"/>
  <c r="S2431" i="64"/>
  <c r="S2466" i="64" s="1"/>
  <c r="S2589" i="64"/>
  <c r="S2615" i="64" s="1"/>
  <c r="S2685" i="64"/>
  <c r="S560" i="64"/>
  <c r="S943" i="64"/>
  <c r="S768" i="64"/>
  <c r="S1486" i="64"/>
  <c r="S1501" i="64" s="1"/>
  <c r="S1895" i="64"/>
  <c r="S1917" i="64"/>
  <c r="S2102" i="64"/>
  <c r="S2140" i="64"/>
  <c r="S2162" i="64"/>
  <c r="S2184" i="64"/>
  <c r="S2331" i="64"/>
  <c r="S2568" i="64"/>
  <c r="S2776" i="64"/>
  <c r="S537" i="64"/>
  <c r="S1407" i="64"/>
  <c r="S1510" i="64"/>
  <c r="S1534" i="64"/>
  <c r="S1549" i="64" s="1"/>
  <c r="S1603" i="64"/>
  <c r="S1949" i="64"/>
  <c r="S2205" i="64"/>
  <c r="S2263" i="64"/>
  <c r="S2295" i="64"/>
  <c r="S2323" i="64" s="1"/>
  <c r="S2526" i="64"/>
  <c r="S2802" i="64"/>
  <c r="S2827" i="64"/>
  <c r="S2853" i="64"/>
  <c r="S2879" i="64"/>
  <c r="S744" i="64"/>
  <c r="S817" i="64"/>
  <c r="S830" i="64" s="1"/>
  <c r="S839" i="64"/>
  <c r="S868" i="64" s="1"/>
  <c r="S918" i="64"/>
  <c r="S1124" i="64"/>
  <c r="S1153" i="64" s="1"/>
  <c r="S1161" i="64"/>
  <c r="S1185" i="64"/>
  <c r="S1205" i="64" s="1"/>
  <c r="S1213" i="64"/>
  <c r="S1261" i="64"/>
  <c r="S1283" i="64"/>
  <c r="S1627" i="64"/>
  <c r="S1662" i="64"/>
  <c r="S1975" i="64"/>
  <c r="S2054" i="64"/>
  <c r="S2227" i="64"/>
  <c r="S2547" i="64"/>
  <c r="S2658" i="64"/>
  <c r="S2712" i="64"/>
  <c r="S2905" i="64"/>
  <c r="S480" i="64"/>
  <c r="S1009" i="64"/>
  <c r="S1053" i="64"/>
  <c r="S1331" i="64"/>
  <c r="S1346" i="64" s="1"/>
  <c r="S1474" i="64" s="1"/>
  <c r="S1355" i="64"/>
  <c r="S1731" i="64"/>
  <c r="S1758" i="64" s="1"/>
  <c r="S1767" i="64"/>
  <c r="S1794" i="64" s="1"/>
  <c r="S2003" i="64"/>
  <c r="S2018" i="64" s="1"/>
  <c r="S2027" i="64"/>
  <c r="S397" i="64"/>
  <c r="S580" i="64"/>
  <c r="S790" i="64"/>
  <c r="S1803" i="64"/>
  <c r="S2472" i="64"/>
  <c r="S429" i="64"/>
  <c r="S1847" i="64"/>
  <c r="S1882" i="64" s="1"/>
  <c r="S2360" i="64"/>
  <c r="S2385" i="64" s="1"/>
  <c r="S2394" i="64"/>
  <c r="S2419" i="64" s="1"/>
  <c r="S2428" i="64"/>
  <c r="S2463" i="64" s="1"/>
  <c r="S2586" i="64"/>
  <c r="S2682" i="64"/>
  <c r="S557" i="64"/>
  <c r="S765" i="64"/>
  <c r="S1366" i="64"/>
  <c r="S1483" i="64"/>
  <c r="S1498" i="64" s="1"/>
  <c r="S1892" i="64"/>
  <c r="S1905" i="64" s="1"/>
  <c r="S1914" i="64"/>
  <c r="S1937" i="64" s="1"/>
  <c r="S2099" i="64"/>
  <c r="S2127" i="64" s="1"/>
  <c r="S2137" i="64"/>
  <c r="S2150" i="64" s="1"/>
  <c r="S2159" i="64"/>
  <c r="S2172" i="64" s="1"/>
  <c r="S2181" i="64"/>
  <c r="S2193" i="64" s="1"/>
  <c r="S2328" i="64"/>
  <c r="S2351" i="64" s="1"/>
  <c r="S2565" i="64"/>
  <c r="S2773" i="64"/>
  <c r="S2790" i="64" s="1"/>
  <c r="S534" i="64"/>
  <c r="S1404" i="64"/>
  <c r="S1507" i="64"/>
  <c r="S1520" i="64" s="1"/>
  <c r="S1531" i="64"/>
  <c r="S1600" i="64"/>
  <c r="S1946" i="64"/>
  <c r="S2202" i="64"/>
  <c r="S2215" i="64" s="1"/>
  <c r="S2260" i="64"/>
  <c r="S2283" i="64" s="1"/>
  <c r="S2292" i="64"/>
  <c r="S2320" i="64" s="1"/>
  <c r="S2523" i="64"/>
  <c r="S2535" i="64" s="1"/>
  <c r="S2799" i="64"/>
  <c r="S2816" i="64" s="1"/>
  <c r="S2824" i="64"/>
  <c r="S2841" i="64" s="1"/>
  <c r="S2850" i="64"/>
  <c r="S2867" i="64" s="1"/>
  <c r="S2876" i="64"/>
  <c r="S2893" i="64" s="1"/>
  <c r="S741" i="64"/>
  <c r="S814" i="64"/>
  <c r="S1121" i="64"/>
  <c r="S1158" i="64"/>
  <c r="S1173" i="64" s="1"/>
  <c r="S1182" i="64"/>
  <c r="S1201" i="64" s="1"/>
  <c r="S1210" i="64"/>
  <c r="S1258" i="64"/>
  <c r="S1280" i="64"/>
  <c r="S1624" i="64"/>
  <c r="S1659" i="64"/>
  <c r="S1972" i="64"/>
  <c r="S1994" i="64" s="1"/>
  <c r="S2051" i="64"/>
  <c r="S2224" i="64"/>
  <c r="S2251" i="64" s="1"/>
  <c r="S2544" i="64"/>
  <c r="S2655" i="64"/>
  <c r="S2709" i="64"/>
  <c r="S2902" i="64"/>
  <c r="S2916" i="64" s="1"/>
  <c r="S607" i="64"/>
  <c r="S639" i="64"/>
  <c r="S713" i="64"/>
  <c r="S876" i="64"/>
  <c r="S1233" i="64"/>
  <c r="S1694" i="64"/>
  <c r="S1723" i="64" s="1"/>
  <c r="S2620" i="64"/>
  <c r="S2646" i="64" s="1"/>
  <c r="S2925" i="64"/>
  <c r="S2978" i="64" s="1"/>
  <c r="S396" i="64"/>
  <c r="S420" i="64" s="1"/>
  <c r="S579" i="64"/>
  <c r="S789" i="64"/>
  <c r="S1802" i="64"/>
  <c r="S1837" i="64" s="1"/>
  <c r="S2471" i="64"/>
  <c r="S428" i="64"/>
  <c r="S1846" i="64"/>
  <c r="S2359" i="64"/>
  <c r="S2384" i="64" s="1"/>
  <c r="S2393" i="64"/>
  <c r="S2418" i="64" s="1"/>
  <c r="S2427" i="64"/>
  <c r="S2462" i="64" s="1"/>
  <c r="S2585" i="64"/>
  <c r="S2611" i="64" s="1"/>
  <c r="S2681" i="64"/>
  <c r="S556" i="64"/>
  <c r="S764" i="64"/>
  <c r="S1365" i="64"/>
  <c r="S1482" i="64"/>
  <c r="S1891" i="64"/>
  <c r="S1904" i="64" s="1"/>
  <c r="S1913" i="64"/>
  <c r="S2098" i="64"/>
  <c r="S2136" i="64"/>
  <c r="S2149" i="64" s="1"/>
  <c r="S2158" i="64"/>
  <c r="S2171" i="64" s="1"/>
  <c r="S2180" i="64"/>
  <c r="S2192" i="64" s="1"/>
  <c r="S2327" i="64"/>
  <c r="S2350" i="64" s="1"/>
  <c r="S2564" i="64"/>
  <c r="S2576" i="64" s="1"/>
  <c r="S2772" i="64"/>
  <c r="S2789" i="64" s="1"/>
  <c r="S533" i="64"/>
  <c r="S1403" i="64"/>
  <c r="S1506" i="64"/>
  <c r="S1530" i="64"/>
  <c r="S1545" i="64" s="1"/>
  <c r="S1599" i="64"/>
  <c r="S1614" i="64" s="1"/>
  <c r="S1945" i="64"/>
  <c r="S1962" i="64" s="1"/>
  <c r="S2201" i="64"/>
  <c r="S2214" i="64" s="1"/>
  <c r="S2259" i="64"/>
  <c r="S2282" i="64" s="1"/>
  <c r="S2291" i="64"/>
  <c r="S2319" i="64" s="1"/>
  <c r="S2522" i="64"/>
  <c r="S2534" i="64" s="1"/>
  <c r="S2798" i="64"/>
  <c r="S2815" i="64" s="1"/>
  <c r="S2823" i="64"/>
  <c r="S2840" i="64" s="1"/>
  <c r="S2849" i="64"/>
  <c r="S2866" i="64" s="1"/>
  <c r="S2875" i="64"/>
  <c r="S2892" i="64" s="1"/>
  <c r="S740" i="64"/>
  <c r="S813" i="64"/>
  <c r="S835" i="64"/>
  <c r="S1120" i="64"/>
  <c r="S1149" i="64" s="1"/>
  <c r="S1157" i="64"/>
  <c r="S1181" i="64"/>
  <c r="S1209" i="64"/>
  <c r="S1222" i="64" s="1"/>
  <c r="S1257" i="64"/>
  <c r="S1270" i="64" s="1"/>
  <c r="S1279" i="64"/>
  <c r="S1303" i="64" s="1"/>
  <c r="S1623" i="64"/>
  <c r="S1650" i="64" s="1"/>
  <c r="S1658" i="64"/>
  <c r="S1685" i="64" s="1"/>
  <c r="S1971" i="64"/>
  <c r="S2050" i="64"/>
  <c r="S2223" i="64"/>
  <c r="S2250" i="64" s="1"/>
  <c r="S2543" i="64"/>
  <c r="S2555" i="64" s="1"/>
  <c r="S2654" i="64"/>
  <c r="S2708" i="64"/>
  <c r="S2720" i="64" s="1"/>
  <c r="S2901" i="64"/>
  <c r="S2915" i="64" s="1"/>
  <c r="S606" i="64"/>
  <c r="S638" i="64"/>
  <c r="S712" i="64"/>
  <c r="S875" i="64"/>
  <c r="S1232" i="64"/>
  <c r="S1693" i="64"/>
  <c r="S1722" i="64" s="1"/>
  <c r="S2619" i="64"/>
  <c r="S2924" i="64"/>
  <c r="S2977" i="64" s="1"/>
  <c r="S479" i="64"/>
  <c r="S1008" i="64"/>
  <c r="S1052" i="64"/>
  <c r="S1330" i="64"/>
  <c r="S1345" i="64" s="1"/>
  <c r="S1473" i="64" s="1"/>
  <c r="S1354" i="64"/>
  <c r="S1394" i="64" s="1"/>
  <c r="S1730" i="64"/>
  <c r="S1766" i="64"/>
  <c r="S2002" i="64"/>
  <c r="S2026" i="64"/>
  <c r="S2041" i="64" s="1"/>
  <c r="AD4" i="64"/>
  <c r="AE7" i="64"/>
  <c r="AE3" i="64"/>
  <c r="AE1" i="64"/>
  <c r="AF2" i="64"/>
  <c r="W16" i="861"/>
  <c r="V26" i="861"/>
  <c r="AF2" i="864"/>
  <c r="AE7" i="864"/>
  <c r="AE7" i="863"/>
  <c r="AE1" i="863"/>
  <c r="AE1" i="864"/>
  <c r="AD4" i="864"/>
  <c r="AD4" i="863"/>
  <c r="AE3" i="863"/>
  <c r="AE3" i="864"/>
  <c r="AF3" i="861"/>
  <c r="AE4" i="861"/>
  <c r="Z86" i="861"/>
  <c r="AB1700" i="64"/>
  <c r="Z60" i="861"/>
  <c r="BS20" i="861"/>
  <c r="AA43" i="861"/>
  <c r="U1723" i="64"/>
  <c r="Z1723" i="64"/>
  <c r="Y1723" i="64"/>
  <c r="X1723" i="64"/>
  <c r="W1723" i="64"/>
  <c r="V1723" i="64"/>
  <c r="T1723" i="64"/>
  <c r="BY2924" i="64"/>
  <c r="BY2977" i="64" s="1"/>
  <c r="BY1530" i="64"/>
  <c r="BI2924" i="64"/>
  <c r="BI2977" i="64" s="1"/>
  <c r="BI1530" i="64"/>
  <c r="AS2924" i="64"/>
  <c r="AS2977" i="64" s="1"/>
  <c r="AS1530" i="64"/>
  <c r="AC2924" i="64"/>
  <c r="AC2977" i="64" s="1"/>
  <c r="AC1530" i="64"/>
  <c r="CG2929" i="64"/>
  <c r="CG1535" i="64"/>
  <c r="BQ2929" i="64"/>
  <c r="BQ1535" i="64"/>
  <c r="BA2929" i="64"/>
  <c r="BA1535" i="64"/>
  <c r="AK2929" i="64"/>
  <c r="AK1535" i="64"/>
  <c r="U2929" i="64"/>
  <c r="U1535" i="64"/>
  <c r="BZ2928" i="64"/>
  <c r="BZ1534" i="64"/>
  <c r="BZ1549" i="64" s="1"/>
  <c r="BJ2928" i="64"/>
  <c r="BJ1534" i="64"/>
  <c r="BJ1549" i="64" s="1"/>
  <c r="AT2928" i="64"/>
  <c r="AT1534" i="64"/>
  <c r="AT1549" i="64" s="1"/>
  <c r="AD2928" i="64"/>
  <c r="AD1534" i="64"/>
  <c r="AD1549" i="64" s="1"/>
  <c r="CI2925" i="64"/>
  <c r="CI2978" i="64" s="1"/>
  <c r="CI1531" i="64"/>
  <c r="CI1546" i="64" s="1"/>
  <c r="BS2925" i="64"/>
  <c r="BS2978" i="64" s="1"/>
  <c r="BS1531" i="64"/>
  <c r="BS1546" i="64" s="1"/>
  <c r="BC2925" i="64"/>
  <c r="BC2978" i="64" s="1"/>
  <c r="BC1531" i="64"/>
  <c r="BC1546" i="64" s="1"/>
  <c r="AM2925" i="64"/>
  <c r="AM2978" i="64" s="1"/>
  <c r="AM1531" i="64"/>
  <c r="AM1546" i="64" s="1"/>
  <c r="W2925" i="64"/>
  <c r="W2978" i="64" s="1"/>
  <c r="W1531" i="64"/>
  <c r="BX2924" i="64"/>
  <c r="BX2977" i="64" s="1"/>
  <c r="BX1530" i="64"/>
  <c r="BH2924" i="64"/>
  <c r="BH2977" i="64" s="1"/>
  <c r="BH1530" i="64"/>
  <c r="AR2924" i="64"/>
  <c r="AR2977" i="64" s="1"/>
  <c r="AR1530" i="64"/>
  <c r="AB2924" i="64"/>
  <c r="AB2977" i="64" s="1"/>
  <c r="AB1530" i="64"/>
  <c r="CF2929" i="64"/>
  <c r="CF1535" i="64"/>
  <c r="BP2929" i="64"/>
  <c r="BP1535" i="64"/>
  <c r="AZ2929" i="64"/>
  <c r="AZ1535" i="64"/>
  <c r="AJ2929" i="64"/>
  <c r="AJ1535" i="64"/>
  <c r="T2929" i="64"/>
  <c r="T1535" i="64"/>
  <c r="BY2928" i="64"/>
  <c r="BY1534" i="64"/>
  <c r="BY1549" i="64" s="1"/>
  <c r="BI2928" i="64"/>
  <c r="BI1534" i="64"/>
  <c r="BI1549" i="64" s="1"/>
  <c r="AS2928" i="64"/>
  <c r="AS1534" i="64"/>
  <c r="AS1549" i="64" s="1"/>
  <c r="AC2928" i="64"/>
  <c r="AC1534" i="64"/>
  <c r="AC1549" i="64" s="1"/>
  <c r="CH2925" i="64"/>
  <c r="CH2978" i="64" s="1"/>
  <c r="CH1531" i="64"/>
  <c r="CH1546" i="64" s="1"/>
  <c r="BR2925" i="64"/>
  <c r="BR2978" i="64" s="1"/>
  <c r="BR1531" i="64"/>
  <c r="BR1546" i="64" s="1"/>
  <c r="BB2925" i="64"/>
  <c r="BB2978" i="64" s="1"/>
  <c r="BB1531" i="64"/>
  <c r="BB1546" i="64" s="1"/>
  <c r="AL2925" i="64"/>
  <c r="AL2978" i="64" s="1"/>
  <c r="AL1531" i="64"/>
  <c r="AL1546" i="64" s="1"/>
  <c r="V2925" i="64"/>
  <c r="V2978" i="64" s="1"/>
  <c r="V1531" i="64"/>
  <c r="BW2924" i="64"/>
  <c r="BW2977" i="64" s="1"/>
  <c r="BW1530" i="64"/>
  <c r="BG2924" i="64"/>
  <c r="BG2977" i="64" s="1"/>
  <c r="BG1530" i="64"/>
  <c r="AQ2924" i="64"/>
  <c r="AQ2977" i="64" s="1"/>
  <c r="AQ1530" i="64"/>
  <c r="AA2924" i="64"/>
  <c r="AA2977" i="64" s="1"/>
  <c r="AA1530" i="64"/>
  <c r="CE2929" i="64"/>
  <c r="CE1535" i="64"/>
  <c r="BO2929" i="64"/>
  <c r="BO1535" i="64"/>
  <c r="AY2929" i="64"/>
  <c r="AY1535" i="64"/>
  <c r="AI2929" i="64"/>
  <c r="AI1535" i="64"/>
  <c r="BX2928" i="64"/>
  <c r="BX1534" i="64"/>
  <c r="BX1549" i="64" s="1"/>
  <c r="BH2928" i="64"/>
  <c r="BH1534" i="64"/>
  <c r="BH1549" i="64" s="1"/>
  <c r="AR2928" i="64"/>
  <c r="AR1534" i="64"/>
  <c r="AR1549" i="64" s="1"/>
  <c r="AB2928" i="64"/>
  <c r="AB1534" i="64"/>
  <c r="AB1549" i="64" s="1"/>
  <c r="CG2925" i="64"/>
  <c r="CG2978" i="64" s="1"/>
  <c r="CG1531" i="64"/>
  <c r="CG1546" i="64" s="1"/>
  <c r="BQ2925" i="64"/>
  <c r="BQ2978" i="64" s="1"/>
  <c r="BQ1531" i="64"/>
  <c r="BQ1546" i="64" s="1"/>
  <c r="BA2925" i="64"/>
  <c r="BA2978" i="64" s="1"/>
  <c r="BA1531" i="64"/>
  <c r="BA1546" i="64" s="1"/>
  <c r="AK2925" i="64"/>
  <c r="AK2978" i="64" s="1"/>
  <c r="AK1531" i="64"/>
  <c r="AK1546" i="64" s="1"/>
  <c r="U2925" i="64"/>
  <c r="U2978" i="64" s="1"/>
  <c r="U1531" i="64"/>
  <c r="BV2924" i="64"/>
  <c r="BV2977" i="64" s="1"/>
  <c r="BV1530" i="64"/>
  <c r="BF2924" i="64"/>
  <c r="BF2977" i="64" s="1"/>
  <c r="BF1530" i="64"/>
  <c r="AP2924" i="64"/>
  <c r="AP2977" i="64" s="1"/>
  <c r="AP1530" i="64"/>
  <c r="Z2924" i="64"/>
  <c r="Z2977" i="64" s="1"/>
  <c r="Z1530" i="64"/>
  <c r="CD2929" i="64"/>
  <c r="CD1535" i="64"/>
  <c r="BN2929" i="64"/>
  <c r="BN1535" i="64"/>
  <c r="AX2929" i="64"/>
  <c r="AX1535" i="64"/>
  <c r="AH2929" i="64"/>
  <c r="AH1535" i="64"/>
  <c r="BW2928" i="64"/>
  <c r="BW1534" i="64"/>
  <c r="BW1549" i="64" s="1"/>
  <c r="BG2928" i="64"/>
  <c r="BG1534" i="64"/>
  <c r="BG1549" i="64" s="1"/>
  <c r="AQ2928" i="64"/>
  <c r="AQ1534" i="64"/>
  <c r="AQ1549" i="64" s="1"/>
  <c r="AA2928" i="64"/>
  <c r="AA1534" i="64"/>
  <c r="AA1549" i="64" s="1"/>
  <c r="CF2925" i="64"/>
  <c r="CF2978" i="64" s="1"/>
  <c r="CF1531" i="64"/>
  <c r="CF1546" i="64" s="1"/>
  <c r="BP2925" i="64"/>
  <c r="BP2978" i="64" s="1"/>
  <c r="BP1531" i="64"/>
  <c r="BP1546" i="64" s="1"/>
  <c r="AZ2925" i="64"/>
  <c r="AZ2978" i="64" s="1"/>
  <c r="AZ1531" i="64"/>
  <c r="AZ1546" i="64" s="1"/>
  <c r="AJ2925" i="64"/>
  <c r="AJ2978" i="64" s="1"/>
  <c r="AJ1531" i="64"/>
  <c r="AJ1546" i="64" s="1"/>
  <c r="T2925" i="64"/>
  <c r="T2978" i="64" s="1"/>
  <c r="T1531" i="64"/>
  <c r="CK2924" i="64"/>
  <c r="CK2977" i="64" s="1"/>
  <c r="CK1530" i="64"/>
  <c r="BU2924" i="64"/>
  <c r="BU2977" i="64" s="1"/>
  <c r="BU1530" i="64"/>
  <c r="BE2924" i="64"/>
  <c r="BE2977" i="64" s="1"/>
  <c r="BE1530" i="64"/>
  <c r="AO2924" i="64"/>
  <c r="AO2977" i="64" s="1"/>
  <c r="AO1530" i="64"/>
  <c r="Y2924" i="64"/>
  <c r="Y2977" i="64" s="1"/>
  <c r="Y1530" i="64"/>
  <c r="CC2929" i="64"/>
  <c r="CC1535" i="64"/>
  <c r="BM2929" i="64"/>
  <c r="BM1535" i="64"/>
  <c r="AW2929" i="64"/>
  <c r="AW1535" i="64"/>
  <c r="AG2929" i="64"/>
  <c r="AG1535" i="64"/>
  <c r="BV2928" i="64"/>
  <c r="BV1534" i="64"/>
  <c r="BV1549" i="64" s="1"/>
  <c r="BF2928" i="64"/>
  <c r="BF1534" i="64"/>
  <c r="BF1549" i="64" s="1"/>
  <c r="AP2928" i="64"/>
  <c r="AP1534" i="64"/>
  <c r="AP1549" i="64" s="1"/>
  <c r="Z2928" i="64"/>
  <c r="Z1534" i="64"/>
  <c r="Z1549" i="64" s="1"/>
  <c r="CE2925" i="64"/>
  <c r="CE2978" i="64" s="1"/>
  <c r="CE1531" i="64"/>
  <c r="CE1546" i="64" s="1"/>
  <c r="BO2925" i="64"/>
  <c r="BO2978" i="64" s="1"/>
  <c r="BO1531" i="64"/>
  <c r="BO1546" i="64" s="1"/>
  <c r="AY2925" i="64"/>
  <c r="AY2978" i="64" s="1"/>
  <c r="AY1531" i="64"/>
  <c r="AY1546" i="64" s="1"/>
  <c r="AI2925" i="64"/>
  <c r="AI2978" i="64" s="1"/>
  <c r="AI1531" i="64"/>
  <c r="AI1546" i="64" s="1"/>
  <c r="CJ2924" i="64"/>
  <c r="CJ2977" i="64" s="1"/>
  <c r="CJ1530" i="64"/>
  <c r="BT2924" i="64"/>
  <c r="BT2977" i="64" s="1"/>
  <c r="BT1530" i="64"/>
  <c r="BD2924" i="64"/>
  <c r="BD2977" i="64" s="1"/>
  <c r="BD1530" i="64"/>
  <c r="AN2924" i="64"/>
  <c r="AN2977" i="64" s="1"/>
  <c r="AN1530" i="64"/>
  <c r="X2924" i="64"/>
  <c r="X2977" i="64" s="1"/>
  <c r="X1530" i="64"/>
  <c r="CB2929" i="64"/>
  <c r="CB1535" i="64"/>
  <c r="BL2929" i="64"/>
  <c r="BL1535" i="64"/>
  <c r="AV2929" i="64"/>
  <c r="AV1535" i="64"/>
  <c r="AF2929" i="64"/>
  <c r="AF1535" i="64"/>
  <c r="CK2928" i="64"/>
  <c r="CK1534" i="64"/>
  <c r="CK1549" i="64" s="1"/>
  <c r="BU2928" i="64"/>
  <c r="BU1534" i="64"/>
  <c r="BU1549" i="64" s="1"/>
  <c r="BE2928" i="64"/>
  <c r="BE1534" i="64"/>
  <c r="BE1549" i="64" s="1"/>
  <c r="AO2928" i="64"/>
  <c r="AO1534" i="64"/>
  <c r="AO1549" i="64" s="1"/>
  <c r="Y2928" i="64"/>
  <c r="Y1534" i="64"/>
  <c r="Y1549" i="64" s="1"/>
  <c r="CD2925" i="64"/>
  <c r="CD2978" i="64" s="1"/>
  <c r="CD1531" i="64"/>
  <c r="CD1546" i="64" s="1"/>
  <c r="BN2925" i="64"/>
  <c r="BN2978" i="64" s="1"/>
  <c r="BN1531" i="64"/>
  <c r="BN1546" i="64" s="1"/>
  <c r="AX2925" i="64"/>
  <c r="AX2978" i="64" s="1"/>
  <c r="AX1531" i="64"/>
  <c r="AX1546" i="64" s="1"/>
  <c r="AH2925" i="64"/>
  <c r="AH2978" i="64" s="1"/>
  <c r="AH1531" i="64"/>
  <c r="AH1546" i="64" s="1"/>
  <c r="CI2924" i="64"/>
  <c r="CI2977" i="64" s="1"/>
  <c r="CI1530" i="64"/>
  <c r="BS2924" i="64"/>
  <c r="BS2977" i="64" s="1"/>
  <c r="BS1530" i="64"/>
  <c r="BC2924" i="64"/>
  <c r="BC2977" i="64" s="1"/>
  <c r="BC1530" i="64"/>
  <c r="AM2924" i="64"/>
  <c r="AM2977" i="64" s="1"/>
  <c r="AM1530" i="64"/>
  <c r="W2924" i="64"/>
  <c r="W2977" i="64" s="1"/>
  <c r="W1530" i="64"/>
  <c r="CA2929" i="64"/>
  <c r="CA1535" i="64"/>
  <c r="BK2929" i="64"/>
  <c r="BK1535" i="64"/>
  <c r="AU2929" i="64"/>
  <c r="AU1535" i="64"/>
  <c r="AE2929" i="64"/>
  <c r="AE1535" i="64"/>
  <c r="CJ2928" i="64"/>
  <c r="CJ1534" i="64"/>
  <c r="CJ1549" i="64" s="1"/>
  <c r="BT2928" i="64"/>
  <c r="BT1534" i="64"/>
  <c r="BT1549" i="64" s="1"/>
  <c r="BD2928" i="64"/>
  <c r="BD1534" i="64"/>
  <c r="BD1549" i="64" s="1"/>
  <c r="AN2928" i="64"/>
  <c r="AN1534" i="64"/>
  <c r="AN1549" i="64" s="1"/>
  <c r="X2928" i="64"/>
  <c r="X1534" i="64"/>
  <c r="X1549" i="64" s="1"/>
  <c r="CC2925" i="64"/>
  <c r="CC2978" i="64" s="1"/>
  <c r="CC1531" i="64"/>
  <c r="CC1546" i="64" s="1"/>
  <c r="BM2925" i="64"/>
  <c r="BM2978" i="64" s="1"/>
  <c r="BM1531" i="64"/>
  <c r="BM1546" i="64" s="1"/>
  <c r="AW2925" i="64"/>
  <c r="AW2978" i="64" s="1"/>
  <c r="AW1531" i="64"/>
  <c r="AW1546" i="64" s="1"/>
  <c r="AG2925" i="64"/>
  <c r="AG2978" i="64" s="1"/>
  <c r="AG1531" i="64"/>
  <c r="AG1546" i="64" s="1"/>
  <c r="CH2924" i="64"/>
  <c r="CH2977" i="64" s="1"/>
  <c r="CH1530" i="64"/>
  <c r="BR2924" i="64"/>
  <c r="BR2977" i="64" s="1"/>
  <c r="BR1530" i="64"/>
  <c r="BB2924" i="64"/>
  <c r="BB2977" i="64" s="1"/>
  <c r="BB1530" i="64"/>
  <c r="AL2924" i="64"/>
  <c r="AL2977" i="64" s="1"/>
  <c r="AL1530" i="64"/>
  <c r="V2924" i="64"/>
  <c r="V2977" i="64" s="1"/>
  <c r="V1530" i="64"/>
  <c r="BZ2929" i="64"/>
  <c r="BZ1535" i="64"/>
  <c r="BJ2929" i="64"/>
  <c r="BJ1535" i="64"/>
  <c r="AT2929" i="64"/>
  <c r="AT1535" i="64"/>
  <c r="AD2929" i="64"/>
  <c r="AD1535" i="64"/>
  <c r="CI2928" i="64"/>
  <c r="CI1534" i="64"/>
  <c r="CI1549" i="64" s="1"/>
  <c r="BS2928" i="64"/>
  <c r="BS1534" i="64"/>
  <c r="BS1549" i="64" s="1"/>
  <c r="BC2928" i="64"/>
  <c r="BC1534" i="64"/>
  <c r="BC1549" i="64" s="1"/>
  <c r="AM2928" i="64"/>
  <c r="AM1534" i="64"/>
  <c r="AM1549" i="64" s="1"/>
  <c r="W2928" i="64"/>
  <c r="W1534" i="64"/>
  <c r="W1549" i="64" s="1"/>
  <c r="CB2925" i="64"/>
  <c r="CB2978" i="64" s="1"/>
  <c r="CB1531" i="64"/>
  <c r="CB1546" i="64" s="1"/>
  <c r="BL2925" i="64"/>
  <c r="BL2978" i="64" s="1"/>
  <c r="BL1531" i="64"/>
  <c r="BL1546" i="64" s="1"/>
  <c r="AV2925" i="64"/>
  <c r="AV2978" i="64" s="1"/>
  <c r="AV1531" i="64"/>
  <c r="AV1546" i="64" s="1"/>
  <c r="AF2925" i="64"/>
  <c r="AF2978" i="64" s="1"/>
  <c r="AF1531" i="64"/>
  <c r="AF1546" i="64" s="1"/>
  <c r="CG2924" i="64"/>
  <c r="CG2977" i="64" s="1"/>
  <c r="CG1530" i="64"/>
  <c r="BQ2924" i="64"/>
  <c r="BQ2977" i="64" s="1"/>
  <c r="BQ1530" i="64"/>
  <c r="BA2924" i="64"/>
  <c r="BA2977" i="64" s="1"/>
  <c r="BA1530" i="64"/>
  <c r="AK2924" i="64"/>
  <c r="AK2977" i="64" s="1"/>
  <c r="AK1530" i="64"/>
  <c r="U2924" i="64"/>
  <c r="U2977" i="64" s="1"/>
  <c r="U1530" i="64"/>
  <c r="BY2929" i="64"/>
  <c r="BY1535" i="64"/>
  <c r="BI2929" i="64"/>
  <c r="BI1535" i="64"/>
  <c r="AS2929" i="64"/>
  <c r="AS1535" i="64"/>
  <c r="AC2929" i="64"/>
  <c r="AC1535" i="64"/>
  <c r="CH2928" i="64"/>
  <c r="CH1534" i="64"/>
  <c r="CH1549" i="64" s="1"/>
  <c r="BR2928" i="64"/>
  <c r="BR1534" i="64"/>
  <c r="BR1549" i="64" s="1"/>
  <c r="BB2928" i="64"/>
  <c r="BB1534" i="64"/>
  <c r="BB1549" i="64" s="1"/>
  <c r="AL2928" i="64"/>
  <c r="AL1534" i="64"/>
  <c r="AL1549" i="64" s="1"/>
  <c r="V2928" i="64"/>
  <c r="V1534" i="64"/>
  <c r="V1549" i="64" s="1"/>
  <c r="CA2925" i="64"/>
  <c r="CA2978" i="64" s="1"/>
  <c r="CA1531" i="64"/>
  <c r="CA1546" i="64" s="1"/>
  <c r="BK2925" i="64"/>
  <c r="BK2978" i="64" s="1"/>
  <c r="BK1531" i="64"/>
  <c r="BK1546" i="64" s="1"/>
  <c r="AU2925" i="64"/>
  <c r="AU2978" i="64" s="1"/>
  <c r="AU1531" i="64"/>
  <c r="AU1546" i="64" s="1"/>
  <c r="AE2925" i="64"/>
  <c r="AE2978" i="64" s="1"/>
  <c r="AE1531" i="64"/>
  <c r="AE1546" i="64" s="1"/>
  <c r="CF2924" i="64"/>
  <c r="CF2977" i="64" s="1"/>
  <c r="CF1530" i="64"/>
  <c r="BP2924" i="64"/>
  <c r="BP2977" i="64" s="1"/>
  <c r="BP1530" i="64"/>
  <c r="AZ2924" i="64"/>
  <c r="AZ2977" i="64" s="1"/>
  <c r="AZ1530" i="64"/>
  <c r="AJ2924" i="64"/>
  <c r="AJ2977" i="64" s="1"/>
  <c r="AJ1530" i="64"/>
  <c r="T2924" i="64"/>
  <c r="T2977" i="64" s="1"/>
  <c r="T1530" i="64"/>
  <c r="BX2929" i="64"/>
  <c r="BX1535" i="64"/>
  <c r="BH2929" i="64"/>
  <c r="BH1535" i="64"/>
  <c r="AR2929" i="64"/>
  <c r="AR1535" i="64"/>
  <c r="AB2929" i="64"/>
  <c r="AB1535" i="64"/>
  <c r="CG2928" i="64"/>
  <c r="CG1534" i="64"/>
  <c r="CG1549" i="64" s="1"/>
  <c r="BQ2928" i="64"/>
  <c r="BQ1534" i="64"/>
  <c r="BQ1549" i="64" s="1"/>
  <c r="BA2928" i="64"/>
  <c r="BA1534" i="64"/>
  <c r="BA1549" i="64" s="1"/>
  <c r="AK2928" i="64"/>
  <c r="AK1534" i="64"/>
  <c r="AK1549" i="64" s="1"/>
  <c r="U2928" i="64"/>
  <c r="U1534" i="64"/>
  <c r="U1549" i="64" s="1"/>
  <c r="BZ2925" i="64"/>
  <c r="BZ2978" i="64" s="1"/>
  <c r="BZ1531" i="64"/>
  <c r="BZ1546" i="64" s="1"/>
  <c r="BJ2925" i="64"/>
  <c r="BJ2978" i="64" s="1"/>
  <c r="BJ1531" i="64"/>
  <c r="BJ1546" i="64" s="1"/>
  <c r="AT2925" i="64"/>
  <c r="AT2978" i="64" s="1"/>
  <c r="AT1531" i="64"/>
  <c r="AT1546" i="64" s="1"/>
  <c r="AD2925" i="64"/>
  <c r="AD2978" i="64" s="1"/>
  <c r="AD1531" i="64"/>
  <c r="AD1546" i="64" s="1"/>
  <c r="CE2924" i="64"/>
  <c r="CE2977" i="64" s="1"/>
  <c r="CE1530" i="64"/>
  <c r="BO2924" i="64"/>
  <c r="BO2977" i="64" s="1"/>
  <c r="BO1530" i="64"/>
  <c r="AY2924" i="64"/>
  <c r="AY2977" i="64" s="1"/>
  <c r="AY1530" i="64"/>
  <c r="AI2924" i="64"/>
  <c r="AI2977" i="64" s="1"/>
  <c r="AI1530" i="64"/>
  <c r="BW2929" i="64"/>
  <c r="BW1535" i="64"/>
  <c r="BG2929" i="64"/>
  <c r="BG1535" i="64"/>
  <c r="AQ2929" i="64"/>
  <c r="AQ1535" i="64"/>
  <c r="AA2929" i="64"/>
  <c r="AA1535" i="64"/>
  <c r="CF2928" i="64"/>
  <c r="CF1534" i="64"/>
  <c r="CF1549" i="64" s="1"/>
  <c r="BP2928" i="64"/>
  <c r="BP1534" i="64"/>
  <c r="BP1549" i="64" s="1"/>
  <c r="AZ2928" i="64"/>
  <c r="AZ1534" i="64"/>
  <c r="AZ1549" i="64" s="1"/>
  <c r="AJ2928" i="64"/>
  <c r="AJ1534" i="64"/>
  <c r="AJ1549" i="64" s="1"/>
  <c r="T2928" i="64"/>
  <c r="T1534" i="64"/>
  <c r="T1549" i="64" s="1"/>
  <c r="BY2925" i="64"/>
  <c r="BY2978" i="64" s="1"/>
  <c r="BY1531" i="64"/>
  <c r="BY1546" i="64" s="1"/>
  <c r="BI2925" i="64"/>
  <c r="BI2978" i="64" s="1"/>
  <c r="BI1531" i="64"/>
  <c r="BI1546" i="64" s="1"/>
  <c r="AS2925" i="64"/>
  <c r="AS2978" i="64" s="1"/>
  <c r="AS1531" i="64"/>
  <c r="AS1546" i="64" s="1"/>
  <c r="AC2925" i="64"/>
  <c r="AC2978" i="64" s="1"/>
  <c r="AC1531" i="64"/>
  <c r="AC1546" i="64" s="1"/>
  <c r="CD2924" i="64"/>
  <c r="CD2977" i="64" s="1"/>
  <c r="CD1530" i="64"/>
  <c r="BN2924" i="64"/>
  <c r="BN2977" i="64" s="1"/>
  <c r="BN1530" i="64"/>
  <c r="AX2924" i="64"/>
  <c r="AX2977" i="64" s="1"/>
  <c r="AX1530" i="64"/>
  <c r="AH2924" i="64"/>
  <c r="AH2977" i="64" s="1"/>
  <c r="AH1530" i="64"/>
  <c r="BV2929" i="64"/>
  <c r="BV1535" i="64"/>
  <c r="BF2929" i="64"/>
  <c r="BF1535" i="64"/>
  <c r="AP2929" i="64"/>
  <c r="AP1535" i="64"/>
  <c r="Z2929" i="64"/>
  <c r="Z1535" i="64"/>
  <c r="CE2928" i="64"/>
  <c r="CE1534" i="64"/>
  <c r="CE1549" i="64" s="1"/>
  <c r="BO2928" i="64"/>
  <c r="BO1534" i="64"/>
  <c r="BO1549" i="64" s="1"/>
  <c r="AY2928" i="64"/>
  <c r="AY1534" i="64"/>
  <c r="AY1549" i="64" s="1"/>
  <c r="AI2928" i="64"/>
  <c r="AI1534" i="64"/>
  <c r="AI1549" i="64" s="1"/>
  <c r="BX2925" i="64"/>
  <c r="BX2978" i="64" s="1"/>
  <c r="BX1531" i="64"/>
  <c r="BX1546" i="64" s="1"/>
  <c r="BH2925" i="64"/>
  <c r="BH2978" i="64" s="1"/>
  <c r="BH1531" i="64"/>
  <c r="BH1546" i="64" s="1"/>
  <c r="AR2925" i="64"/>
  <c r="AR2978" i="64" s="1"/>
  <c r="AR1531" i="64"/>
  <c r="AR1546" i="64" s="1"/>
  <c r="AB2925" i="64"/>
  <c r="AB2978" i="64" s="1"/>
  <c r="AB1531" i="64"/>
  <c r="CC2924" i="64"/>
  <c r="CC2977" i="64" s="1"/>
  <c r="CC1530" i="64"/>
  <c r="BM2924" i="64"/>
  <c r="BM2977" i="64" s="1"/>
  <c r="BM1530" i="64"/>
  <c r="AW2924" i="64"/>
  <c r="AW2977" i="64" s="1"/>
  <c r="AW1530" i="64"/>
  <c r="AG2924" i="64"/>
  <c r="AG2977" i="64" s="1"/>
  <c r="AG1530" i="64"/>
  <c r="CK2929" i="64"/>
  <c r="CK1535" i="64"/>
  <c r="BU2929" i="64"/>
  <c r="BU1535" i="64"/>
  <c r="BE2929" i="64"/>
  <c r="BE1535" i="64"/>
  <c r="AO2929" i="64"/>
  <c r="AO1535" i="64"/>
  <c r="Y2929" i="64"/>
  <c r="Y1535" i="64"/>
  <c r="CD2928" i="64"/>
  <c r="CD1534" i="64"/>
  <c r="CD1549" i="64" s="1"/>
  <c r="BN2928" i="64"/>
  <c r="BN1534" i="64"/>
  <c r="BN1549" i="64" s="1"/>
  <c r="AX2928" i="64"/>
  <c r="AX1534" i="64"/>
  <c r="AX1549" i="64" s="1"/>
  <c r="AH2928" i="64"/>
  <c r="AH1534" i="64"/>
  <c r="AH1549" i="64" s="1"/>
  <c r="BW2925" i="64"/>
  <c r="BW2978" i="64" s="1"/>
  <c r="BW1531" i="64"/>
  <c r="BW1546" i="64" s="1"/>
  <c r="BG2925" i="64"/>
  <c r="BG2978" i="64" s="1"/>
  <c r="BG1531" i="64"/>
  <c r="BG1546" i="64" s="1"/>
  <c r="AQ2925" i="64"/>
  <c r="AQ2978" i="64" s="1"/>
  <c r="AQ1531" i="64"/>
  <c r="AQ1546" i="64" s="1"/>
  <c r="AA2925" i="64"/>
  <c r="AA2978" i="64" s="1"/>
  <c r="AA1531" i="64"/>
  <c r="CB2924" i="64"/>
  <c r="CB2977" i="64" s="1"/>
  <c r="CB1530" i="64"/>
  <c r="BL2924" i="64"/>
  <c r="BL2977" i="64" s="1"/>
  <c r="BL1530" i="64"/>
  <c r="AV2924" i="64"/>
  <c r="AV2977" i="64" s="1"/>
  <c r="AV1530" i="64"/>
  <c r="AF2924" i="64"/>
  <c r="AF2977" i="64" s="1"/>
  <c r="AF1530" i="64"/>
  <c r="CJ2929" i="64"/>
  <c r="CJ1535" i="64"/>
  <c r="BT2929" i="64"/>
  <c r="BT1535" i="64"/>
  <c r="BD2929" i="64"/>
  <c r="BD1535" i="64"/>
  <c r="AN2929" i="64"/>
  <c r="AN1535" i="64"/>
  <c r="X2929" i="64"/>
  <c r="X1535" i="64"/>
  <c r="CC2928" i="64"/>
  <c r="CC1534" i="64"/>
  <c r="CC1549" i="64" s="1"/>
  <c r="BM2928" i="64"/>
  <c r="BM1534" i="64"/>
  <c r="BM1549" i="64" s="1"/>
  <c r="AW2928" i="64"/>
  <c r="AW1534" i="64"/>
  <c r="AW1549" i="64" s="1"/>
  <c r="AG2928" i="64"/>
  <c r="AG1534" i="64"/>
  <c r="AG1549" i="64" s="1"/>
  <c r="BV2925" i="64"/>
  <c r="BV2978" i="64" s="1"/>
  <c r="BV1531" i="64"/>
  <c r="BV1546" i="64" s="1"/>
  <c r="BF2925" i="64"/>
  <c r="BF2978" i="64" s="1"/>
  <c r="BF1531" i="64"/>
  <c r="BF1546" i="64" s="1"/>
  <c r="AP2925" i="64"/>
  <c r="AP2978" i="64" s="1"/>
  <c r="AP1531" i="64"/>
  <c r="AP1546" i="64" s="1"/>
  <c r="Z2925" i="64"/>
  <c r="Z2978" i="64" s="1"/>
  <c r="Z1531" i="64"/>
  <c r="CA2924" i="64"/>
  <c r="CA2977" i="64" s="1"/>
  <c r="CA1530" i="64"/>
  <c r="BK2924" i="64"/>
  <c r="BK2977" i="64" s="1"/>
  <c r="BK1530" i="64"/>
  <c r="AU2924" i="64"/>
  <c r="AU2977" i="64" s="1"/>
  <c r="AU1530" i="64"/>
  <c r="AE2924" i="64"/>
  <c r="AE2977" i="64" s="1"/>
  <c r="AE1530" i="64"/>
  <c r="CI2929" i="64"/>
  <c r="CI1535" i="64"/>
  <c r="BS2929" i="64"/>
  <c r="BS1535" i="64"/>
  <c r="BC2929" i="64"/>
  <c r="BC1535" i="64"/>
  <c r="AM2929" i="64"/>
  <c r="AM1535" i="64"/>
  <c r="W2929" i="64"/>
  <c r="W1535" i="64"/>
  <c r="CB2928" i="64"/>
  <c r="CB1534" i="64"/>
  <c r="CB1549" i="64" s="1"/>
  <c r="BL2928" i="64"/>
  <c r="BL1534" i="64"/>
  <c r="BL1549" i="64" s="1"/>
  <c r="AV2928" i="64"/>
  <c r="AV1534" i="64"/>
  <c r="AV1549" i="64" s="1"/>
  <c r="AF2928" i="64"/>
  <c r="AF1534" i="64"/>
  <c r="AF1549" i="64" s="1"/>
  <c r="CK2925" i="64"/>
  <c r="CK2978" i="64" s="1"/>
  <c r="CK1531" i="64"/>
  <c r="CK1546" i="64" s="1"/>
  <c r="BU2925" i="64"/>
  <c r="BU2978" i="64" s="1"/>
  <c r="BU1531" i="64"/>
  <c r="BU1546" i="64" s="1"/>
  <c r="BE2925" i="64"/>
  <c r="BE2978" i="64" s="1"/>
  <c r="BE1531" i="64"/>
  <c r="BE1546" i="64" s="1"/>
  <c r="AO2925" i="64"/>
  <c r="AO2978" i="64" s="1"/>
  <c r="AO1531" i="64"/>
  <c r="AO1546" i="64" s="1"/>
  <c r="Y2925" i="64"/>
  <c r="Y2978" i="64" s="1"/>
  <c r="Y1531" i="64"/>
  <c r="BZ2924" i="64"/>
  <c r="BZ2977" i="64" s="1"/>
  <c r="BZ1530" i="64"/>
  <c r="BJ2924" i="64"/>
  <c r="BJ2977" i="64" s="1"/>
  <c r="BJ1530" i="64"/>
  <c r="AT2924" i="64"/>
  <c r="AT2977" i="64" s="1"/>
  <c r="AT1530" i="64"/>
  <c r="AD2924" i="64"/>
  <c r="AD2977" i="64" s="1"/>
  <c r="AD1530" i="64"/>
  <c r="CH2929" i="64"/>
  <c r="CH1535" i="64"/>
  <c r="BR2929" i="64"/>
  <c r="BR1535" i="64"/>
  <c r="BB2929" i="64"/>
  <c r="BB1535" i="64"/>
  <c r="AL2929" i="64"/>
  <c r="AL1535" i="64"/>
  <c r="V2929" i="64"/>
  <c r="V1535" i="64"/>
  <c r="CA2928" i="64"/>
  <c r="CA1534" i="64"/>
  <c r="CA1549" i="64" s="1"/>
  <c r="BK2928" i="64"/>
  <c r="BK1534" i="64"/>
  <c r="BK1549" i="64" s="1"/>
  <c r="AU2928" i="64"/>
  <c r="AU1534" i="64"/>
  <c r="AU1549" i="64" s="1"/>
  <c r="AE2928" i="64"/>
  <c r="AE1534" i="64"/>
  <c r="AE1549" i="64" s="1"/>
  <c r="CJ2925" i="64"/>
  <c r="CJ2978" i="64" s="1"/>
  <c r="CJ1531" i="64"/>
  <c r="CJ1546" i="64" s="1"/>
  <c r="BT2925" i="64"/>
  <c r="BT2978" i="64" s="1"/>
  <c r="BT1531" i="64"/>
  <c r="BT1546" i="64" s="1"/>
  <c r="BD2925" i="64"/>
  <c r="BD2978" i="64" s="1"/>
  <c r="BD1531" i="64"/>
  <c r="BD1546" i="64" s="1"/>
  <c r="AN2925" i="64"/>
  <c r="AN2978" i="64" s="1"/>
  <c r="AN1531" i="64"/>
  <c r="AN1546" i="64" s="1"/>
  <c r="X2925" i="64"/>
  <c r="X2978" i="64" s="1"/>
  <c r="X1531" i="64"/>
  <c r="CA428" i="64"/>
  <c r="AV432" i="64"/>
  <c r="BK432" i="64"/>
  <c r="BY428" i="64"/>
  <c r="BI428" i="64"/>
  <c r="AS428" i="64"/>
  <c r="AC428" i="64"/>
  <c r="CG433" i="64"/>
  <c r="BQ433" i="64"/>
  <c r="BA433" i="64"/>
  <c r="AK433" i="64"/>
  <c r="U433" i="64"/>
  <c r="BZ432" i="64"/>
  <c r="BJ432" i="64"/>
  <c r="AT432" i="64"/>
  <c r="AD432" i="64"/>
  <c r="CI429" i="64"/>
  <c r="CI472" i="64" s="1"/>
  <c r="BS429" i="64"/>
  <c r="BS472" i="64" s="1"/>
  <c r="BC429" i="64"/>
  <c r="BC472" i="64" s="1"/>
  <c r="AM429" i="64"/>
  <c r="AM472" i="64" s="1"/>
  <c r="W429" i="64"/>
  <c r="W472" i="64" s="1"/>
  <c r="BU429" i="64"/>
  <c r="BU472" i="64" s="1"/>
  <c r="AL433" i="64"/>
  <c r="BX428" i="64"/>
  <c r="BH428" i="64"/>
  <c r="AR428" i="64"/>
  <c r="AB428" i="64"/>
  <c r="CF433" i="64"/>
  <c r="BP433" i="64"/>
  <c r="AZ433" i="64"/>
  <c r="AJ433" i="64"/>
  <c r="T433" i="64"/>
  <c r="BY432" i="64"/>
  <c r="BI432" i="64"/>
  <c r="AS432" i="64"/>
  <c r="AC432" i="64"/>
  <c r="CH429" i="64"/>
  <c r="CH472" i="64" s="1"/>
  <c r="BR429" i="64"/>
  <c r="BR472" i="64" s="1"/>
  <c r="BB429" i="64"/>
  <c r="BB472" i="64" s="1"/>
  <c r="AL429" i="64"/>
  <c r="AL472" i="64" s="1"/>
  <c r="V429" i="64"/>
  <c r="AM433" i="64"/>
  <c r="BJ428" i="64"/>
  <c r="BD429" i="64"/>
  <c r="BD472" i="64" s="1"/>
  <c r="BW428" i="64"/>
  <c r="BG428" i="64"/>
  <c r="AQ428" i="64"/>
  <c r="AA428" i="64"/>
  <c r="CE433" i="64"/>
  <c r="BO433" i="64"/>
  <c r="AY433" i="64"/>
  <c r="AI433" i="64"/>
  <c r="BX432" i="64"/>
  <c r="BH432" i="64"/>
  <c r="AR432" i="64"/>
  <c r="AB432" i="64"/>
  <c r="CG429" i="64"/>
  <c r="BQ429" i="64"/>
  <c r="BQ472" i="64" s="1"/>
  <c r="BA429" i="64"/>
  <c r="BA472" i="64" s="1"/>
  <c r="AK429" i="64"/>
  <c r="AK472" i="64" s="1"/>
  <c r="U429" i="64"/>
  <c r="U472" i="64" s="1"/>
  <c r="CK429" i="64"/>
  <c r="CK472" i="64" s="1"/>
  <c r="AT428" i="64"/>
  <c r="BT429" i="64"/>
  <c r="BT472" i="64" s="1"/>
  <c r="BV428" i="64"/>
  <c r="BF428" i="64"/>
  <c r="AP428" i="64"/>
  <c r="Z428" i="64"/>
  <c r="CD433" i="64"/>
  <c r="BN433" i="64"/>
  <c r="AX433" i="64"/>
  <c r="AH433" i="64"/>
  <c r="BW432" i="64"/>
  <c r="BG432" i="64"/>
  <c r="AQ432" i="64"/>
  <c r="AA432" i="64"/>
  <c r="CF429" i="64"/>
  <c r="CF472" i="64" s="1"/>
  <c r="BP429" i="64"/>
  <c r="BP472" i="64" s="1"/>
  <c r="AZ429" i="64"/>
  <c r="AZ472" i="64" s="1"/>
  <c r="AJ429" i="64"/>
  <c r="AJ472" i="64" s="1"/>
  <c r="T429" i="64"/>
  <c r="T472" i="64" s="1"/>
  <c r="AU428" i="64"/>
  <c r="AO429" i="64"/>
  <c r="CH433" i="64"/>
  <c r="X429" i="64"/>
  <c r="X472" i="64" s="1"/>
  <c r="CK428" i="64"/>
  <c r="BU428" i="64"/>
  <c r="BE428" i="64"/>
  <c r="AO428" i="64"/>
  <c r="Y428" i="64"/>
  <c r="CC433" i="64"/>
  <c r="BM433" i="64"/>
  <c r="AW433" i="64"/>
  <c r="AG433" i="64"/>
  <c r="BV432" i="64"/>
  <c r="BF432" i="64"/>
  <c r="AP432" i="64"/>
  <c r="Z432" i="64"/>
  <c r="CE429" i="64"/>
  <c r="CE472" i="64" s="1"/>
  <c r="BO429" i="64"/>
  <c r="BO472" i="64" s="1"/>
  <c r="AY429" i="64"/>
  <c r="AY472" i="64" s="1"/>
  <c r="AI429" i="64"/>
  <c r="AI472" i="64" s="1"/>
  <c r="CI433" i="64"/>
  <c r="CA432" i="64"/>
  <c r="CJ428" i="64"/>
  <c r="BT428" i="64"/>
  <c r="BD428" i="64"/>
  <c r="AN428" i="64"/>
  <c r="X428" i="64"/>
  <c r="CB433" i="64"/>
  <c r="BL433" i="64"/>
  <c r="AV433" i="64"/>
  <c r="AF433" i="64"/>
  <c r="CK432" i="64"/>
  <c r="BU432" i="64"/>
  <c r="BE432" i="64"/>
  <c r="AO432" i="64"/>
  <c r="Y432" i="64"/>
  <c r="CD429" i="64"/>
  <c r="CD472" i="64" s="1"/>
  <c r="BN429" i="64"/>
  <c r="BN472" i="64" s="1"/>
  <c r="AX429" i="64"/>
  <c r="AX472" i="64" s="1"/>
  <c r="AH429" i="64"/>
  <c r="BS433" i="64"/>
  <c r="CI428" i="64"/>
  <c r="BS428" i="64"/>
  <c r="BC428" i="64"/>
  <c r="AM428" i="64"/>
  <c r="W428" i="64"/>
  <c r="CA433" i="64"/>
  <c r="BK433" i="64"/>
  <c r="AU433" i="64"/>
  <c r="AE433" i="64"/>
  <c r="CJ432" i="64"/>
  <c r="BT432" i="64"/>
  <c r="BD432" i="64"/>
  <c r="AN432" i="64"/>
  <c r="X432" i="64"/>
  <c r="CC429" i="64"/>
  <c r="CC472" i="64" s="1"/>
  <c r="BM429" i="64"/>
  <c r="BM472" i="64" s="1"/>
  <c r="AW429" i="64"/>
  <c r="AG429" i="64"/>
  <c r="AG472" i="64" s="1"/>
  <c r="BC433" i="64"/>
  <c r="BR433" i="64"/>
  <c r="CH428" i="64"/>
  <c r="BR428" i="64"/>
  <c r="BB428" i="64"/>
  <c r="AL428" i="64"/>
  <c r="V428" i="64"/>
  <c r="BZ433" i="64"/>
  <c r="BJ433" i="64"/>
  <c r="AT433" i="64"/>
  <c r="AD433" i="64"/>
  <c r="CI432" i="64"/>
  <c r="BS432" i="64"/>
  <c r="BC432" i="64"/>
  <c r="AM432" i="64"/>
  <c r="W432" i="64"/>
  <c r="CB429" i="64"/>
  <c r="BL429" i="64"/>
  <c r="BL472" i="64" s="1"/>
  <c r="AV429" i="64"/>
  <c r="AV472" i="64" s="1"/>
  <c r="AF429" i="64"/>
  <c r="AF472" i="64" s="1"/>
  <c r="CB432" i="64"/>
  <c r="AE432" i="64"/>
  <c r="CG428" i="64"/>
  <c r="BQ428" i="64"/>
  <c r="BA428" i="64"/>
  <c r="AK428" i="64"/>
  <c r="U428" i="64"/>
  <c r="BY433" i="64"/>
  <c r="BI433" i="64"/>
  <c r="AS433" i="64"/>
  <c r="AC433" i="64"/>
  <c r="CH432" i="64"/>
  <c r="BR432" i="64"/>
  <c r="BB432" i="64"/>
  <c r="AL432" i="64"/>
  <c r="V432" i="64"/>
  <c r="CA429" i="64"/>
  <c r="CA472" i="64" s="1"/>
  <c r="BK429" i="64"/>
  <c r="BK472" i="64" s="1"/>
  <c r="AU429" i="64"/>
  <c r="AU472" i="64" s="1"/>
  <c r="AE429" i="64"/>
  <c r="AE472" i="64" s="1"/>
  <c r="AF432" i="64"/>
  <c r="BB433" i="64"/>
  <c r="CF428" i="64"/>
  <c r="BP428" i="64"/>
  <c r="AZ428" i="64"/>
  <c r="AJ428" i="64"/>
  <c r="T428" i="64"/>
  <c r="BX433" i="64"/>
  <c r="BH433" i="64"/>
  <c r="AR433" i="64"/>
  <c r="AB433" i="64"/>
  <c r="CG432" i="64"/>
  <c r="BQ432" i="64"/>
  <c r="BA432" i="64"/>
  <c r="AK432" i="64"/>
  <c r="U432" i="64"/>
  <c r="BZ429" i="64"/>
  <c r="BZ472" i="64" s="1"/>
  <c r="BJ429" i="64"/>
  <c r="BJ472" i="64" s="1"/>
  <c r="AT429" i="64"/>
  <c r="AT472" i="64" s="1"/>
  <c r="AD429" i="64"/>
  <c r="AD472" i="64" s="1"/>
  <c r="BL432" i="64"/>
  <c r="BZ428" i="64"/>
  <c r="AU432" i="64"/>
  <c r="CE428" i="64"/>
  <c r="BO428" i="64"/>
  <c r="AY428" i="64"/>
  <c r="AI428" i="64"/>
  <c r="BW433" i="64"/>
  <c r="BG433" i="64"/>
  <c r="AQ433" i="64"/>
  <c r="AA433" i="64"/>
  <c r="CF432" i="64"/>
  <c r="BP432" i="64"/>
  <c r="AZ432" i="64"/>
  <c r="AJ432" i="64"/>
  <c r="T432" i="64"/>
  <c r="BY429" i="64"/>
  <c r="BI429" i="64"/>
  <c r="BI472" i="64" s="1"/>
  <c r="AS429" i="64"/>
  <c r="AS472" i="64" s="1"/>
  <c r="AC429" i="64"/>
  <c r="AC472" i="64" s="1"/>
  <c r="AE428" i="64"/>
  <c r="Y429" i="64"/>
  <c r="Y472" i="64" s="1"/>
  <c r="CJ429" i="64"/>
  <c r="CJ472" i="64" s="1"/>
  <c r="CD428" i="64"/>
  <c r="BN428" i="64"/>
  <c r="AX428" i="64"/>
  <c r="AH428" i="64"/>
  <c r="BV433" i="64"/>
  <c r="BF433" i="64"/>
  <c r="AP433" i="64"/>
  <c r="Z433" i="64"/>
  <c r="CE432" i="64"/>
  <c r="BO432" i="64"/>
  <c r="AY432" i="64"/>
  <c r="AI432" i="64"/>
  <c r="BX429" i="64"/>
  <c r="BX472" i="64" s="1"/>
  <c r="BH429" i="64"/>
  <c r="BH472" i="64" s="1"/>
  <c r="AR429" i="64"/>
  <c r="AR472" i="64" s="1"/>
  <c r="AB429" i="64"/>
  <c r="AB472" i="64" s="1"/>
  <c r="W433" i="64"/>
  <c r="AD428" i="64"/>
  <c r="AN429" i="64"/>
  <c r="CC428" i="64"/>
  <c r="BM428" i="64"/>
  <c r="AW428" i="64"/>
  <c r="AG428" i="64"/>
  <c r="CK433" i="64"/>
  <c r="BU433" i="64"/>
  <c r="BE433" i="64"/>
  <c r="AO433" i="64"/>
  <c r="Y433" i="64"/>
  <c r="CD432" i="64"/>
  <c r="BN432" i="64"/>
  <c r="AX432" i="64"/>
  <c r="AH432" i="64"/>
  <c r="BW429" i="64"/>
  <c r="BW472" i="64" s="1"/>
  <c r="BG429" i="64"/>
  <c r="BG472" i="64" s="1"/>
  <c r="AQ429" i="64"/>
  <c r="AQ472" i="64" s="1"/>
  <c r="AA429" i="64"/>
  <c r="AA472" i="64" s="1"/>
  <c r="BK428" i="64"/>
  <c r="BE429" i="64"/>
  <c r="BE472" i="64" s="1"/>
  <c r="V433" i="64"/>
  <c r="CB428" i="64"/>
  <c r="BL428" i="64"/>
  <c r="AV428" i="64"/>
  <c r="AF428" i="64"/>
  <c r="CJ433" i="64"/>
  <c r="BT433" i="64"/>
  <c r="BD433" i="64"/>
  <c r="AN433" i="64"/>
  <c r="X433" i="64"/>
  <c r="CC432" i="64"/>
  <c r="BM432" i="64"/>
  <c r="AW432" i="64"/>
  <c r="AG432" i="64"/>
  <c r="BV429" i="64"/>
  <c r="BV472" i="64" s="1"/>
  <c r="BF429" i="64"/>
  <c r="BF472" i="64" s="1"/>
  <c r="AP429" i="64"/>
  <c r="AP472" i="64" s="1"/>
  <c r="Z429" i="64"/>
  <c r="Z472" i="64" s="1"/>
  <c r="AY484" i="64"/>
  <c r="AY538" i="64"/>
  <c r="AO479" i="64"/>
  <c r="AO533" i="64"/>
  <c r="CJ479" i="64"/>
  <c r="CJ533" i="64"/>
  <c r="BT479" i="64"/>
  <c r="BT533" i="64"/>
  <c r="BD479" i="64"/>
  <c r="BD533" i="64"/>
  <c r="AN479" i="64"/>
  <c r="AN533" i="64"/>
  <c r="X479" i="64"/>
  <c r="X533" i="64"/>
  <c r="CB484" i="64"/>
  <c r="CB538" i="64"/>
  <c r="BL484" i="64"/>
  <c r="BL538" i="64"/>
  <c r="AV484" i="64"/>
  <c r="AV538" i="64"/>
  <c r="AF484" i="64"/>
  <c r="AF538" i="64"/>
  <c r="CK483" i="64"/>
  <c r="CK537" i="64"/>
  <c r="BU483" i="64"/>
  <c r="BU537" i="64"/>
  <c r="BE483" i="64"/>
  <c r="BE537" i="64"/>
  <c r="AO483" i="64"/>
  <c r="AO537" i="64"/>
  <c r="Y483" i="64"/>
  <c r="Y537" i="64"/>
  <c r="CD480" i="64"/>
  <c r="CD523" i="64" s="1"/>
  <c r="CD534" i="64"/>
  <c r="BN480" i="64"/>
  <c r="BN523" i="64" s="1"/>
  <c r="BN534" i="64"/>
  <c r="AX480" i="64"/>
  <c r="AX523" i="64" s="1"/>
  <c r="AX534" i="64"/>
  <c r="AH480" i="64"/>
  <c r="AH523" i="64" s="1"/>
  <c r="AH534" i="64"/>
  <c r="AQ479" i="64"/>
  <c r="AQ533" i="64"/>
  <c r="CI479" i="64"/>
  <c r="CI533" i="64"/>
  <c r="BS479" i="64"/>
  <c r="BS533" i="64"/>
  <c r="BC479" i="64"/>
  <c r="BC533" i="64"/>
  <c r="AM479" i="64"/>
  <c r="AM533" i="64"/>
  <c r="W479" i="64"/>
  <c r="W533" i="64"/>
  <c r="CA484" i="64"/>
  <c r="CA538" i="64"/>
  <c r="BK484" i="64"/>
  <c r="BK538" i="64"/>
  <c r="AU484" i="64"/>
  <c r="AU538" i="64"/>
  <c r="AE484" i="64"/>
  <c r="AE538" i="64"/>
  <c r="CJ483" i="64"/>
  <c r="CJ537" i="64"/>
  <c r="BT483" i="64"/>
  <c r="BT537" i="64"/>
  <c r="BD483" i="64"/>
  <c r="BD537" i="64"/>
  <c r="AN483" i="64"/>
  <c r="AN537" i="64"/>
  <c r="X483" i="64"/>
  <c r="X537" i="64"/>
  <c r="CC480" i="64"/>
  <c r="CC523" i="64" s="1"/>
  <c r="CC534" i="64"/>
  <c r="BM480" i="64"/>
  <c r="BM534" i="64"/>
  <c r="AW480" i="64"/>
  <c r="AW523" i="64" s="1"/>
  <c r="AW534" i="64"/>
  <c r="AG480" i="64"/>
  <c r="AG523" i="64" s="1"/>
  <c r="AG534" i="64"/>
  <c r="BO484" i="64"/>
  <c r="BO538" i="64"/>
  <c r="CH479" i="64"/>
  <c r="CH533" i="64"/>
  <c r="BR479" i="64"/>
  <c r="BR533" i="64"/>
  <c r="BB479" i="64"/>
  <c r="BB533" i="64"/>
  <c r="AL479" i="64"/>
  <c r="AL533" i="64"/>
  <c r="V479" i="64"/>
  <c r="V533" i="64"/>
  <c r="BZ484" i="64"/>
  <c r="BZ538" i="64"/>
  <c r="BJ484" i="64"/>
  <c r="BJ538" i="64"/>
  <c r="AT484" i="64"/>
  <c r="AT538" i="64"/>
  <c r="AD484" i="64"/>
  <c r="AD538" i="64"/>
  <c r="CI483" i="64"/>
  <c r="CI537" i="64"/>
  <c r="BS483" i="64"/>
  <c r="BS537" i="64"/>
  <c r="BC483" i="64"/>
  <c r="BC537" i="64"/>
  <c r="AM483" i="64"/>
  <c r="AM537" i="64"/>
  <c r="W483" i="64"/>
  <c r="W537" i="64"/>
  <c r="CB480" i="64"/>
  <c r="CB523" i="64" s="1"/>
  <c r="CB534" i="64"/>
  <c r="BL480" i="64"/>
  <c r="BL523" i="64" s="1"/>
  <c r="BL534" i="64"/>
  <c r="AV480" i="64"/>
  <c r="AV523" i="64" s="1"/>
  <c r="AV534" i="64"/>
  <c r="AF480" i="64"/>
  <c r="AF523" i="64" s="1"/>
  <c r="AF534" i="64"/>
  <c r="CG479" i="64"/>
  <c r="CG533" i="64"/>
  <c r="BQ479" i="64"/>
  <c r="BQ533" i="64"/>
  <c r="BA479" i="64"/>
  <c r="BA533" i="64"/>
  <c r="AK479" i="64"/>
  <c r="AK533" i="64"/>
  <c r="U479" i="64"/>
  <c r="U533" i="64"/>
  <c r="BY484" i="64"/>
  <c r="BY538" i="64"/>
  <c r="BI484" i="64"/>
  <c r="BI538" i="64"/>
  <c r="AS484" i="64"/>
  <c r="AS538" i="64"/>
  <c r="AC484" i="64"/>
  <c r="AC538" i="64"/>
  <c r="CH483" i="64"/>
  <c r="CH537" i="64"/>
  <c r="BR483" i="64"/>
  <c r="BR537" i="64"/>
  <c r="BB483" i="64"/>
  <c r="BB537" i="64"/>
  <c r="AL483" i="64"/>
  <c r="AL537" i="64"/>
  <c r="V483" i="64"/>
  <c r="V537" i="64"/>
  <c r="CA480" i="64"/>
  <c r="CA523" i="64" s="1"/>
  <c r="CA534" i="64"/>
  <c r="BK480" i="64"/>
  <c r="BK523" i="64" s="1"/>
  <c r="BK534" i="64"/>
  <c r="AU480" i="64"/>
  <c r="AU523" i="64" s="1"/>
  <c r="AU534" i="64"/>
  <c r="AE480" i="64"/>
  <c r="AE523" i="64" s="1"/>
  <c r="AE534" i="64"/>
  <c r="BG479" i="64"/>
  <c r="BG533" i="64"/>
  <c r="CF479" i="64"/>
  <c r="CF533" i="64"/>
  <c r="BP479" i="64"/>
  <c r="BP533" i="64"/>
  <c r="AZ479" i="64"/>
  <c r="AZ533" i="64"/>
  <c r="AJ479" i="64"/>
  <c r="AJ533" i="64"/>
  <c r="T479" i="64"/>
  <c r="T533" i="64"/>
  <c r="BX484" i="64"/>
  <c r="BX538" i="64"/>
  <c r="BH484" i="64"/>
  <c r="BH538" i="64"/>
  <c r="AR484" i="64"/>
  <c r="AR538" i="64"/>
  <c r="AB484" i="64"/>
  <c r="AB538" i="64"/>
  <c r="CG483" i="64"/>
  <c r="CG537" i="64"/>
  <c r="BQ483" i="64"/>
  <c r="BQ537" i="64"/>
  <c r="BA483" i="64"/>
  <c r="BA537" i="64"/>
  <c r="AK483" i="64"/>
  <c r="AK537" i="64"/>
  <c r="U483" i="64"/>
  <c r="U537" i="64"/>
  <c r="BZ480" i="64"/>
  <c r="BZ523" i="64" s="1"/>
  <c r="BZ534" i="64"/>
  <c r="BJ480" i="64"/>
  <c r="BJ523" i="64" s="1"/>
  <c r="BJ534" i="64"/>
  <c r="AT480" i="64"/>
  <c r="AT523" i="64" s="1"/>
  <c r="AT534" i="64"/>
  <c r="AD480" i="64"/>
  <c r="AD534" i="64"/>
  <c r="BO479" i="64"/>
  <c r="BO533" i="64"/>
  <c r="AI479" i="64"/>
  <c r="AI533" i="64"/>
  <c r="AQ484" i="64"/>
  <c r="AQ538" i="64"/>
  <c r="AA484" i="64"/>
  <c r="AA538" i="64"/>
  <c r="CF483" i="64"/>
  <c r="CF537" i="64"/>
  <c r="BP483" i="64"/>
  <c r="BP537" i="64"/>
  <c r="AZ483" i="64"/>
  <c r="AZ537" i="64"/>
  <c r="AJ483" i="64"/>
  <c r="AJ537" i="64"/>
  <c r="T483" i="64"/>
  <c r="T537" i="64"/>
  <c r="BY480" i="64"/>
  <c r="BY523" i="64" s="1"/>
  <c r="BY534" i="64"/>
  <c r="BI480" i="64"/>
  <c r="BI534" i="64"/>
  <c r="AS480" i="64"/>
  <c r="AS523" i="64" s="1"/>
  <c r="AS534" i="64"/>
  <c r="AC480" i="64"/>
  <c r="AC523" i="64" s="1"/>
  <c r="AC534" i="64"/>
  <c r="BQ480" i="64"/>
  <c r="BQ523" i="64" s="1"/>
  <c r="BQ534" i="64"/>
  <c r="CE479" i="64"/>
  <c r="CE533" i="64"/>
  <c r="AY479" i="64"/>
  <c r="AY533" i="64"/>
  <c r="BW484" i="64"/>
  <c r="BW538" i="64"/>
  <c r="BG484" i="64"/>
  <c r="BG538" i="64"/>
  <c r="CD479" i="64"/>
  <c r="CD533" i="64"/>
  <c r="BN479" i="64"/>
  <c r="BN533" i="64"/>
  <c r="AX479" i="64"/>
  <c r="AX533" i="64"/>
  <c r="AH479" i="64"/>
  <c r="AH533" i="64"/>
  <c r="BV484" i="64"/>
  <c r="BV538" i="64"/>
  <c r="BF484" i="64"/>
  <c r="BF538" i="64"/>
  <c r="AP484" i="64"/>
  <c r="AP538" i="64"/>
  <c r="Z484" i="64"/>
  <c r="Z538" i="64"/>
  <c r="CE483" i="64"/>
  <c r="CE537" i="64"/>
  <c r="BO483" i="64"/>
  <c r="BO537" i="64"/>
  <c r="AY483" i="64"/>
  <c r="AY537" i="64"/>
  <c r="AI483" i="64"/>
  <c r="AI537" i="64"/>
  <c r="BX480" i="64"/>
  <c r="BX523" i="64" s="1"/>
  <c r="BX534" i="64"/>
  <c r="BH480" i="64"/>
  <c r="BH523" i="64" s="1"/>
  <c r="BH534" i="64"/>
  <c r="AR480" i="64"/>
  <c r="AR523" i="64" s="1"/>
  <c r="AR534" i="64"/>
  <c r="AB480" i="64"/>
  <c r="AB534" i="64"/>
  <c r="BX483" i="64"/>
  <c r="BX537" i="64"/>
  <c r="CC479" i="64"/>
  <c r="CC533" i="64"/>
  <c r="AW479" i="64"/>
  <c r="AW533" i="64"/>
  <c r="AG479" i="64"/>
  <c r="AG533" i="64"/>
  <c r="CK484" i="64"/>
  <c r="CK538" i="64"/>
  <c r="BE484" i="64"/>
  <c r="BE538" i="64"/>
  <c r="AO484" i="64"/>
  <c r="AO538" i="64"/>
  <c r="Y484" i="64"/>
  <c r="Y538" i="64"/>
  <c r="CD483" i="64"/>
  <c r="CD537" i="64"/>
  <c r="BN483" i="64"/>
  <c r="BN537" i="64"/>
  <c r="AX483" i="64"/>
  <c r="AX537" i="64"/>
  <c r="AH483" i="64"/>
  <c r="AH537" i="64"/>
  <c r="BW480" i="64"/>
  <c r="BW523" i="64" s="1"/>
  <c r="BW534" i="64"/>
  <c r="BG480" i="64"/>
  <c r="BG523" i="64" s="1"/>
  <c r="BG534" i="64"/>
  <c r="AQ480" i="64"/>
  <c r="AQ523" i="64" s="1"/>
  <c r="AQ534" i="64"/>
  <c r="AA480" i="64"/>
  <c r="AA523" i="64" s="1"/>
  <c r="AA534" i="64"/>
  <c r="BM479" i="64"/>
  <c r="BM533" i="64"/>
  <c r="BU484" i="64"/>
  <c r="BU538" i="64"/>
  <c r="CB479" i="64"/>
  <c r="CB533" i="64"/>
  <c r="BL479" i="64"/>
  <c r="BL533" i="64"/>
  <c r="AV479" i="64"/>
  <c r="AV533" i="64"/>
  <c r="AF479" i="64"/>
  <c r="AF533" i="64"/>
  <c r="CJ484" i="64"/>
  <c r="CJ538" i="64"/>
  <c r="BT484" i="64"/>
  <c r="BT538" i="64"/>
  <c r="BD484" i="64"/>
  <c r="BD538" i="64"/>
  <c r="AN484" i="64"/>
  <c r="AN538" i="64"/>
  <c r="X484" i="64"/>
  <c r="X538" i="64"/>
  <c r="CC483" i="64"/>
  <c r="CC537" i="64"/>
  <c r="BM483" i="64"/>
  <c r="BM537" i="64"/>
  <c r="AW483" i="64"/>
  <c r="AW537" i="64"/>
  <c r="AG483" i="64"/>
  <c r="AG537" i="64"/>
  <c r="BV480" i="64"/>
  <c r="BV523" i="64" s="1"/>
  <c r="BV534" i="64"/>
  <c r="BF480" i="64"/>
  <c r="BF523" i="64" s="1"/>
  <c r="BF534" i="64"/>
  <c r="AP480" i="64"/>
  <c r="AP523" i="64" s="1"/>
  <c r="AP534" i="64"/>
  <c r="Z480" i="64"/>
  <c r="Z534" i="64"/>
  <c r="AK480" i="64"/>
  <c r="AK523" i="64" s="1"/>
  <c r="AK534" i="64"/>
  <c r="CA479" i="64"/>
  <c r="CA533" i="64"/>
  <c r="BK479" i="64"/>
  <c r="BK533" i="64"/>
  <c r="AU479" i="64"/>
  <c r="AU533" i="64"/>
  <c r="AE479" i="64"/>
  <c r="AE533" i="64"/>
  <c r="CI484" i="64"/>
  <c r="CI538" i="64"/>
  <c r="BS484" i="64"/>
  <c r="BS538" i="64"/>
  <c r="BC484" i="64"/>
  <c r="BC538" i="64"/>
  <c r="AM484" i="64"/>
  <c r="AM538" i="64"/>
  <c r="W484" i="64"/>
  <c r="W538" i="64"/>
  <c r="CB483" i="64"/>
  <c r="CB537" i="64"/>
  <c r="BL483" i="64"/>
  <c r="BL537" i="64"/>
  <c r="AV483" i="64"/>
  <c r="AV537" i="64"/>
  <c r="AF483" i="64"/>
  <c r="AF537" i="64"/>
  <c r="CK480" i="64"/>
  <c r="CK523" i="64" s="1"/>
  <c r="CK534" i="64"/>
  <c r="BU480" i="64"/>
  <c r="BU523" i="64" s="1"/>
  <c r="BU534" i="64"/>
  <c r="BE480" i="64"/>
  <c r="BE523" i="64" s="1"/>
  <c r="BE534" i="64"/>
  <c r="AO480" i="64"/>
  <c r="AO523" i="64" s="1"/>
  <c r="AO534" i="64"/>
  <c r="Y480" i="64"/>
  <c r="Y523" i="64" s="1"/>
  <c r="Y534" i="64"/>
  <c r="AR483" i="64"/>
  <c r="AR537" i="64"/>
  <c r="BZ479" i="64"/>
  <c r="BZ533" i="64"/>
  <c r="BJ479" i="64"/>
  <c r="BJ533" i="64"/>
  <c r="AT479" i="64"/>
  <c r="AT533" i="64"/>
  <c r="AD479" i="64"/>
  <c r="AD533" i="64"/>
  <c r="CH484" i="64"/>
  <c r="CH538" i="64"/>
  <c r="BR484" i="64"/>
  <c r="BR538" i="64"/>
  <c r="BB484" i="64"/>
  <c r="BB538" i="64"/>
  <c r="AL484" i="64"/>
  <c r="AL538" i="64"/>
  <c r="V484" i="64"/>
  <c r="V538" i="64"/>
  <c r="CA483" i="64"/>
  <c r="CA537" i="64"/>
  <c r="BK483" i="64"/>
  <c r="BK537" i="64"/>
  <c r="AU483" i="64"/>
  <c r="AU537" i="64"/>
  <c r="AE483" i="64"/>
  <c r="AE537" i="64"/>
  <c r="CJ480" i="64"/>
  <c r="CJ523" i="64" s="1"/>
  <c r="CJ534" i="64"/>
  <c r="BT480" i="64"/>
  <c r="BT523" i="64" s="1"/>
  <c r="BT534" i="64"/>
  <c r="BD480" i="64"/>
  <c r="BD534" i="64"/>
  <c r="AN480" i="64"/>
  <c r="AN523" i="64" s="1"/>
  <c r="AN534" i="64"/>
  <c r="X480" i="64"/>
  <c r="X523" i="64" s="1"/>
  <c r="X534" i="64"/>
  <c r="BH483" i="64"/>
  <c r="BH537" i="64"/>
  <c r="BY479" i="64"/>
  <c r="BY533" i="64"/>
  <c r="BI479" i="64"/>
  <c r="BI533" i="64"/>
  <c r="AS479" i="64"/>
  <c r="AS533" i="64"/>
  <c r="AC479" i="64"/>
  <c r="AC533" i="64"/>
  <c r="CG484" i="64"/>
  <c r="CG538" i="64"/>
  <c r="BQ484" i="64"/>
  <c r="BQ538" i="64"/>
  <c r="BA484" i="64"/>
  <c r="BA538" i="64"/>
  <c r="AK484" i="64"/>
  <c r="AK538" i="64"/>
  <c r="U484" i="64"/>
  <c r="U538" i="64"/>
  <c r="BZ483" i="64"/>
  <c r="BZ537" i="64"/>
  <c r="BJ483" i="64"/>
  <c r="BJ537" i="64"/>
  <c r="AT483" i="64"/>
  <c r="AT537" i="64"/>
  <c r="AD483" i="64"/>
  <c r="AD537" i="64"/>
  <c r="CI480" i="64"/>
  <c r="CI523" i="64" s="1"/>
  <c r="CI534" i="64"/>
  <c r="BS480" i="64"/>
  <c r="BS523" i="64" s="1"/>
  <c r="BS534" i="64"/>
  <c r="BC480" i="64"/>
  <c r="BC523" i="64" s="1"/>
  <c r="BC534" i="64"/>
  <c r="AM480" i="64"/>
  <c r="AM534" i="64"/>
  <c r="W480" i="64"/>
  <c r="W523" i="64" s="1"/>
  <c r="W534" i="64"/>
  <c r="AI484" i="64"/>
  <c r="AI538" i="64"/>
  <c r="U480" i="64"/>
  <c r="U523" i="64" s="1"/>
  <c r="U534" i="64"/>
  <c r="BX479" i="64"/>
  <c r="BX533" i="64"/>
  <c r="BH479" i="64"/>
  <c r="BH533" i="64"/>
  <c r="AR479" i="64"/>
  <c r="AR533" i="64"/>
  <c r="AB479" i="64"/>
  <c r="AB533" i="64"/>
  <c r="CF484" i="64"/>
  <c r="CF538" i="64"/>
  <c r="BP484" i="64"/>
  <c r="BP538" i="64"/>
  <c r="AZ484" i="64"/>
  <c r="AZ538" i="64"/>
  <c r="AJ484" i="64"/>
  <c r="AJ538" i="64"/>
  <c r="T484" i="64"/>
  <c r="T538" i="64"/>
  <c r="BY483" i="64"/>
  <c r="BY537" i="64"/>
  <c r="BI483" i="64"/>
  <c r="BI537" i="64"/>
  <c r="AS483" i="64"/>
  <c r="AS537" i="64"/>
  <c r="AC483" i="64"/>
  <c r="AC537" i="64"/>
  <c r="CH480" i="64"/>
  <c r="CH523" i="64" s="1"/>
  <c r="CH534" i="64"/>
  <c r="BR480" i="64"/>
  <c r="BR523" i="64" s="1"/>
  <c r="BR534" i="64"/>
  <c r="BB480" i="64"/>
  <c r="BB523" i="64" s="1"/>
  <c r="BB534" i="64"/>
  <c r="AL480" i="64"/>
  <c r="AL523" i="64" s="1"/>
  <c r="AL534" i="64"/>
  <c r="V480" i="64"/>
  <c r="V523" i="64" s="1"/>
  <c r="V534" i="64"/>
  <c r="CE484" i="64"/>
  <c r="CE538" i="64"/>
  <c r="CG480" i="64"/>
  <c r="CG523" i="64" s="1"/>
  <c r="CG534" i="64"/>
  <c r="AA479" i="64"/>
  <c r="AA533" i="64"/>
  <c r="AB483" i="64"/>
  <c r="AB537" i="64"/>
  <c r="BA480" i="64"/>
  <c r="BA523" i="64" s="1"/>
  <c r="BA534" i="64"/>
  <c r="BV479" i="64"/>
  <c r="BV533" i="64"/>
  <c r="BF479" i="64"/>
  <c r="BF533" i="64"/>
  <c r="AP479" i="64"/>
  <c r="AP533" i="64"/>
  <c r="Z479" i="64"/>
  <c r="Z533" i="64"/>
  <c r="CD484" i="64"/>
  <c r="CD538" i="64"/>
  <c r="BN484" i="64"/>
  <c r="BN538" i="64"/>
  <c r="AX484" i="64"/>
  <c r="AX538" i="64"/>
  <c r="AH484" i="64"/>
  <c r="AH538" i="64"/>
  <c r="BW483" i="64"/>
  <c r="BW537" i="64"/>
  <c r="BG483" i="64"/>
  <c r="BG537" i="64"/>
  <c r="AQ483" i="64"/>
  <c r="AQ537" i="64"/>
  <c r="AA483" i="64"/>
  <c r="AA537" i="64"/>
  <c r="CF480" i="64"/>
  <c r="CF534" i="64"/>
  <c r="BP480" i="64"/>
  <c r="BP523" i="64" s="1"/>
  <c r="BP534" i="64"/>
  <c r="AZ480" i="64"/>
  <c r="AZ523" i="64" s="1"/>
  <c r="AZ534" i="64"/>
  <c r="AJ480" i="64"/>
  <c r="AJ523" i="64" s="1"/>
  <c r="AJ534" i="64"/>
  <c r="T480" i="64"/>
  <c r="T523" i="64" s="1"/>
  <c r="T534" i="64"/>
  <c r="BW479" i="64"/>
  <c r="BW533" i="64"/>
  <c r="CK479" i="64"/>
  <c r="CK533" i="64"/>
  <c r="BU479" i="64"/>
  <c r="BU533" i="64"/>
  <c r="BE479" i="64"/>
  <c r="BE533" i="64"/>
  <c r="Y479" i="64"/>
  <c r="Y533" i="64"/>
  <c r="CC484" i="64"/>
  <c r="CC538" i="64"/>
  <c r="BM484" i="64"/>
  <c r="BM538" i="64"/>
  <c r="AW484" i="64"/>
  <c r="AW538" i="64"/>
  <c r="AG484" i="64"/>
  <c r="AG538" i="64"/>
  <c r="BV483" i="64"/>
  <c r="BV537" i="64"/>
  <c r="BF483" i="64"/>
  <c r="BF537" i="64"/>
  <c r="AP483" i="64"/>
  <c r="AP537" i="64"/>
  <c r="Z483" i="64"/>
  <c r="Z537" i="64"/>
  <c r="CE480" i="64"/>
  <c r="CE523" i="64" s="1"/>
  <c r="CE534" i="64"/>
  <c r="BO480" i="64"/>
  <c r="BO523" i="64" s="1"/>
  <c r="BO534" i="64"/>
  <c r="AY480" i="64"/>
  <c r="AY523" i="64" s="1"/>
  <c r="AY534" i="64"/>
  <c r="AI480" i="64"/>
  <c r="AI523" i="64" s="1"/>
  <c r="AI534" i="64"/>
  <c r="CB396" i="64"/>
  <c r="CB420" i="64" s="1"/>
  <c r="CB1279" i="64"/>
  <c r="CB1303" i="64" s="1"/>
  <c r="BL396" i="64"/>
  <c r="BL420" i="64" s="1"/>
  <c r="BL1279" i="64"/>
  <c r="BL1303" i="64" s="1"/>
  <c r="AV396" i="64"/>
  <c r="AV420" i="64" s="1"/>
  <c r="AV1279" i="64"/>
  <c r="AV1303" i="64" s="1"/>
  <c r="AF396" i="64"/>
  <c r="AF420" i="64" s="1"/>
  <c r="AF1279" i="64"/>
  <c r="AF1303" i="64" s="1"/>
  <c r="CJ401" i="64"/>
  <c r="CJ425" i="64" s="1"/>
  <c r="CJ1284" i="64"/>
  <c r="CJ1308" i="64" s="1"/>
  <c r="BT401" i="64"/>
  <c r="BT425" i="64" s="1"/>
  <c r="BT1284" i="64"/>
  <c r="BT1308" i="64" s="1"/>
  <c r="BD401" i="64"/>
  <c r="BD425" i="64" s="1"/>
  <c r="BD1284" i="64"/>
  <c r="BD1308" i="64" s="1"/>
  <c r="AN401" i="64"/>
  <c r="AN425" i="64" s="1"/>
  <c r="AN1284" i="64"/>
  <c r="AN1308" i="64" s="1"/>
  <c r="X401" i="64"/>
  <c r="X425" i="64" s="1"/>
  <c r="X1284" i="64"/>
  <c r="X1308" i="64" s="1"/>
  <c r="CC400" i="64"/>
  <c r="CC1283" i="64"/>
  <c r="BM400" i="64"/>
  <c r="BM1283" i="64"/>
  <c r="AW400" i="64"/>
  <c r="AW1283" i="64"/>
  <c r="AG400" i="64"/>
  <c r="AG1283" i="64"/>
  <c r="BV397" i="64"/>
  <c r="BV421" i="64" s="1"/>
  <c r="BV1280" i="64"/>
  <c r="BV1304" i="64" s="1"/>
  <c r="BF397" i="64"/>
  <c r="BF421" i="64" s="1"/>
  <c r="BF1280" i="64"/>
  <c r="BF1304" i="64" s="1"/>
  <c r="AP397" i="64"/>
  <c r="AP421" i="64" s="1"/>
  <c r="AP1280" i="64"/>
  <c r="AP1304" i="64" s="1"/>
  <c r="Z397" i="64"/>
  <c r="Z1280" i="64"/>
  <c r="Z1304" i="64" s="1"/>
  <c r="CA396" i="64"/>
  <c r="CA420" i="64" s="1"/>
  <c r="CA1279" i="64"/>
  <c r="CA1303" i="64" s="1"/>
  <c r="BK396" i="64"/>
  <c r="BK420" i="64" s="1"/>
  <c r="BK1279" i="64"/>
  <c r="BK1303" i="64" s="1"/>
  <c r="AU396" i="64"/>
  <c r="AU420" i="64" s="1"/>
  <c r="AU1279" i="64"/>
  <c r="AU1303" i="64" s="1"/>
  <c r="AE396" i="64"/>
  <c r="AE420" i="64" s="1"/>
  <c r="AE1279" i="64"/>
  <c r="AE1303" i="64" s="1"/>
  <c r="CI401" i="64"/>
  <c r="CI425" i="64" s="1"/>
  <c r="CI1284" i="64"/>
  <c r="CI1308" i="64" s="1"/>
  <c r="BS401" i="64"/>
  <c r="BS425" i="64" s="1"/>
  <c r="BS1284" i="64"/>
  <c r="BS1308" i="64" s="1"/>
  <c r="BC401" i="64"/>
  <c r="BC425" i="64" s="1"/>
  <c r="BC1284" i="64"/>
  <c r="BC1308" i="64" s="1"/>
  <c r="AM401" i="64"/>
  <c r="AM425" i="64" s="1"/>
  <c r="AM1284" i="64"/>
  <c r="AM1308" i="64" s="1"/>
  <c r="W401" i="64"/>
  <c r="W425" i="64" s="1"/>
  <c r="W1284" i="64"/>
  <c r="W1308" i="64" s="1"/>
  <c r="CB400" i="64"/>
  <c r="CB1283" i="64"/>
  <c r="BL400" i="64"/>
  <c r="BL1283" i="64"/>
  <c r="AV400" i="64"/>
  <c r="AV1283" i="64"/>
  <c r="AF400" i="64"/>
  <c r="AF1283" i="64"/>
  <c r="CK397" i="64"/>
  <c r="CK421" i="64" s="1"/>
  <c r="CK1280" i="64"/>
  <c r="CK1304" i="64" s="1"/>
  <c r="BU397" i="64"/>
  <c r="BU421" i="64" s="1"/>
  <c r="BU1280" i="64"/>
  <c r="BU1304" i="64" s="1"/>
  <c r="BE397" i="64"/>
  <c r="BE421" i="64" s="1"/>
  <c r="BE1280" i="64"/>
  <c r="BE1304" i="64" s="1"/>
  <c r="AO397" i="64"/>
  <c r="AO421" i="64" s="1"/>
  <c r="AO1280" i="64"/>
  <c r="AO1304" i="64" s="1"/>
  <c r="Y397" i="64"/>
  <c r="Y1280" i="64"/>
  <c r="Y1304" i="64" s="1"/>
  <c r="BZ396" i="64"/>
  <c r="BZ420" i="64" s="1"/>
  <c r="BZ1279" i="64"/>
  <c r="BZ1303" i="64" s="1"/>
  <c r="BJ396" i="64"/>
  <c r="BJ420" i="64" s="1"/>
  <c r="BJ1279" i="64"/>
  <c r="BJ1303" i="64" s="1"/>
  <c r="AT396" i="64"/>
  <c r="AT420" i="64" s="1"/>
  <c r="AT1279" i="64"/>
  <c r="AT1303" i="64" s="1"/>
  <c r="AD396" i="64"/>
  <c r="AD420" i="64" s="1"/>
  <c r="AD1279" i="64"/>
  <c r="AD1303" i="64" s="1"/>
  <c r="CH401" i="64"/>
  <c r="CH425" i="64" s="1"/>
  <c r="CH1284" i="64"/>
  <c r="CH1308" i="64" s="1"/>
  <c r="BR401" i="64"/>
  <c r="BR425" i="64" s="1"/>
  <c r="BR1284" i="64"/>
  <c r="BR1308" i="64" s="1"/>
  <c r="BB401" i="64"/>
  <c r="BB425" i="64" s="1"/>
  <c r="BB1284" i="64"/>
  <c r="BB1308" i="64" s="1"/>
  <c r="AL401" i="64"/>
  <c r="AL425" i="64" s="1"/>
  <c r="AL1284" i="64"/>
  <c r="AL1308" i="64" s="1"/>
  <c r="V401" i="64"/>
  <c r="V425" i="64" s="1"/>
  <c r="V1284" i="64"/>
  <c r="V1308" i="64" s="1"/>
  <c r="CA400" i="64"/>
  <c r="CA1283" i="64"/>
  <c r="BK400" i="64"/>
  <c r="BK1283" i="64"/>
  <c r="AU400" i="64"/>
  <c r="AU1283" i="64"/>
  <c r="AE400" i="64"/>
  <c r="AE1283" i="64"/>
  <c r="CJ397" i="64"/>
  <c r="CJ421" i="64" s="1"/>
  <c r="CJ1280" i="64"/>
  <c r="CJ1304" i="64" s="1"/>
  <c r="BT397" i="64"/>
  <c r="BT421" i="64" s="1"/>
  <c r="BT1280" i="64"/>
  <c r="BT1304" i="64" s="1"/>
  <c r="BD397" i="64"/>
  <c r="BD421" i="64" s="1"/>
  <c r="BD1280" i="64"/>
  <c r="BD1304" i="64" s="1"/>
  <c r="AN397" i="64"/>
  <c r="AN421" i="64" s="1"/>
  <c r="AN1280" i="64"/>
  <c r="AN1304" i="64" s="1"/>
  <c r="X397" i="64"/>
  <c r="X1280" i="64"/>
  <c r="X1304" i="64" s="1"/>
  <c r="BY396" i="64"/>
  <c r="BY420" i="64" s="1"/>
  <c r="BY1279" i="64"/>
  <c r="BY1303" i="64" s="1"/>
  <c r="BI396" i="64"/>
  <c r="BI420" i="64" s="1"/>
  <c r="BI1279" i="64"/>
  <c r="BI1303" i="64" s="1"/>
  <c r="AS396" i="64"/>
  <c r="AS420" i="64" s="1"/>
  <c r="AS1279" i="64"/>
  <c r="AS1303" i="64" s="1"/>
  <c r="AC396" i="64"/>
  <c r="AC420" i="64" s="1"/>
  <c r="AC1279" i="64"/>
  <c r="AC1303" i="64" s="1"/>
  <c r="CG401" i="64"/>
  <c r="CG425" i="64" s="1"/>
  <c r="CG1284" i="64"/>
  <c r="CG1308" i="64" s="1"/>
  <c r="BQ401" i="64"/>
  <c r="BQ425" i="64" s="1"/>
  <c r="BQ1284" i="64"/>
  <c r="BQ1308" i="64" s="1"/>
  <c r="BA401" i="64"/>
  <c r="BA425" i="64" s="1"/>
  <c r="BA1284" i="64"/>
  <c r="BA1308" i="64" s="1"/>
  <c r="AK401" i="64"/>
  <c r="AK425" i="64" s="1"/>
  <c r="AK1284" i="64"/>
  <c r="AK1308" i="64" s="1"/>
  <c r="U401" i="64"/>
  <c r="U425" i="64" s="1"/>
  <c r="U1284" i="64"/>
  <c r="U1308" i="64" s="1"/>
  <c r="BZ400" i="64"/>
  <c r="BZ1283" i="64"/>
  <c r="BJ400" i="64"/>
  <c r="BJ1283" i="64"/>
  <c r="AT400" i="64"/>
  <c r="AT1283" i="64"/>
  <c r="AD400" i="64"/>
  <c r="AD1283" i="64"/>
  <c r="CI397" i="64"/>
  <c r="CI421" i="64" s="1"/>
  <c r="CI1280" i="64"/>
  <c r="CI1304" i="64" s="1"/>
  <c r="BS397" i="64"/>
  <c r="BS421" i="64" s="1"/>
  <c r="BS1280" i="64"/>
  <c r="BS1304" i="64" s="1"/>
  <c r="BC397" i="64"/>
  <c r="BC421" i="64" s="1"/>
  <c r="BC1280" i="64"/>
  <c r="BC1304" i="64" s="1"/>
  <c r="AM397" i="64"/>
  <c r="AM421" i="64" s="1"/>
  <c r="AM1280" i="64"/>
  <c r="AM1304" i="64" s="1"/>
  <c r="W397" i="64"/>
  <c r="W1280" i="64"/>
  <c r="W1304" i="64" s="1"/>
  <c r="BX396" i="64"/>
  <c r="BX420" i="64" s="1"/>
  <c r="BX1279" i="64"/>
  <c r="BX1303" i="64" s="1"/>
  <c r="BH396" i="64"/>
  <c r="BH420" i="64" s="1"/>
  <c r="BH1279" i="64"/>
  <c r="BH1303" i="64" s="1"/>
  <c r="AR396" i="64"/>
  <c r="AR420" i="64" s="1"/>
  <c r="AR1279" i="64"/>
  <c r="AR1303" i="64" s="1"/>
  <c r="AB396" i="64"/>
  <c r="AB420" i="64" s="1"/>
  <c r="AB1279" i="64"/>
  <c r="AB1303" i="64" s="1"/>
  <c r="CF401" i="64"/>
  <c r="CF425" i="64" s="1"/>
  <c r="CF1284" i="64"/>
  <c r="CF1308" i="64" s="1"/>
  <c r="BP401" i="64"/>
  <c r="BP425" i="64" s="1"/>
  <c r="BP1284" i="64"/>
  <c r="BP1308" i="64" s="1"/>
  <c r="AZ401" i="64"/>
  <c r="AZ425" i="64" s="1"/>
  <c r="AZ1284" i="64"/>
  <c r="AZ1308" i="64" s="1"/>
  <c r="AJ401" i="64"/>
  <c r="AJ425" i="64" s="1"/>
  <c r="AJ1284" i="64"/>
  <c r="AJ1308" i="64" s="1"/>
  <c r="T401" i="64"/>
  <c r="T425" i="64" s="1"/>
  <c r="T1284" i="64"/>
  <c r="T1308" i="64" s="1"/>
  <c r="BY400" i="64"/>
  <c r="BY1283" i="64"/>
  <c r="BI400" i="64"/>
  <c r="BI1283" i="64"/>
  <c r="AS400" i="64"/>
  <c r="AS1283" i="64"/>
  <c r="AC400" i="64"/>
  <c r="AC1283" i="64"/>
  <c r="CH397" i="64"/>
  <c r="CH421" i="64" s="1"/>
  <c r="CH1280" i="64"/>
  <c r="CH1304" i="64" s="1"/>
  <c r="BR397" i="64"/>
  <c r="BR421" i="64" s="1"/>
  <c r="BR1280" i="64"/>
  <c r="BR1304" i="64" s="1"/>
  <c r="BB397" i="64"/>
  <c r="BB421" i="64" s="1"/>
  <c r="BB1280" i="64"/>
  <c r="BB1304" i="64" s="1"/>
  <c r="AL397" i="64"/>
  <c r="AL421" i="64" s="1"/>
  <c r="AL1280" i="64"/>
  <c r="AL1304" i="64" s="1"/>
  <c r="V397" i="64"/>
  <c r="V1280" i="64"/>
  <c r="V1304" i="64" s="1"/>
  <c r="BW396" i="64"/>
  <c r="BW420" i="64" s="1"/>
  <c r="BW1279" i="64"/>
  <c r="BW1303" i="64" s="1"/>
  <c r="BG396" i="64"/>
  <c r="BG420" i="64" s="1"/>
  <c r="BG1279" i="64"/>
  <c r="BG1303" i="64" s="1"/>
  <c r="AQ396" i="64"/>
  <c r="AQ420" i="64" s="1"/>
  <c r="AQ1279" i="64"/>
  <c r="AQ1303" i="64" s="1"/>
  <c r="AA396" i="64"/>
  <c r="AA420" i="64" s="1"/>
  <c r="AA1279" i="64"/>
  <c r="AA1303" i="64" s="1"/>
  <c r="CE401" i="64"/>
  <c r="CE425" i="64" s="1"/>
  <c r="CE1284" i="64"/>
  <c r="CE1308" i="64" s="1"/>
  <c r="BO401" i="64"/>
  <c r="BO425" i="64" s="1"/>
  <c r="BO1284" i="64"/>
  <c r="BO1308" i="64" s="1"/>
  <c r="AY401" i="64"/>
  <c r="AY425" i="64" s="1"/>
  <c r="AY1284" i="64"/>
  <c r="AY1308" i="64" s="1"/>
  <c r="AI401" i="64"/>
  <c r="AI425" i="64" s="1"/>
  <c r="AI1284" i="64"/>
  <c r="AI1308" i="64" s="1"/>
  <c r="BX400" i="64"/>
  <c r="BX1283" i="64"/>
  <c r="BH400" i="64"/>
  <c r="BH1283" i="64"/>
  <c r="AR400" i="64"/>
  <c r="AR1283" i="64"/>
  <c r="AB400" i="64"/>
  <c r="AB1283" i="64"/>
  <c r="CG397" i="64"/>
  <c r="CG421" i="64" s="1"/>
  <c r="CG1280" i="64"/>
  <c r="CG1304" i="64" s="1"/>
  <c r="BQ397" i="64"/>
  <c r="BQ421" i="64" s="1"/>
  <c r="BQ1280" i="64"/>
  <c r="BQ1304" i="64" s="1"/>
  <c r="BA397" i="64"/>
  <c r="BA421" i="64" s="1"/>
  <c r="BA1280" i="64"/>
  <c r="BA1304" i="64" s="1"/>
  <c r="AK397" i="64"/>
  <c r="AK421" i="64" s="1"/>
  <c r="AK1280" i="64"/>
  <c r="AK1304" i="64" s="1"/>
  <c r="U397" i="64"/>
  <c r="U1280" i="64"/>
  <c r="U1304" i="64" s="1"/>
  <c r="BV396" i="64"/>
  <c r="BV420" i="64" s="1"/>
  <c r="BV1279" i="64"/>
  <c r="BV1303" i="64" s="1"/>
  <c r="BF396" i="64"/>
  <c r="BF420" i="64" s="1"/>
  <c r="BF1279" i="64"/>
  <c r="BF1303" i="64" s="1"/>
  <c r="AP396" i="64"/>
  <c r="AP420" i="64" s="1"/>
  <c r="AP1279" i="64"/>
  <c r="AP1303" i="64" s="1"/>
  <c r="Z396" i="64"/>
  <c r="Z420" i="64" s="1"/>
  <c r="Z1279" i="64"/>
  <c r="Z1303" i="64" s="1"/>
  <c r="CD401" i="64"/>
  <c r="CD425" i="64" s="1"/>
  <c r="CD1284" i="64"/>
  <c r="CD1308" i="64" s="1"/>
  <c r="BN401" i="64"/>
  <c r="BN425" i="64" s="1"/>
  <c r="BN1284" i="64"/>
  <c r="BN1308" i="64" s="1"/>
  <c r="AX401" i="64"/>
  <c r="AX425" i="64" s="1"/>
  <c r="AX1284" i="64"/>
  <c r="AX1308" i="64" s="1"/>
  <c r="AH401" i="64"/>
  <c r="AH425" i="64" s="1"/>
  <c r="AH1284" i="64"/>
  <c r="AH1308" i="64" s="1"/>
  <c r="BW400" i="64"/>
  <c r="BW1283" i="64"/>
  <c r="BG400" i="64"/>
  <c r="BG1283" i="64"/>
  <c r="AQ400" i="64"/>
  <c r="AQ1283" i="64"/>
  <c r="AA400" i="64"/>
  <c r="AA1283" i="64"/>
  <c r="CF397" i="64"/>
  <c r="CF421" i="64" s="1"/>
  <c r="CF1280" i="64"/>
  <c r="CF1304" i="64" s="1"/>
  <c r="BP397" i="64"/>
  <c r="BP421" i="64" s="1"/>
  <c r="BP1280" i="64"/>
  <c r="BP1304" i="64" s="1"/>
  <c r="AZ397" i="64"/>
  <c r="AZ421" i="64" s="1"/>
  <c r="AZ1280" i="64"/>
  <c r="AZ1304" i="64" s="1"/>
  <c r="AJ397" i="64"/>
  <c r="AJ421" i="64" s="1"/>
  <c r="AJ1280" i="64"/>
  <c r="AJ1304" i="64" s="1"/>
  <c r="T397" i="64"/>
  <c r="T1280" i="64"/>
  <c r="T1304" i="64" s="1"/>
  <c r="CK396" i="64"/>
  <c r="CK420" i="64" s="1"/>
  <c r="CK1279" i="64"/>
  <c r="CK1303" i="64" s="1"/>
  <c r="BE396" i="64"/>
  <c r="BE420" i="64" s="1"/>
  <c r="BE1279" i="64"/>
  <c r="BE1303" i="64" s="1"/>
  <c r="AO396" i="64"/>
  <c r="AO420" i="64" s="1"/>
  <c r="AO1279" i="64"/>
  <c r="AO1303" i="64" s="1"/>
  <c r="CC401" i="64"/>
  <c r="CC425" i="64" s="1"/>
  <c r="CC1284" i="64"/>
  <c r="CC1308" i="64" s="1"/>
  <c r="BM401" i="64"/>
  <c r="BM425" i="64" s="1"/>
  <c r="BM1284" i="64"/>
  <c r="BM1308" i="64" s="1"/>
  <c r="AW401" i="64"/>
  <c r="AW425" i="64" s="1"/>
  <c r="AW1284" i="64"/>
  <c r="AW1308" i="64" s="1"/>
  <c r="AG401" i="64"/>
  <c r="AG425" i="64" s="1"/>
  <c r="AG1284" i="64"/>
  <c r="AG1308" i="64" s="1"/>
  <c r="BV400" i="64"/>
  <c r="BV1283" i="64"/>
  <c r="BF400" i="64"/>
  <c r="BF1283" i="64"/>
  <c r="AP400" i="64"/>
  <c r="AP1283" i="64"/>
  <c r="Z400" i="64"/>
  <c r="Z1283" i="64"/>
  <c r="CE397" i="64"/>
  <c r="CE421" i="64" s="1"/>
  <c r="CE1280" i="64"/>
  <c r="CE1304" i="64" s="1"/>
  <c r="BO397" i="64"/>
  <c r="BO421" i="64" s="1"/>
  <c r="BO1280" i="64"/>
  <c r="BO1304" i="64" s="1"/>
  <c r="AY397" i="64"/>
  <c r="AY421" i="64" s="1"/>
  <c r="AY1280" i="64"/>
  <c r="AY1304" i="64" s="1"/>
  <c r="AI397" i="64"/>
  <c r="AI421" i="64" s="1"/>
  <c r="AI1280" i="64"/>
  <c r="AI1304" i="64" s="1"/>
  <c r="BU396" i="64"/>
  <c r="BU420" i="64" s="1"/>
  <c r="BU1279" i="64"/>
  <c r="BU1303" i="64" s="1"/>
  <c r="Y396" i="64"/>
  <c r="Y420" i="64" s="1"/>
  <c r="Y1279" i="64"/>
  <c r="Y1303" i="64" s="1"/>
  <c r="CJ396" i="64"/>
  <c r="CJ420" i="64" s="1"/>
  <c r="CJ1279" i="64"/>
  <c r="CJ1303" i="64" s="1"/>
  <c r="BT396" i="64"/>
  <c r="BT420" i="64" s="1"/>
  <c r="BT1279" i="64"/>
  <c r="BT1303" i="64" s="1"/>
  <c r="BD396" i="64"/>
  <c r="BD420" i="64" s="1"/>
  <c r="BD1279" i="64"/>
  <c r="BD1303" i="64" s="1"/>
  <c r="AN396" i="64"/>
  <c r="AN420" i="64" s="1"/>
  <c r="AN1279" i="64"/>
  <c r="AN1303" i="64" s="1"/>
  <c r="X396" i="64"/>
  <c r="X420" i="64" s="1"/>
  <c r="X1279" i="64"/>
  <c r="X1303" i="64" s="1"/>
  <c r="CB401" i="64"/>
  <c r="CB425" i="64" s="1"/>
  <c r="CB1284" i="64"/>
  <c r="CB1308" i="64" s="1"/>
  <c r="BL401" i="64"/>
  <c r="BL425" i="64" s="1"/>
  <c r="BL1284" i="64"/>
  <c r="BL1308" i="64" s="1"/>
  <c r="AV401" i="64"/>
  <c r="AV425" i="64" s="1"/>
  <c r="AV1284" i="64"/>
  <c r="AV1308" i="64" s="1"/>
  <c r="AF401" i="64"/>
  <c r="AF425" i="64" s="1"/>
  <c r="AF1284" i="64"/>
  <c r="AF1308" i="64" s="1"/>
  <c r="CK400" i="64"/>
  <c r="CK1283" i="64"/>
  <c r="BU400" i="64"/>
  <c r="BU1283" i="64"/>
  <c r="BE400" i="64"/>
  <c r="BE1283" i="64"/>
  <c r="AO400" i="64"/>
  <c r="AO1283" i="64"/>
  <c r="Y400" i="64"/>
  <c r="Y1283" i="64"/>
  <c r="CD397" i="64"/>
  <c r="CD421" i="64" s="1"/>
  <c r="CD1280" i="64"/>
  <c r="CD1304" i="64" s="1"/>
  <c r="BN397" i="64"/>
  <c r="BN421" i="64" s="1"/>
  <c r="BN1280" i="64"/>
  <c r="BN1304" i="64" s="1"/>
  <c r="AX397" i="64"/>
  <c r="AX421" i="64" s="1"/>
  <c r="AX1280" i="64"/>
  <c r="AX1304" i="64" s="1"/>
  <c r="AH397" i="64"/>
  <c r="AH421" i="64" s="1"/>
  <c r="AH1280" i="64"/>
  <c r="AH1304" i="64" s="1"/>
  <c r="CI396" i="64"/>
  <c r="CI420" i="64" s="1"/>
  <c r="CI1279" i="64"/>
  <c r="CI1303" i="64" s="1"/>
  <c r="BS396" i="64"/>
  <c r="BS420" i="64" s="1"/>
  <c r="BS1279" i="64"/>
  <c r="BS1303" i="64" s="1"/>
  <c r="BC396" i="64"/>
  <c r="BC420" i="64" s="1"/>
  <c r="BC1279" i="64"/>
  <c r="BC1303" i="64" s="1"/>
  <c r="AM396" i="64"/>
  <c r="AM420" i="64" s="1"/>
  <c r="AM1279" i="64"/>
  <c r="AM1303" i="64" s="1"/>
  <c r="W396" i="64"/>
  <c r="W420" i="64" s="1"/>
  <c r="W1279" i="64"/>
  <c r="W1303" i="64" s="1"/>
  <c r="CA401" i="64"/>
  <c r="CA425" i="64" s="1"/>
  <c r="CA1284" i="64"/>
  <c r="CA1308" i="64" s="1"/>
  <c r="BK401" i="64"/>
  <c r="BK425" i="64" s="1"/>
  <c r="BK1284" i="64"/>
  <c r="BK1308" i="64" s="1"/>
  <c r="AU401" i="64"/>
  <c r="AU425" i="64" s="1"/>
  <c r="AU1284" i="64"/>
  <c r="AU1308" i="64" s="1"/>
  <c r="AE401" i="64"/>
  <c r="AE425" i="64" s="1"/>
  <c r="AE1284" i="64"/>
  <c r="AE1308" i="64" s="1"/>
  <c r="CJ400" i="64"/>
  <c r="CJ1283" i="64"/>
  <c r="BT400" i="64"/>
  <c r="BT1283" i="64"/>
  <c r="BD400" i="64"/>
  <c r="BD1283" i="64"/>
  <c r="AN400" i="64"/>
  <c r="AN1283" i="64"/>
  <c r="X400" i="64"/>
  <c r="X1283" i="64"/>
  <c r="CC397" i="64"/>
  <c r="CC421" i="64" s="1"/>
  <c r="CC1280" i="64"/>
  <c r="CC1304" i="64" s="1"/>
  <c r="BM397" i="64"/>
  <c r="BM421" i="64" s="1"/>
  <c r="BM1280" i="64"/>
  <c r="BM1304" i="64" s="1"/>
  <c r="AW397" i="64"/>
  <c r="AW421" i="64" s="1"/>
  <c r="AW1280" i="64"/>
  <c r="AW1304" i="64" s="1"/>
  <c r="AG397" i="64"/>
  <c r="AG421" i="64" s="1"/>
  <c r="AG1280" i="64"/>
  <c r="AG1304" i="64" s="1"/>
  <c r="CH396" i="64"/>
  <c r="CH420" i="64" s="1"/>
  <c r="CH1279" i="64"/>
  <c r="CH1303" i="64" s="1"/>
  <c r="BR396" i="64"/>
  <c r="BR420" i="64" s="1"/>
  <c r="BR1279" i="64"/>
  <c r="BR1303" i="64" s="1"/>
  <c r="BB396" i="64"/>
  <c r="BB420" i="64" s="1"/>
  <c r="BB1279" i="64"/>
  <c r="BB1303" i="64" s="1"/>
  <c r="AL396" i="64"/>
  <c r="AL420" i="64" s="1"/>
  <c r="AL1279" i="64"/>
  <c r="AL1303" i="64" s="1"/>
  <c r="V396" i="64"/>
  <c r="V420" i="64" s="1"/>
  <c r="V1279" i="64"/>
  <c r="V1303" i="64" s="1"/>
  <c r="BZ401" i="64"/>
  <c r="BZ425" i="64" s="1"/>
  <c r="BZ1284" i="64"/>
  <c r="BZ1308" i="64" s="1"/>
  <c r="BJ401" i="64"/>
  <c r="BJ425" i="64" s="1"/>
  <c r="BJ1284" i="64"/>
  <c r="BJ1308" i="64" s="1"/>
  <c r="AT401" i="64"/>
  <c r="AT425" i="64" s="1"/>
  <c r="AT1284" i="64"/>
  <c r="AT1308" i="64" s="1"/>
  <c r="AD401" i="64"/>
  <c r="AD425" i="64" s="1"/>
  <c r="AD1284" i="64"/>
  <c r="AD1308" i="64" s="1"/>
  <c r="CI400" i="64"/>
  <c r="CI1283" i="64"/>
  <c r="BS400" i="64"/>
  <c r="BS1283" i="64"/>
  <c r="BC400" i="64"/>
  <c r="BC1283" i="64"/>
  <c r="AM400" i="64"/>
  <c r="AM1283" i="64"/>
  <c r="W400" i="64"/>
  <c r="W1283" i="64"/>
  <c r="CB397" i="64"/>
  <c r="CB421" i="64" s="1"/>
  <c r="CB1280" i="64"/>
  <c r="CB1304" i="64" s="1"/>
  <c r="BL397" i="64"/>
  <c r="BL421" i="64" s="1"/>
  <c r="BL1280" i="64"/>
  <c r="BL1304" i="64" s="1"/>
  <c r="AV397" i="64"/>
  <c r="AV421" i="64" s="1"/>
  <c r="AV1280" i="64"/>
  <c r="AV1304" i="64" s="1"/>
  <c r="AF397" i="64"/>
  <c r="AF421" i="64" s="1"/>
  <c r="AF1280" i="64"/>
  <c r="AF1304" i="64" s="1"/>
  <c r="CG396" i="64"/>
  <c r="CG420" i="64" s="1"/>
  <c r="CG1279" i="64"/>
  <c r="CG1303" i="64" s="1"/>
  <c r="BQ396" i="64"/>
  <c r="BQ420" i="64" s="1"/>
  <c r="BQ1279" i="64"/>
  <c r="BQ1303" i="64" s="1"/>
  <c r="BA396" i="64"/>
  <c r="BA420" i="64" s="1"/>
  <c r="BA1279" i="64"/>
  <c r="BA1303" i="64" s="1"/>
  <c r="AK396" i="64"/>
  <c r="AK420" i="64" s="1"/>
  <c r="AK1279" i="64"/>
  <c r="AK1303" i="64" s="1"/>
  <c r="U396" i="64"/>
  <c r="U420" i="64" s="1"/>
  <c r="U1279" i="64"/>
  <c r="U1303" i="64" s="1"/>
  <c r="BY401" i="64"/>
  <c r="BY425" i="64" s="1"/>
  <c r="BY1284" i="64"/>
  <c r="BY1308" i="64" s="1"/>
  <c r="BI401" i="64"/>
  <c r="BI425" i="64" s="1"/>
  <c r="BI1284" i="64"/>
  <c r="BI1308" i="64" s="1"/>
  <c r="AS401" i="64"/>
  <c r="AS425" i="64" s="1"/>
  <c r="AS1284" i="64"/>
  <c r="AS1308" i="64" s="1"/>
  <c r="AC401" i="64"/>
  <c r="AC425" i="64" s="1"/>
  <c r="AC1284" i="64"/>
  <c r="AC1308" i="64" s="1"/>
  <c r="CH400" i="64"/>
  <c r="CH1283" i="64"/>
  <c r="BR400" i="64"/>
  <c r="BR1283" i="64"/>
  <c r="BB400" i="64"/>
  <c r="BB1283" i="64"/>
  <c r="AL400" i="64"/>
  <c r="AL1283" i="64"/>
  <c r="V400" i="64"/>
  <c r="V1283" i="64"/>
  <c r="CA397" i="64"/>
  <c r="CA421" i="64" s="1"/>
  <c r="CA1280" i="64"/>
  <c r="CA1304" i="64" s="1"/>
  <c r="BK397" i="64"/>
  <c r="BK421" i="64" s="1"/>
  <c r="BK1280" i="64"/>
  <c r="BK1304" i="64" s="1"/>
  <c r="AU397" i="64"/>
  <c r="AU421" i="64" s="1"/>
  <c r="AU1280" i="64"/>
  <c r="AU1304" i="64" s="1"/>
  <c r="AE397" i="64"/>
  <c r="AE421" i="64" s="1"/>
  <c r="AE1280" i="64"/>
  <c r="AE1304" i="64" s="1"/>
  <c r="CF396" i="64"/>
  <c r="CF420" i="64" s="1"/>
  <c r="CF1279" i="64"/>
  <c r="CF1303" i="64" s="1"/>
  <c r="BP396" i="64"/>
  <c r="BP420" i="64" s="1"/>
  <c r="BP1279" i="64"/>
  <c r="BP1303" i="64" s="1"/>
  <c r="AZ396" i="64"/>
  <c r="AZ420" i="64" s="1"/>
  <c r="AZ1279" i="64"/>
  <c r="AZ1303" i="64" s="1"/>
  <c r="AJ396" i="64"/>
  <c r="AJ420" i="64" s="1"/>
  <c r="AJ1279" i="64"/>
  <c r="AJ1303" i="64" s="1"/>
  <c r="T396" i="64"/>
  <c r="T420" i="64" s="1"/>
  <c r="T1279" i="64"/>
  <c r="T1303" i="64" s="1"/>
  <c r="BX401" i="64"/>
  <c r="BX425" i="64" s="1"/>
  <c r="BX1284" i="64"/>
  <c r="BX1308" i="64" s="1"/>
  <c r="BH401" i="64"/>
  <c r="BH425" i="64" s="1"/>
  <c r="BH1284" i="64"/>
  <c r="BH1308" i="64" s="1"/>
  <c r="AR401" i="64"/>
  <c r="AR425" i="64" s="1"/>
  <c r="AR1284" i="64"/>
  <c r="AR1308" i="64" s="1"/>
  <c r="AB401" i="64"/>
  <c r="AB425" i="64" s="1"/>
  <c r="AB1284" i="64"/>
  <c r="AB1308" i="64" s="1"/>
  <c r="CG400" i="64"/>
  <c r="CG1283" i="64"/>
  <c r="BQ400" i="64"/>
  <c r="BQ1283" i="64"/>
  <c r="BA400" i="64"/>
  <c r="BA1283" i="64"/>
  <c r="AK400" i="64"/>
  <c r="AK1283" i="64"/>
  <c r="U400" i="64"/>
  <c r="U1283" i="64"/>
  <c r="BZ397" i="64"/>
  <c r="BZ421" i="64" s="1"/>
  <c r="BZ1280" i="64"/>
  <c r="BZ1304" i="64" s="1"/>
  <c r="BJ397" i="64"/>
  <c r="BJ421" i="64" s="1"/>
  <c r="BJ1280" i="64"/>
  <c r="BJ1304" i="64" s="1"/>
  <c r="AT397" i="64"/>
  <c r="AT421" i="64" s="1"/>
  <c r="AT1280" i="64"/>
  <c r="AT1304" i="64" s="1"/>
  <c r="AD397" i="64"/>
  <c r="AD421" i="64" s="1"/>
  <c r="AD1280" i="64"/>
  <c r="AD1304" i="64" s="1"/>
  <c r="CE396" i="64"/>
  <c r="CE420" i="64" s="1"/>
  <c r="CE1279" i="64"/>
  <c r="CE1303" i="64" s="1"/>
  <c r="BO396" i="64"/>
  <c r="BO420" i="64" s="1"/>
  <c r="BO1279" i="64"/>
  <c r="BO1303" i="64" s="1"/>
  <c r="AY396" i="64"/>
  <c r="AY420" i="64" s="1"/>
  <c r="AY1279" i="64"/>
  <c r="AY1303" i="64" s="1"/>
  <c r="AI396" i="64"/>
  <c r="AI420" i="64" s="1"/>
  <c r="AI1279" i="64"/>
  <c r="AI1303" i="64" s="1"/>
  <c r="BW401" i="64"/>
  <c r="BW425" i="64" s="1"/>
  <c r="BW1284" i="64"/>
  <c r="BW1308" i="64" s="1"/>
  <c r="BG401" i="64"/>
  <c r="BG425" i="64" s="1"/>
  <c r="BG1284" i="64"/>
  <c r="BG1308" i="64" s="1"/>
  <c r="AQ401" i="64"/>
  <c r="AQ425" i="64" s="1"/>
  <c r="AQ1284" i="64"/>
  <c r="AQ1308" i="64" s="1"/>
  <c r="AA401" i="64"/>
  <c r="AA425" i="64" s="1"/>
  <c r="AA1284" i="64"/>
  <c r="AA1308" i="64" s="1"/>
  <c r="CF400" i="64"/>
  <c r="CF1283" i="64"/>
  <c r="BP400" i="64"/>
  <c r="BP1283" i="64"/>
  <c r="AZ400" i="64"/>
  <c r="AZ1283" i="64"/>
  <c r="AJ400" i="64"/>
  <c r="AJ1283" i="64"/>
  <c r="T400" i="64"/>
  <c r="T1283" i="64"/>
  <c r="BY397" i="64"/>
  <c r="BY421" i="64" s="1"/>
  <c r="BY1280" i="64"/>
  <c r="BY1304" i="64" s="1"/>
  <c r="BI397" i="64"/>
  <c r="BI421" i="64" s="1"/>
  <c r="BI1280" i="64"/>
  <c r="BI1304" i="64" s="1"/>
  <c r="AS397" i="64"/>
  <c r="AS421" i="64" s="1"/>
  <c r="AS1280" i="64"/>
  <c r="AS1304" i="64" s="1"/>
  <c r="AC397" i="64"/>
  <c r="AC421" i="64" s="1"/>
  <c r="AC1280" i="64"/>
  <c r="AC1304" i="64" s="1"/>
  <c r="CD396" i="64"/>
  <c r="CD420" i="64" s="1"/>
  <c r="CD1279" i="64"/>
  <c r="CD1303" i="64" s="1"/>
  <c r="BN396" i="64"/>
  <c r="BN420" i="64" s="1"/>
  <c r="BN1279" i="64"/>
  <c r="BN1303" i="64" s="1"/>
  <c r="AX396" i="64"/>
  <c r="AX420" i="64" s="1"/>
  <c r="AX1279" i="64"/>
  <c r="AX1303" i="64" s="1"/>
  <c r="AH396" i="64"/>
  <c r="AH420" i="64" s="1"/>
  <c r="AH1279" i="64"/>
  <c r="AH1303" i="64" s="1"/>
  <c r="BV401" i="64"/>
  <c r="BV425" i="64" s="1"/>
  <c r="BV1284" i="64"/>
  <c r="BV1308" i="64" s="1"/>
  <c r="BF401" i="64"/>
  <c r="BF425" i="64" s="1"/>
  <c r="BF1284" i="64"/>
  <c r="BF1308" i="64" s="1"/>
  <c r="AP401" i="64"/>
  <c r="AP425" i="64" s="1"/>
  <c r="AP1284" i="64"/>
  <c r="AP1308" i="64" s="1"/>
  <c r="Z401" i="64"/>
  <c r="Z425" i="64" s="1"/>
  <c r="Z1284" i="64"/>
  <c r="Z1308" i="64" s="1"/>
  <c r="CE400" i="64"/>
  <c r="CE1283" i="64"/>
  <c r="BO400" i="64"/>
  <c r="BO1283" i="64"/>
  <c r="AY400" i="64"/>
  <c r="AY1283" i="64"/>
  <c r="AI400" i="64"/>
  <c r="AI1283" i="64"/>
  <c r="BX397" i="64"/>
  <c r="BX421" i="64" s="1"/>
  <c r="BX1280" i="64"/>
  <c r="BX1304" i="64" s="1"/>
  <c r="BH397" i="64"/>
  <c r="BH421" i="64" s="1"/>
  <c r="BH1280" i="64"/>
  <c r="BH1304" i="64" s="1"/>
  <c r="AR397" i="64"/>
  <c r="AR421" i="64" s="1"/>
  <c r="AR1280" i="64"/>
  <c r="AR1304" i="64" s="1"/>
  <c r="AB397" i="64"/>
  <c r="AB1280" i="64"/>
  <c r="AB1304" i="64" s="1"/>
  <c r="CC396" i="64"/>
  <c r="CC420" i="64" s="1"/>
  <c r="CC1279" i="64"/>
  <c r="CC1303" i="64" s="1"/>
  <c r="BM396" i="64"/>
  <c r="BM420" i="64" s="1"/>
  <c r="BM1279" i="64"/>
  <c r="BM1303" i="64" s="1"/>
  <c r="AW396" i="64"/>
  <c r="AW420" i="64" s="1"/>
  <c r="AW1279" i="64"/>
  <c r="AW1303" i="64" s="1"/>
  <c r="AG396" i="64"/>
  <c r="AG420" i="64" s="1"/>
  <c r="AG1279" i="64"/>
  <c r="AG1303" i="64" s="1"/>
  <c r="CK401" i="64"/>
  <c r="CK425" i="64" s="1"/>
  <c r="CK1284" i="64"/>
  <c r="CK1308" i="64" s="1"/>
  <c r="BU401" i="64"/>
  <c r="BU425" i="64" s="1"/>
  <c r="BU1284" i="64"/>
  <c r="BU1308" i="64" s="1"/>
  <c r="BE401" i="64"/>
  <c r="BE425" i="64" s="1"/>
  <c r="BE1284" i="64"/>
  <c r="BE1308" i="64" s="1"/>
  <c r="AO401" i="64"/>
  <c r="AO425" i="64" s="1"/>
  <c r="AO1284" i="64"/>
  <c r="AO1308" i="64" s="1"/>
  <c r="Y401" i="64"/>
  <c r="Y425" i="64" s="1"/>
  <c r="Y1284" i="64"/>
  <c r="Y1308" i="64" s="1"/>
  <c r="CD400" i="64"/>
  <c r="CD1283" i="64"/>
  <c r="BN400" i="64"/>
  <c r="BN1283" i="64"/>
  <c r="AX400" i="64"/>
  <c r="AX1283" i="64"/>
  <c r="AH400" i="64"/>
  <c r="AH1283" i="64"/>
  <c r="BW397" i="64"/>
  <c r="BW421" i="64" s="1"/>
  <c r="BW1280" i="64"/>
  <c r="BW1304" i="64" s="1"/>
  <c r="BG397" i="64"/>
  <c r="BG421" i="64" s="1"/>
  <c r="BG1280" i="64"/>
  <c r="BG1304" i="64" s="1"/>
  <c r="AQ397" i="64"/>
  <c r="AQ421" i="64" s="1"/>
  <c r="AQ1280" i="64"/>
  <c r="AQ1304" i="64" s="1"/>
  <c r="AA397" i="64"/>
  <c r="AA1280" i="64"/>
  <c r="AA1304" i="64" s="1"/>
  <c r="AE1057" i="64"/>
  <c r="AE1125" i="64"/>
  <c r="BC1052" i="64"/>
  <c r="BC1120" i="64"/>
  <c r="BC1149" i="64" s="1"/>
  <c r="AW1053" i="64"/>
  <c r="AW1081" i="64" s="1"/>
  <c r="AW1121" i="64"/>
  <c r="AW1150" i="64" s="1"/>
  <c r="CH1052" i="64"/>
  <c r="CH1120" i="64"/>
  <c r="CH1149" i="64" s="1"/>
  <c r="BL1053" i="64"/>
  <c r="BL1081" i="64" s="1"/>
  <c r="BL1121" i="64"/>
  <c r="BL1150" i="64" s="1"/>
  <c r="CG1052" i="64"/>
  <c r="CG1120" i="64"/>
  <c r="CG1149" i="64" s="1"/>
  <c r="BQ1052" i="64"/>
  <c r="BQ1120" i="64"/>
  <c r="BQ1149" i="64" s="1"/>
  <c r="BA1052" i="64"/>
  <c r="BA1120" i="64"/>
  <c r="BA1149" i="64" s="1"/>
  <c r="AK1052" i="64"/>
  <c r="AK1120" i="64"/>
  <c r="AK1149" i="64" s="1"/>
  <c r="U1052" i="64"/>
  <c r="U1120" i="64"/>
  <c r="U1149" i="64" s="1"/>
  <c r="BY1057" i="64"/>
  <c r="BY1125" i="64"/>
  <c r="BI1057" i="64"/>
  <c r="BI1125" i="64"/>
  <c r="AS1057" i="64"/>
  <c r="AS1125" i="64"/>
  <c r="AC1057" i="64"/>
  <c r="AC1125" i="64"/>
  <c r="CH1056" i="64"/>
  <c r="CH1124" i="64"/>
  <c r="CH1153" i="64" s="1"/>
  <c r="BR1056" i="64"/>
  <c r="BR1124" i="64"/>
  <c r="BR1153" i="64" s="1"/>
  <c r="BB1056" i="64"/>
  <c r="BB1124" i="64"/>
  <c r="BB1153" i="64" s="1"/>
  <c r="AL1056" i="64"/>
  <c r="AL1124" i="64"/>
  <c r="AL1153" i="64" s="1"/>
  <c r="V1056" i="64"/>
  <c r="V1124" i="64"/>
  <c r="V1153" i="64" s="1"/>
  <c r="CA1053" i="64"/>
  <c r="CA1081" i="64" s="1"/>
  <c r="CA1121" i="64"/>
  <c r="CA1150" i="64" s="1"/>
  <c r="BK1053" i="64"/>
  <c r="BK1081" i="64" s="1"/>
  <c r="BK1121" i="64"/>
  <c r="BK1150" i="64" s="1"/>
  <c r="AU1053" i="64"/>
  <c r="AU1081" i="64" s="1"/>
  <c r="AU1121" i="64"/>
  <c r="AU1150" i="64" s="1"/>
  <c r="AE1053" i="64"/>
  <c r="AE1081" i="64" s="1"/>
  <c r="AE1121" i="64"/>
  <c r="AE1150" i="64" s="1"/>
  <c r="CI1056" i="64"/>
  <c r="CI1124" i="64"/>
  <c r="CI1153" i="64" s="1"/>
  <c r="CF1052" i="64"/>
  <c r="CF1120" i="64"/>
  <c r="CF1149" i="64" s="1"/>
  <c r="BP1052" i="64"/>
  <c r="BP1120" i="64"/>
  <c r="BP1149" i="64" s="1"/>
  <c r="AZ1052" i="64"/>
  <c r="AZ1120" i="64"/>
  <c r="AZ1149" i="64" s="1"/>
  <c r="AJ1052" i="64"/>
  <c r="AJ1120" i="64"/>
  <c r="AJ1149" i="64" s="1"/>
  <c r="T1052" i="64"/>
  <c r="T1120" i="64"/>
  <c r="T1149" i="64" s="1"/>
  <c r="BX1057" i="64"/>
  <c r="BX1125" i="64"/>
  <c r="BH1057" i="64"/>
  <c r="BH1125" i="64"/>
  <c r="AR1057" i="64"/>
  <c r="AR1125" i="64"/>
  <c r="AB1057" i="64"/>
  <c r="AB1125" i="64"/>
  <c r="CG1056" i="64"/>
  <c r="CG1124" i="64"/>
  <c r="CG1153" i="64" s="1"/>
  <c r="BQ1056" i="64"/>
  <c r="BQ1124" i="64"/>
  <c r="BQ1153" i="64" s="1"/>
  <c r="BA1056" i="64"/>
  <c r="BA1124" i="64"/>
  <c r="BA1153" i="64" s="1"/>
  <c r="AK1056" i="64"/>
  <c r="AK1124" i="64"/>
  <c r="AK1153" i="64" s="1"/>
  <c r="U1056" i="64"/>
  <c r="U1124" i="64"/>
  <c r="U1153" i="64" s="1"/>
  <c r="BZ1053" i="64"/>
  <c r="BZ1081" i="64" s="1"/>
  <c r="BZ1121" i="64"/>
  <c r="BZ1150" i="64" s="1"/>
  <c r="BJ1053" i="64"/>
  <c r="BJ1081" i="64" s="1"/>
  <c r="BJ1121" i="64"/>
  <c r="BJ1150" i="64" s="1"/>
  <c r="AT1053" i="64"/>
  <c r="AT1081" i="64" s="1"/>
  <c r="AT1121" i="64"/>
  <c r="AT1150" i="64" s="1"/>
  <c r="AD1053" i="64"/>
  <c r="AD1081" i="64" s="1"/>
  <c r="AD1121" i="64"/>
  <c r="AD1150" i="64" s="1"/>
  <c r="BK1057" i="64"/>
  <c r="BK1125" i="64"/>
  <c r="AG1053" i="64"/>
  <c r="AG1081" i="64" s="1"/>
  <c r="AG1121" i="64"/>
  <c r="AG1150" i="64" s="1"/>
  <c r="AT1057" i="64"/>
  <c r="AT1125" i="64"/>
  <c r="CE1052" i="64"/>
  <c r="CE1120" i="64"/>
  <c r="CE1149" i="64" s="1"/>
  <c r="BO1052" i="64"/>
  <c r="BO1120" i="64"/>
  <c r="BO1149" i="64" s="1"/>
  <c r="AY1052" i="64"/>
  <c r="AY1120" i="64"/>
  <c r="AY1149" i="64" s="1"/>
  <c r="AI1052" i="64"/>
  <c r="AI1120" i="64"/>
  <c r="AI1149" i="64" s="1"/>
  <c r="BW1057" i="64"/>
  <c r="BW1125" i="64"/>
  <c r="BG1057" i="64"/>
  <c r="BG1125" i="64"/>
  <c r="AQ1057" i="64"/>
  <c r="AQ1125" i="64"/>
  <c r="AA1057" i="64"/>
  <c r="AA1125" i="64"/>
  <c r="CF1056" i="64"/>
  <c r="CF1124" i="64"/>
  <c r="CF1153" i="64" s="1"/>
  <c r="BP1056" i="64"/>
  <c r="BP1124" i="64"/>
  <c r="BP1153" i="64" s="1"/>
  <c r="AZ1056" i="64"/>
  <c r="AZ1124" i="64"/>
  <c r="AZ1153" i="64" s="1"/>
  <c r="AJ1056" i="64"/>
  <c r="AJ1124" i="64"/>
  <c r="AJ1153" i="64" s="1"/>
  <c r="T1056" i="64"/>
  <c r="T1124" i="64"/>
  <c r="T1153" i="64" s="1"/>
  <c r="BY1053" i="64"/>
  <c r="BY1081" i="64" s="1"/>
  <c r="BY1121" i="64"/>
  <c r="BY1150" i="64" s="1"/>
  <c r="BI1053" i="64"/>
  <c r="BI1081" i="64" s="1"/>
  <c r="BI1121" i="64"/>
  <c r="BI1150" i="64" s="1"/>
  <c r="AS1053" i="64"/>
  <c r="AS1081" i="64" s="1"/>
  <c r="AS1121" i="64"/>
  <c r="AS1150" i="64" s="1"/>
  <c r="AC1053" i="64"/>
  <c r="AC1081" i="64" s="1"/>
  <c r="AC1121" i="64"/>
  <c r="AC1150" i="64" s="1"/>
  <c r="BD1056" i="64"/>
  <c r="BD1124" i="64"/>
  <c r="BD1153" i="64" s="1"/>
  <c r="BC1056" i="64"/>
  <c r="BC1124" i="64"/>
  <c r="BC1153" i="64" s="1"/>
  <c r="CD1052" i="64"/>
  <c r="CD1120" i="64"/>
  <c r="CD1149" i="64" s="1"/>
  <c r="BN1052" i="64"/>
  <c r="BN1120" i="64"/>
  <c r="BN1149" i="64" s="1"/>
  <c r="AX1052" i="64"/>
  <c r="AX1120" i="64"/>
  <c r="AX1149" i="64" s="1"/>
  <c r="AH1052" i="64"/>
  <c r="AH1120" i="64"/>
  <c r="AH1149" i="64" s="1"/>
  <c r="BV1057" i="64"/>
  <c r="BV1125" i="64"/>
  <c r="BF1057" i="64"/>
  <c r="BF1125" i="64"/>
  <c r="AP1057" i="64"/>
  <c r="AP1125" i="64"/>
  <c r="Z1057" i="64"/>
  <c r="Z1125" i="64"/>
  <c r="CE1056" i="64"/>
  <c r="CE1124" i="64"/>
  <c r="CE1153" i="64" s="1"/>
  <c r="BO1056" i="64"/>
  <c r="BO1124" i="64"/>
  <c r="BO1153" i="64" s="1"/>
  <c r="AY1056" i="64"/>
  <c r="AY1124" i="64"/>
  <c r="AY1153" i="64" s="1"/>
  <c r="AI1056" i="64"/>
  <c r="AI1124" i="64"/>
  <c r="AI1153" i="64" s="1"/>
  <c r="BX1053" i="64"/>
  <c r="BX1081" i="64" s="1"/>
  <c r="BX1121" i="64"/>
  <c r="BX1150" i="64" s="1"/>
  <c r="BH1053" i="64"/>
  <c r="BH1081" i="64" s="1"/>
  <c r="BH1121" i="64"/>
  <c r="BH1150" i="64" s="1"/>
  <c r="AR1053" i="64"/>
  <c r="AR1081" i="64" s="1"/>
  <c r="AR1121" i="64"/>
  <c r="AR1150" i="64" s="1"/>
  <c r="AB1053" i="64"/>
  <c r="AB1081" i="64" s="1"/>
  <c r="AB1121" i="64"/>
  <c r="AB1150" i="64" s="1"/>
  <c r="AD1057" i="64"/>
  <c r="AD1125" i="64"/>
  <c r="CC1052" i="64"/>
  <c r="CC1120" i="64"/>
  <c r="CC1149" i="64" s="1"/>
  <c r="BM1052" i="64"/>
  <c r="BM1120" i="64"/>
  <c r="BM1149" i="64" s="1"/>
  <c r="AW1052" i="64"/>
  <c r="AW1120" i="64"/>
  <c r="AW1149" i="64" s="1"/>
  <c r="AG1052" i="64"/>
  <c r="AG1120" i="64"/>
  <c r="AG1149" i="64" s="1"/>
  <c r="CK1057" i="64"/>
  <c r="CK1125" i="64"/>
  <c r="BU1057" i="64"/>
  <c r="BU1125" i="64"/>
  <c r="BE1057" i="64"/>
  <c r="BE1125" i="64"/>
  <c r="AO1057" i="64"/>
  <c r="AO1125" i="64"/>
  <c r="Y1057" i="64"/>
  <c r="Y1125" i="64"/>
  <c r="CD1056" i="64"/>
  <c r="CD1124" i="64"/>
  <c r="CD1153" i="64" s="1"/>
  <c r="BN1056" i="64"/>
  <c r="BN1124" i="64"/>
  <c r="BN1153" i="64" s="1"/>
  <c r="AX1056" i="64"/>
  <c r="AX1124" i="64"/>
  <c r="AX1153" i="64" s="1"/>
  <c r="AH1056" i="64"/>
  <c r="AH1124" i="64"/>
  <c r="AH1153" i="64" s="1"/>
  <c r="BW1053" i="64"/>
  <c r="BW1081" i="64" s="1"/>
  <c r="BW1121" i="64"/>
  <c r="BW1150" i="64" s="1"/>
  <c r="BG1053" i="64"/>
  <c r="BG1081" i="64" s="1"/>
  <c r="BG1121" i="64"/>
  <c r="BG1150" i="64" s="1"/>
  <c r="AQ1053" i="64"/>
  <c r="AQ1081" i="64" s="1"/>
  <c r="AQ1121" i="64"/>
  <c r="AQ1150" i="64" s="1"/>
  <c r="AA1053" i="64"/>
  <c r="AA1081" i="64" s="1"/>
  <c r="AA1121" i="64"/>
  <c r="AM1052" i="64"/>
  <c r="AM1120" i="64"/>
  <c r="AM1149" i="64" s="1"/>
  <c r="BM1053" i="64"/>
  <c r="BM1081" i="64" s="1"/>
  <c r="BM1121" i="64"/>
  <c r="BM1150" i="64" s="1"/>
  <c r="BR1052" i="64"/>
  <c r="BR1120" i="64"/>
  <c r="BR1149" i="64" s="1"/>
  <c r="CB1053" i="64"/>
  <c r="CB1081" i="64" s="1"/>
  <c r="CB1121" i="64"/>
  <c r="CB1150" i="64" s="1"/>
  <c r="CB1052" i="64"/>
  <c r="CB1120" i="64"/>
  <c r="CB1149" i="64" s="1"/>
  <c r="BL1052" i="64"/>
  <c r="BL1120" i="64"/>
  <c r="BL1149" i="64" s="1"/>
  <c r="AV1052" i="64"/>
  <c r="AV1120" i="64"/>
  <c r="AV1149" i="64" s="1"/>
  <c r="AF1052" i="64"/>
  <c r="AF1120" i="64"/>
  <c r="AF1149" i="64" s="1"/>
  <c r="CJ1057" i="64"/>
  <c r="CJ1125" i="64"/>
  <c r="BT1057" i="64"/>
  <c r="BT1125" i="64"/>
  <c r="BD1057" i="64"/>
  <c r="BD1125" i="64"/>
  <c r="AN1057" i="64"/>
  <c r="AN1125" i="64"/>
  <c r="X1057" i="64"/>
  <c r="X1125" i="64"/>
  <c r="CC1056" i="64"/>
  <c r="CC1124" i="64"/>
  <c r="CC1153" i="64" s="1"/>
  <c r="BM1056" i="64"/>
  <c r="BM1124" i="64"/>
  <c r="BM1153" i="64" s="1"/>
  <c r="AW1056" i="64"/>
  <c r="AW1124" i="64"/>
  <c r="AW1153" i="64" s="1"/>
  <c r="AG1056" i="64"/>
  <c r="AG1124" i="64"/>
  <c r="AG1153" i="64" s="1"/>
  <c r="BV1053" i="64"/>
  <c r="BV1081" i="64" s="1"/>
  <c r="BV1121" i="64"/>
  <c r="BV1150" i="64" s="1"/>
  <c r="BF1053" i="64"/>
  <c r="BF1081" i="64" s="1"/>
  <c r="BF1121" i="64"/>
  <c r="BF1150" i="64" s="1"/>
  <c r="AP1053" i="64"/>
  <c r="AP1081" i="64" s="1"/>
  <c r="AP1121" i="64"/>
  <c r="AP1150" i="64" s="1"/>
  <c r="Z1053" i="64"/>
  <c r="Z1081" i="64" s="1"/>
  <c r="Z1121" i="64"/>
  <c r="CA1057" i="64"/>
  <c r="CA1125" i="64"/>
  <c r="AM1056" i="64"/>
  <c r="AM1124" i="64"/>
  <c r="AM1153" i="64" s="1"/>
  <c r="CA1052" i="64"/>
  <c r="CA1120" i="64"/>
  <c r="CA1149" i="64" s="1"/>
  <c r="BK1052" i="64"/>
  <c r="BK1120" i="64"/>
  <c r="BK1149" i="64" s="1"/>
  <c r="AU1052" i="64"/>
  <c r="AU1120" i="64"/>
  <c r="AU1149" i="64" s="1"/>
  <c r="AE1052" i="64"/>
  <c r="AE1120" i="64"/>
  <c r="AE1149" i="64" s="1"/>
  <c r="CI1057" i="64"/>
  <c r="CI1125" i="64"/>
  <c r="BS1057" i="64"/>
  <c r="BS1125" i="64"/>
  <c r="BC1057" i="64"/>
  <c r="BC1125" i="64"/>
  <c r="AM1057" i="64"/>
  <c r="AM1125" i="64"/>
  <c r="W1057" i="64"/>
  <c r="W1125" i="64"/>
  <c r="CB1056" i="64"/>
  <c r="CB1124" i="64"/>
  <c r="CB1153" i="64" s="1"/>
  <c r="BL1056" i="64"/>
  <c r="BL1124" i="64"/>
  <c r="BL1153" i="64" s="1"/>
  <c r="AV1056" i="64"/>
  <c r="AV1124" i="64"/>
  <c r="AV1153" i="64" s="1"/>
  <c r="AF1056" i="64"/>
  <c r="AF1124" i="64"/>
  <c r="AF1153" i="64" s="1"/>
  <c r="CK1053" i="64"/>
  <c r="CK1081" i="64" s="1"/>
  <c r="CK1121" i="64"/>
  <c r="CK1150" i="64" s="1"/>
  <c r="BU1053" i="64"/>
  <c r="BU1081" i="64" s="1"/>
  <c r="BU1121" i="64"/>
  <c r="BU1150" i="64" s="1"/>
  <c r="BE1053" i="64"/>
  <c r="BE1081" i="64" s="1"/>
  <c r="BE1121" i="64"/>
  <c r="BE1150" i="64" s="1"/>
  <c r="AO1053" i="64"/>
  <c r="AO1081" i="64" s="1"/>
  <c r="AO1121" i="64"/>
  <c r="AO1150" i="64" s="1"/>
  <c r="Y1053" i="64"/>
  <c r="Y1081" i="64" s="1"/>
  <c r="Y1121" i="64"/>
  <c r="AU1057" i="64"/>
  <c r="AU1125" i="64"/>
  <c r="BB1052" i="64"/>
  <c r="BB1120" i="64"/>
  <c r="BB1149" i="64" s="1"/>
  <c r="AV1053" i="64"/>
  <c r="AV1081" i="64" s="1"/>
  <c r="AV1121" i="64"/>
  <c r="AV1150" i="64" s="1"/>
  <c r="BZ1052" i="64"/>
  <c r="BZ1120" i="64"/>
  <c r="BZ1149" i="64" s="1"/>
  <c r="BJ1052" i="64"/>
  <c r="BJ1120" i="64"/>
  <c r="BJ1149" i="64" s="1"/>
  <c r="AT1052" i="64"/>
  <c r="AT1120" i="64"/>
  <c r="AT1149" i="64" s="1"/>
  <c r="AD1052" i="64"/>
  <c r="AD1120" i="64"/>
  <c r="AD1149" i="64" s="1"/>
  <c r="CH1057" i="64"/>
  <c r="CH1125" i="64"/>
  <c r="BR1057" i="64"/>
  <c r="BR1125" i="64"/>
  <c r="BB1057" i="64"/>
  <c r="BB1125" i="64"/>
  <c r="AL1057" i="64"/>
  <c r="AL1125" i="64"/>
  <c r="V1057" i="64"/>
  <c r="V1125" i="64"/>
  <c r="CA1056" i="64"/>
  <c r="CA1124" i="64"/>
  <c r="CA1153" i="64" s="1"/>
  <c r="BK1056" i="64"/>
  <c r="BK1124" i="64"/>
  <c r="BK1153" i="64" s="1"/>
  <c r="AU1056" i="64"/>
  <c r="AU1124" i="64"/>
  <c r="AU1153" i="64" s="1"/>
  <c r="AE1056" i="64"/>
  <c r="AE1124" i="64"/>
  <c r="AE1153" i="64" s="1"/>
  <c r="CJ1053" i="64"/>
  <c r="CJ1081" i="64" s="1"/>
  <c r="CJ1121" i="64"/>
  <c r="CJ1150" i="64" s="1"/>
  <c r="BT1053" i="64"/>
  <c r="BT1081" i="64" s="1"/>
  <c r="BT1121" i="64"/>
  <c r="BT1150" i="64" s="1"/>
  <c r="BD1053" i="64"/>
  <c r="BD1081" i="64" s="1"/>
  <c r="BD1121" i="64"/>
  <c r="BD1150" i="64" s="1"/>
  <c r="AN1053" i="64"/>
  <c r="AN1081" i="64" s="1"/>
  <c r="AN1121" i="64"/>
  <c r="AN1150" i="64" s="1"/>
  <c r="X1053" i="64"/>
  <c r="X1081" i="64" s="1"/>
  <c r="X1121" i="64"/>
  <c r="BT1056" i="64"/>
  <c r="BT1124" i="64"/>
  <c r="BT1153" i="64" s="1"/>
  <c r="BZ1057" i="64"/>
  <c r="BZ1125" i="64"/>
  <c r="BY1052" i="64"/>
  <c r="BY1120" i="64"/>
  <c r="BY1149" i="64" s="1"/>
  <c r="BI1052" i="64"/>
  <c r="BI1120" i="64"/>
  <c r="BI1149" i="64" s="1"/>
  <c r="AS1052" i="64"/>
  <c r="AS1120" i="64"/>
  <c r="AS1149" i="64" s="1"/>
  <c r="AC1052" i="64"/>
  <c r="AC1120" i="64"/>
  <c r="AC1149" i="64" s="1"/>
  <c r="CG1057" i="64"/>
  <c r="CG1125" i="64"/>
  <c r="BQ1057" i="64"/>
  <c r="BQ1125" i="64"/>
  <c r="BA1057" i="64"/>
  <c r="BA1125" i="64"/>
  <c r="AK1057" i="64"/>
  <c r="AK1125" i="64"/>
  <c r="U1057" i="64"/>
  <c r="U1125" i="64"/>
  <c r="BZ1056" i="64"/>
  <c r="BZ1124" i="64"/>
  <c r="BZ1153" i="64" s="1"/>
  <c r="BJ1056" i="64"/>
  <c r="BJ1124" i="64"/>
  <c r="BJ1153" i="64" s="1"/>
  <c r="AT1056" i="64"/>
  <c r="AT1124" i="64"/>
  <c r="AT1153" i="64" s="1"/>
  <c r="AD1056" i="64"/>
  <c r="AD1124" i="64"/>
  <c r="AD1153" i="64" s="1"/>
  <c r="CI1053" i="64"/>
  <c r="CI1081" i="64" s="1"/>
  <c r="CI1121" i="64"/>
  <c r="CI1150" i="64" s="1"/>
  <c r="BS1053" i="64"/>
  <c r="BS1081" i="64" s="1"/>
  <c r="BS1121" i="64"/>
  <c r="BS1150" i="64" s="1"/>
  <c r="BC1053" i="64"/>
  <c r="BC1081" i="64" s="1"/>
  <c r="BC1121" i="64"/>
  <c r="BC1150" i="64" s="1"/>
  <c r="AM1053" i="64"/>
  <c r="AM1081" i="64" s="1"/>
  <c r="AM1121" i="64"/>
  <c r="AM1150" i="64" s="1"/>
  <c r="W1053" i="64"/>
  <c r="W1081" i="64" s="1"/>
  <c r="W1121" i="64"/>
  <c r="AN1056" i="64"/>
  <c r="AN1124" i="64"/>
  <c r="AN1153" i="64" s="1"/>
  <c r="AL1052" i="64"/>
  <c r="AL1120" i="64"/>
  <c r="AL1149" i="64" s="1"/>
  <c r="W1056" i="64"/>
  <c r="W1124" i="64"/>
  <c r="W1153" i="64" s="1"/>
  <c r="BX1052" i="64"/>
  <c r="BX1120" i="64"/>
  <c r="BX1149" i="64" s="1"/>
  <c r="BH1052" i="64"/>
  <c r="BH1120" i="64"/>
  <c r="BH1149" i="64" s="1"/>
  <c r="AR1052" i="64"/>
  <c r="AR1120" i="64"/>
  <c r="AR1149" i="64" s="1"/>
  <c r="AB1052" i="64"/>
  <c r="AB1120" i="64"/>
  <c r="AB1149" i="64" s="1"/>
  <c r="CF1057" i="64"/>
  <c r="CF1125" i="64"/>
  <c r="BP1057" i="64"/>
  <c r="BP1125" i="64"/>
  <c r="AZ1057" i="64"/>
  <c r="AZ1125" i="64"/>
  <c r="AJ1057" i="64"/>
  <c r="AJ1125" i="64"/>
  <c r="T1057" i="64"/>
  <c r="T1125" i="64"/>
  <c r="BY1056" i="64"/>
  <c r="BY1124" i="64"/>
  <c r="BY1153" i="64" s="1"/>
  <c r="BI1056" i="64"/>
  <c r="BI1124" i="64"/>
  <c r="BI1153" i="64" s="1"/>
  <c r="AS1056" i="64"/>
  <c r="AS1124" i="64"/>
  <c r="AS1153" i="64" s="1"/>
  <c r="AC1056" i="64"/>
  <c r="AC1124" i="64"/>
  <c r="AC1153" i="64" s="1"/>
  <c r="CH1053" i="64"/>
  <c r="CH1081" i="64" s="1"/>
  <c r="CH1121" i="64"/>
  <c r="CH1150" i="64" s="1"/>
  <c r="BR1053" i="64"/>
  <c r="BR1081" i="64" s="1"/>
  <c r="BR1121" i="64"/>
  <c r="BR1150" i="64" s="1"/>
  <c r="BB1053" i="64"/>
  <c r="BB1081" i="64" s="1"/>
  <c r="BB1121" i="64"/>
  <c r="BB1150" i="64" s="1"/>
  <c r="AL1053" i="64"/>
  <c r="AL1081" i="64" s="1"/>
  <c r="AL1121" i="64"/>
  <c r="AL1150" i="64" s="1"/>
  <c r="V1053" i="64"/>
  <c r="V1081" i="64" s="1"/>
  <c r="V1121" i="64"/>
  <c r="CI1052" i="64"/>
  <c r="CI1120" i="64"/>
  <c r="CI1149" i="64" s="1"/>
  <c r="X1056" i="64"/>
  <c r="X1124" i="64"/>
  <c r="X1153" i="64" s="1"/>
  <c r="AF1053" i="64"/>
  <c r="AF1081" i="64" s="1"/>
  <c r="AF1121" i="64"/>
  <c r="AF1150" i="64" s="1"/>
  <c r="BW1052" i="64"/>
  <c r="BW1120" i="64"/>
  <c r="BW1149" i="64" s="1"/>
  <c r="BG1052" i="64"/>
  <c r="BG1120" i="64"/>
  <c r="BG1149" i="64" s="1"/>
  <c r="AQ1052" i="64"/>
  <c r="AQ1120" i="64"/>
  <c r="AQ1149" i="64" s="1"/>
  <c r="AA1052" i="64"/>
  <c r="AA1120" i="64"/>
  <c r="AA1149" i="64" s="1"/>
  <c r="CE1057" i="64"/>
  <c r="CE1125" i="64"/>
  <c r="BO1057" i="64"/>
  <c r="BO1125" i="64"/>
  <c r="AY1057" i="64"/>
  <c r="AY1125" i="64"/>
  <c r="AI1057" i="64"/>
  <c r="AI1125" i="64"/>
  <c r="BX1056" i="64"/>
  <c r="BX1124" i="64"/>
  <c r="BX1153" i="64" s="1"/>
  <c r="BH1056" i="64"/>
  <c r="BH1124" i="64"/>
  <c r="BH1153" i="64" s="1"/>
  <c r="AR1056" i="64"/>
  <c r="AR1124" i="64"/>
  <c r="AR1153" i="64" s="1"/>
  <c r="AB1056" i="64"/>
  <c r="AB1124" i="64"/>
  <c r="AB1153" i="64" s="1"/>
  <c r="CG1053" i="64"/>
  <c r="CG1081" i="64" s="1"/>
  <c r="CG1121" i="64"/>
  <c r="CG1150" i="64" s="1"/>
  <c r="BQ1053" i="64"/>
  <c r="BQ1081" i="64" s="1"/>
  <c r="BQ1121" i="64"/>
  <c r="BQ1150" i="64" s="1"/>
  <c r="BA1053" i="64"/>
  <c r="BA1081" i="64" s="1"/>
  <c r="BA1121" i="64"/>
  <c r="BA1150" i="64" s="1"/>
  <c r="AK1053" i="64"/>
  <c r="AK1081" i="64" s="1"/>
  <c r="AK1121" i="64"/>
  <c r="AK1150" i="64" s="1"/>
  <c r="U1053" i="64"/>
  <c r="U1081" i="64" s="1"/>
  <c r="U1121" i="64"/>
  <c r="CJ1056" i="64"/>
  <c r="CJ1124" i="64"/>
  <c r="CJ1153" i="64" s="1"/>
  <c r="BJ1057" i="64"/>
  <c r="BJ1125" i="64"/>
  <c r="BV1052" i="64"/>
  <c r="BV1120" i="64"/>
  <c r="BV1149" i="64" s="1"/>
  <c r="BF1052" i="64"/>
  <c r="BF1120" i="64"/>
  <c r="BF1149" i="64" s="1"/>
  <c r="AP1052" i="64"/>
  <c r="AP1120" i="64"/>
  <c r="AP1149" i="64" s="1"/>
  <c r="Z1052" i="64"/>
  <c r="Z1120" i="64"/>
  <c r="Z1149" i="64" s="1"/>
  <c r="CD1057" i="64"/>
  <c r="CD1125" i="64"/>
  <c r="BN1057" i="64"/>
  <c r="BN1125" i="64"/>
  <c r="AX1057" i="64"/>
  <c r="AX1125" i="64"/>
  <c r="AH1057" i="64"/>
  <c r="AH1125" i="64"/>
  <c r="BW1056" i="64"/>
  <c r="BW1124" i="64"/>
  <c r="BW1153" i="64" s="1"/>
  <c r="BG1056" i="64"/>
  <c r="BG1124" i="64"/>
  <c r="BG1153" i="64" s="1"/>
  <c r="AQ1056" i="64"/>
  <c r="AQ1124" i="64"/>
  <c r="AQ1153" i="64" s="1"/>
  <c r="AA1056" i="64"/>
  <c r="AA1124" i="64"/>
  <c r="AA1153" i="64" s="1"/>
  <c r="CF1053" i="64"/>
  <c r="CF1081" i="64" s="1"/>
  <c r="CF1121" i="64"/>
  <c r="CF1150" i="64" s="1"/>
  <c r="BP1053" i="64"/>
  <c r="BP1081" i="64" s="1"/>
  <c r="BP1121" i="64"/>
  <c r="BP1150" i="64" s="1"/>
  <c r="AZ1053" i="64"/>
  <c r="AZ1081" i="64" s="1"/>
  <c r="AZ1121" i="64"/>
  <c r="AZ1150" i="64" s="1"/>
  <c r="AJ1053" i="64"/>
  <c r="AJ1081" i="64" s="1"/>
  <c r="AJ1121" i="64"/>
  <c r="AJ1150" i="64" s="1"/>
  <c r="T1053" i="64"/>
  <c r="T1081" i="64" s="1"/>
  <c r="T1121" i="64"/>
  <c r="W1052" i="64"/>
  <c r="W1120" i="64"/>
  <c r="W1149" i="64" s="1"/>
  <c r="BS1056" i="64"/>
  <c r="BS1124" i="64"/>
  <c r="BS1153" i="64" s="1"/>
  <c r="CK1052" i="64"/>
  <c r="CK1120" i="64"/>
  <c r="CK1149" i="64" s="1"/>
  <c r="BU1052" i="64"/>
  <c r="BU1120" i="64"/>
  <c r="BU1149" i="64" s="1"/>
  <c r="BE1052" i="64"/>
  <c r="BE1120" i="64"/>
  <c r="BE1149" i="64" s="1"/>
  <c r="AO1052" i="64"/>
  <c r="AO1120" i="64"/>
  <c r="AO1149" i="64" s="1"/>
  <c r="Y1052" i="64"/>
  <c r="Y1120" i="64"/>
  <c r="Y1149" i="64" s="1"/>
  <c r="CC1057" i="64"/>
  <c r="CC1125" i="64"/>
  <c r="BM1057" i="64"/>
  <c r="BM1125" i="64"/>
  <c r="AW1057" i="64"/>
  <c r="AW1125" i="64"/>
  <c r="AG1057" i="64"/>
  <c r="AG1125" i="64"/>
  <c r="BV1056" i="64"/>
  <c r="BV1124" i="64"/>
  <c r="BV1153" i="64" s="1"/>
  <c r="BF1056" i="64"/>
  <c r="BF1124" i="64"/>
  <c r="BF1153" i="64" s="1"/>
  <c r="AP1056" i="64"/>
  <c r="AP1124" i="64"/>
  <c r="AP1153" i="64" s="1"/>
  <c r="Z1056" i="64"/>
  <c r="Z1124" i="64"/>
  <c r="Z1153" i="64" s="1"/>
  <c r="CE1053" i="64"/>
  <c r="CE1081" i="64" s="1"/>
  <c r="CE1121" i="64"/>
  <c r="CE1150" i="64" s="1"/>
  <c r="BO1053" i="64"/>
  <c r="BO1081" i="64" s="1"/>
  <c r="BO1121" i="64"/>
  <c r="BO1150" i="64" s="1"/>
  <c r="AY1053" i="64"/>
  <c r="AY1081" i="64" s="1"/>
  <c r="AY1121" i="64"/>
  <c r="AY1150" i="64" s="1"/>
  <c r="AI1053" i="64"/>
  <c r="AI1081" i="64" s="1"/>
  <c r="AI1121" i="64"/>
  <c r="AI1150" i="64" s="1"/>
  <c r="BS1052" i="64"/>
  <c r="BS1120" i="64"/>
  <c r="BS1149" i="64" s="1"/>
  <c r="CC1053" i="64"/>
  <c r="CC1081" i="64" s="1"/>
  <c r="CC1121" i="64"/>
  <c r="CC1150" i="64" s="1"/>
  <c r="V1052" i="64"/>
  <c r="V1120" i="64"/>
  <c r="V1149" i="64" s="1"/>
  <c r="CJ1052" i="64"/>
  <c r="CJ1120" i="64"/>
  <c r="CJ1149" i="64" s="1"/>
  <c r="BT1052" i="64"/>
  <c r="BT1120" i="64"/>
  <c r="BT1149" i="64" s="1"/>
  <c r="BD1052" i="64"/>
  <c r="BD1120" i="64"/>
  <c r="BD1149" i="64" s="1"/>
  <c r="AN1052" i="64"/>
  <c r="AN1120" i="64"/>
  <c r="AN1149" i="64" s="1"/>
  <c r="X1052" i="64"/>
  <c r="X1120" i="64"/>
  <c r="X1149" i="64" s="1"/>
  <c r="CB1057" i="64"/>
  <c r="CB1125" i="64"/>
  <c r="BL1057" i="64"/>
  <c r="BL1125" i="64"/>
  <c r="AV1057" i="64"/>
  <c r="AV1125" i="64"/>
  <c r="AF1057" i="64"/>
  <c r="AF1125" i="64"/>
  <c r="CK1056" i="64"/>
  <c r="CK1124" i="64"/>
  <c r="CK1153" i="64" s="1"/>
  <c r="BU1056" i="64"/>
  <c r="BU1124" i="64"/>
  <c r="BU1153" i="64" s="1"/>
  <c r="BE1056" i="64"/>
  <c r="BE1124" i="64"/>
  <c r="BE1153" i="64" s="1"/>
  <c r="AO1056" i="64"/>
  <c r="AO1124" i="64"/>
  <c r="AO1153" i="64" s="1"/>
  <c r="Y1056" i="64"/>
  <c r="Y1124" i="64"/>
  <c r="Y1153" i="64" s="1"/>
  <c r="CD1053" i="64"/>
  <c r="CD1081" i="64" s="1"/>
  <c r="CD1121" i="64"/>
  <c r="CD1150" i="64" s="1"/>
  <c r="BN1053" i="64"/>
  <c r="BN1081" i="64" s="1"/>
  <c r="BN1121" i="64"/>
  <c r="BN1150" i="64" s="1"/>
  <c r="AX1053" i="64"/>
  <c r="AX1081" i="64" s="1"/>
  <c r="AX1121" i="64"/>
  <c r="AX1150" i="64" s="1"/>
  <c r="AH1053" i="64"/>
  <c r="AH1081" i="64" s="1"/>
  <c r="AH1121" i="64"/>
  <c r="AH1150" i="64" s="1"/>
  <c r="CH2291" i="64"/>
  <c r="CH2318" i="64" s="1"/>
  <c r="AD2296" i="64"/>
  <c r="BL2292" i="64"/>
  <c r="AF2292" i="64"/>
  <c r="BS2295" i="64"/>
  <c r="CH2295" i="64"/>
  <c r="BH2296" i="64"/>
  <c r="CD2291" i="64"/>
  <c r="CD2318" i="64" s="1"/>
  <c r="BN2291" i="64"/>
  <c r="BN2318" i="64" s="1"/>
  <c r="AX2291" i="64"/>
  <c r="AX2318" i="64" s="1"/>
  <c r="AH2291" i="64"/>
  <c r="AH2318" i="64" s="1"/>
  <c r="BV2296" i="64"/>
  <c r="BF2296" i="64"/>
  <c r="AP2296" i="64"/>
  <c r="Z2296" i="64"/>
  <c r="CE2295" i="64"/>
  <c r="BO2295" i="64"/>
  <c r="AY2295" i="64"/>
  <c r="AI2295" i="64"/>
  <c r="BX2292" i="64"/>
  <c r="BH2292" i="64"/>
  <c r="AR2292" i="64"/>
  <c r="AB2292" i="64"/>
  <c r="V2291" i="64"/>
  <c r="V2318" i="64" s="1"/>
  <c r="BI2296" i="64"/>
  <c r="BX2296" i="64"/>
  <c r="BZ2292" i="64"/>
  <c r="AZ2295" i="64"/>
  <c r="CC2291" i="64"/>
  <c r="CC2318" i="64" s="1"/>
  <c r="BM2291" i="64"/>
  <c r="BM2318" i="64" s="1"/>
  <c r="AW2291" i="64"/>
  <c r="AW2318" i="64" s="1"/>
  <c r="AG2291" i="64"/>
  <c r="AG2318" i="64" s="1"/>
  <c r="CK2296" i="64"/>
  <c r="BU2296" i="64"/>
  <c r="BE2296" i="64"/>
  <c r="AO2296" i="64"/>
  <c r="Y2296" i="64"/>
  <c r="CD2295" i="64"/>
  <c r="BN2295" i="64"/>
  <c r="AX2295" i="64"/>
  <c r="AH2295" i="64"/>
  <c r="BW2292" i="64"/>
  <c r="BG2292" i="64"/>
  <c r="AQ2292" i="64"/>
  <c r="AA2292" i="64"/>
  <c r="BC2295" i="64"/>
  <c r="BA2291" i="64"/>
  <c r="BA2318" i="64" s="1"/>
  <c r="V2295" i="64"/>
  <c r="AR2296" i="64"/>
  <c r="CE2291" i="64"/>
  <c r="CE2318" i="64" s="1"/>
  <c r="CF2295" i="64"/>
  <c r="BT2296" i="64"/>
  <c r="BD2296" i="64"/>
  <c r="AN2296" i="64"/>
  <c r="X2296" i="64"/>
  <c r="CC2295" i="64"/>
  <c r="BM2295" i="64"/>
  <c r="AW2295" i="64"/>
  <c r="AG2295" i="64"/>
  <c r="BV2292" i="64"/>
  <c r="BF2292" i="64"/>
  <c r="AP2292" i="64"/>
  <c r="Z2292" i="64"/>
  <c r="BZ2296" i="64"/>
  <c r="AL2295" i="64"/>
  <c r="AZ2291" i="64"/>
  <c r="AZ2318" i="64" s="1"/>
  <c r="U2295" i="64"/>
  <c r="AI2291" i="64"/>
  <c r="AI2318" i="64" s="1"/>
  <c r="AS2292" i="64"/>
  <c r="CA2291" i="64"/>
  <c r="CA2318" i="64" s="1"/>
  <c r="BK2291" i="64"/>
  <c r="BK2318" i="64" s="1"/>
  <c r="AU2291" i="64"/>
  <c r="AU2318" i="64" s="1"/>
  <c r="AE2291" i="64"/>
  <c r="AE2318" i="64" s="1"/>
  <c r="CI2296" i="64"/>
  <c r="BS2296" i="64"/>
  <c r="BC2296" i="64"/>
  <c r="AM2296" i="64"/>
  <c r="W2296" i="64"/>
  <c r="CB2295" i="64"/>
  <c r="BL2295" i="64"/>
  <c r="AV2295" i="64"/>
  <c r="AF2295" i="64"/>
  <c r="CK2292" i="64"/>
  <c r="BU2292" i="64"/>
  <c r="BE2292" i="64"/>
  <c r="AO2292" i="64"/>
  <c r="Y2292" i="64"/>
  <c r="CI2295" i="64"/>
  <c r="AS2296" i="64"/>
  <c r="AJ2291" i="64"/>
  <c r="AJ2318" i="64" s="1"/>
  <c r="AT2292" i="64"/>
  <c r="BO2291" i="64"/>
  <c r="BO2318" i="64" s="1"/>
  <c r="AJ2295" i="64"/>
  <c r="CJ2296" i="64"/>
  <c r="BZ2291" i="64"/>
  <c r="BZ2318" i="64" s="1"/>
  <c r="BJ2291" i="64"/>
  <c r="BJ2318" i="64" s="1"/>
  <c r="AT2291" i="64"/>
  <c r="AT2318" i="64" s="1"/>
  <c r="AD2291" i="64"/>
  <c r="AD2318" i="64" s="1"/>
  <c r="CH2296" i="64"/>
  <c r="BR2296" i="64"/>
  <c r="BB2296" i="64"/>
  <c r="AL2296" i="64"/>
  <c r="V2296" i="64"/>
  <c r="CA2295" i="64"/>
  <c r="BK2295" i="64"/>
  <c r="AU2295" i="64"/>
  <c r="AE2295" i="64"/>
  <c r="CJ2292" i="64"/>
  <c r="BT2292" i="64"/>
  <c r="BD2292" i="64"/>
  <c r="AN2292" i="64"/>
  <c r="X2292" i="64"/>
  <c r="AV2292" i="64"/>
  <c r="BY2296" i="64"/>
  <c r="AE2292" i="64"/>
  <c r="BP2291" i="64"/>
  <c r="BP2318" i="64" s="1"/>
  <c r="BJ2292" i="64"/>
  <c r="BP2295" i="64"/>
  <c r="CB2291" i="64"/>
  <c r="CB2318" i="64" s="1"/>
  <c r="BY2291" i="64"/>
  <c r="BY2318" i="64" s="1"/>
  <c r="BI2291" i="64"/>
  <c r="BI2318" i="64" s="1"/>
  <c r="AS2291" i="64"/>
  <c r="AS2318" i="64" s="1"/>
  <c r="AC2291" i="64"/>
  <c r="AC2318" i="64" s="1"/>
  <c r="CG2296" i="64"/>
  <c r="BQ2296" i="64"/>
  <c r="BA2296" i="64"/>
  <c r="AK2296" i="64"/>
  <c r="U2296" i="64"/>
  <c r="BZ2295" i="64"/>
  <c r="BJ2295" i="64"/>
  <c r="AT2295" i="64"/>
  <c r="AD2295" i="64"/>
  <c r="CI2292" i="64"/>
  <c r="BS2292" i="64"/>
  <c r="BC2292" i="64"/>
  <c r="AM2292" i="64"/>
  <c r="W2292" i="64"/>
  <c r="AT2296" i="64"/>
  <c r="BQ2291" i="64"/>
  <c r="BQ2318" i="64" s="1"/>
  <c r="BR2295" i="64"/>
  <c r="BA2295" i="64"/>
  <c r="T2295" i="64"/>
  <c r="BL2291" i="64"/>
  <c r="BL2318" i="64" s="1"/>
  <c r="BX2291" i="64"/>
  <c r="BX2318" i="64" s="1"/>
  <c r="BH2291" i="64"/>
  <c r="BH2318" i="64" s="1"/>
  <c r="AR2291" i="64"/>
  <c r="AR2318" i="64" s="1"/>
  <c r="AB2291" i="64"/>
  <c r="AB2318" i="64" s="1"/>
  <c r="CF2296" i="64"/>
  <c r="BP2296" i="64"/>
  <c r="AZ2296" i="64"/>
  <c r="AJ2296" i="64"/>
  <c r="T2296" i="64"/>
  <c r="BY2295" i="64"/>
  <c r="BI2295" i="64"/>
  <c r="AS2295" i="64"/>
  <c r="AC2295" i="64"/>
  <c r="CH2292" i="64"/>
  <c r="BR2292" i="64"/>
  <c r="BB2292" i="64"/>
  <c r="AL2292" i="64"/>
  <c r="V2292" i="64"/>
  <c r="CA2292" i="64"/>
  <c r="BQ2295" i="64"/>
  <c r="AA2296" i="64"/>
  <c r="BW2291" i="64"/>
  <c r="BW2318" i="64" s="1"/>
  <c r="BG2291" i="64"/>
  <c r="BG2318" i="64" s="1"/>
  <c r="AQ2291" i="64"/>
  <c r="AQ2318" i="64" s="1"/>
  <c r="AA2291" i="64"/>
  <c r="AA2318" i="64" s="1"/>
  <c r="CE2296" i="64"/>
  <c r="BO2296" i="64"/>
  <c r="AY2296" i="64"/>
  <c r="AI2296" i="64"/>
  <c r="BX2295" i="64"/>
  <c r="BH2295" i="64"/>
  <c r="AR2295" i="64"/>
  <c r="AB2295" i="64"/>
  <c r="CG2292" i="64"/>
  <c r="BQ2292" i="64"/>
  <c r="BA2292" i="64"/>
  <c r="AK2292" i="64"/>
  <c r="U2292" i="64"/>
  <c r="BR2291" i="64"/>
  <c r="BR2318" i="64" s="1"/>
  <c r="W2295" i="64"/>
  <c r="AC2296" i="64"/>
  <c r="AB2296" i="64"/>
  <c r="BG2296" i="64"/>
  <c r="AV2291" i="64"/>
  <c r="AV2318" i="64" s="1"/>
  <c r="BV2291" i="64"/>
  <c r="BV2318" i="64" s="1"/>
  <c r="BF2291" i="64"/>
  <c r="BF2318" i="64" s="1"/>
  <c r="AP2291" i="64"/>
  <c r="AP2318" i="64" s="1"/>
  <c r="Z2291" i="64"/>
  <c r="Z2318" i="64" s="1"/>
  <c r="CD2296" i="64"/>
  <c r="BN2296" i="64"/>
  <c r="BN2323" i="64" s="1"/>
  <c r="AX2296" i="64"/>
  <c r="AH2296" i="64"/>
  <c r="BW2295" i="64"/>
  <c r="BG2295" i="64"/>
  <c r="AQ2295" i="64"/>
  <c r="AA2295" i="64"/>
  <c r="CF2292" i="64"/>
  <c r="BP2292" i="64"/>
  <c r="AZ2292" i="64"/>
  <c r="AJ2292" i="64"/>
  <c r="T2292" i="64"/>
  <c r="BJ2296" i="64"/>
  <c r="AK2291" i="64"/>
  <c r="AK2318" i="64" s="1"/>
  <c r="BB2295" i="64"/>
  <c r="CF2291" i="64"/>
  <c r="CF2318" i="64" s="1"/>
  <c r="AK2295" i="64"/>
  <c r="BW2296" i="64"/>
  <c r="BI2292" i="64"/>
  <c r="AF2291" i="64"/>
  <c r="AF2318" i="64" s="1"/>
  <c r="CK2291" i="64"/>
  <c r="CK2318" i="64" s="1"/>
  <c r="BU2291" i="64"/>
  <c r="BU2318" i="64" s="1"/>
  <c r="BE2291" i="64"/>
  <c r="BE2318" i="64" s="1"/>
  <c r="AO2291" i="64"/>
  <c r="AO2318" i="64" s="1"/>
  <c r="Y2291" i="64"/>
  <c r="Y2318" i="64" s="1"/>
  <c r="CC2296" i="64"/>
  <c r="BM2296" i="64"/>
  <c r="AW2296" i="64"/>
  <c r="AG2296" i="64"/>
  <c r="BV2295" i="64"/>
  <c r="BF2295" i="64"/>
  <c r="AP2295" i="64"/>
  <c r="Z2295" i="64"/>
  <c r="CE2292" i="64"/>
  <c r="BO2292" i="64"/>
  <c r="AY2292" i="64"/>
  <c r="AI2292" i="64"/>
  <c r="AL2291" i="64"/>
  <c r="AL2318" i="64" s="1"/>
  <c r="CB2292" i="64"/>
  <c r="U2291" i="64"/>
  <c r="U2318" i="64" s="1"/>
  <c r="BK2292" i="64"/>
  <c r="CG2295" i="64"/>
  <c r="AQ2296" i="64"/>
  <c r="AC2292" i="64"/>
  <c r="CJ2291" i="64"/>
  <c r="CJ2318" i="64" s="1"/>
  <c r="BT2291" i="64"/>
  <c r="BT2318" i="64" s="1"/>
  <c r="BD2291" i="64"/>
  <c r="BD2318" i="64" s="1"/>
  <c r="AN2291" i="64"/>
  <c r="AN2318" i="64" s="1"/>
  <c r="X2291" i="64"/>
  <c r="X2318" i="64" s="1"/>
  <c r="CB2296" i="64"/>
  <c r="BL2296" i="64"/>
  <c r="AV2296" i="64"/>
  <c r="AF2296" i="64"/>
  <c r="CK2295" i="64"/>
  <c r="BU2295" i="64"/>
  <c r="BE2295" i="64"/>
  <c r="AO2295" i="64"/>
  <c r="Y2295" i="64"/>
  <c r="CD2292" i="64"/>
  <c r="BN2292" i="64"/>
  <c r="AX2292" i="64"/>
  <c r="AH2292" i="64"/>
  <c r="BB2291" i="64"/>
  <c r="BB2318" i="64" s="1"/>
  <c r="AM2295" i="64"/>
  <c r="CG2291" i="64"/>
  <c r="CG2318" i="64" s="1"/>
  <c r="AU2292" i="64"/>
  <c r="T2291" i="64"/>
  <c r="T2318" i="64" s="1"/>
  <c r="AD2292" i="64"/>
  <c r="AY2291" i="64"/>
  <c r="AY2318" i="64" s="1"/>
  <c r="BY2292" i="64"/>
  <c r="CI2291" i="64"/>
  <c r="CI2318" i="64" s="1"/>
  <c r="BS2291" i="64"/>
  <c r="BS2318" i="64" s="1"/>
  <c r="BC2291" i="64"/>
  <c r="BC2318" i="64" s="1"/>
  <c r="AM2291" i="64"/>
  <c r="AM2318" i="64" s="1"/>
  <c r="W2291" i="64"/>
  <c r="W2318" i="64" s="1"/>
  <c r="CA2296" i="64"/>
  <c r="BK2296" i="64"/>
  <c r="AU2296" i="64"/>
  <c r="AE2296" i="64"/>
  <c r="CJ2295" i="64"/>
  <c r="BT2295" i="64"/>
  <c r="BD2295" i="64"/>
  <c r="AN2295" i="64"/>
  <c r="X2295" i="64"/>
  <c r="CC2292" i="64"/>
  <c r="BM2292" i="64"/>
  <c r="AW2292" i="64"/>
  <c r="AG2292" i="64"/>
  <c r="BD2158" i="64"/>
  <c r="BD2136" i="64"/>
  <c r="BD2149" i="64" s="1"/>
  <c r="BD2098" i="64"/>
  <c r="BD2126" i="64" s="1"/>
  <c r="AH2099" i="64"/>
  <c r="AH2127" i="64" s="1"/>
  <c r="AH2159" i="64"/>
  <c r="AH2172" i="64" s="1"/>
  <c r="AH2137" i="64"/>
  <c r="AH2150" i="64" s="1"/>
  <c r="CI2136" i="64"/>
  <c r="CI2149" i="64" s="1"/>
  <c r="CI2098" i="64"/>
  <c r="CI2126" i="64" s="1"/>
  <c r="CI2158" i="64"/>
  <c r="CI2171" i="64" s="1"/>
  <c r="BS2158" i="64"/>
  <c r="BS2171" i="64" s="1"/>
  <c r="BS2136" i="64"/>
  <c r="BS2149" i="64" s="1"/>
  <c r="BS2098" i="64"/>
  <c r="BS2126" i="64" s="1"/>
  <c r="BC2158" i="64"/>
  <c r="BC2171" i="64" s="1"/>
  <c r="BC2136" i="64"/>
  <c r="BC2149" i="64" s="1"/>
  <c r="BC2098" i="64"/>
  <c r="BC2126" i="64" s="1"/>
  <c r="AM2158" i="64"/>
  <c r="AM2171" i="64" s="1"/>
  <c r="AM2136" i="64"/>
  <c r="AM2149" i="64" s="1"/>
  <c r="AM2098" i="64"/>
  <c r="AM2126" i="64" s="1"/>
  <c r="W2158" i="64"/>
  <c r="W2171" i="64" s="1"/>
  <c r="W2136" i="64"/>
  <c r="W2149" i="64" s="1"/>
  <c r="W2098" i="64"/>
  <c r="CA2103" i="64"/>
  <c r="CA2131" i="64" s="1"/>
  <c r="CA2141" i="64"/>
  <c r="CA2154" i="64" s="1"/>
  <c r="CA2163" i="64"/>
  <c r="CA2176" i="64" s="1"/>
  <c r="BK2141" i="64"/>
  <c r="BK2154" i="64" s="1"/>
  <c r="BK2103" i="64"/>
  <c r="BK2131" i="64" s="1"/>
  <c r="BK2163" i="64"/>
  <c r="BK2176" i="64" s="1"/>
  <c r="AU2103" i="64"/>
  <c r="AU2131" i="64" s="1"/>
  <c r="AU2141" i="64"/>
  <c r="AU2154" i="64" s="1"/>
  <c r="AU2163" i="64"/>
  <c r="AU2176" i="64" s="1"/>
  <c r="AE2103" i="64"/>
  <c r="AE2131" i="64" s="1"/>
  <c r="AE2141" i="64"/>
  <c r="AE2154" i="64" s="1"/>
  <c r="AE2163" i="64"/>
  <c r="AE2176" i="64" s="1"/>
  <c r="CJ2102" i="64"/>
  <c r="CJ2140" i="64"/>
  <c r="CJ2162" i="64"/>
  <c r="BT2140" i="64"/>
  <c r="BT2102" i="64"/>
  <c r="BT2162" i="64"/>
  <c r="BD2140" i="64"/>
  <c r="BD2102" i="64"/>
  <c r="BD2162" i="64"/>
  <c r="AN2140" i="64"/>
  <c r="AN2102" i="64"/>
  <c r="AN2162" i="64"/>
  <c r="X2140" i="64"/>
  <c r="X2102" i="64"/>
  <c r="X2162" i="64"/>
  <c r="CC2099" i="64"/>
  <c r="CC2127" i="64" s="1"/>
  <c r="CC2137" i="64"/>
  <c r="CC2150" i="64" s="1"/>
  <c r="CC2159" i="64"/>
  <c r="CC2172" i="64" s="1"/>
  <c r="BM2099" i="64"/>
  <c r="BM2127" i="64" s="1"/>
  <c r="BM2159" i="64"/>
  <c r="BM2172" i="64" s="1"/>
  <c r="BM2137" i="64"/>
  <c r="BM2150" i="64" s="1"/>
  <c r="AW2099" i="64"/>
  <c r="AW2127" i="64" s="1"/>
  <c r="AW2159" i="64"/>
  <c r="AW2172" i="64" s="1"/>
  <c r="AW2137" i="64"/>
  <c r="AW2150" i="64" s="1"/>
  <c r="AG2099" i="64"/>
  <c r="AG2127" i="64" s="1"/>
  <c r="AG2137" i="64"/>
  <c r="AG2150" i="64" s="1"/>
  <c r="AG2159" i="64"/>
  <c r="AG2172" i="64" s="1"/>
  <c r="AN2158" i="64"/>
  <c r="AN2171" i="64" s="1"/>
  <c r="AN2136" i="64"/>
  <c r="AN2149" i="64" s="1"/>
  <c r="AN2098" i="64"/>
  <c r="AN2126" i="64" s="1"/>
  <c r="CH2136" i="64"/>
  <c r="CH2149" i="64" s="1"/>
  <c r="CH2098" i="64"/>
  <c r="CH2126" i="64" s="1"/>
  <c r="CH2158" i="64"/>
  <c r="CH2171" i="64" s="1"/>
  <c r="BR2158" i="64"/>
  <c r="BR2171" i="64" s="1"/>
  <c r="BR2136" i="64"/>
  <c r="BR2149" i="64" s="1"/>
  <c r="BR2098" i="64"/>
  <c r="BR2126" i="64" s="1"/>
  <c r="BB2158" i="64"/>
  <c r="BB2171" i="64" s="1"/>
  <c r="BB2136" i="64"/>
  <c r="BB2149" i="64" s="1"/>
  <c r="BB2098" i="64"/>
  <c r="BB2126" i="64" s="1"/>
  <c r="AL2158" i="64"/>
  <c r="AL2136" i="64"/>
  <c r="AL2149" i="64" s="1"/>
  <c r="AL2098" i="64"/>
  <c r="AL2126" i="64" s="1"/>
  <c r="V2158" i="64"/>
  <c r="V2171" i="64" s="1"/>
  <c r="V2136" i="64"/>
  <c r="V2149" i="64" s="1"/>
  <c r="V2098" i="64"/>
  <c r="BZ2103" i="64"/>
  <c r="BZ2131" i="64" s="1"/>
  <c r="BZ2141" i="64"/>
  <c r="BZ2154" i="64" s="1"/>
  <c r="BZ2163" i="64"/>
  <c r="BZ2176" i="64" s="1"/>
  <c r="BJ2141" i="64"/>
  <c r="BJ2154" i="64" s="1"/>
  <c r="BJ2103" i="64"/>
  <c r="BJ2131" i="64" s="1"/>
  <c r="BJ2163" i="64"/>
  <c r="BJ2176" i="64" s="1"/>
  <c r="AT2103" i="64"/>
  <c r="AT2131" i="64" s="1"/>
  <c r="AT2141" i="64"/>
  <c r="AT2154" i="64" s="1"/>
  <c r="AT2163" i="64"/>
  <c r="AT2176" i="64" s="1"/>
  <c r="AD2103" i="64"/>
  <c r="AD2131" i="64" s="1"/>
  <c r="AD2141" i="64"/>
  <c r="AD2154" i="64" s="1"/>
  <c r="AD2163" i="64"/>
  <c r="AD2176" i="64" s="1"/>
  <c r="CI2102" i="64"/>
  <c r="CI2140" i="64"/>
  <c r="CI2162" i="64"/>
  <c r="BS2102" i="64"/>
  <c r="BS2140" i="64"/>
  <c r="BS2162" i="64"/>
  <c r="BC2140" i="64"/>
  <c r="BC2102" i="64"/>
  <c r="BC2162" i="64"/>
  <c r="AM2140" i="64"/>
  <c r="AM2102" i="64"/>
  <c r="AM2162" i="64"/>
  <c r="W2140" i="64"/>
  <c r="W2102" i="64"/>
  <c r="W2162" i="64"/>
  <c r="CB2099" i="64"/>
  <c r="CB2127" i="64" s="1"/>
  <c r="CB2137" i="64"/>
  <c r="CB2150" i="64" s="1"/>
  <c r="CB2159" i="64"/>
  <c r="CB2172" i="64" s="1"/>
  <c r="BL2099" i="64"/>
  <c r="BL2127" i="64" s="1"/>
  <c r="BL2137" i="64"/>
  <c r="BL2150" i="64" s="1"/>
  <c r="BL2159" i="64"/>
  <c r="BL2172" i="64" s="1"/>
  <c r="AV2099" i="64"/>
  <c r="AV2127" i="64" s="1"/>
  <c r="AV2137" i="64"/>
  <c r="AV2150" i="64" s="1"/>
  <c r="AV2159" i="64"/>
  <c r="AV2172" i="64" s="1"/>
  <c r="AF2099" i="64"/>
  <c r="AF2127" i="64" s="1"/>
  <c r="AF2137" i="64"/>
  <c r="AF2150" i="64" s="1"/>
  <c r="AF2159" i="64"/>
  <c r="AF2172" i="64" s="1"/>
  <c r="AF2103" i="64"/>
  <c r="AF2131" i="64" s="1"/>
  <c r="AF2141" i="64"/>
  <c r="AF2154" i="64" s="1"/>
  <c r="AF2163" i="64"/>
  <c r="AF2176" i="64" s="1"/>
  <c r="CG2136" i="64"/>
  <c r="CG2149" i="64" s="1"/>
  <c r="CG2098" i="64"/>
  <c r="CG2126" i="64" s="1"/>
  <c r="CG2158" i="64"/>
  <c r="CG2171" i="64" s="1"/>
  <c r="BQ2136" i="64"/>
  <c r="BQ2149" i="64" s="1"/>
  <c r="BQ2098" i="64"/>
  <c r="BQ2126" i="64" s="1"/>
  <c r="BQ2158" i="64"/>
  <c r="BQ2171" i="64" s="1"/>
  <c r="BA2136" i="64"/>
  <c r="BA2149" i="64" s="1"/>
  <c r="BA2098" i="64"/>
  <c r="BA2126" i="64" s="1"/>
  <c r="BA2158" i="64"/>
  <c r="BA2171" i="64" s="1"/>
  <c r="AK2136" i="64"/>
  <c r="AK2149" i="64" s="1"/>
  <c r="AK2098" i="64"/>
  <c r="AK2126" i="64" s="1"/>
  <c r="AK2158" i="64"/>
  <c r="AK2171" i="64" s="1"/>
  <c r="U2136" i="64"/>
  <c r="U2149" i="64" s="1"/>
  <c r="U2098" i="64"/>
  <c r="U2158" i="64"/>
  <c r="U2171" i="64" s="1"/>
  <c r="BY2103" i="64"/>
  <c r="BY2131" i="64" s="1"/>
  <c r="BY2141" i="64"/>
  <c r="BY2154" i="64" s="1"/>
  <c r="BY2163" i="64"/>
  <c r="BI2141" i="64"/>
  <c r="BI2154" i="64" s="1"/>
  <c r="BI2103" i="64"/>
  <c r="BI2131" i="64" s="1"/>
  <c r="BI2163" i="64"/>
  <c r="BI2176" i="64" s="1"/>
  <c r="AS2141" i="64"/>
  <c r="AS2154" i="64" s="1"/>
  <c r="AS2103" i="64"/>
  <c r="AS2131" i="64" s="1"/>
  <c r="AS2163" i="64"/>
  <c r="AS2176" i="64" s="1"/>
  <c r="AC2103" i="64"/>
  <c r="AC2131" i="64" s="1"/>
  <c r="AC2141" i="64"/>
  <c r="AC2154" i="64" s="1"/>
  <c r="AC2163" i="64"/>
  <c r="AC2176" i="64" s="1"/>
  <c r="CH2102" i="64"/>
  <c r="CH2140" i="64"/>
  <c r="CH2162" i="64"/>
  <c r="BR2102" i="64"/>
  <c r="BR2140" i="64"/>
  <c r="BR2162" i="64"/>
  <c r="BB2102" i="64"/>
  <c r="BB2140" i="64"/>
  <c r="BB2162" i="64"/>
  <c r="AL2140" i="64"/>
  <c r="AL2102" i="64"/>
  <c r="AL2162" i="64"/>
  <c r="V2140" i="64"/>
  <c r="V2102" i="64"/>
  <c r="V2162" i="64"/>
  <c r="CA2099" i="64"/>
  <c r="CA2127" i="64" s="1"/>
  <c r="CA2137" i="64"/>
  <c r="CA2150" i="64" s="1"/>
  <c r="CA2159" i="64"/>
  <c r="CA2172" i="64" s="1"/>
  <c r="BK2099" i="64"/>
  <c r="BK2127" i="64" s="1"/>
  <c r="BK2137" i="64"/>
  <c r="BK2150" i="64" s="1"/>
  <c r="BK2159" i="64"/>
  <c r="BK2172" i="64" s="1"/>
  <c r="AU2099" i="64"/>
  <c r="AU2127" i="64" s="1"/>
  <c r="AU2137" i="64"/>
  <c r="AU2150" i="64" s="1"/>
  <c r="AU2159" i="64"/>
  <c r="AU2172" i="64" s="1"/>
  <c r="AE2099" i="64"/>
  <c r="AE2127" i="64" s="1"/>
  <c r="AE2137" i="64"/>
  <c r="AE2150" i="64" s="1"/>
  <c r="AE2159" i="64"/>
  <c r="AE2172" i="64" s="1"/>
  <c r="Y2140" i="64"/>
  <c r="Y2102" i="64"/>
  <c r="Y2162" i="64"/>
  <c r="CF2136" i="64"/>
  <c r="CF2149" i="64" s="1"/>
  <c r="CF2158" i="64"/>
  <c r="CF2171" i="64" s="1"/>
  <c r="CF2098" i="64"/>
  <c r="CF2126" i="64" s="1"/>
  <c r="BP2136" i="64"/>
  <c r="BP2149" i="64" s="1"/>
  <c r="BP2098" i="64"/>
  <c r="BP2126" i="64" s="1"/>
  <c r="BP2158" i="64"/>
  <c r="BP2171" i="64" s="1"/>
  <c r="AZ2136" i="64"/>
  <c r="AZ2149" i="64" s="1"/>
  <c r="AZ2098" i="64"/>
  <c r="AZ2126" i="64" s="1"/>
  <c r="AZ2158" i="64"/>
  <c r="AZ2171" i="64" s="1"/>
  <c r="AJ2136" i="64"/>
  <c r="AJ2149" i="64" s="1"/>
  <c r="AJ2158" i="64"/>
  <c r="AJ2171" i="64" s="1"/>
  <c r="AJ2098" i="64"/>
  <c r="AJ2126" i="64" s="1"/>
  <c r="T2136" i="64"/>
  <c r="T2149" i="64" s="1"/>
  <c r="T2158" i="64"/>
  <c r="T2171" i="64" s="1"/>
  <c r="T2098" i="64"/>
  <c r="BX2103" i="64"/>
  <c r="BX2131" i="64" s="1"/>
  <c r="BX2141" i="64"/>
  <c r="BX2154" i="64" s="1"/>
  <c r="BX2163" i="64"/>
  <c r="BX2176" i="64" s="1"/>
  <c r="BH2103" i="64"/>
  <c r="BH2131" i="64" s="1"/>
  <c r="BH2141" i="64"/>
  <c r="BH2154" i="64" s="1"/>
  <c r="BH2163" i="64"/>
  <c r="BH2176" i="64" s="1"/>
  <c r="AR2141" i="64"/>
  <c r="AR2154" i="64" s="1"/>
  <c r="AR2103" i="64"/>
  <c r="AR2131" i="64" s="1"/>
  <c r="AR2163" i="64"/>
  <c r="AR2176" i="64" s="1"/>
  <c r="AB2103" i="64"/>
  <c r="AB2131" i="64" s="1"/>
  <c r="AB2141" i="64"/>
  <c r="AB2154" i="64" s="1"/>
  <c r="AB2163" i="64"/>
  <c r="AB2176" i="64" s="1"/>
  <c r="CG2140" i="64"/>
  <c r="CG2102" i="64"/>
  <c r="CG2162" i="64"/>
  <c r="BQ2102" i="64"/>
  <c r="BQ2140" i="64"/>
  <c r="BQ2162" i="64"/>
  <c r="BA2140" i="64"/>
  <c r="BA2102" i="64"/>
  <c r="BA2162" i="64"/>
  <c r="AK2140" i="64"/>
  <c r="AK2102" i="64"/>
  <c r="AK2162" i="64"/>
  <c r="U2140" i="64"/>
  <c r="U2102" i="64"/>
  <c r="U2162" i="64"/>
  <c r="BZ2099" i="64"/>
  <c r="BZ2127" i="64" s="1"/>
  <c r="BZ2137" i="64"/>
  <c r="BZ2150" i="64" s="1"/>
  <c r="BZ2159" i="64"/>
  <c r="BZ2172" i="64" s="1"/>
  <c r="BJ2099" i="64"/>
  <c r="BJ2127" i="64" s="1"/>
  <c r="BJ2137" i="64"/>
  <c r="BJ2150" i="64" s="1"/>
  <c r="BJ2159" i="64"/>
  <c r="BJ2172" i="64" s="1"/>
  <c r="AT2099" i="64"/>
  <c r="AT2127" i="64" s="1"/>
  <c r="AT2137" i="64"/>
  <c r="AT2150" i="64" s="1"/>
  <c r="AT2159" i="64"/>
  <c r="AT2172" i="64" s="1"/>
  <c r="AD2099" i="64"/>
  <c r="AD2127" i="64" s="1"/>
  <c r="AD2137" i="64"/>
  <c r="AD2150" i="64" s="1"/>
  <c r="AD2159" i="64"/>
  <c r="AD2172" i="64" s="1"/>
  <c r="BU2140" i="64"/>
  <c r="BU2162" i="64"/>
  <c r="BU2102" i="64"/>
  <c r="CE2136" i="64"/>
  <c r="CE2149" i="64" s="1"/>
  <c r="CE2158" i="64"/>
  <c r="CE2098" i="64"/>
  <c r="CE2126" i="64" s="1"/>
  <c r="BO2136" i="64"/>
  <c r="BO2149" i="64" s="1"/>
  <c r="BO2158" i="64"/>
  <c r="BO2171" i="64" s="1"/>
  <c r="BO2098" i="64"/>
  <c r="BO2126" i="64" s="1"/>
  <c r="AY2136" i="64"/>
  <c r="AY2149" i="64" s="1"/>
  <c r="AY2158" i="64"/>
  <c r="AY2171" i="64" s="1"/>
  <c r="AY2098" i="64"/>
  <c r="AY2126" i="64" s="1"/>
  <c r="AI2136" i="64"/>
  <c r="AI2149" i="64" s="1"/>
  <c r="AI2158" i="64"/>
  <c r="AI2171" i="64" s="1"/>
  <c r="AI2098" i="64"/>
  <c r="AI2126" i="64" s="1"/>
  <c r="BW2103" i="64"/>
  <c r="BW2131" i="64" s="1"/>
  <c r="BW2141" i="64"/>
  <c r="BW2154" i="64" s="1"/>
  <c r="BW2163" i="64"/>
  <c r="BG2103" i="64"/>
  <c r="BG2131" i="64" s="1"/>
  <c r="BG2141" i="64"/>
  <c r="BG2154" i="64" s="1"/>
  <c r="BG2163" i="64"/>
  <c r="BG2176" i="64" s="1"/>
  <c r="AQ2141" i="64"/>
  <c r="AQ2154" i="64" s="1"/>
  <c r="AQ2103" i="64"/>
  <c r="AQ2131" i="64" s="1"/>
  <c r="AQ2163" i="64"/>
  <c r="AQ2176" i="64" s="1"/>
  <c r="AA2141" i="64"/>
  <c r="AA2154" i="64" s="1"/>
  <c r="AA2103" i="64"/>
  <c r="AA2131" i="64" s="1"/>
  <c r="AA2163" i="64"/>
  <c r="AA2176" i="64" s="1"/>
  <c r="CF2102" i="64"/>
  <c r="CF2140" i="64"/>
  <c r="CF2162" i="64"/>
  <c r="BP2102" i="64"/>
  <c r="BP2140" i="64"/>
  <c r="BP2162" i="64"/>
  <c r="AZ2140" i="64"/>
  <c r="AZ2102" i="64"/>
  <c r="AZ2162" i="64"/>
  <c r="AJ2140" i="64"/>
  <c r="AJ2162" i="64"/>
  <c r="AJ2102" i="64"/>
  <c r="T2140" i="64"/>
  <c r="T2162" i="64"/>
  <c r="T2102" i="64"/>
  <c r="BY2099" i="64"/>
  <c r="BY2127" i="64" s="1"/>
  <c r="BY2137" i="64"/>
  <c r="BY2150" i="64" s="1"/>
  <c r="BY2159" i="64"/>
  <c r="BY2172" i="64" s="1"/>
  <c r="BI2099" i="64"/>
  <c r="BI2127" i="64" s="1"/>
  <c r="BI2137" i="64"/>
  <c r="BI2150" i="64" s="1"/>
  <c r="BI2159" i="64"/>
  <c r="BI2172" i="64" s="1"/>
  <c r="AS2099" i="64"/>
  <c r="AS2127" i="64" s="1"/>
  <c r="AS2137" i="64"/>
  <c r="AS2150" i="64" s="1"/>
  <c r="AS2159" i="64"/>
  <c r="AS2172" i="64" s="1"/>
  <c r="AC2099" i="64"/>
  <c r="AC2127" i="64" s="1"/>
  <c r="AC2137" i="64"/>
  <c r="AC2150" i="64" s="1"/>
  <c r="AC2159" i="64"/>
  <c r="AC2172" i="64" s="1"/>
  <c r="X2158" i="64"/>
  <c r="X2171" i="64" s="1"/>
  <c r="X2136" i="64"/>
  <c r="X2149" i="64" s="1"/>
  <c r="X2098" i="64"/>
  <c r="CD2098" i="64"/>
  <c r="CD2126" i="64" s="1"/>
  <c r="CD2158" i="64"/>
  <c r="CD2171" i="64" s="1"/>
  <c r="CD2136" i="64"/>
  <c r="CD2149" i="64" s="1"/>
  <c r="BN2098" i="64"/>
  <c r="BN2126" i="64" s="1"/>
  <c r="BN2158" i="64"/>
  <c r="BN2171" i="64" s="1"/>
  <c r="BN2136" i="64"/>
  <c r="BN2149" i="64" s="1"/>
  <c r="AX2098" i="64"/>
  <c r="AX2126" i="64" s="1"/>
  <c r="AX2158" i="64"/>
  <c r="AX2171" i="64" s="1"/>
  <c r="AX2136" i="64"/>
  <c r="AX2149" i="64" s="1"/>
  <c r="AH2098" i="64"/>
  <c r="AH2126" i="64" s="1"/>
  <c r="AH2158" i="64"/>
  <c r="AH2171" i="64" s="1"/>
  <c r="AH2136" i="64"/>
  <c r="AH2149" i="64" s="1"/>
  <c r="BV2103" i="64"/>
  <c r="BV2131" i="64" s="1"/>
  <c r="BV2141" i="64"/>
  <c r="BV2154" i="64" s="1"/>
  <c r="BV2163" i="64"/>
  <c r="BV2176" i="64" s="1"/>
  <c r="BF2103" i="64"/>
  <c r="BF2131" i="64" s="1"/>
  <c r="BF2141" i="64"/>
  <c r="BF2154" i="64" s="1"/>
  <c r="BF2163" i="64"/>
  <c r="BF2176" i="64" s="1"/>
  <c r="AP2103" i="64"/>
  <c r="AP2131" i="64" s="1"/>
  <c r="AP2141" i="64"/>
  <c r="AP2154" i="64" s="1"/>
  <c r="AP2163" i="64"/>
  <c r="AP2176" i="64" s="1"/>
  <c r="Z2103" i="64"/>
  <c r="Z2131" i="64" s="1"/>
  <c r="Z2141" i="64"/>
  <c r="Z2154" i="64" s="1"/>
  <c r="Z2163" i="64"/>
  <c r="Z2176" i="64" s="1"/>
  <c r="CE2140" i="64"/>
  <c r="CE2102" i="64"/>
  <c r="CE2162" i="64"/>
  <c r="BO2140" i="64"/>
  <c r="BO2102" i="64"/>
  <c r="BO2162" i="64"/>
  <c r="AY2140" i="64"/>
  <c r="AY2162" i="64"/>
  <c r="AY2102" i="64"/>
  <c r="AI2140" i="64"/>
  <c r="AI2162" i="64"/>
  <c r="AI2102" i="64"/>
  <c r="BX2099" i="64"/>
  <c r="BX2127" i="64" s="1"/>
  <c r="BX2137" i="64"/>
  <c r="BX2150" i="64" s="1"/>
  <c r="BX2159" i="64"/>
  <c r="BX2172" i="64" s="1"/>
  <c r="BH2099" i="64"/>
  <c r="BH2127" i="64" s="1"/>
  <c r="BH2137" i="64"/>
  <c r="BH2150" i="64" s="1"/>
  <c r="BH2159" i="64"/>
  <c r="BH2172" i="64" s="1"/>
  <c r="AR2099" i="64"/>
  <c r="AR2127" i="64" s="1"/>
  <c r="AR2137" i="64"/>
  <c r="AR2150" i="64" s="1"/>
  <c r="AR2159" i="64"/>
  <c r="AR2172" i="64" s="1"/>
  <c r="AB2099" i="64"/>
  <c r="AB2127" i="64" s="1"/>
  <c r="AB2137" i="64"/>
  <c r="AB2150" i="64" s="1"/>
  <c r="AB2159" i="64"/>
  <c r="AB2172" i="64" s="1"/>
  <c r="CD2099" i="64"/>
  <c r="CD2127" i="64" s="1"/>
  <c r="CD2159" i="64"/>
  <c r="CD2172" i="64" s="1"/>
  <c r="CD2137" i="64"/>
  <c r="CD2150" i="64" s="1"/>
  <c r="CC2098" i="64"/>
  <c r="CC2126" i="64" s="1"/>
  <c r="CC2158" i="64"/>
  <c r="CC2171" i="64" s="1"/>
  <c r="CC2136" i="64"/>
  <c r="CC2149" i="64" s="1"/>
  <c r="BM2098" i="64"/>
  <c r="BM2126" i="64" s="1"/>
  <c r="BM2158" i="64"/>
  <c r="BM2171" i="64" s="1"/>
  <c r="BM2136" i="64"/>
  <c r="BM2149" i="64" s="1"/>
  <c r="AW2098" i="64"/>
  <c r="AW2126" i="64" s="1"/>
  <c r="AW2158" i="64"/>
  <c r="AW2171" i="64" s="1"/>
  <c r="AW2136" i="64"/>
  <c r="AW2149" i="64" s="1"/>
  <c r="AG2098" i="64"/>
  <c r="AG2126" i="64" s="1"/>
  <c r="AG2158" i="64"/>
  <c r="AG2171" i="64" s="1"/>
  <c r="AG2136" i="64"/>
  <c r="AG2149" i="64" s="1"/>
  <c r="CK2141" i="64"/>
  <c r="CK2154" i="64" s="1"/>
  <c r="CK2103" i="64"/>
  <c r="CK2131" i="64" s="1"/>
  <c r="CK2163" i="64"/>
  <c r="CK2176" i="64" s="1"/>
  <c r="BU2103" i="64"/>
  <c r="BU2131" i="64" s="1"/>
  <c r="BU2141" i="64"/>
  <c r="BU2154" i="64" s="1"/>
  <c r="BU2163" i="64"/>
  <c r="BU2176" i="64" s="1"/>
  <c r="BE2103" i="64"/>
  <c r="BE2131" i="64" s="1"/>
  <c r="BE2141" i="64"/>
  <c r="BE2154" i="64" s="1"/>
  <c r="BE2163" i="64"/>
  <c r="BE2176" i="64" s="1"/>
  <c r="AO2141" i="64"/>
  <c r="AO2154" i="64" s="1"/>
  <c r="AO2163" i="64"/>
  <c r="AO2176" i="64" s="1"/>
  <c r="AO2103" i="64"/>
  <c r="AO2131" i="64" s="1"/>
  <c r="Y2141" i="64"/>
  <c r="Y2154" i="64" s="1"/>
  <c r="Y2103" i="64"/>
  <c r="Y2131" i="64" s="1"/>
  <c r="Y2163" i="64"/>
  <c r="Y2176" i="64" s="1"/>
  <c r="CD2102" i="64"/>
  <c r="CD2162" i="64"/>
  <c r="CD2140" i="64"/>
  <c r="BN2102" i="64"/>
  <c r="BN2162" i="64"/>
  <c r="BN2140" i="64"/>
  <c r="AX2102" i="64"/>
  <c r="AX2162" i="64"/>
  <c r="AX2140" i="64"/>
  <c r="AH2102" i="64"/>
  <c r="AH2162" i="64"/>
  <c r="AH2140" i="64"/>
  <c r="BW2099" i="64"/>
  <c r="BW2127" i="64" s="1"/>
  <c r="BW2137" i="64"/>
  <c r="BW2150" i="64" s="1"/>
  <c r="BW2159" i="64"/>
  <c r="BW2172" i="64" s="1"/>
  <c r="BG2099" i="64"/>
  <c r="BG2127" i="64" s="1"/>
  <c r="BG2137" i="64"/>
  <c r="BG2150" i="64" s="1"/>
  <c r="BG2159" i="64"/>
  <c r="BG2172" i="64" s="1"/>
  <c r="AQ2099" i="64"/>
  <c r="AQ2127" i="64" s="1"/>
  <c r="AQ2137" i="64"/>
  <c r="AQ2150" i="64" s="1"/>
  <c r="AQ2159" i="64"/>
  <c r="AQ2172" i="64" s="1"/>
  <c r="AA2099" i="64"/>
  <c r="AA2127" i="64" s="1"/>
  <c r="AA2137" i="64"/>
  <c r="AA2150" i="64" s="1"/>
  <c r="AA2159" i="64"/>
  <c r="AA2172" i="64" s="1"/>
  <c r="BL2103" i="64"/>
  <c r="BL2131" i="64" s="1"/>
  <c r="BL2141" i="64"/>
  <c r="BL2154" i="64" s="1"/>
  <c r="BL2163" i="64"/>
  <c r="BL2176" i="64" s="1"/>
  <c r="CB2098" i="64"/>
  <c r="CB2126" i="64" s="1"/>
  <c r="CB2136" i="64"/>
  <c r="CB2149" i="64" s="1"/>
  <c r="CB2158" i="64"/>
  <c r="CB2171" i="64" s="1"/>
  <c r="BL2098" i="64"/>
  <c r="BL2126" i="64" s="1"/>
  <c r="BL2158" i="64"/>
  <c r="BL2171" i="64" s="1"/>
  <c r="BL2136" i="64"/>
  <c r="BL2149" i="64" s="1"/>
  <c r="AV2098" i="64"/>
  <c r="AV2126" i="64" s="1"/>
  <c r="AV2158" i="64"/>
  <c r="AV2171" i="64" s="1"/>
  <c r="AV2136" i="64"/>
  <c r="AV2149" i="64" s="1"/>
  <c r="AF2098" i="64"/>
  <c r="AF2126" i="64" s="1"/>
  <c r="AF2158" i="64"/>
  <c r="AF2171" i="64" s="1"/>
  <c r="AF2136" i="64"/>
  <c r="AF2149" i="64" s="1"/>
  <c r="CJ2141" i="64"/>
  <c r="CJ2154" i="64" s="1"/>
  <c r="CJ2103" i="64"/>
  <c r="CJ2131" i="64" s="1"/>
  <c r="CJ2163" i="64"/>
  <c r="CJ2176" i="64" s="1"/>
  <c r="BT2141" i="64"/>
  <c r="BT2154" i="64" s="1"/>
  <c r="BT2103" i="64"/>
  <c r="BT2131" i="64" s="1"/>
  <c r="BT2163" i="64"/>
  <c r="BT2176" i="64" s="1"/>
  <c r="BD2103" i="64"/>
  <c r="BD2131" i="64" s="1"/>
  <c r="BD2141" i="64"/>
  <c r="BD2154" i="64" s="1"/>
  <c r="BD2163" i="64"/>
  <c r="BD2176" i="64" s="1"/>
  <c r="AN2141" i="64"/>
  <c r="AN2154" i="64" s="1"/>
  <c r="AN2163" i="64"/>
  <c r="AN2176" i="64" s="1"/>
  <c r="AN2103" i="64"/>
  <c r="AN2131" i="64" s="1"/>
  <c r="X2141" i="64"/>
  <c r="X2154" i="64" s="1"/>
  <c r="X2103" i="64"/>
  <c r="X2131" i="64" s="1"/>
  <c r="X2163" i="64"/>
  <c r="X2176" i="64" s="1"/>
  <c r="CC2102" i="64"/>
  <c r="CC2162" i="64"/>
  <c r="CC2140" i="64"/>
  <c r="BM2102" i="64"/>
  <c r="BM2140" i="64"/>
  <c r="BM2162" i="64"/>
  <c r="AW2102" i="64"/>
  <c r="AW2162" i="64"/>
  <c r="AW2140" i="64"/>
  <c r="AG2102" i="64"/>
  <c r="AG2162" i="64"/>
  <c r="AG2140" i="64"/>
  <c r="BV2137" i="64"/>
  <c r="BV2150" i="64" s="1"/>
  <c r="BV2099" i="64"/>
  <c r="BV2127" i="64" s="1"/>
  <c r="BV2159" i="64"/>
  <c r="BV2172" i="64" s="1"/>
  <c r="BF2137" i="64"/>
  <c r="BF2150" i="64" s="1"/>
  <c r="BF2099" i="64"/>
  <c r="BF2127" i="64" s="1"/>
  <c r="BF2159" i="64"/>
  <c r="BF2172" i="64" s="1"/>
  <c r="AP2137" i="64"/>
  <c r="AP2150" i="64" s="1"/>
  <c r="AP2099" i="64"/>
  <c r="AP2127" i="64" s="1"/>
  <c r="AP2159" i="64"/>
  <c r="AP2172" i="64" s="1"/>
  <c r="Z2137" i="64"/>
  <c r="Z2150" i="64" s="1"/>
  <c r="Z2099" i="64"/>
  <c r="Z2127" i="64" s="1"/>
  <c r="Z2159" i="64"/>
  <c r="Z2172" i="64" s="1"/>
  <c r="BT2158" i="64"/>
  <c r="BT2171" i="64" s="1"/>
  <c r="BT2136" i="64"/>
  <c r="BT2149" i="64" s="1"/>
  <c r="BT2098" i="64"/>
  <c r="BT2126" i="64" s="1"/>
  <c r="AX2099" i="64"/>
  <c r="AX2127" i="64" s="1"/>
  <c r="AX2159" i="64"/>
  <c r="AX2172" i="64" s="1"/>
  <c r="AX2137" i="64"/>
  <c r="AX2150" i="64" s="1"/>
  <c r="CA2098" i="64"/>
  <c r="CA2126" i="64" s="1"/>
  <c r="CA2136" i="64"/>
  <c r="CA2149" i="64" s="1"/>
  <c r="CA2158" i="64"/>
  <c r="CA2171" i="64" s="1"/>
  <c r="BK2098" i="64"/>
  <c r="BK2126" i="64" s="1"/>
  <c r="BK2158" i="64"/>
  <c r="BK2171" i="64" s="1"/>
  <c r="BK2136" i="64"/>
  <c r="BK2149" i="64" s="1"/>
  <c r="AU2098" i="64"/>
  <c r="AU2126" i="64" s="1"/>
  <c r="AU2158" i="64"/>
  <c r="AU2171" i="64" s="1"/>
  <c r="AU2136" i="64"/>
  <c r="AU2149" i="64" s="1"/>
  <c r="AE2098" i="64"/>
  <c r="AE2126" i="64" s="1"/>
  <c r="AE2158" i="64"/>
  <c r="AE2171" i="64" s="1"/>
  <c r="AE2136" i="64"/>
  <c r="AE2149" i="64" s="1"/>
  <c r="CI2141" i="64"/>
  <c r="CI2154" i="64" s="1"/>
  <c r="CI2103" i="64"/>
  <c r="CI2131" i="64" s="1"/>
  <c r="CI2163" i="64"/>
  <c r="CI2176" i="64" s="1"/>
  <c r="BS2141" i="64"/>
  <c r="BS2154" i="64" s="1"/>
  <c r="BS2103" i="64"/>
  <c r="BS2131" i="64" s="1"/>
  <c r="BS2163" i="64"/>
  <c r="BS2176" i="64" s="1"/>
  <c r="BC2103" i="64"/>
  <c r="BC2131" i="64" s="1"/>
  <c r="BC2141" i="64"/>
  <c r="BC2154" i="64" s="1"/>
  <c r="BC2163" i="64"/>
  <c r="BC2176" i="64" s="1"/>
  <c r="AM2103" i="64"/>
  <c r="AM2131" i="64" s="1"/>
  <c r="AM2141" i="64"/>
  <c r="AM2154" i="64" s="1"/>
  <c r="AM2163" i="64"/>
  <c r="AM2176" i="64" s="1"/>
  <c r="W2141" i="64"/>
  <c r="W2154" i="64" s="1"/>
  <c r="W2103" i="64"/>
  <c r="W2131" i="64" s="1"/>
  <c r="W2163" i="64"/>
  <c r="W2176" i="64" s="1"/>
  <c r="CB2102" i="64"/>
  <c r="CB2140" i="64"/>
  <c r="CB2162" i="64"/>
  <c r="BL2102" i="64"/>
  <c r="BL2140" i="64"/>
  <c r="BL2162" i="64"/>
  <c r="AV2102" i="64"/>
  <c r="AV2140" i="64"/>
  <c r="AV2162" i="64"/>
  <c r="AF2102" i="64"/>
  <c r="AF2140" i="64"/>
  <c r="AF2162" i="64"/>
  <c r="CK2137" i="64"/>
  <c r="CK2150" i="64" s="1"/>
  <c r="CK2099" i="64"/>
  <c r="CK2127" i="64" s="1"/>
  <c r="CK2159" i="64"/>
  <c r="CK2172" i="64" s="1"/>
  <c r="BU2137" i="64"/>
  <c r="BU2150" i="64" s="1"/>
  <c r="BU2099" i="64"/>
  <c r="BU2127" i="64" s="1"/>
  <c r="BU2159" i="64"/>
  <c r="BE2137" i="64"/>
  <c r="BE2150" i="64" s="1"/>
  <c r="BE2099" i="64"/>
  <c r="BE2127" i="64" s="1"/>
  <c r="BE2159" i="64"/>
  <c r="BE2172" i="64" s="1"/>
  <c r="AO2137" i="64"/>
  <c r="AO2150" i="64" s="1"/>
  <c r="AO2099" i="64"/>
  <c r="AO2127" i="64" s="1"/>
  <c r="AO2159" i="64"/>
  <c r="AO2172" i="64" s="1"/>
  <c r="Y2137" i="64"/>
  <c r="Y2150" i="64" s="1"/>
  <c r="Y2099" i="64"/>
  <c r="Y2127" i="64" s="1"/>
  <c r="Y2159" i="64"/>
  <c r="Y2172" i="64" s="1"/>
  <c r="CB2103" i="64"/>
  <c r="CB2131" i="64" s="1"/>
  <c r="CB2141" i="64"/>
  <c r="CB2154" i="64" s="1"/>
  <c r="CB2163" i="64"/>
  <c r="CB2176" i="64" s="1"/>
  <c r="BZ2098" i="64"/>
  <c r="BZ2126" i="64" s="1"/>
  <c r="BZ2158" i="64"/>
  <c r="BZ2171" i="64" s="1"/>
  <c r="BZ2136" i="64"/>
  <c r="BZ2149" i="64" s="1"/>
  <c r="BJ2098" i="64"/>
  <c r="BJ2126" i="64" s="1"/>
  <c r="BJ2158" i="64"/>
  <c r="BJ2171" i="64" s="1"/>
  <c r="BJ2136" i="64"/>
  <c r="BJ2149" i="64" s="1"/>
  <c r="AT2098" i="64"/>
  <c r="AT2126" i="64" s="1"/>
  <c r="AT2158" i="64"/>
  <c r="AT2171" i="64" s="1"/>
  <c r="AT2136" i="64"/>
  <c r="AT2149" i="64" s="1"/>
  <c r="AD2098" i="64"/>
  <c r="AD2126" i="64" s="1"/>
  <c r="AD2158" i="64"/>
  <c r="AD2171" i="64" s="1"/>
  <c r="AD2136" i="64"/>
  <c r="AD2149" i="64" s="1"/>
  <c r="CH2103" i="64"/>
  <c r="CH2131" i="64" s="1"/>
  <c r="CH2141" i="64"/>
  <c r="CH2154" i="64" s="1"/>
  <c r="CH2163" i="64"/>
  <c r="CH2176" i="64" s="1"/>
  <c r="BR2103" i="64"/>
  <c r="BR2131" i="64" s="1"/>
  <c r="BR2141" i="64"/>
  <c r="BR2154" i="64" s="1"/>
  <c r="BR2163" i="64"/>
  <c r="BR2176" i="64" s="1"/>
  <c r="BB2103" i="64"/>
  <c r="BB2131" i="64" s="1"/>
  <c r="BB2141" i="64"/>
  <c r="BB2154" i="64" s="1"/>
  <c r="BB2163" i="64"/>
  <c r="BB2176" i="64" s="1"/>
  <c r="AL2103" i="64"/>
  <c r="AL2131" i="64" s="1"/>
  <c r="AL2141" i="64"/>
  <c r="AL2154" i="64" s="1"/>
  <c r="AL2163" i="64"/>
  <c r="AL2176" i="64" s="1"/>
  <c r="V2103" i="64"/>
  <c r="V2131" i="64" s="1"/>
  <c r="V2141" i="64"/>
  <c r="V2154" i="64" s="1"/>
  <c r="V2163" i="64"/>
  <c r="V2176" i="64" s="1"/>
  <c r="CA2102" i="64"/>
  <c r="CA2140" i="64"/>
  <c r="CA2162" i="64"/>
  <c r="BK2102" i="64"/>
  <c r="BK2140" i="64"/>
  <c r="BK2162" i="64"/>
  <c r="AU2102" i="64"/>
  <c r="AU2140" i="64"/>
  <c r="AU2162" i="64"/>
  <c r="AE2102" i="64"/>
  <c r="AE2140" i="64"/>
  <c r="AE2162" i="64"/>
  <c r="CJ2137" i="64"/>
  <c r="CJ2150" i="64" s="1"/>
  <c r="CJ2099" i="64"/>
  <c r="CJ2127" i="64" s="1"/>
  <c r="CJ2159" i="64"/>
  <c r="CJ2172" i="64" s="1"/>
  <c r="BT2137" i="64"/>
  <c r="BT2150" i="64" s="1"/>
  <c r="BT2099" i="64"/>
  <c r="BT2127" i="64" s="1"/>
  <c r="BT2159" i="64"/>
  <c r="BT2172" i="64" s="1"/>
  <c r="BD2137" i="64"/>
  <c r="BD2150" i="64" s="1"/>
  <c r="BD2099" i="64"/>
  <c r="BD2127" i="64" s="1"/>
  <c r="BD2159" i="64"/>
  <c r="BD2172" i="64" s="1"/>
  <c r="AN2137" i="64"/>
  <c r="AN2150" i="64" s="1"/>
  <c r="AN2099" i="64"/>
  <c r="AN2127" i="64" s="1"/>
  <c r="AN2159" i="64"/>
  <c r="AN2172" i="64" s="1"/>
  <c r="X2137" i="64"/>
  <c r="X2150" i="64" s="1"/>
  <c r="X2099" i="64"/>
  <c r="X2127" i="64" s="1"/>
  <c r="X2159" i="64"/>
  <c r="X2172" i="64" s="1"/>
  <c r="BE2140" i="64"/>
  <c r="BE2102" i="64"/>
  <c r="BE2162" i="64"/>
  <c r="BY2098" i="64"/>
  <c r="BY2126" i="64" s="1"/>
  <c r="BY2158" i="64"/>
  <c r="BY2171" i="64" s="1"/>
  <c r="BY2136" i="64"/>
  <c r="BY2149" i="64" s="1"/>
  <c r="BI2098" i="64"/>
  <c r="BI2126" i="64" s="1"/>
  <c r="BI2158" i="64"/>
  <c r="BI2171" i="64" s="1"/>
  <c r="BI2136" i="64"/>
  <c r="BI2149" i="64" s="1"/>
  <c r="AS2098" i="64"/>
  <c r="AS2126" i="64" s="1"/>
  <c r="AS2158" i="64"/>
  <c r="AS2171" i="64" s="1"/>
  <c r="AS2136" i="64"/>
  <c r="AS2149" i="64" s="1"/>
  <c r="AC2098" i="64"/>
  <c r="AC2126" i="64" s="1"/>
  <c r="AC2158" i="64"/>
  <c r="AC2171" i="64" s="1"/>
  <c r="AC2136" i="64"/>
  <c r="AC2149" i="64" s="1"/>
  <c r="CG2141" i="64"/>
  <c r="CG2154" i="64" s="1"/>
  <c r="CG2103" i="64"/>
  <c r="CG2131" i="64" s="1"/>
  <c r="CG2163" i="64"/>
  <c r="CG2176" i="64" s="1"/>
  <c r="BQ2141" i="64"/>
  <c r="BQ2154" i="64" s="1"/>
  <c r="BQ2103" i="64"/>
  <c r="BQ2131" i="64" s="1"/>
  <c r="BQ2163" i="64"/>
  <c r="BQ2176" i="64" s="1"/>
  <c r="BA2141" i="64"/>
  <c r="BA2154" i="64" s="1"/>
  <c r="BA2103" i="64"/>
  <c r="BA2131" i="64" s="1"/>
  <c r="BA2163" i="64"/>
  <c r="BA2176" i="64" s="1"/>
  <c r="AK2103" i="64"/>
  <c r="AK2131" i="64" s="1"/>
  <c r="AK2141" i="64"/>
  <c r="AK2154" i="64" s="1"/>
  <c r="AK2163" i="64"/>
  <c r="AK2176" i="64" s="1"/>
  <c r="U2141" i="64"/>
  <c r="U2154" i="64" s="1"/>
  <c r="U2103" i="64"/>
  <c r="U2131" i="64" s="1"/>
  <c r="U2163" i="64"/>
  <c r="U2176" i="64" s="1"/>
  <c r="BZ2102" i="64"/>
  <c r="BZ2140" i="64"/>
  <c r="BZ2162" i="64"/>
  <c r="BJ2102" i="64"/>
  <c r="BJ2140" i="64"/>
  <c r="BJ2162" i="64"/>
  <c r="AT2102" i="64"/>
  <c r="AT2140" i="64"/>
  <c r="AT2162" i="64"/>
  <c r="AD2102" i="64"/>
  <c r="AD2140" i="64"/>
  <c r="AD2162" i="64"/>
  <c r="CI2137" i="64"/>
  <c r="CI2150" i="64" s="1"/>
  <c r="CI2099" i="64"/>
  <c r="CI2127" i="64" s="1"/>
  <c r="CI2159" i="64"/>
  <c r="CI2172" i="64" s="1"/>
  <c r="BS2137" i="64"/>
  <c r="BS2150" i="64" s="1"/>
  <c r="BS2099" i="64"/>
  <c r="BS2127" i="64" s="1"/>
  <c r="BS2159" i="64"/>
  <c r="BS2172" i="64" s="1"/>
  <c r="BC2137" i="64"/>
  <c r="BC2150" i="64" s="1"/>
  <c r="BC2099" i="64"/>
  <c r="BC2127" i="64" s="1"/>
  <c r="BC2159" i="64"/>
  <c r="BC2172" i="64" s="1"/>
  <c r="AM2137" i="64"/>
  <c r="AM2150" i="64" s="1"/>
  <c r="AM2099" i="64"/>
  <c r="AM2127" i="64" s="1"/>
  <c r="AM2159" i="64"/>
  <c r="AM2172" i="64" s="1"/>
  <c r="W2137" i="64"/>
  <c r="W2150" i="64" s="1"/>
  <c r="W2099" i="64"/>
  <c r="W2127" i="64" s="1"/>
  <c r="W2159" i="64"/>
  <c r="W2172" i="64" s="1"/>
  <c r="AO2140" i="64"/>
  <c r="AO2102" i="64"/>
  <c r="AO2162" i="64"/>
  <c r="BX2098" i="64"/>
  <c r="BX2126" i="64" s="1"/>
  <c r="BX2158" i="64"/>
  <c r="BX2171" i="64" s="1"/>
  <c r="BX2136" i="64"/>
  <c r="BX2149" i="64" s="1"/>
  <c r="BH2098" i="64"/>
  <c r="BH2126" i="64" s="1"/>
  <c r="BH2158" i="64"/>
  <c r="BH2171" i="64" s="1"/>
  <c r="BH2136" i="64"/>
  <c r="BH2149" i="64" s="1"/>
  <c r="AR2098" i="64"/>
  <c r="AR2126" i="64" s="1"/>
  <c r="AR2158" i="64"/>
  <c r="AR2171" i="64" s="1"/>
  <c r="AR2136" i="64"/>
  <c r="AR2149" i="64" s="1"/>
  <c r="AB2098" i="64"/>
  <c r="AB2158" i="64"/>
  <c r="AB2171" i="64" s="1"/>
  <c r="AB2136" i="64"/>
  <c r="AB2149" i="64" s="1"/>
  <c r="CF2103" i="64"/>
  <c r="CF2131" i="64" s="1"/>
  <c r="CF2141" i="64"/>
  <c r="CF2154" i="64" s="1"/>
  <c r="CF2163" i="64"/>
  <c r="CF2176" i="64" s="1"/>
  <c r="BP2103" i="64"/>
  <c r="BP2131" i="64" s="1"/>
  <c r="BP2141" i="64"/>
  <c r="BP2154" i="64" s="1"/>
  <c r="BP2163" i="64"/>
  <c r="BP2176" i="64" s="1"/>
  <c r="AZ2103" i="64"/>
  <c r="AZ2131" i="64" s="1"/>
  <c r="AZ2141" i="64"/>
  <c r="AZ2154" i="64" s="1"/>
  <c r="AZ2163" i="64"/>
  <c r="AZ2176" i="64" s="1"/>
  <c r="AJ2103" i="64"/>
  <c r="AJ2131" i="64" s="1"/>
  <c r="AJ2141" i="64"/>
  <c r="AJ2154" i="64" s="1"/>
  <c r="AJ2163" i="64"/>
  <c r="AJ2176" i="64" s="1"/>
  <c r="T2103" i="64"/>
  <c r="T2131" i="64" s="1"/>
  <c r="T2141" i="64"/>
  <c r="T2154" i="64" s="1"/>
  <c r="T2163" i="64"/>
  <c r="T2176" i="64" s="1"/>
  <c r="BY2140" i="64"/>
  <c r="BY2102" i="64"/>
  <c r="BY2162" i="64"/>
  <c r="BI2102" i="64"/>
  <c r="BI2140" i="64"/>
  <c r="BI2162" i="64"/>
  <c r="AS2102" i="64"/>
  <c r="AS2140" i="64"/>
  <c r="AS2162" i="64"/>
  <c r="AC2102" i="64"/>
  <c r="AC2140" i="64"/>
  <c r="AC2162" i="64"/>
  <c r="CH2137" i="64"/>
  <c r="CH2150" i="64" s="1"/>
  <c r="CH2099" i="64"/>
  <c r="CH2127" i="64" s="1"/>
  <c r="CH2159" i="64"/>
  <c r="CH2172" i="64" s="1"/>
  <c r="BR2137" i="64"/>
  <c r="BR2150" i="64" s="1"/>
  <c r="BR2099" i="64"/>
  <c r="BR2127" i="64" s="1"/>
  <c r="BR2159" i="64"/>
  <c r="BR2172" i="64" s="1"/>
  <c r="BB2137" i="64"/>
  <c r="BB2150" i="64" s="1"/>
  <c r="BB2099" i="64"/>
  <c r="BB2127" i="64" s="1"/>
  <c r="BB2159" i="64"/>
  <c r="BB2172" i="64" s="1"/>
  <c r="AL2137" i="64"/>
  <c r="AL2150" i="64" s="1"/>
  <c r="AL2099" i="64"/>
  <c r="AL2127" i="64" s="1"/>
  <c r="AL2159" i="64"/>
  <c r="AL2172" i="64" s="1"/>
  <c r="V2137" i="64"/>
  <c r="V2150" i="64" s="1"/>
  <c r="V2099" i="64"/>
  <c r="V2127" i="64" s="1"/>
  <c r="V2159" i="64"/>
  <c r="V2172" i="64" s="1"/>
  <c r="CK2102" i="64"/>
  <c r="CK2140" i="64"/>
  <c r="CK2162" i="64"/>
  <c r="BW2158" i="64"/>
  <c r="BW2098" i="64"/>
  <c r="BW2126" i="64" s="1"/>
  <c r="BW2136" i="64"/>
  <c r="BW2149" i="64" s="1"/>
  <c r="BG2158" i="64"/>
  <c r="BG2171" i="64" s="1"/>
  <c r="BG2098" i="64"/>
  <c r="BG2126" i="64" s="1"/>
  <c r="BG2136" i="64"/>
  <c r="BG2149" i="64" s="1"/>
  <c r="AQ2158" i="64"/>
  <c r="AQ2171" i="64" s="1"/>
  <c r="AQ2098" i="64"/>
  <c r="AQ2126" i="64" s="1"/>
  <c r="AQ2136" i="64"/>
  <c r="AQ2149" i="64" s="1"/>
  <c r="AA2158" i="64"/>
  <c r="AA2171" i="64" s="1"/>
  <c r="AA2098" i="64"/>
  <c r="AA2136" i="64"/>
  <c r="AA2149" i="64" s="1"/>
  <c r="CE2141" i="64"/>
  <c r="CE2154" i="64" s="1"/>
  <c r="CE2163" i="64"/>
  <c r="CE2176" i="64" s="1"/>
  <c r="CE2103" i="64"/>
  <c r="CE2131" i="64" s="1"/>
  <c r="BO2141" i="64"/>
  <c r="BO2154" i="64" s="1"/>
  <c r="BO2103" i="64"/>
  <c r="BO2131" i="64" s="1"/>
  <c r="BO2163" i="64"/>
  <c r="BO2176" i="64" s="1"/>
  <c r="AY2141" i="64"/>
  <c r="AY2154" i="64" s="1"/>
  <c r="AY2103" i="64"/>
  <c r="AY2131" i="64" s="1"/>
  <c r="AY2163" i="64"/>
  <c r="AY2176" i="64" s="1"/>
  <c r="AI2141" i="64"/>
  <c r="AI2154" i="64" s="1"/>
  <c r="AI2103" i="64"/>
  <c r="AI2131" i="64" s="1"/>
  <c r="AI2163" i="64"/>
  <c r="AI2176" i="64" s="1"/>
  <c r="BX2140" i="64"/>
  <c r="BX2102" i="64"/>
  <c r="BX2162" i="64"/>
  <c r="BH2102" i="64"/>
  <c r="BH2140" i="64"/>
  <c r="BH2162" i="64"/>
  <c r="AR2102" i="64"/>
  <c r="AR2140" i="64"/>
  <c r="AR2162" i="64"/>
  <c r="AB2102" i="64"/>
  <c r="AB2140" i="64"/>
  <c r="AB2162" i="64"/>
  <c r="CG2137" i="64"/>
  <c r="CG2150" i="64" s="1"/>
  <c r="CG2099" i="64"/>
  <c r="CG2127" i="64" s="1"/>
  <c r="CG2159" i="64"/>
  <c r="CG2172" i="64" s="1"/>
  <c r="BQ2137" i="64"/>
  <c r="BQ2150" i="64" s="1"/>
  <c r="BQ2099" i="64"/>
  <c r="BQ2127" i="64" s="1"/>
  <c r="BQ2159" i="64"/>
  <c r="BQ2172" i="64" s="1"/>
  <c r="BA2137" i="64"/>
  <c r="BA2150" i="64" s="1"/>
  <c r="BA2099" i="64"/>
  <c r="BA2127" i="64" s="1"/>
  <c r="BA2159" i="64"/>
  <c r="BA2172" i="64" s="1"/>
  <c r="AK2137" i="64"/>
  <c r="AK2150" i="64" s="1"/>
  <c r="AK2099" i="64"/>
  <c r="AK2127" i="64" s="1"/>
  <c r="AK2159" i="64"/>
  <c r="AK2172" i="64" s="1"/>
  <c r="U2137" i="64"/>
  <c r="U2150" i="64" s="1"/>
  <c r="U2099" i="64"/>
  <c r="U2127" i="64" s="1"/>
  <c r="U2159" i="64"/>
  <c r="U2172" i="64" s="1"/>
  <c r="AV2103" i="64"/>
  <c r="AV2131" i="64" s="1"/>
  <c r="AV2141" i="64"/>
  <c r="AV2154" i="64" s="1"/>
  <c r="AV2163" i="64"/>
  <c r="AV2176" i="64" s="1"/>
  <c r="BV2158" i="64"/>
  <c r="BV2171" i="64" s="1"/>
  <c r="BV2136" i="64"/>
  <c r="BV2149" i="64" s="1"/>
  <c r="BV2098" i="64"/>
  <c r="BV2126" i="64" s="1"/>
  <c r="BF2158" i="64"/>
  <c r="BF2171" i="64" s="1"/>
  <c r="BF2136" i="64"/>
  <c r="BF2149" i="64" s="1"/>
  <c r="BF2098" i="64"/>
  <c r="BF2126" i="64" s="1"/>
  <c r="AP2158" i="64"/>
  <c r="AP2171" i="64" s="1"/>
  <c r="AP2136" i="64"/>
  <c r="AP2149" i="64" s="1"/>
  <c r="AP2098" i="64"/>
  <c r="AP2126" i="64" s="1"/>
  <c r="Z2158" i="64"/>
  <c r="Z2171" i="64" s="1"/>
  <c r="Z2136" i="64"/>
  <c r="Z2149" i="64" s="1"/>
  <c r="Z2098" i="64"/>
  <c r="CD2103" i="64"/>
  <c r="CD2131" i="64" s="1"/>
  <c r="CD2163" i="64"/>
  <c r="CD2176" i="64" s="1"/>
  <c r="CD2141" i="64"/>
  <c r="CD2154" i="64" s="1"/>
  <c r="BN2103" i="64"/>
  <c r="BN2131" i="64" s="1"/>
  <c r="BN2163" i="64"/>
  <c r="BN2176" i="64" s="1"/>
  <c r="BN2141" i="64"/>
  <c r="BN2154" i="64" s="1"/>
  <c r="AX2103" i="64"/>
  <c r="AX2131" i="64" s="1"/>
  <c r="AX2163" i="64"/>
  <c r="AX2176" i="64" s="1"/>
  <c r="AX2141" i="64"/>
  <c r="AX2154" i="64" s="1"/>
  <c r="AH2103" i="64"/>
  <c r="AH2131" i="64" s="1"/>
  <c r="AH2163" i="64"/>
  <c r="AH2176" i="64" s="1"/>
  <c r="AH2141" i="64"/>
  <c r="AH2154" i="64" s="1"/>
  <c r="BW2140" i="64"/>
  <c r="BW2102" i="64"/>
  <c r="BW2162" i="64"/>
  <c r="BG2140" i="64"/>
  <c r="BG2102" i="64"/>
  <c r="BG2162" i="64"/>
  <c r="AQ2102" i="64"/>
  <c r="AQ2140" i="64"/>
  <c r="AQ2162" i="64"/>
  <c r="AA2102" i="64"/>
  <c r="AA2140" i="64"/>
  <c r="AA2162" i="64"/>
  <c r="CF2137" i="64"/>
  <c r="CF2150" i="64" s="1"/>
  <c r="CF2159" i="64"/>
  <c r="CF2172" i="64" s="1"/>
  <c r="CF2099" i="64"/>
  <c r="CF2127" i="64" s="1"/>
  <c r="BP2137" i="64"/>
  <c r="BP2150" i="64" s="1"/>
  <c r="BP2159" i="64"/>
  <c r="BP2172" i="64" s="1"/>
  <c r="BP2099" i="64"/>
  <c r="BP2127" i="64" s="1"/>
  <c r="AZ2137" i="64"/>
  <c r="AZ2150" i="64" s="1"/>
  <c r="AZ2159" i="64"/>
  <c r="AZ2172" i="64" s="1"/>
  <c r="AZ2099" i="64"/>
  <c r="AZ2127" i="64" s="1"/>
  <c r="AJ2137" i="64"/>
  <c r="AJ2150" i="64" s="1"/>
  <c r="AJ2099" i="64"/>
  <c r="AJ2127" i="64" s="1"/>
  <c r="AJ2159" i="64"/>
  <c r="AJ2172" i="64" s="1"/>
  <c r="T2137" i="64"/>
  <c r="T2150" i="64" s="1"/>
  <c r="T2099" i="64"/>
  <c r="T2127" i="64" s="1"/>
  <c r="T2159" i="64"/>
  <c r="CJ2136" i="64"/>
  <c r="CJ2149" i="64" s="1"/>
  <c r="CJ2098" i="64"/>
  <c r="CJ2126" i="64" s="1"/>
  <c r="CJ2158" i="64"/>
  <c r="CJ2171" i="64" s="1"/>
  <c r="BN2099" i="64"/>
  <c r="BN2127" i="64" s="1"/>
  <c r="BN2137" i="64"/>
  <c r="BN2150" i="64" s="1"/>
  <c r="BN2159" i="64"/>
  <c r="BN2172" i="64" s="1"/>
  <c r="CK2136" i="64"/>
  <c r="CK2149" i="64" s="1"/>
  <c r="CK2098" i="64"/>
  <c r="CK2126" i="64" s="1"/>
  <c r="CK2158" i="64"/>
  <c r="CK2171" i="64" s="1"/>
  <c r="BU2158" i="64"/>
  <c r="BU2171" i="64" s="1"/>
  <c r="BU2136" i="64"/>
  <c r="BU2149" i="64" s="1"/>
  <c r="BU2098" i="64"/>
  <c r="BU2126" i="64" s="1"/>
  <c r="BE2158" i="64"/>
  <c r="BE2171" i="64" s="1"/>
  <c r="BE2136" i="64"/>
  <c r="BE2149" i="64" s="1"/>
  <c r="BE2098" i="64"/>
  <c r="BE2126" i="64" s="1"/>
  <c r="AO2158" i="64"/>
  <c r="AO2171" i="64" s="1"/>
  <c r="AO2136" i="64"/>
  <c r="AO2149" i="64" s="1"/>
  <c r="AO2098" i="64"/>
  <c r="AO2126" i="64" s="1"/>
  <c r="Y2158" i="64"/>
  <c r="Y2171" i="64" s="1"/>
  <c r="Y2136" i="64"/>
  <c r="Y2149" i="64" s="1"/>
  <c r="Y2098" i="64"/>
  <c r="CC2103" i="64"/>
  <c r="CC2131" i="64" s="1"/>
  <c r="CC2141" i="64"/>
  <c r="CC2154" i="64" s="1"/>
  <c r="CC2163" i="64"/>
  <c r="CC2176" i="64" s="1"/>
  <c r="BM2103" i="64"/>
  <c r="BM2131" i="64" s="1"/>
  <c r="BM2141" i="64"/>
  <c r="BM2154" i="64" s="1"/>
  <c r="BM2163" i="64"/>
  <c r="BM2176" i="64" s="1"/>
  <c r="AW2103" i="64"/>
  <c r="AW2131" i="64" s="1"/>
  <c r="AW2163" i="64"/>
  <c r="AW2176" i="64" s="1"/>
  <c r="AW2141" i="64"/>
  <c r="AW2154" i="64" s="1"/>
  <c r="AG2103" i="64"/>
  <c r="AG2131" i="64" s="1"/>
  <c r="AG2141" i="64"/>
  <c r="AG2154" i="64" s="1"/>
  <c r="AG2163" i="64"/>
  <c r="AG2176" i="64" s="1"/>
  <c r="BV2102" i="64"/>
  <c r="BV2140" i="64"/>
  <c r="BV2162" i="64"/>
  <c r="BF2102" i="64"/>
  <c r="BF2140" i="64"/>
  <c r="BF2162" i="64"/>
  <c r="AP2140" i="64"/>
  <c r="AP2102" i="64"/>
  <c r="AP2162" i="64"/>
  <c r="Z2140" i="64"/>
  <c r="Z2102" i="64"/>
  <c r="Z2162" i="64"/>
  <c r="CE2137" i="64"/>
  <c r="CE2150" i="64" s="1"/>
  <c r="CE2159" i="64"/>
  <c r="CE2172" i="64" s="1"/>
  <c r="CE2099" i="64"/>
  <c r="CE2127" i="64" s="1"/>
  <c r="BO2137" i="64"/>
  <c r="BO2150" i="64" s="1"/>
  <c r="BO2159" i="64"/>
  <c r="BO2172" i="64" s="1"/>
  <c r="BO2099" i="64"/>
  <c r="BO2127" i="64" s="1"/>
  <c r="AY2137" i="64"/>
  <c r="AY2150" i="64" s="1"/>
  <c r="AY2159" i="64"/>
  <c r="AY2172" i="64" s="1"/>
  <c r="AY2099" i="64"/>
  <c r="AY2127" i="64" s="1"/>
  <c r="AI2137" i="64"/>
  <c r="AI2150" i="64" s="1"/>
  <c r="AI2099" i="64"/>
  <c r="AI2127" i="64" s="1"/>
  <c r="AI2159" i="64"/>
  <c r="AI2172" i="64" s="1"/>
  <c r="AM2143" i="64"/>
  <c r="CB1008" i="64"/>
  <c r="BL1008" i="64"/>
  <c r="AV1008" i="64"/>
  <c r="AF1008" i="64"/>
  <c r="CJ1013" i="64"/>
  <c r="CJ1048" i="64" s="1"/>
  <c r="BT1013" i="64"/>
  <c r="BT1048" i="64" s="1"/>
  <c r="BD1013" i="64"/>
  <c r="BD1048" i="64" s="1"/>
  <c r="AN1013" i="64"/>
  <c r="AN1048" i="64" s="1"/>
  <c r="X1013" i="64"/>
  <c r="X1048" i="64" s="1"/>
  <c r="CC1012" i="64"/>
  <c r="BM1012" i="64"/>
  <c r="AW1012" i="64"/>
  <c r="AG1012" i="64"/>
  <c r="BV1009" i="64"/>
  <c r="BV1044" i="64" s="1"/>
  <c r="BF1009" i="64"/>
  <c r="BF1044" i="64" s="1"/>
  <c r="AP1009" i="64"/>
  <c r="AP1044" i="64" s="1"/>
  <c r="Z1009" i="64"/>
  <c r="CA1008" i="64"/>
  <c r="BK1008" i="64"/>
  <c r="AU1008" i="64"/>
  <c r="AE1008" i="64"/>
  <c r="CI1013" i="64"/>
  <c r="CI1048" i="64" s="1"/>
  <c r="BS1013" i="64"/>
  <c r="BS1048" i="64" s="1"/>
  <c r="BC1013" i="64"/>
  <c r="BC1048" i="64" s="1"/>
  <c r="AM1013" i="64"/>
  <c r="AM1048" i="64" s="1"/>
  <c r="W1013" i="64"/>
  <c r="W1048" i="64" s="1"/>
  <c r="CB1012" i="64"/>
  <c r="BL1012" i="64"/>
  <c r="AV1012" i="64"/>
  <c r="AF1012" i="64"/>
  <c r="CK1009" i="64"/>
  <c r="CK1044" i="64" s="1"/>
  <c r="BU1009" i="64"/>
  <c r="BU1044" i="64" s="1"/>
  <c r="BE1009" i="64"/>
  <c r="BE1044" i="64" s="1"/>
  <c r="AO1009" i="64"/>
  <c r="AO1044" i="64" s="1"/>
  <c r="Y1009" i="64"/>
  <c r="BZ1008" i="64"/>
  <c r="BJ1008" i="64"/>
  <c r="AT1008" i="64"/>
  <c r="AD1008" i="64"/>
  <c r="CH1013" i="64"/>
  <c r="CH1048" i="64" s="1"/>
  <c r="BR1013" i="64"/>
  <c r="BR1048" i="64" s="1"/>
  <c r="BB1013" i="64"/>
  <c r="BB1048" i="64" s="1"/>
  <c r="AL1013" i="64"/>
  <c r="AL1048" i="64" s="1"/>
  <c r="V1013" i="64"/>
  <c r="V1048" i="64" s="1"/>
  <c r="CA1012" i="64"/>
  <c r="BK1012" i="64"/>
  <c r="AU1012" i="64"/>
  <c r="AE1012" i="64"/>
  <c r="CJ1009" i="64"/>
  <c r="CJ1044" i="64" s="1"/>
  <c r="BT1009" i="64"/>
  <c r="BT1044" i="64" s="1"/>
  <c r="BD1009" i="64"/>
  <c r="BD1044" i="64" s="1"/>
  <c r="AN1009" i="64"/>
  <c r="AN1044" i="64" s="1"/>
  <c r="X1009" i="64"/>
  <c r="BY1008" i="64"/>
  <c r="BI1008" i="64"/>
  <c r="AS1008" i="64"/>
  <c r="AC1008" i="64"/>
  <c r="CG1013" i="64"/>
  <c r="CG1048" i="64" s="1"/>
  <c r="BQ1013" i="64"/>
  <c r="BQ1048" i="64" s="1"/>
  <c r="BA1013" i="64"/>
  <c r="BA1048" i="64" s="1"/>
  <c r="AK1013" i="64"/>
  <c r="AK1048" i="64" s="1"/>
  <c r="U1013" i="64"/>
  <c r="U1048" i="64" s="1"/>
  <c r="BZ1012" i="64"/>
  <c r="BJ1012" i="64"/>
  <c r="AT1012" i="64"/>
  <c r="AD1012" i="64"/>
  <c r="CI1009" i="64"/>
  <c r="CI1044" i="64" s="1"/>
  <c r="BS1009" i="64"/>
  <c r="BS1044" i="64" s="1"/>
  <c r="BC1009" i="64"/>
  <c r="BC1044" i="64" s="1"/>
  <c r="AM1009" i="64"/>
  <c r="AM1044" i="64" s="1"/>
  <c r="W1009" i="64"/>
  <c r="BX1008" i="64"/>
  <c r="BH1008" i="64"/>
  <c r="AR1008" i="64"/>
  <c r="AB1008" i="64"/>
  <c r="CF1013" i="64"/>
  <c r="CF1048" i="64" s="1"/>
  <c r="BP1013" i="64"/>
  <c r="BP1048" i="64" s="1"/>
  <c r="AZ1013" i="64"/>
  <c r="AZ1048" i="64" s="1"/>
  <c r="AJ1013" i="64"/>
  <c r="AJ1048" i="64" s="1"/>
  <c r="T1013" i="64"/>
  <c r="T1048" i="64" s="1"/>
  <c r="BY1012" i="64"/>
  <c r="BI1012" i="64"/>
  <c r="AS1012" i="64"/>
  <c r="AC1012" i="64"/>
  <c r="CH1009" i="64"/>
  <c r="CH1044" i="64" s="1"/>
  <c r="BR1009" i="64"/>
  <c r="BR1044" i="64" s="1"/>
  <c r="BB1009" i="64"/>
  <c r="BB1044" i="64" s="1"/>
  <c r="AL1009" i="64"/>
  <c r="AL1044" i="64" s="1"/>
  <c r="V1009" i="64"/>
  <c r="BW1008" i="64"/>
  <c r="BG1008" i="64"/>
  <c r="AQ1008" i="64"/>
  <c r="AA1008" i="64"/>
  <c r="CE1013" i="64"/>
  <c r="CE1048" i="64" s="1"/>
  <c r="BO1013" i="64"/>
  <c r="BO1048" i="64" s="1"/>
  <c r="AY1013" i="64"/>
  <c r="AY1048" i="64" s="1"/>
  <c r="AI1013" i="64"/>
  <c r="AI1048" i="64" s="1"/>
  <c r="BX1012" i="64"/>
  <c r="BH1012" i="64"/>
  <c r="AR1012" i="64"/>
  <c r="AB1012" i="64"/>
  <c r="CG1009" i="64"/>
  <c r="CG1044" i="64" s="1"/>
  <c r="BQ1009" i="64"/>
  <c r="BQ1044" i="64" s="1"/>
  <c r="BA1009" i="64"/>
  <c r="BA1044" i="64" s="1"/>
  <c r="AK1009" i="64"/>
  <c r="AK1044" i="64" s="1"/>
  <c r="U1009" i="64"/>
  <c r="BV1008" i="64"/>
  <c r="BF1008" i="64"/>
  <c r="AP1008" i="64"/>
  <c r="Z1008" i="64"/>
  <c r="CD1013" i="64"/>
  <c r="CD1048" i="64" s="1"/>
  <c r="BN1013" i="64"/>
  <c r="BN1048" i="64" s="1"/>
  <c r="AX1013" i="64"/>
  <c r="AX1048" i="64" s="1"/>
  <c r="AH1013" i="64"/>
  <c r="AH1048" i="64" s="1"/>
  <c r="BW1012" i="64"/>
  <c r="BG1012" i="64"/>
  <c r="AQ1012" i="64"/>
  <c r="AA1012" i="64"/>
  <c r="CF1009" i="64"/>
  <c r="CF1044" i="64" s="1"/>
  <c r="BP1009" i="64"/>
  <c r="BP1044" i="64" s="1"/>
  <c r="AZ1009" i="64"/>
  <c r="AZ1044" i="64" s="1"/>
  <c r="AJ1009" i="64"/>
  <c r="AJ1044" i="64" s="1"/>
  <c r="T1009" i="64"/>
  <c r="CK1008" i="64"/>
  <c r="BU1008" i="64"/>
  <c r="BE1008" i="64"/>
  <c r="AO1008" i="64"/>
  <c r="Y1008" i="64"/>
  <c r="CC1013" i="64"/>
  <c r="CC1048" i="64" s="1"/>
  <c r="BM1013" i="64"/>
  <c r="BM1048" i="64" s="1"/>
  <c r="AW1013" i="64"/>
  <c r="AW1048" i="64" s="1"/>
  <c r="AG1013" i="64"/>
  <c r="AG1048" i="64" s="1"/>
  <c r="BV1012" i="64"/>
  <c r="BF1012" i="64"/>
  <c r="AP1012" i="64"/>
  <c r="Z1012" i="64"/>
  <c r="CE1009" i="64"/>
  <c r="CE1044" i="64" s="1"/>
  <c r="BO1009" i="64"/>
  <c r="BO1044" i="64" s="1"/>
  <c r="AY1009" i="64"/>
  <c r="AY1044" i="64" s="1"/>
  <c r="AI1009" i="64"/>
  <c r="AI1044" i="64" s="1"/>
  <c r="CJ1008" i="64"/>
  <c r="BT1008" i="64"/>
  <c r="BD1008" i="64"/>
  <c r="AN1008" i="64"/>
  <c r="X1008" i="64"/>
  <c r="CB1013" i="64"/>
  <c r="CB1048" i="64" s="1"/>
  <c r="BL1013" i="64"/>
  <c r="BL1048" i="64" s="1"/>
  <c r="AV1013" i="64"/>
  <c r="AV1048" i="64" s="1"/>
  <c r="AF1013" i="64"/>
  <c r="AF1048" i="64" s="1"/>
  <c r="CK1012" i="64"/>
  <c r="BU1012" i="64"/>
  <c r="BE1012" i="64"/>
  <c r="AO1012" i="64"/>
  <c r="Y1012" i="64"/>
  <c r="CD1009" i="64"/>
  <c r="CD1044" i="64" s="1"/>
  <c r="BN1009" i="64"/>
  <c r="BN1044" i="64" s="1"/>
  <c r="AX1009" i="64"/>
  <c r="AX1044" i="64" s="1"/>
  <c r="AH1009" i="64"/>
  <c r="AH1044" i="64" s="1"/>
  <c r="CI1008" i="64"/>
  <c r="BK1013" i="64"/>
  <c r="BK1048" i="64" s="1"/>
  <c r="AU1013" i="64"/>
  <c r="AU1048" i="64" s="1"/>
  <c r="AE1013" i="64"/>
  <c r="AE1048" i="64" s="1"/>
  <c r="CJ1012" i="64"/>
  <c r="BT1012" i="64"/>
  <c r="BD1012" i="64"/>
  <c r="AN1012" i="64"/>
  <c r="X1012" i="64"/>
  <c r="CC1009" i="64"/>
  <c r="CC1044" i="64" s="1"/>
  <c r="BM1009" i="64"/>
  <c r="BM1044" i="64" s="1"/>
  <c r="AW1009" i="64"/>
  <c r="AW1044" i="64" s="1"/>
  <c r="AG1009" i="64"/>
  <c r="AG1044" i="64" s="1"/>
  <c r="BC1008" i="64"/>
  <c r="CH1008" i="64"/>
  <c r="BR1008" i="64"/>
  <c r="BB1008" i="64"/>
  <c r="AL1008" i="64"/>
  <c r="V1008" i="64"/>
  <c r="BZ1013" i="64"/>
  <c r="BZ1048" i="64" s="1"/>
  <c r="BJ1013" i="64"/>
  <c r="BJ1048" i="64" s="1"/>
  <c r="AT1013" i="64"/>
  <c r="AT1048" i="64" s="1"/>
  <c r="AD1013" i="64"/>
  <c r="AD1048" i="64" s="1"/>
  <c r="CI1012" i="64"/>
  <c r="BS1012" i="64"/>
  <c r="BC1012" i="64"/>
  <c r="AM1012" i="64"/>
  <c r="W1012" i="64"/>
  <c r="CB1009" i="64"/>
  <c r="CB1044" i="64" s="1"/>
  <c r="BL1009" i="64"/>
  <c r="BL1044" i="64" s="1"/>
  <c r="AV1009" i="64"/>
  <c r="AV1044" i="64" s="1"/>
  <c r="AF1009" i="64"/>
  <c r="AF1044" i="64" s="1"/>
  <c r="W1008" i="64"/>
  <c r="CG1008" i="64"/>
  <c r="BQ1008" i="64"/>
  <c r="BA1008" i="64"/>
  <c r="AK1008" i="64"/>
  <c r="U1008" i="64"/>
  <c r="BY1013" i="64"/>
  <c r="BY1048" i="64" s="1"/>
  <c r="BI1013" i="64"/>
  <c r="BI1048" i="64" s="1"/>
  <c r="AS1013" i="64"/>
  <c r="AS1048" i="64" s="1"/>
  <c r="AC1013" i="64"/>
  <c r="AC1048" i="64" s="1"/>
  <c r="CH1012" i="64"/>
  <c r="BR1012" i="64"/>
  <c r="BB1012" i="64"/>
  <c r="AL1012" i="64"/>
  <c r="V1012" i="64"/>
  <c r="CA1009" i="64"/>
  <c r="CA1044" i="64" s="1"/>
  <c r="BK1009" i="64"/>
  <c r="BK1044" i="64" s="1"/>
  <c r="AU1009" i="64"/>
  <c r="AU1044" i="64" s="1"/>
  <c r="AE1009" i="64"/>
  <c r="AE1044" i="64" s="1"/>
  <c r="CA1013" i="64"/>
  <c r="CA1048" i="64" s="1"/>
  <c r="CF1008" i="64"/>
  <c r="BP1008" i="64"/>
  <c r="AZ1008" i="64"/>
  <c r="AJ1008" i="64"/>
  <c r="T1008" i="64"/>
  <c r="BX1013" i="64"/>
  <c r="BX1048" i="64" s="1"/>
  <c r="BH1013" i="64"/>
  <c r="BH1048" i="64" s="1"/>
  <c r="AR1013" i="64"/>
  <c r="AR1048" i="64" s="1"/>
  <c r="AB1013" i="64"/>
  <c r="AB1048" i="64" s="1"/>
  <c r="CG1012" i="64"/>
  <c r="BQ1012" i="64"/>
  <c r="BA1012" i="64"/>
  <c r="AK1012" i="64"/>
  <c r="U1012" i="64"/>
  <c r="BZ1009" i="64"/>
  <c r="BZ1044" i="64" s="1"/>
  <c r="BJ1009" i="64"/>
  <c r="BJ1044" i="64" s="1"/>
  <c r="AT1009" i="64"/>
  <c r="AT1044" i="64" s="1"/>
  <c r="AD1009" i="64"/>
  <c r="AD1044" i="64" s="1"/>
  <c r="AM1008" i="64"/>
  <c r="CE1008" i="64"/>
  <c r="BO1008" i="64"/>
  <c r="AY1008" i="64"/>
  <c r="AI1008" i="64"/>
  <c r="BW1013" i="64"/>
  <c r="BW1048" i="64" s="1"/>
  <c r="BG1013" i="64"/>
  <c r="BG1048" i="64" s="1"/>
  <c r="AQ1013" i="64"/>
  <c r="AQ1048" i="64" s="1"/>
  <c r="AA1013" i="64"/>
  <c r="AA1048" i="64" s="1"/>
  <c r="CF1012" i="64"/>
  <c r="BP1012" i="64"/>
  <c r="AZ1012" i="64"/>
  <c r="AJ1012" i="64"/>
  <c r="T1012" i="64"/>
  <c r="BY1009" i="64"/>
  <c r="BY1044" i="64" s="1"/>
  <c r="BI1009" i="64"/>
  <c r="BI1044" i="64" s="1"/>
  <c r="AS1009" i="64"/>
  <c r="AS1044" i="64" s="1"/>
  <c r="AC1009" i="64"/>
  <c r="AC1044" i="64" s="1"/>
  <c r="BS1008" i="64"/>
  <c r="CD1008" i="64"/>
  <c r="BN1008" i="64"/>
  <c r="AX1008" i="64"/>
  <c r="AH1008" i="64"/>
  <c r="BV1013" i="64"/>
  <c r="BV1048" i="64" s="1"/>
  <c r="BF1013" i="64"/>
  <c r="BF1048" i="64" s="1"/>
  <c r="AP1013" i="64"/>
  <c r="AP1048" i="64" s="1"/>
  <c r="Z1013" i="64"/>
  <c r="Z1048" i="64" s="1"/>
  <c r="CE1012" i="64"/>
  <c r="BO1012" i="64"/>
  <c r="AY1012" i="64"/>
  <c r="AI1012" i="64"/>
  <c r="BX1009" i="64"/>
  <c r="BX1044" i="64" s="1"/>
  <c r="BH1009" i="64"/>
  <c r="BH1044" i="64" s="1"/>
  <c r="AR1009" i="64"/>
  <c r="AR1044" i="64" s="1"/>
  <c r="AB1009" i="64"/>
  <c r="CC1008" i="64"/>
  <c r="BM1008" i="64"/>
  <c r="AW1008" i="64"/>
  <c r="AG1008" i="64"/>
  <c r="CK1013" i="64"/>
  <c r="CK1048" i="64" s="1"/>
  <c r="BU1013" i="64"/>
  <c r="BU1048" i="64" s="1"/>
  <c r="BE1013" i="64"/>
  <c r="BE1048" i="64" s="1"/>
  <c r="AO1013" i="64"/>
  <c r="AO1048" i="64" s="1"/>
  <c r="Y1013" i="64"/>
  <c r="Y1048" i="64" s="1"/>
  <c r="CD1012" i="64"/>
  <c r="BN1012" i="64"/>
  <c r="AX1012" i="64"/>
  <c r="AH1012" i="64"/>
  <c r="BW1009" i="64"/>
  <c r="BW1044" i="64" s="1"/>
  <c r="BG1009" i="64"/>
  <c r="BG1044" i="64" s="1"/>
  <c r="AQ1009" i="64"/>
  <c r="AQ1044" i="64" s="1"/>
  <c r="AA1009" i="64"/>
  <c r="BL638" i="64"/>
  <c r="BL1181" i="64"/>
  <c r="BL1200" i="64" s="1"/>
  <c r="BV639" i="64"/>
  <c r="BV1182" i="64"/>
  <c r="BV1201" i="64" s="1"/>
  <c r="AE638" i="64"/>
  <c r="AE1181" i="64"/>
  <c r="AE1200" i="64" s="1"/>
  <c r="Y639" i="64"/>
  <c r="Y1182" i="64"/>
  <c r="Y1201" i="64" s="1"/>
  <c r="BM642" i="64"/>
  <c r="BM1185" i="64"/>
  <c r="CI643" i="64"/>
  <c r="CI1186" i="64"/>
  <c r="BJ638" i="64"/>
  <c r="BJ1181" i="64"/>
  <c r="BJ1200" i="64" s="1"/>
  <c r="AN639" i="64"/>
  <c r="AN1182" i="64"/>
  <c r="AN1201" i="64" s="1"/>
  <c r="BY638" i="64"/>
  <c r="BY1181" i="64"/>
  <c r="BY1200" i="64" s="1"/>
  <c r="BI638" i="64"/>
  <c r="BI1181" i="64"/>
  <c r="BI1200" i="64" s="1"/>
  <c r="AS638" i="64"/>
  <c r="AS1181" i="64"/>
  <c r="AS1200" i="64" s="1"/>
  <c r="AC638" i="64"/>
  <c r="AC1181" i="64"/>
  <c r="AC1200" i="64" s="1"/>
  <c r="CG643" i="64"/>
  <c r="CG1186" i="64"/>
  <c r="BQ643" i="64"/>
  <c r="BQ1186" i="64"/>
  <c r="BA643" i="64"/>
  <c r="BA1186" i="64"/>
  <c r="AK643" i="64"/>
  <c r="AK1186" i="64"/>
  <c r="U643" i="64"/>
  <c r="U1186" i="64"/>
  <c r="BZ642" i="64"/>
  <c r="BZ1185" i="64"/>
  <c r="BJ642" i="64"/>
  <c r="BJ1185" i="64"/>
  <c r="AT642" i="64"/>
  <c r="AT1185" i="64"/>
  <c r="AD642" i="64"/>
  <c r="AD1185" i="64"/>
  <c r="CI639" i="64"/>
  <c r="CI1182" i="64"/>
  <c r="CI1201" i="64" s="1"/>
  <c r="BS639" i="64"/>
  <c r="BS1182" i="64"/>
  <c r="BS1201" i="64" s="1"/>
  <c r="BC639" i="64"/>
  <c r="BC1182" i="64"/>
  <c r="BC1201" i="64" s="1"/>
  <c r="AM639" i="64"/>
  <c r="AM1182" i="64"/>
  <c r="AM1201" i="64" s="1"/>
  <c r="W639" i="64"/>
  <c r="W1182" i="64"/>
  <c r="W1201" i="64" s="1"/>
  <c r="AW642" i="64"/>
  <c r="AW1185" i="64"/>
  <c r="AM643" i="64"/>
  <c r="AM1186" i="64"/>
  <c r="AT638" i="64"/>
  <c r="AT1181" i="64"/>
  <c r="AT1200" i="64" s="1"/>
  <c r="X639" i="64"/>
  <c r="X1182" i="64"/>
  <c r="X1201" i="64" s="1"/>
  <c r="BX638" i="64"/>
  <c r="BX1181" i="64"/>
  <c r="BX1200" i="64" s="1"/>
  <c r="BH638" i="64"/>
  <c r="BH1181" i="64"/>
  <c r="BH1200" i="64" s="1"/>
  <c r="AR638" i="64"/>
  <c r="AR1181" i="64"/>
  <c r="AR1200" i="64" s="1"/>
  <c r="AB638" i="64"/>
  <c r="AB1181" i="64"/>
  <c r="AB1200" i="64" s="1"/>
  <c r="CF643" i="64"/>
  <c r="CF1186" i="64"/>
  <c r="BP643" i="64"/>
  <c r="BP1186" i="64"/>
  <c r="AZ643" i="64"/>
  <c r="AZ1186" i="64"/>
  <c r="AJ643" i="64"/>
  <c r="AJ1186" i="64"/>
  <c r="T643" i="64"/>
  <c r="T1186" i="64"/>
  <c r="BY642" i="64"/>
  <c r="BY1185" i="64"/>
  <c r="BI642" i="64"/>
  <c r="BI1185" i="64"/>
  <c r="AS642" i="64"/>
  <c r="AS1185" i="64"/>
  <c r="AC642" i="64"/>
  <c r="AC1185" i="64"/>
  <c r="CH639" i="64"/>
  <c r="CH1182" i="64"/>
  <c r="CH1201" i="64" s="1"/>
  <c r="BR639" i="64"/>
  <c r="BR1182" i="64"/>
  <c r="BR1201" i="64" s="1"/>
  <c r="BB639" i="64"/>
  <c r="BB1182" i="64"/>
  <c r="BB1201" i="64" s="1"/>
  <c r="AL639" i="64"/>
  <c r="AL1182" i="64"/>
  <c r="AL1201" i="64" s="1"/>
  <c r="V639" i="64"/>
  <c r="V1182" i="64"/>
  <c r="V1201" i="64" s="1"/>
  <c r="AN643" i="64"/>
  <c r="AN1186" i="64"/>
  <c r="BL642" i="64"/>
  <c r="BL1185" i="64"/>
  <c r="V643" i="64"/>
  <c r="V1186" i="64"/>
  <c r="BW638" i="64"/>
  <c r="BW1181" i="64"/>
  <c r="BW1200" i="64" s="1"/>
  <c r="BG638" i="64"/>
  <c r="BG1181" i="64"/>
  <c r="BG1200" i="64" s="1"/>
  <c r="AQ638" i="64"/>
  <c r="AQ1181" i="64"/>
  <c r="AQ1200" i="64" s="1"/>
  <c r="AA638" i="64"/>
  <c r="AA1181" i="64"/>
  <c r="AA1200" i="64" s="1"/>
  <c r="CE643" i="64"/>
  <c r="CE1186" i="64"/>
  <c r="BO643" i="64"/>
  <c r="BO1186" i="64"/>
  <c r="AY643" i="64"/>
  <c r="AY1186" i="64"/>
  <c r="AI643" i="64"/>
  <c r="AI1186" i="64"/>
  <c r="BX642" i="64"/>
  <c r="BX1185" i="64"/>
  <c r="BH642" i="64"/>
  <c r="BH1185" i="64"/>
  <c r="AR642" i="64"/>
  <c r="AR1185" i="64"/>
  <c r="AB642" i="64"/>
  <c r="AB1185" i="64"/>
  <c r="CG639" i="64"/>
  <c r="CG1182" i="64"/>
  <c r="CG1201" i="64" s="1"/>
  <c r="BQ639" i="64"/>
  <c r="BQ1182" i="64"/>
  <c r="BQ1201" i="64" s="1"/>
  <c r="BA639" i="64"/>
  <c r="BA1182" i="64"/>
  <c r="BA1201" i="64" s="1"/>
  <c r="AK639" i="64"/>
  <c r="AK1182" i="64"/>
  <c r="AK1201" i="64" s="1"/>
  <c r="U639" i="64"/>
  <c r="U1182" i="64"/>
  <c r="U1201" i="64" s="1"/>
  <c r="CC642" i="64"/>
  <c r="CC1185" i="64"/>
  <c r="CA638" i="64"/>
  <c r="CA1181" i="64"/>
  <c r="CA1200" i="64" s="1"/>
  <c r="BU639" i="64"/>
  <c r="BU1182" i="64"/>
  <c r="BU1201" i="64" s="1"/>
  <c r="CA642" i="64"/>
  <c r="CA1185" i="64"/>
  <c r="BV638" i="64"/>
  <c r="BV1181" i="64"/>
  <c r="BV1200" i="64" s="1"/>
  <c r="BF638" i="64"/>
  <c r="BF1181" i="64"/>
  <c r="BF1200" i="64" s="1"/>
  <c r="AP638" i="64"/>
  <c r="AP1181" i="64"/>
  <c r="AP1200" i="64" s="1"/>
  <c r="Z638" i="64"/>
  <c r="Z1181" i="64"/>
  <c r="Z1200" i="64" s="1"/>
  <c r="CD643" i="64"/>
  <c r="CD1186" i="64"/>
  <c r="BN643" i="64"/>
  <c r="BN1186" i="64"/>
  <c r="AX643" i="64"/>
  <c r="AX1186" i="64"/>
  <c r="AH643" i="64"/>
  <c r="AH1186" i="64"/>
  <c r="BW642" i="64"/>
  <c r="BW1185" i="64"/>
  <c r="BG642" i="64"/>
  <c r="BG1185" i="64"/>
  <c r="AQ642" i="64"/>
  <c r="AQ1185" i="64"/>
  <c r="AA642" i="64"/>
  <c r="AA1185" i="64"/>
  <c r="CF639" i="64"/>
  <c r="CF1182" i="64"/>
  <c r="CF1201" i="64" s="1"/>
  <c r="BP639" i="64"/>
  <c r="BP1182" i="64"/>
  <c r="BP1201" i="64" s="1"/>
  <c r="AZ639" i="64"/>
  <c r="AZ1182" i="64"/>
  <c r="AZ1201" i="64" s="1"/>
  <c r="AJ639" i="64"/>
  <c r="AJ1182" i="64"/>
  <c r="AJ1201" i="64" s="1"/>
  <c r="T639" i="64"/>
  <c r="T1182" i="64"/>
  <c r="T1201" i="64" s="1"/>
  <c r="BD643" i="64"/>
  <c r="BD1186" i="64"/>
  <c r="W643" i="64"/>
  <c r="W1186" i="64"/>
  <c r="AU642" i="64"/>
  <c r="AU1185" i="64"/>
  <c r="CK638" i="64"/>
  <c r="CK1181" i="64"/>
  <c r="CK1200" i="64" s="1"/>
  <c r="BU638" i="64"/>
  <c r="BU1181" i="64"/>
  <c r="BU1200" i="64" s="1"/>
  <c r="BE638" i="64"/>
  <c r="BE1181" i="64"/>
  <c r="BE1200" i="64" s="1"/>
  <c r="AO638" i="64"/>
  <c r="AO1181" i="64"/>
  <c r="AO1200" i="64" s="1"/>
  <c r="Y638" i="64"/>
  <c r="Y1181" i="64"/>
  <c r="Y1200" i="64" s="1"/>
  <c r="CC643" i="64"/>
  <c r="CC1186" i="64"/>
  <c r="BM643" i="64"/>
  <c r="BM1186" i="64"/>
  <c r="AW643" i="64"/>
  <c r="AW1186" i="64"/>
  <c r="AG643" i="64"/>
  <c r="AG1186" i="64"/>
  <c r="BV642" i="64"/>
  <c r="BV1185" i="64"/>
  <c r="BF642" i="64"/>
  <c r="BF1185" i="64"/>
  <c r="AP642" i="64"/>
  <c r="AP1185" i="64"/>
  <c r="Z642" i="64"/>
  <c r="Z1185" i="64"/>
  <c r="CE639" i="64"/>
  <c r="CE1182" i="64"/>
  <c r="CE1201" i="64" s="1"/>
  <c r="BO639" i="64"/>
  <c r="BO1182" i="64"/>
  <c r="BO1201" i="64" s="1"/>
  <c r="AY639" i="64"/>
  <c r="AY1182" i="64"/>
  <c r="AY1201" i="64" s="1"/>
  <c r="AI639" i="64"/>
  <c r="AI1182" i="64"/>
  <c r="AI1201" i="64" s="1"/>
  <c r="BT643" i="64"/>
  <c r="BT1186" i="64"/>
  <c r="Z639" i="64"/>
  <c r="Z1182" i="64"/>
  <c r="Z1201" i="64" s="1"/>
  <c r="BC643" i="64"/>
  <c r="BC1186" i="64"/>
  <c r="AD638" i="64"/>
  <c r="AD1181" i="64"/>
  <c r="AD1200" i="64" s="1"/>
  <c r="BD639" i="64"/>
  <c r="BD1182" i="64"/>
  <c r="BD1201" i="64" s="1"/>
  <c r="CJ638" i="64"/>
  <c r="CJ1181" i="64"/>
  <c r="CJ1200" i="64" s="1"/>
  <c r="BT638" i="64"/>
  <c r="BT1181" i="64"/>
  <c r="BT1200" i="64" s="1"/>
  <c r="BD638" i="64"/>
  <c r="BD1181" i="64"/>
  <c r="BD1200" i="64" s="1"/>
  <c r="AN638" i="64"/>
  <c r="AN1181" i="64"/>
  <c r="AN1200" i="64" s="1"/>
  <c r="X638" i="64"/>
  <c r="X1181" i="64"/>
  <c r="X1200" i="64" s="1"/>
  <c r="CB643" i="64"/>
  <c r="CB1186" i="64"/>
  <c r="BL643" i="64"/>
  <c r="BL1186" i="64"/>
  <c r="AV643" i="64"/>
  <c r="AV1186" i="64"/>
  <c r="AF643" i="64"/>
  <c r="AF1186" i="64"/>
  <c r="CK642" i="64"/>
  <c r="CK1185" i="64"/>
  <c r="BU642" i="64"/>
  <c r="BU1185" i="64"/>
  <c r="BE642" i="64"/>
  <c r="BE1185" i="64"/>
  <c r="AO642" i="64"/>
  <c r="AO1185" i="64"/>
  <c r="Y642" i="64"/>
  <c r="Y1185" i="64"/>
  <c r="CD639" i="64"/>
  <c r="CD1182" i="64"/>
  <c r="CD1201" i="64" s="1"/>
  <c r="BN639" i="64"/>
  <c r="BN1182" i="64"/>
  <c r="BN1201" i="64" s="1"/>
  <c r="AX639" i="64"/>
  <c r="AX1182" i="64"/>
  <c r="AX1201" i="64" s="1"/>
  <c r="AH639" i="64"/>
  <c r="AH1182" i="64"/>
  <c r="AH1201" i="64" s="1"/>
  <c r="CK639" i="64"/>
  <c r="CK1182" i="64"/>
  <c r="CK1201" i="64" s="1"/>
  <c r="BB643" i="64"/>
  <c r="BB1186" i="64"/>
  <c r="CI638" i="64"/>
  <c r="CI1181" i="64"/>
  <c r="CI1200" i="64" s="1"/>
  <c r="BS638" i="64"/>
  <c r="BS1181" i="64"/>
  <c r="BS1200" i="64" s="1"/>
  <c r="BC638" i="64"/>
  <c r="BC1181" i="64"/>
  <c r="BC1200" i="64" s="1"/>
  <c r="AM638" i="64"/>
  <c r="AM1181" i="64"/>
  <c r="AM1200" i="64" s="1"/>
  <c r="W638" i="64"/>
  <c r="W1181" i="64"/>
  <c r="W1200" i="64" s="1"/>
  <c r="CA643" i="64"/>
  <c r="CA1186" i="64"/>
  <c r="BK643" i="64"/>
  <c r="BK1186" i="64"/>
  <c r="AU643" i="64"/>
  <c r="AU1186" i="64"/>
  <c r="AE643" i="64"/>
  <c r="AE1186" i="64"/>
  <c r="CJ642" i="64"/>
  <c r="CJ1185" i="64"/>
  <c r="BT642" i="64"/>
  <c r="BT1185" i="64"/>
  <c r="BD642" i="64"/>
  <c r="BD1185" i="64"/>
  <c r="AN642" i="64"/>
  <c r="AN1185" i="64"/>
  <c r="X642" i="64"/>
  <c r="X1185" i="64"/>
  <c r="CC639" i="64"/>
  <c r="CC1182" i="64"/>
  <c r="CC1201" i="64" s="1"/>
  <c r="BM639" i="64"/>
  <c r="BM1182" i="64"/>
  <c r="BM1201" i="64" s="1"/>
  <c r="AW639" i="64"/>
  <c r="AW1182" i="64"/>
  <c r="AW1201" i="64" s="1"/>
  <c r="AG639" i="64"/>
  <c r="AG1182" i="64"/>
  <c r="AG1201" i="64" s="1"/>
  <c r="AV642" i="64"/>
  <c r="AV1185" i="64"/>
  <c r="AE642" i="64"/>
  <c r="AE1185" i="64"/>
  <c r="CH638" i="64"/>
  <c r="CH1181" i="64"/>
  <c r="CH1200" i="64" s="1"/>
  <c r="BR638" i="64"/>
  <c r="BR1181" i="64"/>
  <c r="BR1200" i="64" s="1"/>
  <c r="BB638" i="64"/>
  <c r="BB1181" i="64"/>
  <c r="BB1200" i="64" s="1"/>
  <c r="AL638" i="64"/>
  <c r="AL1181" i="64"/>
  <c r="AL1200" i="64" s="1"/>
  <c r="V638" i="64"/>
  <c r="V1181" i="64"/>
  <c r="V1200" i="64" s="1"/>
  <c r="BZ643" i="64"/>
  <c r="BZ1186" i="64"/>
  <c r="BJ643" i="64"/>
  <c r="BJ1186" i="64"/>
  <c r="AT643" i="64"/>
  <c r="AT1186" i="64"/>
  <c r="AD643" i="64"/>
  <c r="AD1186" i="64"/>
  <c r="CI642" i="64"/>
  <c r="CI1185" i="64"/>
  <c r="BS642" i="64"/>
  <c r="BS1185" i="64"/>
  <c r="BC642" i="64"/>
  <c r="BC1185" i="64"/>
  <c r="AM642" i="64"/>
  <c r="AM1185" i="64"/>
  <c r="W642" i="64"/>
  <c r="W1185" i="64"/>
  <c r="CB639" i="64"/>
  <c r="CB1182" i="64"/>
  <c r="CB1201" i="64" s="1"/>
  <c r="BL639" i="64"/>
  <c r="BL1182" i="64"/>
  <c r="BL1201" i="64" s="1"/>
  <c r="AV639" i="64"/>
  <c r="AV1182" i="64"/>
  <c r="AV1201" i="64" s="1"/>
  <c r="AF639" i="64"/>
  <c r="AF1182" i="64"/>
  <c r="AF1201" i="64" s="1"/>
  <c r="CB638" i="64"/>
  <c r="CB1181" i="64"/>
  <c r="CB1200" i="64" s="1"/>
  <c r="AG642" i="64"/>
  <c r="AG1185" i="64"/>
  <c r="AU638" i="64"/>
  <c r="AU1181" i="64"/>
  <c r="AU1200" i="64" s="1"/>
  <c r="BE639" i="64"/>
  <c r="BE1182" i="64"/>
  <c r="BE1201" i="64" s="1"/>
  <c r="CH643" i="64"/>
  <c r="CH1186" i="64"/>
  <c r="CG638" i="64"/>
  <c r="CG1181" i="64"/>
  <c r="CG1200" i="64" s="1"/>
  <c r="BQ638" i="64"/>
  <c r="BQ1181" i="64"/>
  <c r="BQ1200" i="64" s="1"/>
  <c r="BA638" i="64"/>
  <c r="BA1181" i="64"/>
  <c r="BA1200" i="64" s="1"/>
  <c r="AK638" i="64"/>
  <c r="AK1181" i="64"/>
  <c r="AK1200" i="64" s="1"/>
  <c r="U638" i="64"/>
  <c r="U1181" i="64"/>
  <c r="U1200" i="64" s="1"/>
  <c r="BY643" i="64"/>
  <c r="BY1186" i="64"/>
  <c r="BI643" i="64"/>
  <c r="BI1186" i="64"/>
  <c r="AS643" i="64"/>
  <c r="AS1186" i="64"/>
  <c r="AC643" i="64"/>
  <c r="AC1186" i="64"/>
  <c r="CH642" i="64"/>
  <c r="CH1185" i="64"/>
  <c r="BR642" i="64"/>
  <c r="BR1185" i="64"/>
  <c r="BB642" i="64"/>
  <c r="BB1185" i="64"/>
  <c r="AL642" i="64"/>
  <c r="AL1185" i="64"/>
  <c r="V642" i="64"/>
  <c r="V1185" i="64"/>
  <c r="CA639" i="64"/>
  <c r="CA1182" i="64"/>
  <c r="CA1201" i="64" s="1"/>
  <c r="BK639" i="64"/>
  <c r="BK1182" i="64"/>
  <c r="BK1201" i="64" s="1"/>
  <c r="AU639" i="64"/>
  <c r="AU1182" i="64"/>
  <c r="AU1201" i="64" s="1"/>
  <c r="AE639" i="64"/>
  <c r="AE1182" i="64"/>
  <c r="AE1201" i="64" s="1"/>
  <c r="CJ643" i="64"/>
  <c r="CJ1186" i="64"/>
  <c r="CJ1205" i="64" s="1"/>
  <c r="BF639" i="64"/>
  <c r="BF1182" i="64"/>
  <c r="BF1201" i="64" s="1"/>
  <c r="BS643" i="64"/>
  <c r="BS1186" i="64"/>
  <c r="AL643" i="64"/>
  <c r="AL1186" i="64"/>
  <c r="CF638" i="64"/>
  <c r="CF1181" i="64"/>
  <c r="CF1200" i="64" s="1"/>
  <c r="BP638" i="64"/>
  <c r="BP1181" i="64"/>
  <c r="BP1200" i="64" s="1"/>
  <c r="AZ638" i="64"/>
  <c r="AZ1181" i="64"/>
  <c r="AZ1200" i="64" s="1"/>
  <c r="AJ638" i="64"/>
  <c r="AJ1181" i="64"/>
  <c r="AJ1200" i="64" s="1"/>
  <c r="T638" i="64"/>
  <c r="T1181" i="64"/>
  <c r="T1200" i="64" s="1"/>
  <c r="BX643" i="64"/>
  <c r="BX1186" i="64"/>
  <c r="BH643" i="64"/>
  <c r="BH1186" i="64"/>
  <c r="AR643" i="64"/>
  <c r="AR1186" i="64"/>
  <c r="AB643" i="64"/>
  <c r="AB1186" i="64"/>
  <c r="CG642" i="64"/>
  <c r="CG1185" i="64"/>
  <c r="BQ642" i="64"/>
  <c r="BQ1185" i="64"/>
  <c r="BA642" i="64"/>
  <c r="BA1185" i="64"/>
  <c r="AK642" i="64"/>
  <c r="AK1185" i="64"/>
  <c r="U642" i="64"/>
  <c r="U1185" i="64"/>
  <c r="BZ639" i="64"/>
  <c r="BZ1182" i="64"/>
  <c r="BZ1201" i="64" s="1"/>
  <c r="BJ639" i="64"/>
  <c r="BJ1182" i="64"/>
  <c r="BJ1201" i="64" s="1"/>
  <c r="AT639" i="64"/>
  <c r="AT1182" i="64"/>
  <c r="AT1201" i="64" s="1"/>
  <c r="AD639" i="64"/>
  <c r="AD1182" i="64"/>
  <c r="AD1201" i="64" s="1"/>
  <c r="AV638" i="64"/>
  <c r="AV1181" i="64"/>
  <c r="AV1200" i="64" s="1"/>
  <c r="AP639" i="64"/>
  <c r="AP1182" i="64"/>
  <c r="AP1201" i="64" s="1"/>
  <c r="AF642" i="64"/>
  <c r="AF1185" i="64"/>
  <c r="BK642" i="64"/>
  <c r="BK1185" i="64"/>
  <c r="CE638" i="64"/>
  <c r="CE1181" i="64"/>
  <c r="CE1200" i="64" s="1"/>
  <c r="BO638" i="64"/>
  <c r="BO1181" i="64"/>
  <c r="BO1200" i="64" s="1"/>
  <c r="AY638" i="64"/>
  <c r="AY1181" i="64"/>
  <c r="AY1200" i="64" s="1"/>
  <c r="AI638" i="64"/>
  <c r="AI1181" i="64"/>
  <c r="AI1200" i="64" s="1"/>
  <c r="BW643" i="64"/>
  <c r="BW1186" i="64"/>
  <c r="BG643" i="64"/>
  <c r="BG1186" i="64"/>
  <c r="AQ643" i="64"/>
  <c r="AQ1186" i="64"/>
  <c r="AA643" i="64"/>
  <c r="AA1186" i="64"/>
  <c r="CF642" i="64"/>
  <c r="CF1185" i="64"/>
  <c r="BP642" i="64"/>
  <c r="BP1185" i="64"/>
  <c r="AZ642" i="64"/>
  <c r="AZ1185" i="64"/>
  <c r="AJ642" i="64"/>
  <c r="AJ1185" i="64"/>
  <c r="T642" i="64"/>
  <c r="T1185" i="64"/>
  <c r="BY639" i="64"/>
  <c r="BY1182" i="64"/>
  <c r="BY1201" i="64" s="1"/>
  <c r="BI639" i="64"/>
  <c r="BI1182" i="64"/>
  <c r="BI1201" i="64" s="1"/>
  <c r="AS639" i="64"/>
  <c r="AS1182" i="64"/>
  <c r="AS1201" i="64" s="1"/>
  <c r="AC639" i="64"/>
  <c r="AC1182" i="64"/>
  <c r="AC1201" i="64" s="1"/>
  <c r="X643" i="64"/>
  <c r="X1186" i="64"/>
  <c r="BK638" i="64"/>
  <c r="BK1181" i="64"/>
  <c r="BK1200" i="64" s="1"/>
  <c r="AO639" i="64"/>
  <c r="AO1182" i="64"/>
  <c r="AO1201" i="64" s="1"/>
  <c r="BR643" i="64"/>
  <c r="BR1186" i="64"/>
  <c r="BT639" i="64"/>
  <c r="BT1182" i="64"/>
  <c r="BT1201" i="64" s="1"/>
  <c r="CD638" i="64"/>
  <c r="CD1181" i="64"/>
  <c r="CD1200" i="64" s="1"/>
  <c r="BN638" i="64"/>
  <c r="BN1181" i="64"/>
  <c r="BN1200" i="64" s="1"/>
  <c r="AX638" i="64"/>
  <c r="AX1181" i="64"/>
  <c r="AX1200" i="64" s="1"/>
  <c r="AH638" i="64"/>
  <c r="AH1181" i="64"/>
  <c r="AH1200" i="64" s="1"/>
  <c r="BV643" i="64"/>
  <c r="BV1186" i="64"/>
  <c r="BF643" i="64"/>
  <c r="BF1186" i="64"/>
  <c r="AP643" i="64"/>
  <c r="AP1186" i="64"/>
  <c r="Z643" i="64"/>
  <c r="Z1186" i="64"/>
  <c r="CE642" i="64"/>
  <c r="CE1185" i="64"/>
  <c r="BO642" i="64"/>
  <c r="BO1185" i="64"/>
  <c r="AY642" i="64"/>
  <c r="AY1185" i="64"/>
  <c r="AI642" i="64"/>
  <c r="AI1185" i="64"/>
  <c r="BX639" i="64"/>
  <c r="BX1182" i="64"/>
  <c r="BX1201" i="64" s="1"/>
  <c r="BH639" i="64"/>
  <c r="BH1182" i="64"/>
  <c r="BH1201" i="64" s="1"/>
  <c r="AR639" i="64"/>
  <c r="AR1182" i="64"/>
  <c r="AR1201" i="64" s="1"/>
  <c r="AB639" i="64"/>
  <c r="AB1182" i="64"/>
  <c r="AB1201" i="64" s="1"/>
  <c r="AF638" i="64"/>
  <c r="AF1181" i="64"/>
  <c r="AF1200" i="64" s="1"/>
  <c r="CB642" i="64"/>
  <c r="CB1185" i="64"/>
  <c r="BZ638" i="64"/>
  <c r="BZ1181" i="64"/>
  <c r="BZ1200" i="64" s="1"/>
  <c r="CJ639" i="64"/>
  <c r="CJ1182" i="64"/>
  <c r="CJ1201" i="64" s="1"/>
  <c r="CC638" i="64"/>
  <c r="CC1181" i="64"/>
  <c r="CC1200" i="64" s="1"/>
  <c r="BM638" i="64"/>
  <c r="BM1181" i="64"/>
  <c r="BM1200" i="64" s="1"/>
  <c r="AW638" i="64"/>
  <c r="AW1181" i="64"/>
  <c r="AW1200" i="64" s="1"/>
  <c r="AG638" i="64"/>
  <c r="AG1181" i="64"/>
  <c r="AG1200" i="64" s="1"/>
  <c r="CK643" i="64"/>
  <c r="CK1186" i="64"/>
  <c r="CK1205" i="64" s="1"/>
  <c r="BU643" i="64"/>
  <c r="BU1186" i="64"/>
  <c r="BU1205" i="64" s="1"/>
  <c r="BE643" i="64"/>
  <c r="BE1186" i="64"/>
  <c r="BE1205" i="64" s="1"/>
  <c r="AO643" i="64"/>
  <c r="AO1186" i="64"/>
  <c r="Y643" i="64"/>
  <c r="Y1186" i="64"/>
  <c r="Y1205" i="64" s="1"/>
  <c r="CD642" i="64"/>
  <c r="CD1185" i="64"/>
  <c r="BN642" i="64"/>
  <c r="BN1185" i="64"/>
  <c r="AX642" i="64"/>
  <c r="AX1185" i="64"/>
  <c r="AH642" i="64"/>
  <c r="AH1185" i="64"/>
  <c r="BW639" i="64"/>
  <c r="BW1182" i="64"/>
  <c r="BW1201" i="64" s="1"/>
  <c r="BG639" i="64"/>
  <c r="BG1182" i="64"/>
  <c r="BG1201" i="64" s="1"/>
  <c r="AQ639" i="64"/>
  <c r="AQ1182" i="64"/>
  <c r="AQ1201" i="64" s="1"/>
  <c r="AA639" i="64"/>
  <c r="AA1182" i="64"/>
  <c r="AA1201" i="64" s="1"/>
  <c r="BH1365" i="64"/>
  <c r="BH1403" i="64"/>
  <c r="BI1261" i="64"/>
  <c r="BI1407" i="64"/>
  <c r="BZ1403" i="64"/>
  <c r="BZ1365" i="64"/>
  <c r="BJ1365" i="64"/>
  <c r="BJ1403" i="64"/>
  <c r="AT1403" i="64"/>
  <c r="AT1365" i="64"/>
  <c r="AD1365" i="64"/>
  <c r="AD1403" i="64"/>
  <c r="CH1262" i="64"/>
  <c r="CH1275" i="64" s="1"/>
  <c r="CH1370" i="64"/>
  <c r="CH1408" i="64"/>
  <c r="BR1262" i="64"/>
  <c r="BR1275" i="64" s="1"/>
  <c r="BR1370" i="64"/>
  <c r="BR1408" i="64"/>
  <c r="BB1262" i="64"/>
  <c r="BB1275" i="64" s="1"/>
  <c r="BB1370" i="64"/>
  <c r="BB1408" i="64"/>
  <c r="AL1262" i="64"/>
  <c r="AL1275" i="64" s="1"/>
  <c r="AL1370" i="64"/>
  <c r="AL1408" i="64"/>
  <c r="V1262" i="64"/>
  <c r="V1275" i="64" s="1"/>
  <c r="V1370" i="64"/>
  <c r="V1408" i="64"/>
  <c r="CA1261" i="64"/>
  <c r="CA1407" i="64"/>
  <c r="BK1261" i="64"/>
  <c r="BK1407" i="64"/>
  <c r="AU1261" i="64"/>
  <c r="AU1407" i="64"/>
  <c r="AE1261" i="64"/>
  <c r="AE1407" i="64"/>
  <c r="CJ1366" i="64"/>
  <c r="CJ1404" i="64"/>
  <c r="BT1366" i="64"/>
  <c r="BT1404" i="64"/>
  <c r="BD1366" i="64"/>
  <c r="BD1404" i="64"/>
  <c r="AN1366" i="64"/>
  <c r="AN1404" i="64"/>
  <c r="X1366" i="64"/>
  <c r="X1404" i="64"/>
  <c r="BY1403" i="64"/>
  <c r="BY1365" i="64"/>
  <c r="BI1403" i="64"/>
  <c r="BI1365" i="64"/>
  <c r="AS1403" i="64"/>
  <c r="AS1365" i="64"/>
  <c r="AC1365" i="64"/>
  <c r="AC1403" i="64"/>
  <c r="CG1262" i="64"/>
  <c r="CG1275" i="64" s="1"/>
  <c r="CG1370" i="64"/>
  <c r="CG1408" i="64"/>
  <c r="BQ1262" i="64"/>
  <c r="BQ1275" i="64" s="1"/>
  <c r="BQ1370" i="64"/>
  <c r="BQ1408" i="64"/>
  <c r="BA1262" i="64"/>
  <c r="BA1275" i="64" s="1"/>
  <c r="BA1370" i="64"/>
  <c r="BA1408" i="64"/>
  <c r="AK1262" i="64"/>
  <c r="AK1275" i="64" s="1"/>
  <c r="AK1370" i="64"/>
  <c r="AK1408" i="64"/>
  <c r="U1262" i="64"/>
  <c r="U1275" i="64" s="1"/>
  <c r="U1370" i="64"/>
  <c r="U1408" i="64"/>
  <c r="BZ1261" i="64"/>
  <c r="BZ1407" i="64"/>
  <c r="BJ1261" i="64"/>
  <c r="BJ1407" i="64"/>
  <c r="AT1261" i="64"/>
  <c r="AT1407" i="64"/>
  <c r="AD1261" i="64"/>
  <c r="AD1407" i="64"/>
  <c r="CI1366" i="64"/>
  <c r="CI1404" i="64"/>
  <c r="BS1366" i="64"/>
  <c r="BS1404" i="64"/>
  <c r="BC1366" i="64"/>
  <c r="BC1404" i="64"/>
  <c r="AM1366" i="64"/>
  <c r="AM1404" i="64"/>
  <c r="W1366" i="64"/>
  <c r="W1404" i="64"/>
  <c r="AR1365" i="64"/>
  <c r="AR1403" i="64"/>
  <c r="CH1366" i="64"/>
  <c r="CH1404" i="64"/>
  <c r="AA1365" i="64"/>
  <c r="AA1403" i="64"/>
  <c r="AB1261" i="64"/>
  <c r="AB1407" i="64"/>
  <c r="BF1365" i="64"/>
  <c r="BF1403" i="64"/>
  <c r="Z1365" i="64"/>
  <c r="Z1403" i="64"/>
  <c r="BN1262" i="64"/>
  <c r="BN1275" i="64" s="1"/>
  <c r="BN1408" i="64"/>
  <c r="BN1370" i="64"/>
  <c r="AH1262" i="64"/>
  <c r="AH1275" i="64" s="1"/>
  <c r="AH1408" i="64"/>
  <c r="AH1370" i="64"/>
  <c r="BW1261" i="64"/>
  <c r="BW1407" i="64"/>
  <c r="AQ1261" i="64"/>
  <c r="AQ1407" i="64"/>
  <c r="CF1366" i="64"/>
  <c r="CF1404" i="64"/>
  <c r="AZ1404" i="64"/>
  <c r="AZ1366" i="64"/>
  <c r="T1366" i="64"/>
  <c r="T1404" i="64"/>
  <c r="BV1365" i="64"/>
  <c r="BV1403" i="64"/>
  <c r="AP1365" i="64"/>
  <c r="AP1403" i="64"/>
  <c r="CD1262" i="64"/>
  <c r="CD1275" i="64" s="1"/>
  <c r="CD1408" i="64"/>
  <c r="CD1370" i="64"/>
  <c r="AX1262" i="64"/>
  <c r="AX1275" i="64" s="1"/>
  <c r="AX1408" i="64"/>
  <c r="AX1370" i="64"/>
  <c r="BG1261" i="64"/>
  <c r="BG1407" i="64"/>
  <c r="AA1261" i="64"/>
  <c r="AA1407" i="64"/>
  <c r="BP1404" i="64"/>
  <c r="BP1366" i="64"/>
  <c r="AJ1366" i="64"/>
  <c r="AJ1404" i="64"/>
  <c r="CK1365" i="64"/>
  <c r="CK1403" i="64"/>
  <c r="BU1365" i="64"/>
  <c r="BU1403" i="64"/>
  <c r="BE1365" i="64"/>
  <c r="BE1403" i="64"/>
  <c r="AO1365" i="64"/>
  <c r="AO1403" i="64"/>
  <c r="Y1365" i="64"/>
  <c r="Y1403" i="64"/>
  <c r="CC1262" i="64"/>
  <c r="CC1275" i="64" s="1"/>
  <c r="CC1408" i="64"/>
  <c r="CC1370" i="64"/>
  <c r="BM1262" i="64"/>
  <c r="BM1275" i="64" s="1"/>
  <c r="BM1408" i="64"/>
  <c r="BM1370" i="64"/>
  <c r="AW1262" i="64"/>
  <c r="AW1275" i="64" s="1"/>
  <c r="AW1408" i="64"/>
  <c r="AW1370" i="64"/>
  <c r="AG1262" i="64"/>
  <c r="AG1275" i="64" s="1"/>
  <c r="AG1408" i="64"/>
  <c r="AG1370" i="64"/>
  <c r="BV1261" i="64"/>
  <c r="BV1407" i="64"/>
  <c r="BF1261" i="64"/>
  <c r="BF1407" i="64"/>
  <c r="AP1261" i="64"/>
  <c r="AP1407" i="64"/>
  <c r="Z1261" i="64"/>
  <c r="Z1407" i="64"/>
  <c r="CE1366" i="64"/>
  <c r="CE1404" i="64"/>
  <c r="BO1366" i="64"/>
  <c r="BO1404" i="64"/>
  <c r="AY1404" i="64"/>
  <c r="AY1366" i="64"/>
  <c r="AI1404" i="64"/>
  <c r="AI1366" i="64"/>
  <c r="BX1365" i="64"/>
  <c r="BX1403" i="64"/>
  <c r="AS1261" i="64"/>
  <c r="AS1407" i="64"/>
  <c r="BW1365" i="64"/>
  <c r="BW1403" i="64"/>
  <c r="BX1261" i="64"/>
  <c r="BX1407" i="64"/>
  <c r="AN1365" i="64"/>
  <c r="AN1403" i="64"/>
  <c r="BU1261" i="64"/>
  <c r="BU1407" i="64"/>
  <c r="AM1365" i="64"/>
  <c r="AM1403" i="64"/>
  <c r="X1261" i="64"/>
  <c r="X1407" i="64"/>
  <c r="CH1365" i="64"/>
  <c r="CH1403" i="64"/>
  <c r="BR1365" i="64"/>
  <c r="BR1403" i="64"/>
  <c r="BB1365" i="64"/>
  <c r="BB1403" i="64"/>
  <c r="AL1365" i="64"/>
  <c r="AL1403" i="64"/>
  <c r="V1365" i="64"/>
  <c r="V1403" i="64"/>
  <c r="BZ1262" i="64"/>
  <c r="BZ1275" i="64" s="1"/>
  <c r="BZ1370" i="64"/>
  <c r="BZ1408" i="64"/>
  <c r="BJ1262" i="64"/>
  <c r="BJ1275" i="64" s="1"/>
  <c r="BJ1370" i="64"/>
  <c r="BJ1408" i="64"/>
  <c r="AT1262" i="64"/>
  <c r="AT1275" i="64" s="1"/>
  <c r="AT1408" i="64"/>
  <c r="AT1370" i="64"/>
  <c r="AD1262" i="64"/>
  <c r="AD1275" i="64" s="1"/>
  <c r="AD1408" i="64"/>
  <c r="AD1370" i="64"/>
  <c r="CI1261" i="64"/>
  <c r="CI1407" i="64"/>
  <c r="BS1261" i="64"/>
  <c r="BS1407" i="64"/>
  <c r="BC1261" i="64"/>
  <c r="BC1407" i="64"/>
  <c r="AM1261" i="64"/>
  <c r="AM1407" i="64"/>
  <c r="W1261" i="64"/>
  <c r="W1407" i="64"/>
  <c r="CB1404" i="64"/>
  <c r="CB1366" i="64"/>
  <c r="BL1404" i="64"/>
  <c r="BL1366" i="64"/>
  <c r="AV1404" i="64"/>
  <c r="AV1366" i="64"/>
  <c r="AF1404" i="64"/>
  <c r="AF1366" i="64"/>
  <c r="T1262" i="64"/>
  <c r="T1275" i="64" s="1"/>
  <c r="T1408" i="64"/>
  <c r="T1370" i="64"/>
  <c r="BB1366" i="64"/>
  <c r="BB1404" i="64"/>
  <c r="BO1262" i="64"/>
  <c r="BO1275" i="64" s="1"/>
  <c r="BO1408" i="64"/>
  <c r="BO1370" i="64"/>
  <c r="BQ1366" i="64"/>
  <c r="BQ1404" i="64"/>
  <c r="CD1404" i="64"/>
  <c r="CD1366" i="64"/>
  <c r="BC1365" i="64"/>
  <c r="BC1403" i="64"/>
  <c r="CG1365" i="64"/>
  <c r="CG1403" i="64"/>
  <c r="BQ1365" i="64"/>
  <c r="BQ1403" i="64"/>
  <c r="BA1365" i="64"/>
  <c r="BA1403" i="64"/>
  <c r="AK1365" i="64"/>
  <c r="AK1403" i="64"/>
  <c r="U1365" i="64"/>
  <c r="U1403" i="64"/>
  <c r="BY1262" i="64"/>
  <c r="BY1275" i="64" s="1"/>
  <c r="BY1370" i="64"/>
  <c r="BY1408" i="64"/>
  <c r="BI1262" i="64"/>
  <c r="BI1275" i="64" s="1"/>
  <c r="BI1370" i="64"/>
  <c r="BI1408" i="64"/>
  <c r="AS1262" i="64"/>
  <c r="AS1275" i="64" s="1"/>
  <c r="AS1370" i="64"/>
  <c r="AS1408" i="64"/>
  <c r="AC1262" i="64"/>
  <c r="AC1275" i="64" s="1"/>
  <c r="AC1408" i="64"/>
  <c r="AC1370" i="64"/>
  <c r="CH1261" i="64"/>
  <c r="CH1407" i="64"/>
  <c r="BR1261" i="64"/>
  <c r="BR1407" i="64"/>
  <c r="BB1261" i="64"/>
  <c r="BB1407" i="64"/>
  <c r="AL1261" i="64"/>
  <c r="AL1407" i="64"/>
  <c r="V1261" i="64"/>
  <c r="V1407" i="64"/>
  <c r="CA1404" i="64"/>
  <c r="CA1366" i="64"/>
  <c r="BK1404" i="64"/>
  <c r="BK1366" i="64"/>
  <c r="AU1404" i="64"/>
  <c r="AU1366" i="64"/>
  <c r="AE1404" i="64"/>
  <c r="AE1366" i="64"/>
  <c r="AZ1262" i="64"/>
  <c r="AZ1275" i="64" s="1"/>
  <c r="AZ1408" i="64"/>
  <c r="AZ1370" i="64"/>
  <c r="AL1366" i="64"/>
  <c r="AL1404" i="64"/>
  <c r="BG1365" i="64"/>
  <c r="BG1403" i="64"/>
  <c r="BH1261" i="64"/>
  <c r="BH1407" i="64"/>
  <c r="X1365" i="64"/>
  <c r="X1403" i="64"/>
  <c r="Y1261" i="64"/>
  <c r="Y1407" i="64"/>
  <c r="AU1262" i="64"/>
  <c r="AU1275" i="64" s="1"/>
  <c r="AU1408" i="64"/>
  <c r="AU1370" i="64"/>
  <c r="CC1404" i="64"/>
  <c r="CC1366" i="64"/>
  <c r="CF1403" i="64"/>
  <c r="CF1365" i="64"/>
  <c r="BP1403" i="64"/>
  <c r="BP1365" i="64"/>
  <c r="AZ1403" i="64"/>
  <c r="AZ1365" i="64"/>
  <c r="AJ1365" i="64"/>
  <c r="AJ1403" i="64"/>
  <c r="T1365" i="64"/>
  <c r="T1403" i="64"/>
  <c r="BX1262" i="64"/>
  <c r="BX1275" i="64" s="1"/>
  <c r="BX1370" i="64"/>
  <c r="BX1408" i="64"/>
  <c r="BH1262" i="64"/>
  <c r="BH1275" i="64" s="1"/>
  <c r="BH1370" i="64"/>
  <c r="BH1408" i="64"/>
  <c r="AR1262" i="64"/>
  <c r="AR1275" i="64" s="1"/>
  <c r="AR1370" i="64"/>
  <c r="AR1408" i="64"/>
  <c r="AB1262" i="64"/>
  <c r="AB1275" i="64" s="1"/>
  <c r="AB1370" i="64"/>
  <c r="AB1408" i="64"/>
  <c r="CG1261" i="64"/>
  <c r="CG1407" i="64"/>
  <c r="BQ1261" i="64"/>
  <c r="BQ1407" i="64"/>
  <c r="BA1261" i="64"/>
  <c r="BA1407" i="64"/>
  <c r="AK1261" i="64"/>
  <c r="AK1407" i="64"/>
  <c r="U1261" i="64"/>
  <c r="U1407" i="64"/>
  <c r="BZ1404" i="64"/>
  <c r="BZ1366" i="64"/>
  <c r="BJ1404" i="64"/>
  <c r="BJ1366" i="64"/>
  <c r="AT1366" i="64"/>
  <c r="AT1404" i="64"/>
  <c r="AD1366" i="64"/>
  <c r="AD1404" i="64"/>
  <c r="BP1262" i="64"/>
  <c r="BP1275" i="64" s="1"/>
  <c r="BP1370" i="64"/>
  <c r="BP1408" i="64"/>
  <c r="AC1261" i="64"/>
  <c r="AC1407" i="64"/>
  <c r="AQ1365" i="64"/>
  <c r="AQ1403" i="64"/>
  <c r="AR1261" i="64"/>
  <c r="AR1407" i="64"/>
  <c r="BL1262" i="64"/>
  <c r="BL1275" i="64" s="1"/>
  <c r="BL1408" i="64"/>
  <c r="BL1370" i="64"/>
  <c r="AO1261" i="64"/>
  <c r="AO1407" i="64"/>
  <c r="BK1262" i="64"/>
  <c r="BK1275" i="64" s="1"/>
  <c r="BK1408" i="64"/>
  <c r="BK1370" i="64"/>
  <c r="AN1261" i="64"/>
  <c r="AN1407" i="64"/>
  <c r="CE1403" i="64"/>
  <c r="CE1365" i="64"/>
  <c r="BO1365" i="64"/>
  <c r="BO1403" i="64"/>
  <c r="AY1365" i="64"/>
  <c r="AY1403" i="64"/>
  <c r="AI1403" i="64"/>
  <c r="AI1365" i="64"/>
  <c r="BW1262" i="64"/>
  <c r="BW1275" i="64" s="1"/>
  <c r="BW1370" i="64"/>
  <c r="BW1408" i="64"/>
  <c r="BG1262" i="64"/>
  <c r="BG1275" i="64" s="1"/>
  <c r="BG1370" i="64"/>
  <c r="BG1408" i="64"/>
  <c r="AQ1262" i="64"/>
  <c r="AQ1275" i="64" s="1"/>
  <c r="AQ1370" i="64"/>
  <c r="AQ1408" i="64"/>
  <c r="AA1262" i="64"/>
  <c r="AA1275" i="64" s="1"/>
  <c r="AA1370" i="64"/>
  <c r="AA1408" i="64"/>
  <c r="CF1261" i="64"/>
  <c r="CF1407" i="64"/>
  <c r="BP1261" i="64"/>
  <c r="BP1407" i="64"/>
  <c r="AZ1261" i="64"/>
  <c r="AZ1407" i="64"/>
  <c r="AJ1261" i="64"/>
  <c r="AJ1407" i="64"/>
  <c r="T1261" i="64"/>
  <c r="T1407" i="64"/>
  <c r="BY1404" i="64"/>
  <c r="BY1366" i="64"/>
  <c r="BI1404" i="64"/>
  <c r="BI1366" i="64"/>
  <c r="AS1404" i="64"/>
  <c r="AS1366" i="64"/>
  <c r="AC1366" i="64"/>
  <c r="AC1404" i="64"/>
  <c r="AB1365" i="64"/>
  <c r="AB1403" i="64"/>
  <c r="CE1262" i="64"/>
  <c r="CE1275" i="64" s="1"/>
  <c r="CE1408" i="64"/>
  <c r="CE1370" i="64"/>
  <c r="CG1366" i="64"/>
  <c r="CG1404" i="64"/>
  <c r="BT1365" i="64"/>
  <c r="BT1403" i="64"/>
  <c r="AF1262" i="64"/>
  <c r="AF1275" i="64" s="1"/>
  <c r="AF1408" i="64"/>
  <c r="AF1370" i="64"/>
  <c r="AX1404" i="64"/>
  <c r="AX1366" i="64"/>
  <c r="W1365" i="64"/>
  <c r="W1403" i="64"/>
  <c r="CJ1261" i="64"/>
  <c r="CJ1407" i="64"/>
  <c r="AW1404" i="64"/>
  <c r="AW1366" i="64"/>
  <c r="CD1403" i="64"/>
  <c r="CD1365" i="64"/>
  <c r="BN1403" i="64"/>
  <c r="BN1365" i="64"/>
  <c r="AX1403" i="64"/>
  <c r="AX1365" i="64"/>
  <c r="AH1403" i="64"/>
  <c r="AH1365" i="64"/>
  <c r="BV1262" i="64"/>
  <c r="BV1275" i="64" s="1"/>
  <c r="BV1370" i="64"/>
  <c r="BV1408" i="64"/>
  <c r="BF1262" i="64"/>
  <c r="BF1275" i="64" s="1"/>
  <c r="BF1370" i="64"/>
  <c r="BF1408" i="64"/>
  <c r="AP1262" i="64"/>
  <c r="AP1275" i="64" s="1"/>
  <c r="AP1370" i="64"/>
  <c r="AP1408" i="64"/>
  <c r="Z1262" i="64"/>
  <c r="Z1275" i="64" s="1"/>
  <c r="Z1370" i="64"/>
  <c r="Z1408" i="64"/>
  <c r="CE1261" i="64"/>
  <c r="CE1407" i="64"/>
  <c r="BO1261" i="64"/>
  <c r="BO1407" i="64"/>
  <c r="AY1261" i="64"/>
  <c r="AY1407" i="64"/>
  <c r="AI1261" i="64"/>
  <c r="AI1407" i="64"/>
  <c r="BX1366" i="64"/>
  <c r="BX1404" i="64"/>
  <c r="BH1366" i="64"/>
  <c r="BH1404" i="64"/>
  <c r="AR1366" i="64"/>
  <c r="AR1404" i="64"/>
  <c r="AB1366" i="64"/>
  <c r="AB1404" i="64"/>
  <c r="CF1262" i="64"/>
  <c r="CF1275" i="64" s="1"/>
  <c r="CF1370" i="64"/>
  <c r="CF1408" i="64"/>
  <c r="BR1366" i="64"/>
  <c r="BR1404" i="64"/>
  <c r="U1366" i="64"/>
  <c r="U1404" i="64"/>
  <c r="BD1365" i="64"/>
  <c r="BD1403" i="64"/>
  <c r="CK1261" i="64"/>
  <c r="CK1407" i="64"/>
  <c r="AH1404" i="64"/>
  <c r="AH1366" i="64"/>
  <c r="CA1262" i="64"/>
  <c r="CA1275" i="64" s="1"/>
  <c r="CA1408" i="64"/>
  <c r="CA1370" i="64"/>
  <c r="BT1261" i="64"/>
  <c r="BT1407" i="64"/>
  <c r="BM1404" i="64"/>
  <c r="BM1366" i="64"/>
  <c r="CC1403" i="64"/>
  <c r="CC1365" i="64"/>
  <c r="BM1403" i="64"/>
  <c r="BM1365" i="64"/>
  <c r="AW1403" i="64"/>
  <c r="AW1365" i="64"/>
  <c r="AG1403" i="64"/>
  <c r="AG1365" i="64"/>
  <c r="CK1262" i="64"/>
  <c r="CK1275" i="64" s="1"/>
  <c r="CK1370" i="64"/>
  <c r="CK1408" i="64"/>
  <c r="BU1262" i="64"/>
  <c r="BU1275" i="64" s="1"/>
  <c r="BU1370" i="64"/>
  <c r="BU1408" i="64"/>
  <c r="BE1262" i="64"/>
  <c r="BE1275" i="64" s="1"/>
  <c r="BE1370" i="64"/>
  <c r="BE1408" i="64"/>
  <c r="AO1262" i="64"/>
  <c r="AO1275" i="64" s="1"/>
  <c r="AO1370" i="64"/>
  <c r="AO1408" i="64"/>
  <c r="Y1262" i="64"/>
  <c r="Y1275" i="64" s="1"/>
  <c r="Y1370" i="64"/>
  <c r="Y1408" i="64"/>
  <c r="CD1261" i="64"/>
  <c r="CD1407" i="64"/>
  <c r="BN1261" i="64"/>
  <c r="BN1407" i="64"/>
  <c r="AX1261" i="64"/>
  <c r="AX1407" i="64"/>
  <c r="AH1261" i="64"/>
  <c r="AH1407" i="64"/>
  <c r="BW1366" i="64"/>
  <c r="BW1404" i="64"/>
  <c r="BG1366" i="64"/>
  <c r="BG1404" i="64"/>
  <c r="AQ1366" i="64"/>
  <c r="AQ1404" i="64"/>
  <c r="AA1366" i="64"/>
  <c r="AA1404" i="64"/>
  <c r="AJ1262" i="64"/>
  <c r="AJ1275" i="64" s="1"/>
  <c r="AJ1408" i="64"/>
  <c r="AJ1370" i="64"/>
  <c r="V1366" i="64"/>
  <c r="V1404" i="64"/>
  <c r="AI1262" i="64"/>
  <c r="AI1275" i="64" s="1"/>
  <c r="AI1408" i="64"/>
  <c r="AI1370" i="64"/>
  <c r="BA1366" i="64"/>
  <c r="BA1404" i="64"/>
  <c r="CB1262" i="64"/>
  <c r="CB1275" i="64" s="1"/>
  <c r="CB1408" i="64"/>
  <c r="CB1370" i="64"/>
  <c r="BE1261" i="64"/>
  <c r="BE1407" i="64"/>
  <c r="CI1365" i="64"/>
  <c r="CI1403" i="64"/>
  <c r="BD1261" i="64"/>
  <c r="BD1407" i="64"/>
  <c r="CB1403" i="64"/>
  <c r="CB1365" i="64"/>
  <c r="BL1403" i="64"/>
  <c r="BL1365" i="64"/>
  <c r="AV1403" i="64"/>
  <c r="AV1365" i="64"/>
  <c r="AF1403" i="64"/>
  <c r="AF1365" i="64"/>
  <c r="CJ1262" i="64"/>
  <c r="CJ1275" i="64" s="1"/>
  <c r="CJ1370" i="64"/>
  <c r="CJ1408" i="64"/>
  <c r="BT1262" i="64"/>
  <c r="BT1275" i="64" s="1"/>
  <c r="BT1370" i="64"/>
  <c r="BT1408" i="64"/>
  <c r="BD1262" i="64"/>
  <c r="BD1275" i="64" s="1"/>
  <c r="BD1370" i="64"/>
  <c r="BD1408" i="64"/>
  <c r="AN1262" i="64"/>
  <c r="AN1275" i="64" s="1"/>
  <c r="AN1370" i="64"/>
  <c r="AN1408" i="64"/>
  <c r="X1262" i="64"/>
  <c r="X1275" i="64" s="1"/>
  <c r="X1370" i="64"/>
  <c r="X1408" i="64"/>
  <c r="CC1261" i="64"/>
  <c r="CC1407" i="64"/>
  <c r="BM1261" i="64"/>
  <c r="BM1407" i="64"/>
  <c r="AW1261" i="64"/>
  <c r="AW1407" i="64"/>
  <c r="AG1261" i="64"/>
  <c r="AG1407" i="64"/>
  <c r="BV1366" i="64"/>
  <c r="BV1404" i="64"/>
  <c r="BF1366" i="64"/>
  <c r="BF1404" i="64"/>
  <c r="AP1366" i="64"/>
  <c r="AP1404" i="64"/>
  <c r="Z1366" i="64"/>
  <c r="Z1404" i="64"/>
  <c r="BY1261" i="64"/>
  <c r="BY1407" i="64"/>
  <c r="AY1262" i="64"/>
  <c r="AY1275" i="64" s="1"/>
  <c r="AY1408" i="64"/>
  <c r="AY1370" i="64"/>
  <c r="AK1366" i="64"/>
  <c r="AK1404" i="64"/>
  <c r="CJ1365" i="64"/>
  <c r="CJ1403" i="64"/>
  <c r="AV1262" i="64"/>
  <c r="AV1275" i="64" s="1"/>
  <c r="AV1408" i="64"/>
  <c r="AV1370" i="64"/>
  <c r="BN1404" i="64"/>
  <c r="BN1366" i="64"/>
  <c r="BS1365" i="64"/>
  <c r="BS1403" i="64"/>
  <c r="AE1262" i="64"/>
  <c r="AE1275" i="64" s="1"/>
  <c r="AE1408" i="64"/>
  <c r="AE1370" i="64"/>
  <c r="AG1404" i="64"/>
  <c r="AG1366" i="64"/>
  <c r="CA1403" i="64"/>
  <c r="CA1365" i="64"/>
  <c r="BK1403" i="64"/>
  <c r="BK1365" i="64"/>
  <c r="AU1403" i="64"/>
  <c r="AU1365" i="64"/>
  <c r="AE1403" i="64"/>
  <c r="AE1365" i="64"/>
  <c r="CI1262" i="64"/>
  <c r="CI1275" i="64" s="1"/>
  <c r="CI1370" i="64"/>
  <c r="CI1408" i="64"/>
  <c r="BS1262" i="64"/>
  <c r="BS1275" i="64" s="1"/>
  <c r="BS1370" i="64"/>
  <c r="BS1408" i="64"/>
  <c r="BC1262" i="64"/>
  <c r="BC1275" i="64" s="1"/>
  <c r="BC1370" i="64"/>
  <c r="BC1408" i="64"/>
  <c r="AM1262" i="64"/>
  <c r="AM1275" i="64" s="1"/>
  <c r="AM1370" i="64"/>
  <c r="AM1408" i="64"/>
  <c r="W1262" i="64"/>
  <c r="W1275" i="64" s="1"/>
  <c r="W1370" i="64"/>
  <c r="W1408" i="64"/>
  <c r="CB1261" i="64"/>
  <c r="CB1407" i="64"/>
  <c r="BL1261" i="64"/>
  <c r="BL1407" i="64"/>
  <c r="AV1261" i="64"/>
  <c r="AV1407" i="64"/>
  <c r="AF1261" i="64"/>
  <c r="AF1407" i="64"/>
  <c r="CK1366" i="64"/>
  <c r="CK1404" i="64"/>
  <c r="BU1366" i="64"/>
  <c r="BU1404" i="64"/>
  <c r="BE1366" i="64"/>
  <c r="BE1404" i="64"/>
  <c r="AO1366" i="64"/>
  <c r="AO1404" i="64"/>
  <c r="Y1366" i="64"/>
  <c r="Y1404" i="64"/>
  <c r="BK1232" i="64"/>
  <c r="BK1248" i="64" s="1"/>
  <c r="BK1257" i="64"/>
  <c r="BK1270" i="64" s="1"/>
  <c r="CK1233" i="64"/>
  <c r="CK1249" i="64" s="1"/>
  <c r="CK1258" i="64"/>
  <c r="CK1271" i="64" s="1"/>
  <c r="BJ1232" i="64"/>
  <c r="BJ1248" i="64" s="1"/>
  <c r="BJ1257" i="64"/>
  <c r="BJ1270" i="64" s="1"/>
  <c r="CJ1233" i="64"/>
  <c r="CJ1249" i="64" s="1"/>
  <c r="CJ1258" i="64"/>
  <c r="CJ1271" i="64" s="1"/>
  <c r="BT1233" i="64"/>
  <c r="BT1249" i="64" s="1"/>
  <c r="BT1258" i="64"/>
  <c r="BT1271" i="64" s="1"/>
  <c r="BD1233" i="64"/>
  <c r="BD1249" i="64" s="1"/>
  <c r="BD1258" i="64"/>
  <c r="BD1271" i="64" s="1"/>
  <c r="AN1233" i="64"/>
  <c r="AN1249" i="64" s="1"/>
  <c r="AN1258" i="64"/>
  <c r="AN1271" i="64" s="1"/>
  <c r="X1233" i="64"/>
  <c r="X1258" i="64"/>
  <c r="Y1233" i="64"/>
  <c r="Y1258" i="64"/>
  <c r="BY1232" i="64"/>
  <c r="BY1248" i="64" s="1"/>
  <c r="BY1257" i="64"/>
  <c r="BY1270" i="64" s="1"/>
  <c r="BI1232" i="64"/>
  <c r="BI1248" i="64" s="1"/>
  <c r="BI1257" i="64"/>
  <c r="BI1270" i="64" s="1"/>
  <c r="AS1232" i="64"/>
  <c r="AS1248" i="64" s="1"/>
  <c r="AS1257" i="64"/>
  <c r="AS1270" i="64" s="1"/>
  <c r="AC1232" i="64"/>
  <c r="AC1248" i="64" s="1"/>
  <c r="AC1257" i="64"/>
  <c r="AC1270" i="64" s="1"/>
  <c r="CI1233" i="64"/>
  <c r="CI1249" i="64" s="1"/>
  <c r="CI1258" i="64"/>
  <c r="CI1271" i="64" s="1"/>
  <c r="BS1233" i="64"/>
  <c r="BS1249" i="64" s="1"/>
  <c r="BS1258" i="64"/>
  <c r="BS1271" i="64" s="1"/>
  <c r="BC1233" i="64"/>
  <c r="BC1249" i="64" s="1"/>
  <c r="BC1258" i="64"/>
  <c r="BC1271" i="64" s="1"/>
  <c r="AM1233" i="64"/>
  <c r="AM1249" i="64" s="1"/>
  <c r="AM1258" i="64"/>
  <c r="AM1271" i="64" s="1"/>
  <c r="W1233" i="64"/>
  <c r="W1258" i="64"/>
  <c r="AD1232" i="64"/>
  <c r="AD1248" i="64" s="1"/>
  <c r="AD1257" i="64"/>
  <c r="AD1270" i="64" s="1"/>
  <c r="BX1232" i="64"/>
  <c r="BX1248" i="64" s="1"/>
  <c r="BX1257" i="64"/>
  <c r="BX1270" i="64" s="1"/>
  <c r="BH1232" i="64"/>
  <c r="BH1248" i="64" s="1"/>
  <c r="BH1257" i="64"/>
  <c r="BH1270" i="64" s="1"/>
  <c r="AR1232" i="64"/>
  <c r="AR1248" i="64" s="1"/>
  <c r="AR1257" i="64"/>
  <c r="AR1270" i="64" s="1"/>
  <c r="AB1232" i="64"/>
  <c r="AB1248" i="64" s="1"/>
  <c r="AB1257" i="64"/>
  <c r="AB1270" i="64" s="1"/>
  <c r="CH1233" i="64"/>
  <c r="CH1249" i="64" s="1"/>
  <c r="CH1258" i="64"/>
  <c r="CH1271" i="64" s="1"/>
  <c r="BR1233" i="64"/>
  <c r="BR1249" i="64" s="1"/>
  <c r="BR1258" i="64"/>
  <c r="BR1271" i="64" s="1"/>
  <c r="BB1233" i="64"/>
  <c r="BB1249" i="64" s="1"/>
  <c r="BB1258" i="64"/>
  <c r="BB1271" i="64" s="1"/>
  <c r="AL1233" i="64"/>
  <c r="AL1249" i="64" s="1"/>
  <c r="AL1258" i="64"/>
  <c r="AL1271" i="64" s="1"/>
  <c r="V1233" i="64"/>
  <c r="V1258" i="64"/>
  <c r="CA1232" i="64"/>
  <c r="CA1248" i="64" s="1"/>
  <c r="CA1257" i="64"/>
  <c r="CA1270" i="64" s="1"/>
  <c r="BE1233" i="64"/>
  <c r="BE1249" i="64" s="1"/>
  <c r="BE1258" i="64"/>
  <c r="BE1271" i="64" s="1"/>
  <c r="BW1232" i="64"/>
  <c r="BW1248" i="64" s="1"/>
  <c r="BW1257" i="64"/>
  <c r="BW1270" i="64" s="1"/>
  <c r="BG1232" i="64"/>
  <c r="BG1248" i="64" s="1"/>
  <c r="BG1257" i="64"/>
  <c r="BG1270" i="64" s="1"/>
  <c r="AQ1232" i="64"/>
  <c r="AQ1248" i="64" s="1"/>
  <c r="AQ1257" i="64"/>
  <c r="AQ1270" i="64" s="1"/>
  <c r="AA1232" i="64"/>
  <c r="AA1248" i="64" s="1"/>
  <c r="AA1257" i="64"/>
  <c r="AA1270" i="64" s="1"/>
  <c r="CG1233" i="64"/>
  <c r="CG1249" i="64" s="1"/>
  <c r="CG1258" i="64"/>
  <c r="CG1271" i="64" s="1"/>
  <c r="BQ1233" i="64"/>
  <c r="BQ1249" i="64" s="1"/>
  <c r="BQ1258" i="64"/>
  <c r="BQ1271" i="64" s="1"/>
  <c r="BA1233" i="64"/>
  <c r="BA1249" i="64" s="1"/>
  <c r="BA1258" i="64"/>
  <c r="BA1271" i="64" s="1"/>
  <c r="AK1233" i="64"/>
  <c r="AK1249" i="64" s="1"/>
  <c r="AK1258" i="64"/>
  <c r="AK1271" i="64" s="1"/>
  <c r="U1233" i="64"/>
  <c r="U1258" i="64"/>
  <c r="AT1232" i="64"/>
  <c r="AT1248" i="64" s="1"/>
  <c r="AT1257" i="64"/>
  <c r="AT1270" i="64" s="1"/>
  <c r="BV1232" i="64"/>
  <c r="BV1248" i="64" s="1"/>
  <c r="BV1257" i="64"/>
  <c r="BV1270" i="64" s="1"/>
  <c r="BF1232" i="64"/>
  <c r="BF1248" i="64" s="1"/>
  <c r="BF1257" i="64"/>
  <c r="BF1270" i="64" s="1"/>
  <c r="AP1232" i="64"/>
  <c r="AP1248" i="64" s="1"/>
  <c r="AP1257" i="64"/>
  <c r="AP1270" i="64" s="1"/>
  <c r="Z1232" i="64"/>
  <c r="Z1248" i="64" s="1"/>
  <c r="Z1257" i="64"/>
  <c r="Z1270" i="64" s="1"/>
  <c r="CF1233" i="64"/>
  <c r="CF1249" i="64" s="1"/>
  <c r="CF1258" i="64"/>
  <c r="CF1271" i="64" s="1"/>
  <c r="BP1233" i="64"/>
  <c r="BP1249" i="64" s="1"/>
  <c r="BP1258" i="64"/>
  <c r="BP1271" i="64" s="1"/>
  <c r="AZ1233" i="64"/>
  <c r="AZ1249" i="64" s="1"/>
  <c r="AZ1258" i="64"/>
  <c r="AZ1271" i="64" s="1"/>
  <c r="AJ1233" i="64"/>
  <c r="AJ1249" i="64" s="1"/>
  <c r="AJ1258" i="64"/>
  <c r="AJ1271" i="64" s="1"/>
  <c r="T1233" i="64"/>
  <c r="T1258" i="64"/>
  <c r="AO1233" i="64"/>
  <c r="AO1249" i="64" s="1"/>
  <c r="AO1258" i="64"/>
  <c r="AO1271" i="64" s="1"/>
  <c r="CK1232" i="64"/>
  <c r="CK1248" i="64" s="1"/>
  <c r="CK1257" i="64"/>
  <c r="CK1270" i="64" s="1"/>
  <c r="BU1232" i="64"/>
  <c r="BU1248" i="64" s="1"/>
  <c r="BU1257" i="64"/>
  <c r="BU1270" i="64" s="1"/>
  <c r="BE1232" i="64"/>
  <c r="BE1248" i="64" s="1"/>
  <c r="BE1257" i="64"/>
  <c r="BE1270" i="64" s="1"/>
  <c r="AO1232" i="64"/>
  <c r="AO1248" i="64" s="1"/>
  <c r="AO1257" i="64"/>
  <c r="AO1270" i="64" s="1"/>
  <c r="Y1232" i="64"/>
  <c r="Y1248" i="64" s="1"/>
  <c r="Y1257" i="64"/>
  <c r="Y1270" i="64" s="1"/>
  <c r="CE1233" i="64"/>
  <c r="CE1249" i="64" s="1"/>
  <c r="CE1258" i="64"/>
  <c r="CE1271" i="64" s="1"/>
  <c r="BO1233" i="64"/>
  <c r="BO1249" i="64" s="1"/>
  <c r="BO1258" i="64"/>
  <c r="BO1271" i="64" s="1"/>
  <c r="AY1233" i="64"/>
  <c r="AY1249" i="64" s="1"/>
  <c r="AY1258" i="64"/>
  <c r="AY1271" i="64" s="1"/>
  <c r="AI1233" i="64"/>
  <c r="AI1249" i="64" s="1"/>
  <c r="AI1258" i="64"/>
  <c r="AI1271" i="64" s="1"/>
  <c r="CJ1232" i="64"/>
  <c r="CJ1248" i="64" s="1"/>
  <c r="CJ1257" i="64"/>
  <c r="CJ1270" i="64" s="1"/>
  <c r="BT1232" i="64"/>
  <c r="BT1248" i="64" s="1"/>
  <c r="BT1257" i="64"/>
  <c r="BT1270" i="64" s="1"/>
  <c r="BD1232" i="64"/>
  <c r="BD1248" i="64" s="1"/>
  <c r="BD1257" i="64"/>
  <c r="BD1270" i="64" s="1"/>
  <c r="AN1232" i="64"/>
  <c r="AN1248" i="64" s="1"/>
  <c r="AN1257" i="64"/>
  <c r="AN1270" i="64" s="1"/>
  <c r="X1232" i="64"/>
  <c r="X1248" i="64" s="1"/>
  <c r="X1257" i="64"/>
  <c r="X1270" i="64" s="1"/>
  <c r="CD1233" i="64"/>
  <c r="CD1249" i="64" s="1"/>
  <c r="CD1258" i="64"/>
  <c r="CD1271" i="64" s="1"/>
  <c r="BN1233" i="64"/>
  <c r="BN1249" i="64" s="1"/>
  <c r="BN1258" i="64"/>
  <c r="BN1271" i="64" s="1"/>
  <c r="AX1233" i="64"/>
  <c r="AX1249" i="64" s="1"/>
  <c r="AX1258" i="64"/>
  <c r="AX1271" i="64" s="1"/>
  <c r="AH1233" i="64"/>
  <c r="AH1249" i="64" s="1"/>
  <c r="AH1258" i="64"/>
  <c r="AH1271" i="64" s="1"/>
  <c r="AE1232" i="64"/>
  <c r="AE1248" i="64" s="1"/>
  <c r="AE1257" i="64"/>
  <c r="AE1270" i="64" s="1"/>
  <c r="CI1232" i="64"/>
  <c r="CI1248" i="64" s="1"/>
  <c r="CI1257" i="64"/>
  <c r="CI1270" i="64" s="1"/>
  <c r="BS1232" i="64"/>
  <c r="BS1248" i="64" s="1"/>
  <c r="BS1257" i="64"/>
  <c r="BS1270" i="64" s="1"/>
  <c r="BC1232" i="64"/>
  <c r="BC1248" i="64" s="1"/>
  <c r="BC1257" i="64"/>
  <c r="BC1270" i="64" s="1"/>
  <c r="AM1232" i="64"/>
  <c r="AM1248" i="64" s="1"/>
  <c r="AM1257" i="64"/>
  <c r="AM1270" i="64" s="1"/>
  <c r="W1232" i="64"/>
  <c r="W1248" i="64" s="1"/>
  <c r="W1257" i="64"/>
  <c r="W1270" i="64" s="1"/>
  <c r="CC1233" i="64"/>
  <c r="CC1249" i="64" s="1"/>
  <c r="CC1258" i="64"/>
  <c r="CC1271" i="64" s="1"/>
  <c r="BM1233" i="64"/>
  <c r="BM1249" i="64" s="1"/>
  <c r="BM1258" i="64"/>
  <c r="BM1271" i="64" s="1"/>
  <c r="AW1233" i="64"/>
  <c r="AW1249" i="64" s="1"/>
  <c r="AW1258" i="64"/>
  <c r="AW1271" i="64" s="1"/>
  <c r="AG1233" i="64"/>
  <c r="AG1249" i="64" s="1"/>
  <c r="AG1258" i="64"/>
  <c r="AG1271" i="64" s="1"/>
  <c r="CH1232" i="64"/>
  <c r="CH1248" i="64" s="1"/>
  <c r="CH1257" i="64"/>
  <c r="CH1270" i="64" s="1"/>
  <c r="BR1232" i="64"/>
  <c r="BR1248" i="64" s="1"/>
  <c r="BR1257" i="64"/>
  <c r="BR1270" i="64" s="1"/>
  <c r="BB1232" i="64"/>
  <c r="BB1248" i="64" s="1"/>
  <c r="BB1257" i="64"/>
  <c r="BB1270" i="64" s="1"/>
  <c r="AL1232" i="64"/>
  <c r="AL1248" i="64" s="1"/>
  <c r="AL1257" i="64"/>
  <c r="AL1270" i="64" s="1"/>
  <c r="V1232" i="64"/>
  <c r="V1248" i="64" s="1"/>
  <c r="V1257" i="64"/>
  <c r="V1270" i="64" s="1"/>
  <c r="CB1233" i="64"/>
  <c r="CB1249" i="64" s="1"/>
  <c r="CB1258" i="64"/>
  <c r="CB1271" i="64" s="1"/>
  <c r="BL1233" i="64"/>
  <c r="BL1249" i="64" s="1"/>
  <c r="BL1258" i="64"/>
  <c r="BL1271" i="64" s="1"/>
  <c r="AV1233" i="64"/>
  <c r="AV1249" i="64" s="1"/>
  <c r="AV1258" i="64"/>
  <c r="AV1271" i="64" s="1"/>
  <c r="AF1233" i="64"/>
  <c r="AF1249" i="64" s="1"/>
  <c r="AF1258" i="64"/>
  <c r="AF1271" i="64" s="1"/>
  <c r="BZ1232" i="64"/>
  <c r="BZ1248" i="64" s="1"/>
  <c r="BZ1257" i="64"/>
  <c r="BZ1270" i="64" s="1"/>
  <c r="CG1232" i="64"/>
  <c r="CG1248" i="64" s="1"/>
  <c r="CG1257" i="64"/>
  <c r="CG1270" i="64" s="1"/>
  <c r="BQ1232" i="64"/>
  <c r="BQ1248" i="64" s="1"/>
  <c r="BQ1257" i="64"/>
  <c r="BQ1270" i="64" s="1"/>
  <c r="BA1232" i="64"/>
  <c r="BA1248" i="64" s="1"/>
  <c r="BA1257" i="64"/>
  <c r="BA1270" i="64" s="1"/>
  <c r="AK1232" i="64"/>
  <c r="AK1248" i="64" s="1"/>
  <c r="AK1257" i="64"/>
  <c r="AK1270" i="64" s="1"/>
  <c r="U1232" i="64"/>
  <c r="U1248" i="64" s="1"/>
  <c r="U1257" i="64"/>
  <c r="U1270" i="64" s="1"/>
  <c r="CA1233" i="64"/>
  <c r="CA1249" i="64" s="1"/>
  <c r="CA1258" i="64"/>
  <c r="CA1271" i="64" s="1"/>
  <c r="BK1233" i="64"/>
  <c r="BK1249" i="64" s="1"/>
  <c r="BK1258" i="64"/>
  <c r="BK1271" i="64" s="1"/>
  <c r="AU1233" i="64"/>
  <c r="AU1249" i="64" s="1"/>
  <c r="AU1258" i="64"/>
  <c r="AU1271" i="64" s="1"/>
  <c r="AE1233" i="64"/>
  <c r="AE1249" i="64" s="1"/>
  <c r="AE1258" i="64"/>
  <c r="AE1271" i="64" s="1"/>
  <c r="CF1232" i="64"/>
  <c r="CF1248" i="64" s="1"/>
  <c r="CF1257" i="64"/>
  <c r="CF1270" i="64" s="1"/>
  <c r="BP1232" i="64"/>
  <c r="BP1248" i="64" s="1"/>
  <c r="BP1257" i="64"/>
  <c r="BP1270" i="64" s="1"/>
  <c r="AZ1232" i="64"/>
  <c r="AZ1248" i="64" s="1"/>
  <c r="AZ1257" i="64"/>
  <c r="AZ1270" i="64" s="1"/>
  <c r="AJ1232" i="64"/>
  <c r="AJ1248" i="64" s="1"/>
  <c r="AJ1257" i="64"/>
  <c r="AJ1270" i="64" s="1"/>
  <c r="T1232" i="64"/>
  <c r="T1248" i="64" s="1"/>
  <c r="T1257" i="64"/>
  <c r="T1270" i="64" s="1"/>
  <c r="BZ1233" i="64"/>
  <c r="BZ1249" i="64" s="1"/>
  <c r="BZ1258" i="64"/>
  <c r="BZ1271" i="64" s="1"/>
  <c r="BJ1233" i="64"/>
  <c r="BJ1249" i="64" s="1"/>
  <c r="BJ1258" i="64"/>
  <c r="BJ1271" i="64" s="1"/>
  <c r="AT1233" i="64"/>
  <c r="AT1249" i="64" s="1"/>
  <c r="AT1258" i="64"/>
  <c r="AT1271" i="64" s="1"/>
  <c r="AD1233" i="64"/>
  <c r="AD1249" i="64" s="1"/>
  <c r="AD1258" i="64"/>
  <c r="AD1271" i="64" s="1"/>
  <c r="CE1232" i="64"/>
  <c r="CE1248" i="64" s="1"/>
  <c r="CE1257" i="64"/>
  <c r="CE1270" i="64" s="1"/>
  <c r="BO1232" i="64"/>
  <c r="BO1248" i="64" s="1"/>
  <c r="BO1257" i="64"/>
  <c r="BO1270" i="64" s="1"/>
  <c r="AY1232" i="64"/>
  <c r="AY1248" i="64" s="1"/>
  <c r="AY1257" i="64"/>
  <c r="AY1270" i="64" s="1"/>
  <c r="AI1232" i="64"/>
  <c r="AI1248" i="64" s="1"/>
  <c r="AI1257" i="64"/>
  <c r="AI1270" i="64" s="1"/>
  <c r="BY1233" i="64"/>
  <c r="BY1249" i="64" s="1"/>
  <c r="BY1258" i="64"/>
  <c r="BY1271" i="64" s="1"/>
  <c r="BI1233" i="64"/>
  <c r="BI1249" i="64" s="1"/>
  <c r="BI1258" i="64"/>
  <c r="BI1271" i="64" s="1"/>
  <c r="AS1233" i="64"/>
  <c r="AS1249" i="64" s="1"/>
  <c r="AS1258" i="64"/>
  <c r="AS1271" i="64" s="1"/>
  <c r="AC1233" i="64"/>
  <c r="AC1249" i="64" s="1"/>
  <c r="AC1258" i="64"/>
  <c r="AU1232" i="64"/>
  <c r="AU1248" i="64" s="1"/>
  <c r="AU1257" i="64"/>
  <c r="AU1270" i="64" s="1"/>
  <c r="BU1233" i="64"/>
  <c r="BU1249" i="64" s="1"/>
  <c r="BU1258" i="64"/>
  <c r="BU1271" i="64" s="1"/>
  <c r="CD1232" i="64"/>
  <c r="CD1248" i="64" s="1"/>
  <c r="CD1257" i="64"/>
  <c r="CD1270" i="64" s="1"/>
  <c r="BN1232" i="64"/>
  <c r="BN1248" i="64" s="1"/>
  <c r="BN1257" i="64"/>
  <c r="BN1270" i="64" s="1"/>
  <c r="AX1232" i="64"/>
  <c r="AX1248" i="64" s="1"/>
  <c r="AX1257" i="64"/>
  <c r="AX1270" i="64" s="1"/>
  <c r="AH1232" i="64"/>
  <c r="AH1248" i="64" s="1"/>
  <c r="AH1257" i="64"/>
  <c r="AH1270" i="64" s="1"/>
  <c r="BX1233" i="64"/>
  <c r="BX1249" i="64" s="1"/>
  <c r="BX1258" i="64"/>
  <c r="BX1271" i="64" s="1"/>
  <c r="BH1233" i="64"/>
  <c r="BH1249" i="64" s="1"/>
  <c r="BH1258" i="64"/>
  <c r="BH1271" i="64" s="1"/>
  <c r="AR1233" i="64"/>
  <c r="AR1249" i="64" s="1"/>
  <c r="AR1258" i="64"/>
  <c r="AR1271" i="64" s="1"/>
  <c r="AB1233" i="64"/>
  <c r="AB1258" i="64"/>
  <c r="CC1232" i="64"/>
  <c r="CC1248" i="64" s="1"/>
  <c r="CC1257" i="64"/>
  <c r="CC1270" i="64" s="1"/>
  <c r="BM1232" i="64"/>
  <c r="BM1248" i="64" s="1"/>
  <c r="BM1257" i="64"/>
  <c r="BM1270" i="64" s="1"/>
  <c r="AW1232" i="64"/>
  <c r="AW1248" i="64" s="1"/>
  <c r="AW1257" i="64"/>
  <c r="AW1270" i="64" s="1"/>
  <c r="AG1232" i="64"/>
  <c r="AG1248" i="64" s="1"/>
  <c r="AG1257" i="64"/>
  <c r="AG1270" i="64" s="1"/>
  <c r="BW1233" i="64"/>
  <c r="BW1249" i="64" s="1"/>
  <c r="BW1258" i="64"/>
  <c r="BW1271" i="64" s="1"/>
  <c r="BG1233" i="64"/>
  <c r="BG1249" i="64" s="1"/>
  <c r="BG1258" i="64"/>
  <c r="BG1271" i="64" s="1"/>
  <c r="AQ1233" i="64"/>
  <c r="AQ1249" i="64" s="1"/>
  <c r="AQ1258" i="64"/>
  <c r="AQ1271" i="64" s="1"/>
  <c r="AA1233" i="64"/>
  <c r="AA1258" i="64"/>
  <c r="CB1232" i="64"/>
  <c r="CB1248" i="64" s="1"/>
  <c r="CB1257" i="64"/>
  <c r="CB1270" i="64" s="1"/>
  <c r="BL1232" i="64"/>
  <c r="BL1248" i="64" s="1"/>
  <c r="BL1257" i="64"/>
  <c r="BL1270" i="64" s="1"/>
  <c r="AV1232" i="64"/>
  <c r="AV1248" i="64" s="1"/>
  <c r="AV1257" i="64"/>
  <c r="AV1270" i="64" s="1"/>
  <c r="AF1232" i="64"/>
  <c r="AF1248" i="64" s="1"/>
  <c r="AF1257" i="64"/>
  <c r="AF1270" i="64" s="1"/>
  <c r="BV1233" i="64"/>
  <c r="BV1249" i="64" s="1"/>
  <c r="BV1258" i="64"/>
  <c r="BV1271" i="64" s="1"/>
  <c r="BF1233" i="64"/>
  <c r="BF1249" i="64" s="1"/>
  <c r="BF1258" i="64"/>
  <c r="BF1271" i="64" s="1"/>
  <c r="AP1233" i="64"/>
  <c r="AP1249" i="64" s="1"/>
  <c r="AP1258" i="64"/>
  <c r="AP1271" i="64" s="1"/>
  <c r="Z1233" i="64"/>
  <c r="Z1258" i="64"/>
  <c r="CB1237" i="64"/>
  <c r="CB1253" i="64" s="1"/>
  <c r="CB944" i="64"/>
  <c r="AN1237" i="64"/>
  <c r="AN1253" i="64" s="1"/>
  <c r="AN944" i="64"/>
  <c r="BM1236" i="64"/>
  <c r="BM943" i="64"/>
  <c r="BC1237" i="64"/>
  <c r="BC1253" i="64" s="1"/>
  <c r="BC944" i="64"/>
  <c r="CJ1236" i="64"/>
  <c r="CJ943" i="64"/>
  <c r="AV1236" i="64"/>
  <c r="AV943" i="64"/>
  <c r="BJ1237" i="64"/>
  <c r="BJ1253" i="64" s="1"/>
  <c r="BJ944" i="64"/>
  <c r="CI1236" i="64"/>
  <c r="CI943" i="64"/>
  <c r="AU1236" i="64"/>
  <c r="AU943" i="64"/>
  <c r="W1236" i="64"/>
  <c r="W943" i="64"/>
  <c r="BD1237" i="64"/>
  <c r="BD1253" i="64" s="1"/>
  <c r="BD944" i="64"/>
  <c r="CC1236" i="64"/>
  <c r="CC943" i="64"/>
  <c r="Y1236" i="64"/>
  <c r="Y943" i="64"/>
  <c r="W1237" i="64"/>
  <c r="W1253" i="64" s="1"/>
  <c r="W944" i="64"/>
  <c r="CH1237" i="64"/>
  <c r="CH1253" i="64" s="1"/>
  <c r="CH944" i="64"/>
  <c r="V1237" i="64"/>
  <c r="V1253" i="64" s="1"/>
  <c r="V944" i="64"/>
  <c r="AM1236" i="64"/>
  <c r="AM943" i="64"/>
  <c r="CG1237" i="64"/>
  <c r="CG1253" i="64" s="1"/>
  <c r="CG944" i="64"/>
  <c r="BY1237" i="64"/>
  <c r="BY1253" i="64" s="1"/>
  <c r="BY944" i="64"/>
  <c r="BQ1237" i="64"/>
  <c r="BQ1253" i="64" s="1"/>
  <c r="BQ944" i="64"/>
  <c r="BI1237" i="64"/>
  <c r="BI1253" i="64" s="1"/>
  <c r="BI944" i="64"/>
  <c r="BA1237" i="64"/>
  <c r="BA1253" i="64" s="1"/>
  <c r="BA944" i="64"/>
  <c r="AS1237" i="64"/>
  <c r="AS1253" i="64" s="1"/>
  <c r="AS944" i="64"/>
  <c r="AK1237" i="64"/>
  <c r="AK1253" i="64" s="1"/>
  <c r="AK944" i="64"/>
  <c r="AC1237" i="64"/>
  <c r="AC1253" i="64" s="1"/>
  <c r="AC944" i="64"/>
  <c r="U1237" i="64"/>
  <c r="U1253" i="64" s="1"/>
  <c r="U944" i="64"/>
  <c r="CH1236" i="64"/>
  <c r="CH943" i="64"/>
  <c r="BZ1236" i="64"/>
  <c r="BZ943" i="64"/>
  <c r="BR1236" i="64"/>
  <c r="BR943" i="64"/>
  <c r="BJ1236" i="64"/>
  <c r="BJ943" i="64"/>
  <c r="BB1236" i="64"/>
  <c r="BB943" i="64"/>
  <c r="AT1236" i="64"/>
  <c r="AT943" i="64"/>
  <c r="AL1236" i="64"/>
  <c r="AL943" i="64"/>
  <c r="AD1236" i="64"/>
  <c r="AD943" i="64"/>
  <c r="V1236" i="64"/>
  <c r="V943" i="64"/>
  <c r="X1237" i="64"/>
  <c r="X1253" i="64" s="1"/>
  <c r="X944" i="64"/>
  <c r="AG1236" i="64"/>
  <c r="AG943" i="64"/>
  <c r="CA1237" i="64"/>
  <c r="CA1253" i="64" s="1"/>
  <c r="CA944" i="64"/>
  <c r="BD1236" i="64"/>
  <c r="BD943" i="64"/>
  <c r="BB1237" i="64"/>
  <c r="BB1253" i="64" s="1"/>
  <c r="BB944" i="64"/>
  <c r="BC1236" i="64"/>
  <c r="BC943" i="64"/>
  <c r="CF1237" i="64"/>
  <c r="CF1253" i="64" s="1"/>
  <c r="CF944" i="64"/>
  <c r="AZ1237" i="64"/>
  <c r="AZ1253" i="64" s="1"/>
  <c r="AZ944" i="64"/>
  <c r="T1237" i="64"/>
  <c r="T1253" i="64" s="1"/>
  <c r="T944" i="64"/>
  <c r="BQ1236" i="64"/>
  <c r="BQ943" i="64"/>
  <c r="AK1236" i="64"/>
  <c r="AK943" i="64"/>
  <c r="BT1237" i="64"/>
  <c r="BT1253" i="64" s="1"/>
  <c r="BT944" i="64"/>
  <c r="AF1237" i="64"/>
  <c r="AF1253" i="64" s="1"/>
  <c r="AF944" i="64"/>
  <c r="AW1236" i="64"/>
  <c r="AW943" i="64"/>
  <c r="BK1237" i="64"/>
  <c r="BK1253" i="64" s="1"/>
  <c r="BK944" i="64"/>
  <c r="AM1237" i="64"/>
  <c r="AM1253" i="64" s="1"/>
  <c r="AM944" i="64"/>
  <c r="CB1236" i="64"/>
  <c r="CB943" i="64"/>
  <c r="AN1236" i="64"/>
  <c r="AN943" i="64"/>
  <c r="BR1237" i="64"/>
  <c r="BR1253" i="64" s="1"/>
  <c r="BR944" i="64"/>
  <c r="AD1237" i="64"/>
  <c r="AD1253" i="64" s="1"/>
  <c r="AD944" i="64"/>
  <c r="BK1236" i="64"/>
  <c r="BK943" i="64"/>
  <c r="BX1237" i="64"/>
  <c r="BX1253" i="64" s="1"/>
  <c r="BX944" i="64"/>
  <c r="U1236" i="64"/>
  <c r="U943" i="64"/>
  <c r="CE1237" i="64"/>
  <c r="CE1253" i="64" s="1"/>
  <c r="CE944" i="64"/>
  <c r="BO1237" i="64"/>
  <c r="BO1253" i="64" s="1"/>
  <c r="BO944" i="64"/>
  <c r="AY1237" i="64"/>
  <c r="AY1253" i="64" s="1"/>
  <c r="AY944" i="64"/>
  <c r="AI1237" i="64"/>
  <c r="AI1253" i="64" s="1"/>
  <c r="AI944" i="64"/>
  <c r="BX1236" i="64"/>
  <c r="BX943" i="64"/>
  <c r="BH1236" i="64"/>
  <c r="BH943" i="64"/>
  <c r="AR1236" i="64"/>
  <c r="AR943" i="64"/>
  <c r="AB1236" i="64"/>
  <c r="AB943" i="64"/>
  <c r="CJ1237" i="64"/>
  <c r="CJ1253" i="64" s="1"/>
  <c r="CJ944" i="64"/>
  <c r="AV1237" i="64"/>
  <c r="AV1253" i="64" s="1"/>
  <c r="AV944" i="64"/>
  <c r="BU1236" i="64"/>
  <c r="BU943" i="64"/>
  <c r="AO1236" i="64"/>
  <c r="AO943" i="64"/>
  <c r="BS1237" i="64"/>
  <c r="BS1253" i="64" s="1"/>
  <c r="BS944" i="64"/>
  <c r="AE1237" i="64"/>
  <c r="AE1253" i="64" s="1"/>
  <c r="AE944" i="64"/>
  <c r="BL1236" i="64"/>
  <c r="BL943" i="64"/>
  <c r="X1236" i="64"/>
  <c r="X943" i="64"/>
  <c r="AT1237" i="64"/>
  <c r="AT1253" i="64" s="1"/>
  <c r="AT944" i="64"/>
  <c r="CA1236" i="64"/>
  <c r="CA943" i="64"/>
  <c r="BP1237" i="64"/>
  <c r="BP1253" i="64" s="1"/>
  <c r="BP944" i="64"/>
  <c r="AR1237" i="64"/>
  <c r="AR1253" i="64" s="1"/>
  <c r="AR944" i="64"/>
  <c r="AB1237" i="64"/>
  <c r="AB1253" i="64" s="1"/>
  <c r="AB944" i="64"/>
  <c r="CG1236" i="64"/>
  <c r="CG943" i="64"/>
  <c r="BI1236" i="64"/>
  <c r="BI943" i="64"/>
  <c r="AS1236" i="64"/>
  <c r="AS943" i="64"/>
  <c r="BW1237" i="64"/>
  <c r="BW1253" i="64" s="1"/>
  <c r="BW944" i="64"/>
  <c r="BG1237" i="64"/>
  <c r="BG1253" i="64" s="1"/>
  <c r="BG944" i="64"/>
  <c r="AQ1237" i="64"/>
  <c r="AQ1253" i="64" s="1"/>
  <c r="AQ944" i="64"/>
  <c r="AA1237" i="64"/>
  <c r="AA1253" i="64" s="1"/>
  <c r="AA944" i="64"/>
  <c r="CF1236" i="64"/>
  <c r="CF943" i="64"/>
  <c r="BP1236" i="64"/>
  <c r="BP943" i="64"/>
  <c r="AZ1236" i="64"/>
  <c r="AZ943" i="64"/>
  <c r="AJ1236" i="64"/>
  <c r="AJ943" i="64"/>
  <c r="T1236" i="64"/>
  <c r="T943" i="64"/>
  <c r="CD1237" i="64"/>
  <c r="CD1253" i="64" s="1"/>
  <c r="CD944" i="64"/>
  <c r="BV1237" i="64"/>
  <c r="BV1253" i="64" s="1"/>
  <c r="BV944" i="64"/>
  <c r="BN1237" i="64"/>
  <c r="BN1253" i="64" s="1"/>
  <c r="BN944" i="64"/>
  <c r="BF1237" i="64"/>
  <c r="BF1253" i="64" s="1"/>
  <c r="BF944" i="64"/>
  <c r="AX1237" i="64"/>
  <c r="AX1253" i="64" s="1"/>
  <c r="AX944" i="64"/>
  <c r="AP1237" i="64"/>
  <c r="AP1253" i="64" s="1"/>
  <c r="AP944" i="64"/>
  <c r="AH1237" i="64"/>
  <c r="AH1253" i="64" s="1"/>
  <c r="AH944" i="64"/>
  <c r="Z1237" i="64"/>
  <c r="Z1253" i="64" s="1"/>
  <c r="Z944" i="64"/>
  <c r="CE1236" i="64"/>
  <c r="CE943" i="64"/>
  <c r="BW1236" i="64"/>
  <c r="BW943" i="64"/>
  <c r="BO1236" i="64"/>
  <c r="BO943" i="64"/>
  <c r="BG1236" i="64"/>
  <c r="BG943" i="64"/>
  <c r="AY1236" i="64"/>
  <c r="AY943" i="64"/>
  <c r="AQ1236" i="64"/>
  <c r="AQ943" i="64"/>
  <c r="AI1236" i="64"/>
  <c r="AI943" i="64"/>
  <c r="AA1236" i="64"/>
  <c r="AA943" i="64"/>
  <c r="BL1237" i="64"/>
  <c r="BL1253" i="64" s="1"/>
  <c r="BL944" i="64"/>
  <c r="CK1236" i="64"/>
  <c r="CK943" i="64"/>
  <c r="BE1236" i="64"/>
  <c r="BE943" i="64"/>
  <c r="CI1237" i="64"/>
  <c r="CI1253" i="64" s="1"/>
  <c r="CI944" i="64"/>
  <c r="AU1237" i="64"/>
  <c r="AU1253" i="64" s="1"/>
  <c r="AU944" i="64"/>
  <c r="BT1236" i="64"/>
  <c r="BT943" i="64"/>
  <c r="AF1236" i="64"/>
  <c r="AF943" i="64"/>
  <c r="BZ1237" i="64"/>
  <c r="BZ1253" i="64" s="1"/>
  <c r="BZ944" i="64"/>
  <c r="AL1237" i="64"/>
  <c r="AL1253" i="64" s="1"/>
  <c r="AL944" i="64"/>
  <c r="BS1236" i="64"/>
  <c r="BS943" i="64"/>
  <c r="AE1236" i="64"/>
  <c r="AE943" i="64"/>
  <c r="BH1237" i="64"/>
  <c r="BH1253" i="64" s="1"/>
  <c r="BH944" i="64"/>
  <c r="AJ1237" i="64"/>
  <c r="AJ1253" i="64" s="1"/>
  <c r="AJ944" i="64"/>
  <c r="BY1236" i="64"/>
  <c r="BY943" i="64"/>
  <c r="BA1236" i="64"/>
  <c r="BA943" i="64"/>
  <c r="AC1236" i="64"/>
  <c r="AC943" i="64"/>
  <c r="CK1237" i="64"/>
  <c r="CK1253" i="64" s="1"/>
  <c r="CK944" i="64"/>
  <c r="CC1237" i="64"/>
  <c r="CC1253" i="64" s="1"/>
  <c r="CC944" i="64"/>
  <c r="BU1237" i="64"/>
  <c r="BU1253" i="64" s="1"/>
  <c r="BU944" i="64"/>
  <c r="BM1237" i="64"/>
  <c r="BM1253" i="64" s="1"/>
  <c r="BM944" i="64"/>
  <c r="BE1237" i="64"/>
  <c r="BE1253" i="64" s="1"/>
  <c r="BE944" i="64"/>
  <c r="AW1237" i="64"/>
  <c r="AW1253" i="64" s="1"/>
  <c r="AW944" i="64"/>
  <c r="AO1237" i="64"/>
  <c r="AO1253" i="64" s="1"/>
  <c r="AO944" i="64"/>
  <c r="AG1237" i="64"/>
  <c r="AG1253" i="64" s="1"/>
  <c r="AG944" i="64"/>
  <c r="Y1237" i="64"/>
  <c r="Y1253" i="64" s="1"/>
  <c r="Y944" i="64"/>
  <c r="CD1236" i="64"/>
  <c r="CD943" i="64"/>
  <c r="BV1236" i="64"/>
  <c r="BV943" i="64"/>
  <c r="BN1236" i="64"/>
  <c r="BN943" i="64"/>
  <c r="BF1236" i="64"/>
  <c r="BF943" i="64"/>
  <c r="AX1236" i="64"/>
  <c r="AX943" i="64"/>
  <c r="AP1236" i="64"/>
  <c r="AP943" i="64"/>
  <c r="AH1236" i="64"/>
  <c r="AH943" i="64"/>
  <c r="Z1236" i="64"/>
  <c r="Z943" i="64"/>
  <c r="CI875" i="64"/>
  <c r="CA875" i="64"/>
  <c r="BS875" i="64"/>
  <c r="BK875" i="64"/>
  <c r="BC875" i="64"/>
  <c r="AU875" i="64"/>
  <c r="AM875" i="64"/>
  <c r="AE875" i="64"/>
  <c r="W875" i="64"/>
  <c r="CI880" i="64"/>
  <c r="CI901" i="64" s="1"/>
  <c r="CI919" i="64"/>
  <c r="CA880" i="64"/>
  <c r="CA901" i="64" s="1"/>
  <c r="CA919" i="64"/>
  <c r="BS880" i="64"/>
  <c r="BS901" i="64" s="1"/>
  <c r="BS919" i="64"/>
  <c r="BK880" i="64"/>
  <c r="BK901" i="64" s="1"/>
  <c r="BK919" i="64"/>
  <c r="BC880" i="64"/>
  <c r="BC901" i="64" s="1"/>
  <c r="BC919" i="64"/>
  <c r="AU880" i="64"/>
  <c r="AU901" i="64" s="1"/>
  <c r="AU919" i="64"/>
  <c r="AM880" i="64"/>
  <c r="AM901" i="64" s="1"/>
  <c r="AM919" i="64"/>
  <c r="AE880" i="64"/>
  <c r="AE901" i="64" s="1"/>
  <c r="AE919" i="64"/>
  <c r="W880" i="64"/>
  <c r="W901" i="64" s="1"/>
  <c r="W919" i="64"/>
  <c r="CJ879" i="64"/>
  <c r="CJ900" i="64" s="1"/>
  <c r="CJ918" i="64"/>
  <c r="CB879" i="64"/>
  <c r="CB900" i="64" s="1"/>
  <c r="CB918" i="64"/>
  <c r="BT879" i="64"/>
  <c r="BT900" i="64" s="1"/>
  <c r="BT918" i="64"/>
  <c r="BL879" i="64"/>
  <c r="BL900" i="64" s="1"/>
  <c r="BL918" i="64"/>
  <c r="BD879" i="64"/>
  <c r="BD900" i="64" s="1"/>
  <c r="BD918" i="64"/>
  <c r="AV879" i="64"/>
  <c r="AV900" i="64" s="1"/>
  <c r="AV918" i="64"/>
  <c r="AN879" i="64"/>
  <c r="AN900" i="64" s="1"/>
  <c r="AN918" i="64"/>
  <c r="AF879" i="64"/>
  <c r="AF900" i="64" s="1"/>
  <c r="AF918" i="64"/>
  <c r="X879" i="64"/>
  <c r="X900" i="64" s="1"/>
  <c r="X918" i="64"/>
  <c r="CH875" i="64"/>
  <c r="BZ875" i="64"/>
  <c r="BR875" i="64"/>
  <c r="BJ875" i="64"/>
  <c r="BB875" i="64"/>
  <c r="AT875" i="64"/>
  <c r="AL875" i="64"/>
  <c r="AD875" i="64"/>
  <c r="V875" i="64"/>
  <c r="CH880" i="64"/>
  <c r="CH901" i="64" s="1"/>
  <c r="CH919" i="64"/>
  <c r="BZ880" i="64"/>
  <c r="BZ901" i="64" s="1"/>
  <c r="BZ919" i="64"/>
  <c r="BR880" i="64"/>
  <c r="BR901" i="64" s="1"/>
  <c r="BR919" i="64"/>
  <c r="BJ880" i="64"/>
  <c r="BJ901" i="64" s="1"/>
  <c r="BJ919" i="64"/>
  <c r="BB880" i="64"/>
  <c r="BB901" i="64" s="1"/>
  <c r="BB919" i="64"/>
  <c r="AT880" i="64"/>
  <c r="AT901" i="64" s="1"/>
  <c r="AT919" i="64"/>
  <c r="AL880" i="64"/>
  <c r="AL901" i="64" s="1"/>
  <c r="AL919" i="64"/>
  <c r="AD880" i="64"/>
  <c r="AD901" i="64" s="1"/>
  <c r="AD919" i="64"/>
  <c r="V880" i="64"/>
  <c r="V901" i="64" s="1"/>
  <c r="V919" i="64"/>
  <c r="CI879" i="64"/>
  <c r="CI900" i="64" s="1"/>
  <c r="CI918" i="64"/>
  <c r="CA879" i="64"/>
  <c r="CA900" i="64" s="1"/>
  <c r="CA918" i="64"/>
  <c r="BS879" i="64"/>
  <c r="BS900" i="64" s="1"/>
  <c r="BS918" i="64"/>
  <c r="BK879" i="64"/>
  <c r="BK900" i="64" s="1"/>
  <c r="BK918" i="64"/>
  <c r="BC879" i="64"/>
  <c r="BC900" i="64" s="1"/>
  <c r="BC918" i="64"/>
  <c r="AU879" i="64"/>
  <c r="AU900" i="64" s="1"/>
  <c r="AU918" i="64"/>
  <c r="AM879" i="64"/>
  <c r="AM900" i="64" s="1"/>
  <c r="AM918" i="64"/>
  <c r="AE879" i="64"/>
  <c r="AE900" i="64" s="1"/>
  <c r="AE918" i="64"/>
  <c r="W879" i="64"/>
  <c r="W900" i="64" s="1"/>
  <c r="W918" i="64"/>
  <c r="CG875" i="64"/>
  <c r="BY875" i="64"/>
  <c r="BQ875" i="64"/>
  <c r="BI875" i="64"/>
  <c r="BA875" i="64"/>
  <c r="AS875" i="64"/>
  <c r="AK875" i="64"/>
  <c r="AC875" i="64"/>
  <c r="U875" i="64"/>
  <c r="CG880" i="64"/>
  <c r="CG901" i="64" s="1"/>
  <c r="CG919" i="64"/>
  <c r="BY880" i="64"/>
  <c r="BY901" i="64" s="1"/>
  <c r="BY919" i="64"/>
  <c r="BQ880" i="64"/>
  <c r="BQ901" i="64" s="1"/>
  <c r="BQ919" i="64"/>
  <c r="BI880" i="64"/>
  <c r="BI901" i="64" s="1"/>
  <c r="BI919" i="64"/>
  <c r="BA880" i="64"/>
  <c r="BA901" i="64" s="1"/>
  <c r="BA919" i="64"/>
  <c r="AS880" i="64"/>
  <c r="AS901" i="64" s="1"/>
  <c r="AS919" i="64"/>
  <c r="AK880" i="64"/>
  <c r="AK901" i="64" s="1"/>
  <c r="AK919" i="64"/>
  <c r="AC880" i="64"/>
  <c r="AC901" i="64" s="1"/>
  <c r="AC919" i="64"/>
  <c r="U880" i="64"/>
  <c r="U901" i="64" s="1"/>
  <c r="U919" i="64"/>
  <c r="CH879" i="64"/>
  <c r="CH900" i="64" s="1"/>
  <c r="CH918" i="64"/>
  <c r="BZ879" i="64"/>
  <c r="BZ900" i="64" s="1"/>
  <c r="BZ918" i="64"/>
  <c r="BR879" i="64"/>
  <c r="BR900" i="64" s="1"/>
  <c r="BR918" i="64"/>
  <c r="BJ879" i="64"/>
  <c r="BJ900" i="64" s="1"/>
  <c r="BJ918" i="64"/>
  <c r="BB879" i="64"/>
  <c r="BB900" i="64" s="1"/>
  <c r="BB918" i="64"/>
  <c r="AT879" i="64"/>
  <c r="AT900" i="64" s="1"/>
  <c r="AT918" i="64"/>
  <c r="AL879" i="64"/>
  <c r="AL900" i="64" s="1"/>
  <c r="AL918" i="64"/>
  <c r="AD879" i="64"/>
  <c r="AD900" i="64" s="1"/>
  <c r="AD918" i="64"/>
  <c r="V879" i="64"/>
  <c r="V900" i="64" s="1"/>
  <c r="V918" i="64"/>
  <c r="CF875" i="64"/>
  <c r="BX875" i="64"/>
  <c r="BP875" i="64"/>
  <c r="BH875" i="64"/>
  <c r="AZ875" i="64"/>
  <c r="AR875" i="64"/>
  <c r="AJ875" i="64"/>
  <c r="AB875" i="64"/>
  <c r="T875" i="64"/>
  <c r="CF880" i="64"/>
  <c r="CF901" i="64" s="1"/>
  <c r="CF919" i="64"/>
  <c r="BX880" i="64"/>
  <c r="BX901" i="64" s="1"/>
  <c r="BX919" i="64"/>
  <c r="BP880" i="64"/>
  <c r="BP901" i="64" s="1"/>
  <c r="BP919" i="64"/>
  <c r="BH880" i="64"/>
  <c r="BH901" i="64" s="1"/>
  <c r="BH919" i="64"/>
  <c r="AZ880" i="64"/>
  <c r="AZ901" i="64" s="1"/>
  <c r="AZ919" i="64"/>
  <c r="AR880" i="64"/>
  <c r="AR901" i="64" s="1"/>
  <c r="AR919" i="64"/>
  <c r="AJ880" i="64"/>
  <c r="AJ901" i="64" s="1"/>
  <c r="AJ919" i="64"/>
  <c r="AB880" i="64"/>
  <c r="AB901" i="64" s="1"/>
  <c r="AB919" i="64"/>
  <c r="T880" i="64"/>
  <c r="T901" i="64" s="1"/>
  <c r="T919" i="64"/>
  <c r="CG879" i="64"/>
  <c r="CG900" i="64" s="1"/>
  <c r="CG918" i="64"/>
  <c r="BY879" i="64"/>
  <c r="BY900" i="64" s="1"/>
  <c r="BY918" i="64"/>
  <c r="BQ879" i="64"/>
  <c r="BQ900" i="64" s="1"/>
  <c r="BQ918" i="64"/>
  <c r="BI879" i="64"/>
  <c r="BI900" i="64" s="1"/>
  <c r="BI918" i="64"/>
  <c r="BA879" i="64"/>
  <c r="BA900" i="64" s="1"/>
  <c r="BA918" i="64"/>
  <c r="AS879" i="64"/>
  <c r="AS900" i="64" s="1"/>
  <c r="AS918" i="64"/>
  <c r="AK879" i="64"/>
  <c r="AK900" i="64" s="1"/>
  <c r="AK918" i="64"/>
  <c r="AC879" i="64"/>
  <c r="AC900" i="64" s="1"/>
  <c r="AC918" i="64"/>
  <c r="U879" i="64"/>
  <c r="U900" i="64" s="1"/>
  <c r="U918" i="64"/>
  <c r="CE875" i="64"/>
  <c r="BW875" i="64"/>
  <c r="BO875" i="64"/>
  <c r="BG875" i="64"/>
  <c r="AY875" i="64"/>
  <c r="AQ875" i="64"/>
  <c r="AI875" i="64"/>
  <c r="AA875" i="64"/>
  <c r="CE880" i="64"/>
  <c r="CE901" i="64" s="1"/>
  <c r="CE919" i="64"/>
  <c r="BW880" i="64"/>
  <c r="BW901" i="64" s="1"/>
  <c r="BW919" i="64"/>
  <c r="BO880" i="64"/>
  <c r="BO901" i="64" s="1"/>
  <c r="BO919" i="64"/>
  <c r="BG880" i="64"/>
  <c r="BG901" i="64" s="1"/>
  <c r="BG919" i="64"/>
  <c r="AY880" i="64"/>
  <c r="AY901" i="64" s="1"/>
  <c r="AY919" i="64"/>
  <c r="AQ880" i="64"/>
  <c r="AQ901" i="64" s="1"/>
  <c r="AQ919" i="64"/>
  <c r="AI880" i="64"/>
  <c r="AI901" i="64" s="1"/>
  <c r="AI919" i="64"/>
  <c r="AA880" i="64"/>
  <c r="AA901" i="64" s="1"/>
  <c r="AA919" i="64"/>
  <c r="CF879" i="64"/>
  <c r="CF900" i="64" s="1"/>
  <c r="CF918" i="64"/>
  <c r="BX879" i="64"/>
  <c r="BX900" i="64" s="1"/>
  <c r="BX918" i="64"/>
  <c r="BP879" i="64"/>
  <c r="BP900" i="64" s="1"/>
  <c r="BP918" i="64"/>
  <c r="BH879" i="64"/>
  <c r="BH900" i="64" s="1"/>
  <c r="BH918" i="64"/>
  <c r="AZ879" i="64"/>
  <c r="AZ900" i="64" s="1"/>
  <c r="AZ918" i="64"/>
  <c r="AR879" i="64"/>
  <c r="AR900" i="64" s="1"/>
  <c r="AR918" i="64"/>
  <c r="AJ879" i="64"/>
  <c r="AJ900" i="64" s="1"/>
  <c r="AJ918" i="64"/>
  <c r="AB879" i="64"/>
  <c r="AB900" i="64" s="1"/>
  <c r="AB918" i="64"/>
  <c r="T879" i="64"/>
  <c r="T900" i="64" s="1"/>
  <c r="T918" i="64"/>
  <c r="CD875" i="64"/>
  <c r="BV875" i="64"/>
  <c r="BN875" i="64"/>
  <c r="BF875" i="64"/>
  <c r="AX875" i="64"/>
  <c r="AP875" i="64"/>
  <c r="AH875" i="64"/>
  <c r="Z875" i="64"/>
  <c r="CD880" i="64"/>
  <c r="CD901" i="64" s="1"/>
  <c r="CD919" i="64"/>
  <c r="BV880" i="64"/>
  <c r="BV901" i="64" s="1"/>
  <c r="BV919" i="64"/>
  <c r="BN880" i="64"/>
  <c r="BN901" i="64" s="1"/>
  <c r="BN919" i="64"/>
  <c r="BF880" i="64"/>
  <c r="BF901" i="64" s="1"/>
  <c r="BF919" i="64"/>
  <c r="AX880" i="64"/>
  <c r="AX901" i="64" s="1"/>
  <c r="AX919" i="64"/>
  <c r="AP880" i="64"/>
  <c r="AP901" i="64" s="1"/>
  <c r="AP919" i="64"/>
  <c r="AH880" i="64"/>
  <c r="AH901" i="64" s="1"/>
  <c r="AH919" i="64"/>
  <c r="Z880" i="64"/>
  <c r="Z901" i="64" s="1"/>
  <c r="Z919" i="64"/>
  <c r="CE879" i="64"/>
  <c r="CE900" i="64" s="1"/>
  <c r="CE918" i="64"/>
  <c r="BW879" i="64"/>
  <c r="BW900" i="64" s="1"/>
  <c r="BW918" i="64"/>
  <c r="BO879" i="64"/>
  <c r="BO900" i="64" s="1"/>
  <c r="BO918" i="64"/>
  <c r="BG879" i="64"/>
  <c r="BG900" i="64" s="1"/>
  <c r="BG918" i="64"/>
  <c r="AY879" i="64"/>
  <c r="AY900" i="64" s="1"/>
  <c r="AY918" i="64"/>
  <c r="AQ879" i="64"/>
  <c r="AQ900" i="64" s="1"/>
  <c r="AQ918" i="64"/>
  <c r="AI879" i="64"/>
  <c r="AI900" i="64" s="1"/>
  <c r="AI918" i="64"/>
  <c r="AA879" i="64"/>
  <c r="AA900" i="64" s="1"/>
  <c r="AA918" i="64"/>
  <c r="CK875" i="64"/>
  <c r="CC875" i="64"/>
  <c r="BU875" i="64"/>
  <c r="BM875" i="64"/>
  <c r="BE875" i="64"/>
  <c r="AW875" i="64"/>
  <c r="AO875" i="64"/>
  <c r="AG875" i="64"/>
  <c r="Y875" i="64"/>
  <c r="CK880" i="64"/>
  <c r="CK901" i="64" s="1"/>
  <c r="CK919" i="64"/>
  <c r="CC880" i="64"/>
  <c r="CC901" i="64" s="1"/>
  <c r="CC919" i="64"/>
  <c r="BU880" i="64"/>
  <c r="BU901" i="64" s="1"/>
  <c r="BU919" i="64"/>
  <c r="BM880" i="64"/>
  <c r="BM901" i="64" s="1"/>
  <c r="BM919" i="64"/>
  <c r="BE880" i="64"/>
  <c r="BE901" i="64" s="1"/>
  <c r="BE919" i="64"/>
  <c r="AW880" i="64"/>
  <c r="AW901" i="64" s="1"/>
  <c r="AW919" i="64"/>
  <c r="AO880" i="64"/>
  <c r="AO901" i="64" s="1"/>
  <c r="AO919" i="64"/>
  <c r="AG880" i="64"/>
  <c r="AG901" i="64" s="1"/>
  <c r="AG919" i="64"/>
  <c r="Y880" i="64"/>
  <c r="Y901" i="64" s="1"/>
  <c r="Y919" i="64"/>
  <c r="CD879" i="64"/>
  <c r="CD900" i="64" s="1"/>
  <c r="CD918" i="64"/>
  <c r="BV879" i="64"/>
  <c r="BV900" i="64" s="1"/>
  <c r="BV918" i="64"/>
  <c r="BN879" i="64"/>
  <c r="BN900" i="64" s="1"/>
  <c r="BN918" i="64"/>
  <c r="BF879" i="64"/>
  <c r="BF900" i="64" s="1"/>
  <c r="BF918" i="64"/>
  <c r="AX879" i="64"/>
  <c r="AX900" i="64" s="1"/>
  <c r="AX918" i="64"/>
  <c r="AP879" i="64"/>
  <c r="AP900" i="64" s="1"/>
  <c r="AP918" i="64"/>
  <c r="AH879" i="64"/>
  <c r="AH900" i="64" s="1"/>
  <c r="AH918" i="64"/>
  <c r="Z879" i="64"/>
  <c r="Z900" i="64" s="1"/>
  <c r="Z918" i="64"/>
  <c r="CJ875" i="64"/>
  <c r="CB875" i="64"/>
  <c r="BT875" i="64"/>
  <c r="BL875" i="64"/>
  <c r="BD875" i="64"/>
  <c r="AV875" i="64"/>
  <c r="AN875" i="64"/>
  <c r="AF875" i="64"/>
  <c r="X875" i="64"/>
  <c r="CJ880" i="64"/>
  <c r="CJ901" i="64" s="1"/>
  <c r="CJ919" i="64"/>
  <c r="CB880" i="64"/>
  <c r="CB901" i="64" s="1"/>
  <c r="CB919" i="64"/>
  <c r="BT880" i="64"/>
  <c r="BT901" i="64" s="1"/>
  <c r="BT919" i="64"/>
  <c r="BL880" i="64"/>
  <c r="BL901" i="64" s="1"/>
  <c r="BL919" i="64"/>
  <c r="BD880" i="64"/>
  <c r="BD901" i="64" s="1"/>
  <c r="BD919" i="64"/>
  <c r="AV880" i="64"/>
  <c r="AV901" i="64" s="1"/>
  <c r="AV919" i="64"/>
  <c r="AN880" i="64"/>
  <c r="AN901" i="64" s="1"/>
  <c r="AN919" i="64"/>
  <c r="AF880" i="64"/>
  <c r="AF901" i="64" s="1"/>
  <c r="AF919" i="64"/>
  <c r="X880" i="64"/>
  <c r="X901" i="64" s="1"/>
  <c r="X919" i="64"/>
  <c r="CK879" i="64"/>
  <c r="CK900" i="64" s="1"/>
  <c r="CK918" i="64"/>
  <c r="CC879" i="64"/>
  <c r="CC900" i="64" s="1"/>
  <c r="CC918" i="64"/>
  <c r="BU879" i="64"/>
  <c r="BU900" i="64" s="1"/>
  <c r="BU918" i="64"/>
  <c r="BM879" i="64"/>
  <c r="BM900" i="64" s="1"/>
  <c r="BM918" i="64"/>
  <c r="BE879" i="64"/>
  <c r="BE900" i="64" s="1"/>
  <c r="BE918" i="64"/>
  <c r="AW879" i="64"/>
  <c r="AW900" i="64" s="1"/>
  <c r="AW918" i="64"/>
  <c r="AO879" i="64"/>
  <c r="AO900" i="64" s="1"/>
  <c r="AO918" i="64"/>
  <c r="AG879" i="64"/>
  <c r="AG900" i="64" s="1"/>
  <c r="AG918" i="64"/>
  <c r="Y879" i="64"/>
  <c r="Y900" i="64" s="1"/>
  <c r="Y918" i="64"/>
  <c r="BK2472" i="64"/>
  <c r="BK876" i="64"/>
  <c r="BK940" i="64" s="1"/>
  <c r="AE2472" i="64"/>
  <c r="AE876" i="64"/>
  <c r="AE940" i="64" s="1"/>
  <c r="AT2472" i="64"/>
  <c r="AT876" i="64"/>
  <c r="AT940" i="64" s="1"/>
  <c r="BI2472" i="64"/>
  <c r="BI876" i="64"/>
  <c r="BI940" i="64" s="1"/>
  <c r="CA2472" i="64"/>
  <c r="CA876" i="64"/>
  <c r="CA940" i="64" s="1"/>
  <c r="W2472" i="64"/>
  <c r="W876" i="64"/>
  <c r="W940" i="64" s="1"/>
  <c r="BZ2472" i="64"/>
  <c r="BZ876" i="64"/>
  <c r="BZ940" i="64" s="1"/>
  <c r="AL2472" i="64"/>
  <c r="AL876" i="64"/>
  <c r="AL940" i="64" s="1"/>
  <c r="AK2472" i="64"/>
  <c r="AK876" i="64"/>
  <c r="AK940" i="64" s="1"/>
  <c r="CF2472" i="64"/>
  <c r="CF876" i="64"/>
  <c r="CF940" i="64" s="1"/>
  <c r="BX2472" i="64"/>
  <c r="BX876" i="64"/>
  <c r="BX940" i="64" s="1"/>
  <c r="BP2472" i="64"/>
  <c r="BP876" i="64"/>
  <c r="BP940" i="64" s="1"/>
  <c r="BH2472" i="64"/>
  <c r="BH876" i="64"/>
  <c r="BH940" i="64" s="1"/>
  <c r="AZ2472" i="64"/>
  <c r="AZ876" i="64"/>
  <c r="AZ940" i="64" s="1"/>
  <c r="AR2472" i="64"/>
  <c r="AR876" i="64"/>
  <c r="AR940" i="64" s="1"/>
  <c r="AJ2472" i="64"/>
  <c r="AJ876" i="64"/>
  <c r="AJ940" i="64" s="1"/>
  <c r="AB2472" i="64"/>
  <c r="AB876" i="64"/>
  <c r="AB940" i="64" s="1"/>
  <c r="T2472" i="64"/>
  <c r="T876" i="64"/>
  <c r="T940" i="64" s="1"/>
  <c r="CI2472" i="64"/>
  <c r="CI876" i="64"/>
  <c r="CI940" i="64" s="1"/>
  <c r="AU2472" i="64"/>
  <c r="AU876" i="64"/>
  <c r="AU940" i="64" s="1"/>
  <c r="CH2472" i="64"/>
  <c r="CH876" i="64"/>
  <c r="CH940" i="64" s="1"/>
  <c r="AD2472" i="64"/>
  <c r="AD876" i="64"/>
  <c r="AD940" i="64" s="1"/>
  <c r="CG2472" i="64"/>
  <c r="CG876" i="64"/>
  <c r="CG940" i="64" s="1"/>
  <c r="AS2472" i="64"/>
  <c r="AS876" i="64"/>
  <c r="AS940" i="64" s="1"/>
  <c r="CE2472" i="64"/>
  <c r="CE876" i="64"/>
  <c r="CE940" i="64" s="1"/>
  <c r="BW2472" i="64"/>
  <c r="BW876" i="64"/>
  <c r="BW940" i="64" s="1"/>
  <c r="BO2472" i="64"/>
  <c r="BO876" i="64"/>
  <c r="BO940" i="64" s="1"/>
  <c r="BG2472" i="64"/>
  <c r="BG876" i="64"/>
  <c r="BG940" i="64" s="1"/>
  <c r="AY2472" i="64"/>
  <c r="AY876" i="64"/>
  <c r="AY940" i="64" s="1"/>
  <c r="AQ2472" i="64"/>
  <c r="AQ876" i="64"/>
  <c r="AQ940" i="64" s="1"/>
  <c r="AI2472" i="64"/>
  <c r="AI876" i="64"/>
  <c r="AI940" i="64" s="1"/>
  <c r="AA2472" i="64"/>
  <c r="AA876" i="64"/>
  <c r="AA940" i="64" s="1"/>
  <c r="BC2472" i="64"/>
  <c r="BC876" i="64"/>
  <c r="BC940" i="64" s="1"/>
  <c r="BB2472" i="64"/>
  <c r="BB876" i="64"/>
  <c r="BB940" i="64" s="1"/>
  <c r="BQ2472" i="64"/>
  <c r="BQ876" i="64"/>
  <c r="BQ940" i="64" s="1"/>
  <c r="AC2472" i="64"/>
  <c r="AC876" i="64"/>
  <c r="AC940" i="64" s="1"/>
  <c r="CD2472" i="64"/>
  <c r="CD876" i="64"/>
  <c r="CD940" i="64" s="1"/>
  <c r="BF2472" i="64"/>
  <c r="BF876" i="64"/>
  <c r="BF940" i="64" s="1"/>
  <c r="Z2472" i="64"/>
  <c r="Z876" i="64"/>
  <c r="Z940" i="64" s="1"/>
  <c r="BS2472" i="64"/>
  <c r="BS876" i="64"/>
  <c r="BS940" i="64" s="1"/>
  <c r="AM2472" i="64"/>
  <c r="AM876" i="64"/>
  <c r="AM940" i="64" s="1"/>
  <c r="BR2472" i="64"/>
  <c r="BR876" i="64"/>
  <c r="BR940" i="64" s="1"/>
  <c r="V2472" i="64"/>
  <c r="V876" i="64"/>
  <c r="V940" i="64" s="1"/>
  <c r="BA2472" i="64"/>
  <c r="BA876" i="64"/>
  <c r="BA940" i="64" s="1"/>
  <c r="BV2472" i="64"/>
  <c r="BV876" i="64"/>
  <c r="BV940" i="64" s="1"/>
  <c r="AX2472" i="64"/>
  <c r="AX876" i="64"/>
  <c r="AX940" i="64" s="1"/>
  <c r="AH2472" i="64"/>
  <c r="AH876" i="64"/>
  <c r="AH940" i="64" s="1"/>
  <c r="CK2472" i="64"/>
  <c r="CK876" i="64"/>
  <c r="CK940" i="64" s="1"/>
  <c r="CC2472" i="64"/>
  <c r="CC876" i="64"/>
  <c r="CC940" i="64" s="1"/>
  <c r="BU2472" i="64"/>
  <c r="BU876" i="64"/>
  <c r="BU940" i="64" s="1"/>
  <c r="BM2472" i="64"/>
  <c r="BM876" i="64"/>
  <c r="BM940" i="64" s="1"/>
  <c r="BE2472" i="64"/>
  <c r="BE876" i="64"/>
  <c r="BE940" i="64" s="1"/>
  <c r="AW2472" i="64"/>
  <c r="AW876" i="64"/>
  <c r="AW940" i="64" s="1"/>
  <c r="AO2472" i="64"/>
  <c r="AO876" i="64"/>
  <c r="AO940" i="64" s="1"/>
  <c r="AG2472" i="64"/>
  <c r="AG876" i="64"/>
  <c r="AG940" i="64" s="1"/>
  <c r="Y2472" i="64"/>
  <c r="Y876" i="64"/>
  <c r="Y940" i="64" s="1"/>
  <c r="BJ2472" i="64"/>
  <c r="BJ876" i="64"/>
  <c r="BJ940" i="64" s="1"/>
  <c r="BY2472" i="64"/>
  <c r="BY876" i="64"/>
  <c r="BY940" i="64" s="1"/>
  <c r="U2472" i="64"/>
  <c r="U876" i="64"/>
  <c r="U940" i="64" s="1"/>
  <c r="BN2472" i="64"/>
  <c r="BN876" i="64"/>
  <c r="BN940" i="64" s="1"/>
  <c r="AP2472" i="64"/>
  <c r="AP876" i="64"/>
  <c r="AP940" i="64" s="1"/>
  <c r="CJ2472" i="64"/>
  <c r="CJ876" i="64"/>
  <c r="CJ940" i="64" s="1"/>
  <c r="CB2472" i="64"/>
  <c r="CB876" i="64"/>
  <c r="CB940" i="64" s="1"/>
  <c r="BT2472" i="64"/>
  <c r="BT876" i="64"/>
  <c r="BT940" i="64" s="1"/>
  <c r="BL2472" i="64"/>
  <c r="BL876" i="64"/>
  <c r="BL940" i="64" s="1"/>
  <c r="BD2472" i="64"/>
  <c r="BD876" i="64"/>
  <c r="BD940" i="64" s="1"/>
  <c r="AV2472" i="64"/>
  <c r="AV876" i="64"/>
  <c r="AV940" i="64" s="1"/>
  <c r="AN2472" i="64"/>
  <c r="AN876" i="64"/>
  <c r="AN940" i="64" s="1"/>
  <c r="AF2472" i="64"/>
  <c r="AF876" i="64"/>
  <c r="AF940" i="64" s="1"/>
  <c r="X2472" i="64"/>
  <c r="X876" i="64"/>
  <c r="X940" i="64" s="1"/>
  <c r="B625" i="64"/>
  <c r="AD18" i="864"/>
  <c r="AD17" i="864"/>
  <c r="AD16" i="864"/>
  <c r="AE19" i="864"/>
  <c r="AD44" i="863" a="1"/>
  <c r="AD44" i="863" s="1"/>
  <c r="AD43" i="863" a="1"/>
  <c r="AD43" i="863" s="1"/>
  <c r="AD42" i="863" a="1"/>
  <c r="AD42" i="863" s="1"/>
  <c r="AD41" i="863" a="1"/>
  <c r="AD41" i="863" s="1"/>
  <c r="AD40" i="863" a="1"/>
  <c r="AD40" i="863" s="1"/>
  <c r="AD30" i="863"/>
  <c r="AD33" i="863"/>
  <c r="AD31" i="863"/>
  <c r="AE2" i="863"/>
  <c r="AE32" i="863" s="1"/>
  <c r="DB18" i="864"/>
  <c r="DB17" i="864"/>
  <c r="DC2" i="864"/>
  <c r="DC19" i="864" s="1"/>
  <c r="DB16" i="864"/>
  <c r="DB3" i="864"/>
  <c r="DB4" i="864" s="1"/>
  <c r="DB7" i="864"/>
  <c r="AC20" i="864"/>
  <c r="AC93" i="861" s="1"/>
  <c r="AC94" i="861" s="1"/>
  <c r="AC45" i="863"/>
  <c r="DA20" i="864"/>
  <c r="AC54" i="863" a="1"/>
  <c r="AC54" i="863" s="1"/>
  <c r="AC52" i="863" a="1"/>
  <c r="AC52" i="863" s="1"/>
  <c r="AC50" i="863" a="1"/>
  <c r="AC50" i="863" s="1"/>
  <c r="AG2" i="861"/>
  <c r="AF1" i="861"/>
  <c r="AF7" i="861"/>
  <c r="AC35" i="863"/>
  <c r="AC34" i="863"/>
  <c r="AC17" i="863" s="1"/>
  <c r="AC29" i="861" s="1"/>
  <c r="DA1" i="864"/>
  <c r="J2" i="860"/>
  <c r="I2" i="860" s="1"/>
  <c r="J1" i="860"/>
  <c r="I1" i="860" s="1"/>
  <c r="R2" i="860"/>
  <c r="CV9" i="860"/>
  <c r="CV8" i="860"/>
  <c r="CV3" i="860"/>
  <c r="CW2" i="860"/>
  <c r="CU4" i="860"/>
  <c r="CU1" i="860"/>
  <c r="AO2471" i="64"/>
  <c r="BE2476" i="64"/>
  <c r="CD2475" i="64"/>
  <c r="AH2475" i="64"/>
  <c r="CJ2471" i="64"/>
  <c r="CB2471" i="64"/>
  <c r="BT2471" i="64"/>
  <c r="BL2471" i="64"/>
  <c r="BD2471" i="64"/>
  <c r="AV2471" i="64"/>
  <c r="AN2471" i="64"/>
  <c r="AF2471" i="64"/>
  <c r="X2471" i="64"/>
  <c r="CJ2476" i="64"/>
  <c r="CB2476" i="64"/>
  <c r="BT2476" i="64"/>
  <c r="BL2476" i="64"/>
  <c r="BD2476" i="64"/>
  <c r="AV2476" i="64"/>
  <c r="AN2476" i="64"/>
  <c r="AF2476" i="64"/>
  <c r="X2476" i="64"/>
  <c r="CK2475" i="64"/>
  <c r="CC2475" i="64"/>
  <c r="BU2475" i="64"/>
  <c r="BM2475" i="64"/>
  <c r="BE2475" i="64"/>
  <c r="AW2475" i="64"/>
  <c r="AO2475" i="64"/>
  <c r="AG2475" i="64"/>
  <c r="Y2475" i="64"/>
  <c r="BE2471" i="64"/>
  <c r="BU2476" i="64"/>
  <c r="BV2475" i="64"/>
  <c r="CI2471" i="64"/>
  <c r="CA2471" i="64"/>
  <c r="BS2471" i="64"/>
  <c r="BK2471" i="64"/>
  <c r="BC2471" i="64"/>
  <c r="AU2471" i="64"/>
  <c r="AM2471" i="64"/>
  <c r="AE2471" i="64"/>
  <c r="W2471" i="64"/>
  <c r="CI2476" i="64"/>
  <c r="CA2476" i="64"/>
  <c r="BS2476" i="64"/>
  <c r="BK2476" i="64"/>
  <c r="BC2476" i="64"/>
  <c r="AU2476" i="64"/>
  <c r="AM2476" i="64"/>
  <c r="AE2476" i="64"/>
  <c r="W2476" i="64"/>
  <c r="CJ2475" i="64"/>
  <c r="CB2475" i="64"/>
  <c r="BT2475" i="64"/>
  <c r="BL2475" i="64"/>
  <c r="BD2475" i="64"/>
  <c r="AV2475" i="64"/>
  <c r="AN2475" i="64"/>
  <c r="AF2475" i="64"/>
  <c r="X2475" i="64"/>
  <c r="AW2471" i="64"/>
  <c r="AW2476" i="64"/>
  <c r="AP2475" i="64"/>
  <c r="CH2471" i="64"/>
  <c r="BZ2471" i="64"/>
  <c r="BR2471" i="64"/>
  <c r="BJ2471" i="64"/>
  <c r="BB2471" i="64"/>
  <c r="AT2471" i="64"/>
  <c r="AL2471" i="64"/>
  <c r="AD2471" i="64"/>
  <c r="V2471" i="64"/>
  <c r="CH2476" i="64"/>
  <c r="BZ2476" i="64"/>
  <c r="BR2476" i="64"/>
  <c r="BJ2476" i="64"/>
  <c r="BB2476" i="64"/>
  <c r="AT2476" i="64"/>
  <c r="AL2476" i="64"/>
  <c r="AD2476" i="64"/>
  <c r="V2476" i="64"/>
  <c r="CI2475" i="64"/>
  <c r="CA2475" i="64"/>
  <c r="BS2475" i="64"/>
  <c r="BK2475" i="64"/>
  <c r="BC2475" i="64"/>
  <c r="AU2475" i="64"/>
  <c r="AM2475" i="64"/>
  <c r="AE2475" i="64"/>
  <c r="W2475" i="64"/>
  <c r="BU2471" i="64"/>
  <c r="CK2476" i="64"/>
  <c r="AG2476" i="64"/>
  <c r="BF2475" i="64"/>
  <c r="CG2471" i="64"/>
  <c r="BY2471" i="64"/>
  <c r="BQ2471" i="64"/>
  <c r="BI2471" i="64"/>
  <c r="BA2471" i="64"/>
  <c r="AS2471" i="64"/>
  <c r="AK2471" i="64"/>
  <c r="AC2471" i="64"/>
  <c r="U2471" i="64"/>
  <c r="CG2476" i="64"/>
  <c r="BY2476" i="64"/>
  <c r="BQ2476" i="64"/>
  <c r="BI2476" i="64"/>
  <c r="BA2476" i="64"/>
  <c r="AS2476" i="64"/>
  <c r="AK2476" i="64"/>
  <c r="AC2476" i="64"/>
  <c r="U2476" i="64"/>
  <c r="CH2475" i="64"/>
  <c r="BZ2475" i="64"/>
  <c r="BR2475" i="64"/>
  <c r="BJ2475" i="64"/>
  <c r="BB2475" i="64"/>
  <c r="AT2475" i="64"/>
  <c r="AL2475" i="64"/>
  <c r="AD2475" i="64"/>
  <c r="V2475" i="64"/>
  <c r="CC2471" i="64"/>
  <c r="Y2471" i="64"/>
  <c r="AO2476" i="64"/>
  <c r="BN2475" i="64"/>
  <c r="Z2475" i="64"/>
  <c r="CF2471" i="64"/>
  <c r="BX2471" i="64"/>
  <c r="BP2471" i="64"/>
  <c r="BH2471" i="64"/>
  <c r="AZ2471" i="64"/>
  <c r="AR2471" i="64"/>
  <c r="AJ2471" i="64"/>
  <c r="AB2471" i="64"/>
  <c r="T2471" i="64"/>
  <c r="CF2476" i="64"/>
  <c r="BX2476" i="64"/>
  <c r="BP2476" i="64"/>
  <c r="BH2476" i="64"/>
  <c r="AZ2476" i="64"/>
  <c r="AR2476" i="64"/>
  <c r="AJ2476" i="64"/>
  <c r="AB2476" i="64"/>
  <c r="T2476" i="64"/>
  <c r="CG2475" i="64"/>
  <c r="BY2475" i="64"/>
  <c r="BQ2475" i="64"/>
  <c r="BI2475" i="64"/>
  <c r="BA2475" i="64"/>
  <c r="AS2475" i="64"/>
  <c r="AK2475" i="64"/>
  <c r="AC2475" i="64"/>
  <c r="U2475" i="64"/>
  <c r="CK2471" i="64"/>
  <c r="AG2471" i="64"/>
  <c r="BM2476" i="64"/>
  <c r="Y2476" i="64"/>
  <c r="AX2475" i="64"/>
  <c r="CE2471" i="64"/>
  <c r="BW2471" i="64"/>
  <c r="BO2471" i="64"/>
  <c r="BG2471" i="64"/>
  <c r="AY2471" i="64"/>
  <c r="AQ2471" i="64"/>
  <c r="AI2471" i="64"/>
  <c r="AA2471" i="64"/>
  <c r="CE2476" i="64"/>
  <c r="BW2476" i="64"/>
  <c r="BO2476" i="64"/>
  <c r="BG2476" i="64"/>
  <c r="AY2476" i="64"/>
  <c r="AQ2476" i="64"/>
  <c r="AI2476" i="64"/>
  <c r="AA2476" i="64"/>
  <c r="CF2475" i="64"/>
  <c r="BX2475" i="64"/>
  <c r="BP2475" i="64"/>
  <c r="BH2475" i="64"/>
  <c r="AZ2475" i="64"/>
  <c r="AR2475" i="64"/>
  <c r="AJ2475" i="64"/>
  <c r="AB2475" i="64"/>
  <c r="T2475" i="64"/>
  <c r="BM2471" i="64"/>
  <c r="CC2476" i="64"/>
  <c r="CD2471" i="64"/>
  <c r="BV2471" i="64"/>
  <c r="BN2471" i="64"/>
  <c r="BF2471" i="64"/>
  <c r="AX2471" i="64"/>
  <c r="AP2471" i="64"/>
  <c r="AH2471" i="64"/>
  <c r="Z2471" i="64"/>
  <c r="CD2476" i="64"/>
  <c r="BV2476" i="64"/>
  <c r="BN2476" i="64"/>
  <c r="BF2476" i="64"/>
  <c r="AX2476" i="64"/>
  <c r="AP2476" i="64"/>
  <c r="AH2476" i="64"/>
  <c r="Z2476" i="64"/>
  <c r="CE2475" i="64"/>
  <c r="BW2475" i="64"/>
  <c r="BO2475" i="64"/>
  <c r="BG2475" i="64"/>
  <c r="AY2475" i="64"/>
  <c r="AQ2475" i="64"/>
  <c r="AI2475" i="64"/>
  <c r="AA2475" i="64"/>
  <c r="AC2428" i="64"/>
  <c r="AC2463" i="64" s="1"/>
  <c r="CE2428" i="64"/>
  <c r="CE2463" i="64" s="1"/>
  <c r="BW2428" i="64"/>
  <c r="BW2463" i="64" s="1"/>
  <c r="BO2428" i="64"/>
  <c r="BO2463" i="64" s="1"/>
  <c r="BG2428" i="64"/>
  <c r="BG2463" i="64" s="1"/>
  <c r="AY2428" i="64"/>
  <c r="AY2463" i="64" s="1"/>
  <c r="AQ2428" i="64"/>
  <c r="AQ2463" i="64" s="1"/>
  <c r="AI2428" i="64"/>
  <c r="AI2463" i="64" s="1"/>
  <c r="AA2428" i="64"/>
  <c r="AA2463" i="64" s="1"/>
  <c r="CD2428" i="64"/>
  <c r="CD2463" i="64" s="1"/>
  <c r="BV2428" i="64"/>
  <c r="BV2463" i="64" s="1"/>
  <c r="BN2428" i="64"/>
  <c r="BN2463" i="64" s="1"/>
  <c r="BF2428" i="64"/>
  <c r="BF2463" i="64" s="1"/>
  <c r="AX2428" i="64"/>
  <c r="AX2463" i="64" s="1"/>
  <c r="AP2428" i="64"/>
  <c r="AP2463" i="64" s="1"/>
  <c r="AH2428" i="64"/>
  <c r="AH2463" i="64" s="1"/>
  <c r="Z2428" i="64"/>
  <c r="Z2463" i="64" s="1"/>
  <c r="CC2428" i="64"/>
  <c r="CC2463" i="64" s="1"/>
  <c r="BM2428" i="64"/>
  <c r="BM2463" i="64" s="1"/>
  <c r="BE2428" i="64"/>
  <c r="BE2463" i="64" s="1"/>
  <c r="AO2428" i="64"/>
  <c r="AO2463" i="64" s="1"/>
  <c r="AG2428" i="64"/>
  <c r="AG2463" i="64" s="1"/>
  <c r="CK2428" i="64"/>
  <c r="CK2463" i="64" s="1"/>
  <c r="AW2428" i="64"/>
  <c r="AW2463" i="64" s="1"/>
  <c r="CJ2428" i="64"/>
  <c r="CJ2463" i="64" s="1"/>
  <c r="CB2428" i="64"/>
  <c r="CB2463" i="64" s="1"/>
  <c r="BT2428" i="64"/>
  <c r="BT2463" i="64" s="1"/>
  <c r="BL2428" i="64"/>
  <c r="BL2463" i="64" s="1"/>
  <c r="BD2428" i="64"/>
  <c r="BD2463" i="64" s="1"/>
  <c r="AV2428" i="64"/>
  <c r="AV2463" i="64" s="1"/>
  <c r="AN2428" i="64"/>
  <c r="AN2463" i="64" s="1"/>
  <c r="AF2428" i="64"/>
  <c r="AF2463" i="64" s="1"/>
  <c r="X2428" i="64"/>
  <c r="X2463" i="64" s="1"/>
  <c r="BU2428" i="64"/>
  <c r="BU2463" i="64" s="1"/>
  <c r="Y2428" i="64"/>
  <c r="Y2463" i="64" s="1"/>
  <c r="CI2428" i="64"/>
  <c r="CI2463" i="64" s="1"/>
  <c r="CA2428" i="64"/>
  <c r="CA2463" i="64" s="1"/>
  <c r="BS2428" i="64"/>
  <c r="BS2463" i="64" s="1"/>
  <c r="BK2428" i="64"/>
  <c r="BK2463" i="64" s="1"/>
  <c r="BC2428" i="64"/>
  <c r="BC2463" i="64" s="1"/>
  <c r="AU2428" i="64"/>
  <c r="AU2463" i="64" s="1"/>
  <c r="AM2428" i="64"/>
  <c r="AM2463" i="64" s="1"/>
  <c r="AE2428" i="64"/>
  <c r="AE2463" i="64" s="1"/>
  <c r="W2428" i="64"/>
  <c r="W2463" i="64" s="1"/>
  <c r="CH2428" i="64"/>
  <c r="CH2463" i="64" s="1"/>
  <c r="BZ2428" i="64"/>
  <c r="BZ2463" i="64" s="1"/>
  <c r="BR2428" i="64"/>
  <c r="BR2463" i="64" s="1"/>
  <c r="BJ2428" i="64"/>
  <c r="BJ2463" i="64" s="1"/>
  <c r="BB2428" i="64"/>
  <c r="BB2463" i="64" s="1"/>
  <c r="AT2428" i="64"/>
  <c r="AT2463" i="64" s="1"/>
  <c r="AL2428" i="64"/>
  <c r="AL2463" i="64" s="1"/>
  <c r="AD2428" i="64"/>
  <c r="AD2463" i="64" s="1"/>
  <c r="V2428" i="64"/>
  <c r="V2463" i="64" s="1"/>
  <c r="BY2428" i="64"/>
  <c r="BY2463" i="64" s="1"/>
  <c r="BQ2428" i="64"/>
  <c r="BQ2463" i="64" s="1"/>
  <c r="BI2428" i="64"/>
  <c r="BI2463" i="64" s="1"/>
  <c r="BA2428" i="64"/>
  <c r="BA2463" i="64" s="1"/>
  <c r="AS2428" i="64"/>
  <c r="AS2463" i="64" s="1"/>
  <c r="U2428" i="64"/>
  <c r="U2463" i="64" s="1"/>
  <c r="CG2428" i="64"/>
  <c r="CG2463" i="64" s="1"/>
  <c r="AK2428" i="64"/>
  <c r="AK2463" i="64" s="1"/>
  <c r="CF2428" i="64"/>
  <c r="CF2463" i="64" s="1"/>
  <c r="BX2428" i="64"/>
  <c r="BX2463" i="64" s="1"/>
  <c r="BP2428" i="64"/>
  <c r="BP2463" i="64" s="1"/>
  <c r="BH2428" i="64"/>
  <c r="BH2463" i="64" s="1"/>
  <c r="AZ2428" i="64"/>
  <c r="AZ2463" i="64" s="1"/>
  <c r="AR2428" i="64"/>
  <c r="AR2463" i="64" s="1"/>
  <c r="AJ2428" i="64"/>
  <c r="AJ2463" i="64" s="1"/>
  <c r="AB2428" i="64"/>
  <c r="AB2463" i="64" s="1"/>
  <c r="T2428" i="64"/>
  <c r="T2463" i="64" s="1"/>
  <c r="AS835" i="64"/>
  <c r="AS2427" i="64"/>
  <c r="AS2462" i="64" s="1"/>
  <c r="BQ840" i="64"/>
  <c r="BQ869" i="64" s="1"/>
  <c r="BQ2432" i="64"/>
  <c r="BQ2467" i="64" s="1"/>
  <c r="CH839" i="64"/>
  <c r="CH868" i="64" s="1"/>
  <c r="CH2431" i="64"/>
  <c r="CH2466" i="64" s="1"/>
  <c r="BB839" i="64"/>
  <c r="BB868" i="64" s="1"/>
  <c r="BB2431" i="64"/>
  <c r="BB2466" i="64" s="1"/>
  <c r="BX835" i="64"/>
  <c r="BX2427" i="64"/>
  <c r="BX2462" i="64" s="1"/>
  <c r="AZ835" i="64"/>
  <c r="AZ2427" i="64"/>
  <c r="AZ2462" i="64" s="1"/>
  <c r="AJ835" i="64"/>
  <c r="AJ2427" i="64"/>
  <c r="AJ2462" i="64" s="1"/>
  <c r="CF840" i="64"/>
  <c r="CF869" i="64" s="1"/>
  <c r="CF2432" i="64"/>
  <c r="CF2467" i="64" s="1"/>
  <c r="BH840" i="64"/>
  <c r="BH869" i="64" s="1"/>
  <c r="BH2432" i="64"/>
  <c r="BH2467" i="64" s="1"/>
  <c r="AJ840" i="64"/>
  <c r="AJ869" i="64" s="1"/>
  <c r="AJ2432" i="64"/>
  <c r="AJ2467" i="64" s="1"/>
  <c r="BY839" i="64"/>
  <c r="BY868" i="64" s="1"/>
  <c r="BY2431" i="64"/>
  <c r="BY2466" i="64" s="1"/>
  <c r="BA839" i="64"/>
  <c r="BA868" i="64" s="1"/>
  <c r="BA2431" i="64"/>
  <c r="BA2466" i="64" s="1"/>
  <c r="AC839" i="64"/>
  <c r="AC868" i="64" s="1"/>
  <c r="AC2431" i="64"/>
  <c r="AC2466" i="64" s="1"/>
  <c r="CE835" i="64"/>
  <c r="CE2427" i="64"/>
  <c r="CE2462" i="64" s="1"/>
  <c r="BO835" i="64"/>
  <c r="BO2427" i="64"/>
  <c r="BO2462" i="64" s="1"/>
  <c r="AY835" i="64"/>
  <c r="AY2427" i="64"/>
  <c r="AY2462" i="64" s="1"/>
  <c r="AI835" i="64"/>
  <c r="AI2427" i="64"/>
  <c r="AI2462" i="64" s="1"/>
  <c r="BW840" i="64"/>
  <c r="BW869" i="64" s="1"/>
  <c r="BW2432" i="64"/>
  <c r="BW2467" i="64" s="1"/>
  <c r="BG840" i="64"/>
  <c r="BG869" i="64" s="1"/>
  <c r="BG2432" i="64"/>
  <c r="BG2467" i="64" s="1"/>
  <c r="AQ840" i="64"/>
  <c r="AQ869" i="64" s="1"/>
  <c r="AQ2432" i="64"/>
  <c r="AQ2467" i="64" s="1"/>
  <c r="AA840" i="64"/>
  <c r="AA869" i="64" s="1"/>
  <c r="AA2432" i="64"/>
  <c r="AA2467" i="64" s="1"/>
  <c r="BP839" i="64"/>
  <c r="BP868" i="64" s="1"/>
  <c r="BP2431" i="64"/>
  <c r="BP2466" i="64" s="1"/>
  <c r="CD835" i="64"/>
  <c r="CD2427" i="64"/>
  <c r="CD2462" i="64" s="1"/>
  <c r="BV835" i="64"/>
  <c r="BV2427" i="64"/>
  <c r="BV2462" i="64" s="1"/>
  <c r="BN835" i="64"/>
  <c r="BN2427" i="64"/>
  <c r="BN2462" i="64" s="1"/>
  <c r="BF835" i="64"/>
  <c r="BF2427" i="64"/>
  <c r="BF2462" i="64" s="1"/>
  <c r="AX835" i="64"/>
  <c r="AX2427" i="64"/>
  <c r="AX2462" i="64" s="1"/>
  <c r="AP835" i="64"/>
  <c r="AP2427" i="64"/>
  <c r="AP2462" i="64" s="1"/>
  <c r="AH835" i="64"/>
  <c r="AH2427" i="64"/>
  <c r="AH2462" i="64" s="1"/>
  <c r="Z835" i="64"/>
  <c r="Z2427" i="64"/>
  <c r="Z2462" i="64" s="1"/>
  <c r="CD840" i="64"/>
  <c r="CD869" i="64" s="1"/>
  <c r="CD2432" i="64"/>
  <c r="CD2467" i="64" s="1"/>
  <c r="BV840" i="64"/>
  <c r="BV869" i="64" s="1"/>
  <c r="BV2432" i="64"/>
  <c r="BV2467" i="64" s="1"/>
  <c r="BN840" i="64"/>
  <c r="BN869" i="64" s="1"/>
  <c r="BN2432" i="64"/>
  <c r="BN2467" i="64" s="1"/>
  <c r="BF840" i="64"/>
  <c r="BF869" i="64" s="1"/>
  <c r="BF2432" i="64"/>
  <c r="BF2467" i="64" s="1"/>
  <c r="AX840" i="64"/>
  <c r="AX869" i="64" s="1"/>
  <c r="AX2432" i="64"/>
  <c r="AX2467" i="64" s="1"/>
  <c r="AP840" i="64"/>
  <c r="AP869" i="64" s="1"/>
  <c r="AP2432" i="64"/>
  <c r="AP2467" i="64" s="1"/>
  <c r="AH840" i="64"/>
  <c r="AH869" i="64" s="1"/>
  <c r="AH2432" i="64"/>
  <c r="AH2467" i="64" s="1"/>
  <c r="Z840" i="64"/>
  <c r="Z869" i="64" s="1"/>
  <c r="Z2432" i="64"/>
  <c r="Z2467" i="64" s="1"/>
  <c r="CE839" i="64"/>
  <c r="CE868" i="64" s="1"/>
  <c r="CE2431" i="64"/>
  <c r="CE2466" i="64" s="1"/>
  <c r="BW839" i="64"/>
  <c r="BW868" i="64" s="1"/>
  <c r="BW2431" i="64"/>
  <c r="BW2466" i="64" s="1"/>
  <c r="BO839" i="64"/>
  <c r="BO868" i="64" s="1"/>
  <c r="BO2431" i="64"/>
  <c r="BO2466" i="64" s="1"/>
  <c r="BG839" i="64"/>
  <c r="BG868" i="64" s="1"/>
  <c r="BG2431" i="64"/>
  <c r="BG2466" i="64" s="1"/>
  <c r="AY839" i="64"/>
  <c r="AY868" i="64" s="1"/>
  <c r="AY2431" i="64"/>
  <c r="AY2466" i="64" s="1"/>
  <c r="AQ839" i="64"/>
  <c r="AQ868" i="64" s="1"/>
  <c r="AQ2431" i="64"/>
  <c r="AQ2466" i="64" s="1"/>
  <c r="AI839" i="64"/>
  <c r="AI868" i="64" s="1"/>
  <c r="AI2431" i="64"/>
  <c r="AI2466" i="64" s="1"/>
  <c r="AA839" i="64"/>
  <c r="AA868" i="64" s="1"/>
  <c r="AA2431" i="64"/>
  <c r="AA2466" i="64" s="1"/>
  <c r="BA835" i="64"/>
  <c r="BA2427" i="64"/>
  <c r="BA2462" i="64" s="1"/>
  <c r="AS840" i="64"/>
  <c r="AS869" i="64" s="1"/>
  <c r="AS2432" i="64"/>
  <c r="AS2467" i="64" s="1"/>
  <c r="CK835" i="64"/>
  <c r="CK2427" i="64"/>
  <c r="CK2462" i="64" s="1"/>
  <c r="BM835" i="64"/>
  <c r="BM2427" i="64"/>
  <c r="BM2462" i="64" s="1"/>
  <c r="AO835" i="64"/>
  <c r="AO2427" i="64"/>
  <c r="AO2462" i="64" s="1"/>
  <c r="CK840" i="64"/>
  <c r="CK869" i="64" s="1"/>
  <c r="CK2432" i="64"/>
  <c r="CK2467" i="64" s="1"/>
  <c r="BM840" i="64"/>
  <c r="BM869" i="64" s="1"/>
  <c r="BM2432" i="64"/>
  <c r="BM2467" i="64" s="1"/>
  <c r="AO840" i="64"/>
  <c r="AO869" i="64" s="1"/>
  <c r="AO2432" i="64"/>
  <c r="AO2467" i="64" s="1"/>
  <c r="BN839" i="64"/>
  <c r="BN868" i="64" s="1"/>
  <c r="BN2431" i="64"/>
  <c r="BN2466" i="64" s="1"/>
  <c r="AP839" i="64"/>
  <c r="AP868" i="64" s="1"/>
  <c r="AP2431" i="64"/>
  <c r="AP2466" i="64" s="1"/>
  <c r="CG835" i="64"/>
  <c r="CG2427" i="64"/>
  <c r="CG2462" i="64" s="1"/>
  <c r="AC835" i="64"/>
  <c r="AC2427" i="64"/>
  <c r="AC2462" i="64" s="1"/>
  <c r="AC840" i="64"/>
  <c r="AC869" i="64" s="1"/>
  <c r="AC2432" i="64"/>
  <c r="AC2467" i="64" s="1"/>
  <c r="BU835" i="64"/>
  <c r="BU2427" i="64"/>
  <c r="BU2462" i="64" s="1"/>
  <c r="AW835" i="64"/>
  <c r="AW2427" i="64"/>
  <c r="AW2462" i="64" s="1"/>
  <c r="Y835" i="64"/>
  <c r="Y2427" i="64"/>
  <c r="Y2462" i="64" s="1"/>
  <c r="BU840" i="64"/>
  <c r="BU869" i="64" s="1"/>
  <c r="BU2432" i="64"/>
  <c r="BU2467" i="64" s="1"/>
  <c r="AW840" i="64"/>
  <c r="AW869" i="64" s="1"/>
  <c r="AW2432" i="64"/>
  <c r="AW2467" i="64" s="1"/>
  <c r="Y840" i="64"/>
  <c r="Y869" i="64" s="1"/>
  <c r="Y2432" i="64"/>
  <c r="Y2467" i="64" s="1"/>
  <c r="BV839" i="64"/>
  <c r="BV868" i="64" s="1"/>
  <c r="BV2431" i="64"/>
  <c r="BV2466" i="64" s="1"/>
  <c r="AX839" i="64"/>
  <c r="AX868" i="64" s="1"/>
  <c r="AX2431" i="64"/>
  <c r="AX2466" i="64" s="1"/>
  <c r="Z839" i="64"/>
  <c r="Z868" i="64" s="1"/>
  <c r="Z2431" i="64"/>
  <c r="Z2466" i="64" s="1"/>
  <c r="CB835" i="64"/>
  <c r="CB2427" i="64"/>
  <c r="CB2462" i="64" s="1"/>
  <c r="BL835" i="64"/>
  <c r="BL2427" i="64"/>
  <c r="BL2462" i="64" s="1"/>
  <c r="AV835" i="64"/>
  <c r="AV2427" i="64"/>
  <c r="AV2462" i="64" s="1"/>
  <c r="AF835" i="64"/>
  <c r="AF2427" i="64"/>
  <c r="AF2462" i="64" s="1"/>
  <c r="CJ840" i="64"/>
  <c r="CJ869" i="64" s="1"/>
  <c r="CJ2432" i="64"/>
  <c r="CJ2467" i="64" s="1"/>
  <c r="CB840" i="64"/>
  <c r="CB869" i="64" s="1"/>
  <c r="CB2432" i="64"/>
  <c r="CB2467" i="64" s="1"/>
  <c r="BT840" i="64"/>
  <c r="BT869" i="64" s="1"/>
  <c r="BT2432" i="64"/>
  <c r="BT2467" i="64" s="1"/>
  <c r="BD840" i="64"/>
  <c r="BD869" i="64" s="1"/>
  <c r="BD2432" i="64"/>
  <c r="BD2467" i="64" s="1"/>
  <c r="AN840" i="64"/>
  <c r="AN869" i="64" s="1"/>
  <c r="AN2432" i="64"/>
  <c r="AN2467" i="64" s="1"/>
  <c r="AF840" i="64"/>
  <c r="AF869" i="64" s="1"/>
  <c r="AF2432" i="64"/>
  <c r="AF2467" i="64" s="1"/>
  <c r="X840" i="64"/>
  <c r="X869" i="64" s="1"/>
  <c r="X2432" i="64"/>
  <c r="X2467" i="64" s="1"/>
  <c r="CC839" i="64"/>
  <c r="CC868" i="64" s="1"/>
  <c r="CC2431" i="64"/>
  <c r="CC2466" i="64" s="1"/>
  <c r="BU839" i="64"/>
  <c r="BU868" i="64" s="1"/>
  <c r="BU2431" i="64"/>
  <c r="BU2466" i="64" s="1"/>
  <c r="BM839" i="64"/>
  <c r="BM868" i="64" s="1"/>
  <c r="BM2431" i="64"/>
  <c r="BM2466" i="64" s="1"/>
  <c r="BE839" i="64"/>
  <c r="BE868" i="64" s="1"/>
  <c r="BE2431" i="64"/>
  <c r="BE2466" i="64" s="1"/>
  <c r="AW839" i="64"/>
  <c r="AW868" i="64" s="1"/>
  <c r="AW2431" i="64"/>
  <c r="AW2466" i="64" s="1"/>
  <c r="AO839" i="64"/>
  <c r="AO868" i="64" s="1"/>
  <c r="AO2431" i="64"/>
  <c r="AO2466" i="64" s="1"/>
  <c r="AG839" i="64"/>
  <c r="AG868" i="64" s="1"/>
  <c r="AG2431" i="64"/>
  <c r="AG2466" i="64" s="1"/>
  <c r="Y839" i="64"/>
  <c r="Y868" i="64" s="1"/>
  <c r="Y2431" i="64"/>
  <c r="Y2466" i="64" s="1"/>
  <c r="BQ835" i="64"/>
  <c r="BQ2427" i="64"/>
  <c r="BQ2462" i="64" s="1"/>
  <c r="CG840" i="64"/>
  <c r="CG869" i="64" s="1"/>
  <c r="CG2432" i="64"/>
  <c r="CG2467" i="64" s="1"/>
  <c r="U840" i="64"/>
  <c r="U869" i="64" s="1"/>
  <c r="U2432" i="64"/>
  <c r="U2467" i="64" s="1"/>
  <c r="CC835" i="64"/>
  <c r="CC2427" i="64"/>
  <c r="CC2462" i="64" s="1"/>
  <c r="BE835" i="64"/>
  <c r="BE2427" i="64"/>
  <c r="BE2462" i="64" s="1"/>
  <c r="AG835" i="64"/>
  <c r="AG2427" i="64"/>
  <c r="AG2462" i="64" s="1"/>
  <c r="CC840" i="64"/>
  <c r="CC869" i="64" s="1"/>
  <c r="CC2432" i="64"/>
  <c r="CC2467" i="64" s="1"/>
  <c r="BE840" i="64"/>
  <c r="BE869" i="64" s="1"/>
  <c r="BE2432" i="64"/>
  <c r="BE2467" i="64" s="1"/>
  <c r="AG840" i="64"/>
  <c r="AG869" i="64" s="1"/>
  <c r="AG2432" i="64"/>
  <c r="AG2467" i="64" s="1"/>
  <c r="CD839" i="64"/>
  <c r="CD868" i="64" s="1"/>
  <c r="CD2431" i="64"/>
  <c r="CD2466" i="64" s="1"/>
  <c r="BF839" i="64"/>
  <c r="BF868" i="64" s="1"/>
  <c r="BF2431" i="64"/>
  <c r="BF2466" i="64" s="1"/>
  <c r="AH839" i="64"/>
  <c r="AH868" i="64" s="1"/>
  <c r="AH2431" i="64"/>
  <c r="AH2466" i="64" s="1"/>
  <c r="CJ835" i="64"/>
  <c r="CJ2427" i="64"/>
  <c r="CJ2462" i="64" s="1"/>
  <c r="BT835" i="64"/>
  <c r="BT2427" i="64"/>
  <c r="BT2462" i="64" s="1"/>
  <c r="BD835" i="64"/>
  <c r="BD2427" i="64"/>
  <c r="BD2462" i="64" s="1"/>
  <c r="AN835" i="64"/>
  <c r="AN2427" i="64"/>
  <c r="AN2462" i="64" s="1"/>
  <c r="X835" i="64"/>
  <c r="X2427" i="64"/>
  <c r="X2462" i="64" s="1"/>
  <c r="BL840" i="64"/>
  <c r="BL869" i="64" s="1"/>
  <c r="BL2432" i="64"/>
  <c r="BL2467" i="64" s="1"/>
  <c r="AV840" i="64"/>
  <c r="AV869" i="64" s="1"/>
  <c r="AV2432" i="64"/>
  <c r="AV2467" i="64" s="1"/>
  <c r="CK839" i="64"/>
  <c r="CK868" i="64" s="1"/>
  <c r="CK2431" i="64"/>
  <c r="CK2466" i="64" s="1"/>
  <c r="CI835" i="64"/>
  <c r="CI2427" i="64"/>
  <c r="CI2462" i="64" s="1"/>
  <c r="CA835" i="64"/>
  <c r="CA2427" i="64"/>
  <c r="CA2462" i="64" s="1"/>
  <c r="BS835" i="64"/>
  <c r="BS2427" i="64"/>
  <c r="BS2462" i="64" s="1"/>
  <c r="BK835" i="64"/>
  <c r="BK2427" i="64"/>
  <c r="BK2462" i="64" s="1"/>
  <c r="BC835" i="64"/>
  <c r="BC2427" i="64"/>
  <c r="BC2462" i="64" s="1"/>
  <c r="AU835" i="64"/>
  <c r="AU2427" i="64"/>
  <c r="AU2462" i="64" s="1"/>
  <c r="AM835" i="64"/>
  <c r="AM2427" i="64"/>
  <c r="AM2462" i="64" s="1"/>
  <c r="AE835" i="64"/>
  <c r="AE2427" i="64"/>
  <c r="AE2462" i="64" s="1"/>
  <c r="W835" i="64"/>
  <c r="W2427" i="64"/>
  <c r="W2462" i="64" s="1"/>
  <c r="CI840" i="64"/>
  <c r="CI869" i="64" s="1"/>
  <c r="CI2432" i="64"/>
  <c r="CI2467" i="64" s="1"/>
  <c r="CA840" i="64"/>
  <c r="CA869" i="64" s="1"/>
  <c r="CA2432" i="64"/>
  <c r="CA2467" i="64" s="1"/>
  <c r="BS840" i="64"/>
  <c r="BS869" i="64" s="1"/>
  <c r="BS2432" i="64"/>
  <c r="BS2467" i="64" s="1"/>
  <c r="BK840" i="64"/>
  <c r="BK869" i="64" s="1"/>
  <c r="BK2432" i="64"/>
  <c r="BK2467" i="64" s="1"/>
  <c r="BC840" i="64"/>
  <c r="BC869" i="64" s="1"/>
  <c r="BC2432" i="64"/>
  <c r="BC2467" i="64" s="1"/>
  <c r="AU840" i="64"/>
  <c r="AU869" i="64" s="1"/>
  <c r="AU2432" i="64"/>
  <c r="AU2467" i="64" s="1"/>
  <c r="AM840" i="64"/>
  <c r="AM869" i="64" s="1"/>
  <c r="AM2432" i="64"/>
  <c r="AM2467" i="64" s="1"/>
  <c r="AE840" i="64"/>
  <c r="AE869" i="64" s="1"/>
  <c r="AE2432" i="64"/>
  <c r="AE2467" i="64" s="1"/>
  <c r="W840" i="64"/>
  <c r="W869" i="64" s="1"/>
  <c r="W2432" i="64"/>
  <c r="W2467" i="64" s="1"/>
  <c r="CJ839" i="64"/>
  <c r="CJ868" i="64" s="1"/>
  <c r="CJ2431" i="64"/>
  <c r="CJ2466" i="64" s="1"/>
  <c r="CB839" i="64"/>
  <c r="CB868" i="64" s="1"/>
  <c r="CB2431" i="64"/>
  <c r="CB2466" i="64" s="1"/>
  <c r="BT839" i="64"/>
  <c r="BT868" i="64" s="1"/>
  <c r="BT2431" i="64"/>
  <c r="BT2466" i="64" s="1"/>
  <c r="BL839" i="64"/>
  <c r="BL868" i="64" s="1"/>
  <c r="BL2431" i="64"/>
  <c r="BL2466" i="64" s="1"/>
  <c r="BD839" i="64"/>
  <c r="BD868" i="64" s="1"/>
  <c r="BD2431" i="64"/>
  <c r="BD2466" i="64" s="1"/>
  <c r="AV839" i="64"/>
  <c r="AV868" i="64" s="1"/>
  <c r="AV2431" i="64"/>
  <c r="AV2466" i="64" s="1"/>
  <c r="AN839" i="64"/>
  <c r="AN868" i="64" s="1"/>
  <c r="AN2431" i="64"/>
  <c r="AN2466" i="64" s="1"/>
  <c r="AF839" i="64"/>
  <c r="AF868" i="64" s="1"/>
  <c r="AF2431" i="64"/>
  <c r="AF2466" i="64" s="1"/>
  <c r="X839" i="64"/>
  <c r="X868" i="64" s="1"/>
  <c r="X2431" i="64"/>
  <c r="X2466" i="64" s="1"/>
  <c r="CH835" i="64"/>
  <c r="CH2427" i="64"/>
  <c r="CH2462" i="64" s="1"/>
  <c r="BZ835" i="64"/>
  <c r="BZ2427" i="64"/>
  <c r="BZ2462" i="64" s="1"/>
  <c r="BR835" i="64"/>
  <c r="BR2427" i="64"/>
  <c r="BR2462" i="64" s="1"/>
  <c r="BJ835" i="64"/>
  <c r="BJ2427" i="64"/>
  <c r="BJ2462" i="64" s="1"/>
  <c r="BB835" i="64"/>
  <c r="BB2427" i="64"/>
  <c r="BB2462" i="64" s="1"/>
  <c r="AT835" i="64"/>
  <c r="AT2427" i="64"/>
  <c r="AT2462" i="64" s="1"/>
  <c r="AL835" i="64"/>
  <c r="AL2427" i="64"/>
  <c r="AL2462" i="64" s="1"/>
  <c r="AD835" i="64"/>
  <c r="AD2427" i="64"/>
  <c r="AD2462" i="64" s="1"/>
  <c r="V835" i="64"/>
  <c r="V2427" i="64"/>
  <c r="V2462" i="64" s="1"/>
  <c r="CH840" i="64"/>
  <c r="CH869" i="64" s="1"/>
  <c r="CH2432" i="64"/>
  <c r="CH2467" i="64" s="1"/>
  <c r="BZ840" i="64"/>
  <c r="BZ869" i="64" s="1"/>
  <c r="BZ2432" i="64"/>
  <c r="BZ2467" i="64" s="1"/>
  <c r="BR840" i="64"/>
  <c r="BR869" i="64" s="1"/>
  <c r="BR2432" i="64"/>
  <c r="BR2467" i="64" s="1"/>
  <c r="BJ840" i="64"/>
  <c r="BJ869" i="64" s="1"/>
  <c r="BJ2432" i="64"/>
  <c r="BJ2467" i="64" s="1"/>
  <c r="BB840" i="64"/>
  <c r="BB869" i="64" s="1"/>
  <c r="BB2432" i="64"/>
  <c r="BB2467" i="64" s="1"/>
  <c r="AT840" i="64"/>
  <c r="AT869" i="64" s="1"/>
  <c r="AT2432" i="64"/>
  <c r="AT2467" i="64" s="1"/>
  <c r="AL840" i="64"/>
  <c r="AL869" i="64" s="1"/>
  <c r="AL2432" i="64"/>
  <c r="AL2467" i="64" s="1"/>
  <c r="AD840" i="64"/>
  <c r="AD869" i="64" s="1"/>
  <c r="AD2432" i="64"/>
  <c r="AD2467" i="64" s="1"/>
  <c r="V840" i="64"/>
  <c r="V869" i="64" s="1"/>
  <c r="V2432" i="64"/>
  <c r="V2467" i="64" s="1"/>
  <c r="CI839" i="64"/>
  <c r="CI868" i="64" s="1"/>
  <c r="CI2431" i="64"/>
  <c r="CI2466" i="64" s="1"/>
  <c r="CA839" i="64"/>
  <c r="CA868" i="64" s="1"/>
  <c r="CA2431" i="64"/>
  <c r="CA2466" i="64" s="1"/>
  <c r="BS839" i="64"/>
  <c r="BS868" i="64" s="1"/>
  <c r="BS2431" i="64"/>
  <c r="BS2466" i="64" s="1"/>
  <c r="BK839" i="64"/>
  <c r="BK868" i="64" s="1"/>
  <c r="BK2431" i="64"/>
  <c r="BK2466" i="64" s="1"/>
  <c r="BC839" i="64"/>
  <c r="BC868" i="64" s="1"/>
  <c r="BC2431" i="64"/>
  <c r="BC2466" i="64" s="1"/>
  <c r="AU839" i="64"/>
  <c r="AU868" i="64" s="1"/>
  <c r="AU2431" i="64"/>
  <c r="AU2466" i="64" s="1"/>
  <c r="AM839" i="64"/>
  <c r="AM868" i="64" s="1"/>
  <c r="AM2431" i="64"/>
  <c r="AM2466" i="64" s="1"/>
  <c r="AE839" i="64"/>
  <c r="AE868" i="64" s="1"/>
  <c r="AE2431" i="64"/>
  <c r="AE2466" i="64" s="1"/>
  <c r="W839" i="64"/>
  <c r="W868" i="64" s="1"/>
  <c r="W2431" i="64"/>
  <c r="W2466" i="64" s="1"/>
  <c r="BI835" i="64"/>
  <c r="BI2427" i="64"/>
  <c r="BI2462" i="64" s="1"/>
  <c r="BY840" i="64"/>
  <c r="BY869" i="64" s="1"/>
  <c r="BY2432" i="64"/>
  <c r="BY2467" i="64" s="1"/>
  <c r="AK840" i="64"/>
  <c r="AK869" i="64" s="1"/>
  <c r="AK2432" i="64"/>
  <c r="AK2467" i="64" s="1"/>
  <c r="BJ839" i="64"/>
  <c r="BJ868" i="64" s="1"/>
  <c r="BJ2431" i="64"/>
  <c r="BJ2466" i="64" s="1"/>
  <c r="AD839" i="64"/>
  <c r="AD868" i="64" s="1"/>
  <c r="AD2431" i="64"/>
  <c r="AD2466" i="64" s="1"/>
  <c r="BY835" i="64"/>
  <c r="BY2427" i="64"/>
  <c r="BY2462" i="64" s="1"/>
  <c r="U835" i="64"/>
  <c r="U2427" i="64"/>
  <c r="U2462" i="64" s="1"/>
  <c r="BA840" i="64"/>
  <c r="BA869" i="64" s="1"/>
  <c r="BA2432" i="64"/>
  <c r="BA2467" i="64" s="1"/>
  <c r="BR839" i="64"/>
  <c r="BR868" i="64" s="1"/>
  <c r="BR2431" i="64"/>
  <c r="BR2466" i="64" s="1"/>
  <c r="AL839" i="64"/>
  <c r="AL868" i="64" s="1"/>
  <c r="AL2431" i="64"/>
  <c r="AL2466" i="64" s="1"/>
  <c r="CF835" i="64"/>
  <c r="CF2427" i="64"/>
  <c r="CF2462" i="64" s="1"/>
  <c r="BP835" i="64"/>
  <c r="BP2427" i="64"/>
  <c r="BP2462" i="64" s="1"/>
  <c r="AR835" i="64"/>
  <c r="AR2427" i="64"/>
  <c r="AR2462" i="64" s="1"/>
  <c r="T835" i="64"/>
  <c r="T2427" i="64"/>
  <c r="T2462" i="64" s="1"/>
  <c r="BP840" i="64"/>
  <c r="BP869" i="64" s="1"/>
  <c r="BP2432" i="64"/>
  <c r="BP2467" i="64" s="1"/>
  <c r="AR840" i="64"/>
  <c r="AR869" i="64" s="1"/>
  <c r="AR2432" i="64"/>
  <c r="AR2467" i="64" s="1"/>
  <c r="T840" i="64"/>
  <c r="T869" i="64" s="1"/>
  <c r="T2432" i="64"/>
  <c r="T2467" i="64" s="1"/>
  <c r="BQ839" i="64"/>
  <c r="BQ868" i="64" s="1"/>
  <c r="BQ2431" i="64"/>
  <c r="BQ2466" i="64" s="1"/>
  <c r="AS839" i="64"/>
  <c r="AS868" i="64" s="1"/>
  <c r="AS2431" i="64"/>
  <c r="AS2466" i="64" s="1"/>
  <c r="U839" i="64"/>
  <c r="U868" i="64" s="1"/>
  <c r="U2431" i="64"/>
  <c r="U2466" i="64" s="1"/>
  <c r="AK835" i="64"/>
  <c r="AK2427" i="64"/>
  <c r="AK2462" i="64" s="1"/>
  <c r="BI840" i="64"/>
  <c r="BI869" i="64" s="1"/>
  <c r="BI2432" i="64"/>
  <c r="BI2467" i="64" s="1"/>
  <c r="BZ839" i="64"/>
  <c r="BZ868" i="64" s="1"/>
  <c r="BZ2431" i="64"/>
  <c r="BZ2466" i="64" s="1"/>
  <c r="AT839" i="64"/>
  <c r="AT868" i="64" s="1"/>
  <c r="AT2431" i="64"/>
  <c r="AT2466" i="64" s="1"/>
  <c r="V839" i="64"/>
  <c r="V868" i="64" s="1"/>
  <c r="V2431" i="64"/>
  <c r="V2466" i="64" s="1"/>
  <c r="BH835" i="64"/>
  <c r="BH2427" i="64"/>
  <c r="BH2462" i="64" s="1"/>
  <c r="AB835" i="64"/>
  <c r="AB2427" i="64"/>
  <c r="AB2462" i="64" s="1"/>
  <c r="BX840" i="64"/>
  <c r="BX869" i="64" s="1"/>
  <c r="BX2432" i="64"/>
  <c r="BX2467" i="64" s="1"/>
  <c r="AZ840" i="64"/>
  <c r="AZ869" i="64" s="1"/>
  <c r="AZ2432" i="64"/>
  <c r="AZ2467" i="64" s="1"/>
  <c r="AB840" i="64"/>
  <c r="AB869" i="64" s="1"/>
  <c r="AB2432" i="64"/>
  <c r="AB2467" i="64" s="1"/>
  <c r="CG839" i="64"/>
  <c r="CG868" i="64" s="1"/>
  <c r="CG2431" i="64"/>
  <c r="CG2466" i="64" s="1"/>
  <c r="BI839" i="64"/>
  <c r="BI868" i="64" s="1"/>
  <c r="BI2431" i="64"/>
  <c r="BI2466" i="64" s="1"/>
  <c r="AK839" i="64"/>
  <c r="AK868" i="64" s="1"/>
  <c r="AK2431" i="64"/>
  <c r="AK2466" i="64" s="1"/>
  <c r="BW835" i="64"/>
  <c r="BW2427" i="64"/>
  <c r="BW2462" i="64" s="1"/>
  <c r="BG835" i="64"/>
  <c r="BG2427" i="64"/>
  <c r="BG2462" i="64" s="1"/>
  <c r="AQ835" i="64"/>
  <c r="AQ2427" i="64"/>
  <c r="AQ2462" i="64" s="1"/>
  <c r="AA835" i="64"/>
  <c r="AA2427" i="64"/>
  <c r="AA2462" i="64" s="1"/>
  <c r="CE840" i="64"/>
  <c r="CE869" i="64" s="1"/>
  <c r="CE2432" i="64"/>
  <c r="CE2467" i="64" s="1"/>
  <c r="BO840" i="64"/>
  <c r="BO869" i="64" s="1"/>
  <c r="BO2432" i="64"/>
  <c r="BO2467" i="64" s="1"/>
  <c r="AY840" i="64"/>
  <c r="AY869" i="64" s="1"/>
  <c r="AY2432" i="64"/>
  <c r="AY2467" i="64" s="1"/>
  <c r="AI840" i="64"/>
  <c r="AI869" i="64" s="1"/>
  <c r="AI2432" i="64"/>
  <c r="AI2467" i="64" s="1"/>
  <c r="CF839" i="64"/>
  <c r="CF868" i="64" s="1"/>
  <c r="CF2431" i="64"/>
  <c r="CF2466" i="64" s="1"/>
  <c r="BX839" i="64"/>
  <c r="BX868" i="64" s="1"/>
  <c r="BX2431" i="64"/>
  <c r="BX2466" i="64" s="1"/>
  <c r="BH839" i="64"/>
  <c r="BH868" i="64" s="1"/>
  <c r="BH2431" i="64"/>
  <c r="BH2466" i="64" s="1"/>
  <c r="AZ839" i="64"/>
  <c r="AZ868" i="64" s="1"/>
  <c r="AZ2431" i="64"/>
  <c r="AZ2466" i="64" s="1"/>
  <c r="AR839" i="64"/>
  <c r="AR868" i="64" s="1"/>
  <c r="AR2431" i="64"/>
  <c r="AR2466" i="64" s="1"/>
  <c r="AJ839" i="64"/>
  <c r="AJ868" i="64" s="1"/>
  <c r="AJ2431" i="64"/>
  <c r="AJ2466" i="64" s="1"/>
  <c r="AB839" i="64"/>
  <c r="AB868" i="64" s="1"/>
  <c r="AB2431" i="64"/>
  <c r="AB2466" i="64" s="1"/>
  <c r="T839" i="64"/>
  <c r="T868" i="64" s="1"/>
  <c r="T2431" i="64"/>
  <c r="T2466" i="64" s="1"/>
  <c r="CC865" i="64"/>
  <c r="Y865" i="64"/>
  <c r="BU865" i="64"/>
  <c r="CJ865" i="64"/>
  <c r="CB865" i="64"/>
  <c r="BT865" i="64"/>
  <c r="BL865" i="64"/>
  <c r="BD865" i="64"/>
  <c r="AV865" i="64"/>
  <c r="AN865" i="64"/>
  <c r="AF865" i="64"/>
  <c r="X865" i="64"/>
  <c r="AW865" i="64"/>
  <c r="CI865" i="64"/>
  <c r="CA865" i="64"/>
  <c r="BS865" i="64"/>
  <c r="BK865" i="64"/>
  <c r="BC865" i="64"/>
  <c r="AU865" i="64"/>
  <c r="AM865" i="64"/>
  <c r="AE865" i="64"/>
  <c r="W865" i="64"/>
  <c r="CH865" i="64"/>
  <c r="BZ865" i="64"/>
  <c r="BR865" i="64"/>
  <c r="BJ865" i="64"/>
  <c r="BB865" i="64"/>
  <c r="AT865" i="64"/>
  <c r="AL865" i="64"/>
  <c r="AD865" i="64"/>
  <c r="V865" i="64"/>
  <c r="CK865" i="64"/>
  <c r="AG865" i="64"/>
  <c r="CG865" i="64"/>
  <c r="BY865" i="64"/>
  <c r="BQ865" i="64"/>
  <c r="BI865" i="64"/>
  <c r="BA865" i="64"/>
  <c r="AS865" i="64"/>
  <c r="AK865" i="64"/>
  <c r="AC865" i="64"/>
  <c r="U865" i="64"/>
  <c r="BM865" i="64"/>
  <c r="CF865" i="64"/>
  <c r="BX865" i="64"/>
  <c r="BP865" i="64"/>
  <c r="BH865" i="64"/>
  <c r="AZ865" i="64"/>
  <c r="AR865" i="64"/>
  <c r="AJ865" i="64"/>
  <c r="AB865" i="64"/>
  <c r="T865" i="64"/>
  <c r="BE865" i="64"/>
  <c r="CE865" i="64"/>
  <c r="BW865" i="64"/>
  <c r="BO865" i="64"/>
  <c r="BG865" i="64"/>
  <c r="AY865" i="64"/>
  <c r="AQ865" i="64"/>
  <c r="AI865" i="64"/>
  <c r="AA865" i="64"/>
  <c r="AO865" i="64"/>
  <c r="CD865" i="64"/>
  <c r="BV865" i="64"/>
  <c r="BN865" i="64"/>
  <c r="BF865" i="64"/>
  <c r="AX865" i="64"/>
  <c r="AP865" i="64"/>
  <c r="AH865" i="64"/>
  <c r="Z865" i="64"/>
  <c r="AV2681" i="64"/>
  <c r="AV579" i="64"/>
  <c r="AV2708" i="64"/>
  <c r="AV2720" i="64" s="1"/>
  <c r="BT2686" i="64"/>
  <c r="BT2713" i="64"/>
  <c r="BT584" i="64"/>
  <c r="AN2686" i="64"/>
  <c r="AN2713" i="64"/>
  <c r="AN584" i="64"/>
  <c r="BM2685" i="64"/>
  <c r="BM583" i="64"/>
  <c r="BM2712" i="64"/>
  <c r="CD2682" i="64"/>
  <c r="CD2709" i="64"/>
  <c r="CD580" i="64"/>
  <c r="AH2682" i="64"/>
  <c r="AH2709" i="64"/>
  <c r="AH580" i="64"/>
  <c r="CI2681" i="64"/>
  <c r="CI2708" i="64"/>
  <c r="CI2720" i="64" s="1"/>
  <c r="CI579" i="64"/>
  <c r="CA2681" i="64"/>
  <c r="CA2708" i="64"/>
  <c r="CA2720" i="64" s="1"/>
  <c r="CA579" i="64"/>
  <c r="BS2681" i="64"/>
  <c r="BS2708" i="64"/>
  <c r="BS2720" i="64" s="1"/>
  <c r="BS579" i="64"/>
  <c r="BK2681" i="64"/>
  <c r="BK2708" i="64"/>
  <c r="BK2720" i="64" s="1"/>
  <c r="BK579" i="64"/>
  <c r="BC2681" i="64"/>
  <c r="BC2708" i="64"/>
  <c r="BC2720" i="64" s="1"/>
  <c r="BC579" i="64"/>
  <c r="AU2681" i="64"/>
  <c r="AU2708" i="64"/>
  <c r="AU2720" i="64" s="1"/>
  <c r="AU579" i="64"/>
  <c r="AM2681" i="64"/>
  <c r="AM2708" i="64"/>
  <c r="AM2720" i="64" s="1"/>
  <c r="AM579" i="64"/>
  <c r="AE2681" i="64"/>
  <c r="AE2708" i="64"/>
  <c r="AE2720" i="64" s="1"/>
  <c r="AE579" i="64"/>
  <c r="W2681" i="64"/>
  <c r="W2708" i="64"/>
  <c r="W2720" i="64" s="1"/>
  <c r="W579" i="64"/>
  <c r="CI2686" i="64"/>
  <c r="CI2713" i="64"/>
  <c r="CI584" i="64"/>
  <c r="CA2686" i="64"/>
  <c r="CA2713" i="64"/>
  <c r="CA584" i="64"/>
  <c r="BS2686" i="64"/>
  <c r="BS2713" i="64"/>
  <c r="BS584" i="64"/>
  <c r="BK2686" i="64"/>
  <c r="BK2713" i="64"/>
  <c r="BK584" i="64"/>
  <c r="BC2686" i="64"/>
  <c r="BC2713" i="64"/>
  <c r="BC584" i="64"/>
  <c r="AU2686" i="64"/>
  <c r="AU2713" i="64"/>
  <c r="AU584" i="64"/>
  <c r="AM2686" i="64"/>
  <c r="AM2713" i="64"/>
  <c r="AM584" i="64"/>
  <c r="AE2686" i="64"/>
  <c r="AE2713" i="64"/>
  <c r="AE584" i="64"/>
  <c r="W2686" i="64"/>
  <c r="W2713" i="64"/>
  <c r="W584" i="64"/>
  <c r="CJ2685" i="64"/>
  <c r="CJ2712" i="64"/>
  <c r="CJ583" i="64"/>
  <c r="CB2685" i="64"/>
  <c r="CB2712" i="64"/>
  <c r="CB583" i="64"/>
  <c r="BT2685" i="64"/>
  <c r="BT2712" i="64"/>
  <c r="BT583" i="64"/>
  <c r="BL2685" i="64"/>
  <c r="BL2712" i="64"/>
  <c r="BL583" i="64"/>
  <c r="BD2685" i="64"/>
  <c r="BD2712" i="64"/>
  <c r="BD583" i="64"/>
  <c r="AV2685" i="64"/>
  <c r="AV2712" i="64"/>
  <c r="AV583" i="64"/>
  <c r="AN2685" i="64"/>
  <c r="AN2712" i="64"/>
  <c r="AN583" i="64"/>
  <c r="AF2685" i="64"/>
  <c r="AF2712" i="64"/>
  <c r="AF583" i="64"/>
  <c r="X2685" i="64"/>
  <c r="X2712" i="64"/>
  <c r="X583" i="64"/>
  <c r="CK2682" i="64"/>
  <c r="CK2709" i="64"/>
  <c r="CK580" i="64"/>
  <c r="CC2682" i="64"/>
  <c r="CC2709" i="64"/>
  <c r="CC580" i="64"/>
  <c r="BU2682" i="64"/>
  <c r="BU2709" i="64"/>
  <c r="BU580" i="64"/>
  <c r="BM2682" i="64"/>
  <c r="BM580" i="64"/>
  <c r="BM2709" i="64"/>
  <c r="BE2682" i="64"/>
  <c r="BE2709" i="64"/>
  <c r="BE580" i="64"/>
  <c r="AW2682" i="64"/>
  <c r="AW2709" i="64"/>
  <c r="AW580" i="64"/>
  <c r="AO2682" i="64"/>
  <c r="AO2709" i="64"/>
  <c r="AO580" i="64"/>
  <c r="AG2682" i="64"/>
  <c r="AG2709" i="64"/>
  <c r="AG580" i="64"/>
  <c r="Y2682" i="64"/>
  <c r="Y2709" i="64"/>
  <c r="Y580" i="64"/>
  <c r="CB2681" i="64"/>
  <c r="CB2708" i="64"/>
  <c r="CB2720" i="64" s="1"/>
  <c r="CB579" i="64"/>
  <c r="X2681" i="64"/>
  <c r="X2708" i="64"/>
  <c r="X2720" i="64" s="1"/>
  <c r="X579" i="64"/>
  <c r="X2686" i="64"/>
  <c r="X2713" i="64"/>
  <c r="X584" i="64"/>
  <c r="AO2685" i="64"/>
  <c r="AO2712" i="64"/>
  <c r="AO583" i="64"/>
  <c r="BF2682" i="64"/>
  <c r="BF2709" i="64"/>
  <c r="BF580" i="64"/>
  <c r="BR2681" i="64"/>
  <c r="BR2708" i="64"/>
  <c r="BR2720" i="64" s="1"/>
  <c r="BR579" i="64"/>
  <c r="V2681" i="64"/>
  <c r="V2708" i="64"/>
  <c r="V2720" i="64" s="1"/>
  <c r="V579" i="64"/>
  <c r="BB2686" i="64"/>
  <c r="BB2713" i="64"/>
  <c r="BB584" i="64"/>
  <c r="CI2685" i="64"/>
  <c r="CI2712" i="64"/>
  <c r="CI583" i="64"/>
  <c r="CJ2682" i="64"/>
  <c r="CJ2709" i="64"/>
  <c r="CJ580" i="64"/>
  <c r="CG2681" i="64"/>
  <c r="CG2708" i="64"/>
  <c r="CG2720" i="64" s="1"/>
  <c r="CG579" i="64"/>
  <c r="BY2681" i="64"/>
  <c r="BY2708" i="64"/>
  <c r="BY2720" i="64" s="1"/>
  <c r="BY579" i="64"/>
  <c r="BY593" i="64" s="1"/>
  <c r="BQ2681" i="64"/>
  <c r="BQ2708" i="64"/>
  <c r="BQ2720" i="64" s="1"/>
  <c r="BQ579" i="64"/>
  <c r="AK2681" i="64"/>
  <c r="AK2708" i="64"/>
  <c r="AK2720" i="64" s="1"/>
  <c r="AK579" i="64"/>
  <c r="AC2681" i="64"/>
  <c r="AC2708" i="64"/>
  <c r="AC2720" i="64" s="1"/>
  <c r="AC579" i="64"/>
  <c r="U2681" i="64"/>
  <c r="U2708" i="64"/>
  <c r="U2720" i="64" s="1"/>
  <c r="U579" i="64"/>
  <c r="CG2686" i="64"/>
  <c r="CG2713" i="64"/>
  <c r="CG584" i="64"/>
  <c r="BY2686" i="64"/>
  <c r="BY2713" i="64"/>
  <c r="BY584" i="64"/>
  <c r="BQ2686" i="64"/>
  <c r="BQ2713" i="64"/>
  <c r="BQ584" i="64"/>
  <c r="BI2686" i="64"/>
  <c r="BI2713" i="64"/>
  <c r="BI584" i="64"/>
  <c r="BA2686" i="64"/>
  <c r="BA2713" i="64"/>
  <c r="BA584" i="64"/>
  <c r="AS2686" i="64"/>
  <c r="AS2713" i="64"/>
  <c r="AS584" i="64"/>
  <c r="AK2686" i="64"/>
  <c r="AK2713" i="64"/>
  <c r="AK584" i="64"/>
  <c r="AC2686" i="64"/>
  <c r="AC2713" i="64"/>
  <c r="AC584" i="64"/>
  <c r="U2686" i="64"/>
  <c r="U2713" i="64"/>
  <c r="U584" i="64"/>
  <c r="CH2685" i="64"/>
  <c r="CH2712" i="64"/>
  <c r="CH583" i="64"/>
  <c r="BZ2685" i="64"/>
  <c r="BZ2712" i="64"/>
  <c r="BZ583" i="64"/>
  <c r="BR2685" i="64"/>
  <c r="BR2712" i="64"/>
  <c r="BR583" i="64"/>
  <c r="BJ2685" i="64"/>
  <c r="BJ583" i="64"/>
  <c r="BJ2712" i="64"/>
  <c r="BB2685" i="64"/>
  <c r="BB2712" i="64"/>
  <c r="BB583" i="64"/>
  <c r="AT2685" i="64"/>
  <c r="AT2712" i="64"/>
  <c r="AT583" i="64"/>
  <c r="AL2685" i="64"/>
  <c r="AL2712" i="64"/>
  <c r="AL583" i="64"/>
  <c r="AD2685" i="64"/>
  <c r="AD2712" i="64"/>
  <c r="AD583" i="64"/>
  <c r="V2685" i="64"/>
  <c r="V2712" i="64"/>
  <c r="V583" i="64"/>
  <c r="CI2682" i="64"/>
  <c r="CI2709" i="64"/>
  <c r="CI580" i="64"/>
  <c r="CA2682" i="64"/>
  <c r="CA2709" i="64"/>
  <c r="CA580" i="64"/>
  <c r="BS2682" i="64"/>
  <c r="BS2709" i="64"/>
  <c r="BS580" i="64"/>
  <c r="BK2682" i="64"/>
  <c r="BK2709" i="64"/>
  <c r="BK580" i="64"/>
  <c r="BC2682" i="64"/>
  <c r="BC2709" i="64"/>
  <c r="BC580" i="64"/>
  <c r="AU2682" i="64"/>
  <c r="AU2709" i="64"/>
  <c r="AU580" i="64"/>
  <c r="AM2682" i="64"/>
  <c r="AM2709" i="64"/>
  <c r="AM580" i="64"/>
  <c r="AE2682" i="64"/>
  <c r="AE2709" i="64"/>
  <c r="AE580" i="64"/>
  <c r="W2682" i="64"/>
  <c r="W2709" i="64"/>
  <c r="W580" i="64"/>
  <c r="BT2681" i="64"/>
  <c r="BT2708" i="64"/>
  <c r="BT2720" i="64" s="1"/>
  <c r="BT579" i="64"/>
  <c r="AF2681" i="64"/>
  <c r="AF2708" i="64"/>
  <c r="AF2720" i="64" s="1"/>
  <c r="AF579" i="64"/>
  <c r="BD2686" i="64"/>
  <c r="BD2713" i="64"/>
  <c r="BD584" i="64"/>
  <c r="CC2685" i="64"/>
  <c r="CC2712" i="64"/>
  <c r="CC583" i="64"/>
  <c r="Y2685" i="64"/>
  <c r="Y2712" i="64"/>
  <c r="Y583" i="64"/>
  <c r="AP2682" i="64"/>
  <c r="AP2709" i="64"/>
  <c r="AP580" i="64"/>
  <c r="BJ2681" i="64"/>
  <c r="BJ2708" i="64"/>
  <c r="BJ2720" i="64" s="1"/>
  <c r="BJ579" i="64"/>
  <c r="AD2681" i="64"/>
  <c r="AD2708" i="64"/>
  <c r="AD2720" i="64" s="1"/>
  <c r="AD579" i="64"/>
  <c r="BJ2686" i="64"/>
  <c r="BJ584" i="64"/>
  <c r="BJ2713" i="64"/>
  <c r="V2686" i="64"/>
  <c r="V2713" i="64"/>
  <c r="V584" i="64"/>
  <c r="BC2685" i="64"/>
  <c r="BC2712" i="64"/>
  <c r="BC583" i="64"/>
  <c r="W2685" i="64"/>
  <c r="W2712" i="64"/>
  <c r="W583" i="64"/>
  <c r="BD2682" i="64"/>
  <c r="BD2709" i="64"/>
  <c r="BD580" i="64"/>
  <c r="X2682" i="64"/>
  <c r="X2709" i="64"/>
  <c r="X580" i="64"/>
  <c r="AS2681" i="64"/>
  <c r="AS2708" i="64"/>
  <c r="AS2720" i="64" s="1"/>
  <c r="AS579" i="64"/>
  <c r="CF2681" i="64"/>
  <c r="CF2708" i="64"/>
  <c r="CF2720" i="64" s="1"/>
  <c r="CF579" i="64"/>
  <c r="BX2681" i="64"/>
  <c r="BX2708" i="64"/>
  <c r="BX2720" i="64" s="1"/>
  <c r="BX579" i="64"/>
  <c r="BP2681" i="64"/>
  <c r="BP2708" i="64"/>
  <c r="BP2720" i="64" s="1"/>
  <c r="BP579" i="64"/>
  <c r="BH2681" i="64"/>
  <c r="BH2708" i="64"/>
  <c r="BH2720" i="64" s="1"/>
  <c r="BH579" i="64"/>
  <c r="AZ2681" i="64"/>
  <c r="AZ2708" i="64"/>
  <c r="AZ2720" i="64" s="1"/>
  <c r="AZ579" i="64"/>
  <c r="AR2681" i="64"/>
  <c r="AR2708" i="64"/>
  <c r="AR2720" i="64" s="1"/>
  <c r="AR579" i="64"/>
  <c r="AJ2681" i="64"/>
  <c r="AJ2708" i="64"/>
  <c r="AJ2720" i="64" s="1"/>
  <c r="AJ579" i="64"/>
  <c r="AB2681" i="64"/>
  <c r="AB2708" i="64"/>
  <c r="AB2720" i="64" s="1"/>
  <c r="AB579" i="64"/>
  <c r="T2681" i="64"/>
  <c r="T2708" i="64"/>
  <c r="T2720" i="64" s="1"/>
  <c r="T579" i="64"/>
  <c r="CF2686" i="64"/>
  <c r="CF2713" i="64"/>
  <c r="CF584" i="64"/>
  <c r="BX2686" i="64"/>
  <c r="BX2713" i="64"/>
  <c r="BX584" i="64"/>
  <c r="BP2686" i="64"/>
  <c r="BP2713" i="64"/>
  <c r="BP584" i="64"/>
  <c r="BH2686" i="64"/>
  <c r="BH2713" i="64"/>
  <c r="BH584" i="64"/>
  <c r="AZ2686" i="64"/>
  <c r="AZ2713" i="64"/>
  <c r="AZ584" i="64"/>
  <c r="AR2686" i="64"/>
  <c r="AR2713" i="64"/>
  <c r="AR584" i="64"/>
  <c r="AJ2686" i="64"/>
  <c r="AJ2713" i="64"/>
  <c r="AJ584" i="64"/>
  <c r="AB2686" i="64"/>
  <c r="AB2713" i="64"/>
  <c r="AB584" i="64"/>
  <c r="T2686" i="64"/>
  <c r="T2713" i="64"/>
  <c r="T584" i="64"/>
  <c r="CG2685" i="64"/>
  <c r="CG2712" i="64"/>
  <c r="CG583" i="64"/>
  <c r="BY2685" i="64"/>
  <c r="BY2712" i="64"/>
  <c r="BY583" i="64"/>
  <c r="BQ2685" i="64"/>
  <c r="BQ2712" i="64"/>
  <c r="BQ583" i="64"/>
  <c r="BI2685" i="64"/>
  <c r="BI2712" i="64"/>
  <c r="BI583" i="64"/>
  <c r="BA2685" i="64"/>
  <c r="BA2712" i="64"/>
  <c r="BA583" i="64"/>
  <c r="AS2685" i="64"/>
  <c r="AS2712" i="64"/>
  <c r="AS583" i="64"/>
  <c r="AK2685" i="64"/>
  <c r="AK2712" i="64"/>
  <c r="AK583" i="64"/>
  <c r="AC2685" i="64"/>
  <c r="AC2712" i="64"/>
  <c r="AC583" i="64"/>
  <c r="U2685" i="64"/>
  <c r="U2712" i="64"/>
  <c r="U583" i="64"/>
  <c r="CH2682" i="64"/>
  <c r="CH580" i="64"/>
  <c r="CH2709" i="64"/>
  <c r="BZ2682" i="64"/>
  <c r="BZ2709" i="64"/>
  <c r="BZ580" i="64"/>
  <c r="BR2682" i="64"/>
  <c r="BR2709" i="64"/>
  <c r="BR580" i="64"/>
  <c r="BJ2682" i="64"/>
  <c r="BJ2709" i="64"/>
  <c r="BJ580" i="64"/>
  <c r="BB2682" i="64"/>
  <c r="BB2709" i="64"/>
  <c r="BB580" i="64"/>
  <c r="AT2682" i="64"/>
  <c r="AT2709" i="64"/>
  <c r="AT580" i="64"/>
  <c r="AL2682" i="64"/>
  <c r="AL2709" i="64"/>
  <c r="AL580" i="64"/>
  <c r="AD2682" i="64"/>
  <c r="AD2709" i="64"/>
  <c r="AD580" i="64"/>
  <c r="V2682" i="64"/>
  <c r="V2709" i="64"/>
  <c r="V580" i="64"/>
  <c r="CJ2681" i="64"/>
  <c r="CJ2708" i="64"/>
  <c r="CJ2720" i="64" s="1"/>
  <c r="CJ579" i="64"/>
  <c r="AN2681" i="64"/>
  <c r="AN2708" i="64"/>
  <c r="AN2720" i="64" s="1"/>
  <c r="AN579" i="64"/>
  <c r="BL2686" i="64"/>
  <c r="BL2713" i="64"/>
  <c r="BL584" i="64"/>
  <c r="CK2685" i="64"/>
  <c r="CK2712" i="64"/>
  <c r="CK583" i="64"/>
  <c r="AW2685" i="64"/>
  <c r="AW2712" i="64"/>
  <c r="AW583" i="64"/>
  <c r="BV2682" i="64"/>
  <c r="BV2709" i="64"/>
  <c r="BV580" i="64"/>
  <c r="Z2682" i="64"/>
  <c r="Z2709" i="64"/>
  <c r="Z580" i="64"/>
  <c r="BZ2681" i="64"/>
  <c r="BZ2708" i="64"/>
  <c r="BZ2720" i="64" s="1"/>
  <c r="BZ579" i="64"/>
  <c r="BB2681" i="64"/>
  <c r="BB2708" i="64"/>
  <c r="BB2720" i="64" s="1"/>
  <c r="BB579" i="64"/>
  <c r="CH2686" i="64"/>
  <c r="CH2713" i="64"/>
  <c r="CH584" i="64"/>
  <c r="AT2686" i="64"/>
  <c r="AT2713" i="64"/>
  <c r="AT584" i="64"/>
  <c r="CA2685" i="64"/>
  <c r="CA2712" i="64"/>
  <c r="CA583" i="64"/>
  <c r="AU2685" i="64"/>
  <c r="AU2712" i="64"/>
  <c r="AU583" i="64"/>
  <c r="CB2682" i="64"/>
  <c r="CB2709" i="64"/>
  <c r="CB580" i="64"/>
  <c r="AV2682" i="64"/>
  <c r="AV2709" i="64"/>
  <c r="AV580" i="64"/>
  <c r="BA2681" i="64"/>
  <c r="BA2708" i="64"/>
  <c r="BA2720" i="64" s="1"/>
  <c r="BA579" i="64"/>
  <c r="CE2681" i="64"/>
  <c r="CE2708" i="64"/>
  <c r="CE2720" i="64" s="1"/>
  <c r="CE579" i="64"/>
  <c r="BW2681" i="64"/>
  <c r="BW2708" i="64"/>
  <c r="BW2720" i="64" s="1"/>
  <c r="BW579" i="64"/>
  <c r="BO2681" i="64"/>
  <c r="BO2708" i="64"/>
  <c r="BO2720" i="64" s="1"/>
  <c r="BO579" i="64"/>
  <c r="BG2681" i="64"/>
  <c r="BG2708" i="64"/>
  <c r="BG2720" i="64" s="1"/>
  <c r="BG579" i="64"/>
  <c r="AY2681" i="64"/>
  <c r="AY2708" i="64"/>
  <c r="AY2720" i="64" s="1"/>
  <c r="AY579" i="64"/>
  <c r="AQ2681" i="64"/>
  <c r="AQ2708" i="64"/>
  <c r="AQ2720" i="64" s="1"/>
  <c r="AQ579" i="64"/>
  <c r="AI2681" i="64"/>
  <c r="AI2708" i="64"/>
  <c r="AI2720" i="64" s="1"/>
  <c r="AI579" i="64"/>
  <c r="AA2681" i="64"/>
  <c r="AA2708" i="64"/>
  <c r="AA2720" i="64" s="1"/>
  <c r="AA579" i="64"/>
  <c r="CE2686" i="64"/>
  <c r="CE2713" i="64"/>
  <c r="CE584" i="64"/>
  <c r="BW2686" i="64"/>
  <c r="BW2713" i="64"/>
  <c r="BW584" i="64"/>
  <c r="BO2686" i="64"/>
  <c r="BO2713" i="64"/>
  <c r="BO584" i="64"/>
  <c r="BG2686" i="64"/>
  <c r="BG2713" i="64"/>
  <c r="BG584" i="64"/>
  <c r="AY2686" i="64"/>
  <c r="AY2713" i="64"/>
  <c r="AY584" i="64"/>
  <c r="AQ2686" i="64"/>
  <c r="AQ2713" i="64"/>
  <c r="AQ584" i="64"/>
  <c r="AI2686" i="64"/>
  <c r="AI2713" i="64"/>
  <c r="AI584" i="64"/>
  <c r="AA2686" i="64"/>
  <c r="AA2713" i="64"/>
  <c r="AA584" i="64"/>
  <c r="CF2685" i="64"/>
  <c r="CF2712" i="64"/>
  <c r="CF583" i="64"/>
  <c r="BX2685" i="64"/>
  <c r="BX2712" i="64"/>
  <c r="BX583" i="64"/>
  <c r="BP2685" i="64"/>
  <c r="BP2712" i="64"/>
  <c r="BP583" i="64"/>
  <c r="BH2685" i="64"/>
  <c r="BH2712" i="64"/>
  <c r="BH583" i="64"/>
  <c r="AZ2685" i="64"/>
  <c r="AZ2712" i="64"/>
  <c r="AZ583" i="64"/>
  <c r="AR2685" i="64"/>
  <c r="AR2712" i="64"/>
  <c r="AR583" i="64"/>
  <c r="AJ2685" i="64"/>
  <c r="AJ583" i="64"/>
  <c r="AJ2712" i="64"/>
  <c r="AB2685" i="64"/>
  <c r="AB2712" i="64"/>
  <c r="AB583" i="64"/>
  <c r="T2685" i="64"/>
  <c r="T2712" i="64"/>
  <c r="T583" i="64"/>
  <c r="CG2682" i="64"/>
  <c r="CG2709" i="64"/>
  <c r="CG580" i="64"/>
  <c r="BY2682" i="64"/>
  <c r="BY2709" i="64"/>
  <c r="BY580" i="64"/>
  <c r="BQ2682" i="64"/>
  <c r="BQ2709" i="64"/>
  <c r="BQ580" i="64"/>
  <c r="BI2682" i="64"/>
  <c r="BI2709" i="64"/>
  <c r="BI580" i="64"/>
  <c r="BA2682" i="64"/>
  <c r="BA2709" i="64"/>
  <c r="BA580" i="64"/>
  <c r="AS2682" i="64"/>
  <c r="AS2709" i="64"/>
  <c r="AS580" i="64"/>
  <c r="AK2682" i="64"/>
  <c r="AK2709" i="64"/>
  <c r="AK580" i="64"/>
  <c r="AC2682" i="64"/>
  <c r="AC2709" i="64"/>
  <c r="AC580" i="64"/>
  <c r="U2682" i="64"/>
  <c r="U2709" i="64"/>
  <c r="U580" i="64"/>
  <c r="BD2681" i="64"/>
  <c r="BD2708" i="64"/>
  <c r="BD2720" i="64" s="1"/>
  <c r="BD579" i="64"/>
  <c r="CB2686" i="64"/>
  <c r="CB2713" i="64"/>
  <c r="CB584" i="64"/>
  <c r="AF2686" i="64"/>
  <c r="AF2713" i="64"/>
  <c r="AF584" i="64"/>
  <c r="BE2685" i="64"/>
  <c r="BE2712" i="64"/>
  <c r="BE583" i="64"/>
  <c r="AX2682" i="64"/>
  <c r="AX2709" i="64"/>
  <c r="AX580" i="64"/>
  <c r="AL2681" i="64"/>
  <c r="AL2708" i="64"/>
  <c r="AL2720" i="64" s="1"/>
  <c r="AL579" i="64"/>
  <c r="BR2686" i="64"/>
  <c r="BR2713" i="64"/>
  <c r="BR584" i="64"/>
  <c r="AL2686" i="64"/>
  <c r="AL2713" i="64"/>
  <c r="AL584" i="64"/>
  <c r="BS2685" i="64"/>
  <c r="BS2712" i="64"/>
  <c r="BS583" i="64"/>
  <c r="AM2685" i="64"/>
  <c r="AM2712" i="64"/>
  <c r="AM583" i="64"/>
  <c r="BT2682" i="64"/>
  <c r="BT2709" i="64"/>
  <c r="BT580" i="64"/>
  <c r="AF2682" i="64"/>
  <c r="AF2709" i="64"/>
  <c r="AF580" i="64"/>
  <c r="BI2681" i="64"/>
  <c r="BI2708" i="64"/>
  <c r="BI2720" i="64" s="1"/>
  <c r="BI579" i="64"/>
  <c r="CD2681" i="64"/>
  <c r="CD2708" i="64"/>
  <c r="CD2720" i="64" s="1"/>
  <c r="CD579" i="64"/>
  <c r="BV2681" i="64"/>
  <c r="BV2708" i="64"/>
  <c r="BV2720" i="64" s="1"/>
  <c r="BV579" i="64"/>
  <c r="BN2681" i="64"/>
  <c r="BN2708" i="64"/>
  <c r="BN2720" i="64" s="1"/>
  <c r="BN579" i="64"/>
  <c r="BF2681" i="64"/>
  <c r="BF2708" i="64"/>
  <c r="BF2720" i="64" s="1"/>
  <c r="BF579" i="64"/>
  <c r="AX2681" i="64"/>
  <c r="AX2708" i="64"/>
  <c r="AX2720" i="64" s="1"/>
  <c r="AX579" i="64"/>
  <c r="AP2681" i="64"/>
  <c r="AP2708" i="64"/>
  <c r="AP2720" i="64" s="1"/>
  <c r="AP579" i="64"/>
  <c r="AH2681" i="64"/>
  <c r="AH2708" i="64"/>
  <c r="AH2720" i="64" s="1"/>
  <c r="AH579" i="64"/>
  <c r="Z2681" i="64"/>
  <c r="Z2708" i="64"/>
  <c r="Z2720" i="64" s="1"/>
  <c r="Z579" i="64"/>
  <c r="CD2686" i="64"/>
  <c r="CD2713" i="64"/>
  <c r="CD584" i="64"/>
  <c r="BV2686" i="64"/>
  <c r="BV2713" i="64"/>
  <c r="BV584" i="64"/>
  <c r="BN2686" i="64"/>
  <c r="BN2713" i="64"/>
  <c r="BN584" i="64"/>
  <c r="BF2686" i="64"/>
  <c r="BF2713" i="64"/>
  <c r="BF584" i="64"/>
  <c r="AX2686" i="64"/>
  <c r="AX2713" i="64"/>
  <c r="AX584" i="64"/>
  <c r="AP2686" i="64"/>
  <c r="AP2713" i="64"/>
  <c r="AP584" i="64"/>
  <c r="AH2686" i="64"/>
  <c r="AH2713" i="64"/>
  <c r="AH584" i="64"/>
  <c r="Z2686" i="64"/>
  <c r="Z2713" i="64"/>
  <c r="Z584" i="64"/>
  <c r="CE2685" i="64"/>
  <c r="CE2712" i="64"/>
  <c r="CE583" i="64"/>
  <c r="BW2685" i="64"/>
  <c r="BW2712" i="64"/>
  <c r="BW583" i="64"/>
  <c r="BO2685" i="64"/>
  <c r="BO2712" i="64"/>
  <c r="BO583" i="64"/>
  <c r="BG2685" i="64"/>
  <c r="BG2712" i="64"/>
  <c r="BG583" i="64"/>
  <c r="AY2685" i="64"/>
  <c r="AY2712" i="64"/>
  <c r="AY583" i="64"/>
  <c r="AQ2685" i="64"/>
  <c r="AQ2712" i="64"/>
  <c r="AQ583" i="64"/>
  <c r="AI2685" i="64"/>
  <c r="AI2712" i="64"/>
  <c r="AI583" i="64"/>
  <c r="AA2685" i="64"/>
  <c r="AA2712" i="64"/>
  <c r="AA583" i="64"/>
  <c r="CF2682" i="64"/>
  <c r="CF2709" i="64"/>
  <c r="CF580" i="64"/>
  <c r="BX2682" i="64"/>
  <c r="BX2709" i="64"/>
  <c r="BX580" i="64"/>
  <c r="BP2682" i="64"/>
  <c r="BP580" i="64"/>
  <c r="BP2709" i="64"/>
  <c r="BH2682" i="64"/>
  <c r="BH2709" i="64"/>
  <c r="BH580" i="64"/>
  <c r="AZ2682" i="64"/>
  <c r="AZ580" i="64"/>
  <c r="AZ2709" i="64"/>
  <c r="AR2682" i="64"/>
  <c r="AR2709" i="64"/>
  <c r="AR580" i="64"/>
  <c r="AJ2682" i="64"/>
  <c r="AJ2709" i="64"/>
  <c r="AJ580" i="64"/>
  <c r="AB2682" i="64"/>
  <c r="AB2709" i="64"/>
  <c r="AB580" i="64"/>
  <c r="T2682" i="64"/>
  <c r="T2709" i="64"/>
  <c r="T580" i="64"/>
  <c r="BL2681" i="64"/>
  <c r="BL2708" i="64"/>
  <c r="BL2720" i="64" s="1"/>
  <c r="BL579" i="64"/>
  <c r="CJ2686" i="64"/>
  <c r="CJ2713" i="64"/>
  <c r="CJ584" i="64"/>
  <c r="AV2686" i="64"/>
  <c r="AV2713" i="64"/>
  <c r="AV584" i="64"/>
  <c r="BU2685" i="64"/>
  <c r="BU2712" i="64"/>
  <c r="BU583" i="64"/>
  <c r="AG2685" i="64"/>
  <c r="AG583" i="64"/>
  <c r="AG2712" i="64"/>
  <c r="BN2682" i="64"/>
  <c r="BN2709" i="64"/>
  <c r="BN580" i="64"/>
  <c r="CH2681" i="64"/>
  <c r="CH2708" i="64"/>
  <c r="CH2720" i="64" s="1"/>
  <c r="CH579" i="64"/>
  <c r="AT2681" i="64"/>
  <c r="AT2708" i="64"/>
  <c r="AT2720" i="64" s="1"/>
  <c r="AT579" i="64"/>
  <c r="BZ2686" i="64"/>
  <c r="BZ2713" i="64"/>
  <c r="BZ584" i="64"/>
  <c r="AD2686" i="64"/>
  <c r="AD2713" i="64"/>
  <c r="AD584" i="64"/>
  <c r="BK2685" i="64"/>
  <c r="BK2712" i="64"/>
  <c r="BK583" i="64"/>
  <c r="AE2685" i="64"/>
  <c r="AE2712" i="64"/>
  <c r="AE583" i="64"/>
  <c r="BL2682" i="64"/>
  <c r="BL2709" i="64"/>
  <c r="BL580" i="64"/>
  <c r="AN2682" i="64"/>
  <c r="AN2709" i="64"/>
  <c r="AN580" i="64"/>
  <c r="CK2681" i="64"/>
  <c r="CK2708" i="64"/>
  <c r="CK2720" i="64" s="1"/>
  <c r="CK579" i="64"/>
  <c r="CC2681" i="64"/>
  <c r="CC579" i="64"/>
  <c r="CC2708" i="64"/>
  <c r="CC2720" i="64" s="1"/>
  <c r="BU2681" i="64"/>
  <c r="BU2708" i="64"/>
  <c r="BU2720" i="64" s="1"/>
  <c r="BU579" i="64"/>
  <c r="BM2681" i="64"/>
  <c r="BM2708" i="64"/>
  <c r="BM2720" i="64" s="1"/>
  <c r="BM579" i="64"/>
  <c r="BE2681" i="64"/>
  <c r="BE2708" i="64"/>
  <c r="BE2720" i="64" s="1"/>
  <c r="BE579" i="64"/>
  <c r="AW2681" i="64"/>
  <c r="AW579" i="64"/>
  <c r="AW2708" i="64"/>
  <c r="AW2720" i="64" s="1"/>
  <c r="AO2681" i="64"/>
  <c r="AO2708" i="64"/>
  <c r="AO2720" i="64" s="1"/>
  <c r="AO579" i="64"/>
  <c r="AG2681" i="64"/>
  <c r="AG2708" i="64"/>
  <c r="AG2720" i="64" s="1"/>
  <c r="AG579" i="64"/>
  <c r="Y2681" i="64"/>
  <c r="Y2708" i="64"/>
  <c r="Y2720" i="64" s="1"/>
  <c r="Y579" i="64"/>
  <c r="CK2686" i="64"/>
  <c r="CK2713" i="64"/>
  <c r="CK584" i="64"/>
  <c r="CC2686" i="64"/>
  <c r="CC2713" i="64"/>
  <c r="CC584" i="64"/>
  <c r="BU2686" i="64"/>
  <c r="BU2713" i="64"/>
  <c r="BU584" i="64"/>
  <c r="BM2686" i="64"/>
  <c r="BM584" i="64"/>
  <c r="BM2713" i="64"/>
  <c r="BE2686" i="64"/>
  <c r="BE2713" i="64"/>
  <c r="BE584" i="64"/>
  <c r="AW2686" i="64"/>
  <c r="AW2713" i="64"/>
  <c r="AW584" i="64"/>
  <c r="AO2686" i="64"/>
  <c r="AO2713" i="64"/>
  <c r="AO584" i="64"/>
  <c r="AG2686" i="64"/>
  <c r="AG2713" i="64"/>
  <c r="AG584" i="64"/>
  <c r="Y2686" i="64"/>
  <c r="Y2713" i="64"/>
  <c r="Y584" i="64"/>
  <c r="CD2685" i="64"/>
  <c r="CD2712" i="64"/>
  <c r="CD583" i="64"/>
  <c r="BV2685" i="64"/>
  <c r="BV2712" i="64"/>
  <c r="BV583" i="64"/>
  <c r="BN2685" i="64"/>
  <c r="BN2712" i="64"/>
  <c r="BN583" i="64"/>
  <c r="BF2685" i="64"/>
  <c r="BF2712" i="64"/>
  <c r="BF583" i="64"/>
  <c r="AX2685" i="64"/>
  <c r="AX2712" i="64"/>
  <c r="AX583" i="64"/>
  <c r="AP2685" i="64"/>
  <c r="AP2712" i="64"/>
  <c r="AP583" i="64"/>
  <c r="AH2685" i="64"/>
  <c r="AH2712" i="64"/>
  <c r="AH583" i="64"/>
  <c r="Z2685" i="64"/>
  <c r="Z2712" i="64"/>
  <c r="Z583" i="64"/>
  <c r="CE2682" i="64"/>
  <c r="CE2709" i="64"/>
  <c r="CE580" i="64"/>
  <c r="BW2682" i="64"/>
  <c r="BW2709" i="64"/>
  <c r="BW580" i="64"/>
  <c r="BO2682" i="64"/>
  <c r="BO2709" i="64"/>
  <c r="BO580" i="64"/>
  <c r="BG2682" i="64"/>
  <c r="BG2709" i="64"/>
  <c r="BG580" i="64"/>
  <c r="AY2682" i="64"/>
  <c r="AY2709" i="64"/>
  <c r="AY580" i="64"/>
  <c r="AQ2682" i="64"/>
  <c r="AQ2709" i="64"/>
  <c r="AQ580" i="64"/>
  <c r="AI2682" i="64"/>
  <c r="AI2709" i="64"/>
  <c r="AI580" i="64"/>
  <c r="AA2682" i="64"/>
  <c r="AA2709" i="64"/>
  <c r="AA580" i="64"/>
  <c r="AZ2585" i="64"/>
  <c r="AZ2611" i="64" s="1"/>
  <c r="AZ2654" i="64"/>
  <c r="AZ2619" i="64"/>
  <c r="BP2590" i="64"/>
  <c r="BP2616" i="64" s="1"/>
  <c r="BP2624" i="64"/>
  <c r="BP2650" i="64" s="1"/>
  <c r="BP2659" i="64"/>
  <c r="CG2589" i="64"/>
  <c r="CG2615" i="64" s="1"/>
  <c r="CG2623" i="64"/>
  <c r="CG2649" i="64" s="1"/>
  <c r="CG2658" i="64"/>
  <c r="AK2589" i="64"/>
  <c r="AK2615" i="64" s="1"/>
  <c r="AK2623" i="64"/>
  <c r="AK2649" i="64" s="1"/>
  <c r="AK2658" i="64"/>
  <c r="BJ2586" i="64"/>
  <c r="BJ2655" i="64"/>
  <c r="BJ2620" i="64"/>
  <c r="BJ2646" i="64" s="1"/>
  <c r="CE2585" i="64"/>
  <c r="CE2611" i="64" s="1"/>
  <c r="CE2654" i="64"/>
  <c r="CE2619" i="64"/>
  <c r="BW2585" i="64"/>
  <c r="BW2611" i="64" s="1"/>
  <c r="BW2654" i="64"/>
  <c r="BW2619" i="64"/>
  <c r="BO2585" i="64"/>
  <c r="BO2611" i="64" s="1"/>
  <c r="BO2654" i="64"/>
  <c r="BO2619" i="64"/>
  <c r="BG2585" i="64"/>
  <c r="BG2611" i="64" s="1"/>
  <c r="BG2654" i="64"/>
  <c r="BG2619" i="64"/>
  <c r="AY2585" i="64"/>
  <c r="AY2611" i="64" s="1"/>
  <c r="AY2619" i="64"/>
  <c r="AY2654" i="64"/>
  <c r="AQ2585" i="64"/>
  <c r="AQ2611" i="64" s="1"/>
  <c r="AQ2654" i="64"/>
  <c r="AQ2619" i="64"/>
  <c r="AI2585" i="64"/>
  <c r="AI2611" i="64" s="1"/>
  <c r="AI2654" i="64"/>
  <c r="AI2619" i="64"/>
  <c r="AA2585" i="64"/>
  <c r="AA2611" i="64" s="1"/>
  <c r="AA2654" i="64"/>
  <c r="AA2619" i="64"/>
  <c r="CE2590" i="64"/>
  <c r="CE2616" i="64" s="1"/>
  <c r="CE2624" i="64"/>
  <c r="CE2650" i="64" s="1"/>
  <c r="CE2659" i="64"/>
  <c r="BW2590" i="64"/>
  <c r="BW2616" i="64" s="1"/>
  <c r="BW2624" i="64"/>
  <c r="BW2650" i="64" s="1"/>
  <c r="BW2659" i="64"/>
  <c r="BO2590" i="64"/>
  <c r="BO2616" i="64" s="1"/>
  <c r="BO2624" i="64"/>
  <c r="BO2650" i="64" s="1"/>
  <c r="BO2659" i="64"/>
  <c r="BG2590" i="64"/>
  <c r="BG2616" i="64" s="1"/>
  <c r="BG2624" i="64"/>
  <c r="BG2650" i="64" s="1"/>
  <c r="BG2659" i="64"/>
  <c r="AY2590" i="64"/>
  <c r="AY2616" i="64" s="1"/>
  <c r="AY2624" i="64"/>
  <c r="AY2650" i="64" s="1"/>
  <c r="AY2659" i="64"/>
  <c r="AQ2590" i="64"/>
  <c r="AQ2616" i="64" s="1"/>
  <c r="AQ2624" i="64"/>
  <c r="AQ2650" i="64" s="1"/>
  <c r="AQ2659" i="64"/>
  <c r="AI2590" i="64"/>
  <c r="AI2616" i="64" s="1"/>
  <c r="AI2624" i="64"/>
  <c r="AI2650" i="64" s="1"/>
  <c r="AI2659" i="64"/>
  <c r="AA2590" i="64"/>
  <c r="AA2616" i="64" s="1"/>
  <c r="AA2624" i="64"/>
  <c r="AA2650" i="64" s="1"/>
  <c r="AA2659" i="64"/>
  <c r="CF2589" i="64"/>
  <c r="CF2615" i="64" s="1"/>
  <c r="CF2623" i="64"/>
  <c r="CF2649" i="64" s="1"/>
  <c r="CF2658" i="64"/>
  <c r="BX2589" i="64"/>
  <c r="BX2615" i="64" s="1"/>
  <c r="BX2623" i="64"/>
  <c r="BX2649" i="64" s="1"/>
  <c r="BX2658" i="64"/>
  <c r="BP2589" i="64"/>
  <c r="BP2615" i="64" s="1"/>
  <c r="BP2623" i="64"/>
  <c r="BP2649" i="64" s="1"/>
  <c r="BP2658" i="64"/>
  <c r="BH2589" i="64"/>
  <c r="BH2615" i="64" s="1"/>
  <c r="BH2623" i="64"/>
  <c r="BH2649" i="64" s="1"/>
  <c r="BH2658" i="64"/>
  <c r="AZ2589" i="64"/>
  <c r="AZ2615" i="64" s="1"/>
  <c r="AZ2623" i="64"/>
  <c r="AZ2649" i="64" s="1"/>
  <c r="AZ2658" i="64"/>
  <c r="AR2589" i="64"/>
  <c r="AR2615" i="64" s="1"/>
  <c r="AR2623" i="64"/>
  <c r="AR2649" i="64" s="1"/>
  <c r="AR2658" i="64"/>
  <c r="AJ2589" i="64"/>
  <c r="AJ2615" i="64" s="1"/>
  <c r="AJ2623" i="64"/>
  <c r="AJ2649" i="64" s="1"/>
  <c r="AJ2658" i="64"/>
  <c r="AB2589" i="64"/>
  <c r="AB2615" i="64" s="1"/>
  <c r="AB2623" i="64"/>
  <c r="AB2649" i="64" s="1"/>
  <c r="AB2658" i="64"/>
  <c r="T2589" i="64"/>
  <c r="T2615" i="64" s="1"/>
  <c r="T2623" i="64"/>
  <c r="T2649" i="64" s="1"/>
  <c r="T2658" i="64"/>
  <c r="CG2586" i="64"/>
  <c r="CG2655" i="64"/>
  <c r="CG2620" i="64"/>
  <c r="CG2646" i="64" s="1"/>
  <c r="BY2586" i="64"/>
  <c r="BY2655" i="64"/>
  <c r="BY2620" i="64"/>
  <c r="BY2646" i="64" s="1"/>
  <c r="BQ2586" i="64"/>
  <c r="BQ2655" i="64"/>
  <c r="BQ2620" i="64"/>
  <c r="BQ2646" i="64" s="1"/>
  <c r="BI2586" i="64"/>
  <c r="BI2655" i="64"/>
  <c r="BI2620" i="64"/>
  <c r="BI2646" i="64" s="1"/>
  <c r="BA2586" i="64"/>
  <c r="BA2655" i="64"/>
  <c r="BA2620" i="64"/>
  <c r="BA2646" i="64" s="1"/>
  <c r="AS2586" i="64"/>
  <c r="AS2655" i="64"/>
  <c r="AS2620" i="64"/>
  <c r="AS2646" i="64" s="1"/>
  <c r="AK2586" i="64"/>
  <c r="AK2655" i="64"/>
  <c r="AK2620" i="64"/>
  <c r="AK2646" i="64" s="1"/>
  <c r="AC2586" i="64"/>
  <c r="AC2655" i="64"/>
  <c r="AC2620" i="64"/>
  <c r="AC2646" i="64" s="1"/>
  <c r="U2586" i="64"/>
  <c r="U2655" i="64"/>
  <c r="U2620" i="64"/>
  <c r="U2646" i="64" s="1"/>
  <c r="AJ2585" i="64"/>
  <c r="AJ2611" i="64" s="1"/>
  <c r="AJ2654" i="64"/>
  <c r="AJ2619" i="64"/>
  <c r="AR2590" i="64"/>
  <c r="AR2616" i="64" s="1"/>
  <c r="AR2624" i="64"/>
  <c r="AR2650" i="64" s="1"/>
  <c r="AR2659" i="64"/>
  <c r="AS2589" i="64"/>
  <c r="AS2615" i="64" s="1"/>
  <c r="AS2623" i="64"/>
  <c r="AS2649" i="64" s="1"/>
  <c r="AS2658" i="64"/>
  <c r="AL2586" i="64"/>
  <c r="AL2655" i="64"/>
  <c r="AL2620" i="64"/>
  <c r="AL2646" i="64" s="1"/>
  <c r="AX2585" i="64"/>
  <c r="AX2611" i="64" s="1"/>
  <c r="AX2654" i="64"/>
  <c r="AX2619" i="64"/>
  <c r="BF2590" i="64"/>
  <c r="BF2616" i="64" s="1"/>
  <c r="BF2624" i="64"/>
  <c r="BF2650" i="64" s="1"/>
  <c r="BF2659" i="64"/>
  <c r="AH2590" i="64"/>
  <c r="AH2616" i="64" s="1"/>
  <c r="AH2624" i="64"/>
  <c r="AH2650" i="64" s="1"/>
  <c r="AH2659" i="64"/>
  <c r="CE2589" i="64"/>
  <c r="CE2615" i="64" s="1"/>
  <c r="CE2623" i="64"/>
  <c r="CE2649" i="64" s="1"/>
  <c r="CE2658" i="64"/>
  <c r="BG2589" i="64"/>
  <c r="BG2615" i="64" s="1"/>
  <c r="BG2623" i="64"/>
  <c r="BG2649" i="64" s="1"/>
  <c r="BG2658" i="64"/>
  <c r="AQ2589" i="64"/>
  <c r="AQ2615" i="64" s="1"/>
  <c r="AQ2623" i="64"/>
  <c r="AQ2649" i="64" s="1"/>
  <c r="AQ2658" i="64"/>
  <c r="BX2586" i="64"/>
  <c r="BX2655" i="64"/>
  <c r="BX2620" i="64"/>
  <c r="BX2646" i="64" s="1"/>
  <c r="BH2586" i="64"/>
  <c r="BH2655" i="64"/>
  <c r="BH2620" i="64"/>
  <c r="BH2646" i="64" s="1"/>
  <c r="AJ2586" i="64"/>
  <c r="AJ2655" i="64"/>
  <c r="AJ2620" i="64"/>
  <c r="AJ2646" i="64" s="1"/>
  <c r="AR2585" i="64"/>
  <c r="AR2611" i="64" s="1"/>
  <c r="AR2654" i="64"/>
  <c r="AR2619" i="64"/>
  <c r="BH2590" i="64"/>
  <c r="BH2616" i="64" s="1"/>
  <c r="BH2624" i="64"/>
  <c r="BH2650" i="64" s="1"/>
  <c r="BH2659" i="64"/>
  <c r="BY2589" i="64"/>
  <c r="BY2615" i="64" s="1"/>
  <c r="BY2623" i="64"/>
  <c r="BY2649" i="64" s="1"/>
  <c r="BY2658" i="64"/>
  <c r="AC2589" i="64"/>
  <c r="AC2615" i="64" s="1"/>
  <c r="AC2623" i="64"/>
  <c r="AC2649" i="64" s="1"/>
  <c r="AC2658" i="64"/>
  <c r="BB2586" i="64"/>
  <c r="BB2655" i="64"/>
  <c r="BB2620" i="64"/>
  <c r="BB2646" i="64" s="1"/>
  <c r="AP2585" i="64"/>
  <c r="AP2611" i="64" s="1"/>
  <c r="AP2654" i="64"/>
  <c r="AP2619" i="64"/>
  <c r="CD2590" i="64"/>
  <c r="CD2616" i="64" s="1"/>
  <c r="CD2624" i="64"/>
  <c r="CD2650" i="64" s="1"/>
  <c r="CD2659" i="64"/>
  <c r="BN2590" i="64"/>
  <c r="BN2616" i="64" s="1"/>
  <c r="BN2624" i="64"/>
  <c r="BN2650" i="64" s="1"/>
  <c r="BN2659" i="64"/>
  <c r="AP2590" i="64"/>
  <c r="AP2616" i="64" s="1"/>
  <c r="AP2624" i="64"/>
  <c r="AP2650" i="64" s="1"/>
  <c r="AP2659" i="64"/>
  <c r="Z2590" i="64"/>
  <c r="Z2616" i="64" s="1"/>
  <c r="Z2624" i="64"/>
  <c r="Z2650" i="64" s="1"/>
  <c r="Z2659" i="64"/>
  <c r="BO2589" i="64"/>
  <c r="BO2615" i="64" s="1"/>
  <c r="BO2623" i="64"/>
  <c r="BO2649" i="64" s="1"/>
  <c r="BO2658" i="64"/>
  <c r="AY2589" i="64"/>
  <c r="AY2615" i="64" s="1"/>
  <c r="AY2623" i="64"/>
  <c r="AY2649" i="64" s="1"/>
  <c r="AY2658" i="64"/>
  <c r="AI2589" i="64"/>
  <c r="AI2615" i="64" s="1"/>
  <c r="AI2623" i="64"/>
  <c r="AI2649" i="64" s="1"/>
  <c r="AI2658" i="64"/>
  <c r="AA2589" i="64"/>
  <c r="AA2615" i="64" s="1"/>
  <c r="AA2623" i="64"/>
  <c r="AA2649" i="64" s="1"/>
  <c r="AA2658" i="64"/>
  <c r="CF2586" i="64"/>
  <c r="CF2655" i="64"/>
  <c r="CF2620" i="64"/>
  <c r="CF2646" i="64" s="1"/>
  <c r="BP2586" i="64"/>
  <c r="BP2655" i="64"/>
  <c r="BP2620" i="64"/>
  <c r="BP2646" i="64" s="1"/>
  <c r="AZ2586" i="64"/>
  <c r="AZ2655" i="64"/>
  <c r="AZ2620" i="64"/>
  <c r="AZ2646" i="64" s="1"/>
  <c r="AR2586" i="64"/>
  <c r="AR2655" i="64"/>
  <c r="AR2620" i="64"/>
  <c r="AR2646" i="64" s="1"/>
  <c r="AB2586" i="64"/>
  <c r="AB2655" i="64"/>
  <c r="AB2620" i="64"/>
  <c r="AB2646" i="64" s="1"/>
  <c r="T2586" i="64"/>
  <c r="T2655" i="64"/>
  <c r="T2620" i="64"/>
  <c r="T2646" i="64" s="1"/>
  <c r="BU2585" i="64"/>
  <c r="BU2611" i="64" s="1"/>
  <c r="BU2654" i="64"/>
  <c r="BU2619" i="64"/>
  <c r="AG2585" i="64"/>
  <c r="AG2611" i="64" s="1"/>
  <c r="AG2654" i="64"/>
  <c r="AG2619" i="64"/>
  <c r="BM2590" i="64"/>
  <c r="BM2616" i="64" s="1"/>
  <c r="BM2659" i="64"/>
  <c r="BM2624" i="64"/>
  <c r="BM2650" i="64" s="1"/>
  <c r="Y2590" i="64"/>
  <c r="Y2616" i="64" s="1"/>
  <c r="Y2659" i="64"/>
  <c r="Y2624" i="64"/>
  <c r="Y2650" i="64" s="1"/>
  <c r="BF2589" i="64"/>
  <c r="BF2615" i="64" s="1"/>
  <c r="BF2623" i="64"/>
  <c r="BF2649" i="64" s="1"/>
  <c r="BF2658" i="64"/>
  <c r="AY2586" i="64"/>
  <c r="AY2655" i="64"/>
  <c r="AY2620" i="64"/>
  <c r="AY2646" i="64" s="1"/>
  <c r="BH2585" i="64"/>
  <c r="BH2611" i="64" s="1"/>
  <c r="BH2654" i="64"/>
  <c r="BH2619" i="64"/>
  <c r="BX2590" i="64"/>
  <c r="BX2616" i="64" s="1"/>
  <c r="BX2624" i="64"/>
  <c r="BX2650" i="64" s="1"/>
  <c r="BX2659" i="64"/>
  <c r="T2590" i="64"/>
  <c r="T2616" i="64" s="1"/>
  <c r="T2624" i="64"/>
  <c r="T2650" i="64" s="1"/>
  <c r="T2659" i="64"/>
  <c r="CH2586" i="64"/>
  <c r="CH2655" i="64"/>
  <c r="CH2620" i="64"/>
  <c r="CH2646" i="64" s="1"/>
  <c r="BF2585" i="64"/>
  <c r="BF2611" i="64" s="1"/>
  <c r="BF2654" i="64"/>
  <c r="BF2619" i="64"/>
  <c r="BM2585" i="64"/>
  <c r="BM2611" i="64" s="1"/>
  <c r="BM2654" i="64"/>
  <c r="BM2619" i="64"/>
  <c r="Y2585" i="64"/>
  <c r="Y2611" i="64" s="1"/>
  <c r="Y2654" i="64"/>
  <c r="Y2619" i="64"/>
  <c r="BE2590" i="64"/>
  <c r="BE2616" i="64" s="1"/>
  <c r="BE2659" i="64"/>
  <c r="BE2624" i="64"/>
  <c r="BE2650" i="64" s="1"/>
  <c r="CD2589" i="64"/>
  <c r="CD2615" i="64" s="1"/>
  <c r="CD2623" i="64"/>
  <c r="CD2649" i="64" s="1"/>
  <c r="CD2658" i="64"/>
  <c r="AH2589" i="64"/>
  <c r="AH2615" i="64" s="1"/>
  <c r="AH2623" i="64"/>
  <c r="AH2649" i="64" s="1"/>
  <c r="AH2658" i="64"/>
  <c r="BO2586" i="64"/>
  <c r="BO2655" i="64"/>
  <c r="BO2620" i="64"/>
  <c r="BO2646" i="64" s="1"/>
  <c r="AA2586" i="64"/>
  <c r="AA2655" i="64"/>
  <c r="AA2620" i="64"/>
  <c r="AA2646" i="64" s="1"/>
  <c r="CJ2585" i="64"/>
  <c r="CJ2611" i="64" s="1"/>
  <c r="CJ2619" i="64"/>
  <c r="CJ2654" i="64"/>
  <c r="CB2585" i="64"/>
  <c r="CB2611" i="64" s="1"/>
  <c r="CB2619" i="64"/>
  <c r="CB2654" i="64"/>
  <c r="BT2585" i="64"/>
  <c r="BT2611" i="64" s="1"/>
  <c r="BT2654" i="64"/>
  <c r="BT2619" i="64"/>
  <c r="BL2585" i="64"/>
  <c r="BL2611" i="64" s="1"/>
  <c r="BL2619" i="64"/>
  <c r="BL2654" i="64"/>
  <c r="BD2585" i="64"/>
  <c r="BD2611" i="64" s="1"/>
  <c r="BD2619" i="64"/>
  <c r="BD2654" i="64"/>
  <c r="AV2585" i="64"/>
  <c r="AV2611" i="64" s="1"/>
  <c r="AV2654" i="64"/>
  <c r="AV2619" i="64"/>
  <c r="AN2585" i="64"/>
  <c r="AN2611" i="64" s="1"/>
  <c r="AN2619" i="64"/>
  <c r="AN2654" i="64"/>
  <c r="AF2585" i="64"/>
  <c r="AF2611" i="64" s="1"/>
  <c r="AF2619" i="64"/>
  <c r="AF2654" i="64"/>
  <c r="X2585" i="64"/>
  <c r="X2611" i="64" s="1"/>
  <c r="X2619" i="64"/>
  <c r="X2654" i="64"/>
  <c r="CJ2590" i="64"/>
  <c r="CJ2616" i="64" s="1"/>
  <c r="CJ2624" i="64"/>
  <c r="CJ2650" i="64" s="1"/>
  <c r="CJ2659" i="64"/>
  <c r="CB2590" i="64"/>
  <c r="CB2616" i="64" s="1"/>
  <c r="CB2659" i="64"/>
  <c r="CB2624" i="64"/>
  <c r="CB2650" i="64" s="1"/>
  <c r="BT2590" i="64"/>
  <c r="BT2616" i="64" s="1"/>
  <c r="BT2624" i="64"/>
  <c r="BT2650" i="64" s="1"/>
  <c r="BT2659" i="64"/>
  <c r="BL2590" i="64"/>
  <c r="BL2616" i="64" s="1"/>
  <c r="BL2624" i="64"/>
  <c r="BL2650" i="64" s="1"/>
  <c r="BL2659" i="64"/>
  <c r="BD2590" i="64"/>
  <c r="BD2616" i="64" s="1"/>
  <c r="BD2659" i="64"/>
  <c r="BD2624" i="64"/>
  <c r="BD2650" i="64" s="1"/>
  <c r="AV2590" i="64"/>
  <c r="AV2616" i="64" s="1"/>
  <c r="AV2624" i="64"/>
  <c r="AV2650" i="64" s="1"/>
  <c r="AV2659" i="64"/>
  <c r="AN2590" i="64"/>
  <c r="AN2616" i="64" s="1"/>
  <c r="AN2659" i="64"/>
  <c r="AN2624" i="64"/>
  <c r="AN2650" i="64" s="1"/>
  <c r="AF2590" i="64"/>
  <c r="AF2616" i="64" s="1"/>
  <c r="AF2624" i="64"/>
  <c r="AF2650" i="64" s="1"/>
  <c r="AF2659" i="64"/>
  <c r="X2590" i="64"/>
  <c r="X2616" i="64" s="1"/>
  <c r="X2624" i="64"/>
  <c r="X2650" i="64" s="1"/>
  <c r="X2659" i="64"/>
  <c r="CK2589" i="64"/>
  <c r="CK2615" i="64" s="1"/>
  <c r="CK2658" i="64"/>
  <c r="CK2623" i="64"/>
  <c r="CK2649" i="64" s="1"/>
  <c r="CC2589" i="64"/>
  <c r="CC2615" i="64" s="1"/>
  <c r="CC2658" i="64"/>
  <c r="CC2623" i="64"/>
  <c r="CC2649" i="64" s="1"/>
  <c r="BU2589" i="64"/>
  <c r="BU2615" i="64" s="1"/>
  <c r="BU2658" i="64"/>
  <c r="BU2623" i="64"/>
  <c r="BU2649" i="64" s="1"/>
  <c r="BM2589" i="64"/>
  <c r="BM2615" i="64" s="1"/>
  <c r="BM2658" i="64"/>
  <c r="BM2623" i="64"/>
  <c r="BM2649" i="64" s="1"/>
  <c r="BE2589" i="64"/>
  <c r="BE2615" i="64" s="1"/>
  <c r="BE2658" i="64"/>
  <c r="BE2623" i="64"/>
  <c r="BE2649" i="64" s="1"/>
  <c r="AW2589" i="64"/>
  <c r="AW2615" i="64" s="1"/>
  <c r="AW2658" i="64"/>
  <c r="AW2623" i="64"/>
  <c r="AW2649" i="64" s="1"/>
  <c r="AO2589" i="64"/>
  <c r="AO2615" i="64" s="1"/>
  <c r="AO2658" i="64"/>
  <c r="AO2623" i="64"/>
  <c r="AO2649" i="64" s="1"/>
  <c r="AG2589" i="64"/>
  <c r="AG2615" i="64" s="1"/>
  <c r="AG2658" i="64"/>
  <c r="AG2623" i="64"/>
  <c r="AG2649" i="64" s="1"/>
  <c r="Y2589" i="64"/>
  <c r="Y2615" i="64" s="1"/>
  <c r="Y2658" i="64"/>
  <c r="Y2623" i="64"/>
  <c r="Y2649" i="64" s="1"/>
  <c r="CD2586" i="64"/>
  <c r="CD2655" i="64"/>
  <c r="CD2620" i="64"/>
  <c r="CD2646" i="64" s="1"/>
  <c r="BV2586" i="64"/>
  <c r="BV2620" i="64"/>
  <c r="BV2646" i="64" s="1"/>
  <c r="BV2655" i="64"/>
  <c r="BN2586" i="64"/>
  <c r="BN2655" i="64"/>
  <c r="BN2620" i="64"/>
  <c r="BN2646" i="64" s="1"/>
  <c r="BF2586" i="64"/>
  <c r="BF2655" i="64"/>
  <c r="BF2620" i="64"/>
  <c r="BF2646" i="64" s="1"/>
  <c r="AX2586" i="64"/>
  <c r="AX2620" i="64"/>
  <c r="AX2646" i="64" s="1"/>
  <c r="AX2655" i="64"/>
  <c r="AP2586" i="64"/>
  <c r="AP2655" i="64"/>
  <c r="AP2620" i="64"/>
  <c r="AP2646" i="64" s="1"/>
  <c r="AH2586" i="64"/>
  <c r="AH2655" i="64"/>
  <c r="AH2620" i="64"/>
  <c r="AH2646" i="64" s="1"/>
  <c r="Z2586" i="64"/>
  <c r="Z2620" i="64"/>
  <c r="Z2646" i="64" s="1"/>
  <c r="Z2655" i="64"/>
  <c r="BX2585" i="64"/>
  <c r="BX2611" i="64" s="1"/>
  <c r="BX2654" i="64"/>
  <c r="BX2619" i="64"/>
  <c r="T2585" i="64"/>
  <c r="T2611" i="64" s="1"/>
  <c r="T2654" i="64"/>
  <c r="T2619" i="64"/>
  <c r="AJ2590" i="64"/>
  <c r="AJ2616" i="64" s="1"/>
  <c r="AJ2624" i="64"/>
  <c r="AJ2650" i="64" s="1"/>
  <c r="AJ2659" i="64"/>
  <c r="BI2589" i="64"/>
  <c r="BI2615" i="64" s="1"/>
  <c r="BI2623" i="64"/>
  <c r="BI2649" i="64" s="1"/>
  <c r="BI2658" i="64"/>
  <c r="BZ2586" i="64"/>
  <c r="BZ2655" i="64"/>
  <c r="BZ2620" i="64"/>
  <c r="BZ2646" i="64" s="1"/>
  <c r="AD2586" i="64"/>
  <c r="AD2655" i="64"/>
  <c r="AD2620" i="64"/>
  <c r="AD2646" i="64" s="1"/>
  <c r="BV2585" i="64"/>
  <c r="BV2611" i="64" s="1"/>
  <c r="BV2619" i="64"/>
  <c r="BV2654" i="64"/>
  <c r="AH2585" i="64"/>
  <c r="AH2611" i="64" s="1"/>
  <c r="AH2619" i="64"/>
  <c r="AH2654" i="64"/>
  <c r="AX2590" i="64"/>
  <c r="AX2616" i="64" s="1"/>
  <c r="AX2624" i="64"/>
  <c r="AX2650" i="64" s="1"/>
  <c r="AX2659" i="64"/>
  <c r="BE2585" i="64"/>
  <c r="BE2611" i="64" s="1"/>
  <c r="BE2654" i="64"/>
  <c r="BE2619" i="64"/>
  <c r="CK2590" i="64"/>
  <c r="CK2616" i="64" s="1"/>
  <c r="CK2659" i="64"/>
  <c r="CK2624" i="64"/>
  <c r="CK2650" i="64" s="1"/>
  <c r="AW2590" i="64"/>
  <c r="AW2616" i="64" s="1"/>
  <c r="AW2659" i="64"/>
  <c r="AW2624" i="64"/>
  <c r="AW2650" i="64" s="1"/>
  <c r="AX2589" i="64"/>
  <c r="AX2615" i="64" s="1"/>
  <c r="AX2623" i="64"/>
  <c r="AX2649" i="64" s="1"/>
  <c r="AX2658" i="64"/>
  <c r="CE2586" i="64"/>
  <c r="CE2620" i="64"/>
  <c r="CE2646" i="64" s="1"/>
  <c r="CE2655" i="64"/>
  <c r="AI2586" i="64"/>
  <c r="AI2655" i="64"/>
  <c r="AI2620" i="64"/>
  <c r="AI2646" i="64" s="1"/>
  <c r="CI2585" i="64"/>
  <c r="CI2611" i="64" s="1"/>
  <c r="CI2654" i="64"/>
  <c r="CI2619" i="64"/>
  <c r="CA2585" i="64"/>
  <c r="CA2611" i="64" s="1"/>
  <c r="CA2654" i="64"/>
  <c r="CA2619" i="64"/>
  <c r="BS2585" i="64"/>
  <c r="BS2611" i="64" s="1"/>
  <c r="BS2654" i="64"/>
  <c r="BS2619" i="64"/>
  <c r="BK2585" i="64"/>
  <c r="BK2611" i="64" s="1"/>
  <c r="BK2654" i="64"/>
  <c r="BK2619" i="64"/>
  <c r="BC2585" i="64"/>
  <c r="BC2611" i="64" s="1"/>
  <c r="BC2654" i="64"/>
  <c r="BC2619" i="64"/>
  <c r="AU2585" i="64"/>
  <c r="AU2611" i="64" s="1"/>
  <c r="AU2654" i="64"/>
  <c r="AU2619" i="64"/>
  <c r="AM2585" i="64"/>
  <c r="AM2611" i="64" s="1"/>
  <c r="AM2654" i="64"/>
  <c r="AM2619" i="64"/>
  <c r="AE2585" i="64"/>
  <c r="AE2611" i="64" s="1"/>
  <c r="AE2654" i="64"/>
  <c r="AE2619" i="64"/>
  <c r="W2585" i="64"/>
  <c r="W2611" i="64" s="1"/>
  <c r="W2654" i="64"/>
  <c r="W2619" i="64"/>
  <c r="CI2590" i="64"/>
  <c r="CI2616" i="64" s="1"/>
  <c r="CI2659" i="64"/>
  <c r="CI2624" i="64"/>
  <c r="CI2650" i="64" s="1"/>
  <c r="CA2590" i="64"/>
  <c r="CA2616" i="64" s="1"/>
  <c r="CA2659" i="64"/>
  <c r="CA2624" i="64"/>
  <c r="CA2650" i="64" s="1"/>
  <c r="BS2590" i="64"/>
  <c r="BS2616" i="64" s="1"/>
  <c r="BS2659" i="64"/>
  <c r="BS2624" i="64"/>
  <c r="BS2650" i="64" s="1"/>
  <c r="BK2590" i="64"/>
  <c r="BK2616" i="64" s="1"/>
  <c r="BK2659" i="64"/>
  <c r="BK2624" i="64"/>
  <c r="BK2650" i="64" s="1"/>
  <c r="BC2590" i="64"/>
  <c r="BC2616" i="64" s="1"/>
  <c r="BC2659" i="64"/>
  <c r="BC2624" i="64"/>
  <c r="BC2650" i="64" s="1"/>
  <c r="AU2590" i="64"/>
  <c r="AU2616" i="64" s="1"/>
  <c r="AU2659" i="64"/>
  <c r="AU2624" i="64"/>
  <c r="AU2650" i="64" s="1"/>
  <c r="AM2590" i="64"/>
  <c r="AM2616" i="64" s="1"/>
  <c r="AM2659" i="64"/>
  <c r="AM2624" i="64"/>
  <c r="AM2650" i="64" s="1"/>
  <c r="AE2590" i="64"/>
  <c r="AE2616" i="64" s="1"/>
  <c r="AE2659" i="64"/>
  <c r="AE2624" i="64"/>
  <c r="AE2650" i="64" s="1"/>
  <c r="W2590" i="64"/>
  <c r="W2616" i="64" s="1"/>
  <c r="W2659" i="64"/>
  <c r="W2624" i="64"/>
  <c r="W2650" i="64" s="1"/>
  <c r="CJ2589" i="64"/>
  <c r="CJ2615" i="64" s="1"/>
  <c r="CJ2623" i="64"/>
  <c r="CJ2649" i="64" s="1"/>
  <c r="CJ2658" i="64"/>
  <c r="CB2589" i="64"/>
  <c r="CB2615" i="64" s="1"/>
  <c r="CB2623" i="64"/>
  <c r="CB2649" i="64" s="1"/>
  <c r="CB2658" i="64"/>
  <c r="BT2589" i="64"/>
  <c r="BT2615" i="64" s="1"/>
  <c r="BT2658" i="64"/>
  <c r="BT2623" i="64"/>
  <c r="BT2649" i="64" s="1"/>
  <c r="BL2589" i="64"/>
  <c r="BL2615" i="64" s="1"/>
  <c r="BL2623" i="64"/>
  <c r="BL2649" i="64" s="1"/>
  <c r="BL2658" i="64"/>
  <c r="BD2589" i="64"/>
  <c r="BD2615" i="64" s="1"/>
  <c r="BD2623" i="64"/>
  <c r="BD2649" i="64" s="1"/>
  <c r="BD2658" i="64"/>
  <c r="AV2589" i="64"/>
  <c r="AV2615" i="64" s="1"/>
  <c r="AV2658" i="64"/>
  <c r="AV2623" i="64"/>
  <c r="AV2649" i="64" s="1"/>
  <c r="AN2589" i="64"/>
  <c r="AN2615" i="64" s="1"/>
  <c r="AN2623" i="64"/>
  <c r="AN2649" i="64" s="1"/>
  <c r="AN2658" i="64"/>
  <c r="AF2589" i="64"/>
  <c r="AF2615" i="64" s="1"/>
  <c r="AF2623" i="64"/>
  <c r="AF2649" i="64" s="1"/>
  <c r="AF2658" i="64"/>
  <c r="X2589" i="64"/>
  <c r="X2615" i="64" s="1"/>
  <c r="X2658" i="64"/>
  <c r="X2623" i="64"/>
  <c r="X2649" i="64" s="1"/>
  <c r="CK2586" i="64"/>
  <c r="CK2655" i="64"/>
  <c r="CK2620" i="64"/>
  <c r="CK2646" i="64" s="1"/>
  <c r="CC2586" i="64"/>
  <c r="CC2655" i="64"/>
  <c r="CC2620" i="64"/>
  <c r="CC2646" i="64" s="1"/>
  <c r="BU2586" i="64"/>
  <c r="BU2655" i="64"/>
  <c r="BU2620" i="64"/>
  <c r="BU2646" i="64" s="1"/>
  <c r="BM2586" i="64"/>
  <c r="BM2655" i="64"/>
  <c r="BM2620" i="64"/>
  <c r="BM2646" i="64" s="1"/>
  <c r="BE2586" i="64"/>
  <c r="BE2655" i="64"/>
  <c r="BE2620" i="64"/>
  <c r="BE2646" i="64" s="1"/>
  <c r="AW2586" i="64"/>
  <c r="AW2655" i="64"/>
  <c r="AW2620" i="64"/>
  <c r="AW2646" i="64" s="1"/>
  <c r="AO2586" i="64"/>
  <c r="AO2655" i="64"/>
  <c r="AO2620" i="64"/>
  <c r="AO2646" i="64" s="1"/>
  <c r="AG2586" i="64"/>
  <c r="AG2655" i="64"/>
  <c r="AG2620" i="64"/>
  <c r="AG2646" i="64" s="1"/>
  <c r="Y2586" i="64"/>
  <c r="Y2655" i="64"/>
  <c r="Y2620" i="64"/>
  <c r="Y2646" i="64" s="1"/>
  <c r="BP2585" i="64"/>
  <c r="BP2611" i="64" s="1"/>
  <c r="BP2654" i="64"/>
  <c r="BP2619" i="64"/>
  <c r="CF2590" i="64"/>
  <c r="CF2616" i="64" s="1"/>
  <c r="CF2624" i="64"/>
  <c r="CF2650" i="64" s="1"/>
  <c r="CF2659" i="64"/>
  <c r="AB2590" i="64"/>
  <c r="AB2616" i="64" s="1"/>
  <c r="AB2624" i="64"/>
  <c r="AB2650" i="64" s="1"/>
  <c r="AB2659" i="64"/>
  <c r="BA2589" i="64"/>
  <c r="BA2615" i="64" s="1"/>
  <c r="BA2623" i="64"/>
  <c r="BA2649" i="64" s="1"/>
  <c r="BA2658" i="64"/>
  <c r="BR2586" i="64"/>
  <c r="BR2655" i="64"/>
  <c r="BR2620" i="64"/>
  <c r="BR2646" i="64" s="1"/>
  <c r="V2586" i="64"/>
  <c r="V2655" i="64"/>
  <c r="V2620" i="64"/>
  <c r="V2646" i="64" s="1"/>
  <c r="BN2585" i="64"/>
  <c r="BN2611" i="64" s="1"/>
  <c r="BN2654" i="64"/>
  <c r="BN2619" i="64"/>
  <c r="CK2585" i="64"/>
  <c r="CK2611" i="64" s="1"/>
  <c r="CK2654" i="64"/>
  <c r="CK2619" i="64"/>
  <c r="AW2585" i="64"/>
  <c r="AW2611" i="64" s="1"/>
  <c r="AW2654" i="64"/>
  <c r="AW2619" i="64"/>
  <c r="CC2590" i="64"/>
  <c r="CC2616" i="64" s="1"/>
  <c r="CC2659" i="64"/>
  <c r="CC2624" i="64"/>
  <c r="CC2650" i="64" s="1"/>
  <c r="AO2590" i="64"/>
  <c r="AO2616" i="64" s="1"/>
  <c r="AO2659" i="64"/>
  <c r="AO2624" i="64"/>
  <c r="AO2650" i="64" s="1"/>
  <c r="BV2589" i="64"/>
  <c r="BV2615" i="64" s="1"/>
  <c r="BV2623" i="64"/>
  <c r="BV2649" i="64" s="1"/>
  <c r="BV2658" i="64"/>
  <c r="AP2589" i="64"/>
  <c r="AP2615" i="64" s="1"/>
  <c r="AP2623" i="64"/>
  <c r="AP2649" i="64" s="1"/>
  <c r="AP2658" i="64"/>
  <c r="BW2586" i="64"/>
  <c r="BW2655" i="64"/>
  <c r="BW2620" i="64"/>
  <c r="BW2646" i="64" s="1"/>
  <c r="AQ2586" i="64"/>
  <c r="AQ2655" i="64"/>
  <c r="AQ2620" i="64"/>
  <c r="AQ2646" i="64" s="1"/>
  <c r="CH2585" i="64"/>
  <c r="CH2611" i="64" s="1"/>
  <c r="CH2654" i="64"/>
  <c r="CH2619" i="64"/>
  <c r="BZ2585" i="64"/>
  <c r="BZ2611" i="64" s="1"/>
  <c r="BZ2654" i="64"/>
  <c r="BZ2619" i="64"/>
  <c r="BR2585" i="64"/>
  <c r="BR2611" i="64" s="1"/>
  <c r="BR2654" i="64"/>
  <c r="BR2619" i="64"/>
  <c r="BJ2585" i="64"/>
  <c r="BJ2611" i="64" s="1"/>
  <c r="BJ2654" i="64"/>
  <c r="BJ2619" i="64"/>
  <c r="BB2585" i="64"/>
  <c r="BB2611" i="64" s="1"/>
  <c r="BB2654" i="64"/>
  <c r="BB2619" i="64"/>
  <c r="AT2585" i="64"/>
  <c r="AT2611" i="64" s="1"/>
  <c r="AT2654" i="64"/>
  <c r="AT2619" i="64"/>
  <c r="AL2585" i="64"/>
  <c r="AL2611" i="64" s="1"/>
  <c r="AL2654" i="64"/>
  <c r="AL2619" i="64"/>
  <c r="AD2585" i="64"/>
  <c r="AD2611" i="64" s="1"/>
  <c r="AD2654" i="64"/>
  <c r="AD2619" i="64"/>
  <c r="V2585" i="64"/>
  <c r="V2611" i="64" s="1"/>
  <c r="V2654" i="64"/>
  <c r="V2619" i="64"/>
  <c r="CH2590" i="64"/>
  <c r="CH2616" i="64" s="1"/>
  <c r="CH2659" i="64"/>
  <c r="CH2624" i="64"/>
  <c r="CH2650" i="64" s="1"/>
  <c r="BZ2590" i="64"/>
  <c r="BZ2616" i="64" s="1"/>
  <c r="BZ2659" i="64"/>
  <c r="BZ2624" i="64"/>
  <c r="BZ2650" i="64" s="1"/>
  <c r="BR2590" i="64"/>
  <c r="BR2616" i="64" s="1"/>
  <c r="BR2659" i="64"/>
  <c r="BR2624" i="64"/>
  <c r="BR2650" i="64" s="1"/>
  <c r="BJ2590" i="64"/>
  <c r="BJ2616" i="64" s="1"/>
  <c r="BJ2659" i="64"/>
  <c r="BJ2624" i="64"/>
  <c r="BJ2650" i="64" s="1"/>
  <c r="BB2590" i="64"/>
  <c r="BB2616" i="64" s="1"/>
  <c r="BB2659" i="64"/>
  <c r="BB2624" i="64"/>
  <c r="BB2650" i="64" s="1"/>
  <c r="AT2590" i="64"/>
  <c r="AT2616" i="64" s="1"/>
  <c r="AT2659" i="64"/>
  <c r="AT2624" i="64"/>
  <c r="AT2650" i="64" s="1"/>
  <c r="AL2590" i="64"/>
  <c r="AL2616" i="64" s="1"/>
  <c r="AL2659" i="64"/>
  <c r="AL2624" i="64"/>
  <c r="AL2650" i="64" s="1"/>
  <c r="AD2590" i="64"/>
  <c r="AD2616" i="64" s="1"/>
  <c r="AD2659" i="64"/>
  <c r="AD2624" i="64"/>
  <c r="AD2650" i="64" s="1"/>
  <c r="V2590" i="64"/>
  <c r="V2616" i="64" s="1"/>
  <c r="V2659" i="64"/>
  <c r="V2624" i="64"/>
  <c r="V2650" i="64" s="1"/>
  <c r="CI2589" i="64"/>
  <c r="CI2615" i="64" s="1"/>
  <c r="CI2658" i="64"/>
  <c r="CI2623" i="64"/>
  <c r="CI2649" i="64" s="1"/>
  <c r="CA2589" i="64"/>
  <c r="CA2615" i="64" s="1"/>
  <c r="CA2658" i="64"/>
  <c r="CA2623" i="64"/>
  <c r="CA2649" i="64" s="1"/>
  <c r="BS2589" i="64"/>
  <c r="BS2615" i="64" s="1"/>
  <c r="BS2658" i="64"/>
  <c r="BS2623" i="64"/>
  <c r="BS2649" i="64" s="1"/>
  <c r="BK2589" i="64"/>
  <c r="BK2615" i="64" s="1"/>
  <c r="BK2658" i="64"/>
  <c r="BK2623" i="64"/>
  <c r="BK2649" i="64" s="1"/>
  <c r="BC2589" i="64"/>
  <c r="BC2615" i="64" s="1"/>
  <c r="BC2658" i="64"/>
  <c r="BC2623" i="64"/>
  <c r="BC2649" i="64" s="1"/>
  <c r="AU2589" i="64"/>
  <c r="AU2615" i="64" s="1"/>
  <c r="AU2658" i="64"/>
  <c r="AU2623" i="64"/>
  <c r="AU2649" i="64" s="1"/>
  <c r="AM2589" i="64"/>
  <c r="AM2615" i="64" s="1"/>
  <c r="AM2658" i="64"/>
  <c r="AM2623" i="64"/>
  <c r="AM2649" i="64" s="1"/>
  <c r="AE2589" i="64"/>
  <c r="AE2615" i="64" s="1"/>
  <c r="AE2658" i="64"/>
  <c r="AE2623" i="64"/>
  <c r="AE2649" i="64" s="1"/>
  <c r="W2589" i="64"/>
  <c r="W2615" i="64" s="1"/>
  <c r="W2658" i="64"/>
  <c r="W2623" i="64"/>
  <c r="W2649" i="64" s="1"/>
  <c r="CJ2586" i="64"/>
  <c r="CJ2620" i="64"/>
  <c r="CJ2646" i="64" s="1"/>
  <c r="CJ2655" i="64"/>
  <c r="CB2586" i="64"/>
  <c r="CB2655" i="64"/>
  <c r="CB2620" i="64"/>
  <c r="CB2646" i="64" s="1"/>
  <c r="BT2586" i="64"/>
  <c r="BT2620" i="64"/>
  <c r="BT2646" i="64" s="1"/>
  <c r="BT2655" i="64"/>
  <c r="BL2586" i="64"/>
  <c r="BL2620" i="64"/>
  <c r="BL2646" i="64" s="1"/>
  <c r="BL2655" i="64"/>
  <c r="BD2586" i="64"/>
  <c r="BD2620" i="64"/>
  <c r="BD2646" i="64" s="1"/>
  <c r="BD2655" i="64"/>
  <c r="AV2586" i="64"/>
  <c r="AV2620" i="64"/>
  <c r="AV2646" i="64" s="1"/>
  <c r="AV2655" i="64"/>
  <c r="AN2586" i="64"/>
  <c r="AN2655" i="64"/>
  <c r="AN2620" i="64"/>
  <c r="AN2646" i="64" s="1"/>
  <c r="AF2586" i="64"/>
  <c r="AF2620" i="64"/>
  <c r="AF2646" i="64" s="1"/>
  <c r="AF2655" i="64"/>
  <c r="X2586" i="64"/>
  <c r="X2620" i="64"/>
  <c r="X2646" i="64" s="1"/>
  <c r="X2655" i="64"/>
  <c r="CF2585" i="64"/>
  <c r="CF2611" i="64" s="1"/>
  <c r="CF2654" i="64"/>
  <c r="CF2619" i="64"/>
  <c r="AB2585" i="64"/>
  <c r="AB2611" i="64" s="1"/>
  <c r="AB2654" i="64"/>
  <c r="AB2619" i="64"/>
  <c r="AZ2590" i="64"/>
  <c r="AZ2616" i="64" s="1"/>
  <c r="AZ2624" i="64"/>
  <c r="AZ2650" i="64" s="1"/>
  <c r="AZ2659" i="64"/>
  <c r="BQ2589" i="64"/>
  <c r="BQ2615" i="64" s="1"/>
  <c r="BQ2623" i="64"/>
  <c r="BQ2649" i="64" s="1"/>
  <c r="BQ2658" i="64"/>
  <c r="U2589" i="64"/>
  <c r="U2615" i="64" s="1"/>
  <c r="U2623" i="64"/>
  <c r="U2649" i="64" s="1"/>
  <c r="U2658" i="64"/>
  <c r="AT2586" i="64"/>
  <c r="AT2655" i="64"/>
  <c r="AT2620" i="64"/>
  <c r="AT2646" i="64" s="1"/>
  <c r="CD2585" i="64"/>
  <c r="CD2611" i="64" s="1"/>
  <c r="CD2619" i="64"/>
  <c r="CD2654" i="64"/>
  <c r="Z2585" i="64"/>
  <c r="Z2611" i="64" s="1"/>
  <c r="Z2654" i="64"/>
  <c r="Z2619" i="64"/>
  <c r="BV2590" i="64"/>
  <c r="BV2616" i="64" s="1"/>
  <c r="BV2624" i="64"/>
  <c r="BV2650" i="64" s="1"/>
  <c r="BV2659" i="64"/>
  <c r="BW2589" i="64"/>
  <c r="BW2615" i="64" s="1"/>
  <c r="BW2623" i="64"/>
  <c r="BW2649" i="64" s="1"/>
  <c r="BW2658" i="64"/>
  <c r="CC2585" i="64"/>
  <c r="CC2611" i="64" s="1"/>
  <c r="CC2654" i="64"/>
  <c r="CC2619" i="64"/>
  <c r="AO2585" i="64"/>
  <c r="AO2611" i="64" s="1"/>
  <c r="AO2654" i="64"/>
  <c r="AO2619" i="64"/>
  <c r="BU2590" i="64"/>
  <c r="BU2616" i="64" s="1"/>
  <c r="BU2659" i="64"/>
  <c r="BU2624" i="64"/>
  <c r="BU2650" i="64" s="1"/>
  <c r="AG2590" i="64"/>
  <c r="AG2616" i="64" s="1"/>
  <c r="AG2659" i="64"/>
  <c r="AG2624" i="64"/>
  <c r="AG2650" i="64" s="1"/>
  <c r="BN2589" i="64"/>
  <c r="BN2615" i="64" s="1"/>
  <c r="BN2623" i="64"/>
  <c r="BN2649" i="64" s="1"/>
  <c r="BN2658" i="64"/>
  <c r="Z2589" i="64"/>
  <c r="Z2615" i="64" s="1"/>
  <c r="Z2623" i="64"/>
  <c r="Z2649" i="64" s="1"/>
  <c r="Z2658" i="64"/>
  <c r="BG2586" i="64"/>
  <c r="BG2655" i="64"/>
  <c r="BG2620" i="64"/>
  <c r="BG2646" i="64" s="1"/>
  <c r="CG2585" i="64"/>
  <c r="CG2611" i="64" s="1"/>
  <c r="CG2654" i="64"/>
  <c r="CG2619" i="64"/>
  <c r="BY2585" i="64"/>
  <c r="BY2611" i="64" s="1"/>
  <c r="BY2654" i="64"/>
  <c r="BY2619" i="64"/>
  <c r="BQ2585" i="64"/>
  <c r="BQ2611" i="64" s="1"/>
  <c r="BQ2654" i="64"/>
  <c r="BQ2619" i="64"/>
  <c r="BI2585" i="64"/>
  <c r="BI2611" i="64" s="1"/>
  <c r="BI2654" i="64"/>
  <c r="BI2619" i="64"/>
  <c r="BA2585" i="64"/>
  <c r="BA2611" i="64" s="1"/>
  <c r="BA2654" i="64"/>
  <c r="BA2619" i="64"/>
  <c r="AS2585" i="64"/>
  <c r="AS2611" i="64" s="1"/>
  <c r="AS2654" i="64"/>
  <c r="AS2619" i="64"/>
  <c r="AK2585" i="64"/>
  <c r="AK2611" i="64" s="1"/>
  <c r="AK2654" i="64"/>
  <c r="AK2619" i="64"/>
  <c r="AC2585" i="64"/>
  <c r="AC2611" i="64" s="1"/>
  <c r="AC2654" i="64"/>
  <c r="AC2619" i="64"/>
  <c r="U2585" i="64"/>
  <c r="U2611" i="64" s="1"/>
  <c r="U2654" i="64"/>
  <c r="U2619" i="64"/>
  <c r="CG2590" i="64"/>
  <c r="CG2616" i="64" s="1"/>
  <c r="CG2624" i="64"/>
  <c r="CG2650" i="64" s="1"/>
  <c r="CG2659" i="64"/>
  <c r="BY2590" i="64"/>
  <c r="BY2616" i="64" s="1"/>
  <c r="BY2624" i="64"/>
  <c r="BY2650" i="64" s="1"/>
  <c r="BY2659" i="64"/>
  <c r="BQ2590" i="64"/>
  <c r="BQ2616" i="64" s="1"/>
  <c r="BQ2624" i="64"/>
  <c r="BQ2650" i="64" s="1"/>
  <c r="BQ2659" i="64"/>
  <c r="BI2590" i="64"/>
  <c r="BI2616" i="64" s="1"/>
  <c r="BI2624" i="64"/>
  <c r="BI2650" i="64" s="1"/>
  <c r="BI2659" i="64"/>
  <c r="BA2590" i="64"/>
  <c r="BA2616" i="64" s="1"/>
  <c r="BA2624" i="64"/>
  <c r="BA2650" i="64" s="1"/>
  <c r="BA2659" i="64"/>
  <c r="AS2590" i="64"/>
  <c r="AS2616" i="64" s="1"/>
  <c r="AS2624" i="64"/>
  <c r="AS2650" i="64" s="1"/>
  <c r="AS2659" i="64"/>
  <c r="AK2590" i="64"/>
  <c r="AK2616" i="64" s="1"/>
  <c r="AK2624" i="64"/>
  <c r="AK2650" i="64" s="1"/>
  <c r="AK2659" i="64"/>
  <c r="AC2590" i="64"/>
  <c r="AC2616" i="64" s="1"/>
  <c r="AC2624" i="64"/>
  <c r="AC2650" i="64" s="1"/>
  <c r="AC2659" i="64"/>
  <c r="U2590" i="64"/>
  <c r="U2616" i="64" s="1"/>
  <c r="U2624" i="64"/>
  <c r="U2650" i="64" s="1"/>
  <c r="U2659" i="64"/>
  <c r="CH2589" i="64"/>
  <c r="CH2615" i="64" s="1"/>
  <c r="CH2658" i="64"/>
  <c r="CH2623" i="64"/>
  <c r="CH2649" i="64" s="1"/>
  <c r="BZ2589" i="64"/>
  <c r="BZ2615" i="64" s="1"/>
  <c r="BZ2658" i="64"/>
  <c r="BZ2623" i="64"/>
  <c r="BZ2649" i="64" s="1"/>
  <c r="BR2589" i="64"/>
  <c r="BR2615" i="64" s="1"/>
  <c r="BR2658" i="64"/>
  <c r="BR2623" i="64"/>
  <c r="BR2649" i="64" s="1"/>
  <c r="BJ2589" i="64"/>
  <c r="BJ2615" i="64" s="1"/>
  <c r="BJ2658" i="64"/>
  <c r="BJ2623" i="64"/>
  <c r="BJ2649" i="64" s="1"/>
  <c r="BB2589" i="64"/>
  <c r="BB2615" i="64" s="1"/>
  <c r="BB2658" i="64"/>
  <c r="BB2623" i="64"/>
  <c r="BB2649" i="64" s="1"/>
  <c r="AT2589" i="64"/>
  <c r="AT2615" i="64" s="1"/>
  <c r="AT2658" i="64"/>
  <c r="AT2623" i="64"/>
  <c r="AT2649" i="64" s="1"/>
  <c r="AL2589" i="64"/>
  <c r="AL2615" i="64" s="1"/>
  <c r="AL2658" i="64"/>
  <c r="AL2623" i="64"/>
  <c r="AL2649" i="64" s="1"/>
  <c r="AD2589" i="64"/>
  <c r="AD2615" i="64" s="1"/>
  <c r="AD2658" i="64"/>
  <c r="AD2623" i="64"/>
  <c r="AD2649" i="64" s="1"/>
  <c r="V2589" i="64"/>
  <c r="V2615" i="64" s="1"/>
  <c r="V2658" i="64"/>
  <c r="V2623" i="64"/>
  <c r="V2649" i="64" s="1"/>
  <c r="CI2586" i="64"/>
  <c r="CI2655" i="64"/>
  <c r="CI2620" i="64"/>
  <c r="CI2646" i="64" s="1"/>
  <c r="CA2586" i="64"/>
  <c r="CA2655" i="64"/>
  <c r="CA2620" i="64"/>
  <c r="CA2646" i="64" s="1"/>
  <c r="BS2586" i="64"/>
  <c r="BS2655" i="64"/>
  <c r="BS2620" i="64"/>
  <c r="BS2646" i="64" s="1"/>
  <c r="BK2586" i="64"/>
  <c r="BK2655" i="64"/>
  <c r="BK2620" i="64"/>
  <c r="BK2646" i="64" s="1"/>
  <c r="BC2586" i="64"/>
  <c r="BC2655" i="64"/>
  <c r="BC2620" i="64"/>
  <c r="BC2646" i="64" s="1"/>
  <c r="AU2586" i="64"/>
  <c r="AU2655" i="64"/>
  <c r="AU2620" i="64"/>
  <c r="AU2646" i="64" s="1"/>
  <c r="AM2586" i="64"/>
  <c r="AM2655" i="64"/>
  <c r="AM2620" i="64"/>
  <c r="AM2646" i="64" s="1"/>
  <c r="AE2586" i="64"/>
  <c r="AE2655" i="64"/>
  <c r="AE2620" i="64"/>
  <c r="AE2646" i="64" s="1"/>
  <c r="W2586" i="64"/>
  <c r="W2655" i="64"/>
  <c r="W2620" i="64"/>
  <c r="W2646" i="64" s="1"/>
  <c r="BA2522" i="64"/>
  <c r="BA2534" i="64" s="1"/>
  <c r="BA2543" i="64"/>
  <c r="BA2555" i="64" s="1"/>
  <c r="CD2522" i="64"/>
  <c r="CD2534" i="64" s="1"/>
  <c r="CD2543" i="64"/>
  <c r="CD2555" i="64" s="1"/>
  <c r="BV2522" i="64"/>
  <c r="BV2534" i="64" s="1"/>
  <c r="BV2543" i="64"/>
  <c r="BV2555" i="64" s="1"/>
  <c r="BN2522" i="64"/>
  <c r="BN2534" i="64" s="1"/>
  <c r="BN2543" i="64"/>
  <c r="BN2555" i="64" s="1"/>
  <c r="BF2522" i="64"/>
  <c r="BF2534" i="64" s="1"/>
  <c r="BF2543" i="64"/>
  <c r="BF2555" i="64" s="1"/>
  <c r="AX2522" i="64"/>
  <c r="AX2534" i="64" s="1"/>
  <c r="AX2543" i="64"/>
  <c r="AX2555" i="64" s="1"/>
  <c r="AP2522" i="64"/>
  <c r="AP2534" i="64" s="1"/>
  <c r="AP2543" i="64"/>
  <c r="AP2555" i="64" s="1"/>
  <c r="AH2522" i="64"/>
  <c r="AH2534" i="64" s="1"/>
  <c r="AH2543" i="64"/>
  <c r="AH2555" i="64" s="1"/>
  <c r="Z2522" i="64"/>
  <c r="Z2534" i="64" s="1"/>
  <c r="Z2543" i="64"/>
  <c r="Z2555" i="64" s="1"/>
  <c r="CD2527" i="64"/>
  <c r="CD2548" i="64"/>
  <c r="BV2527" i="64"/>
  <c r="BV2548" i="64"/>
  <c r="BN2527" i="64"/>
  <c r="BN2548" i="64"/>
  <c r="BF2527" i="64"/>
  <c r="BF2548" i="64"/>
  <c r="AX2527" i="64"/>
  <c r="AX2548" i="64"/>
  <c r="AP2527" i="64"/>
  <c r="AP2548" i="64"/>
  <c r="AH2527" i="64"/>
  <c r="AH2548" i="64"/>
  <c r="Z2527" i="64"/>
  <c r="Z2548" i="64"/>
  <c r="CE2526" i="64"/>
  <c r="CE2547" i="64"/>
  <c r="BW2526" i="64"/>
  <c r="BW2547" i="64"/>
  <c r="BO2526" i="64"/>
  <c r="BO2547" i="64"/>
  <c r="BG2526" i="64"/>
  <c r="BG2547" i="64"/>
  <c r="AY2526" i="64"/>
  <c r="AY2547" i="64"/>
  <c r="AQ2526" i="64"/>
  <c r="AQ2547" i="64"/>
  <c r="AI2526" i="64"/>
  <c r="AI2547" i="64"/>
  <c r="AA2526" i="64"/>
  <c r="AA2547" i="64"/>
  <c r="CF2523" i="64"/>
  <c r="CF2535" i="64" s="1"/>
  <c r="CF2544" i="64"/>
  <c r="BX2523" i="64"/>
  <c r="BX2535" i="64" s="1"/>
  <c r="BX2544" i="64"/>
  <c r="BP2523" i="64"/>
  <c r="BP2535" i="64" s="1"/>
  <c r="BP2544" i="64"/>
  <c r="BH2523" i="64"/>
  <c r="BH2535" i="64" s="1"/>
  <c r="BH2544" i="64"/>
  <c r="AZ2523" i="64"/>
  <c r="AZ2535" i="64" s="1"/>
  <c r="AZ2544" i="64"/>
  <c r="AR2523" i="64"/>
  <c r="AR2535" i="64" s="1"/>
  <c r="AR2544" i="64"/>
  <c r="AJ2523" i="64"/>
  <c r="AJ2535" i="64" s="1"/>
  <c r="AJ2544" i="64"/>
  <c r="AB2523" i="64"/>
  <c r="AB2535" i="64" s="1"/>
  <c r="AB2544" i="64"/>
  <c r="T2523" i="64"/>
  <c r="T2535" i="64" s="1"/>
  <c r="T2544" i="64"/>
  <c r="BI2522" i="64"/>
  <c r="BI2534" i="64" s="1"/>
  <c r="BI2543" i="64"/>
  <c r="BI2555" i="64" s="1"/>
  <c r="CK2522" i="64"/>
  <c r="CK2534" i="64" s="1"/>
  <c r="CK2543" i="64"/>
  <c r="CK2555" i="64" s="1"/>
  <c r="CC2522" i="64"/>
  <c r="CC2534" i="64" s="1"/>
  <c r="CC2543" i="64"/>
  <c r="CC2555" i="64" s="1"/>
  <c r="BU2522" i="64"/>
  <c r="BU2534" i="64" s="1"/>
  <c r="BU2543" i="64"/>
  <c r="BU2555" i="64" s="1"/>
  <c r="BM2522" i="64"/>
  <c r="BM2534" i="64" s="1"/>
  <c r="BM2543" i="64"/>
  <c r="BM2555" i="64" s="1"/>
  <c r="BE2522" i="64"/>
  <c r="BE2534" i="64" s="1"/>
  <c r="BE2543" i="64"/>
  <c r="BE2555" i="64" s="1"/>
  <c r="AW2522" i="64"/>
  <c r="AW2534" i="64" s="1"/>
  <c r="AW2543" i="64"/>
  <c r="AW2555" i="64" s="1"/>
  <c r="AO2522" i="64"/>
  <c r="AO2534" i="64" s="1"/>
  <c r="AO2543" i="64"/>
  <c r="AO2555" i="64" s="1"/>
  <c r="AG2522" i="64"/>
  <c r="AG2534" i="64" s="1"/>
  <c r="AG2543" i="64"/>
  <c r="AG2555" i="64" s="1"/>
  <c r="Y2522" i="64"/>
  <c r="Y2534" i="64" s="1"/>
  <c r="Y2543" i="64"/>
  <c r="Y2555" i="64" s="1"/>
  <c r="CK2527" i="64"/>
  <c r="CK2548" i="64"/>
  <c r="CC2527" i="64"/>
  <c r="CC2548" i="64"/>
  <c r="BU2527" i="64"/>
  <c r="BU2548" i="64"/>
  <c r="BM2527" i="64"/>
  <c r="BM2548" i="64"/>
  <c r="BE2527" i="64"/>
  <c r="BE2548" i="64"/>
  <c r="AW2527" i="64"/>
  <c r="AW2548" i="64"/>
  <c r="AO2527" i="64"/>
  <c r="AO2548" i="64"/>
  <c r="AG2527" i="64"/>
  <c r="AG2548" i="64"/>
  <c r="Y2527" i="64"/>
  <c r="Y2548" i="64"/>
  <c r="CD2526" i="64"/>
  <c r="CD2547" i="64"/>
  <c r="BV2526" i="64"/>
  <c r="BV2547" i="64"/>
  <c r="BN2526" i="64"/>
  <c r="BN2547" i="64"/>
  <c r="BF2526" i="64"/>
  <c r="BF2547" i="64"/>
  <c r="AX2526" i="64"/>
  <c r="AX2547" i="64"/>
  <c r="AP2526" i="64"/>
  <c r="AP2547" i="64"/>
  <c r="AH2526" i="64"/>
  <c r="AH2547" i="64"/>
  <c r="Z2526" i="64"/>
  <c r="Z2547" i="64"/>
  <c r="CE2523" i="64"/>
  <c r="CE2535" i="64" s="1"/>
  <c r="CE2544" i="64"/>
  <c r="BW2523" i="64"/>
  <c r="BW2535" i="64" s="1"/>
  <c r="BW2544" i="64"/>
  <c r="BO2523" i="64"/>
  <c r="BO2535" i="64" s="1"/>
  <c r="BO2544" i="64"/>
  <c r="BG2523" i="64"/>
  <c r="BG2535" i="64" s="1"/>
  <c r="BG2544" i="64"/>
  <c r="AY2523" i="64"/>
  <c r="AY2535" i="64" s="1"/>
  <c r="AY2544" i="64"/>
  <c r="AQ2523" i="64"/>
  <c r="AQ2535" i="64" s="1"/>
  <c r="AQ2544" i="64"/>
  <c r="AI2523" i="64"/>
  <c r="AI2535" i="64" s="1"/>
  <c r="AI2544" i="64"/>
  <c r="AA2523" i="64"/>
  <c r="AA2535" i="64" s="1"/>
  <c r="AA2544" i="64"/>
  <c r="CG2522" i="64"/>
  <c r="CG2534" i="64" s="1"/>
  <c r="CG2543" i="64"/>
  <c r="CG2555" i="64" s="1"/>
  <c r="AC2522" i="64"/>
  <c r="AC2534" i="64" s="1"/>
  <c r="AC2543" i="64"/>
  <c r="AC2555" i="64" s="1"/>
  <c r="CJ2522" i="64"/>
  <c r="CJ2534" i="64" s="1"/>
  <c r="CJ2543" i="64"/>
  <c r="CJ2555" i="64" s="1"/>
  <c r="CB2522" i="64"/>
  <c r="CB2534" i="64" s="1"/>
  <c r="CB2543" i="64"/>
  <c r="CB2555" i="64" s="1"/>
  <c r="BT2522" i="64"/>
  <c r="BT2534" i="64" s="1"/>
  <c r="BT2543" i="64"/>
  <c r="BT2555" i="64" s="1"/>
  <c r="BL2522" i="64"/>
  <c r="BL2534" i="64" s="1"/>
  <c r="BL2543" i="64"/>
  <c r="BL2555" i="64" s="1"/>
  <c r="BD2522" i="64"/>
  <c r="BD2534" i="64" s="1"/>
  <c r="BD2543" i="64"/>
  <c r="BD2555" i="64" s="1"/>
  <c r="AV2522" i="64"/>
  <c r="AV2534" i="64" s="1"/>
  <c r="AV2543" i="64"/>
  <c r="AV2555" i="64" s="1"/>
  <c r="AN2522" i="64"/>
  <c r="AN2534" i="64" s="1"/>
  <c r="AN2543" i="64"/>
  <c r="AN2555" i="64" s="1"/>
  <c r="AF2522" i="64"/>
  <c r="AF2534" i="64" s="1"/>
  <c r="AF2543" i="64"/>
  <c r="AF2555" i="64" s="1"/>
  <c r="X2522" i="64"/>
  <c r="X2534" i="64" s="1"/>
  <c r="X2543" i="64"/>
  <c r="X2555" i="64" s="1"/>
  <c r="CJ2527" i="64"/>
  <c r="CJ2548" i="64"/>
  <c r="CB2527" i="64"/>
  <c r="CB2548" i="64"/>
  <c r="BT2527" i="64"/>
  <c r="BT2548" i="64"/>
  <c r="BL2527" i="64"/>
  <c r="BL2548" i="64"/>
  <c r="BD2527" i="64"/>
  <c r="BD2548" i="64"/>
  <c r="AV2527" i="64"/>
  <c r="AV2548" i="64"/>
  <c r="AN2527" i="64"/>
  <c r="AN2548" i="64"/>
  <c r="AF2527" i="64"/>
  <c r="AF2548" i="64"/>
  <c r="X2527" i="64"/>
  <c r="X2548" i="64"/>
  <c r="CK2526" i="64"/>
  <c r="CK2547" i="64"/>
  <c r="CC2526" i="64"/>
  <c r="CC2547" i="64"/>
  <c r="BU2526" i="64"/>
  <c r="BU2547" i="64"/>
  <c r="BM2526" i="64"/>
  <c r="BM2547" i="64"/>
  <c r="BE2526" i="64"/>
  <c r="BE2547" i="64"/>
  <c r="AW2526" i="64"/>
  <c r="AW2547" i="64"/>
  <c r="AO2526" i="64"/>
  <c r="AO2547" i="64"/>
  <c r="AG2526" i="64"/>
  <c r="AG2547" i="64"/>
  <c r="Y2526" i="64"/>
  <c r="Y2547" i="64"/>
  <c r="CD2523" i="64"/>
  <c r="CD2535" i="64" s="1"/>
  <c r="CD2544" i="64"/>
  <c r="BV2523" i="64"/>
  <c r="BV2535" i="64" s="1"/>
  <c r="BV2544" i="64"/>
  <c r="BN2523" i="64"/>
  <c r="BN2535" i="64" s="1"/>
  <c r="BN2544" i="64"/>
  <c r="BF2523" i="64"/>
  <c r="BF2535" i="64" s="1"/>
  <c r="BF2544" i="64"/>
  <c r="AX2523" i="64"/>
  <c r="AX2535" i="64" s="1"/>
  <c r="AX2544" i="64"/>
  <c r="AP2523" i="64"/>
  <c r="AP2535" i="64" s="1"/>
  <c r="AP2544" i="64"/>
  <c r="AH2523" i="64"/>
  <c r="AH2535" i="64" s="1"/>
  <c r="AH2544" i="64"/>
  <c r="Z2523" i="64"/>
  <c r="Z2535" i="64" s="1"/>
  <c r="Z2544" i="64"/>
  <c r="CI2522" i="64"/>
  <c r="CI2534" i="64" s="1"/>
  <c r="CI2543" i="64"/>
  <c r="CI2555" i="64" s="1"/>
  <c r="CA2522" i="64"/>
  <c r="CA2534" i="64" s="1"/>
  <c r="CA2543" i="64"/>
  <c r="CA2555" i="64" s="1"/>
  <c r="BS2522" i="64"/>
  <c r="BS2534" i="64" s="1"/>
  <c r="BS2543" i="64"/>
  <c r="BS2555" i="64" s="1"/>
  <c r="BK2522" i="64"/>
  <c r="BK2534" i="64" s="1"/>
  <c r="BK2543" i="64"/>
  <c r="BK2555" i="64" s="1"/>
  <c r="BC2522" i="64"/>
  <c r="BC2534" i="64" s="1"/>
  <c r="BC2543" i="64"/>
  <c r="BC2555" i="64" s="1"/>
  <c r="AU2522" i="64"/>
  <c r="AU2534" i="64" s="1"/>
  <c r="AU2543" i="64"/>
  <c r="AU2555" i="64" s="1"/>
  <c r="AM2522" i="64"/>
  <c r="AM2534" i="64" s="1"/>
  <c r="AM2543" i="64"/>
  <c r="AM2555" i="64" s="1"/>
  <c r="AE2522" i="64"/>
  <c r="AE2534" i="64" s="1"/>
  <c r="AE2543" i="64"/>
  <c r="AE2555" i="64" s="1"/>
  <c r="W2522" i="64"/>
  <c r="W2534" i="64" s="1"/>
  <c r="W2543" i="64"/>
  <c r="W2555" i="64" s="1"/>
  <c r="CI2527" i="64"/>
  <c r="CI2548" i="64"/>
  <c r="CA2527" i="64"/>
  <c r="CA2548" i="64"/>
  <c r="BS2527" i="64"/>
  <c r="BS2548" i="64"/>
  <c r="BK2527" i="64"/>
  <c r="BK2548" i="64"/>
  <c r="BC2527" i="64"/>
  <c r="BC2548" i="64"/>
  <c r="AU2527" i="64"/>
  <c r="AU2548" i="64"/>
  <c r="AM2527" i="64"/>
  <c r="AM2548" i="64"/>
  <c r="AE2527" i="64"/>
  <c r="AE2548" i="64"/>
  <c r="W2527" i="64"/>
  <c r="W2548" i="64"/>
  <c r="CJ2526" i="64"/>
  <c r="CJ2547" i="64"/>
  <c r="CB2526" i="64"/>
  <c r="CB2547" i="64"/>
  <c r="BT2526" i="64"/>
  <c r="BT2547" i="64"/>
  <c r="BL2526" i="64"/>
  <c r="BL2547" i="64"/>
  <c r="BD2526" i="64"/>
  <c r="BD2547" i="64"/>
  <c r="AV2526" i="64"/>
  <c r="AV2547" i="64"/>
  <c r="AN2526" i="64"/>
  <c r="AN2547" i="64"/>
  <c r="AF2526" i="64"/>
  <c r="AF2547" i="64"/>
  <c r="X2526" i="64"/>
  <c r="X2547" i="64"/>
  <c r="CK2523" i="64"/>
  <c r="CK2535" i="64" s="1"/>
  <c r="CK2544" i="64"/>
  <c r="CC2523" i="64"/>
  <c r="CC2535" i="64" s="1"/>
  <c r="CC2544" i="64"/>
  <c r="BU2523" i="64"/>
  <c r="BU2535" i="64" s="1"/>
  <c r="BU2544" i="64"/>
  <c r="BM2523" i="64"/>
  <c r="BM2535" i="64" s="1"/>
  <c r="BM2544" i="64"/>
  <c r="BE2523" i="64"/>
  <c r="BE2535" i="64" s="1"/>
  <c r="BE2544" i="64"/>
  <c r="AW2523" i="64"/>
  <c r="AW2535" i="64" s="1"/>
  <c r="AW2544" i="64"/>
  <c r="AO2523" i="64"/>
  <c r="AO2535" i="64" s="1"/>
  <c r="AO2544" i="64"/>
  <c r="AG2523" i="64"/>
  <c r="AG2535" i="64" s="1"/>
  <c r="AG2544" i="64"/>
  <c r="Y2523" i="64"/>
  <c r="Y2535" i="64" s="1"/>
  <c r="Y2544" i="64"/>
  <c r="CH2522" i="64"/>
  <c r="CH2534" i="64" s="1"/>
  <c r="CH2543" i="64"/>
  <c r="CH2555" i="64" s="1"/>
  <c r="BZ2522" i="64"/>
  <c r="BZ2534" i="64" s="1"/>
  <c r="BZ2543" i="64"/>
  <c r="BZ2555" i="64" s="1"/>
  <c r="BR2522" i="64"/>
  <c r="BR2534" i="64" s="1"/>
  <c r="BR2543" i="64"/>
  <c r="BR2555" i="64" s="1"/>
  <c r="BJ2522" i="64"/>
  <c r="BJ2534" i="64" s="1"/>
  <c r="BJ2543" i="64"/>
  <c r="BJ2555" i="64" s="1"/>
  <c r="BB2522" i="64"/>
  <c r="BB2534" i="64" s="1"/>
  <c r="BB2543" i="64"/>
  <c r="BB2555" i="64" s="1"/>
  <c r="AT2522" i="64"/>
  <c r="AT2534" i="64" s="1"/>
  <c r="AT2543" i="64"/>
  <c r="AT2555" i="64" s="1"/>
  <c r="AL2522" i="64"/>
  <c r="AL2534" i="64" s="1"/>
  <c r="AL2543" i="64"/>
  <c r="AL2555" i="64" s="1"/>
  <c r="AD2522" i="64"/>
  <c r="AD2534" i="64" s="1"/>
  <c r="AD2543" i="64"/>
  <c r="AD2555" i="64" s="1"/>
  <c r="V2522" i="64"/>
  <c r="V2534" i="64" s="1"/>
  <c r="V2543" i="64"/>
  <c r="V2555" i="64" s="1"/>
  <c r="CH2527" i="64"/>
  <c r="CH2548" i="64"/>
  <c r="BZ2527" i="64"/>
  <c r="BZ2548" i="64"/>
  <c r="BR2527" i="64"/>
  <c r="BR2548" i="64"/>
  <c r="BJ2527" i="64"/>
  <c r="BJ2548" i="64"/>
  <c r="BB2527" i="64"/>
  <c r="BB2548" i="64"/>
  <c r="AT2527" i="64"/>
  <c r="AT2548" i="64"/>
  <c r="AL2527" i="64"/>
  <c r="AL2548" i="64"/>
  <c r="AD2527" i="64"/>
  <c r="AD2548" i="64"/>
  <c r="V2527" i="64"/>
  <c r="V2548" i="64"/>
  <c r="CI2526" i="64"/>
  <c r="CI2547" i="64"/>
  <c r="CA2526" i="64"/>
  <c r="CA2547" i="64"/>
  <c r="BS2526" i="64"/>
  <c r="BS2547" i="64"/>
  <c r="BK2526" i="64"/>
  <c r="BK2547" i="64"/>
  <c r="BC2526" i="64"/>
  <c r="BC2547" i="64"/>
  <c r="AU2526" i="64"/>
  <c r="AU2547" i="64"/>
  <c r="AM2526" i="64"/>
  <c r="AM2547" i="64"/>
  <c r="AE2526" i="64"/>
  <c r="AE2547" i="64"/>
  <c r="W2526" i="64"/>
  <c r="W2547" i="64"/>
  <c r="CJ2523" i="64"/>
  <c r="CJ2535" i="64" s="1"/>
  <c r="CJ2544" i="64"/>
  <c r="CB2523" i="64"/>
  <c r="CB2535" i="64" s="1"/>
  <c r="CB2544" i="64"/>
  <c r="BT2523" i="64"/>
  <c r="BT2535" i="64" s="1"/>
  <c r="BT2544" i="64"/>
  <c r="BL2523" i="64"/>
  <c r="BL2535" i="64" s="1"/>
  <c r="BL2544" i="64"/>
  <c r="BD2523" i="64"/>
  <c r="BD2535" i="64" s="1"/>
  <c r="BD2544" i="64"/>
  <c r="AV2523" i="64"/>
  <c r="AV2535" i="64" s="1"/>
  <c r="AV2544" i="64"/>
  <c r="AN2523" i="64"/>
  <c r="AN2535" i="64" s="1"/>
  <c r="AN2544" i="64"/>
  <c r="AF2523" i="64"/>
  <c r="AF2535" i="64" s="1"/>
  <c r="AF2544" i="64"/>
  <c r="X2523" i="64"/>
  <c r="X2535" i="64" s="1"/>
  <c r="X2544" i="64"/>
  <c r="BY2522" i="64"/>
  <c r="BY2534" i="64" s="1"/>
  <c r="BY2543" i="64"/>
  <c r="BY2555" i="64" s="1"/>
  <c r="BQ2522" i="64"/>
  <c r="BQ2534" i="64" s="1"/>
  <c r="BQ2543" i="64"/>
  <c r="BQ2555" i="64" s="1"/>
  <c r="AS2522" i="64"/>
  <c r="AS2534" i="64" s="1"/>
  <c r="AS2543" i="64"/>
  <c r="AS2555" i="64" s="1"/>
  <c r="CG2527" i="64"/>
  <c r="CG2548" i="64"/>
  <c r="BY2527" i="64"/>
  <c r="BY2548" i="64"/>
  <c r="BQ2527" i="64"/>
  <c r="BQ2548" i="64"/>
  <c r="BI2527" i="64"/>
  <c r="BI2548" i="64"/>
  <c r="BA2527" i="64"/>
  <c r="BA2548" i="64"/>
  <c r="AS2527" i="64"/>
  <c r="AS2548" i="64"/>
  <c r="AK2527" i="64"/>
  <c r="AK2548" i="64"/>
  <c r="AC2527" i="64"/>
  <c r="AC2548" i="64"/>
  <c r="U2527" i="64"/>
  <c r="U2548" i="64"/>
  <c r="CH2526" i="64"/>
  <c r="CH2547" i="64"/>
  <c r="BZ2526" i="64"/>
  <c r="BZ2547" i="64"/>
  <c r="BR2526" i="64"/>
  <c r="BR2547" i="64"/>
  <c r="BJ2526" i="64"/>
  <c r="BJ2547" i="64"/>
  <c r="BB2526" i="64"/>
  <c r="BB2547" i="64"/>
  <c r="AT2526" i="64"/>
  <c r="AT2547" i="64"/>
  <c r="AL2526" i="64"/>
  <c r="AL2547" i="64"/>
  <c r="AD2526" i="64"/>
  <c r="AD2547" i="64"/>
  <c r="V2526" i="64"/>
  <c r="V2547" i="64"/>
  <c r="CI2523" i="64"/>
  <c r="CI2535" i="64" s="1"/>
  <c r="CI2544" i="64"/>
  <c r="CA2523" i="64"/>
  <c r="CA2535" i="64" s="1"/>
  <c r="CA2544" i="64"/>
  <c r="BS2523" i="64"/>
  <c r="BS2535" i="64" s="1"/>
  <c r="BS2544" i="64"/>
  <c r="BK2523" i="64"/>
  <c r="BK2535" i="64" s="1"/>
  <c r="BK2544" i="64"/>
  <c r="BC2523" i="64"/>
  <c r="BC2535" i="64" s="1"/>
  <c r="BC2544" i="64"/>
  <c r="AU2523" i="64"/>
  <c r="AU2535" i="64" s="1"/>
  <c r="AU2544" i="64"/>
  <c r="AM2523" i="64"/>
  <c r="AM2535" i="64" s="1"/>
  <c r="AM2544" i="64"/>
  <c r="AE2523" i="64"/>
  <c r="AE2535" i="64" s="1"/>
  <c r="AE2544" i="64"/>
  <c r="W2523" i="64"/>
  <c r="W2535" i="64" s="1"/>
  <c r="W2544" i="64"/>
  <c r="U2522" i="64"/>
  <c r="U2534" i="64" s="1"/>
  <c r="U2543" i="64"/>
  <c r="U2555" i="64" s="1"/>
  <c r="CF2522" i="64"/>
  <c r="CF2534" i="64" s="1"/>
  <c r="CF2543" i="64"/>
  <c r="CF2555" i="64" s="1"/>
  <c r="BX2522" i="64"/>
  <c r="BX2534" i="64" s="1"/>
  <c r="BX2543" i="64"/>
  <c r="BX2555" i="64" s="1"/>
  <c r="BP2522" i="64"/>
  <c r="BP2534" i="64" s="1"/>
  <c r="BP2543" i="64"/>
  <c r="BP2555" i="64" s="1"/>
  <c r="BH2522" i="64"/>
  <c r="BH2534" i="64" s="1"/>
  <c r="BH2543" i="64"/>
  <c r="BH2555" i="64" s="1"/>
  <c r="AZ2522" i="64"/>
  <c r="AZ2534" i="64" s="1"/>
  <c r="AZ2543" i="64"/>
  <c r="AZ2555" i="64" s="1"/>
  <c r="AR2522" i="64"/>
  <c r="AR2534" i="64" s="1"/>
  <c r="AR2543" i="64"/>
  <c r="AR2555" i="64" s="1"/>
  <c r="AJ2522" i="64"/>
  <c r="AJ2534" i="64" s="1"/>
  <c r="AJ2543" i="64"/>
  <c r="AJ2555" i="64" s="1"/>
  <c r="AB2522" i="64"/>
  <c r="AB2534" i="64" s="1"/>
  <c r="AB2543" i="64"/>
  <c r="AB2555" i="64" s="1"/>
  <c r="T2522" i="64"/>
  <c r="T2534" i="64" s="1"/>
  <c r="T2543" i="64"/>
  <c r="T2555" i="64" s="1"/>
  <c r="CF2527" i="64"/>
  <c r="CF2548" i="64"/>
  <c r="BX2527" i="64"/>
  <c r="BX2548" i="64"/>
  <c r="BP2527" i="64"/>
  <c r="BP2548" i="64"/>
  <c r="BH2527" i="64"/>
  <c r="BH2548" i="64"/>
  <c r="AZ2527" i="64"/>
  <c r="AZ2548" i="64"/>
  <c r="AR2527" i="64"/>
  <c r="AR2548" i="64"/>
  <c r="AJ2527" i="64"/>
  <c r="AJ2548" i="64"/>
  <c r="AB2527" i="64"/>
  <c r="AB2548" i="64"/>
  <c r="T2527" i="64"/>
  <c r="T2548" i="64"/>
  <c r="CG2526" i="64"/>
  <c r="CG2547" i="64"/>
  <c r="BY2526" i="64"/>
  <c r="BY2547" i="64"/>
  <c r="BQ2526" i="64"/>
  <c r="BQ2547" i="64"/>
  <c r="BI2526" i="64"/>
  <c r="BI2547" i="64"/>
  <c r="BA2526" i="64"/>
  <c r="BA2547" i="64"/>
  <c r="AS2526" i="64"/>
  <c r="AS2547" i="64"/>
  <c r="AK2526" i="64"/>
  <c r="AK2547" i="64"/>
  <c r="AC2526" i="64"/>
  <c r="AC2547" i="64"/>
  <c r="U2526" i="64"/>
  <c r="U2547" i="64"/>
  <c r="CH2523" i="64"/>
  <c r="CH2535" i="64" s="1"/>
  <c r="CH2544" i="64"/>
  <c r="BZ2523" i="64"/>
  <c r="BZ2535" i="64" s="1"/>
  <c r="BZ2544" i="64"/>
  <c r="BR2523" i="64"/>
  <c r="BR2535" i="64" s="1"/>
  <c r="BR2544" i="64"/>
  <c r="BJ2523" i="64"/>
  <c r="BJ2535" i="64" s="1"/>
  <c r="BJ2544" i="64"/>
  <c r="BB2523" i="64"/>
  <c r="BB2535" i="64" s="1"/>
  <c r="BB2544" i="64"/>
  <c r="AT2523" i="64"/>
  <c r="AT2535" i="64" s="1"/>
  <c r="AT2544" i="64"/>
  <c r="AL2523" i="64"/>
  <c r="AL2535" i="64" s="1"/>
  <c r="AL2544" i="64"/>
  <c r="AD2523" i="64"/>
  <c r="AD2535" i="64" s="1"/>
  <c r="AD2544" i="64"/>
  <c r="V2523" i="64"/>
  <c r="V2535" i="64" s="1"/>
  <c r="V2544" i="64"/>
  <c r="AK2522" i="64"/>
  <c r="AK2534" i="64" s="1"/>
  <c r="AK2543" i="64"/>
  <c r="AK2555" i="64" s="1"/>
  <c r="CE2522" i="64"/>
  <c r="CE2534" i="64" s="1"/>
  <c r="CE2543" i="64"/>
  <c r="CE2555" i="64" s="1"/>
  <c r="BW2522" i="64"/>
  <c r="BW2534" i="64" s="1"/>
  <c r="BW2543" i="64"/>
  <c r="BW2555" i="64" s="1"/>
  <c r="BO2522" i="64"/>
  <c r="BO2534" i="64" s="1"/>
  <c r="BO2543" i="64"/>
  <c r="BO2555" i="64" s="1"/>
  <c r="BG2522" i="64"/>
  <c r="BG2534" i="64" s="1"/>
  <c r="BG2543" i="64"/>
  <c r="BG2555" i="64" s="1"/>
  <c r="AY2522" i="64"/>
  <c r="AY2534" i="64" s="1"/>
  <c r="AY2543" i="64"/>
  <c r="AY2555" i="64" s="1"/>
  <c r="AQ2522" i="64"/>
  <c r="AQ2534" i="64" s="1"/>
  <c r="AQ2543" i="64"/>
  <c r="AQ2555" i="64" s="1"/>
  <c r="AI2522" i="64"/>
  <c r="AI2534" i="64" s="1"/>
  <c r="AI2543" i="64"/>
  <c r="AI2555" i="64" s="1"/>
  <c r="AA2522" i="64"/>
  <c r="AA2534" i="64" s="1"/>
  <c r="AA2543" i="64"/>
  <c r="AA2555" i="64" s="1"/>
  <c r="CE2527" i="64"/>
  <c r="CE2548" i="64"/>
  <c r="BW2527" i="64"/>
  <c r="BW2548" i="64"/>
  <c r="BO2527" i="64"/>
  <c r="BO2548" i="64"/>
  <c r="BG2527" i="64"/>
  <c r="BG2548" i="64"/>
  <c r="AY2527" i="64"/>
  <c r="AY2548" i="64"/>
  <c r="AQ2527" i="64"/>
  <c r="AQ2548" i="64"/>
  <c r="AI2527" i="64"/>
  <c r="AI2548" i="64"/>
  <c r="AA2527" i="64"/>
  <c r="AA2548" i="64"/>
  <c r="CF2526" i="64"/>
  <c r="CF2547" i="64"/>
  <c r="BX2526" i="64"/>
  <c r="BX2547" i="64"/>
  <c r="BP2526" i="64"/>
  <c r="BP2547" i="64"/>
  <c r="BH2526" i="64"/>
  <c r="BH2547" i="64"/>
  <c r="AZ2526" i="64"/>
  <c r="AZ2547" i="64"/>
  <c r="AR2526" i="64"/>
  <c r="AR2547" i="64"/>
  <c r="AJ2526" i="64"/>
  <c r="AJ2547" i="64"/>
  <c r="AB2526" i="64"/>
  <c r="AB2547" i="64"/>
  <c r="T2526" i="64"/>
  <c r="T2547" i="64"/>
  <c r="CG2523" i="64"/>
  <c r="CG2535" i="64" s="1"/>
  <c r="CG2544" i="64"/>
  <c r="BY2523" i="64"/>
  <c r="BY2535" i="64" s="1"/>
  <c r="BY2544" i="64"/>
  <c r="BQ2523" i="64"/>
  <c r="BQ2535" i="64" s="1"/>
  <c r="BQ2544" i="64"/>
  <c r="BI2523" i="64"/>
  <c r="BI2535" i="64" s="1"/>
  <c r="BI2544" i="64"/>
  <c r="BA2523" i="64"/>
  <c r="BA2535" i="64" s="1"/>
  <c r="BA2544" i="64"/>
  <c r="AS2523" i="64"/>
  <c r="AS2535" i="64" s="1"/>
  <c r="AS2544" i="64"/>
  <c r="AK2523" i="64"/>
  <c r="AK2535" i="64" s="1"/>
  <c r="AK2544" i="64"/>
  <c r="AC2523" i="64"/>
  <c r="AC2535" i="64" s="1"/>
  <c r="AC2544" i="64"/>
  <c r="U2523" i="64"/>
  <c r="U2535" i="64" s="1"/>
  <c r="U2544" i="64"/>
  <c r="AS2201" i="64"/>
  <c r="AS2214" i="64" s="1"/>
  <c r="AS2180" i="64"/>
  <c r="AS2192" i="64" s="1"/>
  <c r="BZ2205" i="64"/>
  <c r="BZ2184" i="64"/>
  <c r="AD2205" i="64"/>
  <c r="AD2184" i="64"/>
  <c r="AM2202" i="64"/>
  <c r="AM2215" i="64" s="1"/>
  <c r="AM2181" i="64"/>
  <c r="AM2193" i="64" s="1"/>
  <c r="CF2201" i="64"/>
  <c r="CF2214" i="64" s="1"/>
  <c r="CF2180" i="64"/>
  <c r="CF2192" i="64" s="1"/>
  <c r="BX2201" i="64"/>
  <c r="BX2214" i="64" s="1"/>
  <c r="BX2180" i="64"/>
  <c r="BX2192" i="64" s="1"/>
  <c r="BP2201" i="64"/>
  <c r="BP2214" i="64" s="1"/>
  <c r="BP2180" i="64"/>
  <c r="BP2192" i="64" s="1"/>
  <c r="BH2201" i="64"/>
  <c r="BH2214" i="64" s="1"/>
  <c r="BH2180" i="64"/>
  <c r="BH2192" i="64" s="1"/>
  <c r="AZ2201" i="64"/>
  <c r="AZ2214" i="64" s="1"/>
  <c r="AZ2180" i="64"/>
  <c r="AZ2192" i="64" s="1"/>
  <c r="AR2201" i="64"/>
  <c r="AR2214" i="64" s="1"/>
  <c r="AR2180" i="64"/>
  <c r="AR2192" i="64" s="1"/>
  <c r="AJ2201" i="64"/>
  <c r="AJ2214" i="64" s="1"/>
  <c r="AJ2180" i="64"/>
  <c r="AJ2192" i="64" s="1"/>
  <c r="AB2201" i="64"/>
  <c r="AB2214" i="64" s="1"/>
  <c r="AB2180" i="64"/>
  <c r="AB2192" i="64" s="1"/>
  <c r="T2201" i="64"/>
  <c r="T2214" i="64" s="1"/>
  <c r="T2180" i="64"/>
  <c r="T2192" i="64" s="1"/>
  <c r="CF2206" i="64"/>
  <c r="CF2219" i="64" s="1"/>
  <c r="CF2185" i="64"/>
  <c r="CF2197" i="64" s="1"/>
  <c r="BX2206" i="64"/>
  <c r="BX2219" i="64" s="1"/>
  <c r="BX2185" i="64"/>
  <c r="BX2197" i="64" s="1"/>
  <c r="BP2206" i="64"/>
  <c r="BP2219" i="64" s="1"/>
  <c r="BP2185" i="64"/>
  <c r="BP2197" i="64" s="1"/>
  <c r="BH2206" i="64"/>
  <c r="BH2219" i="64" s="1"/>
  <c r="BH2185" i="64"/>
  <c r="BH2197" i="64" s="1"/>
  <c r="AZ2206" i="64"/>
  <c r="AZ2219" i="64" s="1"/>
  <c r="AZ2185" i="64"/>
  <c r="AZ2197" i="64" s="1"/>
  <c r="AR2206" i="64"/>
  <c r="AR2219" i="64" s="1"/>
  <c r="AR2185" i="64"/>
  <c r="AR2197" i="64" s="1"/>
  <c r="AJ2206" i="64"/>
  <c r="AJ2219" i="64" s="1"/>
  <c r="AJ2185" i="64"/>
  <c r="AJ2197" i="64" s="1"/>
  <c r="AB2206" i="64"/>
  <c r="AB2219" i="64" s="1"/>
  <c r="AB2185" i="64"/>
  <c r="AB2197" i="64" s="1"/>
  <c r="T2206" i="64"/>
  <c r="T2219" i="64" s="1"/>
  <c r="T2185" i="64"/>
  <c r="T2197" i="64" s="1"/>
  <c r="CG2205" i="64"/>
  <c r="CG2184" i="64"/>
  <c r="BY2205" i="64"/>
  <c r="BY2184" i="64"/>
  <c r="BQ2184" i="64"/>
  <c r="BQ2205" i="64"/>
  <c r="BI2205" i="64"/>
  <c r="BI2184" i="64"/>
  <c r="BA2205" i="64"/>
  <c r="BA2184" i="64"/>
  <c r="AS2205" i="64"/>
  <c r="AS2184" i="64"/>
  <c r="AK2205" i="64"/>
  <c r="AK2184" i="64"/>
  <c r="AC2205" i="64"/>
  <c r="AC2184" i="64"/>
  <c r="U2205" i="64"/>
  <c r="U2184" i="64"/>
  <c r="CH2202" i="64"/>
  <c r="CH2215" i="64" s="1"/>
  <c r="CH2181" i="64"/>
  <c r="CH2193" i="64" s="1"/>
  <c r="BZ2202" i="64"/>
  <c r="BZ2215" i="64" s="1"/>
  <c r="BZ2181" i="64"/>
  <c r="BZ2193" i="64" s="1"/>
  <c r="BR2202" i="64"/>
  <c r="BR2215" i="64" s="1"/>
  <c r="BR2181" i="64"/>
  <c r="BR2193" i="64" s="1"/>
  <c r="BJ2202" i="64"/>
  <c r="BJ2215" i="64" s="1"/>
  <c r="BJ2181" i="64"/>
  <c r="BJ2193" i="64" s="1"/>
  <c r="BB2202" i="64"/>
  <c r="BB2215" i="64" s="1"/>
  <c r="BB2181" i="64"/>
  <c r="BB2193" i="64" s="1"/>
  <c r="AT2202" i="64"/>
  <c r="AT2215" i="64" s="1"/>
  <c r="AT2181" i="64"/>
  <c r="AT2193" i="64" s="1"/>
  <c r="AL2202" i="64"/>
  <c r="AL2215" i="64" s="1"/>
  <c r="AL2181" i="64"/>
  <c r="AL2193" i="64" s="1"/>
  <c r="AD2202" i="64"/>
  <c r="AD2215" i="64" s="1"/>
  <c r="AD2181" i="64"/>
  <c r="AD2193" i="64" s="1"/>
  <c r="V2202" i="64"/>
  <c r="V2215" i="64" s="1"/>
  <c r="V2181" i="64"/>
  <c r="V2193" i="64" s="1"/>
  <c r="BQ2180" i="64"/>
  <c r="BQ2192" i="64" s="1"/>
  <c r="BQ2201" i="64"/>
  <c r="BQ2214" i="64" s="1"/>
  <c r="CG2206" i="64"/>
  <c r="CG2219" i="64" s="1"/>
  <c r="CG2185" i="64"/>
  <c r="CG2197" i="64" s="1"/>
  <c r="AS2206" i="64"/>
  <c r="AS2219" i="64" s="1"/>
  <c r="AS2185" i="64"/>
  <c r="AS2197" i="64" s="1"/>
  <c r="CH2205" i="64"/>
  <c r="CH2184" i="64"/>
  <c r="V2205" i="64"/>
  <c r="V2184" i="64"/>
  <c r="AU2202" i="64"/>
  <c r="AU2215" i="64" s="1"/>
  <c r="AU2181" i="64"/>
  <c r="AU2193" i="64" s="1"/>
  <c r="CE2201" i="64"/>
  <c r="CE2214" i="64" s="1"/>
  <c r="CE2180" i="64"/>
  <c r="CE2192" i="64" s="1"/>
  <c r="BW2201" i="64"/>
  <c r="BW2214" i="64" s="1"/>
  <c r="BW2180" i="64"/>
  <c r="BW2192" i="64" s="1"/>
  <c r="BO2201" i="64"/>
  <c r="BO2214" i="64" s="1"/>
  <c r="BO2180" i="64"/>
  <c r="BO2192" i="64" s="1"/>
  <c r="BG2201" i="64"/>
  <c r="BG2214" i="64" s="1"/>
  <c r="BG2180" i="64"/>
  <c r="BG2192" i="64" s="1"/>
  <c r="AY2201" i="64"/>
  <c r="AY2214" i="64" s="1"/>
  <c r="AY2180" i="64"/>
  <c r="AY2192" i="64" s="1"/>
  <c r="AQ2201" i="64"/>
  <c r="AQ2214" i="64" s="1"/>
  <c r="AQ2180" i="64"/>
  <c r="AQ2192" i="64" s="1"/>
  <c r="AI2201" i="64"/>
  <c r="AI2214" i="64" s="1"/>
  <c r="AI2180" i="64"/>
  <c r="AI2192" i="64" s="1"/>
  <c r="AA2201" i="64"/>
  <c r="AA2214" i="64" s="1"/>
  <c r="AA2180" i="64"/>
  <c r="AA2192" i="64" s="1"/>
  <c r="CE2206" i="64"/>
  <c r="CE2219" i="64" s="1"/>
  <c r="CE2185" i="64"/>
  <c r="CE2197" i="64" s="1"/>
  <c r="BW2206" i="64"/>
  <c r="BW2219" i="64" s="1"/>
  <c r="BW2185" i="64"/>
  <c r="BW2197" i="64" s="1"/>
  <c r="BO2206" i="64"/>
  <c r="BO2219" i="64" s="1"/>
  <c r="BO2185" i="64"/>
  <c r="BO2197" i="64" s="1"/>
  <c r="BG2206" i="64"/>
  <c r="BG2219" i="64" s="1"/>
  <c r="BG2185" i="64"/>
  <c r="BG2197" i="64" s="1"/>
  <c r="AY2206" i="64"/>
  <c r="AY2219" i="64" s="1"/>
  <c r="AY2185" i="64"/>
  <c r="AY2197" i="64" s="1"/>
  <c r="AQ2206" i="64"/>
  <c r="AQ2219" i="64" s="1"/>
  <c r="AQ2185" i="64"/>
  <c r="AQ2197" i="64" s="1"/>
  <c r="AI2206" i="64"/>
  <c r="AI2219" i="64" s="1"/>
  <c r="AI2185" i="64"/>
  <c r="AI2197" i="64" s="1"/>
  <c r="AA2206" i="64"/>
  <c r="AA2219" i="64" s="1"/>
  <c r="AA2185" i="64"/>
  <c r="AA2197" i="64" s="1"/>
  <c r="CF2205" i="64"/>
  <c r="CF2184" i="64"/>
  <c r="BX2205" i="64"/>
  <c r="BX2184" i="64"/>
  <c r="BP2205" i="64"/>
  <c r="BP2184" i="64"/>
  <c r="BH2205" i="64"/>
  <c r="BH2184" i="64"/>
  <c r="AZ2205" i="64"/>
  <c r="AZ2184" i="64"/>
  <c r="AR2205" i="64"/>
  <c r="AR2184" i="64"/>
  <c r="AJ2205" i="64"/>
  <c r="AJ2184" i="64"/>
  <c r="AB2205" i="64"/>
  <c r="AB2184" i="64"/>
  <c r="T2205" i="64"/>
  <c r="T2184" i="64"/>
  <c r="CG2202" i="64"/>
  <c r="CG2215" i="64" s="1"/>
  <c r="CG2181" i="64"/>
  <c r="CG2193" i="64" s="1"/>
  <c r="BY2202" i="64"/>
  <c r="BY2215" i="64" s="1"/>
  <c r="BY2181" i="64"/>
  <c r="BY2193" i="64" s="1"/>
  <c r="BQ2202" i="64"/>
  <c r="BQ2215" i="64" s="1"/>
  <c r="BQ2181" i="64"/>
  <c r="BQ2193" i="64" s="1"/>
  <c r="BI2202" i="64"/>
  <c r="BI2215" i="64" s="1"/>
  <c r="BI2181" i="64"/>
  <c r="BI2193" i="64" s="1"/>
  <c r="BA2202" i="64"/>
  <c r="BA2215" i="64" s="1"/>
  <c r="BA2181" i="64"/>
  <c r="BA2193" i="64" s="1"/>
  <c r="AS2202" i="64"/>
  <c r="AS2215" i="64" s="1"/>
  <c r="AS2181" i="64"/>
  <c r="AS2193" i="64" s="1"/>
  <c r="AK2181" i="64"/>
  <c r="AK2193" i="64" s="1"/>
  <c r="AK2202" i="64"/>
  <c r="AK2215" i="64" s="1"/>
  <c r="AC2202" i="64"/>
  <c r="AC2215" i="64" s="1"/>
  <c r="AC2181" i="64"/>
  <c r="AC2193" i="64" s="1"/>
  <c r="U2202" i="64"/>
  <c r="U2215" i="64" s="1"/>
  <c r="U2181" i="64"/>
  <c r="U2193" i="64" s="1"/>
  <c r="BY2201" i="64"/>
  <c r="BY2214" i="64" s="1"/>
  <c r="BY2180" i="64"/>
  <c r="BY2192" i="64" s="1"/>
  <c r="U2201" i="64"/>
  <c r="U2214" i="64" s="1"/>
  <c r="U2180" i="64"/>
  <c r="U2192" i="64" s="1"/>
  <c r="BI2206" i="64"/>
  <c r="BI2219" i="64" s="1"/>
  <c r="BI2185" i="64"/>
  <c r="BI2197" i="64" s="1"/>
  <c r="U2206" i="64"/>
  <c r="U2219" i="64" s="1"/>
  <c r="U2185" i="64"/>
  <c r="U2197" i="64" s="1"/>
  <c r="AT2205" i="64"/>
  <c r="AT2184" i="64"/>
  <c r="BS2202" i="64"/>
  <c r="BS2215" i="64" s="1"/>
  <c r="BS2181" i="64"/>
  <c r="BS2193" i="64" s="1"/>
  <c r="W2202" i="64"/>
  <c r="W2215" i="64" s="1"/>
  <c r="W2181" i="64"/>
  <c r="W2193" i="64" s="1"/>
  <c r="CD2201" i="64"/>
  <c r="CD2214" i="64" s="1"/>
  <c r="CD2180" i="64"/>
  <c r="CD2192" i="64" s="1"/>
  <c r="BV2201" i="64"/>
  <c r="BV2214" i="64" s="1"/>
  <c r="BV2180" i="64"/>
  <c r="BV2192" i="64" s="1"/>
  <c r="BN2201" i="64"/>
  <c r="BN2214" i="64" s="1"/>
  <c r="BN2180" i="64"/>
  <c r="BN2192" i="64" s="1"/>
  <c r="BF2201" i="64"/>
  <c r="BF2214" i="64" s="1"/>
  <c r="BF2180" i="64"/>
  <c r="BF2192" i="64" s="1"/>
  <c r="AX2201" i="64"/>
  <c r="AX2214" i="64" s="1"/>
  <c r="AX2180" i="64"/>
  <c r="AX2192" i="64" s="1"/>
  <c r="AP2201" i="64"/>
  <c r="AP2214" i="64" s="1"/>
  <c r="AP2180" i="64"/>
  <c r="AP2192" i="64" s="1"/>
  <c r="AH2201" i="64"/>
  <c r="AH2214" i="64" s="1"/>
  <c r="AH2180" i="64"/>
  <c r="AH2192" i="64" s="1"/>
  <c r="Z2201" i="64"/>
  <c r="Z2214" i="64" s="1"/>
  <c r="Z2180" i="64"/>
  <c r="Z2192" i="64" s="1"/>
  <c r="CD2206" i="64"/>
  <c r="CD2219" i="64" s="1"/>
  <c r="CD2185" i="64"/>
  <c r="CD2197" i="64" s="1"/>
  <c r="BV2206" i="64"/>
  <c r="BV2219" i="64" s="1"/>
  <c r="BV2185" i="64"/>
  <c r="BV2197" i="64" s="1"/>
  <c r="BN2206" i="64"/>
  <c r="BN2219" i="64" s="1"/>
  <c r="BN2185" i="64"/>
  <c r="BN2197" i="64" s="1"/>
  <c r="BF2206" i="64"/>
  <c r="BF2219" i="64" s="1"/>
  <c r="BF2185" i="64"/>
  <c r="BF2197" i="64" s="1"/>
  <c r="AX2206" i="64"/>
  <c r="AX2219" i="64" s="1"/>
  <c r="AX2185" i="64"/>
  <c r="AX2197" i="64" s="1"/>
  <c r="AP2206" i="64"/>
  <c r="AP2219" i="64" s="1"/>
  <c r="AP2185" i="64"/>
  <c r="AP2197" i="64" s="1"/>
  <c r="AH2206" i="64"/>
  <c r="AH2219" i="64" s="1"/>
  <c r="AH2185" i="64"/>
  <c r="AH2197" i="64" s="1"/>
  <c r="Z2206" i="64"/>
  <c r="Z2219" i="64" s="1"/>
  <c r="Z2185" i="64"/>
  <c r="Z2197" i="64" s="1"/>
  <c r="CE2205" i="64"/>
  <c r="CE2184" i="64"/>
  <c r="BW2205" i="64"/>
  <c r="BW2184" i="64"/>
  <c r="BO2205" i="64"/>
  <c r="BO2184" i="64"/>
  <c r="BG2205" i="64"/>
  <c r="BG2184" i="64"/>
  <c r="AY2205" i="64"/>
  <c r="AY2184" i="64"/>
  <c r="AQ2205" i="64"/>
  <c r="AQ2184" i="64"/>
  <c r="AI2205" i="64"/>
  <c r="AI2184" i="64"/>
  <c r="AA2205" i="64"/>
  <c r="AA2184" i="64"/>
  <c r="CF2202" i="64"/>
  <c r="CF2215" i="64" s="1"/>
  <c r="CF2181" i="64"/>
  <c r="CF2193" i="64" s="1"/>
  <c r="BX2202" i="64"/>
  <c r="BX2215" i="64" s="1"/>
  <c r="BX2181" i="64"/>
  <c r="BX2193" i="64" s="1"/>
  <c r="BP2202" i="64"/>
  <c r="BP2215" i="64" s="1"/>
  <c r="BP2181" i="64"/>
  <c r="BP2193" i="64" s="1"/>
  <c r="BH2202" i="64"/>
  <c r="BH2215" i="64" s="1"/>
  <c r="BH2181" i="64"/>
  <c r="BH2193" i="64" s="1"/>
  <c r="AZ2202" i="64"/>
  <c r="AZ2215" i="64" s="1"/>
  <c r="AZ2181" i="64"/>
  <c r="AZ2193" i="64" s="1"/>
  <c r="AR2202" i="64"/>
  <c r="AR2215" i="64" s="1"/>
  <c r="AR2181" i="64"/>
  <c r="AR2193" i="64" s="1"/>
  <c r="AJ2202" i="64"/>
  <c r="AJ2215" i="64" s="1"/>
  <c r="AJ2181" i="64"/>
  <c r="AJ2193" i="64" s="1"/>
  <c r="AB2202" i="64"/>
  <c r="AB2215" i="64" s="1"/>
  <c r="AB2181" i="64"/>
  <c r="AB2193" i="64" s="1"/>
  <c r="T2202" i="64"/>
  <c r="T2215" i="64" s="1"/>
  <c r="T2181" i="64"/>
  <c r="T2193" i="64" s="1"/>
  <c r="W2167" i="64"/>
  <c r="BI2201" i="64"/>
  <c r="BI2214" i="64" s="1"/>
  <c r="BI2180" i="64"/>
  <c r="BI2192" i="64" s="1"/>
  <c r="BY2176" i="64"/>
  <c r="BY2206" i="64"/>
  <c r="BY2219" i="64" s="1"/>
  <c r="BY2185" i="64"/>
  <c r="BY2197" i="64" s="1"/>
  <c r="AL2205" i="64"/>
  <c r="AL2184" i="64"/>
  <c r="BK2202" i="64"/>
  <c r="BK2215" i="64" s="1"/>
  <c r="BK2181" i="64"/>
  <c r="BK2193" i="64" s="1"/>
  <c r="CK2201" i="64"/>
  <c r="CK2214" i="64" s="1"/>
  <c r="CK2180" i="64"/>
  <c r="CK2192" i="64" s="1"/>
  <c r="CC2201" i="64"/>
  <c r="CC2214" i="64" s="1"/>
  <c r="CC2180" i="64"/>
  <c r="CC2192" i="64" s="1"/>
  <c r="BU2201" i="64"/>
  <c r="BU2214" i="64" s="1"/>
  <c r="BU2180" i="64"/>
  <c r="BU2192" i="64" s="1"/>
  <c r="BM2201" i="64"/>
  <c r="BM2214" i="64" s="1"/>
  <c r="BM2180" i="64"/>
  <c r="BM2192" i="64" s="1"/>
  <c r="BE2201" i="64"/>
  <c r="BE2214" i="64" s="1"/>
  <c r="BE2180" i="64"/>
  <c r="BE2192" i="64" s="1"/>
  <c r="AW2201" i="64"/>
  <c r="AW2214" i="64" s="1"/>
  <c r="AW2180" i="64"/>
  <c r="AW2192" i="64" s="1"/>
  <c r="AO2201" i="64"/>
  <c r="AO2214" i="64" s="1"/>
  <c r="AO2180" i="64"/>
  <c r="AO2192" i="64" s="1"/>
  <c r="AG2201" i="64"/>
  <c r="AG2214" i="64" s="1"/>
  <c r="AG2180" i="64"/>
  <c r="AG2192" i="64" s="1"/>
  <c r="Y2201" i="64"/>
  <c r="Y2214" i="64" s="1"/>
  <c r="Y2180" i="64"/>
  <c r="Y2192" i="64" s="1"/>
  <c r="CK2206" i="64"/>
  <c r="CK2219" i="64" s="1"/>
  <c r="CK2185" i="64"/>
  <c r="CK2197" i="64" s="1"/>
  <c r="CC2206" i="64"/>
  <c r="CC2219" i="64" s="1"/>
  <c r="CC2185" i="64"/>
  <c r="CC2197" i="64" s="1"/>
  <c r="BU2206" i="64"/>
  <c r="BU2219" i="64" s="1"/>
  <c r="BU2185" i="64"/>
  <c r="BU2197" i="64" s="1"/>
  <c r="BM2206" i="64"/>
  <c r="BM2219" i="64" s="1"/>
  <c r="BM2185" i="64"/>
  <c r="BM2197" i="64" s="1"/>
  <c r="BE2206" i="64"/>
  <c r="BE2219" i="64" s="1"/>
  <c r="BE2185" i="64"/>
  <c r="BE2197" i="64" s="1"/>
  <c r="AW2206" i="64"/>
  <c r="AW2219" i="64" s="1"/>
  <c r="AW2185" i="64"/>
  <c r="AW2197" i="64" s="1"/>
  <c r="AO2206" i="64"/>
  <c r="AO2219" i="64" s="1"/>
  <c r="AO2185" i="64"/>
  <c r="AO2197" i="64" s="1"/>
  <c r="AG2206" i="64"/>
  <c r="AG2219" i="64" s="1"/>
  <c r="AG2185" i="64"/>
  <c r="AG2197" i="64" s="1"/>
  <c r="Y2206" i="64"/>
  <c r="Y2219" i="64" s="1"/>
  <c r="Y2185" i="64"/>
  <c r="Y2197" i="64" s="1"/>
  <c r="CD2205" i="64"/>
  <c r="CD2184" i="64"/>
  <c r="BV2205" i="64"/>
  <c r="BV2184" i="64"/>
  <c r="BN2205" i="64"/>
  <c r="BN2184" i="64"/>
  <c r="BF2205" i="64"/>
  <c r="BF2184" i="64"/>
  <c r="AX2205" i="64"/>
  <c r="AX2184" i="64"/>
  <c r="AP2205" i="64"/>
  <c r="AP2184" i="64"/>
  <c r="AH2205" i="64"/>
  <c r="AH2184" i="64"/>
  <c r="Z2205" i="64"/>
  <c r="Z2184" i="64"/>
  <c r="CE2202" i="64"/>
  <c r="CE2215" i="64" s="1"/>
  <c r="CE2181" i="64"/>
  <c r="CE2193" i="64" s="1"/>
  <c r="BW2202" i="64"/>
  <c r="BW2215" i="64" s="1"/>
  <c r="BW2181" i="64"/>
  <c r="BW2193" i="64" s="1"/>
  <c r="BO2202" i="64"/>
  <c r="BO2215" i="64" s="1"/>
  <c r="BO2181" i="64"/>
  <c r="BO2193" i="64" s="1"/>
  <c r="BG2202" i="64"/>
  <c r="BG2215" i="64" s="1"/>
  <c r="BG2181" i="64"/>
  <c r="BG2193" i="64" s="1"/>
  <c r="AY2202" i="64"/>
  <c r="AY2215" i="64" s="1"/>
  <c r="AY2181" i="64"/>
  <c r="AY2193" i="64" s="1"/>
  <c r="AQ2202" i="64"/>
  <c r="AQ2215" i="64" s="1"/>
  <c r="AQ2181" i="64"/>
  <c r="AQ2193" i="64" s="1"/>
  <c r="AI2202" i="64"/>
  <c r="AI2215" i="64" s="1"/>
  <c r="AI2181" i="64"/>
  <c r="AI2193" i="64" s="1"/>
  <c r="AA2202" i="64"/>
  <c r="AA2215" i="64" s="1"/>
  <c r="AA2181" i="64"/>
  <c r="AA2193" i="64" s="1"/>
  <c r="AK2180" i="64"/>
  <c r="AK2192" i="64" s="1"/>
  <c r="AK2201" i="64"/>
  <c r="AK2214" i="64" s="1"/>
  <c r="AK2185" i="64"/>
  <c r="AK2197" i="64" s="1"/>
  <c r="AK2206" i="64"/>
  <c r="AK2219" i="64" s="1"/>
  <c r="BJ2205" i="64"/>
  <c r="BJ2184" i="64"/>
  <c r="BC2202" i="64"/>
  <c r="BC2215" i="64" s="1"/>
  <c r="BC2181" i="64"/>
  <c r="BC2193" i="64" s="1"/>
  <c r="CB2201" i="64"/>
  <c r="CB2214" i="64" s="1"/>
  <c r="CB2180" i="64"/>
  <c r="CB2192" i="64" s="1"/>
  <c r="BD2201" i="64"/>
  <c r="BD2214" i="64" s="1"/>
  <c r="BD2180" i="64"/>
  <c r="BD2192" i="64" s="1"/>
  <c r="AF2201" i="64"/>
  <c r="AF2214" i="64" s="1"/>
  <c r="AF2180" i="64"/>
  <c r="AF2192" i="64" s="1"/>
  <c r="CB2206" i="64"/>
  <c r="CB2219" i="64" s="1"/>
  <c r="CB2185" i="64"/>
  <c r="CB2197" i="64" s="1"/>
  <c r="BD2206" i="64"/>
  <c r="BD2219" i="64" s="1"/>
  <c r="BD2185" i="64"/>
  <c r="BD2197" i="64" s="1"/>
  <c r="AF2206" i="64"/>
  <c r="AF2219" i="64" s="1"/>
  <c r="AF2185" i="64"/>
  <c r="AF2197" i="64" s="1"/>
  <c r="X2206" i="64"/>
  <c r="X2219" i="64" s="1"/>
  <c r="X2185" i="64"/>
  <c r="X2197" i="64" s="1"/>
  <c r="CK2205" i="64"/>
  <c r="CK2184" i="64"/>
  <c r="BM2205" i="64"/>
  <c r="BM2184" i="64"/>
  <c r="BE2205" i="64"/>
  <c r="BE2184" i="64"/>
  <c r="AW2205" i="64"/>
  <c r="AW2184" i="64"/>
  <c r="AO2205" i="64"/>
  <c r="AO2184" i="64"/>
  <c r="AG2205" i="64"/>
  <c r="AG2184" i="64"/>
  <c r="Y2205" i="64"/>
  <c r="Y2184" i="64"/>
  <c r="CD2202" i="64"/>
  <c r="CD2215" i="64" s="1"/>
  <c r="CD2181" i="64"/>
  <c r="CD2193" i="64" s="1"/>
  <c r="BV2202" i="64"/>
  <c r="BV2215" i="64" s="1"/>
  <c r="BV2181" i="64"/>
  <c r="BV2193" i="64" s="1"/>
  <c r="BN2202" i="64"/>
  <c r="BN2215" i="64" s="1"/>
  <c r="BN2181" i="64"/>
  <c r="BN2193" i="64" s="1"/>
  <c r="BF2202" i="64"/>
  <c r="BF2215" i="64" s="1"/>
  <c r="BF2181" i="64"/>
  <c r="BF2193" i="64" s="1"/>
  <c r="AX2202" i="64"/>
  <c r="AX2215" i="64" s="1"/>
  <c r="AX2181" i="64"/>
  <c r="AX2193" i="64" s="1"/>
  <c r="AP2202" i="64"/>
  <c r="AP2215" i="64" s="1"/>
  <c r="AP2181" i="64"/>
  <c r="AP2193" i="64" s="1"/>
  <c r="AH2202" i="64"/>
  <c r="AH2215" i="64" s="1"/>
  <c r="AH2181" i="64"/>
  <c r="AH2193" i="64" s="1"/>
  <c r="Z2202" i="64"/>
  <c r="Z2215" i="64" s="1"/>
  <c r="Z2181" i="64"/>
  <c r="Z2193" i="64" s="1"/>
  <c r="CG2201" i="64"/>
  <c r="CG2214" i="64" s="1"/>
  <c r="CG2180" i="64"/>
  <c r="CG2192" i="64" s="1"/>
  <c r="AC2201" i="64"/>
  <c r="AC2214" i="64" s="1"/>
  <c r="AC2180" i="64"/>
  <c r="AC2192" i="64" s="1"/>
  <c r="BA2206" i="64"/>
  <c r="BA2219" i="64" s="1"/>
  <c r="BA2185" i="64"/>
  <c r="BA2197" i="64" s="1"/>
  <c r="BR2205" i="64"/>
  <c r="BR2184" i="64"/>
  <c r="CI2202" i="64"/>
  <c r="CI2215" i="64" s="1"/>
  <c r="CI2181" i="64"/>
  <c r="CI2193" i="64" s="1"/>
  <c r="AE2202" i="64"/>
  <c r="AE2215" i="64" s="1"/>
  <c r="AE2181" i="64"/>
  <c r="AE2193" i="64" s="1"/>
  <c r="CJ2201" i="64"/>
  <c r="CJ2214" i="64" s="1"/>
  <c r="CJ2180" i="64"/>
  <c r="CJ2192" i="64" s="1"/>
  <c r="BL2201" i="64"/>
  <c r="BL2214" i="64" s="1"/>
  <c r="BL2180" i="64"/>
  <c r="BL2192" i="64" s="1"/>
  <c r="AN2201" i="64"/>
  <c r="AN2214" i="64" s="1"/>
  <c r="AN2180" i="64"/>
  <c r="AN2192" i="64" s="1"/>
  <c r="CJ2206" i="64"/>
  <c r="CJ2219" i="64" s="1"/>
  <c r="CJ2185" i="64"/>
  <c r="CJ2197" i="64" s="1"/>
  <c r="BL2206" i="64"/>
  <c r="BL2219" i="64" s="1"/>
  <c r="BL2185" i="64"/>
  <c r="BL2197" i="64" s="1"/>
  <c r="AV2206" i="64"/>
  <c r="AV2219" i="64" s="1"/>
  <c r="AV2185" i="64"/>
  <c r="AV2197" i="64" s="1"/>
  <c r="BU2205" i="64"/>
  <c r="BU2184" i="64"/>
  <c r="CI2201" i="64"/>
  <c r="CI2214" i="64" s="1"/>
  <c r="CI2180" i="64"/>
  <c r="CI2192" i="64" s="1"/>
  <c r="CA2201" i="64"/>
  <c r="CA2214" i="64" s="1"/>
  <c r="CA2180" i="64"/>
  <c r="CA2192" i="64" s="1"/>
  <c r="BS2201" i="64"/>
  <c r="BS2214" i="64" s="1"/>
  <c r="BS2180" i="64"/>
  <c r="BS2192" i="64" s="1"/>
  <c r="BK2201" i="64"/>
  <c r="BK2214" i="64" s="1"/>
  <c r="BK2180" i="64"/>
  <c r="BK2192" i="64" s="1"/>
  <c r="BC2201" i="64"/>
  <c r="BC2214" i="64" s="1"/>
  <c r="BC2180" i="64"/>
  <c r="BC2192" i="64" s="1"/>
  <c r="AU2201" i="64"/>
  <c r="AU2214" i="64" s="1"/>
  <c r="AU2180" i="64"/>
  <c r="AU2192" i="64" s="1"/>
  <c r="AM2201" i="64"/>
  <c r="AM2214" i="64" s="1"/>
  <c r="AM2180" i="64"/>
  <c r="AM2192" i="64" s="1"/>
  <c r="AE2201" i="64"/>
  <c r="AE2214" i="64" s="1"/>
  <c r="AE2180" i="64"/>
  <c r="AE2192" i="64" s="1"/>
  <c r="W2201" i="64"/>
  <c r="W2214" i="64" s="1"/>
  <c r="W2180" i="64"/>
  <c r="W2192" i="64" s="1"/>
  <c r="CI2206" i="64"/>
  <c r="CI2219" i="64" s="1"/>
  <c r="CI2185" i="64"/>
  <c r="CI2197" i="64" s="1"/>
  <c r="CA2206" i="64"/>
  <c r="CA2219" i="64" s="1"/>
  <c r="CA2185" i="64"/>
  <c r="CA2197" i="64" s="1"/>
  <c r="BS2206" i="64"/>
  <c r="BS2219" i="64" s="1"/>
  <c r="BS2185" i="64"/>
  <c r="BS2197" i="64" s="1"/>
  <c r="BK2206" i="64"/>
  <c r="BK2219" i="64" s="1"/>
  <c r="BK2185" i="64"/>
  <c r="BK2197" i="64" s="1"/>
  <c r="BC2206" i="64"/>
  <c r="BC2219" i="64" s="1"/>
  <c r="BC2185" i="64"/>
  <c r="BC2197" i="64" s="1"/>
  <c r="AU2206" i="64"/>
  <c r="AU2219" i="64" s="1"/>
  <c r="AU2185" i="64"/>
  <c r="AU2197" i="64" s="1"/>
  <c r="AM2206" i="64"/>
  <c r="AM2219" i="64" s="1"/>
  <c r="AM2185" i="64"/>
  <c r="AM2197" i="64" s="1"/>
  <c r="AE2206" i="64"/>
  <c r="AE2219" i="64" s="1"/>
  <c r="AE2185" i="64"/>
  <c r="AE2197" i="64" s="1"/>
  <c r="W2206" i="64"/>
  <c r="W2219" i="64" s="1"/>
  <c r="W2185" i="64"/>
  <c r="W2197" i="64" s="1"/>
  <c r="CJ2205" i="64"/>
  <c r="CJ2184" i="64"/>
  <c r="CB2205" i="64"/>
  <c r="CB2184" i="64"/>
  <c r="BT2205" i="64"/>
  <c r="BT2184" i="64"/>
  <c r="BL2205" i="64"/>
  <c r="BL2184" i="64"/>
  <c r="BD2205" i="64"/>
  <c r="BD2184" i="64"/>
  <c r="AV2205" i="64"/>
  <c r="AV2184" i="64"/>
  <c r="AN2205" i="64"/>
  <c r="AN2184" i="64"/>
  <c r="AF2205" i="64"/>
  <c r="AF2184" i="64"/>
  <c r="X2205" i="64"/>
  <c r="X2184" i="64"/>
  <c r="CK2202" i="64"/>
  <c r="CK2215" i="64" s="1"/>
  <c r="CK2181" i="64"/>
  <c r="CK2193" i="64" s="1"/>
  <c r="CC2202" i="64"/>
  <c r="CC2215" i="64" s="1"/>
  <c r="CC2181" i="64"/>
  <c r="CC2193" i="64" s="1"/>
  <c r="BU2172" i="64"/>
  <c r="BU2202" i="64"/>
  <c r="BU2215" i="64" s="1"/>
  <c r="BU2181" i="64"/>
  <c r="BU2193" i="64" s="1"/>
  <c r="BM2202" i="64"/>
  <c r="BM2215" i="64" s="1"/>
  <c r="BM2181" i="64"/>
  <c r="BM2193" i="64" s="1"/>
  <c r="BE2202" i="64"/>
  <c r="BE2215" i="64" s="1"/>
  <c r="BE2181" i="64"/>
  <c r="BE2193" i="64" s="1"/>
  <c r="AW2202" i="64"/>
  <c r="AW2215" i="64" s="1"/>
  <c r="AW2181" i="64"/>
  <c r="AW2193" i="64" s="1"/>
  <c r="AO2202" i="64"/>
  <c r="AO2215" i="64" s="1"/>
  <c r="AO2181" i="64"/>
  <c r="AO2193" i="64" s="1"/>
  <c r="AG2202" i="64"/>
  <c r="AG2215" i="64" s="1"/>
  <c r="AG2181" i="64"/>
  <c r="AG2193" i="64" s="1"/>
  <c r="Y2202" i="64"/>
  <c r="Y2215" i="64" s="1"/>
  <c r="Y2181" i="64"/>
  <c r="Y2193" i="64" s="1"/>
  <c r="W2208" i="64"/>
  <c r="V2210" i="64"/>
  <c r="BA2201" i="64"/>
  <c r="BA2214" i="64" s="1"/>
  <c r="BA2180" i="64"/>
  <c r="BA2192" i="64" s="1"/>
  <c r="BQ2206" i="64"/>
  <c r="BQ2219" i="64" s="1"/>
  <c r="BQ2185" i="64"/>
  <c r="BQ2197" i="64" s="1"/>
  <c r="AC2206" i="64"/>
  <c r="AC2219" i="64" s="1"/>
  <c r="AC2185" i="64"/>
  <c r="AC2197" i="64" s="1"/>
  <c r="BB2205" i="64"/>
  <c r="BB2184" i="64"/>
  <c r="CA2202" i="64"/>
  <c r="CA2215" i="64" s="1"/>
  <c r="CA2181" i="64"/>
  <c r="CA2193" i="64" s="1"/>
  <c r="BT2201" i="64"/>
  <c r="BT2214" i="64" s="1"/>
  <c r="BT2180" i="64"/>
  <c r="BT2192" i="64" s="1"/>
  <c r="AV2201" i="64"/>
  <c r="AV2214" i="64" s="1"/>
  <c r="AV2180" i="64"/>
  <c r="AV2192" i="64" s="1"/>
  <c r="X2201" i="64"/>
  <c r="X2214" i="64" s="1"/>
  <c r="X2180" i="64"/>
  <c r="X2192" i="64" s="1"/>
  <c r="BT2206" i="64"/>
  <c r="BT2219" i="64" s="1"/>
  <c r="BT2185" i="64"/>
  <c r="BT2197" i="64" s="1"/>
  <c r="AN2206" i="64"/>
  <c r="AN2219" i="64" s="1"/>
  <c r="AN2185" i="64"/>
  <c r="AN2197" i="64" s="1"/>
  <c r="CC2205" i="64"/>
  <c r="CC2184" i="64"/>
  <c r="CH2201" i="64"/>
  <c r="CH2214" i="64" s="1"/>
  <c r="CH2180" i="64"/>
  <c r="CH2192" i="64" s="1"/>
  <c r="BZ2201" i="64"/>
  <c r="BZ2214" i="64" s="1"/>
  <c r="BZ2180" i="64"/>
  <c r="BZ2192" i="64" s="1"/>
  <c r="BR2201" i="64"/>
  <c r="BR2214" i="64" s="1"/>
  <c r="BR2180" i="64"/>
  <c r="BR2192" i="64" s="1"/>
  <c r="BJ2201" i="64"/>
  <c r="BJ2214" i="64" s="1"/>
  <c r="BJ2180" i="64"/>
  <c r="BJ2192" i="64" s="1"/>
  <c r="BB2201" i="64"/>
  <c r="BB2214" i="64" s="1"/>
  <c r="BB2180" i="64"/>
  <c r="BB2192" i="64" s="1"/>
  <c r="AT2201" i="64"/>
  <c r="AT2214" i="64" s="1"/>
  <c r="AT2180" i="64"/>
  <c r="AT2192" i="64" s="1"/>
  <c r="AL2171" i="64"/>
  <c r="AL2201" i="64"/>
  <c r="AL2214" i="64" s="1"/>
  <c r="AL2180" i="64"/>
  <c r="AL2192" i="64" s="1"/>
  <c r="AD2201" i="64"/>
  <c r="AD2214" i="64" s="1"/>
  <c r="AD2180" i="64"/>
  <c r="AD2192" i="64" s="1"/>
  <c r="V2201" i="64"/>
  <c r="V2214" i="64" s="1"/>
  <c r="V2180" i="64"/>
  <c r="V2192" i="64" s="1"/>
  <c r="CH2206" i="64"/>
  <c r="CH2219" i="64" s="1"/>
  <c r="CH2185" i="64"/>
  <c r="CH2197" i="64" s="1"/>
  <c r="BZ2206" i="64"/>
  <c r="BZ2219" i="64" s="1"/>
  <c r="BZ2185" i="64"/>
  <c r="BZ2197" i="64" s="1"/>
  <c r="BR2206" i="64"/>
  <c r="BR2219" i="64" s="1"/>
  <c r="BR2185" i="64"/>
  <c r="BR2197" i="64" s="1"/>
  <c r="BJ2206" i="64"/>
  <c r="BJ2219" i="64" s="1"/>
  <c r="BJ2185" i="64"/>
  <c r="BJ2197" i="64" s="1"/>
  <c r="BB2206" i="64"/>
  <c r="BB2219" i="64" s="1"/>
  <c r="BB2185" i="64"/>
  <c r="BB2197" i="64" s="1"/>
  <c r="AT2206" i="64"/>
  <c r="AT2219" i="64" s="1"/>
  <c r="AT2185" i="64"/>
  <c r="AT2197" i="64" s="1"/>
  <c r="AL2206" i="64"/>
  <c r="AL2219" i="64" s="1"/>
  <c r="AL2185" i="64"/>
  <c r="AL2197" i="64" s="1"/>
  <c r="AD2206" i="64"/>
  <c r="AD2219" i="64" s="1"/>
  <c r="AD2185" i="64"/>
  <c r="AD2197" i="64" s="1"/>
  <c r="V2206" i="64"/>
  <c r="V2219" i="64" s="1"/>
  <c r="V2185" i="64"/>
  <c r="V2197" i="64" s="1"/>
  <c r="CI2205" i="64"/>
  <c r="CI2184" i="64"/>
  <c r="CA2205" i="64"/>
  <c r="CA2184" i="64"/>
  <c r="BS2184" i="64"/>
  <c r="BS2205" i="64"/>
  <c r="BK2205" i="64"/>
  <c r="BK2184" i="64"/>
  <c r="BC2205" i="64"/>
  <c r="BC2184" i="64"/>
  <c r="AU2205" i="64"/>
  <c r="AU2184" i="64"/>
  <c r="AM2205" i="64"/>
  <c r="AM2184" i="64"/>
  <c r="AE2205" i="64"/>
  <c r="AE2184" i="64"/>
  <c r="W2205" i="64"/>
  <c r="W2184" i="64"/>
  <c r="CJ2202" i="64"/>
  <c r="CJ2215" i="64" s="1"/>
  <c r="CJ2181" i="64"/>
  <c r="CJ2193" i="64" s="1"/>
  <c r="CB2202" i="64"/>
  <c r="CB2215" i="64" s="1"/>
  <c r="CB2181" i="64"/>
  <c r="CB2193" i="64" s="1"/>
  <c r="BT2202" i="64"/>
  <c r="BT2215" i="64" s="1"/>
  <c r="BT2181" i="64"/>
  <c r="BT2193" i="64" s="1"/>
  <c r="BL2202" i="64"/>
  <c r="BL2215" i="64" s="1"/>
  <c r="BL2181" i="64"/>
  <c r="BL2193" i="64" s="1"/>
  <c r="BD2202" i="64"/>
  <c r="BD2215" i="64" s="1"/>
  <c r="BD2181" i="64"/>
  <c r="BD2193" i="64" s="1"/>
  <c r="AV2202" i="64"/>
  <c r="AV2215" i="64" s="1"/>
  <c r="AV2181" i="64"/>
  <c r="AV2193" i="64" s="1"/>
  <c r="AN2202" i="64"/>
  <c r="AN2215" i="64" s="1"/>
  <c r="AN2181" i="64"/>
  <c r="AN2193" i="64" s="1"/>
  <c r="AF2202" i="64"/>
  <c r="AF2215" i="64" s="1"/>
  <c r="AF2181" i="64"/>
  <c r="AF2193" i="64" s="1"/>
  <c r="X2202" i="64"/>
  <c r="X2215" i="64" s="1"/>
  <c r="X2181" i="64"/>
  <c r="X2193" i="64" s="1"/>
  <c r="W2187" i="64"/>
  <c r="V2189" i="64"/>
  <c r="Z2875" i="64"/>
  <c r="Z2892" i="64" s="1"/>
  <c r="AH2880" i="64"/>
  <c r="AZ2876" i="64"/>
  <c r="AZ2893" i="64" s="1"/>
  <c r="CD2875" i="64"/>
  <c r="CD2892" i="64" s="1"/>
  <c r="AH2875" i="64"/>
  <c r="AH2892" i="64" s="1"/>
  <c r="BF2880" i="64"/>
  <c r="CE2879" i="64"/>
  <c r="AI2879" i="64"/>
  <c r="BH2876" i="64"/>
  <c r="BH2893" i="64" s="1"/>
  <c r="CK2875" i="64"/>
  <c r="CK2892" i="64" s="1"/>
  <c r="CC2875" i="64"/>
  <c r="CC2892" i="64" s="1"/>
  <c r="BU2875" i="64"/>
  <c r="BU2892" i="64" s="1"/>
  <c r="BM2875" i="64"/>
  <c r="BM2892" i="64" s="1"/>
  <c r="BE2875" i="64"/>
  <c r="BE2892" i="64" s="1"/>
  <c r="AW2875" i="64"/>
  <c r="AW2892" i="64" s="1"/>
  <c r="AO2875" i="64"/>
  <c r="AO2892" i="64" s="1"/>
  <c r="AG2875" i="64"/>
  <c r="AG2892" i="64" s="1"/>
  <c r="Y2875" i="64"/>
  <c r="Y2892" i="64" s="1"/>
  <c r="CK2880" i="64"/>
  <c r="CC2880" i="64"/>
  <c r="BU2880" i="64"/>
  <c r="BM2880" i="64"/>
  <c r="BE2880" i="64"/>
  <c r="AW2880" i="64"/>
  <c r="AO2880" i="64"/>
  <c r="Y2880" i="64"/>
  <c r="CD2879" i="64"/>
  <c r="BV2879" i="64"/>
  <c r="BN2879" i="64"/>
  <c r="BF2879" i="64"/>
  <c r="AX2879" i="64"/>
  <c r="AP2879" i="64"/>
  <c r="AH2879" i="64"/>
  <c r="Z2879" i="64"/>
  <c r="CE2876" i="64"/>
  <c r="CE2893" i="64" s="1"/>
  <c r="BW2876" i="64"/>
  <c r="BW2893" i="64" s="1"/>
  <c r="BO2876" i="64"/>
  <c r="BO2893" i="64" s="1"/>
  <c r="BG2876" i="64"/>
  <c r="BG2893" i="64" s="1"/>
  <c r="AY2876" i="64"/>
  <c r="AY2893" i="64" s="1"/>
  <c r="AQ2876" i="64"/>
  <c r="AQ2893" i="64" s="1"/>
  <c r="AI2876" i="64"/>
  <c r="AI2893" i="64" s="1"/>
  <c r="AA2876" i="64"/>
  <c r="AA2893" i="64" s="1"/>
  <c r="BS2875" i="64"/>
  <c r="BS2892" i="64" s="1"/>
  <c r="BC2875" i="64"/>
  <c r="BC2892" i="64" s="1"/>
  <c r="AM2875" i="64"/>
  <c r="AM2892" i="64" s="1"/>
  <c r="W2875" i="64"/>
  <c r="W2892" i="64" s="1"/>
  <c r="CI2880" i="64"/>
  <c r="CA2880" i="64"/>
  <c r="BC2880" i="64"/>
  <c r="AE2880" i="64"/>
  <c r="W2880" i="64"/>
  <c r="CJ2879" i="64"/>
  <c r="BT2879" i="64"/>
  <c r="AN2879" i="64"/>
  <c r="AF2879" i="64"/>
  <c r="X2879" i="64"/>
  <c r="CK2876" i="64"/>
  <c r="CK2893" i="64" s="1"/>
  <c r="BM2876" i="64"/>
  <c r="BM2893" i="64" s="1"/>
  <c r="BE2876" i="64"/>
  <c r="BE2893" i="64" s="1"/>
  <c r="AG2876" i="64"/>
  <c r="AG2893" i="64" s="1"/>
  <c r="BV2875" i="64"/>
  <c r="BV2892" i="64" s="1"/>
  <c r="AP2875" i="64"/>
  <c r="AP2892" i="64" s="1"/>
  <c r="BN2880" i="64"/>
  <c r="Z2880" i="64"/>
  <c r="BG2879" i="64"/>
  <c r="AR2876" i="64"/>
  <c r="AR2893" i="64" s="1"/>
  <c r="CB2875" i="64"/>
  <c r="CB2892" i="64" s="1"/>
  <c r="BL2875" i="64"/>
  <c r="BL2892" i="64" s="1"/>
  <c r="AV2875" i="64"/>
  <c r="AV2892" i="64" s="1"/>
  <c r="BT2880" i="64"/>
  <c r="BD2880" i="64"/>
  <c r="AN2880" i="64"/>
  <c r="AF2880" i="64"/>
  <c r="CK2879" i="64"/>
  <c r="BU2879" i="64"/>
  <c r="BE2879" i="64"/>
  <c r="AO2879" i="64"/>
  <c r="Y2879" i="64"/>
  <c r="CD2876" i="64"/>
  <c r="CD2893" i="64" s="1"/>
  <c r="AX2876" i="64"/>
  <c r="AX2893" i="64" s="1"/>
  <c r="AP2876" i="64"/>
  <c r="AP2893" i="64" s="1"/>
  <c r="AH2876" i="64"/>
  <c r="AH2893" i="64" s="1"/>
  <c r="AT2875" i="64"/>
  <c r="AT2892" i="64" s="1"/>
  <c r="CH2880" i="64"/>
  <c r="BZ2880" i="64"/>
  <c r="BR2880" i="64"/>
  <c r="BB2880" i="64"/>
  <c r="AT2880" i="64"/>
  <c r="AL2880" i="64"/>
  <c r="AD2880" i="64"/>
  <c r="V2880" i="64"/>
  <c r="BS2879" i="64"/>
  <c r="BD2876" i="64"/>
  <c r="BD2893" i="64" s="1"/>
  <c r="AX2875" i="64"/>
  <c r="AX2892" i="64" s="1"/>
  <c r="BV2880" i="64"/>
  <c r="AQ2879" i="64"/>
  <c r="BP2876" i="64"/>
  <c r="BP2893" i="64" s="1"/>
  <c r="T2876" i="64"/>
  <c r="T2893" i="64" s="1"/>
  <c r="T2172" i="64"/>
  <c r="CJ2875" i="64"/>
  <c r="CJ2892" i="64" s="1"/>
  <c r="BT2875" i="64"/>
  <c r="BT2892" i="64" s="1"/>
  <c r="BD2875" i="64"/>
  <c r="BD2892" i="64" s="1"/>
  <c r="BD2171" i="64"/>
  <c r="AN2875" i="64"/>
  <c r="AN2892" i="64" s="1"/>
  <c r="AF2875" i="64"/>
  <c r="AF2892" i="64" s="1"/>
  <c r="X2875" i="64"/>
  <c r="X2892" i="64" s="1"/>
  <c r="CB2880" i="64"/>
  <c r="BL2880" i="64"/>
  <c r="AV2880" i="64"/>
  <c r="X2880" i="64"/>
  <c r="BM2879" i="64"/>
  <c r="AW2879" i="64"/>
  <c r="AG2879" i="64"/>
  <c r="BV2876" i="64"/>
  <c r="BV2893" i="64" s="1"/>
  <c r="BF2876" i="64"/>
  <c r="BF2893" i="64" s="1"/>
  <c r="U2875" i="64"/>
  <c r="U2892" i="64" s="1"/>
  <c r="CG2880" i="64"/>
  <c r="BQ2880" i="64"/>
  <c r="BI2880" i="64"/>
  <c r="BA2880" i="64"/>
  <c r="AS2880" i="64"/>
  <c r="AK2880" i="64"/>
  <c r="AC2880" i="64"/>
  <c r="U2880" i="64"/>
  <c r="CH2879" i="64"/>
  <c r="V2879" i="64"/>
  <c r="BS2876" i="64"/>
  <c r="BS2893" i="64" s="1"/>
  <c r="CD2880" i="64"/>
  <c r="AP2880" i="64"/>
  <c r="BO2879" i="64"/>
  <c r="AJ2876" i="64"/>
  <c r="AJ2893" i="64" s="1"/>
  <c r="BP2875" i="64"/>
  <c r="BP2892" i="64" s="1"/>
  <c r="BH2875" i="64"/>
  <c r="BH2892" i="64" s="1"/>
  <c r="AZ2875" i="64"/>
  <c r="AZ2892" i="64" s="1"/>
  <c r="AJ2875" i="64"/>
  <c r="AJ2892" i="64" s="1"/>
  <c r="AB2875" i="64"/>
  <c r="AB2892" i="64" s="1"/>
  <c r="T2875" i="64"/>
  <c r="T2892" i="64" s="1"/>
  <c r="CF2880" i="64"/>
  <c r="BX2880" i="64"/>
  <c r="BP2880" i="64"/>
  <c r="BH2880" i="64"/>
  <c r="AZ2880" i="64"/>
  <c r="AR2880" i="64"/>
  <c r="AJ2880" i="64"/>
  <c r="T2880" i="64"/>
  <c r="CG2879" i="64"/>
  <c r="BY2879" i="64"/>
  <c r="BQ2879" i="64"/>
  <c r="BA2879" i="64"/>
  <c r="AS2879" i="64"/>
  <c r="AK2879" i="64"/>
  <c r="AC2879" i="64"/>
  <c r="BB2876" i="64"/>
  <c r="BB2893" i="64" s="1"/>
  <c r="AL2876" i="64"/>
  <c r="AL2893" i="64" s="1"/>
  <c r="BN2875" i="64"/>
  <c r="BN2892" i="64" s="1"/>
  <c r="AX2880" i="64"/>
  <c r="AY2879" i="64"/>
  <c r="CF2876" i="64"/>
  <c r="CF2893" i="64" s="1"/>
  <c r="AB2876" i="64"/>
  <c r="AB2893" i="64" s="1"/>
  <c r="Z2876" i="64"/>
  <c r="Z2893" i="64" s="1"/>
  <c r="CE2875" i="64"/>
  <c r="CE2892" i="64" s="1"/>
  <c r="CE2171" i="64"/>
  <c r="BW2875" i="64"/>
  <c r="BW2892" i="64" s="1"/>
  <c r="BW2171" i="64"/>
  <c r="BO2875" i="64"/>
  <c r="BO2892" i="64" s="1"/>
  <c r="BG2875" i="64"/>
  <c r="BG2892" i="64" s="1"/>
  <c r="AY2875" i="64"/>
  <c r="AY2892" i="64" s="1"/>
  <c r="AQ2875" i="64"/>
  <c r="AQ2892" i="64" s="1"/>
  <c r="AI2875" i="64"/>
  <c r="AI2892" i="64" s="1"/>
  <c r="AA2875" i="64"/>
  <c r="AA2892" i="64" s="1"/>
  <c r="CE2880" i="64"/>
  <c r="BW2880" i="64"/>
  <c r="BW2176" i="64"/>
  <c r="BO2880" i="64"/>
  <c r="BG2880" i="64"/>
  <c r="AY2880" i="64"/>
  <c r="AI2880" i="64"/>
  <c r="AA2880" i="64"/>
  <c r="CF2879" i="64"/>
  <c r="BP2879" i="64"/>
  <c r="AZ2879" i="64"/>
  <c r="AR2879" i="64"/>
  <c r="AB2879" i="64"/>
  <c r="T2879" i="64"/>
  <c r="BY2876" i="64"/>
  <c r="BY2893" i="64" s="1"/>
  <c r="BQ2876" i="64"/>
  <c r="BQ2893" i="64" s="1"/>
  <c r="AC2876" i="64"/>
  <c r="AC2893" i="64" s="1"/>
  <c r="CJ2055" i="64"/>
  <c r="CJ2880" i="64"/>
  <c r="CC2054" i="64"/>
  <c r="CC2879" i="64"/>
  <c r="BN2051" i="64"/>
  <c r="BN2091" i="64" s="1"/>
  <c r="BN2876" i="64"/>
  <c r="BN2893" i="64" s="1"/>
  <c r="AG2055" i="64"/>
  <c r="AG2880" i="64"/>
  <c r="CI2050" i="64"/>
  <c r="CI2875" i="64"/>
  <c r="CI2892" i="64" s="1"/>
  <c r="CA2050" i="64"/>
  <c r="CA2875" i="64"/>
  <c r="CA2892" i="64" s="1"/>
  <c r="BK2050" i="64"/>
  <c r="BK2875" i="64"/>
  <c r="BK2892" i="64" s="1"/>
  <c r="AU2050" i="64"/>
  <c r="AU2875" i="64"/>
  <c r="AU2892" i="64" s="1"/>
  <c r="AE2050" i="64"/>
  <c r="AE2875" i="64"/>
  <c r="AE2892" i="64" s="1"/>
  <c r="BS2055" i="64"/>
  <c r="BS2880" i="64"/>
  <c r="BK2055" i="64"/>
  <c r="BK2880" i="64"/>
  <c r="AU2055" i="64"/>
  <c r="AU2880" i="64"/>
  <c r="AM2055" i="64"/>
  <c r="AM2880" i="64"/>
  <c r="CB2054" i="64"/>
  <c r="CB2879" i="64"/>
  <c r="BL2054" i="64"/>
  <c r="BL2879" i="64"/>
  <c r="BD2054" i="64"/>
  <c r="BD2879" i="64"/>
  <c r="AV2054" i="64"/>
  <c r="AV2879" i="64"/>
  <c r="CC2051" i="64"/>
  <c r="CC2091" i="64" s="1"/>
  <c r="CC2876" i="64"/>
  <c r="CC2893" i="64" s="1"/>
  <c r="BU2051" i="64"/>
  <c r="BU2091" i="64" s="1"/>
  <c r="BU2876" i="64"/>
  <c r="BU2893" i="64" s="1"/>
  <c r="AW2051" i="64"/>
  <c r="AW2091" i="64" s="1"/>
  <c r="AW2876" i="64"/>
  <c r="AW2893" i="64" s="1"/>
  <c r="AO2051" i="64"/>
  <c r="AO2091" i="64" s="1"/>
  <c r="AO2876" i="64"/>
  <c r="AO2893" i="64" s="1"/>
  <c r="Y2051" i="64"/>
  <c r="Y2091" i="64" s="1"/>
  <c r="Y2876" i="64"/>
  <c r="Y2893" i="64" s="1"/>
  <c r="CH2050" i="64"/>
  <c r="CH2875" i="64"/>
  <c r="CH2892" i="64" s="1"/>
  <c r="BZ2050" i="64"/>
  <c r="BZ2875" i="64"/>
  <c r="BZ2892" i="64" s="1"/>
  <c r="BR2050" i="64"/>
  <c r="BR2875" i="64"/>
  <c r="BR2892" i="64" s="1"/>
  <c r="BJ2050" i="64"/>
  <c r="BJ2875" i="64"/>
  <c r="BJ2892" i="64" s="1"/>
  <c r="BB2050" i="64"/>
  <c r="BB2875" i="64"/>
  <c r="BB2892" i="64" s="1"/>
  <c r="AL2050" i="64"/>
  <c r="AL2875" i="64"/>
  <c r="AL2892" i="64" s="1"/>
  <c r="AD2050" i="64"/>
  <c r="AD2875" i="64"/>
  <c r="AD2892" i="64" s="1"/>
  <c r="V2050" i="64"/>
  <c r="V2875" i="64"/>
  <c r="V2892" i="64" s="1"/>
  <c r="BJ2055" i="64"/>
  <c r="BJ2880" i="64"/>
  <c r="CI2054" i="64"/>
  <c r="CI2879" i="64"/>
  <c r="CA2054" i="64"/>
  <c r="CA2879" i="64"/>
  <c r="BK2054" i="64"/>
  <c r="BK2879" i="64"/>
  <c r="BC2054" i="64"/>
  <c r="BC2879" i="64"/>
  <c r="AU2054" i="64"/>
  <c r="AU2879" i="64"/>
  <c r="AM2054" i="64"/>
  <c r="AM2879" i="64"/>
  <c r="AE2054" i="64"/>
  <c r="AE2879" i="64"/>
  <c r="W2054" i="64"/>
  <c r="W2879" i="64"/>
  <c r="CJ2051" i="64"/>
  <c r="CJ2091" i="64" s="1"/>
  <c r="CJ2876" i="64"/>
  <c r="CJ2893" i="64" s="1"/>
  <c r="CB2051" i="64"/>
  <c r="CB2091" i="64" s="1"/>
  <c r="CB2876" i="64"/>
  <c r="CB2893" i="64" s="1"/>
  <c r="BT2051" i="64"/>
  <c r="BT2091" i="64" s="1"/>
  <c r="BT2876" i="64"/>
  <c r="BT2893" i="64" s="1"/>
  <c r="BL2051" i="64"/>
  <c r="BL2091" i="64" s="1"/>
  <c r="BL2876" i="64"/>
  <c r="BL2893" i="64" s="1"/>
  <c r="AV2051" i="64"/>
  <c r="AV2091" i="64" s="1"/>
  <c r="AV2876" i="64"/>
  <c r="AV2893" i="64" s="1"/>
  <c r="AN2051" i="64"/>
  <c r="AN2091" i="64" s="1"/>
  <c r="AN2876" i="64"/>
  <c r="AN2893" i="64" s="1"/>
  <c r="AF2051" i="64"/>
  <c r="AF2091" i="64" s="1"/>
  <c r="AF2876" i="64"/>
  <c r="AF2893" i="64" s="1"/>
  <c r="X2051" i="64"/>
  <c r="X2091" i="64" s="1"/>
  <c r="X2876" i="64"/>
  <c r="X2893" i="64" s="1"/>
  <c r="CG2050" i="64"/>
  <c r="CG2875" i="64"/>
  <c r="CG2892" i="64" s="1"/>
  <c r="BY2050" i="64"/>
  <c r="BY2875" i="64"/>
  <c r="BY2892" i="64" s="1"/>
  <c r="BQ2050" i="64"/>
  <c r="BQ2875" i="64"/>
  <c r="BQ2892" i="64" s="1"/>
  <c r="BI2050" i="64"/>
  <c r="BI2875" i="64"/>
  <c r="BI2892" i="64" s="1"/>
  <c r="BA2050" i="64"/>
  <c r="BA2875" i="64"/>
  <c r="BA2892" i="64" s="1"/>
  <c r="AS2050" i="64"/>
  <c r="AS2875" i="64"/>
  <c r="AS2892" i="64" s="1"/>
  <c r="AK2050" i="64"/>
  <c r="AK2875" i="64"/>
  <c r="AK2892" i="64" s="1"/>
  <c r="AC2050" i="64"/>
  <c r="AC2875" i="64"/>
  <c r="AC2892" i="64" s="1"/>
  <c r="BY2055" i="64"/>
  <c r="BY2880" i="64"/>
  <c r="BZ2054" i="64"/>
  <c r="BZ2879" i="64"/>
  <c r="BR2054" i="64"/>
  <c r="BR2879" i="64"/>
  <c r="BJ2054" i="64"/>
  <c r="BJ2879" i="64"/>
  <c r="BB2054" i="64"/>
  <c r="BB2879" i="64"/>
  <c r="AT2054" i="64"/>
  <c r="AT2879" i="64"/>
  <c r="AL2054" i="64"/>
  <c r="AL2879" i="64"/>
  <c r="AD2054" i="64"/>
  <c r="AD2879" i="64"/>
  <c r="CI2051" i="64"/>
  <c r="CI2091" i="64" s="1"/>
  <c r="CI2876" i="64"/>
  <c r="CI2893" i="64" s="1"/>
  <c r="CA2051" i="64"/>
  <c r="CA2091" i="64" s="1"/>
  <c r="CA2876" i="64"/>
  <c r="CA2893" i="64" s="1"/>
  <c r="BK2051" i="64"/>
  <c r="BK2091" i="64" s="1"/>
  <c r="BK2876" i="64"/>
  <c r="BK2893" i="64" s="1"/>
  <c r="BC2051" i="64"/>
  <c r="BC2091" i="64" s="1"/>
  <c r="BC2876" i="64"/>
  <c r="BC2893" i="64" s="1"/>
  <c r="AU2051" i="64"/>
  <c r="AU2091" i="64" s="1"/>
  <c r="AU2876" i="64"/>
  <c r="AU2893" i="64" s="1"/>
  <c r="AM2051" i="64"/>
  <c r="AM2091" i="64" s="1"/>
  <c r="AM2876" i="64"/>
  <c r="AM2893" i="64" s="1"/>
  <c r="AE2051" i="64"/>
  <c r="AE2091" i="64" s="1"/>
  <c r="AE2876" i="64"/>
  <c r="AE2893" i="64" s="1"/>
  <c r="W2051" i="64"/>
  <c r="W2091" i="64" s="1"/>
  <c r="W2876" i="64"/>
  <c r="W2893" i="64" s="1"/>
  <c r="CF2050" i="64"/>
  <c r="CF2875" i="64"/>
  <c r="CF2892" i="64" s="1"/>
  <c r="BX2050" i="64"/>
  <c r="BX2875" i="64"/>
  <c r="BX2892" i="64" s="1"/>
  <c r="AR2050" i="64"/>
  <c r="AR2875" i="64"/>
  <c r="AR2892" i="64" s="1"/>
  <c r="AB2055" i="64"/>
  <c r="AB2880" i="64"/>
  <c r="BI2054" i="64"/>
  <c r="BI2879" i="64"/>
  <c r="U2054" i="64"/>
  <c r="U2879" i="64"/>
  <c r="CH2051" i="64"/>
  <c r="CH2091" i="64" s="1"/>
  <c r="CH2876" i="64"/>
  <c r="CH2893" i="64" s="1"/>
  <c r="BZ2051" i="64"/>
  <c r="BZ2091" i="64" s="1"/>
  <c r="BZ2876" i="64"/>
  <c r="BZ2893" i="64" s="1"/>
  <c r="BR2051" i="64"/>
  <c r="BR2091" i="64" s="1"/>
  <c r="BR2876" i="64"/>
  <c r="BR2893" i="64" s="1"/>
  <c r="BJ2051" i="64"/>
  <c r="BJ2091" i="64" s="1"/>
  <c r="BJ2876" i="64"/>
  <c r="BJ2893" i="64" s="1"/>
  <c r="AT2051" i="64"/>
  <c r="AT2091" i="64" s="1"/>
  <c r="AT2876" i="64"/>
  <c r="AT2893" i="64" s="1"/>
  <c r="AD2051" i="64"/>
  <c r="AD2091" i="64" s="1"/>
  <c r="AD2876" i="64"/>
  <c r="AD2893" i="64" s="1"/>
  <c r="V2051" i="64"/>
  <c r="V2091" i="64" s="1"/>
  <c r="V2876" i="64"/>
  <c r="V2893" i="64" s="1"/>
  <c r="AQ2055" i="64"/>
  <c r="AQ2880" i="64"/>
  <c r="BX2054" i="64"/>
  <c r="BX2879" i="64"/>
  <c r="BH2054" i="64"/>
  <c r="BH2879" i="64"/>
  <c r="AJ2054" i="64"/>
  <c r="AJ2879" i="64"/>
  <c r="CG2051" i="64"/>
  <c r="CG2091" i="64" s="1"/>
  <c r="CG2876" i="64"/>
  <c r="CG2893" i="64" s="1"/>
  <c r="BI2051" i="64"/>
  <c r="BI2091" i="64" s="1"/>
  <c r="BI2876" i="64"/>
  <c r="BI2893" i="64" s="1"/>
  <c r="BA2051" i="64"/>
  <c r="BA2091" i="64" s="1"/>
  <c r="BA2876" i="64"/>
  <c r="BA2893" i="64" s="1"/>
  <c r="AS2051" i="64"/>
  <c r="AS2091" i="64" s="1"/>
  <c r="AS2876" i="64"/>
  <c r="AS2893" i="64" s="1"/>
  <c r="AK2051" i="64"/>
  <c r="AK2091" i="64" s="1"/>
  <c r="AK2876" i="64"/>
  <c r="AK2893" i="64" s="1"/>
  <c r="U2051" i="64"/>
  <c r="U2091" i="64" s="1"/>
  <c r="U2876" i="64"/>
  <c r="U2893" i="64" s="1"/>
  <c r="BF2050" i="64"/>
  <c r="BF2875" i="64"/>
  <c r="BF2892" i="64" s="1"/>
  <c r="BW2054" i="64"/>
  <c r="BW2879" i="64"/>
  <c r="AA2054" i="64"/>
  <c r="AA2879" i="64"/>
  <c r="BX2051" i="64"/>
  <c r="BX2091" i="64" s="1"/>
  <c r="BX2876" i="64"/>
  <c r="BX2893" i="64" s="1"/>
  <c r="BT2564" i="64"/>
  <c r="BT2576" i="64" s="1"/>
  <c r="BT2050" i="64"/>
  <c r="AN2564" i="64"/>
  <c r="AN2576" i="64" s="1"/>
  <c r="AN2050" i="64"/>
  <c r="CB2569" i="64"/>
  <c r="CB2055" i="64"/>
  <c r="BD2569" i="64"/>
  <c r="BD2055" i="64"/>
  <c r="X2569" i="64"/>
  <c r="X2055" i="64"/>
  <c r="BM2568" i="64"/>
  <c r="BM2054" i="64"/>
  <c r="AW2568" i="64"/>
  <c r="AW2054" i="64"/>
  <c r="Y2568" i="64"/>
  <c r="Y2054" i="64"/>
  <c r="CD2565" i="64"/>
  <c r="CD2051" i="64"/>
  <c r="CD2091" i="64" s="1"/>
  <c r="AH2565" i="64"/>
  <c r="AH2051" i="64"/>
  <c r="AH2091" i="64" s="1"/>
  <c r="CH2569" i="64"/>
  <c r="CH2055" i="64"/>
  <c r="BR2569" i="64"/>
  <c r="BR2055" i="64"/>
  <c r="BB2569" i="64"/>
  <c r="BB2055" i="64"/>
  <c r="AL2569" i="64"/>
  <c r="AL2055" i="64"/>
  <c r="V2569" i="64"/>
  <c r="V2055" i="64"/>
  <c r="U2564" i="64"/>
  <c r="U2576" i="64" s="1"/>
  <c r="U2050" i="64"/>
  <c r="CG2569" i="64"/>
  <c r="CG2055" i="64"/>
  <c r="BQ2569" i="64"/>
  <c r="BQ2055" i="64"/>
  <c r="BI2569" i="64"/>
  <c r="BI2055" i="64"/>
  <c r="BA2569" i="64"/>
  <c r="BA2055" i="64"/>
  <c r="AS2569" i="64"/>
  <c r="AS2055" i="64"/>
  <c r="AK2569" i="64"/>
  <c r="AK2055" i="64"/>
  <c r="AC2569" i="64"/>
  <c r="AC2055" i="64"/>
  <c r="U2569" i="64"/>
  <c r="U2055" i="64"/>
  <c r="CH2568" i="64"/>
  <c r="CH2054" i="64"/>
  <c r="V2568" i="64"/>
  <c r="V2054" i="64"/>
  <c r="BS2565" i="64"/>
  <c r="BS2051" i="64"/>
  <c r="BS2091" i="64" s="1"/>
  <c r="BH2564" i="64"/>
  <c r="BH2576" i="64" s="1"/>
  <c r="BH2050" i="64"/>
  <c r="AJ2564" i="64"/>
  <c r="AJ2576" i="64" s="1"/>
  <c r="AJ2050" i="64"/>
  <c r="AB2564" i="64"/>
  <c r="AB2576" i="64" s="1"/>
  <c r="AB2050" i="64"/>
  <c r="BX2569" i="64"/>
  <c r="BX2055" i="64"/>
  <c r="BH2569" i="64"/>
  <c r="BH2055" i="64"/>
  <c r="AJ2569" i="64"/>
  <c r="AJ2055" i="64"/>
  <c r="T2569" i="64"/>
  <c r="T2055" i="64"/>
  <c r="BY2568" i="64"/>
  <c r="BY2054" i="64"/>
  <c r="BA2568" i="64"/>
  <c r="BA2054" i="64"/>
  <c r="AS2568" i="64"/>
  <c r="AS2054" i="64"/>
  <c r="AC2568" i="64"/>
  <c r="AC2054" i="64"/>
  <c r="BB2565" i="64"/>
  <c r="BB2051" i="64"/>
  <c r="BB2091" i="64" s="1"/>
  <c r="BP2564" i="64"/>
  <c r="BP2576" i="64" s="1"/>
  <c r="BP2050" i="64"/>
  <c r="T2564" i="64"/>
  <c r="T2576" i="64" s="1"/>
  <c r="T2050" i="64"/>
  <c r="BP2569" i="64"/>
  <c r="BP2055" i="64"/>
  <c r="AZ2569" i="64"/>
  <c r="AZ2055" i="64"/>
  <c r="CG2568" i="64"/>
  <c r="CG2054" i="64"/>
  <c r="BQ2568" i="64"/>
  <c r="BQ2054" i="64"/>
  <c r="AK2568" i="64"/>
  <c r="AK2054" i="64"/>
  <c r="AL2565" i="64"/>
  <c r="AL2051" i="64"/>
  <c r="AL2091" i="64" s="1"/>
  <c r="CE2564" i="64"/>
  <c r="CE2576" i="64" s="1"/>
  <c r="CE2050" i="64"/>
  <c r="BW2564" i="64"/>
  <c r="BW2576" i="64" s="1"/>
  <c r="BW2050" i="64"/>
  <c r="BO2564" i="64"/>
  <c r="BO2576" i="64" s="1"/>
  <c r="BO2050" i="64"/>
  <c r="BG2564" i="64"/>
  <c r="BG2576" i="64" s="1"/>
  <c r="BG2050" i="64"/>
  <c r="AY2564" i="64"/>
  <c r="AY2576" i="64" s="1"/>
  <c r="AY2050" i="64"/>
  <c r="AQ2564" i="64"/>
  <c r="AQ2576" i="64" s="1"/>
  <c r="AQ2050" i="64"/>
  <c r="AI2564" i="64"/>
  <c r="AI2576" i="64" s="1"/>
  <c r="AI2050" i="64"/>
  <c r="AA2564" i="64"/>
  <c r="AA2576" i="64" s="1"/>
  <c r="AA2050" i="64"/>
  <c r="CE2569" i="64"/>
  <c r="CE2055" i="64"/>
  <c r="BW2569" i="64"/>
  <c r="BW2055" i="64"/>
  <c r="BO2569" i="64"/>
  <c r="BO2055" i="64"/>
  <c r="BG2569" i="64"/>
  <c r="BG2055" i="64"/>
  <c r="AY2569" i="64"/>
  <c r="AY2055" i="64"/>
  <c r="AI2569" i="64"/>
  <c r="AI2055" i="64"/>
  <c r="AA2569" i="64"/>
  <c r="AA2055" i="64"/>
  <c r="CF2568" i="64"/>
  <c r="CF2054" i="64"/>
  <c r="BP2568" i="64"/>
  <c r="BP2054" i="64"/>
  <c r="AZ2568" i="64"/>
  <c r="AZ2054" i="64"/>
  <c r="AR2568" i="64"/>
  <c r="AR2054" i="64"/>
  <c r="AB2568" i="64"/>
  <c r="AB2054" i="64"/>
  <c r="T2568" i="64"/>
  <c r="T2054" i="64"/>
  <c r="BY2565" i="64"/>
  <c r="BY2051" i="64"/>
  <c r="BY2091" i="64" s="1"/>
  <c r="BQ2565" i="64"/>
  <c r="BQ2051" i="64"/>
  <c r="BQ2091" i="64" s="1"/>
  <c r="AC2565" i="64"/>
  <c r="AC2051" i="64"/>
  <c r="AC2091" i="64" s="1"/>
  <c r="CJ2564" i="64"/>
  <c r="CJ2576" i="64" s="1"/>
  <c r="CJ2050" i="64"/>
  <c r="BD2564" i="64"/>
  <c r="BD2576" i="64" s="1"/>
  <c r="BD2050" i="64"/>
  <c r="AN2569" i="64"/>
  <c r="AN2055" i="64"/>
  <c r="AX2565" i="64"/>
  <c r="AX2051" i="64"/>
  <c r="AX2091" i="64" s="1"/>
  <c r="AZ2564" i="64"/>
  <c r="AZ2576" i="64" s="1"/>
  <c r="AZ2050" i="64"/>
  <c r="AR2569" i="64"/>
  <c r="AR2055" i="64"/>
  <c r="BV2564" i="64"/>
  <c r="BV2576" i="64" s="1"/>
  <c r="BV2050" i="64"/>
  <c r="AH2564" i="64"/>
  <c r="AH2576" i="64" s="1"/>
  <c r="AH2050" i="64"/>
  <c r="BV2569" i="64"/>
  <c r="BV2055" i="64"/>
  <c r="BF2569" i="64"/>
  <c r="BF2055" i="64"/>
  <c r="AP2569" i="64"/>
  <c r="AP2055" i="64"/>
  <c r="Z2569" i="64"/>
  <c r="Z2055" i="64"/>
  <c r="BG2568" i="64"/>
  <c r="BG2054" i="64"/>
  <c r="AQ2568" i="64"/>
  <c r="AQ2054" i="64"/>
  <c r="CF2565" i="64"/>
  <c r="CF2051" i="64"/>
  <c r="CF2091" i="64" s="1"/>
  <c r="BP2565" i="64"/>
  <c r="BP2051" i="64"/>
  <c r="BP2091" i="64" s="1"/>
  <c r="AZ2565" i="64"/>
  <c r="AZ2051" i="64"/>
  <c r="AZ2091" i="64" s="1"/>
  <c r="AJ2565" i="64"/>
  <c r="AJ2051" i="64"/>
  <c r="AJ2091" i="64" s="1"/>
  <c r="T2565" i="64"/>
  <c r="T2051" i="64"/>
  <c r="T2091" i="64" s="1"/>
  <c r="CB2564" i="64"/>
  <c r="CB2576" i="64" s="1"/>
  <c r="CB2050" i="64"/>
  <c r="AV2564" i="64"/>
  <c r="AV2576" i="64" s="1"/>
  <c r="AV2050" i="64"/>
  <c r="X2564" i="64"/>
  <c r="X2576" i="64" s="1"/>
  <c r="X2050" i="64"/>
  <c r="BL2569" i="64"/>
  <c r="BL2055" i="64"/>
  <c r="AV2569" i="64"/>
  <c r="AV2055" i="64"/>
  <c r="CK2568" i="64"/>
  <c r="CK2054" i="64"/>
  <c r="BU2568" i="64"/>
  <c r="BU2054" i="64"/>
  <c r="BE2568" i="64"/>
  <c r="BE2054" i="64"/>
  <c r="AO2568" i="64"/>
  <c r="AO2054" i="64"/>
  <c r="AG2568" i="64"/>
  <c r="AG2054" i="64"/>
  <c r="BV2565" i="64"/>
  <c r="BV2051" i="64"/>
  <c r="BV2091" i="64" s="1"/>
  <c r="BF2565" i="64"/>
  <c r="BF2051" i="64"/>
  <c r="BF2091" i="64" s="1"/>
  <c r="Z2565" i="64"/>
  <c r="Z2051" i="64"/>
  <c r="Z2091" i="64" s="1"/>
  <c r="CF2569" i="64"/>
  <c r="CF2055" i="64"/>
  <c r="CD2564" i="64"/>
  <c r="CD2576" i="64" s="1"/>
  <c r="CD2050" i="64"/>
  <c r="BN2564" i="64"/>
  <c r="BN2576" i="64" s="1"/>
  <c r="BN2050" i="64"/>
  <c r="AX2564" i="64"/>
  <c r="AX2576" i="64" s="1"/>
  <c r="AX2050" i="64"/>
  <c r="AP2564" i="64"/>
  <c r="AP2576" i="64" s="1"/>
  <c r="AP2050" i="64"/>
  <c r="Z2564" i="64"/>
  <c r="Z2576" i="64" s="1"/>
  <c r="Z2050" i="64"/>
  <c r="CD2569" i="64"/>
  <c r="CD2055" i="64"/>
  <c r="BN2569" i="64"/>
  <c r="BN2055" i="64"/>
  <c r="AX2569" i="64"/>
  <c r="AX2055" i="64"/>
  <c r="AH2569" i="64"/>
  <c r="AH2055" i="64"/>
  <c r="CE2568" i="64"/>
  <c r="CE2054" i="64"/>
  <c r="BO2568" i="64"/>
  <c r="BO2054" i="64"/>
  <c r="AY2568" i="64"/>
  <c r="AY2054" i="64"/>
  <c r="AI2568" i="64"/>
  <c r="AI2054" i="64"/>
  <c r="BH2565" i="64"/>
  <c r="BH2051" i="64"/>
  <c r="BH2091" i="64" s="1"/>
  <c r="AR2565" i="64"/>
  <c r="AR2051" i="64"/>
  <c r="AR2091" i="64" s="1"/>
  <c r="AB2565" i="64"/>
  <c r="AB2051" i="64"/>
  <c r="AB2091" i="64" s="1"/>
  <c r="CK2564" i="64"/>
  <c r="CK2576" i="64" s="1"/>
  <c r="CK2050" i="64"/>
  <c r="CC2564" i="64"/>
  <c r="CC2576" i="64" s="1"/>
  <c r="CC2050" i="64"/>
  <c r="BU2564" i="64"/>
  <c r="BU2576" i="64" s="1"/>
  <c r="BU2050" i="64"/>
  <c r="BM2564" i="64"/>
  <c r="BM2576" i="64" s="1"/>
  <c r="BM2050" i="64"/>
  <c r="BE2564" i="64"/>
  <c r="BE2576" i="64" s="1"/>
  <c r="BE2050" i="64"/>
  <c r="AW2564" i="64"/>
  <c r="AW2576" i="64" s="1"/>
  <c r="AW2050" i="64"/>
  <c r="AO2564" i="64"/>
  <c r="AO2576" i="64" s="1"/>
  <c r="AO2050" i="64"/>
  <c r="AG2564" i="64"/>
  <c r="AG2576" i="64" s="1"/>
  <c r="AG2050" i="64"/>
  <c r="Y2564" i="64"/>
  <c r="Y2576" i="64" s="1"/>
  <c r="Y2050" i="64"/>
  <c r="CK2569" i="64"/>
  <c r="CK2055" i="64"/>
  <c r="CC2569" i="64"/>
  <c r="CC2055" i="64"/>
  <c r="BU2569" i="64"/>
  <c r="BU2055" i="64"/>
  <c r="BM2569" i="64"/>
  <c r="BM2055" i="64"/>
  <c r="BE2569" i="64"/>
  <c r="BE2055" i="64"/>
  <c r="AW2569" i="64"/>
  <c r="AW2055" i="64"/>
  <c r="AO2569" i="64"/>
  <c r="AO2055" i="64"/>
  <c r="Y2569" i="64"/>
  <c r="Y2055" i="64"/>
  <c r="CD2568" i="64"/>
  <c r="CD2054" i="64"/>
  <c r="BV2568" i="64"/>
  <c r="BV2054" i="64"/>
  <c r="BN2568" i="64"/>
  <c r="BN2054" i="64"/>
  <c r="BF2568" i="64"/>
  <c r="BF2054" i="64"/>
  <c r="AX2568" i="64"/>
  <c r="AX2054" i="64"/>
  <c r="AP2568" i="64"/>
  <c r="AP2054" i="64"/>
  <c r="AH2568" i="64"/>
  <c r="AH2054" i="64"/>
  <c r="Z2568" i="64"/>
  <c r="Z2054" i="64"/>
  <c r="CE2565" i="64"/>
  <c r="CE2051" i="64"/>
  <c r="CE2091" i="64" s="1"/>
  <c r="BW2565" i="64"/>
  <c r="BW2051" i="64"/>
  <c r="BW2091" i="64" s="1"/>
  <c r="BO2565" i="64"/>
  <c r="BO2051" i="64"/>
  <c r="BO2091" i="64" s="1"/>
  <c r="BG2565" i="64"/>
  <c r="BG2051" i="64"/>
  <c r="BG2091" i="64" s="1"/>
  <c r="AY2565" i="64"/>
  <c r="AY2051" i="64"/>
  <c r="AY2091" i="64" s="1"/>
  <c r="AQ2565" i="64"/>
  <c r="AQ2051" i="64"/>
  <c r="AQ2091" i="64" s="1"/>
  <c r="AI2565" i="64"/>
  <c r="AI2051" i="64"/>
  <c r="AI2091" i="64" s="1"/>
  <c r="AA2565" i="64"/>
  <c r="AA2051" i="64"/>
  <c r="AA2091" i="64" s="1"/>
  <c r="BS2564" i="64"/>
  <c r="BS2576" i="64" s="1"/>
  <c r="BS2050" i="64"/>
  <c r="BC2564" i="64"/>
  <c r="BC2576" i="64" s="1"/>
  <c r="BC2050" i="64"/>
  <c r="AM2564" i="64"/>
  <c r="AM2576" i="64" s="1"/>
  <c r="AM2050" i="64"/>
  <c r="W2564" i="64"/>
  <c r="W2576" i="64" s="1"/>
  <c r="W2050" i="64"/>
  <c r="CI2569" i="64"/>
  <c r="CI2055" i="64"/>
  <c r="CA2569" i="64"/>
  <c r="CA2055" i="64"/>
  <c r="BC2569" i="64"/>
  <c r="BC2055" i="64"/>
  <c r="AE2569" i="64"/>
  <c r="AE2055" i="64"/>
  <c r="W2569" i="64"/>
  <c r="W2055" i="64"/>
  <c r="CJ2568" i="64"/>
  <c r="CJ2054" i="64"/>
  <c r="BT2568" i="64"/>
  <c r="BT2054" i="64"/>
  <c r="AN2568" i="64"/>
  <c r="AN2054" i="64"/>
  <c r="AF2568" i="64"/>
  <c r="AF2054" i="64"/>
  <c r="X2568" i="64"/>
  <c r="X2054" i="64"/>
  <c r="CK2565" i="64"/>
  <c r="CK2051" i="64"/>
  <c r="CK2091" i="64" s="1"/>
  <c r="BM2565" i="64"/>
  <c r="BM2051" i="64"/>
  <c r="BM2091" i="64" s="1"/>
  <c r="BE2565" i="64"/>
  <c r="BE2051" i="64"/>
  <c r="BE2091" i="64" s="1"/>
  <c r="AG2565" i="64"/>
  <c r="AG2051" i="64"/>
  <c r="AG2091" i="64" s="1"/>
  <c r="BL2564" i="64"/>
  <c r="BL2576" i="64" s="1"/>
  <c r="BL2050" i="64"/>
  <c r="AF2564" i="64"/>
  <c r="AF2576" i="64" s="1"/>
  <c r="AF2050" i="64"/>
  <c r="BT2569" i="64"/>
  <c r="BT2055" i="64"/>
  <c r="AF2569" i="64"/>
  <c r="AF2055" i="64"/>
  <c r="AP2565" i="64"/>
  <c r="AP2051" i="64"/>
  <c r="AP2091" i="64" s="1"/>
  <c r="AT2564" i="64"/>
  <c r="AT2576" i="64" s="1"/>
  <c r="AT2050" i="64"/>
  <c r="BZ2569" i="64"/>
  <c r="BZ2055" i="64"/>
  <c r="AT2569" i="64"/>
  <c r="AT2055" i="64"/>
  <c r="AD2569" i="64"/>
  <c r="AD2055" i="64"/>
  <c r="BS2568" i="64"/>
  <c r="BS2054" i="64"/>
  <c r="BD2565" i="64"/>
  <c r="BD2051" i="64"/>
  <c r="BD2091" i="64" s="1"/>
  <c r="CG2565" i="64"/>
  <c r="AK2565" i="64"/>
  <c r="BW2568" i="64"/>
  <c r="AA2568" i="64"/>
  <c r="BX2565" i="64"/>
  <c r="BX2568" i="64"/>
  <c r="BF2564" i="64"/>
  <c r="BF2576" i="64" s="1"/>
  <c r="AG2569" i="64"/>
  <c r="U2565" i="64"/>
  <c r="CJ2569" i="64"/>
  <c r="CC2568" i="64"/>
  <c r="BN2565" i="64"/>
  <c r="AS2565" i="64"/>
  <c r="CI2564" i="64"/>
  <c r="CI2576" i="64" s="1"/>
  <c r="CA2564" i="64"/>
  <c r="CA2576" i="64" s="1"/>
  <c r="BK2564" i="64"/>
  <c r="BK2576" i="64" s="1"/>
  <c r="AU2564" i="64"/>
  <c r="AU2576" i="64" s="1"/>
  <c r="AE2564" i="64"/>
  <c r="AE2576" i="64" s="1"/>
  <c r="BS2569" i="64"/>
  <c r="BK2569" i="64"/>
  <c r="AU2569" i="64"/>
  <c r="AM2569" i="64"/>
  <c r="CB2568" i="64"/>
  <c r="BL2568" i="64"/>
  <c r="BD2568" i="64"/>
  <c r="AV2568" i="64"/>
  <c r="CC2565" i="64"/>
  <c r="BU2565" i="64"/>
  <c r="AW2565" i="64"/>
  <c r="AO2565" i="64"/>
  <c r="Y2565" i="64"/>
  <c r="BH2568" i="64"/>
  <c r="AJ2568" i="64"/>
  <c r="BI2565" i="64"/>
  <c r="CH2564" i="64"/>
  <c r="CH2576" i="64" s="1"/>
  <c r="BZ2564" i="64"/>
  <c r="BZ2576" i="64" s="1"/>
  <c r="BR2564" i="64"/>
  <c r="BR2576" i="64" s="1"/>
  <c r="BJ2564" i="64"/>
  <c r="BJ2576" i="64" s="1"/>
  <c r="BB2564" i="64"/>
  <c r="BB2576" i="64" s="1"/>
  <c r="AL2564" i="64"/>
  <c r="AL2576" i="64" s="1"/>
  <c r="AD2564" i="64"/>
  <c r="AD2576" i="64" s="1"/>
  <c r="V2564" i="64"/>
  <c r="V2576" i="64" s="1"/>
  <c r="BJ2569" i="64"/>
  <c r="CI2568" i="64"/>
  <c r="CA2568" i="64"/>
  <c r="BK2568" i="64"/>
  <c r="BC2568" i="64"/>
  <c r="AU2568" i="64"/>
  <c r="AM2568" i="64"/>
  <c r="AE2568" i="64"/>
  <c r="W2568" i="64"/>
  <c r="CJ2565" i="64"/>
  <c r="CB2565" i="64"/>
  <c r="BT2565" i="64"/>
  <c r="BL2565" i="64"/>
  <c r="AV2565" i="64"/>
  <c r="AN2565" i="64"/>
  <c r="AF2565" i="64"/>
  <c r="X2565" i="64"/>
  <c r="AQ2569" i="64"/>
  <c r="BA2565" i="64"/>
  <c r="CG2564" i="64"/>
  <c r="CG2576" i="64" s="1"/>
  <c r="BY2564" i="64"/>
  <c r="BY2576" i="64" s="1"/>
  <c r="BQ2564" i="64"/>
  <c r="BQ2576" i="64" s="1"/>
  <c r="BI2564" i="64"/>
  <c r="BI2576" i="64" s="1"/>
  <c r="BA2564" i="64"/>
  <c r="BA2576" i="64" s="1"/>
  <c r="AS2564" i="64"/>
  <c r="AS2576" i="64" s="1"/>
  <c r="AK2564" i="64"/>
  <c r="AK2576" i="64" s="1"/>
  <c r="AC2564" i="64"/>
  <c r="AC2576" i="64" s="1"/>
  <c r="BY2569" i="64"/>
  <c r="BZ2568" i="64"/>
  <c r="BR2568" i="64"/>
  <c r="BJ2568" i="64"/>
  <c r="BB2568" i="64"/>
  <c r="AT2568" i="64"/>
  <c r="AL2568" i="64"/>
  <c r="AD2568" i="64"/>
  <c r="CI2565" i="64"/>
  <c r="CA2565" i="64"/>
  <c r="BK2565" i="64"/>
  <c r="BC2565" i="64"/>
  <c r="AU2565" i="64"/>
  <c r="AM2565" i="64"/>
  <c r="AE2565" i="64"/>
  <c r="W2565" i="64"/>
  <c r="CF2564" i="64"/>
  <c r="CF2576" i="64" s="1"/>
  <c r="BX2564" i="64"/>
  <c r="BX2576" i="64" s="1"/>
  <c r="AR2564" i="64"/>
  <c r="AR2576" i="64" s="1"/>
  <c r="AB2569" i="64"/>
  <c r="BI2568" i="64"/>
  <c r="U2568" i="64"/>
  <c r="CH2565" i="64"/>
  <c r="BZ2565" i="64"/>
  <c r="BR2565" i="64"/>
  <c r="BJ2565" i="64"/>
  <c r="AT2565" i="64"/>
  <c r="AD2565" i="64"/>
  <c r="V2565" i="64"/>
  <c r="BM712" i="64"/>
  <c r="BM732" i="64" s="1"/>
  <c r="BU769" i="64"/>
  <c r="BV768" i="64"/>
  <c r="BW2027" i="64"/>
  <c r="BW2042" i="64" s="1"/>
  <c r="AQ2027" i="64"/>
  <c r="AQ2042" i="64" s="1"/>
  <c r="AV606" i="64"/>
  <c r="BT611" i="64"/>
  <c r="Y610" i="64"/>
  <c r="Z607" i="64"/>
  <c r="Z630" i="64" s="1"/>
  <c r="BS556" i="64"/>
  <c r="AM606" i="64"/>
  <c r="W2026" i="64"/>
  <c r="W2041" i="64" s="1"/>
  <c r="CI561" i="64"/>
  <c r="CI571" i="64" s="1"/>
  <c r="CA561" i="64"/>
  <c r="CA571" i="64" s="1"/>
  <c r="BC611" i="64"/>
  <c r="AE611" i="64"/>
  <c r="W561" i="64"/>
  <c r="W571" i="64" s="1"/>
  <c r="CJ716" i="64"/>
  <c r="AN610" i="64"/>
  <c r="X610" i="64"/>
  <c r="BM713" i="64"/>
  <c r="BE557" i="64"/>
  <c r="AG557" i="64"/>
  <c r="BU712" i="64"/>
  <c r="BU732" i="64" s="1"/>
  <c r="AO1209" i="64"/>
  <c r="AO1222" i="64" s="1"/>
  <c r="CE765" i="64"/>
  <c r="AY1158" i="64"/>
  <c r="AY1173" i="64" s="1"/>
  <c r="BD606" i="64"/>
  <c r="CB794" i="64"/>
  <c r="AO610" i="64"/>
  <c r="AX607" i="64"/>
  <c r="AX630" i="64" s="1"/>
  <c r="AT740" i="64"/>
  <c r="AT755" i="64" s="1"/>
  <c r="AL611" i="64"/>
  <c r="BS610" i="64"/>
  <c r="BD607" i="64"/>
  <c r="BD630" i="64" s="1"/>
  <c r="CC712" i="64"/>
  <c r="CC732" i="64" s="1"/>
  <c r="AG606" i="64"/>
  <c r="BF768" i="64"/>
  <c r="AI2027" i="64"/>
  <c r="AI2042" i="64" s="1"/>
  <c r="BT606" i="64"/>
  <c r="AF606" i="64"/>
  <c r="U2002" i="64"/>
  <c r="U2017" i="64" s="1"/>
  <c r="CG745" i="64"/>
  <c r="U745" i="64"/>
  <c r="CH610" i="64"/>
  <c r="V610" i="64"/>
  <c r="BS607" i="64"/>
  <c r="BS630" i="64" s="1"/>
  <c r="BD1214" i="64"/>
  <c r="BD1227" i="64" s="1"/>
  <c r="CK610" i="64"/>
  <c r="BF607" i="64"/>
  <c r="BF630" i="64" s="1"/>
  <c r="BH1482" i="64"/>
  <c r="BH1497" i="64" s="1"/>
  <c r="AB2026" i="64"/>
  <c r="AB2041" i="64" s="1"/>
  <c r="AS1213" i="64"/>
  <c r="AL741" i="64"/>
  <c r="BE606" i="64"/>
  <c r="BE611" i="64"/>
  <c r="BG765" i="64"/>
  <c r="AN789" i="64"/>
  <c r="BM610" i="64"/>
  <c r="BP2026" i="64"/>
  <c r="BP2041" i="64" s="1"/>
  <c r="AZ2026" i="64"/>
  <c r="AZ2041" i="64" s="1"/>
  <c r="AK744" i="64"/>
  <c r="CE2026" i="64"/>
  <c r="CE2041" i="64" s="1"/>
  <c r="BW764" i="64"/>
  <c r="BO764" i="64"/>
  <c r="BG1157" i="64"/>
  <c r="BG1172" i="64" s="1"/>
  <c r="AY556" i="64"/>
  <c r="AQ813" i="64"/>
  <c r="AI556" i="64"/>
  <c r="AA556" i="64"/>
  <c r="CE2031" i="64"/>
  <c r="BW2007" i="64"/>
  <c r="BW2022" i="64" s="1"/>
  <c r="AY769" i="64"/>
  <c r="CF560" i="64"/>
  <c r="BY2003" i="64"/>
  <c r="BY2018" i="64" s="1"/>
  <c r="BQ790" i="64"/>
  <c r="BQ805" i="64" s="1"/>
  <c r="AC790" i="64"/>
  <c r="AC805" i="64" s="1"/>
  <c r="AW2026" i="64"/>
  <c r="AW2041" i="64" s="1"/>
  <c r="BN768" i="64"/>
  <c r="BO765" i="64"/>
  <c r="AA557" i="64"/>
  <c r="BL1209" i="64"/>
  <c r="BL1222" i="64" s="1"/>
  <c r="BV607" i="64"/>
  <c r="BV630" i="64" s="1"/>
  <c r="AH607" i="64"/>
  <c r="AH630" i="64" s="1"/>
  <c r="T789" i="64"/>
  <c r="CG560" i="64"/>
  <c r="AC744" i="64"/>
  <c r="BB790" i="64"/>
  <c r="BB805" i="64" s="1"/>
  <c r="CD606" i="64"/>
  <c r="BV556" i="64"/>
  <c r="BN606" i="64"/>
  <c r="AX556" i="64"/>
  <c r="AP606" i="64"/>
  <c r="AH2026" i="64"/>
  <c r="AH2041" i="64" s="1"/>
  <c r="Z606" i="64"/>
  <c r="AH1162" i="64"/>
  <c r="CE1161" i="64"/>
  <c r="BO560" i="64"/>
  <c r="BG560" i="64"/>
  <c r="AY1486" i="64"/>
  <c r="AY1501" i="64" s="1"/>
  <c r="AQ560" i="64"/>
  <c r="AI2006" i="64"/>
  <c r="CF557" i="64"/>
  <c r="BP2027" i="64"/>
  <c r="BP2042" i="64" s="1"/>
  <c r="BH557" i="64"/>
  <c r="AZ557" i="64"/>
  <c r="AR557" i="64"/>
  <c r="AJ2027" i="64"/>
  <c r="AJ2042" i="64" s="1"/>
  <c r="AB1158" i="64"/>
  <c r="AB1173" i="64" s="1"/>
  <c r="T1355" i="64"/>
  <c r="E68" i="64"/>
  <c r="E1966" i="64"/>
  <c r="E1907" i="64"/>
  <c r="E1796" i="64"/>
  <c r="E2253" i="64"/>
  <c r="E1760" i="64"/>
  <c r="E1175" i="64"/>
  <c r="E1225" i="64"/>
  <c r="E758" i="64"/>
  <c r="E759" i="64"/>
  <c r="E183" i="64"/>
  <c r="E771" i="64"/>
  <c r="E775" i="64"/>
  <c r="E772" i="64"/>
  <c r="G772" i="64" s="1"/>
  <c r="E806" i="64"/>
  <c r="AA2027" i="64"/>
  <c r="AA2042" i="64" s="1"/>
  <c r="AH768" i="64"/>
  <c r="BA561" i="64"/>
  <c r="BA571" i="64" s="1"/>
  <c r="CJ611" i="64"/>
  <c r="BW2398" i="64"/>
  <c r="BW2423" i="64" s="1"/>
  <c r="BY606" i="64"/>
  <c r="BQ607" i="64"/>
  <c r="BQ630" i="64" s="1"/>
  <c r="U744" i="64"/>
  <c r="CC556" i="64"/>
  <c r="AT610" i="64"/>
  <c r="AO712" i="64"/>
  <c r="AO732" i="64" s="1"/>
  <c r="BI2003" i="64"/>
  <c r="BI2018" i="64" s="1"/>
  <c r="Y556" i="64"/>
  <c r="CK556" i="64"/>
  <c r="BM561" i="64"/>
  <c r="BM571" i="64" s="1"/>
  <c r="CK606" i="64"/>
  <c r="BE610" i="64"/>
  <c r="AZ2027" i="64"/>
  <c r="AZ2042" i="64" s="1"/>
  <c r="CG744" i="64"/>
  <c r="Z769" i="64"/>
  <c r="AG556" i="64"/>
  <c r="BW561" i="64"/>
  <c r="BW571" i="64" s="1"/>
  <c r="AE607" i="64"/>
  <c r="AE630" i="64" s="1"/>
  <c r="CF2027" i="64"/>
  <c r="CF2042" i="64" s="1"/>
  <c r="BT717" i="64"/>
  <c r="BY745" i="64"/>
  <c r="AA2007" i="64"/>
  <c r="AA2022" i="64" s="1"/>
  <c r="AO556" i="64"/>
  <c r="BU560" i="64"/>
  <c r="AP607" i="64"/>
  <c r="AP630" i="64" s="1"/>
  <c r="CF610" i="64"/>
  <c r="AW556" i="64"/>
  <c r="CE560" i="64"/>
  <c r="X611" i="64"/>
  <c r="AA2026" i="64"/>
  <c r="BO2030" i="64"/>
  <c r="AB547" i="64"/>
  <c r="BE556" i="64"/>
  <c r="U561" i="64"/>
  <c r="U571" i="64" s="1"/>
  <c r="Y606" i="64"/>
  <c r="AO2026" i="64"/>
  <c r="BG2031" i="64"/>
  <c r="AY764" i="64"/>
  <c r="T547" i="64"/>
  <c r="BM556" i="64"/>
  <c r="AG561" i="64"/>
  <c r="AG571" i="64" s="1"/>
  <c r="AX606" i="64"/>
  <c r="AW611" i="64"/>
  <c r="AQ765" i="64"/>
  <c r="BU556" i="64"/>
  <c r="AQ561" i="64"/>
  <c r="AQ571" i="64" s="1"/>
  <c r="BL606" i="64"/>
  <c r="T610" i="64"/>
  <c r="BX611" i="64"/>
  <c r="BN2026" i="64"/>
  <c r="CA1971" i="64"/>
  <c r="CA2798" i="64"/>
  <c r="CA2815" i="64" s="1"/>
  <c r="CA2849" i="64"/>
  <c r="CA2866" i="64" s="1"/>
  <c r="CA2823" i="64"/>
  <c r="CA2840" i="64" s="1"/>
  <c r="CA2772" i="64"/>
  <c r="CA2789" i="64" s="1"/>
  <c r="CA1913" i="64"/>
  <c r="CA1936" i="64" s="1"/>
  <c r="CA1802" i="64"/>
  <c r="CA1837" i="64" s="1"/>
  <c r="CA1945" i="64"/>
  <c r="CA1962" i="64" s="1"/>
  <c r="CA1891" i="64"/>
  <c r="CA1904" i="64" s="1"/>
  <c r="CA2901" i="64"/>
  <c r="CA2915" i="64" s="1"/>
  <c r="CA1846" i="64"/>
  <c r="CA1658" i="64"/>
  <c r="CA1685" i="64" s="1"/>
  <c r="CA2223" i="64"/>
  <c r="CA2250" i="64" s="1"/>
  <c r="CA1766" i="64"/>
  <c r="CA1793" i="64" s="1"/>
  <c r="CA1730" i="64"/>
  <c r="CA1757" i="64" s="1"/>
  <c r="CA2359" i="64"/>
  <c r="CA2384" i="64" s="1"/>
  <c r="CA2393" i="64"/>
  <c r="CA2418" i="64" s="1"/>
  <c r="CA2327" i="64"/>
  <c r="CA2350" i="64" s="1"/>
  <c r="CA2259" i="64"/>
  <c r="CA2282" i="64" s="1"/>
  <c r="CA1623" i="64"/>
  <c r="CA1650" i="64" s="1"/>
  <c r="CA1506" i="64"/>
  <c r="CA1519" i="64" s="1"/>
  <c r="CA1354" i="64"/>
  <c r="CA1209" i="64"/>
  <c r="CA1222" i="64" s="1"/>
  <c r="CA1482" i="64"/>
  <c r="CA1497" i="64" s="1"/>
  <c r="CA1330" i="64"/>
  <c r="CA1345" i="64" s="1"/>
  <c r="CA1157" i="64"/>
  <c r="CA1172" i="64" s="1"/>
  <c r="CA2002" i="64"/>
  <c r="CA2017" i="64" s="1"/>
  <c r="CA1599" i="64"/>
  <c r="CA1614" i="64" s="1"/>
  <c r="CA813" i="64"/>
  <c r="CA712" i="64"/>
  <c r="CA732" i="64" s="1"/>
  <c r="CA764" i="64"/>
  <c r="CA789" i="64"/>
  <c r="CA740" i="64"/>
  <c r="CA755" i="64" s="1"/>
  <c r="AE1971" i="64"/>
  <c r="AE2849" i="64"/>
  <c r="AE2866" i="64" s="1"/>
  <c r="AE2823" i="64"/>
  <c r="AE2840" i="64" s="1"/>
  <c r="AE1945" i="64"/>
  <c r="AE1962" i="64" s="1"/>
  <c r="AE1913" i="64"/>
  <c r="AE1936" i="64" s="1"/>
  <c r="AE2798" i="64"/>
  <c r="AE2815" i="64" s="1"/>
  <c r="AE2772" i="64"/>
  <c r="AE2789" i="64" s="1"/>
  <c r="AE1891" i="64"/>
  <c r="AE1904" i="64" s="1"/>
  <c r="AE1802" i="64"/>
  <c r="AE1837" i="64" s="1"/>
  <c r="AE2901" i="64"/>
  <c r="AE2915" i="64" s="1"/>
  <c r="AE1846" i="64"/>
  <c r="AE2223" i="64"/>
  <c r="AE2250" i="64" s="1"/>
  <c r="AE2327" i="64"/>
  <c r="AE2350" i="64" s="1"/>
  <c r="AE2259" i="64"/>
  <c r="AE2282" i="64" s="1"/>
  <c r="AE1766" i="64"/>
  <c r="AE1793" i="64" s="1"/>
  <c r="AE2359" i="64"/>
  <c r="AE2384" i="64" s="1"/>
  <c r="AE2393" i="64"/>
  <c r="AE2418" i="64" s="1"/>
  <c r="AE1623" i="64"/>
  <c r="AE1650" i="64" s="1"/>
  <c r="AE1730" i="64"/>
  <c r="AE1757" i="64" s="1"/>
  <c r="AE1658" i="64"/>
  <c r="AE1685" i="64" s="1"/>
  <c r="AE1599" i="64"/>
  <c r="AE1614" i="64" s="1"/>
  <c r="AE1482" i="64"/>
  <c r="AE1497" i="64" s="1"/>
  <c r="AE1209" i="64"/>
  <c r="AE1222" i="64" s="1"/>
  <c r="AE1330" i="64"/>
  <c r="AE1345" i="64" s="1"/>
  <c r="AE1157" i="64"/>
  <c r="AE1172" i="64" s="1"/>
  <c r="AE1354" i="64"/>
  <c r="AE2002" i="64"/>
  <c r="AE2017" i="64" s="1"/>
  <c r="AE813" i="64"/>
  <c r="AE1506" i="64"/>
  <c r="AE1519" i="64" s="1"/>
  <c r="AE712" i="64"/>
  <c r="AE732" i="64" s="1"/>
  <c r="AE764" i="64"/>
  <c r="AE789" i="64"/>
  <c r="AE740" i="64"/>
  <c r="AE755" i="64" s="1"/>
  <c r="AM1976" i="64"/>
  <c r="AM2854" i="64"/>
  <c r="AM2828" i="64"/>
  <c r="AM2803" i="64"/>
  <c r="AM1918" i="64"/>
  <c r="AM1950" i="64"/>
  <c r="AM1967" i="64" s="1"/>
  <c r="AM1896" i="64"/>
  <c r="AM1909" i="64" s="1"/>
  <c r="AM2777" i="64"/>
  <c r="AM2794" i="64" s="1"/>
  <c r="AM2906" i="64"/>
  <c r="AM2920" i="64" s="1"/>
  <c r="AM1807" i="64"/>
  <c r="AM1842" i="64" s="1"/>
  <c r="AM1851" i="64"/>
  <c r="AM1886" i="64" s="1"/>
  <c r="AM2332" i="64"/>
  <c r="AM2355" i="64" s="1"/>
  <c r="AM2228" i="64"/>
  <c r="AM2255" i="64" s="1"/>
  <c r="AM1771" i="64"/>
  <c r="AM1798" i="64" s="1"/>
  <c r="AM2364" i="64"/>
  <c r="AM2389" i="64" s="1"/>
  <c r="AM2264" i="64"/>
  <c r="AM2287" i="64" s="1"/>
  <c r="AM1663" i="64"/>
  <c r="AM1690" i="64" s="1"/>
  <c r="AM2398" i="64"/>
  <c r="AM2423" i="64" s="1"/>
  <c r="AM1628" i="64"/>
  <c r="AM1655" i="64" s="1"/>
  <c r="AM1735" i="64"/>
  <c r="AM1762" i="64" s="1"/>
  <c r="AM1604" i="64"/>
  <c r="AM1487" i="64"/>
  <c r="AM1359" i="64"/>
  <c r="AM1511" i="64"/>
  <c r="AM1524" i="64" s="1"/>
  <c r="AM1162" i="64"/>
  <c r="AM2007" i="64"/>
  <c r="AM2022" i="64" s="1"/>
  <c r="AM818" i="64"/>
  <c r="AM831" i="64" s="1"/>
  <c r="AM717" i="64"/>
  <c r="AM769" i="64"/>
  <c r="AM2031" i="64"/>
  <c r="AM1335" i="64"/>
  <c r="AM1350" i="64" s="1"/>
  <c r="AM794" i="64"/>
  <c r="AM745" i="64"/>
  <c r="AM1214" i="64"/>
  <c r="AM1227" i="64" s="1"/>
  <c r="BL1975" i="64"/>
  <c r="BL2853" i="64"/>
  <c r="BL2802" i="64"/>
  <c r="BL2827" i="64"/>
  <c r="BL2776" i="64"/>
  <c r="BL1949" i="64"/>
  <c r="BL1917" i="64"/>
  <c r="BL1895" i="64"/>
  <c r="BL2905" i="64"/>
  <c r="BL1806" i="64"/>
  <c r="BL2227" i="64"/>
  <c r="BL1770" i="64"/>
  <c r="BL2331" i="64"/>
  <c r="BL1850" i="64"/>
  <c r="BL2263" i="64"/>
  <c r="BL2397" i="64"/>
  <c r="BL1627" i="64"/>
  <c r="BL1734" i="64"/>
  <c r="BL2363" i="64"/>
  <c r="BL1510" i="64"/>
  <c r="BL1486" i="64"/>
  <c r="BL1501" i="64" s="1"/>
  <c r="BL1662" i="64"/>
  <c r="BL1603" i="64"/>
  <c r="BL1358" i="64"/>
  <c r="BL1477" i="64" s="1"/>
  <c r="BL2006" i="64"/>
  <c r="BL817" i="64"/>
  <c r="BL830" i="64" s="1"/>
  <c r="BL768" i="64"/>
  <c r="BL2030" i="64"/>
  <c r="BL793" i="64"/>
  <c r="BL744" i="64"/>
  <c r="CC1972" i="64"/>
  <c r="CC1994" i="64" s="1"/>
  <c r="CC2850" i="64"/>
  <c r="CC2867" i="64" s="1"/>
  <c r="CC2824" i="64"/>
  <c r="CC2841" i="64" s="1"/>
  <c r="CC2799" i="64"/>
  <c r="CC2816" i="64" s="1"/>
  <c r="CC2773" i="64"/>
  <c r="CC2790" i="64" s="1"/>
  <c r="CC1946" i="64"/>
  <c r="CC1963" i="64" s="1"/>
  <c r="CC1914" i="64"/>
  <c r="CC1937" i="64" s="1"/>
  <c r="CC2902" i="64"/>
  <c r="CC2916" i="64" s="1"/>
  <c r="CC1892" i="64"/>
  <c r="CC1905" i="64" s="1"/>
  <c r="CC1847" i="64"/>
  <c r="CC1882" i="64" s="1"/>
  <c r="CC2224" i="64"/>
  <c r="CC2251" i="64" s="1"/>
  <c r="CC1803" i="64"/>
  <c r="CC1838" i="64" s="1"/>
  <c r="CC2328" i="64"/>
  <c r="CC2351" i="64" s="1"/>
  <c r="CC2260" i="64"/>
  <c r="CC2283" i="64" s="1"/>
  <c r="CC1767" i="64"/>
  <c r="CC1794" i="64" s="1"/>
  <c r="CC1659" i="64"/>
  <c r="CC1686" i="64" s="1"/>
  <c r="CC2394" i="64"/>
  <c r="CC2419" i="64" s="1"/>
  <c r="CC1731" i="64"/>
  <c r="CC1758" i="64" s="1"/>
  <c r="CC1624" i="64"/>
  <c r="CC1651" i="64" s="1"/>
  <c r="CC2360" i="64"/>
  <c r="CC2385" i="64" s="1"/>
  <c r="CC1483" i="64"/>
  <c r="CC1498" i="64" s="1"/>
  <c r="CC1507" i="64"/>
  <c r="CC1520" i="64" s="1"/>
  <c r="CC1355" i="64"/>
  <c r="CC1331" i="64"/>
  <c r="CC1346" i="64" s="1"/>
  <c r="CC2003" i="64"/>
  <c r="CC2018" i="64" s="1"/>
  <c r="CC814" i="64"/>
  <c r="CC827" i="64" s="1"/>
  <c r="CC790" i="64"/>
  <c r="CC765" i="64"/>
  <c r="CC2027" i="64"/>
  <c r="CC2042" i="64" s="1"/>
  <c r="CC1158" i="64"/>
  <c r="CC1173" i="64" s="1"/>
  <c r="CC741" i="64"/>
  <c r="CC1210" i="64"/>
  <c r="CC1223" i="64" s="1"/>
  <c r="CC1600" i="64"/>
  <c r="AW1972" i="64"/>
  <c r="AW1994" i="64" s="1"/>
  <c r="AW2850" i="64"/>
  <c r="AW2867" i="64" s="1"/>
  <c r="AW2824" i="64"/>
  <c r="AW2841" i="64" s="1"/>
  <c r="AW2799" i="64"/>
  <c r="AW2816" i="64" s="1"/>
  <c r="AW2773" i="64"/>
  <c r="AW2790" i="64" s="1"/>
  <c r="AW1946" i="64"/>
  <c r="AW1963" i="64" s="1"/>
  <c r="AW1914" i="64"/>
  <c r="AW1937" i="64" s="1"/>
  <c r="AW1892" i="64"/>
  <c r="AW1905" i="64" s="1"/>
  <c r="AW2902" i="64"/>
  <c r="AW2916" i="64" s="1"/>
  <c r="AW1847" i="64"/>
  <c r="AW1882" i="64" s="1"/>
  <c r="AW2224" i="64"/>
  <c r="AW2251" i="64" s="1"/>
  <c r="AW2328" i="64"/>
  <c r="AW2351" i="64" s="1"/>
  <c r="AW1803" i="64"/>
  <c r="AW1838" i="64" s="1"/>
  <c r="AW1767" i="64"/>
  <c r="AW1794" i="64" s="1"/>
  <c r="AW2260" i="64"/>
  <c r="AW2283" i="64" s="1"/>
  <c r="AW1731" i="64"/>
  <c r="AW1758" i="64" s="1"/>
  <c r="AW2394" i="64"/>
  <c r="AW2419" i="64" s="1"/>
  <c r="AW1624" i="64"/>
  <c r="AW1651" i="64" s="1"/>
  <c r="AW1659" i="64"/>
  <c r="AW1686" i="64" s="1"/>
  <c r="AW1483" i="64"/>
  <c r="AW1498" i="64" s="1"/>
  <c r="AW1507" i="64"/>
  <c r="AW1520" i="64" s="1"/>
  <c r="AW2360" i="64"/>
  <c r="AW2385" i="64" s="1"/>
  <c r="AW1355" i="64"/>
  <c r="AW1331" i="64"/>
  <c r="AW1346" i="64" s="1"/>
  <c r="AW1600" i="64"/>
  <c r="AW2003" i="64"/>
  <c r="AW2018" i="64" s="1"/>
  <c r="AW814" i="64"/>
  <c r="AW827" i="64" s="1"/>
  <c r="AW1158" i="64"/>
  <c r="AW1173" i="64" s="1"/>
  <c r="AW1210" i="64"/>
  <c r="AW1223" i="64" s="1"/>
  <c r="AW790" i="64"/>
  <c r="AW765" i="64"/>
  <c r="AW2027" i="64"/>
  <c r="AW2042" i="64" s="1"/>
  <c r="AW741" i="64"/>
  <c r="AO557" i="64"/>
  <c r="CC557" i="64"/>
  <c r="AN560" i="64"/>
  <c r="CB716" i="64"/>
  <c r="CH2849" i="64"/>
  <c r="CH2866" i="64" s="1"/>
  <c r="CH1971" i="64"/>
  <c r="CH2823" i="64"/>
  <c r="CH2840" i="64" s="1"/>
  <c r="CH2772" i="64"/>
  <c r="CH2789" i="64" s="1"/>
  <c r="CH2798" i="64"/>
  <c r="CH2815" i="64" s="1"/>
  <c r="CH1945" i="64"/>
  <c r="CH1962" i="64" s="1"/>
  <c r="CH1913" i="64"/>
  <c r="CH1936" i="64" s="1"/>
  <c r="CH1891" i="64"/>
  <c r="CH1904" i="64" s="1"/>
  <c r="CH1802" i="64"/>
  <c r="CH1837" i="64" s="1"/>
  <c r="CH2901" i="64"/>
  <c r="CH2915" i="64" s="1"/>
  <c r="CH1846" i="64"/>
  <c r="CH2259" i="64"/>
  <c r="CH2282" i="64" s="1"/>
  <c r="CH2223" i="64"/>
  <c r="CH2250" i="64" s="1"/>
  <c r="CH2327" i="64"/>
  <c r="CH2350" i="64" s="1"/>
  <c r="CH1658" i="64"/>
  <c r="CH1685" i="64" s="1"/>
  <c r="CH2359" i="64"/>
  <c r="CH2384" i="64" s="1"/>
  <c r="CH1506" i="64"/>
  <c r="CH1519" i="64" s="1"/>
  <c r="CH1766" i="64"/>
  <c r="CH1793" i="64" s="1"/>
  <c r="CH1730" i="64"/>
  <c r="CH1757" i="64" s="1"/>
  <c r="CH1354" i="64"/>
  <c r="CH1623" i="64"/>
  <c r="CH1650" i="64" s="1"/>
  <c r="CH1599" i="64"/>
  <c r="CH1614" i="64" s="1"/>
  <c r="CH2393" i="64"/>
  <c r="CH2418" i="64" s="1"/>
  <c r="CH1482" i="64"/>
  <c r="CH1497" i="64" s="1"/>
  <c r="CH1330" i="64"/>
  <c r="CH1345" i="64" s="1"/>
  <c r="CH1157" i="64"/>
  <c r="CH1172" i="64" s="1"/>
  <c r="CH789" i="64"/>
  <c r="CH712" i="64"/>
  <c r="CH732" i="64" s="1"/>
  <c r="CH606" i="64"/>
  <c r="CH764" i="64"/>
  <c r="CH2026" i="64"/>
  <c r="CH813" i="64"/>
  <c r="CH2002" i="64"/>
  <c r="CH2017" i="64" s="1"/>
  <c r="BZ2849" i="64"/>
  <c r="BZ2866" i="64" s="1"/>
  <c r="BZ1971" i="64"/>
  <c r="BZ2823" i="64"/>
  <c r="BZ2840" i="64" s="1"/>
  <c r="BZ2798" i="64"/>
  <c r="BZ2815" i="64" s="1"/>
  <c r="BZ1945" i="64"/>
  <c r="BZ1962" i="64" s="1"/>
  <c r="BZ2772" i="64"/>
  <c r="BZ2789" i="64" s="1"/>
  <c r="BZ1913" i="64"/>
  <c r="BZ1936" i="64" s="1"/>
  <c r="BZ1891" i="64"/>
  <c r="BZ1904" i="64" s="1"/>
  <c r="BZ2901" i="64"/>
  <c r="BZ2915" i="64" s="1"/>
  <c r="BZ2259" i="64"/>
  <c r="BZ2282" i="64" s="1"/>
  <c r="BZ1846" i="64"/>
  <c r="BZ1802" i="64"/>
  <c r="BZ1837" i="64" s="1"/>
  <c r="BZ2223" i="64"/>
  <c r="BZ2250" i="64" s="1"/>
  <c r="BZ1658" i="64"/>
  <c r="BZ1685" i="64" s="1"/>
  <c r="BZ1730" i="64"/>
  <c r="BZ1757" i="64" s="1"/>
  <c r="BZ2359" i="64"/>
  <c r="BZ2384" i="64" s="1"/>
  <c r="BZ1506" i="64"/>
  <c r="BZ1519" i="64" s="1"/>
  <c r="BZ2327" i="64"/>
  <c r="BZ2350" i="64" s="1"/>
  <c r="BZ1599" i="64"/>
  <c r="BZ1614" i="64" s="1"/>
  <c r="BZ1354" i="64"/>
  <c r="BZ2393" i="64"/>
  <c r="BZ2418" i="64" s="1"/>
  <c r="BZ1623" i="64"/>
  <c r="BZ1650" i="64" s="1"/>
  <c r="BZ1482" i="64"/>
  <c r="BZ1497" i="64" s="1"/>
  <c r="BZ1766" i="64"/>
  <c r="BZ1793" i="64" s="1"/>
  <c r="BZ1330" i="64"/>
  <c r="BZ1345" i="64" s="1"/>
  <c r="BZ1157" i="64"/>
  <c r="BZ1172" i="64" s="1"/>
  <c r="BZ813" i="64"/>
  <c r="BZ1209" i="64"/>
  <c r="BZ1222" i="64" s="1"/>
  <c r="BZ2002" i="64"/>
  <c r="BZ2017" i="64" s="1"/>
  <c r="BZ712" i="64"/>
  <c r="BZ732" i="64" s="1"/>
  <c r="BZ606" i="64"/>
  <c r="BZ764" i="64"/>
  <c r="BZ789" i="64"/>
  <c r="BZ2026" i="64"/>
  <c r="BR2849" i="64"/>
  <c r="BR2866" i="64" s="1"/>
  <c r="BR1971" i="64"/>
  <c r="BR2823" i="64"/>
  <c r="BR2840" i="64" s="1"/>
  <c r="BR2798" i="64"/>
  <c r="BR2815" i="64" s="1"/>
  <c r="BR1945" i="64"/>
  <c r="BR1962" i="64" s="1"/>
  <c r="BR1913" i="64"/>
  <c r="BR1936" i="64" s="1"/>
  <c r="BR2772" i="64"/>
  <c r="BR2789" i="64" s="1"/>
  <c r="BR1891" i="64"/>
  <c r="BR1904" i="64" s="1"/>
  <c r="BR1802" i="64"/>
  <c r="BR1837" i="64" s="1"/>
  <c r="BR1846" i="64"/>
  <c r="BR2259" i="64"/>
  <c r="BR2282" i="64" s="1"/>
  <c r="BR2901" i="64"/>
  <c r="BR2915" i="64" s="1"/>
  <c r="BR2223" i="64"/>
  <c r="BR2250" i="64" s="1"/>
  <c r="BR2327" i="64"/>
  <c r="BR2350" i="64" s="1"/>
  <c r="BR1658" i="64"/>
  <c r="BR1685" i="64" s="1"/>
  <c r="BR1766" i="64"/>
  <c r="BR1793" i="64" s="1"/>
  <c r="BR2359" i="64"/>
  <c r="BR2384" i="64" s="1"/>
  <c r="BR1506" i="64"/>
  <c r="BR1519" i="64" s="1"/>
  <c r="BR1354" i="64"/>
  <c r="BR1623" i="64"/>
  <c r="BR1650" i="64" s="1"/>
  <c r="BR2393" i="64"/>
  <c r="BR2418" i="64" s="1"/>
  <c r="BR1482" i="64"/>
  <c r="BR1497" i="64" s="1"/>
  <c r="BR1730" i="64"/>
  <c r="BR1757" i="64" s="1"/>
  <c r="BR1599" i="64"/>
  <c r="BR1614" i="64" s="1"/>
  <c r="BR1330" i="64"/>
  <c r="BR1345" i="64" s="1"/>
  <c r="BR1157" i="64"/>
  <c r="BR1172" i="64" s="1"/>
  <c r="BR789" i="64"/>
  <c r="BR712" i="64"/>
  <c r="BR732" i="64" s="1"/>
  <c r="BR606" i="64"/>
  <c r="BR813" i="64"/>
  <c r="BR764" i="64"/>
  <c r="BR1209" i="64"/>
  <c r="BR1222" i="64" s="1"/>
  <c r="BR2026" i="64"/>
  <c r="BR2002" i="64"/>
  <c r="BR2017" i="64" s="1"/>
  <c r="BJ2849" i="64"/>
  <c r="BJ2866" i="64" s="1"/>
  <c r="BJ1971" i="64"/>
  <c r="BJ2823" i="64"/>
  <c r="BJ2840" i="64" s="1"/>
  <c r="BJ1945" i="64"/>
  <c r="BJ1962" i="64" s="1"/>
  <c r="BJ2772" i="64"/>
  <c r="BJ2789" i="64" s="1"/>
  <c r="BJ1913" i="64"/>
  <c r="BJ1936" i="64" s="1"/>
  <c r="BJ1891" i="64"/>
  <c r="BJ1904" i="64" s="1"/>
  <c r="BJ2798" i="64"/>
  <c r="BJ2815" i="64" s="1"/>
  <c r="BJ1846" i="64"/>
  <c r="BJ2259" i="64"/>
  <c r="BJ2282" i="64" s="1"/>
  <c r="BJ2223" i="64"/>
  <c r="BJ2250" i="64" s="1"/>
  <c r="BJ2327" i="64"/>
  <c r="BJ2350" i="64" s="1"/>
  <c r="BJ2901" i="64"/>
  <c r="BJ2915" i="64" s="1"/>
  <c r="BJ1658" i="64"/>
  <c r="BJ1685" i="64" s="1"/>
  <c r="BJ1802" i="64"/>
  <c r="BJ1837" i="64" s="1"/>
  <c r="BJ2359" i="64"/>
  <c r="BJ2384" i="64" s="1"/>
  <c r="BJ1766" i="64"/>
  <c r="BJ1793" i="64" s="1"/>
  <c r="BJ1506" i="64"/>
  <c r="BJ1519" i="64" s="1"/>
  <c r="BJ1730" i="64"/>
  <c r="BJ1757" i="64" s="1"/>
  <c r="BJ1354" i="64"/>
  <c r="BJ2393" i="64"/>
  <c r="BJ2418" i="64" s="1"/>
  <c r="BJ1599" i="64"/>
  <c r="BJ1614" i="64" s="1"/>
  <c r="BJ1623" i="64"/>
  <c r="BJ1650" i="64" s="1"/>
  <c r="BJ1482" i="64"/>
  <c r="BJ1497" i="64" s="1"/>
  <c r="BJ1330" i="64"/>
  <c r="BJ1345" i="64" s="1"/>
  <c r="BJ1157" i="64"/>
  <c r="BJ1172" i="64" s="1"/>
  <c r="BJ1209" i="64"/>
  <c r="BJ1222" i="64" s="1"/>
  <c r="BJ2002" i="64"/>
  <c r="BJ2017" i="64" s="1"/>
  <c r="BJ712" i="64"/>
  <c r="BJ732" i="64" s="1"/>
  <c r="BJ606" i="64"/>
  <c r="BJ764" i="64"/>
  <c r="BJ2026" i="64"/>
  <c r="BB2849" i="64"/>
  <c r="BB2866" i="64" s="1"/>
  <c r="BB1971" i="64"/>
  <c r="BB2823" i="64"/>
  <c r="BB2840" i="64" s="1"/>
  <c r="BB2798" i="64"/>
  <c r="BB2815" i="64" s="1"/>
  <c r="BB2772" i="64"/>
  <c r="BB2789" i="64" s="1"/>
  <c r="BB1945" i="64"/>
  <c r="BB1962" i="64" s="1"/>
  <c r="BB1913" i="64"/>
  <c r="BB1936" i="64" s="1"/>
  <c r="BB1891" i="64"/>
  <c r="BB1904" i="64" s="1"/>
  <c r="BB1802" i="64"/>
  <c r="BB1837" i="64" s="1"/>
  <c r="BB2901" i="64"/>
  <c r="BB2915" i="64" s="1"/>
  <c r="BB1846" i="64"/>
  <c r="BB2259" i="64"/>
  <c r="BB2282" i="64" s="1"/>
  <c r="BB2223" i="64"/>
  <c r="BB2250" i="64" s="1"/>
  <c r="BB1658" i="64"/>
  <c r="BB1685" i="64" s="1"/>
  <c r="BB2327" i="64"/>
  <c r="BB2350" i="64" s="1"/>
  <c r="BB1730" i="64"/>
  <c r="BB1757" i="64" s="1"/>
  <c r="BB2359" i="64"/>
  <c r="BB2384" i="64" s="1"/>
  <c r="BB1506" i="64"/>
  <c r="BB1519" i="64" s="1"/>
  <c r="BB1766" i="64"/>
  <c r="BB1793" i="64" s="1"/>
  <c r="BB1354" i="64"/>
  <c r="BB1599" i="64"/>
  <c r="BB1614" i="64" s="1"/>
  <c r="BB2393" i="64"/>
  <c r="BB2418" i="64" s="1"/>
  <c r="BB1482" i="64"/>
  <c r="BB1497" i="64" s="1"/>
  <c r="BB1623" i="64"/>
  <c r="BB1650" i="64" s="1"/>
  <c r="BB1330" i="64"/>
  <c r="BB1345" i="64" s="1"/>
  <c r="BB1157" i="64"/>
  <c r="BB1172" i="64" s="1"/>
  <c r="BB813" i="64"/>
  <c r="BB712" i="64"/>
  <c r="BB732" i="64" s="1"/>
  <c r="BB1209" i="64"/>
  <c r="BB1222" i="64" s="1"/>
  <c r="BB606" i="64"/>
  <c r="BB764" i="64"/>
  <c r="BB789" i="64"/>
  <c r="BB2026" i="64"/>
  <c r="BB2002" i="64"/>
  <c r="BB2017" i="64" s="1"/>
  <c r="AT2849" i="64"/>
  <c r="AT2866" i="64" s="1"/>
  <c r="AT1971" i="64"/>
  <c r="AT2823" i="64"/>
  <c r="AT2840" i="64" s="1"/>
  <c r="AT2798" i="64"/>
  <c r="AT2815" i="64" s="1"/>
  <c r="AT2772" i="64"/>
  <c r="AT2789" i="64" s="1"/>
  <c r="AT1913" i="64"/>
  <c r="AT1936" i="64" s="1"/>
  <c r="AT1945" i="64"/>
  <c r="AT1962" i="64" s="1"/>
  <c r="AT1891" i="64"/>
  <c r="AT1904" i="64" s="1"/>
  <c r="AT2259" i="64"/>
  <c r="AT2282" i="64" s="1"/>
  <c r="AT2901" i="64"/>
  <c r="AT2915" i="64" s="1"/>
  <c r="AT1846" i="64"/>
  <c r="AT2223" i="64"/>
  <c r="AT2250" i="64" s="1"/>
  <c r="AT1802" i="64"/>
  <c r="AT1837" i="64" s="1"/>
  <c r="AT2327" i="64"/>
  <c r="AT2350" i="64" s="1"/>
  <c r="AT1658" i="64"/>
  <c r="AT1685" i="64" s="1"/>
  <c r="AT2359" i="64"/>
  <c r="AT2384" i="64" s="1"/>
  <c r="AT1506" i="64"/>
  <c r="AT1519" i="64" s="1"/>
  <c r="AT1730" i="64"/>
  <c r="AT1757" i="64" s="1"/>
  <c r="AT1599" i="64"/>
  <c r="AT1614" i="64" s="1"/>
  <c r="AT1354" i="64"/>
  <c r="AT2393" i="64"/>
  <c r="AT2418" i="64" s="1"/>
  <c r="AT1482" i="64"/>
  <c r="AT1497" i="64" s="1"/>
  <c r="AT1766" i="64"/>
  <c r="AT1793" i="64" s="1"/>
  <c r="AT1330" i="64"/>
  <c r="AT1345" i="64" s="1"/>
  <c r="AT1623" i="64"/>
  <c r="AT1650" i="64" s="1"/>
  <c r="AT1157" i="64"/>
  <c r="AT1172" i="64" s="1"/>
  <c r="AT2002" i="64"/>
  <c r="AT2017" i="64" s="1"/>
  <c r="AT712" i="64"/>
  <c r="AT732" i="64" s="1"/>
  <c r="AT789" i="64"/>
  <c r="AT606" i="64"/>
  <c r="AT764" i="64"/>
  <c r="AT813" i="64"/>
  <c r="AT2026" i="64"/>
  <c r="AT1209" i="64"/>
  <c r="AT1222" i="64" s="1"/>
  <c r="AL2849" i="64"/>
  <c r="AL2866" i="64" s="1"/>
  <c r="AL1971" i="64"/>
  <c r="AL2823" i="64"/>
  <c r="AL2840" i="64" s="1"/>
  <c r="AL2772" i="64"/>
  <c r="AL2789" i="64" s="1"/>
  <c r="AL2798" i="64"/>
  <c r="AL2815" i="64" s="1"/>
  <c r="AL1945" i="64"/>
  <c r="AL1962" i="64" s="1"/>
  <c r="AL1913" i="64"/>
  <c r="AL1936" i="64" s="1"/>
  <c r="AL2901" i="64"/>
  <c r="AL2915" i="64" s="1"/>
  <c r="AL1891" i="64"/>
  <c r="AL1904" i="64" s="1"/>
  <c r="AL1802" i="64"/>
  <c r="AL1837" i="64" s="1"/>
  <c r="AL2259" i="64"/>
  <c r="AL2282" i="64" s="1"/>
  <c r="AL2223" i="64"/>
  <c r="AL2250" i="64" s="1"/>
  <c r="AL2327" i="64"/>
  <c r="AL2350" i="64" s="1"/>
  <c r="AL1658" i="64"/>
  <c r="AL1685" i="64" s="1"/>
  <c r="AL1846" i="64"/>
  <c r="AL1766" i="64"/>
  <c r="AL1793" i="64" s="1"/>
  <c r="AL2359" i="64"/>
  <c r="AL2384" i="64" s="1"/>
  <c r="AL1730" i="64"/>
  <c r="AL1757" i="64" s="1"/>
  <c r="AL1506" i="64"/>
  <c r="AL1519" i="64" s="1"/>
  <c r="AL1623" i="64"/>
  <c r="AL1650" i="64" s="1"/>
  <c r="AL1354" i="64"/>
  <c r="AL2393" i="64"/>
  <c r="AL2418" i="64" s="1"/>
  <c r="AL1482" i="64"/>
  <c r="AL1497" i="64" s="1"/>
  <c r="AL1599" i="64"/>
  <c r="AL1614" i="64" s="1"/>
  <c r="AL1330" i="64"/>
  <c r="AL1345" i="64" s="1"/>
  <c r="AL1157" i="64"/>
  <c r="AL1172" i="64" s="1"/>
  <c r="AL813" i="64"/>
  <c r="AL1209" i="64"/>
  <c r="AL1222" i="64" s="1"/>
  <c r="AL789" i="64"/>
  <c r="AL712" i="64"/>
  <c r="AL732" i="64" s="1"/>
  <c r="AL606" i="64"/>
  <c r="AL764" i="64"/>
  <c r="AL2026" i="64"/>
  <c r="AL2002" i="64"/>
  <c r="AL2017" i="64" s="1"/>
  <c r="AD2849" i="64"/>
  <c r="AD2866" i="64" s="1"/>
  <c r="AD1971" i="64"/>
  <c r="AD2823" i="64"/>
  <c r="AD2840" i="64" s="1"/>
  <c r="AD1945" i="64"/>
  <c r="AD1962" i="64" s="1"/>
  <c r="AD1913" i="64"/>
  <c r="AD1936" i="64" s="1"/>
  <c r="AD2798" i="64"/>
  <c r="AD2815" i="64" s="1"/>
  <c r="AD2772" i="64"/>
  <c r="AD2789" i="64" s="1"/>
  <c r="AD1891" i="64"/>
  <c r="AD1904" i="64" s="1"/>
  <c r="AD1846" i="64"/>
  <c r="AD2901" i="64"/>
  <c r="AD2915" i="64" s="1"/>
  <c r="AD2259" i="64"/>
  <c r="AD2282" i="64" s="1"/>
  <c r="AD2223" i="64"/>
  <c r="AD2250" i="64" s="1"/>
  <c r="AD1658" i="64"/>
  <c r="AD1685" i="64" s="1"/>
  <c r="AD2327" i="64"/>
  <c r="AD2350" i="64" s="1"/>
  <c r="AD1730" i="64"/>
  <c r="AD1757" i="64" s="1"/>
  <c r="AD2359" i="64"/>
  <c r="AD2384" i="64" s="1"/>
  <c r="AD1802" i="64"/>
  <c r="AD1837" i="64" s="1"/>
  <c r="AD1766" i="64"/>
  <c r="AD1793" i="64" s="1"/>
  <c r="AD1506" i="64"/>
  <c r="AD1519" i="64" s="1"/>
  <c r="AD1354" i="64"/>
  <c r="AD1623" i="64"/>
  <c r="AD1650" i="64" s="1"/>
  <c r="AD2393" i="64"/>
  <c r="AD2418" i="64" s="1"/>
  <c r="AD1599" i="64"/>
  <c r="AD1614" i="64" s="1"/>
  <c r="AD1482" i="64"/>
  <c r="AD1497" i="64" s="1"/>
  <c r="AD1330" i="64"/>
  <c r="AD1345" i="64" s="1"/>
  <c r="AD1157" i="64"/>
  <c r="AD1172" i="64" s="1"/>
  <c r="AD2002" i="64"/>
  <c r="AD2017" i="64" s="1"/>
  <c r="AD712" i="64"/>
  <c r="AD732" i="64" s="1"/>
  <c r="AD813" i="64"/>
  <c r="AD606" i="64"/>
  <c r="AD1209" i="64"/>
  <c r="AD1222" i="64" s="1"/>
  <c r="AD764" i="64"/>
  <c r="AD2026" i="64"/>
  <c r="V2849" i="64"/>
  <c r="V2866" i="64" s="1"/>
  <c r="V1971" i="64"/>
  <c r="V2823" i="64"/>
  <c r="V2840" i="64" s="1"/>
  <c r="V2772" i="64"/>
  <c r="V2789" i="64" s="1"/>
  <c r="V2798" i="64"/>
  <c r="V2815" i="64" s="1"/>
  <c r="V1945" i="64"/>
  <c r="V1962" i="64" s="1"/>
  <c r="V1913" i="64"/>
  <c r="V1936" i="64" s="1"/>
  <c r="V1891" i="64"/>
  <c r="V1904" i="64" s="1"/>
  <c r="V1802" i="64"/>
  <c r="V1837" i="64" s="1"/>
  <c r="V2259" i="64"/>
  <c r="V2282" i="64" s="1"/>
  <c r="V2901" i="64"/>
  <c r="V2915" i="64" s="1"/>
  <c r="V2223" i="64"/>
  <c r="V2250" i="64" s="1"/>
  <c r="V2327" i="64"/>
  <c r="V2350" i="64" s="1"/>
  <c r="V1658" i="64"/>
  <c r="V1685" i="64" s="1"/>
  <c r="V2359" i="64"/>
  <c r="V2384" i="64" s="1"/>
  <c r="V1506" i="64"/>
  <c r="V1519" i="64" s="1"/>
  <c r="V1766" i="64"/>
  <c r="V1793" i="64" s="1"/>
  <c r="V1730" i="64"/>
  <c r="V1757" i="64" s="1"/>
  <c r="V1846" i="64"/>
  <c r="V1354" i="64"/>
  <c r="V1623" i="64"/>
  <c r="V1650" i="64" s="1"/>
  <c r="V1599" i="64"/>
  <c r="V1614" i="64" s="1"/>
  <c r="V1482" i="64"/>
  <c r="V1497" i="64" s="1"/>
  <c r="V2393" i="64"/>
  <c r="V2418" i="64" s="1"/>
  <c r="V1330" i="64"/>
  <c r="V1345" i="64" s="1"/>
  <c r="V1157" i="64"/>
  <c r="V1172" i="64" s="1"/>
  <c r="V712" i="64"/>
  <c r="V732" i="64" s="1"/>
  <c r="V606" i="64"/>
  <c r="V764" i="64"/>
  <c r="V789" i="64"/>
  <c r="V2026" i="64"/>
  <c r="V813" i="64"/>
  <c r="V2002" i="64"/>
  <c r="V2017" i="64" s="1"/>
  <c r="CH1976" i="64"/>
  <c r="CH2828" i="64"/>
  <c r="CH2803" i="64"/>
  <c r="CH1950" i="64"/>
  <c r="CH1967" i="64" s="1"/>
  <c r="CH2854" i="64"/>
  <c r="CH2777" i="64"/>
  <c r="CH2794" i="64" s="1"/>
  <c r="CH1918" i="64"/>
  <c r="CH1896" i="64"/>
  <c r="CH1909" i="64" s="1"/>
  <c r="CH1807" i="64"/>
  <c r="CH1842" i="64" s="1"/>
  <c r="CH2332" i="64"/>
  <c r="CH2355" i="64" s="1"/>
  <c r="CH2906" i="64"/>
  <c r="CH2920" i="64" s="1"/>
  <c r="CH1851" i="64"/>
  <c r="CH1886" i="64" s="1"/>
  <c r="CH2228" i="64"/>
  <c r="CH2255" i="64" s="1"/>
  <c r="CH1735" i="64"/>
  <c r="CH1762" i="64" s="1"/>
  <c r="CH2264" i="64"/>
  <c r="CH2287" i="64" s="1"/>
  <c r="CH1663" i="64"/>
  <c r="CH1690" i="64" s="1"/>
  <c r="CH2364" i="64"/>
  <c r="CH2389" i="64" s="1"/>
  <c r="CH1771" i="64"/>
  <c r="CH1798" i="64" s="1"/>
  <c r="CH2398" i="64"/>
  <c r="CH2423" i="64" s="1"/>
  <c r="CH1628" i="64"/>
  <c r="CH1655" i="64" s="1"/>
  <c r="CH1511" i="64"/>
  <c r="CH1524" i="64" s="1"/>
  <c r="CH1487" i="64"/>
  <c r="CH1604" i="64"/>
  <c r="CH1214" i="64"/>
  <c r="CH1227" i="64" s="1"/>
  <c r="CH1335" i="64"/>
  <c r="CH1350" i="64" s="1"/>
  <c r="CH1162" i="64"/>
  <c r="CH1359" i="64"/>
  <c r="CH2007" i="64"/>
  <c r="CH2022" i="64" s="1"/>
  <c r="CH818" i="64"/>
  <c r="CH831" i="64" s="1"/>
  <c r="CH717" i="64"/>
  <c r="CH2031" i="64"/>
  <c r="CH794" i="64"/>
  <c r="CH561" i="64"/>
  <c r="CH571" i="64" s="1"/>
  <c r="CH769" i="64"/>
  <c r="CH745" i="64"/>
  <c r="BZ1976" i="64"/>
  <c r="BZ2854" i="64"/>
  <c r="BZ2803" i="64"/>
  <c r="BZ2828" i="64"/>
  <c r="BZ1950" i="64"/>
  <c r="BZ1967" i="64" s="1"/>
  <c r="BZ1896" i="64"/>
  <c r="BZ1909" i="64" s="1"/>
  <c r="BZ2777" i="64"/>
  <c r="BZ2794" i="64" s="1"/>
  <c r="BZ1918" i="64"/>
  <c r="BZ2906" i="64"/>
  <c r="BZ2920" i="64" s="1"/>
  <c r="BZ1807" i="64"/>
  <c r="BZ1842" i="64" s="1"/>
  <c r="BZ1851" i="64"/>
  <c r="BZ1886" i="64" s="1"/>
  <c r="BZ2332" i="64"/>
  <c r="BZ2355" i="64" s="1"/>
  <c r="BZ1735" i="64"/>
  <c r="BZ1762" i="64" s="1"/>
  <c r="BZ1663" i="64"/>
  <c r="BZ1690" i="64" s="1"/>
  <c r="BZ1771" i="64"/>
  <c r="BZ1798" i="64" s="1"/>
  <c r="BZ2228" i="64"/>
  <c r="BZ2255" i="64" s="1"/>
  <c r="BZ2364" i="64"/>
  <c r="BZ2389" i="64" s="1"/>
  <c r="BZ2264" i="64"/>
  <c r="BZ2287" i="64" s="1"/>
  <c r="BZ2398" i="64"/>
  <c r="BZ2423" i="64" s="1"/>
  <c r="BZ1628" i="64"/>
  <c r="BZ1655" i="64" s="1"/>
  <c r="BZ1511" i="64"/>
  <c r="BZ1524" i="64" s="1"/>
  <c r="BZ1604" i="64"/>
  <c r="BZ1487" i="64"/>
  <c r="BZ1214" i="64"/>
  <c r="BZ1227" i="64" s="1"/>
  <c r="BZ1359" i="64"/>
  <c r="BZ1335" i="64"/>
  <c r="BZ1350" i="64" s="1"/>
  <c r="BZ1162" i="64"/>
  <c r="BZ2007" i="64"/>
  <c r="BZ2022" i="64" s="1"/>
  <c r="BZ818" i="64"/>
  <c r="BZ831" i="64" s="1"/>
  <c r="BZ794" i="64"/>
  <c r="BZ717" i="64"/>
  <c r="BZ769" i="64"/>
  <c r="BZ2031" i="64"/>
  <c r="BZ561" i="64"/>
  <c r="BZ571" i="64" s="1"/>
  <c r="BZ745" i="64"/>
  <c r="BR1976" i="64"/>
  <c r="BR2828" i="64"/>
  <c r="BR2854" i="64"/>
  <c r="BR2803" i="64"/>
  <c r="BR1950" i="64"/>
  <c r="BR1967" i="64" s="1"/>
  <c r="BR2777" i="64"/>
  <c r="BR2794" i="64" s="1"/>
  <c r="BR1918" i="64"/>
  <c r="BR1807" i="64"/>
  <c r="BR1842" i="64" s="1"/>
  <c r="BR1896" i="64"/>
  <c r="BR1909" i="64" s="1"/>
  <c r="BR2906" i="64"/>
  <c r="BR2920" i="64" s="1"/>
  <c r="BR1851" i="64"/>
  <c r="BR1886" i="64" s="1"/>
  <c r="BR1735" i="64"/>
  <c r="BR1762" i="64" s="1"/>
  <c r="BR1771" i="64"/>
  <c r="BR1798" i="64" s="1"/>
  <c r="BR2228" i="64"/>
  <c r="BR2255" i="64" s="1"/>
  <c r="BR1663" i="64"/>
  <c r="BR1690" i="64" s="1"/>
  <c r="BR2264" i="64"/>
  <c r="BR2287" i="64" s="1"/>
  <c r="BR2364" i="64"/>
  <c r="BR2389" i="64" s="1"/>
  <c r="BR2398" i="64"/>
  <c r="BR2423" i="64" s="1"/>
  <c r="BR1628" i="64"/>
  <c r="BR1655" i="64" s="1"/>
  <c r="BR2332" i="64"/>
  <c r="BR2355" i="64" s="1"/>
  <c r="BR1604" i="64"/>
  <c r="BR1487" i="64"/>
  <c r="BR1511" i="64"/>
  <c r="BR1524" i="64" s="1"/>
  <c r="BR1335" i="64"/>
  <c r="BR1350" i="64" s="1"/>
  <c r="BR1214" i="64"/>
  <c r="BR1227" i="64" s="1"/>
  <c r="BR1162" i="64"/>
  <c r="BR2007" i="64"/>
  <c r="BR2022" i="64" s="1"/>
  <c r="BR818" i="64"/>
  <c r="BR831" i="64" s="1"/>
  <c r="BR717" i="64"/>
  <c r="BR769" i="64"/>
  <c r="BR2031" i="64"/>
  <c r="BR794" i="64"/>
  <c r="BR561" i="64"/>
  <c r="BR571" i="64" s="1"/>
  <c r="BR1359" i="64"/>
  <c r="BR745" i="64"/>
  <c r="BJ1976" i="64"/>
  <c r="BJ2854" i="64"/>
  <c r="BJ2803" i="64"/>
  <c r="BJ2828" i="64"/>
  <c r="BJ1950" i="64"/>
  <c r="BJ1967" i="64" s="1"/>
  <c r="BJ2777" i="64"/>
  <c r="BJ2794" i="64" s="1"/>
  <c r="BJ1918" i="64"/>
  <c r="BJ1896" i="64"/>
  <c r="BJ1909" i="64" s="1"/>
  <c r="BJ2906" i="64"/>
  <c r="BJ2920" i="64" s="1"/>
  <c r="BJ1807" i="64"/>
  <c r="BJ1842" i="64" s="1"/>
  <c r="BJ1851" i="64"/>
  <c r="BJ1886" i="64" s="1"/>
  <c r="BJ2332" i="64"/>
  <c r="BJ2355" i="64" s="1"/>
  <c r="BJ1735" i="64"/>
  <c r="BJ1762" i="64" s="1"/>
  <c r="BJ2264" i="64"/>
  <c r="BJ2287" i="64" s="1"/>
  <c r="BJ1663" i="64"/>
  <c r="BJ1690" i="64" s="1"/>
  <c r="BJ2364" i="64"/>
  <c r="BJ2389" i="64" s="1"/>
  <c r="BJ2398" i="64"/>
  <c r="BJ2423" i="64" s="1"/>
  <c r="BJ2228" i="64"/>
  <c r="BJ2255" i="64" s="1"/>
  <c r="BJ1771" i="64"/>
  <c r="BJ1798" i="64" s="1"/>
  <c r="BJ1628" i="64"/>
  <c r="BJ1655" i="64" s="1"/>
  <c r="BJ1604" i="64"/>
  <c r="BJ1487" i="64"/>
  <c r="BJ1511" i="64"/>
  <c r="BJ1524" i="64" s="1"/>
  <c r="BJ1214" i="64"/>
  <c r="BJ1227" i="64" s="1"/>
  <c r="BJ1359" i="64"/>
  <c r="BJ1162" i="64"/>
  <c r="BJ2007" i="64"/>
  <c r="BJ2022" i="64" s="1"/>
  <c r="BJ1335" i="64"/>
  <c r="BJ1350" i="64" s="1"/>
  <c r="BJ818" i="64"/>
  <c r="BJ831" i="64" s="1"/>
  <c r="BJ769" i="64"/>
  <c r="BJ794" i="64"/>
  <c r="BJ717" i="64"/>
  <c r="BJ2031" i="64"/>
  <c r="BJ561" i="64"/>
  <c r="BJ571" i="64" s="1"/>
  <c r="BJ745" i="64"/>
  <c r="BB1976" i="64"/>
  <c r="BB2828" i="64"/>
  <c r="BB2803" i="64"/>
  <c r="BB2854" i="64"/>
  <c r="BB1950" i="64"/>
  <c r="BB1967" i="64" s="1"/>
  <c r="BB2777" i="64"/>
  <c r="BB2794" i="64" s="1"/>
  <c r="BB2906" i="64"/>
  <c r="BB2920" i="64" s="1"/>
  <c r="BB1918" i="64"/>
  <c r="BB1896" i="64"/>
  <c r="BB1909" i="64" s="1"/>
  <c r="BB1807" i="64"/>
  <c r="BB1842" i="64" s="1"/>
  <c r="BB2332" i="64"/>
  <c r="BB2355" i="64" s="1"/>
  <c r="BB1851" i="64"/>
  <c r="BB1886" i="64" s="1"/>
  <c r="BB1735" i="64"/>
  <c r="BB1762" i="64" s="1"/>
  <c r="BB1771" i="64"/>
  <c r="BB1798" i="64" s="1"/>
  <c r="BB1663" i="64"/>
  <c r="BB1690" i="64" s="1"/>
  <c r="BB2228" i="64"/>
  <c r="BB2255" i="64" s="1"/>
  <c r="BB2364" i="64"/>
  <c r="BB2389" i="64" s="1"/>
  <c r="BB2398" i="64"/>
  <c r="BB2423" i="64" s="1"/>
  <c r="BB2264" i="64"/>
  <c r="BB2287" i="64" s="1"/>
  <c r="BB1628" i="64"/>
  <c r="BB1655" i="64" s="1"/>
  <c r="BB1511" i="64"/>
  <c r="BB1524" i="64" s="1"/>
  <c r="BB1487" i="64"/>
  <c r="BB1604" i="64"/>
  <c r="BB1359" i="64"/>
  <c r="BB1214" i="64"/>
  <c r="BB1227" i="64" s="1"/>
  <c r="BB1335" i="64"/>
  <c r="BB1350" i="64" s="1"/>
  <c r="BB1162" i="64"/>
  <c r="BB2007" i="64"/>
  <c r="BB2022" i="64" s="1"/>
  <c r="BB818" i="64"/>
  <c r="BB831" i="64" s="1"/>
  <c r="BB717" i="64"/>
  <c r="BB2031" i="64"/>
  <c r="BB794" i="64"/>
  <c r="BB561" i="64"/>
  <c r="BB571" i="64" s="1"/>
  <c r="BB769" i="64"/>
  <c r="BB745" i="64"/>
  <c r="AT1976" i="64"/>
  <c r="AT2803" i="64"/>
  <c r="AT2854" i="64"/>
  <c r="AT2828" i="64"/>
  <c r="AT1950" i="64"/>
  <c r="AT1967" i="64" s="1"/>
  <c r="AT2777" i="64"/>
  <c r="AT2794" i="64" s="1"/>
  <c r="AT1918" i="64"/>
  <c r="AT1807" i="64"/>
  <c r="AT1842" i="64" s="1"/>
  <c r="AT1896" i="64"/>
  <c r="AT1909" i="64" s="1"/>
  <c r="AT2906" i="64"/>
  <c r="AT2920" i="64" s="1"/>
  <c r="AT1851" i="64"/>
  <c r="AT1886" i="64" s="1"/>
  <c r="AT1771" i="64"/>
  <c r="AT1798" i="64" s="1"/>
  <c r="AT1735" i="64"/>
  <c r="AT1762" i="64" s="1"/>
  <c r="AT2228" i="64"/>
  <c r="AT2255" i="64" s="1"/>
  <c r="AT2264" i="64"/>
  <c r="AT2287" i="64" s="1"/>
  <c r="AT1663" i="64"/>
  <c r="AT1690" i="64" s="1"/>
  <c r="AT2332" i="64"/>
  <c r="AT2355" i="64" s="1"/>
  <c r="AT2364" i="64"/>
  <c r="AT2389" i="64" s="1"/>
  <c r="AT2398" i="64"/>
  <c r="AT2423" i="64" s="1"/>
  <c r="AT1628" i="64"/>
  <c r="AT1655" i="64" s="1"/>
  <c r="AT1511" i="64"/>
  <c r="AT1524" i="64" s="1"/>
  <c r="AT1604" i="64"/>
  <c r="AT1487" i="64"/>
  <c r="AT1214" i="64"/>
  <c r="AT1227" i="64" s="1"/>
  <c r="AT1335" i="64"/>
  <c r="AT1350" i="64" s="1"/>
  <c r="AT1162" i="64"/>
  <c r="AT2007" i="64"/>
  <c r="AT2022" i="64" s="1"/>
  <c r="AT1359" i="64"/>
  <c r="AT818" i="64"/>
  <c r="AT831" i="64" s="1"/>
  <c r="AT794" i="64"/>
  <c r="AT717" i="64"/>
  <c r="AT769" i="64"/>
  <c r="AT2031" i="64"/>
  <c r="AT561" i="64"/>
  <c r="AT571" i="64" s="1"/>
  <c r="AT745" i="64"/>
  <c r="AL1976" i="64"/>
  <c r="AL2828" i="64"/>
  <c r="AL2803" i="64"/>
  <c r="AL2854" i="64"/>
  <c r="AL1950" i="64"/>
  <c r="AL1967" i="64" s="1"/>
  <c r="AL1918" i="64"/>
  <c r="AL1896" i="64"/>
  <c r="AL1909" i="64" s="1"/>
  <c r="AL2777" i="64"/>
  <c r="AL2794" i="64" s="1"/>
  <c r="AL2906" i="64"/>
  <c r="AL2920" i="64" s="1"/>
  <c r="AL1807" i="64"/>
  <c r="AL1842" i="64" s="1"/>
  <c r="AL1851" i="64"/>
  <c r="AL1886" i="64" s="1"/>
  <c r="AL2332" i="64"/>
  <c r="AL2355" i="64" s="1"/>
  <c r="AL2264" i="64"/>
  <c r="AL2287" i="64" s="1"/>
  <c r="AL1735" i="64"/>
  <c r="AL1762" i="64" s="1"/>
  <c r="AL1663" i="64"/>
  <c r="AL1690" i="64" s="1"/>
  <c r="AL1771" i="64"/>
  <c r="AL1798" i="64" s="1"/>
  <c r="AL2228" i="64"/>
  <c r="AL2255" i="64" s="1"/>
  <c r="AL2364" i="64"/>
  <c r="AL2389" i="64" s="1"/>
  <c r="AL2398" i="64"/>
  <c r="AL2423" i="64" s="1"/>
  <c r="AL1628" i="64"/>
  <c r="AL1655" i="64" s="1"/>
  <c r="AL1604" i="64"/>
  <c r="AL1487" i="64"/>
  <c r="AL1335" i="64"/>
  <c r="AL1350" i="64" s="1"/>
  <c r="AL1214" i="64"/>
  <c r="AL1227" i="64" s="1"/>
  <c r="AL1359" i="64"/>
  <c r="AL1511" i="64"/>
  <c r="AL1524" i="64" s="1"/>
  <c r="AL1162" i="64"/>
  <c r="AL2007" i="64"/>
  <c r="AL2022" i="64" s="1"/>
  <c r="AL818" i="64"/>
  <c r="AL831" i="64" s="1"/>
  <c r="AL717" i="64"/>
  <c r="AL769" i="64"/>
  <c r="AL2031" i="64"/>
  <c r="AL794" i="64"/>
  <c r="AL561" i="64"/>
  <c r="AL571" i="64" s="1"/>
  <c r="AL745" i="64"/>
  <c r="AD1976" i="64"/>
  <c r="AD2803" i="64"/>
  <c r="AD2854" i="64"/>
  <c r="AD2828" i="64"/>
  <c r="AD1950" i="64"/>
  <c r="AD1967" i="64" s="1"/>
  <c r="AD2777" i="64"/>
  <c r="AD2794" i="64" s="1"/>
  <c r="AD1918" i="64"/>
  <c r="AD1896" i="64"/>
  <c r="AD1909" i="64" s="1"/>
  <c r="AD1807" i="64"/>
  <c r="AD1842" i="64" s="1"/>
  <c r="AD1851" i="64"/>
  <c r="AD1886" i="64" s="1"/>
  <c r="AD2906" i="64"/>
  <c r="AD2920" i="64" s="1"/>
  <c r="AD1771" i="64"/>
  <c r="AD1798" i="64" s="1"/>
  <c r="AD2332" i="64"/>
  <c r="AD2355" i="64" s="1"/>
  <c r="AD2228" i="64"/>
  <c r="AD2255" i="64" s="1"/>
  <c r="AD1663" i="64"/>
  <c r="AD1690" i="64" s="1"/>
  <c r="AD2264" i="64"/>
  <c r="AD2287" i="64" s="1"/>
  <c r="AD1735" i="64"/>
  <c r="AD1762" i="64" s="1"/>
  <c r="AD2364" i="64"/>
  <c r="AD2389" i="64" s="1"/>
  <c r="AD2398" i="64"/>
  <c r="AD2423" i="64" s="1"/>
  <c r="AD1628" i="64"/>
  <c r="AD1655" i="64" s="1"/>
  <c r="AD1604" i="64"/>
  <c r="AD1487" i="64"/>
  <c r="AD1511" i="64"/>
  <c r="AD1524" i="64" s="1"/>
  <c r="AD1359" i="64"/>
  <c r="AD1214" i="64"/>
  <c r="AD1227" i="64" s="1"/>
  <c r="AD1162" i="64"/>
  <c r="AD2007" i="64"/>
  <c r="AD2022" i="64" s="1"/>
  <c r="AD1335" i="64"/>
  <c r="AD1350" i="64" s="1"/>
  <c r="AD818" i="64"/>
  <c r="AD831" i="64" s="1"/>
  <c r="AD794" i="64"/>
  <c r="AD717" i="64"/>
  <c r="AD769" i="64"/>
  <c r="AD2031" i="64"/>
  <c r="AD561" i="64"/>
  <c r="AD571" i="64" s="1"/>
  <c r="AD745" i="64"/>
  <c r="V1976" i="64"/>
  <c r="V2803" i="64"/>
  <c r="V2828" i="64"/>
  <c r="V1950" i="64"/>
  <c r="V1967" i="64" s="1"/>
  <c r="V2854" i="64"/>
  <c r="V1918" i="64"/>
  <c r="V2777" i="64"/>
  <c r="V2794" i="64" s="1"/>
  <c r="V1807" i="64"/>
  <c r="V1842" i="64" s="1"/>
  <c r="V2906" i="64"/>
  <c r="V2920" i="64" s="1"/>
  <c r="V2332" i="64"/>
  <c r="V2355" i="64" s="1"/>
  <c r="V1896" i="64"/>
  <c r="V1909" i="64" s="1"/>
  <c r="V1851" i="64"/>
  <c r="V1886" i="64" s="1"/>
  <c r="V2228" i="64"/>
  <c r="V2255" i="64" s="1"/>
  <c r="V2264" i="64"/>
  <c r="V2287" i="64" s="1"/>
  <c r="V1663" i="64"/>
  <c r="V1690" i="64" s="1"/>
  <c r="V2364" i="64"/>
  <c r="V2389" i="64" s="1"/>
  <c r="V1735" i="64"/>
  <c r="V1762" i="64" s="1"/>
  <c r="V2398" i="64"/>
  <c r="V2423" i="64" s="1"/>
  <c r="V1771" i="64"/>
  <c r="V1798" i="64" s="1"/>
  <c r="V1628" i="64"/>
  <c r="V1655" i="64" s="1"/>
  <c r="V1511" i="64"/>
  <c r="V1524" i="64" s="1"/>
  <c r="V1487" i="64"/>
  <c r="V1604" i="64"/>
  <c r="V1214" i="64"/>
  <c r="V1227" i="64" s="1"/>
  <c r="V1335" i="64"/>
  <c r="V1350" i="64" s="1"/>
  <c r="V1162" i="64"/>
  <c r="V1359" i="64"/>
  <c r="V2007" i="64"/>
  <c r="V2022" i="64" s="1"/>
  <c r="V818" i="64"/>
  <c r="V831" i="64" s="1"/>
  <c r="V717" i="64"/>
  <c r="V769" i="64"/>
  <c r="V2031" i="64"/>
  <c r="V794" i="64"/>
  <c r="V561" i="64"/>
  <c r="V571" i="64" s="1"/>
  <c r="V745" i="64"/>
  <c r="CI1975" i="64"/>
  <c r="CI2853" i="64"/>
  <c r="CI2827" i="64"/>
  <c r="CI2802" i="64"/>
  <c r="CI1917" i="64"/>
  <c r="CI1949" i="64"/>
  <c r="CI1895" i="64"/>
  <c r="CI2776" i="64"/>
  <c r="CI1806" i="64"/>
  <c r="CI2331" i="64"/>
  <c r="CI2227" i="64"/>
  <c r="CI2905" i="64"/>
  <c r="CI1850" i="64"/>
  <c r="CI1770" i="64"/>
  <c r="CI2363" i="64"/>
  <c r="CI1662" i="64"/>
  <c r="CI2397" i="64"/>
  <c r="CI2263" i="64"/>
  <c r="CI1627" i="64"/>
  <c r="CI1734" i="64"/>
  <c r="CI1510" i="64"/>
  <c r="CI1603" i="64"/>
  <c r="CI1486" i="64"/>
  <c r="CI1501" i="64" s="1"/>
  <c r="CI1358" i="64"/>
  <c r="CI1477" i="64" s="1"/>
  <c r="CI1161" i="64"/>
  <c r="CI2006" i="64"/>
  <c r="CI817" i="64"/>
  <c r="CI830" i="64" s="1"/>
  <c r="CI793" i="64"/>
  <c r="CI716" i="64"/>
  <c r="CI768" i="64"/>
  <c r="CI2030" i="64"/>
  <c r="CI744" i="64"/>
  <c r="CA1975" i="64"/>
  <c r="CA2853" i="64"/>
  <c r="CA2827" i="64"/>
  <c r="CA2802" i="64"/>
  <c r="CA1917" i="64"/>
  <c r="CA2776" i="64"/>
  <c r="CA1949" i="64"/>
  <c r="CA1895" i="64"/>
  <c r="CA1806" i="64"/>
  <c r="CA2905" i="64"/>
  <c r="CA1850" i="64"/>
  <c r="CA2227" i="64"/>
  <c r="CA1770" i="64"/>
  <c r="CA2331" i="64"/>
  <c r="CA2263" i="64"/>
  <c r="CA2363" i="64"/>
  <c r="CA1734" i="64"/>
  <c r="CA2397" i="64"/>
  <c r="CA1627" i="64"/>
  <c r="CA1662" i="64"/>
  <c r="CA1603" i="64"/>
  <c r="CA1486" i="64"/>
  <c r="CA1501" i="64" s="1"/>
  <c r="CA1510" i="64"/>
  <c r="CA1161" i="64"/>
  <c r="CA2006" i="64"/>
  <c r="CA817" i="64"/>
  <c r="CA830" i="64" s="1"/>
  <c r="CA1358" i="64"/>
  <c r="CA1477" i="64" s="1"/>
  <c r="CA716" i="64"/>
  <c r="CA1213" i="64"/>
  <c r="CA768" i="64"/>
  <c r="CA2030" i="64"/>
  <c r="CA793" i="64"/>
  <c r="CA744" i="64"/>
  <c r="BS1975" i="64"/>
  <c r="BS2853" i="64"/>
  <c r="BS2802" i="64"/>
  <c r="BS1949" i="64"/>
  <c r="BS1917" i="64"/>
  <c r="BS2827" i="64"/>
  <c r="BS2776" i="64"/>
  <c r="BS1895" i="64"/>
  <c r="BS1806" i="64"/>
  <c r="BS1850" i="64"/>
  <c r="BS2905" i="64"/>
  <c r="BS2227" i="64"/>
  <c r="BS2331" i="64"/>
  <c r="BS2263" i="64"/>
  <c r="BS1770" i="64"/>
  <c r="BS2363" i="64"/>
  <c r="BS1662" i="64"/>
  <c r="BS2397" i="64"/>
  <c r="BS1734" i="64"/>
  <c r="BS1627" i="64"/>
  <c r="BS1486" i="64"/>
  <c r="BS1501" i="64" s="1"/>
  <c r="BS1510" i="64"/>
  <c r="BS1603" i="64"/>
  <c r="BS1358" i="64"/>
  <c r="BS1477" i="64" s="1"/>
  <c r="BS1161" i="64"/>
  <c r="BS2006" i="64"/>
  <c r="BS817" i="64"/>
  <c r="BS830" i="64" s="1"/>
  <c r="BS793" i="64"/>
  <c r="BS716" i="64"/>
  <c r="BS768" i="64"/>
  <c r="BS2030" i="64"/>
  <c r="BS1213" i="64"/>
  <c r="BS744" i="64"/>
  <c r="BK1975" i="64"/>
  <c r="BK2853" i="64"/>
  <c r="BK2802" i="64"/>
  <c r="BK2827" i="64"/>
  <c r="BK1917" i="64"/>
  <c r="BK2776" i="64"/>
  <c r="BK1895" i="64"/>
  <c r="BK1949" i="64"/>
  <c r="BK1806" i="64"/>
  <c r="BK1850" i="64"/>
  <c r="BK2331" i="64"/>
  <c r="BK2905" i="64"/>
  <c r="BK2227" i="64"/>
  <c r="BK1770" i="64"/>
  <c r="BK2263" i="64"/>
  <c r="BK1662" i="64"/>
  <c r="BK2363" i="64"/>
  <c r="BK2397" i="64"/>
  <c r="BK1627" i="64"/>
  <c r="BK1510" i="64"/>
  <c r="BK1486" i="64"/>
  <c r="BK1501" i="64" s="1"/>
  <c r="BK1734" i="64"/>
  <c r="BK1603" i="64"/>
  <c r="BK1358" i="64"/>
  <c r="BK1477" i="64" s="1"/>
  <c r="BK1161" i="64"/>
  <c r="BK2006" i="64"/>
  <c r="BK817" i="64"/>
  <c r="BK830" i="64" s="1"/>
  <c r="BK1213" i="64"/>
  <c r="BK716" i="64"/>
  <c r="BK768" i="64"/>
  <c r="BK2030" i="64"/>
  <c r="BK793" i="64"/>
  <c r="BK744" i="64"/>
  <c r="BC1975" i="64"/>
  <c r="BC2853" i="64"/>
  <c r="BC2802" i="64"/>
  <c r="BC2827" i="64"/>
  <c r="BC1917" i="64"/>
  <c r="BC1949" i="64"/>
  <c r="BC1895" i="64"/>
  <c r="BC2776" i="64"/>
  <c r="BC1806" i="64"/>
  <c r="BC1850" i="64"/>
  <c r="BC2227" i="64"/>
  <c r="BC2905" i="64"/>
  <c r="BC2263" i="64"/>
  <c r="BC2331" i="64"/>
  <c r="BC2363" i="64"/>
  <c r="BC1734" i="64"/>
  <c r="BC1770" i="64"/>
  <c r="BC2397" i="64"/>
  <c r="BC1662" i="64"/>
  <c r="BC1627" i="64"/>
  <c r="BC1510" i="64"/>
  <c r="BC1603" i="64"/>
  <c r="BC1486" i="64"/>
  <c r="BC1501" i="64" s="1"/>
  <c r="BC1161" i="64"/>
  <c r="BC2006" i="64"/>
  <c r="BC1358" i="64"/>
  <c r="BC1477" i="64" s="1"/>
  <c r="BC817" i="64"/>
  <c r="BC830" i="64" s="1"/>
  <c r="BC793" i="64"/>
  <c r="BC716" i="64"/>
  <c r="BC768" i="64"/>
  <c r="BC1213" i="64"/>
  <c r="BC2030" i="64"/>
  <c r="BC744" i="64"/>
  <c r="AU1975" i="64"/>
  <c r="AU2853" i="64"/>
  <c r="AU2802" i="64"/>
  <c r="AU2827" i="64"/>
  <c r="AU1917" i="64"/>
  <c r="AU1949" i="64"/>
  <c r="AU2776" i="64"/>
  <c r="AU1895" i="64"/>
  <c r="AU1806" i="64"/>
  <c r="AU1850" i="64"/>
  <c r="AU2227" i="64"/>
  <c r="AU1770" i="64"/>
  <c r="AU2905" i="64"/>
  <c r="AU2331" i="64"/>
  <c r="AU2363" i="64"/>
  <c r="AU1662" i="64"/>
  <c r="AU2263" i="64"/>
  <c r="AU2397" i="64"/>
  <c r="AU1734" i="64"/>
  <c r="AU1627" i="64"/>
  <c r="AU1603" i="64"/>
  <c r="AU1486" i="64"/>
  <c r="AU1501" i="64" s="1"/>
  <c r="AU1358" i="64"/>
  <c r="AU1477" i="64" s="1"/>
  <c r="AU1161" i="64"/>
  <c r="AU2006" i="64"/>
  <c r="AU817" i="64"/>
  <c r="AU830" i="64" s="1"/>
  <c r="AU716" i="64"/>
  <c r="AU768" i="64"/>
  <c r="AU2030" i="64"/>
  <c r="AU1510" i="64"/>
  <c r="AU793" i="64"/>
  <c r="AU744" i="64"/>
  <c r="AU1213" i="64"/>
  <c r="AM1975" i="64"/>
  <c r="AM2853" i="64"/>
  <c r="AM2802" i="64"/>
  <c r="AM2827" i="64"/>
  <c r="AM1917" i="64"/>
  <c r="AM2776" i="64"/>
  <c r="AM1949" i="64"/>
  <c r="AM1806" i="64"/>
  <c r="AM1895" i="64"/>
  <c r="AM2905" i="64"/>
  <c r="AM2227" i="64"/>
  <c r="AM2331" i="64"/>
  <c r="AM1770" i="64"/>
  <c r="AM2263" i="64"/>
  <c r="AM1850" i="64"/>
  <c r="AM1734" i="64"/>
  <c r="AM2363" i="64"/>
  <c r="AM2397" i="64"/>
  <c r="AM1627" i="64"/>
  <c r="AM1486" i="64"/>
  <c r="AM1501" i="64" s="1"/>
  <c r="AM1510" i="64"/>
  <c r="AM1662" i="64"/>
  <c r="AM1603" i="64"/>
  <c r="AM1161" i="64"/>
  <c r="AM2006" i="64"/>
  <c r="AM817" i="64"/>
  <c r="AM830" i="64" s="1"/>
  <c r="AM793" i="64"/>
  <c r="AM716" i="64"/>
  <c r="AM1213" i="64"/>
  <c r="AM768" i="64"/>
  <c r="AM2030" i="64"/>
  <c r="AM744" i="64"/>
  <c r="AM1358" i="64"/>
  <c r="AM1477" i="64" s="1"/>
  <c r="AE1975" i="64"/>
  <c r="AE2853" i="64"/>
  <c r="AE2802" i="64"/>
  <c r="AE2827" i="64"/>
  <c r="AE2776" i="64"/>
  <c r="AE1917" i="64"/>
  <c r="AE1949" i="64"/>
  <c r="AE1895" i="64"/>
  <c r="AE1806" i="64"/>
  <c r="AE2905" i="64"/>
  <c r="AE1850" i="64"/>
  <c r="AE2227" i="64"/>
  <c r="AE2331" i="64"/>
  <c r="AE2263" i="64"/>
  <c r="AE2363" i="64"/>
  <c r="AE1734" i="64"/>
  <c r="AE2397" i="64"/>
  <c r="AE1662" i="64"/>
  <c r="AE1627" i="64"/>
  <c r="AE1770" i="64"/>
  <c r="AE1510" i="64"/>
  <c r="AE1486" i="64"/>
  <c r="AE1501" i="64" s="1"/>
  <c r="AE1603" i="64"/>
  <c r="AE1161" i="64"/>
  <c r="AE1358" i="64"/>
  <c r="AE1477" i="64" s="1"/>
  <c r="AE2006" i="64"/>
  <c r="AE817" i="64"/>
  <c r="AE830" i="64" s="1"/>
  <c r="AE716" i="64"/>
  <c r="AE768" i="64"/>
  <c r="AE2030" i="64"/>
  <c r="AE1213" i="64"/>
  <c r="AE793" i="64"/>
  <c r="AE744" i="64"/>
  <c r="W1975" i="64"/>
  <c r="W2853" i="64"/>
  <c r="W2802" i="64"/>
  <c r="W2827" i="64"/>
  <c r="W1917" i="64"/>
  <c r="W2776" i="64"/>
  <c r="W1949" i="64"/>
  <c r="W1806" i="64"/>
  <c r="W1895" i="64"/>
  <c r="W1850" i="64"/>
  <c r="W2227" i="64"/>
  <c r="W2905" i="64"/>
  <c r="W2331" i="64"/>
  <c r="W1770" i="64"/>
  <c r="W2363" i="64"/>
  <c r="W1662" i="64"/>
  <c r="W2397" i="64"/>
  <c r="W1627" i="64"/>
  <c r="W2263" i="64"/>
  <c r="W1734" i="64"/>
  <c r="W1510" i="64"/>
  <c r="W1603" i="64"/>
  <c r="W1486" i="64"/>
  <c r="W1501" i="64" s="1"/>
  <c r="W1358" i="64"/>
  <c r="W1477" i="64" s="1"/>
  <c r="W1161" i="64"/>
  <c r="W2006" i="64"/>
  <c r="W817" i="64"/>
  <c r="W830" i="64" s="1"/>
  <c r="W793" i="64"/>
  <c r="W716" i="64"/>
  <c r="W768" i="64"/>
  <c r="W2030" i="64"/>
  <c r="W744" i="64"/>
  <c r="CJ1972" i="64"/>
  <c r="CJ1994" i="64" s="1"/>
  <c r="CJ2850" i="64"/>
  <c r="CJ2867" i="64" s="1"/>
  <c r="CJ2799" i="64"/>
  <c r="CJ2816" i="64" s="1"/>
  <c r="CJ2824" i="64"/>
  <c r="CJ2841" i="64" s="1"/>
  <c r="CJ1914" i="64"/>
  <c r="CJ1937" i="64" s="1"/>
  <c r="CJ2773" i="64"/>
  <c r="CJ2790" i="64" s="1"/>
  <c r="CJ1946" i="64"/>
  <c r="CJ1963" i="64" s="1"/>
  <c r="CJ1892" i="64"/>
  <c r="CJ1905" i="64" s="1"/>
  <c r="CJ1803" i="64"/>
  <c r="CJ1838" i="64" s="1"/>
  <c r="CJ1847" i="64"/>
  <c r="CJ1882" i="64" s="1"/>
  <c r="CJ2902" i="64"/>
  <c r="CJ2916" i="64" s="1"/>
  <c r="CJ2224" i="64"/>
  <c r="CJ2251" i="64" s="1"/>
  <c r="CJ2328" i="64"/>
  <c r="CJ2351" i="64" s="1"/>
  <c r="CJ2260" i="64"/>
  <c r="CJ2283" i="64" s="1"/>
  <c r="CJ1767" i="64"/>
  <c r="CJ1794" i="64" s="1"/>
  <c r="CJ2360" i="64"/>
  <c r="CJ2385" i="64" s="1"/>
  <c r="CJ1731" i="64"/>
  <c r="CJ1758" i="64" s="1"/>
  <c r="CJ2394" i="64"/>
  <c r="CJ2419" i="64" s="1"/>
  <c r="CJ1624" i="64"/>
  <c r="CJ1651" i="64" s="1"/>
  <c r="CJ1659" i="64"/>
  <c r="CJ1686" i="64" s="1"/>
  <c r="CJ1600" i="64"/>
  <c r="CJ1483" i="64"/>
  <c r="CJ1498" i="64" s="1"/>
  <c r="CJ1331" i="64"/>
  <c r="CJ1346" i="64" s="1"/>
  <c r="CJ1158" i="64"/>
  <c r="CJ1173" i="64" s="1"/>
  <c r="CJ2003" i="64"/>
  <c r="CJ2018" i="64" s="1"/>
  <c r="CJ814" i="64"/>
  <c r="CJ827" i="64" s="1"/>
  <c r="CJ1507" i="64"/>
  <c r="CJ1520" i="64" s="1"/>
  <c r="CJ713" i="64"/>
  <c r="CJ1355" i="64"/>
  <c r="CJ765" i="64"/>
  <c r="CJ1210" i="64"/>
  <c r="CJ1223" i="64" s="1"/>
  <c r="CJ2027" i="64"/>
  <c r="CJ2042" i="64" s="1"/>
  <c r="CJ790" i="64"/>
  <c r="CJ741" i="64"/>
  <c r="CB1972" i="64"/>
  <c r="CB1994" i="64" s="1"/>
  <c r="CB2850" i="64"/>
  <c r="CB2867" i="64" s="1"/>
  <c r="CB2799" i="64"/>
  <c r="CB2816" i="64" s="1"/>
  <c r="CB2824" i="64"/>
  <c r="CB2841" i="64" s="1"/>
  <c r="CB2773" i="64"/>
  <c r="CB2790" i="64" s="1"/>
  <c r="CB1946" i="64"/>
  <c r="CB1963" i="64" s="1"/>
  <c r="CB1914" i="64"/>
  <c r="CB1937" i="64" s="1"/>
  <c r="CB1803" i="64"/>
  <c r="CB1838" i="64" s="1"/>
  <c r="CB1892" i="64"/>
  <c r="CB1905" i="64" s="1"/>
  <c r="CB1847" i="64"/>
  <c r="CB1882" i="64" s="1"/>
  <c r="CB2902" i="64"/>
  <c r="CB2916" i="64" s="1"/>
  <c r="CB2224" i="64"/>
  <c r="CB2251" i="64" s="1"/>
  <c r="CB2328" i="64"/>
  <c r="CB2351" i="64" s="1"/>
  <c r="CB2260" i="64"/>
  <c r="CB2283" i="64" s="1"/>
  <c r="CB1767" i="64"/>
  <c r="CB1794" i="64" s="1"/>
  <c r="CB2360" i="64"/>
  <c r="CB2385" i="64" s="1"/>
  <c r="CB1659" i="64"/>
  <c r="CB1686" i="64" s="1"/>
  <c r="CB2394" i="64"/>
  <c r="CB2419" i="64" s="1"/>
  <c r="CB1731" i="64"/>
  <c r="CB1758" i="64" s="1"/>
  <c r="CB1624" i="64"/>
  <c r="CB1651" i="64" s="1"/>
  <c r="CB1600" i="64"/>
  <c r="CB1483" i="64"/>
  <c r="CB1498" i="64" s="1"/>
  <c r="CB1507" i="64"/>
  <c r="CB1520" i="64" s="1"/>
  <c r="CB1331" i="64"/>
  <c r="CB1346" i="64" s="1"/>
  <c r="CB1158" i="64"/>
  <c r="CB1173" i="64" s="1"/>
  <c r="CB1355" i="64"/>
  <c r="CB2003" i="64"/>
  <c r="CB2018" i="64" s="1"/>
  <c r="CB814" i="64"/>
  <c r="CB827" i="64" s="1"/>
  <c r="CB713" i="64"/>
  <c r="CB790" i="64"/>
  <c r="CB765" i="64"/>
  <c r="CB2027" i="64"/>
  <c r="CB2042" i="64" s="1"/>
  <c r="CB741" i="64"/>
  <c r="CB1210" i="64"/>
  <c r="CB1223" i="64" s="1"/>
  <c r="BT1972" i="64"/>
  <c r="BT1994" i="64" s="1"/>
  <c r="BT2850" i="64"/>
  <c r="BT2867" i="64" s="1"/>
  <c r="BT2799" i="64"/>
  <c r="BT2816" i="64" s="1"/>
  <c r="BT2824" i="64"/>
  <c r="BT2841" i="64" s="1"/>
  <c r="BT1914" i="64"/>
  <c r="BT1937" i="64" s="1"/>
  <c r="BT2773" i="64"/>
  <c r="BT2790" i="64" s="1"/>
  <c r="BT1946" i="64"/>
  <c r="BT1963" i="64" s="1"/>
  <c r="BT1803" i="64"/>
  <c r="BT1838" i="64" s="1"/>
  <c r="BT1892" i="64"/>
  <c r="BT1905" i="64" s="1"/>
  <c r="BT2224" i="64"/>
  <c r="BT2251" i="64" s="1"/>
  <c r="BT2902" i="64"/>
  <c r="BT2916" i="64" s="1"/>
  <c r="BT2328" i="64"/>
  <c r="BT2351" i="64" s="1"/>
  <c r="BT1847" i="64"/>
  <c r="BT1882" i="64" s="1"/>
  <c r="BT1767" i="64"/>
  <c r="BT1794" i="64" s="1"/>
  <c r="BT1731" i="64"/>
  <c r="BT1758" i="64" s="1"/>
  <c r="BT1659" i="64"/>
  <c r="BT1686" i="64" s="1"/>
  <c r="BT2360" i="64"/>
  <c r="BT2385" i="64" s="1"/>
  <c r="BT2260" i="64"/>
  <c r="BT2283" i="64" s="1"/>
  <c r="BT2394" i="64"/>
  <c r="BT2419" i="64" s="1"/>
  <c r="BT1624" i="64"/>
  <c r="BT1651" i="64" s="1"/>
  <c r="BT1507" i="64"/>
  <c r="BT1520" i="64" s="1"/>
  <c r="BT1483" i="64"/>
  <c r="BT1498" i="64" s="1"/>
  <c r="BT1600" i="64"/>
  <c r="BT1355" i="64"/>
  <c r="BT1331" i="64"/>
  <c r="BT1346" i="64" s="1"/>
  <c r="BT1158" i="64"/>
  <c r="BT1173" i="64" s="1"/>
  <c r="BT2003" i="64"/>
  <c r="BT2018" i="64" s="1"/>
  <c r="BT814" i="64"/>
  <c r="BT827" i="64" s="1"/>
  <c r="BT713" i="64"/>
  <c r="BT1210" i="64"/>
  <c r="BT1223" i="64" s="1"/>
  <c r="BT765" i="64"/>
  <c r="BT2027" i="64"/>
  <c r="BT2042" i="64" s="1"/>
  <c r="BT790" i="64"/>
  <c r="BT741" i="64"/>
  <c r="BL1972" i="64"/>
  <c r="BL1994" i="64" s="1"/>
  <c r="BL2850" i="64"/>
  <c r="BL2867" i="64" s="1"/>
  <c r="BL2799" i="64"/>
  <c r="BL2816" i="64" s="1"/>
  <c r="BL2824" i="64"/>
  <c r="BL2841" i="64" s="1"/>
  <c r="BL1914" i="64"/>
  <c r="BL1937" i="64" s="1"/>
  <c r="BL2773" i="64"/>
  <c r="BL2790" i="64" s="1"/>
  <c r="BL1946" i="64"/>
  <c r="BL1963" i="64" s="1"/>
  <c r="BL1892" i="64"/>
  <c r="BL1905" i="64" s="1"/>
  <c r="BL1803" i="64"/>
  <c r="BL1838" i="64" s="1"/>
  <c r="BL2902" i="64"/>
  <c r="BL2916" i="64" s="1"/>
  <c r="BL1847" i="64"/>
  <c r="BL1882" i="64" s="1"/>
  <c r="BL2224" i="64"/>
  <c r="BL2251" i="64" s="1"/>
  <c r="BL2328" i="64"/>
  <c r="BL2351" i="64" s="1"/>
  <c r="BL2260" i="64"/>
  <c r="BL2283" i="64" s="1"/>
  <c r="BL1767" i="64"/>
  <c r="BL1794" i="64" s="1"/>
  <c r="BL2360" i="64"/>
  <c r="BL2385" i="64" s="1"/>
  <c r="BL1731" i="64"/>
  <c r="BL1758" i="64" s="1"/>
  <c r="BL2394" i="64"/>
  <c r="BL2419" i="64" s="1"/>
  <c r="BL1659" i="64"/>
  <c r="BL1686" i="64" s="1"/>
  <c r="BL1624" i="64"/>
  <c r="BL1651" i="64" s="1"/>
  <c r="BL1507" i="64"/>
  <c r="BL1520" i="64" s="1"/>
  <c r="BL1483" i="64"/>
  <c r="BL1498" i="64" s="1"/>
  <c r="BL1600" i="64"/>
  <c r="BL1331" i="64"/>
  <c r="BL1346" i="64" s="1"/>
  <c r="BL1158" i="64"/>
  <c r="BL1173" i="64" s="1"/>
  <c r="BL2003" i="64"/>
  <c r="BL2018" i="64" s="1"/>
  <c r="BL814" i="64"/>
  <c r="BL827" i="64" s="1"/>
  <c r="BL1355" i="64"/>
  <c r="BL713" i="64"/>
  <c r="BL790" i="64"/>
  <c r="BL765" i="64"/>
  <c r="BL2027" i="64"/>
  <c r="BL2042" i="64" s="1"/>
  <c r="BL1210" i="64"/>
  <c r="BL1223" i="64" s="1"/>
  <c r="BL741" i="64"/>
  <c r="BD1972" i="64"/>
  <c r="BD1994" i="64" s="1"/>
  <c r="BD2850" i="64"/>
  <c r="BD2867" i="64" s="1"/>
  <c r="BD2799" i="64"/>
  <c r="BD2816" i="64" s="1"/>
  <c r="BD2824" i="64"/>
  <c r="BD2841" i="64" s="1"/>
  <c r="BD1914" i="64"/>
  <c r="BD1937" i="64" s="1"/>
  <c r="BD2773" i="64"/>
  <c r="BD2790" i="64" s="1"/>
  <c r="BD1946" i="64"/>
  <c r="BD1963" i="64" s="1"/>
  <c r="BD1803" i="64"/>
  <c r="BD1838" i="64" s="1"/>
  <c r="BD1892" i="64"/>
  <c r="BD1905" i="64" s="1"/>
  <c r="BD1847" i="64"/>
  <c r="BD1882" i="64" s="1"/>
  <c r="BD2902" i="64"/>
  <c r="BD2916" i="64" s="1"/>
  <c r="BD2224" i="64"/>
  <c r="BD2251" i="64" s="1"/>
  <c r="BD2328" i="64"/>
  <c r="BD2351" i="64" s="1"/>
  <c r="BD2260" i="64"/>
  <c r="BD2283" i="64" s="1"/>
  <c r="BD1767" i="64"/>
  <c r="BD1794" i="64" s="1"/>
  <c r="BD2360" i="64"/>
  <c r="BD2385" i="64" s="1"/>
  <c r="BD1659" i="64"/>
  <c r="BD1686" i="64" s="1"/>
  <c r="BD2394" i="64"/>
  <c r="BD2419" i="64" s="1"/>
  <c r="BD1624" i="64"/>
  <c r="BD1651" i="64" s="1"/>
  <c r="BD1731" i="64"/>
  <c r="BD1758" i="64" s="1"/>
  <c r="BD1600" i="64"/>
  <c r="BD1483" i="64"/>
  <c r="BD1498" i="64" s="1"/>
  <c r="BD1331" i="64"/>
  <c r="BD1346" i="64" s="1"/>
  <c r="BD1158" i="64"/>
  <c r="BD1173" i="64" s="1"/>
  <c r="BD1507" i="64"/>
  <c r="BD1520" i="64" s="1"/>
  <c r="BD1355" i="64"/>
  <c r="BD2003" i="64"/>
  <c r="BD2018" i="64" s="1"/>
  <c r="BD814" i="64"/>
  <c r="BD827" i="64" s="1"/>
  <c r="BD713" i="64"/>
  <c r="BD765" i="64"/>
  <c r="BD2027" i="64"/>
  <c r="BD2042" i="64" s="1"/>
  <c r="BD790" i="64"/>
  <c r="BD741" i="64"/>
  <c r="AV1972" i="64"/>
  <c r="AV1994" i="64" s="1"/>
  <c r="AV2850" i="64"/>
  <c r="AV2867" i="64" s="1"/>
  <c r="AV2799" i="64"/>
  <c r="AV2816" i="64" s="1"/>
  <c r="AV2824" i="64"/>
  <c r="AV2841" i="64" s="1"/>
  <c r="AV2773" i="64"/>
  <c r="AV2790" i="64" s="1"/>
  <c r="AV1946" i="64"/>
  <c r="AV1963" i="64" s="1"/>
  <c r="AV1914" i="64"/>
  <c r="AV1937" i="64" s="1"/>
  <c r="AV1892" i="64"/>
  <c r="AV1905" i="64" s="1"/>
  <c r="AV1803" i="64"/>
  <c r="AV1838" i="64" s="1"/>
  <c r="AV1847" i="64"/>
  <c r="AV1882" i="64" s="1"/>
  <c r="AV2224" i="64"/>
  <c r="AV2251" i="64" s="1"/>
  <c r="AV2902" i="64"/>
  <c r="AV2916" i="64" s="1"/>
  <c r="AV2328" i="64"/>
  <c r="AV2351" i="64" s="1"/>
  <c r="AV1767" i="64"/>
  <c r="AV1794" i="64" s="1"/>
  <c r="AV2260" i="64"/>
  <c r="AV2283" i="64" s="1"/>
  <c r="AV2360" i="64"/>
  <c r="AV2385" i="64" s="1"/>
  <c r="AV1731" i="64"/>
  <c r="AV1758" i="64" s="1"/>
  <c r="AV2394" i="64"/>
  <c r="AV2419" i="64" s="1"/>
  <c r="AV1624" i="64"/>
  <c r="AV1651" i="64" s="1"/>
  <c r="AV1600" i="64"/>
  <c r="AV1659" i="64"/>
  <c r="AV1686" i="64" s="1"/>
  <c r="AV1483" i="64"/>
  <c r="AV1498" i="64" s="1"/>
  <c r="AV1507" i="64"/>
  <c r="AV1520" i="64" s="1"/>
  <c r="AV1355" i="64"/>
  <c r="AV1331" i="64"/>
  <c r="AV1346" i="64" s="1"/>
  <c r="AV1158" i="64"/>
  <c r="AV1173" i="64" s="1"/>
  <c r="AV2003" i="64"/>
  <c r="AV2018" i="64" s="1"/>
  <c r="AV814" i="64"/>
  <c r="AV827" i="64" s="1"/>
  <c r="AV713" i="64"/>
  <c r="AV1210" i="64"/>
  <c r="AV1223" i="64" s="1"/>
  <c r="AV790" i="64"/>
  <c r="AV765" i="64"/>
  <c r="AV2027" i="64"/>
  <c r="AV2042" i="64" s="1"/>
  <c r="AV741" i="64"/>
  <c r="AN1972" i="64"/>
  <c r="AN1994" i="64" s="1"/>
  <c r="AN2850" i="64"/>
  <c r="AN2867" i="64" s="1"/>
  <c r="AN2799" i="64"/>
  <c r="AN2816" i="64" s="1"/>
  <c r="AN2824" i="64"/>
  <c r="AN2841" i="64" s="1"/>
  <c r="AN1946" i="64"/>
  <c r="AN1963" i="64" s="1"/>
  <c r="AN1914" i="64"/>
  <c r="AN1937" i="64" s="1"/>
  <c r="AN2773" i="64"/>
  <c r="AN2790" i="64" s="1"/>
  <c r="AN1892" i="64"/>
  <c r="AN1905" i="64" s="1"/>
  <c r="AN1803" i="64"/>
  <c r="AN1838" i="64" s="1"/>
  <c r="AN2224" i="64"/>
  <c r="AN2251" i="64" s="1"/>
  <c r="AN1847" i="64"/>
  <c r="AN1882" i="64" s="1"/>
  <c r="AN2328" i="64"/>
  <c r="AN2351" i="64" s="1"/>
  <c r="AN2902" i="64"/>
  <c r="AN2916" i="64" s="1"/>
  <c r="AN2260" i="64"/>
  <c r="AN2283" i="64" s="1"/>
  <c r="AN1767" i="64"/>
  <c r="AN1794" i="64" s="1"/>
  <c r="AN2360" i="64"/>
  <c r="AN2385" i="64" s="1"/>
  <c r="AN2394" i="64"/>
  <c r="AN2419" i="64" s="1"/>
  <c r="AN1659" i="64"/>
  <c r="AN1686" i="64" s="1"/>
  <c r="AN1731" i="64"/>
  <c r="AN1758" i="64" s="1"/>
  <c r="AN1624" i="64"/>
  <c r="AN1651" i="64" s="1"/>
  <c r="AN1507" i="64"/>
  <c r="AN1520" i="64" s="1"/>
  <c r="AN1483" i="64"/>
  <c r="AN1498" i="64" s="1"/>
  <c r="AN1600" i="64"/>
  <c r="AN1355" i="64"/>
  <c r="AN1331" i="64"/>
  <c r="AN1346" i="64" s="1"/>
  <c r="AN1158" i="64"/>
  <c r="AN1173" i="64" s="1"/>
  <c r="AN2003" i="64"/>
  <c r="AN2018" i="64" s="1"/>
  <c r="AN814" i="64"/>
  <c r="AN827" i="64" s="1"/>
  <c r="AN713" i="64"/>
  <c r="AN765" i="64"/>
  <c r="AN2027" i="64"/>
  <c r="AN2042" i="64" s="1"/>
  <c r="AN1210" i="64"/>
  <c r="AN1223" i="64" s="1"/>
  <c r="AN741" i="64"/>
  <c r="AF1972" i="64"/>
  <c r="AF1994" i="64" s="1"/>
  <c r="AF2850" i="64"/>
  <c r="AF2867" i="64" s="1"/>
  <c r="AF2799" i="64"/>
  <c r="AF2816" i="64" s="1"/>
  <c r="AF2824" i="64"/>
  <c r="AF2841" i="64" s="1"/>
  <c r="AF1914" i="64"/>
  <c r="AF1937" i="64" s="1"/>
  <c r="AF2773" i="64"/>
  <c r="AF2790" i="64" s="1"/>
  <c r="AF1946" i="64"/>
  <c r="AF1963" i="64" s="1"/>
  <c r="AF1803" i="64"/>
  <c r="AF1838" i="64" s="1"/>
  <c r="AF1892" i="64"/>
  <c r="AF1905" i="64" s="1"/>
  <c r="AF1847" i="64"/>
  <c r="AF1882" i="64" s="1"/>
  <c r="AF2902" i="64"/>
  <c r="AF2916" i="64" s="1"/>
  <c r="AF2224" i="64"/>
  <c r="AF2251" i="64" s="1"/>
  <c r="AF2328" i="64"/>
  <c r="AF2351" i="64" s="1"/>
  <c r="AF1767" i="64"/>
  <c r="AF1794" i="64" s="1"/>
  <c r="AF2360" i="64"/>
  <c r="AF2385" i="64" s="1"/>
  <c r="AF1731" i="64"/>
  <c r="AF1758" i="64" s="1"/>
  <c r="AF1659" i="64"/>
  <c r="AF1686" i="64" s="1"/>
  <c r="AF2260" i="64"/>
  <c r="AF2283" i="64" s="1"/>
  <c r="AF2394" i="64"/>
  <c r="AF2419" i="64" s="1"/>
  <c r="AF1624" i="64"/>
  <c r="AF1651" i="64" s="1"/>
  <c r="AF1507" i="64"/>
  <c r="AF1520" i="64" s="1"/>
  <c r="AF1483" i="64"/>
  <c r="AF1498" i="64" s="1"/>
  <c r="AF1600" i="64"/>
  <c r="AF1331" i="64"/>
  <c r="AF1346" i="64" s="1"/>
  <c r="AF1158" i="64"/>
  <c r="AF1173" i="64" s="1"/>
  <c r="AF2003" i="64"/>
  <c r="AF2018" i="64" s="1"/>
  <c r="AF814" i="64"/>
  <c r="AF827" i="64" s="1"/>
  <c r="AF1355" i="64"/>
  <c r="AF1210" i="64"/>
  <c r="AF1223" i="64" s="1"/>
  <c r="AF713" i="64"/>
  <c r="AF765" i="64"/>
  <c r="AF2027" i="64"/>
  <c r="AF2042" i="64" s="1"/>
  <c r="AF790" i="64"/>
  <c r="AF741" i="64"/>
  <c r="X1972" i="64"/>
  <c r="X1994" i="64" s="1"/>
  <c r="X2850" i="64"/>
  <c r="X2867" i="64" s="1"/>
  <c r="X2799" i="64"/>
  <c r="X2816" i="64" s="1"/>
  <c r="X2824" i="64"/>
  <c r="X2841" i="64" s="1"/>
  <c r="X2773" i="64"/>
  <c r="X2790" i="64" s="1"/>
  <c r="X1914" i="64"/>
  <c r="X1937" i="64" s="1"/>
  <c r="X1946" i="64"/>
  <c r="X1892" i="64"/>
  <c r="X1905" i="64" s="1"/>
  <c r="X1803" i="64"/>
  <c r="X1838" i="64" s="1"/>
  <c r="X2902" i="64"/>
  <c r="X2916" i="64" s="1"/>
  <c r="X2224" i="64"/>
  <c r="X2251" i="64" s="1"/>
  <c r="X1847" i="64"/>
  <c r="X1882" i="64" s="1"/>
  <c r="X2328" i="64"/>
  <c r="X2351" i="64" s="1"/>
  <c r="X2260" i="64"/>
  <c r="X2283" i="64" s="1"/>
  <c r="X1767" i="64"/>
  <c r="X1794" i="64" s="1"/>
  <c r="X2360" i="64"/>
  <c r="X2385" i="64" s="1"/>
  <c r="X2394" i="64"/>
  <c r="X2419" i="64" s="1"/>
  <c r="X1624" i="64"/>
  <c r="X1651" i="64" s="1"/>
  <c r="X1731" i="64"/>
  <c r="X1758" i="64" s="1"/>
  <c r="X1659" i="64"/>
  <c r="X1686" i="64" s="1"/>
  <c r="X1600" i="64"/>
  <c r="X1483" i="64"/>
  <c r="X1498" i="64" s="1"/>
  <c r="X1507" i="64"/>
  <c r="X1520" i="64" s="1"/>
  <c r="X1331" i="64"/>
  <c r="X1346" i="64" s="1"/>
  <c r="X1158" i="64"/>
  <c r="X1173" i="64" s="1"/>
  <c r="X1355" i="64"/>
  <c r="X2003" i="64"/>
  <c r="X2018" i="64" s="1"/>
  <c r="X814" i="64"/>
  <c r="X827" i="64" s="1"/>
  <c r="X713" i="64"/>
  <c r="X790" i="64"/>
  <c r="X765" i="64"/>
  <c r="X1210" i="64"/>
  <c r="X1223" i="64" s="1"/>
  <c r="X2027" i="64"/>
  <c r="X2042" i="64" s="1"/>
  <c r="X741" i="64"/>
  <c r="AA547" i="64"/>
  <c r="Z556" i="64"/>
  <c r="AH556" i="64"/>
  <c r="AP556" i="64"/>
  <c r="BF556" i="64"/>
  <c r="BN556" i="64"/>
  <c r="CD556" i="64"/>
  <c r="Z557" i="64"/>
  <c r="AH557" i="64"/>
  <c r="AP557" i="64"/>
  <c r="AX557" i="64"/>
  <c r="BF557" i="64"/>
  <c r="BN557" i="64"/>
  <c r="BV557" i="64"/>
  <c r="CD557" i="64"/>
  <c r="Y560" i="64"/>
  <c r="AG560" i="64"/>
  <c r="AO560" i="64"/>
  <c r="AW560" i="64"/>
  <c r="BE560" i="64"/>
  <c r="BM560" i="64"/>
  <c r="BV560" i="64"/>
  <c r="AH561" i="64"/>
  <c r="AH571" i="64" s="1"/>
  <c r="AR561" i="64"/>
  <c r="AR571" i="64" s="1"/>
  <c r="BC561" i="64"/>
  <c r="BC571" i="64" s="1"/>
  <c r="BN561" i="64"/>
  <c r="BN571" i="64" s="1"/>
  <c r="BX561" i="64"/>
  <c r="BX571" i="64" s="1"/>
  <c r="CK561" i="64"/>
  <c r="CK571" i="64" s="1"/>
  <c r="AN606" i="64"/>
  <c r="BA606" i="64"/>
  <c r="BM606" i="64"/>
  <c r="CA606" i="64"/>
  <c r="AF607" i="64"/>
  <c r="AF630" i="64" s="1"/>
  <c r="AS607" i="64"/>
  <c r="AS630" i="64" s="1"/>
  <c r="BE607" i="64"/>
  <c r="BE630" i="64" s="1"/>
  <c r="CD607" i="64"/>
  <c r="CD630" i="64" s="1"/>
  <c r="AG610" i="64"/>
  <c r="AU610" i="64"/>
  <c r="BH610" i="64"/>
  <c r="BT610" i="64"/>
  <c r="Y611" i="64"/>
  <c r="AM611" i="64"/>
  <c r="AZ611" i="64"/>
  <c r="BL611" i="64"/>
  <c r="BZ611" i="64"/>
  <c r="CK611" i="64"/>
  <c r="AP2026" i="64"/>
  <c r="BC2026" i="64"/>
  <c r="BO2026" i="64"/>
  <c r="CC2026" i="64"/>
  <c r="AB2027" i="64"/>
  <c r="AB2042" i="64" s="1"/>
  <c r="BG2027" i="64"/>
  <c r="BG2042" i="64" s="1"/>
  <c r="BW2030" i="64"/>
  <c r="BO2031" i="64"/>
  <c r="AW712" i="64"/>
  <c r="AW732" i="64" s="1"/>
  <c r="AO713" i="64"/>
  <c r="X716" i="64"/>
  <c r="CB717" i="64"/>
  <c r="BB740" i="64"/>
  <c r="BB755" i="64" s="1"/>
  <c r="AT741" i="64"/>
  <c r="BG764" i="64"/>
  <c r="AY765" i="64"/>
  <c r="AP768" i="64"/>
  <c r="AH769" i="64"/>
  <c r="AN790" i="64"/>
  <c r="BT793" i="64"/>
  <c r="AQ2007" i="64"/>
  <c r="AQ2022" i="64" s="1"/>
  <c r="AJ1157" i="64"/>
  <c r="AJ1172" i="64" s="1"/>
  <c r="AP1161" i="64"/>
  <c r="V1209" i="64"/>
  <c r="V1222" i="64" s="1"/>
  <c r="W1213" i="64"/>
  <c r="BI817" i="64"/>
  <c r="BI830" i="64" s="1"/>
  <c r="BK1971" i="64"/>
  <c r="BK2798" i="64"/>
  <c r="BK2815" i="64" s="1"/>
  <c r="BK2849" i="64"/>
  <c r="BK2866" i="64" s="1"/>
  <c r="BK2772" i="64"/>
  <c r="BK2789" i="64" s="1"/>
  <c r="BK2823" i="64"/>
  <c r="BK2840" i="64" s="1"/>
  <c r="BK1945" i="64"/>
  <c r="BK1962" i="64" s="1"/>
  <c r="BK1913" i="64"/>
  <c r="BK1936" i="64" s="1"/>
  <c r="BK1802" i="64"/>
  <c r="BK1837" i="64" s="1"/>
  <c r="BK2901" i="64"/>
  <c r="BK2915" i="64" s="1"/>
  <c r="BK1891" i="64"/>
  <c r="BK1904" i="64" s="1"/>
  <c r="BK1846" i="64"/>
  <c r="BK2327" i="64"/>
  <c r="BK2350" i="64" s="1"/>
  <c r="BK2259" i="64"/>
  <c r="BK2282" i="64" s="1"/>
  <c r="BK1658" i="64"/>
  <c r="BK1685" i="64" s="1"/>
  <c r="BK1766" i="64"/>
  <c r="BK1793" i="64" s="1"/>
  <c r="BK2223" i="64"/>
  <c r="BK2250" i="64" s="1"/>
  <c r="BK2359" i="64"/>
  <c r="BK2384" i="64" s="1"/>
  <c r="BK1730" i="64"/>
  <c r="BK1757" i="64" s="1"/>
  <c r="BK2393" i="64"/>
  <c r="BK2418" i="64" s="1"/>
  <c r="BK1623" i="64"/>
  <c r="BK1650" i="64" s="1"/>
  <c r="BK1599" i="64"/>
  <c r="BK1614" i="64" s="1"/>
  <c r="BK1506" i="64"/>
  <c r="BK1519" i="64" s="1"/>
  <c r="BK1209" i="64"/>
  <c r="BK1222" i="64" s="1"/>
  <c r="BK1330" i="64"/>
  <c r="BK1345" i="64" s="1"/>
  <c r="BK1157" i="64"/>
  <c r="BK1172" i="64" s="1"/>
  <c r="BK1482" i="64"/>
  <c r="BK1497" i="64" s="1"/>
  <c r="BK1354" i="64"/>
  <c r="BK2002" i="64"/>
  <c r="BK2017" i="64" s="1"/>
  <c r="BK813" i="64"/>
  <c r="BK712" i="64"/>
  <c r="BK732" i="64" s="1"/>
  <c r="BK764" i="64"/>
  <c r="BK789" i="64"/>
  <c r="BK740" i="64"/>
  <c r="BK755" i="64" s="1"/>
  <c r="BS1976" i="64"/>
  <c r="BS2854" i="64"/>
  <c r="BS2803" i="64"/>
  <c r="BS2828" i="64"/>
  <c r="BS1918" i="64"/>
  <c r="BS2777" i="64"/>
  <c r="BS2794" i="64" s="1"/>
  <c r="BS1950" i="64"/>
  <c r="BS1967" i="64" s="1"/>
  <c r="BS1896" i="64"/>
  <c r="BS1909" i="64" s="1"/>
  <c r="BS2906" i="64"/>
  <c r="BS2920" i="64" s="1"/>
  <c r="BS1807" i="64"/>
  <c r="BS1842" i="64" s="1"/>
  <c r="BS1851" i="64"/>
  <c r="BS1886" i="64" s="1"/>
  <c r="BS2228" i="64"/>
  <c r="BS2255" i="64" s="1"/>
  <c r="BS2332" i="64"/>
  <c r="BS2355" i="64" s="1"/>
  <c r="BS1771" i="64"/>
  <c r="BS1798" i="64" s="1"/>
  <c r="BS2264" i="64"/>
  <c r="BS2287" i="64" s="1"/>
  <c r="BS2364" i="64"/>
  <c r="BS2389" i="64" s="1"/>
  <c r="BS2398" i="64"/>
  <c r="BS2423" i="64" s="1"/>
  <c r="BS1628" i="64"/>
  <c r="BS1655" i="64" s="1"/>
  <c r="BS1735" i="64"/>
  <c r="BS1762" i="64" s="1"/>
  <c r="BS1663" i="64"/>
  <c r="BS1690" i="64" s="1"/>
  <c r="BS1604" i="64"/>
  <c r="BS1487" i="64"/>
  <c r="BS1511" i="64"/>
  <c r="BS1524" i="64" s="1"/>
  <c r="BS1162" i="64"/>
  <c r="BS2007" i="64"/>
  <c r="BS2022" i="64" s="1"/>
  <c r="BS818" i="64"/>
  <c r="BS831" i="64" s="1"/>
  <c r="BS1359" i="64"/>
  <c r="BS717" i="64"/>
  <c r="BS1335" i="64"/>
  <c r="BS1350" i="64" s="1"/>
  <c r="BS769" i="64"/>
  <c r="BS1214" i="64"/>
  <c r="BS1227" i="64" s="1"/>
  <c r="BS2031" i="64"/>
  <c r="BS794" i="64"/>
  <c r="BS745" i="64"/>
  <c r="CJ1975" i="64"/>
  <c r="CJ2853" i="64"/>
  <c r="CJ2827" i="64"/>
  <c r="CJ2802" i="64"/>
  <c r="CJ2776" i="64"/>
  <c r="CJ1949" i="64"/>
  <c r="CJ1917" i="64"/>
  <c r="CJ1895" i="64"/>
  <c r="CJ2905" i="64"/>
  <c r="CJ2227" i="64"/>
  <c r="CJ1850" i="64"/>
  <c r="CJ1770" i="64"/>
  <c r="CJ2331" i="64"/>
  <c r="CJ1806" i="64"/>
  <c r="CJ2263" i="64"/>
  <c r="CJ1662" i="64"/>
  <c r="CJ2397" i="64"/>
  <c r="CJ1627" i="64"/>
  <c r="CJ1734" i="64"/>
  <c r="CJ1603" i="64"/>
  <c r="CJ1486" i="64"/>
  <c r="CJ1501" i="64" s="1"/>
  <c r="CJ1358" i="64"/>
  <c r="CJ1477" i="64" s="1"/>
  <c r="CJ2363" i="64"/>
  <c r="CJ1510" i="64"/>
  <c r="CJ2006" i="64"/>
  <c r="CJ817" i="64"/>
  <c r="CJ830" i="64" s="1"/>
  <c r="CJ768" i="64"/>
  <c r="CJ2030" i="64"/>
  <c r="CJ560" i="64"/>
  <c r="CJ744" i="64"/>
  <c r="CJ1213" i="64"/>
  <c r="CJ1161" i="64"/>
  <c r="AV1975" i="64"/>
  <c r="AV2853" i="64"/>
  <c r="AV2802" i="64"/>
  <c r="AV2827" i="64"/>
  <c r="AV2776" i="64"/>
  <c r="AV1917" i="64"/>
  <c r="AV1895" i="64"/>
  <c r="AV1949" i="64"/>
  <c r="AV2905" i="64"/>
  <c r="AV1806" i="64"/>
  <c r="AV2227" i="64"/>
  <c r="AV1850" i="64"/>
  <c r="AV2331" i="64"/>
  <c r="AV1770" i="64"/>
  <c r="AV1662" i="64"/>
  <c r="AV2263" i="64"/>
  <c r="AV2397" i="64"/>
  <c r="AV1734" i="64"/>
  <c r="AV1627" i="64"/>
  <c r="AV1603" i="64"/>
  <c r="AV1486" i="64"/>
  <c r="AV1501" i="64" s="1"/>
  <c r="AV2363" i="64"/>
  <c r="AV1510" i="64"/>
  <c r="AV1358" i="64"/>
  <c r="AV1477" i="64" s="1"/>
  <c r="AV2006" i="64"/>
  <c r="AV817" i="64"/>
  <c r="AV830" i="64" s="1"/>
  <c r="AV768" i="64"/>
  <c r="AV2030" i="64"/>
  <c r="AV793" i="64"/>
  <c r="AV744" i="64"/>
  <c r="AV1213" i="64"/>
  <c r="AV1161" i="64"/>
  <c r="Y1972" i="64"/>
  <c r="Y1994" i="64" s="1"/>
  <c r="Y2850" i="64"/>
  <c r="Y2867" i="64" s="1"/>
  <c r="Y2824" i="64"/>
  <c r="Y2841" i="64" s="1"/>
  <c r="Y2799" i="64"/>
  <c r="Y2816" i="64" s="1"/>
  <c r="Y2773" i="64"/>
  <c r="Y2790" i="64" s="1"/>
  <c r="Y1946" i="64"/>
  <c r="Y1914" i="64"/>
  <c r="Y1937" i="64" s="1"/>
  <c r="Y1892" i="64"/>
  <c r="Y1905" i="64" s="1"/>
  <c r="Y2902" i="64"/>
  <c r="Y2916" i="64" s="1"/>
  <c r="Y2224" i="64"/>
  <c r="Y2251" i="64" s="1"/>
  <c r="Y1803" i="64"/>
  <c r="Y1838" i="64" s="1"/>
  <c r="Y1847" i="64"/>
  <c r="Y1882" i="64" s="1"/>
  <c r="Y2328" i="64"/>
  <c r="Y2351" i="64" s="1"/>
  <c r="Y2260" i="64"/>
  <c r="Y2283" i="64" s="1"/>
  <c r="Y1767" i="64"/>
  <c r="Y1794" i="64" s="1"/>
  <c r="Y2394" i="64"/>
  <c r="Y2419" i="64" s="1"/>
  <c r="Y1624" i="64"/>
  <c r="Y1651" i="64" s="1"/>
  <c r="Y1731" i="64"/>
  <c r="Y1758" i="64" s="1"/>
  <c r="Y1659" i="64"/>
  <c r="Y1686" i="64" s="1"/>
  <c r="Y2360" i="64"/>
  <c r="Y2385" i="64" s="1"/>
  <c r="Y1600" i="64"/>
  <c r="Y1483" i="64"/>
  <c r="Y1498" i="64" s="1"/>
  <c r="Y1507" i="64"/>
  <c r="Y1520" i="64" s="1"/>
  <c r="Y1355" i="64"/>
  <c r="Y1331" i="64"/>
  <c r="Y1346" i="64" s="1"/>
  <c r="Y2003" i="64"/>
  <c r="Y2018" i="64" s="1"/>
  <c r="Y814" i="64"/>
  <c r="Y827" i="64" s="1"/>
  <c r="Y790" i="64"/>
  <c r="Y1158" i="64"/>
  <c r="Y1173" i="64" s="1"/>
  <c r="Y765" i="64"/>
  <c r="Y1210" i="64"/>
  <c r="Y1223" i="64" s="1"/>
  <c r="Y2027" i="64"/>
  <c r="Y2042" i="64" s="1"/>
  <c r="Y741" i="64"/>
  <c r="CG1971" i="64"/>
  <c r="CG2823" i="64"/>
  <c r="CG2840" i="64" s="1"/>
  <c r="CG2849" i="64"/>
  <c r="CG2866" i="64" s="1"/>
  <c r="CG2798" i="64"/>
  <c r="CG2815" i="64" s="1"/>
  <c r="CG1945" i="64"/>
  <c r="CG1962" i="64" s="1"/>
  <c r="CG2772" i="64"/>
  <c r="CG2789" i="64" s="1"/>
  <c r="CG1913" i="64"/>
  <c r="CG1936" i="64" s="1"/>
  <c r="CG1891" i="64"/>
  <c r="CG1904" i="64" s="1"/>
  <c r="CG1846" i="64"/>
  <c r="CG2901" i="64"/>
  <c r="CG2915" i="64" s="1"/>
  <c r="CG1802" i="64"/>
  <c r="CG1837" i="64" s="1"/>
  <c r="CG2259" i="64"/>
  <c r="CG2282" i="64" s="1"/>
  <c r="CG2223" i="64"/>
  <c r="CG2250" i="64" s="1"/>
  <c r="CG2327" i="64"/>
  <c r="CG2350" i="64" s="1"/>
  <c r="CG1658" i="64"/>
  <c r="CG1685" i="64" s="1"/>
  <c r="CG1623" i="64"/>
  <c r="CG1650" i="64" s="1"/>
  <c r="CG2359" i="64"/>
  <c r="CG2384" i="64" s="1"/>
  <c r="CG1506" i="64"/>
  <c r="CG1519" i="64" s="1"/>
  <c r="CG1766" i="64"/>
  <c r="CG1793" i="64" s="1"/>
  <c r="CG1730" i="64"/>
  <c r="CG1757" i="64" s="1"/>
  <c r="CG1599" i="64"/>
  <c r="CG1614" i="64" s="1"/>
  <c r="CG2393" i="64"/>
  <c r="CG2418" i="64" s="1"/>
  <c r="CG1209" i="64"/>
  <c r="CG1222" i="64" s="1"/>
  <c r="CG1354" i="64"/>
  <c r="CG1330" i="64"/>
  <c r="CG1345" i="64" s="1"/>
  <c r="CG1157" i="64"/>
  <c r="CG1172" i="64" s="1"/>
  <c r="CG740" i="64"/>
  <c r="CG755" i="64" s="1"/>
  <c r="CG789" i="64"/>
  <c r="CG712" i="64"/>
  <c r="CG732" i="64" s="1"/>
  <c r="CG1482" i="64"/>
  <c r="CG1497" i="64" s="1"/>
  <c r="CG764" i="64"/>
  <c r="CG2026" i="64"/>
  <c r="BY1971" i="64"/>
  <c r="BY2823" i="64"/>
  <c r="BY2840" i="64" s="1"/>
  <c r="BY2798" i="64"/>
  <c r="BY2815" i="64" s="1"/>
  <c r="BY2849" i="64"/>
  <c r="BY2866" i="64" s="1"/>
  <c r="BY2772" i="64"/>
  <c r="BY2789" i="64" s="1"/>
  <c r="BY1945" i="64"/>
  <c r="BY1962" i="64" s="1"/>
  <c r="BY1891" i="64"/>
  <c r="BY1904" i="64" s="1"/>
  <c r="BY1913" i="64"/>
  <c r="BY1936" i="64" s="1"/>
  <c r="BY1846" i="64"/>
  <c r="BY2901" i="64"/>
  <c r="BY2915" i="64" s="1"/>
  <c r="BY2259" i="64"/>
  <c r="BY2282" i="64" s="1"/>
  <c r="BY2327" i="64"/>
  <c r="BY2350" i="64" s="1"/>
  <c r="BY1802" i="64"/>
  <c r="BY1837" i="64" s="1"/>
  <c r="BY2223" i="64"/>
  <c r="BY2250" i="64" s="1"/>
  <c r="BY1658" i="64"/>
  <c r="BY1685" i="64" s="1"/>
  <c r="BY1766" i="64"/>
  <c r="BY1793" i="64" s="1"/>
  <c r="BY1623" i="64"/>
  <c r="BY1650" i="64" s="1"/>
  <c r="BY1730" i="64"/>
  <c r="BY1757" i="64" s="1"/>
  <c r="BY2359" i="64"/>
  <c r="BY2384" i="64" s="1"/>
  <c r="BY1506" i="64"/>
  <c r="BY1519" i="64" s="1"/>
  <c r="BY1599" i="64"/>
  <c r="BY1614" i="64" s="1"/>
  <c r="BY2393" i="64"/>
  <c r="BY2418" i="64" s="1"/>
  <c r="BY1354" i="64"/>
  <c r="BY1209" i="64"/>
  <c r="BY1222" i="64" s="1"/>
  <c r="BY1482" i="64"/>
  <c r="BY1497" i="64" s="1"/>
  <c r="BY1330" i="64"/>
  <c r="BY1345" i="64" s="1"/>
  <c r="BY1157" i="64"/>
  <c r="BY1172" i="64" s="1"/>
  <c r="BY740" i="64"/>
  <c r="BY755" i="64" s="1"/>
  <c r="BY813" i="64"/>
  <c r="BY2002" i="64"/>
  <c r="BY2017" i="64" s="1"/>
  <c r="BY712" i="64"/>
  <c r="BY732" i="64" s="1"/>
  <c r="BY764" i="64"/>
  <c r="BY789" i="64"/>
  <c r="BY2026" i="64"/>
  <c r="BQ1971" i="64"/>
  <c r="BQ2823" i="64"/>
  <c r="BQ2840" i="64" s="1"/>
  <c r="BQ2849" i="64"/>
  <c r="BQ2866" i="64" s="1"/>
  <c r="BQ1945" i="64"/>
  <c r="BQ1962" i="64" s="1"/>
  <c r="BQ2772" i="64"/>
  <c r="BQ2789" i="64" s="1"/>
  <c r="BQ1913" i="64"/>
  <c r="BQ1936" i="64" s="1"/>
  <c r="BQ1891" i="64"/>
  <c r="BQ1904" i="64" s="1"/>
  <c r="BQ2798" i="64"/>
  <c r="BQ2815" i="64" s="1"/>
  <c r="BQ1846" i="64"/>
  <c r="BQ2901" i="64"/>
  <c r="BQ2915" i="64" s="1"/>
  <c r="BQ1802" i="64"/>
  <c r="BQ1837" i="64" s="1"/>
  <c r="BQ2259" i="64"/>
  <c r="BQ2282" i="64" s="1"/>
  <c r="BQ2223" i="64"/>
  <c r="BQ2250" i="64" s="1"/>
  <c r="BQ2327" i="64"/>
  <c r="BQ2350" i="64" s="1"/>
  <c r="BQ1658" i="64"/>
  <c r="BQ1685" i="64" s="1"/>
  <c r="BQ1730" i="64"/>
  <c r="BQ1757" i="64" s="1"/>
  <c r="BQ1623" i="64"/>
  <c r="BQ1650" i="64" s="1"/>
  <c r="BQ1766" i="64"/>
  <c r="BQ1793" i="64" s="1"/>
  <c r="BQ2359" i="64"/>
  <c r="BQ2384" i="64" s="1"/>
  <c r="BQ1506" i="64"/>
  <c r="BQ1519" i="64" s="1"/>
  <c r="BQ2393" i="64"/>
  <c r="BQ2418" i="64" s="1"/>
  <c r="BQ1354" i="64"/>
  <c r="BQ1482" i="64"/>
  <c r="BQ1497" i="64" s="1"/>
  <c r="BQ1209" i="64"/>
  <c r="BQ1222" i="64" s="1"/>
  <c r="BQ1330" i="64"/>
  <c r="BQ1345" i="64" s="1"/>
  <c r="BQ1157" i="64"/>
  <c r="BQ1172" i="64" s="1"/>
  <c r="BQ740" i="64"/>
  <c r="BQ755" i="64" s="1"/>
  <c r="BQ789" i="64"/>
  <c r="BQ712" i="64"/>
  <c r="BQ732" i="64" s="1"/>
  <c r="BQ813" i="64"/>
  <c r="BQ764" i="64"/>
  <c r="BQ2026" i="64"/>
  <c r="BI1971" i="64"/>
  <c r="BI2823" i="64"/>
  <c r="BI2840" i="64" s="1"/>
  <c r="BI2849" i="64"/>
  <c r="BI2866" i="64" s="1"/>
  <c r="BI2798" i="64"/>
  <c r="BI2815" i="64" s="1"/>
  <c r="BI1945" i="64"/>
  <c r="BI1962" i="64" s="1"/>
  <c r="BI2772" i="64"/>
  <c r="BI2789" i="64" s="1"/>
  <c r="BI1913" i="64"/>
  <c r="BI1936" i="64" s="1"/>
  <c r="BI1891" i="64"/>
  <c r="BI1904" i="64" s="1"/>
  <c r="BI1846" i="64"/>
  <c r="BI2901" i="64"/>
  <c r="BI2915" i="64" s="1"/>
  <c r="BI2259" i="64"/>
  <c r="BI2282" i="64" s="1"/>
  <c r="BI1802" i="64"/>
  <c r="BI1837" i="64" s="1"/>
  <c r="BI2327" i="64"/>
  <c r="BI2350" i="64" s="1"/>
  <c r="BI1658" i="64"/>
  <c r="BI1685" i="64" s="1"/>
  <c r="BI1623" i="64"/>
  <c r="BI1650" i="64" s="1"/>
  <c r="BI2223" i="64"/>
  <c r="BI2250" i="64" s="1"/>
  <c r="BI2359" i="64"/>
  <c r="BI2384" i="64" s="1"/>
  <c r="BI1766" i="64"/>
  <c r="BI1793" i="64" s="1"/>
  <c r="BI1506" i="64"/>
  <c r="BI1519" i="64" s="1"/>
  <c r="BI1730" i="64"/>
  <c r="BI1757" i="64" s="1"/>
  <c r="BI2393" i="64"/>
  <c r="BI2418" i="64" s="1"/>
  <c r="BI1599" i="64"/>
  <c r="BI1614" i="64" s="1"/>
  <c r="BI1209" i="64"/>
  <c r="BI1222" i="64" s="1"/>
  <c r="BI1330" i="64"/>
  <c r="BI1345" i="64" s="1"/>
  <c r="BI1482" i="64"/>
  <c r="BI1497" i="64" s="1"/>
  <c r="BI1354" i="64"/>
  <c r="BI1157" i="64"/>
  <c r="BI1172" i="64" s="1"/>
  <c r="BI813" i="64"/>
  <c r="BI789" i="64"/>
  <c r="BI740" i="64"/>
  <c r="BI755" i="64" s="1"/>
  <c r="BI2002" i="64"/>
  <c r="BI2017" i="64" s="1"/>
  <c r="BI712" i="64"/>
  <c r="BI732" i="64" s="1"/>
  <c r="BI764" i="64"/>
  <c r="BI2026" i="64"/>
  <c r="BA1971" i="64"/>
  <c r="BA2849" i="64"/>
  <c r="BA2866" i="64" s="1"/>
  <c r="BA2823" i="64"/>
  <c r="BA2840" i="64" s="1"/>
  <c r="BA2798" i="64"/>
  <c r="BA2815" i="64" s="1"/>
  <c r="BA1945" i="64"/>
  <c r="BA1962" i="64" s="1"/>
  <c r="BA2772" i="64"/>
  <c r="BA2789" i="64" s="1"/>
  <c r="BA1891" i="64"/>
  <c r="BA1904" i="64" s="1"/>
  <c r="BA1913" i="64"/>
  <c r="BA1936" i="64" s="1"/>
  <c r="BA1846" i="64"/>
  <c r="BA2901" i="64"/>
  <c r="BA2915" i="64" s="1"/>
  <c r="BA1802" i="64"/>
  <c r="BA1837" i="64" s="1"/>
  <c r="BA2259" i="64"/>
  <c r="BA2282" i="64" s="1"/>
  <c r="BA2223" i="64"/>
  <c r="BA2250" i="64" s="1"/>
  <c r="BA1658" i="64"/>
  <c r="BA1685" i="64" s="1"/>
  <c r="BA1623" i="64"/>
  <c r="BA1650" i="64" s="1"/>
  <c r="BA2327" i="64"/>
  <c r="BA2350" i="64" s="1"/>
  <c r="BA1730" i="64"/>
  <c r="BA1757" i="64" s="1"/>
  <c r="BA2359" i="64"/>
  <c r="BA2384" i="64" s="1"/>
  <c r="BA1506" i="64"/>
  <c r="BA1519" i="64" s="1"/>
  <c r="BA1766" i="64"/>
  <c r="BA1793" i="64" s="1"/>
  <c r="BA1599" i="64"/>
  <c r="BA1614" i="64" s="1"/>
  <c r="BA2393" i="64"/>
  <c r="BA2418" i="64" s="1"/>
  <c r="BA1482" i="64"/>
  <c r="BA1497" i="64" s="1"/>
  <c r="BA1209" i="64"/>
  <c r="BA1222" i="64" s="1"/>
  <c r="BA1354" i="64"/>
  <c r="BA1330" i="64"/>
  <c r="BA1345" i="64" s="1"/>
  <c r="BA1157" i="64"/>
  <c r="BA1172" i="64" s="1"/>
  <c r="BA740" i="64"/>
  <c r="BA755" i="64" s="1"/>
  <c r="BA813" i="64"/>
  <c r="BA712" i="64"/>
  <c r="BA732" i="64" s="1"/>
  <c r="BA764" i="64"/>
  <c r="BA789" i="64"/>
  <c r="BA2026" i="64"/>
  <c r="AS1971" i="64"/>
  <c r="AS2823" i="64"/>
  <c r="AS2840" i="64" s="1"/>
  <c r="AS2849" i="64"/>
  <c r="AS2866" i="64" s="1"/>
  <c r="AS2798" i="64"/>
  <c r="AS2815" i="64" s="1"/>
  <c r="AS1945" i="64"/>
  <c r="AS1962" i="64" s="1"/>
  <c r="AS2772" i="64"/>
  <c r="AS2789" i="64" s="1"/>
  <c r="AS1913" i="64"/>
  <c r="AS1936" i="64" s="1"/>
  <c r="AS1891" i="64"/>
  <c r="AS1904" i="64" s="1"/>
  <c r="AS1846" i="64"/>
  <c r="AS2901" i="64"/>
  <c r="AS2915" i="64" s="1"/>
  <c r="AS2259" i="64"/>
  <c r="AS2282" i="64" s="1"/>
  <c r="AS2223" i="64"/>
  <c r="AS2250" i="64" s="1"/>
  <c r="AS1802" i="64"/>
  <c r="AS1837" i="64" s="1"/>
  <c r="AS2327" i="64"/>
  <c r="AS2350" i="64" s="1"/>
  <c r="AS1658" i="64"/>
  <c r="AS1685" i="64" s="1"/>
  <c r="AS1766" i="64"/>
  <c r="AS1793" i="64" s="1"/>
  <c r="AS1623" i="64"/>
  <c r="AS1650" i="64" s="1"/>
  <c r="AS2359" i="64"/>
  <c r="AS2384" i="64" s="1"/>
  <c r="AS1506" i="64"/>
  <c r="AS1519" i="64" s="1"/>
  <c r="AS1730" i="64"/>
  <c r="AS1757" i="64" s="1"/>
  <c r="AS1599" i="64"/>
  <c r="AS1614" i="64" s="1"/>
  <c r="AS2393" i="64"/>
  <c r="AS2418" i="64" s="1"/>
  <c r="AS1482" i="64"/>
  <c r="AS1497" i="64" s="1"/>
  <c r="AS1354" i="64"/>
  <c r="AS1209" i="64"/>
  <c r="AS1222" i="64" s="1"/>
  <c r="AS1330" i="64"/>
  <c r="AS1345" i="64" s="1"/>
  <c r="AS1157" i="64"/>
  <c r="AS1172" i="64" s="1"/>
  <c r="AS740" i="64"/>
  <c r="AS755" i="64" s="1"/>
  <c r="AS2002" i="64"/>
  <c r="AS2017" i="64" s="1"/>
  <c r="AS712" i="64"/>
  <c r="AS732" i="64" s="1"/>
  <c r="AS789" i="64"/>
  <c r="AS764" i="64"/>
  <c r="AS813" i="64"/>
  <c r="AS2026" i="64"/>
  <c r="AK1971" i="64"/>
  <c r="AK2823" i="64"/>
  <c r="AK2840" i="64" s="1"/>
  <c r="AK2849" i="64"/>
  <c r="AK2866" i="64" s="1"/>
  <c r="AK2798" i="64"/>
  <c r="AK2815" i="64" s="1"/>
  <c r="AK1945" i="64"/>
  <c r="AK1962" i="64" s="1"/>
  <c r="AK1891" i="64"/>
  <c r="AK1904" i="64" s="1"/>
  <c r="AK2772" i="64"/>
  <c r="AK2789" i="64" s="1"/>
  <c r="AK1913" i="64"/>
  <c r="AK1936" i="64" s="1"/>
  <c r="AK1846" i="64"/>
  <c r="AK2901" i="64"/>
  <c r="AK2915" i="64" s="1"/>
  <c r="AK2259" i="64"/>
  <c r="AK2282" i="64" s="1"/>
  <c r="AK1802" i="64"/>
  <c r="AK1837" i="64" s="1"/>
  <c r="AK2327" i="64"/>
  <c r="AK2350" i="64" s="1"/>
  <c r="AK1658" i="64"/>
  <c r="AK1685" i="64" s="1"/>
  <c r="AK1623" i="64"/>
  <c r="AK1650" i="64" s="1"/>
  <c r="AK1766" i="64"/>
  <c r="AK1793" i="64" s="1"/>
  <c r="AK2359" i="64"/>
  <c r="AK2384" i="64" s="1"/>
  <c r="AK2223" i="64"/>
  <c r="AK2250" i="64" s="1"/>
  <c r="AK1730" i="64"/>
  <c r="AK1757" i="64" s="1"/>
  <c r="AK1506" i="64"/>
  <c r="AK1519" i="64" s="1"/>
  <c r="AK2393" i="64"/>
  <c r="AK2418" i="64" s="1"/>
  <c r="AK1354" i="64"/>
  <c r="AK1599" i="64"/>
  <c r="AK1614" i="64" s="1"/>
  <c r="AK1209" i="64"/>
  <c r="AK1222" i="64" s="1"/>
  <c r="AK1482" i="64"/>
  <c r="AK1497" i="64" s="1"/>
  <c r="AK1330" i="64"/>
  <c r="AK1345" i="64" s="1"/>
  <c r="AK1157" i="64"/>
  <c r="AK1172" i="64" s="1"/>
  <c r="AK740" i="64"/>
  <c r="AK755" i="64" s="1"/>
  <c r="AK813" i="64"/>
  <c r="AK789" i="64"/>
  <c r="AK712" i="64"/>
  <c r="AK732" i="64" s="1"/>
  <c r="AK764" i="64"/>
  <c r="AK2026" i="64"/>
  <c r="AC1971" i="64"/>
  <c r="AC2849" i="64"/>
  <c r="AC2866" i="64" s="1"/>
  <c r="AC2823" i="64"/>
  <c r="AC2840" i="64" s="1"/>
  <c r="AC2798" i="64"/>
  <c r="AC2815" i="64" s="1"/>
  <c r="AC1945" i="64"/>
  <c r="AC1962" i="64" s="1"/>
  <c r="AC2772" i="64"/>
  <c r="AC2789" i="64" s="1"/>
  <c r="AC1891" i="64"/>
  <c r="AC1904" i="64" s="1"/>
  <c r="AC1913" i="64"/>
  <c r="AC1936" i="64" s="1"/>
  <c r="AC1846" i="64"/>
  <c r="AC1802" i="64"/>
  <c r="AC1837" i="64" s="1"/>
  <c r="AC2901" i="64"/>
  <c r="AC2915" i="64" s="1"/>
  <c r="AC2259" i="64"/>
  <c r="AC2282" i="64" s="1"/>
  <c r="AC2223" i="64"/>
  <c r="AC2250" i="64" s="1"/>
  <c r="AC1658" i="64"/>
  <c r="AC1685" i="64" s="1"/>
  <c r="AC1623" i="64"/>
  <c r="AC1650" i="64" s="1"/>
  <c r="AC1730" i="64"/>
  <c r="AC1757" i="64" s="1"/>
  <c r="AC2359" i="64"/>
  <c r="AC2384" i="64" s="1"/>
  <c r="AC1766" i="64"/>
  <c r="AC1793" i="64" s="1"/>
  <c r="AC1506" i="64"/>
  <c r="AC1519" i="64" s="1"/>
  <c r="AC2327" i="64"/>
  <c r="AC2350" i="64" s="1"/>
  <c r="AC2393" i="64"/>
  <c r="AC2418" i="64" s="1"/>
  <c r="AC1599" i="64"/>
  <c r="AC1614" i="64" s="1"/>
  <c r="AC1482" i="64"/>
  <c r="AC1497" i="64" s="1"/>
  <c r="AC1209" i="64"/>
  <c r="AC1222" i="64" s="1"/>
  <c r="AC1330" i="64"/>
  <c r="AC1345" i="64" s="1"/>
  <c r="AC1354" i="64"/>
  <c r="AC1157" i="64"/>
  <c r="AC1172" i="64" s="1"/>
  <c r="AC789" i="64"/>
  <c r="AC740" i="64"/>
  <c r="AC755" i="64" s="1"/>
  <c r="AC2002" i="64"/>
  <c r="AC2017" i="64" s="1"/>
  <c r="AC712" i="64"/>
  <c r="AC732" i="64" s="1"/>
  <c r="AC813" i="64"/>
  <c r="AC764" i="64"/>
  <c r="AC2026" i="64"/>
  <c r="U1971" i="64"/>
  <c r="U2823" i="64"/>
  <c r="U2840" i="64" s="1"/>
  <c r="U2849" i="64"/>
  <c r="U2866" i="64" s="1"/>
  <c r="U1945" i="64"/>
  <c r="U1962" i="64" s="1"/>
  <c r="U2772" i="64"/>
  <c r="U2789" i="64" s="1"/>
  <c r="U2798" i="64"/>
  <c r="U2815" i="64" s="1"/>
  <c r="U1913" i="64"/>
  <c r="U1936" i="64" s="1"/>
  <c r="U1891" i="64"/>
  <c r="U1904" i="64" s="1"/>
  <c r="U1846" i="64"/>
  <c r="U2259" i="64"/>
  <c r="U2282" i="64" s="1"/>
  <c r="U2901" i="64"/>
  <c r="U2915" i="64" s="1"/>
  <c r="U1802" i="64"/>
  <c r="U1837" i="64" s="1"/>
  <c r="U2223" i="64"/>
  <c r="U2250" i="64" s="1"/>
  <c r="U2327" i="64"/>
  <c r="U2350" i="64" s="1"/>
  <c r="U1623" i="64"/>
  <c r="U1650" i="64" s="1"/>
  <c r="U2359" i="64"/>
  <c r="U2384" i="64" s="1"/>
  <c r="U1506" i="64"/>
  <c r="U1519" i="64" s="1"/>
  <c r="U1766" i="64"/>
  <c r="U1793" i="64" s="1"/>
  <c r="U1730" i="64"/>
  <c r="U1757" i="64" s="1"/>
  <c r="U1658" i="64"/>
  <c r="U1685" i="64" s="1"/>
  <c r="U1599" i="64"/>
  <c r="U1614" i="64" s="1"/>
  <c r="U1209" i="64"/>
  <c r="U1222" i="64" s="1"/>
  <c r="U1354" i="64"/>
  <c r="U2393" i="64"/>
  <c r="U2418" i="64" s="1"/>
  <c r="U1330" i="64"/>
  <c r="U1345" i="64" s="1"/>
  <c r="U1157" i="64"/>
  <c r="U1172" i="64" s="1"/>
  <c r="U740" i="64"/>
  <c r="U755" i="64" s="1"/>
  <c r="U1482" i="64"/>
  <c r="U1497" i="64" s="1"/>
  <c r="U712" i="64"/>
  <c r="U732" i="64" s="1"/>
  <c r="U764" i="64"/>
  <c r="U789" i="64"/>
  <c r="U2026" i="64"/>
  <c r="CG2854" i="64"/>
  <c r="CG2828" i="64"/>
  <c r="CG1976" i="64"/>
  <c r="CG2803" i="64"/>
  <c r="CG1950" i="64"/>
  <c r="CG1967" i="64" s="1"/>
  <c r="CG1918" i="64"/>
  <c r="CG2777" i="64"/>
  <c r="CG2794" i="64" s="1"/>
  <c r="CG1896" i="64"/>
  <c r="CG1909" i="64" s="1"/>
  <c r="CG2906" i="64"/>
  <c r="CG2920" i="64" s="1"/>
  <c r="CG1851" i="64"/>
  <c r="CG1886" i="64" s="1"/>
  <c r="CG2264" i="64"/>
  <c r="CG2287" i="64" s="1"/>
  <c r="CG2332" i="64"/>
  <c r="CG2355" i="64" s="1"/>
  <c r="CG1807" i="64"/>
  <c r="CG1842" i="64" s="1"/>
  <c r="CG2228" i="64"/>
  <c r="CG2255" i="64" s="1"/>
  <c r="CG1771" i="64"/>
  <c r="CG1798" i="64" s="1"/>
  <c r="CG1735" i="64"/>
  <c r="CG1762" i="64" s="1"/>
  <c r="CG1663" i="64"/>
  <c r="CG1690" i="64" s="1"/>
  <c r="CG2364" i="64"/>
  <c r="CG2389" i="64" s="1"/>
  <c r="CG1511" i="64"/>
  <c r="CG1524" i="64" s="1"/>
  <c r="CG1359" i="64"/>
  <c r="CG2398" i="64"/>
  <c r="CG2423" i="64" s="1"/>
  <c r="CG1487" i="64"/>
  <c r="CG1628" i="64"/>
  <c r="CG1655" i="64" s="1"/>
  <c r="CG1604" i="64"/>
  <c r="CG794" i="64"/>
  <c r="CG769" i="64"/>
  <c r="CG1335" i="64"/>
  <c r="CG1350" i="64" s="1"/>
  <c r="CG1162" i="64"/>
  <c r="CG2007" i="64"/>
  <c r="CG2022" i="64" s="1"/>
  <c r="CG717" i="64"/>
  <c r="CG818" i="64"/>
  <c r="CG831" i="64" s="1"/>
  <c r="CG611" i="64"/>
  <c r="CG1214" i="64"/>
  <c r="CG1227" i="64" s="1"/>
  <c r="CG2031" i="64"/>
  <c r="CG561" i="64"/>
  <c r="CG571" i="64" s="1"/>
  <c r="BY2854" i="64"/>
  <c r="BY2828" i="64"/>
  <c r="BY1976" i="64"/>
  <c r="BY2803" i="64"/>
  <c r="BY1950" i="64"/>
  <c r="BY1967" i="64" s="1"/>
  <c r="BY1918" i="64"/>
  <c r="BY2777" i="64"/>
  <c r="BY2794" i="64" s="1"/>
  <c r="BY1896" i="64"/>
  <c r="BY1909" i="64" s="1"/>
  <c r="BY2906" i="64"/>
  <c r="BY2920" i="64" s="1"/>
  <c r="BY1851" i="64"/>
  <c r="BY1886" i="64" s="1"/>
  <c r="BY1807" i="64"/>
  <c r="BY1842" i="64" s="1"/>
  <c r="BY2332" i="64"/>
  <c r="BY2355" i="64" s="1"/>
  <c r="BY2264" i="64"/>
  <c r="BY2287" i="64" s="1"/>
  <c r="BY2228" i="64"/>
  <c r="BY2255" i="64" s="1"/>
  <c r="BY1735" i="64"/>
  <c r="BY1762" i="64" s="1"/>
  <c r="BY1663" i="64"/>
  <c r="BY1690" i="64" s="1"/>
  <c r="BY1771" i="64"/>
  <c r="BY1798" i="64" s="1"/>
  <c r="BY2364" i="64"/>
  <c r="BY2389" i="64" s="1"/>
  <c r="BY1511" i="64"/>
  <c r="BY1524" i="64" s="1"/>
  <c r="BY1359" i="64"/>
  <c r="BY1604" i="64"/>
  <c r="BY1487" i="64"/>
  <c r="BY2398" i="64"/>
  <c r="BY2423" i="64" s="1"/>
  <c r="BY1628" i="64"/>
  <c r="BY1655" i="64" s="1"/>
  <c r="BY794" i="64"/>
  <c r="BY1335" i="64"/>
  <c r="BY1350" i="64" s="1"/>
  <c r="BY769" i="64"/>
  <c r="BY1162" i="64"/>
  <c r="BY1214" i="64"/>
  <c r="BY1227" i="64" s="1"/>
  <c r="BY717" i="64"/>
  <c r="BY611" i="64"/>
  <c r="BY818" i="64"/>
  <c r="BY831" i="64" s="1"/>
  <c r="BY2007" i="64"/>
  <c r="BY2022" i="64" s="1"/>
  <c r="BY2031" i="64"/>
  <c r="BQ2854" i="64"/>
  <c r="BQ2828" i="64"/>
  <c r="BQ1976" i="64"/>
  <c r="BQ2803" i="64"/>
  <c r="BQ1950" i="64"/>
  <c r="BQ1967" i="64" s="1"/>
  <c r="BQ1918" i="64"/>
  <c r="BQ2777" i="64"/>
  <c r="BQ2794" i="64" s="1"/>
  <c r="BQ1896" i="64"/>
  <c r="BQ1909" i="64" s="1"/>
  <c r="BQ2906" i="64"/>
  <c r="BQ2920" i="64" s="1"/>
  <c r="BQ1851" i="64"/>
  <c r="BQ1886" i="64" s="1"/>
  <c r="BQ2264" i="64"/>
  <c r="BQ2287" i="64" s="1"/>
  <c r="BQ1807" i="64"/>
  <c r="BQ1842" i="64" s="1"/>
  <c r="BQ2228" i="64"/>
  <c r="BQ2255" i="64" s="1"/>
  <c r="BQ2332" i="64"/>
  <c r="BQ2355" i="64" s="1"/>
  <c r="BQ1735" i="64"/>
  <c r="BQ1762" i="64" s="1"/>
  <c r="BQ1771" i="64"/>
  <c r="BQ1798" i="64" s="1"/>
  <c r="BQ1663" i="64"/>
  <c r="BQ1690" i="64" s="1"/>
  <c r="BQ2364" i="64"/>
  <c r="BQ2389" i="64" s="1"/>
  <c r="BQ1511" i="64"/>
  <c r="BQ1524" i="64" s="1"/>
  <c r="BQ1628" i="64"/>
  <c r="BQ1655" i="64" s="1"/>
  <c r="BQ2398" i="64"/>
  <c r="BQ2423" i="64" s="1"/>
  <c r="BQ1359" i="64"/>
  <c r="BQ1604" i="64"/>
  <c r="BQ1487" i="64"/>
  <c r="BQ1335" i="64"/>
  <c r="BQ1350" i="64" s="1"/>
  <c r="BQ794" i="64"/>
  <c r="BQ769" i="64"/>
  <c r="BQ1162" i="64"/>
  <c r="BQ2007" i="64"/>
  <c r="BQ2022" i="64" s="1"/>
  <c r="BQ717" i="64"/>
  <c r="BQ1214" i="64"/>
  <c r="BQ1227" i="64" s="1"/>
  <c r="BQ611" i="64"/>
  <c r="BQ818" i="64"/>
  <c r="BQ831" i="64" s="1"/>
  <c r="BQ2031" i="64"/>
  <c r="BI2854" i="64"/>
  <c r="BI2828" i="64"/>
  <c r="BI1976" i="64"/>
  <c r="BI2803" i="64"/>
  <c r="BI1950" i="64"/>
  <c r="BI1967" i="64" s="1"/>
  <c r="BI1918" i="64"/>
  <c r="BI2777" i="64"/>
  <c r="BI2794" i="64" s="1"/>
  <c r="BI1896" i="64"/>
  <c r="BI1909" i="64" s="1"/>
  <c r="BI1807" i="64"/>
  <c r="BI1842" i="64" s="1"/>
  <c r="BI2264" i="64"/>
  <c r="BI2287" i="64" s="1"/>
  <c r="BI1851" i="64"/>
  <c r="BI1886" i="64" s="1"/>
  <c r="BI2332" i="64"/>
  <c r="BI2355" i="64" s="1"/>
  <c r="BI2906" i="64"/>
  <c r="BI2920" i="64" s="1"/>
  <c r="BI2228" i="64"/>
  <c r="BI2255" i="64" s="1"/>
  <c r="BI1735" i="64"/>
  <c r="BI1762" i="64" s="1"/>
  <c r="BI1663" i="64"/>
  <c r="BI1690" i="64" s="1"/>
  <c r="BI2364" i="64"/>
  <c r="BI2389" i="64" s="1"/>
  <c r="BI1511" i="64"/>
  <c r="BI1524" i="64" s="1"/>
  <c r="BI1771" i="64"/>
  <c r="BI1798" i="64" s="1"/>
  <c r="BI1359" i="64"/>
  <c r="BI1628" i="64"/>
  <c r="BI1655" i="64" s="1"/>
  <c r="BI1604" i="64"/>
  <c r="BI2398" i="64"/>
  <c r="BI2423" i="64" s="1"/>
  <c r="BI1487" i="64"/>
  <c r="BI794" i="64"/>
  <c r="BI769" i="64"/>
  <c r="BI1162" i="64"/>
  <c r="BI1335" i="64"/>
  <c r="BI1350" i="64" s="1"/>
  <c r="BI717" i="64"/>
  <c r="BI611" i="64"/>
  <c r="BI2007" i="64"/>
  <c r="BI2022" i="64" s="1"/>
  <c r="BI2031" i="64"/>
  <c r="BI818" i="64"/>
  <c r="BI831" i="64" s="1"/>
  <c r="BI1214" i="64"/>
  <c r="BI1227" i="64" s="1"/>
  <c r="BA2854" i="64"/>
  <c r="BA2828" i="64"/>
  <c r="BA1976" i="64"/>
  <c r="BA2803" i="64"/>
  <c r="BA1950" i="64"/>
  <c r="BA1967" i="64" s="1"/>
  <c r="BA1918" i="64"/>
  <c r="BA2777" i="64"/>
  <c r="BA2794" i="64" s="1"/>
  <c r="BA2906" i="64"/>
  <c r="BA2920" i="64" s="1"/>
  <c r="BA1896" i="64"/>
  <c r="BA1909" i="64" s="1"/>
  <c r="BA1851" i="64"/>
  <c r="BA1886" i="64" s="1"/>
  <c r="BA2332" i="64"/>
  <c r="BA2355" i="64" s="1"/>
  <c r="BA2264" i="64"/>
  <c r="BA2287" i="64" s="1"/>
  <c r="BA1807" i="64"/>
  <c r="BA1842" i="64" s="1"/>
  <c r="BA2228" i="64"/>
  <c r="BA2255" i="64" s="1"/>
  <c r="BA1735" i="64"/>
  <c r="BA1762" i="64" s="1"/>
  <c r="BA1771" i="64"/>
  <c r="BA1798" i="64" s="1"/>
  <c r="BA1663" i="64"/>
  <c r="BA1690" i="64" s="1"/>
  <c r="BA2364" i="64"/>
  <c r="BA2389" i="64" s="1"/>
  <c r="BA1511" i="64"/>
  <c r="BA1524" i="64" s="1"/>
  <c r="BA1359" i="64"/>
  <c r="BA1628" i="64"/>
  <c r="BA1655" i="64" s="1"/>
  <c r="BA2398" i="64"/>
  <c r="BA2423" i="64" s="1"/>
  <c r="BA1487" i="64"/>
  <c r="BA794" i="64"/>
  <c r="BA1604" i="64"/>
  <c r="BA769" i="64"/>
  <c r="BA1335" i="64"/>
  <c r="BA1350" i="64" s="1"/>
  <c r="BA1162" i="64"/>
  <c r="BA1214" i="64"/>
  <c r="BA1227" i="64" s="1"/>
  <c r="BA2007" i="64"/>
  <c r="BA2022" i="64" s="1"/>
  <c r="BA717" i="64"/>
  <c r="BA611" i="64"/>
  <c r="BA2031" i="64"/>
  <c r="AS2854" i="64"/>
  <c r="AS2828" i="64"/>
  <c r="AS1976" i="64"/>
  <c r="AS2803" i="64"/>
  <c r="AS1950" i="64"/>
  <c r="AS1967" i="64" s="1"/>
  <c r="AS1918" i="64"/>
  <c r="AS2777" i="64"/>
  <c r="AS2794" i="64" s="1"/>
  <c r="AS1896" i="64"/>
  <c r="AS1909" i="64" s="1"/>
  <c r="AS1807" i="64"/>
  <c r="AS1842" i="64" s="1"/>
  <c r="AS2906" i="64"/>
  <c r="AS2920" i="64" s="1"/>
  <c r="AS1851" i="64"/>
  <c r="AS1886" i="64" s="1"/>
  <c r="AS2264" i="64"/>
  <c r="AS2287" i="64" s="1"/>
  <c r="AS2228" i="64"/>
  <c r="AS2255" i="64" s="1"/>
  <c r="AS1771" i="64"/>
  <c r="AS1798" i="64" s="1"/>
  <c r="AS1735" i="64"/>
  <c r="AS1762" i="64" s="1"/>
  <c r="AS1663" i="64"/>
  <c r="AS1690" i="64" s="1"/>
  <c r="AS2332" i="64"/>
  <c r="AS2355" i="64" s="1"/>
  <c r="AS2364" i="64"/>
  <c r="AS2389" i="64" s="1"/>
  <c r="AS1511" i="64"/>
  <c r="AS1524" i="64" s="1"/>
  <c r="AS1359" i="64"/>
  <c r="AS1628" i="64"/>
  <c r="AS1655" i="64" s="1"/>
  <c r="AS1604" i="64"/>
  <c r="AS1487" i="64"/>
  <c r="AS2398" i="64"/>
  <c r="AS2423" i="64" s="1"/>
  <c r="AS794" i="64"/>
  <c r="AS1335" i="64"/>
  <c r="AS1350" i="64" s="1"/>
  <c r="AS1162" i="64"/>
  <c r="AS818" i="64"/>
  <c r="AS831" i="64" s="1"/>
  <c r="AS717" i="64"/>
  <c r="AS611" i="64"/>
  <c r="AS1214" i="64"/>
  <c r="AS1227" i="64" s="1"/>
  <c r="AS2007" i="64"/>
  <c r="AS2022" i="64" s="1"/>
  <c r="AS769" i="64"/>
  <c r="AS2031" i="64"/>
  <c r="AK2854" i="64"/>
  <c r="AK2828" i="64"/>
  <c r="AK1976" i="64"/>
  <c r="AK2803" i="64"/>
  <c r="AK1950" i="64"/>
  <c r="AK1967" i="64" s="1"/>
  <c r="AK2777" i="64"/>
  <c r="AK2794" i="64" s="1"/>
  <c r="AK1918" i="64"/>
  <c r="AK1896" i="64"/>
  <c r="AK1909" i="64" s="1"/>
  <c r="AK2906" i="64"/>
  <c r="AK2920" i="64" s="1"/>
  <c r="AK2264" i="64"/>
  <c r="AK2287" i="64" s="1"/>
  <c r="AK1807" i="64"/>
  <c r="AK1842" i="64" s="1"/>
  <c r="AK2332" i="64"/>
  <c r="AK2355" i="64" s="1"/>
  <c r="AK1851" i="64"/>
  <c r="AK1886" i="64" s="1"/>
  <c r="AK2228" i="64"/>
  <c r="AK2255" i="64" s="1"/>
  <c r="AK1735" i="64"/>
  <c r="AK1762" i="64" s="1"/>
  <c r="AK1663" i="64"/>
  <c r="AK1690" i="64" s="1"/>
  <c r="AK1771" i="64"/>
  <c r="AK1798" i="64" s="1"/>
  <c r="AK2364" i="64"/>
  <c r="AK2389" i="64" s="1"/>
  <c r="AK1511" i="64"/>
  <c r="AK1524" i="64" s="1"/>
  <c r="AK2398" i="64"/>
  <c r="AK2423" i="64" s="1"/>
  <c r="AK1359" i="64"/>
  <c r="AK1604" i="64"/>
  <c r="AK1628" i="64"/>
  <c r="AK1655" i="64" s="1"/>
  <c r="AK1487" i="64"/>
  <c r="AK1335" i="64"/>
  <c r="AK1350" i="64" s="1"/>
  <c r="AK794" i="64"/>
  <c r="AK1162" i="64"/>
  <c r="AK818" i="64"/>
  <c r="AK831" i="64" s="1"/>
  <c r="AK2007" i="64"/>
  <c r="AK2022" i="64" s="1"/>
  <c r="AK717" i="64"/>
  <c r="AK611" i="64"/>
  <c r="AK769" i="64"/>
  <c r="AK2031" i="64"/>
  <c r="AC2854" i="64"/>
  <c r="AC2828" i="64"/>
  <c r="AC1976" i="64"/>
  <c r="AC2803" i="64"/>
  <c r="AC1950" i="64"/>
  <c r="AC1967" i="64" s="1"/>
  <c r="AC1918" i="64"/>
  <c r="AC2777" i="64"/>
  <c r="AC2794" i="64" s="1"/>
  <c r="AC2906" i="64"/>
  <c r="AC2920" i="64" s="1"/>
  <c r="AC1896" i="64"/>
  <c r="AC1909" i="64" s="1"/>
  <c r="AC1807" i="64"/>
  <c r="AC1842" i="64" s="1"/>
  <c r="AC1851" i="64"/>
  <c r="AC1886" i="64" s="1"/>
  <c r="AC2264" i="64"/>
  <c r="AC2287" i="64" s="1"/>
  <c r="AC2228" i="64"/>
  <c r="AC2255" i="64" s="1"/>
  <c r="AC1735" i="64"/>
  <c r="AC1762" i="64" s="1"/>
  <c r="AC1771" i="64"/>
  <c r="AC1798" i="64" s="1"/>
  <c r="AC2332" i="64"/>
  <c r="AC2355" i="64" s="1"/>
  <c r="AC1663" i="64"/>
  <c r="AC1690" i="64" s="1"/>
  <c r="AC2364" i="64"/>
  <c r="AC2389" i="64" s="1"/>
  <c r="AC1511" i="64"/>
  <c r="AC1524" i="64" s="1"/>
  <c r="AC1359" i="64"/>
  <c r="AC1604" i="64"/>
  <c r="AC2398" i="64"/>
  <c r="AC2423" i="64" s="1"/>
  <c r="AC1628" i="64"/>
  <c r="AC1655" i="64" s="1"/>
  <c r="AC1487" i="64"/>
  <c r="AC794" i="64"/>
  <c r="AC1162" i="64"/>
  <c r="AC818" i="64"/>
  <c r="AC831" i="64" s="1"/>
  <c r="AC1214" i="64"/>
  <c r="AC1227" i="64" s="1"/>
  <c r="AC717" i="64"/>
  <c r="AC611" i="64"/>
  <c r="AC769" i="64"/>
  <c r="AC1335" i="64"/>
  <c r="AC1350" i="64" s="1"/>
  <c r="AC2007" i="64"/>
  <c r="AC2022" i="64" s="1"/>
  <c r="AC2031" i="64"/>
  <c r="U2854" i="64"/>
  <c r="U2828" i="64"/>
  <c r="U1976" i="64"/>
  <c r="U2803" i="64"/>
  <c r="U1950" i="64"/>
  <c r="U1967" i="64" s="1"/>
  <c r="U2777" i="64"/>
  <c r="U2794" i="64" s="1"/>
  <c r="U1918" i="64"/>
  <c r="U1896" i="64"/>
  <c r="U1909" i="64" s="1"/>
  <c r="U2906" i="64"/>
  <c r="U2920" i="64" s="1"/>
  <c r="U1851" i="64"/>
  <c r="U1886" i="64" s="1"/>
  <c r="U2264" i="64"/>
  <c r="U2287" i="64" s="1"/>
  <c r="U1807" i="64"/>
  <c r="U1842" i="64" s="1"/>
  <c r="U2228" i="64"/>
  <c r="U2255" i="64" s="1"/>
  <c r="U1771" i="64"/>
  <c r="U1798" i="64" s="1"/>
  <c r="U1735" i="64"/>
  <c r="U1762" i="64" s="1"/>
  <c r="U1663" i="64"/>
  <c r="U1690" i="64" s="1"/>
  <c r="U2332" i="64"/>
  <c r="U2355" i="64" s="1"/>
  <c r="U2364" i="64"/>
  <c r="U2389" i="64" s="1"/>
  <c r="U1511" i="64"/>
  <c r="U1524" i="64" s="1"/>
  <c r="U1359" i="64"/>
  <c r="U2398" i="64"/>
  <c r="U2423" i="64" s="1"/>
  <c r="U1487" i="64"/>
  <c r="U1628" i="64"/>
  <c r="U1655" i="64" s="1"/>
  <c r="U794" i="64"/>
  <c r="U1335" i="64"/>
  <c r="U1350" i="64" s="1"/>
  <c r="U1162" i="64"/>
  <c r="U1604" i="64"/>
  <c r="U2007" i="64"/>
  <c r="U2022" i="64" s="1"/>
  <c r="U717" i="64"/>
  <c r="U818" i="64"/>
  <c r="U831" i="64" s="1"/>
  <c r="U611" i="64"/>
  <c r="U769" i="64"/>
  <c r="U1214" i="64"/>
  <c r="U1227" i="64" s="1"/>
  <c r="U2031" i="64"/>
  <c r="CH1975" i="64"/>
  <c r="CH2853" i="64"/>
  <c r="CH2827" i="64"/>
  <c r="CH2802" i="64"/>
  <c r="CH1949" i="64"/>
  <c r="CH2776" i="64"/>
  <c r="CH1895" i="64"/>
  <c r="CH1806" i="64"/>
  <c r="CH1917" i="64"/>
  <c r="CH2905" i="64"/>
  <c r="CH1850" i="64"/>
  <c r="CH2331" i="64"/>
  <c r="CH1662" i="64"/>
  <c r="CH1770" i="64"/>
  <c r="CH2227" i="64"/>
  <c r="CH2363" i="64"/>
  <c r="CH2397" i="64"/>
  <c r="CH2263" i="64"/>
  <c r="CH1627" i="64"/>
  <c r="CH1510" i="64"/>
  <c r="CH1734" i="64"/>
  <c r="CH1603" i="64"/>
  <c r="CH1486" i="64"/>
  <c r="CH1501" i="64" s="1"/>
  <c r="CH1213" i="64"/>
  <c r="CH1358" i="64"/>
  <c r="CH1477" i="64" s="1"/>
  <c r="CH1161" i="64"/>
  <c r="CH2006" i="64"/>
  <c r="CH817" i="64"/>
  <c r="CH830" i="64" s="1"/>
  <c r="CH793" i="64"/>
  <c r="CH716" i="64"/>
  <c r="CH768" i="64"/>
  <c r="CH2030" i="64"/>
  <c r="CH560" i="64"/>
  <c r="CH744" i="64"/>
  <c r="BZ1975" i="64"/>
  <c r="BZ2853" i="64"/>
  <c r="BZ2827" i="64"/>
  <c r="BZ2802" i="64"/>
  <c r="BZ1949" i="64"/>
  <c r="BZ2776" i="64"/>
  <c r="BZ1917" i="64"/>
  <c r="BZ1806" i="64"/>
  <c r="BZ1895" i="64"/>
  <c r="BZ2905" i="64"/>
  <c r="BZ1850" i="64"/>
  <c r="BZ1770" i="64"/>
  <c r="BZ2227" i="64"/>
  <c r="BZ2331" i="64"/>
  <c r="BZ1662" i="64"/>
  <c r="BZ2263" i="64"/>
  <c r="BZ2363" i="64"/>
  <c r="BZ1734" i="64"/>
  <c r="BZ2397" i="64"/>
  <c r="BZ1627" i="64"/>
  <c r="BZ1603" i="64"/>
  <c r="BZ1486" i="64"/>
  <c r="BZ1501" i="64" s="1"/>
  <c r="BZ1213" i="64"/>
  <c r="BZ1510" i="64"/>
  <c r="BZ1161" i="64"/>
  <c r="BZ2006" i="64"/>
  <c r="BZ817" i="64"/>
  <c r="BZ830" i="64" s="1"/>
  <c r="BZ716" i="64"/>
  <c r="BZ1358" i="64"/>
  <c r="BZ1477" i="64" s="1"/>
  <c r="BZ768" i="64"/>
  <c r="BZ2030" i="64"/>
  <c r="BZ793" i="64"/>
  <c r="BZ560" i="64"/>
  <c r="BZ744" i="64"/>
  <c r="BR1975" i="64"/>
  <c r="BR2827" i="64"/>
  <c r="BR2853" i="64"/>
  <c r="BR2802" i="64"/>
  <c r="BR1949" i="64"/>
  <c r="BR2776" i="64"/>
  <c r="BR1917" i="64"/>
  <c r="BR1895" i="64"/>
  <c r="BR1806" i="64"/>
  <c r="BR2905" i="64"/>
  <c r="BR1850" i="64"/>
  <c r="BR2331" i="64"/>
  <c r="BR2263" i="64"/>
  <c r="BR1662" i="64"/>
  <c r="BR2227" i="64"/>
  <c r="BR1770" i="64"/>
  <c r="BR2363" i="64"/>
  <c r="BR2397" i="64"/>
  <c r="BR1734" i="64"/>
  <c r="BR1627" i="64"/>
  <c r="BR1603" i="64"/>
  <c r="BR1486" i="64"/>
  <c r="BR1501" i="64" s="1"/>
  <c r="BR1510" i="64"/>
  <c r="BR1213" i="64"/>
  <c r="BR1358" i="64"/>
  <c r="BR1477" i="64" s="1"/>
  <c r="BR1161" i="64"/>
  <c r="BR2006" i="64"/>
  <c r="BR817" i="64"/>
  <c r="BR830" i="64" s="1"/>
  <c r="BR793" i="64"/>
  <c r="BR716" i="64"/>
  <c r="BR768" i="64"/>
  <c r="BR2030" i="64"/>
  <c r="BR560" i="64"/>
  <c r="BR744" i="64"/>
  <c r="BJ1975" i="64"/>
  <c r="BJ2802" i="64"/>
  <c r="BJ2853" i="64"/>
  <c r="BJ1949" i="64"/>
  <c r="BJ2827" i="64"/>
  <c r="BJ2776" i="64"/>
  <c r="BJ1917" i="64"/>
  <c r="BJ1895" i="64"/>
  <c r="BJ1806" i="64"/>
  <c r="BJ2905" i="64"/>
  <c r="BJ1850" i="64"/>
  <c r="BJ2331" i="64"/>
  <c r="BJ1770" i="64"/>
  <c r="BJ1662" i="64"/>
  <c r="BJ2227" i="64"/>
  <c r="BJ2263" i="64"/>
  <c r="BJ1734" i="64"/>
  <c r="BJ2363" i="64"/>
  <c r="BJ2397" i="64"/>
  <c r="BJ1627" i="64"/>
  <c r="BJ1510" i="64"/>
  <c r="BJ1486" i="64"/>
  <c r="BJ1501" i="64" s="1"/>
  <c r="BJ1603" i="64"/>
  <c r="BJ1358" i="64"/>
  <c r="BJ1477" i="64" s="1"/>
  <c r="BJ1213" i="64"/>
  <c r="BJ1161" i="64"/>
  <c r="BJ2006" i="64"/>
  <c r="BJ817" i="64"/>
  <c r="BJ830" i="64" s="1"/>
  <c r="BJ716" i="64"/>
  <c r="BJ768" i="64"/>
  <c r="BJ2030" i="64"/>
  <c r="BJ793" i="64"/>
  <c r="BJ744" i="64"/>
  <c r="BB1975" i="64"/>
  <c r="BB2802" i="64"/>
  <c r="BB2853" i="64"/>
  <c r="BB2827" i="64"/>
  <c r="BB1949" i="64"/>
  <c r="BB2776" i="64"/>
  <c r="BB1917" i="64"/>
  <c r="BB1806" i="64"/>
  <c r="BB1895" i="64"/>
  <c r="BB2905" i="64"/>
  <c r="BB1850" i="64"/>
  <c r="BB1770" i="64"/>
  <c r="BB2227" i="64"/>
  <c r="BB2263" i="64"/>
  <c r="BB1662" i="64"/>
  <c r="BB2331" i="64"/>
  <c r="BB2363" i="64"/>
  <c r="BB1734" i="64"/>
  <c r="BB2397" i="64"/>
  <c r="BB1627" i="64"/>
  <c r="BB1510" i="64"/>
  <c r="BB1603" i="64"/>
  <c r="BB1486" i="64"/>
  <c r="BB1501" i="64" s="1"/>
  <c r="BB1213" i="64"/>
  <c r="BB1161" i="64"/>
  <c r="BB2006" i="64"/>
  <c r="BB1358" i="64"/>
  <c r="BB1477" i="64" s="1"/>
  <c r="BB817" i="64"/>
  <c r="BB830" i="64" s="1"/>
  <c r="BB793" i="64"/>
  <c r="BB716" i="64"/>
  <c r="BB768" i="64"/>
  <c r="BB2030" i="64"/>
  <c r="BB744" i="64"/>
  <c r="AT1975" i="64"/>
  <c r="AT2802" i="64"/>
  <c r="AT2853" i="64"/>
  <c r="AT1949" i="64"/>
  <c r="AT2827" i="64"/>
  <c r="AT2776" i="64"/>
  <c r="AT1895" i="64"/>
  <c r="AT1806" i="64"/>
  <c r="AT2905" i="64"/>
  <c r="AT1850" i="64"/>
  <c r="AT1917" i="64"/>
  <c r="AT2263" i="64"/>
  <c r="AT1662" i="64"/>
  <c r="AT1770" i="64"/>
  <c r="AT2363" i="64"/>
  <c r="AT2227" i="64"/>
  <c r="AT2397" i="64"/>
  <c r="AT2331" i="64"/>
  <c r="AT1734" i="64"/>
  <c r="AT1627" i="64"/>
  <c r="AT1603" i="64"/>
  <c r="AT1486" i="64"/>
  <c r="AT1501" i="64" s="1"/>
  <c r="AT1510" i="64"/>
  <c r="AT1213" i="64"/>
  <c r="AT1358" i="64"/>
  <c r="AT1477" i="64" s="1"/>
  <c r="AT1161" i="64"/>
  <c r="AT2006" i="64"/>
  <c r="AT817" i="64"/>
  <c r="AT830" i="64" s="1"/>
  <c r="AT716" i="64"/>
  <c r="AT768" i="64"/>
  <c r="AT2030" i="64"/>
  <c r="AT793" i="64"/>
  <c r="AT744" i="64"/>
  <c r="AL1975" i="64"/>
  <c r="AL2802" i="64"/>
  <c r="AL2853" i="64"/>
  <c r="AL1949" i="64"/>
  <c r="AL2827" i="64"/>
  <c r="AL1917" i="64"/>
  <c r="AL1806" i="64"/>
  <c r="AL2776" i="64"/>
  <c r="AL1895" i="64"/>
  <c r="AL2905" i="64"/>
  <c r="AL1850" i="64"/>
  <c r="AL2331" i="64"/>
  <c r="AL1770" i="64"/>
  <c r="AL2227" i="64"/>
  <c r="AL1662" i="64"/>
  <c r="AL2263" i="64"/>
  <c r="AL1734" i="64"/>
  <c r="AL2363" i="64"/>
  <c r="AL2397" i="64"/>
  <c r="AL1627" i="64"/>
  <c r="AL1603" i="64"/>
  <c r="AL1486" i="64"/>
  <c r="AL1501" i="64" s="1"/>
  <c r="AL1510" i="64"/>
  <c r="AL1358" i="64"/>
  <c r="AL1477" i="64" s="1"/>
  <c r="AL1213" i="64"/>
  <c r="AL1161" i="64"/>
  <c r="AL2006" i="64"/>
  <c r="AL817" i="64"/>
  <c r="AL830" i="64" s="1"/>
  <c r="AL793" i="64"/>
  <c r="AL716" i="64"/>
  <c r="AL768" i="64"/>
  <c r="AL2030" i="64"/>
  <c r="AL744" i="64"/>
  <c r="AD1975" i="64"/>
  <c r="AD2853" i="64"/>
  <c r="AD2802" i="64"/>
  <c r="AD1949" i="64"/>
  <c r="AD2827" i="64"/>
  <c r="AD1917" i="64"/>
  <c r="AD2776" i="64"/>
  <c r="AD1895" i="64"/>
  <c r="AD1806" i="64"/>
  <c r="AD2905" i="64"/>
  <c r="AD1850" i="64"/>
  <c r="AD2227" i="64"/>
  <c r="AD2263" i="64"/>
  <c r="AD1662" i="64"/>
  <c r="AD2331" i="64"/>
  <c r="AD2363" i="64"/>
  <c r="AD1734" i="64"/>
  <c r="AD2397" i="64"/>
  <c r="AD1627" i="64"/>
  <c r="AD1770" i="64"/>
  <c r="AD1510" i="64"/>
  <c r="AD1486" i="64"/>
  <c r="AD1501" i="64" s="1"/>
  <c r="AD1603" i="64"/>
  <c r="AD1213" i="64"/>
  <c r="AD1161" i="64"/>
  <c r="AD1358" i="64"/>
  <c r="AD1477" i="64" s="1"/>
  <c r="AD2006" i="64"/>
  <c r="AD817" i="64"/>
  <c r="AD830" i="64" s="1"/>
  <c r="AD716" i="64"/>
  <c r="AD768" i="64"/>
  <c r="AD2030" i="64"/>
  <c r="AD793" i="64"/>
  <c r="AD744" i="64"/>
  <c r="V1975" i="64"/>
  <c r="V2802" i="64"/>
  <c r="V2853" i="64"/>
  <c r="V1949" i="64"/>
  <c r="V2776" i="64"/>
  <c r="V1917" i="64"/>
  <c r="V2827" i="64"/>
  <c r="V1806" i="64"/>
  <c r="V1895" i="64"/>
  <c r="V2905" i="64"/>
  <c r="V1850" i="64"/>
  <c r="V2331" i="64"/>
  <c r="V1662" i="64"/>
  <c r="V2227" i="64"/>
  <c r="V1770" i="64"/>
  <c r="V2363" i="64"/>
  <c r="V2397" i="64"/>
  <c r="V1627" i="64"/>
  <c r="V2263" i="64"/>
  <c r="V1510" i="64"/>
  <c r="V1603" i="64"/>
  <c r="V1486" i="64"/>
  <c r="V1501" i="64" s="1"/>
  <c r="V1213" i="64"/>
  <c r="V1358" i="64"/>
  <c r="V1477" i="64" s="1"/>
  <c r="V1161" i="64"/>
  <c r="V2006" i="64"/>
  <c r="V1734" i="64"/>
  <c r="V817" i="64"/>
  <c r="V830" i="64" s="1"/>
  <c r="V793" i="64"/>
  <c r="V716" i="64"/>
  <c r="V768" i="64"/>
  <c r="V2030" i="64"/>
  <c r="V744" i="64"/>
  <c r="CI1972" i="64"/>
  <c r="CI1994" i="64" s="1"/>
  <c r="CI2850" i="64"/>
  <c r="CI2867" i="64" s="1"/>
  <c r="CI2799" i="64"/>
  <c r="CI2816" i="64" s="1"/>
  <c r="CI1946" i="64"/>
  <c r="CI1963" i="64" s="1"/>
  <c r="CI2824" i="64"/>
  <c r="CI2841" i="64" s="1"/>
  <c r="CI1914" i="64"/>
  <c r="CI1937" i="64" s="1"/>
  <c r="CI2773" i="64"/>
  <c r="CI2790" i="64" s="1"/>
  <c r="CI1892" i="64"/>
  <c r="CI1905" i="64" s="1"/>
  <c r="CI1803" i="64"/>
  <c r="CI1838" i="64" s="1"/>
  <c r="CI2902" i="64"/>
  <c r="CI2916" i="64" s="1"/>
  <c r="CI1847" i="64"/>
  <c r="CI1882" i="64" s="1"/>
  <c r="CI2224" i="64"/>
  <c r="CI2251" i="64" s="1"/>
  <c r="CI1659" i="64"/>
  <c r="CI1686" i="64" s="1"/>
  <c r="CI2260" i="64"/>
  <c r="CI2283" i="64" s="1"/>
  <c r="CI1767" i="64"/>
  <c r="CI1794" i="64" s="1"/>
  <c r="CI2360" i="64"/>
  <c r="CI2385" i="64" s="1"/>
  <c r="CI2328" i="64"/>
  <c r="CI2351" i="64" s="1"/>
  <c r="CI1731" i="64"/>
  <c r="CI1758" i="64" s="1"/>
  <c r="CI2394" i="64"/>
  <c r="CI2419" i="64" s="1"/>
  <c r="CI1624" i="64"/>
  <c r="CI1651" i="64" s="1"/>
  <c r="CI1600" i="64"/>
  <c r="CI1483" i="64"/>
  <c r="CI1498" i="64" s="1"/>
  <c r="CI1355" i="64"/>
  <c r="CI1210" i="64"/>
  <c r="CI1223" i="64" s="1"/>
  <c r="CI1331" i="64"/>
  <c r="CI1346" i="64" s="1"/>
  <c r="CI1158" i="64"/>
  <c r="CI1173" i="64" s="1"/>
  <c r="CI2003" i="64"/>
  <c r="CI2018" i="64" s="1"/>
  <c r="CI814" i="64"/>
  <c r="CI827" i="64" s="1"/>
  <c r="CI713" i="64"/>
  <c r="CI765" i="64"/>
  <c r="CI2027" i="64"/>
  <c r="CI2042" i="64" s="1"/>
  <c r="CI1507" i="64"/>
  <c r="CI1520" i="64" s="1"/>
  <c r="CI790" i="64"/>
  <c r="CI741" i="64"/>
  <c r="CA1972" i="64"/>
  <c r="CA1994" i="64" s="1"/>
  <c r="CA2799" i="64"/>
  <c r="CA2816" i="64" s="1"/>
  <c r="CA2850" i="64"/>
  <c r="CA2867" i="64" s="1"/>
  <c r="CA1946" i="64"/>
  <c r="CA1963" i="64" s="1"/>
  <c r="CA2773" i="64"/>
  <c r="CA2790" i="64" s="1"/>
  <c r="CA2824" i="64"/>
  <c r="CA2841" i="64" s="1"/>
  <c r="CA1892" i="64"/>
  <c r="CA1905" i="64" s="1"/>
  <c r="CA1914" i="64"/>
  <c r="CA1937" i="64" s="1"/>
  <c r="CA1803" i="64"/>
  <c r="CA1838" i="64" s="1"/>
  <c r="CA2902" i="64"/>
  <c r="CA2916" i="64" s="1"/>
  <c r="CA1847" i="64"/>
  <c r="CA1882" i="64" s="1"/>
  <c r="CA2328" i="64"/>
  <c r="CA2351" i="64" s="1"/>
  <c r="CA2260" i="64"/>
  <c r="CA2283" i="64" s="1"/>
  <c r="CA1659" i="64"/>
  <c r="CA1686" i="64" s="1"/>
  <c r="CA1767" i="64"/>
  <c r="CA1794" i="64" s="1"/>
  <c r="CA2360" i="64"/>
  <c r="CA2385" i="64" s="1"/>
  <c r="CA2224" i="64"/>
  <c r="CA2251" i="64" s="1"/>
  <c r="CA2394" i="64"/>
  <c r="CA2419" i="64" s="1"/>
  <c r="CA1731" i="64"/>
  <c r="CA1758" i="64" s="1"/>
  <c r="CA1624" i="64"/>
  <c r="CA1651" i="64" s="1"/>
  <c r="CA1600" i="64"/>
  <c r="CA1483" i="64"/>
  <c r="CA1498" i="64" s="1"/>
  <c r="CA1507" i="64"/>
  <c r="CA1520" i="64" s="1"/>
  <c r="CA1210" i="64"/>
  <c r="CA1223" i="64" s="1"/>
  <c r="CA1331" i="64"/>
  <c r="CA1346" i="64" s="1"/>
  <c r="CA1158" i="64"/>
  <c r="CA1173" i="64" s="1"/>
  <c r="CA1355" i="64"/>
  <c r="CA2003" i="64"/>
  <c r="CA2018" i="64" s="1"/>
  <c r="CA814" i="64"/>
  <c r="CA827" i="64" s="1"/>
  <c r="CA713" i="64"/>
  <c r="CA790" i="64"/>
  <c r="CA765" i="64"/>
  <c r="CA2027" i="64"/>
  <c r="CA2042" i="64" s="1"/>
  <c r="CA741" i="64"/>
  <c r="BS1972" i="64"/>
  <c r="BS1994" i="64" s="1"/>
  <c r="BS2799" i="64"/>
  <c r="BS2816" i="64" s="1"/>
  <c r="BS2850" i="64"/>
  <c r="BS2867" i="64" s="1"/>
  <c r="BS2824" i="64"/>
  <c r="BS2841" i="64" s="1"/>
  <c r="BS1946" i="64"/>
  <c r="BS1963" i="64" s="1"/>
  <c r="BS2773" i="64"/>
  <c r="BS2790" i="64" s="1"/>
  <c r="BS1914" i="64"/>
  <c r="BS1937" i="64" s="1"/>
  <c r="BS1803" i="64"/>
  <c r="BS1838" i="64" s="1"/>
  <c r="BS1892" i="64"/>
  <c r="BS1905" i="64" s="1"/>
  <c r="BS2902" i="64"/>
  <c r="BS2916" i="64" s="1"/>
  <c r="BS1847" i="64"/>
  <c r="BS1882" i="64" s="1"/>
  <c r="BS1659" i="64"/>
  <c r="BS1686" i="64" s="1"/>
  <c r="BS2224" i="64"/>
  <c r="BS2251" i="64" s="1"/>
  <c r="BS1767" i="64"/>
  <c r="BS1794" i="64" s="1"/>
  <c r="BS1731" i="64"/>
  <c r="BS1758" i="64" s="1"/>
  <c r="BS2360" i="64"/>
  <c r="BS2385" i="64" s="1"/>
  <c r="BS2260" i="64"/>
  <c r="BS2283" i="64" s="1"/>
  <c r="BS2394" i="64"/>
  <c r="BS2419" i="64" s="1"/>
  <c r="BS2328" i="64"/>
  <c r="BS2351" i="64" s="1"/>
  <c r="BS1624" i="64"/>
  <c r="BS1651" i="64" s="1"/>
  <c r="BS1507" i="64"/>
  <c r="BS1520" i="64" s="1"/>
  <c r="BS1483" i="64"/>
  <c r="BS1498" i="64" s="1"/>
  <c r="BS1600" i="64"/>
  <c r="BS1210" i="64"/>
  <c r="BS1223" i="64" s="1"/>
  <c r="BS1355" i="64"/>
  <c r="BS1331" i="64"/>
  <c r="BS1346" i="64" s="1"/>
  <c r="BS1158" i="64"/>
  <c r="BS1173" i="64" s="1"/>
  <c r="BS2003" i="64"/>
  <c r="BS2018" i="64" s="1"/>
  <c r="BS814" i="64"/>
  <c r="BS827" i="64" s="1"/>
  <c r="BS713" i="64"/>
  <c r="BS765" i="64"/>
  <c r="BS2027" i="64"/>
  <c r="BS2042" i="64" s="1"/>
  <c r="BS790" i="64"/>
  <c r="BS741" i="64"/>
  <c r="BK1972" i="64"/>
  <c r="BK1994" i="64" s="1"/>
  <c r="BK2850" i="64"/>
  <c r="BK2867" i="64" s="1"/>
  <c r="BK2799" i="64"/>
  <c r="BK2816" i="64" s="1"/>
  <c r="BK1946" i="64"/>
  <c r="BK1963" i="64" s="1"/>
  <c r="BK2824" i="64"/>
  <c r="BK2841" i="64" s="1"/>
  <c r="BK2773" i="64"/>
  <c r="BK2790" i="64" s="1"/>
  <c r="BK1914" i="64"/>
  <c r="BK1937" i="64" s="1"/>
  <c r="BK1892" i="64"/>
  <c r="BK1905" i="64" s="1"/>
  <c r="BK1803" i="64"/>
  <c r="BK1838" i="64" s="1"/>
  <c r="BK2902" i="64"/>
  <c r="BK2916" i="64" s="1"/>
  <c r="BK1847" i="64"/>
  <c r="BK1882" i="64" s="1"/>
  <c r="BK2224" i="64"/>
  <c r="BK2251" i="64" s="1"/>
  <c r="BK2328" i="64"/>
  <c r="BK2351" i="64" s="1"/>
  <c r="BK1659" i="64"/>
  <c r="BK1686" i="64" s="1"/>
  <c r="BK2260" i="64"/>
  <c r="BK2283" i="64" s="1"/>
  <c r="BK1767" i="64"/>
  <c r="BK1794" i="64" s="1"/>
  <c r="BK2360" i="64"/>
  <c r="BK2385" i="64" s="1"/>
  <c r="BK1731" i="64"/>
  <c r="BK1758" i="64" s="1"/>
  <c r="BK2394" i="64"/>
  <c r="BK2419" i="64" s="1"/>
  <c r="BK1624" i="64"/>
  <c r="BK1651" i="64" s="1"/>
  <c r="BK1507" i="64"/>
  <c r="BK1520" i="64" s="1"/>
  <c r="BK1483" i="64"/>
  <c r="BK1498" i="64" s="1"/>
  <c r="BK1600" i="64"/>
  <c r="BK1210" i="64"/>
  <c r="BK1223" i="64" s="1"/>
  <c r="BK1331" i="64"/>
  <c r="BK1346" i="64" s="1"/>
  <c r="BK1158" i="64"/>
  <c r="BK1173" i="64" s="1"/>
  <c r="BK2003" i="64"/>
  <c r="BK2018" i="64" s="1"/>
  <c r="BK814" i="64"/>
  <c r="BK827" i="64" s="1"/>
  <c r="BK713" i="64"/>
  <c r="BK790" i="64"/>
  <c r="BK1355" i="64"/>
  <c r="BK765" i="64"/>
  <c r="BK2027" i="64"/>
  <c r="BK2042" i="64" s="1"/>
  <c r="BK741" i="64"/>
  <c r="BC1972" i="64"/>
  <c r="BC1994" i="64" s="1"/>
  <c r="BC2799" i="64"/>
  <c r="BC2816" i="64" s="1"/>
  <c r="BC2850" i="64"/>
  <c r="BC2867" i="64" s="1"/>
  <c r="BC1946" i="64"/>
  <c r="BC1963" i="64" s="1"/>
  <c r="BC2773" i="64"/>
  <c r="BC2790" i="64" s="1"/>
  <c r="BC1914" i="64"/>
  <c r="BC1937" i="64" s="1"/>
  <c r="BC2824" i="64"/>
  <c r="BC2841" i="64" s="1"/>
  <c r="BC1803" i="64"/>
  <c r="BC1838" i="64" s="1"/>
  <c r="BC2902" i="64"/>
  <c r="BC2916" i="64" s="1"/>
  <c r="BC1847" i="64"/>
  <c r="BC1882" i="64" s="1"/>
  <c r="BC1892" i="64"/>
  <c r="BC1905" i="64" s="1"/>
  <c r="BC2260" i="64"/>
  <c r="BC2283" i="64" s="1"/>
  <c r="BC1659" i="64"/>
  <c r="BC1686" i="64" s="1"/>
  <c r="BC1767" i="64"/>
  <c r="BC1794" i="64" s="1"/>
  <c r="BC2360" i="64"/>
  <c r="BC2385" i="64" s="1"/>
  <c r="BC2394" i="64"/>
  <c r="BC2419" i="64" s="1"/>
  <c r="BC2224" i="64"/>
  <c r="BC2251" i="64" s="1"/>
  <c r="BC1624" i="64"/>
  <c r="BC1651" i="64" s="1"/>
  <c r="BC1731" i="64"/>
  <c r="BC1758" i="64" s="1"/>
  <c r="BC2328" i="64"/>
  <c r="BC2351" i="64" s="1"/>
  <c r="BC1600" i="64"/>
  <c r="BC1483" i="64"/>
  <c r="BC1498" i="64" s="1"/>
  <c r="BC1210" i="64"/>
  <c r="BC1223" i="64" s="1"/>
  <c r="BC1331" i="64"/>
  <c r="BC1346" i="64" s="1"/>
  <c r="BC1158" i="64"/>
  <c r="BC1173" i="64" s="1"/>
  <c r="BC1507" i="64"/>
  <c r="BC1520" i="64" s="1"/>
  <c r="BC1355" i="64"/>
  <c r="BC2003" i="64"/>
  <c r="BC2018" i="64" s="1"/>
  <c r="BC814" i="64"/>
  <c r="BC827" i="64" s="1"/>
  <c r="BC713" i="64"/>
  <c r="BC765" i="64"/>
  <c r="BC2027" i="64"/>
  <c r="BC2042" i="64" s="1"/>
  <c r="BC790" i="64"/>
  <c r="BC741" i="64"/>
  <c r="AU1972" i="64"/>
  <c r="AU1994" i="64" s="1"/>
  <c r="AU2799" i="64"/>
  <c r="AU2816" i="64" s="1"/>
  <c r="AU1946" i="64"/>
  <c r="AU1963" i="64" s="1"/>
  <c r="AU2850" i="64"/>
  <c r="AU2867" i="64" s="1"/>
  <c r="AU2824" i="64"/>
  <c r="AU2841" i="64" s="1"/>
  <c r="AU2773" i="64"/>
  <c r="AU2790" i="64" s="1"/>
  <c r="AU1914" i="64"/>
  <c r="AU1937" i="64" s="1"/>
  <c r="AU1892" i="64"/>
  <c r="AU1905" i="64" s="1"/>
  <c r="AU1803" i="64"/>
  <c r="AU1838" i="64" s="1"/>
  <c r="AU2902" i="64"/>
  <c r="AU2916" i="64" s="1"/>
  <c r="AU1847" i="64"/>
  <c r="AU1882" i="64" s="1"/>
  <c r="AU2328" i="64"/>
  <c r="AU2351" i="64" s="1"/>
  <c r="AU2224" i="64"/>
  <c r="AU2251" i="64" s="1"/>
  <c r="AU1659" i="64"/>
  <c r="AU1686" i="64" s="1"/>
  <c r="AU1767" i="64"/>
  <c r="AU1794" i="64" s="1"/>
  <c r="AU2360" i="64"/>
  <c r="AU2385" i="64" s="1"/>
  <c r="AU1731" i="64"/>
  <c r="AU1758" i="64" s="1"/>
  <c r="AU2394" i="64"/>
  <c r="AU2419" i="64" s="1"/>
  <c r="AU1624" i="64"/>
  <c r="AU1651" i="64" s="1"/>
  <c r="AU1600" i="64"/>
  <c r="AU2260" i="64"/>
  <c r="AU2283" i="64" s="1"/>
  <c r="AU1483" i="64"/>
  <c r="AU1498" i="64" s="1"/>
  <c r="AU1507" i="64"/>
  <c r="AU1520" i="64" s="1"/>
  <c r="AU1210" i="64"/>
  <c r="AU1223" i="64" s="1"/>
  <c r="AU1355" i="64"/>
  <c r="AU1331" i="64"/>
  <c r="AU1346" i="64" s="1"/>
  <c r="AU1158" i="64"/>
  <c r="AU1173" i="64" s="1"/>
  <c r="AU2003" i="64"/>
  <c r="AU2018" i="64" s="1"/>
  <c r="AU814" i="64"/>
  <c r="AU827" i="64" s="1"/>
  <c r="AU713" i="64"/>
  <c r="AU790" i="64"/>
  <c r="AU765" i="64"/>
  <c r="AU2027" i="64"/>
  <c r="AU2042" i="64" s="1"/>
  <c r="AU741" i="64"/>
  <c r="AM1972" i="64"/>
  <c r="AM1994" i="64" s="1"/>
  <c r="AM2850" i="64"/>
  <c r="AM2867" i="64" s="1"/>
  <c r="AM2799" i="64"/>
  <c r="AM2816" i="64" s="1"/>
  <c r="AM1946" i="64"/>
  <c r="AM1963" i="64" s="1"/>
  <c r="AM2773" i="64"/>
  <c r="AM2790" i="64" s="1"/>
  <c r="AM1914" i="64"/>
  <c r="AM1937" i="64" s="1"/>
  <c r="AM2824" i="64"/>
  <c r="AM2841" i="64" s="1"/>
  <c r="AM1892" i="64"/>
  <c r="AM1905" i="64" s="1"/>
  <c r="AM1803" i="64"/>
  <c r="AM1838" i="64" s="1"/>
  <c r="AM2902" i="64"/>
  <c r="AM2916" i="64" s="1"/>
  <c r="AM1847" i="64"/>
  <c r="AM1882" i="64" s="1"/>
  <c r="AM2224" i="64"/>
  <c r="AM2251" i="64" s="1"/>
  <c r="AM2260" i="64"/>
  <c r="AM2283" i="64" s="1"/>
  <c r="AM1659" i="64"/>
  <c r="AM1686" i="64" s="1"/>
  <c r="AM1767" i="64"/>
  <c r="AM1794" i="64" s="1"/>
  <c r="AM2328" i="64"/>
  <c r="AM2351" i="64" s="1"/>
  <c r="AM2360" i="64"/>
  <c r="AM2385" i="64" s="1"/>
  <c r="AM2394" i="64"/>
  <c r="AM2419" i="64" s="1"/>
  <c r="AM1731" i="64"/>
  <c r="AM1758" i="64" s="1"/>
  <c r="AM1624" i="64"/>
  <c r="AM1651" i="64" s="1"/>
  <c r="AM1507" i="64"/>
  <c r="AM1520" i="64" s="1"/>
  <c r="AM1483" i="64"/>
  <c r="AM1498" i="64" s="1"/>
  <c r="AM1355" i="64"/>
  <c r="AM1210" i="64"/>
  <c r="AM1223" i="64" s="1"/>
  <c r="AM1600" i="64"/>
  <c r="AM1331" i="64"/>
  <c r="AM1346" i="64" s="1"/>
  <c r="AM1158" i="64"/>
  <c r="AM1173" i="64" s="1"/>
  <c r="AM2003" i="64"/>
  <c r="AM2018" i="64" s="1"/>
  <c r="AM814" i="64"/>
  <c r="AM827" i="64" s="1"/>
  <c r="AM790" i="64"/>
  <c r="AM713" i="64"/>
  <c r="AM765" i="64"/>
  <c r="AM2027" i="64"/>
  <c r="AM2042" i="64" s="1"/>
  <c r="AM741" i="64"/>
  <c r="AE1972" i="64"/>
  <c r="AE1994" i="64" s="1"/>
  <c r="AE2799" i="64"/>
  <c r="AE2816" i="64" s="1"/>
  <c r="AE2850" i="64"/>
  <c r="AE2867" i="64" s="1"/>
  <c r="AE1946" i="64"/>
  <c r="AE1963" i="64" s="1"/>
  <c r="AE2824" i="64"/>
  <c r="AE2841" i="64" s="1"/>
  <c r="AE2773" i="64"/>
  <c r="AE2790" i="64" s="1"/>
  <c r="AE1914" i="64"/>
  <c r="AE1937" i="64" s="1"/>
  <c r="AE1803" i="64"/>
  <c r="AE1838" i="64" s="1"/>
  <c r="AE1892" i="64"/>
  <c r="AE1905" i="64" s="1"/>
  <c r="AE2902" i="64"/>
  <c r="AE2916" i="64" s="1"/>
  <c r="AE1847" i="64"/>
  <c r="AE1882" i="64" s="1"/>
  <c r="AE2260" i="64"/>
  <c r="AE2283" i="64" s="1"/>
  <c r="AE2328" i="64"/>
  <c r="AE2351" i="64" s="1"/>
  <c r="AE1659" i="64"/>
  <c r="AE1686" i="64" s="1"/>
  <c r="AE2224" i="64"/>
  <c r="AE2251" i="64" s="1"/>
  <c r="AE1767" i="64"/>
  <c r="AE1794" i="64" s="1"/>
  <c r="AE2360" i="64"/>
  <c r="AE2385" i="64" s="1"/>
  <c r="AE1731" i="64"/>
  <c r="AE1758" i="64" s="1"/>
  <c r="AE2394" i="64"/>
  <c r="AE2419" i="64" s="1"/>
  <c r="AE1624" i="64"/>
  <c r="AE1651" i="64" s="1"/>
  <c r="AE1507" i="64"/>
  <c r="AE1520" i="64" s="1"/>
  <c r="AE1483" i="64"/>
  <c r="AE1498" i="64" s="1"/>
  <c r="AE1600" i="64"/>
  <c r="AE1210" i="64"/>
  <c r="AE1223" i="64" s="1"/>
  <c r="AE1331" i="64"/>
  <c r="AE1346" i="64" s="1"/>
  <c r="AE1158" i="64"/>
  <c r="AE1173" i="64" s="1"/>
  <c r="AE2003" i="64"/>
  <c r="AE2018" i="64" s="1"/>
  <c r="AE814" i="64"/>
  <c r="AE827" i="64" s="1"/>
  <c r="AE713" i="64"/>
  <c r="AE765" i="64"/>
  <c r="AE790" i="64"/>
  <c r="AE1355" i="64"/>
  <c r="AE741" i="64"/>
  <c r="W1972" i="64"/>
  <c r="W1994" i="64" s="1"/>
  <c r="W2850" i="64"/>
  <c r="W2867" i="64" s="1"/>
  <c r="W2799" i="64"/>
  <c r="W2816" i="64" s="1"/>
  <c r="W2824" i="64"/>
  <c r="W2841" i="64" s="1"/>
  <c r="W1946" i="64"/>
  <c r="W1914" i="64"/>
  <c r="W1937" i="64" s="1"/>
  <c r="W2773" i="64"/>
  <c r="W2790" i="64" s="1"/>
  <c r="W1892" i="64"/>
  <c r="W1905" i="64" s="1"/>
  <c r="W1803" i="64"/>
  <c r="W1838" i="64" s="1"/>
  <c r="W2902" i="64"/>
  <c r="W2916" i="64" s="1"/>
  <c r="W1847" i="64"/>
  <c r="W1882" i="64" s="1"/>
  <c r="W2224" i="64"/>
  <c r="W2251" i="64" s="1"/>
  <c r="W1659" i="64"/>
  <c r="W1686" i="64" s="1"/>
  <c r="W2260" i="64"/>
  <c r="W2283" i="64" s="1"/>
  <c r="W1767" i="64"/>
  <c r="W1794" i="64" s="1"/>
  <c r="W2360" i="64"/>
  <c r="W2385" i="64" s="1"/>
  <c r="W2328" i="64"/>
  <c r="W2351" i="64" s="1"/>
  <c r="W2394" i="64"/>
  <c r="W2419" i="64" s="1"/>
  <c r="W1624" i="64"/>
  <c r="W1651" i="64" s="1"/>
  <c r="W1600" i="64"/>
  <c r="W1731" i="64"/>
  <c r="W1758" i="64" s="1"/>
  <c r="W1483" i="64"/>
  <c r="W1498" i="64" s="1"/>
  <c r="W1210" i="64"/>
  <c r="W1223" i="64" s="1"/>
  <c r="W1507" i="64"/>
  <c r="W1520" i="64" s="1"/>
  <c r="W1331" i="64"/>
  <c r="W1346" i="64" s="1"/>
  <c r="W1158" i="64"/>
  <c r="W1173" i="64" s="1"/>
  <c r="W1355" i="64"/>
  <c r="W2003" i="64"/>
  <c r="W2018" i="64" s="1"/>
  <c r="W814" i="64"/>
  <c r="W827" i="64" s="1"/>
  <c r="W713" i="64"/>
  <c r="W790" i="64"/>
  <c r="W765" i="64"/>
  <c r="W741" i="64"/>
  <c r="Z547" i="64"/>
  <c r="AQ556" i="64"/>
  <c r="BG556" i="64"/>
  <c r="BO556" i="64"/>
  <c r="BW556" i="64"/>
  <c r="CE556" i="64"/>
  <c r="AI557" i="64"/>
  <c r="AQ557" i="64"/>
  <c r="AY557" i="64"/>
  <c r="BG557" i="64"/>
  <c r="BO557" i="64"/>
  <c r="BW557" i="64"/>
  <c r="CE557" i="64"/>
  <c r="Z560" i="64"/>
  <c r="AH560" i="64"/>
  <c r="AP560" i="64"/>
  <c r="AX560" i="64"/>
  <c r="BF560" i="64"/>
  <c r="BN560" i="64"/>
  <c r="BW560" i="64"/>
  <c r="Y561" i="64"/>
  <c r="Y571" i="64" s="1"/>
  <c r="AI561" i="64"/>
  <c r="AI571" i="64" s="1"/>
  <c r="AS561" i="64"/>
  <c r="AS571" i="64" s="1"/>
  <c r="BE561" i="64"/>
  <c r="BE571" i="64" s="1"/>
  <c r="BO561" i="64"/>
  <c r="BO571" i="64" s="1"/>
  <c r="BY561" i="64"/>
  <c r="BY571" i="64" s="1"/>
  <c r="AC606" i="64"/>
  <c r="AO606" i="64"/>
  <c r="BC606" i="64"/>
  <c r="CB606" i="64"/>
  <c r="U607" i="64"/>
  <c r="U630" i="64" s="1"/>
  <c r="AG607" i="64"/>
  <c r="AG630" i="64" s="1"/>
  <c r="AU607" i="64"/>
  <c r="AU630" i="64" s="1"/>
  <c r="BT607" i="64"/>
  <c r="BT630" i="64" s="1"/>
  <c r="CG607" i="64"/>
  <c r="CG630" i="64" s="1"/>
  <c r="W610" i="64"/>
  <c r="AJ610" i="64"/>
  <c r="AV610" i="64"/>
  <c r="BJ610" i="64"/>
  <c r="BU610" i="64"/>
  <c r="CI610" i="64"/>
  <c r="AB611" i="64"/>
  <c r="AN611" i="64"/>
  <c r="BB611" i="64"/>
  <c r="BM611" i="64"/>
  <c r="CA611" i="64"/>
  <c r="AE2026" i="64"/>
  <c r="AQ2026" i="64"/>
  <c r="BE2026" i="64"/>
  <c r="AE2027" i="64"/>
  <c r="AE2042" i="64" s="1"/>
  <c r="BH2027" i="64"/>
  <c r="BH2042" i="64" s="1"/>
  <c r="CE2030" i="64"/>
  <c r="BW2031" i="64"/>
  <c r="BE712" i="64"/>
  <c r="BE732" i="64" s="1"/>
  <c r="AW713" i="64"/>
  <c r="AF716" i="64"/>
  <c r="X717" i="64"/>
  <c r="CJ717" i="64"/>
  <c r="BJ740" i="64"/>
  <c r="BJ755" i="64" s="1"/>
  <c r="BB741" i="64"/>
  <c r="AC745" i="64"/>
  <c r="AX768" i="64"/>
  <c r="AP769" i="64"/>
  <c r="AD789" i="64"/>
  <c r="CJ793" i="64"/>
  <c r="AK2002" i="64"/>
  <c r="AK2017" i="64" s="1"/>
  <c r="BG2007" i="64"/>
  <c r="BG2022" i="64" s="1"/>
  <c r="BL1161" i="64"/>
  <c r="U813" i="64"/>
  <c r="BA818" i="64"/>
  <c r="BA831" i="64" s="1"/>
  <c r="CI1971" i="64"/>
  <c r="CI2798" i="64"/>
  <c r="CI2815" i="64" s="1"/>
  <c r="CI2849" i="64"/>
  <c r="CI2866" i="64" s="1"/>
  <c r="CI1945" i="64"/>
  <c r="CI1962" i="64" s="1"/>
  <c r="CI2772" i="64"/>
  <c r="CI2789" i="64" s="1"/>
  <c r="CI2823" i="64"/>
  <c r="CI2840" i="64" s="1"/>
  <c r="CI1891" i="64"/>
  <c r="CI1904" i="64" s="1"/>
  <c r="CI1802" i="64"/>
  <c r="CI1837" i="64" s="1"/>
  <c r="CI1913" i="64"/>
  <c r="CI1936" i="64" s="1"/>
  <c r="CI2901" i="64"/>
  <c r="CI2915" i="64" s="1"/>
  <c r="CI1846" i="64"/>
  <c r="CI2327" i="64"/>
  <c r="CI2350" i="64" s="1"/>
  <c r="CI2259" i="64"/>
  <c r="CI2282" i="64" s="1"/>
  <c r="CI1658" i="64"/>
  <c r="CI1685" i="64" s="1"/>
  <c r="CI1766" i="64"/>
  <c r="CI1793" i="64" s="1"/>
  <c r="CI2359" i="64"/>
  <c r="CI2384" i="64" s="1"/>
  <c r="CI1730" i="64"/>
  <c r="CI1757" i="64" s="1"/>
  <c r="CI2393" i="64"/>
  <c r="CI2418" i="64" s="1"/>
  <c r="CI2223" i="64"/>
  <c r="CI2250" i="64" s="1"/>
  <c r="CI1623" i="64"/>
  <c r="CI1650" i="64" s="1"/>
  <c r="CI1599" i="64"/>
  <c r="CI1614" i="64" s="1"/>
  <c r="CI1482" i="64"/>
  <c r="CI1497" i="64" s="1"/>
  <c r="CI1506" i="64"/>
  <c r="CI1519" i="64" s="1"/>
  <c r="CI1209" i="64"/>
  <c r="CI1222" i="64" s="1"/>
  <c r="CI1354" i="64"/>
  <c r="CI1330" i="64"/>
  <c r="CI1345" i="64" s="1"/>
  <c r="CI1157" i="64"/>
  <c r="CI1172" i="64" s="1"/>
  <c r="CI2002" i="64"/>
  <c r="CI2017" i="64" s="1"/>
  <c r="CI813" i="64"/>
  <c r="CI712" i="64"/>
  <c r="CI732" i="64" s="1"/>
  <c r="CI764" i="64"/>
  <c r="CI740" i="64"/>
  <c r="CI755" i="64" s="1"/>
  <c r="AU1971" i="64"/>
  <c r="AU2849" i="64"/>
  <c r="AU2866" i="64" s="1"/>
  <c r="AU2798" i="64"/>
  <c r="AU2815" i="64" s="1"/>
  <c r="AU2772" i="64"/>
  <c r="AU2789" i="64" s="1"/>
  <c r="AU2823" i="64"/>
  <c r="AU2840" i="64" s="1"/>
  <c r="AU1945" i="64"/>
  <c r="AU1962" i="64" s="1"/>
  <c r="AU1913" i="64"/>
  <c r="AU1936" i="64" s="1"/>
  <c r="AU1891" i="64"/>
  <c r="AU1904" i="64" s="1"/>
  <c r="AU1802" i="64"/>
  <c r="AU1837" i="64" s="1"/>
  <c r="AU2901" i="64"/>
  <c r="AU2915" i="64" s="1"/>
  <c r="AU1846" i="64"/>
  <c r="AU2223" i="64"/>
  <c r="AU2250" i="64" s="1"/>
  <c r="AU2327" i="64"/>
  <c r="AU2350" i="64" s="1"/>
  <c r="AU2259" i="64"/>
  <c r="AU2282" i="64" s="1"/>
  <c r="AU1658" i="64"/>
  <c r="AU1685" i="64" s="1"/>
  <c r="AU1766" i="64"/>
  <c r="AU1793" i="64" s="1"/>
  <c r="AU2359" i="64"/>
  <c r="AU2384" i="64" s="1"/>
  <c r="AU2393" i="64"/>
  <c r="AU2418" i="64" s="1"/>
  <c r="AU1730" i="64"/>
  <c r="AU1757" i="64" s="1"/>
  <c r="AU1623" i="64"/>
  <c r="AU1650" i="64" s="1"/>
  <c r="AU1506" i="64"/>
  <c r="AU1519" i="64" s="1"/>
  <c r="AU1599" i="64"/>
  <c r="AU1614" i="64" s="1"/>
  <c r="AU1354" i="64"/>
  <c r="AU1209" i="64"/>
  <c r="AU1222" i="64" s="1"/>
  <c r="AU1330" i="64"/>
  <c r="AU1345" i="64" s="1"/>
  <c r="AU1157" i="64"/>
  <c r="AU1172" i="64" s="1"/>
  <c r="AU2002" i="64"/>
  <c r="AU2017" i="64" s="1"/>
  <c r="AU813" i="64"/>
  <c r="AU1482" i="64"/>
  <c r="AU1497" i="64" s="1"/>
  <c r="AU712" i="64"/>
  <c r="AU732" i="64" s="1"/>
  <c r="AU789" i="64"/>
  <c r="AU764" i="64"/>
  <c r="AU740" i="64"/>
  <c r="AU755" i="64" s="1"/>
  <c r="AU1976" i="64"/>
  <c r="AU2854" i="64"/>
  <c r="AU2803" i="64"/>
  <c r="AU2828" i="64"/>
  <c r="AU1918" i="64"/>
  <c r="AU1950" i="64"/>
  <c r="AU1967" i="64" s="1"/>
  <c r="AU2777" i="64"/>
  <c r="AU2794" i="64" s="1"/>
  <c r="AU1896" i="64"/>
  <c r="AU1909" i="64" s="1"/>
  <c r="AU2906" i="64"/>
  <c r="AU2920" i="64" s="1"/>
  <c r="AU1807" i="64"/>
  <c r="AU1842" i="64" s="1"/>
  <c r="AU1851" i="64"/>
  <c r="AU1886" i="64" s="1"/>
  <c r="AU2228" i="64"/>
  <c r="AU2255" i="64" s="1"/>
  <c r="AU2332" i="64"/>
  <c r="AU2355" i="64" s="1"/>
  <c r="AU2264" i="64"/>
  <c r="AU2287" i="64" s="1"/>
  <c r="AU2364" i="64"/>
  <c r="AU2389" i="64" s="1"/>
  <c r="AU1771" i="64"/>
  <c r="AU1798" i="64" s="1"/>
  <c r="AU2398" i="64"/>
  <c r="AU2423" i="64" s="1"/>
  <c r="AU1735" i="64"/>
  <c r="AU1762" i="64" s="1"/>
  <c r="AU1663" i="64"/>
  <c r="AU1690" i="64" s="1"/>
  <c r="AU1628" i="64"/>
  <c r="AU1655" i="64" s="1"/>
  <c r="AU1511" i="64"/>
  <c r="AU1524" i="64" s="1"/>
  <c r="AU1604" i="64"/>
  <c r="AU1487" i="64"/>
  <c r="AU1335" i="64"/>
  <c r="AU1350" i="64" s="1"/>
  <c r="AU1162" i="64"/>
  <c r="AU2007" i="64"/>
  <c r="AU2022" i="64" s="1"/>
  <c r="AU1359" i="64"/>
  <c r="AU818" i="64"/>
  <c r="AU831" i="64" s="1"/>
  <c r="AU794" i="64"/>
  <c r="AU717" i="64"/>
  <c r="AU1214" i="64"/>
  <c r="AU1227" i="64" s="1"/>
  <c r="AU769" i="64"/>
  <c r="AU2031" i="64"/>
  <c r="AU745" i="64"/>
  <c r="BD1975" i="64"/>
  <c r="BD2853" i="64"/>
  <c r="BD2802" i="64"/>
  <c r="BD2827" i="64"/>
  <c r="BD2776" i="64"/>
  <c r="BD1917" i="64"/>
  <c r="BD1949" i="64"/>
  <c r="BD2905" i="64"/>
  <c r="BD1895" i="64"/>
  <c r="BD1850" i="64"/>
  <c r="BD2227" i="64"/>
  <c r="BD1806" i="64"/>
  <c r="BD1770" i="64"/>
  <c r="BD2263" i="64"/>
  <c r="BD2331" i="64"/>
  <c r="BD1734" i="64"/>
  <c r="BD2397" i="64"/>
  <c r="BD1662" i="64"/>
  <c r="BD1627" i="64"/>
  <c r="BD2363" i="64"/>
  <c r="BD1603" i="64"/>
  <c r="BD1486" i="64"/>
  <c r="BD1501" i="64" s="1"/>
  <c r="BD1358" i="64"/>
  <c r="BD1477" i="64" s="1"/>
  <c r="BD2006" i="64"/>
  <c r="BD817" i="64"/>
  <c r="BD830" i="64" s="1"/>
  <c r="BD1510" i="64"/>
  <c r="BD768" i="64"/>
  <c r="BD1213" i="64"/>
  <c r="BD1161" i="64"/>
  <c r="BD2030" i="64"/>
  <c r="BD744" i="64"/>
  <c r="AW557" i="64"/>
  <c r="CK557" i="64"/>
  <c r="AF610" i="64"/>
  <c r="CF2823" i="64"/>
  <c r="CF2840" i="64" s="1"/>
  <c r="CF1971" i="64"/>
  <c r="CF2849" i="64"/>
  <c r="CF2866" i="64" s="1"/>
  <c r="CF2772" i="64"/>
  <c r="CF2789" i="64" s="1"/>
  <c r="CF1913" i="64"/>
  <c r="CF1936" i="64" s="1"/>
  <c r="CF2798" i="64"/>
  <c r="CF2815" i="64" s="1"/>
  <c r="CF1891" i="64"/>
  <c r="CF1904" i="64" s="1"/>
  <c r="CF1945" i="64"/>
  <c r="CF1962" i="64" s="1"/>
  <c r="CF2901" i="64"/>
  <c r="CF2915" i="64" s="1"/>
  <c r="CF1846" i="64"/>
  <c r="CF1802" i="64"/>
  <c r="CF1837" i="64" s="1"/>
  <c r="CF1766" i="64"/>
  <c r="CF1793" i="64" s="1"/>
  <c r="CF2223" i="64"/>
  <c r="CF2250" i="64" s="1"/>
  <c r="CF2259" i="64"/>
  <c r="CF2282" i="64" s="1"/>
  <c r="CF1730" i="64"/>
  <c r="CF1757" i="64" s="1"/>
  <c r="CF2327" i="64"/>
  <c r="CF2350" i="64" s="1"/>
  <c r="CF1623" i="64"/>
  <c r="CF1650" i="64" s="1"/>
  <c r="CF1658" i="64"/>
  <c r="CF1685" i="64" s="1"/>
  <c r="CF2359" i="64"/>
  <c r="CF2384" i="64" s="1"/>
  <c r="CF1599" i="64"/>
  <c r="CF1614" i="64" s="1"/>
  <c r="CF1482" i="64"/>
  <c r="CF1497" i="64" s="1"/>
  <c r="CF2393" i="64"/>
  <c r="CF2418" i="64" s="1"/>
  <c r="CF813" i="64"/>
  <c r="CF789" i="64"/>
  <c r="CF1506" i="64"/>
  <c r="CF1519" i="64" s="1"/>
  <c r="CF1209" i="64"/>
  <c r="CF1222" i="64" s="1"/>
  <c r="CF1354" i="64"/>
  <c r="CF1330" i="64"/>
  <c r="CF1345" i="64" s="1"/>
  <c r="CF2002" i="64"/>
  <c r="CF2017" i="64" s="1"/>
  <c r="CF740" i="64"/>
  <c r="CF755" i="64" s="1"/>
  <c r="CF712" i="64"/>
  <c r="CF732" i="64" s="1"/>
  <c r="CF1157" i="64"/>
  <c r="CF1172" i="64" s="1"/>
  <c r="CF606" i="64"/>
  <c r="CF764" i="64"/>
  <c r="BX2849" i="64"/>
  <c r="BX2866" i="64" s="1"/>
  <c r="BX2823" i="64"/>
  <c r="BX2840" i="64" s="1"/>
  <c r="BX1971" i="64"/>
  <c r="BX2772" i="64"/>
  <c r="BX2789" i="64" s="1"/>
  <c r="BX2798" i="64"/>
  <c r="BX2815" i="64" s="1"/>
  <c r="BX1945" i="64"/>
  <c r="BX1962" i="64" s="1"/>
  <c r="BX1891" i="64"/>
  <c r="BX1904" i="64" s="1"/>
  <c r="BX2901" i="64"/>
  <c r="BX2915" i="64" s="1"/>
  <c r="BX1846" i="64"/>
  <c r="BX1802" i="64"/>
  <c r="BX1837" i="64" s="1"/>
  <c r="BX1913" i="64"/>
  <c r="BX1936" i="64" s="1"/>
  <c r="BX2259" i="64"/>
  <c r="BX2282" i="64" s="1"/>
  <c r="BX1766" i="64"/>
  <c r="BX1793" i="64" s="1"/>
  <c r="BX2327" i="64"/>
  <c r="BX2350" i="64" s="1"/>
  <c r="BX1730" i="64"/>
  <c r="BX1757" i="64" s="1"/>
  <c r="BX1658" i="64"/>
  <c r="BX1685" i="64" s="1"/>
  <c r="BX1623" i="64"/>
  <c r="BX1650" i="64" s="1"/>
  <c r="BX2359" i="64"/>
  <c r="BX2384" i="64" s="1"/>
  <c r="BX2223" i="64"/>
  <c r="BX2250" i="64" s="1"/>
  <c r="BX1599" i="64"/>
  <c r="BX1614" i="64" s="1"/>
  <c r="BX2393" i="64"/>
  <c r="BX2418" i="64" s="1"/>
  <c r="BX1506" i="64"/>
  <c r="BX1519" i="64" s="1"/>
  <c r="BX813" i="64"/>
  <c r="BX1354" i="64"/>
  <c r="BX789" i="64"/>
  <c r="BX1209" i="64"/>
  <c r="BX1222" i="64" s="1"/>
  <c r="BX1482" i="64"/>
  <c r="BX1497" i="64" s="1"/>
  <c r="BX1330" i="64"/>
  <c r="BX1345" i="64" s="1"/>
  <c r="BX1157" i="64"/>
  <c r="BX1172" i="64" s="1"/>
  <c r="BX740" i="64"/>
  <c r="BX755" i="64" s="1"/>
  <c r="BX2002" i="64"/>
  <c r="BX2017" i="64" s="1"/>
  <c r="BX712" i="64"/>
  <c r="BX732" i="64" s="1"/>
  <c r="BX606" i="64"/>
  <c r="BX764" i="64"/>
  <c r="BP2823" i="64"/>
  <c r="BP2840" i="64" s="1"/>
  <c r="BP2849" i="64"/>
  <c r="BP2866" i="64" s="1"/>
  <c r="BP1971" i="64"/>
  <c r="BP2798" i="64"/>
  <c r="BP2815" i="64" s="1"/>
  <c r="BP2772" i="64"/>
  <c r="BP2789" i="64" s="1"/>
  <c r="BP1945" i="64"/>
  <c r="BP1962" i="64" s="1"/>
  <c r="BP1913" i="64"/>
  <c r="BP1936" i="64" s="1"/>
  <c r="BP1891" i="64"/>
  <c r="BP1904" i="64" s="1"/>
  <c r="BP2901" i="64"/>
  <c r="BP2915" i="64" s="1"/>
  <c r="BP1846" i="64"/>
  <c r="BP1802" i="64"/>
  <c r="BP1837" i="64" s="1"/>
  <c r="BP1766" i="64"/>
  <c r="BP1793" i="64" s="1"/>
  <c r="BP2223" i="64"/>
  <c r="BP2250" i="64" s="1"/>
  <c r="BP1730" i="64"/>
  <c r="BP1757" i="64" s="1"/>
  <c r="BP2259" i="64"/>
  <c r="BP2282" i="64" s="1"/>
  <c r="BP1623" i="64"/>
  <c r="BP1650" i="64" s="1"/>
  <c r="BP2359" i="64"/>
  <c r="BP2384" i="64" s="1"/>
  <c r="BP1658" i="64"/>
  <c r="BP1685" i="64" s="1"/>
  <c r="BP1599" i="64"/>
  <c r="BP1614" i="64" s="1"/>
  <c r="BP1506" i="64"/>
  <c r="BP1519" i="64" s="1"/>
  <c r="BP2327" i="64"/>
  <c r="BP2350" i="64" s="1"/>
  <c r="BP1354" i="64"/>
  <c r="BP813" i="64"/>
  <c r="BP2393" i="64"/>
  <c r="BP2418" i="64" s="1"/>
  <c r="BP1482" i="64"/>
  <c r="BP1497" i="64" s="1"/>
  <c r="BP789" i="64"/>
  <c r="BP1209" i="64"/>
  <c r="BP1222" i="64" s="1"/>
  <c r="BP1330" i="64"/>
  <c r="BP1345" i="64" s="1"/>
  <c r="BP2002" i="64"/>
  <c r="BP2017" i="64" s="1"/>
  <c r="BP740" i="64"/>
  <c r="BP755" i="64" s="1"/>
  <c r="BP1157" i="64"/>
  <c r="BP1172" i="64" s="1"/>
  <c r="BP712" i="64"/>
  <c r="BP732" i="64" s="1"/>
  <c r="BP606" i="64"/>
  <c r="BP764" i="64"/>
  <c r="BH2823" i="64"/>
  <c r="BH2840" i="64" s="1"/>
  <c r="BH2849" i="64"/>
  <c r="BH2866" i="64" s="1"/>
  <c r="BH2772" i="64"/>
  <c r="BH2789" i="64" s="1"/>
  <c r="BH1971" i="64"/>
  <c r="BH2798" i="64"/>
  <c r="BH2815" i="64" s="1"/>
  <c r="BH1945" i="64"/>
  <c r="BH1962" i="64" s="1"/>
  <c r="BH1913" i="64"/>
  <c r="BH1936" i="64" s="1"/>
  <c r="BH1891" i="64"/>
  <c r="BH1904" i="64" s="1"/>
  <c r="BH2901" i="64"/>
  <c r="BH2915" i="64" s="1"/>
  <c r="BH1846" i="64"/>
  <c r="BH1802" i="64"/>
  <c r="BH1837" i="64" s="1"/>
  <c r="BH2223" i="64"/>
  <c r="BH2250" i="64" s="1"/>
  <c r="BH1766" i="64"/>
  <c r="BH1793" i="64" s="1"/>
  <c r="BH2259" i="64"/>
  <c r="BH2282" i="64" s="1"/>
  <c r="BH2327" i="64"/>
  <c r="BH2350" i="64" s="1"/>
  <c r="BH1730" i="64"/>
  <c r="BH1757" i="64" s="1"/>
  <c r="BH1623" i="64"/>
  <c r="BH1650" i="64" s="1"/>
  <c r="BH1658" i="64"/>
  <c r="BH1685" i="64" s="1"/>
  <c r="BH2359" i="64"/>
  <c r="BH2384" i="64" s="1"/>
  <c r="BH1506" i="64"/>
  <c r="BH1519" i="64" s="1"/>
  <c r="BH2393" i="64"/>
  <c r="BH2418" i="64" s="1"/>
  <c r="BH1599" i="64"/>
  <c r="BH1614" i="64" s="1"/>
  <c r="BH813" i="64"/>
  <c r="BH1209" i="64"/>
  <c r="BH1222" i="64" s="1"/>
  <c r="BH1330" i="64"/>
  <c r="BH1345" i="64" s="1"/>
  <c r="BH789" i="64"/>
  <c r="BH740" i="64"/>
  <c r="BH755" i="64" s="1"/>
  <c r="BH1354" i="64"/>
  <c r="BH2002" i="64"/>
  <c r="BH2017" i="64" s="1"/>
  <c r="BH712" i="64"/>
  <c r="BH732" i="64" s="1"/>
  <c r="BH606" i="64"/>
  <c r="BH1157" i="64"/>
  <c r="BH1172" i="64" s="1"/>
  <c r="BH764" i="64"/>
  <c r="AZ1971" i="64"/>
  <c r="AZ2849" i="64"/>
  <c r="AZ2866" i="64" s="1"/>
  <c r="AZ2823" i="64"/>
  <c r="AZ2840" i="64" s="1"/>
  <c r="AZ2772" i="64"/>
  <c r="AZ2789" i="64" s="1"/>
  <c r="AZ2798" i="64"/>
  <c r="AZ2815" i="64" s="1"/>
  <c r="AZ1945" i="64"/>
  <c r="AZ1962" i="64" s="1"/>
  <c r="AZ1891" i="64"/>
  <c r="AZ1904" i="64" s="1"/>
  <c r="AZ1913" i="64"/>
  <c r="AZ1936" i="64" s="1"/>
  <c r="AZ2901" i="64"/>
  <c r="AZ2915" i="64" s="1"/>
  <c r="AZ1846" i="64"/>
  <c r="AZ1802" i="64"/>
  <c r="AZ1837" i="64" s="1"/>
  <c r="AZ2327" i="64"/>
  <c r="AZ2350" i="64" s="1"/>
  <c r="AZ1766" i="64"/>
  <c r="AZ1793" i="64" s="1"/>
  <c r="AZ1730" i="64"/>
  <c r="AZ1757" i="64" s="1"/>
  <c r="AZ2223" i="64"/>
  <c r="AZ2250" i="64" s="1"/>
  <c r="AZ1658" i="64"/>
  <c r="AZ1685" i="64" s="1"/>
  <c r="AZ1623" i="64"/>
  <c r="AZ1650" i="64" s="1"/>
  <c r="AZ2259" i="64"/>
  <c r="AZ2282" i="64" s="1"/>
  <c r="AZ2359" i="64"/>
  <c r="AZ2384" i="64" s="1"/>
  <c r="AZ1599" i="64"/>
  <c r="AZ1614" i="64" s="1"/>
  <c r="AZ813" i="64"/>
  <c r="AZ1506" i="64"/>
  <c r="AZ1519" i="64" s="1"/>
  <c r="AZ2393" i="64"/>
  <c r="AZ2418" i="64" s="1"/>
  <c r="AZ1482" i="64"/>
  <c r="AZ1497" i="64" s="1"/>
  <c r="AZ1209" i="64"/>
  <c r="AZ1222" i="64" s="1"/>
  <c r="AZ1354" i="64"/>
  <c r="AZ1330" i="64"/>
  <c r="AZ1345" i="64" s="1"/>
  <c r="AZ2002" i="64"/>
  <c r="AZ2017" i="64" s="1"/>
  <c r="AZ1157" i="64"/>
  <c r="AZ1172" i="64" s="1"/>
  <c r="AZ740" i="64"/>
  <c r="AZ755" i="64" s="1"/>
  <c r="AZ712" i="64"/>
  <c r="AZ732" i="64" s="1"/>
  <c r="AZ606" i="64"/>
  <c r="AZ764" i="64"/>
  <c r="AR1971" i="64"/>
  <c r="AR2823" i="64"/>
  <c r="AR2840" i="64" s="1"/>
  <c r="AR2849" i="64"/>
  <c r="AR2866" i="64" s="1"/>
  <c r="AR2772" i="64"/>
  <c r="AR2789" i="64" s="1"/>
  <c r="AR2798" i="64"/>
  <c r="AR2815" i="64" s="1"/>
  <c r="AR1945" i="64"/>
  <c r="AR1962" i="64" s="1"/>
  <c r="AR1913" i="64"/>
  <c r="AR1936" i="64" s="1"/>
  <c r="AR1891" i="64"/>
  <c r="AR1904" i="64" s="1"/>
  <c r="AR1846" i="64"/>
  <c r="AR1802" i="64"/>
  <c r="AR1837" i="64" s="1"/>
  <c r="AR2901" i="64"/>
  <c r="AR2915" i="64" s="1"/>
  <c r="AR1766" i="64"/>
  <c r="AR1793" i="64" s="1"/>
  <c r="AR2223" i="64"/>
  <c r="AR2250" i="64" s="1"/>
  <c r="AR1730" i="64"/>
  <c r="AR1757" i="64" s="1"/>
  <c r="AR2259" i="64"/>
  <c r="AR2282" i="64" s="1"/>
  <c r="AR2327" i="64"/>
  <c r="AR2350" i="64" s="1"/>
  <c r="AR1623" i="64"/>
  <c r="AR1650" i="64" s="1"/>
  <c r="AR2359" i="64"/>
  <c r="AR2384" i="64" s="1"/>
  <c r="AR1658" i="64"/>
  <c r="AR1685" i="64" s="1"/>
  <c r="AR1599" i="64"/>
  <c r="AR1614" i="64" s="1"/>
  <c r="AR2393" i="64"/>
  <c r="AR2418" i="64" s="1"/>
  <c r="AR1506" i="64"/>
  <c r="AR1519" i="64" s="1"/>
  <c r="AR1482" i="64"/>
  <c r="AR1497" i="64" s="1"/>
  <c r="AR813" i="64"/>
  <c r="AR1354" i="64"/>
  <c r="AR1209" i="64"/>
  <c r="AR1222" i="64" s="1"/>
  <c r="AR1330" i="64"/>
  <c r="AR1345" i="64" s="1"/>
  <c r="AR740" i="64"/>
  <c r="AR755" i="64" s="1"/>
  <c r="AR1157" i="64"/>
  <c r="AR1172" i="64" s="1"/>
  <c r="AR2002" i="64"/>
  <c r="AR2017" i="64" s="1"/>
  <c r="AR712" i="64"/>
  <c r="AR732" i="64" s="1"/>
  <c r="AR789" i="64"/>
  <c r="AR606" i="64"/>
  <c r="AR764" i="64"/>
  <c r="AJ1971" i="64"/>
  <c r="AJ2823" i="64"/>
  <c r="AJ2840" i="64" s="1"/>
  <c r="AJ2772" i="64"/>
  <c r="AJ2789" i="64" s="1"/>
  <c r="AJ2798" i="64"/>
  <c r="AJ2815" i="64" s="1"/>
  <c r="AJ2849" i="64"/>
  <c r="AJ2866" i="64" s="1"/>
  <c r="AJ1945" i="64"/>
  <c r="AJ1962" i="64" s="1"/>
  <c r="AJ1913" i="64"/>
  <c r="AJ1936" i="64" s="1"/>
  <c r="AJ1891" i="64"/>
  <c r="AJ1904" i="64" s="1"/>
  <c r="AJ1846" i="64"/>
  <c r="AJ2901" i="64"/>
  <c r="AJ2915" i="64" s="1"/>
  <c r="AJ1802" i="64"/>
  <c r="AJ1837" i="64" s="1"/>
  <c r="AJ1766" i="64"/>
  <c r="AJ1793" i="64" s="1"/>
  <c r="AJ2259" i="64"/>
  <c r="AJ2282" i="64" s="1"/>
  <c r="AJ2327" i="64"/>
  <c r="AJ2350" i="64" s="1"/>
  <c r="AJ1730" i="64"/>
  <c r="AJ1757" i="64" s="1"/>
  <c r="AJ1623" i="64"/>
  <c r="AJ1650" i="64" s="1"/>
  <c r="AJ1658" i="64"/>
  <c r="AJ1685" i="64" s="1"/>
  <c r="AJ2359" i="64"/>
  <c r="AJ2384" i="64" s="1"/>
  <c r="AJ2223" i="64"/>
  <c r="AJ2250" i="64" s="1"/>
  <c r="AJ1599" i="64"/>
  <c r="AJ1614" i="64" s="1"/>
  <c r="AJ1506" i="64"/>
  <c r="AJ1519" i="64" s="1"/>
  <c r="AJ1354" i="64"/>
  <c r="AJ813" i="64"/>
  <c r="AJ2393" i="64"/>
  <c r="AJ2418" i="64" s="1"/>
  <c r="AJ1209" i="64"/>
  <c r="AJ1222" i="64" s="1"/>
  <c r="AJ1482" i="64"/>
  <c r="AJ1497" i="64" s="1"/>
  <c r="AJ1330" i="64"/>
  <c r="AJ1345" i="64" s="1"/>
  <c r="AJ2002" i="64"/>
  <c r="AJ2017" i="64" s="1"/>
  <c r="AJ740" i="64"/>
  <c r="AJ755" i="64" s="1"/>
  <c r="AJ789" i="64"/>
  <c r="AJ712" i="64"/>
  <c r="AJ732" i="64" s="1"/>
  <c r="AJ606" i="64"/>
  <c r="AJ764" i="64"/>
  <c r="AB2849" i="64"/>
  <c r="AB2866" i="64" s="1"/>
  <c r="AB2823" i="64"/>
  <c r="AB2840" i="64" s="1"/>
  <c r="AB1971" i="64"/>
  <c r="AB2798" i="64"/>
  <c r="AB2815" i="64" s="1"/>
  <c r="AB2772" i="64"/>
  <c r="AB2789" i="64" s="1"/>
  <c r="AB1945" i="64"/>
  <c r="AB1962" i="64" s="1"/>
  <c r="AB1891" i="64"/>
  <c r="AB1904" i="64" s="1"/>
  <c r="AB1913" i="64"/>
  <c r="AB1936" i="64" s="1"/>
  <c r="AB1846" i="64"/>
  <c r="AB1802" i="64"/>
  <c r="AB1837" i="64" s="1"/>
  <c r="AB2901" i="64"/>
  <c r="AB2915" i="64" s="1"/>
  <c r="AB1766" i="64"/>
  <c r="AB1793" i="64" s="1"/>
  <c r="AB1730" i="64"/>
  <c r="AB1757" i="64" s="1"/>
  <c r="AB2223" i="64"/>
  <c r="AB2250" i="64" s="1"/>
  <c r="AB1658" i="64"/>
  <c r="AB1685" i="64" s="1"/>
  <c r="AB1623" i="64"/>
  <c r="AB1650" i="64" s="1"/>
  <c r="AB2359" i="64"/>
  <c r="AB2384" i="64" s="1"/>
  <c r="AB2259" i="64"/>
  <c r="AB2282" i="64" s="1"/>
  <c r="AB2327" i="64"/>
  <c r="AB2350" i="64" s="1"/>
  <c r="AB1506" i="64"/>
  <c r="AB1519" i="64" s="1"/>
  <c r="AB2393" i="64"/>
  <c r="AB2418" i="64" s="1"/>
  <c r="AB1599" i="64"/>
  <c r="AB1614" i="64" s="1"/>
  <c r="AB813" i="64"/>
  <c r="AB1482" i="64"/>
  <c r="AB1497" i="64" s="1"/>
  <c r="AB1209" i="64"/>
  <c r="AB1222" i="64" s="1"/>
  <c r="AB1330" i="64"/>
  <c r="AB1345" i="64" s="1"/>
  <c r="AB789" i="64"/>
  <c r="AB740" i="64"/>
  <c r="AB755" i="64" s="1"/>
  <c r="AB1157" i="64"/>
  <c r="AB1172" i="64" s="1"/>
  <c r="AB2002" i="64"/>
  <c r="AB2017" i="64" s="1"/>
  <c r="AB712" i="64"/>
  <c r="AB732" i="64" s="1"/>
  <c r="AB1354" i="64"/>
  <c r="AB606" i="64"/>
  <c r="AB764" i="64"/>
  <c r="T2823" i="64"/>
  <c r="T2840" i="64" s="1"/>
  <c r="T1971" i="64"/>
  <c r="T2849" i="64"/>
  <c r="T2866" i="64" s="1"/>
  <c r="T2772" i="64"/>
  <c r="T2789" i="64" s="1"/>
  <c r="T2798" i="64"/>
  <c r="T2815" i="64" s="1"/>
  <c r="T1913" i="64"/>
  <c r="T1936" i="64" s="1"/>
  <c r="T1891" i="64"/>
  <c r="T1904" i="64" s="1"/>
  <c r="T1945" i="64"/>
  <c r="T1962" i="64" s="1"/>
  <c r="T1846" i="64"/>
  <c r="T2901" i="64"/>
  <c r="T2915" i="64" s="1"/>
  <c r="T1802" i="64"/>
  <c r="T1837" i="64" s="1"/>
  <c r="T1766" i="64"/>
  <c r="T1793" i="64" s="1"/>
  <c r="T2223" i="64"/>
  <c r="T2250" i="64" s="1"/>
  <c r="T2259" i="64"/>
  <c r="T2282" i="64" s="1"/>
  <c r="T1730" i="64"/>
  <c r="T1757" i="64" s="1"/>
  <c r="T2327" i="64"/>
  <c r="T2350" i="64" s="1"/>
  <c r="T1623" i="64"/>
  <c r="T1650" i="64" s="1"/>
  <c r="T2359" i="64"/>
  <c r="T2384" i="64" s="1"/>
  <c r="T2393" i="64"/>
  <c r="T2418" i="64" s="1"/>
  <c r="T1658" i="64"/>
  <c r="T1685" i="64" s="1"/>
  <c r="T1599" i="64"/>
  <c r="T1614" i="64" s="1"/>
  <c r="T1506" i="64"/>
  <c r="T1519" i="64" s="1"/>
  <c r="T1482" i="64"/>
  <c r="T1497" i="64" s="1"/>
  <c r="T813" i="64"/>
  <c r="T1209" i="64"/>
  <c r="T1222" i="64" s="1"/>
  <c r="T1354" i="64"/>
  <c r="T1330" i="64"/>
  <c r="T1345" i="64" s="1"/>
  <c r="T2002" i="64"/>
  <c r="T2017" i="64" s="1"/>
  <c r="T740" i="64"/>
  <c r="T755" i="64" s="1"/>
  <c r="T712" i="64"/>
  <c r="T732" i="64" s="1"/>
  <c r="T1157" i="64"/>
  <c r="T1172" i="64" s="1"/>
  <c r="T606" i="64"/>
  <c r="T764" i="64"/>
  <c r="CF2854" i="64"/>
  <c r="CF2828" i="64"/>
  <c r="CF1976" i="64"/>
  <c r="CF2803" i="64"/>
  <c r="CF2777" i="64"/>
  <c r="CF2794" i="64" s="1"/>
  <c r="CF1950" i="64"/>
  <c r="CF1967" i="64" s="1"/>
  <c r="CF1918" i="64"/>
  <c r="CF1896" i="64"/>
  <c r="CF1909" i="64" s="1"/>
  <c r="CF1851" i="64"/>
  <c r="CF1886" i="64" s="1"/>
  <c r="CF2906" i="64"/>
  <c r="CF2920" i="64" s="1"/>
  <c r="CF2264" i="64"/>
  <c r="CF2287" i="64" s="1"/>
  <c r="CF2332" i="64"/>
  <c r="CF2355" i="64" s="1"/>
  <c r="CF2228" i="64"/>
  <c r="CF2255" i="64" s="1"/>
  <c r="CF1771" i="64"/>
  <c r="CF1798" i="64" s="1"/>
  <c r="CF1807" i="64"/>
  <c r="CF1842" i="64" s="1"/>
  <c r="CF1735" i="64"/>
  <c r="CF1762" i="64" s="1"/>
  <c r="CF1663" i="64"/>
  <c r="CF1690" i="64" s="1"/>
  <c r="CF1628" i="64"/>
  <c r="CF1655" i="64" s="1"/>
  <c r="CF2364" i="64"/>
  <c r="CF2389" i="64" s="1"/>
  <c r="CF1511" i="64"/>
  <c r="CF1524" i="64" s="1"/>
  <c r="CF2398" i="64"/>
  <c r="CF2423" i="64" s="1"/>
  <c r="CF1604" i="64"/>
  <c r="CF818" i="64"/>
  <c r="CF831" i="64" s="1"/>
  <c r="CF1214" i="64"/>
  <c r="CF1227" i="64" s="1"/>
  <c r="CF1487" i="64"/>
  <c r="CF769" i="64"/>
  <c r="CF1359" i="64"/>
  <c r="CF1335" i="64"/>
  <c r="CF1350" i="64" s="1"/>
  <c r="CF1162" i="64"/>
  <c r="CF745" i="64"/>
  <c r="CF2007" i="64"/>
  <c r="CF2022" i="64" s="1"/>
  <c r="CF717" i="64"/>
  <c r="CF794" i="64"/>
  <c r="CF2031" i="64"/>
  <c r="BX2854" i="64"/>
  <c r="BX2828" i="64"/>
  <c r="BX1976" i="64"/>
  <c r="BX2803" i="64"/>
  <c r="BX2777" i="64"/>
  <c r="BX2794" i="64" s="1"/>
  <c r="BX1918" i="64"/>
  <c r="BX1950" i="64"/>
  <c r="BX1967" i="64" s="1"/>
  <c r="BX1896" i="64"/>
  <c r="BX1909" i="64" s="1"/>
  <c r="BX1851" i="64"/>
  <c r="BX1886" i="64" s="1"/>
  <c r="BX2906" i="64"/>
  <c r="BX2920" i="64" s="1"/>
  <c r="BX2332" i="64"/>
  <c r="BX2355" i="64" s="1"/>
  <c r="BX1807" i="64"/>
  <c r="BX1842" i="64" s="1"/>
  <c r="BX2264" i="64"/>
  <c r="BX2287" i="64" s="1"/>
  <c r="BX1735" i="64"/>
  <c r="BX1762" i="64" s="1"/>
  <c r="BX1663" i="64"/>
  <c r="BX1690" i="64" s="1"/>
  <c r="BX1628" i="64"/>
  <c r="BX1655" i="64" s="1"/>
  <c r="BX2228" i="64"/>
  <c r="BX2255" i="64" s="1"/>
  <c r="BX2364" i="64"/>
  <c r="BX2389" i="64" s="1"/>
  <c r="BX1771" i="64"/>
  <c r="BX1798" i="64" s="1"/>
  <c r="BX1511" i="64"/>
  <c r="BX1524" i="64" s="1"/>
  <c r="BX2398" i="64"/>
  <c r="BX2423" i="64" s="1"/>
  <c r="BX1604" i="64"/>
  <c r="BX818" i="64"/>
  <c r="BX831" i="64" s="1"/>
  <c r="BX1359" i="64"/>
  <c r="BX1214" i="64"/>
  <c r="BX1227" i="64" s="1"/>
  <c r="BX1335" i="64"/>
  <c r="BX1350" i="64" s="1"/>
  <c r="BX769" i="64"/>
  <c r="BX1487" i="64"/>
  <c r="BX1162" i="64"/>
  <c r="BX745" i="64"/>
  <c r="BX794" i="64"/>
  <c r="BX717" i="64"/>
  <c r="BX2007" i="64"/>
  <c r="BX2022" i="64" s="1"/>
  <c r="BX2031" i="64"/>
  <c r="BP2854" i="64"/>
  <c r="BP2828" i="64"/>
  <c r="BP1976" i="64"/>
  <c r="BP2803" i="64"/>
  <c r="BP1918" i="64"/>
  <c r="BP2777" i="64"/>
  <c r="BP2794" i="64" s="1"/>
  <c r="BP1950" i="64"/>
  <c r="BP1967" i="64" s="1"/>
  <c r="BP1896" i="64"/>
  <c r="BP1909" i="64" s="1"/>
  <c r="BP2906" i="64"/>
  <c r="BP2920" i="64" s="1"/>
  <c r="BP1851" i="64"/>
  <c r="BP1886" i="64" s="1"/>
  <c r="BP2264" i="64"/>
  <c r="BP2287" i="64" s="1"/>
  <c r="BP1807" i="64"/>
  <c r="BP1842" i="64" s="1"/>
  <c r="BP2332" i="64"/>
  <c r="BP2355" i="64" s="1"/>
  <c r="BP1735" i="64"/>
  <c r="BP1762" i="64" s="1"/>
  <c r="BP2228" i="64"/>
  <c r="BP2255" i="64" s="1"/>
  <c r="BP1771" i="64"/>
  <c r="BP1798" i="64" s="1"/>
  <c r="BP1663" i="64"/>
  <c r="BP1690" i="64" s="1"/>
  <c r="BP1628" i="64"/>
  <c r="BP1655" i="64" s="1"/>
  <c r="BP2364" i="64"/>
  <c r="BP2389" i="64" s="1"/>
  <c r="BP1511" i="64"/>
  <c r="BP1524" i="64" s="1"/>
  <c r="BP2398" i="64"/>
  <c r="BP2423" i="64" s="1"/>
  <c r="BP1604" i="64"/>
  <c r="BP1487" i="64"/>
  <c r="BP1359" i="64"/>
  <c r="BP818" i="64"/>
  <c r="BP831" i="64" s="1"/>
  <c r="BP1335" i="64"/>
  <c r="BP1350" i="64" s="1"/>
  <c r="BP1214" i="64"/>
  <c r="BP1227" i="64" s="1"/>
  <c r="BP769" i="64"/>
  <c r="BP1162" i="64"/>
  <c r="BP745" i="64"/>
  <c r="BP2007" i="64"/>
  <c r="BP2022" i="64" s="1"/>
  <c r="BP717" i="64"/>
  <c r="BP794" i="64"/>
  <c r="BP2031" i="64"/>
  <c r="BH2854" i="64"/>
  <c r="BH2828" i="64"/>
  <c r="BH1976" i="64"/>
  <c r="BH2803" i="64"/>
  <c r="BH2777" i="64"/>
  <c r="BH2794" i="64" s="1"/>
  <c r="BH1918" i="64"/>
  <c r="BH1950" i="64"/>
  <c r="BH1967" i="64" s="1"/>
  <c r="BH1896" i="64"/>
  <c r="BH1909" i="64" s="1"/>
  <c r="BH1851" i="64"/>
  <c r="BH1886" i="64" s="1"/>
  <c r="BH2906" i="64"/>
  <c r="BH2920" i="64" s="1"/>
  <c r="BH1807" i="64"/>
  <c r="BH1842" i="64" s="1"/>
  <c r="BH2264" i="64"/>
  <c r="BH2287" i="64" s="1"/>
  <c r="BH2332" i="64"/>
  <c r="BH2355" i="64" s="1"/>
  <c r="BH2228" i="64"/>
  <c r="BH2255" i="64" s="1"/>
  <c r="BH1771" i="64"/>
  <c r="BH1798" i="64" s="1"/>
  <c r="BH1735" i="64"/>
  <c r="BH1762" i="64" s="1"/>
  <c r="BH1663" i="64"/>
  <c r="BH1690" i="64" s="1"/>
  <c r="BH1628" i="64"/>
  <c r="BH1655" i="64" s="1"/>
  <c r="BH2364" i="64"/>
  <c r="BH2389" i="64" s="1"/>
  <c r="BH1511" i="64"/>
  <c r="BH1524" i="64" s="1"/>
  <c r="BH2398" i="64"/>
  <c r="BH2423" i="64" s="1"/>
  <c r="BH1604" i="64"/>
  <c r="BH1335" i="64"/>
  <c r="BH1350" i="64" s="1"/>
  <c r="BH818" i="64"/>
  <c r="BH831" i="64" s="1"/>
  <c r="BH1487" i="64"/>
  <c r="BH1214" i="64"/>
  <c r="BH1227" i="64" s="1"/>
  <c r="BH1359" i="64"/>
  <c r="BH769" i="64"/>
  <c r="BH1162" i="64"/>
  <c r="BH745" i="64"/>
  <c r="BH794" i="64"/>
  <c r="BH717" i="64"/>
  <c r="BH2007" i="64"/>
  <c r="BH2022" i="64" s="1"/>
  <c r="BH2031" i="64"/>
  <c r="AZ2854" i="64"/>
  <c r="AZ2828" i="64"/>
  <c r="AZ1976" i="64"/>
  <c r="AZ2803" i="64"/>
  <c r="AZ1918" i="64"/>
  <c r="AZ2777" i="64"/>
  <c r="AZ2794" i="64" s="1"/>
  <c r="AZ1896" i="64"/>
  <c r="AZ1909" i="64" s="1"/>
  <c r="AZ1950" i="64"/>
  <c r="AZ1967" i="64" s="1"/>
  <c r="AZ2906" i="64"/>
  <c r="AZ2920" i="64" s="1"/>
  <c r="AZ1851" i="64"/>
  <c r="AZ1886" i="64" s="1"/>
  <c r="AZ2332" i="64"/>
  <c r="AZ2355" i="64" s="1"/>
  <c r="AZ2264" i="64"/>
  <c r="AZ2287" i="64" s="1"/>
  <c r="AZ1807" i="64"/>
  <c r="AZ1842" i="64" s="1"/>
  <c r="AZ1735" i="64"/>
  <c r="AZ1762" i="64" s="1"/>
  <c r="AZ2228" i="64"/>
  <c r="AZ2255" i="64" s="1"/>
  <c r="AZ1771" i="64"/>
  <c r="AZ1798" i="64" s="1"/>
  <c r="AZ1663" i="64"/>
  <c r="AZ1690" i="64" s="1"/>
  <c r="AZ1628" i="64"/>
  <c r="AZ1655" i="64" s="1"/>
  <c r="AZ2364" i="64"/>
  <c r="AZ2389" i="64" s="1"/>
  <c r="AZ1511" i="64"/>
  <c r="AZ1524" i="64" s="1"/>
  <c r="AZ2398" i="64"/>
  <c r="AZ2423" i="64" s="1"/>
  <c r="AZ1604" i="64"/>
  <c r="AZ818" i="64"/>
  <c r="AZ831" i="64" s="1"/>
  <c r="AZ1359" i="64"/>
  <c r="AZ1214" i="64"/>
  <c r="AZ1227" i="64" s="1"/>
  <c r="AZ1487" i="64"/>
  <c r="AZ769" i="64"/>
  <c r="AZ1335" i="64"/>
  <c r="AZ1350" i="64" s="1"/>
  <c r="AZ1162" i="64"/>
  <c r="AZ745" i="64"/>
  <c r="AZ2007" i="64"/>
  <c r="AZ2022" i="64" s="1"/>
  <c r="AZ717" i="64"/>
  <c r="AZ794" i="64"/>
  <c r="AZ2031" i="64"/>
  <c r="AR2854" i="64"/>
  <c r="AR2828" i="64"/>
  <c r="AR1976" i="64"/>
  <c r="AR2803" i="64"/>
  <c r="AR1950" i="64"/>
  <c r="AR1967" i="64" s="1"/>
  <c r="AR1918" i="64"/>
  <c r="AR1896" i="64"/>
  <c r="AR1909" i="64" s="1"/>
  <c r="AR2777" i="64"/>
  <c r="AR2794" i="64" s="1"/>
  <c r="AR1851" i="64"/>
  <c r="AR1886" i="64" s="1"/>
  <c r="AR2332" i="64"/>
  <c r="AR2355" i="64" s="1"/>
  <c r="AR2906" i="64"/>
  <c r="AR2920" i="64" s="1"/>
  <c r="AR2264" i="64"/>
  <c r="AR2287" i="64" s="1"/>
  <c r="AR2228" i="64"/>
  <c r="AR2255" i="64" s="1"/>
  <c r="AR1771" i="64"/>
  <c r="AR1798" i="64" s="1"/>
  <c r="AR1735" i="64"/>
  <c r="AR1762" i="64" s="1"/>
  <c r="AR1663" i="64"/>
  <c r="AR1690" i="64" s="1"/>
  <c r="AR1628" i="64"/>
  <c r="AR1655" i="64" s="1"/>
  <c r="AR1807" i="64"/>
  <c r="AR1842" i="64" s="1"/>
  <c r="AR2364" i="64"/>
  <c r="AR2389" i="64" s="1"/>
  <c r="AR1511" i="64"/>
  <c r="AR1524" i="64" s="1"/>
  <c r="AR2398" i="64"/>
  <c r="AR2423" i="64" s="1"/>
  <c r="AR1604" i="64"/>
  <c r="AR818" i="64"/>
  <c r="AR831" i="64" s="1"/>
  <c r="AR1214" i="64"/>
  <c r="AR1227" i="64" s="1"/>
  <c r="AR1335" i="64"/>
  <c r="AR1350" i="64" s="1"/>
  <c r="AR769" i="64"/>
  <c r="AR1487" i="64"/>
  <c r="AR1162" i="64"/>
  <c r="AR1359" i="64"/>
  <c r="AR745" i="64"/>
  <c r="AR794" i="64"/>
  <c r="AR717" i="64"/>
  <c r="AR2007" i="64"/>
  <c r="AR2022" i="64" s="1"/>
  <c r="AR2031" i="64"/>
  <c r="AJ2854" i="64"/>
  <c r="AJ2828" i="64"/>
  <c r="AJ1976" i="64"/>
  <c r="AJ2803" i="64"/>
  <c r="AJ1950" i="64"/>
  <c r="AJ1967" i="64" s="1"/>
  <c r="AJ1918" i="64"/>
  <c r="AJ2777" i="64"/>
  <c r="AJ2794" i="64" s="1"/>
  <c r="AJ1896" i="64"/>
  <c r="AJ1909" i="64" s="1"/>
  <c r="AJ1851" i="64"/>
  <c r="AJ1886" i="64" s="1"/>
  <c r="AJ2906" i="64"/>
  <c r="AJ2920" i="64" s="1"/>
  <c r="AJ2264" i="64"/>
  <c r="AJ2287" i="64" s="1"/>
  <c r="AJ1807" i="64"/>
  <c r="AJ1842" i="64" s="1"/>
  <c r="AJ2332" i="64"/>
  <c r="AJ2355" i="64" s="1"/>
  <c r="AJ1735" i="64"/>
  <c r="AJ1762" i="64" s="1"/>
  <c r="AJ1663" i="64"/>
  <c r="AJ1690" i="64" s="1"/>
  <c r="AJ1628" i="64"/>
  <c r="AJ1655" i="64" s="1"/>
  <c r="AJ2228" i="64"/>
  <c r="AJ2255" i="64" s="1"/>
  <c r="AJ1771" i="64"/>
  <c r="AJ1798" i="64" s="1"/>
  <c r="AJ2364" i="64"/>
  <c r="AJ2389" i="64" s="1"/>
  <c r="AJ1511" i="64"/>
  <c r="AJ1524" i="64" s="1"/>
  <c r="AJ2398" i="64"/>
  <c r="AJ2423" i="64" s="1"/>
  <c r="AJ1604" i="64"/>
  <c r="AJ1487" i="64"/>
  <c r="AJ818" i="64"/>
  <c r="AJ831" i="64" s="1"/>
  <c r="AJ1335" i="64"/>
  <c r="AJ1350" i="64" s="1"/>
  <c r="AJ1214" i="64"/>
  <c r="AJ1227" i="64" s="1"/>
  <c r="AJ1359" i="64"/>
  <c r="AJ1162" i="64"/>
  <c r="AJ745" i="64"/>
  <c r="AJ2007" i="64"/>
  <c r="AJ2022" i="64" s="1"/>
  <c r="AJ717" i="64"/>
  <c r="AJ769" i="64"/>
  <c r="AJ794" i="64"/>
  <c r="AJ2031" i="64"/>
  <c r="AB2854" i="64"/>
  <c r="AB1976" i="64"/>
  <c r="AB2803" i="64"/>
  <c r="AB2828" i="64"/>
  <c r="AB1918" i="64"/>
  <c r="AB2777" i="64"/>
  <c r="AB2794" i="64" s="1"/>
  <c r="AB1950" i="64"/>
  <c r="AB1967" i="64" s="1"/>
  <c r="AB1896" i="64"/>
  <c r="AB1909" i="64" s="1"/>
  <c r="AB2906" i="64"/>
  <c r="AB2920" i="64" s="1"/>
  <c r="AB1851" i="64"/>
  <c r="AB1886" i="64" s="1"/>
  <c r="AB1807" i="64"/>
  <c r="AB1842" i="64" s="1"/>
  <c r="AB2332" i="64"/>
  <c r="AB2355" i="64" s="1"/>
  <c r="AB2264" i="64"/>
  <c r="AB2287" i="64" s="1"/>
  <c r="AB1735" i="64"/>
  <c r="AB1762" i="64" s="1"/>
  <c r="AB2228" i="64"/>
  <c r="AB2255" i="64" s="1"/>
  <c r="AB1771" i="64"/>
  <c r="AB1798" i="64" s="1"/>
  <c r="AB1663" i="64"/>
  <c r="AB1690" i="64" s="1"/>
  <c r="AB1628" i="64"/>
  <c r="AB1655" i="64" s="1"/>
  <c r="AB2364" i="64"/>
  <c r="AB2389" i="64" s="1"/>
  <c r="AB1511" i="64"/>
  <c r="AB1524" i="64" s="1"/>
  <c r="AB2398" i="64"/>
  <c r="AB2423" i="64" s="1"/>
  <c r="AB1604" i="64"/>
  <c r="AB1335" i="64"/>
  <c r="AB1350" i="64" s="1"/>
  <c r="AB818" i="64"/>
  <c r="AB831" i="64" s="1"/>
  <c r="AB1359" i="64"/>
  <c r="AB1487" i="64"/>
  <c r="AB1214" i="64"/>
  <c r="AB1227" i="64" s="1"/>
  <c r="AB1162" i="64"/>
  <c r="AB745" i="64"/>
  <c r="AB794" i="64"/>
  <c r="AB717" i="64"/>
  <c r="AB769" i="64"/>
  <c r="AB2007" i="64"/>
  <c r="AB2022" i="64" s="1"/>
  <c r="AB2031" i="64"/>
  <c r="T2854" i="64"/>
  <c r="T1976" i="64"/>
  <c r="T2803" i="64"/>
  <c r="T2828" i="64"/>
  <c r="T1950" i="64"/>
  <c r="T1967" i="64" s="1"/>
  <c r="T2777" i="64"/>
  <c r="T2794" i="64" s="1"/>
  <c r="T1918" i="64"/>
  <c r="T1896" i="64"/>
  <c r="T1909" i="64" s="1"/>
  <c r="T1851" i="64"/>
  <c r="T1886" i="64" s="1"/>
  <c r="T2264" i="64"/>
  <c r="T2287" i="64" s="1"/>
  <c r="T2906" i="64"/>
  <c r="T2920" i="64" s="1"/>
  <c r="T1807" i="64"/>
  <c r="T1842" i="64" s="1"/>
  <c r="T2228" i="64"/>
  <c r="T2255" i="64" s="1"/>
  <c r="T1771" i="64"/>
  <c r="T1798" i="64" s="1"/>
  <c r="T1735" i="64"/>
  <c r="T1762" i="64" s="1"/>
  <c r="T1663" i="64"/>
  <c r="T1690" i="64" s="1"/>
  <c r="T1628" i="64"/>
  <c r="T1655" i="64" s="1"/>
  <c r="T2332" i="64"/>
  <c r="T2355" i="64" s="1"/>
  <c r="T2364" i="64"/>
  <c r="T2389" i="64" s="1"/>
  <c r="T1511" i="64"/>
  <c r="T1524" i="64" s="1"/>
  <c r="T2398" i="64"/>
  <c r="T2423" i="64" s="1"/>
  <c r="T1604" i="64"/>
  <c r="T818" i="64"/>
  <c r="T831" i="64" s="1"/>
  <c r="T1214" i="64"/>
  <c r="T1227" i="64" s="1"/>
  <c r="T1487" i="64"/>
  <c r="T1359" i="64"/>
  <c r="T1335" i="64"/>
  <c r="T1350" i="64" s="1"/>
  <c r="T1162" i="64"/>
  <c r="T745" i="64"/>
  <c r="T2007" i="64"/>
  <c r="T2022" i="64" s="1"/>
  <c r="T717" i="64"/>
  <c r="T769" i="64"/>
  <c r="T794" i="64"/>
  <c r="T2031" i="64"/>
  <c r="CG2853" i="64"/>
  <c r="CG1975" i="64"/>
  <c r="CG2827" i="64"/>
  <c r="CG2802" i="64"/>
  <c r="CG1949" i="64"/>
  <c r="CG1917" i="64"/>
  <c r="CG2776" i="64"/>
  <c r="CG1895" i="64"/>
  <c r="CG1850" i="64"/>
  <c r="CG1806" i="64"/>
  <c r="CG2263" i="64"/>
  <c r="CG2331" i="64"/>
  <c r="CG2227" i="64"/>
  <c r="CG1734" i="64"/>
  <c r="CG2905" i="64"/>
  <c r="CG1662" i="64"/>
  <c r="CG1770" i="64"/>
  <c r="CG2363" i="64"/>
  <c r="CG1510" i="64"/>
  <c r="CG1358" i="64"/>
  <c r="CG1477" i="64" s="1"/>
  <c r="CG1603" i="64"/>
  <c r="CG1486" i="64"/>
  <c r="CG1501" i="64" s="1"/>
  <c r="CG2397" i="64"/>
  <c r="CG1627" i="64"/>
  <c r="CG793" i="64"/>
  <c r="CG1161" i="64"/>
  <c r="CG1213" i="64"/>
  <c r="CG716" i="64"/>
  <c r="CG610" i="64"/>
  <c r="CG817" i="64"/>
  <c r="CG830" i="64" s="1"/>
  <c r="CG768" i="64"/>
  <c r="CG2006" i="64"/>
  <c r="CG2030" i="64"/>
  <c r="BY2853" i="64"/>
  <c r="BY1975" i="64"/>
  <c r="BY2827" i="64"/>
  <c r="BY2802" i="64"/>
  <c r="BY1949" i="64"/>
  <c r="BY1917" i="64"/>
  <c r="BY2776" i="64"/>
  <c r="BY1895" i="64"/>
  <c r="BY2905" i="64"/>
  <c r="BY1850" i="64"/>
  <c r="BY1806" i="64"/>
  <c r="BY2263" i="64"/>
  <c r="BY2227" i="64"/>
  <c r="BY1734" i="64"/>
  <c r="BY1770" i="64"/>
  <c r="BY2331" i="64"/>
  <c r="BY1662" i="64"/>
  <c r="BY2363" i="64"/>
  <c r="BY1510" i="64"/>
  <c r="BY1627" i="64"/>
  <c r="BY2397" i="64"/>
  <c r="BY1358" i="64"/>
  <c r="BY1477" i="64" s="1"/>
  <c r="BY1603" i="64"/>
  <c r="BY1486" i="64"/>
  <c r="BY1501" i="64" s="1"/>
  <c r="BY793" i="64"/>
  <c r="BY1161" i="64"/>
  <c r="BY2006" i="64"/>
  <c r="BY716" i="64"/>
  <c r="BY1213" i="64"/>
  <c r="BY610" i="64"/>
  <c r="BY768" i="64"/>
  <c r="BY817" i="64"/>
  <c r="BY830" i="64" s="1"/>
  <c r="BY2030" i="64"/>
  <c r="BQ2853" i="64"/>
  <c r="BQ1975" i="64"/>
  <c r="BQ2827" i="64"/>
  <c r="BQ2802" i="64"/>
  <c r="BQ1949" i="64"/>
  <c r="BQ1917" i="64"/>
  <c r="BQ2776" i="64"/>
  <c r="BQ1895" i="64"/>
  <c r="BQ1806" i="64"/>
  <c r="BQ2905" i="64"/>
  <c r="BQ2263" i="64"/>
  <c r="BQ1850" i="64"/>
  <c r="BQ2227" i="64"/>
  <c r="BQ1734" i="64"/>
  <c r="BQ1662" i="64"/>
  <c r="BQ2331" i="64"/>
  <c r="BQ1770" i="64"/>
  <c r="BQ2363" i="64"/>
  <c r="BQ1510" i="64"/>
  <c r="BQ1358" i="64"/>
  <c r="BQ1477" i="64" s="1"/>
  <c r="BQ1627" i="64"/>
  <c r="BQ1603" i="64"/>
  <c r="BQ2397" i="64"/>
  <c r="BQ1486" i="64"/>
  <c r="BQ1501" i="64" s="1"/>
  <c r="BQ793" i="64"/>
  <c r="BQ1161" i="64"/>
  <c r="BQ716" i="64"/>
  <c r="BQ610" i="64"/>
  <c r="BQ768" i="64"/>
  <c r="BQ2006" i="64"/>
  <c r="BQ2030" i="64"/>
  <c r="BQ817" i="64"/>
  <c r="BQ830" i="64" s="1"/>
  <c r="BQ1213" i="64"/>
  <c r="BI2853" i="64"/>
  <c r="BI1975" i="64"/>
  <c r="BI2827" i="64"/>
  <c r="BI2802" i="64"/>
  <c r="BI1949" i="64"/>
  <c r="BI1917" i="64"/>
  <c r="BI2776" i="64"/>
  <c r="BI1895" i="64"/>
  <c r="BI2905" i="64"/>
  <c r="BI1850" i="64"/>
  <c r="BI1806" i="64"/>
  <c r="BI2263" i="64"/>
  <c r="BI2331" i="64"/>
  <c r="BI2227" i="64"/>
  <c r="BI1734" i="64"/>
  <c r="BI1770" i="64"/>
  <c r="BI1662" i="64"/>
  <c r="BI2363" i="64"/>
  <c r="BI1510" i="64"/>
  <c r="BI1358" i="64"/>
  <c r="BI1477" i="64" s="1"/>
  <c r="BI1627" i="64"/>
  <c r="BI2397" i="64"/>
  <c r="BI1486" i="64"/>
  <c r="BI1501" i="64" s="1"/>
  <c r="BI1603" i="64"/>
  <c r="BI793" i="64"/>
  <c r="BI1161" i="64"/>
  <c r="BI1213" i="64"/>
  <c r="BI2006" i="64"/>
  <c r="BI716" i="64"/>
  <c r="BI610" i="64"/>
  <c r="BI768" i="64"/>
  <c r="BI2030" i="64"/>
  <c r="BA2853" i="64"/>
  <c r="BA1975" i="64"/>
  <c r="BA2827" i="64"/>
  <c r="BA2802" i="64"/>
  <c r="BA1949" i="64"/>
  <c r="BA1917" i="64"/>
  <c r="BA2776" i="64"/>
  <c r="BA1895" i="64"/>
  <c r="BA1806" i="64"/>
  <c r="BA2331" i="64"/>
  <c r="BA2263" i="64"/>
  <c r="BA1850" i="64"/>
  <c r="BA2905" i="64"/>
  <c r="BA2227" i="64"/>
  <c r="BA1770" i="64"/>
  <c r="BA1734" i="64"/>
  <c r="BA1662" i="64"/>
  <c r="BA2363" i="64"/>
  <c r="BA1510" i="64"/>
  <c r="BA2397" i="64"/>
  <c r="BA1358" i="64"/>
  <c r="BA1477" i="64" s="1"/>
  <c r="BA1627" i="64"/>
  <c r="BA1603" i="64"/>
  <c r="BA1486" i="64"/>
  <c r="BA1501" i="64" s="1"/>
  <c r="BA793" i="64"/>
  <c r="BA1161" i="64"/>
  <c r="BA817" i="64"/>
  <c r="BA830" i="64" s="1"/>
  <c r="BA716" i="64"/>
  <c r="BA610" i="64"/>
  <c r="BA1213" i="64"/>
  <c r="BA768" i="64"/>
  <c r="BA2006" i="64"/>
  <c r="BA2030" i="64"/>
  <c r="AS2853" i="64"/>
  <c r="AS1975" i="64"/>
  <c r="AS2827" i="64"/>
  <c r="AS2802" i="64"/>
  <c r="AS1949" i="64"/>
  <c r="AS2776" i="64"/>
  <c r="AS1917" i="64"/>
  <c r="AS1895" i="64"/>
  <c r="AS2905" i="64"/>
  <c r="AS1806" i="64"/>
  <c r="AS2263" i="64"/>
  <c r="AS2227" i="64"/>
  <c r="AS1734" i="64"/>
  <c r="AS1850" i="64"/>
  <c r="AS1662" i="64"/>
  <c r="AS2363" i="64"/>
  <c r="AS1510" i="64"/>
  <c r="AS1770" i="64"/>
  <c r="AS1358" i="64"/>
  <c r="AS1477" i="64" s="1"/>
  <c r="AS2331" i="64"/>
  <c r="AS2397" i="64"/>
  <c r="AS1603" i="64"/>
  <c r="AS1627" i="64"/>
  <c r="AS1486" i="64"/>
  <c r="AS1501" i="64" s="1"/>
  <c r="AS793" i="64"/>
  <c r="AS1161" i="64"/>
  <c r="AS817" i="64"/>
  <c r="AS830" i="64" s="1"/>
  <c r="AS2006" i="64"/>
  <c r="AS716" i="64"/>
  <c r="AS610" i="64"/>
  <c r="AS768" i="64"/>
  <c r="AS2030" i="64"/>
  <c r="AK2853" i="64"/>
  <c r="AK1975" i="64"/>
  <c r="AK2827" i="64"/>
  <c r="AK2802" i="64"/>
  <c r="AK1949" i="64"/>
  <c r="AK1917" i="64"/>
  <c r="AK2776" i="64"/>
  <c r="AK1806" i="64"/>
  <c r="AK2905" i="64"/>
  <c r="AK1850" i="64"/>
  <c r="AK2263" i="64"/>
  <c r="AK1895" i="64"/>
  <c r="AK2227" i="64"/>
  <c r="AK1734" i="64"/>
  <c r="AK2331" i="64"/>
  <c r="AK1770" i="64"/>
  <c r="AK1662" i="64"/>
  <c r="AK2363" i="64"/>
  <c r="AK1510" i="64"/>
  <c r="AK1358" i="64"/>
  <c r="AK1477" i="64" s="1"/>
  <c r="AK1603" i="64"/>
  <c r="AK1627" i="64"/>
  <c r="AK1486" i="64"/>
  <c r="AK1501" i="64" s="1"/>
  <c r="AK2397" i="64"/>
  <c r="AK793" i="64"/>
  <c r="AK1161" i="64"/>
  <c r="AK817" i="64"/>
  <c r="AK830" i="64" s="1"/>
  <c r="AK1213" i="64"/>
  <c r="AK716" i="64"/>
  <c r="AK610" i="64"/>
  <c r="AK768" i="64"/>
  <c r="AK2006" i="64"/>
  <c r="AK2030" i="64"/>
  <c r="AC2853" i="64"/>
  <c r="AC1975" i="64"/>
  <c r="AC2827" i="64"/>
  <c r="AC2802" i="64"/>
  <c r="AC1949" i="64"/>
  <c r="AC2776" i="64"/>
  <c r="AC1917" i="64"/>
  <c r="AC1895" i="64"/>
  <c r="AC2905" i="64"/>
  <c r="AC1850" i="64"/>
  <c r="AC1806" i="64"/>
  <c r="AC2263" i="64"/>
  <c r="AC2227" i="64"/>
  <c r="AC1770" i="64"/>
  <c r="AC1734" i="64"/>
  <c r="AC1662" i="64"/>
  <c r="AC2331" i="64"/>
  <c r="AC2363" i="64"/>
  <c r="AC1510" i="64"/>
  <c r="AC1358" i="64"/>
  <c r="AC1477" i="64" s="1"/>
  <c r="AC2397" i="64"/>
  <c r="AC1486" i="64"/>
  <c r="AC1501" i="64" s="1"/>
  <c r="AC1627" i="64"/>
  <c r="AC793" i="64"/>
  <c r="AC1603" i="64"/>
  <c r="AC1161" i="64"/>
  <c r="AC2006" i="64"/>
  <c r="AC716" i="64"/>
  <c r="AC817" i="64"/>
  <c r="AC830" i="64" s="1"/>
  <c r="AC610" i="64"/>
  <c r="AC768" i="64"/>
  <c r="AC1213" i="64"/>
  <c r="AC2030" i="64"/>
  <c r="U2853" i="64"/>
  <c r="U1975" i="64"/>
  <c r="U2827" i="64"/>
  <c r="U2802" i="64"/>
  <c r="U1949" i="64"/>
  <c r="U1917" i="64"/>
  <c r="U2776" i="64"/>
  <c r="U1850" i="64"/>
  <c r="U1806" i="64"/>
  <c r="U2263" i="64"/>
  <c r="U1895" i="64"/>
  <c r="U2905" i="64"/>
  <c r="U2227" i="64"/>
  <c r="U1734" i="64"/>
  <c r="U2331" i="64"/>
  <c r="U1662" i="64"/>
  <c r="U1770" i="64"/>
  <c r="U2363" i="64"/>
  <c r="U1510" i="64"/>
  <c r="U1358" i="64"/>
  <c r="U1477" i="64" s="1"/>
  <c r="U2397" i="64"/>
  <c r="U1603" i="64"/>
  <c r="U1486" i="64"/>
  <c r="U1501" i="64" s="1"/>
  <c r="U793" i="64"/>
  <c r="U1627" i="64"/>
  <c r="U1161" i="64"/>
  <c r="U1213" i="64"/>
  <c r="U716" i="64"/>
  <c r="U610" i="64"/>
  <c r="U817" i="64"/>
  <c r="U830" i="64" s="1"/>
  <c r="U768" i="64"/>
  <c r="U2006" i="64"/>
  <c r="U2030" i="64"/>
  <c r="CH2850" i="64"/>
  <c r="CH2867" i="64" s="1"/>
  <c r="CH1972" i="64"/>
  <c r="CH1994" i="64" s="1"/>
  <c r="CH2824" i="64"/>
  <c r="CH2841" i="64" s="1"/>
  <c r="CH2799" i="64"/>
  <c r="CH2816" i="64" s="1"/>
  <c r="CH1946" i="64"/>
  <c r="CH1963" i="64" s="1"/>
  <c r="CH1914" i="64"/>
  <c r="CH1937" i="64" s="1"/>
  <c r="CH1892" i="64"/>
  <c r="CH1905" i="64" s="1"/>
  <c r="CH2773" i="64"/>
  <c r="CH2790" i="64" s="1"/>
  <c r="CH2902" i="64"/>
  <c r="CH2916" i="64" s="1"/>
  <c r="CH2260" i="64"/>
  <c r="CH2283" i="64" s="1"/>
  <c r="CH1847" i="64"/>
  <c r="CH1882" i="64" s="1"/>
  <c r="CH2224" i="64"/>
  <c r="CH2251" i="64" s="1"/>
  <c r="CH1731" i="64"/>
  <c r="CH1758" i="64" s="1"/>
  <c r="CH1803" i="64"/>
  <c r="CH1838" i="64" s="1"/>
  <c r="CH1659" i="64"/>
  <c r="CH1686" i="64" s="1"/>
  <c r="CH2360" i="64"/>
  <c r="CH2385" i="64" s="1"/>
  <c r="CH1767" i="64"/>
  <c r="CH1794" i="64" s="1"/>
  <c r="CH1507" i="64"/>
  <c r="CH1520" i="64" s="1"/>
  <c r="CH2328" i="64"/>
  <c r="CH2351" i="64" s="1"/>
  <c r="CH1355" i="64"/>
  <c r="CH1624" i="64"/>
  <c r="CH1651" i="64" s="1"/>
  <c r="CH1600" i="64"/>
  <c r="CH1483" i="64"/>
  <c r="CH1498" i="64" s="1"/>
  <c r="CH790" i="64"/>
  <c r="CH1331" i="64"/>
  <c r="CH1346" i="64" s="1"/>
  <c r="CH2394" i="64"/>
  <c r="CH2419" i="64" s="1"/>
  <c r="CH1158" i="64"/>
  <c r="CH1173" i="64" s="1"/>
  <c r="CH2003" i="64"/>
  <c r="CH2018" i="64" s="1"/>
  <c r="CH713" i="64"/>
  <c r="CH607" i="64"/>
  <c r="CH630" i="64" s="1"/>
  <c r="CH1210" i="64"/>
  <c r="CH1223" i="64" s="1"/>
  <c r="CH765" i="64"/>
  <c r="CH2027" i="64"/>
  <c r="CH2042" i="64" s="1"/>
  <c r="CH814" i="64"/>
  <c r="CH827" i="64" s="1"/>
  <c r="BZ2850" i="64"/>
  <c r="BZ2867" i="64" s="1"/>
  <c r="BZ1972" i="64"/>
  <c r="BZ1994" i="64" s="1"/>
  <c r="BZ2824" i="64"/>
  <c r="BZ2841" i="64" s="1"/>
  <c r="BZ1946" i="64"/>
  <c r="BZ1963" i="64" s="1"/>
  <c r="BZ2773" i="64"/>
  <c r="BZ2790" i="64" s="1"/>
  <c r="BZ1914" i="64"/>
  <c r="BZ1937" i="64" s="1"/>
  <c r="BZ2799" i="64"/>
  <c r="BZ2816" i="64" s="1"/>
  <c r="BZ1892" i="64"/>
  <c r="BZ1905" i="64" s="1"/>
  <c r="BZ1803" i="64"/>
  <c r="BZ1838" i="64" s="1"/>
  <c r="BZ2260" i="64"/>
  <c r="BZ2283" i="64" s="1"/>
  <c r="BZ2902" i="64"/>
  <c r="BZ2916" i="64" s="1"/>
  <c r="BZ2224" i="64"/>
  <c r="BZ2251" i="64" s="1"/>
  <c r="BZ1847" i="64"/>
  <c r="BZ1882" i="64" s="1"/>
  <c r="BZ1731" i="64"/>
  <c r="BZ1758" i="64" s="1"/>
  <c r="BZ2328" i="64"/>
  <c r="BZ2351" i="64" s="1"/>
  <c r="BZ1659" i="64"/>
  <c r="BZ1686" i="64" s="1"/>
  <c r="BZ2360" i="64"/>
  <c r="BZ2385" i="64" s="1"/>
  <c r="BZ1507" i="64"/>
  <c r="BZ1520" i="64" s="1"/>
  <c r="BZ1767" i="64"/>
  <c r="BZ1794" i="64" s="1"/>
  <c r="BZ1355" i="64"/>
  <c r="BZ1624" i="64"/>
  <c r="BZ1651" i="64" s="1"/>
  <c r="BZ2394" i="64"/>
  <c r="BZ2419" i="64" s="1"/>
  <c r="BZ1600" i="64"/>
  <c r="BZ1483" i="64"/>
  <c r="BZ1498" i="64" s="1"/>
  <c r="BZ790" i="64"/>
  <c r="BZ1331" i="64"/>
  <c r="BZ1346" i="64" s="1"/>
  <c r="BZ1158" i="64"/>
  <c r="BZ1173" i="64" s="1"/>
  <c r="BZ713" i="64"/>
  <c r="BZ607" i="64"/>
  <c r="BZ630" i="64" s="1"/>
  <c r="BZ765" i="64"/>
  <c r="BZ2027" i="64"/>
  <c r="BZ2042" i="64" s="1"/>
  <c r="BZ2003" i="64"/>
  <c r="BZ2018" i="64" s="1"/>
  <c r="BR2850" i="64"/>
  <c r="BR2867" i="64" s="1"/>
  <c r="BR1972" i="64"/>
  <c r="BR1994" i="64" s="1"/>
  <c r="BR2824" i="64"/>
  <c r="BR2841" i="64" s="1"/>
  <c r="BR2799" i="64"/>
  <c r="BR2816" i="64" s="1"/>
  <c r="BR1946" i="64"/>
  <c r="BR1963" i="64" s="1"/>
  <c r="BR1914" i="64"/>
  <c r="BR1937" i="64" s="1"/>
  <c r="BR2773" i="64"/>
  <c r="BR2790" i="64" s="1"/>
  <c r="BR1892" i="64"/>
  <c r="BR1905" i="64" s="1"/>
  <c r="BR1847" i="64"/>
  <c r="BR1882" i="64" s="1"/>
  <c r="BR1803" i="64"/>
  <c r="BR1838" i="64" s="1"/>
  <c r="BR2260" i="64"/>
  <c r="BR2283" i="64" s="1"/>
  <c r="BR2902" i="64"/>
  <c r="BR2916" i="64" s="1"/>
  <c r="BR2224" i="64"/>
  <c r="BR2251" i="64" s="1"/>
  <c r="BR1731" i="64"/>
  <c r="BR1758" i="64" s="1"/>
  <c r="BR1659" i="64"/>
  <c r="BR1686" i="64" s="1"/>
  <c r="BR2360" i="64"/>
  <c r="BR2385" i="64" s="1"/>
  <c r="BR1507" i="64"/>
  <c r="BR1520" i="64" s="1"/>
  <c r="BR2328" i="64"/>
  <c r="BR2351" i="64" s="1"/>
  <c r="BR1600" i="64"/>
  <c r="BR1355" i="64"/>
  <c r="BR1624" i="64"/>
  <c r="BR1651" i="64" s="1"/>
  <c r="BR1767" i="64"/>
  <c r="BR1794" i="64" s="1"/>
  <c r="BR2394" i="64"/>
  <c r="BR2419" i="64" s="1"/>
  <c r="BR1483" i="64"/>
  <c r="BR1498" i="64" s="1"/>
  <c r="BR790" i="64"/>
  <c r="BR1331" i="64"/>
  <c r="BR1346" i="64" s="1"/>
  <c r="BR1158" i="64"/>
  <c r="BR1173" i="64" s="1"/>
  <c r="BR814" i="64"/>
  <c r="BR827" i="64" s="1"/>
  <c r="BR1210" i="64"/>
  <c r="BR1223" i="64" s="1"/>
  <c r="BR2003" i="64"/>
  <c r="BR2018" i="64" s="1"/>
  <c r="BR713" i="64"/>
  <c r="BR607" i="64"/>
  <c r="BR630" i="64" s="1"/>
  <c r="BR765" i="64"/>
  <c r="BR2027" i="64"/>
  <c r="BR2042" i="64" s="1"/>
  <c r="BJ2850" i="64"/>
  <c r="BJ2867" i="64" s="1"/>
  <c r="BJ1972" i="64"/>
  <c r="BJ1994" i="64" s="1"/>
  <c r="BJ2824" i="64"/>
  <c r="BJ2841" i="64" s="1"/>
  <c r="BJ1946" i="64"/>
  <c r="BJ1963" i="64" s="1"/>
  <c r="BJ1914" i="64"/>
  <c r="BJ1937" i="64" s="1"/>
  <c r="BJ2799" i="64"/>
  <c r="BJ2816" i="64" s="1"/>
  <c r="BJ2773" i="64"/>
  <c r="BJ2790" i="64" s="1"/>
  <c r="BJ1892" i="64"/>
  <c r="BJ1905" i="64" s="1"/>
  <c r="BJ1803" i="64"/>
  <c r="BJ1838" i="64" s="1"/>
  <c r="BJ2902" i="64"/>
  <c r="BJ2916" i="64" s="1"/>
  <c r="BJ2260" i="64"/>
  <c r="BJ2283" i="64" s="1"/>
  <c r="BJ1847" i="64"/>
  <c r="BJ1882" i="64" s="1"/>
  <c r="BJ2224" i="64"/>
  <c r="BJ2251" i="64" s="1"/>
  <c r="BJ1731" i="64"/>
  <c r="BJ1758" i="64" s="1"/>
  <c r="BJ2328" i="64"/>
  <c r="BJ2351" i="64" s="1"/>
  <c r="BJ1659" i="64"/>
  <c r="BJ1686" i="64" s="1"/>
  <c r="BJ1767" i="64"/>
  <c r="BJ1794" i="64" s="1"/>
  <c r="BJ2360" i="64"/>
  <c r="BJ2385" i="64" s="1"/>
  <c r="BJ1507" i="64"/>
  <c r="BJ1520" i="64" s="1"/>
  <c r="BJ2394" i="64"/>
  <c r="BJ2419" i="64" s="1"/>
  <c r="BJ1355" i="64"/>
  <c r="BJ1624" i="64"/>
  <c r="BJ1651" i="64" s="1"/>
  <c r="BJ1483" i="64"/>
  <c r="BJ1498" i="64" s="1"/>
  <c r="BJ1600" i="64"/>
  <c r="BJ790" i="64"/>
  <c r="BJ1331" i="64"/>
  <c r="BJ1346" i="64" s="1"/>
  <c r="BJ1158" i="64"/>
  <c r="BJ1173" i="64" s="1"/>
  <c r="BJ814" i="64"/>
  <c r="BJ827" i="64" s="1"/>
  <c r="BJ713" i="64"/>
  <c r="BJ607" i="64"/>
  <c r="BJ630" i="64" s="1"/>
  <c r="BJ765" i="64"/>
  <c r="BJ1210" i="64"/>
  <c r="BJ1223" i="64" s="1"/>
  <c r="BJ2027" i="64"/>
  <c r="BJ2042" i="64" s="1"/>
  <c r="BJ2003" i="64"/>
  <c r="BJ2018" i="64" s="1"/>
  <c r="BB2850" i="64"/>
  <c r="BB2867" i="64" s="1"/>
  <c r="BB1972" i="64"/>
  <c r="BB1994" i="64" s="1"/>
  <c r="BB2824" i="64"/>
  <c r="BB2841" i="64" s="1"/>
  <c r="BB1946" i="64"/>
  <c r="BB1963" i="64" s="1"/>
  <c r="BB2799" i="64"/>
  <c r="BB2816" i="64" s="1"/>
  <c r="BB1914" i="64"/>
  <c r="BB1937" i="64" s="1"/>
  <c r="BB2773" i="64"/>
  <c r="BB2790" i="64" s="1"/>
  <c r="BB1892" i="64"/>
  <c r="BB1905" i="64" s="1"/>
  <c r="BB1847" i="64"/>
  <c r="BB1882" i="64" s="1"/>
  <c r="BB2902" i="64"/>
  <c r="BB2916" i="64" s="1"/>
  <c r="BB1803" i="64"/>
  <c r="BB1838" i="64" s="1"/>
  <c r="BB2260" i="64"/>
  <c r="BB2283" i="64" s="1"/>
  <c r="BB2224" i="64"/>
  <c r="BB2251" i="64" s="1"/>
  <c r="BB1731" i="64"/>
  <c r="BB1758" i="64" s="1"/>
  <c r="BB1659" i="64"/>
  <c r="BB1686" i="64" s="1"/>
  <c r="BB2328" i="64"/>
  <c r="BB2351" i="64" s="1"/>
  <c r="BB2360" i="64"/>
  <c r="BB2385" i="64" s="1"/>
  <c r="BB1767" i="64"/>
  <c r="BB1794" i="64" s="1"/>
  <c r="BB1507" i="64"/>
  <c r="BB1520" i="64" s="1"/>
  <c r="BB1355" i="64"/>
  <c r="BB2394" i="64"/>
  <c r="BB2419" i="64" s="1"/>
  <c r="BB1600" i="64"/>
  <c r="BB1624" i="64"/>
  <c r="BB1651" i="64" s="1"/>
  <c r="BB1483" i="64"/>
  <c r="BB1498" i="64" s="1"/>
  <c r="BB1331" i="64"/>
  <c r="BB1346" i="64" s="1"/>
  <c r="BB1158" i="64"/>
  <c r="BB1173" i="64" s="1"/>
  <c r="BB1210" i="64"/>
  <c r="BB1223" i="64" s="1"/>
  <c r="BB814" i="64"/>
  <c r="BB827" i="64" s="1"/>
  <c r="BB2003" i="64"/>
  <c r="BB2018" i="64" s="1"/>
  <c r="BB713" i="64"/>
  <c r="BB607" i="64"/>
  <c r="BB630" i="64" s="1"/>
  <c r="BB765" i="64"/>
  <c r="BB2027" i="64"/>
  <c r="BB2042" i="64" s="1"/>
  <c r="AT2850" i="64"/>
  <c r="AT2867" i="64" s="1"/>
  <c r="AT1972" i="64"/>
  <c r="AT1994" i="64" s="1"/>
  <c r="AT2824" i="64"/>
  <c r="AT2841" i="64" s="1"/>
  <c r="AT1946" i="64"/>
  <c r="AT1963" i="64" s="1"/>
  <c r="AT2773" i="64"/>
  <c r="AT2790" i="64" s="1"/>
  <c r="AT1914" i="64"/>
  <c r="AT1937" i="64" s="1"/>
  <c r="AT2799" i="64"/>
  <c r="AT2816" i="64" s="1"/>
  <c r="AT1892" i="64"/>
  <c r="AT1905" i="64" s="1"/>
  <c r="AT1803" i="64"/>
  <c r="AT1838" i="64" s="1"/>
  <c r="AT2260" i="64"/>
  <c r="AT2283" i="64" s="1"/>
  <c r="AT1847" i="64"/>
  <c r="AT1882" i="64" s="1"/>
  <c r="AT2902" i="64"/>
  <c r="AT2916" i="64" s="1"/>
  <c r="AT2224" i="64"/>
  <c r="AT2251" i="64" s="1"/>
  <c r="AT2328" i="64"/>
  <c r="AT2351" i="64" s="1"/>
  <c r="AT1659" i="64"/>
  <c r="AT1686" i="64" s="1"/>
  <c r="AT2360" i="64"/>
  <c r="AT2385" i="64" s="1"/>
  <c r="AT1731" i="64"/>
  <c r="AT1758" i="64" s="1"/>
  <c r="AT1507" i="64"/>
  <c r="AT1520" i="64" s="1"/>
  <c r="AT1767" i="64"/>
  <c r="AT1794" i="64" s="1"/>
  <c r="AT1355" i="64"/>
  <c r="AT1600" i="64"/>
  <c r="AT1483" i="64"/>
  <c r="AT1498" i="64" s="1"/>
  <c r="AT1624" i="64"/>
  <c r="AT1651" i="64" s="1"/>
  <c r="AT2394" i="64"/>
  <c r="AT2419" i="64" s="1"/>
  <c r="AT1331" i="64"/>
  <c r="AT1346" i="64" s="1"/>
  <c r="AT1158" i="64"/>
  <c r="AT1173" i="64" s="1"/>
  <c r="AT713" i="64"/>
  <c r="AT1210" i="64"/>
  <c r="AT1223" i="64" s="1"/>
  <c r="AT607" i="64"/>
  <c r="AT630" i="64" s="1"/>
  <c r="AT814" i="64"/>
  <c r="AT827" i="64" s="1"/>
  <c r="AT790" i="64"/>
  <c r="AT765" i="64"/>
  <c r="AT2027" i="64"/>
  <c r="AT2042" i="64" s="1"/>
  <c r="AT2003" i="64"/>
  <c r="AT2018" i="64" s="1"/>
  <c r="AL2850" i="64"/>
  <c r="AL2867" i="64" s="1"/>
  <c r="AL1972" i="64"/>
  <c r="AL1994" i="64" s="1"/>
  <c r="AL2824" i="64"/>
  <c r="AL2841" i="64" s="1"/>
  <c r="AL2799" i="64"/>
  <c r="AL2816" i="64" s="1"/>
  <c r="AL1946" i="64"/>
  <c r="AL1963" i="64" s="1"/>
  <c r="AL2773" i="64"/>
  <c r="AL2790" i="64" s="1"/>
  <c r="AL1914" i="64"/>
  <c r="AL1937" i="64" s="1"/>
  <c r="AL1892" i="64"/>
  <c r="AL1905" i="64" s="1"/>
  <c r="AL2902" i="64"/>
  <c r="AL2916" i="64" s="1"/>
  <c r="AL2260" i="64"/>
  <c r="AL2283" i="64" s="1"/>
  <c r="AL1803" i="64"/>
  <c r="AL1838" i="64" s="1"/>
  <c r="AL2224" i="64"/>
  <c r="AL2251" i="64" s="1"/>
  <c r="AL1847" i="64"/>
  <c r="AL1882" i="64" s="1"/>
  <c r="AL1659" i="64"/>
  <c r="AL1686" i="64" s="1"/>
  <c r="AL2328" i="64"/>
  <c r="AL2351" i="64" s="1"/>
  <c r="AL2360" i="64"/>
  <c r="AL2385" i="64" s="1"/>
  <c r="AL1507" i="64"/>
  <c r="AL1520" i="64" s="1"/>
  <c r="AL1600" i="64"/>
  <c r="AL1355" i="64"/>
  <c r="AL2394" i="64"/>
  <c r="AL2419" i="64" s="1"/>
  <c r="AL1731" i="64"/>
  <c r="AL1758" i="64" s="1"/>
  <c r="AL1767" i="64"/>
  <c r="AL1794" i="64" s="1"/>
  <c r="AL1483" i="64"/>
  <c r="AL1498" i="64" s="1"/>
  <c r="AL1624" i="64"/>
  <c r="AL1651" i="64" s="1"/>
  <c r="AL1331" i="64"/>
  <c r="AL1346" i="64" s="1"/>
  <c r="AL1158" i="64"/>
  <c r="AL1173" i="64" s="1"/>
  <c r="AL790" i="64"/>
  <c r="AL2003" i="64"/>
  <c r="AL2018" i="64" s="1"/>
  <c r="AL713" i="64"/>
  <c r="AL607" i="64"/>
  <c r="AL630" i="64" s="1"/>
  <c r="AL765" i="64"/>
  <c r="AL2027" i="64"/>
  <c r="AL2042" i="64" s="1"/>
  <c r="AL814" i="64"/>
  <c r="AL827" i="64" s="1"/>
  <c r="AL1210" i="64"/>
  <c r="AL1223" i="64" s="1"/>
  <c r="AD2850" i="64"/>
  <c r="AD2867" i="64" s="1"/>
  <c r="AD1972" i="64"/>
  <c r="AD1994" i="64" s="1"/>
  <c r="AD2824" i="64"/>
  <c r="AD2841" i="64" s="1"/>
  <c r="AD2773" i="64"/>
  <c r="AD2790" i="64" s="1"/>
  <c r="AD2799" i="64"/>
  <c r="AD2816" i="64" s="1"/>
  <c r="AD1914" i="64"/>
  <c r="AD1937" i="64" s="1"/>
  <c r="AD1946" i="64"/>
  <c r="AD1963" i="64" s="1"/>
  <c r="AD1892" i="64"/>
  <c r="AD1905" i="64" s="1"/>
  <c r="AD1803" i="64"/>
  <c r="AD1838" i="64" s="1"/>
  <c r="AD2902" i="64"/>
  <c r="AD2916" i="64" s="1"/>
  <c r="AD1847" i="64"/>
  <c r="AD1882" i="64" s="1"/>
  <c r="AD2260" i="64"/>
  <c r="AD2283" i="64" s="1"/>
  <c r="AD2224" i="64"/>
  <c r="AD2251" i="64" s="1"/>
  <c r="AD2328" i="64"/>
  <c r="AD2351" i="64" s="1"/>
  <c r="AD1659" i="64"/>
  <c r="AD1686" i="64" s="1"/>
  <c r="AD1767" i="64"/>
  <c r="AD1794" i="64" s="1"/>
  <c r="AD2360" i="64"/>
  <c r="AD2385" i="64" s="1"/>
  <c r="AD1731" i="64"/>
  <c r="AD1758" i="64" s="1"/>
  <c r="AD1507" i="64"/>
  <c r="AD1520" i="64" s="1"/>
  <c r="AD1624" i="64"/>
  <c r="AD1651" i="64" s="1"/>
  <c r="AD1355" i="64"/>
  <c r="AD2394" i="64"/>
  <c r="AD2419" i="64" s="1"/>
  <c r="AD1483" i="64"/>
  <c r="AD1498" i="64" s="1"/>
  <c r="AD1600" i="64"/>
  <c r="AD1331" i="64"/>
  <c r="AD1346" i="64" s="1"/>
  <c r="AD1158" i="64"/>
  <c r="AD1173" i="64" s="1"/>
  <c r="AD814" i="64"/>
  <c r="AD827" i="64" s="1"/>
  <c r="AD1210" i="64"/>
  <c r="AD1223" i="64" s="1"/>
  <c r="AD713" i="64"/>
  <c r="AD607" i="64"/>
  <c r="AD630" i="64" s="1"/>
  <c r="AD765" i="64"/>
  <c r="AD2027" i="64"/>
  <c r="AD2042" i="64" s="1"/>
  <c r="AD2003" i="64"/>
  <c r="AD2018" i="64" s="1"/>
  <c r="AD790" i="64"/>
  <c r="V2850" i="64"/>
  <c r="V2867" i="64" s="1"/>
  <c r="V1972" i="64"/>
  <c r="V1994" i="64" s="1"/>
  <c r="V2824" i="64"/>
  <c r="V2841" i="64" s="1"/>
  <c r="V2799" i="64"/>
  <c r="V2816" i="64" s="1"/>
  <c r="V1946" i="64"/>
  <c r="V1914" i="64"/>
  <c r="V1937" i="64" s="1"/>
  <c r="V2773" i="64"/>
  <c r="V2790" i="64" s="1"/>
  <c r="V1892" i="64"/>
  <c r="V1905" i="64" s="1"/>
  <c r="V1847" i="64"/>
  <c r="V1882" i="64" s="1"/>
  <c r="V2260" i="64"/>
  <c r="V2283" i="64" s="1"/>
  <c r="V2902" i="64"/>
  <c r="V2916" i="64" s="1"/>
  <c r="V1803" i="64"/>
  <c r="V1838" i="64" s="1"/>
  <c r="V2224" i="64"/>
  <c r="V2251" i="64" s="1"/>
  <c r="V1659" i="64"/>
  <c r="V1686" i="64" s="1"/>
  <c r="V1731" i="64"/>
  <c r="V1758" i="64" s="1"/>
  <c r="V2360" i="64"/>
  <c r="V2385" i="64" s="1"/>
  <c r="V1767" i="64"/>
  <c r="V1794" i="64" s="1"/>
  <c r="V1507" i="64"/>
  <c r="V1520" i="64" s="1"/>
  <c r="V2328" i="64"/>
  <c r="V2351" i="64" s="1"/>
  <c r="V1355" i="64"/>
  <c r="V1624" i="64"/>
  <c r="V1651" i="64" s="1"/>
  <c r="V2394" i="64"/>
  <c r="V2419" i="64" s="1"/>
  <c r="V1600" i="64"/>
  <c r="V1483" i="64"/>
  <c r="V1498" i="64" s="1"/>
  <c r="V1331" i="64"/>
  <c r="V1346" i="64" s="1"/>
  <c r="V1158" i="64"/>
  <c r="V1173" i="64" s="1"/>
  <c r="V2003" i="64"/>
  <c r="V2018" i="64" s="1"/>
  <c r="V713" i="64"/>
  <c r="V814" i="64"/>
  <c r="V827" i="64" s="1"/>
  <c r="V790" i="64"/>
  <c r="V607" i="64"/>
  <c r="V630" i="64" s="1"/>
  <c r="V1210" i="64"/>
  <c r="V1223" i="64" s="1"/>
  <c r="V765" i="64"/>
  <c r="V2027" i="64"/>
  <c r="V2042" i="64" s="1"/>
  <c r="Y547" i="64"/>
  <c r="T556" i="64"/>
  <c r="AB556" i="64"/>
  <c r="AJ556" i="64"/>
  <c r="AR556" i="64"/>
  <c r="AZ556" i="64"/>
  <c r="BH556" i="64"/>
  <c r="BP556" i="64"/>
  <c r="BX556" i="64"/>
  <c r="CF556" i="64"/>
  <c r="T557" i="64"/>
  <c r="AB557" i="64"/>
  <c r="AJ557" i="64"/>
  <c r="BP557" i="64"/>
  <c r="BX557" i="64"/>
  <c r="AA560" i="64"/>
  <c r="AI560" i="64"/>
  <c r="AY560" i="64"/>
  <c r="BX560" i="64"/>
  <c r="CI560" i="64"/>
  <c r="Z561" i="64"/>
  <c r="Z571" i="64" s="1"/>
  <c r="AJ561" i="64"/>
  <c r="AJ571" i="64" s="1"/>
  <c r="AU561" i="64"/>
  <c r="AU571" i="64" s="1"/>
  <c r="BF561" i="64"/>
  <c r="BF571" i="64" s="1"/>
  <c r="BP561" i="64"/>
  <c r="BP571" i="64" s="1"/>
  <c r="AE606" i="64"/>
  <c r="BQ606" i="64"/>
  <c r="CC606" i="64"/>
  <c r="W607" i="64"/>
  <c r="W630" i="64" s="1"/>
  <c r="AV607" i="64"/>
  <c r="AV630" i="64" s="1"/>
  <c r="BI607" i="64"/>
  <c r="BI630" i="64" s="1"/>
  <c r="BU607" i="64"/>
  <c r="BU630" i="64" s="1"/>
  <c r="CI607" i="64"/>
  <c r="CI630" i="64" s="1"/>
  <c r="AL610" i="64"/>
  <c r="AW610" i="64"/>
  <c r="BK610" i="64"/>
  <c r="BX610" i="64"/>
  <c r="CJ610" i="64"/>
  <c r="AD611" i="64"/>
  <c r="AO611" i="64"/>
  <c r="BP611" i="64"/>
  <c r="CB611" i="64"/>
  <c r="AG2026" i="64"/>
  <c r="AR2026" i="64"/>
  <c r="BF2026" i="64"/>
  <c r="BS2026" i="64"/>
  <c r="CF2026" i="64"/>
  <c r="BO2027" i="64"/>
  <c r="BO2042" i="64" s="1"/>
  <c r="AA2030" i="64"/>
  <c r="BE713" i="64"/>
  <c r="AN716" i="64"/>
  <c r="AF717" i="64"/>
  <c r="BR740" i="64"/>
  <c r="BR755" i="64" s="1"/>
  <c r="BJ741" i="64"/>
  <c r="AS744" i="64"/>
  <c r="AK745" i="64"/>
  <c r="AF794" i="64"/>
  <c r="BA2002" i="64"/>
  <c r="BA2017" i="64" s="1"/>
  <c r="CC1157" i="64"/>
  <c r="CC1172" i="64" s="1"/>
  <c r="BL1213" i="64"/>
  <c r="BQ1599" i="64"/>
  <c r="BQ1614" i="64" s="1"/>
  <c r="AM1971" i="64"/>
  <c r="AM2849" i="64"/>
  <c r="AM2866" i="64" s="1"/>
  <c r="AM2798" i="64"/>
  <c r="AM2815" i="64" s="1"/>
  <c r="AM2823" i="64"/>
  <c r="AM2840" i="64" s="1"/>
  <c r="AM2772" i="64"/>
  <c r="AM2789" i="64" s="1"/>
  <c r="AM1913" i="64"/>
  <c r="AM1936" i="64" s="1"/>
  <c r="AM1802" i="64"/>
  <c r="AM1837" i="64" s="1"/>
  <c r="AM1891" i="64"/>
  <c r="AM1904" i="64" s="1"/>
  <c r="AM2901" i="64"/>
  <c r="AM2915" i="64" s="1"/>
  <c r="AM1945" i="64"/>
  <c r="AM1962" i="64" s="1"/>
  <c r="AM1846" i="64"/>
  <c r="AM2259" i="64"/>
  <c r="AM2282" i="64" s="1"/>
  <c r="AM1658" i="64"/>
  <c r="AM1685" i="64" s="1"/>
  <c r="AM2223" i="64"/>
  <c r="AM2250" i="64" s="1"/>
  <c r="AM1766" i="64"/>
  <c r="AM1793" i="64" s="1"/>
  <c r="AM2359" i="64"/>
  <c r="AM2384" i="64" s="1"/>
  <c r="AM1730" i="64"/>
  <c r="AM1757" i="64" s="1"/>
  <c r="AM2327" i="64"/>
  <c r="AM2350" i="64" s="1"/>
  <c r="AM2393" i="64"/>
  <c r="AM2418" i="64" s="1"/>
  <c r="AM1623" i="64"/>
  <c r="AM1650" i="64" s="1"/>
  <c r="AM1506" i="64"/>
  <c r="AM1519" i="64" s="1"/>
  <c r="AM1599" i="64"/>
  <c r="AM1614" i="64" s="1"/>
  <c r="AM1209" i="64"/>
  <c r="AM1222" i="64" s="1"/>
  <c r="AM1330" i="64"/>
  <c r="AM1345" i="64" s="1"/>
  <c r="AM1482" i="64"/>
  <c r="AM1497" i="64" s="1"/>
  <c r="AM1157" i="64"/>
  <c r="AM1172" i="64" s="1"/>
  <c r="AM2002" i="64"/>
  <c r="AM2017" i="64" s="1"/>
  <c r="AM813" i="64"/>
  <c r="AM789" i="64"/>
  <c r="AM712" i="64"/>
  <c r="AM732" i="64" s="1"/>
  <c r="AM764" i="64"/>
  <c r="AM1354" i="64"/>
  <c r="AM740" i="64"/>
  <c r="AM755" i="64" s="1"/>
  <c r="BK1976" i="64"/>
  <c r="BK2854" i="64"/>
  <c r="BK2803" i="64"/>
  <c r="BK2828" i="64"/>
  <c r="BK1950" i="64"/>
  <c r="BK1967" i="64" s="1"/>
  <c r="BK1918" i="64"/>
  <c r="BK2777" i="64"/>
  <c r="BK2794" i="64" s="1"/>
  <c r="BK1896" i="64"/>
  <c r="BK1909" i="64" s="1"/>
  <c r="BK2906" i="64"/>
  <c r="BK2920" i="64" s="1"/>
  <c r="BK1807" i="64"/>
  <c r="BK1842" i="64" s="1"/>
  <c r="BK1851" i="64"/>
  <c r="BK1886" i="64" s="1"/>
  <c r="BK2332" i="64"/>
  <c r="BK2355" i="64" s="1"/>
  <c r="BK2228" i="64"/>
  <c r="BK2255" i="64" s="1"/>
  <c r="BK2264" i="64"/>
  <c r="BK2287" i="64" s="1"/>
  <c r="BK1771" i="64"/>
  <c r="BK1798" i="64" s="1"/>
  <c r="BK1735" i="64"/>
  <c r="BK1762" i="64" s="1"/>
  <c r="BK2364" i="64"/>
  <c r="BK2389" i="64" s="1"/>
  <c r="BK1663" i="64"/>
  <c r="BK1690" i="64" s="1"/>
  <c r="BK2398" i="64"/>
  <c r="BK2423" i="64" s="1"/>
  <c r="BK1628" i="64"/>
  <c r="BK1655" i="64" s="1"/>
  <c r="BK1487" i="64"/>
  <c r="BK1511" i="64"/>
  <c r="BK1524" i="64" s="1"/>
  <c r="BK1604" i="64"/>
  <c r="BK1359" i="64"/>
  <c r="BK1162" i="64"/>
  <c r="BK2007" i="64"/>
  <c r="BK2022" i="64" s="1"/>
  <c r="BK1335" i="64"/>
  <c r="BK1350" i="64" s="1"/>
  <c r="BK818" i="64"/>
  <c r="BK831" i="64" s="1"/>
  <c r="BK794" i="64"/>
  <c r="BK717" i="64"/>
  <c r="BK2031" i="64"/>
  <c r="BK1214" i="64"/>
  <c r="BK1227" i="64" s="1"/>
  <c r="BK745" i="64"/>
  <c r="CB1975" i="64"/>
  <c r="CB2853" i="64"/>
  <c r="CB2802" i="64"/>
  <c r="CB2776" i="64"/>
  <c r="CB1949" i="64"/>
  <c r="CB2827" i="64"/>
  <c r="CB1917" i="64"/>
  <c r="CB1895" i="64"/>
  <c r="CB2905" i="64"/>
  <c r="CB1806" i="64"/>
  <c r="CB1850" i="64"/>
  <c r="CB2227" i="64"/>
  <c r="CB1770" i="64"/>
  <c r="CB2331" i="64"/>
  <c r="CB2263" i="64"/>
  <c r="CB1734" i="64"/>
  <c r="CB2397" i="64"/>
  <c r="CB1627" i="64"/>
  <c r="CB1662" i="64"/>
  <c r="CB1603" i="64"/>
  <c r="CB1486" i="64"/>
  <c r="CB1501" i="64" s="1"/>
  <c r="CB1510" i="64"/>
  <c r="CB1358" i="64"/>
  <c r="CB1477" i="64" s="1"/>
  <c r="CB2363" i="64"/>
  <c r="CB2006" i="64"/>
  <c r="CB817" i="64"/>
  <c r="CB830" i="64" s="1"/>
  <c r="CB1213" i="64"/>
  <c r="CB1161" i="64"/>
  <c r="CB768" i="64"/>
  <c r="CB2030" i="64"/>
  <c r="CB793" i="64"/>
  <c r="CB560" i="64"/>
  <c r="CB744" i="64"/>
  <c r="CK1972" i="64"/>
  <c r="CK1994" i="64" s="1"/>
  <c r="CK2850" i="64"/>
  <c r="CK2867" i="64" s="1"/>
  <c r="CK2799" i="64"/>
  <c r="CK2816" i="64" s="1"/>
  <c r="CK2824" i="64"/>
  <c r="CK2841" i="64" s="1"/>
  <c r="CK2773" i="64"/>
  <c r="CK2790" i="64" s="1"/>
  <c r="CK1946" i="64"/>
  <c r="CK1963" i="64" s="1"/>
  <c r="CK1914" i="64"/>
  <c r="CK1937" i="64" s="1"/>
  <c r="CK1892" i="64"/>
  <c r="CK1905" i="64" s="1"/>
  <c r="CK2902" i="64"/>
  <c r="CK2916" i="64" s="1"/>
  <c r="CK1803" i="64"/>
  <c r="CK1838" i="64" s="1"/>
  <c r="CK1847" i="64"/>
  <c r="CK1882" i="64" s="1"/>
  <c r="CK2224" i="64"/>
  <c r="CK2251" i="64" s="1"/>
  <c r="CK2328" i="64"/>
  <c r="CK2351" i="64" s="1"/>
  <c r="CK2260" i="64"/>
  <c r="CK2283" i="64" s="1"/>
  <c r="CK1767" i="64"/>
  <c r="CK1794" i="64" s="1"/>
  <c r="CK1731" i="64"/>
  <c r="CK1758" i="64" s="1"/>
  <c r="CK2394" i="64"/>
  <c r="CK2419" i="64" s="1"/>
  <c r="CK1624" i="64"/>
  <c r="CK1651" i="64" s="1"/>
  <c r="CK1659" i="64"/>
  <c r="CK1686" i="64" s="1"/>
  <c r="CK2360" i="64"/>
  <c r="CK2385" i="64" s="1"/>
  <c r="CK1600" i="64"/>
  <c r="CK1483" i="64"/>
  <c r="CK1498" i="64" s="1"/>
  <c r="CK1507" i="64"/>
  <c r="CK1520" i="64" s="1"/>
  <c r="CK1355" i="64"/>
  <c r="CK1331" i="64"/>
  <c r="CK1346" i="64" s="1"/>
  <c r="CK2003" i="64"/>
  <c r="CK2018" i="64" s="1"/>
  <c r="CK814" i="64"/>
  <c r="CK827" i="64" s="1"/>
  <c r="CK1158" i="64"/>
  <c r="CK1173" i="64" s="1"/>
  <c r="CK765" i="64"/>
  <c r="CK1210" i="64"/>
  <c r="CK1223" i="64" s="1"/>
  <c r="CK2027" i="64"/>
  <c r="CK2042" i="64" s="1"/>
  <c r="CK790" i="64"/>
  <c r="CK741" i="64"/>
  <c r="AO1972" i="64"/>
  <c r="AO1994" i="64" s="1"/>
  <c r="AO2850" i="64"/>
  <c r="AO2867" i="64" s="1"/>
  <c r="AO2824" i="64"/>
  <c r="AO2841" i="64" s="1"/>
  <c r="AO2773" i="64"/>
  <c r="AO2790" i="64" s="1"/>
  <c r="AO2799" i="64"/>
  <c r="AO2816" i="64" s="1"/>
  <c r="AO1946" i="64"/>
  <c r="AO1963" i="64" s="1"/>
  <c r="AO1914" i="64"/>
  <c r="AO1937" i="64" s="1"/>
  <c r="AO2902" i="64"/>
  <c r="AO2916" i="64" s="1"/>
  <c r="AO1892" i="64"/>
  <c r="AO1905" i="64" s="1"/>
  <c r="AO1803" i="64"/>
  <c r="AO1838" i="64" s="1"/>
  <c r="AO2224" i="64"/>
  <c r="AO2251" i="64" s="1"/>
  <c r="AO1847" i="64"/>
  <c r="AO1882" i="64" s="1"/>
  <c r="AO2328" i="64"/>
  <c r="AO2351" i="64" s="1"/>
  <c r="AO2260" i="64"/>
  <c r="AO2283" i="64" s="1"/>
  <c r="AO1767" i="64"/>
  <c r="AO1794" i="64" s="1"/>
  <c r="AO2394" i="64"/>
  <c r="AO2419" i="64" s="1"/>
  <c r="AO1659" i="64"/>
  <c r="AO1686" i="64" s="1"/>
  <c r="AO1731" i="64"/>
  <c r="AO1758" i="64" s="1"/>
  <c r="AO1624" i="64"/>
  <c r="AO1651" i="64" s="1"/>
  <c r="AO1507" i="64"/>
  <c r="AO1520" i="64" s="1"/>
  <c r="AO1483" i="64"/>
  <c r="AO1498" i="64" s="1"/>
  <c r="AO1600" i="64"/>
  <c r="AO1355" i="64"/>
  <c r="AO2360" i="64"/>
  <c r="AO2385" i="64" s="1"/>
  <c r="AO1331" i="64"/>
  <c r="AO1346" i="64" s="1"/>
  <c r="AO2003" i="64"/>
  <c r="AO2018" i="64" s="1"/>
  <c r="AO814" i="64"/>
  <c r="AO827" i="64" s="1"/>
  <c r="AO765" i="64"/>
  <c r="AO2027" i="64"/>
  <c r="AO2042" i="64" s="1"/>
  <c r="AO1158" i="64"/>
  <c r="AO1173" i="64" s="1"/>
  <c r="AO1210" i="64"/>
  <c r="AO1223" i="64" s="1"/>
  <c r="AO741" i="64"/>
  <c r="AO790" i="64"/>
  <c r="BU557" i="64"/>
  <c r="AV560" i="64"/>
  <c r="CC607" i="64"/>
  <c r="CC630" i="64" s="1"/>
  <c r="CE1971" i="64"/>
  <c r="CE2849" i="64"/>
  <c r="CE2866" i="64" s="1"/>
  <c r="CE2823" i="64"/>
  <c r="CE2840" i="64" s="1"/>
  <c r="CE2772" i="64"/>
  <c r="CE2789" i="64" s="1"/>
  <c r="CE1945" i="64"/>
  <c r="CE1962" i="64" s="1"/>
  <c r="CE1913" i="64"/>
  <c r="CE1936" i="64" s="1"/>
  <c r="CE2798" i="64"/>
  <c r="CE2815" i="64" s="1"/>
  <c r="CE1891" i="64"/>
  <c r="CE1904" i="64" s="1"/>
  <c r="CE1846" i="64"/>
  <c r="CE2901" i="64"/>
  <c r="CE2915" i="64" s="1"/>
  <c r="CE2327" i="64"/>
  <c r="CE2350" i="64" s="1"/>
  <c r="CE1802" i="64"/>
  <c r="CE1837" i="64" s="1"/>
  <c r="CE2259" i="64"/>
  <c r="CE2282" i="64" s="1"/>
  <c r="CE1766" i="64"/>
  <c r="CE1793" i="64" s="1"/>
  <c r="CE2223" i="64"/>
  <c r="CE2250" i="64" s="1"/>
  <c r="CE1730" i="64"/>
  <c r="CE1757" i="64" s="1"/>
  <c r="CE1623" i="64"/>
  <c r="CE1650" i="64" s="1"/>
  <c r="CE1599" i="64"/>
  <c r="CE1614" i="64" s="1"/>
  <c r="CE1658" i="64"/>
  <c r="CE1685" i="64" s="1"/>
  <c r="CE2359" i="64"/>
  <c r="CE2384" i="64" s="1"/>
  <c r="CE2393" i="64"/>
  <c r="CE2418" i="64" s="1"/>
  <c r="CE1482" i="64"/>
  <c r="CE1497" i="64" s="1"/>
  <c r="CE2002" i="64"/>
  <c r="CE2017" i="64" s="1"/>
  <c r="CE789" i="64"/>
  <c r="CE1506" i="64"/>
  <c r="CE1519" i="64" s="1"/>
  <c r="CE1209" i="64"/>
  <c r="CE1222" i="64" s="1"/>
  <c r="CE1354" i="64"/>
  <c r="CE1330" i="64"/>
  <c r="CE1345" i="64" s="1"/>
  <c r="CE813" i="64"/>
  <c r="CE740" i="64"/>
  <c r="CE755" i="64" s="1"/>
  <c r="CE712" i="64"/>
  <c r="CE732" i="64" s="1"/>
  <c r="CE1157" i="64"/>
  <c r="CE1172" i="64" s="1"/>
  <c r="CE606" i="64"/>
  <c r="BW1971" i="64"/>
  <c r="BW2849" i="64"/>
  <c r="BW2866" i="64" s="1"/>
  <c r="BW2823" i="64"/>
  <c r="BW2840" i="64" s="1"/>
  <c r="BW2772" i="64"/>
  <c r="BW2789" i="64" s="1"/>
  <c r="BW2798" i="64"/>
  <c r="BW2815" i="64" s="1"/>
  <c r="BW1945" i="64"/>
  <c r="BW1962" i="64" s="1"/>
  <c r="BW1913" i="64"/>
  <c r="BW1936" i="64" s="1"/>
  <c r="BW1891" i="64"/>
  <c r="BW1904" i="64" s="1"/>
  <c r="BW2901" i="64"/>
  <c r="BW2915" i="64" s="1"/>
  <c r="BW2327" i="64"/>
  <c r="BW2350" i="64" s="1"/>
  <c r="BW2259" i="64"/>
  <c r="BW2282" i="64" s="1"/>
  <c r="BW1846" i="64"/>
  <c r="BW1766" i="64"/>
  <c r="BW1793" i="64" s="1"/>
  <c r="BW1730" i="64"/>
  <c r="BW1757" i="64" s="1"/>
  <c r="BW1802" i="64"/>
  <c r="BW1837" i="64" s="1"/>
  <c r="BW1658" i="64"/>
  <c r="BW1685" i="64" s="1"/>
  <c r="BW1623" i="64"/>
  <c r="BW1650" i="64" s="1"/>
  <c r="BW1599" i="64"/>
  <c r="BW1614" i="64" s="1"/>
  <c r="BW2359" i="64"/>
  <c r="BW2384" i="64" s="1"/>
  <c r="BW1482" i="64"/>
  <c r="BW1497" i="64" s="1"/>
  <c r="BW2223" i="64"/>
  <c r="BW2250" i="64" s="1"/>
  <c r="BW2393" i="64"/>
  <c r="BW2418" i="64" s="1"/>
  <c r="BW1506" i="64"/>
  <c r="BW1519" i="64" s="1"/>
  <c r="BW2002" i="64"/>
  <c r="BW2017" i="64" s="1"/>
  <c r="BW1354" i="64"/>
  <c r="BW789" i="64"/>
  <c r="BW1209" i="64"/>
  <c r="BW1222" i="64" s="1"/>
  <c r="BW1330" i="64"/>
  <c r="BW1345" i="64" s="1"/>
  <c r="BW1157" i="64"/>
  <c r="BW1172" i="64" s="1"/>
  <c r="BW740" i="64"/>
  <c r="BW755" i="64" s="1"/>
  <c r="BW813" i="64"/>
  <c r="BW712" i="64"/>
  <c r="BW732" i="64" s="1"/>
  <c r="BW606" i="64"/>
  <c r="BO1971" i="64"/>
  <c r="BO2849" i="64"/>
  <c r="BO2866" i="64" s="1"/>
  <c r="BO2823" i="64"/>
  <c r="BO2840" i="64" s="1"/>
  <c r="BO2798" i="64"/>
  <c r="BO2815" i="64" s="1"/>
  <c r="BO2772" i="64"/>
  <c r="BO2789" i="64" s="1"/>
  <c r="BO1945" i="64"/>
  <c r="BO1962" i="64" s="1"/>
  <c r="BO1913" i="64"/>
  <c r="BO1936" i="64" s="1"/>
  <c r="BO1891" i="64"/>
  <c r="BO1904" i="64" s="1"/>
  <c r="BO2901" i="64"/>
  <c r="BO2915" i="64" s="1"/>
  <c r="BO1846" i="64"/>
  <c r="BO2327" i="64"/>
  <c r="BO2350" i="64" s="1"/>
  <c r="BO1802" i="64"/>
  <c r="BO1837" i="64" s="1"/>
  <c r="BO2259" i="64"/>
  <c r="BO2282" i="64" s="1"/>
  <c r="BO1766" i="64"/>
  <c r="BO1793" i="64" s="1"/>
  <c r="BO2223" i="64"/>
  <c r="BO2250" i="64" s="1"/>
  <c r="BO1730" i="64"/>
  <c r="BO1757" i="64" s="1"/>
  <c r="BO1623" i="64"/>
  <c r="BO1650" i="64" s="1"/>
  <c r="BO1599" i="64"/>
  <c r="BO1614" i="64" s="1"/>
  <c r="BO2359" i="64"/>
  <c r="BO2384" i="64" s="1"/>
  <c r="BO2393" i="64"/>
  <c r="BO2418" i="64" s="1"/>
  <c r="BO1482" i="64"/>
  <c r="BO1497" i="64" s="1"/>
  <c r="BO1506" i="64"/>
  <c r="BO1519" i="64" s="1"/>
  <c r="BO2002" i="64"/>
  <c r="BO2017" i="64" s="1"/>
  <c r="BO1354" i="64"/>
  <c r="BO789" i="64"/>
  <c r="BO1658" i="64"/>
  <c r="BO1685" i="64" s="1"/>
  <c r="BO1209" i="64"/>
  <c r="BO1222" i="64" s="1"/>
  <c r="BO1330" i="64"/>
  <c r="BO1345" i="64" s="1"/>
  <c r="BO740" i="64"/>
  <c r="BO755" i="64" s="1"/>
  <c r="BO1157" i="64"/>
  <c r="BO1172" i="64" s="1"/>
  <c r="BO712" i="64"/>
  <c r="BO732" i="64" s="1"/>
  <c r="BO813" i="64"/>
  <c r="BO606" i="64"/>
  <c r="BG1971" i="64"/>
  <c r="BG2849" i="64"/>
  <c r="BG2866" i="64" s="1"/>
  <c r="BG2823" i="64"/>
  <c r="BG2840" i="64" s="1"/>
  <c r="BG2772" i="64"/>
  <c r="BG2789" i="64" s="1"/>
  <c r="BG1945" i="64"/>
  <c r="BG1962" i="64" s="1"/>
  <c r="BG1913" i="64"/>
  <c r="BG1936" i="64" s="1"/>
  <c r="BG2798" i="64"/>
  <c r="BG2815" i="64" s="1"/>
  <c r="BG1891" i="64"/>
  <c r="BG1904" i="64" s="1"/>
  <c r="BG2901" i="64"/>
  <c r="BG2915" i="64" s="1"/>
  <c r="BG2327" i="64"/>
  <c r="BG2350" i="64" s="1"/>
  <c r="BG1846" i="64"/>
  <c r="BG2259" i="64"/>
  <c r="BG2282" i="64" s="1"/>
  <c r="BG1802" i="64"/>
  <c r="BG1837" i="64" s="1"/>
  <c r="BG2223" i="64"/>
  <c r="BG2250" i="64" s="1"/>
  <c r="BG1766" i="64"/>
  <c r="BG1793" i="64" s="1"/>
  <c r="BG1730" i="64"/>
  <c r="BG1757" i="64" s="1"/>
  <c r="BG1623" i="64"/>
  <c r="BG1650" i="64" s="1"/>
  <c r="BG1599" i="64"/>
  <c r="BG1614" i="64" s="1"/>
  <c r="BG1658" i="64"/>
  <c r="BG1685" i="64" s="1"/>
  <c r="BG2359" i="64"/>
  <c r="BG2384" i="64" s="1"/>
  <c r="BG1482" i="64"/>
  <c r="BG1497" i="64" s="1"/>
  <c r="BG1506" i="64"/>
  <c r="BG1519" i="64" s="1"/>
  <c r="BG2393" i="64"/>
  <c r="BG2418" i="64" s="1"/>
  <c r="BG1354" i="64"/>
  <c r="BG2002" i="64"/>
  <c r="BG2017" i="64" s="1"/>
  <c r="BG789" i="64"/>
  <c r="BG1209" i="64"/>
  <c r="BG1222" i="64" s="1"/>
  <c r="BG813" i="64"/>
  <c r="BG740" i="64"/>
  <c r="BG755" i="64" s="1"/>
  <c r="BG1330" i="64"/>
  <c r="BG1345" i="64" s="1"/>
  <c r="BG712" i="64"/>
  <c r="BG732" i="64" s="1"/>
  <c r="BG606" i="64"/>
  <c r="AY1971" i="64"/>
  <c r="AY2849" i="64"/>
  <c r="AY2866" i="64" s="1"/>
  <c r="AY2823" i="64"/>
  <c r="AY2840" i="64" s="1"/>
  <c r="AY2772" i="64"/>
  <c r="AY2789" i="64" s="1"/>
  <c r="AY1945" i="64"/>
  <c r="AY1962" i="64" s="1"/>
  <c r="AY1913" i="64"/>
  <c r="AY1936" i="64" s="1"/>
  <c r="AY2798" i="64"/>
  <c r="AY2815" i="64" s="1"/>
  <c r="AY1891" i="64"/>
  <c r="AY1904" i="64" s="1"/>
  <c r="AY1846" i="64"/>
  <c r="AY2901" i="64"/>
  <c r="AY2915" i="64" s="1"/>
  <c r="AY2327" i="64"/>
  <c r="AY2350" i="64" s="1"/>
  <c r="AY1802" i="64"/>
  <c r="AY1837" i="64" s="1"/>
  <c r="AY2259" i="64"/>
  <c r="AY2282" i="64" s="1"/>
  <c r="AY1766" i="64"/>
  <c r="AY1793" i="64" s="1"/>
  <c r="AY1730" i="64"/>
  <c r="AY1757" i="64" s="1"/>
  <c r="AY1658" i="64"/>
  <c r="AY1685" i="64" s="1"/>
  <c r="AY2223" i="64"/>
  <c r="AY2250" i="64" s="1"/>
  <c r="AY1623" i="64"/>
  <c r="AY1650" i="64" s="1"/>
  <c r="AY1599" i="64"/>
  <c r="AY1614" i="64" s="1"/>
  <c r="AY2359" i="64"/>
  <c r="AY2384" i="64" s="1"/>
  <c r="AY2393" i="64"/>
  <c r="AY2418" i="64" s="1"/>
  <c r="AY1482" i="64"/>
  <c r="AY1497" i="64" s="1"/>
  <c r="AY2002" i="64"/>
  <c r="AY2017" i="64" s="1"/>
  <c r="AY1506" i="64"/>
  <c r="AY1519" i="64" s="1"/>
  <c r="AY789" i="64"/>
  <c r="AY1209" i="64"/>
  <c r="AY1222" i="64" s="1"/>
  <c r="AY1354" i="64"/>
  <c r="AY1157" i="64"/>
  <c r="AY1172" i="64" s="1"/>
  <c r="AY740" i="64"/>
  <c r="AY755" i="64" s="1"/>
  <c r="AY1330" i="64"/>
  <c r="AY1345" i="64" s="1"/>
  <c r="AY813" i="64"/>
  <c r="AY712" i="64"/>
  <c r="AY732" i="64" s="1"/>
  <c r="AY606" i="64"/>
  <c r="AQ1971" i="64"/>
  <c r="AQ2849" i="64"/>
  <c r="AQ2866" i="64" s="1"/>
  <c r="AQ2823" i="64"/>
  <c r="AQ2840" i="64" s="1"/>
  <c r="AQ2772" i="64"/>
  <c r="AQ2789" i="64" s="1"/>
  <c r="AQ2798" i="64"/>
  <c r="AQ2815" i="64" s="1"/>
  <c r="AQ1945" i="64"/>
  <c r="AQ1962" i="64" s="1"/>
  <c r="AQ1913" i="64"/>
  <c r="AQ1936" i="64" s="1"/>
  <c r="AQ1891" i="64"/>
  <c r="AQ1904" i="64" s="1"/>
  <c r="AQ1802" i="64"/>
  <c r="AQ1837" i="64" s="1"/>
  <c r="AQ2327" i="64"/>
  <c r="AQ2350" i="64" s="1"/>
  <c r="AQ2901" i="64"/>
  <c r="AQ2915" i="64" s="1"/>
  <c r="AQ1846" i="64"/>
  <c r="AQ2259" i="64"/>
  <c r="AQ2282" i="64" s="1"/>
  <c r="AQ1766" i="64"/>
  <c r="AQ1793" i="64" s="1"/>
  <c r="AQ2223" i="64"/>
  <c r="AQ2250" i="64" s="1"/>
  <c r="AQ1730" i="64"/>
  <c r="AQ1757" i="64" s="1"/>
  <c r="AQ1623" i="64"/>
  <c r="AQ1650" i="64" s="1"/>
  <c r="AQ1599" i="64"/>
  <c r="AQ1614" i="64" s="1"/>
  <c r="AQ2359" i="64"/>
  <c r="AQ2384" i="64" s="1"/>
  <c r="AQ1658" i="64"/>
  <c r="AQ1685" i="64" s="1"/>
  <c r="AQ1482" i="64"/>
  <c r="AQ1497" i="64" s="1"/>
  <c r="AQ2393" i="64"/>
  <c r="AQ2418" i="64" s="1"/>
  <c r="AQ1506" i="64"/>
  <c r="AQ1519" i="64" s="1"/>
  <c r="AQ2002" i="64"/>
  <c r="AQ2017" i="64" s="1"/>
  <c r="AQ1354" i="64"/>
  <c r="AQ789" i="64"/>
  <c r="AQ1209" i="64"/>
  <c r="AQ1222" i="64" s="1"/>
  <c r="AQ740" i="64"/>
  <c r="AQ755" i="64" s="1"/>
  <c r="AQ1330" i="64"/>
  <c r="AQ1345" i="64" s="1"/>
  <c r="AQ1157" i="64"/>
  <c r="AQ1172" i="64" s="1"/>
  <c r="AQ712" i="64"/>
  <c r="AQ732" i="64" s="1"/>
  <c r="AQ606" i="64"/>
  <c r="AI1971" i="64"/>
  <c r="AI2849" i="64"/>
  <c r="AI2866" i="64" s="1"/>
  <c r="AI2823" i="64"/>
  <c r="AI2840" i="64" s="1"/>
  <c r="AI2772" i="64"/>
  <c r="AI2789" i="64" s="1"/>
  <c r="AI1945" i="64"/>
  <c r="AI1962" i="64" s="1"/>
  <c r="AI1913" i="64"/>
  <c r="AI1936" i="64" s="1"/>
  <c r="AI2798" i="64"/>
  <c r="AI2815" i="64" s="1"/>
  <c r="AI1891" i="64"/>
  <c r="AI1904" i="64" s="1"/>
  <c r="AI1846" i="64"/>
  <c r="AI2901" i="64"/>
  <c r="AI2915" i="64" s="1"/>
  <c r="AI2327" i="64"/>
  <c r="AI2350" i="64" s="1"/>
  <c r="AI2259" i="64"/>
  <c r="AI2282" i="64" s="1"/>
  <c r="AI2223" i="64"/>
  <c r="AI2250" i="64" s="1"/>
  <c r="AI1766" i="64"/>
  <c r="AI1793" i="64" s="1"/>
  <c r="AI1730" i="64"/>
  <c r="AI1757" i="64" s="1"/>
  <c r="AI1802" i="64"/>
  <c r="AI1837" i="64" s="1"/>
  <c r="AI1623" i="64"/>
  <c r="AI1650" i="64" s="1"/>
  <c r="AI1658" i="64"/>
  <c r="AI1685" i="64" s="1"/>
  <c r="AI1599" i="64"/>
  <c r="AI1614" i="64" s="1"/>
  <c r="AI2359" i="64"/>
  <c r="AI2384" i="64" s="1"/>
  <c r="AI2393" i="64"/>
  <c r="AI2418" i="64" s="1"/>
  <c r="AI1482" i="64"/>
  <c r="AI1497" i="64" s="1"/>
  <c r="AI1506" i="64"/>
  <c r="AI1519" i="64" s="1"/>
  <c r="AI2002" i="64"/>
  <c r="AI2017" i="64" s="1"/>
  <c r="AI1354" i="64"/>
  <c r="AI789" i="64"/>
  <c r="AI1209" i="64"/>
  <c r="AI1222" i="64" s="1"/>
  <c r="AI1157" i="64"/>
  <c r="AI1172" i="64" s="1"/>
  <c r="AI813" i="64"/>
  <c r="AI740" i="64"/>
  <c r="AI755" i="64" s="1"/>
  <c r="AI712" i="64"/>
  <c r="AI732" i="64" s="1"/>
  <c r="AI1330" i="64"/>
  <c r="AI1345" i="64" s="1"/>
  <c r="AI606" i="64"/>
  <c r="AA1971" i="64"/>
  <c r="AA2849" i="64"/>
  <c r="AA2866" i="64" s="1"/>
  <c r="AA2823" i="64"/>
  <c r="AA2840" i="64" s="1"/>
  <c r="AA2798" i="64"/>
  <c r="AA2815" i="64" s="1"/>
  <c r="AA2772" i="64"/>
  <c r="AA2789" i="64" s="1"/>
  <c r="AA1945" i="64"/>
  <c r="AA1962" i="64" s="1"/>
  <c r="AA1913" i="64"/>
  <c r="AA1936" i="64" s="1"/>
  <c r="AA1891" i="64"/>
  <c r="AA1904" i="64" s="1"/>
  <c r="AA2901" i="64"/>
  <c r="AA2915" i="64" s="1"/>
  <c r="AA1802" i="64"/>
  <c r="AA1837" i="64" s="1"/>
  <c r="AA2327" i="64"/>
  <c r="AA2350" i="64" s="1"/>
  <c r="AA1846" i="64"/>
  <c r="AA2259" i="64"/>
  <c r="AA2282" i="64" s="1"/>
  <c r="AA1766" i="64"/>
  <c r="AA1793" i="64" s="1"/>
  <c r="AA1730" i="64"/>
  <c r="AA1757" i="64" s="1"/>
  <c r="AA2223" i="64"/>
  <c r="AA2250" i="64" s="1"/>
  <c r="AA1658" i="64"/>
  <c r="AA1685" i="64" s="1"/>
  <c r="AA1623" i="64"/>
  <c r="AA1650" i="64" s="1"/>
  <c r="AA1599" i="64"/>
  <c r="AA1614" i="64" s="1"/>
  <c r="AA2359" i="64"/>
  <c r="AA2384" i="64" s="1"/>
  <c r="AA1482" i="64"/>
  <c r="AA1497" i="64" s="1"/>
  <c r="AA1506" i="64"/>
  <c r="AA1519" i="64" s="1"/>
  <c r="AA2393" i="64"/>
  <c r="AA2418" i="64" s="1"/>
  <c r="AA1354" i="64"/>
  <c r="AA2002" i="64"/>
  <c r="AA2017" i="64" s="1"/>
  <c r="AA789" i="64"/>
  <c r="AA1209" i="64"/>
  <c r="AA1222" i="64" s="1"/>
  <c r="AA740" i="64"/>
  <c r="AA755" i="64" s="1"/>
  <c r="AA1157" i="64"/>
  <c r="AA1172" i="64" s="1"/>
  <c r="AA813" i="64"/>
  <c r="AA712" i="64"/>
  <c r="AA732" i="64" s="1"/>
  <c r="AA606" i="64"/>
  <c r="CE2854" i="64"/>
  <c r="CE2828" i="64"/>
  <c r="CE1976" i="64"/>
  <c r="CE2803" i="64"/>
  <c r="CE2777" i="64"/>
  <c r="CE2794" i="64" s="1"/>
  <c r="CE1950" i="64"/>
  <c r="CE1967" i="64" s="1"/>
  <c r="CE1918" i="64"/>
  <c r="CE1896" i="64"/>
  <c r="CE1909" i="64" s="1"/>
  <c r="CE1851" i="64"/>
  <c r="CE1886" i="64" s="1"/>
  <c r="CE1807" i="64"/>
  <c r="CE1842" i="64" s="1"/>
  <c r="CE1771" i="64"/>
  <c r="CE1798" i="64" s="1"/>
  <c r="CE2906" i="64"/>
  <c r="CE2920" i="64" s="1"/>
  <c r="CE2228" i="64"/>
  <c r="CE2255" i="64" s="1"/>
  <c r="CE2264" i="64"/>
  <c r="CE2287" i="64" s="1"/>
  <c r="CE1735" i="64"/>
  <c r="CE1762" i="64" s="1"/>
  <c r="CE2332" i="64"/>
  <c r="CE2355" i="64" s="1"/>
  <c r="CE1628" i="64"/>
  <c r="CE1655" i="64" s="1"/>
  <c r="CE2364" i="64"/>
  <c r="CE2389" i="64" s="1"/>
  <c r="CE1663" i="64"/>
  <c r="CE1690" i="64" s="1"/>
  <c r="CE1604" i="64"/>
  <c r="CE1511" i="64"/>
  <c r="CE1524" i="64" s="1"/>
  <c r="CE2398" i="64"/>
  <c r="CE2423" i="64" s="1"/>
  <c r="CE1335" i="64"/>
  <c r="CE1350" i="64" s="1"/>
  <c r="CE818" i="64"/>
  <c r="CE831" i="64" s="1"/>
  <c r="CE794" i="64"/>
  <c r="CE1214" i="64"/>
  <c r="CE1227" i="64" s="1"/>
  <c r="CE1487" i="64"/>
  <c r="CE745" i="64"/>
  <c r="CE2007" i="64"/>
  <c r="CE2022" i="64" s="1"/>
  <c r="CE1162" i="64"/>
  <c r="CE717" i="64"/>
  <c r="CE1359" i="64"/>
  <c r="CE611" i="64"/>
  <c r="BW2854" i="64"/>
  <c r="BW2828" i="64"/>
  <c r="BW1976" i="64"/>
  <c r="BW2803" i="64"/>
  <c r="BW2777" i="64"/>
  <c r="BW2794" i="64" s="1"/>
  <c r="BW1950" i="64"/>
  <c r="BW1967" i="64" s="1"/>
  <c r="BW1896" i="64"/>
  <c r="BW1909" i="64" s="1"/>
  <c r="BW1918" i="64"/>
  <c r="BW1851" i="64"/>
  <c r="BW1886" i="64" s="1"/>
  <c r="BW1807" i="64"/>
  <c r="BW1842" i="64" s="1"/>
  <c r="BW1771" i="64"/>
  <c r="BW1798" i="64" s="1"/>
  <c r="BW2332" i="64"/>
  <c r="BW2355" i="64" s="1"/>
  <c r="BW2906" i="64"/>
  <c r="BW2920" i="64" s="1"/>
  <c r="BW2264" i="64"/>
  <c r="BW2287" i="64" s="1"/>
  <c r="BW1735" i="64"/>
  <c r="BW1762" i="64" s="1"/>
  <c r="BW1628" i="64"/>
  <c r="BW1655" i="64" s="1"/>
  <c r="BW1663" i="64"/>
  <c r="BW1690" i="64" s="1"/>
  <c r="BW2228" i="64"/>
  <c r="BW2255" i="64" s="1"/>
  <c r="BW2364" i="64"/>
  <c r="BW2389" i="64" s="1"/>
  <c r="BW1511" i="64"/>
  <c r="BW1524" i="64" s="1"/>
  <c r="BW1335" i="64"/>
  <c r="BW1350" i="64" s="1"/>
  <c r="BW1604" i="64"/>
  <c r="BW818" i="64"/>
  <c r="BW831" i="64" s="1"/>
  <c r="BW794" i="64"/>
  <c r="BW1359" i="64"/>
  <c r="BW1214" i="64"/>
  <c r="BW1227" i="64" s="1"/>
  <c r="BW745" i="64"/>
  <c r="BW1487" i="64"/>
  <c r="BW717" i="64"/>
  <c r="BW769" i="64"/>
  <c r="BW611" i="64"/>
  <c r="BO2854" i="64"/>
  <c r="BO2828" i="64"/>
  <c r="BO1976" i="64"/>
  <c r="BO2803" i="64"/>
  <c r="BO2777" i="64"/>
  <c r="BO2794" i="64" s="1"/>
  <c r="BO1950" i="64"/>
  <c r="BO1967" i="64" s="1"/>
  <c r="BO1918" i="64"/>
  <c r="BO1896" i="64"/>
  <c r="BO1909" i="64" s="1"/>
  <c r="BO2906" i="64"/>
  <c r="BO2920" i="64" s="1"/>
  <c r="BO1851" i="64"/>
  <c r="BO1886" i="64" s="1"/>
  <c r="BO1807" i="64"/>
  <c r="BO1842" i="64" s="1"/>
  <c r="BO2332" i="64"/>
  <c r="BO2355" i="64" s="1"/>
  <c r="BO1771" i="64"/>
  <c r="BO1798" i="64" s="1"/>
  <c r="BO1735" i="64"/>
  <c r="BO1762" i="64" s="1"/>
  <c r="BO2228" i="64"/>
  <c r="BO2255" i="64" s="1"/>
  <c r="BO2264" i="64"/>
  <c r="BO2287" i="64" s="1"/>
  <c r="BO1628" i="64"/>
  <c r="BO1655" i="64" s="1"/>
  <c r="BO2364" i="64"/>
  <c r="BO2389" i="64" s="1"/>
  <c r="BO1511" i="64"/>
  <c r="BO1524" i="64" s="1"/>
  <c r="BO2398" i="64"/>
  <c r="BO2423" i="64" s="1"/>
  <c r="BO1663" i="64"/>
  <c r="BO1690" i="64" s="1"/>
  <c r="BO1604" i="64"/>
  <c r="BO1335" i="64"/>
  <c r="BO1350" i="64" s="1"/>
  <c r="BO1487" i="64"/>
  <c r="BO1359" i="64"/>
  <c r="BO818" i="64"/>
  <c r="BO831" i="64" s="1"/>
  <c r="BO794" i="64"/>
  <c r="BO1214" i="64"/>
  <c r="BO1227" i="64" s="1"/>
  <c r="BO745" i="64"/>
  <c r="BO1162" i="64"/>
  <c r="BO2007" i="64"/>
  <c r="BO2022" i="64" s="1"/>
  <c r="BO769" i="64"/>
  <c r="BO717" i="64"/>
  <c r="BO611" i="64"/>
  <c r="BG2854" i="64"/>
  <c r="BG2828" i="64"/>
  <c r="BG1976" i="64"/>
  <c r="BG2803" i="64"/>
  <c r="BG2777" i="64"/>
  <c r="BG2794" i="64" s="1"/>
  <c r="BG1950" i="64"/>
  <c r="BG1967" i="64" s="1"/>
  <c r="BG1918" i="64"/>
  <c r="BG1896" i="64"/>
  <c r="BG1909" i="64" s="1"/>
  <c r="BG1851" i="64"/>
  <c r="BG1886" i="64" s="1"/>
  <c r="BG1807" i="64"/>
  <c r="BG1842" i="64" s="1"/>
  <c r="BG1771" i="64"/>
  <c r="BG1798" i="64" s="1"/>
  <c r="BG2228" i="64"/>
  <c r="BG2255" i="64" s="1"/>
  <c r="BG2332" i="64"/>
  <c r="BG2355" i="64" s="1"/>
  <c r="BG2264" i="64"/>
  <c r="BG2287" i="64" s="1"/>
  <c r="BG2906" i="64"/>
  <c r="BG2920" i="64" s="1"/>
  <c r="BG1735" i="64"/>
  <c r="BG1762" i="64" s="1"/>
  <c r="BG1628" i="64"/>
  <c r="BG1655" i="64" s="1"/>
  <c r="BG1663" i="64"/>
  <c r="BG1690" i="64" s="1"/>
  <c r="BG2364" i="64"/>
  <c r="BG2389" i="64" s="1"/>
  <c r="BG2398" i="64"/>
  <c r="BG2423" i="64" s="1"/>
  <c r="BG1604" i="64"/>
  <c r="BG1335" i="64"/>
  <c r="BG1350" i="64" s="1"/>
  <c r="BG1511" i="64"/>
  <c r="BG1524" i="64" s="1"/>
  <c r="BG818" i="64"/>
  <c r="BG831" i="64" s="1"/>
  <c r="BG1487" i="64"/>
  <c r="BG794" i="64"/>
  <c r="BG1214" i="64"/>
  <c r="BG1227" i="64" s="1"/>
  <c r="BG1359" i="64"/>
  <c r="BG769" i="64"/>
  <c r="BG745" i="64"/>
  <c r="BG717" i="64"/>
  <c r="BG1162" i="64"/>
  <c r="BG611" i="64"/>
  <c r="AY2854" i="64"/>
  <c r="AY2828" i="64"/>
  <c r="AY1976" i="64"/>
  <c r="AY2803" i="64"/>
  <c r="AY2777" i="64"/>
  <c r="AY2794" i="64" s="1"/>
  <c r="AY1950" i="64"/>
  <c r="AY1967" i="64" s="1"/>
  <c r="AY1918" i="64"/>
  <c r="AY1896" i="64"/>
  <c r="AY1909" i="64" s="1"/>
  <c r="AY2906" i="64"/>
  <c r="AY2920" i="64" s="1"/>
  <c r="AY1851" i="64"/>
  <c r="AY1886" i="64" s="1"/>
  <c r="AY1807" i="64"/>
  <c r="AY1842" i="64" s="1"/>
  <c r="AY1771" i="64"/>
  <c r="AY1798" i="64" s="1"/>
  <c r="AY2332" i="64"/>
  <c r="AY2355" i="64" s="1"/>
  <c r="AY1735" i="64"/>
  <c r="AY1762" i="64" s="1"/>
  <c r="AY1663" i="64"/>
  <c r="AY1690" i="64" s="1"/>
  <c r="AY1628" i="64"/>
  <c r="AY1655" i="64" s="1"/>
  <c r="AY2364" i="64"/>
  <c r="AY2389" i="64" s="1"/>
  <c r="AY1604" i="64"/>
  <c r="AY1511" i="64"/>
  <c r="AY1524" i="64" s="1"/>
  <c r="AY2398" i="64"/>
  <c r="AY2423" i="64" s="1"/>
  <c r="AY1335" i="64"/>
  <c r="AY1350" i="64" s="1"/>
  <c r="AY818" i="64"/>
  <c r="AY831" i="64" s="1"/>
  <c r="AY2264" i="64"/>
  <c r="AY2287" i="64" s="1"/>
  <c r="AY1359" i="64"/>
  <c r="AY794" i="64"/>
  <c r="AY1214" i="64"/>
  <c r="AY1227" i="64" s="1"/>
  <c r="AY1487" i="64"/>
  <c r="AY2228" i="64"/>
  <c r="AY2255" i="64" s="1"/>
  <c r="AY1162" i="64"/>
  <c r="AY745" i="64"/>
  <c r="AY2007" i="64"/>
  <c r="AY2022" i="64" s="1"/>
  <c r="AY717" i="64"/>
  <c r="AY611" i="64"/>
  <c r="AQ2854" i="64"/>
  <c r="AQ1976" i="64"/>
  <c r="AQ2828" i="64"/>
  <c r="AQ2803" i="64"/>
  <c r="AQ2777" i="64"/>
  <c r="AQ2794" i="64" s="1"/>
  <c r="AQ1950" i="64"/>
  <c r="AQ1967" i="64" s="1"/>
  <c r="AQ1918" i="64"/>
  <c r="AQ1896" i="64"/>
  <c r="AQ1909" i="64" s="1"/>
  <c r="AQ2906" i="64"/>
  <c r="AQ2920" i="64" s="1"/>
  <c r="AQ1851" i="64"/>
  <c r="AQ1886" i="64" s="1"/>
  <c r="AQ1807" i="64"/>
  <c r="AQ1842" i="64" s="1"/>
  <c r="AQ1771" i="64"/>
  <c r="AQ1798" i="64" s="1"/>
  <c r="AQ2228" i="64"/>
  <c r="AQ2255" i="64" s="1"/>
  <c r="AQ1735" i="64"/>
  <c r="AQ1762" i="64" s="1"/>
  <c r="AQ2264" i="64"/>
  <c r="AQ2287" i="64" s="1"/>
  <c r="AQ2332" i="64"/>
  <c r="AQ2355" i="64" s="1"/>
  <c r="AQ1628" i="64"/>
  <c r="AQ1655" i="64" s="1"/>
  <c r="AQ2364" i="64"/>
  <c r="AQ2389" i="64" s="1"/>
  <c r="AQ1663" i="64"/>
  <c r="AQ1690" i="64" s="1"/>
  <c r="AQ1511" i="64"/>
  <c r="AQ1524" i="64" s="1"/>
  <c r="AQ1335" i="64"/>
  <c r="AQ1350" i="64" s="1"/>
  <c r="AQ2398" i="64"/>
  <c r="AQ2423" i="64" s="1"/>
  <c r="AQ1359" i="64"/>
  <c r="AQ818" i="64"/>
  <c r="AQ831" i="64" s="1"/>
  <c r="AQ794" i="64"/>
  <c r="AQ1604" i="64"/>
  <c r="AQ1214" i="64"/>
  <c r="AQ1227" i="64" s="1"/>
  <c r="AQ745" i="64"/>
  <c r="AQ1162" i="64"/>
  <c r="AQ717" i="64"/>
  <c r="AQ1487" i="64"/>
  <c r="AQ611" i="64"/>
  <c r="AQ769" i="64"/>
  <c r="AI2854" i="64"/>
  <c r="AI2828" i="64"/>
  <c r="AI2803" i="64"/>
  <c r="AI1976" i="64"/>
  <c r="AI2777" i="64"/>
  <c r="AI2794" i="64" s="1"/>
  <c r="AI1950" i="64"/>
  <c r="AI1967" i="64" s="1"/>
  <c r="AI1896" i="64"/>
  <c r="AI1909" i="64" s="1"/>
  <c r="AI1918" i="64"/>
  <c r="AI1851" i="64"/>
  <c r="AI1886" i="64" s="1"/>
  <c r="AI2906" i="64"/>
  <c r="AI2920" i="64" s="1"/>
  <c r="AI1807" i="64"/>
  <c r="AI1842" i="64" s="1"/>
  <c r="AI1771" i="64"/>
  <c r="AI1798" i="64" s="1"/>
  <c r="AI2228" i="64"/>
  <c r="AI2255" i="64" s="1"/>
  <c r="AI2332" i="64"/>
  <c r="AI2355" i="64" s="1"/>
  <c r="AI2264" i="64"/>
  <c r="AI2287" i="64" s="1"/>
  <c r="AI1735" i="64"/>
  <c r="AI1762" i="64" s="1"/>
  <c r="AI1628" i="64"/>
  <c r="AI1655" i="64" s="1"/>
  <c r="AI1663" i="64"/>
  <c r="AI1690" i="64" s="1"/>
  <c r="AI2364" i="64"/>
  <c r="AI2389" i="64" s="1"/>
  <c r="AI1511" i="64"/>
  <c r="AI1524" i="64" s="1"/>
  <c r="AI2398" i="64"/>
  <c r="AI2423" i="64" s="1"/>
  <c r="AI1604" i="64"/>
  <c r="AI1335" i="64"/>
  <c r="AI1350" i="64" s="1"/>
  <c r="AI1487" i="64"/>
  <c r="AI818" i="64"/>
  <c r="AI831" i="64" s="1"/>
  <c r="AI794" i="64"/>
  <c r="AI1214" i="64"/>
  <c r="AI1227" i="64" s="1"/>
  <c r="AI1359" i="64"/>
  <c r="AI745" i="64"/>
  <c r="AI2007" i="64"/>
  <c r="AI2022" i="64" s="1"/>
  <c r="AI717" i="64"/>
  <c r="AI611" i="64"/>
  <c r="AI1162" i="64"/>
  <c r="AI769" i="64"/>
  <c r="AA2854" i="64"/>
  <c r="AA2828" i="64"/>
  <c r="AA2803" i="64"/>
  <c r="AA2777" i="64"/>
  <c r="AA2794" i="64" s="1"/>
  <c r="AA1950" i="64"/>
  <c r="AA1967" i="64" s="1"/>
  <c r="AA1976" i="64"/>
  <c r="AA1918" i="64"/>
  <c r="AA1896" i="64"/>
  <c r="AA1909" i="64" s="1"/>
  <c r="AA2906" i="64"/>
  <c r="AA2920" i="64" s="1"/>
  <c r="AA1851" i="64"/>
  <c r="AA1886" i="64" s="1"/>
  <c r="AA1771" i="64"/>
  <c r="AA1798" i="64" s="1"/>
  <c r="AA2332" i="64"/>
  <c r="AA2355" i="64" s="1"/>
  <c r="AA1807" i="64"/>
  <c r="AA1842" i="64" s="1"/>
  <c r="AA1735" i="64"/>
  <c r="AA1762" i="64" s="1"/>
  <c r="AA2228" i="64"/>
  <c r="AA2255" i="64" s="1"/>
  <c r="AA1663" i="64"/>
  <c r="AA1690" i="64" s="1"/>
  <c r="AA1628" i="64"/>
  <c r="AA1655" i="64" s="1"/>
  <c r="AA2264" i="64"/>
  <c r="AA2287" i="64" s="1"/>
  <c r="AA2364" i="64"/>
  <c r="AA2389" i="64" s="1"/>
  <c r="AA2398" i="64"/>
  <c r="AA2423" i="64" s="1"/>
  <c r="AA1604" i="64"/>
  <c r="AA1335" i="64"/>
  <c r="AA1350" i="64" s="1"/>
  <c r="AA818" i="64"/>
  <c r="AA831" i="64" s="1"/>
  <c r="AA1359" i="64"/>
  <c r="AA1487" i="64"/>
  <c r="AA794" i="64"/>
  <c r="AA1214" i="64"/>
  <c r="AA1227" i="64" s="1"/>
  <c r="AA1511" i="64"/>
  <c r="AA1524" i="64" s="1"/>
  <c r="AA1162" i="64"/>
  <c r="AA745" i="64"/>
  <c r="AA717" i="64"/>
  <c r="AA611" i="64"/>
  <c r="AA769" i="64"/>
  <c r="CF2853" i="64"/>
  <c r="CF1975" i="64"/>
  <c r="CF2827" i="64"/>
  <c r="CF2802" i="64"/>
  <c r="CF2776" i="64"/>
  <c r="CF1917" i="64"/>
  <c r="CF1895" i="64"/>
  <c r="CF1949" i="64"/>
  <c r="CF1850" i="64"/>
  <c r="CF2905" i="64"/>
  <c r="CF2331" i="64"/>
  <c r="CF1806" i="64"/>
  <c r="CF2263" i="64"/>
  <c r="CF1734" i="64"/>
  <c r="CF1662" i="64"/>
  <c r="CF1627" i="64"/>
  <c r="CF2363" i="64"/>
  <c r="CF1510" i="64"/>
  <c r="CF2227" i="64"/>
  <c r="CF1770" i="64"/>
  <c r="CF2397" i="64"/>
  <c r="CF1603" i="64"/>
  <c r="CF817" i="64"/>
  <c r="CF830" i="64" s="1"/>
  <c r="CF1358" i="64"/>
  <c r="CF1477" i="64" s="1"/>
  <c r="CF1213" i="64"/>
  <c r="CF1486" i="64"/>
  <c r="CF1501" i="64" s="1"/>
  <c r="CF1161" i="64"/>
  <c r="CF744" i="64"/>
  <c r="CF793" i="64"/>
  <c r="CF716" i="64"/>
  <c r="CF768" i="64"/>
  <c r="CF2006" i="64"/>
  <c r="CF2030" i="64"/>
  <c r="BX2853" i="64"/>
  <c r="BX1975" i="64"/>
  <c r="BX2827" i="64"/>
  <c r="BX2802" i="64"/>
  <c r="BX1917" i="64"/>
  <c r="BX1949" i="64"/>
  <c r="BX1895" i="64"/>
  <c r="BX2776" i="64"/>
  <c r="BX1850" i="64"/>
  <c r="BX2905" i="64"/>
  <c r="BX2331" i="64"/>
  <c r="BX1806" i="64"/>
  <c r="BX2263" i="64"/>
  <c r="BX1734" i="64"/>
  <c r="BX2227" i="64"/>
  <c r="BX1770" i="64"/>
  <c r="BX1662" i="64"/>
  <c r="BX1627" i="64"/>
  <c r="BX2363" i="64"/>
  <c r="BX1510" i="64"/>
  <c r="BX2397" i="64"/>
  <c r="BX1603" i="64"/>
  <c r="BX1486" i="64"/>
  <c r="BX1501" i="64" s="1"/>
  <c r="BX1358" i="64"/>
  <c r="BX1477" i="64" s="1"/>
  <c r="BX817" i="64"/>
  <c r="BX830" i="64" s="1"/>
  <c r="BX1213" i="64"/>
  <c r="BX1161" i="64"/>
  <c r="BX744" i="64"/>
  <c r="BX2006" i="64"/>
  <c r="BX716" i="64"/>
  <c r="BX768" i="64"/>
  <c r="BX793" i="64"/>
  <c r="BX2030" i="64"/>
  <c r="BP2853" i="64"/>
  <c r="BP1975" i="64"/>
  <c r="BP2827" i="64"/>
  <c r="BP2802" i="64"/>
  <c r="BP2776" i="64"/>
  <c r="BP1917" i="64"/>
  <c r="BP1949" i="64"/>
  <c r="BP1895" i="64"/>
  <c r="BP1850" i="64"/>
  <c r="BP1806" i="64"/>
  <c r="BP2905" i="64"/>
  <c r="BP2263" i="64"/>
  <c r="BP2227" i="64"/>
  <c r="BP1770" i="64"/>
  <c r="BP1734" i="64"/>
  <c r="BP1662" i="64"/>
  <c r="BP1627" i="64"/>
  <c r="BP2363" i="64"/>
  <c r="BP2331" i="64"/>
  <c r="BP1510" i="64"/>
  <c r="BP2397" i="64"/>
  <c r="BP1603" i="64"/>
  <c r="BP817" i="64"/>
  <c r="BP830" i="64" s="1"/>
  <c r="BP1486" i="64"/>
  <c r="BP1501" i="64" s="1"/>
  <c r="BP1213" i="64"/>
  <c r="BP1358" i="64"/>
  <c r="BP1477" i="64" s="1"/>
  <c r="BP1161" i="64"/>
  <c r="BP744" i="64"/>
  <c r="BP793" i="64"/>
  <c r="BP716" i="64"/>
  <c r="BP768" i="64"/>
  <c r="BP2006" i="64"/>
  <c r="BP2030" i="64"/>
  <c r="BH2853" i="64"/>
  <c r="BH1975" i="64"/>
  <c r="BH2827" i="64"/>
  <c r="BH2802" i="64"/>
  <c r="BH1917" i="64"/>
  <c r="BH2776" i="64"/>
  <c r="BH1895" i="64"/>
  <c r="BH1949" i="64"/>
  <c r="BH1850" i="64"/>
  <c r="BH2905" i="64"/>
  <c r="BH1806" i="64"/>
  <c r="BH2263" i="64"/>
  <c r="BH2331" i="64"/>
  <c r="BH1734" i="64"/>
  <c r="BH2227" i="64"/>
  <c r="BH1770" i="64"/>
  <c r="BH1662" i="64"/>
  <c r="BH1627" i="64"/>
  <c r="BH2363" i="64"/>
  <c r="BH1510" i="64"/>
  <c r="BH2397" i="64"/>
  <c r="BH1603" i="64"/>
  <c r="BH817" i="64"/>
  <c r="BH830" i="64" s="1"/>
  <c r="BH1358" i="64"/>
  <c r="BH1477" i="64" s="1"/>
  <c r="BH1213" i="64"/>
  <c r="BH1486" i="64"/>
  <c r="BH1501" i="64" s="1"/>
  <c r="BH1161" i="64"/>
  <c r="BH744" i="64"/>
  <c r="BH2006" i="64"/>
  <c r="BH716" i="64"/>
  <c r="BH768" i="64"/>
  <c r="BH793" i="64"/>
  <c r="BH2030" i="64"/>
  <c r="AZ2853" i="64"/>
  <c r="AZ1975" i="64"/>
  <c r="AZ2827" i="64"/>
  <c r="AZ2802" i="64"/>
  <c r="AZ1949" i="64"/>
  <c r="AZ1917" i="64"/>
  <c r="AZ1895" i="64"/>
  <c r="AZ2776" i="64"/>
  <c r="AZ1850" i="64"/>
  <c r="AZ2905" i="64"/>
  <c r="AZ2331" i="64"/>
  <c r="AZ2263" i="64"/>
  <c r="AZ2227" i="64"/>
  <c r="AZ1770" i="64"/>
  <c r="AZ1734" i="64"/>
  <c r="AZ1662" i="64"/>
  <c r="AZ1806" i="64"/>
  <c r="AZ1627" i="64"/>
  <c r="AZ2363" i="64"/>
  <c r="AZ1510" i="64"/>
  <c r="AZ2397" i="64"/>
  <c r="AZ1603" i="64"/>
  <c r="AZ817" i="64"/>
  <c r="AZ830" i="64" s="1"/>
  <c r="AZ1213" i="64"/>
  <c r="AZ1486" i="64"/>
  <c r="AZ1501" i="64" s="1"/>
  <c r="AZ1161" i="64"/>
  <c r="AZ744" i="64"/>
  <c r="AZ793" i="64"/>
  <c r="AZ716" i="64"/>
  <c r="AZ1358" i="64"/>
  <c r="AZ1477" i="64" s="1"/>
  <c r="AZ768" i="64"/>
  <c r="AZ2006" i="64"/>
  <c r="AZ2030" i="64"/>
  <c r="AR2853" i="64"/>
  <c r="AR1975" i="64"/>
  <c r="AR2827" i="64"/>
  <c r="AR1949" i="64"/>
  <c r="AR1917" i="64"/>
  <c r="AR2776" i="64"/>
  <c r="AR2802" i="64"/>
  <c r="AR1895" i="64"/>
  <c r="AR1850" i="64"/>
  <c r="AR2905" i="64"/>
  <c r="AR1806" i="64"/>
  <c r="AR2263" i="64"/>
  <c r="AR2331" i="64"/>
  <c r="AR1734" i="64"/>
  <c r="AR1662" i="64"/>
  <c r="AR1627" i="64"/>
  <c r="AR2363" i="64"/>
  <c r="AR2227" i="64"/>
  <c r="AR1510" i="64"/>
  <c r="AR1770" i="64"/>
  <c r="AR2397" i="64"/>
  <c r="AR1603" i="64"/>
  <c r="AR1486" i="64"/>
  <c r="AR1501" i="64" s="1"/>
  <c r="AR817" i="64"/>
  <c r="AR830" i="64" s="1"/>
  <c r="AR1213" i="64"/>
  <c r="AR1358" i="64"/>
  <c r="AR1477" i="64" s="1"/>
  <c r="AR1161" i="64"/>
  <c r="AR744" i="64"/>
  <c r="AR2006" i="64"/>
  <c r="AR716" i="64"/>
  <c r="AR768" i="64"/>
  <c r="AR793" i="64"/>
  <c r="AR2030" i="64"/>
  <c r="AJ1975" i="64"/>
  <c r="AJ2827" i="64"/>
  <c r="AJ2802" i="64"/>
  <c r="AJ1917" i="64"/>
  <c r="AJ2776" i="64"/>
  <c r="AJ1949" i="64"/>
  <c r="AJ1895" i="64"/>
  <c r="AJ2853" i="64"/>
  <c r="AJ1850" i="64"/>
  <c r="AJ1806" i="64"/>
  <c r="AJ2905" i="64"/>
  <c r="AJ2263" i="64"/>
  <c r="AJ1734" i="64"/>
  <c r="AJ2331" i="64"/>
  <c r="AJ2227" i="64"/>
  <c r="AJ1770" i="64"/>
  <c r="AJ1662" i="64"/>
  <c r="AJ1627" i="64"/>
  <c r="AJ2363" i="64"/>
  <c r="AJ1510" i="64"/>
  <c r="AJ2397" i="64"/>
  <c r="AJ1603" i="64"/>
  <c r="AJ817" i="64"/>
  <c r="AJ830" i="64" s="1"/>
  <c r="AJ1358" i="64"/>
  <c r="AJ1477" i="64" s="1"/>
  <c r="AJ1486" i="64"/>
  <c r="AJ1501" i="64" s="1"/>
  <c r="AJ1213" i="64"/>
  <c r="AJ1161" i="64"/>
  <c r="AJ744" i="64"/>
  <c r="AJ793" i="64"/>
  <c r="AJ716" i="64"/>
  <c r="AJ768" i="64"/>
  <c r="AJ2006" i="64"/>
  <c r="AJ2030" i="64"/>
  <c r="AB1975" i="64"/>
  <c r="AB2827" i="64"/>
  <c r="AB2853" i="64"/>
  <c r="AB2802" i="64"/>
  <c r="AB1949" i="64"/>
  <c r="AB2776" i="64"/>
  <c r="AB1917" i="64"/>
  <c r="AB1895" i="64"/>
  <c r="AB1850" i="64"/>
  <c r="AB1806" i="64"/>
  <c r="AB2905" i="64"/>
  <c r="AB2263" i="64"/>
  <c r="AB2227" i="64"/>
  <c r="AB1770" i="64"/>
  <c r="AB1734" i="64"/>
  <c r="AB1662" i="64"/>
  <c r="AB1627" i="64"/>
  <c r="AB2331" i="64"/>
  <c r="AB2363" i="64"/>
  <c r="AB1510" i="64"/>
  <c r="AB2397" i="64"/>
  <c r="AB1603" i="64"/>
  <c r="AB817" i="64"/>
  <c r="AB830" i="64" s="1"/>
  <c r="AB1213" i="64"/>
  <c r="AB1486" i="64"/>
  <c r="AB1501" i="64" s="1"/>
  <c r="AB1358" i="64"/>
  <c r="AB1477" i="64" s="1"/>
  <c r="AB1161" i="64"/>
  <c r="AB744" i="64"/>
  <c r="AB2006" i="64"/>
  <c r="AB716" i="64"/>
  <c r="AB768" i="64"/>
  <c r="AB793" i="64"/>
  <c r="AB2030" i="64"/>
  <c r="T1975" i="64"/>
  <c r="T2827" i="64"/>
  <c r="T2853" i="64"/>
  <c r="T2802" i="64"/>
  <c r="T2776" i="64"/>
  <c r="T1917" i="64"/>
  <c r="T1895" i="64"/>
  <c r="T1949" i="64"/>
  <c r="T1850" i="64"/>
  <c r="T2905" i="64"/>
  <c r="T2263" i="64"/>
  <c r="T1806" i="64"/>
  <c r="T1734" i="64"/>
  <c r="T2331" i="64"/>
  <c r="T1662" i="64"/>
  <c r="T1627" i="64"/>
  <c r="T1770" i="64"/>
  <c r="T2363" i="64"/>
  <c r="T1510" i="64"/>
  <c r="T2397" i="64"/>
  <c r="T2227" i="64"/>
  <c r="T1603" i="64"/>
  <c r="T1486" i="64"/>
  <c r="T1501" i="64" s="1"/>
  <c r="T817" i="64"/>
  <c r="T830" i="64" s="1"/>
  <c r="T1358" i="64"/>
  <c r="T1477" i="64" s="1"/>
  <c r="T1213" i="64"/>
  <c r="T1161" i="64"/>
  <c r="T744" i="64"/>
  <c r="T793" i="64"/>
  <c r="T716" i="64"/>
  <c r="T768" i="64"/>
  <c r="T2006" i="64"/>
  <c r="T2030" i="64"/>
  <c r="CG1972" i="64"/>
  <c r="CG1994" i="64" s="1"/>
  <c r="CG2850" i="64"/>
  <c r="CG2867" i="64" s="1"/>
  <c r="CG2824" i="64"/>
  <c r="CG2841" i="64" s="1"/>
  <c r="CG2799" i="64"/>
  <c r="CG2816" i="64" s="1"/>
  <c r="CG1914" i="64"/>
  <c r="CG1937" i="64" s="1"/>
  <c r="CG1946" i="64"/>
  <c r="CG1963" i="64" s="1"/>
  <c r="CG2773" i="64"/>
  <c r="CG2790" i="64" s="1"/>
  <c r="CG1892" i="64"/>
  <c r="CG1905" i="64" s="1"/>
  <c r="CG1847" i="64"/>
  <c r="CG1882" i="64" s="1"/>
  <c r="CG2902" i="64"/>
  <c r="CG2916" i="64" s="1"/>
  <c r="CG1803" i="64"/>
  <c r="CG1838" i="64" s="1"/>
  <c r="CG2260" i="64"/>
  <c r="CG2283" i="64" s="1"/>
  <c r="CG2328" i="64"/>
  <c r="CG2351" i="64" s="1"/>
  <c r="CG1731" i="64"/>
  <c r="CG1758" i="64" s="1"/>
  <c r="CG2224" i="64"/>
  <c r="CG2251" i="64" s="1"/>
  <c r="CG1659" i="64"/>
  <c r="CG1686" i="64" s="1"/>
  <c r="CG1624" i="64"/>
  <c r="CG1651" i="64" s="1"/>
  <c r="CG2360" i="64"/>
  <c r="CG2385" i="64" s="1"/>
  <c r="CG1767" i="64"/>
  <c r="CG1794" i="64" s="1"/>
  <c r="CG1507" i="64"/>
  <c r="CG1520" i="64" s="1"/>
  <c r="CG2394" i="64"/>
  <c r="CG2419" i="64" s="1"/>
  <c r="CG1600" i="64"/>
  <c r="CG814" i="64"/>
  <c r="CG827" i="64" s="1"/>
  <c r="CG1355" i="64"/>
  <c r="CG1210" i="64"/>
  <c r="CG1223" i="64" s="1"/>
  <c r="CG1483" i="64"/>
  <c r="CG1498" i="64" s="1"/>
  <c r="CG1331" i="64"/>
  <c r="CG1346" i="64" s="1"/>
  <c r="CG1158" i="64"/>
  <c r="CG1173" i="64" s="1"/>
  <c r="CG741" i="64"/>
  <c r="CG2003" i="64"/>
  <c r="CG2018" i="64" s="1"/>
  <c r="CG713" i="64"/>
  <c r="CG765" i="64"/>
  <c r="CG2027" i="64"/>
  <c r="CG2042" i="64" s="1"/>
  <c r="BY1972" i="64"/>
  <c r="BY1994" i="64" s="1"/>
  <c r="BY2824" i="64"/>
  <c r="BY2841" i="64" s="1"/>
  <c r="BY2850" i="64"/>
  <c r="BY2867" i="64" s="1"/>
  <c r="BY2799" i="64"/>
  <c r="BY2816" i="64" s="1"/>
  <c r="BY2773" i="64"/>
  <c r="BY2790" i="64" s="1"/>
  <c r="BY1914" i="64"/>
  <c r="BY1937" i="64" s="1"/>
  <c r="BY1946" i="64"/>
  <c r="BY1963" i="64" s="1"/>
  <c r="BY1892" i="64"/>
  <c r="BY1905" i="64" s="1"/>
  <c r="BY1847" i="64"/>
  <c r="BY1882" i="64" s="1"/>
  <c r="BY2902" i="64"/>
  <c r="BY2916" i="64" s="1"/>
  <c r="BY2260" i="64"/>
  <c r="BY2283" i="64" s="1"/>
  <c r="BY1803" i="64"/>
  <c r="BY1838" i="64" s="1"/>
  <c r="BY2224" i="64"/>
  <c r="BY2251" i="64" s="1"/>
  <c r="BY1731" i="64"/>
  <c r="BY1758" i="64" s="1"/>
  <c r="BY2328" i="64"/>
  <c r="BY2351" i="64" s="1"/>
  <c r="BY1659" i="64"/>
  <c r="BY1686" i="64" s="1"/>
  <c r="BY1624" i="64"/>
  <c r="BY1651" i="64" s="1"/>
  <c r="BY2360" i="64"/>
  <c r="BY2385" i="64" s="1"/>
  <c r="BY1507" i="64"/>
  <c r="BY1520" i="64" s="1"/>
  <c r="BY1767" i="64"/>
  <c r="BY1794" i="64" s="1"/>
  <c r="BY2394" i="64"/>
  <c r="BY2419" i="64" s="1"/>
  <c r="BY1600" i="64"/>
  <c r="BY814" i="64"/>
  <c r="BY827" i="64" s="1"/>
  <c r="BY1210" i="64"/>
  <c r="BY1223" i="64" s="1"/>
  <c r="BY1331" i="64"/>
  <c r="BY1346" i="64" s="1"/>
  <c r="BY1355" i="64"/>
  <c r="BY1158" i="64"/>
  <c r="BY1173" i="64" s="1"/>
  <c r="BY741" i="64"/>
  <c r="BY1483" i="64"/>
  <c r="BY1498" i="64" s="1"/>
  <c r="BY790" i="64"/>
  <c r="BY713" i="64"/>
  <c r="BY765" i="64"/>
  <c r="BY2027" i="64"/>
  <c r="BY2042" i="64" s="1"/>
  <c r="BQ1972" i="64"/>
  <c r="BQ1994" i="64" s="1"/>
  <c r="BQ2824" i="64"/>
  <c r="BQ2841" i="64" s="1"/>
  <c r="BQ2850" i="64"/>
  <c r="BQ2867" i="64" s="1"/>
  <c r="BQ2799" i="64"/>
  <c r="BQ2816" i="64" s="1"/>
  <c r="BQ2773" i="64"/>
  <c r="BQ2790" i="64" s="1"/>
  <c r="BQ1914" i="64"/>
  <c r="BQ1937" i="64" s="1"/>
  <c r="BQ1892" i="64"/>
  <c r="BQ1905" i="64" s="1"/>
  <c r="BQ1946" i="64"/>
  <c r="BQ1963" i="64" s="1"/>
  <c r="BQ1847" i="64"/>
  <c r="BQ1882" i="64" s="1"/>
  <c r="BQ2902" i="64"/>
  <c r="BQ2916" i="64" s="1"/>
  <c r="BQ1803" i="64"/>
  <c r="BQ1838" i="64" s="1"/>
  <c r="BQ2260" i="64"/>
  <c r="BQ2283" i="64" s="1"/>
  <c r="BQ2328" i="64"/>
  <c r="BQ2351" i="64" s="1"/>
  <c r="BQ1731" i="64"/>
  <c r="BQ1758" i="64" s="1"/>
  <c r="BQ2224" i="64"/>
  <c r="BQ2251" i="64" s="1"/>
  <c r="BQ1659" i="64"/>
  <c r="BQ1686" i="64" s="1"/>
  <c r="BQ1767" i="64"/>
  <c r="BQ1794" i="64" s="1"/>
  <c r="BQ1624" i="64"/>
  <c r="BQ1651" i="64" s="1"/>
  <c r="BQ2360" i="64"/>
  <c r="BQ2385" i="64" s="1"/>
  <c r="BQ1507" i="64"/>
  <c r="BQ1520" i="64" s="1"/>
  <c r="BQ2394" i="64"/>
  <c r="BQ2419" i="64" s="1"/>
  <c r="BQ1600" i="64"/>
  <c r="BQ814" i="64"/>
  <c r="BQ827" i="64" s="1"/>
  <c r="BQ1483" i="64"/>
  <c r="BQ1498" i="64" s="1"/>
  <c r="BQ1355" i="64"/>
  <c r="BQ1210" i="64"/>
  <c r="BQ1223" i="64" s="1"/>
  <c r="BQ1331" i="64"/>
  <c r="BQ1346" i="64" s="1"/>
  <c r="BQ1158" i="64"/>
  <c r="BQ1173" i="64" s="1"/>
  <c r="BQ741" i="64"/>
  <c r="BQ2003" i="64"/>
  <c r="BQ2018" i="64" s="1"/>
  <c r="BQ713" i="64"/>
  <c r="BQ765" i="64"/>
  <c r="BQ2027" i="64"/>
  <c r="BQ2042" i="64" s="1"/>
  <c r="BI1972" i="64"/>
  <c r="BI1994" i="64" s="1"/>
  <c r="BI2824" i="64"/>
  <c r="BI2841" i="64" s="1"/>
  <c r="BI2850" i="64"/>
  <c r="BI2867" i="64" s="1"/>
  <c r="BI1946" i="64"/>
  <c r="BI1963" i="64" s="1"/>
  <c r="BI1914" i="64"/>
  <c r="BI1937" i="64" s="1"/>
  <c r="BI1892" i="64"/>
  <c r="BI1905" i="64" s="1"/>
  <c r="BI2799" i="64"/>
  <c r="BI2816" i="64" s="1"/>
  <c r="BI2773" i="64"/>
  <c r="BI2790" i="64" s="1"/>
  <c r="BI1847" i="64"/>
  <c r="BI1882" i="64" s="1"/>
  <c r="BI2902" i="64"/>
  <c r="BI2916" i="64" s="1"/>
  <c r="BI2260" i="64"/>
  <c r="BI2283" i="64" s="1"/>
  <c r="BI1803" i="64"/>
  <c r="BI1838" i="64" s="1"/>
  <c r="BI2224" i="64"/>
  <c r="BI2251" i="64" s="1"/>
  <c r="BI1731" i="64"/>
  <c r="BI1758" i="64" s="1"/>
  <c r="BI2328" i="64"/>
  <c r="BI2351" i="64" s="1"/>
  <c r="BI1659" i="64"/>
  <c r="BI1686" i="64" s="1"/>
  <c r="BI1624" i="64"/>
  <c r="BI1651" i="64" s="1"/>
  <c r="BI1767" i="64"/>
  <c r="BI1794" i="64" s="1"/>
  <c r="BI2360" i="64"/>
  <c r="BI2385" i="64" s="1"/>
  <c r="BI1507" i="64"/>
  <c r="BI1520" i="64" s="1"/>
  <c r="BI2394" i="64"/>
  <c r="BI2419" i="64" s="1"/>
  <c r="BI1355" i="64"/>
  <c r="BI814" i="64"/>
  <c r="BI827" i="64" s="1"/>
  <c r="BI1600" i="64"/>
  <c r="BI1210" i="64"/>
  <c r="BI1223" i="64" s="1"/>
  <c r="BI1483" i="64"/>
  <c r="BI1498" i="64" s="1"/>
  <c r="BI1331" i="64"/>
  <c r="BI1346" i="64" s="1"/>
  <c r="BI1158" i="64"/>
  <c r="BI1173" i="64" s="1"/>
  <c r="BI741" i="64"/>
  <c r="BI790" i="64"/>
  <c r="BI713" i="64"/>
  <c r="BI765" i="64"/>
  <c r="BI2027" i="64"/>
  <c r="BI2042" i="64" s="1"/>
  <c r="BA1972" i="64"/>
  <c r="BA1994" i="64" s="1"/>
  <c r="BA2824" i="64"/>
  <c r="BA2841" i="64" s="1"/>
  <c r="BA2850" i="64"/>
  <c r="BA2867" i="64" s="1"/>
  <c r="BA1946" i="64"/>
  <c r="BA1963" i="64" s="1"/>
  <c r="BA2773" i="64"/>
  <c r="BA2790" i="64" s="1"/>
  <c r="BA1914" i="64"/>
  <c r="BA1937" i="64" s="1"/>
  <c r="BA1892" i="64"/>
  <c r="BA1905" i="64" s="1"/>
  <c r="BA2799" i="64"/>
  <c r="BA2816" i="64" s="1"/>
  <c r="BA1847" i="64"/>
  <c r="BA1882" i="64" s="1"/>
  <c r="BA2902" i="64"/>
  <c r="BA2916" i="64" s="1"/>
  <c r="BA1803" i="64"/>
  <c r="BA1838" i="64" s="1"/>
  <c r="BA2260" i="64"/>
  <c r="BA2283" i="64" s="1"/>
  <c r="BA2328" i="64"/>
  <c r="BA2351" i="64" s="1"/>
  <c r="BA1731" i="64"/>
  <c r="BA1758" i="64" s="1"/>
  <c r="BA1659" i="64"/>
  <c r="BA1686" i="64" s="1"/>
  <c r="BA1624" i="64"/>
  <c r="BA1651" i="64" s="1"/>
  <c r="BA2360" i="64"/>
  <c r="BA2385" i="64" s="1"/>
  <c r="BA1767" i="64"/>
  <c r="BA1794" i="64" s="1"/>
  <c r="BA1507" i="64"/>
  <c r="BA1520" i="64" s="1"/>
  <c r="BA2394" i="64"/>
  <c r="BA2419" i="64" s="1"/>
  <c r="BA2224" i="64"/>
  <c r="BA2251" i="64" s="1"/>
  <c r="BA1600" i="64"/>
  <c r="BA1483" i="64"/>
  <c r="BA1498" i="64" s="1"/>
  <c r="BA814" i="64"/>
  <c r="BA827" i="64" s="1"/>
  <c r="BA1210" i="64"/>
  <c r="BA1223" i="64" s="1"/>
  <c r="BA1331" i="64"/>
  <c r="BA1346" i="64" s="1"/>
  <c r="BA1355" i="64"/>
  <c r="BA1158" i="64"/>
  <c r="BA1173" i="64" s="1"/>
  <c r="BA790" i="64"/>
  <c r="BA741" i="64"/>
  <c r="BA2003" i="64"/>
  <c r="BA2018" i="64" s="1"/>
  <c r="BA713" i="64"/>
  <c r="BA765" i="64"/>
  <c r="BA2027" i="64"/>
  <c r="BA2042" i="64" s="1"/>
  <c r="AS1972" i="64"/>
  <c r="AS1994" i="64" s="1"/>
  <c r="AS2850" i="64"/>
  <c r="AS2867" i="64" s="1"/>
  <c r="AS2824" i="64"/>
  <c r="AS2841" i="64" s="1"/>
  <c r="AS2799" i="64"/>
  <c r="AS2816" i="64" s="1"/>
  <c r="AS1914" i="64"/>
  <c r="AS1937" i="64" s="1"/>
  <c r="AS1946" i="64"/>
  <c r="AS1963" i="64" s="1"/>
  <c r="AS2773" i="64"/>
  <c r="AS2790" i="64" s="1"/>
  <c r="AS1892" i="64"/>
  <c r="AS1905" i="64" s="1"/>
  <c r="AS1847" i="64"/>
  <c r="AS1882" i="64" s="1"/>
  <c r="AS2902" i="64"/>
  <c r="AS2916" i="64" s="1"/>
  <c r="AS2260" i="64"/>
  <c r="AS2283" i="64" s="1"/>
  <c r="AS1731" i="64"/>
  <c r="AS1758" i="64" s="1"/>
  <c r="AS1803" i="64"/>
  <c r="AS1838" i="64" s="1"/>
  <c r="AS2328" i="64"/>
  <c r="AS2351" i="64" s="1"/>
  <c r="AS2224" i="64"/>
  <c r="AS2251" i="64" s="1"/>
  <c r="AS1659" i="64"/>
  <c r="AS1686" i="64" s="1"/>
  <c r="AS1624" i="64"/>
  <c r="AS1651" i="64" s="1"/>
  <c r="AS2360" i="64"/>
  <c r="AS2385" i="64" s="1"/>
  <c r="AS1507" i="64"/>
  <c r="AS1520" i="64" s="1"/>
  <c r="AS1767" i="64"/>
  <c r="AS1794" i="64" s="1"/>
  <c r="AS2394" i="64"/>
  <c r="AS2419" i="64" s="1"/>
  <c r="AS1600" i="64"/>
  <c r="AS814" i="64"/>
  <c r="AS827" i="64" s="1"/>
  <c r="AS1483" i="64"/>
  <c r="AS1498" i="64" s="1"/>
  <c r="AS1210" i="64"/>
  <c r="AS1223" i="64" s="1"/>
  <c r="AS1355" i="64"/>
  <c r="AS1331" i="64"/>
  <c r="AS1346" i="64" s="1"/>
  <c r="AS1158" i="64"/>
  <c r="AS1173" i="64" s="1"/>
  <c r="AS741" i="64"/>
  <c r="AS713" i="64"/>
  <c r="AS790" i="64"/>
  <c r="AS765" i="64"/>
  <c r="AS2027" i="64"/>
  <c r="AS2042" i="64" s="1"/>
  <c r="AK1972" i="64"/>
  <c r="AK1994" i="64" s="1"/>
  <c r="AK2824" i="64"/>
  <c r="AK2841" i="64" s="1"/>
  <c r="AK2850" i="64"/>
  <c r="AK2867" i="64" s="1"/>
  <c r="AK2799" i="64"/>
  <c r="AK2816" i="64" s="1"/>
  <c r="AK1946" i="64"/>
  <c r="AK1963" i="64" s="1"/>
  <c r="AK2773" i="64"/>
  <c r="AK2790" i="64" s="1"/>
  <c r="AK1914" i="64"/>
  <c r="AK1937" i="64" s="1"/>
  <c r="AK1892" i="64"/>
  <c r="AK1905" i="64" s="1"/>
  <c r="AK1847" i="64"/>
  <c r="AK1882" i="64" s="1"/>
  <c r="AK2902" i="64"/>
  <c r="AK2916" i="64" s="1"/>
  <c r="AK2260" i="64"/>
  <c r="AK2283" i="64" s="1"/>
  <c r="AK1803" i="64"/>
  <c r="AK1838" i="64" s="1"/>
  <c r="AK2328" i="64"/>
  <c r="AK2351" i="64" s="1"/>
  <c r="AK2224" i="64"/>
  <c r="AK2251" i="64" s="1"/>
  <c r="AK1731" i="64"/>
  <c r="AK1758" i="64" s="1"/>
  <c r="AK1659" i="64"/>
  <c r="AK1686" i="64" s="1"/>
  <c r="AK1767" i="64"/>
  <c r="AK1794" i="64" s="1"/>
  <c r="AK1624" i="64"/>
  <c r="AK1651" i="64" s="1"/>
  <c r="AK2360" i="64"/>
  <c r="AK2385" i="64" s="1"/>
  <c r="AK1507" i="64"/>
  <c r="AK1520" i="64" s="1"/>
  <c r="AK1600" i="64"/>
  <c r="AK2394" i="64"/>
  <c r="AK2419" i="64" s="1"/>
  <c r="AK814" i="64"/>
  <c r="AK827" i="64" s="1"/>
  <c r="AK1355" i="64"/>
  <c r="AK1210" i="64"/>
  <c r="AK1223" i="64" s="1"/>
  <c r="AK1331" i="64"/>
  <c r="AK1346" i="64" s="1"/>
  <c r="AK1483" i="64"/>
  <c r="AK1498" i="64" s="1"/>
  <c r="AK1158" i="64"/>
  <c r="AK1173" i="64" s="1"/>
  <c r="AK741" i="64"/>
  <c r="AK790" i="64"/>
  <c r="AK2003" i="64"/>
  <c r="AK2018" i="64" s="1"/>
  <c r="AK713" i="64"/>
  <c r="AK765" i="64"/>
  <c r="AK2027" i="64"/>
  <c r="AK2042" i="64" s="1"/>
  <c r="AC1972" i="64"/>
  <c r="AC1994" i="64" s="1"/>
  <c r="AC2824" i="64"/>
  <c r="AC2841" i="64" s="1"/>
  <c r="AC2850" i="64"/>
  <c r="AC2867" i="64" s="1"/>
  <c r="AC1946" i="64"/>
  <c r="AC1963" i="64" s="1"/>
  <c r="AC2799" i="64"/>
  <c r="AC2816" i="64" s="1"/>
  <c r="AC1892" i="64"/>
  <c r="AC1905" i="64" s="1"/>
  <c r="AC2773" i="64"/>
  <c r="AC2790" i="64" s="1"/>
  <c r="AC1847" i="64"/>
  <c r="AC1882" i="64" s="1"/>
  <c r="AC1914" i="64"/>
  <c r="AC1937" i="64" s="1"/>
  <c r="AC2902" i="64"/>
  <c r="AC2916" i="64" s="1"/>
  <c r="AC2260" i="64"/>
  <c r="AC2283" i="64" s="1"/>
  <c r="AC1803" i="64"/>
  <c r="AC1838" i="64" s="1"/>
  <c r="AC2328" i="64"/>
  <c r="AC2351" i="64" s="1"/>
  <c r="AC1659" i="64"/>
  <c r="AC1686" i="64" s="1"/>
  <c r="AC1624" i="64"/>
  <c r="AC1651" i="64" s="1"/>
  <c r="AC2224" i="64"/>
  <c r="AC2251" i="64" s="1"/>
  <c r="AC1767" i="64"/>
  <c r="AC1794" i="64" s="1"/>
  <c r="AC2360" i="64"/>
  <c r="AC2385" i="64" s="1"/>
  <c r="AC1731" i="64"/>
  <c r="AC1758" i="64" s="1"/>
  <c r="AC1507" i="64"/>
  <c r="AC1520" i="64" s="1"/>
  <c r="AC2394" i="64"/>
  <c r="AC2419" i="64" s="1"/>
  <c r="AC1355" i="64"/>
  <c r="AC1483" i="64"/>
  <c r="AC1498" i="64" s="1"/>
  <c r="AC1210" i="64"/>
  <c r="AC1223" i="64" s="1"/>
  <c r="AC1600" i="64"/>
  <c r="AC1331" i="64"/>
  <c r="AC1346" i="64" s="1"/>
  <c r="AC1158" i="64"/>
  <c r="AC1173" i="64" s="1"/>
  <c r="AC741" i="64"/>
  <c r="AC814" i="64"/>
  <c r="AC827" i="64" s="1"/>
  <c r="AC713" i="64"/>
  <c r="AC765" i="64"/>
  <c r="AC2027" i="64"/>
  <c r="AC2042" i="64" s="1"/>
  <c r="U1972" i="64"/>
  <c r="U1994" i="64" s="1"/>
  <c r="U2850" i="64"/>
  <c r="U2867" i="64" s="1"/>
  <c r="U2824" i="64"/>
  <c r="U2841" i="64" s="1"/>
  <c r="U2799" i="64"/>
  <c r="U2816" i="64" s="1"/>
  <c r="U1946" i="64"/>
  <c r="U2773" i="64"/>
  <c r="U2790" i="64" s="1"/>
  <c r="U1892" i="64"/>
  <c r="U1905" i="64" s="1"/>
  <c r="U1914" i="64"/>
  <c r="U1937" i="64" s="1"/>
  <c r="U1847" i="64"/>
  <c r="U1882" i="64" s="1"/>
  <c r="U2902" i="64"/>
  <c r="U2916" i="64" s="1"/>
  <c r="U2260" i="64"/>
  <c r="U2283" i="64" s="1"/>
  <c r="U1803" i="64"/>
  <c r="U1838" i="64" s="1"/>
  <c r="U2328" i="64"/>
  <c r="U2351" i="64" s="1"/>
  <c r="U2224" i="64"/>
  <c r="U2251" i="64" s="1"/>
  <c r="U1659" i="64"/>
  <c r="U1686" i="64" s="1"/>
  <c r="U1624" i="64"/>
  <c r="U1651" i="64" s="1"/>
  <c r="U1731" i="64"/>
  <c r="U1758" i="64" s="1"/>
  <c r="U2360" i="64"/>
  <c r="U2385" i="64" s="1"/>
  <c r="U1767" i="64"/>
  <c r="U1794" i="64" s="1"/>
  <c r="U1507" i="64"/>
  <c r="U1520" i="64" s="1"/>
  <c r="U2394" i="64"/>
  <c r="U2419" i="64" s="1"/>
  <c r="U1600" i="64"/>
  <c r="U1210" i="64"/>
  <c r="U1223" i="64" s="1"/>
  <c r="U1483" i="64"/>
  <c r="U1498" i="64" s="1"/>
  <c r="U1331" i="64"/>
  <c r="U1346" i="64" s="1"/>
  <c r="U1355" i="64"/>
  <c r="U1158" i="64"/>
  <c r="U1173" i="64" s="1"/>
  <c r="U741" i="64"/>
  <c r="U2003" i="64"/>
  <c r="U2018" i="64" s="1"/>
  <c r="U713" i="64"/>
  <c r="U814" i="64"/>
  <c r="U827" i="64" s="1"/>
  <c r="U790" i="64"/>
  <c r="U765" i="64"/>
  <c r="U2027" i="64"/>
  <c r="U2042" i="64" s="1"/>
  <c r="X547" i="64"/>
  <c r="U556" i="64"/>
  <c r="AC556" i="64"/>
  <c r="AK556" i="64"/>
  <c r="AS556" i="64"/>
  <c r="BA556" i="64"/>
  <c r="BI556" i="64"/>
  <c r="BQ556" i="64"/>
  <c r="BY556" i="64"/>
  <c r="BY570" i="64" s="1"/>
  <c r="CG556" i="64"/>
  <c r="U557" i="64"/>
  <c r="AC557" i="64"/>
  <c r="AK557" i="64"/>
  <c r="AS557" i="64"/>
  <c r="BA557" i="64"/>
  <c r="BI557" i="64"/>
  <c r="BQ557" i="64"/>
  <c r="BY557" i="64"/>
  <c r="CG557" i="64"/>
  <c r="T560" i="64"/>
  <c r="AB560" i="64"/>
  <c r="AJ560" i="64"/>
  <c r="AR560" i="64"/>
  <c r="AZ560" i="64"/>
  <c r="BH560" i="64"/>
  <c r="BP560" i="64"/>
  <c r="BY560" i="64"/>
  <c r="CK560" i="64"/>
  <c r="AA561" i="64"/>
  <c r="AA571" i="64" s="1"/>
  <c r="AK561" i="64"/>
  <c r="AK571" i="64" s="1"/>
  <c r="AW561" i="64"/>
  <c r="AW571" i="64" s="1"/>
  <c r="BG561" i="64"/>
  <c r="BG571" i="64" s="1"/>
  <c r="BQ561" i="64"/>
  <c r="BQ571" i="64" s="1"/>
  <c r="CC561" i="64"/>
  <c r="CC571" i="64" s="1"/>
  <c r="AS606" i="64"/>
  <c r="BS606" i="64"/>
  <c r="X607" i="64"/>
  <c r="X630" i="64" s="1"/>
  <c r="AK607" i="64"/>
  <c r="AK630" i="64" s="1"/>
  <c r="AW607" i="64"/>
  <c r="AW630" i="64" s="1"/>
  <c r="BK607" i="64"/>
  <c r="BK630" i="64" s="1"/>
  <c r="CJ607" i="64"/>
  <c r="CJ630" i="64" s="1"/>
  <c r="AM610" i="64"/>
  <c r="AZ610" i="64"/>
  <c r="BL610" i="64"/>
  <c r="BZ610" i="64"/>
  <c r="AR611" i="64"/>
  <c r="BD611" i="64"/>
  <c r="BR611" i="64"/>
  <c r="CC611" i="64"/>
  <c r="T2026" i="64"/>
  <c r="AU2026" i="64"/>
  <c r="BG2026" i="64"/>
  <c r="BU2026" i="64"/>
  <c r="CI2026" i="64"/>
  <c r="AI2030" i="64"/>
  <c r="AA2031" i="64"/>
  <c r="AV716" i="64"/>
  <c r="AN717" i="64"/>
  <c r="BZ740" i="64"/>
  <c r="BZ755" i="64" s="1"/>
  <c r="BR741" i="64"/>
  <c r="BA744" i="64"/>
  <c r="AS745" i="64"/>
  <c r="CE764" i="64"/>
  <c r="BW765" i="64"/>
  <c r="BK769" i="64"/>
  <c r="AZ789" i="64"/>
  <c r="CG790" i="64"/>
  <c r="AV794" i="64"/>
  <c r="BQ2002" i="64"/>
  <c r="BQ2017" i="64" s="1"/>
  <c r="CH1209" i="64"/>
  <c r="CH1222" i="64" s="1"/>
  <c r="CI1213" i="64"/>
  <c r="BJ813" i="64"/>
  <c r="BC1971" i="64"/>
  <c r="BC2798" i="64"/>
  <c r="BC2815" i="64" s="1"/>
  <c r="BC2823" i="64"/>
  <c r="BC2840" i="64" s="1"/>
  <c r="BC2849" i="64"/>
  <c r="BC2866" i="64" s="1"/>
  <c r="BC2772" i="64"/>
  <c r="BC2789" i="64" s="1"/>
  <c r="BC1945" i="64"/>
  <c r="BC1962" i="64" s="1"/>
  <c r="BC1913" i="64"/>
  <c r="BC1936" i="64" s="1"/>
  <c r="BC1891" i="64"/>
  <c r="BC1904" i="64" s="1"/>
  <c r="BC1802" i="64"/>
  <c r="BC1837" i="64" s="1"/>
  <c r="BC2901" i="64"/>
  <c r="BC2915" i="64" s="1"/>
  <c r="BC1846" i="64"/>
  <c r="BC2223" i="64"/>
  <c r="BC2250" i="64" s="1"/>
  <c r="BC1658" i="64"/>
  <c r="BC1685" i="64" s="1"/>
  <c r="BC2327" i="64"/>
  <c r="BC2350" i="64" s="1"/>
  <c r="BC1766" i="64"/>
  <c r="BC1793" i="64" s="1"/>
  <c r="BC1730" i="64"/>
  <c r="BC1757" i="64" s="1"/>
  <c r="BC2259" i="64"/>
  <c r="BC2282" i="64" s="1"/>
  <c r="BC2359" i="64"/>
  <c r="BC2384" i="64" s="1"/>
  <c r="BC2393" i="64"/>
  <c r="BC2418" i="64" s="1"/>
  <c r="BC1623" i="64"/>
  <c r="BC1650" i="64" s="1"/>
  <c r="BC1599" i="64"/>
  <c r="BC1614" i="64" s="1"/>
  <c r="BC1506" i="64"/>
  <c r="BC1519" i="64" s="1"/>
  <c r="BC1209" i="64"/>
  <c r="BC1222" i="64" s="1"/>
  <c r="BC1482" i="64"/>
  <c r="BC1497" i="64" s="1"/>
  <c r="BC1354" i="64"/>
  <c r="BC1330" i="64"/>
  <c r="BC1345" i="64" s="1"/>
  <c r="BC1157" i="64"/>
  <c r="BC1172" i="64" s="1"/>
  <c r="BC2002" i="64"/>
  <c r="BC2017" i="64" s="1"/>
  <c r="BC813" i="64"/>
  <c r="BC712" i="64"/>
  <c r="BC732" i="64" s="1"/>
  <c r="BC764" i="64"/>
  <c r="BC789" i="64"/>
  <c r="BC740" i="64"/>
  <c r="BC755" i="64" s="1"/>
  <c r="CI1976" i="64"/>
  <c r="CI2854" i="64"/>
  <c r="CI2828" i="64"/>
  <c r="CI2803" i="64"/>
  <c r="CI1918" i="64"/>
  <c r="CI1896" i="64"/>
  <c r="CI1909" i="64" s="1"/>
  <c r="CI2777" i="64"/>
  <c r="CI2794" i="64" s="1"/>
  <c r="CI1950" i="64"/>
  <c r="CI1967" i="64" s="1"/>
  <c r="CI2906" i="64"/>
  <c r="CI2920" i="64" s="1"/>
  <c r="CI1807" i="64"/>
  <c r="CI1842" i="64" s="1"/>
  <c r="CI1851" i="64"/>
  <c r="CI1886" i="64" s="1"/>
  <c r="CI2332" i="64"/>
  <c r="CI2355" i="64" s="1"/>
  <c r="CI2228" i="64"/>
  <c r="CI2255" i="64" s="1"/>
  <c r="CI2264" i="64"/>
  <c r="CI2287" i="64" s="1"/>
  <c r="CI2364" i="64"/>
  <c r="CI2389" i="64" s="1"/>
  <c r="CI1771" i="64"/>
  <c r="CI1798" i="64" s="1"/>
  <c r="CI1735" i="64"/>
  <c r="CI1762" i="64" s="1"/>
  <c r="CI2398" i="64"/>
  <c r="CI2423" i="64" s="1"/>
  <c r="CI1663" i="64"/>
  <c r="CI1690" i="64" s="1"/>
  <c r="CI1487" i="64"/>
  <c r="CI1628" i="64"/>
  <c r="CI1655" i="64" s="1"/>
  <c r="CI1511" i="64"/>
  <c r="CI1524" i="64" s="1"/>
  <c r="CI1604" i="64"/>
  <c r="CI1335" i="64"/>
  <c r="CI1350" i="64" s="1"/>
  <c r="CI1162" i="64"/>
  <c r="CI1359" i="64"/>
  <c r="CI2007" i="64"/>
  <c r="CI2022" i="64" s="1"/>
  <c r="CI818" i="64"/>
  <c r="CI831" i="64" s="1"/>
  <c r="CI717" i="64"/>
  <c r="CI2031" i="64"/>
  <c r="CI1214" i="64"/>
  <c r="CI1227" i="64" s="1"/>
  <c r="CI794" i="64"/>
  <c r="CI769" i="64"/>
  <c r="CI745" i="64"/>
  <c r="AE1976" i="64"/>
  <c r="AE2854" i="64"/>
  <c r="AE2803" i="64"/>
  <c r="AE2828" i="64"/>
  <c r="AE1918" i="64"/>
  <c r="AE2777" i="64"/>
  <c r="AE2794" i="64" s="1"/>
  <c r="AE1896" i="64"/>
  <c r="AE1909" i="64" s="1"/>
  <c r="AE1950" i="64"/>
  <c r="AE1967" i="64" s="1"/>
  <c r="AE2906" i="64"/>
  <c r="AE2920" i="64" s="1"/>
  <c r="AE1807" i="64"/>
  <c r="AE1842" i="64" s="1"/>
  <c r="AE1851" i="64"/>
  <c r="AE1886" i="64" s="1"/>
  <c r="AE2228" i="64"/>
  <c r="AE2255" i="64" s="1"/>
  <c r="AE1771" i="64"/>
  <c r="AE1798" i="64" s="1"/>
  <c r="AE2332" i="64"/>
  <c r="AE2355" i="64" s="1"/>
  <c r="AE2264" i="64"/>
  <c r="AE2287" i="64" s="1"/>
  <c r="AE1735" i="64"/>
  <c r="AE1762" i="64" s="1"/>
  <c r="AE2364" i="64"/>
  <c r="AE2389" i="64" s="1"/>
  <c r="AE2398" i="64"/>
  <c r="AE2423" i="64" s="1"/>
  <c r="AE1628" i="64"/>
  <c r="AE1655" i="64" s="1"/>
  <c r="AE1663" i="64"/>
  <c r="AE1690" i="64" s="1"/>
  <c r="AE1487" i="64"/>
  <c r="AE1511" i="64"/>
  <c r="AE1524" i="64" s="1"/>
  <c r="AE1162" i="64"/>
  <c r="AE2007" i="64"/>
  <c r="AE2022" i="64" s="1"/>
  <c r="AE1604" i="64"/>
  <c r="AE1335" i="64"/>
  <c r="AE1350" i="64" s="1"/>
  <c r="AE818" i="64"/>
  <c r="AE831" i="64" s="1"/>
  <c r="AE794" i="64"/>
  <c r="AE717" i="64"/>
  <c r="AE1359" i="64"/>
  <c r="AE1214" i="64"/>
  <c r="AE1227" i="64" s="1"/>
  <c r="AE769" i="64"/>
  <c r="AE2031" i="64"/>
  <c r="AE745" i="64"/>
  <c r="X1975" i="64"/>
  <c r="X2853" i="64"/>
  <c r="X2802" i="64"/>
  <c r="X2827" i="64"/>
  <c r="X2776" i="64"/>
  <c r="X1949" i="64"/>
  <c r="X1917" i="64"/>
  <c r="X1895" i="64"/>
  <c r="X2905" i="64"/>
  <c r="X2227" i="64"/>
  <c r="X1806" i="64"/>
  <c r="X2331" i="64"/>
  <c r="X1770" i="64"/>
  <c r="X2263" i="64"/>
  <c r="X1850" i="64"/>
  <c r="X1662" i="64"/>
  <c r="X2397" i="64"/>
  <c r="X1627" i="64"/>
  <c r="X1734" i="64"/>
  <c r="X1603" i="64"/>
  <c r="X1486" i="64"/>
  <c r="X1501" i="64" s="1"/>
  <c r="X1358" i="64"/>
  <c r="X1477" i="64" s="1"/>
  <c r="X2363" i="64"/>
  <c r="X2006" i="64"/>
  <c r="X1510" i="64"/>
  <c r="X817" i="64"/>
  <c r="X830" i="64" s="1"/>
  <c r="X768" i="64"/>
  <c r="X2030" i="64"/>
  <c r="X744" i="64"/>
  <c r="X1213" i="64"/>
  <c r="X1161" i="64"/>
  <c r="AG1972" i="64"/>
  <c r="AG1994" i="64" s="1"/>
  <c r="AG2850" i="64"/>
  <c r="AG2867" i="64" s="1"/>
  <c r="AG2824" i="64"/>
  <c r="AG2841" i="64" s="1"/>
  <c r="AG2773" i="64"/>
  <c r="AG2790" i="64" s="1"/>
  <c r="AG2799" i="64"/>
  <c r="AG2816" i="64" s="1"/>
  <c r="AG1914" i="64"/>
  <c r="AG1937" i="64" s="1"/>
  <c r="AG1946" i="64"/>
  <c r="AG1963" i="64" s="1"/>
  <c r="AG1892" i="64"/>
  <c r="AG1905" i="64" s="1"/>
  <c r="AG2902" i="64"/>
  <c r="AG2916" i="64" s="1"/>
  <c r="AG1847" i="64"/>
  <c r="AG1882" i="64" s="1"/>
  <c r="AG2224" i="64"/>
  <c r="AG2251" i="64" s="1"/>
  <c r="AG2328" i="64"/>
  <c r="AG2351" i="64" s="1"/>
  <c r="AG1767" i="64"/>
  <c r="AG1794" i="64" s="1"/>
  <c r="AG1731" i="64"/>
  <c r="AG1758" i="64" s="1"/>
  <c r="AG1659" i="64"/>
  <c r="AG1686" i="64" s="1"/>
  <c r="AG2260" i="64"/>
  <c r="AG2283" i="64" s="1"/>
  <c r="AG2394" i="64"/>
  <c r="AG2419" i="64" s="1"/>
  <c r="AG1624" i="64"/>
  <c r="AG1651" i="64" s="1"/>
  <c r="AG1483" i="64"/>
  <c r="AG1498" i="64" s="1"/>
  <c r="AG1600" i="64"/>
  <c r="AG1803" i="64"/>
  <c r="AG1838" i="64" s="1"/>
  <c r="AG1355" i="64"/>
  <c r="AG1507" i="64"/>
  <c r="AG1520" i="64" s="1"/>
  <c r="AG1331" i="64"/>
  <c r="AG1346" i="64" s="1"/>
  <c r="AG2360" i="64"/>
  <c r="AG2385" i="64" s="1"/>
  <c r="AG2003" i="64"/>
  <c r="AG2018" i="64" s="1"/>
  <c r="AG814" i="64"/>
  <c r="AG827" i="64" s="1"/>
  <c r="AG765" i="64"/>
  <c r="AG2027" i="64"/>
  <c r="AG2042" i="64" s="1"/>
  <c r="AG790" i="64"/>
  <c r="AG741" i="64"/>
  <c r="AG1158" i="64"/>
  <c r="AG1173" i="64" s="1"/>
  <c r="X560" i="64"/>
  <c r="BD560" i="64"/>
  <c r="BK611" i="64"/>
  <c r="CD1971" i="64"/>
  <c r="CD2849" i="64"/>
  <c r="CD2866" i="64" s="1"/>
  <c r="CD2823" i="64"/>
  <c r="CD2840" i="64" s="1"/>
  <c r="CD1945" i="64"/>
  <c r="CD1962" i="64" s="1"/>
  <c r="CD2798" i="64"/>
  <c r="CD2815" i="64" s="1"/>
  <c r="CD1913" i="64"/>
  <c r="CD1936" i="64" s="1"/>
  <c r="CD2772" i="64"/>
  <c r="CD2789" i="64" s="1"/>
  <c r="CD1891" i="64"/>
  <c r="CD1904" i="64" s="1"/>
  <c r="CD2901" i="64"/>
  <c r="CD2915" i="64" s="1"/>
  <c r="CD1846" i="64"/>
  <c r="CD1802" i="64"/>
  <c r="CD1837" i="64" s="1"/>
  <c r="CD2327" i="64"/>
  <c r="CD2350" i="64" s="1"/>
  <c r="CD1766" i="64"/>
  <c r="CD1793" i="64" s="1"/>
  <c r="CD2223" i="64"/>
  <c r="CD2250" i="64" s="1"/>
  <c r="CD2259" i="64"/>
  <c r="CD2282" i="64" s="1"/>
  <c r="CD1730" i="64"/>
  <c r="CD1757" i="64" s="1"/>
  <c r="CD2393" i="64"/>
  <c r="CD2418" i="64" s="1"/>
  <c r="CD1623" i="64"/>
  <c r="CD1650" i="64" s="1"/>
  <c r="CD1599" i="64"/>
  <c r="CD1614" i="64" s="1"/>
  <c r="CD1658" i="64"/>
  <c r="CD1685" i="64" s="1"/>
  <c r="CD2359" i="64"/>
  <c r="CD2384" i="64" s="1"/>
  <c r="CD1506" i="64"/>
  <c r="CD1519" i="64" s="1"/>
  <c r="CD1330" i="64"/>
  <c r="CD1345" i="64" s="1"/>
  <c r="CD1482" i="64"/>
  <c r="CD1497" i="64" s="1"/>
  <c r="CD1157" i="64"/>
  <c r="CD1172" i="64" s="1"/>
  <c r="CD813" i="64"/>
  <c r="CD789" i="64"/>
  <c r="CD1209" i="64"/>
  <c r="CD1222" i="64" s="1"/>
  <c r="CD1354" i="64"/>
  <c r="CD764" i="64"/>
  <c r="CD2002" i="64"/>
  <c r="CD2017" i="64" s="1"/>
  <c r="CD2026" i="64"/>
  <c r="CD740" i="64"/>
  <c r="CD755" i="64" s="1"/>
  <c r="CD712" i="64"/>
  <c r="CD732" i="64" s="1"/>
  <c r="BV1971" i="64"/>
  <c r="BV2849" i="64"/>
  <c r="BV2866" i="64" s="1"/>
  <c r="BV2823" i="64"/>
  <c r="BV2840" i="64" s="1"/>
  <c r="BV1945" i="64"/>
  <c r="BV1962" i="64" s="1"/>
  <c r="BV2798" i="64"/>
  <c r="BV2815" i="64" s="1"/>
  <c r="BV1913" i="64"/>
  <c r="BV1936" i="64" s="1"/>
  <c r="BV2772" i="64"/>
  <c r="BV2789" i="64" s="1"/>
  <c r="BV1891" i="64"/>
  <c r="BV1904" i="64" s="1"/>
  <c r="BV2901" i="64"/>
  <c r="BV2915" i="64" s="1"/>
  <c r="BV1846" i="64"/>
  <c r="BV2327" i="64"/>
  <c r="BV2350" i="64" s="1"/>
  <c r="BV2223" i="64"/>
  <c r="BV2250" i="64" s="1"/>
  <c r="BV2259" i="64"/>
  <c r="BV2282" i="64" s="1"/>
  <c r="BV1766" i="64"/>
  <c r="BV1793" i="64" s="1"/>
  <c r="BV1730" i="64"/>
  <c r="BV1757" i="64" s="1"/>
  <c r="BV1802" i="64"/>
  <c r="BV1837" i="64" s="1"/>
  <c r="BV2393" i="64"/>
  <c r="BV2418" i="64" s="1"/>
  <c r="BV1658" i="64"/>
  <c r="BV1685" i="64" s="1"/>
  <c r="BV1623" i="64"/>
  <c r="BV1650" i="64" s="1"/>
  <c r="BV1599" i="64"/>
  <c r="BV1614" i="64" s="1"/>
  <c r="BV2359" i="64"/>
  <c r="BV2384" i="64" s="1"/>
  <c r="BV1330" i="64"/>
  <c r="BV1345" i="64" s="1"/>
  <c r="BV1157" i="64"/>
  <c r="BV1172" i="64" s="1"/>
  <c r="BV813" i="64"/>
  <c r="BV1354" i="64"/>
  <c r="BV789" i="64"/>
  <c r="BV1506" i="64"/>
  <c r="BV1519" i="64" s="1"/>
  <c r="BV1482" i="64"/>
  <c r="BV1497" i="64" s="1"/>
  <c r="BV1209" i="64"/>
  <c r="BV1222" i="64" s="1"/>
  <c r="BV764" i="64"/>
  <c r="BV740" i="64"/>
  <c r="BV755" i="64" s="1"/>
  <c r="BV2002" i="64"/>
  <c r="BV2017" i="64" s="1"/>
  <c r="BV712" i="64"/>
  <c r="BV732" i="64" s="1"/>
  <c r="BN1971" i="64"/>
  <c r="BN2849" i="64"/>
  <c r="BN2866" i="64" s="1"/>
  <c r="BN2823" i="64"/>
  <c r="BN2840" i="64" s="1"/>
  <c r="BN1945" i="64"/>
  <c r="BN1962" i="64" s="1"/>
  <c r="BN2772" i="64"/>
  <c r="BN2789" i="64" s="1"/>
  <c r="BN1913" i="64"/>
  <c r="BN1936" i="64" s="1"/>
  <c r="BN2798" i="64"/>
  <c r="BN2815" i="64" s="1"/>
  <c r="BN1891" i="64"/>
  <c r="BN1904" i="64" s="1"/>
  <c r="BN2901" i="64"/>
  <c r="BN2915" i="64" s="1"/>
  <c r="BN1802" i="64"/>
  <c r="BN1837" i="64" s="1"/>
  <c r="BN1846" i="64"/>
  <c r="BN2327" i="64"/>
  <c r="BN2350" i="64" s="1"/>
  <c r="BN1766" i="64"/>
  <c r="BN1793" i="64" s="1"/>
  <c r="BN2223" i="64"/>
  <c r="BN2250" i="64" s="1"/>
  <c r="BN1730" i="64"/>
  <c r="BN1757" i="64" s="1"/>
  <c r="BN1658" i="64"/>
  <c r="BN1685" i="64" s="1"/>
  <c r="BN2393" i="64"/>
  <c r="BN2418" i="64" s="1"/>
  <c r="BN1623" i="64"/>
  <c r="BN1650" i="64" s="1"/>
  <c r="BN1599" i="64"/>
  <c r="BN1614" i="64" s="1"/>
  <c r="BN2359" i="64"/>
  <c r="BN2384" i="64" s="1"/>
  <c r="BN2259" i="64"/>
  <c r="BN2282" i="64" s="1"/>
  <c r="BN1506" i="64"/>
  <c r="BN1519" i="64" s="1"/>
  <c r="BN1330" i="64"/>
  <c r="BN1345" i="64" s="1"/>
  <c r="BN1157" i="64"/>
  <c r="BN1172" i="64" s="1"/>
  <c r="BN1482" i="64"/>
  <c r="BN1497" i="64" s="1"/>
  <c r="BN1354" i="64"/>
  <c r="BN813" i="64"/>
  <c r="BN789" i="64"/>
  <c r="BN1209" i="64"/>
  <c r="BN1222" i="64" s="1"/>
  <c r="BN764" i="64"/>
  <c r="BN2002" i="64"/>
  <c r="BN2017" i="64" s="1"/>
  <c r="BN740" i="64"/>
  <c r="BN755" i="64" s="1"/>
  <c r="BN712" i="64"/>
  <c r="BN732" i="64" s="1"/>
  <c r="BF1971" i="64"/>
  <c r="BF2849" i="64"/>
  <c r="BF2866" i="64" s="1"/>
  <c r="BF2823" i="64"/>
  <c r="BF2840" i="64" s="1"/>
  <c r="BF2798" i="64"/>
  <c r="BF2815" i="64" s="1"/>
  <c r="BF2772" i="64"/>
  <c r="BF2789" i="64" s="1"/>
  <c r="BF1945" i="64"/>
  <c r="BF1962" i="64" s="1"/>
  <c r="BF1913" i="64"/>
  <c r="BF1936" i="64" s="1"/>
  <c r="BF1891" i="64"/>
  <c r="BF1904" i="64" s="1"/>
  <c r="BF2901" i="64"/>
  <c r="BF2915" i="64" s="1"/>
  <c r="BF1802" i="64"/>
  <c r="BF1837" i="64" s="1"/>
  <c r="BF2327" i="64"/>
  <c r="BF2350" i="64" s="1"/>
  <c r="BF1846" i="64"/>
  <c r="BF2223" i="64"/>
  <c r="BF2250" i="64" s="1"/>
  <c r="BF1766" i="64"/>
  <c r="BF1793" i="64" s="1"/>
  <c r="BF2259" i="64"/>
  <c r="BF2282" i="64" s="1"/>
  <c r="BF1730" i="64"/>
  <c r="BF1757" i="64" s="1"/>
  <c r="BF2393" i="64"/>
  <c r="BF2418" i="64" s="1"/>
  <c r="BF1623" i="64"/>
  <c r="BF1650" i="64" s="1"/>
  <c r="BF1599" i="64"/>
  <c r="BF1614" i="64" s="1"/>
  <c r="BF1658" i="64"/>
  <c r="BF1685" i="64" s="1"/>
  <c r="BF2359" i="64"/>
  <c r="BF2384" i="64" s="1"/>
  <c r="BF1506" i="64"/>
  <c r="BF1519" i="64" s="1"/>
  <c r="BF1482" i="64"/>
  <c r="BF1497" i="64" s="1"/>
  <c r="BF1330" i="64"/>
  <c r="BF1345" i="64" s="1"/>
  <c r="BF1354" i="64"/>
  <c r="BF1157" i="64"/>
  <c r="BF1172" i="64" s="1"/>
  <c r="BF813" i="64"/>
  <c r="BF789" i="64"/>
  <c r="BF1209" i="64"/>
  <c r="BF1222" i="64" s="1"/>
  <c r="BF764" i="64"/>
  <c r="BF740" i="64"/>
  <c r="BF755" i="64" s="1"/>
  <c r="BF2002" i="64"/>
  <c r="BF2017" i="64" s="1"/>
  <c r="BF712" i="64"/>
  <c r="BF732" i="64" s="1"/>
  <c r="AX1971" i="64"/>
  <c r="AX2849" i="64"/>
  <c r="AX2866" i="64" s="1"/>
  <c r="AX2823" i="64"/>
  <c r="AX2840" i="64" s="1"/>
  <c r="AX2772" i="64"/>
  <c r="AX2789" i="64" s="1"/>
  <c r="AX1945" i="64"/>
  <c r="AX1962" i="64" s="1"/>
  <c r="AX1913" i="64"/>
  <c r="AX1936" i="64" s="1"/>
  <c r="AX2798" i="64"/>
  <c r="AX2815" i="64" s="1"/>
  <c r="AX1891" i="64"/>
  <c r="AX1904" i="64" s="1"/>
  <c r="AX2901" i="64"/>
  <c r="AX2915" i="64" s="1"/>
  <c r="AX1846" i="64"/>
  <c r="AX1802" i="64"/>
  <c r="AX1837" i="64" s="1"/>
  <c r="AX2327" i="64"/>
  <c r="AX2350" i="64" s="1"/>
  <c r="AX2259" i="64"/>
  <c r="AX2282" i="64" s="1"/>
  <c r="AX1766" i="64"/>
  <c r="AX1793" i="64" s="1"/>
  <c r="AX1730" i="64"/>
  <c r="AX1757" i="64" s="1"/>
  <c r="AX2393" i="64"/>
  <c r="AX2418" i="64" s="1"/>
  <c r="AX1658" i="64"/>
  <c r="AX1685" i="64" s="1"/>
  <c r="AX2223" i="64"/>
  <c r="AX2250" i="64" s="1"/>
  <c r="AX1623" i="64"/>
  <c r="AX1650" i="64" s="1"/>
  <c r="AX1599" i="64"/>
  <c r="AX1614" i="64" s="1"/>
  <c r="AX2359" i="64"/>
  <c r="AX2384" i="64" s="1"/>
  <c r="AX1506" i="64"/>
  <c r="AX1519" i="64" s="1"/>
  <c r="AX1330" i="64"/>
  <c r="AX1345" i="64" s="1"/>
  <c r="AX1157" i="64"/>
  <c r="AX1172" i="64" s="1"/>
  <c r="AX813" i="64"/>
  <c r="AX1482" i="64"/>
  <c r="AX1497" i="64" s="1"/>
  <c r="AX789" i="64"/>
  <c r="AX1209" i="64"/>
  <c r="AX1222" i="64" s="1"/>
  <c r="AX764" i="64"/>
  <c r="AX2002" i="64"/>
  <c r="AX2017" i="64" s="1"/>
  <c r="AX1354" i="64"/>
  <c r="AX740" i="64"/>
  <c r="AX755" i="64" s="1"/>
  <c r="AX712" i="64"/>
  <c r="AX732" i="64" s="1"/>
  <c r="AP1971" i="64"/>
  <c r="AP2849" i="64"/>
  <c r="AP2866" i="64" s="1"/>
  <c r="AP2823" i="64"/>
  <c r="AP2840" i="64" s="1"/>
  <c r="AP2798" i="64"/>
  <c r="AP2815" i="64" s="1"/>
  <c r="AP1945" i="64"/>
  <c r="AP1962" i="64" s="1"/>
  <c r="AP1913" i="64"/>
  <c r="AP1936" i="64" s="1"/>
  <c r="AP2772" i="64"/>
  <c r="AP2789" i="64" s="1"/>
  <c r="AP1891" i="64"/>
  <c r="AP1904" i="64" s="1"/>
  <c r="AP2901" i="64"/>
  <c r="AP2915" i="64" s="1"/>
  <c r="AP1802" i="64"/>
  <c r="AP1837" i="64" s="1"/>
  <c r="AP2327" i="64"/>
  <c r="AP2350" i="64" s="1"/>
  <c r="AP1766" i="64"/>
  <c r="AP1793" i="64" s="1"/>
  <c r="AP1846" i="64"/>
  <c r="AP2223" i="64"/>
  <c r="AP2250" i="64" s="1"/>
  <c r="AP2259" i="64"/>
  <c r="AP2282" i="64" s="1"/>
  <c r="AP1730" i="64"/>
  <c r="AP1757" i="64" s="1"/>
  <c r="AP2393" i="64"/>
  <c r="AP2418" i="64" s="1"/>
  <c r="AP1623" i="64"/>
  <c r="AP1650" i="64" s="1"/>
  <c r="AP1599" i="64"/>
  <c r="AP1614" i="64" s="1"/>
  <c r="AP2359" i="64"/>
  <c r="AP2384" i="64" s="1"/>
  <c r="AP1658" i="64"/>
  <c r="AP1685" i="64" s="1"/>
  <c r="AP1330" i="64"/>
  <c r="AP1345" i="64" s="1"/>
  <c r="AP1157" i="64"/>
  <c r="AP1172" i="64" s="1"/>
  <c r="AP1482" i="64"/>
  <c r="AP1497" i="64" s="1"/>
  <c r="AP813" i="64"/>
  <c r="AP1506" i="64"/>
  <c r="AP1519" i="64" s="1"/>
  <c r="AP1354" i="64"/>
  <c r="AP789" i="64"/>
  <c r="AP1209" i="64"/>
  <c r="AP1222" i="64" s="1"/>
  <c r="AP764" i="64"/>
  <c r="AP740" i="64"/>
  <c r="AP755" i="64" s="1"/>
  <c r="AP2002" i="64"/>
  <c r="AP2017" i="64" s="1"/>
  <c r="AP712" i="64"/>
  <c r="AP732" i="64" s="1"/>
  <c r="AH1971" i="64"/>
  <c r="AH2849" i="64"/>
  <c r="AH2866" i="64" s="1"/>
  <c r="AH2823" i="64"/>
  <c r="AH2840" i="64" s="1"/>
  <c r="AH2798" i="64"/>
  <c r="AH2815" i="64" s="1"/>
  <c r="AH2772" i="64"/>
  <c r="AH2789" i="64" s="1"/>
  <c r="AH1945" i="64"/>
  <c r="AH1962" i="64" s="1"/>
  <c r="AH1913" i="64"/>
  <c r="AH1936" i="64" s="1"/>
  <c r="AH1891" i="64"/>
  <c r="AH1904" i="64" s="1"/>
  <c r="AH2901" i="64"/>
  <c r="AH2915" i="64" s="1"/>
  <c r="AH1802" i="64"/>
  <c r="AH1837" i="64" s="1"/>
  <c r="AH1846" i="64"/>
  <c r="AH2327" i="64"/>
  <c r="AH2350" i="64" s="1"/>
  <c r="AH2223" i="64"/>
  <c r="AH2250" i="64" s="1"/>
  <c r="AH2259" i="64"/>
  <c r="AH2282" i="64" s="1"/>
  <c r="AH1766" i="64"/>
  <c r="AH1793" i="64" s="1"/>
  <c r="AH1730" i="64"/>
  <c r="AH1757" i="64" s="1"/>
  <c r="AH2393" i="64"/>
  <c r="AH2418" i="64" s="1"/>
  <c r="AH1623" i="64"/>
  <c r="AH1650" i="64" s="1"/>
  <c r="AH1658" i="64"/>
  <c r="AH1685" i="64" s="1"/>
  <c r="AH1599" i="64"/>
  <c r="AH1614" i="64" s="1"/>
  <c r="AH2359" i="64"/>
  <c r="AH2384" i="64" s="1"/>
  <c r="AH1506" i="64"/>
  <c r="AH1519" i="64" s="1"/>
  <c r="AH1330" i="64"/>
  <c r="AH1345" i="64" s="1"/>
  <c r="AH1157" i="64"/>
  <c r="AH1172" i="64" s="1"/>
  <c r="AH1354" i="64"/>
  <c r="AH813" i="64"/>
  <c r="AH789" i="64"/>
  <c r="AH1209" i="64"/>
  <c r="AH1222" i="64" s="1"/>
  <c r="AH764" i="64"/>
  <c r="AH1482" i="64"/>
  <c r="AH1497" i="64" s="1"/>
  <c r="AH2002" i="64"/>
  <c r="AH2017" i="64" s="1"/>
  <c r="AH740" i="64"/>
  <c r="AH755" i="64" s="1"/>
  <c r="AH712" i="64"/>
  <c r="AH732" i="64" s="1"/>
  <c r="Z1971" i="64"/>
  <c r="Z2849" i="64"/>
  <c r="Z2866" i="64" s="1"/>
  <c r="Z2823" i="64"/>
  <c r="Z2840" i="64" s="1"/>
  <c r="Z1945" i="64"/>
  <c r="Z1962" i="64" s="1"/>
  <c r="Z2772" i="64"/>
  <c r="Z2789" i="64" s="1"/>
  <c r="Z1913" i="64"/>
  <c r="Z1936" i="64" s="1"/>
  <c r="Z1891" i="64"/>
  <c r="Z1904" i="64" s="1"/>
  <c r="Z2901" i="64"/>
  <c r="Z2915" i="64" s="1"/>
  <c r="Z2798" i="64"/>
  <c r="Z2815" i="64" s="1"/>
  <c r="Z1802" i="64"/>
  <c r="Z1837" i="64" s="1"/>
  <c r="Z2327" i="64"/>
  <c r="Z2350" i="64" s="1"/>
  <c r="Z1846" i="64"/>
  <c r="Z1766" i="64"/>
  <c r="Z1793" i="64" s="1"/>
  <c r="Z1730" i="64"/>
  <c r="Z1757" i="64" s="1"/>
  <c r="Z1658" i="64"/>
  <c r="Z1685" i="64" s="1"/>
  <c r="Z1623" i="64"/>
  <c r="Z1650" i="64" s="1"/>
  <c r="Z1599" i="64"/>
  <c r="Z1614" i="64" s="1"/>
  <c r="Z2259" i="64"/>
  <c r="Z2282" i="64" s="1"/>
  <c r="Z2223" i="64"/>
  <c r="Z2250" i="64" s="1"/>
  <c r="Z2359" i="64"/>
  <c r="Z2384" i="64" s="1"/>
  <c r="Z1506" i="64"/>
  <c r="Z1519" i="64" s="1"/>
  <c r="Z2393" i="64"/>
  <c r="Z2418" i="64" s="1"/>
  <c r="Z1330" i="64"/>
  <c r="Z1345" i="64" s="1"/>
  <c r="Z1354" i="64"/>
  <c r="Z1157" i="64"/>
  <c r="Z1172" i="64" s="1"/>
  <c r="Z813" i="64"/>
  <c r="Z1482" i="64"/>
  <c r="Z1497" i="64" s="1"/>
  <c r="Z789" i="64"/>
  <c r="Z1209" i="64"/>
  <c r="Z1222" i="64" s="1"/>
  <c r="Z764" i="64"/>
  <c r="Z740" i="64"/>
  <c r="Z755" i="64" s="1"/>
  <c r="Z2002" i="64"/>
  <c r="Z2017" i="64" s="1"/>
  <c r="Z712" i="64"/>
  <c r="Z732" i="64" s="1"/>
  <c r="CD1976" i="64"/>
  <c r="CD2854" i="64"/>
  <c r="CD2828" i="64"/>
  <c r="CD2777" i="64"/>
  <c r="CD2794" i="64" s="1"/>
  <c r="CD2803" i="64"/>
  <c r="CD1950" i="64"/>
  <c r="CD1967" i="64" s="1"/>
  <c r="CD2906" i="64"/>
  <c r="CD2920" i="64" s="1"/>
  <c r="CD1918" i="64"/>
  <c r="CD1896" i="64"/>
  <c r="CD1909" i="64" s="1"/>
  <c r="CD2332" i="64"/>
  <c r="CD2355" i="64" s="1"/>
  <c r="CD1807" i="64"/>
  <c r="CD1842" i="64" s="1"/>
  <c r="CD1851" i="64"/>
  <c r="CD1886" i="64" s="1"/>
  <c r="CD1771" i="64"/>
  <c r="CD1798" i="64" s="1"/>
  <c r="CD2264" i="64"/>
  <c r="CD2287" i="64" s="1"/>
  <c r="CD2228" i="64"/>
  <c r="CD2255" i="64" s="1"/>
  <c r="CD1735" i="64"/>
  <c r="CD1762" i="64" s="1"/>
  <c r="CD2398" i="64"/>
  <c r="CD2423" i="64" s="1"/>
  <c r="CD1628" i="64"/>
  <c r="CD1655" i="64" s="1"/>
  <c r="CD1604" i="64"/>
  <c r="CD2364" i="64"/>
  <c r="CD2389" i="64" s="1"/>
  <c r="CD1663" i="64"/>
  <c r="CD1690" i="64" s="1"/>
  <c r="CD1487" i="64"/>
  <c r="CD1359" i="64"/>
  <c r="CD1511" i="64"/>
  <c r="CD1524" i="64" s="1"/>
  <c r="CD2007" i="64"/>
  <c r="CD2022" i="64" s="1"/>
  <c r="CD818" i="64"/>
  <c r="CD831" i="64" s="1"/>
  <c r="CD794" i="64"/>
  <c r="CD1214" i="64"/>
  <c r="CD1227" i="64" s="1"/>
  <c r="CD1335" i="64"/>
  <c r="CD1350" i="64" s="1"/>
  <c r="CD769" i="64"/>
  <c r="CD2031" i="64"/>
  <c r="CD745" i="64"/>
  <c r="CD1162" i="64"/>
  <c r="CD717" i="64"/>
  <c r="CD611" i="64"/>
  <c r="BV1976" i="64"/>
  <c r="BV2854" i="64"/>
  <c r="BV2828" i="64"/>
  <c r="BV2803" i="64"/>
  <c r="BV2777" i="64"/>
  <c r="BV2794" i="64" s="1"/>
  <c r="BV1950" i="64"/>
  <c r="BV1967" i="64" s="1"/>
  <c r="BV1918" i="64"/>
  <c r="BV2906" i="64"/>
  <c r="BV2920" i="64" s="1"/>
  <c r="BV1896" i="64"/>
  <c r="BV1909" i="64" s="1"/>
  <c r="BV2332" i="64"/>
  <c r="BV2355" i="64" s="1"/>
  <c r="BV1807" i="64"/>
  <c r="BV1842" i="64" s="1"/>
  <c r="BV1771" i="64"/>
  <c r="BV1798" i="64" s="1"/>
  <c r="BV2264" i="64"/>
  <c r="BV2287" i="64" s="1"/>
  <c r="BV2228" i="64"/>
  <c r="BV2255" i="64" s="1"/>
  <c r="BV1735" i="64"/>
  <c r="BV1762" i="64" s="1"/>
  <c r="BV2398" i="64"/>
  <c r="BV2423" i="64" s="1"/>
  <c r="BV1628" i="64"/>
  <c r="BV1655" i="64" s="1"/>
  <c r="BV1851" i="64"/>
  <c r="BV1886" i="64" s="1"/>
  <c r="BV1663" i="64"/>
  <c r="BV1690" i="64" s="1"/>
  <c r="BV1604" i="64"/>
  <c r="BV2364" i="64"/>
  <c r="BV2389" i="64" s="1"/>
  <c r="BV1487" i="64"/>
  <c r="BV1511" i="64"/>
  <c r="BV1524" i="64" s="1"/>
  <c r="BV1359" i="64"/>
  <c r="BV2007" i="64"/>
  <c r="BV2022" i="64" s="1"/>
  <c r="BV818" i="64"/>
  <c r="BV831" i="64" s="1"/>
  <c r="BV794" i="64"/>
  <c r="BV1335" i="64"/>
  <c r="BV1350" i="64" s="1"/>
  <c r="BV1214" i="64"/>
  <c r="BV1227" i="64" s="1"/>
  <c r="BV1162" i="64"/>
  <c r="BV2031" i="64"/>
  <c r="BV745" i="64"/>
  <c r="BV717" i="64"/>
  <c r="BV769" i="64"/>
  <c r="BV611" i="64"/>
  <c r="BN1976" i="64"/>
  <c r="BN2854" i="64"/>
  <c r="BN2828" i="64"/>
  <c r="BN2803" i="64"/>
  <c r="BN2777" i="64"/>
  <c r="BN2794" i="64" s="1"/>
  <c r="BN1950" i="64"/>
  <c r="BN1967" i="64" s="1"/>
  <c r="BN1918" i="64"/>
  <c r="BN2906" i="64"/>
  <c r="BN2920" i="64" s="1"/>
  <c r="BN1896" i="64"/>
  <c r="BN1909" i="64" s="1"/>
  <c r="BN2332" i="64"/>
  <c r="BN2355" i="64" s="1"/>
  <c r="BN1851" i="64"/>
  <c r="BN1886" i="64" s="1"/>
  <c r="BN1771" i="64"/>
  <c r="BN1798" i="64" s="1"/>
  <c r="BN2264" i="64"/>
  <c r="BN2287" i="64" s="1"/>
  <c r="BN1807" i="64"/>
  <c r="BN1842" i="64" s="1"/>
  <c r="BN1735" i="64"/>
  <c r="BN1762" i="64" s="1"/>
  <c r="BN2228" i="64"/>
  <c r="BN2255" i="64" s="1"/>
  <c r="BN1663" i="64"/>
  <c r="BN1690" i="64" s="1"/>
  <c r="BN2398" i="64"/>
  <c r="BN2423" i="64" s="1"/>
  <c r="BN1628" i="64"/>
  <c r="BN1655" i="64" s="1"/>
  <c r="BN1604" i="64"/>
  <c r="BN2364" i="64"/>
  <c r="BN2389" i="64" s="1"/>
  <c r="BN1487" i="64"/>
  <c r="BN1511" i="64"/>
  <c r="BN1524" i="64" s="1"/>
  <c r="BN1359" i="64"/>
  <c r="BN2007" i="64"/>
  <c r="BN2022" i="64" s="1"/>
  <c r="BN818" i="64"/>
  <c r="BN831" i="64" s="1"/>
  <c r="BN1335" i="64"/>
  <c r="BN1350" i="64" s="1"/>
  <c r="BN794" i="64"/>
  <c r="BN1214" i="64"/>
  <c r="BN1227" i="64" s="1"/>
  <c r="BN2031" i="64"/>
  <c r="BN745" i="64"/>
  <c r="BN1162" i="64"/>
  <c r="BN769" i="64"/>
  <c r="BN717" i="64"/>
  <c r="BN611" i="64"/>
  <c r="BF1976" i="64"/>
  <c r="BF2854" i="64"/>
  <c r="BF2828" i="64"/>
  <c r="BF2803" i="64"/>
  <c r="BF2777" i="64"/>
  <c r="BF2794" i="64" s="1"/>
  <c r="BF1950" i="64"/>
  <c r="BF1967" i="64" s="1"/>
  <c r="BF1918" i="64"/>
  <c r="BF2906" i="64"/>
  <c r="BF2920" i="64" s="1"/>
  <c r="BF1896" i="64"/>
  <c r="BF1909" i="64" s="1"/>
  <c r="BF2332" i="64"/>
  <c r="BF2355" i="64" s="1"/>
  <c r="BF1851" i="64"/>
  <c r="BF1886" i="64" s="1"/>
  <c r="BF1807" i="64"/>
  <c r="BF1842" i="64" s="1"/>
  <c r="BF1771" i="64"/>
  <c r="BF1798" i="64" s="1"/>
  <c r="BF2264" i="64"/>
  <c r="BF2287" i="64" s="1"/>
  <c r="BF2228" i="64"/>
  <c r="BF2255" i="64" s="1"/>
  <c r="BF1735" i="64"/>
  <c r="BF1762" i="64" s="1"/>
  <c r="BF2398" i="64"/>
  <c r="BF2423" i="64" s="1"/>
  <c r="BF1628" i="64"/>
  <c r="BF1655" i="64" s="1"/>
  <c r="BF1604" i="64"/>
  <c r="BF1663" i="64"/>
  <c r="BF1690" i="64" s="1"/>
  <c r="BF2364" i="64"/>
  <c r="BF2389" i="64" s="1"/>
  <c r="BF1487" i="64"/>
  <c r="BF1359" i="64"/>
  <c r="BF1511" i="64"/>
  <c r="BF1524" i="64" s="1"/>
  <c r="BF1335" i="64"/>
  <c r="BF1350" i="64" s="1"/>
  <c r="BF2007" i="64"/>
  <c r="BF2022" i="64" s="1"/>
  <c r="BF818" i="64"/>
  <c r="BF831" i="64" s="1"/>
  <c r="BF794" i="64"/>
  <c r="BF1214" i="64"/>
  <c r="BF1227" i="64" s="1"/>
  <c r="BF2031" i="64"/>
  <c r="BF769" i="64"/>
  <c r="BF745" i="64"/>
  <c r="BF717" i="64"/>
  <c r="BF1162" i="64"/>
  <c r="BF611" i="64"/>
  <c r="AX1976" i="64"/>
  <c r="AX2854" i="64"/>
  <c r="AX2828" i="64"/>
  <c r="AX2803" i="64"/>
  <c r="AX2777" i="64"/>
  <c r="AX2794" i="64" s="1"/>
  <c r="AX1918" i="64"/>
  <c r="AX2906" i="64"/>
  <c r="AX2920" i="64" s="1"/>
  <c r="AX1950" i="64"/>
  <c r="AX1967" i="64" s="1"/>
  <c r="AX1896" i="64"/>
  <c r="AX1909" i="64" s="1"/>
  <c r="AX2332" i="64"/>
  <c r="AX2355" i="64" s="1"/>
  <c r="AX1851" i="64"/>
  <c r="AX1886" i="64" s="1"/>
  <c r="AX1807" i="64"/>
  <c r="AX1842" i="64" s="1"/>
  <c r="AX1771" i="64"/>
  <c r="AX1798" i="64" s="1"/>
  <c r="AX2264" i="64"/>
  <c r="AX2287" i="64" s="1"/>
  <c r="AX1735" i="64"/>
  <c r="AX1762" i="64" s="1"/>
  <c r="AX2228" i="64"/>
  <c r="AX2255" i="64" s="1"/>
  <c r="AX2398" i="64"/>
  <c r="AX2423" i="64" s="1"/>
  <c r="AX1663" i="64"/>
  <c r="AX1690" i="64" s="1"/>
  <c r="AX1628" i="64"/>
  <c r="AX1655" i="64" s="1"/>
  <c r="AX1604" i="64"/>
  <c r="AX2364" i="64"/>
  <c r="AX2389" i="64" s="1"/>
  <c r="AX1487" i="64"/>
  <c r="AX1359" i="64"/>
  <c r="AX1511" i="64"/>
  <c r="AX1524" i="64" s="1"/>
  <c r="AX2007" i="64"/>
  <c r="AX2022" i="64" s="1"/>
  <c r="AX818" i="64"/>
  <c r="AX831" i="64" s="1"/>
  <c r="AX794" i="64"/>
  <c r="AX1214" i="64"/>
  <c r="AX1227" i="64" s="1"/>
  <c r="AX769" i="64"/>
  <c r="AX2031" i="64"/>
  <c r="AX1162" i="64"/>
  <c r="AX745" i="64"/>
  <c r="AX1335" i="64"/>
  <c r="AX1350" i="64" s="1"/>
  <c r="AX717" i="64"/>
  <c r="AX611" i="64"/>
  <c r="AP1976" i="64"/>
  <c r="AP2854" i="64"/>
  <c r="AP2828" i="64"/>
  <c r="AP2803" i="64"/>
  <c r="AP2777" i="64"/>
  <c r="AP2794" i="64" s="1"/>
  <c r="AP1918" i="64"/>
  <c r="AP2906" i="64"/>
  <c r="AP2920" i="64" s="1"/>
  <c r="AP1896" i="64"/>
  <c r="AP1909" i="64" s="1"/>
  <c r="AP2332" i="64"/>
  <c r="AP2355" i="64" s="1"/>
  <c r="AP1950" i="64"/>
  <c r="AP1967" i="64" s="1"/>
  <c r="AP1807" i="64"/>
  <c r="AP1842" i="64" s="1"/>
  <c r="AP1851" i="64"/>
  <c r="AP1886" i="64" s="1"/>
  <c r="AP1771" i="64"/>
  <c r="AP1798" i="64" s="1"/>
  <c r="AP2264" i="64"/>
  <c r="AP2287" i="64" s="1"/>
  <c r="AP2228" i="64"/>
  <c r="AP2255" i="64" s="1"/>
  <c r="AP1735" i="64"/>
  <c r="AP1762" i="64" s="1"/>
  <c r="AP2398" i="64"/>
  <c r="AP2423" i="64" s="1"/>
  <c r="AP1628" i="64"/>
  <c r="AP1655" i="64" s="1"/>
  <c r="AP1604" i="64"/>
  <c r="AP2364" i="64"/>
  <c r="AP2389" i="64" s="1"/>
  <c r="AP1487" i="64"/>
  <c r="AP1511" i="64"/>
  <c r="AP1524" i="64" s="1"/>
  <c r="AP1359" i="64"/>
  <c r="AP2007" i="64"/>
  <c r="AP2022" i="64" s="1"/>
  <c r="AP818" i="64"/>
  <c r="AP831" i="64" s="1"/>
  <c r="AP1663" i="64"/>
  <c r="AP1690" i="64" s="1"/>
  <c r="AP794" i="64"/>
  <c r="AP1335" i="64"/>
  <c r="AP1350" i="64" s="1"/>
  <c r="AP1214" i="64"/>
  <c r="AP1227" i="64" s="1"/>
  <c r="AP2031" i="64"/>
  <c r="AP745" i="64"/>
  <c r="AP1162" i="64"/>
  <c r="AP717" i="64"/>
  <c r="AP611" i="64"/>
  <c r="AH1976" i="64"/>
  <c r="AH2854" i="64"/>
  <c r="AH2828" i="64"/>
  <c r="AH2803" i="64"/>
  <c r="AH2777" i="64"/>
  <c r="AH2794" i="64" s="1"/>
  <c r="AH1918" i="64"/>
  <c r="AH1950" i="64"/>
  <c r="AH1967" i="64" s="1"/>
  <c r="AH2906" i="64"/>
  <c r="AH2920" i="64" s="1"/>
  <c r="AH1896" i="64"/>
  <c r="AH1909" i="64" s="1"/>
  <c r="AH2332" i="64"/>
  <c r="AH2355" i="64" s="1"/>
  <c r="AH1771" i="64"/>
  <c r="AH1798" i="64" s="1"/>
  <c r="AH1807" i="64"/>
  <c r="AH1842" i="64" s="1"/>
  <c r="AH2264" i="64"/>
  <c r="AH2287" i="64" s="1"/>
  <c r="AH1851" i="64"/>
  <c r="AH1886" i="64" s="1"/>
  <c r="AH2228" i="64"/>
  <c r="AH2255" i="64" s="1"/>
  <c r="AH1735" i="64"/>
  <c r="AH1762" i="64" s="1"/>
  <c r="AH2398" i="64"/>
  <c r="AH2423" i="64" s="1"/>
  <c r="AH1628" i="64"/>
  <c r="AH1655" i="64" s="1"/>
  <c r="AH1604" i="64"/>
  <c r="AH1663" i="64"/>
  <c r="AH1690" i="64" s="1"/>
  <c r="AH2364" i="64"/>
  <c r="AH2389" i="64" s="1"/>
  <c r="AH1487" i="64"/>
  <c r="AH1511" i="64"/>
  <c r="AH1524" i="64" s="1"/>
  <c r="AH1359" i="64"/>
  <c r="AH2007" i="64"/>
  <c r="AH2022" i="64" s="1"/>
  <c r="AH818" i="64"/>
  <c r="AH831" i="64" s="1"/>
  <c r="AH1335" i="64"/>
  <c r="AH1350" i="64" s="1"/>
  <c r="AH794" i="64"/>
  <c r="AH1214" i="64"/>
  <c r="AH1227" i="64" s="1"/>
  <c r="AH2031" i="64"/>
  <c r="AH745" i="64"/>
  <c r="AH717" i="64"/>
  <c r="AH611" i="64"/>
  <c r="Z1976" i="64"/>
  <c r="Z2854" i="64"/>
  <c r="Z2828" i="64"/>
  <c r="Z2803" i="64"/>
  <c r="Z2777" i="64"/>
  <c r="Z2794" i="64" s="1"/>
  <c r="Z1918" i="64"/>
  <c r="Z1950" i="64"/>
  <c r="Z1967" i="64" s="1"/>
  <c r="Z1896" i="64"/>
  <c r="Z1909" i="64" s="1"/>
  <c r="Z2332" i="64"/>
  <c r="Z2355" i="64" s="1"/>
  <c r="Z2906" i="64"/>
  <c r="Z2920" i="64" s="1"/>
  <c r="Z1851" i="64"/>
  <c r="Z1886" i="64" s="1"/>
  <c r="Z1807" i="64"/>
  <c r="Z1842" i="64" s="1"/>
  <c r="Z1771" i="64"/>
  <c r="Z1798" i="64" s="1"/>
  <c r="Z2264" i="64"/>
  <c r="Z2287" i="64" s="1"/>
  <c r="Z1735" i="64"/>
  <c r="Z1762" i="64" s="1"/>
  <c r="Z2398" i="64"/>
  <c r="Z2423" i="64" s="1"/>
  <c r="Z1663" i="64"/>
  <c r="Z1690" i="64" s="1"/>
  <c r="Z1628" i="64"/>
  <c r="Z1655" i="64" s="1"/>
  <c r="Z2228" i="64"/>
  <c r="Z2255" i="64" s="1"/>
  <c r="Z1604" i="64"/>
  <c r="Z2364" i="64"/>
  <c r="Z2389" i="64" s="1"/>
  <c r="Z1487" i="64"/>
  <c r="Z1359" i="64"/>
  <c r="Z1335" i="64"/>
  <c r="Z1350" i="64" s="1"/>
  <c r="Z2007" i="64"/>
  <c r="Z2022" i="64" s="1"/>
  <c r="Z818" i="64"/>
  <c r="Z831" i="64" s="1"/>
  <c r="Z794" i="64"/>
  <c r="Z1214" i="64"/>
  <c r="Z1227" i="64" s="1"/>
  <c r="Z1511" i="64"/>
  <c r="Z1524" i="64" s="1"/>
  <c r="Z2031" i="64"/>
  <c r="Z1162" i="64"/>
  <c r="Z745" i="64"/>
  <c r="Z717" i="64"/>
  <c r="Z611" i="64"/>
  <c r="CE2853" i="64"/>
  <c r="CE1975" i="64"/>
  <c r="CE2827" i="64"/>
  <c r="CE2802" i="64"/>
  <c r="CE2776" i="64"/>
  <c r="CE1949" i="64"/>
  <c r="CE1917" i="64"/>
  <c r="CE1895" i="64"/>
  <c r="CE2905" i="64"/>
  <c r="CE1850" i="64"/>
  <c r="CE1770" i="64"/>
  <c r="CE2331" i="64"/>
  <c r="CE2263" i="64"/>
  <c r="CE1806" i="64"/>
  <c r="CE1734" i="64"/>
  <c r="CE1627" i="64"/>
  <c r="CE1662" i="64"/>
  <c r="CE2363" i="64"/>
  <c r="CE2227" i="64"/>
  <c r="CE1510" i="64"/>
  <c r="CE2397" i="64"/>
  <c r="CE817" i="64"/>
  <c r="CE830" i="64" s="1"/>
  <c r="CE793" i="64"/>
  <c r="CE1358" i="64"/>
  <c r="CE1477" i="64" s="1"/>
  <c r="CE1213" i="64"/>
  <c r="CE744" i="64"/>
  <c r="CE1603" i="64"/>
  <c r="CE716" i="64"/>
  <c r="CE610" i="64"/>
  <c r="CE1486" i="64"/>
  <c r="CE1501" i="64" s="1"/>
  <c r="CE768" i="64"/>
  <c r="BW2853" i="64"/>
  <c r="BW1975" i="64"/>
  <c r="BW2827" i="64"/>
  <c r="BW2802" i="64"/>
  <c r="BW2776" i="64"/>
  <c r="BW1949" i="64"/>
  <c r="BW1917" i="64"/>
  <c r="BW1895" i="64"/>
  <c r="BW2905" i="64"/>
  <c r="BW1850" i="64"/>
  <c r="BW1806" i="64"/>
  <c r="BW1770" i="64"/>
  <c r="BW2331" i="64"/>
  <c r="BW1734" i="64"/>
  <c r="BW2227" i="64"/>
  <c r="BW2263" i="64"/>
  <c r="BW1627" i="64"/>
  <c r="BW2363" i="64"/>
  <c r="BW1510" i="64"/>
  <c r="BW2397" i="64"/>
  <c r="BW1662" i="64"/>
  <c r="BW1603" i="64"/>
  <c r="BW1486" i="64"/>
  <c r="BW1501" i="64" s="1"/>
  <c r="BW1358" i="64"/>
  <c r="BW1477" i="64" s="1"/>
  <c r="BW817" i="64"/>
  <c r="BW830" i="64" s="1"/>
  <c r="BW793" i="64"/>
  <c r="BW1213" i="64"/>
  <c r="BW744" i="64"/>
  <c r="BW1161" i="64"/>
  <c r="BW2006" i="64"/>
  <c r="BW716" i="64"/>
  <c r="BW610" i="64"/>
  <c r="BW768" i="64"/>
  <c r="BO2853" i="64"/>
  <c r="BO1975" i="64"/>
  <c r="BO2827" i="64"/>
  <c r="BO2802" i="64"/>
  <c r="BO2776" i="64"/>
  <c r="BO1949" i="64"/>
  <c r="BO1917" i="64"/>
  <c r="BO1895" i="64"/>
  <c r="BO2905" i="64"/>
  <c r="BO1850" i="64"/>
  <c r="BO1806" i="64"/>
  <c r="BO1770" i="64"/>
  <c r="BO2227" i="64"/>
  <c r="BO2263" i="64"/>
  <c r="BO1734" i="64"/>
  <c r="BO1627" i="64"/>
  <c r="BO1662" i="64"/>
  <c r="BO2363" i="64"/>
  <c r="BO2331" i="64"/>
  <c r="BO2397" i="64"/>
  <c r="BO1603" i="64"/>
  <c r="BO817" i="64"/>
  <c r="BO830" i="64" s="1"/>
  <c r="BO1510" i="64"/>
  <c r="BO1486" i="64"/>
  <c r="BO1501" i="64" s="1"/>
  <c r="BO793" i="64"/>
  <c r="BO1213" i="64"/>
  <c r="BO1358" i="64"/>
  <c r="BO1477" i="64" s="1"/>
  <c r="BO744" i="64"/>
  <c r="BO716" i="64"/>
  <c r="BO1161" i="64"/>
  <c r="BO610" i="64"/>
  <c r="BO768" i="64"/>
  <c r="BG2853" i="64"/>
  <c r="BG2827" i="64"/>
  <c r="BG1975" i="64"/>
  <c r="BG2802" i="64"/>
  <c r="BG2776" i="64"/>
  <c r="BG1949" i="64"/>
  <c r="BG1917" i="64"/>
  <c r="BG1895" i="64"/>
  <c r="BG2905" i="64"/>
  <c r="BG1850" i="64"/>
  <c r="BG1806" i="64"/>
  <c r="BG1770" i="64"/>
  <c r="BG2331" i="64"/>
  <c r="BG1734" i="64"/>
  <c r="BG2263" i="64"/>
  <c r="BG2227" i="64"/>
  <c r="BG1662" i="64"/>
  <c r="BG1627" i="64"/>
  <c r="BG2363" i="64"/>
  <c r="BG1603" i="64"/>
  <c r="BG1510" i="64"/>
  <c r="BG2397" i="64"/>
  <c r="BG817" i="64"/>
  <c r="BG830" i="64" s="1"/>
  <c r="BG1358" i="64"/>
  <c r="BG1477" i="64" s="1"/>
  <c r="BG793" i="64"/>
  <c r="BG1213" i="64"/>
  <c r="BG1486" i="64"/>
  <c r="BG1501" i="64" s="1"/>
  <c r="BG1161" i="64"/>
  <c r="BG744" i="64"/>
  <c r="BG2006" i="64"/>
  <c r="BG716" i="64"/>
  <c r="BG610" i="64"/>
  <c r="BG768" i="64"/>
  <c r="AY2853" i="64"/>
  <c r="AY2827" i="64"/>
  <c r="AY1975" i="64"/>
  <c r="AY2802" i="64"/>
  <c r="AY2776" i="64"/>
  <c r="AY1949" i="64"/>
  <c r="AY1917" i="64"/>
  <c r="AY1895" i="64"/>
  <c r="AY2905" i="64"/>
  <c r="AY1850" i="64"/>
  <c r="AY1806" i="64"/>
  <c r="AY1770" i="64"/>
  <c r="AY2331" i="64"/>
  <c r="AY2227" i="64"/>
  <c r="AY1734" i="64"/>
  <c r="AY2263" i="64"/>
  <c r="AY1627" i="64"/>
  <c r="AY2363" i="64"/>
  <c r="AY1662" i="64"/>
  <c r="AY2397" i="64"/>
  <c r="AY1510" i="64"/>
  <c r="AY1358" i="64"/>
  <c r="AY1477" i="64" s="1"/>
  <c r="AY817" i="64"/>
  <c r="AY830" i="64" s="1"/>
  <c r="AY1603" i="64"/>
  <c r="AY793" i="64"/>
  <c r="AY1213" i="64"/>
  <c r="AY744" i="64"/>
  <c r="AY1161" i="64"/>
  <c r="AY716" i="64"/>
  <c r="AY610" i="64"/>
  <c r="AY768" i="64"/>
  <c r="AQ2853" i="64"/>
  <c r="AQ2827" i="64"/>
  <c r="AQ2802" i="64"/>
  <c r="AQ1975" i="64"/>
  <c r="AQ2776" i="64"/>
  <c r="AQ1949" i="64"/>
  <c r="AQ1917" i="64"/>
  <c r="AQ1895" i="64"/>
  <c r="AQ2905" i="64"/>
  <c r="AQ1850" i="64"/>
  <c r="AQ1806" i="64"/>
  <c r="AQ2331" i="64"/>
  <c r="AQ1770" i="64"/>
  <c r="AQ2227" i="64"/>
  <c r="AQ2263" i="64"/>
  <c r="AQ1734" i="64"/>
  <c r="AQ1627" i="64"/>
  <c r="AQ1662" i="64"/>
  <c r="AQ2363" i="64"/>
  <c r="AQ1510" i="64"/>
  <c r="AQ2397" i="64"/>
  <c r="AQ1603" i="64"/>
  <c r="AQ1486" i="64"/>
  <c r="AQ1501" i="64" s="1"/>
  <c r="AQ817" i="64"/>
  <c r="AQ830" i="64" s="1"/>
  <c r="AQ793" i="64"/>
  <c r="AQ1213" i="64"/>
  <c r="AQ1358" i="64"/>
  <c r="AQ1477" i="64" s="1"/>
  <c r="AQ744" i="64"/>
  <c r="AQ2006" i="64"/>
  <c r="AQ716" i="64"/>
  <c r="AQ610" i="64"/>
  <c r="AQ1161" i="64"/>
  <c r="AQ768" i="64"/>
  <c r="AI2853" i="64"/>
  <c r="AI2827" i="64"/>
  <c r="AI2802" i="64"/>
  <c r="AI2776" i="64"/>
  <c r="AI1949" i="64"/>
  <c r="AI1975" i="64"/>
  <c r="AI1917" i="64"/>
  <c r="AI1895" i="64"/>
  <c r="AI2905" i="64"/>
  <c r="AI1850" i="64"/>
  <c r="AI1770" i="64"/>
  <c r="AI1806" i="64"/>
  <c r="AI1734" i="64"/>
  <c r="AI2331" i="64"/>
  <c r="AI2227" i="64"/>
  <c r="AI1662" i="64"/>
  <c r="AI1627" i="64"/>
  <c r="AI2263" i="64"/>
  <c r="AI2363" i="64"/>
  <c r="AI1603" i="64"/>
  <c r="AI1510" i="64"/>
  <c r="AI817" i="64"/>
  <c r="AI830" i="64" s="1"/>
  <c r="AI1358" i="64"/>
  <c r="AI1477" i="64" s="1"/>
  <c r="AI2397" i="64"/>
  <c r="AI1486" i="64"/>
  <c r="AI1501" i="64" s="1"/>
  <c r="AI793" i="64"/>
  <c r="AI1213" i="64"/>
  <c r="AI1161" i="64"/>
  <c r="AI744" i="64"/>
  <c r="AI716" i="64"/>
  <c r="AI610" i="64"/>
  <c r="AI768" i="64"/>
  <c r="AA1975" i="64"/>
  <c r="AA2827" i="64"/>
  <c r="AA2853" i="64"/>
  <c r="AA2802" i="64"/>
  <c r="AA2776" i="64"/>
  <c r="AA1949" i="64"/>
  <c r="AA1917" i="64"/>
  <c r="AA1895" i="64"/>
  <c r="AA2905" i="64"/>
  <c r="AA1850" i="64"/>
  <c r="AA1806" i="64"/>
  <c r="AA2331" i="64"/>
  <c r="AA2227" i="64"/>
  <c r="AA1770" i="64"/>
  <c r="AA2263" i="64"/>
  <c r="AA1734" i="64"/>
  <c r="AA1627" i="64"/>
  <c r="AA2363" i="64"/>
  <c r="AA1662" i="64"/>
  <c r="AA1603" i="64"/>
  <c r="AA2397" i="64"/>
  <c r="AA1510" i="64"/>
  <c r="AA817" i="64"/>
  <c r="AA830" i="64" s="1"/>
  <c r="AA793" i="64"/>
  <c r="AA1213" i="64"/>
  <c r="AA1486" i="64"/>
  <c r="AA1501" i="64" s="1"/>
  <c r="AA744" i="64"/>
  <c r="AA2006" i="64"/>
  <c r="AA1161" i="64"/>
  <c r="AA716" i="64"/>
  <c r="AA610" i="64"/>
  <c r="AA768" i="64"/>
  <c r="CF2850" i="64"/>
  <c r="CF2867" i="64" s="1"/>
  <c r="CF2824" i="64"/>
  <c r="CF2841" i="64" s="1"/>
  <c r="CF1972" i="64"/>
  <c r="CF1994" i="64" s="1"/>
  <c r="CF2799" i="64"/>
  <c r="CF2816" i="64" s="1"/>
  <c r="CF2773" i="64"/>
  <c r="CF2790" i="64" s="1"/>
  <c r="CF1946" i="64"/>
  <c r="CF1963" i="64" s="1"/>
  <c r="CF1914" i="64"/>
  <c r="CF1937" i="64" s="1"/>
  <c r="CF1892" i="64"/>
  <c r="CF1905" i="64" s="1"/>
  <c r="CF2902" i="64"/>
  <c r="CF2916" i="64" s="1"/>
  <c r="CF1847" i="64"/>
  <c r="CF1882" i="64" s="1"/>
  <c r="CF1803" i="64"/>
  <c r="CF1838" i="64" s="1"/>
  <c r="CF1767" i="64"/>
  <c r="CF1794" i="64" s="1"/>
  <c r="CF2328" i="64"/>
  <c r="CF2351" i="64" s="1"/>
  <c r="CF1731" i="64"/>
  <c r="CF1758" i="64" s="1"/>
  <c r="CF2224" i="64"/>
  <c r="CF2251" i="64" s="1"/>
  <c r="CF2260" i="64"/>
  <c r="CF2283" i="64" s="1"/>
  <c r="CF1624" i="64"/>
  <c r="CF1651" i="64" s="1"/>
  <c r="CF2360" i="64"/>
  <c r="CF2385" i="64" s="1"/>
  <c r="CF1659" i="64"/>
  <c r="CF1686" i="64" s="1"/>
  <c r="CF2394" i="64"/>
  <c r="CF2419" i="64" s="1"/>
  <c r="CF1507" i="64"/>
  <c r="CF1520" i="64" s="1"/>
  <c r="CF1600" i="64"/>
  <c r="CF814" i="64"/>
  <c r="CF827" i="64" s="1"/>
  <c r="CF1355" i="64"/>
  <c r="CF790" i="64"/>
  <c r="CF1210" i="64"/>
  <c r="CF1223" i="64" s="1"/>
  <c r="CF1483" i="64"/>
  <c r="CF1498" i="64" s="1"/>
  <c r="CF1331" i="64"/>
  <c r="CF1346" i="64" s="1"/>
  <c r="CF741" i="64"/>
  <c r="CF1158" i="64"/>
  <c r="CF1173" i="64" s="1"/>
  <c r="CF2003" i="64"/>
  <c r="CF2018" i="64" s="1"/>
  <c r="CF713" i="64"/>
  <c r="CF607" i="64"/>
  <c r="CF630" i="64" s="1"/>
  <c r="CF765" i="64"/>
  <c r="BX2824" i="64"/>
  <c r="BX2841" i="64" s="1"/>
  <c r="BX1972" i="64"/>
  <c r="BX1994" i="64" s="1"/>
  <c r="BX2850" i="64"/>
  <c r="BX2867" i="64" s="1"/>
  <c r="BX2773" i="64"/>
  <c r="BX2790" i="64" s="1"/>
  <c r="BX1946" i="64"/>
  <c r="BX1963" i="64" s="1"/>
  <c r="BX2799" i="64"/>
  <c r="BX2816" i="64" s="1"/>
  <c r="BX1914" i="64"/>
  <c r="BX1937" i="64" s="1"/>
  <c r="BX1892" i="64"/>
  <c r="BX1905" i="64" s="1"/>
  <c r="BX2902" i="64"/>
  <c r="BX2916" i="64" s="1"/>
  <c r="BX1847" i="64"/>
  <c r="BX1882" i="64" s="1"/>
  <c r="BX1767" i="64"/>
  <c r="BX1794" i="64" s="1"/>
  <c r="BX2224" i="64"/>
  <c r="BX2251" i="64" s="1"/>
  <c r="BX2260" i="64"/>
  <c r="BX2283" i="64" s="1"/>
  <c r="BX1731" i="64"/>
  <c r="BX1758" i="64" s="1"/>
  <c r="BX1803" i="64"/>
  <c r="BX1838" i="64" s="1"/>
  <c r="BX2328" i="64"/>
  <c r="BX2351" i="64" s="1"/>
  <c r="BX1624" i="64"/>
  <c r="BX1651" i="64" s="1"/>
  <c r="BX1659" i="64"/>
  <c r="BX1686" i="64" s="1"/>
  <c r="BX2360" i="64"/>
  <c r="BX2385" i="64" s="1"/>
  <c r="BX2394" i="64"/>
  <c r="BX2419" i="64" s="1"/>
  <c r="BX1600" i="64"/>
  <c r="BX1507" i="64"/>
  <c r="BX1520" i="64" s="1"/>
  <c r="BX1483" i="64"/>
  <c r="BX1498" i="64" s="1"/>
  <c r="BX814" i="64"/>
  <c r="BX827" i="64" s="1"/>
  <c r="BX790" i="64"/>
  <c r="BX1210" i="64"/>
  <c r="BX1223" i="64" s="1"/>
  <c r="BX1331" i="64"/>
  <c r="BX1346" i="64" s="1"/>
  <c r="BX2003" i="64"/>
  <c r="BX2018" i="64" s="1"/>
  <c r="BX741" i="64"/>
  <c r="BX1355" i="64"/>
  <c r="BX713" i="64"/>
  <c r="BX1158" i="64"/>
  <c r="BX1173" i="64" s="1"/>
  <c r="BX607" i="64"/>
  <c r="BX630" i="64" s="1"/>
  <c r="BX765" i="64"/>
  <c r="BP2850" i="64"/>
  <c r="BP2867" i="64" s="1"/>
  <c r="BP2824" i="64"/>
  <c r="BP2841" i="64" s="1"/>
  <c r="BP1972" i="64"/>
  <c r="BP1994" i="64" s="1"/>
  <c r="BP2773" i="64"/>
  <c r="BP2790" i="64" s="1"/>
  <c r="BP1946" i="64"/>
  <c r="BP1963" i="64" s="1"/>
  <c r="BP2799" i="64"/>
  <c r="BP2816" i="64" s="1"/>
  <c r="BP1914" i="64"/>
  <c r="BP1937" i="64" s="1"/>
  <c r="BP1892" i="64"/>
  <c r="BP1905" i="64" s="1"/>
  <c r="BP2902" i="64"/>
  <c r="BP2916" i="64" s="1"/>
  <c r="BP1847" i="64"/>
  <c r="BP1882" i="64" s="1"/>
  <c r="BP1803" i="64"/>
  <c r="BP1838" i="64" s="1"/>
  <c r="BP2260" i="64"/>
  <c r="BP2283" i="64" s="1"/>
  <c r="BP1767" i="64"/>
  <c r="BP1794" i="64" s="1"/>
  <c r="BP2328" i="64"/>
  <c r="BP2351" i="64" s="1"/>
  <c r="BP1731" i="64"/>
  <c r="BP1758" i="64" s="1"/>
  <c r="BP1659" i="64"/>
  <c r="BP1686" i="64" s="1"/>
  <c r="BP1624" i="64"/>
  <c r="BP1651" i="64" s="1"/>
  <c r="BP2224" i="64"/>
  <c r="BP2251" i="64" s="1"/>
  <c r="BP2360" i="64"/>
  <c r="BP2385" i="64" s="1"/>
  <c r="BP1600" i="64"/>
  <c r="BP1507" i="64"/>
  <c r="BP1520" i="64" s="1"/>
  <c r="BP2394" i="64"/>
  <c r="BP2419" i="64" s="1"/>
  <c r="BP814" i="64"/>
  <c r="BP827" i="64" s="1"/>
  <c r="BP1483" i="64"/>
  <c r="BP1498" i="64" s="1"/>
  <c r="BP790" i="64"/>
  <c r="BP1355" i="64"/>
  <c r="BP1210" i="64"/>
  <c r="BP1223" i="64" s="1"/>
  <c r="BP1331" i="64"/>
  <c r="BP1346" i="64" s="1"/>
  <c r="BP1158" i="64"/>
  <c r="BP1173" i="64" s="1"/>
  <c r="BP741" i="64"/>
  <c r="BP2003" i="64"/>
  <c r="BP2018" i="64" s="1"/>
  <c r="BP713" i="64"/>
  <c r="BP607" i="64"/>
  <c r="BP630" i="64" s="1"/>
  <c r="BP765" i="64"/>
  <c r="BH2824" i="64"/>
  <c r="BH2841" i="64" s="1"/>
  <c r="BH2850" i="64"/>
  <c r="BH2867" i="64" s="1"/>
  <c r="BH1972" i="64"/>
  <c r="BH1994" i="64" s="1"/>
  <c r="BH2799" i="64"/>
  <c r="BH2816" i="64" s="1"/>
  <c r="BH2773" i="64"/>
  <c r="BH2790" i="64" s="1"/>
  <c r="BH1946" i="64"/>
  <c r="BH1963" i="64" s="1"/>
  <c r="BH1892" i="64"/>
  <c r="BH1905" i="64" s="1"/>
  <c r="BH1914" i="64"/>
  <c r="BH1937" i="64" s="1"/>
  <c r="BH2902" i="64"/>
  <c r="BH2916" i="64" s="1"/>
  <c r="BH1847" i="64"/>
  <c r="BH1882" i="64" s="1"/>
  <c r="BH1767" i="64"/>
  <c r="BH1794" i="64" s="1"/>
  <c r="BH1803" i="64"/>
  <c r="BH1838" i="64" s="1"/>
  <c r="BH2224" i="64"/>
  <c r="BH2251" i="64" s="1"/>
  <c r="BH1731" i="64"/>
  <c r="BH1758" i="64" s="1"/>
  <c r="BH2328" i="64"/>
  <c r="BH2351" i="64" s="1"/>
  <c r="BH2260" i="64"/>
  <c r="BH2283" i="64" s="1"/>
  <c r="BH1624" i="64"/>
  <c r="BH1651" i="64" s="1"/>
  <c r="BH2360" i="64"/>
  <c r="BH2385" i="64" s="1"/>
  <c r="BH1659" i="64"/>
  <c r="BH1686" i="64" s="1"/>
  <c r="BH1600" i="64"/>
  <c r="BH2394" i="64"/>
  <c r="BH2419" i="64" s="1"/>
  <c r="BH1507" i="64"/>
  <c r="BH1520" i="64" s="1"/>
  <c r="BH1355" i="64"/>
  <c r="BH814" i="64"/>
  <c r="BH827" i="64" s="1"/>
  <c r="BH790" i="64"/>
  <c r="BH1210" i="64"/>
  <c r="BH1223" i="64" s="1"/>
  <c r="BH1483" i="64"/>
  <c r="BH1498" i="64" s="1"/>
  <c r="BH1331" i="64"/>
  <c r="BH1346" i="64" s="1"/>
  <c r="BH2003" i="64"/>
  <c r="BH2018" i="64" s="1"/>
  <c r="BH741" i="64"/>
  <c r="BH1158" i="64"/>
  <c r="BH1173" i="64" s="1"/>
  <c r="BH713" i="64"/>
  <c r="BH607" i="64"/>
  <c r="BH630" i="64" s="1"/>
  <c r="BH765" i="64"/>
  <c r="AZ2824" i="64"/>
  <c r="AZ2841" i="64" s="1"/>
  <c r="AZ2850" i="64"/>
  <c r="AZ2867" i="64" s="1"/>
  <c r="AZ1972" i="64"/>
  <c r="AZ1994" i="64" s="1"/>
  <c r="AZ2773" i="64"/>
  <c r="AZ2790" i="64" s="1"/>
  <c r="AZ1946" i="64"/>
  <c r="AZ1963" i="64" s="1"/>
  <c r="AZ2799" i="64"/>
  <c r="AZ2816" i="64" s="1"/>
  <c r="AZ1914" i="64"/>
  <c r="AZ1937" i="64" s="1"/>
  <c r="AZ1892" i="64"/>
  <c r="AZ1905" i="64" s="1"/>
  <c r="AZ2902" i="64"/>
  <c r="AZ2916" i="64" s="1"/>
  <c r="AZ1847" i="64"/>
  <c r="AZ1882" i="64" s="1"/>
  <c r="AZ1803" i="64"/>
  <c r="AZ1838" i="64" s="1"/>
  <c r="AZ2224" i="64"/>
  <c r="AZ2251" i="64" s="1"/>
  <c r="AZ1767" i="64"/>
  <c r="AZ1794" i="64" s="1"/>
  <c r="AZ2328" i="64"/>
  <c r="AZ2351" i="64" s="1"/>
  <c r="AZ2260" i="64"/>
  <c r="AZ2283" i="64" s="1"/>
  <c r="AZ1731" i="64"/>
  <c r="AZ1758" i="64" s="1"/>
  <c r="AZ1624" i="64"/>
  <c r="AZ1651" i="64" s="1"/>
  <c r="AZ1659" i="64"/>
  <c r="AZ1686" i="64" s="1"/>
  <c r="AZ2360" i="64"/>
  <c r="AZ2385" i="64" s="1"/>
  <c r="AZ1507" i="64"/>
  <c r="AZ1520" i="64" s="1"/>
  <c r="AZ2394" i="64"/>
  <c r="AZ2419" i="64" s="1"/>
  <c r="AZ1600" i="64"/>
  <c r="AZ1483" i="64"/>
  <c r="AZ1498" i="64" s="1"/>
  <c r="AZ814" i="64"/>
  <c r="AZ827" i="64" s="1"/>
  <c r="AZ790" i="64"/>
  <c r="AZ1210" i="64"/>
  <c r="AZ1223" i="64" s="1"/>
  <c r="AZ1331" i="64"/>
  <c r="AZ1346" i="64" s="1"/>
  <c r="AZ741" i="64"/>
  <c r="AZ1355" i="64"/>
  <c r="AZ2003" i="64"/>
  <c r="AZ2018" i="64" s="1"/>
  <c r="AZ713" i="64"/>
  <c r="AZ607" i="64"/>
  <c r="AZ630" i="64" s="1"/>
  <c r="AZ1158" i="64"/>
  <c r="AZ1173" i="64" s="1"/>
  <c r="AZ765" i="64"/>
  <c r="AR1972" i="64"/>
  <c r="AR1994" i="64" s="1"/>
  <c r="AR2850" i="64"/>
  <c r="AR2867" i="64" s="1"/>
  <c r="AR2824" i="64"/>
  <c r="AR2841" i="64" s="1"/>
  <c r="AR2773" i="64"/>
  <c r="AR2790" i="64" s="1"/>
  <c r="AR1946" i="64"/>
  <c r="AR1963" i="64" s="1"/>
  <c r="AR2799" i="64"/>
  <c r="AR2816" i="64" s="1"/>
  <c r="AR1892" i="64"/>
  <c r="AR1905" i="64" s="1"/>
  <c r="AR1914" i="64"/>
  <c r="AR1937" i="64" s="1"/>
  <c r="AR2902" i="64"/>
  <c r="AR2916" i="64" s="1"/>
  <c r="AR1847" i="64"/>
  <c r="AR1882" i="64" s="1"/>
  <c r="AR1767" i="64"/>
  <c r="AR1794" i="64" s="1"/>
  <c r="AR1731" i="64"/>
  <c r="AR1758" i="64" s="1"/>
  <c r="AR1803" i="64"/>
  <c r="AR1838" i="64" s="1"/>
  <c r="AR2328" i="64"/>
  <c r="AR2351" i="64" s="1"/>
  <c r="AR2224" i="64"/>
  <c r="AR2251" i="64" s="1"/>
  <c r="AR2260" i="64"/>
  <c r="AR2283" i="64" s="1"/>
  <c r="AR1659" i="64"/>
  <c r="AR1686" i="64" s="1"/>
  <c r="AR1624" i="64"/>
  <c r="AR1651" i="64" s="1"/>
  <c r="AR2360" i="64"/>
  <c r="AR2385" i="64" s="1"/>
  <c r="AR1600" i="64"/>
  <c r="AR814" i="64"/>
  <c r="AR827" i="64" s="1"/>
  <c r="AR790" i="64"/>
  <c r="AR1483" i="64"/>
  <c r="AR1498" i="64" s="1"/>
  <c r="AR1210" i="64"/>
  <c r="AR1223" i="64" s="1"/>
  <c r="AR1355" i="64"/>
  <c r="AR1507" i="64"/>
  <c r="AR1520" i="64" s="1"/>
  <c r="AR1331" i="64"/>
  <c r="AR1346" i="64" s="1"/>
  <c r="AR2003" i="64"/>
  <c r="AR2018" i="64" s="1"/>
  <c r="AR2394" i="64"/>
  <c r="AR2419" i="64" s="1"/>
  <c r="AR1158" i="64"/>
  <c r="AR1173" i="64" s="1"/>
  <c r="AR741" i="64"/>
  <c r="AR713" i="64"/>
  <c r="AR607" i="64"/>
  <c r="AR630" i="64" s="1"/>
  <c r="AR765" i="64"/>
  <c r="AJ1972" i="64"/>
  <c r="AJ1994" i="64" s="1"/>
  <c r="AJ2824" i="64"/>
  <c r="AJ2841" i="64" s="1"/>
  <c r="AJ2850" i="64"/>
  <c r="AJ2867" i="64" s="1"/>
  <c r="AJ2773" i="64"/>
  <c r="AJ2790" i="64" s="1"/>
  <c r="AJ1946" i="64"/>
  <c r="AJ1963" i="64" s="1"/>
  <c r="AJ2799" i="64"/>
  <c r="AJ2816" i="64" s="1"/>
  <c r="AJ1914" i="64"/>
  <c r="AJ1937" i="64" s="1"/>
  <c r="AJ1892" i="64"/>
  <c r="AJ1905" i="64" s="1"/>
  <c r="AJ2902" i="64"/>
  <c r="AJ2916" i="64" s="1"/>
  <c r="AJ1847" i="64"/>
  <c r="AJ1882" i="64" s="1"/>
  <c r="AJ1803" i="64"/>
  <c r="AJ1838" i="64" s="1"/>
  <c r="AJ1767" i="64"/>
  <c r="AJ1794" i="64" s="1"/>
  <c r="AJ2328" i="64"/>
  <c r="AJ2351" i="64" s="1"/>
  <c r="AJ2224" i="64"/>
  <c r="AJ2251" i="64" s="1"/>
  <c r="AJ1731" i="64"/>
  <c r="AJ1758" i="64" s="1"/>
  <c r="AJ2260" i="64"/>
  <c r="AJ2283" i="64" s="1"/>
  <c r="AJ1624" i="64"/>
  <c r="AJ1651" i="64" s="1"/>
  <c r="AJ2360" i="64"/>
  <c r="AJ2385" i="64" s="1"/>
  <c r="AJ1659" i="64"/>
  <c r="AJ1686" i="64" s="1"/>
  <c r="AJ1600" i="64"/>
  <c r="AJ2394" i="64"/>
  <c r="AJ2419" i="64" s="1"/>
  <c r="AJ1507" i="64"/>
  <c r="AJ1520" i="64" s="1"/>
  <c r="AJ814" i="64"/>
  <c r="AJ827" i="64" s="1"/>
  <c r="AJ1355" i="64"/>
  <c r="AJ790" i="64"/>
  <c r="AJ1210" i="64"/>
  <c r="AJ1223" i="64" s="1"/>
  <c r="AJ1331" i="64"/>
  <c r="AJ1346" i="64" s="1"/>
  <c r="AJ741" i="64"/>
  <c r="AJ1483" i="64"/>
  <c r="AJ1498" i="64" s="1"/>
  <c r="AJ1158" i="64"/>
  <c r="AJ1173" i="64" s="1"/>
  <c r="AJ2003" i="64"/>
  <c r="AJ2018" i="64" s="1"/>
  <c r="AJ713" i="64"/>
  <c r="AJ607" i="64"/>
  <c r="AJ630" i="64" s="1"/>
  <c r="AJ765" i="64"/>
  <c r="AB1972" i="64"/>
  <c r="AB1994" i="64" s="1"/>
  <c r="AB2824" i="64"/>
  <c r="AB2841" i="64" s="1"/>
  <c r="AB2799" i="64"/>
  <c r="AB2816" i="64" s="1"/>
  <c r="AB2773" i="64"/>
  <c r="AB2790" i="64" s="1"/>
  <c r="AB1946" i="64"/>
  <c r="AB1914" i="64"/>
  <c r="AB1937" i="64" s="1"/>
  <c r="AB1892" i="64"/>
  <c r="AB1905" i="64" s="1"/>
  <c r="AB2902" i="64"/>
  <c r="AB2916" i="64" s="1"/>
  <c r="AB2850" i="64"/>
  <c r="AB2867" i="64" s="1"/>
  <c r="AB1847" i="64"/>
  <c r="AB1882" i="64" s="1"/>
  <c r="AB1803" i="64"/>
  <c r="AB1838" i="64" s="1"/>
  <c r="AB1767" i="64"/>
  <c r="AB1794" i="64" s="1"/>
  <c r="AB2260" i="64"/>
  <c r="AB2283" i="64" s="1"/>
  <c r="AB1731" i="64"/>
  <c r="AB1758" i="64" s="1"/>
  <c r="AB2328" i="64"/>
  <c r="AB2351" i="64" s="1"/>
  <c r="AB1624" i="64"/>
  <c r="AB1651" i="64" s="1"/>
  <c r="AB1659" i="64"/>
  <c r="AB1686" i="64" s="1"/>
  <c r="AB2224" i="64"/>
  <c r="AB2251" i="64" s="1"/>
  <c r="AB2360" i="64"/>
  <c r="AB2385" i="64" s="1"/>
  <c r="AB1600" i="64"/>
  <c r="AB1507" i="64"/>
  <c r="AB1520" i="64" s="1"/>
  <c r="AB2394" i="64"/>
  <c r="AB2419" i="64" s="1"/>
  <c r="AB1355" i="64"/>
  <c r="AB814" i="64"/>
  <c r="AB827" i="64" s="1"/>
  <c r="AB1483" i="64"/>
  <c r="AB1498" i="64" s="1"/>
  <c r="AB790" i="64"/>
  <c r="AB1210" i="64"/>
  <c r="AB1223" i="64" s="1"/>
  <c r="AB1331" i="64"/>
  <c r="AB1346" i="64" s="1"/>
  <c r="AB2003" i="64"/>
  <c r="AB2018" i="64" s="1"/>
  <c r="AB741" i="64"/>
  <c r="AB713" i="64"/>
  <c r="AB607" i="64"/>
  <c r="AB630" i="64" s="1"/>
  <c r="AB765" i="64"/>
  <c r="T2850" i="64"/>
  <c r="T2867" i="64" s="1"/>
  <c r="T2824" i="64"/>
  <c r="T2841" i="64" s="1"/>
  <c r="T1972" i="64"/>
  <c r="T1994" i="64" s="1"/>
  <c r="T2773" i="64"/>
  <c r="T2790" i="64" s="1"/>
  <c r="T1946" i="64"/>
  <c r="T2799" i="64"/>
  <c r="T2816" i="64" s="1"/>
  <c r="T1892" i="64"/>
  <c r="T1905" i="64" s="1"/>
  <c r="T1914" i="64"/>
  <c r="T1937" i="64" s="1"/>
  <c r="T2902" i="64"/>
  <c r="T2916" i="64" s="1"/>
  <c r="T1847" i="64"/>
  <c r="T1882" i="64" s="1"/>
  <c r="T1803" i="64"/>
  <c r="T1838" i="64" s="1"/>
  <c r="T1767" i="64"/>
  <c r="T1794" i="64" s="1"/>
  <c r="T2328" i="64"/>
  <c r="T2351" i="64" s="1"/>
  <c r="T1731" i="64"/>
  <c r="T1758" i="64" s="1"/>
  <c r="T2224" i="64"/>
  <c r="T2251" i="64" s="1"/>
  <c r="T1624" i="64"/>
  <c r="T1651" i="64" s="1"/>
  <c r="T2260" i="64"/>
  <c r="T2283" i="64" s="1"/>
  <c r="T2360" i="64"/>
  <c r="T2385" i="64" s="1"/>
  <c r="T1507" i="64"/>
  <c r="T1520" i="64" s="1"/>
  <c r="T2394" i="64"/>
  <c r="T2419" i="64" s="1"/>
  <c r="T1659" i="64"/>
  <c r="T1686" i="64" s="1"/>
  <c r="T1600" i="64"/>
  <c r="T814" i="64"/>
  <c r="T827" i="64" s="1"/>
  <c r="T790" i="64"/>
  <c r="T1210" i="64"/>
  <c r="T1223" i="64" s="1"/>
  <c r="T1483" i="64"/>
  <c r="T1498" i="64" s="1"/>
  <c r="T1331" i="64"/>
  <c r="T1346" i="64" s="1"/>
  <c r="T741" i="64"/>
  <c r="T1158" i="64"/>
  <c r="T1173" i="64" s="1"/>
  <c r="T2003" i="64"/>
  <c r="T2018" i="64" s="1"/>
  <c r="T713" i="64"/>
  <c r="T607" i="64"/>
  <c r="T630" i="64" s="1"/>
  <c r="T765" i="64"/>
  <c r="W547" i="64"/>
  <c r="V556" i="64"/>
  <c r="AD556" i="64"/>
  <c r="AL556" i="64"/>
  <c r="AT556" i="64"/>
  <c r="BB556" i="64"/>
  <c r="BJ556" i="64"/>
  <c r="BR556" i="64"/>
  <c r="BZ556" i="64"/>
  <c r="CH556" i="64"/>
  <c r="V557" i="64"/>
  <c r="AD557" i="64"/>
  <c r="AL557" i="64"/>
  <c r="AT557" i="64"/>
  <c r="BB557" i="64"/>
  <c r="BJ557" i="64"/>
  <c r="BR557" i="64"/>
  <c r="BZ557" i="64"/>
  <c r="CH557" i="64"/>
  <c r="U560" i="64"/>
  <c r="AC560" i="64"/>
  <c r="AK560" i="64"/>
  <c r="AS560" i="64"/>
  <c r="BA560" i="64"/>
  <c r="BI560" i="64"/>
  <c r="BQ560" i="64"/>
  <c r="CA560" i="64"/>
  <c r="AB561" i="64"/>
  <c r="AB571" i="64" s="1"/>
  <c r="AM561" i="64"/>
  <c r="AM571" i="64" s="1"/>
  <c r="AX561" i="64"/>
  <c r="AX571" i="64" s="1"/>
  <c r="BH561" i="64"/>
  <c r="BH571" i="64" s="1"/>
  <c r="BS561" i="64"/>
  <c r="BS571" i="64" s="1"/>
  <c r="CD561" i="64"/>
  <c r="CD571" i="64" s="1"/>
  <c r="U606" i="64"/>
  <c r="AU606" i="64"/>
  <c r="BF606" i="64"/>
  <c r="CG606" i="64"/>
  <c r="Y607" i="64"/>
  <c r="Y630" i="64" s="1"/>
  <c r="AM607" i="64"/>
  <c r="AM630" i="64" s="1"/>
  <c r="BL607" i="64"/>
  <c r="BL630" i="64" s="1"/>
  <c r="BY607" i="64"/>
  <c r="BY630" i="64" s="1"/>
  <c r="CK607" i="64"/>
  <c r="CK630" i="64" s="1"/>
  <c r="AB610" i="64"/>
  <c r="BB610" i="64"/>
  <c r="CA610" i="64"/>
  <c r="T611" i="64"/>
  <c r="AF611" i="64"/>
  <c r="AT611" i="64"/>
  <c r="BS611" i="64"/>
  <c r="CF611" i="64"/>
  <c r="AI2026" i="64"/>
  <c r="BH2026" i="64"/>
  <c r="BV2026" i="64"/>
  <c r="AQ2030" i="64"/>
  <c r="AI2031" i="64"/>
  <c r="BU713" i="64"/>
  <c r="BD716" i="64"/>
  <c r="AV717" i="64"/>
  <c r="V740" i="64"/>
  <c r="V755" i="64" s="1"/>
  <c r="CH740" i="64"/>
  <c r="CH755" i="64" s="1"/>
  <c r="BZ741" i="64"/>
  <c r="BI744" i="64"/>
  <c r="BA745" i="64"/>
  <c r="AA764" i="64"/>
  <c r="BJ789" i="64"/>
  <c r="BL794" i="64"/>
  <c r="CG2002" i="64"/>
  <c r="CG2017" i="64" s="1"/>
  <c r="AY2006" i="64"/>
  <c r="BD1162" i="64"/>
  <c r="AG1210" i="64"/>
  <c r="AG1223" i="64" s="1"/>
  <c r="AK1214" i="64"/>
  <c r="AK1227" i="64" s="1"/>
  <c r="CG813" i="64"/>
  <c r="AA1330" i="64"/>
  <c r="AA1345" i="64" s="1"/>
  <c r="W1971" i="64"/>
  <c r="W2849" i="64"/>
  <c r="W2866" i="64" s="1"/>
  <c r="W2798" i="64"/>
  <c r="W2815" i="64" s="1"/>
  <c r="W1945" i="64"/>
  <c r="W1962" i="64" s="1"/>
  <c r="W2772" i="64"/>
  <c r="W2789" i="64" s="1"/>
  <c r="W2823" i="64"/>
  <c r="W2840" i="64" s="1"/>
  <c r="W1891" i="64"/>
  <c r="W1904" i="64" s="1"/>
  <c r="W1913" i="64"/>
  <c r="W1936" i="64" s="1"/>
  <c r="W1802" i="64"/>
  <c r="W1837" i="64" s="1"/>
  <c r="W2901" i="64"/>
  <c r="W2915" i="64" s="1"/>
  <c r="W1846" i="64"/>
  <c r="W2327" i="64"/>
  <c r="W2350" i="64" s="1"/>
  <c r="W2259" i="64"/>
  <c r="W2282" i="64" s="1"/>
  <c r="W1766" i="64"/>
  <c r="W1793" i="64" s="1"/>
  <c r="W2359" i="64"/>
  <c r="W2384" i="64" s="1"/>
  <c r="W1730" i="64"/>
  <c r="W1757" i="64" s="1"/>
  <c r="W2393" i="64"/>
  <c r="W2418" i="64" s="1"/>
  <c r="W1658" i="64"/>
  <c r="W1685" i="64" s="1"/>
  <c r="W1623" i="64"/>
  <c r="W1650" i="64" s="1"/>
  <c r="W1599" i="64"/>
  <c r="W1614" i="64" s="1"/>
  <c r="W2223" i="64"/>
  <c r="W2250" i="64" s="1"/>
  <c r="W1506" i="64"/>
  <c r="W1519" i="64" s="1"/>
  <c r="W1209" i="64"/>
  <c r="W1222" i="64" s="1"/>
  <c r="W1354" i="64"/>
  <c r="W1330" i="64"/>
  <c r="W1345" i="64" s="1"/>
  <c r="W1157" i="64"/>
  <c r="W1172" i="64" s="1"/>
  <c r="W2002" i="64"/>
  <c r="W2017" i="64" s="1"/>
  <c r="W1482" i="64"/>
  <c r="W1497" i="64" s="1"/>
  <c r="W813" i="64"/>
  <c r="W712" i="64"/>
  <c r="W732" i="64" s="1"/>
  <c r="W764" i="64"/>
  <c r="W789" i="64"/>
  <c r="W740" i="64"/>
  <c r="W755" i="64" s="1"/>
  <c r="BC1976" i="64"/>
  <c r="BC2854" i="64"/>
  <c r="BC2803" i="64"/>
  <c r="BC2828" i="64"/>
  <c r="BC1918" i="64"/>
  <c r="BC1950" i="64"/>
  <c r="BC1967" i="64" s="1"/>
  <c r="BC1896" i="64"/>
  <c r="BC1909" i="64" s="1"/>
  <c r="BC2777" i="64"/>
  <c r="BC2794" i="64" s="1"/>
  <c r="BC2906" i="64"/>
  <c r="BC2920" i="64" s="1"/>
  <c r="BC1807" i="64"/>
  <c r="BC1842" i="64" s="1"/>
  <c r="BC2228" i="64"/>
  <c r="BC2255" i="64" s="1"/>
  <c r="BC1851" i="64"/>
  <c r="BC1886" i="64" s="1"/>
  <c r="BC1771" i="64"/>
  <c r="BC1798" i="64" s="1"/>
  <c r="BC2332" i="64"/>
  <c r="BC2355" i="64" s="1"/>
  <c r="BC2264" i="64"/>
  <c r="BC2287" i="64" s="1"/>
  <c r="BC1663" i="64"/>
  <c r="BC1690" i="64" s="1"/>
  <c r="BC2364" i="64"/>
  <c r="BC2389" i="64" s="1"/>
  <c r="BC1735" i="64"/>
  <c r="BC1762" i="64" s="1"/>
  <c r="BC2398" i="64"/>
  <c r="BC2423" i="64" s="1"/>
  <c r="BC1628" i="64"/>
  <c r="BC1655" i="64" s="1"/>
  <c r="BC1511" i="64"/>
  <c r="BC1524" i="64" s="1"/>
  <c r="BC1487" i="64"/>
  <c r="BC1604" i="64"/>
  <c r="BC1359" i="64"/>
  <c r="BC1335" i="64"/>
  <c r="BC1350" i="64" s="1"/>
  <c r="BC1162" i="64"/>
  <c r="BC2007" i="64"/>
  <c r="BC2022" i="64" s="1"/>
  <c r="BC818" i="64"/>
  <c r="BC831" i="64" s="1"/>
  <c r="BC1214" i="64"/>
  <c r="BC1227" i="64" s="1"/>
  <c r="BC717" i="64"/>
  <c r="BC2031" i="64"/>
  <c r="BC794" i="64"/>
  <c r="BC769" i="64"/>
  <c r="BC745" i="64"/>
  <c r="BT1975" i="64"/>
  <c r="BT2853" i="64"/>
  <c r="BT2802" i="64"/>
  <c r="BT2827" i="64"/>
  <c r="BT2776" i="64"/>
  <c r="BT1949" i="64"/>
  <c r="BT1917" i="64"/>
  <c r="BT2905" i="64"/>
  <c r="BT1850" i="64"/>
  <c r="BT2331" i="64"/>
  <c r="BT1895" i="64"/>
  <c r="BT2227" i="64"/>
  <c r="BT1770" i="64"/>
  <c r="BT1806" i="64"/>
  <c r="BT1662" i="64"/>
  <c r="BT2397" i="64"/>
  <c r="BT1734" i="64"/>
  <c r="BT1627" i="64"/>
  <c r="BT2263" i="64"/>
  <c r="BT2363" i="64"/>
  <c r="BT1486" i="64"/>
  <c r="BT1501" i="64" s="1"/>
  <c r="BT1510" i="64"/>
  <c r="BT1358" i="64"/>
  <c r="BT1477" i="64" s="1"/>
  <c r="BT1603" i="64"/>
  <c r="BT2006" i="64"/>
  <c r="BT817" i="64"/>
  <c r="BT830" i="64" s="1"/>
  <c r="BT768" i="64"/>
  <c r="BT2030" i="64"/>
  <c r="BT1213" i="64"/>
  <c r="BT1161" i="64"/>
  <c r="BT744" i="64"/>
  <c r="AN1975" i="64"/>
  <c r="AN2853" i="64"/>
  <c r="AN2802" i="64"/>
  <c r="AN2827" i="64"/>
  <c r="AN2776" i="64"/>
  <c r="AN1949" i="64"/>
  <c r="AN1917" i="64"/>
  <c r="AN1895" i="64"/>
  <c r="AN2905" i="64"/>
  <c r="AN1850" i="64"/>
  <c r="AN2227" i="64"/>
  <c r="AN2331" i="64"/>
  <c r="AN1806" i="64"/>
  <c r="AN1770" i="64"/>
  <c r="AN2263" i="64"/>
  <c r="AN2397" i="64"/>
  <c r="AN1627" i="64"/>
  <c r="AN1662" i="64"/>
  <c r="AN1486" i="64"/>
  <c r="AN1501" i="64" s="1"/>
  <c r="AN1510" i="64"/>
  <c r="AN2363" i="64"/>
  <c r="AN1358" i="64"/>
  <c r="AN1477" i="64" s="1"/>
  <c r="AN1734" i="64"/>
  <c r="AN1603" i="64"/>
  <c r="AN2006" i="64"/>
  <c r="AN817" i="64"/>
  <c r="AN830" i="64" s="1"/>
  <c r="AN1213" i="64"/>
  <c r="AN1161" i="64"/>
  <c r="AN768" i="64"/>
  <c r="AN2030" i="64"/>
  <c r="AN744" i="64"/>
  <c r="BU1972" i="64"/>
  <c r="BU1994" i="64" s="1"/>
  <c r="BU2850" i="64"/>
  <c r="BU2867" i="64" s="1"/>
  <c r="BU2824" i="64"/>
  <c r="BU2841" i="64" s="1"/>
  <c r="BU2773" i="64"/>
  <c r="BU2790" i="64" s="1"/>
  <c r="BU2799" i="64"/>
  <c r="BU2816" i="64" s="1"/>
  <c r="BU1914" i="64"/>
  <c r="BU1937" i="64" s="1"/>
  <c r="BU1946" i="64"/>
  <c r="BU1963" i="64" s="1"/>
  <c r="BU1892" i="64"/>
  <c r="BU1905" i="64" s="1"/>
  <c r="BU2902" i="64"/>
  <c r="BU2916" i="64" s="1"/>
  <c r="BU1847" i="64"/>
  <c r="BU1882" i="64" s="1"/>
  <c r="BU2224" i="64"/>
  <c r="BU2251" i="64" s="1"/>
  <c r="BU2328" i="64"/>
  <c r="BU2351" i="64" s="1"/>
  <c r="BU1767" i="64"/>
  <c r="BU1794" i="64" s="1"/>
  <c r="BU2260" i="64"/>
  <c r="BU2283" i="64" s="1"/>
  <c r="BU2394" i="64"/>
  <c r="BU2419" i="64" s="1"/>
  <c r="BU1624" i="64"/>
  <c r="BU1651" i="64" s="1"/>
  <c r="BU1803" i="64"/>
  <c r="BU1838" i="64" s="1"/>
  <c r="BU1731" i="64"/>
  <c r="BU1758" i="64" s="1"/>
  <c r="BU1659" i="64"/>
  <c r="BU1686" i="64" s="1"/>
  <c r="BU1507" i="64"/>
  <c r="BU1520" i="64" s="1"/>
  <c r="BU2360" i="64"/>
  <c r="BU2385" i="64" s="1"/>
  <c r="BU1483" i="64"/>
  <c r="BU1498" i="64" s="1"/>
  <c r="BU1600" i="64"/>
  <c r="BU1355" i="64"/>
  <c r="BU1331" i="64"/>
  <c r="BU1346" i="64" s="1"/>
  <c r="BU2003" i="64"/>
  <c r="BU2018" i="64" s="1"/>
  <c r="BU814" i="64"/>
  <c r="BU827" i="64" s="1"/>
  <c r="BU1210" i="64"/>
  <c r="BU1223" i="64" s="1"/>
  <c r="BU765" i="64"/>
  <c r="BU2027" i="64"/>
  <c r="BU2042" i="64" s="1"/>
  <c r="BU790" i="64"/>
  <c r="BU741" i="64"/>
  <c r="BM1972" i="64"/>
  <c r="BM1994" i="64" s="1"/>
  <c r="BM2850" i="64"/>
  <c r="BM2867" i="64" s="1"/>
  <c r="BM2824" i="64"/>
  <c r="BM2841" i="64" s="1"/>
  <c r="BM2773" i="64"/>
  <c r="BM2790" i="64" s="1"/>
  <c r="BM1914" i="64"/>
  <c r="BM1937" i="64" s="1"/>
  <c r="BM1946" i="64"/>
  <c r="BM1963" i="64" s="1"/>
  <c r="BM2799" i="64"/>
  <c r="BM2816" i="64" s="1"/>
  <c r="BM1892" i="64"/>
  <c r="BM1905" i="64" s="1"/>
  <c r="BM2902" i="64"/>
  <c r="BM2916" i="64" s="1"/>
  <c r="BM1847" i="64"/>
  <c r="BM1882" i="64" s="1"/>
  <c r="BM2224" i="64"/>
  <c r="BM2251" i="64" s="1"/>
  <c r="BM2328" i="64"/>
  <c r="BM2351" i="64" s="1"/>
  <c r="BM1803" i="64"/>
  <c r="BM1838" i="64" s="1"/>
  <c r="BM2260" i="64"/>
  <c r="BM2283" i="64" s="1"/>
  <c r="BM1767" i="64"/>
  <c r="BM1794" i="64" s="1"/>
  <c r="BM1731" i="64"/>
  <c r="BM1758" i="64" s="1"/>
  <c r="BM2394" i="64"/>
  <c r="BM2419" i="64" s="1"/>
  <c r="BM1659" i="64"/>
  <c r="BM1686" i="64" s="1"/>
  <c r="BM1624" i="64"/>
  <c r="BM1651" i="64" s="1"/>
  <c r="BM1483" i="64"/>
  <c r="BM1498" i="64" s="1"/>
  <c r="BM2360" i="64"/>
  <c r="BM2385" i="64" s="1"/>
  <c r="BM1600" i="64"/>
  <c r="BM1355" i="64"/>
  <c r="BM1331" i="64"/>
  <c r="BM1346" i="64" s="1"/>
  <c r="BM1507" i="64"/>
  <c r="BM1520" i="64" s="1"/>
  <c r="BM2003" i="64"/>
  <c r="BM2018" i="64" s="1"/>
  <c r="BM814" i="64"/>
  <c r="BM827" i="64" s="1"/>
  <c r="BM790" i="64"/>
  <c r="BM765" i="64"/>
  <c r="BM1158" i="64"/>
  <c r="BM1173" i="64" s="1"/>
  <c r="BM2027" i="64"/>
  <c r="BM2042" i="64" s="1"/>
  <c r="BM1210" i="64"/>
  <c r="BM1223" i="64" s="1"/>
  <c r="BM741" i="64"/>
  <c r="Y557" i="64"/>
  <c r="BM557" i="64"/>
  <c r="BL560" i="64"/>
  <c r="CA2026" i="64"/>
  <c r="CK1971" i="64"/>
  <c r="CK2849" i="64"/>
  <c r="CK2866" i="64" s="1"/>
  <c r="CK2823" i="64"/>
  <c r="CK2840" i="64" s="1"/>
  <c r="CK2798" i="64"/>
  <c r="CK2815" i="64" s="1"/>
  <c r="CK2772" i="64"/>
  <c r="CK2789" i="64" s="1"/>
  <c r="CK1945" i="64"/>
  <c r="CK1962" i="64" s="1"/>
  <c r="CK1913" i="64"/>
  <c r="CK1936" i="64" s="1"/>
  <c r="CK2901" i="64"/>
  <c r="CK2915" i="64" s="1"/>
  <c r="CK1891" i="64"/>
  <c r="CK1904" i="64" s="1"/>
  <c r="CK1846" i="64"/>
  <c r="CK2223" i="64"/>
  <c r="CK2250" i="64" s="1"/>
  <c r="CK2327" i="64"/>
  <c r="CK2350" i="64" s="1"/>
  <c r="CK2259" i="64"/>
  <c r="CK2282" i="64" s="1"/>
  <c r="CK1802" i="64"/>
  <c r="CK1837" i="64" s="1"/>
  <c r="CK1766" i="64"/>
  <c r="CK1793" i="64" s="1"/>
  <c r="CK1730" i="64"/>
  <c r="CK1757" i="64" s="1"/>
  <c r="CK1658" i="64"/>
  <c r="CK1685" i="64" s="1"/>
  <c r="CK2393" i="64"/>
  <c r="CK2418" i="64" s="1"/>
  <c r="CK1623" i="64"/>
  <c r="CK1650" i="64" s="1"/>
  <c r="CK2359" i="64"/>
  <c r="CK2384" i="64" s="1"/>
  <c r="CK1482" i="64"/>
  <c r="CK1497" i="64" s="1"/>
  <c r="CK1506" i="64"/>
  <c r="CK1519" i="64" s="1"/>
  <c r="CK1354" i="64"/>
  <c r="CK1330" i="64"/>
  <c r="CK1345" i="64" s="1"/>
  <c r="CK2002" i="64"/>
  <c r="CK2017" i="64" s="1"/>
  <c r="CK813" i="64"/>
  <c r="CK1599" i="64"/>
  <c r="CK1614" i="64" s="1"/>
  <c r="CK764" i="64"/>
  <c r="CK2026" i="64"/>
  <c r="CK1157" i="64"/>
  <c r="CK1172" i="64" s="1"/>
  <c r="CK740" i="64"/>
  <c r="CK755" i="64" s="1"/>
  <c r="CK1209" i="64"/>
  <c r="CK1222" i="64" s="1"/>
  <c r="CK789" i="64"/>
  <c r="CC1971" i="64"/>
  <c r="CC2849" i="64"/>
  <c r="CC2866" i="64" s="1"/>
  <c r="CC2823" i="64"/>
  <c r="CC2840" i="64" s="1"/>
  <c r="CC2772" i="64"/>
  <c r="CC2789" i="64" s="1"/>
  <c r="CC2798" i="64"/>
  <c r="CC2815" i="64" s="1"/>
  <c r="CC1945" i="64"/>
  <c r="CC1962" i="64" s="1"/>
  <c r="CC1913" i="64"/>
  <c r="CC1936" i="64" s="1"/>
  <c r="CC1891" i="64"/>
  <c r="CC1904" i="64" s="1"/>
  <c r="CC2901" i="64"/>
  <c r="CC2915" i="64" s="1"/>
  <c r="CC2223" i="64"/>
  <c r="CC2250" i="64" s="1"/>
  <c r="CC1846" i="64"/>
  <c r="CC1802" i="64"/>
  <c r="CC1837" i="64" s="1"/>
  <c r="CC2327" i="64"/>
  <c r="CC2350" i="64" s="1"/>
  <c r="CC1766" i="64"/>
  <c r="CC1793" i="64" s="1"/>
  <c r="CC2259" i="64"/>
  <c r="CC2282" i="64" s="1"/>
  <c r="CC2393" i="64"/>
  <c r="CC2418" i="64" s="1"/>
  <c r="CC1623" i="64"/>
  <c r="CC1650" i="64" s="1"/>
  <c r="CC1506" i="64"/>
  <c r="CC1519" i="64" s="1"/>
  <c r="CC2359" i="64"/>
  <c r="CC2384" i="64" s="1"/>
  <c r="CC1730" i="64"/>
  <c r="CC1757" i="64" s="1"/>
  <c r="CC1599" i="64"/>
  <c r="CC1614" i="64" s="1"/>
  <c r="CC1354" i="64"/>
  <c r="CC1658" i="64"/>
  <c r="CC1685" i="64" s="1"/>
  <c r="CC1330" i="64"/>
  <c r="CC1345" i="64" s="1"/>
  <c r="CC1482" i="64"/>
  <c r="CC1497" i="64" s="1"/>
  <c r="CC2002" i="64"/>
  <c r="CC2017" i="64" s="1"/>
  <c r="CC813" i="64"/>
  <c r="CC1209" i="64"/>
  <c r="CC1222" i="64" s="1"/>
  <c r="CC764" i="64"/>
  <c r="CC789" i="64"/>
  <c r="CC740" i="64"/>
  <c r="CC755" i="64" s="1"/>
  <c r="BU1971" i="64"/>
  <c r="BU2849" i="64"/>
  <c r="BU2866" i="64" s="1"/>
  <c r="BU2823" i="64"/>
  <c r="BU2840" i="64" s="1"/>
  <c r="BU2772" i="64"/>
  <c r="BU2789" i="64" s="1"/>
  <c r="BU2798" i="64"/>
  <c r="BU2815" i="64" s="1"/>
  <c r="BU1945" i="64"/>
  <c r="BU1962" i="64" s="1"/>
  <c r="BU1913" i="64"/>
  <c r="BU1936" i="64" s="1"/>
  <c r="BU1891" i="64"/>
  <c r="BU1904" i="64" s="1"/>
  <c r="BU2901" i="64"/>
  <c r="BU2915" i="64" s="1"/>
  <c r="BU1846" i="64"/>
  <c r="BU1802" i="64"/>
  <c r="BU1837" i="64" s="1"/>
  <c r="BU2223" i="64"/>
  <c r="BU2250" i="64" s="1"/>
  <c r="BU2327" i="64"/>
  <c r="BU2350" i="64" s="1"/>
  <c r="BU2259" i="64"/>
  <c r="BU2282" i="64" s="1"/>
  <c r="BU1766" i="64"/>
  <c r="BU1793" i="64" s="1"/>
  <c r="BU2393" i="64"/>
  <c r="BU2418" i="64" s="1"/>
  <c r="BU1730" i="64"/>
  <c r="BU1757" i="64" s="1"/>
  <c r="BU1658" i="64"/>
  <c r="BU1685" i="64" s="1"/>
  <c r="BU1623" i="64"/>
  <c r="BU1650" i="64" s="1"/>
  <c r="BU2359" i="64"/>
  <c r="BU2384" i="64" s="1"/>
  <c r="BU1599" i="64"/>
  <c r="BU1614" i="64" s="1"/>
  <c r="BU1354" i="64"/>
  <c r="BU1330" i="64"/>
  <c r="BU1345" i="64" s="1"/>
  <c r="BU2002" i="64"/>
  <c r="BU2017" i="64" s="1"/>
  <c r="BU813" i="64"/>
  <c r="BU1506" i="64"/>
  <c r="BU1519" i="64" s="1"/>
  <c r="BU764" i="64"/>
  <c r="BU1157" i="64"/>
  <c r="BU1172" i="64" s="1"/>
  <c r="BU1209" i="64"/>
  <c r="BU1222" i="64" s="1"/>
  <c r="BU740" i="64"/>
  <c r="BU755" i="64" s="1"/>
  <c r="BU1482" i="64"/>
  <c r="BU1497" i="64" s="1"/>
  <c r="BM1971" i="64"/>
  <c r="BM2849" i="64"/>
  <c r="BM2866" i="64" s="1"/>
  <c r="BM2823" i="64"/>
  <c r="BM2840" i="64" s="1"/>
  <c r="BM2798" i="64"/>
  <c r="BM2815" i="64" s="1"/>
  <c r="BM2772" i="64"/>
  <c r="BM2789" i="64" s="1"/>
  <c r="BM1945" i="64"/>
  <c r="BM1962" i="64" s="1"/>
  <c r="BM1913" i="64"/>
  <c r="BM1936" i="64" s="1"/>
  <c r="BM2901" i="64"/>
  <c r="BM2915" i="64" s="1"/>
  <c r="BM1891" i="64"/>
  <c r="BM1904" i="64" s="1"/>
  <c r="BM2223" i="64"/>
  <c r="BM2250" i="64" s="1"/>
  <c r="BM1846" i="64"/>
  <c r="BM1802" i="64"/>
  <c r="BM1837" i="64" s="1"/>
  <c r="BM1766" i="64"/>
  <c r="BM1793" i="64" s="1"/>
  <c r="BM2327" i="64"/>
  <c r="BM2350" i="64" s="1"/>
  <c r="BM2259" i="64"/>
  <c r="BM2282" i="64" s="1"/>
  <c r="BM1730" i="64"/>
  <c r="BM1757" i="64" s="1"/>
  <c r="BM1658" i="64"/>
  <c r="BM1685" i="64" s="1"/>
  <c r="BM2393" i="64"/>
  <c r="BM2418" i="64" s="1"/>
  <c r="BM1623" i="64"/>
  <c r="BM1650" i="64" s="1"/>
  <c r="BM1599" i="64"/>
  <c r="BM1614" i="64" s="1"/>
  <c r="BM2359" i="64"/>
  <c r="BM2384" i="64" s="1"/>
  <c r="BM1506" i="64"/>
  <c r="BM1519" i="64" s="1"/>
  <c r="BM1354" i="64"/>
  <c r="BM1330" i="64"/>
  <c r="BM1345" i="64" s="1"/>
  <c r="BM2002" i="64"/>
  <c r="BM2017" i="64" s="1"/>
  <c r="BM1482" i="64"/>
  <c r="BM1497" i="64" s="1"/>
  <c r="BM813" i="64"/>
  <c r="BM764" i="64"/>
  <c r="BM789" i="64"/>
  <c r="BM740" i="64"/>
  <c r="BM755" i="64" s="1"/>
  <c r="BM1157" i="64"/>
  <c r="BM1172" i="64" s="1"/>
  <c r="BM1209" i="64"/>
  <c r="BM1222" i="64" s="1"/>
  <c r="BE1971" i="64"/>
  <c r="BE2849" i="64"/>
  <c r="BE2866" i="64" s="1"/>
  <c r="BE2823" i="64"/>
  <c r="BE2840" i="64" s="1"/>
  <c r="BE2798" i="64"/>
  <c r="BE2815" i="64" s="1"/>
  <c r="BE2772" i="64"/>
  <c r="BE2789" i="64" s="1"/>
  <c r="BE1913" i="64"/>
  <c r="BE1936" i="64" s="1"/>
  <c r="BE1891" i="64"/>
  <c r="BE1904" i="64" s="1"/>
  <c r="BE2901" i="64"/>
  <c r="BE2915" i="64" s="1"/>
  <c r="BE1945" i="64"/>
  <c r="BE1962" i="64" s="1"/>
  <c r="BE1846" i="64"/>
  <c r="BE1802" i="64"/>
  <c r="BE1837" i="64" s="1"/>
  <c r="BE2223" i="64"/>
  <c r="BE2250" i="64" s="1"/>
  <c r="BE1766" i="64"/>
  <c r="BE1793" i="64" s="1"/>
  <c r="BE2327" i="64"/>
  <c r="BE2350" i="64" s="1"/>
  <c r="BE2259" i="64"/>
  <c r="BE2282" i="64" s="1"/>
  <c r="BE2393" i="64"/>
  <c r="BE2418" i="64" s="1"/>
  <c r="BE1623" i="64"/>
  <c r="BE1650" i="64" s="1"/>
  <c r="BE1730" i="64"/>
  <c r="BE1757" i="64" s="1"/>
  <c r="BE1658" i="64"/>
  <c r="BE1685" i="64" s="1"/>
  <c r="BE1506" i="64"/>
  <c r="BE1519" i="64" s="1"/>
  <c r="BE2359" i="64"/>
  <c r="BE2384" i="64" s="1"/>
  <c r="BE1354" i="64"/>
  <c r="BE1599" i="64"/>
  <c r="BE1614" i="64" s="1"/>
  <c r="BE1482" i="64"/>
  <c r="BE1497" i="64" s="1"/>
  <c r="BE1330" i="64"/>
  <c r="BE1345" i="64" s="1"/>
  <c r="BE2002" i="64"/>
  <c r="BE2017" i="64" s="1"/>
  <c r="BE813" i="64"/>
  <c r="BE1157" i="64"/>
  <c r="BE1172" i="64" s="1"/>
  <c r="BE1209" i="64"/>
  <c r="BE1222" i="64" s="1"/>
  <c r="BE764" i="64"/>
  <c r="BE789" i="64"/>
  <c r="BE740" i="64"/>
  <c r="BE755" i="64" s="1"/>
  <c r="AW1971" i="64"/>
  <c r="AW2849" i="64"/>
  <c r="AW2866" i="64" s="1"/>
  <c r="AW2823" i="64"/>
  <c r="AW2840" i="64" s="1"/>
  <c r="AW2772" i="64"/>
  <c r="AW2789" i="64" s="1"/>
  <c r="AW2798" i="64"/>
  <c r="AW2815" i="64" s="1"/>
  <c r="AW1945" i="64"/>
  <c r="AW1962" i="64" s="1"/>
  <c r="AW1913" i="64"/>
  <c r="AW1936" i="64" s="1"/>
  <c r="AW2901" i="64"/>
  <c r="AW2915" i="64" s="1"/>
  <c r="AW1891" i="64"/>
  <c r="AW1904" i="64" s="1"/>
  <c r="AW1846" i="64"/>
  <c r="AW2223" i="64"/>
  <c r="AW2250" i="64" s="1"/>
  <c r="AW2327" i="64"/>
  <c r="AW2350" i="64" s="1"/>
  <c r="AW2259" i="64"/>
  <c r="AW2282" i="64" s="1"/>
  <c r="AW1802" i="64"/>
  <c r="AW1837" i="64" s="1"/>
  <c r="AW1766" i="64"/>
  <c r="AW1793" i="64" s="1"/>
  <c r="AW2393" i="64"/>
  <c r="AW2418" i="64" s="1"/>
  <c r="AW1730" i="64"/>
  <c r="AW1757" i="64" s="1"/>
  <c r="AW1658" i="64"/>
  <c r="AW1685" i="64" s="1"/>
  <c r="AW1623" i="64"/>
  <c r="AW1650" i="64" s="1"/>
  <c r="AW1506" i="64"/>
  <c r="AW1519" i="64" s="1"/>
  <c r="AW1599" i="64"/>
  <c r="AW1614" i="64" s="1"/>
  <c r="AW1354" i="64"/>
  <c r="AW2359" i="64"/>
  <c r="AW2384" i="64" s="1"/>
  <c r="AW1330" i="64"/>
  <c r="AW1345" i="64" s="1"/>
  <c r="AW2002" i="64"/>
  <c r="AW2017" i="64" s="1"/>
  <c r="AW813" i="64"/>
  <c r="AW1482" i="64"/>
  <c r="AW1497" i="64" s="1"/>
  <c r="AW789" i="64"/>
  <c r="AW764" i="64"/>
  <c r="AW1157" i="64"/>
  <c r="AW1172" i="64" s="1"/>
  <c r="AW1209" i="64"/>
  <c r="AW1222" i="64" s="1"/>
  <c r="AW740" i="64"/>
  <c r="AW755" i="64" s="1"/>
  <c r="AO1971" i="64"/>
  <c r="AO2849" i="64"/>
  <c r="AO2866" i="64" s="1"/>
  <c r="AO2823" i="64"/>
  <c r="AO2840" i="64" s="1"/>
  <c r="AO2772" i="64"/>
  <c r="AO2789" i="64" s="1"/>
  <c r="AO2798" i="64"/>
  <c r="AO2815" i="64" s="1"/>
  <c r="AO1913" i="64"/>
  <c r="AO1936" i="64" s="1"/>
  <c r="AO1945" i="64"/>
  <c r="AO1962" i="64" s="1"/>
  <c r="AO1891" i="64"/>
  <c r="AO1904" i="64" s="1"/>
  <c r="AO2901" i="64"/>
  <c r="AO2915" i="64" s="1"/>
  <c r="AO1846" i="64"/>
  <c r="AO2223" i="64"/>
  <c r="AO2250" i="64" s="1"/>
  <c r="AO1802" i="64"/>
  <c r="AO1837" i="64" s="1"/>
  <c r="AO1766" i="64"/>
  <c r="AO1793" i="64" s="1"/>
  <c r="AO1730" i="64"/>
  <c r="AO1757" i="64" s="1"/>
  <c r="AO1658" i="64"/>
  <c r="AO1685" i="64" s="1"/>
  <c r="AO2393" i="64"/>
  <c r="AO2418" i="64" s="1"/>
  <c r="AO2327" i="64"/>
  <c r="AO2350" i="64" s="1"/>
  <c r="AO2259" i="64"/>
  <c r="AO2282" i="64" s="1"/>
  <c r="AO1623" i="64"/>
  <c r="AO1650" i="64" s="1"/>
  <c r="AO1599" i="64"/>
  <c r="AO1614" i="64" s="1"/>
  <c r="AO1354" i="64"/>
  <c r="AO1330" i="64"/>
  <c r="AO1345" i="64" s="1"/>
  <c r="AO1482" i="64"/>
  <c r="AO1497" i="64" s="1"/>
  <c r="AO2002" i="64"/>
  <c r="AO2017" i="64" s="1"/>
  <c r="AO2359" i="64"/>
  <c r="AO2384" i="64" s="1"/>
  <c r="AO813" i="64"/>
  <c r="AO1506" i="64"/>
  <c r="AO1519" i="64" s="1"/>
  <c r="AO764" i="64"/>
  <c r="AO740" i="64"/>
  <c r="AO755" i="64" s="1"/>
  <c r="AO1157" i="64"/>
  <c r="AO1172" i="64" s="1"/>
  <c r="AO789" i="64"/>
  <c r="AG1971" i="64"/>
  <c r="AG2849" i="64"/>
  <c r="AG2866" i="64" s="1"/>
  <c r="AG2823" i="64"/>
  <c r="AG2840" i="64" s="1"/>
  <c r="AG2772" i="64"/>
  <c r="AG2789" i="64" s="1"/>
  <c r="AG1945" i="64"/>
  <c r="AG1962" i="64" s="1"/>
  <c r="AG1913" i="64"/>
  <c r="AG1936" i="64" s="1"/>
  <c r="AG2798" i="64"/>
  <c r="AG2815" i="64" s="1"/>
  <c r="AG1891" i="64"/>
  <c r="AG1904" i="64" s="1"/>
  <c r="AG2901" i="64"/>
  <c r="AG2915" i="64" s="1"/>
  <c r="AG1846" i="64"/>
  <c r="AG2223" i="64"/>
  <c r="AG2250" i="64" s="1"/>
  <c r="AG2327" i="64"/>
  <c r="AG2350" i="64" s="1"/>
  <c r="AG2259" i="64"/>
  <c r="AG2282" i="64" s="1"/>
  <c r="AG1766" i="64"/>
  <c r="AG1793" i="64" s="1"/>
  <c r="AG1802" i="64"/>
  <c r="AG1837" i="64" s="1"/>
  <c r="AG2393" i="64"/>
  <c r="AG2418" i="64" s="1"/>
  <c r="AG1623" i="64"/>
  <c r="AG1650" i="64" s="1"/>
  <c r="AG1730" i="64"/>
  <c r="AG1757" i="64" s="1"/>
  <c r="AG1658" i="64"/>
  <c r="AG1685" i="64" s="1"/>
  <c r="AG2359" i="64"/>
  <c r="AG2384" i="64" s="1"/>
  <c r="AG1599" i="64"/>
  <c r="AG1614" i="64" s="1"/>
  <c r="AG1506" i="64"/>
  <c r="AG1519" i="64" s="1"/>
  <c r="AG1354" i="64"/>
  <c r="AG1482" i="64"/>
  <c r="AG1497" i="64" s="1"/>
  <c r="AG1330" i="64"/>
  <c r="AG1345" i="64" s="1"/>
  <c r="AG2002" i="64"/>
  <c r="AG2017" i="64" s="1"/>
  <c r="AG813" i="64"/>
  <c r="AG1157" i="64"/>
  <c r="AG1172" i="64" s="1"/>
  <c r="AG764" i="64"/>
  <c r="AG1209" i="64"/>
  <c r="AG1222" i="64" s="1"/>
  <c r="AG789" i="64"/>
  <c r="AG740" i="64"/>
  <c r="AG755" i="64" s="1"/>
  <c r="Y1971" i="64"/>
  <c r="Y2849" i="64"/>
  <c r="Y2866" i="64" s="1"/>
  <c r="Y2823" i="64"/>
  <c r="Y2840" i="64" s="1"/>
  <c r="Y2798" i="64"/>
  <c r="Y2815" i="64" s="1"/>
  <c r="Y2772" i="64"/>
  <c r="Y2789" i="64" s="1"/>
  <c r="Y1945" i="64"/>
  <c r="Y1962" i="64" s="1"/>
  <c r="Y1913" i="64"/>
  <c r="Y1936" i="64" s="1"/>
  <c r="Y2901" i="64"/>
  <c r="Y2915" i="64" s="1"/>
  <c r="Y1891" i="64"/>
  <c r="Y1904" i="64" s="1"/>
  <c r="Y1846" i="64"/>
  <c r="Y2223" i="64"/>
  <c r="Y2250" i="64" s="1"/>
  <c r="Y1802" i="64"/>
  <c r="Y1837" i="64" s="1"/>
  <c r="Y2327" i="64"/>
  <c r="Y2350" i="64" s="1"/>
  <c r="Y2259" i="64"/>
  <c r="Y2282" i="64" s="1"/>
  <c r="Y1766" i="64"/>
  <c r="Y1793" i="64" s="1"/>
  <c r="Y1730" i="64"/>
  <c r="Y1757" i="64" s="1"/>
  <c r="Y2393" i="64"/>
  <c r="Y2418" i="64" s="1"/>
  <c r="Y1658" i="64"/>
  <c r="Y1685" i="64" s="1"/>
  <c r="Y1623" i="64"/>
  <c r="Y1650" i="64" s="1"/>
  <c r="Y2359" i="64"/>
  <c r="Y2384" i="64" s="1"/>
  <c r="Y1506" i="64"/>
  <c r="Y1519" i="64" s="1"/>
  <c r="Y1354" i="64"/>
  <c r="Y1330" i="64"/>
  <c r="Y1345" i="64" s="1"/>
  <c r="Y1599" i="64"/>
  <c r="Y1614" i="64" s="1"/>
  <c r="Y2002" i="64"/>
  <c r="Y2017" i="64" s="1"/>
  <c r="Y813" i="64"/>
  <c r="Y1482" i="64"/>
  <c r="Y1497" i="64" s="1"/>
  <c r="Y764" i="64"/>
  <c r="Y789" i="64"/>
  <c r="Y1157" i="64"/>
  <c r="Y1172" i="64" s="1"/>
  <c r="Y740" i="64"/>
  <c r="Y755" i="64" s="1"/>
  <c r="Y1209" i="64"/>
  <c r="Y1222" i="64" s="1"/>
  <c r="CK1976" i="64"/>
  <c r="CK2854" i="64"/>
  <c r="CK2828" i="64"/>
  <c r="CK2777" i="64"/>
  <c r="CK2794" i="64" s="1"/>
  <c r="CK1918" i="64"/>
  <c r="CK2803" i="64"/>
  <c r="CK1950" i="64"/>
  <c r="CK1967" i="64" s="1"/>
  <c r="CK2906" i="64"/>
  <c r="CK2920" i="64" s="1"/>
  <c r="CK1896" i="64"/>
  <c r="CK1909" i="64" s="1"/>
  <c r="CK2332" i="64"/>
  <c r="CK2355" i="64" s="1"/>
  <c r="CK1851" i="64"/>
  <c r="CK1886" i="64" s="1"/>
  <c r="CK1807" i="64"/>
  <c r="CK1842" i="64" s="1"/>
  <c r="CK1771" i="64"/>
  <c r="CK1798" i="64" s="1"/>
  <c r="CK1735" i="64"/>
  <c r="CK1762" i="64" s="1"/>
  <c r="CK2264" i="64"/>
  <c r="CK2287" i="64" s="1"/>
  <c r="CK2398" i="64"/>
  <c r="CK2423" i="64" s="1"/>
  <c r="CK2228" i="64"/>
  <c r="CK2255" i="64" s="1"/>
  <c r="CK1663" i="64"/>
  <c r="CK1690" i="64" s="1"/>
  <c r="CK1628" i="64"/>
  <c r="CK1655" i="64" s="1"/>
  <c r="CK1604" i="64"/>
  <c r="CK2364" i="64"/>
  <c r="CK2389" i="64" s="1"/>
  <c r="CK1511" i="64"/>
  <c r="CK1524" i="64" s="1"/>
  <c r="CK1487" i="64"/>
  <c r="CK1162" i="64"/>
  <c r="CK1335" i="64"/>
  <c r="CK1350" i="64" s="1"/>
  <c r="CK1359" i="64"/>
  <c r="CK818" i="64"/>
  <c r="CK831" i="64" s="1"/>
  <c r="CK794" i="64"/>
  <c r="CK1214" i="64"/>
  <c r="CK1227" i="64" s="1"/>
  <c r="CK2007" i="64"/>
  <c r="CK2022" i="64" s="1"/>
  <c r="CK2031" i="64"/>
  <c r="CK769" i="64"/>
  <c r="CK745" i="64"/>
  <c r="CK717" i="64"/>
  <c r="CC1976" i="64"/>
  <c r="CC2854" i="64"/>
  <c r="CC2828" i="64"/>
  <c r="CC2803" i="64"/>
  <c r="CC1950" i="64"/>
  <c r="CC1967" i="64" s="1"/>
  <c r="CC1918" i="64"/>
  <c r="CC2777" i="64"/>
  <c r="CC2794" i="64" s="1"/>
  <c r="CC2906" i="64"/>
  <c r="CC2920" i="64" s="1"/>
  <c r="CC1896" i="64"/>
  <c r="CC1909" i="64" s="1"/>
  <c r="CC2332" i="64"/>
  <c r="CC2355" i="64" s="1"/>
  <c r="CC1851" i="64"/>
  <c r="CC1886" i="64" s="1"/>
  <c r="CC1807" i="64"/>
  <c r="CC1842" i="64" s="1"/>
  <c r="CC1771" i="64"/>
  <c r="CC1798" i="64" s="1"/>
  <c r="CC2264" i="64"/>
  <c r="CC2287" i="64" s="1"/>
  <c r="CC2228" i="64"/>
  <c r="CC2255" i="64" s="1"/>
  <c r="CC1735" i="64"/>
  <c r="CC1762" i="64" s="1"/>
  <c r="CC2398" i="64"/>
  <c r="CC2423" i="64" s="1"/>
  <c r="CC1628" i="64"/>
  <c r="CC1655" i="64" s="1"/>
  <c r="CC1604" i="64"/>
  <c r="CC2364" i="64"/>
  <c r="CC2389" i="64" s="1"/>
  <c r="CC1487" i="64"/>
  <c r="CC1663" i="64"/>
  <c r="CC1690" i="64" s="1"/>
  <c r="CC1511" i="64"/>
  <c r="CC1524" i="64" s="1"/>
  <c r="CC1359" i="64"/>
  <c r="CC1335" i="64"/>
  <c r="CC1350" i="64" s="1"/>
  <c r="CC1162" i="64"/>
  <c r="CC818" i="64"/>
  <c r="CC831" i="64" s="1"/>
  <c r="CC794" i="64"/>
  <c r="CC1214" i="64"/>
  <c r="CC1227" i="64" s="1"/>
  <c r="CC769" i="64"/>
  <c r="CC2031" i="64"/>
  <c r="CC745" i="64"/>
  <c r="CC2007" i="64"/>
  <c r="CC2022" i="64" s="1"/>
  <c r="CC717" i="64"/>
  <c r="BU1976" i="64"/>
  <c r="BU2854" i="64"/>
  <c r="BU2828" i="64"/>
  <c r="BU2803" i="64"/>
  <c r="BU1918" i="64"/>
  <c r="BU2777" i="64"/>
  <c r="BU2794" i="64" s="1"/>
  <c r="BU2906" i="64"/>
  <c r="BU2920" i="64" s="1"/>
  <c r="BU1896" i="64"/>
  <c r="BU1909" i="64" s="1"/>
  <c r="BU2332" i="64"/>
  <c r="BU2355" i="64" s="1"/>
  <c r="BU1950" i="64"/>
  <c r="BU1967" i="64" s="1"/>
  <c r="BU1851" i="64"/>
  <c r="BU1886" i="64" s="1"/>
  <c r="BU1807" i="64"/>
  <c r="BU1842" i="64" s="1"/>
  <c r="BU2264" i="64"/>
  <c r="BU2287" i="64" s="1"/>
  <c r="BU2228" i="64"/>
  <c r="BU2255" i="64" s="1"/>
  <c r="BU1735" i="64"/>
  <c r="BU1762" i="64" s="1"/>
  <c r="BU2398" i="64"/>
  <c r="BU2423" i="64" s="1"/>
  <c r="BU1628" i="64"/>
  <c r="BU1655" i="64" s="1"/>
  <c r="BU1663" i="64"/>
  <c r="BU1690" i="64" s="1"/>
  <c r="BU1604" i="64"/>
  <c r="BU1771" i="64"/>
  <c r="BU1798" i="64" s="1"/>
  <c r="BU2364" i="64"/>
  <c r="BU2389" i="64" s="1"/>
  <c r="BU1487" i="64"/>
  <c r="BU1511" i="64"/>
  <c r="BU1524" i="64" s="1"/>
  <c r="BU1162" i="64"/>
  <c r="BU818" i="64"/>
  <c r="BU831" i="64" s="1"/>
  <c r="BU1359" i="64"/>
  <c r="BU794" i="64"/>
  <c r="BU1335" i="64"/>
  <c r="BU1350" i="64" s="1"/>
  <c r="BU1214" i="64"/>
  <c r="BU1227" i="64" s="1"/>
  <c r="BU2007" i="64"/>
  <c r="BU2022" i="64" s="1"/>
  <c r="BU2031" i="64"/>
  <c r="BU745" i="64"/>
  <c r="BU717" i="64"/>
  <c r="BM1976" i="64"/>
  <c r="BM2854" i="64"/>
  <c r="BM2828" i="64"/>
  <c r="BM2803" i="64"/>
  <c r="BM1950" i="64"/>
  <c r="BM1967" i="64" s="1"/>
  <c r="BM1918" i="64"/>
  <c r="BM2906" i="64"/>
  <c r="BM2920" i="64" s="1"/>
  <c r="BM1896" i="64"/>
  <c r="BM1909" i="64" s="1"/>
  <c r="BM2777" i="64"/>
  <c r="BM2794" i="64" s="1"/>
  <c r="BM2332" i="64"/>
  <c r="BM2355" i="64" s="1"/>
  <c r="BM1851" i="64"/>
  <c r="BM1886" i="64" s="1"/>
  <c r="BM1807" i="64"/>
  <c r="BM1842" i="64" s="1"/>
  <c r="BM1771" i="64"/>
  <c r="BM1798" i="64" s="1"/>
  <c r="BM1735" i="64"/>
  <c r="BM1762" i="64" s="1"/>
  <c r="BM1663" i="64"/>
  <c r="BM1690" i="64" s="1"/>
  <c r="BM2398" i="64"/>
  <c r="BM2423" i="64" s="1"/>
  <c r="BM1628" i="64"/>
  <c r="BM1655" i="64" s="1"/>
  <c r="BM2264" i="64"/>
  <c r="BM2287" i="64" s="1"/>
  <c r="BM1604" i="64"/>
  <c r="BM2228" i="64"/>
  <c r="BM2255" i="64" s="1"/>
  <c r="BM2364" i="64"/>
  <c r="BM2389" i="64" s="1"/>
  <c r="BM1487" i="64"/>
  <c r="BM1511" i="64"/>
  <c r="BM1524" i="64" s="1"/>
  <c r="BM1162" i="64"/>
  <c r="BM1359" i="64"/>
  <c r="BM818" i="64"/>
  <c r="BM831" i="64" s="1"/>
  <c r="BM1335" i="64"/>
  <c r="BM1350" i="64" s="1"/>
  <c r="BM794" i="64"/>
  <c r="BM1214" i="64"/>
  <c r="BM1227" i="64" s="1"/>
  <c r="BM2031" i="64"/>
  <c r="BM745" i="64"/>
  <c r="BM2007" i="64"/>
  <c r="BM2022" i="64" s="1"/>
  <c r="BM769" i="64"/>
  <c r="BM717" i="64"/>
  <c r="BE1976" i="64"/>
  <c r="BE2854" i="64"/>
  <c r="BE2828" i="64"/>
  <c r="BE2777" i="64"/>
  <c r="BE2794" i="64" s="1"/>
  <c r="BE1950" i="64"/>
  <c r="BE1967" i="64" s="1"/>
  <c r="BE2906" i="64"/>
  <c r="BE2920" i="64" s="1"/>
  <c r="BE2803" i="64"/>
  <c r="BE1918" i="64"/>
  <c r="BE1896" i="64"/>
  <c r="BE1909" i="64" s="1"/>
  <c r="BE2332" i="64"/>
  <c r="BE2355" i="64" s="1"/>
  <c r="BE1851" i="64"/>
  <c r="BE1886" i="64" s="1"/>
  <c r="BE1807" i="64"/>
  <c r="BE1842" i="64" s="1"/>
  <c r="BE1771" i="64"/>
  <c r="BE1798" i="64" s="1"/>
  <c r="BE2264" i="64"/>
  <c r="BE2287" i="64" s="1"/>
  <c r="BE2228" i="64"/>
  <c r="BE2255" i="64" s="1"/>
  <c r="BE1735" i="64"/>
  <c r="BE1762" i="64" s="1"/>
  <c r="BE2398" i="64"/>
  <c r="BE2423" i="64" s="1"/>
  <c r="BE1628" i="64"/>
  <c r="BE1655" i="64" s="1"/>
  <c r="BE1604" i="64"/>
  <c r="BE1663" i="64"/>
  <c r="BE1690" i="64" s="1"/>
  <c r="BE2364" i="64"/>
  <c r="BE2389" i="64" s="1"/>
  <c r="BE1511" i="64"/>
  <c r="BE1524" i="64" s="1"/>
  <c r="BE1487" i="64"/>
  <c r="BE1162" i="64"/>
  <c r="BE1335" i="64"/>
  <c r="BE1350" i="64" s="1"/>
  <c r="BE818" i="64"/>
  <c r="BE831" i="64" s="1"/>
  <c r="BE794" i="64"/>
  <c r="BE1214" i="64"/>
  <c r="BE1227" i="64" s="1"/>
  <c r="BE2007" i="64"/>
  <c r="BE2022" i="64" s="1"/>
  <c r="BE2031" i="64"/>
  <c r="BE769" i="64"/>
  <c r="BE745" i="64"/>
  <c r="BE717" i="64"/>
  <c r="AW1976" i="64"/>
  <c r="AW2854" i="64"/>
  <c r="AW2828" i="64"/>
  <c r="AW2777" i="64"/>
  <c r="AW2794" i="64" s="1"/>
  <c r="AW1950" i="64"/>
  <c r="AW1967" i="64" s="1"/>
  <c r="AW1918" i="64"/>
  <c r="AW2906" i="64"/>
  <c r="AW2920" i="64" s="1"/>
  <c r="AW2803" i="64"/>
  <c r="AW1896" i="64"/>
  <c r="AW1909" i="64" s="1"/>
  <c r="AW2332" i="64"/>
  <c r="AW2355" i="64" s="1"/>
  <c r="AW1851" i="64"/>
  <c r="AW1886" i="64" s="1"/>
  <c r="AW2264" i="64"/>
  <c r="AW2287" i="64" s="1"/>
  <c r="AW2228" i="64"/>
  <c r="AW2255" i="64" s="1"/>
  <c r="AW1735" i="64"/>
  <c r="AW1762" i="64" s="1"/>
  <c r="AW1807" i="64"/>
  <c r="AW1842" i="64" s="1"/>
  <c r="AW1771" i="64"/>
  <c r="AW1798" i="64" s="1"/>
  <c r="AW2398" i="64"/>
  <c r="AW2423" i="64" s="1"/>
  <c r="AW1663" i="64"/>
  <c r="AW1690" i="64" s="1"/>
  <c r="AW1628" i="64"/>
  <c r="AW1655" i="64" s="1"/>
  <c r="AW1604" i="64"/>
  <c r="AW2364" i="64"/>
  <c r="AW2389" i="64" s="1"/>
  <c r="AW1487" i="64"/>
  <c r="AW1511" i="64"/>
  <c r="AW1524" i="64" s="1"/>
  <c r="AW1335" i="64"/>
  <c r="AW1350" i="64" s="1"/>
  <c r="AW1162" i="64"/>
  <c r="AW818" i="64"/>
  <c r="AW831" i="64" s="1"/>
  <c r="AW1359" i="64"/>
  <c r="AW794" i="64"/>
  <c r="AW1214" i="64"/>
  <c r="AW1227" i="64" s="1"/>
  <c r="AW769" i="64"/>
  <c r="AW2031" i="64"/>
  <c r="AW745" i="64"/>
  <c r="AW2007" i="64"/>
  <c r="AW2022" i="64" s="1"/>
  <c r="AW717" i="64"/>
  <c r="AO1976" i="64"/>
  <c r="AO2854" i="64"/>
  <c r="AO2828" i="64"/>
  <c r="AO2803" i="64"/>
  <c r="AO1950" i="64"/>
  <c r="AO1967" i="64" s="1"/>
  <c r="AO1918" i="64"/>
  <c r="AO2906" i="64"/>
  <c r="AO2920" i="64" s="1"/>
  <c r="AO2777" i="64"/>
  <c r="AO2794" i="64" s="1"/>
  <c r="AO1896" i="64"/>
  <c r="AO1909" i="64" s="1"/>
  <c r="AO2332" i="64"/>
  <c r="AO2355" i="64" s="1"/>
  <c r="AO1851" i="64"/>
  <c r="AO1886" i="64" s="1"/>
  <c r="AO1807" i="64"/>
  <c r="AO1842" i="64" s="1"/>
  <c r="AO1771" i="64"/>
  <c r="AO1798" i="64" s="1"/>
  <c r="AO2264" i="64"/>
  <c r="AO2287" i="64" s="1"/>
  <c r="AO2228" i="64"/>
  <c r="AO2255" i="64" s="1"/>
  <c r="AO1735" i="64"/>
  <c r="AO1762" i="64" s="1"/>
  <c r="AO1663" i="64"/>
  <c r="AO1690" i="64" s="1"/>
  <c r="AO2398" i="64"/>
  <c r="AO2423" i="64" s="1"/>
  <c r="AO1628" i="64"/>
  <c r="AO1655" i="64" s="1"/>
  <c r="AO1604" i="64"/>
  <c r="AO2364" i="64"/>
  <c r="AO2389" i="64" s="1"/>
  <c r="AO1487" i="64"/>
  <c r="AO1511" i="64"/>
  <c r="AO1524" i="64" s="1"/>
  <c r="AO1359" i="64"/>
  <c r="AO1162" i="64"/>
  <c r="AO818" i="64"/>
  <c r="AO831" i="64" s="1"/>
  <c r="AO794" i="64"/>
  <c r="AO1335" i="64"/>
  <c r="AO1350" i="64" s="1"/>
  <c r="AO1214" i="64"/>
  <c r="AO1227" i="64" s="1"/>
  <c r="AO2007" i="64"/>
  <c r="AO2022" i="64" s="1"/>
  <c r="AO769" i="64"/>
  <c r="AO2031" i="64"/>
  <c r="AO745" i="64"/>
  <c r="AO717" i="64"/>
  <c r="AG1976" i="64"/>
  <c r="AG2854" i="64"/>
  <c r="AG2828" i="64"/>
  <c r="AG2803" i="64"/>
  <c r="AG2777" i="64"/>
  <c r="AG2794" i="64" s="1"/>
  <c r="AG1950" i="64"/>
  <c r="AG1967" i="64" s="1"/>
  <c r="AG1918" i="64"/>
  <c r="AG2906" i="64"/>
  <c r="AG2920" i="64" s="1"/>
  <c r="AG1896" i="64"/>
  <c r="AG1909" i="64" s="1"/>
  <c r="AG2332" i="64"/>
  <c r="AG2355" i="64" s="1"/>
  <c r="AG1851" i="64"/>
  <c r="AG1886" i="64" s="1"/>
  <c r="AG1807" i="64"/>
  <c r="AG1842" i="64" s="1"/>
  <c r="AG1771" i="64"/>
  <c r="AG1798" i="64" s="1"/>
  <c r="AG2264" i="64"/>
  <c r="AG2287" i="64" s="1"/>
  <c r="AG2228" i="64"/>
  <c r="AG2255" i="64" s="1"/>
  <c r="AG1735" i="64"/>
  <c r="AG1762" i="64" s="1"/>
  <c r="AG2398" i="64"/>
  <c r="AG2423" i="64" s="1"/>
  <c r="AG1628" i="64"/>
  <c r="AG1655" i="64" s="1"/>
  <c r="AG1604" i="64"/>
  <c r="AG1663" i="64"/>
  <c r="AG1690" i="64" s="1"/>
  <c r="AG2364" i="64"/>
  <c r="AG2389" i="64" s="1"/>
  <c r="AG1487" i="64"/>
  <c r="AG1511" i="64"/>
  <c r="AG1524" i="64" s="1"/>
  <c r="AG1162" i="64"/>
  <c r="AG818" i="64"/>
  <c r="AG831" i="64" s="1"/>
  <c r="AG1335" i="64"/>
  <c r="AG1350" i="64" s="1"/>
  <c r="AG794" i="64"/>
  <c r="AG1359" i="64"/>
  <c r="AG1214" i="64"/>
  <c r="AG1227" i="64" s="1"/>
  <c r="AG769" i="64"/>
  <c r="AG2031" i="64"/>
  <c r="AG745" i="64"/>
  <c r="AG2007" i="64"/>
  <c r="AG2022" i="64" s="1"/>
  <c r="AG717" i="64"/>
  <c r="Y1976" i="64"/>
  <c r="Y2854" i="64"/>
  <c r="Y2828" i="64"/>
  <c r="Y2803" i="64"/>
  <c r="Y2777" i="64"/>
  <c r="Y2794" i="64" s="1"/>
  <c r="Y1918" i="64"/>
  <c r="Y1950" i="64"/>
  <c r="Y1967" i="64" s="1"/>
  <c r="Y2906" i="64"/>
  <c r="Y2920" i="64" s="1"/>
  <c r="Y1896" i="64"/>
  <c r="Y1909" i="64" s="1"/>
  <c r="Y2332" i="64"/>
  <c r="Y2355" i="64" s="1"/>
  <c r="Y1851" i="64"/>
  <c r="Y1886" i="64" s="1"/>
  <c r="Y1807" i="64"/>
  <c r="Y1842" i="64" s="1"/>
  <c r="Y1771" i="64"/>
  <c r="Y1798" i="64" s="1"/>
  <c r="Y1735" i="64"/>
  <c r="Y1762" i="64" s="1"/>
  <c r="Y2398" i="64"/>
  <c r="Y2423" i="64" s="1"/>
  <c r="Y1663" i="64"/>
  <c r="Y1690" i="64" s="1"/>
  <c r="Y2264" i="64"/>
  <c r="Y2287" i="64" s="1"/>
  <c r="Y1628" i="64"/>
  <c r="Y1655" i="64" s="1"/>
  <c r="Y2228" i="64"/>
  <c r="Y2255" i="64" s="1"/>
  <c r="Y1604" i="64"/>
  <c r="Y2364" i="64"/>
  <c r="Y2389" i="64" s="1"/>
  <c r="Y1511" i="64"/>
  <c r="Y1524" i="64" s="1"/>
  <c r="Y1487" i="64"/>
  <c r="Y1162" i="64"/>
  <c r="Y1335" i="64"/>
  <c r="Y1350" i="64" s="1"/>
  <c r="Y1359" i="64"/>
  <c r="Y818" i="64"/>
  <c r="Y831" i="64" s="1"/>
  <c r="Y794" i="64"/>
  <c r="Y1214" i="64"/>
  <c r="Y1227" i="64" s="1"/>
  <c r="Y2007" i="64"/>
  <c r="Y2022" i="64" s="1"/>
  <c r="Y769" i="64"/>
  <c r="Y2031" i="64"/>
  <c r="Y745" i="64"/>
  <c r="Y717" i="64"/>
  <c r="CD1975" i="64"/>
  <c r="CD2853" i="64"/>
  <c r="CD2827" i="64"/>
  <c r="CD2802" i="64"/>
  <c r="CD2776" i="64"/>
  <c r="CD1949" i="64"/>
  <c r="CD1917" i="64"/>
  <c r="CD1895" i="64"/>
  <c r="CD2905" i="64"/>
  <c r="CD2331" i="64"/>
  <c r="CD1850" i="64"/>
  <c r="CD1806" i="64"/>
  <c r="CD1770" i="64"/>
  <c r="CD2263" i="64"/>
  <c r="CD2227" i="64"/>
  <c r="CD1734" i="64"/>
  <c r="CD2397" i="64"/>
  <c r="CD1627" i="64"/>
  <c r="CD1662" i="64"/>
  <c r="CD1603" i="64"/>
  <c r="CD2363" i="64"/>
  <c r="CD1486" i="64"/>
  <c r="CD1501" i="64" s="1"/>
  <c r="CD1510" i="64"/>
  <c r="CD1358" i="64"/>
  <c r="CD1477" i="64" s="1"/>
  <c r="CD2006" i="64"/>
  <c r="CD817" i="64"/>
  <c r="CD830" i="64" s="1"/>
  <c r="CD793" i="64"/>
  <c r="CD1213" i="64"/>
  <c r="CD1161" i="64"/>
  <c r="CD2030" i="64"/>
  <c r="CD744" i="64"/>
  <c r="CD716" i="64"/>
  <c r="CD610" i="64"/>
  <c r="BV1975" i="64"/>
  <c r="BV2853" i="64"/>
  <c r="BV2827" i="64"/>
  <c r="BV2802" i="64"/>
  <c r="BV2776" i="64"/>
  <c r="BV1949" i="64"/>
  <c r="BV1917" i="64"/>
  <c r="BV1895" i="64"/>
  <c r="BV2905" i="64"/>
  <c r="BV2331" i="64"/>
  <c r="BV1850" i="64"/>
  <c r="BV1770" i="64"/>
  <c r="BV1806" i="64"/>
  <c r="BV2263" i="64"/>
  <c r="BV1734" i="64"/>
  <c r="BV2227" i="64"/>
  <c r="BV1662" i="64"/>
  <c r="BV2397" i="64"/>
  <c r="BV1627" i="64"/>
  <c r="BV1603" i="64"/>
  <c r="BV2363" i="64"/>
  <c r="BV1486" i="64"/>
  <c r="BV1501" i="64" s="1"/>
  <c r="BV1510" i="64"/>
  <c r="BV1358" i="64"/>
  <c r="BV1477" i="64" s="1"/>
  <c r="BV2006" i="64"/>
  <c r="BV817" i="64"/>
  <c r="BV830" i="64" s="1"/>
  <c r="BV793" i="64"/>
  <c r="BV1213" i="64"/>
  <c r="BV2030" i="64"/>
  <c r="BV744" i="64"/>
  <c r="BV1161" i="64"/>
  <c r="BV716" i="64"/>
  <c r="BV610" i="64"/>
  <c r="BN1975" i="64"/>
  <c r="BN2853" i="64"/>
  <c r="BN2827" i="64"/>
  <c r="BN2802" i="64"/>
  <c r="BN2776" i="64"/>
  <c r="BN1949" i="64"/>
  <c r="BN1917" i="64"/>
  <c r="BN1895" i="64"/>
  <c r="BN2905" i="64"/>
  <c r="BN2331" i="64"/>
  <c r="BN1850" i="64"/>
  <c r="BN1770" i="64"/>
  <c r="BN2263" i="64"/>
  <c r="BN2227" i="64"/>
  <c r="BN1734" i="64"/>
  <c r="BN1806" i="64"/>
  <c r="BN1627" i="64"/>
  <c r="BN1603" i="64"/>
  <c r="BN1662" i="64"/>
  <c r="BN2363" i="64"/>
  <c r="BN1486" i="64"/>
  <c r="BN1501" i="64" s="1"/>
  <c r="BN1358" i="64"/>
  <c r="BN1477" i="64" s="1"/>
  <c r="BN2397" i="64"/>
  <c r="BN2006" i="64"/>
  <c r="BN817" i="64"/>
  <c r="BN830" i="64" s="1"/>
  <c r="BN1510" i="64"/>
  <c r="BN793" i="64"/>
  <c r="BN1213" i="64"/>
  <c r="BN2030" i="64"/>
  <c r="BN744" i="64"/>
  <c r="BN716" i="64"/>
  <c r="BN1161" i="64"/>
  <c r="BN610" i="64"/>
  <c r="BF1975" i="64"/>
  <c r="BF2853" i="64"/>
  <c r="BF2827" i="64"/>
  <c r="BF2802" i="64"/>
  <c r="BF2776" i="64"/>
  <c r="BF1917" i="64"/>
  <c r="BF1949" i="64"/>
  <c r="BF1895" i="64"/>
  <c r="BF2905" i="64"/>
  <c r="BF2331" i="64"/>
  <c r="BF1850" i="64"/>
  <c r="BF1806" i="64"/>
  <c r="BF1770" i="64"/>
  <c r="BF2263" i="64"/>
  <c r="BF1734" i="64"/>
  <c r="BF2227" i="64"/>
  <c r="BF1662" i="64"/>
  <c r="BF1627" i="64"/>
  <c r="BF1603" i="64"/>
  <c r="BF2363" i="64"/>
  <c r="BF1486" i="64"/>
  <c r="BF1501" i="64" s="1"/>
  <c r="BF1358" i="64"/>
  <c r="BF1477" i="64" s="1"/>
  <c r="BF1510" i="64"/>
  <c r="BF2006" i="64"/>
  <c r="BF2397" i="64"/>
  <c r="BF817" i="64"/>
  <c r="BF830" i="64" s="1"/>
  <c r="BF793" i="64"/>
  <c r="BF1213" i="64"/>
  <c r="BF2030" i="64"/>
  <c r="BF1161" i="64"/>
  <c r="BF744" i="64"/>
  <c r="BF716" i="64"/>
  <c r="BF610" i="64"/>
  <c r="AX1975" i="64"/>
  <c r="AX2853" i="64"/>
  <c r="AX2827" i="64"/>
  <c r="AX2802" i="64"/>
  <c r="AX2776" i="64"/>
  <c r="AX1949" i="64"/>
  <c r="AX1917" i="64"/>
  <c r="AX1895" i="64"/>
  <c r="AX2905" i="64"/>
  <c r="AX2331" i="64"/>
  <c r="AX1770" i="64"/>
  <c r="AX1850" i="64"/>
  <c r="AX2263" i="64"/>
  <c r="AX2227" i="64"/>
  <c r="AX1734" i="64"/>
  <c r="AX1806" i="64"/>
  <c r="AX1627" i="64"/>
  <c r="AX1603" i="64"/>
  <c r="AX2363" i="64"/>
  <c r="AX1486" i="64"/>
  <c r="AX1501" i="64" s="1"/>
  <c r="AX2397" i="64"/>
  <c r="AX1510" i="64"/>
  <c r="AX1358" i="64"/>
  <c r="AX1477" i="64" s="1"/>
  <c r="AX1662" i="64"/>
  <c r="AX2006" i="64"/>
  <c r="AX817" i="64"/>
  <c r="AX830" i="64" s="1"/>
  <c r="AX793" i="64"/>
  <c r="AX1213" i="64"/>
  <c r="AX2030" i="64"/>
  <c r="AX744" i="64"/>
  <c r="AX1161" i="64"/>
  <c r="AX716" i="64"/>
  <c r="AX610" i="64"/>
  <c r="AP1975" i="64"/>
  <c r="AP2853" i="64"/>
  <c r="AP2827" i="64"/>
  <c r="AP2802" i="64"/>
  <c r="AP2776" i="64"/>
  <c r="AP1917" i="64"/>
  <c r="AP1949" i="64"/>
  <c r="AP1895" i="64"/>
  <c r="AP2905" i="64"/>
  <c r="AP1850" i="64"/>
  <c r="AP1806" i="64"/>
  <c r="AP2331" i="64"/>
  <c r="AP1770" i="64"/>
  <c r="AP2263" i="64"/>
  <c r="AP2227" i="64"/>
  <c r="AP1734" i="64"/>
  <c r="AP1627" i="64"/>
  <c r="AP1603" i="64"/>
  <c r="AP1662" i="64"/>
  <c r="AP2363" i="64"/>
  <c r="AP1486" i="64"/>
  <c r="AP1501" i="64" s="1"/>
  <c r="AP1510" i="64"/>
  <c r="AP1358" i="64"/>
  <c r="AP1477" i="64" s="1"/>
  <c r="AP2397" i="64"/>
  <c r="AP2006" i="64"/>
  <c r="AP817" i="64"/>
  <c r="AP830" i="64" s="1"/>
  <c r="AP793" i="64"/>
  <c r="AP1213" i="64"/>
  <c r="AP2030" i="64"/>
  <c r="AP744" i="64"/>
  <c r="AP716" i="64"/>
  <c r="AP610" i="64"/>
  <c r="AH1975" i="64"/>
  <c r="AH2853" i="64"/>
  <c r="AH2827" i="64"/>
  <c r="AH2802" i="64"/>
  <c r="AH2776" i="64"/>
  <c r="AH1949" i="64"/>
  <c r="AH1917" i="64"/>
  <c r="AH1895" i="64"/>
  <c r="AH2905" i="64"/>
  <c r="AH1850" i="64"/>
  <c r="AH1806" i="64"/>
  <c r="AH2331" i="64"/>
  <c r="AH1770" i="64"/>
  <c r="AH2263" i="64"/>
  <c r="AH1734" i="64"/>
  <c r="AH1662" i="64"/>
  <c r="AH1627" i="64"/>
  <c r="AH1603" i="64"/>
  <c r="AH2227" i="64"/>
  <c r="AH2363" i="64"/>
  <c r="AH2397" i="64"/>
  <c r="AH1486" i="64"/>
  <c r="AH1501" i="64" s="1"/>
  <c r="AH1358" i="64"/>
  <c r="AH1477" i="64" s="1"/>
  <c r="AH2006" i="64"/>
  <c r="AH1510" i="64"/>
  <c r="AH817" i="64"/>
  <c r="AH830" i="64" s="1"/>
  <c r="AH793" i="64"/>
  <c r="AH1213" i="64"/>
  <c r="AH2030" i="64"/>
  <c r="AH1161" i="64"/>
  <c r="AH744" i="64"/>
  <c r="AH716" i="64"/>
  <c r="AH610" i="64"/>
  <c r="Z1975" i="64"/>
  <c r="Z2853" i="64"/>
  <c r="Z2827" i="64"/>
  <c r="Z2802" i="64"/>
  <c r="Z2776" i="64"/>
  <c r="Z1949" i="64"/>
  <c r="Z1895" i="64"/>
  <c r="Z1917" i="64"/>
  <c r="Z2905" i="64"/>
  <c r="Z1806" i="64"/>
  <c r="Z2331" i="64"/>
  <c r="Z1770" i="64"/>
  <c r="Z1850" i="64"/>
  <c r="Z2263" i="64"/>
  <c r="Z2227" i="64"/>
  <c r="Z1734" i="64"/>
  <c r="Z1627" i="64"/>
  <c r="Z1603" i="64"/>
  <c r="Z2363" i="64"/>
  <c r="Z1662" i="64"/>
  <c r="Z1486" i="64"/>
  <c r="Z1501" i="64" s="1"/>
  <c r="Z2397" i="64"/>
  <c r="Z1358" i="64"/>
  <c r="Z1477" i="64" s="1"/>
  <c r="Z1510" i="64"/>
  <c r="Z2006" i="64"/>
  <c r="Z817" i="64"/>
  <c r="Z830" i="64" s="1"/>
  <c r="Z793" i="64"/>
  <c r="Z1213" i="64"/>
  <c r="Z2030" i="64"/>
  <c r="Z744" i="64"/>
  <c r="Z1161" i="64"/>
  <c r="Z716" i="64"/>
  <c r="Z610" i="64"/>
  <c r="CE1972" i="64"/>
  <c r="CE1994" i="64" s="1"/>
  <c r="CE2850" i="64"/>
  <c r="CE2867" i="64" s="1"/>
  <c r="CE2824" i="64"/>
  <c r="CE2841" i="64" s="1"/>
  <c r="CE2773" i="64"/>
  <c r="CE2790" i="64" s="1"/>
  <c r="CE1946" i="64"/>
  <c r="CE1963" i="64" s="1"/>
  <c r="CE2799" i="64"/>
  <c r="CE2816" i="64" s="1"/>
  <c r="CE1914" i="64"/>
  <c r="CE1937" i="64" s="1"/>
  <c r="CE1892" i="64"/>
  <c r="CE1905" i="64" s="1"/>
  <c r="CE2902" i="64"/>
  <c r="CE2916" i="64" s="1"/>
  <c r="CE1803" i="64"/>
  <c r="CE1838" i="64" s="1"/>
  <c r="CE2328" i="64"/>
  <c r="CE2351" i="64" s="1"/>
  <c r="CE1847" i="64"/>
  <c r="CE1882" i="64" s="1"/>
  <c r="CE2260" i="64"/>
  <c r="CE2283" i="64" s="1"/>
  <c r="CE1767" i="64"/>
  <c r="CE1794" i="64" s="1"/>
  <c r="CE1731" i="64"/>
  <c r="CE1758" i="64" s="1"/>
  <c r="CE2224" i="64"/>
  <c r="CE2251" i="64" s="1"/>
  <c r="CE1659" i="64"/>
  <c r="CE1686" i="64" s="1"/>
  <c r="CE1624" i="64"/>
  <c r="CE1651" i="64" s="1"/>
  <c r="CE1600" i="64"/>
  <c r="CE2360" i="64"/>
  <c r="CE2385" i="64" s="1"/>
  <c r="CE1483" i="64"/>
  <c r="CE1498" i="64" s="1"/>
  <c r="CE2394" i="64"/>
  <c r="CE2419" i="64" s="1"/>
  <c r="CE1507" i="64"/>
  <c r="CE1520" i="64" s="1"/>
  <c r="CE1355" i="64"/>
  <c r="CE2003" i="64"/>
  <c r="CE2018" i="64" s="1"/>
  <c r="CE814" i="64"/>
  <c r="CE827" i="64" s="1"/>
  <c r="CE790" i="64"/>
  <c r="CE1210" i="64"/>
  <c r="CE1223" i="64" s="1"/>
  <c r="CE741" i="64"/>
  <c r="CE1158" i="64"/>
  <c r="CE1173" i="64" s="1"/>
  <c r="CE713" i="64"/>
  <c r="CE607" i="64"/>
  <c r="CE630" i="64" s="1"/>
  <c r="BW1972" i="64"/>
  <c r="BW1994" i="64" s="1"/>
  <c r="BW2850" i="64"/>
  <c r="BW2867" i="64" s="1"/>
  <c r="BW2824" i="64"/>
  <c r="BW2841" i="64" s="1"/>
  <c r="BW2773" i="64"/>
  <c r="BW2790" i="64" s="1"/>
  <c r="BW2799" i="64"/>
  <c r="BW2816" i="64" s="1"/>
  <c r="BW1946" i="64"/>
  <c r="BW1963" i="64" s="1"/>
  <c r="BW1914" i="64"/>
  <c r="BW1937" i="64" s="1"/>
  <c r="BW1892" i="64"/>
  <c r="BW1905" i="64" s="1"/>
  <c r="BW2902" i="64"/>
  <c r="BW2916" i="64" s="1"/>
  <c r="BW1847" i="64"/>
  <c r="BW1882" i="64" s="1"/>
  <c r="BW2328" i="64"/>
  <c r="BW2351" i="64" s="1"/>
  <c r="BW2260" i="64"/>
  <c r="BW2283" i="64" s="1"/>
  <c r="BW1767" i="64"/>
  <c r="BW1794" i="64" s="1"/>
  <c r="BW2224" i="64"/>
  <c r="BW2251" i="64" s="1"/>
  <c r="BW1731" i="64"/>
  <c r="BW1758" i="64" s="1"/>
  <c r="BW1624" i="64"/>
  <c r="BW1651" i="64" s="1"/>
  <c r="BW1600" i="64"/>
  <c r="BW1803" i="64"/>
  <c r="BW1838" i="64" s="1"/>
  <c r="BW1659" i="64"/>
  <c r="BW1686" i="64" s="1"/>
  <c r="BW2360" i="64"/>
  <c r="BW2385" i="64" s="1"/>
  <c r="BW1483" i="64"/>
  <c r="BW1498" i="64" s="1"/>
  <c r="BW1355" i="64"/>
  <c r="BW2394" i="64"/>
  <c r="BW2419" i="64" s="1"/>
  <c r="BW1507" i="64"/>
  <c r="BW1520" i="64" s="1"/>
  <c r="BW2003" i="64"/>
  <c r="BW2018" i="64" s="1"/>
  <c r="BW814" i="64"/>
  <c r="BW827" i="64" s="1"/>
  <c r="BW790" i="64"/>
  <c r="BW1210" i="64"/>
  <c r="BW1223" i="64" s="1"/>
  <c r="BW1331" i="64"/>
  <c r="BW1346" i="64" s="1"/>
  <c r="BW741" i="64"/>
  <c r="BW713" i="64"/>
  <c r="BW1158" i="64"/>
  <c r="BW1173" i="64" s="1"/>
  <c r="BW607" i="64"/>
  <c r="BW630" i="64" s="1"/>
  <c r="BO1972" i="64"/>
  <c r="BO1994" i="64" s="1"/>
  <c r="BO2850" i="64"/>
  <c r="BO2867" i="64" s="1"/>
  <c r="BO2824" i="64"/>
  <c r="BO2841" i="64" s="1"/>
  <c r="BO2773" i="64"/>
  <c r="BO2790" i="64" s="1"/>
  <c r="BO2799" i="64"/>
  <c r="BO2816" i="64" s="1"/>
  <c r="BO1946" i="64"/>
  <c r="BO1963" i="64" s="1"/>
  <c r="BO1914" i="64"/>
  <c r="BO1937" i="64" s="1"/>
  <c r="BO1892" i="64"/>
  <c r="BO1905" i="64" s="1"/>
  <c r="BO1847" i="64"/>
  <c r="BO1882" i="64" s="1"/>
  <c r="BO2328" i="64"/>
  <c r="BO2351" i="64" s="1"/>
  <c r="BO1803" i="64"/>
  <c r="BO1838" i="64" s="1"/>
  <c r="BO2260" i="64"/>
  <c r="BO2283" i="64" s="1"/>
  <c r="BO1767" i="64"/>
  <c r="BO1794" i="64" s="1"/>
  <c r="BO1731" i="64"/>
  <c r="BO1758" i="64" s="1"/>
  <c r="BO2902" i="64"/>
  <c r="BO2916" i="64" s="1"/>
  <c r="BO1659" i="64"/>
  <c r="BO1686" i="64" s="1"/>
  <c r="BO1624" i="64"/>
  <c r="BO1651" i="64" s="1"/>
  <c r="BO1600" i="64"/>
  <c r="BO2224" i="64"/>
  <c r="BO2251" i="64" s="1"/>
  <c r="BO2360" i="64"/>
  <c r="BO2385" i="64" s="1"/>
  <c r="BO1483" i="64"/>
  <c r="BO1498" i="64" s="1"/>
  <c r="BO1355" i="64"/>
  <c r="BO1507" i="64"/>
  <c r="BO1520" i="64" s="1"/>
  <c r="BO2003" i="64"/>
  <c r="BO2018" i="64" s="1"/>
  <c r="BO814" i="64"/>
  <c r="BO827" i="64" s="1"/>
  <c r="BO790" i="64"/>
  <c r="BO1210" i="64"/>
  <c r="BO1223" i="64" s="1"/>
  <c r="BO2394" i="64"/>
  <c r="BO2419" i="64" s="1"/>
  <c r="BO1331" i="64"/>
  <c r="BO1346" i="64" s="1"/>
  <c r="BO1158" i="64"/>
  <c r="BO1173" i="64" s="1"/>
  <c r="BO741" i="64"/>
  <c r="BO713" i="64"/>
  <c r="BO607" i="64"/>
  <c r="BO630" i="64" s="1"/>
  <c r="BG1972" i="64"/>
  <c r="BG1994" i="64" s="1"/>
  <c r="BG2850" i="64"/>
  <c r="BG2867" i="64" s="1"/>
  <c r="BG2824" i="64"/>
  <c r="BG2841" i="64" s="1"/>
  <c r="BG2799" i="64"/>
  <c r="BG2816" i="64" s="1"/>
  <c r="BG2773" i="64"/>
  <c r="BG2790" i="64" s="1"/>
  <c r="BG1914" i="64"/>
  <c r="BG1937" i="64" s="1"/>
  <c r="BG1946" i="64"/>
  <c r="BG1963" i="64" s="1"/>
  <c r="BG1892" i="64"/>
  <c r="BG1905" i="64" s="1"/>
  <c r="BG2902" i="64"/>
  <c r="BG2916" i="64" s="1"/>
  <c r="BG2328" i="64"/>
  <c r="BG2351" i="64" s="1"/>
  <c r="BG1847" i="64"/>
  <c r="BG1882" i="64" s="1"/>
  <c r="BG2260" i="64"/>
  <c r="BG2283" i="64" s="1"/>
  <c r="BG1767" i="64"/>
  <c r="BG1794" i="64" s="1"/>
  <c r="BG1803" i="64"/>
  <c r="BG1838" i="64" s="1"/>
  <c r="BG2224" i="64"/>
  <c r="BG2251" i="64" s="1"/>
  <c r="BG1731" i="64"/>
  <c r="BG1758" i="64" s="1"/>
  <c r="BG1624" i="64"/>
  <c r="BG1651" i="64" s="1"/>
  <c r="BG1600" i="64"/>
  <c r="BG2360" i="64"/>
  <c r="BG2385" i="64" s="1"/>
  <c r="BG1483" i="64"/>
  <c r="BG1498" i="64" s="1"/>
  <c r="BG1659" i="64"/>
  <c r="BG1686" i="64" s="1"/>
  <c r="BG2394" i="64"/>
  <c r="BG2419" i="64" s="1"/>
  <c r="BG1507" i="64"/>
  <c r="BG1520" i="64" s="1"/>
  <c r="BG2003" i="64"/>
  <c r="BG2018" i="64" s="1"/>
  <c r="BG1355" i="64"/>
  <c r="BG814" i="64"/>
  <c r="BG827" i="64" s="1"/>
  <c r="BG790" i="64"/>
  <c r="BG1210" i="64"/>
  <c r="BG1223" i="64" s="1"/>
  <c r="BG1331" i="64"/>
  <c r="BG1346" i="64" s="1"/>
  <c r="BG741" i="64"/>
  <c r="BG1158" i="64"/>
  <c r="BG1173" i="64" s="1"/>
  <c r="BG713" i="64"/>
  <c r="BG607" i="64"/>
  <c r="BG630" i="64" s="1"/>
  <c r="AY1972" i="64"/>
  <c r="AY1994" i="64" s="1"/>
  <c r="AY2850" i="64"/>
  <c r="AY2867" i="64" s="1"/>
  <c r="AY2824" i="64"/>
  <c r="AY2841" i="64" s="1"/>
  <c r="AY2773" i="64"/>
  <c r="AY2790" i="64" s="1"/>
  <c r="AY2799" i="64"/>
  <c r="AY2816" i="64" s="1"/>
  <c r="AY1914" i="64"/>
  <c r="AY1937" i="64" s="1"/>
  <c r="AY1946" i="64"/>
  <c r="AY1963" i="64" s="1"/>
  <c r="AY1892" i="64"/>
  <c r="AY1905" i="64" s="1"/>
  <c r="AY2328" i="64"/>
  <c r="AY2351" i="64" s="1"/>
  <c r="AY2902" i="64"/>
  <c r="AY2916" i="64" s="1"/>
  <c r="AY1803" i="64"/>
  <c r="AY1838" i="64" s="1"/>
  <c r="AY2260" i="64"/>
  <c r="AY2283" i="64" s="1"/>
  <c r="AY2224" i="64"/>
  <c r="AY2251" i="64" s="1"/>
  <c r="AY1767" i="64"/>
  <c r="AY1794" i="64" s="1"/>
  <c r="AY1847" i="64"/>
  <c r="AY1882" i="64" s="1"/>
  <c r="AY1731" i="64"/>
  <c r="AY1758" i="64" s="1"/>
  <c r="AY1624" i="64"/>
  <c r="AY1651" i="64" s="1"/>
  <c r="AY1600" i="64"/>
  <c r="AY1659" i="64"/>
  <c r="AY1686" i="64" s="1"/>
  <c r="AY2360" i="64"/>
  <c r="AY2385" i="64" s="1"/>
  <c r="AY1483" i="64"/>
  <c r="AY1498" i="64" s="1"/>
  <c r="AY1507" i="64"/>
  <c r="AY1520" i="64" s="1"/>
  <c r="AY2394" i="64"/>
  <c r="AY2419" i="64" s="1"/>
  <c r="AY1355" i="64"/>
  <c r="AY2003" i="64"/>
  <c r="AY2018" i="64" s="1"/>
  <c r="AY790" i="64"/>
  <c r="AY1210" i="64"/>
  <c r="AY1223" i="64" s="1"/>
  <c r="AY741" i="64"/>
  <c r="AY1331" i="64"/>
  <c r="AY1346" i="64" s="1"/>
  <c r="AY814" i="64"/>
  <c r="AY827" i="64" s="1"/>
  <c r="AY713" i="64"/>
  <c r="AY607" i="64"/>
  <c r="AY630" i="64" s="1"/>
  <c r="AQ1972" i="64"/>
  <c r="AQ1994" i="64" s="1"/>
  <c r="AQ2850" i="64"/>
  <c r="AQ2867" i="64" s="1"/>
  <c r="AQ2824" i="64"/>
  <c r="AQ2841" i="64" s="1"/>
  <c r="AQ2773" i="64"/>
  <c r="AQ2790" i="64" s="1"/>
  <c r="AQ2799" i="64"/>
  <c r="AQ2816" i="64" s="1"/>
  <c r="AQ1914" i="64"/>
  <c r="AQ1937" i="64" s="1"/>
  <c r="AQ1946" i="64"/>
  <c r="AQ1963" i="64" s="1"/>
  <c r="AQ1892" i="64"/>
  <c r="AQ1905" i="64" s="1"/>
  <c r="AQ1847" i="64"/>
  <c r="AQ1882" i="64" s="1"/>
  <c r="AQ2902" i="64"/>
  <c r="AQ2916" i="64" s="1"/>
  <c r="AQ1803" i="64"/>
  <c r="AQ1838" i="64" s="1"/>
  <c r="AQ2328" i="64"/>
  <c r="AQ2351" i="64" s="1"/>
  <c r="AQ2260" i="64"/>
  <c r="AQ2283" i="64" s="1"/>
  <c r="AQ1767" i="64"/>
  <c r="AQ1794" i="64" s="1"/>
  <c r="AQ1731" i="64"/>
  <c r="AQ1758" i="64" s="1"/>
  <c r="AQ2224" i="64"/>
  <c r="AQ2251" i="64" s="1"/>
  <c r="AQ1659" i="64"/>
  <c r="AQ1686" i="64" s="1"/>
  <c r="AQ1624" i="64"/>
  <c r="AQ1651" i="64" s="1"/>
  <c r="AQ1600" i="64"/>
  <c r="AQ2360" i="64"/>
  <c r="AQ2385" i="64" s="1"/>
  <c r="AQ2394" i="64"/>
  <c r="AQ2419" i="64" s="1"/>
  <c r="AQ1483" i="64"/>
  <c r="AQ1498" i="64" s="1"/>
  <c r="AQ2003" i="64"/>
  <c r="AQ2018" i="64" s="1"/>
  <c r="AQ790" i="64"/>
  <c r="AQ1210" i="64"/>
  <c r="AQ1223" i="64" s="1"/>
  <c r="AQ1355" i="64"/>
  <c r="AQ1158" i="64"/>
  <c r="AQ1173" i="64" s="1"/>
  <c r="AQ741" i="64"/>
  <c r="AQ1331" i="64"/>
  <c r="AQ1346" i="64" s="1"/>
  <c r="AQ814" i="64"/>
  <c r="AQ827" i="64" s="1"/>
  <c r="AQ713" i="64"/>
  <c r="AQ607" i="64"/>
  <c r="AQ630" i="64" s="1"/>
  <c r="AI1972" i="64"/>
  <c r="AI1994" i="64" s="1"/>
  <c r="AI2850" i="64"/>
  <c r="AI2867" i="64" s="1"/>
  <c r="AI2824" i="64"/>
  <c r="AI2841" i="64" s="1"/>
  <c r="AI2773" i="64"/>
  <c r="AI2790" i="64" s="1"/>
  <c r="AI2799" i="64"/>
  <c r="AI2816" i="64" s="1"/>
  <c r="AI1946" i="64"/>
  <c r="AI1963" i="64" s="1"/>
  <c r="AI1914" i="64"/>
  <c r="AI1937" i="64" s="1"/>
  <c r="AI1892" i="64"/>
  <c r="AI1905" i="64" s="1"/>
  <c r="AI1847" i="64"/>
  <c r="AI1882" i="64" s="1"/>
  <c r="AI2902" i="64"/>
  <c r="AI2916" i="64" s="1"/>
  <c r="AI2328" i="64"/>
  <c r="AI2351" i="64" s="1"/>
  <c r="AI1803" i="64"/>
  <c r="AI1838" i="64" s="1"/>
  <c r="AI2260" i="64"/>
  <c r="AI2283" i="64" s="1"/>
  <c r="AI1767" i="64"/>
  <c r="AI1794" i="64" s="1"/>
  <c r="AI2224" i="64"/>
  <c r="AI2251" i="64" s="1"/>
  <c r="AI1731" i="64"/>
  <c r="AI1758" i="64" s="1"/>
  <c r="AI1624" i="64"/>
  <c r="AI1651" i="64" s="1"/>
  <c r="AI1600" i="64"/>
  <c r="AI2360" i="64"/>
  <c r="AI2385" i="64" s="1"/>
  <c r="AI1659" i="64"/>
  <c r="AI1686" i="64" s="1"/>
  <c r="AI1483" i="64"/>
  <c r="AI1498" i="64" s="1"/>
  <c r="AI2394" i="64"/>
  <c r="AI2419" i="64" s="1"/>
  <c r="AI1507" i="64"/>
  <c r="AI1520" i="64" s="1"/>
  <c r="AI2003" i="64"/>
  <c r="AI2018" i="64" s="1"/>
  <c r="AI1355" i="64"/>
  <c r="AI790" i="64"/>
  <c r="AI1210" i="64"/>
  <c r="AI1223" i="64" s="1"/>
  <c r="AI741" i="64"/>
  <c r="AI1331" i="64"/>
  <c r="AI1346" i="64" s="1"/>
  <c r="AI1158" i="64"/>
  <c r="AI1173" i="64" s="1"/>
  <c r="AI713" i="64"/>
  <c r="AI607" i="64"/>
  <c r="AI630" i="64" s="1"/>
  <c r="AA1972" i="64"/>
  <c r="AA1994" i="64" s="1"/>
  <c r="AA2850" i="64"/>
  <c r="AA2867" i="64" s="1"/>
  <c r="AA2824" i="64"/>
  <c r="AA2841" i="64" s="1"/>
  <c r="AA2799" i="64"/>
  <c r="AA2816" i="64" s="1"/>
  <c r="AA2773" i="64"/>
  <c r="AA2790" i="64" s="1"/>
  <c r="AA1946" i="64"/>
  <c r="AA1914" i="64"/>
  <c r="AA1937" i="64" s="1"/>
  <c r="AA1892" i="64"/>
  <c r="AA1905" i="64" s="1"/>
  <c r="AA2902" i="64"/>
  <c r="AA2916" i="64" s="1"/>
  <c r="AA1847" i="64"/>
  <c r="AA1882" i="64" s="1"/>
  <c r="AA1803" i="64"/>
  <c r="AA1838" i="64" s="1"/>
  <c r="AA2328" i="64"/>
  <c r="AA2351" i="64" s="1"/>
  <c r="AA2260" i="64"/>
  <c r="AA2283" i="64" s="1"/>
  <c r="AA2224" i="64"/>
  <c r="AA2251" i="64" s="1"/>
  <c r="AA1767" i="64"/>
  <c r="AA1794" i="64" s="1"/>
  <c r="AA1731" i="64"/>
  <c r="AA1758" i="64" s="1"/>
  <c r="AA1624" i="64"/>
  <c r="AA1651" i="64" s="1"/>
  <c r="AA1659" i="64"/>
  <c r="AA1686" i="64" s="1"/>
  <c r="AA1600" i="64"/>
  <c r="AA2360" i="64"/>
  <c r="AA2385" i="64" s="1"/>
  <c r="AA2394" i="64"/>
  <c r="AA2419" i="64" s="1"/>
  <c r="AA1483" i="64"/>
  <c r="AA1498" i="64" s="1"/>
  <c r="AA1507" i="64"/>
  <c r="AA1520" i="64" s="1"/>
  <c r="AA2003" i="64"/>
  <c r="AA2018" i="64" s="1"/>
  <c r="AA1355" i="64"/>
  <c r="AA790" i="64"/>
  <c r="AA1210" i="64"/>
  <c r="AA1223" i="64" s="1"/>
  <c r="AA1158" i="64"/>
  <c r="AA1173" i="64" s="1"/>
  <c r="AA814" i="64"/>
  <c r="AA827" i="64" s="1"/>
  <c r="AA741" i="64"/>
  <c r="AA713" i="64"/>
  <c r="AA1331" i="64"/>
  <c r="AA1346" i="64" s="1"/>
  <c r="AA607" i="64"/>
  <c r="AA630" i="64" s="1"/>
  <c r="V547" i="64"/>
  <c r="W556" i="64"/>
  <c r="AE556" i="64"/>
  <c r="AM556" i="64"/>
  <c r="AU556" i="64"/>
  <c r="BC556" i="64"/>
  <c r="BK556" i="64"/>
  <c r="CA556" i="64"/>
  <c r="CI556" i="64"/>
  <c r="W557" i="64"/>
  <c r="AE557" i="64"/>
  <c r="AM557" i="64"/>
  <c r="AU557" i="64"/>
  <c r="BC557" i="64"/>
  <c r="BK557" i="64"/>
  <c r="BS557" i="64"/>
  <c r="CA557" i="64"/>
  <c r="CI557" i="64"/>
  <c r="V560" i="64"/>
  <c r="AD560" i="64"/>
  <c r="AL560" i="64"/>
  <c r="AT560" i="64"/>
  <c r="BB560" i="64"/>
  <c r="BJ560" i="64"/>
  <c r="BS560" i="64"/>
  <c r="CC560" i="64"/>
  <c r="AC561" i="64"/>
  <c r="AC571" i="64" s="1"/>
  <c r="AO561" i="64"/>
  <c r="AO571" i="64" s="1"/>
  <c r="AY561" i="64"/>
  <c r="AY571" i="64" s="1"/>
  <c r="BI561" i="64"/>
  <c r="BI571" i="64" s="1"/>
  <c r="BU561" i="64"/>
  <c r="BU571" i="64" s="1"/>
  <c r="CE561" i="64"/>
  <c r="CE571" i="64" s="1"/>
  <c r="W606" i="64"/>
  <c r="AH606" i="64"/>
  <c r="BI606" i="64"/>
  <c r="BU606" i="64"/>
  <c r="CI606" i="64"/>
  <c r="AN607" i="64"/>
  <c r="AN630" i="64" s="1"/>
  <c r="BA607" i="64"/>
  <c r="BA630" i="64" s="1"/>
  <c r="BM607" i="64"/>
  <c r="BM630" i="64" s="1"/>
  <c r="CA607" i="64"/>
  <c r="CA630" i="64" s="1"/>
  <c r="AD610" i="64"/>
  <c r="BC610" i="64"/>
  <c r="BP610" i="64"/>
  <c r="CB610" i="64"/>
  <c r="V611" i="64"/>
  <c r="AG611" i="64"/>
  <c r="AU611" i="64"/>
  <c r="BH611" i="64"/>
  <c r="CH611" i="64"/>
  <c r="Y2026" i="64"/>
  <c r="AJ2026" i="64"/>
  <c r="AX2026" i="64"/>
  <c r="BK2026" i="64"/>
  <c r="BW2026" i="64"/>
  <c r="T2027" i="64"/>
  <c r="T2042" i="64" s="1"/>
  <c r="AR2027" i="64"/>
  <c r="AR2042" i="64" s="1"/>
  <c r="BX2027" i="64"/>
  <c r="BX2042" i="64" s="1"/>
  <c r="AY2030" i="64"/>
  <c r="AQ2031" i="64"/>
  <c r="Y712" i="64"/>
  <c r="Y732" i="64" s="1"/>
  <c r="CK712" i="64"/>
  <c r="CK732" i="64" s="1"/>
  <c r="CC713" i="64"/>
  <c r="BL716" i="64"/>
  <c r="BD717" i="64"/>
  <c r="AD740" i="64"/>
  <c r="AD755" i="64" s="1"/>
  <c r="V741" i="64"/>
  <c r="CH741" i="64"/>
  <c r="BQ744" i="64"/>
  <c r="BI745" i="64"/>
  <c r="AI764" i="64"/>
  <c r="AA765" i="64"/>
  <c r="CD768" i="64"/>
  <c r="CE769" i="64"/>
  <c r="BU789" i="64"/>
  <c r="X793" i="64"/>
  <c r="AC2003" i="64"/>
  <c r="AC2018" i="64" s="1"/>
  <c r="BO2006" i="64"/>
  <c r="BU1158" i="64"/>
  <c r="BU1173" i="64" s="1"/>
  <c r="BW1162" i="64"/>
  <c r="BD1210" i="64"/>
  <c r="BD1223" i="64" s="1"/>
  <c r="AI814" i="64"/>
  <c r="AI827" i="64" s="1"/>
  <c r="AA1358" i="64"/>
  <c r="AA1477" i="64" s="1"/>
  <c r="BS1971" i="64"/>
  <c r="BS2849" i="64"/>
  <c r="BS2866" i="64" s="1"/>
  <c r="BS2798" i="64"/>
  <c r="BS2815" i="64" s="1"/>
  <c r="BS2823" i="64"/>
  <c r="BS2840" i="64" s="1"/>
  <c r="BS2772" i="64"/>
  <c r="BS2789" i="64" s="1"/>
  <c r="BS1913" i="64"/>
  <c r="BS1936" i="64" s="1"/>
  <c r="BS1945" i="64"/>
  <c r="BS1962" i="64" s="1"/>
  <c r="BS1891" i="64"/>
  <c r="BS1904" i="64" s="1"/>
  <c r="BS1802" i="64"/>
  <c r="BS1837" i="64" s="1"/>
  <c r="BS2901" i="64"/>
  <c r="BS2915" i="64" s="1"/>
  <c r="BS1846" i="64"/>
  <c r="BS2223" i="64"/>
  <c r="BS2250" i="64" s="1"/>
  <c r="BS2327" i="64"/>
  <c r="BS2350" i="64" s="1"/>
  <c r="BS1658" i="64"/>
  <c r="BS1685" i="64" s="1"/>
  <c r="BS2259" i="64"/>
  <c r="BS2282" i="64" s="1"/>
  <c r="BS1766" i="64"/>
  <c r="BS1793" i="64" s="1"/>
  <c r="BS2359" i="64"/>
  <c r="BS2384" i="64" s="1"/>
  <c r="BS2393" i="64"/>
  <c r="BS2418" i="64" s="1"/>
  <c r="BS1730" i="64"/>
  <c r="BS1757" i="64" s="1"/>
  <c r="BS1623" i="64"/>
  <c r="BS1650" i="64" s="1"/>
  <c r="BS1506" i="64"/>
  <c r="BS1519" i="64" s="1"/>
  <c r="BS1599" i="64"/>
  <c r="BS1614" i="64" s="1"/>
  <c r="BS1482" i="64"/>
  <c r="BS1497" i="64" s="1"/>
  <c r="BS1209" i="64"/>
  <c r="BS1222" i="64" s="1"/>
  <c r="BS1330" i="64"/>
  <c r="BS1345" i="64" s="1"/>
  <c r="BS1157" i="64"/>
  <c r="BS1172" i="64" s="1"/>
  <c r="BS2002" i="64"/>
  <c r="BS2017" i="64" s="1"/>
  <c r="BS813" i="64"/>
  <c r="BS1354" i="64"/>
  <c r="BS789" i="64"/>
  <c r="BS712" i="64"/>
  <c r="BS732" i="64" s="1"/>
  <c r="BS764" i="64"/>
  <c r="BS740" i="64"/>
  <c r="BS755" i="64" s="1"/>
  <c r="CA1976" i="64"/>
  <c r="CA2854" i="64"/>
  <c r="CA2803" i="64"/>
  <c r="CA2828" i="64"/>
  <c r="CA1918" i="64"/>
  <c r="CA1896" i="64"/>
  <c r="CA1909" i="64" s="1"/>
  <c r="CA2777" i="64"/>
  <c r="CA2794" i="64" s="1"/>
  <c r="CA1950" i="64"/>
  <c r="CA1967" i="64" s="1"/>
  <c r="CA2906" i="64"/>
  <c r="CA2920" i="64" s="1"/>
  <c r="CA1807" i="64"/>
  <c r="CA1842" i="64" s="1"/>
  <c r="CA2228" i="64"/>
  <c r="CA2255" i="64" s="1"/>
  <c r="CA1851" i="64"/>
  <c r="CA1886" i="64" s="1"/>
  <c r="CA1771" i="64"/>
  <c r="CA1798" i="64" s="1"/>
  <c r="CA2364" i="64"/>
  <c r="CA2389" i="64" s="1"/>
  <c r="CA1663" i="64"/>
  <c r="CA1690" i="64" s="1"/>
  <c r="CA2264" i="64"/>
  <c r="CA2287" i="64" s="1"/>
  <c r="CA2398" i="64"/>
  <c r="CA2423" i="64" s="1"/>
  <c r="CA1735" i="64"/>
  <c r="CA1762" i="64" s="1"/>
  <c r="CA1628" i="64"/>
  <c r="CA1655" i="64" s="1"/>
  <c r="CA2332" i="64"/>
  <c r="CA2355" i="64" s="1"/>
  <c r="CA1511" i="64"/>
  <c r="CA1524" i="64" s="1"/>
  <c r="CA1604" i="64"/>
  <c r="CA1487" i="64"/>
  <c r="CA1359" i="64"/>
  <c r="CA1335" i="64"/>
  <c r="CA1350" i="64" s="1"/>
  <c r="CA1162" i="64"/>
  <c r="CA2007" i="64"/>
  <c r="CA2022" i="64" s="1"/>
  <c r="CA818" i="64"/>
  <c r="CA831" i="64" s="1"/>
  <c r="CA794" i="64"/>
  <c r="CA717" i="64"/>
  <c r="CA769" i="64"/>
  <c r="CA2031" i="64"/>
  <c r="CA745" i="64"/>
  <c r="W1976" i="64"/>
  <c r="W2854" i="64"/>
  <c r="W2803" i="64"/>
  <c r="W2828" i="64"/>
  <c r="W2777" i="64"/>
  <c r="W2794" i="64" s="1"/>
  <c r="W1918" i="64"/>
  <c r="W1950" i="64"/>
  <c r="W1967" i="64" s="1"/>
  <c r="W1896" i="64"/>
  <c r="W1909" i="64" s="1"/>
  <c r="W2906" i="64"/>
  <c r="W2920" i="64" s="1"/>
  <c r="W1807" i="64"/>
  <c r="W1842" i="64" s="1"/>
  <c r="W1851" i="64"/>
  <c r="W1886" i="64" s="1"/>
  <c r="W2228" i="64"/>
  <c r="W2255" i="64" s="1"/>
  <c r="W2332" i="64"/>
  <c r="W2355" i="64" s="1"/>
  <c r="W2264" i="64"/>
  <c r="W2287" i="64" s="1"/>
  <c r="W2364" i="64"/>
  <c r="W2389" i="64" s="1"/>
  <c r="W1735" i="64"/>
  <c r="W1762" i="64" s="1"/>
  <c r="W2398" i="64"/>
  <c r="W2423" i="64" s="1"/>
  <c r="W1771" i="64"/>
  <c r="W1798" i="64" s="1"/>
  <c r="W1663" i="64"/>
  <c r="W1690" i="64" s="1"/>
  <c r="W1628" i="64"/>
  <c r="W1655" i="64" s="1"/>
  <c r="W1511" i="64"/>
  <c r="W1524" i="64" s="1"/>
  <c r="W1487" i="64"/>
  <c r="W1604" i="64"/>
  <c r="W1335" i="64"/>
  <c r="W1350" i="64" s="1"/>
  <c r="W1162" i="64"/>
  <c r="W1359" i="64"/>
  <c r="W2007" i="64"/>
  <c r="W2022" i="64" s="1"/>
  <c r="W818" i="64"/>
  <c r="W831" i="64" s="1"/>
  <c r="W717" i="64"/>
  <c r="W769" i="64"/>
  <c r="W2031" i="64"/>
  <c r="W1214" i="64"/>
  <c r="W1227" i="64" s="1"/>
  <c r="W794" i="64"/>
  <c r="W745" i="64"/>
  <c r="AF1975" i="64"/>
  <c r="AF2853" i="64"/>
  <c r="AF2802" i="64"/>
  <c r="AF2827" i="64"/>
  <c r="AF2776" i="64"/>
  <c r="AF1949" i="64"/>
  <c r="AF1917" i="64"/>
  <c r="AF1895" i="64"/>
  <c r="AF2905" i="64"/>
  <c r="AF1850" i="64"/>
  <c r="AF2227" i="64"/>
  <c r="AF2331" i="64"/>
  <c r="AF1770" i="64"/>
  <c r="AF2263" i="64"/>
  <c r="AF1806" i="64"/>
  <c r="AF1734" i="64"/>
  <c r="AF2397" i="64"/>
  <c r="AF1662" i="64"/>
  <c r="AF1627" i="64"/>
  <c r="AF1510" i="64"/>
  <c r="AF1486" i="64"/>
  <c r="AF1501" i="64" s="1"/>
  <c r="AF1603" i="64"/>
  <c r="AF2363" i="64"/>
  <c r="AF1358" i="64"/>
  <c r="AF1477" i="64" s="1"/>
  <c r="AF2006" i="64"/>
  <c r="AF817" i="64"/>
  <c r="AF830" i="64" s="1"/>
  <c r="AF768" i="64"/>
  <c r="AF2030" i="64"/>
  <c r="AF1213" i="64"/>
  <c r="AF1161" i="64"/>
  <c r="AF793" i="64"/>
  <c r="AF744" i="64"/>
  <c r="BE1972" i="64"/>
  <c r="BE1994" i="64" s="1"/>
  <c r="BE2850" i="64"/>
  <c r="BE2867" i="64" s="1"/>
  <c r="BE2824" i="64"/>
  <c r="BE2841" i="64" s="1"/>
  <c r="BE2799" i="64"/>
  <c r="BE2816" i="64" s="1"/>
  <c r="BE2773" i="64"/>
  <c r="BE2790" i="64" s="1"/>
  <c r="BE1946" i="64"/>
  <c r="BE1963" i="64" s="1"/>
  <c r="BE1914" i="64"/>
  <c r="BE1937" i="64" s="1"/>
  <c r="BE2902" i="64"/>
  <c r="BE2916" i="64" s="1"/>
  <c r="BE1892" i="64"/>
  <c r="BE1905" i="64" s="1"/>
  <c r="BE1803" i="64"/>
  <c r="BE1838" i="64" s="1"/>
  <c r="BE2224" i="64"/>
  <c r="BE2251" i="64" s="1"/>
  <c r="BE2328" i="64"/>
  <c r="BE2351" i="64" s="1"/>
  <c r="BE1847" i="64"/>
  <c r="BE1882" i="64" s="1"/>
  <c r="BE1767" i="64"/>
  <c r="BE1794" i="64" s="1"/>
  <c r="BE1659" i="64"/>
  <c r="BE1686" i="64" s="1"/>
  <c r="BE2394" i="64"/>
  <c r="BE2419" i="64" s="1"/>
  <c r="BE1624" i="64"/>
  <c r="BE1651" i="64" s="1"/>
  <c r="BE1731" i="64"/>
  <c r="BE1758" i="64" s="1"/>
  <c r="BE2260" i="64"/>
  <c r="BE2283" i="64" s="1"/>
  <c r="BE1600" i="64"/>
  <c r="BE1483" i="64"/>
  <c r="BE1498" i="64" s="1"/>
  <c r="BE2360" i="64"/>
  <c r="BE2385" i="64" s="1"/>
  <c r="BE1507" i="64"/>
  <c r="BE1520" i="64" s="1"/>
  <c r="BE1355" i="64"/>
  <c r="BE1331" i="64"/>
  <c r="BE1346" i="64" s="1"/>
  <c r="BE2003" i="64"/>
  <c r="BE2018" i="64" s="1"/>
  <c r="BE814" i="64"/>
  <c r="BE827" i="64" s="1"/>
  <c r="BE765" i="64"/>
  <c r="BE2027" i="64"/>
  <c r="BE2042" i="64" s="1"/>
  <c r="BE790" i="64"/>
  <c r="BE741" i="64"/>
  <c r="BE1158" i="64"/>
  <c r="BE1173" i="64" s="1"/>
  <c r="BE1210" i="64"/>
  <c r="BE1223" i="64" s="1"/>
  <c r="AF560" i="64"/>
  <c r="AG713" i="64"/>
  <c r="BD793" i="64"/>
  <c r="CJ1971" i="64"/>
  <c r="CJ2849" i="64"/>
  <c r="CJ2866" i="64" s="1"/>
  <c r="CJ2798" i="64"/>
  <c r="CJ2815" i="64" s="1"/>
  <c r="CJ2823" i="64"/>
  <c r="CJ2840" i="64" s="1"/>
  <c r="CJ2772" i="64"/>
  <c r="CJ2789" i="64" s="1"/>
  <c r="CJ1913" i="64"/>
  <c r="CJ1936" i="64" s="1"/>
  <c r="CJ1945" i="64"/>
  <c r="CJ1962" i="64" s="1"/>
  <c r="CJ1802" i="64"/>
  <c r="CJ1837" i="64" s="1"/>
  <c r="CJ1891" i="64"/>
  <c r="CJ1904" i="64" s="1"/>
  <c r="CJ2223" i="64"/>
  <c r="CJ2250" i="64" s="1"/>
  <c r="CJ2327" i="64"/>
  <c r="CJ2350" i="64" s="1"/>
  <c r="CJ2901" i="64"/>
  <c r="CJ2915" i="64" s="1"/>
  <c r="CJ2259" i="64"/>
  <c r="CJ2282" i="64" s="1"/>
  <c r="CJ1766" i="64"/>
  <c r="CJ1793" i="64" s="1"/>
  <c r="CJ2359" i="64"/>
  <c r="CJ2384" i="64" s="1"/>
  <c r="CJ1730" i="64"/>
  <c r="CJ1757" i="64" s="1"/>
  <c r="CJ1658" i="64"/>
  <c r="CJ1685" i="64" s="1"/>
  <c r="CJ2393" i="64"/>
  <c r="CJ2418" i="64" s="1"/>
  <c r="CJ1846" i="64"/>
  <c r="CJ1623" i="64"/>
  <c r="CJ1650" i="64" s="1"/>
  <c r="CJ1599" i="64"/>
  <c r="CJ1614" i="64" s="1"/>
  <c r="CJ1482" i="64"/>
  <c r="CJ1497" i="64" s="1"/>
  <c r="CJ1506" i="64"/>
  <c r="CJ1519" i="64" s="1"/>
  <c r="CJ1354" i="64"/>
  <c r="CJ1330" i="64"/>
  <c r="CJ1345" i="64" s="1"/>
  <c r="CJ1157" i="64"/>
  <c r="CJ1172" i="64" s="1"/>
  <c r="CJ2002" i="64"/>
  <c r="CJ2017" i="64" s="1"/>
  <c r="CJ813" i="64"/>
  <c r="CJ712" i="64"/>
  <c r="CJ732" i="64" s="1"/>
  <c r="CJ764" i="64"/>
  <c r="CJ2026" i="64"/>
  <c r="CJ740" i="64"/>
  <c r="CJ755" i="64" s="1"/>
  <c r="CJ1209" i="64"/>
  <c r="CJ1222" i="64" s="1"/>
  <c r="CJ789" i="64"/>
  <c r="CB1971" i="64"/>
  <c r="CB2849" i="64"/>
  <c r="CB2866" i="64" s="1"/>
  <c r="CB2798" i="64"/>
  <c r="CB2815" i="64" s="1"/>
  <c r="CB2823" i="64"/>
  <c r="CB2840" i="64" s="1"/>
  <c r="CB2772" i="64"/>
  <c r="CB2789" i="64" s="1"/>
  <c r="CB1913" i="64"/>
  <c r="CB1936" i="64" s="1"/>
  <c r="CB1945" i="64"/>
  <c r="CB1962" i="64" s="1"/>
  <c r="CB1802" i="64"/>
  <c r="CB1837" i="64" s="1"/>
  <c r="CB1891" i="64"/>
  <c r="CB1904" i="64" s="1"/>
  <c r="CB2901" i="64"/>
  <c r="CB2915" i="64" s="1"/>
  <c r="CB2223" i="64"/>
  <c r="CB2250" i="64" s="1"/>
  <c r="CB1846" i="64"/>
  <c r="CB2327" i="64"/>
  <c r="CB2350" i="64" s="1"/>
  <c r="CB1766" i="64"/>
  <c r="CB1793" i="64" s="1"/>
  <c r="CB1730" i="64"/>
  <c r="CB1757" i="64" s="1"/>
  <c r="CB1658" i="64"/>
  <c r="CB1685" i="64" s="1"/>
  <c r="CB2359" i="64"/>
  <c r="CB2384" i="64" s="1"/>
  <c r="CB2393" i="64"/>
  <c r="CB2418" i="64" s="1"/>
  <c r="CB2259" i="64"/>
  <c r="CB2282" i="64" s="1"/>
  <c r="CB1623" i="64"/>
  <c r="CB1650" i="64" s="1"/>
  <c r="CB1506" i="64"/>
  <c r="CB1519" i="64" s="1"/>
  <c r="CB1482" i="64"/>
  <c r="CB1497" i="64" s="1"/>
  <c r="CB1599" i="64"/>
  <c r="CB1614" i="64" s="1"/>
  <c r="CB1354" i="64"/>
  <c r="CB1330" i="64"/>
  <c r="CB1345" i="64" s="1"/>
  <c r="CB1157" i="64"/>
  <c r="CB1172" i="64" s="1"/>
  <c r="CB2002" i="64"/>
  <c r="CB2017" i="64" s="1"/>
  <c r="CB813" i="64"/>
  <c r="CB712" i="64"/>
  <c r="CB732" i="64" s="1"/>
  <c r="CB1209" i="64"/>
  <c r="CB1222" i="64" s="1"/>
  <c r="CB764" i="64"/>
  <c r="CB789" i="64"/>
  <c r="CB2026" i="64"/>
  <c r="CB740" i="64"/>
  <c r="CB755" i="64" s="1"/>
  <c r="BT1971" i="64"/>
  <c r="BT2849" i="64"/>
  <c r="BT2866" i="64" s="1"/>
  <c r="BT2798" i="64"/>
  <c r="BT2815" i="64" s="1"/>
  <c r="BT2823" i="64"/>
  <c r="BT2840" i="64" s="1"/>
  <c r="BT2772" i="64"/>
  <c r="BT2789" i="64" s="1"/>
  <c r="BT1945" i="64"/>
  <c r="BT1962" i="64" s="1"/>
  <c r="BT1913" i="64"/>
  <c r="BT1936" i="64" s="1"/>
  <c r="BT1891" i="64"/>
  <c r="BT1904" i="64" s="1"/>
  <c r="BT1802" i="64"/>
  <c r="BT1837" i="64" s="1"/>
  <c r="BT1846" i="64"/>
  <c r="BT2901" i="64"/>
  <c r="BT2915" i="64" s="1"/>
  <c r="BT2223" i="64"/>
  <c r="BT2250" i="64" s="1"/>
  <c r="BT2327" i="64"/>
  <c r="BT2350" i="64" s="1"/>
  <c r="BT2259" i="64"/>
  <c r="BT2282" i="64" s="1"/>
  <c r="BT1766" i="64"/>
  <c r="BT1793" i="64" s="1"/>
  <c r="BT2359" i="64"/>
  <c r="BT2384" i="64" s="1"/>
  <c r="BT2393" i="64"/>
  <c r="BT2418" i="64" s="1"/>
  <c r="BT1730" i="64"/>
  <c r="BT1757" i="64" s="1"/>
  <c r="BT1658" i="64"/>
  <c r="BT1685" i="64" s="1"/>
  <c r="BT1623" i="64"/>
  <c r="BT1650" i="64" s="1"/>
  <c r="BT1506" i="64"/>
  <c r="BT1519" i="64" s="1"/>
  <c r="BT1482" i="64"/>
  <c r="BT1497" i="64" s="1"/>
  <c r="BT1599" i="64"/>
  <c r="BT1614" i="64" s="1"/>
  <c r="BT1330" i="64"/>
  <c r="BT1345" i="64" s="1"/>
  <c r="BT1157" i="64"/>
  <c r="BT1172" i="64" s="1"/>
  <c r="BT2002" i="64"/>
  <c r="BT2017" i="64" s="1"/>
  <c r="BT813" i="64"/>
  <c r="BT1354" i="64"/>
  <c r="BT789" i="64"/>
  <c r="BT712" i="64"/>
  <c r="BT732" i="64" s="1"/>
  <c r="BT764" i="64"/>
  <c r="BT2026" i="64"/>
  <c r="BT1209" i="64"/>
  <c r="BT1222" i="64" s="1"/>
  <c r="BT740" i="64"/>
  <c r="BT755" i="64" s="1"/>
  <c r="BL1971" i="64"/>
  <c r="BL2849" i="64"/>
  <c r="BL2866" i="64" s="1"/>
  <c r="BL2798" i="64"/>
  <c r="BL2815" i="64" s="1"/>
  <c r="BL2823" i="64"/>
  <c r="BL2840" i="64" s="1"/>
  <c r="BL1913" i="64"/>
  <c r="BL1936" i="64" s="1"/>
  <c r="BL1945" i="64"/>
  <c r="BL1962" i="64" s="1"/>
  <c r="BL2772" i="64"/>
  <c r="BL2789" i="64" s="1"/>
  <c r="BL1802" i="64"/>
  <c r="BL1837" i="64" s="1"/>
  <c r="BL1891" i="64"/>
  <c r="BL1904" i="64" s="1"/>
  <c r="BL2223" i="64"/>
  <c r="BL2250" i="64" s="1"/>
  <c r="BL1846" i="64"/>
  <c r="BL2901" i="64"/>
  <c r="BL2915" i="64" s="1"/>
  <c r="BL2327" i="64"/>
  <c r="BL2350" i="64" s="1"/>
  <c r="BL2259" i="64"/>
  <c r="BL2282" i="64" s="1"/>
  <c r="BL1766" i="64"/>
  <c r="BL1793" i="64" s="1"/>
  <c r="BL2359" i="64"/>
  <c r="BL2384" i="64" s="1"/>
  <c r="BL1730" i="64"/>
  <c r="BL1757" i="64" s="1"/>
  <c r="BL1658" i="64"/>
  <c r="BL1685" i="64" s="1"/>
  <c r="BL2393" i="64"/>
  <c r="BL2418" i="64" s="1"/>
  <c r="BL1623" i="64"/>
  <c r="BL1650" i="64" s="1"/>
  <c r="BL1599" i="64"/>
  <c r="BL1614" i="64" s="1"/>
  <c r="BL1482" i="64"/>
  <c r="BL1497" i="64" s="1"/>
  <c r="BL1506" i="64"/>
  <c r="BL1519" i="64" s="1"/>
  <c r="BL1330" i="64"/>
  <c r="BL1345" i="64" s="1"/>
  <c r="BL1157" i="64"/>
  <c r="BL1172" i="64" s="1"/>
  <c r="BL1354" i="64"/>
  <c r="BL2002" i="64"/>
  <c r="BL2017" i="64" s="1"/>
  <c r="BL813" i="64"/>
  <c r="BL712" i="64"/>
  <c r="BL732" i="64" s="1"/>
  <c r="BL764" i="64"/>
  <c r="BL2026" i="64"/>
  <c r="BL789" i="64"/>
  <c r="BL740" i="64"/>
  <c r="BL755" i="64" s="1"/>
  <c r="BD1971" i="64"/>
  <c r="BD2849" i="64"/>
  <c r="BD2866" i="64" s="1"/>
  <c r="BD2798" i="64"/>
  <c r="BD2815" i="64" s="1"/>
  <c r="BD2823" i="64"/>
  <c r="BD2840" i="64" s="1"/>
  <c r="BD1945" i="64"/>
  <c r="BD1962" i="64" s="1"/>
  <c r="BD1913" i="64"/>
  <c r="BD1936" i="64" s="1"/>
  <c r="BD2772" i="64"/>
  <c r="BD2789" i="64" s="1"/>
  <c r="BD1891" i="64"/>
  <c r="BD1904" i="64" s="1"/>
  <c r="BD1802" i="64"/>
  <c r="BD1837" i="64" s="1"/>
  <c r="BD1846" i="64"/>
  <c r="BD2901" i="64"/>
  <c r="BD2915" i="64" s="1"/>
  <c r="BD2223" i="64"/>
  <c r="BD2250" i="64" s="1"/>
  <c r="BD2327" i="64"/>
  <c r="BD2350" i="64" s="1"/>
  <c r="BD1766" i="64"/>
  <c r="BD1793" i="64" s="1"/>
  <c r="BD2259" i="64"/>
  <c r="BD2282" i="64" s="1"/>
  <c r="BD2359" i="64"/>
  <c r="BD2384" i="64" s="1"/>
  <c r="BD2393" i="64"/>
  <c r="BD2418" i="64" s="1"/>
  <c r="BD1623" i="64"/>
  <c r="BD1650" i="64" s="1"/>
  <c r="BD1658" i="64"/>
  <c r="BD1685" i="64" s="1"/>
  <c r="BD1599" i="64"/>
  <c r="BD1614" i="64" s="1"/>
  <c r="BD1482" i="64"/>
  <c r="BD1497" i="64" s="1"/>
  <c r="BD1506" i="64"/>
  <c r="BD1519" i="64" s="1"/>
  <c r="BD1730" i="64"/>
  <c r="BD1757" i="64" s="1"/>
  <c r="BD1354" i="64"/>
  <c r="BD1330" i="64"/>
  <c r="BD1345" i="64" s="1"/>
  <c r="BD1157" i="64"/>
  <c r="BD1172" i="64" s="1"/>
  <c r="BD2002" i="64"/>
  <c r="BD2017" i="64" s="1"/>
  <c r="BD813" i="64"/>
  <c r="BD712" i="64"/>
  <c r="BD732" i="64" s="1"/>
  <c r="BD1209" i="64"/>
  <c r="BD1222" i="64" s="1"/>
  <c r="BD764" i="64"/>
  <c r="BD789" i="64"/>
  <c r="BD2026" i="64"/>
  <c r="BD740" i="64"/>
  <c r="BD755" i="64" s="1"/>
  <c r="AV1971" i="64"/>
  <c r="AV2849" i="64"/>
  <c r="AV2866" i="64" s="1"/>
  <c r="AV2798" i="64"/>
  <c r="AV2815" i="64" s="1"/>
  <c r="AV2823" i="64"/>
  <c r="AV2840" i="64" s="1"/>
  <c r="AV2772" i="64"/>
  <c r="AV2789" i="64" s="1"/>
  <c r="AV1945" i="64"/>
  <c r="AV1962" i="64" s="1"/>
  <c r="AV1913" i="64"/>
  <c r="AV1936" i="64" s="1"/>
  <c r="AV1891" i="64"/>
  <c r="AV1904" i="64" s="1"/>
  <c r="AV1802" i="64"/>
  <c r="AV1837" i="64" s="1"/>
  <c r="AV2901" i="64"/>
  <c r="AV2915" i="64" s="1"/>
  <c r="AV1846" i="64"/>
  <c r="AV2223" i="64"/>
  <c r="AV2250" i="64" s="1"/>
  <c r="AV2327" i="64"/>
  <c r="AV2350" i="64" s="1"/>
  <c r="AV2259" i="64"/>
  <c r="AV2282" i="64" s="1"/>
  <c r="AV1766" i="64"/>
  <c r="AV1793" i="64" s="1"/>
  <c r="AV2359" i="64"/>
  <c r="AV2384" i="64" s="1"/>
  <c r="AV2393" i="64"/>
  <c r="AV2418" i="64" s="1"/>
  <c r="AV1730" i="64"/>
  <c r="AV1757" i="64" s="1"/>
  <c r="AV1658" i="64"/>
  <c r="AV1685" i="64" s="1"/>
  <c r="AV1623" i="64"/>
  <c r="AV1650" i="64" s="1"/>
  <c r="AV1506" i="64"/>
  <c r="AV1519" i="64" s="1"/>
  <c r="AV1482" i="64"/>
  <c r="AV1497" i="64" s="1"/>
  <c r="AV1599" i="64"/>
  <c r="AV1614" i="64" s="1"/>
  <c r="AV1354" i="64"/>
  <c r="AV1330" i="64"/>
  <c r="AV1345" i="64" s="1"/>
  <c r="AV1157" i="64"/>
  <c r="AV1172" i="64" s="1"/>
  <c r="AV2002" i="64"/>
  <c r="AV2017" i="64" s="1"/>
  <c r="AV813" i="64"/>
  <c r="AV712" i="64"/>
  <c r="AV732" i="64" s="1"/>
  <c r="AV789" i="64"/>
  <c r="AV764" i="64"/>
  <c r="AV2026" i="64"/>
  <c r="AV1209" i="64"/>
  <c r="AV1222" i="64" s="1"/>
  <c r="AV740" i="64"/>
  <c r="AV755" i="64" s="1"/>
  <c r="AN1971" i="64"/>
  <c r="AN2849" i="64"/>
  <c r="AN2866" i="64" s="1"/>
  <c r="AN2798" i="64"/>
  <c r="AN2815" i="64" s="1"/>
  <c r="AN2823" i="64"/>
  <c r="AN2840" i="64" s="1"/>
  <c r="AN2772" i="64"/>
  <c r="AN2789" i="64" s="1"/>
  <c r="AN1913" i="64"/>
  <c r="AN1936" i="64" s="1"/>
  <c r="AN1945" i="64"/>
  <c r="AN1962" i="64" s="1"/>
  <c r="AN1802" i="64"/>
  <c r="AN1837" i="64" s="1"/>
  <c r="AN1891" i="64"/>
  <c r="AN1904" i="64" s="1"/>
  <c r="AN1846" i="64"/>
  <c r="AN2223" i="64"/>
  <c r="AN2250" i="64" s="1"/>
  <c r="AN2327" i="64"/>
  <c r="AN2350" i="64" s="1"/>
  <c r="AN2901" i="64"/>
  <c r="AN2915" i="64" s="1"/>
  <c r="AN1766" i="64"/>
  <c r="AN1793" i="64" s="1"/>
  <c r="AN2359" i="64"/>
  <c r="AN2384" i="64" s="1"/>
  <c r="AN1730" i="64"/>
  <c r="AN1757" i="64" s="1"/>
  <c r="AN1658" i="64"/>
  <c r="AN1685" i="64" s="1"/>
  <c r="AN2393" i="64"/>
  <c r="AN2418" i="64" s="1"/>
  <c r="AN2259" i="64"/>
  <c r="AN2282" i="64" s="1"/>
  <c r="AN1623" i="64"/>
  <c r="AN1650" i="64" s="1"/>
  <c r="AN1506" i="64"/>
  <c r="AN1519" i="64" s="1"/>
  <c r="AN1482" i="64"/>
  <c r="AN1497" i="64" s="1"/>
  <c r="AN1599" i="64"/>
  <c r="AN1614" i="64" s="1"/>
  <c r="AN1330" i="64"/>
  <c r="AN1345" i="64" s="1"/>
  <c r="AN1157" i="64"/>
  <c r="AN1172" i="64" s="1"/>
  <c r="AN2002" i="64"/>
  <c r="AN2017" i="64" s="1"/>
  <c r="AN813" i="64"/>
  <c r="AN1354" i="64"/>
  <c r="AN1209" i="64"/>
  <c r="AN1222" i="64" s="1"/>
  <c r="AN712" i="64"/>
  <c r="AN732" i="64" s="1"/>
  <c r="AN764" i="64"/>
  <c r="AN2026" i="64"/>
  <c r="AN740" i="64"/>
  <c r="AN755" i="64" s="1"/>
  <c r="AF1971" i="64"/>
  <c r="AF2849" i="64"/>
  <c r="AF2866" i="64" s="1"/>
  <c r="AF2798" i="64"/>
  <c r="AF2815" i="64" s="1"/>
  <c r="AF2823" i="64"/>
  <c r="AF2840" i="64" s="1"/>
  <c r="AF2772" i="64"/>
  <c r="AF2789" i="64" s="1"/>
  <c r="AF1913" i="64"/>
  <c r="AF1936" i="64" s="1"/>
  <c r="AF1945" i="64"/>
  <c r="AF1962" i="64" s="1"/>
  <c r="AF1891" i="64"/>
  <c r="AF1904" i="64" s="1"/>
  <c r="AF1802" i="64"/>
  <c r="AF1837" i="64" s="1"/>
  <c r="AF2901" i="64"/>
  <c r="AF2915" i="64" s="1"/>
  <c r="AF1846" i="64"/>
  <c r="AF2223" i="64"/>
  <c r="AF2250" i="64" s="1"/>
  <c r="AF2327" i="64"/>
  <c r="AF2350" i="64" s="1"/>
  <c r="AF2259" i="64"/>
  <c r="AF2282" i="64" s="1"/>
  <c r="AF1766" i="64"/>
  <c r="AF1793" i="64" s="1"/>
  <c r="AF2359" i="64"/>
  <c r="AF2384" i="64" s="1"/>
  <c r="AF2393" i="64"/>
  <c r="AF2418" i="64" s="1"/>
  <c r="AF1623" i="64"/>
  <c r="AF1650" i="64" s="1"/>
  <c r="AF1730" i="64"/>
  <c r="AF1757" i="64" s="1"/>
  <c r="AF1658" i="64"/>
  <c r="AF1685" i="64" s="1"/>
  <c r="AF1599" i="64"/>
  <c r="AF1614" i="64" s="1"/>
  <c r="AF1482" i="64"/>
  <c r="AF1497" i="64" s="1"/>
  <c r="AF1330" i="64"/>
  <c r="AF1345" i="64" s="1"/>
  <c r="AF1157" i="64"/>
  <c r="AF1172" i="64" s="1"/>
  <c r="AF1354" i="64"/>
  <c r="AF2002" i="64"/>
  <c r="AF2017" i="64" s="1"/>
  <c r="AF813" i="64"/>
  <c r="AF1506" i="64"/>
  <c r="AF1519" i="64" s="1"/>
  <c r="AF712" i="64"/>
  <c r="AF732" i="64" s="1"/>
  <c r="AF764" i="64"/>
  <c r="AF1209" i="64"/>
  <c r="AF1222" i="64" s="1"/>
  <c r="AF2026" i="64"/>
  <c r="AF789" i="64"/>
  <c r="AF740" i="64"/>
  <c r="AF755" i="64" s="1"/>
  <c r="X1971" i="64"/>
  <c r="X2849" i="64"/>
  <c r="X2866" i="64" s="1"/>
  <c r="X2798" i="64"/>
  <c r="X2815" i="64" s="1"/>
  <c r="X2823" i="64"/>
  <c r="X2840" i="64" s="1"/>
  <c r="X2772" i="64"/>
  <c r="X2789" i="64" s="1"/>
  <c r="X1913" i="64"/>
  <c r="X1936" i="64" s="1"/>
  <c r="X1945" i="64"/>
  <c r="X1962" i="64" s="1"/>
  <c r="X1802" i="64"/>
  <c r="X1837" i="64" s="1"/>
  <c r="X2901" i="64"/>
  <c r="X2915" i="64" s="1"/>
  <c r="X1891" i="64"/>
  <c r="X1904" i="64" s="1"/>
  <c r="X2223" i="64"/>
  <c r="X2250" i="64" s="1"/>
  <c r="X2327" i="64"/>
  <c r="X2350" i="64" s="1"/>
  <c r="X2259" i="64"/>
  <c r="X2282" i="64" s="1"/>
  <c r="X1766" i="64"/>
  <c r="X1793" i="64" s="1"/>
  <c r="X1846" i="64"/>
  <c r="X2359" i="64"/>
  <c r="X2384" i="64" s="1"/>
  <c r="X1730" i="64"/>
  <c r="X1757" i="64" s="1"/>
  <c r="X2393" i="64"/>
  <c r="X2418" i="64" s="1"/>
  <c r="X1658" i="64"/>
  <c r="X1685" i="64" s="1"/>
  <c r="X1623" i="64"/>
  <c r="X1650" i="64" s="1"/>
  <c r="X1599" i="64"/>
  <c r="X1614" i="64" s="1"/>
  <c r="X1482" i="64"/>
  <c r="X1497" i="64" s="1"/>
  <c r="X1506" i="64"/>
  <c r="X1519" i="64" s="1"/>
  <c r="X1354" i="64"/>
  <c r="X1330" i="64"/>
  <c r="X1345" i="64" s="1"/>
  <c r="X1157" i="64"/>
  <c r="X1172" i="64" s="1"/>
  <c r="X2002" i="64"/>
  <c r="X2017" i="64" s="1"/>
  <c r="X813" i="64"/>
  <c r="X712" i="64"/>
  <c r="X732" i="64" s="1"/>
  <c r="X764" i="64"/>
  <c r="X789" i="64"/>
  <c r="X2026" i="64"/>
  <c r="X740" i="64"/>
  <c r="X755" i="64" s="1"/>
  <c r="X1209" i="64"/>
  <c r="X1222" i="64" s="1"/>
  <c r="CJ2828" i="64"/>
  <c r="CJ1976" i="64"/>
  <c r="CJ2854" i="64"/>
  <c r="CJ2803" i="64"/>
  <c r="CJ2777" i="64"/>
  <c r="CJ2794" i="64" s="1"/>
  <c r="CJ1950" i="64"/>
  <c r="CJ1967" i="64" s="1"/>
  <c r="CJ1918" i="64"/>
  <c r="CJ1896" i="64"/>
  <c r="CJ1909" i="64" s="1"/>
  <c r="CJ2906" i="64"/>
  <c r="CJ2920" i="64" s="1"/>
  <c r="CJ1851" i="64"/>
  <c r="CJ1886" i="64" s="1"/>
  <c r="CJ2332" i="64"/>
  <c r="CJ2355" i="64" s="1"/>
  <c r="CJ2228" i="64"/>
  <c r="CJ2255" i="64" s="1"/>
  <c r="CJ1807" i="64"/>
  <c r="CJ1842" i="64" s="1"/>
  <c r="CJ1771" i="64"/>
  <c r="CJ1798" i="64" s="1"/>
  <c r="CJ2264" i="64"/>
  <c r="CJ2287" i="64" s="1"/>
  <c r="CJ1628" i="64"/>
  <c r="CJ1655" i="64" s="1"/>
  <c r="CJ1735" i="64"/>
  <c r="CJ1762" i="64" s="1"/>
  <c r="CJ2398" i="64"/>
  <c r="CJ2423" i="64" s="1"/>
  <c r="CJ1663" i="64"/>
  <c r="CJ1690" i="64" s="1"/>
  <c r="CJ1487" i="64"/>
  <c r="CJ1335" i="64"/>
  <c r="CJ1350" i="64" s="1"/>
  <c r="CJ1511" i="64"/>
  <c r="CJ1524" i="64" s="1"/>
  <c r="CJ1604" i="64"/>
  <c r="CJ2364" i="64"/>
  <c r="CJ2389" i="64" s="1"/>
  <c r="CJ1359" i="64"/>
  <c r="CJ2007" i="64"/>
  <c r="CJ2022" i="64" s="1"/>
  <c r="CJ818" i="64"/>
  <c r="CJ831" i="64" s="1"/>
  <c r="CJ2031" i="64"/>
  <c r="CJ1214" i="64"/>
  <c r="CJ1227" i="64" s="1"/>
  <c r="CJ1162" i="64"/>
  <c r="CJ794" i="64"/>
  <c r="CJ561" i="64"/>
  <c r="CJ571" i="64" s="1"/>
  <c r="CJ769" i="64"/>
  <c r="CJ745" i="64"/>
  <c r="CB2828" i="64"/>
  <c r="CB1976" i="64"/>
  <c r="CB2854" i="64"/>
  <c r="CB2803" i="64"/>
  <c r="CB2777" i="64"/>
  <c r="CB2794" i="64" s="1"/>
  <c r="CB1950" i="64"/>
  <c r="CB1967" i="64" s="1"/>
  <c r="CB1918" i="64"/>
  <c r="CB2906" i="64"/>
  <c r="CB2920" i="64" s="1"/>
  <c r="CB1896" i="64"/>
  <c r="CB1909" i="64" s="1"/>
  <c r="CB2228" i="64"/>
  <c r="CB2255" i="64" s="1"/>
  <c r="CB1851" i="64"/>
  <c r="CB1886" i="64" s="1"/>
  <c r="CB1771" i="64"/>
  <c r="CB1798" i="64" s="1"/>
  <c r="CB1807" i="64"/>
  <c r="CB1842" i="64" s="1"/>
  <c r="CB2332" i="64"/>
  <c r="CB2355" i="64" s="1"/>
  <c r="CB2264" i="64"/>
  <c r="CB2287" i="64" s="1"/>
  <c r="CB1663" i="64"/>
  <c r="CB1690" i="64" s="1"/>
  <c r="CB2398" i="64"/>
  <c r="CB2423" i="64" s="1"/>
  <c r="CB1735" i="64"/>
  <c r="CB1762" i="64" s="1"/>
  <c r="CB1628" i="64"/>
  <c r="CB1655" i="64" s="1"/>
  <c r="CB1335" i="64"/>
  <c r="CB1350" i="64" s="1"/>
  <c r="CB1604" i="64"/>
  <c r="CB1487" i="64"/>
  <c r="CB1359" i="64"/>
  <c r="CB2364" i="64"/>
  <c r="CB2389" i="64" s="1"/>
  <c r="CB2007" i="64"/>
  <c r="CB2022" i="64" s="1"/>
  <c r="CB818" i="64"/>
  <c r="CB831" i="64" s="1"/>
  <c r="CB1511" i="64"/>
  <c r="CB1524" i="64" s="1"/>
  <c r="CB769" i="64"/>
  <c r="CB2031" i="64"/>
  <c r="CB561" i="64"/>
  <c r="CB571" i="64" s="1"/>
  <c r="CB745" i="64"/>
  <c r="CB1214" i="64"/>
  <c r="CB1227" i="64" s="1"/>
  <c r="CB1162" i="64"/>
  <c r="BT2828" i="64"/>
  <c r="BT1976" i="64"/>
  <c r="BT2854" i="64"/>
  <c r="BT2803" i="64"/>
  <c r="BT2777" i="64"/>
  <c r="BT2794" i="64" s="1"/>
  <c r="BT1950" i="64"/>
  <c r="BT1967" i="64" s="1"/>
  <c r="BT1918" i="64"/>
  <c r="BT1896" i="64"/>
  <c r="BT1909" i="64" s="1"/>
  <c r="BT2906" i="64"/>
  <c r="BT2920" i="64" s="1"/>
  <c r="BT1807" i="64"/>
  <c r="BT1842" i="64" s="1"/>
  <c r="BT1851" i="64"/>
  <c r="BT1886" i="64" s="1"/>
  <c r="BT2228" i="64"/>
  <c r="BT2255" i="64" s="1"/>
  <c r="BT2332" i="64"/>
  <c r="BT2355" i="64" s="1"/>
  <c r="BT1771" i="64"/>
  <c r="BT1798" i="64" s="1"/>
  <c r="BT2264" i="64"/>
  <c r="BT2287" i="64" s="1"/>
  <c r="BT2398" i="64"/>
  <c r="BT2423" i="64" s="1"/>
  <c r="BT1628" i="64"/>
  <c r="BT1655" i="64" s="1"/>
  <c r="BT1735" i="64"/>
  <c r="BT1762" i="64" s="1"/>
  <c r="BT1663" i="64"/>
  <c r="BT1690" i="64" s="1"/>
  <c r="BT1604" i="64"/>
  <c r="BT1335" i="64"/>
  <c r="BT1350" i="64" s="1"/>
  <c r="BT1487" i="64"/>
  <c r="BT1511" i="64"/>
  <c r="BT1524" i="64" s="1"/>
  <c r="BT1359" i="64"/>
  <c r="BT2364" i="64"/>
  <c r="BT2389" i="64" s="1"/>
  <c r="BT2007" i="64"/>
  <c r="BT2022" i="64" s="1"/>
  <c r="BT818" i="64"/>
  <c r="BT831" i="64" s="1"/>
  <c r="BT769" i="64"/>
  <c r="BT1214" i="64"/>
  <c r="BT1227" i="64" s="1"/>
  <c r="BT1162" i="64"/>
  <c r="BT2031" i="64"/>
  <c r="BT794" i="64"/>
  <c r="BT561" i="64"/>
  <c r="BT571" i="64" s="1"/>
  <c r="BT745" i="64"/>
  <c r="BL1976" i="64"/>
  <c r="BL2854" i="64"/>
  <c r="BL2803" i="64"/>
  <c r="BL2828" i="64"/>
  <c r="BL2777" i="64"/>
  <c r="BL2794" i="64" s="1"/>
  <c r="BL1950" i="64"/>
  <c r="BL1967" i="64" s="1"/>
  <c r="BL1918" i="64"/>
  <c r="BL2906" i="64"/>
  <c r="BL2920" i="64" s="1"/>
  <c r="BL1896" i="64"/>
  <c r="BL1909" i="64" s="1"/>
  <c r="BL1851" i="64"/>
  <c r="BL1886" i="64" s="1"/>
  <c r="BL2332" i="64"/>
  <c r="BL2355" i="64" s="1"/>
  <c r="BL2228" i="64"/>
  <c r="BL2255" i="64" s="1"/>
  <c r="BL1771" i="64"/>
  <c r="BL1798" i="64" s="1"/>
  <c r="BL1807" i="64"/>
  <c r="BL1842" i="64" s="1"/>
  <c r="BL1663" i="64"/>
  <c r="BL1690" i="64" s="1"/>
  <c r="BL2398" i="64"/>
  <c r="BL2423" i="64" s="1"/>
  <c r="BL1628" i="64"/>
  <c r="BL1655" i="64" s="1"/>
  <c r="BL2264" i="64"/>
  <c r="BL2287" i="64" s="1"/>
  <c r="BL2364" i="64"/>
  <c r="BL2389" i="64" s="1"/>
  <c r="BL1335" i="64"/>
  <c r="BL1350" i="64" s="1"/>
  <c r="BL1735" i="64"/>
  <c r="BL1762" i="64" s="1"/>
  <c r="BL1487" i="64"/>
  <c r="BL1511" i="64"/>
  <c r="BL1524" i="64" s="1"/>
  <c r="BL1359" i="64"/>
  <c r="BL1604" i="64"/>
  <c r="BL2007" i="64"/>
  <c r="BL2022" i="64" s="1"/>
  <c r="BL818" i="64"/>
  <c r="BL831" i="64" s="1"/>
  <c r="BL2031" i="64"/>
  <c r="BL561" i="64"/>
  <c r="BL571" i="64" s="1"/>
  <c r="BL1214" i="64"/>
  <c r="BL1227" i="64" s="1"/>
  <c r="BL1162" i="64"/>
  <c r="BL745" i="64"/>
  <c r="BL769" i="64"/>
  <c r="BD1976" i="64"/>
  <c r="BD2854" i="64"/>
  <c r="BD2803" i="64"/>
  <c r="BD2828" i="64"/>
  <c r="BD2777" i="64"/>
  <c r="BD2794" i="64" s="1"/>
  <c r="BD1918" i="64"/>
  <c r="BD1950" i="64"/>
  <c r="BD1967" i="64" s="1"/>
  <c r="BD1896" i="64"/>
  <c r="BD1909" i="64" s="1"/>
  <c r="BD2906" i="64"/>
  <c r="BD2920" i="64" s="1"/>
  <c r="BD2228" i="64"/>
  <c r="BD2255" i="64" s="1"/>
  <c r="BD1807" i="64"/>
  <c r="BD1842" i="64" s="1"/>
  <c r="BD1851" i="64"/>
  <c r="BD1886" i="64" s="1"/>
  <c r="BD1771" i="64"/>
  <c r="BD1798" i="64" s="1"/>
  <c r="BD2332" i="64"/>
  <c r="BD2355" i="64" s="1"/>
  <c r="BD2264" i="64"/>
  <c r="BD2287" i="64" s="1"/>
  <c r="BD1735" i="64"/>
  <c r="BD1762" i="64" s="1"/>
  <c r="BD2398" i="64"/>
  <c r="BD2423" i="64" s="1"/>
  <c r="BD1628" i="64"/>
  <c r="BD1655" i="64" s="1"/>
  <c r="BD1335" i="64"/>
  <c r="BD1350" i="64" s="1"/>
  <c r="BD2364" i="64"/>
  <c r="BD2389" i="64" s="1"/>
  <c r="BD1511" i="64"/>
  <c r="BD1524" i="64" s="1"/>
  <c r="BD1487" i="64"/>
  <c r="BD1604" i="64"/>
  <c r="BD1359" i="64"/>
  <c r="BD1663" i="64"/>
  <c r="BD1690" i="64" s="1"/>
  <c r="BD2007" i="64"/>
  <c r="BD2022" i="64" s="1"/>
  <c r="BD818" i="64"/>
  <c r="BD831" i="64" s="1"/>
  <c r="BD2031" i="64"/>
  <c r="BD794" i="64"/>
  <c r="BD561" i="64"/>
  <c r="BD571" i="64" s="1"/>
  <c r="BD769" i="64"/>
  <c r="BD745" i="64"/>
  <c r="AV1976" i="64"/>
  <c r="AV2854" i="64"/>
  <c r="AV2803" i="64"/>
  <c r="AV2828" i="64"/>
  <c r="AV2777" i="64"/>
  <c r="AV2794" i="64" s="1"/>
  <c r="AV1918" i="64"/>
  <c r="AV1950" i="64"/>
  <c r="AV1967" i="64" s="1"/>
  <c r="AV1896" i="64"/>
  <c r="AV1909" i="64" s="1"/>
  <c r="AV2906" i="64"/>
  <c r="AV2920" i="64" s="1"/>
  <c r="AV1807" i="64"/>
  <c r="AV1842" i="64" s="1"/>
  <c r="AV1851" i="64"/>
  <c r="AV1886" i="64" s="1"/>
  <c r="AV2228" i="64"/>
  <c r="AV2255" i="64" s="1"/>
  <c r="AV2332" i="64"/>
  <c r="AV2355" i="64" s="1"/>
  <c r="AV1771" i="64"/>
  <c r="AV1798" i="64" s="1"/>
  <c r="AV2264" i="64"/>
  <c r="AV2287" i="64" s="1"/>
  <c r="AV2398" i="64"/>
  <c r="AV2423" i="64" s="1"/>
  <c r="AV1735" i="64"/>
  <c r="AV1762" i="64" s="1"/>
  <c r="AV1663" i="64"/>
  <c r="AV1690" i="64" s="1"/>
  <c r="AV1628" i="64"/>
  <c r="AV1655" i="64" s="1"/>
  <c r="AV1335" i="64"/>
  <c r="AV1350" i="64" s="1"/>
  <c r="AV2364" i="64"/>
  <c r="AV2389" i="64" s="1"/>
  <c r="AV1604" i="64"/>
  <c r="AV1487" i="64"/>
  <c r="AV1359" i="64"/>
  <c r="AV1511" i="64"/>
  <c r="AV1524" i="64" s="1"/>
  <c r="AV2007" i="64"/>
  <c r="AV2022" i="64" s="1"/>
  <c r="AV818" i="64"/>
  <c r="AV831" i="64" s="1"/>
  <c r="AV1214" i="64"/>
  <c r="AV1227" i="64" s="1"/>
  <c r="AV1162" i="64"/>
  <c r="AV769" i="64"/>
  <c r="AV2031" i="64"/>
  <c r="AV561" i="64"/>
  <c r="AV571" i="64" s="1"/>
  <c r="AV745" i="64"/>
  <c r="AN1976" i="64"/>
  <c r="AN2854" i="64"/>
  <c r="AN2803" i="64"/>
  <c r="AN2777" i="64"/>
  <c r="AN2794" i="64" s="1"/>
  <c r="AN2828" i="64"/>
  <c r="AN1950" i="64"/>
  <c r="AN1967" i="64" s="1"/>
  <c r="AN1918" i="64"/>
  <c r="AN1896" i="64"/>
  <c r="AN1909" i="64" s="1"/>
  <c r="AN2906" i="64"/>
  <c r="AN2920" i="64" s="1"/>
  <c r="AN1807" i="64"/>
  <c r="AN1842" i="64" s="1"/>
  <c r="AN2228" i="64"/>
  <c r="AN2255" i="64" s="1"/>
  <c r="AN1851" i="64"/>
  <c r="AN1886" i="64" s="1"/>
  <c r="AN1771" i="64"/>
  <c r="AN1798" i="64" s="1"/>
  <c r="AN2332" i="64"/>
  <c r="AN2355" i="64" s="1"/>
  <c r="AN2264" i="64"/>
  <c r="AN2287" i="64" s="1"/>
  <c r="AN1663" i="64"/>
  <c r="AN1690" i="64" s="1"/>
  <c r="AN2398" i="64"/>
  <c r="AN2423" i="64" s="1"/>
  <c r="AN1628" i="64"/>
  <c r="AN1655" i="64" s="1"/>
  <c r="AN1735" i="64"/>
  <c r="AN1762" i="64" s="1"/>
  <c r="AN1604" i="64"/>
  <c r="AN1335" i="64"/>
  <c r="AN1350" i="64" s="1"/>
  <c r="AN1487" i="64"/>
  <c r="AN2364" i="64"/>
  <c r="AN2389" i="64" s="1"/>
  <c r="AN1511" i="64"/>
  <c r="AN1524" i="64" s="1"/>
  <c r="AN1359" i="64"/>
  <c r="AN2007" i="64"/>
  <c r="AN2022" i="64" s="1"/>
  <c r="AN818" i="64"/>
  <c r="AN831" i="64" s="1"/>
  <c r="AN769" i="64"/>
  <c r="AN2031" i="64"/>
  <c r="AN794" i="64"/>
  <c r="AN561" i="64"/>
  <c r="AN571" i="64" s="1"/>
  <c r="AN745" i="64"/>
  <c r="AN1214" i="64"/>
  <c r="AN1227" i="64" s="1"/>
  <c r="AN1162" i="64"/>
  <c r="AF1976" i="64"/>
  <c r="AF2854" i="64"/>
  <c r="AF2803" i="64"/>
  <c r="AF2828" i="64"/>
  <c r="AF2777" i="64"/>
  <c r="AF2794" i="64" s="1"/>
  <c r="AF1950" i="64"/>
  <c r="AF1967" i="64" s="1"/>
  <c r="AF1918" i="64"/>
  <c r="AF1896" i="64"/>
  <c r="AF1909" i="64" s="1"/>
  <c r="AF2332" i="64"/>
  <c r="AF2355" i="64" s="1"/>
  <c r="AF2906" i="64"/>
  <c r="AF2920" i="64" s="1"/>
  <c r="AF1851" i="64"/>
  <c r="AF1886" i="64" s="1"/>
  <c r="AF1807" i="64"/>
  <c r="AF1842" i="64" s="1"/>
  <c r="AF2228" i="64"/>
  <c r="AF2255" i="64" s="1"/>
  <c r="AF1771" i="64"/>
  <c r="AF1798" i="64" s="1"/>
  <c r="AF2264" i="64"/>
  <c r="AF2287" i="64" s="1"/>
  <c r="AF2398" i="64"/>
  <c r="AF2423" i="64" s="1"/>
  <c r="AF1628" i="64"/>
  <c r="AF1655" i="64" s="1"/>
  <c r="AF1663" i="64"/>
  <c r="AF1690" i="64" s="1"/>
  <c r="AF1335" i="64"/>
  <c r="AF1350" i="64" s="1"/>
  <c r="AF1487" i="64"/>
  <c r="AF1735" i="64"/>
  <c r="AF1762" i="64" s="1"/>
  <c r="AF1511" i="64"/>
  <c r="AF1524" i="64" s="1"/>
  <c r="AF2364" i="64"/>
  <c r="AF2389" i="64" s="1"/>
  <c r="AF1359" i="64"/>
  <c r="AF1604" i="64"/>
  <c r="AF2007" i="64"/>
  <c r="AF2022" i="64" s="1"/>
  <c r="AF818" i="64"/>
  <c r="AF831" i="64" s="1"/>
  <c r="AF1214" i="64"/>
  <c r="AF1227" i="64" s="1"/>
  <c r="AF1162" i="64"/>
  <c r="AF769" i="64"/>
  <c r="AF2031" i="64"/>
  <c r="AF561" i="64"/>
  <c r="AF571" i="64" s="1"/>
  <c r="AF745" i="64"/>
  <c r="X1976" i="64"/>
  <c r="X2854" i="64"/>
  <c r="X2803" i="64"/>
  <c r="X2828" i="64"/>
  <c r="X2777" i="64"/>
  <c r="X2794" i="64" s="1"/>
  <c r="X1950" i="64"/>
  <c r="X1967" i="64" s="1"/>
  <c r="X1918" i="64"/>
  <c r="X1896" i="64"/>
  <c r="X1909" i="64" s="1"/>
  <c r="X1851" i="64"/>
  <c r="X1886" i="64" s="1"/>
  <c r="X1807" i="64"/>
  <c r="X1842" i="64" s="1"/>
  <c r="X2228" i="64"/>
  <c r="X2255" i="64" s="1"/>
  <c r="X2906" i="64"/>
  <c r="X2920" i="64" s="1"/>
  <c r="X2332" i="64"/>
  <c r="X2355" i="64" s="1"/>
  <c r="X1771" i="64"/>
  <c r="X1798" i="64" s="1"/>
  <c r="X2264" i="64"/>
  <c r="X2287" i="64" s="1"/>
  <c r="X1735" i="64"/>
  <c r="X1762" i="64" s="1"/>
  <c r="X2398" i="64"/>
  <c r="X2423" i="64" s="1"/>
  <c r="X1663" i="64"/>
  <c r="X1690" i="64" s="1"/>
  <c r="X1628" i="64"/>
  <c r="X1655" i="64" s="1"/>
  <c r="X1335" i="64"/>
  <c r="X1350" i="64" s="1"/>
  <c r="X1511" i="64"/>
  <c r="X1524" i="64" s="1"/>
  <c r="X1487" i="64"/>
  <c r="X1604" i="64"/>
  <c r="X2364" i="64"/>
  <c r="X2389" i="64" s="1"/>
  <c r="X1359" i="64"/>
  <c r="X2007" i="64"/>
  <c r="X2022" i="64" s="1"/>
  <c r="X818" i="64"/>
  <c r="X831" i="64" s="1"/>
  <c r="X769" i="64"/>
  <c r="X2031" i="64"/>
  <c r="X1214" i="64"/>
  <c r="X1227" i="64" s="1"/>
  <c r="X1162" i="64"/>
  <c r="X794" i="64"/>
  <c r="X561" i="64"/>
  <c r="X571" i="64" s="1"/>
  <c r="X745" i="64"/>
  <c r="CK1975" i="64"/>
  <c r="CK2853" i="64"/>
  <c r="CK2802" i="64"/>
  <c r="CK1949" i="64"/>
  <c r="CK1917" i="64"/>
  <c r="CK2827" i="64"/>
  <c r="CK2776" i="64"/>
  <c r="CK1895" i="64"/>
  <c r="CK2905" i="64"/>
  <c r="CK2331" i="64"/>
  <c r="CK1850" i="64"/>
  <c r="CK1806" i="64"/>
  <c r="CK1770" i="64"/>
  <c r="CK2263" i="64"/>
  <c r="CK2227" i="64"/>
  <c r="CK1734" i="64"/>
  <c r="CK2397" i="64"/>
  <c r="CK1627" i="64"/>
  <c r="CK1603" i="64"/>
  <c r="CK2363" i="64"/>
  <c r="CK1662" i="64"/>
  <c r="CK1486" i="64"/>
  <c r="CK1501" i="64" s="1"/>
  <c r="CK1358" i="64"/>
  <c r="CK1477" i="64" s="1"/>
  <c r="CK1161" i="64"/>
  <c r="CK817" i="64"/>
  <c r="CK830" i="64" s="1"/>
  <c r="CK793" i="64"/>
  <c r="CK1213" i="64"/>
  <c r="CK768" i="64"/>
  <c r="CK2030" i="64"/>
  <c r="CK1510" i="64"/>
  <c r="CK744" i="64"/>
  <c r="CK2006" i="64"/>
  <c r="CK716" i="64"/>
  <c r="CC1975" i="64"/>
  <c r="CC2853" i="64"/>
  <c r="CC2827" i="64"/>
  <c r="CC2802" i="64"/>
  <c r="CC1917" i="64"/>
  <c r="CC2776" i="64"/>
  <c r="CC1895" i="64"/>
  <c r="CC1949" i="64"/>
  <c r="CC2905" i="64"/>
  <c r="CC2331" i="64"/>
  <c r="CC1850" i="64"/>
  <c r="CC1806" i="64"/>
  <c r="CC2263" i="64"/>
  <c r="CC2227" i="64"/>
  <c r="CC1734" i="64"/>
  <c r="CC2397" i="64"/>
  <c r="CC1627" i="64"/>
  <c r="CC1662" i="64"/>
  <c r="CC1603" i="64"/>
  <c r="CC2363" i="64"/>
  <c r="CC1770" i="64"/>
  <c r="CC1486" i="64"/>
  <c r="CC1501" i="64" s="1"/>
  <c r="CC1510" i="64"/>
  <c r="CC1161" i="64"/>
  <c r="CC817" i="64"/>
  <c r="CC830" i="64" s="1"/>
  <c r="CC1358" i="64"/>
  <c r="CC1477" i="64" s="1"/>
  <c r="CC793" i="64"/>
  <c r="CC1213" i="64"/>
  <c r="CC2006" i="64"/>
  <c r="CC768" i="64"/>
  <c r="CC2030" i="64"/>
  <c r="CC744" i="64"/>
  <c r="CC716" i="64"/>
  <c r="BU1975" i="64"/>
  <c r="BU2853" i="64"/>
  <c r="BU2827" i="64"/>
  <c r="BU1949" i="64"/>
  <c r="BU2802" i="64"/>
  <c r="BU1917" i="64"/>
  <c r="BU1895" i="64"/>
  <c r="BU2905" i="64"/>
  <c r="BU2776" i="64"/>
  <c r="BU2331" i="64"/>
  <c r="BU1850" i="64"/>
  <c r="BU1806" i="64"/>
  <c r="BU1770" i="64"/>
  <c r="BU1734" i="64"/>
  <c r="BU1662" i="64"/>
  <c r="BU2397" i="64"/>
  <c r="BU1627" i="64"/>
  <c r="BU1603" i="64"/>
  <c r="BU2263" i="64"/>
  <c r="BU2363" i="64"/>
  <c r="BU2227" i="64"/>
  <c r="BU1486" i="64"/>
  <c r="BU1501" i="64" s="1"/>
  <c r="BU1510" i="64"/>
  <c r="BU1161" i="64"/>
  <c r="BU1358" i="64"/>
  <c r="BU1477" i="64" s="1"/>
  <c r="BU817" i="64"/>
  <c r="BU830" i="64" s="1"/>
  <c r="BU793" i="64"/>
  <c r="BU1213" i="64"/>
  <c r="BU768" i="64"/>
  <c r="BU2030" i="64"/>
  <c r="BU744" i="64"/>
  <c r="BU2006" i="64"/>
  <c r="BU716" i="64"/>
  <c r="BM1975" i="64"/>
  <c r="BM2853" i="64"/>
  <c r="BM2827" i="64"/>
  <c r="BM2802" i="64"/>
  <c r="BM2776" i="64"/>
  <c r="BM1949" i="64"/>
  <c r="BM1895" i="64"/>
  <c r="BM2905" i="64"/>
  <c r="BM2331" i="64"/>
  <c r="BM1917" i="64"/>
  <c r="BM1850" i="64"/>
  <c r="BM1806" i="64"/>
  <c r="BM1770" i="64"/>
  <c r="BM2263" i="64"/>
  <c r="BM2227" i="64"/>
  <c r="BM1734" i="64"/>
  <c r="BM2397" i="64"/>
  <c r="BM1627" i="64"/>
  <c r="BM1603" i="64"/>
  <c r="BM1662" i="64"/>
  <c r="BM2363" i="64"/>
  <c r="BM1510" i="64"/>
  <c r="BM1486" i="64"/>
  <c r="BM1501" i="64" s="1"/>
  <c r="BM1161" i="64"/>
  <c r="BM817" i="64"/>
  <c r="BM830" i="64" s="1"/>
  <c r="BM793" i="64"/>
  <c r="BM1213" i="64"/>
  <c r="BM2006" i="64"/>
  <c r="BM768" i="64"/>
  <c r="BM2030" i="64"/>
  <c r="BM744" i="64"/>
  <c r="BM1358" i="64"/>
  <c r="BM1477" i="64" s="1"/>
  <c r="BM716" i="64"/>
  <c r="BE1975" i="64"/>
  <c r="BE2853" i="64"/>
  <c r="BE2827" i="64"/>
  <c r="BE2776" i="64"/>
  <c r="BE1949" i="64"/>
  <c r="BE2802" i="64"/>
  <c r="BE1917" i="64"/>
  <c r="BE1895" i="64"/>
  <c r="BE2905" i="64"/>
  <c r="BE2331" i="64"/>
  <c r="BE1850" i="64"/>
  <c r="BE1806" i="64"/>
  <c r="BE2263" i="64"/>
  <c r="BE2227" i="64"/>
  <c r="BE1734" i="64"/>
  <c r="BE2397" i="64"/>
  <c r="BE1770" i="64"/>
  <c r="BE1662" i="64"/>
  <c r="BE1627" i="64"/>
  <c r="BE1603" i="64"/>
  <c r="BE2363" i="64"/>
  <c r="BE1486" i="64"/>
  <c r="BE1501" i="64" s="1"/>
  <c r="BE1161" i="64"/>
  <c r="BE817" i="64"/>
  <c r="BE830" i="64" s="1"/>
  <c r="BE1358" i="64"/>
  <c r="BE1477" i="64" s="1"/>
  <c r="BE1510" i="64"/>
  <c r="BE793" i="64"/>
  <c r="BE1213" i="64"/>
  <c r="BE768" i="64"/>
  <c r="BE2030" i="64"/>
  <c r="BE744" i="64"/>
  <c r="BE2006" i="64"/>
  <c r="BE716" i="64"/>
  <c r="AW1975" i="64"/>
  <c r="AW2853" i="64"/>
  <c r="AW2827" i="64"/>
  <c r="AW1949" i="64"/>
  <c r="AW2776" i="64"/>
  <c r="AW1917" i="64"/>
  <c r="AW1895" i="64"/>
  <c r="AW2802" i="64"/>
  <c r="AW2905" i="64"/>
  <c r="AW2331" i="64"/>
  <c r="AW1850" i="64"/>
  <c r="AW1806" i="64"/>
  <c r="AW1770" i="64"/>
  <c r="AW2263" i="64"/>
  <c r="AW2227" i="64"/>
  <c r="AW1734" i="64"/>
  <c r="AW1662" i="64"/>
  <c r="AW2397" i="64"/>
  <c r="AW1627" i="64"/>
  <c r="AW1603" i="64"/>
  <c r="AW2363" i="64"/>
  <c r="AW1486" i="64"/>
  <c r="AW1501" i="64" s="1"/>
  <c r="AW1510" i="64"/>
  <c r="AW1358" i="64"/>
  <c r="AW1477" i="64" s="1"/>
  <c r="AW1161" i="64"/>
  <c r="AW817" i="64"/>
  <c r="AW830" i="64" s="1"/>
  <c r="AW793" i="64"/>
  <c r="AW1213" i="64"/>
  <c r="AW2006" i="64"/>
  <c r="AW768" i="64"/>
  <c r="AW2030" i="64"/>
  <c r="AW744" i="64"/>
  <c r="AW716" i="64"/>
  <c r="AO1975" i="64"/>
  <c r="AO2853" i="64"/>
  <c r="AO2827" i="64"/>
  <c r="AO2776" i="64"/>
  <c r="AO1949" i="64"/>
  <c r="AO1917" i="64"/>
  <c r="AO2802" i="64"/>
  <c r="AO1895" i="64"/>
  <c r="AO2905" i="64"/>
  <c r="AO2331" i="64"/>
  <c r="AO1850" i="64"/>
  <c r="AO1806" i="64"/>
  <c r="AO1770" i="64"/>
  <c r="AO2263" i="64"/>
  <c r="AO2227" i="64"/>
  <c r="AO1734" i="64"/>
  <c r="AO2397" i="64"/>
  <c r="AO1627" i="64"/>
  <c r="AO1603" i="64"/>
  <c r="AO1662" i="64"/>
  <c r="AO2363" i="64"/>
  <c r="AO1486" i="64"/>
  <c r="AO1501" i="64" s="1"/>
  <c r="AO1510" i="64"/>
  <c r="AO1161" i="64"/>
  <c r="AO817" i="64"/>
  <c r="AO830" i="64" s="1"/>
  <c r="AO793" i="64"/>
  <c r="AO1358" i="64"/>
  <c r="AO1477" i="64" s="1"/>
  <c r="AO1213" i="64"/>
  <c r="AO768" i="64"/>
  <c r="AO2030" i="64"/>
  <c r="AO744" i="64"/>
  <c r="AO2006" i="64"/>
  <c r="AO716" i="64"/>
  <c r="AG1975" i="64"/>
  <c r="AG2853" i="64"/>
  <c r="AG2827" i="64"/>
  <c r="AG2802" i="64"/>
  <c r="AG1949" i="64"/>
  <c r="AG2776" i="64"/>
  <c r="AG1917" i="64"/>
  <c r="AG1895" i="64"/>
  <c r="AG2905" i="64"/>
  <c r="AG1850" i="64"/>
  <c r="AG1806" i="64"/>
  <c r="AG2331" i="64"/>
  <c r="AG1770" i="64"/>
  <c r="AG1734" i="64"/>
  <c r="AG2397" i="64"/>
  <c r="AG1662" i="64"/>
  <c r="AG1627" i="64"/>
  <c r="AG1603" i="64"/>
  <c r="AG2263" i="64"/>
  <c r="AG2227" i="64"/>
  <c r="AG2363" i="64"/>
  <c r="AG1510" i="64"/>
  <c r="AG1161" i="64"/>
  <c r="AG1358" i="64"/>
  <c r="AG1477" i="64" s="1"/>
  <c r="AG817" i="64"/>
  <c r="AG830" i="64" s="1"/>
  <c r="AG1486" i="64"/>
  <c r="AG1501" i="64" s="1"/>
  <c r="AG793" i="64"/>
  <c r="AG1213" i="64"/>
  <c r="AG2006" i="64"/>
  <c r="AG768" i="64"/>
  <c r="AG2030" i="64"/>
  <c r="AG744" i="64"/>
  <c r="AG716" i="64"/>
  <c r="Y1975" i="64"/>
  <c r="Y2853" i="64"/>
  <c r="Y2827" i="64"/>
  <c r="Y2802" i="64"/>
  <c r="Y1917" i="64"/>
  <c r="Y2776" i="64"/>
  <c r="Y1949" i="64"/>
  <c r="Y1895" i="64"/>
  <c r="Y2905" i="64"/>
  <c r="Y1850" i="64"/>
  <c r="Y1806" i="64"/>
  <c r="Y2331" i="64"/>
  <c r="Y1770" i="64"/>
  <c r="Y2263" i="64"/>
  <c r="Y2227" i="64"/>
  <c r="Y1734" i="64"/>
  <c r="Y2397" i="64"/>
  <c r="Y1627" i="64"/>
  <c r="Y1603" i="64"/>
  <c r="Y2363" i="64"/>
  <c r="Y1662" i="64"/>
  <c r="Y1358" i="64"/>
  <c r="Y1477" i="64" s="1"/>
  <c r="Y1161" i="64"/>
  <c r="Y1510" i="64"/>
  <c r="Y817" i="64"/>
  <c r="Y830" i="64" s="1"/>
  <c r="Y793" i="64"/>
  <c r="Y1213" i="64"/>
  <c r="Y1486" i="64"/>
  <c r="Y1501" i="64" s="1"/>
  <c r="Y768" i="64"/>
  <c r="Y2030" i="64"/>
  <c r="Y744" i="64"/>
  <c r="Y2006" i="64"/>
  <c r="Y716" i="64"/>
  <c r="CD1972" i="64"/>
  <c r="CD1994" i="64" s="1"/>
  <c r="CD2850" i="64"/>
  <c r="CD2867" i="64" s="1"/>
  <c r="CD2824" i="64"/>
  <c r="CD2841" i="64" s="1"/>
  <c r="CD2799" i="64"/>
  <c r="CD2816" i="64" s="1"/>
  <c r="CD2773" i="64"/>
  <c r="CD2790" i="64" s="1"/>
  <c r="CD1946" i="64"/>
  <c r="CD1963" i="64" s="1"/>
  <c r="CD1914" i="64"/>
  <c r="CD1937" i="64" s="1"/>
  <c r="CD1892" i="64"/>
  <c r="CD1905" i="64" s="1"/>
  <c r="CD2902" i="64"/>
  <c r="CD2916" i="64" s="1"/>
  <c r="CD1847" i="64"/>
  <c r="CD1882" i="64" s="1"/>
  <c r="CD1803" i="64"/>
  <c r="CD1838" i="64" s="1"/>
  <c r="CD2328" i="64"/>
  <c r="CD2351" i="64" s="1"/>
  <c r="CD1767" i="64"/>
  <c r="CD1794" i="64" s="1"/>
  <c r="CD1731" i="64"/>
  <c r="CD1758" i="64" s="1"/>
  <c r="CD1659" i="64"/>
  <c r="CD1686" i="64" s="1"/>
  <c r="CD2394" i="64"/>
  <c r="CD2419" i="64" s="1"/>
  <c r="CD2260" i="64"/>
  <c r="CD2283" i="64" s="1"/>
  <c r="CD2224" i="64"/>
  <c r="CD2251" i="64" s="1"/>
  <c r="CD1624" i="64"/>
  <c r="CD1651" i="64" s="1"/>
  <c r="CD1600" i="64"/>
  <c r="CD2360" i="64"/>
  <c r="CD2385" i="64" s="1"/>
  <c r="CD1507" i="64"/>
  <c r="CD1520" i="64" s="1"/>
  <c r="CD1331" i="64"/>
  <c r="CD1346" i="64" s="1"/>
  <c r="CD1158" i="64"/>
  <c r="CD1173" i="64" s="1"/>
  <c r="CD1355" i="64"/>
  <c r="CD814" i="64"/>
  <c r="CD827" i="64" s="1"/>
  <c r="CD790" i="64"/>
  <c r="CD1483" i="64"/>
  <c r="CD1498" i="64" s="1"/>
  <c r="CD1210" i="64"/>
  <c r="CD1223" i="64" s="1"/>
  <c r="CD765" i="64"/>
  <c r="CD2027" i="64"/>
  <c r="CD2042" i="64" s="1"/>
  <c r="CD741" i="64"/>
  <c r="CD2003" i="64"/>
  <c r="CD2018" i="64" s="1"/>
  <c r="CD713" i="64"/>
  <c r="BV1972" i="64"/>
  <c r="BV1994" i="64" s="1"/>
  <c r="BV2850" i="64"/>
  <c r="BV2867" i="64" s="1"/>
  <c r="BV2824" i="64"/>
  <c r="BV2841" i="64" s="1"/>
  <c r="BV2799" i="64"/>
  <c r="BV2816" i="64" s="1"/>
  <c r="BV1946" i="64"/>
  <c r="BV1963" i="64" s="1"/>
  <c r="BV2773" i="64"/>
  <c r="BV2790" i="64" s="1"/>
  <c r="BV1914" i="64"/>
  <c r="BV1937" i="64" s="1"/>
  <c r="BV1892" i="64"/>
  <c r="BV1905" i="64" s="1"/>
  <c r="BV2902" i="64"/>
  <c r="BV2916" i="64" s="1"/>
  <c r="BV1847" i="64"/>
  <c r="BV1882" i="64" s="1"/>
  <c r="BV1803" i="64"/>
  <c r="BV1838" i="64" s="1"/>
  <c r="BV2328" i="64"/>
  <c r="BV2351" i="64" s="1"/>
  <c r="BV1767" i="64"/>
  <c r="BV1794" i="64" s="1"/>
  <c r="BV2224" i="64"/>
  <c r="BV2251" i="64" s="1"/>
  <c r="BV2260" i="64"/>
  <c r="BV2283" i="64" s="1"/>
  <c r="BV1731" i="64"/>
  <c r="BV1758" i="64" s="1"/>
  <c r="BV2394" i="64"/>
  <c r="BV2419" i="64" s="1"/>
  <c r="BV1624" i="64"/>
  <c r="BV1651" i="64" s="1"/>
  <c r="BV1600" i="64"/>
  <c r="BV1659" i="64"/>
  <c r="BV1686" i="64" s="1"/>
  <c r="BV2360" i="64"/>
  <c r="BV2385" i="64" s="1"/>
  <c r="BV1507" i="64"/>
  <c r="BV1520" i="64" s="1"/>
  <c r="BV1355" i="64"/>
  <c r="BV1331" i="64"/>
  <c r="BV1346" i="64" s="1"/>
  <c r="BV1483" i="64"/>
  <c r="BV1498" i="64" s="1"/>
  <c r="BV1158" i="64"/>
  <c r="BV1173" i="64" s="1"/>
  <c r="BV814" i="64"/>
  <c r="BV827" i="64" s="1"/>
  <c r="BV790" i="64"/>
  <c r="BV1210" i="64"/>
  <c r="BV1223" i="64" s="1"/>
  <c r="BV765" i="64"/>
  <c r="BV2003" i="64"/>
  <c r="BV2018" i="64" s="1"/>
  <c r="BV2027" i="64"/>
  <c r="BV2042" i="64" s="1"/>
  <c r="BV741" i="64"/>
  <c r="BV713" i="64"/>
  <c r="BN1972" i="64"/>
  <c r="BN1994" i="64" s="1"/>
  <c r="BN2850" i="64"/>
  <c r="BN2867" i="64" s="1"/>
  <c r="BN2824" i="64"/>
  <c r="BN2841" i="64" s="1"/>
  <c r="BN1946" i="64"/>
  <c r="BN1963" i="64" s="1"/>
  <c r="BN2799" i="64"/>
  <c r="BN2816" i="64" s="1"/>
  <c r="BN2773" i="64"/>
  <c r="BN2790" i="64" s="1"/>
  <c r="BN1914" i="64"/>
  <c r="BN1937" i="64" s="1"/>
  <c r="BN1892" i="64"/>
  <c r="BN1905" i="64" s="1"/>
  <c r="BN2902" i="64"/>
  <c r="BN2916" i="64" s="1"/>
  <c r="BN1847" i="64"/>
  <c r="BN1882" i="64" s="1"/>
  <c r="BN2328" i="64"/>
  <c r="BN2351" i="64" s="1"/>
  <c r="BN1803" i="64"/>
  <c r="BN1838" i="64" s="1"/>
  <c r="BN2224" i="64"/>
  <c r="BN2251" i="64" s="1"/>
  <c r="BN2260" i="64"/>
  <c r="BN2283" i="64" s="1"/>
  <c r="BN1767" i="64"/>
  <c r="BN1794" i="64" s="1"/>
  <c r="BN1731" i="64"/>
  <c r="BN1758" i="64" s="1"/>
  <c r="BN2394" i="64"/>
  <c r="BN2419" i="64" s="1"/>
  <c r="BN1659" i="64"/>
  <c r="BN1686" i="64" s="1"/>
  <c r="BN1624" i="64"/>
  <c r="BN1651" i="64" s="1"/>
  <c r="BN1600" i="64"/>
  <c r="BN2360" i="64"/>
  <c r="BN2385" i="64" s="1"/>
  <c r="BN1331" i="64"/>
  <c r="BN1346" i="64" s="1"/>
  <c r="BN1158" i="64"/>
  <c r="BN1173" i="64" s="1"/>
  <c r="BN1507" i="64"/>
  <c r="BN1520" i="64" s="1"/>
  <c r="BN814" i="64"/>
  <c r="BN827" i="64" s="1"/>
  <c r="BN1483" i="64"/>
  <c r="BN1498" i="64" s="1"/>
  <c r="BN1355" i="64"/>
  <c r="BN790" i="64"/>
  <c r="BN1210" i="64"/>
  <c r="BN1223" i="64" s="1"/>
  <c r="BN765" i="64"/>
  <c r="BN2027" i="64"/>
  <c r="BN2042" i="64" s="1"/>
  <c r="BN741" i="64"/>
  <c r="BN2003" i="64"/>
  <c r="BN2018" i="64" s="1"/>
  <c r="BN713" i="64"/>
  <c r="BF1972" i="64"/>
  <c r="BF1994" i="64" s="1"/>
  <c r="BF2850" i="64"/>
  <c r="BF2867" i="64" s="1"/>
  <c r="BF2824" i="64"/>
  <c r="BF2841" i="64" s="1"/>
  <c r="BF2799" i="64"/>
  <c r="BF2816" i="64" s="1"/>
  <c r="BF2773" i="64"/>
  <c r="BF2790" i="64" s="1"/>
  <c r="BF1946" i="64"/>
  <c r="BF1963" i="64" s="1"/>
  <c r="BF1914" i="64"/>
  <c r="BF1937" i="64" s="1"/>
  <c r="BF1892" i="64"/>
  <c r="BF1905" i="64" s="1"/>
  <c r="BF2902" i="64"/>
  <c r="BF2916" i="64" s="1"/>
  <c r="BF1847" i="64"/>
  <c r="BF1882" i="64" s="1"/>
  <c r="BF1803" i="64"/>
  <c r="BF1838" i="64" s="1"/>
  <c r="BF2328" i="64"/>
  <c r="BF2351" i="64" s="1"/>
  <c r="BF1767" i="64"/>
  <c r="BF1794" i="64" s="1"/>
  <c r="BF2224" i="64"/>
  <c r="BF2251" i="64" s="1"/>
  <c r="BF1731" i="64"/>
  <c r="BF1758" i="64" s="1"/>
  <c r="BF1659" i="64"/>
  <c r="BF1686" i="64" s="1"/>
  <c r="BF2394" i="64"/>
  <c r="BF2419" i="64" s="1"/>
  <c r="BF1624" i="64"/>
  <c r="BF1651" i="64" s="1"/>
  <c r="BF1600" i="64"/>
  <c r="BF2260" i="64"/>
  <c r="BF2283" i="64" s="1"/>
  <c r="BF2360" i="64"/>
  <c r="BF2385" i="64" s="1"/>
  <c r="BF1507" i="64"/>
  <c r="BF1520" i="64" s="1"/>
  <c r="BF1331" i="64"/>
  <c r="BF1346" i="64" s="1"/>
  <c r="BF1158" i="64"/>
  <c r="BF1173" i="64" s="1"/>
  <c r="BF1355" i="64"/>
  <c r="BF814" i="64"/>
  <c r="BF827" i="64" s="1"/>
  <c r="BF790" i="64"/>
  <c r="BF1210" i="64"/>
  <c r="BF1223" i="64" s="1"/>
  <c r="BF765" i="64"/>
  <c r="BF2003" i="64"/>
  <c r="BF2018" i="64" s="1"/>
  <c r="BF2027" i="64"/>
  <c r="BF2042" i="64" s="1"/>
  <c r="BF1483" i="64"/>
  <c r="BF1498" i="64" s="1"/>
  <c r="BF741" i="64"/>
  <c r="BF713" i="64"/>
  <c r="AX1972" i="64"/>
  <c r="AX1994" i="64" s="1"/>
  <c r="AX2850" i="64"/>
  <c r="AX2867" i="64" s="1"/>
  <c r="AX2824" i="64"/>
  <c r="AX2841" i="64" s="1"/>
  <c r="AX2799" i="64"/>
  <c r="AX2816" i="64" s="1"/>
  <c r="AX1946" i="64"/>
  <c r="AX1963" i="64" s="1"/>
  <c r="AX2773" i="64"/>
  <c r="AX2790" i="64" s="1"/>
  <c r="AX1914" i="64"/>
  <c r="AX1937" i="64" s="1"/>
  <c r="AX1892" i="64"/>
  <c r="AX1905" i="64" s="1"/>
  <c r="AX2902" i="64"/>
  <c r="AX2916" i="64" s="1"/>
  <c r="AX1847" i="64"/>
  <c r="AX1882" i="64" s="1"/>
  <c r="AX2328" i="64"/>
  <c r="AX2351" i="64" s="1"/>
  <c r="AX1803" i="64"/>
  <c r="AX1838" i="64" s="1"/>
  <c r="AX2224" i="64"/>
  <c r="AX2251" i="64" s="1"/>
  <c r="AX1767" i="64"/>
  <c r="AX1794" i="64" s="1"/>
  <c r="AX2260" i="64"/>
  <c r="AX2283" i="64" s="1"/>
  <c r="AX1731" i="64"/>
  <c r="AX1758" i="64" s="1"/>
  <c r="AX2394" i="64"/>
  <c r="AX2419" i="64" s="1"/>
  <c r="AX1624" i="64"/>
  <c r="AX1651" i="64" s="1"/>
  <c r="AX1600" i="64"/>
  <c r="AX1659" i="64"/>
  <c r="AX1686" i="64" s="1"/>
  <c r="AX2360" i="64"/>
  <c r="AX2385" i="64" s="1"/>
  <c r="AX1507" i="64"/>
  <c r="AX1520" i="64" s="1"/>
  <c r="AX1331" i="64"/>
  <c r="AX1346" i="64" s="1"/>
  <c r="AX1355" i="64"/>
  <c r="AX1158" i="64"/>
  <c r="AX1173" i="64" s="1"/>
  <c r="AX1483" i="64"/>
  <c r="AX1498" i="64" s="1"/>
  <c r="AX814" i="64"/>
  <c r="AX827" i="64" s="1"/>
  <c r="AX790" i="64"/>
  <c r="AX1210" i="64"/>
  <c r="AX1223" i="64" s="1"/>
  <c r="AX765" i="64"/>
  <c r="AX2027" i="64"/>
  <c r="AX2042" i="64" s="1"/>
  <c r="AX741" i="64"/>
  <c r="AX2003" i="64"/>
  <c r="AX2018" i="64" s="1"/>
  <c r="AX713" i="64"/>
  <c r="AP1972" i="64"/>
  <c r="AP1994" i="64" s="1"/>
  <c r="AP2850" i="64"/>
  <c r="AP2867" i="64" s="1"/>
  <c r="AP2824" i="64"/>
  <c r="AP2841" i="64" s="1"/>
  <c r="AP2799" i="64"/>
  <c r="AP2816" i="64" s="1"/>
  <c r="AP2773" i="64"/>
  <c r="AP2790" i="64" s="1"/>
  <c r="AP1914" i="64"/>
  <c r="AP1937" i="64" s="1"/>
  <c r="AP1946" i="64"/>
  <c r="AP1963" i="64" s="1"/>
  <c r="AP1892" i="64"/>
  <c r="AP1905" i="64" s="1"/>
  <c r="AP2902" i="64"/>
  <c r="AP2916" i="64" s="1"/>
  <c r="AP1847" i="64"/>
  <c r="AP1882" i="64" s="1"/>
  <c r="AP1803" i="64"/>
  <c r="AP1838" i="64" s="1"/>
  <c r="AP2328" i="64"/>
  <c r="AP2351" i="64" s="1"/>
  <c r="AP2260" i="64"/>
  <c r="AP2283" i="64" s="1"/>
  <c r="AP1767" i="64"/>
  <c r="AP1794" i="64" s="1"/>
  <c r="AP1731" i="64"/>
  <c r="AP1758" i="64" s="1"/>
  <c r="AP2224" i="64"/>
  <c r="AP2251" i="64" s="1"/>
  <c r="AP2394" i="64"/>
  <c r="AP2419" i="64" s="1"/>
  <c r="AP1659" i="64"/>
  <c r="AP1686" i="64" s="1"/>
  <c r="AP1624" i="64"/>
  <c r="AP1651" i="64" s="1"/>
  <c r="AP1600" i="64"/>
  <c r="AP2360" i="64"/>
  <c r="AP2385" i="64" s="1"/>
  <c r="AP1507" i="64"/>
  <c r="AP1520" i="64" s="1"/>
  <c r="AP1331" i="64"/>
  <c r="AP1346" i="64" s="1"/>
  <c r="AP1158" i="64"/>
  <c r="AP1173" i="64" s="1"/>
  <c r="AP814" i="64"/>
  <c r="AP827" i="64" s="1"/>
  <c r="AP1483" i="64"/>
  <c r="AP1498" i="64" s="1"/>
  <c r="AP790" i="64"/>
  <c r="AP1210" i="64"/>
  <c r="AP1223" i="64" s="1"/>
  <c r="AP765" i="64"/>
  <c r="AP2003" i="64"/>
  <c r="AP2018" i="64" s="1"/>
  <c r="AP2027" i="64"/>
  <c r="AP2042" i="64" s="1"/>
  <c r="AP741" i="64"/>
  <c r="AP1355" i="64"/>
  <c r="AP713" i="64"/>
  <c r="AH1972" i="64"/>
  <c r="AH1994" i="64" s="1"/>
  <c r="AH2850" i="64"/>
  <c r="AH2867" i="64" s="1"/>
  <c r="AH2824" i="64"/>
  <c r="AH2841" i="64" s="1"/>
  <c r="AH2799" i="64"/>
  <c r="AH2816" i="64" s="1"/>
  <c r="AH2773" i="64"/>
  <c r="AH2790" i="64" s="1"/>
  <c r="AH1914" i="64"/>
  <c r="AH1937" i="64" s="1"/>
  <c r="AH1946" i="64"/>
  <c r="AH1963" i="64" s="1"/>
  <c r="AH1892" i="64"/>
  <c r="AH1905" i="64" s="1"/>
  <c r="AH2902" i="64"/>
  <c r="AH2916" i="64" s="1"/>
  <c r="AH2328" i="64"/>
  <c r="AH2351" i="64" s="1"/>
  <c r="AH1767" i="64"/>
  <c r="AH1794" i="64" s="1"/>
  <c r="AH2224" i="64"/>
  <c r="AH2251" i="64" s="1"/>
  <c r="AH1847" i="64"/>
  <c r="AH1882" i="64" s="1"/>
  <c r="AH2260" i="64"/>
  <c r="AH2283" i="64" s="1"/>
  <c r="AH1731" i="64"/>
  <c r="AH1758" i="64" s="1"/>
  <c r="AH2394" i="64"/>
  <c r="AH2419" i="64" s="1"/>
  <c r="AH1624" i="64"/>
  <c r="AH1651" i="64" s="1"/>
  <c r="AH1600" i="64"/>
  <c r="AH1803" i="64"/>
  <c r="AH1838" i="64" s="1"/>
  <c r="AH2360" i="64"/>
  <c r="AH2385" i="64" s="1"/>
  <c r="AH1659" i="64"/>
  <c r="AH1686" i="64" s="1"/>
  <c r="AH1507" i="64"/>
  <c r="AH1520" i="64" s="1"/>
  <c r="AH1483" i="64"/>
  <c r="AH1498" i="64" s="1"/>
  <c r="AH1331" i="64"/>
  <c r="AH1346" i="64" s="1"/>
  <c r="AH1158" i="64"/>
  <c r="AH1173" i="64" s="1"/>
  <c r="AH814" i="64"/>
  <c r="AH827" i="64" s="1"/>
  <c r="AH1355" i="64"/>
  <c r="AH790" i="64"/>
  <c r="AH1210" i="64"/>
  <c r="AH1223" i="64" s="1"/>
  <c r="AH765" i="64"/>
  <c r="AH2027" i="64"/>
  <c r="AH2042" i="64" s="1"/>
  <c r="AH741" i="64"/>
  <c r="AH2003" i="64"/>
  <c r="AH2018" i="64" s="1"/>
  <c r="AH713" i="64"/>
  <c r="Z1972" i="64"/>
  <c r="Z1994" i="64" s="1"/>
  <c r="Z2850" i="64"/>
  <c r="Z2867" i="64" s="1"/>
  <c r="Z2824" i="64"/>
  <c r="Z2841" i="64" s="1"/>
  <c r="Z2773" i="64"/>
  <c r="Z2790" i="64" s="1"/>
  <c r="Z1946" i="64"/>
  <c r="Z1914" i="64"/>
  <c r="Z1937" i="64" s="1"/>
  <c r="Z2799" i="64"/>
  <c r="Z2816" i="64" s="1"/>
  <c r="Z1892" i="64"/>
  <c r="Z1905" i="64" s="1"/>
  <c r="Z2902" i="64"/>
  <c r="Z2916" i="64" s="1"/>
  <c r="Z1803" i="64"/>
  <c r="Z1838" i="64" s="1"/>
  <c r="Z1847" i="64"/>
  <c r="Z1882" i="64" s="1"/>
  <c r="Z2328" i="64"/>
  <c r="Z2351" i="64" s="1"/>
  <c r="Z2224" i="64"/>
  <c r="Z2251" i="64" s="1"/>
  <c r="Z2260" i="64"/>
  <c r="Z2283" i="64" s="1"/>
  <c r="Z1767" i="64"/>
  <c r="Z1794" i="64" s="1"/>
  <c r="Z1731" i="64"/>
  <c r="Z1758" i="64" s="1"/>
  <c r="Z2394" i="64"/>
  <c r="Z2419" i="64" s="1"/>
  <c r="Z1624" i="64"/>
  <c r="Z1651" i="64" s="1"/>
  <c r="Z1659" i="64"/>
  <c r="Z1686" i="64" s="1"/>
  <c r="Z1600" i="64"/>
  <c r="Z2360" i="64"/>
  <c r="Z2385" i="64" s="1"/>
  <c r="Z1507" i="64"/>
  <c r="Z1520" i="64" s="1"/>
  <c r="Z1331" i="64"/>
  <c r="Z1346" i="64" s="1"/>
  <c r="Z1158" i="64"/>
  <c r="Z1173" i="64" s="1"/>
  <c r="Z1483" i="64"/>
  <c r="Z1498" i="64" s="1"/>
  <c r="Z1355" i="64"/>
  <c r="Z814" i="64"/>
  <c r="Z827" i="64" s="1"/>
  <c r="Z790" i="64"/>
  <c r="Z1210" i="64"/>
  <c r="Z1223" i="64" s="1"/>
  <c r="Z765" i="64"/>
  <c r="Z2003" i="64"/>
  <c r="Z2018" i="64" s="1"/>
  <c r="Z2027" i="64"/>
  <c r="Z2042" i="64" s="1"/>
  <c r="Z741" i="64"/>
  <c r="Z713" i="64"/>
  <c r="AC547" i="64"/>
  <c r="U547" i="64"/>
  <c r="X556" i="64"/>
  <c r="AF556" i="64"/>
  <c r="AN556" i="64"/>
  <c r="AV556" i="64"/>
  <c r="BD556" i="64"/>
  <c r="BL556" i="64"/>
  <c r="BT556" i="64"/>
  <c r="CB556" i="64"/>
  <c r="CJ556" i="64"/>
  <c r="X557" i="64"/>
  <c r="AF557" i="64"/>
  <c r="AN557" i="64"/>
  <c r="AV557" i="64"/>
  <c r="BD557" i="64"/>
  <c r="BL557" i="64"/>
  <c r="BT557" i="64"/>
  <c r="CB557" i="64"/>
  <c r="CJ557" i="64"/>
  <c r="W560" i="64"/>
  <c r="AE560" i="64"/>
  <c r="AM560" i="64"/>
  <c r="AU560" i="64"/>
  <c r="BC560" i="64"/>
  <c r="BK560" i="64"/>
  <c r="BT560" i="64"/>
  <c r="CD560" i="64"/>
  <c r="T561" i="64"/>
  <c r="T571" i="64" s="1"/>
  <c r="AE561" i="64"/>
  <c r="AE571" i="64" s="1"/>
  <c r="AP561" i="64"/>
  <c r="AP571" i="64" s="1"/>
  <c r="AZ561" i="64"/>
  <c r="AZ571" i="64" s="1"/>
  <c r="BK561" i="64"/>
  <c r="BK571" i="64" s="1"/>
  <c r="BV561" i="64"/>
  <c r="BV571" i="64" s="1"/>
  <c r="CF561" i="64"/>
  <c r="CF571" i="64" s="1"/>
  <c r="X606" i="64"/>
  <c r="AK606" i="64"/>
  <c r="AW606" i="64"/>
  <c r="BK606" i="64"/>
  <c r="BV606" i="64"/>
  <c r="CJ606" i="64"/>
  <c r="AC607" i="64"/>
  <c r="AC630" i="64" s="1"/>
  <c r="AO607" i="64"/>
  <c r="AO630" i="64" s="1"/>
  <c r="BC607" i="64"/>
  <c r="BC630" i="64" s="1"/>
  <c r="BN607" i="64"/>
  <c r="BN630" i="64" s="1"/>
  <c r="CB607" i="64"/>
  <c r="CB630" i="64" s="1"/>
  <c r="AE610" i="64"/>
  <c r="AR610" i="64"/>
  <c r="BD610" i="64"/>
  <c r="BR610" i="64"/>
  <c r="CC610" i="64"/>
  <c r="W611" i="64"/>
  <c r="AJ611" i="64"/>
  <c r="AV611" i="64"/>
  <c r="BJ611" i="64"/>
  <c r="BU611" i="64"/>
  <c r="CI611" i="64"/>
  <c r="Z2026" i="64"/>
  <c r="AM2026" i="64"/>
  <c r="AY2026" i="64"/>
  <c r="BM2026" i="64"/>
  <c r="BX2026" i="64"/>
  <c r="W2027" i="64"/>
  <c r="W2042" i="64" s="1"/>
  <c r="AY2027" i="64"/>
  <c r="AY2042" i="64" s="1"/>
  <c r="CE2027" i="64"/>
  <c r="CE2042" i="64" s="1"/>
  <c r="BG2030" i="64"/>
  <c r="AY2031" i="64"/>
  <c r="AG712" i="64"/>
  <c r="AG732" i="64" s="1"/>
  <c r="Y713" i="64"/>
  <c r="CK713" i="64"/>
  <c r="BT716" i="64"/>
  <c r="BL717" i="64"/>
  <c r="AL740" i="64"/>
  <c r="AL755" i="64" s="1"/>
  <c r="AD741" i="64"/>
  <c r="BY744" i="64"/>
  <c r="BQ745" i="64"/>
  <c r="AQ764" i="64"/>
  <c r="AI765" i="64"/>
  <c r="Z768" i="64"/>
  <c r="CI789" i="64"/>
  <c r="AN793" i="64"/>
  <c r="AS2003" i="64"/>
  <c r="AS2018" i="64" s="1"/>
  <c r="CE2006" i="64"/>
  <c r="BZ1210" i="64"/>
  <c r="BZ1223" i="64" s="1"/>
  <c r="CA1214" i="64"/>
  <c r="CA1227" i="64" s="1"/>
  <c r="BZ814" i="64"/>
  <c r="BZ827" i="64" s="1"/>
  <c r="CE1331" i="64"/>
  <c r="CE1346" i="64" s="1"/>
  <c r="BE1359" i="64"/>
  <c r="AQ1507" i="64"/>
  <c r="AQ1520" i="64" s="1"/>
  <c r="E252" i="64"/>
  <c r="E2791" i="64"/>
  <c r="E828" i="64"/>
  <c r="E1759" i="64"/>
  <c r="E1174" i="64"/>
  <c r="E808" i="64"/>
  <c r="E83" i="64"/>
  <c r="E1909" i="64"/>
  <c r="E1908" i="64"/>
  <c r="E1177" i="64"/>
  <c r="E1176" i="64"/>
  <c r="E736" i="64"/>
  <c r="E830" i="64"/>
  <c r="E1906" i="64"/>
  <c r="E2842" i="64"/>
  <c r="E1795" i="64"/>
  <c r="E2255" i="64"/>
  <c r="E70" i="64"/>
  <c r="E1224" i="64"/>
  <c r="E1347" i="64"/>
  <c r="E201" i="64"/>
  <c r="E200" i="64"/>
  <c r="E757" i="64"/>
  <c r="E1798" i="64"/>
  <c r="E1797" i="64"/>
  <c r="E1762" i="64"/>
  <c r="E1761" i="64"/>
  <c r="E2843" i="64"/>
  <c r="E2819" i="64"/>
  <c r="E2818" i="64"/>
  <c r="E2868" i="64"/>
  <c r="E2817" i="64"/>
  <c r="E575" i="64"/>
  <c r="E101" i="64"/>
  <c r="E100" i="64"/>
  <c r="E634" i="64"/>
  <c r="S1068" i="64" a="1"/>
  <c r="S589" i="64" a="1"/>
  <c r="S1136" i="64" a="1"/>
  <c r="S649" i="64" a="1"/>
  <c r="S1924" i="64" a="1"/>
  <c r="S2593" i="64" a="1"/>
  <c r="S2066" i="64" a="1"/>
  <c r="S2065" i="64" a="1"/>
  <c r="S2112" i="64" a="1"/>
  <c r="S2530" i="64" a="1"/>
  <c r="S1981" i="64" a="1"/>
  <c r="S1467" i="64" a="1"/>
  <c r="S1818" i="64" a="1"/>
  <c r="S884" i="64" a="1"/>
  <c r="S882" i="64" a="1"/>
  <c r="S1515" i="64" a="1"/>
  <c r="S1166" i="64" a="1"/>
  <c r="S727" i="64" a="1"/>
  <c r="S566" i="64" a="1"/>
  <c r="S1539" i="64" a="1"/>
  <c r="S1218" i="64" a="1"/>
  <c r="S2552" i="64" a="1"/>
  <c r="S1241" i="64" a="1"/>
  <c r="S1188" i="64" a="1"/>
  <c r="S440" i="64" a="1"/>
  <c r="S1608" i="64" a="1"/>
  <c r="S1266" i="64"/>
  <c r="S773" i="64" a="1"/>
  <c r="S1954" i="64" a="1"/>
  <c r="S1295" i="64" a="1"/>
  <c r="S2717" i="64" a="1"/>
  <c r="S1863" i="64" a="1"/>
  <c r="S1743" i="64" a="1"/>
  <c r="S491" i="64" a="1"/>
  <c r="S2035" i="64" a="1"/>
  <c r="S2573" i="64" a="1"/>
  <c r="S1636" i="64" a="1"/>
  <c r="S1491" i="64" a="1"/>
  <c r="S751" i="64" a="1"/>
  <c r="S2627" i="64" a="1"/>
  <c r="S1779" i="64" a="1"/>
  <c r="S1024" i="64" a="1"/>
  <c r="S412" i="64" a="1"/>
  <c r="S822" i="64" a="1"/>
  <c r="S1671" i="64" a="1"/>
  <c r="S617" i="64" a="1"/>
  <c r="S2011" i="64" a="1"/>
  <c r="BS29" i="1307" l="1"/>
  <c r="BS33" i="1307" s="1"/>
  <c r="BS38" i="1307" s="1"/>
  <c r="BR34" i="1307"/>
  <c r="AX2323" i="64"/>
  <c r="S2011" i="64"/>
  <c r="S2013" i="64" s="1"/>
  <c r="S617" i="64"/>
  <c r="S619" i="64" s="1"/>
  <c r="S620" i="64" s="1"/>
  <c r="S1671" i="64"/>
  <c r="S822" i="64"/>
  <c r="S412" i="64"/>
  <c r="S1024" i="64"/>
  <c r="S1779" i="64"/>
  <c r="S2627" i="64"/>
  <c r="S751" i="64"/>
  <c r="S1491" i="64"/>
  <c r="S1493" i="64" s="1"/>
  <c r="S1636" i="64"/>
  <c r="S2573" i="64"/>
  <c r="S2035" i="64"/>
  <c r="S2037" i="64" s="1"/>
  <c r="S491" i="64"/>
  <c r="S1743" i="64"/>
  <c r="S1863" i="64"/>
  <c r="S2717" i="64"/>
  <c r="S1295" i="64"/>
  <c r="S1954" i="64"/>
  <c r="S1956" i="64" s="1"/>
  <c r="S1958" i="64" s="1"/>
  <c r="S773" i="64"/>
  <c r="S1608" i="64"/>
  <c r="S1610" i="64" s="1"/>
  <c r="S440" i="64"/>
  <c r="S1188" i="64"/>
  <c r="S1194" i="64" s="1"/>
  <c r="S1196" i="64" s="1"/>
  <c r="S1241" i="64"/>
  <c r="S2552" i="64"/>
  <c r="S1218" i="64"/>
  <c r="S1539" i="64"/>
  <c r="S1541" i="64" s="1"/>
  <c r="S566" i="64"/>
  <c r="S727" i="64"/>
  <c r="S1166" i="64"/>
  <c r="S1168" i="64" s="1"/>
  <c r="S1515" i="64"/>
  <c r="S882" i="64"/>
  <c r="S884" i="64"/>
  <c r="S1818" i="64"/>
  <c r="S1467" i="64"/>
  <c r="S1469" i="64" s="1"/>
  <c r="S1981" i="64"/>
  <c r="S1983" i="64" s="1"/>
  <c r="S1984" i="64" s="1"/>
  <c r="S2530" i="64"/>
  <c r="S2112" i="64"/>
  <c r="S2121" i="64" s="1"/>
  <c r="S2122" i="64" s="1" a="1"/>
  <c r="S2122" i="64" s="1"/>
  <c r="S2065" i="64"/>
  <c r="S2066" i="64"/>
  <c r="S2593" i="64"/>
  <c r="S1924" i="64"/>
  <c r="S1926" i="64" s="1"/>
  <c r="S1927" i="64" s="1"/>
  <c r="S649" i="64"/>
  <c r="S651" i="64" s="1"/>
  <c r="S660" i="64" s="1"/>
  <c r="S1136" i="64"/>
  <c r="S589" i="64"/>
  <c r="S1068" i="64"/>
  <c r="S2017" i="64"/>
  <c r="S630" i="64"/>
  <c r="S1686" i="64"/>
  <c r="S827" i="64"/>
  <c r="S421" i="64"/>
  <c r="S1044" i="64"/>
  <c r="AL1205" i="64"/>
  <c r="S1793" i="64"/>
  <c r="S755" i="64"/>
  <c r="S1497" i="64"/>
  <c r="S1651" i="64"/>
  <c r="S2042" i="64"/>
  <c r="S523" i="64"/>
  <c r="S1757" i="64"/>
  <c r="S1881" i="64"/>
  <c r="S1304" i="64"/>
  <c r="S1963" i="64"/>
  <c r="S1248" i="64"/>
  <c r="S1271" i="64"/>
  <c r="S1615" i="64"/>
  <c r="S472" i="64"/>
  <c r="S1200" i="64"/>
  <c r="S1249" i="64"/>
  <c r="S1223" i="64"/>
  <c r="S1546" i="64"/>
  <c r="S732" i="64"/>
  <c r="S1172" i="64"/>
  <c r="S1519" i="64"/>
  <c r="S897" i="64"/>
  <c r="S940" i="64"/>
  <c r="S1838" i="64"/>
  <c r="S1395" i="64"/>
  <c r="S1993" i="64"/>
  <c r="S2126" i="64"/>
  <c r="S2091" i="64"/>
  <c r="S796" i="64"/>
  <c r="S805" i="64"/>
  <c r="S1936" i="64"/>
  <c r="S1150" i="64"/>
  <c r="S594" i="64"/>
  <c r="S1081" i="64"/>
  <c r="AF1" i="64"/>
  <c r="AG2" i="64"/>
  <c r="AE4" i="64"/>
  <c r="AF3" i="64"/>
  <c r="AF7" i="64"/>
  <c r="W25" i="861"/>
  <c r="AH2323" i="64"/>
  <c r="AO1205" i="64"/>
  <c r="CD2323" i="64"/>
  <c r="AG2" i="864"/>
  <c r="AE4" i="864"/>
  <c r="AE4" i="863"/>
  <c r="AF3" i="863"/>
  <c r="AF3" i="864"/>
  <c r="AF7" i="864"/>
  <c r="AF7" i="863"/>
  <c r="AF1" i="864"/>
  <c r="AF1" i="863"/>
  <c r="AG3" i="861"/>
  <c r="AF4" i="861"/>
  <c r="AA86" i="861"/>
  <c r="AA60" i="861"/>
  <c r="AC90" i="861"/>
  <c r="BT20" i="861"/>
  <c r="AB90" i="861"/>
  <c r="AC1700" i="64"/>
  <c r="W1249" i="64"/>
  <c r="Z1249" i="64"/>
  <c r="Y1249" i="64"/>
  <c r="AB1546" i="64"/>
  <c r="X1546" i="64"/>
  <c r="Y1546" i="64"/>
  <c r="Z1546" i="64"/>
  <c r="AA1546" i="64"/>
  <c r="V1249" i="64"/>
  <c r="T1249" i="64"/>
  <c r="T1546" i="64"/>
  <c r="U1546" i="64"/>
  <c r="V1546" i="64"/>
  <c r="W1546" i="64"/>
  <c r="AV1545" i="64"/>
  <c r="BM1545" i="64"/>
  <c r="BN1545" i="64"/>
  <c r="BO1545" i="64"/>
  <c r="CF1545" i="64"/>
  <c r="BJ1545" i="64"/>
  <c r="BK1545" i="64"/>
  <c r="BL1545" i="64"/>
  <c r="CC1545" i="64"/>
  <c r="CD1545" i="64"/>
  <c r="CE1545" i="64"/>
  <c r="BZ1545" i="64"/>
  <c r="CA1545" i="64"/>
  <c r="CB1545" i="64"/>
  <c r="W1545" i="64"/>
  <c r="X1545" i="64"/>
  <c r="U1545" i="64"/>
  <c r="V1545" i="64"/>
  <c r="AM1545" i="64"/>
  <c r="AN1545" i="64"/>
  <c r="Y1545" i="64"/>
  <c r="Z1545" i="64"/>
  <c r="T1545" i="64"/>
  <c r="AK1545" i="64"/>
  <c r="AL1545" i="64"/>
  <c r="BC1545" i="64"/>
  <c r="BD1545" i="64"/>
  <c r="AO1545" i="64"/>
  <c r="AP1545" i="64"/>
  <c r="AA1545" i="64"/>
  <c r="AB1545" i="64"/>
  <c r="AC1545" i="64"/>
  <c r="AJ1545" i="64"/>
  <c r="BA1545" i="64"/>
  <c r="BB1545" i="64"/>
  <c r="BS1545" i="64"/>
  <c r="BT1545" i="64"/>
  <c r="BE1545" i="64"/>
  <c r="BF1545" i="64"/>
  <c r="AQ1545" i="64"/>
  <c r="AR1545" i="64"/>
  <c r="AS1545" i="64"/>
  <c r="AG1545" i="64"/>
  <c r="AH1545" i="64"/>
  <c r="AI1545" i="64"/>
  <c r="AZ1545" i="64"/>
  <c r="BQ1545" i="64"/>
  <c r="BR1545" i="64"/>
  <c r="CI1545" i="64"/>
  <c r="CJ1545" i="64"/>
  <c r="BU1545" i="64"/>
  <c r="BV1545" i="64"/>
  <c r="BG1545" i="64"/>
  <c r="BH1545" i="64"/>
  <c r="BI1545" i="64"/>
  <c r="AD1545" i="64"/>
  <c r="AE1545" i="64"/>
  <c r="AF1545" i="64"/>
  <c r="AW1545" i="64"/>
  <c r="AX1545" i="64"/>
  <c r="AY1545" i="64"/>
  <c r="BP1545" i="64"/>
  <c r="CG1545" i="64"/>
  <c r="CH1545" i="64"/>
  <c r="CK1545" i="64"/>
  <c r="BW1545" i="64"/>
  <c r="BX1545" i="64"/>
  <c r="BY1545" i="64"/>
  <c r="AT1545" i="64"/>
  <c r="AU1545" i="64"/>
  <c r="AO472" i="64"/>
  <c r="AW472" i="64"/>
  <c r="AH472" i="64"/>
  <c r="AN472" i="64"/>
  <c r="CG472" i="64"/>
  <c r="V472" i="64"/>
  <c r="BY472" i="64"/>
  <c r="CB472" i="64"/>
  <c r="Z523" i="64"/>
  <c r="BI523" i="64"/>
  <c r="AD523" i="64"/>
  <c r="CF523" i="64"/>
  <c r="BD523" i="64"/>
  <c r="BM523" i="64"/>
  <c r="AB523" i="64"/>
  <c r="AM523" i="64"/>
  <c r="BO2323" i="64"/>
  <c r="AE2323" i="64"/>
  <c r="AB421" i="64"/>
  <c r="T421" i="64"/>
  <c r="U421" i="64"/>
  <c r="V421" i="64"/>
  <c r="W421" i="64"/>
  <c r="AA421" i="64"/>
  <c r="X421" i="64"/>
  <c r="Y421" i="64"/>
  <c r="Z421" i="64"/>
  <c r="AL2323" i="64"/>
  <c r="BP2323" i="64"/>
  <c r="CB2323" i="64"/>
  <c r="CC2323" i="64"/>
  <c r="AY2323" i="64"/>
  <c r="BW2323" i="64"/>
  <c r="AT2323" i="64"/>
  <c r="U2323" i="64"/>
  <c r="V2323" i="64"/>
  <c r="BA2323" i="64"/>
  <c r="Y1150" i="64"/>
  <c r="U1150" i="64"/>
  <c r="Z1150" i="64"/>
  <c r="X1150" i="64"/>
  <c r="V1150" i="64"/>
  <c r="AA1150" i="64"/>
  <c r="T1150" i="64"/>
  <c r="W1150" i="64"/>
  <c r="AU2323" i="64"/>
  <c r="AF2323" i="64"/>
  <c r="AG2323" i="64"/>
  <c r="CF2323" i="64"/>
  <c r="BQ2323" i="64"/>
  <c r="BR2323" i="64"/>
  <c r="BC2323" i="64"/>
  <c r="BD2323" i="64"/>
  <c r="BE2323" i="64"/>
  <c r="AZ2323" i="64"/>
  <c r="BK2323" i="64"/>
  <c r="AV2323" i="64"/>
  <c r="AW2323" i="64"/>
  <c r="CH2323" i="64"/>
  <c r="CE2323" i="64"/>
  <c r="AB2323" i="64"/>
  <c r="BI2323" i="64"/>
  <c r="T2323" i="64"/>
  <c r="BY2323" i="64"/>
  <c r="AS2323" i="64"/>
  <c r="AD2323" i="64"/>
  <c r="AX2319" i="64"/>
  <c r="AX2320" i="64"/>
  <c r="CC2319" i="64"/>
  <c r="CC2320" i="64"/>
  <c r="BY2319" i="64"/>
  <c r="BY2320" i="64"/>
  <c r="BN2319" i="64"/>
  <c r="BN2320" i="64"/>
  <c r="AC2319" i="64"/>
  <c r="AC2320" i="64"/>
  <c r="BO2319" i="64"/>
  <c r="BO2320" i="64"/>
  <c r="T2319" i="64"/>
  <c r="T2320" i="64"/>
  <c r="BA2319" i="64"/>
  <c r="BA2320" i="64"/>
  <c r="AI2323" i="64"/>
  <c r="CG2323" i="64"/>
  <c r="CK2319" i="64"/>
  <c r="CK2320" i="64"/>
  <c r="BS2323" i="64"/>
  <c r="BT2323" i="64"/>
  <c r="BW2319" i="64"/>
  <c r="BW2320" i="64"/>
  <c r="BU2323" i="64"/>
  <c r="BX2323" i="64"/>
  <c r="CJ2319" i="64"/>
  <c r="CJ2320" i="64"/>
  <c r="BM2319" i="64"/>
  <c r="BM2320" i="64"/>
  <c r="BZ2319" i="64"/>
  <c r="BZ2320" i="64"/>
  <c r="CA2323" i="64"/>
  <c r="CD2319" i="64"/>
  <c r="CD2320" i="64"/>
  <c r="BL2323" i="64"/>
  <c r="AQ2323" i="64"/>
  <c r="CE2319" i="64"/>
  <c r="CE2320" i="64"/>
  <c r="BM2323" i="64"/>
  <c r="BJ2323" i="64"/>
  <c r="AJ2319" i="64"/>
  <c r="AJ2320" i="64"/>
  <c r="BQ2319" i="64"/>
  <c r="BQ2320" i="64"/>
  <c r="AA2323" i="64"/>
  <c r="AT2319" i="64"/>
  <c r="AT2320" i="64"/>
  <c r="CI2323" i="64"/>
  <c r="CK2323" i="64"/>
  <c r="BH2323" i="64"/>
  <c r="AF2319" i="64"/>
  <c r="AF2320" i="64"/>
  <c r="AD2319" i="64"/>
  <c r="AD2320" i="64"/>
  <c r="BI2319" i="64"/>
  <c r="BI2320" i="64"/>
  <c r="AZ2319" i="64"/>
  <c r="AZ2320" i="64"/>
  <c r="CG2319" i="64"/>
  <c r="CG2320" i="64"/>
  <c r="V2319" i="64"/>
  <c r="V2320" i="64"/>
  <c r="AE2319" i="64"/>
  <c r="AE2320" i="64"/>
  <c r="AB2319" i="64"/>
  <c r="AB2320" i="64"/>
  <c r="BL2319" i="64"/>
  <c r="BL2320" i="64"/>
  <c r="BG2319" i="64"/>
  <c r="BG2320" i="64"/>
  <c r="AS2319" i="64"/>
  <c r="AS2320" i="64"/>
  <c r="BK2319" i="64"/>
  <c r="BK2320" i="64"/>
  <c r="BP2319" i="64"/>
  <c r="BP2320" i="64"/>
  <c r="BG2323" i="64"/>
  <c r="CA2319" i="64"/>
  <c r="CA2320" i="64"/>
  <c r="AL2319" i="64"/>
  <c r="AL2320" i="64"/>
  <c r="W2319" i="64"/>
  <c r="W2320" i="64"/>
  <c r="X2319" i="64"/>
  <c r="X2320" i="64"/>
  <c r="AR2323" i="64"/>
  <c r="AR2319" i="64"/>
  <c r="AR2320" i="64"/>
  <c r="Z2323" i="64"/>
  <c r="AU2319" i="64"/>
  <c r="AU2320" i="64"/>
  <c r="CF2319" i="64"/>
  <c r="CF2320" i="64"/>
  <c r="BB2319" i="64"/>
  <c r="BB2320" i="64"/>
  <c r="AJ2323" i="64"/>
  <c r="AM2319" i="64"/>
  <c r="AM2320" i="64"/>
  <c r="AV2319" i="64"/>
  <c r="AV2320" i="64"/>
  <c r="AN2319" i="64"/>
  <c r="AN2320" i="64"/>
  <c r="Y2319" i="64"/>
  <c r="Y2320" i="64"/>
  <c r="Z2319" i="64"/>
  <c r="Z2320" i="64"/>
  <c r="BH2319" i="64"/>
  <c r="BH2320" i="64"/>
  <c r="AP2323" i="64"/>
  <c r="BJ2319" i="64"/>
  <c r="BJ2320" i="64"/>
  <c r="AK2319" i="64"/>
  <c r="AK2320" i="64"/>
  <c r="BU2319" i="64"/>
  <c r="BU2320" i="64"/>
  <c r="AG2319" i="64"/>
  <c r="AG2320" i="64"/>
  <c r="CB2319" i="64"/>
  <c r="CB2320" i="64"/>
  <c r="AC2323" i="64"/>
  <c r="BR2319" i="64"/>
  <c r="BR2320" i="64"/>
  <c r="BC2319" i="64"/>
  <c r="BC2320" i="64"/>
  <c r="AK2323" i="64"/>
  <c r="BD2319" i="64"/>
  <c r="BD2320" i="64"/>
  <c r="CJ2323" i="64"/>
  <c r="AO2319" i="64"/>
  <c r="AO2320" i="64"/>
  <c r="W2323" i="64"/>
  <c r="BZ2323" i="64"/>
  <c r="AP2319" i="64"/>
  <c r="AP2320" i="64"/>
  <c r="X2323" i="64"/>
  <c r="AA2319" i="64"/>
  <c r="AA2320" i="64"/>
  <c r="Y2323" i="64"/>
  <c r="BX2319" i="64"/>
  <c r="BX2320" i="64"/>
  <c r="BF2323" i="64"/>
  <c r="CI2319" i="64"/>
  <c r="CI2320" i="64"/>
  <c r="BV2319" i="64"/>
  <c r="BV2320" i="64"/>
  <c r="AW2319" i="64"/>
  <c r="AW2320" i="64"/>
  <c r="AH2319" i="64"/>
  <c r="AH2320" i="64"/>
  <c r="AI2319" i="64"/>
  <c r="AI2320" i="64"/>
  <c r="U2319" i="64"/>
  <c r="U2320" i="64"/>
  <c r="CH2319" i="64"/>
  <c r="CH2320" i="64"/>
  <c r="BS2319" i="64"/>
  <c r="BS2320" i="64"/>
  <c r="BT2319" i="64"/>
  <c r="BT2320" i="64"/>
  <c r="BB2323" i="64"/>
  <c r="BE2319" i="64"/>
  <c r="BE2320" i="64"/>
  <c r="AM2323" i="64"/>
  <c r="BF2319" i="64"/>
  <c r="BF2320" i="64"/>
  <c r="AN2323" i="64"/>
  <c r="AQ2319" i="64"/>
  <c r="AQ2320" i="64"/>
  <c r="AO2323" i="64"/>
  <c r="BV2323" i="64"/>
  <c r="AY2319" i="64"/>
  <c r="AY2320" i="64"/>
  <c r="T2126" i="64"/>
  <c r="V2126" i="64"/>
  <c r="AB2126" i="64"/>
  <c r="X1205" i="64"/>
  <c r="W2126" i="64"/>
  <c r="U2126" i="64"/>
  <c r="BG1205" i="64"/>
  <c r="AS1205" i="64"/>
  <c r="AA2126" i="64"/>
  <c r="Z2126" i="64"/>
  <c r="X2126" i="64"/>
  <c r="Y2126" i="64"/>
  <c r="AB1205" i="64"/>
  <c r="CA1205" i="64"/>
  <c r="BF1205" i="64"/>
  <c r="BZ1205" i="64"/>
  <c r="AN2143" i="64"/>
  <c r="AN2145" i="64" s="1"/>
  <c r="AM2145" i="64"/>
  <c r="AQ1205" i="64"/>
  <c r="AC1205" i="64"/>
  <c r="CC1205" i="64"/>
  <c r="AU1205" i="64"/>
  <c r="BM1205" i="64"/>
  <c r="BH1205" i="64"/>
  <c r="AT1205" i="64"/>
  <c r="AB1044" i="64"/>
  <c r="AA1044" i="64"/>
  <c r="Z1044" i="64"/>
  <c r="Y1044" i="64"/>
  <c r="T1044" i="64"/>
  <c r="U1044" i="64"/>
  <c r="V1044" i="64"/>
  <c r="W1044" i="64"/>
  <c r="X1044" i="64"/>
  <c r="BW1205" i="64"/>
  <c r="AA1963" i="64"/>
  <c r="X1963" i="64"/>
  <c r="AB1963" i="64"/>
  <c r="U1963" i="64"/>
  <c r="Y1963" i="64"/>
  <c r="Z1963" i="64"/>
  <c r="T1963" i="64"/>
  <c r="V1963" i="64"/>
  <c r="BY1205" i="64"/>
  <c r="W1963" i="64"/>
  <c r="AP1205" i="64"/>
  <c r="BR1205" i="64"/>
  <c r="Z1205" i="64"/>
  <c r="BX1205" i="64"/>
  <c r="AA1205" i="64"/>
  <c r="BJ1205" i="64"/>
  <c r="BN1205" i="64"/>
  <c r="AJ1205" i="64"/>
  <c r="CG1205" i="64"/>
  <c r="CI1205" i="64"/>
  <c r="BI1205" i="64"/>
  <c r="BL1205" i="64"/>
  <c r="CH1205" i="64"/>
  <c r="AE1205" i="64"/>
  <c r="AF1205" i="64"/>
  <c r="V1205" i="64"/>
  <c r="BT1205" i="64"/>
  <c r="CD1205" i="64"/>
  <c r="AZ1205" i="64"/>
  <c r="BB1205" i="64"/>
  <c r="AG1205" i="64"/>
  <c r="BP1205" i="64"/>
  <c r="AM1205" i="64"/>
  <c r="BK1205" i="64"/>
  <c r="AW1205" i="64"/>
  <c r="CF1205" i="64"/>
  <c r="AR1205" i="64"/>
  <c r="AI1205" i="64"/>
  <c r="U1205" i="64"/>
  <c r="BS1205" i="64"/>
  <c r="AV1205" i="64"/>
  <c r="W1205" i="64"/>
  <c r="AY1205" i="64"/>
  <c r="AK1205" i="64"/>
  <c r="BV1205" i="64"/>
  <c r="AD1205" i="64"/>
  <c r="BD1205" i="64"/>
  <c r="AH1205" i="64"/>
  <c r="BO1205" i="64"/>
  <c r="BA1205" i="64"/>
  <c r="CB1205" i="64"/>
  <c r="BC1205" i="64"/>
  <c r="AX1205" i="64"/>
  <c r="CE1205" i="64"/>
  <c r="AN1205" i="64"/>
  <c r="T1205" i="64"/>
  <c r="BQ1205" i="64"/>
  <c r="CH1478" i="64"/>
  <c r="AW1474" i="64"/>
  <c r="AN1478" i="64"/>
  <c r="AP1478" i="64"/>
  <c r="AI1478" i="64"/>
  <c r="BB1474" i="64"/>
  <c r="W1474" i="64"/>
  <c r="BA1478" i="64"/>
  <c r="BS1478" i="64"/>
  <c r="V1478" i="64"/>
  <c r="AF1474" i="64"/>
  <c r="AU1478" i="64"/>
  <c r="BH1478" i="64"/>
  <c r="BK1399" i="64"/>
  <c r="AV1478" i="64"/>
  <c r="BU1478" i="64"/>
  <c r="BQ1474" i="64"/>
  <c r="AE1474" i="64"/>
  <c r="CK1474" i="64"/>
  <c r="BF1478" i="64"/>
  <c r="BF1474" i="64"/>
  <c r="BO1478" i="64"/>
  <c r="AL1474" i="64"/>
  <c r="AJ1478" i="64"/>
  <c r="BV1474" i="64"/>
  <c r="BH1474" i="64"/>
  <c r="BP1474" i="64"/>
  <c r="AX1474" i="64"/>
  <c r="AA1474" i="64"/>
  <c r="BE1478" i="64"/>
  <c r="CG1474" i="64"/>
  <c r="BC1478" i="64"/>
  <c r="AA1478" i="64"/>
  <c r="BD1474" i="64"/>
  <c r="BR1478" i="64"/>
  <c r="Y1478" i="64"/>
  <c r="BX1474" i="64"/>
  <c r="AZ1478" i="64"/>
  <c r="AD1474" i="64"/>
  <c r="X1474" i="64"/>
  <c r="BK1478" i="64"/>
  <c r="AC1478" i="64"/>
  <c r="BY1478" i="64"/>
  <c r="AU1474" i="64"/>
  <c r="CK1478" i="64"/>
  <c r="BM1474" i="64"/>
  <c r="BU1474" i="64"/>
  <c r="Z1478" i="64"/>
  <c r="AT1478" i="64"/>
  <c r="AP1474" i="64"/>
  <c r="AH1474" i="64"/>
  <c r="BV1478" i="64"/>
  <c r="AG1474" i="64"/>
  <c r="AV1474" i="64"/>
  <c r="CA1478" i="64"/>
  <c r="BO1474" i="64"/>
  <c r="BJ1474" i="64"/>
  <c r="BL1474" i="64"/>
  <c r="CC1474" i="64"/>
  <c r="CE1474" i="64"/>
  <c r="CI1478" i="64"/>
  <c r="BS1474" i="64"/>
  <c r="BI1478" i="64"/>
  <c r="BB1478" i="64"/>
  <c r="W1399" i="64"/>
  <c r="X1399" i="64"/>
  <c r="CE1399" i="64"/>
  <c r="CD1474" i="64"/>
  <c r="BD1478" i="64"/>
  <c r="BW1474" i="64"/>
  <c r="BM1478" i="64"/>
  <c r="AX1478" i="64"/>
  <c r="CD1478" i="64"/>
  <c r="AO1474" i="64"/>
  <c r="CA1474" i="64"/>
  <c r="BQ1478" i="64"/>
  <c r="AM1478" i="64"/>
  <c r="V1474" i="64"/>
  <c r="BL1399" i="64"/>
  <c r="BL1478" i="64"/>
  <c r="AG1478" i="64"/>
  <c r="BI1474" i="64"/>
  <c r="BY1474" i="64"/>
  <c r="BG1478" i="64"/>
  <c r="BR1474" i="64"/>
  <c r="U1478" i="64"/>
  <c r="BJ1478" i="64"/>
  <c r="AV1399" i="64"/>
  <c r="AN1399" i="64"/>
  <c r="CB1399" i="64"/>
  <c r="AA1399" i="64"/>
  <c r="U1474" i="64"/>
  <c r="AQ1478" i="64"/>
  <c r="CE1478" i="64"/>
  <c r="BZ1474" i="64"/>
  <c r="T1478" i="64"/>
  <c r="AD1478" i="64"/>
  <c r="BI1395" i="64"/>
  <c r="AM1395" i="64"/>
  <c r="AY1478" i="64"/>
  <c r="T1474" i="64"/>
  <c r="BT1478" i="64"/>
  <c r="AI1474" i="64"/>
  <c r="AQ1474" i="64"/>
  <c r="AM1474" i="64"/>
  <c r="BT1474" i="64"/>
  <c r="BC1399" i="64"/>
  <c r="CC1478" i="64"/>
  <c r="AB1474" i="64"/>
  <c r="CH1474" i="64"/>
  <c r="BK1474" i="64"/>
  <c r="AK1478" i="64"/>
  <c r="CB1474" i="64"/>
  <c r="CJ1474" i="64"/>
  <c r="AL1478" i="64"/>
  <c r="BN1474" i="64"/>
  <c r="X1478" i="64"/>
  <c r="BN1478" i="64"/>
  <c r="AB1478" i="64"/>
  <c r="BP1478" i="64"/>
  <c r="BC1474" i="64"/>
  <c r="CI1474" i="64"/>
  <c r="CB1478" i="64"/>
  <c r="BE1474" i="64"/>
  <c r="AY1474" i="64"/>
  <c r="AJ1474" i="64"/>
  <c r="AH1478" i="64"/>
  <c r="AE1478" i="64"/>
  <c r="AC1474" i="64"/>
  <c r="BW1478" i="64"/>
  <c r="BS1399" i="64"/>
  <c r="Z1474" i="64"/>
  <c r="CJ1478" i="64"/>
  <c r="BG1474" i="64"/>
  <c r="AO1478" i="64"/>
  <c r="AW1478" i="64"/>
  <c r="AZ1474" i="64"/>
  <c r="AK1474" i="64"/>
  <c r="AS1474" i="64"/>
  <c r="AR1478" i="64"/>
  <c r="CG1478" i="64"/>
  <c r="AE1399" i="64"/>
  <c r="AY1399" i="64"/>
  <c r="AF1478" i="64"/>
  <c r="W1478" i="64"/>
  <c r="AR1474" i="64"/>
  <c r="CF1474" i="64"/>
  <c r="AT1474" i="64"/>
  <c r="BX1478" i="64"/>
  <c r="CF1478" i="64"/>
  <c r="AS1478" i="64"/>
  <c r="Y1474" i="64"/>
  <c r="AN1474" i="64"/>
  <c r="BZ1478" i="64"/>
  <c r="BA1474" i="64"/>
  <c r="CJ1399" i="64"/>
  <c r="BU1395" i="64"/>
  <c r="BV1395" i="64"/>
  <c r="BM1395" i="64"/>
  <c r="BO1395" i="64"/>
  <c r="CC1395" i="64"/>
  <c r="CD1395" i="64"/>
  <c r="AV1395" i="64"/>
  <c r="CK1395" i="64"/>
  <c r="BY1395" i="64"/>
  <c r="CE1395" i="64"/>
  <c r="BC1395" i="64"/>
  <c r="BA1395" i="64"/>
  <c r="BR1395" i="64"/>
  <c r="AB1395" i="64"/>
  <c r="AX1395" i="64"/>
  <c r="BL1395" i="64"/>
  <c r="AG1395" i="64"/>
  <c r="AL1395" i="64"/>
  <c r="BQ1395" i="64"/>
  <c r="BS1395" i="64"/>
  <c r="AK1395" i="64"/>
  <c r="AR1395" i="64"/>
  <c r="AE1395" i="64"/>
  <c r="CB1395" i="64"/>
  <c r="X1395" i="64"/>
  <c r="CI1395" i="64"/>
  <c r="AH1395" i="64"/>
  <c r="BH1395" i="64"/>
  <c r="AU1395" i="64"/>
  <c r="AN1395" i="64"/>
  <c r="V1395" i="64"/>
  <c r="AA1395" i="64"/>
  <c r="AD1395" i="64"/>
  <c r="BX1395" i="64"/>
  <c r="BK1395" i="64"/>
  <c r="BD1395" i="64"/>
  <c r="Y1395" i="64"/>
  <c r="Z1395" i="64"/>
  <c r="AQ1395" i="64"/>
  <c r="AT1395" i="64"/>
  <c r="AW1395" i="64"/>
  <c r="CG1395" i="64"/>
  <c r="BJ1395" i="64"/>
  <c r="CA1395" i="64"/>
  <c r="AI1395" i="64"/>
  <c r="AJ1395" i="64"/>
  <c r="T1395" i="64"/>
  <c r="BT1395" i="64"/>
  <c r="AO1395" i="64"/>
  <c r="AP1395" i="64"/>
  <c r="BG1395" i="64"/>
  <c r="BP1395" i="64"/>
  <c r="AZ1395" i="64"/>
  <c r="CH1395" i="64"/>
  <c r="BN1395" i="64"/>
  <c r="AC1395" i="64"/>
  <c r="BZ1395" i="64"/>
  <c r="AY1395" i="64"/>
  <c r="CJ1395" i="64"/>
  <c r="BE1395" i="64"/>
  <c r="BF1395" i="64"/>
  <c r="BW1395" i="64"/>
  <c r="U1395" i="64"/>
  <c r="AS1395" i="64"/>
  <c r="BB1395" i="64"/>
  <c r="W1395" i="64"/>
  <c r="AF1395" i="64"/>
  <c r="CF1395" i="64"/>
  <c r="AJ1399" i="64"/>
  <c r="CG1399" i="64"/>
  <c r="T1399" i="64"/>
  <c r="AI1399" i="64"/>
  <c r="CA1399" i="64"/>
  <c r="AT1399" i="64"/>
  <c r="BT1399" i="64"/>
  <c r="CF1399" i="64"/>
  <c r="Z1399" i="64"/>
  <c r="AF1399" i="64"/>
  <c r="CD1399" i="64"/>
  <c r="CC1399" i="64"/>
  <c r="BH1399" i="64"/>
  <c r="AW1399" i="64"/>
  <c r="U1399" i="64"/>
  <c r="BR1399" i="64"/>
  <c r="BD1399" i="64"/>
  <c r="CK1399" i="64"/>
  <c r="AH1399" i="64"/>
  <c r="BA1399" i="64"/>
  <c r="AX1473" i="64"/>
  <c r="AX1475" i="64"/>
  <c r="BG1473" i="64"/>
  <c r="BG1475" i="64"/>
  <c r="BU1399" i="64"/>
  <c r="BY1399" i="64"/>
  <c r="AD1399" i="64"/>
  <c r="AV1473" i="64"/>
  <c r="AV1475" i="64"/>
  <c r="Z1473" i="64"/>
  <c r="Z1475" i="64"/>
  <c r="V1473" i="64"/>
  <c r="V1475" i="64"/>
  <c r="BR1473" i="64"/>
  <c r="BR1475" i="64"/>
  <c r="CA1473" i="64"/>
  <c r="CA1475" i="64"/>
  <c r="AQ1399" i="64"/>
  <c r="AX1399" i="64"/>
  <c r="AH1473" i="64"/>
  <c r="AH1475" i="64"/>
  <c r="AP1473" i="64"/>
  <c r="AP1475" i="64"/>
  <c r="BO1473" i="64"/>
  <c r="BO1475" i="64"/>
  <c r="AJ1473" i="64"/>
  <c r="AJ1475" i="64"/>
  <c r="AR1473" i="64"/>
  <c r="AR1475" i="64"/>
  <c r="BQ1473" i="64"/>
  <c r="BQ1475" i="64"/>
  <c r="BX1399" i="64"/>
  <c r="AU1399" i="64"/>
  <c r="BM1399" i="64"/>
  <c r="AK1399" i="64"/>
  <c r="CH1399" i="64"/>
  <c r="BW1473" i="64"/>
  <c r="BW1475" i="64"/>
  <c r="CE1473" i="64"/>
  <c r="CE1475" i="64"/>
  <c r="AZ1473" i="64"/>
  <c r="AZ1475" i="64"/>
  <c r="BH1473" i="64"/>
  <c r="BH1475" i="64"/>
  <c r="U1473" i="64"/>
  <c r="U1475" i="64"/>
  <c r="AC1473" i="64"/>
  <c r="AC1475" i="64"/>
  <c r="AD1473" i="64"/>
  <c r="AD1475" i="64"/>
  <c r="BZ1473" i="64"/>
  <c r="BZ1475" i="64"/>
  <c r="BD1473" i="64"/>
  <c r="BD1475" i="64"/>
  <c r="BL1473" i="64"/>
  <c r="BL1475" i="64"/>
  <c r="BY1473" i="64"/>
  <c r="BY1475" i="64"/>
  <c r="CG1473" i="64"/>
  <c r="CG1475" i="64"/>
  <c r="BG1399" i="64"/>
  <c r="AZ1399" i="64"/>
  <c r="BO1399" i="64"/>
  <c r="BT1473" i="64"/>
  <c r="BT1475" i="64"/>
  <c r="AL1473" i="64"/>
  <c r="AL1475" i="64"/>
  <c r="CH1473" i="64"/>
  <c r="CH1475" i="64"/>
  <c r="AB1473" i="64"/>
  <c r="AB1475" i="64"/>
  <c r="AC1399" i="64"/>
  <c r="BN1399" i="64"/>
  <c r="V1399" i="64"/>
  <c r="BS1473" i="64"/>
  <c r="BS1475" i="64"/>
  <c r="CI1399" i="64"/>
  <c r="Y1399" i="64"/>
  <c r="AP1399" i="64"/>
  <c r="BW1399" i="64"/>
  <c r="BJ1399" i="64"/>
  <c r="Y1473" i="64"/>
  <c r="Y1475" i="64"/>
  <c r="AG1473" i="64"/>
  <c r="AG1475" i="64"/>
  <c r="W1473" i="64"/>
  <c r="W1475" i="64"/>
  <c r="BF1473" i="64"/>
  <c r="BF1475" i="64"/>
  <c r="CI1473" i="64"/>
  <c r="CI1475" i="64"/>
  <c r="BQ1399" i="64"/>
  <c r="X1473" i="64"/>
  <c r="X1475" i="64"/>
  <c r="BN1473" i="64"/>
  <c r="BN1475" i="64"/>
  <c r="T1473" i="64"/>
  <c r="T1475" i="64"/>
  <c r="AU1473" i="64"/>
  <c r="AU1475" i="64"/>
  <c r="AK1473" i="64"/>
  <c r="AK1475" i="64"/>
  <c r="AT1473" i="64"/>
  <c r="AT1475" i="64"/>
  <c r="BP1399" i="64"/>
  <c r="AB1399" i="64"/>
  <c r="AL1399" i="64"/>
  <c r="CJ1473" i="64"/>
  <c r="CJ1475" i="64"/>
  <c r="AO1473" i="64"/>
  <c r="AO1475" i="64"/>
  <c r="AW1473" i="64"/>
  <c r="AW1475" i="64"/>
  <c r="AA1473" i="64"/>
  <c r="AA1475" i="64"/>
  <c r="AS1473" i="64"/>
  <c r="AS1475" i="64"/>
  <c r="BK1473" i="64"/>
  <c r="BK1475" i="64"/>
  <c r="AO1399" i="64"/>
  <c r="BF1399" i="64"/>
  <c r="AS1399" i="64"/>
  <c r="BZ1399" i="64"/>
  <c r="AF1473" i="64"/>
  <c r="AF1475" i="64"/>
  <c r="BE1473" i="64"/>
  <c r="BE1475" i="64"/>
  <c r="BM1473" i="64"/>
  <c r="BM1475" i="64"/>
  <c r="CD1473" i="64"/>
  <c r="CD1475" i="64"/>
  <c r="AI1473" i="64"/>
  <c r="AI1475" i="64"/>
  <c r="AM1473" i="64"/>
  <c r="AM1475" i="64"/>
  <c r="BA1473" i="64"/>
  <c r="BA1475" i="64"/>
  <c r="AE1473" i="64"/>
  <c r="AE1475" i="64"/>
  <c r="AN1473" i="64"/>
  <c r="AN1475" i="64"/>
  <c r="CB1473" i="64"/>
  <c r="CB1475" i="64"/>
  <c r="BU1473" i="64"/>
  <c r="BU1475" i="64"/>
  <c r="CC1473" i="64"/>
  <c r="CC1475" i="64"/>
  <c r="BV1473" i="64"/>
  <c r="BV1475" i="64"/>
  <c r="AQ1473" i="64"/>
  <c r="AQ1475" i="64"/>
  <c r="AY1473" i="64"/>
  <c r="AY1475" i="64"/>
  <c r="BP1473" i="64"/>
  <c r="BP1475" i="64"/>
  <c r="BB1473" i="64"/>
  <c r="BB1475" i="64"/>
  <c r="AR1399" i="64"/>
  <c r="AG1399" i="64"/>
  <c r="BB1399" i="64"/>
  <c r="CK1473" i="64"/>
  <c r="CK1475" i="64"/>
  <c r="BX1473" i="64"/>
  <c r="BX1475" i="64"/>
  <c r="CF1473" i="64"/>
  <c r="CF1475" i="64"/>
  <c r="BI1473" i="64"/>
  <c r="BI1475" i="64"/>
  <c r="BJ1473" i="64"/>
  <c r="BJ1475" i="64"/>
  <c r="BE1399" i="64"/>
  <c r="BV1399" i="64"/>
  <c r="BI1399" i="64"/>
  <c r="BC1473" i="64"/>
  <c r="BC1475" i="64"/>
  <c r="AM1399" i="64"/>
  <c r="AG1394" i="64"/>
  <c r="AG1396" i="64"/>
  <c r="T1394" i="64"/>
  <c r="T1396" i="64"/>
  <c r="AK1394" i="64"/>
  <c r="AK1396" i="64"/>
  <c r="CH1394" i="64"/>
  <c r="CH1396" i="64"/>
  <c r="BW1394" i="64"/>
  <c r="BW1396" i="64"/>
  <c r="AD1394" i="64"/>
  <c r="AD1396" i="64"/>
  <c r="BN1394" i="64"/>
  <c r="BN1396" i="64"/>
  <c r="AT1394" i="64"/>
  <c r="AT1396" i="64"/>
  <c r="AW1394" i="64"/>
  <c r="AW1396" i="64"/>
  <c r="AJ1394" i="64"/>
  <c r="AJ1396" i="64"/>
  <c r="BA1394" i="64"/>
  <c r="BA1396" i="64"/>
  <c r="CI1394" i="64"/>
  <c r="CI1396" i="64"/>
  <c r="CD1394" i="64"/>
  <c r="CD1396" i="64"/>
  <c r="BT1394" i="64"/>
  <c r="BT1396" i="64"/>
  <c r="AZ1394" i="64"/>
  <c r="AZ1396" i="64"/>
  <c r="AP1394" i="64"/>
  <c r="AP1396" i="64"/>
  <c r="AE1394" i="64"/>
  <c r="AE1396" i="64"/>
  <c r="BS1394" i="64"/>
  <c r="BS1396" i="64"/>
  <c r="AF1394" i="64"/>
  <c r="AF1396" i="64"/>
  <c r="BM1394" i="64"/>
  <c r="BM1396" i="64"/>
  <c r="BQ1394" i="64"/>
  <c r="BQ1396" i="64"/>
  <c r="BX1394" i="64"/>
  <c r="BX1396" i="64"/>
  <c r="Y1394" i="64"/>
  <c r="Y1396" i="64"/>
  <c r="AA1394" i="64"/>
  <c r="AA1396" i="64"/>
  <c r="BJ1394" i="64"/>
  <c r="BJ1396" i="64"/>
  <c r="BP1394" i="64"/>
  <c r="BP1396" i="64"/>
  <c r="X1394" i="64"/>
  <c r="X1396" i="64"/>
  <c r="BV1394" i="64"/>
  <c r="BV1396" i="64"/>
  <c r="Z1394" i="64"/>
  <c r="Z1396" i="64"/>
  <c r="BZ1394" i="64"/>
  <c r="BZ1396" i="64"/>
  <c r="AU1394" i="64"/>
  <c r="AU1396" i="64"/>
  <c r="AV1394" i="64"/>
  <c r="AV1396" i="64"/>
  <c r="CC1394" i="64"/>
  <c r="CC1396" i="64"/>
  <c r="BD1394" i="64"/>
  <c r="BD1396" i="64"/>
  <c r="AI1394" i="64"/>
  <c r="AI1396" i="64"/>
  <c r="CG1394" i="64"/>
  <c r="CG1396" i="64"/>
  <c r="AM1394" i="64"/>
  <c r="AM1396" i="64"/>
  <c r="AO1394" i="64"/>
  <c r="AO1396" i="64"/>
  <c r="CF1394" i="64"/>
  <c r="CF1396" i="64"/>
  <c r="BF1394" i="64"/>
  <c r="BF1396" i="64"/>
  <c r="BK1394" i="64"/>
  <c r="BK1396" i="64"/>
  <c r="BL1394" i="64"/>
  <c r="BL1396" i="64"/>
  <c r="BC1394" i="64"/>
  <c r="BC1396" i="64"/>
  <c r="V1394" i="64"/>
  <c r="V1396" i="64"/>
  <c r="BE1394" i="64"/>
  <c r="BE1396" i="64"/>
  <c r="AR1394" i="64"/>
  <c r="AR1396" i="64"/>
  <c r="AY1394" i="64"/>
  <c r="AY1396" i="64"/>
  <c r="BG1394" i="64"/>
  <c r="BG1396" i="64"/>
  <c r="AC1394" i="64"/>
  <c r="AC1396" i="64"/>
  <c r="CA1394" i="64"/>
  <c r="CA1396" i="64"/>
  <c r="CB1394" i="64"/>
  <c r="CB1396" i="64"/>
  <c r="W1394" i="64"/>
  <c r="W1396" i="64"/>
  <c r="AB1394" i="64"/>
  <c r="AB1396" i="64"/>
  <c r="AL1394" i="64"/>
  <c r="AL1396" i="64"/>
  <c r="BU1394" i="64"/>
  <c r="BU1396" i="64"/>
  <c r="AS1394" i="64"/>
  <c r="AS1396" i="64"/>
  <c r="BO1394" i="64"/>
  <c r="BO1396" i="64"/>
  <c r="CE1394" i="64"/>
  <c r="CE1396" i="64"/>
  <c r="BB1394" i="64"/>
  <c r="BB1396" i="64"/>
  <c r="AN1394" i="64"/>
  <c r="AN1396" i="64"/>
  <c r="CK1394" i="64"/>
  <c r="CK1396" i="64"/>
  <c r="BI1394" i="64"/>
  <c r="BI1396" i="64"/>
  <c r="BH1394" i="64"/>
  <c r="BH1396" i="64"/>
  <c r="AX1394" i="64"/>
  <c r="AX1396" i="64"/>
  <c r="CJ1394" i="64"/>
  <c r="CJ1396" i="64"/>
  <c r="AH1394" i="64"/>
  <c r="AH1396" i="64"/>
  <c r="AQ1394" i="64"/>
  <c r="AQ1396" i="64"/>
  <c r="U1394" i="64"/>
  <c r="U1396" i="64"/>
  <c r="BR1394" i="64"/>
  <c r="BR1396" i="64"/>
  <c r="BY1394" i="64"/>
  <c r="BY1396" i="64"/>
  <c r="AA1271" i="64"/>
  <c r="U1271" i="64"/>
  <c r="X1271" i="64"/>
  <c r="T1271" i="64"/>
  <c r="AB1271" i="64"/>
  <c r="AB1249" i="64"/>
  <c r="W1271" i="64"/>
  <c r="Z1271" i="64"/>
  <c r="Y1271" i="64"/>
  <c r="AA1249" i="64"/>
  <c r="AC1271" i="64"/>
  <c r="V1271" i="64"/>
  <c r="U1249" i="64"/>
  <c r="X1249" i="64"/>
  <c r="AN1000" i="64"/>
  <c r="BN1000" i="64"/>
  <c r="AW1000" i="64"/>
  <c r="BV1000" i="64"/>
  <c r="CD1000" i="64"/>
  <c r="AQ1000" i="64"/>
  <c r="AD1000" i="64"/>
  <c r="AZ1000" i="64"/>
  <c r="AV1000" i="64"/>
  <c r="BE1000" i="64"/>
  <c r="BA1000" i="64"/>
  <c r="AC1000" i="64"/>
  <c r="AY1000" i="64"/>
  <c r="CH1000" i="64"/>
  <c r="BH1000" i="64"/>
  <c r="CA1000" i="64"/>
  <c r="BD1000" i="64"/>
  <c r="BM1000" i="64"/>
  <c r="BQ1000" i="64"/>
  <c r="BG1000" i="64"/>
  <c r="AU1000" i="64"/>
  <c r="BP1000" i="64"/>
  <c r="BL1000" i="64"/>
  <c r="BY1000" i="64"/>
  <c r="BU1000" i="64"/>
  <c r="BR1000" i="64"/>
  <c r="BB1000" i="64"/>
  <c r="BO1000" i="64"/>
  <c r="CI1000" i="64"/>
  <c r="BX1000" i="64"/>
  <c r="BT1000" i="64"/>
  <c r="BJ1000" i="64"/>
  <c r="CC1000" i="64"/>
  <c r="AM1000" i="64"/>
  <c r="BC1000" i="64"/>
  <c r="BW1000" i="64"/>
  <c r="CF1000" i="64"/>
  <c r="BI1000" i="64"/>
  <c r="CB1000" i="64"/>
  <c r="CK1000" i="64"/>
  <c r="BS1000" i="64"/>
  <c r="CE1000" i="64"/>
  <c r="AK1000" i="64"/>
  <c r="AT1000" i="64"/>
  <c r="CJ1000" i="64"/>
  <c r="AG1000" i="64"/>
  <c r="AH1000" i="64"/>
  <c r="AS1000" i="64"/>
  <c r="AJ1000" i="64"/>
  <c r="AL1000" i="64"/>
  <c r="AE1000" i="64"/>
  <c r="AF1000" i="64"/>
  <c r="AP1000" i="64"/>
  <c r="AO1000" i="64"/>
  <c r="AX1000" i="64"/>
  <c r="BF1000" i="64"/>
  <c r="AI1000" i="64"/>
  <c r="CG1000" i="64"/>
  <c r="AR1000" i="64"/>
  <c r="BZ1000" i="64"/>
  <c r="BK1000" i="64"/>
  <c r="X1000" i="64"/>
  <c r="V1000" i="64"/>
  <c r="Z1000" i="64"/>
  <c r="AA1000" i="64"/>
  <c r="T1000" i="64"/>
  <c r="W1000" i="64"/>
  <c r="U1000" i="64"/>
  <c r="Y1000" i="64"/>
  <c r="AB1000" i="64"/>
  <c r="BD897" i="64"/>
  <c r="CJ897" i="64"/>
  <c r="BE897" i="64"/>
  <c r="CK897" i="64"/>
  <c r="BA897" i="64"/>
  <c r="BS897" i="64"/>
  <c r="AQ897" i="64"/>
  <c r="BW897" i="64"/>
  <c r="AD897" i="64"/>
  <c r="AR897" i="64"/>
  <c r="BX897" i="64"/>
  <c r="BZ897" i="64"/>
  <c r="AE897" i="64"/>
  <c r="AC897" i="64"/>
  <c r="AF897" i="64"/>
  <c r="BL897" i="64"/>
  <c r="AP897" i="64"/>
  <c r="BY897" i="64"/>
  <c r="AG897" i="64"/>
  <c r="BM897" i="64"/>
  <c r="AH897" i="64"/>
  <c r="AY897" i="64"/>
  <c r="CE897" i="64"/>
  <c r="CH897" i="64"/>
  <c r="AZ897" i="64"/>
  <c r="CF897" i="64"/>
  <c r="BK897" i="64"/>
  <c r="BQ897" i="64"/>
  <c r="AN897" i="64"/>
  <c r="BT897" i="64"/>
  <c r="BN897" i="64"/>
  <c r="BJ897" i="64"/>
  <c r="AO897" i="64"/>
  <c r="BU897" i="64"/>
  <c r="AX897" i="64"/>
  <c r="BR897" i="64"/>
  <c r="BG897" i="64"/>
  <c r="AS897" i="64"/>
  <c r="AU897" i="64"/>
  <c r="BH897" i="64"/>
  <c r="AK897" i="64"/>
  <c r="CA897" i="64"/>
  <c r="BI897" i="64"/>
  <c r="BF897" i="64"/>
  <c r="BB897" i="64"/>
  <c r="AV897" i="64"/>
  <c r="CB897" i="64"/>
  <c r="AW897" i="64"/>
  <c r="CC897" i="64"/>
  <c r="BV897" i="64"/>
  <c r="AM897" i="64"/>
  <c r="AI897" i="64"/>
  <c r="BO897" i="64"/>
  <c r="CG897" i="64"/>
  <c r="CI897" i="64"/>
  <c r="AJ897" i="64"/>
  <c r="BP897" i="64"/>
  <c r="AL897" i="64"/>
  <c r="AT897" i="64"/>
  <c r="CD897" i="64"/>
  <c r="BC897" i="64"/>
  <c r="AA897" i="64"/>
  <c r="X897" i="64"/>
  <c r="U897" i="64"/>
  <c r="Y897" i="64"/>
  <c r="AB897" i="64"/>
  <c r="V897" i="64"/>
  <c r="T897" i="64"/>
  <c r="W897" i="64"/>
  <c r="Z897" i="64"/>
  <c r="DB20" i="864"/>
  <c r="DB1" i="864"/>
  <c r="AD20" i="864"/>
  <c r="AD93" i="861" s="1"/>
  <c r="AD94" i="861" s="1"/>
  <c r="AD45" i="863"/>
  <c r="AG7" i="861"/>
  <c r="AH2" i="861"/>
  <c r="AG1" i="861"/>
  <c r="AE18" i="864"/>
  <c r="AE17" i="864"/>
  <c r="AE16" i="864"/>
  <c r="AF19" i="864"/>
  <c r="AE43" i="863" a="1"/>
  <c r="AE43" i="863" s="1"/>
  <c r="AE42" i="863" a="1"/>
  <c r="AE42" i="863" s="1"/>
  <c r="AE41" i="863" a="1"/>
  <c r="AE41" i="863" s="1"/>
  <c r="AE40" i="863" a="1"/>
  <c r="AE40" i="863" s="1"/>
  <c r="AE44" i="863" a="1"/>
  <c r="AE44" i="863" s="1"/>
  <c r="AE30" i="863"/>
  <c r="AE31" i="863"/>
  <c r="AE33" i="863"/>
  <c r="AF2" i="863"/>
  <c r="AF32" i="863" s="1"/>
  <c r="DC18" i="864"/>
  <c r="DC17" i="864"/>
  <c r="DC16" i="864"/>
  <c r="DC3" i="864"/>
  <c r="DC4" i="864" s="1"/>
  <c r="DD2" i="864"/>
  <c r="DD19" i="864" s="1"/>
  <c r="DC7" i="864"/>
  <c r="AD54" i="863" a="1"/>
  <c r="AD54" i="863" s="1"/>
  <c r="AD52" i="863" a="1"/>
  <c r="AD52" i="863" s="1"/>
  <c r="AD50" i="863" a="1"/>
  <c r="AD50" i="863" s="1"/>
  <c r="AD35" i="863"/>
  <c r="AD34" i="863"/>
  <c r="AD17" i="863" s="1"/>
  <c r="AD29" i="861" s="1"/>
  <c r="R3" i="860"/>
  <c r="R4" i="860" s="1"/>
  <c r="R1" i="860"/>
  <c r="S2" i="860"/>
  <c r="Q2" i="860"/>
  <c r="R7" i="860"/>
  <c r="CW9" i="860"/>
  <c r="CW8" i="860"/>
  <c r="CW3" i="860"/>
  <c r="CX2" i="860"/>
  <c r="CV4" i="860"/>
  <c r="CV1" i="860"/>
  <c r="AI594" i="64"/>
  <c r="AX594" i="64"/>
  <c r="BQ594" i="64"/>
  <c r="CB594" i="64"/>
  <c r="BV594" i="64"/>
  <c r="BR594" i="64"/>
  <c r="BD594" i="64"/>
  <c r="AP594" i="64"/>
  <c r="BS594" i="64"/>
  <c r="BE594" i="64"/>
  <c r="BG594" i="64"/>
  <c r="BL594" i="64"/>
  <c r="AZ594" i="64"/>
  <c r="BX594" i="64"/>
  <c r="AC594" i="64"/>
  <c r="AD594" i="64"/>
  <c r="AE594" i="64"/>
  <c r="CC594" i="64"/>
  <c r="CE594" i="64"/>
  <c r="AJ594" i="64"/>
  <c r="BA594" i="64"/>
  <c r="BB594" i="64"/>
  <c r="BC594" i="64"/>
  <c r="CJ594" i="64"/>
  <c r="AO594" i="64"/>
  <c r="AQ594" i="64"/>
  <c r="BH594" i="64"/>
  <c r="AF594" i="64"/>
  <c r="BY594" i="64"/>
  <c r="BZ594" i="64"/>
  <c r="CA594" i="64"/>
  <c r="AH594" i="64"/>
  <c r="BO594" i="64"/>
  <c r="T594" i="64"/>
  <c r="CF594" i="64"/>
  <c r="AK594" i="64"/>
  <c r="AL594" i="64"/>
  <c r="AM594" i="64"/>
  <c r="BF594" i="64"/>
  <c r="Y594" i="64"/>
  <c r="BM594" i="64"/>
  <c r="CK594" i="64"/>
  <c r="AA594" i="64"/>
  <c r="AR594" i="64"/>
  <c r="BI594" i="64"/>
  <c r="AV594" i="64"/>
  <c r="Z594" i="64"/>
  <c r="BJ594" i="64"/>
  <c r="X594" i="64"/>
  <c r="BK594" i="64"/>
  <c r="AW594" i="64"/>
  <c r="AY594" i="64"/>
  <c r="AN594" i="64"/>
  <c r="BN594" i="64"/>
  <c r="BT594" i="64"/>
  <c r="U594" i="64"/>
  <c r="CG594" i="64"/>
  <c r="V594" i="64"/>
  <c r="W594" i="64"/>
  <c r="CI594" i="64"/>
  <c r="BU594" i="64"/>
  <c r="CD594" i="64"/>
  <c r="BW594" i="64"/>
  <c r="AB594" i="64"/>
  <c r="BP594" i="64"/>
  <c r="AS594" i="64"/>
  <c r="AT594" i="64"/>
  <c r="CH594" i="64"/>
  <c r="AU594" i="64"/>
  <c r="AG594" i="64"/>
  <c r="X2167" i="64"/>
  <c r="W2210" i="64"/>
  <c r="X2208" i="64"/>
  <c r="X2187" i="64"/>
  <c r="W2189" i="64"/>
  <c r="AC796" i="64"/>
  <c r="BB796" i="64"/>
  <c r="BQ796" i="64"/>
  <c r="T1993" i="64"/>
  <c r="BH1881" i="64"/>
  <c r="AU1993" i="64"/>
  <c r="W1993" i="64"/>
  <c r="BH1615" i="64"/>
  <c r="X1881" i="64"/>
  <c r="AF1881" i="64"/>
  <c r="AI1615" i="64"/>
  <c r="AO1881" i="64"/>
  <c r="BM1993" i="64"/>
  <c r="BU1881" i="64"/>
  <c r="Z1881" i="64"/>
  <c r="BF1993" i="64"/>
  <c r="BN1881" i="64"/>
  <c r="CD1881" i="64"/>
  <c r="BQ1615" i="64"/>
  <c r="AQ1881" i="64"/>
  <c r="BJ1615" i="64"/>
  <c r="BR1615" i="64"/>
  <c r="T1881" i="64"/>
  <c r="BX1881" i="64"/>
  <c r="BK1615" i="64"/>
  <c r="AC1993" i="64"/>
  <c r="BQ1993" i="64"/>
  <c r="AL1881" i="64"/>
  <c r="AT1881" i="64"/>
  <c r="BJ1881" i="64"/>
  <c r="BJ1993" i="64"/>
  <c r="CH1881" i="64"/>
  <c r="AQ1615" i="64"/>
  <c r="AG1993" i="64"/>
  <c r="BU1993" i="64"/>
  <c r="AZ1615" i="64"/>
  <c r="CF1615" i="64"/>
  <c r="BG1993" i="64"/>
  <c r="CE1881" i="64"/>
  <c r="AM1881" i="64"/>
  <c r="AD1615" i="64"/>
  <c r="AR1881" i="64"/>
  <c r="BF1615" i="64"/>
  <c r="AG1881" i="64"/>
  <c r="BN1615" i="64"/>
  <c r="CD1615" i="64"/>
  <c r="AV1993" i="64"/>
  <c r="CJ1881" i="64"/>
  <c r="BO1615" i="64"/>
  <c r="AO1993" i="64"/>
  <c r="CC1993" i="64"/>
  <c r="AP1993" i="64"/>
  <c r="CD1993" i="64"/>
  <c r="BA1615" i="64"/>
  <c r="AI1881" i="64"/>
  <c r="AI1993" i="64"/>
  <c r="BO1881" i="64"/>
  <c r="CE1993" i="64"/>
  <c r="AO1615" i="64"/>
  <c r="AB1993" i="64"/>
  <c r="AR1993" i="64"/>
  <c r="BP1881" i="64"/>
  <c r="BP1993" i="64"/>
  <c r="Y1993" i="64"/>
  <c r="BU1615" i="64"/>
  <c r="AR1615" i="64"/>
  <c r="AY1881" i="64"/>
  <c r="AX1615" i="64"/>
  <c r="AF1993" i="64"/>
  <c r="BT1881" i="64"/>
  <c r="AW1881" i="64"/>
  <c r="CK1881" i="64"/>
  <c r="T1615" i="64"/>
  <c r="AJ1615" i="64"/>
  <c r="BP1615" i="64"/>
  <c r="AX1881" i="64"/>
  <c r="BN1993" i="64"/>
  <c r="BC1881" i="64"/>
  <c r="AC1615" i="64"/>
  <c r="BI1615" i="64"/>
  <c r="BY1615" i="64"/>
  <c r="AA1881" i="64"/>
  <c r="BW1881" i="64"/>
  <c r="AL1615" i="64"/>
  <c r="CH1615" i="64"/>
  <c r="AB1881" i="64"/>
  <c r="AZ1881" i="64"/>
  <c r="CF1881" i="64"/>
  <c r="CF1993" i="64"/>
  <c r="X1993" i="64"/>
  <c r="AV1881" i="64"/>
  <c r="BG1615" i="64"/>
  <c r="AA1993" i="64"/>
  <c r="AY1993" i="64"/>
  <c r="CB1993" i="64"/>
  <c r="AH1615" i="64"/>
  <c r="AN1881" i="64"/>
  <c r="BD1881" i="64"/>
  <c r="BS1881" i="64"/>
  <c r="AY1615" i="64"/>
  <c r="AW1993" i="64"/>
  <c r="BE1881" i="64"/>
  <c r="W1881" i="64"/>
  <c r="Z1993" i="64"/>
  <c r="BF1881" i="64"/>
  <c r="BV1881" i="64"/>
  <c r="AK1615" i="64"/>
  <c r="AQ1993" i="64"/>
  <c r="BO1993" i="64"/>
  <c r="AM1993" i="64"/>
  <c r="AT1615" i="64"/>
  <c r="AU1881" i="64"/>
  <c r="BV1615" i="64"/>
  <c r="BE1615" i="64"/>
  <c r="AG1615" i="64"/>
  <c r="BW1993" i="64"/>
  <c r="BT1993" i="64"/>
  <c r="CB1881" i="64"/>
  <c r="CJ1993" i="64"/>
  <c r="AA1615" i="64"/>
  <c r="Y1881" i="64"/>
  <c r="BM1881" i="64"/>
  <c r="CK1993" i="64"/>
  <c r="AH1881" i="64"/>
  <c r="AP1881" i="64"/>
  <c r="AX1993" i="64"/>
  <c r="U1615" i="64"/>
  <c r="AZ1993" i="64"/>
  <c r="BH1993" i="64"/>
  <c r="BS1993" i="64"/>
  <c r="CC1881" i="64"/>
  <c r="AB1615" i="64"/>
  <c r="AH1993" i="64"/>
  <c r="BL1993" i="64"/>
  <c r="Z1615" i="64"/>
  <c r="AP1615" i="64"/>
  <c r="AN1993" i="64"/>
  <c r="BD1993" i="64"/>
  <c r="BL1881" i="64"/>
  <c r="BW1615" i="64"/>
  <c r="CE1615" i="64"/>
  <c r="BE1993" i="64"/>
  <c r="BM1615" i="64"/>
  <c r="BX1615" i="64"/>
  <c r="BV1993" i="64"/>
  <c r="BC1993" i="64"/>
  <c r="AS1615" i="64"/>
  <c r="CG1615" i="64"/>
  <c r="BG1881" i="64"/>
  <c r="CK1615" i="64"/>
  <c r="V1615" i="64"/>
  <c r="BB1615" i="64"/>
  <c r="BZ1615" i="64"/>
  <c r="AJ1881" i="64"/>
  <c r="AJ1993" i="64"/>
  <c r="BX1993" i="64"/>
  <c r="CI1993" i="64"/>
  <c r="W1615" i="64"/>
  <c r="AE1615" i="64"/>
  <c r="BA1881" i="64"/>
  <c r="BK1881" i="64"/>
  <c r="AV1615" i="64"/>
  <c r="BT1615" i="64"/>
  <c r="AW1615" i="64"/>
  <c r="AE1881" i="64"/>
  <c r="CA1615" i="64"/>
  <c r="AK1881" i="64"/>
  <c r="BA1993" i="64"/>
  <c r="AN1615" i="64"/>
  <c r="AD1881" i="64"/>
  <c r="AD1993" i="64"/>
  <c r="AT1993" i="64"/>
  <c r="CH1993" i="64"/>
  <c r="AM1615" i="64"/>
  <c r="AU1615" i="64"/>
  <c r="U1881" i="64"/>
  <c r="AK1993" i="64"/>
  <c r="BY1881" i="64"/>
  <c r="BD1615" i="64"/>
  <c r="CJ1615" i="64"/>
  <c r="BR1881" i="64"/>
  <c r="CC1615" i="64"/>
  <c r="BS1615" i="64"/>
  <c r="U1993" i="64"/>
  <c r="BY1993" i="64"/>
  <c r="Y1615" i="64"/>
  <c r="BK1993" i="64"/>
  <c r="BB1881" i="64"/>
  <c r="BR1993" i="64"/>
  <c r="AE1993" i="64"/>
  <c r="CA1881" i="64"/>
  <c r="BI1881" i="64"/>
  <c r="CG1881" i="64"/>
  <c r="X1615" i="64"/>
  <c r="BL1615" i="64"/>
  <c r="V1881" i="64"/>
  <c r="BZ1881" i="64"/>
  <c r="CI1881" i="64"/>
  <c r="BC1615" i="64"/>
  <c r="CI1615" i="64"/>
  <c r="AS1881" i="64"/>
  <c r="BI1993" i="64"/>
  <c r="CG1993" i="64"/>
  <c r="AL1993" i="64"/>
  <c r="BB1993" i="64"/>
  <c r="AC1881" i="64"/>
  <c r="AS1993" i="64"/>
  <c r="BQ1881" i="64"/>
  <c r="AF1615" i="64"/>
  <c r="CB1615" i="64"/>
  <c r="V1993" i="64"/>
  <c r="BZ1993" i="64"/>
  <c r="CA1993" i="64"/>
  <c r="E2844" i="64"/>
  <c r="E2845" i="64"/>
  <c r="E2793" i="64"/>
  <c r="E2794" i="64"/>
  <c r="Z2041" i="64"/>
  <c r="BR2041" i="64"/>
  <c r="BD2041" i="64"/>
  <c r="BT2041" i="64"/>
  <c r="CI2041" i="64"/>
  <c r="AS2041" i="64"/>
  <c r="CC2041" i="64"/>
  <c r="CH2041" i="64"/>
  <c r="AA2041" i="64"/>
  <c r="AN2041" i="64"/>
  <c r="CJ2041" i="64"/>
  <c r="BU2041" i="64"/>
  <c r="CF2041" i="64"/>
  <c r="AC2041" i="64"/>
  <c r="CG2041" i="64"/>
  <c r="BO2041" i="64"/>
  <c r="BB2041" i="64"/>
  <c r="Y2041" i="64"/>
  <c r="X2041" i="64"/>
  <c r="CA2041" i="64"/>
  <c r="BG2041" i="64"/>
  <c r="BS2041" i="64"/>
  <c r="BC2041" i="64"/>
  <c r="AL2041" i="64"/>
  <c r="BZ2041" i="64"/>
  <c r="BI2041" i="64"/>
  <c r="BX2041" i="64"/>
  <c r="CB2041" i="64"/>
  <c r="BW2041" i="64"/>
  <c r="CK2041" i="64"/>
  <c r="BV2041" i="64"/>
  <c r="AU2041" i="64"/>
  <c r="BF2041" i="64"/>
  <c r="BQ2041" i="64"/>
  <c r="AP2041" i="64"/>
  <c r="U2041" i="64"/>
  <c r="AO2041" i="64"/>
  <c r="BM2041" i="64"/>
  <c r="BK2041" i="64"/>
  <c r="BH2041" i="64"/>
  <c r="T2041" i="64"/>
  <c r="AR2041" i="64"/>
  <c r="BA2041" i="64"/>
  <c r="V2041" i="64"/>
  <c r="BJ2041" i="64"/>
  <c r="BN2041" i="64"/>
  <c r="AY2041" i="64"/>
  <c r="AV2041" i="64"/>
  <c r="BL2041" i="64"/>
  <c r="AX2041" i="64"/>
  <c r="AI2041" i="64"/>
  <c r="CD2041" i="64"/>
  <c r="AG2041" i="64"/>
  <c r="BE2041" i="64"/>
  <c r="AK2041" i="64"/>
  <c r="BY2041" i="64"/>
  <c r="AD2041" i="64"/>
  <c r="AT2041" i="64"/>
  <c r="AE2041" i="64"/>
  <c r="AM2041" i="64"/>
  <c r="AF2041" i="64"/>
  <c r="AJ2041" i="64"/>
  <c r="AQ2041" i="64"/>
  <c r="E760" i="64"/>
  <c r="AM805" i="64"/>
  <c r="AM796" i="64"/>
  <c r="BE805" i="64"/>
  <c r="BE796" i="64"/>
  <c r="AA805" i="64"/>
  <c r="AA796" i="64"/>
  <c r="AQ805" i="64"/>
  <c r="AQ796" i="64"/>
  <c r="T805" i="64"/>
  <c r="T796" i="64"/>
  <c r="BX805" i="64"/>
  <c r="BX796" i="64"/>
  <c r="AG805" i="64"/>
  <c r="AG796" i="64"/>
  <c r="CG805" i="64"/>
  <c r="CG796" i="64"/>
  <c r="BA805" i="64"/>
  <c r="BA796" i="64"/>
  <c r="BZ805" i="64"/>
  <c r="BZ796" i="64"/>
  <c r="AE805" i="64"/>
  <c r="AE796" i="64"/>
  <c r="CI805" i="64"/>
  <c r="CI796" i="64"/>
  <c r="Y805" i="64"/>
  <c r="Y796" i="64"/>
  <c r="BT805" i="64"/>
  <c r="BT796" i="64"/>
  <c r="CB805" i="64"/>
  <c r="CB796" i="64"/>
  <c r="AR805" i="64"/>
  <c r="AR796" i="64"/>
  <c r="AY805" i="64"/>
  <c r="AY796" i="64"/>
  <c r="BO805" i="64"/>
  <c r="BO796" i="64"/>
  <c r="AB805" i="64"/>
  <c r="AB796" i="64"/>
  <c r="AZ805" i="64"/>
  <c r="AZ796" i="64"/>
  <c r="AS805" i="64"/>
  <c r="AS796" i="64"/>
  <c r="AL805" i="64"/>
  <c r="AL796" i="64"/>
  <c r="AT805" i="64"/>
  <c r="AT796" i="64"/>
  <c r="BJ805" i="64"/>
  <c r="BJ796" i="64"/>
  <c r="AN805" i="64"/>
  <c r="AN796" i="64"/>
  <c r="AF805" i="64"/>
  <c r="AF796" i="64"/>
  <c r="CE805" i="64"/>
  <c r="CE796" i="64"/>
  <c r="AH805" i="64"/>
  <c r="AH796" i="64"/>
  <c r="BV805" i="64"/>
  <c r="BV796" i="64"/>
  <c r="CK805" i="64"/>
  <c r="CK796" i="64"/>
  <c r="AU805" i="64"/>
  <c r="AU796" i="64"/>
  <c r="CJ805" i="64"/>
  <c r="CJ796" i="64"/>
  <c r="CC805" i="64"/>
  <c r="CC796" i="64"/>
  <c r="AI805" i="64"/>
  <c r="AI796" i="64"/>
  <c r="BP805" i="64"/>
  <c r="BP796" i="64"/>
  <c r="BI805" i="64"/>
  <c r="BI796" i="64"/>
  <c r="BY805" i="64"/>
  <c r="BY796" i="64"/>
  <c r="V805" i="64"/>
  <c r="V796" i="64"/>
  <c r="AW805" i="64"/>
  <c r="AW796" i="64"/>
  <c r="AP805" i="64"/>
  <c r="AP796" i="64"/>
  <c r="X805" i="64"/>
  <c r="X796" i="64"/>
  <c r="BD805" i="64"/>
  <c r="BD796" i="64"/>
  <c r="AX805" i="64"/>
  <c r="AX796" i="64"/>
  <c r="Z805" i="64"/>
  <c r="Z796" i="64"/>
  <c r="BG805" i="64"/>
  <c r="BG796" i="64"/>
  <c r="BW805" i="64"/>
  <c r="BW796" i="64"/>
  <c r="U805" i="64"/>
  <c r="U796" i="64"/>
  <c r="AD805" i="64"/>
  <c r="AD796" i="64"/>
  <c r="W805" i="64"/>
  <c r="W796" i="64"/>
  <c r="BC805" i="64"/>
  <c r="BC796" i="64"/>
  <c r="BK805" i="64"/>
  <c r="BK796" i="64"/>
  <c r="AV805" i="64"/>
  <c r="AV796" i="64"/>
  <c r="BN805" i="64"/>
  <c r="BN796" i="64"/>
  <c r="CF805" i="64"/>
  <c r="CF796" i="64"/>
  <c r="AO805" i="64"/>
  <c r="AO796" i="64"/>
  <c r="BR805" i="64"/>
  <c r="BR796" i="64"/>
  <c r="AJ805" i="64"/>
  <c r="AJ796" i="64"/>
  <c r="CD805" i="64"/>
  <c r="CD796" i="64"/>
  <c r="BF805" i="64"/>
  <c r="BF796" i="64"/>
  <c r="BM805" i="64"/>
  <c r="BM796" i="64"/>
  <c r="BU805" i="64"/>
  <c r="BU796" i="64"/>
  <c r="BH805" i="64"/>
  <c r="BH796" i="64"/>
  <c r="AK805" i="64"/>
  <c r="AK796" i="64"/>
  <c r="CH805" i="64"/>
  <c r="CH796" i="64"/>
  <c r="BS805" i="64"/>
  <c r="BS796" i="64"/>
  <c r="CA805" i="64"/>
  <c r="CA796" i="64"/>
  <c r="BL805" i="64"/>
  <c r="BL796" i="64"/>
  <c r="E773" i="64"/>
  <c r="G773" i="64" s="1"/>
  <c r="E1967" i="64"/>
  <c r="E253" i="64"/>
  <c r="E809" i="64"/>
  <c r="E2254" i="64"/>
  <c r="E69" i="64"/>
  <c r="E184" i="64"/>
  <c r="E185" i="64"/>
  <c r="E1226" i="64"/>
  <c r="E1227" i="64"/>
  <c r="E2869" i="64"/>
  <c r="E1349" i="64"/>
  <c r="E1350" i="64"/>
  <c r="E750" i="64"/>
  <c r="E751" i="64"/>
  <c r="E754" i="64"/>
  <c r="B750" i="64"/>
  <c r="E747" i="64"/>
  <c r="E753" i="64"/>
  <c r="E755" i="64"/>
  <c r="E756" i="64"/>
  <c r="E746" i="64"/>
  <c r="B2834" i="64"/>
  <c r="B2836" i="64" s="1"/>
  <c r="E2867" i="64"/>
  <c r="E2866" i="64"/>
  <c r="E2865" i="64"/>
  <c r="E2864" i="64"/>
  <c r="E2863" i="64"/>
  <c r="G2863" i="64" s="1"/>
  <c r="E2862" i="64"/>
  <c r="G2862" i="64" s="1"/>
  <c r="E2861" i="64"/>
  <c r="G2861" i="64" s="1"/>
  <c r="B2862" i="64"/>
  <c r="E2860" i="64"/>
  <c r="G2860" i="64" s="1"/>
  <c r="E2859" i="64"/>
  <c r="G2859" i="64" s="1"/>
  <c r="B2858" i="64"/>
  <c r="E2858" i="64"/>
  <c r="G2858" i="64" s="1"/>
  <c r="E2857" i="64"/>
  <c r="G2857" i="64" s="1"/>
  <c r="E2856" i="64"/>
  <c r="G2856" i="64" s="1"/>
  <c r="E2855" i="64"/>
  <c r="E2841" i="64"/>
  <c r="E2840" i="64"/>
  <c r="E2839" i="64"/>
  <c r="E2838" i="64"/>
  <c r="E2837" i="64"/>
  <c r="G2837" i="64" s="1"/>
  <c r="E2836" i="64"/>
  <c r="G2836" i="64" s="1"/>
  <c r="E2835" i="64"/>
  <c r="G2835" i="64" s="1"/>
  <c r="E2834" i="64"/>
  <c r="G2834" i="64" s="1"/>
  <c r="E2833" i="64"/>
  <c r="G2833" i="64" s="1"/>
  <c r="E2832" i="64"/>
  <c r="G2832" i="64" s="1"/>
  <c r="E2831" i="64"/>
  <c r="G2831" i="64" s="1"/>
  <c r="E2830" i="64"/>
  <c r="G2830" i="64" s="1"/>
  <c r="E2829" i="64"/>
  <c r="E2816" i="64"/>
  <c r="E2815" i="64"/>
  <c r="E2814" i="64"/>
  <c r="E2813" i="64"/>
  <c r="E2812" i="64"/>
  <c r="G2812" i="64" s="1"/>
  <c r="B2811" i="64"/>
  <c r="E2811" i="64"/>
  <c r="G2811" i="64" s="1"/>
  <c r="E2810" i="64"/>
  <c r="G2810" i="64" s="1"/>
  <c r="E2809" i="64"/>
  <c r="G2809" i="64" s="1"/>
  <c r="E2808" i="64"/>
  <c r="G2808" i="64" s="1"/>
  <c r="E2807" i="64"/>
  <c r="G2807" i="64" s="1"/>
  <c r="E2806" i="64"/>
  <c r="G2806" i="64" s="1"/>
  <c r="E2805" i="64"/>
  <c r="G2805" i="64" s="1"/>
  <c r="B2783" i="64"/>
  <c r="E2779" i="64"/>
  <c r="G2779" i="64" s="1"/>
  <c r="E2780" i="64"/>
  <c r="G2780" i="64" s="1"/>
  <c r="E2790" i="64"/>
  <c r="E2789" i="64"/>
  <c r="E2788" i="64"/>
  <c r="E2787" i="64"/>
  <c r="E2786" i="64"/>
  <c r="G2786" i="64" s="1"/>
  <c r="E2785" i="64"/>
  <c r="G2785" i="64" s="1"/>
  <c r="E2784" i="64"/>
  <c r="G2784" i="64" s="1"/>
  <c r="E2783" i="64"/>
  <c r="G2783" i="64" s="1"/>
  <c r="E2782" i="64"/>
  <c r="G2782" i="64" s="1"/>
  <c r="E2781" i="64"/>
  <c r="G2781" i="64" s="1"/>
  <c r="E2778" i="64"/>
  <c r="E1960" i="64"/>
  <c r="E1959" i="64"/>
  <c r="E1958" i="64"/>
  <c r="G1958" i="64" s="1"/>
  <c r="E1957" i="64"/>
  <c r="G1957" i="64" s="1"/>
  <c r="E1956" i="64"/>
  <c r="G1956" i="64" s="1"/>
  <c r="S798" i="64" a="1"/>
  <c r="S962" i="64" a="1"/>
  <c r="S1243" i="64" a="1"/>
  <c r="BT29" i="1307" l="1"/>
  <c r="BT33" i="1307" s="1"/>
  <c r="BT38" i="1307" s="1"/>
  <c r="BS34" i="1307"/>
  <c r="S1243" i="64"/>
  <c r="S962" i="64"/>
  <c r="S798" i="64"/>
  <c r="S800" i="64" s="1"/>
  <c r="S2083" i="64"/>
  <c r="S2074" i="64"/>
  <c r="S1871" i="64"/>
  <c r="S1876" i="64"/>
  <c r="S2073" i="64"/>
  <c r="S2082" i="64"/>
  <c r="S1075" i="64"/>
  <c r="S1069" i="64"/>
  <c r="S1076" i="64" s="1"/>
  <c r="S465" i="64"/>
  <c r="S467" i="64"/>
  <c r="S516" i="64"/>
  <c r="S518" i="64"/>
  <c r="S1038" i="64"/>
  <c r="S1039" i="64" s="1" a="1"/>
  <c r="S1039" i="64" s="1"/>
  <c r="S1033" i="64"/>
  <c r="S726" i="64"/>
  <c r="S724" i="64" s="1"/>
  <c r="S413" i="64"/>
  <c r="S414" i="64" s="1"/>
  <c r="S416" i="64"/>
  <c r="S1000" i="64"/>
  <c r="S1143" i="64"/>
  <c r="S1137" i="64"/>
  <c r="S1144" i="64" s="1"/>
  <c r="S1985" i="64"/>
  <c r="S1989" i="64"/>
  <c r="S662" i="64"/>
  <c r="S652" i="64" s="1"/>
  <c r="S654" i="64" s="1"/>
  <c r="S655" i="64" s="1"/>
  <c r="S656" i="64" s="1"/>
  <c r="S1679" i="64"/>
  <c r="S1928" i="64"/>
  <c r="S1932" i="64"/>
  <c r="S1832" i="64"/>
  <c r="S1833" i="64" s="1" a="1"/>
  <c r="S1833" i="64" s="1"/>
  <c r="S1827" i="64"/>
  <c r="S1299" i="64"/>
  <c r="S1296" i="64"/>
  <c r="S1297" i="64" s="1"/>
  <c r="S621" i="64"/>
  <c r="S625" i="64"/>
  <c r="S888" i="64"/>
  <c r="S892" i="64"/>
  <c r="AF4" i="64"/>
  <c r="AG3" i="64"/>
  <c r="AG1" i="64"/>
  <c r="AH2" i="64"/>
  <c r="AG7" i="64"/>
  <c r="X16" i="861"/>
  <c r="W26" i="861"/>
  <c r="AH2" i="864"/>
  <c r="AG7" i="864"/>
  <c r="AG7" i="863"/>
  <c r="AG1" i="864"/>
  <c r="AG1" i="863"/>
  <c r="AF4" i="863"/>
  <c r="AF4" i="864"/>
  <c r="AG3" i="863"/>
  <c r="AG3" i="864"/>
  <c r="AH3" i="861"/>
  <c r="AG4" i="861"/>
  <c r="AC43" i="861"/>
  <c r="AD90" i="861"/>
  <c r="AB43" i="861"/>
  <c r="BU20" i="861"/>
  <c r="AD1700" i="64"/>
  <c r="AO2143" i="64"/>
  <c r="AO2145" i="64" s="1"/>
  <c r="S1244" i="64" a="1"/>
  <c r="BU29" i="1307" l="1"/>
  <c r="BU33" i="1307" s="1"/>
  <c r="BU38" i="1307" s="1"/>
  <c r="BT34" i="1307"/>
  <c r="S728" i="64"/>
  <c r="S2075" i="64"/>
  <c r="S2084" i="64"/>
  <c r="S663" i="64"/>
  <c r="S668" i="64" s="1"/>
  <c r="S1244" i="64"/>
  <c r="S958" i="64"/>
  <c r="S960" i="64"/>
  <c r="S957" i="64"/>
  <c r="S961" i="64"/>
  <c r="S959" i="64"/>
  <c r="AH3" i="64"/>
  <c r="AG4" i="64"/>
  <c r="X25" i="861"/>
  <c r="AG4" i="863"/>
  <c r="AG4" i="864"/>
  <c r="AH3" i="864"/>
  <c r="AH3" i="863"/>
  <c r="AH4" i="861"/>
  <c r="AB86" i="861"/>
  <c r="AC86" i="861"/>
  <c r="BV20" i="861"/>
  <c r="AD43" i="861"/>
  <c r="AP2143" i="64"/>
  <c r="AP2145" i="64" s="1"/>
  <c r="DC1" i="864"/>
  <c r="DC20" i="864"/>
  <c r="AE35" i="863"/>
  <c r="AE34" i="863"/>
  <c r="AE17" i="863" s="1"/>
  <c r="AE29" i="861" s="1"/>
  <c r="AE20" i="864"/>
  <c r="AE93" i="861" s="1"/>
  <c r="AE94" i="861" s="1"/>
  <c r="AE45" i="863"/>
  <c r="AE54" i="863" a="1"/>
  <c r="AE54" i="863" s="1"/>
  <c r="AE52" i="863" a="1"/>
  <c r="AE52" i="863" s="1"/>
  <c r="AE50" i="863" a="1"/>
  <c r="AE50" i="863" s="1"/>
  <c r="AH1" i="861"/>
  <c r="AH7" i="861"/>
  <c r="AI2" i="861"/>
  <c r="AF44" i="863" a="1"/>
  <c r="AF44" i="863" s="1"/>
  <c r="AF43" i="863" a="1"/>
  <c r="AF43" i="863" s="1"/>
  <c r="AF31" i="863"/>
  <c r="AF33" i="863"/>
  <c r="AF42" i="863" a="1"/>
  <c r="AF42" i="863" s="1"/>
  <c r="AF41" i="863" a="1"/>
  <c r="AF41" i="863" s="1"/>
  <c r="AF40" i="863" a="1"/>
  <c r="AF40" i="863" s="1"/>
  <c r="AF30" i="863"/>
  <c r="AG2" i="863"/>
  <c r="AG32" i="863" s="1"/>
  <c r="AF18" i="864"/>
  <c r="AF16" i="864"/>
  <c r="AF17" i="864"/>
  <c r="AG19" i="864"/>
  <c r="DD7" i="864"/>
  <c r="DD18" i="864"/>
  <c r="DD17" i="864"/>
  <c r="DD16" i="864"/>
  <c r="DD3" i="864"/>
  <c r="DD4" i="864" s="1"/>
  <c r="DE2" i="864"/>
  <c r="DE19" i="864" s="1"/>
  <c r="Q1" i="860"/>
  <c r="Q7" i="860"/>
  <c r="Q3" i="860"/>
  <c r="Q4" i="860" s="1"/>
  <c r="S1" i="860"/>
  <c r="T2" i="860"/>
  <c r="S3" i="860"/>
  <c r="S4" i="860" s="1"/>
  <c r="S7" i="860"/>
  <c r="CW4" i="860"/>
  <c r="CW1" i="860"/>
  <c r="CX9" i="860"/>
  <c r="CX8" i="860"/>
  <c r="CX3" i="860"/>
  <c r="CY2" i="860"/>
  <c r="Y2167" i="64"/>
  <c r="X2210" i="64"/>
  <c r="Y2208" i="64"/>
  <c r="Y2187" i="64"/>
  <c r="Y2189" i="64" s="1"/>
  <c r="X2189" i="64"/>
  <c r="E2870" i="64"/>
  <c r="E2871" i="64"/>
  <c r="E776" i="64"/>
  <c r="B2785" i="64"/>
  <c r="B2781" i="64"/>
  <c r="E1961" i="64"/>
  <c r="BV29" i="1307" l="1"/>
  <c r="BV33" i="1307" s="1"/>
  <c r="BV38" i="1307" s="1"/>
  <c r="BU34" i="1307"/>
  <c r="S664" i="64"/>
  <c r="S2086" i="64"/>
  <c r="S2087" i="64" s="1"/>
  <c r="S974" i="64"/>
  <c r="S989" i="64"/>
  <c r="S991" i="64"/>
  <c r="S976" i="64"/>
  <c r="S972" i="64"/>
  <c r="S987" i="64"/>
  <c r="S975" i="64"/>
  <c r="S990" i="64"/>
  <c r="S973" i="64"/>
  <c r="S988" i="64"/>
  <c r="AH7" i="64"/>
  <c r="AH1" i="64"/>
  <c r="AH4" i="64"/>
  <c r="AI2" i="64"/>
  <c r="Y16" i="861"/>
  <c r="X26" i="861"/>
  <c r="AI2" i="864"/>
  <c r="AH7" i="864"/>
  <c r="AH7" i="863"/>
  <c r="AH1" i="863"/>
  <c r="AH1" i="864"/>
  <c r="AH4" i="864"/>
  <c r="AH4" i="863"/>
  <c r="AI3" i="861"/>
  <c r="AD86" i="861"/>
  <c r="AE90" i="861"/>
  <c r="BW20" i="861"/>
  <c r="AB60" i="861"/>
  <c r="AE1700" i="64"/>
  <c r="AQ2143" i="64"/>
  <c r="AQ2145" i="64" s="1"/>
  <c r="DD1" i="864"/>
  <c r="AG44" i="863" a="1"/>
  <c r="AG44" i="863" s="1"/>
  <c r="AG42" i="863" a="1"/>
  <c r="AG42" i="863" s="1"/>
  <c r="AG41" i="863" a="1"/>
  <c r="AG41" i="863" s="1"/>
  <c r="AG40" i="863" a="1"/>
  <c r="AG40" i="863" s="1"/>
  <c r="AG43" i="863" a="1"/>
  <c r="AG43" i="863" s="1"/>
  <c r="AG33" i="863"/>
  <c r="AG31" i="863"/>
  <c r="AG30" i="863"/>
  <c r="AH2" i="863"/>
  <c r="AH32" i="863" s="1"/>
  <c r="AF35" i="863"/>
  <c r="AF34" i="863"/>
  <c r="AF17" i="863" s="1"/>
  <c r="AF29" i="861" s="1"/>
  <c r="DD20" i="864"/>
  <c r="AF54" i="863" a="1"/>
  <c r="AF54" i="863" s="1"/>
  <c r="AF52" i="863" a="1"/>
  <c r="AF52" i="863" s="1"/>
  <c r="AF50" i="863" a="1"/>
  <c r="AF50" i="863" s="1"/>
  <c r="AF45" i="863"/>
  <c r="AI1" i="861"/>
  <c r="AI7" i="861"/>
  <c r="AJ2" i="861"/>
  <c r="AF20" i="864"/>
  <c r="AF93" i="861" s="1"/>
  <c r="AF94" i="861" s="1"/>
  <c r="DE18" i="864"/>
  <c r="DE17" i="864"/>
  <c r="DE3" i="864"/>
  <c r="DE4" i="864" s="1"/>
  <c r="DF2" i="864"/>
  <c r="DF19" i="864" s="1"/>
  <c r="DE16" i="864"/>
  <c r="DE7" i="864"/>
  <c r="AG16" i="864"/>
  <c r="AG18" i="864"/>
  <c r="AH19" i="864"/>
  <c r="AG17" i="864"/>
  <c r="T7" i="860"/>
  <c r="T3" i="860"/>
  <c r="T4" i="860" s="1"/>
  <c r="U2" i="860"/>
  <c r="T1" i="860"/>
  <c r="CX1" i="860"/>
  <c r="CX4" i="860"/>
  <c r="CY9" i="860"/>
  <c r="CY8" i="860"/>
  <c r="CY3" i="860"/>
  <c r="CZ2" i="860"/>
  <c r="Z2167" i="64"/>
  <c r="Y2210" i="64"/>
  <c r="Z2208" i="64"/>
  <c r="Z2187" i="64"/>
  <c r="E777" i="64"/>
  <c r="E779" i="64"/>
  <c r="E1964" i="64"/>
  <c r="E1963" i="64"/>
  <c r="W1863" i="64" a="1"/>
  <c r="AD1863" i="64" a="1"/>
  <c r="CI617" i="64" a="1"/>
  <c r="AW1863" i="64" a="1"/>
  <c r="AL617" i="64" a="1"/>
  <c r="BJ2717" i="64" a="1"/>
  <c r="BF2717" i="64" a="1"/>
  <c r="BD882" i="64" a="1"/>
  <c r="AV617" i="64" a="1"/>
  <c r="BC440" i="64" a="1"/>
  <c r="CJ491" i="64" a="1"/>
  <c r="BC2717" i="64" a="1"/>
  <c r="BO649" i="64" a="1"/>
  <c r="T440" i="64" a="1"/>
  <c r="Y440" i="64" a="1"/>
  <c r="BZ649" i="64" a="1"/>
  <c r="BV962" i="64" a="1"/>
  <c r="T2717" i="64" a="1"/>
  <c r="AK1863" i="64" a="1"/>
  <c r="AA882" i="64" a="1"/>
  <c r="AY491" i="64" a="1"/>
  <c r="BC1863" i="64" a="1"/>
  <c r="AE2717" i="64" a="1"/>
  <c r="BW440" i="64" a="1"/>
  <c r="AS440" i="64" a="1"/>
  <c r="AA1863" i="64" a="1"/>
  <c r="BV1188" i="64" a="1"/>
  <c r="BY962" i="64" a="1"/>
  <c r="BB882" i="64" a="1"/>
  <c r="AR1863" i="64" a="1"/>
  <c r="AZ617" i="64" a="1"/>
  <c r="AA962" i="64" a="1"/>
  <c r="AC1863" i="64" a="1"/>
  <c r="U617" i="64" a="1"/>
  <c r="BO1863" i="64" a="1"/>
  <c r="BS2717" i="64" a="1"/>
  <c r="BE962" i="64" a="1"/>
  <c r="BV649" i="64" a="1"/>
  <c r="CD962" i="64" a="1"/>
  <c r="AP962" i="64" a="1"/>
  <c r="CK2717" i="64" a="1"/>
  <c r="BV491" i="64" a="1"/>
  <c r="AE962" i="64" a="1"/>
  <c r="BY882" i="64" a="1"/>
  <c r="W440" i="64" a="1"/>
  <c r="AU2717" i="64" a="1"/>
  <c r="CH1863" i="64" a="1"/>
  <c r="AR649" i="64" a="1"/>
  <c r="CC491" i="64" a="1"/>
  <c r="BF440" i="64" a="1"/>
  <c r="AC882" i="64" a="1"/>
  <c r="AW491" i="64" a="1"/>
  <c r="CC2717" i="64" a="1"/>
  <c r="CB2717" i="64" a="1"/>
  <c r="BK649" i="64" a="1"/>
  <c r="CA2717" i="64" a="1"/>
  <c r="BH962" i="64" a="1"/>
  <c r="CH491" i="64" a="1"/>
  <c r="AV1863" i="64" a="1"/>
  <c r="BI882" i="64" a="1"/>
  <c r="AL491" i="64" a="1"/>
  <c r="AF882" i="64" a="1"/>
  <c r="Z1188" i="64" a="1"/>
  <c r="BO617" i="64" a="1"/>
  <c r="AW962" i="64" a="1"/>
  <c r="CB649" i="64" a="1"/>
  <c r="AG617" i="64" a="1"/>
  <c r="BE617" i="64" a="1"/>
  <c r="AS882" i="64" a="1"/>
  <c r="BJ882" i="64" a="1"/>
  <c r="AA617" i="64" a="1"/>
  <c r="AP1188" i="64" a="1"/>
  <c r="CK440" i="64" a="1"/>
  <c r="AC491" i="64" a="1"/>
  <c r="U491" i="64" a="1"/>
  <c r="AI2717" i="64" a="1"/>
  <c r="AZ649" i="64" a="1"/>
  <c r="AW617" i="64" a="1"/>
  <c r="AP617" i="64" a="1"/>
  <c r="CE1863" i="64" a="1"/>
  <c r="BF649" i="64" a="1"/>
  <c r="AU1188" i="64" a="1"/>
  <c r="AY649" i="64" a="1"/>
  <c r="CA649" i="64" a="1"/>
  <c r="BG1188" i="64" a="1"/>
  <c r="CJ617" i="64" a="1"/>
  <c r="BK440" i="64" a="1"/>
  <c r="AM2717" i="64" a="1"/>
  <c r="BW649" i="64" a="1"/>
  <c r="AL440" i="64" a="1"/>
  <c r="W882" i="64" a="1"/>
  <c r="BX882" i="64" a="1"/>
  <c r="AZ2717" i="64" a="1"/>
  <c r="AN2717" i="64" a="1"/>
  <c r="W1188" i="64" a="1"/>
  <c r="CF962" i="64" a="1"/>
  <c r="Y491" i="64" a="1"/>
  <c r="BP1863" i="64" a="1"/>
  <c r="CA882" i="64" a="1"/>
  <c r="CD2717" i="64" a="1"/>
  <c r="AT440" i="64" a="1"/>
  <c r="AO491" i="64" a="1"/>
  <c r="CI882" i="64" a="1"/>
  <c r="CB617" i="64" a="1"/>
  <c r="BM2717" i="64" a="1"/>
  <c r="BL962" i="64" a="1"/>
  <c r="CF1863" i="64" a="1"/>
  <c r="BA882" i="64" a="1"/>
  <c r="BS1863" i="64" a="1"/>
  <c r="AX491" i="64" a="1"/>
  <c r="BG491" i="64" a="1"/>
  <c r="AQ649" i="64" a="1"/>
  <c r="AU617" i="64" a="1"/>
  <c r="BW1863" i="64" a="1"/>
  <c r="BV617" i="64" a="1"/>
  <c r="BE649" i="64" a="1"/>
  <c r="BX440" i="64" a="1"/>
  <c r="Z491" i="64" a="1"/>
  <c r="AP649" i="64" a="1"/>
  <c r="AF491" i="64" a="1"/>
  <c r="BG2717" i="64" a="1"/>
  <c r="BB649" i="64" a="1"/>
  <c r="CF1188" i="64" a="1"/>
  <c r="AH491" i="64" a="1"/>
  <c r="CB440" i="64" a="1"/>
  <c r="BV882" i="64" a="1"/>
  <c r="BX649" i="64" a="1"/>
  <c r="BP491" i="64" a="1"/>
  <c r="AM617" i="64" a="1"/>
  <c r="BA440" i="64" a="1"/>
  <c r="BT1863" i="64" a="1"/>
  <c r="AY962" i="64" a="1"/>
  <c r="BR962" i="64" a="1"/>
  <c r="BK491" i="64" a="1"/>
  <c r="X882" i="64" a="1"/>
  <c r="Y617" i="64" a="1"/>
  <c r="BQ2717" i="64" a="1"/>
  <c r="AC617" i="64" a="1"/>
  <c r="AG962" i="64" a="1"/>
  <c r="BA649" i="64" a="1"/>
  <c r="BN2717" i="64" a="1"/>
  <c r="AP440" i="64" a="1"/>
  <c r="BA962" i="64" a="1"/>
  <c r="BD440" i="64" a="1"/>
  <c r="CH2717" i="64" a="1"/>
  <c r="AM440" i="64" a="1"/>
  <c r="BO882" i="64" a="1"/>
  <c r="CE962" i="64" a="1"/>
  <c r="BP2717" i="64" a="1"/>
  <c r="X491" i="64" a="1"/>
  <c r="BN1863" i="64" a="1"/>
  <c r="BX1188" i="64" a="1"/>
  <c r="BT617" i="64" a="1"/>
  <c r="AS2717" i="64" a="1"/>
  <c r="X1863" i="64" a="1"/>
  <c r="Z882" i="64" a="1"/>
  <c r="AJ2717" i="64" a="1"/>
  <c r="AG1863" i="64" a="1"/>
  <c r="AC1188" i="64" a="1"/>
  <c r="BI617" i="64" a="1"/>
  <c r="AO962" i="64" a="1"/>
  <c r="BL617" i="64" a="1"/>
  <c r="AR882" i="64" a="1"/>
  <c r="BU649" i="64" a="1"/>
  <c r="AU882" i="64" a="1"/>
  <c r="T1188" i="64" a="1"/>
  <c r="BN882" i="64" a="1"/>
  <c r="AK882" i="64" a="1"/>
  <c r="CB491" i="64" a="1"/>
  <c r="AL2717" i="64" a="1"/>
  <c r="AC962" i="64" a="1"/>
  <c r="AE1863" i="64" a="1"/>
  <c r="CC1188" i="64" a="1"/>
  <c r="CA440" i="64" a="1"/>
  <c r="BC617" i="64" a="1"/>
  <c r="AV649" i="64" a="1"/>
  <c r="AL1188" i="64" a="1"/>
  <c r="BP617" i="64" a="1"/>
  <c r="BB1863" i="64" a="1"/>
  <c r="CG440" i="64" a="1"/>
  <c r="BM962" i="64" a="1"/>
  <c r="AM1188" i="64" a="1"/>
  <c r="BC491" i="64" a="1"/>
  <c r="CD882" i="64" a="1"/>
  <c r="W617" i="64" a="1"/>
  <c r="CH617" i="64" a="1"/>
  <c r="BL491" i="64" a="1"/>
  <c r="BL1863" i="64" a="1"/>
  <c r="BA1188" i="64" a="1"/>
  <c r="AI1863" i="64" a="1"/>
  <c r="AL1863" i="64" a="1"/>
  <c r="BN649" i="64" a="1"/>
  <c r="AN1188" i="64" a="1"/>
  <c r="AN649" i="64" a="1"/>
  <c r="AO882" i="64" a="1"/>
  <c r="AH1863" i="64" a="1"/>
  <c r="CI440" i="64" a="1"/>
  <c r="BJ1863" i="64" a="1"/>
  <c r="AI882" i="64" a="1"/>
  <c r="CJ2717" i="64" a="1"/>
  <c r="AW440" i="64" a="1"/>
  <c r="CF440" i="64" a="1"/>
  <c r="BM491" i="64" a="1"/>
  <c r="CI491" i="64" a="1"/>
  <c r="Z649" i="64" a="1"/>
  <c r="AB617" i="64" a="1"/>
  <c r="BY2717" i="64" a="1"/>
  <c r="BF962" i="64" a="1"/>
  <c r="AF962" i="64" a="1"/>
  <c r="AR1188" i="64" a="1"/>
  <c r="AT617" i="64" a="1"/>
  <c r="AD649" i="64" a="1"/>
  <c r="BD1863" i="64" a="1"/>
  <c r="AA440" i="64" a="1"/>
  <c r="AL649" i="64" a="1"/>
  <c r="AD1188" i="64" a="1"/>
  <c r="AJ440" i="64" a="1"/>
  <c r="AR617" i="64" a="1"/>
  <c r="CG962" i="64" a="1"/>
  <c r="AK2717" i="64" a="1"/>
  <c r="U440" i="64" a="1"/>
  <c r="AV1188" i="64" a="1"/>
  <c r="BY1863" i="64" a="1"/>
  <c r="T617" i="64" a="1"/>
  <c r="AB491" i="64" a="1"/>
  <c r="CJ882" i="64" a="1"/>
  <c r="BU962" i="64" a="1"/>
  <c r="AS1188" i="64" a="1"/>
  <c r="AA2717" i="64" a="1"/>
  <c r="AJ882" i="64" a="1"/>
  <c r="AQ1863" i="64" a="1"/>
  <c r="AM1863" i="64" a="1"/>
  <c r="CA1188" i="64" a="1"/>
  <c r="BJ617" i="64" a="1"/>
  <c r="BH440" i="64" a="1"/>
  <c r="AD440" i="64" a="1"/>
  <c r="CK491" i="64" a="1"/>
  <c r="Y962" i="64" a="1"/>
  <c r="U649" i="64" a="1"/>
  <c r="BS617" i="64" a="1"/>
  <c r="BR2717" i="64" a="1"/>
  <c r="CI649" i="64" a="1"/>
  <c r="CB882" i="64" a="1"/>
  <c r="Z1863" i="64" a="1"/>
  <c r="BQ491" i="64" a="1"/>
  <c r="AD491" i="64" a="1"/>
  <c r="AQ440" i="64" a="1"/>
  <c r="BU1188" i="64" a="1"/>
  <c r="AH440" i="64" a="1"/>
  <c r="V1188" i="64" a="1"/>
  <c r="X440" i="64" a="1"/>
  <c r="BZ440" i="64" a="1"/>
  <c r="BY1188" i="64" a="1"/>
  <c r="AD2717" i="64" a="1"/>
  <c r="BE1188" i="64" a="1"/>
  <c r="AO1188" i="64" a="1"/>
  <c r="BE2717" i="64" a="1"/>
  <c r="BT962" i="64" a="1"/>
  <c r="AV440" i="64" a="1"/>
  <c r="AF1863" i="64" a="1"/>
  <c r="BB617" i="64" a="1"/>
  <c r="AK491" i="64" a="1"/>
  <c r="AV491" i="64" a="1"/>
  <c r="CK882" i="64" a="1"/>
  <c r="V1863" i="64" a="1"/>
  <c r="BA2717" i="64" a="1"/>
  <c r="BD962" i="64" a="1"/>
  <c r="CD649" i="64" a="1"/>
  <c r="BM440" i="64" a="1"/>
  <c r="BV2717" i="64" a="1"/>
  <c r="AK649" i="64" a="1"/>
  <c r="U1863" i="64" a="1"/>
  <c r="BC649" i="64" a="1"/>
  <c r="AH2717" i="64" a="1"/>
  <c r="BR1188" i="64" a="1"/>
  <c r="AI962" i="64" a="1"/>
  <c r="T649" i="64" a="1"/>
  <c r="CH1188" i="64" a="1"/>
  <c r="BW882" i="64" a="1"/>
  <c r="AY1188" i="64" a="1"/>
  <c r="BT2717" i="64" a="1"/>
  <c r="BK617" i="64" a="1"/>
  <c r="BQ617" i="64" a="1"/>
  <c r="U1188" i="64" a="1"/>
  <c r="BU440" i="64" a="1"/>
  <c r="W2717" i="64" a="1"/>
  <c r="BL2717" i="64" a="1"/>
  <c r="AN882" i="64" a="1"/>
  <c r="X1188" i="64" a="1"/>
  <c r="BB491" i="64" a="1"/>
  <c r="CF491" i="64" a="1"/>
  <c r="BD617" i="64" a="1"/>
  <c r="AY2717" i="64" a="1"/>
  <c r="CE882" i="64" a="1"/>
  <c r="BS1188" i="64" a="1"/>
  <c r="CC649" i="64" a="1"/>
  <c r="BA491" i="64" a="1"/>
  <c r="Y2717" i="64" a="1"/>
  <c r="U962" i="64" a="1"/>
  <c r="AD962" i="64" a="1"/>
  <c r="BZ962" i="64" a="1"/>
  <c r="AG649" i="64" a="1"/>
  <c r="AO1863" i="64" a="1"/>
  <c r="BF1188" i="64" a="1"/>
  <c r="AM649" i="64" a="1"/>
  <c r="AJ491" i="64" a="1"/>
  <c r="CE2717" i="64" a="1"/>
  <c r="AT1863" i="64" a="1"/>
  <c r="BO491" i="64" a="1"/>
  <c r="BX617" i="64" a="1"/>
  <c r="BK1863" i="64" a="1"/>
  <c r="V649" i="64" a="1"/>
  <c r="CE440" i="64" a="1"/>
  <c r="AK617" i="64" a="1"/>
  <c r="AB962" i="64" a="1"/>
  <c r="AC649" i="64" a="1"/>
  <c r="BQ649" i="64" a="1"/>
  <c r="BC882" i="64" a="1"/>
  <c r="BU2717" i="64" a="1"/>
  <c r="AV882" i="64" a="1"/>
  <c r="AI1188" i="64" a="1"/>
  <c r="BW1188" i="64" a="1"/>
  <c r="AS649" i="64" a="1"/>
  <c r="CC617" i="64" a="1"/>
  <c r="CG491" i="64" a="1"/>
  <c r="AG1188" i="64" a="1"/>
  <c r="AZ882" i="64" a="1"/>
  <c r="BN617" i="64" a="1"/>
  <c r="AA491" i="64" a="1"/>
  <c r="CB1188" i="64" a="1"/>
  <c r="BY617" i="64" a="1"/>
  <c r="AD882" i="64" a="1"/>
  <c r="AY1863" i="64" a="1"/>
  <c r="AG2717" i="64" a="1"/>
  <c r="V882" i="64" a="1"/>
  <c r="AX1863" i="64" a="1"/>
  <c r="BG1863" i="64" a="1"/>
  <c r="AH962" i="64" a="1"/>
  <c r="CE491" i="64" a="1"/>
  <c r="AF1188" i="64" a="1"/>
  <c r="AF440" i="64" a="1"/>
  <c r="AQ2717" i="64" a="1"/>
  <c r="BZ617" i="64" a="1"/>
  <c r="AB1188" i="64" a="1"/>
  <c r="BZ491" i="64" a="1"/>
  <c r="AQ617" i="64" a="1"/>
  <c r="BY491" i="64" a="1"/>
  <c r="BF617" i="64" a="1"/>
  <c r="CJ962" i="64" a="1"/>
  <c r="AX882" i="64" a="1"/>
  <c r="BE1863" i="64" a="1"/>
  <c r="BE882" i="64" a="1"/>
  <c r="BJ1188" i="64" a="1"/>
  <c r="AV2717" i="64" a="1"/>
  <c r="BG649" i="64" a="1"/>
  <c r="AS491" i="64" a="1"/>
  <c r="BU491" i="64" a="1"/>
  <c r="BM882" i="64" a="1"/>
  <c r="BG617" i="64" a="1"/>
  <c r="BH2717" i="64" a="1"/>
  <c r="BM1863" i="64" a="1"/>
  <c r="AA1188" i="64" a="1"/>
  <c r="CI2717" i="64" a="1"/>
  <c r="CK617" i="64" a="1"/>
  <c r="BN491" i="64" a="1"/>
  <c r="AT882" i="64" a="1"/>
  <c r="Z2717" i="64" a="1"/>
  <c r="CG1188" i="64" a="1"/>
  <c r="BJ962" i="64" a="1"/>
  <c r="AW882" i="64" a="1"/>
  <c r="AG491" i="64" a="1"/>
  <c r="AO617" i="64" a="1"/>
  <c r="AB440" i="64" a="1"/>
  <c r="BX962" i="64" a="1"/>
  <c r="BZ1863" i="64" a="1"/>
  <c r="V617" i="64" a="1"/>
  <c r="AR2717" i="64" a="1"/>
  <c r="AI491" i="64" a="1"/>
  <c r="Z440" i="64" a="1"/>
  <c r="AL962" i="64" a="1"/>
  <c r="AJ1188" i="64" a="1"/>
  <c r="T491" i="64" a="1"/>
  <c r="AK962" i="64" a="1"/>
  <c r="BY440" i="64" a="1"/>
  <c r="AO2717" i="64" a="1"/>
  <c r="BJ491" i="64" a="1"/>
  <c r="BL882" i="64" a="1"/>
  <c r="CC882" i="64" a="1"/>
  <c r="BT882" i="64" a="1"/>
  <c r="AF617" i="64" a="1"/>
  <c r="BQ962" i="64" a="1"/>
  <c r="BG882" i="64" a="1"/>
  <c r="AK440" i="64" a="1"/>
  <c r="AY882" i="64" a="1"/>
  <c r="AN962" i="64" a="1"/>
  <c r="CG2717" i="64" a="1"/>
  <c r="CJ440" i="64" a="1"/>
  <c r="AU649" i="64" a="1"/>
  <c r="BF1863" i="64" a="1"/>
  <c r="AW1188" i="64" a="1"/>
  <c r="V962" i="64" a="1"/>
  <c r="BZ1188" i="64" a="1"/>
  <c r="BQ1863" i="64" a="1"/>
  <c r="T882" i="64" a="1"/>
  <c r="BU617" i="64" a="1"/>
  <c r="AX617" i="64" a="1"/>
  <c r="AT2717" i="64" a="1"/>
  <c r="BL440" i="64" a="1"/>
  <c r="Y1863" i="64" a="1"/>
  <c r="AF649" i="64" a="1"/>
  <c r="AU491" i="64" a="1"/>
  <c r="CG617" i="64" a="1"/>
  <c r="BO962" i="64" a="1"/>
  <c r="AY440" i="64" a="1"/>
  <c r="BM1188" i="64" a="1"/>
  <c r="BB1188" i="64" a="1"/>
  <c r="BI649" i="64" a="1"/>
  <c r="BU882" i="64" a="1"/>
  <c r="AE649" i="64" a="1"/>
  <c r="AG882" i="64" a="1"/>
  <c r="CH649" i="64" a="1"/>
  <c r="BI1863" i="64" a="1"/>
  <c r="AX1188" i="64" a="1"/>
  <c r="AN617" i="64" a="1"/>
  <c r="AP2717" i="64" a="1"/>
  <c r="BG440" i="64" a="1"/>
  <c r="AT491" i="64" a="1"/>
  <c r="AZ440" i="64" a="1"/>
  <c r="BR882" i="64" a="1"/>
  <c r="BE440" i="64" a="1"/>
  <c r="X617" i="64" a="1"/>
  <c r="CF2717" i="64" a="1"/>
  <c r="AE491" i="64" a="1"/>
  <c r="CK649" i="64" a="1"/>
  <c r="AQ491" i="64" a="1"/>
  <c r="BH882" i="64" a="1"/>
  <c r="CD1863" i="64" a="1"/>
  <c r="AS617" i="64" a="1"/>
  <c r="CB962" i="64" a="1"/>
  <c r="AB649" i="64" a="1"/>
  <c r="AJ1863" i="64" a="1"/>
  <c r="BX2717" i="64" a="1"/>
  <c r="Z617" i="64" a="1"/>
  <c r="W962" i="64" a="1"/>
  <c r="AQ882" i="64" a="1"/>
  <c r="BF491" i="64" a="1"/>
  <c r="BH617" i="64" a="1"/>
  <c r="AK1188" i="64" a="1"/>
  <c r="BP440" i="64" a="1"/>
  <c r="BP882" i="64" a="1"/>
  <c r="Z962" i="64" a="1"/>
  <c r="BA1863" i="64" a="1"/>
  <c r="BX1863" i="64" a="1"/>
  <c r="CI1188" i="64" a="1"/>
  <c r="AA649" i="64" a="1"/>
  <c r="AE617" i="64" a="1"/>
  <c r="BW962" i="64" a="1"/>
  <c r="BB962" i="64" a="1"/>
  <c r="BB2717" i="64" a="1"/>
  <c r="CF617" i="64" a="1"/>
  <c r="BD1188" i="64" a="1"/>
  <c r="BD491" i="64" a="1"/>
  <c r="CB1863" i="64" a="1"/>
  <c r="BR649" i="64" a="1"/>
  <c r="CH440" i="64" a="1"/>
  <c r="CA491" i="64" a="1"/>
  <c r="V491" i="64" a="1"/>
  <c r="AT649" i="64" a="1"/>
  <c r="W649" i="64" a="1"/>
  <c r="AN440" i="64" a="1"/>
  <c r="CJ649" i="64" a="1"/>
  <c r="AN1863" i="64" a="1"/>
  <c r="BI2717" i="64" a="1"/>
  <c r="BG962" i="64" a="1"/>
  <c r="AJ962" i="64" a="1"/>
  <c r="AZ1188" i="64" a="1"/>
  <c r="BD649" i="64" a="1"/>
  <c r="AZ491" i="64" a="1"/>
  <c r="AO440" i="64" a="1"/>
  <c r="CF882" i="64" a="1"/>
  <c r="BK882" i="64" a="1"/>
  <c r="BR617" i="64" a="1"/>
  <c r="CE1188" i="64" a="1"/>
  <c r="AV962" i="64" a="1"/>
  <c r="BR1863" i="64" a="1"/>
  <c r="AJ649" i="64" a="1"/>
  <c r="BM649" i="64" a="1"/>
  <c r="CF649" i="64" a="1"/>
  <c r="AH649" i="64" a="1"/>
  <c r="AB1863" i="64" a="1"/>
  <c r="CD491" i="64" a="1"/>
  <c r="CA617" i="64" a="1"/>
  <c r="BK1188" i="64" a="1"/>
  <c r="AT962" i="64" a="1"/>
  <c r="BT440" i="64" a="1"/>
  <c r="CH962" i="64" a="1"/>
  <c r="BJ649" i="64" a="1"/>
  <c r="BQ1188" i="64" a="1"/>
  <c r="CK1188" i="64" a="1"/>
  <c r="AO649" i="64" a="1"/>
  <c r="BS440" i="64" a="1"/>
  <c r="BI440" i="64" a="1"/>
  <c r="BK962" i="64" a="1"/>
  <c r="U2717" i="64" a="1"/>
  <c r="BZ2717" i="64" a="1"/>
  <c r="BR491" i="64" a="1"/>
  <c r="CG882" i="64" a="1"/>
  <c r="Y649" i="64" a="1"/>
  <c r="BL649" i="64" a="1"/>
  <c r="CI962" i="64" a="1"/>
  <c r="AX649" i="64" a="1"/>
  <c r="BW491" i="64" a="1"/>
  <c r="BS491" i="64" a="1"/>
  <c r="CE617" i="64" a="1"/>
  <c r="AR440" i="64" a="1"/>
  <c r="BT649" i="64" a="1"/>
  <c r="CG1863" i="64" a="1"/>
  <c r="BM617" i="64" a="1"/>
  <c r="CJ1863" i="64" a="1"/>
  <c r="T962" i="64" a="1"/>
  <c r="BH1863" i="64" a="1"/>
  <c r="AS1863" i="64" a="1"/>
  <c r="AH617" i="64" a="1"/>
  <c r="AR962" i="64" a="1"/>
  <c r="AF2717" i="64" a="1"/>
  <c r="AS962" i="64" a="1"/>
  <c r="BD2717" i="64" a="1"/>
  <c r="BH649" i="64" a="1"/>
  <c r="BP962" i="64" a="1"/>
  <c r="BQ882" i="64" a="1"/>
  <c r="BI962" i="64" a="1"/>
  <c r="BY649" i="64" a="1"/>
  <c r="AX2717" i="64" a="1"/>
  <c r="BX491" i="64" a="1"/>
  <c r="X2717" i="64" a="1"/>
  <c r="AC440" i="64" a="1"/>
  <c r="AD617" i="64" a="1"/>
  <c r="X649" i="64" a="1"/>
  <c r="X962" i="64" a="1"/>
  <c r="BV440" i="64" a="1"/>
  <c r="AQ1188" i="64" a="1"/>
  <c r="BU1863" i="64" a="1"/>
  <c r="BE491" i="64" a="1"/>
  <c r="BQ440" i="64" a="1"/>
  <c r="BH1188" i="64" a="1"/>
  <c r="CH882" i="64" a="1"/>
  <c r="AH1188" i="64" a="1"/>
  <c r="BO2717" i="64" a="1"/>
  <c r="BB440" i="64" a="1"/>
  <c r="BV1863" i="64" a="1"/>
  <c r="BO1188" i="64" a="1"/>
  <c r="BP1188" i="64" a="1"/>
  <c r="AI617" i="64" a="1"/>
  <c r="V440" i="64" a="1"/>
  <c r="CD440" i="64" a="1"/>
  <c r="BI491" i="64" a="1"/>
  <c r="BN1188" i="64" a="1"/>
  <c r="AU440" i="64" a="1"/>
  <c r="AX962" i="64" a="1"/>
  <c r="AE882" i="64" a="1"/>
  <c r="BL1188" i="64" a="1"/>
  <c r="BS882" i="64" a="1"/>
  <c r="CC440" i="64" a="1"/>
  <c r="U882" i="64" a="1"/>
  <c r="BH491" i="64" a="1"/>
  <c r="BZ882" i="64" a="1"/>
  <c r="AG440" i="64" a="1"/>
  <c r="CA1863" i="64" a="1"/>
  <c r="CA962" i="64" a="1"/>
  <c r="AP491" i="64" a="1"/>
  <c r="AI649" i="64" a="1"/>
  <c r="AM491" i="64" a="1"/>
  <c r="AB2717" i="64" a="1"/>
  <c r="BC962" i="64" a="1"/>
  <c r="CD1188" i="64" a="1"/>
  <c r="AZ1863" i="64" a="1"/>
  <c r="AL882" i="64" a="1"/>
  <c r="AM882" i="64" a="1"/>
  <c r="AT1188" i="64" a="1"/>
  <c r="AN491" i="64" a="1"/>
  <c r="BW2717" i="64" a="1"/>
  <c r="BF882" i="64" a="1"/>
  <c r="BJ440" i="64" a="1"/>
  <c r="Y882" i="64" a="1"/>
  <c r="AZ962" i="64" a="1"/>
  <c r="AX440" i="64" a="1"/>
  <c r="AY617" i="64" a="1"/>
  <c r="BN440" i="64" a="1"/>
  <c r="BS962" i="64" a="1"/>
  <c r="AW2717" i="64" a="1"/>
  <c r="AJ617" i="64" a="1"/>
  <c r="CE649" i="64" a="1"/>
  <c r="AE1188" i="64" a="1"/>
  <c r="AI440" i="64" a="1"/>
  <c r="Y1188" i="64" a="1"/>
  <c r="BT491" i="64" a="1"/>
  <c r="BW617" i="64" a="1"/>
  <c r="BC1188" i="64" a="1"/>
  <c r="BI1188" i="64" a="1"/>
  <c r="AU1863" i="64" a="1"/>
  <c r="AM962" i="64" a="1"/>
  <c r="W491" i="64" a="1"/>
  <c r="AE440" i="64" a="1"/>
  <c r="AQ962" i="64" a="1"/>
  <c r="T1863" i="64" a="1"/>
  <c r="AP882" i="64" a="1"/>
  <c r="CK962" i="64" a="1"/>
  <c r="AH882" i="64" a="1"/>
  <c r="BN962" i="64" a="1"/>
  <c r="BT1188" i="64" a="1"/>
  <c r="BO440" i="64" a="1"/>
  <c r="CG649" i="64" a="1"/>
  <c r="AU962" i="64" a="1"/>
  <c r="AR491" i="64" a="1"/>
  <c r="AB882" i="64" a="1"/>
  <c r="BR440" i="64" a="1"/>
  <c r="AW649" i="64" a="1"/>
  <c r="V2717" i="64" a="1"/>
  <c r="CJ1188" i="64" a="1"/>
  <c r="CC962" i="64" a="1"/>
  <c r="CK1863" i="64" a="1"/>
  <c r="CC1863" i="64" a="1"/>
  <c r="BP649" i="64" a="1"/>
  <c r="AC2717" i="64" a="1"/>
  <c r="BK2717" i="64" a="1"/>
  <c r="AP1863" i="64" a="1"/>
  <c r="BS649" i="64" a="1"/>
  <c r="CI1863" i="64" a="1"/>
  <c r="BA617" i="64" a="1"/>
  <c r="CD617" i="64" a="1"/>
  <c r="BW29" i="1307" l="1"/>
  <c r="BW33" i="1307" s="1"/>
  <c r="BW38" i="1307" s="1"/>
  <c r="BV34" i="1307"/>
  <c r="S992" i="64"/>
  <c r="S977" i="64"/>
  <c r="AJ2" i="64"/>
  <c r="AI7" i="64"/>
  <c r="AI3" i="64"/>
  <c r="AI1" i="64"/>
  <c r="BD962" i="64"/>
  <c r="AI440" i="64"/>
  <c r="AJ441" i="64" s="1"/>
  <c r="AK442" i="64" s="1"/>
  <c r="AL443" i="64" s="1"/>
  <c r="AM444" i="64" s="1"/>
  <c r="AN445" i="64" s="1"/>
  <c r="AO446" i="64" s="1"/>
  <c r="AP447" i="64" s="1"/>
  <c r="AQ448" i="64" s="1"/>
  <c r="AR449" i="64" s="1"/>
  <c r="AS450" i="64" s="1"/>
  <c r="AT451" i="64" s="1"/>
  <c r="AU452" i="64" s="1"/>
  <c r="AV453" i="64" s="1"/>
  <c r="AW454" i="64" s="1"/>
  <c r="AX455" i="64" s="1"/>
  <c r="AY456" i="64" s="1"/>
  <c r="AZ457" i="64" s="1"/>
  <c r="BA458" i="64" s="1"/>
  <c r="BB459" i="64" s="1"/>
  <c r="BC460" i="64" s="1"/>
  <c r="BD461" i="64" s="1"/>
  <c r="BE462" i="64" s="1"/>
  <c r="BF463" i="64" s="1"/>
  <c r="BQ2717" i="64"/>
  <c r="AL1863" i="64"/>
  <c r="AL1876" i="64" s="1"/>
  <c r="BK2717" i="64"/>
  <c r="AK2717" i="64"/>
  <c r="V617" i="64"/>
  <c r="CJ491" i="64"/>
  <c r="CK492" i="64" s="1"/>
  <c r="AR882" i="64"/>
  <c r="CI882" i="64"/>
  <c r="BW649" i="64"/>
  <c r="BW491" i="64"/>
  <c r="BX492" i="64" s="1"/>
  <c r="BY493" i="64" s="1"/>
  <c r="BZ494" i="64" s="1"/>
  <c r="CA495" i="64" s="1"/>
  <c r="CB496" i="64" s="1"/>
  <c r="CC497" i="64" s="1"/>
  <c r="CD498" i="64" s="1"/>
  <c r="CE499" i="64" s="1"/>
  <c r="CF500" i="64" s="1"/>
  <c r="CG501" i="64" s="1"/>
  <c r="CH502" i="64" s="1"/>
  <c r="CI503" i="64" s="1"/>
  <c r="CJ504" i="64" s="1"/>
  <c r="CK505" i="64" s="1"/>
  <c r="AC491" i="64"/>
  <c r="AD492" i="64" s="1"/>
  <c r="AE493" i="64" s="1"/>
  <c r="AF494" i="64" s="1"/>
  <c r="AG495" i="64" s="1"/>
  <c r="AH496" i="64" s="1"/>
  <c r="AI497" i="64" s="1"/>
  <c r="AJ498" i="64" s="1"/>
  <c r="AK499" i="64" s="1"/>
  <c r="AL500" i="64" s="1"/>
  <c r="AM501" i="64" s="1"/>
  <c r="AN502" i="64" s="1"/>
  <c r="AO503" i="64" s="1"/>
  <c r="AP504" i="64" s="1"/>
  <c r="AQ505" i="64" s="1"/>
  <c r="AR506" i="64" s="1"/>
  <c r="AS507" i="64" s="1"/>
  <c r="AT508" i="64" s="1"/>
  <c r="AU509" i="64" s="1"/>
  <c r="AV510" i="64" s="1"/>
  <c r="AW511" i="64" s="1"/>
  <c r="AX512" i="64" s="1"/>
  <c r="AY513" i="64" s="1"/>
  <c r="AZ514" i="64" s="1"/>
  <c r="AI1863" i="64"/>
  <c r="AI1876" i="64" s="1"/>
  <c r="BD617" i="64"/>
  <c r="CK617" i="64"/>
  <c r="BV617" i="64"/>
  <c r="CK1188" i="64"/>
  <c r="BC440" i="64"/>
  <c r="BD441" i="64" s="1"/>
  <c r="BE442" i="64" s="1"/>
  <c r="BF443" i="64" s="1"/>
  <c r="BG444" i="64" s="1"/>
  <c r="BH445" i="64" s="1"/>
  <c r="BI446" i="64" s="1"/>
  <c r="BJ447" i="64" s="1"/>
  <c r="BK448" i="64" s="1"/>
  <c r="BL449" i="64" s="1"/>
  <c r="BM450" i="64" s="1"/>
  <c r="BN451" i="64" s="1"/>
  <c r="BO452" i="64" s="1"/>
  <c r="BP453" i="64" s="1"/>
  <c r="BQ454" i="64" s="1"/>
  <c r="BR455" i="64" s="1"/>
  <c r="BS456" i="64" s="1"/>
  <c r="BT457" i="64" s="1"/>
  <c r="BU458" i="64" s="1"/>
  <c r="BV459" i="64" s="1"/>
  <c r="BW460" i="64" s="1"/>
  <c r="BX461" i="64" s="1"/>
  <c r="BY462" i="64" s="1"/>
  <c r="BZ463" i="64" s="1"/>
  <c r="CG649" i="64"/>
  <c r="T1863" i="64"/>
  <c r="T1876" i="64" s="1"/>
  <c r="CK962" i="64"/>
  <c r="BL1863" i="64"/>
  <c r="BL1876" i="64" s="1"/>
  <c r="BE1863" i="64"/>
  <c r="BE1876" i="64" s="1"/>
  <c r="BS2717" i="64"/>
  <c r="BG440" i="64"/>
  <c r="BH441" i="64" s="1"/>
  <c r="BI442" i="64" s="1"/>
  <c r="BJ443" i="64" s="1"/>
  <c r="BK444" i="64" s="1"/>
  <c r="BL445" i="64" s="1"/>
  <c r="BM446" i="64" s="1"/>
  <c r="BN447" i="64" s="1"/>
  <c r="BO448" i="64" s="1"/>
  <c r="BP449" i="64" s="1"/>
  <c r="BQ450" i="64" s="1"/>
  <c r="BR451" i="64" s="1"/>
  <c r="BS452" i="64" s="1"/>
  <c r="BT453" i="64" s="1"/>
  <c r="BU454" i="64" s="1"/>
  <c r="BV455" i="64" s="1"/>
  <c r="BW456" i="64" s="1"/>
  <c r="BX457" i="64" s="1"/>
  <c r="BY458" i="64" s="1"/>
  <c r="BZ459" i="64" s="1"/>
  <c r="CA460" i="64" s="1"/>
  <c r="CB461" i="64" s="1"/>
  <c r="CC462" i="64" s="1"/>
  <c r="CD463" i="64" s="1"/>
  <c r="BW2717" i="64"/>
  <c r="AP962" i="64"/>
  <c r="CJ1863" i="64"/>
  <c r="CJ1876" i="64" s="1"/>
  <c r="BO1188" i="64"/>
  <c r="BS962" i="64"/>
  <c r="AY1188" i="64"/>
  <c r="AW649" i="64"/>
  <c r="BW440" i="64"/>
  <c r="BX441" i="64" s="1"/>
  <c r="BY442" i="64" s="1"/>
  <c r="BZ443" i="64" s="1"/>
  <c r="CA444" i="64" s="1"/>
  <c r="CB445" i="64" s="1"/>
  <c r="CC446" i="64" s="1"/>
  <c r="CD447" i="64" s="1"/>
  <c r="CE448" i="64" s="1"/>
  <c r="CF449" i="64" s="1"/>
  <c r="CG450" i="64" s="1"/>
  <c r="CH451" i="64" s="1"/>
  <c r="CI452" i="64" s="1"/>
  <c r="CJ453" i="64" s="1"/>
  <c r="CK454" i="64" s="1"/>
  <c r="AU649" i="64"/>
  <c r="AR962" i="64"/>
  <c r="AH649" i="64"/>
  <c r="U2717" i="64"/>
  <c r="AL491" i="64"/>
  <c r="AM492" i="64" s="1"/>
  <c r="AN493" i="64" s="1"/>
  <c r="AO494" i="64" s="1"/>
  <c r="AP495" i="64" s="1"/>
  <c r="AQ496" i="64" s="1"/>
  <c r="AR497" i="64" s="1"/>
  <c r="AS498" i="64" s="1"/>
  <c r="AT499" i="64" s="1"/>
  <c r="AU500" i="64" s="1"/>
  <c r="AV501" i="64" s="1"/>
  <c r="AW502" i="64" s="1"/>
  <c r="AX503" i="64" s="1"/>
  <c r="AY504" i="64" s="1"/>
  <c r="AZ505" i="64" s="1"/>
  <c r="BA506" i="64" s="1"/>
  <c r="BB507" i="64" s="1"/>
  <c r="BC508" i="64" s="1"/>
  <c r="BD509" i="64" s="1"/>
  <c r="BE510" i="64" s="1"/>
  <c r="BF511" i="64" s="1"/>
  <c r="BG512" i="64" s="1"/>
  <c r="BH513" i="64" s="1"/>
  <c r="BI514" i="64" s="1"/>
  <c r="AV649" i="64"/>
  <c r="CG962" i="64"/>
  <c r="CG491" i="64"/>
  <c r="CH492" i="64" s="1"/>
  <c r="CI493" i="64" s="1"/>
  <c r="CJ494" i="64" s="1"/>
  <c r="CK495" i="64" s="1"/>
  <c r="AP2717" i="64"/>
  <c r="BH1188" i="64"/>
  <c r="CC882" i="64"/>
  <c r="CI1188" i="64"/>
  <c r="CC440" i="64"/>
  <c r="CD441" i="64" s="1"/>
  <c r="CE442" i="64" s="1"/>
  <c r="CF443" i="64" s="1"/>
  <c r="CG444" i="64" s="1"/>
  <c r="CH445" i="64" s="1"/>
  <c r="CI446" i="64" s="1"/>
  <c r="CJ447" i="64" s="1"/>
  <c r="CK448" i="64" s="1"/>
  <c r="BX649" i="64"/>
  <c r="Z962" i="64"/>
  <c r="X649" i="64"/>
  <c r="CC617" i="64"/>
  <c r="AF440" i="64"/>
  <c r="AG441" i="64" s="1"/>
  <c r="AH442" i="64" s="1"/>
  <c r="AI443" i="64" s="1"/>
  <c r="AJ444" i="64" s="1"/>
  <c r="AK445" i="64" s="1"/>
  <c r="AL446" i="64" s="1"/>
  <c r="AM447" i="64" s="1"/>
  <c r="AN448" i="64" s="1"/>
  <c r="AO449" i="64" s="1"/>
  <c r="AP450" i="64" s="1"/>
  <c r="AQ451" i="64" s="1"/>
  <c r="AR452" i="64" s="1"/>
  <c r="AS453" i="64" s="1"/>
  <c r="AT454" i="64" s="1"/>
  <c r="AU455" i="64" s="1"/>
  <c r="AV456" i="64" s="1"/>
  <c r="AW457" i="64" s="1"/>
  <c r="AX458" i="64" s="1"/>
  <c r="AY459" i="64" s="1"/>
  <c r="AZ460" i="64" s="1"/>
  <c r="BA461" i="64" s="1"/>
  <c r="BB462" i="64" s="1"/>
  <c r="BC463" i="64" s="1"/>
  <c r="BY2717" i="64"/>
  <c r="BO440" i="64"/>
  <c r="BP441" i="64" s="1"/>
  <c r="BQ442" i="64" s="1"/>
  <c r="BR443" i="64" s="1"/>
  <c r="BS444" i="64" s="1"/>
  <c r="BT445" i="64" s="1"/>
  <c r="BU446" i="64" s="1"/>
  <c r="BV447" i="64" s="1"/>
  <c r="BW448" i="64" s="1"/>
  <c r="BX449" i="64" s="1"/>
  <c r="BY450" i="64" s="1"/>
  <c r="BZ451" i="64" s="1"/>
  <c r="CA452" i="64" s="1"/>
  <c r="CB453" i="64" s="1"/>
  <c r="CC454" i="64" s="1"/>
  <c r="CD455" i="64" s="1"/>
  <c r="CE456" i="64" s="1"/>
  <c r="CF457" i="64" s="1"/>
  <c r="CG458" i="64" s="1"/>
  <c r="CH459" i="64" s="1"/>
  <c r="CI460" i="64" s="1"/>
  <c r="CJ461" i="64" s="1"/>
  <c r="CK462" i="64" s="1"/>
  <c r="AU491" i="64"/>
  <c r="AV492" i="64" s="1"/>
  <c r="AW493" i="64" s="1"/>
  <c r="AX494" i="64" s="1"/>
  <c r="AY495" i="64" s="1"/>
  <c r="AZ496" i="64" s="1"/>
  <c r="BA497" i="64" s="1"/>
  <c r="BB498" i="64" s="1"/>
  <c r="BC499" i="64" s="1"/>
  <c r="BD500" i="64" s="1"/>
  <c r="BE501" i="64" s="1"/>
  <c r="BF502" i="64" s="1"/>
  <c r="BG503" i="64" s="1"/>
  <c r="BH504" i="64" s="1"/>
  <c r="BI505" i="64" s="1"/>
  <c r="BJ506" i="64" s="1"/>
  <c r="BK507" i="64" s="1"/>
  <c r="BL508" i="64" s="1"/>
  <c r="BM509" i="64" s="1"/>
  <c r="BN510" i="64" s="1"/>
  <c r="BO511" i="64" s="1"/>
  <c r="BP512" i="64" s="1"/>
  <c r="BQ513" i="64" s="1"/>
  <c r="BR514" i="64" s="1"/>
  <c r="CC491" i="64"/>
  <c r="CD492" i="64" s="1"/>
  <c r="CE493" i="64" s="1"/>
  <c r="CF494" i="64" s="1"/>
  <c r="CG495" i="64" s="1"/>
  <c r="CH496" i="64" s="1"/>
  <c r="CI497" i="64" s="1"/>
  <c r="CJ498" i="64" s="1"/>
  <c r="CK499" i="64" s="1"/>
  <c r="AX882" i="64"/>
  <c r="AL649" i="64"/>
  <c r="BS617" i="64"/>
  <c r="AP617" i="64"/>
  <c r="CJ2717" i="64"/>
  <c r="AO649" i="64"/>
  <c r="AZ1188" i="64"/>
  <c r="AX440" i="64"/>
  <c r="AY441" i="64" s="1"/>
  <c r="AZ442" i="64" s="1"/>
  <c r="BA443" i="64" s="1"/>
  <c r="BB444" i="64" s="1"/>
  <c r="BC445" i="64" s="1"/>
  <c r="BD446" i="64" s="1"/>
  <c r="BE447" i="64" s="1"/>
  <c r="BF448" i="64" s="1"/>
  <c r="BG449" i="64" s="1"/>
  <c r="BH450" i="64" s="1"/>
  <c r="BI451" i="64" s="1"/>
  <c r="BJ452" i="64" s="1"/>
  <c r="BK453" i="64" s="1"/>
  <c r="BL454" i="64" s="1"/>
  <c r="BM455" i="64" s="1"/>
  <c r="BN456" i="64" s="1"/>
  <c r="BO457" i="64" s="1"/>
  <c r="BP458" i="64" s="1"/>
  <c r="BQ459" i="64" s="1"/>
  <c r="BR460" i="64" s="1"/>
  <c r="BS461" i="64" s="1"/>
  <c r="BT462" i="64" s="1"/>
  <c r="BU463" i="64" s="1"/>
  <c r="BA2717" i="64"/>
  <c r="BR2717" i="64"/>
  <c r="Y617" i="64"/>
  <c r="BV440" i="64"/>
  <c r="BW441" i="64" s="1"/>
  <c r="BX442" i="64" s="1"/>
  <c r="BY443" i="64" s="1"/>
  <c r="BZ444" i="64" s="1"/>
  <c r="CA445" i="64" s="1"/>
  <c r="CB446" i="64" s="1"/>
  <c r="CC447" i="64" s="1"/>
  <c r="CD448" i="64" s="1"/>
  <c r="CE449" i="64" s="1"/>
  <c r="CF450" i="64" s="1"/>
  <c r="CG451" i="64" s="1"/>
  <c r="CH452" i="64" s="1"/>
  <c r="CI453" i="64" s="1"/>
  <c r="CJ454" i="64" s="1"/>
  <c r="CK455" i="64" s="1"/>
  <c r="CE649" i="64"/>
  <c r="Y1863" i="64"/>
  <c r="Y1876" i="64" s="1"/>
  <c r="BZ1863" i="64"/>
  <c r="BZ1876" i="64" s="1"/>
  <c r="AX649" i="64"/>
  <c r="BL617" i="64"/>
  <c r="CB962" i="64"/>
  <c r="AM2717" i="64"/>
  <c r="AW1188" i="64"/>
  <c r="CK440" i="64"/>
  <c r="AJ1863" i="64"/>
  <c r="AJ1876" i="64" s="1"/>
  <c r="CF491" i="64"/>
  <c r="CG492" i="64" s="1"/>
  <c r="CH493" i="64" s="1"/>
  <c r="CI494" i="64" s="1"/>
  <c r="CJ495" i="64" s="1"/>
  <c r="CK496" i="64" s="1"/>
  <c r="BR649" i="64"/>
  <c r="BW1863" i="64"/>
  <c r="BW1876" i="64" s="1"/>
  <c r="AH962" i="64"/>
  <c r="AV617" i="64"/>
  <c r="V491" i="64"/>
  <c r="W492" i="64" s="1"/>
  <c r="X493" i="64" s="1"/>
  <c r="Y494" i="64" s="1"/>
  <c r="Z495" i="64" s="1"/>
  <c r="AA496" i="64" s="1"/>
  <c r="AB497" i="64" s="1"/>
  <c r="AC498" i="64" s="1"/>
  <c r="AD499" i="64" s="1"/>
  <c r="AE500" i="64" s="1"/>
  <c r="AF501" i="64" s="1"/>
  <c r="AG502" i="64" s="1"/>
  <c r="AH503" i="64" s="1"/>
  <c r="AI504" i="64" s="1"/>
  <c r="AJ505" i="64" s="1"/>
  <c r="AK506" i="64" s="1"/>
  <c r="AL507" i="64" s="1"/>
  <c r="AM508" i="64" s="1"/>
  <c r="AN509" i="64" s="1"/>
  <c r="AO510" i="64" s="1"/>
  <c r="AP511" i="64" s="1"/>
  <c r="AQ512" i="64" s="1"/>
  <c r="AR513" i="64" s="1"/>
  <c r="AS514" i="64" s="1"/>
  <c r="BZ882" i="64"/>
  <c r="BJ1188" i="64"/>
  <c r="BL491" i="64"/>
  <c r="BM492" i="64" s="1"/>
  <c r="BN493" i="64" s="1"/>
  <c r="BO494" i="64" s="1"/>
  <c r="BP495" i="64" s="1"/>
  <c r="BQ496" i="64" s="1"/>
  <c r="BR497" i="64" s="1"/>
  <c r="BS498" i="64" s="1"/>
  <c r="BT499" i="64" s="1"/>
  <c r="BU500" i="64" s="1"/>
  <c r="BV501" i="64" s="1"/>
  <c r="BW502" i="64" s="1"/>
  <c r="BX503" i="64" s="1"/>
  <c r="BY504" i="64" s="1"/>
  <c r="BZ505" i="64" s="1"/>
  <c r="CA506" i="64" s="1"/>
  <c r="CB507" i="64" s="1"/>
  <c r="CC508" i="64" s="1"/>
  <c r="CD509" i="64" s="1"/>
  <c r="CE510" i="64" s="1"/>
  <c r="CF511" i="64" s="1"/>
  <c r="CG512" i="64" s="1"/>
  <c r="CH513" i="64" s="1"/>
  <c r="CI514" i="64" s="1"/>
  <c r="CI2717" i="64"/>
  <c r="BO1863" i="64"/>
  <c r="BO1876" i="64" s="1"/>
  <c r="AD2717" i="64"/>
  <c r="CD440" i="64"/>
  <c r="CE441" i="64" s="1"/>
  <c r="CF442" i="64" s="1"/>
  <c r="CG443" i="64" s="1"/>
  <c r="CH444" i="64" s="1"/>
  <c r="CI445" i="64" s="1"/>
  <c r="CJ446" i="64" s="1"/>
  <c r="CK447" i="64" s="1"/>
  <c r="BV1863" i="64"/>
  <c r="BV1876" i="64" s="1"/>
  <c r="AA2717" i="64"/>
  <c r="Z1188" i="64"/>
  <c r="BQ440" i="64"/>
  <c r="BR441" i="64" s="1"/>
  <c r="BS442" i="64" s="1"/>
  <c r="BT443" i="64" s="1"/>
  <c r="BU444" i="64" s="1"/>
  <c r="BV445" i="64" s="1"/>
  <c r="BW446" i="64" s="1"/>
  <c r="BX447" i="64" s="1"/>
  <c r="BY448" i="64" s="1"/>
  <c r="BZ449" i="64" s="1"/>
  <c r="CA450" i="64" s="1"/>
  <c r="CB451" i="64" s="1"/>
  <c r="CC452" i="64" s="1"/>
  <c r="CD453" i="64" s="1"/>
  <c r="CE454" i="64" s="1"/>
  <c r="CF455" i="64" s="1"/>
  <c r="CG456" i="64" s="1"/>
  <c r="CH457" i="64" s="1"/>
  <c r="CI458" i="64" s="1"/>
  <c r="CJ459" i="64" s="1"/>
  <c r="CK460" i="64" s="1"/>
  <c r="BW882" i="64"/>
  <c r="AM962" i="64"/>
  <c r="X491" i="64"/>
  <c r="Y492" i="64" s="1"/>
  <c r="Z493" i="64" s="1"/>
  <c r="AA494" i="64" s="1"/>
  <c r="AB495" i="64" s="1"/>
  <c r="AC496" i="64" s="1"/>
  <c r="AD497" i="64" s="1"/>
  <c r="AE498" i="64" s="1"/>
  <c r="AF499" i="64" s="1"/>
  <c r="AG500" i="64" s="1"/>
  <c r="AH501" i="64" s="1"/>
  <c r="AI502" i="64" s="1"/>
  <c r="AJ503" i="64" s="1"/>
  <c r="AK504" i="64" s="1"/>
  <c r="AL505" i="64" s="1"/>
  <c r="AM506" i="64" s="1"/>
  <c r="AN507" i="64" s="1"/>
  <c r="AO508" i="64" s="1"/>
  <c r="AP509" i="64" s="1"/>
  <c r="AQ510" i="64" s="1"/>
  <c r="AR511" i="64" s="1"/>
  <c r="AS512" i="64" s="1"/>
  <c r="AT513" i="64" s="1"/>
  <c r="AU514" i="64" s="1"/>
  <c r="BQ1188" i="64"/>
  <c r="BO617" i="64"/>
  <c r="CF649" i="64"/>
  <c r="BR882" i="64"/>
  <c r="BI882" i="64"/>
  <c r="BC617" i="64"/>
  <c r="CE2717" i="64"/>
  <c r="AO491" i="64"/>
  <c r="AP492" i="64" s="1"/>
  <c r="AQ493" i="64" s="1"/>
  <c r="AR494" i="64" s="1"/>
  <c r="AS495" i="64" s="1"/>
  <c r="AT496" i="64" s="1"/>
  <c r="AU497" i="64" s="1"/>
  <c r="AV498" i="64" s="1"/>
  <c r="AW499" i="64" s="1"/>
  <c r="AX500" i="64" s="1"/>
  <c r="AY501" i="64" s="1"/>
  <c r="AZ502" i="64" s="1"/>
  <c r="BA503" i="64" s="1"/>
  <c r="BB504" i="64" s="1"/>
  <c r="BC505" i="64" s="1"/>
  <c r="BD506" i="64" s="1"/>
  <c r="BE507" i="64" s="1"/>
  <c r="BF508" i="64" s="1"/>
  <c r="BG509" i="64" s="1"/>
  <c r="BH510" i="64" s="1"/>
  <c r="BI511" i="64" s="1"/>
  <c r="BJ512" i="64" s="1"/>
  <c r="BK513" i="64" s="1"/>
  <c r="BL514" i="64" s="1"/>
  <c r="AN617" i="64"/>
  <c r="Y649" i="64"/>
  <c r="BL882" i="64"/>
  <c r="AF1188" i="64"/>
  <c r="BI962" i="64"/>
  <c r="BV882" i="64"/>
  <c r="BP882" i="64"/>
  <c r="AE2717" i="64"/>
  <c r="AS649" i="64"/>
  <c r="BE2717" i="64"/>
  <c r="AG649" i="64"/>
  <c r="CA491" i="64"/>
  <c r="CB492" i="64" s="1"/>
  <c r="CC493" i="64" s="1"/>
  <c r="CD494" i="64" s="1"/>
  <c r="CE495" i="64" s="1"/>
  <c r="CF496" i="64" s="1"/>
  <c r="CG497" i="64" s="1"/>
  <c r="CH498" i="64" s="1"/>
  <c r="CI499" i="64" s="1"/>
  <c r="CJ500" i="64" s="1"/>
  <c r="CK501" i="64" s="1"/>
  <c r="AR440" i="64"/>
  <c r="AS441" i="64" s="1"/>
  <c r="AT442" i="64" s="1"/>
  <c r="AU443" i="64" s="1"/>
  <c r="AV444" i="64" s="1"/>
  <c r="AW445" i="64" s="1"/>
  <c r="AX446" i="64" s="1"/>
  <c r="AY447" i="64" s="1"/>
  <c r="AZ448" i="64" s="1"/>
  <c r="BA449" i="64" s="1"/>
  <c r="BB450" i="64" s="1"/>
  <c r="BC451" i="64" s="1"/>
  <c r="BD452" i="64" s="1"/>
  <c r="BE453" i="64" s="1"/>
  <c r="BF454" i="64" s="1"/>
  <c r="BG455" i="64" s="1"/>
  <c r="BH456" i="64" s="1"/>
  <c r="BI457" i="64" s="1"/>
  <c r="BJ458" i="64" s="1"/>
  <c r="BK459" i="64" s="1"/>
  <c r="BL460" i="64" s="1"/>
  <c r="BM461" i="64" s="1"/>
  <c r="BN462" i="64" s="1"/>
  <c r="BO463" i="64" s="1"/>
  <c r="AR649" i="64"/>
  <c r="CJ962" i="64"/>
  <c r="AF2717" i="64"/>
  <c r="U649" i="64"/>
  <c r="BE440" i="64"/>
  <c r="BF441" i="64" s="1"/>
  <c r="BG442" i="64" s="1"/>
  <c r="BH443" i="64" s="1"/>
  <c r="BI444" i="64" s="1"/>
  <c r="BJ445" i="64" s="1"/>
  <c r="BK446" i="64" s="1"/>
  <c r="BL447" i="64" s="1"/>
  <c r="BM448" i="64" s="1"/>
  <c r="BN449" i="64" s="1"/>
  <c r="BO450" i="64" s="1"/>
  <c r="BP451" i="64" s="1"/>
  <c r="BQ452" i="64" s="1"/>
  <c r="BR453" i="64" s="1"/>
  <c r="BS454" i="64" s="1"/>
  <c r="BT455" i="64" s="1"/>
  <c r="BU456" i="64" s="1"/>
  <c r="BV457" i="64" s="1"/>
  <c r="BW458" i="64" s="1"/>
  <c r="BX459" i="64" s="1"/>
  <c r="BY460" i="64" s="1"/>
  <c r="BZ461" i="64" s="1"/>
  <c r="CA462" i="64" s="1"/>
  <c r="CB463" i="64" s="1"/>
  <c r="AI882" i="64"/>
  <c r="BM440" i="64"/>
  <c r="BN441" i="64" s="1"/>
  <c r="BO442" i="64" s="1"/>
  <c r="BP443" i="64" s="1"/>
  <c r="BQ444" i="64" s="1"/>
  <c r="BR445" i="64" s="1"/>
  <c r="BS446" i="64" s="1"/>
  <c r="BT447" i="64" s="1"/>
  <c r="BU448" i="64" s="1"/>
  <c r="BV449" i="64" s="1"/>
  <c r="BW450" i="64" s="1"/>
  <c r="BX451" i="64" s="1"/>
  <c r="BY452" i="64" s="1"/>
  <c r="BZ453" i="64" s="1"/>
  <c r="CA454" i="64" s="1"/>
  <c r="CB455" i="64" s="1"/>
  <c r="CC456" i="64" s="1"/>
  <c r="CD457" i="64" s="1"/>
  <c r="CE458" i="64" s="1"/>
  <c r="CF459" i="64" s="1"/>
  <c r="CG460" i="64" s="1"/>
  <c r="CH461" i="64" s="1"/>
  <c r="CI462" i="64" s="1"/>
  <c r="CJ463" i="64" s="1"/>
  <c r="AJ962" i="64"/>
  <c r="AE882" i="64"/>
  <c r="V1863" i="64"/>
  <c r="V1876" i="64" s="1"/>
  <c r="BK962" i="64"/>
  <c r="X882" i="64"/>
  <c r="BH1863" i="64"/>
  <c r="BH1876" i="64" s="1"/>
  <c r="AH1188" i="64"/>
  <c r="BB440" i="64"/>
  <c r="BC441" i="64" s="1"/>
  <c r="BD442" i="64" s="1"/>
  <c r="BE443" i="64" s="1"/>
  <c r="BF444" i="64" s="1"/>
  <c r="BG445" i="64" s="1"/>
  <c r="BH446" i="64" s="1"/>
  <c r="BI447" i="64" s="1"/>
  <c r="BJ448" i="64" s="1"/>
  <c r="BK449" i="64" s="1"/>
  <c r="BL450" i="64" s="1"/>
  <c r="BM451" i="64" s="1"/>
  <c r="BN452" i="64" s="1"/>
  <c r="BO453" i="64" s="1"/>
  <c r="BP454" i="64" s="1"/>
  <c r="BQ455" i="64" s="1"/>
  <c r="BR456" i="64" s="1"/>
  <c r="BS457" i="64" s="1"/>
  <c r="BT458" i="64" s="1"/>
  <c r="BU459" i="64" s="1"/>
  <c r="BV460" i="64" s="1"/>
  <c r="BW461" i="64" s="1"/>
  <c r="BX462" i="64" s="1"/>
  <c r="BY463" i="64" s="1"/>
  <c r="BX962" i="64"/>
  <c r="BO491" i="64"/>
  <c r="BP492" i="64" s="1"/>
  <c r="BQ493" i="64" s="1"/>
  <c r="BR494" i="64" s="1"/>
  <c r="BS495" i="64" s="1"/>
  <c r="BT496" i="64" s="1"/>
  <c r="BU497" i="64" s="1"/>
  <c r="BV498" i="64" s="1"/>
  <c r="BW499" i="64" s="1"/>
  <c r="BX500" i="64" s="1"/>
  <c r="BY501" i="64" s="1"/>
  <c r="BZ502" i="64" s="1"/>
  <c r="CA503" i="64" s="1"/>
  <c r="CB504" i="64" s="1"/>
  <c r="CC505" i="64" s="1"/>
  <c r="CD506" i="64" s="1"/>
  <c r="CE507" i="64" s="1"/>
  <c r="CF508" i="64" s="1"/>
  <c r="CG509" i="64" s="1"/>
  <c r="CH510" i="64" s="1"/>
  <c r="CI511" i="64" s="1"/>
  <c r="CJ512" i="64" s="1"/>
  <c r="CK513" i="64" s="1"/>
  <c r="AO962" i="64"/>
  <c r="AS617" i="64"/>
  <c r="BK440" i="64"/>
  <c r="BL441" i="64" s="1"/>
  <c r="BM442" i="64" s="1"/>
  <c r="BN443" i="64" s="1"/>
  <c r="BO444" i="64" s="1"/>
  <c r="BP445" i="64" s="1"/>
  <c r="BQ446" i="64" s="1"/>
  <c r="BR447" i="64" s="1"/>
  <c r="BS448" i="64" s="1"/>
  <c r="BT449" i="64" s="1"/>
  <c r="BU450" i="64" s="1"/>
  <c r="BV451" i="64" s="1"/>
  <c r="BW452" i="64" s="1"/>
  <c r="BX453" i="64" s="1"/>
  <c r="BY454" i="64" s="1"/>
  <c r="BZ455" i="64" s="1"/>
  <c r="CA456" i="64" s="1"/>
  <c r="CB457" i="64" s="1"/>
  <c r="CC458" i="64" s="1"/>
  <c r="CD459" i="64" s="1"/>
  <c r="CE460" i="64" s="1"/>
  <c r="CF461" i="64" s="1"/>
  <c r="CG462" i="64" s="1"/>
  <c r="CH463" i="64" s="1"/>
  <c r="AT882" i="64"/>
  <c r="AP1188" i="64"/>
  <c r="BN617" i="64"/>
  <c r="BB491" i="64"/>
  <c r="BC492" i="64" s="1"/>
  <c r="BD493" i="64" s="1"/>
  <c r="BE494" i="64" s="1"/>
  <c r="BF495" i="64" s="1"/>
  <c r="BG496" i="64" s="1"/>
  <c r="BH497" i="64" s="1"/>
  <c r="BI498" i="64" s="1"/>
  <c r="BJ499" i="64" s="1"/>
  <c r="BK500" i="64" s="1"/>
  <c r="BL501" i="64" s="1"/>
  <c r="BM502" i="64" s="1"/>
  <c r="BN503" i="64" s="1"/>
  <c r="BO504" i="64" s="1"/>
  <c r="BP505" i="64" s="1"/>
  <c r="BQ506" i="64" s="1"/>
  <c r="BR507" i="64" s="1"/>
  <c r="BS508" i="64" s="1"/>
  <c r="BT509" i="64" s="1"/>
  <c r="BU510" i="64" s="1"/>
  <c r="BV511" i="64" s="1"/>
  <c r="BW512" i="64" s="1"/>
  <c r="BX513" i="64" s="1"/>
  <c r="BY514" i="64" s="1"/>
  <c r="CB1863" i="64"/>
  <c r="CB1876" i="64" s="1"/>
  <c r="AU617" i="64"/>
  <c r="BG1863" i="64"/>
  <c r="BG1876" i="64" s="1"/>
  <c r="BD882" i="64"/>
  <c r="AA649" i="64"/>
  <c r="BX491" i="64"/>
  <c r="BY492" i="64" s="1"/>
  <c r="BZ493" i="64" s="1"/>
  <c r="CA494" i="64" s="1"/>
  <c r="CB495" i="64" s="1"/>
  <c r="CC496" i="64" s="1"/>
  <c r="CD497" i="64" s="1"/>
  <c r="CE498" i="64" s="1"/>
  <c r="CF499" i="64" s="1"/>
  <c r="CG500" i="64" s="1"/>
  <c r="CH501" i="64" s="1"/>
  <c r="CI502" i="64" s="1"/>
  <c r="CJ503" i="64" s="1"/>
  <c r="CK504" i="64" s="1"/>
  <c r="AO1188" i="64"/>
  <c r="CH617" i="64"/>
  <c r="AA1188" i="64"/>
  <c r="U617" i="64"/>
  <c r="BY1188" i="64"/>
  <c r="AC440" i="64"/>
  <c r="AD441" i="64" s="1"/>
  <c r="AE442" i="64" s="1"/>
  <c r="AF443" i="64" s="1"/>
  <c r="AG444" i="64" s="1"/>
  <c r="AH445" i="64" s="1"/>
  <c r="AI446" i="64" s="1"/>
  <c r="AJ447" i="64" s="1"/>
  <c r="AK448" i="64" s="1"/>
  <c r="AL449" i="64" s="1"/>
  <c r="AM450" i="64" s="1"/>
  <c r="AN451" i="64" s="1"/>
  <c r="AO452" i="64" s="1"/>
  <c r="AP453" i="64" s="1"/>
  <c r="AQ454" i="64" s="1"/>
  <c r="AR455" i="64" s="1"/>
  <c r="AS456" i="64" s="1"/>
  <c r="AT457" i="64" s="1"/>
  <c r="AU458" i="64" s="1"/>
  <c r="AV459" i="64" s="1"/>
  <c r="AW460" i="64" s="1"/>
  <c r="AX461" i="64" s="1"/>
  <c r="AY462" i="64" s="1"/>
  <c r="AZ463" i="64" s="1"/>
  <c r="BY649" i="64"/>
  <c r="AY440" i="64"/>
  <c r="AZ441" i="64" s="1"/>
  <c r="BA442" i="64" s="1"/>
  <c r="BB443" i="64" s="1"/>
  <c r="BC444" i="64" s="1"/>
  <c r="BD445" i="64" s="1"/>
  <c r="BE446" i="64" s="1"/>
  <c r="BF447" i="64" s="1"/>
  <c r="BG448" i="64" s="1"/>
  <c r="BH449" i="64" s="1"/>
  <c r="BI450" i="64" s="1"/>
  <c r="BJ451" i="64" s="1"/>
  <c r="BK452" i="64" s="1"/>
  <c r="BL453" i="64" s="1"/>
  <c r="BM454" i="64" s="1"/>
  <c r="BN455" i="64" s="1"/>
  <c r="BO456" i="64" s="1"/>
  <c r="BP457" i="64" s="1"/>
  <c r="BQ458" i="64" s="1"/>
  <c r="BR459" i="64" s="1"/>
  <c r="BS460" i="64" s="1"/>
  <c r="BT461" i="64" s="1"/>
  <c r="BU462" i="64" s="1"/>
  <c r="BV463" i="64" s="1"/>
  <c r="BT649" i="64"/>
  <c r="AI617" i="64"/>
  <c r="CH1188" i="64"/>
  <c r="Y882" i="64"/>
  <c r="BP2717" i="64"/>
  <c r="CJ440" i="64"/>
  <c r="CK441" i="64" s="1"/>
  <c r="AT962" i="64"/>
  <c r="BM649" i="64"/>
  <c r="AU882" i="64"/>
  <c r="AV1863" i="64"/>
  <c r="AV1876" i="64" s="1"/>
  <c r="CA440" i="64"/>
  <c r="CB441" i="64" s="1"/>
  <c r="CC442" i="64" s="1"/>
  <c r="CD443" i="64" s="1"/>
  <c r="CE444" i="64" s="1"/>
  <c r="CF445" i="64" s="1"/>
  <c r="CG446" i="64" s="1"/>
  <c r="CH447" i="64" s="1"/>
  <c r="CI448" i="64" s="1"/>
  <c r="CJ449" i="64" s="1"/>
  <c r="CK450" i="64" s="1"/>
  <c r="BU617" i="64"/>
  <c r="AT440" i="64"/>
  <c r="AU441" i="64" s="1"/>
  <c r="AV442" i="64" s="1"/>
  <c r="AW443" i="64" s="1"/>
  <c r="AX444" i="64" s="1"/>
  <c r="AY445" i="64" s="1"/>
  <c r="AZ446" i="64" s="1"/>
  <c r="BA447" i="64" s="1"/>
  <c r="BB448" i="64" s="1"/>
  <c r="BC449" i="64" s="1"/>
  <c r="BD450" i="64" s="1"/>
  <c r="BE451" i="64" s="1"/>
  <c r="BF452" i="64" s="1"/>
  <c r="BG453" i="64" s="1"/>
  <c r="BH454" i="64" s="1"/>
  <c r="BI455" i="64" s="1"/>
  <c r="BJ456" i="64" s="1"/>
  <c r="BK457" i="64" s="1"/>
  <c r="BL458" i="64" s="1"/>
  <c r="BM459" i="64" s="1"/>
  <c r="BN460" i="64" s="1"/>
  <c r="BO461" i="64" s="1"/>
  <c r="BP462" i="64" s="1"/>
  <c r="BQ463" i="64" s="1"/>
  <c r="AX1188" i="64"/>
  <c r="AA491" i="64"/>
  <c r="AB492" i="64" s="1"/>
  <c r="AC493" i="64" s="1"/>
  <c r="AD494" i="64" s="1"/>
  <c r="AE495" i="64" s="1"/>
  <c r="AF496" i="64" s="1"/>
  <c r="AG497" i="64" s="1"/>
  <c r="AH498" i="64" s="1"/>
  <c r="AI499" i="64" s="1"/>
  <c r="AJ500" i="64" s="1"/>
  <c r="AK501" i="64" s="1"/>
  <c r="AL502" i="64" s="1"/>
  <c r="AM503" i="64" s="1"/>
  <c r="AN504" i="64" s="1"/>
  <c r="AO505" i="64" s="1"/>
  <c r="AP506" i="64" s="1"/>
  <c r="AQ507" i="64" s="1"/>
  <c r="AR508" i="64" s="1"/>
  <c r="AS509" i="64" s="1"/>
  <c r="AT510" i="64" s="1"/>
  <c r="AU511" i="64" s="1"/>
  <c r="AV512" i="64" s="1"/>
  <c r="AW513" i="64" s="1"/>
  <c r="AX514" i="64" s="1"/>
  <c r="BJ491" i="64"/>
  <c r="BK492" i="64" s="1"/>
  <c r="BL493" i="64" s="1"/>
  <c r="BM494" i="64" s="1"/>
  <c r="BN495" i="64" s="1"/>
  <c r="BO496" i="64" s="1"/>
  <c r="BP497" i="64" s="1"/>
  <c r="BQ498" i="64" s="1"/>
  <c r="BR499" i="64" s="1"/>
  <c r="BS500" i="64" s="1"/>
  <c r="BT501" i="64" s="1"/>
  <c r="BU502" i="64" s="1"/>
  <c r="BV503" i="64" s="1"/>
  <c r="BW504" i="64" s="1"/>
  <c r="BX505" i="64" s="1"/>
  <c r="BY506" i="64" s="1"/>
  <c r="BZ507" i="64" s="1"/>
  <c r="CA508" i="64" s="1"/>
  <c r="CB509" i="64" s="1"/>
  <c r="CC510" i="64" s="1"/>
  <c r="CD511" i="64" s="1"/>
  <c r="CE512" i="64" s="1"/>
  <c r="CF513" i="64" s="1"/>
  <c r="CG514" i="64" s="1"/>
  <c r="Z1863" i="64"/>
  <c r="Z1876" i="64" s="1"/>
  <c r="CD617" i="64"/>
  <c r="CB440" i="64"/>
  <c r="CC441" i="64" s="1"/>
  <c r="CD442" i="64" s="1"/>
  <c r="CE443" i="64" s="1"/>
  <c r="CF444" i="64" s="1"/>
  <c r="CG445" i="64" s="1"/>
  <c r="CH446" i="64" s="1"/>
  <c r="CI447" i="64" s="1"/>
  <c r="CJ448" i="64" s="1"/>
  <c r="CK449" i="64" s="1"/>
  <c r="BP440" i="64"/>
  <c r="BQ441" i="64" s="1"/>
  <c r="BR442" i="64" s="1"/>
  <c r="BS443" i="64" s="1"/>
  <c r="BT444" i="64" s="1"/>
  <c r="BU445" i="64" s="1"/>
  <c r="BV446" i="64" s="1"/>
  <c r="BW447" i="64" s="1"/>
  <c r="BX448" i="64" s="1"/>
  <c r="BY449" i="64" s="1"/>
  <c r="BZ450" i="64" s="1"/>
  <c r="CA451" i="64" s="1"/>
  <c r="CB452" i="64" s="1"/>
  <c r="CC453" i="64" s="1"/>
  <c r="CD454" i="64" s="1"/>
  <c r="CE455" i="64" s="1"/>
  <c r="CF456" i="64" s="1"/>
  <c r="CG457" i="64" s="1"/>
  <c r="CH458" i="64" s="1"/>
  <c r="CI459" i="64" s="1"/>
  <c r="CJ460" i="64" s="1"/>
  <c r="CK461" i="64" s="1"/>
  <c r="BC1863" i="64"/>
  <c r="BC1876" i="64" s="1"/>
  <c r="BW1188" i="64"/>
  <c r="BT617" i="64"/>
  <c r="AB617" i="64"/>
  <c r="BN491" i="64"/>
  <c r="BO492" i="64" s="1"/>
  <c r="BP493" i="64" s="1"/>
  <c r="BQ494" i="64" s="1"/>
  <c r="BR495" i="64" s="1"/>
  <c r="BS496" i="64" s="1"/>
  <c r="BT497" i="64" s="1"/>
  <c r="BU498" i="64" s="1"/>
  <c r="BV499" i="64" s="1"/>
  <c r="BW500" i="64" s="1"/>
  <c r="BX501" i="64" s="1"/>
  <c r="BY502" i="64" s="1"/>
  <c r="BZ503" i="64" s="1"/>
  <c r="CA504" i="64" s="1"/>
  <c r="CB505" i="64" s="1"/>
  <c r="CC506" i="64" s="1"/>
  <c r="CD507" i="64" s="1"/>
  <c r="CE508" i="64" s="1"/>
  <c r="CF509" i="64" s="1"/>
  <c r="CG510" i="64" s="1"/>
  <c r="CH511" i="64" s="1"/>
  <c r="CI512" i="64" s="1"/>
  <c r="CJ513" i="64" s="1"/>
  <c r="CK514" i="64" s="1"/>
  <c r="AB491" i="64"/>
  <c r="AC492" i="64" s="1"/>
  <c r="AD493" i="64" s="1"/>
  <c r="AE494" i="64" s="1"/>
  <c r="AF495" i="64" s="1"/>
  <c r="AG496" i="64" s="1"/>
  <c r="AH497" i="64" s="1"/>
  <c r="AI498" i="64" s="1"/>
  <c r="AJ499" i="64" s="1"/>
  <c r="AK500" i="64" s="1"/>
  <c r="AL501" i="64" s="1"/>
  <c r="AM502" i="64" s="1"/>
  <c r="AN503" i="64" s="1"/>
  <c r="AO504" i="64" s="1"/>
  <c r="AP505" i="64" s="1"/>
  <c r="AQ506" i="64" s="1"/>
  <c r="AR507" i="64" s="1"/>
  <c r="AS508" i="64" s="1"/>
  <c r="AT509" i="64" s="1"/>
  <c r="AU510" i="64" s="1"/>
  <c r="AV511" i="64" s="1"/>
  <c r="AW512" i="64" s="1"/>
  <c r="AX513" i="64" s="1"/>
  <c r="AY514" i="64" s="1"/>
  <c r="CH1863" i="64"/>
  <c r="CH1876" i="64" s="1"/>
  <c r="BF617" i="64"/>
  <c r="BN962" i="64"/>
  <c r="Y962" i="64"/>
  <c r="AV2717" i="64"/>
  <c r="BJ1863" i="64"/>
  <c r="BJ1876" i="64" s="1"/>
  <c r="AZ491" i="64"/>
  <c r="BA492" i="64" s="1"/>
  <c r="BB493" i="64" s="1"/>
  <c r="BC494" i="64" s="1"/>
  <c r="BD495" i="64" s="1"/>
  <c r="BE496" i="64" s="1"/>
  <c r="BF497" i="64" s="1"/>
  <c r="BG498" i="64" s="1"/>
  <c r="BH499" i="64" s="1"/>
  <c r="BI500" i="64" s="1"/>
  <c r="BJ501" i="64" s="1"/>
  <c r="BK502" i="64" s="1"/>
  <c r="BL503" i="64" s="1"/>
  <c r="BM504" i="64" s="1"/>
  <c r="BN505" i="64" s="1"/>
  <c r="BO506" i="64" s="1"/>
  <c r="BP507" i="64" s="1"/>
  <c r="BQ508" i="64" s="1"/>
  <c r="BR509" i="64" s="1"/>
  <c r="BS510" i="64" s="1"/>
  <c r="BT511" i="64" s="1"/>
  <c r="BU512" i="64" s="1"/>
  <c r="BV513" i="64" s="1"/>
  <c r="BW514" i="64" s="1"/>
  <c r="BG962" i="64"/>
  <c r="AQ1188" i="64"/>
  <c r="CK882" i="64"/>
  <c r="BZ1188" i="64"/>
  <c r="BK491" i="64"/>
  <c r="BL492" i="64" s="1"/>
  <c r="BM493" i="64" s="1"/>
  <c r="BN494" i="64" s="1"/>
  <c r="BO495" i="64" s="1"/>
  <c r="BP496" i="64" s="1"/>
  <c r="BQ497" i="64" s="1"/>
  <c r="BR498" i="64" s="1"/>
  <c r="BS499" i="64" s="1"/>
  <c r="BT500" i="64" s="1"/>
  <c r="BU501" i="64" s="1"/>
  <c r="BV502" i="64" s="1"/>
  <c r="BW503" i="64" s="1"/>
  <c r="BX504" i="64" s="1"/>
  <c r="BY505" i="64" s="1"/>
  <c r="BZ506" i="64" s="1"/>
  <c r="CA507" i="64" s="1"/>
  <c r="CB508" i="64" s="1"/>
  <c r="CC509" i="64" s="1"/>
  <c r="CD510" i="64" s="1"/>
  <c r="CE511" i="64" s="1"/>
  <c r="CF512" i="64" s="1"/>
  <c r="CG513" i="64" s="1"/>
  <c r="CH514" i="64" s="1"/>
  <c r="BK617" i="64"/>
  <c r="AN491" i="64"/>
  <c r="AO492" i="64" s="1"/>
  <c r="AP493" i="64" s="1"/>
  <c r="AQ494" i="64" s="1"/>
  <c r="AR495" i="64" s="1"/>
  <c r="AS496" i="64" s="1"/>
  <c r="AT497" i="64" s="1"/>
  <c r="AU498" i="64" s="1"/>
  <c r="AV499" i="64" s="1"/>
  <c r="AW500" i="64" s="1"/>
  <c r="AX501" i="64" s="1"/>
  <c r="AY502" i="64" s="1"/>
  <c r="AZ503" i="64" s="1"/>
  <c r="BA504" i="64" s="1"/>
  <c r="BB505" i="64" s="1"/>
  <c r="BC506" i="64" s="1"/>
  <c r="BD507" i="64" s="1"/>
  <c r="BE508" i="64" s="1"/>
  <c r="BF509" i="64" s="1"/>
  <c r="BG510" i="64" s="1"/>
  <c r="BH511" i="64" s="1"/>
  <c r="BI512" i="64" s="1"/>
  <c r="BJ513" i="64" s="1"/>
  <c r="BK514" i="64" s="1"/>
  <c r="BX1188" i="64"/>
  <c r="AB440" i="64"/>
  <c r="AC441" i="64" s="1"/>
  <c r="AD442" i="64" s="1"/>
  <c r="AE443" i="64" s="1"/>
  <c r="AF444" i="64" s="1"/>
  <c r="AG445" i="64" s="1"/>
  <c r="AH446" i="64" s="1"/>
  <c r="AI447" i="64" s="1"/>
  <c r="AJ448" i="64" s="1"/>
  <c r="AK449" i="64" s="1"/>
  <c r="AL450" i="64" s="1"/>
  <c r="AM451" i="64" s="1"/>
  <c r="AN452" i="64" s="1"/>
  <c r="AO453" i="64" s="1"/>
  <c r="AP454" i="64" s="1"/>
  <c r="AQ455" i="64" s="1"/>
  <c r="AR456" i="64" s="1"/>
  <c r="AS457" i="64" s="1"/>
  <c r="AT458" i="64" s="1"/>
  <c r="AU459" i="64" s="1"/>
  <c r="AV460" i="64" s="1"/>
  <c r="AW461" i="64" s="1"/>
  <c r="AX462" i="64" s="1"/>
  <c r="AY463" i="64" s="1"/>
  <c r="BL440" i="64"/>
  <c r="BM441" i="64" s="1"/>
  <c r="BN442" i="64" s="1"/>
  <c r="BO443" i="64" s="1"/>
  <c r="BP444" i="64" s="1"/>
  <c r="BQ445" i="64" s="1"/>
  <c r="BR446" i="64" s="1"/>
  <c r="BS447" i="64" s="1"/>
  <c r="BT448" i="64" s="1"/>
  <c r="BU449" i="64" s="1"/>
  <c r="BV450" i="64" s="1"/>
  <c r="BW451" i="64" s="1"/>
  <c r="BX452" i="64" s="1"/>
  <c r="BY453" i="64" s="1"/>
  <c r="BZ454" i="64" s="1"/>
  <c r="CA455" i="64" s="1"/>
  <c r="CB456" i="64" s="1"/>
  <c r="CC457" i="64" s="1"/>
  <c r="CD458" i="64" s="1"/>
  <c r="CE459" i="64" s="1"/>
  <c r="CF460" i="64" s="1"/>
  <c r="CG461" i="64" s="1"/>
  <c r="CH462" i="64" s="1"/>
  <c r="CI463" i="64" s="1"/>
  <c r="BI617" i="64"/>
  <c r="CD1863" i="64"/>
  <c r="CD1876" i="64" s="1"/>
  <c r="CJ617" i="64"/>
  <c r="AK440" i="64"/>
  <c r="AL441" i="64" s="1"/>
  <c r="AM442" i="64" s="1"/>
  <c r="AN443" i="64" s="1"/>
  <c r="AO444" i="64" s="1"/>
  <c r="AP445" i="64" s="1"/>
  <c r="AQ446" i="64" s="1"/>
  <c r="AR447" i="64" s="1"/>
  <c r="AS448" i="64" s="1"/>
  <c r="AT449" i="64" s="1"/>
  <c r="AU450" i="64" s="1"/>
  <c r="AV451" i="64" s="1"/>
  <c r="AW452" i="64" s="1"/>
  <c r="AX453" i="64" s="1"/>
  <c r="AY454" i="64" s="1"/>
  <c r="AZ455" i="64" s="1"/>
  <c r="BA456" i="64" s="1"/>
  <c r="BB457" i="64" s="1"/>
  <c r="BC458" i="64" s="1"/>
  <c r="BD459" i="64" s="1"/>
  <c r="BE460" i="64" s="1"/>
  <c r="BF461" i="64" s="1"/>
  <c r="BG462" i="64" s="1"/>
  <c r="BH463" i="64" s="1"/>
  <c r="AA617" i="64"/>
  <c r="BA649" i="64"/>
  <c r="X1188" i="64"/>
  <c r="BD491" i="64"/>
  <c r="BE492" i="64" s="1"/>
  <c r="BF493" i="64" s="1"/>
  <c r="BG494" i="64" s="1"/>
  <c r="BH495" i="64" s="1"/>
  <c r="BI496" i="64" s="1"/>
  <c r="BJ497" i="64" s="1"/>
  <c r="BK498" i="64" s="1"/>
  <c r="BL499" i="64" s="1"/>
  <c r="BM500" i="64" s="1"/>
  <c r="BN501" i="64" s="1"/>
  <c r="BO502" i="64" s="1"/>
  <c r="BP503" i="64" s="1"/>
  <c r="BQ504" i="64" s="1"/>
  <c r="BR505" i="64" s="1"/>
  <c r="BS506" i="64" s="1"/>
  <c r="BT507" i="64" s="1"/>
  <c r="BU508" i="64" s="1"/>
  <c r="BV509" i="64" s="1"/>
  <c r="BW510" i="64" s="1"/>
  <c r="BX511" i="64" s="1"/>
  <c r="BY512" i="64" s="1"/>
  <c r="BZ513" i="64" s="1"/>
  <c r="CA514" i="64" s="1"/>
  <c r="AQ649" i="64"/>
  <c r="AX1863" i="64"/>
  <c r="AX1876" i="64" s="1"/>
  <c r="BF2717" i="64"/>
  <c r="BQ491" i="64"/>
  <c r="BR492" i="64" s="1"/>
  <c r="BS493" i="64" s="1"/>
  <c r="BT494" i="64" s="1"/>
  <c r="BU495" i="64" s="1"/>
  <c r="BV496" i="64" s="1"/>
  <c r="BW497" i="64" s="1"/>
  <c r="BX498" i="64" s="1"/>
  <c r="BY499" i="64" s="1"/>
  <c r="BZ500" i="64" s="1"/>
  <c r="CA501" i="64" s="1"/>
  <c r="CB502" i="64" s="1"/>
  <c r="CC503" i="64" s="1"/>
  <c r="CD504" i="64" s="1"/>
  <c r="CE505" i="64" s="1"/>
  <c r="CF506" i="64" s="1"/>
  <c r="CG507" i="64" s="1"/>
  <c r="CH508" i="64" s="1"/>
  <c r="CI509" i="64" s="1"/>
  <c r="CJ510" i="64" s="1"/>
  <c r="CK511" i="64" s="1"/>
  <c r="AZ1863" i="64"/>
  <c r="AZ1876" i="64" s="1"/>
  <c r="BX440" i="64"/>
  <c r="BY441" i="64" s="1"/>
  <c r="BZ442" i="64" s="1"/>
  <c r="CA443" i="64" s="1"/>
  <c r="CB444" i="64" s="1"/>
  <c r="CC445" i="64" s="1"/>
  <c r="CD446" i="64" s="1"/>
  <c r="CE447" i="64" s="1"/>
  <c r="CF448" i="64" s="1"/>
  <c r="CG449" i="64" s="1"/>
  <c r="CH450" i="64" s="1"/>
  <c r="CI451" i="64" s="1"/>
  <c r="CJ452" i="64" s="1"/>
  <c r="CK453" i="64" s="1"/>
  <c r="W617" i="64"/>
  <c r="BM1863" i="64"/>
  <c r="BM1876" i="64" s="1"/>
  <c r="AC1863" i="64"/>
  <c r="AC1876" i="64" s="1"/>
  <c r="BZ440" i="64"/>
  <c r="CA441" i="64" s="1"/>
  <c r="CB442" i="64" s="1"/>
  <c r="CC443" i="64" s="1"/>
  <c r="CD444" i="64" s="1"/>
  <c r="CE445" i="64" s="1"/>
  <c r="CF446" i="64" s="1"/>
  <c r="CG447" i="64" s="1"/>
  <c r="CH448" i="64" s="1"/>
  <c r="CI449" i="64" s="1"/>
  <c r="CJ450" i="64" s="1"/>
  <c r="CK451" i="64" s="1"/>
  <c r="AH617" i="64"/>
  <c r="V649" i="64"/>
  <c r="CE440" i="64"/>
  <c r="CF441" i="64" s="1"/>
  <c r="CG442" i="64" s="1"/>
  <c r="CH443" i="64" s="1"/>
  <c r="CI444" i="64" s="1"/>
  <c r="CJ445" i="64" s="1"/>
  <c r="CK446" i="64" s="1"/>
  <c r="BT2717" i="64"/>
  <c r="CK1863" i="64"/>
  <c r="CK1876" i="64" s="1"/>
  <c r="T649" i="64"/>
  <c r="AU440" i="64"/>
  <c r="AV441" i="64" s="1"/>
  <c r="AW442" i="64" s="1"/>
  <c r="AX443" i="64" s="1"/>
  <c r="AY444" i="64" s="1"/>
  <c r="AZ445" i="64" s="1"/>
  <c r="BA446" i="64" s="1"/>
  <c r="BB447" i="64" s="1"/>
  <c r="BC448" i="64" s="1"/>
  <c r="BD449" i="64" s="1"/>
  <c r="BE450" i="64" s="1"/>
  <c r="BF451" i="64" s="1"/>
  <c r="BG452" i="64" s="1"/>
  <c r="BH453" i="64" s="1"/>
  <c r="BI454" i="64" s="1"/>
  <c r="BJ455" i="64" s="1"/>
  <c r="BK456" i="64" s="1"/>
  <c r="BL457" i="64" s="1"/>
  <c r="BM458" i="64" s="1"/>
  <c r="BN459" i="64" s="1"/>
  <c r="BO460" i="64" s="1"/>
  <c r="BP461" i="64" s="1"/>
  <c r="BQ462" i="64" s="1"/>
  <c r="BR463" i="64" s="1"/>
  <c r="CE962" i="64"/>
  <c r="BJ649" i="64"/>
  <c r="BV2717" i="64"/>
  <c r="AJ649" i="64"/>
  <c r="AR2717" i="64"/>
  <c r="CH491" i="64"/>
  <c r="CI492" i="64" s="1"/>
  <c r="CJ493" i="64" s="1"/>
  <c r="CK494" i="64" s="1"/>
  <c r="CC1188" i="64"/>
  <c r="AR617" i="64"/>
  <c r="CD2717" i="64"/>
  <c r="BI1863" i="64"/>
  <c r="BI1876" i="64" s="1"/>
  <c r="BM2717" i="64"/>
  <c r="AO2717" i="64"/>
  <c r="BX882" i="64"/>
  <c r="AP491" i="64"/>
  <c r="AQ492" i="64" s="1"/>
  <c r="AR493" i="64" s="1"/>
  <c r="AS494" i="64" s="1"/>
  <c r="AT495" i="64" s="1"/>
  <c r="AU496" i="64" s="1"/>
  <c r="AV497" i="64" s="1"/>
  <c r="AW498" i="64" s="1"/>
  <c r="AX499" i="64" s="1"/>
  <c r="AY500" i="64" s="1"/>
  <c r="AZ501" i="64" s="1"/>
  <c r="BA502" i="64" s="1"/>
  <c r="BB503" i="64" s="1"/>
  <c r="BC504" i="64" s="1"/>
  <c r="BD505" i="64" s="1"/>
  <c r="BE506" i="64" s="1"/>
  <c r="BF507" i="64" s="1"/>
  <c r="BG508" i="64" s="1"/>
  <c r="BH509" i="64" s="1"/>
  <c r="BI510" i="64" s="1"/>
  <c r="BJ511" i="64" s="1"/>
  <c r="BK512" i="64" s="1"/>
  <c r="BL513" i="64" s="1"/>
  <c r="BM514" i="64" s="1"/>
  <c r="AH491" i="64"/>
  <c r="AI492" i="64" s="1"/>
  <c r="AJ493" i="64" s="1"/>
  <c r="AK494" i="64" s="1"/>
  <c r="AL495" i="64" s="1"/>
  <c r="AM496" i="64" s="1"/>
  <c r="AN497" i="64" s="1"/>
  <c r="AO498" i="64" s="1"/>
  <c r="AP499" i="64" s="1"/>
  <c r="AQ500" i="64" s="1"/>
  <c r="AR501" i="64" s="1"/>
  <c r="AS502" i="64" s="1"/>
  <c r="AT503" i="64" s="1"/>
  <c r="AU504" i="64" s="1"/>
  <c r="AV505" i="64" s="1"/>
  <c r="AW506" i="64" s="1"/>
  <c r="AX507" i="64" s="1"/>
  <c r="AY508" i="64" s="1"/>
  <c r="AZ509" i="64" s="1"/>
  <c r="BA510" i="64" s="1"/>
  <c r="BB511" i="64" s="1"/>
  <c r="BC512" i="64" s="1"/>
  <c r="BD513" i="64" s="1"/>
  <c r="BE514" i="64" s="1"/>
  <c r="AK1188" i="64"/>
  <c r="T441" i="64"/>
  <c r="U442" i="64" s="1"/>
  <c r="V443" i="64" s="1"/>
  <c r="W444" i="64" s="1"/>
  <c r="X445" i="64" s="1"/>
  <c r="Y446" i="64" s="1"/>
  <c r="Z447" i="64" s="1"/>
  <c r="AA448" i="64" s="1"/>
  <c r="AB449" i="64" s="1"/>
  <c r="AC450" i="64" s="1"/>
  <c r="AD451" i="64" s="1"/>
  <c r="AE452" i="64" s="1"/>
  <c r="AF453" i="64" s="1"/>
  <c r="AG454" i="64" s="1"/>
  <c r="AH455" i="64" s="1"/>
  <c r="AI456" i="64" s="1"/>
  <c r="AJ457" i="64" s="1"/>
  <c r="AK458" i="64" s="1"/>
  <c r="AL459" i="64" s="1"/>
  <c r="AM460" i="64" s="1"/>
  <c r="AN461" i="64" s="1"/>
  <c r="AO462" i="64" s="1"/>
  <c r="AP463" i="64" s="1"/>
  <c r="AQ464" i="64" s="1"/>
  <c r="AY491" i="64"/>
  <c r="AZ492" i="64" s="1"/>
  <c r="BA493" i="64" s="1"/>
  <c r="BB494" i="64" s="1"/>
  <c r="BC495" i="64" s="1"/>
  <c r="BD496" i="64" s="1"/>
  <c r="BE497" i="64" s="1"/>
  <c r="BF498" i="64" s="1"/>
  <c r="BG499" i="64" s="1"/>
  <c r="BH500" i="64" s="1"/>
  <c r="BI501" i="64" s="1"/>
  <c r="BJ502" i="64" s="1"/>
  <c r="BK503" i="64" s="1"/>
  <c r="BL504" i="64" s="1"/>
  <c r="BM505" i="64" s="1"/>
  <c r="BN506" i="64" s="1"/>
  <c r="BO507" i="64" s="1"/>
  <c r="BP508" i="64" s="1"/>
  <c r="BQ509" i="64" s="1"/>
  <c r="BR510" i="64" s="1"/>
  <c r="BS511" i="64" s="1"/>
  <c r="BT512" i="64" s="1"/>
  <c r="BU513" i="64" s="1"/>
  <c r="BV514" i="64" s="1"/>
  <c r="AI1188" i="64"/>
  <c r="AR1188" i="64"/>
  <c r="BZ962" i="64"/>
  <c r="BV649" i="64"/>
  <c r="BK1863" i="64"/>
  <c r="BK1876" i="64" s="1"/>
  <c r="AU2717" i="64"/>
  <c r="BY491" i="64"/>
  <c r="BZ492" i="64" s="1"/>
  <c r="CA493" i="64" s="1"/>
  <c r="CB494" i="64" s="1"/>
  <c r="CC495" i="64" s="1"/>
  <c r="CD496" i="64" s="1"/>
  <c r="CE497" i="64" s="1"/>
  <c r="CF498" i="64" s="1"/>
  <c r="CG499" i="64" s="1"/>
  <c r="CH500" i="64" s="1"/>
  <c r="CI501" i="64" s="1"/>
  <c r="CJ502" i="64" s="1"/>
  <c r="CK503" i="64" s="1"/>
  <c r="AP882" i="64"/>
  <c r="CK491" i="64"/>
  <c r="BN2717" i="64"/>
  <c r="CI440" i="64"/>
  <c r="CJ441" i="64" s="1"/>
  <c r="CK442" i="64" s="1"/>
  <c r="CB617" i="64"/>
  <c r="BI2717" i="64"/>
  <c r="BH649" i="64"/>
  <c r="AV491" i="64"/>
  <c r="AW492" i="64" s="1"/>
  <c r="AX493" i="64" s="1"/>
  <c r="AY494" i="64" s="1"/>
  <c r="AZ495" i="64" s="1"/>
  <c r="BA496" i="64" s="1"/>
  <c r="BB497" i="64" s="1"/>
  <c r="BC498" i="64" s="1"/>
  <c r="BD499" i="64" s="1"/>
  <c r="BE500" i="64" s="1"/>
  <c r="BF501" i="64" s="1"/>
  <c r="BG502" i="64" s="1"/>
  <c r="BH503" i="64" s="1"/>
  <c r="BI504" i="64" s="1"/>
  <c r="BJ505" i="64" s="1"/>
  <c r="BK506" i="64" s="1"/>
  <c r="BL507" i="64" s="1"/>
  <c r="BM508" i="64" s="1"/>
  <c r="BN509" i="64" s="1"/>
  <c r="BO510" i="64" s="1"/>
  <c r="BP511" i="64" s="1"/>
  <c r="BQ512" i="64" s="1"/>
  <c r="BR513" i="64" s="1"/>
  <c r="BS514" i="64" s="1"/>
  <c r="AA440" i="64"/>
  <c r="AB441" i="64" s="1"/>
  <c r="AC442" i="64" s="1"/>
  <c r="AD443" i="64" s="1"/>
  <c r="AE444" i="64" s="1"/>
  <c r="AF445" i="64" s="1"/>
  <c r="AG446" i="64" s="1"/>
  <c r="AH447" i="64" s="1"/>
  <c r="AI448" i="64" s="1"/>
  <c r="AJ449" i="64" s="1"/>
  <c r="AK450" i="64" s="1"/>
  <c r="AL451" i="64" s="1"/>
  <c r="AM452" i="64" s="1"/>
  <c r="AN453" i="64" s="1"/>
  <c r="AO454" i="64" s="1"/>
  <c r="AP455" i="64" s="1"/>
  <c r="AQ456" i="64" s="1"/>
  <c r="AR457" i="64" s="1"/>
  <c r="AS458" i="64" s="1"/>
  <c r="AT459" i="64" s="1"/>
  <c r="AU460" i="64" s="1"/>
  <c r="AV461" i="64" s="1"/>
  <c r="AW462" i="64" s="1"/>
  <c r="AX463" i="64" s="1"/>
  <c r="BR962" i="64"/>
  <c r="BP617" i="64"/>
  <c r="AC2717" i="64"/>
  <c r="AY2717" i="64"/>
  <c r="AO617" i="64"/>
  <c r="AV1188" i="64"/>
  <c r="AC1188" i="64"/>
  <c r="BH882" i="64"/>
  <c r="BG1188" i="64"/>
  <c r="Z649" i="64"/>
  <c r="BJ882" i="64"/>
  <c r="BO649" i="64"/>
  <c r="AN882" i="64"/>
  <c r="BD1188" i="64"/>
  <c r="BG491" i="64"/>
  <c r="BH492" i="64" s="1"/>
  <c r="BI493" i="64" s="1"/>
  <c r="BJ494" i="64" s="1"/>
  <c r="BK495" i="64" s="1"/>
  <c r="BL496" i="64" s="1"/>
  <c r="BM497" i="64" s="1"/>
  <c r="BN498" i="64" s="1"/>
  <c r="BO499" i="64" s="1"/>
  <c r="BP500" i="64" s="1"/>
  <c r="BQ501" i="64" s="1"/>
  <c r="BR502" i="64" s="1"/>
  <c r="BS503" i="64" s="1"/>
  <c r="BT504" i="64" s="1"/>
  <c r="BU505" i="64" s="1"/>
  <c r="BV506" i="64" s="1"/>
  <c r="BW507" i="64" s="1"/>
  <c r="BX508" i="64" s="1"/>
  <c r="BY509" i="64" s="1"/>
  <c r="BZ510" i="64" s="1"/>
  <c r="CA511" i="64" s="1"/>
  <c r="CB512" i="64" s="1"/>
  <c r="CC513" i="64" s="1"/>
  <c r="CD514" i="64" s="1"/>
  <c r="V882" i="64"/>
  <c r="BJ2717" i="64"/>
  <c r="T1188" i="64"/>
  <c r="AM491" i="64"/>
  <c r="AN492" i="64" s="1"/>
  <c r="AO493" i="64" s="1"/>
  <c r="AP494" i="64" s="1"/>
  <c r="AQ495" i="64" s="1"/>
  <c r="AR496" i="64" s="1"/>
  <c r="AS497" i="64" s="1"/>
  <c r="AT498" i="64" s="1"/>
  <c r="AU499" i="64" s="1"/>
  <c r="AV500" i="64" s="1"/>
  <c r="AW501" i="64" s="1"/>
  <c r="AX502" i="64" s="1"/>
  <c r="AY503" i="64" s="1"/>
  <c r="AZ504" i="64" s="1"/>
  <c r="BA505" i="64" s="1"/>
  <c r="BB506" i="64" s="1"/>
  <c r="BC507" i="64" s="1"/>
  <c r="BD508" i="64" s="1"/>
  <c r="BE509" i="64" s="1"/>
  <c r="BF510" i="64" s="1"/>
  <c r="BG511" i="64" s="1"/>
  <c r="BH512" i="64" s="1"/>
  <c r="BI513" i="64" s="1"/>
  <c r="BJ514" i="64" s="1"/>
  <c r="AL1188" i="64"/>
  <c r="CD882" i="64"/>
  <c r="BH2717" i="64"/>
  <c r="AA962" i="64"/>
  <c r="X440" i="64"/>
  <c r="Y441" i="64" s="1"/>
  <c r="Z442" i="64" s="1"/>
  <c r="AA443" i="64" s="1"/>
  <c r="AB444" i="64" s="1"/>
  <c r="AC445" i="64" s="1"/>
  <c r="AD446" i="64" s="1"/>
  <c r="AE447" i="64" s="1"/>
  <c r="AF448" i="64" s="1"/>
  <c r="AG449" i="64" s="1"/>
  <c r="AH450" i="64" s="1"/>
  <c r="AI451" i="64" s="1"/>
  <c r="AJ452" i="64" s="1"/>
  <c r="AK453" i="64" s="1"/>
  <c r="AL454" i="64" s="1"/>
  <c r="AM455" i="64" s="1"/>
  <c r="AN456" i="64" s="1"/>
  <c r="AO457" i="64" s="1"/>
  <c r="AP458" i="64" s="1"/>
  <c r="AQ459" i="64" s="1"/>
  <c r="AR460" i="64" s="1"/>
  <c r="AS461" i="64" s="1"/>
  <c r="AT462" i="64" s="1"/>
  <c r="AU463" i="64" s="1"/>
  <c r="AL882" i="64"/>
  <c r="AO440" i="64"/>
  <c r="AP441" i="64" s="1"/>
  <c r="AQ442" i="64" s="1"/>
  <c r="AR443" i="64" s="1"/>
  <c r="AS444" i="64" s="1"/>
  <c r="AT445" i="64" s="1"/>
  <c r="AU446" i="64" s="1"/>
  <c r="AV447" i="64" s="1"/>
  <c r="AW448" i="64" s="1"/>
  <c r="AX449" i="64" s="1"/>
  <c r="AY450" i="64" s="1"/>
  <c r="AZ451" i="64" s="1"/>
  <c r="BA452" i="64" s="1"/>
  <c r="BB453" i="64" s="1"/>
  <c r="BC454" i="64" s="1"/>
  <c r="BD455" i="64" s="1"/>
  <c r="BE456" i="64" s="1"/>
  <c r="BF457" i="64" s="1"/>
  <c r="BG458" i="64" s="1"/>
  <c r="BH459" i="64" s="1"/>
  <c r="BI460" i="64" s="1"/>
  <c r="BJ461" i="64" s="1"/>
  <c r="BK462" i="64" s="1"/>
  <c r="BL463" i="64" s="1"/>
  <c r="BM617" i="64"/>
  <c r="BW617" i="64"/>
  <c r="BN440" i="64"/>
  <c r="BO441" i="64" s="1"/>
  <c r="BP442" i="64" s="1"/>
  <c r="BQ443" i="64" s="1"/>
  <c r="BR444" i="64" s="1"/>
  <c r="BS445" i="64" s="1"/>
  <c r="BT446" i="64" s="1"/>
  <c r="BU447" i="64" s="1"/>
  <c r="BV448" i="64" s="1"/>
  <c r="BW449" i="64" s="1"/>
  <c r="BX450" i="64" s="1"/>
  <c r="BY451" i="64" s="1"/>
  <c r="BZ452" i="64" s="1"/>
  <c r="CA453" i="64" s="1"/>
  <c r="CB454" i="64" s="1"/>
  <c r="CC455" i="64" s="1"/>
  <c r="CD456" i="64" s="1"/>
  <c r="CE457" i="64" s="1"/>
  <c r="CF458" i="64" s="1"/>
  <c r="CG459" i="64" s="1"/>
  <c r="CH460" i="64" s="1"/>
  <c r="CI461" i="64" s="1"/>
  <c r="CJ462" i="64" s="1"/>
  <c r="CK463" i="64" s="1"/>
  <c r="AI962" i="64"/>
  <c r="X962" i="64"/>
  <c r="BO882" i="64"/>
  <c r="AT617" i="64"/>
  <c r="AP1863" i="64"/>
  <c r="AP1876" i="64" s="1"/>
  <c r="BR1863" i="64"/>
  <c r="BR1876" i="64" s="1"/>
  <c r="BA1188" i="64"/>
  <c r="BH962" i="64"/>
  <c r="AE1863" i="64"/>
  <c r="AE1876" i="64" s="1"/>
  <c r="BR491" i="64"/>
  <c r="BS492" i="64" s="1"/>
  <c r="BT493" i="64" s="1"/>
  <c r="BU494" i="64" s="1"/>
  <c r="BV495" i="64" s="1"/>
  <c r="BW496" i="64" s="1"/>
  <c r="BX497" i="64" s="1"/>
  <c r="BY498" i="64" s="1"/>
  <c r="BZ499" i="64" s="1"/>
  <c r="CA500" i="64" s="1"/>
  <c r="CB501" i="64" s="1"/>
  <c r="CC502" i="64" s="1"/>
  <c r="CD503" i="64" s="1"/>
  <c r="CE504" i="64" s="1"/>
  <c r="CF505" i="64" s="1"/>
  <c r="CG506" i="64" s="1"/>
  <c r="CH507" i="64" s="1"/>
  <c r="CI508" i="64" s="1"/>
  <c r="CJ509" i="64" s="1"/>
  <c r="CK510" i="64" s="1"/>
  <c r="CA882" i="64"/>
  <c r="CH649" i="64"/>
  <c r="AA1863" i="64"/>
  <c r="AA1876" i="64" s="1"/>
  <c r="BY440" i="64"/>
  <c r="BZ441" i="64" s="1"/>
  <c r="CA442" i="64" s="1"/>
  <c r="CB443" i="64" s="1"/>
  <c r="CC444" i="64" s="1"/>
  <c r="CD445" i="64" s="1"/>
  <c r="CE446" i="64" s="1"/>
  <c r="CF447" i="64" s="1"/>
  <c r="CG448" i="64" s="1"/>
  <c r="CH449" i="64" s="1"/>
  <c r="CI450" i="64" s="1"/>
  <c r="CJ451" i="64" s="1"/>
  <c r="CK452" i="64" s="1"/>
  <c r="BC962" i="64"/>
  <c r="BS882" i="64"/>
  <c r="BT1188" i="64"/>
  <c r="BH617" i="64"/>
  <c r="AA882" i="64"/>
  <c r="AV882" i="64"/>
  <c r="AZ2717" i="64"/>
  <c r="AD962" i="64"/>
  <c r="AS440" i="64"/>
  <c r="AT441" i="64" s="1"/>
  <c r="AU442" i="64" s="1"/>
  <c r="AV443" i="64" s="1"/>
  <c r="AW444" i="64" s="1"/>
  <c r="AX445" i="64" s="1"/>
  <c r="AY446" i="64" s="1"/>
  <c r="AZ447" i="64" s="1"/>
  <c r="BA448" i="64" s="1"/>
  <c r="BB449" i="64" s="1"/>
  <c r="BC450" i="64" s="1"/>
  <c r="BD451" i="64" s="1"/>
  <c r="BE452" i="64" s="1"/>
  <c r="BF453" i="64" s="1"/>
  <c r="BG454" i="64" s="1"/>
  <c r="BH455" i="64" s="1"/>
  <c r="BI456" i="64" s="1"/>
  <c r="BJ457" i="64" s="1"/>
  <c r="BK458" i="64" s="1"/>
  <c r="BL459" i="64" s="1"/>
  <c r="BM460" i="64" s="1"/>
  <c r="BN461" i="64" s="1"/>
  <c r="BO462" i="64" s="1"/>
  <c r="BP463" i="64" s="1"/>
  <c r="CE617" i="64"/>
  <c r="W440" i="64"/>
  <c r="X441" i="64" s="1"/>
  <c r="Y442" i="64" s="1"/>
  <c r="Z443" i="64" s="1"/>
  <c r="AA444" i="64" s="1"/>
  <c r="AB445" i="64" s="1"/>
  <c r="AC446" i="64" s="1"/>
  <c r="AD447" i="64" s="1"/>
  <c r="AE448" i="64" s="1"/>
  <c r="AF449" i="64" s="1"/>
  <c r="AG450" i="64" s="1"/>
  <c r="AH451" i="64" s="1"/>
  <c r="AI452" i="64" s="1"/>
  <c r="AJ453" i="64" s="1"/>
  <c r="AK454" i="64" s="1"/>
  <c r="AL455" i="64" s="1"/>
  <c r="AM456" i="64" s="1"/>
  <c r="AN457" i="64" s="1"/>
  <c r="AO458" i="64" s="1"/>
  <c r="AP459" i="64" s="1"/>
  <c r="AQ460" i="64" s="1"/>
  <c r="AR461" i="64" s="1"/>
  <c r="AS462" i="64" s="1"/>
  <c r="AT463" i="64" s="1"/>
  <c r="AQ617" i="64"/>
  <c r="AB882" i="64"/>
  <c r="AD440" i="64"/>
  <c r="AE441" i="64" s="1"/>
  <c r="AF442" i="64" s="1"/>
  <c r="AG443" i="64" s="1"/>
  <c r="AH444" i="64" s="1"/>
  <c r="AI445" i="64" s="1"/>
  <c r="AJ446" i="64" s="1"/>
  <c r="AK447" i="64" s="1"/>
  <c r="AL448" i="64" s="1"/>
  <c r="AM449" i="64" s="1"/>
  <c r="AN450" i="64" s="1"/>
  <c r="AO451" i="64" s="1"/>
  <c r="AP452" i="64" s="1"/>
  <c r="AQ453" i="64" s="1"/>
  <c r="AR454" i="64" s="1"/>
  <c r="AS455" i="64" s="1"/>
  <c r="AT456" i="64" s="1"/>
  <c r="AU457" i="64" s="1"/>
  <c r="AV458" i="64" s="1"/>
  <c r="AW459" i="64" s="1"/>
  <c r="AX460" i="64" s="1"/>
  <c r="AY461" i="64" s="1"/>
  <c r="AZ462" i="64" s="1"/>
  <c r="BA463" i="64" s="1"/>
  <c r="AW617" i="64"/>
  <c r="AH1863" i="64"/>
  <c r="AH1876" i="64" s="1"/>
  <c r="AX617" i="64"/>
  <c r="AN1863" i="64"/>
  <c r="AN1876" i="64" s="1"/>
  <c r="Y1188" i="64"/>
  <c r="AK491" i="64"/>
  <c r="AL492" i="64" s="1"/>
  <c r="AM493" i="64" s="1"/>
  <c r="AN494" i="64" s="1"/>
  <c r="AO495" i="64" s="1"/>
  <c r="AP496" i="64" s="1"/>
  <c r="AQ497" i="64" s="1"/>
  <c r="AR498" i="64" s="1"/>
  <c r="AS499" i="64" s="1"/>
  <c r="AT500" i="64" s="1"/>
  <c r="AU501" i="64" s="1"/>
  <c r="AV502" i="64" s="1"/>
  <c r="AW503" i="64" s="1"/>
  <c r="AX504" i="64" s="1"/>
  <c r="AY505" i="64" s="1"/>
  <c r="AZ506" i="64" s="1"/>
  <c r="BA507" i="64" s="1"/>
  <c r="BB508" i="64" s="1"/>
  <c r="BC509" i="64" s="1"/>
  <c r="BD510" i="64" s="1"/>
  <c r="BE511" i="64" s="1"/>
  <c r="BF512" i="64" s="1"/>
  <c r="BG513" i="64" s="1"/>
  <c r="BH514" i="64" s="1"/>
  <c r="BI440" i="64"/>
  <c r="BJ441" i="64" s="1"/>
  <c r="BK442" i="64" s="1"/>
  <c r="BL443" i="64" s="1"/>
  <c r="BM444" i="64" s="1"/>
  <c r="BN445" i="64" s="1"/>
  <c r="BO446" i="64" s="1"/>
  <c r="BP447" i="64" s="1"/>
  <c r="BQ448" i="64" s="1"/>
  <c r="BR449" i="64" s="1"/>
  <c r="BS450" i="64" s="1"/>
  <c r="BT451" i="64" s="1"/>
  <c r="BU452" i="64" s="1"/>
  <c r="BV453" i="64" s="1"/>
  <c r="BW454" i="64" s="1"/>
  <c r="BX455" i="64" s="1"/>
  <c r="BY456" i="64" s="1"/>
  <c r="BZ457" i="64" s="1"/>
  <c r="CA458" i="64" s="1"/>
  <c r="CB459" i="64" s="1"/>
  <c r="CC460" i="64" s="1"/>
  <c r="CD461" i="64" s="1"/>
  <c r="CE462" i="64" s="1"/>
  <c r="CF463" i="64" s="1"/>
  <c r="AY962" i="64"/>
  <c r="Z491" i="64"/>
  <c r="AA492" i="64" s="1"/>
  <c r="AB493" i="64" s="1"/>
  <c r="AC494" i="64" s="1"/>
  <c r="AD495" i="64" s="1"/>
  <c r="AE496" i="64" s="1"/>
  <c r="AF497" i="64" s="1"/>
  <c r="AG498" i="64" s="1"/>
  <c r="AH499" i="64" s="1"/>
  <c r="AI500" i="64" s="1"/>
  <c r="AJ501" i="64" s="1"/>
  <c r="AK502" i="64" s="1"/>
  <c r="AL503" i="64" s="1"/>
  <c r="AM504" i="64" s="1"/>
  <c r="AN505" i="64" s="1"/>
  <c r="AO506" i="64" s="1"/>
  <c r="AP507" i="64" s="1"/>
  <c r="AQ508" i="64" s="1"/>
  <c r="AR509" i="64" s="1"/>
  <c r="AS510" i="64" s="1"/>
  <c r="AT511" i="64" s="1"/>
  <c r="AU512" i="64" s="1"/>
  <c r="AV513" i="64" s="1"/>
  <c r="AW514" i="64" s="1"/>
  <c r="AJ617" i="64"/>
  <c r="CJ1188" i="64"/>
  <c r="AG491" i="64"/>
  <c r="AH492" i="64" s="1"/>
  <c r="AI493" i="64" s="1"/>
  <c r="AJ494" i="64" s="1"/>
  <c r="AK495" i="64" s="1"/>
  <c r="AL496" i="64" s="1"/>
  <c r="AM497" i="64" s="1"/>
  <c r="AN498" i="64" s="1"/>
  <c r="AO499" i="64" s="1"/>
  <c r="AP500" i="64" s="1"/>
  <c r="AQ501" i="64" s="1"/>
  <c r="AR502" i="64" s="1"/>
  <c r="AS503" i="64" s="1"/>
  <c r="AT504" i="64" s="1"/>
  <c r="AU505" i="64" s="1"/>
  <c r="AV506" i="64" s="1"/>
  <c r="AW507" i="64" s="1"/>
  <c r="AX508" i="64" s="1"/>
  <c r="AY509" i="64" s="1"/>
  <c r="AZ510" i="64" s="1"/>
  <c r="BA511" i="64" s="1"/>
  <c r="BB512" i="64" s="1"/>
  <c r="BC513" i="64" s="1"/>
  <c r="BD514" i="64" s="1"/>
  <c r="CI962" i="64"/>
  <c r="AG1863" i="64"/>
  <c r="AG1876" i="64" s="1"/>
  <c r="AQ491" i="64"/>
  <c r="AR492" i="64" s="1"/>
  <c r="AS493" i="64" s="1"/>
  <c r="AT494" i="64" s="1"/>
  <c r="AU495" i="64" s="1"/>
  <c r="AV496" i="64" s="1"/>
  <c r="AW497" i="64" s="1"/>
  <c r="AX498" i="64" s="1"/>
  <c r="AY499" i="64" s="1"/>
  <c r="AZ500" i="64" s="1"/>
  <c r="BA501" i="64" s="1"/>
  <c r="BB502" i="64" s="1"/>
  <c r="BC503" i="64" s="1"/>
  <c r="BD504" i="64" s="1"/>
  <c r="BE505" i="64" s="1"/>
  <c r="BF506" i="64" s="1"/>
  <c r="BG507" i="64" s="1"/>
  <c r="BH508" i="64" s="1"/>
  <c r="BI509" i="64" s="1"/>
  <c r="BJ510" i="64" s="1"/>
  <c r="BK511" i="64" s="1"/>
  <c r="BL512" i="64" s="1"/>
  <c r="BM513" i="64" s="1"/>
  <c r="BN514" i="64" s="1"/>
  <c r="CA649" i="64"/>
  <c r="AI491" i="64"/>
  <c r="AJ492" i="64" s="1"/>
  <c r="AK493" i="64" s="1"/>
  <c r="AL494" i="64" s="1"/>
  <c r="AM495" i="64" s="1"/>
  <c r="AN496" i="64" s="1"/>
  <c r="AO497" i="64" s="1"/>
  <c r="AP498" i="64" s="1"/>
  <c r="AQ499" i="64" s="1"/>
  <c r="AR500" i="64" s="1"/>
  <c r="AS501" i="64" s="1"/>
  <c r="AT502" i="64" s="1"/>
  <c r="AU503" i="64" s="1"/>
  <c r="AV504" i="64" s="1"/>
  <c r="AW505" i="64" s="1"/>
  <c r="AX506" i="64" s="1"/>
  <c r="AY507" i="64" s="1"/>
  <c r="AZ508" i="64" s="1"/>
  <c r="BA509" i="64" s="1"/>
  <c r="BB510" i="64" s="1"/>
  <c r="BC511" i="64" s="1"/>
  <c r="BD512" i="64" s="1"/>
  <c r="BE513" i="64" s="1"/>
  <c r="BF514" i="64" s="1"/>
  <c r="AS882" i="64"/>
  <c r="CC1863" i="64"/>
  <c r="CC1876" i="64" s="1"/>
  <c r="BL2717" i="64"/>
  <c r="CF617" i="64"/>
  <c r="AX491" i="64"/>
  <c r="AY492" i="64" s="1"/>
  <c r="AZ493" i="64" s="1"/>
  <c r="BA494" i="64" s="1"/>
  <c r="BB495" i="64" s="1"/>
  <c r="BC496" i="64" s="1"/>
  <c r="BD497" i="64" s="1"/>
  <c r="BE498" i="64" s="1"/>
  <c r="BF499" i="64" s="1"/>
  <c r="BG500" i="64" s="1"/>
  <c r="BH501" i="64" s="1"/>
  <c r="BI502" i="64" s="1"/>
  <c r="BJ503" i="64" s="1"/>
  <c r="BK504" i="64" s="1"/>
  <c r="BL505" i="64" s="1"/>
  <c r="BM506" i="64" s="1"/>
  <c r="BN507" i="64" s="1"/>
  <c r="BO508" i="64" s="1"/>
  <c r="BP509" i="64" s="1"/>
  <c r="BQ510" i="64" s="1"/>
  <c r="BR511" i="64" s="1"/>
  <c r="BS512" i="64" s="1"/>
  <c r="BT513" i="64" s="1"/>
  <c r="BU514" i="64" s="1"/>
  <c r="AG2717" i="64"/>
  <c r="AL617" i="64"/>
  <c r="BP1188" i="64"/>
  <c r="BH491" i="64"/>
  <c r="BI492" i="64" s="1"/>
  <c r="BJ493" i="64" s="1"/>
  <c r="BK494" i="64" s="1"/>
  <c r="BL495" i="64" s="1"/>
  <c r="BM496" i="64" s="1"/>
  <c r="BN497" i="64" s="1"/>
  <c r="BO498" i="64" s="1"/>
  <c r="BP499" i="64" s="1"/>
  <c r="BQ500" i="64" s="1"/>
  <c r="BR501" i="64" s="1"/>
  <c r="BS502" i="64" s="1"/>
  <c r="BT503" i="64" s="1"/>
  <c r="BU504" i="64" s="1"/>
  <c r="BV505" i="64" s="1"/>
  <c r="BW506" i="64" s="1"/>
  <c r="BX507" i="64" s="1"/>
  <c r="BY508" i="64" s="1"/>
  <c r="BZ509" i="64" s="1"/>
  <c r="CA510" i="64" s="1"/>
  <c r="CB511" i="64" s="1"/>
  <c r="CC512" i="64" s="1"/>
  <c r="CD513" i="64" s="1"/>
  <c r="CE514" i="64" s="1"/>
  <c r="AD649" i="64"/>
  <c r="BC491" i="64"/>
  <c r="BD492" i="64" s="1"/>
  <c r="BE493" i="64" s="1"/>
  <c r="BF494" i="64" s="1"/>
  <c r="BG495" i="64" s="1"/>
  <c r="BH496" i="64" s="1"/>
  <c r="BI497" i="64" s="1"/>
  <c r="BJ498" i="64" s="1"/>
  <c r="BK499" i="64" s="1"/>
  <c r="BL500" i="64" s="1"/>
  <c r="BM501" i="64" s="1"/>
  <c r="BN502" i="64" s="1"/>
  <c r="BO503" i="64" s="1"/>
  <c r="BP504" i="64" s="1"/>
  <c r="BQ505" i="64" s="1"/>
  <c r="BR506" i="64" s="1"/>
  <c r="BS507" i="64" s="1"/>
  <c r="BT508" i="64" s="1"/>
  <c r="BU509" i="64" s="1"/>
  <c r="BV510" i="64" s="1"/>
  <c r="BW511" i="64" s="1"/>
  <c r="BX512" i="64" s="1"/>
  <c r="BY513" i="64" s="1"/>
  <c r="BZ514" i="64" s="1"/>
  <c r="BG617" i="64"/>
  <c r="AZ617" i="64"/>
  <c r="V1188" i="64"/>
  <c r="BS649" i="64"/>
  <c r="AB2717" i="64"/>
  <c r="AS1188" i="64"/>
  <c r="BX1863" i="64"/>
  <c r="BX1876" i="64" s="1"/>
  <c r="BE491" i="64"/>
  <c r="BF492" i="64" s="1"/>
  <c r="BG493" i="64" s="1"/>
  <c r="BH494" i="64" s="1"/>
  <c r="BI495" i="64" s="1"/>
  <c r="BJ496" i="64" s="1"/>
  <c r="BK497" i="64" s="1"/>
  <c r="BL498" i="64" s="1"/>
  <c r="BM499" i="64" s="1"/>
  <c r="BN500" i="64" s="1"/>
  <c r="BO501" i="64" s="1"/>
  <c r="BP502" i="64" s="1"/>
  <c r="BQ503" i="64" s="1"/>
  <c r="BR504" i="64" s="1"/>
  <c r="BS505" i="64" s="1"/>
  <c r="BT506" i="64" s="1"/>
  <c r="BU507" i="64" s="1"/>
  <c r="BV508" i="64" s="1"/>
  <c r="BW509" i="64" s="1"/>
  <c r="BX510" i="64" s="1"/>
  <c r="BY511" i="64" s="1"/>
  <c r="BZ512" i="64" s="1"/>
  <c r="CA513" i="64" s="1"/>
  <c r="CB514" i="64" s="1"/>
  <c r="BR1188" i="64"/>
  <c r="AS962" i="64"/>
  <c r="AM440" i="64"/>
  <c r="AN441" i="64" s="1"/>
  <c r="AO442" i="64" s="1"/>
  <c r="AP443" i="64" s="1"/>
  <c r="AQ444" i="64" s="1"/>
  <c r="AR445" i="64" s="1"/>
  <c r="AS446" i="64" s="1"/>
  <c r="AT447" i="64" s="1"/>
  <c r="AU448" i="64" s="1"/>
  <c r="AV449" i="64" s="1"/>
  <c r="AW450" i="64" s="1"/>
  <c r="AX451" i="64" s="1"/>
  <c r="AY452" i="64" s="1"/>
  <c r="AZ453" i="64" s="1"/>
  <c r="BA454" i="64" s="1"/>
  <c r="BB455" i="64" s="1"/>
  <c r="BC456" i="64" s="1"/>
  <c r="BD457" i="64" s="1"/>
  <c r="BE458" i="64" s="1"/>
  <c r="BF459" i="64" s="1"/>
  <c r="BG460" i="64" s="1"/>
  <c r="BH461" i="64" s="1"/>
  <c r="BI462" i="64" s="1"/>
  <c r="BJ463" i="64" s="1"/>
  <c r="CG2717" i="64"/>
  <c r="CD962" i="64"/>
  <c r="AV962" i="64"/>
  <c r="BN1188" i="64"/>
  <c r="CA2717" i="64"/>
  <c r="AC962" i="64"/>
  <c r="AJ440" i="64"/>
  <c r="AK441" i="64" s="1"/>
  <c r="AL442" i="64" s="1"/>
  <c r="AM443" i="64" s="1"/>
  <c r="AN444" i="64" s="1"/>
  <c r="AO445" i="64" s="1"/>
  <c r="AP446" i="64" s="1"/>
  <c r="AQ447" i="64" s="1"/>
  <c r="AR448" i="64" s="1"/>
  <c r="AS449" i="64" s="1"/>
  <c r="AT450" i="64" s="1"/>
  <c r="AU451" i="64" s="1"/>
  <c r="AV452" i="64" s="1"/>
  <c r="AW453" i="64" s="1"/>
  <c r="AX454" i="64" s="1"/>
  <c r="AY455" i="64" s="1"/>
  <c r="AZ456" i="64" s="1"/>
  <c r="BA457" i="64" s="1"/>
  <c r="BB458" i="64" s="1"/>
  <c r="BC459" i="64" s="1"/>
  <c r="BD460" i="64" s="1"/>
  <c r="BE461" i="64" s="1"/>
  <c r="BF462" i="64" s="1"/>
  <c r="BG463" i="64" s="1"/>
  <c r="BP1863" i="64"/>
  <c r="BP1876" i="64" s="1"/>
  <c r="AG882" i="64"/>
  <c r="AK617" i="64"/>
  <c r="AK962" i="64"/>
  <c r="BF440" i="64"/>
  <c r="BG441" i="64" s="1"/>
  <c r="BH442" i="64" s="1"/>
  <c r="BI443" i="64" s="1"/>
  <c r="BJ444" i="64" s="1"/>
  <c r="BK445" i="64" s="1"/>
  <c r="BL446" i="64" s="1"/>
  <c r="BM447" i="64" s="1"/>
  <c r="BN448" i="64" s="1"/>
  <c r="BO449" i="64" s="1"/>
  <c r="BP450" i="64" s="1"/>
  <c r="BQ451" i="64" s="1"/>
  <c r="BR452" i="64" s="1"/>
  <c r="BS453" i="64" s="1"/>
  <c r="BT454" i="64" s="1"/>
  <c r="BU455" i="64" s="1"/>
  <c r="BV456" i="64" s="1"/>
  <c r="BW457" i="64" s="1"/>
  <c r="BX458" i="64" s="1"/>
  <c r="BY459" i="64" s="1"/>
  <c r="BZ460" i="64" s="1"/>
  <c r="CA461" i="64" s="1"/>
  <c r="CB462" i="64" s="1"/>
  <c r="CC463" i="64" s="1"/>
  <c r="BQ882" i="64"/>
  <c r="CF1188" i="64"/>
  <c r="BF491" i="64"/>
  <c r="BG492" i="64" s="1"/>
  <c r="BH493" i="64" s="1"/>
  <c r="BI494" i="64" s="1"/>
  <c r="BJ495" i="64" s="1"/>
  <c r="BK496" i="64" s="1"/>
  <c r="BL497" i="64" s="1"/>
  <c r="BM498" i="64" s="1"/>
  <c r="BN499" i="64" s="1"/>
  <c r="BO500" i="64" s="1"/>
  <c r="BP501" i="64" s="1"/>
  <c r="BQ502" i="64" s="1"/>
  <c r="BR503" i="64" s="1"/>
  <c r="BS504" i="64" s="1"/>
  <c r="BT505" i="64" s="1"/>
  <c r="BU506" i="64" s="1"/>
  <c r="BV507" i="64" s="1"/>
  <c r="BW508" i="64" s="1"/>
  <c r="BX509" i="64" s="1"/>
  <c r="BY510" i="64" s="1"/>
  <c r="BZ511" i="64" s="1"/>
  <c r="CA512" i="64" s="1"/>
  <c r="CB513" i="64" s="1"/>
  <c r="CC514" i="64" s="1"/>
  <c r="AK1863" i="64"/>
  <c r="AK1876" i="64" s="1"/>
  <c r="BU2717" i="64"/>
  <c r="BK1188" i="64"/>
  <c r="U962" i="64"/>
  <c r="AF882" i="64"/>
  <c r="AF649" i="64"/>
  <c r="BY882" i="64"/>
  <c r="BZ491" i="64"/>
  <c r="CA492" i="64" s="1"/>
  <c r="CB493" i="64" s="1"/>
  <c r="CC494" i="64" s="1"/>
  <c r="CD495" i="64" s="1"/>
  <c r="CE496" i="64" s="1"/>
  <c r="CF497" i="64" s="1"/>
  <c r="CG498" i="64" s="1"/>
  <c r="CH499" i="64" s="1"/>
  <c r="CI500" i="64" s="1"/>
  <c r="CJ501" i="64" s="1"/>
  <c r="CK502" i="64" s="1"/>
  <c r="AU1863" i="64"/>
  <c r="AU1876" i="64" s="1"/>
  <c r="BH440" i="64"/>
  <c r="BI441" i="64" s="1"/>
  <c r="BJ442" i="64" s="1"/>
  <c r="BK443" i="64" s="1"/>
  <c r="BL444" i="64" s="1"/>
  <c r="BM445" i="64" s="1"/>
  <c r="BN446" i="64" s="1"/>
  <c r="BO447" i="64" s="1"/>
  <c r="BP448" i="64" s="1"/>
  <c r="BQ449" i="64" s="1"/>
  <c r="BR450" i="64" s="1"/>
  <c r="BS451" i="64" s="1"/>
  <c r="BT452" i="64" s="1"/>
  <c r="BU453" i="64" s="1"/>
  <c r="BV454" i="64" s="1"/>
  <c r="BW455" i="64" s="1"/>
  <c r="BX456" i="64" s="1"/>
  <c r="BY457" i="64" s="1"/>
  <c r="BZ458" i="64" s="1"/>
  <c r="CA459" i="64" s="1"/>
  <c r="CB460" i="64" s="1"/>
  <c r="CC461" i="64" s="1"/>
  <c r="CD462" i="64" s="1"/>
  <c r="CE463" i="64" s="1"/>
  <c r="BG882" i="64"/>
  <c r="AO882" i="64"/>
  <c r="AZ440" i="64"/>
  <c r="BA441" i="64" s="1"/>
  <c r="BB442" i="64" s="1"/>
  <c r="BC443" i="64" s="1"/>
  <c r="BD444" i="64" s="1"/>
  <c r="BE445" i="64" s="1"/>
  <c r="BF446" i="64" s="1"/>
  <c r="BG447" i="64" s="1"/>
  <c r="BH448" i="64" s="1"/>
  <c r="BI449" i="64" s="1"/>
  <c r="BJ450" i="64" s="1"/>
  <c r="BK451" i="64" s="1"/>
  <c r="BL452" i="64" s="1"/>
  <c r="BM453" i="64" s="1"/>
  <c r="BN454" i="64" s="1"/>
  <c r="BO455" i="64" s="1"/>
  <c r="BP456" i="64" s="1"/>
  <c r="BQ457" i="64" s="1"/>
  <c r="BR458" i="64" s="1"/>
  <c r="BS459" i="64" s="1"/>
  <c r="BT460" i="64" s="1"/>
  <c r="BU461" i="64" s="1"/>
  <c r="BV462" i="64" s="1"/>
  <c r="BW463" i="64" s="1"/>
  <c r="CJ649" i="64"/>
  <c r="V2717" i="64"/>
  <c r="BB617" i="64"/>
  <c r="V962" i="64"/>
  <c r="BT1863" i="64"/>
  <c r="BT1876" i="64" s="1"/>
  <c r="AF962" i="64"/>
  <c r="CH882" i="64"/>
  <c r="BE882" i="64"/>
  <c r="AW882" i="64"/>
  <c r="BL649" i="64"/>
  <c r="AJ2717" i="64"/>
  <c r="CK649" i="64"/>
  <c r="AY649" i="64"/>
  <c r="CI491" i="64"/>
  <c r="CJ492" i="64" s="1"/>
  <c r="CK493" i="64" s="1"/>
  <c r="BE617" i="64"/>
  <c r="BQ1863" i="64"/>
  <c r="BQ1876" i="64" s="1"/>
  <c r="W2717" i="64"/>
  <c r="BB2717" i="64"/>
  <c r="BS1863" i="64"/>
  <c r="BS1876" i="64" s="1"/>
  <c r="AY1863" i="64"/>
  <c r="AY1876" i="64" s="1"/>
  <c r="AW1863" i="64"/>
  <c r="AW1876" i="64" s="1"/>
  <c r="BD2717" i="64"/>
  <c r="AX2717" i="64"/>
  <c r="AZ882" i="64"/>
  <c r="AM1188" i="64"/>
  <c r="BM882" i="64"/>
  <c r="AR1863" i="64"/>
  <c r="AR1876" i="64" s="1"/>
  <c r="AH440" i="64"/>
  <c r="AI441" i="64" s="1"/>
  <c r="AJ442" i="64" s="1"/>
  <c r="AK443" i="64" s="1"/>
  <c r="AL444" i="64" s="1"/>
  <c r="AM445" i="64" s="1"/>
  <c r="AN446" i="64" s="1"/>
  <c r="AO447" i="64" s="1"/>
  <c r="AP448" i="64" s="1"/>
  <c r="AQ449" i="64" s="1"/>
  <c r="AR450" i="64" s="1"/>
  <c r="AS451" i="64" s="1"/>
  <c r="AT452" i="64" s="1"/>
  <c r="AU453" i="64" s="1"/>
  <c r="AV454" i="64" s="1"/>
  <c r="AW455" i="64" s="1"/>
  <c r="AX456" i="64" s="1"/>
  <c r="AY457" i="64" s="1"/>
  <c r="AZ458" i="64" s="1"/>
  <c r="BA459" i="64" s="1"/>
  <c r="BB460" i="64" s="1"/>
  <c r="BC461" i="64" s="1"/>
  <c r="BD462" i="64" s="1"/>
  <c r="BE463" i="64" s="1"/>
  <c r="AU962" i="64"/>
  <c r="AC882" i="64"/>
  <c r="BO962" i="64"/>
  <c r="AQ962" i="64"/>
  <c r="AT1188" i="64"/>
  <c r="AH2717" i="64"/>
  <c r="AM882" i="64"/>
  <c r="CH2717" i="64"/>
  <c r="CH962" i="64"/>
  <c r="AE1188" i="64"/>
  <c r="CE1188" i="64"/>
  <c r="CA962" i="64"/>
  <c r="BK649" i="64"/>
  <c r="AL2717" i="64"/>
  <c r="T882" i="64"/>
  <c r="Y491" i="64"/>
  <c r="Z492" i="64" s="1"/>
  <c r="AA493" i="64" s="1"/>
  <c r="AB494" i="64" s="1"/>
  <c r="AC495" i="64" s="1"/>
  <c r="AD496" i="64" s="1"/>
  <c r="AE497" i="64" s="1"/>
  <c r="AF498" i="64" s="1"/>
  <c r="AG499" i="64" s="1"/>
  <c r="AH500" i="64" s="1"/>
  <c r="AI501" i="64" s="1"/>
  <c r="AJ502" i="64" s="1"/>
  <c r="AK503" i="64" s="1"/>
  <c r="AL504" i="64" s="1"/>
  <c r="AM505" i="64" s="1"/>
  <c r="AN506" i="64" s="1"/>
  <c r="AO507" i="64" s="1"/>
  <c r="AP508" i="64" s="1"/>
  <c r="AQ509" i="64" s="1"/>
  <c r="AR510" i="64" s="1"/>
  <c r="AS511" i="64" s="1"/>
  <c r="AT512" i="64" s="1"/>
  <c r="AU513" i="64" s="1"/>
  <c r="AV514" i="64" s="1"/>
  <c r="AE649" i="64"/>
  <c r="BJ440" i="64"/>
  <c r="BK441" i="64" s="1"/>
  <c r="BL442" i="64" s="1"/>
  <c r="BM443" i="64" s="1"/>
  <c r="BN444" i="64" s="1"/>
  <c r="BO445" i="64" s="1"/>
  <c r="BP446" i="64" s="1"/>
  <c r="BQ447" i="64" s="1"/>
  <c r="BR448" i="64" s="1"/>
  <c r="BS449" i="64" s="1"/>
  <c r="BT450" i="64" s="1"/>
  <c r="BU451" i="64" s="1"/>
  <c r="BV452" i="64" s="1"/>
  <c r="BW453" i="64" s="1"/>
  <c r="BX454" i="64" s="1"/>
  <c r="BY455" i="64" s="1"/>
  <c r="BZ456" i="64" s="1"/>
  <c r="CA457" i="64" s="1"/>
  <c r="CB458" i="64" s="1"/>
  <c r="CC459" i="64" s="1"/>
  <c r="CD460" i="64" s="1"/>
  <c r="CE461" i="64" s="1"/>
  <c r="CF462" i="64" s="1"/>
  <c r="CG463" i="64" s="1"/>
  <c r="T491" i="64"/>
  <c r="U492" i="64" s="1"/>
  <c r="V493" i="64" s="1"/>
  <c r="W494" i="64" s="1"/>
  <c r="X495" i="64" s="1"/>
  <c r="Y496" i="64" s="1"/>
  <c r="Z497" i="64" s="1"/>
  <c r="AA498" i="64" s="1"/>
  <c r="AB499" i="64" s="1"/>
  <c r="AC500" i="64" s="1"/>
  <c r="AD501" i="64" s="1"/>
  <c r="AE502" i="64" s="1"/>
  <c r="AF503" i="64" s="1"/>
  <c r="AG504" i="64" s="1"/>
  <c r="AH505" i="64" s="1"/>
  <c r="AI506" i="64" s="1"/>
  <c r="AJ507" i="64" s="1"/>
  <c r="AK508" i="64" s="1"/>
  <c r="AL509" i="64" s="1"/>
  <c r="AM510" i="64" s="1"/>
  <c r="AN511" i="64" s="1"/>
  <c r="AO512" i="64" s="1"/>
  <c r="AP513" i="64" s="1"/>
  <c r="AQ514" i="64" s="1"/>
  <c r="CD649" i="64"/>
  <c r="CD1188" i="64"/>
  <c r="BB649" i="64"/>
  <c r="AQ882" i="64"/>
  <c r="T2717" i="64"/>
  <c r="BC882" i="64"/>
  <c r="T440" i="64"/>
  <c r="U441" i="64" s="1"/>
  <c r="V442" i="64" s="1"/>
  <c r="W443" i="64" s="1"/>
  <c r="X444" i="64" s="1"/>
  <c r="Y445" i="64" s="1"/>
  <c r="Z446" i="64" s="1"/>
  <c r="AA447" i="64" s="1"/>
  <c r="AB448" i="64" s="1"/>
  <c r="AC449" i="64" s="1"/>
  <c r="AD450" i="64" s="1"/>
  <c r="AE451" i="64" s="1"/>
  <c r="AF452" i="64" s="1"/>
  <c r="AG453" i="64" s="1"/>
  <c r="AH454" i="64" s="1"/>
  <c r="AI455" i="64" s="1"/>
  <c r="AJ456" i="64" s="1"/>
  <c r="AK457" i="64" s="1"/>
  <c r="AL458" i="64" s="1"/>
  <c r="AM459" i="64" s="1"/>
  <c r="AN460" i="64" s="1"/>
  <c r="AO461" i="64" s="1"/>
  <c r="AP462" i="64" s="1"/>
  <c r="AQ463" i="64" s="1"/>
  <c r="Y2717" i="64"/>
  <c r="CB882" i="64"/>
  <c r="T617" i="64"/>
  <c r="AE962" i="64"/>
  <c r="AB1188" i="64"/>
  <c r="BF882" i="64"/>
  <c r="BJ617" i="64"/>
  <c r="CE882" i="64"/>
  <c r="AN649" i="64"/>
  <c r="AB649" i="64"/>
  <c r="AN440" i="64"/>
  <c r="AO441" i="64" s="1"/>
  <c r="AP442" i="64" s="1"/>
  <c r="AQ443" i="64" s="1"/>
  <c r="AR444" i="64" s="1"/>
  <c r="AS445" i="64" s="1"/>
  <c r="AT446" i="64" s="1"/>
  <c r="AU447" i="64" s="1"/>
  <c r="AV448" i="64" s="1"/>
  <c r="AW449" i="64" s="1"/>
  <c r="AX450" i="64" s="1"/>
  <c r="AY451" i="64" s="1"/>
  <c r="AZ452" i="64" s="1"/>
  <c r="BA453" i="64" s="1"/>
  <c r="BB454" i="64" s="1"/>
  <c r="BC455" i="64" s="1"/>
  <c r="BD456" i="64" s="1"/>
  <c r="BE457" i="64" s="1"/>
  <c r="BF458" i="64" s="1"/>
  <c r="BG459" i="64" s="1"/>
  <c r="BH460" i="64" s="1"/>
  <c r="BI461" i="64" s="1"/>
  <c r="BJ462" i="64" s="1"/>
  <c r="BK463" i="64" s="1"/>
  <c r="W491" i="64"/>
  <c r="X492" i="64" s="1"/>
  <c r="Y493" i="64" s="1"/>
  <c r="Z494" i="64" s="1"/>
  <c r="AA495" i="64" s="1"/>
  <c r="AB496" i="64" s="1"/>
  <c r="AC497" i="64" s="1"/>
  <c r="AD498" i="64" s="1"/>
  <c r="AE499" i="64" s="1"/>
  <c r="AF500" i="64" s="1"/>
  <c r="AG501" i="64" s="1"/>
  <c r="AH502" i="64" s="1"/>
  <c r="AI503" i="64" s="1"/>
  <c r="AJ504" i="64" s="1"/>
  <c r="AK505" i="64" s="1"/>
  <c r="AL506" i="64" s="1"/>
  <c r="AM507" i="64" s="1"/>
  <c r="AN508" i="64" s="1"/>
  <c r="AO509" i="64" s="1"/>
  <c r="AP510" i="64" s="1"/>
  <c r="AQ511" i="64" s="1"/>
  <c r="AR512" i="64" s="1"/>
  <c r="AS513" i="64" s="1"/>
  <c r="AT514" i="64" s="1"/>
  <c r="AF1863" i="64"/>
  <c r="AF1876" i="64" s="1"/>
  <c r="BD1863" i="64"/>
  <c r="BD1876" i="64" s="1"/>
  <c r="BA440" i="64"/>
  <c r="BB441" i="64" s="1"/>
  <c r="BC442" i="64" s="1"/>
  <c r="BD443" i="64" s="1"/>
  <c r="BE444" i="64" s="1"/>
  <c r="BF445" i="64" s="1"/>
  <c r="BG446" i="64" s="1"/>
  <c r="BH447" i="64" s="1"/>
  <c r="BI448" i="64" s="1"/>
  <c r="BJ449" i="64" s="1"/>
  <c r="BK450" i="64" s="1"/>
  <c r="BL451" i="64" s="1"/>
  <c r="BM452" i="64" s="1"/>
  <c r="BN453" i="64" s="1"/>
  <c r="BO454" i="64" s="1"/>
  <c r="BP455" i="64" s="1"/>
  <c r="BQ456" i="64" s="1"/>
  <c r="BR457" i="64" s="1"/>
  <c r="BS458" i="64" s="1"/>
  <c r="BT459" i="64" s="1"/>
  <c r="BU460" i="64" s="1"/>
  <c r="BV461" i="64" s="1"/>
  <c r="BW462" i="64" s="1"/>
  <c r="BX463" i="64" s="1"/>
  <c r="AZ649" i="64"/>
  <c r="BC1188" i="64"/>
  <c r="BU649" i="64"/>
  <c r="BJ962" i="64"/>
  <c r="U440" i="64"/>
  <c r="V441" i="64" s="1"/>
  <c r="W442" i="64" s="1"/>
  <c r="X443" i="64" s="1"/>
  <c r="Y444" i="64" s="1"/>
  <c r="Z445" i="64" s="1"/>
  <c r="AA446" i="64" s="1"/>
  <c r="AB447" i="64" s="1"/>
  <c r="AC448" i="64" s="1"/>
  <c r="AD449" i="64" s="1"/>
  <c r="AE450" i="64" s="1"/>
  <c r="AF451" i="64" s="1"/>
  <c r="AG452" i="64" s="1"/>
  <c r="AH453" i="64" s="1"/>
  <c r="AI454" i="64" s="1"/>
  <c r="AJ455" i="64" s="1"/>
  <c r="AK456" i="64" s="1"/>
  <c r="AL457" i="64" s="1"/>
  <c r="AM458" i="64" s="1"/>
  <c r="AN459" i="64" s="1"/>
  <c r="AO460" i="64" s="1"/>
  <c r="AP461" i="64" s="1"/>
  <c r="AQ462" i="64" s="1"/>
  <c r="AR463" i="64" s="1"/>
  <c r="Z882" i="64"/>
  <c r="AE491" i="64"/>
  <c r="AF492" i="64" s="1"/>
  <c r="AG493" i="64" s="1"/>
  <c r="AH494" i="64" s="1"/>
  <c r="AI495" i="64" s="1"/>
  <c r="AJ496" i="64" s="1"/>
  <c r="AK497" i="64" s="1"/>
  <c r="AL498" i="64" s="1"/>
  <c r="AM499" i="64" s="1"/>
  <c r="AN500" i="64" s="1"/>
  <c r="AO501" i="64" s="1"/>
  <c r="AP502" i="64" s="1"/>
  <c r="AQ503" i="64" s="1"/>
  <c r="AR504" i="64" s="1"/>
  <c r="AS505" i="64" s="1"/>
  <c r="AT506" i="64" s="1"/>
  <c r="AU507" i="64" s="1"/>
  <c r="AV508" i="64" s="1"/>
  <c r="AW509" i="64" s="1"/>
  <c r="AX510" i="64" s="1"/>
  <c r="AY511" i="64" s="1"/>
  <c r="AZ512" i="64" s="1"/>
  <c r="BA513" i="64" s="1"/>
  <c r="BB514" i="64" s="1"/>
  <c r="AU1188" i="64"/>
  <c r="AG440" i="64"/>
  <c r="AH441" i="64" s="1"/>
  <c r="AI442" i="64" s="1"/>
  <c r="AJ443" i="64" s="1"/>
  <c r="AK444" i="64" s="1"/>
  <c r="AL445" i="64" s="1"/>
  <c r="AM446" i="64" s="1"/>
  <c r="AN447" i="64" s="1"/>
  <c r="AO448" i="64" s="1"/>
  <c r="AP449" i="64" s="1"/>
  <c r="AQ450" i="64" s="1"/>
  <c r="AR451" i="64" s="1"/>
  <c r="AS452" i="64" s="1"/>
  <c r="AT453" i="64" s="1"/>
  <c r="AU454" i="64" s="1"/>
  <c r="AV455" i="64" s="1"/>
  <c r="AW456" i="64" s="1"/>
  <c r="AX457" i="64" s="1"/>
  <c r="AY458" i="64" s="1"/>
  <c r="AZ459" i="64" s="1"/>
  <c r="BA460" i="64" s="1"/>
  <c r="BB461" i="64" s="1"/>
  <c r="BC462" i="64" s="1"/>
  <c r="BD463" i="64" s="1"/>
  <c r="AG617" i="64"/>
  <c r="CJ882" i="64"/>
  <c r="BU440" i="64"/>
  <c r="BV441" i="64" s="1"/>
  <c r="BW442" i="64" s="1"/>
  <c r="BX443" i="64" s="1"/>
  <c r="BY444" i="64" s="1"/>
  <c r="BZ445" i="64" s="1"/>
  <c r="CA446" i="64" s="1"/>
  <c r="CB447" i="64" s="1"/>
  <c r="CC448" i="64" s="1"/>
  <c r="CD449" i="64" s="1"/>
  <c r="CE450" i="64" s="1"/>
  <c r="CF451" i="64" s="1"/>
  <c r="CG452" i="64" s="1"/>
  <c r="CH453" i="64" s="1"/>
  <c r="CI454" i="64" s="1"/>
  <c r="CJ455" i="64" s="1"/>
  <c r="CK456" i="64" s="1"/>
  <c r="BB962" i="64"/>
  <c r="BA882" i="64"/>
  <c r="AD882" i="64"/>
  <c r="CI617" i="64"/>
  <c r="BM1188" i="64"/>
  <c r="AH882" i="64"/>
  <c r="AG962" i="64"/>
  <c r="BM962" i="64"/>
  <c r="BU491" i="64"/>
  <c r="BV492" i="64" s="1"/>
  <c r="BW493" i="64" s="1"/>
  <c r="BX494" i="64" s="1"/>
  <c r="BY495" i="64" s="1"/>
  <c r="BZ496" i="64" s="1"/>
  <c r="CA497" i="64" s="1"/>
  <c r="CB498" i="64" s="1"/>
  <c r="CC499" i="64" s="1"/>
  <c r="CD500" i="64" s="1"/>
  <c r="CE501" i="64" s="1"/>
  <c r="CF502" i="64" s="1"/>
  <c r="CG503" i="64" s="1"/>
  <c r="CH504" i="64" s="1"/>
  <c r="CI505" i="64" s="1"/>
  <c r="CJ506" i="64" s="1"/>
  <c r="CK507" i="64" s="1"/>
  <c r="BB882" i="64"/>
  <c r="BU1188" i="64"/>
  <c r="BI1188" i="64"/>
  <c r="CA617" i="64"/>
  <c r="CG1863" i="64"/>
  <c r="CG1876" i="64" s="1"/>
  <c r="BY1863" i="64"/>
  <c r="BY1876" i="64" s="1"/>
  <c r="CC962" i="64"/>
  <c r="BC649" i="64"/>
  <c r="CI1863" i="64"/>
  <c r="CI1876" i="64" s="1"/>
  <c r="BD440" i="64"/>
  <c r="BE441" i="64" s="1"/>
  <c r="BF442" i="64" s="1"/>
  <c r="BG443" i="64" s="1"/>
  <c r="BH444" i="64" s="1"/>
  <c r="BI445" i="64" s="1"/>
  <c r="BJ446" i="64" s="1"/>
  <c r="BK447" i="64" s="1"/>
  <c r="BL448" i="64" s="1"/>
  <c r="BM449" i="64" s="1"/>
  <c r="BN450" i="64" s="1"/>
  <c r="BO451" i="64" s="1"/>
  <c r="BP452" i="64" s="1"/>
  <c r="BQ453" i="64" s="1"/>
  <c r="BR454" i="64" s="1"/>
  <c r="BS455" i="64" s="1"/>
  <c r="BT456" i="64" s="1"/>
  <c r="BU457" i="64" s="1"/>
  <c r="BV458" i="64" s="1"/>
  <c r="BW459" i="64" s="1"/>
  <c r="BX460" i="64" s="1"/>
  <c r="BY461" i="64" s="1"/>
  <c r="BZ462" i="64" s="1"/>
  <c r="CA463" i="64" s="1"/>
  <c r="AN962" i="64"/>
  <c r="BQ962" i="64"/>
  <c r="BR617" i="64"/>
  <c r="CE491" i="64"/>
  <c r="CF492" i="64" s="1"/>
  <c r="CG493" i="64" s="1"/>
  <c r="CH494" i="64" s="1"/>
  <c r="CI495" i="64" s="1"/>
  <c r="CJ496" i="64" s="1"/>
  <c r="CK497" i="64" s="1"/>
  <c r="CB2717" i="64"/>
  <c r="CB491" i="64"/>
  <c r="CC492" i="64" s="1"/>
  <c r="CD493" i="64" s="1"/>
  <c r="CE494" i="64" s="1"/>
  <c r="CF495" i="64" s="1"/>
  <c r="CG496" i="64" s="1"/>
  <c r="CH497" i="64" s="1"/>
  <c r="CI498" i="64" s="1"/>
  <c r="CJ499" i="64" s="1"/>
  <c r="CK500" i="64" s="1"/>
  <c r="BZ2717" i="64"/>
  <c r="CF962" i="64"/>
  <c r="BU882" i="64"/>
  <c r="BF1188" i="64"/>
  <c r="AJ1188" i="64"/>
  <c r="BE649" i="64"/>
  <c r="AE440" i="64"/>
  <c r="AF441" i="64" s="1"/>
  <c r="AG442" i="64" s="1"/>
  <c r="AH443" i="64" s="1"/>
  <c r="AI444" i="64" s="1"/>
  <c r="AJ445" i="64" s="1"/>
  <c r="AK446" i="64" s="1"/>
  <c r="AL447" i="64" s="1"/>
  <c r="AM448" i="64" s="1"/>
  <c r="AN449" i="64" s="1"/>
  <c r="AO450" i="64" s="1"/>
  <c r="AP451" i="64" s="1"/>
  <c r="AQ452" i="64" s="1"/>
  <c r="AR453" i="64" s="1"/>
  <c r="AS454" i="64" s="1"/>
  <c r="AT455" i="64" s="1"/>
  <c r="AU456" i="64" s="1"/>
  <c r="AV457" i="64" s="1"/>
  <c r="AW458" i="64" s="1"/>
  <c r="AX459" i="64" s="1"/>
  <c r="AY460" i="64" s="1"/>
  <c r="AZ461" i="64" s="1"/>
  <c r="BA462" i="64" s="1"/>
  <c r="BB463" i="64" s="1"/>
  <c r="BG2717" i="64"/>
  <c r="W962" i="64"/>
  <c r="BV962" i="64"/>
  <c r="BQ649" i="64"/>
  <c r="BM491" i="64"/>
  <c r="BN492" i="64" s="1"/>
  <c r="BO493" i="64" s="1"/>
  <c r="BP494" i="64" s="1"/>
  <c r="BQ495" i="64" s="1"/>
  <c r="BR496" i="64" s="1"/>
  <c r="BS497" i="64" s="1"/>
  <c r="BT498" i="64" s="1"/>
  <c r="BU499" i="64" s="1"/>
  <c r="BV500" i="64" s="1"/>
  <c r="BW501" i="64" s="1"/>
  <c r="BX502" i="64" s="1"/>
  <c r="BY503" i="64" s="1"/>
  <c r="BZ504" i="64" s="1"/>
  <c r="CA505" i="64" s="1"/>
  <c r="CB506" i="64" s="1"/>
  <c r="CC507" i="64" s="1"/>
  <c r="CD508" i="64" s="1"/>
  <c r="CE509" i="64" s="1"/>
  <c r="CF510" i="64" s="1"/>
  <c r="CG511" i="64" s="1"/>
  <c r="CH512" i="64" s="1"/>
  <c r="CI513" i="64" s="1"/>
  <c r="CJ514" i="64" s="1"/>
  <c r="BA491" i="64"/>
  <c r="BB492" i="64" s="1"/>
  <c r="BC493" i="64" s="1"/>
  <c r="BD494" i="64" s="1"/>
  <c r="BE495" i="64" s="1"/>
  <c r="BF496" i="64" s="1"/>
  <c r="BG497" i="64" s="1"/>
  <c r="BH498" i="64" s="1"/>
  <c r="BI499" i="64" s="1"/>
  <c r="BJ500" i="64" s="1"/>
  <c r="BK501" i="64" s="1"/>
  <c r="BL502" i="64" s="1"/>
  <c r="BM503" i="64" s="1"/>
  <c r="BN504" i="64" s="1"/>
  <c r="BO505" i="64" s="1"/>
  <c r="BP506" i="64" s="1"/>
  <c r="BQ507" i="64" s="1"/>
  <c r="BR508" i="64" s="1"/>
  <c r="BS509" i="64" s="1"/>
  <c r="BT510" i="64" s="1"/>
  <c r="BU511" i="64" s="1"/>
  <c r="BV512" i="64" s="1"/>
  <c r="BW513" i="64" s="1"/>
  <c r="BX514" i="64" s="1"/>
  <c r="W882" i="64"/>
  <c r="BS491" i="64"/>
  <c r="BT492" i="64" s="1"/>
  <c r="BU493" i="64" s="1"/>
  <c r="BV494" i="64" s="1"/>
  <c r="BW495" i="64" s="1"/>
  <c r="BX496" i="64" s="1"/>
  <c r="BY497" i="64" s="1"/>
  <c r="BZ498" i="64" s="1"/>
  <c r="CA499" i="64" s="1"/>
  <c r="CB500" i="64" s="1"/>
  <c r="CC501" i="64" s="1"/>
  <c r="CD502" i="64" s="1"/>
  <c r="CE503" i="64" s="1"/>
  <c r="CF504" i="64" s="1"/>
  <c r="CG505" i="64" s="1"/>
  <c r="CH506" i="64" s="1"/>
  <c r="CI507" i="64" s="1"/>
  <c r="CJ508" i="64" s="1"/>
  <c r="CK509" i="64" s="1"/>
  <c r="BV491" i="64"/>
  <c r="BW492" i="64" s="1"/>
  <c r="BX493" i="64" s="1"/>
  <c r="BY494" i="64" s="1"/>
  <c r="BZ495" i="64" s="1"/>
  <c r="CA496" i="64" s="1"/>
  <c r="CB497" i="64" s="1"/>
  <c r="CC498" i="64" s="1"/>
  <c r="CD499" i="64" s="1"/>
  <c r="CE500" i="64" s="1"/>
  <c r="CF501" i="64" s="1"/>
  <c r="CG502" i="64" s="1"/>
  <c r="CH503" i="64" s="1"/>
  <c r="CI504" i="64" s="1"/>
  <c r="CJ505" i="64" s="1"/>
  <c r="CK506" i="64" s="1"/>
  <c r="BZ617" i="64"/>
  <c r="BI491" i="64"/>
  <c r="BJ492" i="64" s="1"/>
  <c r="BK493" i="64" s="1"/>
  <c r="BL494" i="64" s="1"/>
  <c r="BM495" i="64" s="1"/>
  <c r="BN496" i="64" s="1"/>
  <c r="BO497" i="64" s="1"/>
  <c r="BP498" i="64" s="1"/>
  <c r="BQ499" i="64" s="1"/>
  <c r="BR500" i="64" s="1"/>
  <c r="BS501" i="64" s="1"/>
  <c r="BT502" i="64" s="1"/>
  <c r="BU503" i="64" s="1"/>
  <c r="BV504" i="64" s="1"/>
  <c r="BW505" i="64" s="1"/>
  <c r="BX506" i="64" s="1"/>
  <c r="BY507" i="64" s="1"/>
  <c r="BZ508" i="64" s="1"/>
  <c r="CA509" i="64" s="1"/>
  <c r="CB510" i="64" s="1"/>
  <c r="CC511" i="64" s="1"/>
  <c r="CD512" i="64" s="1"/>
  <c r="CE513" i="64" s="1"/>
  <c r="CF514" i="64" s="1"/>
  <c r="CA1188" i="64"/>
  <c r="BO2717" i="64"/>
  <c r="AN1188" i="64"/>
  <c r="BE962" i="64"/>
  <c r="W649" i="64"/>
  <c r="AZ962" i="64"/>
  <c r="AV440" i="64"/>
  <c r="AW441" i="64" s="1"/>
  <c r="AX442" i="64" s="1"/>
  <c r="AY443" i="64" s="1"/>
  <c r="AZ444" i="64" s="1"/>
  <c r="BA445" i="64" s="1"/>
  <c r="BB446" i="64" s="1"/>
  <c r="BC447" i="64" s="1"/>
  <c r="BD448" i="64" s="1"/>
  <c r="BE449" i="64" s="1"/>
  <c r="BF450" i="64" s="1"/>
  <c r="BG451" i="64" s="1"/>
  <c r="BH452" i="64" s="1"/>
  <c r="BI453" i="64" s="1"/>
  <c r="BJ454" i="64" s="1"/>
  <c r="BK455" i="64" s="1"/>
  <c r="BL456" i="64" s="1"/>
  <c r="BM457" i="64" s="1"/>
  <c r="BN458" i="64" s="1"/>
  <c r="BO459" i="64" s="1"/>
  <c r="BP460" i="64" s="1"/>
  <c r="BQ461" i="64" s="1"/>
  <c r="BR462" i="64" s="1"/>
  <c r="BS463" i="64" s="1"/>
  <c r="BS440" i="64"/>
  <c r="BT441" i="64" s="1"/>
  <c r="BU442" i="64" s="1"/>
  <c r="BV443" i="64" s="1"/>
  <c r="BW444" i="64" s="1"/>
  <c r="BX445" i="64" s="1"/>
  <c r="BY446" i="64" s="1"/>
  <c r="BZ447" i="64" s="1"/>
  <c r="CA448" i="64" s="1"/>
  <c r="CB449" i="64" s="1"/>
  <c r="CC450" i="64" s="1"/>
  <c r="CD451" i="64" s="1"/>
  <c r="CE452" i="64" s="1"/>
  <c r="CF453" i="64" s="1"/>
  <c r="CG454" i="64" s="1"/>
  <c r="CH455" i="64" s="1"/>
  <c r="CI456" i="64" s="1"/>
  <c r="CJ457" i="64" s="1"/>
  <c r="CK458" i="64" s="1"/>
  <c r="AM617" i="64"/>
  <c r="AI2717" i="64"/>
  <c r="BP649" i="64"/>
  <c r="BE1188" i="64"/>
  <c r="CG1188" i="64"/>
  <c r="AT2717" i="64"/>
  <c r="X1863" i="64"/>
  <c r="X1876" i="64" s="1"/>
  <c r="CF2717" i="64"/>
  <c r="BF649" i="64"/>
  <c r="X2717" i="64"/>
  <c r="CB649" i="64"/>
  <c r="BC2717" i="64"/>
  <c r="U1188" i="64"/>
  <c r="BW962" i="64"/>
  <c r="CF1863" i="64"/>
  <c r="CF1876" i="64" s="1"/>
  <c r="BY617" i="64"/>
  <c r="AD1863" i="64"/>
  <c r="AD1876" i="64" s="1"/>
  <c r="AJ882" i="64"/>
  <c r="AI649" i="64"/>
  <c r="CH440" i="64"/>
  <c r="CI441" i="64" s="1"/>
  <c r="CJ442" i="64" s="1"/>
  <c r="CK443" i="64" s="1"/>
  <c r="CG440" i="64"/>
  <c r="CH441" i="64" s="1"/>
  <c r="CI442" i="64" s="1"/>
  <c r="CJ443" i="64" s="1"/>
  <c r="CK444" i="64" s="1"/>
  <c r="AS491" i="64"/>
  <c r="AT492" i="64" s="1"/>
  <c r="AU493" i="64" s="1"/>
  <c r="AV494" i="64" s="1"/>
  <c r="AW495" i="64" s="1"/>
  <c r="AX496" i="64" s="1"/>
  <c r="AY497" i="64" s="1"/>
  <c r="AZ498" i="64" s="1"/>
  <c r="BA499" i="64" s="1"/>
  <c r="BB500" i="64" s="1"/>
  <c r="BC501" i="64" s="1"/>
  <c r="BD502" i="64" s="1"/>
  <c r="BE503" i="64" s="1"/>
  <c r="BF504" i="64" s="1"/>
  <c r="BG505" i="64" s="1"/>
  <c r="BH506" i="64" s="1"/>
  <c r="BI507" i="64" s="1"/>
  <c r="BJ508" i="64" s="1"/>
  <c r="BK509" i="64" s="1"/>
  <c r="BL510" i="64" s="1"/>
  <c r="BM511" i="64" s="1"/>
  <c r="BN512" i="64" s="1"/>
  <c r="BO513" i="64" s="1"/>
  <c r="BP514" i="64" s="1"/>
  <c r="BY962" i="64"/>
  <c r="AQ440" i="64"/>
  <c r="AR441" i="64" s="1"/>
  <c r="AS442" i="64" s="1"/>
  <c r="AT443" i="64" s="1"/>
  <c r="AU444" i="64" s="1"/>
  <c r="AV445" i="64" s="1"/>
  <c r="AW446" i="64" s="1"/>
  <c r="AX447" i="64" s="1"/>
  <c r="AY448" i="64" s="1"/>
  <c r="AZ449" i="64" s="1"/>
  <c r="BA450" i="64" s="1"/>
  <c r="BB451" i="64" s="1"/>
  <c r="BC452" i="64" s="1"/>
  <c r="BD453" i="64" s="1"/>
  <c r="BE454" i="64" s="1"/>
  <c r="BF455" i="64" s="1"/>
  <c r="BG456" i="64" s="1"/>
  <c r="BH457" i="64" s="1"/>
  <c r="BI458" i="64" s="1"/>
  <c r="BJ459" i="64" s="1"/>
  <c r="BK460" i="64" s="1"/>
  <c r="BL461" i="64" s="1"/>
  <c r="BM462" i="64" s="1"/>
  <c r="BN463" i="64" s="1"/>
  <c r="AQ1863" i="64"/>
  <c r="AQ1876" i="64" s="1"/>
  <c r="CD491" i="64"/>
  <c r="CE492" i="64" s="1"/>
  <c r="CF493" i="64" s="1"/>
  <c r="CG494" i="64" s="1"/>
  <c r="CH495" i="64" s="1"/>
  <c r="CI496" i="64" s="1"/>
  <c r="CJ497" i="64" s="1"/>
  <c r="CK498" i="64" s="1"/>
  <c r="BU962" i="64"/>
  <c r="AR491" i="64"/>
  <c r="AS492" i="64" s="1"/>
  <c r="AT493" i="64" s="1"/>
  <c r="AU494" i="64" s="1"/>
  <c r="AV495" i="64" s="1"/>
  <c r="AW496" i="64" s="1"/>
  <c r="AX497" i="64" s="1"/>
  <c r="AY498" i="64" s="1"/>
  <c r="AZ499" i="64" s="1"/>
  <c r="BA500" i="64" s="1"/>
  <c r="BB501" i="64" s="1"/>
  <c r="BC502" i="64" s="1"/>
  <c r="BD503" i="64" s="1"/>
  <c r="BE504" i="64" s="1"/>
  <c r="BF505" i="64" s="1"/>
  <c r="BG506" i="64" s="1"/>
  <c r="BH507" i="64" s="1"/>
  <c r="BI508" i="64" s="1"/>
  <c r="BJ509" i="64" s="1"/>
  <c r="BK510" i="64" s="1"/>
  <c r="BL511" i="64" s="1"/>
  <c r="BM512" i="64" s="1"/>
  <c r="BN513" i="64" s="1"/>
  <c r="BO514" i="64" s="1"/>
  <c r="AY617" i="64"/>
  <c r="U1863" i="64"/>
  <c r="U1876" i="64" s="1"/>
  <c r="BR440" i="64"/>
  <c r="BS441" i="64" s="1"/>
  <c r="BT442" i="64" s="1"/>
  <c r="BU443" i="64" s="1"/>
  <c r="BV444" i="64" s="1"/>
  <c r="BW445" i="64" s="1"/>
  <c r="BX446" i="64" s="1"/>
  <c r="BY447" i="64" s="1"/>
  <c r="BZ448" i="64" s="1"/>
  <c r="CA449" i="64" s="1"/>
  <c r="CB450" i="64" s="1"/>
  <c r="CC451" i="64" s="1"/>
  <c r="CD452" i="64" s="1"/>
  <c r="CE453" i="64" s="1"/>
  <c r="CF454" i="64" s="1"/>
  <c r="CG455" i="64" s="1"/>
  <c r="CH456" i="64" s="1"/>
  <c r="CI457" i="64" s="1"/>
  <c r="CJ458" i="64" s="1"/>
  <c r="CK459" i="64" s="1"/>
  <c r="BA962" i="64"/>
  <c r="AY882" i="64"/>
  <c r="AF617" i="64"/>
  <c r="BK882" i="64"/>
  <c r="BA617" i="64"/>
  <c r="CC2717" i="64"/>
  <c r="AK882" i="64"/>
  <c r="AD1188" i="64"/>
  <c r="W1188" i="64"/>
  <c r="BI649" i="64"/>
  <c r="BF962" i="64"/>
  <c r="AL962" i="64"/>
  <c r="BD649" i="64"/>
  <c r="BL1188" i="64"/>
  <c r="AF491" i="64"/>
  <c r="AG492" i="64" s="1"/>
  <c r="AH493" i="64" s="1"/>
  <c r="AI494" i="64" s="1"/>
  <c r="AJ495" i="64" s="1"/>
  <c r="AK496" i="64" s="1"/>
  <c r="AL497" i="64" s="1"/>
  <c r="AM498" i="64" s="1"/>
  <c r="AN499" i="64" s="1"/>
  <c r="AO500" i="64" s="1"/>
  <c r="AP501" i="64" s="1"/>
  <c r="AQ502" i="64" s="1"/>
  <c r="AR503" i="64" s="1"/>
  <c r="AS504" i="64" s="1"/>
  <c r="AT505" i="64" s="1"/>
  <c r="AU506" i="64" s="1"/>
  <c r="AV507" i="64" s="1"/>
  <c r="AW508" i="64" s="1"/>
  <c r="AX509" i="64" s="1"/>
  <c r="AY510" i="64" s="1"/>
  <c r="AZ511" i="64" s="1"/>
  <c r="BA512" i="64" s="1"/>
  <c r="BB513" i="64" s="1"/>
  <c r="BC514" i="64" s="1"/>
  <c r="Z617" i="64"/>
  <c r="BZ649" i="64"/>
  <c r="AC649" i="64"/>
  <c r="CF440" i="64"/>
  <c r="CG441" i="64" s="1"/>
  <c r="CH442" i="64" s="1"/>
  <c r="CI443" i="64" s="1"/>
  <c r="CJ444" i="64" s="1"/>
  <c r="CK445" i="64" s="1"/>
  <c r="CC649" i="64"/>
  <c r="BF1863" i="64"/>
  <c r="BF1876" i="64" s="1"/>
  <c r="BX617" i="64"/>
  <c r="CK2717" i="64"/>
  <c r="AQ2717" i="64"/>
  <c r="AD617" i="64"/>
  <c r="AM1863" i="64"/>
  <c r="AM1876" i="64" s="1"/>
  <c r="V440" i="64"/>
  <c r="BN649" i="64"/>
  <c r="BN1863" i="64"/>
  <c r="BN1876" i="64" s="1"/>
  <c r="AT649" i="64"/>
  <c r="AX962" i="64"/>
  <c r="BT962" i="64"/>
  <c r="AM649" i="64"/>
  <c r="BP491" i="64"/>
  <c r="BQ492" i="64" s="1"/>
  <c r="BR493" i="64" s="1"/>
  <c r="BS494" i="64" s="1"/>
  <c r="BT495" i="64" s="1"/>
  <c r="BU496" i="64" s="1"/>
  <c r="BV497" i="64" s="1"/>
  <c r="BW498" i="64" s="1"/>
  <c r="BX499" i="64" s="1"/>
  <c r="BY500" i="64" s="1"/>
  <c r="BZ501" i="64" s="1"/>
  <c r="CA502" i="64" s="1"/>
  <c r="CB503" i="64" s="1"/>
  <c r="CC504" i="64" s="1"/>
  <c r="CD505" i="64" s="1"/>
  <c r="CE506" i="64" s="1"/>
  <c r="CF507" i="64" s="1"/>
  <c r="CG508" i="64" s="1"/>
  <c r="CH509" i="64" s="1"/>
  <c r="CI510" i="64" s="1"/>
  <c r="CJ511" i="64" s="1"/>
  <c r="CK512" i="64" s="1"/>
  <c r="U491" i="64"/>
  <c r="V492" i="64" s="1"/>
  <c r="W493" i="64" s="1"/>
  <c r="X494" i="64" s="1"/>
  <c r="Y495" i="64" s="1"/>
  <c r="Z496" i="64" s="1"/>
  <c r="AA497" i="64" s="1"/>
  <c r="AB498" i="64" s="1"/>
  <c r="AC499" i="64" s="1"/>
  <c r="AD500" i="64" s="1"/>
  <c r="AE501" i="64" s="1"/>
  <c r="AF502" i="64" s="1"/>
  <c r="AG503" i="64" s="1"/>
  <c r="AH504" i="64" s="1"/>
  <c r="AI505" i="64" s="1"/>
  <c r="AJ506" i="64" s="1"/>
  <c r="AK507" i="64" s="1"/>
  <c r="AL508" i="64" s="1"/>
  <c r="AM509" i="64" s="1"/>
  <c r="AN510" i="64" s="1"/>
  <c r="AO511" i="64" s="1"/>
  <c r="AP512" i="64" s="1"/>
  <c r="AQ513" i="64" s="1"/>
  <c r="AR514" i="64" s="1"/>
  <c r="AW2717" i="64"/>
  <c r="CG882" i="64"/>
  <c r="Z2717" i="64"/>
  <c r="AT1863" i="64"/>
  <c r="AT1876" i="64" s="1"/>
  <c r="AS2717" i="64"/>
  <c r="X617" i="64"/>
  <c r="CE1863" i="64"/>
  <c r="CE1876" i="64" s="1"/>
  <c r="BT491" i="64"/>
  <c r="BU492" i="64" s="1"/>
  <c r="BV493" i="64" s="1"/>
  <c r="BW494" i="64" s="1"/>
  <c r="BX495" i="64" s="1"/>
  <c r="BY496" i="64" s="1"/>
  <c r="BZ497" i="64" s="1"/>
  <c r="CA498" i="64" s="1"/>
  <c r="CB499" i="64" s="1"/>
  <c r="CC500" i="64" s="1"/>
  <c r="CD501" i="64" s="1"/>
  <c r="CE502" i="64" s="1"/>
  <c r="CF503" i="64" s="1"/>
  <c r="CG504" i="64" s="1"/>
  <c r="CH505" i="64" s="1"/>
  <c r="CI506" i="64" s="1"/>
  <c r="CJ507" i="64" s="1"/>
  <c r="CK508" i="64" s="1"/>
  <c r="AW962" i="64"/>
  <c r="AT491" i="64"/>
  <c r="AU492" i="64" s="1"/>
  <c r="AV493" i="64" s="1"/>
  <c r="AW494" i="64" s="1"/>
  <c r="AX495" i="64" s="1"/>
  <c r="AY496" i="64" s="1"/>
  <c r="AZ497" i="64" s="1"/>
  <c r="BA498" i="64" s="1"/>
  <c r="BB499" i="64" s="1"/>
  <c r="BC500" i="64" s="1"/>
  <c r="BD501" i="64" s="1"/>
  <c r="BE502" i="64" s="1"/>
  <c r="BF503" i="64" s="1"/>
  <c r="BG504" i="64" s="1"/>
  <c r="BH505" i="64" s="1"/>
  <c r="BI506" i="64" s="1"/>
  <c r="BJ507" i="64" s="1"/>
  <c r="BK508" i="64" s="1"/>
  <c r="BL509" i="64" s="1"/>
  <c r="BM510" i="64" s="1"/>
  <c r="BN511" i="64" s="1"/>
  <c r="BO512" i="64" s="1"/>
  <c r="BP513" i="64" s="1"/>
  <c r="BQ514" i="64" s="1"/>
  <c r="BQ617" i="64"/>
  <c r="AE617" i="64"/>
  <c r="BL962" i="64"/>
  <c r="CB1188" i="64"/>
  <c r="W1863" i="64"/>
  <c r="W1876" i="64" s="1"/>
  <c r="T962" i="64"/>
  <c r="U882" i="64"/>
  <c r="AG1188" i="64"/>
  <c r="BB1863" i="64"/>
  <c r="BB1876" i="64" s="1"/>
  <c r="BG649" i="64"/>
  <c r="BV1188" i="64"/>
  <c r="AD491" i="64"/>
  <c r="AE492" i="64" s="1"/>
  <c r="AF493" i="64" s="1"/>
  <c r="AG494" i="64" s="1"/>
  <c r="AH495" i="64" s="1"/>
  <c r="AI496" i="64" s="1"/>
  <c r="AJ497" i="64" s="1"/>
  <c r="AK498" i="64" s="1"/>
  <c r="AL499" i="64" s="1"/>
  <c r="AM500" i="64" s="1"/>
  <c r="AN501" i="64" s="1"/>
  <c r="AO502" i="64" s="1"/>
  <c r="AP503" i="64" s="1"/>
  <c r="AQ504" i="64" s="1"/>
  <c r="AR505" i="64" s="1"/>
  <c r="AS506" i="64" s="1"/>
  <c r="AT507" i="64" s="1"/>
  <c r="AU508" i="64" s="1"/>
  <c r="AV509" i="64" s="1"/>
  <c r="AW510" i="64" s="1"/>
  <c r="AX511" i="64" s="1"/>
  <c r="AY512" i="64" s="1"/>
  <c r="AZ513" i="64" s="1"/>
  <c r="BA514" i="64" s="1"/>
  <c r="AS1863" i="64"/>
  <c r="AS1876" i="64" s="1"/>
  <c r="AB1863" i="64"/>
  <c r="AB1876" i="64" s="1"/>
  <c r="CG617" i="64"/>
  <c r="BA1863" i="64"/>
  <c r="BA1876" i="64" s="1"/>
  <c r="BU1863" i="64"/>
  <c r="BU1876" i="64" s="1"/>
  <c r="AK649" i="64"/>
  <c r="CA1863" i="64"/>
  <c r="CA1876" i="64" s="1"/>
  <c r="AP440" i="64"/>
  <c r="AQ441" i="64" s="1"/>
  <c r="AR442" i="64" s="1"/>
  <c r="AS443" i="64" s="1"/>
  <c r="AT444" i="64" s="1"/>
  <c r="AU445" i="64" s="1"/>
  <c r="AV446" i="64" s="1"/>
  <c r="AW447" i="64" s="1"/>
  <c r="AX448" i="64" s="1"/>
  <c r="AY449" i="64" s="1"/>
  <c r="AZ450" i="64" s="1"/>
  <c r="BA451" i="64" s="1"/>
  <c r="BB452" i="64" s="1"/>
  <c r="BC453" i="64" s="1"/>
  <c r="BD454" i="64" s="1"/>
  <c r="BE455" i="64" s="1"/>
  <c r="BF456" i="64" s="1"/>
  <c r="BG457" i="64" s="1"/>
  <c r="BH458" i="64" s="1"/>
  <c r="BI459" i="64" s="1"/>
  <c r="BJ460" i="64" s="1"/>
  <c r="BK461" i="64" s="1"/>
  <c r="BL462" i="64" s="1"/>
  <c r="BM463" i="64" s="1"/>
  <c r="BT440" i="64"/>
  <c r="BU441" i="64" s="1"/>
  <c r="BV442" i="64" s="1"/>
  <c r="BW443" i="64" s="1"/>
  <c r="BX444" i="64" s="1"/>
  <c r="BY445" i="64" s="1"/>
  <c r="BZ446" i="64" s="1"/>
  <c r="CA447" i="64" s="1"/>
  <c r="CB448" i="64" s="1"/>
  <c r="CC449" i="64" s="1"/>
  <c r="CD450" i="64" s="1"/>
  <c r="CE451" i="64" s="1"/>
  <c r="CF452" i="64" s="1"/>
  <c r="CG453" i="64" s="1"/>
  <c r="CH454" i="64" s="1"/>
  <c r="CI455" i="64" s="1"/>
  <c r="CJ456" i="64" s="1"/>
  <c r="CK457" i="64" s="1"/>
  <c r="BT882" i="64"/>
  <c r="CF882" i="64"/>
  <c r="CI649" i="64"/>
  <c r="AW491" i="64"/>
  <c r="AX492" i="64" s="1"/>
  <c r="AY493" i="64" s="1"/>
  <c r="AZ494" i="64" s="1"/>
  <c r="BA495" i="64" s="1"/>
  <c r="BB496" i="64" s="1"/>
  <c r="BC497" i="64" s="1"/>
  <c r="BD498" i="64" s="1"/>
  <c r="BE499" i="64" s="1"/>
  <c r="BF500" i="64" s="1"/>
  <c r="BG501" i="64" s="1"/>
  <c r="BH502" i="64" s="1"/>
  <c r="BI503" i="64" s="1"/>
  <c r="BJ504" i="64" s="1"/>
  <c r="BK505" i="64" s="1"/>
  <c r="BL506" i="64" s="1"/>
  <c r="BM507" i="64" s="1"/>
  <c r="BN508" i="64" s="1"/>
  <c r="BO509" i="64" s="1"/>
  <c r="BP510" i="64" s="1"/>
  <c r="BQ511" i="64" s="1"/>
  <c r="BR512" i="64" s="1"/>
  <c r="BS513" i="64" s="1"/>
  <c r="BT514" i="64" s="1"/>
  <c r="BN882" i="64"/>
  <c r="AJ491" i="64"/>
  <c r="AK492" i="64" s="1"/>
  <c r="AL493" i="64" s="1"/>
  <c r="AM494" i="64" s="1"/>
  <c r="AN495" i="64" s="1"/>
  <c r="AO496" i="64" s="1"/>
  <c r="AP497" i="64" s="1"/>
  <c r="AQ498" i="64" s="1"/>
  <c r="AR499" i="64" s="1"/>
  <c r="AS500" i="64" s="1"/>
  <c r="AT501" i="64" s="1"/>
  <c r="AU502" i="64" s="1"/>
  <c r="AV503" i="64" s="1"/>
  <c r="AW504" i="64" s="1"/>
  <c r="AX505" i="64" s="1"/>
  <c r="AY506" i="64" s="1"/>
  <c r="AZ507" i="64" s="1"/>
  <c r="BA508" i="64" s="1"/>
  <c r="BB509" i="64" s="1"/>
  <c r="BC510" i="64" s="1"/>
  <c r="BD511" i="64" s="1"/>
  <c r="BE512" i="64" s="1"/>
  <c r="BF513" i="64" s="1"/>
  <c r="BG514" i="64" s="1"/>
  <c r="AN2717" i="64"/>
  <c r="BB1188" i="64"/>
  <c r="AO1863" i="64"/>
  <c r="AO1876" i="64" s="1"/>
  <c r="Z440" i="64"/>
  <c r="AA441" i="64" s="1"/>
  <c r="AB442" i="64" s="1"/>
  <c r="AC443" i="64" s="1"/>
  <c r="AD444" i="64" s="1"/>
  <c r="AE445" i="64" s="1"/>
  <c r="AF446" i="64" s="1"/>
  <c r="AG447" i="64" s="1"/>
  <c r="AH448" i="64" s="1"/>
  <c r="AI449" i="64" s="1"/>
  <c r="AJ450" i="64" s="1"/>
  <c r="AK451" i="64" s="1"/>
  <c r="AL452" i="64" s="1"/>
  <c r="AM453" i="64" s="1"/>
  <c r="AN454" i="64" s="1"/>
  <c r="AO455" i="64" s="1"/>
  <c r="AP456" i="64" s="1"/>
  <c r="AQ457" i="64" s="1"/>
  <c r="AR458" i="64" s="1"/>
  <c r="AS459" i="64" s="1"/>
  <c r="AT460" i="64" s="1"/>
  <c r="AU461" i="64" s="1"/>
  <c r="AV462" i="64" s="1"/>
  <c r="AW463" i="64" s="1"/>
  <c r="AC617" i="64"/>
  <c r="BP962" i="64"/>
  <c r="AP649" i="64"/>
  <c r="BX2717" i="64"/>
  <c r="Y440" i="64"/>
  <c r="Z441" i="64" s="1"/>
  <c r="AA442" i="64" s="1"/>
  <c r="AB443" i="64" s="1"/>
  <c r="AC444" i="64" s="1"/>
  <c r="AD445" i="64" s="1"/>
  <c r="AE446" i="64" s="1"/>
  <c r="AF447" i="64" s="1"/>
  <c r="AG448" i="64" s="1"/>
  <c r="AH449" i="64" s="1"/>
  <c r="AI450" i="64" s="1"/>
  <c r="AJ451" i="64" s="1"/>
  <c r="AK452" i="64" s="1"/>
  <c r="AL453" i="64" s="1"/>
  <c r="AM454" i="64" s="1"/>
  <c r="AN455" i="64" s="1"/>
  <c r="AO456" i="64" s="1"/>
  <c r="AP457" i="64" s="1"/>
  <c r="AQ458" i="64" s="1"/>
  <c r="AR459" i="64" s="1"/>
  <c r="AS460" i="64" s="1"/>
  <c r="AT461" i="64" s="1"/>
  <c r="AU462" i="64" s="1"/>
  <c r="AV463" i="64" s="1"/>
  <c r="AB962" i="64"/>
  <c r="AW440" i="64"/>
  <c r="AX441" i="64" s="1"/>
  <c r="AY442" i="64" s="1"/>
  <c r="AZ443" i="64" s="1"/>
  <c r="BA444" i="64" s="1"/>
  <c r="BB445" i="64" s="1"/>
  <c r="BC446" i="64" s="1"/>
  <c r="BD447" i="64" s="1"/>
  <c r="BE448" i="64" s="1"/>
  <c r="BF449" i="64" s="1"/>
  <c r="BG450" i="64" s="1"/>
  <c r="BH451" i="64" s="1"/>
  <c r="BI452" i="64" s="1"/>
  <c r="BJ453" i="64" s="1"/>
  <c r="BK454" i="64" s="1"/>
  <c r="BL455" i="64" s="1"/>
  <c r="BM456" i="64" s="1"/>
  <c r="BN457" i="64" s="1"/>
  <c r="BO458" i="64" s="1"/>
  <c r="BP459" i="64" s="1"/>
  <c r="BQ460" i="64" s="1"/>
  <c r="BR461" i="64" s="1"/>
  <c r="BS462" i="64" s="1"/>
  <c r="BT463" i="64" s="1"/>
  <c r="BS1188" i="64"/>
  <c r="AL440" i="64"/>
  <c r="AM441" i="64" s="1"/>
  <c r="AN442" i="64" s="1"/>
  <c r="AO443" i="64" s="1"/>
  <c r="AP444" i="64" s="1"/>
  <c r="AQ445" i="64" s="1"/>
  <c r="AR446" i="64" s="1"/>
  <c r="AS447" i="64" s="1"/>
  <c r="AT448" i="64" s="1"/>
  <c r="AU449" i="64" s="1"/>
  <c r="AV450" i="64" s="1"/>
  <c r="AW451" i="64" s="1"/>
  <c r="AX452" i="64" s="1"/>
  <c r="AY453" i="64" s="1"/>
  <c r="AZ454" i="64" s="1"/>
  <c r="BA455" i="64" s="1"/>
  <c r="BB456" i="64" s="1"/>
  <c r="BC457" i="64" s="1"/>
  <c r="BD458" i="64" s="1"/>
  <c r="BE459" i="64" s="1"/>
  <c r="BF460" i="64" s="1"/>
  <c r="BG461" i="64" s="1"/>
  <c r="BH462" i="64" s="1"/>
  <c r="BI463" i="64" s="1"/>
  <c r="Y25" i="861"/>
  <c r="AJ2" i="864"/>
  <c r="AI7" i="864"/>
  <c r="AI7" i="863"/>
  <c r="AI1" i="863"/>
  <c r="AI1" i="864"/>
  <c r="AI3" i="864"/>
  <c r="AI3" i="863"/>
  <c r="AJ3" i="861"/>
  <c r="AI4" i="861"/>
  <c r="AE43" i="861"/>
  <c r="AC60" i="861"/>
  <c r="BX20" i="861"/>
  <c r="AF1700" i="64"/>
  <c r="AR2143" i="64"/>
  <c r="AR2145" i="64" s="1"/>
  <c r="DE1" i="864"/>
  <c r="DE20" i="864"/>
  <c r="AG35" i="863"/>
  <c r="AG34" i="863"/>
  <c r="AG17" i="863" s="1"/>
  <c r="AG29" i="861" s="1"/>
  <c r="AJ7" i="861"/>
  <c r="AK2" i="861"/>
  <c r="AJ1" i="861"/>
  <c r="AG20" i="864"/>
  <c r="AG93" i="861" s="1"/>
  <c r="AG94" i="861" s="1"/>
  <c r="DF18" i="864"/>
  <c r="DF17" i="864"/>
  <c r="DF16" i="864"/>
  <c r="DG2" i="864"/>
  <c r="DG19" i="864" s="1"/>
  <c r="DF3" i="864"/>
  <c r="DF4" i="864" s="1"/>
  <c r="DF7" i="864"/>
  <c r="AH18" i="864"/>
  <c r="AH17" i="864"/>
  <c r="AH16" i="864"/>
  <c r="AI19" i="864"/>
  <c r="AG45" i="863"/>
  <c r="AG52" i="863" a="1"/>
  <c r="AG52" i="863" s="1"/>
  <c r="AG50" i="863" a="1"/>
  <c r="AG50" i="863" s="1"/>
  <c r="AG54" i="863" a="1"/>
  <c r="AG54" i="863" s="1"/>
  <c r="AH44" i="863" a="1"/>
  <c r="AH44" i="863" s="1"/>
  <c r="AH43" i="863" a="1"/>
  <c r="AH43" i="863" s="1"/>
  <c r="AH42" i="863" a="1"/>
  <c r="AH42" i="863" s="1"/>
  <c r="AH40" i="863" a="1"/>
  <c r="AH40" i="863" s="1"/>
  <c r="AH41" i="863" a="1"/>
  <c r="AH41" i="863" s="1"/>
  <c r="AH33" i="863"/>
  <c r="AH31" i="863"/>
  <c r="AH30" i="863"/>
  <c r="AI2" i="863"/>
  <c r="AI32" i="863" s="1"/>
  <c r="U7" i="860"/>
  <c r="U3" i="860"/>
  <c r="U4" i="860" s="1"/>
  <c r="V2" i="860"/>
  <c r="U1" i="860"/>
  <c r="CY1" i="860"/>
  <c r="CZ9" i="860"/>
  <c r="CZ8" i="860"/>
  <c r="CZ3" i="860"/>
  <c r="DA2" i="860"/>
  <c r="CY4" i="860"/>
  <c r="AA2167" i="64"/>
  <c r="Z2210" i="64"/>
  <c r="AA2208" i="64"/>
  <c r="AA2187" i="64"/>
  <c r="AA2189" i="64" s="1"/>
  <c r="Z2189" i="64"/>
  <c r="E778" i="64"/>
  <c r="E1992" i="64"/>
  <c r="E2039" i="64"/>
  <c r="E2044" i="64"/>
  <c r="E1476" i="64"/>
  <c r="E1500" i="64"/>
  <c r="E1522" i="64"/>
  <c r="E1617" i="64"/>
  <c r="E2421" i="64"/>
  <c r="E2387" i="64"/>
  <c r="E1653" i="64"/>
  <c r="E1688" i="64"/>
  <c r="E2285" i="64"/>
  <c r="E2353" i="64"/>
  <c r="E1840" i="64"/>
  <c r="E1884" i="64"/>
  <c r="E2918" i="64"/>
  <c r="E1939" i="64"/>
  <c r="E1221" i="64"/>
  <c r="E1171" i="64"/>
  <c r="BX29" i="1307" l="1"/>
  <c r="BX33" i="1307" s="1"/>
  <c r="BX38" i="1307" s="1"/>
  <c r="BW34" i="1307"/>
  <c r="S994" i="64"/>
  <c r="S995" i="64" s="1"/>
  <c r="T465" i="64"/>
  <c r="AI4" i="64"/>
  <c r="AJ3" i="64"/>
  <c r="AJ1" i="64"/>
  <c r="AK2" i="64"/>
  <c r="AJ7" i="64"/>
  <c r="U465" i="64"/>
  <c r="T492" i="64"/>
  <c r="AR464" i="64"/>
  <c r="AS464" i="64" s="1"/>
  <c r="W441" i="64"/>
  <c r="V465" i="64"/>
  <c r="Z16" i="861"/>
  <c r="Y26" i="861"/>
  <c r="AK2" i="864"/>
  <c r="AJ1" i="864"/>
  <c r="AJ1" i="863"/>
  <c r="AI4" i="864"/>
  <c r="AI4" i="863"/>
  <c r="AJ7" i="864"/>
  <c r="AJ7" i="863"/>
  <c r="AJ3" i="863"/>
  <c r="AJ3" i="864"/>
  <c r="AK3" i="861"/>
  <c r="AJ4" i="861"/>
  <c r="AE86" i="861"/>
  <c r="AE60" i="861"/>
  <c r="AD60" i="861"/>
  <c r="AF90" i="861"/>
  <c r="BY20" i="861"/>
  <c r="AG1700" i="64"/>
  <c r="AS2143" i="64"/>
  <c r="AS2145" i="64" s="1"/>
  <c r="AH45" i="863"/>
  <c r="DG18" i="864"/>
  <c r="DG17" i="864"/>
  <c r="DG16" i="864"/>
  <c r="DH2" i="864"/>
  <c r="DH19" i="864" s="1"/>
  <c r="DG3" i="864"/>
  <c r="DG4" i="864" s="1"/>
  <c r="DG7" i="864"/>
  <c r="DF20" i="864"/>
  <c r="AH52" i="863" a="1"/>
  <c r="AH52" i="863" s="1"/>
  <c r="AH54" i="863" a="1"/>
  <c r="AH54" i="863" s="1"/>
  <c r="AH50" i="863" a="1"/>
  <c r="AH50" i="863" s="1"/>
  <c r="AH35" i="863"/>
  <c r="AH34" i="863"/>
  <c r="AH17" i="863" s="1"/>
  <c r="AH29" i="861" s="1"/>
  <c r="AH20" i="864"/>
  <c r="AH93" i="861" s="1"/>
  <c r="AH94" i="861" s="1"/>
  <c r="DF1" i="864"/>
  <c r="AL2" i="861"/>
  <c r="AK1" i="861"/>
  <c r="AK7" i="861"/>
  <c r="AI18" i="864"/>
  <c r="AI17" i="864"/>
  <c r="AJ19" i="864"/>
  <c r="AI16" i="864"/>
  <c r="AI43" i="863" a="1"/>
  <c r="AI43" i="863" s="1"/>
  <c r="AI44" i="863" a="1"/>
  <c r="AI44" i="863" s="1"/>
  <c r="AI31" i="863"/>
  <c r="AI40" i="863" a="1"/>
  <c r="AI40" i="863" s="1"/>
  <c r="AI41" i="863" a="1"/>
  <c r="AI41" i="863" s="1"/>
  <c r="AI42" i="863" a="1"/>
  <c r="AI42" i="863" s="1"/>
  <c r="AI30" i="863"/>
  <c r="AJ2" i="863"/>
  <c r="AJ32" i="863" s="1"/>
  <c r="AI33" i="863"/>
  <c r="V7" i="860"/>
  <c r="V3" i="860"/>
  <c r="V4" i="860" s="1"/>
  <c r="W2" i="860"/>
  <c r="V1" i="860"/>
  <c r="DA3" i="860"/>
  <c r="DB2" i="860"/>
  <c r="DA9" i="860"/>
  <c r="DA8" i="860"/>
  <c r="CZ4" i="860"/>
  <c r="CZ1" i="860"/>
  <c r="AB2167" i="64"/>
  <c r="AA2210" i="64"/>
  <c r="AB2208" i="64"/>
  <c r="AB2187" i="64"/>
  <c r="E781" i="64"/>
  <c r="E780" i="64"/>
  <c r="E2917" i="64"/>
  <c r="E1687" i="64"/>
  <c r="E1616" i="64"/>
  <c r="E2284" i="64"/>
  <c r="E1883" i="64"/>
  <c r="E1839" i="64"/>
  <c r="E1652" i="64"/>
  <c r="E1521" i="64"/>
  <c r="E2043" i="64"/>
  <c r="E1938" i="64"/>
  <c r="E1499" i="64"/>
  <c r="E2420" i="64"/>
  <c r="E2352" i="64"/>
  <c r="E2386" i="64"/>
  <c r="E1475" i="64"/>
  <c r="E1995" i="64"/>
  <c r="E2020" i="64"/>
  <c r="BY29" i="1307" l="1"/>
  <c r="BY33" i="1307" s="1"/>
  <c r="BY38" i="1307" s="1"/>
  <c r="BX34" i="1307"/>
  <c r="AK3" i="64"/>
  <c r="AK7" i="64"/>
  <c r="AL2" i="64"/>
  <c r="AK1" i="64"/>
  <c r="AJ4" i="64"/>
  <c r="U493" i="64"/>
  <c r="T516" i="64"/>
  <c r="X442" i="64"/>
  <c r="W465" i="64"/>
  <c r="Z25" i="861"/>
  <c r="AL2" i="864"/>
  <c r="AK7" i="863"/>
  <c r="AK7" i="864"/>
  <c r="AJ4" i="864"/>
  <c r="AJ4" i="863"/>
  <c r="AK1" i="863"/>
  <c r="AK1" i="864"/>
  <c r="AK3" i="864"/>
  <c r="AK3" i="863"/>
  <c r="AL3" i="861"/>
  <c r="AK4" i="861"/>
  <c r="AF43" i="861"/>
  <c r="AH1700" i="64"/>
  <c r="AG90" i="861"/>
  <c r="BZ20" i="861"/>
  <c r="AT2143" i="64"/>
  <c r="AI20" i="864"/>
  <c r="AI93" i="861" s="1"/>
  <c r="AI94" i="861" s="1"/>
  <c r="AI54" i="863" a="1"/>
  <c r="AI54" i="863" s="1"/>
  <c r="AI50" i="863" a="1"/>
  <c r="AI50" i="863" s="1"/>
  <c r="AI52" i="863" a="1"/>
  <c r="AI52" i="863" s="1"/>
  <c r="AM2" i="861"/>
  <c r="AL1" i="861"/>
  <c r="AL7" i="861"/>
  <c r="DG1" i="864"/>
  <c r="AI35" i="863"/>
  <c r="AI34" i="863"/>
  <c r="AI17" i="863" s="1"/>
  <c r="AI29" i="861" s="1"/>
  <c r="DH18" i="864"/>
  <c r="DH17" i="864"/>
  <c r="DH16" i="864"/>
  <c r="DH7" i="864"/>
  <c r="DH3" i="864"/>
  <c r="DH4" i="864" s="1"/>
  <c r="DI2" i="864"/>
  <c r="DI19" i="864" s="1"/>
  <c r="AJ18" i="864"/>
  <c r="AJ16" i="864"/>
  <c r="AK19" i="864"/>
  <c r="AJ17" i="864"/>
  <c r="DG20" i="864"/>
  <c r="AI45" i="863"/>
  <c r="AJ43" i="863" a="1"/>
  <c r="AJ43" i="863" s="1"/>
  <c r="AJ40" i="863" a="1"/>
  <c r="AJ40" i="863" s="1"/>
  <c r="AJ33" i="863"/>
  <c r="AJ44" i="863" a="1"/>
  <c r="AJ44" i="863" s="1"/>
  <c r="AJ41" i="863" a="1"/>
  <c r="AJ41" i="863" s="1"/>
  <c r="AJ42" i="863" a="1"/>
  <c r="AJ42" i="863" s="1"/>
  <c r="AJ31" i="863"/>
  <c r="AJ30" i="863"/>
  <c r="AK2" i="863"/>
  <c r="AK32" i="863" s="1"/>
  <c r="W3" i="860"/>
  <c r="W4" i="860" s="1"/>
  <c r="X2" i="860"/>
  <c r="W1" i="860"/>
  <c r="W7" i="860"/>
  <c r="DA1" i="860"/>
  <c r="DB3" i="860"/>
  <c r="DC2" i="860"/>
  <c r="DB9" i="860"/>
  <c r="DB8" i="860"/>
  <c r="DA4" i="860"/>
  <c r="AC2167" i="64"/>
  <c r="AC2208" i="64"/>
  <c r="AB2210" i="64"/>
  <c r="AC2187" i="64"/>
  <c r="AB2189" i="64"/>
  <c r="E1478" i="64"/>
  <c r="E1477" i="64"/>
  <c r="E2286" i="64"/>
  <c r="E2287" i="64"/>
  <c r="E1502" i="64"/>
  <c r="E1501" i="64"/>
  <c r="E2355" i="64"/>
  <c r="E2354" i="64"/>
  <c r="E1940" i="64"/>
  <c r="E1941" i="64"/>
  <c r="E1841" i="64"/>
  <c r="E1842" i="64"/>
  <c r="E1619" i="64"/>
  <c r="E1618" i="64"/>
  <c r="E2422" i="64"/>
  <c r="E2423" i="64"/>
  <c r="E2019" i="64"/>
  <c r="E1655" i="64"/>
  <c r="E1654" i="64"/>
  <c r="E2389" i="64"/>
  <c r="E2388" i="64"/>
  <c r="E2046" i="64"/>
  <c r="E2045" i="64"/>
  <c r="E1690" i="64"/>
  <c r="E1689" i="64"/>
  <c r="E1523" i="64"/>
  <c r="E1885" i="64"/>
  <c r="E1886" i="64"/>
  <c r="E2919" i="64"/>
  <c r="E2920" i="64"/>
  <c r="E1998" i="64"/>
  <c r="E1997" i="64"/>
  <c r="E2015" i="64"/>
  <c r="E1935" i="64"/>
  <c r="E1903" i="64"/>
  <c r="E2914" i="64"/>
  <c r="E1880" i="64"/>
  <c r="E1836" i="64"/>
  <c r="E2349" i="64"/>
  <c r="E2281" i="64"/>
  <c r="E2249" i="64"/>
  <c r="E1792" i="64"/>
  <c r="E1756" i="64"/>
  <c r="E1684" i="64"/>
  <c r="E1649" i="64"/>
  <c r="E2383" i="64"/>
  <c r="E2417" i="64"/>
  <c r="BZ29" i="1307" l="1"/>
  <c r="BZ33" i="1307" s="1"/>
  <c r="BZ38" i="1307" s="1"/>
  <c r="BY34" i="1307"/>
  <c r="AL3" i="64"/>
  <c r="AL7" i="64"/>
  <c r="AL1" i="64"/>
  <c r="AK4" i="64"/>
  <c r="AM2" i="64"/>
  <c r="V494" i="64"/>
  <c r="U516" i="64"/>
  <c r="Y443" i="64"/>
  <c r="X465" i="64"/>
  <c r="AA16" i="861"/>
  <c r="Z26" i="861"/>
  <c r="AM2" i="864"/>
  <c r="AK4" i="863"/>
  <c r="AK4" i="864"/>
  <c r="AL7" i="864"/>
  <c r="AL7" i="863"/>
  <c r="AL1" i="864"/>
  <c r="AL1" i="863"/>
  <c r="AL3" i="864"/>
  <c r="AL3" i="863"/>
  <c r="AL4" i="861"/>
  <c r="AM3" i="861"/>
  <c r="AF86" i="861"/>
  <c r="AI1700" i="64"/>
  <c r="CA20" i="861"/>
  <c r="AH90" i="861"/>
  <c r="AG43" i="861"/>
  <c r="AU2143" i="64"/>
  <c r="AT2145" i="64"/>
  <c r="BZ34" i="1307" l="1"/>
  <c r="CA29" i="1307"/>
  <c r="CA33" i="1307" s="1"/>
  <c r="CA38" i="1307" s="1"/>
  <c r="P38" i="1307" s="1"/>
  <c r="O33" i="1307"/>
  <c r="AL4" i="64"/>
  <c r="AM3" i="64"/>
  <c r="Z444" i="64"/>
  <c r="Y465" i="64"/>
  <c r="W495" i="64"/>
  <c r="V516" i="64"/>
  <c r="AA25" i="861"/>
  <c r="AM3" i="863"/>
  <c r="AM3" i="864"/>
  <c r="AL4" i="863"/>
  <c r="AL4" i="864"/>
  <c r="AM4" i="861"/>
  <c r="AG86" i="861"/>
  <c r="AF60" i="861"/>
  <c r="CB20" i="861"/>
  <c r="AH43" i="861"/>
  <c r="AI90" i="861"/>
  <c r="AG60" i="861"/>
  <c r="AV2143" i="64"/>
  <c r="AU2145" i="64"/>
  <c r="DI16" i="864"/>
  <c r="DI7" i="864"/>
  <c r="DI18" i="864"/>
  <c r="DI3" i="864"/>
  <c r="DI4" i="864" s="1"/>
  <c r="DI17" i="864"/>
  <c r="DJ2" i="864"/>
  <c r="DJ19" i="864" s="1"/>
  <c r="AN2" i="861"/>
  <c r="AM1" i="861"/>
  <c r="AM7" i="861"/>
  <c r="AK44" i="863" a="1"/>
  <c r="AK44" i="863" s="1"/>
  <c r="AK42" i="863" a="1"/>
  <c r="AK42" i="863" s="1"/>
  <c r="AK41" i="863" a="1"/>
  <c r="AK41" i="863" s="1"/>
  <c r="AK40" i="863" a="1"/>
  <c r="AK40" i="863" s="1"/>
  <c r="AK43" i="863" a="1"/>
  <c r="AK43" i="863" s="1"/>
  <c r="AK33" i="863"/>
  <c r="AK30" i="863"/>
  <c r="AK31" i="863"/>
  <c r="AL2" i="863"/>
  <c r="AL32" i="863" s="1"/>
  <c r="AJ35" i="863"/>
  <c r="AJ34" i="863"/>
  <c r="AJ17" i="863" s="1"/>
  <c r="AJ29" i="861" s="1"/>
  <c r="AJ45" i="863"/>
  <c r="AJ20" i="864"/>
  <c r="AJ93" i="861" s="1"/>
  <c r="AJ94" i="861" s="1"/>
  <c r="DH1" i="864"/>
  <c r="AJ54" i="863" a="1"/>
  <c r="AJ54" i="863" s="1"/>
  <c r="AJ52" i="863" a="1"/>
  <c r="AJ52" i="863" s="1"/>
  <c r="AJ50" i="863" a="1"/>
  <c r="AJ50" i="863" s="1"/>
  <c r="DH20" i="864"/>
  <c r="AK18" i="864"/>
  <c r="AK17" i="864"/>
  <c r="AK16" i="864"/>
  <c r="AL19" i="864"/>
  <c r="X1" i="860"/>
  <c r="X7" i="860"/>
  <c r="X3" i="860"/>
  <c r="X4" i="860" s="1"/>
  <c r="Y2" i="860"/>
  <c r="DB1" i="860"/>
  <c r="DC9" i="860"/>
  <c r="DC8" i="860"/>
  <c r="DC3" i="860"/>
  <c r="DD2" i="860"/>
  <c r="DB4" i="860"/>
  <c r="AD2167" i="64"/>
  <c r="AC2210" i="64"/>
  <c r="AD2208" i="64"/>
  <c r="AD2187" i="64"/>
  <c r="AD2189" i="64" s="1"/>
  <c r="AC2189" i="64"/>
  <c r="E2022" i="64"/>
  <c r="E2021" i="64"/>
  <c r="E1606" i="64"/>
  <c r="G1606" i="64" s="1"/>
  <c r="P29" i="1307" l="1"/>
  <c r="P34" i="1307" s="1"/>
  <c r="O34" i="1307"/>
  <c r="CB29" i="1307"/>
  <c r="CB33" i="1307" s="1"/>
  <c r="CB38" i="1307" s="1"/>
  <c r="CA34" i="1307"/>
  <c r="AM1" i="64"/>
  <c r="AM4" i="64"/>
  <c r="AM7" i="64"/>
  <c r="AN2" i="64"/>
  <c r="X496" i="64"/>
  <c r="W516" i="64"/>
  <c r="AA445" i="64"/>
  <c r="Z465" i="64"/>
  <c r="AB16" i="861"/>
  <c r="AA26" i="861"/>
  <c r="AN2" i="864"/>
  <c r="AM4" i="864"/>
  <c r="AM4" i="863"/>
  <c r="AM7" i="864"/>
  <c r="AM7" i="863"/>
  <c r="AM1" i="864"/>
  <c r="AM1" i="863"/>
  <c r="AN3" i="861"/>
  <c r="AH86" i="861"/>
  <c r="AJ90" i="861"/>
  <c r="AH60" i="861"/>
  <c r="AI43" i="861"/>
  <c r="CC20" i="861"/>
  <c r="AJ1700" i="64"/>
  <c r="AW2143" i="64"/>
  <c r="AW2145" i="64" s="1"/>
  <c r="AV2145" i="64"/>
  <c r="DI1" i="864"/>
  <c r="AK45" i="863"/>
  <c r="AK52" i="863" a="1"/>
  <c r="AK52" i="863" s="1"/>
  <c r="AK50" i="863" a="1"/>
  <c r="AK50" i="863" s="1"/>
  <c r="AK54" i="863" a="1"/>
  <c r="AK54" i="863" s="1"/>
  <c r="AO2" i="861"/>
  <c r="AN1" i="861"/>
  <c r="AN7" i="861"/>
  <c r="DI20" i="864"/>
  <c r="AL18" i="864"/>
  <c r="AL17" i="864"/>
  <c r="AL16" i="864"/>
  <c r="AM19" i="864"/>
  <c r="AL44" i="863" a="1"/>
  <c r="AL44" i="863" s="1"/>
  <c r="AL43" i="863" a="1"/>
  <c r="AL43" i="863" s="1"/>
  <c r="AL42" i="863" a="1"/>
  <c r="AL42" i="863" s="1"/>
  <c r="AL30" i="863"/>
  <c r="AL40" i="863" a="1"/>
  <c r="AL40" i="863" s="1"/>
  <c r="AL41" i="863" a="1"/>
  <c r="AL41" i="863" s="1"/>
  <c r="AL31" i="863"/>
  <c r="AL33" i="863"/>
  <c r="AM2" i="863"/>
  <c r="AM32" i="863" s="1"/>
  <c r="AK20" i="864"/>
  <c r="AK93" i="861" s="1"/>
  <c r="AK94" i="861" s="1"/>
  <c r="DJ18" i="864"/>
  <c r="DJ17" i="864"/>
  <c r="DJ16" i="864"/>
  <c r="DJ7" i="864"/>
  <c r="DK2" i="864"/>
  <c r="DK19" i="864" s="1"/>
  <c r="DJ3" i="864"/>
  <c r="DJ4" i="864" s="1"/>
  <c r="AK34" i="863"/>
  <c r="AK17" i="863" s="1"/>
  <c r="AK29" i="861" s="1"/>
  <c r="AK35" i="863"/>
  <c r="Y1" i="860"/>
  <c r="Y7" i="860"/>
  <c r="Y3" i="860"/>
  <c r="Y4" i="860" s="1"/>
  <c r="Z2" i="860"/>
  <c r="DD9" i="860"/>
  <c r="DD8" i="860"/>
  <c r="DD3" i="860"/>
  <c r="DE2" i="860"/>
  <c r="DC4" i="860"/>
  <c r="DC1" i="860"/>
  <c r="AE2167" i="64"/>
  <c r="AE2208" i="64"/>
  <c r="AD2210" i="64"/>
  <c r="AE2187" i="64"/>
  <c r="E1613" i="64"/>
  <c r="E803" i="64"/>
  <c r="E1489" i="64"/>
  <c r="G1489" i="64" s="1"/>
  <c r="E1513" i="64"/>
  <c r="G1513" i="64" s="1"/>
  <c r="E1518" i="64"/>
  <c r="E1496" i="64"/>
  <c r="E1465" i="64"/>
  <c r="G1465" i="64" s="1"/>
  <c r="E1472" i="64"/>
  <c r="E1344" i="64"/>
  <c r="B1466" i="64"/>
  <c r="E825" i="64"/>
  <c r="E2033" i="64"/>
  <c r="E2009" i="64"/>
  <c r="E1216" i="64"/>
  <c r="CC29" i="1307" l="1"/>
  <c r="CC33" i="1307" s="1"/>
  <c r="CC38" i="1307" s="1"/>
  <c r="CB34" i="1307"/>
  <c r="AN7" i="64"/>
  <c r="AN3" i="64"/>
  <c r="AN1" i="64"/>
  <c r="AO2" i="64"/>
  <c r="AB446" i="64"/>
  <c r="AA465" i="64"/>
  <c r="Y497" i="64"/>
  <c r="X516" i="64"/>
  <c r="AB25" i="861"/>
  <c r="AO2" i="864"/>
  <c r="AN7" i="864"/>
  <c r="AN7" i="863"/>
  <c r="AN1" i="864"/>
  <c r="AN1" i="863"/>
  <c r="AN3" i="863"/>
  <c r="AN3" i="864"/>
  <c r="AO3" i="861"/>
  <c r="AN4" i="861"/>
  <c r="AI86" i="861"/>
  <c r="AI60" i="861"/>
  <c r="AK1700" i="64"/>
  <c r="CD20" i="861"/>
  <c r="AJ43" i="861"/>
  <c r="AX2143" i="64"/>
  <c r="AF2167" i="64"/>
  <c r="DJ1" i="864"/>
  <c r="AL45" i="863"/>
  <c r="AL35" i="863"/>
  <c r="AL34" i="863"/>
  <c r="AL17" i="863" s="1"/>
  <c r="AL29" i="861" s="1"/>
  <c r="AM43" i="863" a="1"/>
  <c r="AM43" i="863" s="1"/>
  <c r="AM44" i="863" a="1"/>
  <c r="AM44" i="863" s="1"/>
  <c r="AM42" i="863" a="1"/>
  <c r="AM42" i="863" s="1"/>
  <c r="AM30" i="863"/>
  <c r="AM40" i="863" a="1"/>
  <c r="AM40" i="863" s="1"/>
  <c r="AM31" i="863"/>
  <c r="AM41" i="863" a="1"/>
  <c r="AM41" i="863" s="1"/>
  <c r="AN2" i="863"/>
  <c r="AN32" i="863" s="1"/>
  <c r="AM33" i="863"/>
  <c r="AM18" i="864"/>
  <c r="AM17" i="864"/>
  <c r="AM16" i="864"/>
  <c r="AN19" i="864"/>
  <c r="AL20" i="864"/>
  <c r="AL93" i="861" s="1"/>
  <c r="AL94" i="861" s="1"/>
  <c r="AL54" i="863" a="1"/>
  <c r="AL54" i="863" s="1"/>
  <c r="AL52" i="863" a="1"/>
  <c r="AL52" i="863" s="1"/>
  <c r="AL50" i="863" a="1"/>
  <c r="AL50" i="863" s="1"/>
  <c r="DJ20" i="864"/>
  <c r="DK18" i="864"/>
  <c r="DK17" i="864"/>
  <c r="DK16" i="864"/>
  <c r="DK7" i="864"/>
  <c r="DK3" i="864"/>
  <c r="DK4" i="864" s="1"/>
  <c r="DL2" i="864"/>
  <c r="DL19" i="864" s="1"/>
  <c r="AP2" i="861"/>
  <c r="AO1" i="861"/>
  <c r="AO7" i="861"/>
  <c r="Z1" i="860"/>
  <c r="Z7" i="860"/>
  <c r="Z3" i="860"/>
  <c r="Z4" i="860" s="1"/>
  <c r="AA2" i="860"/>
  <c r="DE9" i="860"/>
  <c r="DE8" i="860"/>
  <c r="DE3" i="860"/>
  <c r="DF2" i="860"/>
  <c r="DD4" i="860"/>
  <c r="DD1" i="860"/>
  <c r="AE2210" i="64"/>
  <c r="AF2208" i="64"/>
  <c r="AF2187" i="64"/>
  <c r="AE2189" i="64"/>
  <c r="B800" i="64"/>
  <c r="B798" i="64"/>
  <c r="E1498" i="64"/>
  <c r="E1497" i="64"/>
  <c r="E1495" i="64"/>
  <c r="T44" i="64"/>
  <c r="U44" i="64"/>
  <c r="V44" i="64"/>
  <c r="W44" i="64"/>
  <c r="X44" i="64"/>
  <c r="Y44" i="64"/>
  <c r="Z44" i="64"/>
  <c r="AA44" i="64"/>
  <c r="AB44" i="64"/>
  <c r="AC44" i="64"/>
  <c r="AD44" i="64"/>
  <c r="AD547" i="64" s="1"/>
  <c r="AE44" i="64"/>
  <c r="AE547" i="64" s="1"/>
  <c r="AF44" i="64"/>
  <c r="AF547" i="64" s="1"/>
  <c r="AG44" i="64"/>
  <c r="AG547" i="64" s="1"/>
  <c r="AH44" i="64"/>
  <c r="AH547" i="64" s="1"/>
  <c r="AI44" i="64"/>
  <c r="AI547" i="64" s="1"/>
  <c r="AJ44" i="64"/>
  <c r="AJ547" i="64" s="1"/>
  <c r="AK44" i="64"/>
  <c r="AK547" i="64" s="1"/>
  <c r="AL44" i="64"/>
  <c r="AL547" i="64" s="1"/>
  <c r="AM44" i="64"/>
  <c r="AM547" i="64" s="1"/>
  <c r="AN44" i="64"/>
  <c r="AN547" i="64" s="1"/>
  <c r="AO44" i="64"/>
  <c r="AO547" i="64" s="1"/>
  <c r="AP44" i="64"/>
  <c r="AP547" i="64" s="1"/>
  <c r="AQ44" i="64"/>
  <c r="AQ547" i="64" s="1"/>
  <c r="AR44" i="64"/>
  <c r="AR547" i="64" s="1"/>
  <c r="AS44" i="64"/>
  <c r="AS547" i="64" s="1"/>
  <c r="AT44" i="64"/>
  <c r="AT547" i="64" s="1"/>
  <c r="AU44" i="64"/>
  <c r="AU547" i="64" s="1"/>
  <c r="AV44" i="64"/>
  <c r="AV547" i="64" s="1"/>
  <c r="AW44" i="64"/>
  <c r="AW547" i="64" s="1"/>
  <c r="AX44" i="64"/>
  <c r="AX547" i="64" s="1"/>
  <c r="AY44" i="64"/>
  <c r="AY547" i="64" s="1"/>
  <c r="AZ44" i="64"/>
  <c r="AZ547" i="64" s="1"/>
  <c r="BA44" i="64"/>
  <c r="BA547" i="64" s="1"/>
  <c r="BB44" i="64"/>
  <c r="BB547" i="64" s="1"/>
  <c r="BC44" i="64"/>
  <c r="BC547" i="64" s="1"/>
  <c r="BD44" i="64"/>
  <c r="BD547" i="64" s="1"/>
  <c r="BE44" i="64"/>
  <c r="BE547" i="64" s="1"/>
  <c r="BF44" i="64"/>
  <c r="BF547" i="64" s="1"/>
  <c r="BG44" i="64"/>
  <c r="BG547" i="64" s="1"/>
  <c r="BH44" i="64"/>
  <c r="BH547" i="64" s="1"/>
  <c r="BI44" i="64"/>
  <c r="BI547" i="64" s="1"/>
  <c r="BJ44" i="64"/>
  <c r="BJ547" i="64" s="1"/>
  <c r="BK44" i="64"/>
  <c r="BK547" i="64" s="1"/>
  <c r="BL44" i="64"/>
  <c r="BL547" i="64" s="1"/>
  <c r="BM44" i="64"/>
  <c r="BM547" i="64" s="1"/>
  <c r="BN44" i="64"/>
  <c r="BN547" i="64" s="1"/>
  <c r="BO44" i="64"/>
  <c r="BO547" i="64" s="1"/>
  <c r="BP44" i="64"/>
  <c r="BP547" i="64" s="1"/>
  <c r="BQ44" i="64"/>
  <c r="BQ547" i="64" s="1"/>
  <c r="BR44" i="64"/>
  <c r="BR547" i="64" s="1"/>
  <c r="BS44" i="64"/>
  <c r="BS547" i="64" s="1"/>
  <c r="BT44" i="64"/>
  <c r="BT547" i="64" s="1"/>
  <c r="BU44" i="64"/>
  <c r="BU547" i="64" s="1"/>
  <c r="BV44" i="64"/>
  <c r="BV547" i="64" s="1"/>
  <c r="BW44" i="64"/>
  <c r="BW547" i="64" s="1"/>
  <c r="BX44" i="64"/>
  <c r="BX547" i="64" s="1"/>
  <c r="BY44" i="64"/>
  <c r="BY547" i="64" s="1"/>
  <c r="BZ44" i="64"/>
  <c r="BZ547" i="64" s="1"/>
  <c r="CA44" i="64"/>
  <c r="CA547" i="64" s="1"/>
  <c r="CB44" i="64"/>
  <c r="CB547" i="64" s="1"/>
  <c r="CC44" i="64"/>
  <c r="CC547" i="64" s="1"/>
  <c r="CD44" i="64"/>
  <c r="CD547" i="64" s="1"/>
  <c r="CE44" i="64"/>
  <c r="CE547" i="64" s="1"/>
  <c r="CF44" i="64"/>
  <c r="CF547" i="64" s="1"/>
  <c r="CG44" i="64"/>
  <c r="CG547" i="64" s="1"/>
  <c r="CH44" i="64"/>
  <c r="CH547" i="64" s="1"/>
  <c r="CI44" i="64"/>
  <c r="CI547" i="64" s="1"/>
  <c r="CJ44" i="64"/>
  <c r="CJ547" i="64" s="1"/>
  <c r="CK44" i="64"/>
  <c r="CK547" i="64" s="1"/>
  <c r="S44" i="64"/>
  <c r="E43" i="64"/>
  <c r="E42" i="64"/>
  <c r="E41" i="64"/>
  <c r="E94" i="64"/>
  <c r="E1934" i="64"/>
  <c r="E194" i="64"/>
  <c r="E193" i="64"/>
  <c r="G193" i="64" s="1"/>
  <c r="E181" i="64"/>
  <c r="E180" i="64"/>
  <c r="E178" i="64"/>
  <c r="E246" i="64"/>
  <c r="E1220" i="64"/>
  <c r="E1343" i="64"/>
  <c r="E1170" i="64"/>
  <c r="E824" i="64"/>
  <c r="E826" i="64"/>
  <c r="E1164" i="64"/>
  <c r="G1164" i="64" s="1"/>
  <c r="E1898" i="64"/>
  <c r="B1898" i="64"/>
  <c r="CD29" i="1307" l="1"/>
  <c r="CD33" i="1307" s="1"/>
  <c r="CD38" i="1307" s="1"/>
  <c r="CC34" i="1307"/>
  <c r="AO1" i="64"/>
  <c r="AP2" i="64"/>
  <c r="AO7" i="64"/>
  <c r="AN4" i="64"/>
  <c r="AO3" i="64"/>
  <c r="Z498" i="64"/>
  <c r="Y516" i="64"/>
  <c r="AC447" i="64"/>
  <c r="AB465" i="64"/>
  <c r="AC16" i="861"/>
  <c r="AB26" i="861"/>
  <c r="AP2" i="864"/>
  <c r="AO1" i="864"/>
  <c r="AO1" i="863"/>
  <c r="AN4" i="863"/>
  <c r="AN4" i="864"/>
  <c r="AO7" i="864"/>
  <c r="AO7" i="863"/>
  <c r="AO3" i="864"/>
  <c r="AO3" i="863"/>
  <c r="AP3" i="861"/>
  <c r="AO4" i="861"/>
  <c r="AJ86" i="861"/>
  <c r="AL90" i="861"/>
  <c r="CE20" i="861"/>
  <c r="AJ60" i="861"/>
  <c r="AK90" i="861"/>
  <c r="AL1700" i="64"/>
  <c r="AY2143" i="64"/>
  <c r="AX2145" i="64"/>
  <c r="AG2167" i="64"/>
  <c r="DK20" i="864"/>
  <c r="DK1" i="864"/>
  <c r="AM45" i="863"/>
  <c r="AM35" i="863"/>
  <c r="AM34" i="863"/>
  <c r="AM17" i="863" s="1"/>
  <c r="AM29" i="861" s="1"/>
  <c r="AP1" i="861"/>
  <c r="AP7" i="861"/>
  <c r="AQ2" i="861"/>
  <c r="DL7" i="864"/>
  <c r="DL18" i="864"/>
  <c r="DL3" i="864"/>
  <c r="DL17" i="864"/>
  <c r="DL16" i="864"/>
  <c r="AN17" i="864"/>
  <c r="AN16" i="864"/>
  <c r="AN18" i="864"/>
  <c r="AO19" i="864"/>
  <c r="AM52" i="863" a="1"/>
  <c r="AM52" i="863" s="1"/>
  <c r="AM54" i="863" a="1"/>
  <c r="AM54" i="863" s="1"/>
  <c r="AM50" i="863" a="1"/>
  <c r="AM50" i="863" s="1"/>
  <c r="AM20" i="864"/>
  <c r="AM93" i="861" s="1"/>
  <c r="AM94" i="861" s="1"/>
  <c r="AN44" i="863" a="1"/>
  <c r="AN44" i="863" s="1"/>
  <c r="AN40" i="863" a="1"/>
  <c r="AN40" i="863" s="1"/>
  <c r="AN31" i="863"/>
  <c r="AN41" i="863" a="1"/>
  <c r="AN41" i="863" s="1"/>
  <c r="AN33" i="863"/>
  <c r="AN43" i="863" a="1"/>
  <c r="AN43" i="863" s="1"/>
  <c r="AN42" i="863" a="1"/>
  <c r="AN42" i="863" s="1"/>
  <c r="AN30" i="863"/>
  <c r="AO2" i="863"/>
  <c r="AO32" i="863" s="1"/>
  <c r="AA1" i="860"/>
  <c r="AA7" i="860"/>
  <c r="AA3" i="860"/>
  <c r="AA4" i="860" s="1"/>
  <c r="AB2" i="860"/>
  <c r="DE1" i="860"/>
  <c r="DF9" i="860"/>
  <c r="DF8" i="860"/>
  <c r="DF3" i="860"/>
  <c r="DG2" i="860"/>
  <c r="DE4" i="860"/>
  <c r="AF2210" i="64"/>
  <c r="AG2208" i="64"/>
  <c r="AG2187" i="64"/>
  <c r="AG2189" i="64" s="1"/>
  <c r="AF2189" i="64"/>
  <c r="E1902" i="64"/>
  <c r="E2280" i="64"/>
  <c r="E1879" i="64"/>
  <c r="E1905" i="64"/>
  <c r="E1904" i="64"/>
  <c r="E1835" i="64"/>
  <c r="E2913" i="64"/>
  <c r="E2916" i="64"/>
  <c r="E2915" i="64"/>
  <c r="E2348" i="64"/>
  <c r="E1882" i="64"/>
  <c r="E1881" i="64"/>
  <c r="E1838" i="64"/>
  <c r="E1837" i="64"/>
  <c r="E2351" i="64"/>
  <c r="E2350" i="64"/>
  <c r="E2416" i="64"/>
  <c r="E2283" i="64"/>
  <c r="E2282" i="64"/>
  <c r="E2251" i="64"/>
  <c r="E2250" i="64"/>
  <c r="E2248" i="64"/>
  <c r="E1683" i="64"/>
  <c r="E1794" i="64"/>
  <c r="E1793" i="64"/>
  <c r="E1791" i="64"/>
  <c r="E1758" i="64"/>
  <c r="E1757" i="64"/>
  <c r="E1755" i="64"/>
  <c r="E1686" i="64"/>
  <c r="E1685" i="64"/>
  <c r="E1651" i="64"/>
  <c r="E1650" i="64"/>
  <c r="E1648" i="64"/>
  <c r="E2385" i="64"/>
  <c r="E2384" i="64"/>
  <c r="E2382" i="64"/>
  <c r="E1612" i="64"/>
  <c r="E2419" i="64"/>
  <c r="E2418" i="64"/>
  <c r="CI820" i="64"/>
  <c r="CA820" i="64"/>
  <c r="BS820" i="64"/>
  <c r="BK820" i="64"/>
  <c r="BC820" i="64"/>
  <c r="AU820" i="64"/>
  <c r="AM820" i="64"/>
  <c r="AE820" i="64"/>
  <c r="W820" i="64"/>
  <c r="E1615" i="64"/>
  <c r="E1614" i="64"/>
  <c r="E805" i="64"/>
  <c r="E804" i="64"/>
  <c r="E802" i="64"/>
  <c r="CJ820" i="64"/>
  <c r="CB820" i="64"/>
  <c r="BT820" i="64"/>
  <c r="BL820" i="64"/>
  <c r="BD820" i="64"/>
  <c r="AV820" i="64"/>
  <c r="AN820" i="64"/>
  <c r="AF820" i="64"/>
  <c r="X820" i="64"/>
  <c r="E1520" i="64"/>
  <c r="E1519" i="64"/>
  <c r="E1517" i="64"/>
  <c r="E2042" i="64"/>
  <c r="E2041" i="64"/>
  <c r="E2040" i="64"/>
  <c r="E544" i="64"/>
  <c r="E1991" i="64"/>
  <c r="E1474" i="64"/>
  <c r="E1473" i="64"/>
  <c r="E1471" i="64"/>
  <c r="CD820" i="64"/>
  <c r="BV820" i="64"/>
  <c r="BN820" i="64"/>
  <c r="BF820" i="64"/>
  <c r="AX820" i="64"/>
  <c r="AP820" i="64"/>
  <c r="AH820" i="64"/>
  <c r="Z820" i="64"/>
  <c r="AS820" i="64"/>
  <c r="BQ820" i="64"/>
  <c r="AK820" i="64"/>
  <c r="BY820" i="64"/>
  <c r="U820" i="64"/>
  <c r="BA820" i="64"/>
  <c r="BI820" i="64"/>
  <c r="AC820" i="64"/>
  <c r="CE820" i="64"/>
  <c r="BW820" i="64"/>
  <c r="BO820" i="64"/>
  <c r="BG820" i="64"/>
  <c r="AY820" i="64"/>
  <c r="AQ820" i="64"/>
  <c r="AI820" i="64"/>
  <c r="AA820" i="64"/>
  <c r="CH820" i="64"/>
  <c r="BZ820" i="64"/>
  <c r="BR820" i="64"/>
  <c r="BJ820" i="64"/>
  <c r="BB820" i="64"/>
  <c r="AT820" i="64"/>
  <c r="AL820" i="64"/>
  <c r="AD820" i="64"/>
  <c r="V820" i="64"/>
  <c r="CG820" i="64"/>
  <c r="CF820" i="64"/>
  <c r="BX820" i="64"/>
  <c r="BP820" i="64"/>
  <c r="BH820" i="64"/>
  <c r="AZ820" i="64"/>
  <c r="AR820" i="64"/>
  <c r="AJ820" i="64"/>
  <c r="AB820" i="64"/>
  <c r="T820" i="64"/>
  <c r="CK820" i="64"/>
  <c r="CC820" i="64"/>
  <c r="BU820" i="64"/>
  <c r="BM820" i="64"/>
  <c r="BE820" i="64"/>
  <c r="AW820" i="64"/>
  <c r="AO820" i="64"/>
  <c r="AG820" i="64"/>
  <c r="Y820" i="64"/>
  <c r="E2016" i="64"/>
  <c r="E1994" i="64"/>
  <c r="E1993" i="64"/>
  <c r="E2018" i="64"/>
  <c r="E2017" i="64"/>
  <c r="E1901" i="64"/>
  <c r="B1899" i="64"/>
  <c r="T629" i="64"/>
  <c r="U629" i="64"/>
  <c r="V629" i="64"/>
  <c r="W629" i="64"/>
  <c r="X629" i="64"/>
  <c r="Y629" i="64"/>
  <c r="Z629" i="64"/>
  <c r="AA629" i="64"/>
  <c r="AB629" i="64"/>
  <c r="AC629" i="64"/>
  <c r="AD629" i="64"/>
  <c r="AE629" i="64"/>
  <c r="AF629" i="64"/>
  <c r="AG629" i="64"/>
  <c r="AH629" i="64"/>
  <c r="AI629" i="64"/>
  <c r="AJ629" i="64"/>
  <c r="AK629" i="64"/>
  <c r="AL629" i="64"/>
  <c r="AM629" i="64"/>
  <c r="AN629" i="64"/>
  <c r="AO629" i="64"/>
  <c r="AP629" i="64"/>
  <c r="AQ629" i="64"/>
  <c r="AR629" i="64"/>
  <c r="AS629" i="64"/>
  <c r="AT629" i="64"/>
  <c r="AU629" i="64"/>
  <c r="AV629" i="64"/>
  <c r="AW629" i="64"/>
  <c r="AX629" i="64"/>
  <c r="AY629" i="64"/>
  <c r="AZ629" i="64"/>
  <c r="BA629" i="64"/>
  <c r="BB629" i="64"/>
  <c r="BC629" i="64"/>
  <c r="BD629" i="64"/>
  <c r="BE629" i="64"/>
  <c r="BF629" i="64"/>
  <c r="BG629" i="64"/>
  <c r="BH629" i="64"/>
  <c r="BI629" i="64"/>
  <c r="BJ629" i="64"/>
  <c r="BK629" i="64"/>
  <c r="BL629" i="64"/>
  <c r="BM629" i="64"/>
  <c r="BN629" i="64"/>
  <c r="BO629" i="64"/>
  <c r="BP629" i="64"/>
  <c r="BQ629" i="64"/>
  <c r="BR629" i="64"/>
  <c r="BS629" i="64"/>
  <c r="BT629" i="64"/>
  <c r="BU629" i="64"/>
  <c r="BV629" i="64"/>
  <c r="BW629" i="64"/>
  <c r="BX629" i="64"/>
  <c r="BY629" i="64"/>
  <c r="BZ629" i="64"/>
  <c r="CA629" i="64"/>
  <c r="CB629" i="64"/>
  <c r="CC629" i="64"/>
  <c r="CD629" i="64"/>
  <c r="CE629" i="64"/>
  <c r="CF629" i="64"/>
  <c r="CG629" i="64"/>
  <c r="CH629" i="64"/>
  <c r="CI629" i="64"/>
  <c r="CJ629" i="64"/>
  <c r="CK629" i="64"/>
  <c r="E1337" i="64"/>
  <c r="G1337" i="64" s="1"/>
  <c r="CE29" i="1307" l="1"/>
  <c r="CE33" i="1307" s="1"/>
  <c r="CE38" i="1307" s="1"/>
  <c r="CD34" i="1307"/>
  <c r="AP3" i="64"/>
  <c r="AP1" i="64"/>
  <c r="AQ2" i="64"/>
  <c r="AP7" i="64"/>
  <c r="AO4" i="64"/>
  <c r="AD448" i="64"/>
  <c r="AC465" i="64"/>
  <c r="AA499" i="64"/>
  <c r="Z516" i="64"/>
  <c r="AC25" i="861"/>
  <c r="AQ2" i="864"/>
  <c r="AP1" i="863"/>
  <c r="AP1" i="864"/>
  <c r="AO4" i="863"/>
  <c r="AO4" i="864"/>
  <c r="AP3" i="864"/>
  <c r="AP3" i="863"/>
  <c r="AP7" i="864"/>
  <c r="AP7" i="863"/>
  <c r="AQ3" i="861"/>
  <c r="AP4" i="861"/>
  <c r="AK43" i="861"/>
  <c r="CF20" i="861"/>
  <c r="AM90" i="861"/>
  <c r="AL43" i="861"/>
  <c r="AM1700" i="64"/>
  <c r="AZ2143" i="64"/>
  <c r="AZ2145" i="64" s="1"/>
  <c r="AY2145" i="64"/>
  <c r="AH2167" i="64"/>
  <c r="DL1" i="864"/>
  <c r="AN45" i="863"/>
  <c r="AN34" i="863"/>
  <c r="AN17" i="863" s="1"/>
  <c r="AN29" i="861" s="1"/>
  <c r="AN35" i="863"/>
  <c r="AN20" i="864"/>
  <c r="AN93" i="861" s="1"/>
  <c r="AN94" i="861" s="1"/>
  <c r="AO17" i="864"/>
  <c r="AO16" i="864"/>
  <c r="AO18" i="864"/>
  <c r="AP19" i="864"/>
  <c r="AQ7" i="861"/>
  <c r="AR2" i="861"/>
  <c r="AQ1" i="861"/>
  <c r="AO44" i="863" a="1"/>
  <c r="AO44" i="863" s="1"/>
  <c r="AO43" i="863" a="1"/>
  <c r="AO43" i="863" s="1"/>
  <c r="AO42" i="863" a="1"/>
  <c r="AO42" i="863" s="1"/>
  <c r="AO41" i="863" a="1"/>
  <c r="AO41" i="863" s="1"/>
  <c r="AO40" i="863" a="1"/>
  <c r="AO40" i="863" s="1"/>
  <c r="AO33" i="863"/>
  <c r="AO30" i="863"/>
  <c r="AO31" i="863"/>
  <c r="AP2" i="863"/>
  <c r="AP32" i="863" s="1"/>
  <c r="DL20" i="864"/>
  <c r="AN54" i="863" a="1"/>
  <c r="AN54" i="863" s="1"/>
  <c r="AN52" i="863" a="1"/>
  <c r="AN52" i="863" s="1"/>
  <c r="AN50" i="863" a="1"/>
  <c r="AN50" i="863" s="1"/>
  <c r="DL4" i="864"/>
  <c r="AB7" i="860"/>
  <c r="AB3" i="860"/>
  <c r="AB4" i="860" s="1"/>
  <c r="AC2" i="860"/>
  <c r="AB1" i="860"/>
  <c r="DF4" i="860"/>
  <c r="DF1" i="860"/>
  <c r="DG9" i="860"/>
  <c r="DG8" i="860"/>
  <c r="DG3" i="860"/>
  <c r="DH2" i="860"/>
  <c r="AG2210" i="64"/>
  <c r="AH2208" i="64"/>
  <c r="AH2187" i="64"/>
  <c r="B722" i="64"/>
  <c r="B747" i="64"/>
  <c r="B1489" i="64"/>
  <c r="B822" i="64"/>
  <c r="E1936" i="64"/>
  <c r="CF29" i="1307" l="1"/>
  <c r="CF33" i="1307" s="1"/>
  <c r="CF38" i="1307" s="1"/>
  <c r="CE34" i="1307"/>
  <c r="AQ3" i="64"/>
  <c r="AR2" i="64"/>
  <c r="AQ1" i="64"/>
  <c r="AQ7" i="64"/>
  <c r="AP4" i="64"/>
  <c r="AB500" i="64"/>
  <c r="AA516" i="64"/>
  <c r="AE449" i="64"/>
  <c r="AD465" i="64"/>
  <c r="AD16" i="861"/>
  <c r="AC26" i="861"/>
  <c r="AR2" i="864"/>
  <c r="AQ7" i="864"/>
  <c r="AQ7" i="863"/>
  <c r="AP4" i="864"/>
  <c r="AP4" i="863"/>
  <c r="AQ3" i="864"/>
  <c r="AQ3" i="863"/>
  <c r="AQ1" i="864"/>
  <c r="AQ1" i="863"/>
  <c r="AR3" i="861"/>
  <c r="AQ4" i="861"/>
  <c r="AL86" i="861"/>
  <c r="AK86" i="861"/>
  <c r="AK60" i="861"/>
  <c r="CG20" i="861"/>
  <c r="AM43" i="861"/>
  <c r="AN1700" i="64"/>
  <c r="BA2143" i="64"/>
  <c r="AI2167" i="64"/>
  <c r="AO20" i="864"/>
  <c r="AO93" i="861" s="1"/>
  <c r="AO94" i="861" s="1"/>
  <c r="AO54" i="863" a="1"/>
  <c r="AO54" i="863" s="1"/>
  <c r="AO52" i="863" a="1"/>
  <c r="AO52" i="863" s="1"/>
  <c r="AO50" i="863" a="1"/>
  <c r="AO50" i="863" s="1"/>
  <c r="AP18" i="864"/>
  <c r="AP17" i="864"/>
  <c r="AP16" i="864"/>
  <c r="AQ19" i="864"/>
  <c r="AP44" i="863" a="1"/>
  <c r="AP44" i="863" s="1"/>
  <c r="AP43" i="863" a="1"/>
  <c r="AP43" i="863" s="1"/>
  <c r="AP42" i="863" a="1"/>
  <c r="AP42" i="863" s="1"/>
  <c r="AP41" i="863" a="1"/>
  <c r="AP41" i="863" s="1"/>
  <c r="AP40" i="863" a="1"/>
  <c r="AP40" i="863" s="1"/>
  <c r="AP31" i="863"/>
  <c r="AP33" i="863"/>
  <c r="AP30" i="863"/>
  <c r="AQ2" i="863"/>
  <c r="AQ32" i="863" s="1"/>
  <c r="AO34" i="863"/>
  <c r="AO17" i="863" s="1"/>
  <c r="AO29" i="861" s="1"/>
  <c r="AO35" i="863"/>
  <c r="AR7" i="861"/>
  <c r="AS2" i="861"/>
  <c r="AR1" i="861"/>
  <c r="AO45" i="863"/>
  <c r="AD2" i="860"/>
  <c r="AC7" i="860"/>
  <c r="AC1" i="860"/>
  <c r="AC3" i="860"/>
  <c r="AC4" i="860" s="1"/>
  <c r="DG1" i="860"/>
  <c r="DG4" i="860"/>
  <c r="DH9" i="860"/>
  <c r="DH8" i="860"/>
  <c r="DH3" i="860"/>
  <c r="DI2" i="860"/>
  <c r="AH2210" i="64"/>
  <c r="AI2208" i="64"/>
  <c r="AI2187" i="64"/>
  <c r="AI2189" i="64" s="1"/>
  <c r="AH2189" i="64"/>
  <c r="L93" i="64"/>
  <c r="M93" i="64"/>
  <c r="N93" i="64"/>
  <c r="O93" i="64"/>
  <c r="P93" i="64"/>
  <c r="K93" i="64"/>
  <c r="E1900" i="64"/>
  <c r="E1899" i="64"/>
  <c r="G1899" i="64" s="1"/>
  <c r="E1897" i="64"/>
  <c r="CG29" i="1307" l="1"/>
  <c r="CG33" i="1307" s="1"/>
  <c r="CG38" i="1307" s="1"/>
  <c r="CF34" i="1307"/>
  <c r="AR1" i="64"/>
  <c r="AR7" i="64"/>
  <c r="AS2" i="64"/>
  <c r="AQ4" i="64"/>
  <c r="AR3" i="64"/>
  <c r="AF450" i="64"/>
  <c r="AE465" i="64"/>
  <c r="AC501" i="64"/>
  <c r="AB516" i="64"/>
  <c r="AD25" i="861"/>
  <c r="AS2" i="864"/>
  <c r="AR7" i="864"/>
  <c r="AR7" i="863"/>
  <c r="AQ4" i="864"/>
  <c r="AQ4" i="863"/>
  <c r="AR3" i="863"/>
  <c r="AR3" i="864"/>
  <c r="AR1" i="864"/>
  <c r="AR1" i="863"/>
  <c r="AS3" i="861"/>
  <c r="AR4" i="861"/>
  <c r="AM86" i="861"/>
  <c r="CH20" i="861"/>
  <c r="AO1700" i="64"/>
  <c r="AN90" i="861"/>
  <c r="BB2143" i="64"/>
  <c r="BA2145" i="64"/>
  <c r="AJ2167" i="64"/>
  <c r="AP52" i="863" a="1"/>
  <c r="AP52" i="863" s="1"/>
  <c r="AP50" i="863" a="1"/>
  <c r="AP50" i="863" s="1"/>
  <c r="AP54" i="863" a="1"/>
  <c r="AP54" i="863" s="1"/>
  <c r="AP34" i="863"/>
  <c r="AP17" i="863" s="1"/>
  <c r="AP29" i="861" s="1"/>
  <c r="AP35" i="863"/>
  <c r="AP20" i="864"/>
  <c r="AP93" i="861" s="1"/>
  <c r="AP94" i="861" s="1"/>
  <c r="AQ18" i="864"/>
  <c r="AQ17" i="864"/>
  <c r="AQ16" i="864"/>
  <c r="AR19" i="864"/>
  <c r="AT2" i="861"/>
  <c r="AS1" i="861"/>
  <c r="AS7" i="861"/>
  <c r="AP45" i="863"/>
  <c r="AQ43" i="863" a="1"/>
  <c r="AQ43" i="863" s="1"/>
  <c r="AQ44" i="863" a="1"/>
  <c r="AQ44" i="863" s="1"/>
  <c r="AQ31" i="863"/>
  <c r="AQ41" i="863" a="1"/>
  <c r="AQ41" i="863" s="1"/>
  <c r="AQ42" i="863" a="1"/>
  <c r="AQ42" i="863" s="1"/>
  <c r="AQ40" i="863" a="1"/>
  <c r="AQ40" i="863" s="1"/>
  <c r="AQ30" i="863"/>
  <c r="AQ33" i="863"/>
  <c r="AR2" i="863"/>
  <c r="AR32" i="863" s="1"/>
  <c r="AE2" i="860"/>
  <c r="AD1" i="860"/>
  <c r="AD7" i="860"/>
  <c r="AD3" i="860"/>
  <c r="AD4" i="860" s="1"/>
  <c r="DI3" i="860"/>
  <c r="DJ2" i="860"/>
  <c r="DI9" i="860"/>
  <c r="DI8" i="860"/>
  <c r="DH4" i="860"/>
  <c r="DH1" i="860"/>
  <c r="AJ2208" i="64"/>
  <c r="AI2210" i="64"/>
  <c r="AJ2187" i="64"/>
  <c r="AJ2189" i="64" s="1"/>
  <c r="B1166" i="64"/>
  <c r="B1164" i="64" s="1"/>
  <c r="B1337" i="64"/>
  <c r="E540" i="64"/>
  <c r="E542" i="64"/>
  <c r="E541" i="64"/>
  <c r="G541" i="64" s="1"/>
  <c r="E539" i="64"/>
  <c r="E88" i="64"/>
  <c r="G88" i="64" s="1"/>
  <c r="E89" i="64"/>
  <c r="G89" i="64" s="1"/>
  <c r="E90" i="64"/>
  <c r="G90" i="64" s="1"/>
  <c r="E91" i="64"/>
  <c r="G91" i="64" s="1"/>
  <c r="E92" i="64"/>
  <c r="G92" i="64" s="1"/>
  <c r="E93" i="64"/>
  <c r="G93" i="64" s="1"/>
  <c r="E87" i="64"/>
  <c r="CH29" i="1307" l="1"/>
  <c r="CH33" i="1307" s="1"/>
  <c r="CH38" i="1307" s="1"/>
  <c r="CG34" i="1307"/>
  <c r="AR4" i="64"/>
  <c r="AS3" i="64"/>
  <c r="AS7" i="64"/>
  <c r="AS1" i="64"/>
  <c r="AT2" i="64"/>
  <c r="AD502" i="64"/>
  <c r="AC516" i="64"/>
  <c r="AG451" i="64"/>
  <c r="AF465" i="64"/>
  <c r="AE16" i="861"/>
  <c r="AD26" i="861"/>
  <c r="AT2" i="864"/>
  <c r="AS7" i="863"/>
  <c r="AS7" i="864"/>
  <c r="AS1" i="863"/>
  <c r="AS1" i="864"/>
  <c r="AR4" i="864"/>
  <c r="AR4" i="863"/>
  <c r="AS3" i="863"/>
  <c r="AS3" i="864"/>
  <c r="AT3" i="861"/>
  <c r="AS4" i="861"/>
  <c r="CI20" i="861"/>
  <c r="AP1700" i="64"/>
  <c r="AN43" i="861"/>
  <c r="AO90" i="861"/>
  <c r="AL60" i="861"/>
  <c r="BC2143" i="64"/>
  <c r="BC2145" i="64" s="1"/>
  <c r="BB2145" i="64"/>
  <c r="AR259" i="64"/>
  <c r="AK2167" i="64"/>
  <c r="AQ54" i="863" a="1"/>
  <c r="AQ54" i="863" s="1"/>
  <c r="AQ52" i="863" a="1"/>
  <c r="AQ52" i="863" s="1"/>
  <c r="AQ50" i="863" a="1"/>
  <c r="AQ50" i="863" s="1"/>
  <c r="AR44" i="863" a="1"/>
  <c r="AR44" i="863" s="1"/>
  <c r="AR33" i="863"/>
  <c r="AR43" i="863" a="1"/>
  <c r="AR43" i="863" s="1"/>
  <c r="AR42" i="863" a="1"/>
  <c r="AR42" i="863" s="1"/>
  <c r="AR40" i="863" a="1"/>
  <c r="AR40" i="863" s="1"/>
  <c r="AR41" i="863" a="1"/>
  <c r="AR41" i="863" s="1"/>
  <c r="AR31" i="863"/>
  <c r="AR30" i="863"/>
  <c r="AS2" i="863"/>
  <c r="AS32" i="863" s="1"/>
  <c r="AU2" i="861"/>
  <c r="AT1" i="861"/>
  <c r="AT7" i="861"/>
  <c r="AQ35" i="863"/>
  <c r="AQ34" i="863"/>
  <c r="AQ17" i="863" s="1"/>
  <c r="AQ29" i="861" s="1"/>
  <c r="AR18" i="864"/>
  <c r="AR17" i="864"/>
  <c r="AS19" i="864"/>
  <c r="AR16" i="864"/>
  <c r="AQ45" i="863"/>
  <c r="AQ20" i="864"/>
  <c r="AQ93" i="861" s="1"/>
  <c r="AQ94" i="861" s="1"/>
  <c r="AE1" i="860"/>
  <c r="AE7" i="860"/>
  <c r="AF2" i="860"/>
  <c r="AE3" i="860"/>
  <c r="AE4" i="860" s="1"/>
  <c r="DI1" i="860"/>
  <c r="DI4" i="860"/>
  <c r="DJ3" i="860"/>
  <c r="DK2" i="860"/>
  <c r="DJ9" i="860"/>
  <c r="DJ8" i="860"/>
  <c r="AK2208" i="64"/>
  <c r="AJ2210" i="64"/>
  <c r="AK2187" i="64"/>
  <c r="AK2189" i="64" s="1"/>
  <c r="B1216" i="64"/>
  <c r="CI29" i="1307" l="1"/>
  <c r="CI33" i="1307" s="1"/>
  <c r="CI38" i="1307" s="1"/>
  <c r="CH34" i="1307"/>
  <c r="AT7" i="64"/>
  <c r="AS4" i="64"/>
  <c r="AT1" i="64"/>
  <c r="AT3" i="64"/>
  <c r="AU2" i="64"/>
  <c r="AH452" i="64"/>
  <c r="AG465" i="64"/>
  <c r="AE503" i="64"/>
  <c r="AD516" i="64"/>
  <c r="AE25" i="861"/>
  <c r="AU2" i="864"/>
  <c r="AT7" i="864"/>
  <c r="AT7" i="863"/>
  <c r="AS4" i="863"/>
  <c r="AS4" i="864"/>
  <c r="AT1" i="863"/>
  <c r="AT1" i="864"/>
  <c r="AT3" i="864"/>
  <c r="AT3" i="863"/>
  <c r="AU3" i="861"/>
  <c r="AT4" i="861"/>
  <c r="AQ259" i="64"/>
  <c r="AN86" i="861"/>
  <c r="AM60" i="861"/>
  <c r="AP90" i="861"/>
  <c r="AO43" i="861"/>
  <c r="AQ1700" i="64"/>
  <c r="CJ20" i="861"/>
  <c r="AR1708" i="64" a="1"/>
  <c r="AR1708" i="64" s="1"/>
  <c r="AR1707" i="64" a="1"/>
  <c r="AR1707" i="64" s="1"/>
  <c r="AR1540" i="64" a="1"/>
  <c r="AR1540" i="64" s="1"/>
  <c r="AR1538" i="64" a="1"/>
  <c r="AR1538" i="64" s="1"/>
  <c r="AR363" i="64" a="1"/>
  <c r="AR363" i="64" s="1"/>
  <c r="AR361" i="64" a="1"/>
  <c r="AR361" i="64" s="1"/>
  <c r="AR436" i="64" a="1"/>
  <c r="AR436" i="64" s="1"/>
  <c r="AR360" i="64" a="1"/>
  <c r="AR360" i="64" s="1"/>
  <c r="AR487" i="64" a="1"/>
  <c r="AR487" i="64" s="1"/>
  <c r="AR1294" i="64" a="1"/>
  <c r="AR1294" i="64" s="1"/>
  <c r="AR411" i="64" a="1"/>
  <c r="AR411" i="64" s="1"/>
  <c r="AR1067" i="64" a="1"/>
  <c r="AR1067" i="64" s="1"/>
  <c r="AR1135" i="64" a="1"/>
  <c r="AR1135" i="64" s="1"/>
  <c r="AR2113" i="64" a="1"/>
  <c r="AR2113" i="64" s="1"/>
  <c r="BD2143" i="64"/>
  <c r="BD2145" i="64" s="1"/>
  <c r="AR1953" i="64" a="1"/>
  <c r="AR1953" i="64" s="1"/>
  <c r="AR1025" i="64" a="1"/>
  <c r="AR1025" i="64" s="1"/>
  <c r="AR1195" i="64" a="1"/>
  <c r="AR1195" i="64" s="1"/>
  <c r="AR1955" i="64" a="1"/>
  <c r="AR1955" i="64" s="1"/>
  <c r="AR1191" i="64" a="1"/>
  <c r="AR1191" i="64" s="1"/>
  <c r="AR1192" i="64" a="1"/>
  <c r="AR1192" i="64" s="1"/>
  <c r="AR661" i="64" a="1"/>
  <c r="AR661" i="64" s="1"/>
  <c r="AR650" i="64" a="1"/>
  <c r="AR650" i="64" s="1"/>
  <c r="AR1373" i="64" a="1"/>
  <c r="AR1373" i="64" s="1"/>
  <c r="AR653" i="64" a="1"/>
  <c r="AR653" i="64" s="1"/>
  <c r="AR667" i="64" a="1"/>
  <c r="AR667" i="64" s="1"/>
  <c r="AR111" i="64" a="1"/>
  <c r="AR111"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AR110" i="64" a="1"/>
  <c r="AR110" i="64" s="1"/>
  <c r="AR109" i="64" a="1"/>
  <c r="AR109" i="64" s="1"/>
  <c r="AR108" i="64" a="1"/>
  <c r="AR108" i="64" s="1"/>
  <c r="AR107" i="64" a="1"/>
  <c r="AR107" i="64" s="1"/>
  <c r="AR346" i="64" a="1"/>
  <c r="AR346" i="64" s="1"/>
  <c r="AR1265" i="64" a="1"/>
  <c r="AR1265" i="64" s="1"/>
  <c r="AR984" i="64" a="1"/>
  <c r="AR984" i="64" s="1"/>
  <c r="AR983" i="64" a="1"/>
  <c r="AR983" i="64" s="1"/>
  <c r="AR980" i="64" a="1"/>
  <c r="AR980" i="64" s="1"/>
  <c r="AR982" i="64" a="1"/>
  <c r="AR982" i="64" s="1"/>
  <c r="AR981" i="64" a="1"/>
  <c r="AR981" i="64" s="1"/>
  <c r="AR952" i="64" a="1"/>
  <c r="AR952" i="64" s="1"/>
  <c r="AR960" i="64" s="1"/>
  <c r="AR953" i="64" a="1"/>
  <c r="AR953" i="64" s="1"/>
  <c r="AR961" i="64" s="1"/>
  <c r="AR967" i="64" a="1"/>
  <c r="AR967" i="64" s="1"/>
  <c r="AR968" i="64" a="1"/>
  <c r="AR968" i="64" s="1"/>
  <c r="AR951" i="64" a="1"/>
  <c r="AR951" i="64" s="1"/>
  <c r="AR959" i="64" s="1"/>
  <c r="AR969" i="64" a="1"/>
  <c r="AR969" i="64" s="1"/>
  <c r="AR965" i="64" a="1"/>
  <c r="AR965" i="64" s="1"/>
  <c r="AR949" i="64" a="1"/>
  <c r="AR949" i="64" s="1"/>
  <c r="AR957" i="64" s="1"/>
  <c r="AR966" i="64" a="1"/>
  <c r="AR966" i="64" s="1"/>
  <c r="AR950" i="64" a="1"/>
  <c r="AR950" i="64" s="1"/>
  <c r="AR958" i="64" s="1"/>
  <c r="AR208" i="64" a="1"/>
  <c r="AR208" i="64" s="1"/>
  <c r="AR331" i="64" a="1"/>
  <c r="AR331" i="64" s="1"/>
  <c r="AR1240" i="64" a="1"/>
  <c r="AR1240" i="64" s="1"/>
  <c r="AR925" i="64" a="1"/>
  <c r="AR925" i="64" s="1"/>
  <c r="AR299" i="64" a="1"/>
  <c r="AR299" i="64" s="1"/>
  <c r="AR312" i="64" a="1"/>
  <c r="AR312" i="64" s="1"/>
  <c r="AR891" i="64" a="1"/>
  <c r="AR891" i="64" s="1"/>
  <c r="AR887" i="64" a="1"/>
  <c r="AR887" i="64" s="1"/>
  <c r="AR883" i="64" a="1"/>
  <c r="AR883" i="64" s="1"/>
  <c r="AS259" i="64"/>
  <c r="AL2167" i="64"/>
  <c r="AS18" i="864"/>
  <c r="AS17" i="864"/>
  <c r="AS16" i="864"/>
  <c r="AT19" i="864"/>
  <c r="AS44" i="863" a="1"/>
  <c r="AS44" i="863" s="1"/>
  <c r="AS43" i="863" a="1"/>
  <c r="AS43" i="863" s="1"/>
  <c r="AS42" i="863" a="1"/>
  <c r="AS42" i="863" s="1"/>
  <c r="AS41" i="863" a="1"/>
  <c r="AS41" i="863" s="1"/>
  <c r="AS40" i="863" a="1"/>
  <c r="AS40" i="863" s="1"/>
  <c r="AS33" i="863"/>
  <c r="AT2" i="863"/>
  <c r="AT32" i="863" s="1"/>
  <c r="AS30" i="863"/>
  <c r="AS31" i="863"/>
  <c r="AU1" i="861"/>
  <c r="AU7" i="861"/>
  <c r="AV2" i="861"/>
  <c r="AR54" i="863" a="1"/>
  <c r="AR54" i="863" s="1"/>
  <c r="AR52" i="863" a="1"/>
  <c r="AR52" i="863" s="1"/>
  <c r="AR50" i="863" a="1"/>
  <c r="AR50" i="863" s="1"/>
  <c r="AR34" i="863"/>
  <c r="AR17" i="863" s="1"/>
  <c r="AR29" i="861" s="1"/>
  <c r="AR35" i="863"/>
  <c r="AR20" i="864"/>
  <c r="AR93" i="861" s="1"/>
  <c r="AR94" i="861" s="1"/>
  <c r="AR45" i="863"/>
  <c r="AF3" i="860"/>
  <c r="AF4" i="860" s="1"/>
  <c r="AG2" i="860"/>
  <c r="AF1" i="860"/>
  <c r="AF7" i="860"/>
  <c r="DJ4" i="860"/>
  <c r="DJ1" i="860"/>
  <c r="DK9" i="860"/>
  <c r="DK8" i="860"/>
  <c r="DK3" i="860"/>
  <c r="AK2210" i="64"/>
  <c r="AL2208" i="64"/>
  <c r="AL2187" i="64"/>
  <c r="AL2189" i="64" s="1"/>
  <c r="B623" i="64"/>
  <c r="B615" i="64"/>
  <c r="AR2112" i="64" a="1"/>
  <c r="AR1068" i="64" a="1"/>
  <c r="AR1539" i="64" a="1"/>
  <c r="AR884" i="64" a="1"/>
  <c r="AR1266" i="64"/>
  <c r="AR1024" i="64" a="1"/>
  <c r="AR412" i="64" a="1"/>
  <c r="AR1136" i="64" a="1"/>
  <c r="AR1954" i="64" a="1"/>
  <c r="AR1241" i="64" a="1"/>
  <c r="AR1295" i="64" a="1"/>
  <c r="CJ29" i="1307" l="1"/>
  <c r="CJ33" i="1307" s="1"/>
  <c r="CJ38" i="1307" s="1"/>
  <c r="CI34" i="1307"/>
  <c r="AU3" i="64"/>
  <c r="AV2" i="64"/>
  <c r="AU7" i="64"/>
  <c r="AU1" i="64"/>
  <c r="AT4" i="64"/>
  <c r="AF504" i="64"/>
  <c r="AE516" i="64"/>
  <c r="AI453" i="64"/>
  <c r="AH465" i="64"/>
  <c r="AF16" i="861"/>
  <c r="AE26" i="861"/>
  <c r="AV2" i="864"/>
  <c r="AT4" i="863"/>
  <c r="AT4" i="864"/>
  <c r="AU7" i="864"/>
  <c r="AU7" i="863"/>
  <c r="AU1" i="864"/>
  <c r="AU1" i="863"/>
  <c r="AU3" i="863"/>
  <c r="AU3" i="864"/>
  <c r="AV3" i="861"/>
  <c r="AU4" i="861"/>
  <c r="AQ436" i="64" a="1"/>
  <c r="AQ436" i="64" s="1"/>
  <c r="AQ1294" i="64" a="1"/>
  <c r="AQ1294" i="64" s="1"/>
  <c r="AQ1067" i="64" a="1"/>
  <c r="AQ1067" i="64" s="1"/>
  <c r="AQ1953" i="64" a="1"/>
  <c r="AQ1953" i="64" s="1"/>
  <c r="AQ667" i="64" a="1"/>
  <c r="AQ667" i="64" s="1"/>
  <c r="AQ117" i="64" a="1"/>
  <c r="AQ117" i="64" s="1"/>
  <c r="AQ115" i="64" a="1"/>
  <c r="AQ115" i="64" s="1"/>
  <c r="AQ109" i="64" a="1"/>
  <c r="AQ109" i="64" s="1"/>
  <c r="AQ981" i="64" a="1"/>
  <c r="AQ981" i="64" s="1"/>
  <c r="AQ969" i="64" a="1"/>
  <c r="AQ969" i="64" s="1"/>
  <c r="AQ331" i="64" a="1"/>
  <c r="AQ331" i="64" s="1"/>
  <c r="AQ887" i="64" a="1"/>
  <c r="AQ887" i="64" s="1"/>
  <c r="AQ1135" i="64" a="1"/>
  <c r="AQ1135" i="64" s="1"/>
  <c r="AQ1025" i="64" a="1"/>
  <c r="AQ1025" i="64" s="1"/>
  <c r="AQ108" i="64" a="1"/>
  <c r="AQ108" i="64" s="1"/>
  <c r="AQ952" i="64" a="1"/>
  <c r="AQ952" i="64" s="1"/>
  <c r="AQ960" i="64" s="1"/>
  <c r="AQ411" i="64" a="1"/>
  <c r="AQ411" i="64" s="1"/>
  <c r="AQ883" i="64" a="1"/>
  <c r="AQ883" i="64" s="1"/>
  <c r="AQ1540" i="64" a="1"/>
  <c r="AQ1540" i="64" s="1"/>
  <c r="AQ1192" i="64" a="1"/>
  <c r="AQ1192" i="64" s="1"/>
  <c r="AQ119" i="64" a="1"/>
  <c r="AQ119" i="64" s="1"/>
  <c r="AQ346" i="64" a="1"/>
  <c r="AQ346" i="64" s="1"/>
  <c r="AQ965" i="64" a="1"/>
  <c r="AQ965" i="64" s="1"/>
  <c r="AQ925" i="64" a="1"/>
  <c r="AQ925" i="64" s="1"/>
  <c r="AQ1707" i="64" a="1"/>
  <c r="AQ1707" i="64" s="1"/>
  <c r="AQ1538" i="64" a="1"/>
  <c r="AQ1538" i="64" s="1"/>
  <c r="AQ118" i="64" a="1"/>
  <c r="AQ118" i="64" s="1"/>
  <c r="AQ1265" i="64" a="1"/>
  <c r="AQ1265" i="64" s="1"/>
  <c r="AQ1708" i="64" a="1"/>
  <c r="AQ1708" i="64" s="1"/>
  <c r="AQ661" i="64" a="1"/>
  <c r="AQ661" i="64" s="1"/>
  <c r="AQ111" i="64" a="1"/>
  <c r="AQ111" i="64" s="1"/>
  <c r="AQ130" i="64" a="1"/>
  <c r="AQ130" i="64" s="1"/>
  <c r="AQ984" i="64" a="1"/>
  <c r="AQ984" i="64" s="1"/>
  <c r="AQ966" i="64" a="1"/>
  <c r="AQ966" i="64" s="1"/>
  <c r="AQ312" i="64" a="1"/>
  <c r="AQ312" i="64" s="1"/>
  <c r="AQ361" i="64" a="1"/>
  <c r="AQ361" i="64" s="1"/>
  <c r="AQ1191" i="64" a="1"/>
  <c r="AQ1191" i="64" s="1"/>
  <c r="AQ1240" i="64" a="1"/>
  <c r="AQ1240" i="64" s="1"/>
  <c r="AQ360" i="64" a="1"/>
  <c r="AQ360" i="64" s="1"/>
  <c r="AQ487" i="64" a="1"/>
  <c r="AQ487" i="64" s="1"/>
  <c r="AQ650" i="64" a="1"/>
  <c r="AQ650" i="64" s="1"/>
  <c r="AQ133" i="64" a="1"/>
  <c r="AQ133" i="64" s="1"/>
  <c r="AQ980" i="64" a="1"/>
  <c r="AQ980" i="64" s="1"/>
  <c r="AQ953" i="64" a="1"/>
  <c r="AQ953" i="64" s="1"/>
  <c r="AQ961" i="64" s="1"/>
  <c r="AQ950" i="64" a="1"/>
  <c r="AQ950" i="64" s="1"/>
  <c r="AQ958" i="64" s="1"/>
  <c r="AQ949" i="64" a="1"/>
  <c r="AQ949" i="64" s="1"/>
  <c r="AQ957" i="64" s="1"/>
  <c r="AQ363" i="64" a="1"/>
  <c r="AQ363" i="64" s="1"/>
  <c r="AQ2113" i="64" a="1"/>
  <c r="AQ2113" i="64" s="1"/>
  <c r="AQ1195" i="64" a="1"/>
  <c r="AQ1195" i="64" s="1"/>
  <c r="AQ1373" i="64" a="1"/>
  <c r="AQ1373" i="64" s="1"/>
  <c r="AQ116" i="64" a="1"/>
  <c r="AQ116" i="64" s="1"/>
  <c r="AQ107" i="64" a="1"/>
  <c r="AQ107" i="64" s="1"/>
  <c r="AQ983" i="64" a="1"/>
  <c r="AQ983" i="64" s="1"/>
  <c r="AQ967" i="64" a="1"/>
  <c r="AQ967" i="64" s="1"/>
  <c r="AQ951" i="64" a="1"/>
  <c r="AQ951" i="64" s="1"/>
  <c r="AQ959" i="64" s="1"/>
  <c r="AQ891" i="64" a="1"/>
  <c r="AQ891" i="64" s="1"/>
  <c r="AQ1955" i="64" a="1"/>
  <c r="AQ1955" i="64" s="1"/>
  <c r="AQ653" i="64" a="1"/>
  <c r="AQ653" i="64" s="1"/>
  <c r="AQ132" i="64" a="1"/>
  <c r="AQ132" i="64" s="1"/>
  <c r="AQ131" i="64" a="1"/>
  <c r="AQ131" i="64" s="1"/>
  <c r="AQ110" i="64" a="1"/>
  <c r="AQ110" i="64" s="1"/>
  <c r="AQ982" i="64" a="1"/>
  <c r="AQ982" i="64" s="1"/>
  <c r="AQ968" i="64" a="1"/>
  <c r="AQ968" i="64" s="1"/>
  <c r="AQ134" i="64" a="1"/>
  <c r="AQ134" i="64" s="1"/>
  <c r="AQ208" i="64" a="1"/>
  <c r="AQ208" i="64" s="1"/>
  <c r="AQ299" i="64" a="1"/>
  <c r="AQ299" i="64" s="1"/>
  <c r="AP259" i="64"/>
  <c r="AO86" i="861"/>
  <c r="AR1700" i="64"/>
  <c r="AR1709" i="64" s="1"/>
  <c r="AP43" i="861"/>
  <c r="AO60" i="861"/>
  <c r="AQ90" i="861"/>
  <c r="AN60" i="861"/>
  <c r="CK20" i="861"/>
  <c r="AS1708" i="64" a="1"/>
  <c r="AS1708" i="64" s="1"/>
  <c r="AS1707" i="64" a="1"/>
  <c r="AS1707" i="64" s="1"/>
  <c r="AR1241" i="64"/>
  <c r="AR1539" i="64"/>
  <c r="AR1541" i="64" s="1"/>
  <c r="AS1540" i="64" a="1"/>
  <c r="AS1540" i="64" s="1"/>
  <c r="AS1538" i="64" a="1"/>
  <c r="AS1538" i="64" s="1"/>
  <c r="AS363" i="64" a="1"/>
  <c r="AS363" i="64" s="1"/>
  <c r="AS361" i="64" a="1"/>
  <c r="AS361" i="64" s="1"/>
  <c r="AR362" i="64"/>
  <c r="AR364" i="64" s="1"/>
  <c r="AS436" i="64" a="1"/>
  <c r="AS436" i="64" s="1"/>
  <c r="AS360" i="64" a="1"/>
  <c r="AS360" i="64" s="1"/>
  <c r="AS487" i="64" a="1"/>
  <c r="AS487" i="64" s="1"/>
  <c r="AR412" i="64"/>
  <c r="AR1295" i="64"/>
  <c r="AS1294" i="64" a="1"/>
  <c r="AS1294" i="64" s="1"/>
  <c r="AS411" i="64" a="1"/>
  <c r="AS411" i="64" s="1"/>
  <c r="AR1136" i="64"/>
  <c r="AR1068" i="64"/>
  <c r="AS1067" i="64" a="1"/>
  <c r="AS1067" i="64" s="1"/>
  <c r="AS1135" i="64" a="1"/>
  <c r="AS1135" i="64" s="1"/>
  <c r="AR2112" i="64"/>
  <c r="AR2121" i="64" s="1"/>
  <c r="AS2113" i="64" a="1"/>
  <c r="AS2113" i="64" s="1"/>
  <c r="BE2143" i="64"/>
  <c r="BE2145" i="64" s="1"/>
  <c r="AR1024" i="64"/>
  <c r="AR1954" i="64"/>
  <c r="AR1956" i="64" s="1"/>
  <c r="AS1025" i="64" a="1"/>
  <c r="AS1025" i="64" s="1"/>
  <c r="AS1955" i="64" a="1"/>
  <c r="AS1955" i="64" s="1"/>
  <c r="AS1953" i="64" a="1"/>
  <c r="AS1953" i="64" s="1"/>
  <c r="AS1192" i="64" a="1"/>
  <c r="AS1192" i="64" s="1"/>
  <c r="AS1195" i="64" a="1"/>
  <c r="AS1195" i="64" s="1"/>
  <c r="AR1193" i="64"/>
  <c r="AR1194" i="64" s="1"/>
  <c r="AR1196" i="64" s="1"/>
  <c r="AS1191" i="64" a="1"/>
  <c r="AS1191" i="64" s="1"/>
  <c r="AS661" i="64" a="1"/>
  <c r="AS661" i="64" s="1"/>
  <c r="AS650" i="64" a="1"/>
  <c r="AS650" i="64" s="1"/>
  <c r="AS653" i="64" a="1"/>
  <c r="AS653" i="64" s="1"/>
  <c r="AS667" i="64" a="1"/>
  <c r="AS667" i="64" s="1"/>
  <c r="AS111" i="64" a="1"/>
  <c r="AS111" i="64" s="1"/>
  <c r="AS1373" i="64" a="1"/>
  <c r="AS1373" i="64" s="1"/>
  <c r="AR126" i="64"/>
  <c r="AR141" i="64"/>
  <c r="AR122" i="64"/>
  <c r="AR137" i="64"/>
  <c r="AR123" i="64"/>
  <c r="AR138" i="64"/>
  <c r="AR124" i="64"/>
  <c r="AR139" i="64"/>
  <c r="AR125" i="64"/>
  <c r="AR140" i="64"/>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AS110" i="64" a="1"/>
  <c r="AS110" i="64" s="1"/>
  <c r="AS109" i="64" a="1"/>
  <c r="AS109" i="64" s="1"/>
  <c r="AS108" i="64" a="1"/>
  <c r="AS108" i="64" s="1"/>
  <c r="AS107" i="64" a="1"/>
  <c r="AS107" i="64" s="1"/>
  <c r="AR112" i="64"/>
  <c r="AS346" i="64" a="1"/>
  <c r="AS346" i="64" s="1"/>
  <c r="AS1265" i="64" a="1"/>
  <c r="AS1265" i="64" s="1"/>
  <c r="AR988" i="64"/>
  <c r="AR987" i="64"/>
  <c r="AR989" i="64"/>
  <c r="AR991" i="64"/>
  <c r="AR990" i="64"/>
  <c r="AS982" i="64" a="1"/>
  <c r="AS982" i="64" s="1"/>
  <c r="AS983" i="64" a="1"/>
  <c r="AS983" i="64" s="1"/>
  <c r="AS984" i="64" a="1"/>
  <c r="AS984" i="64" s="1"/>
  <c r="AS981" i="64" a="1"/>
  <c r="AS981" i="64" s="1"/>
  <c r="AS980" i="64" a="1"/>
  <c r="AS980" i="64" s="1"/>
  <c r="AR972" i="64"/>
  <c r="AR973" i="64"/>
  <c r="AR976" i="64"/>
  <c r="AR975" i="64"/>
  <c r="AR974" i="64"/>
  <c r="AS951" i="64" a="1"/>
  <c r="AS951" i="64" s="1"/>
  <c r="AS959" i="64" s="1"/>
  <c r="AS952" i="64" a="1"/>
  <c r="AS952" i="64" s="1"/>
  <c r="AS960" i="64" s="1"/>
  <c r="AS953" i="64" a="1"/>
  <c r="AS953" i="64" s="1"/>
  <c r="AS961" i="64" s="1"/>
  <c r="AS967" i="64" a="1"/>
  <c r="AS967" i="64" s="1"/>
  <c r="AS950" i="64" a="1"/>
  <c r="AS950" i="64" s="1"/>
  <c r="AS958" i="64" s="1"/>
  <c r="AS968" i="64" a="1"/>
  <c r="AS968" i="64" s="1"/>
  <c r="AS966" i="64" a="1"/>
  <c r="AS966" i="64" s="1"/>
  <c r="AS969" i="64" a="1"/>
  <c r="AS969" i="64" s="1"/>
  <c r="AS965" i="64" a="1"/>
  <c r="AS965" i="64" s="1"/>
  <c r="AS949" i="64" a="1"/>
  <c r="AS949" i="64" s="1"/>
  <c r="AS957" i="64" s="1"/>
  <c r="AS208" i="64" a="1"/>
  <c r="AS208" i="64" s="1"/>
  <c r="AS331" i="64" a="1"/>
  <c r="AS331" i="64" s="1"/>
  <c r="AS1240" i="64" a="1"/>
  <c r="AS1240" i="64" s="1"/>
  <c r="AS925" i="64" a="1"/>
  <c r="AS925" i="64" s="1"/>
  <c r="AS299" i="64" a="1"/>
  <c r="AS299" i="64" s="1"/>
  <c r="AS312" i="64" a="1"/>
  <c r="AS312" i="64" s="1"/>
  <c r="AS891" i="64" a="1"/>
  <c r="AS891" i="64" s="1"/>
  <c r="AR884" i="64"/>
  <c r="AR892" i="64" s="1"/>
  <c r="AS887" i="64" a="1"/>
  <c r="AS887" i="64" s="1"/>
  <c r="AS883" i="64" a="1"/>
  <c r="AS883" i="64" s="1"/>
  <c r="AT259" i="64"/>
  <c r="AM2167" i="64"/>
  <c r="AT44" i="863" a="1"/>
  <c r="AT44" i="863" s="1"/>
  <c r="AT43" i="863" a="1"/>
  <c r="AT43" i="863" s="1"/>
  <c r="AT42" i="863" a="1"/>
  <c r="AT42" i="863" s="1"/>
  <c r="AT40" i="863" a="1"/>
  <c r="AT40" i="863" s="1"/>
  <c r="AT30" i="863"/>
  <c r="AT41" i="863" a="1"/>
  <c r="AT41" i="863" s="1"/>
  <c r="AT33" i="863"/>
  <c r="AT31" i="863"/>
  <c r="AU2" i="863"/>
  <c r="AU32" i="863" s="1"/>
  <c r="AS34" i="863"/>
  <c r="AS17" i="863" s="1"/>
  <c r="AS29" i="861" s="1"/>
  <c r="AS35" i="863"/>
  <c r="AT18" i="864"/>
  <c r="AT17" i="864"/>
  <c r="AT16" i="864"/>
  <c r="AU19" i="864"/>
  <c r="AS45" i="863"/>
  <c r="AS20" i="864"/>
  <c r="AS93" i="861" s="1"/>
  <c r="AS94" i="861" s="1"/>
  <c r="AW2" i="861"/>
  <c r="AV1" i="861"/>
  <c r="AV7" i="861"/>
  <c r="AS54" i="863" a="1"/>
  <c r="AS54" i="863" s="1"/>
  <c r="AS52" i="863" a="1"/>
  <c r="AS52" i="863" s="1"/>
  <c r="AS50" i="863" a="1"/>
  <c r="AS50" i="863" s="1"/>
  <c r="K2" i="860"/>
  <c r="K1" i="860"/>
  <c r="AG1" i="860"/>
  <c r="AG7" i="860"/>
  <c r="AG3" i="860"/>
  <c r="AG4" i="860" s="1"/>
  <c r="AH2" i="860"/>
  <c r="DK4" i="860"/>
  <c r="DK1" i="860"/>
  <c r="AL2210" i="64"/>
  <c r="AM2208" i="64"/>
  <c r="AM2187" i="64"/>
  <c r="B2009" i="64"/>
  <c r="M3" i="206" a="1"/>
  <c r="B2909" i="64"/>
  <c r="E2912" i="64"/>
  <c r="E2911" i="64"/>
  <c r="E2909" i="64"/>
  <c r="G2909" i="64" s="1"/>
  <c r="E2908" i="64"/>
  <c r="E2907" i="64"/>
  <c r="E1864" i="64"/>
  <c r="E1877" i="64"/>
  <c r="E1876" i="64"/>
  <c r="E1875" i="64"/>
  <c r="E1874" i="64"/>
  <c r="E1873" i="64"/>
  <c r="E1872" i="64"/>
  <c r="CK1872" i="64"/>
  <c r="CJ1872" i="64"/>
  <c r="CI1872" i="64"/>
  <c r="CH1872" i="64"/>
  <c r="CG1872" i="64"/>
  <c r="CF1872" i="64"/>
  <c r="CE1872" i="64"/>
  <c r="CD1872" i="64"/>
  <c r="CC1872" i="64"/>
  <c r="CB1872" i="64"/>
  <c r="CA1872" i="64"/>
  <c r="BZ1872" i="64"/>
  <c r="BY1872" i="64"/>
  <c r="BX1872" i="64"/>
  <c r="BW1872" i="64"/>
  <c r="BV1872" i="64"/>
  <c r="BU1872" i="64"/>
  <c r="BT1872" i="64"/>
  <c r="BS1872" i="64"/>
  <c r="BR1872" i="64"/>
  <c r="BQ1872" i="64"/>
  <c r="BP1872" i="64"/>
  <c r="BO1872" i="64"/>
  <c r="BN1872" i="64"/>
  <c r="BM1872" i="64"/>
  <c r="BL1872" i="64"/>
  <c r="BK1872" i="64"/>
  <c r="BJ1872" i="64"/>
  <c r="BI1872" i="64"/>
  <c r="BH1872" i="64"/>
  <c r="BG1872" i="64"/>
  <c r="BF1872" i="64"/>
  <c r="BE1872" i="64"/>
  <c r="BD1872" i="64"/>
  <c r="BC1872" i="64"/>
  <c r="BB1872" i="64"/>
  <c r="BA1872" i="64"/>
  <c r="AZ1872" i="64"/>
  <c r="AY1872" i="64"/>
  <c r="AX1872" i="64"/>
  <c r="AW1872" i="64"/>
  <c r="AV1872" i="64"/>
  <c r="AU1872" i="64"/>
  <c r="AT1872" i="64"/>
  <c r="AS1872" i="64"/>
  <c r="AR1872" i="64"/>
  <c r="AQ1872" i="64"/>
  <c r="AP1872" i="64"/>
  <c r="AO1872" i="64"/>
  <c r="AN1872" i="64"/>
  <c r="AM1872" i="64"/>
  <c r="AL1872" i="64"/>
  <c r="AK1872" i="64"/>
  <c r="AJ1872" i="64"/>
  <c r="AI1872" i="64"/>
  <c r="AH1872" i="64"/>
  <c r="AG1872" i="64"/>
  <c r="AF1872" i="64"/>
  <c r="AE1872" i="64"/>
  <c r="AD1872" i="64"/>
  <c r="AC1872" i="64"/>
  <c r="AB1872" i="64"/>
  <c r="AA1872" i="64"/>
  <c r="Z1872" i="64"/>
  <c r="Y1872" i="64"/>
  <c r="X1872" i="64"/>
  <c r="W1872" i="64"/>
  <c r="V1872" i="64"/>
  <c r="U1872" i="64"/>
  <c r="T1872" i="64"/>
  <c r="E1871" i="64"/>
  <c r="E1870" i="64"/>
  <c r="E1869" i="64"/>
  <c r="E1868" i="64"/>
  <c r="E1867" i="64"/>
  <c r="E1866" i="64"/>
  <c r="B1871" i="64"/>
  <c r="E1865" i="64"/>
  <c r="E1863" i="64"/>
  <c r="G1863" i="64" s="1"/>
  <c r="E1862" i="64"/>
  <c r="E1861" i="64"/>
  <c r="E1860" i="64"/>
  <c r="E1859" i="64"/>
  <c r="E1858" i="64"/>
  <c r="E1857" i="64"/>
  <c r="E1856" i="64"/>
  <c r="G1856" i="64" s="1"/>
  <c r="E1855" i="64"/>
  <c r="G1855" i="64" s="1"/>
  <c r="E1854" i="64"/>
  <c r="G1854" i="64" s="1"/>
  <c r="T1828" i="64"/>
  <c r="U1828" i="64"/>
  <c r="V1828" i="64"/>
  <c r="W1828" i="64"/>
  <c r="X1828" i="64"/>
  <c r="Y1828" i="64"/>
  <c r="Z1828" i="64"/>
  <c r="AA1828" i="64"/>
  <c r="AB1828" i="64"/>
  <c r="AC1828" i="64"/>
  <c r="AD1828" i="64"/>
  <c r="AE1828" i="64"/>
  <c r="AF1828" i="64"/>
  <c r="AG1828" i="64"/>
  <c r="AH1828" i="64"/>
  <c r="AI1828" i="64"/>
  <c r="AJ1828" i="64"/>
  <c r="AK1828" i="64"/>
  <c r="AL1828" i="64"/>
  <c r="AM1828" i="64"/>
  <c r="AN1828" i="64"/>
  <c r="AO1828" i="64"/>
  <c r="AP1828" i="64"/>
  <c r="AQ1828" i="64"/>
  <c r="AR1828" i="64"/>
  <c r="AS1828" i="64"/>
  <c r="AT1828" i="64"/>
  <c r="AU1828" i="64"/>
  <c r="AV1828" i="64"/>
  <c r="AW1828" i="64"/>
  <c r="AX1828" i="64"/>
  <c r="AY1828" i="64"/>
  <c r="AZ1828" i="64"/>
  <c r="BA1828" i="64"/>
  <c r="BB1828" i="64"/>
  <c r="BC1828" i="64"/>
  <c r="BD1828" i="64"/>
  <c r="BE1828" i="64"/>
  <c r="BF1828" i="64"/>
  <c r="BG1828" i="64"/>
  <c r="BH1828" i="64"/>
  <c r="BI1828" i="64"/>
  <c r="BJ1828" i="64"/>
  <c r="BK1828" i="64"/>
  <c r="BL1828" i="64"/>
  <c r="BM1828" i="64"/>
  <c r="BN1828" i="64"/>
  <c r="BO1828" i="64"/>
  <c r="BP1828" i="64"/>
  <c r="BQ1828" i="64"/>
  <c r="BR1828" i="64"/>
  <c r="BS1828" i="64"/>
  <c r="BT1828" i="64"/>
  <c r="BU1828" i="64"/>
  <c r="BV1828" i="64"/>
  <c r="BW1828" i="64"/>
  <c r="BX1828" i="64"/>
  <c r="BY1828" i="64"/>
  <c r="BZ1828" i="64"/>
  <c r="CA1828" i="64"/>
  <c r="CB1828" i="64"/>
  <c r="CC1828" i="64"/>
  <c r="CD1828" i="64"/>
  <c r="CE1828" i="64"/>
  <c r="CF1828" i="64"/>
  <c r="CG1828" i="64"/>
  <c r="CH1828" i="64"/>
  <c r="CI1828" i="64"/>
  <c r="CJ1828" i="64"/>
  <c r="CK1828" i="64"/>
  <c r="E1810" i="64"/>
  <c r="G1810" i="64" s="1"/>
  <c r="E1811" i="64"/>
  <c r="G1811" i="64" s="1"/>
  <c r="E1812" i="64"/>
  <c r="G1812" i="64" s="1"/>
  <c r="E1813" i="64"/>
  <c r="E1814" i="64"/>
  <c r="E1815" i="64"/>
  <c r="E1816" i="64"/>
  <c r="E1817" i="64"/>
  <c r="E1818" i="64"/>
  <c r="E1819" i="64"/>
  <c r="G1819" i="64" s="1"/>
  <c r="E1820" i="64"/>
  <c r="E1821" i="64"/>
  <c r="E1822" i="64"/>
  <c r="E1823" i="64"/>
  <c r="E1824" i="64"/>
  <c r="E1825" i="64"/>
  <c r="E1826" i="64"/>
  <c r="E1827" i="64"/>
  <c r="E1828" i="64"/>
  <c r="E1829" i="64"/>
  <c r="E1830" i="64"/>
  <c r="E1831" i="64"/>
  <c r="E1832" i="64"/>
  <c r="E1833" i="64"/>
  <c r="E1834" i="64"/>
  <c r="E1808" i="64"/>
  <c r="AQ2112" i="64" a="1"/>
  <c r="AS1241" i="64" a="1"/>
  <c r="AQ1068" i="64" a="1"/>
  <c r="AS2112" i="64" a="1"/>
  <c r="AS1024" i="64" a="1"/>
  <c r="AS1295" i="64" a="1"/>
  <c r="AQ1954" i="64" a="1"/>
  <c r="AQ412" i="64" a="1"/>
  <c r="AR1243" i="64" a="1"/>
  <c r="AQ1266" i="64"/>
  <c r="AQ884" i="64" a="1"/>
  <c r="AQ1295" i="64" a="1"/>
  <c r="AS1539" i="64" a="1"/>
  <c r="AQ1024" i="64" a="1"/>
  <c r="AS412" i="64" a="1"/>
  <c r="AQ1539" i="64" a="1"/>
  <c r="AS1068" i="64" a="1"/>
  <c r="AQ1136" i="64" a="1"/>
  <c r="AQ1241" i="64" a="1"/>
  <c r="AS1266" i="64"/>
  <c r="AS1136" i="64" a="1"/>
  <c r="AS884" i="64" a="1"/>
  <c r="AS1954" i="64" a="1"/>
  <c r="CK29" i="1307" l="1"/>
  <c r="CK33" i="1307" s="1"/>
  <c r="CJ34" i="1307"/>
  <c r="AW2" i="64"/>
  <c r="AV1" i="64"/>
  <c r="AV7" i="64"/>
  <c r="AU4" i="64"/>
  <c r="AV3" i="64"/>
  <c r="AJ454" i="64"/>
  <c r="AI465" i="64"/>
  <c r="AG505" i="64"/>
  <c r="AF516" i="64"/>
  <c r="AF25" i="861"/>
  <c r="AW2" i="864"/>
  <c r="AV7" i="864"/>
  <c r="AV7" i="863"/>
  <c r="AU4" i="864"/>
  <c r="AU4" i="863"/>
  <c r="AV3" i="863"/>
  <c r="AV3" i="864"/>
  <c r="AV1" i="864"/>
  <c r="AV1" i="863"/>
  <c r="AW3" i="861"/>
  <c r="AV4" i="861"/>
  <c r="AQ1709" i="64"/>
  <c r="AQ362" i="64"/>
  <c r="AQ364" i="64" s="1"/>
  <c r="AQ1954" i="64"/>
  <c r="AQ1956" i="64" s="1"/>
  <c r="AQ1539" i="64"/>
  <c r="AQ1541" i="64" s="1"/>
  <c r="AQ1068" i="64"/>
  <c r="AQ884" i="64"/>
  <c r="AQ1295" i="64"/>
  <c r="AQ2112" i="64"/>
  <c r="AQ2121" i="64" s="1"/>
  <c r="AQ412" i="64"/>
  <c r="AQ1241" i="64"/>
  <c r="AQ1024" i="64"/>
  <c r="AQ1136" i="64"/>
  <c r="AQ1143" i="64" s="1"/>
  <c r="AO259" i="64"/>
  <c r="AQ974" i="64"/>
  <c r="AQ989" i="64"/>
  <c r="AQ126" i="64"/>
  <c r="AQ141" i="64"/>
  <c r="AQ990" i="64"/>
  <c r="AQ975" i="64"/>
  <c r="AQ139" i="64"/>
  <c r="AQ124" i="64"/>
  <c r="AQ972" i="64"/>
  <c r="AQ987" i="64"/>
  <c r="AQ123" i="64"/>
  <c r="AQ138" i="64"/>
  <c r="AQ125" i="64"/>
  <c r="AQ140" i="64"/>
  <c r="AQ988" i="64"/>
  <c r="AQ973" i="64"/>
  <c r="AQ1193" i="64"/>
  <c r="AQ1194" i="64" s="1"/>
  <c r="AQ1196" i="64" s="1"/>
  <c r="AP1540" i="64" a="1"/>
  <c r="AP1540" i="64" s="1"/>
  <c r="AP436" i="64" a="1"/>
  <c r="AP436" i="64" s="1"/>
  <c r="AP1294" i="64" a="1"/>
  <c r="AP1294" i="64" s="1"/>
  <c r="AP1955" i="64" a="1"/>
  <c r="AP1955" i="64" s="1"/>
  <c r="AP661" i="64" a="1"/>
  <c r="AP661" i="64" s="1"/>
  <c r="AP1373" i="64" a="1"/>
  <c r="AP1373" i="64" s="1"/>
  <c r="AP132" i="64" a="1"/>
  <c r="AP132" i="64" s="1"/>
  <c r="AP983" i="64" a="1"/>
  <c r="AP983" i="64" s="1"/>
  <c r="AP953" i="64" a="1"/>
  <c r="AP953" i="64" s="1"/>
  <c r="AP961" i="64" s="1"/>
  <c r="AP891" i="64" a="1"/>
  <c r="AP891" i="64" s="1"/>
  <c r="AP208" i="64" a="1"/>
  <c r="AP208" i="64" s="1"/>
  <c r="AP1707" i="64" a="1"/>
  <c r="AP1707" i="64" s="1"/>
  <c r="AP1538" i="64" a="1"/>
  <c r="AP1538" i="64" s="1"/>
  <c r="AP411" i="64" a="1"/>
  <c r="AP411" i="64" s="1"/>
  <c r="AP1025" i="64" a="1"/>
  <c r="AP1025" i="64" s="1"/>
  <c r="AP1191" i="64" a="1"/>
  <c r="AP1191" i="64" s="1"/>
  <c r="AP650" i="64" a="1"/>
  <c r="AP650" i="64" s="1"/>
  <c r="AP117" i="64" a="1"/>
  <c r="AP117" i="64" s="1"/>
  <c r="AP108" i="64" a="1"/>
  <c r="AP108" i="64" s="1"/>
  <c r="AP982" i="64" a="1"/>
  <c r="AP982" i="64" s="1"/>
  <c r="AP969" i="64" a="1"/>
  <c r="AP969" i="64" s="1"/>
  <c r="AP299" i="64" a="1"/>
  <c r="AP299" i="64" s="1"/>
  <c r="AP1708" i="64" a="1"/>
  <c r="AP1708" i="64" s="1"/>
  <c r="AP1192" i="64" a="1"/>
  <c r="AP1192" i="64" s="1"/>
  <c r="AP667" i="64" a="1"/>
  <c r="AP667" i="64" s="1"/>
  <c r="AP134" i="64" a="1"/>
  <c r="AP134" i="64" s="1"/>
  <c r="AP110" i="64" a="1"/>
  <c r="AP110" i="64" s="1"/>
  <c r="AP981" i="64" a="1"/>
  <c r="AP981" i="64" s="1"/>
  <c r="AP949" i="64" a="1"/>
  <c r="AP949" i="64" s="1"/>
  <c r="AP957" i="64" s="1"/>
  <c r="AP346" i="64" a="1"/>
  <c r="AP346" i="64" s="1"/>
  <c r="AP925" i="64" a="1"/>
  <c r="AP925" i="64" s="1"/>
  <c r="AP360" i="64" a="1"/>
  <c r="AP360" i="64" s="1"/>
  <c r="AP487" i="64" a="1"/>
  <c r="AP487" i="64" s="1"/>
  <c r="AP1067" i="64" a="1"/>
  <c r="AP1067" i="64" s="1"/>
  <c r="AP653" i="64" a="1"/>
  <c r="AP653" i="64" s="1"/>
  <c r="AP119" i="64" a="1"/>
  <c r="AP119" i="64" s="1"/>
  <c r="AP107" i="64" a="1"/>
  <c r="AP107" i="64" s="1"/>
  <c r="AP966" i="64" a="1"/>
  <c r="AP966" i="64" s="1"/>
  <c r="AP1240" i="64" a="1"/>
  <c r="AP1240" i="64" s="1"/>
  <c r="AP1135" i="64" a="1"/>
  <c r="AP1135" i="64" s="1"/>
  <c r="AP111" i="64" a="1"/>
  <c r="AP111" i="64" s="1"/>
  <c r="AP361" i="64" a="1"/>
  <c r="AP361" i="64" s="1"/>
  <c r="AP2113" i="64" a="1"/>
  <c r="AP2113" i="64" s="1"/>
  <c r="AP131" i="64" a="1"/>
  <c r="AP131" i="64" s="1"/>
  <c r="AP118" i="64" a="1"/>
  <c r="AP118" i="64" s="1"/>
  <c r="AP109" i="64" a="1"/>
  <c r="AP109" i="64" s="1"/>
  <c r="AP950" i="64" a="1"/>
  <c r="AP950" i="64" s="1"/>
  <c r="AP958" i="64" s="1"/>
  <c r="AP331" i="64" a="1"/>
  <c r="AP331" i="64" s="1"/>
  <c r="AP965" i="64" a="1"/>
  <c r="AP965" i="64" s="1"/>
  <c r="AP952" i="64" a="1"/>
  <c r="AP952" i="64" s="1"/>
  <c r="AP960" i="64" s="1"/>
  <c r="AP363" i="64" a="1"/>
  <c r="AP363" i="64" s="1"/>
  <c r="AP116" i="64" a="1"/>
  <c r="AP116" i="64" s="1"/>
  <c r="AP115" i="64" a="1"/>
  <c r="AP115" i="64" s="1"/>
  <c r="AP887" i="64" a="1"/>
  <c r="AP887" i="64" s="1"/>
  <c r="AP980" i="64" a="1"/>
  <c r="AP980" i="64" s="1"/>
  <c r="AP1953" i="64" a="1"/>
  <c r="AP1953" i="64" s="1"/>
  <c r="AP133" i="64" a="1"/>
  <c r="AP133" i="64" s="1"/>
  <c r="AP1265" i="64" a="1"/>
  <c r="AP1265" i="64" s="1"/>
  <c r="AP984" i="64" a="1"/>
  <c r="AP984" i="64" s="1"/>
  <c r="AP967" i="64" a="1"/>
  <c r="AP967" i="64" s="1"/>
  <c r="AP951" i="64" a="1"/>
  <c r="AP951" i="64" s="1"/>
  <c r="AP959" i="64" s="1"/>
  <c r="AP312" i="64" a="1"/>
  <c r="AP312" i="64" s="1"/>
  <c r="AP883" i="64" a="1"/>
  <c r="AP883" i="64" s="1"/>
  <c r="AP1195" i="64" a="1"/>
  <c r="AP1195" i="64" s="1"/>
  <c r="AP130" i="64" a="1"/>
  <c r="AP130" i="64" s="1"/>
  <c r="AP968" i="64" a="1"/>
  <c r="AP968" i="64" s="1"/>
  <c r="AQ137" i="64"/>
  <c r="AQ122" i="64"/>
  <c r="AQ112" i="64"/>
  <c r="AQ976" i="64"/>
  <c r="AQ991" i="64"/>
  <c r="AP86" i="861"/>
  <c r="AQ43" i="861"/>
  <c r="AS1700" i="64"/>
  <c r="AS1709" i="64" s="1"/>
  <c r="CL20" i="861"/>
  <c r="AR90" i="861"/>
  <c r="AT1708" i="64" a="1"/>
  <c r="AT1708" i="64" s="1"/>
  <c r="AT1707" i="64" a="1"/>
  <c r="AT1707" i="64" s="1"/>
  <c r="AS1241" i="64"/>
  <c r="AS1539" i="64"/>
  <c r="AS1541" i="64" s="1"/>
  <c r="AT1540" i="64" a="1"/>
  <c r="AT1540" i="64" s="1"/>
  <c r="AT1538" i="64" a="1"/>
  <c r="AT1538" i="64" s="1"/>
  <c r="AT361" i="64" a="1"/>
  <c r="AT361" i="64" s="1"/>
  <c r="AT363" i="64" a="1"/>
  <c r="AT363" i="64" s="1"/>
  <c r="AS362" i="64"/>
  <c r="AS364" i="64" s="1"/>
  <c r="AT436" i="64" a="1"/>
  <c r="AT436" i="64" s="1"/>
  <c r="AT360" i="64" a="1"/>
  <c r="AT360" i="64" s="1"/>
  <c r="AT487" i="64" a="1"/>
  <c r="AT487" i="64" s="1"/>
  <c r="AS412" i="64"/>
  <c r="AS1295" i="64"/>
  <c r="AT1294" i="64" a="1"/>
  <c r="AT1294" i="64" s="1"/>
  <c r="AT411" i="64" a="1"/>
  <c r="AT411" i="64" s="1"/>
  <c r="AT1135" i="64" a="1"/>
  <c r="AT1135" i="64" s="1"/>
  <c r="AS1136" i="64"/>
  <c r="AS1068" i="64"/>
  <c r="AR1143" i="64"/>
  <c r="AT1067" i="64" a="1"/>
  <c r="AT1067" i="64" s="1"/>
  <c r="AS2112" i="64"/>
  <c r="AS2121" i="64" s="1"/>
  <c r="AT2113" i="64" a="1"/>
  <c r="AT2113" i="64" s="1"/>
  <c r="BF2143" i="64"/>
  <c r="BF2145" i="64" s="1"/>
  <c r="AS1024" i="64"/>
  <c r="AT1953" i="64" a="1"/>
  <c r="AT1953" i="64" s="1"/>
  <c r="AT1025" i="64" a="1"/>
  <c r="AT1025" i="64" s="1"/>
  <c r="AR1033" i="64"/>
  <c r="AR1038" i="64"/>
  <c r="AS1954" i="64"/>
  <c r="AS1956" i="64" s="1"/>
  <c r="AT1195" i="64" a="1"/>
  <c r="AT1195" i="64" s="1"/>
  <c r="AT1955" i="64" a="1"/>
  <c r="AT1955" i="64" s="1"/>
  <c r="AS1193" i="64"/>
  <c r="AS1194" i="64" s="1"/>
  <c r="AS1196" i="64" s="1"/>
  <c r="AT1191" i="64" a="1"/>
  <c r="AT1191" i="64" s="1"/>
  <c r="AT1192" i="64" a="1"/>
  <c r="AT1192" i="64" s="1"/>
  <c r="AT661" i="64" a="1"/>
  <c r="AT661" i="64" s="1"/>
  <c r="AT650" i="64" a="1"/>
  <c r="AT650" i="64" s="1"/>
  <c r="AT1373" i="64" a="1"/>
  <c r="AT1373" i="64" s="1"/>
  <c r="AT653" i="64" a="1"/>
  <c r="AT653" i="64" s="1"/>
  <c r="AT667" i="64" a="1"/>
  <c r="AT667" i="64" s="1"/>
  <c r="AS126" i="64"/>
  <c r="AS141" i="64"/>
  <c r="AS140" i="64"/>
  <c r="AS138" i="64"/>
  <c r="AT111" i="64" a="1"/>
  <c r="AT111" i="64" s="1"/>
  <c r="AS137" i="64"/>
  <c r="AS124" i="64"/>
  <c r="AS139"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T109" i="64" a="1"/>
  <c r="AT109" i="64" s="1"/>
  <c r="AT110" i="64" a="1"/>
  <c r="AT110" i="64" s="1"/>
  <c r="AT108" i="64" a="1"/>
  <c r="AT108" i="64" s="1"/>
  <c r="AT107" i="64" a="1"/>
  <c r="AT107" i="64" s="1"/>
  <c r="AS112" i="64"/>
  <c r="AT346" i="64" a="1"/>
  <c r="AT346" i="64" s="1"/>
  <c r="AT1265" i="64" a="1"/>
  <c r="AT1265" i="64" s="1"/>
  <c r="AS989" i="64"/>
  <c r="AR992" i="64"/>
  <c r="AS990" i="64"/>
  <c r="AS991" i="64"/>
  <c r="AS987" i="64"/>
  <c r="AS988" i="64"/>
  <c r="AT982" i="64" a="1"/>
  <c r="AT982" i="64" s="1"/>
  <c r="AT981" i="64" a="1"/>
  <c r="AT981" i="64" s="1"/>
  <c r="AT984" i="64" a="1"/>
  <c r="AT984" i="64" s="1"/>
  <c r="AT983" i="64" a="1"/>
  <c r="AT983" i="64" s="1"/>
  <c r="AT980" i="64" a="1"/>
  <c r="AT980" i="64" s="1"/>
  <c r="AS972" i="64"/>
  <c r="AR977" i="64"/>
  <c r="AS976" i="64"/>
  <c r="AS974" i="64"/>
  <c r="AS975" i="64"/>
  <c r="AT966" i="64" a="1"/>
  <c r="AT966" i="64" s="1"/>
  <c r="AT950" i="64" a="1"/>
  <c r="AT950" i="64" s="1"/>
  <c r="AT958" i="64" s="1"/>
  <c r="AT951" i="64" a="1"/>
  <c r="AT951" i="64" s="1"/>
  <c r="AT959" i="64" s="1"/>
  <c r="AT952" i="64" a="1"/>
  <c r="AT952" i="64" s="1"/>
  <c r="AT960" i="64" s="1"/>
  <c r="AT953" i="64" a="1"/>
  <c r="AT953" i="64" s="1"/>
  <c r="AT961" i="64" s="1"/>
  <c r="AT967" i="64" a="1"/>
  <c r="AT967" i="64" s="1"/>
  <c r="AT968" i="64" a="1"/>
  <c r="AT968" i="64" s="1"/>
  <c r="AT965" i="64" a="1"/>
  <c r="AT965" i="64" s="1"/>
  <c r="AT969" i="64" a="1"/>
  <c r="AT969" i="64" s="1"/>
  <c r="AT949" i="64" a="1"/>
  <c r="AT949" i="64" s="1"/>
  <c r="AT957" i="64" s="1"/>
  <c r="AS973" i="64"/>
  <c r="AT208" i="64" a="1"/>
  <c r="AT208" i="64" s="1"/>
  <c r="AR1243" i="64"/>
  <c r="AT331" i="64" a="1"/>
  <c r="AT331" i="64" s="1"/>
  <c r="AT1240" i="64" a="1"/>
  <c r="AT1240" i="64" s="1"/>
  <c r="AT925" i="64" a="1"/>
  <c r="AT925" i="64" s="1"/>
  <c r="AT299" i="64" a="1"/>
  <c r="AT299" i="64" s="1"/>
  <c r="AT312" i="64" a="1"/>
  <c r="AT312" i="64" s="1"/>
  <c r="AR888" i="64"/>
  <c r="AS884" i="64"/>
  <c r="AS892" i="64" s="1"/>
  <c r="AT891" i="64" a="1"/>
  <c r="AT891" i="64" s="1"/>
  <c r="AT887" i="64" a="1"/>
  <c r="AT887" i="64" s="1"/>
  <c r="AT883" i="64" a="1"/>
  <c r="AT883" i="64" s="1"/>
  <c r="AU259" i="64"/>
  <c r="AN2167" i="64"/>
  <c r="AW7" i="861"/>
  <c r="AX2" i="861"/>
  <c r="AW1" i="861"/>
  <c r="AT35" i="863"/>
  <c r="AT34" i="863"/>
  <c r="AT17" i="863" s="1"/>
  <c r="AT29" i="861" s="1"/>
  <c r="AT45" i="863"/>
  <c r="AU43" i="863" a="1"/>
  <c r="AU43" i="863" s="1"/>
  <c r="AU42" i="863" a="1"/>
  <c r="AU42" i="863" s="1"/>
  <c r="AU40" i="863" a="1"/>
  <c r="AU40" i="863" s="1"/>
  <c r="AU30" i="863"/>
  <c r="AU41" i="863" a="1"/>
  <c r="AU41" i="863" s="1"/>
  <c r="AU31" i="863"/>
  <c r="AU44" i="863" a="1"/>
  <c r="AU44" i="863" s="1"/>
  <c r="AU33" i="863"/>
  <c r="AV2" i="863"/>
  <c r="AV32" i="863" s="1"/>
  <c r="AT52" i="863" a="1"/>
  <c r="AT52" i="863" s="1"/>
  <c r="AT54" i="863" a="1"/>
  <c r="AT54" i="863" s="1"/>
  <c r="AT50" i="863" a="1"/>
  <c r="AT50" i="863" s="1"/>
  <c r="AU18" i="864"/>
  <c r="AU17" i="864"/>
  <c r="AU16" i="864"/>
  <c r="AV19" i="864"/>
  <c r="AT20" i="864"/>
  <c r="AT93" i="861" s="1"/>
  <c r="AT94" i="861" s="1"/>
  <c r="AH1" i="860"/>
  <c r="AH7" i="860"/>
  <c r="AH3" i="860"/>
  <c r="AH4" i="860" s="1"/>
  <c r="AI2" i="860"/>
  <c r="L2" i="860"/>
  <c r="L1" i="860"/>
  <c r="AM2210" i="64"/>
  <c r="AN2208" i="64"/>
  <c r="AN2187" i="64"/>
  <c r="AN2189" i="64" s="1"/>
  <c r="AM2189" i="64"/>
  <c r="M3" i="206"/>
  <c r="B1872" i="64"/>
  <c r="B1827" i="64"/>
  <c r="B1873" i="64"/>
  <c r="B1828" i="64"/>
  <c r="B1829" i="64"/>
  <c r="AT884" i="64" a="1"/>
  <c r="AP412" i="64" a="1"/>
  <c r="AT1954" i="64" a="1"/>
  <c r="AP1954" i="64" a="1"/>
  <c r="AP1241" i="64" a="1"/>
  <c r="AP1295" i="64" a="1"/>
  <c r="AS1243" i="64" a="1"/>
  <c r="AT412" i="64" a="1"/>
  <c r="AT1241" i="64" a="1"/>
  <c r="AT1539" i="64" a="1"/>
  <c r="AP884" i="64" a="1"/>
  <c r="AT1295" i="64" a="1"/>
  <c r="AT1024" i="64" a="1"/>
  <c r="AQ1243" i="64" a="1"/>
  <c r="AT2112" i="64" a="1"/>
  <c r="AP1024" i="64" a="1"/>
  <c r="AP2112" i="64" a="1"/>
  <c r="AP1539" i="64" a="1"/>
  <c r="AP1136" i="64" a="1"/>
  <c r="AP1266" i="64"/>
  <c r="AT1068" i="64" a="1"/>
  <c r="AP1068" i="64" a="1"/>
  <c r="AT1266" i="64"/>
  <c r="AT1136" i="64" a="1"/>
  <c r="AR1244" i="64" a="1"/>
  <c r="CK34" i="1307" l="1"/>
  <c r="CK38" i="1307"/>
  <c r="AW3" i="64"/>
  <c r="AV4" i="64"/>
  <c r="AW1" i="64"/>
  <c r="AX2" i="64"/>
  <c r="AW7" i="64"/>
  <c r="AH506" i="64"/>
  <c r="AG516" i="64"/>
  <c r="AK455" i="64"/>
  <c r="AJ465" i="64"/>
  <c r="AG16" i="861"/>
  <c r="AF26" i="861"/>
  <c r="AX2" i="864"/>
  <c r="AW7" i="864"/>
  <c r="AW7" i="863"/>
  <c r="AV4" i="863"/>
  <c r="AV4" i="864"/>
  <c r="AW3" i="864"/>
  <c r="AW3" i="863"/>
  <c r="AW1" i="864"/>
  <c r="AW1" i="863"/>
  <c r="AX3" i="861"/>
  <c r="AW4" i="861"/>
  <c r="AQ127" i="64"/>
  <c r="AQ992" i="64"/>
  <c r="AQ977" i="64"/>
  <c r="AP362" i="64"/>
  <c r="AP364" i="64" s="1"/>
  <c r="AP1193" i="64"/>
  <c r="AP1194" i="64" s="1"/>
  <c r="AP1196" i="64" s="1"/>
  <c r="AQ1243" i="64"/>
  <c r="AP1241" i="64"/>
  <c r="AP1024" i="64"/>
  <c r="AP1136" i="64"/>
  <c r="AP1143" i="64" s="1"/>
  <c r="AP412" i="64"/>
  <c r="AP884" i="64"/>
  <c r="AP1539" i="64"/>
  <c r="AP1541" i="64" s="1"/>
  <c r="AP2112" i="64"/>
  <c r="AP2121" i="64" s="1"/>
  <c r="AP1295" i="64"/>
  <c r="AP1068" i="64"/>
  <c r="AP1954" i="64"/>
  <c r="AP1956" i="64" s="1"/>
  <c r="AP988" i="64"/>
  <c r="AP973" i="64"/>
  <c r="AP139" i="64"/>
  <c r="AP124" i="64"/>
  <c r="AP989" i="64"/>
  <c r="AP974" i="64"/>
  <c r="AP122" i="64"/>
  <c r="AP112" i="64"/>
  <c r="AP137" i="64"/>
  <c r="AP972" i="64"/>
  <c r="AP987" i="64"/>
  <c r="AO1294" i="64" a="1"/>
  <c r="AO1294" i="64" s="1"/>
  <c r="AO130" i="64" a="1"/>
  <c r="AO130" i="64" s="1"/>
  <c r="AO1265" i="64" a="1"/>
  <c r="AO1265" i="64" s="1"/>
  <c r="AO981" i="64" a="1"/>
  <c r="AO981" i="64" s="1"/>
  <c r="AO952" i="64" a="1"/>
  <c r="AO952" i="64" s="1"/>
  <c r="AO960" i="64" s="1"/>
  <c r="AO208" i="64" a="1"/>
  <c r="AO208" i="64" s="1"/>
  <c r="AO1067" i="64" a="1"/>
  <c r="AO1067" i="64" s="1"/>
  <c r="AO133" i="64" a="1"/>
  <c r="AO133" i="64" s="1"/>
  <c r="AO965" i="64" a="1"/>
  <c r="AO965" i="64" s="1"/>
  <c r="AO2113" i="64" a="1"/>
  <c r="AO2113" i="64" s="1"/>
  <c r="AO1195" i="64" a="1"/>
  <c r="AO1195" i="64" s="1"/>
  <c r="AO331" i="64" a="1"/>
  <c r="AO331" i="64" s="1"/>
  <c r="AO361" i="64" a="1"/>
  <c r="AO361" i="64" s="1"/>
  <c r="AO487" i="64" a="1"/>
  <c r="AO487" i="64" s="1"/>
  <c r="AO1135" i="64" a="1"/>
  <c r="AO1135" i="64" s="1"/>
  <c r="AO1953" i="64" a="1"/>
  <c r="AO1953" i="64" s="1"/>
  <c r="AO1955" i="64" a="1"/>
  <c r="AO1955" i="64" s="1"/>
  <c r="AO650" i="64" a="1"/>
  <c r="AO650" i="64" s="1"/>
  <c r="AO132" i="64" a="1"/>
  <c r="AO132" i="64" s="1"/>
  <c r="AO346" i="64" a="1"/>
  <c r="AO346" i="64" s="1"/>
  <c r="AO967" i="64" a="1"/>
  <c r="AO967" i="64" s="1"/>
  <c r="AO953" i="64" a="1"/>
  <c r="AO953" i="64" s="1"/>
  <c r="AO961" i="64" s="1"/>
  <c r="AO1240" i="64" a="1"/>
  <c r="AO1240" i="64" s="1"/>
  <c r="AO1025" i="64" a="1"/>
  <c r="AO1025" i="64" s="1"/>
  <c r="AO117" i="64" a="1"/>
  <c r="AO117" i="64" s="1"/>
  <c r="AO969" i="64" a="1"/>
  <c r="AO969" i="64" s="1"/>
  <c r="AO363" i="64" a="1"/>
  <c r="AO363" i="64" s="1"/>
  <c r="AO653" i="64" a="1"/>
  <c r="AO653" i="64" s="1"/>
  <c r="AO107" i="64" a="1"/>
  <c r="AO107" i="64" s="1"/>
  <c r="AO436" i="64" a="1"/>
  <c r="AO436" i="64" s="1"/>
  <c r="AO667" i="64" a="1"/>
  <c r="AO667" i="64" s="1"/>
  <c r="AO134" i="64" a="1"/>
  <c r="AO134" i="64" s="1"/>
  <c r="AO109" i="64" a="1"/>
  <c r="AO109" i="64" s="1"/>
  <c r="AO984" i="64" a="1"/>
  <c r="AO984" i="64" s="1"/>
  <c r="AO949" i="64" a="1"/>
  <c r="AO949" i="64" s="1"/>
  <c r="AO957" i="64" s="1"/>
  <c r="AO312" i="64" a="1"/>
  <c r="AO312" i="64" s="1"/>
  <c r="AO887" i="64" a="1"/>
  <c r="AO887" i="64" s="1"/>
  <c r="AO883" i="64" a="1"/>
  <c r="AO883" i="64" s="1"/>
  <c r="AO1538" i="64" a="1"/>
  <c r="AO1538" i="64" s="1"/>
  <c r="AO411" i="64" a="1"/>
  <c r="AO411" i="64" s="1"/>
  <c r="AO1373" i="64" a="1"/>
  <c r="AO1373" i="64" s="1"/>
  <c r="AO131" i="64" a="1"/>
  <c r="AO131" i="64" s="1"/>
  <c r="AO982" i="64" a="1"/>
  <c r="AO982" i="64" s="1"/>
  <c r="AO951" i="64" a="1"/>
  <c r="AO951" i="64" s="1"/>
  <c r="AO959" i="64" s="1"/>
  <c r="AO299" i="64" a="1"/>
  <c r="AO299" i="64" s="1"/>
  <c r="AO968" i="64" a="1"/>
  <c r="AO968" i="64" s="1"/>
  <c r="AO1707" i="64" a="1"/>
  <c r="AO1707" i="64" s="1"/>
  <c r="AO360" i="64" a="1"/>
  <c r="AO360" i="64" s="1"/>
  <c r="AO1191" i="64" a="1"/>
  <c r="AO1191" i="64" s="1"/>
  <c r="AO119" i="64" a="1"/>
  <c r="AO119" i="64" s="1"/>
  <c r="AO108" i="64" a="1"/>
  <c r="AO108" i="64" s="1"/>
  <c r="AO980" i="64" a="1"/>
  <c r="AO980" i="64" s="1"/>
  <c r="AO966" i="64" a="1"/>
  <c r="AO966" i="64" s="1"/>
  <c r="AO925" i="64" a="1"/>
  <c r="AO925" i="64" s="1"/>
  <c r="AO661" i="64" a="1"/>
  <c r="AO661" i="64" s="1"/>
  <c r="AO1708" i="64" a="1"/>
  <c r="AO1708" i="64" s="1"/>
  <c r="AO1540" i="64" a="1"/>
  <c r="AO1540" i="64" s="1"/>
  <c r="AO1192" i="64" a="1"/>
  <c r="AO1192" i="64" s="1"/>
  <c r="AO111" i="64" a="1"/>
  <c r="AO111" i="64" s="1"/>
  <c r="AO116" i="64" a="1"/>
  <c r="AO116" i="64" s="1"/>
  <c r="AO118" i="64" a="1"/>
  <c r="AO118" i="64" s="1"/>
  <c r="AO110" i="64" a="1"/>
  <c r="AO110" i="64" s="1"/>
  <c r="AO983" i="64" a="1"/>
  <c r="AO983" i="64" s="1"/>
  <c r="AO950" i="64" a="1"/>
  <c r="AO950" i="64" s="1"/>
  <c r="AO958" i="64" s="1"/>
  <c r="AO891" i="64" a="1"/>
  <c r="AO891" i="64" s="1"/>
  <c r="AO115" i="64" a="1"/>
  <c r="AO115" i="64" s="1"/>
  <c r="AP1709" i="64"/>
  <c r="AN259" i="64"/>
  <c r="AQ892" i="64"/>
  <c r="AQ888" i="64"/>
  <c r="AP140" i="64"/>
  <c r="AP125" i="64"/>
  <c r="AP138" i="64"/>
  <c r="AP123" i="64"/>
  <c r="AP975" i="64"/>
  <c r="AP990" i="64"/>
  <c r="AP126" i="64"/>
  <c r="AP141" i="64"/>
  <c r="AP976" i="64"/>
  <c r="AP991" i="64"/>
  <c r="AQ1033" i="64"/>
  <c r="AQ1038" i="64"/>
  <c r="AQ86" i="861"/>
  <c r="AR43" i="861"/>
  <c r="AQ60" i="861"/>
  <c r="AP60" i="861"/>
  <c r="AT1700" i="64"/>
  <c r="AT1709" i="64" s="1"/>
  <c r="AS90" i="861"/>
  <c r="AU1708" i="64" a="1"/>
  <c r="AU1708" i="64" s="1"/>
  <c r="AU1707" i="64" a="1"/>
  <c r="AU1707" i="64" s="1"/>
  <c r="AT1241" i="64"/>
  <c r="AT1539" i="64"/>
  <c r="AT1541" i="64" s="1"/>
  <c r="AU1540" i="64" a="1"/>
  <c r="AU1540" i="64" s="1"/>
  <c r="AU1538" i="64" a="1"/>
  <c r="AU1538" i="64" s="1"/>
  <c r="AU361" i="64" a="1"/>
  <c r="AU361" i="64" s="1"/>
  <c r="AU363" i="64" a="1"/>
  <c r="AU363" i="64" s="1"/>
  <c r="AT362" i="64"/>
  <c r="AT364" i="64" s="1"/>
  <c r="AU436" i="64" a="1"/>
  <c r="AU436" i="64" s="1"/>
  <c r="AU360" i="64" a="1"/>
  <c r="AU360" i="64" s="1"/>
  <c r="AU487" i="64" a="1"/>
  <c r="AU487" i="64" s="1"/>
  <c r="AT412" i="64"/>
  <c r="AT1295" i="64"/>
  <c r="AU1294" i="64" a="1"/>
  <c r="AU1294" i="64" s="1"/>
  <c r="AU411" i="64" a="1"/>
  <c r="AU411" i="64" s="1"/>
  <c r="AT1136" i="64"/>
  <c r="AU1067" i="64" a="1"/>
  <c r="AU1067" i="64" s="1"/>
  <c r="AU1135" i="64" a="1"/>
  <c r="AU1135" i="64" s="1"/>
  <c r="AS1143" i="64"/>
  <c r="AT1068" i="64"/>
  <c r="AT2112" i="64"/>
  <c r="AT2121" i="64" s="1"/>
  <c r="AU2113" i="64" a="1"/>
  <c r="AU2113" i="64" s="1"/>
  <c r="BG2143" i="64"/>
  <c r="BG2145" i="64" s="1"/>
  <c r="AT1954" i="64"/>
  <c r="AT1956" i="64" s="1"/>
  <c r="AT1024" i="64"/>
  <c r="AU1953" i="64" a="1"/>
  <c r="AU1953" i="64" s="1"/>
  <c r="AU1025" i="64" a="1"/>
  <c r="AU1025" i="64" s="1"/>
  <c r="AS1033" i="64"/>
  <c r="AS1038" i="64"/>
  <c r="AU1195" i="64" a="1"/>
  <c r="AU1195" i="64" s="1"/>
  <c r="AU1955" i="64" a="1"/>
  <c r="AU1955" i="64" s="1"/>
  <c r="AU1191" i="64" a="1"/>
  <c r="AU1191" i="64" s="1"/>
  <c r="AU1192" i="64" a="1"/>
  <c r="AU1192" i="64" s="1"/>
  <c r="AT1193" i="64"/>
  <c r="AT1194" i="64" s="1"/>
  <c r="AT1196" i="64" s="1"/>
  <c r="AU661" i="64" a="1"/>
  <c r="AU661" i="64" s="1"/>
  <c r="AU650" i="64" a="1"/>
  <c r="AU650" i="64" s="1"/>
  <c r="AU1373" i="64" a="1"/>
  <c r="AU1373" i="64" s="1"/>
  <c r="AU653" i="64" a="1"/>
  <c r="AU653" i="64" s="1"/>
  <c r="AU667" i="64" a="1"/>
  <c r="AU667" i="64" s="1"/>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T112" i="64"/>
  <c r="AU108" i="64" a="1"/>
  <c r="AU108" i="64" s="1"/>
  <c r="AU109" i="64" a="1"/>
  <c r="AU109" i="64" s="1"/>
  <c r="AU110" i="64" a="1"/>
  <c r="AU110" i="64" s="1"/>
  <c r="AU107" i="64" a="1"/>
  <c r="AU107" i="64" s="1"/>
  <c r="AU346" i="64" a="1"/>
  <c r="AU346" i="64" s="1"/>
  <c r="AU1265" i="64" a="1"/>
  <c r="AU1265" i="64" s="1"/>
  <c r="AR994" i="64"/>
  <c r="AR995" i="64" s="1"/>
  <c r="AT989" i="64"/>
  <c r="AS992" i="64"/>
  <c r="AT988" i="64"/>
  <c r="AT987" i="64"/>
  <c r="AT991" i="64"/>
  <c r="AU982" i="64" a="1"/>
  <c r="AU982" i="64" s="1"/>
  <c r="AU981" i="64" a="1"/>
  <c r="AU981" i="64" s="1"/>
  <c r="AU984" i="64" a="1"/>
  <c r="AU984" i="64" s="1"/>
  <c r="AU983" i="64" a="1"/>
  <c r="AU983" i="64" s="1"/>
  <c r="AU980" i="64" a="1"/>
  <c r="AU980" i="64" s="1"/>
  <c r="AT990" i="64"/>
  <c r="AT973" i="64"/>
  <c r="AS977" i="64"/>
  <c r="AT976" i="64"/>
  <c r="AU949" i="64" a="1"/>
  <c r="AU949" i="64" s="1"/>
  <c r="AU957" i="64" s="1"/>
  <c r="AU966" i="64" a="1"/>
  <c r="AU966" i="64" s="1"/>
  <c r="AU950" i="64" a="1"/>
  <c r="AU950" i="64" s="1"/>
  <c r="AU958" i="64" s="1"/>
  <c r="AU951" i="64" a="1"/>
  <c r="AU951" i="64" s="1"/>
  <c r="AU959" i="64" s="1"/>
  <c r="AU952" i="64" a="1"/>
  <c r="AU952" i="64" s="1"/>
  <c r="AU960" i="64" s="1"/>
  <c r="AU953" i="64" a="1"/>
  <c r="AU953" i="64" s="1"/>
  <c r="AU961" i="64" s="1"/>
  <c r="AU967" i="64" a="1"/>
  <c r="AU967" i="64" s="1"/>
  <c r="AU968" i="64" a="1"/>
  <c r="AU968" i="64" s="1"/>
  <c r="AU965" i="64" a="1"/>
  <c r="AU965" i="64" s="1"/>
  <c r="AU969" i="64" a="1"/>
  <c r="AU969" i="64" s="1"/>
  <c r="AT975" i="64"/>
  <c r="AT974" i="64"/>
  <c r="AT972" i="64"/>
  <c r="AU208" i="64" a="1"/>
  <c r="AU208" i="64" s="1"/>
  <c r="AR1244" i="64"/>
  <c r="AS1243" i="64"/>
  <c r="AU331" i="64" a="1"/>
  <c r="AU331" i="64" s="1"/>
  <c r="AU1240" i="64" a="1"/>
  <c r="AU1240" i="64" s="1"/>
  <c r="AU312" i="64" a="1"/>
  <c r="AU312" i="64" s="1"/>
  <c r="AU925" i="64" a="1"/>
  <c r="AU925" i="64" s="1"/>
  <c r="AU891" i="64" a="1"/>
  <c r="AU891" i="64" s="1"/>
  <c r="AU299" i="64" a="1"/>
  <c r="AU299" i="64" s="1"/>
  <c r="AS888" i="64"/>
  <c r="AT884" i="64"/>
  <c r="AT892" i="64" s="1"/>
  <c r="AU887" i="64" a="1"/>
  <c r="AU887" i="64" s="1"/>
  <c r="AU883" i="64" a="1"/>
  <c r="AU883" i="64" s="1"/>
  <c r="AV259" i="64"/>
  <c r="AO2167" i="64"/>
  <c r="AU35" i="863"/>
  <c r="AU34" i="863"/>
  <c r="AU17" i="863" s="1"/>
  <c r="AU29" i="861" s="1"/>
  <c r="AX1" i="861"/>
  <c r="AX7" i="861"/>
  <c r="AY2" i="861"/>
  <c r="AU52" i="863" a="1"/>
  <c r="AU52" i="863" s="1"/>
  <c r="AU54" i="863" a="1"/>
  <c r="AU54" i="863" s="1"/>
  <c r="AU50" i="863" a="1"/>
  <c r="AU50" i="863" s="1"/>
  <c r="AU45" i="863"/>
  <c r="AV44" i="863" a="1"/>
  <c r="AV44" i="863" s="1"/>
  <c r="AV43" i="863" a="1"/>
  <c r="AV43" i="863" s="1"/>
  <c r="AV41" i="863" a="1"/>
  <c r="AV41" i="863" s="1"/>
  <c r="AV31" i="863"/>
  <c r="AV33" i="863"/>
  <c r="AV42" i="863" a="1"/>
  <c r="AV42" i="863" s="1"/>
  <c r="AV40" i="863" a="1"/>
  <c r="AV40" i="863" s="1"/>
  <c r="AV30" i="863"/>
  <c r="AW2" i="863"/>
  <c r="AW32" i="863" s="1"/>
  <c r="AV18" i="864"/>
  <c r="AV16" i="864"/>
  <c r="AW19" i="864"/>
  <c r="AV17" i="864"/>
  <c r="AU20" i="864"/>
  <c r="AU93" i="861" s="1"/>
  <c r="AU94" i="861" s="1"/>
  <c r="AI7" i="860"/>
  <c r="AI3" i="860"/>
  <c r="AI4" i="860" s="1"/>
  <c r="AJ2" i="860"/>
  <c r="AI1" i="860"/>
  <c r="M2" i="860"/>
  <c r="M1" i="860"/>
  <c r="AN2210" i="64"/>
  <c r="AO2208" i="64"/>
  <c r="AO2187" i="64"/>
  <c r="AO2189" i="64" s="1"/>
  <c r="AU2112" i="64" a="1"/>
  <c r="AS1244" i="64" a="1"/>
  <c r="AO2112" i="64" a="1"/>
  <c r="AO412" i="64" a="1"/>
  <c r="AO884" i="64" a="1"/>
  <c r="AU1954" i="64" a="1"/>
  <c r="AO1295" i="64" a="1"/>
  <c r="AO1539" i="64" a="1"/>
  <c r="AU412" i="64" a="1"/>
  <c r="AO1266" i="64"/>
  <c r="AO1068" i="64" a="1"/>
  <c r="AP1243" i="64" a="1"/>
  <c r="AU1024" i="64" a="1"/>
  <c r="AO1024" i="64" a="1"/>
  <c r="AO1241" i="64" a="1"/>
  <c r="AU1136" i="64" a="1"/>
  <c r="AQ1244" i="64" a="1"/>
  <c r="AU1539" i="64" a="1"/>
  <c r="AO1136" i="64" a="1"/>
  <c r="AO1954" i="64" a="1"/>
  <c r="AU1295" i="64" a="1"/>
  <c r="AT1243" i="64" a="1"/>
  <c r="AU1241" i="64" a="1"/>
  <c r="AU1266" i="64"/>
  <c r="AU1068" i="64" a="1"/>
  <c r="AU884" i="64" a="1"/>
  <c r="AY2" i="64" l="1"/>
  <c r="AW4" i="64"/>
  <c r="AX7" i="64"/>
  <c r="AX3" i="64"/>
  <c r="AX1" i="64"/>
  <c r="AL456" i="64"/>
  <c r="AK465" i="64"/>
  <c r="AI507" i="64"/>
  <c r="AH516" i="64"/>
  <c r="AG25" i="861"/>
  <c r="AY2" i="864"/>
  <c r="AW4" i="864"/>
  <c r="AW4" i="863"/>
  <c r="AX7" i="864"/>
  <c r="AX7" i="863"/>
  <c r="AX1" i="863"/>
  <c r="AX1" i="864"/>
  <c r="AX3" i="864"/>
  <c r="AX3" i="863"/>
  <c r="AY3" i="861"/>
  <c r="AX4" i="861"/>
  <c r="AP977" i="64"/>
  <c r="AP142" i="64"/>
  <c r="AP127" i="64"/>
  <c r="AP992" i="64"/>
  <c r="AQ994" i="64"/>
  <c r="AQ995" i="64" s="1"/>
  <c r="AO362" i="64"/>
  <c r="AO364" i="64" s="1"/>
  <c r="AO2112" i="64"/>
  <c r="AO2121" i="64" s="1"/>
  <c r="AO884" i="64"/>
  <c r="AO1295" i="64"/>
  <c r="AO412" i="64"/>
  <c r="AO1024" i="64"/>
  <c r="AO1954" i="64"/>
  <c r="AO1956" i="64" s="1"/>
  <c r="AP1243" i="64"/>
  <c r="AO1539" i="64"/>
  <c r="AO1541" i="64" s="1"/>
  <c r="AO1241" i="64"/>
  <c r="AO1136" i="64"/>
  <c r="AO1143" i="64" s="1"/>
  <c r="AO1068" i="64"/>
  <c r="AQ1244" i="64"/>
  <c r="AO122" i="64"/>
  <c r="AO112" i="64"/>
  <c r="AO137" i="64"/>
  <c r="AO975" i="64"/>
  <c r="AO990" i="64"/>
  <c r="AO141" i="64"/>
  <c r="AO126" i="64"/>
  <c r="AO989" i="64"/>
  <c r="AO974" i="64"/>
  <c r="AP892" i="64"/>
  <c r="AP888" i="64"/>
  <c r="AO991" i="64"/>
  <c r="AO976" i="64"/>
  <c r="AO123" i="64"/>
  <c r="AO138" i="64"/>
  <c r="AO987" i="64"/>
  <c r="AO972" i="64"/>
  <c r="AN360" i="64" a="1"/>
  <c r="AN360" i="64" s="1"/>
  <c r="AN1067" i="64" a="1"/>
  <c r="AN1067" i="64" s="1"/>
  <c r="AN1953" i="64" a="1"/>
  <c r="AN1953" i="64" s="1"/>
  <c r="AN653" i="64" a="1"/>
  <c r="AN653" i="64" s="1"/>
  <c r="AN117" i="64" a="1"/>
  <c r="AN117" i="64" s="1"/>
  <c r="AN980" i="64" a="1"/>
  <c r="AN980" i="64" s="1"/>
  <c r="AN951" i="64" a="1"/>
  <c r="AN951" i="64" s="1"/>
  <c r="AN959" i="64" s="1"/>
  <c r="AN952" i="64" a="1"/>
  <c r="AN952" i="64" s="1"/>
  <c r="AN960" i="64" s="1"/>
  <c r="AN331" i="64" a="1"/>
  <c r="AN331" i="64" s="1"/>
  <c r="AN891" i="64" a="1"/>
  <c r="AN891" i="64" s="1"/>
  <c r="AN1707" i="64" a="1"/>
  <c r="AN1707" i="64" s="1"/>
  <c r="AN361" i="64" a="1"/>
  <c r="AN361" i="64" s="1"/>
  <c r="AN1135" i="64" a="1"/>
  <c r="AN1135" i="64" s="1"/>
  <c r="AN1025" i="64" a="1"/>
  <c r="AN1025" i="64" s="1"/>
  <c r="AN1195" i="64" a="1"/>
  <c r="AN1195" i="64" s="1"/>
  <c r="AN661" i="64" a="1"/>
  <c r="AN661" i="64" s="1"/>
  <c r="AN134" i="64" a="1"/>
  <c r="AN134" i="64" s="1"/>
  <c r="AN983" i="64" a="1"/>
  <c r="AN983" i="64" s="1"/>
  <c r="AN887" i="64" a="1"/>
  <c r="AN887" i="64" s="1"/>
  <c r="AN1708" i="64" a="1"/>
  <c r="AN1708" i="64" s="1"/>
  <c r="AN363" i="64" a="1"/>
  <c r="AN363" i="64" s="1"/>
  <c r="AN1294" i="64" a="1"/>
  <c r="AN1294" i="64" s="1"/>
  <c r="AN1955" i="64" a="1"/>
  <c r="AN1955" i="64" s="1"/>
  <c r="AN650" i="64" a="1"/>
  <c r="AN650" i="64" s="1"/>
  <c r="AN119" i="64" a="1"/>
  <c r="AN119" i="64" s="1"/>
  <c r="AN346" i="64" a="1"/>
  <c r="AN346" i="64" s="1"/>
  <c r="AN982" i="64" a="1"/>
  <c r="AN982" i="64" s="1"/>
  <c r="AN968" i="64" a="1"/>
  <c r="AN968" i="64" s="1"/>
  <c r="AN953" i="64" a="1"/>
  <c r="AN953" i="64" s="1"/>
  <c r="AN961" i="64" s="1"/>
  <c r="AN1240" i="64" a="1"/>
  <c r="AN1240" i="64" s="1"/>
  <c r="AN299" i="64" a="1"/>
  <c r="AN299" i="64" s="1"/>
  <c r="AN883" i="64" a="1"/>
  <c r="AN883" i="64" s="1"/>
  <c r="AN116" i="64" a="1"/>
  <c r="AN116" i="64" s="1"/>
  <c r="AN969" i="64" a="1"/>
  <c r="AN969" i="64" s="1"/>
  <c r="AN984" i="64" a="1"/>
  <c r="AN984" i="64" s="1"/>
  <c r="AN411" i="64" a="1"/>
  <c r="AN411" i="64" s="1"/>
  <c r="AN118" i="64" a="1"/>
  <c r="AN118" i="64" s="1"/>
  <c r="AN108" i="64" a="1"/>
  <c r="AN108" i="64" s="1"/>
  <c r="AN981" i="64" a="1"/>
  <c r="AN981" i="64" s="1"/>
  <c r="AN967" i="64" a="1"/>
  <c r="AN967" i="64" s="1"/>
  <c r="AN950" i="64" a="1"/>
  <c r="AN950" i="64" s="1"/>
  <c r="AN958" i="64" s="1"/>
  <c r="AN1540" i="64" a="1"/>
  <c r="AN1540" i="64" s="1"/>
  <c r="AN2113" i="64" a="1"/>
  <c r="AN2113" i="64" s="1"/>
  <c r="AN131" i="64" a="1"/>
  <c r="AN131" i="64" s="1"/>
  <c r="AN115" i="64" a="1"/>
  <c r="AN115" i="64" s="1"/>
  <c r="AN107" i="64" a="1"/>
  <c r="AN107" i="64" s="1"/>
  <c r="AN1265" i="64" a="1"/>
  <c r="AN1265" i="64" s="1"/>
  <c r="AN949" i="64" a="1"/>
  <c r="AN949" i="64" s="1"/>
  <c r="AN957" i="64" s="1"/>
  <c r="AN1192" i="64" a="1"/>
  <c r="AN1192" i="64" s="1"/>
  <c r="AN667" i="64" a="1"/>
  <c r="AN667" i="64" s="1"/>
  <c r="AN132" i="64" a="1"/>
  <c r="AN132" i="64" s="1"/>
  <c r="AN1538" i="64" a="1"/>
  <c r="AN1538" i="64" s="1"/>
  <c r="AN111" i="64" a="1"/>
  <c r="AN111" i="64" s="1"/>
  <c r="AN130" i="64" a="1"/>
  <c r="AN130" i="64" s="1"/>
  <c r="AN110" i="64" a="1"/>
  <c r="AN110" i="64" s="1"/>
  <c r="AN965" i="64" a="1"/>
  <c r="AN965" i="64" s="1"/>
  <c r="AN312" i="64" a="1"/>
  <c r="AN312" i="64" s="1"/>
  <c r="AN487" i="64" a="1"/>
  <c r="AN487" i="64" s="1"/>
  <c r="AN1191" i="64" a="1"/>
  <c r="AN1191" i="64" s="1"/>
  <c r="AN1373" i="64" a="1"/>
  <c r="AN1373" i="64" s="1"/>
  <c r="AN133" i="64" a="1"/>
  <c r="AN133" i="64" s="1"/>
  <c r="AN109" i="64" a="1"/>
  <c r="AN109" i="64" s="1"/>
  <c r="AN966" i="64" a="1"/>
  <c r="AN966" i="64" s="1"/>
  <c r="AN208" i="64" a="1"/>
  <c r="AN208" i="64" s="1"/>
  <c r="AN925" i="64" a="1"/>
  <c r="AN925" i="64" s="1"/>
  <c r="AN436" i="64" a="1"/>
  <c r="AN436" i="64" s="1"/>
  <c r="AO973" i="64"/>
  <c r="AO988" i="64"/>
  <c r="AO1193" i="64"/>
  <c r="AO1194" i="64" s="1"/>
  <c r="AO1196" i="64" s="1"/>
  <c r="AO124" i="64"/>
  <c r="AO139" i="64"/>
  <c r="AP1033" i="64"/>
  <c r="AP1038" i="64"/>
  <c r="AM259" i="64"/>
  <c r="AO125" i="64"/>
  <c r="AO140" i="64"/>
  <c r="AO1709" i="64"/>
  <c r="AR86" i="861"/>
  <c r="AU1700" i="64"/>
  <c r="AU1709" i="64" s="1"/>
  <c r="AS43" i="861"/>
  <c r="AT90" i="861"/>
  <c r="AR60" i="861"/>
  <c r="AV1708" i="64" a="1"/>
  <c r="AV1708" i="64" s="1"/>
  <c r="AV1707" i="64" a="1"/>
  <c r="AV1707" i="64" s="1"/>
  <c r="AU1241" i="64"/>
  <c r="AU1539" i="64"/>
  <c r="AU1541" i="64" s="1"/>
  <c r="AV1538" i="64" a="1"/>
  <c r="AV1538" i="64" s="1"/>
  <c r="AV1540" i="64" a="1"/>
  <c r="AV1540" i="64" s="1"/>
  <c r="AV361" i="64" a="1"/>
  <c r="AV361" i="64" s="1"/>
  <c r="AV363" i="64" a="1"/>
  <c r="AV363" i="64" s="1"/>
  <c r="AU362" i="64"/>
  <c r="AU364" i="64" s="1"/>
  <c r="AV436" i="64" a="1"/>
  <c r="AV436" i="64" s="1"/>
  <c r="AV360" i="64" a="1"/>
  <c r="AV360" i="64" s="1"/>
  <c r="AV487" i="64" a="1"/>
  <c r="AV487" i="64" s="1"/>
  <c r="AU412" i="64"/>
  <c r="AU1295" i="64"/>
  <c r="AV1294" i="64" a="1"/>
  <c r="AV1294" i="64" s="1"/>
  <c r="AV411" i="64" a="1"/>
  <c r="AV411" i="64" s="1"/>
  <c r="AT1143" i="64"/>
  <c r="AU1136" i="64"/>
  <c r="AU1068" i="64"/>
  <c r="AV1067" i="64" a="1"/>
  <c r="AV1067" i="64" s="1"/>
  <c r="AV1135" i="64" a="1"/>
  <c r="AV1135" i="64" s="1"/>
  <c r="AU2112" i="64"/>
  <c r="AU2121" i="64" s="1"/>
  <c r="AV2113" i="64" a="1"/>
  <c r="AV2113" i="64" s="1"/>
  <c r="BH2143" i="64"/>
  <c r="BH2145" i="64" s="1"/>
  <c r="AU1024" i="64"/>
  <c r="AU1954" i="64"/>
  <c r="AU1956" i="64" s="1"/>
  <c r="AV1953" i="64" a="1"/>
  <c r="AV1953" i="64" s="1"/>
  <c r="AV1025" i="64" a="1"/>
  <c r="AV1025" i="64" s="1"/>
  <c r="AT1033" i="64"/>
  <c r="AT1038" i="64"/>
  <c r="AV1195" i="64" a="1"/>
  <c r="AV1195" i="64" s="1"/>
  <c r="AV1955" i="64" a="1"/>
  <c r="AV1955" i="64" s="1"/>
  <c r="AU1193" i="64"/>
  <c r="AU1194" i="64" s="1"/>
  <c r="AU1196" i="64" s="1"/>
  <c r="AV1191" i="64" a="1"/>
  <c r="AV1191" i="64" s="1"/>
  <c r="AV1192" i="64" a="1"/>
  <c r="AV1192" i="64" s="1"/>
  <c r="AV661" i="64" a="1"/>
  <c r="AV661" i="64" s="1"/>
  <c r="AV650" i="64" a="1"/>
  <c r="AV650" i="64" s="1"/>
  <c r="AV1373" i="64" a="1"/>
  <c r="AV1373" i="64" s="1"/>
  <c r="AV653" i="64" a="1"/>
  <c r="AV653" i="64" s="1"/>
  <c r="AV667" i="64" a="1"/>
  <c r="AV667" i="64" s="1"/>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V1265" i="64" a="1"/>
  <c r="AV1265" i="64" s="1"/>
  <c r="AS994" i="64"/>
  <c r="AU988" i="64"/>
  <c r="AU987" i="64"/>
  <c r="AU991" i="64"/>
  <c r="AU990" i="64"/>
  <c r="AU989" i="64"/>
  <c r="AT992" i="64"/>
  <c r="AV982" i="64" a="1"/>
  <c r="AV982" i="64" s="1"/>
  <c r="AV981" i="64" a="1"/>
  <c r="AV981" i="64" s="1"/>
  <c r="AV984" i="64" a="1"/>
  <c r="AV984" i="64" s="1"/>
  <c r="AV983" i="64" a="1"/>
  <c r="AV983" i="64" s="1"/>
  <c r="AV980" i="64" a="1"/>
  <c r="AV980" i="64" s="1"/>
  <c r="AU973" i="64"/>
  <c r="AT977" i="64"/>
  <c r="AU976" i="64"/>
  <c r="AU975" i="64"/>
  <c r="AU974" i="64"/>
  <c r="AV949" i="64" a="1"/>
  <c r="AV949" i="64" s="1"/>
  <c r="AV957" i="64" s="1"/>
  <c r="AV966" i="64" a="1"/>
  <c r="AV966" i="64" s="1"/>
  <c r="AV950" i="64" a="1"/>
  <c r="AV950" i="64" s="1"/>
  <c r="AV958" i="64" s="1"/>
  <c r="AV951" i="64" a="1"/>
  <c r="AV951" i="64" s="1"/>
  <c r="AV959" i="64" s="1"/>
  <c r="AV952" i="64" a="1"/>
  <c r="AV952" i="64" s="1"/>
  <c r="AV960" i="64" s="1"/>
  <c r="AV953" i="64" a="1"/>
  <c r="AV953" i="64" s="1"/>
  <c r="AV961" i="64" s="1"/>
  <c r="AV967" i="64" a="1"/>
  <c r="AV967" i="64" s="1"/>
  <c r="AV965" i="64" a="1"/>
  <c r="AV965" i="64" s="1"/>
  <c r="AV968" i="64" a="1"/>
  <c r="AV968" i="64" s="1"/>
  <c r="AV969" i="64" a="1"/>
  <c r="AV969" i="64" s="1"/>
  <c r="AU972" i="64"/>
  <c r="AV208" i="64" a="1"/>
  <c r="AV208" i="64" s="1"/>
  <c r="AS1244" i="64"/>
  <c r="AT1243" i="64"/>
  <c r="AV331" i="64" a="1"/>
  <c r="AV331" i="64" s="1"/>
  <c r="AV1240" i="64" a="1"/>
  <c r="AV1240" i="64" s="1"/>
  <c r="AV925" i="64" a="1"/>
  <c r="AV925" i="64" s="1"/>
  <c r="AV299" i="64" a="1"/>
  <c r="AV299" i="64" s="1"/>
  <c r="AV312" i="64" a="1"/>
  <c r="AV312" i="64" s="1"/>
  <c r="AT888" i="64"/>
  <c r="AU884" i="64"/>
  <c r="AU892" i="64" s="1"/>
  <c r="AV891" i="64" a="1"/>
  <c r="AV891" i="64" s="1"/>
  <c r="AV887" i="64" a="1"/>
  <c r="AV887" i="64" s="1"/>
  <c r="AV883" i="64" a="1"/>
  <c r="AV883" i="64" s="1"/>
  <c r="AW259" i="64"/>
  <c r="AP2167" i="64"/>
  <c r="AV20" i="864"/>
  <c r="AV93" i="861" s="1"/>
  <c r="AV94" i="861" s="1"/>
  <c r="AW42" i="863" a="1"/>
  <c r="AW42" i="863" s="1"/>
  <c r="AW41" i="863" a="1"/>
  <c r="AW41" i="863" s="1"/>
  <c r="AW40" i="863" a="1"/>
  <c r="AW40" i="863" s="1"/>
  <c r="AW43" i="863" a="1"/>
  <c r="AW43" i="863" s="1"/>
  <c r="AW33" i="863"/>
  <c r="AW44" i="863" a="1"/>
  <c r="AW44" i="863" s="1"/>
  <c r="AW30" i="863"/>
  <c r="AW31" i="863"/>
  <c r="AX2" i="863"/>
  <c r="AX32" i="863" s="1"/>
  <c r="AV34" i="863"/>
  <c r="AV17" i="863" s="1"/>
  <c r="AV29" i="861" s="1"/>
  <c r="AV35" i="863"/>
  <c r="AV52" i="863" a="1"/>
  <c r="AV52" i="863" s="1"/>
  <c r="AV50" i="863" a="1"/>
  <c r="AV50" i="863" s="1"/>
  <c r="AV54" i="863" a="1"/>
  <c r="AV54" i="863" s="1"/>
  <c r="AW16" i="864"/>
  <c r="AW17" i="864"/>
  <c r="AW18" i="864"/>
  <c r="AX19" i="864"/>
  <c r="AV45" i="863"/>
  <c r="AY1" i="861"/>
  <c r="AY7" i="861"/>
  <c r="AZ2" i="861"/>
  <c r="N2" i="860"/>
  <c r="N1" i="860"/>
  <c r="AJ3" i="860"/>
  <c r="AJ4" i="860" s="1"/>
  <c r="AK2" i="860"/>
  <c r="AJ1" i="860"/>
  <c r="AJ7" i="860"/>
  <c r="AP2208" i="64"/>
  <c r="AO2210" i="64"/>
  <c r="AP2187" i="64"/>
  <c r="AP2189" i="64" s="1"/>
  <c r="AN884" i="64" a="1"/>
  <c r="AV1295" i="64" a="1"/>
  <c r="AT1244" i="64" a="1"/>
  <c r="AN1295" i="64" a="1"/>
  <c r="AN1241" i="64" a="1"/>
  <c r="AP1244" i="64" a="1"/>
  <c r="AN1266" i="64"/>
  <c r="AV412" i="64" a="1"/>
  <c r="AV1024" i="64" a="1"/>
  <c r="AO1243" i="64" a="1"/>
  <c r="AV884" i="64" a="1"/>
  <c r="AU1243" i="64" a="1"/>
  <c r="AN1539" i="64" a="1"/>
  <c r="AN1068" i="64" a="1"/>
  <c r="AN1954" i="64" a="1"/>
  <c r="AN2112" i="64" a="1"/>
  <c r="AN1024" i="64" a="1"/>
  <c r="AV1539" i="64" a="1"/>
  <c r="AV1068" i="64" a="1"/>
  <c r="AV1136" i="64" a="1"/>
  <c r="AV1241" i="64" a="1"/>
  <c r="AN412" i="64" a="1"/>
  <c r="AV1954" i="64" a="1"/>
  <c r="AN1136" i="64" a="1"/>
  <c r="AV1266" i="64"/>
  <c r="AV2112" i="64" a="1"/>
  <c r="AZ2" i="64" l="1"/>
  <c r="AY7" i="64"/>
  <c r="AY1" i="64"/>
  <c r="AY3" i="64"/>
  <c r="AX4" i="64"/>
  <c r="AJ508" i="64"/>
  <c r="AI516" i="64"/>
  <c r="AM457" i="64"/>
  <c r="AL465" i="64"/>
  <c r="AH16" i="861"/>
  <c r="AG26" i="861"/>
  <c r="AZ2" i="864"/>
  <c r="AX4" i="864"/>
  <c r="AX4" i="863"/>
  <c r="AY3" i="864"/>
  <c r="AY3" i="863"/>
  <c r="AY1" i="863"/>
  <c r="AY1" i="864"/>
  <c r="AY7" i="864"/>
  <c r="AY7" i="863"/>
  <c r="AZ3" i="861"/>
  <c r="AY4" i="861"/>
  <c r="AP994" i="64"/>
  <c r="AP995" i="64" s="1"/>
  <c r="AP144" i="64"/>
  <c r="AP145" i="64" s="1"/>
  <c r="AO992" i="64"/>
  <c r="AO142" i="64"/>
  <c r="AO977" i="64"/>
  <c r="AO127" i="64"/>
  <c r="AN1193" i="64"/>
  <c r="AN1194" i="64" s="1"/>
  <c r="AN1196" i="64" s="1"/>
  <c r="AN1241" i="64"/>
  <c r="AN1295" i="64"/>
  <c r="AN1024" i="64"/>
  <c r="AP1244" i="64"/>
  <c r="AN1136" i="64"/>
  <c r="AN1143" i="64" s="1"/>
  <c r="AN1539" i="64"/>
  <c r="AN1541" i="64" s="1"/>
  <c r="AN412" i="64"/>
  <c r="AN2112" i="64"/>
  <c r="AN2121" i="64" s="1"/>
  <c r="AN1954" i="64"/>
  <c r="AN1956" i="64" s="1"/>
  <c r="AN1068" i="64"/>
  <c r="AN884" i="64"/>
  <c r="AO1243" i="64"/>
  <c r="AN122" i="64"/>
  <c r="AN137" i="64"/>
  <c r="AN112" i="64"/>
  <c r="AN123" i="64"/>
  <c r="AN138" i="64"/>
  <c r="AN126" i="64"/>
  <c r="AN141" i="64"/>
  <c r="AN976" i="64"/>
  <c r="AN991" i="64"/>
  <c r="AN139" i="64"/>
  <c r="AN124" i="64"/>
  <c r="AN974" i="64"/>
  <c r="AN989" i="64"/>
  <c r="AL259" i="64"/>
  <c r="AO1038" i="64"/>
  <c r="AO1033" i="64"/>
  <c r="AN140" i="64"/>
  <c r="AN125" i="64"/>
  <c r="AN1709" i="64"/>
  <c r="AM1707" i="64" a="1"/>
  <c r="AM1707" i="64" s="1"/>
  <c r="AM1025" i="64" a="1"/>
  <c r="AM1025" i="64" s="1"/>
  <c r="AM667" i="64" a="1"/>
  <c r="AM667" i="64" s="1"/>
  <c r="AM111" i="64" a="1"/>
  <c r="AM111" i="64" s="1"/>
  <c r="AM116" i="64" a="1"/>
  <c r="AM116" i="64" s="1"/>
  <c r="AM115" i="64" a="1"/>
  <c r="AM115" i="64" s="1"/>
  <c r="AM108" i="64" a="1"/>
  <c r="AM108" i="64" s="1"/>
  <c r="AM983" i="64" a="1"/>
  <c r="AM983" i="64" s="1"/>
  <c r="AM949" i="64" a="1"/>
  <c r="AM949" i="64" s="1"/>
  <c r="AM957" i="64" s="1"/>
  <c r="AM118" i="64" a="1"/>
  <c r="AM118" i="64" s="1"/>
  <c r="AM1265" i="64" a="1"/>
  <c r="AM1265" i="64" s="1"/>
  <c r="AM982" i="64" a="1"/>
  <c r="AM982" i="64" s="1"/>
  <c r="AM299" i="64" a="1"/>
  <c r="AM299" i="64" s="1"/>
  <c r="AM887" i="64" a="1"/>
  <c r="AM887" i="64" s="1"/>
  <c r="AM1708" i="64" a="1"/>
  <c r="AM1708" i="64" s="1"/>
  <c r="AM1191" i="64" a="1"/>
  <c r="AM1191" i="64" s="1"/>
  <c r="AM653" i="64" a="1"/>
  <c r="AM653" i="64" s="1"/>
  <c r="AM1373" i="64" a="1"/>
  <c r="AM1373" i="64" s="1"/>
  <c r="AM131" i="64" a="1"/>
  <c r="AM131" i="64" s="1"/>
  <c r="AM107" i="64" a="1"/>
  <c r="AM107" i="64" s="1"/>
  <c r="AM966" i="64" a="1"/>
  <c r="AM966" i="64" s="1"/>
  <c r="AM208" i="64" a="1"/>
  <c r="AM208" i="64" s="1"/>
  <c r="AM2113" i="64" a="1"/>
  <c r="AM2113" i="64" s="1"/>
  <c r="AM1192" i="64" a="1"/>
  <c r="AM1192" i="64" s="1"/>
  <c r="AM130" i="64" a="1"/>
  <c r="AM130" i="64" s="1"/>
  <c r="AM110" i="64" a="1"/>
  <c r="AM110" i="64" s="1"/>
  <c r="AM950" i="64" a="1"/>
  <c r="AM950" i="64" s="1"/>
  <c r="AM958" i="64" s="1"/>
  <c r="AM312" i="64" a="1"/>
  <c r="AM312" i="64" s="1"/>
  <c r="AM891" i="64" a="1"/>
  <c r="AM891" i="64" s="1"/>
  <c r="AM132" i="64" a="1"/>
  <c r="AM132" i="64" s="1"/>
  <c r="AM331" i="64" a="1"/>
  <c r="AM331" i="64" s="1"/>
  <c r="AM1540" i="64" a="1"/>
  <c r="AM1540" i="64" s="1"/>
  <c r="AM951" i="64" a="1"/>
  <c r="AM951" i="64" s="1"/>
  <c r="AM959" i="64" s="1"/>
  <c r="AM1538" i="64" a="1"/>
  <c r="AM1538" i="64" s="1"/>
  <c r="AM487" i="64" a="1"/>
  <c r="AM487" i="64" s="1"/>
  <c r="AM1067" i="64" a="1"/>
  <c r="AM1067" i="64" s="1"/>
  <c r="AM661" i="64" a="1"/>
  <c r="AM661" i="64" s="1"/>
  <c r="AM133" i="64" a="1"/>
  <c r="AM133" i="64" s="1"/>
  <c r="AM952" i="64" a="1"/>
  <c r="AM952" i="64" s="1"/>
  <c r="AM960" i="64" s="1"/>
  <c r="AM1240" i="64" a="1"/>
  <c r="AM1240" i="64" s="1"/>
  <c r="AM883" i="64" a="1"/>
  <c r="AM883" i="64" s="1"/>
  <c r="AM1953" i="64" a="1"/>
  <c r="AM1953" i="64" s="1"/>
  <c r="AM119" i="64" a="1"/>
  <c r="AM119" i="64" s="1"/>
  <c r="AM969" i="64" a="1"/>
  <c r="AM969" i="64" s="1"/>
  <c r="AM436" i="64" a="1"/>
  <c r="AM436" i="64" s="1"/>
  <c r="AM1294" i="64" a="1"/>
  <c r="AM1294" i="64" s="1"/>
  <c r="AM1135" i="64" a="1"/>
  <c r="AM1135" i="64" s="1"/>
  <c r="AM1195" i="64" a="1"/>
  <c r="AM1195" i="64" s="1"/>
  <c r="AM650" i="64" a="1"/>
  <c r="AM650" i="64" s="1"/>
  <c r="AM117" i="64" a="1"/>
  <c r="AM117" i="64" s="1"/>
  <c r="AM981" i="64" a="1"/>
  <c r="AM981" i="64" s="1"/>
  <c r="AM953" i="64" a="1"/>
  <c r="AM953" i="64" s="1"/>
  <c r="AM961" i="64" s="1"/>
  <c r="AM361" i="64" a="1"/>
  <c r="AM361" i="64" s="1"/>
  <c r="AM360" i="64" a="1"/>
  <c r="AM360" i="64" s="1"/>
  <c r="AM411" i="64" a="1"/>
  <c r="AM411" i="64" s="1"/>
  <c r="AM1955" i="64" a="1"/>
  <c r="AM1955" i="64" s="1"/>
  <c r="AM134" i="64" a="1"/>
  <c r="AM134" i="64" s="1"/>
  <c r="AM346" i="64" a="1"/>
  <c r="AM346" i="64" s="1"/>
  <c r="AM984" i="64" a="1"/>
  <c r="AM984" i="64" s="1"/>
  <c r="AM965" i="64" a="1"/>
  <c r="AM965" i="64" s="1"/>
  <c r="AM967" i="64" a="1"/>
  <c r="AM967" i="64" s="1"/>
  <c r="AM925" i="64" a="1"/>
  <c r="AM925" i="64" s="1"/>
  <c r="AM363" i="64" a="1"/>
  <c r="AM363" i="64" s="1"/>
  <c r="AM109" i="64" a="1"/>
  <c r="AM109" i="64" s="1"/>
  <c r="AM980" i="64" a="1"/>
  <c r="AM980" i="64" s="1"/>
  <c r="AM968" i="64" a="1"/>
  <c r="AM968" i="64" s="1"/>
  <c r="AN988" i="64"/>
  <c r="AN973" i="64"/>
  <c r="AN362" i="64"/>
  <c r="AN364" i="64" s="1"/>
  <c r="AO892" i="64"/>
  <c r="AO888" i="64"/>
  <c r="AN987" i="64"/>
  <c r="AN972" i="64"/>
  <c r="AN990" i="64"/>
  <c r="AN975" i="64"/>
  <c r="AS86" i="861"/>
  <c r="AT43" i="861"/>
  <c r="AV1700" i="64"/>
  <c r="AV1709" i="64" s="1"/>
  <c r="AU90" i="861"/>
  <c r="AW1708" i="64" a="1"/>
  <c r="AW1708" i="64" s="1"/>
  <c r="AW1707" i="64" a="1"/>
  <c r="AW1707" i="64" s="1"/>
  <c r="AV1241" i="64"/>
  <c r="AV1539" i="64"/>
  <c r="AV1541" i="64" s="1"/>
  <c r="AW1540" i="64" a="1"/>
  <c r="AW1540" i="64" s="1"/>
  <c r="AW1538" i="64" a="1"/>
  <c r="AW1538" i="64" s="1"/>
  <c r="AV362" i="64"/>
  <c r="AV364" i="64" s="1"/>
  <c r="AW361" i="64" a="1"/>
  <c r="AW361" i="64" s="1"/>
  <c r="AW363" i="64" a="1"/>
  <c r="AW363" i="64" s="1"/>
  <c r="AW436" i="64" a="1"/>
  <c r="AW436" i="64" s="1"/>
  <c r="AW360" i="64" a="1"/>
  <c r="AW360" i="64" s="1"/>
  <c r="AW487" i="64" a="1"/>
  <c r="AW487" i="64" s="1"/>
  <c r="AV412" i="64"/>
  <c r="AV1295" i="64"/>
  <c r="AW411" i="64" a="1"/>
  <c r="AW411" i="64" s="1"/>
  <c r="AW1294" i="64" a="1"/>
  <c r="AW1294" i="64" s="1"/>
  <c r="AV1136" i="64"/>
  <c r="AV1068" i="64"/>
  <c r="AW1067" i="64" a="1"/>
  <c r="AW1067" i="64" s="1"/>
  <c r="AW1135" i="64" a="1"/>
  <c r="AW1135" i="64" s="1"/>
  <c r="AU1143" i="64"/>
  <c r="AV2112" i="64"/>
  <c r="AV2121" i="64" s="1"/>
  <c r="AW2113" i="64" a="1"/>
  <c r="AW2113" i="64" s="1"/>
  <c r="BI2143" i="64"/>
  <c r="BI2145" i="64" s="1"/>
  <c r="AV1024" i="64"/>
  <c r="AV1954" i="64"/>
  <c r="AV1956" i="64" s="1"/>
  <c r="AW1953" i="64" a="1"/>
  <c r="AW1953" i="64" s="1"/>
  <c r="AW1025" i="64" a="1"/>
  <c r="AW1025" i="64" s="1"/>
  <c r="AU1033" i="64"/>
  <c r="AU1038" i="64"/>
  <c r="AW1195" i="64" a="1"/>
  <c r="AW1195" i="64" s="1"/>
  <c r="AW1955" i="64" a="1"/>
  <c r="AW1955" i="64" s="1"/>
  <c r="AW1191" i="64" a="1"/>
  <c r="AW1191" i="64" s="1"/>
  <c r="AW1192" i="64" a="1"/>
  <c r="AW1192" i="64" s="1"/>
  <c r="AV1193" i="64"/>
  <c r="AV1194" i="64" s="1"/>
  <c r="AV1196" i="64" s="1"/>
  <c r="AW661" i="64" a="1"/>
  <c r="AW661" i="64" s="1"/>
  <c r="AW650" i="64" a="1"/>
  <c r="AW650" i="64" s="1"/>
  <c r="AW1373" i="64" a="1"/>
  <c r="AW1373" i="64" s="1"/>
  <c r="AW653" i="64" a="1"/>
  <c r="AW653" i="64" s="1"/>
  <c r="AW667" i="64" a="1"/>
  <c r="AW667" i="64" s="1"/>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W1265" i="64" a="1"/>
  <c r="AW1265" i="64" s="1"/>
  <c r="AT994" i="64"/>
  <c r="AT995" i="64" s="1"/>
  <c r="AS995" i="64"/>
  <c r="AU992" i="64"/>
  <c r="AV989" i="64"/>
  <c r="AV988" i="64"/>
  <c r="AV987" i="64"/>
  <c r="AV991" i="64"/>
  <c r="AV990" i="64"/>
  <c r="AW982" i="64" a="1"/>
  <c r="AW982" i="64" s="1"/>
  <c r="AW981" i="64" a="1"/>
  <c r="AW981" i="64" s="1"/>
  <c r="AW984" i="64" a="1"/>
  <c r="AW984" i="64" s="1"/>
  <c r="AW983" i="64" a="1"/>
  <c r="AW983" i="64" s="1"/>
  <c r="AW980" i="64" a="1"/>
  <c r="AW980" i="64" s="1"/>
  <c r="AV973" i="64"/>
  <c r="AU977" i="64"/>
  <c r="AV976" i="64"/>
  <c r="AV975" i="64"/>
  <c r="AV974" i="64"/>
  <c r="AW949" i="64" a="1"/>
  <c r="AW949" i="64" s="1"/>
  <c r="AW957" i="64" s="1"/>
  <c r="AW966" i="64" a="1"/>
  <c r="AW966" i="64" s="1"/>
  <c r="AW950" i="64" a="1"/>
  <c r="AW950" i="64" s="1"/>
  <c r="AW958" i="64" s="1"/>
  <c r="AW951" i="64" a="1"/>
  <c r="AW951" i="64" s="1"/>
  <c r="AW959" i="64" s="1"/>
  <c r="AW952" i="64" a="1"/>
  <c r="AW952" i="64" s="1"/>
  <c r="AW960" i="64" s="1"/>
  <c r="AW965" i="64" a="1"/>
  <c r="AW965" i="64" s="1"/>
  <c r="AW953" i="64" a="1"/>
  <c r="AW953" i="64" s="1"/>
  <c r="AW961" i="64" s="1"/>
  <c r="AW967" i="64" a="1"/>
  <c r="AW967" i="64" s="1"/>
  <c r="AW968" i="64" a="1"/>
  <c r="AW968" i="64" s="1"/>
  <c r="AW969" i="64" a="1"/>
  <c r="AW969" i="64" s="1"/>
  <c r="AV972" i="64"/>
  <c r="AW208" i="64" a="1"/>
  <c r="AW208" i="64" s="1"/>
  <c r="AT1244" i="64"/>
  <c r="AU1243" i="64"/>
  <c r="AW331" i="64" a="1"/>
  <c r="AW331" i="64" s="1"/>
  <c r="AW1240" i="64" a="1"/>
  <c r="AW1240" i="64" s="1"/>
  <c r="AW312" i="64" a="1"/>
  <c r="AW312" i="64" s="1"/>
  <c r="AW925" i="64" a="1"/>
  <c r="AW925" i="64" s="1"/>
  <c r="AW891" i="64" a="1"/>
  <c r="AW891" i="64" s="1"/>
  <c r="AW299" i="64" a="1"/>
  <c r="AW299" i="64" s="1"/>
  <c r="AU888" i="64"/>
  <c r="AV884" i="64"/>
  <c r="AV892" i="64" s="1"/>
  <c r="AW887" i="64" a="1"/>
  <c r="AW887" i="64" s="1"/>
  <c r="AW883" i="64" a="1"/>
  <c r="AW883" i="64" s="1"/>
  <c r="AX259" i="64"/>
  <c r="AQ2167" i="64"/>
  <c r="AZ7" i="861"/>
  <c r="BA2" i="861"/>
  <c r="AZ1" i="861"/>
  <c r="AX18" i="864"/>
  <c r="AX17" i="864"/>
  <c r="AX16" i="864"/>
  <c r="AY19" i="864"/>
  <c r="AW54" i="863" a="1"/>
  <c r="AW54" i="863" s="1"/>
  <c r="AW52" i="863" a="1"/>
  <c r="AW52" i="863" s="1"/>
  <c r="AW50" i="863" a="1"/>
  <c r="AW50" i="863" s="1"/>
  <c r="AW45" i="863"/>
  <c r="AW20" i="864"/>
  <c r="AW93" i="861" s="1"/>
  <c r="AW94" i="861" s="1"/>
  <c r="AX44" i="863" a="1"/>
  <c r="AX44" i="863" s="1"/>
  <c r="AX42" i="863" a="1"/>
  <c r="AX42" i="863" s="1"/>
  <c r="AX41" i="863" a="1"/>
  <c r="AX41" i="863" s="1"/>
  <c r="AX40" i="863" a="1"/>
  <c r="AX40" i="863" s="1"/>
  <c r="AX43" i="863" a="1"/>
  <c r="AX43" i="863" s="1"/>
  <c r="AX33" i="863"/>
  <c r="AX30" i="863"/>
  <c r="AX31" i="863"/>
  <c r="AY2" i="863"/>
  <c r="AY32" i="863" s="1"/>
  <c r="AW34" i="863"/>
  <c r="AW17" i="863" s="1"/>
  <c r="AW29" i="861" s="1"/>
  <c r="AW35" i="863"/>
  <c r="O1" i="860"/>
  <c r="O2" i="860"/>
  <c r="AL2" i="860"/>
  <c r="AK7" i="860"/>
  <c r="AK3" i="860"/>
  <c r="AK4" i="860" s="1"/>
  <c r="AK1" i="860"/>
  <c r="AP2210" i="64"/>
  <c r="AQ2208" i="64"/>
  <c r="AQ2187" i="64"/>
  <c r="AQ2189" i="64" s="1"/>
  <c r="E189" i="64"/>
  <c r="E2338" i="64"/>
  <c r="G2338" i="64" s="1"/>
  <c r="E2346" i="64"/>
  <c r="E2345" i="64"/>
  <c r="E2344" i="64"/>
  <c r="B2343" i="64"/>
  <c r="E2343" i="64"/>
  <c r="B2342" i="64"/>
  <c r="E2342" i="64"/>
  <c r="G2342" i="64" s="1"/>
  <c r="E2341" i="64"/>
  <c r="E2340" i="64"/>
  <c r="E2339" i="64"/>
  <c r="G2339" i="64" s="1"/>
  <c r="E2337" i="64"/>
  <c r="G2337" i="64" s="1"/>
  <c r="E2336" i="64"/>
  <c r="G2336" i="64" s="1"/>
  <c r="E2335" i="64"/>
  <c r="G2335" i="64" s="1"/>
  <c r="E2333" i="64"/>
  <c r="E2278" i="64"/>
  <c r="E2277" i="64"/>
  <c r="E2276" i="64"/>
  <c r="B2275" i="64"/>
  <c r="E2275" i="64"/>
  <c r="R2274" i="64"/>
  <c r="S2275" i="64" s="1"/>
  <c r="B2274" i="64"/>
  <c r="E2274" i="64"/>
  <c r="G2274" i="64" s="1"/>
  <c r="K2273" i="64"/>
  <c r="E2273" i="64"/>
  <c r="E2272" i="64"/>
  <c r="E2271" i="64"/>
  <c r="E2270" i="64"/>
  <c r="G2270" i="64" s="1"/>
  <c r="E2269" i="64"/>
  <c r="G2269" i="64" s="1"/>
  <c r="E2268" i="64"/>
  <c r="G2268" i="64" s="1"/>
  <c r="E2267" i="64"/>
  <c r="G2267" i="64" s="1"/>
  <c r="E2265" i="64"/>
  <c r="E2246" i="64"/>
  <c r="E2245" i="64"/>
  <c r="E2244" i="64"/>
  <c r="E2243" i="64"/>
  <c r="E2242" i="64"/>
  <c r="E2241" i="64"/>
  <c r="E2240" i="64"/>
  <c r="E2239" i="64"/>
  <c r="E2238" i="64"/>
  <c r="G2238" i="64" s="1"/>
  <c r="E2237" i="64"/>
  <c r="G2237" i="64" s="1"/>
  <c r="K2236" i="64"/>
  <c r="E2236" i="64"/>
  <c r="E2235" i="64"/>
  <c r="E2234" i="64"/>
  <c r="E2233" i="64"/>
  <c r="G2233" i="64" s="1"/>
  <c r="E2232" i="64"/>
  <c r="G2232" i="64" s="1"/>
  <c r="E2231" i="64"/>
  <c r="G2231" i="64" s="1"/>
  <c r="AW884" i="64" a="1"/>
  <c r="AW412" i="64" a="1"/>
  <c r="AM1539" i="64" a="1"/>
  <c r="AM1266" i="64"/>
  <c r="AM884" i="64" a="1"/>
  <c r="AM1954" i="64" a="1"/>
  <c r="AW1068" i="64" a="1"/>
  <c r="AW1136" i="64" a="1"/>
  <c r="AW1295" i="64" a="1"/>
  <c r="AO1244" i="64" a="1"/>
  <c r="AW1539" i="64" a="1"/>
  <c r="AM1068" i="64" a="1"/>
  <c r="AN1243" i="64" a="1"/>
  <c r="AM1241" i="64" a="1"/>
  <c r="AM1024" i="64" a="1"/>
  <c r="AW1241" i="64" a="1"/>
  <c r="AV1243" i="64" a="1"/>
  <c r="AM1295" i="64" a="1"/>
  <c r="AM1136" i="64" a="1"/>
  <c r="AW1266" i="64"/>
  <c r="AW2112" i="64" a="1"/>
  <c r="AM2112" i="64" a="1"/>
  <c r="AM412" i="64" a="1"/>
  <c r="AU1244" i="64" a="1"/>
  <c r="AW1954" i="64" a="1"/>
  <c r="AW1024" i="64" a="1"/>
  <c r="AM467" i="64" l="1"/>
  <c r="BA2" i="64"/>
  <c r="AZ1" i="64"/>
  <c r="AZ7" i="64"/>
  <c r="AY4" i="64"/>
  <c r="AZ3" i="64"/>
  <c r="AN458" i="64"/>
  <c r="AM465" i="64"/>
  <c r="AK509" i="64"/>
  <c r="AJ516" i="64"/>
  <c r="AH25" i="861"/>
  <c r="BA2" i="864"/>
  <c r="AZ7" i="864"/>
  <c r="AZ7" i="863"/>
  <c r="AY4" i="864"/>
  <c r="AY4" i="863"/>
  <c r="AZ3" i="863"/>
  <c r="AZ3" i="864"/>
  <c r="AZ1" i="864"/>
  <c r="AZ1" i="863"/>
  <c r="BA3" i="861"/>
  <c r="AZ4" i="861"/>
  <c r="AO994" i="64"/>
  <c r="AO995" i="64" s="1"/>
  <c r="AN127" i="64"/>
  <c r="AN992" i="64"/>
  <c r="AO144" i="64"/>
  <c r="AO145" i="64" s="1"/>
  <c r="AN977" i="64"/>
  <c r="AN142" i="64"/>
  <c r="AM1709" i="64"/>
  <c r="AM412" i="64"/>
  <c r="AM1136" i="64"/>
  <c r="AM1143" i="64" s="1"/>
  <c r="AM1241" i="64"/>
  <c r="AM1295" i="64"/>
  <c r="AM2112" i="64"/>
  <c r="AM2121" i="64" s="1"/>
  <c r="AM1068" i="64"/>
  <c r="AO1244" i="64"/>
  <c r="AM1954" i="64"/>
  <c r="AM1956" i="64" s="1"/>
  <c r="AM1539" i="64"/>
  <c r="AM1541" i="64" s="1"/>
  <c r="AM884" i="64"/>
  <c r="AM1024" i="64"/>
  <c r="AN1243" i="64"/>
  <c r="AM124" i="64"/>
  <c r="AM139" i="64"/>
  <c r="AM987" i="64"/>
  <c r="AM972" i="64"/>
  <c r="AM975" i="64"/>
  <c r="AM990" i="64"/>
  <c r="AM1193" i="64"/>
  <c r="AM1194" i="64" s="1"/>
  <c r="AM1196" i="64" s="1"/>
  <c r="AM362" i="64"/>
  <c r="AM364" i="64" s="1"/>
  <c r="AM138" i="64"/>
  <c r="AM123" i="64"/>
  <c r="AK259" i="64"/>
  <c r="AM991" i="64"/>
  <c r="AM976" i="64"/>
  <c r="AL487" i="64" a="1"/>
  <c r="AL487" i="64" s="1"/>
  <c r="AL661" i="64" a="1"/>
  <c r="AL661" i="64" s="1"/>
  <c r="AL118" i="64" a="1"/>
  <c r="AL118" i="64" s="1"/>
  <c r="AL119" i="64" a="1"/>
  <c r="AL119" i="64" s="1"/>
  <c r="AL108" i="64" a="1"/>
  <c r="AL108" i="64" s="1"/>
  <c r="AL981" i="64" a="1"/>
  <c r="AL981" i="64" s="1"/>
  <c r="AL966" i="64" a="1"/>
  <c r="AL966" i="64" s="1"/>
  <c r="AL925" i="64" a="1"/>
  <c r="AL925" i="64" s="1"/>
  <c r="AL436" i="64" a="1"/>
  <c r="AL436" i="64" s="1"/>
  <c r="AL467" i="64" s="1"/>
  <c r="AL1067" i="64" a="1"/>
  <c r="AL1067" i="64" s="1"/>
  <c r="AL1195" i="64" a="1"/>
  <c r="AL1195" i="64" s="1"/>
  <c r="AL650" i="64" a="1"/>
  <c r="AL650" i="64" s="1"/>
  <c r="AL116" i="64" a="1"/>
  <c r="AL116" i="64" s="1"/>
  <c r="AL115" i="64" a="1"/>
  <c r="AL115" i="64" s="1"/>
  <c r="AL107" i="64" a="1"/>
  <c r="AL107" i="64" s="1"/>
  <c r="AL984" i="64" a="1"/>
  <c r="AL984" i="64" s="1"/>
  <c r="AL950" i="64" a="1"/>
  <c r="AL950" i="64" s="1"/>
  <c r="AL958" i="64" s="1"/>
  <c r="AL208" i="64" a="1"/>
  <c r="AL208" i="64" s="1"/>
  <c r="AL1707" i="64" a="1"/>
  <c r="AL1707" i="64" s="1"/>
  <c r="AL360" i="64" a="1"/>
  <c r="AL360" i="64" s="1"/>
  <c r="AL1135" i="64" a="1"/>
  <c r="AL1135" i="64" s="1"/>
  <c r="AL2113" i="64" a="1"/>
  <c r="AL2113" i="64" s="1"/>
  <c r="AL1955" i="64" a="1"/>
  <c r="AL1955" i="64" s="1"/>
  <c r="AL130" i="64" a="1"/>
  <c r="AL130" i="64" s="1"/>
  <c r="AL110" i="64" a="1"/>
  <c r="AL110" i="64" s="1"/>
  <c r="AL980" i="64" a="1"/>
  <c r="AL980" i="64" s="1"/>
  <c r="AL951" i="64" a="1"/>
  <c r="AL951" i="64" s="1"/>
  <c r="AL959" i="64" s="1"/>
  <c r="AL331" i="64" a="1"/>
  <c r="AL331" i="64" s="1"/>
  <c r="AL109" i="64" a="1"/>
  <c r="AL109" i="64" s="1"/>
  <c r="AL312" i="64" a="1"/>
  <c r="AL312" i="64" s="1"/>
  <c r="AL1708" i="64" a="1"/>
  <c r="AL1708" i="64" s="1"/>
  <c r="AL1294" i="64" a="1"/>
  <c r="AL1294" i="64" s="1"/>
  <c r="AL131" i="64" a="1"/>
  <c r="AL131" i="64" s="1"/>
  <c r="AL983" i="64" a="1"/>
  <c r="AL983" i="64" s="1"/>
  <c r="AL952" i="64" a="1"/>
  <c r="AL952" i="64" s="1"/>
  <c r="AL960" i="64" s="1"/>
  <c r="AL1240" i="64" a="1"/>
  <c r="AL1240" i="64" s="1"/>
  <c r="AL887" i="64" a="1"/>
  <c r="AL887" i="64" s="1"/>
  <c r="AL1025" i="64" a="1"/>
  <c r="AL1025" i="64" s="1"/>
  <c r="AL949" i="64" a="1"/>
  <c r="AL949" i="64" s="1"/>
  <c r="AL957" i="64" s="1"/>
  <c r="AL361" i="64" a="1"/>
  <c r="AL361" i="64" s="1"/>
  <c r="AL411" i="64" a="1"/>
  <c r="AL411" i="64" s="1"/>
  <c r="AL667" i="64" a="1"/>
  <c r="AL667" i="64" s="1"/>
  <c r="AL132" i="64" a="1"/>
  <c r="AL132" i="64" s="1"/>
  <c r="AL1265" i="64" a="1"/>
  <c r="AL1265" i="64" s="1"/>
  <c r="AL982" i="64" a="1"/>
  <c r="AL982" i="64" s="1"/>
  <c r="AL953" i="64" a="1"/>
  <c r="AL953" i="64" s="1"/>
  <c r="AL961" i="64" s="1"/>
  <c r="AL1540" i="64" a="1"/>
  <c r="AL1540" i="64" s="1"/>
  <c r="AL363" i="64" a="1"/>
  <c r="AL363" i="64" s="1"/>
  <c r="AL1191" i="64" a="1"/>
  <c r="AL1191" i="64" s="1"/>
  <c r="AL653" i="64" a="1"/>
  <c r="AL653" i="64" s="1"/>
  <c r="AL111" i="64" a="1"/>
  <c r="AL111" i="64" s="1"/>
  <c r="AL133" i="64" a="1"/>
  <c r="AL133" i="64" s="1"/>
  <c r="AL965" i="64" a="1"/>
  <c r="AL965" i="64" s="1"/>
  <c r="AL967" i="64" a="1"/>
  <c r="AL967" i="64" s="1"/>
  <c r="AL891" i="64" a="1"/>
  <c r="AL891" i="64" s="1"/>
  <c r="AL883" i="64" a="1"/>
  <c r="AL883" i="64" s="1"/>
  <c r="AL1538" i="64" a="1"/>
  <c r="AL1538" i="64" s="1"/>
  <c r="AL1953" i="64" a="1"/>
  <c r="AL1953" i="64" s="1"/>
  <c r="AL1192" i="64" a="1"/>
  <c r="AL1192" i="64" s="1"/>
  <c r="AL1373" i="64" a="1"/>
  <c r="AL1373" i="64" s="1"/>
  <c r="AL134" i="64" a="1"/>
  <c r="AL134" i="64" s="1"/>
  <c r="AL346" i="64" a="1"/>
  <c r="AL346" i="64" s="1"/>
  <c r="AL969" i="64" a="1"/>
  <c r="AL969" i="64" s="1"/>
  <c r="AL968" i="64" a="1"/>
  <c r="AL968" i="64" s="1"/>
  <c r="AL299" i="64" a="1"/>
  <c r="AL299" i="64" s="1"/>
  <c r="AL117" i="64" a="1"/>
  <c r="AL117" i="64" s="1"/>
  <c r="AM137" i="64"/>
  <c r="AM112" i="64"/>
  <c r="AM122" i="64"/>
  <c r="AM126" i="64"/>
  <c r="AM141" i="64"/>
  <c r="AN892" i="64"/>
  <c r="AN888" i="64"/>
  <c r="AN1038" i="64"/>
  <c r="AN1033" i="64"/>
  <c r="AM973" i="64"/>
  <c r="AM988" i="64"/>
  <c r="AM974" i="64"/>
  <c r="AM989" i="64"/>
  <c r="AM140" i="64"/>
  <c r="AM125" i="64"/>
  <c r="AT86" i="861"/>
  <c r="AW1700" i="64"/>
  <c r="AW1709" i="64" s="1"/>
  <c r="AT60" i="861"/>
  <c r="AU43" i="861"/>
  <c r="AV90" i="861"/>
  <c r="AS60" i="861"/>
  <c r="AX1708" i="64" a="1"/>
  <c r="AX1708" i="64" s="1"/>
  <c r="AX1707" i="64" a="1"/>
  <c r="AX1707" i="64" s="1"/>
  <c r="AW1241" i="64"/>
  <c r="AW1539" i="64"/>
  <c r="AW1541" i="64" s="1"/>
  <c r="AX1540" i="64" a="1"/>
  <c r="AX1540" i="64" s="1"/>
  <c r="AX1538" i="64" a="1"/>
  <c r="AX1538" i="64" s="1"/>
  <c r="AX361" i="64" a="1"/>
  <c r="AX361" i="64" s="1"/>
  <c r="AX363" i="64" a="1"/>
  <c r="AX363" i="64" s="1"/>
  <c r="AW362" i="64"/>
  <c r="AW364" i="64" s="1"/>
  <c r="AX436" i="64" a="1"/>
  <c r="AX436" i="64" s="1"/>
  <c r="AX360" i="64" a="1"/>
  <c r="AX360" i="64" s="1"/>
  <c r="AX487" i="64" a="1"/>
  <c r="AX487" i="64" s="1"/>
  <c r="AW1295" i="64"/>
  <c r="AW412" i="64"/>
  <c r="AX411" i="64" a="1"/>
  <c r="AX411" i="64" s="1"/>
  <c r="AX1294" i="64" a="1"/>
  <c r="AX1294" i="64" s="1"/>
  <c r="AW1136" i="64"/>
  <c r="AW1068" i="64"/>
  <c r="AX1067" i="64" a="1"/>
  <c r="AX1067" i="64" s="1"/>
  <c r="AX1135" i="64" a="1"/>
  <c r="AX1135" i="64" s="1"/>
  <c r="AV1143" i="64"/>
  <c r="AW2112" i="64"/>
  <c r="AW2121" i="64" s="1"/>
  <c r="AX2113" i="64" a="1"/>
  <c r="AX2113" i="64" s="1"/>
  <c r="BJ2143" i="64"/>
  <c r="AW1024" i="64"/>
  <c r="AW1954" i="64"/>
  <c r="AW1956" i="64" s="1"/>
  <c r="AX1953" i="64" a="1"/>
  <c r="AX1953" i="64" s="1"/>
  <c r="AX1025" i="64" a="1"/>
  <c r="AX1025" i="64" s="1"/>
  <c r="AV1033" i="64"/>
  <c r="AV1038" i="64"/>
  <c r="AX1195" i="64" a="1"/>
  <c r="AX1195" i="64" s="1"/>
  <c r="AX1955" i="64" a="1"/>
  <c r="AX1955" i="64" s="1"/>
  <c r="AW1193" i="64"/>
  <c r="AW1194" i="64" s="1"/>
  <c r="AW1196" i="64" s="1"/>
  <c r="AX1191" i="64" a="1"/>
  <c r="AX1191" i="64" s="1"/>
  <c r="AX1192" i="64" a="1"/>
  <c r="AX1192" i="64" s="1"/>
  <c r="AX661" i="64" a="1"/>
  <c r="AX661" i="64" s="1"/>
  <c r="AX650" i="64" a="1"/>
  <c r="AX650" i="64" s="1"/>
  <c r="AX653" i="64" a="1"/>
  <c r="AX653" i="64" s="1"/>
  <c r="AX667" i="64" a="1"/>
  <c r="AX667" i="64" s="1"/>
  <c r="AX111" i="64" a="1"/>
  <c r="AX111" i="64" s="1"/>
  <c r="AX1373" i="64" a="1"/>
  <c r="AX1373" i="64" s="1"/>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X110" i="64" a="1"/>
  <c r="AX110" i="64" s="1"/>
  <c r="AX109" i="64" a="1"/>
  <c r="AX109" i="64" s="1"/>
  <c r="AX108" i="64" a="1"/>
  <c r="AX108" i="64" s="1"/>
  <c r="AX107" i="64" a="1"/>
  <c r="AX107" i="64" s="1"/>
  <c r="AW112" i="64"/>
  <c r="AX1265" i="64" a="1"/>
  <c r="AX1265" i="64" s="1"/>
  <c r="AU994" i="64"/>
  <c r="AW990" i="64"/>
  <c r="AW989" i="64"/>
  <c r="AW988" i="64"/>
  <c r="AV992" i="64"/>
  <c r="AW987" i="64"/>
  <c r="AW991" i="64"/>
  <c r="AX982" i="64" a="1"/>
  <c r="AX982" i="64" s="1"/>
  <c r="AX981" i="64" a="1"/>
  <c r="AX981" i="64" s="1"/>
  <c r="AX984" i="64" a="1"/>
  <c r="AX984" i="64" s="1"/>
  <c r="AX983" i="64" a="1"/>
  <c r="AX983" i="64" s="1"/>
  <c r="AX980" i="64" a="1"/>
  <c r="AX980" i="64" s="1"/>
  <c r="AV977" i="64"/>
  <c r="AW973" i="64"/>
  <c r="AW976" i="64"/>
  <c r="AW975" i="64"/>
  <c r="AW974" i="64"/>
  <c r="AX949" i="64" a="1"/>
  <c r="AX949" i="64" s="1"/>
  <c r="AX957" i="64" s="1"/>
  <c r="AX966" i="64" a="1"/>
  <c r="AX966" i="64" s="1"/>
  <c r="AX950" i="64" a="1"/>
  <c r="AX950" i="64" s="1"/>
  <c r="AX958" i="64" s="1"/>
  <c r="AX965" i="64" a="1"/>
  <c r="AX965" i="64" s="1"/>
  <c r="AX951" i="64" a="1"/>
  <c r="AX951" i="64" s="1"/>
  <c r="AX959" i="64" s="1"/>
  <c r="AX952" i="64" a="1"/>
  <c r="AX952" i="64" s="1"/>
  <c r="AX960" i="64" s="1"/>
  <c r="AX953" i="64" a="1"/>
  <c r="AX953" i="64" s="1"/>
  <c r="AX961" i="64" s="1"/>
  <c r="AX967" i="64" a="1"/>
  <c r="AX967" i="64" s="1"/>
  <c r="AX968" i="64" a="1"/>
  <c r="AX968" i="64" s="1"/>
  <c r="AX969" i="64" a="1"/>
  <c r="AX969" i="64" s="1"/>
  <c r="AW972" i="64"/>
  <c r="AX208" i="64" a="1"/>
  <c r="AX208" i="64" s="1"/>
  <c r="AU1244" i="64"/>
  <c r="AV1243" i="64"/>
  <c r="AX331" i="64" a="1"/>
  <c r="AX331" i="64" s="1"/>
  <c r="AX1240" i="64" a="1"/>
  <c r="AX1240" i="64" s="1"/>
  <c r="AX925" i="64" a="1"/>
  <c r="AX925" i="64" s="1"/>
  <c r="AX299" i="64" a="1"/>
  <c r="AX299" i="64" s="1"/>
  <c r="AX312" i="64" a="1"/>
  <c r="AX312" i="64" s="1"/>
  <c r="AV888" i="64"/>
  <c r="AW884" i="64"/>
  <c r="AW892" i="64" s="1"/>
  <c r="AX891" i="64" a="1"/>
  <c r="AX891" i="64" s="1"/>
  <c r="AX887" i="64" a="1"/>
  <c r="AX887" i="64" s="1"/>
  <c r="AX883" i="64" a="1"/>
  <c r="AX883" i="64" s="1"/>
  <c r="AY259" i="64"/>
  <c r="AR2167" i="64"/>
  <c r="AX54" i="863" a="1"/>
  <c r="AX54" i="863" s="1"/>
  <c r="AX52" i="863" a="1"/>
  <c r="AX52" i="863" s="1"/>
  <c r="AX50" i="863" a="1"/>
  <c r="AX50" i="863" s="1"/>
  <c r="AY18" i="864"/>
  <c r="AY16" i="864"/>
  <c r="AY17" i="864"/>
  <c r="AZ19" i="864"/>
  <c r="AY44" i="863" a="1"/>
  <c r="AY44" i="863" s="1"/>
  <c r="AY43" i="863" a="1"/>
  <c r="AY43" i="863" s="1"/>
  <c r="AY31" i="863"/>
  <c r="AY40" i="863" a="1"/>
  <c r="AY40" i="863" s="1"/>
  <c r="AY42" i="863" a="1"/>
  <c r="AY42" i="863" s="1"/>
  <c r="AY41" i="863" a="1"/>
  <c r="AY41" i="863" s="1"/>
  <c r="AY30" i="863"/>
  <c r="AZ2" i="863"/>
  <c r="AZ32" i="863" s="1"/>
  <c r="AY33" i="863"/>
  <c r="AX34" i="863"/>
  <c r="AX17" i="863" s="1"/>
  <c r="AX29" i="861" s="1"/>
  <c r="AX35" i="863"/>
  <c r="BB2" i="861"/>
  <c r="BA1" i="861"/>
  <c r="BA7" i="861"/>
  <c r="AX20" i="864"/>
  <c r="AX93" i="861" s="1"/>
  <c r="AX94" i="861" s="1"/>
  <c r="AX45" i="863"/>
  <c r="AM2" i="860"/>
  <c r="AL1" i="860"/>
  <c r="AL7" i="860"/>
  <c r="AL3" i="860"/>
  <c r="AL4" i="860" s="1"/>
  <c r="AR2208" i="64"/>
  <c r="AQ2210" i="64"/>
  <c r="AR2187" i="64"/>
  <c r="AR2189" i="64" s="1"/>
  <c r="AV1244" i="64" a="1"/>
  <c r="AX1136" i="64" a="1"/>
  <c r="AL1539" i="64" a="1"/>
  <c r="AX1241" i="64" a="1"/>
  <c r="AX884" i="64" a="1"/>
  <c r="AL412" i="64" a="1"/>
  <c r="AL1068" i="64" a="1"/>
  <c r="AW1243" i="64" a="1"/>
  <c r="AL1024" i="64" a="1"/>
  <c r="AX1539" i="64" a="1"/>
  <c r="AL1241" i="64" a="1"/>
  <c r="AL1295" i="64" a="1"/>
  <c r="AN1244" i="64" a="1"/>
  <c r="AM1243" i="64" a="1"/>
  <c r="AX412" i="64" a="1"/>
  <c r="AX1295" i="64" a="1"/>
  <c r="AX1954" i="64" a="1"/>
  <c r="AL1954" i="64" a="1"/>
  <c r="AL2112" i="64" a="1"/>
  <c r="AX2112" i="64" a="1"/>
  <c r="AX1024" i="64" a="1"/>
  <c r="AX1068" i="64" a="1"/>
  <c r="AL884" i="64" a="1"/>
  <c r="AL1266" i="64"/>
  <c r="AL1136" i="64" a="1"/>
  <c r="AX1266" i="64"/>
  <c r="BA1" i="64" l="1"/>
  <c r="BB2" i="64"/>
  <c r="AZ4" i="64"/>
  <c r="BA7" i="64"/>
  <c r="BA3" i="64"/>
  <c r="AL510" i="64"/>
  <c r="AL518" i="64" s="1"/>
  <c r="AK516" i="64"/>
  <c r="AO459" i="64"/>
  <c r="AN465" i="64"/>
  <c r="AN467" i="64"/>
  <c r="AI16" i="861"/>
  <c r="AH26" i="861"/>
  <c r="BB2" i="864"/>
  <c r="AZ4" i="864"/>
  <c r="AZ4" i="863"/>
  <c r="BA7" i="863"/>
  <c r="BA7" i="864"/>
  <c r="BA1" i="864"/>
  <c r="BA1" i="863"/>
  <c r="BA3" i="864"/>
  <c r="BA3" i="863"/>
  <c r="AN144" i="64"/>
  <c r="AN145" i="64" s="1"/>
  <c r="BB3" i="861"/>
  <c r="AN994" i="64"/>
  <c r="AN995" i="64" s="1"/>
  <c r="BA4" i="861"/>
  <c r="AM127" i="64"/>
  <c r="AM142" i="64"/>
  <c r="AM977" i="64"/>
  <c r="AM992" i="64"/>
  <c r="AL1295" i="64"/>
  <c r="AL1024" i="64"/>
  <c r="AL2112" i="64"/>
  <c r="AL2121" i="64" s="1"/>
  <c r="AL884" i="64"/>
  <c r="AL1241" i="64"/>
  <c r="AL1136" i="64"/>
  <c r="AL1143" i="64" s="1"/>
  <c r="AN1244" i="64"/>
  <c r="AM1243" i="64"/>
  <c r="AL1954" i="64"/>
  <c r="AL1956" i="64" s="1"/>
  <c r="AL1539" i="64"/>
  <c r="AL1541" i="64" s="1"/>
  <c r="AL412" i="64"/>
  <c r="AL1068" i="64"/>
  <c r="AL972" i="64"/>
  <c r="AL987" i="64"/>
  <c r="AL988" i="64"/>
  <c r="AL973" i="64"/>
  <c r="AL976" i="64"/>
  <c r="AL991" i="64"/>
  <c r="AL112" i="64"/>
  <c r="AL137" i="64"/>
  <c r="AL122" i="64"/>
  <c r="AL124" i="64"/>
  <c r="AL139" i="64"/>
  <c r="AJ259" i="64"/>
  <c r="AL125" i="64"/>
  <c r="AL140" i="64"/>
  <c r="AL123" i="64"/>
  <c r="AL138" i="64"/>
  <c r="AK360" i="64" a="1"/>
  <c r="AK360" i="64" s="1"/>
  <c r="AK411" i="64" a="1"/>
  <c r="AK411" i="64" s="1"/>
  <c r="AK1067" i="64" a="1"/>
  <c r="AK1067" i="64" s="1"/>
  <c r="AK2113" i="64" a="1"/>
  <c r="AK2113" i="64" s="1"/>
  <c r="AK1192" i="64" a="1"/>
  <c r="AK1192" i="64" s="1"/>
  <c r="AK134" i="64" a="1"/>
  <c r="AK134" i="64" s="1"/>
  <c r="AK108" i="64" a="1"/>
  <c r="AK108" i="64" s="1"/>
  <c r="AK984" i="64" a="1"/>
  <c r="AK984" i="64" s="1"/>
  <c r="AK966" i="64" a="1"/>
  <c r="AK966" i="64" s="1"/>
  <c r="AK925" i="64" a="1"/>
  <c r="AK925" i="64" s="1"/>
  <c r="AK117" i="64" a="1"/>
  <c r="AK117" i="64" s="1"/>
  <c r="AK107" i="64" a="1"/>
  <c r="AK107" i="64" s="1"/>
  <c r="AK950" i="64" a="1"/>
  <c r="AK950" i="64" s="1"/>
  <c r="AK958" i="64" s="1"/>
  <c r="AK331" i="64" a="1"/>
  <c r="AK331" i="64" s="1"/>
  <c r="AK1135" i="64" a="1"/>
  <c r="AK1135" i="64" s="1"/>
  <c r="AK980" i="64" a="1"/>
  <c r="AK980" i="64" s="1"/>
  <c r="AK667" i="64" a="1"/>
  <c r="AK667" i="64" s="1"/>
  <c r="AK118" i="64" a="1"/>
  <c r="AK118" i="64" s="1"/>
  <c r="AK115" i="64" a="1"/>
  <c r="AK115" i="64" s="1"/>
  <c r="AK346" i="64" a="1"/>
  <c r="AK346" i="64" s="1"/>
  <c r="AK983" i="64" a="1"/>
  <c r="AK983" i="64" s="1"/>
  <c r="AK363" i="64" a="1"/>
  <c r="AK363" i="64" s="1"/>
  <c r="AK1953" i="64" a="1"/>
  <c r="AK1953" i="64" s="1"/>
  <c r="AK1195" i="64" a="1"/>
  <c r="AK1195" i="64" s="1"/>
  <c r="AK653" i="64" a="1"/>
  <c r="AK653" i="64" s="1"/>
  <c r="AK116" i="64" a="1"/>
  <c r="AK116" i="64" s="1"/>
  <c r="AK119" i="64" a="1"/>
  <c r="AK119" i="64" s="1"/>
  <c r="AK982" i="64" a="1"/>
  <c r="AK982" i="64" s="1"/>
  <c r="AK952" i="64" a="1"/>
  <c r="AK952" i="64" s="1"/>
  <c r="AK960" i="64" s="1"/>
  <c r="AK1240" i="64" a="1"/>
  <c r="AK1240" i="64" s="1"/>
  <c r="AK891" i="64" a="1"/>
  <c r="AK891" i="64" s="1"/>
  <c r="AK1373" i="64" a="1"/>
  <c r="AK1373" i="64" s="1"/>
  <c r="AK949" i="64" a="1"/>
  <c r="AK949" i="64" s="1"/>
  <c r="AK957" i="64" s="1"/>
  <c r="AK361" i="64" a="1"/>
  <c r="AK361" i="64" s="1"/>
  <c r="AK1025" i="64" a="1"/>
  <c r="AK1025" i="64" s="1"/>
  <c r="AK1955" i="64" a="1"/>
  <c r="AK1955" i="64" s="1"/>
  <c r="AK131" i="64" a="1"/>
  <c r="AK131" i="64" s="1"/>
  <c r="AK1265" i="64" a="1"/>
  <c r="AK1265" i="64" s="1"/>
  <c r="AK953" i="64" a="1"/>
  <c r="AK953" i="64" s="1"/>
  <c r="AK961" i="64" s="1"/>
  <c r="AK299" i="64" a="1"/>
  <c r="AK299" i="64" s="1"/>
  <c r="AK883" i="64" a="1"/>
  <c r="AK883" i="64" s="1"/>
  <c r="AK1708" i="64" a="1"/>
  <c r="AK1708" i="64" s="1"/>
  <c r="AK1191" i="64" a="1"/>
  <c r="AK1191" i="64" s="1"/>
  <c r="AK650" i="64" a="1"/>
  <c r="AK650" i="64" s="1"/>
  <c r="AK132" i="64" a="1"/>
  <c r="AK132" i="64" s="1"/>
  <c r="AK1540" i="64" a="1"/>
  <c r="AK1540" i="64" s="1"/>
  <c r="AK487" i="64" a="1"/>
  <c r="AK487" i="64" s="1"/>
  <c r="AK518" i="64" s="1"/>
  <c r="AK130" i="64" a="1"/>
  <c r="AK130" i="64" s="1"/>
  <c r="AK969" i="64" a="1"/>
  <c r="AK969" i="64" s="1"/>
  <c r="AK967" i="64" a="1"/>
  <c r="AK967" i="64" s="1"/>
  <c r="AK951" i="64" a="1"/>
  <c r="AK951" i="64" s="1"/>
  <c r="AK959" i="64" s="1"/>
  <c r="AK1707" i="64" a="1"/>
  <c r="AK1707" i="64" s="1"/>
  <c r="AK1538" i="64" a="1"/>
  <c r="AK1538" i="64" s="1"/>
  <c r="AK661" i="64" a="1"/>
  <c r="AK661" i="64" s="1"/>
  <c r="AK111" i="64" a="1"/>
  <c r="AK111" i="64" s="1"/>
  <c r="AK133" i="64" a="1"/>
  <c r="AK133" i="64" s="1"/>
  <c r="AK110" i="64" a="1"/>
  <c r="AK110" i="64" s="1"/>
  <c r="AK965" i="64" a="1"/>
  <c r="AK965" i="64" s="1"/>
  <c r="AK968" i="64" a="1"/>
  <c r="AK968" i="64" s="1"/>
  <c r="AK436" i="64" a="1"/>
  <c r="AK436" i="64" s="1"/>
  <c r="AK467" i="64" s="1"/>
  <c r="AK1294" i="64" a="1"/>
  <c r="AK1294" i="64" s="1"/>
  <c r="AK109" i="64" a="1"/>
  <c r="AK109" i="64" s="1"/>
  <c r="AK981" i="64" a="1"/>
  <c r="AK981" i="64" s="1"/>
  <c r="AK208" i="64" a="1"/>
  <c r="AK208" i="64" s="1"/>
  <c r="AK312" i="64" a="1"/>
  <c r="AK312" i="64" s="1"/>
  <c r="AK887" i="64" a="1"/>
  <c r="AK887" i="64" s="1"/>
  <c r="AL126" i="64"/>
  <c r="AL141" i="64"/>
  <c r="AL990" i="64"/>
  <c r="AL975" i="64"/>
  <c r="AL362" i="64"/>
  <c r="AL364" i="64" s="1"/>
  <c r="AM1033" i="64"/>
  <c r="AM1038" i="64"/>
  <c r="AL989" i="64"/>
  <c r="AL974" i="64"/>
  <c r="AL1709" i="64"/>
  <c r="AM892" i="64"/>
  <c r="AM888" i="64"/>
  <c r="AL1193" i="64"/>
  <c r="AL1194" i="64" s="1"/>
  <c r="AL1196" i="64" s="1"/>
  <c r="AU86" i="861"/>
  <c r="AV43" i="861"/>
  <c r="AX1700" i="64"/>
  <c r="AX1709" i="64" s="1"/>
  <c r="AU60" i="861"/>
  <c r="AW90" i="861"/>
  <c r="AY1708" i="64" a="1"/>
  <c r="AY1708" i="64" s="1"/>
  <c r="AY1707" i="64" a="1"/>
  <c r="AY1707" i="64" s="1"/>
  <c r="AX1241" i="64"/>
  <c r="AX1539" i="64"/>
  <c r="AX1541" i="64" s="1"/>
  <c r="AY1540" i="64" a="1"/>
  <c r="AY1540" i="64" s="1"/>
  <c r="AY1538" i="64" a="1"/>
  <c r="AY1538" i="64" s="1"/>
  <c r="AY363" i="64" a="1"/>
  <c r="AY363" i="64" s="1"/>
  <c r="AY361" i="64" a="1"/>
  <c r="AY361" i="64" s="1"/>
  <c r="AX362" i="64"/>
  <c r="AX364" i="64" s="1"/>
  <c r="AY436" i="64" a="1"/>
  <c r="AY436" i="64" s="1"/>
  <c r="AY360" i="64" a="1"/>
  <c r="AY360" i="64" s="1"/>
  <c r="AY487" i="64" a="1"/>
  <c r="AY487" i="64" s="1"/>
  <c r="AX1295" i="64"/>
  <c r="AX412" i="64"/>
  <c r="AY1294" i="64" a="1"/>
  <c r="AY1294" i="64" s="1"/>
  <c r="AY411" i="64" a="1"/>
  <c r="AY411" i="64" s="1"/>
  <c r="AX1136" i="64"/>
  <c r="AX1068" i="64"/>
  <c r="AY1067" i="64" a="1"/>
  <c r="AY1067" i="64" s="1"/>
  <c r="AY1135" i="64" a="1"/>
  <c r="AY1135" i="64" s="1"/>
  <c r="AW1143" i="64"/>
  <c r="AX2112" i="64"/>
  <c r="AX2121" i="64" s="1"/>
  <c r="AY2113" i="64" a="1"/>
  <c r="AY2113" i="64" s="1"/>
  <c r="BK2143" i="64"/>
  <c r="BJ2145" i="64"/>
  <c r="AX1024" i="64"/>
  <c r="AX1954" i="64"/>
  <c r="AX1956" i="64" s="1"/>
  <c r="AY1953" i="64" a="1"/>
  <c r="AY1953" i="64" s="1"/>
  <c r="AY1025" i="64" a="1"/>
  <c r="AY1025" i="64" s="1"/>
  <c r="AW1033" i="64"/>
  <c r="AW1038" i="64"/>
  <c r="AY1195" i="64" a="1"/>
  <c r="AY1195" i="64" s="1"/>
  <c r="AY1955" i="64" a="1"/>
  <c r="AY1955" i="64" s="1"/>
  <c r="AY1191" i="64" a="1"/>
  <c r="AY1191" i="64" s="1"/>
  <c r="AY1192" i="64" a="1"/>
  <c r="AY1192" i="64" s="1"/>
  <c r="AX1193" i="64"/>
  <c r="AX1194" i="64" s="1"/>
  <c r="AX1196" i="64" s="1"/>
  <c r="AY661" i="64" a="1"/>
  <c r="AY661" i="64" s="1"/>
  <c r="AY650" i="64" a="1"/>
  <c r="AY650" i="64" s="1"/>
  <c r="AY1373" i="64" a="1"/>
  <c r="AY1373" i="64" s="1"/>
  <c r="AY667" i="64" a="1"/>
  <c r="AY667" i="64" s="1"/>
  <c r="AY653" i="64" a="1"/>
  <c r="AY653" i="64" s="1"/>
  <c r="AX126" i="64"/>
  <c r="AX141"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AY1265" i="64" a="1"/>
  <c r="AY1265" i="64" s="1"/>
  <c r="AU995" i="64"/>
  <c r="AV994" i="64"/>
  <c r="AV995" i="64" s="1"/>
  <c r="AW992" i="64"/>
  <c r="AX991" i="64"/>
  <c r="AX989" i="64"/>
  <c r="AX988" i="64"/>
  <c r="AX987" i="64"/>
  <c r="AX990" i="64"/>
  <c r="AY982" i="64" a="1"/>
  <c r="AY982" i="64" s="1"/>
  <c r="AY981" i="64" a="1"/>
  <c r="AY981" i="64" s="1"/>
  <c r="AY984" i="64" a="1"/>
  <c r="AY984" i="64" s="1"/>
  <c r="AY983" i="64" a="1"/>
  <c r="AY983" i="64" s="1"/>
  <c r="AY980" i="64" a="1"/>
  <c r="AY980" i="64" s="1"/>
  <c r="AX973" i="64"/>
  <c r="AW977" i="64"/>
  <c r="AX972" i="64"/>
  <c r="AX976" i="64"/>
  <c r="AX975" i="64"/>
  <c r="AX974" i="64"/>
  <c r="AY965" i="64" a="1"/>
  <c r="AY965" i="64" s="1"/>
  <c r="AY949" i="64" a="1"/>
  <c r="AY949" i="64" s="1"/>
  <c r="AY957" i="64" s="1"/>
  <c r="AY950" i="64" a="1"/>
  <c r="AY950" i="64" s="1"/>
  <c r="AY958" i="64" s="1"/>
  <c r="AY966" i="64" a="1"/>
  <c r="AY966" i="64" s="1"/>
  <c r="AY951" i="64" a="1"/>
  <c r="AY951" i="64" s="1"/>
  <c r="AY959" i="64" s="1"/>
  <c r="AY952" i="64" a="1"/>
  <c r="AY952" i="64" s="1"/>
  <c r="AY960" i="64" s="1"/>
  <c r="AY953" i="64" a="1"/>
  <c r="AY953" i="64" s="1"/>
  <c r="AY961" i="64" s="1"/>
  <c r="AY967" i="64" a="1"/>
  <c r="AY967" i="64" s="1"/>
  <c r="AY968" i="64" a="1"/>
  <c r="AY968" i="64" s="1"/>
  <c r="AY969" i="64" a="1"/>
  <c r="AY969" i="64" s="1"/>
  <c r="AY208" i="64" a="1"/>
  <c r="AY208" i="64" s="1"/>
  <c r="AV1244" i="64"/>
  <c r="AW1243" i="64"/>
  <c r="AY331" i="64" a="1"/>
  <c r="AY331" i="64" s="1"/>
  <c r="AY1240" i="64" a="1"/>
  <c r="AY1240" i="64" s="1"/>
  <c r="AY312" i="64" a="1"/>
  <c r="AY312" i="64" s="1"/>
  <c r="AY925" i="64" a="1"/>
  <c r="AY925" i="64" s="1"/>
  <c r="AY891" i="64" a="1"/>
  <c r="AY891" i="64" s="1"/>
  <c r="AY299" i="64" a="1"/>
  <c r="AY299" i="64" s="1"/>
  <c r="AW888" i="64"/>
  <c r="AX884" i="64"/>
  <c r="AX892" i="64" s="1"/>
  <c r="AY887" i="64" a="1"/>
  <c r="AY887" i="64" s="1"/>
  <c r="AY883" i="64" a="1"/>
  <c r="AY883" i="64" s="1"/>
  <c r="AS2167" i="64"/>
  <c r="AZ259" i="64"/>
  <c r="AY20" i="864"/>
  <c r="AY93" i="861" s="1"/>
  <c r="AY94" i="861" s="1"/>
  <c r="AY45" i="863"/>
  <c r="AY54" i="863" a="1"/>
  <c r="AY54" i="863" s="1"/>
  <c r="AY52" i="863" a="1"/>
  <c r="AY52" i="863" s="1"/>
  <c r="AY50" i="863" a="1"/>
  <c r="AY50" i="863" s="1"/>
  <c r="BC2" i="861"/>
  <c r="BB1" i="861"/>
  <c r="BB7" i="861"/>
  <c r="AZ43" i="863" a="1"/>
  <c r="AZ43" i="863" s="1"/>
  <c r="AZ40" i="863" a="1"/>
  <c r="AZ40" i="863" s="1"/>
  <c r="AZ33" i="863"/>
  <c r="AZ42" i="863" a="1"/>
  <c r="AZ42" i="863" s="1"/>
  <c r="AZ44" i="863" a="1"/>
  <c r="AZ44" i="863" s="1"/>
  <c r="AZ41" i="863" a="1"/>
  <c r="AZ41" i="863" s="1"/>
  <c r="AZ31" i="863"/>
  <c r="AZ30" i="863"/>
  <c r="BA2" i="863"/>
  <c r="BA32" i="863" s="1"/>
  <c r="AZ18" i="864"/>
  <c r="AZ16" i="864"/>
  <c r="AZ17" i="864"/>
  <c r="BA19" i="864"/>
  <c r="AY35" i="863"/>
  <c r="AY34" i="863"/>
  <c r="AY17" i="863" s="1"/>
  <c r="AY29" i="861" s="1"/>
  <c r="AM3" i="860"/>
  <c r="AM4" i="860" s="1"/>
  <c r="AM1" i="860"/>
  <c r="AN2" i="860"/>
  <c r="AM7" i="860"/>
  <c r="AS2208" i="64"/>
  <c r="AR2210" i="64"/>
  <c r="AS2187" i="64"/>
  <c r="AS2189" i="64" s="1"/>
  <c r="E1989" i="64"/>
  <c r="E1988" i="64"/>
  <c r="G1988" i="64" s="1"/>
  <c r="E1987" i="64"/>
  <c r="E1986" i="64"/>
  <c r="E1985" i="64"/>
  <c r="E1984" i="64"/>
  <c r="E1983" i="64"/>
  <c r="E1982" i="64"/>
  <c r="G1982" i="64" s="1"/>
  <c r="E1981" i="64"/>
  <c r="E1979" i="64"/>
  <c r="E1978" i="64"/>
  <c r="E1980" i="64"/>
  <c r="G1980" i="64" s="1"/>
  <c r="E1977" i="64"/>
  <c r="B1491" i="64"/>
  <c r="B2035" i="64"/>
  <c r="AM1244" i="64" a="1"/>
  <c r="AY1068" i="64" a="1"/>
  <c r="AY412" i="64" a="1"/>
  <c r="AK1295" i="64" a="1"/>
  <c r="AK2112" i="64" a="1"/>
  <c r="AK1024" i="64" a="1"/>
  <c r="AL1243" i="64" a="1"/>
  <c r="AY1024" i="64" a="1"/>
  <c r="AK1266" i="64"/>
  <c r="AK1068" i="64" a="1"/>
  <c r="AY1241" i="64" a="1"/>
  <c r="AY1266" i="64"/>
  <c r="AK1539" i="64" a="1"/>
  <c r="AY1539" i="64" a="1"/>
  <c r="AY884" i="64" a="1"/>
  <c r="AK412" i="64" a="1"/>
  <c r="AK884" i="64" a="1"/>
  <c r="AY1295" i="64" a="1"/>
  <c r="AK1241" i="64" a="1"/>
  <c r="AX1243" i="64" a="1"/>
  <c r="AK1954" i="64" a="1"/>
  <c r="AY1954" i="64" a="1"/>
  <c r="AK1136" i="64" a="1"/>
  <c r="AY1136" i="64" a="1"/>
  <c r="AY2112" i="64" a="1"/>
  <c r="AW1244" i="64" a="1"/>
  <c r="BB7" i="64" l="1"/>
  <c r="BA4" i="64"/>
  <c r="BC2" i="64"/>
  <c r="BB3" i="64"/>
  <c r="BB1" i="64"/>
  <c r="AP460" i="64"/>
  <c r="AO465" i="64"/>
  <c r="AO467" i="64"/>
  <c r="AM511" i="64"/>
  <c r="AL516" i="64"/>
  <c r="AI25" i="861"/>
  <c r="BC2" i="864"/>
  <c r="BA4" i="863"/>
  <c r="BA4" i="864"/>
  <c r="BB7" i="864"/>
  <c r="BB7" i="863"/>
  <c r="BB1" i="864"/>
  <c r="BB1" i="863"/>
  <c r="BB3" i="864"/>
  <c r="BB3" i="863"/>
  <c r="BC3" i="861"/>
  <c r="BB4" i="861"/>
  <c r="AM994" i="64"/>
  <c r="AM995" i="64" s="1"/>
  <c r="AM144" i="64"/>
  <c r="AM145" i="64" s="1"/>
  <c r="AL992" i="64"/>
  <c r="AL127" i="64"/>
  <c r="AL977" i="64"/>
  <c r="AL142" i="64"/>
  <c r="AK1709" i="64"/>
  <c r="AK1193" i="64"/>
  <c r="AK1194" i="64" s="1"/>
  <c r="AK1196" i="64" s="1"/>
  <c r="AK362" i="64"/>
  <c r="AK364" i="64" s="1"/>
  <c r="AK1954" i="64"/>
  <c r="AK1956" i="64" s="1"/>
  <c r="AK1136" i="64"/>
  <c r="AK1143" i="64" s="1"/>
  <c r="AK412" i="64"/>
  <c r="AK1241" i="64"/>
  <c r="AL1243" i="64"/>
  <c r="AK884" i="64"/>
  <c r="AK1295" i="64"/>
  <c r="AK1539" i="64"/>
  <c r="AK1541" i="64" s="1"/>
  <c r="AM1244" i="64"/>
  <c r="AK1024" i="64"/>
  <c r="AK2112" i="64"/>
  <c r="AK2121" i="64" s="1"/>
  <c r="AK1068" i="64"/>
  <c r="AK126" i="64"/>
  <c r="AK141" i="64"/>
  <c r="AK991" i="64"/>
  <c r="AK976" i="64"/>
  <c r="AI259" i="64"/>
  <c r="AK987" i="64"/>
  <c r="AK972" i="64"/>
  <c r="AK124" i="64"/>
  <c r="AK139" i="64"/>
  <c r="AK138" i="64"/>
  <c r="AK123" i="64"/>
  <c r="AJ1708" i="64" a="1"/>
  <c r="AJ1708" i="64" s="1"/>
  <c r="AJ1540" i="64" a="1"/>
  <c r="AJ1540" i="64" s="1"/>
  <c r="AJ361" i="64" a="1"/>
  <c r="AJ361" i="64" s="1"/>
  <c r="AJ1294" i="64" a="1"/>
  <c r="AJ1294" i="64" s="1"/>
  <c r="AJ1135" i="64" a="1"/>
  <c r="AJ1135" i="64" s="1"/>
  <c r="AJ661" i="64" a="1"/>
  <c r="AJ661" i="64" s="1"/>
  <c r="AJ132" i="64" a="1"/>
  <c r="AJ132" i="64" s="1"/>
  <c r="AJ110" i="64" a="1"/>
  <c r="AJ110" i="64" s="1"/>
  <c r="AJ982" i="64" a="1"/>
  <c r="AJ982" i="64" s="1"/>
  <c r="AJ951" i="64" a="1"/>
  <c r="AJ951" i="64" s="1"/>
  <c r="AJ959" i="64" s="1"/>
  <c r="AJ411" i="64" a="1"/>
  <c r="AJ411" i="64" s="1"/>
  <c r="AJ1191" i="64" a="1"/>
  <c r="AJ1191" i="64" s="1"/>
  <c r="AJ650" i="64" a="1"/>
  <c r="AJ650" i="64" s="1"/>
  <c r="AJ134" i="64" a="1"/>
  <c r="AJ134" i="64" s="1"/>
  <c r="AJ1538" i="64" a="1"/>
  <c r="AJ1538" i="64" s="1"/>
  <c r="AJ117" i="64" a="1"/>
  <c r="AJ117" i="64" s="1"/>
  <c r="AJ980" i="64" a="1"/>
  <c r="AJ980" i="64" s="1"/>
  <c r="AJ487" i="64" a="1"/>
  <c r="AJ487" i="64" s="1"/>
  <c r="AJ518" i="64" s="1"/>
  <c r="AJ1195" i="64" a="1"/>
  <c r="AJ1195" i="64" s="1"/>
  <c r="AJ118" i="64" a="1"/>
  <c r="AJ118" i="64" s="1"/>
  <c r="AJ107" i="64" a="1"/>
  <c r="AJ107" i="64" s="1"/>
  <c r="AJ983" i="64" a="1"/>
  <c r="AJ983" i="64" s="1"/>
  <c r="AJ969" i="64" a="1"/>
  <c r="AJ969" i="64" s="1"/>
  <c r="AJ967" i="64" a="1"/>
  <c r="AJ967" i="64" s="1"/>
  <c r="AJ1240" i="64" a="1"/>
  <c r="AJ1240" i="64" s="1"/>
  <c r="AJ1707" i="64" a="1"/>
  <c r="AJ1707" i="64" s="1"/>
  <c r="AJ109" i="64" a="1"/>
  <c r="AJ109" i="64" s="1"/>
  <c r="AJ984" i="64" a="1"/>
  <c r="AJ984" i="64" s="1"/>
  <c r="AJ1192" i="64" a="1"/>
  <c r="AJ1192" i="64" s="1"/>
  <c r="AJ115" i="64" a="1"/>
  <c r="AJ115" i="64" s="1"/>
  <c r="AJ108" i="64" a="1"/>
  <c r="AJ108" i="64" s="1"/>
  <c r="AJ331" i="64" a="1"/>
  <c r="AJ331" i="64" s="1"/>
  <c r="AJ436" i="64" a="1"/>
  <c r="AJ436" i="64" s="1"/>
  <c r="AJ467" i="64" s="1"/>
  <c r="AJ1953" i="64" a="1"/>
  <c r="AJ1953" i="64" s="1"/>
  <c r="AJ1955" i="64" a="1"/>
  <c r="AJ1955" i="64" s="1"/>
  <c r="AJ667" i="64" a="1"/>
  <c r="AJ667" i="64" s="1"/>
  <c r="AJ116" i="64" a="1"/>
  <c r="AJ116" i="64" s="1"/>
  <c r="AJ1265" i="64" a="1"/>
  <c r="AJ1265" i="64" s="1"/>
  <c r="AJ965" i="64" a="1"/>
  <c r="AJ965" i="64" s="1"/>
  <c r="AJ968" i="64" a="1"/>
  <c r="AJ968" i="64" s="1"/>
  <c r="AJ363" i="64" a="1"/>
  <c r="AJ363" i="64" s="1"/>
  <c r="AJ2113" i="64" a="1"/>
  <c r="AJ2113" i="64" s="1"/>
  <c r="AJ133" i="64" a="1"/>
  <c r="AJ133" i="64" s="1"/>
  <c r="AJ950" i="64" a="1"/>
  <c r="AJ950" i="64" s="1"/>
  <c r="AJ958" i="64" s="1"/>
  <c r="AJ952" i="64" a="1"/>
  <c r="AJ952" i="64" s="1"/>
  <c r="AJ960" i="64" s="1"/>
  <c r="AJ953" i="64" a="1"/>
  <c r="AJ953" i="64" s="1"/>
  <c r="AJ961" i="64" s="1"/>
  <c r="AJ360" i="64" a="1"/>
  <c r="AJ360" i="64" s="1"/>
  <c r="AJ1025" i="64" a="1"/>
  <c r="AJ1025" i="64" s="1"/>
  <c r="AJ653" i="64" a="1"/>
  <c r="AJ653" i="64" s="1"/>
  <c r="AJ111" i="64" a="1"/>
  <c r="AJ111" i="64" s="1"/>
  <c r="AJ131" i="64" a="1"/>
  <c r="AJ131" i="64" s="1"/>
  <c r="AJ949" i="64" a="1"/>
  <c r="AJ949" i="64" s="1"/>
  <c r="AJ957" i="64" s="1"/>
  <c r="AJ1067" i="64" a="1"/>
  <c r="AJ1067" i="64" s="1"/>
  <c r="AJ208" i="64" a="1"/>
  <c r="AJ208" i="64" s="1"/>
  <c r="AJ346" i="64" a="1"/>
  <c r="AJ346" i="64" s="1"/>
  <c r="AJ1373" i="64" a="1"/>
  <c r="AJ1373" i="64" s="1"/>
  <c r="AJ130" i="64" a="1"/>
  <c r="AJ130" i="64" s="1"/>
  <c r="AJ966" i="64" a="1"/>
  <c r="AJ966" i="64" s="1"/>
  <c r="AJ981" i="64" a="1"/>
  <c r="AJ981" i="64" s="1"/>
  <c r="AJ119" i="64" a="1"/>
  <c r="AJ119" i="64" s="1"/>
  <c r="AJ925" i="64" a="1"/>
  <c r="AJ925" i="64" s="1"/>
  <c r="AJ299" i="64" a="1"/>
  <c r="AJ299" i="64" s="1"/>
  <c r="AJ887" i="64" a="1"/>
  <c r="AJ887" i="64" s="1"/>
  <c r="AJ312" i="64" a="1"/>
  <c r="AJ312" i="64" s="1"/>
  <c r="AJ891" i="64" a="1"/>
  <c r="AJ891" i="64" s="1"/>
  <c r="AJ883" i="64" a="1"/>
  <c r="AJ883" i="64" s="1"/>
  <c r="AK990" i="64"/>
  <c r="AK975" i="64"/>
  <c r="AK988" i="64"/>
  <c r="AK973" i="64"/>
  <c r="AL892" i="64"/>
  <c r="AL888" i="64"/>
  <c r="AK140" i="64"/>
  <c r="AK125" i="64"/>
  <c r="AK137" i="64"/>
  <c r="AK122" i="64"/>
  <c r="AK112" i="64"/>
  <c r="AK989" i="64"/>
  <c r="AK974" i="64"/>
  <c r="AL1033" i="64"/>
  <c r="AL1038" i="64"/>
  <c r="AW1039" i="64" s="1" a="1"/>
  <c r="AW1039" i="64" s="1"/>
  <c r="AV86" i="861"/>
  <c r="AX90" i="861"/>
  <c r="AY1700" i="64"/>
  <c r="AY1709" i="64" s="1"/>
  <c r="AW43" i="861"/>
  <c r="AV60" i="861"/>
  <c r="AZ1707" i="64" a="1"/>
  <c r="AZ1707" i="64" s="1"/>
  <c r="AZ1708" i="64" a="1"/>
  <c r="AZ1708" i="64" s="1"/>
  <c r="AY1241" i="64"/>
  <c r="AY1539" i="64"/>
  <c r="AY1541" i="64" s="1"/>
  <c r="AZ1540" i="64" a="1"/>
  <c r="AZ1540" i="64" s="1"/>
  <c r="AZ1538" i="64" a="1"/>
  <c r="AZ1538" i="64" s="1"/>
  <c r="AY362" i="64"/>
  <c r="AY364" i="64" s="1"/>
  <c r="AZ363" i="64" a="1"/>
  <c r="AZ363" i="64" s="1"/>
  <c r="AZ361" i="64" a="1"/>
  <c r="AZ361" i="64" s="1"/>
  <c r="AZ436" i="64" a="1"/>
  <c r="AZ436" i="64" s="1"/>
  <c r="AZ360" i="64" a="1"/>
  <c r="AZ360" i="64" s="1"/>
  <c r="AZ487" i="64" a="1"/>
  <c r="AZ487" i="64" s="1"/>
  <c r="AY412" i="64"/>
  <c r="AY1295" i="64"/>
  <c r="AZ1294" i="64" a="1"/>
  <c r="AZ1294" i="64" s="1"/>
  <c r="AZ411" i="64" a="1"/>
  <c r="AZ411" i="64" s="1"/>
  <c r="AY1136" i="64"/>
  <c r="AY1068" i="64"/>
  <c r="AZ1067" i="64" a="1"/>
  <c r="AZ1067" i="64" s="1"/>
  <c r="AZ1135" i="64" a="1"/>
  <c r="AZ1135" i="64" s="1"/>
  <c r="AX1143" i="64"/>
  <c r="AY2112" i="64"/>
  <c r="AY2121" i="64" s="1"/>
  <c r="AZ2113" i="64" a="1"/>
  <c r="AZ2113" i="64" s="1"/>
  <c r="BL2143" i="64"/>
  <c r="BL2145" i="64" s="1"/>
  <c r="BK2145" i="64"/>
  <c r="AY1024" i="64"/>
  <c r="AY1954" i="64"/>
  <c r="AY1956" i="64" s="1"/>
  <c r="AZ1953" i="64" a="1"/>
  <c r="AZ1953" i="64" s="1"/>
  <c r="AZ1025" i="64" a="1"/>
  <c r="AZ1025" i="64" s="1"/>
  <c r="AX1033" i="64"/>
  <c r="AX1038" i="64"/>
  <c r="AZ1195" i="64" a="1"/>
  <c r="AZ1195" i="64" s="1"/>
  <c r="AZ1955" i="64" a="1"/>
  <c r="AZ1955" i="64" s="1"/>
  <c r="AZ1191" i="64" a="1"/>
  <c r="AZ1191" i="64" s="1"/>
  <c r="AZ1192" i="64" a="1"/>
  <c r="AZ1192" i="64" s="1"/>
  <c r="AY1193" i="64"/>
  <c r="AY1194" i="64" s="1"/>
  <c r="AY1196" i="64" s="1"/>
  <c r="AZ661" i="64" a="1"/>
  <c r="AZ661" i="64" s="1"/>
  <c r="AZ650" i="64" a="1"/>
  <c r="AZ650" i="64" s="1"/>
  <c r="AZ667" i="64" a="1"/>
  <c r="AZ667" i="64" s="1"/>
  <c r="AZ653" i="64" a="1"/>
  <c r="AZ653" i="64" s="1"/>
  <c r="AZ111" i="64" a="1"/>
  <c r="AZ111" i="64" s="1"/>
  <c r="AZ1373" i="64" a="1"/>
  <c r="AZ1373" i="64" s="1"/>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AZ110" i="64" a="1"/>
  <c r="AZ110" i="64" s="1"/>
  <c r="AZ109" i="64" a="1"/>
  <c r="AZ109" i="64" s="1"/>
  <c r="AZ108" i="64" a="1"/>
  <c r="AZ108" i="64" s="1"/>
  <c r="AZ107" i="64" a="1"/>
  <c r="AZ107" i="64" s="1"/>
  <c r="AZ1265" i="64" a="1"/>
  <c r="AZ1265" i="64" s="1"/>
  <c r="AW994" i="64"/>
  <c r="AY989" i="64"/>
  <c r="AX992" i="64"/>
  <c r="AY991" i="64"/>
  <c r="AY990" i="64"/>
  <c r="AY988" i="64"/>
  <c r="AY987" i="64"/>
  <c r="AZ981" i="64" a="1"/>
  <c r="AZ981" i="64" s="1"/>
  <c r="AZ982" i="64" a="1"/>
  <c r="AZ982" i="64" s="1"/>
  <c r="AZ983" i="64" a="1"/>
  <c r="AZ983" i="64" s="1"/>
  <c r="AZ984" i="64" a="1"/>
  <c r="AZ984" i="64" s="1"/>
  <c r="AZ980" i="64" a="1"/>
  <c r="AZ980" i="64" s="1"/>
  <c r="AX977" i="64"/>
  <c r="AZ969" i="64" a="1"/>
  <c r="AZ969" i="64" s="1"/>
  <c r="AZ965" i="64" a="1"/>
  <c r="AZ965" i="64" s="1"/>
  <c r="AZ949" i="64" a="1"/>
  <c r="AZ949" i="64" s="1"/>
  <c r="AZ957" i="64" s="1"/>
  <c r="AZ950" i="64" a="1"/>
  <c r="AZ950" i="64" s="1"/>
  <c r="AZ958" i="64" s="1"/>
  <c r="AZ966" i="64" a="1"/>
  <c r="AZ966" i="64" s="1"/>
  <c r="AZ951" i="64" a="1"/>
  <c r="AZ951" i="64" s="1"/>
  <c r="AZ959" i="64" s="1"/>
  <c r="AZ952" i="64" a="1"/>
  <c r="AZ952" i="64" s="1"/>
  <c r="AZ960" i="64" s="1"/>
  <c r="AZ953" i="64" a="1"/>
  <c r="AZ953" i="64" s="1"/>
  <c r="AZ961" i="64" s="1"/>
  <c r="AZ967" i="64" a="1"/>
  <c r="AZ967" i="64" s="1"/>
  <c r="AZ968" i="64" a="1"/>
  <c r="AZ968" i="64" s="1"/>
  <c r="AY976" i="64"/>
  <c r="AY975" i="64"/>
  <c r="AY974" i="64"/>
  <c r="AY973" i="64"/>
  <c r="AY972" i="64"/>
  <c r="AZ208" i="64" a="1"/>
  <c r="AZ208" i="64" s="1"/>
  <c r="AW1244" i="64"/>
  <c r="AX1243" i="64"/>
  <c r="AZ331" i="64" a="1"/>
  <c r="AZ331" i="64" s="1"/>
  <c r="AZ1240" i="64" a="1"/>
  <c r="AZ1240" i="64" s="1"/>
  <c r="AZ312" i="64" a="1"/>
  <c r="AZ312" i="64" s="1"/>
  <c r="AZ925" i="64" a="1"/>
  <c r="AZ925" i="64" s="1"/>
  <c r="AZ891" i="64" a="1"/>
  <c r="AZ891" i="64" s="1"/>
  <c r="AZ299" i="64" a="1"/>
  <c r="AZ299" i="64" s="1"/>
  <c r="AX888" i="64"/>
  <c r="AY884" i="64"/>
  <c r="AY892" i="64" s="1"/>
  <c r="AZ887" i="64" a="1"/>
  <c r="AZ887" i="64" s="1"/>
  <c r="AZ883" i="64" a="1"/>
  <c r="AZ883" i="64" s="1"/>
  <c r="AT2167" i="64"/>
  <c r="BA259" i="64"/>
  <c r="AZ20" i="864"/>
  <c r="AZ93" i="861" s="1"/>
  <c r="AZ94" i="861" s="1"/>
  <c r="BA18" i="864"/>
  <c r="BA17" i="864"/>
  <c r="BA16" i="864"/>
  <c r="BB19" i="864"/>
  <c r="AZ45" i="863"/>
  <c r="BA43" i="863" a="1"/>
  <c r="BA43" i="863" s="1"/>
  <c r="BA42" i="863" a="1"/>
  <c r="BA42" i="863" s="1"/>
  <c r="BA41" i="863" a="1"/>
  <c r="BA41" i="863" s="1"/>
  <c r="BA40" i="863" a="1"/>
  <c r="BA40" i="863" s="1"/>
  <c r="BA44" i="863" a="1"/>
  <c r="BA44" i="863" s="1"/>
  <c r="BA33" i="863"/>
  <c r="BA30" i="863"/>
  <c r="BA31" i="863"/>
  <c r="BB2" i="863"/>
  <c r="BB32" i="863" s="1"/>
  <c r="AZ54" i="863" a="1"/>
  <c r="AZ54" i="863" s="1"/>
  <c r="AZ52" i="863" a="1"/>
  <c r="AZ52" i="863" s="1"/>
  <c r="AZ50" i="863" a="1"/>
  <c r="AZ50" i="863" s="1"/>
  <c r="AZ34" i="863"/>
  <c r="AZ17" i="863" s="1"/>
  <c r="AZ29" i="861" s="1"/>
  <c r="AZ35" i="863"/>
  <c r="BD2" i="861"/>
  <c r="BC1" i="861"/>
  <c r="BC7" i="861"/>
  <c r="AO2" i="860"/>
  <c r="AN1" i="860"/>
  <c r="AN7" i="860"/>
  <c r="AN3" i="860"/>
  <c r="AN4" i="860" s="1"/>
  <c r="AS2210" i="64"/>
  <c r="AT2208" i="64"/>
  <c r="AT2187" i="64"/>
  <c r="AT2189" i="64" s="1"/>
  <c r="B88" i="64"/>
  <c r="B8" i="206"/>
  <c r="AJ1241" i="64" a="1"/>
  <c r="AZ1539" i="64" a="1"/>
  <c r="AJ1136" i="64" a="1"/>
  <c r="AJ1539" i="64" a="1"/>
  <c r="AZ1241" i="64" a="1"/>
  <c r="AY1243" i="64" a="1"/>
  <c r="AZ2112" i="64" a="1"/>
  <c r="AK1243" i="64" a="1"/>
  <c r="AJ1024" i="64" a="1"/>
  <c r="AZ1068" i="64" a="1"/>
  <c r="AJ1954" i="64" a="1"/>
  <c r="AJ412" i="64" a="1"/>
  <c r="AL1244" i="64" a="1"/>
  <c r="AJ1068" i="64" a="1"/>
  <c r="AZ884" i="64" a="1"/>
  <c r="AZ1295" i="64" a="1"/>
  <c r="AJ1295" i="64" a="1"/>
  <c r="AJ2112" i="64" a="1"/>
  <c r="AJ884" i="64" a="1"/>
  <c r="AZ1136" i="64" a="1"/>
  <c r="AZ1954" i="64" a="1"/>
  <c r="AZ1024" i="64" a="1"/>
  <c r="AJ1266" i="64"/>
  <c r="AX1244" i="64" a="1"/>
  <c r="AZ412" i="64" a="1"/>
  <c r="AZ1266" i="64"/>
  <c r="BD2" i="64" l="1"/>
  <c r="BC3" i="64"/>
  <c r="BC7" i="64"/>
  <c r="BC1" i="64"/>
  <c r="BB4" i="64"/>
  <c r="AN512" i="64"/>
  <c r="AM516" i="64"/>
  <c r="AM518" i="64"/>
  <c r="AQ461" i="64"/>
  <c r="AP465" i="64"/>
  <c r="AP467" i="64"/>
  <c r="AJ16" i="861"/>
  <c r="AI26" i="861"/>
  <c r="BD2" i="864"/>
  <c r="BC7" i="864"/>
  <c r="BC7" i="863"/>
  <c r="BC1" i="864"/>
  <c r="BC1" i="863"/>
  <c r="BB4" i="864"/>
  <c r="BB4" i="863"/>
  <c r="BC3" i="863"/>
  <c r="BC3" i="864"/>
  <c r="BD3" i="861"/>
  <c r="BC4" i="861"/>
  <c r="AK127" i="64"/>
  <c r="AL994" i="64"/>
  <c r="AL995" i="64" s="1"/>
  <c r="AL144" i="64"/>
  <c r="AL145" i="64" s="1"/>
  <c r="AK142" i="64"/>
  <c r="AK977" i="64"/>
  <c r="AK992" i="64"/>
  <c r="AJ1709" i="64"/>
  <c r="AJ1241" i="64"/>
  <c r="AJ1024" i="64"/>
  <c r="AJ1539" i="64"/>
  <c r="AJ1541" i="64" s="1"/>
  <c r="AL1244" i="64"/>
  <c r="AJ1954" i="64"/>
  <c r="AJ1956" i="64" s="1"/>
  <c r="AK1243" i="64"/>
  <c r="AJ884" i="64"/>
  <c r="AJ1068" i="64"/>
  <c r="AJ1136" i="64"/>
  <c r="AJ2112" i="64"/>
  <c r="AJ2121" i="64" s="1"/>
  <c r="AJ412" i="64"/>
  <c r="AJ1295" i="64"/>
  <c r="AJ989" i="64"/>
  <c r="AJ974" i="64"/>
  <c r="AK892" i="64"/>
  <c r="AK888" i="64"/>
  <c r="AJ362" i="64"/>
  <c r="AJ364" i="64" s="1"/>
  <c r="AJ123" i="64"/>
  <c r="AJ138" i="64"/>
  <c r="AJ125" i="64"/>
  <c r="AJ140" i="64"/>
  <c r="AJ991" i="64"/>
  <c r="AJ976" i="64"/>
  <c r="AJ990" i="64"/>
  <c r="AJ975" i="64"/>
  <c r="AJ112" i="64"/>
  <c r="AJ137" i="64"/>
  <c r="AJ122" i="64"/>
  <c r="AI363" i="64" a="1"/>
  <c r="AI363" i="64" s="1"/>
  <c r="AI360" i="64" a="1"/>
  <c r="AI360" i="64" s="1"/>
  <c r="AI1294" i="64" a="1"/>
  <c r="AI1294" i="64" s="1"/>
  <c r="AI1953" i="64" a="1"/>
  <c r="AI1953" i="64" s="1"/>
  <c r="AI1955" i="64" a="1"/>
  <c r="AI1955" i="64" s="1"/>
  <c r="AI667" i="64" a="1"/>
  <c r="AI667" i="64" s="1"/>
  <c r="AI119" i="64" a="1"/>
  <c r="AI119" i="64" s="1"/>
  <c r="AI134" i="64" a="1"/>
  <c r="AI134" i="64" s="1"/>
  <c r="AI953" i="64" a="1"/>
  <c r="AI953" i="64" s="1"/>
  <c r="AI961" i="64" s="1"/>
  <c r="AI1240" i="64" a="1"/>
  <c r="AI1240" i="64" s="1"/>
  <c r="AI312" i="64" a="1"/>
  <c r="AI312" i="64" s="1"/>
  <c r="AI891" i="64" a="1"/>
  <c r="AI891" i="64" s="1"/>
  <c r="AI1708" i="64" a="1"/>
  <c r="AI1708" i="64" s="1"/>
  <c r="AI1025" i="64" a="1"/>
  <c r="AI1025" i="64" s="1"/>
  <c r="AI653" i="64" a="1"/>
  <c r="AI653" i="64" s="1"/>
  <c r="AI982" i="64" a="1"/>
  <c r="AI982" i="64" s="1"/>
  <c r="AI361" i="64" a="1"/>
  <c r="AI361" i="64" s="1"/>
  <c r="AI411" i="64" a="1"/>
  <c r="AI411" i="64" s="1"/>
  <c r="AI118" i="64" a="1"/>
  <c r="AI118" i="64" s="1"/>
  <c r="AI967" i="64" a="1"/>
  <c r="AI967" i="64" s="1"/>
  <c r="AI1707" i="64" a="1"/>
  <c r="AI1707" i="64" s="1"/>
  <c r="AI1709" i="64" s="1"/>
  <c r="AI661" i="64" a="1"/>
  <c r="AI661" i="64" s="1"/>
  <c r="AI116" i="64" a="1"/>
  <c r="AI116" i="64" s="1"/>
  <c r="AI981" i="64" a="1"/>
  <c r="AI981" i="64" s="1"/>
  <c r="AI2113" i="64" a="1"/>
  <c r="AI2113" i="64" s="1"/>
  <c r="AI1191" i="64" a="1"/>
  <c r="AI1191" i="64" s="1"/>
  <c r="AI650" i="64" a="1"/>
  <c r="AI650" i="64" s="1"/>
  <c r="AI131" i="64" a="1"/>
  <c r="AI131" i="64" s="1"/>
  <c r="AI110" i="64" a="1"/>
  <c r="AI110" i="64" s="1"/>
  <c r="AI984" i="64" a="1"/>
  <c r="AI984" i="64" s="1"/>
  <c r="AI949" i="64" a="1"/>
  <c r="AI949" i="64" s="1"/>
  <c r="AI957" i="64" s="1"/>
  <c r="AI969" i="64" a="1"/>
  <c r="AI969" i="64" s="1"/>
  <c r="AI115" i="64" a="1"/>
  <c r="AI115" i="64" s="1"/>
  <c r="AI1192" i="64" a="1"/>
  <c r="AI1192" i="64" s="1"/>
  <c r="AI130" i="64" a="1"/>
  <c r="AI130" i="64" s="1"/>
  <c r="AI109" i="64" a="1"/>
  <c r="AI109" i="64" s="1"/>
  <c r="AI980" i="64" a="1"/>
  <c r="AI980" i="64" s="1"/>
  <c r="AI966" i="64" a="1"/>
  <c r="AI966" i="64" s="1"/>
  <c r="AI925" i="64" a="1"/>
  <c r="AI925" i="64" s="1"/>
  <c r="AI108" i="64" a="1"/>
  <c r="AI108" i="64" s="1"/>
  <c r="AI983" i="64" a="1"/>
  <c r="AI983" i="64" s="1"/>
  <c r="AI117" i="64" a="1"/>
  <c r="AI117" i="64" s="1"/>
  <c r="AI1265" i="64" a="1"/>
  <c r="AI1265" i="64" s="1"/>
  <c r="AI952" i="64" a="1"/>
  <c r="AI952" i="64" s="1"/>
  <c r="AI960" i="64" s="1"/>
  <c r="AI299" i="64" a="1"/>
  <c r="AI299" i="64" s="1"/>
  <c r="AI887" i="64" a="1"/>
  <c r="AI887" i="64" s="1"/>
  <c r="AI968" i="64" a="1"/>
  <c r="AI968" i="64" s="1"/>
  <c r="AI1538" i="64" a="1"/>
  <c r="AI1538" i="64" s="1"/>
  <c r="AI1067" i="64" a="1"/>
  <c r="AI1067" i="64" s="1"/>
  <c r="AI133" i="64" a="1"/>
  <c r="AI133" i="64" s="1"/>
  <c r="AI346" i="64" a="1"/>
  <c r="AI346" i="64" s="1"/>
  <c r="AI950" i="64" a="1"/>
  <c r="AI950" i="64" s="1"/>
  <c r="AI958" i="64" s="1"/>
  <c r="AI208" i="64" a="1"/>
  <c r="AI208" i="64" s="1"/>
  <c r="AI1195" i="64" a="1"/>
  <c r="AI1195" i="64" s="1"/>
  <c r="AI331" i="64" a="1"/>
  <c r="AI331" i="64" s="1"/>
  <c r="AI883" i="64" a="1"/>
  <c r="AI883" i="64" s="1"/>
  <c r="AI1540" i="64" a="1"/>
  <c r="AI1540" i="64" s="1"/>
  <c r="AI487" i="64" a="1"/>
  <c r="AI487" i="64" s="1"/>
  <c r="AI518" i="64" s="1"/>
  <c r="AI1135" i="64" a="1"/>
  <c r="AI1135" i="64" s="1"/>
  <c r="AI111" i="64" a="1"/>
  <c r="AI111" i="64" s="1"/>
  <c r="AI132" i="64" a="1"/>
  <c r="AI132" i="64" s="1"/>
  <c r="AI107" i="64" a="1"/>
  <c r="AI107" i="64" s="1"/>
  <c r="AI951" i="64" a="1"/>
  <c r="AI951" i="64" s="1"/>
  <c r="AI959" i="64" s="1"/>
  <c r="AI436" i="64" a="1"/>
  <c r="AI436" i="64" s="1"/>
  <c r="AI467" i="64" s="1"/>
  <c r="AI1373" i="64" a="1"/>
  <c r="AI1373" i="64" s="1"/>
  <c r="AI965" i="64" a="1"/>
  <c r="AI965" i="64" s="1"/>
  <c r="AJ126" i="64"/>
  <c r="AJ141" i="64"/>
  <c r="AJ972" i="64"/>
  <c r="AJ987" i="64"/>
  <c r="AJ973" i="64"/>
  <c r="AJ988" i="64"/>
  <c r="AJ1193" i="64"/>
  <c r="AJ1194" i="64" s="1"/>
  <c r="AJ1196" i="64" s="1"/>
  <c r="AH259" i="64"/>
  <c r="AK1038" i="64"/>
  <c r="AV1039" i="64" s="1" a="1"/>
  <c r="AV1039" i="64" s="1"/>
  <c r="AK1033" i="64"/>
  <c r="AJ139" i="64"/>
  <c r="AJ124" i="64"/>
  <c r="AW86" i="861"/>
  <c r="AY90" i="861"/>
  <c r="AZ1700" i="64"/>
  <c r="AZ1709" i="64" s="1"/>
  <c r="AX43" i="861"/>
  <c r="BA1707" i="64" a="1"/>
  <c r="BA1707" i="64" s="1"/>
  <c r="BA1708" i="64" a="1"/>
  <c r="BA1708" i="64" s="1"/>
  <c r="AZ1241" i="64"/>
  <c r="AZ1539" i="64"/>
  <c r="AZ1541" i="64" s="1"/>
  <c r="BA1540" i="64" a="1"/>
  <c r="BA1540" i="64" s="1"/>
  <c r="BA1538" i="64" a="1"/>
  <c r="BA1538" i="64" s="1"/>
  <c r="BA363" i="64" a="1"/>
  <c r="BA363" i="64" s="1"/>
  <c r="BA361" i="64" a="1"/>
  <c r="BA361" i="64" s="1"/>
  <c r="AZ362" i="64"/>
  <c r="AZ364" i="64" s="1"/>
  <c r="BA436" i="64" a="1"/>
  <c r="BA436" i="64" s="1"/>
  <c r="BA360" i="64" a="1"/>
  <c r="BA360" i="64" s="1"/>
  <c r="BA487" i="64" a="1"/>
  <c r="BA487" i="64" s="1"/>
  <c r="AZ412" i="64"/>
  <c r="AZ1295" i="64"/>
  <c r="BA1294" i="64" a="1"/>
  <c r="BA1294" i="64" s="1"/>
  <c r="BA411" i="64" a="1"/>
  <c r="BA411" i="64" s="1"/>
  <c r="AZ1136" i="64"/>
  <c r="AZ1068" i="64"/>
  <c r="AY1143" i="64"/>
  <c r="BA1067" i="64" a="1"/>
  <c r="BA1067" i="64" s="1"/>
  <c r="BA1135" i="64" a="1"/>
  <c r="BA1135" i="64" s="1"/>
  <c r="AZ2112" i="64"/>
  <c r="AZ2121" i="64" s="1"/>
  <c r="BA2113" i="64" a="1"/>
  <c r="BA2113" i="64" s="1"/>
  <c r="BM2143" i="64"/>
  <c r="AZ1024" i="64"/>
  <c r="AZ1954" i="64"/>
  <c r="AZ1956" i="64" s="1"/>
  <c r="AX1039" i="64" a="1"/>
  <c r="AX1039" i="64" s="1"/>
  <c r="BA1953" i="64" a="1"/>
  <c r="BA1953" i="64" s="1"/>
  <c r="BA1025" i="64" a="1"/>
  <c r="BA1025" i="64" s="1"/>
  <c r="AY1033" i="64"/>
  <c r="AY1038" i="64"/>
  <c r="BA1195" i="64" a="1"/>
  <c r="BA1195" i="64" s="1"/>
  <c r="BA1955" i="64" a="1"/>
  <c r="BA1955" i="64" s="1"/>
  <c r="BA1191" i="64" a="1"/>
  <c r="BA1191" i="64" s="1"/>
  <c r="BA1192" i="64" a="1"/>
  <c r="BA1192" i="64" s="1"/>
  <c r="AZ1193" i="64"/>
  <c r="AZ1194" i="64" s="1"/>
  <c r="AZ1196" i="64" s="1"/>
  <c r="BA661" i="64" a="1"/>
  <c r="BA661" i="64" s="1"/>
  <c r="BA650" i="64" a="1"/>
  <c r="BA650" i="64" s="1"/>
  <c r="BA653" i="64" a="1"/>
  <c r="BA653" i="64" s="1"/>
  <c r="BA667" i="64" a="1"/>
  <c r="BA667" i="64" s="1"/>
  <c r="AZ141" i="64"/>
  <c r="AZ126" i="64"/>
  <c r="BA111" i="64" a="1"/>
  <c r="BA111" i="64" s="1"/>
  <c r="BA1373" i="64" a="1"/>
  <c r="BA1373"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A110" i="64" a="1"/>
  <c r="BA110" i="64" s="1"/>
  <c r="BA109" i="64" a="1"/>
  <c r="BA109" i="64" s="1"/>
  <c r="BA108" i="64" a="1"/>
  <c r="BA108" i="64" s="1"/>
  <c r="BA107" i="64" a="1"/>
  <c r="BA107" i="64" s="1"/>
  <c r="BA1265" i="64" a="1"/>
  <c r="BA1265" i="64" s="1"/>
  <c r="AW995" i="64"/>
  <c r="AX994" i="64"/>
  <c r="AX995" i="64" s="1"/>
  <c r="AZ988" i="64"/>
  <c r="AZ987" i="64"/>
  <c r="AZ991" i="64"/>
  <c r="AY992" i="64"/>
  <c r="AZ990" i="64"/>
  <c r="AZ989" i="64"/>
  <c r="BA983" i="64" a="1"/>
  <c r="BA983" i="64" s="1"/>
  <c r="BA984" i="64" a="1"/>
  <c r="BA984" i="64" s="1"/>
  <c r="BA980" i="64" a="1"/>
  <c r="BA980" i="64" s="1"/>
  <c r="BA982" i="64" a="1"/>
  <c r="BA982" i="64" s="1"/>
  <c r="BA981" i="64" a="1"/>
  <c r="BA981" i="64" s="1"/>
  <c r="AZ973" i="64"/>
  <c r="AZ972" i="64"/>
  <c r="AY977" i="64"/>
  <c r="AZ976" i="64"/>
  <c r="AZ974" i="64"/>
  <c r="BA969" i="64" a="1"/>
  <c r="BA969" i="64" s="1"/>
  <c r="BA965" i="64" a="1"/>
  <c r="BA965" i="64" s="1"/>
  <c r="BA949" i="64" a="1"/>
  <c r="BA949" i="64" s="1"/>
  <c r="BA957" i="64" s="1"/>
  <c r="BA950" i="64" a="1"/>
  <c r="BA950" i="64" s="1"/>
  <c r="BA958" i="64" s="1"/>
  <c r="BA966" i="64" a="1"/>
  <c r="BA966" i="64" s="1"/>
  <c r="BA951" i="64" a="1"/>
  <c r="BA951" i="64" s="1"/>
  <c r="BA959" i="64" s="1"/>
  <c r="BA952" i="64" a="1"/>
  <c r="BA952" i="64" s="1"/>
  <c r="BA953" i="64" a="1"/>
  <c r="BA953" i="64" s="1"/>
  <c r="BA967" i="64" a="1"/>
  <c r="BA967" i="64" s="1"/>
  <c r="BA968" i="64" a="1"/>
  <c r="BA968" i="64" s="1"/>
  <c r="AZ975" i="64"/>
  <c r="BA208" i="64" a="1"/>
  <c r="BA208" i="64" s="1"/>
  <c r="AX1244" i="64"/>
  <c r="AY1243" i="64"/>
  <c r="BA331" i="64" a="1"/>
  <c r="BA331" i="64" s="1"/>
  <c r="BA1240" i="64" a="1"/>
  <c r="BA1240" i="64" s="1"/>
  <c r="BA312" i="64" a="1"/>
  <c r="BA312" i="64" s="1"/>
  <c r="BA925" i="64" a="1"/>
  <c r="BA925" i="64" s="1"/>
  <c r="BA891" i="64" a="1"/>
  <c r="BA891" i="64" s="1"/>
  <c r="BA299" i="64" a="1"/>
  <c r="BA299" i="64" s="1"/>
  <c r="AY888" i="64"/>
  <c r="AZ884" i="64"/>
  <c r="AZ892" i="64" s="1"/>
  <c r="BA887" i="64" a="1"/>
  <c r="BA887" i="64" s="1"/>
  <c r="BA883" i="64" a="1"/>
  <c r="BA883" i="64" s="1"/>
  <c r="AU2167" i="64"/>
  <c r="BB259" i="64"/>
  <c r="BA20" i="864"/>
  <c r="BA93" i="861" s="1"/>
  <c r="BA94" i="861" s="1"/>
  <c r="BA54" i="863" a="1"/>
  <c r="BA54" i="863" s="1"/>
  <c r="BA52" i="863" a="1"/>
  <c r="BA52" i="863" s="1"/>
  <c r="BA50" i="863" a="1"/>
  <c r="BA50" i="863" s="1"/>
  <c r="BE2" i="861"/>
  <c r="BD1" i="861"/>
  <c r="BD7" i="861"/>
  <c r="BB44" i="863" a="1"/>
  <c r="BB44" i="863" s="1"/>
  <c r="BB43" i="863" a="1"/>
  <c r="BB43" i="863" s="1"/>
  <c r="BB42" i="863" a="1"/>
  <c r="BB42" i="863" s="1"/>
  <c r="BB41" i="863" a="1"/>
  <c r="BB41" i="863" s="1"/>
  <c r="BB30" i="863"/>
  <c r="BB40" i="863" a="1"/>
  <c r="BB40" i="863" s="1"/>
  <c r="BB31" i="863"/>
  <c r="BB33" i="863"/>
  <c r="BC2" i="863"/>
  <c r="BC32" i="863" s="1"/>
  <c r="BA34" i="863"/>
  <c r="BA17" i="863" s="1"/>
  <c r="BA29" i="861" s="1"/>
  <c r="BA35" i="863"/>
  <c r="BB18" i="864"/>
  <c r="BB17" i="864"/>
  <c r="BB16" i="864"/>
  <c r="BC19" i="864"/>
  <c r="BA45" i="863"/>
  <c r="AO1" i="860"/>
  <c r="AO3" i="860"/>
  <c r="AO4" i="860" s="1"/>
  <c r="AO7" i="860"/>
  <c r="AP2" i="860"/>
  <c r="AT2210" i="64"/>
  <c r="AU2208" i="64"/>
  <c r="AU2187" i="64"/>
  <c r="AU2189" i="64" s="1"/>
  <c r="B2404" i="64"/>
  <c r="BA884" i="64" a="1"/>
  <c r="AI412" i="64" a="1"/>
  <c r="AI1266" i="64"/>
  <c r="AI1539" i="64" a="1"/>
  <c r="BA2112" i="64" a="1"/>
  <c r="BA412" i="64" a="1"/>
  <c r="AI2112" i="64" a="1"/>
  <c r="AI884" i="64" a="1"/>
  <c r="BA1136" i="64" a="1"/>
  <c r="BA1295" i="64" a="1"/>
  <c r="AJ1243" i="64" a="1"/>
  <c r="AI1241" i="64" a="1"/>
  <c r="BA1241" i="64" a="1"/>
  <c r="AI1068" i="64" a="1"/>
  <c r="BA1539" i="64" a="1"/>
  <c r="AI1954" i="64" a="1"/>
  <c r="BA1954" i="64" a="1"/>
  <c r="BA1024" i="64" a="1"/>
  <c r="AZ1243" i="64" a="1"/>
  <c r="AK1244" i="64" a="1"/>
  <c r="AI1136" i="64" a="1"/>
  <c r="AI1295" i="64" a="1"/>
  <c r="AY1244" i="64" a="1"/>
  <c r="AI1024" i="64" a="1"/>
  <c r="BA1068" i="64" a="1"/>
  <c r="BD7" i="64" l="1"/>
  <c r="BC4" i="64"/>
  <c r="BD1" i="64"/>
  <c r="BD3" i="64"/>
  <c r="BE2" i="64"/>
  <c r="AR462" i="64"/>
  <c r="AQ465" i="64"/>
  <c r="AQ467" i="64"/>
  <c r="AO513" i="64"/>
  <c r="AN516" i="64"/>
  <c r="AN518" i="64"/>
  <c r="AJ25" i="861"/>
  <c r="BE2" i="864"/>
  <c r="BC4" i="864"/>
  <c r="BC4" i="863"/>
  <c r="BD7" i="864"/>
  <c r="BD7" i="863"/>
  <c r="BD1" i="864"/>
  <c r="BD1" i="863"/>
  <c r="BD3" i="863"/>
  <c r="BD3" i="864"/>
  <c r="BE3" i="861"/>
  <c r="BD4" i="861"/>
  <c r="AK144" i="64"/>
  <c r="AK145" i="64" s="1"/>
  <c r="AK994" i="64"/>
  <c r="AK995" i="64" s="1"/>
  <c r="AJ977" i="64"/>
  <c r="AJ142" i="64"/>
  <c r="AJ992" i="64"/>
  <c r="AJ127" i="64"/>
  <c r="AI1136" i="64"/>
  <c r="AI1143" i="64" s="1"/>
  <c r="AI1295" i="64"/>
  <c r="AI412" i="64"/>
  <c r="AI1241" i="64"/>
  <c r="AI1068" i="64"/>
  <c r="AI2112" i="64"/>
  <c r="AI2121" i="64" s="1"/>
  <c r="AK1244" i="64"/>
  <c r="AI884" i="64"/>
  <c r="AI1539" i="64"/>
  <c r="AI1541" i="64" s="1"/>
  <c r="AI1024" i="64"/>
  <c r="AI1954" i="64"/>
  <c r="AI1956" i="64" s="1"/>
  <c r="AJ1243" i="64"/>
  <c r="AI1193" i="64"/>
  <c r="AI1194" i="64" s="1"/>
  <c r="AI1196" i="64" s="1"/>
  <c r="AI362" i="64"/>
  <c r="AI364" i="64" s="1"/>
  <c r="AJ892" i="64"/>
  <c r="AJ888" i="64"/>
  <c r="AI976" i="64"/>
  <c r="AI991" i="64"/>
  <c r="AI138" i="64"/>
  <c r="AI123" i="64"/>
  <c r="AI974" i="64"/>
  <c r="AI989" i="64"/>
  <c r="AI987" i="64"/>
  <c r="AI972" i="64"/>
  <c r="AH1708" i="64" a="1"/>
  <c r="AH1708" i="64" s="1"/>
  <c r="AH363" i="64" a="1"/>
  <c r="AH363" i="64" s="1"/>
  <c r="AH1135" i="64" a="1"/>
  <c r="AH1135" i="64" s="1"/>
  <c r="AH653" i="64" a="1"/>
  <c r="AH653" i="64" s="1"/>
  <c r="AH119" i="64" a="1"/>
  <c r="AH119" i="64" s="1"/>
  <c r="AH950" i="64" a="1"/>
  <c r="AH950" i="64" s="1"/>
  <c r="AH958" i="64" s="1"/>
  <c r="AH118" i="64" a="1"/>
  <c r="AH118" i="64" s="1"/>
  <c r="AH1265" i="64" a="1"/>
  <c r="AH1265" i="64" s="1"/>
  <c r="AH965" i="64" a="1"/>
  <c r="AH965" i="64" s="1"/>
  <c r="AH1707" i="64" a="1"/>
  <c r="AH1707" i="64" s="1"/>
  <c r="AH951" i="64" a="1"/>
  <c r="AH951" i="64" s="1"/>
  <c r="AH959" i="64" s="1"/>
  <c r="AH411" i="64" a="1"/>
  <c r="AH411" i="64" s="1"/>
  <c r="AH1953" i="64" a="1"/>
  <c r="AH1953" i="64" s="1"/>
  <c r="AH1195" i="64" a="1"/>
  <c r="AH1195" i="64" s="1"/>
  <c r="AH111" i="64" a="1"/>
  <c r="AH111" i="64" s="1"/>
  <c r="AH116" i="64" a="1"/>
  <c r="AH116" i="64" s="1"/>
  <c r="AH1294" i="64" a="1"/>
  <c r="AH1294" i="64" s="1"/>
  <c r="AH1025" i="64" a="1"/>
  <c r="AH1025" i="64" s="1"/>
  <c r="AH1955" i="64" a="1"/>
  <c r="AH1955" i="64" s="1"/>
  <c r="AH1373" i="64" a="1"/>
  <c r="AH1373" i="64" s="1"/>
  <c r="AH131" i="64" a="1"/>
  <c r="AH131" i="64" s="1"/>
  <c r="AH110" i="64" a="1"/>
  <c r="AH110" i="64" s="1"/>
  <c r="AH981" i="64" a="1"/>
  <c r="AH981" i="64" s="1"/>
  <c r="AH952" i="64" a="1"/>
  <c r="AH952" i="64" s="1"/>
  <c r="AH960" i="64" s="1"/>
  <c r="AH208" i="64" a="1"/>
  <c r="AH208" i="64" s="1"/>
  <c r="AH312" i="64" a="1"/>
  <c r="AH312" i="64" s="1"/>
  <c r="AH891" i="64" a="1"/>
  <c r="AH891" i="64" s="1"/>
  <c r="AH1240" i="64" a="1"/>
  <c r="AH1240" i="64" s="1"/>
  <c r="AH883" i="64" a="1"/>
  <c r="AH883" i="64" s="1"/>
  <c r="AH966" i="64" a="1"/>
  <c r="AH966" i="64" s="1"/>
  <c r="AH925" i="64" a="1"/>
  <c r="AH925" i="64" s="1"/>
  <c r="AH1540" i="64" a="1"/>
  <c r="AH1540" i="64" s="1"/>
  <c r="AH487" i="64" a="1"/>
  <c r="AH487" i="64" s="1"/>
  <c r="AH518" i="64" s="1"/>
  <c r="AH130" i="64" a="1"/>
  <c r="AH130" i="64" s="1"/>
  <c r="AH109" i="64" a="1"/>
  <c r="AH109" i="64" s="1"/>
  <c r="AH984" i="64" a="1"/>
  <c r="AH984" i="64" s="1"/>
  <c r="AH953" i="64" a="1"/>
  <c r="AH953" i="64" s="1"/>
  <c r="AH961" i="64" s="1"/>
  <c r="AH331" i="64" a="1"/>
  <c r="AH331" i="64" s="1"/>
  <c r="AH980" i="64" a="1"/>
  <c r="AH980" i="64" s="1"/>
  <c r="AH967" i="64" a="1"/>
  <c r="AH967" i="64" s="1"/>
  <c r="AH1067" i="64" a="1"/>
  <c r="AH1067" i="64" s="1"/>
  <c r="AH667" i="64" a="1"/>
  <c r="AH667" i="64" s="1"/>
  <c r="AH117" i="64" a="1"/>
  <c r="AH117" i="64" s="1"/>
  <c r="AH887" i="64" a="1"/>
  <c r="AH887" i="64" s="1"/>
  <c r="AH1538" i="64" a="1"/>
  <c r="AH1538" i="64" s="1"/>
  <c r="AH2113" i="64" a="1"/>
  <c r="AH2113" i="64" s="1"/>
  <c r="AH661" i="64" a="1"/>
  <c r="AH661" i="64" s="1"/>
  <c r="AH133" i="64" a="1"/>
  <c r="AH133" i="64" s="1"/>
  <c r="AH108" i="64" a="1"/>
  <c r="AH108" i="64" s="1"/>
  <c r="AH436" i="64" a="1"/>
  <c r="AH436" i="64" s="1"/>
  <c r="AH467" i="64" s="1"/>
  <c r="AH1191" i="64" a="1"/>
  <c r="AH1191" i="64" s="1"/>
  <c r="AH650" i="64" a="1"/>
  <c r="AH650" i="64" s="1"/>
  <c r="AH134" i="64" a="1"/>
  <c r="AH134" i="64" s="1"/>
  <c r="AH132" i="64" a="1"/>
  <c r="AH132" i="64" s="1"/>
  <c r="AH107" i="64" a="1"/>
  <c r="AH107" i="64" s="1"/>
  <c r="AH983" i="64" a="1"/>
  <c r="AH983" i="64" s="1"/>
  <c r="AH949" i="64" a="1"/>
  <c r="AH949" i="64" s="1"/>
  <c r="AH957" i="64" s="1"/>
  <c r="AH968" i="64" a="1"/>
  <c r="AH968" i="64" s="1"/>
  <c r="AH361" i="64" a="1"/>
  <c r="AH361" i="64" s="1"/>
  <c r="AH360" i="64" a="1"/>
  <c r="AH360" i="64" s="1"/>
  <c r="AH1192" i="64" a="1"/>
  <c r="AH1192" i="64" s="1"/>
  <c r="AH115" i="64" a="1"/>
  <c r="AH115" i="64" s="1"/>
  <c r="AH346" i="64" a="1"/>
  <c r="AH346" i="64" s="1"/>
  <c r="AH969" i="64" a="1"/>
  <c r="AH969" i="64" s="1"/>
  <c r="AH982" i="64" a="1"/>
  <c r="AH982" i="64" s="1"/>
  <c r="AH299" i="64" a="1"/>
  <c r="AH299" i="64" s="1"/>
  <c r="AI122" i="64"/>
  <c r="AI112" i="64"/>
  <c r="AI137" i="64"/>
  <c r="AG259" i="64"/>
  <c r="AI140" i="64"/>
  <c r="AI125" i="64"/>
  <c r="AJ1033" i="64"/>
  <c r="AJ1038" i="64"/>
  <c r="AU1039" i="64" s="1" a="1"/>
  <c r="AU1039" i="64" s="1"/>
  <c r="AI126" i="64"/>
  <c r="AI141" i="64"/>
  <c r="AI988" i="64"/>
  <c r="AI973" i="64"/>
  <c r="AI975" i="64"/>
  <c r="AI990" i="64"/>
  <c r="AI124" i="64"/>
  <c r="AI139" i="64"/>
  <c r="AJ1143" i="64"/>
  <c r="AX86" i="861"/>
  <c r="AZ90" i="861"/>
  <c r="AY43" i="861"/>
  <c r="AX60" i="861"/>
  <c r="AW60" i="861"/>
  <c r="BA1700" i="64"/>
  <c r="BA1709" i="64" s="1"/>
  <c r="BB1707" i="64" a="1"/>
  <c r="BB1707" i="64" s="1"/>
  <c r="BB1708" i="64" a="1"/>
  <c r="BB1708" i="64" s="1"/>
  <c r="BA1241" i="64"/>
  <c r="BA1539" i="64"/>
  <c r="BA1541" i="64" s="1"/>
  <c r="BB1540" i="64" a="1"/>
  <c r="BB1540" i="64" s="1"/>
  <c r="BB1538" i="64" a="1"/>
  <c r="BB1538" i="64" s="1"/>
  <c r="BA362" i="64"/>
  <c r="BA364" i="64" s="1"/>
  <c r="BB363" i="64" a="1"/>
  <c r="BB363" i="64" s="1"/>
  <c r="BB361" i="64" a="1"/>
  <c r="BB361" i="64" s="1"/>
  <c r="BB436" i="64" a="1"/>
  <c r="BB436" i="64" s="1"/>
  <c r="BB360" i="64" a="1"/>
  <c r="BB360" i="64" s="1"/>
  <c r="BB487" i="64" a="1"/>
  <c r="BB487" i="64" s="1"/>
  <c r="BA1295" i="64"/>
  <c r="BA412" i="64"/>
  <c r="BB1294" i="64" a="1"/>
  <c r="BB1294" i="64" s="1"/>
  <c r="BB411" i="64" a="1"/>
  <c r="BB411" i="64" s="1"/>
  <c r="BA1136" i="64"/>
  <c r="BA1068" i="64"/>
  <c r="AZ1143" i="64"/>
  <c r="BB1067" i="64" a="1"/>
  <c r="BB1067" i="64" s="1"/>
  <c r="BB1135" i="64" a="1"/>
  <c r="BB1135" i="64" s="1"/>
  <c r="BA2112" i="64"/>
  <c r="BA2121" i="64" s="1"/>
  <c r="BB2113" i="64" a="1"/>
  <c r="BB2113" i="64" s="1"/>
  <c r="BN2143" i="64"/>
  <c r="BM2145" i="64"/>
  <c r="BA1024" i="64"/>
  <c r="BA1954" i="64"/>
  <c r="BA1956" i="64" s="1"/>
  <c r="AY1039" i="64" a="1"/>
  <c r="AY1039" i="64" s="1"/>
  <c r="BB1953" i="64" a="1"/>
  <c r="BB1953" i="64" s="1"/>
  <c r="BB1025" i="64" a="1"/>
  <c r="BB1025" i="64" s="1"/>
  <c r="AZ1033" i="64"/>
  <c r="AZ1038" i="64"/>
  <c r="BB1195" i="64" a="1"/>
  <c r="BB1195" i="64" s="1"/>
  <c r="BB1955" i="64" a="1"/>
  <c r="BB1955" i="64" s="1"/>
  <c r="BA1193" i="64"/>
  <c r="BA1194" i="64" s="1"/>
  <c r="BA1196" i="64" s="1"/>
  <c r="BB1191" i="64" a="1"/>
  <c r="BB1191" i="64" s="1"/>
  <c r="BB1192" i="64" a="1"/>
  <c r="BB1192" i="64" s="1"/>
  <c r="BB661" i="64" a="1"/>
  <c r="BB661" i="64" s="1"/>
  <c r="BB650" i="64" a="1"/>
  <c r="BB650" i="64" s="1"/>
  <c r="BB653" i="64" a="1"/>
  <c r="BB653" i="64" s="1"/>
  <c r="BB667" i="64" a="1"/>
  <c r="BB667" i="64" s="1"/>
  <c r="BA126" i="64"/>
  <c r="BA141" i="64"/>
  <c r="BB111" i="64" a="1"/>
  <c r="BB111" i="64" s="1"/>
  <c r="BB1373" i="64" a="1"/>
  <c r="BB1373" i="64" s="1"/>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B109" i="64" a="1"/>
  <c r="BB109" i="64" s="1"/>
  <c r="BB108" i="64" a="1"/>
  <c r="BB108" i="64" s="1"/>
  <c r="BB107" i="64" a="1"/>
  <c r="BB107" i="64" s="1"/>
  <c r="BB110" i="64" a="1"/>
  <c r="BB110" i="64" s="1"/>
  <c r="BB1265" i="64" a="1"/>
  <c r="BB1265" i="64" s="1"/>
  <c r="AY994" i="64"/>
  <c r="AY995" i="64" s="1"/>
  <c r="BA961" i="64"/>
  <c r="BA991" i="64" s="1"/>
  <c r="BA960" i="64"/>
  <c r="BA990" i="64" s="1"/>
  <c r="AZ992" i="64"/>
  <c r="BA989" i="64"/>
  <c r="BA987" i="64"/>
  <c r="BA988" i="64"/>
  <c r="BB983" i="64" a="1"/>
  <c r="BB983" i="64" s="1"/>
  <c r="BB984" i="64" a="1"/>
  <c r="BB984" i="64" s="1"/>
  <c r="BB980" i="64" a="1"/>
  <c r="BB980" i="64" s="1"/>
  <c r="BB982" i="64" a="1"/>
  <c r="BB982" i="64" s="1"/>
  <c r="BB981" i="64" a="1"/>
  <c r="BB981" i="64" s="1"/>
  <c r="AZ977" i="64"/>
  <c r="BA972" i="64"/>
  <c r="BA973" i="64"/>
  <c r="BA974" i="64"/>
  <c r="BB965" i="64" a="1"/>
  <c r="BB965" i="64" s="1"/>
  <c r="BB969" i="64" a="1"/>
  <c r="BB969" i="64" s="1"/>
  <c r="BB949" i="64" a="1"/>
  <c r="BB949" i="64" s="1"/>
  <c r="BB957" i="64" s="1"/>
  <c r="BB950" i="64" a="1"/>
  <c r="BB950" i="64" s="1"/>
  <c r="BB958" i="64" s="1"/>
  <c r="BB966" i="64" a="1"/>
  <c r="BB966" i="64" s="1"/>
  <c r="BB951" i="64" a="1"/>
  <c r="BB951" i="64" s="1"/>
  <c r="BB959" i="64" s="1"/>
  <c r="BB952" i="64" a="1"/>
  <c r="BB952" i="64" s="1"/>
  <c r="BB960" i="64" s="1"/>
  <c r="BB953" i="64" a="1"/>
  <c r="BB953" i="64" s="1"/>
  <c r="BB961" i="64" s="1"/>
  <c r="BB967" i="64" a="1"/>
  <c r="BB967" i="64" s="1"/>
  <c r="BB968" i="64" a="1"/>
  <c r="BB968" i="64" s="1"/>
  <c r="BB208" i="64" a="1"/>
  <c r="BB208" i="64" s="1"/>
  <c r="AY1244" i="64"/>
  <c r="AZ1243" i="64"/>
  <c r="BB331" i="64" a="1"/>
  <c r="BB331" i="64" s="1"/>
  <c r="BB1240" i="64" a="1"/>
  <c r="BB1240" i="64" s="1"/>
  <c r="BB312" i="64" a="1"/>
  <c r="BB312" i="64" s="1"/>
  <c r="BB925" i="64" a="1"/>
  <c r="BB925" i="64" s="1"/>
  <c r="BB891" i="64" a="1"/>
  <c r="BB891" i="64" s="1"/>
  <c r="BB299" i="64" a="1"/>
  <c r="BB299" i="64" s="1"/>
  <c r="AZ888" i="64"/>
  <c r="BA884" i="64"/>
  <c r="BA892" i="64" s="1"/>
  <c r="BB887" i="64" a="1"/>
  <c r="BB887" i="64" s="1"/>
  <c r="BB883" i="64" a="1"/>
  <c r="BB883" i="64" s="1"/>
  <c r="AV2167" i="64"/>
  <c r="BC259" i="64"/>
  <c r="BB20" i="864"/>
  <c r="BB93" i="861" s="1"/>
  <c r="BB94" i="861" s="1"/>
  <c r="BC43" i="863" a="1"/>
  <c r="BC43" i="863" s="1"/>
  <c r="BC44" i="863" a="1"/>
  <c r="BC44" i="863" s="1"/>
  <c r="BC42" i="863" a="1"/>
  <c r="BC42" i="863" s="1"/>
  <c r="BC41" i="863" a="1"/>
  <c r="BC41" i="863" s="1"/>
  <c r="BC30" i="863"/>
  <c r="BC40" i="863" a="1"/>
  <c r="BC40" i="863" s="1"/>
  <c r="BC31" i="863"/>
  <c r="BD2" i="863"/>
  <c r="BD32" i="863" s="1"/>
  <c r="BC33" i="863"/>
  <c r="BF2" i="861"/>
  <c r="BE1" i="861"/>
  <c r="BE7" i="861"/>
  <c r="BB35" i="863"/>
  <c r="BB34" i="863"/>
  <c r="BB17" i="863" s="1"/>
  <c r="BB29" i="861" s="1"/>
  <c r="BB54" i="863" a="1"/>
  <c r="BB54" i="863" s="1"/>
  <c r="BB52" i="863" a="1"/>
  <c r="BB52" i="863" s="1"/>
  <c r="BB50" i="863" a="1"/>
  <c r="BB50" i="863" s="1"/>
  <c r="BC18" i="864"/>
  <c r="BC17" i="864"/>
  <c r="BC16" i="864"/>
  <c r="BD19" i="864"/>
  <c r="BB45" i="863"/>
  <c r="AP3" i="860"/>
  <c r="AP4" i="860" s="1"/>
  <c r="AQ2" i="860"/>
  <c r="AP1" i="860"/>
  <c r="AP7" i="860"/>
  <c r="AU2210" i="64"/>
  <c r="AV2208" i="64"/>
  <c r="AV2187" i="64"/>
  <c r="AV2189" i="64" s="1"/>
  <c r="AZ1244" i="64" a="1"/>
  <c r="AH884" i="64" a="1"/>
  <c r="AH412" i="64" a="1"/>
  <c r="AI1243" i="64" a="1"/>
  <c r="AH2112" i="64" a="1"/>
  <c r="AJ1244" i="64" a="1"/>
  <c r="BB1136" i="64" a="1"/>
  <c r="AH1539" i="64" a="1"/>
  <c r="BB1024" i="64" a="1"/>
  <c r="BB1539" i="64" a="1"/>
  <c r="AH1241" i="64" a="1"/>
  <c r="BA1243" i="64" a="1"/>
  <c r="BB1068" i="64" a="1"/>
  <c r="AH1024" i="64" a="1"/>
  <c r="BB1954" i="64" a="1"/>
  <c r="BA1266" i="64"/>
  <c r="AH1136" i="64" a="1"/>
  <c r="AH1954" i="64" a="1"/>
  <c r="BB1295" i="64" a="1"/>
  <c r="AH1295" i="64" a="1"/>
  <c r="AH1068" i="64" a="1"/>
  <c r="AH1266" i="64"/>
  <c r="BB2112" i="64" a="1"/>
  <c r="BB884" i="64" a="1"/>
  <c r="BB412" i="64" a="1"/>
  <c r="BB1241" i="64" a="1"/>
  <c r="BE1" i="64" l="1"/>
  <c r="BF2" i="64"/>
  <c r="BE7" i="64"/>
  <c r="BD4" i="64"/>
  <c r="BE3" i="64"/>
  <c r="AP514" i="64"/>
  <c r="AO516" i="64"/>
  <c r="AO518" i="64"/>
  <c r="AS463" i="64"/>
  <c r="AR465" i="64"/>
  <c r="AR467" i="64"/>
  <c r="AK16" i="861"/>
  <c r="AJ26" i="861"/>
  <c r="BF2" i="864"/>
  <c r="BE7" i="863"/>
  <c r="BE7" i="864"/>
  <c r="BD4" i="863"/>
  <c r="BD4" i="864"/>
  <c r="BE3" i="863"/>
  <c r="BE3" i="864"/>
  <c r="BE1" i="864"/>
  <c r="BE1" i="863"/>
  <c r="BF3" i="861"/>
  <c r="BE4" i="861"/>
  <c r="AJ144" i="64"/>
  <c r="AJ145" i="64" s="1"/>
  <c r="AJ994" i="64"/>
  <c r="AJ995" i="64" s="1"/>
  <c r="AI977" i="64"/>
  <c r="AI992" i="64"/>
  <c r="AI142" i="64"/>
  <c r="AI127" i="64"/>
  <c r="AH362" i="64"/>
  <c r="AH364" i="64" s="1"/>
  <c r="AH1295" i="64"/>
  <c r="AH2112" i="64"/>
  <c r="AH2121" i="64" s="1"/>
  <c r="AH1539" i="64"/>
  <c r="AH1541" i="64" s="1"/>
  <c r="AH884" i="64"/>
  <c r="AH1954" i="64"/>
  <c r="AH1956" i="64" s="1"/>
  <c r="AJ1244" i="64"/>
  <c r="AI1243" i="64"/>
  <c r="AH1241" i="64"/>
  <c r="AH412" i="64"/>
  <c r="AH1136" i="64"/>
  <c r="AH1068" i="64"/>
  <c r="AH1024" i="64"/>
  <c r="AF259" i="64"/>
  <c r="AI892" i="64"/>
  <c r="AI888" i="64"/>
  <c r="AG1538" i="64" a="1"/>
  <c r="AG1538" i="64" s="1"/>
  <c r="AG487" i="64" a="1"/>
  <c r="AG487" i="64" s="1"/>
  <c r="AG518" i="64" s="1"/>
  <c r="AG1067" i="64" a="1"/>
  <c r="AG1067" i="64" s="1"/>
  <c r="AG1195" i="64" a="1"/>
  <c r="AG1195" i="64" s="1"/>
  <c r="AG117" i="64" a="1"/>
  <c r="AG117" i="64" s="1"/>
  <c r="AG110" i="64" a="1"/>
  <c r="AG110" i="64" s="1"/>
  <c r="AG950" i="64" a="1"/>
  <c r="AG950" i="64" s="1"/>
  <c r="AG958" i="64" s="1"/>
  <c r="AG312" i="64" a="1"/>
  <c r="AG312" i="64" s="1"/>
  <c r="AG1135" i="64" a="1"/>
  <c r="AG1135" i="64" s="1"/>
  <c r="AG1955" i="64" a="1"/>
  <c r="AG1955" i="64" s="1"/>
  <c r="AG667" i="64" a="1"/>
  <c r="AG667" i="64" s="1"/>
  <c r="AG111" i="64" a="1"/>
  <c r="AG111" i="64" s="1"/>
  <c r="AG118" i="64" a="1"/>
  <c r="AG118" i="64" s="1"/>
  <c r="AG109" i="64" a="1"/>
  <c r="AG109" i="64" s="1"/>
  <c r="AG1265" i="64" a="1"/>
  <c r="AG1265" i="64" s="1"/>
  <c r="AG982" i="64" a="1"/>
  <c r="AG982" i="64" s="1"/>
  <c r="AG925" i="64" a="1"/>
  <c r="AG925" i="64" s="1"/>
  <c r="AG1540" i="64" a="1"/>
  <c r="AG1540" i="64" s="1"/>
  <c r="AG436" i="64" a="1"/>
  <c r="AG436" i="64" s="1"/>
  <c r="AG467" i="64" s="1"/>
  <c r="AG1953" i="64" a="1"/>
  <c r="AG1953" i="64" s="1"/>
  <c r="AG653" i="64" a="1"/>
  <c r="AG653" i="64" s="1"/>
  <c r="AG1373" i="64" a="1"/>
  <c r="AG1373" i="64" s="1"/>
  <c r="AG116" i="64" a="1"/>
  <c r="AG116" i="64" s="1"/>
  <c r="AG108" i="64" a="1"/>
  <c r="AG108" i="64" s="1"/>
  <c r="AG981" i="64" a="1"/>
  <c r="AG981" i="64" s="1"/>
  <c r="AG360" i="64" a="1"/>
  <c r="AG360" i="64" s="1"/>
  <c r="AG1025" i="64" a="1"/>
  <c r="AG1025" i="64" s="1"/>
  <c r="AG1191" i="64" a="1"/>
  <c r="AG1191" i="64" s="1"/>
  <c r="AG661" i="64" a="1"/>
  <c r="AG661" i="64" s="1"/>
  <c r="AG131" i="64" a="1"/>
  <c r="AG131" i="64" s="1"/>
  <c r="AG984" i="64" a="1"/>
  <c r="AG984" i="64" s="1"/>
  <c r="AG965" i="64" a="1"/>
  <c r="AG965" i="64" s="1"/>
  <c r="AG331" i="64" a="1"/>
  <c r="AG331" i="64" s="1"/>
  <c r="AG1707" i="64" a="1"/>
  <c r="AG1707" i="64" s="1"/>
  <c r="AG115" i="64" a="1"/>
  <c r="AG115" i="64" s="1"/>
  <c r="AG883" i="64" a="1"/>
  <c r="AG883" i="64" s="1"/>
  <c r="AG1192" i="64" a="1"/>
  <c r="AG1192" i="64" s="1"/>
  <c r="AG650" i="64" a="1"/>
  <c r="AG650" i="64" s="1"/>
  <c r="AG130" i="64" a="1"/>
  <c r="AG130" i="64" s="1"/>
  <c r="AG980" i="64" a="1"/>
  <c r="AG980" i="64" s="1"/>
  <c r="AG953" i="64" a="1"/>
  <c r="AG953" i="64" s="1"/>
  <c r="AG961" i="64" s="1"/>
  <c r="AG208" i="64" a="1"/>
  <c r="AG208" i="64" s="1"/>
  <c r="AG1240" i="64" a="1"/>
  <c r="AG1240" i="64" s="1"/>
  <c r="AG891" i="64" a="1"/>
  <c r="AG891" i="64" s="1"/>
  <c r="AG411" i="64" a="1"/>
  <c r="AG411" i="64" s="1"/>
  <c r="AG2113" i="64" a="1"/>
  <c r="AG2113" i="64" s="1"/>
  <c r="AG107" i="64" a="1"/>
  <c r="AG107" i="64" s="1"/>
  <c r="AG966" i="64" a="1"/>
  <c r="AG966" i="64" s="1"/>
  <c r="AG951" i="64" a="1"/>
  <c r="AG951" i="64" s="1"/>
  <c r="AG959" i="64" s="1"/>
  <c r="AG361" i="64" a="1"/>
  <c r="AG361" i="64" s="1"/>
  <c r="AG132" i="64" a="1"/>
  <c r="AG132" i="64" s="1"/>
  <c r="AG983" i="64" a="1"/>
  <c r="AG983" i="64" s="1"/>
  <c r="AG967" i="64" a="1"/>
  <c r="AG967" i="64" s="1"/>
  <c r="AG299" i="64" a="1"/>
  <c r="AG299" i="64" s="1"/>
  <c r="AG887" i="64" a="1"/>
  <c r="AG887" i="64" s="1"/>
  <c r="AG969" i="64" a="1"/>
  <c r="AG969" i="64" s="1"/>
  <c r="AG1708" i="64" a="1"/>
  <c r="AG1708" i="64" s="1"/>
  <c r="AG363" i="64" a="1"/>
  <c r="AG363" i="64" s="1"/>
  <c r="AG1294" i="64" a="1"/>
  <c r="AG1294" i="64" s="1"/>
  <c r="AG134" i="64" a="1"/>
  <c r="AG134" i="64" s="1"/>
  <c r="AG133" i="64" a="1"/>
  <c r="AG133" i="64" s="1"/>
  <c r="AG346" i="64" a="1"/>
  <c r="AG346" i="64" s="1"/>
  <c r="AG949" i="64" a="1"/>
  <c r="AG949" i="64" s="1"/>
  <c r="AG957" i="64" s="1"/>
  <c r="AG968" i="64" a="1"/>
  <c r="AG968" i="64" s="1"/>
  <c r="AG119" i="64" a="1"/>
  <c r="AG119" i="64" s="1"/>
  <c r="AG952" i="64" a="1"/>
  <c r="AG952" i="64" s="1"/>
  <c r="AG960" i="64" s="1"/>
  <c r="AH122" i="64"/>
  <c r="AH137" i="64"/>
  <c r="AH112" i="64"/>
  <c r="AH990" i="64"/>
  <c r="AH975" i="64"/>
  <c r="AH141" i="64"/>
  <c r="AH126" i="64"/>
  <c r="AH125" i="64"/>
  <c r="AH140" i="64"/>
  <c r="AH988" i="64"/>
  <c r="AH973" i="64"/>
  <c r="AH991" i="64"/>
  <c r="AH976" i="64"/>
  <c r="AH1193" i="64"/>
  <c r="AH1194" i="64" s="1"/>
  <c r="AH1196" i="64" s="1"/>
  <c r="AH124" i="64"/>
  <c r="AH139" i="64"/>
  <c r="AH989" i="64"/>
  <c r="AH974" i="64"/>
  <c r="AI1038" i="64"/>
  <c r="AT1039" i="64" s="1" a="1"/>
  <c r="AT1039" i="64" s="1"/>
  <c r="AI1033" i="64"/>
  <c r="AH972" i="64"/>
  <c r="AH987" i="64"/>
  <c r="AH138" i="64"/>
  <c r="AH123" i="64"/>
  <c r="AH1709" i="64"/>
  <c r="AY86" i="861"/>
  <c r="AY60" i="861"/>
  <c r="BA90" i="861"/>
  <c r="BB1700" i="64"/>
  <c r="BB1709" i="64" s="1"/>
  <c r="AZ43" i="861"/>
  <c r="BC1707" i="64" a="1"/>
  <c r="BC1707" i="64" s="1"/>
  <c r="BC1708" i="64" a="1"/>
  <c r="BC1708" i="64" s="1"/>
  <c r="BB1241" i="64"/>
  <c r="BB1539" i="64"/>
  <c r="BB1541" i="64" s="1"/>
  <c r="BC1540" i="64" a="1"/>
  <c r="BC1540" i="64" s="1"/>
  <c r="BC1538" i="64" a="1"/>
  <c r="BC1538" i="64" s="1"/>
  <c r="BC363" i="64" a="1"/>
  <c r="BC363" i="64" s="1"/>
  <c r="BC361" i="64" a="1"/>
  <c r="BC361" i="64" s="1"/>
  <c r="BB362" i="64"/>
  <c r="BB364" i="64" s="1"/>
  <c r="BC436" i="64" a="1"/>
  <c r="BC436" i="64" s="1"/>
  <c r="BC360" i="64" a="1"/>
  <c r="BC360" i="64" s="1"/>
  <c r="BC487" i="64" a="1"/>
  <c r="BC487" i="64" s="1"/>
  <c r="BB412" i="64"/>
  <c r="BB1295" i="64"/>
  <c r="BC1294" i="64" a="1"/>
  <c r="BC1294" i="64" s="1"/>
  <c r="BC411" i="64" a="1"/>
  <c r="BC411" i="64" s="1"/>
  <c r="BB1136" i="64"/>
  <c r="BB1068" i="64"/>
  <c r="BA1143" i="64"/>
  <c r="BC1067" i="64" a="1"/>
  <c r="BC1067" i="64" s="1"/>
  <c r="BC1135" i="64" a="1"/>
  <c r="BC1135" i="64" s="1"/>
  <c r="BB2112" i="64"/>
  <c r="BB2121" i="64" s="1"/>
  <c r="BC2113" i="64" a="1"/>
  <c r="BC2113" i="64" s="1"/>
  <c r="BO2143" i="64"/>
  <c r="BO2145" i="64" s="1"/>
  <c r="BN2145" i="64"/>
  <c r="BB1024" i="64"/>
  <c r="BB1954" i="64"/>
  <c r="BB1956" i="64" s="1"/>
  <c r="AZ1039" i="64" a="1"/>
  <c r="AZ1039" i="64" s="1"/>
  <c r="BC1953" i="64" a="1"/>
  <c r="BC1953" i="64" s="1"/>
  <c r="BC1025" i="64" a="1"/>
  <c r="BC1025" i="64" s="1"/>
  <c r="BA1038" i="64"/>
  <c r="BA1033" i="64"/>
  <c r="BC1195" i="64" a="1"/>
  <c r="BC1195" i="64" s="1"/>
  <c r="BC1955" i="64" a="1"/>
  <c r="BC1955" i="64" s="1"/>
  <c r="BC1191" i="64" a="1"/>
  <c r="BC1191" i="64" s="1"/>
  <c r="BC1192" i="64" a="1"/>
  <c r="BC1192" i="64" s="1"/>
  <c r="BB1193" i="64"/>
  <c r="BB1194" i="64" s="1"/>
  <c r="BB1196" i="64" s="1"/>
  <c r="BC661" i="64" a="1"/>
  <c r="BC661" i="64" s="1"/>
  <c r="BC650" i="64" a="1"/>
  <c r="BC650" i="64" s="1"/>
  <c r="BC653" i="64" a="1"/>
  <c r="BC653" i="64" s="1"/>
  <c r="BC667" i="64" a="1"/>
  <c r="BC667" i="64" s="1"/>
  <c r="BB141" i="64"/>
  <c r="BB126" i="64"/>
  <c r="BC111" i="64" a="1"/>
  <c r="BC111" i="64" s="1"/>
  <c r="BC1373" i="64" a="1"/>
  <c r="BC1373"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C109" i="64" a="1"/>
  <c r="BC109" i="64" s="1"/>
  <c r="BC108" i="64" a="1"/>
  <c r="BC108" i="64" s="1"/>
  <c r="BC107" i="64" a="1"/>
  <c r="BC107" i="64" s="1"/>
  <c r="BC110" i="64" a="1"/>
  <c r="BC110" i="64" s="1"/>
  <c r="BB112" i="64"/>
  <c r="BC1265" i="64" a="1"/>
  <c r="BC1265" i="64" s="1"/>
  <c r="BA975" i="64"/>
  <c r="BA976" i="64"/>
  <c r="AZ994" i="64"/>
  <c r="AZ995" i="64" s="1"/>
  <c r="BB990" i="64"/>
  <c r="BB991" i="64"/>
  <c r="BB989" i="64"/>
  <c r="BA992" i="64"/>
  <c r="BB988" i="64"/>
  <c r="BB987" i="64"/>
  <c r="BC983" i="64" a="1"/>
  <c r="BC983" i="64" s="1"/>
  <c r="BC984" i="64" a="1"/>
  <c r="BC984" i="64" s="1"/>
  <c r="BC980" i="64" a="1"/>
  <c r="BC980" i="64" s="1"/>
  <c r="BC982" i="64" a="1"/>
  <c r="BC982" i="64" s="1"/>
  <c r="BC981" i="64" a="1"/>
  <c r="BC981" i="64" s="1"/>
  <c r="BB972" i="64"/>
  <c r="BB976" i="64"/>
  <c r="BB975" i="64"/>
  <c r="BB974" i="64"/>
  <c r="BB973" i="64"/>
  <c r="BC968" i="64" a="1"/>
  <c r="BC968" i="64" s="1"/>
  <c r="BC965" i="64" a="1"/>
  <c r="BC965" i="64" s="1"/>
  <c r="BC969" i="64" a="1"/>
  <c r="BC969" i="64" s="1"/>
  <c r="BC949" i="64" a="1"/>
  <c r="BC949" i="64" s="1"/>
  <c r="BC957" i="64" s="1"/>
  <c r="BC950" i="64" a="1"/>
  <c r="BC950" i="64" s="1"/>
  <c r="BC958" i="64" s="1"/>
  <c r="BC966" i="64" a="1"/>
  <c r="BC966" i="64" s="1"/>
  <c r="BC951" i="64" a="1"/>
  <c r="BC951" i="64" s="1"/>
  <c r="BC959" i="64" s="1"/>
  <c r="BC952" i="64" a="1"/>
  <c r="BC952" i="64" s="1"/>
  <c r="BC960" i="64" s="1"/>
  <c r="BC953" i="64" a="1"/>
  <c r="BC953" i="64" s="1"/>
  <c r="BC961" i="64" s="1"/>
  <c r="BC967" i="64" a="1"/>
  <c r="BC967" i="64" s="1"/>
  <c r="BC208" i="64" a="1"/>
  <c r="BC208" i="64" s="1"/>
  <c r="AZ1244" i="64"/>
  <c r="BA1243" i="64"/>
  <c r="BC331" i="64" a="1"/>
  <c r="BC331" i="64" s="1"/>
  <c r="BC1240" i="64" a="1"/>
  <c r="BC1240" i="64" s="1"/>
  <c r="BC312" i="64" a="1"/>
  <c r="BC312" i="64" s="1"/>
  <c r="BC925" i="64" a="1"/>
  <c r="BC925" i="64" s="1"/>
  <c r="BC891" i="64" a="1"/>
  <c r="BC891" i="64" s="1"/>
  <c r="BC299" i="64" a="1"/>
  <c r="BC299" i="64" s="1"/>
  <c r="BA888" i="64"/>
  <c r="BB884" i="64"/>
  <c r="BB892" i="64" s="1"/>
  <c r="BC887" i="64" a="1"/>
  <c r="BC887" i="64" s="1"/>
  <c r="BC883" i="64" a="1"/>
  <c r="BC883" i="64" s="1"/>
  <c r="AW2167" i="64"/>
  <c r="BD259" i="64"/>
  <c r="BC20" i="864"/>
  <c r="BC93" i="861" s="1"/>
  <c r="BC94" i="861" s="1"/>
  <c r="BC35" i="863"/>
  <c r="BC34" i="863"/>
  <c r="BC17" i="863" s="1"/>
  <c r="BC29" i="861" s="1"/>
  <c r="BC54" i="863" a="1"/>
  <c r="BC54" i="863" s="1"/>
  <c r="BC50" i="863" a="1"/>
  <c r="BC50" i="863" s="1"/>
  <c r="BC52" i="863" a="1"/>
  <c r="BC52" i="863" s="1"/>
  <c r="BF1" i="861"/>
  <c r="BF7" i="861"/>
  <c r="BG2" i="861"/>
  <c r="BD43" i="863" a="1"/>
  <c r="BD43" i="863" s="1"/>
  <c r="BD44" i="863" a="1"/>
  <c r="BD44" i="863" s="1"/>
  <c r="BD41" i="863" a="1"/>
  <c r="BD41" i="863" s="1"/>
  <c r="BD40" i="863" a="1"/>
  <c r="BD40" i="863" s="1"/>
  <c r="BD31" i="863"/>
  <c r="BD33" i="863"/>
  <c r="BD42" i="863" a="1"/>
  <c r="BD42" i="863" s="1"/>
  <c r="BD30" i="863"/>
  <c r="BE2" i="863"/>
  <c r="BE32" i="863" s="1"/>
  <c r="BD17" i="864"/>
  <c r="BD18" i="864"/>
  <c r="BD16" i="864"/>
  <c r="BE19" i="864"/>
  <c r="BC45" i="863"/>
  <c r="AQ1" i="860"/>
  <c r="AQ7" i="860"/>
  <c r="AQ3" i="860"/>
  <c r="AQ4" i="860" s="1"/>
  <c r="AR2" i="860"/>
  <c r="AV2210" i="64"/>
  <c r="AW2208" i="64"/>
  <c r="AW2187" i="64"/>
  <c r="AW2189" i="64" s="1"/>
  <c r="AG2112" i="64" a="1"/>
  <c r="BB1243" i="64" a="1"/>
  <c r="AG1539" i="64" a="1"/>
  <c r="BB1266" i="64"/>
  <c r="AG1241" i="64" a="1"/>
  <c r="BA1244" i="64" a="1"/>
  <c r="AG1136" i="64" a="1"/>
  <c r="AG412" i="64" a="1"/>
  <c r="AH1243" i="64" a="1"/>
  <c r="BC1136" i="64" a="1"/>
  <c r="BC2112" i="64" a="1"/>
  <c r="BC1024" i="64" a="1"/>
  <c r="AG1024" i="64" a="1"/>
  <c r="AI1244" i="64" a="1"/>
  <c r="AG1266" i="64"/>
  <c r="BC1539" i="64" a="1"/>
  <c r="BC1954" i="64" a="1"/>
  <c r="BC412" i="64" a="1"/>
  <c r="AG884" i="64" a="1"/>
  <c r="AG1295" i="64" a="1"/>
  <c r="BC884" i="64" a="1"/>
  <c r="AG1068" i="64" a="1"/>
  <c r="BC1241" i="64" a="1"/>
  <c r="AG1954" i="64" a="1"/>
  <c r="BC1068" i="64" a="1"/>
  <c r="BC1295" i="64" a="1"/>
  <c r="BF7" i="64" l="1"/>
  <c r="BF1" i="64"/>
  <c r="BE4" i="64"/>
  <c r="BF3" i="64"/>
  <c r="BG2" i="64"/>
  <c r="AS465" i="64"/>
  <c r="AT464" i="64"/>
  <c r="AS467" i="64"/>
  <c r="AQ515" i="64"/>
  <c r="AP516" i="64"/>
  <c r="AP518" i="64"/>
  <c r="AK25" i="861"/>
  <c r="BG2" i="864"/>
  <c r="BE4" i="864"/>
  <c r="BE4" i="863"/>
  <c r="BF1" i="863"/>
  <c r="BF1" i="864"/>
  <c r="BF7" i="864"/>
  <c r="BF7" i="863"/>
  <c r="BF3" i="864"/>
  <c r="BF3" i="863"/>
  <c r="AI994" i="64"/>
  <c r="AI995" i="64" s="1"/>
  <c r="BG3" i="861"/>
  <c r="BF4" i="861"/>
  <c r="AI144" i="64"/>
  <c r="AI145" i="64" s="1"/>
  <c r="AH977" i="64"/>
  <c r="AH142" i="64"/>
  <c r="AG1193" i="64"/>
  <c r="AG1194" i="64" s="1"/>
  <c r="AG1196" i="64" s="1"/>
  <c r="AH127" i="64"/>
  <c r="AH992" i="64"/>
  <c r="AH1243" i="64"/>
  <c r="AG1136" i="64"/>
  <c r="AG1143" i="64" s="1"/>
  <c r="AG1539" i="64"/>
  <c r="AG1541" i="64" s="1"/>
  <c r="AI1244" i="64"/>
  <c r="AG2112" i="64"/>
  <c r="AG2121" i="64" s="1"/>
  <c r="AG412" i="64"/>
  <c r="AG1295" i="64"/>
  <c r="AG884" i="64"/>
  <c r="AG1954" i="64"/>
  <c r="AG1956" i="64" s="1"/>
  <c r="AG1241" i="64"/>
  <c r="AG1024" i="64"/>
  <c r="AG1068" i="64"/>
  <c r="AG1709" i="64"/>
  <c r="AG362" i="64"/>
  <c r="AG364" i="64" s="1"/>
  <c r="AG974" i="64"/>
  <c r="AG989" i="64"/>
  <c r="AG991" i="64"/>
  <c r="AG976" i="64"/>
  <c r="AE259" i="64"/>
  <c r="AG987" i="64"/>
  <c r="AG972" i="64"/>
  <c r="AG123" i="64"/>
  <c r="AG138" i="64"/>
  <c r="AF363" i="64" a="1"/>
  <c r="AF363" i="64" s="1"/>
  <c r="AF411" i="64" a="1"/>
  <c r="AF411" i="64" s="1"/>
  <c r="AF650" i="64" a="1"/>
  <c r="AF650" i="64" s="1"/>
  <c r="AF117" i="64" a="1"/>
  <c r="AF117" i="64" s="1"/>
  <c r="AF984" i="64" a="1"/>
  <c r="AF984" i="64" s="1"/>
  <c r="AF967" i="64" a="1"/>
  <c r="AF967" i="64" s="1"/>
  <c r="AF299" i="64" a="1"/>
  <c r="AF299" i="64" s="1"/>
  <c r="AF119" i="64" a="1"/>
  <c r="AF119" i="64" s="1"/>
  <c r="AF953" i="64" a="1"/>
  <c r="AF953" i="64" s="1"/>
  <c r="AF961" i="64" s="1"/>
  <c r="AF887" i="64" a="1"/>
  <c r="AF887" i="64" s="1"/>
  <c r="AF361" i="64" a="1"/>
  <c r="AF361" i="64" s="1"/>
  <c r="AF116" i="64" a="1"/>
  <c r="AF116" i="64" s="1"/>
  <c r="AF980" i="64" a="1"/>
  <c r="AF980" i="64" s="1"/>
  <c r="AF965" i="64" a="1"/>
  <c r="AF965" i="64" s="1"/>
  <c r="AF883" i="64" a="1"/>
  <c r="AF883" i="64" s="1"/>
  <c r="AF487" i="64" a="1"/>
  <c r="AF487" i="64" s="1"/>
  <c r="AF518" i="64" s="1"/>
  <c r="AF1025" i="64" a="1"/>
  <c r="AF1025" i="64" s="1"/>
  <c r="AF1955" i="64" a="1"/>
  <c r="AF1955" i="64" s="1"/>
  <c r="AF1191" i="64" a="1"/>
  <c r="AF1191" i="64" s="1"/>
  <c r="AF118" i="64" a="1"/>
  <c r="AF118" i="64" s="1"/>
  <c r="AF949" i="64" a="1"/>
  <c r="AF949" i="64" s="1"/>
  <c r="AF957" i="64" s="1"/>
  <c r="AF968" i="64" a="1"/>
  <c r="AF968" i="64" s="1"/>
  <c r="AF966" i="64" a="1"/>
  <c r="AF966" i="64" s="1"/>
  <c r="AF969" i="64" a="1"/>
  <c r="AF969" i="64" s="1"/>
  <c r="AF312" i="64" a="1"/>
  <c r="AF312" i="64" s="1"/>
  <c r="AF1953" i="64" a="1"/>
  <c r="AF1953" i="64" s="1"/>
  <c r="AF667" i="64" a="1"/>
  <c r="AF667" i="64" s="1"/>
  <c r="AF131" i="64" a="1"/>
  <c r="AF131" i="64" s="1"/>
  <c r="AF108" i="64" a="1"/>
  <c r="AF108" i="64" s="1"/>
  <c r="AF1538" i="64" a="1"/>
  <c r="AF1538" i="64" s="1"/>
  <c r="AF436" i="64" a="1"/>
  <c r="AF436" i="64" s="1"/>
  <c r="AF467" i="64" s="1"/>
  <c r="AF1067" i="64" a="1"/>
  <c r="AF1067" i="64" s="1"/>
  <c r="AF653" i="64" a="1"/>
  <c r="AF653" i="64" s="1"/>
  <c r="AF130" i="64" a="1"/>
  <c r="AF130" i="64" s="1"/>
  <c r="AF107" i="64" a="1"/>
  <c r="AF107" i="64" s="1"/>
  <c r="AF346" i="64" a="1"/>
  <c r="AF346" i="64" s="1"/>
  <c r="AF950" i="64" a="1"/>
  <c r="AF950" i="64" s="1"/>
  <c r="AF958" i="64" s="1"/>
  <c r="AF925" i="64" a="1"/>
  <c r="AF925" i="64" s="1"/>
  <c r="AF891" i="64" a="1"/>
  <c r="AF891" i="64" s="1"/>
  <c r="AF1708" i="64" a="1"/>
  <c r="AF1708" i="64" s="1"/>
  <c r="AF1540" i="64" a="1"/>
  <c r="AF1540" i="64" s="1"/>
  <c r="AF360" i="64" a="1"/>
  <c r="AF360" i="64" s="1"/>
  <c r="AF1135" i="64" a="1"/>
  <c r="AF1135" i="64" s="1"/>
  <c r="AF111" i="64" a="1"/>
  <c r="AF111" i="64" s="1"/>
  <c r="AF133" i="64" a="1"/>
  <c r="AF133" i="64" s="1"/>
  <c r="AF132" i="64" a="1"/>
  <c r="AF132" i="64" s="1"/>
  <c r="AF110" i="64" a="1"/>
  <c r="AF110" i="64" s="1"/>
  <c r="AF983" i="64" a="1"/>
  <c r="AF983" i="64" s="1"/>
  <c r="AF951" i="64" a="1"/>
  <c r="AF951" i="64" s="1"/>
  <c r="AF959" i="64" s="1"/>
  <c r="AF208" i="64" a="1"/>
  <c r="AF208" i="64" s="1"/>
  <c r="AF1294" i="64" a="1"/>
  <c r="AF1294" i="64" s="1"/>
  <c r="AF2113" i="64" a="1"/>
  <c r="AF2113" i="64" s="1"/>
  <c r="AF661" i="64" a="1"/>
  <c r="AF661" i="64" s="1"/>
  <c r="AF981" i="64" a="1"/>
  <c r="AF981" i="64" s="1"/>
  <c r="AF1707" i="64" a="1"/>
  <c r="AF1707" i="64" s="1"/>
  <c r="AF1192" i="64" a="1"/>
  <c r="AF1192" i="64" s="1"/>
  <c r="AF1373" i="64" a="1"/>
  <c r="AF1373" i="64" s="1"/>
  <c r="AF134" i="64" a="1"/>
  <c r="AF134" i="64" s="1"/>
  <c r="AF115" i="64" a="1"/>
  <c r="AF115" i="64" s="1"/>
  <c r="AF109" i="64" a="1"/>
  <c r="AF109" i="64" s="1"/>
  <c r="AF1265" i="64" a="1"/>
  <c r="AF1265" i="64" s="1"/>
  <c r="AF982" i="64" a="1"/>
  <c r="AF982" i="64" s="1"/>
  <c r="AF952" i="64" a="1"/>
  <c r="AF952" i="64" s="1"/>
  <c r="AF960" i="64" s="1"/>
  <c r="AF331" i="64" a="1"/>
  <c r="AF331" i="64" s="1"/>
  <c r="AF1195" i="64" a="1"/>
  <c r="AF1195" i="64" s="1"/>
  <c r="AF1240" i="64" a="1"/>
  <c r="AF1240" i="64" s="1"/>
  <c r="AG122" i="64"/>
  <c r="AG137" i="64"/>
  <c r="AG112" i="64"/>
  <c r="AG973" i="64"/>
  <c r="AG988" i="64"/>
  <c r="AG139" i="64"/>
  <c r="AG124" i="64"/>
  <c r="AG125" i="64"/>
  <c r="AG140" i="64"/>
  <c r="AH1033" i="64"/>
  <c r="AH1038" i="64"/>
  <c r="AS1039" i="64" s="1" a="1"/>
  <c r="AS1039" i="64" s="1"/>
  <c r="AH892" i="64"/>
  <c r="AH888" i="64"/>
  <c r="AG141" i="64"/>
  <c r="AG126" i="64"/>
  <c r="AH1143" i="64"/>
  <c r="AG975" i="64"/>
  <c r="AG990" i="64"/>
  <c r="AZ86" i="861"/>
  <c r="BB90" i="861"/>
  <c r="BA43" i="861"/>
  <c r="BC1700" i="64"/>
  <c r="BC1709" i="64" s="1"/>
  <c r="BD1707" i="64" a="1"/>
  <c r="BD1707" i="64" s="1"/>
  <c r="BD1708" i="64" a="1"/>
  <c r="BD1708" i="64" s="1"/>
  <c r="BC1241" i="64"/>
  <c r="BC1539" i="64"/>
  <c r="BC1541" i="64" s="1"/>
  <c r="BD1540" i="64" a="1"/>
  <c r="BD1540" i="64" s="1"/>
  <c r="BD1538" i="64" a="1"/>
  <c r="BD1538" i="64" s="1"/>
  <c r="BC362" i="64"/>
  <c r="BC364" i="64" s="1"/>
  <c r="BD361" i="64" a="1"/>
  <c r="BD361" i="64" s="1"/>
  <c r="BD363" i="64" a="1"/>
  <c r="BD363" i="64" s="1"/>
  <c r="BD436" i="64" a="1"/>
  <c r="BD436" i="64" s="1"/>
  <c r="BD360" i="64" a="1"/>
  <c r="BD360" i="64" s="1"/>
  <c r="BD487" i="64" a="1"/>
  <c r="BD487" i="64" s="1"/>
  <c r="BC412" i="64"/>
  <c r="BC1295" i="64"/>
  <c r="BD1294" i="64" a="1"/>
  <c r="BD1294" i="64" s="1"/>
  <c r="BD411" i="64" a="1"/>
  <c r="BD411" i="64" s="1"/>
  <c r="BC1136" i="64"/>
  <c r="BC1068" i="64"/>
  <c r="BB1143" i="64"/>
  <c r="BD1067" i="64" a="1"/>
  <c r="BD1067" i="64" s="1"/>
  <c r="BD1135" i="64" a="1"/>
  <c r="BD1135" i="64" s="1"/>
  <c r="BC2112" i="64"/>
  <c r="BC2121" i="64" s="1"/>
  <c r="BD2113" i="64" a="1"/>
  <c r="BD2113" i="64" s="1"/>
  <c r="BP2143" i="64"/>
  <c r="BP2145" i="64" s="1"/>
  <c r="BC1024" i="64"/>
  <c r="BC1954" i="64"/>
  <c r="BC1956" i="64" s="1"/>
  <c r="BA1039" i="64" a="1"/>
  <c r="BA1039" i="64" s="1"/>
  <c r="BD1953" i="64" a="1"/>
  <c r="BD1953" i="64" s="1"/>
  <c r="BD1025" i="64" a="1"/>
  <c r="BD1025" i="64" s="1"/>
  <c r="BB1038" i="64"/>
  <c r="BB1033" i="64"/>
  <c r="BD1195" i="64" a="1"/>
  <c r="BD1195" i="64" s="1"/>
  <c r="BD1955" i="64" a="1"/>
  <c r="BD1955" i="64" s="1"/>
  <c r="BD1191" i="64" a="1"/>
  <c r="BD1191" i="64" s="1"/>
  <c r="BD1192" i="64" a="1"/>
  <c r="BD1192" i="64" s="1"/>
  <c r="BC1193" i="64"/>
  <c r="BC1194" i="64" s="1"/>
  <c r="BC1196" i="64" s="1"/>
  <c r="BD661" i="64" a="1"/>
  <c r="BD661" i="64" s="1"/>
  <c r="BD650" i="64" a="1"/>
  <c r="BD650" i="64" s="1"/>
  <c r="BD653" i="64" a="1"/>
  <c r="BD653" i="64" s="1"/>
  <c r="BD667" i="64" a="1"/>
  <c r="BD667" i="64" s="1"/>
  <c r="BC141" i="64"/>
  <c r="BC126" i="64"/>
  <c r="BD111" i="64" a="1"/>
  <c r="BD111" i="64" s="1"/>
  <c r="BD1373" i="64" a="1"/>
  <c r="BD1373"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D108" i="64" a="1"/>
  <c r="BD108" i="64" s="1"/>
  <c r="BD107" i="64" a="1"/>
  <c r="BD107" i="64" s="1"/>
  <c r="BD109" i="64" a="1"/>
  <c r="BD109" i="64" s="1"/>
  <c r="BD110" i="64" a="1"/>
  <c r="BD110" i="64" s="1"/>
  <c r="BC112" i="64"/>
  <c r="BD1265" i="64" a="1"/>
  <c r="BD1265" i="64" s="1"/>
  <c r="BA977" i="64"/>
  <c r="BA994" i="64" s="1"/>
  <c r="BA995" i="64" s="1"/>
  <c r="BC991" i="64"/>
  <c r="BC990" i="64"/>
  <c r="BC989" i="64"/>
  <c r="BC987" i="64"/>
  <c r="BB992" i="64"/>
  <c r="BD983" i="64" a="1"/>
  <c r="BD983" i="64" s="1"/>
  <c r="BD984" i="64" a="1"/>
  <c r="BD984" i="64" s="1"/>
  <c r="BD980" i="64" a="1"/>
  <c r="BD980" i="64" s="1"/>
  <c r="BD981" i="64" a="1"/>
  <c r="BD981" i="64" s="1"/>
  <c r="BD982" i="64" a="1"/>
  <c r="BD982" i="64" s="1"/>
  <c r="BC988" i="64"/>
  <c r="BC972" i="64"/>
  <c r="BC976" i="64"/>
  <c r="BC975" i="64"/>
  <c r="BB977" i="64"/>
  <c r="BC974" i="64"/>
  <c r="BC973" i="64"/>
  <c r="BD968" i="64" a="1"/>
  <c r="BD968" i="64" s="1"/>
  <c r="BD969" i="64" a="1"/>
  <c r="BD969" i="64" s="1"/>
  <c r="BD949" i="64" a="1"/>
  <c r="BD949" i="64" s="1"/>
  <c r="BD957" i="64" s="1"/>
  <c r="BD950" i="64" a="1"/>
  <c r="BD950" i="64" s="1"/>
  <c r="BD958" i="64" s="1"/>
  <c r="BD966" i="64" a="1"/>
  <c r="BD966" i="64" s="1"/>
  <c r="BD951" i="64" a="1"/>
  <c r="BD951" i="64" s="1"/>
  <c r="BD959" i="64" s="1"/>
  <c r="BD952" i="64" a="1"/>
  <c r="BD952" i="64" s="1"/>
  <c r="BD960" i="64" s="1"/>
  <c r="BD953" i="64" a="1"/>
  <c r="BD953" i="64" s="1"/>
  <c r="BD961" i="64" s="1"/>
  <c r="BD967" i="64" a="1"/>
  <c r="BD967" i="64" s="1"/>
  <c r="BD965" i="64" a="1"/>
  <c r="BD965" i="64" s="1"/>
  <c r="BD208" i="64" a="1"/>
  <c r="BD208" i="64" s="1"/>
  <c r="BA1244" i="64"/>
  <c r="BB1243" i="64"/>
  <c r="BD331" i="64" a="1"/>
  <c r="BD331" i="64" s="1"/>
  <c r="BD1240" i="64" a="1"/>
  <c r="BD1240" i="64" s="1"/>
  <c r="BD312" i="64" a="1"/>
  <c r="BD312" i="64" s="1"/>
  <c r="BD925" i="64" a="1"/>
  <c r="BD925" i="64" s="1"/>
  <c r="BD891" i="64" a="1"/>
  <c r="BD891" i="64" s="1"/>
  <c r="BD299" i="64" a="1"/>
  <c r="BD299" i="64" s="1"/>
  <c r="BB888" i="64"/>
  <c r="BC884" i="64"/>
  <c r="BC892" i="64" s="1"/>
  <c r="BD887" i="64" a="1"/>
  <c r="BD887" i="64" s="1"/>
  <c r="BD883" i="64" a="1"/>
  <c r="BD883" i="64" s="1"/>
  <c r="AX2167" i="64"/>
  <c r="BE259" i="64"/>
  <c r="BD20" i="864"/>
  <c r="BD93" i="861" s="1"/>
  <c r="BD94" i="861" s="1"/>
  <c r="BE17" i="864"/>
  <c r="BE16" i="864"/>
  <c r="BE18" i="864"/>
  <c r="BF19" i="864"/>
  <c r="BD45" i="863"/>
  <c r="BD35" i="863"/>
  <c r="BD34" i="863"/>
  <c r="BD17" i="863" s="1"/>
  <c r="BD29" i="861" s="1"/>
  <c r="BD52" i="863" a="1"/>
  <c r="BD52" i="863" s="1"/>
  <c r="BD54" i="863" a="1"/>
  <c r="BD54" i="863" s="1"/>
  <c r="BD50" i="863" a="1"/>
  <c r="BD50" i="863" s="1"/>
  <c r="BG7" i="861"/>
  <c r="BH2" i="861"/>
  <c r="BG1" i="861"/>
  <c r="BE44" i="863" a="1"/>
  <c r="BE44" i="863" s="1"/>
  <c r="BE42" i="863" a="1"/>
  <c r="BE42" i="863" s="1"/>
  <c r="BE41" i="863" a="1"/>
  <c r="BE41" i="863" s="1"/>
  <c r="BE40" i="863" a="1"/>
  <c r="BE40" i="863" s="1"/>
  <c r="BE33" i="863"/>
  <c r="BE43" i="863" a="1"/>
  <c r="BE43" i="863" s="1"/>
  <c r="BE31" i="863"/>
  <c r="BE30" i="863"/>
  <c r="BF2" i="863"/>
  <c r="BF32" i="863" s="1"/>
  <c r="AR7" i="860"/>
  <c r="AR3" i="860"/>
  <c r="AR4" i="860" s="1"/>
  <c r="AS2" i="860"/>
  <c r="AR1" i="860"/>
  <c r="AW2210" i="64"/>
  <c r="AX2208" i="64"/>
  <c r="AX2187" i="64"/>
  <c r="AX2189" i="64" s="1"/>
  <c r="BD1295" i="64" a="1"/>
  <c r="AH1244" i="64" a="1"/>
  <c r="AF884" i="64" a="1"/>
  <c r="AF1068" i="64" a="1"/>
  <c r="BC1243" i="64" a="1"/>
  <c r="BC1266" i="64"/>
  <c r="AF412" i="64" a="1"/>
  <c r="AF1024" i="64" a="1"/>
  <c r="AF1539" i="64" a="1"/>
  <c r="BD2112" i="64" a="1"/>
  <c r="AF1241" i="64" a="1"/>
  <c r="BD1241" i="64" a="1"/>
  <c r="BD412" i="64" a="1"/>
  <c r="BD1136" i="64" a="1"/>
  <c r="BD884" i="64" a="1"/>
  <c r="AF1295" i="64" a="1"/>
  <c r="BB1244" i="64" a="1"/>
  <c r="BD1539" i="64" a="1"/>
  <c r="AF1954" i="64" a="1"/>
  <c r="AF1136" i="64" a="1"/>
  <c r="AF2112" i="64" a="1"/>
  <c r="AG1243" i="64" a="1"/>
  <c r="BD1954" i="64" a="1"/>
  <c r="BD1068" i="64" a="1"/>
  <c r="AF1266" i="64"/>
  <c r="BD1024" i="64" a="1"/>
  <c r="BF4" i="64" l="1"/>
  <c r="BG1" i="64"/>
  <c r="BG3" i="64"/>
  <c r="BH2" i="64"/>
  <c r="BG7" i="64"/>
  <c r="AR515" i="64"/>
  <c r="AQ516" i="64"/>
  <c r="AQ518" i="64"/>
  <c r="AT465" i="64"/>
  <c r="AU464" i="64"/>
  <c r="AT467" i="64"/>
  <c r="AL16" i="861"/>
  <c r="AK26" i="861"/>
  <c r="BH2" i="864"/>
  <c r="BF4" i="863"/>
  <c r="BF4" i="864"/>
  <c r="BG3" i="864"/>
  <c r="BG3" i="863"/>
  <c r="BG1" i="863"/>
  <c r="BG1" i="864"/>
  <c r="BG7" i="864"/>
  <c r="BG7" i="863"/>
  <c r="AH994" i="64"/>
  <c r="AH995" i="64" s="1"/>
  <c r="BH3" i="861"/>
  <c r="BG4" i="861"/>
  <c r="AH144" i="64"/>
  <c r="AH145" i="64" s="1"/>
  <c r="AG977" i="64"/>
  <c r="AG142" i="64"/>
  <c r="AG992" i="64"/>
  <c r="AG127" i="64"/>
  <c r="AF362" i="64"/>
  <c r="AF364" i="64" s="1"/>
  <c r="AF1709" i="64"/>
  <c r="BC1712" i="64" s="1"/>
  <c r="AF1068" i="64"/>
  <c r="AF884" i="64"/>
  <c r="AF1539" i="64"/>
  <c r="AF1541" i="64" s="1"/>
  <c r="AF2112" i="64"/>
  <c r="AF2121" i="64" s="1"/>
  <c r="AF1241" i="64"/>
  <c r="AF1295" i="64"/>
  <c r="AF1136" i="64"/>
  <c r="AF1143" i="64" s="1"/>
  <c r="AF1954" i="64"/>
  <c r="AF1956" i="64" s="1"/>
  <c r="AF412" i="64"/>
  <c r="AG1243" i="64"/>
  <c r="AF1024" i="64"/>
  <c r="AH1244" i="64"/>
  <c r="AG892" i="64"/>
  <c r="AG888" i="64"/>
  <c r="AF990" i="64"/>
  <c r="AF975" i="64"/>
  <c r="AF125" i="64"/>
  <c r="AF140" i="64"/>
  <c r="AE436" i="64" a="1"/>
  <c r="AE436" i="64" s="1"/>
  <c r="AE467" i="64" s="1"/>
  <c r="AE1195" i="64" a="1"/>
  <c r="AE1195" i="64" s="1"/>
  <c r="AE653" i="64" a="1"/>
  <c r="AE653" i="64" s="1"/>
  <c r="AE130" i="64" a="1"/>
  <c r="AE130" i="64" s="1"/>
  <c r="AE108" i="64" a="1"/>
  <c r="AE108" i="64" s="1"/>
  <c r="AE967" i="64" a="1"/>
  <c r="AE967" i="64" s="1"/>
  <c r="AE1240" i="64" a="1"/>
  <c r="AE1240" i="64" s="1"/>
  <c r="AE360" i="64" a="1"/>
  <c r="AE360" i="64" s="1"/>
  <c r="AE1294" i="64" a="1"/>
  <c r="AE1294" i="64" s="1"/>
  <c r="AE2113" i="64" a="1"/>
  <c r="AE2113" i="64" s="1"/>
  <c r="AE1955" i="64" a="1"/>
  <c r="AE1955" i="64" s="1"/>
  <c r="AE132" i="64" a="1"/>
  <c r="AE132" i="64" s="1"/>
  <c r="AE131" i="64" a="1"/>
  <c r="AE131" i="64" s="1"/>
  <c r="AE109" i="64" a="1"/>
  <c r="AE109" i="64" s="1"/>
  <c r="AE983" i="64" a="1"/>
  <c r="AE983" i="64" s="1"/>
  <c r="AE968" i="64" a="1"/>
  <c r="AE968" i="64" s="1"/>
  <c r="AE949" i="64" a="1"/>
  <c r="AE949" i="64" s="1"/>
  <c r="AE957" i="64" s="1"/>
  <c r="AE667" i="64" a="1"/>
  <c r="AE667" i="64" s="1"/>
  <c r="AE118" i="64" a="1"/>
  <c r="AE118" i="64" s="1"/>
  <c r="AE208" i="64" a="1"/>
  <c r="AE208" i="64" s="1"/>
  <c r="AE411" i="64" a="1"/>
  <c r="AE411" i="64" s="1"/>
  <c r="AE1191" i="64" a="1"/>
  <c r="AE1191" i="64" s="1"/>
  <c r="AE115" i="64" a="1"/>
  <c r="AE115" i="64" s="1"/>
  <c r="AE110" i="64" a="1"/>
  <c r="AE110" i="64" s="1"/>
  <c r="AE982" i="64" a="1"/>
  <c r="AE982" i="64" s="1"/>
  <c r="AE953" i="64" a="1"/>
  <c r="AE953" i="64" s="1"/>
  <c r="AE961" i="64" s="1"/>
  <c r="AE331" i="64" a="1"/>
  <c r="AE331" i="64" s="1"/>
  <c r="AE133" i="64" a="1"/>
  <c r="AE133" i="64" s="1"/>
  <c r="AE965" i="64" a="1"/>
  <c r="AE965" i="64" s="1"/>
  <c r="AE1192" i="64" a="1"/>
  <c r="AE1192" i="64" s="1"/>
  <c r="AE661" i="64" a="1"/>
  <c r="AE661" i="64" s="1"/>
  <c r="AE111" i="64" a="1"/>
  <c r="AE111" i="64" s="1"/>
  <c r="AE134" i="64" a="1"/>
  <c r="AE134" i="64" s="1"/>
  <c r="AE107" i="64" a="1"/>
  <c r="AE107" i="64" s="1"/>
  <c r="AE1265" i="64" a="1"/>
  <c r="AE1265" i="64" s="1"/>
  <c r="AE981" i="64" a="1"/>
  <c r="AE981" i="64" s="1"/>
  <c r="AE966" i="64" a="1"/>
  <c r="AE966" i="64" s="1"/>
  <c r="AE969" i="64" a="1"/>
  <c r="AE969" i="64" s="1"/>
  <c r="AE1707" i="64" a="1"/>
  <c r="AE1707" i="64" s="1"/>
  <c r="AE361" i="64" a="1"/>
  <c r="AE361" i="64" s="1"/>
  <c r="AE487" i="64" a="1"/>
  <c r="AE487" i="64" s="1"/>
  <c r="AE518" i="64" s="1"/>
  <c r="AE346" i="64" a="1"/>
  <c r="AE346" i="64" s="1"/>
  <c r="AE1708" i="64" a="1"/>
  <c r="AE1708" i="64" s="1"/>
  <c r="AE1953" i="64" a="1"/>
  <c r="AE1953" i="64" s="1"/>
  <c r="AE650" i="64" a="1"/>
  <c r="AE650" i="64" s="1"/>
  <c r="AE1373" i="64" a="1"/>
  <c r="AE1373" i="64" s="1"/>
  <c r="AE119" i="64" a="1"/>
  <c r="AE119" i="64" s="1"/>
  <c r="AE984" i="64" a="1"/>
  <c r="AE984" i="64" s="1"/>
  <c r="AE950" i="64" a="1"/>
  <c r="AE950" i="64" s="1"/>
  <c r="AE958" i="64" s="1"/>
  <c r="AE117" i="64" a="1"/>
  <c r="AE117" i="64" s="1"/>
  <c r="AE980" i="64" a="1"/>
  <c r="AE980" i="64" s="1"/>
  <c r="AE951" i="64" a="1"/>
  <c r="AE951" i="64" s="1"/>
  <c r="AE959" i="64" s="1"/>
  <c r="AE1025" i="64" a="1"/>
  <c r="AE1025" i="64" s="1"/>
  <c r="AE1538" i="64" a="1"/>
  <c r="AE1538" i="64" s="1"/>
  <c r="AE1540" i="64" a="1"/>
  <c r="AE1540" i="64" s="1"/>
  <c r="AE363" i="64" a="1"/>
  <c r="AE363" i="64" s="1"/>
  <c r="AE1067" i="64" a="1"/>
  <c r="AE1067" i="64" s="1"/>
  <c r="AE116" i="64" a="1"/>
  <c r="AE116" i="64" s="1"/>
  <c r="AE952" i="64" a="1"/>
  <c r="AE952" i="64" s="1"/>
  <c r="AE960" i="64" s="1"/>
  <c r="AE1135" i="64" a="1"/>
  <c r="AE1135" i="64" s="1"/>
  <c r="AE312" i="64" a="1"/>
  <c r="AE312" i="64" s="1"/>
  <c r="AE883" i="64" a="1"/>
  <c r="AE883" i="64" s="1"/>
  <c r="AE925" i="64" a="1"/>
  <c r="AE925" i="64" s="1"/>
  <c r="AE891" i="64" a="1"/>
  <c r="AE891" i="64" s="1"/>
  <c r="AE887" i="64" a="1"/>
  <c r="AE887" i="64" s="1"/>
  <c r="AE299" i="64" a="1"/>
  <c r="AE299" i="64" s="1"/>
  <c r="AF973" i="64"/>
  <c r="AF988" i="64"/>
  <c r="AF123" i="64"/>
  <c r="AF138" i="64"/>
  <c r="AF987" i="64"/>
  <c r="AF972" i="64"/>
  <c r="AF139" i="64"/>
  <c r="AF124" i="64"/>
  <c r="AF126" i="64"/>
  <c r="AF141" i="64"/>
  <c r="AF122" i="64"/>
  <c r="AF137" i="64"/>
  <c r="AF112" i="64"/>
  <c r="AF1193" i="64"/>
  <c r="AF1194" i="64" s="1"/>
  <c r="AF1196" i="64" s="1"/>
  <c r="AG1033" i="64"/>
  <c r="AG1038" i="64"/>
  <c r="AR1039" i="64" s="1" a="1"/>
  <c r="AR1039" i="64" s="1"/>
  <c r="AF974" i="64"/>
  <c r="AF989" i="64"/>
  <c r="AF976" i="64"/>
  <c r="AF991" i="64"/>
  <c r="AD259" i="64"/>
  <c r="BA86" i="861"/>
  <c r="BD1700" i="64"/>
  <c r="BD1709" i="64" s="1"/>
  <c r="BD1712" i="64" s="1"/>
  <c r="BA60" i="861"/>
  <c r="BC90" i="861"/>
  <c r="AZ60" i="861"/>
  <c r="BB43" i="861"/>
  <c r="BE1707" i="64" a="1"/>
  <c r="BE1707" i="64" s="1"/>
  <c r="BE1708" i="64" a="1"/>
  <c r="BE1708" i="64" s="1"/>
  <c r="BD1241" i="64"/>
  <c r="BD1539" i="64"/>
  <c r="BD1541" i="64" s="1"/>
  <c r="BE1540" i="64" a="1"/>
  <c r="BE1540" i="64" s="1"/>
  <c r="BE1538" i="64" a="1"/>
  <c r="BE1538" i="64" s="1"/>
  <c r="BE361" i="64" a="1"/>
  <c r="BE361" i="64" s="1"/>
  <c r="BE363" i="64" a="1"/>
  <c r="BE363" i="64" s="1"/>
  <c r="BD362" i="64"/>
  <c r="BD364" i="64" s="1"/>
  <c r="BE436" i="64" a="1"/>
  <c r="BE436" i="64" s="1"/>
  <c r="BE360" i="64" a="1"/>
  <c r="BE360" i="64" s="1"/>
  <c r="BE487" i="64" a="1"/>
  <c r="BE487" i="64" s="1"/>
  <c r="BD412" i="64"/>
  <c r="BD1295" i="64"/>
  <c r="BE1294" i="64" a="1"/>
  <c r="BE1294" i="64" s="1"/>
  <c r="BE411" i="64" a="1"/>
  <c r="BE411" i="64" s="1"/>
  <c r="BD1136" i="64"/>
  <c r="BD1068" i="64"/>
  <c r="BC1143" i="64"/>
  <c r="BE1067" i="64" a="1"/>
  <c r="BE1067" i="64" s="1"/>
  <c r="BE1135" i="64" a="1"/>
  <c r="BE1135" i="64" s="1"/>
  <c r="BD2112" i="64"/>
  <c r="BD2121" i="64" s="1"/>
  <c r="BE2113" i="64" a="1"/>
  <c r="BE2113" i="64" s="1"/>
  <c r="BQ2143" i="64"/>
  <c r="BQ2145" i="64" s="1"/>
  <c r="BD1024" i="64"/>
  <c r="BD1954" i="64"/>
  <c r="BD1956" i="64" s="1"/>
  <c r="BB1039" i="64" a="1"/>
  <c r="BB1039" i="64" s="1"/>
  <c r="BE1953" i="64" a="1"/>
  <c r="BE1953" i="64" s="1"/>
  <c r="BE1025" i="64" a="1"/>
  <c r="BE1025" i="64" s="1"/>
  <c r="BC1038" i="64"/>
  <c r="BC1033" i="64"/>
  <c r="BE1195" i="64" a="1"/>
  <c r="BE1195" i="64" s="1"/>
  <c r="BE1955" i="64" a="1"/>
  <c r="BE1955" i="64" s="1"/>
  <c r="BE1191" i="64" a="1"/>
  <c r="BE1191" i="64" s="1"/>
  <c r="BE1192" i="64" a="1"/>
  <c r="BE1192" i="64" s="1"/>
  <c r="BD1193" i="64"/>
  <c r="BD1194" i="64" s="1"/>
  <c r="BD1196" i="64" s="1"/>
  <c r="BE661" i="64" a="1"/>
  <c r="BE661" i="64" s="1"/>
  <c r="BE650" i="64" a="1"/>
  <c r="BE650" i="64" s="1"/>
  <c r="BE653" i="64" a="1"/>
  <c r="BE653" i="64" s="1"/>
  <c r="BE667" i="64" a="1"/>
  <c r="BE667" i="64" s="1"/>
  <c r="BE111" i="64" a="1"/>
  <c r="BE111" i="64" s="1"/>
  <c r="BE1373" i="64" a="1"/>
  <c r="BE1373"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E107" i="64" a="1"/>
  <c r="BE107" i="64" s="1"/>
  <c r="BE108" i="64" a="1"/>
  <c r="BE108" i="64" s="1"/>
  <c r="BE109" i="64" a="1"/>
  <c r="BE109" i="64" s="1"/>
  <c r="BE110" i="64" a="1"/>
  <c r="BE110" i="64" s="1"/>
  <c r="BD112" i="64"/>
  <c r="BE1265" i="64" a="1"/>
  <c r="BE1265" i="64" s="1"/>
  <c r="BB994" i="64"/>
  <c r="BB995" i="64" s="1"/>
  <c r="BD990" i="64"/>
  <c r="BD991" i="64"/>
  <c r="BC992" i="64"/>
  <c r="BD989" i="64"/>
  <c r="BD987" i="64"/>
  <c r="BE983" i="64" a="1"/>
  <c r="BE983" i="64" s="1"/>
  <c r="BE984" i="64" a="1"/>
  <c r="BE984" i="64" s="1"/>
  <c r="BE980" i="64" a="1"/>
  <c r="BE980" i="64" s="1"/>
  <c r="BE981" i="64" a="1"/>
  <c r="BE981" i="64" s="1"/>
  <c r="BE982" i="64" a="1"/>
  <c r="BE982" i="64" s="1"/>
  <c r="BD988" i="64"/>
  <c r="BD973" i="64"/>
  <c r="BD976" i="64"/>
  <c r="BD975" i="64"/>
  <c r="BC977" i="64"/>
  <c r="BD974" i="64"/>
  <c r="BD972" i="64"/>
  <c r="BE968" i="64" a="1"/>
  <c r="BE968" i="64" s="1"/>
  <c r="BE969" i="64" a="1"/>
  <c r="BE969" i="64" s="1"/>
  <c r="BE949" i="64" a="1"/>
  <c r="BE949" i="64" s="1"/>
  <c r="BE957" i="64" s="1"/>
  <c r="BE950" i="64" a="1"/>
  <c r="BE950" i="64" s="1"/>
  <c r="BE958" i="64" s="1"/>
  <c r="BE966" i="64" a="1"/>
  <c r="BE966" i="64" s="1"/>
  <c r="BE951" i="64" a="1"/>
  <c r="BE951" i="64" s="1"/>
  <c r="BE959" i="64" s="1"/>
  <c r="BE952" i="64" a="1"/>
  <c r="BE952" i="64" s="1"/>
  <c r="BE960" i="64" s="1"/>
  <c r="BE967" i="64" a="1"/>
  <c r="BE967" i="64" s="1"/>
  <c r="BE965" i="64" a="1"/>
  <c r="BE965" i="64" s="1"/>
  <c r="BE953" i="64" a="1"/>
  <c r="BE953" i="64" s="1"/>
  <c r="BE961" i="64" s="1"/>
  <c r="BE208" i="64" a="1"/>
  <c r="BE208" i="64" s="1"/>
  <c r="BB1244" i="64"/>
  <c r="BC1243" i="64"/>
  <c r="BE331" i="64" a="1"/>
  <c r="BE331" i="64" s="1"/>
  <c r="BE1240" i="64" a="1"/>
  <c r="BE1240" i="64" s="1"/>
  <c r="BE312" i="64" a="1"/>
  <c r="BE312" i="64" s="1"/>
  <c r="BE925" i="64" a="1"/>
  <c r="BE925" i="64" s="1"/>
  <c r="BE891" i="64" a="1"/>
  <c r="BE891" i="64" s="1"/>
  <c r="BE299" i="64" a="1"/>
  <c r="BE299" i="64" s="1"/>
  <c r="BC888" i="64"/>
  <c r="BD884" i="64"/>
  <c r="BD892" i="64" s="1"/>
  <c r="BE887" i="64" a="1"/>
  <c r="BE887" i="64" s="1"/>
  <c r="BE883" i="64" a="1"/>
  <c r="BE883" i="64" s="1"/>
  <c r="AY2167" i="64"/>
  <c r="BF259" i="64"/>
  <c r="BE20" i="864"/>
  <c r="BE93" i="861" s="1"/>
  <c r="BE94" i="861" s="1"/>
  <c r="BF44" i="863" a="1"/>
  <c r="BF44" i="863" s="1"/>
  <c r="BF42" i="863" a="1"/>
  <c r="BF42" i="863" s="1"/>
  <c r="BF43" i="863" a="1"/>
  <c r="BF43" i="863" s="1"/>
  <c r="BF41" i="863" a="1"/>
  <c r="BF41" i="863" s="1"/>
  <c r="BF40" i="863" a="1"/>
  <c r="BF40" i="863" s="1"/>
  <c r="BF31" i="863"/>
  <c r="BF33" i="863"/>
  <c r="BF30" i="863"/>
  <c r="BG2" i="863"/>
  <c r="BG32" i="863" s="1"/>
  <c r="BE34" i="863"/>
  <c r="BE17" i="863" s="1"/>
  <c r="BE29" i="861" s="1"/>
  <c r="BE35" i="863"/>
  <c r="BF18" i="864"/>
  <c r="BF17" i="864"/>
  <c r="BF16" i="864"/>
  <c r="BG19" i="864"/>
  <c r="BE52" i="863" a="1"/>
  <c r="BE52" i="863" s="1"/>
  <c r="BE50" i="863" a="1"/>
  <c r="BE50" i="863" s="1"/>
  <c r="BE54" i="863" a="1"/>
  <c r="BE54" i="863" s="1"/>
  <c r="BH7" i="861"/>
  <c r="BI2" i="861"/>
  <c r="BH1" i="861"/>
  <c r="BE45" i="863"/>
  <c r="AS1" i="860"/>
  <c r="AS3" i="860"/>
  <c r="AS4" i="860" s="1"/>
  <c r="AS7" i="860"/>
  <c r="AT2" i="860"/>
  <c r="AX2210" i="64"/>
  <c r="AY2208" i="64"/>
  <c r="AY2187" i="64"/>
  <c r="AY2189" i="64" s="1"/>
  <c r="AE1024" i="64" a="1"/>
  <c r="BE1266" i="64"/>
  <c r="BE1539" i="64" a="1"/>
  <c r="AE412" i="64" a="1"/>
  <c r="AE1295" i="64" a="1"/>
  <c r="BE1024" i="64" a="1"/>
  <c r="BE1136" i="64" a="1"/>
  <c r="AE1954" i="64" a="1"/>
  <c r="AE2112" i="64" a="1"/>
  <c r="AE1266" i="64"/>
  <c r="BD1266" i="64"/>
  <c r="AG1244" i="64" a="1"/>
  <c r="AE1136" i="64" a="1"/>
  <c r="AE884" i="64" a="1"/>
  <c r="AF1243" i="64" a="1"/>
  <c r="AE1241" i="64" a="1"/>
  <c r="BE412" i="64" a="1"/>
  <c r="BD1243" i="64" a="1"/>
  <c r="AE1539" i="64" a="1"/>
  <c r="BC1244" i="64" a="1"/>
  <c r="AE1068" i="64" a="1"/>
  <c r="BE2112" i="64" a="1"/>
  <c r="BE1295" i="64" a="1"/>
  <c r="BE1241" i="64" a="1"/>
  <c r="BE884" i="64" a="1"/>
  <c r="BE1068" i="64" a="1"/>
  <c r="BE1954" i="64" a="1"/>
  <c r="BG4" i="64" l="1"/>
  <c r="BH3" i="64"/>
  <c r="BH1" i="64"/>
  <c r="BI2" i="64"/>
  <c r="BH7" i="64"/>
  <c r="AV464" i="64"/>
  <c r="AU465" i="64"/>
  <c r="AU467" i="64"/>
  <c r="AR516" i="64"/>
  <c r="AS515" i="64"/>
  <c r="AR518" i="64"/>
  <c r="AL25" i="861"/>
  <c r="BI2" i="864"/>
  <c r="BG4" i="864"/>
  <c r="BG4" i="863"/>
  <c r="BH3" i="863"/>
  <c r="BH3" i="864"/>
  <c r="BH1" i="864"/>
  <c r="BH1" i="863"/>
  <c r="BH7" i="864"/>
  <c r="BH7" i="863"/>
  <c r="BI3" i="861"/>
  <c r="BH4" i="861"/>
  <c r="AG144" i="64"/>
  <c r="AG145" i="64" s="1"/>
  <c r="AF977" i="64"/>
  <c r="AF142" i="64"/>
  <c r="AF127" i="64"/>
  <c r="AF992" i="64"/>
  <c r="AG994" i="64"/>
  <c r="AG995" i="64" s="1"/>
  <c r="AE1068" i="64"/>
  <c r="AE1295" i="64"/>
  <c r="AE1241" i="64"/>
  <c r="AE884" i="64"/>
  <c r="AE1539" i="64"/>
  <c r="AE1541" i="64" s="1"/>
  <c r="AF1243" i="64"/>
  <c r="AE1024" i="64"/>
  <c r="AE412" i="64"/>
  <c r="AE1136" i="64"/>
  <c r="AE1143" i="64" s="1"/>
  <c r="AE1954" i="64"/>
  <c r="AE1956" i="64" s="1"/>
  <c r="AG1244" i="64"/>
  <c r="AE2112" i="64"/>
  <c r="AE2121" i="64" s="1"/>
  <c r="AE988" i="64"/>
  <c r="AE973" i="64"/>
  <c r="AE972" i="64"/>
  <c r="AE987" i="64"/>
  <c r="AE126" i="64"/>
  <c r="AE141" i="64"/>
  <c r="AE140" i="64"/>
  <c r="AE125" i="64"/>
  <c r="AE362" i="64"/>
  <c r="AE364" i="64" s="1"/>
  <c r="AE1709" i="64"/>
  <c r="AE1193" i="64"/>
  <c r="AE1194" i="64" s="1"/>
  <c r="AE1196" i="64" s="1"/>
  <c r="AE139" i="64"/>
  <c r="AE124" i="64"/>
  <c r="AE989" i="64"/>
  <c r="AE974" i="64"/>
  <c r="AE123" i="64"/>
  <c r="AE138" i="64"/>
  <c r="AF1033" i="64"/>
  <c r="AF1038" i="64"/>
  <c r="AD361" i="64" a="1"/>
  <c r="AD361" i="64" s="1"/>
  <c r="AD1067" i="64" a="1"/>
  <c r="AD1067" i="64" s="1"/>
  <c r="AD1195" i="64" a="1"/>
  <c r="AD1195" i="64" s="1"/>
  <c r="AD1191" i="64" a="1"/>
  <c r="AD1191" i="64" s="1"/>
  <c r="AD110" i="64" a="1"/>
  <c r="AD110" i="64" s="1"/>
  <c r="AD950" i="64" a="1"/>
  <c r="AD950" i="64" s="1"/>
  <c r="AD958" i="64" s="1"/>
  <c r="AD1240" i="64" a="1"/>
  <c r="AD1240" i="64" s="1"/>
  <c r="AD1135" i="64" a="1"/>
  <c r="AD1135" i="64" s="1"/>
  <c r="AD2113" i="64" a="1"/>
  <c r="AD2113" i="64" s="1"/>
  <c r="AD1953" i="64" a="1"/>
  <c r="AD1953" i="64" s="1"/>
  <c r="AD1955" i="64" a="1"/>
  <c r="AD1955" i="64" s="1"/>
  <c r="AD1192" i="64" a="1"/>
  <c r="AD1192" i="64" s="1"/>
  <c r="AD119" i="64" a="1"/>
  <c r="AD119" i="64" s="1"/>
  <c r="AD108" i="64" a="1"/>
  <c r="AD108" i="64" s="1"/>
  <c r="AD983" i="64" a="1"/>
  <c r="AD983" i="64" s="1"/>
  <c r="AD951" i="64" a="1"/>
  <c r="AD951" i="64" s="1"/>
  <c r="AD959" i="64" s="1"/>
  <c r="AD208" i="64" a="1"/>
  <c r="AD208" i="64" s="1"/>
  <c r="AD312" i="64" a="1"/>
  <c r="AD312" i="64" s="1"/>
  <c r="AD1708" i="64" a="1"/>
  <c r="AD1708" i="64" s="1"/>
  <c r="AD1540" i="64" a="1"/>
  <c r="AD1540" i="64" s="1"/>
  <c r="AD1025" i="64" a="1"/>
  <c r="AD1025" i="64" s="1"/>
  <c r="AD117" i="64" a="1"/>
  <c r="AD117" i="64" s="1"/>
  <c r="AD107" i="64" a="1"/>
  <c r="AD107" i="64" s="1"/>
  <c r="AD982" i="64" a="1"/>
  <c r="AD982" i="64" s="1"/>
  <c r="AD952" i="64" a="1"/>
  <c r="AD952" i="64" s="1"/>
  <c r="AD960" i="64" s="1"/>
  <c r="AD925" i="64" a="1"/>
  <c r="AD925" i="64" s="1"/>
  <c r="AD887" i="64" a="1"/>
  <c r="AD887" i="64" s="1"/>
  <c r="AD1707" i="64" a="1"/>
  <c r="AD1707" i="64" s="1"/>
  <c r="AD1538" i="64" a="1"/>
  <c r="AD1538" i="64" s="1"/>
  <c r="AD111" i="64" a="1"/>
  <c r="AD111" i="64" s="1"/>
  <c r="AD116" i="64" a="1"/>
  <c r="AD116" i="64" s="1"/>
  <c r="AD981" i="64" a="1"/>
  <c r="AD981" i="64" s="1"/>
  <c r="AD953" i="64" a="1"/>
  <c r="AD953" i="64" s="1"/>
  <c r="AD961" i="64" s="1"/>
  <c r="AD487" i="64" a="1"/>
  <c r="AD487" i="64" s="1"/>
  <c r="AD518" i="64" s="1"/>
  <c r="AD661" i="64" a="1"/>
  <c r="AD661" i="64" s="1"/>
  <c r="AD1373" i="64" a="1"/>
  <c r="AD1373" i="64" s="1"/>
  <c r="AD131" i="64" a="1"/>
  <c r="AD131" i="64" s="1"/>
  <c r="AD118" i="64" a="1"/>
  <c r="AD118" i="64" s="1"/>
  <c r="AD1265" i="64" a="1"/>
  <c r="AD1265" i="64" s="1"/>
  <c r="AD984" i="64" a="1"/>
  <c r="AD984" i="64" s="1"/>
  <c r="AD967" i="64" a="1"/>
  <c r="AD967" i="64" s="1"/>
  <c r="AD134" i="64" a="1"/>
  <c r="AD134" i="64" s="1"/>
  <c r="AD883" i="64" a="1"/>
  <c r="AD883" i="64" s="1"/>
  <c r="AD436" i="64" a="1"/>
  <c r="AD436" i="64" s="1"/>
  <c r="AD467" i="64" s="1"/>
  <c r="AD1294" i="64" a="1"/>
  <c r="AD1294" i="64" s="1"/>
  <c r="AD650" i="64" a="1"/>
  <c r="AD650" i="64" s="1"/>
  <c r="AD130" i="64" a="1"/>
  <c r="AD130" i="64" s="1"/>
  <c r="AD115" i="64" a="1"/>
  <c r="AD115" i="64" s="1"/>
  <c r="AD980" i="64" a="1"/>
  <c r="AD980" i="64" s="1"/>
  <c r="AD968" i="64" a="1"/>
  <c r="AD968" i="64" s="1"/>
  <c r="AD360" i="64" a="1"/>
  <c r="AD360" i="64" s="1"/>
  <c r="AD411" i="64" a="1"/>
  <c r="AD411" i="64" s="1"/>
  <c r="AD667" i="64" a="1"/>
  <c r="AD667" i="64" s="1"/>
  <c r="AD132" i="64" a="1"/>
  <c r="AD132" i="64" s="1"/>
  <c r="AD346" i="64" a="1"/>
  <c r="AD346" i="64" s="1"/>
  <c r="AD949" i="64" a="1"/>
  <c r="AD949" i="64" s="1"/>
  <c r="AD957" i="64" s="1"/>
  <c r="AD891" i="64" a="1"/>
  <c r="AD891" i="64" s="1"/>
  <c r="AD969" i="64" a="1"/>
  <c r="AD969" i="64" s="1"/>
  <c r="AD363" i="64" a="1"/>
  <c r="AD363" i="64" s="1"/>
  <c r="AD653" i="64" a="1"/>
  <c r="AD653" i="64" s="1"/>
  <c r="AD133" i="64" a="1"/>
  <c r="AD133" i="64" s="1"/>
  <c r="AD109" i="64" a="1"/>
  <c r="AD109" i="64" s="1"/>
  <c r="AD966" i="64" a="1"/>
  <c r="AD966" i="64" s="1"/>
  <c r="AD965" i="64" a="1"/>
  <c r="AD965" i="64" s="1"/>
  <c r="AD331" i="64" a="1"/>
  <c r="AD331" i="64" s="1"/>
  <c r="AD299" i="64" a="1"/>
  <c r="AD299" i="64" s="1"/>
  <c r="AE990" i="64"/>
  <c r="AE975" i="64"/>
  <c r="AF892" i="64"/>
  <c r="AF888" i="64"/>
  <c r="AC259" i="64"/>
  <c r="AE112" i="64"/>
  <c r="AE137" i="64"/>
  <c r="AE122" i="64"/>
  <c r="AE976" i="64"/>
  <c r="AE991" i="64"/>
  <c r="BB86" i="861"/>
  <c r="BC43" i="861"/>
  <c r="BD90" i="861"/>
  <c r="BE1700" i="64"/>
  <c r="BE1709" i="64" s="1"/>
  <c r="BF1707" i="64" a="1"/>
  <c r="BF1707" i="64" s="1"/>
  <c r="BF1708" i="64" a="1"/>
  <c r="BF1708" i="64" s="1"/>
  <c r="BE1241" i="64"/>
  <c r="BE1539" i="64"/>
  <c r="BE1541" i="64" s="1"/>
  <c r="BF1540" i="64" a="1"/>
  <c r="BF1540" i="64" s="1"/>
  <c r="BF1538" i="64" a="1"/>
  <c r="BF1538" i="64" s="1"/>
  <c r="BF361" i="64" a="1"/>
  <c r="BF361" i="64" s="1"/>
  <c r="BF363" i="64" a="1"/>
  <c r="BF363" i="64" s="1"/>
  <c r="BE362" i="64"/>
  <c r="BE364" i="64" s="1"/>
  <c r="BF436" i="64" a="1"/>
  <c r="BF436" i="64" s="1"/>
  <c r="BF360" i="64" a="1"/>
  <c r="BF360" i="64" s="1"/>
  <c r="BF487" i="64" a="1"/>
  <c r="BF487" i="64" s="1"/>
  <c r="BE412" i="64"/>
  <c r="BE1295" i="64"/>
  <c r="BF1294" i="64" a="1"/>
  <c r="BF1294" i="64" s="1"/>
  <c r="BF411" i="64" a="1"/>
  <c r="BF411" i="64" s="1"/>
  <c r="BE1136" i="64"/>
  <c r="BE1068" i="64"/>
  <c r="BD1143" i="64"/>
  <c r="BF1067" i="64" a="1"/>
  <c r="BF1067" i="64" s="1"/>
  <c r="BF1135" i="64" a="1"/>
  <c r="BF1135" i="64" s="1"/>
  <c r="BE2112" i="64"/>
  <c r="BE2121" i="64" s="1"/>
  <c r="BF2113" i="64" a="1"/>
  <c r="BF2113" i="64" s="1"/>
  <c r="BR2143" i="64"/>
  <c r="BE1024" i="64"/>
  <c r="BE1954" i="64"/>
  <c r="BE1956" i="64" s="1"/>
  <c r="BC1039" i="64" a="1"/>
  <c r="BC1039" i="64" s="1"/>
  <c r="BF1953" i="64" a="1"/>
  <c r="BF1953" i="64" s="1"/>
  <c r="BF1025" i="64" a="1"/>
  <c r="BF1025" i="64" s="1"/>
  <c r="BD1033" i="64"/>
  <c r="BD1038" i="64"/>
  <c r="BF1195" i="64" a="1"/>
  <c r="BF1195" i="64" s="1"/>
  <c r="BF1955" i="64" a="1"/>
  <c r="BF1955" i="64" s="1"/>
  <c r="BF1191" i="64" a="1"/>
  <c r="BF1191" i="64" s="1"/>
  <c r="BF1192" i="64" a="1"/>
  <c r="BF1192" i="64" s="1"/>
  <c r="BE1193" i="64"/>
  <c r="BE1194" i="64" s="1"/>
  <c r="BE1196" i="64" s="1"/>
  <c r="BF661" i="64" a="1"/>
  <c r="BF661" i="64" s="1"/>
  <c r="BF650" i="64" a="1"/>
  <c r="BF650" i="64" s="1"/>
  <c r="BF653" i="64" a="1"/>
  <c r="BF653" i="64" s="1"/>
  <c r="BF667" i="64" a="1"/>
  <c r="BF667" i="64" s="1"/>
  <c r="BE126" i="64"/>
  <c r="BE141" i="64"/>
  <c r="BF111" i="64" a="1"/>
  <c r="BF111" i="64" s="1"/>
  <c r="BF1373" i="64" a="1"/>
  <c r="BF1373" i="64" s="1"/>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F108" i="64" a="1"/>
  <c r="BF108" i="64" s="1"/>
  <c r="BF107" i="64" a="1"/>
  <c r="BF107" i="64" s="1"/>
  <c r="BF110" i="64" a="1"/>
  <c r="BF110" i="64" s="1"/>
  <c r="BF109" i="64" a="1"/>
  <c r="BF109" i="64" s="1"/>
  <c r="BE112" i="64"/>
  <c r="BF1265" i="64" a="1"/>
  <c r="BF1265" i="64" s="1"/>
  <c r="BC994" i="64"/>
  <c r="BE991" i="64"/>
  <c r="BE990" i="64"/>
  <c r="BD992" i="64"/>
  <c r="BE989" i="64"/>
  <c r="BE987" i="64"/>
  <c r="BE988" i="64"/>
  <c r="BF983" i="64" a="1"/>
  <c r="BF983" i="64" s="1"/>
  <c r="BF984" i="64" a="1"/>
  <c r="BF984" i="64" s="1"/>
  <c r="BF980" i="64" a="1"/>
  <c r="BF980" i="64" s="1"/>
  <c r="BF981" i="64" a="1"/>
  <c r="BF981" i="64" s="1"/>
  <c r="BF982" i="64" a="1"/>
  <c r="BF982" i="64" s="1"/>
  <c r="BE976" i="64"/>
  <c r="BE975" i="64"/>
  <c r="BD977" i="64"/>
  <c r="BE973" i="64"/>
  <c r="BE974" i="64"/>
  <c r="BE972" i="64"/>
  <c r="BF967" i="64" a="1"/>
  <c r="BF967" i="64" s="1"/>
  <c r="BF968" i="64" a="1"/>
  <c r="BF968" i="64" s="1"/>
  <c r="BF969" i="64" a="1"/>
  <c r="BF969" i="64" s="1"/>
  <c r="BF949" i="64" a="1"/>
  <c r="BF949" i="64" s="1"/>
  <c r="BF957" i="64" s="1"/>
  <c r="BF950" i="64" a="1"/>
  <c r="BF950" i="64" s="1"/>
  <c r="BF958" i="64" s="1"/>
  <c r="BF953" i="64" a="1"/>
  <c r="BF953" i="64" s="1"/>
  <c r="BF961" i="64" s="1"/>
  <c r="BF966" i="64" a="1"/>
  <c r="BF966" i="64" s="1"/>
  <c r="BF965" i="64" a="1"/>
  <c r="BF965" i="64" s="1"/>
  <c r="BF951" i="64" a="1"/>
  <c r="BF951" i="64" s="1"/>
  <c r="BF959" i="64" s="1"/>
  <c r="BF952" i="64" a="1"/>
  <c r="BF952" i="64" s="1"/>
  <c r="BF960" i="64" s="1"/>
  <c r="BF208" i="64" a="1"/>
  <c r="BF208" i="64" s="1"/>
  <c r="BC1244" i="64"/>
  <c r="BD1243" i="64"/>
  <c r="BF331" i="64" a="1"/>
  <c r="BF331" i="64" s="1"/>
  <c r="BF1240" i="64" a="1"/>
  <c r="BF1240" i="64" s="1"/>
  <c r="BF312" i="64" a="1"/>
  <c r="BF312" i="64" s="1"/>
  <c r="BF925" i="64" a="1"/>
  <c r="BF925" i="64" s="1"/>
  <c r="BF891" i="64" a="1"/>
  <c r="BF891" i="64" s="1"/>
  <c r="BF299" i="64" a="1"/>
  <c r="BF299" i="64" s="1"/>
  <c r="BD888" i="64"/>
  <c r="BE884" i="64"/>
  <c r="BE892" i="64" s="1"/>
  <c r="BF887" i="64" a="1"/>
  <c r="BF887" i="64" s="1"/>
  <c r="BF883" i="64" a="1"/>
  <c r="BF883" i="64" s="1"/>
  <c r="AZ2167" i="64"/>
  <c r="BG259" i="64"/>
  <c r="BF20" i="864"/>
  <c r="BF93" i="861" s="1"/>
  <c r="BF94" i="861" s="1"/>
  <c r="BJ2" i="861"/>
  <c r="BI1" i="861"/>
  <c r="BI7" i="861"/>
  <c r="BG18" i="864"/>
  <c r="BH19" i="864"/>
  <c r="BG16" i="864"/>
  <c r="BG17" i="864"/>
  <c r="BF52" i="863" a="1"/>
  <c r="BF52" i="863" s="1"/>
  <c r="BF54" i="863" a="1"/>
  <c r="BF54" i="863" s="1"/>
  <c r="BF50" i="863" a="1"/>
  <c r="BF50" i="863" s="1"/>
  <c r="BG44" i="863" a="1"/>
  <c r="BG44" i="863" s="1"/>
  <c r="BG42" i="863" a="1"/>
  <c r="BG42" i="863" s="1"/>
  <c r="BG43" i="863" a="1"/>
  <c r="BG43" i="863" s="1"/>
  <c r="BG31" i="863"/>
  <c r="BG41" i="863" a="1"/>
  <c r="BG41" i="863" s="1"/>
  <c r="BG40" i="863" a="1"/>
  <c r="BG40" i="863" s="1"/>
  <c r="BG30" i="863"/>
  <c r="BG33" i="863"/>
  <c r="BH2" i="863"/>
  <c r="BH32" i="863" s="1"/>
  <c r="BF34" i="863"/>
  <c r="BF17" i="863" s="1"/>
  <c r="BF29" i="861" s="1"/>
  <c r="BF35" i="863"/>
  <c r="BF45" i="863"/>
  <c r="AT1" i="860"/>
  <c r="AT3" i="860"/>
  <c r="AT4" i="860" s="1"/>
  <c r="AT7" i="860"/>
  <c r="AU2" i="860"/>
  <c r="AZ2208" i="64"/>
  <c r="AY2210" i="64"/>
  <c r="AZ2187" i="64"/>
  <c r="AZ2189" i="64" s="1"/>
  <c r="E1223" i="64"/>
  <c r="E1222" i="64"/>
  <c r="E1219" i="64"/>
  <c r="E1218" i="64"/>
  <c r="E1217" i="64"/>
  <c r="E1215" i="64"/>
  <c r="E12" i="64"/>
  <c r="E11" i="64"/>
  <c r="AD1266" i="64"/>
  <c r="AD1539" i="64" a="1"/>
  <c r="AE1243" i="64" a="1"/>
  <c r="BF1295" i="64" a="1"/>
  <c r="BE1243" i="64" a="1"/>
  <c r="AD1954" i="64" a="1"/>
  <c r="BF412" i="64" a="1"/>
  <c r="BF2112" i="64" a="1"/>
  <c r="BF1539" i="64" a="1"/>
  <c r="BF1068" i="64" a="1"/>
  <c r="AD1241" i="64" a="1"/>
  <c r="AD1136" i="64" a="1"/>
  <c r="BF1241" i="64" a="1"/>
  <c r="AD884" i="64" a="1"/>
  <c r="BF884" i="64" a="1"/>
  <c r="AD1068" i="64" a="1"/>
  <c r="AD2112" i="64" a="1"/>
  <c r="AF1244" i="64" a="1"/>
  <c r="BF1136" i="64" a="1"/>
  <c r="BD1244" i="64" a="1"/>
  <c r="BF1954" i="64" a="1"/>
  <c r="AD1024" i="64" a="1"/>
  <c r="AD1295" i="64" a="1"/>
  <c r="BF1266" i="64"/>
  <c r="AD412" i="64" a="1"/>
  <c r="BF1024" i="64" a="1"/>
  <c r="BI7" i="64" l="1"/>
  <c r="BI1" i="64"/>
  <c r="BJ2" i="64"/>
  <c r="BH4" i="64"/>
  <c r="BI3" i="64"/>
  <c r="AT515" i="64"/>
  <c r="AS516" i="64"/>
  <c r="AS518" i="64"/>
  <c r="AV465" i="64"/>
  <c r="AW464" i="64"/>
  <c r="AV467" i="64"/>
  <c r="AM16" i="861"/>
  <c r="AL26" i="861"/>
  <c r="BJ2" i="864"/>
  <c r="BI7" i="863"/>
  <c r="BI7" i="864"/>
  <c r="BH4" i="864"/>
  <c r="BH4" i="863"/>
  <c r="BI1" i="863"/>
  <c r="BI1" i="864"/>
  <c r="BI3" i="864"/>
  <c r="BI3" i="863"/>
  <c r="AE127" i="64"/>
  <c r="BJ3" i="861"/>
  <c r="BI4" i="861"/>
  <c r="AF994" i="64"/>
  <c r="AF995" i="64" s="1"/>
  <c r="AF144" i="64"/>
  <c r="AF145" i="64" s="1"/>
  <c r="AD1709" i="64"/>
  <c r="BA1712" i="64" s="1"/>
  <c r="AE142" i="64"/>
  <c r="AE992" i="64"/>
  <c r="AE977" i="64"/>
  <c r="AD362" i="64"/>
  <c r="AD364" i="64" s="1"/>
  <c r="AD1954" i="64"/>
  <c r="AD1956" i="64" s="1"/>
  <c r="AD1068" i="64"/>
  <c r="AD1075" i="64" s="1"/>
  <c r="AD2112" i="64"/>
  <c r="AD2121" i="64" s="1"/>
  <c r="AD1136" i="64"/>
  <c r="AD1143" i="64" s="1"/>
  <c r="AF1244" i="64"/>
  <c r="AD1295" i="64"/>
  <c r="AD1241" i="64"/>
  <c r="AD412" i="64"/>
  <c r="AD1539" i="64"/>
  <c r="AD1541" i="64" s="1"/>
  <c r="AD884" i="64"/>
  <c r="AD1024" i="64"/>
  <c r="AE1243" i="64"/>
  <c r="AC661" i="64" a="1"/>
  <c r="AC661" i="64" s="1"/>
  <c r="AC1373" i="64" a="1"/>
  <c r="AC1373" i="64" s="1"/>
  <c r="AC134" i="64" a="1"/>
  <c r="AC134" i="64" s="1"/>
  <c r="AC984" i="64" a="1"/>
  <c r="AC984" i="64" s="1"/>
  <c r="AC953" i="64" a="1"/>
  <c r="AC953" i="64" s="1"/>
  <c r="AC961" i="64" s="1"/>
  <c r="AC331" i="64" a="1"/>
  <c r="AC331" i="64" s="1"/>
  <c r="AC299" i="64" a="1"/>
  <c r="AC299" i="64" s="1"/>
  <c r="AC952" i="64" a="1"/>
  <c r="AC952" i="64" s="1"/>
  <c r="AC960" i="64" s="1"/>
  <c r="AC1067" i="64" a="1"/>
  <c r="AC1067" i="64" s="1"/>
  <c r="AC650" i="64" a="1"/>
  <c r="AC650" i="64" s="1"/>
  <c r="AC667" i="64" a="1"/>
  <c r="AC667" i="64" s="1"/>
  <c r="AC119" i="64" a="1"/>
  <c r="AC119" i="64" s="1"/>
  <c r="AC346" i="64" a="1"/>
  <c r="AC346" i="64" s="1"/>
  <c r="AC967" i="64" a="1"/>
  <c r="AC967" i="64" s="1"/>
  <c r="AC208" i="64" a="1"/>
  <c r="AC208" i="64" s="1"/>
  <c r="AC1240" i="64" a="1"/>
  <c r="AC1240" i="64" s="1"/>
  <c r="AC312" i="64" a="1"/>
  <c r="AC312" i="64" s="1"/>
  <c r="AC361" i="64" a="1"/>
  <c r="AC361" i="64" s="1"/>
  <c r="AC891" i="64" a="1"/>
  <c r="AC891" i="64" s="1"/>
  <c r="AC1135" i="64" a="1"/>
  <c r="AC1135" i="64" s="1"/>
  <c r="AC1195" i="64" a="1"/>
  <c r="AC1195" i="64" s="1"/>
  <c r="AC653" i="64" a="1"/>
  <c r="AC653" i="64" s="1"/>
  <c r="AC117" i="64" a="1"/>
  <c r="AC117" i="64" s="1"/>
  <c r="AC110" i="64" a="1"/>
  <c r="AC110" i="64" s="1"/>
  <c r="AC968" i="64" a="1"/>
  <c r="AC968" i="64" s="1"/>
  <c r="AC925" i="64" a="1"/>
  <c r="AC925" i="64" s="1"/>
  <c r="AC887" i="64" a="1"/>
  <c r="AC887" i="64" s="1"/>
  <c r="AC883" i="64" a="1"/>
  <c r="AC883" i="64" s="1"/>
  <c r="AC436" i="64" a="1"/>
  <c r="AC436" i="64" s="1"/>
  <c r="AC467" i="64" s="1"/>
  <c r="AC487" i="64" a="1"/>
  <c r="AC487" i="64" s="1"/>
  <c r="AC518" i="64" s="1"/>
  <c r="AC1294" i="64" a="1"/>
  <c r="AC1294" i="64" s="1"/>
  <c r="AC1955" i="64" a="1"/>
  <c r="AC1955" i="64" s="1"/>
  <c r="AC118" i="64" a="1"/>
  <c r="AC118" i="64" s="1"/>
  <c r="AC116" i="64" a="1"/>
  <c r="AC116" i="64" s="1"/>
  <c r="AC109" i="64" a="1"/>
  <c r="AC109" i="64" s="1"/>
  <c r="AC969" i="64" a="1"/>
  <c r="AC969" i="64" s="1"/>
  <c r="AC950" i="64" a="1"/>
  <c r="AC950" i="64" s="1"/>
  <c r="AC958" i="64" s="1"/>
  <c r="AC1708" i="64" a="1"/>
  <c r="AC1708" i="64" s="1"/>
  <c r="AC360" i="64" a="1"/>
  <c r="AC360" i="64" s="1"/>
  <c r="AC411" i="64" a="1"/>
  <c r="AC411" i="64" s="1"/>
  <c r="AC1953" i="64" a="1"/>
  <c r="AC1953" i="64" s="1"/>
  <c r="AC131" i="64" a="1"/>
  <c r="AC131" i="64" s="1"/>
  <c r="AC115" i="64" a="1"/>
  <c r="AC115" i="64" s="1"/>
  <c r="AC108" i="64" a="1"/>
  <c r="AC108" i="64" s="1"/>
  <c r="AC983" i="64" a="1"/>
  <c r="AC983" i="64" s="1"/>
  <c r="AC965" i="64" a="1"/>
  <c r="AC965" i="64" s="1"/>
  <c r="AC1192" i="64" a="1"/>
  <c r="AC1192" i="64" s="1"/>
  <c r="AC981" i="64" a="1"/>
  <c r="AC981" i="64" s="1"/>
  <c r="AC1707" i="64" a="1"/>
  <c r="AC1707" i="64" s="1"/>
  <c r="AC1540" i="64" a="1"/>
  <c r="AC1540" i="64" s="1"/>
  <c r="AC1025" i="64" a="1"/>
  <c r="AC1025" i="64" s="1"/>
  <c r="AC130" i="64" a="1"/>
  <c r="AC130" i="64" s="1"/>
  <c r="AC107" i="64" a="1"/>
  <c r="AC107" i="64" s="1"/>
  <c r="AC1265" i="64" a="1"/>
  <c r="AC1265" i="64" s="1"/>
  <c r="AC982" i="64" a="1"/>
  <c r="AC982" i="64" s="1"/>
  <c r="AC966" i="64" a="1"/>
  <c r="AC966" i="64" s="1"/>
  <c r="AC2306" i="64" a="1"/>
  <c r="AC2306" i="64" s="1"/>
  <c r="AC2313" i="64" s="1"/>
  <c r="AC111" i="64" a="1"/>
  <c r="AC111" i="64" s="1"/>
  <c r="AC1538" i="64" a="1"/>
  <c r="AC1538" i="64" s="1"/>
  <c r="AC363" i="64" a="1"/>
  <c r="AC363" i="64" s="1"/>
  <c r="AC2113" i="64" a="1"/>
  <c r="AC2113" i="64" s="1"/>
  <c r="AC1191" i="64" a="1"/>
  <c r="AC1191" i="64" s="1"/>
  <c r="AC132" i="64" a="1"/>
  <c r="AC132" i="64" s="1"/>
  <c r="AC980" i="64" a="1"/>
  <c r="AC980" i="64" s="1"/>
  <c r="AC951" i="64" a="1"/>
  <c r="AC951" i="64" s="1"/>
  <c r="AC959" i="64" s="1"/>
  <c r="AC949" i="64" a="1"/>
  <c r="AC949" i="64" s="1"/>
  <c r="AC957" i="64" s="1"/>
  <c r="AC133" i="64" a="1"/>
  <c r="AC133" i="64" s="1"/>
  <c r="AD987" i="64"/>
  <c r="AD972" i="64"/>
  <c r="AD990" i="64"/>
  <c r="AD975" i="64"/>
  <c r="BB1712" i="64"/>
  <c r="AE1033" i="64"/>
  <c r="AE1038" i="64"/>
  <c r="AP1039" i="64" s="1" a="1"/>
  <c r="AP1039" i="64" s="1"/>
  <c r="AD139" i="64"/>
  <c r="AD124" i="64"/>
  <c r="AD141" i="64"/>
  <c r="AD126" i="64"/>
  <c r="AD989" i="64"/>
  <c r="AD974" i="64"/>
  <c r="AD137" i="64"/>
  <c r="AD122" i="64"/>
  <c r="AD112" i="64"/>
  <c r="AD123" i="64"/>
  <c r="AD138" i="64"/>
  <c r="AD988" i="64"/>
  <c r="AD973" i="64"/>
  <c r="AQ1039" i="64" a="1"/>
  <c r="AQ1039" i="64" s="1"/>
  <c r="AE892" i="64"/>
  <c r="AE888" i="64"/>
  <c r="AD125" i="64"/>
  <c r="AD140" i="64"/>
  <c r="AB259" i="64"/>
  <c r="AD1193" i="64"/>
  <c r="AD1194" i="64" s="1"/>
  <c r="AD1196" i="64" s="1"/>
  <c r="AD991" i="64"/>
  <c r="AD976" i="64"/>
  <c r="BC86" i="861"/>
  <c r="BC60" i="861"/>
  <c r="BF1700" i="64"/>
  <c r="BF1709" i="64" s="1"/>
  <c r="BF1712" i="64" s="1"/>
  <c r="BB60" i="861"/>
  <c r="BE90" i="861"/>
  <c r="BD43" i="861"/>
  <c r="BE1712" i="64"/>
  <c r="BG1707" i="64" a="1"/>
  <c r="BG1707" i="64" s="1"/>
  <c r="BG1708" i="64" a="1"/>
  <c r="BG1708" i="64" s="1"/>
  <c r="BF1241" i="64"/>
  <c r="BF1539" i="64"/>
  <c r="BF1541" i="64" s="1"/>
  <c r="BG1540" i="64" a="1"/>
  <c r="BG1540" i="64" s="1"/>
  <c r="BG1538" i="64" a="1"/>
  <c r="BG1538" i="64" s="1"/>
  <c r="BG363" i="64" a="1"/>
  <c r="BG363" i="64" s="1"/>
  <c r="BG361" i="64" a="1"/>
  <c r="BG361" i="64" s="1"/>
  <c r="BF362" i="64"/>
  <c r="BF364" i="64" s="1"/>
  <c r="BG436" i="64" a="1"/>
  <c r="BG436" i="64" s="1"/>
  <c r="BG360" i="64" a="1"/>
  <c r="BG360" i="64" s="1"/>
  <c r="BG487" i="64" a="1"/>
  <c r="BG487" i="64" s="1"/>
  <c r="BF412" i="64"/>
  <c r="BF1295" i="64"/>
  <c r="BG1294" i="64" a="1"/>
  <c r="BG1294" i="64" s="1"/>
  <c r="BG411" i="64" a="1"/>
  <c r="BG411" i="64" s="1"/>
  <c r="BF1136" i="64"/>
  <c r="BF1068" i="64"/>
  <c r="BG1067" i="64" a="1"/>
  <c r="BG1067" i="64" s="1"/>
  <c r="BG1135" i="64" a="1"/>
  <c r="BG1135" i="64" s="1"/>
  <c r="BE1143" i="64"/>
  <c r="BF2112" i="64"/>
  <c r="BF2121" i="64" s="1"/>
  <c r="BG2113" i="64" a="1"/>
  <c r="BG2113" i="64" s="1"/>
  <c r="BS2143" i="64"/>
  <c r="BR2145" i="64"/>
  <c r="BF1024" i="64"/>
  <c r="BF1954" i="64"/>
  <c r="BF1956" i="64" s="1"/>
  <c r="BD1039" i="64" a="1"/>
  <c r="BD1039" i="64" s="1"/>
  <c r="BG1953" i="64" a="1"/>
  <c r="BG1953" i="64" s="1"/>
  <c r="BG1025" i="64" a="1"/>
  <c r="BG1025" i="64" s="1"/>
  <c r="BE1038" i="64"/>
  <c r="BE1033" i="64"/>
  <c r="BG1195" i="64" a="1"/>
  <c r="BG1195" i="64" s="1"/>
  <c r="BG1955" i="64" a="1"/>
  <c r="BG1955" i="64" s="1"/>
  <c r="BG1191" i="64" a="1"/>
  <c r="BG1191" i="64" s="1"/>
  <c r="BG1192" i="64" a="1"/>
  <c r="BG1192" i="64" s="1"/>
  <c r="BF1193" i="64"/>
  <c r="BF1194" i="64" s="1"/>
  <c r="BF1196" i="64" s="1"/>
  <c r="BG661" i="64" a="1"/>
  <c r="BG661" i="64" s="1"/>
  <c r="BG650" i="64" a="1"/>
  <c r="BG650" i="64" s="1"/>
  <c r="BG653" i="64" a="1"/>
  <c r="BG653" i="64" s="1"/>
  <c r="BG667" i="64" a="1"/>
  <c r="BG667" i="64" s="1"/>
  <c r="BF126" i="64"/>
  <c r="BF141" i="64"/>
  <c r="BG111" i="64" a="1"/>
  <c r="BG111" i="64" s="1"/>
  <c r="BG1373" i="64" a="1"/>
  <c r="BG1373"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G107" i="64" a="1"/>
  <c r="BG107" i="64" s="1"/>
  <c r="BG110" i="64" a="1"/>
  <c r="BG110" i="64" s="1"/>
  <c r="BG109" i="64" a="1"/>
  <c r="BG109" i="64" s="1"/>
  <c r="BG108" i="64" a="1"/>
  <c r="BG108" i="64" s="1"/>
  <c r="BF112" i="64"/>
  <c r="BG1265" i="64" a="1"/>
  <c r="BG1265" i="64" s="1"/>
  <c r="BD994" i="64"/>
  <c r="BD995" i="64" s="1"/>
  <c r="BC995" i="64"/>
  <c r="BF990" i="64"/>
  <c r="BF991" i="64"/>
  <c r="BF989" i="64"/>
  <c r="BE992" i="64"/>
  <c r="BF987" i="64"/>
  <c r="BG984" i="64" a="1"/>
  <c r="BG984" i="64" s="1"/>
  <c r="BG980" i="64" a="1"/>
  <c r="BG980" i="64" s="1"/>
  <c r="BG983" i="64" a="1"/>
  <c r="BG983" i="64" s="1"/>
  <c r="BG981" i="64" a="1"/>
  <c r="BG981" i="64" s="1"/>
  <c r="BG982" i="64" a="1"/>
  <c r="BG982" i="64" s="1"/>
  <c r="BF988" i="64"/>
  <c r="BF975" i="64"/>
  <c r="BF974" i="64"/>
  <c r="BF976" i="64"/>
  <c r="BE977" i="64"/>
  <c r="BF973" i="64"/>
  <c r="BF972" i="64"/>
  <c r="BG953" i="64" a="1"/>
  <c r="BG953" i="64" s="1"/>
  <c r="BG961" i="64" s="1"/>
  <c r="BG967" i="64" a="1"/>
  <c r="BG967" i="64" s="1"/>
  <c r="BG968" i="64" a="1"/>
  <c r="BG968" i="64" s="1"/>
  <c r="BG969" i="64" a="1"/>
  <c r="BG969" i="64" s="1"/>
  <c r="BG965" i="64" a="1"/>
  <c r="BG965" i="64" s="1"/>
  <c r="BG949" i="64" a="1"/>
  <c r="BG949" i="64" s="1"/>
  <c r="BG952" i="64" a="1"/>
  <c r="BG952" i="64" s="1"/>
  <c r="BG960" i="64" s="1"/>
  <c r="BG950" i="64" a="1"/>
  <c r="BG950" i="64" s="1"/>
  <c r="BG958" i="64" s="1"/>
  <c r="BG966" i="64" a="1"/>
  <c r="BG966" i="64" s="1"/>
  <c r="BG951" i="64" a="1"/>
  <c r="BG951" i="64" s="1"/>
  <c r="BG959" i="64" s="1"/>
  <c r="BG208" i="64" a="1"/>
  <c r="BG208" i="64" s="1"/>
  <c r="BD1244" i="64"/>
  <c r="BE1243" i="64"/>
  <c r="BG331" i="64" a="1"/>
  <c r="BG331" i="64" s="1"/>
  <c r="BG1240" i="64" a="1"/>
  <c r="BG1240" i="64" s="1"/>
  <c r="BG312" i="64" a="1"/>
  <c r="BG312" i="64" s="1"/>
  <c r="BG925" i="64" a="1"/>
  <c r="BG925" i="64" s="1"/>
  <c r="BG891" i="64" a="1"/>
  <c r="BG891" i="64" s="1"/>
  <c r="BG299" i="64" a="1"/>
  <c r="BG299" i="64" s="1"/>
  <c r="BE888" i="64"/>
  <c r="BF884" i="64"/>
  <c r="BF892" i="64" s="1"/>
  <c r="BG887" i="64" a="1"/>
  <c r="BG887" i="64" s="1"/>
  <c r="BG883" i="64" a="1"/>
  <c r="BG883" i="64" s="1"/>
  <c r="BA2167" i="64"/>
  <c r="BH259" i="64"/>
  <c r="BG45" i="863"/>
  <c r="BH18" i="864"/>
  <c r="BH17" i="864"/>
  <c r="BI19" i="864"/>
  <c r="BH16" i="864"/>
  <c r="BG54" i="863" a="1"/>
  <c r="BG54" i="863" s="1"/>
  <c r="BG50" i="863" a="1"/>
  <c r="BG50" i="863" s="1"/>
  <c r="BG52" i="863" a="1"/>
  <c r="BG52" i="863" s="1"/>
  <c r="BG35" i="863"/>
  <c r="BG34" i="863"/>
  <c r="BG17" i="863" s="1"/>
  <c r="BG29" i="861" s="1"/>
  <c r="BK2" i="861"/>
  <c r="BJ1" i="861"/>
  <c r="BJ7" i="861"/>
  <c r="BG20" i="864"/>
  <c r="BG93" i="861" s="1"/>
  <c r="BG94" i="861" s="1"/>
  <c r="BH43" i="863" a="1"/>
  <c r="BH43" i="863" s="1"/>
  <c r="BH44" i="863" a="1"/>
  <c r="BH44" i="863" s="1"/>
  <c r="BH33" i="863"/>
  <c r="BH42" i="863" a="1"/>
  <c r="BH42" i="863" s="1"/>
  <c r="BH41" i="863" a="1"/>
  <c r="BH41" i="863" s="1"/>
  <c r="BH40" i="863" a="1"/>
  <c r="BH40" i="863" s="1"/>
  <c r="BH31" i="863"/>
  <c r="BH30" i="863"/>
  <c r="BI2" i="863"/>
  <c r="BI32" i="863" s="1"/>
  <c r="AU1" i="860"/>
  <c r="AU7" i="860"/>
  <c r="AU3" i="860"/>
  <c r="AU4" i="860" s="1"/>
  <c r="AV2" i="860"/>
  <c r="AZ2210" i="64"/>
  <c r="BA2208" i="64"/>
  <c r="BA2187" i="64"/>
  <c r="BA2189" i="64" s="1"/>
  <c r="G12" i="64"/>
  <c r="G1217" i="64"/>
  <c r="AC1136" i="64" a="1"/>
  <c r="AD1243" i="64" a="1"/>
  <c r="AC2112" i="64" a="1"/>
  <c r="BG2112" i="64" a="1"/>
  <c r="BG884" i="64" a="1"/>
  <c r="AC1954" i="64" a="1"/>
  <c r="AC1266" i="64"/>
  <c r="BG412" i="64" a="1"/>
  <c r="BG1266" i="64"/>
  <c r="AC1539" i="64" a="1"/>
  <c r="AC1068" i="64" a="1"/>
  <c r="AC1241" i="64" a="1"/>
  <c r="BE1244" i="64" a="1"/>
  <c r="BG1539" i="64" a="1"/>
  <c r="BG1954" i="64" a="1"/>
  <c r="BG1024" i="64" a="1"/>
  <c r="BG1068" i="64" a="1"/>
  <c r="BG1295" i="64" a="1"/>
  <c r="AE1244" i="64" a="1"/>
  <c r="AC884" i="64" a="1"/>
  <c r="AC412" i="64" a="1"/>
  <c r="BF1243" i="64" a="1"/>
  <c r="AC1295" i="64" a="1"/>
  <c r="AC1024" i="64" a="1"/>
  <c r="BG1136" i="64" a="1"/>
  <c r="BG1241" i="64" a="1"/>
  <c r="BJ1" i="64" l="1"/>
  <c r="BK2" i="64"/>
  <c r="BI4" i="64"/>
  <c r="BJ7" i="64"/>
  <c r="BJ3" i="64"/>
  <c r="AX464" i="64"/>
  <c r="AW465" i="64"/>
  <c r="AW467" i="64"/>
  <c r="AU515" i="64"/>
  <c r="AT516" i="64"/>
  <c r="AT518" i="64"/>
  <c r="AE144" i="64"/>
  <c r="AE145" i="64" s="1"/>
  <c r="AM25" i="861"/>
  <c r="BK2" i="864"/>
  <c r="BJ1" i="864"/>
  <c r="BJ1" i="863"/>
  <c r="BI4" i="863"/>
  <c r="BI4" i="864"/>
  <c r="BJ3" i="864"/>
  <c r="BJ3" i="863"/>
  <c r="BJ7" i="864"/>
  <c r="BJ7" i="863"/>
  <c r="AE994" i="64"/>
  <c r="AE995" i="64" s="1"/>
  <c r="BK3" i="861"/>
  <c r="BJ4" i="861"/>
  <c r="AD977" i="64"/>
  <c r="AD127" i="64"/>
  <c r="AD992" i="64"/>
  <c r="AD142" i="64"/>
  <c r="AC362" i="64"/>
  <c r="AC364" i="64" s="1"/>
  <c r="AC1954" i="64"/>
  <c r="AC1956" i="64" s="1"/>
  <c r="AC412" i="64"/>
  <c r="AC1068" i="64"/>
  <c r="AC1075" i="64" s="1"/>
  <c r="AD1243" i="64"/>
  <c r="AC1295" i="64"/>
  <c r="AC1241" i="64"/>
  <c r="AC2112" i="64"/>
  <c r="AC2121" i="64" s="1"/>
  <c r="AE1244" i="64"/>
  <c r="AC884" i="64"/>
  <c r="AC1539" i="64"/>
  <c r="AC1541" i="64" s="1"/>
  <c r="AC1024" i="64"/>
  <c r="AC1136" i="64"/>
  <c r="AC1143" i="64" s="1"/>
  <c r="AC989" i="64"/>
  <c r="AC974" i="64"/>
  <c r="AC1709" i="64"/>
  <c r="AC125" i="64"/>
  <c r="AC140" i="64"/>
  <c r="AC990" i="64"/>
  <c r="AC975" i="64"/>
  <c r="AC1193" i="64"/>
  <c r="AC1194" i="64" s="1"/>
  <c r="AC1196" i="64" s="1"/>
  <c r="AB1707" i="64" a="1"/>
  <c r="AB1707" i="64" s="1"/>
  <c r="AB360" i="64" a="1"/>
  <c r="AB360" i="64" s="1"/>
  <c r="AB411" i="64" a="1"/>
  <c r="AB411" i="64" s="1"/>
  <c r="AB661" i="64" a="1"/>
  <c r="AB661" i="64" s="1"/>
  <c r="AB132" i="64" a="1"/>
  <c r="AB132" i="64" s="1"/>
  <c r="AB346" i="64" a="1"/>
  <c r="AB346" i="64" s="1"/>
  <c r="AB982" i="64" a="1"/>
  <c r="AB982" i="64" s="1"/>
  <c r="AB951" i="64" a="1"/>
  <c r="AB951" i="64" s="1"/>
  <c r="AB959" i="64" s="1"/>
  <c r="AB1708" i="64" a="1"/>
  <c r="AB1708" i="64" s="1"/>
  <c r="AB1955" i="64" a="1"/>
  <c r="AB1955" i="64" s="1"/>
  <c r="AB487" i="64" a="1"/>
  <c r="AB487" i="64" s="1"/>
  <c r="AB518" i="64" s="1"/>
  <c r="AB1067" i="64" a="1"/>
  <c r="AB1067" i="64" s="1"/>
  <c r="AB2306" i="64" a="1"/>
  <c r="AB2306" i="64" s="1"/>
  <c r="AB2313" i="64" s="1"/>
  <c r="AB1191" i="64" a="1"/>
  <c r="AB1191" i="64" s="1"/>
  <c r="AB650" i="64" a="1"/>
  <c r="AB650" i="64" s="1"/>
  <c r="AB133" i="64" a="1"/>
  <c r="AB133" i="64" s="1"/>
  <c r="AB110" i="64" a="1"/>
  <c r="AB110" i="64" s="1"/>
  <c r="AB981" i="64" a="1"/>
  <c r="AB981" i="64" s="1"/>
  <c r="AB965" i="64" a="1"/>
  <c r="AB965" i="64" s="1"/>
  <c r="AB208" i="64" a="1"/>
  <c r="AB208" i="64" s="1"/>
  <c r="AB1294" i="64" a="1"/>
  <c r="AB1294" i="64" s="1"/>
  <c r="AB130" i="64" a="1"/>
  <c r="AB130" i="64" s="1"/>
  <c r="AB1135" i="64" a="1"/>
  <c r="AB1135" i="64" s="1"/>
  <c r="AB1953" i="64" a="1"/>
  <c r="AB1953" i="64" s="1"/>
  <c r="AB1192" i="64" a="1"/>
  <c r="AB1192" i="64" s="1"/>
  <c r="AB134" i="64" a="1"/>
  <c r="AB134" i="64" s="1"/>
  <c r="AB109" i="64" a="1"/>
  <c r="AB109" i="64" s="1"/>
  <c r="AB949" i="64" a="1"/>
  <c r="AB949" i="64" s="1"/>
  <c r="AB957" i="64" s="1"/>
  <c r="AB1540" i="64" a="1"/>
  <c r="AB1540" i="64" s="1"/>
  <c r="AB363" i="64" a="1"/>
  <c r="AB363" i="64" s="1"/>
  <c r="AB1025" i="64" a="1"/>
  <c r="AB1025" i="64" s="1"/>
  <c r="AB653" i="64" a="1"/>
  <c r="AB653" i="64" s="1"/>
  <c r="AB119" i="64" a="1"/>
  <c r="AB119" i="64" s="1"/>
  <c r="AB108" i="64" a="1"/>
  <c r="AB108" i="64" s="1"/>
  <c r="AB952" i="64" a="1"/>
  <c r="AB952" i="64" s="1"/>
  <c r="AB960" i="64" s="1"/>
  <c r="AB966" i="64" a="1"/>
  <c r="AB966" i="64" s="1"/>
  <c r="AB887" i="64" a="1"/>
  <c r="AB887" i="64" s="1"/>
  <c r="AB1538" i="64" a="1"/>
  <c r="AB1538" i="64" s="1"/>
  <c r="AB361" i="64" a="1"/>
  <c r="AB361" i="64" s="1"/>
  <c r="AB2113" i="64" a="1"/>
  <c r="AB2113" i="64" s="1"/>
  <c r="AB667" i="64" a="1"/>
  <c r="AB667" i="64" s="1"/>
  <c r="AB116" i="64" a="1"/>
  <c r="AB116" i="64" s="1"/>
  <c r="AB117" i="64" a="1"/>
  <c r="AB117" i="64" s="1"/>
  <c r="AB107" i="64" a="1"/>
  <c r="AB107" i="64" s="1"/>
  <c r="AB1265" i="64" a="1"/>
  <c r="AB1265" i="64" s="1"/>
  <c r="AB953" i="64" a="1"/>
  <c r="AB953" i="64" s="1"/>
  <c r="AB961" i="64" s="1"/>
  <c r="AB950" i="64" a="1"/>
  <c r="AB950" i="64" s="1"/>
  <c r="AB958" i="64" s="1"/>
  <c r="AB312" i="64" a="1"/>
  <c r="AB312" i="64" s="1"/>
  <c r="AB111" i="64" a="1"/>
  <c r="AB111" i="64" s="1"/>
  <c r="AB980" i="64" a="1"/>
  <c r="AB980" i="64" s="1"/>
  <c r="AB1240" i="64" a="1"/>
  <c r="AB1240" i="64" s="1"/>
  <c r="AB983" i="64" a="1"/>
  <c r="AB983" i="64" s="1"/>
  <c r="AB118" i="64" a="1"/>
  <c r="AB118" i="64" s="1"/>
  <c r="AB115" i="64" a="1"/>
  <c r="AB115" i="64" s="1"/>
  <c r="AB984" i="64" a="1"/>
  <c r="AB984" i="64" s="1"/>
  <c r="AB967" i="64" a="1"/>
  <c r="AB967" i="64" s="1"/>
  <c r="AB331" i="64" a="1"/>
  <c r="AB331" i="64" s="1"/>
  <c r="AB925" i="64" a="1"/>
  <c r="AB925" i="64" s="1"/>
  <c r="AB883" i="64" a="1"/>
  <c r="AB883" i="64" s="1"/>
  <c r="AB1195" i="64" a="1"/>
  <c r="AB1195" i="64" s="1"/>
  <c r="AB131" i="64" a="1"/>
  <c r="AB131" i="64" s="1"/>
  <c r="AB968" i="64" a="1"/>
  <c r="AB968" i="64" s="1"/>
  <c r="AB891" i="64" a="1"/>
  <c r="AB891" i="64" s="1"/>
  <c r="AB436" i="64" a="1"/>
  <c r="AB436" i="64" s="1"/>
  <c r="AB467" i="64" s="1"/>
  <c r="AB1373" i="64" a="1"/>
  <c r="AB1373" i="64" s="1"/>
  <c r="AB969" i="64" a="1"/>
  <c r="AB969" i="64" s="1"/>
  <c r="AB299" i="64" a="1"/>
  <c r="AB299" i="64" s="1"/>
  <c r="AC137" i="64"/>
  <c r="AC122" i="64"/>
  <c r="AC112" i="64"/>
  <c r="AC988" i="64"/>
  <c r="AC973" i="64"/>
  <c r="AA259" i="64"/>
  <c r="AC123" i="64"/>
  <c r="AC138" i="64"/>
  <c r="AC991" i="64"/>
  <c r="AC976" i="64"/>
  <c r="AD1033" i="64"/>
  <c r="AD1038" i="64"/>
  <c r="AO1039" i="64" s="1" a="1"/>
  <c r="AO1039" i="64" s="1"/>
  <c r="AC124" i="64"/>
  <c r="AC139" i="64"/>
  <c r="AD892" i="64"/>
  <c r="AD888" i="64"/>
  <c r="AC972" i="64"/>
  <c r="AC987" i="64"/>
  <c r="AC126" i="64"/>
  <c r="AC141" i="64"/>
  <c r="BD86" i="861"/>
  <c r="BE43" i="861"/>
  <c r="BF90" i="861"/>
  <c r="BG1700" i="64"/>
  <c r="BG1709" i="64" s="1"/>
  <c r="BG1712" i="64" s="1"/>
  <c r="BH1708" i="64" a="1"/>
  <c r="BH1708" i="64" s="1"/>
  <c r="BH1707" i="64" a="1"/>
  <c r="BH1707" i="64" s="1"/>
  <c r="BG1241" i="64"/>
  <c r="BG1539" i="64"/>
  <c r="BG1541" i="64" s="1"/>
  <c r="BH1540" i="64" a="1"/>
  <c r="BH1540" i="64" s="1"/>
  <c r="BH1538" i="64" a="1"/>
  <c r="BH1538" i="64" s="1"/>
  <c r="BH363" i="64" a="1"/>
  <c r="BH363" i="64" s="1"/>
  <c r="BH361" i="64" a="1"/>
  <c r="BH361" i="64" s="1"/>
  <c r="BG362" i="64"/>
  <c r="BG364" i="64" s="1"/>
  <c r="BH436" i="64" a="1"/>
  <c r="BH436" i="64" s="1"/>
  <c r="BH360" i="64" a="1"/>
  <c r="BH360" i="64" s="1"/>
  <c r="BH487" i="64" a="1"/>
  <c r="BH487" i="64" s="1"/>
  <c r="BG412" i="64"/>
  <c r="BG1295" i="64"/>
  <c r="BH1294" i="64" a="1"/>
  <c r="BH1294" i="64" s="1"/>
  <c r="BH411" i="64" a="1"/>
  <c r="BH411" i="64" s="1"/>
  <c r="BG1136" i="64"/>
  <c r="BG1068" i="64"/>
  <c r="BH1067" i="64" a="1"/>
  <c r="BH1067" i="64" s="1"/>
  <c r="BH1135" i="64" a="1"/>
  <c r="BH1135" i="64" s="1"/>
  <c r="BF1143" i="64"/>
  <c r="BG2112" i="64"/>
  <c r="BG2121" i="64" s="1"/>
  <c r="BH2113" i="64" a="1"/>
  <c r="BH2113" i="64" s="1"/>
  <c r="BT2143" i="64"/>
  <c r="BT2145" i="64" s="1"/>
  <c r="BS2145" i="64"/>
  <c r="BG1024" i="64"/>
  <c r="BG1954" i="64"/>
  <c r="BG1956" i="64" s="1"/>
  <c r="BE1039" i="64" a="1"/>
  <c r="BE1039" i="64" s="1"/>
  <c r="BH1953" i="64" a="1"/>
  <c r="BH1953" i="64" s="1"/>
  <c r="BH1025" i="64" a="1"/>
  <c r="BH1025" i="64" s="1"/>
  <c r="BF1038" i="64"/>
  <c r="BF1033" i="64"/>
  <c r="BH1195" i="64" a="1"/>
  <c r="BH1195" i="64" s="1"/>
  <c r="BH1955" i="64" a="1"/>
  <c r="BH1955" i="64" s="1"/>
  <c r="BH1191" i="64" a="1"/>
  <c r="BH1191" i="64" s="1"/>
  <c r="BH1192" i="64" a="1"/>
  <c r="BH1192" i="64" s="1"/>
  <c r="BG1193" i="64"/>
  <c r="BG1194" i="64" s="1"/>
  <c r="BG1196" i="64" s="1"/>
  <c r="BH661" i="64" a="1"/>
  <c r="BH661" i="64" s="1"/>
  <c r="BH650" i="64" a="1"/>
  <c r="BH650" i="64" s="1"/>
  <c r="BH653" i="64" a="1"/>
  <c r="BH653" i="64" s="1"/>
  <c r="BH667" i="64" a="1"/>
  <c r="BH667" i="64" s="1"/>
  <c r="BG141" i="64"/>
  <c r="BG126" i="64"/>
  <c r="BH111" i="64" a="1"/>
  <c r="BH111" i="64" s="1"/>
  <c r="BH1373" i="64" a="1"/>
  <c r="BH1373"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H110" i="64" a="1"/>
  <c r="BH110" i="64" s="1"/>
  <c r="BH109" i="64" a="1"/>
  <c r="BH109" i="64" s="1"/>
  <c r="BH108" i="64" a="1"/>
  <c r="BH108" i="64" s="1"/>
  <c r="BH107" i="64" a="1"/>
  <c r="BH107" i="64" s="1"/>
  <c r="BG112" i="64"/>
  <c r="BH1265" i="64" a="1"/>
  <c r="BH1265" i="64" s="1"/>
  <c r="BG957" i="64"/>
  <c r="BG987" i="64" s="1"/>
  <c r="BE994" i="64"/>
  <c r="BG989" i="64"/>
  <c r="BG988" i="64"/>
  <c r="BF992" i="64"/>
  <c r="BG991" i="64"/>
  <c r="BG990" i="64"/>
  <c r="BH984" i="64" a="1"/>
  <c r="BH984" i="64" s="1"/>
  <c r="BH980" i="64" a="1"/>
  <c r="BH980" i="64" s="1"/>
  <c r="BH981" i="64" a="1"/>
  <c r="BH981" i="64" s="1"/>
  <c r="BH982" i="64" a="1"/>
  <c r="BH982" i="64" s="1"/>
  <c r="BH983" i="64" a="1"/>
  <c r="BH983" i="64" s="1"/>
  <c r="BG974" i="64"/>
  <c r="BG975" i="64"/>
  <c r="BF977" i="64"/>
  <c r="BG973" i="64"/>
  <c r="BH952" i="64" a="1"/>
  <c r="BH952" i="64" s="1"/>
  <c r="BH960" i="64" s="1"/>
  <c r="BH966" i="64" a="1"/>
  <c r="BH966" i="64" s="1"/>
  <c r="BH953" i="64" a="1"/>
  <c r="BH953" i="64" s="1"/>
  <c r="BH961" i="64" s="1"/>
  <c r="BH967" i="64" a="1"/>
  <c r="BH967" i="64" s="1"/>
  <c r="BH968" i="64" a="1"/>
  <c r="BH968" i="64" s="1"/>
  <c r="BH969" i="64" a="1"/>
  <c r="BH969" i="64" s="1"/>
  <c r="BH965" i="64" a="1"/>
  <c r="BH965" i="64" s="1"/>
  <c r="BH951" i="64" a="1"/>
  <c r="BH951" i="64" s="1"/>
  <c r="BH959" i="64" s="1"/>
  <c r="BH949" i="64" a="1"/>
  <c r="BH949" i="64" s="1"/>
  <c r="BH950" i="64" a="1"/>
  <c r="BH950" i="64" s="1"/>
  <c r="BH958" i="64" s="1"/>
  <c r="BG976" i="64"/>
  <c r="BH208" i="64" a="1"/>
  <c r="BH208" i="64" s="1"/>
  <c r="BE1244" i="64"/>
  <c r="BF1243" i="64"/>
  <c r="BH331" i="64" a="1"/>
  <c r="BH331" i="64" s="1"/>
  <c r="BH1240" i="64" a="1"/>
  <c r="BH1240" i="64" s="1"/>
  <c r="BH312" i="64" a="1"/>
  <c r="BH312" i="64" s="1"/>
  <c r="BH925" i="64" a="1"/>
  <c r="BH925" i="64" s="1"/>
  <c r="BH891" i="64" a="1"/>
  <c r="BH891" i="64" s="1"/>
  <c r="BH299" i="64" a="1"/>
  <c r="BH299" i="64" s="1"/>
  <c r="BF888" i="64"/>
  <c r="BG884" i="64"/>
  <c r="BG892" i="64" s="1"/>
  <c r="BH887" i="64" a="1"/>
  <c r="BH887" i="64" s="1"/>
  <c r="BB2167" i="64"/>
  <c r="BH883" i="64" a="1"/>
  <c r="BH883" i="64" s="1"/>
  <c r="BI259" i="64"/>
  <c r="BH52" i="863" a="1"/>
  <c r="BH52" i="863" s="1"/>
  <c r="BH50" i="863" a="1"/>
  <c r="BH50" i="863" s="1"/>
  <c r="BH54" i="863" a="1"/>
  <c r="BH54" i="863" s="1"/>
  <c r="BH20" i="864"/>
  <c r="BH93" i="861" s="1"/>
  <c r="BH94" i="861" s="1"/>
  <c r="BH45" i="863"/>
  <c r="BH34" i="863"/>
  <c r="BH17" i="863" s="1"/>
  <c r="BH29" i="861" s="1"/>
  <c r="BH35" i="863"/>
  <c r="BL2" i="861"/>
  <c r="BK1" i="861"/>
  <c r="BK7" i="861"/>
  <c r="BI18" i="864"/>
  <c r="BI17" i="864"/>
  <c r="BI16" i="864"/>
  <c r="BJ19" i="864"/>
  <c r="BI43" i="863" a="1"/>
  <c r="BI43" i="863" s="1"/>
  <c r="BI44" i="863" a="1"/>
  <c r="BI44" i="863" s="1"/>
  <c r="BI42" i="863" a="1"/>
  <c r="BI42" i="863" s="1"/>
  <c r="BI41" i="863" a="1"/>
  <c r="BI41" i="863" s="1"/>
  <c r="BI40" i="863" a="1"/>
  <c r="BI40" i="863" s="1"/>
  <c r="BI33" i="863"/>
  <c r="BI30" i="863"/>
  <c r="BJ2" i="863"/>
  <c r="BJ32" i="863" s="1"/>
  <c r="BI31" i="863"/>
  <c r="AV3" i="860"/>
  <c r="AV4" i="860" s="1"/>
  <c r="AW2" i="860"/>
  <c r="AV1" i="860"/>
  <c r="AV7" i="860"/>
  <c r="BA2210" i="64"/>
  <c r="BB2208" i="64"/>
  <c r="BB2187" i="64"/>
  <c r="BB2189" i="64" s="1"/>
  <c r="B1" i="84" a="1"/>
  <c r="E1786" i="64"/>
  <c r="E1785" i="64"/>
  <c r="E1784" i="64"/>
  <c r="E1783" i="64"/>
  <c r="E1782" i="64"/>
  <c r="E1781" i="64"/>
  <c r="E1780" i="64"/>
  <c r="E1779" i="64"/>
  <c r="E1778" i="64"/>
  <c r="E1776" i="64"/>
  <c r="E1775" i="64"/>
  <c r="E1774" i="64"/>
  <c r="E1749" i="64"/>
  <c r="E1748" i="64"/>
  <c r="E1747" i="64"/>
  <c r="E1746" i="64"/>
  <c r="E1745" i="64"/>
  <c r="E1744" i="64"/>
  <c r="E1743" i="64"/>
  <c r="E1742" i="64"/>
  <c r="E1740" i="64"/>
  <c r="E1739" i="64"/>
  <c r="E1738" i="64"/>
  <c r="E1736" i="64"/>
  <c r="E1677" i="64"/>
  <c r="E1676" i="64"/>
  <c r="E1675" i="64"/>
  <c r="E1674" i="64"/>
  <c r="E1673" i="64"/>
  <c r="E1672" i="64"/>
  <c r="E1671" i="64"/>
  <c r="E1670" i="64"/>
  <c r="E1668" i="64"/>
  <c r="E1667" i="64"/>
  <c r="E1666" i="64"/>
  <c r="E1646" i="64"/>
  <c r="G1646" i="64" s="1"/>
  <c r="E1645" i="64"/>
  <c r="G1645" i="64" s="1"/>
  <c r="E1644" i="64"/>
  <c r="G1644" i="64" s="1"/>
  <c r="E1643" i="64"/>
  <c r="G1643" i="64" s="1"/>
  <c r="E1642" i="64"/>
  <c r="G1642" i="64" s="1"/>
  <c r="E1641" i="64"/>
  <c r="E1640" i="64"/>
  <c r="G1640" i="64" s="1"/>
  <c r="E1639" i="64"/>
  <c r="G1639" i="64" s="1"/>
  <c r="E1638" i="64"/>
  <c r="G1638" i="64" s="1"/>
  <c r="E1637" i="64"/>
  <c r="G1637" i="64" s="1"/>
  <c r="E1636" i="64"/>
  <c r="G1636" i="64" s="1"/>
  <c r="E1635" i="64"/>
  <c r="E1633" i="64"/>
  <c r="G1633" i="64" s="1"/>
  <c r="E1632" i="64"/>
  <c r="E1631" i="64"/>
  <c r="E1629" i="64"/>
  <c r="E2380" i="64"/>
  <c r="E2377" i="64"/>
  <c r="E2376" i="64"/>
  <c r="E2375" i="64"/>
  <c r="E2374" i="64"/>
  <c r="E2373" i="64"/>
  <c r="E2372" i="64"/>
  <c r="E2371" i="64"/>
  <c r="E2370" i="64"/>
  <c r="E2369" i="64"/>
  <c r="E2368" i="64"/>
  <c r="E2367" i="64"/>
  <c r="E2365" i="64"/>
  <c r="E2411" i="64"/>
  <c r="E2410" i="64"/>
  <c r="E2409" i="64"/>
  <c r="E2408" i="64"/>
  <c r="E2407" i="64"/>
  <c r="E2406" i="64"/>
  <c r="E2405" i="64"/>
  <c r="E2404" i="64"/>
  <c r="E2403" i="64"/>
  <c r="E2402" i="64"/>
  <c r="E2401" i="64"/>
  <c r="E2399" i="64"/>
  <c r="E1611" i="64"/>
  <c r="E1610" i="64"/>
  <c r="E1609" i="64"/>
  <c r="E1608" i="64"/>
  <c r="E1607" i="64"/>
  <c r="E1605" i="64"/>
  <c r="E800" i="64"/>
  <c r="E799" i="64"/>
  <c r="E798" i="64"/>
  <c r="E797" i="64"/>
  <c r="E796" i="64"/>
  <c r="E795" i="64"/>
  <c r="E1516" i="64"/>
  <c r="E1515" i="64"/>
  <c r="E1514" i="64"/>
  <c r="E1512" i="64"/>
  <c r="E1493" i="64"/>
  <c r="E1492" i="64"/>
  <c r="E1491" i="64"/>
  <c r="E1490" i="64"/>
  <c r="E1488" i="64"/>
  <c r="E2038" i="64"/>
  <c r="E2037" i="64"/>
  <c r="E2036" i="64"/>
  <c r="E2035" i="64"/>
  <c r="E2034" i="64"/>
  <c r="E1469" i="64"/>
  <c r="E1468" i="64"/>
  <c r="E1467" i="64"/>
  <c r="E1466" i="64"/>
  <c r="E2014" i="64"/>
  <c r="E2013" i="64"/>
  <c r="E2012" i="64"/>
  <c r="E2011" i="64"/>
  <c r="E2010" i="64"/>
  <c r="E2008" i="64"/>
  <c r="E1937" i="64"/>
  <c r="E1933" i="64"/>
  <c r="E1932" i="64"/>
  <c r="E1931" i="64"/>
  <c r="E1930" i="64"/>
  <c r="E1929" i="64"/>
  <c r="E1928" i="64"/>
  <c r="E1927" i="64"/>
  <c r="E1926" i="64"/>
  <c r="E1925" i="64"/>
  <c r="E1924" i="64"/>
  <c r="E1923" i="64"/>
  <c r="E1922" i="64"/>
  <c r="E1921" i="64"/>
  <c r="E1920" i="64"/>
  <c r="E1919" i="64"/>
  <c r="E625" i="64"/>
  <c r="E624" i="64"/>
  <c r="E623" i="64"/>
  <c r="E622" i="64"/>
  <c r="E621" i="64"/>
  <c r="E620" i="64"/>
  <c r="E619" i="64"/>
  <c r="E618" i="64"/>
  <c r="E617" i="64"/>
  <c r="E616" i="64"/>
  <c r="E615" i="64"/>
  <c r="E614" i="64"/>
  <c r="E613" i="64"/>
  <c r="E1346" i="64"/>
  <c r="E1345" i="64"/>
  <c r="E1341" i="64"/>
  <c r="E1340" i="64"/>
  <c r="E1339" i="64"/>
  <c r="E1338" i="64"/>
  <c r="E1173" i="64"/>
  <c r="E1172" i="64"/>
  <c r="E1168" i="64"/>
  <c r="G1168" i="64" s="1"/>
  <c r="E1167" i="64"/>
  <c r="G1167" i="64" s="1"/>
  <c r="E1166" i="64"/>
  <c r="G1166" i="64" s="1"/>
  <c r="E1165" i="64"/>
  <c r="E1163" i="64"/>
  <c r="E827" i="64"/>
  <c r="E822" i="64"/>
  <c r="E821" i="64"/>
  <c r="E820" i="64"/>
  <c r="E192" i="64"/>
  <c r="E191" i="64"/>
  <c r="E190" i="64"/>
  <c r="E176" i="64"/>
  <c r="E175" i="64"/>
  <c r="E174" i="64"/>
  <c r="E245" i="64"/>
  <c r="E244" i="64"/>
  <c r="E40" i="64"/>
  <c r="E39" i="64"/>
  <c r="I1787" i="64"/>
  <c r="R1784" i="64"/>
  <c r="I1751" i="64"/>
  <c r="R1748" i="64"/>
  <c r="R1676" i="64"/>
  <c r="S1674" i="64" s="1" a="1"/>
  <c r="S1674" i="64" s="1"/>
  <c r="S1680" i="64" s="1"/>
  <c r="S1681" i="64" s="1"/>
  <c r="J1644" i="64"/>
  <c r="R1641" i="64"/>
  <c r="J2378" i="64"/>
  <c r="R2375" i="64"/>
  <c r="R2409" i="64"/>
  <c r="AD1244" i="64" a="1"/>
  <c r="BH1068" i="64" a="1"/>
  <c r="BH1539" i="64" a="1"/>
  <c r="BH2112" i="64" a="1"/>
  <c r="BH1024" i="64" a="1"/>
  <c r="AB1539" i="64" a="1"/>
  <c r="BH1295" i="64" a="1"/>
  <c r="BH1136" i="64" a="1"/>
  <c r="AB1136" i="64" a="1"/>
  <c r="AB1068" i="64" a="1"/>
  <c r="BG1243" i="64" a="1"/>
  <c r="AB1954" i="64" a="1"/>
  <c r="AB2112" i="64" a="1"/>
  <c r="AB1295" i="64" a="1"/>
  <c r="AB1024" i="64" a="1"/>
  <c r="AC1243" i="64" a="1"/>
  <c r="AB412" i="64" a="1"/>
  <c r="BH1954" i="64" a="1"/>
  <c r="AB1266" i="64"/>
  <c r="BF1244" i="64" a="1"/>
  <c r="BH884" i="64" a="1"/>
  <c r="BH1241" i="64" a="1"/>
  <c r="BH1266" i="64"/>
  <c r="AB1241" i="64" a="1"/>
  <c r="AB884" i="64" a="1"/>
  <c r="BH412" i="64" a="1"/>
  <c r="BK7" i="64" l="1"/>
  <c r="BJ4" i="64"/>
  <c r="BK1" i="64"/>
  <c r="BL2" i="64"/>
  <c r="BK3" i="64"/>
  <c r="AU516" i="64"/>
  <c r="AV515" i="64"/>
  <c r="AU518" i="64"/>
  <c r="AY464" i="64"/>
  <c r="AX465" i="64"/>
  <c r="AX467" i="64"/>
  <c r="AN16" i="861"/>
  <c r="AM26" i="861"/>
  <c r="BL2" i="864"/>
  <c r="BJ4" i="863"/>
  <c r="BJ4" i="864"/>
  <c r="BK7" i="864"/>
  <c r="BK7" i="863"/>
  <c r="BK1" i="864"/>
  <c r="BK1" i="863"/>
  <c r="BK3" i="863"/>
  <c r="BK3" i="864"/>
  <c r="AD144" i="64"/>
  <c r="AD145" i="64" s="1"/>
  <c r="BL3" i="861"/>
  <c r="BK4" i="861"/>
  <c r="AD994" i="64"/>
  <c r="AD995" i="64" s="1"/>
  <c r="AC992" i="64"/>
  <c r="AC977" i="64"/>
  <c r="AC127" i="64"/>
  <c r="AC142" i="64"/>
  <c r="AB1193" i="64"/>
  <c r="AB1194" i="64" s="1"/>
  <c r="AB1196" i="64" s="1"/>
  <c r="AB1295" i="64"/>
  <c r="AB884" i="64"/>
  <c r="AB1241" i="64"/>
  <c r="AB1068" i="64"/>
  <c r="AB1075" i="64" s="1"/>
  <c r="AC1243" i="64"/>
  <c r="AB412" i="64"/>
  <c r="AD1244" i="64"/>
  <c r="AB2112" i="64"/>
  <c r="AB2121" i="64" s="1"/>
  <c r="AB1024" i="64"/>
  <c r="AB1954" i="64"/>
  <c r="AB1956" i="64" s="1"/>
  <c r="AB1539" i="64"/>
  <c r="AB1541" i="64" s="1"/>
  <c r="AB1136" i="64"/>
  <c r="AB1143" i="64" s="1"/>
  <c r="AA116" i="64" a="1"/>
  <c r="AA116" i="64" s="1"/>
  <c r="AA117" i="64" a="1"/>
  <c r="AA117" i="64" s="1"/>
  <c r="AA107" i="64" a="1"/>
  <c r="AA107" i="64" s="1"/>
  <c r="AA952" i="64" a="1"/>
  <c r="AA952" i="64" s="1"/>
  <c r="AA960" i="64" s="1"/>
  <c r="AA133" i="64" a="1"/>
  <c r="AA133" i="64" s="1"/>
  <c r="AA981" i="64" a="1"/>
  <c r="AA981" i="64" s="1"/>
  <c r="AA966" i="64" a="1"/>
  <c r="AA966" i="64" s="1"/>
  <c r="AA661" i="64" a="1"/>
  <c r="AA661" i="64" s="1"/>
  <c r="AA119" i="64" a="1"/>
  <c r="AA119" i="64" s="1"/>
  <c r="AA967" i="64" a="1"/>
  <c r="AA967" i="64" s="1"/>
  <c r="AA436" i="64" a="1"/>
  <c r="AA436" i="64" s="1"/>
  <c r="AA467" i="64" s="1"/>
  <c r="AA2306" i="64" a="1"/>
  <c r="AA2306" i="64" s="1"/>
  <c r="AA2313" i="64" s="1"/>
  <c r="AA1191" i="64" a="1"/>
  <c r="AA1191" i="64" s="1"/>
  <c r="AA131" i="64" a="1"/>
  <c r="AA131" i="64" s="1"/>
  <c r="AA115" i="64" a="1"/>
  <c r="AA115" i="64" s="1"/>
  <c r="AA110" i="64" a="1"/>
  <c r="AA110" i="64" s="1"/>
  <c r="AA346" i="64" a="1"/>
  <c r="AA346" i="64" s="1"/>
  <c r="AA984" i="64" a="1"/>
  <c r="AA984" i="64" s="1"/>
  <c r="AA968" i="64" a="1"/>
  <c r="AA968" i="64" s="1"/>
  <c r="AA312" i="64" a="1"/>
  <c r="AA312" i="64" s="1"/>
  <c r="AA1195" i="64" a="1"/>
  <c r="AA1195" i="64" s="1"/>
  <c r="AA331" i="64" a="1"/>
  <c r="AA331" i="64" s="1"/>
  <c r="AA361" i="64" a="1"/>
  <c r="AA361" i="64" s="1"/>
  <c r="AA1955" i="64" a="1"/>
  <c r="AA1955" i="64" s="1"/>
  <c r="AA953" i="64" a="1"/>
  <c r="AA953" i="64" s="1"/>
  <c r="AA961" i="64" s="1"/>
  <c r="AA1240" i="64" a="1"/>
  <c r="AA1240" i="64" s="1"/>
  <c r="AA951" i="64" a="1"/>
  <c r="AA951" i="64" s="1"/>
  <c r="AA959" i="64" s="1"/>
  <c r="AA1707" i="64" a="1"/>
  <c r="AA1707" i="64" s="1"/>
  <c r="AA1135" i="64" a="1"/>
  <c r="AA1135" i="64" s="1"/>
  <c r="AA1953" i="64" a="1"/>
  <c r="AA1953" i="64" s="1"/>
  <c r="AA1192" i="64" a="1"/>
  <c r="AA1192" i="64" s="1"/>
  <c r="AA667" i="64" a="1"/>
  <c r="AA667" i="64" s="1"/>
  <c r="AA118" i="64" a="1"/>
  <c r="AA118" i="64" s="1"/>
  <c r="AA109" i="64" a="1"/>
  <c r="AA109" i="64" s="1"/>
  <c r="AA980" i="64" a="1"/>
  <c r="AA980" i="64" s="1"/>
  <c r="AA969" i="64" a="1"/>
  <c r="AA969" i="64" s="1"/>
  <c r="AA925" i="64" a="1"/>
  <c r="AA925" i="64" s="1"/>
  <c r="AA887" i="64" a="1"/>
  <c r="AA887" i="64" s="1"/>
  <c r="AA891" i="64" a="1"/>
  <c r="AA891" i="64" s="1"/>
  <c r="AA1540" i="64" a="1"/>
  <c r="AA1540" i="64" s="1"/>
  <c r="AA1067" i="64" a="1"/>
  <c r="AA1067" i="64" s="1"/>
  <c r="AA1708" i="64" a="1"/>
  <c r="AA1708" i="64" s="1"/>
  <c r="AA487" i="64" a="1"/>
  <c r="AA487" i="64" s="1"/>
  <c r="AA518" i="64" s="1"/>
  <c r="AA653" i="64" a="1"/>
  <c r="AA653" i="64" s="1"/>
  <c r="AA111" i="64" a="1"/>
  <c r="AA111" i="64" s="1"/>
  <c r="AA130" i="64" a="1"/>
  <c r="AA130" i="64" s="1"/>
  <c r="AA108" i="64" a="1"/>
  <c r="AA108" i="64" s="1"/>
  <c r="AA1265" i="64" a="1"/>
  <c r="AA1265" i="64" s="1"/>
  <c r="AA983" i="64" a="1"/>
  <c r="AA983" i="64" s="1"/>
  <c r="AA965" i="64" a="1"/>
  <c r="AA965" i="64" s="1"/>
  <c r="AA411" i="64" a="1"/>
  <c r="AA411" i="64" s="1"/>
  <c r="AA650" i="64" a="1"/>
  <c r="AA650" i="64" s="1"/>
  <c r="AA360" i="64" a="1"/>
  <c r="AA360" i="64" s="1"/>
  <c r="AA1294" i="64" a="1"/>
  <c r="AA1294" i="64" s="1"/>
  <c r="AA2113" i="64" a="1"/>
  <c r="AA2113" i="64" s="1"/>
  <c r="AA1373" i="64" a="1"/>
  <c r="AA1373" i="64" s="1"/>
  <c r="AA132" i="64" a="1"/>
  <c r="AA132" i="64" s="1"/>
  <c r="AA982" i="64" a="1"/>
  <c r="AA982" i="64" s="1"/>
  <c r="AA949" i="64" a="1"/>
  <c r="AA949" i="64" s="1"/>
  <c r="AA957" i="64" s="1"/>
  <c r="AA883" i="64" a="1"/>
  <c r="AA883" i="64" s="1"/>
  <c r="AA363" i="64" a="1"/>
  <c r="AA363" i="64" s="1"/>
  <c r="AA134" i="64" a="1"/>
  <c r="AA134" i="64" s="1"/>
  <c r="AA950" i="64" a="1"/>
  <c r="AA950" i="64" s="1"/>
  <c r="AA958" i="64" s="1"/>
  <c r="AA208" i="64" a="1"/>
  <c r="AA208" i="64" s="1"/>
  <c r="AA299" i="64" a="1"/>
  <c r="AA299" i="64" s="1"/>
  <c r="AA1538" i="64" a="1"/>
  <c r="AA1538" i="64" s="1"/>
  <c r="AA1025" i="64" a="1"/>
  <c r="AA1025" i="64" s="1"/>
  <c r="AB122" i="64"/>
  <c r="AB112" i="64"/>
  <c r="AB137" i="64"/>
  <c r="Z259" i="64"/>
  <c r="AB990" i="64"/>
  <c r="AB975" i="64"/>
  <c r="AB987" i="64"/>
  <c r="AB972" i="64"/>
  <c r="AB123" i="64"/>
  <c r="AB138" i="64"/>
  <c r="AB139" i="64"/>
  <c r="AB124" i="64"/>
  <c r="AB126" i="64"/>
  <c r="AB141" i="64"/>
  <c r="AB362" i="64"/>
  <c r="AB364" i="64" s="1"/>
  <c r="AB140" i="64"/>
  <c r="AB125" i="64"/>
  <c r="AB1709" i="64"/>
  <c r="AC1033" i="64"/>
  <c r="AC1038" i="64"/>
  <c r="AN1039" i="64" s="1" a="1"/>
  <c r="AN1039" i="64" s="1"/>
  <c r="AB988" i="64"/>
  <c r="AB973" i="64"/>
  <c r="AB989" i="64"/>
  <c r="AB974" i="64"/>
  <c r="AZ1712" i="64"/>
  <c r="AB991" i="64"/>
  <c r="AB976" i="64"/>
  <c r="AC892" i="64"/>
  <c r="AC888" i="64"/>
  <c r="BE86" i="861"/>
  <c r="BH1700" i="64"/>
  <c r="BH1709" i="64" s="1"/>
  <c r="BH1712" i="64" s="1"/>
  <c r="BE60" i="861"/>
  <c r="BD60" i="861"/>
  <c r="BG90" i="861"/>
  <c r="BF43" i="861"/>
  <c r="BI1708" i="64" a="1"/>
  <c r="BI1708" i="64" s="1"/>
  <c r="BI1707" i="64" a="1"/>
  <c r="BI1707" i="64" s="1"/>
  <c r="BH1241" i="64"/>
  <c r="BH1539" i="64"/>
  <c r="BH1541" i="64" s="1"/>
  <c r="BI1540" i="64" a="1"/>
  <c r="BI1540" i="64" s="1"/>
  <c r="BI1538" i="64" a="1"/>
  <c r="BI1538" i="64" s="1"/>
  <c r="BH362" i="64"/>
  <c r="BH364" i="64" s="1"/>
  <c r="BI363" i="64" a="1"/>
  <c r="BI363" i="64" s="1"/>
  <c r="BI361" i="64" a="1"/>
  <c r="BI361" i="64" s="1"/>
  <c r="BI436" i="64" a="1"/>
  <c r="BI436" i="64" s="1"/>
  <c r="BI360" i="64" a="1"/>
  <c r="BI360" i="64" s="1"/>
  <c r="BI487" i="64" a="1"/>
  <c r="BI487" i="64" s="1"/>
  <c r="BH412" i="64"/>
  <c r="BH1295" i="64"/>
  <c r="BI1294" i="64" a="1"/>
  <c r="BI1294" i="64" s="1"/>
  <c r="BI411" i="64" a="1"/>
  <c r="BI411" i="64" s="1"/>
  <c r="BH1136" i="64"/>
  <c r="BH1068" i="64"/>
  <c r="BI1067" i="64" a="1"/>
  <c r="BI1067" i="64" s="1"/>
  <c r="BI1135" i="64" a="1"/>
  <c r="BI1135" i="64" s="1"/>
  <c r="BG1143" i="64"/>
  <c r="BH2112" i="64"/>
  <c r="BH2121" i="64" s="1"/>
  <c r="BI2113" i="64" a="1"/>
  <c r="BI2113" i="64" s="1"/>
  <c r="BU2143" i="64"/>
  <c r="BU2145" i="64" s="1"/>
  <c r="BH1024" i="64"/>
  <c r="BH1954" i="64"/>
  <c r="BH1956" i="64" s="1"/>
  <c r="BF1039" i="64" a="1"/>
  <c r="BF1039" i="64" s="1"/>
  <c r="BI1953" i="64" a="1"/>
  <c r="BI1953" i="64" s="1"/>
  <c r="BI1025" i="64" a="1"/>
  <c r="BI1025" i="64" s="1"/>
  <c r="BG1033" i="64"/>
  <c r="BG1038" i="64"/>
  <c r="BI1195" i="64" a="1"/>
  <c r="BI1195" i="64" s="1"/>
  <c r="BI1955" i="64" a="1"/>
  <c r="BI1955" i="64" s="1"/>
  <c r="BI1191" i="64" a="1"/>
  <c r="BI1191" i="64" s="1"/>
  <c r="BI1192" i="64" a="1"/>
  <c r="BI1192" i="64" s="1"/>
  <c r="BH1193" i="64"/>
  <c r="BH1194" i="64" s="1"/>
  <c r="BH1196" i="64" s="1"/>
  <c r="BI661" i="64" a="1"/>
  <c r="BI661" i="64" s="1"/>
  <c r="BI650" i="64" a="1"/>
  <c r="BI650" i="64" s="1"/>
  <c r="BI667" i="64" a="1"/>
  <c r="BI667" i="64" s="1"/>
  <c r="BI653" i="64" a="1"/>
  <c r="BI653" i="64" s="1"/>
  <c r="BH141" i="64"/>
  <c r="BH126" i="64"/>
  <c r="BI111" i="64" a="1"/>
  <c r="BI111" i="64" s="1"/>
  <c r="BI1373" i="64" a="1"/>
  <c r="BI1373" i="64" s="1"/>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I110" i="64" a="1"/>
  <c r="BI110" i="64" s="1"/>
  <c r="BI109" i="64" a="1"/>
  <c r="BI109" i="64" s="1"/>
  <c r="BI108" i="64" a="1"/>
  <c r="BI108" i="64" s="1"/>
  <c r="BI107" i="64" a="1"/>
  <c r="BI107" i="64" s="1"/>
  <c r="BH112" i="64"/>
  <c r="BI1265" i="64" a="1"/>
  <c r="BI1265" i="64" s="1"/>
  <c r="BG972" i="64"/>
  <c r="BG977" i="64" s="1"/>
  <c r="BH957" i="64"/>
  <c r="BH987" i="64" s="1"/>
  <c r="BE995" i="64"/>
  <c r="BF994" i="64"/>
  <c r="BF995" i="64" s="1"/>
  <c r="BH989" i="64"/>
  <c r="BG992" i="64"/>
  <c r="BH990" i="64"/>
  <c r="BH991" i="64"/>
  <c r="BH988" i="64"/>
  <c r="BI980" i="64" a="1"/>
  <c r="BI980" i="64" s="1"/>
  <c r="BI981" i="64" a="1"/>
  <c r="BI981" i="64" s="1"/>
  <c r="BI982" i="64" a="1"/>
  <c r="BI982" i="64" s="1"/>
  <c r="BI984" i="64" a="1"/>
  <c r="BI984" i="64" s="1"/>
  <c r="BI983" i="64" a="1"/>
  <c r="BI983" i="64" s="1"/>
  <c r="BH973" i="64"/>
  <c r="BH974" i="64"/>
  <c r="BI966" i="64" a="1"/>
  <c r="BI966" i="64" s="1"/>
  <c r="BI951" i="64" a="1"/>
  <c r="BI951" i="64" s="1"/>
  <c r="BI959" i="64" s="1"/>
  <c r="BI952" i="64" a="1"/>
  <c r="BI952" i="64" s="1"/>
  <c r="BI960" i="64" s="1"/>
  <c r="BI953" i="64" a="1"/>
  <c r="BI953" i="64" s="1"/>
  <c r="BI961" i="64" s="1"/>
  <c r="BI967" i="64" a="1"/>
  <c r="BI967" i="64" s="1"/>
  <c r="BI968" i="64" a="1"/>
  <c r="BI968" i="64" s="1"/>
  <c r="BI950" i="64" a="1"/>
  <c r="BI950" i="64" s="1"/>
  <c r="BI958" i="64" s="1"/>
  <c r="BI969" i="64" a="1"/>
  <c r="BI969" i="64" s="1"/>
  <c r="BI965" i="64" a="1"/>
  <c r="BI965" i="64" s="1"/>
  <c r="BI949" i="64" a="1"/>
  <c r="BI949" i="64" s="1"/>
  <c r="BI957" i="64" s="1"/>
  <c r="BH976" i="64"/>
  <c r="BH975" i="64"/>
  <c r="BI208" i="64" a="1"/>
  <c r="BI208" i="64" s="1"/>
  <c r="BF1244" i="64"/>
  <c r="BG1243" i="64"/>
  <c r="BI331" i="64" a="1"/>
  <c r="BI331" i="64" s="1"/>
  <c r="BI1240" i="64" a="1"/>
  <c r="BI1240" i="64" s="1"/>
  <c r="BI312" i="64" a="1"/>
  <c r="BI312" i="64" s="1"/>
  <c r="BI925" i="64" a="1"/>
  <c r="BI925" i="64" s="1"/>
  <c r="BI891" i="64" a="1"/>
  <c r="BI891" i="64" s="1"/>
  <c r="BI299" i="64" a="1"/>
  <c r="BI299" i="64" s="1"/>
  <c r="BC2167" i="64"/>
  <c r="BG888" i="64"/>
  <c r="BH884" i="64"/>
  <c r="BH892" i="64" s="1"/>
  <c r="BI887" i="64" a="1"/>
  <c r="BI887" i="64" s="1"/>
  <c r="BI883" i="64" a="1"/>
  <c r="BI883" i="64" s="1"/>
  <c r="BJ259" i="64"/>
  <c r="BJ18" i="864"/>
  <c r="BJ17" i="864"/>
  <c r="BJ16" i="864"/>
  <c r="BK19" i="864"/>
  <c r="BI54" i="863" a="1"/>
  <c r="BI54" i="863" s="1"/>
  <c r="BI52" i="863" a="1"/>
  <c r="BI52" i="863" s="1"/>
  <c r="BI50" i="863" a="1"/>
  <c r="BI50" i="863" s="1"/>
  <c r="BJ44" i="863" a="1"/>
  <c r="BJ44" i="863" s="1"/>
  <c r="BJ42" i="863" a="1"/>
  <c r="BJ42" i="863" s="1"/>
  <c r="BJ43" i="863" a="1"/>
  <c r="BJ43" i="863" s="1"/>
  <c r="BJ41" i="863" a="1"/>
  <c r="BJ41" i="863" s="1"/>
  <c r="BJ40" i="863" a="1"/>
  <c r="BJ40" i="863" s="1"/>
  <c r="BJ30" i="863"/>
  <c r="BJ33" i="863"/>
  <c r="BJ31" i="863"/>
  <c r="BK2" i="863"/>
  <c r="BK32" i="863" s="1"/>
  <c r="BI34" i="863"/>
  <c r="BI17" i="863" s="1"/>
  <c r="BI29" i="861" s="1"/>
  <c r="BI35" i="863"/>
  <c r="BM2" i="861"/>
  <c r="BL1" i="861"/>
  <c r="BL7" i="861"/>
  <c r="BI45" i="863"/>
  <c r="BI20" i="864"/>
  <c r="BI93" i="861" s="1"/>
  <c r="BI94" i="861" s="1"/>
  <c r="AW1" i="860"/>
  <c r="AW7" i="860"/>
  <c r="AW3" i="860"/>
  <c r="AW4" i="860" s="1"/>
  <c r="AX2" i="860"/>
  <c r="K42" i="206"/>
  <c r="K47" i="206"/>
  <c r="BB2210" i="64"/>
  <c r="BC2208" i="64"/>
  <c r="BC2187" i="64"/>
  <c r="BC2189" i="64" s="1"/>
  <c r="G176" i="64"/>
  <c r="G192" i="64"/>
  <c r="G1165" i="64"/>
  <c r="G618" i="64"/>
  <c r="G2402" i="64"/>
  <c r="G2368" i="64"/>
  <c r="G1632" i="64"/>
  <c r="G1641" i="64"/>
  <c r="R1751" i="64"/>
  <c r="S1751" i="64" s="1"/>
  <c r="G821" i="64"/>
  <c r="G40" i="64"/>
  <c r="G1338" i="64"/>
  <c r="G1925" i="64"/>
  <c r="G799" i="64"/>
  <c r="G1609" i="64"/>
  <c r="G1738" i="64"/>
  <c r="G1778" i="64"/>
  <c r="G2404" i="64"/>
  <c r="G1739" i="64"/>
  <c r="G1466" i="64"/>
  <c r="G2370" i="64"/>
  <c r="G1635" i="64"/>
  <c r="G1748" i="64"/>
  <c r="J2379" i="64"/>
  <c r="J2380" i="64" s="1"/>
  <c r="G1920" i="64"/>
  <c r="G1468" i="64"/>
  <c r="G2036" i="64"/>
  <c r="G1490" i="64"/>
  <c r="G1666" i="64"/>
  <c r="G1742" i="64"/>
  <c r="G175" i="64"/>
  <c r="G190" i="64"/>
  <c r="G2010" i="64"/>
  <c r="G1667" i="64"/>
  <c r="G1676" i="64"/>
  <c r="G2034" i="64"/>
  <c r="R1787" i="64"/>
  <c r="S1787" i="64" s="1"/>
  <c r="G191" i="64"/>
  <c r="G624" i="64"/>
  <c r="G1492" i="64"/>
  <c r="G1514" i="64"/>
  <c r="G1774" i="64"/>
  <c r="J1645" i="64"/>
  <c r="G245" i="64"/>
  <c r="G1931" i="64"/>
  <c r="G797" i="64"/>
  <c r="G1607" i="64"/>
  <c r="G2401" i="64"/>
  <c r="G2409" i="64"/>
  <c r="G2367" i="64"/>
  <c r="G2375" i="64"/>
  <c r="G1631" i="64"/>
  <c r="G1670" i="64"/>
  <c r="G1775" i="64"/>
  <c r="G1784" i="64"/>
  <c r="J2451" i="64"/>
  <c r="I1752" i="64"/>
  <c r="I1753" i="64" s="1"/>
  <c r="I1788" i="64"/>
  <c r="B1" i="84"/>
  <c r="R1644" i="64"/>
  <c r="S1644" i="64" s="1"/>
  <c r="R2378" i="64"/>
  <c r="S2378" i="64" s="1"/>
  <c r="BI1241" i="64" a="1"/>
  <c r="AA1068" i="64" a="1"/>
  <c r="BI2112" i="64" a="1"/>
  <c r="AC1244" i="64" a="1"/>
  <c r="BI1295" i="64" a="1"/>
  <c r="AA1954" i="64" a="1"/>
  <c r="BI1539" i="64" a="1"/>
  <c r="AA1024" i="64" a="1"/>
  <c r="BI1068" i="64" a="1"/>
  <c r="AB1243" i="64" a="1"/>
  <c r="BH1243" i="64" a="1"/>
  <c r="BI1024" i="64" a="1"/>
  <c r="BI412" i="64" a="1"/>
  <c r="AA1266" i="64"/>
  <c r="AA1539" i="64" a="1"/>
  <c r="AA2112" i="64" a="1"/>
  <c r="AA884" i="64" a="1"/>
  <c r="AA1136" i="64" a="1"/>
  <c r="BI1266" i="64"/>
  <c r="BG1244" i="64" a="1"/>
  <c r="AA412" i="64" a="1"/>
  <c r="AA1295" i="64" a="1"/>
  <c r="BI1136" i="64" a="1"/>
  <c r="BI884" i="64" a="1"/>
  <c r="AA1241" i="64" a="1"/>
  <c r="BI1954" i="64" a="1"/>
  <c r="BK4" i="64" l="1"/>
  <c r="BM2" i="64"/>
  <c r="BL3" i="64"/>
  <c r="BL1" i="64"/>
  <c r="BL7" i="64"/>
  <c r="AY465" i="64"/>
  <c r="AZ464" i="64"/>
  <c r="AY467" i="64"/>
  <c r="AW515" i="64"/>
  <c r="AV516" i="64"/>
  <c r="AV518" i="64"/>
  <c r="AN25" i="861"/>
  <c r="BM2" i="864"/>
  <c r="BK4" i="864"/>
  <c r="BK4" i="863"/>
  <c r="BL7" i="864"/>
  <c r="BL7" i="863"/>
  <c r="BL1" i="864"/>
  <c r="BL1" i="863"/>
  <c r="BL3" i="863"/>
  <c r="BL3" i="864"/>
  <c r="BM3" i="861"/>
  <c r="BL4" i="861"/>
  <c r="AC994" i="64"/>
  <c r="AC995" i="64" s="1"/>
  <c r="AA362" i="64"/>
  <c r="AA364" i="64" s="1"/>
  <c r="AB142" i="64"/>
  <c r="AC144" i="64"/>
  <c r="AC145" i="64" s="1"/>
  <c r="AB977" i="64"/>
  <c r="AB992" i="64"/>
  <c r="AB127" i="64"/>
  <c r="AA1068" i="64"/>
  <c r="AA1075" i="64" s="1"/>
  <c r="AA1241" i="64"/>
  <c r="AA2112" i="64"/>
  <c r="AA2121" i="64" s="1"/>
  <c r="AA1295" i="64"/>
  <c r="AA1954" i="64"/>
  <c r="AA1956" i="64" s="1"/>
  <c r="AC1244" i="64"/>
  <c r="AA1136" i="64"/>
  <c r="AA1143" i="64" s="1"/>
  <c r="AA884" i="64"/>
  <c r="AB1243" i="64"/>
  <c r="AA1024" i="64"/>
  <c r="AA412" i="64"/>
  <c r="AA1539" i="64"/>
  <c r="AA1541" i="64" s="1"/>
  <c r="Y259" i="64"/>
  <c r="AA991" i="64"/>
  <c r="AA976" i="64"/>
  <c r="Z360" i="64" a="1"/>
  <c r="Z360" i="64" s="1"/>
  <c r="Z1955" i="64" a="1"/>
  <c r="Z1955" i="64" s="1"/>
  <c r="Z661" i="64" a="1"/>
  <c r="Z661" i="64" s="1"/>
  <c r="Z130" i="64" a="1"/>
  <c r="Z130" i="64" s="1"/>
  <c r="Z110" i="64" a="1"/>
  <c r="Z110" i="64" s="1"/>
  <c r="Z1265" i="64" a="1"/>
  <c r="Z1265" i="64" s="1"/>
  <c r="Z983" i="64" a="1"/>
  <c r="Z983" i="64" s="1"/>
  <c r="Z966" i="64" a="1"/>
  <c r="Z966" i="64" s="1"/>
  <c r="Z131" i="64" a="1"/>
  <c r="Z131" i="64" s="1"/>
  <c r="Z108" i="64" a="1"/>
  <c r="Z108" i="64" s="1"/>
  <c r="Z984" i="64" a="1"/>
  <c r="Z984" i="64" s="1"/>
  <c r="Z436" i="64" a="1"/>
  <c r="Z436" i="64" s="1"/>
  <c r="Z467" i="64" s="1"/>
  <c r="Z118" i="64" a="1"/>
  <c r="Z118" i="64" s="1"/>
  <c r="Z949" i="64" a="1"/>
  <c r="Z949" i="64" s="1"/>
  <c r="Z957" i="64" s="1"/>
  <c r="Z361" i="64" a="1"/>
  <c r="Z361" i="64" s="1"/>
  <c r="Z487" i="64" a="1"/>
  <c r="Z487" i="64" s="1"/>
  <c r="Z518" i="64" s="1"/>
  <c r="Z1025" i="64" a="1"/>
  <c r="Z1025" i="64" s="1"/>
  <c r="Z111" i="64" a="1"/>
  <c r="Z111" i="64" s="1"/>
  <c r="Z132" i="64" a="1"/>
  <c r="Z132" i="64" s="1"/>
  <c r="Z109" i="64" a="1"/>
  <c r="Z109" i="64" s="1"/>
  <c r="Z982" i="64" a="1"/>
  <c r="Z982" i="64" s="1"/>
  <c r="Z950" i="64" a="1"/>
  <c r="Z950" i="64" s="1"/>
  <c r="Z958" i="64" s="1"/>
  <c r="Z208" i="64" a="1"/>
  <c r="Z208" i="64" s="1"/>
  <c r="Z346" i="64" a="1"/>
  <c r="Z346" i="64" s="1"/>
  <c r="Z981" i="64" a="1"/>
  <c r="Z981" i="64" s="1"/>
  <c r="Z965" i="64" a="1"/>
  <c r="Z965" i="64" s="1"/>
  <c r="Z953" i="64" a="1"/>
  <c r="Z953" i="64" s="1"/>
  <c r="Z961" i="64" s="1"/>
  <c r="Z1540" i="64" a="1"/>
  <c r="Z1540" i="64" s="1"/>
  <c r="Z363" i="64" a="1"/>
  <c r="Z363" i="64" s="1"/>
  <c r="Z1135" i="64" a="1"/>
  <c r="Z1135" i="64" s="1"/>
  <c r="Z667" i="64" a="1"/>
  <c r="Z667" i="64" s="1"/>
  <c r="Z1373" i="64" a="1"/>
  <c r="Z1373" i="64" s="1"/>
  <c r="Z133" i="64" a="1"/>
  <c r="Z133" i="64" s="1"/>
  <c r="Z1538" i="64" a="1"/>
  <c r="Z1538" i="64" s="1"/>
  <c r="Z1191" i="64" a="1"/>
  <c r="Z1191" i="64" s="1"/>
  <c r="Z653" i="64" a="1"/>
  <c r="Z653" i="64" s="1"/>
  <c r="Z134" i="64" a="1"/>
  <c r="Z134" i="64" s="1"/>
  <c r="Z967" i="64" a="1"/>
  <c r="Z967" i="64" s="1"/>
  <c r="Z951" i="64" a="1"/>
  <c r="Z951" i="64" s="1"/>
  <c r="Z959" i="64" s="1"/>
  <c r="Z1707" i="64" a="1"/>
  <c r="Z1707" i="64" s="1"/>
  <c r="Z1294" i="64" a="1"/>
  <c r="Z1294" i="64" s="1"/>
  <c r="Z2306" i="64" a="1"/>
  <c r="Z2306" i="64" s="1"/>
  <c r="Z2313" i="64" s="1"/>
  <c r="Z1953" i="64" a="1"/>
  <c r="Z1953" i="64" s="1"/>
  <c r="Z1192" i="64" a="1"/>
  <c r="Z1192" i="64" s="1"/>
  <c r="Z119" i="64" a="1"/>
  <c r="Z119" i="64" s="1"/>
  <c r="Z968" i="64" a="1"/>
  <c r="Z968" i="64" s="1"/>
  <c r="Z952" i="64" a="1"/>
  <c r="Z952" i="64" s="1"/>
  <c r="Z960" i="64" s="1"/>
  <c r="Z331" i="64" a="1"/>
  <c r="Z331" i="64" s="1"/>
  <c r="Z1240" i="64" a="1"/>
  <c r="Z1240" i="64" s="1"/>
  <c r="Z1195" i="64" a="1"/>
  <c r="Z1195" i="64" s="1"/>
  <c r="Z107" i="64" a="1"/>
  <c r="Z107" i="64" s="1"/>
  <c r="Z1708" i="64" a="1"/>
  <c r="Z1708" i="64" s="1"/>
  <c r="Z411" i="64" a="1"/>
  <c r="Z411" i="64" s="1"/>
  <c r="Z1067" i="64" a="1"/>
  <c r="Z1067" i="64" s="1"/>
  <c r="Z650" i="64" a="1"/>
  <c r="Z650" i="64" s="1"/>
  <c r="Z116" i="64" a="1"/>
  <c r="Z116" i="64" s="1"/>
  <c r="Z117" i="64" a="1"/>
  <c r="Z117" i="64" s="1"/>
  <c r="Z969" i="64" a="1"/>
  <c r="Z969" i="64" s="1"/>
  <c r="Z2113" i="64" a="1"/>
  <c r="Z2113" i="64" s="1"/>
  <c r="Z115" i="64" a="1"/>
  <c r="Z115" i="64" s="1"/>
  <c r="Z980" i="64" a="1"/>
  <c r="Z980" i="64" s="1"/>
  <c r="Z299" i="64" a="1"/>
  <c r="Z299" i="64" s="1"/>
  <c r="Z887" i="64" a="1"/>
  <c r="Z887" i="64" s="1"/>
  <c r="Z312" i="64" a="1"/>
  <c r="Z312" i="64" s="1"/>
  <c r="Z883" i="64" a="1"/>
  <c r="Z883" i="64" s="1"/>
  <c r="Z925" i="64" a="1"/>
  <c r="Z925" i="64" s="1"/>
  <c r="Z891" i="64" a="1"/>
  <c r="Z891" i="64" s="1"/>
  <c r="AA988" i="64"/>
  <c r="AA973" i="64"/>
  <c r="AA138" i="64"/>
  <c r="AA123" i="64"/>
  <c r="AA125" i="64"/>
  <c r="AA140" i="64"/>
  <c r="AY1712" i="64"/>
  <c r="AA141" i="64"/>
  <c r="AA126" i="64"/>
  <c r="AA1709" i="64"/>
  <c r="AA1193" i="64"/>
  <c r="AA1194" i="64" s="1"/>
  <c r="AA1196" i="64" s="1"/>
  <c r="AA987" i="64"/>
  <c r="AA972" i="64"/>
  <c r="AA990" i="64"/>
  <c r="AA975" i="64"/>
  <c r="AB892" i="64"/>
  <c r="AB888" i="64"/>
  <c r="AA124" i="64"/>
  <c r="AA139" i="64"/>
  <c r="AA989" i="64"/>
  <c r="AA974" i="64"/>
  <c r="AA122" i="64"/>
  <c r="AA112" i="64"/>
  <c r="AA137" i="64"/>
  <c r="AB1038" i="64"/>
  <c r="AM1039" i="64" s="1" a="1"/>
  <c r="AM1039" i="64" s="1"/>
  <c r="AB1033" i="64"/>
  <c r="BF86" i="861"/>
  <c r="BI1700" i="64"/>
  <c r="BI1709" i="64" s="1"/>
  <c r="BI1712" i="64" s="1"/>
  <c r="BG43" i="861"/>
  <c r="BH90" i="861"/>
  <c r="BJ1708" i="64" a="1"/>
  <c r="BJ1708" i="64" s="1"/>
  <c r="BJ1707" i="64" a="1"/>
  <c r="BJ1707" i="64" s="1"/>
  <c r="BI1241" i="64"/>
  <c r="BI1539" i="64"/>
  <c r="BI1541" i="64" s="1"/>
  <c r="BJ1540" i="64" a="1"/>
  <c r="BJ1540" i="64" s="1"/>
  <c r="BJ1538" i="64" a="1"/>
  <c r="BJ1538" i="64" s="1"/>
  <c r="BJ361" i="64" a="1"/>
  <c r="BJ361" i="64" s="1"/>
  <c r="BJ363" i="64" a="1"/>
  <c r="BJ363" i="64" s="1"/>
  <c r="BI362" i="64"/>
  <c r="BI364" i="64" s="1"/>
  <c r="BJ436" i="64" a="1"/>
  <c r="BJ436" i="64" s="1"/>
  <c r="BJ360" i="64" a="1"/>
  <c r="BJ360" i="64" s="1"/>
  <c r="BJ487" i="64" a="1"/>
  <c r="BJ487" i="64" s="1"/>
  <c r="BI412" i="64"/>
  <c r="BI1295" i="64"/>
  <c r="BJ1294" i="64" a="1"/>
  <c r="BJ1294" i="64" s="1"/>
  <c r="BJ411" i="64" a="1"/>
  <c r="BJ411" i="64" s="1"/>
  <c r="BI1136" i="64"/>
  <c r="BI1068" i="64"/>
  <c r="BJ1067" i="64" a="1"/>
  <c r="BJ1067" i="64" s="1"/>
  <c r="BJ1135" i="64" a="1"/>
  <c r="BJ1135" i="64" s="1"/>
  <c r="BH1143" i="64"/>
  <c r="BI2112" i="64"/>
  <c r="BI2121" i="64" s="1"/>
  <c r="BJ2113" i="64" a="1"/>
  <c r="BJ2113" i="64" s="1"/>
  <c r="BV2143" i="64"/>
  <c r="BI1024" i="64"/>
  <c r="BI1954" i="64"/>
  <c r="BI1956" i="64" s="1"/>
  <c r="BG1039" i="64" a="1"/>
  <c r="BG1039" i="64" s="1"/>
  <c r="BJ1953" i="64" a="1"/>
  <c r="BJ1953" i="64" s="1"/>
  <c r="BJ1025" i="64" a="1"/>
  <c r="BJ1025" i="64" s="1"/>
  <c r="BH1033" i="64"/>
  <c r="BH1038" i="64"/>
  <c r="BJ1195" i="64" a="1"/>
  <c r="BJ1195" i="64" s="1"/>
  <c r="BJ1955" i="64" a="1"/>
  <c r="BJ1955" i="64" s="1"/>
  <c r="BI1193" i="64"/>
  <c r="BI1194" i="64" s="1"/>
  <c r="BI1196" i="64" s="1"/>
  <c r="BJ1191" i="64" a="1"/>
  <c r="BJ1191" i="64" s="1"/>
  <c r="BJ1192" i="64" a="1"/>
  <c r="BJ1192" i="64" s="1"/>
  <c r="BJ661" i="64" a="1"/>
  <c r="BJ661" i="64" s="1"/>
  <c r="BJ650" i="64" a="1"/>
  <c r="BJ650" i="64" s="1"/>
  <c r="BJ653" i="64" a="1"/>
  <c r="BJ653" i="64" s="1"/>
  <c r="BJ667" i="64" a="1"/>
  <c r="BJ667" i="64" s="1"/>
  <c r="BI141" i="64"/>
  <c r="BI126" i="64"/>
  <c r="BJ111" i="64" a="1"/>
  <c r="BJ111" i="64" s="1"/>
  <c r="BJ1373" i="64" a="1"/>
  <c r="BJ1373"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J110" i="64" a="1"/>
  <c r="BJ110" i="64" s="1"/>
  <c r="BJ109" i="64" a="1"/>
  <c r="BJ109" i="64" s="1"/>
  <c r="BJ108" i="64" a="1"/>
  <c r="BJ108" i="64" s="1"/>
  <c r="BJ107" i="64" a="1"/>
  <c r="BJ107" i="64" s="1"/>
  <c r="BJ1265" i="64" a="1"/>
  <c r="BJ1265" i="64" s="1"/>
  <c r="BH972" i="64"/>
  <c r="BH977" i="64" s="1"/>
  <c r="BG994" i="64"/>
  <c r="BI987" i="64"/>
  <c r="BI991" i="64"/>
  <c r="BI989" i="64"/>
  <c r="BH992" i="64"/>
  <c r="BI988" i="64"/>
  <c r="BI990" i="64"/>
  <c r="BJ981" i="64" a="1"/>
  <c r="BJ981" i="64" s="1"/>
  <c r="BJ982" i="64" a="1"/>
  <c r="BJ982" i="64" s="1"/>
  <c r="BJ983" i="64" a="1"/>
  <c r="BJ983" i="64" s="1"/>
  <c r="BJ984" i="64" a="1"/>
  <c r="BJ984" i="64" s="1"/>
  <c r="BJ980" i="64" a="1"/>
  <c r="BJ980" i="64" s="1"/>
  <c r="BI973" i="64"/>
  <c r="BI972" i="64"/>
  <c r="BJ950" i="64" a="1"/>
  <c r="BJ950" i="64" s="1"/>
  <c r="BJ958" i="64" s="1"/>
  <c r="BJ966" i="64" a="1"/>
  <c r="BJ966" i="64" s="1"/>
  <c r="BJ951" i="64" a="1"/>
  <c r="BJ951" i="64" s="1"/>
  <c r="BJ959" i="64" s="1"/>
  <c r="BJ952" i="64" a="1"/>
  <c r="BJ952" i="64" s="1"/>
  <c r="BJ960" i="64" s="1"/>
  <c r="BJ953" i="64" a="1"/>
  <c r="BJ953" i="64" s="1"/>
  <c r="BJ961" i="64" s="1"/>
  <c r="BJ967" i="64" a="1"/>
  <c r="BJ967" i="64" s="1"/>
  <c r="BJ968" i="64" a="1"/>
  <c r="BJ968" i="64" s="1"/>
  <c r="BJ965" i="64" a="1"/>
  <c r="BJ965" i="64" s="1"/>
  <c r="BJ969" i="64" a="1"/>
  <c r="BJ969" i="64" s="1"/>
  <c r="BJ949" i="64" a="1"/>
  <c r="BJ949" i="64" s="1"/>
  <c r="BJ957" i="64" s="1"/>
  <c r="BI976" i="64"/>
  <c r="BI975" i="64"/>
  <c r="BI974" i="64"/>
  <c r="BJ208" i="64" a="1"/>
  <c r="BJ208" i="64" s="1"/>
  <c r="BG1244" i="64"/>
  <c r="BH1243" i="64"/>
  <c r="BJ331" i="64" a="1"/>
  <c r="BJ331" i="64" s="1"/>
  <c r="BJ1240" i="64" a="1"/>
  <c r="BJ1240" i="64" s="1"/>
  <c r="BD2167" i="64"/>
  <c r="BJ312" i="64" a="1"/>
  <c r="BJ312" i="64" s="1"/>
  <c r="BJ925" i="64" a="1"/>
  <c r="BJ925" i="64" s="1"/>
  <c r="BJ891" i="64" a="1"/>
  <c r="BJ891" i="64" s="1"/>
  <c r="BJ299" i="64" a="1"/>
  <c r="BJ299" i="64" s="1"/>
  <c r="BH888" i="64"/>
  <c r="BI884" i="64"/>
  <c r="BI892" i="64" s="1"/>
  <c r="BJ887" i="64" a="1"/>
  <c r="BJ887" i="64" s="1"/>
  <c r="BJ883" i="64" a="1"/>
  <c r="BJ883" i="64" s="1"/>
  <c r="BK259" i="64"/>
  <c r="BJ20" i="864"/>
  <c r="BJ93" i="861" s="1"/>
  <c r="BJ94" i="861" s="1"/>
  <c r="BJ52" i="863" a="1"/>
  <c r="BJ52" i="863" s="1"/>
  <c r="BJ54" i="863" a="1"/>
  <c r="BJ54" i="863" s="1"/>
  <c r="BJ50" i="863" a="1"/>
  <c r="BJ50" i="863" s="1"/>
  <c r="BJ35" i="863"/>
  <c r="BJ34" i="863"/>
  <c r="BJ17" i="863" s="1"/>
  <c r="BJ29" i="861" s="1"/>
  <c r="BJ45" i="863"/>
  <c r="BM7" i="861"/>
  <c r="BN2" i="861"/>
  <c r="BM1" i="861"/>
  <c r="BK42" i="863" a="1"/>
  <c r="BK42" i="863" s="1"/>
  <c r="BK43" i="863" a="1"/>
  <c r="BK43" i="863" s="1"/>
  <c r="BK41" i="863" a="1"/>
  <c r="BK41" i="863" s="1"/>
  <c r="BK40" i="863" a="1"/>
  <c r="BK40" i="863" s="1"/>
  <c r="BK30" i="863"/>
  <c r="BK31" i="863"/>
  <c r="BK44" i="863" a="1"/>
  <c r="BK44" i="863" s="1"/>
  <c r="BK33" i="863"/>
  <c r="BL2" i="863"/>
  <c r="BL32" i="863" s="1"/>
  <c r="BK18" i="864"/>
  <c r="BK17" i="864"/>
  <c r="BK16" i="864"/>
  <c r="BL19" i="864"/>
  <c r="AX7" i="860"/>
  <c r="AX3" i="860"/>
  <c r="AX4" i="860" s="1"/>
  <c r="AY2" i="860"/>
  <c r="AX1" i="860"/>
  <c r="K16" i="206"/>
  <c r="K17" i="206"/>
  <c r="K35" i="206"/>
  <c r="K45" i="206"/>
  <c r="K44" i="206"/>
  <c r="K46" i="206"/>
  <c r="K34" i="206"/>
  <c r="K43" i="206"/>
  <c r="K37" i="206"/>
  <c r="BD2208" i="64"/>
  <c r="BC2210" i="64"/>
  <c r="BD2187" i="64"/>
  <c r="BD2189" i="64" s="1"/>
  <c r="K33" i="206"/>
  <c r="K32" i="206"/>
  <c r="K31" i="206"/>
  <c r="K30" i="206"/>
  <c r="R1645" i="64"/>
  <c r="R1752" i="64"/>
  <c r="R2380" i="64"/>
  <c r="R2379" i="64"/>
  <c r="R1788" i="64"/>
  <c r="I1789" i="64"/>
  <c r="Z1954" i="64" a="1"/>
  <c r="Z1024" i="64" a="1"/>
  <c r="AA1243" i="64" a="1"/>
  <c r="Z1295" i="64" a="1"/>
  <c r="BJ1539" i="64" a="1"/>
  <c r="Z1136" i="64" a="1"/>
  <c r="Z1068" i="64" a="1"/>
  <c r="BJ1954" i="64" a="1"/>
  <c r="BJ1266" i="64"/>
  <c r="Z1241" i="64" a="1"/>
  <c r="Z1266" i="64"/>
  <c r="BJ1241" i="64" a="1"/>
  <c r="BJ884" i="64" a="1"/>
  <c r="BJ1024" i="64" a="1"/>
  <c r="BH1244" i="64" a="1"/>
  <c r="BJ1136" i="64" a="1"/>
  <c r="AB1244" i="64" a="1"/>
  <c r="Z412" i="64" a="1"/>
  <c r="Z884" i="64" a="1"/>
  <c r="BJ1068" i="64" a="1"/>
  <c r="BJ412" i="64" a="1"/>
  <c r="Z1539" i="64" a="1"/>
  <c r="Z2112" i="64" a="1"/>
  <c r="BJ1295" i="64" a="1"/>
  <c r="BI1243" i="64" a="1"/>
  <c r="BJ2112" i="64" a="1"/>
  <c r="BN2" i="64" l="1"/>
  <c r="BM7" i="64"/>
  <c r="BL4" i="64"/>
  <c r="BM3" i="64"/>
  <c r="BM1" i="64"/>
  <c r="AW516" i="64"/>
  <c r="AX515" i="64"/>
  <c r="AW518" i="64"/>
  <c r="BA464" i="64"/>
  <c r="AZ465" i="64"/>
  <c r="AZ467" i="64"/>
  <c r="AO16" i="861"/>
  <c r="AN26" i="861"/>
  <c r="BN2" i="864"/>
  <c r="BM1" i="864"/>
  <c r="BM1" i="863"/>
  <c r="BL4" i="863"/>
  <c r="BL4" i="864"/>
  <c r="BM7" i="864"/>
  <c r="BM7" i="863"/>
  <c r="BM3" i="863"/>
  <c r="BM3" i="864"/>
  <c r="BN3" i="861"/>
  <c r="BM4" i="861"/>
  <c r="AB144" i="64"/>
  <c r="AB145" i="64" s="1"/>
  <c r="AB994" i="64"/>
  <c r="AB995" i="64" s="1"/>
  <c r="AA127" i="64"/>
  <c r="AA977" i="64"/>
  <c r="AA992" i="64"/>
  <c r="AA142" i="64"/>
  <c r="Z1709" i="64"/>
  <c r="AW1712" i="64" s="1"/>
  <c r="Z362" i="64"/>
  <c r="Z364" i="64" s="1"/>
  <c r="Z1068" i="64"/>
  <c r="Z1075" i="64" s="1"/>
  <c r="Z1136" i="64"/>
  <c r="Z1143" i="64" s="1"/>
  <c r="Z412" i="64"/>
  <c r="Z2112" i="64"/>
  <c r="Z2121" i="64" s="1"/>
  <c r="BI2122" i="64" s="1" a="1"/>
  <c r="BI2122" i="64" s="1"/>
  <c r="Z1954" i="64"/>
  <c r="Z1956" i="64" s="1"/>
  <c r="Z1539" i="64"/>
  <c r="Z1541" i="64" s="1"/>
  <c r="AA1243" i="64"/>
  <c r="Z884" i="64"/>
  <c r="Z1241" i="64"/>
  <c r="Z1295" i="64"/>
  <c r="Z1024" i="64"/>
  <c r="AB1244" i="64"/>
  <c r="AA892" i="64"/>
  <c r="AA888" i="64"/>
  <c r="Z990" i="64"/>
  <c r="Z975" i="64"/>
  <c r="Z989" i="64"/>
  <c r="Z974" i="64"/>
  <c r="Y1192" i="64" a="1"/>
  <c r="Y1192" i="64" s="1"/>
  <c r="Y134" i="64" a="1"/>
  <c r="Y134" i="64" s="1"/>
  <c r="Y109" i="64" a="1"/>
  <c r="Y109" i="64" s="1"/>
  <c r="Y346" i="64" a="1"/>
  <c r="Y346" i="64" s="1"/>
  <c r="Y951" i="64" a="1"/>
  <c r="Y951" i="64" s="1"/>
  <c r="Y959" i="64" s="1"/>
  <c r="Y1540" i="64" a="1"/>
  <c r="Y1540" i="64" s="1"/>
  <c r="Y1294" i="64" a="1"/>
  <c r="Y1294" i="64" s="1"/>
  <c r="Y2113" i="64" a="1"/>
  <c r="Y2113" i="64" s="1"/>
  <c r="Y667" i="64" a="1"/>
  <c r="Y667" i="64" s="1"/>
  <c r="Y111" i="64" a="1"/>
  <c r="Y111" i="64" s="1"/>
  <c r="Y117" i="64" a="1"/>
  <c r="Y117" i="64" s="1"/>
  <c r="Y119" i="64" a="1"/>
  <c r="Y119" i="64" s="1"/>
  <c r="Y108" i="64" a="1"/>
  <c r="Y108" i="64" s="1"/>
  <c r="Y984" i="64" a="1"/>
  <c r="Y984" i="64" s="1"/>
  <c r="Y952" i="64" a="1"/>
  <c r="Y952" i="64" s="1"/>
  <c r="Y960" i="64" s="1"/>
  <c r="Y133" i="64" a="1"/>
  <c r="Y133" i="64" s="1"/>
  <c r="Y107" i="64" a="1"/>
  <c r="Y107" i="64" s="1"/>
  <c r="Y950" i="64" a="1"/>
  <c r="Y950" i="64" s="1"/>
  <c r="Y958" i="64" s="1"/>
  <c r="Y1240" i="64" a="1"/>
  <c r="Y1240" i="64" s="1"/>
  <c r="Y1538" i="64" a="1"/>
  <c r="Y1538" i="64" s="1"/>
  <c r="Y411" i="64" a="1"/>
  <c r="Y411" i="64" s="1"/>
  <c r="Y1195" i="64" a="1"/>
  <c r="Y1195" i="64" s="1"/>
  <c r="Y653" i="64" a="1"/>
  <c r="Y653" i="64" s="1"/>
  <c r="Y1373" i="64" a="1"/>
  <c r="Y1373" i="64" s="1"/>
  <c r="Y116" i="64" a="1"/>
  <c r="Y116" i="64" s="1"/>
  <c r="Y115" i="64" a="1"/>
  <c r="Y115" i="64" s="1"/>
  <c r="Y110" i="64" a="1"/>
  <c r="Y110" i="64" s="1"/>
  <c r="Y1265" i="64" a="1"/>
  <c r="Y1265" i="64" s="1"/>
  <c r="Y980" i="64" a="1"/>
  <c r="Y980" i="64" s="1"/>
  <c r="Y968" i="64" a="1"/>
  <c r="Y968" i="64" s="1"/>
  <c r="Y965" i="64" a="1"/>
  <c r="Y965" i="64" s="1"/>
  <c r="Y363" i="64" a="1"/>
  <c r="Y363" i="64" s="1"/>
  <c r="Y1135" i="64" a="1"/>
  <c r="Y1135" i="64" s="1"/>
  <c r="Y1025" i="64" a="1"/>
  <c r="Y1025" i="64" s="1"/>
  <c r="Y208" i="64" a="1"/>
  <c r="Y208" i="64" s="1"/>
  <c r="Y1707" i="64" a="1"/>
  <c r="Y1707" i="64" s="1"/>
  <c r="Y436" i="64" a="1"/>
  <c r="Y436" i="64" s="1"/>
  <c r="Y467" i="64" s="1"/>
  <c r="Y1955" i="64" a="1"/>
  <c r="Y1955" i="64" s="1"/>
  <c r="Y131" i="64" a="1"/>
  <c r="Y131" i="64" s="1"/>
  <c r="Y983" i="64" a="1"/>
  <c r="Y983" i="64" s="1"/>
  <c r="Y967" i="64" a="1"/>
  <c r="Y967" i="64" s="1"/>
  <c r="Y953" i="64" a="1"/>
  <c r="Y953" i="64" s="1"/>
  <c r="Y961" i="64" s="1"/>
  <c r="Y1708" i="64" a="1"/>
  <c r="Y1708" i="64" s="1"/>
  <c r="Y360" i="64" a="1"/>
  <c r="Y360" i="64" s="1"/>
  <c r="Y661" i="64" a="1"/>
  <c r="Y661" i="64" s="1"/>
  <c r="Y130" i="64" a="1"/>
  <c r="Y130" i="64" s="1"/>
  <c r="Y982" i="64" a="1"/>
  <c r="Y982" i="64" s="1"/>
  <c r="Y969" i="64" a="1"/>
  <c r="Y969" i="64" s="1"/>
  <c r="Y361" i="64" a="1"/>
  <c r="Y361" i="64" s="1"/>
  <c r="Y1067" i="64" a="1"/>
  <c r="Y1067" i="64" s="1"/>
  <c r="Y2306" i="64" a="1"/>
  <c r="Y2306" i="64" s="1"/>
  <c r="Y2313" i="64" s="1"/>
  <c r="Y132" i="64" a="1"/>
  <c r="Y132" i="64" s="1"/>
  <c r="Y966" i="64" a="1"/>
  <c r="Y966" i="64" s="1"/>
  <c r="Y331" i="64" a="1"/>
  <c r="Y331" i="64" s="1"/>
  <c r="Y1191" i="64" a="1"/>
  <c r="Y1191" i="64" s="1"/>
  <c r="Y487" i="64" a="1"/>
  <c r="Y487" i="64" s="1"/>
  <c r="Y518" i="64" s="1"/>
  <c r="Y650" i="64" a="1"/>
  <c r="Y650" i="64" s="1"/>
  <c r="Y118" i="64" a="1"/>
  <c r="Y118" i="64" s="1"/>
  <c r="Y981" i="64" a="1"/>
  <c r="Y981" i="64" s="1"/>
  <c r="Y949" i="64" a="1"/>
  <c r="Y949" i="64" s="1"/>
  <c r="Y957" i="64" s="1"/>
  <c r="Y1953" i="64" a="1"/>
  <c r="Y1953" i="64" s="1"/>
  <c r="Y891" i="64" a="1"/>
  <c r="Y891" i="64" s="1"/>
  <c r="Y883" i="64" a="1"/>
  <c r="Y883" i="64" s="1"/>
  <c r="Y299" i="64" a="1"/>
  <c r="Y299" i="64" s="1"/>
  <c r="Y312" i="64" a="1"/>
  <c r="Y312" i="64" s="1"/>
  <c r="Y887" i="64" a="1"/>
  <c r="Y887" i="64" s="1"/>
  <c r="Y925" i="64" a="1"/>
  <c r="Y925" i="64" s="1"/>
  <c r="Z988" i="64"/>
  <c r="Z973" i="64"/>
  <c r="Z987" i="64"/>
  <c r="Z972" i="64"/>
  <c r="X259" i="64"/>
  <c r="Z124" i="64"/>
  <c r="Z139" i="64"/>
  <c r="Z125" i="64"/>
  <c r="Z140" i="64"/>
  <c r="Z122" i="64"/>
  <c r="Z112" i="64"/>
  <c r="Z137" i="64"/>
  <c r="Z1193" i="64"/>
  <c r="Z1194" i="64" s="1"/>
  <c r="Z1196" i="64" s="1"/>
  <c r="Z991" i="64"/>
  <c r="Z976" i="64"/>
  <c r="Z126" i="64"/>
  <c r="Z141" i="64"/>
  <c r="Z123" i="64"/>
  <c r="Z138" i="64"/>
  <c r="AA1038" i="64"/>
  <c r="AL1039" i="64" s="1" a="1"/>
  <c r="AL1039" i="64" s="1"/>
  <c r="AA1033" i="64"/>
  <c r="AX1712" i="64"/>
  <c r="BG86" i="861"/>
  <c r="BJ1700" i="64"/>
  <c r="BJ1709" i="64" s="1"/>
  <c r="BJ1712" i="64" s="1"/>
  <c r="BH43" i="861"/>
  <c r="BI90" i="861"/>
  <c r="BG60" i="861"/>
  <c r="BF60" i="861"/>
  <c r="BK1708" i="64" a="1"/>
  <c r="BK1708" i="64" s="1"/>
  <c r="BK1707" i="64" a="1"/>
  <c r="BK1707" i="64" s="1"/>
  <c r="BJ1241" i="64"/>
  <c r="BJ1539" i="64"/>
  <c r="BJ1541" i="64" s="1"/>
  <c r="BK1540" i="64" a="1"/>
  <c r="BK1540" i="64" s="1"/>
  <c r="BK1538" i="64" a="1"/>
  <c r="BK1538" i="64" s="1"/>
  <c r="BJ362" i="64"/>
  <c r="BJ364" i="64" s="1"/>
  <c r="BK363" i="64" a="1"/>
  <c r="BK363" i="64" s="1"/>
  <c r="BK361" i="64" a="1"/>
  <c r="BK361" i="64" s="1"/>
  <c r="BK436" i="64" a="1"/>
  <c r="BK436" i="64" s="1"/>
  <c r="BK360" i="64" a="1"/>
  <c r="BK360" i="64" s="1"/>
  <c r="BK487" i="64" a="1"/>
  <c r="BK487" i="64" s="1"/>
  <c r="BJ412" i="64"/>
  <c r="BJ1295" i="64"/>
  <c r="BK1294" i="64" a="1"/>
  <c r="BK1294" i="64" s="1"/>
  <c r="BK411" i="64" a="1"/>
  <c r="BK411" i="64" s="1"/>
  <c r="BJ1136" i="64"/>
  <c r="BJ1068" i="64"/>
  <c r="BK1067" i="64" a="1"/>
  <c r="BK1067" i="64" s="1"/>
  <c r="BK1135" i="64" a="1"/>
  <c r="BK1135" i="64" s="1"/>
  <c r="BI1143" i="64"/>
  <c r="BJ2112" i="64"/>
  <c r="BJ2121" i="64" s="1"/>
  <c r="BJ2122" i="64" s="1" a="1"/>
  <c r="BJ2122" i="64" s="1"/>
  <c r="BK2113" i="64" a="1"/>
  <c r="BK2113" i="64" s="1"/>
  <c r="BW2143" i="64"/>
  <c r="BW2145" i="64" s="1"/>
  <c r="BV2145" i="64"/>
  <c r="BJ1024" i="64"/>
  <c r="BJ1954" i="64"/>
  <c r="BJ1956" i="64" s="1"/>
  <c r="BH1039" i="64" a="1"/>
  <c r="BH1039" i="64" s="1"/>
  <c r="BK1953" i="64" a="1"/>
  <c r="BK1953" i="64" s="1"/>
  <c r="BK1025" i="64" a="1"/>
  <c r="BK1025" i="64" s="1"/>
  <c r="BI1033" i="64"/>
  <c r="BI1038" i="64"/>
  <c r="BK1195" i="64" a="1"/>
  <c r="BK1195" i="64" s="1"/>
  <c r="BK1955" i="64" a="1"/>
  <c r="BK1955" i="64" s="1"/>
  <c r="BJ1193" i="64"/>
  <c r="BJ1194" i="64" s="1"/>
  <c r="BJ1196" i="64" s="1"/>
  <c r="BK1191" i="64" a="1"/>
  <c r="BK1191" i="64" s="1"/>
  <c r="BK1192" i="64" a="1"/>
  <c r="BK1192" i="64" s="1"/>
  <c r="BK661" i="64" a="1"/>
  <c r="BK661" i="64" s="1"/>
  <c r="BK650" i="64" a="1"/>
  <c r="BK650" i="64" s="1"/>
  <c r="BK667" i="64" a="1"/>
  <c r="BK667" i="64" s="1"/>
  <c r="BK653" i="64" a="1"/>
  <c r="BK653" i="64" s="1"/>
  <c r="BJ126" i="64"/>
  <c r="BJ141" i="64"/>
  <c r="BK111" i="64" a="1"/>
  <c r="BK111" i="64" s="1"/>
  <c r="BK1373" i="64" a="1"/>
  <c r="BK1373"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K109" i="64" a="1"/>
  <c r="BK109" i="64" s="1"/>
  <c r="BK110" i="64" a="1"/>
  <c r="BK110" i="64" s="1"/>
  <c r="BK108" i="64" a="1"/>
  <c r="BK108" i="64" s="1"/>
  <c r="BK107" i="64" a="1"/>
  <c r="BK107" i="64" s="1"/>
  <c r="BK1265" i="64" a="1"/>
  <c r="BK1265" i="64" s="1"/>
  <c r="BE2167" i="64"/>
  <c r="BH994" i="64"/>
  <c r="BH995" i="64" s="1"/>
  <c r="BG995" i="64"/>
  <c r="BI992" i="64"/>
  <c r="BJ991" i="64"/>
  <c r="BJ989" i="64"/>
  <c r="BJ987" i="64"/>
  <c r="BJ990" i="64"/>
  <c r="BJ988" i="64"/>
  <c r="BK981" i="64" a="1"/>
  <c r="BK981" i="64" s="1"/>
  <c r="BK982" i="64" a="1"/>
  <c r="BK982" i="64" s="1"/>
  <c r="BK983" i="64" a="1"/>
  <c r="BK983" i="64" s="1"/>
  <c r="BK984" i="64" a="1"/>
  <c r="BK984" i="64" s="1"/>
  <c r="BK980" i="64" a="1"/>
  <c r="BK980" i="64" s="1"/>
  <c r="BJ972" i="64"/>
  <c r="BI977" i="64"/>
  <c r="BK949" i="64" a="1"/>
  <c r="BK949" i="64" s="1"/>
  <c r="BK957" i="64" s="1"/>
  <c r="BK950" i="64" a="1"/>
  <c r="BK950" i="64" s="1"/>
  <c r="BK958" i="64" s="1"/>
  <c r="BK966" i="64" a="1"/>
  <c r="BK966" i="64" s="1"/>
  <c r="BK951" i="64" a="1"/>
  <c r="BK951" i="64" s="1"/>
  <c r="BK959" i="64" s="1"/>
  <c r="BK952" i="64" a="1"/>
  <c r="BK952" i="64" s="1"/>
  <c r="BK960" i="64" s="1"/>
  <c r="BK953" i="64" a="1"/>
  <c r="BK953" i="64" s="1"/>
  <c r="BK961" i="64" s="1"/>
  <c r="BK967" i="64" a="1"/>
  <c r="BK967" i="64" s="1"/>
  <c r="BK968" i="64" a="1"/>
  <c r="BK968" i="64" s="1"/>
  <c r="BK965" i="64" a="1"/>
  <c r="BK965" i="64" s="1"/>
  <c r="BK969" i="64" a="1"/>
  <c r="BK969" i="64" s="1"/>
  <c r="BJ976" i="64"/>
  <c r="BJ975" i="64"/>
  <c r="BJ974" i="64"/>
  <c r="BJ973" i="64"/>
  <c r="BK208" i="64" a="1"/>
  <c r="BK208" i="64" s="1"/>
  <c r="BH1244" i="64"/>
  <c r="BI1243" i="64"/>
  <c r="BK331" i="64" a="1"/>
  <c r="BK331" i="64" s="1"/>
  <c r="BK1240" i="64" a="1"/>
  <c r="BK1240" i="64" s="1"/>
  <c r="BK312" i="64" a="1"/>
  <c r="BK312" i="64" s="1"/>
  <c r="BK925" i="64" a="1"/>
  <c r="BK925" i="64" s="1"/>
  <c r="BK891" i="64" a="1"/>
  <c r="BK891" i="64" s="1"/>
  <c r="BK299" i="64" a="1"/>
  <c r="BK299" i="64" s="1"/>
  <c r="BI888" i="64"/>
  <c r="BJ884" i="64"/>
  <c r="BJ892" i="64" s="1"/>
  <c r="BK887" i="64" a="1"/>
  <c r="BK887" i="64" s="1"/>
  <c r="BK883" i="64" a="1"/>
  <c r="BK883" i="64" s="1"/>
  <c r="BL259" i="64"/>
  <c r="BK20" i="864"/>
  <c r="BK93" i="861" s="1"/>
  <c r="BK94" i="861" s="1"/>
  <c r="BK35" i="863"/>
  <c r="BK34" i="863"/>
  <c r="BK17" i="863" s="1"/>
  <c r="BK29" i="861" s="1"/>
  <c r="BN1" i="861"/>
  <c r="BN7" i="861"/>
  <c r="BO2" i="861"/>
  <c r="BK45" i="863"/>
  <c r="BK54" i="863" a="1"/>
  <c r="BK54" i="863" s="1"/>
  <c r="BK52" i="863" a="1"/>
  <c r="BK52" i="863" s="1"/>
  <c r="BK50" i="863" a="1"/>
  <c r="BK50" i="863" s="1"/>
  <c r="BL43" i="863" a="1"/>
  <c r="BL43" i="863" s="1"/>
  <c r="BL44" i="863" a="1"/>
  <c r="BL44" i="863" s="1"/>
  <c r="BL42" i="863" a="1"/>
  <c r="BL42" i="863" s="1"/>
  <c r="BL31" i="863"/>
  <c r="BL33" i="863"/>
  <c r="BL41" i="863" a="1"/>
  <c r="BL41" i="863" s="1"/>
  <c r="BL40" i="863" a="1"/>
  <c r="BL40" i="863" s="1"/>
  <c r="BL30" i="863"/>
  <c r="BM2" i="863"/>
  <c r="BM32" i="863" s="1"/>
  <c r="BL16" i="864"/>
  <c r="BL17" i="864"/>
  <c r="BL18" i="864"/>
  <c r="BM19" i="864"/>
  <c r="AY1" i="860"/>
  <c r="AY7" i="860"/>
  <c r="AY3" i="860"/>
  <c r="AY4" i="860" s="1"/>
  <c r="AZ2" i="860"/>
  <c r="BD2210" i="64"/>
  <c r="BE2208" i="64"/>
  <c r="BE2187" i="64"/>
  <c r="BE2189" i="64" s="1"/>
  <c r="R1789" i="64"/>
  <c r="Y1954" i="64" a="1"/>
  <c r="Y1136" i="64" a="1"/>
  <c r="Y1024" i="64" a="1"/>
  <c r="Y1539" i="64" a="1"/>
  <c r="Y412" i="64" a="1"/>
  <c r="BK1954" i="64" a="1"/>
  <c r="BK2112" i="64" a="1"/>
  <c r="BJ1243" i="64" a="1"/>
  <c r="Y1266" i="64"/>
  <c r="Y2112" i="64" a="1"/>
  <c r="Z1243" i="64" a="1"/>
  <c r="AA1244" i="64" a="1"/>
  <c r="Y884" i="64" a="1"/>
  <c r="BK1539" i="64" a="1"/>
  <c r="Y1241" i="64" a="1"/>
  <c r="Y1295" i="64" a="1"/>
  <c r="BK1136" i="64" a="1"/>
  <c r="BK1068" i="64" a="1"/>
  <c r="BI1244" i="64" a="1"/>
  <c r="BK412" i="64" a="1"/>
  <c r="BK1024" i="64" a="1"/>
  <c r="BK1295" i="64" a="1"/>
  <c r="Y1068" i="64" a="1"/>
  <c r="BK1266" i="64"/>
  <c r="BK1241" i="64" a="1"/>
  <c r="BK884" i="64" a="1"/>
  <c r="BN1" i="64" l="1"/>
  <c r="BN7" i="64"/>
  <c r="BM4" i="64"/>
  <c r="BN3" i="64"/>
  <c r="BO2" i="64"/>
  <c r="BB464" i="64"/>
  <c r="BA465" i="64"/>
  <c r="BA467" i="64"/>
  <c r="AX516" i="64"/>
  <c r="AY515" i="64"/>
  <c r="AX518" i="64"/>
  <c r="AO25" i="861"/>
  <c r="BO2" i="864"/>
  <c r="BN1" i="863"/>
  <c r="BN1" i="864"/>
  <c r="BM4" i="864"/>
  <c r="BM4" i="863"/>
  <c r="BN7" i="864"/>
  <c r="BN7" i="863"/>
  <c r="BN3" i="864"/>
  <c r="BN3" i="863"/>
  <c r="AA994" i="64"/>
  <c r="AA995" i="64" s="1"/>
  <c r="BO3" i="861"/>
  <c r="BN4" i="861"/>
  <c r="AA144" i="64"/>
  <c r="AA145" i="64" s="1"/>
  <c r="Z992" i="64"/>
  <c r="Z142" i="64"/>
  <c r="Z127" i="64"/>
  <c r="Z977" i="64"/>
  <c r="Y1193" i="64"/>
  <c r="Y1194" i="64" s="1"/>
  <c r="Y1196" i="64" s="1"/>
  <c r="Y362" i="64"/>
  <c r="Y364" i="64" s="1"/>
  <c r="Y1954" i="64"/>
  <c r="Y1956" i="64" s="1"/>
  <c r="Y412" i="64"/>
  <c r="Y1539" i="64"/>
  <c r="Y1541" i="64" s="1"/>
  <c r="AA1244" i="64"/>
  <c r="Y1241" i="64"/>
  <c r="Y1068" i="64"/>
  <c r="Y1075" i="64" s="1"/>
  <c r="Y1024" i="64"/>
  <c r="Y1136" i="64"/>
  <c r="Y1143" i="64" s="1"/>
  <c r="Y2112" i="64"/>
  <c r="Y2121" i="64" s="1"/>
  <c r="BH2122" i="64" s="1" a="1"/>
  <c r="BH2122" i="64" s="1"/>
  <c r="Y884" i="64"/>
  <c r="Y1295" i="64"/>
  <c r="Z1243" i="64"/>
  <c r="Y123" i="64"/>
  <c r="Y138" i="64"/>
  <c r="Z892" i="64"/>
  <c r="Z888" i="64"/>
  <c r="Y987" i="64"/>
  <c r="Y972" i="64"/>
  <c r="Y1709" i="64"/>
  <c r="Y989" i="64"/>
  <c r="Y974" i="64"/>
  <c r="W259" i="64"/>
  <c r="Y140" i="64"/>
  <c r="Y125" i="64"/>
  <c r="Y991" i="64"/>
  <c r="Y976" i="64"/>
  <c r="Y988" i="64"/>
  <c r="Y973" i="64"/>
  <c r="Y126" i="64"/>
  <c r="Y141" i="64"/>
  <c r="Y124" i="64"/>
  <c r="Y139" i="64"/>
  <c r="X2113" i="64" a="1"/>
  <c r="X2113" i="64" s="1"/>
  <c r="X111" i="64" a="1"/>
  <c r="X111" i="64" s="1"/>
  <c r="X118" i="64" a="1"/>
  <c r="X118" i="64" s="1"/>
  <c r="X108" i="64" a="1"/>
  <c r="X108" i="64" s="1"/>
  <c r="X983" i="64" a="1"/>
  <c r="X983" i="64" s="1"/>
  <c r="X949" i="64" a="1"/>
  <c r="X949" i="64" s="1"/>
  <c r="X957" i="64" s="1"/>
  <c r="X887" i="64" a="1"/>
  <c r="X887" i="64" s="1"/>
  <c r="X1135" i="64" a="1"/>
  <c r="X1135" i="64" s="1"/>
  <c r="X119" i="64" a="1"/>
  <c r="X119" i="64" s="1"/>
  <c r="X110" i="64" a="1"/>
  <c r="X110" i="64" s="1"/>
  <c r="X331" i="64" a="1"/>
  <c r="X331" i="64" s="1"/>
  <c r="X650" i="64" a="1"/>
  <c r="X650" i="64" s="1"/>
  <c r="X116" i="64" a="1"/>
  <c r="X116" i="64" s="1"/>
  <c r="X1240" i="64" a="1"/>
  <c r="X1240" i="64" s="1"/>
  <c r="X363" i="64" a="1"/>
  <c r="X363" i="64" s="1"/>
  <c r="X487" i="64" a="1"/>
  <c r="X487" i="64" s="1"/>
  <c r="X518" i="64" s="1"/>
  <c r="X1191" i="64" a="1"/>
  <c r="X1191" i="64" s="1"/>
  <c r="X1373" i="64" a="1"/>
  <c r="X1373" i="64" s="1"/>
  <c r="X133" i="64" a="1"/>
  <c r="X133" i="64" s="1"/>
  <c r="X107" i="64" a="1"/>
  <c r="X107" i="64" s="1"/>
  <c r="X982" i="64" a="1"/>
  <c r="X982" i="64" s="1"/>
  <c r="X966" i="64" a="1"/>
  <c r="X966" i="64" s="1"/>
  <c r="X653" i="64" a="1"/>
  <c r="X653" i="64" s="1"/>
  <c r="X952" i="64" a="1"/>
  <c r="X952" i="64" s="1"/>
  <c r="X960" i="64" s="1"/>
  <c r="X361" i="64" a="1"/>
  <c r="X361" i="64" s="1"/>
  <c r="X1067" i="64" a="1"/>
  <c r="X1067" i="64" s="1"/>
  <c r="X1953" i="64" a="1"/>
  <c r="X1953" i="64" s="1"/>
  <c r="X1192" i="64" a="1"/>
  <c r="X1192" i="64" s="1"/>
  <c r="X115" i="64" a="1"/>
  <c r="X115" i="64" s="1"/>
  <c r="X109" i="64" a="1"/>
  <c r="X109" i="64" s="1"/>
  <c r="X981" i="64" a="1"/>
  <c r="X981" i="64" s="1"/>
  <c r="X950" i="64" a="1"/>
  <c r="X950" i="64" s="1"/>
  <c r="X958" i="64" s="1"/>
  <c r="X883" i="64" a="1"/>
  <c r="X883" i="64" s="1"/>
  <c r="X667" i="64" a="1"/>
  <c r="X667" i="64" s="1"/>
  <c r="X117" i="64" a="1"/>
  <c r="X117" i="64" s="1"/>
  <c r="X951" i="64" a="1"/>
  <c r="X951" i="64" s="1"/>
  <c r="X959" i="64" s="1"/>
  <c r="X1540" i="64" a="1"/>
  <c r="X1540" i="64" s="1"/>
  <c r="X1538" i="64" a="1"/>
  <c r="X1538" i="64" s="1"/>
  <c r="X2306" i="64" a="1"/>
  <c r="X2306" i="64" s="1"/>
  <c r="X2313" i="64" s="1"/>
  <c r="X1025" i="64" a="1"/>
  <c r="X1025" i="64" s="1"/>
  <c r="X131" i="64" a="1"/>
  <c r="X131" i="64" s="1"/>
  <c r="X965" i="64" a="1"/>
  <c r="X965" i="64" s="1"/>
  <c r="X208" i="64" a="1"/>
  <c r="X208" i="64" s="1"/>
  <c r="X312" i="64" a="1"/>
  <c r="X312" i="64" s="1"/>
  <c r="X891" i="64" a="1"/>
  <c r="X891" i="64" s="1"/>
  <c r="X980" i="64" a="1"/>
  <c r="X980" i="64" s="1"/>
  <c r="X1707" i="64" a="1"/>
  <c r="X1707" i="64" s="1"/>
  <c r="X436" i="64" a="1"/>
  <c r="X436" i="64" s="1"/>
  <c r="X467" i="64" s="1"/>
  <c r="X1294" i="64" a="1"/>
  <c r="X1294" i="64" s="1"/>
  <c r="X1195" i="64" a="1"/>
  <c r="X1195" i="64" s="1"/>
  <c r="X130" i="64" a="1"/>
  <c r="X130" i="64" s="1"/>
  <c r="X1265" i="64" a="1"/>
  <c r="X1265" i="64" s="1"/>
  <c r="X984" i="64" a="1"/>
  <c r="X984" i="64" s="1"/>
  <c r="X968" i="64" a="1"/>
  <c r="X968" i="64" s="1"/>
  <c r="X953" i="64" a="1"/>
  <c r="X953" i="64" s="1"/>
  <c r="X961" i="64" s="1"/>
  <c r="X925" i="64" a="1"/>
  <c r="X925" i="64" s="1"/>
  <c r="X299" i="64" a="1"/>
  <c r="X299" i="64" s="1"/>
  <c r="X967" i="64" a="1"/>
  <c r="X967" i="64" s="1"/>
  <c r="X134" i="64" a="1"/>
  <c r="X134" i="64" s="1"/>
  <c r="X346" i="64" a="1"/>
  <c r="X346" i="64" s="1"/>
  <c r="X1708" i="64" a="1"/>
  <c r="X1708" i="64" s="1"/>
  <c r="X360" i="64" a="1"/>
  <c r="X360" i="64" s="1"/>
  <c r="X411" i="64" a="1"/>
  <c r="X411" i="64" s="1"/>
  <c r="X1955" i="64" a="1"/>
  <c r="X1955" i="64" s="1"/>
  <c r="X661" i="64" a="1"/>
  <c r="X661" i="64" s="1"/>
  <c r="X132" i="64" a="1"/>
  <c r="X132" i="64" s="1"/>
  <c r="X969" i="64" a="1"/>
  <c r="X969" i="64" s="1"/>
  <c r="Y122" i="64"/>
  <c r="Y112" i="64"/>
  <c r="Y137" i="64"/>
  <c r="Z1038" i="64"/>
  <c r="AK1039" i="64" s="1" a="1"/>
  <c r="AK1039" i="64" s="1"/>
  <c r="Z1033" i="64"/>
  <c r="Y990" i="64"/>
  <c r="Y975" i="64"/>
  <c r="BH86" i="861"/>
  <c r="BI43" i="861"/>
  <c r="BK1700" i="64"/>
  <c r="BK1709" i="64" s="1"/>
  <c r="BJ90" i="861"/>
  <c r="BL1708" i="64" a="1"/>
  <c r="BL1708" i="64" s="1"/>
  <c r="BL1707" i="64" a="1"/>
  <c r="BL1707" i="64" s="1"/>
  <c r="BK1241" i="64"/>
  <c r="BK1539" i="64"/>
  <c r="BK1541" i="64" s="1"/>
  <c r="BL1538" i="64" a="1"/>
  <c r="BL1538" i="64" s="1"/>
  <c r="BL1540" i="64" a="1"/>
  <c r="BL1540" i="64" s="1"/>
  <c r="BL363" i="64" a="1"/>
  <c r="BL363" i="64" s="1"/>
  <c r="BL361" i="64" a="1"/>
  <c r="BL361" i="64" s="1"/>
  <c r="BK362" i="64"/>
  <c r="BK364" i="64" s="1"/>
  <c r="BL436" i="64" a="1"/>
  <c r="BL436" i="64" s="1"/>
  <c r="BL360" i="64" a="1"/>
  <c r="BL360" i="64" s="1"/>
  <c r="BL487" i="64" a="1"/>
  <c r="BL487" i="64" s="1"/>
  <c r="BK412" i="64"/>
  <c r="BK1295" i="64"/>
  <c r="BL1294" i="64" a="1"/>
  <c r="BL1294" i="64" s="1"/>
  <c r="BL411" i="64" a="1"/>
  <c r="BL411" i="64" s="1"/>
  <c r="BK1136" i="64"/>
  <c r="BK1068" i="64"/>
  <c r="BL1067" i="64" a="1"/>
  <c r="BL1067" i="64" s="1"/>
  <c r="BL1135" i="64" a="1"/>
  <c r="BL1135" i="64" s="1"/>
  <c r="BJ1143" i="64"/>
  <c r="BK2112" i="64"/>
  <c r="BK2121" i="64" s="1"/>
  <c r="BK2122" i="64" s="1" a="1"/>
  <c r="BK2122" i="64" s="1"/>
  <c r="BL2113" i="64" a="1"/>
  <c r="BL2113" i="64" s="1"/>
  <c r="BX2143" i="64"/>
  <c r="BX2145" i="64" s="1"/>
  <c r="BK1024" i="64"/>
  <c r="BK1954" i="64"/>
  <c r="BK1956" i="64" s="1"/>
  <c r="BI1039" i="64" a="1"/>
  <c r="BI1039" i="64" s="1"/>
  <c r="BL1953" i="64" a="1"/>
  <c r="BL1953" i="64" s="1"/>
  <c r="BL1025" i="64" a="1"/>
  <c r="BL1025" i="64" s="1"/>
  <c r="BJ1033" i="64"/>
  <c r="BJ1038" i="64"/>
  <c r="BL1195" i="64" a="1"/>
  <c r="BL1195" i="64" s="1"/>
  <c r="BL1955" i="64" a="1"/>
  <c r="BL1955" i="64" s="1"/>
  <c r="BK1193" i="64"/>
  <c r="BK1194" i="64" s="1"/>
  <c r="BK1196" i="64" s="1"/>
  <c r="BL1191" i="64" a="1"/>
  <c r="BL1191" i="64" s="1"/>
  <c r="BL1192" i="64" a="1"/>
  <c r="BL1192" i="64" s="1"/>
  <c r="BL661" i="64" a="1"/>
  <c r="BL661" i="64" s="1"/>
  <c r="BL650" i="64" a="1"/>
  <c r="BL650" i="64" s="1"/>
  <c r="BL667" i="64" a="1"/>
  <c r="BL667" i="64" s="1"/>
  <c r="BL653" i="64" a="1"/>
  <c r="BL653" i="64" s="1"/>
  <c r="BK126" i="64"/>
  <c r="BK141" i="64"/>
  <c r="BL111" i="64" a="1"/>
  <c r="BL111" i="64" s="1"/>
  <c r="BL1373" i="64" a="1"/>
  <c r="BL1373"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L108" i="64" a="1"/>
  <c r="BL108" i="64" s="1"/>
  <c r="BL107" i="64" a="1"/>
  <c r="BL107" i="64" s="1"/>
  <c r="BL110" i="64" a="1"/>
  <c r="BL110" i="64" s="1"/>
  <c r="BL109" i="64" a="1"/>
  <c r="BL109" i="64" s="1"/>
  <c r="BK112" i="64"/>
  <c r="BL1265" i="64" a="1"/>
  <c r="BL1265" i="64" s="1"/>
  <c r="BF2167" i="64"/>
  <c r="BI994" i="64"/>
  <c r="BK987" i="64"/>
  <c r="BK991" i="64"/>
  <c r="BK990" i="64"/>
  <c r="BK988" i="64"/>
  <c r="BJ992" i="64"/>
  <c r="BK989" i="64"/>
  <c r="BL981" i="64" a="1"/>
  <c r="BL981" i="64" s="1"/>
  <c r="BL982" i="64" a="1"/>
  <c r="BL982" i="64" s="1"/>
  <c r="BL983" i="64" a="1"/>
  <c r="BL983" i="64" s="1"/>
  <c r="BL984" i="64" a="1"/>
  <c r="BL984" i="64" s="1"/>
  <c r="BL980" i="64" a="1"/>
  <c r="BL980" i="64" s="1"/>
  <c r="BJ977" i="64"/>
  <c r="BL949" i="64" a="1"/>
  <c r="BL949" i="64" s="1"/>
  <c r="BL957" i="64" s="1"/>
  <c r="BL950" i="64" a="1"/>
  <c r="BL950" i="64" s="1"/>
  <c r="BL958" i="64" s="1"/>
  <c r="BL966" i="64" a="1"/>
  <c r="BL966" i="64" s="1"/>
  <c r="BL951" i="64" a="1"/>
  <c r="BL951" i="64" s="1"/>
  <c r="BL959" i="64" s="1"/>
  <c r="BL952" i="64" a="1"/>
  <c r="BL952" i="64" s="1"/>
  <c r="BL960" i="64" s="1"/>
  <c r="BL953" i="64" a="1"/>
  <c r="BL953" i="64" s="1"/>
  <c r="BL961" i="64" s="1"/>
  <c r="BL967" i="64" a="1"/>
  <c r="BL967" i="64" s="1"/>
  <c r="BL965" i="64" a="1"/>
  <c r="BL965" i="64" s="1"/>
  <c r="BL968" i="64" a="1"/>
  <c r="BL968" i="64" s="1"/>
  <c r="BL969" i="64" a="1"/>
  <c r="BL969" i="64" s="1"/>
  <c r="BK976" i="64"/>
  <c r="BK975" i="64"/>
  <c r="BK974" i="64"/>
  <c r="BK973" i="64"/>
  <c r="BK972" i="64"/>
  <c r="BL208" i="64" a="1"/>
  <c r="BL208" i="64" s="1"/>
  <c r="BI1244" i="64"/>
  <c r="BJ1243" i="64"/>
  <c r="BL331" i="64" a="1"/>
  <c r="BL331" i="64" s="1"/>
  <c r="BL1240" i="64" a="1"/>
  <c r="BL1240" i="64" s="1"/>
  <c r="BL312" i="64" a="1"/>
  <c r="BL312" i="64" s="1"/>
  <c r="BL925" i="64" a="1"/>
  <c r="BL925" i="64" s="1"/>
  <c r="BL891" i="64" a="1"/>
  <c r="BL891" i="64" s="1"/>
  <c r="BL299" i="64" a="1"/>
  <c r="BL299" i="64" s="1"/>
  <c r="BJ888" i="64"/>
  <c r="BK884" i="64"/>
  <c r="BK892" i="64" s="1"/>
  <c r="BL887" i="64" a="1"/>
  <c r="BL887" i="64" s="1"/>
  <c r="BL883" i="64" a="1"/>
  <c r="BL883" i="64" s="1"/>
  <c r="BM259" i="64"/>
  <c r="BL20" i="864"/>
  <c r="BL93" i="861" s="1"/>
  <c r="BL94" i="861" s="1"/>
  <c r="BM43" i="863" a="1"/>
  <c r="BM43" i="863" s="1"/>
  <c r="BM44" i="863" a="1"/>
  <c r="BM44" i="863" s="1"/>
  <c r="BM41" i="863" a="1"/>
  <c r="BM41" i="863" s="1"/>
  <c r="BM40" i="863" a="1"/>
  <c r="BM40" i="863" s="1"/>
  <c r="BM33" i="863"/>
  <c r="BM42" i="863" a="1"/>
  <c r="BM42" i="863" s="1"/>
  <c r="BM30" i="863"/>
  <c r="BM31" i="863"/>
  <c r="BN2" i="863"/>
  <c r="BN32" i="863" s="1"/>
  <c r="BL35" i="863"/>
  <c r="BL34" i="863"/>
  <c r="BL17" i="863" s="1"/>
  <c r="BL29" i="861" s="1"/>
  <c r="BM16" i="864"/>
  <c r="BM18" i="864"/>
  <c r="BM17" i="864"/>
  <c r="BN19" i="864"/>
  <c r="BL52" i="863" a="1"/>
  <c r="BL52" i="863" s="1"/>
  <c r="BL54" i="863" a="1"/>
  <c r="BL54" i="863" s="1"/>
  <c r="BL50" i="863" a="1"/>
  <c r="BL50" i="863" s="1"/>
  <c r="BL45" i="863"/>
  <c r="BO1" i="861"/>
  <c r="BO7" i="861"/>
  <c r="BP2" i="861"/>
  <c r="W277" i="64"/>
  <c r="W260" i="64"/>
  <c r="W278" i="64"/>
  <c r="W279" i="64"/>
  <c r="W261" i="64"/>
  <c r="W262" i="64"/>
  <c r="W280" i="64"/>
  <c r="AZ3" i="860"/>
  <c r="AZ4" i="860" s="1"/>
  <c r="BA2" i="860"/>
  <c r="AZ1" i="860"/>
  <c r="AZ7" i="860"/>
  <c r="BF2208" i="64"/>
  <c r="BE2210" i="64"/>
  <c r="BF2187" i="64"/>
  <c r="BF2189" i="64" s="1"/>
  <c r="W2342" i="64"/>
  <c r="X1068" i="64" a="1"/>
  <c r="X1266" i="64"/>
  <c r="BL1539" i="64" a="1"/>
  <c r="Y1243" i="64" a="1"/>
  <c r="BL2112" i="64" a="1"/>
  <c r="X1539" i="64" a="1"/>
  <c r="X1024" i="64" a="1"/>
  <c r="BL412" i="64" a="1"/>
  <c r="W2627" i="64" a="1"/>
  <c r="X1954" i="64" a="1"/>
  <c r="X412" i="64" a="1"/>
  <c r="BK1243" i="64" a="1"/>
  <c r="X1136" i="64" a="1"/>
  <c r="BL1024" i="64" a="1"/>
  <c r="Z1244" i="64" a="1"/>
  <c r="W2593" i="64" a="1"/>
  <c r="BL1954" i="64" a="1"/>
  <c r="BL1295" i="64" a="1"/>
  <c r="BL1136" i="64" a="1"/>
  <c r="BL1266" i="64"/>
  <c r="BJ1244" i="64" a="1"/>
  <c r="X884" i="64" a="1"/>
  <c r="BL1241" i="64" a="1"/>
  <c r="BL884" i="64" a="1"/>
  <c r="BL1068" i="64" a="1"/>
  <c r="X2112" i="64" a="1"/>
  <c r="X1295" i="64" a="1"/>
  <c r="X1241" i="64" a="1"/>
  <c r="BP2" i="64" l="1"/>
  <c r="BN4" i="64"/>
  <c r="BO7" i="64"/>
  <c r="BO3" i="64"/>
  <c r="BO1" i="64"/>
  <c r="AY516" i="64"/>
  <c r="AZ515" i="64"/>
  <c r="AY518" i="64"/>
  <c r="BB465" i="64"/>
  <c r="BC464" i="64"/>
  <c r="BB467" i="64"/>
  <c r="AP16" i="861"/>
  <c r="AO26" i="861"/>
  <c r="BP2" i="864"/>
  <c r="BN4" i="864"/>
  <c r="BN4" i="863"/>
  <c r="BO3" i="864"/>
  <c r="BO3" i="863"/>
  <c r="BO7" i="864"/>
  <c r="BO7" i="863"/>
  <c r="BO1" i="864"/>
  <c r="BO1" i="863"/>
  <c r="Z144" i="64"/>
  <c r="Z145" i="64" s="1"/>
  <c r="BP3" i="861"/>
  <c r="BO4" i="861"/>
  <c r="Z994" i="64"/>
  <c r="Z995" i="64" s="1"/>
  <c r="Y142" i="64"/>
  <c r="Y977" i="64"/>
  <c r="Y992" i="64"/>
  <c r="Y127" i="64"/>
  <c r="X362" i="64"/>
  <c r="X364" i="64" s="1"/>
  <c r="X1193" i="64"/>
  <c r="X1194" i="64" s="1"/>
  <c r="X1196" i="64" s="1"/>
  <c r="X1539" i="64"/>
  <c r="X1541" i="64" s="1"/>
  <c r="X1241" i="64"/>
  <c r="Y1243" i="64"/>
  <c r="X1954" i="64"/>
  <c r="X1956" i="64" s="1"/>
  <c r="Z1244" i="64"/>
  <c r="X1068" i="64"/>
  <c r="X1075" i="64" s="1"/>
  <c r="X1295" i="64"/>
  <c r="X884" i="64"/>
  <c r="X2112" i="64"/>
  <c r="X2121" i="64" s="1"/>
  <c r="BG2122" i="64" s="1" a="1"/>
  <c r="BG2122" i="64" s="1"/>
  <c r="X412" i="64"/>
  <c r="X1024" i="64"/>
  <c r="X1136" i="64"/>
  <c r="X1143" i="64" s="1"/>
  <c r="X991" i="64"/>
  <c r="X976" i="64"/>
  <c r="X1709" i="64"/>
  <c r="X139" i="64"/>
  <c r="X124" i="64"/>
  <c r="X987" i="64"/>
  <c r="X972" i="64"/>
  <c r="W1707" i="64" a="1"/>
  <c r="W1707" i="64" s="1"/>
  <c r="W1540" i="64" a="1"/>
  <c r="W1540" i="64" s="1"/>
  <c r="W1067" i="64" a="1"/>
  <c r="W1067" i="64" s="1"/>
  <c r="W2113" i="64" a="1"/>
  <c r="W2113" i="64" s="1"/>
  <c r="W1955" i="64" a="1"/>
  <c r="W1955" i="64" s="1"/>
  <c r="W667" i="64" a="1"/>
  <c r="W667" i="64" s="1"/>
  <c r="W119" i="64" a="1"/>
  <c r="W119" i="64" s="1"/>
  <c r="W115" i="64" a="1"/>
  <c r="W115" i="64" s="1"/>
  <c r="W981" i="64" a="1"/>
  <c r="W981" i="64" s="1"/>
  <c r="W969" i="64" a="1"/>
  <c r="W969" i="64" s="1"/>
  <c r="W967" i="64" a="1"/>
  <c r="W967" i="64" s="1"/>
  <c r="W952" i="64" a="1"/>
  <c r="W952" i="64" s="1"/>
  <c r="W960" i="64" s="1"/>
  <c r="W299" i="64" a="1"/>
  <c r="W299" i="64" s="1"/>
  <c r="W1373" i="64" a="1"/>
  <c r="W1373" i="64" s="1"/>
  <c r="W134" i="64" a="1"/>
  <c r="W134" i="64" s="1"/>
  <c r="W208" i="64" a="1"/>
  <c r="W208" i="64" s="1"/>
  <c r="W1708" i="64" a="1"/>
  <c r="W1708" i="64" s="1"/>
  <c r="W1538" i="64" a="1"/>
  <c r="W1538" i="64" s="1"/>
  <c r="W1294" i="64" a="1"/>
  <c r="W1294" i="64" s="1"/>
  <c r="W1953" i="64" a="1"/>
  <c r="W1953" i="64" s="1"/>
  <c r="W661" i="64" a="1"/>
  <c r="W661" i="64" s="1"/>
  <c r="W653" i="64" a="1"/>
  <c r="W653" i="64" s="1"/>
  <c r="W117" i="64" a="1"/>
  <c r="W117" i="64" s="1"/>
  <c r="W109" i="64" a="1"/>
  <c r="W109" i="64" s="1"/>
  <c r="W346" i="64" a="1"/>
  <c r="W346" i="64" s="1"/>
  <c r="W984" i="64" a="1"/>
  <c r="W984" i="64" s="1"/>
  <c r="W949" i="64" a="1"/>
  <c r="W949" i="64" s="1"/>
  <c r="W957" i="64" s="1"/>
  <c r="W966" i="64" a="1"/>
  <c r="W966" i="64" s="1"/>
  <c r="W1265" i="64" a="1"/>
  <c r="W1265" i="64" s="1"/>
  <c r="W133" i="64" a="1"/>
  <c r="W133" i="64" s="1"/>
  <c r="W361" i="64" a="1"/>
  <c r="W361" i="64" s="1"/>
  <c r="W487" i="64" a="1"/>
  <c r="W487" i="64" s="1"/>
  <c r="W518" i="64" s="1"/>
  <c r="W411" i="64" a="1"/>
  <c r="W411" i="64" s="1"/>
  <c r="W1025" i="64" a="1"/>
  <c r="W1025" i="64" s="1"/>
  <c r="W650" i="64" a="1"/>
  <c r="W650" i="64" s="1"/>
  <c r="W116" i="64" a="1"/>
  <c r="W116" i="64" s="1"/>
  <c r="W108" i="64" a="1"/>
  <c r="W108" i="64" s="1"/>
  <c r="W980" i="64" a="1"/>
  <c r="W980" i="64" s="1"/>
  <c r="W363" i="64" a="1"/>
  <c r="W363" i="64" s="1"/>
  <c r="W1191" i="64" a="1"/>
  <c r="W1191" i="64" s="1"/>
  <c r="W131" i="64" a="1"/>
  <c r="W131" i="64" s="1"/>
  <c r="W107" i="64" a="1"/>
  <c r="W107" i="64" s="1"/>
  <c r="W983" i="64" a="1"/>
  <c r="W983" i="64" s="1"/>
  <c r="W950" i="64" a="1"/>
  <c r="W950" i="64" s="1"/>
  <c r="W958" i="64" s="1"/>
  <c r="W331" i="64" a="1"/>
  <c r="W331" i="64" s="1"/>
  <c r="W312" i="64" a="1"/>
  <c r="W312" i="64" s="1"/>
  <c r="W887" i="64" a="1"/>
  <c r="W887" i="64" s="1"/>
  <c r="W118" i="64" a="1"/>
  <c r="W118" i="64" s="1"/>
  <c r="W953" i="64" a="1"/>
  <c r="W953" i="64" s="1"/>
  <c r="W961" i="64" s="1"/>
  <c r="W436" i="64" a="1"/>
  <c r="W436" i="64" s="1"/>
  <c r="W467" i="64" s="1"/>
  <c r="W1135" i="64" a="1"/>
  <c r="W1135" i="64" s="1"/>
  <c r="W2306" i="64" a="1"/>
  <c r="W2306" i="64" s="1"/>
  <c r="W2313" i="64" s="1"/>
  <c r="W1192" i="64" a="1"/>
  <c r="W1192" i="64" s="1"/>
  <c r="W130" i="64" a="1"/>
  <c r="W130" i="64" s="1"/>
  <c r="W110" i="64" a="1"/>
  <c r="W110" i="64" s="1"/>
  <c r="W982" i="64" a="1"/>
  <c r="W982" i="64" s="1"/>
  <c r="W951" i="64" a="1"/>
  <c r="W951" i="64" s="1"/>
  <c r="W959" i="64" s="1"/>
  <c r="W1240" i="64" a="1"/>
  <c r="W1240" i="64" s="1"/>
  <c r="W925" i="64" a="1"/>
  <c r="W925" i="64" s="1"/>
  <c r="W360" i="64" a="1"/>
  <c r="W360" i="64" s="1"/>
  <c r="W132" i="64" a="1"/>
  <c r="W132" i="64" s="1"/>
  <c r="W968" i="64" a="1"/>
  <c r="W968" i="64" s="1"/>
  <c r="W891" i="64" a="1"/>
  <c r="W891" i="64" s="1"/>
  <c r="W883" i="64" a="1"/>
  <c r="W883" i="64" s="1"/>
  <c r="W111" i="64" a="1"/>
  <c r="W111" i="64" s="1"/>
  <c r="W1195" i="64" a="1"/>
  <c r="W1195" i="64" s="1"/>
  <c r="W965" i="64" a="1"/>
  <c r="W965" i="64" s="1"/>
  <c r="Y1033" i="64"/>
  <c r="Y1038" i="64"/>
  <c r="AJ1039" i="64" s="1" a="1"/>
  <c r="AJ1039" i="64" s="1"/>
  <c r="X989" i="64"/>
  <c r="X974" i="64"/>
  <c r="X122" i="64"/>
  <c r="X137" i="64"/>
  <c r="X112" i="64"/>
  <c r="X123" i="64"/>
  <c r="X138" i="64"/>
  <c r="X125" i="64"/>
  <c r="X140" i="64"/>
  <c r="X141" i="64"/>
  <c r="X126" i="64"/>
  <c r="AV1712" i="64"/>
  <c r="Y892" i="64"/>
  <c r="Y888" i="64"/>
  <c r="X988" i="64"/>
  <c r="X973" i="64"/>
  <c r="X990" i="64"/>
  <c r="X975" i="64"/>
  <c r="V259" i="64"/>
  <c r="V262" i="64"/>
  <c r="V277" i="64"/>
  <c r="V279" i="64"/>
  <c r="V260" i="64"/>
  <c r="V278" i="64"/>
  <c r="V261" i="64"/>
  <c r="V280" i="64"/>
  <c r="V2342" i="64"/>
  <c r="BI86" i="861"/>
  <c r="BK90" i="861"/>
  <c r="BJ43" i="861"/>
  <c r="BI60" i="861"/>
  <c r="BL1700" i="64"/>
  <c r="BL1709" i="64" s="1"/>
  <c r="BH60" i="861"/>
  <c r="BK1712" i="64"/>
  <c r="BM1708" i="64" a="1"/>
  <c r="BM1708" i="64" s="1"/>
  <c r="BM1707" i="64" a="1"/>
  <c r="BM1707" i="64" s="1"/>
  <c r="BL1241" i="64"/>
  <c r="BL1539" i="64"/>
  <c r="BL1541" i="64" s="1"/>
  <c r="BM1538" i="64" a="1"/>
  <c r="BM1538" i="64" s="1"/>
  <c r="BM1540" i="64" a="1"/>
  <c r="BM1540" i="64" s="1"/>
  <c r="BL362" i="64"/>
  <c r="BL364" i="64" s="1"/>
  <c r="BM361" i="64" a="1"/>
  <c r="BM361" i="64" s="1"/>
  <c r="BM363" i="64" a="1"/>
  <c r="BM363" i="64" s="1"/>
  <c r="BM436" i="64" a="1"/>
  <c r="BM436" i="64" s="1"/>
  <c r="BM360" i="64" a="1"/>
  <c r="BM360" i="64" s="1"/>
  <c r="BM487" i="64" a="1"/>
  <c r="BM487" i="64" s="1"/>
  <c r="BL412" i="64"/>
  <c r="BL1295" i="64"/>
  <c r="BM1294" i="64" a="1"/>
  <c r="BM1294" i="64" s="1"/>
  <c r="BM411" i="64" a="1"/>
  <c r="BM411" i="64" s="1"/>
  <c r="BL1136" i="64"/>
  <c r="BL1068" i="64"/>
  <c r="BM1067" i="64" a="1"/>
  <c r="BM1067" i="64" s="1"/>
  <c r="BM1135" i="64" a="1"/>
  <c r="BM1135" i="64" s="1"/>
  <c r="BK1143" i="64"/>
  <c r="BL2112" i="64"/>
  <c r="BL2121" i="64" s="1"/>
  <c r="BL2122" i="64" s="1" a="1"/>
  <c r="BL2122" i="64" s="1"/>
  <c r="BM2113" i="64" a="1"/>
  <c r="BM2113" i="64" s="1"/>
  <c r="BY2143" i="64"/>
  <c r="BY2145" i="64" s="1"/>
  <c r="BL1024" i="64"/>
  <c r="BL1954" i="64"/>
  <c r="BL1956" i="64" s="1"/>
  <c r="BJ1039" i="64" a="1"/>
  <c r="BJ1039" i="64" s="1"/>
  <c r="BM1953" i="64" a="1"/>
  <c r="BM1953" i="64" s="1"/>
  <c r="BM1025" i="64" a="1"/>
  <c r="BM1025" i="64" s="1"/>
  <c r="BK1033" i="64"/>
  <c r="BK1038" i="64"/>
  <c r="BM1195" i="64" a="1"/>
  <c r="BM1195" i="64" s="1"/>
  <c r="BM1955" i="64" a="1"/>
  <c r="BM1955" i="64" s="1"/>
  <c r="BL1193" i="64"/>
  <c r="BL1194" i="64" s="1"/>
  <c r="BL1196" i="64" s="1"/>
  <c r="BM1191" i="64" a="1"/>
  <c r="BM1191" i="64" s="1"/>
  <c r="BM1192" i="64" a="1"/>
  <c r="BM1192" i="64" s="1"/>
  <c r="BM661" i="64" a="1"/>
  <c r="BM661" i="64" s="1"/>
  <c r="BM650" i="64" a="1"/>
  <c r="BM650" i="64" s="1"/>
  <c r="BM653" i="64" a="1"/>
  <c r="BM653" i="64" s="1"/>
  <c r="BM667" i="64" a="1"/>
  <c r="BM667" i="64" s="1"/>
  <c r="BL126" i="64"/>
  <c r="BL141" i="64"/>
  <c r="BM111" i="64" a="1"/>
  <c r="BM111" i="64" s="1"/>
  <c r="BM1373" i="64" a="1"/>
  <c r="BM1373"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M110" i="64" a="1"/>
  <c r="BM110" i="64" s="1"/>
  <c r="BM109" i="64" a="1"/>
  <c r="BM109" i="64" s="1"/>
  <c r="BM107" i="64" a="1"/>
  <c r="BM107" i="64" s="1"/>
  <c r="BM108" i="64" a="1"/>
  <c r="BM108" i="64" s="1"/>
  <c r="BL112" i="64"/>
  <c r="BG2167" i="64"/>
  <c r="BM1265" i="64" a="1"/>
  <c r="BM1265" i="64" s="1"/>
  <c r="BJ994" i="64"/>
  <c r="BJ995" i="64" s="1"/>
  <c r="BI995" i="64"/>
  <c r="BK992" i="64"/>
  <c r="BL991" i="64"/>
  <c r="BL990" i="64"/>
  <c r="BL989" i="64"/>
  <c r="BL988" i="64"/>
  <c r="BL987" i="64"/>
  <c r="BM982" i="64" a="1"/>
  <c r="BM982" i="64" s="1"/>
  <c r="BM981" i="64" a="1"/>
  <c r="BM981" i="64" s="1"/>
  <c r="BM983" i="64" a="1"/>
  <c r="BM983" i="64" s="1"/>
  <c r="BM984" i="64" a="1"/>
  <c r="BM984" i="64" s="1"/>
  <c r="BM980" i="64" a="1"/>
  <c r="BM980" i="64" s="1"/>
  <c r="BK977" i="64"/>
  <c r="BM949" i="64" a="1"/>
  <c r="BM949" i="64" s="1"/>
  <c r="BM957" i="64" s="1"/>
  <c r="BM950" i="64" a="1"/>
  <c r="BM950" i="64" s="1"/>
  <c r="BM958" i="64" s="1"/>
  <c r="BM966" i="64" a="1"/>
  <c r="BM966" i="64" s="1"/>
  <c r="BM951" i="64" a="1"/>
  <c r="BM951" i="64" s="1"/>
  <c r="BM959" i="64" s="1"/>
  <c r="BM952" i="64" a="1"/>
  <c r="BM952" i="64" s="1"/>
  <c r="BM960" i="64" s="1"/>
  <c r="BM965" i="64" a="1"/>
  <c r="BM965" i="64" s="1"/>
  <c r="BM953" i="64" a="1"/>
  <c r="BM953" i="64" s="1"/>
  <c r="BM961" i="64" s="1"/>
  <c r="BM967" i="64" a="1"/>
  <c r="BM967" i="64" s="1"/>
  <c r="BM968" i="64" a="1"/>
  <c r="BM968" i="64" s="1"/>
  <c r="BM969" i="64" a="1"/>
  <c r="BM969" i="64" s="1"/>
  <c r="BL976" i="64"/>
  <c r="BL975" i="64"/>
  <c r="BL974" i="64"/>
  <c r="BL973" i="64"/>
  <c r="BL972" i="64"/>
  <c r="BM208" i="64" a="1"/>
  <c r="BM208" i="64" s="1"/>
  <c r="BJ1244" i="64"/>
  <c r="BK1243" i="64"/>
  <c r="BM331" i="64" a="1"/>
  <c r="BM331" i="64" s="1"/>
  <c r="BM1240" i="64" a="1"/>
  <c r="BM1240" i="64" s="1"/>
  <c r="BM312" i="64" a="1"/>
  <c r="BM312" i="64" s="1"/>
  <c r="BM925" i="64" a="1"/>
  <c r="BM925" i="64" s="1"/>
  <c r="BM891" i="64" a="1"/>
  <c r="BM891" i="64" s="1"/>
  <c r="BM299" i="64" a="1"/>
  <c r="BM299" i="64" s="1"/>
  <c r="BK888" i="64"/>
  <c r="BL884" i="64"/>
  <c r="BL892" i="64" s="1"/>
  <c r="BM887" i="64" a="1"/>
  <c r="BM887" i="64" s="1"/>
  <c r="BM883" i="64" a="1"/>
  <c r="BM883" i="64" s="1"/>
  <c r="BN259" i="64"/>
  <c r="BM45" i="863"/>
  <c r="BM52" i="863" a="1"/>
  <c r="BM52" i="863" s="1"/>
  <c r="BM50" i="863" a="1"/>
  <c r="BM50" i="863" s="1"/>
  <c r="BM54" i="863" a="1"/>
  <c r="BM54" i="863" s="1"/>
  <c r="BN18" i="864"/>
  <c r="BN17" i="864"/>
  <c r="BN16" i="864"/>
  <c r="BO19" i="864"/>
  <c r="BN44" i="863" a="1"/>
  <c r="BN44" i="863" s="1"/>
  <c r="BN42" i="863" a="1"/>
  <c r="BN42" i="863" s="1"/>
  <c r="BN40" i="863" a="1"/>
  <c r="BN40" i="863" s="1"/>
  <c r="BN41" i="863" a="1"/>
  <c r="BN41" i="863" s="1"/>
  <c r="BN43" i="863" a="1"/>
  <c r="BN43" i="863" s="1"/>
  <c r="BN33" i="863"/>
  <c r="BN30" i="863"/>
  <c r="BN31" i="863"/>
  <c r="BO2" i="863"/>
  <c r="BO32" i="863" s="1"/>
  <c r="BM35" i="863"/>
  <c r="BM34" i="863"/>
  <c r="BM17" i="863" s="1"/>
  <c r="BM29" i="861" s="1"/>
  <c r="BP7" i="861"/>
  <c r="BQ2" i="861"/>
  <c r="BP1" i="861"/>
  <c r="BM20" i="864"/>
  <c r="BM93" i="861" s="1"/>
  <c r="BM94" i="861" s="1"/>
  <c r="W281" i="64"/>
  <c r="X277" i="64"/>
  <c r="X278" i="64"/>
  <c r="X260" i="64"/>
  <c r="X261" i="64"/>
  <c r="X279" i="64"/>
  <c r="X262" i="64"/>
  <c r="X280" i="64"/>
  <c r="W263" i="64"/>
  <c r="BA3" i="860"/>
  <c r="BA4" i="860" s="1"/>
  <c r="BB2" i="860"/>
  <c r="BA1" i="860"/>
  <c r="BA7" i="860"/>
  <c r="W854" i="64" a="1"/>
  <c r="W854" i="64" s="1"/>
  <c r="W849" i="64" a="1"/>
  <c r="W849" i="64" s="1"/>
  <c r="W2439" i="64" a="1"/>
  <c r="W2439" i="64" s="1"/>
  <c r="W2440" i="64" a="1"/>
  <c r="W2440" i="64" s="1"/>
  <c r="W2441" i="64" a="1"/>
  <c r="W2441" i="64" s="1"/>
  <c r="W2443" i="64" a="1"/>
  <c r="W2443" i="64" s="1"/>
  <c r="W2445" i="64" a="1"/>
  <c r="W2445" i="64" s="1"/>
  <c r="W2446" i="64" a="1"/>
  <c r="W2446" i="64" s="1"/>
  <c r="W2447" i="64" a="1"/>
  <c r="W2447" i="64" s="1"/>
  <c r="W2442" i="64" a="1"/>
  <c r="W2442" i="64" s="1"/>
  <c r="W2444" i="64" a="1"/>
  <c r="W2444" i="64" s="1"/>
  <c r="W565" i="64" a="1"/>
  <c r="W565" i="64" s="1"/>
  <c r="W588" i="64" a="1"/>
  <c r="W588" i="64" s="1"/>
  <c r="W587" i="64" a="1"/>
  <c r="W587" i="64" s="1"/>
  <c r="W2593" i="64"/>
  <c r="W2627" i="64"/>
  <c r="W2531" i="64" a="1"/>
  <c r="W2531" i="64" s="1"/>
  <c r="W2551" i="64" a="1"/>
  <c r="W2551" i="64" s="1"/>
  <c r="BF2210" i="64"/>
  <c r="BG2208" i="64"/>
  <c r="W2885" i="64" a="1"/>
  <c r="W2885" i="64" s="1"/>
  <c r="BG2187" i="64"/>
  <c r="BG2189" i="64" s="1"/>
  <c r="W2079" i="64" a="1"/>
  <c r="W2079" i="64" s="1"/>
  <c r="W2078" i="64" a="1"/>
  <c r="W2078" i="64" s="1"/>
  <c r="W2069" i="64" a="1"/>
  <c r="W2069" i="64" s="1"/>
  <c r="W2070" i="64" a="1"/>
  <c r="W2070" i="64" s="1"/>
  <c r="W2060" i="64" a="1"/>
  <c r="W2060" i="64" s="1"/>
  <c r="W2061" i="64" a="1"/>
  <c r="W2061" i="64" s="1"/>
  <c r="W2572" i="64" a="1"/>
  <c r="W2572" i="64" s="1"/>
  <c r="X2342" i="64"/>
  <c r="BK1244" i="64" a="1"/>
  <c r="BM412" i="64" a="1"/>
  <c r="W2065" i="64" a="1"/>
  <c r="W850" i="64" a="1"/>
  <c r="BM1539" i="64" a="1"/>
  <c r="BM2112" i="64" a="1"/>
  <c r="BM1266" i="64"/>
  <c r="W2066" i="64" a="1"/>
  <c r="V2593" i="64" a="1"/>
  <c r="W589" i="64" a="1"/>
  <c r="W1241" i="64" a="1"/>
  <c r="W1954" i="64" a="1"/>
  <c r="W1024" i="64" a="1"/>
  <c r="W884" i="64" a="1"/>
  <c r="W2530" i="64" a="1"/>
  <c r="X1243" i="64" a="1"/>
  <c r="BL1243" i="64" a="1"/>
  <c r="X2593" i="64" a="1"/>
  <c r="BM1068" i="64" a="1"/>
  <c r="BM1024" i="64" a="1"/>
  <c r="W1539" i="64" a="1"/>
  <c r="V2627" i="64" a="1"/>
  <c r="Y1244" i="64" a="1"/>
  <c r="W1136" i="64" a="1"/>
  <c r="BM1954" i="64" a="1"/>
  <c r="W1266" i="64"/>
  <c r="X2627" i="64" a="1"/>
  <c r="W1295" i="64" a="1"/>
  <c r="W2112" i="64" a="1"/>
  <c r="W1068" i="64" a="1"/>
  <c r="W2552" i="64" a="1"/>
  <c r="W412" i="64" a="1"/>
  <c r="W2573" i="64" a="1"/>
  <c r="BM1241" i="64" a="1"/>
  <c r="BM1295" i="64" a="1"/>
  <c r="BM1136" i="64" a="1"/>
  <c r="BM884" i="64" a="1"/>
  <c r="BO4" i="64" l="1"/>
  <c r="BP3" i="64"/>
  <c r="BP7" i="64"/>
  <c r="BP1" i="64"/>
  <c r="BQ2" i="64"/>
  <c r="BC465" i="64"/>
  <c r="BD464" i="64"/>
  <c r="BC467" i="64"/>
  <c r="BA515" i="64"/>
  <c r="AZ516" i="64"/>
  <c r="AZ518" i="64"/>
  <c r="AP25" i="861"/>
  <c r="BQ2" i="864"/>
  <c r="BP1" i="864"/>
  <c r="BP1" i="863"/>
  <c r="BO4" i="864"/>
  <c r="BO4" i="863"/>
  <c r="BP7" i="864"/>
  <c r="BP7" i="863"/>
  <c r="BP3" i="863"/>
  <c r="BP3" i="864"/>
  <c r="Y144" i="64"/>
  <c r="Y145" i="64" s="1"/>
  <c r="BQ3" i="861"/>
  <c r="BP4" i="861"/>
  <c r="Y994" i="64"/>
  <c r="Y995" i="64" s="1"/>
  <c r="V281" i="64"/>
  <c r="V263" i="64"/>
  <c r="X992" i="64"/>
  <c r="X142" i="64"/>
  <c r="X127" i="64"/>
  <c r="X977" i="64"/>
  <c r="W362" i="64"/>
  <c r="W364" i="64" s="1"/>
  <c r="W1193" i="64"/>
  <c r="W1194" i="64" s="1"/>
  <c r="W1196" i="64" s="1"/>
  <c r="W412" i="64"/>
  <c r="W884" i="64"/>
  <c r="V2593" i="64"/>
  <c r="V2627" i="64"/>
  <c r="W1954" i="64"/>
  <c r="W1956" i="64" s="1"/>
  <c r="Y1244" i="64"/>
  <c r="W1136" i="64"/>
  <c r="W1143" i="64" s="1"/>
  <c r="W1295" i="64"/>
  <c r="W2112" i="64"/>
  <c r="W2121" i="64" s="1"/>
  <c r="BF2122" i="64" s="1" a="1"/>
  <c r="BF2122" i="64" s="1"/>
  <c r="X1243" i="64"/>
  <c r="W1241" i="64"/>
  <c r="W1024" i="64"/>
  <c r="W1539" i="64"/>
  <c r="W1541" i="64" s="1"/>
  <c r="W1068" i="64"/>
  <c r="W1075" i="64" s="1"/>
  <c r="W141" i="64"/>
  <c r="W126" i="64"/>
  <c r="W989" i="64"/>
  <c r="W974" i="64"/>
  <c r="W991" i="64"/>
  <c r="W976" i="64"/>
  <c r="AU1712" i="64"/>
  <c r="X892" i="64"/>
  <c r="X888" i="64"/>
  <c r="U259" i="64"/>
  <c r="U277" i="64"/>
  <c r="U260" i="64"/>
  <c r="U261" i="64"/>
  <c r="U279" i="64"/>
  <c r="U2342" i="64"/>
  <c r="U262" i="64"/>
  <c r="U278" i="64"/>
  <c r="U280" i="64"/>
  <c r="W124" i="64"/>
  <c r="W139" i="64"/>
  <c r="W1709" i="64"/>
  <c r="W140" i="64"/>
  <c r="W125" i="64"/>
  <c r="V361" i="64" a="1"/>
  <c r="V361" i="64" s="1"/>
  <c r="V411" i="64" a="1"/>
  <c r="V411" i="64" s="1"/>
  <c r="V2113" i="64" a="1"/>
  <c r="V2113" i="64" s="1"/>
  <c r="V117" i="64" a="1"/>
  <c r="V117" i="64" s="1"/>
  <c r="V984" i="64" a="1"/>
  <c r="V984" i="64" s="1"/>
  <c r="V950" i="64" a="1"/>
  <c r="V950" i="64" s="1"/>
  <c r="V958" i="64" s="1"/>
  <c r="V891" i="64" a="1"/>
  <c r="V891" i="64" s="1"/>
  <c r="V1135" i="64" a="1"/>
  <c r="V1135" i="64" s="1"/>
  <c r="V1191" i="64" a="1"/>
  <c r="V1191" i="64" s="1"/>
  <c r="V116" i="64" a="1"/>
  <c r="V116" i="64" s="1"/>
  <c r="V109" i="64" a="1"/>
  <c r="V109" i="64" s="1"/>
  <c r="V980" i="64" a="1"/>
  <c r="V980" i="64" s="1"/>
  <c r="V951" i="64" a="1"/>
  <c r="V951" i="64" s="1"/>
  <c r="V959" i="64" s="1"/>
  <c r="V299" i="64" a="1"/>
  <c r="V299" i="64" s="1"/>
  <c r="V436" i="64" a="1"/>
  <c r="V436" i="64" s="1"/>
  <c r="V467" i="64" s="1"/>
  <c r="V1192" i="64" a="1"/>
  <c r="V1192" i="64" s="1"/>
  <c r="V111" i="64" a="1"/>
  <c r="V111" i="64" s="1"/>
  <c r="V131" i="64" a="1"/>
  <c r="V131" i="64" s="1"/>
  <c r="V108" i="64" a="1"/>
  <c r="V108" i="64" s="1"/>
  <c r="V983" i="64" a="1"/>
  <c r="V983" i="64" s="1"/>
  <c r="V952" i="64" a="1"/>
  <c r="V952" i="64" s="1"/>
  <c r="V960" i="64" s="1"/>
  <c r="V331" i="64" a="1"/>
  <c r="V331" i="64" s="1"/>
  <c r="V887" i="64" a="1"/>
  <c r="V887" i="64" s="1"/>
  <c r="V133" i="64" a="1"/>
  <c r="V133" i="64" s="1"/>
  <c r="V1294" i="64" a="1"/>
  <c r="V1294" i="64" s="1"/>
  <c r="V119" i="64" a="1"/>
  <c r="V119" i="64" s="1"/>
  <c r="V208" i="64" a="1"/>
  <c r="V208" i="64" s="1"/>
  <c r="V1707" i="64" a="1"/>
  <c r="V1707" i="64" s="1"/>
  <c r="V360" i="64" a="1"/>
  <c r="V360" i="64" s="1"/>
  <c r="V661" i="64" a="1"/>
  <c r="V661" i="64" s="1"/>
  <c r="V1373" i="64" a="1"/>
  <c r="V1373" i="64" s="1"/>
  <c r="V130" i="64" a="1"/>
  <c r="V130" i="64" s="1"/>
  <c r="V107" i="64" a="1"/>
  <c r="V107" i="64" s="1"/>
  <c r="V982" i="64" a="1"/>
  <c r="V982" i="64" s="1"/>
  <c r="V953" i="64" a="1"/>
  <c r="V953" i="64" s="1"/>
  <c r="V961" i="64" s="1"/>
  <c r="V1240" i="64" a="1"/>
  <c r="V1240" i="64" s="1"/>
  <c r="V883" i="64" a="1"/>
  <c r="V883" i="64" s="1"/>
  <c r="V1538" i="64" a="1"/>
  <c r="V1538" i="64" s="1"/>
  <c r="V667" i="64" a="1"/>
  <c r="V667" i="64" s="1"/>
  <c r="V949" i="64" a="1"/>
  <c r="V949" i="64" s="1"/>
  <c r="V957" i="64" s="1"/>
  <c r="V981" i="64" a="1"/>
  <c r="V981" i="64" s="1"/>
  <c r="V1708" i="64" a="1"/>
  <c r="V1708" i="64" s="1"/>
  <c r="V487" i="64" a="1"/>
  <c r="V487" i="64" s="1"/>
  <c r="V518" i="64" s="1"/>
  <c r="V1067" i="64" a="1"/>
  <c r="V1067" i="64" s="1"/>
  <c r="V1025" i="64" a="1"/>
  <c r="V1025" i="64" s="1"/>
  <c r="V650" i="64" a="1"/>
  <c r="V650" i="64" s="1"/>
  <c r="V118" i="64" a="1"/>
  <c r="V118" i="64" s="1"/>
  <c r="V110" i="64" a="1"/>
  <c r="V110" i="64" s="1"/>
  <c r="V965" i="64" a="1"/>
  <c r="V965" i="64" s="1"/>
  <c r="V967" i="64" a="1"/>
  <c r="V967" i="64" s="1"/>
  <c r="V312" i="64" a="1"/>
  <c r="V312" i="64" s="1"/>
  <c r="V1195" i="64" a="1"/>
  <c r="V1195" i="64" s="1"/>
  <c r="V1265" i="64" a="1"/>
  <c r="V1265" i="64" s="1"/>
  <c r="V115" i="64" a="1"/>
  <c r="V115" i="64" s="1"/>
  <c r="V1540" i="64" a="1"/>
  <c r="V1540" i="64" s="1"/>
  <c r="V1953" i="64" a="1"/>
  <c r="V1953" i="64" s="1"/>
  <c r="V653" i="64" a="1"/>
  <c r="V653" i="64" s="1"/>
  <c r="V132" i="64" a="1"/>
  <c r="V132" i="64" s="1"/>
  <c r="V346" i="64" a="1"/>
  <c r="V346" i="64" s="1"/>
  <c r="V969" i="64" a="1"/>
  <c r="V969" i="64" s="1"/>
  <c r="V968" i="64" a="1"/>
  <c r="V968" i="64" s="1"/>
  <c r="V925" i="64" a="1"/>
  <c r="V925" i="64" s="1"/>
  <c r="V2306" i="64" a="1"/>
  <c r="V2306" i="64" s="1"/>
  <c r="V2313" i="64" s="1"/>
  <c r="V134" i="64" a="1"/>
  <c r="V134" i="64" s="1"/>
  <c r="V363" i="64" a="1"/>
  <c r="V363" i="64" s="1"/>
  <c r="V1955" i="64" a="1"/>
  <c r="V1955" i="64" s="1"/>
  <c r="V966" i="64" a="1"/>
  <c r="V966" i="64" s="1"/>
  <c r="V2443" i="64" a="1"/>
  <c r="V2443" i="64" s="1"/>
  <c r="V854" i="64" a="1"/>
  <c r="V854" i="64" s="1"/>
  <c r="V849" i="64" a="1"/>
  <c r="V849" i="64" s="1"/>
  <c r="V2446" i="64" a="1"/>
  <c r="V2446" i="64" s="1"/>
  <c r="V565" i="64" a="1"/>
  <c r="V565" i="64" s="1"/>
  <c r="V2551" i="64" a="1"/>
  <c r="V2551" i="64" s="1"/>
  <c r="V2572" i="64" a="1"/>
  <c r="V2572" i="64" s="1"/>
  <c r="V2447" i="64" a="1"/>
  <c r="V2447" i="64" s="1"/>
  <c r="V2060" i="64" a="1"/>
  <c r="V2060" i="64" s="1"/>
  <c r="V2440" i="64" a="1"/>
  <c r="V2440" i="64" s="1"/>
  <c r="V2061" i="64" a="1"/>
  <c r="V2061" i="64" s="1"/>
  <c r="V2079" i="64" a="1"/>
  <c r="V2079" i="64" s="1"/>
  <c r="V2439" i="64" a="1"/>
  <c r="V2439" i="64" s="1"/>
  <c r="V2444" i="64" a="1"/>
  <c r="V2444" i="64" s="1"/>
  <c r="V2078" i="64" a="1"/>
  <c r="V2078" i="64" s="1"/>
  <c r="V587" i="64" a="1"/>
  <c r="V587" i="64" s="1"/>
  <c r="V2445" i="64" a="1"/>
  <c r="V2445" i="64" s="1"/>
  <c r="V2441" i="64" a="1"/>
  <c r="V2441" i="64" s="1"/>
  <c r="V2885" i="64" a="1"/>
  <c r="V2885" i="64" s="1"/>
  <c r="V2069" i="64" a="1"/>
  <c r="V2069" i="64" s="1"/>
  <c r="V2442" i="64" a="1"/>
  <c r="V2442" i="64" s="1"/>
  <c r="V2070" i="64" a="1"/>
  <c r="V2070" i="64" s="1"/>
  <c r="V588" i="64" a="1"/>
  <c r="V588" i="64" s="1"/>
  <c r="V2531" i="64" a="1"/>
  <c r="V2531" i="64" s="1"/>
  <c r="W123" i="64"/>
  <c r="W138" i="64"/>
  <c r="W988" i="64"/>
  <c r="W973" i="64"/>
  <c r="W990" i="64"/>
  <c r="W975" i="64"/>
  <c r="X1038" i="64"/>
  <c r="AI1039" i="64" s="1" a="1"/>
  <c r="AI1039" i="64" s="1"/>
  <c r="X1033" i="64"/>
  <c r="W987" i="64"/>
  <c r="W972" i="64"/>
  <c r="W122" i="64"/>
  <c r="W137" i="64"/>
  <c r="W112" i="64"/>
  <c r="BJ86" i="861"/>
  <c r="BL90" i="861"/>
  <c r="BJ60" i="861"/>
  <c r="BK43" i="861"/>
  <c r="BM1700" i="64"/>
  <c r="BM1709" i="64" s="1"/>
  <c r="BM1712" i="64" s="1"/>
  <c r="BL1712" i="64"/>
  <c r="BN1708" i="64" a="1"/>
  <c r="BN1708" i="64" s="1"/>
  <c r="BN1707" i="64" a="1"/>
  <c r="BN1707" i="64" s="1"/>
  <c r="BM1241" i="64"/>
  <c r="BM1539" i="64"/>
  <c r="BM1541" i="64" s="1"/>
  <c r="BN1540" i="64" a="1"/>
  <c r="BN1540" i="64" s="1"/>
  <c r="BN1538" i="64" a="1"/>
  <c r="BN1538" i="64" s="1"/>
  <c r="BN361" i="64" a="1"/>
  <c r="BN361" i="64" s="1"/>
  <c r="BN363" i="64" a="1"/>
  <c r="BN363" i="64" s="1"/>
  <c r="BM362" i="64"/>
  <c r="BM364" i="64" s="1"/>
  <c r="BN436" i="64" a="1"/>
  <c r="BN436" i="64" s="1"/>
  <c r="BN360" i="64" a="1"/>
  <c r="BN360" i="64" s="1"/>
  <c r="BN487" i="64" a="1"/>
  <c r="BN487" i="64" s="1"/>
  <c r="BM412" i="64"/>
  <c r="BM1295" i="64"/>
  <c r="BN411" i="64" a="1"/>
  <c r="BN411" i="64" s="1"/>
  <c r="BN1294" i="64" a="1"/>
  <c r="BN1294" i="64" s="1"/>
  <c r="BM1136" i="64"/>
  <c r="BM1068" i="64"/>
  <c r="BL1143" i="64"/>
  <c r="BN1067" i="64" a="1"/>
  <c r="BN1067" i="64" s="1"/>
  <c r="BN1135" i="64" a="1"/>
  <c r="BN1135" i="64" s="1"/>
  <c r="BM2112" i="64"/>
  <c r="BM2121" i="64" s="1"/>
  <c r="BM2122" i="64" s="1" a="1"/>
  <c r="BM2122" i="64" s="1"/>
  <c r="BN2113" i="64" a="1"/>
  <c r="BN2113" i="64" s="1"/>
  <c r="BZ2143" i="64"/>
  <c r="BZ2145" i="64" s="1"/>
  <c r="BM1024" i="64"/>
  <c r="BM1954" i="64"/>
  <c r="BM1956" i="64" s="1"/>
  <c r="BK1039" i="64" a="1"/>
  <c r="BK1039" i="64" s="1"/>
  <c r="BN1953" i="64" a="1"/>
  <c r="BN1953" i="64" s="1"/>
  <c r="BN1025" i="64" a="1"/>
  <c r="BN1025" i="64" s="1"/>
  <c r="BL1033" i="64"/>
  <c r="BL1038" i="64"/>
  <c r="BN1195" i="64" a="1"/>
  <c r="BN1195" i="64" s="1"/>
  <c r="BN1955" i="64" a="1"/>
  <c r="BN1955" i="64" s="1"/>
  <c r="BM1193" i="64"/>
  <c r="BM1194" i="64" s="1"/>
  <c r="BM1196" i="64" s="1"/>
  <c r="BN1191" i="64" a="1"/>
  <c r="BN1191" i="64" s="1"/>
  <c r="BN1192" i="64" a="1"/>
  <c r="BN1192" i="64" s="1"/>
  <c r="BM141" i="64"/>
  <c r="BN661" i="64" a="1"/>
  <c r="BN661" i="64" s="1"/>
  <c r="BN650" i="64" a="1"/>
  <c r="BN650" i="64" s="1"/>
  <c r="BN653" i="64" a="1"/>
  <c r="BN653" i="64" s="1"/>
  <c r="BN667" i="64" a="1"/>
  <c r="BN667" i="64" s="1"/>
  <c r="BM126" i="64"/>
  <c r="BN111" i="64" a="1"/>
  <c r="BN111" i="64" s="1"/>
  <c r="BN1373" i="64" a="1"/>
  <c r="BN1373"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2167" i="64"/>
  <c r="BM112" i="64"/>
  <c r="BN346" i="64" a="1"/>
  <c r="BN346" i="64" s="1"/>
  <c r="BN110" i="64" a="1"/>
  <c r="BN110" i="64" s="1"/>
  <c r="BN109" i="64" a="1"/>
  <c r="BN109" i="64" s="1"/>
  <c r="BN108" i="64" a="1"/>
  <c r="BN108" i="64" s="1"/>
  <c r="BN107" i="64" a="1"/>
  <c r="BN107" i="64" s="1"/>
  <c r="BN1265" i="64" a="1"/>
  <c r="BN1265" i="64" s="1"/>
  <c r="BK994" i="64"/>
  <c r="BL992" i="64"/>
  <c r="BM990" i="64"/>
  <c r="BM989" i="64"/>
  <c r="BM987" i="64"/>
  <c r="BM991" i="64"/>
  <c r="BM988" i="64"/>
  <c r="BN982" i="64" a="1"/>
  <c r="BN982" i="64" s="1"/>
  <c r="BN983" i="64" a="1"/>
  <c r="BN983" i="64" s="1"/>
  <c r="BN984" i="64" a="1"/>
  <c r="BN984" i="64" s="1"/>
  <c r="BN980" i="64" a="1"/>
  <c r="BN980" i="64" s="1"/>
  <c r="BN981" i="64" a="1"/>
  <c r="BN981" i="64" s="1"/>
  <c r="BL977" i="64"/>
  <c r="BM976" i="64"/>
  <c r="BN949" i="64" a="1"/>
  <c r="BN949" i="64" s="1"/>
  <c r="BN957" i="64" s="1"/>
  <c r="BN950" i="64" a="1"/>
  <c r="BN950" i="64" s="1"/>
  <c r="BN958" i="64" s="1"/>
  <c r="BN966" i="64" a="1"/>
  <c r="BN966" i="64" s="1"/>
  <c r="BN965" i="64" a="1"/>
  <c r="BN965" i="64" s="1"/>
  <c r="BN951" i="64" a="1"/>
  <c r="BN951" i="64" s="1"/>
  <c r="BN959" i="64" s="1"/>
  <c r="BN952" i="64" a="1"/>
  <c r="BN952" i="64" s="1"/>
  <c r="BN960" i="64" s="1"/>
  <c r="BN953" i="64" a="1"/>
  <c r="BN953" i="64" s="1"/>
  <c r="BN961" i="64" s="1"/>
  <c r="BN967" i="64" a="1"/>
  <c r="BN967" i="64" s="1"/>
  <c r="BN968" i="64" a="1"/>
  <c r="BN968" i="64" s="1"/>
  <c r="BN969" i="64" a="1"/>
  <c r="BN969" i="64" s="1"/>
  <c r="BM975" i="64"/>
  <c r="BM974" i="64"/>
  <c r="BM973" i="64"/>
  <c r="BM972" i="64"/>
  <c r="BN208" i="64" a="1"/>
  <c r="BN208" i="64" s="1"/>
  <c r="BK1244" i="64"/>
  <c r="BL1243" i="64"/>
  <c r="BN331" i="64" a="1"/>
  <c r="BN331" i="64" s="1"/>
  <c r="BN1240" i="64" a="1"/>
  <c r="BN1240" i="64" s="1"/>
  <c r="BN312" i="64" a="1"/>
  <c r="BN312" i="64" s="1"/>
  <c r="BN925" i="64" a="1"/>
  <c r="BN925" i="64" s="1"/>
  <c r="BN891" i="64" a="1"/>
  <c r="BN891" i="64" s="1"/>
  <c r="BN299" i="64" a="1"/>
  <c r="BN299" i="64" s="1"/>
  <c r="BL888" i="64"/>
  <c r="BM884" i="64"/>
  <c r="BM892" i="64" s="1"/>
  <c r="BN887" i="64" a="1"/>
  <c r="BN887" i="64" s="1"/>
  <c r="BN883" i="64" a="1"/>
  <c r="BN883" i="64" s="1"/>
  <c r="BO259" i="64"/>
  <c r="BN20" i="864"/>
  <c r="BN93" i="861" s="1"/>
  <c r="BN94" i="861" s="1"/>
  <c r="BN45" i="863"/>
  <c r="BN52" i="863" a="1"/>
  <c r="BN52" i="863" s="1"/>
  <c r="BN50" i="863" a="1"/>
  <c r="BN50" i="863" s="1"/>
  <c r="BN54" i="863" a="1"/>
  <c r="BN54" i="863" s="1"/>
  <c r="BO44" i="863" a="1"/>
  <c r="BO44" i="863" s="1"/>
  <c r="BO43" i="863" a="1"/>
  <c r="BO43" i="863" s="1"/>
  <c r="BO31" i="863"/>
  <c r="BO40" i="863" a="1"/>
  <c r="BO40" i="863" s="1"/>
  <c r="BO41" i="863" a="1"/>
  <c r="BO41" i="863" s="1"/>
  <c r="BO42" i="863" a="1"/>
  <c r="BO42" i="863" s="1"/>
  <c r="BO30" i="863"/>
  <c r="BP2" i="863"/>
  <c r="BP32" i="863" s="1"/>
  <c r="BO33" i="863"/>
  <c r="BR2" i="861"/>
  <c r="BQ1" i="861"/>
  <c r="BQ7" i="861"/>
  <c r="BN34" i="863"/>
  <c r="BN17" i="863" s="1"/>
  <c r="BN29" i="861" s="1"/>
  <c r="BN35" i="863"/>
  <c r="BO18" i="864"/>
  <c r="BO17" i="864"/>
  <c r="BO16" i="864"/>
  <c r="BP19" i="864"/>
  <c r="X281" i="64"/>
  <c r="Y277" i="64"/>
  <c r="Y260" i="64"/>
  <c r="Y278" i="64"/>
  <c r="Y279" i="64"/>
  <c r="Y261" i="64"/>
  <c r="Y280" i="64"/>
  <c r="Y262" i="64"/>
  <c r="X263" i="64"/>
  <c r="BB7" i="860"/>
  <c r="BB3" i="860"/>
  <c r="BB4" i="860" s="1"/>
  <c r="BC2" i="860"/>
  <c r="BB1" i="860"/>
  <c r="X849" i="64" a="1"/>
  <c r="X849" i="64" s="1"/>
  <c r="W850" i="64"/>
  <c r="W860" i="64" s="1"/>
  <c r="X854" i="64" a="1"/>
  <c r="X854" i="64" s="1"/>
  <c r="W589" i="64"/>
  <c r="X2445" i="64" a="1"/>
  <c r="X2445" i="64" s="1"/>
  <c r="X2439" i="64" a="1"/>
  <c r="X2439" i="64" s="1"/>
  <c r="X2440" i="64" a="1"/>
  <c r="X2440" i="64" s="1"/>
  <c r="X2443" i="64" a="1"/>
  <c r="X2443" i="64" s="1"/>
  <c r="X2441" i="64" a="1"/>
  <c r="X2441" i="64" s="1"/>
  <c r="X2446" i="64" a="1"/>
  <c r="X2446" i="64" s="1"/>
  <c r="X2447" i="64" a="1"/>
  <c r="X2447" i="64" s="1"/>
  <c r="X2442" i="64" a="1"/>
  <c r="X2442" i="64" s="1"/>
  <c r="X2444" i="64" a="1"/>
  <c r="X2444" i="64" s="1"/>
  <c r="W2448" i="64"/>
  <c r="X565" i="64" a="1"/>
  <c r="X565" i="64" s="1"/>
  <c r="X588" i="64" a="1"/>
  <c r="X588" i="64" s="1"/>
  <c r="X587" i="64" a="1"/>
  <c r="X587" i="64" s="1"/>
  <c r="X2627" i="64"/>
  <c r="X2593" i="64"/>
  <c r="W2552" i="64"/>
  <c r="W2530" i="64"/>
  <c r="X2531" i="64" a="1"/>
  <c r="X2531" i="64" s="1"/>
  <c r="X2551" i="64" a="1"/>
  <c r="X2551" i="64" s="1"/>
  <c r="BG2210" i="64"/>
  <c r="BH2208" i="64"/>
  <c r="BH2187" i="64"/>
  <c r="BH2189" i="64" s="1"/>
  <c r="X2885" i="64" a="1"/>
  <c r="X2885" i="64" s="1"/>
  <c r="X2078" i="64" a="1"/>
  <c r="X2078" i="64" s="1"/>
  <c r="X2079" i="64" a="1"/>
  <c r="X2079" i="64" s="1"/>
  <c r="X2070" i="64" a="1"/>
  <c r="X2070" i="64" s="1"/>
  <c r="X2069" i="64" a="1"/>
  <c r="X2069" i="64" s="1"/>
  <c r="W2066" i="64"/>
  <c r="W2065" i="64"/>
  <c r="X2060" i="64" a="1"/>
  <c r="X2060" i="64" s="1"/>
  <c r="X2061" i="64" a="1"/>
  <c r="X2061" i="64" s="1"/>
  <c r="W2573" i="64"/>
  <c r="X2572" i="64" a="1"/>
  <c r="X2572" i="64" s="1"/>
  <c r="V1988" i="64" a="1"/>
  <c r="V1988" i="64" s="1"/>
  <c r="W564" i="64" a="1"/>
  <c r="W564" i="64" s="1"/>
  <c r="U564" i="64" a="1"/>
  <c r="U564" i="64" s="1"/>
  <c r="W750" i="64" a="1"/>
  <c r="W750" i="64" s="1"/>
  <c r="W1217" i="64" a="1"/>
  <c r="W1217" i="64" s="1"/>
  <c r="U59" i="64" a="1"/>
  <c r="U59" i="64" s="1"/>
  <c r="W55" i="64" a="1"/>
  <c r="W55" i="64" s="1"/>
  <c r="W541" i="64" a="1"/>
  <c r="W541" i="64" s="1"/>
  <c r="X725" i="64" a="1"/>
  <c r="X725" i="64" s="1"/>
  <c r="W1466" i="64" a="1"/>
  <c r="W1466" i="64" s="1"/>
  <c r="W1899" i="64" a="1"/>
  <c r="W1899" i="64" s="1"/>
  <c r="W1900" i="64" s="1"/>
  <c r="U2274" i="64" a="1"/>
  <c r="U2274" i="64" s="1"/>
  <c r="W1980" i="64" a="1"/>
  <c r="W1980" i="64" s="1"/>
  <c r="W1957" i="64" a="1"/>
  <c r="W1957" i="64" s="1"/>
  <c r="W75" i="64" a="1"/>
  <c r="W75" i="64" s="1"/>
  <c r="U1957" i="64" a="1"/>
  <c r="U1957" i="64" s="1"/>
  <c r="U1217" i="64" a="1"/>
  <c r="U1217" i="64" s="1"/>
  <c r="W725" i="64" a="1"/>
  <c r="W725" i="64" s="1"/>
  <c r="U75" i="64" a="1"/>
  <c r="U75" i="64" s="1"/>
  <c r="U90" i="64" a="1"/>
  <c r="U90" i="64" s="1"/>
  <c r="V1217" i="64" a="1"/>
  <c r="V1217" i="64" s="1"/>
  <c r="V1957" i="64" a="1"/>
  <c r="V1957" i="64" s="1"/>
  <c r="W54" i="64" a="1"/>
  <c r="W54" i="64" s="1"/>
  <c r="W1982" i="64" a="1"/>
  <c r="W1982" i="64" s="1"/>
  <c r="W1819" i="64" a="1"/>
  <c r="W1819" i="64" s="1"/>
  <c r="W90" i="64" a="1"/>
  <c r="W90" i="64" s="1"/>
  <c r="W2808" i="64" a="1"/>
  <c r="W2808" i="64" s="1"/>
  <c r="W53" i="64" a="1"/>
  <c r="W53" i="64" s="1"/>
  <c r="W720" i="64" a="1"/>
  <c r="W720" i="64" s="1"/>
  <c r="U1988" i="64" a="1"/>
  <c r="U1988" i="64" s="1"/>
  <c r="U2909" i="64" a="1"/>
  <c r="U2909" i="64" s="1"/>
  <c r="V60" i="64" a="1"/>
  <c r="V60" i="64" s="1"/>
  <c r="V2782" i="64" a="1"/>
  <c r="V2782" i="64" s="1"/>
  <c r="U2237" i="64" a="1"/>
  <c r="U2237" i="64" s="1"/>
  <c r="U2245" i="64" s="1"/>
  <c r="V720" i="64" a="1"/>
  <c r="V720" i="64" s="1"/>
  <c r="V1819" i="64" a="1"/>
  <c r="V1819" i="64" s="1"/>
  <c r="U541" i="64" a="1"/>
  <c r="U541" i="64" s="1"/>
  <c r="W1988" i="64" a="1"/>
  <c r="W1988" i="64" s="1"/>
  <c r="W89" i="64" a="1"/>
  <c r="W89" i="64" s="1"/>
  <c r="W2833" i="64" a="1"/>
  <c r="W2833" i="64" s="1"/>
  <c r="U1819" i="64" a="1"/>
  <c r="U1819" i="64" s="1"/>
  <c r="V2833" i="64" a="1"/>
  <c r="V2833" i="64" s="1"/>
  <c r="V2859" i="64" a="1"/>
  <c r="V2859" i="64" s="1"/>
  <c r="U725" i="64" a="1"/>
  <c r="U725" i="64" s="1"/>
  <c r="U1466" i="64" a="1"/>
  <c r="U1466" i="64" s="1"/>
  <c r="V53" i="64" a="1"/>
  <c r="V53" i="64" s="1"/>
  <c r="V564" i="64" a="1"/>
  <c r="V564" i="64" s="1"/>
  <c r="V1982" i="64" a="1"/>
  <c r="V1982" i="64" s="1"/>
  <c r="V1899" i="64" a="1"/>
  <c r="V1899" i="64" s="1"/>
  <c r="V1900" i="64" s="1"/>
  <c r="W92" i="64" a="1"/>
  <c r="W92" i="64" s="1"/>
  <c r="U2782" i="64" a="1"/>
  <c r="U2782" i="64" s="1"/>
  <c r="V750" i="64" a="1"/>
  <c r="V750" i="64" s="1"/>
  <c r="U91" i="64" a="1"/>
  <c r="U91" i="64" s="1"/>
  <c r="V89" i="64" a="1"/>
  <c r="V89" i="64" s="1"/>
  <c r="V725" i="64" a="1"/>
  <c r="V725" i="64" s="1"/>
  <c r="U2859" i="64" a="1"/>
  <c r="U2859" i="64" s="1"/>
  <c r="V90" i="64" a="1"/>
  <c r="V90" i="64" s="1"/>
  <c r="W2237" i="64" a="1"/>
  <c r="W2237" i="64" s="1"/>
  <c r="W2245" i="64" s="1"/>
  <c r="W2859" i="64" a="1"/>
  <c r="W2859" i="64" s="1"/>
  <c r="W59" i="64" a="1"/>
  <c r="W59" i="64" s="1"/>
  <c r="Y2342" i="64"/>
  <c r="W2274" i="64" a="1"/>
  <c r="W2274" i="64" s="1"/>
  <c r="W2909" i="64" a="1"/>
  <c r="W2909" i="64" s="1"/>
  <c r="W91" i="64" a="1"/>
  <c r="W91" i="64" s="1"/>
  <c r="W2782" i="64" a="1"/>
  <c r="W2782" i="64" s="1"/>
  <c r="W60" i="64" a="1"/>
  <c r="W60" i="64" s="1"/>
  <c r="U1899" i="64" a="1"/>
  <c r="U1899" i="64" s="1"/>
  <c r="U1900" i="64" s="1"/>
  <c r="V541" i="64" a="1"/>
  <c r="V541" i="64" s="1"/>
  <c r="U92" i="64" a="1"/>
  <c r="U92" i="64" s="1"/>
  <c r="U53" i="64" a="1"/>
  <c r="U53" i="64" s="1"/>
  <c r="V2274" i="64" a="1"/>
  <c r="V2274" i="64" s="1"/>
  <c r="U54" i="64" a="1"/>
  <c r="U54" i="64" s="1"/>
  <c r="U1980" i="64" a="1"/>
  <c r="U1980" i="64" s="1"/>
  <c r="V1980" i="64" a="1"/>
  <c r="V1980" i="64" s="1"/>
  <c r="V55" i="64" a="1"/>
  <c r="V55" i="64" s="1"/>
  <c r="U89" i="64" a="1"/>
  <c r="U89" i="64" s="1"/>
  <c r="U720" i="64" a="1"/>
  <c r="U720" i="64" s="1"/>
  <c r="U750" i="64" a="1"/>
  <c r="U750" i="64" s="1"/>
  <c r="V91" i="64" a="1"/>
  <c r="V91" i="64" s="1"/>
  <c r="V59" i="64" a="1"/>
  <c r="V59" i="64" s="1"/>
  <c r="V2808" i="64" a="1"/>
  <c r="V2808" i="64" s="1"/>
  <c r="U60" i="64" a="1"/>
  <c r="U60" i="64" s="1"/>
  <c r="V75" i="64" a="1"/>
  <c r="V75" i="64" s="1"/>
  <c r="V2237" i="64" a="1"/>
  <c r="V2237" i="64" s="1"/>
  <c r="V2245" i="64" s="1"/>
  <c r="V1466" i="64" a="1"/>
  <c r="V1466" i="64" s="1"/>
  <c r="U2808" i="64" a="1"/>
  <c r="U2808" i="64" s="1"/>
  <c r="U2833" i="64" a="1"/>
  <c r="U2833" i="64" s="1"/>
  <c r="V2909" i="64" a="1"/>
  <c r="V2909" i="64" s="1"/>
  <c r="U55" i="64" a="1"/>
  <c r="U55" i="64" s="1"/>
  <c r="V92" i="64" a="1"/>
  <c r="V92" i="64" s="1"/>
  <c r="U1982" i="64" a="1"/>
  <c r="U1982" i="64" s="1"/>
  <c r="V54" i="64" a="1"/>
  <c r="V54" i="64" s="1"/>
  <c r="X720" i="64" a="1"/>
  <c r="X720" i="64" s="1"/>
  <c r="X75" i="64" a="1"/>
  <c r="X75" i="64" s="1"/>
  <c r="X564" i="64" a="1"/>
  <c r="X564" i="64" s="1"/>
  <c r="X55" i="64" a="1"/>
  <c r="X55" i="64" s="1"/>
  <c r="X60" i="64" a="1"/>
  <c r="X60" i="64" s="1"/>
  <c r="X59" i="64" a="1"/>
  <c r="X59" i="64" s="1"/>
  <c r="X54" i="64" a="1"/>
  <c r="X54" i="64" s="1"/>
  <c r="X53" i="64" a="1"/>
  <c r="X53" i="64" s="1"/>
  <c r="X750" i="64" a="1"/>
  <c r="X750" i="64" s="1"/>
  <c r="X2859" i="64" a="1"/>
  <c r="X2859" i="64" s="1"/>
  <c r="X2833" i="64" a="1"/>
  <c r="X2833" i="64" s="1"/>
  <c r="X2808" i="64" a="1"/>
  <c r="X2808" i="64" s="1"/>
  <c r="X2782" i="64" a="1"/>
  <c r="X2782" i="64" s="1"/>
  <c r="X1957" i="64" a="1"/>
  <c r="X1957" i="64" s="1"/>
  <c r="X1958" i="64" s="1"/>
  <c r="X90" i="64" a="1"/>
  <c r="X90" i="64" s="1"/>
  <c r="X89" i="64" a="1"/>
  <c r="X89" i="64" s="1"/>
  <c r="X91" i="64" a="1"/>
  <c r="X91" i="64" s="1"/>
  <c r="X92" i="64" a="1"/>
  <c r="X92" i="64" s="1"/>
  <c r="X1899" i="64" a="1"/>
  <c r="X1899" i="64" s="1"/>
  <c r="X1900" i="64" s="1"/>
  <c r="X541" i="64" a="1"/>
  <c r="X541" i="64" s="1"/>
  <c r="X2909" i="64" a="1"/>
  <c r="X2909" i="64" s="1"/>
  <c r="X1819" i="64" a="1"/>
  <c r="X1819" i="64" s="1"/>
  <c r="X2274" i="64" a="1"/>
  <c r="X2274" i="64" s="1"/>
  <c r="X2237" i="64" a="1"/>
  <c r="X2237" i="64" s="1"/>
  <c r="X2245" i="64" s="1"/>
  <c r="X1988" i="64" a="1"/>
  <c r="X1988" i="64" s="1"/>
  <c r="X1982" i="64" a="1"/>
  <c r="X1982" i="64" s="1"/>
  <c r="X1980" i="64" a="1"/>
  <c r="X1980" i="64" s="1"/>
  <c r="X1466" i="64" a="1"/>
  <c r="X1466" i="64" s="1"/>
  <c r="X1217" i="64" a="1"/>
  <c r="X1217" i="64" s="1"/>
  <c r="W542" i="64" a="1"/>
  <c r="V542" i="64" a="1"/>
  <c r="U542" i="64" a="1"/>
  <c r="X542" i="64" a="1"/>
  <c r="W566" i="64" a="1"/>
  <c r="V566" i="64" a="1"/>
  <c r="U751" i="64" a="1"/>
  <c r="V1241" i="64" a="1"/>
  <c r="V1954" i="64" a="1"/>
  <c r="U1218" i="64" a="1"/>
  <c r="X727" i="64" a="1"/>
  <c r="X1818" i="64" a="1"/>
  <c r="W1981" i="64" a="1"/>
  <c r="U1818" i="64" a="1"/>
  <c r="BN1295" i="64" a="1"/>
  <c r="W1818" i="64" a="1"/>
  <c r="V884" i="64" a="1"/>
  <c r="W727" i="64" a="1"/>
  <c r="V1539" i="64" a="1"/>
  <c r="BM1243" i="64" a="1"/>
  <c r="V2552" i="64" a="1"/>
  <c r="BN2112" i="64" a="1"/>
  <c r="BL1244" i="64" a="1"/>
  <c r="BN1024" i="64" a="1"/>
  <c r="X2530" i="64" a="1"/>
  <c r="V1818" i="64" a="1"/>
  <c r="V751" i="64" a="1"/>
  <c r="X1218" i="64" a="1"/>
  <c r="BN1539" i="64" a="1"/>
  <c r="Y2627" i="64" a="1"/>
  <c r="V2112" i="64" a="1"/>
  <c r="BN1068" i="64" a="1"/>
  <c r="U2627" i="64" a="1"/>
  <c r="BN1954" i="64" a="1"/>
  <c r="V850" i="64" a="1"/>
  <c r="BN1241" i="64" a="1"/>
  <c r="V412" i="64" a="1"/>
  <c r="V1024" i="64" a="1"/>
  <c r="V2530" i="64" a="1"/>
  <c r="X589" i="64" a="1"/>
  <c r="V1981" i="64" a="1"/>
  <c r="Y2593" i="64" a="1"/>
  <c r="V2066" i="64" a="1"/>
  <c r="V1266" i="64"/>
  <c r="X1244" i="64" a="1"/>
  <c r="X751" i="64" a="1"/>
  <c r="BN884" i="64" a="1"/>
  <c r="U2593" i="64" a="1"/>
  <c r="W751" i="64" a="1"/>
  <c r="V1068" i="64" a="1"/>
  <c r="V589" i="64" a="1"/>
  <c r="U727" i="64" a="1"/>
  <c r="BN1136" i="64" a="1"/>
  <c r="W1467" i="64" a="1"/>
  <c r="V1295" i="64" a="1"/>
  <c r="X2573" i="64" a="1"/>
  <c r="V2573" i="64" a="1"/>
  <c r="X2066" i="64" a="1"/>
  <c r="BN412" i="64" a="1"/>
  <c r="V1218" i="64" a="1"/>
  <c r="X1981" i="64" a="1"/>
  <c r="X850" i="64" a="1"/>
  <c r="W1243" i="64" a="1"/>
  <c r="U1981" i="64" a="1"/>
  <c r="V2065" i="64" a="1"/>
  <c r="X566" i="64" a="1"/>
  <c r="X2552" i="64" a="1"/>
  <c r="V727" i="64" a="1"/>
  <c r="X2065" i="64" a="1"/>
  <c r="X1467" i="64" a="1"/>
  <c r="V1467" i="64" a="1"/>
  <c r="W1218" i="64" a="1"/>
  <c r="BN1266" i="64"/>
  <c r="V1136" i="64" a="1"/>
  <c r="U1467" i="64" a="1"/>
  <c r="X542" i="64" l="1"/>
  <c r="U542" i="64"/>
  <c r="V542" i="64"/>
  <c r="W542" i="64"/>
  <c r="BQ7" i="64"/>
  <c r="BQ1" i="64"/>
  <c r="BP4" i="64"/>
  <c r="BR2" i="64"/>
  <c r="BQ3" i="64"/>
  <c r="BB515" i="64"/>
  <c r="BA516" i="64"/>
  <c r="BA518" i="64"/>
  <c r="BE464" i="64"/>
  <c r="BD465" i="64"/>
  <c r="BD467" i="64"/>
  <c r="AQ16" i="861"/>
  <c r="AP26" i="861"/>
  <c r="BR2" i="864"/>
  <c r="BP4" i="864"/>
  <c r="BP4" i="863"/>
  <c r="BQ7" i="864"/>
  <c r="BQ7" i="863"/>
  <c r="BQ1" i="864"/>
  <c r="BQ1" i="863"/>
  <c r="BQ3" i="863"/>
  <c r="BQ3" i="864"/>
  <c r="U281" i="64"/>
  <c r="W1958" i="64"/>
  <c r="X994" i="64"/>
  <c r="X995" i="64" s="1"/>
  <c r="BR3" i="861"/>
  <c r="U263" i="64"/>
  <c r="W127" i="64"/>
  <c r="BQ4" i="861"/>
  <c r="W977" i="64"/>
  <c r="X144" i="64"/>
  <c r="X145" i="64" s="1"/>
  <c r="W142" i="64"/>
  <c r="V2448" i="64"/>
  <c r="W992" i="64"/>
  <c r="V1709" i="64"/>
  <c r="AS1712" i="64" s="1"/>
  <c r="V2530" i="64"/>
  <c r="V589" i="64"/>
  <c r="V2573" i="64"/>
  <c r="V2112" i="64"/>
  <c r="V2121" i="64" s="1"/>
  <c r="BE2122" i="64" s="1" a="1"/>
  <c r="BE2122" i="64" s="1"/>
  <c r="U2593" i="64"/>
  <c r="U2627" i="64"/>
  <c r="V2552" i="64"/>
  <c r="V1295" i="64"/>
  <c r="V412" i="64"/>
  <c r="V1954" i="64"/>
  <c r="V1956" i="64" s="1"/>
  <c r="V1958" i="64" s="1"/>
  <c r="V1136" i="64"/>
  <c r="V1143" i="64" s="1"/>
  <c r="V2066" i="64"/>
  <c r="V850" i="64"/>
  <c r="V860" i="64" s="1"/>
  <c r="V1539" i="64"/>
  <c r="V1541" i="64" s="1"/>
  <c r="W1243" i="64"/>
  <c r="V1024" i="64"/>
  <c r="V884" i="64"/>
  <c r="X1244" i="64"/>
  <c r="V2065" i="64"/>
  <c r="V1068" i="64"/>
  <c r="V1075" i="64" s="1"/>
  <c r="V1241" i="64"/>
  <c r="V991" i="64"/>
  <c r="V976" i="64"/>
  <c r="V138" i="64"/>
  <c r="V123" i="64"/>
  <c r="V124" i="64"/>
  <c r="V139" i="64"/>
  <c r="T277" i="64"/>
  <c r="T259" i="64"/>
  <c r="T262" i="64"/>
  <c r="T261" i="64"/>
  <c r="T278" i="64"/>
  <c r="T280" i="64"/>
  <c r="T260" i="64"/>
  <c r="T2342" i="64"/>
  <c r="T279" i="64"/>
  <c r="V122" i="64"/>
  <c r="V137" i="64"/>
  <c r="V112" i="64"/>
  <c r="V126" i="64"/>
  <c r="V141" i="64"/>
  <c r="V1193" i="64"/>
  <c r="V1194" i="64" s="1"/>
  <c r="V1196" i="64" s="1"/>
  <c r="AT1712" i="64"/>
  <c r="V125" i="64"/>
  <c r="V140" i="64"/>
  <c r="V987" i="64"/>
  <c r="V972" i="64"/>
  <c r="W1038" i="64"/>
  <c r="AH1039" i="64" s="1" a="1"/>
  <c r="AH1039" i="64" s="1"/>
  <c r="W1033" i="64"/>
  <c r="V362" i="64"/>
  <c r="V364" i="64" s="1"/>
  <c r="V990" i="64"/>
  <c r="V975" i="64"/>
  <c r="V989" i="64"/>
  <c r="V974" i="64"/>
  <c r="V988" i="64"/>
  <c r="V973" i="64"/>
  <c r="W888" i="64"/>
  <c r="W892" i="64"/>
  <c r="U1708" i="64" a="1"/>
  <c r="U1708" i="64" s="1"/>
  <c r="U487" i="64" a="1"/>
  <c r="U487" i="64" s="1"/>
  <c r="U518" i="64" s="1"/>
  <c r="U1135" i="64" a="1"/>
  <c r="U1135" i="64" s="1"/>
  <c r="U1953" i="64" a="1"/>
  <c r="U1953" i="64" s="1"/>
  <c r="U650" i="64" a="1"/>
  <c r="U650" i="64" s="1"/>
  <c r="U133" i="64" a="1"/>
  <c r="U133" i="64" s="1"/>
  <c r="U346" i="64" a="1"/>
  <c r="U346" i="64" s="1"/>
  <c r="U965" i="64" a="1"/>
  <c r="U965" i="64" s="1"/>
  <c r="U968" i="64" a="1"/>
  <c r="U968" i="64" s="1"/>
  <c r="U411" i="64" a="1"/>
  <c r="U411" i="64" s="1"/>
  <c r="U109" i="64" a="1"/>
  <c r="U109" i="64" s="1"/>
  <c r="U299" i="64" a="1"/>
  <c r="U299" i="64" s="1"/>
  <c r="U361" i="64" a="1"/>
  <c r="U361" i="64" s="1"/>
  <c r="U111" i="64" a="1"/>
  <c r="U111" i="64" s="1"/>
  <c r="U131" i="64" a="1"/>
  <c r="U131" i="64" s="1"/>
  <c r="U983" i="64" a="1"/>
  <c r="U983" i="64" s="1"/>
  <c r="U1240" i="64" a="1"/>
  <c r="U1240" i="64" s="1"/>
  <c r="U1707" i="64" a="1"/>
  <c r="U1707" i="64" s="1"/>
  <c r="U1067" i="64" a="1"/>
  <c r="U1067" i="64" s="1"/>
  <c r="U1540" i="64" a="1"/>
  <c r="U1540" i="64" s="1"/>
  <c r="U1025" i="64" a="1"/>
  <c r="U1025" i="64" s="1"/>
  <c r="U653" i="64" a="1"/>
  <c r="U653" i="64" s="1"/>
  <c r="U134" i="64" a="1"/>
  <c r="U134" i="64" s="1"/>
  <c r="U132" i="64" a="1"/>
  <c r="U132" i="64" s="1"/>
  <c r="U1265" i="64" a="1"/>
  <c r="U1265" i="64" s="1"/>
  <c r="U949" i="64" a="1"/>
  <c r="U949" i="64" s="1"/>
  <c r="U957" i="64" s="1"/>
  <c r="U312" i="64" a="1"/>
  <c r="U312" i="64" s="1"/>
  <c r="U363" i="64" a="1"/>
  <c r="U363" i="64" s="1"/>
  <c r="U980" i="64" a="1"/>
  <c r="U980" i="64" s="1"/>
  <c r="U887" i="64" a="1"/>
  <c r="U887" i="64" s="1"/>
  <c r="U436" i="64" a="1"/>
  <c r="U436" i="64" s="1"/>
  <c r="U467" i="64" s="1"/>
  <c r="U1373" i="64" a="1"/>
  <c r="U1373" i="64" s="1"/>
  <c r="U982" i="64" a="1"/>
  <c r="U982" i="64" s="1"/>
  <c r="U1538" i="64" a="1"/>
  <c r="U1538" i="64" s="1"/>
  <c r="U2306" i="64" a="1"/>
  <c r="U2306" i="64" s="1"/>
  <c r="U2313" i="64" s="1"/>
  <c r="U1195" i="64" a="1"/>
  <c r="U1195" i="64" s="1"/>
  <c r="U667" i="64" a="1"/>
  <c r="U667" i="64" s="1"/>
  <c r="U119" i="64" a="1"/>
  <c r="U119" i="64" s="1"/>
  <c r="U115" i="64" a="1"/>
  <c r="U115" i="64" s="1"/>
  <c r="U981" i="64" a="1"/>
  <c r="U981" i="64" s="1"/>
  <c r="U966" i="64" a="1"/>
  <c r="U966" i="64" s="1"/>
  <c r="U208" i="64" a="1"/>
  <c r="U208" i="64" s="1"/>
  <c r="U925" i="64" a="1"/>
  <c r="U925" i="64" s="1"/>
  <c r="U117" i="64" a="1"/>
  <c r="U117" i="64" s="1"/>
  <c r="U952" i="64" a="1"/>
  <c r="U952" i="64" s="1"/>
  <c r="U960" i="64" s="1"/>
  <c r="U1192" i="64" a="1"/>
  <c r="U1192" i="64" s="1"/>
  <c r="U130" i="64" a="1"/>
  <c r="U130" i="64" s="1"/>
  <c r="U953" i="64" a="1"/>
  <c r="U953" i="64" s="1"/>
  <c r="U961" i="64" s="1"/>
  <c r="U360" i="64" a="1"/>
  <c r="U360" i="64" s="1"/>
  <c r="U969" i="64" a="1"/>
  <c r="U969" i="64" s="1"/>
  <c r="U883" i="64" a="1"/>
  <c r="U883" i="64" s="1"/>
  <c r="U1294" i="64" a="1"/>
  <c r="U1294" i="64" s="1"/>
  <c r="U1955" i="64" a="1"/>
  <c r="U1955" i="64" s="1"/>
  <c r="U116" i="64" a="1"/>
  <c r="U116" i="64" s="1"/>
  <c r="U110" i="64" a="1"/>
  <c r="U110" i="64" s="1"/>
  <c r="U984" i="64" a="1"/>
  <c r="U984" i="64" s="1"/>
  <c r="U950" i="64" a="1"/>
  <c r="U950" i="64" s="1"/>
  <c r="U958" i="64" s="1"/>
  <c r="U891" i="64" a="1"/>
  <c r="U891" i="64" s="1"/>
  <c r="U2113" i="64" a="1"/>
  <c r="U2113" i="64" s="1"/>
  <c r="U951" i="64" a="1"/>
  <c r="U951" i="64" s="1"/>
  <c r="U959" i="64" s="1"/>
  <c r="U1191" i="64" a="1"/>
  <c r="U1191" i="64" s="1"/>
  <c r="U108" i="64" a="1"/>
  <c r="U108" i="64" s="1"/>
  <c r="U331" i="64" a="1"/>
  <c r="U331" i="64" s="1"/>
  <c r="U107" i="64" a="1"/>
  <c r="U107" i="64" s="1"/>
  <c r="U661" i="64" a="1"/>
  <c r="U661" i="64" s="1"/>
  <c r="U118" i="64" a="1"/>
  <c r="U118" i="64" s="1"/>
  <c r="U967" i="64" a="1"/>
  <c r="U967" i="64" s="1"/>
  <c r="U2445" i="64" a="1"/>
  <c r="U2445" i="64" s="1"/>
  <c r="U2531" i="64" a="1"/>
  <c r="U2531" i="64" s="1"/>
  <c r="U2070" i="64" a="1"/>
  <c r="U2070" i="64" s="1"/>
  <c r="U2443" i="64" a="1"/>
  <c r="U2443" i="64" s="1"/>
  <c r="U2078" i="64" a="1"/>
  <c r="U2078" i="64" s="1"/>
  <c r="U2446" i="64" a="1"/>
  <c r="U2446" i="64" s="1"/>
  <c r="U2551" i="64" a="1"/>
  <c r="U2551" i="64" s="1"/>
  <c r="U854" i="64" a="1"/>
  <c r="U854" i="64" s="1"/>
  <c r="U2572" i="64" a="1"/>
  <c r="U2572" i="64" s="1"/>
  <c r="U2439" i="64" a="1"/>
  <c r="U2439" i="64" s="1"/>
  <c r="U2447" i="64" a="1"/>
  <c r="U2447" i="64" s="1"/>
  <c r="U2440" i="64" a="1"/>
  <c r="U2440" i="64" s="1"/>
  <c r="U2060" i="64" a="1"/>
  <c r="U2060" i="64" s="1"/>
  <c r="U2441" i="64" a="1"/>
  <c r="U2441" i="64" s="1"/>
  <c r="U2061" i="64" a="1"/>
  <c r="U2061" i="64" s="1"/>
  <c r="U2442" i="64" a="1"/>
  <c r="U2442" i="64" s="1"/>
  <c r="U588" i="64" a="1"/>
  <c r="U588" i="64" s="1"/>
  <c r="U2079" i="64" a="1"/>
  <c r="U2079" i="64" s="1"/>
  <c r="U587" i="64" a="1"/>
  <c r="U587" i="64" s="1"/>
  <c r="U849" i="64" a="1"/>
  <c r="U849" i="64" s="1"/>
  <c r="U2444" i="64" a="1"/>
  <c r="U2444" i="64" s="1"/>
  <c r="U565" i="64" a="1"/>
  <c r="U565" i="64" s="1"/>
  <c r="U2885" i="64" a="1"/>
  <c r="U2885" i="64" s="1"/>
  <c r="U2069" i="64" a="1"/>
  <c r="U2069" i="64" s="1"/>
  <c r="BK86" i="861"/>
  <c r="BN1700" i="64"/>
  <c r="BN1709" i="64" s="1"/>
  <c r="BM90" i="861"/>
  <c r="BL43" i="861"/>
  <c r="BO1708" i="64" a="1"/>
  <c r="BO1708" i="64" s="1"/>
  <c r="BO1707" i="64" a="1"/>
  <c r="BO1707" i="64" s="1"/>
  <c r="BN1241" i="64"/>
  <c r="BN1539" i="64"/>
  <c r="BN1541" i="64" s="1"/>
  <c r="BO1540" i="64" a="1"/>
  <c r="BO1540" i="64" s="1"/>
  <c r="BO1538" i="64" a="1"/>
  <c r="BO1538" i="64" s="1"/>
  <c r="BN362" i="64"/>
  <c r="BN364" i="64" s="1"/>
  <c r="BO363" i="64" a="1"/>
  <c r="BO363" i="64" s="1"/>
  <c r="BO361" i="64" a="1"/>
  <c r="BO361" i="64" s="1"/>
  <c r="BO436" i="64" a="1"/>
  <c r="BO436" i="64" s="1"/>
  <c r="BO360" i="64" a="1"/>
  <c r="BO360" i="64" s="1"/>
  <c r="BO487" i="64" a="1"/>
  <c r="BO487" i="64" s="1"/>
  <c r="BN1295" i="64"/>
  <c r="BN412" i="64"/>
  <c r="BO1294" i="64" a="1"/>
  <c r="BO1294" i="64" s="1"/>
  <c r="BO411" i="64" a="1"/>
  <c r="BO411" i="64" s="1"/>
  <c r="BN1136" i="64"/>
  <c r="BN1068" i="64"/>
  <c r="BO1067" i="64" a="1"/>
  <c r="BO1067" i="64" s="1"/>
  <c r="BO1135" i="64" a="1"/>
  <c r="BO1135" i="64" s="1"/>
  <c r="BM1143" i="64"/>
  <c r="BN2112" i="64"/>
  <c r="BN2121" i="64" s="1"/>
  <c r="BN2122" i="64" s="1" a="1"/>
  <c r="BN2122" i="64" s="1"/>
  <c r="BO2113" i="64" a="1"/>
  <c r="BO2113" i="64" s="1"/>
  <c r="CA2143" i="64"/>
  <c r="CA2145" i="64" s="1"/>
  <c r="BN1024" i="64"/>
  <c r="BN1954" i="64"/>
  <c r="BN1956" i="64" s="1"/>
  <c r="BL1039" i="64" a="1"/>
  <c r="BL1039" i="64" s="1"/>
  <c r="BO1953" i="64" a="1"/>
  <c r="BO1953" i="64" s="1"/>
  <c r="BO1025" i="64" a="1"/>
  <c r="BO1025" i="64" s="1"/>
  <c r="BM1033" i="64"/>
  <c r="BM1038" i="64"/>
  <c r="BO1195" i="64" a="1"/>
  <c r="BO1195" i="64" s="1"/>
  <c r="BO1955" i="64" a="1"/>
  <c r="BO1955" i="64" s="1"/>
  <c r="BN1193" i="64"/>
  <c r="BN1194" i="64" s="1"/>
  <c r="BN1196" i="64" s="1"/>
  <c r="BO1191" i="64" a="1"/>
  <c r="BO1191" i="64" s="1"/>
  <c r="BO1192" i="64" a="1"/>
  <c r="BO1192" i="64" s="1"/>
  <c r="BO661" i="64" a="1"/>
  <c r="BO661" i="64" s="1"/>
  <c r="BO650" i="64" a="1"/>
  <c r="BO650" i="64" s="1"/>
  <c r="BO653" i="64" a="1"/>
  <c r="BO653" i="64" s="1"/>
  <c r="BO667" i="64" a="1"/>
  <c r="BO667" i="64" s="1"/>
  <c r="BN126" i="64"/>
  <c r="BN141" i="64"/>
  <c r="BO111" i="64" a="1"/>
  <c r="BO111" i="64" s="1"/>
  <c r="BO1373" i="64" a="1"/>
  <c r="BO1373" i="64" s="1"/>
  <c r="BI2167" i="64"/>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O110" i="64" a="1"/>
  <c r="BO110" i="64" s="1"/>
  <c r="BO109" i="64" a="1"/>
  <c r="BO109" i="64" s="1"/>
  <c r="BO108" i="64" a="1"/>
  <c r="BO108" i="64" s="1"/>
  <c r="BO107" i="64" a="1"/>
  <c r="BO107" i="64" s="1"/>
  <c r="BO1265" i="64" a="1"/>
  <c r="BO1265" i="64" s="1"/>
  <c r="BK995" i="64"/>
  <c r="BL994" i="64"/>
  <c r="BL995" i="64" s="1"/>
  <c r="BN990" i="64"/>
  <c r="BN989" i="64"/>
  <c r="BN988" i="64"/>
  <c r="BN987" i="64"/>
  <c r="BM992" i="64"/>
  <c r="BN991" i="64"/>
  <c r="BO982" i="64" a="1"/>
  <c r="BO982" i="64" s="1"/>
  <c r="BO983" i="64" a="1"/>
  <c r="BO983" i="64" s="1"/>
  <c r="BO984" i="64" a="1"/>
  <c r="BO984" i="64" s="1"/>
  <c r="BO980" i="64" a="1"/>
  <c r="BO980" i="64" s="1"/>
  <c r="BO981" i="64" a="1"/>
  <c r="BO981" i="64" s="1"/>
  <c r="BM977" i="64"/>
  <c r="BN976" i="64"/>
  <c r="BO969" i="64" a="1"/>
  <c r="BO969" i="64" s="1"/>
  <c r="BO965" i="64" a="1"/>
  <c r="BO965" i="64" s="1"/>
  <c r="BO949" i="64" a="1"/>
  <c r="BO949" i="64" s="1"/>
  <c r="BO957" i="64" s="1"/>
  <c r="BO950" i="64" a="1"/>
  <c r="BO950" i="64" s="1"/>
  <c r="BO958" i="64" s="1"/>
  <c r="BO966" i="64" a="1"/>
  <c r="BO966" i="64" s="1"/>
  <c r="BO951" i="64" a="1"/>
  <c r="BO951" i="64" s="1"/>
  <c r="BO959" i="64" s="1"/>
  <c r="BO952" i="64" a="1"/>
  <c r="BO952" i="64" s="1"/>
  <c r="BO960" i="64" s="1"/>
  <c r="BO953" i="64" a="1"/>
  <c r="BO953" i="64" s="1"/>
  <c r="BO961" i="64" s="1"/>
  <c r="BO967" i="64" a="1"/>
  <c r="BO967" i="64" s="1"/>
  <c r="BO968" i="64" a="1"/>
  <c r="BO968" i="64" s="1"/>
  <c r="BN975" i="64"/>
  <c r="BN974" i="64"/>
  <c r="BN973" i="64"/>
  <c r="BN972" i="64"/>
  <c r="BO208" i="64" a="1"/>
  <c r="BO208" i="64" s="1"/>
  <c r="BL1244" i="64"/>
  <c r="BM1243" i="64"/>
  <c r="BO331" i="64" a="1"/>
  <c r="BO331" i="64" s="1"/>
  <c r="BO1240" i="64" a="1"/>
  <c r="BO1240" i="64" s="1"/>
  <c r="BO312" i="64" a="1"/>
  <c r="BO312" i="64" s="1"/>
  <c r="BO925" i="64" a="1"/>
  <c r="BO925" i="64" s="1"/>
  <c r="BO891" i="64" a="1"/>
  <c r="BO891" i="64" s="1"/>
  <c r="BO299" i="64" a="1"/>
  <c r="BO299" i="64" s="1"/>
  <c r="BM888" i="64"/>
  <c r="BN884" i="64"/>
  <c r="BN892" i="64" s="1"/>
  <c r="BO887" i="64" a="1"/>
  <c r="BO887" i="64" s="1"/>
  <c r="BO883" i="64" a="1"/>
  <c r="BO883" i="64" s="1"/>
  <c r="BP259" i="64"/>
  <c r="BO35" i="863"/>
  <c r="BO34" i="863"/>
  <c r="BO17" i="863" s="1"/>
  <c r="BO29" i="861" s="1"/>
  <c r="BP18" i="864"/>
  <c r="BP16" i="864"/>
  <c r="BQ19" i="864"/>
  <c r="BP17" i="864"/>
  <c r="BS2" i="861"/>
  <c r="BR1" i="861"/>
  <c r="BR7" i="861"/>
  <c r="BO45" i="863"/>
  <c r="BP42" i="863" a="1"/>
  <c r="BP42" i="863" s="1"/>
  <c r="BP43" i="863" a="1"/>
  <c r="BP43" i="863" s="1"/>
  <c r="BP40" i="863" a="1"/>
  <c r="BP40" i="863" s="1"/>
  <c r="BP33" i="863"/>
  <c r="BP41" i="863" a="1"/>
  <c r="BP41" i="863" s="1"/>
  <c r="BP44" i="863" a="1"/>
  <c r="BP44" i="863" s="1"/>
  <c r="BP31" i="863"/>
  <c r="BP30" i="863"/>
  <c r="BQ2" i="863"/>
  <c r="BQ32" i="863" s="1"/>
  <c r="BO20" i="864"/>
  <c r="BO93" i="861" s="1"/>
  <c r="BO94" i="861" s="1"/>
  <c r="BO54" i="863" a="1"/>
  <c r="BO54" i="863" s="1"/>
  <c r="BO52" i="863" a="1"/>
  <c r="BO52" i="863" s="1"/>
  <c r="BO50" i="863" a="1"/>
  <c r="BO50" i="863" s="1"/>
  <c r="Y281" i="64"/>
  <c r="Z277" i="64"/>
  <c r="Z278" i="64"/>
  <c r="Z260" i="64"/>
  <c r="Z261" i="64"/>
  <c r="Z279" i="64"/>
  <c r="Z262" i="64"/>
  <c r="Z280" i="64"/>
  <c r="Y263" i="64"/>
  <c r="BC3" i="860"/>
  <c r="BC4" i="860" s="1"/>
  <c r="BC1" i="860"/>
  <c r="BD2" i="860"/>
  <c r="BC7" i="860"/>
  <c r="X850" i="64"/>
  <c r="X860" i="64" s="1"/>
  <c r="Y854" i="64" a="1"/>
  <c r="Y854" i="64" s="1"/>
  <c r="Y849" i="64" a="1"/>
  <c r="Y849" i="64" s="1"/>
  <c r="X589" i="64"/>
  <c r="Y2441" i="64" a="1"/>
  <c r="Y2441" i="64" s="1"/>
  <c r="Y2442" i="64" a="1"/>
  <c r="Y2442" i="64" s="1"/>
  <c r="Y2443" i="64" a="1"/>
  <c r="Y2443" i="64" s="1"/>
  <c r="Y2444" i="64" a="1"/>
  <c r="Y2444" i="64" s="1"/>
  <c r="Y2440" i="64" a="1"/>
  <c r="Y2440" i="64" s="1"/>
  <c r="Y2445" i="64" a="1"/>
  <c r="Y2445" i="64" s="1"/>
  <c r="Y2439" i="64" a="1"/>
  <c r="Y2439" i="64" s="1"/>
  <c r="Y2446" i="64" a="1"/>
  <c r="Y2446" i="64" s="1"/>
  <c r="Y2447" i="64" a="1"/>
  <c r="Y2447" i="64" s="1"/>
  <c r="X2448" i="64"/>
  <c r="Y565" i="64" a="1"/>
  <c r="Y565" i="64" s="1"/>
  <c r="Y588" i="64" a="1"/>
  <c r="Y588" i="64" s="1"/>
  <c r="Y587" i="64" a="1"/>
  <c r="Y587" i="64" s="1"/>
  <c r="V566" i="64"/>
  <c r="X566" i="64"/>
  <c r="W566" i="64"/>
  <c r="Y2627" i="64"/>
  <c r="Y2593" i="64"/>
  <c r="X2552" i="64"/>
  <c r="X2530" i="64"/>
  <c r="Y2885" i="64" a="1"/>
  <c r="Y2885" i="64" s="1"/>
  <c r="Y2531" i="64" a="1"/>
  <c r="Y2531" i="64" s="1"/>
  <c r="Y2551" i="64" a="1"/>
  <c r="Y2551" i="64" s="1"/>
  <c r="BI2208" i="64"/>
  <c r="BH2210" i="64"/>
  <c r="BI2187" i="64"/>
  <c r="BI2189" i="64" s="1"/>
  <c r="W2073" i="64"/>
  <c r="W2082" i="64"/>
  <c r="W2074" i="64"/>
  <c r="W2083" i="64"/>
  <c r="Y2079" i="64" a="1"/>
  <c r="Y2079" i="64" s="1"/>
  <c r="Y2078" i="64" a="1"/>
  <c r="Y2078" i="64" s="1"/>
  <c r="Y2069" i="64" a="1"/>
  <c r="Y2069" i="64" s="1"/>
  <c r="Y2070" i="64" a="1"/>
  <c r="Y2070" i="64" s="1"/>
  <c r="X2066" i="64"/>
  <c r="X2065" i="64"/>
  <c r="Y2060" i="64" a="1"/>
  <c r="Y2060" i="64" s="1"/>
  <c r="Y2061" i="64" a="1"/>
  <c r="Y2061" i="64" s="1"/>
  <c r="X2573" i="64"/>
  <c r="Y2572" i="64" a="1"/>
  <c r="Y2572" i="64" s="1"/>
  <c r="Y725" i="64" a="1"/>
  <c r="Y725" i="64" s="1"/>
  <c r="U93" i="64"/>
  <c r="W93" i="64"/>
  <c r="V93" i="64"/>
  <c r="W56" i="64"/>
  <c r="W62" i="64" s="1"/>
  <c r="W1218" i="64"/>
  <c r="W751" i="64"/>
  <c r="V56" i="64"/>
  <c r="V62" i="64" s="1"/>
  <c r="V727" i="64"/>
  <c r="U1981" i="64"/>
  <c r="U751" i="64"/>
  <c r="U1467" i="64"/>
  <c r="U1818" i="64"/>
  <c r="W1818" i="64"/>
  <c r="W1467" i="64"/>
  <c r="V1218" i="64"/>
  <c r="U1218" i="64"/>
  <c r="U727" i="64"/>
  <c r="V1981" i="64"/>
  <c r="V751" i="64"/>
  <c r="V1818" i="64"/>
  <c r="W1981" i="64"/>
  <c r="V1467" i="64"/>
  <c r="W727" i="64"/>
  <c r="U56" i="64"/>
  <c r="U62" i="64" s="1"/>
  <c r="Z2342" i="64"/>
  <c r="X1467" i="64"/>
  <c r="X1981" i="64"/>
  <c r="X1818" i="64"/>
  <c r="X1218" i="64"/>
  <c r="X751" i="64"/>
  <c r="X727" i="64"/>
  <c r="Y720" i="64" a="1"/>
  <c r="Y720" i="64" s="1"/>
  <c r="Y75" i="64" a="1"/>
  <c r="Y75" i="64" s="1"/>
  <c r="Y564" i="64" a="1"/>
  <c r="Y564" i="64" s="1"/>
  <c r="Y55" i="64" a="1"/>
  <c r="Y55" i="64" s="1"/>
  <c r="Y59" i="64" a="1"/>
  <c r="Y59" i="64" s="1"/>
  <c r="Y60" i="64" a="1"/>
  <c r="Y60" i="64" s="1"/>
  <c r="X56" i="64"/>
  <c r="Y54" i="64" a="1"/>
  <c r="Y54" i="64" s="1"/>
  <c r="Y53" i="64" a="1"/>
  <c r="Y53" i="64" s="1"/>
  <c r="Y750" i="64" a="1"/>
  <c r="Y750" i="64" s="1"/>
  <c r="Y2782" i="64" a="1"/>
  <c r="Y2782" i="64" s="1"/>
  <c r="Y2859" i="64" a="1"/>
  <c r="Y2859" i="64" s="1"/>
  <c r="Y2833" i="64" a="1"/>
  <c r="Y2833" i="64" s="1"/>
  <c r="Y2808" i="64" a="1"/>
  <c r="Y2808" i="64" s="1"/>
  <c r="Y1957" i="64" a="1"/>
  <c r="Y1957" i="64" s="1"/>
  <c r="Y1958" i="64" s="1"/>
  <c r="X93" i="64"/>
  <c r="Y90" i="64" a="1"/>
  <c r="Y90" i="64" s="1"/>
  <c r="Y91" i="64" a="1"/>
  <c r="Y91" i="64" s="1"/>
  <c r="Y92" i="64" a="1"/>
  <c r="Y92" i="64" s="1"/>
  <c r="Y89" i="64" a="1"/>
  <c r="Y89" i="64" s="1"/>
  <c r="Y1899" i="64" a="1"/>
  <c r="Y1899" i="64" s="1"/>
  <c r="Y1900" i="64" s="1"/>
  <c r="Y541" i="64" a="1"/>
  <c r="Y541" i="64" s="1"/>
  <c r="Y2909" i="64" a="1"/>
  <c r="Y2909" i="64" s="1"/>
  <c r="Y1819" i="64" a="1"/>
  <c r="Y1819" i="64" s="1"/>
  <c r="Y2237" i="64" a="1"/>
  <c r="Y2237" i="64" s="1"/>
  <c r="Y2245" i="64" s="1"/>
  <c r="Y2274" i="64" a="1"/>
  <c r="Y2274" i="64" s="1"/>
  <c r="Y1982" i="64" a="1"/>
  <c r="Y1982" i="64" s="1"/>
  <c r="Y1980" i="64" a="1"/>
  <c r="Y1980" i="64" s="1"/>
  <c r="Y1988" i="64" a="1"/>
  <c r="Y1988" i="64" s="1"/>
  <c r="Y1466" i="64" a="1"/>
  <c r="Y1466" i="64" s="1"/>
  <c r="Y1217" i="64" a="1"/>
  <c r="Y1217" i="64" s="1"/>
  <c r="Y542" i="64" a="1"/>
  <c r="U2065" i="64" a="1"/>
  <c r="BO1136" i="64" a="1"/>
  <c r="U2530" i="64" a="1"/>
  <c r="U412" i="64" a="1"/>
  <c r="BO1266" i="64"/>
  <c r="BO2112" i="64" a="1"/>
  <c r="U1539" i="64" a="1"/>
  <c r="Y727" i="64" a="1"/>
  <c r="T2627" i="64" a="1"/>
  <c r="U2552" i="64" a="1"/>
  <c r="V1243" i="64" a="1"/>
  <c r="BO1539" i="64" a="1"/>
  <c r="T2593" i="64" a="1"/>
  <c r="Y2530" i="64" a="1"/>
  <c r="U1068" i="64" a="1"/>
  <c r="Y589" i="64" a="1"/>
  <c r="Y1467" i="64" a="1"/>
  <c r="U1295" i="64" a="1"/>
  <c r="BO1954" i="64" a="1"/>
  <c r="BN1243" i="64" a="1"/>
  <c r="BO412" i="64" a="1"/>
  <c r="Y2573" i="64" a="1"/>
  <c r="U2573" i="64" a="1"/>
  <c r="Y2552" i="64" a="1"/>
  <c r="U1954" i="64" a="1"/>
  <c r="U589" i="64" a="1"/>
  <c r="U2112" i="64" a="1"/>
  <c r="W1244" i="64" a="1"/>
  <c r="BO1295" i="64" a="1"/>
  <c r="U1136" i="64" a="1"/>
  <c r="U1024" i="64" a="1"/>
  <c r="Z2627" i="64" a="1"/>
  <c r="Y850" i="64" a="1"/>
  <c r="U2066" i="64" a="1"/>
  <c r="U566" i="64" a="1"/>
  <c r="Y2065" i="64" a="1"/>
  <c r="BO1241" i="64" a="1"/>
  <c r="Y566" i="64" a="1"/>
  <c r="Z2593" i="64" a="1"/>
  <c r="BO1024" i="64" a="1"/>
  <c r="Y1981" i="64" a="1"/>
  <c r="U884" i="64" a="1"/>
  <c r="U850" i="64" a="1"/>
  <c r="Y751" i="64" a="1"/>
  <c r="BO1068" i="64" a="1"/>
  <c r="U1241" i="64" a="1"/>
  <c r="Y1218" i="64" a="1"/>
  <c r="Y1818" i="64" a="1"/>
  <c r="Y2066" i="64" a="1"/>
  <c r="BM1244" i="64" a="1"/>
  <c r="U1266" i="64"/>
  <c r="BO884" i="64" a="1"/>
  <c r="Y542" i="64" l="1"/>
  <c r="BR3" i="64"/>
  <c r="BR7" i="64"/>
  <c r="BR1" i="64"/>
  <c r="BS2" i="64"/>
  <c r="BQ4" i="64"/>
  <c r="BE465" i="64"/>
  <c r="BF464" i="64"/>
  <c r="BE467" i="64"/>
  <c r="BC515" i="64"/>
  <c r="BB516" i="64"/>
  <c r="BB518" i="64"/>
  <c r="AQ25" i="861"/>
  <c r="BS2" i="864"/>
  <c r="BR3" i="864"/>
  <c r="BR3" i="863"/>
  <c r="BR7" i="864"/>
  <c r="BR7" i="863"/>
  <c r="BR1" i="863"/>
  <c r="BR1" i="864"/>
  <c r="BQ4" i="863"/>
  <c r="BQ4" i="864"/>
  <c r="U1709" i="64"/>
  <c r="AR1712" i="64" s="1"/>
  <c r="W994" i="64"/>
  <c r="W995" i="64" s="1"/>
  <c r="BS3" i="861"/>
  <c r="W144" i="64"/>
  <c r="W145" i="64" s="1"/>
  <c r="BR4" i="861"/>
  <c r="V127" i="64"/>
  <c r="T263" i="64"/>
  <c r="T281" i="64"/>
  <c r="V977" i="64"/>
  <c r="V992" i="64"/>
  <c r="V142" i="64"/>
  <c r="U2448" i="64"/>
  <c r="U1193" i="64"/>
  <c r="U1194" i="64" s="1"/>
  <c r="U1196" i="64" s="1"/>
  <c r="U362" i="64"/>
  <c r="U364" i="64" s="1"/>
  <c r="U2530" i="64"/>
  <c r="U2573" i="64"/>
  <c r="U1024" i="64"/>
  <c r="W1244" i="64"/>
  <c r="U2112" i="64"/>
  <c r="U2121" i="64" s="1"/>
  <c r="BD2122" i="64" s="1" a="1"/>
  <c r="BD2122" i="64" s="1"/>
  <c r="U1295" i="64"/>
  <c r="U1954" i="64"/>
  <c r="U1956" i="64" s="1"/>
  <c r="U1958" i="64" s="1"/>
  <c r="U2066" i="64"/>
  <c r="U2552" i="64"/>
  <c r="U884" i="64"/>
  <c r="U1068" i="64"/>
  <c r="U1075" i="64" s="1"/>
  <c r="U1136" i="64"/>
  <c r="U1143" i="64" s="1"/>
  <c r="T2593" i="64"/>
  <c r="T2627" i="64"/>
  <c r="V1243" i="64"/>
  <c r="U566" i="64"/>
  <c r="U1539" i="64"/>
  <c r="U1541" i="64" s="1"/>
  <c r="U412" i="64"/>
  <c r="U2065" i="64"/>
  <c r="U1241" i="64"/>
  <c r="U850" i="64"/>
  <c r="U860" i="64" s="1"/>
  <c r="U589" i="64"/>
  <c r="U141" i="64"/>
  <c r="U126" i="64"/>
  <c r="V1038" i="64"/>
  <c r="AG1039" i="64" s="1" a="1"/>
  <c r="AG1039" i="64" s="1"/>
  <c r="V1033" i="64"/>
  <c r="U989" i="64"/>
  <c r="U974" i="64"/>
  <c r="U990" i="64"/>
  <c r="U975" i="64"/>
  <c r="T1135" i="64" a="1"/>
  <c r="T1135" i="64" s="1"/>
  <c r="T1192" i="64" a="1"/>
  <c r="T1192" i="64" s="1"/>
  <c r="T111" i="64" a="1"/>
  <c r="T111" i="64" s="1"/>
  <c r="T132" i="64" a="1"/>
  <c r="T132" i="64" s="1"/>
  <c r="T108" i="64" a="1"/>
  <c r="T108" i="64" s="1"/>
  <c r="T969" i="64" a="1"/>
  <c r="T969" i="64" s="1"/>
  <c r="T967" i="64" a="1"/>
  <c r="T967" i="64" s="1"/>
  <c r="T1240" i="64" a="1"/>
  <c r="T1240" i="64" s="1"/>
  <c r="T891" i="64" a="1"/>
  <c r="T891" i="64" s="1"/>
  <c r="T667" i="64" a="1"/>
  <c r="T667" i="64" s="1"/>
  <c r="T950" i="64" a="1"/>
  <c r="T950" i="64" s="1"/>
  <c r="T958" i="64" s="1"/>
  <c r="T117" i="64" a="1"/>
  <c r="T117" i="64" s="1"/>
  <c r="T299" i="64" a="1"/>
  <c r="T299" i="64" s="1"/>
  <c r="T2306" i="64" a="1"/>
  <c r="T2306" i="64" s="1"/>
  <c r="T2313" i="64" s="1"/>
  <c r="T110" i="64" a="1"/>
  <c r="T110" i="64" s="1"/>
  <c r="T361" i="64" a="1"/>
  <c r="T361" i="64" s="1"/>
  <c r="T2113" i="64" a="1"/>
  <c r="T2113" i="64" s="1"/>
  <c r="T1191" i="64" a="1"/>
  <c r="T1191" i="64" s="1"/>
  <c r="T109" i="64" a="1"/>
  <c r="T109" i="64" s="1"/>
  <c r="T331" i="64" a="1"/>
  <c r="T331" i="64" s="1"/>
  <c r="T436" i="64" a="1"/>
  <c r="T436" i="64" s="1"/>
  <c r="T467" i="64" s="1"/>
  <c r="T661" i="64" a="1"/>
  <c r="T661" i="64" s="1"/>
  <c r="T1373" i="64" a="1"/>
  <c r="T1373" i="64" s="1"/>
  <c r="T118" i="64" a="1"/>
  <c r="T118" i="64" s="1"/>
  <c r="T107" i="64" a="1"/>
  <c r="T107" i="64" s="1"/>
  <c r="T965" i="64" a="1"/>
  <c r="T965" i="64" s="1"/>
  <c r="T968" i="64" a="1"/>
  <c r="T968" i="64" s="1"/>
  <c r="T883" i="64" a="1"/>
  <c r="T883" i="64" s="1"/>
  <c r="T925" i="64" a="1"/>
  <c r="T925" i="64" s="1"/>
  <c r="T951" i="64" a="1"/>
  <c r="T951" i="64" s="1"/>
  <c r="T959" i="64" s="1"/>
  <c r="T1294" i="64" a="1"/>
  <c r="T1294" i="64" s="1"/>
  <c r="T980" i="64" a="1"/>
  <c r="T980" i="64" s="1"/>
  <c r="T130" i="64" a="1"/>
  <c r="T130" i="64" s="1"/>
  <c r="T1707" i="64" a="1"/>
  <c r="T1707" i="64" s="1"/>
  <c r="T360" i="64" a="1"/>
  <c r="T360" i="64" s="1"/>
  <c r="T1953" i="64" a="1"/>
  <c r="T1953" i="64" s="1"/>
  <c r="T650" i="64" a="1"/>
  <c r="T650" i="64" s="1"/>
  <c r="T134" i="64" a="1"/>
  <c r="T134" i="64" s="1"/>
  <c r="T133" i="64" a="1"/>
  <c r="T133" i="64" s="1"/>
  <c r="T1265" i="64" a="1"/>
  <c r="T1265" i="64" s="1"/>
  <c r="T949" i="64" a="1"/>
  <c r="T949" i="64" s="1"/>
  <c r="T957" i="64" s="1"/>
  <c r="T1540" i="64" a="1"/>
  <c r="T1540" i="64" s="1"/>
  <c r="T1538" i="64" a="1"/>
  <c r="T1538" i="64" s="1"/>
  <c r="T1955" i="64" a="1"/>
  <c r="T1955" i="64" s="1"/>
  <c r="T346" i="64" a="1"/>
  <c r="T346" i="64" s="1"/>
  <c r="T208" i="64" a="1"/>
  <c r="T208" i="64" s="1"/>
  <c r="T363" i="64" a="1"/>
  <c r="T363" i="64" s="1"/>
  <c r="T952" i="64" a="1"/>
  <c r="T952" i="64" s="1"/>
  <c r="T960" i="64" s="1"/>
  <c r="T411" i="64" a="1"/>
  <c r="T411" i="64" s="1"/>
  <c r="T953" i="64" a="1"/>
  <c r="T953" i="64" s="1"/>
  <c r="T961" i="64" s="1"/>
  <c r="T1708" i="64" a="1"/>
  <c r="T1708" i="64" s="1"/>
  <c r="T487" i="64" a="1"/>
  <c r="T487" i="64" s="1"/>
  <c r="T518" i="64" s="1"/>
  <c r="T1067" i="64" a="1"/>
  <c r="T1067" i="64" s="1"/>
  <c r="T1025" i="64" a="1"/>
  <c r="T1025" i="64" s="1"/>
  <c r="T653" i="64" a="1"/>
  <c r="T653" i="64" s="1"/>
  <c r="T119" i="64" a="1"/>
  <c r="T119" i="64" s="1"/>
  <c r="T115" i="64" a="1"/>
  <c r="T115" i="64" s="1"/>
  <c r="T982" i="64" a="1"/>
  <c r="T982" i="64" s="1"/>
  <c r="T966" i="64" a="1"/>
  <c r="T966" i="64" s="1"/>
  <c r="T1195" i="64" a="1"/>
  <c r="T1195" i="64" s="1"/>
  <c r="T116" i="64" a="1"/>
  <c r="T116" i="64" s="1"/>
  <c r="T981" i="64" a="1"/>
  <c r="T981" i="64" s="1"/>
  <c r="T984" i="64" a="1"/>
  <c r="T984" i="64" s="1"/>
  <c r="T131" i="64" a="1"/>
  <c r="T131" i="64" s="1"/>
  <c r="T312" i="64" a="1"/>
  <c r="T312" i="64" s="1"/>
  <c r="T983" i="64" a="1"/>
  <c r="T983" i="64" s="1"/>
  <c r="T887" i="64" a="1"/>
  <c r="T887" i="64" s="1"/>
  <c r="T2445" i="64" a="1"/>
  <c r="T2445" i="64" s="1"/>
  <c r="T588" i="64" a="1"/>
  <c r="T588" i="64" s="1"/>
  <c r="T2885" i="64" a="1"/>
  <c r="T2885" i="64" s="1"/>
  <c r="T2070" i="64" a="1"/>
  <c r="T2070" i="64" s="1"/>
  <c r="T2069" i="64" a="1"/>
  <c r="T2069" i="64" s="1"/>
  <c r="T854" i="64" a="1"/>
  <c r="T854" i="64" s="1"/>
  <c r="T2447" i="64" a="1"/>
  <c r="T2447" i="64" s="1"/>
  <c r="T2061" i="64" a="1"/>
  <c r="T2061" i="64" s="1"/>
  <c r="T2078" i="64" a="1"/>
  <c r="T2078" i="64" s="1"/>
  <c r="T2441" i="64" a="1"/>
  <c r="T2441" i="64" s="1"/>
  <c r="T2079" i="64" a="1"/>
  <c r="T2079" i="64" s="1"/>
  <c r="T849" i="64" a="1"/>
  <c r="T849" i="64" s="1"/>
  <c r="T2442" i="64" a="1"/>
  <c r="T2442" i="64" s="1"/>
  <c r="T2572" i="64" a="1"/>
  <c r="T2572" i="64" s="1"/>
  <c r="T2443" i="64" a="1"/>
  <c r="T2443" i="64" s="1"/>
  <c r="T2531" i="64" a="1"/>
  <c r="T2531" i="64" s="1"/>
  <c r="T2446" i="64" a="1"/>
  <c r="T2446" i="64" s="1"/>
  <c r="T2551" i="64" a="1"/>
  <c r="T2551" i="64" s="1"/>
  <c r="T2439" i="64" a="1"/>
  <c r="T2439" i="64" s="1"/>
  <c r="T2444" i="64" a="1"/>
  <c r="T2444" i="64" s="1"/>
  <c r="T565" i="64" a="1"/>
  <c r="T565" i="64" s="1"/>
  <c r="T2440" i="64" a="1"/>
  <c r="T2440" i="64" s="1"/>
  <c r="T587" i="64" a="1"/>
  <c r="T587" i="64" s="1"/>
  <c r="T2060" i="64" a="1"/>
  <c r="T2060" i="64" s="1"/>
  <c r="T2808" i="64" a="1"/>
  <c r="T2808" i="64" s="1"/>
  <c r="T750" i="64" a="1"/>
  <c r="T750" i="64" s="1"/>
  <c r="T55" i="64" a="1"/>
  <c r="T55" i="64" s="1"/>
  <c r="T720" i="64" a="1"/>
  <c r="T720" i="64" s="1"/>
  <c r="T75" i="64" a="1"/>
  <c r="T75" i="64" s="1"/>
  <c r="T1980" i="64" a="1"/>
  <c r="T1980" i="64" s="1"/>
  <c r="T60" i="64" a="1"/>
  <c r="T60" i="64" s="1"/>
  <c r="T2833" i="64" a="1"/>
  <c r="T2833" i="64" s="1"/>
  <c r="T1982" i="64" a="1"/>
  <c r="T1982" i="64" s="1"/>
  <c r="T2909" i="64" a="1"/>
  <c r="T2909" i="64" s="1"/>
  <c r="T92" i="64" a="1"/>
  <c r="T92" i="64" s="1"/>
  <c r="T1988" i="64" a="1"/>
  <c r="T1988" i="64" s="1"/>
  <c r="T1899" i="64" a="1"/>
  <c r="T1899" i="64" s="1"/>
  <c r="T1900" i="64" s="1"/>
  <c r="T1217" i="64" a="1"/>
  <c r="T1217" i="64" s="1"/>
  <c r="T2237" i="64" a="1"/>
  <c r="T2237" i="64" s="1"/>
  <c r="T2245" i="64" s="1"/>
  <c r="T59" i="64" a="1"/>
  <c r="T59" i="64" s="1"/>
  <c r="T541" i="64" a="1"/>
  <c r="T541" i="64" s="1"/>
  <c r="T1819" i="64" a="1"/>
  <c r="T1819" i="64" s="1"/>
  <c r="T1466" i="64" a="1"/>
  <c r="T1466" i="64" s="1"/>
  <c r="T1957" i="64" a="1"/>
  <c r="T1957" i="64" s="1"/>
  <c r="T564" i="64" a="1"/>
  <c r="T564" i="64" s="1"/>
  <c r="T90" i="64" a="1"/>
  <c r="T90" i="64" s="1"/>
  <c r="T89" i="64" a="1"/>
  <c r="T89" i="64" s="1"/>
  <c r="T54" i="64" a="1"/>
  <c r="T54" i="64" s="1"/>
  <c r="T91" i="64" a="1"/>
  <c r="T91" i="64" s="1"/>
  <c r="T2859" i="64" a="1"/>
  <c r="T2859" i="64" s="1"/>
  <c r="T2782" i="64" a="1"/>
  <c r="T2782" i="64" s="1"/>
  <c r="T2274" i="64" a="1"/>
  <c r="T2274" i="64" s="1"/>
  <c r="T725" i="64" a="1"/>
  <c r="T725" i="64" s="1"/>
  <c r="T53" i="64" a="1"/>
  <c r="T53" i="64" s="1"/>
  <c r="U139" i="64"/>
  <c r="U124" i="64"/>
  <c r="U987" i="64"/>
  <c r="U972" i="64"/>
  <c r="V2083" i="64"/>
  <c r="V2074" i="64"/>
  <c r="U112" i="64"/>
  <c r="U122" i="64"/>
  <c r="U137" i="64"/>
  <c r="U988" i="64"/>
  <c r="U973" i="64"/>
  <c r="V2073" i="64"/>
  <c r="V2082" i="64"/>
  <c r="U991" i="64"/>
  <c r="U976" i="64"/>
  <c r="U123" i="64"/>
  <c r="U138" i="64"/>
  <c r="U125" i="64"/>
  <c r="U140" i="64"/>
  <c r="V892" i="64"/>
  <c r="V888" i="64"/>
  <c r="BL86" i="861"/>
  <c r="BM43" i="861"/>
  <c r="BO1700" i="64"/>
  <c r="BO1709" i="64" s="1"/>
  <c r="BO1712" i="64" s="1"/>
  <c r="BK60" i="861"/>
  <c r="BN90" i="861"/>
  <c r="BN1712" i="64"/>
  <c r="BP1707" i="64" a="1"/>
  <c r="BP1707" i="64" s="1"/>
  <c r="BP1708" i="64" a="1"/>
  <c r="BP1708" i="64" s="1"/>
  <c r="BO1241" i="64"/>
  <c r="BO1539" i="64"/>
  <c r="BO1541" i="64" s="1"/>
  <c r="BP1540" i="64" a="1"/>
  <c r="BP1540" i="64" s="1"/>
  <c r="BP1538" i="64" a="1"/>
  <c r="BP1538" i="64" s="1"/>
  <c r="BP363" i="64" a="1"/>
  <c r="BP363" i="64" s="1"/>
  <c r="BP361" i="64" a="1"/>
  <c r="BP361" i="64" s="1"/>
  <c r="BO362" i="64"/>
  <c r="BO364" i="64" s="1"/>
  <c r="BP436" i="64" a="1"/>
  <c r="BP436" i="64" s="1"/>
  <c r="BP360" i="64" a="1"/>
  <c r="BP360" i="64" s="1"/>
  <c r="BP487" i="64" a="1"/>
  <c r="BP487" i="64" s="1"/>
  <c r="BO412" i="64"/>
  <c r="BO1295" i="64"/>
  <c r="BP1294" i="64" a="1"/>
  <c r="BP1294" i="64" s="1"/>
  <c r="BP411" i="64" a="1"/>
  <c r="BP411" i="64" s="1"/>
  <c r="BO1136" i="64"/>
  <c r="BO1068" i="64"/>
  <c r="BP1067" i="64" a="1"/>
  <c r="BP1067" i="64" s="1"/>
  <c r="BP1135" i="64" a="1"/>
  <c r="BP1135" i="64" s="1"/>
  <c r="BN1143" i="64"/>
  <c r="BO2112" i="64"/>
  <c r="BO2121" i="64" s="1"/>
  <c r="BO2122" i="64" s="1" a="1"/>
  <c r="BO2122" i="64" s="1"/>
  <c r="BP2113" i="64" a="1"/>
  <c r="BP2113" i="64" s="1"/>
  <c r="CB2143" i="64"/>
  <c r="CB2145" i="64" s="1"/>
  <c r="BO1024" i="64"/>
  <c r="BO1954" i="64"/>
  <c r="BO1956" i="64" s="1"/>
  <c r="BM1039" i="64" a="1"/>
  <c r="BM1039" i="64" s="1"/>
  <c r="BP1953" i="64" a="1"/>
  <c r="BP1953" i="64" s="1"/>
  <c r="BP1025" i="64" a="1"/>
  <c r="BP1025" i="64" s="1"/>
  <c r="BN1033" i="64"/>
  <c r="BN1038" i="64"/>
  <c r="BP1195" i="64" a="1"/>
  <c r="BP1195" i="64" s="1"/>
  <c r="BP1955" i="64" a="1"/>
  <c r="BP1955" i="64" s="1"/>
  <c r="BO1193" i="64"/>
  <c r="BO1194" i="64" s="1"/>
  <c r="BO1196" i="64" s="1"/>
  <c r="BP1191" i="64" a="1"/>
  <c r="BP1191" i="64" s="1"/>
  <c r="BP1192" i="64" a="1"/>
  <c r="BP1192" i="64" s="1"/>
  <c r="BP661" i="64" a="1"/>
  <c r="BP661" i="64" s="1"/>
  <c r="BP650" i="64" a="1"/>
  <c r="BP650" i="64" s="1"/>
  <c r="BP653" i="64" a="1"/>
  <c r="BP653" i="64" s="1"/>
  <c r="BP667" i="64" a="1"/>
  <c r="BP667" i="64" s="1"/>
  <c r="BJ2167" i="64"/>
  <c r="BO126" i="64"/>
  <c r="BO141" i="64"/>
  <c r="BP111" i="64" a="1"/>
  <c r="BP111" i="64" s="1"/>
  <c r="BP1373" i="64" a="1"/>
  <c r="BP1373"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P110" i="64" a="1"/>
  <c r="BP110" i="64" s="1"/>
  <c r="BP109" i="64" a="1"/>
  <c r="BP109" i="64" s="1"/>
  <c r="BP108" i="64" a="1"/>
  <c r="BP108" i="64" s="1"/>
  <c r="BP107" i="64" a="1"/>
  <c r="BP107" i="64" s="1"/>
  <c r="BP1265" i="64" a="1"/>
  <c r="BP1265" i="64" s="1"/>
  <c r="BM994" i="64"/>
  <c r="BM995" i="64" s="1"/>
  <c r="BO988" i="64"/>
  <c r="BN992" i="64"/>
  <c r="BO991" i="64"/>
  <c r="BO990" i="64"/>
  <c r="BO987" i="64"/>
  <c r="BO989" i="64"/>
  <c r="BP983" i="64" a="1"/>
  <c r="BP983" i="64" s="1"/>
  <c r="BP982" i="64" a="1"/>
  <c r="BP982" i="64" s="1"/>
  <c r="BP984" i="64" a="1"/>
  <c r="BP984" i="64" s="1"/>
  <c r="BP980" i="64" a="1"/>
  <c r="BP980" i="64" s="1"/>
  <c r="BP981" i="64" a="1"/>
  <c r="BP981" i="64" s="1"/>
  <c r="BO976" i="64"/>
  <c r="BO973" i="64"/>
  <c r="BN977" i="64"/>
  <c r="BO975" i="64"/>
  <c r="BO974" i="64"/>
  <c r="BP969" i="64" a="1"/>
  <c r="BP969" i="64" s="1"/>
  <c r="BP965" i="64" a="1"/>
  <c r="BP965" i="64" s="1"/>
  <c r="BP949" i="64" a="1"/>
  <c r="BP949" i="64" s="1"/>
  <c r="BP957" i="64" s="1"/>
  <c r="BP950" i="64" a="1"/>
  <c r="BP950" i="64" s="1"/>
  <c r="BP958" i="64" s="1"/>
  <c r="BP966" i="64" a="1"/>
  <c r="BP966" i="64" s="1"/>
  <c r="BP951" i="64" a="1"/>
  <c r="BP951" i="64" s="1"/>
  <c r="BP959" i="64" s="1"/>
  <c r="BP952" i="64" a="1"/>
  <c r="BP952" i="64" s="1"/>
  <c r="BP960" i="64" s="1"/>
  <c r="BP953" i="64" a="1"/>
  <c r="BP953" i="64" s="1"/>
  <c r="BP961" i="64" s="1"/>
  <c r="BP967" i="64" a="1"/>
  <c r="BP967" i="64" s="1"/>
  <c r="BP968" i="64" a="1"/>
  <c r="BP968" i="64" s="1"/>
  <c r="BO972" i="64"/>
  <c r="BP208" i="64" a="1"/>
  <c r="BP208" i="64" s="1"/>
  <c r="BM1244" i="64"/>
  <c r="BN1243" i="64"/>
  <c r="BP331" i="64" a="1"/>
  <c r="BP331" i="64" s="1"/>
  <c r="BP1240" i="64" a="1"/>
  <c r="BP1240" i="64" s="1"/>
  <c r="BP312" i="64" a="1"/>
  <c r="BP312" i="64" s="1"/>
  <c r="BP925" i="64" a="1"/>
  <c r="BP925" i="64" s="1"/>
  <c r="BP891" i="64" a="1"/>
  <c r="BP891" i="64" s="1"/>
  <c r="BP299" i="64" a="1"/>
  <c r="BP299" i="64" s="1"/>
  <c r="BN888" i="64"/>
  <c r="BO884" i="64"/>
  <c r="BO892" i="64" s="1"/>
  <c r="BP887" i="64" a="1"/>
  <c r="BP887" i="64" s="1"/>
  <c r="BP883" i="64" a="1"/>
  <c r="BP883" i="64" s="1"/>
  <c r="BQ259" i="64"/>
  <c r="BP52" i="863" a="1"/>
  <c r="BP52" i="863" s="1"/>
  <c r="BP54" i="863" a="1"/>
  <c r="BP54" i="863" s="1"/>
  <c r="BP50" i="863" a="1"/>
  <c r="BP50" i="863" s="1"/>
  <c r="BS1" i="861"/>
  <c r="BS7" i="861"/>
  <c r="BT2" i="861"/>
  <c r="BP20" i="864"/>
  <c r="BP93" i="861" s="1"/>
  <c r="BP94" i="861" s="1"/>
  <c r="BQ18" i="864"/>
  <c r="BQ17" i="864"/>
  <c r="BQ16" i="864"/>
  <c r="BR19" i="864"/>
  <c r="BQ43" i="863" a="1"/>
  <c r="BQ43" i="863" s="1"/>
  <c r="BQ44" i="863" a="1"/>
  <c r="BQ44" i="863" s="1"/>
  <c r="BQ41" i="863" a="1"/>
  <c r="BQ41" i="863" s="1"/>
  <c r="BQ40" i="863" a="1"/>
  <c r="BQ40" i="863" s="1"/>
  <c r="BQ42" i="863" a="1"/>
  <c r="BQ42" i="863" s="1"/>
  <c r="BQ33" i="863"/>
  <c r="BQ31" i="863"/>
  <c r="BR2" i="863"/>
  <c r="BR32" i="863" s="1"/>
  <c r="BQ30" i="863"/>
  <c r="BP45" i="863"/>
  <c r="BP34" i="863"/>
  <c r="BP17" i="863" s="1"/>
  <c r="BP29" i="861" s="1"/>
  <c r="BP35" i="863"/>
  <c r="Z281" i="64"/>
  <c r="Z263" i="64"/>
  <c r="AA277" i="64"/>
  <c r="AA278" i="64"/>
  <c r="AA260" i="64"/>
  <c r="AA279" i="64"/>
  <c r="AA261" i="64"/>
  <c r="AA262" i="64"/>
  <c r="AA280" i="64"/>
  <c r="BD3" i="860"/>
  <c r="BD4" i="860" s="1"/>
  <c r="BE2" i="860"/>
  <c r="BD1" i="860"/>
  <c r="BD7" i="860"/>
  <c r="Y850" i="64"/>
  <c r="Y860" i="64" s="1"/>
  <c r="Z854" i="64" a="1"/>
  <c r="Z854" i="64" s="1"/>
  <c r="Z849" i="64" a="1"/>
  <c r="Z849" i="64" s="1"/>
  <c r="Y589" i="64"/>
  <c r="Y2448" i="64"/>
  <c r="Z2439" i="64" a="1"/>
  <c r="Z2439" i="64" s="1"/>
  <c r="Z2440" i="64" a="1"/>
  <c r="Z2440" i="64" s="1"/>
  <c r="Z2441" i="64" a="1"/>
  <c r="Z2441" i="64" s="1"/>
  <c r="Z2442" i="64" a="1"/>
  <c r="Z2442" i="64" s="1"/>
  <c r="Z2443" i="64" a="1"/>
  <c r="Z2443" i="64" s="1"/>
  <c r="Z2445" i="64" a="1"/>
  <c r="Z2445" i="64" s="1"/>
  <c r="Z2444" i="64" a="1"/>
  <c r="Z2444" i="64" s="1"/>
  <c r="Z2446" i="64" a="1"/>
  <c r="Z2446" i="64" s="1"/>
  <c r="Z2447" i="64" a="1"/>
  <c r="Z2447" i="64" s="1"/>
  <c r="Z587" i="64" a="1"/>
  <c r="Z587" i="64" s="1"/>
  <c r="Z565" i="64" a="1"/>
  <c r="Z565" i="64" s="1"/>
  <c r="Z588" i="64" a="1"/>
  <c r="Z588" i="64" s="1"/>
  <c r="Y566" i="64"/>
  <c r="Z2593" i="64"/>
  <c r="Z2627" i="64"/>
  <c r="Y2552" i="64"/>
  <c r="Y2530" i="64"/>
  <c r="Z2885" i="64" a="1"/>
  <c r="Z2885" i="64" s="1"/>
  <c r="Z2531" i="64" a="1"/>
  <c r="Z2531" i="64" s="1"/>
  <c r="Z2551" i="64" a="1"/>
  <c r="Z2551" i="64" s="1"/>
  <c r="BJ2208" i="64"/>
  <c r="BI2210" i="64"/>
  <c r="BJ2187" i="64"/>
  <c r="BJ2189" i="64" s="1"/>
  <c r="W2075" i="64"/>
  <c r="W2084" i="64"/>
  <c r="X2073" i="64"/>
  <c r="X2082" i="64"/>
  <c r="X2074" i="64"/>
  <c r="X2083" i="64"/>
  <c r="Z2079" i="64" a="1"/>
  <c r="Z2079" i="64" s="1"/>
  <c r="Z2078" i="64" a="1"/>
  <c r="Z2078" i="64" s="1"/>
  <c r="Z2070" i="64" a="1"/>
  <c r="Z2070" i="64" s="1"/>
  <c r="Z2069" i="64" a="1"/>
  <c r="Z2069" i="64" s="1"/>
  <c r="Y2066" i="64"/>
  <c r="Y2065" i="64"/>
  <c r="Z2060" i="64" a="1"/>
  <c r="Z2060" i="64" s="1"/>
  <c r="Z2061" i="64" a="1"/>
  <c r="Z2061" i="64" s="1"/>
  <c r="Y2573" i="64"/>
  <c r="Z2572" i="64" a="1"/>
  <c r="Z2572" i="64" s="1"/>
  <c r="Z725" i="64" a="1"/>
  <c r="Z725" i="64" s="1"/>
  <c r="AA2342" i="64"/>
  <c r="Y1981" i="64"/>
  <c r="Y1467" i="64"/>
  <c r="Y1818" i="64"/>
  <c r="Y1218" i="64"/>
  <c r="Y751" i="64"/>
  <c r="Y727" i="64"/>
  <c r="X62" i="64"/>
  <c r="Z720" i="64" a="1"/>
  <c r="Z720" i="64" s="1"/>
  <c r="Z75" i="64" a="1"/>
  <c r="Z75" i="64" s="1"/>
  <c r="Z564" i="64" a="1"/>
  <c r="Z564" i="64" s="1"/>
  <c r="Z55" i="64" a="1"/>
  <c r="Z55" i="64" s="1"/>
  <c r="Z59" i="64" a="1"/>
  <c r="Z59" i="64" s="1"/>
  <c r="Z60" i="64" a="1"/>
  <c r="Z60" i="64" s="1"/>
  <c r="Y56" i="64"/>
  <c r="Z53" i="64" a="1"/>
  <c r="Z53" i="64" s="1"/>
  <c r="Z54" i="64" a="1"/>
  <c r="Z54" i="64" s="1"/>
  <c r="Z750" i="64" a="1"/>
  <c r="Z750" i="64" s="1"/>
  <c r="Z2782" i="64" a="1"/>
  <c r="Z2782" i="64" s="1"/>
  <c r="Z2808" i="64" a="1"/>
  <c r="Z2808" i="64" s="1"/>
  <c r="Z2859" i="64" a="1"/>
  <c r="Z2859" i="64" s="1"/>
  <c r="Z2833" i="64" a="1"/>
  <c r="Z2833" i="64" s="1"/>
  <c r="Z1957" i="64" a="1"/>
  <c r="Z1957" i="64" s="1"/>
  <c r="Z1958" i="64" s="1"/>
  <c r="Y93" i="64"/>
  <c r="Z90" i="64" a="1"/>
  <c r="Z90" i="64" s="1"/>
  <c r="Z91" i="64" a="1"/>
  <c r="Z91" i="64" s="1"/>
  <c r="Z92" i="64" a="1"/>
  <c r="Z92" i="64" s="1"/>
  <c r="Z89" i="64" a="1"/>
  <c r="Z89" i="64" s="1"/>
  <c r="Z1899" i="64" a="1"/>
  <c r="Z1899" i="64" s="1"/>
  <c r="Z1900" i="64" s="1"/>
  <c r="Z541" i="64" a="1"/>
  <c r="Z541" i="64" s="1"/>
  <c r="Z2909" i="64" a="1"/>
  <c r="Z2909" i="64" s="1"/>
  <c r="Z1819" i="64" a="1"/>
  <c r="Z1819" i="64" s="1"/>
  <c r="Z2237" i="64" a="1"/>
  <c r="Z2237" i="64" s="1"/>
  <c r="Z2245" i="64" s="1"/>
  <c r="Z2274" i="64" a="1"/>
  <c r="Z2274" i="64" s="1"/>
  <c r="Z1980" i="64" a="1"/>
  <c r="Z1980" i="64" s="1"/>
  <c r="Z1982" i="64" a="1"/>
  <c r="Z1982" i="64" s="1"/>
  <c r="Z1988" i="64" a="1"/>
  <c r="Z1988" i="64" s="1"/>
  <c r="Z1466" i="64" a="1"/>
  <c r="Z1466" i="64" s="1"/>
  <c r="Z1217" i="64" a="1"/>
  <c r="Z1217" i="64" s="1"/>
  <c r="Z542" i="64" a="1"/>
  <c r="T542" i="64" a="1"/>
  <c r="AT924" i="64" a="1"/>
  <c r="AY924" i="64" a="1"/>
  <c r="T1539" i="64" a="1"/>
  <c r="AO924" i="64" a="1"/>
  <c r="BP884" i="64" a="1"/>
  <c r="BD924" i="64" a="1"/>
  <c r="AA924" i="64" a="1"/>
  <c r="Z850" i="64" a="1"/>
  <c r="T1981" i="64" a="1"/>
  <c r="V1244" i="64" a="1"/>
  <c r="T2112" i="64" a="1"/>
  <c r="BE924" i="64" a="1"/>
  <c r="T1266" i="64"/>
  <c r="Z727" i="64" a="1"/>
  <c r="Z1218" i="64" a="1"/>
  <c r="AA2593" i="64" a="1"/>
  <c r="Z566" i="64" a="1"/>
  <c r="T1954" i="64" a="1"/>
  <c r="Z1981" i="64" a="1"/>
  <c r="AK924" i="64" a="1"/>
  <c r="BC924" i="64" a="1"/>
  <c r="BM924" i="64" a="1"/>
  <c r="AE924" i="64" a="1"/>
  <c r="AU924" i="64" a="1"/>
  <c r="U924" i="64" a="1"/>
  <c r="Z924" i="64" a="1"/>
  <c r="BP924" i="64" a="1"/>
  <c r="AX924" i="64" a="1"/>
  <c r="Y924" i="64" a="1"/>
  <c r="AI924" i="64" a="1"/>
  <c r="BP1136" i="64" a="1"/>
  <c r="BK924" i="64" a="1"/>
  <c r="Z589" i="64" a="1"/>
  <c r="BP1068" i="64" a="1"/>
  <c r="Z1467" i="64" a="1"/>
  <c r="T1218" i="64" a="1"/>
  <c r="T1024" i="64" a="1"/>
  <c r="Z2065" i="64" a="1"/>
  <c r="AM924" i="64" a="1"/>
  <c r="T1467" i="64" a="1"/>
  <c r="BP1539" i="64" a="1"/>
  <c r="AA2627" i="64" a="1"/>
  <c r="Z751" i="64" a="1"/>
  <c r="AV924" i="64" a="1"/>
  <c r="AW924" i="64" a="1"/>
  <c r="BL924" i="64" a="1"/>
  <c r="U1243" i="64" a="1"/>
  <c r="BO1243" i="64" a="1"/>
  <c r="T924" i="64" a="1"/>
  <c r="AS924" i="64" a="1"/>
  <c r="BP1024" i="64" a="1"/>
  <c r="T884" i="64" a="1"/>
  <c r="AB924" i="64" a="1"/>
  <c r="T1295" i="64" a="1"/>
  <c r="AG924" i="64" a="1"/>
  <c r="BO924" i="64" a="1"/>
  <c r="Z2530" i="64" a="1"/>
  <c r="AL924" i="64" a="1"/>
  <c r="Z1818" i="64" a="1"/>
  <c r="BI924" i="64" a="1"/>
  <c r="BA924" i="64" a="1"/>
  <c r="AJ924" i="64" a="1"/>
  <c r="T2573" i="64" a="1"/>
  <c r="BN924" i="64" a="1"/>
  <c r="T412" i="64" a="1"/>
  <c r="AF924" i="64" a="1"/>
  <c r="T850" i="64" a="1"/>
  <c r="T566" i="64" a="1"/>
  <c r="BP1241" i="64" a="1"/>
  <c r="Z2552" i="64" a="1"/>
  <c r="T1136" i="64" a="1"/>
  <c r="T751" i="64" a="1"/>
  <c r="BP412" i="64" a="1"/>
  <c r="AD924" i="64" a="1"/>
  <c r="X924" i="64" a="1"/>
  <c r="T727" i="64" a="1"/>
  <c r="T2552" i="64" a="1"/>
  <c r="BP1954" i="64" a="1"/>
  <c r="BP1266" i="64"/>
  <c r="BJ924" i="64" a="1"/>
  <c r="W924" i="64" a="1"/>
  <c r="AZ924" i="64" a="1"/>
  <c r="Z2573" i="64" a="1"/>
  <c r="AN924" i="64" a="1"/>
  <c r="T1068" i="64" a="1"/>
  <c r="AQ924" i="64" a="1"/>
  <c r="T1818" i="64" a="1"/>
  <c r="AH924" i="64" a="1"/>
  <c r="V924" i="64" a="1"/>
  <c r="AR924" i="64" a="1"/>
  <c r="BB924" i="64" a="1"/>
  <c r="AP924" i="64" a="1"/>
  <c r="AC924" i="64" a="1"/>
  <c r="BG924" i="64" a="1"/>
  <c r="T2530" i="64" a="1"/>
  <c r="T589" i="64" a="1"/>
  <c r="BF924" i="64" a="1"/>
  <c r="BH924" i="64" a="1"/>
  <c r="BN1244" i="64" a="1"/>
  <c r="T1241" i="64" a="1"/>
  <c r="Z2066" i="64" a="1"/>
  <c r="T2065" i="64" a="1"/>
  <c r="T2066" i="64" a="1"/>
  <c r="BP1295" i="64" a="1"/>
  <c r="BP2112" i="64" a="1"/>
  <c r="T542" i="64" l="1"/>
  <c r="Z542" i="64"/>
  <c r="BR4" i="64"/>
  <c r="BS3" i="64"/>
  <c r="BT2" i="64"/>
  <c r="BS7" i="64"/>
  <c r="BS1" i="64"/>
  <c r="BC516" i="64"/>
  <c r="BD515" i="64"/>
  <c r="BC518" i="64"/>
  <c r="BG464" i="64"/>
  <c r="BF465" i="64"/>
  <c r="BF467" i="64"/>
  <c r="AR16" i="861"/>
  <c r="AQ26" i="861"/>
  <c r="BT2" i="864"/>
  <c r="BS3" i="863"/>
  <c r="BS3" i="864"/>
  <c r="BS7" i="864"/>
  <c r="BS7" i="863"/>
  <c r="BS1" i="863"/>
  <c r="BS1" i="864"/>
  <c r="BR4" i="863"/>
  <c r="BR4" i="864"/>
  <c r="T1193" i="64"/>
  <c r="T1194" i="64" s="1"/>
  <c r="T1196" i="64" s="1"/>
  <c r="V2084" i="64"/>
  <c r="V144" i="64"/>
  <c r="V145" i="64" s="1"/>
  <c r="BT3" i="861"/>
  <c r="BS4" i="861"/>
  <c r="V994" i="64"/>
  <c r="V995" i="64" s="1"/>
  <c r="T93" i="64"/>
  <c r="U992" i="64"/>
  <c r="U142" i="64"/>
  <c r="U127" i="64"/>
  <c r="T2448" i="64"/>
  <c r="V2075" i="64"/>
  <c r="U977" i="64"/>
  <c r="T1709" i="64"/>
  <c r="AQ1712" i="64" s="1"/>
  <c r="T924" i="64"/>
  <c r="T926" i="64" s="1"/>
  <c r="U924" i="64"/>
  <c r="U926" i="64" s="1"/>
  <c r="V924" i="64"/>
  <c r="V926" i="64" s="1"/>
  <c r="W924" i="64"/>
  <c r="W926" i="64" s="1"/>
  <c r="X924" i="64"/>
  <c r="X926" i="64" s="1"/>
  <c r="Y924" i="64"/>
  <c r="Y926" i="64" s="1"/>
  <c r="Z924" i="64"/>
  <c r="Z926" i="64" s="1"/>
  <c r="AA924" i="64"/>
  <c r="AA926" i="64" s="1"/>
  <c r="AB924" i="64"/>
  <c r="AB926" i="64" s="1"/>
  <c r="AC924" i="64"/>
  <c r="AC926" i="64" s="1"/>
  <c r="AD924" i="64"/>
  <c r="AD926" i="64" s="1"/>
  <c r="AE924" i="64"/>
  <c r="AE926" i="64" s="1"/>
  <c r="AF924" i="64"/>
  <c r="AF926" i="64" s="1"/>
  <c r="AG924" i="64"/>
  <c r="AG926" i="64" s="1"/>
  <c r="AH924" i="64"/>
  <c r="AH926" i="64" s="1"/>
  <c r="AI924" i="64"/>
  <c r="AI926" i="64" s="1"/>
  <c r="AJ924" i="64"/>
  <c r="AJ926" i="64" s="1"/>
  <c r="AK924" i="64"/>
  <c r="AK926" i="64" s="1"/>
  <c r="AL924" i="64"/>
  <c r="AL926" i="64" s="1"/>
  <c r="AM924" i="64"/>
  <c r="AM926" i="64" s="1"/>
  <c r="AN924" i="64"/>
  <c r="AN926" i="64" s="1"/>
  <c r="AO924" i="64"/>
  <c r="AO926" i="64" s="1"/>
  <c r="AP924" i="64"/>
  <c r="AP926" i="64" s="1"/>
  <c r="AQ924" i="64"/>
  <c r="AQ926" i="64" s="1"/>
  <c r="AR924" i="64"/>
  <c r="AR926" i="64" s="1"/>
  <c r="AS924" i="64"/>
  <c r="AS926" i="64" s="1"/>
  <c r="AT924" i="64"/>
  <c r="AT926" i="64" s="1"/>
  <c r="AU924" i="64"/>
  <c r="AU926" i="64" s="1"/>
  <c r="AV924" i="64"/>
  <c r="AV926" i="64" s="1"/>
  <c r="AW924" i="64"/>
  <c r="AW926" i="64" s="1"/>
  <c r="AX924" i="64"/>
  <c r="AX926" i="64" s="1"/>
  <c r="AY924" i="64"/>
  <c r="AY926" i="64" s="1"/>
  <c r="AZ924" i="64"/>
  <c r="AZ926" i="64" s="1"/>
  <c r="BA924" i="64"/>
  <c r="BA926" i="64" s="1"/>
  <c r="BB924" i="64"/>
  <c r="BB926" i="64" s="1"/>
  <c r="BC924" i="64"/>
  <c r="BC926" i="64" s="1"/>
  <c r="BD924" i="64"/>
  <c r="BD926" i="64" s="1"/>
  <c r="BE924" i="64"/>
  <c r="BE926" i="64" s="1"/>
  <c r="BF924" i="64"/>
  <c r="BF926" i="64" s="1"/>
  <c r="BG924" i="64"/>
  <c r="BG926" i="64" s="1"/>
  <c r="BH924" i="64"/>
  <c r="BH926" i="64" s="1"/>
  <c r="BI924" i="64"/>
  <c r="BI926" i="64" s="1"/>
  <c r="BJ924" i="64"/>
  <c r="BJ926" i="64" s="1"/>
  <c r="BK924" i="64"/>
  <c r="BK926" i="64" s="1"/>
  <c r="BL924" i="64"/>
  <c r="BL926" i="64" s="1"/>
  <c r="BM924" i="64"/>
  <c r="BM926" i="64" s="1"/>
  <c r="BN924" i="64"/>
  <c r="BN926" i="64" s="1"/>
  <c r="BO924" i="64"/>
  <c r="BO926" i="64" s="1"/>
  <c r="T1954" i="64"/>
  <c r="T1956" i="64" s="1"/>
  <c r="T1958" i="64" s="1"/>
  <c r="T884" i="64"/>
  <c r="T2065" i="64"/>
  <c r="T2530" i="64"/>
  <c r="T2066" i="64"/>
  <c r="T1539" i="64"/>
  <c r="T1541" i="64" s="1"/>
  <c r="V1244" i="64"/>
  <c r="T589" i="64"/>
  <c r="T1218" i="64"/>
  <c r="T1981" i="64"/>
  <c r="T2573" i="64"/>
  <c r="T412" i="64"/>
  <c r="T2112" i="64"/>
  <c r="T2121" i="64" s="1"/>
  <c r="BC2122" i="64" s="1" a="1"/>
  <c r="BC2122" i="64" s="1"/>
  <c r="T566" i="64"/>
  <c r="T1136" i="64"/>
  <c r="T1143" i="64" s="1"/>
  <c r="U1243" i="64"/>
  <c r="T727" i="64"/>
  <c r="T850" i="64"/>
  <c r="T860" i="64" s="1"/>
  <c r="T1295" i="64"/>
  <c r="T1241" i="64"/>
  <c r="T1467" i="64"/>
  <c r="T1024" i="64"/>
  <c r="T1818" i="64"/>
  <c r="T751" i="64"/>
  <c r="T2552" i="64"/>
  <c r="T1068" i="64"/>
  <c r="T1075" i="64" s="1"/>
  <c r="T209" i="64" a="1"/>
  <c r="T209" i="64" s="1"/>
  <c r="U209" i="64" s="1" a="1"/>
  <c r="U209" i="64" s="1"/>
  <c r="V209" i="64" s="1" a="1"/>
  <c r="V209" i="64" s="1"/>
  <c r="W209" i="64" s="1" a="1"/>
  <c r="W209" i="64" s="1"/>
  <c r="X209" i="64" s="1" a="1"/>
  <c r="X209" i="64" s="1"/>
  <c r="Y209" i="64" s="1" a="1"/>
  <c r="Y209" i="64" s="1"/>
  <c r="Z209" i="64" s="1" a="1"/>
  <c r="Z209" i="64" s="1"/>
  <c r="U347" i="64"/>
  <c r="V347" i="64" s="1"/>
  <c r="W347" i="64" s="1"/>
  <c r="X347" i="64" s="1"/>
  <c r="Y347" i="64" s="1"/>
  <c r="Z347" i="64" s="1"/>
  <c r="AA347" i="64" s="1"/>
  <c r="AB347" i="64" s="1"/>
  <c r="AC347" i="64" s="1"/>
  <c r="AD347" i="64" s="1"/>
  <c r="AE347" i="64" s="1"/>
  <c r="AF347" i="64" s="1"/>
  <c r="AG347" i="64" s="1"/>
  <c r="AH347" i="64" s="1"/>
  <c r="AI347" i="64" s="1"/>
  <c r="AJ347" i="64" s="1"/>
  <c r="AK347" i="64" s="1"/>
  <c r="AL347" i="64" s="1"/>
  <c r="AM347" i="64" s="1"/>
  <c r="AN347" i="64" s="1"/>
  <c r="AO347" i="64" s="1"/>
  <c r="AP347" i="64" s="1"/>
  <c r="AQ347" i="64" s="1"/>
  <c r="AR347" i="64" s="1"/>
  <c r="AS347" i="64" s="1"/>
  <c r="AT347" i="64" s="1"/>
  <c r="AU347" i="64" s="1"/>
  <c r="AV347" i="64" s="1"/>
  <c r="AW347" i="64" s="1"/>
  <c r="AX347" i="64" s="1"/>
  <c r="AY347" i="64" s="1"/>
  <c r="AZ347" i="64" s="1"/>
  <c r="BA347" i="64" s="1"/>
  <c r="BB347" i="64" s="1"/>
  <c r="BC347" i="64" s="1"/>
  <c r="BD347" i="64" s="1"/>
  <c r="BE347" i="64" s="1"/>
  <c r="BF347" i="64" s="1"/>
  <c r="BG347" i="64" s="1"/>
  <c r="BH347" i="64" s="1"/>
  <c r="BI347" i="64" s="1"/>
  <c r="BJ347" i="64" s="1"/>
  <c r="BK347" i="64" s="1"/>
  <c r="BL347" i="64" s="1"/>
  <c r="BM347" i="64" s="1"/>
  <c r="BN347" i="64" s="1"/>
  <c r="BO347" i="64" s="1"/>
  <c r="BP347" i="64" s="1"/>
  <c r="BQ347" i="64" s="1"/>
  <c r="BR347" i="64" s="1"/>
  <c r="Z2275" i="64"/>
  <c r="T56" i="64"/>
  <c r="T62" i="64" s="1"/>
  <c r="T123" i="64"/>
  <c r="T138" i="64"/>
  <c r="U2074" i="64"/>
  <c r="U2083" i="64"/>
  <c r="T362" i="64"/>
  <c r="T364" i="64" s="1"/>
  <c r="T124" i="64"/>
  <c r="T139" i="64"/>
  <c r="T991" i="64"/>
  <c r="T976" i="64"/>
  <c r="T988" i="64"/>
  <c r="T973" i="64"/>
  <c r="T126" i="64"/>
  <c r="T141" i="64"/>
  <c r="T987" i="64"/>
  <c r="T972" i="64"/>
  <c r="T122" i="64"/>
  <c r="T112" i="64"/>
  <c r="T137" i="64"/>
  <c r="T990" i="64"/>
  <c r="T975" i="64"/>
  <c r="U2073" i="64"/>
  <c r="U2082" i="64"/>
  <c r="U1033" i="64"/>
  <c r="U1038" i="64"/>
  <c r="T989" i="64"/>
  <c r="T974" i="64"/>
  <c r="T140" i="64"/>
  <c r="T125" i="64"/>
  <c r="U888" i="64"/>
  <c r="U892" i="64"/>
  <c r="R2342" i="64"/>
  <c r="BM86" i="861"/>
  <c r="BO90" i="861"/>
  <c r="BM60" i="861"/>
  <c r="BL60" i="861"/>
  <c r="BN43" i="861"/>
  <c r="BP1700" i="64"/>
  <c r="BP1709" i="64" s="1"/>
  <c r="BP1712" i="64" s="1"/>
  <c r="BQ1707" i="64" a="1"/>
  <c r="BQ1707" i="64" s="1"/>
  <c r="BQ1708" i="64" a="1"/>
  <c r="BQ1708" i="64" s="1"/>
  <c r="BP1241" i="64"/>
  <c r="BP1539" i="64"/>
  <c r="BP1541" i="64" s="1"/>
  <c r="BQ1540" i="64" a="1"/>
  <c r="BQ1540" i="64" s="1"/>
  <c r="BQ1538" i="64" a="1"/>
  <c r="BQ1538" i="64" s="1"/>
  <c r="BQ363" i="64" a="1"/>
  <c r="BQ363" i="64" s="1"/>
  <c r="BQ361" i="64" a="1"/>
  <c r="BQ361" i="64" s="1"/>
  <c r="BP362" i="64"/>
  <c r="BP364" i="64" s="1"/>
  <c r="BQ436" i="64" a="1"/>
  <c r="BQ436" i="64" s="1"/>
  <c r="BQ360" i="64" a="1"/>
  <c r="BQ360" i="64" s="1"/>
  <c r="BQ487" i="64" a="1"/>
  <c r="BQ487" i="64" s="1"/>
  <c r="BP412" i="64"/>
  <c r="BP1295" i="64"/>
  <c r="BQ1294" i="64" a="1"/>
  <c r="BQ1294" i="64" s="1"/>
  <c r="BQ411" i="64" a="1"/>
  <c r="BQ411" i="64" s="1"/>
  <c r="BP1136" i="64"/>
  <c r="BP1068" i="64"/>
  <c r="BQ1067" i="64" a="1"/>
  <c r="BQ1067" i="64" s="1"/>
  <c r="BQ1135" i="64" a="1"/>
  <c r="BQ1135" i="64" s="1"/>
  <c r="BO1143" i="64"/>
  <c r="BP2112" i="64"/>
  <c r="BP2121" i="64" s="1"/>
  <c r="BP2122" i="64" s="1" a="1"/>
  <c r="BP2122" i="64" s="1"/>
  <c r="BQ2113" i="64" a="1"/>
  <c r="BQ2113" i="64" s="1"/>
  <c r="CC2143" i="64"/>
  <c r="CC2145" i="64" s="1"/>
  <c r="BP1024" i="64"/>
  <c r="BP1954" i="64"/>
  <c r="BP1956" i="64" s="1"/>
  <c r="BN1039" i="64" a="1"/>
  <c r="BN1039" i="64" s="1"/>
  <c r="BQ1953" i="64" a="1"/>
  <c r="BQ1953" i="64" s="1"/>
  <c r="BQ1025" i="64" a="1"/>
  <c r="BQ1025" i="64" s="1"/>
  <c r="BO1033" i="64"/>
  <c r="BO1038" i="64"/>
  <c r="BQ1195" i="64" a="1"/>
  <c r="BQ1195" i="64" s="1"/>
  <c r="BQ1955" i="64" a="1"/>
  <c r="BQ1955" i="64" s="1"/>
  <c r="BP1193" i="64"/>
  <c r="BP1194" i="64" s="1"/>
  <c r="BP1196" i="64" s="1"/>
  <c r="BQ1191" i="64" a="1"/>
  <c r="BQ1191" i="64" s="1"/>
  <c r="BQ1192" i="64" a="1"/>
  <c r="BQ1192" i="64" s="1"/>
  <c r="BQ661" i="64" a="1"/>
  <c r="BQ661" i="64" s="1"/>
  <c r="BQ650" i="64" a="1"/>
  <c r="BQ650" i="64" s="1"/>
  <c r="BQ653" i="64" a="1"/>
  <c r="BQ653" i="64" s="1"/>
  <c r="BQ667" i="64" a="1"/>
  <c r="BQ667" i="64" s="1"/>
  <c r="BK2167" i="64"/>
  <c r="BP126" i="64"/>
  <c r="BP141" i="64"/>
  <c r="BQ111" i="64" a="1"/>
  <c r="BQ111" i="64" s="1"/>
  <c r="BQ1373" i="64" a="1"/>
  <c r="BQ1373"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Q110" i="64" a="1"/>
  <c r="BQ110" i="64" s="1"/>
  <c r="BQ109" i="64" a="1"/>
  <c r="BQ109" i="64" s="1"/>
  <c r="BQ108" i="64" a="1"/>
  <c r="BQ108" i="64" s="1"/>
  <c r="BQ107" i="64" a="1"/>
  <c r="BQ107" i="64" s="1"/>
  <c r="BP112" i="64"/>
  <c r="BQ1265" i="64" a="1"/>
  <c r="BQ1265" i="64" s="1"/>
  <c r="BN994" i="64"/>
  <c r="BN995" i="64" s="1"/>
  <c r="BP991" i="64"/>
  <c r="BP989" i="64"/>
  <c r="BO992" i="64"/>
  <c r="BP988" i="64"/>
  <c r="BP987" i="64"/>
  <c r="BP990" i="64"/>
  <c r="BQ983" i="64" a="1"/>
  <c r="BQ983" i="64" s="1"/>
  <c r="BQ984" i="64" a="1"/>
  <c r="BQ984" i="64" s="1"/>
  <c r="BQ980" i="64" a="1"/>
  <c r="BQ980" i="64" s="1"/>
  <c r="BQ981" i="64" a="1"/>
  <c r="BQ981" i="64" s="1"/>
  <c r="BQ982" i="64" a="1"/>
  <c r="BQ982" i="64" s="1"/>
  <c r="BP972" i="64"/>
  <c r="BP976" i="64"/>
  <c r="BO977" i="64"/>
  <c r="BP975" i="64"/>
  <c r="BP974" i="64"/>
  <c r="BP973" i="64"/>
  <c r="BQ969" i="64" a="1"/>
  <c r="BQ969" i="64" s="1"/>
  <c r="BQ965" i="64" a="1"/>
  <c r="BQ965" i="64" s="1"/>
  <c r="BQ949" i="64" a="1"/>
  <c r="BQ949" i="64" s="1"/>
  <c r="BQ957" i="64" s="1"/>
  <c r="BQ950" i="64" a="1"/>
  <c r="BQ950" i="64" s="1"/>
  <c r="BQ958" i="64" s="1"/>
  <c r="BQ966" i="64" a="1"/>
  <c r="BQ966" i="64" s="1"/>
  <c r="BQ951" i="64" a="1"/>
  <c r="BQ951" i="64" s="1"/>
  <c r="BQ959" i="64" s="1"/>
  <c r="BQ952" i="64" a="1"/>
  <c r="BQ952" i="64" s="1"/>
  <c r="BQ960" i="64" s="1"/>
  <c r="BQ953" i="64" a="1"/>
  <c r="BQ953" i="64" s="1"/>
  <c r="BQ961" i="64" s="1"/>
  <c r="BQ967" i="64" a="1"/>
  <c r="BQ967" i="64" s="1"/>
  <c r="BQ968" i="64" a="1"/>
  <c r="BQ968" i="64" s="1"/>
  <c r="BQ208" i="64" a="1"/>
  <c r="BQ208" i="64" s="1"/>
  <c r="BP924" i="64"/>
  <c r="BP926" i="64" s="1"/>
  <c r="BN1244" i="64"/>
  <c r="BO1243" i="64"/>
  <c r="BQ331" i="64" a="1"/>
  <c r="BQ331" i="64" s="1"/>
  <c r="BQ1240" i="64" a="1"/>
  <c r="BQ1240" i="64" s="1"/>
  <c r="BQ312" i="64" a="1"/>
  <c r="BQ312" i="64" s="1"/>
  <c r="BQ925" i="64" a="1"/>
  <c r="BQ925" i="64" s="1"/>
  <c r="BQ891" i="64" a="1"/>
  <c r="BQ891" i="64" s="1"/>
  <c r="BQ299" i="64" a="1"/>
  <c r="BQ299" i="64" s="1"/>
  <c r="BO888" i="64"/>
  <c r="BP884" i="64"/>
  <c r="BP892" i="64" s="1"/>
  <c r="BQ887" i="64" a="1"/>
  <c r="BQ887" i="64" s="1"/>
  <c r="BQ883" i="64" a="1"/>
  <c r="BQ883" i="64" s="1"/>
  <c r="BR259" i="64"/>
  <c r="BQ45" i="863"/>
  <c r="BR18" i="864"/>
  <c r="BR17" i="864"/>
  <c r="BR16" i="864"/>
  <c r="BS19" i="864"/>
  <c r="BU2" i="861"/>
  <c r="BT1" i="861"/>
  <c r="BT7" i="861"/>
  <c r="BQ52" i="863" a="1"/>
  <c r="BQ52" i="863" s="1"/>
  <c r="BQ50" i="863" a="1"/>
  <c r="BQ50" i="863" s="1"/>
  <c r="BQ54" i="863" a="1"/>
  <c r="BQ54" i="863" s="1"/>
  <c r="BQ20" i="864"/>
  <c r="BQ93" i="861" s="1"/>
  <c r="BQ94" i="861" s="1"/>
  <c r="BQ34" i="863"/>
  <c r="BQ17" i="863" s="1"/>
  <c r="BQ29" i="861" s="1"/>
  <c r="BQ35" i="863"/>
  <c r="BR44" i="863" a="1"/>
  <c r="BR44" i="863" s="1"/>
  <c r="BR43" i="863" a="1"/>
  <c r="BR43" i="863" s="1"/>
  <c r="BR42" i="863" a="1"/>
  <c r="BR42" i="863" s="1"/>
  <c r="BR30" i="863"/>
  <c r="BR40" i="863" a="1"/>
  <c r="BR40" i="863" s="1"/>
  <c r="BR41" i="863" a="1"/>
  <c r="BR41" i="863" s="1"/>
  <c r="BR31" i="863"/>
  <c r="BR33" i="863"/>
  <c r="BS2" i="863"/>
  <c r="BS32" i="863" s="1"/>
  <c r="AA281" i="64"/>
  <c r="AB277" i="64"/>
  <c r="AB278" i="64"/>
  <c r="AB260" i="64"/>
  <c r="AB261" i="64"/>
  <c r="AB279" i="64"/>
  <c r="AB262" i="64"/>
  <c r="AB280" i="64"/>
  <c r="AA263" i="64"/>
  <c r="BE1" i="860"/>
  <c r="BE7" i="860"/>
  <c r="BF2" i="860"/>
  <c r="BE3" i="860"/>
  <c r="BE4" i="860" s="1"/>
  <c r="Z850" i="64"/>
  <c r="Z860" i="64" s="1"/>
  <c r="AA854" i="64" a="1"/>
  <c r="AA854" i="64" s="1"/>
  <c r="AA849" i="64" a="1"/>
  <c r="AA849" i="64" s="1"/>
  <c r="Z589" i="64"/>
  <c r="AA2439" i="64" a="1"/>
  <c r="AA2439" i="64" s="1"/>
  <c r="AA2440" i="64" a="1"/>
  <c r="AA2440" i="64" s="1"/>
  <c r="AA2441" i="64" a="1"/>
  <c r="AA2441" i="64" s="1"/>
  <c r="AA2442" i="64" a="1"/>
  <c r="AA2442" i="64" s="1"/>
  <c r="AA2443" i="64" a="1"/>
  <c r="AA2443" i="64" s="1"/>
  <c r="AA2444" i="64" a="1"/>
  <c r="AA2444" i="64" s="1"/>
  <c r="AA2446" i="64" a="1"/>
  <c r="AA2446" i="64" s="1"/>
  <c r="AA2447" i="64" a="1"/>
  <c r="AA2447" i="64" s="1"/>
  <c r="AA2445" i="64" a="1"/>
  <c r="AA2445" i="64" s="1"/>
  <c r="Z2448" i="64"/>
  <c r="AA587" i="64" a="1"/>
  <c r="AA587" i="64" s="1"/>
  <c r="AA565" i="64" a="1"/>
  <c r="AA565" i="64" s="1"/>
  <c r="AA588" i="64" a="1"/>
  <c r="AA588" i="64" s="1"/>
  <c r="Z566" i="64"/>
  <c r="AA2627" i="64"/>
  <c r="AA2593" i="64"/>
  <c r="Z2552" i="64"/>
  <c r="Z2530" i="64"/>
  <c r="AA2885" i="64" a="1"/>
  <c r="AA2885" i="64" s="1"/>
  <c r="AA2531" i="64" a="1"/>
  <c r="AA2531" i="64" s="1"/>
  <c r="AA2551" i="64" a="1"/>
  <c r="AA2551" i="64" s="1"/>
  <c r="BJ2210" i="64"/>
  <c r="BK2208" i="64"/>
  <c r="BK2187" i="64"/>
  <c r="BK2189" i="64" s="1"/>
  <c r="W2086" i="64"/>
  <c r="W2087" i="64" s="1"/>
  <c r="X2075" i="64"/>
  <c r="Y2073" i="64"/>
  <c r="Y2082" i="64"/>
  <c r="Y2074" i="64"/>
  <c r="Y2083" i="64"/>
  <c r="AA2079" i="64" a="1"/>
  <c r="AA2079" i="64" s="1"/>
  <c r="AA2078" i="64" a="1"/>
  <c r="AA2078" i="64" s="1"/>
  <c r="AA2070" i="64" a="1"/>
  <c r="AA2070" i="64" s="1"/>
  <c r="AA2069" i="64" a="1"/>
  <c r="AA2069" i="64" s="1"/>
  <c r="Z2066" i="64"/>
  <c r="Z2065" i="64"/>
  <c r="AA2060" i="64" a="1"/>
  <c r="AA2060" i="64" s="1"/>
  <c r="AA2061" i="64" a="1"/>
  <c r="AA2061" i="64" s="1"/>
  <c r="Z2573" i="64"/>
  <c r="AA2572" i="64" a="1"/>
  <c r="AA2572" i="64" s="1"/>
  <c r="AA725" i="64" a="1"/>
  <c r="AA725" i="64" s="1"/>
  <c r="AB2342" i="64"/>
  <c r="Z1467" i="64"/>
  <c r="Z1981" i="64"/>
  <c r="Z1818" i="64"/>
  <c r="Z1218" i="64"/>
  <c r="Z751" i="64"/>
  <c r="Z727" i="64"/>
  <c r="Y62" i="64"/>
  <c r="AA720" i="64" a="1"/>
  <c r="AA720" i="64" s="1"/>
  <c r="AA75" i="64" a="1"/>
  <c r="AA75" i="64" s="1"/>
  <c r="AA564" i="64" a="1"/>
  <c r="AA564" i="64" s="1"/>
  <c r="AA55" i="64" a="1"/>
  <c r="AA55" i="64" s="1"/>
  <c r="AA59" i="64" a="1"/>
  <c r="AA59" i="64" s="1"/>
  <c r="AA60" i="64" a="1"/>
  <c r="AA60" i="64" s="1"/>
  <c r="Z56" i="64"/>
  <c r="AA53" i="64" a="1"/>
  <c r="AA53" i="64" s="1"/>
  <c r="AA54" i="64" a="1"/>
  <c r="AA54" i="64" s="1"/>
  <c r="AA750" i="64" a="1"/>
  <c r="AA750" i="64" s="1"/>
  <c r="AA2782" i="64" a="1"/>
  <c r="AA2782" i="64" s="1"/>
  <c r="AA2808" i="64" a="1"/>
  <c r="AA2808" i="64" s="1"/>
  <c r="AA2859" i="64" a="1"/>
  <c r="AA2859" i="64" s="1"/>
  <c r="AA2833" i="64" a="1"/>
  <c r="AA2833" i="64" s="1"/>
  <c r="AA1957" i="64" a="1"/>
  <c r="AA1957" i="64" s="1"/>
  <c r="AA1958" i="64" s="1"/>
  <c r="Z93" i="64"/>
  <c r="AA90" i="64" a="1"/>
  <c r="AA90" i="64" s="1"/>
  <c r="AA91" i="64" a="1"/>
  <c r="AA91" i="64" s="1"/>
  <c r="AA92" i="64" a="1"/>
  <c r="AA92" i="64" s="1"/>
  <c r="AA89" i="64" a="1"/>
  <c r="AA89" i="64" s="1"/>
  <c r="AA1899" i="64" a="1"/>
  <c r="AA1899" i="64" s="1"/>
  <c r="AA1900" i="64" s="1"/>
  <c r="AA541" i="64" a="1"/>
  <c r="AA541" i="64" s="1"/>
  <c r="AA2909" i="64" a="1"/>
  <c r="AA2909" i="64" s="1"/>
  <c r="AA1819" i="64" a="1"/>
  <c r="AA1819" i="64" s="1"/>
  <c r="AA2237" i="64" a="1"/>
  <c r="AA2237" i="64" s="1"/>
  <c r="AA2245" i="64" s="1"/>
  <c r="AA2274" i="64" a="1"/>
  <c r="AA2274" i="64" s="1"/>
  <c r="AA1980" i="64" a="1"/>
  <c r="AA1980" i="64" s="1"/>
  <c r="AA1988" i="64" a="1"/>
  <c r="AA1988" i="64" s="1"/>
  <c r="AA1982" i="64" a="1"/>
  <c r="AA1982" i="64" s="1"/>
  <c r="AA1466" i="64" a="1"/>
  <c r="AA1466" i="64" s="1"/>
  <c r="AA1217" i="64" a="1"/>
  <c r="AA1217" i="64" s="1"/>
  <c r="AA542" i="64" a="1"/>
  <c r="AA2530" i="64" a="1"/>
  <c r="AA566" i="64" a="1"/>
  <c r="AA727" i="64" a="1"/>
  <c r="AA1981" i="64" a="1"/>
  <c r="AA589" i="64" a="1"/>
  <c r="BQ2112" i="64" a="1"/>
  <c r="AA2066" i="64" a="1"/>
  <c r="BQ884" i="64" a="1"/>
  <c r="BQ1295" i="64" a="1"/>
  <c r="U1244" i="64" a="1"/>
  <c r="BQ1068" i="64" a="1"/>
  <c r="BQ1954" i="64" a="1"/>
  <c r="BQ412" i="64" a="1"/>
  <c r="AA2573" i="64" a="1"/>
  <c r="T1243" i="64" a="1"/>
  <c r="BQ1024" i="64" a="1"/>
  <c r="AB2593" i="64" a="1"/>
  <c r="AA850" i="64" a="1"/>
  <c r="AA751" i="64" a="1"/>
  <c r="BQ1241" i="64" a="1"/>
  <c r="AA2552" i="64" a="1"/>
  <c r="AA1818" i="64" a="1"/>
  <c r="AB2627" i="64" a="1"/>
  <c r="BQ1539" i="64" a="1"/>
  <c r="BP1243" i="64" a="1"/>
  <c r="BQ924" i="64" a="1"/>
  <c r="AA1218" i="64" a="1"/>
  <c r="BQ1266" i="64"/>
  <c r="BO1244" i="64" a="1"/>
  <c r="AA2065" i="64" a="1"/>
  <c r="BQ1136" i="64" a="1"/>
  <c r="AA1467" i="64" a="1"/>
  <c r="AA542" i="64" l="1"/>
  <c r="BT7" i="64"/>
  <c r="BT1" i="64"/>
  <c r="BS4" i="64"/>
  <c r="BU2" i="64"/>
  <c r="AA2343" i="64"/>
  <c r="S2343" i="64"/>
  <c r="BT3" i="64"/>
  <c r="BH464" i="64"/>
  <c r="BG465" i="64"/>
  <c r="BG467" i="64"/>
  <c r="BD516" i="64"/>
  <c r="BE515" i="64"/>
  <c r="BD518" i="64"/>
  <c r="AR25" i="861"/>
  <c r="BU2" i="864"/>
  <c r="BT1" i="864"/>
  <c r="BT1" i="863"/>
  <c r="BT3" i="863"/>
  <c r="BT3" i="864"/>
  <c r="BT7" i="864"/>
  <c r="BT7" i="863"/>
  <c r="BS4" i="864"/>
  <c r="BS4" i="863"/>
  <c r="V2086" i="64"/>
  <c r="V2087" i="64" s="1"/>
  <c r="BU3" i="861"/>
  <c r="AB2343" i="64"/>
  <c r="BT4" i="861"/>
  <c r="U144" i="64"/>
  <c r="U145" i="64" s="1"/>
  <c r="T127" i="64"/>
  <c r="U2075" i="64"/>
  <c r="U2084" i="64"/>
  <c r="U994" i="64"/>
  <c r="U995" i="64" s="1"/>
  <c r="T977" i="64"/>
  <c r="T1712" i="64"/>
  <c r="T992" i="64"/>
  <c r="T142" i="64"/>
  <c r="T2456" i="64"/>
  <c r="U2456" i="64" s="1"/>
  <c r="V2456" i="64" s="1"/>
  <c r="W2456" i="64" s="1"/>
  <c r="X2456" i="64" s="1"/>
  <c r="Y2456" i="64" s="1"/>
  <c r="Z2456" i="64" s="1"/>
  <c r="U1244" i="64"/>
  <c r="BP1296" i="64"/>
  <c r="T1243" i="64"/>
  <c r="T2343" i="64"/>
  <c r="W2343" i="64"/>
  <c r="X2343" i="64"/>
  <c r="V2343" i="64"/>
  <c r="Y2343" i="64"/>
  <c r="U2343" i="64"/>
  <c r="Z2343" i="64"/>
  <c r="T772" i="64" a="1"/>
  <c r="T772" i="64" s="1"/>
  <c r="R208" i="64" a="1"/>
  <c r="R208" i="64" s="1"/>
  <c r="T2307" i="64"/>
  <c r="T2314" i="64" s="1"/>
  <c r="U2307" i="64"/>
  <c r="U2314" i="64" s="1"/>
  <c r="V2307" i="64"/>
  <c r="V2314" i="64" s="1"/>
  <c r="W2307" i="64"/>
  <c r="W2314" i="64" s="1"/>
  <c r="X2307" i="64"/>
  <c r="X2314" i="64" s="1"/>
  <c r="Y2307" i="64"/>
  <c r="Y2314" i="64" s="1"/>
  <c r="Z2307" i="64"/>
  <c r="Z2314" i="64" s="1"/>
  <c r="AA2307" i="64"/>
  <c r="AA2314" i="64" s="1"/>
  <c r="AB2307" i="64"/>
  <c r="AB2314" i="64" s="1"/>
  <c r="AC2307" i="64"/>
  <c r="AC2314" i="64" s="1"/>
  <c r="T892" i="64"/>
  <c r="T888" i="64"/>
  <c r="BS347" i="64"/>
  <c r="U2246" i="64" a="1"/>
  <c r="U2246" i="64" s="1"/>
  <c r="AA209" i="64" a="1"/>
  <c r="AA209" i="64" s="1"/>
  <c r="T1038" i="64"/>
  <c r="AE1039" i="64" s="1" a="1"/>
  <c r="AE1039" i="64" s="1"/>
  <c r="T1033" i="64"/>
  <c r="AF1039" i="64" a="1"/>
  <c r="AF1039" i="64" s="1"/>
  <c r="T2074" i="64"/>
  <c r="T2083" i="64"/>
  <c r="U2275" i="64"/>
  <c r="T2275" i="64"/>
  <c r="V2275" i="64"/>
  <c r="X2275" i="64"/>
  <c r="W2275" i="64"/>
  <c r="Y2275" i="64"/>
  <c r="T2082" i="64"/>
  <c r="T2073" i="64"/>
  <c r="BN86" i="861"/>
  <c r="BQ1700" i="64"/>
  <c r="BQ1709" i="64" s="1"/>
  <c r="BP90" i="861"/>
  <c r="BO43" i="861"/>
  <c r="BR1707" i="64" a="1"/>
  <c r="BR1707" i="64" s="1"/>
  <c r="BR1708" i="64" a="1"/>
  <c r="BR1708" i="64" s="1"/>
  <c r="BQ1241" i="64"/>
  <c r="BQ1539" i="64"/>
  <c r="BQ1541" i="64" s="1"/>
  <c r="BR1540" i="64" a="1"/>
  <c r="BR1540" i="64" s="1"/>
  <c r="BR1538" i="64" a="1"/>
  <c r="BR1538" i="64" s="1"/>
  <c r="BR361" i="64" a="1"/>
  <c r="BR361" i="64" s="1"/>
  <c r="BR363" i="64" a="1"/>
  <c r="BR363" i="64" s="1"/>
  <c r="BQ362" i="64"/>
  <c r="BQ364" i="64" s="1"/>
  <c r="BR436" i="64" a="1"/>
  <c r="BR436" i="64" s="1"/>
  <c r="BR360" i="64" a="1"/>
  <c r="BR360" i="64" s="1"/>
  <c r="BR487" i="64" a="1"/>
  <c r="BR487" i="64" s="1"/>
  <c r="BQ412" i="64"/>
  <c r="BQ1295" i="64"/>
  <c r="BR1294" i="64" a="1"/>
  <c r="BR1294" i="64" s="1"/>
  <c r="BR411" i="64" a="1"/>
  <c r="BR411" i="64" s="1"/>
  <c r="BQ1136" i="64"/>
  <c r="BQ1068" i="64"/>
  <c r="BP1143" i="64"/>
  <c r="BR1067" i="64" a="1"/>
  <c r="BR1067" i="64" s="1"/>
  <c r="BR1135" i="64" a="1"/>
  <c r="BR1135" i="64" s="1"/>
  <c r="BQ2112" i="64"/>
  <c r="BQ2121" i="64" s="1"/>
  <c r="BQ2122" i="64" s="1" a="1"/>
  <c r="BQ2122" i="64" s="1"/>
  <c r="BR2113" i="64" a="1"/>
  <c r="BR2113" i="64" s="1"/>
  <c r="CD2143" i="64"/>
  <c r="CD2145" i="64" s="1"/>
  <c r="BQ1024" i="64"/>
  <c r="BQ1954" i="64"/>
  <c r="BQ1956" i="64" s="1"/>
  <c r="BO1039" i="64" a="1"/>
  <c r="BO1039" i="64" s="1"/>
  <c r="BR1953" i="64" a="1"/>
  <c r="BR1953" i="64" s="1"/>
  <c r="BR1025" i="64" a="1"/>
  <c r="BR1025" i="64" s="1"/>
  <c r="BP1038" i="64"/>
  <c r="BP1033" i="64"/>
  <c r="BR1195" i="64" a="1"/>
  <c r="BR1195" i="64" s="1"/>
  <c r="BR1955" i="64" a="1"/>
  <c r="BR1955" i="64" s="1"/>
  <c r="BQ1193" i="64"/>
  <c r="BQ1194" i="64" s="1"/>
  <c r="BQ1196" i="64" s="1"/>
  <c r="BR1191" i="64" a="1"/>
  <c r="BR1191" i="64" s="1"/>
  <c r="BR1192" i="64" a="1"/>
  <c r="BR1192" i="64" s="1"/>
  <c r="BQ141" i="64"/>
  <c r="BR661" i="64" a="1"/>
  <c r="BR661" i="64" s="1"/>
  <c r="BR650" i="64" a="1"/>
  <c r="BR650" i="64" s="1"/>
  <c r="BR653" i="64" a="1"/>
  <c r="BR653" i="64" s="1"/>
  <c r="BR667" i="64" a="1"/>
  <c r="BR667" i="64" s="1"/>
  <c r="BL2167" i="64"/>
  <c r="BQ126" i="64"/>
  <c r="BR111" i="64" a="1"/>
  <c r="BR111" i="64" s="1"/>
  <c r="BR1373" i="64" a="1"/>
  <c r="BR1373"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R109" i="64" a="1"/>
  <c r="BR109" i="64" s="1"/>
  <c r="BR108" i="64" a="1"/>
  <c r="BR108" i="64" s="1"/>
  <c r="BR107" i="64" a="1"/>
  <c r="BR107" i="64" s="1"/>
  <c r="BR110" i="64" a="1"/>
  <c r="BR110" i="64" s="1"/>
  <c r="BQ112" i="64"/>
  <c r="BR1265" i="64" a="1"/>
  <c r="BR1265" i="64" s="1"/>
  <c r="BO994" i="64"/>
  <c r="BQ991" i="64"/>
  <c r="BQ987" i="64"/>
  <c r="BP992" i="64"/>
  <c r="BQ988" i="64"/>
  <c r="BQ990" i="64"/>
  <c r="BR983" i="64" a="1"/>
  <c r="BR983" i="64" s="1"/>
  <c r="BR984" i="64" a="1"/>
  <c r="BR984" i="64" s="1"/>
  <c r="BR980" i="64" a="1"/>
  <c r="BR980" i="64" s="1"/>
  <c r="BR981" i="64" a="1"/>
  <c r="BR981" i="64" s="1"/>
  <c r="BR982" i="64" a="1"/>
  <c r="BR982" i="64" s="1"/>
  <c r="BQ989" i="64"/>
  <c r="BQ972" i="64"/>
  <c r="BP977" i="64"/>
  <c r="BQ976" i="64"/>
  <c r="BQ975" i="64"/>
  <c r="BQ974" i="64"/>
  <c r="BQ973" i="64"/>
  <c r="BR965" i="64" a="1"/>
  <c r="BR965" i="64" s="1"/>
  <c r="BR969" i="64" a="1"/>
  <c r="BR969" i="64" s="1"/>
  <c r="BR949" i="64" a="1"/>
  <c r="BR949" i="64" s="1"/>
  <c r="BR957" i="64" s="1"/>
  <c r="BR950" i="64" a="1"/>
  <c r="BR950" i="64" s="1"/>
  <c r="BR958" i="64" s="1"/>
  <c r="BR966" i="64" a="1"/>
  <c r="BR966" i="64" s="1"/>
  <c r="BR951" i="64" a="1"/>
  <c r="BR951" i="64" s="1"/>
  <c r="BR959" i="64" s="1"/>
  <c r="BR952" i="64" a="1"/>
  <c r="BR952" i="64" s="1"/>
  <c r="BR960" i="64" s="1"/>
  <c r="BR953" i="64" a="1"/>
  <c r="BR953" i="64" s="1"/>
  <c r="BR961" i="64" s="1"/>
  <c r="BR967" i="64" a="1"/>
  <c r="BR967" i="64" s="1"/>
  <c r="BR968" i="64" a="1"/>
  <c r="BR968" i="64" s="1"/>
  <c r="BR208" i="64" a="1"/>
  <c r="BR208" i="64" s="1"/>
  <c r="BP1243" i="64"/>
  <c r="BQ924" i="64"/>
  <c r="BQ926" i="64" s="1"/>
  <c r="BO1244" i="64"/>
  <c r="BR331" i="64" a="1"/>
  <c r="BR331" i="64" s="1"/>
  <c r="BR1240" i="64" a="1"/>
  <c r="BR1240" i="64" s="1"/>
  <c r="BR312" i="64" a="1"/>
  <c r="BR312" i="64" s="1"/>
  <c r="BR925" i="64" a="1"/>
  <c r="BR925" i="64" s="1"/>
  <c r="BR891" i="64" a="1"/>
  <c r="BR891" i="64" s="1"/>
  <c r="BR299" i="64" a="1"/>
  <c r="BR299" i="64" s="1"/>
  <c r="BP888" i="64"/>
  <c r="BQ884" i="64"/>
  <c r="BQ892" i="64" s="1"/>
  <c r="BR887" i="64" a="1"/>
  <c r="BR887" i="64" s="1"/>
  <c r="BR883" i="64" a="1"/>
  <c r="BR883" i="64" s="1"/>
  <c r="BS259" i="64"/>
  <c r="BR20" i="864"/>
  <c r="BR93" i="861" s="1"/>
  <c r="BR94" i="861" s="1"/>
  <c r="BV2" i="861"/>
  <c r="BU1" i="861"/>
  <c r="BU7" i="861"/>
  <c r="BR54" i="863" a="1"/>
  <c r="BR54" i="863" s="1"/>
  <c r="BR52" i="863" a="1"/>
  <c r="BR52" i="863" s="1"/>
  <c r="BR50" i="863" a="1"/>
  <c r="BR50" i="863" s="1"/>
  <c r="BR45" i="863"/>
  <c r="BR35" i="863"/>
  <c r="BR34" i="863"/>
  <c r="BR17" i="863" s="1"/>
  <c r="BR29" i="861" s="1"/>
  <c r="BS44" i="863" a="1"/>
  <c r="BS44" i="863" s="1"/>
  <c r="BS42" i="863" a="1"/>
  <c r="BS42" i="863" s="1"/>
  <c r="BS30" i="863"/>
  <c r="BS43" i="863" a="1"/>
  <c r="BS43" i="863" s="1"/>
  <c r="BS40" i="863" a="1"/>
  <c r="BS40" i="863" s="1"/>
  <c r="BS31" i="863"/>
  <c r="BS41" i="863" a="1"/>
  <c r="BS41" i="863" s="1"/>
  <c r="BT2" i="863"/>
  <c r="BT32" i="863" s="1"/>
  <c r="BS33" i="863"/>
  <c r="BS18" i="864"/>
  <c r="BS17" i="864"/>
  <c r="BS16" i="864"/>
  <c r="BT19" i="864"/>
  <c r="AB263" i="64"/>
  <c r="AC277" i="64"/>
  <c r="AC260" i="64"/>
  <c r="AC278" i="64"/>
  <c r="AC279" i="64"/>
  <c r="AC261" i="64"/>
  <c r="AC262" i="64"/>
  <c r="AC280" i="64"/>
  <c r="AB281" i="64"/>
  <c r="BF1" i="860"/>
  <c r="BF7" i="860"/>
  <c r="BF3" i="860"/>
  <c r="BF4" i="860" s="1"/>
  <c r="BG2" i="860"/>
  <c r="AA850" i="64"/>
  <c r="AA860" i="64" s="1"/>
  <c r="AB854" i="64" a="1"/>
  <c r="AB854" i="64" s="1"/>
  <c r="AB849" i="64" a="1"/>
  <c r="AB849" i="64" s="1"/>
  <c r="AA589" i="64"/>
  <c r="AB2439" i="64" a="1"/>
  <c r="AB2439" i="64" s="1"/>
  <c r="AB2440" i="64" a="1"/>
  <c r="AB2440" i="64" s="1"/>
  <c r="AB2441" i="64" a="1"/>
  <c r="AB2441" i="64" s="1"/>
  <c r="AB2445" i="64" a="1"/>
  <c r="AB2445" i="64" s="1"/>
  <c r="AB2444" i="64" a="1"/>
  <c r="AB2444" i="64" s="1"/>
  <c r="AB2446" i="64" a="1"/>
  <c r="AB2446" i="64" s="1"/>
  <c r="AB2447" i="64" a="1"/>
  <c r="AB2447" i="64" s="1"/>
  <c r="AB2443" i="64" a="1"/>
  <c r="AB2443" i="64" s="1"/>
  <c r="AB2442" i="64" a="1"/>
  <c r="AB2442" i="64" s="1"/>
  <c r="AA2448" i="64"/>
  <c r="AB587" i="64" a="1"/>
  <c r="AB587" i="64" s="1"/>
  <c r="AB565" i="64" a="1"/>
  <c r="AB565" i="64" s="1"/>
  <c r="AB588" i="64" a="1"/>
  <c r="AB588" i="64" s="1"/>
  <c r="AA566" i="64"/>
  <c r="AB2593" i="64"/>
  <c r="AB2627" i="64"/>
  <c r="AA2552" i="64"/>
  <c r="AA2530" i="64"/>
  <c r="AB2885" i="64" a="1"/>
  <c r="AB2885" i="64" s="1"/>
  <c r="AB2531" i="64" a="1"/>
  <c r="AB2531" i="64" s="1"/>
  <c r="AB2551" i="64" a="1"/>
  <c r="AB2551" i="64" s="1"/>
  <c r="BL2208" i="64"/>
  <c r="BK2210" i="64"/>
  <c r="BL2187" i="64"/>
  <c r="BL2189" i="64" s="1"/>
  <c r="X2084" i="64"/>
  <c r="X2086" i="64" s="1"/>
  <c r="Y2075" i="64"/>
  <c r="Z2074" i="64"/>
  <c r="Z2083" i="64"/>
  <c r="Z2073" i="64"/>
  <c r="Z2082" i="64"/>
  <c r="AB2078" i="64" a="1"/>
  <c r="AB2078" i="64" s="1"/>
  <c r="AB2079" i="64" a="1"/>
  <c r="AB2079" i="64" s="1"/>
  <c r="AB2069" i="64" a="1"/>
  <c r="AB2069" i="64" s="1"/>
  <c r="AB2070" i="64" a="1"/>
  <c r="AB2070" i="64" s="1"/>
  <c r="AA2066" i="64"/>
  <c r="AA2065" i="64"/>
  <c r="AB2060" i="64" a="1"/>
  <c r="AB2060" i="64" s="1"/>
  <c r="AB2061" i="64" a="1"/>
  <c r="AB2061" i="64" s="1"/>
  <c r="AA2573" i="64"/>
  <c r="AB2572" i="64" a="1"/>
  <c r="AB2572" i="64" s="1"/>
  <c r="AB725" i="64" a="1"/>
  <c r="AB725" i="64" s="1"/>
  <c r="AC2342" i="64"/>
  <c r="AC2343" i="64" s="1"/>
  <c r="AA1467" i="64"/>
  <c r="AA1818" i="64"/>
  <c r="AA1981" i="64"/>
  <c r="AA1218" i="64"/>
  <c r="AA751" i="64"/>
  <c r="AA727" i="64"/>
  <c r="AA2275" i="64"/>
  <c r="Z62" i="64"/>
  <c r="AB720" i="64" a="1"/>
  <c r="AB720" i="64" s="1"/>
  <c r="AB75" i="64" a="1"/>
  <c r="AB75" i="64" s="1"/>
  <c r="AB564" i="64" a="1"/>
  <c r="AB564" i="64" s="1"/>
  <c r="AB55" i="64" a="1"/>
  <c r="AB55" i="64" s="1"/>
  <c r="AB60" i="64" a="1"/>
  <c r="AB60" i="64" s="1"/>
  <c r="AB59" i="64" a="1"/>
  <c r="AB59" i="64" s="1"/>
  <c r="AA56" i="64"/>
  <c r="AB53" i="64" a="1"/>
  <c r="AB53" i="64" s="1"/>
  <c r="AB54" i="64" a="1"/>
  <c r="AB54" i="64" s="1"/>
  <c r="AB750" i="64" a="1"/>
  <c r="AB750" i="64" s="1"/>
  <c r="AB2859" i="64" a="1"/>
  <c r="AB2859" i="64" s="1"/>
  <c r="AB2833" i="64" a="1"/>
  <c r="AB2833" i="64" s="1"/>
  <c r="AB2808" i="64" a="1"/>
  <c r="AB2808" i="64" s="1"/>
  <c r="AB2782" i="64" a="1"/>
  <c r="AB2782" i="64" s="1"/>
  <c r="AB1957" i="64" a="1"/>
  <c r="AB1957" i="64" s="1"/>
  <c r="AB1958" i="64" s="1"/>
  <c r="AB90" i="64" a="1"/>
  <c r="AB90" i="64" s="1"/>
  <c r="AB89" i="64" a="1"/>
  <c r="AB89" i="64" s="1"/>
  <c r="AB91" i="64" a="1"/>
  <c r="AB91" i="64" s="1"/>
  <c r="AB92" i="64" a="1"/>
  <c r="AB92" i="64" s="1"/>
  <c r="AA93" i="64"/>
  <c r="AB1899" i="64" a="1"/>
  <c r="AB1899" i="64" s="1"/>
  <c r="AB1900" i="64" s="1"/>
  <c r="AB541" i="64" a="1"/>
  <c r="AB541" i="64" s="1"/>
  <c r="AB2909" i="64" a="1"/>
  <c r="AB2909" i="64" s="1"/>
  <c r="AB1819" i="64" a="1"/>
  <c r="AB1819" i="64" s="1"/>
  <c r="AB2237" i="64" a="1"/>
  <c r="AB2237" i="64" s="1"/>
  <c r="AB2245" i="64" s="1"/>
  <c r="AB2274" i="64" a="1"/>
  <c r="AB2274" i="64" s="1"/>
  <c r="AB1988" i="64" a="1"/>
  <c r="AB1988" i="64" s="1"/>
  <c r="AB1982" i="64" a="1"/>
  <c r="AB1982" i="64" s="1"/>
  <c r="AB1980" i="64" a="1"/>
  <c r="AB1980" i="64" s="1"/>
  <c r="AB1466" i="64" a="1"/>
  <c r="AB1466" i="64" s="1"/>
  <c r="AB1217" i="64" a="1"/>
  <c r="AB1217" i="64" s="1"/>
  <c r="AB542" i="64" a="1"/>
  <c r="AB2530" i="64" a="1"/>
  <c r="AB2552" i="64" a="1"/>
  <c r="AC2593" i="64" a="1"/>
  <c r="AB2065" i="64" a="1"/>
  <c r="BR1266" i="64"/>
  <c r="AB2573" i="64" a="1"/>
  <c r="BR2112" i="64" a="1"/>
  <c r="BR1068" i="64" a="1"/>
  <c r="BR412" i="64" a="1"/>
  <c r="BP1244" i="64" a="1"/>
  <c r="BQ1243" i="64" a="1"/>
  <c r="T773" i="64" a="1"/>
  <c r="AC2627" i="64" a="1"/>
  <c r="AB751" i="64" a="1"/>
  <c r="BR1024" i="64" a="1"/>
  <c r="BR1136" i="64" a="1"/>
  <c r="AB589" i="64" a="1"/>
  <c r="BR924" i="64" a="1"/>
  <c r="AB1818" i="64" a="1"/>
  <c r="AB566" i="64" a="1"/>
  <c r="AB850" i="64" a="1"/>
  <c r="AB2066" i="64" a="1"/>
  <c r="T1244" i="64" a="1"/>
  <c r="BR1539" i="64" a="1"/>
  <c r="BR1295" i="64" a="1"/>
  <c r="AB1981" i="64" a="1"/>
  <c r="AB727" i="64" a="1"/>
  <c r="T1388" i="64" a="1"/>
  <c r="AB1467" i="64" a="1"/>
  <c r="BR1241" i="64" a="1"/>
  <c r="BR1954" i="64" a="1"/>
  <c r="AB1218" i="64" a="1"/>
  <c r="BR884" i="64" a="1"/>
  <c r="AB542" i="64" l="1"/>
  <c r="BT4" i="64"/>
  <c r="BU7" i="64"/>
  <c r="BU1" i="64"/>
  <c r="BU3" i="64"/>
  <c r="BV2" i="64"/>
  <c r="BF515" i="64"/>
  <c r="BE516" i="64"/>
  <c r="BE518" i="64"/>
  <c r="BI464" i="64"/>
  <c r="BH465" i="64"/>
  <c r="BH467" i="64"/>
  <c r="AS16" i="861"/>
  <c r="AR26" i="861"/>
  <c r="AJ1712" i="64"/>
  <c r="BV2" i="864"/>
  <c r="BT4" i="863"/>
  <c r="BT4" i="864"/>
  <c r="BU3" i="864"/>
  <c r="BU3" i="863"/>
  <c r="BU7" i="864"/>
  <c r="BU7" i="863"/>
  <c r="BU1" i="864"/>
  <c r="BU1" i="863"/>
  <c r="T144" i="64"/>
  <c r="T145" i="64" s="1"/>
  <c r="BT347" i="64"/>
  <c r="U2086" i="64"/>
  <c r="U2087" i="64" s="1"/>
  <c r="AG1712" i="64"/>
  <c r="BV3" i="861"/>
  <c r="BU4" i="861"/>
  <c r="T1716" i="64"/>
  <c r="U1716" i="64" s="1"/>
  <c r="V1716" i="64" s="1"/>
  <c r="W1716" i="64" s="1"/>
  <c r="X1716" i="64" s="1"/>
  <c r="Y1716" i="64" s="1"/>
  <c r="Z1716" i="64" s="1"/>
  <c r="AA1716" i="64" s="1"/>
  <c r="AB1716" i="64" s="1"/>
  <c r="AC1716" i="64" s="1"/>
  <c r="AD1716" i="64" s="1"/>
  <c r="AE1716" i="64" s="1"/>
  <c r="AF1716" i="64" s="1"/>
  <c r="AG1716" i="64" s="1"/>
  <c r="AH1716" i="64" s="1"/>
  <c r="AI1716" i="64" s="1"/>
  <c r="AJ1716" i="64" s="1"/>
  <c r="AK1716" i="64" s="1"/>
  <c r="AL1716" i="64" s="1"/>
  <c r="AM1716" i="64" s="1"/>
  <c r="AN1716" i="64" s="1"/>
  <c r="AO1716" i="64" s="1"/>
  <c r="AP1716" i="64" s="1"/>
  <c r="AQ1716" i="64" s="1"/>
  <c r="AR1716" i="64" s="1"/>
  <c r="AS1716" i="64" s="1"/>
  <c r="AT1716" i="64" s="1"/>
  <c r="AU1716" i="64" s="1"/>
  <c r="AV1716" i="64" s="1"/>
  <c r="AW1716" i="64" s="1"/>
  <c r="AX1716" i="64" s="1"/>
  <c r="AY1716" i="64" s="1"/>
  <c r="AZ1716" i="64" s="1"/>
  <c r="BA1716" i="64" s="1"/>
  <c r="BB1716" i="64" s="1"/>
  <c r="BC1716" i="64" s="1"/>
  <c r="BD1716" i="64" s="1"/>
  <c r="BE1716" i="64" s="1"/>
  <c r="BF1716" i="64" s="1"/>
  <c r="BG1716" i="64" s="1"/>
  <c r="BH1716" i="64" s="1"/>
  <c r="BI1716" i="64" s="1"/>
  <c r="BJ1716" i="64" s="1"/>
  <c r="BK1716" i="64" s="1"/>
  <c r="BL1716" i="64" s="1"/>
  <c r="W1712" i="64"/>
  <c r="AA1712" i="64"/>
  <c r="AM1712" i="64"/>
  <c r="BP1137" i="64"/>
  <c r="BP1144" i="64" s="1"/>
  <c r="AB1712" i="64"/>
  <c r="V1712" i="64"/>
  <c r="BQ1296" i="64"/>
  <c r="AE1712" i="64"/>
  <c r="T2075" i="64"/>
  <c r="AI1712" i="64"/>
  <c r="T994" i="64"/>
  <c r="T995" i="64" s="1"/>
  <c r="X1712" i="64"/>
  <c r="AO1712" i="64"/>
  <c r="U1712" i="64"/>
  <c r="AD1712" i="64"/>
  <c r="AL1712" i="64"/>
  <c r="T2084" i="64"/>
  <c r="Y1712" i="64"/>
  <c r="AF1712" i="64"/>
  <c r="AP1712" i="64"/>
  <c r="Z1712" i="64"/>
  <c r="AH1712" i="64"/>
  <c r="AN1712" i="64"/>
  <c r="AC1712" i="64"/>
  <c r="AK1712" i="64"/>
  <c r="T1388" i="64"/>
  <c r="T773" i="64"/>
  <c r="T1244" i="64"/>
  <c r="T1293" i="64"/>
  <c r="T1299" i="64" s="1"/>
  <c r="V1296" i="64"/>
  <c r="X1296" i="64"/>
  <c r="Y1296" i="64"/>
  <c r="AC1296" i="64"/>
  <c r="W1296" i="64"/>
  <c r="AA1296" i="64"/>
  <c r="Z1296" i="64"/>
  <c r="AD1296" i="64"/>
  <c r="AB1296" i="64"/>
  <c r="U1296" i="64"/>
  <c r="T1296" i="64"/>
  <c r="AE1296" i="64"/>
  <c r="AF1296" i="64"/>
  <c r="AG1296" i="64"/>
  <c r="AH1296" i="64"/>
  <c r="AI1296" i="64"/>
  <c r="AJ1296" i="64"/>
  <c r="AK1296" i="64"/>
  <c r="AM1296" i="64"/>
  <c r="AN1296" i="64"/>
  <c r="AO1296" i="64"/>
  <c r="AP1296" i="64"/>
  <c r="AR1296" i="64"/>
  <c r="AS1296" i="64"/>
  <c r="AQ1296" i="64"/>
  <c r="AT1296" i="64"/>
  <c r="AU1296" i="64"/>
  <c r="AV1296" i="64"/>
  <c r="AW1296" i="64"/>
  <c r="AL1296" i="64"/>
  <c r="AX1296" i="64"/>
  <c r="AY1296" i="64"/>
  <c r="AZ1296" i="64"/>
  <c r="BA1296" i="64"/>
  <c r="BB1296" i="64"/>
  <c r="BC1296" i="64"/>
  <c r="BD1296" i="64"/>
  <c r="BE1296" i="64"/>
  <c r="BF1296" i="64"/>
  <c r="BG1296" i="64"/>
  <c r="BH1296" i="64"/>
  <c r="BI1296" i="64"/>
  <c r="BJ1296" i="64"/>
  <c r="BK1296" i="64"/>
  <c r="BL1296" i="64"/>
  <c r="BM1296" i="64"/>
  <c r="BN1296" i="64"/>
  <c r="BO1296" i="64"/>
  <c r="T2246" i="64" a="1"/>
  <c r="T2246" i="64" s="1"/>
  <c r="W1069" i="64"/>
  <c r="W1076" i="64" s="1"/>
  <c r="AD1069" i="64"/>
  <c r="AD1076" i="64" s="1"/>
  <c r="AB1069" i="64"/>
  <c r="AB1076" i="64" s="1"/>
  <c r="Z1069" i="64"/>
  <c r="Z1076" i="64" s="1"/>
  <c r="T1069" i="64"/>
  <c r="T1076" i="64" s="1"/>
  <c r="X1069" i="64"/>
  <c r="X1076" i="64" s="1"/>
  <c r="AC1069" i="64"/>
  <c r="AC1076" i="64" s="1"/>
  <c r="V1069" i="64"/>
  <c r="V1076" i="64" s="1"/>
  <c r="AA1069" i="64"/>
  <c r="AA1076" i="64" s="1"/>
  <c r="U1069" i="64"/>
  <c r="U1076" i="64" s="1"/>
  <c r="Y1069" i="64"/>
  <c r="Y1076" i="64" s="1"/>
  <c r="U413" i="64"/>
  <c r="Z413" i="64"/>
  <c r="Y413" i="64"/>
  <c r="AD413" i="64"/>
  <c r="AA413" i="64"/>
  <c r="X413" i="64"/>
  <c r="AC413" i="64"/>
  <c r="T413" i="64"/>
  <c r="V413" i="64"/>
  <c r="W413" i="64"/>
  <c r="T410" i="64"/>
  <c r="AB413" i="64"/>
  <c r="AB209" i="64" a="1"/>
  <c r="AB209" i="64" s="1"/>
  <c r="U772" i="64" a="1"/>
  <c r="U772" i="64" s="1"/>
  <c r="Z1137" i="64"/>
  <c r="Z1144" i="64" s="1"/>
  <c r="AD1137" i="64"/>
  <c r="AD1144" i="64" s="1"/>
  <c r="AC1137" i="64"/>
  <c r="AC1144" i="64" s="1"/>
  <c r="V1137" i="64"/>
  <c r="V1144" i="64" s="1"/>
  <c r="U1137" i="64"/>
  <c r="U1144" i="64" s="1"/>
  <c r="Y1137" i="64"/>
  <c r="Y1144" i="64" s="1"/>
  <c r="X1137" i="64"/>
  <c r="X1144" i="64" s="1"/>
  <c r="AB1137" i="64"/>
  <c r="AB1144" i="64" s="1"/>
  <c r="W1137" i="64"/>
  <c r="W1144" i="64" s="1"/>
  <c r="T1137" i="64"/>
  <c r="T1144" i="64" s="1"/>
  <c r="AA1137" i="64"/>
  <c r="AA1144" i="64" s="1"/>
  <c r="AE1137" i="64"/>
  <c r="AE1144" i="64" s="1"/>
  <c r="AF1137" i="64"/>
  <c r="AF1144" i="64" s="1"/>
  <c r="AG1137" i="64"/>
  <c r="AG1144" i="64" s="1"/>
  <c r="AI1137" i="64"/>
  <c r="AI1144" i="64" s="1"/>
  <c r="AK1137" i="64"/>
  <c r="AK1144" i="64" s="1"/>
  <c r="AL1137" i="64"/>
  <c r="AL1144" i="64" s="1"/>
  <c r="AM1137" i="64"/>
  <c r="AM1144" i="64" s="1"/>
  <c r="AN1137" i="64"/>
  <c r="AN1144" i="64" s="1"/>
  <c r="AO1137" i="64"/>
  <c r="AO1144" i="64" s="1"/>
  <c r="AP1137" i="64"/>
  <c r="AP1144" i="64" s="1"/>
  <c r="AQ1137" i="64"/>
  <c r="AQ1144" i="64" s="1"/>
  <c r="AR1137" i="64"/>
  <c r="AR1144" i="64" s="1"/>
  <c r="AS1137" i="64"/>
  <c r="AS1144" i="64" s="1"/>
  <c r="AT1137" i="64"/>
  <c r="AT1144" i="64" s="1"/>
  <c r="AU1137" i="64"/>
  <c r="AU1144" i="64" s="1"/>
  <c r="AV1137" i="64"/>
  <c r="AV1144" i="64" s="1"/>
  <c r="AW1137" i="64"/>
  <c r="AW1144" i="64" s="1"/>
  <c r="AX1137" i="64"/>
  <c r="AX1144" i="64" s="1"/>
  <c r="AY1137" i="64"/>
  <c r="AY1144" i="64" s="1"/>
  <c r="AJ1137" i="64"/>
  <c r="AJ1144" i="64" s="1"/>
  <c r="AZ1137" i="64"/>
  <c r="AZ1144" i="64" s="1"/>
  <c r="BA1137" i="64"/>
  <c r="BA1144" i="64" s="1"/>
  <c r="BB1137" i="64"/>
  <c r="BB1144" i="64" s="1"/>
  <c r="AH1137" i="64"/>
  <c r="AH1144" i="64" s="1"/>
  <c r="BC1137" i="64"/>
  <c r="BC1144" i="64" s="1"/>
  <c r="BD1137" i="64"/>
  <c r="BD1144" i="64" s="1"/>
  <c r="BE1137" i="64"/>
  <c r="BE1144" i="64" s="1"/>
  <c r="BF1137" i="64"/>
  <c r="BF1144" i="64" s="1"/>
  <c r="BG1137" i="64"/>
  <c r="BG1144" i="64" s="1"/>
  <c r="BH1137" i="64"/>
  <c r="BH1144" i="64" s="1"/>
  <c r="BI1137" i="64"/>
  <c r="BI1144" i="64" s="1"/>
  <c r="BJ1137" i="64"/>
  <c r="BJ1144" i="64" s="1"/>
  <c r="BK1137" i="64"/>
  <c r="BK1144" i="64" s="1"/>
  <c r="BL1137" i="64"/>
  <c r="BL1144" i="64" s="1"/>
  <c r="BM1137" i="64"/>
  <c r="BM1144" i="64" s="1"/>
  <c r="BN1137" i="64"/>
  <c r="BN1144" i="64" s="1"/>
  <c r="BO1137" i="64"/>
  <c r="BO1144" i="64" s="1"/>
  <c r="BO86" i="861"/>
  <c r="BO60" i="861"/>
  <c r="BP43" i="861"/>
  <c r="BN60" i="861"/>
  <c r="BR1700" i="64"/>
  <c r="BR1709" i="64" s="1"/>
  <c r="BR1712" i="64" s="1"/>
  <c r="BQ90" i="861"/>
  <c r="BQ1712" i="64"/>
  <c r="BS1707" i="64" a="1"/>
  <c r="BS1707" i="64" s="1"/>
  <c r="BS1708" i="64" a="1"/>
  <c r="BS1708" i="64" s="1"/>
  <c r="BR1241" i="64"/>
  <c r="BR1539" i="64"/>
  <c r="BR1541" i="64" s="1"/>
  <c r="BS1540" i="64" a="1"/>
  <c r="BS1540" i="64" s="1"/>
  <c r="BS1538" i="64" a="1"/>
  <c r="BS1538" i="64" s="1"/>
  <c r="BS363" i="64" a="1"/>
  <c r="BS363" i="64" s="1"/>
  <c r="BS361" i="64" a="1"/>
  <c r="BS361" i="64" s="1"/>
  <c r="BR362" i="64"/>
  <c r="BR364" i="64" s="1"/>
  <c r="BS436" i="64" a="1"/>
  <c r="BS436" i="64" s="1"/>
  <c r="BS360" i="64" a="1"/>
  <c r="BS360" i="64" s="1"/>
  <c r="BS487" i="64" a="1"/>
  <c r="BS487" i="64" s="1"/>
  <c r="BR412" i="64"/>
  <c r="BR1295" i="64"/>
  <c r="BR1296" i="64" s="1"/>
  <c r="BS1294" i="64" a="1"/>
  <c r="BS1294" i="64" s="1"/>
  <c r="BS411" i="64" a="1"/>
  <c r="BS411" i="64" s="1"/>
  <c r="BR1136" i="64"/>
  <c r="BR1068" i="64"/>
  <c r="BS1067" i="64" a="1"/>
  <c r="BS1067" i="64" s="1"/>
  <c r="BS1135" i="64" a="1"/>
  <c r="BS1135" i="64" s="1"/>
  <c r="BQ1143" i="64"/>
  <c r="BQ1137" i="64"/>
  <c r="BQ1144" i="64" s="1"/>
  <c r="BR2112" i="64"/>
  <c r="BR2121" i="64" s="1"/>
  <c r="BR2122" i="64" s="1" a="1"/>
  <c r="BR2122" i="64" s="1"/>
  <c r="BS2113" i="64" a="1"/>
  <c r="BS2113" i="64" s="1"/>
  <c r="CE2143" i="64"/>
  <c r="BR1024" i="64"/>
  <c r="BR1954" i="64"/>
  <c r="BR1956" i="64" s="1"/>
  <c r="BP1039" i="64" a="1"/>
  <c r="BP1039" i="64" s="1"/>
  <c r="BS1953" i="64" a="1"/>
  <c r="BS1953" i="64" s="1"/>
  <c r="BS1025" i="64" a="1"/>
  <c r="BS1025" i="64" s="1"/>
  <c r="BQ1038" i="64"/>
  <c r="BQ1033" i="64"/>
  <c r="BS1195" i="64" a="1"/>
  <c r="BS1195" i="64" s="1"/>
  <c r="BS1955" i="64" a="1"/>
  <c r="BS1955" i="64" s="1"/>
  <c r="BR1193" i="64"/>
  <c r="BR1194" i="64" s="1"/>
  <c r="BR1196" i="64" s="1"/>
  <c r="BS1191" i="64" a="1"/>
  <c r="BS1191" i="64" s="1"/>
  <c r="BS1192" i="64" a="1"/>
  <c r="BS1192" i="64" s="1"/>
  <c r="BS661" i="64" a="1"/>
  <c r="BS661" i="64" s="1"/>
  <c r="BS650" i="64" a="1"/>
  <c r="BS650" i="64" s="1"/>
  <c r="BS667" i="64" a="1"/>
  <c r="BS667" i="64" s="1"/>
  <c r="BS653" i="64" a="1"/>
  <c r="BS653" i="64" s="1"/>
  <c r="BM2167" i="64"/>
  <c r="BR126" i="64"/>
  <c r="BR141" i="64"/>
  <c r="BS111" i="64" a="1"/>
  <c r="BS111" i="64" s="1"/>
  <c r="BS1373" i="64" a="1"/>
  <c r="BS1373"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S109" i="64" a="1"/>
  <c r="BS109" i="64" s="1"/>
  <c r="BS108" i="64" a="1"/>
  <c r="BS108" i="64" s="1"/>
  <c r="BS107" i="64" a="1"/>
  <c r="BS107" i="64" s="1"/>
  <c r="BS110" i="64" a="1"/>
  <c r="BS110" i="64" s="1"/>
  <c r="BR112" i="64"/>
  <c r="BS1265" i="64" a="1"/>
  <c r="BS1265" i="64" s="1"/>
  <c r="BO995" i="64"/>
  <c r="BP994" i="64"/>
  <c r="BP995" i="64" s="1"/>
  <c r="BR991" i="64"/>
  <c r="BQ992" i="64"/>
  <c r="BR987" i="64"/>
  <c r="BR990" i="64"/>
  <c r="BR989" i="64"/>
  <c r="BS983" i="64" a="1"/>
  <c r="BS983" i="64" s="1"/>
  <c r="BS984" i="64" a="1"/>
  <c r="BS984" i="64" s="1"/>
  <c r="BS980" i="64" a="1"/>
  <c r="BS980" i="64" s="1"/>
  <c r="BS981" i="64" a="1"/>
  <c r="BS981" i="64" s="1"/>
  <c r="BS982" i="64" a="1"/>
  <c r="BS982" i="64" s="1"/>
  <c r="BR988" i="64"/>
  <c r="BR972" i="64"/>
  <c r="BR976" i="64"/>
  <c r="BQ977" i="64"/>
  <c r="BR975" i="64"/>
  <c r="BR974" i="64"/>
  <c r="BS968" i="64" a="1"/>
  <c r="BS968" i="64" s="1"/>
  <c r="BS965" i="64" a="1"/>
  <c r="BS965" i="64" s="1"/>
  <c r="BS969" i="64" a="1"/>
  <c r="BS969" i="64" s="1"/>
  <c r="BS949" i="64" a="1"/>
  <c r="BS949" i="64" s="1"/>
  <c r="BS957" i="64" s="1"/>
  <c r="BS950" i="64" a="1"/>
  <c r="BS950" i="64" s="1"/>
  <c r="BS958" i="64" s="1"/>
  <c r="BS966" i="64" a="1"/>
  <c r="BS966" i="64" s="1"/>
  <c r="BS951" i="64" a="1"/>
  <c r="BS951" i="64" s="1"/>
  <c r="BS959" i="64" s="1"/>
  <c r="BS952" i="64" a="1"/>
  <c r="BS952" i="64" s="1"/>
  <c r="BS960" i="64" s="1"/>
  <c r="BS953" i="64" a="1"/>
  <c r="BS953" i="64" s="1"/>
  <c r="BS961" i="64" s="1"/>
  <c r="BS967" i="64" a="1"/>
  <c r="BS967" i="64" s="1"/>
  <c r="BR973" i="64"/>
  <c r="BS208" i="64" a="1"/>
  <c r="BS208" i="64" s="1"/>
  <c r="BP1244" i="64"/>
  <c r="BR924" i="64"/>
  <c r="BR926" i="64" s="1"/>
  <c r="BQ1243" i="64"/>
  <c r="BS331" i="64" a="1"/>
  <c r="BS331" i="64" s="1"/>
  <c r="BS1240" i="64" a="1"/>
  <c r="BS1240" i="64" s="1"/>
  <c r="BS312" i="64" a="1"/>
  <c r="BS312" i="64" s="1"/>
  <c r="BS925" i="64" a="1"/>
  <c r="BS925" i="64" s="1"/>
  <c r="BS891" i="64" a="1"/>
  <c r="BS891" i="64" s="1"/>
  <c r="BS299" i="64" a="1"/>
  <c r="BS299" i="64" s="1"/>
  <c r="BQ888" i="64"/>
  <c r="BR884" i="64"/>
  <c r="BR892" i="64" s="1"/>
  <c r="BS887" i="64" a="1"/>
  <c r="BS887" i="64" s="1"/>
  <c r="BS883" i="64" a="1"/>
  <c r="BS883" i="64" s="1"/>
  <c r="BT259" i="64"/>
  <c r="BT17" i="864"/>
  <c r="BT18" i="864"/>
  <c r="BT16" i="864"/>
  <c r="BU19" i="864"/>
  <c r="BT44" i="863" a="1"/>
  <c r="BT44" i="863" s="1"/>
  <c r="BT42" i="863" a="1"/>
  <c r="BT42" i="863" s="1"/>
  <c r="BT43" i="863" a="1"/>
  <c r="BT43" i="863" s="1"/>
  <c r="BT40" i="863" a="1"/>
  <c r="BT40" i="863" s="1"/>
  <c r="BT31" i="863"/>
  <c r="BT41" i="863" a="1"/>
  <c r="BT41" i="863" s="1"/>
  <c r="BT33" i="863"/>
  <c r="BT30" i="863"/>
  <c r="BU2" i="863"/>
  <c r="BU32" i="863" s="1"/>
  <c r="BS45" i="863"/>
  <c r="BS35" i="863"/>
  <c r="BS34" i="863"/>
  <c r="BS17" i="863" s="1"/>
  <c r="BS29" i="861" s="1"/>
  <c r="BS20" i="864"/>
  <c r="BS93" i="861" s="1"/>
  <c r="BS94" i="861" s="1"/>
  <c r="BS52" i="863" a="1"/>
  <c r="BS52" i="863" s="1"/>
  <c r="BS54" i="863" a="1"/>
  <c r="BS54" i="863" s="1"/>
  <c r="BS50" i="863" a="1"/>
  <c r="BS50" i="863" s="1"/>
  <c r="BV1" i="861"/>
  <c r="BV7" i="861"/>
  <c r="BW2" i="861"/>
  <c r="AC263" i="64"/>
  <c r="AD277" i="64"/>
  <c r="AD278" i="64"/>
  <c r="AD260" i="64"/>
  <c r="AD279" i="64"/>
  <c r="AD261" i="64"/>
  <c r="AD262" i="64"/>
  <c r="AD280" i="64"/>
  <c r="AC281" i="64"/>
  <c r="BG1" i="860"/>
  <c r="BG7" i="860"/>
  <c r="BG3" i="860"/>
  <c r="BG4" i="860" s="1"/>
  <c r="BH2" i="860"/>
  <c r="AB850" i="64"/>
  <c r="AB860" i="64" s="1"/>
  <c r="AC854" i="64" a="1"/>
  <c r="AC854" i="64" s="1"/>
  <c r="AC849" i="64" a="1"/>
  <c r="AC849" i="64" s="1"/>
  <c r="AB589" i="64"/>
  <c r="AA2456" i="64"/>
  <c r="AC2439" i="64" a="1"/>
  <c r="AC2439" i="64" s="1"/>
  <c r="AC2440" i="64" a="1"/>
  <c r="AC2440" i="64" s="1"/>
  <c r="AC2441" i="64" a="1"/>
  <c r="AC2441" i="64" s="1"/>
  <c r="AC2442" i="64" a="1"/>
  <c r="AC2442" i="64" s="1"/>
  <c r="AC2443" i="64" a="1"/>
  <c r="AC2443" i="64" s="1"/>
  <c r="AC2444" i="64" a="1"/>
  <c r="AC2444" i="64" s="1"/>
  <c r="AC2446" i="64" a="1"/>
  <c r="AC2446" i="64" s="1"/>
  <c r="AC2447" i="64" a="1"/>
  <c r="AC2447" i="64" s="1"/>
  <c r="AC2445" i="64" a="1"/>
  <c r="AC2445" i="64" s="1"/>
  <c r="AB2448" i="64"/>
  <c r="AC565" i="64" a="1"/>
  <c r="AC565" i="64" s="1"/>
  <c r="AC588" i="64" a="1"/>
  <c r="AC588" i="64" s="1"/>
  <c r="AC587" i="64" a="1"/>
  <c r="AC587" i="64" s="1"/>
  <c r="AB566" i="64"/>
  <c r="AC2627" i="64"/>
  <c r="AC2593" i="64"/>
  <c r="AB2552" i="64"/>
  <c r="AB2530" i="64"/>
  <c r="AC2885" i="64" a="1"/>
  <c r="AC2885" i="64" s="1"/>
  <c r="AC2531" i="64" a="1"/>
  <c r="AC2531" i="64" s="1"/>
  <c r="AC2551" i="64" a="1"/>
  <c r="AC2551" i="64" s="1"/>
  <c r="BL2210" i="64"/>
  <c r="BM2208" i="64"/>
  <c r="BM2187" i="64"/>
  <c r="BM2189" i="64" s="1"/>
  <c r="Z2075" i="64"/>
  <c r="X2087" i="64"/>
  <c r="Y2084" i="64"/>
  <c r="Y2086" i="64" s="1"/>
  <c r="Y2087" i="64" s="1"/>
  <c r="Z2084" i="64"/>
  <c r="AA2073" i="64"/>
  <c r="AA2082" i="64"/>
  <c r="AA2074" i="64"/>
  <c r="AA2083" i="64"/>
  <c r="AC2079" i="64" a="1"/>
  <c r="AC2079" i="64" s="1"/>
  <c r="AC2078" i="64" a="1"/>
  <c r="AC2078" i="64" s="1"/>
  <c r="AC2069" i="64" a="1"/>
  <c r="AC2069" i="64" s="1"/>
  <c r="AC2070" i="64" a="1"/>
  <c r="AC2070" i="64" s="1"/>
  <c r="AB2066" i="64"/>
  <c r="AB2065" i="64"/>
  <c r="AC2060" i="64" a="1"/>
  <c r="AC2060" i="64" s="1"/>
  <c r="AC2061" i="64" a="1"/>
  <c r="AC2061" i="64" s="1"/>
  <c r="AB2573" i="64"/>
  <c r="AC2572" i="64" a="1"/>
  <c r="AC2572" i="64" s="1"/>
  <c r="AC725" i="64" a="1"/>
  <c r="AC725" i="64" s="1"/>
  <c r="AD2342" i="64"/>
  <c r="AD2343" i="64" s="1"/>
  <c r="AB1467" i="64"/>
  <c r="AB1818" i="64"/>
  <c r="AB1981" i="64"/>
  <c r="AB1218" i="64"/>
  <c r="AB751" i="64"/>
  <c r="AB727" i="64"/>
  <c r="AB2275" i="64"/>
  <c r="AA62" i="64"/>
  <c r="AC720" i="64" a="1"/>
  <c r="AC720" i="64" s="1"/>
  <c r="AC75" i="64" a="1"/>
  <c r="AC75" i="64" s="1"/>
  <c r="AC564" i="64" a="1"/>
  <c r="AC564" i="64" s="1"/>
  <c r="AC55" i="64" a="1"/>
  <c r="AC55" i="64" s="1"/>
  <c r="AC60" i="64" a="1"/>
  <c r="AC60" i="64" s="1"/>
  <c r="AC59" i="64" a="1"/>
  <c r="AC59" i="64" s="1"/>
  <c r="AB56" i="64"/>
  <c r="AC53" i="64" a="1"/>
  <c r="AC53" i="64" s="1"/>
  <c r="AC54" i="64" a="1"/>
  <c r="AC54" i="64" s="1"/>
  <c r="AC750" i="64" a="1"/>
  <c r="AC750" i="64" s="1"/>
  <c r="AC2782" i="64" a="1"/>
  <c r="AC2782" i="64" s="1"/>
  <c r="AC2859" i="64" a="1"/>
  <c r="AC2859" i="64" s="1"/>
  <c r="AC2833" i="64" a="1"/>
  <c r="AC2833" i="64" s="1"/>
  <c r="AC2808" i="64" a="1"/>
  <c r="AC2808" i="64" s="1"/>
  <c r="AC1957" i="64" a="1"/>
  <c r="AC1957" i="64" s="1"/>
  <c r="AC1958" i="64" s="1"/>
  <c r="AB93" i="64"/>
  <c r="AC89" i="64" a="1"/>
  <c r="AC89" i="64" s="1"/>
  <c r="AC90" i="64" a="1"/>
  <c r="AC90" i="64" s="1"/>
  <c r="AC91" i="64" a="1"/>
  <c r="AC91" i="64" s="1"/>
  <c r="AC92" i="64" a="1"/>
  <c r="AC92" i="64" s="1"/>
  <c r="AC1899" i="64" a="1"/>
  <c r="AC1899" i="64" s="1"/>
  <c r="AC1900" i="64" s="1"/>
  <c r="AC541" i="64" a="1"/>
  <c r="AC541" i="64" s="1"/>
  <c r="AC2909" i="64" a="1"/>
  <c r="AC2909" i="64" s="1"/>
  <c r="AC1819" i="64" a="1"/>
  <c r="AC1819" i="64" s="1"/>
  <c r="AC2237" i="64" a="1"/>
  <c r="AC2237" i="64" s="1"/>
  <c r="AC2245" i="64" s="1"/>
  <c r="AC2274" i="64" a="1"/>
  <c r="AC2274" i="64" s="1"/>
  <c r="AC1988" i="64" a="1"/>
  <c r="AC1988" i="64" s="1"/>
  <c r="AC1982" i="64" a="1"/>
  <c r="AC1982" i="64" s="1"/>
  <c r="AC1980" i="64" a="1"/>
  <c r="AC1980" i="64" s="1"/>
  <c r="AC1466" i="64" a="1"/>
  <c r="AC1466" i="64" s="1"/>
  <c r="AC1217" i="64" a="1"/>
  <c r="AC1217" i="64" s="1"/>
  <c r="AC542" i="64" a="1"/>
  <c r="BS1024" i="64" a="1"/>
  <c r="AC1981" i="64" a="1"/>
  <c r="AC2552" i="64" a="1"/>
  <c r="BS1136" i="64" a="1"/>
  <c r="U1388" i="64" a="1"/>
  <c r="AD2627" i="64" a="1"/>
  <c r="BS924" i="64" a="1"/>
  <c r="BR1243" i="64" a="1"/>
  <c r="AC566" i="64" a="1"/>
  <c r="BS884" i="64" a="1"/>
  <c r="BS1241" i="64" a="1"/>
  <c r="AC850" i="64" a="1"/>
  <c r="AC2573" i="64" a="1"/>
  <c r="AC589" i="64" a="1"/>
  <c r="BS1954" i="64" a="1"/>
  <c r="BS412" i="64" a="1"/>
  <c r="U773" i="64" a="1"/>
  <c r="AC1467" i="64" a="1"/>
  <c r="AC751" i="64" a="1"/>
  <c r="BS2112" i="64" a="1"/>
  <c r="AC2530" i="64" a="1"/>
  <c r="BQ1244" i="64" a="1"/>
  <c r="BS1539" i="64" a="1"/>
  <c r="AD2593" i="64" a="1"/>
  <c r="AC1218" i="64" a="1"/>
  <c r="AC727" i="64" a="1"/>
  <c r="BS1295" i="64" a="1"/>
  <c r="BS1266" i="64"/>
  <c r="AC2065" i="64" a="1"/>
  <c r="AC1818" i="64" a="1"/>
  <c r="AC2066" i="64" a="1"/>
  <c r="BS1068" i="64" a="1"/>
  <c r="AC542" i="64" l="1"/>
  <c r="BV3" i="64"/>
  <c r="BW2" i="64"/>
  <c r="BV7" i="64"/>
  <c r="BV1" i="64"/>
  <c r="BU4" i="64"/>
  <c r="BJ464" i="64"/>
  <c r="BI465" i="64"/>
  <c r="BI467" i="64"/>
  <c r="BG515" i="64"/>
  <c r="BF516" i="64"/>
  <c r="BF518" i="64"/>
  <c r="AS25" i="861"/>
  <c r="BW2" i="864"/>
  <c r="BU347" i="64"/>
  <c r="BU4" i="864"/>
  <c r="BU4" i="863"/>
  <c r="BV3" i="864"/>
  <c r="BV3" i="863"/>
  <c r="BV7" i="864"/>
  <c r="BV7" i="863"/>
  <c r="BV1" i="863"/>
  <c r="BV1" i="864"/>
  <c r="BW3" i="861"/>
  <c r="BV4" i="861"/>
  <c r="T2086" i="64"/>
  <c r="T2087" i="64" s="1"/>
  <c r="U773" i="64"/>
  <c r="U1388" i="64"/>
  <c r="T416" i="64"/>
  <c r="T414" i="64"/>
  <c r="U410" i="64" s="1"/>
  <c r="V2122" i="64" a="1"/>
  <c r="V2122" i="64" s="1"/>
  <c r="W2122" i="64" a="1"/>
  <c r="W2122" i="64" s="1"/>
  <c r="X2122" i="64" a="1"/>
  <c r="X2122" i="64" s="1"/>
  <c r="AC2122" i="64" a="1"/>
  <c r="AC2122" i="64" s="1"/>
  <c r="T2122" i="64" a="1"/>
  <c r="T2122" i="64" s="1"/>
  <c r="U2122" i="64" a="1"/>
  <c r="U2122" i="64" s="1"/>
  <c r="Z2122" i="64" a="1"/>
  <c r="Z2122" i="64" s="1"/>
  <c r="AA2122" i="64" a="1"/>
  <c r="AA2122" i="64" s="1"/>
  <c r="Y2122" i="64" a="1"/>
  <c r="Y2122" i="64" s="1"/>
  <c r="AE2122" i="64" a="1"/>
  <c r="AE2122" i="64" s="1"/>
  <c r="AD2122" i="64" a="1"/>
  <c r="AD2122" i="64" s="1"/>
  <c r="AB2122" i="64" a="1"/>
  <c r="AB2122" i="64" s="1"/>
  <c r="AO2122" i="64" a="1"/>
  <c r="AO2122" i="64" s="1"/>
  <c r="AN2122" i="64" a="1"/>
  <c r="AN2122" i="64" s="1"/>
  <c r="AR2122" i="64" a="1"/>
  <c r="AR2122" i="64" s="1"/>
  <c r="AQ2122" i="64" a="1"/>
  <c r="AQ2122" i="64" s="1"/>
  <c r="AS2122" i="64" a="1"/>
  <c r="AS2122" i="64" s="1"/>
  <c r="AP2122" i="64" a="1"/>
  <c r="AP2122" i="64" s="1"/>
  <c r="AT2122" i="64" a="1"/>
  <c r="AT2122" i="64" s="1"/>
  <c r="AU2122" i="64" a="1"/>
  <c r="AU2122" i="64" s="1"/>
  <c r="AV2122" i="64" a="1"/>
  <c r="AV2122" i="64" s="1"/>
  <c r="AM2122" i="64" a="1"/>
  <c r="AM2122" i="64" s="1"/>
  <c r="AW2122" i="64" a="1"/>
  <c r="AW2122" i="64" s="1"/>
  <c r="AL2122" i="64" a="1"/>
  <c r="AL2122" i="64" s="1"/>
  <c r="AX2122" i="64" a="1"/>
  <c r="AX2122" i="64" s="1"/>
  <c r="AK2122" i="64" a="1"/>
  <c r="AK2122" i="64" s="1"/>
  <c r="AY2122" i="64" a="1"/>
  <c r="AY2122" i="64" s="1"/>
  <c r="AZ2122" i="64" a="1"/>
  <c r="AZ2122" i="64" s="1"/>
  <c r="AJ2122" i="64" a="1"/>
  <c r="AJ2122" i="64" s="1"/>
  <c r="BA2122" i="64" a="1"/>
  <c r="BA2122" i="64" s="1"/>
  <c r="AI2122" i="64" a="1"/>
  <c r="AI2122" i="64" s="1"/>
  <c r="AH2122" i="64" a="1"/>
  <c r="AH2122" i="64" s="1"/>
  <c r="BB2122" i="64" a="1"/>
  <c r="BB2122" i="64" s="1"/>
  <c r="AG2122" i="64" a="1"/>
  <c r="AG2122" i="64" s="1"/>
  <c r="AF2122" i="64" a="1"/>
  <c r="AF2122" i="64" s="1"/>
  <c r="T1039" i="64" a="1"/>
  <c r="T1039" i="64" s="1"/>
  <c r="AA1039" i="64" a="1"/>
  <c r="AA1039" i="64" s="1"/>
  <c r="W1039" i="64" a="1"/>
  <c r="W1039" i="64" s="1"/>
  <c r="Z1039" i="64" a="1"/>
  <c r="Z1039" i="64" s="1"/>
  <c r="Y1039" i="64" a="1"/>
  <c r="Y1039" i="64" s="1"/>
  <c r="AB1039" i="64" a="1"/>
  <c r="AB1039" i="64" s="1"/>
  <c r="V1039" i="64" a="1"/>
  <c r="V1039" i="64" s="1"/>
  <c r="AD1039" i="64" a="1"/>
  <c r="AD1039" i="64" s="1"/>
  <c r="X1039" i="64" a="1"/>
  <c r="X1039" i="64" s="1"/>
  <c r="AC1039" i="64" a="1"/>
  <c r="AC1039" i="64" s="1"/>
  <c r="U1039" i="64" a="1"/>
  <c r="U1039" i="64" s="1"/>
  <c r="V772" i="64" a="1"/>
  <c r="V772" i="64" s="1"/>
  <c r="AC209" i="64" a="1"/>
  <c r="AC209" i="64" s="1"/>
  <c r="T1297" i="64"/>
  <c r="U1293" i="64" s="1"/>
  <c r="T1390" i="64"/>
  <c r="BP86" i="861"/>
  <c r="BS1700" i="64"/>
  <c r="BS1709" i="64" s="1"/>
  <c r="BS1712" i="64" s="1"/>
  <c r="BQ43" i="861"/>
  <c r="BR90" i="861"/>
  <c r="BT1707" i="64" a="1"/>
  <c r="BT1707" i="64" s="1"/>
  <c r="BT1708" i="64" a="1"/>
  <c r="BT1708" i="64" s="1"/>
  <c r="BM1716" i="64"/>
  <c r="BS1241" i="64"/>
  <c r="BS1539" i="64"/>
  <c r="BS1541" i="64" s="1"/>
  <c r="BT1540" i="64" a="1"/>
  <c r="BT1540" i="64" s="1"/>
  <c r="BT1538" i="64" a="1"/>
  <c r="BT1538" i="64" s="1"/>
  <c r="BS362" i="64"/>
  <c r="BS364" i="64" s="1"/>
  <c r="BT361" i="64" a="1"/>
  <c r="BT361" i="64" s="1"/>
  <c r="BT363" i="64" a="1"/>
  <c r="BT363" i="64" s="1"/>
  <c r="BT436" i="64" a="1"/>
  <c r="BT436" i="64" s="1"/>
  <c r="BT360" i="64" a="1"/>
  <c r="BT360" i="64" s="1"/>
  <c r="BT487" i="64" a="1"/>
  <c r="BT487" i="64" s="1"/>
  <c r="BS412" i="64"/>
  <c r="BS1295" i="64"/>
  <c r="BS1296" i="64" s="1"/>
  <c r="BT1294" i="64" a="1"/>
  <c r="BT1294" i="64" s="1"/>
  <c r="BT411" i="64" a="1"/>
  <c r="BT411" i="64" s="1"/>
  <c r="BS1136" i="64"/>
  <c r="BS1068" i="64"/>
  <c r="BT1067" i="64" a="1"/>
  <c r="BT1067" i="64" s="1"/>
  <c r="BT1135" i="64" a="1"/>
  <c r="BT1135" i="64" s="1"/>
  <c r="BR1143" i="64"/>
  <c r="BR1137" i="64"/>
  <c r="BR1144" i="64" s="1"/>
  <c r="BS2112" i="64"/>
  <c r="BS2121" i="64" s="1"/>
  <c r="BS2122" i="64" s="1" a="1"/>
  <c r="BS2122" i="64" s="1"/>
  <c r="BT2113" i="64" a="1"/>
  <c r="BT2113" i="64" s="1"/>
  <c r="CF2143" i="64"/>
  <c r="CF2145" i="64" s="1"/>
  <c r="CE2145" i="64"/>
  <c r="BS1024" i="64"/>
  <c r="BS1954" i="64"/>
  <c r="BS1956" i="64" s="1"/>
  <c r="BQ1039" i="64" a="1"/>
  <c r="BQ1039" i="64" s="1"/>
  <c r="BT1953" i="64" a="1"/>
  <c r="BT1953" i="64" s="1"/>
  <c r="BT1025" i="64" a="1"/>
  <c r="BT1025" i="64" s="1"/>
  <c r="BR1038" i="64"/>
  <c r="BR1033" i="64"/>
  <c r="BT1195" i="64" a="1"/>
  <c r="BT1195" i="64" s="1"/>
  <c r="BT1955" i="64" a="1"/>
  <c r="BT1955" i="64" s="1"/>
  <c r="BS1193" i="64"/>
  <c r="BS1194" i="64" s="1"/>
  <c r="BS1196" i="64" s="1"/>
  <c r="BT1191" i="64" a="1"/>
  <c r="BT1191" i="64" s="1"/>
  <c r="BT1192" i="64" a="1"/>
  <c r="BT1192" i="64" s="1"/>
  <c r="BT661" i="64" a="1"/>
  <c r="BT661" i="64" s="1"/>
  <c r="BT650" i="64" a="1"/>
  <c r="BT650" i="64" s="1"/>
  <c r="BT667" i="64" a="1"/>
  <c r="BT667" i="64" s="1"/>
  <c r="BT653" i="64" a="1"/>
  <c r="BT653" i="64" s="1"/>
  <c r="BN2167" i="64"/>
  <c r="BS126" i="64"/>
  <c r="BS141" i="64"/>
  <c r="BT111" i="64" a="1"/>
  <c r="BT111" i="64" s="1"/>
  <c r="BT1373" i="64" a="1"/>
  <c r="BT1373"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T108" i="64" a="1"/>
  <c r="BT108" i="64" s="1"/>
  <c r="BT107" i="64" a="1"/>
  <c r="BT107" i="64" s="1"/>
  <c r="BT109" i="64" a="1"/>
  <c r="BT109" i="64" s="1"/>
  <c r="BT110" i="64" a="1"/>
  <c r="BT110" i="64" s="1"/>
  <c r="BT1265" i="64" a="1"/>
  <c r="BT1265" i="64" s="1"/>
  <c r="V2246" i="64" a="1"/>
  <c r="V2246" i="64" s="1"/>
  <c r="BQ994" i="64"/>
  <c r="BS990" i="64"/>
  <c r="BS991" i="64"/>
  <c r="BS987" i="64"/>
  <c r="BR992" i="64"/>
  <c r="BS989" i="64"/>
  <c r="BT983" i="64" a="1"/>
  <c r="BT983" i="64" s="1"/>
  <c r="BT984" i="64" a="1"/>
  <c r="BT984" i="64" s="1"/>
  <c r="BT980" i="64" a="1"/>
  <c r="BT980" i="64" s="1"/>
  <c r="BT981" i="64" a="1"/>
  <c r="BT981" i="64" s="1"/>
  <c r="BT982" i="64" a="1"/>
  <c r="BT982" i="64" s="1"/>
  <c r="BS988" i="64"/>
  <c r="BS972" i="64"/>
  <c r="BR977" i="64"/>
  <c r="BS976" i="64"/>
  <c r="BS975" i="64"/>
  <c r="BS973" i="64"/>
  <c r="BS974" i="64"/>
  <c r="BT968" i="64" a="1"/>
  <c r="BT968" i="64" s="1"/>
  <c r="BT969" i="64" a="1"/>
  <c r="BT969" i="64" s="1"/>
  <c r="BT949" i="64" a="1"/>
  <c r="BT949" i="64" s="1"/>
  <c r="BT957" i="64" s="1"/>
  <c r="BT950" i="64" a="1"/>
  <c r="BT950" i="64" s="1"/>
  <c r="BT958" i="64" s="1"/>
  <c r="BT965" i="64" a="1"/>
  <c r="BT965" i="64" s="1"/>
  <c r="BT966" i="64" a="1"/>
  <c r="BT966" i="64" s="1"/>
  <c r="BT951" i="64" a="1"/>
  <c r="BT951" i="64" s="1"/>
  <c r="BT959" i="64" s="1"/>
  <c r="BT952" i="64" a="1"/>
  <c r="BT952" i="64" s="1"/>
  <c r="BT953" i="64" a="1"/>
  <c r="BT953" i="64" s="1"/>
  <c r="BT961" i="64" s="1"/>
  <c r="BT967" i="64" a="1"/>
  <c r="BT967" i="64" s="1"/>
  <c r="BT208" i="64" a="1"/>
  <c r="BT208" i="64" s="1"/>
  <c r="BQ1244" i="64"/>
  <c r="BS924" i="64"/>
  <c r="BS926" i="64" s="1"/>
  <c r="BR1243" i="64"/>
  <c r="BT331" i="64" a="1"/>
  <c r="BT331" i="64" s="1"/>
  <c r="BT1240" i="64" a="1"/>
  <c r="BT1240" i="64" s="1"/>
  <c r="BT312" i="64" a="1"/>
  <c r="BT312" i="64" s="1"/>
  <c r="BT925" i="64" a="1"/>
  <c r="BT925" i="64" s="1"/>
  <c r="BT891" i="64" a="1"/>
  <c r="BT891" i="64" s="1"/>
  <c r="BT299" i="64" a="1"/>
  <c r="BT299" i="64" s="1"/>
  <c r="BR888" i="64"/>
  <c r="BS884" i="64"/>
  <c r="BS892" i="64" s="1"/>
  <c r="BT887" i="64" a="1"/>
  <c r="BT887" i="64" s="1"/>
  <c r="BT883" i="64" a="1"/>
  <c r="BT883" i="64" s="1"/>
  <c r="BU259" i="64"/>
  <c r="BT20" i="864"/>
  <c r="BT93" i="861" s="1"/>
  <c r="BT94" i="861" s="1"/>
  <c r="BW7" i="861"/>
  <c r="BX2" i="861"/>
  <c r="BW1" i="861"/>
  <c r="BU18" i="864"/>
  <c r="BU17" i="864"/>
  <c r="BU16" i="864"/>
  <c r="BV19" i="864"/>
  <c r="BT45" i="863"/>
  <c r="BU44" i="863" a="1"/>
  <c r="BU44" i="863" s="1"/>
  <c r="BU43" i="863" a="1"/>
  <c r="BU43" i="863" s="1"/>
  <c r="BU41" i="863" a="1"/>
  <c r="BU41" i="863" s="1"/>
  <c r="BU40" i="863" a="1"/>
  <c r="BU40" i="863" s="1"/>
  <c r="BU42" i="863" a="1"/>
  <c r="BU42" i="863" s="1"/>
  <c r="BU33" i="863"/>
  <c r="BU31" i="863"/>
  <c r="BU30" i="863"/>
  <c r="BV2" i="863"/>
  <c r="BV32" i="863" s="1"/>
  <c r="BT35" i="863"/>
  <c r="BT34" i="863"/>
  <c r="BT17" i="863" s="1"/>
  <c r="BT29" i="861" s="1"/>
  <c r="BT52" i="863" a="1"/>
  <c r="BT52" i="863" s="1"/>
  <c r="BT54" i="863" a="1"/>
  <c r="BT54" i="863" s="1"/>
  <c r="BT50" i="863" a="1"/>
  <c r="BT50" i="863" s="1"/>
  <c r="AD263" i="64"/>
  <c r="AE277" i="64"/>
  <c r="AE260" i="64"/>
  <c r="AE278" i="64"/>
  <c r="AE279" i="64"/>
  <c r="AE261" i="64"/>
  <c r="AE262" i="64"/>
  <c r="AE280" i="64"/>
  <c r="AD281" i="64"/>
  <c r="BH7" i="860"/>
  <c r="BH3" i="860"/>
  <c r="BH4" i="860" s="1"/>
  <c r="BI2" i="860"/>
  <c r="BH1" i="860"/>
  <c r="AC850" i="64"/>
  <c r="AC860" i="64" s="1"/>
  <c r="AD854" i="64" a="1"/>
  <c r="AD854" i="64" s="1"/>
  <c r="AD849" i="64" a="1"/>
  <c r="AD849" i="64" s="1"/>
  <c r="AB2456" i="64"/>
  <c r="AC589" i="64"/>
  <c r="AD2439" i="64" a="1"/>
  <c r="AD2439" i="64" s="1"/>
  <c r="AD2440" i="64" a="1"/>
  <c r="AD2440" i="64" s="1"/>
  <c r="AD2441" i="64" a="1"/>
  <c r="AD2441" i="64" s="1"/>
  <c r="AD2442" i="64" a="1"/>
  <c r="AD2442" i="64" s="1"/>
  <c r="AD2443" i="64" a="1"/>
  <c r="AD2443" i="64" s="1"/>
  <c r="AD2444" i="64" a="1"/>
  <c r="AD2444" i="64" s="1"/>
  <c r="AD2446" i="64" a="1"/>
  <c r="AD2446" i="64" s="1"/>
  <c r="AD2447" i="64" a="1"/>
  <c r="AD2447" i="64" s="1"/>
  <c r="AD2445" i="64" a="1"/>
  <c r="AD2445" i="64" s="1"/>
  <c r="AC2448" i="64"/>
  <c r="AD565" i="64" a="1"/>
  <c r="AD565" i="64" s="1"/>
  <c r="AD587" i="64" a="1"/>
  <c r="AD587" i="64" s="1"/>
  <c r="AD588" i="64" a="1"/>
  <c r="AD588" i="64" s="1"/>
  <c r="AC566" i="64"/>
  <c r="AD2627" i="64"/>
  <c r="AD2593" i="64"/>
  <c r="AC2552" i="64"/>
  <c r="AC2530" i="64"/>
  <c r="AD2885" i="64" a="1"/>
  <c r="AD2885" i="64" s="1"/>
  <c r="AD2531" i="64" a="1"/>
  <c r="AD2531" i="64" s="1"/>
  <c r="AD2551" i="64" a="1"/>
  <c r="AD2551" i="64" s="1"/>
  <c r="BN2208" i="64"/>
  <c r="BM2210" i="64"/>
  <c r="BN2187" i="64"/>
  <c r="BN2189" i="64" s="1"/>
  <c r="AA2075" i="64"/>
  <c r="Z2086" i="64"/>
  <c r="Z2087" i="64" s="1"/>
  <c r="AB2073" i="64"/>
  <c r="AB2082" i="64"/>
  <c r="AB2074" i="64"/>
  <c r="AB2083" i="64"/>
  <c r="AA2084" i="64"/>
  <c r="AD2079" i="64" a="1"/>
  <c r="AD2079" i="64" s="1"/>
  <c r="AD2078" i="64" a="1"/>
  <c r="AD2078" i="64" s="1"/>
  <c r="AD2069" i="64" a="1"/>
  <c r="AD2069" i="64" s="1"/>
  <c r="AD2070" i="64" a="1"/>
  <c r="AD2070" i="64" s="1"/>
  <c r="AC2066" i="64"/>
  <c r="AC2065" i="64"/>
  <c r="AD2060" i="64" a="1"/>
  <c r="AD2060" i="64" s="1"/>
  <c r="AD2061" i="64" a="1"/>
  <c r="AD2061" i="64" s="1"/>
  <c r="AC2573" i="64"/>
  <c r="AD2572" i="64" a="1"/>
  <c r="AD2572" i="64" s="1"/>
  <c r="AD725" i="64" a="1"/>
  <c r="AD725" i="64" s="1"/>
  <c r="AE2342" i="64"/>
  <c r="AC1467" i="64"/>
  <c r="AC1981" i="64"/>
  <c r="AC1818" i="64"/>
  <c r="AC1218" i="64"/>
  <c r="AC727" i="64"/>
  <c r="AC751" i="64"/>
  <c r="AC2275" i="64"/>
  <c r="AB62" i="64"/>
  <c r="AD720" i="64" a="1"/>
  <c r="AD720" i="64" s="1"/>
  <c r="AD75" i="64" a="1"/>
  <c r="AD75" i="64" s="1"/>
  <c r="AD564" i="64" a="1"/>
  <c r="AD564" i="64" s="1"/>
  <c r="AD55" i="64" a="1"/>
  <c r="AD55" i="64" s="1"/>
  <c r="AD60" i="64" a="1"/>
  <c r="AD60" i="64" s="1"/>
  <c r="AD59" i="64" a="1"/>
  <c r="AD59" i="64" s="1"/>
  <c r="AC56" i="64"/>
  <c r="AD54" i="64" a="1"/>
  <c r="AD54" i="64" s="1"/>
  <c r="AD53" i="64" a="1"/>
  <c r="AD53" i="64" s="1"/>
  <c r="AD750" i="64" a="1"/>
  <c r="AD750" i="64" s="1"/>
  <c r="AD2782" i="64" a="1"/>
  <c r="AD2782" i="64" s="1"/>
  <c r="AD2859" i="64" a="1"/>
  <c r="AD2859" i="64" s="1"/>
  <c r="AD2833" i="64" a="1"/>
  <c r="AD2833" i="64" s="1"/>
  <c r="AD2808" i="64" a="1"/>
  <c r="AD2808" i="64" s="1"/>
  <c r="AD1957" i="64" a="1"/>
  <c r="AD1957" i="64" s="1"/>
  <c r="AD1958" i="64" s="1"/>
  <c r="AD91" i="64" a="1"/>
  <c r="AD91" i="64" s="1"/>
  <c r="AD92" i="64" a="1"/>
  <c r="AD92" i="64" s="1"/>
  <c r="AD89" i="64" a="1"/>
  <c r="AD89" i="64" s="1"/>
  <c r="AD90" i="64" a="1"/>
  <c r="AD90" i="64" s="1"/>
  <c r="AC93" i="64"/>
  <c r="AD1899" i="64" a="1"/>
  <c r="AD1899" i="64" s="1"/>
  <c r="AD1900" i="64" s="1"/>
  <c r="AD541" i="64" a="1"/>
  <c r="AD541" i="64" s="1"/>
  <c r="AD2909" i="64" a="1"/>
  <c r="AD2909" i="64" s="1"/>
  <c r="AD1819" i="64" a="1"/>
  <c r="AD1819" i="64" s="1"/>
  <c r="AD2237" i="64" a="1"/>
  <c r="AD2237" i="64" s="1"/>
  <c r="AD2245" i="64" s="1"/>
  <c r="AD1988" i="64" a="1"/>
  <c r="AD1988" i="64" s="1"/>
  <c r="AD1982" i="64" a="1"/>
  <c r="AD1982" i="64" s="1"/>
  <c r="AD1980" i="64" a="1"/>
  <c r="AD1980" i="64" s="1"/>
  <c r="AD1466" i="64" a="1"/>
  <c r="AD1466" i="64" s="1"/>
  <c r="AD1217" i="64" a="1"/>
  <c r="AD1217" i="64" s="1"/>
  <c r="AD542" i="64" a="1"/>
  <c r="AD1467" i="64" a="1"/>
  <c r="V1388" i="64" a="1"/>
  <c r="BT924" i="64" a="1"/>
  <c r="BT1068" i="64" a="1"/>
  <c r="V773" i="64" a="1"/>
  <c r="BT1136" i="64" a="1"/>
  <c r="AD589" i="64" a="1"/>
  <c r="BR1244" i="64" a="1"/>
  <c r="AD2530" i="64" a="1"/>
  <c r="BT1295" i="64" a="1"/>
  <c r="BT884" i="64" a="1"/>
  <c r="BT1539" i="64" a="1"/>
  <c r="BS1243" i="64" a="1"/>
  <c r="AD2573" i="64" a="1"/>
  <c r="AE2627" i="64" a="1"/>
  <c r="AD727" i="64" a="1"/>
  <c r="AD1981" i="64" a="1"/>
  <c r="BT412" i="64" a="1"/>
  <c r="AD2552" i="64" a="1"/>
  <c r="AD850" i="64" a="1"/>
  <c r="BT1024" i="64" a="1"/>
  <c r="AD566" i="64" a="1"/>
  <c r="BT2112" i="64" a="1"/>
  <c r="BT1954" i="64" a="1"/>
  <c r="BT1241" i="64" a="1"/>
  <c r="AD751" i="64" a="1"/>
  <c r="AD2065" i="64" a="1"/>
  <c r="AE2593" i="64" a="1"/>
  <c r="AD1818" i="64" a="1"/>
  <c r="AD2066" i="64" a="1"/>
  <c r="AD1218" i="64" a="1"/>
  <c r="AD542" i="64" l="1"/>
  <c r="BW1" i="64"/>
  <c r="BV4" i="64"/>
  <c r="BX2" i="64"/>
  <c r="BW3" i="64"/>
  <c r="BW7" i="64"/>
  <c r="BH515" i="64"/>
  <c r="BG516" i="64"/>
  <c r="BG518" i="64"/>
  <c r="BJ465" i="64"/>
  <c r="BK464" i="64"/>
  <c r="BJ467" i="64"/>
  <c r="AT16" i="861"/>
  <c r="AS26" i="861"/>
  <c r="BX2" i="864"/>
  <c r="BV347" i="64"/>
  <c r="BV4" i="863"/>
  <c r="BV4" i="864"/>
  <c r="BW1" i="863"/>
  <c r="BW1" i="864"/>
  <c r="BW3" i="864"/>
  <c r="BW3" i="863"/>
  <c r="BW7" i="864"/>
  <c r="BW7" i="863"/>
  <c r="BW4" i="861"/>
  <c r="BX3" i="861"/>
  <c r="T648" i="64"/>
  <c r="T651" i="64" s="1"/>
  <c r="T660" i="64" s="1"/>
  <c r="T662" i="64" s="1"/>
  <c r="T652" i="64" s="1"/>
  <c r="T654" i="64" s="1"/>
  <c r="T655" i="64" s="1"/>
  <c r="U648" i="64" s="1"/>
  <c r="U651" i="64" s="1"/>
  <c r="U660" i="64" s="1"/>
  <c r="U662" i="64" s="1"/>
  <c r="U652" i="64" s="1"/>
  <c r="U654" i="64" s="1"/>
  <c r="U655" i="64" s="1"/>
  <c r="V773" i="64"/>
  <c r="V1388" i="64"/>
  <c r="U1297" i="64"/>
  <c r="V1293" i="64" s="1"/>
  <c r="U1299" i="64"/>
  <c r="AD209" i="64" a="1"/>
  <c r="AD209" i="64" s="1"/>
  <c r="T659" i="64"/>
  <c r="W772" i="64" a="1"/>
  <c r="W772" i="64" s="1"/>
  <c r="U1390" i="64"/>
  <c r="U414" i="64"/>
  <c r="V410" i="64" s="1"/>
  <c r="U416" i="64"/>
  <c r="BQ86" i="861"/>
  <c r="BQ60" i="861"/>
  <c r="BT1700" i="64"/>
  <c r="BT1709" i="64" s="1"/>
  <c r="BT1712" i="64" s="1"/>
  <c r="BP60" i="861"/>
  <c r="BS90" i="861"/>
  <c r="BR43" i="861"/>
  <c r="BU1707" i="64" a="1"/>
  <c r="BU1707" i="64" s="1"/>
  <c r="BU1708" i="64" a="1"/>
  <c r="BU1708" i="64" s="1"/>
  <c r="BN1716" i="64"/>
  <c r="BT1241" i="64"/>
  <c r="BT1539" i="64"/>
  <c r="BT1541" i="64" s="1"/>
  <c r="BU1540" i="64" a="1"/>
  <c r="BU1540" i="64" s="1"/>
  <c r="BU1538" i="64" a="1"/>
  <c r="BU1538" i="64" s="1"/>
  <c r="BU361" i="64" a="1"/>
  <c r="BU361" i="64" s="1"/>
  <c r="BU363" i="64" a="1"/>
  <c r="BU363" i="64" s="1"/>
  <c r="BT362" i="64"/>
  <c r="BT364" i="64" s="1"/>
  <c r="BU436" i="64" a="1"/>
  <c r="BU436" i="64" s="1"/>
  <c r="BU360" i="64" a="1"/>
  <c r="BU360" i="64" s="1"/>
  <c r="BU487" i="64" a="1"/>
  <c r="BU487" i="64" s="1"/>
  <c r="BT412" i="64"/>
  <c r="BT1295" i="64"/>
  <c r="BT1296" i="64" s="1"/>
  <c r="BU1294" i="64" a="1"/>
  <c r="BU1294" i="64" s="1"/>
  <c r="BU411" i="64" a="1"/>
  <c r="BU411" i="64" s="1"/>
  <c r="BT1136" i="64"/>
  <c r="BT1068" i="64"/>
  <c r="BU1067" i="64" a="1"/>
  <c r="BU1067" i="64" s="1"/>
  <c r="BU1135" i="64" a="1"/>
  <c r="BU1135" i="64" s="1"/>
  <c r="BS1143" i="64"/>
  <c r="BS1137" i="64"/>
  <c r="BS1144" i="64" s="1"/>
  <c r="BT2112" i="64"/>
  <c r="BT2121" i="64" s="1"/>
  <c r="BT2122" i="64" s="1" a="1"/>
  <c r="BT2122" i="64" s="1"/>
  <c r="BU2113" i="64" a="1"/>
  <c r="BU2113" i="64" s="1"/>
  <c r="CG2143" i="64"/>
  <c r="CG2145" i="64" s="1"/>
  <c r="BT1024" i="64"/>
  <c r="BT1954" i="64"/>
  <c r="BT1956" i="64" s="1"/>
  <c r="BR1039" i="64" a="1"/>
  <c r="BR1039" i="64" s="1"/>
  <c r="BU1953" i="64" a="1"/>
  <c r="BU1953" i="64" s="1"/>
  <c r="BU1025" i="64" a="1"/>
  <c r="BU1025" i="64" s="1"/>
  <c r="BS1038" i="64"/>
  <c r="BS1033" i="64"/>
  <c r="BU1195" i="64" a="1"/>
  <c r="BU1195" i="64" s="1"/>
  <c r="BU1955" i="64" a="1"/>
  <c r="BU1955" i="64" s="1"/>
  <c r="BT1193" i="64"/>
  <c r="BT1194" i="64" s="1"/>
  <c r="BT1196" i="64" s="1"/>
  <c r="BU1191" i="64" a="1"/>
  <c r="BU1191" i="64" s="1"/>
  <c r="BU1192" i="64" a="1"/>
  <c r="BU1192" i="64" s="1"/>
  <c r="BU661" i="64" a="1"/>
  <c r="BU661" i="64" s="1"/>
  <c r="BU650" i="64" a="1"/>
  <c r="BU650" i="64" s="1"/>
  <c r="BU667" i="64" a="1"/>
  <c r="BU667" i="64" s="1"/>
  <c r="BU653" i="64" a="1"/>
  <c r="BU653" i="64" s="1"/>
  <c r="BO2167" i="64"/>
  <c r="BT126" i="64"/>
  <c r="BT141" i="64"/>
  <c r="BU111" i="64" a="1"/>
  <c r="BU111" i="64" s="1"/>
  <c r="BU1373" i="64" a="1"/>
  <c r="BU1373"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U107" i="64" a="1"/>
  <c r="BU107" i="64" s="1"/>
  <c r="BU109" i="64" a="1"/>
  <c r="BU109" i="64" s="1"/>
  <c r="BU108" i="64" a="1"/>
  <c r="BU108" i="64" s="1"/>
  <c r="BU110" i="64" a="1"/>
  <c r="BU110" i="64" s="1"/>
  <c r="BT112" i="64"/>
  <c r="BU1265" i="64" a="1"/>
  <c r="BU1265" i="64" s="1"/>
  <c r="AE2343" i="64"/>
  <c r="BR994" i="64"/>
  <c r="BR995" i="64" s="1"/>
  <c r="BT960" i="64"/>
  <c r="BT990" i="64" s="1"/>
  <c r="BQ995" i="64"/>
  <c r="BT991" i="64"/>
  <c r="BS992" i="64"/>
  <c r="BT988" i="64"/>
  <c r="BT987" i="64"/>
  <c r="BT989" i="64"/>
  <c r="BU984" i="64" a="1"/>
  <c r="BU984" i="64" s="1"/>
  <c r="BU980" i="64" a="1"/>
  <c r="BU980" i="64" s="1"/>
  <c r="BU981" i="64" a="1"/>
  <c r="BU981" i="64" s="1"/>
  <c r="BU982" i="64" a="1"/>
  <c r="BU982" i="64" s="1"/>
  <c r="BU983" i="64" a="1"/>
  <c r="BU983" i="64" s="1"/>
  <c r="BS977" i="64"/>
  <c r="BT976" i="64"/>
  <c r="BT973" i="64"/>
  <c r="BT974" i="64"/>
  <c r="BU968" i="64" a="1"/>
  <c r="BU968" i="64" s="1"/>
  <c r="BU967" i="64" a="1"/>
  <c r="BU967" i="64" s="1"/>
  <c r="BU969" i="64" a="1"/>
  <c r="BU969" i="64" s="1"/>
  <c r="BU949" i="64" a="1"/>
  <c r="BU949" i="64" s="1"/>
  <c r="BU957" i="64" s="1"/>
  <c r="BU950" i="64" a="1"/>
  <c r="BU950" i="64" s="1"/>
  <c r="BU958" i="64" s="1"/>
  <c r="BU966" i="64" a="1"/>
  <c r="BU966" i="64" s="1"/>
  <c r="BU951" i="64" a="1"/>
  <c r="BU951" i="64" s="1"/>
  <c r="BU959" i="64" s="1"/>
  <c r="BU952" i="64" a="1"/>
  <c r="BU952" i="64" s="1"/>
  <c r="BU960" i="64" s="1"/>
  <c r="BU965" i="64" a="1"/>
  <c r="BU965" i="64" s="1"/>
  <c r="BU953" i="64" a="1"/>
  <c r="BU953" i="64" s="1"/>
  <c r="BU961" i="64" s="1"/>
  <c r="BT972" i="64"/>
  <c r="BU208" i="64" a="1"/>
  <c r="BU208" i="64" s="1"/>
  <c r="BT924" i="64"/>
  <c r="BT926" i="64" s="1"/>
  <c r="BR1244" i="64"/>
  <c r="BS1243" i="64"/>
  <c r="BU331" i="64" a="1"/>
  <c r="BU331" i="64" s="1"/>
  <c r="BU1240" i="64" a="1"/>
  <c r="BU1240" i="64" s="1"/>
  <c r="BU312" i="64" a="1"/>
  <c r="BU312" i="64" s="1"/>
  <c r="BU925" i="64" a="1"/>
  <c r="BU925" i="64" s="1"/>
  <c r="BU891" i="64" a="1"/>
  <c r="BU891" i="64" s="1"/>
  <c r="BU299" i="64" a="1"/>
  <c r="BU299" i="64" s="1"/>
  <c r="BS888" i="64"/>
  <c r="BT884" i="64"/>
  <c r="BT892" i="64" s="1"/>
  <c r="BU887" i="64" a="1"/>
  <c r="BU887" i="64" s="1"/>
  <c r="BU883" i="64" a="1"/>
  <c r="BU883" i="64" s="1"/>
  <c r="BV259" i="64"/>
  <c r="BU20" i="864"/>
  <c r="BU93" i="861" s="1"/>
  <c r="BU94" i="861" s="1"/>
  <c r="BV44" i="863" a="1"/>
  <c r="BV44" i="863" s="1"/>
  <c r="BV43" i="863" a="1"/>
  <c r="BV43" i="863" s="1"/>
  <c r="BV42" i="863" a="1"/>
  <c r="BV42" i="863" s="1"/>
  <c r="BV30" i="863"/>
  <c r="BV41" i="863" a="1"/>
  <c r="BV41" i="863" s="1"/>
  <c r="BV40" i="863" a="1"/>
  <c r="BV40" i="863" s="1"/>
  <c r="BV31" i="863"/>
  <c r="BV33" i="863"/>
  <c r="BW2" i="863"/>
  <c r="BW32" i="863" s="1"/>
  <c r="BV18" i="864"/>
  <c r="BV17" i="864"/>
  <c r="BV16" i="864"/>
  <c r="BW19" i="864"/>
  <c r="BU35" i="863"/>
  <c r="BU34" i="863"/>
  <c r="BU17" i="863" s="1"/>
  <c r="BU29" i="861" s="1"/>
  <c r="BX7" i="861"/>
  <c r="BY2" i="861"/>
  <c r="BX1" i="861"/>
  <c r="BU45" i="863"/>
  <c r="BU54" i="863" a="1"/>
  <c r="BU54" i="863" s="1"/>
  <c r="BU52" i="863" a="1"/>
  <c r="BU52" i="863" s="1"/>
  <c r="BU50" i="863" a="1"/>
  <c r="BU50" i="863" s="1"/>
  <c r="AE263" i="64"/>
  <c r="AF277" i="64"/>
  <c r="AF260" i="64"/>
  <c r="AF278" i="64"/>
  <c r="AF279" i="64"/>
  <c r="AF261" i="64"/>
  <c r="AF262" i="64"/>
  <c r="AF280" i="64"/>
  <c r="AE281" i="64"/>
  <c r="BI7" i="860"/>
  <c r="BI3" i="860"/>
  <c r="BI4" i="860" s="1"/>
  <c r="BJ2" i="860"/>
  <c r="BI1" i="860"/>
  <c r="AD850" i="64"/>
  <c r="AD860" i="64" s="1"/>
  <c r="AC2456" i="64"/>
  <c r="AE854" i="64" a="1"/>
  <c r="AE854" i="64" s="1"/>
  <c r="AE849" i="64" a="1"/>
  <c r="AE849" i="64" s="1"/>
  <c r="AD589" i="64"/>
  <c r="AE2439" i="64" a="1"/>
  <c r="AE2439" i="64" s="1"/>
  <c r="AE2440" i="64" a="1"/>
  <c r="AE2440" i="64" s="1"/>
  <c r="AE2441" i="64" a="1"/>
  <c r="AE2441" i="64" s="1"/>
  <c r="AE2442" i="64" a="1"/>
  <c r="AE2442" i="64" s="1"/>
  <c r="AE2445" i="64" a="1"/>
  <c r="AE2445" i="64" s="1"/>
  <c r="AE2444" i="64" a="1"/>
  <c r="AE2444" i="64" s="1"/>
  <c r="AE2443" i="64" a="1"/>
  <c r="AE2443" i="64" s="1"/>
  <c r="AE2446" i="64" a="1"/>
  <c r="AE2446" i="64" s="1"/>
  <c r="AE2447" i="64" a="1"/>
  <c r="AE2447" i="64" s="1"/>
  <c r="AD2448" i="64"/>
  <c r="AE565" i="64" a="1"/>
  <c r="AE565" i="64" s="1"/>
  <c r="AE588" i="64" a="1"/>
  <c r="AE588" i="64" s="1"/>
  <c r="AE587" i="64" a="1"/>
  <c r="AE587" i="64" s="1"/>
  <c r="AD566" i="64"/>
  <c r="AE2593" i="64"/>
  <c r="AE2627" i="64"/>
  <c r="AD2552" i="64"/>
  <c r="AD2530" i="64"/>
  <c r="AE2885" i="64" a="1"/>
  <c r="AE2885" i="64" s="1"/>
  <c r="AE2531" i="64" a="1"/>
  <c r="AE2531" i="64" s="1"/>
  <c r="AE2551" i="64" a="1"/>
  <c r="AE2551" i="64" s="1"/>
  <c r="BN2210" i="64"/>
  <c r="BO2208" i="64"/>
  <c r="BO2187" i="64"/>
  <c r="BO2189" i="64" s="1"/>
  <c r="AA2086" i="64"/>
  <c r="AA2087" i="64" s="1"/>
  <c r="AB2075" i="64"/>
  <c r="AC2074" i="64"/>
  <c r="AC2083" i="64"/>
  <c r="AB2084" i="64"/>
  <c r="AC2073" i="64"/>
  <c r="AC2082" i="64"/>
  <c r="AE2079" i="64" a="1"/>
  <c r="AE2079" i="64" s="1"/>
  <c r="AE2078" i="64" a="1"/>
  <c r="AE2078" i="64" s="1"/>
  <c r="AE2070" i="64" a="1"/>
  <c r="AE2070" i="64" s="1"/>
  <c r="AE2069" i="64" a="1"/>
  <c r="AE2069" i="64" s="1"/>
  <c r="AD2066" i="64"/>
  <c r="AD2065" i="64"/>
  <c r="AE2060" i="64" a="1"/>
  <c r="AE2060" i="64" s="1"/>
  <c r="AE2061" i="64" a="1"/>
  <c r="AE2061" i="64" s="1"/>
  <c r="AD2573" i="64"/>
  <c r="AE2572" i="64" a="1"/>
  <c r="AE2572" i="64" s="1"/>
  <c r="AE725" i="64" a="1"/>
  <c r="AE725" i="64" s="1"/>
  <c r="AF2342" i="64"/>
  <c r="AF2343" i="64" s="1"/>
  <c r="AD1981" i="64"/>
  <c r="AD1818" i="64"/>
  <c r="AD1467" i="64"/>
  <c r="AD1218" i="64"/>
  <c r="AD751" i="64"/>
  <c r="AD727" i="64"/>
  <c r="AC62" i="64"/>
  <c r="AE720" i="64" a="1"/>
  <c r="AE720" i="64" s="1"/>
  <c r="AE75" i="64" a="1"/>
  <c r="AE75" i="64" s="1"/>
  <c r="AE564" i="64" a="1"/>
  <c r="AE564" i="64" s="1"/>
  <c r="AE55" i="64" a="1"/>
  <c r="AE55" i="64" s="1"/>
  <c r="AE60" i="64" a="1"/>
  <c r="AE60" i="64" s="1"/>
  <c r="AE59" i="64" a="1"/>
  <c r="AE59" i="64" s="1"/>
  <c r="AD56" i="64"/>
  <c r="AE54" i="64" a="1"/>
  <c r="AE54" i="64" s="1"/>
  <c r="AE53" i="64" a="1"/>
  <c r="AE53" i="64" s="1"/>
  <c r="AE750" i="64" a="1"/>
  <c r="AE750" i="64" s="1"/>
  <c r="AE2782" i="64" a="1"/>
  <c r="AE2782" i="64" s="1"/>
  <c r="AE2859" i="64" a="1"/>
  <c r="AE2859" i="64" s="1"/>
  <c r="AE2833" i="64" a="1"/>
  <c r="AE2833" i="64" s="1"/>
  <c r="AE2808" i="64" a="1"/>
  <c r="AE2808" i="64" s="1"/>
  <c r="AE1957" i="64" a="1"/>
  <c r="AE1957" i="64" s="1"/>
  <c r="AE1958" i="64" s="1"/>
  <c r="AD93" i="64"/>
  <c r="AE91" i="64" a="1"/>
  <c r="AE91" i="64" s="1"/>
  <c r="AE92" i="64" a="1"/>
  <c r="AE92" i="64" s="1"/>
  <c r="AE89" i="64" a="1"/>
  <c r="AE89" i="64" s="1"/>
  <c r="AE90" i="64" a="1"/>
  <c r="AE90" i="64" s="1"/>
  <c r="AE1899" i="64" a="1"/>
  <c r="AE1899" i="64" s="1"/>
  <c r="AE1900" i="64" s="1"/>
  <c r="AE541" i="64" a="1"/>
  <c r="AE541" i="64" s="1"/>
  <c r="AE2909" i="64" a="1"/>
  <c r="AE2909" i="64" s="1"/>
  <c r="AE1819" i="64" a="1"/>
  <c r="AE1819" i="64" s="1"/>
  <c r="AE2237" i="64" a="1"/>
  <c r="AE2237" i="64" s="1"/>
  <c r="AE2245" i="64" s="1"/>
  <c r="AE1982" i="64" a="1"/>
  <c r="AE1982" i="64" s="1"/>
  <c r="AE1980" i="64" a="1"/>
  <c r="AE1980" i="64" s="1"/>
  <c r="AE1988" i="64" a="1"/>
  <c r="AE1988" i="64" s="1"/>
  <c r="AE1466" i="64" a="1"/>
  <c r="AE1466" i="64" s="1"/>
  <c r="AE1217" i="64" a="1"/>
  <c r="AE1217" i="64" s="1"/>
  <c r="AE542" i="64" a="1"/>
  <c r="BU1136" i="64" a="1"/>
  <c r="AE751" i="64" a="1"/>
  <c r="AE566" i="64" a="1"/>
  <c r="AE1467" i="64" a="1"/>
  <c r="W773" i="64" a="1"/>
  <c r="BT1243" i="64" a="1"/>
  <c r="BU1241" i="64" a="1"/>
  <c r="W1388" i="64" a="1"/>
  <c r="AE727" i="64" a="1"/>
  <c r="AE1981" i="64" a="1"/>
  <c r="BU2112" i="64" a="1"/>
  <c r="BS1244" i="64" a="1"/>
  <c r="BT1266" i="64"/>
  <c r="AE850" i="64" a="1"/>
  <c r="BU1024" i="64" a="1"/>
  <c r="AE2530" i="64" a="1"/>
  <c r="BU1295" i="64" a="1"/>
  <c r="AE2573" i="64" a="1"/>
  <c r="BU412" i="64" a="1"/>
  <c r="AE1218" i="64" a="1"/>
  <c r="AF2627" i="64" a="1"/>
  <c r="BU1539" i="64" a="1"/>
  <c r="BU1954" i="64" a="1"/>
  <c r="BU1068" i="64" a="1"/>
  <c r="AF2593" i="64" a="1"/>
  <c r="AE589" i="64" a="1"/>
  <c r="BU924" i="64" a="1"/>
  <c r="AE2552" i="64" a="1"/>
  <c r="BU884" i="64" a="1"/>
  <c r="AE2065" i="64" a="1"/>
  <c r="BU1266" i="64"/>
  <c r="AE2066" i="64" a="1"/>
  <c r="AE1818" i="64" a="1"/>
  <c r="AE542" i="64" l="1"/>
  <c r="BX3" i="64"/>
  <c r="BW4" i="64"/>
  <c r="BX1" i="64"/>
  <c r="BX7" i="64"/>
  <c r="BY2" i="64"/>
  <c r="BL464" i="64"/>
  <c r="BK465" i="64"/>
  <c r="BK467" i="64"/>
  <c r="BI515" i="64"/>
  <c r="BH516" i="64"/>
  <c r="BH518" i="64"/>
  <c r="AT25" i="861"/>
  <c r="BY2" i="864"/>
  <c r="BW347" i="64"/>
  <c r="BX1" i="864"/>
  <c r="BX1" i="863"/>
  <c r="BX3" i="863"/>
  <c r="BX3" i="864"/>
  <c r="BX7" i="864"/>
  <c r="BX7" i="863"/>
  <c r="BW4" i="864"/>
  <c r="BW4" i="863"/>
  <c r="BY3" i="861"/>
  <c r="BX4" i="861"/>
  <c r="T656" i="64"/>
  <c r="T663" i="64"/>
  <c r="T664" i="64" s="1"/>
  <c r="W773" i="64"/>
  <c r="W1388" i="64"/>
  <c r="AE209" i="64" a="1"/>
  <c r="AE209" i="64" s="1"/>
  <c r="X772" i="64" a="1"/>
  <c r="X772" i="64" s="1"/>
  <c r="V414" i="64"/>
  <c r="W410" i="64" s="1"/>
  <c r="V416" i="64"/>
  <c r="V1297" i="64"/>
  <c r="W1293" i="64" s="1"/>
  <c r="V1299" i="64"/>
  <c r="V1390" i="64"/>
  <c r="U656" i="64"/>
  <c r="V648" i="64"/>
  <c r="V651" i="64" s="1"/>
  <c r="BR86" i="861"/>
  <c r="BT90" i="861"/>
  <c r="BU90" i="861"/>
  <c r="BS43" i="861"/>
  <c r="BR60" i="861"/>
  <c r="BU1700" i="64"/>
  <c r="BU1709" i="64" s="1"/>
  <c r="BU1712" i="64" s="1"/>
  <c r="BV1707" i="64" a="1"/>
  <c r="BV1707" i="64" s="1"/>
  <c r="BV1708" i="64" a="1"/>
  <c r="BV1708" i="64" s="1"/>
  <c r="BO1716" i="64"/>
  <c r="BU1241" i="64"/>
  <c r="BU1539" i="64"/>
  <c r="BU1541" i="64" s="1"/>
  <c r="BV1540" i="64" a="1"/>
  <c r="BV1540" i="64" s="1"/>
  <c r="BV1538" i="64" a="1"/>
  <c r="BV1538" i="64" s="1"/>
  <c r="BU362" i="64"/>
  <c r="BU364" i="64" s="1"/>
  <c r="BV361" i="64" a="1"/>
  <c r="BV361" i="64" s="1"/>
  <c r="BV363" i="64" a="1"/>
  <c r="BV363" i="64" s="1"/>
  <c r="BV436" i="64" a="1"/>
  <c r="BV436" i="64" s="1"/>
  <c r="BV360" i="64" a="1"/>
  <c r="BV360" i="64" s="1"/>
  <c r="BV487" i="64" a="1"/>
  <c r="BV487" i="64" s="1"/>
  <c r="BU412" i="64"/>
  <c r="BU1295" i="64"/>
  <c r="BU1296" i="64" s="1"/>
  <c r="BV1294" i="64" a="1"/>
  <c r="BV1294" i="64" s="1"/>
  <c r="BV411" i="64" a="1"/>
  <c r="BV411" i="64" s="1"/>
  <c r="BU1136" i="64"/>
  <c r="BU1068" i="64"/>
  <c r="BV1067" i="64" a="1"/>
  <c r="BV1067" i="64" s="1"/>
  <c r="BV1135" i="64" a="1"/>
  <c r="BV1135" i="64" s="1"/>
  <c r="BT1143" i="64"/>
  <c r="BT1137" i="64"/>
  <c r="BT1144" i="64" s="1"/>
  <c r="BU2112" i="64"/>
  <c r="BU2121" i="64" s="1"/>
  <c r="BU2122" i="64" s="1" a="1"/>
  <c r="BU2122" i="64" s="1"/>
  <c r="BV2113" i="64" a="1"/>
  <c r="BV2113" i="64" s="1"/>
  <c r="CH2143" i="64"/>
  <c r="CH2145" i="64" s="1"/>
  <c r="BU1024" i="64"/>
  <c r="BU1954" i="64"/>
  <c r="BU1956" i="64" s="1"/>
  <c r="BS1039" i="64" a="1"/>
  <c r="BS1039" i="64" s="1"/>
  <c r="BV1953" i="64" a="1"/>
  <c r="BV1953" i="64" s="1"/>
  <c r="BV1025" i="64" a="1"/>
  <c r="BV1025" i="64" s="1"/>
  <c r="BT1038" i="64"/>
  <c r="BT1033" i="64"/>
  <c r="BV1195" i="64" a="1"/>
  <c r="BV1195" i="64" s="1"/>
  <c r="BV1955" i="64" a="1"/>
  <c r="BV1955" i="64" s="1"/>
  <c r="BU1193" i="64"/>
  <c r="BU1194" i="64" s="1"/>
  <c r="BU1196" i="64" s="1"/>
  <c r="BV1191" i="64" a="1"/>
  <c r="BV1191" i="64" s="1"/>
  <c r="BV1192" i="64" a="1"/>
  <c r="BV1192" i="64" s="1"/>
  <c r="BV661" i="64" a="1"/>
  <c r="BV661" i="64" s="1"/>
  <c r="BV650" i="64" a="1"/>
  <c r="BV650" i="64" s="1"/>
  <c r="BV667" i="64" a="1"/>
  <c r="BV667" i="64" s="1"/>
  <c r="BV653" i="64" a="1"/>
  <c r="BV653" i="64" s="1"/>
  <c r="BP2167" i="64"/>
  <c r="BU141" i="64"/>
  <c r="BU126" i="64"/>
  <c r="BV111" i="64" a="1"/>
  <c r="BV111" i="64" s="1"/>
  <c r="BV1373" i="64" a="1"/>
  <c r="BV1373"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V107" i="64" a="1"/>
  <c r="BV107" i="64" s="1"/>
  <c r="BV108" i="64" a="1"/>
  <c r="BV108" i="64" s="1"/>
  <c r="BV110" i="64" a="1"/>
  <c r="BV110" i="64" s="1"/>
  <c r="BV109" i="64" a="1"/>
  <c r="BV109" i="64" s="1"/>
  <c r="BU112" i="64"/>
  <c r="BV1265" i="64" a="1"/>
  <c r="BV1265" i="64" s="1"/>
  <c r="W2246" i="64" a="1"/>
  <c r="W2246" i="64" s="1"/>
  <c r="BT975" i="64"/>
  <c r="BT977" i="64" s="1"/>
  <c r="BS994" i="64"/>
  <c r="BT992" i="64"/>
  <c r="BU990" i="64"/>
  <c r="BU988" i="64"/>
  <c r="BU987" i="64"/>
  <c r="BU991" i="64"/>
  <c r="BU989" i="64"/>
  <c r="BV984" i="64" a="1"/>
  <c r="BV984" i="64" s="1"/>
  <c r="BV980" i="64" a="1"/>
  <c r="BV980" i="64" s="1"/>
  <c r="BV981" i="64" a="1"/>
  <c r="BV981" i="64" s="1"/>
  <c r="BV982" i="64" a="1"/>
  <c r="BV982" i="64" s="1"/>
  <c r="BV983" i="64" a="1"/>
  <c r="BV983" i="64" s="1"/>
  <c r="BU974" i="64"/>
  <c r="BU976" i="64"/>
  <c r="BU975" i="64"/>
  <c r="BU973" i="64"/>
  <c r="BU972" i="64"/>
  <c r="BV967" i="64" a="1"/>
  <c r="BV967" i="64" s="1"/>
  <c r="BV968" i="64" a="1"/>
  <c r="BV968" i="64" s="1"/>
  <c r="BV969" i="64" a="1"/>
  <c r="BV969" i="64" s="1"/>
  <c r="BV949" i="64" a="1"/>
  <c r="BV949" i="64" s="1"/>
  <c r="BV957" i="64" s="1"/>
  <c r="BV950" i="64" a="1"/>
  <c r="BV950" i="64" s="1"/>
  <c r="BV958" i="64" s="1"/>
  <c r="BV966" i="64" a="1"/>
  <c r="BV966" i="64" s="1"/>
  <c r="BV965" i="64" a="1"/>
  <c r="BV965" i="64" s="1"/>
  <c r="BV951" i="64" a="1"/>
  <c r="BV951" i="64" s="1"/>
  <c r="BV959" i="64" s="1"/>
  <c r="BV952" i="64" a="1"/>
  <c r="BV952" i="64" s="1"/>
  <c r="BV960" i="64" s="1"/>
  <c r="BV953" i="64" a="1"/>
  <c r="BV953" i="64" s="1"/>
  <c r="BV961" i="64" s="1"/>
  <c r="BV208" i="64" a="1"/>
  <c r="BV208" i="64" s="1"/>
  <c r="BU924" i="64"/>
  <c r="BU926" i="64" s="1"/>
  <c r="BS1244" i="64"/>
  <c r="BT1243" i="64"/>
  <c r="BV331" i="64" a="1"/>
  <c r="BV331" i="64" s="1"/>
  <c r="BV1240" i="64" a="1"/>
  <c r="BV1240" i="64" s="1"/>
  <c r="BV312" i="64" a="1"/>
  <c r="BV312" i="64" s="1"/>
  <c r="BV925" i="64" a="1"/>
  <c r="BV925" i="64" s="1"/>
  <c r="BV891" i="64" a="1"/>
  <c r="BV891" i="64" s="1"/>
  <c r="BV299" i="64" a="1"/>
  <c r="BV299" i="64" s="1"/>
  <c r="BT888" i="64"/>
  <c r="BU884" i="64"/>
  <c r="BU892" i="64" s="1"/>
  <c r="BV887" i="64" a="1"/>
  <c r="BV887" i="64" s="1"/>
  <c r="BV883" i="64" a="1"/>
  <c r="BV883" i="64" s="1"/>
  <c r="BW259" i="64"/>
  <c r="BV45" i="863"/>
  <c r="BV35" i="863"/>
  <c r="BV34" i="863"/>
  <c r="BV17" i="863" s="1"/>
  <c r="BV29" i="861" s="1"/>
  <c r="BW44" i="863" a="1"/>
  <c r="BW44" i="863" s="1"/>
  <c r="BW42" i="863" a="1"/>
  <c r="BW42" i="863" s="1"/>
  <c r="BW43" i="863" a="1"/>
  <c r="BW43" i="863" s="1"/>
  <c r="BW31" i="863"/>
  <c r="BW41" i="863" a="1"/>
  <c r="BW41" i="863" s="1"/>
  <c r="BW40" i="863" a="1"/>
  <c r="BW40" i="863" s="1"/>
  <c r="BW30" i="863"/>
  <c r="BW33" i="863"/>
  <c r="BX2" i="863"/>
  <c r="BX32" i="863" s="1"/>
  <c r="BW17" i="864"/>
  <c r="BW16" i="864"/>
  <c r="BX19" i="864"/>
  <c r="BW18" i="864"/>
  <c r="BY1" i="861"/>
  <c r="BZ2" i="861"/>
  <c r="BY7" i="861"/>
  <c r="BV52" i="863" a="1"/>
  <c r="BV52" i="863" s="1"/>
  <c r="BV54" i="863" a="1"/>
  <c r="BV54" i="863" s="1"/>
  <c r="BV50" i="863" a="1"/>
  <c r="BV50" i="863" s="1"/>
  <c r="BV20" i="864"/>
  <c r="BV93" i="861" s="1"/>
  <c r="BV94" i="861" s="1"/>
  <c r="AG277" i="64"/>
  <c r="AG260" i="64"/>
  <c r="AG278" i="64"/>
  <c r="AG261" i="64"/>
  <c r="AG279" i="64"/>
  <c r="AG280" i="64"/>
  <c r="AG262" i="64"/>
  <c r="AF263" i="64"/>
  <c r="AF281" i="64"/>
  <c r="BJ7" i="860"/>
  <c r="BJ3" i="860"/>
  <c r="BJ4" i="860" s="1"/>
  <c r="BK2" i="860"/>
  <c r="BJ1" i="860"/>
  <c r="AE850" i="64"/>
  <c r="AD2456" i="64"/>
  <c r="AF854" i="64" a="1"/>
  <c r="AF854" i="64" s="1"/>
  <c r="AF849" i="64" a="1"/>
  <c r="AF849" i="64" s="1"/>
  <c r="AE589" i="64"/>
  <c r="AF2445" i="64" a="1"/>
  <c r="AF2445" i="64" s="1"/>
  <c r="AF2439" i="64" a="1"/>
  <c r="AF2439" i="64" s="1"/>
  <c r="AF2440" i="64" a="1"/>
  <c r="AF2440" i="64" s="1"/>
  <c r="AF2442" i="64" a="1"/>
  <c r="AF2442" i="64" s="1"/>
  <c r="AF2444" i="64" a="1"/>
  <c r="AF2444" i="64" s="1"/>
  <c r="AF2443" i="64" a="1"/>
  <c r="AF2443" i="64" s="1"/>
  <c r="AF2446" i="64" a="1"/>
  <c r="AF2446" i="64" s="1"/>
  <c r="AF2447" i="64" a="1"/>
  <c r="AF2447" i="64" s="1"/>
  <c r="AF2441" i="64" a="1"/>
  <c r="AF2441" i="64" s="1"/>
  <c r="AE2448" i="64"/>
  <c r="AF565" i="64" a="1"/>
  <c r="AF565" i="64" s="1"/>
  <c r="AF588" i="64" a="1"/>
  <c r="AF588" i="64" s="1"/>
  <c r="AF587" i="64" a="1"/>
  <c r="AF587" i="64" s="1"/>
  <c r="AE566" i="64"/>
  <c r="AF2593" i="64"/>
  <c r="AF2627" i="64"/>
  <c r="AE2552" i="64"/>
  <c r="AE2530" i="64"/>
  <c r="AF2885" i="64" a="1"/>
  <c r="AF2885" i="64" s="1"/>
  <c r="AF2531" i="64" a="1"/>
  <c r="AF2531" i="64" s="1"/>
  <c r="AF2551" i="64" a="1"/>
  <c r="AF2551" i="64" s="1"/>
  <c r="BO2210" i="64"/>
  <c r="BP2208" i="64"/>
  <c r="BP2187" i="64"/>
  <c r="BP2189" i="64" s="1"/>
  <c r="AB2086" i="64"/>
  <c r="AB2087" i="64" s="1"/>
  <c r="AC2075" i="64"/>
  <c r="AD2073" i="64"/>
  <c r="AD2082" i="64"/>
  <c r="AD2074" i="64"/>
  <c r="AD2083" i="64"/>
  <c r="AF2078" i="64" a="1"/>
  <c r="AF2078" i="64" s="1"/>
  <c r="AF2079" i="64" a="1"/>
  <c r="AF2079" i="64" s="1"/>
  <c r="AF2070" i="64" a="1"/>
  <c r="AF2070" i="64" s="1"/>
  <c r="AF2069" i="64" a="1"/>
  <c r="AF2069" i="64" s="1"/>
  <c r="AE2066" i="64"/>
  <c r="AE2065" i="64"/>
  <c r="AF2060" i="64" a="1"/>
  <c r="AF2060" i="64" s="1"/>
  <c r="AF2061" i="64" a="1"/>
  <c r="AF2061" i="64" s="1"/>
  <c r="AE2573" i="64"/>
  <c r="AF2572" i="64" a="1"/>
  <c r="AF2572" i="64" s="1"/>
  <c r="AF725" i="64" a="1"/>
  <c r="AF725" i="64" s="1"/>
  <c r="AG2342" i="64"/>
  <c r="AE1981" i="64"/>
  <c r="AE1818" i="64"/>
  <c r="AE1467" i="64"/>
  <c r="AE1218" i="64"/>
  <c r="AE751" i="64"/>
  <c r="AE727" i="64"/>
  <c r="AD62" i="64"/>
  <c r="AF720" i="64" a="1"/>
  <c r="AF720" i="64" s="1"/>
  <c r="AF75" i="64" a="1"/>
  <c r="AF75" i="64" s="1"/>
  <c r="AF564" i="64" a="1"/>
  <c r="AF564" i="64" s="1"/>
  <c r="AF55" i="64" a="1"/>
  <c r="AF55" i="64" s="1"/>
  <c r="AF60" i="64" a="1"/>
  <c r="AF60" i="64" s="1"/>
  <c r="AF59" i="64" a="1"/>
  <c r="AF59" i="64" s="1"/>
  <c r="AE56" i="64"/>
  <c r="AF54" i="64" a="1"/>
  <c r="AF54" i="64" s="1"/>
  <c r="AF53" i="64" a="1"/>
  <c r="AF53" i="64" s="1"/>
  <c r="AF750" i="64" a="1"/>
  <c r="AF750" i="64" s="1"/>
  <c r="AF2782" i="64" a="1"/>
  <c r="AF2782" i="64" s="1"/>
  <c r="AF2859" i="64" a="1"/>
  <c r="AF2859" i="64" s="1"/>
  <c r="AF2833" i="64" a="1"/>
  <c r="AF2833" i="64" s="1"/>
  <c r="AF2808" i="64" a="1"/>
  <c r="AF2808" i="64" s="1"/>
  <c r="AF1957" i="64" a="1"/>
  <c r="AF1957" i="64" s="1"/>
  <c r="AF1958" i="64" s="1"/>
  <c r="AE93" i="64"/>
  <c r="AF90" i="64" a="1"/>
  <c r="AF90" i="64" s="1"/>
  <c r="AF89" i="64" a="1"/>
  <c r="AF89" i="64" s="1"/>
  <c r="AF91" i="64" a="1"/>
  <c r="AF91" i="64" s="1"/>
  <c r="AF92" i="64" a="1"/>
  <c r="AF92" i="64" s="1"/>
  <c r="AF1899" i="64" a="1"/>
  <c r="AF1899" i="64" s="1"/>
  <c r="AF1900" i="64" s="1"/>
  <c r="AF541" i="64" a="1"/>
  <c r="AF541" i="64" s="1"/>
  <c r="AF2909" i="64" a="1"/>
  <c r="AF2909" i="64" s="1"/>
  <c r="AF1819" i="64" a="1"/>
  <c r="AF1819" i="64" s="1"/>
  <c r="AF2237" i="64" a="1"/>
  <c r="AF2237" i="64" s="1"/>
  <c r="AF2245" i="64" s="1"/>
  <c r="AF1982" i="64" a="1"/>
  <c r="AF1982" i="64" s="1"/>
  <c r="AF1980" i="64" a="1"/>
  <c r="AF1980" i="64" s="1"/>
  <c r="AF1988" i="64" a="1"/>
  <c r="AF1988" i="64" s="1"/>
  <c r="AF1466" i="64" a="1"/>
  <c r="AF1466" i="64" s="1"/>
  <c r="AF1217" i="64" a="1"/>
  <c r="AF1217" i="64" s="1"/>
  <c r="AF542" i="64" a="1"/>
  <c r="AF1218" i="64" a="1"/>
  <c r="BV1295" i="64" a="1"/>
  <c r="BV924" i="64" a="1"/>
  <c r="BV1539" i="64" a="1"/>
  <c r="AF1981" i="64" a="1"/>
  <c r="BT1244" i="64" a="1"/>
  <c r="AF727" i="64" a="1"/>
  <c r="BU1243" i="64" a="1"/>
  <c r="AF566" i="64" a="1"/>
  <c r="X1388" i="64" a="1"/>
  <c r="AG2593" i="64" a="1"/>
  <c r="BV412" i="64" a="1"/>
  <c r="BV2112" i="64" a="1"/>
  <c r="BV884" i="64" a="1"/>
  <c r="AF850" i="64" a="1"/>
  <c r="BV1068" i="64" a="1"/>
  <c r="AF751" i="64" a="1"/>
  <c r="BV1024" i="64" a="1"/>
  <c r="BV1241" i="64" a="1"/>
  <c r="BV1266" i="64"/>
  <c r="AG2627" i="64" a="1"/>
  <c r="AF1467" i="64" a="1"/>
  <c r="AF589" i="64" a="1"/>
  <c r="AF2065" i="64" a="1"/>
  <c r="AF2552" i="64" a="1"/>
  <c r="BV1954" i="64" a="1"/>
  <c r="AF2530" i="64" a="1"/>
  <c r="AF2573" i="64" a="1"/>
  <c r="BV1136" i="64" a="1"/>
  <c r="AF2066" i="64" a="1"/>
  <c r="AF1818" i="64" a="1"/>
  <c r="X773" i="64" a="1"/>
  <c r="AF542" i="64" l="1"/>
  <c r="BX4" i="64"/>
  <c r="BY3" i="64"/>
  <c r="BY7" i="64"/>
  <c r="BZ2" i="64"/>
  <c r="BY1" i="64"/>
  <c r="BI516" i="64"/>
  <c r="BJ515" i="64"/>
  <c r="BI518" i="64"/>
  <c r="BM464" i="64"/>
  <c r="BL465" i="64"/>
  <c r="BL467" i="64"/>
  <c r="AU16" i="861"/>
  <c r="AT26" i="861"/>
  <c r="BX347" i="64"/>
  <c r="BZ2" i="864"/>
  <c r="BX4" i="864"/>
  <c r="BX4" i="863"/>
  <c r="BY7" i="863"/>
  <c r="BY7" i="864"/>
  <c r="BY1" i="864"/>
  <c r="BY1" i="863"/>
  <c r="BY3" i="863"/>
  <c r="BY3" i="864"/>
  <c r="BZ3" i="861"/>
  <c r="BY4" i="861"/>
  <c r="U659" i="64"/>
  <c r="U663" i="64" s="1"/>
  <c r="V659" i="64" s="1"/>
  <c r="T668" i="64"/>
  <c r="X773" i="64"/>
  <c r="X1388" i="64"/>
  <c r="W416" i="64"/>
  <c r="W414" i="64"/>
  <c r="X410" i="64" s="1"/>
  <c r="Y772" i="64" a="1"/>
  <c r="Y772" i="64" s="1"/>
  <c r="W1297" i="64"/>
  <c r="X1293" i="64" s="1"/>
  <c r="W1299" i="64"/>
  <c r="AF209" i="64" a="1"/>
  <c r="AF209" i="64" s="1"/>
  <c r="V660" i="64"/>
  <c r="V662" i="64" s="1"/>
  <c r="V652" i="64" s="1"/>
  <c r="V654" i="64" s="1"/>
  <c r="W1390" i="64"/>
  <c r="BS86" i="861"/>
  <c r="BV1700" i="64"/>
  <c r="BV1709" i="64" s="1"/>
  <c r="BS60" i="861"/>
  <c r="BU43" i="861"/>
  <c r="BT43" i="861"/>
  <c r="BW1707" i="64" a="1"/>
  <c r="BW1707" i="64" s="1"/>
  <c r="BW1708" i="64" a="1"/>
  <c r="BW1708" i="64" s="1"/>
  <c r="BP1716" i="64"/>
  <c r="BV1241" i="64"/>
  <c r="BV1539" i="64"/>
  <c r="BV1541" i="64" s="1"/>
  <c r="BW1540" i="64" a="1"/>
  <c r="BW1540" i="64" s="1"/>
  <c r="BW1538" i="64" a="1"/>
  <c r="BW1538" i="64" s="1"/>
  <c r="BW363" i="64" a="1"/>
  <c r="BW363" i="64" s="1"/>
  <c r="BW361" i="64" a="1"/>
  <c r="BW361" i="64" s="1"/>
  <c r="BV362" i="64"/>
  <c r="BV364" i="64" s="1"/>
  <c r="BW436" i="64" a="1"/>
  <c r="BW436" i="64" s="1"/>
  <c r="BW360" i="64" a="1"/>
  <c r="BW360" i="64" s="1"/>
  <c r="BW487" i="64" a="1"/>
  <c r="BW487" i="64" s="1"/>
  <c r="BV1295" i="64"/>
  <c r="BV1296" i="64" s="1"/>
  <c r="BV412" i="64"/>
  <c r="BW1294" i="64" a="1"/>
  <c r="BW1294" i="64" s="1"/>
  <c r="BW411" i="64" a="1"/>
  <c r="BW411" i="64" s="1"/>
  <c r="BV1136" i="64"/>
  <c r="BV1068" i="64"/>
  <c r="BW1067" i="64" a="1"/>
  <c r="BW1067" i="64" s="1"/>
  <c r="BW1135" i="64" a="1"/>
  <c r="BW1135" i="64" s="1"/>
  <c r="BU1143" i="64"/>
  <c r="BU1137" i="64"/>
  <c r="BU1144" i="64" s="1"/>
  <c r="BV2112" i="64"/>
  <c r="BV2121" i="64" s="1"/>
  <c r="BV2122" i="64" s="1" a="1"/>
  <c r="BV2122" i="64" s="1"/>
  <c r="BW2113" i="64" a="1"/>
  <c r="BW2113" i="64" s="1"/>
  <c r="CI2143" i="64"/>
  <c r="CI2145" i="64" s="1"/>
  <c r="BV1024" i="64"/>
  <c r="BV1954" i="64"/>
  <c r="BV1956" i="64" s="1"/>
  <c r="BT1039" i="64" a="1"/>
  <c r="BT1039" i="64" s="1"/>
  <c r="BW1953" i="64" a="1"/>
  <c r="BW1953" i="64" s="1"/>
  <c r="BW1025" i="64" a="1"/>
  <c r="BW1025" i="64" s="1"/>
  <c r="BU1038" i="64"/>
  <c r="BU1033" i="64"/>
  <c r="BW1195" i="64" a="1"/>
  <c r="BW1195" i="64" s="1"/>
  <c r="BW1955" i="64" a="1"/>
  <c r="BW1955" i="64" s="1"/>
  <c r="BV1193" i="64"/>
  <c r="BV1194" i="64" s="1"/>
  <c r="BV1196" i="64" s="1"/>
  <c r="BW1191" i="64" a="1"/>
  <c r="BW1191" i="64" s="1"/>
  <c r="BW1192" i="64" a="1"/>
  <c r="BW1192" i="64" s="1"/>
  <c r="BW661" i="64" a="1"/>
  <c r="BW661" i="64" s="1"/>
  <c r="BW650" i="64" a="1"/>
  <c r="BW650" i="64" s="1"/>
  <c r="BW667" i="64" a="1"/>
  <c r="BW667" i="64" s="1"/>
  <c r="BW653" i="64" a="1"/>
  <c r="BW653" i="64" s="1"/>
  <c r="BQ2167" i="64"/>
  <c r="BV141" i="64"/>
  <c r="BV126" i="64"/>
  <c r="BW111" i="64" a="1"/>
  <c r="BW111" i="64" s="1"/>
  <c r="BW1373" i="64" a="1"/>
  <c r="BW1373" i="64" s="1"/>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W107" i="64" a="1"/>
  <c r="BW107" i="64" s="1"/>
  <c r="BW110" i="64" a="1"/>
  <c r="BW110" i="64" s="1"/>
  <c r="BW109" i="64" a="1"/>
  <c r="BW109" i="64" s="1"/>
  <c r="BW108" i="64" a="1"/>
  <c r="BW108" i="64" s="1"/>
  <c r="BV112" i="64"/>
  <c r="BW1265" i="64" a="1"/>
  <c r="BW1265" i="64" s="1"/>
  <c r="AG2343" i="64"/>
  <c r="BS995" i="64"/>
  <c r="BT994" i="64"/>
  <c r="BT995" i="64" s="1"/>
  <c r="BV989" i="64"/>
  <c r="BV990" i="64"/>
  <c r="BV991" i="64"/>
  <c r="BU992" i="64"/>
  <c r="BV987" i="64"/>
  <c r="BW984" i="64" a="1"/>
  <c r="BW984" i="64" s="1"/>
  <c r="BW980" i="64" a="1"/>
  <c r="BW980" i="64" s="1"/>
  <c r="BW981" i="64" a="1"/>
  <c r="BW981" i="64" s="1"/>
  <c r="BW982" i="64" a="1"/>
  <c r="BW982" i="64" s="1"/>
  <c r="BW983" i="64" a="1"/>
  <c r="BW983" i="64" s="1"/>
  <c r="BV988" i="64"/>
  <c r="BU977" i="64"/>
  <c r="BV976" i="64"/>
  <c r="BV975" i="64"/>
  <c r="BV974" i="64"/>
  <c r="BV973" i="64"/>
  <c r="BW953" i="64" a="1"/>
  <c r="BW953" i="64" s="1"/>
  <c r="BW961" i="64" s="1"/>
  <c r="BW967" i="64" a="1"/>
  <c r="BW967" i="64" s="1"/>
  <c r="BW968" i="64" a="1"/>
  <c r="BW968" i="64" s="1"/>
  <c r="BW969" i="64" a="1"/>
  <c r="BW969" i="64" s="1"/>
  <c r="BW965" i="64" a="1"/>
  <c r="BW965" i="64" s="1"/>
  <c r="BW949" i="64" a="1"/>
  <c r="BW949" i="64" s="1"/>
  <c r="BW957" i="64" s="1"/>
  <c r="BW950" i="64" a="1"/>
  <c r="BW950" i="64" s="1"/>
  <c r="BW958" i="64" s="1"/>
  <c r="BW966" i="64" a="1"/>
  <c r="BW966" i="64" s="1"/>
  <c r="BW951" i="64" a="1"/>
  <c r="BW951" i="64" s="1"/>
  <c r="BW952" i="64" a="1"/>
  <c r="BW952" i="64" s="1"/>
  <c r="BW960" i="64" s="1"/>
  <c r="BV972" i="64"/>
  <c r="BW208" i="64" a="1"/>
  <c r="BW208" i="64" s="1"/>
  <c r="BV924" i="64"/>
  <c r="BV926" i="64" s="1"/>
  <c r="BT1244" i="64"/>
  <c r="BU1243" i="64"/>
  <c r="BW331" i="64" a="1"/>
  <c r="BW331" i="64" s="1"/>
  <c r="BW1240" i="64" a="1"/>
  <c r="BW1240" i="64" s="1"/>
  <c r="BW312" i="64" a="1"/>
  <c r="BW312" i="64" s="1"/>
  <c r="BW925" i="64" a="1"/>
  <c r="BW925" i="64" s="1"/>
  <c r="BW891" i="64" a="1"/>
  <c r="BW891" i="64" s="1"/>
  <c r="BW299" i="64" a="1"/>
  <c r="BW299" i="64" s="1"/>
  <c r="BU888" i="64"/>
  <c r="BV884" i="64"/>
  <c r="BV892" i="64" s="1"/>
  <c r="BW887" i="64" a="1"/>
  <c r="BW887" i="64" s="1"/>
  <c r="BW883" i="64" a="1"/>
  <c r="BW883" i="64" s="1"/>
  <c r="BX259" i="64"/>
  <c r="CA2" i="861"/>
  <c r="BZ1" i="861"/>
  <c r="BZ7" i="861"/>
  <c r="BW35" i="863"/>
  <c r="BW34" i="863"/>
  <c r="BW17" i="863" s="1"/>
  <c r="BW29" i="861" s="1"/>
  <c r="BW20" i="864"/>
  <c r="BW93" i="861" s="1"/>
  <c r="BW94" i="861" s="1"/>
  <c r="BW45" i="863"/>
  <c r="BX18" i="864"/>
  <c r="BX17" i="864"/>
  <c r="BY19" i="864"/>
  <c r="BX16" i="864"/>
  <c r="BW54" i="863" a="1"/>
  <c r="BW54" i="863" s="1"/>
  <c r="BW52" i="863" a="1"/>
  <c r="BW52" i="863" s="1"/>
  <c r="BW50" i="863" a="1"/>
  <c r="BW50" i="863" s="1"/>
  <c r="BX44" i="863" a="1"/>
  <c r="BX44" i="863" s="1"/>
  <c r="BX43" i="863" a="1"/>
  <c r="BX43" i="863" s="1"/>
  <c r="BX33" i="863"/>
  <c r="BX40" i="863" a="1"/>
  <c r="BX40" i="863" s="1"/>
  <c r="BX42" i="863" a="1"/>
  <c r="BX42" i="863" s="1"/>
  <c r="BX41" i="863" a="1"/>
  <c r="BX41" i="863" s="1"/>
  <c r="BX31" i="863"/>
  <c r="BX30" i="863"/>
  <c r="BY2" i="863"/>
  <c r="BY32" i="863" s="1"/>
  <c r="AG281" i="64"/>
  <c r="AH278" i="64"/>
  <c r="AH277" i="64"/>
  <c r="AH260" i="64"/>
  <c r="AH261" i="64"/>
  <c r="AH279" i="64"/>
  <c r="AH262" i="64"/>
  <c r="AH280" i="64"/>
  <c r="AG263" i="64"/>
  <c r="BK3" i="860"/>
  <c r="BK4" i="860" s="1"/>
  <c r="BL2" i="860"/>
  <c r="BK1" i="860"/>
  <c r="BK7" i="860"/>
  <c r="AF850" i="64"/>
  <c r="AF860" i="64" s="1"/>
  <c r="AE860" i="64"/>
  <c r="AE2456" i="64"/>
  <c r="AG854" i="64" a="1"/>
  <c r="AG854" i="64" s="1"/>
  <c r="AG849" i="64" a="1"/>
  <c r="AG849" i="64" s="1"/>
  <c r="AF589" i="64"/>
  <c r="AF2448" i="64"/>
  <c r="AG2441" i="64" a="1"/>
  <c r="AG2441" i="64" s="1"/>
  <c r="AG2442" i="64" a="1"/>
  <c r="AG2442" i="64" s="1"/>
  <c r="AG2443" i="64" a="1"/>
  <c r="AG2443" i="64" s="1"/>
  <c r="AG2444" i="64" a="1"/>
  <c r="AG2444" i="64" s="1"/>
  <c r="AG2445" i="64" a="1"/>
  <c r="AG2445" i="64" s="1"/>
  <c r="AG2440" i="64" a="1"/>
  <c r="AG2440" i="64" s="1"/>
  <c r="AG2439" i="64" a="1"/>
  <c r="AG2439" i="64" s="1"/>
  <c r="AG2446" i="64" a="1"/>
  <c r="AG2446" i="64" s="1"/>
  <c r="AG2447" i="64" a="1"/>
  <c r="AG2447" i="64" s="1"/>
  <c r="AG565" i="64" a="1"/>
  <c r="AG565" i="64" s="1"/>
  <c r="AG588" i="64" a="1"/>
  <c r="AG588" i="64" s="1"/>
  <c r="AG587" i="64" a="1"/>
  <c r="AG587" i="64" s="1"/>
  <c r="AF566" i="64"/>
  <c r="AG2627" i="64"/>
  <c r="AG2593" i="64"/>
  <c r="AF2552" i="64"/>
  <c r="AF2530" i="64"/>
  <c r="AG2885" i="64" a="1"/>
  <c r="AG2885" i="64" s="1"/>
  <c r="AG2531" i="64" a="1"/>
  <c r="AG2531" i="64" s="1"/>
  <c r="AG2551" i="64" a="1"/>
  <c r="AG2551" i="64" s="1"/>
  <c r="BQ2208" i="64"/>
  <c r="BP2210" i="64"/>
  <c r="BQ2187" i="64"/>
  <c r="BQ2189" i="64" s="1"/>
  <c r="AC2084" i="64"/>
  <c r="AC2086" i="64" s="1"/>
  <c r="AC2087" i="64" s="1"/>
  <c r="AD2075" i="64"/>
  <c r="AE2073" i="64"/>
  <c r="AE2082" i="64"/>
  <c r="AE2074" i="64"/>
  <c r="AE2083" i="64"/>
  <c r="AG2079" i="64" a="1"/>
  <c r="AG2079" i="64" s="1"/>
  <c r="AG2078" i="64" a="1"/>
  <c r="AG2078" i="64" s="1"/>
  <c r="AG2070" i="64" a="1"/>
  <c r="AG2070" i="64" s="1"/>
  <c r="AG2069" i="64" a="1"/>
  <c r="AG2069" i="64" s="1"/>
  <c r="AF2066" i="64"/>
  <c r="AF2065" i="64"/>
  <c r="AG2060" i="64" a="1"/>
  <c r="AG2060" i="64" s="1"/>
  <c r="AG2061" i="64" a="1"/>
  <c r="AG2061" i="64" s="1"/>
  <c r="AF2573" i="64"/>
  <c r="AG2572" i="64" a="1"/>
  <c r="AG2572" i="64" s="1"/>
  <c r="AG725" i="64" a="1"/>
  <c r="AG725" i="64" s="1"/>
  <c r="AH2342" i="64"/>
  <c r="AH2343" i="64" s="1"/>
  <c r="AF1818" i="64"/>
  <c r="AF1467" i="64"/>
  <c r="AF1981" i="64"/>
  <c r="AF1218" i="64"/>
  <c r="AF751" i="64"/>
  <c r="AF727" i="64"/>
  <c r="AE62" i="64"/>
  <c r="AG720" i="64" a="1"/>
  <c r="AG720" i="64" s="1"/>
  <c r="AG75" i="64" a="1"/>
  <c r="AG75" i="64" s="1"/>
  <c r="AG564" i="64" a="1"/>
  <c r="AG564" i="64" s="1"/>
  <c r="AG55" i="64" a="1"/>
  <c r="AG55" i="64" s="1"/>
  <c r="AG59" i="64" a="1"/>
  <c r="AG59" i="64" s="1"/>
  <c r="AG60" i="64" a="1"/>
  <c r="AG60" i="64" s="1"/>
  <c r="AF56" i="64"/>
  <c r="AG53" i="64" a="1"/>
  <c r="AG53" i="64" s="1"/>
  <c r="AG54" i="64" a="1"/>
  <c r="AG54" i="64" s="1"/>
  <c r="AG750" i="64" a="1"/>
  <c r="AG750" i="64" s="1"/>
  <c r="AG2782" i="64" a="1"/>
  <c r="AG2782" i="64" s="1"/>
  <c r="AG2859" i="64" a="1"/>
  <c r="AG2859" i="64" s="1"/>
  <c r="AG2833" i="64" a="1"/>
  <c r="AG2833" i="64" s="1"/>
  <c r="AG2808" i="64" a="1"/>
  <c r="AG2808" i="64" s="1"/>
  <c r="AG1957" i="64" a="1"/>
  <c r="AG1957" i="64" s="1"/>
  <c r="AG1958" i="64" s="1"/>
  <c r="AF93" i="64"/>
  <c r="AG89" i="64" a="1"/>
  <c r="AG89" i="64" s="1"/>
  <c r="AG90" i="64" a="1"/>
  <c r="AG90" i="64" s="1"/>
  <c r="AG91" i="64" a="1"/>
  <c r="AG91" i="64" s="1"/>
  <c r="AG92" i="64" a="1"/>
  <c r="AG92" i="64" s="1"/>
  <c r="AG1899" i="64" a="1"/>
  <c r="AG1899" i="64" s="1"/>
  <c r="AG1900" i="64" s="1"/>
  <c r="AG541" i="64" a="1"/>
  <c r="AG541" i="64" s="1"/>
  <c r="AG2909" i="64" a="1"/>
  <c r="AG2909" i="64" s="1"/>
  <c r="AG1819" i="64" a="1"/>
  <c r="AG1819" i="64" s="1"/>
  <c r="AG2237" i="64" a="1"/>
  <c r="AG2237" i="64" s="1"/>
  <c r="AG2245" i="64" s="1"/>
  <c r="AG1980" i="64" a="1"/>
  <c r="AG1980" i="64" s="1"/>
  <c r="AG1982" i="64" a="1"/>
  <c r="AG1982" i="64" s="1"/>
  <c r="AG1988" i="64" a="1"/>
  <c r="AG1988" i="64" s="1"/>
  <c r="AG1466" i="64" a="1"/>
  <c r="AG1466" i="64" s="1"/>
  <c r="AG1217" i="64" a="1"/>
  <c r="AG1217" i="64" s="1"/>
  <c r="AG542" i="64" a="1"/>
  <c r="BW1295" i="64" a="1"/>
  <c r="BW1954" i="64" a="1"/>
  <c r="BW1068" i="64" a="1"/>
  <c r="BU1244" i="64" a="1"/>
  <c r="AG2552" i="64" a="1"/>
  <c r="AG2573" i="64" a="1"/>
  <c r="BW884" i="64" a="1"/>
  <c r="BW1136" i="64" a="1"/>
  <c r="AH2627" i="64" a="1"/>
  <c r="Y1388" i="64" a="1"/>
  <c r="BW1024" i="64" a="1"/>
  <c r="AG2530" i="64" a="1"/>
  <c r="AG2065" i="64" a="1"/>
  <c r="BW1539" i="64" a="1"/>
  <c r="AG589" i="64" a="1"/>
  <c r="AG566" i="64" a="1"/>
  <c r="AG727" i="64" a="1"/>
  <c r="AH2593" i="64" a="1"/>
  <c r="BW924" i="64" a="1"/>
  <c r="BW1266" i="64"/>
  <c r="BV1243" i="64" a="1"/>
  <c r="AG751" i="64" a="1"/>
  <c r="BW1241" i="64" a="1"/>
  <c r="AG850" i="64" a="1"/>
  <c r="AG1981" i="64" a="1"/>
  <c r="Y773" i="64" a="1"/>
  <c r="AG2066" i="64" a="1"/>
  <c r="AG1818" i="64" a="1"/>
  <c r="AG1467" i="64" a="1"/>
  <c r="BW2112" i="64" a="1"/>
  <c r="AG1218" i="64" a="1"/>
  <c r="BW412" i="64" a="1"/>
  <c r="AG542" i="64" l="1"/>
  <c r="BY4" i="64"/>
  <c r="BZ3" i="64"/>
  <c r="CA2" i="64"/>
  <c r="BZ7" i="64"/>
  <c r="BZ1" i="64"/>
  <c r="BN464" i="64"/>
  <c r="BM465" i="64"/>
  <c r="BM467" i="64"/>
  <c r="BJ516" i="64"/>
  <c r="BK515" i="64"/>
  <c r="BJ518" i="64"/>
  <c r="AU25" i="861"/>
  <c r="BY347" i="64"/>
  <c r="CA2" i="864"/>
  <c r="BY4" i="863"/>
  <c r="BY4" i="864"/>
  <c r="BZ7" i="864"/>
  <c r="BZ7" i="863"/>
  <c r="BZ3" i="864"/>
  <c r="BZ3" i="863"/>
  <c r="BZ1" i="864"/>
  <c r="BZ1" i="863"/>
  <c r="U668" i="64"/>
  <c r="U664" i="64"/>
  <c r="CA3" i="861"/>
  <c r="BZ4" i="861"/>
  <c r="Y773" i="64"/>
  <c r="Y1388" i="64"/>
  <c r="AG209" i="64" a="1"/>
  <c r="AG209" i="64" s="1"/>
  <c r="Z772" i="64" a="1"/>
  <c r="Z772" i="64" s="1"/>
  <c r="X414" i="64"/>
  <c r="Y410" i="64" s="1"/>
  <c r="X416" i="64"/>
  <c r="V655" i="64"/>
  <c r="V663" i="64"/>
  <c r="X1297" i="64"/>
  <c r="Y1293" i="64" s="1"/>
  <c r="X1299" i="64"/>
  <c r="X1390" i="64"/>
  <c r="BT86" i="861"/>
  <c r="BU86" i="861"/>
  <c r="BW1700" i="64"/>
  <c r="BW1709" i="64" s="1"/>
  <c r="BW1712" i="64" s="1"/>
  <c r="BT60" i="861"/>
  <c r="BV90" i="861"/>
  <c r="BV1712" i="64"/>
  <c r="BX1708" i="64" a="1"/>
  <c r="BX1708" i="64" s="1"/>
  <c r="BX1707" i="64" a="1"/>
  <c r="BX1707" i="64" s="1"/>
  <c r="BQ1716" i="64"/>
  <c r="BW1241" i="64"/>
  <c r="BW1539" i="64"/>
  <c r="BW1541" i="64" s="1"/>
  <c r="BX1540" i="64" a="1"/>
  <c r="BX1540" i="64" s="1"/>
  <c r="BX1538" i="64" a="1"/>
  <c r="BX1538" i="64" s="1"/>
  <c r="BX363" i="64" a="1"/>
  <c r="BX363" i="64" s="1"/>
  <c r="BX361" i="64" a="1"/>
  <c r="BX361" i="64" s="1"/>
  <c r="BW362" i="64"/>
  <c r="BW364" i="64" s="1"/>
  <c r="BX436" i="64" a="1"/>
  <c r="BX436" i="64" s="1"/>
  <c r="BX360" i="64" a="1"/>
  <c r="BX360" i="64" s="1"/>
  <c r="BX487" i="64" a="1"/>
  <c r="BX487" i="64" s="1"/>
  <c r="BW412" i="64"/>
  <c r="BW1295" i="64"/>
  <c r="BW1296" i="64" s="1"/>
  <c r="BX1294" i="64" a="1"/>
  <c r="BX1294" i="64" s="1"/>
  <c r="BX411" i="64" a="1"/>
  <c r="BX411" i="64" s="1"/>
  <c r="BW1136" i="64"/>
  <c r="BW1068" i="64"/>
  <c r="BX1067" i="64" a="1"/>
  <c r="BX1067" i="64" s="1"/>
  <c r="BX1135" i="64" a="1"/>
  <c r="BX1135" i="64" s="1"/>
  <c r="BV1143" i="64"/>
  <c r="BV1137" i="64"/>
  <c r="BV1144" i="64" s="1"/>
  <c r="BW2112" i="64"/>
  <c r="BW2121" i="64" s="1"/>
  <c r="BW2122" i="64" s="1" a="1"/>
  <c r="BW2122" i="64" s="1"/>
  <c r="BX2113" i="64" a="1"/>
  <c r="BX2113" i="64" s="1"/>
  <c r="CJ2143" i="64"/>
  <c r="CJ2145" i="64" s="1"/>
  <c r="BW1024" i="64"/>
  <c r="BW1954" i="64"/>
  <c r="BW1956" i="64" s="1"/>
  <c r="BU1039" i="64" a="1"/>
  <c r="BU1039" i="64" s="1"/>
  <c r="BX1953" i="64" a="1"/>
  <c r="BX1953" i="64" s="1"/>
  <c r="BX1025" i="64" a="1"/>
  <c r="BX1025" i="64" s="1"/>
  <c r="BV1038" i="64"/>
  <c r="BV1033" i="64"/>
  <c r="BX1195" i="64" a="1"/>
  <c r="BX1195" i="64" s="1"/>
  <c r="BX1955" i="64" a="1"/>
  <c r="BX1955" i="64" s="1"/>
  <c r="BW1193" i="64"/>
  <c r="BW1194" i="64" s="1"/>
  <c r="BW1196" i="64" s="1"/>
  <c r="BX1191" i="64" a="1"/>
  <c r="BX1191" i="64" s="1"/>
  <c r="BX1192" i="64" a="1"/>
  <c r="BX1192" i="64" s="1"/>
  <c r="BX661" i="64" a="1"/>
  <c r="BX661" i="64" s="1"/>
  <c r="BX650" i="64" a="1"/>
  <c r="BX650" i="64" s="1"/>
  <c r="BX667" i="64" a="1"/>
  <c r="BX667" i="64" s="1"/>
  <c r="BX653" i="64" a="1"/>
  <c r="BX653" i="64" s="1"/>
  <c r="BR2167" i="64"/>
  <c r="BX111" i="64" a="1"/>
  <c r="BX111" i="64" s="1"/>
  <c r="BX1373" i="64" a="1"/>
  <c r="BX1373"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X110" i="64" a="1"/>
  <c r="BX110" i="64" s="1"/>
  <c r="BX109" i="64" a="1"/>
  <c r="BX109" i="64" s="1"/>
  <c r="BX108" i="64" a="1"/>
  <c r="BX108" i="64" s="1"/>
  <c r="BX107" i="64" a="1"/>
  <c r="BX107" i="64" s="1"/>
  <c r="BW112" i="64"/>
  <c r="BX1265" i="64" a="1"/>
  <c r="BX1265" i="64" s="1"/>
  <c r="X2246" i="64" a="1"/>
  <c r="X2246" i="64" s="1"/>
  <c r="BW959" i="64"/>
  <c r="BW989" i="64" s="1"/>
  <c r="BU994" i="64"/>
  <c r="BW988" i="64"/>
  <c r="BW990" i="64"/>
  <c r="BW987" i="64"/>
  <c r="BV992" i="64"/>
  <c r="BW991" i="64"/>
  <c r="BX984" i="64" a="1"/>
  <c r="BX984" i="64" s="1"/>
  <c r="BX980" i="64" a="1"/>
  <c r="BX980" i="64" s="1"/>
  <c r="BX981" i="64" a="1"/>
  <c r="BX981" i="64" s="1"/>
  <c r="BX982" i="64" a="1"/>
  <c r="BX982" i="64" s="1"/>
  <c r="BX983" i="64" a="1"/>
  <c r="BX983" i="64" s="1"/>
  <c r="BW972" i="64"/>
  <c r="BV977" i="64"/>
  <c r="BW975" i="64"/>
  <c r="BW973" i="64"/>
  <c r="BX952" i="64" a="1"/>
  <c r="BX952" i="64" s="1"/>
  <c r="BX960" i="64" s="1"/>
  <c r="BX953" i="64" a="1"/>
  <c r="BX953" i="64" s="1"/>
  <c r="BX961" i="64" s="1"/>
  <c r="BX967" i="64" a="1"/>
  <c r="BX967" i="64" s="1"/>
  <c r="BX968" i="64" a="1"/>
  <c r="BX968" i="64" s="1"/>
  <c r="BX969" i="64" a="1"/>
  <c r="BX969" i="64" s="1"/>
  <c r="BX951" i="64" a="1"/>
  <c r="BX951" i="64" s="1"/>
  <c r="BX959" i="64" s="1"/>
  <c r="BX965" i="64" a="1"/>
  <c r="BX965" i="64" s="1"/>
  <c r="BX949" i="64" a="1"/>
  <c r="BX949" i="64" s="1"/>
  <c r="BX950" i="64" a="1"/>
  <c r="BX950" i="64" s="1"/>
  <c r="BX966" i="64" a="1"/>
  <c r="BX966" i="64" s="1"/>
  <c r="BW976" i="64"/>
  <c r="BX208" i="64" a="1"/>
  <c r="BX208" i="64" s="1"/>
  <c r="BW924" i="64"/>
  <c r="BW926" i="64" s="1"/>
  <c r="BU1244" i="64"/>
  <c r="BV1243" i="64"/>
  <c r="BX331" i="64" a="1"/>
  <c r="BX331" i="64" s="1"/>
  <c r="BX1240" i="64" a="1"/>
  <c r="BX1240" i="64" s="1"/>
  <c r="BX312" i="64" a="1"/>
  <c r="BX312" i="64" s="1"/>
  <c r="BX925" i="64" a="1"/>
  <c r="BX925" i="64" s="1"/>
  <c r="BX891" i="64" a="1"/>
  <c r="BX891" i="64" s="1"/>
  <c r="BX299" i="64" a="1"/>
  <c r="BX299" i="64" s="1"/>
  <c r="BV888" i="64"/>
  <c r="BW884" i="64"/>
  <c r="BW892" i="64" s="1"/>
  <c r="BX887" i="64" a="1"/>
  <c r="BX887" i="64" s="1"/>
  <c r="BX883" i="64" a="1"/>
  <c r="BX883" i="64" s="1"/>
  <c r="BY259" i="64"/>
  <c r="BY44" i="863" a="1"/>
  <c r="BY44" i="863" s="1"/>
  <c r="BY43" i="863" a="1"/>
  <c r="BY43" i="863" s="1"/>
  <c r="BY42" i="863" a="1"/>
  <c r="BY42" i="863" s="1"/>
  <c r="BY41" i="863" a="1"/>
  <c r="BY41" i="863" s="1"/>
  <c r="BY40" i="863" a="1"/>
  <c r="BY40" i="863" s="1"/>
  <c r="BY33" i="863"/>
  <c r="BY30" i="863"/>
  <c r="BZ2" i="863"/>
  <c r="BZ32" i="863" s="1"/>
  <c r="BY31" i="863"/>
  <c r="BX52" i="863" a="1"/>
  <c r="BX52" i="863" s="1"/>
  <c r="BX54" i="863" a="1"/>
  <c r="BX54" i="863" s="1"/>
  <c r="BX50" i="863" a="1"/>
  <c r="BX50" i="863" s="1"/>
  <c r="BX20" i="864"/>
  <c r="BX93" i="861" s="1"/>
  <c r="BX94" i="861" s="1"/>
  <c r="BX35" i="863"/>
  <c r="BX34" i="863"/>
  <c r="BX17" i="863" s="1"/>
  <c r="BX29" i="861" s="1"/>
  <c r="BY18" i="864"/>
  <c r="BY17" i="864"/>
  <c r="BY16" i="864"/>
  <c r="BZ19" i="864"/>
  <c r="CB2" i="861"/>
  <c r="CA1" i="861"/>
  <c r="CA7" i="861"/>
  <c r="BX45" i="863"/>
  <c r="AH263" i="64"/>
  <c r="AI278" i="64"/>
  <c r="AI277" i="64"/>
  <c r="AI260" i="64"/>
  <c r="AI261" i="64"/>
  <c r="AI279" i="64"/>
  <c r="AI262" i="64"/>
  <c r="AI280" i="64"/>
  <c r="AH281" i="64"/>
  <c r="BL3" i="860"/>
  <c r="BL4" i="860" s="1"/>
  <c r="BM2" i="860"/>
  <c r="BL1" i="860"/>
  <c r="BL7" i="860"/>
  <c r="AG850" i="64"/>
  <c r="AG860" i="64" s="1"/>
  <c r="AF2456" i="64"/>
  <c r="AH854" i="64" a="1"/>
  <c r="AH854" i="64" s="1"/>
  <c r="AH849" i="64" a="1"/>
  <c r="AH849" i="64" s="1"/>
  <c r="AG589" i="64"/>
  <c r="AG2448" i="64"/>
  <c r="AH2439" i="64" a="1"/>
  <c r="AH2439" i="64" s="1"/>
  <c r="AH2440" i="64" a="1"/>
  <c r="AH2440" i="64" s="1"/>
  <c r="AH2441" i="64" a="1"/>
  <c r="AH2441" i="64" s="1"/>
  <c r="AH2442" i="64" a="1"/>
  <c r="AH2442" i="64" s="1"/>
  <c r="AH2443" i="64" a="1"/>
  <c r="AH2443" i="64" s="1"/>
  <c r="AH2445" i="64" a="1"/>
  <c r="AH2445" i="64" s="1"/>
  <c r="AH2444" i="64" a="1"/>
  <c r="AH2444" i="64" s="1"/>
  <c r="AH2446" i="64" a="1"/>
  <c r="AH2446" i="64" s="1"/>
  <c r="AH2447" i="64" a="1"/>
  <c r="AH2447" i="64" s="1"/>
  <c r="AH587" i="64" a="1"/>
  <c r="AH587" i="64" s="1"/>
  <c r="AH565" i="64" a="1"/>
  <c r="AH565" i="64" s="1"/>
  <c r="AH588" i="64" a="1"/>
  <c r="AH588" i="64" s="1"/>
  <c r="AG566" i="64"/>
  <c r="AH2593" i="64"/>
  <c r="AH2627" i="64"/>
  <c r="AG2552" i="64"/>
  <c r="AG2530" i="64"/>
  <c r="AH2885" i="64" a="1"/>
  <c r="AH2885" i="64" s="1"/>
  <c r="AH2531" i="64" a="1"/>
  <c r="AH2531" i="64" s="1"/>
  <c r="AH2551" i="64" a="1"/>
  <c r="AH2551" i="64" s="1"/>
  <c r="BQ2210" i="64"/>
  <c r="BR2208" i="64"/>
  <c r="BR2187" i="64"/>
  <c r="BR2189" i="64" s="1"/>
  <c r="AD2084" i="64"/>
  <c r="AD2086" i="64" s="1"/>
  <c r="AD2087" i="64" s="1"/>
  <c r="AE2075" i="64"/>
  <c r="AE2084" i="64"/>
  <c r="AF2074" i="64"/>
  <c r="AF2083" i="64"/>
  <c r="AF2073" i="64"/>
  <c r="AF2082" i="64"/>
  <c r="AH2079" i="64" a="1"/>
  <c r="AH2079" i="64" s="1"/>
  <c r="AH2078" i="64" a="1"/>
  <c r="AH2078" i="64" s="1"/>
  <c r="AH2070" i="64" a="1"/>
  <c r="AH2070" i="64" s="1"/>
  <c r="AH2069" i="64" a="1"/>
  <c r="AH2069" i="64" s="1"/>
  <c r="AG2066" i="64"/>
  <c r="AG2065" i="64"/>
  <c r="AH2060" i="64" a="1"/>
  <c r="AH2060" i="64" s="1"/>
  <c r="AH2061" i="64" a="1"/>
  <c r="AH2061" i="64" s="1"/>
  <c r="AG2573" i="64"/>
  <c r="AH2572" i="64" a="1"/>
  <c r="AH2572" i="64" s="1"/>
  <c r="AH725" i="64" a="1"/>
  <c r="AH725" i="64" s="1"/>
  <c r="AI2342" i="64"/>
  <c r="AI2343" i="64" s="1"/>
  <c r="AG1467" i="64"/>
  <c r="AG1818" i="64"/>
  <c r="AG1981" i="64"/>
  <c r="AG1218" i="64"/>
  <c r="AG751" i="64"/>
  <c r="AG727" i="64"/>
  <c r="AF62" i="64"/>
  <c r="AH720" i="64" a="1"/>
  <c r="AH720" i="64" s="1"/>
  <c r="AH75" i="64" a="1"/>
  <c r="AH75" i="64" s="1"/>
  <c r="AH564" i="64" a="1"/>
  <c r="AH564" i="64" s="1"/>
  <c r="AH55" i="64" a="1"/>
  <c r="AH55" i="64" s="1"/>
  <c r="AH59" i="64" a="1"/>
  <c r="AH59" i="64" s="1"/>
  <c r="AH60" i="64" a="1"/>
  <c r="AH60" i="64" s="1"/>
  <c r="AG56" i="64"/>
  <c r="AH53" i="64" a="1"/>
  <c r="AH53" i="64" s="1"/>
  <c r="AH54" i="64" a="1"/>
  <c r="AH54" i="64" s="1"/>
  <c r="AH750" i="64" a="1"/>
  <c r="AH750" i="64" s="1"/>
  <c r="AH2782" i="64" a="1"/>
  <c r="AH2782" i="64" s="1"/>
  <c r="AH2808" i="64" a="1"/>
  <c r="AH2808" i="64" s="1"/>
  <c r="AH2859" i="64" a="1"/>
  <c r="AH2859" i="64" s="1"/>
  <c r="AH2833" i="64" a="1"/>
  <c r="AH2833" i="64" s="1"/>
  <c r="AH1957" i="64" a="1"/>
  <c r="AH1957" i="64" s="1"/>
  <c r="AH1958" i="64" s="1"/>
  <c r="AH90" i="64" a="1"/>
  <c r="AH90" i="64" s="1"/>
  <c r="AH91" i="64" a="1"/>
  <c r="AH91" i="64" s="1"/>
  <c r="AH92" i="64" a="1"/>
  <c r="AH92" i="64" s="1"/>
  <c r="AH89" i="64" a="1"/>
  <c r="AH89" i="64" s="1"/>
  <c r="AG93" i="64"/>
  <c r="AH1899" i="64" a="1"/>
  <c r="AH1899" i="64" s="1"/>
  <c r="AH1900" i="64" s="1"/>
  <c r="AH541" i="64" a="1"/>
  <c r="AH541" i="64" s="1"/>
  <c r="AH2909" i="64" a="1"/>
  <c r="AH2909" i="64" s="1"/>
  <c r="AH1819" i="64" a="1"/>
  <c r="AH1819" i="64" s="1"/>
  <c r="AH2237" i="64" a="1"/>
  <c r="AH2237" i="64" s="1"/>
  <c r="AH2245" i="64" s="1"/>
  <c r="AH1980" i="64" a="1"/>
  <c r="AH1980" i="64" s="1"/>
  <c r="AH1988" i="64" a="1"/>
  <c r="AH1988" i="64" s="1"/>
  <c r="AH1982" i="64" a="1"/>
  <c r="AH1982" i="64" s="1"/>
  <c r="AH1466" i="64" a="1"/>
  <c r="AH1466" i="64" s="1"/>
  <c r="AH1217" i="64" a="1"/>
  <c r="AH1217" i="64" s="1"/>
  <c r="AH542" i="64" a="1"/>
  <c r="BX1539" i="64" a="1"/>
  <c r="AH2530" i="64" a="1"/>
  <c r="Z1388" i="64" a="1"/>
  <c r="AH589" i="64" a="1"/>
  <c r="AI2627" i="64" a="1"/>
  <c r="BX1954" i="64" a="1"/>
  <c r="AH2573" i="64" a="1"/>
  <c r="AI2593" i="64" a="1"/>
  <c r="BV1244" i="64" a="1"/>
  <c r="BX1136" i="64" a="1"/>
  <c r="BX412" i="64" a="1"/>
  <c r="AH727" i="64" a="1"/>
  <c r="BX1295" i="64" a="1"/>
  <c r="BX2112" i="64" a="1"/>
  <c r="AH1218" i="64" a="1"/>
  <c r="BX884" i="64" a="1"/>
  <c r="AH566" i="64" a="1"/>
  <c r="Z773" i="64" a="1"/>
  <c r="AH850" i="64" a="1"/>
  <c r="AH1981" i="64" a="1"/>
  <c r="AH2065" i="64" a="1"/>
  <c r="AH751" i="64" a="1"/>
  <c r="BX1241" i="64" a="1"/>
  <c r="BX924" i="64" a="1"/>
  <c r="BX1024" i="64" a="1"/>
  <c r="AH2552" i="64" a="1"/>
  <c r="BX1068" i="64" a="1"/>
  <c r="BW1243" i="64" a="1"/>
  <c r="AH2066" i="64" a="1"/>
  <c r="AH1818" i="64" a="1"/>
  <c r="AH1467" i="64" a="1"/>
  <c r="AH542" i="64" l="1"/>
  <c r="BZ4" i="64"/>
  <c r="CA3" i="64"/>
  <c r="CA7" i="64"/>
  <c r="CA1" i="64"/>
  <c r="CB2" i="64"/>
  <c r="BL515" i="64"/>
  <c r="BK516" i="64"/>
  <c r="BK518" i="64"/>
  <c r="BN465" i="64"/>
  <c r="BO464" i="64"/>
  <c r="BN467" i="64"/>
  <c r="AV16" i="861"/>
  <c r="AU26" i="861"/>
  <c r="BZ347" i="64"/>
  <c r="CB2" i="864"/>
  <c r="BZ4" i="863"/>
  <c r="BZ4" i="864"/>
  <c r="CA7" i="864"/>
  <c r="CA7" i="863"/>
  <c r="CA3" i="863"/>
  <c r="CA3" i="864"/>
  <c r="CA1" i="864"/>
  <c r="CA1" i="863"/>
  <c r="CB3" i="861"/>
  <c r="CA4" i="861"/>
  <c r="Z773" i="64"/>
  <c r="Z1388" i="64"/>
  <c r="W659" i="64"/>
  <c r="V664" i="64"/>
  <c r="V668" i="64"/>
  <c r="AA772" i="64" a="1"/>
  <c r="AA772" i="64" s="1"/>
  <c r="W648" i="64"/>
  <c r="W651" i="64" s="1"/>
  <c r="V656" i="64"/>
  <c r="AH209" i="64" a="1"/>
  <c r="AH209" i="64" s="1"/>
  <c r="Y1297" i="64"/>
  <c r="Z1293" i="64" s="1"/>
  <c r="Y1299" i="64"/>
  <c r="Y416" i="64"/>
  <c r="Y414" i="64"/>
  <c r="Z410" i="64" s="1"/>
  <c r="Y1390" i="64"/>
  <c r="BX1700" i="64"/>
  <c r="BX1709" i="64" s="1"/>
  <c r="BX1712" i="64" s="1"/>
  <c r="BV43" i="861"/>
  <c r="BW90" i="861"/>
  <c r="BY1708" i="64" a="1"/>
  <c r="BY1708" i="64" s="1"/>
  <c r="BY1707" i="64" a="1"/>
  <c r="BY1707" i="64" s="1"/>
  <c r="BR1716" i="64"/>
  <c r="BX1241" i="64"/>
  <c r="BX1539" i="64"/>
  <c r="BX1541" i="64" s="1"/>
  <c r="BY1540" i="64" a="1"/>
  <c r="BY1540" i="64" s="1"/>
  <c r="BY1538" i="64" a="1"/>
  <c r="BY1538" i="64" s="1"/>
  <c r="BY363" i="64" a="1"/>
  <c r="BY363" i="64" s="1"/>
  <c r="BY361" i="64" a="1"/>
  <c r="BY361" i="64" s="1"/>
  <c r="BX362" i="64"/>
  <c r="BX364" i="64" s="1"/>
  <c r="BY436" i="64" a="1"/>
  <c r="BY436" i="64" s="1"/>
  <c r="BY360" i="64" a="1"/>
  <c r="BY360" i="64" s="1"/>
  <c r="BY487" i="64" a="1"/>
  <c r="BY487" i="64" s="1"/>
  <c r="BX412" i="64"/>
  <c r="BX1295" i="64"/>
  <c r="BX1296" i="64" s="1"/>
  <c r="BY1294" i="64" a="1"/>
  <c r="BY1294" i="64" s="1"/>
  <c r="BY411" i="64" a="1"/>
  <c r="BY411" i="64" s="1"/>
  <c r="BX1136" i="64"/>
  <c r="BX1068" i="64"/>
  <c r="BY1067" i="64" a="1"/>
  <c r="BY1067" i="64" s="1"/>
  <c r="BY1135" i="64" a="1"/>
  <c r="BY1135" i="64" s="1"/>
  <c r="BW1143" i="64"/>
  <c r="BW1137" i="64"/>
  <c r="BW1144" i="64" s="1"/>
  <c r="BX2112" i="64"/>
  <c r="BX2121" i="64" s="1"/>
  <c r="BX2122" i="64" s="1" a="1"/>
  <c r="BX2122" i="64" s="1"/>
  <c r="BY2113" i="64" a="1"/>
  <c r="BY2113" i="64" s="1"/>
  <c r="CK2143" i="64"/>
  <c r="CK2145" i="64" s="1"/>
  <c r="BX1024" i="64"/>
  <c r="BX1954" i="64"/>
  <c r="BX1956" i="64" s="1"/>
  <c r="BV1039" i="64" a="1"/>
  <c r="BV1039" i="64" s="1"/>
  <c r="BY1953" i="64" a="1"/>
  <c r="BY1953" i="64" s="1"/>
  <c r="BY1025" i="64" a="1"/>
  <c r="BY1025" i="64" s="1"/>
  <c r="BW1033" i="64"/>
  <c r="BW1038" i="64"/>
  <c r="BY1195" i="64" a="1"/>
  <c r="BY1195" i="64" s="1"/>
  <c r="BY1955" i="64" a="1"/>
  <c r="BY1955" i="64" s="1"/>
  <c r="BX1193" i="64"/>
  <c r="BX1194" i="64" s="1"/>
  <c r="BX1196" i="64" s="1"/>
  <c r="BY1191" i="64" a="1"/>
  <c r="BY1191" i="64" s="1"/>
  <c r="BY1192" i="64" a="1"/>
  <c r="BY1192" i="64" s="1"/>
  <c r="BY661" i="64" a="1"/>
  <c r="BY661" i="64" s="1"/>
  <c r="BY650" i="64" a="1"/>
  <c r="BY650" i="64" s="1"/>
  <c r="BY667" i="64" a="1"/>
  <c r="BY667" i="64" s="1"/>
  <c r="BY653" i="64" a="1"/>
  <c r="BY653" i="64" s="1"/>
  <c r="BS2167" i="64"/>
  <c r="BX126" i="64"/>
  <c r="BX141" i="64"/>
  <c r="BY111" i="64" a="1"/>
  <c r="BY111" i="64" s="1"/>
  <c r="BY1373" i="64" a="1"/>
  <c r="BY1373"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BY110" i="64" a="1"/>
  <c r="BY110" i="64" s="1"/>
  <c r="BY109" i="64" a="1"/>
  <c r="BY109" i="64" s="1"/>
  <c r="BY108" i="64" a="1"/>
  <c r="BY108" i="64" s="1"/>
  <c r="BY107" i="64" a="1"/>
  <c r="BY107" i="64" s="1"/>
  <c r="BX112" i="64"/>
  <c r="BY1265" i="64" a="1"/>
  <c r="BY1265" i="64" s="1"/>
  <c r="BW974" i="64"/>
  <c r="BW977" i="64" s="1"/>
  <c r="BX958" i="64"/>
  <c r="BX988" i="64" s="1"/>
  <c r="BX957" i="64"/>
  <c r="BX987" i="64" s="1"/>
  <c r="BV994" i="64"/>
  <c r="BV995" i="64" s="1"/>
  <c r="BU995" i="64"/>
  <c r="BW992" i="64"/>
  <c r="BX989" i="64"/>
  <c r="BX990" i="64"/>
  <c r="BX991" i="64"/>
  <c r="BY981" i="64" a="1"/>
  <c r="BY981" i="64" s="1"/>
  <c r="BY980" i="64" a="1"/>
  <c r="BY980" i="64" s="1"/>
  <c r="BY982" i="64" a="1"/>
  <c r="BY982" i="64" s="1"/>
  <c r="BY983" i="64" a="1"/>
  <c r="BY983" i="64" s="1"/>
  <c r="BY984" i="64" a="1"/>
  <c r="BY984" i="64" s="1"/>
  <c r="BX974" i="64"/>
  <c r="BY966" i="64" a="1"/>
  <c r="BY966" i="64" s="1"/>
  <c r="BY951" i="64" a="1"/>
  <c r="BY951" i="64" s="1"/>
  <c r="BY959" i="64" s="1"/>
  <c r="BY952" i="64" a="1"/>
  <c r="BY952" i="64" s="1"/>
  <c r="BY960" i="64" s="1"/>
  <c r="BY953" i="64" a="1"/>
  <c r="BY953" i="64" s="1"/>
  <c r="BY961" i="64" s="1"/>
  <c r="BY967" i="64" a="1"/>
  <c r="BY967" i="64" s="1"/>
  <c r="BY968" i="64" a="1"/>
  <c r="BY968" i="64" s="1"/>
  <c r="BY965" i="64" a="1"/>
  <c r="BY965" i="64" s="1"/>
  <c r="BY969" i="64" a="1"/>
  <c r="BY969" i="64" s="1"/>
  <c r="BY950" i="64" a="1"/>
  <c r="BY950" i="64" s="1"/>
  <c r="BY958" i="64" s="1"/>
  <c r="BY949" i="64" a="1"/>
  <c r="BY949" i="64" s="1"/>
  <c r="BY957" i="64" s="1"/>
  <c r="BX976" i="64"/>
  <c r="BX975" i="64"/>
  <c r="BY208" i="64" a="1"/>
  <c r="BY208" i="64" s="1"/>
  <c r="BX924" i="64"/>
  <c r="BX926" i="64" s="1"/>
  <c r="BV1244" i="64"/>
  <c r="BW1243" i="64"/>
  <c r="BY331" i="64" a="1"/>
  <c r="BY331" i="64" s="1"/>
  <c r="BY1240" i="64" a="1"/>
  <c r="BY1240" i="64" s="1"/>
  <c r="BY312" i="64" a="1"/>
  <c r="BY312" i="64" s="1"/>
  <c r="BY925" i="64" a="1"/>
  <c r="BY925" i="64" s="1"/>
  <c r="BY891" i="64" a="1"/>
  <c r="BY891" i="64" s="1"/>
  <c r="BY299" i="64" a="1"/>
  <c r="BY299" i="64" s="1"/>
  <c r="BW888" i="64"/>
  <c r="BX884" i="64"/>
  <c r="BX892" i="64" s="1"/>
  <c r="BY887" i="64" a="1"/>
  <c r="BY887" i="64" s="1"/>
  <c r="BY883" i="64" a="1"/>
  <c r="BY883" i="64" s="1"/>
  <c r="BZ259" i="64"/>
  <c r="BY45" i="863"/>
  <c r="BY20" i="864"/>
  <c r="BY93" i="861" s="1"/>
  <c r="BY94" i="861" s="1"/>
  <c r="BY54" i="863" a="1"/>
  <c r="BY54" i="863" s="1"/>
  <c r="BY52" i="863" a="1"/>
  <c r="BY52" i="863" s="1"/>
  <c r="BY50" i="863" a="1"/>
  <c r="BY50" i="863" s="1"/>
  <c r="CC2" i="861"/>
  <c r="CB1" i="861"/>
  <c r="CB7" i="861"/>
  <c r="BZ44" i="863" a="1"/>
  <c r="BZ44" i="863" s="1"/>
  <c r="BZ43" i="863" a="1"/>
  <c r="BZ43" i="863" s="1"/>
  <c r="BZ42" i="863" a="1"/>
  <c r="BZ42" i="863" s="1"/>
  <c r="BZ40" i="863" a="1"/>
  <c r="BZ40" i="863" s="1"/>
  <c r="BZ30" i="863"/>
  <c r="BZ41" i="863" a="1"/>
  <c r="BZ41" i="863" s="1"/>
  <c r="BZ33" i="863"/>
  <c r="BZ31" i="863"/>
  <c r="CA2" i="863"/>
  <c r="CA32" i="863" s="1"/>
  <c r="BZ18" i="864"/>
  <c r="BZ17" i="864"/>
  <c r="BZ16" i="864"/>
  <c r="CA19" i="864"/>
  <c r="BY34" i="863"/>
  <c r="BY17" i="863" s="1"/>
  <c r="BY29" i="861" s="1"/>
  <c r="BY35" i="863"/>
  <c r="AI263" i="64"/>
  <c r="AJ277" i="64"/>
  <c r="AJ278" i="64"/>
  <c r="AJ260" i="64"/>
  <c r="AJ279" i="64"/>
  <c r="AJ261" i="64"/>
  <c r="AJ262" i="64"/>
  <c r="AJ280" i="64"/>
  <c r="AI281" i="64"/>
  <c r="BM1" i="860"/>
  <c r="BM7" i="860"/>
  <c r="BM3" i="860"/>
  <c r="BM4" i="860" s="1"/>
  <c r="BN2" i="860"/>
  <c r="AH850" i="64"/>
  <c r="AH860" i="64" s="1"/>
  <c r="AI854" i="64" a="1"/>
  <c r="AI854" i="64" s="1"/>
  <c r="AI849" i="64" a="1"/>
  <c r="AI849" i="64" s="1"/>
  <c r="AH589" i="64"/>
  <c r="AG2456" i="64"/>
  <c r="AI2439" i="64" a="1"/>
  <c r="AI2439" i="64" s="1"/>
  <c r="AI2440" i="64" a="1"/>
  <c r="AI2440" i="64" s="1"/>
  <c r="AI2441" i="64" a="1"/>
  <c r="AI2441" i="64" s="1"/>
  <c r="AI2442" i="64" a="1"/>
  <c r="AI2442" i="64" s="1"/>
  <c r="AI2443" i="64" a="1"/>
  <c r="AI2443" i="64" s="1"/>
  <c r="AI2444" i="64" a="1"/>
  <c r="AI2444" i="64" s="1"/>
  <c r="AI2446" i="64" a="1"/>
  <c r="AI2446" i="64" s="1"/>
  <c r="AI2447" i="64" a="1"/>
  <c r="AI2447" i="64" s="1"/>
  <c r="AI2445" i="64" a="1"/>
  <c r="AI2445" i="64" s="1"/>
  <c r="AH2448" i="64"/>
  <c r="AI587" i="64" a="1"/>
  <c r="AI587" i="64" s="1"/>
  <c r="AI565" i="64" a="1"/>
  <c r="AI565" i="64" s="1"/>
  <c r="AI588" i="64" a="1"/>
  <c r="AI588" i="64" s="1"/>
  <c r="AH566" i="64"/>
  <c r="AI2593" i="64"/>
  <c r="AI2627" i="64"/>
  <c r="AH2552" i="64"/>
  <c r="AH2530" i="64"/>
  <c r="AI2885" i="64" a="1"/>
  <c r="AI2885" i="64" s="1"/>
  <c r="AI2531" i="64" a="1"/>
  <c r="AI2531" i="64" s="1"/>
  <c r="AI2551" i="64" a="1"/>
  <c r="AI2551" i="64" s="1"/>
  <c r="BR2210" i="64"/>
  <c r="BS2208" i="64"/>
  <c r="BS2187" i="64"/>
  <c r="BS2189" i="64" s="1"/>
  <c r="AE2086" i="64"/>
  <c r="AF2075" i="64"/>
  <c r="AG2073" i="64"/>
  <c r="AG2082" i="64"/>
  <c r="AG2074" i="64"/>
  <c r="AG2083" i="64"/>
  <c r="AI2079" i="64" a="1"/>
  <c r="AI2079" i="64" s="1"/>
  <c r="AI2078" i="64" a="1"/>
  <c r="AI2078" i="64" s="1"/>
  <c r="AI2069" i="64" a="1"/>
  <c r="AI2069" i="64" s="1"/>
  <c r="AI2070" i="64" a="1"/>
  <c r="AI2070" i="64" s="1"/>
  <c r="AH2066" i="64"/>
  <c r="AH2065" i="64"/>
  <c r="AI2060" i="64" a="1"/>
  <c r="AI2060" i="64" s="1"/>
  <c r="AI2061" i="64" a="1"/>
  <c r="AI2061" i="64" s="1"/>
  <c r="AH2573" i="64"/>
  <c r="AI2572" i="64" a="1"/>
  <c r="AI2572" i="64" s="1"/>
  <c r="AI725" i="64" a="1"/>
  <c r="AI725" i="64" s="1"/>
  <c r="AJ2342" i="64"/>
  <c r="AJ2343" i="64" s="1"/>
  <c r="AH1981" i="64"/>
  <c r="AH1467" i="64"/>
  <c r="AH1818" i="64"/>
  <c r="AH1218" i="64"/>
  <c r="AH751" i="64"/>
  <c r="AH727" i="64"/>
  <c r="AG62" i="64"/>
  <c r="AI720" i="64" a="1"/>
  <c r="AI720" i="64" s="1"/>
  <c r="AI75" i="64" a="1"/>
  <c r="AI75" i="64" s="1"/>
  <c r="AI564" i="64" a="1"/>
  <c r="AI564" i="64" s="1"/>
  <c r="AI55" i="64" a="1"/>
  <c r="AI55" i="64" s="1"/>
  <c r="AI59" i="64" a="1"/>
  <c r="AI59" i="64" s="1"/>
  <c r="AI60" i="64" a="1"/>
  <c r="AI60" i="64" s="1"/>
  <c r="AH56" i="64"/>
  <c r="AI54" i="64" a="1"/>
  <c r="AI54" i="64" s="1"/>
  <c r="AI53" i="64" a="1"/>
  <c r="AI53" i="64" s="1"/>
  <c r="AI750" i="64" a="1"/>
  <c r="AI750" i="64" s="1"/>
  <c r="AI2782" i="64" a="1"/>
  <c r="AI2782" i="64" s="1"/>
  <c r="AI2808" i="64" a="1"/>
  <c r="AI2808" i="64" s="1"/>
  <c r="AI2859" i="64" a="1"/>
  <c r="AI2859" i="64" s="1"/>
  <c r="AI2833" i="64" a="1"/>
  <c r="AI2833" i="64" s="1"/>
  <c r="AI1957" i="64" a="1"/>
  <c r="AI1957" i="64" s="1"/>
  <c r="AI1958" i="64" s="1"/>
  <c r="AH93" i="64"/>
  <c r="AI90" i="64" a="1"/>
  <c r="AI90" i="64" s="1"/>
  <c r="AI91" i="64" a="1"/>
  <c r="AI91" i="64" s="1"/>
  <c r="AI92" i="64" a="1"/>
  <c r="AI92" i="64" s="1"/>
  <c r="AI89" i="64" a="1"/>
  <c r="AI89" i="64" s="1"/>
  <c r="AI1899" i="64" a="1"/>
  <c r="AI1899" i="64" s="1"/>
  <c r="AI1900" i="64" s="1"/>
  <c r="AI541" i="64" a="1"/>
  <c r="AI541" i="64" s="1"/>
  <c r="AI2909" i="64" a="1"/>
  <c r="AI2909" i="64" s="1"/>
  <c r="AI1819" i="64" a="1"/>
  <c r="AI1819" i="64" s="1"/>
  <c r="AI2237" i="64" a="1"/>
  <c r="AI2237" i="64" s="1"/>
  <c r="AI2245" i="64" s="1"/>
  <c r="AI1980" i="64" a="1"/>
  <c r="AI1980" i="64" s="1"/>
  <c r="AI1988" i="64" a="1"/>
  <c r="AI1988" i="64" s="1"/>
  <c r="AI1982" i="64" a="1"/>
  <c r="AI1982" i="64" s="1"/>
  <c r="AI1466" i="64" a="1"/>
  <c r="AI1466" i="64" s="1"/>
  <c r="AI1217" i="64" a="1"/>
  <c r="AI1217" i="64" s="1"/>
  <c r="AI542" i="64" a="1"/>
  <c r="BY412" i="64" a="1"/>
  <c r="AI589" i="64" a="1"/>
  <c r="AI2552" i="64" a="1"/>
  <c r="AA773" i="64" a="1"/>
  <c r="BY1539" i="64" a="1"/>
  <c r="AJ2593" i="64" a="1"/>
  <c r="BY1024" i="64" a="1"/>
  <c r="BY2112" i="64" a="1"/>
  <c r="AI2530" i="64" a="1"/>
  <c r="BY1241" i="64" a="1"/>
  <c r="BY884" i="64" a="1"/>
  <c r="AI1981" i="64" a="1"/>
  <c r="BY1068" i="64" a="1"/>
  <c r="AA1388" i="64" a="1"/>
  <c r="BY924" i="64" a="1"/>
  <c r="AI751" i="64" a="1"/>
  <c r="AI1218" i="64" a="1"/>
  <c r="AI2066" i="64" a="1"/>
  <c r="BX1243" i="64" a="1"/>
  <c r="AI2573" i="64" a="1"/>
  <c r="AI566" i="64" a="1"/>
  <c r="AI850" i="64" a="1"/>
  <c r="AJ2627" i="64" a="1"/>
  <c r="AI727" i="64" a="1"/>
  <c r="BY1136" i="64" a="1"/>
  <c r="BY1954" i="64" a="1"/>
  <c r="BX1266" i="64"/>
  <c r="BW1244" i="64" a="1"/>
  <c r="BY1295" i="64" a="1"/>
  <c r="AI2065" i="64" a="1"/>
  <c r="AI1467" i="64" a="1"/>
  <c r="BY1266" i="64"/>
  <c r="AI1818" i="64" a="1"/>
  <c r="AI542" i="64" l="1"/>
  <c r="CA4" i="64"/>
  <c r="CC2" i="64"/>
  <c r="CB3" i="64"/>
  <c r="CB7" i="64"/>
  <c r="CB1" i="64"/>
  <c r="BO465" i="64"/>
  <c r="BP464" i="64"/>
  <c r="BO467" i="64"/>
  <c r="BM515" i="64"/>
  <c r="BL516" i="64"/>
  <c r="BL518" i="64"/>
  <c r="AV25" i="861"/>
  <c r="CA347" i="64"/>
  <c r="CC2" i="864"/>
  <c r="CA4" i="864"/>
  <c r="CA4" i="863"/>
  <c r="CB7" i="864"/>
  <c r="CB7" i="863"/>
  <c r="CB1" i="864"/>
  <c r="CB1" i="863"/>
  <c r="CB3" i="863"/>
  <c r="CB3" i="864"/>
  <c r="CC3" i="861"/>
  <c r="CB4" i="861"/>
  <c r="AA773" i="64"/>
  <c r="AA1388" i="64"/>
  <c r="Z416" i="64"/>
  <c r="Z414" i="64"/>
  <c r="AA410" i="64" s="1"/>
  <c r="AB772" i="64" a="1"/>
  <c r="AB772" i="64" s="1"/>
  <c r="W660" i="64"/>
  <c r="W662" i="64" s="1"/>
  <c r="W652" i="64" s="1"/>
  <c r="W654" i="64" s="1"/>
  <c r="W655" i="64" s="1"/>
  <c r="Z1297" i="64"/>
  <c r="AA1293" i="64" s="1"/>
  <c r="Z1299" i="64"/>
  <c r="AI209" i="64" a="1"/>
  <c r="AI209" i="64" s="1"/>
  <c r="Z1390" i="64"/>
  <c r="BV86" i="861"/>
  <c r="BU60" i="861"/>
  <c r="BW43" i="861"/>
  <c r="BX90" i="861"/>
  <c r="BY1700" i="64"/>
  <c r="BY1709" i="64" s="1"/>
  <c r="BY1712" i="64" s="1"/>
  <c r="BZ1708" i="64" a="1"/>
  <c r="BZ1708" i="64" s="1"/>
  <c r="BZ1707" i="64" a="1"/>
  <c r="BZ1707" i="64" s="1"/>
  <c r="BS1716" i="64"/>
  <c r="BY1241" i="64"/>
  <c r="BY1539" i="64"/>
  <c r="BY1541" i="64" s="1"/>
  <c r="BZ1540" i="64" a="1"/>
  <c r="BZ1540" i="64" s="1"/>
  <c r="BZ1538" i="64" a="1"/>
  <c r="BZ1538" i="64" s="1"/>
  <c r="BZ363" i="64" a="1"/>
  <c r="BZ363" i="64" s="1"/>
  <c r="BZ361" i="64" a="1"/>
  <c r="BZ361" i="64" s="1"/>
  <c r="BY362" i="64"/>
  <c r="BY364" i="64" s="1"/>
  <c r="BZ436" i="64" a="1"/>
  <c r="BZ436" i="64" s="1"/>
  <c r="BZ360" i="64" a="1"/>
  <c r="BZ360" i="64" s="1"/>
  <c r="BZ487" i="64" a="1"/>
  <c r="BZ487" i="64" s="1"/>
  <c r="BY412" i="64"/>
  <c r="BY1295" i="64"/>
  <c r="BY1296" i="64" s="1"/>
  <c r="BZ1294" i="64" a="1"/>
  <c r="BZ1294" i="64" s="1"/>
  <c r="BZ411" i="64" a="1"/>
  <c r="BZ411" i="64" s="1"/>
  <c r="BY1136" i="64"/>
  <c r="BY1068" i="64"/>
  <c r="BZ1067" i="64" a="1"/>
  <c r="BZ1067" i="64" s="1"/>
  <c r="BZ1135" i="64" a="1"/>
  <c r="BZ1135" i="64" s="1"/>
  <c r="BX1143" i="64"/>
  <c r="BX1137" i="64"/>
  <c r="BX1144" i="64" s="1"/>
  <c r="BY2112" i="64"/>
  <c r="BY2121" i="64" s="1"/>
  <c r="BY2122" i="64" s="1" a="1"/>
  <c r="BY2122" i="64" s="1"/>
  <c r="BZ2113" i="64" a="1"/>
  <c r="BZ2113" i="64" s="1"/>
  <c r="BY1024" i="64"/>
  <c r="BY1954" i="64"/>
  <c r="BY1956" i="64" s="1"/>
  <c r="BZ1953" i="64" a="1"/>
  <c r="BZ1953" i="64" s="1"/>
  <c r="BZ1025" i="64" a="1"/>
  <c r="BZ1025" i="64" s="1"/>
  <c r="BW1039" i="64" a="1"/>
  <c r="BW1039" i="64" s="1"/>
  <c r="BX1038" i="64"/>
  <c r="BX1033" i="64"/>
  <c r="BZ1195" i="64" a="1"/>
  <c r="BZ1195" i="64" s="1"/>
  <c r="BZ1955" i="64" a="1"/>
  <c r="BZ1955" i="64" s="1"/>
  <c r="BY1193" i="64"/>
  <c r="BY1194" i="64" s="1"/>
  <c r="BY1196" i="64" s="1"/>
  <c r="BZ1191" i="64" a="1"/>
  <c r="BZ1191" i="64" s="1"/>
  <c r="BZ1192" i="64" a="1"/>
  <c r="BZ1192" i="64" s="1"/>
  <c r="BZ661" i="64" a="1"/>
  <c r="BZ661" i="64" s="1"/>
  <c r="BZ650" i="64" a="1"/>
  <c r="BZ650" i="64" s="1"/>
  <c r="BT2167" i="64"/>
  <c r="BZ667" i="64" a="1"/>
  <c r="BZ667" i="64" s="1"/>
  <c r="BZ653" i="64" a="1"/>
  <c r="BZ653" i="64" s="1"/>
  <c r="BY126" i="64"/>
  <c r="BY141" i="64"/>
  <c r="BZ111" i="64" a="1"/>
  <c r="BZ111" i="64" s="1"/>
  <c r="BZ1373" i="64" a="1"/>
  <c r="BZ1373"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BZ109" i="64" a="1"/>
  <c r="BZ109" i="64" s="1"/>
  <c r="BZ110" i="64" a="1"/>
  <c r="BZ110" i="64" s="1"/>
  <c r="BZ108" i="64" a="1"/>
  <c r="BZ108" i="64" s="1"/>
  <c r="BZ107" i="64" a="1"/>
  <c r="BZ107" i="64" s="1"/>
  <c r="BZ1265" i="64" a="1"/>
  <c r="BZ1265" i="64" s="1"/>
  <c r="Y2246" i="64" a="1"/>
  <c r="Y2246" i="64" s="1"/>
  <c r="BX973" i="64"/>
  <c r="BX972" i="64"/>
  <c r="BW994" i="64"/>
  <c r="BW995" i="64" s="1"/>
  <c r="BY987" i="64"/>
  <c r="BY990" i="64"/>
  <c r="BX992" i="64"/>
  <c r="BY991" i="64"/>
  <c r="BY989" i="64"/>
  <c r="BY988" i="64"/>
  <c r="BZ982" i="64" a="1"/>
  <c r="BZ982" i="64" s="1"/>
  <c r="BZ981" i="64" a="1"/>
  <c r="BZ981" i="64" s="1"/>
  <c r="BZ983" i="64" a="1"/>
  <c r="BZ983" i="64" s="1"/>
  <c r="BZ984" i="64" a="1"/>
  <c r="BZ984" i="64" s="1"/>
  <c r="BZ980" i="64" a="1"/>
  <c r="BZ980" i="64" s="1"/>
  <c r="BY972" i="64"/>
  <c r="BY973" i="64"/>
  <c r="BY976" i="64"/>
  <c r="BZ950" i="64" a="1"/>
  <c r="BZ950" i="64" s="1"/>
  <c r="BZ958" i="64" s="1"/>
  <c r="BZ966" i="64" a="1"/>
  <c r="BZ966" i="64" s="1"/>
  <c r="BZ951" i="64" a="1"/>
  <c r="BZ951" i="64" s="1"/>
  <c r="BZ959" i="64" s="1"/>
  <c r="BZ952" i="64" a="1"/>
  <c r="BZ952" i="64" s="1"/>
  <c r="BZ960" i="64" s="1"/>
  <c r="BZ953" i="64" a="1"/>
  <c r="BZ953" i="64" s="1"/>
  <c r="BZ961" i="64" s="1"/>
  <c r="BZ949" i="64" a="1"/>
  <c r="BZ949" i="64" s="1"/>
  <c r="BZ957" i="64" s="1"/>
  <c r="BZ967" i="64" a="1"/>
  <c r="BZ967" i="64" s="1"/>
  <c r="BZ968" i="64" a="1"/>
  <c r="BZ968" i="64" s="1"/>
  <c r="BZ965" i="64" a="1"/>
  <c r="BZ965" i="64" s="1"/>
  <c r="BZ969" i="64" a="1"/>
  <c r="BZ969" i="64" s="1"/>
  <c r="BY975" i="64"/>
  <c r="BY974" i="64"/>
  <c r="BZ208" i="64" a="1"/>
  <c r="BZ208" i="64" s="1"/>
  <c r="BY924" i="64"/>
  <c r="BY926" i="64" s="1"/>
  <c r="BW1244" i="64"/>
  <c r="BX1243" i="64"/>
  <c r="BZ331" i="64" a="1"/>
  <c r="BZ331" i="64" s="1"/>
  <c r="BZ1240" i="64" a="1"/>
  <c r="BZ1240" i="64" s="1"/>
  <c r="BZ312" i="64" a="1"/>
  <c r="BZ312" i="64" s="1"/>
  <c r="BZ925" i="64" a="1"/>
  <c r="BZ925" i="64" s="1"/>
  <c r="BZ891" i="64" a="1"/>
  <c r="BZ891" i="64" s="1"/>
  <c r="BZ299" i="64" a="1"/>
  <c r="BZ299" i="64" s="1"/>
  <c r="BX888" i="64"/>
  <c r="BY884" i="64"/>
  <c r="BY892" i="64" s="1"/>
  <c r="BZ887" i="64" a="1"/>
  <c r="BZ887" i="64" s="1"/>
  <c r="BZ883" i="64" a="1"/>
  <c r="BZ883" i="64" s="1"/>
  <c r="CA259" i="64"/>
  <c r="BZ20" i="864"/>
  <c r="BZ93" i="861" s="1"/>
  <c r="BZ94" i="861" s="1"/>
  <c r="BZ35" i="863"/>
  <c r="BZ34" i="863"/>
  <c r="BZ17" i="863" s="1"/>
  <c r="BZ29" i="861" s="1"/>
  <c r="BZ45" i="863"/>
  <c r="CA43" i="863" a="1"/>
  <c r="CA43" i="863" s="1"/>
  <c r="CA42" i="863" a="1"/>
  <c r="CA42" i="863" s="1"/>
  <c r="CA40" i="863" a="1"/>
  <c r="CA40" i="863" s="1"/>
  <c r="CA44" i="863" a="1"/>
  <c r="CA44" i="863" s="1"/>
  <c r="CA30" i="863"/>
  <c r="CA41" i="863" a="1"/>
  <c r="CA41" i="863" s="1"/>
  <c r="CA31" i="863"/>
  <c r="CA33" i="863"/>
  <c r="CB2" i="863"/>
  <c r="CB32" i="863" s="1"/>
  <c r="CA18" i="864"/>
  <c r="CA17" i="864"/>
  <c r="CA16" i="864"/>
  <c r="CB19" i="864"/>
  <c r="CC7" i="861"/>
  <c r="CD2" i="861"/>
  <c r="CC1" i="861"/>
  <c r="BZ52" i="863" a="1"/>
  <c r="BZ52" i="863" s="1"/>
  <c r="BZ54" i="863" a="1"/>
  <c r="BZ54" i="863" s="1"/>
  <c r="BZ50" i="863" a="1"/>
  <c r="BZ50" i="863" s="1"/>
  <c r="AJ263" i="64"/>
  <c r="AJ281" i="64"/>
  <c r="AK277" i="64"/>
  <c r="AK260" i="64"/>
  <c r="AK278" i="64"/>
  <c r="AK279" i="64"/>
  <c r="AK261" i="64"/>
  <c r="AK280" i="64"/>
  <c r="AK262" i="64"/>
  <c r="BN1" i="860"/>
  <c r="BN7" i="860"/>
  <c r="BN3" i="860"/>
  <c r="BN4" i="860" s="1"/>
  <c r="BO2" i="860"/>
  <c r="AI850" i="64"/>
  <c r="AJ854" i="64" a="1"/>
  <c r="AJ854" i="64" s="1"/>
  <c r="AJ849" i="64" a="1"/>
  <c r="AJ849" i="64" s="1"/>
  <c r="AI589" i="64"/>
  <c r="AH2456" i="64"/>
  <c r="AJ2439" i="64" a="1"/>
  <c r="AJ2439" i="64" s="1"/>
  <c r="AJ2440" i="64" a="1"/>
  <c r="AJ2440" i="64" s="1"/>
  <c r="AJ2441" i="64" a="1"/>
  <c r="AJ2441" i="64" s="1"/>
  <c r="AJ2445" i="64" a="1"/>
  <c r="AJ2445" i="64" s="1"/>
  <c r="AJ2446" i="64" a="1"/>
  <c r="AJ2446" i="64" s="1"/>
  <c r="AJ2447" i="64" a="1"/>
  <c r="AJ2447" i="64" s="1"/>
  <c r="AJ2442" i="64" a="1"/>
  <c r="AJ2442" i="64" s="1"/>
  <c r="AJ2443" i="64" a="1"/>
  <c r="AJ2443" i="64" s="1"/>
  <c r="AJ2444" i="64" a="1"/>
  <c r="AJ2444" i="64" s="1"/>
  <c r="AI2448" i="64"/>
  <c r="AJ587" i="64" a="1"/>
  <c r="AJ587" i="64" s="1"/>
  <c r="AJ565" i="64" a="1"/>
  <c r="AJ565" i="64" s="1"/>
  <c r="AJ588" i="64" a="1"/>
  <c r="AJ588" i="64" s="1"/>
  <c r="AI566" i="64"/>
  <c r="AJ2593" i="64"/>
  <c r="AJ2627" i="64"/>
  <c r="AI2552" i="64"/>
  <c r="AI2530" i="64"/>
  <c r="AJ2885" i="64" a="1"/>
  <c r="AJ2885" i="64" s="1"/>
  <c r="AJ2531" i="64" a="1"/>
  <c r="AJ2531" i="64" s="1"/>
  <c r="AJ2551" i="64" a="1"/>
  <c r="AJ2551" i="64" s="1"/>
  <c r="BS2210" i="64"/>
  <c r="BT2208" i="64"/>
  <c r="BT2187" i="64"/>
  <c r="BT2189" i="64" s="1"/>
  <c r="AE2087" i="64"/>
  <c r="AF2084" i="64"/>
  <c r="AG2075" i="64"/>
  <c r="AH2073" i="64"/>
  <c r="AH2082" i="64"/>
  <c r="AH2074" i="64"/>
  <c r="AH2083" i="64"/>
  <c r="AJ2078" i="64" a="1"/>
  <c r="AJ2078" i="64" s="1"/>
  <c r="AJ2079" i="64" a="1"/>
  <c r="AJ2079" i="64" s="1"/>
  <c r="AJ2069" i="64" a="1"/>
  <c r="AJ2069" i="64" s="1"/>
  <c r="AJ2070" i="64" a="1"/>
  <c r="AJ2070" i="64" s="1"/>
  <c r="AI2066" i="64"/>
  <c r="AI2065" i="64"/>
  <c r="AJ2060" i="64" a="1"/>
  <c r="AJ2060" i="64" s="1"/>
  <c r="AJ2061" i="64" a="1"/>
  <c r="AJ2061" i="64" s="1"/>
  <c r="AI2573" i="64"/>
  <c r="AJ2572" i="64" a="1"/>
  <c r="AJ2572" i="64" s="1"/>
  <c r="AJ725" i="64" a="1"/>
  <c r="AJ725" i="64" s="1"/>
  <c r="AK2342" i="64"/>
  <c r="AK2343" i="64" s="1"/>
  <c r="AI1818" i="64"/>
  <c r="AI1981" i="64"/>
  <c r="AI1467" i="64"/>
  <c r="AI1218" i="64"/>
  <c r="AI727" i="64"/>
  <c r="AI751" i="64"/>
  <c r="AH62" i="64"/>
  <c r="AJ720" i="64" a="1"/>
  <c r="AJ720" i="64" s="1"/>
  <c r="AJ75" i="64" a="1"/>
  <c r="AJ75" i="64" s="1"/>
  <c r="AJ564" i="64" a="1"/>
  <c r="AJ564" i="64" s="1"/>
  <c r="AJ55" i="64" a="1"/>
  <c r="AJ55" i="64" s="1"/>
  <c r="AJ60" i="64" a="1"/>
  <c r="AJ60" i="64" s="1"/>
  <c r="AJ59" i="64" a="1"/>
  <c r="AJ59" i="64" s="1"/>
  <c r="AI56" i="64"/>
  <c r="AJ54" i="64" a="1"/>
  <c r="AJ54" i="64" s="1"/>
  <c r="AJ53" i="64" a="1"/>
  <c r="AJ53" i="64" s="1"/>
  <c r="AJ750" i="64" a="1"/>
  <c r="AJ750" i="64" s="1"/>
  <c r="AJ2782" i="64" a="1"/>
  <c r="AJ2782" i="64" s="1"/>
  <c r="AJ2859" i="64" a="1"/>
  <c r="AJ2859" i="64" s="1"/>
  <c r="AJ2833" i="64" a="1"/>
  <c r="AJ2833" i="64" s="1"/>
  <c r="AJ2808" i="64" a="1"/>
  <c r="AJ2808" i="64" s="1"/>
  <c r="AJ1957" i="64" a="1"/>
  <c r="AJ1957" i="64" s="1"/>
  <c r="AJ1958" i="64" s="1"/>
  <c r="AJ90" i="64" a="1"/>
  <c r="AJ90" i="64" s="1"/>
  <c r="AJ89" i="64" a="1"/>
  <c r="AJ89" i="64" s="1"/>
  <c r="AJ91" i="64" a="1"/>
  <c r="AJ91" i="64" s="1"/>
  <c r="AJ92" i="64" a="1"/>
  <c r="AJ92" i="64" s="1"/>
  <c r="AI93" i="64"/>
  <c r="AJ1899" i="64" a="1"/>
  <c r="AJ1899" i="64" s="1"/>
  <c r="AJ1900" i="64" s="1"/>
  <c r="AJ541" i="64" a="1"/>
  <c r="AJ541" i="64" s="1"/>
  <c r="AJ2909" i="64" a="1"/>
  <c r="AJ2909" i="64" s="1"/>
  <c r="AJ1819" i="64" a="1"/>
  <c r="AJ1819" i="64" s="1"/>
  <c r="AJ2237" i="64" a="1"/>
  <c r="AJ2237" i="64" s="1"/>
  <c r="AJ2245" i="64" s="1"/>
  <c r="AJ1988" i="64" a="1"/>
  <c r="AJ1988" i="64" s="1"/>
  <c r="AJ1982" i="64" a="1"/>
  <c r="AJ1982" i="64" s="1"/>
  <c r="AJ1980" i="64" a="1"/>
  <c r="AJ1980" i="64" s="1"/>
  <c r="AJ1466" i="64" a="1"/>
  <c r="AJ1466" i="64" s="1"/>
  <c r="AJ1217" i="64" a="1"/>
  <c r="AJ1217" i="64" s="1"/>
  <c r="AJ542" i="64" a="1"/>
  <c r="BY1243" i="64" a="1"/>
  <c r="AJ2066" i="64" a="1"/>
  <c r="BZ412" i="64" a="1"/>
  <c r="AJ1218" i="64" a="1"/>
  <c r="AJ566" i="64" a="1"/>
  <c r="AJ1818" i="64" a="1"/>
  <c r="AJ1981" i="64" a="1"/>
  <c r="BZ1136" i="64" a="1"/>
  <c r="AJ850" i="64" a="1"/>
  <c r="BZ2112" i="64" a="1"/>
  <c r="BZ1241" i="64" a="1"/>
  <c r="AB1388" i="64" a="1"/>
  <c r="BZ1954" i="64" a="1"/>
  <c r="AJ589" i="64" a="1"/>
  <c r="BZ924" i="64" a="1"/>
  <c r="BZ884" i="64" a="1"/>
  <c r="AJ751" i="64" a="1"/>
  <c r="BZ1068" i="64" a="1"/>
  <c r="AK2627" i="64" a="1"/>
  <c r="AB773" i="64" a="1"/>
  <c r="BZ1266" i="64"/>
  <c r="BZ1024" i="64" a="1"/>
  <c r="AJ2552" i="64" a="1"/>
  <c r="BZ1539" i="64" a="1"/>
  <c r="AJ2530" i="64" a="1"/>
  <c r="AJ727" i="64" a="1"/>
  <c r="AJ2573" i="64" a="1"/>
  <c r="AK2593" i="64" a="1"/>
  <c r="BX1244" i="64" a="1"/>
  <c r="BZ1295" i="64" a="1"/>
  <c r="AJ1467" i="64" a="1"/>
  <c r="AJ2065" i="64" a="1"/>
  <c r="AJ542" i="64" l="1"/>
  <c r="CC1" i="64"/>
  <c r="CD2" i="64"/>
  <c r="CC7" i="64"/>
  <c r="CB4" i="64"/>
  <c r="CC3" i="64"/>
  <c r="BN515" i="64"/>
  <c r="BM516" i="64"/>
  <c r="BM518" i="64"/>
  <c r="BQ464" i="64"/>
  <c r="BP465" i="64"/>
  <c r="BP467" i="64"/>
  <c r="AW16" i="861"/>
  <c r="AV26" i="861"/>
  <c r="CB347" i="64"/>
  <c r="CD2" i="864"/>
  <c r="CC1" i="864"/>
  <c r="CC1" i="863"/>
  <c r="CC7" i="864"/>
  <c r="CC7" i="863"/>
  <c r="CB4" i="863"/>
  <c r="CB4" i="864"/>
  <c r="CC3" i="863"/>
  <c r="CC3" i="864"/>
  <c r="CD3" i="861"/>
  <c r="CC4" i="861"/>
  <c r="W663" i="64"/>
  <c r="W664" i="64" s="1"/>
  <c r="AB773" i="64"/>
  <c r="AB1388" i="64"/>
  <c r="AB1390" i="64" s="1"/>
  <c r="X648" i="64"/>
  <c r="X651" i="64" s="1"/>
  <c r="X660" i="64" s="1"/>
  <c r="X662" i="64" s="1"/>
  <c r="X652" i="64" s="1"/>
  <c r="X654" i="64" s="1"/>
  <c r="X655" i="64" s="1"/>
  <c r="W656" i="64"/>
  <c r="AC772" i="64" a="1"/>
  <c r="AC772" i="64" s="1"/>
  <c r="AA416" i="64"/>
  <c r="AA414" i="64"/>
  <c r="AB410" i="64" s="1"/>
  <c r="AA1297" i="64"/>
  <c r="AB1293" i="64" s="1"/>
  <c r="AA1299" i="64"/>
  <c r="AA1390" i="64"/>
  <c r="AJ209" i="64" a="1"/>
  <c r="AJ209" i="64" s="1"/>
  <c r="BW86" i="861"/>
  <c r="BZ1700" i="64"/>
  <c r="BZ1709" i="64" s="1"/>
  <c r="BZ1712" i="64" s="1"/>
  <c r="BY90" i="861"/>
  <c r="BX43" i="861"/>
  <c r="BV60" i="861"/>
  <c r="CA1708" i="64" a="1"/>
  <c r="CA1708" i="64" s="1"/>
  <c r="CA1707" i="64" a="1"/>
  <c r="CA1707" i="64" s="1"/>
  <c r="BT1716" i="64"/>
  <c r="BZ1241" i="64"/>
  <c r="BZ1539" i="64"/>
  <c r="BZ1541" i="64" s="1"/>
  <c r="CA1540" i="64" a="1"/>
  <c r="CA1540" i="64" s="1"/>
  <c r="CA1538" i="64" a="1"/>
  <c r="CA1538" i="64" s="1"/>
  <c r="BZ362" i="64"/>
  <c r="BZ364" i="64" s="1"/>
  <c r="CA363" i="64" a="1"/>
  <c r="CA363" i="64" s="1"/>
  <c r="CA361" i="64" a="1"/>
  <c r="CA361" i="64" s="1"/>
  <c r="CA436" i="64" a="1"/>
  <c r="CA436" i="64" s="1"/>
  <c r="CA360" i="64" a="1"/>
  <c r="CA360" i="64" s="1"/>
  <c r="CA487" i="64" a="1"/>
  <c r="CA487" i="64" s="1"/>
  <c r="BZ412" i="64"/>
  <c r="BZ1295" i="64"/>
  <c r="BZ1296" i="64" s="1"/>
  <c r="CA1294" i="64" a="1"/>
  <c r="CA1294" i="64" s="1"/>
  <c r="CA411" i="64" a="1"/>
  <c r="CA411" i="64" s="1"/>
  <c r="BZ1136" i="64"/>
  <c r="BZ1068" i="64"/>
  <c r="CA1067" i="64" a="1"/>
  <c r="CA1067" i="64" s="1"/>
  <c r="CA1135" i="64" a="1"/>
  <c r="CA1135" i="64" s="1"/>
  <c r="BY1143" i="64"/>
  <c r="BY1137" i="64"/>
  <c r="BY1144" i="64" s="1"/>
  <c r="BZ2112" i="64"/>
  <c r="BZ2121" i="64" s="1"/>
  <c r="BZ2122" i="64" s="1" a="1"/>
  <c r="BZ2122" i="64" s="1"/>
  <c r="CA2113" i="64" a="1"/>
  <c r="CA2113" i="64" s="1"/>
  <c r="BZ1024" i="64"/>
  <c r="BZ1954" i="64"/>
  <c r="BZ1956" i="64" s="1"/>
  <c r="BX1039" i="64" a="1"/>
  <c r="BX1039" i="64" s="1"/>
  <c r="CA1953" i="64" a="1"/>
  <c r="CA1953" i="64" s="1"/>
  <c r="CA1025" i="64" a="1"/>
  <c r="CA1025" i="64" s="1"/>
  <c r="BY1033" i="64"/>
  <c r="BY1038" i="64"/>
  <c r="CA1195" i="64" a="1"/>
  <c r="CA1195" i="64" s="1"/>
  <c r="CA1955" i="64" a="1"/>
  <c r="CA1955" i="64" s="1"/>
  <c r="BZ1193" i="64"/>
  <c r="BZ1194" i="64" s="1"/>
  <c r="BZ1196" i="64" s="1"/>
  <c r="CA1191" i="64" a="1"/>
  <c r="CA1191" i="64" s="1"/>
  <c r="CA1192" i="64" a="1"/>
  <c r="CA1192" i="64" s="1"/>
  <c r="BU2167" i="64"/>
  <c r="CA661" i="64" a="1"/>
  <c r="CA661" i="64" s="1"/>
  <c r="CA650" i="64" a="1"/>
  <c r="CA650" i="64" s="1"/>
  <c r="CA653" i="64" a="1"/>
  <c r="CA653" i="64" s="1"/>
  <c r="CA667" i="64" a="1"/>
  <c r="CA667" i="64" s="1"/>
  <c r="BZ141" i="64"/>
  <c r="BZ126" i="64"/>
  <c r="CA111" i="64" a="1"/>
  <c r="CA111" i="64" s="1"/>
  <c r="CA1373" i="64" a="1"/>
  <c r="CA1373"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A108" i="64" a="1"/>
  <c r="CA108" i="64" s="1"/>
  <c r="CA110" i="64" a="1"/>
  <c r="CA110" i="64" s="1"/>
  <c r="CA109" i="64" a="1"/>
  <c r="CA109" i="64" s="1"/>
  <c r="CA107" i="64" a="1"/>
  <c r="CA107" i="64" s="1"/>
  <c r="BZ112" i="64"/>
  <c r="CA1265" i="64" a="1"/>
  <c r="CA1265" i="64" s="1"/>
  <c r="AF2086" i="64"/>
  <c r="BX977" i="64"/>
  <c r="BX994" i="64" s="1"/>
  <c r="BX995" i="64" s="1"/>
  <c r="BY992" i="64"/>
  <c r="BZ987" i="64"/>
  <c r="BZ991" i="64"/>
  <c r="BZ990" i="64"/>
  <c r="BZ988" i="64"/>
  <c r="BZ989" i="64"/>
  <c r="CA982" i="64" a="1"/>
  <c r="CA982" i="64" s="1"/>
  <c r="CA983" i="64" a="1"/>
  <c r="CA983" i="64" s="1"/>
  <c r="CA984" i="64" a="1"/>
  <c r="CA984" i="64" s="1"/>
  <c r="CA980" i="64" a="1"/>
  <c r="CA980" i="64" s="1"/>
  <c r="CA981" i="64" a="1"/>
  <c r="CA981" i="64" s="1"/>
  <c r="BY977" i="64"/>
  <c r="BZ972" i="64"/>
  <c r="CA949" i="64" a="1"/>
  <c r="CA949" i="64" s="1"/>
  <c r="CA957" i="64" s="1"/>
  <c r="CA950" i="64" a="1"/>
  <c r="CA950" i="64" s="1"/>
  <c r="CA958" i="64" s="1"/>
  <c r="CA966" i="64" a="1"/>
  <c r="CA966" i="64" s="1"/>
  <c r="CA951" i="64" a="1"/>
  <c r="CA951" i="64" s="1"/>
  <c r="CA959" i="64" s="1"/>
  <c r="CA952" i="64" a="1"/>
  <c r="CA952" i="64" s="1"/>
  <c r="CA960" i="64" s="1"/>
  <c r="CA953" i="64" a="1"/>
  <c r="CA953" i="64" s="1"/>
  <c r="CA961" i="64" s="1"/>
  <c r="CA967" i="64" a="1"/>
  <c r="CA967" i="64" s="1"/>
  <c r="CA968" i="64" a="1"/>
  <c r="CA968" i="64" s="1"/>
  <c r="CA965" i="64" a="1"/>
  <c r="CA965" i="64" s="1"/>
  <c r="CA969" i="64" a="1"/>
  <c r="CA969" i="64" s="1"/>
  <c r="BZ976" i="64"/>
  <c r="BZ975" i="64"/>
  <c r="BZ974" i="64"/>
  <c r="BZ973" i="64"/>
  <c r="CA208" i="64" a="1"/>
  <c r="CA208" i="64" s="1"/>
  <c r="BZ924" i="64"/>
  <c r="BZ926" i="64" s="1"/>
  <c r="BX1244" i="64"/>
  <c r="BY1243" i="64"/>
  <c r="CA331" i="64" a="1"/>
  <c r="CA331" i="64" s="1"/>
  <c r="CA1240" i="64" a="1"/>
  <c r="CA1240" i="64" s="1"/>
  <c r="CA312" i="64" a="1"/>
  <c r="CA312" i="64" s="1"/>
  <c r="CA925" i="64" a="1"/>
  <c r="CA925" i="64" s="1"/>
  <c r="CA891" i="64" a="1"/>
  <c r="CA891" i="64" s="1"/>
  <c r="CA299" i="64" a="1"/>
  <c r="CA299" i="64" s="1"/>
  <c r="BY888" i="64"/>
  <c r="BZ884" i="64"/>
  <c r="BZ892" i="64" s="1"/>
  <c r="CA887" i="64" a="1"/>
  <c r="CA887" i="64" s="1"/>
  <c r="CA883" i="64" a="1"/>
  <c r="CA883" i="64" s="1"/>
  <c r="CB259" i="64"/>
  <c r="CB42" i="863" a="1"/>
  <c r="CB42" i="863" s="1"/>
  <c r="CB44" i="863" a="1"/>
  <c r="CB44" i="863" s="1"/>
  <c r="CB41" i="863" a="1"/>
  <c r="CB41" i="863" s="1"/>
  <c r="CB31" i="863"/>
  <c r="CB33" i="863"/>
  <c r="CB43" i="863" a="1"/>
  <c r="CB43" i="863" s="1"/>
  <c r="CB40" i="863" a="1"/>
  <c r="CB40" i="863" s="1"/>
  <c r="CB30" i="863"/>
  <c r="CC2" i="863"/>
  <c r="CC32" i="863" s="1"/>
  <c r="CD1" i="861"/>
  <c r="CD7" i="861"/>
  <c r="CE2" i="861"/>
  <c r="CA20" i="864"/>
  <c r="CA93" i="861" s="1"/>
  <c r="CA94" i="861" s="1"/>
  <c r="CA35" i="863"/>
  <c r="CA34" i="863"/>
  <c r="CA17" i="863" s="1"/>
  <c r="CA29" i="861" s="1"/>
  <c r="CB16" i="864"/>
  <c r="CB18" i="864"/>
  <c r="CB17" i="864"/>
  <c r="CC19" i="864"/>
  <c r="CA52" i="863" a="1"/>
  <c r="CA52" i="863" s="1"/>
  <c r="CA50" i="863" a="1"/>
  <c r="CA50" i="863" s="1"/>
  <c r="CA54" i="863" a="1"/>
  <c r="CA54" i="863" s="1"/>
  <c r="CA45" i="863"/>
  <c r="AK263" i="64"/>
  <c r="AK281" i="64"/>
  <c r="AL277" i="64"/>
  <c r="AL278" i="64"/>
  <c r="AL260" i="64"/>
  <c r="AL279" i="64"/>
  <c r="AL261" i="64"/>
  <c r="AL262" i="64"/>
  <c r="AL280" i="64"/>
  <c r="BO1" i="860"/>
  <c r="BO7" i="860"/>
  <c r="BO3" i="860"/>
  <c r="BO4" i="860" s="1"/>
  <c r="BP2" i="860"/>
  <c r="AJ850" i="64"/>
  <c r="AJ860" i="64" s="1"/>
  <c r="AI860" i="64"/>
  <c r="AK854" i="64" a="1"/>
  <c r="AK854" i="64" s="1"/>
  <c r="AK849" i="64" a="1"/>
  <c r="AK849" i="64" s="1"/>
  <c r="AJ589" i="64"/>
  <c r="AI2456" i="64"/>
  <c r="AK2439" i="64" a="1"/>
  <c r="AK2439" i="64" s="1"/>
  <c r="AK2440" i="64" a="1"/>
  <c r="AK2440" i="64" s="1"/>
  <c r="AK2441" i="64" a="1"/>
  <c r="AK2441" i="64" s="1"/>
  <c r="AK2442" i="64" a="1"/>
  <c r="AK2442" i="64" s="1"/>
  <c r="AK2443" i="64" a="1"/>
  <c r="AK2443" i="64" s="1"/>
  <c r="AK2444" i="64" a="1"/>
  <c r="AK2444" i="64" s="1"/>
  <c r="AK2446" i="64" a="1"/>
  <c r="AK2446" i="64" s="1"/>
  <c r="AK2447" i="64" a="1"/>
  <c r="AK2447" i="64" s="1"/>
  <c r="AK2445" i="64" a="1"/>
  <c r="AK2445" i="64" s="1"/>
  <c r="AJ2448" i="64"/>
  <c r="AK587" i="64" a="1"/>
  <c r="AK587" i="64" s="1"/>
  <c r="AK565" i="64" a="1"/>
  <c r="AK565" i="64" s="1"/>
  <c r="AK588" i="64" a="1"/>
  <c r="AK588" i="64" s="1"/>
  <c r="AJ566" i="64"/>
  <c r="AK2627" i="64"/>
  <c r="AK2593" i="64"/>
  <c r="AJ2552" i="64"/>
  <c r="AJ2530" i="64"/>
  <c r="AK2885" i="64" a="1"/>
  <c r="AK2885" i="64" s="1"/>
  <c r="AK2531" i="64" a="1"/>
  <c r="AK2531" i="64" s="1"/>
  <c r="AK2551" i="64" a="1"/>
  <c r="AK2551" i="64" s="1"/>
  <c r="BT2210" i="64"/>
  <c r="BU2208" i="64"/>
  <c r="BU2187" i="64"/>
  <c r="BU2189" i="64" s="1"/>
  <c r="AG2084" i="64"/>
  <c r="AG2086" i="64" s="1"/>
  <c r="AH2075" i="64"/>
  <c r="AH2084" i="64"/>
  <c r="AI2074" i="64"/>
  <c r="AI2083" i="64"/>
  <c r="AI2073" i="64"/>
  <c r="AI2082" i="64"/>
  <c r="AK2079" i="64" a="1"/>
  <c r="AK2079" i="64" s="1"/>
  <c r="AK2078" i="64" a="1"/>
  <c r="AK2078" i="64" s="1"/>
  <c r="AK2069" i="64" a="1"/>
  <c r="AK2069" i="64" s="1"/>
  <c r="AK2070" i="64" a="1"/>
  <c r="AK2070" i="64" s="1"/>
  <c r="AJ2066" i="64"/>
  <c r="AJ2065" i="64"/>
  <c r="AK2060" i="64" a="1"/>
  <c r="AK2060" i="64" s="1"/>
  <c r="AK2061" i="64" a="1"/>
  <c r="AK2061" i="64" s="1"/>
  <c r="AJ2573" i="64"/>
  <c r="AK2572" i="64" a="1"/>
  <c r="AK2572" i="64" s="1"/>
  <c r="AK725" i="64" a="1"/>
  <c r="AK725" i="64" s="1"/>
  <c r="AL2342" i="64"/>
  <c r="AL2343" i="64" s="1"/>
  <c r="AJ1467" i="64"/>
  <c r="AJ1981" i="64"/>
  <c r="AJ1818" i="64"/>
  <c r="AJ1218" i="64"/>
  <c r="AJ727" i="64"/>
  <c r="AJ751" i="64"/>
  <c r="AI62" i="64"/>
  <c r="AK720" i="64" a="1"/>
  <c r="AK720" i="64" s="1"/>
  <c r="AK75" i="64" a="1"/>
  <c r="AK75" i="64" s="1"/>
  <c r="AK564" i="64" a="1"/>
  <c r="AK564" i="64" s="1"/>
  <c r="AK55" i="64" a="1"/>
  <c r="AK55" i="64" s="1"/>
  <c r="AK60" i="64" a="1"/>
  <c r="AK60" i="64" s="1"/>
  <c r="AK59" i="64" a="1"/>
  <c r="AK59" i="64" s="1"/>
  <c r="AJ56" i="64"/>
  <c r="AK54" i="64" a="1"/>
  <c r="AK54" i="64" s="1"/>
  <c r="AK53" i="64" a="1"/>
  <c r="AK53" i="64" s="1"/>
  <c r="AK750" i="64" a="1"/>
  <c r="AK750" i="64" s="1"/>
  <c r="AK2782" i="64" a="1"/>
  <c r="AK2782" i="64" s="1"/>
  <c r="AK2859" i="64" a="1"/>
  <c r="AK2859" i="64" s="1"/>
  <c r="AK2833" i="64" a="1"/>
  <c r="AK2833" i="64" s="1"/>
  <c r="AK2808" i="64" a="1"/>
  <c r="AK2808" i="64" s="1"/>
  <c r="AK1957" i="64" a="1"/>
  <c r="AK1957" i="64" s="1"/>
  <c r="AK1958" i="64" s="1"/>
  <c r="AK89" i="64" a="1"/>
  <c r="AK89" i="64" s="1"/>
  <c r="AK90" i="64" a="1"/>
  <c r="AK90" i="64" s="1"/>
  <c r="AK91" i="64" a="1"/>
  <c r="AK91" i="64" s="1"/>
  <c r="AK92" i="64" a="1"/>
  <c r="AK92" i="64" s="1"/>
  <c r="AJ93" i="64"/>
  <c r="AK1899" i="64" a="1"/>
  <c r="AK1899" i="64" s="1"/>
  <c r="AK1900" i="64" s="1"/>
  <c r="AK541" i="64" a="1"/>
  <c r="AK541" i="64" s="1"/>
  <c r="AK2909" i="64" a="1"/>
  <c r="AK2909" i="64" s="1"/>
  <c r="AK1819" i="64" a="1"/>
  <c r="AK1819" i="64" s="1"/>
  <c r="AK2237" i="64" a="1"/>
  <c r="AK2237" i="64" s="1"/>
  <c r="AK2245" i="64" s="1"/>
  <c r="AK1988" i="64" a="1"/>
  <c r="AK1988" i="64" s="1"/>
  <c r="AK1982" i="64" a="1"/>
  <c r="AK1982" i="64" s="1"/>
  <c r="AK1980" i="64" a="1"/>
  <c r="AK1980" i="64" s="1"/>
  <c r="AK1466" i="64" a="1"/>
  <c r="AK1466" i="64" s="1"/>
  <c r="AK1217" i="64" a="1"/>
  <c r="AK1217" i="64" s="1"/>
  <c r="AK542" i="64" a="1"/>
  <c r="AK566" i="64" a="1"/>
  <c r="AK2530" i="64" a="1"/>
  <c r="AK2552" i="64" a="1"/>
  <c r="CA1136" i="64" a="1"/>
  <c r="CA1068" i="64" a="1"/>
  <c r="AK2573" i="64" a="1"/>
  <c r="AK1981" i="64" a="1"/>
  <c r="CA1266" i="64"/>
  <c r="CA924" i="64" a="1"/>
  <c r="CA1295" i="64" a="1"/>
  <c r="AC773" i="64" a="1"/>
  <c r="AL2627" i="64" a="1"/>
  <c r="AK727" i="64" a="1"/>
  <c r="AL2593" i="64" a="1"/>
  <c r="AC1388" i="64" a="1"/>
  <c r="BY1244" i="64" a="1"/>
  <c r="CA412" i="64" a="1"/>
  <c r="CA1539" i="64" a="1"/>
  <c r="CA1954" i="64" a="1"/>
  <c r="AK2066" i="64" a="1"/>
  <c r="AK850" i="64" a="1"/>
  <c r="AK1818" i="64" a="1"/>
  <c r="AK1467" i="64" a="1"/>
  <c r="CA1241" i="64" a="1"/>
  <c r="AK589" i="64" a="1"/>
  <c r="CA884" i="64" a="1"/>
  <c r="AK751" i="64" a="1"/>
  <c r="CA2112" i="64" a="1"/>
  <c r="BZ1243" i="64" a="1"/>
  <c r="CA1024" i="64" a="1"/>
  <c r="AK2065" i="64" a="1"/>
  <c r="AK1218" i="64" a="1"/>
  <c r="AK542" i="64" l="1"/>
  <c r="CD7" i="64"/>
  <c r="CD1" i="64"/>
  <c r="CC4" i="64"/>
  <c r="CD3" i="64"/>
  <c r="CE2" i="64"/>
  <c r="BQ465" i="64"/>
  <c r="BR464" i="64"/>
  <c r="BQ467" i="64"/>
  <c r="BO515" i="64"/>
  <c r="BN516" i="64"/>
  <c r="BN518" i="64"/>
  <c r="AW25" i="861"/>
  <c r="CC347" i="64"/>
  <c r="CE2" i="864"/>
  <c r="CD7" i="864"/>
  <c r="CD7" i="863"/>
  <c r="CC4" i="864"/>
  <c r="CC4" i="863"/>
  <c r="CD1" i="864"/>
  <c r="CD1" i="863"/>
  <c r="CD3" i="864"/>
  <c r="CD3" i="863"/>
  <c r="W668" i="64"/>
  <c r="CE3" i="861"/>
  <c r="CD4" i="861"/>
  <c r="X659" i="64"/>
  <c r="X663" i="64" s="1"/>
  <c r="AC773" i="64"/>
  <c r="AC1388" i="64"/>
  <c r="AC1390" i="64" s="1"/>
  <c r="AB1299" i="64"/>
  <c r="AB1297" i="64"/>
  <c r="AC1293" i="64" s="1"/>
  <c r="X656" i="64"/>
  <c r="Y648" i="64"/>
  <c r="Y651" i="64" s="1"/>
  <c r="Y660" i="64" s="1"/>
  <c r="Y662" i="64" s="1"/>
  <c r="Y652" i="64" s="1"/>
  <c r="Y654" i="64" s="1"/>
  <c r="Y655" i="64" s="1"/>
  <c r="AK209" i="64" a="1"/>
  <c r="AK209" i="64" s="1"/>
  <c r="AD772" i="64" a="1"/>
  <c r="AD772" i="64" s="1"/>
  <c r="AB414" i="64"/>
  <c r="AC410" i="64" s="1"/>
  <c r="AB416" i="64"/>
  <c r="BX86" i="861"/>
  <c r="CA90" i="861"/>
  <c r="BY43" i="861"/>
  <c r="BZ90" i="861"/>
  <c r="BW60" i="861"/>
  <c r="CA1700" i="64"/>
  <c r="CA1709" i="64" s="1"/>
  <c r="CA1712" i="64" s="1"/>
  <c r="CB1708" i="64" a="1"/>
  <c r="CB1708" i="64" s="1"/>
  <c r="CB1707" i="64" a="1"/>
  <c r="CB1707" i="64" s="1"/>
  <c r="BU1716" i="64"/>
  <c r="CA1241" i="64"/>
  <c r="CA1539" i="64"/>
  <c r="CA1541" i="64" s="1"/>
  <c r="CB1538" i="64" a="1"/>
  <c r="CB1538" i="64" s="1"/>
  <c r="CB1540" i="64" a="1"/>
  <c r="CB1540" i="64" s="1"/>
  <c r="CA362" i="64"/>
  <c r="CA364" i="64" s="1"/>
  <c r="CB360" i="64" a="1"/>
  <c r="CB360" i="64" s="1"/>
  <c r="CB363" i="64" a="1"/>
  <c r="CB363" i="64" s="1"/>
  <c r="CB361" i="64" a="1"/>
  <c r="CB361" i="64" s="1"/>
  <c r="CB436" i="64" a="1"/>
  <c r="CB436" i="64" s="1"/>
  <c r="CB487" i="64" a="1"/>
  <c r="CB487" i="64" s="1"/>
  <c r="CA412" i="64"/>
  <c r="CA1295" i="64"/>
  <c r="CA1296" i="64" s="1"/>
  <c r="CB1294" i="64" a="1"/>
  <c r="CB1294" i="64" s="1"/>
  <c r="CB411" i="64" a="1"/>
  <c r="CB411" i="64" s="1"/>
  <c r="CA1136" i="64"/>
  <c r="CA1068" i="64"/>
  <c r="CB1067" i="64" a="1"/>
  <c r="CB1067" i="64" s="1"/>
  <c r="CB1135" i="64" a="1"/>
  <c r="CB1135" i="64" s="1"/>
  <c r="BZ1143" i="64"/>
  <c r="BZ1137" i="64"/>
  <c r="BZ1144" i="64" s="1"/>
  <c r="CA2112" i="64"/>
  <c r="CA2121" i="64" s="1"/>
  <c r="CA2122" i="64" s="1" a="1"/>
  <c r="CA2122" i="64" s="1"/>
  <c r="CB2113" i="64" a="1"/>
  <c r="CB2113" i="64" s="1"/>
  <c r="CA1024" i="64"/>
  <c r="CA1954" i="64"/>
  <c r="CA1956" i="64" s="1"/>
  <c r="BY1039" i="64" a="1"/>
  <c r="BY1039" i="64" s="1"/>
  <c r="CB1953" i="64" a="1"/>
  <c r="CB1953" i="64" s="1"/>
  <c r="CB1025" i="64" a="1"/>
  <c r="CB1025" i="64" s="1"/>
  <c r="BZ1033" i="64"/>
  <c r="BZ1038" i="64"/>
  <c r="CB1195" i="64" a="1"/>
  <c r="CB1195" i="64" s="1"/>
  <c r="CB1955" i="64" a="1"/>
  <c r="CB1955" i="64" s="1"/>
  <c r="CA1193" i="64"/>
  <c r="CA1194" i="64" s="1"/>
  <c r="CA1196" i="64" s="1"/>
  <c r="CB1191" i="64" a="1"/>
  <c r="CB1191" i="64" s="1"/>
  <c r="CB1192" i="64" a="1"/>
  <c r="CB1192" i="64" s="1"/>
  <c r="BV2167" i="64"/>
  <c r="CB661" i="64" a="1"/>
  <c r="CB661" i="64" s="1"/>
  <c r="CB650" i="64" a="1"/>
  <c r="CB650" i="64" s="1"/>
  <c r="CB653" i="64" a="1"/>
  <c r="CB653" i="64" s="1"/>
  <c r="CB667" i="64" a="1"/>
  <c r="CB667" i="64" s="1"/>
  <c r="CA126" i="64"/>
  <c r="CA141" i="64"/>
  <c r="CB111" i="64" a="1"/>
  <c r="CB111" i="64" s="1"/>
  <c r="CB1373" i="64" a="1"/>
  <c r="CB1373"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B110" i="64" a="1"/>
  <c r="CB110" i="64" s="1"/>
  <c r="CB109" i="64" a="1"/>
  <c r="CB109" i="64" s="1"/>
  <c r="CB108" i="64" a="1"/>
  <c r="CB108" i="64" s="1"/>
  <c r="CB107" i="64" a="1"/>
  <c r="CB107" i="64" s="1"/>
  <c r="CA112" i="64"/>
  <c r="CB1265" i="64" a="1"/>
  <c r="CB1265" i="64" s="1"/>
  <c r="AF2087" i="64"/>
  <c r="Z2246" i="64" a="1"/>
  <c r="Z2246" i="64" s="1"/>
  <c r="BY994" i="64"/>
  <c r="BY995" i="64" s="1"/>
  <c r="CA988" i="64"/>
  <c r="BZ992" i="64"/>
  <c r="CA991" i="64"/>
  <c r="CA990" i="64"/>
  <c r="CA987" i="64"/>
  <c r="CA989" i="64"/>
  <c r="CB982" i="64" a="1"/>
  <c r="CB982" i="64" s="1"/>
  <c r="CB983" i="64" a="1"/>
  <c r="CB983" i="64" s="1"/>
  <c r="CB984" i="64" a="1"/>
  <c r="CB984" i="64" s="1"/>
  <c r="CB980" i="64" a="1"/>
  <c r="CB980" i="64" s="1"/>
  <c r="CB981" i="64" a="1"/>
  <c r="CB981" i="64" s="1"/>
  <c r="CA973" i="64"/>
  <c r="CA974" i="64"/>
  <c r="CA976" i="64"/>
  <c r="CB949" i="64" a="1"/>
  <c r="CB949" i="64" s="1"/>
  <c r="CB957" i="64" s="1"/>
  <c r="CB950" i="64" a="1"/>
  <c r="CB950" i="64" s="1"/>
  <c r="CB958" i="64" s="1"/>
  <c r="CB966" i="64" a="1"/>
  <c r="CB966" i="64" s="1"/>
  <c r="CB951" i="64" a="1"/>
  <c r="CB951" i="64" s="1"/>
  <c r="CB959" i="64" s="1"/>
  <c r="CB952" i="64" a="1"/>
  <c r="CB952" i="64" s="1"/>
  <c r="CB960" i="64" s="1"/>
  <c r="CB953" i="64" a="1"/>
  <c r="CB953" i="64" s="1"/>
  <c r="CB961" i="64" s="1"/>
  <c r="CB967" i="64" a="1"/>
  <c r="CB967" i="64" s="1"/>
  <c r="CB965" i="64" a="1"/>
  <c r="CB965" i="64" s="1"/>
  <c r="CB968" i="64" a="1"/>
  <c r="CB968" i="64" s="1"/>
  <c r="CB969" i="64" a="1"/>
  <c r="CB969" i="64" s="1"/>
  <c r="CA975" i="64"/>
  <c r="CA972" i="64"/>
  <c r="BZ977" i="64"/>
  <c r="CB208" i="64" a="1"/>
  <c r="CB208" i="64" s="1"/>
  <c r="CA924" i="64"/>
  <c r="CA926" i="64" s="1"/>
  <c r="BY1244" i="64"/>
  <c r="BZ1243" i="64"/>
  <c r="CB331" i="64" a="1"/>
  <c r="CB331" i="64" s="1"/>
  <c r="CB1240" i="64" a="1"/>
  <c r="CB1240" i="64" s="1"/>
  <c r="CB312" i="64" a="1"/>
  <c r="CB312" i="64" s="1"/>
  <c r="CB925" i="64" a="1"/>
  <c r="CB925" i="64" s="1"/>
  <c r="CB891" i="64" a="1"/>
  <c r="CB891" i="64" s="1"/>
  <c r="CB299" i="64" a="1"/>
  <c r="CB299" i="64" s="1"/>
  <c r="BZ888" i="64"/>
  <c r="CA884" i="64"/>
  <c r="CA892" i="64" s="1"/>
  <c r="CB887" i="64" a="1"/>
  <c r="CB887" i="64" s="1"/>
  <c r="CB883" i="64" a="1"/>
  <c r="CB883" i="64" s="1"/>
  <c r="CC259" i="64"/>
  <c r="CB20" i="864"/>
  <c r="CB93" i="861" s="1"/>
  <c r="CB94" i="861" s="1"/>
  <c r="CC43" i="863" a="1"/>
  <c r="CC43" i="863" s="1"/>
  <c r="CC41" i="863" a="1"/>
  <c r="CC41" i="863" s="1"/>
  <c r="CC40" i="863" a="1"/>
  <c r="CC40" i="863" s="1"/>
  <c r="CC44" i="863" a="1"/>
  <c r="CC44" i="863" s="1"/>
  <c r="CC42" i="863" a="1"/>
  <c r="CC42" i="863" s="1"/>
  <c r="CC33" i="863"/>
  <c r="CC30" i="863"/>
  <c r="CC31" i="863"/>
  <c r="CD2" i="863"/>
  <c r="CD32" i="863" s="1"/>
  <c r="CE1" i="861"/>
  <c r="CE7" i="861"/>
  <c r="CF2" i="861"/>
  <c r="CB52" i="863" a="1"/>
  <c r="CB52" i="863" s="1"/>
  <c r="CB54" i="863" a="1"/>
  <c r="CB54" i="863" s="1"/>
  <c r="CB50" i="863" a="1"/>
  <c r="CB50" i="863" s="1"/>
  <c r="CB35" i="863"/>
  <c r="CB34" i="863"/>
  <c r="CB17" i="863" s="1"/>
  <c r="CB29" i="861" s="1"/>
  <c r="CC16" i="864"/>
  <c r="CC17" i="864"/>
  <c r="CC18" i="864"/>
  <c r="CD19" i="864"/>
  <c r="CB45" i="863"/>
  <c r="AL281" i="64"/>
  <c r="AL263" i="64"/>
  <c r="AM277" i="64"/>
  <c r="AM260" i="64"/>
  <c r="AM278" i="64"/>
  <c r="AM279" i="64"/>
  <c r="AM261" i="64"/>
  <c r="AM280" i="64"/>
  <c r="AM262" i="64"/>
  <c r="BP7" i="860"/>
  <c r="BP3" i="860"/>
  <c r="BP4" i="860" s="1"/>
  <c r="BQ2" i="860"/>
  <c r="BP1" i="860"/>
  <c r="AK850" i="64"/>
  <c r="AL854" i="64" a="1"/>
  <c r="AL854" i="64" s="1"/>
  <c r="AL849" i="64" a="1"/>
  <c r="AL849" i="64" s="1"/>
  <c r="AK589" i="64"/>
  <c r="AJ2456" i="64"/>
  <c r="AL2439" i="64" a="1"/>
  <c r="AL2439" i="64" s="1"/>
  <c r="AL2440" i="64" a="1"/>
  <c r="AL2440" i="64" s="1"/>
  <c r="AL2441" i="64" a="1"/>
  <c r="AL2441" i="64" s="1"/>
  <c r="AL2442" i="64" a="1"/>
  <c r="AL2442" i="64" s="1"/>
  <c r="AL2446" i="64" a="1"/>
  <c r="AL2446" i="64" s="1"/>
  <c r="AL2447" i="64" a="1"/>
  <c r="AL2447" i="64" s="1"/>
  <c r="AL2445" i="64" a="1"/>
  <c r="AL2445" i="64" s="1"/>
  <c r="AL2443" i="64" a="1"/>
  <c r="AL2443" i="64" s="1"/>
  <c r="AL2444" i="64" a="1"/>
  <c r="AL2444" i="64" s="1"/>
  <c r="AK2448" i="64"/>
  <c r="AL587" i="64" a="1"/>
  <c r="AL587" i="64" s="1"/>
  <c r="AL565" i="64" a="1"/>
  <c r="AL565" i="64" s="1"/>
  <c r="AL588" i="64" a="1"/>
  <c r="AL588" i="64" s="1"/>
  <c r="AK566" i="64"/>
  <c r="AL2593" i="64"/>
  <c r="AL2627" i="64"/>
  <c r="AK2552" i="64"/>
  <c r="AK2530" i="64"/>
  <c r="AL2885" i="64" a="1"/>
  <c r="AL2885" i="64" s="1"/>
  <c r="AL2531" i="64" a="1"/>
  <c r="AL2531" i="64" s="1"/>
  <c r="AL2551" i="64" a="1"/>
  <c r="AL2551" i="64" s="1"/>
  <c r="BV2208" i="64"/>
  <c r="BU2210" i="64"/>
  <c r="BV2187" i="64"/>
  <c r="BV2189" i="64" s="1"/>
  <c r="AG2087" i="64"/>
  <c r="AI2075" i="64"/>
  <c r="AH2086" i="64"/>
  <c r="AH2087" i="64" s="1"/>
  <c r="AI2084" i="64"/>
  <c r="AJ2073" i="64"/>
  <c r="AJ2082" i="64"/>
  <c r="AJ2074" i="64"/>
  <c r="AJ2083" i="64"/>
  <c r="AL2079" i="64" a="1"/>
  <c r="AL2079" i="64" s="1"/>
  <c r="AL2078" i="64" a="1"/>
  <c r="AL2078" i="64" s="1"/>
  <c r="AL2069" i="64" a="1"/>
  <c r="AL2069" i="64" s="1"/>
  <c r="AL2070" i="64" a="1"/>
  <c r="AL2070" i="64" s="1"/>
  <c r="AK2066" i="64"/>
  <c r="AK2065" i="64"/>
  <c r="AL2060" i="64" a="1"/>
  <c r="AL2060" i="64" s="1"/>
  <c r="AL2061" i="64" a="1"/>
  <c r="AL2061" i="64" s="1"/>
  <c r="AK2573" i="64"/>
  <c r="AL2572" i="64" a="1"/>
  <c r="AL2572" i="64" s="1"/>
  <c r="AL725" i="64" a="1"/>
  <c r="AL725" i="64" s="1"/>
  <c r="AM2342" i="64"/>
  <c r="AM2343" i="64" s="1"/>
  <c r="AK1467" i="64"/>
  <c r="AK1818" i="64"/>
  <c r="AK1981" i="64"/>
  <c r="AK1218" i="64"/>
  <c r="AK751" i="64"/>
  <c r="AK727" i="64"/>
  <c r="AJ62" i="64"/>
  <c r="AL720" i="64" a="1"/>
  <c r="AL720" i="64" s="1"/>
  <c r="AL75" i="64" a="1"/>
  <c r="AL75" i="64" s="1"/>
  <c r="AL564" i="64" a="1"/>
  <c r="AL564" i="64" s="1"/>
  <c r="AL55" i="64" a="1"/>
  <c r="AL55" i="64" s="1"/>
  <c r="AL60" i="64" a="1"/>
  <c r="AL60" i="64" s="1"/>
  <c r="AL59" i="64" a="1"/>
  <c r="AL59" i="64" s="1"/>
  <c r="AK56" i="64"/>
  <c r="AL54" i="64" a="1"/>
  <c r="AL54" i="64" s="1"/>
  <c r="AL53" i="64" a="1"/>
  <c r="AL53" i="64" s="1"/>
  <c r="AL750" i="64" a="1"/>
  <c r="AL750" i="64" s="1"/>
  <c r="AL2782" i="64" a="1"/>
  <c r="AL2782" i="64" s="1"/>
  <c r="AL2859" i="64" a="1"/>
  <c r="AL2859" i="64" s="1"/>
  <c r="AL2833" i="64" a="1"/>
  <c r="AL2833" i="64" s="1"/>
  <c r="AL2808" i="64" a="1"/>
  <c r="AL2808" i="64" s="1"/>
  <c r="AL1957" i="64" a="1"/>
  <c r="AL1957" i="64" s="1"/>
  <c r="AL1958" i="64" s="1"/>
  <c r="AL89" i="64" a="1"/>
  <c r="AL89" i="64" s="1"/>
  <c r="AL91" i="64" a="1"/>
  <c r="AL91" i="64" s="1"/>
  <c r="AL90" i="64" a="1"/>
  <c r="AL90" i="64" s="1"/>
  <c r="AL92" i="64" a="1"/>
  <c r="AL92" i="64" s="1"/>
  <c r="AK93" i="64"/>
  <c r="AL1899" i="64" a="1"/>
  <c r="AL1899" i="64" s="1"/>
  <c r="AL1900" i="64" s="1"/>
  <c r="AL541" i="64" a="1"/>
  <c r="AL541" i="64" s="1"/>
  <c r="AL2909" i="64" a="1"/>
  <c r="AL2909" i="64" s="1"/>
  <c r="AL1819" i="64" a="1"/>
  <c r="AL1819" i="64" s="1"/>
  <c r="AL2237" i="64" a="1"/>
  <c r="AL2237" i="64" s="1"/>
  <c r="AL2245" i="64" s="1"/>
  <c r="AL1982" i="64" a="1"/>
  <c r="AL1982" i="64" s="1"/>
  <c r="AL1980" i="64" a="1"/>
  <c r="AL1980" i="64" s="1"/>
  <c r="AL1988" i="64" a="1"/>
  <c r="AL1988" i="64" s="1"/>
  <c r="AL1466" i="64" a="1"/>
  <c r="AL1466" i="64" s="1"/>
  <c r="AL1217" i="64" a="1"/>
  <c r="AL1217" i="64" s="1"/>
  <c r="AL542" i="64" a="1"/>
  <c r="AL589" i="64" a="1"/>
  <c r="AM2627" i="64" a="1"/>
  <c r="CB924" i="64" a="1"/>
  <c r="AL1467" i="64" a="1"/>
  <c r="AL2530" i="64" a="1"/>
  <c r="AL2552" i="64" a="1"/>
  <c r="CB412" i="64" a="1"/>
  <c r="AL1218" i="64" a="1"/>
  <c r="CB1136" i="64" a="1"/>
  <c r="CB1241" i="64" a="1"/>
  <c r="CB1266" i="64"/>
  <c r="AL727" i="64" a="1"/>
  <c r="AL2065" i="64" a="1"/>
  <c r="AL1981" i="64" a="1"/>
  <c r="CA1243" i="64" a="1"/>
  <c r="BZ1244" i="64" a="1"/>
  <c r="CB1295" i="64" a="1"/>
  <c r="CB1068" i="64" a="1"/>
  <c r="AL566" i="64" a="1"/>
  <c r="CB1024" i="64" a="1"/>
  <c r="CB884" i="64" a="1"/>
  <c r="AL850" i="64" a="1"/>
  <c r="AL1818" i="64" a="1"/>
  <c r="AD1388" i="64" a="1"/>
  <c r="AD773" i="64" a="1"/>
  <c r="AL2066" i="64" a="1"/>
  <c r="AM2593" i="64" a="1"/>
  <c r="CB2112" i="64" a="1"/>
  <c r="AL751" i="64" a="1"/>
  <c r="AL2573" i="64" a="1"/>
  <c r="CB1539" i="64" a="1"/>
  <c r="CB1954" i="64" a="1"/>
  <c r="AL542" i="64" l="1"/>
  <c r="CE1" i="64"/>
  <c r="CE7" i="64"/>
  <c r="CD4" i="64"/>
  <c r="CE3" i="64"/>
  <c r="CF2" i="64"/>
  <c r="BP515" i="64"/>
  <c r="BO516" i="64"/>
  <c r="BO518" i="64"/>
  <c r="BR465" i="64"/>
  <c r="BS464" i="64"/>
  <c r="BR467" i="64"/>
  <c r="AX16" i="861"/>
  <c r="AW26" i="861"/>
  <c r="CD347" i="64"/>
  <c r="CF2" i="864"/>
  <c r="CE7" i="864"/>
  <c r="CE7" i="863"/>
  <c r="CE1" i="863"/>
  <c r="CE1" i="864"/>
  <c r="CD4" i="864"/>
  <c r="CD4" i="863"/>
  <c r="CE3" i="864"/>
  <c r="CE3" i="863"/>
  <c r="CF3" i="861"/>
  <c r="CE4" i="861"/>
  <c r="AD773" i="64"/>
  <c r="AD1388" i="64"/>
  <c r="AD1390" i="64" s="1"/>
  <c r="AL209" i="64" a="1"/>
  <c r="AL209" i="64" s="1"/>
  <c r="Y656" i="64"/>
  <c r="Z648" i="64"/>
  <c r="Z651" i="64" s="1"/>
  <c r="Z660" i="64" s="1"/>
  <c r="Z662" i="64" s="1"/>
  <c r="Z652" i="64" s="1"/>
  <c r="Z654" i="64" s="1"/>
  <c r="Z655" i="64" s="1"/>
  <c r="AE772" i="64" a="1"/>
  <c r="AE772" i="64" s="1"/>
  <c r="AC1299" i="64"/>
  <c r="AC1297" i="64"/>
  <c r="AD1293" i="64" s="1"/>
  <c r="Y659" i="64"/>
  <c r="Y663" i="64" s="1"/>
  <c r="X664" i="64"/>
  <c r="X668" i="64"/>
  <c r="AC414" i="64"/>
  <c r="AD410" i="64" s="1"/>
  <c r="AC416" i="64"/>
  <c r="BY86" i="861"/>
  <c r="BY60" i="861"/>
  <c r="BX60" i="861"/>
  <c r="CB1700" i="64"/>
  <c r="CB1709" i="64" s="1"/>
  <c r="CB1712" i="64" s="1"/>
  <c r="CA43" i="861"/>
  <c r="BZ43" i="861"/>
  <c r="CC1708" i="64" a="1"/>
  <c r="CC1708" i="64" s="1"/>
  <c r="CC1707" i="64" a="1"/>
  <c r="CC1707" i="64" s="1"/>
  <c r="BV1716" i="64"/>
  <c r="CB1241" i="64"/>
  <c r="CB1539" i="64"/>
  <c r="CB1541" i="64" s="1"/>
  <c r="CC1540" i="64" a="1"/>
  <c r="CC1540" i="64" s="1"/>
  <c r="CC1538" i="64" a="1"/>
  <c r="CC1538" i="64" s="1"/>
  <c r="CB362" i="64"/>
  <c r="CB364" i="64" s="1"/>
  <c r="CC361" i="64" a="1"/>
  <c r="CC361" i="64" s="1"/>
  <c r="CC363" i="64" a="1"/>
  <c r="CC363" i="64" s="1"/>
  <c r="CC436" i="64" a="1"/>
  <c r="CC436" i="64" s="1"/>
  <c r="CC360" i="64" a="1"/>
  <c r="CC360" i="64" s="1"/>
  <c r="CC487" i="64" a="1"/>
  <c r="CC487" i="64" s="1"/>
  <c r="CB412" i="64"/>
  <c r="CB1295" i="64"/>
  <c r="CB1296" i="64" s="1"/>
  <c r="CC411" i="64" a="1"/>
  <c r="CC411" i="64" s="1"/>
  <c r="CC1294" i="64" a="1"/>
  <c r="CC1294" i="64" s="1"/>
  <c r="CB1136" i="64"/>
  <c r="CB1068" i="64"/>
  <c r="CC1067" i="64" a="1"/>
  <c r="CC1067" i="64" s="1"/>
  <c r="CC1135" i="64" a="1"/>
  <c r="CC1135" i="64" s="1"/>
  <c r="CA1143" i="64"/>
  <c r="CA1137" i="64"/>
  <c r="CA1144" i="64" s="1"/>
  <c r="CB2112" i="64"/>
  <c r="CB2121" i="64" s="1"/>
  <c r="CB2122" i="64" s="1" a="1"/>
  <c r="CB2122" i="64" s="1"/>
  <c r="CC2113" i="64" a="1"/>
  <c r="CC2113" i="64" s="1"/>
  <c r="CB1024" i="64"/>
  <c r="CB1954" i="64"/>
  <c r="CB1956" i="64" s="1"/>
  <c r="BZ1039" i="64" a="1"/>
  <c r="BZ1039" i="64" s="1"/>
  <c r="CC1953" i="64" a="1"/>
  <c r="CC1953" i="64" s="1"/>
  <c r="CC1025" i="64" a="1"/>
  <c r="CC1025" i="64" s="1"/>
  <c r="CA1033" i="64"/>
  <c r="CA1038" i="64"/>
  <c r="CC1195" i="64" a="1"/>
  <c r="CC1195" i="64" s="1"/>
  <c r="CC1955" i="64" a="1"/>
  <c r="CC1955" i="64" s="1"/>
  <c r="BW2167" i="64"/>
  <c r="CB1193" i="64"/>
  <c r="CB1194" i="64" s="1"/>
  <c r="CB1196" i="64" s="1"/>
  <c r="CC1191" i="64" a="1"/>
  <c r="CC1191" i="64" s="1"/>
  <c r="CC1192" i="64" a="1"/>
  <c r="CC1192" i="64" s="1"/>
  <c r="CC661" i="64" a="1"/>
  <c r="CC661" i="64" s="1"/>
  <c r="CC650" i="64" a="1"/>
  <c r="CC650" i="64" s="1"/>
  <c r="CC667" i="64" a="1"/>
  <c r="CC667" i="64" s="1"/>
  <c r="CC653" i="64" a="1"/>
  <c r="CC653" i="64" s="1"/>
  <c r="CB126" i="64"/>
  <c r="CB141" i="64"/>
  <c r="CC111" i="64" a="1"/>
  <c r="CC111" i="64" s="1"/>
  <c r="CC1373" i="64" a="1"/>
  <c r="CC1373"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C110" i="64" a="1"/>
  <c r="CC110" i="64" s="1"/>
  <c r="CC107" i="64" a="1"/>
  <c r="CC107" i="64" s="1"/>
  <c r="CC109" i="64" a="1"/>
  <c r="CC109" i="64" s="1"/>
  <c r="CC108" i="64" a="1"/>
  <c r="CC108" i="64" s="1"/>
  <c r="CC1265" i="64" a="1"/>
  <c r="CC1265" i="64" s="1"/>
  <c r="BZ994" i="64"/>
  <c r="BZ995" i="64" s="1"/>
  <c r="CA992" i="64"/>
  <c r="CB991" i="64"/>
  <c r="CB990" i="64"/>
  <c r="CB988" i="64"/>
  <c r="CB987" i="64"/>
  <c r="CB989" i="64"/>
  <c r="CC982" i="64" a="1"/>
  <c r="CC982" i="64" s="1"/>
  <c r="CC983" i="64" a="1"/>
  <c r="CC983" i="64" s="1"/>
  <c r="CC984" i="64" a="1"/>
  <c r="CC984" i="64" s="1"/>
  <c r="CC981" i="64" a="1"/>
  <c r="CC981" i="64" s="1"/>
  <c r="CC980" i="64" a="1"/>
  <c r="CC980" i="64" s="1"/>
  <c r="CB974" i="64"/>
  <c r="CA977" i="64"/>
  <c r="CC949" i="64" a="1"/>
  <c r="CC949" i="64" s="1"/>
  <c r="CC957" i="64" s="1"/>
  <c r="CC950" i="64" a="1"/>
  <c r="CC950" i="64" s="1"/>
  <c r="CC958" i="64" s="1"/>
  <c r="CC966" i="64" a="1"/>
  <c r="CC966" i="64" s="1"/>
  <c r="CC951" i="64" a="1"/>
  <c r="CC951" i="64" s="1"/>
  <c r="CC959" i="64" s="1"/>
  <c r="CC952" i="64" a="1"/>
  <c r="CC952" i="64" s="1"/>
  <c r="CC960" i="64" s="1"/>
  <c r="CC965" i="64" a="1"/>
  <c r="CC965" i="64" s="1"/>
  <c r="CC953" i="64" a="1"/>
  <c r="CC953" i="64" s="1"/>
  <c r="CC961" i="64" s="1"/>
  <c r="CC967" i="64" a="1"/>
  <c r="CC967" i="64" s="1"/>
  <c r="CC968" i="64" a="1"/>
  <c r="CC968" i="64" s="1"/>
  <c r="CC969" i="64" a="1"/>
  <c r="CC969" i="64" s="1"/>
  <c r="CB976" i="64"/>
  <c r="CB975" i="64"/>
  <c r="CB973" i="64"/>
  <c r="CB972" i="64"/>
  <c r="CC208" i="64" a="1"/>
  <c r="CC208" i="64" s="1"/>
  <c r="CB924" i="64"/>
  <c r="CB926" i="64" s="1"/>
  <c r="BZ1244" i="64"/>
  <c r="CA1243" i="64"/>
  <c r="CC331" i="64" a="1"/>
  <c r="CC331" i="64" s="1"/>
  <c r="CC1240" i="64" a="1"/>
  <c r="CC1240" i="64" s="1"/>
  <c r="CC312" i="64" a="1"/>
  <c r="CC312" i="64" s="1"/>
  <c r="CC925" i="64" a="1"/>
  <c r="CC925" i="64" s="1"/>
  <c r="CC891" i="64" a="1"/>
  <c r="CC891" i="64" s="1"/>
  <c r="CC299" i="64" a="1"/>
  <c r="CC299" i="64" s="1"/>
  <c r="CA888" i="64"/>
  <c r="CB884" i="64"/>
  <c r="CB892" i="64" s="1"/>
  <c r="CC887" i="64" a="1"/>
  <c r="CC887" i="64" s="1"/>
  <c r="CC883" i="64" a="1"/>
  <c r="CC883" i="64" s="1"/>
  <c r="CD259" i="64"/>
  <c r="CC20" i="864"/>
  <c r="CC93" i="861" s="1"/>
  <c r="CC94" i="861" s="1"/>
  <c r="CC54" i="863" a="1"/>
  <c r="CC54" i="863" s="1"/>
  <c r="CC52" i="863" a="1"/>
  <c r="CC52" i="863" s="1"/>
  <c r="CC50" i="863" a="1"/>
  <c r="CC50" i="863" s="1"/>
  <c r="CC45" i="863"/>
  <c r="CD44" i="863" a="1"/>
  <c r="CD44" i="863" s="1"/>
  <c r="CD42" i="863" a="1"/>
  <c r="CD42" i="863" s="1"/>
  <c r="CD43" i="863" a="1"/>
  <c r="CD43" i="863" s="1"/>
  <c r="CD41" i="863" a="1"/>
  <c r="CD41" i="863" s="1"/>
  <c r="CD30" i="863"/>
  <c r="CD40" i="863" a="1"/>
  <c r="CD40" i="863" s="1"/>
  <c r="CD33" i="863"/>
  <c r="CD31" i="863"/>
  <c r="CE2" i="863"/>
  <c r="CE32" i="863" s="1"/>
  <c r="CC35" i="863"/>
  <c r="CC34" i="863"/>
  <c r="CC17" i="863" s="1"/>
  <c r="CC29" i="861" s="1"/>
  <c r="CD18" i="864"/>
  <c r="CD17" i="864"/>
  <c r="CD16" i="864"/>
  <c r="CE19" i="864"/>
  <c r="CF7" i="861"/>
  <c r="CG2" i="861"/>
  <c r="CF1" i="861"/>
  <c r="AM281" i="64"/>
  <c r="AM263" i="64"/>
  <c r="AN277" i="64"/>
  <c r="AN260" i="64"/>
  <c r="AN278" i="64"/>
  <c r="AN261" i="64"/>
  <c r="AN279" i="64"/>
  <c r="AN262" i="64"/>
  <c r="AN280" i="64"/>
  <c r="BQ7" i="860"/>
  <c r="BQ3" i="860"/>
  <c r="BQ4" i="860" s="1"/>
  <c r="BR2" i="860"/>
  <c r="BQ1" i="860"/>
  <c r="AL850" i="64"/>
  <c r="AL860" i="64" s="1"/>
  <c r="AK860" i="64"/>
  <c r="AM854" i="64" a="1"/>
  <c r="AM854" i="64" s="1"/>
  <c r="AM849" i="64" a="1"/>
  <c r="AM849" i="64" s="1"/>
  <c r="AL589" i="64"/>
  <c r="AK2456" i="64"/>
  <c r="AM2439" i="64" a="1"/>
  <c r="AM2439" i="64" s="1"/>
  <c r="AM2440" i="64" a="1"/>
  <c r="AM2440" i="64" s="1"/>
  <c r="AM2443" i="64" a="1"/>
  <c r="AM2443" i="64" s="1"/>
  <c r="AM2444" i="64" a="1"/>
  <c r="AM2444" i="64" s="1"/>
  <c r="AM2442" i="64" a="1"/>
  <c r="AM2442" i="64" s="1"/>
  <c r="AM2446" i="64" a="1"/>
  <c r="AM2446" i="64" s="1"/>
  <c r="AM2447" i="64" a="1"/>
  <c r="AM2447" i="64" s="1"/>
  <c r="AM2445" i="64" a="1"/>
  <c r="AM2445" i="64" s="1"/>
  <c r="AM2441" i="64" a="1"/>
  <c r="AM2441" i="64" s="1"/>
  <c r="AL2448" i="64"/>
  <c r="AM565" i="64" a="1"/>
  <c r="AM565" i="64" s="1"/>
  <c r="AM588" i="64" a="1"/>
  <c r="AM588" i="64" s="1"/>
  <c r="AM587" i="64" a="1"/>
  <c r="AM587" i="64" s="1"/>
  <c r="AL566" i="64"/>
  <c r="AM2627" i="64"/>
  <c r="AM2593" i="64"/>
  <c r="AL2552" i="64"/>
  <c r="AL2530" i="64"/>
  <c r="AM2885" i="64" a="1"/>
  <c r="AM2885" i="64" s="1"/>
  <c r="AM2531" i="64" a="1"/>
  <c r="AM2531" i="64" s="1"/>
  <c r="AM2551" i="64" a="1"/>
  <c r="AM2551" i="64" s="1"/>
  <c r="BV2210" i="64"/>
  <c r="BW2208" i="64"/>
  <c r="BW2187" i="64"/>
  <c r="BW2189" i="64" s="1"/>
  <c r="BX2167" i="64"/>
  <c r="AI2086" i="64"/>
  <c r="AJ2075" i="64"/>
  <c r="AK2074" i="64"/>
  <c r="AK2083" i="64"/>
  <c r="AK2073" i="64"/>
  <c r="AK2082" i="64"/>
  <c r="AM2079" i="64" a="1"/>
  <c r="AM2079" i="64" s="1"/>
  <c r="AM2078" i="64" a="1"/>
  <c r="AM2078" i="64" s="1"/>
  <c r="AM2070" i="64" a="1"/>
  <c r="AM2070" i="64" s="1"/>
  <c r="AM2069" i="64" a="1"/>
  <c r="AM2069" i="64" s="1"/>
  <c r="AL2066" i="64"/>
  <c r="AL2065" i="64"/>
  <c r="AM2060" i="64" a="1"/>
  <c r="AM2060" i="64" s="1"/>
  <c r="AM2061" i="64" a="1"/>
  <c r="AM2061" i="64" s="1"/>
  <c r="AL2573" i="64"/>
  <c r="AM2572" i="64" a="1"/>
  <c r="AM2572" i="64" s="1"/>
  <c r="AM725" i="64" a="1"/>
  <c r="AM725" i="64" s="1"/>
  <c r="AN2342" i="64"/>
  <c r="AN2343" i="64" s="1"/>
  <c r="AL1981" i="64"/>
  <c r="AL1467" i="64"/>
  <c r="AL1818" i="64"/>
  <c r="AL1218" i="64"/>
  <c r="AL727" i="64"/>
  <c r="AL751" i="64"/>
  <c r="AK62" i="64"/>
  <c r="AM720" i="64" a="1"/>
  <c r="AM720" i="64" s="1"/>
  <c r="AM75" i="64" a="1"/>
  <c r="AM75" i="64" s="1"/>
  <c r="AM564" i="64" a="1"/>
  <c r="AM564" i="64" s="1"/>
  <c r="AM55" i="64" a="1"/>
  <c r="AM55" i="64" s="1"/>
  <c r="AM60" i="64" a="1"/>
  <c r="AM60" i="64" s="1"/>
  <c r="AM59" i="64" a="1"/>
  <c r="AM59" i="64" s="1"/>
  <c r="AL56" i="64"/>
  <c r="AM53" i="64" a="1"/>
  <c r="AM53" i="64" s="1"/>
  <c r="AM54" i="64" a="1"/>
  <c r="AM54" i="64" s="1"/>
  <c r="AM750" i="64" a="1"/>
  <c r="AM750" i="64" s="1"/>
  <c r="AM2782" i="64" a="1"/>
  <c r="AM2782" i="64" s="1"/>
  <c r="AM2859" i="64" a="1"/>
  <c r="AM2859" i="64" s="1"/>
  <c r="AM2833" i="64" a="1"/>
  <c r="AM2833" i="64" s="1"/>
  <c r="AM2808" i="64" a="1"/>
  <c r="AM2808" i="64" s="1"/>
  <c r="AM1957" i="64" a="1"/>
  <c r="AM1957" i="64" s="1"/>
  <c r="AM1958" i="64" s="1"/>
  <c r="AM91" i="64" a="1"/>
  <c r="AM91" i="64" s="1"/>
  <c r="AM92" i="64" a="1"/>
  <c r="AM92" i="64" s="1"/>
  <c r="AM89" i="64" a="1"/>
  <c r="AM89" i="64" s="1"/>
  <c r="AM90" i="64" a="1"/>
  <c r="AM90" i="64" s="1"/>
  <c r="AL93" i="64"/>
  <c r="AM1899" i="64" a="1"/>
  <c r="AM1899" i="64" s="1"/>
  <c r="AM1900" i="64" s="1"/>
  <c r="AM541" i="64" a="1"/>
  <c r="AM541" i="64" s="1"/>
  <c r="AM2909" i="64" a="1"/>
  <c r="AM2909" i="64" s="1"/>
  <c r="AM1819" i="64" a="1"/>
  <c r="AM1819" i="64" s="1"/>
  <c r="AM2237" i="64" a="1"/>
  <c r="AM2237" i="64" s="1"/>
  <c r="AM2245" i="64" s="1"/>
  <c r="AM1982" i="64" a="1"/>
  <c r="AM1982" i="64" s="1"/>
  <c r="AM1980" i="64" a="1"/>
  <c r="AM1980" i="64" s="1"/>
  <c r="AM1988" i="64" a="1"/>
  <c r="AM1988" i="64" s="1"/>
  <c r="AM1466" i="64" a="1"/>
  <c r="AM1466" i="64" s="1"/>
  <c r="AM1217" i="64" a="1"/>
  <c r="AM1217" i="64" s="1"/>
  <c r="AM542" i="64" a="1"/>
  <c r="CB1243" i="64" a="1"/>
  <c r="AM2552" i="64" a="1"/>
  <c r="CC412" i="64" a="1"/>
  <c r="AM1818" i="64" a="1"/>
  <c r="CC1241" i="64" a="1"/>
  <c r="AM850" i="64" a="1"/>
  <c r="CC1068" i="64" a="1"/>
  <c r="CC1266" i="64"/>
  <c r="AM2066" i="64" a="1"/>
  <c r="AE773" i="64" a="1"/>
  <c r="AM2573" i="64" a="1"/>
  <c r="CC1024" i="64" a="1"/>
  <c r="AM566" i="64" a="1"/>
  <c r="CC924" i="64" a="1"/>
  <c r="AM589" i="64" a="1"/>
  <c r="CC884" i="64" a="1"/>
  <c r="AM727" i="64" a="1"/>
  <c r="CC1539" i="64" a="1"/>
  <c r="AM2065" i="64" a="1"/>
  <c r="CC1954" i="64" a="1"/>
  <c r="AM751" i="64" a="1"/>
  <c r="AM1981" i="64" a="1"/>
  <c r="AE1388" i="64" a="1"/>
  <c r="CC1136" i="64" a="1"/>
  <c r="AN2627" i="64" a="1"/>
  <c r="CA1244" i="64" a="1"/>
  <c r="AM2530" i="64" a="1"/>
  <c r="AN2593" i="64" a="1"/>
  <c r="CC2112" i="64" a="1"/>
  <c r="CC1295" i="64" a="1"/>
  <c r="AM1467" i="64" a="1"/>
  <c r="AM1218" i="64" a="1"/>
  <c r="AM542" i="64" l="1"/>
  <c r="CF1" i="64"/>
  <c r="CE4" i="64"/>
  <c r="CG2" i="64"/>
  <c r="CF3" i="64"/>
  <c r="CF7" i="64"/>
  <c r="BT464" i="64"/>
  <c r="BS465" i="64"/>
  <c r="BS467" i="64"/>
  <c r="BP516" i="64"/>
  <c r="BQ515" i="64"/>
  <c r="BP518" i="64"/>
  <c r="AX25" i="861"/>
  <c r="CE347" i="64"/>
  <c r="CG2" i="864"/>
  <c r="CF1" i="864"/>
  <c r="CF1" i="863"/>
  <c r="CE4" i="864"/>
  <c r="CE4" i="863"/>
  <c r="CF7" i="864"/>
  <c r="CF7" i="863"/>
  <c r="CF3" i="863"/>
  <c r="CF3" i="864"/>
  <c r="CG3" i="861"/>
  <c r="CF4" i="861"/>
  <c r="AE773" i="64"/>
  <c r="AE1388" i="64"/>
  <c r="AD1297" i="64"/>
  <c r="AE1293" i="64" s="1"/>
  <c r="AD1299" i="64"/>
  <c r="AM209" i="64" a="1"/>
  <c r="AM209" i="64" s="1"/>
  <c r="AF772" i="64" a="1"/>
  <c r="AF772" i="64" s="1"/>
  <c r="Z656" i="64"/>
  <c r="AA648" i="64"/>
  <c r="AA651" i="64" s="1"/>
  <c r="AA660" i="64" s="1"/>
  <c r="AA662" i="64" s="1"/>
  <c r="AA652" i="64" s="1"/>
  <c r="AA654" i="64" s="1"/>
  <c r="AA655" i="64" s="1"/>
  <c r="AD414" i="64"/>
  <c r="AE410" i="64" s="1"/>
  <c r="AD416" i="64"/>
  <c r="Z659" i="64"/>
  <c r="Z663" i="64" s="1"/>
  <c r="Y664" i="64"/>
  <c r="Y668" i="64"/>
  <c r="BZ86" i="861"/>
  <c r="CA86" i="861"/>
  <c r="CB90" i="861"/>
  <c r="BZ60" i="861"/>
  <c r="CC1700" i="64"/>
  <c r="CC1709" i="64" s="1"/>
  <c r="CD1708" i="64" a="1"/>
  <c r="CD1708" i="64" s="1"/>
  <c r="CD1707" i="64" a="1"/>
  <c r="CD1707" i="64" s="1"/>
  <c r="BW1716" i="64"/>
  <c r="CC1241" i="64"/>
  <c r="CC1539" i="64"/>
  <c r="CC1541" i="64" s="1"/>
  <c r="CD1540" i="64" a="1"/>
  <c r="CD1540" i="64" s="1"/>
  <c r="CD1538" i="64" a="1"/>
  <c r="CD1538" i="64" s="1"/>
  <c r="CC362" i="64"/>
  <c r="CC364" i="64" s="1"/>
  <c r="CD360" i="64" a="1"/>
  <c r="CD360" i="64" s="1"/>
  <c r="CD361" i="64" a="1"/>
  <c r="CD361" i="64" s="1"/>
  <c r="CD363" i="64" a="1"/>
  <c r="CD363" i="64" s="1"/>
  <c r="CD436" i="64" a="1"/>
  <c r="CD436" i="64" s="1"/>
  <c r="CD487" i="64" a="1"/>
  <c r="CD487" i="64" s="1"/>
  <c r="CC1295" i="64"/>
  <c r="CC1296" i="64" s="1"/>
  <c r="CC412" i="64"/>
  <c r="CD411" i="64" a="1"/>
  <c r="CD411" i="64" s="1"/>
  <c r="CD1294" i="64" a="1"/>
  <c r="CD1294" i="64" s="1"/>
  <c r="CC1136" i="64"/>
  <c r="CC1068" i="64"/>
  <c r="CD1067" i="64" a="1"/>
  <c r="CD1067" i="64" s="1"/>
  <c r="CD1135" i="64" a="1"/>
  <c r="CD1135" i="64" s="1"/>
  <c r="CB1143" i="64"/>
  <c r="CB1137" i="64"/>
  <c r="CB1144" i="64" s="1"/>
  <c r="CC2112" i="64"/>
  <c r="CC2121" i="64" s="1"/>
  <c r="CC2122" i="64" s="1" a="1"/>
  <c r="CC2122" i="64" s="1"/>
  <c r="CD2113" i="64" a="1"/>
  <c r="CD2113" i="64" s="1"/>
  <c r="CC1024" i="64"/>
  <c r="CC1954" i="64"/>
  <c r="CC1956" i="64" s="1"/>
  <c r="CD1953" i="64" a="1"/>
  <c r="CD1953" i="64" s="1"/>
  <c r="CD1025" i="64" a="1"/>
  <c r="CD1025" i="64" s="1"/>
  <c r="CA1039" i="64" a="1"/>
  <c r="CA1039" i="64" s="1"/>
  <c r="CB1033" i="64"/>
  <c r="CB1038" i="64"/>
  <c r="CD1195" i="64" a="1"/>
  <c r="CD1195" i="64" s="1"/>
  <c r="CD1955" i="64" a="1"/>
  <c r="CD1955" i="64" s="1"/>
  <c r="CC1193" i="64"/>
  <c r="CC1194" i="64" s="1"/>
  <c r="CC1196" i="64" s="1"/>
  <c r="CD1191" i="64" a="1"/>
  <c r="CD1191" i="64" s="1"/>
  <c r="CD1192" i="64" a="1"/>
  <c r="CD1192" i="64" s="1"/>
  <c r="CD661" i="64" a="1"/>
  <c r="CD661" i="64" s="1"/>
  <c r="CD650" i="64" a="1"/>
  <c r="CD650" i="64" s="1"/>
  <c r="CD667" i="64" a="1"/>
  <c r="CD667" i="64" s="1"/>
  <c r="CD653" i="64" a="1"/>
  <c r="CD653" i="64" s="1"/>
  <c r="CC126" i="64"/>
  <c r="CC141" i="64"/>
  <c r="CD111" i="64" a="1"/>
  <c r="CD111" i="64" s="1"/>
  <c r="CD1373" i="64" a="1"/>
  <c r="CD1373"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D110" i="64" a="1"/>
  <c r="CD110" i="64" s="1"/>
  <c r="CD109" i="64" a="1"/>
  <c r="CD109" i="64" s="1"/>
  <c r="CD108" i="64" a="1"/>
  <c r="CD108" i="64" s="1"/>
  <c r="CD107" i="64" a="1"/>
  <c r="CD107" i="64" s="1"/>
  <c r="CC112" i="64"/>
  <c r="CD1265" i="64" a="1"/>
  <c r="CD1265" i="64" s="1"/>
  <c r="AA2246" i="64" a="1"/>
  <c r="AA2246" i="64" s="1"/>
  <c r="CA994" i="64"/>
  <c r="CC987" i="64"/>
  <c r="CB992" i="64"/>
  <c r="CC991" i="64"/>
  <c r="CC990" i="64"/>
  <c r="CC988" i="64"/>
  <c r="CC989" i="64"/>
  <c r="CD982" i="64" a="1"/>
  <c r="CD982" i="64" s="1"/>
  <c r="CD983" i="64" a="1"/>
  <c r="CD983" i="64" s="1"/>
  <c r="CD984" i="64" a="1"/>
  <c r="CD984" i="64" s="1"/>
  <c r="CD981" i="64" a="1"/>
  <c r="CD981" i="64" s="1"/>
  <c r="CD980" i="64" a="1"/>
  <c r="CD980" i="64" s="1"/>
  <c r="CB977" i="64"/>
  <c r="CC976" i="64"/>
  <c r="CD969" i="64" a="1"/>
  <c r="CD969" i="64" s="1"/>
  <c r="CD949" i="64" a="1"/>
  <c r="CD949" i="64" s="1"/>
  <c r="CD957" i="64" s="1"/>
  <c r="CD950" i="64" a="1"/>
  <c r="CD950" i="64" s="1"/>
  <c r="CD958" i="64" s="1"/>
  <c r="CD966" i="64" a="1"/>
  <c r="CD966" i="64" s="1"/>
  <c r="CD965" i="64" a="1"/>
  <c r="CD965" i="64" s="1"/>
  <c r="CD951" i="64" a="1"/>
  <c r="CD951" i="64" s="1"/>
  <c r="CD959" i="64" s="1"/>
  <c r="CD952" i="64" a="1"/>
  <c r="CD952" i="64" s="1"/>
  <c r="CD960" i="64" s="1"/>
  <c r="CD953" i="64" a="1"/>
  <c r="CD953" i="64" s="1"/>
  <c r="CD961" i="64" s="1"/>
  <c r="CD967" i="64" a="1"/>
  <c r="CD967" i="64" s="1"/>
  <c r="CD968" i="64" a="1"/>
  <c r="CD968" i="64" s="1"/>
  <c r="CC975" i="64"/>
  <c r="CC974" i="64"/>
  <c r="CC973" i="64"/>
  <c r="CC972" i="64"/>
  <c r="CD208" i="64" a="1"/>
  <c r="CD208" i="64" s="1"/>
  <c r="CC924" i="64"/>
  <c r="CC926" i="64" s="1"/>
  <c r="CA1244" i="64"/>
  <c r="CB1243" i="64"/>
  <c r="CD331" i="64" a="1"/>
  <c r="CD331" i="64" s="1"/>
  <c r="CD1240" i="64" a="1"/>
  <c r="CD1240" i="64" s="1"/>
  <c r="CD312" i="64" a="1"/>
  <c r="CD312" i="64" s="1"/>
  <c r="CD925" i="64" a="1"/>
  <c r="CD925" i="64" s="1"/>
  <c r="CD891" i="64" a="1"/>
  <c r="CD891" i="64" s="1"/>
  <c r="CD299" i="64" a="1"/>
  <c r="CD299" i="64" s="1"/>
  <c r="CB888" i="64"/>
  <c r="CC884" i="64"/>
  <c r="CC892" i="64" s="1"/>
  <c r="CD887" i="64" a="1"/>
  <c r="CD887" i="64" s="1"/>
  <c r="CD883" i="64" a="1"/>
  <c r="CD883" i="64" s="1"/>
  <c r="CE259" i="64"/>
  <c r="CH2" i="861"/>
  <c r="CG1" i="861"/>
  <c r="CG7" i="861"/>
  <c r="CD45" i="863"/>
  <c r="CD34" i="863"/>
  <c r="CD17" i="863" s="1"/>
  <c r="CD29" i="861" s="1"/>
  <c r="CD35" i="863"/>
  <c r="CE16" i="864"/>
  <c r="CE18" i="864"/>
  <c r="CF19" i="864"/>
  <c r="CE17" i="864"/>
  <c r="CE42" i="863" a="1"/>
  <c r="CE42" i="863" s="1"/>
  <c r="CE44" i="863" a="1"/>
  <c r="CE44" i="863" s="1"/>
  <c r="CE43" i="863" a="1"/>
  <c r="CE43" i="863" s="1"/>
  <c r="CE31" i="863"/>
  <c r="CE40" i="863" a="1"/>
  <c r="CE40" i="863" s="1"/>
  <c r="CE41" i="863" a="1"/>
  <c r="CE41" i="863" s="1"/>
  <c r="CE30" i="863"/>
  <c r="CF2" i="863"/>
  <c r="CF32" i="863" s="1"/>
  <c r="CE33" i="863"/>
  <c r="CD20" i="864"/>
  <c r="CD93" i="861" s="1"/>
  <c r="CD94" i="861" s="1"/>
  <c r="CD54" i="863" a="1"/>
  <c r="CD54" i="863" s="1"/>
  <c r="CD52" i="863" a="1"/>
  <c r="CD52" i="863" s="1"/>
  <c r="CD50" i="863" a="1"/>
  <c r="CD50" i="863" s="1"/>
  <c r="AN281" i="64"/>
  <c r="AN263" i="64"/>
  <c r="AO277" i="64"/>
  <c r="AO260" i="64"/>
  <c r="AO278" i="64"/>
  <c r="AO279" i="64"/>
  <c r="AO261" i="64"/>
  <c r="AO280" i="64"/>
  <c r="AO262" i="64"/>
  <c r="BR7" i="860"/>
  <c r="BR3" i="860"/>
  <c r="BR4" i="860" s="1"/>
  <c r="BS2" i="860"/>
  <c r="BR1" i="860"/>
  <c r="AM850" i="64"/>
  <c r="AM860" i="64" s="1"/>
  <c r="AN854" i="64" a="1"/>
  <c r="AN854" i="64" s="1"/>
  <c r="AN849" i="64" a="1"/>
  <c r="AN849" i="64" s="1"/>
  <c r="AM589" i="64"/>
  <c r="AL2456" i="64"/>
  <c r="AN2445" i="64" a="1"/>
  <c r="AN2445" i="64" s="1"/>
  <c r="AN2439" i="64" a="1"/>
  <c r="AN2439" i="64" s="1"/>
  <c r="AN2441" i="64" a="1"/>
  <c r="AN2441" i="64" s="1"/>
  <c r="AN2443" i="64" a="1"/>
  <c r="AN2443" i="64" s="1"/>
  <c r="AN2444" i="64" a="1"/>
  <c r="AN2444" i="64" s="1"/>
  <c r="AN2440" i="64" a="1"/>
  <c r="AN2440" i="64" s="1"/>
  <c r="AN2442" i="64" a="1"/>
  <c r="AN2442" i="64" s="1"/>
  <c r="AN2446" i="64" a="1"/>
  <c r="AN2446" i="64" s="1"/>
  <c r="AN2447" i="64" a="1"/>
  <c r="AN2447" i="64" s="1"/>
  <c r="AM2448" i="64"/>
  <c r="AN565" i="64" a="1"/>
  <c r="AN565" i="64" s="1"/>
  <c r="AN588" i="64" a="1"/>
  <c r="AN588" i="64" s="1"/>
  <c r="AN587" i="64" a="1"/>
  <c r="AN587" i="64" s="1"/>
  <c r="AM566" i="64"/>
  <c r="AN2627" i="64"/>
  <c r="AN2593" i="64"/>
  <c r="AM2552" i="64"/>
  <c r="AM2530" i="64"/>
  <c r="AN2885" i="64" a="1"/>
  <c r="AN2885" i="64" s="1"/>
  <c r="AN2531" i="64" a="1"/>
  <c r="AN2531" i="64" s="1"/>
  <c r="AN2551" i="64" a="1"/>
  <c r="AN2551" i="64" s="1"/>
  <c r="BW2210" i="64"/>
  <c r="BX2208" i="64"/>
  <c r="BX2187" i="64"/>
  <c r="BX2189" i="64" s="1"/>
  <c r="BY2167" i="64"/>
  <c r="AI2087" i="64"/>
  <c r="AK2075" i="64"/>
  <c r="AJ2084" i="64"/>
  <c r="AJ2086" i="64" s="1"/>
  <c r="AK2084" i="64"/>
  <c r="AL2073" i="64"/>
  <c r="AL2082" i="64"/>
  <c r="AL2074" i="64"/>
  <c r="AL2083" i="64"/>
  <c r="AN2078" i="64" a="1"/>
  <c r="AN2078" i="64" s="1"/>
  <c r="AN2079" i="64" a="1"/>
  <c r="AN2079" i="64" s="1"/>
  <c r="AN2070" i="64" a="1"/>
  <c r="AN2070" i="64" s="1"/>
  <c r="AN2069" i="64" a="1"/>
  <c r="AN2069" i="64" s="1"/>
  <c r="AM2066" i="64"/>
  <c r="AM2065" i="64"/>
  <c r="AN2060" i="64" a="1"/>
  <c r="AN2060" i="64" s="1"/>
  <c r="AN2061" i="64" a="1"/>
  <c r="AN2061" i="64" s="1"/>
  <c r="AM2573" i="64"/>
  <c r="AN2572" i="64" a="1"/>
  <c r="AN2572" i="64" s="1"/>
  <c r="AN725" i="64" a="1"/>
  <c r="AN725" i="64" s="1"/>
  <c r="AO2342" i="64"/>
  <c r="AO2343" i="64" s="1"/>
  <c r="AM1467" i="64"/>
  <c r="AM1981" i="64"/>
  <c r="AM1818" i="64"/>
  <c r="AM1218" i="64"/>
  <c r="AM751" i="64"/>
  <c r="AM727" i="64"/>
  <c r="AL62" i="64"/>
  <c r="AN720" i="64" a="1"/>
  <c r="AN720" i="64" s="1"/>
  <c r="AN75" i="64" a="1"/>
  <c r="AN75" i="64" s="1"/>
  <c r="AN564" i="64" a="1"/>
  <c r="AN564" i="64" s="1"/>
  <c r="AN55" i="64" a="1"/>
  <c r="AN55" i="64" s="1"/>
  <c r="AN59" i="64" a="1"/>
  <c r="AN59" i="64" s="1"/>
  <c r="AN60" i="64" a="1"/>
  <c r="AN60" i="64" s="1"/>
  <c r="AM56" i="64"/>
  <c r="AN54" i="64" a="1"/>
  <c r="AN54" i="64" s="1"/>
  <c r="AN53" i="64" a="1"/>
  <c r="AN53" i="64" s="1"/>
  <c r="AN750" i="64" a="1"/>
  <c r="AN750" i="64" s="1"/>
  <c r="AN2782" i="64" a="1"/>
  <c r="AN2782" i="64" s="1"/>
  <c r="AN2859" i="64" a="1"/>
  <c r="AN2859" i="64" s="1"/>
  <c r="AN2833" i="64" a="1"/>
  <c r="AN2833" i="64" s="1"/>
  <c r="AN2808" i="64" a="1"/>
  <c r="AN2808" i="64" s="1"/>
  <c r="AN1957" i="64" a="1"/>
  <c r="AN1957" i="64" s="1"/>
  <c r="AN1958" i="64" s="1"/>
  <c r="AN90" i="64" a="1"/>
  <c r="AN90" i="64" s="1"/>
  <c r="AN89" i="64" a="1"/>
  <c r="AN89" i="64" s="1"/>
  <c r="AN91" i="64" a="1"/>
  <c r="AN91" i="64" s="1"/>
  <c r="AN92" i="64" a="1"/>
  <c r="AN92" i="64" s="1"/>
  <c r="AM93" i="64"/>
  <c r="AN1899" i="64" a="1"/>
  <c r="AN1899" i="64" s="1"/>
  <c r="AN1900" i="64" s="1"/>
  <c r="AN541" i="64" a="1"/>
  <c r="AN541" i="64" s="1"/>
  <c r="AN2909" i="64" a="1"/>
  <c r="AN2909" i="64" s="1"/>
  <c r="AN1819" i="64" a="1"/>
  <c r="AN1819" i="64" s="1"/>
  <c r="AN2237" i="64" a="1"/>
  <c r="AN2237" i="64" s="1"/>
  <c r="AN2245" i="64" s="1"/>
  <c r="AN1980" i="64" a="1"/>
  <c r="AN1980" i="64" s="1"/>
  <c r="AN1988" i="64" a="1"/>
  <c r="AN1988" i="64" s="1"/>
  <c r="AN1982" i="64" a="1"/>
  <c r="AN1982" i="64" s="1"/>
  <c r="AN1466" i="64" a="1"/>
  <c r="AN1466" i="64" s="1"/>
  <c r="AN1217" i="64" a="1"/>
  <c r="AN1217" i="64" s="1"/>
  <c r="AN542" i="64" a="1"/>
  <c r="AO2627" i="64" a="1"/>
  <c r="CC1243" i="64" a="1"/>
  <c r="AO2593" i="64" a="1"/>
  <c r="AN2573" i="64" a="1"/>
  <c r="CD1024" i="64" a="1"/>
  <c r="AN2552" i="64" a="1"/>
  <c r="AN589" i="64" a="1"/>
  <c r="AN2065" i="64" a="1"/>
  <c r="AN1981" i="64" a="1"/>
  <c r="CB1244" i="64" a="1"/>
  <c r="CD924" i="64" a="1"/>
  <c r="CD2112" i="64" a="1"/>
  <c r="CD1539" i="64" a="1"/>
  <c r="AN727" i="64" a="1"/>
  <c r="AN2066" i="64" a="1"/>
  <c r="CD412" i="64" a="1"/>
  <c r="AF1388" i="64" a="1"/>
  <c r="AN850" i="64" a="1"/>
  <c r="AN2530" i="64" a="1"/>
  <c r="CD1136" i="64" a="1"/>
  <c r="AN751" i="64" a="1"/>
  <c r="CD1295" i="64" a="1"/>
  <c r="AF773" i="64" a="1"/>
  <c r="AN566" i="64" a="1"/>
  <c r="CD1266" i="64"/>
  <c r="AN1818" i="64" a="1"/>
  <c r="CD1954" i="64" a="1"/>
  <c r="AN1467" i="64" a="1"/>
  <c r="AN1218" i="64" a="1"/>
  <c r="CD884" i="64" a="1"/>
  <c r="CD1068" i="64" a="1"/>
  <c r="CD1241" i="64" a="1"/>
  <c r="AN542" i="64" l="1"/>
  <c r="CG7" i="64"/>
  <c r="CG1" i="64"/>
  <c r="CH2" i="64"/>
  <c r="CF4" i="64"/>
  <c r="CG3" i="64"/>
  <c r="BR515" i="64"/>
  <c r="BQ516" i="64"/>
  <c r="BQ518" i="64"/>
  <c r="BU464" i="64"/>
  <c r="BT465" i="64"/>
  <c r="BT467" i="64"/>
  <c r="AY16" i="861"/>
  <c r="AX26" i="861"/>
  <c r="CF347" i="64"/>
  <c r="CH2" i="864"/>
  <c r="CG7" i="863"/>
  <c r="CG7" i="864"/>
  <c r="CG1" i="863"/>
  <c r="CG1" i="864"/>
  <c r="CF4" i="864"/>
  <c r="CF4" i="863"/>
  <c r="CG3" i="864"/>
  <c r="CG3" i="863"/>
  <c r="CH3" i="861"/>
  <c r="CG4" i="861"/>
  <c r="AF1388" i="64"/>
  <c r="AF773" i="64"/>
  <c r="AA659" i="64"/>
  <c r="AA663" i="64" s="1"/>
  <c r="Z664" i="64"/>
  <c r="Z668" i="64"/>
  <c r="AE1299" i="64"/>
  <c r="AE1297" i="64"/>
  <c r="AF1293" i="64" s="1"/>
  <c r="AB648" i="64"/>
  <c r="AB651" i="64" s="1"/>
  <c r="AB660" i="64" s="1"/>
  <c r="AB662" i="64" s="1"/>
  <c r="AB652" i="64" s="1"/>
  <c r="AB654" i="64" s="1"/>
  <c r="AB655" i="64" s="1"/>
  <c r="AA656" i="64"/>
  <c r="AN209" i="64" a="1"/>
  <c r="AN209" i="64" s="1"/>
  <c r="AE1390" i="64"/>
  <c r="AG772" i="64" a="1"/>
  <c r="AG772" i="64" s="1"/>
  <c r="CD1700" i="64"/>
  <c r="CD1709" i="64" s="1"/>
  <c r="CD1712" i="64" s="1"/>
  <c r="CC90" i="861"/>
  <c r="CB43" i="861"/>
  <c r="CC1712" i="64"/>
  <c r="CE1708" i="64" a="1"/>
  <c r="CE1708" i="64" s="1"/>
  <c r="CE1707" i="64" a="1"/>
  <c r="CE1707" i="64" s="1"/>
  <c r="BX1716" i="64"/>
  <c r="CD1241" i="64"/>
  <c r="CD1539" i="64"/>
  <c r="CD1541" i="64" s="1"/>
  <c r="CE1538" i="64" a="1"/>
  <c r="CE1538" i="64" s="1"/>
  <c r="CE1540" i="64" a="1"/>
  <c r="CE1540" i="64" s="1"/>
  <c r="CE363" i="64" a="1"/>
  <c r="CE363" i="64" s="1"/>
  <c r="CE361" i="64" a="1"/>
  <c r="CE361" i="64" s="1"/>
  <c r="CD362" i="64"/>
  <c r="CD364" i="64" s="1"/>
  <c r="CE436" i="64" a="1"/>
  <c r="CE436" i="64" s="1"/>
  <c r="CE360" i="64" a="1"/>
  <c r="CE360" i="64" s="1"/>
  <c r="CE487" i="64" a="1"/>
  <c r="CE487" i="64" s="1"/>
  <c r="CD1295" i="64"/>
  <c r="CD1296" i="64" s="1"/>
  <c r="CD412" i="64"/>
  <c r="CE1294" i="64" a="1"/>
  <c r="CE1294" i="64" s="1"/>
  <c r="CE411" i="64" a="1"/>
  <c r="CE411" i="64" s="1"/>
  <c r="CD1136" i="64"/>
  <c r="CD1068" i="64"/>
  <c r="CE1067" i="64" a="1"/>
  <c r="CE1067" i="64" s="1"/>
  <c r="CE1135" i="64" a="1"/>
  <c r="CE1135" i="64" s="1"/>
  <c r="CC1143" i="64"/>
  <c r="CC1137" i="64"/>
  <c r="CC1144" i="64" s="1"/>
  <c r="CE2113" i="64" a="1"/>
  <c r="CE2113" i="64" s="1"/>
  <c r="CD2112" i="64"/>
  <c r="CD2121" i="64" s="1"/>
  <c r="CD2122" i="64" s="1" a="1"/>
  <c r="CD2122" i="64" s="1"/>
  <c r="CD1024" i="64"/>
  <c r="CD1954" i="64"/>
  <c r="CD1956" i="64" s="1"/>
  <c r="CE1953" i="64" a="1"/>
  <c r="CE1953" i="64" s="1"/>
  <c r="CE1025" i="64" a="1"/>
  <c r="CE1025" i="64" s="1"/>
  <c r="CB1039" i="64" a="1"/>
  <c r="CB1039" i="64" s="1"/>
  <c r="CC1033" i="64"/>
  <c r="CC1038" i="64"/>
  <c r="CC1039" i="64" s="1" a="1"/>
  <c r="CC1039" i="64" s="1"/>
  <c r="CE1195" i="64" a="1"/>
  <c r="CE1195" i="64" s="1"/>
  <c r="CE1955" i="64" a="1"/>
  <c r="CE1955" i="64" s="1"/>
  <c r="CD1193" i="64"/>
  <c r="CD1194" i="64" s="1"/>
  <c r="CD1196" i="64" s="1"/>
  <c r="CE1191" i="64" a="1"/>
  <c r="CE1191" i="64" s="1"/>
  <c r="CE1192" i="64" a="1"/>
  <c r="CE1192" i="64" s="1"/>
  <c r="CE661" i="64" a="1"/>
  <c r="CE661" i="64" s="1"/>
  <c r="CE650" i="64" a="1"/>
  <c r="CE650" i="64" s="1"/>
  <c r="CE667" i="64" a="1"/>
  <c r="CE667" i="64" s="1"/>
  <c r="CE653" i="64" a="1"/>
  <c r="CE653" i="64" s="1"/>
  <c r="CD126" i="64"/>
  <c r="CD141" i="64"/>
  <c r="CE111" i="64" a="1"/>
  <c r="CE111" i="64" s="1"/>
  <c r="CE1373" i="64" a="1"/>
  <c r="CE1373" i="64" s="1"/>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E110" i="64" a="1"/>
  <c r="CE110" i="64" s="1"/>
  <c r="CE109" i="64" a="1"/>
  <c r="CE109" i="64" s="1"/>
  <c r="CE108" i="64" a="1"/>
  <c r="CE108" i="64" s="1"/>
  <c r="CE107" i="64" a="1"/>
  <c r="CE107" i="64" s="1"/>
  <c r="CE1265" i="64" a="1"/>
  <c r="CE1265" i="64" s="1"/>
  <c r="CA995" i="64"/>
  <c r="CB994" i="64"/>
  <c r="CB995" i="64" s="1"/>
  <c r="CC992" i="64"/>
  <c r="CD990" i="64"/>
  <c r="CD988" i="64"/>
  <c r="CD987" i="64"/>
  <c r="CD989" i="64"/>
  <c r="CD991" i="64"/>
  <c r="CE982" i="64" a="1"/>
  <c r="CE982" i="64" s="1"/>
  <c r="CE983" i="64" a="1"/>
  <c r="CE983" i="64" s="1"/>
  <c r="CE984" i="64" a="1"/>
  <c r="CE984" i="64" s="1"/>
  <c r="CE981" i="64" a="1"/>
  <c r="CE981" i="64" s="1"/>
  <c r="CE980" i="64" a="1"/>
  <c r="CE980" i="64" s="1"/>
  <c r="CD976" i="64"/>
  <c r="CC977" i="64"/>
  <c r="CE969" i="64" a="1"/>
  <c r="CE969" i="64" s="1"/>
  <c r="CE965" i="64" a="1"/>
  <c r="CE965" i="64" s="1"/>
  <c r="CE949" i="64" a="1"/>
  <c r="CE949" i="64" s="1"/>
  <c r="CE957" i="64" s="1"/>
  <c r="CE950" i="64" a="1"/>
  <c r="CE950" i="64" s="1"/>
  <c r="CE958" i="64" s="1"/>
  <c r="CE966" i="64" a="1"/>
  <c r="CE966" i="64" s="1"/>
  <c r="CE951" i="64" a="1"/>
  <c r="CE951" i="64" s="1"/>
  <c r="CE959" i="64" s="1"/>
  <c r="CE952" i="64" a="1"/>
  <c r="CE952" i="64" s="1"/>
  <c r="CE960" i="64" s="1"/>
  <c r="CE953" i="64" a="1"/>
  <c r="CE953" i="64" s="1"/>
  <c r="CE961" i="64" s="1"/>
  <c r="CE967" i="64" a="1"/>
  <c r="CE967" i="64" s="1"/>
  <c r="CE968" i="64" a="1"/>
  <c r="CE968" i="64" s="1"/>
  <c r="CD975" i="64"/>
  <c r="CD974" i="64"/>
  <c r="CD973" i="64"/>
  <c r="CD972" i="64"/>
  <c r="CE208" i="64" a="1"/>
  <c r="CE208" i="64" s="1"/>
  <c r="CD924" i="64"/>
  <c r="CD926" i="64" s="1"/>
  <c r="CB1244" i="64"/>
  <c r="CC1243" i="64"/>
  <c r="CE331" i="64" a="1"/>
  <c r="CE331" i="64" s="1"/>
  <c r="CE1240" i="64" a="1"/>
  <c r="CE1240" i="64" s="1"/>
  <c r="CE312" i="64" a="1"/>
  <c r="CE312" i="64" s="1"/>
  <c r="CE925" i="64" a="1"/>
  <c r="CE925" i="64" s="1"/>
  <c r="CE891" i="64" a="1"/>
  <c r="CE891" i="64" s="1"/>
  <c r="CE299" i="64" a="1"/>
  <c r="CE299" i="64" s="1"/>
  <c r="CC888" i="64"/>
  <c r="CD884" i="64"/>
  <c r="CD892" i="64" s="1"/>
  <c r="CE887" i="64" a="1"/>
  <c r="CE887" i="64" s="1"/>
  <c r="CE883" i="64" a="1"/>
  <c r="CE883" i="64" s="1"/>
  <c r="CF259" i="64"/>
  <c r="CE35" i="863"/>
  <c r="CE34" i="863"/>
  <c r="CE17" i="863" s="1"/>
  <c r="CE29" i="861" s="1"/>
  <c r="CE20" i="864"/>
  <c r="CE93" i="861" s="1"/>
  <c r="CE94" i="861" s="1"/>
  <c r="CE45" i="863"/>
  <c r="CF18" i="864"/>
  <c r="CF16" i="864"/>
  <c r="CG19" i="864"/>
  <c r="CF17" i="864"/>
  <c r="CE54" i="863" a="1"/>
  <c r="CE54" i="863" s="1"/>
  <c r="CE50" i="863" a="1"/>
  <c r="CE50" i="863" s="1"/>
  <c r="CE52" i="863" a="1"/>
  <c r="CE52" i="863" s="1"/>
  <c r="CF40" i="863" a="1"/>
  <c r="CF40" i="863" s="1"/>
  <c r="CF33" i="863"/>
  <c r="CF43" i="863" a="1"/>
  <c r="CF43" i="863" s="1"/>
  <c r="CF41" i="863" a="1"/>
  <c r="CF41" i="863" s="1"/>
  <c r="CF44" i="863" a="1"/>
  <c r="CF44" i="863" s="1"/>
  <c r="CF42" i="863" a="1"/>
  <c r="CF42" i="863" s="1"/>
  <c r="CF31" i="863"/>
  <c r="CF30" i="863"/>
  <c r="CG2" i="863"/>
  <c r="CG32" i="863" s="1"/>
  <c r="CI2" i="861"/>
  <c r="CH1" i="861"/>
  <c r="CH7" i="861"/>
  <c r="AO281" i="64"/>
  <c r="AP277" i="64"/>
  <c r="AP278" i="64"/>
  <c r="AP260" i="64"/>
  <c r="AP261" i="64"/>
  <c r="AP279" i="64"/>
  <c r="AP262" i="64"/>
  <c r="AP280" i="64"/>
  <c r="AO263" i="64"/>
  <c r="BS3" i="860"/>
  <c r="BS4" i="860" s="1"/>
  <c r="BT2" i="860"/>
  <c r="BS1" i="860"/>
  <c r="BS7" i="860"/>
  <c r="AN850" i="64"/>
  <c r="AN860" i="64" s="1"/>
  <c r="AO854" i="64" a="1"/>
  <c r="AO854" i="64" s="1"/>
  <c r="AO849" i="64" a="1"/>
  <c r="AO849" i="64" s="1"/>
  <c r="AN589" i="64"/>
  <c r="AM2456" i="64"/>
  <c r="AO2440" i="64" a="1"/>
  <c r="AO2440" i="64" s="1"/>
  <c r="AO2441" i="64" a="1"/>
  <c r="AO2441" i="64" s="1"/>
  <c r="AO2442" i="64" a="1"/>
  <c r="AO2442" i="64" s="1"/>
  <c r="AO2443" i="64" a="1"/>
  <c r="AO2443" i="64" s="1"/>
  <c r="AO2444" i="64" a="1"/>
  <c r="AO2444" i="64" s="1"/>
  <c r="AO2445" i="64" a="1"/>
  <c r="AO2445" i="64" s="1"/>
  <c r="AO2446" i="64" a="1"/>
  <c r="AO2446" i="64" s="1"/>
  <c r="AO2447" i="64" a="1"/>
  <c r="AO2447" i="64" s="1"/>
  <c r="AO2439" i="64" a="1"/>
  <c r="AO2439" i="64" s="1"/>
  <c r="AN2448" i="64"/>
  <c r="AO565" i="64" a="1"/>
  <c r="AO565" i="64" s="1"/>
  <c r="AO588" i="64" a="1"/>
  <c r="AO588" i="64" s="1"/>
  <c r="AO587" i="64" a="1"/>
  <c r="AO587" i="64" s="1"/>
  <c r="AN566" i="64"/>
  <c r="AO2627" i="64"/>
  <c r="AO2593" i="64"/>
  <c r="AN2552" i="64"/>
  <c r="AN2530" i="64"/>
  <c r="AO2885" i="64" a="1"/>
  <c r="AO2885" i="64" s="1"/>
  <c r="AO2531" i="64" a="1"/>
  <c r="AO2531" i="64" s="1"/>
  <c r="AO2551" i="64" a="1"/>
  <c r="AO2551" i="64" s="1"/>
  <c r="BX2210" i="64"/>
  <c r="BY2208" i="64"/>
  <c r="BY2187" i="64"/>
  <c r="BY2189" i="64" s="1"/>
  <c r="BZ2167" i="64"/>
  <c r="AJ2087" i="64"/>
  <c r="AK2086" i="64"/>
  <c r="AK2087" i="64" s="1"/>
  <c r="AL2075" i="64"/>
  <c r="AM2073" i="64"/>
  <c r="AM2082" i="64"/>
  <c r="AM2074" i="64"/>
  <c r="AM2083" i="64"/>
  <c r="AO2079" i="64" a="1"/>
  <c r="AO2079" i="64" s="1"/>
  <c r="AO2078" i="64" a="1"/>
  <c r="AO2078" i="64" s="1"/>
  <c r="AO2070" i="64" a="1"/>
  <c r="AO2070" i="64" s="1"/>
  <c r="AO2069" i="64" a="1"/>
  <c r="AO2069" i="64" s="1"/>
  <c r="AN2066" i="64"/>
  <c r="AN2065" i="64"/>
  <c r="AO2060" i="64" a="1"/>
  <c r="AO2060" i="64" s="1"/>
  <c r="AO2061" i="64" a="1"/>
  <c r="AO2061" i="64" s="1"/>
  <c r="AN2573" i="64"/>
  <c r="AO2572" i="64" a="1"/>
  <c r="AO2572" i="64" s="1"/>
  <c r="AO725" i="64" a="1"/>
  <c r="AO725" i="64" s="1"/>
  <c r="AP2342" i="64"/>
  <c r="AP2343" i="64" s="1"/>
  <c r="AN1981" i="64"/>
  <c r="AN1818" i="64"/>
  <c r="AN1467" i="64"/>
  <c r="AN1218" i="64"/>
  <c r="AN751" i="64"/>
  <c r="AN727" i="64"/>
  <c r="AM62" i="64"/>
  <c r="AO720" i="64" a="1"/>
  <c r="AO720" i="64" s="1"/>
  <c r="AO75" i="64" a="1"/>
  <c r="AO75" i="64" s="1"/>
  <c r="AO564" i="64" a="1"/>
  <c r="AO564" i="64" s="1"/>
  <c r="AO55" i="64" a="1"/>
  <c r="AO55" i="64" s="1"/>
  <c r="AO59" i="64" a="1"/>
  <c r="AO59" i="64" s="1"/>
  <c r="AO60" i="64" a="1"/>
  <c r="AO60" i="64" s="1"/>
  <c r="AN56" i="64"/>
  <c r="AO54" i="64" a="1"/>
  <c r="AO54" i="64" s="1"/>
  <c r="AO53" i="64" a="1"/>
  <c r="AO53" i="64" s="1"/>
  <c r="AO750" i="64" a="1"/>
  <c r="AO750" i="64" s="1"/>
  <c r="AO2782" i="64" a="1"/>
  <c r="AO2782" i="64" s="1"/>
  <c r="AO2859" i="64" a="1"/>
  <c r="AO2859" i="64" s="1"/>
  <c r="AO2833" i="64" a="1"/>
  <c r="AO2833" i="64" s="1"/>
  <c r="AO2808" i="64" a="1"/>
  <c r="AO2808" i="64" s="1"/>
  <c r="AO1957" i="64" a="1"/>
  <c r="AO1957" i="64" s="1"/>
  <c r="AO1958" i="64" s="1"/>
  <c r="AO90" i="64" a="1"/>
  <c r="AO90" i="64" s="1"/>
  <c r="AO91" i="64" a="1"/>
  <c r="AO91" i="64" s="1"/>
  <c r="AO92" i="64" a="1"/>
  <c r="AO92" i="64" s="1"/>
  <c r="AO89" i="64" a="1"/>
  <c r="AO89" i="64" s="1"/>
  <c r="AN93" i="64"/>
  <c r="AO1899" i="64" a="1"/>
  <c r="AO1899" i="64" s="1"/>
  <c r="AO1900" i="64" s="1"/>
  <c r="AO541" i="64" a="1"/>
  <c r="AO541" i="64" s="1"/>
  <c r="AO2909" i="64" a="1"/>
  <c r="AO2909" i="64" s="1"/>
  <c r="AO1819" i="64" a="1"/>
  <c r="AO1819" i="64" s="1"/>
  <c r="AO2237" i="64" a="1"/>
  <c r="AO2237" i="64" s="1"/>
  <c r="AO2245" i="64" s="1"/>
  <c r="AO1980" i="64" a="1"/>
  <c r="AO1980" i="64" s="1"/>
  <c r="AO1988" i="64" a="1"/>
  <c r="AO1988" i="64" s="1"/>
  <c r="AO1982" i="64" a="1"/>
  <c r="AO1982" i="64" s="1"/>
  <c r="AO1466" i="64" a="1"/>
  <c r="AO1466" i="64" s="1"/>
  <c r="AO1217" i="64" a="1"/>
  <c r="AO1217" i="64" s="1"/>
  <c r="AO542" i="64" a="1"/>
  <c r="AO2552" i="64" a="1"/>
  <c r="AG773" i="64" a="1"/>
  <c r="AO2530" i="64" a="1"/>
  <c r="AO589" i="64" a="1"/>
  <c r="AO1981" i="64" a="1"/>
  <c r="AP2593" i="64" a="1"/>
  <c r="CE924" i="64" a="1"/>
  <c r="CE1024" i="64" a="1"/>
  <c r="CE1241" i="64" a="1"/>
  <c r="CE1539" i="64" a="1"/>
  <c r="CC1244" i="64" a="1"/>
  <c r="CD1243" i="64" a="1"/>
  <c r="AP2627" i="64" a="1"/>
  <c r="CE1954" i="64" a="1"/>
  <c r="CE1266" i="64"/>
  <c r="AO2066" i="64" a="1"/>
  <c r="CE884" i="64" a="1"/>
  <c r="AO1467" i="64" a="1"/>
  <c r="CE1295" i="64" a="1"/>
  <c r="CE2112" i="64" a="1"/>
  <c r="AO2573" i="64" a="1"/>
  <c r="AO727" i="64" a="1"/>
  <c r="CE1136" i="64" a="1"/>
  <c r="AO1818" i="64" a="1"/>
  <c r="AO751" i="64" a="1"/>
  <c r="AO1218" i="64" a="1"/>
  <c r="AO850" i="64" a="1"/>
  <c r="AG1388" i="64" a="1"/>
  <c r="CE1068" i="64" a="1"/>
  <c r="CE412" i="64" a="1"/>
  <c r="AO566" i="64" a="1"/>
  <c r="AO2065" i="64" a="1"/>
  <c r="AO542" i="64" l="1"/>
  <c r="CI2" i="64"/>
  <c r="CH1" i="64"/>
  <c r="CG4" i="64"/>
  <c r="CH3" i="64"/>
  <c r="CH7" i="64"/>
  <c r="BV464" i="64"/>
  <c r="BU465" i="64"/>
  <c r="BU467" i="64"/>
  <c r="BR516" i="64"/>
  <c r="BS515" i="64"/>
  <c r="BR518" i="64"/>
  <c r="AY25" i="861"/>
  <c r="CG347" i="64"/>
  <c r="CI2" i="864"/>
  <c r="CH1" i="863"/>
  <c r="CH1" i="864"/>
  <c r="CG4" i="863"/>
  <c r="CG4" i="864"/>
  <c r="CH3" i="864"/>
  <c r="CH3" i="863"/>
  <c r="CH7" i="864"/>
  <c r="CH7" i="863"/>
  <c r="CI3" i="861"/>
  <c r="CH4" i="861"/>
  <c r="AG773" i="64"/>
  <c r="AG1388" i="64"/>
  <c r="AC648" i="64"/>
  <c r="AC651" i="64" s="1"/>
  <c r="AC660" i="64" s="1"/>
  <c r="AC662" i="64" s="1"/>
  <c r="AC652" i="64" s="1"/>
  <c r="AC654" i="64" s="1"/>
  <c r="AC655" i="64" s="1"/>
  <c r="AB656" i="64"/>
  <c r="AH772" i="64" a="1"/>
  <c r="AH772" i="64" s="1"/>
  <c r="AO209" i="64" a="1"/>
  <c r="AO209" i="64" s="1"/>
  <c r="AF1297" i="64"/>
  <c r="AG1293" i="64" s="1"/>
  <c r="AF1299" i="64"/>
  <c r="AB659" i="64"/>
  <c r="AB663" i="64" s="1"/>
  <c r="AA664" i="64"/>
  <c r="AA668" i="64"/>
  <c r="AF1390" i="64"/>
  <c r="CB86" i="861"/>
  <c r="CA60" i="861"/>
  <c r="CC43" i="861"/>
  <c r="CD90" i="861"/>
  <c r="CE1700" i="64"/>
  <c r="CE1709" i="64" s="1"/>
  <c r="CE1712" i="64" s="1"/>
  <c r="CF1707" i="64" a="1"/>
  <c r="CF1707" i="64" s="1"/>
  <c r="CF1708" i="64" a="1"/>
  <c r="CF1708" i="64" s="1"/>
  <c r="BY1716" i="64"/>
  <c r="CE1241" i="64"/>
  <c r="CE1539" i="64"/>
  <c r="CE1541" i="64" s="1"/>
  <c r="CF1540" i="64" a="1"/>
  <c r="CF1540" i="64" s="1"/>
  <c r="CF1538" i="64" a="1"/>
  <c r="CF1538" i="64" s="1"/>
  <c r="CE362" i="64"/>
  <c r="CE364" i="64" s="1"/>
  <c r="CF363" i="64" a="1"/>
  <c r="CF363" i="64" s="1"/>
  <c r="CF361" i="64" a="1"/>
  <c r="CF361" i="64" s="1"/>
  <c r="CF436" i="64" a="1"/>
  <c r="CF436" i="64" s="1"/>
  <c r="CF360" i="64" a="1"/>
  <c r="CF360" i="64" s="1"/>
  <c r="CF487" i="64" a="1"/>
  <c r="CF487" i="64" s="1"/>
  <c r="CE412" i="64"/>
  <c r="CE1295" i="64"/>
  <c r="CE1296" i="64" s="1"/>
  <c r="CF1294" i="64" a="1"/>
  <c r="CF1294" i="64" s="1"/>
  <c r="CF411" i="64" a="1"/>
  <c r="CF411" i="64" s="1"/>
  <c r="CE1136" i="64"/>
  <c r="CE1068" i="64"/>
  <c r="CF1067" i="64" a="1"/>
  <c r="CF1067" i="64" s="1"/>
  <c r="CF1135" i="64" a="1"/>
  <c r="CF1135" i="64" s="1"/>
  <c r="CD1143" i="64"/>
  <c r="CD1137" i="64"/>
  <c r="CD1144" i="64" s="1"/>
  <c r="CE2112" i="64"/>
  <c r="CE2121" i="64" s="1"/>
  <c r="CE2122" i="64" s="1" a="1"/>
  <c r="CE2122" i="64" s="1"/>
  <c r="CF2113" i="64" a="1"/>
  <c r="CF2113" i="64" s="1"/>
  <c r="CE1024" i="64"/>
  <c r="CE1954" i="64"/>
  <c r="CE1956" i="64" s="1"/>
  <c r="CF1953" i="64" a="1"/>
  <c r="CF1953" i="64" s="1"/>
  <c r="CF1025" i="64" a="1"/>
  <c r="CF1025" i="64" s="1"/>
  <c r="CD1033" i="64"/>
  <c r="CD1038" i="64"/>
  <c r="CD1039" i="64" s="1" a="1"/>
  <c r="CD1039" i="64" s="1"/>
  <c r="CF1195" i="64" a="1"/>
  <c r="CF1195" i="64" s="1"/>
  <c r="CF1955" i="64" a="1"/>
  <c r="CF1955" i="64" s="1"/>
  <c r="CE1193" i="64"/>
  <c r="CE1194" i="64" s="1"/>
  <c r="CE1196" i="64" s="1"/>
  <c r="CF1191" i="64" a="1"/>
  <c r="CF1191" i="64" s="1"/>
  <c r="CF1192" i="64" a="1"/>
  <c r="CF1192" i="64" s="1"/>
  <c r="CF661" i="64" a="1"/>
  <c r="CF661" i="64" s="1"/>
  <c r="CF650" i="64" a="1"/>
  <c r="CF650" i="64" s="1"/>
  <c r="CF653" i="64" a="1"/>
  <c r="CF653" i="64" s="1"/>
  <c r="CF667" i="64" a="1"/>
  <c r="CF667" i="64" s="1"/>
  <c r="CE126" i="64"/>
  <c r="CE141" i="64"/>
  <c r="CF111" i="64" a="1"/>
  <c r="CF111" i="64" s="1"/>
  <c r="CF1373" i="64" a="1"/>
  <c r="CF1373"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F110" i="64" a="1"/>
  <c r="CF110" i="64" s="1"/>
  <c r="CF109" i="64" a="1"/>
  <c r="CF109" i="64" s="1"/>
  <c r="CF108" i="64" a="1"/>
  <c r="CF108" i="64" s="1"/>
  <c r="CF107" i="64" a="1"/>
  <c r="CF107" i="64" s="1"/>
  <c r="CF1265" i="64" a="1"/>
  <c r="CF1265" i="64" s="1"/>
  <c r="AB2246" i="64" a="1"/>
  <c r="AB2246" i="64" s="1"/>
  <c r="CC994" i="64"/>
  <c r="CD992" i="64"/>
  <c r="CE989" i="64"/>
  <c r="CE988" i="64"/>
  <c r="CE987" i="64"/>
  <c r="CE991" i="64"/>
  <c r="CE990" i="64"/>
  <c r="CF983" i="64" a="1"/>
  <c r="CF983" i="64" s="1"/>
  <c r="CF984" i="64" a="1"/>
  <c r="CF984" i="64" s="1"/>
  <c r="CF981" i="64" a="1"/>
  <c r="CF981" i="64" s="1"/>
  <c r="CF980" i="64" a="1"/>
  <c r="CF980" i="64" s="1"/>
  <c r="CF982" i="64" a="1"/>
  <c r="CF982" i="64" s="1"/>
  <c r="CE976" i="64"/>
  <c r="CE972" i="64"/>
  <c r="CD977" i="64"/>
  <c r="CE975" i="64"/>
  <c r="CE974" i="64"/>
  <c r="CF969" i="64" a="1"/>
  <c r="CF969" i="64" s="1"/>
  <c r="CF965" i="64" a="1"/>
  <c r="CF965" i="64" s="1"/>
  <c r="CF949" i="64" a="1"/>
  <c r="CF949" i="64" s="1"/>
  <c r="CF957" i="64" s="1"/>
  <c r="CF950" i="64" a="1"/>
  <c r="CF950" i="64" s="1"/>
  <c r="CF958" i="64" s="1"/>
  <c r="CF966" i="64" a="1"/>
  <c r="CF966" i="64" s="1"/>
  <c r="CF951" i="64" a="1"/>
  <c r="CF951" i="64" s="1"/>
  <c r="CF959" i="64" s="1"/>
  <c r="CF952" i="64" a="1"/>
  <c r="CF952" i="64" s="1"/>
  <c r="CF953" i="64" a="1"/>
  <c r="CF953" i="64" s="1"/>
  <c r="CF967" i="64" a="1"/>
  <c r="CF967" i="64" s="1"/>
  <c r="CF968" i="64" a="1"/>
  <c r="CF968" i="64" s="1"/>
  <c r="CE973" i="64"/>
  <c r="CF208" i="64" a="1"/>
  <c r="CF208" i="64" s="1"/>
  <c r="CE924" i="64"/>
  <c r="CE926" i="64" s="1"/>
  <c r="CC1244" i="64"/>
  <c r="CD1243" i="64"/>
  <c r="CF331" i="64" a="1"/>
  <c r="CF331" i="64" s="1"/>
  <c r="CF1240" i="64" a="1"/>
  <c r="CF1240" i="64" s="1"/>
  <c r="CF312" i="64" a="1"/>
  <c r="CF312" i="64" s="1"/>
  <c r="CF925" i="64" a="1"/>
  <c r="CF925" i="64" s="1"/>
  <c r="CF891" i="64" a="1"/>
  <c r="CF891" i="64" s="1"/>
  <c r="CF299" i="64" a="1"/>
  <c r="CF299" i="64" s="1"/>
  <c r="CD888" i="64"/>
  <c r="CE884" i="64"/>
  <c r="CE892" i="64" s="1"/>
  <c r="CF887" i="64" a="1"/>
  <c r="CF887" i="64" s="1"/>
  <c r="CF883" i="64" a="1"/>
  <c r="CF883" i="64" s="1"/>
  <c r="CG259" i="64"/>
  <c r="CJ2" i="861"/>
  <c r="CI1" i="861"/>
  <c r="CI7" i="861"/>
  <c r="CG42" i="863" a="1"/>
  <c r="CG42" i="863" s="1"/>
  <c r="CG43" i="863" a="1"/>
  <c r="CG43" i="863" s="1"/>
  <c r="CG41" i="863" a="1"/>
  <c r="CG41" i="863" s="1"/>
  <c r="CG40" i="863" a="1"/>
  <c r="CG40" i="863" s="1"/>
  <c r="CG44" i="863" a="1"/>
  <c r="CG44" i="863" s="1"/>
  <c r="CG33" i="863"/>
  <c r="CG31" i="863"/>
  <c r="CH2" i="863"/>
  <c r="CH32" i="863" s="1"/>
  <c r="CG30" i="863"/>
  <c r="CF35" i="863"/>
  <c r="CF34" i="863"/>
  <c r="CF17" i="863" s="1"/>
  <c r="CF29" i="861" s="1"/>
  <c r="CF45" i="863"/>
  <c r="CF20" i="864"/>
  <c r="CF93" i="861" s="1"/>
  <c r="CF94" i="861" s="1"/>
  <c r="CF54" i="863" a="1"/>
  <c r="CF54" i="863" s="1"/>
  <c r="CF52" i="863" a="1"/>
  <c r="CF52" i="863" s="1"/>
  <c r="CF50" i="863" a="1"/>
  <c r="CF50" i="863" s="1"/>
  <c r="CG18" i="864"/>
  <c r="CG17" i="864"/>
  <c r="CG16" i="864"/>
  <c r="CH19" i="864"/>
  <c r="AP281" i="64"/>
  <c r="AP263" i="64"/>
  <c r="AQ277" i="64"/>
  <c r="AQ260" i="64"/>
  <c r="AQ278" i="64"/>
  <c r="AQ279" i="64"/>
  <c r="AQ261" i="64"/>
  <c r="AQ280" i="64"/>
  <c r="AQ262" i="64"/>
  <c r="BT3" i="860"/>
  <c r="BT4" i="860" s="1"/>
  <c r="BU2" i="860"/>
  <c r="BT1" i="860"/>
  <c r="BT7" i="860"/>
  <c r="AO850" i="64"/>
  <c r="AO860" i="64" s="1"/>
  <c r="AP854" i="64" a="1"/>
  <c r="AP854" i="64" s="1"/>
  <c r="AP849" i="64" a="1"/>
  <c r="AP849" i="64" s="1"/>
  <c r="AO589" i="64"/>
  <c r="AN2456" i="64"/>
  <c r="AP2439" i="64" a="1"/>
  <c r="AP2439" i="64" s="1"/>
  <c r="AP2440" i="64" a="1"/>
  <c r="AP2440" i="64" s="1"/>
  <c r="AP2441" i="64" a="1"/>
  <c r="AP2441" i="64" s="1"/>
  <c r="AP2442" i="64" a="1"/>
  <c r="AP2442" i="64" s="1"/>
  <c r="AP2443" i="64" a="1"/>
  <c r="AP2443" i="64" s="1"/>
  <c r="AP2445" i="64" a="1"/>
  <c r="AP2445" i="64" s="1"/>
  <c r="AP2444" i="64" a="1"/>
  <c r="AP2444" i="64" s="1"/>
  <c r="AP2446" i="64" a="1"/>
  <c r="AP2446" i="64" s="1"/>
  <c r="AP2447" i="64" a="1"/>
  <c r="AP2447" i="64" s="1"/>
  <c r="AO2448" i="64"/>
  <c r="AP587" i="64" a="1"/>
  <c r="AP587" i="64" s="1"/>
  <c r="AP565" i="64" a="1"/>
  <c r="AP565" i="64" s="1"/>
  <c r="AP588" i="64" a="1"/>
  <c r="AP588" i="64" s="1"/>
  <c r="AO566" i="64"/>
  <c r="AP2627" i="64"/>
  <c r="AP2593" i="64"/>
  <c r="AO2552" i="64"/>
  <c r="AO2530" i="64"/>
  <c r="AP2885" i="64" a="1"/>
  <c r="AP2885" i="64" s="1"/>
  <c r="AP2531" i="64" a="1"/>
  <c r="AP2531" i="64" s="1"/>
  <c r="AP2551" i="64" a="1"/>
  <c r="AP2551" i="64" s="1"/>
  <c r="BY2210" i="64"/>
  <c r="BZ2208" i="64"/>
  <c r="BZ2187" i="64"/>
  <c r="BZ2189" i="64" s="1"/>
  <c r="CA2167" i="64"/>
  <c r="AL2084" i="64"/>
  <c r="AL2086" i="64" s="1"/>
  <c r="AL2087" i="64" s="1"/>
  <c r="AM2075" i="64"/>
  <c r="AN2073" i="64"/>
  <c r="AN2082" i="64"/>
  <c r="AN2074" i="64"/>
  <c r="AN2083" i="64"/>
  <c r="AP2079" i="64" a="1"/>
  <c r="AP2079" i="64" s="1"/>
  <c r="AP2078" i="64" a="1"/>
  <c r="AP2078" i="64" s="1"/>
  <c r="AP2070" i="64" a="1"/>
  <c r="AP2070" i="64" s="1"/>
  <c r="AP2069" i="64" a="1"/>
  <c r="AP2069" i="64" s="1"/>
  <c r="AO2066" i="64"/>
  <c r="AO2065" i="64"/>
  <c r="AP2060" i="64" a="1"/>
  <c r="AP2060" i="64" s="1"/>
  <c r="AP2061" i="64" a="1"/>
  <c r="AP2061" i="64" s="1"/>
  <c r="AO2573" i="64"/>
  <c r="AP2572" i="64" a="1"/>
  <c r="AP2572" i="64" s="1"/>
  <c r="AP725" i="64" a="1"/>
  <c r="AP725" i="64" s="1"/>
  <c r="AQ2342" i="64"/>
  <c r="AO1818" i="64"/>
  <c r="AO1467" i="64"/>
  <c r="AO1981" i="64"/>
  <c r="AO1218" i="64"/>
  <c r="AO751" i="64"/>
  <c r="AO727" i="64"/>
  <c r="AN62" i="64"/>
  <c r="AP720" i="64" a="1"/>
  <c r="AP720" i="64" s="1"/>
  <c r="AP75" i="64" a="1"/>
  <c r="AP75" i="64" s="1"/>
  <c r="AP564" i="64" a="1"/>
  <c r="AP564" i="64" s="1"/>
  <c r="AP55" i="64" a="1"/>
  <c r="AP55" i="64" s="1"/>
  <c r="AP59" i="64" a="1"/>
  <c r="AP59" i="64" s="1"/>
  <c r="AP60" i="64" a="1"/>
  <c r="AP60" i="64" s="1"/>
  <c r="AO56" i="64"/>
  <c r="AP54" i="64" a="1"/>
  <c r="AP54" i="64" s="1"/>
  <c r="AP53" i="64" a="1"/>
  <c r="AP53" i="64" s="1"/>
  <c r="AP750" i="64" a="1"/>
  <c r="AP750" i="64" s="1"/>
  <c r="AP2782" i="64" a="1"/>
  <c r="AP2782" i="64" s="1"/>
  <c r="AP2808" i="64" a="1"/>
  <c r="AP2808" i="64" s="1"/>
  <c r="AP2859" i="64" a="1"/>
  <c r="AP2859" i="64" s="1"/>
  <c r="AP2833" i="64" a="1"/>
  <c r="AP2833" i="64" s="1"/>
  <c r="AP1957" i="64" a="1"/>
  <c r="AP1957" i="64" s="1"/>
  <c r="AP1958" i="64" s="1"/>
  <c r="AO93" i="64"/>
  <c r="AP90" i="64" a="1"/>
  <c r="AP90" i="64" s="1"/>
  <c r="AP91" i="64" a="1"/>
  <c r="AP91" i="64" s="1"/>
  <c r="AP92" i="64" a="1"/>
  <c r="AP92" i="64" s="1"/>
  <c r="AP89" i="64" a="1"/>
  <c r="AP89" i="64" s="1"/>
  <c r="AP1899" i="64" a="1"/>
  <c r="AP1899" i="64" s="1"/>
  <c r="AP1900" i="64" s="1"/>
  <c r="AP541" i="64" a="1"/>
  <c r="AP541" i="64" s="1"/>
  <c r="AP2909" i="64" a="1"/>
  <c r="AP2909" i="64" s="1"/>
  <c r="AP1819" i="64" a="1"/>
  <c r="AP1819" i="64" s="1"/>
  <c r="AP2237" i="64" a="1"/>
  <c r="AP2237" i="64" s="1"/>
  <c r="AP2245" i="64" s="1"/>
  <c r="AP1980" i="64" a="1"/>
  <c r="AP1980" i="64" s="1"/>
  <c r="AP1988" i="64" a="1"/>
  <c r="AP1988" i="64" s="1"/>
  <c r="AP1982" i="64" a="1"/>
  <c r="AP1982" i="64" s="1"/>
  <c r="AP1466" i="64" a="1"/>
  <c r="AP1466" i="64" s="1"/>
  <c r="AP1217" i="64" a="1"/>
  <c r="AP1217" i="64" s="1"/>
  <c r="AP542" i="64" a="1"/>
  <c r="CF884" i="64" a="1"/>
  <c r="CF412" i="64" a="1"/>
  <c r="CF1241" i="64" a="1"/>
  <c r="AP1218" i="64" a="1"/>
  <c r="AP751" i="64" a="1"/>
  <c r="AP1818" i="64" a="1"/>
  <c r="AP2552" i="64" a="1"/>
  <c r="AP2573" i="64" a="1"/>
  <c r="CF924" i="64" a="1"/>
  <c r="AQ2627" i="64" a="1"/>
  <c r="AP2065" i="64" a="1"/>
  <c r="CE1243" i="64" a="1"/>
  <c r="AP727" i="64" a="1"/>
  <c r="CF1295" i="64" a="1"/>
  <c r="AP850" i="64" a="1"/>
  <c r="CF2112" i="64" a="1"/>
  <c r="AP2530" i="64" a="1"/>
  <c r="AP589" i="64" a="1"/>
  <c r="CF1266" i="64"/>
  <c r="AH1388" i="64" a="1"/>
  <c r="AP566" i="64" a="1"/>
  <c r="CD1244" i="64" a="1"/>
  <c r="AP1981" i="64" a="1"/>
  <c r="AH773" i="64" a="1"/>
  <c r="CF1539" i="64" a="1"/>
  <c r="AQ2593" i="64" a="1"/>
  <c r="AP2066" i="64" a="1"/>
  <c r="CF1024" i="64" a="1"/>
  <c r="CF1954" i="64" a="1"/>
  <c r="AP1467" i="64" a="1"/>
  <c r="CF1136" i="64" a="1"/>
  <c r="CF1068" i="64" a="1"/>
  <c r="AP542" i="64" l="1"/>
  <c r="CI7" i="64"/>
  <c r="CH4" i="64"/>
  <c r="CI1" i="64"/>
  <c r="CI3" i="64"/>
  <c r="CJ2" i="64"/>
  <c r="BT515" i="64"/>
  <c r="BS516" i="64"/>
  <c r="BS518" i="64"/>
  <c r="BW464" i="64"/>
  <c r="BV465" i="64"/>
  <c r="BV467" i="64"/>
  <c r="AZ16" i="861"/>
  <c r="AY26" i="861"/>
  <c r="CH347" i="64"/>
  <c r="CJ2" i="864"/>
  <c r="CH4" i="863"/>
  <c r="CH4" i="864"/>
  <c r="CI7" i="864"/>
  <c r="CI7" i="863"/>
  <c r="CI1" i="864"/>
  <c r="CI1" i="863"/>
  <c r="CI3" i="863"/>
  <c r="CI3" i="864"/>
  <c r="CJ3" i="861"/>
  <c r="CI4" i="861"/>
  <c r="AH1388" i="64"/>
  <c r="AH773" i="64"/>
  <c r="AB664" i="64"/>
  <c r="AC659" i="64"/>
  <c r="AC663" i="64" s="1"/>
  <c r="AB668" i="64"/>
  <c r="AG1299" i="64"/>
  <c r="AG1297" i="64"/>
  <c r="AH1293" i="64" s="1"/>
  <c r="AC656" i="64"/>
  <c r="AD648" i="64"/>
  <c r="AD651" i="64" s="1"/>
  <c r="AD660" i="64" s="1"/>
  <c r="AD662" i="64" s="1"/>
  <c r="AD652" i="64" s="1"/>
  <c r="AD654" i="64" s="1"/>
  <c r="AD655" i="64" s="1"/>
  <c r="AP209" i="64" a="1"/>
  <c r="AP209" i="64" s="1"/>
  <c r="AG1390" i="64"/>
  <c r="AI772" i="64" a="1"/>
  <c r="AI772" i="64" s="1"/>
  <c r="CC86" i="861"/>
  <c r="CF90" i="861"/>
  <c r="CE90" i="861"/>
  <c r="CD43" i="861"/>
  <c r="CB60" i="861"/>
  <c r="CF1700" i="64"/>
  <c r="CF1709" i="64" s="1"/>
  <c r="CF1712" i="64" s="1"/>
  <c r="CG1707" i="64" a="1"/>
  <c r="CG1707" i="64" s="1"/>
  <c r="CG1708" i="64" a="1"/>
  <c r="CG1708" i="64" s="1"/>
  <c r="BZ1716" i="64"/>
  <c r="CF1241" i="64"/>
  <c r="CF1539" i="64"/>
  <c r="CF1541" i="64" s="1"/>
  <c r="CG1540" i="64" a="1"/>
  <c r="CG1540" i="64" s="1"/>
  <c r="CG1538" i="64" a="1"/>
  <c r="CG1538" i="64" s="1"/>
  <c r="CG363" i="64" a="1"/>
  <c r="CG363" i="64" s="1"/>
  <c r="CG361" i="64" a="1"/>
  <c r="CG361" i="64" s="1"/>
  <c r="CF362" i="64"/>
  <c r="CF364" i="64" s="1"/>
  <c r="CG436" i="64" a="1"/>
  <c r="CG436" i="64" s="1"/>
  <c r="CG360" i="64" a="1"/>
  <c r="CG360" i="64" s="1"/>
  <c r="CG487" i="64" a="1"/>
  <c r="CG487" i="64" s="1"/>
  <c r="CF412" i="64"/>
  <c r="CF1295" i="64"/>
  <c r="CF1296" i="64" s="1"/>
  <c r="CG1294" i="64" a="1"/>
  <c r="CG1294" i="64" s="1"/>
  <c r="CG411" i="64" a="1"/>
  <c r="CG411" i="64" s="1"/>
  <c r="CF1136" i="64"/>
  <c r="CF1068" i="64"/>
  <c r="CG1067" i="64" a="1"/>
  <c r="CG1067" i="64" s="1"/>
  <c r="CG1135" i="64" a="1"/>
  <c r="CG1135" i="64" s="1"/>
  <c r="CE1143" i="64"/>
  <c r="CE1137" i="64"/>
  <c r="CE1144" i="64" s="1"/>
  <c r="CF2112" i="64"/>
  <c r="CF2121" i="64" s="1"/>
  <c r="CF2122" i="64" s="1" a="1"/>
  <c r="CF2122" i="64" s="1"/>
  <c r="CG2113" i="64" a="1"/>
  <c r="CG2113" i="64" s="1"/>
  <c r="CF1024" i="64"/>
  <c r="CF1954" i="64"/>
  <c r="CF1956" i="64" s="1"/>
  <c r="CG1953" i="64" a="1"/>
  <c r="CG1953" i="64" s="1"/>
  <c r="CG1025" i="64" a="1"/>
  <c r="CG1025" i="64" s="1"/>
  <c r="CE1033" i="64"/>
  <c r="CE1038" i="64"/>
  <c r="CE1039" i="64" s="1" a="1"/>
  <c r="CE1039" i="64" s="1"/>
  <c r="CG1195" i="64" a="1"/>
  <c r="CG1195" i="64" s="1"/>
  <c r="CG1955" i="64" a="1"/>
  <c r="CG1955" i="64" s="1"/>
  <c r="CF1193" i="64"/>
  <c r="CF1194" i="64" s="1"/>
  <c r="CF1196" i="64" s="1"/>
  <c r="CG1191" i="64" a="1"/>
  <c r="CG1191" i="64" s="1"/>
  <c r="CG1192" i="64" a="1"/>
  <c r="CG1192" i="64" s="1"/>
  <c r="CG661" i="64" a="1"/>
  <c r="CG661" i="64" s="1"/>
  <c r="CG650" i="64" a="1"/>
  <c r="CG650" i="64" s="1"/>
  <c r="CG653" i="64" a="1"/>
  <c r="CG653" i="64" s="1"/>
  <c r="CG667" i="64" a="1"/>
  <c r="CG667" i="64" s="1"/>
  <c r="CF141" i="64"/>
  <c r="CF126" i="64"/>
  <c r="CG111" i="64" a="1"/>
  <c r="CG111" i="64" s="1"/>
  <c r="CG1373" i="64" a="1"/>
  <c r="CG1373"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G110" i="64" a="1"/>
  <c r="CG110" i="64" s="1"/>
  <c r="CG109" i="64" a="1"/>
  <c r="CG109" i="64" s="1"/>
  <c r="CG108" i="64" a="1"/>
  <c r="CG108" i="64" s="1"/>
  <c r="CG107" i="64" a="1"/>
  <c r="CG107" i="64" s="1"/>
  <c r="CG1265" i="64" a="1"/>
  <c r="CG1265" i="64" s="1"/>
  <c r="AQ2343" i="64"/>
  <c r="CF961" i="64"/>
  <c r="CF991" i="64" s="1"/>
  <c r="CF960" i="64"/>
  <c r="CF990" i="64" s="1"/>
  <c r="CC995" i="64"/>
  <c r="CD994" i="64"/>
  <c r="CD995" i="64" s="1"/>
  <c r="CF987" i="64"/>
  <c r="CE992" i="64"/>
  <c r="CF988" i="64"/>
  <c r="CG983" i="64" a="1"/>
  <c r="CG983" i="64" s="1"/>
  <c r="CG984" i="64" a="1"/>
  <c r="CG984" i="64" s="1"/>
  <c r="CG981" i="64" a="1"/>
  <c r="CG981" i="64" s="1"/>
  <c r="CG980" i="64" a="1"/>
  <c r="CG980" i="64" s="1"/>
  <c r="CG982" i="64" a="1"/>
  <c r="CG982" i="64" s="1"/>
  <c r="CF989" i="64"/>
  <c r="CF972" i="64"/>
  <c r="CE977" i="64"/>
  <c r="CF973" i="64"/>
  <c r="CG965" i="64" a="1"/>
  <c r="CG965" i="64" s="1"/>
  <c r="CG969" i="64" a="1"/>
  <c r="CG969" i="64" s="1"/>
  <c r="CG949" i="64" a="1"/>
  <c r="CG949" i="64" s="1"/>
  <c r="CG957" i="64" s="1"/>
  <c r="CG950" i="64" a="1"/>
  <c r="CG950" i="64" s="1"/>
  <c r="CG958" i="64" s="1"/>
  <c r="CG966" i="64" a="1"/>
  <c r="CG966" i="64" s="1"/>
  <c r="CG951" i="64" a="1"/>
  <c r="CG951" i="64" s="1"/>
  <c r="CG959" i="64" s="1"/>
  <c r="CG952" i="64" a="1"/>
  <c r="CG952" i="64" s="1"/>
  <c r="CG960" i="64" s="1"/>
  <c r="CG953" i="64" a="1"/>
  <c r="CG953" i="64" s="1"/>
  <c r="CG961" i="64" s="1"/>
  <c r="CG967" i="64" a="1"/>
  <c r="CG967" i="64" s="1"/>
  <c r="CG968" i="64" a="1"/>
  <c r="CG968" i="64" s="1"/>
  <c r="CF974" i="64"/>
  <c r="CG208" i="64" a="1"/>
  <c r="CG208" i="64" s="1"/>
  <c r="CF924" i="64"/>
  <c r="CF926" i="64" s="1"/>
  <c r="CD1244" i="64"/>
  <c r="CE1243" i="64"/>
  <c r="CG331" i="64" a="1"/>
  <c r="CG331" i="64" s="1"/>
  <c r="CG1240" i="64" a="1"/>
  <c r="CG1240" i="64" s="1"/>
  <c r="CG312" i="64" a="1"/>
  <c r="CG312" i="64" s="1"/>
  <c r="CG925" i="64" a="1"/>
  <c r="CG925" i="64" s="1"/>
  <c r="CG891" i="64" a="1"/>
  <c r="CG891" i="64" s="1"/>
  <c r="CG299" i="64" a="1"/>
  <c r="CG299" i="64" s="1"/>
  <c r="CE888" i="64"/>
  <c r="CF884" i="64"/>
  <c r="CF892" i="64" s="1"/>
  <c r="CG887" i="64" a="1"/>
  <c r="CG887" i="64" s="1"/>
  <c r="CG883" i="64" a="1"/>
  <c r="CG883" i="64" s="1"/>
  <c r="CH259" i="64"/>
  <c r="CG20" i="864"/>
  <c r="CG93" i="861" s="1"/>
  <c r="CG94" i="861" s="1"/>
  <c r="CH18" i="864"/>
  <c r="CH17" i="864"/>
  <c r="CH16" i="864"/>
  <c r="CI19" i="864"/>
  <c r="CG45" i="863"/>
  <c r="CG54" i="863" a="1"/>
  <c r="CG54" i="863" s="1"/>
  <c r="CG52" i="863" a="1"/>
  <c r="CG52" i="863" s="1"/>
  <c r="CG50" i="863" a="1"/>
  <c r="CG50" i="863" s="1"/>
  <c r="CK2" i="861"/>
  <c r="CJ1" i="861"/>
  <c r="CJ7" i="861"/>
  <c r="CG35" i="863"/>
  <c r="CG34" i="863"/>
  <c r="CG17" i="863" s="1"/>
  <c r="CG29" i="861" s="1"/>
  <c r="CH44" i="863" a="1"/>
  <c r="CH44" i="863" s="1"/>
  <c r="CH42" i="863" a="1"/>
  <c r="CH42" i="863" s="1"/>
  <c r="CH41" i="863" a="1"/>
  <c r="CH41" i="863" s="1"/>
  <c r="CH43" i="863" a="1"/>
  <c r="CH43" i="863" s="1"/>
  <c r="CH30" i="863"/>
  <c r="CH40" i="863" a="1"/>
  <c r="CH40" i="863" s="1"/>
  <c r="CH31" i="863"/>
  <c r="CH33" i="863"/>
  <c r="CI2" i="863"/>
  <c r="CI32" i="863" s="1"/>
  <c r="AQ263" i="64"/>
  <c r="AQ281" i="64"/>
  <c r="AR277" i="64"/>
  <c r="AR260" i="64"/>
  <c r="AR278" i="64"/>
  <c r="AR279" i="64"/>
  <c r="AR261" i="64"/>
  <c r="AR280" i="64"/>
  <c r="AR262" i="64"/>
  <c r="BU1" i="860"/>
  <c r="BU7" i="860"/>
  <c r="BU3" i="860"/>
  <c r="BU4" i="860" s="1"/>
  <c r="BV2" i="860"/>
  <c r="AP850" i="64"/>
  <c r="AP860" i="64" s="1"/>
  <c r="AQ854" i="64" a="1"/>
  <c r="AQ854" i="64" s="1"/>
  <c r="AQ849" i="64" a="1"/>
  <c r="AQ849" i="64" s="1"/>
  <c r="AP589" i="64"/>
  <c r="AO2456" i="64"/>
  <c r="AQ2439" i="64" a="1"/>
  <c r="AQ2439" i="64" s="1"/>
  <c r="AQ2440" i="64" a="1"/>
  <c r="AQ2440" i="64" s="1"/>
  <c r="AQ2441" i="64" a="1"/>
  <c r="AQ2441" i="64" s="1"/>
  <c r="AQ2442" i="64" a="1"/>
  <c r="AQ2442" i="64" s="1"/>
  <c r="AQ2443" i="64" a="1"/>
  <c r="AQ2443" i="64" s="1"/>
  <c r="AQ2444" i="64" a="1"/>
  <c r="AQ2444" i="64" s="1"/>
  <c r="AQ2446" i="64" a="1"/>
  <c r="AQ2446" i="64" s="1"/>
  <c r="AQ2447" i="64" a="1"/>
  <c r="AQ2447" i="64" s="1"/>
  <c r="AQ2445" i="64" a="1"/>
  <c r="AQ2445" i="64" s="1"/>
  <c r="AP2448" i="64"/>
  <c r="AQ587" i="64" a="1"/>
  <c r="AQ587" i="64" s="1"/>
  <c r="AQ565" i="64" a="1"/>
  <c r="AQ565" i="64" s="1"/>
  <c r="AQ588" i="64" a="1"/>
  <c r="AQ588" i="64" s="1"/>
  <c r="AP566" i="64"/>
  <c r="AQ2593" i="64"/>
  <c r="AQ2627" i="64"/>
  <c r="AP2552" i="64"/>
  <c r="AP2530" i="64"/>
  <c r="AQ2885" i="64" a="1"/>
  <c r="AQ2885" i="64" s="1"/>
  <c r="AQ2531" i="64" a="1"/>
  <c r="AQ2531" i="64" s="1"/>
  <c r="AQ2551" i="64" a="1"/>
  <c r="AQ2551" i="64" s="1"/>
  <c r="BZ2210" i="64"/>
  <c r="CA2208" i="64"/>
  <c r="CA2187" i="64"/>
  <c r="CA2189" i="64" s="1"/>
  <c r="CB2167" i="64"/>
  <c r="AM2084" i="64"/>
  <c r="AM2086" i="64" s="1"/>
  <c r="AM2087" i="64" s="1"/>
  <c r="AN2075" i="64"/>
  <c r="AO2073" i="64"/>
  <c r="AO2082" i="64"/>
  <c r="AO2074" i="64"/>
  <c r="AO2083" i="64"/>
  <c r="AQ2079" i="64" a="1"/>
  <c r="AQ2079" i="64" s="1"/>
  <c r="AQ2078" i="64" a="1"/>
  <c r="AQ2078" i="64" s="1"/>
  <c r="AQ2069" i="64" a="1"/>
  <c r="AQ2069" i="64" s="1"/>
  <c r="AQ2070" i="64" a="1"/>
  <c r="AQ2070" i="64" s="1"/>
  <c r="AP2066" i="64"/>
  <c r="AP2065" i="64"/>
  <c r="AQ2060" i="64" a="1"/>
  <c r="AQ2060" i="64" s="1"/>
  <c r="AQ2061" i="64" a="1"/>
  <c r="AQ2061" i="64" s="1"/>
  <c r="AP2573" i="64"/>
  <c r="AQ2572" i="64" a="1"/>
  <c r="AQ2572" i="64" s="1"/>
  <c r="AQ725" i="64" a="1"/>
  <c r="AQ725" i="64" s="1"/>
  <c r="AR2342" i="64"/>
  <c r="AR2343" i="64" s="1"/>
  <c r="AP1818" i="64"/>
  <c r="AP1467" i="64"/>
  <c r="AP1981" i="64"/>
  <c r="AP1218" i="64"/>
  <c r="AP751" i="64"/>
  <c r="AP727" i="64"/>
  <c r="AO62" i="64"/>
  <c r="AQ720" i="64" a="1"/>
  <c r="AQ720" i="64" s="1"/>
  <c r="AQ75" i="64" a="1"/>
  <c r="AQ75" i="64" s="1"/>
  <c r="AQ564" i="64" a="1"/>
  <c r="AQ564" i="64" s="1"/>
  <c r="AQ55" i="64" a="1"/>
  <c r="AQ55" i="64" s="1"/>
  <c r="AQ59" i="64" a="1"/>
  <c r="AQ59" i="64" s="1"/>
  <c r="AQ60" i="64" a="1"/>
  <c r="AQ60" i="64" s="1"/>
  <c r="AP56" i="64"/>
  <c r="AQ54" i="64" a="1"/>
  <c r="AQ54" i="64" s="1"/>
  <c r="AQ53" i="64" a="1"/>
  <c r="AQ53" i="64" s="1"/>
  <c r="AQ750" i="64" a="1"/>
  <c r="AQ750" i="64" s="1"/>
  <c r="AQ2782" i="64" a="1"/>
  <c r="AQ2782" i="64" s="1"/>
  <c r="AQ2808" i="64" a="1"/>
  <c r="AQ2808" i="64" s="1"/>
  <c r="AQ2859" i="64" a="1"/>
  <c r="AQ2859" i="64" s="1"/>
  <c r="AQ2833" i="64" a="1"/>
  <c r="AQ2833" i="64" s="1"/>
  <c r="AQ1957" i="64" a="1"/>
  <c r="AQ1957" i="64" s="1"/>
  <c r="AQ1958" i="64" s="1"/>
  <c r="AP93" i="64"/>
  <c r="AQ90" i="64" a="1"/>
  <c r="AQ90" i="64" s="1"/>
  <c r="AQ91" i="64" a="1"/>
  <c r="AQ91" i="64" s="1"/>
  <c r="AQ92" i="64" a="1"/>
  <c r="AQ92" i="64" s="1"/>
  <c r="AQ89" i="64" a="1"/>
  <c r="AQ89" i="64" s="1"/>
  <c r="AQ1899" i="64" a="1"/>
  <c r="AQ1899" i="64" s="1"/>
  <c r="AQ1900" i="64" s="1"/>
  <c r="AQ541" i="64" a="1"/>
  <c r="AQ541" i="64" s="1"/>
  <c r="AQ2909" i="64" a="1"/>
  <c r="AQ2909" i="64" s="1"/>
  <c r="AQ1819" i="64" a="1"/>
  <c r="AQ1819" i="64" s="1"/>
  <c r="AQ2237" i="64" a="1"/>
  <c r="AQ2237" i="64" s="1"/>
  <c r="AQ2245" i="64" s="1"/>
  <c r="AQ1988" i="64" a="1"/>
  <c r="AQ1988" i="64" s="1"/>
  <c r="AQ1980" i="64" a="1"/>
  <c r="AQ1980" i="64" s="1"/>
  <c r="AQ1982" i="64" a="1"/>
  <c r="AQ1982" i="64" s="1"/>
  <c r="AQ1466" i="64" a="1"/>
  <c r="AQ1466" i="64" s="1"/>
  <c r="AQ1217" i="64" a="1"/>
  <c r="AQ1217" i="64" s="1"/>
  <c r="AQ542" i="64" a="1"/>
  <c r="CG1954" i="64" a="1"/>
  <c r="CG1024" i="64" a="1"/>
  <c r="AR2627" i="64" a="1"/>
  <c r="AR2593" i="64" a="1"/>
  <c r="AQ1981" i="64" a="1"/>
  <c r="AQ1467" i="64" a="1"/>
  <c r="CG1068" i="64" a="1"/>
  <c r="CE1244" i="64" a="1"/>
  <c r="AQ2552" i="64" a="1"/>
  <c r="AQ850" i="64" a="1"/>
  <c r="AI773" i="64" a="1"/>
  <c r="AQ2573" i="64" a="1"/>
  <c r="AI1388" i="64" a="1"/>
  <c r="CG924" i="64" a="1"/>
  <c r="CG2112" i="64" a="1"/>
  <c r="AQ2530" i="64" a="1"/>
  <c r="CG1266" i="64"/>
  <c r="AQ751" i="64" a="1"/>
  <c r="CG1136" i="64" a="1"/>
  <c r="CF1243" i="64" a="1"/>
  <c r="AQ727" i="64" a="1"/>
  <c r="CG1539" i="64" a="1"/>
  <c r="AQ566" i="64" a="1"/>
  <c r="AQ2066" i="64" a="1"/>
  <c r="CG412" i="64" a="1"/>
  <c r="AQ589" i="64" a="1"/>
  <c r="CG1295" i="64" a="1"/>
  <c r="AQ1818" i="64" a="1"/>
  <c r="CG1241" i="64" a="1"/>
  <c r="AQ1218" i="64" a="1"/>
  <c r="AQ2065" i="64" a="1"/>
  <c r="CG884" i="64" a="1"/>
  <c r="AQ542" i="64" l="1"/>
  <c r="CJ7" i="64"/>
  <c r="CJ1" i="64"/>
  <c r="CI4" i="64"/>
  <c r="CJ3" i="64"/>
  <c r="CK2" i="64"/>
  <c r="BX464" i="64"/>
  <c r="BW465" i="64"/>
  <c r="BW467" i="64"/>
  <c r="BT516" i="64"/>
  <c r="BU515" i="64"/>
  <c r="BT518" i="64"/>
  <c r="AZ25" i="861"/>
  <c r="CI347" i="64"/>
  <c r="CK2" i="864"/>
  <c r="CJ7" i="864"/>
  <c r="CJ7" i="863"/>
  <c r="CJ1" i="864"/>
  <c r="CJ1" i="863"/>
  <c r="CI4" i="864"/>
  <c r="CI4" i="863"/>
  <c r="CJ3" i="863"/>
  <c r="CJ3" i="864"/>
  <c r="CK3" i="861"/>
  <c r="CJ4" i="861"/>
  <c r="AI773" i="64"/>
  <c r="AI1388" i="64"/>
  <c r="AQ209" i="64" a="1"/>
  <c r="AQ209" i="64" s="1"/>
  <c r="AJ772" i="64" a="1"/>
  <c r="AJ772" i="64" s="1"/>
  <c r="AE648" i="64"/>
  <c r="AE651" i="64" s="1"/>
  <c r="AE660" i="64" s="1"/>
  <c r="AE662" i="64" s="1"/>
  <c r="AE652" i="64" s="1"/>
  <c r="AE654" i="64" s="1"/>
  <c r="AE655" i="64" s="1"/>
  <c r="AD656" i="64"/>
  <c r="AC668" i="64"/>
  <c r="AC664" i="64"/>
  <c r="AD659" i="64"/>
  <c r="AD663" i="64" s="1"/>
  <c r="AH1297" i="64"/>
  <c r="AI1293" i="64" s="1"/>
  <c r="AH1299" i="64"/>
  <c r="AH1390" i="64"/>
  <c r="CD86" i="861"/>
  <c r="CG1700" i="64"/>
  <c r="CG1709" i="64" s="1"/>
  <c r="CG1712" i="64" s="1"/>
  <c r="CF43" i="861"/>
  <c r="CD60" i="861"/>
  <c r="CE43" i="861"/>
  <c r="CC60" i="861"/>
  <c r="CH1707" i="64" a="1"/>
  <c r="CH1707" i="64" s="1"/>
  <c r="CH1708" i="64" a="1"/>
  <c r="CH1708" i="64" s="1"/>
  <c r="CA1716" i="64"/>
  <c r="CG1241" i="64"/>
  <c r="CG1539" i="64"/>
  <c r="CG1541" i="64" s="1"/>
  <c r="CH1540" i="64" a="1"/>
  <c r="CH1540" i="64" s="1"/>
  <c r="CH1538" i="64" a="1"/>
  <c r="CH1538" i="64" s="1"/>
  <c r="CH361" i="64" a="1"/>
  <c r="CH361" i="64" s="1"/>
  <c r="CH363" i="64" a="1"/>
  <c r="CH363" i="64" s="1"/>
  <c r="CG362" i="64"/>
  <c r="CG364" i="64" s="1"/>
  <c r="CH436" i="64" a="1"/>
  <c r="CH436" i="64" s="1"/>
  <c r="CH360" i="64" a="1"/>
  <c r="CH360" i="64" s="1"/>
  <c r="CH487" i="64" a="1"/>
  <c r="CH487" i="64" s="1"/>
  <c r="CG412" i="64"/>
  <c r="CG1295" i="64"/>
  <c r="CG1296" i="64" s="1"/>
  <c r="CH1294" i="64" a="1"/>
  <c r="CH1294" i="64" s="1"/>
  <c r="CH411" i="64" a="1"/>
  <c r="CH411" i="64" s="1"/>
  <c r="CG1136" i="64"/>
  <c r="CG1068" i="64"/>
  <c r="CH1067" i="64" a="1"/>
  <c r="CH1067" i="64" s="1"/>
  <c r="CH1135" i="64" a="1"/>
  <c r="CH1135" i="64" s="1"/>
  <c r="CF1143" i="64"/>
  <c r="CF1137" i="64"/>
  <c r="CF1144" i="64" s="1"/>
  <c r="CG2112" i="64"/>
  <c r="CG2121" i="64" s="1"/>
  <c r="CG2122" i="64" s="1" a="1"/>
  <c r="CG2122" i="64" s="1"/>
  <c r="CH2113" i="64" a="1"/>
  <c r="CH2113" i="64" s="1"/>
  <c r="CG1024" i="64"/>
  <c r="CG1954" i="64"/>
  <c r="CG1956" i="64" s="1"/>
  <c r="CH1953" i="64" a="1"/>
  <c r="CH1953" i="64" s="1"/>
  <c r="CH1025" i="64" a="1"/>
  <c r="CH1025" i="64" s="1"/>
  <c r="CF1038" i="64"/>
  <c r="CF1033" i="64"/>
  <c r="CH1195" i="64" a="1"/>
  <c r="CH1195" i="64" s="1"/>
  <c r="CH1955" i="64" a="1"/>
  <c r="CH1955" i="64" s="1"/>
  <c r="CG1193" i="64"/>
  <c r="CG1194" i="64" s="1"/>
  <c r="CG1196" i="64" s="1"/>
  <c r="CH1191" i="64" a="1"/>
  <c r="CH1191" i="64" s="1"/>
  <c r="CH1192" i="64" a="1"/>
  <c r="CH1192" i="64" s="1"/>
  <c r="CH661" i="64" a="1"/>
  <c r="CH661" i="64" s="1"/>
  <c r="CH650" i="64" a="1"/>
  <c r="CH650" i="64" s="1"/>
  <c r="CH653" i="64" a="1"/>
  <c r="CH653" i="64" s="1"/>
  <c r="CH667" i="64" a="1"/>
  <c r="CH667" i="64" s="1"/>
  <c r="CG126" i="64"/>
  <c r="CG141" i="64"/>
  <c r="CH111" i="64" a="1"/>
  <c r="CH111" i="64" s="1"/>
  <c r="CH1373" i="64" a="1"/>
  <c r="CH1373"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H109" i="64" a="1"/>
  <c r="CH109" i="64" s="1"/>
  <c r="CH110" i="64" a="1"/>
  <c r="CH110" i="64" s="1"/>
  <c r="CH108" i="64" a="1"/>
  <c r="CH108" i="64" s="1"/>
  <c r="CH107" i="64" a="1"/>
  <c r="CH107" i="64" s="1"/>
  <c r="CH1265" i="64" a="1"/>
  <c r="CH1265" i="64" s="1"/>
  <c r="AC2246" i="64" a="1"/>
  <c r="AC2246" i="64" s="1"/>
  <c r="CF975" i="64"/>
  <c r="CF976" i="64"/>
  <c r="CE994" i="64"/>
  <c r="CE995" i="64" s="1"/>
  <c r="CG990" i="64"/>
  <c r="CG991" i="64"/>
  <c r="CG988" i="64"/>
  <c r="CF992" i="64"/>
  <c r="CG989" i="64"/>
  <c r="CG987" i="64"/>
  <c r="CH984" i="64" a="1"/>
  <c r="CH984" i="64" s="1"/>
  <c r="CH981" i="64" a="1"/>
  <c r="CH981" i="64" s="1"/>
  <c r="CH980" i="64" a="1"/>
  <c r="CH980" i="64" s="1"/>
  <c r="CH982" i="64" a="1"/>
  <c r="CH982" i="64" s="1"/>
  <c r="CH983" i="64" a="1"/>
  <c r="CH983" i="64" s="1"/>
  <c r="CG976" i="64"/>
  <c r="CG974" i="64"/>
  <c r="CG972" i="64"/>
  <c r="CG973" i="64"/>
  <c r="CG975" i="64"/>
  <c r="CH965" i="64" a="1"/>
  <c r="CH965" i="64" s="1"/>
  <c r="CH969" i="64" a="1"/>
  <c r="CH969" i="64" s="1"/>
  <c r="CH949" i="64" a="1"/>
  <c r="CH949" i="64" s="1"/>
  <c r="CH957" i="64" s="1"/>
  <c r="CH950" i="64" a="1"/>
  <c r="CH950" i="64" s="1"/>
  <c r="CH958" i="64" s="1"/>
  <c r="CH966" i="64" a="1"/>
  <c r="CH966" i="64" s="1"/>
  <c r="CH951" i="64" a="1"/>
  <c r="CH951" i="64" s="1"/>
  <c r="CH959" i="64" s="1"/>
  <c r="CH952" i="64" a="1"/>
  <c r="CH952" i="64" s="1"/>
  <c r="CH960" i="64" s="1"/>
  <c r="CH953" i="64" a="1"/>
  <c r="CH953" i="64" s="1"/>
  <c r="CH961" i="64" s="1"/>
  <c r="CH967" i="64" a="1"/>
  <c r="CH967" i="64" s="1"/>
  <c r="CH968" i="64" a="1"/>
  <c r="CH968" i="64" s="1"/>
  <c r="CH208" i="64" a="1"/>
  <c r="CH208" i="64" s="1"/>
  <c r="CG924" i="64"/>
  <c r="CG926" i="64" s="1"/>
  <c r="CE1244" i="64"/>
  <c r="CF1243" i="64"/>
  <c r="CH331" i="64" a="1"/>
  <c r="CH331" i="64" s="1"/>
  <c r="CH1240" i="64" a="1"/>
  <c r="CH1240" i="64" s="1"/>
  <c r="CH312" i="64" a="1"/>
  <c r="CH312" i="64" s="1"/>
  <c r="CH925" i="64" a="1"/>
  <c r="CH925" i="64" s="1"/>
  <c r="CH891" i="64" a="1"/>
  <c r="CH891" i="64" s="1"/>
  <c r="CH299" i="64" a="1"/>
  <c r="CH299" i="64" s="1"/>
  <c r="CF888" i="64"/>
  <c r="CG884" i="64"/>
  <c r="CG892" i="64" s="1"/>
  <c r="CH887" i="64" a="1"/>
  <c r="CH887" i="64" s="1"/>
  <c r="CH883" i="64" a="1"/>
  <c r="CH883" i="64" s="1"/>
  <c r="CI259" i="64"/>
  <c r="CH20" i="864"/>
  <c r="CH93" i="861" s="1"/>
  <c r="CH94" i="861" s="1"/>
  <c r="CH54" i="863" a="1"/>
  <c r="CH54" i="863" s="1"/>
  <c r="CH52" i="863" a="1"/>
  <c r="CH52" i="863" s="1"/>
  <c r="CH50" i="863" a="1"/>
  <c r="CH50" i="863" s="1"/>
  <c r="CH45" i="863"/>
  <c r="CH35" i="863"/>
  <c r="CH34" i="863"/>
  <c r="CH17" i="863" s="1"/>
  <c r="CH29" i="861" s="1"/>
  <c r="CL2" i="861"/>
  <c r="CK1" i="861"/>
  <c r="CK7" i="861"/>
  <c r="CI18" i="864"/>
  <c r="CI17" i="864"/>
  <c r="CI16" i="864"/>
  <c r="CJ19" i="864"/>
  <c r="CI42" i="863" a="1"/>
  <c r="CI42" i="863" s="1"/>
  <c r="CI43" i="863" a="1"/>
  <c r="CI43" i="863" s="1"/>
  <c r="CI44" i="863" a="1"/>
  <c r="CI44" i="863" s="1"/>
  <c r="CI41" i="863" a="1"/>
  <c r="CI41" i="863" s="1"/>
  <c r="CI30" i="863"/>
  <c r="CI40" i="863" a="1"/>
  <c r="CI40" i="863" s="1"/>
  <c r="CI31" i="863"/>
  <c r="CJ2" i="863"/>
  <c r="CJ32" i="863" s="1"/>
  <c r="CI33" i="863"/>
  <c r="AR281" i="64"/>
  <c r="AS277" i="64"/>
  <c r="AS278" i="64"/>
  <c r="AS260" i="64"/>
  <c r="AS261" i="64"/>
  <c r="AS279" i="64"/>
  <c r="AS280" i="64"/>
  <c r="AS262" i="64"/>
  <c r="AR263" i="64"/>
  <c r="BV1" i="860"/>
  <c r="BV7" i="860"/>
  <c r="BV3" i="860"/>
  <c r="BV4" i="860" s="1"/>
  <c r="BW2" i="860"/>
  <c r="AQ850" i="64"/>
  <c r="AR854" i="64" a="1"/>
  <c r="AR854" i="64" s="1"/>
  <c r="AR849" i="64" a="1"/>
  <c r="AR849" i="64" s="1"/>
  <c r="AP2456" i="64"/>
  <c r="AQ589" i="64"/>
  <c r="AR2439" i="64" a="1"/>
  <c r="AR2439" i="64" s="1"/>
  <c r="AR2440" i="64" a="1"/>
  <c r="AR2440" i="64" s="1"/>
  <c r="AR2445" i="64" a="1"/>
  <c r="AR2445" i="64" s="1"/>
  <c r="AR2441" i="64" a="1"/>
  <c r="AR2441" i="64" s="1"/>
  <c r="AR2446" i="64" a="1"/>
  <c r="AR2446" i="64" s="1"/>
  <c r="AR2447" i="64" a="1"/>
  <c r="AR2447" i="64" s="1"/>
  <c r="AR2443" i="64" a="1"/>
  <c r="AR2443" i="64" s="1"/>
  <c r="AR2444" i="64" a="1"/>
  <c r="AR2444" i="64" s="1"/>
  <c r="AR2442" i="64" a="1"/>
  <c r="AR2442" i="64" s="1"/>
  <c r="AQ2448" i="64"/>
  <c r="AR587" i="64" a="1"/>
  <c r="AR587" i="64" s="1"/>
  <c r="AR565" i="64" a="1"/>
  <c r="AR565" i="64" s="1"/>
  <c r="AR588" i="64" a="1"/>
  <c r="AR588" i="64" s="1"/>
  <c r="AQ566" i="64"/>
  <c r="AR2627" i="64"/>
  <c r="AR2593" i="64"/>
  <c r="AQ2552" i="64"/>
  <c r="AQ2530" i="64"/>
  <c r="AR2885" i="64" a="1"/>
  <c r="AR2885" i="64" s="1"/>
  <c r="AR2531" i="64" a="1"/>
  <c r="AR2531" i="64" s="1"/>
  <c r="AR2551" i="64" a="1"/>
  <c r="AR2551" i="64" s="1"/>
  <c r="CA2210" i="64"/>
  <c r="CB2208" i="64"/>
  <c r="CB2187" i="64"/>
  <c r="CB2189" i="64" s="1"/>
  <c r="CC2167" i="64"/>
  <c r="AN2084" i="64"/>
  <c r="AN2086" i="64" s="1"/>
  <c r="AN2087" i="64" s="1"/>
  <c r="AO2075" i="64"/>
  <c r="AP2073" i="64"/>
  <c r="AP2082" i="64"/>
  <c r="AP2074" i="64"/>
  <c r="AP2083" i="64"/>
  <c r="AR2078" i="64" a="1"/>
  <c r="AR2078" i="64" s="1"/>
  <c r="AR2079" i="64" a="1"/>
  <c r="AR2079" i="64" s="1"/>
  <c r="AR2069" i="64" a="1"/>
  <c r="AR2069" i="64" s="1"/>
  <c r="AR2070" i="64" a="1"/>
  <c r="AR2070" i="64" s="1"/>
  <c r="AQ2066" i="64"/>
  <c r="AQ2065" i="64"/>
  <c r="AR2060" i="64" a="1"/>
  <c r="AR2060" i="64" s="1"/>
  <c r="AR2061" i="64" a="1"/>
  <c r="AR2061" i="64" s="1"/>
  <c r="AQ2573" i="64"/>
  <c r="AR2572" i="64" a="1"/>
  <c r="AR2572" i="64" s="1"/>
  <c r="AR725" i="64" a="1"/>
  <c r="AR725" i="64" s="1"/>
  <c r="AS2342" i="64"/>
  <c r="AS2343" i="64" s="1"/>
  <c r="AQ1818" i="64"/>
  <c r="AQ1467" i="64"/>
  <c r="AQ1981" i="64"/>
  <c r="AQ1218" i="64"/>
  <c r="AQ727" i="64"/>
  <c r="AQ751" i="64"/>
  <c r="AP62" i="64"/>
  <c r="AR720" i="64" a="1"/>
  <c r="AR720" i="64" s="1"/>
  <c r="AR75" i="64" a="1"/>
  <c r="AR75" i="64" s="1"/>
  <c r="AR564" i="64" a="1"/>
  <c r="AR564" i="64" s="1"/>
  <c r="AR55" i="64" a="1"/>
  <c r="AR55" i="64" s="1"/>
  <c r="AR60" i="64" a="1"/>
  <c r="AR60" i="64" s="1"/>
  <c r="AR59" i="64" a="1"/>
  <c r="AR59" i="64" s="1"/>
  <c r="AQ56" i="64"/>
  <c r="AR53" i="64" a="1"/>
  <c r="AR53" i="64" s="1"/>
  <c r="AR54" i="64" a="1"/>
  <c r="AR54" i="64" s="1"/>
  <c r="AR750" i="64" a="1"/>
  <c r="AR750" i="64" s="1"/>
  <c r="AR2782" i="64" a="1"/>
  <c r="AR2782" i="64" s="1"/>
  <c r="AR2859" i="64" a="1"/>
  <c r="AR2859" i="64" s="1"/>
  <c r="AR2833" i="64" a="1"/>
  <c r="AR2833" i="64" s="1"/>
  <c r="AR2808" i="64" a="1"/>
  <c r="AR2808" i="64" s="1"/>
  <c r="AR1957" i="64" a="1"/>
  <c r="AR1957" i="64" s="1"/>
  <c r="AR1958" i="64" s="1"/>
  <c r="AR89" i="64" a="1"/>
  <c r="AR89" i="64" s="1"/>
  <c r="AR90" i="64" a="1"/>
  <c r="AR90" i="64" s="1"/>
  <c r="AR91" i="64" a="1"/>
  <c r="AR91" i="64" s="1"/>
  <c r="AR92" i="64" a="1"/>
  <c r="AR92" i="64" s="1"/>
  <c r="AQ93" i="64"/>
  <c r="AR1899" i="64" a="1"/>
  <c r="AR1899" i="64" s="1"/>
  <c r="AR1900" i="64" s="1"/>
  <c r="AR541" i="64" a="1"/>
  <c r="AR541" i="64" s="1"/>
  <c r="AR2909" i="64" a="1"/>
  <c r="AR2909" i="64" s="1"/>
  <c r="AR1819" i="64" a="1"/>
  <c r="AR1819" i="64" s="1"/>
  <c r="AR2237" i="64" a="1"/>
  <c r="AR2237" i="64" s="1"/>
  <c r="AR2245" i="64" s="1"/>
  <c r="AR1988" i="64" a="1"/>
  <c r="AR1988" i="64" s="1"/>
  <c r="AR1982" i="64" a="1"/>
  <c r="AR1982" i="64" s="1"/>
  <c r="AR1980" i="64" a="1"/>
  <c r="AR1980" i="64" s="1"/>
  <c r="AR1466" i="64" a="1"/>
  <c r="AR1466" i="64" s="1"/>
  <c r="AR1217" i="64" a="1"/>
  <c r="AR1217" i="64" s="1"/>
  <c r="AR542" i="64" a="1"/>
  <c r="AS2593" i="64" a="1"/>
  <c r="CH884" i="64" a="1"/>
  <c r="AR2066" i="64" a="1"/>
  <c r="AJ1388" i="64" a="1"/>
  <c r="AS2627" i="64" a="1"/>
  <c r="CH1024" i="64" a="1"/>
  <c r="CH2112" i="64" a="1"/>
  <c r="AR566" i="64" a="1"/>
  <c r="AJ773" i="64" a="1"/>
  <c r="AR2552" i="64" a="1"/>
  <c r="CH1241" i="64" a="1"/>
  <c r="CF1244" i="64" a="1"/>
  <c r="AR1981" i="64" a="1"/>
  <c r="AR727" i="64" a="1"/>
  <c r="AR2065" i="64" a="1"/>
  <c r="AR2530" i="64" a="1"/>
  <c r="CH1266" i="64"/>
  <c r="AR751" i="64" a="1"/>
  <c r="CG1243" i="64" a="1"/>
  <c r="CH1136" i="64" a="1"/>
  <c r="AR2573" i="64" a="1"/>
  <c r="AR1467" i="64" a="1"/>
  <c r="CH1539" i="64" a="1"/>
  <c r="CH924" i="64" a="1"/>
  <c r="AR589" i="64" a="1"/>
  <c r="AR850" i="64" a="1"/>
  <c r="CH412" i="64" a="1"/>
  <c r="CH1295" i="64" a="1"/>
  <c r="AR1818" i="64" a="1"/>
  <c r="CH1068" i="64" a="1"/>
  <c r="AR1218" i="64" a="1"/>
  <c r="CH1954" i="64" a="1"/>
  <c r="AR542" i="64" l="1"/>
  <c r="CK1" i="64"/>
  <c r="CJ4" i="64"/>
  <c r="CK7" i="64"/>
  <c r="CK3" i="64"/>
  <c r="BU516" i="64"/>
  <c r="BV515" i="64"/>
  <c r="BU518" i="64"/>
  <c r="BX465" i="64"/>
  <c r="BY464" i="64"/>
  <c r="BX467" i="64"/>
  <c r="BA16" i="861"/>
  <c r="AZ26" i="861"/>
  <c r="CJ347" i="64"/>
  <c r="CL2" i="864"/>
  <c r="CK7" i="864"/>
  <c r="CK7" i="863"/>
  <c r="CK1" i="864"/>
  <c r="CK1" i="863"/>
  <c r="CJ4" i="863"/>
  <c r="CJ4" i="864"/>
  <c r="CK3" i="864"/>
  <c r="CK3" i="863"/>
  <c r="CL3" i="861"/>
  <c r="CK4" i="861"/>
  <c r="AJ1388" i="64"/>
  <c r="AJ773" i="64"/>
  <c r="AI1299" i="64"/>
  <c r="AI1297" i="64"/>
  <c r="AJ1293" i="64" s="1"/>
  <c r="AD668" i="64"/>
  <c r="AE659" i="64"/>
  <c r="AE663" i="64" s="1"/>
  <c r="AD664" i="64"/>
  <c r="AR209" i="64" a="1"/>
  <c r="AR209" i="64" s="1"/>
  <c r="AE656" i="64"/>
  <c r="AF648" i="64"/>
  <c r="AF651" i="64" s="1"/>
  <c r="AF660" i="64" s="1"/>
  <c r="AF662" i="64" s="1"/>
  <c r="AF652" i="64" s="1"/>
  <c r="AF654" i="64" s="1"/>
  <c r="AF655" i="64" s="1"/>
  <c r="AI1390" i="64"/>
  <c r="AK772" i="64" a="1"/>
  <c r="AK772" i="64" s="1"/>
  <c r="CE86" i="861"/>
  <c r="CF86" i="861"/>
  <c r="CE60" i="861"/>
  <c r="CH1700" i="64"/>
  <c r="CH1709" i="64" s="1"/>
  <c r="CH1712" i="64" s="1"/>
  <c r="CG90" i="861"/>
  <c r="CI1707" i="64" a="1"/>
  <c r="CI1707" i="64" s="1"/>
  <c r="CI1708" i="64" a="1"/>
  <c r="CI1708" i="64" s="1"/>
  <c r="CB1716" i="64"/>
  <c r="CH1241" i="64"/>
  <c r="CH1539" i="64"/>
  <c r="CH1541" i="64" s="1"/>
  <c r="CI1540" i="64" a="1"/>
  <c r="CI1540" i="64" s="1"/>
  <c r="CI1538" i="64" a="1"/>
  <c r="CI1538" i="64" s="1"/>
  <c r="CH362" i="64"/>
  <c r="CH364" i="64" s="1"/>
  <c r="CI363" i="64" a="1"/>
  <c r="CI363" i="64" s="1"/>
  <c r="CI361" i="64" a="1"/>
  <c r="CI361" i="64" s="1"/>
  <c r="CI436" i="64" a="1"/>
  <c r="CI436" i="64" s="1"/>
  <c r="CI360" i="64" a="1"/>
  <c r="CI360" i="64" s="1"/>
  <c r="CI487" i="64" a="1"/>
  <c r="CI487" i="64" s="1"/>
  <c r="CH412" i="64"/>
  <c r="CH1295" i="64"/>
  <c r="CH1296" i="64" s="1"/>
  <c r="CI1294" i="64" a="1"/>
  <c r="CI1294" i="64" s="1"/>
  <c r="CI411" i="64" a="1"/>
  <c r="CI411" i="64" s="1"/>
  <c r="CH1136" i="64"/>
  <c r="CH1068" i="64"/>
  <c r="CI1067" i="64" a="1"/>
  <c r="CI1067" i="64" s="1"/>
  <c r="CI1135" i="64" a="1"/>
  <c r="CI1135" i="64" s="1"/>
  <c r="CG1143" i="64"/>
  <c r="CG1137" i="64"/>
  <c r="CG1144" i="64" s="1"/>
  <c r="CH2112" i="64"/>
  <c r="CH2121" i="64" s="1"/>
  <c r="CH2122" i="64" s="1" a="1"/>
  <c r="CH2122" i="64" s="1"/>
  <c r="CI2113" i="64" a="1"/>
  <c r="CI2113" i="64" s="1"/>
  <c r="CH1024" i="64"/>
  <c r="CH1954" i="64"/>
  <c r="CH1956" i="64" s="1"/>
  <c r="CI1953" i="64" a="1"/>
  <c r="CI1953" i="64" s="1"/>
  <c r="CI1025" i="64" a="1"/>
  <c r="CI1025" i="64" s="1"/>
  <c r="CF1039" i="64" a="1"/>
  <c r="CF1039" i="64" s="1"/>
  <c r="CG1038" i="64"/>
  <c r="CG1039" i="64" s="1" a="1"/>
  <c r="CG1039" i="64" s="1"/>
  <c r="CG1033" i="64"/>
  <c r="CI1195" i="64" a="1"/>
  <c r="CI1195" i="64" s="1"/>
  <c r="CI1955" i="64" a="1"/>
  <c r="CI1955" i="64" s="1"/>
  <c r="CH1193" i="64"/>
  <c r="CH1194" i="64" s="1"/>
  <c r="CH1196" i="64" s="1"/>
  <c r="CI1191" i="64" a="1"/>
  <c r="CI1191" i="64" s="1"/>
  <c r="CI1192" i="64" a="1"/>
  <c r="CI1192" i="64" s="1"/>
  <c r="CI661" i="64" a="1"/>
  <c r="CI661" i="64" s="1"/>
  <c r="CI650" i="64" a="1"/>
  <c r="CI650" i="64" s="1"/>
  <c r="CI653" i="64" a="1"/>
  <c r="CI653" i="64" s="1"/>
  <c r="CI667" i="64" a="1"/>
  <c r="CI667" i="64" s="1"/>
  <c r="CH141" i="64"/>
  <c r="CH126" i="64"/>
  <c r="CI111" i="64" a="1"/>
  <c r="CI111" i="64" s="1"/>
  <c r="CI1373" i="64" a="1"/>
  <c r="CI1373"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I109" i="64" a="1"/>
  <c r="CI109" i="64" s="1"/>
  <c r="CI108" i="64" a="1"/>
  <c r="CI108" i="64" s="1"/>
  <c r="CI107" i="64" a="1"/>
  <c r="CI107" i="64" s="1"/>
  <c r="CI110" i="64" a="1"/>
  <c r="CI110" i="64" s="1"/>
  <c r="CI1265" i="64" a="1"/>
  <c r="CI1265" i="64" s="1"/>
  <c r="CF977" i="64"/>
  <c r="CF994" i="64" s="1"/>
  <c r="CH991" i="64"/>
  <c r="CG992" i="64"/>
  <c r="CH989" i="64"/>
  <c r="CH990" i="64"/>
  <c r="CH987" i="64"/>
  <c r="CH988" i="64"/>
  <c r="CI984" i="64" a="1"/>
  <c r="CI984" i="64" s="1"/>
  <c r="CI981" i="64" a="1"/>
  <c r="CI981" i="64" s="1"/>
  <c r="CI980" i="64" a="1"/>
  <c r="CI980" i="64" s="1"/>
  <c r="CI982" i="64" a="1"/>
  <c r="CI982" i="64" s="1"/>
  <c r="CI983" i="64" a="1"/>
  <c r="CI983" i="64" s="1"/>
  <c r="CH972" i="64"/>
  <c r="CG977" i="64"/>
  <c r="CH976" i="64"/>
  <c r="CH974" i="64"/>
  <c r="CH973" i="64"/>
  <c r="CH975" i="64"/>
  <c r="CI968" i="64" a="1"/>
  <c r="CI968" i="64" s="1"/>
  <c r="CI965" i="64" a="1"/>
  <c r="CI965" i="64" s="1"/>
  <c r="CI969" i="64" a="1"/>
  <c r="CI969" i="64" s="1"/>
  <c r="CI949" i="64" a="1"/>
  <c r="CI949" i="64" s="1"/>
  <c r="CI957" i="64" s="1"/>
  <c r="CI950" i="64" a="1"/>
  <c r="CI950" i="64" s="1"/>
  <c r="CI958" i="64" s="1"/>
  <c r="CI966" i="64" a="1"/>
  <c r="CI966" i="64" s="1"/>
  <c r="CI951" i="64" a="1"/>
  <c r="CI951" i="64" s="1"/>
  <c r="CI959" i="64" s="1"/>
  <c r="CI952" i="64" a="1"/>
  <c r="CI952" i="64" s="1"/>
  <c r="CI960" i="64" s="1"/>
  <c r="CI953" i="64" a="1"/>
  <c r="CI953" i="64" s="1"/>
  <c r="CI961" i="64" s="1"/>
  <c r="CI967" i="64" a="1"/>
  <c r="CI967" i="64" s="1"/>
  <c r="CI208" i="64" a="1"/>
  <c r="CI208" i="64" s="1"/>
  <c r="CH924" i="64"/>
  <c r="CH926" i="64" s="1"/>
  <c r="CF1244" i="64"/>
  <c r="CG1243" i="64"/>
  <c r="CI331" i="64" a="1"/>
  <c r="CI331" i="64" s="1"/>
  <c r="CI1240" i="64" a="1"/>
  <c r="CI1240" i="64" s="1"/>
  <c r="CI312" i="64" a="1"/>
  <c r="CI312" i="64" s="1"/>
  <c r="CI925" i="64" a="1"/>
  <c r="CI925" i="64" s="1"/>
  <c r="CI891" i="64" a="1"/>
  <c r="CI891" i="64" s="1"/>
  <c r="CI299" i="64" a="1"/>
  <c r="CI299" i="64" s="1"/>
  <c r="CG888" i="64"/>
  <c r="CH884" i="64"/>
  <c r="CH892" i="64" s="1"/>
  <c r="CI887" i="64" a="1"/>
  <c r="CI887" i="64" s="1"/>
  <c r="CI883" i="64" a="1"/>
  <c r="CI883" i="64" s="1"/>
  <c r="CJ259" i="64"/>
  <c r="CI54" i="863" a="1"/>
  <c r="CI54" i="863" s="1"/>
  <c r="CI50" i="863" a="1"/>
  <c r="CI50" i="863" s="1"/>
  <c r="CI52" i="863" a="1"/>
  <c r="CI52" i="863" s="1"/>
  <c r="CJ18" i="864"/>
  <c r="CJ17" i="864"/>
  <c r="CJ16" i="864"/>
  <c r="CK19" i="864"/>
  <c r="CI20" i="864"/>
  <c r="CI93" i="861" s="1"/>
  <c r="CI94" i="861" s="1"/>
  <c r="CL1" i="861"/>
  <c r="CL7" i="861"/>
  <c r="CI45" i="863"/>
  <c r="CJ43" i="863" a="1"/>
  <c r="CJ43" i="863" s="1"/>
  <c r="CJ44" i="863" a="1"/>
  <c r="CJ44" i="863" s="1"/>
  <c r="CJ42" i="863" a="1"/>
  <c r="CJ42" i="863" s="1"/>
  <c r="CJ41" i="863" a="1"/>
  <c r="CJ41" i="863" s="1"/>
  <c r="CJ40" i="863" a="1"/>
  <c r="CJ40" i="863" s="1"/>
  <c r="CJ31" i="863"/>
  <c r="CJ33" i="863"/>
  <c r="CJ30" i="863"/>
  <c r="CK2" i="863"/>
  <c r="CK32" i="863" s="1"/>
  <c r="CI35" i="863"/>
  <c r="CI34" i="863"/>
  <c r="CI17" i="863" s="1"/>
  <c r="CI29" i="861" s="1"/>
  <c r="AS263" i="64"/>
  <c r="AS281" i="64"/>
  <c r="AT277" i="64"/>
  <c r="AT260" i="64"/>
  <c r="AT278" i="64"/>
  <c r="AT261" i="64"/>
  <c r="AT279" i="64"/>
  <c r="AT262" i="64"/>
  <c r="AT280" i="64"/>
  <c r="BW1" i="860"/>
  <c r="BW7" i="860"/>
  <c r="BW3" i="860"/>
  <c r="BW4" i="860" s="1"/>
  <c r="BX2" i="860"/>
  <c r="AR850" i="64"/>
  <c r="AR860" i="64" s="1"/>
  <c r="AQ860" i="64"/>
  <c r="AS854" i="64" a="1"/>
  <c r="AS854" i="64" s="1"/>
  <c r="AS849" i="64" a="1"/>
  <c r="AS849" i="64" s="1"/>
  <c r="AQ2456" i="64"/>
  <c r="AR589" i="64"/>
  <c r="AS2439" i="64" a="1"/>
  <c r="AS2439" i="64" s="1"/>
  <c r="AS2440" i="64" a="1"/>
  <c r="AS2440" i="64" s="1"/>
  <c r="AS2441" i="64" a="1"/>
  <c r="AS2441" i="64" s="1"/>
  <c r="AS2442" i="64" a="1"/>
  <c r="AS2442" i="64" s="1"/>
  <c r="AS2443" i="64" a="1"/>
  <c r="AS2443" i="64" s="1"/>
  <c r="AS2444" i="64" a="1"/>
  <c r="AS2444" i="64" s="1"/>
  <c r="AS2445" i="64" a="1"/>
  <c r="AS2445" i="64" s="1"/>
  <c r="AS2446" i="64" a="1"/>
  <c r="AS2446" i="64" s="1"/>
  <c r="AS2447" i="64" a="1"/>
  <c r="AS2447" i="64" s="1"/>
  <c r="AR2448" i="64"/>
  <c r="AS565" i="64" a="1"/>
  <c r="AS565" i="64" s="1"/>
  <c r="AS588" i="64" a="1"/>
  <c r="AS588" i="64" s="1"/>
  <c r="AS587" i="64" a="1"/>
  <c r="AS587" i="64" s="1"/>
  <c r="AR566" i="64"/>
  <c r="AS2627" i="64"/>
  <c r="AS2593" i="64"/>
  <c r="AR2552" i="64"/>
  <c r="AR2530" i="64"/>
  <c r="AS2885" i="64" a="1"/>
  <c r="AS2885" i="64" s="1"/>
  <c r="AS2551" i="64" a="1"/>
  <c r="AS2551" i="64" s="1"/>
  <c r="AS2531" i="64" a="1"/>
  <c r="AS2531" i="64" s="1"/>
  <c r="CB2210" i="64"/>
  <c r="CC2208" i="64"/>
  <c r="CC2187" i="64"/>
  <c r="CC2189" i="64" s="1"/>
  <c r="CD2167" i="64"/>
  <c r="AO2084" i="64"/>
  <c r="AO2086" i="64" s="1"/>
  <c r="AO2087" i="64" s="1"/>
  <c r="AP2075" i="64"/>
  <c r="AQ2073" i="64"/>
  <c r="AQ2082" i="64"/>
  <c r="AQ2074" i="64"/>
  <c r="AQ2083" i="64"/>
  <c r="AS2079" i="64" a="1"/>
  <c r="AS2079" i="64" s="1"/>
  <c r="AS2078" i="64" a="1"/>
  <c r="AS2078" i="64" s="1"/>
  <c r="AS2070" i="64" a="1"/>
  <c r="AS2070" i="64" s="1"/>
  <c r="AS2069" i="64" a="1"/>
  <c r="AS2069" i="64" s="1"/>
  <c r="AR2066" i="64"/>
  <c r="AR2065" i="64"/>
  <c r="AS2060" i="64" a="1"/>
  <c r="AS2060" i="64" s="1"/>
  <c r="AS2061" i="64" a="1"/>
  <c r="AS2061" i="64" s="1"/>
  <c r="AR2573" i="64"/>
  <c r="AS2572" i="64" a="1"/>
  <c r="AS2572" i="64" s="1"/>
  <c r="AS725" i="64" a="1"/>
  <c r="AS725" i="64" s="1"/>
  <c r="AT2342" i="64"/>
  <c r="AT2343" i="64" s="1"/>
  <c r="AR1467" i="64"/>
  <c r="AR1981" i="64"/>
  <c r="AR1818" i="64"/>
  <c r="AR1218" i="64"/>
  <c r="AR727" i="64"/>
  <c r="AR751" i="64"/>
  <c r="AQ62" i="64"/>
  <c r="AS720" i="64" a="1"/>
  <c r="AS720" i="64" s="1"/>
  <c r="AS75" i="64" a="1"/>
  <c r="AS75" i="64" s="1"/>
  <c r="AS564" i="64" a="1"/>
  <c r="AS564" i="64" s="1"/>
  <c r="AS55" i="64" a="1"/>
  <c r="AS55" i="64" s="1"/>
  <c r="AS60" i="64" a="1"/>
  <c r="AS60" i="64" s="1"/>
  <c r="AS59" i="64" a="1"/>
  <c r="AS59" i="64" s="1"/>
  <c r="AR56" i="64"/>
  <c r="AS54" i="64" a="1"/>
  <c r="AS54" i="64" s="1"/>
  <c r="AS53" i="64" a="1"/>
  <c r="AS53" i="64" s="1"/>
  <c r="AS750" i="64" a="1"/>
  <c r="AS750" i="64" s="1"/>
  <c r="AS2782" i="64" a="1"/>
  <c r="AS2782" i="64" s="1"/>
  <c r="AS2859" i="64" a="1"/>
  <c r="AS2859" i="64" s="1"/>
  <c r="AS2833" i="64" a="1"/>
  <c r="AS2833" i="64" s="1"/>
  <c r="AS2808" i="64" a="1"/>
  <c r="AS2808" i="64" s="1"/>
  <c r="AS1957" i="64" a="1"/>
  <c r="AS1957" i="64" s="1"/>
  <c r="AS1958" i="64" s="1"/>
  <c r="AS89" i="64" a="1"/>
  <c r="AS89" i="64" s="1"/>
  <c r="AS90" i="64" a="1"/>
  <c r="AS90" i="64" s="1"/>
  <c r="AS91" i="64" a="1"/>
  <c r="AS91" i="64" s="1"/>
  <c r="AS92" i="64" a="1"/>
  <c r="AS92" i="64" s="1"/>
  <c r="AR93" i="64"/>
  <c r="AS1899" i="64" a="1"/>
  <c r="AS1899" i="64" s="1"/>
  <c r="AS1900" i="64" s="1"/>
  <c r="AS541" i="64" a="1"/>
  <c r="AS541" i="64" s="1"/>
  <c r="AS2909" i="64" a="1"/>
  <c r="AS2909" i="64" s="1"/>
  <c r="AS1819" i="64" a="1"/>
  <c r="AS1819" i="64" s="1"/>
  <c r="AS2237" i="64" a="1"/>
  <c r="AS2237" i="64" s="1"/>
  <c r="AS2245" i="64" s="1"/>
  <c r="AS1982" i="64" a="1"/>
  <c r="AS1982" i="64" s="1"/>
  <c r="AS1988" i="64" a="1"/>
  <c r="AS1988" i="64" s="1"/>
  <c r="AS1980" i="64" a="1"/>
  <c r="AS1980" i="64" s="1"/>
  <c r="AS1466" i="64" a="1"/>
  <c r="AS1466" i="64" s="1"/>
  <c r="AS1217" i="64" a="1"/>
  <c r="AS1217" i="64" s="1"/>
  <c r="AS542" i="64" a="1"/>
  <c r="CI2112" i="64" a="1"/>
  <c r="AT2627" i="64" a="1"/>
  <c r="CH1243" i="64" a="1"/>
  <c r="AS2066" i="64" a="1"/>
  <c r="CI924" i="64" a="1"/>
  <c r="CI1954" i="64" a="1"/>
  <c r="AS2065" i="64" a="1"/>
  <c r="AS751" i="64" a="1"/>
  <c r="AK1388" i="64" a="1"/>
  <c r="AK773" i="64" a="1"/>
  <c r="AT2593" i="64" a="1"/>
  <c r="AS566" i="64" a="1"/>
  <c r="AS589" i="64" a="1"/>
  <c r="AS1818" i="64" a="1"/>
  <c r="AS727" i="64" a="1"/>
  <c r="CI412" i="64" a="1"/>
  <c r="CI1539" i="64" a="1"/>
  <c r="AS1981" i="64" a="1"/>
  <c r="AS2552" i="64" a="1"/>
  <c r="CI1241" i="64" a="1"/>
  <c r="AS2573" i="64" a="1"/>
  <c r="CI1266" i="64"/>
  <c r="CG1244" i="64" a="1"/>
  <c r="CI1295" i="64" a="1"/>
  <c r="CI884" i="64" a="1"/>
  <c r="AS1218" i="64" a="1"/>
  <c r="AS850" i="64" a="1"/>
  <c r="CI1068" i="64" a="1"/>
  <c r="AS2530" i="64" a="1"/>
  <c r="CI1136" i="64" a="1"/>
  <c r="CI1024" i="64" a="1"/>
  <c r="AS1467" i="64" a="1"/>
  <c r="AS542" i="64" l="1"/>
  <c r="CK4" i="64"/>
  <c r="BZ464" i="64"/>
  <c r="BY465" i="64"/>
  <c r="BY467" i="64"/>
  <c r="BW515" i="64"/>
  <c r="BV516" i="64"/>
  <c r="BV518" i="64"/>
  <c r="BA25" i="861"/>
  <c r="CK347" i="64"/>
  <c r="CK4" i="864"/>
  <c r="CK4" i="863"/>
  <c r="CL7" i="864"/>
  <c r="CL7" i="863"/>
  <c r="CL3" i="864"/>
  <c r="CL3" i="863"/>
  <c r="CL1" i="863"/>
  <c r="CL1" i="864"/>
  <c r="CL4" i="861"/>
  <c r="AK773" i="64"/>
  <c r="AK1388" i="64"/>
  <c r="AL772" i="64" a="1"/>
  <c r="AL772" i="64" s="1"/>
  <c r="AS209" i="64" a="1"/>
  <c r="AS209" i="64" s="1"/>
  <c r="AJ1297" i="64"/>
  <c r="AK1293" i="64" s="1"/>
  <c r="AJ1299" i="64"/>
  <c r="AF656" i="64"/>
  <c r="AG648" i="64"/>
  <c r="AG651" i="64" s="1"/>
  <c r="AG660" i="64" s="1"/>
  <c r="AG662" i="64" s="1"/>
  <c r="AG652" i="64" s="1"/>
  <c r="AG654" i="64" s="1"/>
  <c r="AG655" i="64" s="1"/>
  <c r="AE668" i="64"/>
  <c r="AE664" i="64"/>
  <c r="AF659" i="64"/>
  <c r="AF663" i="64" s="1"/>
  <c r="AJ1390" i="64"/>
  <c r="CH90" i="861"/>
  <c r="CG43" i="861"/>
  <c r="CI1700" i="64"/>
  <c r="CI1709" i="64" s="1"/>
  <c r="CI1712" i="64" s="1"/>
  <c r="CJ1707" i="64" a="1"/>
  <c r="CJ1707" i="64" s="1"/>
  <c r="CJ1708" i="64" a="1"/>
  <c r="CJ1708" i="64" s="1"/>
  <c r="CC1716" i="64"/>
  <c r="CI1241" i="64"/>
  <c r="CI1539" i="64"/>
  <c r="CI1541" i="64" s="1"/>
  <c r="CJ1540" i="64" a="1"/>
  <c r="CJ1540" i="64" s="1"/>
  <c r="CJ1538" i="64" a="1"/>
  <c r="CJ1538" i="64" s="1"/>
  <c r="CJ361" i="64" a="1"/>
  <c r="CJ361" i="64" s="1"/>
  <c r="CJ363" i="64" a="1"/>
  <c r="CJ363" i="64" s="1"/>
  <c r="CI362" i="64"/>
  <c r="CI364" i="64" s="1"/>
  <c r="CJ436" i="64" a="1"/>
  <c r="CJ436" i="64" s="1"/>
  <c r="CJ360" i="64" a="1"/>
  <c r="CJ360" i="64" s="1"/>
  <c r="CJ487" i="64" a="1"/>
  <c r="CJ487" i="64" s="1"/>
  <c r="CI412" i="64"/>
  <c r="CI1295" i="64"/>
  <c r="CI1296" i="64" s="1"/>
  <c r="CJ1294" i="64" a="1"/>
  <c r="CJ1294" i="64" s="1"/>
  <c r="CJ411" i="64" a="1"/>
  <c r="CJ411" i="64" s="1"/>
  <c r="CI1136" i="64"/>
  <c r="CI1068" i="64"/>
  <c r="CJ1067" i="64" a="1"/>
  <c r="CJ1067" i="64" s="1"/>
  <c r="CJ1135" i="64" a="1"/>
  <c r="CJ1135" i="64" s="1"/>
  <c r="CH1143" i="64"/>
  <c r="CH1137" i="64"/>
  <c r="CH1144" i="64" s="1"/>
  <c r="CI2112" i="64"/>
  <c r="CI2121" i="64" s="1"/>
  <c r="CI2122" i="64" s="1" a="1"/>
  <c r="CI2122" i="64" s="1"/>
  <c r="CJ2113" i="64" a="1"/>
  <c r="CJ2113" i="64" s="1"/>
  <c r="CI1024" i="64"/>
  <c r="CI1954" i="64"/>
  <c r="CI1956" i="64" s="1"/>
  <c r="CJ1953" i="64" a="1"/>
  <c r="CJ1953" i="64" s="1"/>
  <c r="CJ1025" i="64" a="1"/>
  <c r="CJ1025" i="64" s="1"/>
  <c r="CH1038" i="64"/>
  <c r="CH1039" i="64" s="1" a="1"/>
  <c r="CH1039" i="64" s="1"/>
  <c r="CH1033" i="64"/>
  <c r="CJ1195" i="64" a="1"/>
  <c r="CJ1195" i="64" s="1"/>
  <c r="CJ1955" i="64" a="1"/>
  <c r="CJ1955" i="64" s="1"/>
  <c r="CI1193" i="64"/>
  <c r="CI1194" i="64" s="1"/>
  <c r="CI1196" i="64" s="1"/>
  <c r="CJ1191" i="64" a="1"/>
  <c r="CJ1191" i="64" s="1"/>
  <c r="CJ1192" i="64" a="1"/>
  <c r="CJ1192" i="64" s="1"/>
  <c r="CJ661" i="64" a="1"/>
  <c r="CJ661" i="64" s="1"/>
  <c r="CJ650" i="64" a="1"/>
  <c r="CJ650" i="64" s="1"/>
  <c r="CJ653" i="64" a="1"/>
  <c r="CJ653" i="64" s="1"/>
  <c r="CJ667" i="64" a="1"/>
  <c r="CJ667" i="64" s="1"/>
  <c r="CI126" i="64"/>
  <c r="CI141" i="64"/>
  <c r="CJ111" i="64" a="1"/>
  <c r="CJ111" i="64" s="1"/>
  <c r="CJ1373" i="64" a="1"/>
  <c r="CJ1373"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J108" i="64" a="1"/>
  <c r="CJ108" i="64" s="1"/>
  <c r="CJ107" i="64" a="1"/>
  <c r="CJ107" i="64" s="1"/>
  <c r="CJ109" i="64" a="1"/>
  <c r="CJ109" i="64" s="1"/>
  <c r="CJ110" i="64" a="1"/>
  <c r="CJ110" i="64" s="1"/>
  <c r="CJ1265" i="64" a="1"/>
  <c r="CJ1265" i="64" s="1"/>
  <c r="AD2246" i="64" a="1"/>
  <c r="AD2246" i="64" s="1"/>
  <c r="CF995" i="64"/>
  <c r="CG994" i="64"/>
  <c r="CG995" i="64" s="1"/>
  <c r="CI991" i="64"/>
  <c r="CI990" i="64"/>
  <c r="CH992" i="64"/>
  <c r="CI989" i="64"/>
  <c r="CI988" i="64"/>
  <c r="CI987" i="64"/>
  <c r="CJ984" i="64" a="1"/>
  <c r="CJ984" i="64" s="1"/>
  <c r="CJ981" i="64" a="1"/>
  <c r="CJ981" i="64" s="1"/>
  <c r="CJ980" i="64" a="1"/>
  <c r="CJ980" i="64" s="1"/>
  <c r="CJ982" i="64" a="1"/>
  <c r="CJ982" i="64" s="1"/>
  <c r="CJ983" i="64" a="1"/>
  <c r="CJ983" i="64" s="1"/>
  <c r="CH977" i="64"/>
  <c r="CI975" i="64"/>
  <c r="CI976" i="64"/>
  <c r="CI973" i="64"/>
  <c r="CI972" i="64"/>
  <c r="CI974" i="64"/>
  <c r="CJ968" i="64" a="1"/>
  <c r="CJ968" i="64" s="1"/>
  <c r="CJ969" i="64" a="1"/>
  <c r="CJ969" i="64" s="1"/>
  <c r="CJ949" i="64" a="1"/>
  <c r="CJ949" i="64" s="1"/>
  <c r="CJ957" i="64" s="1"/>
  <c r="CJ950" i="64" a="1"/>
  <c r="CJ950" i="64" s="1"/>
  <c r="CJ958" i="64" s="1"/>
  <c r="CJ966" i="64" a="1"/>
  <c r="CJ966" i="64" s="1"/>
  <c r="CJ951" i="64" a="1"/>
  <c r="CJ951" i="64" s="1"/>
  <c r="CJ959" i="64" s="1"/>
  <c r="CJ952" i="64" a="1"/>
  <c r="CJ952" i="64" s="1"/>
  <c r="CJ960" i="64" s="1"/>
  <c r="CJ965" i="64" a="1"/>
  <c r="CJ965" i="64" s="1"/>
  <c r="CJ953" i="64" a="1"/>
  <c r="CJ953" i="64" s="1"/>
  <c r="CJ961" i="64" s="1"/>
  <c r="CJ967" i="64" a="1"/>
  <c r="CJ967" i="64" s="1"/>
  <c r="CJ208" i="64" a="1"/>
  <c r="CJ208" i="64" s="1"/>
  <c r="CI924" i="64"/>
  <c r="CI926" i="64" s="1"/>
  <c r="CG1244" i="64"/>
  <c r="CH1243" i="64"/>
  <c r="CJ331" i="64" a="1"/>
  <c r="CJ331" i="64" s="1"/>
  <c r="CJ1240" i="64" a="1"/>
  <c r="CJ1240" i="64" s="1"/>
  <c r="CJ312" i="64" a="1"/>
  <c r="CJ312" i="64" s="1"/>
  <c r="CJ925" i="64" a="1"/>
  <c r="CJ925" i="64" s="1"/>
  <c r="CJ891" i="64" a="1"/>
  <c r="CJ891" i="64" s="1"/>
  <c r="CJ299" i="64" a="1"/>
  <c r="CJ299" i="64" s="1"/>
  <c r="CH888" i="64"/>
  <c r="CI884" i="64"/>
  <c r="CI892" i="64" s="1"/>
  <c r="CJ887" i="64" a="1"/>
  <c r="CJ887" i="64" s="1"/>
  <c r="CJ883" i="64" a="1"/>
  <c r="CJ883" i="64" s="1"/>
  <c r="K32" i="861"/>
  <c r="N32" i="861"/>
  <c r="O32" i="861"/>
  <c r="M32" i="861"/>
  <c r="L32" i="861"/>
  <c r="P32" i="861"/>
  <c r="CK259" i="64"/>
  <c r="M46" i="861"/>
  <c r="K46" i="861"/>
  <c r="K23" i="861"/>
  <c r="P23" i="861"/>
  <c r="M23" i="861"/>
  <c r="N46" i="861"/>
  <c r="L29" i="861"/>
  <c r="L23" i="861"/>
  <c r="N29" i="861"/>
  <c r="P46" i="861"/>
  <c r="O29" i="861"/>
  <c r="N23" i="861"/>
  <c r="K29" i="861"/>
  <c r="O46" i="861"/>
  <c r="K94" i="861"/>
  <c r="L46" i="861"/>
  <c r="O23" i="861"/>
  <c r="CJ45" i="863"/>
  <c r="CK44" i="863" a="1"/>
  <c r="CK44" i="863" s="1"/>
  <c r="CK41" i="863" a="1"/>
  <c r="CK41" i="863" s="1"/>
  <c r="CK40" i="863" a="1"/>
  <c r="CK40" i="863" s="1"/>
  <c r="CK43" i="863" a="1"/>
  <c r="CK43" i="863" s="1"/>
  <c r="CK42" i="863" a="1"/>
  <c r="CK42" i="863" s="1"/>
  <c r="CK33" i="863"/>
  <c r="CK31" i="863"/>
  <c r="CK30" i="863"/>
  <c r="CL2" i="863"/>
  <c r="CL32" i="863" s="1"/>
  <c r="CK18" i="864"/>
  <c r="CK17" i="864"/>
  <c r="CK16" i="864"/>
  <c r="CL19" i="864"/>
  <c r="CJ35" i="863"/>
  <c r="CJ34" i="863"/>
  <c r="CJ17" i="863" s="1"/>
  <c r="CJ29" i="861" s="1"/>
  <c r="CJ20" i="864"/>
  <c r="CJ93" i="861" s="1"/>
  <c r="CJ94" i="861" s="1"/>
  <c r="CJ52" i="863" a="1"/>
  <c r="CJ52" i="863" s="1"/>
  <c r="CJ50" i="863" a="1"/>
  <c r="CJ50" i="863" s="1"/>
  <c r="CJ54" i="863" a="1"/>
  <c r="CJ54" i="863" s="1"/>
  <c r="AT281" i="64"/>
  <c r="AU277" i="64"/>
  <c r="AU260" i="64"/>
  <c r="AU278" i="64"/>
  <c r="AU261" i="64"/>
  <c r="AU279" i="64"/>
  <c r="AU280" i="64"/>
  <c r="AU262" i="64"/>
  <c r="AT263" i="64"/>
  <c r="BX7" i="860"/>
  <c r="BX3" i="860"/>
  <c r="BX4" i="860" s="1"/>
  <c r="BY2" i="860"/>
  <c r="BX1" i="860"/>
  <c r="AS850" i="64"/>
  <c r="AS860" i="64" s="1"/>
  <c r="AT854" i="64" a="1"/>
  <c r="AT854" i="64" s="1"/>
  <c r="AT849" i="64" a="1"/>
  <c r="AT849" i="64" s="1"/>
  <c r="AR2456" i="64"/>
  <c r="AS589" i="64"/>
  <c r="AT2439" i="64" a="1"/>
  <c r="AT2439" i="64" s="1"/>
  <c r="AT2440" i="64" a="1"/>
  <c r="AT2440" i="64" s="1"/>
  <c r="AT2441" i="64" a="1"/>
  <c r="AT2441" i="64" s="1"/>
  <c r="AT2442" i="64" a="1"/>
  <c r="AT2442" i="64" s="1"/>
  <c r="AT2445" i="64" a="1"/>
  <c r="AT2445" i="64" s="1"/>
  <c r="AT2443" i="64" a="1"/>
  <c r="AT2443" i="64" s="1"/>
  <c r="AT2446" i="64" a="1"/>
  <c r="AT2446" i="64" s="1"/>
  <c r="AT2447" i="64" a="1"/>
  <c r="AT2447" i="64" s="1"/>
  <c r="AT2444" i="64" a="1"/>
  <c r="AT2444" i="64" s="1"/>
  <c r="AS2448" i="64"/>
  <c r="AT588" i="64" a="1"/>
  <c r="AT588" i="64" s="1"/>
  <c r="AT565" i="64" a="1"/>
  <c r="AT565" i="64" s="1"/>
  <c r="AT587" i="64" a="1"/>
  <c r="AT587" i="64" s="1"/>
  <c r="AS566" i="64"/>
  <c r="AT2627" i="64"/>
  <c r="AT2593" i="64"/>
  <c r="AS2530" i="64"/>
  <c r="AS2552" i="64"/>
  <c r="AT2885" i="64" a="1"/>
  <c r="AT2885" i="64" s="1"/>
  <c r="AT2531" i="64" a="1"/>
  <c r="AT2531" i="64" s="1"/>
  <c r="AT2551" i="64" a="1"/>
  <c r="AT2551" i="64" s="1"/>
  <c r="CC2210" i="64"/>
  <c r="CD2208" i="64"/>
  <c r="CD2187" i="64"/>
  <c r="CD2189" i="64" s="1"/>
  <c r="CE2167" i="64"/>
  <c r="AP2084" i="64"/>
  <c r="AP2086" i="64" s="1"/>
  <c r="AP2087" i="64" s="1"/>
  <c r="AQ2075" i="64"/>
  <c r="AR2073" i="64"/>
  <c r="AR2082" i="64"/>
  <c r="AR2074" i="64"/>
  <c r="AR2083" i="64"/>
  <c r="AT2079" i="64" a="1"/>
  <c r="AT2079" i="64" s="1"/>
  <c r="AT2078" i="64" a="1"/>
  <c r="AT2078" i="64" s="1"/>
  <c r="AT2069" i="64" a="1"/>
  <c r="AT2069" i="64" s="1"/>
  <c r="AT2070" i="64" a="1"/>
  <c r="AT2070" i="64" s="1"/>
  <c r="AS2066" i="64"/>
  <c r="AS2065" i="64"/>
  <c r="AT2060" i="64" a="1"/>
  <c r="AT2060" i="64" s="1"/>
  <c r="AT2061" i="64" a="1"/>
  <c r="AT2061" i="64" s="1"/>
  <c r="AS2573" i="64"/>
  <c r="AT2572" i="64" a="1"/>
  <c r="AT2572" i="64" s="1"/>
  <c r="AT725" i="64" a="1"/>
  <c r="AT725" i="64" s="1"/>
  <c r="AU2342" i="64"/>
  <c r="AU2343" i="64" s="1"/>
  <c r="AS1981" i="64"/>
  <c r="AS1818" i="64"/>
  <c r="AS1467" i="64"/>
  <c r="AS1218" i="64"/>
  <c r="AS751" i="64"/>
  <c r="AS727" i="64"/>
  <c r="AR62" i="64"/>
  <c r="AT720" i="64" a="1"/>
  <c r="AT720" i="64" s="1"/>
  <c r="AT75" i="64" a="1"/>
  <c r="AT75" i="64" s="1"/>
  <c r="AT564" i="64" a="1"/>
  <c r="AT564" i="64" s="1"/>
  <c r="AT55" i="64" a="1"/>
  <c r="AT55" i="64" s="1"/>
  <c r="AT60" i="64" a="1"/>
  <c r="AT60" i="64" s="1"/>
  <c r="AT59" i="64" a="1"/>
  <c r="AT59" i="64" s="1"/>
  <c r="AS56" i="64"/>
  <c r="AT54" i="64" a="1"/>
  <c r="AT54" i="64" s="1"/>
  <c r="AT53" i="64" a="1"/>
  <c r="AT53" i="64" s="1"/>
  <c r="AT750" i="64" a="1"/>
  <c r="AT750" i="64" s="1"/>
  <c r="AT2782" i="64" a="1"/>
  <c r="AT2782" i="64" s="1"/>
  <c r="AT2859" i="64" a="1"/>
  <c r="AT2859" i="64" s="1"/>
  <c r="AT2833" i="64" a="1"/>
  <c r="AT2833" i="64" s="1"/>
  <c r="AT2808" i="64" a="1"/>
  <c r="AT2808" i="64" s="1"/>
  <c r="AT1957" i="64" a="1"/>
  <c r="AT1957" i="64" s="1"/>
  <c r="AT1958" i="64" s="1"/>
  <c r="AT91" i="64" a="1"/>
  <c r="AT91" i="64" s="1"/>
  <c r="AT89" i="64" a="1"/>
  <c r="AT89" i="64" s="1"/>
  <c r="AT90" i="64" a="1"/>
  <c r="AT90" i="64" s="1"/>
  <c r="AT92" i="64" a="1"/>
  <c r="AT92" i="64" s="1"/>
  <c r="AS93" i="64"/>
  <c r="AT1899" i="64" a="1"/>
  <c r="AT1899" i="64" s="1"/>
  <c r="AT1900" i="64" s="1"/>
  <c r="AT541" i="64" a="1"/>
  <c r="AT541" i="64" s="1"/>
  <c r="AT2909" i="64" a="1"/>
  <c r="AT2909" i="64" s="1"/>
  <c r="AT1819" i="64" a="1"/>
  <c r="AT1819" i="64" s="1"/>
  <c r="AT2237" i="64" a="1"/>
  <c r="AT2237" i="64" s="1"/>
  <c r="AT2245" i="64" s="1"/>
  <c r="AT1982" i="64" a="1"/>
  <c r="AT1982" i="64" s="1"/>
  <c r="AT1988" i="64" a="1"/>
  <c r="AT1988" i="64" s="1"/>
  <c r="AT1980" i="64" a="1"/>
  <c r="AT1980" i="64" s="1"/>
  <c r="AT1466" i="64" a="1"/>
  <c r="AT1466" i="64" s="1"/>
  <c r="AT1217" i="64" a="1"/>
  <c r="AT1217" i="64" s="1"/>
  <c r="AT542" i="64" a="1"/>
  <c r="AT751" i="64" a="1"/>
  <c r="AT2066" i="64" a="1"/>
  <c r="AT589" i="64" a="1"/>
  <c r="CJ1136" i="64" a="1"/>
  <c r="AT2573" i="64" a="1"/>
  <c r="AT1218" i="64" a="1"/>
  <c r="AT566" i="64" a="1"/>
  <c r="AL773" i="64" a="1"/>
  <c r="AT1981" i="64" a="1"/>
  <c r="CJ1068" i="64" a="1"/>
  <c r="CJ2112" i="64" a="1"/>
  <c r="CJ1954" i="64" a="1"/>
  <c r="AT850" i="64" a="1"/>
  <c r="AT1818" i="64" a="1"/>
  <c r="CJ924" i="64" a="1"/>
  <c r="CJ1266" i="64"/>
  <c r="AL1388" i="64" a="1"/>
  <c r="AT1467" i="64" a="1"/>
  <c r="AU2593" i="64" a="1"/>
  <c r="AT2530" i="64" a="1"/>
  <c r="CJ412" i="64" a="1"/>
  <c r="AT2552" i="64" a="1"/>
  <c r="CI1243" i="64" a="1"/>
  <c r="CJ1539" i="64" a="1"/>
  <c r="AU2627" i="64" a="1"/>
  <c r="CJ1295" i="64" a="1"/>
  <c r="AT2065" i="64" a="1"/>
  <c r="AT727" i="64" a="1"/>
  <c r="CH1244" i="64" a="1"/>
  <c r="CJ1024" i="64" a="1"/>
  <c r="CJ884" i="64" a="1"/>
  <c r="CJ1241" i="64" a="1"/>
  <c r="AT542" i="64" l="1"/>
  <c r="BX515" i="64"/>
  <c r="BW516" i="64"/>
  <c r="BW518" i="64"/>
  <c r="BZ465" i="64"/>
  <c r="CA464" i="64"/>
  <c r="BZ467" i="64"/>
  <c r="BB16" i="861"/>
  <c r="BA26" i="861"/>
  <c r="CL4" i="864"/>
  <c r="CL4" i="863"/>
  <c r="AL773" i="64"/>
  <c r="AL1388" i="64"/>
  <c r="AM772" i="64" a="1"/>
  <c r="AM772" i="64" s="1"/>
  <c r="AF668" i="64"/>
  <c r="AG659" i="64"/>
  <c r="AG663" i="64" s="1"/>
  <c r="AF664" i="64"/>
  <c r="AG656" i="64"/>
  <c r="AH648" i="64"/>
  <c r="AH651" i="64" s="1"/>
  <c r="AH660" i="64" s="1"/>
  <c r="AH662" i="64" s="1"/>
  <c r="AH652" i="64" s="1"/>
  <c r="AH654" i="64" s="1"/>
  <c r="AH655" i="64" s="1"/>
  <c r="AK1299" i="64"/>
  <c r="AK1297" i="64"/>
  <c r="AL1293" i="64" s="1"/>
  <c r="AK1390" i="64"/>
  <c r="AT209" i="64" a="1"/>
  <c r="AT209" i="64" s="1"/>
  <c r="CG86" i="861"/>
  <c r="CH43" i="861"/>
  <c r="CI90" i="861"/>
  <c r="CG60" i="861"/>
  <c r="CF60" i="861"/>
  <c r="CJ1700" i="64"/>
  <c r="CJ1709" i="64" s="1"/>
  <c r="CJ1712" i="64" s="1"/>
  <c r="CK1707" i="64" a="1"/>
  <c r="CK1707" i="64" s="1"/>
  <c r="CK1708" i="64" a="1"/>
  <c r="CK1708" i="64" s="1"/>
  <c r="CD1716" i="64"/>
  <c r="CJ1241" i="64"/>
  <c r="CJ1539" i="64"/>
  <c r="CJ1541" i="64" s="1"/>
  <c r="CK1540" i="64" a="1"/>
  <c r="CK1540" i="64" s="1"/>
  <c r="CK1538" i="64" a="1"/>
  <c r="CK1538" i="64" s="1"/>
  <c r="CK361" i="64" a="1"/>
  <c r="CK361" i="64" s="1"/>
  <c r="CK363" i="64" a="1"/>
  <c r="CK363" i="64" s="1"/>
  <c r="CJ362" i="64"/>
  <c r="CJ364" i="64" s="1"/>
  <c r="CK436" i="64" a="1"/>
  <c r="CK436" i="64" s="1"/>
  <c r="CK360" i="64" a="1"/>
  <c r="CK360" i="64" s="1"/>
  <c r="CK487" i="64" a="1"/>
  <c r="CK487" i="64" s="1"/>
  <c r="CJ412" i="64"/>
  <c r="CJ1295" i="64"/>
  <c r="CJ1296" i="64" s="1"/>
  <c r="CK1294" i="64" a="1"/>
  <c r="CK1294" i="64" s="1"/>
  <c r="CK411" i="64" a="1"/>
  <c r="CK411" i="64" s="1"/>
  <c r="CJ1136" i="64"/>
  <c r="CJ1068" i="64"/>
  <c r="CK1067" i="64" a="1"/>
  <c r="CK1067" i="64" s="1"/>
  <c r="CK1135" i="64" a="1"/>
  <c r="CK1135" i="64" s="1"/>
  <c r="CI1143" i="64"/>
  <c r="CI1137" i="64"/>
  <c r="CI1144" i="64" s="1"/>
  <c r="CJ2112" i="64"/>
  <c r="CJ2121" i="64" s="1"/>
  <c r="CJ2122" i="64" s="1" a="1"/>
  <c r="CJ2122" i="64" s="1"/>
  <c r="CK2113" i="64" a="1"/>
  <c r="CK2113" i="64" s="1"/>
  <c r="CJ1024" i="64"/>
  <c r="CJ1954" i="64"/>
  <c r="CJ1956" i="64" s="1"/>
  <c r="CK1953" i="64" a="1"/>
  <c r="CK1953" i="64" s="1"/>
  <c r="CK1025" i="64" a="1"/>
  <c r="CK1025" i="64" s="1"/>
  <c r="CI1038" i="64"/>
  <c r="CI1039" i="64" s="1" a="1"/>
  <c r="CI1039" i="64" s="1"/>
  <c r="CI1033" i="64"/>
  <c r="CK1195" i="64" a="1"/>
  <c r="CK1195" i="64" s="1"/>
  <c r="CK1955" i="64" a="1"/>
  <c r="CK1955" i="64" s="1"/>
  <c r="CJ1193" i="64"/>
  <c r="CJ1194" i="64" s="1"/>
  <c r="CJ1196" i="64" s="1"/>
  <c r="CK1191" i="64" a="1"/>
  <c r="CK1191" i="64" s="1"/>
  <c r="CK1192" i="64" a="1"/>
  <c r="CK1192" i="64" s="1"/>
  <c r="CK661" i="64" a="1"/>
  <c r="CK661" i="64" s="1"/>
  <c r="CK650" i="64" a="1"/>
  <c r="CK650" i="64" s="1"/>
  <c r="CK667" i="64" a="1"/>
  <c r="CK667" i="64" s="1"/>
  <c r="CK653" i="64" a="1"/>
  <c r="CK653" i="64" s="1"/>
  <c r="CJ126" i="64"/>
  <c r="CJ141" i="64"/>
  <c r="CK111" i="64" a="1"/>
  <c r="CK111" i="64" s="1"/>
  <c r="CK1373" i="64" a="1"/>
  <c r="CK1373"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K107" i="64" a="1"/>
  <c r="CK107" i="64" s="1"/>
  <c r="CK109" i="64" a="1"/>
  <c r="CK109" i="64" s="1"/>
  <c r="CK110" i="64" a="1"/>
  <c r="CK110" i="64" s="1"/>
  <c r="CK108" i="64" a="1"/>
  <c r="CK108" i="64" s="1"/>
  <c r="CJ112" i="64"/>
  <c r="CK1265" i="64" a="1"/>
  <c r="CK1265" i="64" s="1"/>
  <c r="CH994" i="64"/>
  <c r="CH995" i="64" s="1"/>
  <c r="CJ991" i="64"/>
  <c r="CI992" i="64"/>
  <c r="CJ989" i="64"/>
  <c r="CJ988" i="64"/>
  <c r="CJ987" i="64"/>
  <c r="CK981" i="64" a="1"/>
  <c r="CK981" i="64" s="1"/>
  <c r="CK984" i="64" a="1"/>
  <c r="CK984" i="64" s="1"/>
  <c r="CK980" i="64" a="1"/>
  <c r="CK980" i="64" s="1"/>
  <c r="CK983" i="64" a="1"/>
  <c r="CK983" i="64" s="1"/>
  <c r="CK982" i="64" a="1"/>
  <c r="CK982" i="64" s="1"/>
  <c r="CJ990" i="64"/>
  <c r="CI977" i="64"/>
  <c r="CJ976" i="64"/>
  <c r="CJ975" i="64"/>
  <c r="CJ974" i="64"/>
  <c r="CJ973" i="64"/>
  <c r="CJ972" i="64"/>
  <c r="CK968" i="64" a="1"/>
  <c r="CK968" i="64" s="1"/>
  <c r="CK969" i="64" a="1"/>
  <c r="CK969" i="64" s="1"/>
  <c r="CK967" i="64" a="1"/>
  <c r="CK967" i="64" s="1"/>
  <c r="CK949" i="64" a="1"/>
  <c r="CK949" i="64" s="1"/>
  <c r="CK957" i="64" s="1"/>
  <c r="CK950" i="64" a="1"/>
  <c r="CK950" i="64" s="1"/>
  <c r="CK966" i="64" a="1"/>
  <c r="CK966" i="64" s="1"/>
  <c r="CK951" i="64" a="1"/>
  <c r="CK951" i="64" s="1"/>
  <c r="CK959" i="64" s="1"/>
  <c r="CK952" i="64" a="1"/>
  <c r="CK952" i="64" s="1"/>
  <c r="CK965" i="64" a="1"/>
  <c r="CK965" i="64" s="1"/>
  <c r="CK953" i="64" a="1"/>
  <c r="CK953" i="64" s="1"/>
  <c r="CK961" i="64" s="1"/>
  <c r="CK208" i="64" a="1"/>
  <c r="CK208" i="64" s="1"/>
  <c r="CJ924" i="64"/>
  <c r="CJ926" i="64" s="1"/>
  <c r="CH1244" i="64"/>
  <c r="CI1243" i="64"/>
  <c r="CK331" i="64" a="1"/>
  <c r="CK331" i="64" s="1"/>
  <c r="CK1240" i="64" a="1"/>
  <c r="CK1240" i="64" s="1"/>
  <c r="CK312" i="64" a="1"/>
  <c r="CK312" i="64" s="1"/>
  <c r="CK925" i="64" a="1"/>
  <c r="CK925" i="64" s="1"/>
  <c r="CK891" i="64" a="1"/>
  <c r="CK891" i="64" s="1"/>
  <c r="CK299" i="64" a="1"/>
  <c r="CK299" i="64" s="1"/>
  <c r="CI888" i="64"/>
  <c r="CJ884" i="64"/>
  <c r="CJ892" i="64" s="1"/>
  <c r="CK887" i="64" a="1"/>
  <c r="CK887" i="64" s="1"/>
  <c r="CK883" i="64" a="1"/>
  <c r="CK883" i="64" s="1"/>
  <c r="CK20" i="864"/>
  <c r="CK93" i="861" s="1"/>
  <c r="CK94" i="861" s="1"/>
  <c r="CL44" i="863" a="1"/>
  <c r="CL44" i="863" s="1"/>
  <c r="CL42" i="863" a="1"/>
  <c r="CL42" i="863" s="1"/>
  <c r="CL43" i="863" a="1"/>
  <c r="CL43" i="863" s="1"/>
  <c r="CL30" i="863"/>
  <c r="CL41" i="863" a="1"/>
  <c r="CL41" i="863" s="1"/>
  <c r="CL40" i="863" a="1"/>
  <c r="CL40" i="863" s="1"/>
  <c r="CL31" i="863"/>
  <c r="CL33" i="863"/>
  <c r="K68" i="861"/>
  <c r="CK34" i="863"/>
  <c r="CK17" i="863" s="1"/>
  <c r="CK29" i="861" s="1"/>
  <c r="CK35" i="863"/>
  <c r="CK52" i="863" a="1"/>
  <c r="CK52" i="863" s="1"/>
  <c r="CK50" i="863" a="1"/>
  <c r="CK50" i="863" s="1"/>
  <c r="CK54" i="863" a="1"/>
  <c r="CK54" i="863" s="1"/>
  <c r="CL18" i="864"/>
  <c r="CL17" i="864"/>
  <c r="CL16" i="864"/>
  <c r="CK45" i="863"/>
  <c r="AU281" i="64"/>
  <c r="AV277" i="64"/>
  <c r="AV278" i="64"/>
  <c r="AV260" i="64"/>
  <c r="AV261" i="64"/>
  <c r="AV279" i="64"/>
  <c r="AV280" i="64"/>
  <c r="AV262" i="64"/>
  <c r="AU263" i="64"/>
  <c r="BY7" i="860"/>
  <c r="BY3" i="860"/>
  <c r="BY4" i="860" s="1"/>
  <c r="BZ2" i="860"/>
  <c r="BY1" i="860"/>
  <c r="AT850" i="64"/>
  <c r="AU854" i="64" a="1"/>
  <c r="AU854" i="64" s="1"/>
  <c r="AU849" i="64" a="1"/>
  <c r="AU849" i="64" s="1"/>
  <c r="AT589" i="64"/>
  <c r="AU2439" i="64" a="1"/>
  <c r="AU2439" i="64" s="1"/>
  <c r="AU2440" i="64" a="1"/>
  <c r="AU2440" i="64" s="1"/>
  <c r="AU2441" i="64" a="1"/>
  <c r="AU2441" i="64" s="1"/>
  <c r="AU2445" i="64" a="1"/>
  <c r="AU2445" i="64" s="1"/>
  <c r="AU2443" i="64" a="1"/>
  <c r="AU2443" i="64" s="1"/>
  <c r="AU2446" i="64" a="1"/>
  <c r="AU2446" i="64" s="1"/>
  <c r="AU2447" i="64" a="1"/>
  <c r="AU2447" i="64" s="1"/>
  <c r="AU2444" i="64" a="1"/>
  <c r="AU2444" i="64" s="1"/>
  <c r="AU2442" i="64" a="1"/>
  <c r="AU2442" i="64" s="1"/>
  <c r="AS2456" i="64"/>
  <c r="AT2448" i="64"/>
  <c r="AU565" i="64" a="1"/>
  <c r="AU565" i="64" s="1"/>
  <c r="AU588" i="64" a="1"/>
  <c r="AU588" i="64" s="1"/>
  <c r="AU587" i="64" a="1"/>
  <c r="AU587" i="64" s="1"/>
  <c r="AT566" i="64"/>
  <c r="AU2593" i="64"/>
  <c r="AU2627" i="64"/>
  <c r="AT2552" i="64"/>
  <c r="AT2530" i="64"/>
  <c r="AU2885" i="64" a="1"/>
  <c r="AU2885" i="64" s="1"/>
  <c r="AU2531" i="64" a="1"/>
  <c r="AU2531" i="64" s="1"/>
  <c r="AU2551" i="64" a="1"/>
  <c r="AU2551" i="64" s="1"/>
  <c r="CE2208" i="64"/>
  <c r="CD2210" i="64"/>
  <c r="CE2187" i="64"/>
  <c r="CE2189" i="64" s="1"/>
  <c r="CF2167" i="64"/>
  <c r="AR2075" i="64"/>
  <c r="AQ2084" i="64"/>
  <c r="AR2084" i="64"/>
  <c r="AS2074" i="64"/>
  <c r="AS2083" i="64"/>
  <c r="AS2073" i="64"/>
  <c r="AS2082" i="64"/>
  <c r="AU2079" i="64" a="1"/>
  <c r="AU2079" i="64" s="1"/>
  <c r="AU2078" i="64" a="1"/>
  <c r="AU2078" i="64" s="1"/>
  <c r="AU2070" i="64" a="1"/>
  <c r="AU2070" i="64" s="1"/>
  <c r="AU2069" i="64" a="1"/>
  <c r="AU2069" i="64" s="1"/>
  <c r="AT2066" i="64"/>
  <c r="AT2065" i="64"/>
  <c r="AU2060" i="64" a="1"/>
  <c r="AU2060" i="64" s="1"/>
  <c r="AU2061" i="64" a="1"/>
  <c r="AU2061" i="64" s="1"/>
  <c r="AT2573" i="64"/>
  <c r="AU2572" i="64" a="1"/>
  <c r="AU2572" i="64" s="1"/>
  <c r="AU725" i="64" a="1"/>
  <c r="AU725" i="64" s="1"/>
  <c r="AV2342" i="64"/>
  <c r="AV2343" i="64" s="1"/>
  <c r="AT1818" i="64"/>
  <c r="AT1467" i="64"/>
  <c r="AT1981" i="64"/>
  <c r="AT1218" i="64"/>
  <c r="AT751" i="64"/>
  <c r="AT727" i="64"/>
  <c r="AS62" i="64"/>
  <c r="AU720" i="64" a="1"/>
  <c r="AU720" i="64" s="1"/>
  <c r="AU75" i="64" a="1"/>
  <c r="AU75" i="64" s="1"/>
  <c r="AU564" i="64" a="1"/>
  <c r="AU564" i="64" s="1"/>
  <c r="AU55" i="64" a="1"/>
  <c r="AU55" i="64" s="1"/>
  <c r="AU60" i="64" a="1"/>
  <c r="AU60" i="64" s="1"/>
  <c r="AU59" i="64" a="1"/>
  <c r="AU59" i="64" s="1"/>
  <c r="AT56" i="64"/>
  <c r="AU53" i="64" a="1"/>
  <c r="AU53" i="64" s="1"/>
  <c r="AU54" i="64" a="1"/>
  <c r="AU54" i="64" s="1"/>
  <c r="AU750" i="64" a="1"/>
  <c r="AU750" i="64" s="1"/>
  <c r="AU2782" i="64" a="1"/>
  <c r="AU2782" i="64" s="1"/>
  <c r="AU2859" i="64" a="1"/>
  <c r="AU2859" i="64" s="1"/>
  <c r="AU2833" i="64" a="1"/>
  <c r="AU2833" i="64" s="1"/>
  <c r="AU2808" i="64" a="1"/>
  <c r="AU2808" i="64" s="1"/>
  <c r="AU1957" i="64" a="1"/>
  <c r="AU1957" i="64" s="1"/>
  <c r="AU1958" i="64" s="1"/>
  <c r="AT93" i="64"/>
  <c r="AU90" i="64" a="1"/>
  <c r="AU90" i="64" s="1"/>
  <c r="AU91" i="64" a="1"/>
  <c r="AU91" i="64" s="1"/>
  <c r="AU92" i="64" a="1"/>
  <c r="AU92" i="64" s="1"/>
  <c r="AU89" i="64" a="1"/>
  <c r="AU89" i="64" s="1"/>
  <c r="AU1899" i="64" a="1"/>
  <c r="AU1899" i="64" s="1"/>
  <c r="AU1900" i="64" s="1"/>
  <c r="AU541" i="64" a="1"/>
  <c r="AU541" i="64" s="1"/>
  <c r="AU2909" i="64" a="1"/>
  <c r="AU2909" i="64" s="1"/>
  <c r="AU1819" i="64" a="1"/>
  <c r="AU1819" i="64" s="1"/>
  <c r="AU2237" i="64" a="1"/>
  <c r="AU2237" i="64" s="1"/>
  <c r="AU2245" i="64" s="1"/>
  <c r="AU1982" i="64" a="1"/>
  <c r="AU1982" i="64" s="1"/>
  <c r="AU1988" i="64" a="1"/>
  <c r="AU1988" i="64" s="1"/>
  <c r="AU1980" i="64" a="1"/>
  <c r="AU1980" i="64" s="1"/>
  <c r="AU1466" i="64" a="1"/>
  <c r="AU1466" i="64" s="1"/>
  <c r="AU1217" i="64" a="1"/>
  <c r="AU1217" i="64" s="1"/>
  <c r="AU542" i="64" a="1"/>
  <c r="CK2112" i="64" a="1"/>
  <c r="AU589" i="64" a="1"/>
  <c r="AV2627" i="64" a="1"/>
  <c r="AU727" i="64" a="1"/>
  <c r="AU2530" i="64" a="1"/>
  <c r="CK1241" i="64" a="1"/>
  <c r="AU850" i="64" a="1"/>
  <c r="CK884" i="64" a="1"/>
  <c r="AU1818" i="64" a="1"/>
  <c r="AV2593" i="64" a="1"/>
  <c r="CI1244" i="64" a="1"/>
  <c r="CK1539" i="64" a="1"/>
  <c r="CJ1243" i="64" a="1"/>
  <c r="AU2573" i="64" a="1"/>
  <c r="AU1467" i="64" a="1"/>
  <c r="CK1024" i="64" a="1"/>
  <c r="CK1295" i="64" a="1"/>
  <c r="CK412" i="64" a="1"/>
  <c r="AU1218" i="64" a="1"/>
  <c r="CK924" i="64" a="1"/>
  <c r="AM773" i="64" a="1"/>
  <c r="AU1981" i="64" a="1"/>
  <c r="AU751" i="64" a="1"/>
  <c r="AU566" i="64" a="1"/>
  <c r="AM1388" i="64" a="1"/>
  <c r="AU2552" i="64" a="1"/>
  <c r="CK1136" i="64" a="1"/>
  <c r="CK1266" i="64"/>
  <c r="AU2065" i="64" a="1"/>
  <c r="AU2066" i="64" a="1"/>
  <c r="CK1954" i="64" a="1"/>
  <c r="CK1068" i="64" a="1"/>
  <c r="AU542" i="64" l="1"/>
  <c r="CA465" i="64"/>
  <c r="CB464" i="64"/>
  <c r="CA467" i="64"/>
  <c r="BY515" i="64"/>
  <c r="BX516" i="64"/>
  <c r="BX518" i="64"/>
  <c r="BB25" i="861"/>
  <c r="AM773" i="64"/>
  <c r="AM1388" i="64"/>
  <c r="AU209" i="64" a="1"/>
  <c r="AU209" i="64" s="1"/>
  <c r="AN772" i="64" a="1"/>
  <c r="AN772" i="64" s="1"/>
  <c r="AH656" i="64"/>
  <c r="AI648" i="64"/>
  <c r="AI651" i="64" s="1"/>
  <c r="AI660" i="64" s="1"/>
  <c r="AI662" i="64" s="1"/>
  <c r="AI652" i="64" s="1"/>
  <c r="AI654" i="64" s="1"/>
  <c r="AI655" i="64" s="1"/>
  <c r="AL1297" i="64"/>
  <c r="AM1293" i="64" s="1"/>
  <c r="AL1299" i="64"/>
  <c r="AL1390" i="64"/>
  <c r="AG664" i="64"/>
  <c r="AG668" i="64"/>
  <c r="AH659" i="64"/>
  <c r="AH663" i="64" s="1"/>
  <c r="CH86" i="861"/>
  <c r="CJ90" i="861"/>
  <c r="CK1700" i="64"/>
  <c r="CK1709" i="64" s="1"/>
  <c r="CK1712" i="64" s="1"/>
  <c r="CI43" i="861"/>
  <c r="CE1716" i="64"/>
  <c r="N1712" i="64"/>
  <c r="M1709" i="64"/>
  <c r="N1709" i="64"/>
  <c r="O1712" i="64"/>
  <c r="L1709" i="64"/>
  <c r="O1709" i="64"/>
  <c r="K1709" i="64"/>
  <c r="CK1241" i="64"/>
  <c r="CK1539" i="64"/>
  <c r="CK1541" i="64" s="1"/>
  <c r="L1539" i="64"/>
  <c r="N1539" i="64"/>
  <c r="O1539" i="64"/>
  <c r="K1539" i="64"/>
  <c r="L1541" i="64"/>
  <c r="K1541" i="64"/>
  <c r="N1541" i="64"/>
  <c r="O1541" i="64"/>
  <c r="M1541" i="64"/>
  <c r="K2970" i="64"/>
  <c r="N2970" i="64"/>
  <c r="L2970" i="64"/>
  <c r="P2970" i="64"/>
  <c r="M2970" i="64"/>
  <c r="O2970" i="64"/>
  <c r="K362" i="64"/>
  <c r="K364" i="64"/>
  <c r="L364" i="64"/>
  <c r="L362" i="64"/>
  <c r="M364" i="64"/>
  <c r="N364" i="64"/>
  <c r="O364" i="64"/>
  <c r="M362" i="64"/>
  <c r="N362" i="64"/>
  <c r="O362" i="64"/>
  <c r="CK362" i="64"/>
  <c r="CK364" i="64" s="1"/>
  <c r="N467" i="64"/>
  <c r="L467" i="64"/>
  <c r="M467" i="64"/>
  <c r="O467" i="64"/>
  <c r="K467" i="64"/>
  <c r="N518" i="64"/>
  <c r="L518" i="64"/>
  <c r="M518" i="64"/>
  <c r="K518" i="64"/>
  <c r="CK412" i="64"/>
  <c r="CK1295" i="64"/>
  <c r="CK1296" i="64" s="1"/>
  <c r="O1296" i="64"/>
  <c r="N1296" i="64"/>
  <c r="K1296" i="64"/>
  <c r="K413" i="64"/>
  <c r="CK1136" i="64"/>
  <c r="CK1068" i="64"/>
  <c r="O1136" i="64"/>
  <c r="O1143" i="64" s="1"/>
  <c r="K1136" i="64"/>
  <c r="K1143" i="64" s="1"/>
  <c r="K1137" i="64"/>
  <c r="K1144" i="64" s="1"/>
  <c r="L1136" i="64"/>
  <c r="L1143" i="64" s="1"/>
  <c r="N1137" i="64"/>
  <c r="N1144" i="64" s="1"/>
  <c r="N1136" i="64"/>
  <c r="N1143" i="64" s="1"/>
  <c r="O1137" i="64"/>
  <c r="O1144" i="64" s="1"/>
  <c r="L1137" i="64"/>
  <c r="L1144" i="64" s="1"/>
  <c r="CJ1143" i="64"/>
  <c r="CJ1137" i="64"/>
  <c r="CJ1144" i="64" s="1"/>
  <c r="L1068" i="64"/>
  <c r="M1068" i="64"/>
  <c r="K1068" i="64"/>
  <c r="K1075" i="64" s="1"/>
  <c r="N1068" i="64"/>
  <c r="O1068" i="64"/>
  <c r="CK2112" i="64"/>
  <c r="CK2121" i="64" s="1"/>
  <c r="CK2122" i="64" s="1" a="1"/>
  <c r="CK2122" i="64" s="1"/>
  <c r="N2112" i="64"/>
  <c r="M2112" i="64"/>
  <c r="O2112" i="64"/>
  <c r="L2112" i="64"/>
  <c r="K2112" i="64"/>
  <c r="M2114" i="64"/>
  <c r="L2121" i="64"/>
  <c r="K2114" i="64"/>
  <c r="N2114" i="64"/>
  <c r="P2114" i="64"/>
  <c r="K2145" i="64"/>
  <c r="O2121" i="64"/>
  <c r="L2145" i="64"/>
  <c r="L2114" i="64"/>
  <c r="O2114" i="64"/>
  <c r="K2121" i="64"/>
  <c r="N2121" i="64"/>
  <c r="M2145" i="64"/>
  <c r="N2145" i="64"/>
  <c r="O2145" i="64"/>
  <c r="P2145" i="64"/>
  <c r="CK1024" i="64"/>
  <c r="CK1954" i="64"/>
  <c r="CK1956" i="64" s="1"/>
  <c r="N1038" i="64"/>
  <c r="K1034" i="64"/>
  <c r="M1034" i="64"/>
  <c r="O1034" i="64"/>
  <c r="N1034" i="64"/>
  <c r="P1034" i="64"/>
  <c r="O1039" i="64"/>
  <c r="N1033" i="64"/>
  <c r="L1034" i="64"/>
  <c r="O1038" i="64"/>
  <c r="N1039" i="64"/>
  <c r="K1038" i="64"/>
  <c r="O1033" i="64"/>
  <c r="K1033" i="64"/>
  <c r="L1038" i="64"/>
  <c r="K1039" i="64"/>
  <c r="L1039" i="64"/>
  <c r="CJ1038" i="64"/>
  <c r="CJ1039" i="64" s="1" a="1"/>
  <c r="CJ1039" i="64" s="1"/>
  <c r="CJ1033" i="64"/>
  <c r="L1954" i="64"/>
  <c r="O1954" i="64"/>
  <c r="K1954" i="64"/>
  <c r="N1954" i="64"/>
  <c r="O1956" i="64"/>
  <c r="L1956" i="64"/>
  <c r="K1956" i="64"/>
  <c r="N1956" i="64"/>
  <c r="M1956" i="64"/>
  <c r="CK1193" i="64"/>
  <c r="CK1194" i="64" s="1"/>
  <c r="CK1196" i="64" s="1"/>
  <c r="L1196" i="64"/>
  <c r="K1196" i="64"/>
  <c r="M1196" i="64"/>
  <c r="O1196" i="64"/>
  <c r="K651" i="64"/>
  <c r="K668" i="64"/>
  <c r="O649" i="64"/>
  <c r="L649" i="64"/>
  <c r="K654" i="64"/>
  <c r="M649" i="64"/>
  <c r="P649" i="64"/>
  <c r="K649" i="64"/>
  <c r="N649" i="64"/>
  <c r="CK126" i="64"/>
  <c r="CK141" i="64"/>
  <c r="K1390" i="64"/>
  <c r="CK138" i="64"/>
  <c r="CK140" i="64"/>
  <c r="CK137" i="64"/>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G144" i="64"/>
  <c r="CG145" i="64" s="1"/>
  <c r="CH142" i="64"/>
  <c r="CK112" i="64"/>
  <c r="O2167" i="64"/>
  <c r="L1863" i="64"/>
  <c r="O1863" i="64"/>
  <c r="L1872" i="64"/>
  <c r="N2238" i="64"/>
  <c r="L2238" i="64"/>
  <c r="N2210" i="64"/>
  <c r="O2210" i="64"/>
  <c r="M1876" i="64"/>
  <c r="O2238" i="64"/>
  <c r="O1828" i="64"/>
  <c r="O2189" i="64"/>
  <c r="K1828" i="64"/>
  <c r="K2210" i="64"/>
  <c r="M1863" i="64"/>
  <c r="P1828" i="64"/>
  <c r="N1863" i="64"/>
  <c r="P2238" i="64"/>
  <c r="N2167" i="64"/>
  <c r="O1864" i="64"/>
  <c r="M2189" i="64"/>
  <c r="O1872" i="64"/>
  <c r="P1876" i="64"/>
  <c r="K2238" i="64"/>
  <c r="K2189" i="64"/>
  <c r="K1864" i="64"/>
  <c r="N1872" i="64"/>
  <c r="L1828" i="64"/>
  <c r="M2167" i="64"/>
  <c r="M1828" i="64"/>
  <c r="K2167" i="64"/>
  <c r="L2167" i="64"/>
  <c r="L1876" i="64"/>
  <c r="P1863" i="64"/>
  <c r="L2189" i="64"/>
  <c r="M2210" i="64"/>
  <c r="M1872" i="64"/>
  <c r="P1864" i="64"/>
  <c r="L1864" i="64"/>
  <c r="K1872" i="64"/>
  <c r="M1864" i="64"/>
  <c r="N1864" i="64"/>
  <c r="L2210" i="64"/>
  <c r="M2238" i="64"/>
  <c r="O1876" i="64"/>
  <c r="N2189" i="64"/>
  <c r="N1828" i="64"/>
  <c r="N1876" i="64"/>
  <c r="K1863" i="64"/>
  <c r="P1872" i="64"/>
  <c r="K1876" i="64"/>
  <c r="AQ2086" i="64"/>
  <c r="AQ2087" i="64" s="1"/>
  <c r="K1243" i="64"/>
  <c r="K1241" i="64"/>
  <c r="K1266" i="64"/>
  <c r="K1244" i="64"/>
  <c r="L1243" i="64"/>
  <c r="L1241" i="64"/>
  <c r="L1266" i="64"/>
  <c r="L1244" i="64"/>
  <c r="AE2246" i="64" a="1"/>
  <c r="AE2246" i="64" s="1"/>
  <c r="CI994" i="64"/>
  <c r="CI995" i="64" s="1"/>
  <c r="K994" i="64"/>
  <c r="L994" i="64"/>
  <c r="CK960" i="64"/>
  <c r="CK990" i="64" s="1"/>
  <c r="CK958" i="64"/>
  <c r="CK988" i="64" s="1"/>
  <c r="CK991" i="64"/>
  <c r="CK989" i="64"/>
  <c r="CJ992" i="64"/>
  <c r="K990" i="64"/>
  <c r="K991" i="64"/>
  <c r="K988" i="64"/>
  <c r="K989" i="64"/>
  <c r="K987" i="64"/>
  <c r="K992" i="64"/>
  <c r="L990" i="64"/>
  <c r="L988" i="64"/>
  <c r="L992" i="64"/>
  <c r="L987" i="64"/>
  <c r="L989" i="64"/>
  <c r="L991" i="64"/>
  <c r="CK987" i="64"/>
  <c r="CK976" i="64"/>
  <c r="CK974" i="64"/>
  <c r="CJ977" i="64"/>
  <c r="K973" i="64"/>
  <c r="L973" i="64"/>
  <c r="O974" i="64"/>
  <c r="L977" i="64"/>
  <c r="L976" i="64"/>
  <c r="L975" i="64"/>
  <c r="O977" i="64"/>
  <c r="N976" i="64"/>
  <c r="K974" i="64"/>
  <c r="K976" i="64"/>
  <c r="O973" i="64"/>
  <c r="K958" i="64"/>
  <c r="O957" i="64"/>
  <c r="L958" i="64"/>
  <c r="O975" i="64"/>
  <c r="O959" i="64"/>
  <c r="O972" i="64"/>
  <c r="O961" i="64"/>
  <c r="O976" i="64"/>
  <c r="N974" i="64"/>
  <c r="L957" i="64"/>
  <c r="K960" i="64"/>
  <c r="N977" i="64"/>
  <c r="K961" i="64"/>
  <c r="M960" i="64"/>
  <c r="L959" i="64"/>
  <c r="M958" i="64"/>
  <c r="N972" i="64"/>
  <c r="K975" i="64"/>
  <c r="K957" i="64"/>
  <c r="K959" i="64"/>
  <c r="N975" i="64"/>
  <c r="O960" i="64"/>
  <c r="L972" i="64"/>
  <c r="N961" i="64"/>
  <c r="L960" i="64"/>
  <c r="K972" i="64"/>
  <c r="N960" i="64"/>
  <c r="L961" i="64"/>
  <c r="O958" i="64"/>
  <c r="K977" i="64"/>
  <c r="N958" i="64"/>
  <c r="N957" i="64"/>
  <c r="N959" i="64"/>
  <c r="CK972" i="64"/>
  <c r="K962" i="64"/>
  <c r="L962" i="64"/>
  <c r="CK924" i="64"/>
  <c r="CK926" i="64" s="1"/>
  <c r="CI1244" i="64"/>
  <c r="CJ1243" i="64"/>
  <c r="O926" i="64"/>
  <c r="L926" i="64"/>
  <c r="K926" i="64"/>
  <c r="CJ888" i="64"/>
  <c r="K882" i="64"/>
  <c r="N882" i="64"/>
  <c r="P882" i="64"/>
  <c r="O882" i="64"/>
  <c r="M882" i="64"/>
  <c r="L882" i="64"/>
  <c r="CK884" i="64"/>
  <c r="CK892" i="64" s="1"/>
  <c r="L892" i="64"/>
  <c r="K892" i="64"/>
  <c r="K884" i="64"/>
  <c r="L884" i="64"/>
  <c r="L888" i="64"/>
  <c r="K888" i="64"/>
  <c r="N888" i="64"/>
  <c r="O888" i="64"/>
  <c r="M20" i="863"/>
  <c r="K20" i="863"/>
  <c r="N20" i="863"/>
  <c r="O20" i="863"/>
  <c r="L20" i="863"/>
  <c r="P20" i="863"/>
  <c r="P32" i="863"/>
  <c r="M32" i="863"/>
  <c r="K32" i="863"/>
  <c r="L32" i="863"/>
  <c r="N32" i="863"/>
  <c r="O32" i="863"/>
  <c r="K19" i="864"/>
  <c r="P19" i="864"/>
  <c r="L19" i="864"/>
  <c r="M19" i="864"/>
  <c r="N19" i="864"/>
  <c r="O19" i="864"/>
  <c r="K259" i="64"/>
  <c r="CL52" i="863" a="1"/>
  <c r="CL52" i="863" s="1"/>
  <c r="CL54" i="863" a="1"/>
  <c r="CL54" i="863" s="1"/>
  <c r="CL50" i="863" a="1"/>
  <c r="CL50" i="863" s="1"/>
  <c r="L31" i="863"/>
  <c r="N45" i="863"/>
  <c r="K45" i="863"/>
  <c r="N17" i="863"/>
  <c r="O30" i="863"/>
  <c r="L34" i="863"/>
  <c r="N30" i="863"/>
  <c r="K31" i="863"/>
  <c r="L30" i="863"/>
  <c r="K34" i="863"/>
  <c r="K17" i="863"/>
  <c r="M33" i="863"/>
  <c r="K30" i="863"/>
  <c r="O31" i="863"/>
  <c r="K33" i="863"/>
  <c r="N34" i="863"/>
  <c r="O45" i="863"/>
  <c r="O33" i="863"/>
  <c r="P33" i="863"/>
  <c r="P31" i="863"/>
  <c r="N31" i="863"/>
  <c r="L33" i="863"/>
  <c r="L17" i="863"/>
  <c r="M31" i="863"/>
  <c r="O17" i="863"/>
  <c r="O34" i="863"/>
  <c r="P30" i="863"/>
  <c r="N33" i="863"/>
  <c r="CL45" i="863"/>
  <c r="P45" i="863" s="1"/>
  <c r="CL20" i="864"/>
  <c r="CL93" i="861" s="1"/>
  <c r="CL94" i="861" s="1"/>
  <c r="O18" i="864"/>
  <c r="N20" i="864"/>
  <c r="N93" i="861" s="1"/>
  <c r="M17" i="864"/>
  <c r="L16" i="864"/>
  <c r="M16" i="864"/>
  <c r="K20" i="864"/>
  <c r="K93" i="861" s="1"/>
  <c r="L18" i="864"/>
  <c r="P18" i="864"/>
  <c r="N18" i="864"/>
  <c r="P16" i="864"/>
  <c r="L20" i="864"/>
  <c r="L93" i="861" s="1"/>
  <c r="N16" i="864"/>
  <c r="O17" i="864"/>
  <c r="M18" i="864"/>
  <c r="K18" i="864"/>
  <c r="N17" i="864"/>
  <c r="L17" i="864"/>
  <c r="K16" i="864"/>
  <c r="P17" i="864"/>
  <c r="K17" i="864"/>
  <c r="O16" i="864"/>
  <c r="O20" i="864"/>
  <c r="O93" i="861" s="1"/>
  <c r="CL34" i="863"/>
  <c r="CL35" i="863"/>
  <c r="M30" i="863"/>
  <c r="AV281" i="64"/>
  <c r="AV263" i="64"/>
  <c r="AW277" i="64"/>
  <c r="AW278" i="64"/>
  <c r="AW260" i="64"/>
  <c r="AW261" i="64"/>
  <c r="AW279" i="64"/>
  <c r="AW280" i="64"/>
  <c r="AW262" i="64"/>
  <c r="BZ7" i="860"/>
  <c r="BZ3" i="860"/>
  <c r="BZ4" i="860" s="1"/>
  <c r="CA2" i="860"/>
  <c r="BZ1" i="860"/>
  <c r="AU850" i="64"/>
  <c r="AU860" i="64" s="1"/>
  <c r="AT860" i="64"/>
  <c r="AV854" i="64" a="1"/>
  <c r="AV854" i="64" s="1"/>
  <c r="AV849" i="64" a="1"/>
  <c r="AV849" i="64" s="1"/>
  <c r="AT2456" i="64"/>
  <c r="AU589" i="64"/>
  <c r="AV2445" i="64" a="1"/>
  <c r="AV2445" i="64" s="1"/>
  <c r="AV2439" i="64" a="1"/>
  <c r="AV2439" i="64" s="1"/>
  <c r="AV2441" i="64" a="1"/>
  <c r="AV2441" i="64" s="1"/>
  <c r="AV2440" i="64" a="1"/>
  <c r="AV2440" i="64" s="1"/>
  <c r="AV2443" i="64" a="1"/>
  <c r="AV2443" i="64" s="1"/>
  <c r="AV2446" i="64" a="1"/>
  <c r="AV2446" i="64" s="1"/>
  <c r="AV2447" i="64" a="1"/>
  <c r="AV2447" i="64" s="1"/>
  <c r="AV2444" i="64" a="1"/>
  <c r="AV2444" i="64" s="1"/>
  <c r="AV2442" i="64" a="1"/>
  <c r="AV2442" i="64" s="1"/>
  <c r="AU2448" i="64"/>
  <c r="AV565" i="64" a="1"/>
  <c r="AV565" i="64" s="1"/>
  <c r="AV588" i="64" a="1"/>
  <c r="AV588" i="64" s="1"/>
  <c r="AV587" i="64" a="1"/>
  <c r="AV587" i="64" s="1"/>
  <c r="AU566" i="64"/>
  <c r="AV2593" i="64"/>
  <c r="AV2627" i="64"/>
  <c r="AU2552" i="64"/>
  <c r="AU2530" i="64"/>
  <c r="AV2885" i="64" a="1"/>
  <c r="AV2885" i="64" s="1"/>
  <c r="AV2531" i="64" a="1"/>
  <c r="AV2531" i="64" s="1"/>
  <c r="AV2551" i="64" a="1"/>
  <c r="AV2551" i="64" s="1"/>
  <c r="CE2210" i="64"/>
  <c r="CF2208" i="64"/>
  <c r="CF2187" i="64"/>
  <c r="CF2189" i="64" s="1"/>
  <c r="CG2167" i="64"/>
  <c r="AS2075" i="64"/>
  <c r="AR2086" i="64"/>
  <c r="AR2087" i="64" s="1"/>
  <c r="AS2084" i="64"/>
  <c r="AT2073" i="64"/>
  <c r="AT2082" i="64"/>
  <c r="AT2074" i="64"/>
  <c r="AT2083" i="64"/>
  <c r="AV2078" i="64" a="1"/>
  <c r="AV2078" i="64" s="1"/>
  <c r="AV2079" i="64" a="1"/>
  <c r="AV2079" i="64" s="1"/>
  <c r="AV2070" i="64" a="1"/>
  <c r="AV2070" i="64" s="1"/>
  <c r="AV2069" i="64" a="1"/>
  <c r="AV2069" i="64" s="1"/>
  <c r="AU2066" i="64"/>
  <c r="AU2065" i="64"/>
  <c r="AV2060" i="64" a="1"/>
  <c r="AV2060" i="64" s="1"/>
  <c r="AV2061" i="64" a="1"/>
  <c r="AV2061" i="64" s="1"/>
  <c r="AU2573" i="64"/>
  <c r="AV2572" i="64" a="1"/>
  <c r="AV2572" i="64" s="1"/>
  <c r="AV725" i="64" a="1"/>
  <c r="AV725" i="64" s="1"/>
  <c r="AW2342" i="64"/>
  <c r="AW2343" i="64" s="1"/>
  <c r="AU1467" i="64"/>
  <c r="AU1981" i="64"/>
  <c r="AU1818" i="64"/>
  <c r="AU1218" i="64"/>
  <c r="AU751" i="64"/>
  <c r="AU727" i="64"/>
  <c r="AT62" i="64"/>
  <c r="AV720" i="64" a="1"/>
  <c r="AV720" i="64" s="1"/>
  <c r="AV75" i="64" a="1"/>
  <c r="AV75" i="64" s="1"/>
  <c r="AV564" i="64" a="1"/>
  <c r="AV564" i="64" s="1"/>
  <c r="AV55" i="64" a="1"/>
  <c r="AV55" i="64" s="1"/>
  <c r="AV59" i="64" a="1"/>
  <c r="AV59" i="64" s="1"/>
  <c r="AV60" i="64" a="1"/>
  <c r="AV60" i="64" s="1"/>
  <c r="AU56" i="64"/>
  <c r="AV53" i="64" a="1"/>
  <c r="AV53" i="64" s="1"/>
  <c r="AV54" i="64" a="1"/>
  <c r="AV54" i="64" s="1"/>
  <c r="AV750" i="64" a="1"/>
  <c r="AV750" i="64" s="1"/>
  <c r="AV2782" i="64" a="1"/>
  <c r="AV2782" i="64" s="1"/>
  <c r="AV2859" i="64" a="1"/>
  <c r="AV2859" i="64" s="1"/>
  <c r="AV2833" i="64" a="1"/>
  <c r="AV2833" i="64" s="1"/>
  <c r="AV2808" i="64" a="1"/>
  <c r="AV2808" i="64" s="1"/>
  <c r="AV1957" i="64" a="1"/>
  <c r="AV1957" i="64" s="1"/>
  <c r="AV1958" i="64" s="1"/>
  <c r="AU93" i="64"/>
  <c r="AV89" i="64" a="1"/>
  <c r="AV89" i="64" s="1"/>
  <c r="AV90" i="64" a="1"/>
  <c r="AV90" i="64" s="1"/>
  <c r="AV91" i="64" a="1"/>
  <c r="AV91" i="64" s="1"/>
  <c r="AV92" i="64" a="1"/>
  <c r="AV92" i="64" s="1"/>
  <c r="AV1899" i="64" a="1"/>
  <c r="AV1899" i="64" s="1"/>
  <c r="AV1900" i="64" s="1"/>
  <c r="AV541" i="64" a="1"/>
  <c r="AV541" i="64" s="1"/>
  <c r="AV2909" i="64" a="1"/>
  <c r="AV2909" i="64" s="1"/>
  <c r="AV1819" i="64" a="1"/>
  <c r="AV1819" i="64" s="1"/>
  <c r="AV2237" i="64" a="1"/>
  <c r="AV2237" i="64" s="1"/>
  <c r="AV2245" i="64" s="1"/>
  <c r="AV1988" i="64" a="1"/>
  <c r="AV1988" i="64" s="1"/>
  <c r="AV1980" i="64" a="1"/>
  <c r="AV1980" i="64" s="1"/>
  <c r="AV1982" i="64" a="1"/>
  <c r="AV1982" i="64" s="1"/>
  <c r="AV1466" i="64" a="1"/>
  <c r="AV1466" i="64" s="1"/>
  <c r="AV1217" i="64" a="1"/>
  <c r="AV1217" i="64" s="1"/>
  <c r="AV542" i="64" a="1"/>
  <c r="AN773" i="64" a="1"/>
  <c r="AN1388" i="64" a="1"/>
  <c r="CJ1244" i="64" a="1"/>
  <c r="AV2066" i="64" a="1"/>
  <c r="AW2627" i="64" a="1"/>
  <c r="AV751" i="64" a="1"/>
  <c r="AV2573" i="64" a="1"/>
  <c r="AV566" i="64" a="1"/>
  <c r="AV1981" i="64" a="1"/>
  <c r="AV1218" i="64" a="1"/>
  <c r="AV542" i="64" l="1"/>
  <c r="BZ515" i="64"/>
  <c r="BY516" i="64"/>
  <c r="BY518" i="64"/>
  <c r="CC464" i="64"/>
  <c r="CB465" i="64"/>
  <c r="CB467" i="64"/>
  <c r="BC16" i="861"/>
  <c r="BB26" i="861"/>
  <c r="AN773" i="64"/>
  <c r="AN1388" i="64"/>
  <c r="AM1299" i="64"/>
  <c r="AM1297" i="64"/>
  <c r="AN1293" i="64" s="1"/>
  <c r="AH668" i="64"/>
  <c r="AH664" i="64"/>
  <c r="AI659" i="64"/>
  <c r="AI663" i="64" s="1"/>
  <c r="AI656" i="64"/>
  <c r="AJ648" i="64"/>
  <c r="AJ651" i="64" s="1"/>
  <c r="AJ660" i="64" s="1"/>
  <c r="AJ662" i="64" s="1"/>
  <c r="AJ652" i="64" s="1"/>
  <c r="AJ654" i="64" s="1"/>
  <c r="AJ655" i="64" s="1"/>
  <c r="AO772" i="64" a="1"/>
  <c r="AO772" i="64" s="1"/>
  <c r="AV209" i="64" a="1"/>
  <c r="AV209" i="64" s="1"/>
  <c r="AM1390" i="64"/>
  <c r="CI86" i="861"/>
  <c r="CL90" i="861"/>
  <c r="CI60" i="861"/>
  <c r="CK90" i="861"/>
  <c r="CH60" i="861"/>
  <c r="CJ43" i="861"/>
  <c r="K35" i="863"/>
  <c r="M35" i="863"/>
  <c r="L35" i="863"/>
  <c r="N35" i="863"/>
  <c r="P35" i="863"/>
  <c r="O35" i="863"/>
  <c r="AV1818" i="64" a="1"/>
  <c r="AV2065" i="64" a="1"/>
  <c r="AO1388" i="64" a="1"/>
  <c r="AV727" i="64" a="1"/>
  <c r="AV1467" i="64" a="1"/>
  <c r="AV850" i="64" a="1"/>
  <c r="AV589" i="64" a="1"/>
  <c r="AW2593" i="64" a="1"/>
  <c r="AV2530" i="64" a="1"/>
  <c r="AV2552" i="64" a="1"/>
  <c r="CK1243" i="64" a="1"/>
  <c r="AO773" i="64" a="1"/>
  <c r="CC465" i="64" l="1"/>
  <c r="CD464" i="64"/>
  <c r="CC467" i="64"/>
  <c r="BZ516" i="64"/>
  <c r="O516" i="64" s="1"/>
  <c r="CA515" i="64"/>
  <c r="BZ518" i="64"/>
  <c r="O518" i="64" s="1"/>
  <c r="BC25" i="861"/>
  <c r="AO1388" i="64"/>
  <c r="AO773" i="64"/>
  <c r="AJ656" i="64"/>
  <c r="AK648" i="64"/>
  <c r="AK651" i="64" s="1"/>
  <c r="AK660" i="64" s="1"/>
  <c r="AK662" i="64" s="1"/>
  <c r="AK652" i="64" s="1"/>
  <c r="AK654" i="64" s="1"/>
  <c r="AK655" i="64" s="1"/>
  <c r="AN1297" i="64"/>
  <c r="AO1293" i="64" s="1"/>
  <c r="AN1299" i="64"/>
  <c r="AW209" i="64" a="1"/>
  <c r="AW209" i="64" s="1"/>
  <c r="AI668" i="64"/>
  <c r="AJ659" i="64"/>
  <c r="AJ663" i="64" s="1"/>
  <c r="AI664" i="64"/>
  <c r="AN1390" i="64"/>
  <c r="AP772" i="64" a="1"/>
  <c r="AP772" i="64" s="1"/>
  <c r="CJ86" i="861"/>
  <c r="N1700" i="64"/>
  <c r="CK43" i="861"/>
  <c r="O1700" i="64"/>
  <c r="P1700" i="64"/>
  <c r="L1700" i="64"/>
  <c r="CJ60" i="861"/>
  <c r="K1700" i="64"/>
  <c r="CL43" i="861"/>
  <c r="M1700" i="64"/>
  <c r="N1716" i="64"/>
  <c r="K1716" i="64"/>
  <c r="O1716" i="64"/>
  <c r="M1716" i="64"/>
  <c r="L1716" i="64"/>
  <c r="CF1716" i="64"/>
  <c r="P1541" i="64"/>
  <c r="P364" i="64"/>
  <c r="L463" i="64"/>
  <c r="P457" i="64"/>
  <c r="M444" i="64"/>
  <c r="N447" i="64"/>
  <c r="L446" i="64"/>
  <c r="K448" i="64"/>
  <c r="L460" i="64"/>
  <c r="M464" i="64"/>
  <c r="L449" i="64"/>
  <c r="M451" i="64"/>
  <c r="L464" i="64"/>
  <c r="O447" i="64"/>
  <c r="K460" i="64"/>
  <c r="L445" i="64"/>
  <c r="P441" i="64"/>
  <c r="K452" i="64"/>
  <c r="P460" i="64"/>
  <c r="P452" i="64"/>
  <c r="N451" i="64"/>
  <c r="L450" i="64"/>
  <c r="L442" i="64"/>
  <c r="M445" i="64"/>
  <c r="K441" i="64"/>
  <c r="M457" i="64"/>
  <c r="P442" i="64"/>
  <c r="O444" i="64"/>
  <c r="L444" i="64"/>
  <c r="M450" i="64"/>
  <c r="N450" i="64"/>
  <c r="M460" i="64"/>
  <c r="K450" i="64"/>
  <c r="M465" i="64"/>
  <c r="L440" i="64"/>
  <c r="N456" i="64"/>
  <c r="O464" i="64"/>
  <c r="O460" i="64"/>
  <c r="M455" i="64"/>
  <c r="M447" i="64"/>
  <c r="N463" i="64"/>
  <c r="O454" i="64"/>
  <c r="O452" i="64"/>
  <c r="L465" i="64"/>
  <c r="O442" i="64"/>
  <c r="M461" i="64"/>
  <c r="N453" i="64"/>
  <c r="N464" i="64"/>
  <c r="K463" i="64"/>
  <c r="K464" i="64"/>
  <c r="K445" i="64"/>
  <c r="N459" i="64"/>
  <c r="K465" i="64"/>
  <c r="N440" i="64"/>
  <c r="K447" i="64"/>
  <c r="L455" i="64"/>
  <c r="K443" i="64"/>
  <c r="P440" i="64"/>
  <c r="N445" i="64"/>
  <c r="M448" i="64"/>
  <c r="N461" i="64"/>
  <c r="O443" i="64"/>
  <c r="L459" i="64"/>
  <c r="O463" i="64"/>
  <c r="O450" i="64"/>
  <c r="O461" i="64"/>
  <c r="N449" i="64"/>
  <c r="K440" i="64"/>
  <c r="N444" i="64"/>
  <c r="M446" i="64"/>
  <c r="O462" i="64"/>
  <c r="O459" i="64"/>
  <c r="N446" i="64"/>
  <c r="O453" i="64"/>
  <c r="P464" i="64"/>
  <c r="O458" i="64"/>
  <c r="M454" i="64"/>
  <c r="N457" i="64"/>
  <c r="O456" i="64"/>
  <c r="P458" i="64"/>
  <c r="L457" i="64"/>
  <c r="P454" i="64"/>
  <c r="O449" i="64"/>
  <c r="K446" i="64"/>
  <c r="L453" i="64"/>
  <c r="K461" i="64"/>
  <c r="N462" i="64"/>
  <c r="L443" i="64"/>
  <c r="N455" i="64"/>
  <c r="O445" i="64"/>
  <c r="M459" i="64"/>
  <c r="O465" i="64"/>
  <c r="P455" i="64"/>
  <c r="N443" i="64"/>
  <c r="M440" i="64"/>
  <c r="M452" i="64"/>
  <c r="O455" i="64"/>
  <c r="P448" i="64"/>
  <c r="K456" i="64"/>
  <c r="M456" i="64"/>
  <c r="N454" i="64"/>
  <c r="L452" i="64"/>
  <c r="P446" i="64"/>
  <c r="P443" i="64"/>
  <c r="P463" i="64"/>
  <c r="K455" i="64"/>
  <c r="P445" i="64"/>
  <c r="K449" i="64"/>
  <c r="L461" i="64"/>
  <c r="K459" i="64"/>
  <c r="K462" i="64"/>
  <c r="M453" i="64"/>
  <c r="L454" i="64"/>
  <c r="P451" i="64"/>
  <c r="P459" i="64"/>
  <c r="O451" i="64"/>
  <c r="K458" i="64"/>
  <c r="L448" i="64"/>
  <c r="O448" i="64"/>
  <c r="M443" i="64"/>
  <c r="K451" i="64"/>
  <c r="M462" i="64"/>
  <c r="N458" i="64"/>
  <c r="K454" i="64"/>
  <c r="L462" i="64"/>
  <c r="L451" i="64"/>
  <c r="N441" i="64"/>
  <c r="K457" i="64"/>
  <c r="M458" i="64"/>
  <c r="L458" i="64"/>
  <c r="O441" i="64"/>
  <c r="K444" i="64"/>
  <c r="M441" i="64"/>
  <c r="L441" i="64"/>
  <c r="P444" i="64"/>
  <c r="M442" i="64"/>
  <c r="M449" i="64"/>
  <c r="N452" i="64"/>
  <c r="O440" i="64"/>
  <c r="P450" i="64"/>
  <c r="L447" i="64"/>
  <c r="N448" i="64"/>
  <c r="N442" i="64"/>
  <c r="N460" i="64"/>
  <c r="M463" i="64"/>
  <c r="P461" i="64"/>
  <c r="P447" i="64"/>
  <c r="O457" i="64"/>
  <c r="L456" i="64"/>
  <c r="P449" i="64"/>
  <c r="O446" i="64"/>
  <c r="P465" i="64"/>
  <c r="K453" i="64"/>
  <c r="N465" i="64"/>
  <c r="P453" i="64"/>
  <c r="P462" i="64"/>
  <c r="P456" i="64"/>
  <c r="K442" i="64"/>
  <c r="N497" i="64"/>
  <c r="M508" i="64"/>
  <c r="N504" i="64"/>
  <c r="L507" i="64"/>
  <c r="K512" i="64"/>
  <c r="K511" i="64"/>
  <c r="M509" i="64"/>
  <c r="M505" i="64"/>
  <c r="L500" i="64"/>
  <c r="M502" i="64"/>
  <c r="O513" i="64"/>
  <c r="L493" i="64"/>
  <c r="M498" i="64"/>
  <c r="M514" i="64"/>
  <c r="K500" i="64"/>
  <c r="L497" i="64"/>
  <c r="L514" i="64"/>
  <c r="K496" i="64"/>
  <c r="P498" i="64"/>
  <c r="M507" i="64"/>
  <c r="M497" i="64"/>
  <c r="L513" i="64"/>
  <c r="M503" i="64"/>
  <c r="P502" i="64"/>
  <c r="K493" i="64"/>
  <c r="N499" i="64"/>
  <c r="K501" i="64"/>
  <c r="N493" i="64"/>
  <c r="O506" i="64"/>
  <c r="L504" i="64"/>
  <c r="O493" i="64"/>
  <c r="M515" i="64"/>
  <c r="P494" i="64"/>
  <c r="M500" i="64"/>
  <c r="P514" i="64"/>
  <c r="N494" i="64"/>
  <c r="P512" i="64"/>
  <c r="K507" i="64"/>
  <c r="O491" i="64"/>
  <c r="L509" i="64"/>
  <c r="M513" i="64"/>
  <c r="P509" i="64"/>
  <c r="P503" i="64"/>
  <c r="O515" i="64"/>
  <c r="L502" i="64"/>
  <c r="L498" i="64"/>
  <c r="M499" i="64"/>
  <c r="M496" i="64"/>
  <c r="M504" i="64"/>
  <c r="K495" i="64"/>
  <c r="M493" i="64"/>
  <c r="M506" i="64"/>
  <c r="N503" i="64"/>
  <c r="N496" i="64"/>
  <c r="M494" i="64"/>
  <c r="K497" i="64"/>
  <c r="K491" i="64"/>
  <c r="O505" i="64"/>
  <c r="N495" i="64"/>
  <c r="K516" i="64"/>
  <c r="P497" i="64"/>
  <c r="M512" i="64"/>
  <c r="P492" i="64"/>
  <c r="M491" i="64"/>
  <c r="O512" i="64"/>
  <c r="L501" i="64"/>
  <c r="L512" i="64"/>
  <c r="O509" i="64"/>
  <c r="O492" i="64"/>
  <c r="N501" i="64"/>
  <c r="N498" i="64"/>
  <c r="O499" i="64"/>
  <c r="K502" i="64"/>
  <c r="K492" i="64"/>
  <c r="O500" i="64"/>
  <c r="O496" i="64"/>
  <c r="N515" i="64"/>
  <c r="O510" i="64"/>
  <c r="N505" i="64"/>
  <c r="O514" i="64"/>
  <c r="L515" i="64"/>
  <c r="K514" i="64"/>
  <c r="N508" i="64"/>
  <c r="P500" i="64"/>
  <c r="O495" i="64"/>
  <c r="L495" i="64"/>
  <c r="K506" i="64"/>
  <c r="N510" i="64"/>
  <c r="P511" i="64"/>
  <c r="P496" i="64"/>
  <c r="M495" i="64"/>
  <c r="P495" i="64"/>
  <c r="P507" i="64"/>
  <c r="K499" i="64"/>
  <c r="L494" i="64"/>
  <c r="P510" i="64"/>
  <c r="O501" i="64"/>
  <c r="K509" i="64"/>
  <c r="P499" i="64"/>
  <c r="N507" i="64"/>
  <c r="K515" i="64"/>
  <c r="O494" i="64"/>
  <c r="N513" i="64"/>
  <c r="M492" i="64"/>
  <c r="N512" i="64"/>
  <c r="P493" i="64"/>
  <c r="L516" i="64"/>
  <c r="N502" i="64"/>
  <c r="K510" i="64"/>
  <c r="N506" i="64"/>
  <c r="K508" i="64"/>
  <c r="K498" i="64"/>
  <c r="N500" i="64"/>
  <c r="O511" i="64"/>
  <c r="N511" i="64"/>
  <c r="K504" i="64"/>
  <c r="P504" i="64"/>
  <c r="M516" i="64"/>
  <c r="L510" i="64"/>
  <c r="P515" i="64"/>
  <c r="L505" i="64"/>
  <c r="O504" i="64"/>
  <c r="K513" i="64"/>
  <c r="O507" i="64"/>
  <c r="N491" i="64"/>
  <c r="L503" i="64"/>
  <c r="N492" i="64"/>
  <c r="O498" i="64"/>
  <c r="P516" i="64"/>
  <c r="P508" i="64"/>
  <c r="L511" i="64"/>
  <c r="O497" i="64"/>
  <c r="L491" i="64"/>
  <c r="O503" i="64"/>
  <c r="N516" i="64"/>
  <c r="M511" i="64"/>
  <c r="M501" i="64"/>
  <c r="N514" i="64"/>
  <c r="P513" i="64"/>
  <c r="P491" i="64"/>
  <c r="M510" i="64"/>
  <c r="L496" i="64"/>
  <c r="L506" i="64"/>
  <c r="L508" i="64"/>
  <c r="L492" i="64"/>
  <c r="P501" i="64"/>
  <c r="K503" i="64"/>
  <c r="O508" i="64"/>
  <c r="O502" i="64"/>
  <c r="P505" i="64"/>
  <c r="P506" i="64"/>
  <c r="L499" i="64"/>
  <c r="K505" i="64"/>
  <c r="K494" i="64"/>
  <c r="N509" i="64"/>
  <c r="K1297" i="64"/>
  <c r="L1293" i="64" s="1"/>
  <c r="M1295" i="64"/>
  <c r="O1295" i="64"/>
  <c r="L1295" i="64"/>
  <c r="P1295" i="64"/>
  <c r="N1295" i="64"/>
  <c r="K414" i="64"/>
  <c r="L410" i="64" s="1"/>
  <c r="P412" i="64"/>
  <c r="N412" i="64"/>
  <c r="O412" i="64"/>
  <c r="L412" i="64"/>
  <c r="M412" i="64"/>
  <c r="CK1143" i="64"/>
  <c r="CK1137" i="64"/>
  <c r="P1068" i="64"/>
  <c r="O2306" i="64"/>
  <c r="O2313" i="64" s="1"/>
  <c r="M2306" i="64"/>
  <c r="M2313" i="64" s="1"/>
  <c r="L2306" i="64"/>
  <c r="N2306" i="64"/>
  <c r="N2313" i="64" s="1"/>
  <c r="P2306" i="64"/>
  <c r="P2313" i="64" s="1"/>
  <c r="K2143" i="64"/>
  <c r="K2165" i="64"/>
  <c r="P2111" i="64"/>
  <c r="L2165" i="64"/>
  <c r="L2111" i="64"/>
  <c r="N2122" i="64"/>
  <c r="L2122" i="64"/>
  <c r="O2111" i="64"/>
  <c r="L2143" i="64"/>
  <c r="M2111" i="64"/>
  <c r="N2111" i="64"/>
  <c r="P2122" i="64"/>
  <c r="N2165" i="64"/>
  <c r="M2165" i="64"/>
  <c r="P2165" i="64"/>
  <c r="O2165" i="64"/>
  <c r="M2122" i="64"/>
  <c r="K2122" i="64"/>
  <c r="O2122" i="64"/>
  <c r="M2143" i="64"/>
  <c r="N2143" i="64"/>
  <c r="O2143" i="64"/>
  <c r="P2143" i="64"/>
  <c r="M2121" i="64"/>
  <c r="O1026" i="64"/>
  <c r="K1026" i="64"/>
  <c r="M1026" i="64"/>
  <c r="N1024" i="64"/>
  <c r="K1024" i="64"/>
  <c r="L1026" i="64"/>
  <c r="P1026" i="64"/>
  <c r="N1026" i="64"/>
  <c r="M1024" i="64"/>
  <c r="L1024" i="64"/>
  <c r="O1024" i="64"/>
  <c r="CK1038" i="64"/>
  <c r="CK1039" i="64" s="1" a="1"/>
  <c r="CK1039" i="64" s="1"/>
  <c r="CK1033" i="64"/>
  <c r="P1956" i="64"/>
  <c r="K663" i="64"/>
  <c r="L659" i="64" s="1"/>
  <c r="K1194" i="64"/>
  <c r="L1194" i="64"/>
  <c r="M1194" i="64"/>
  <c r="N1194" i="64"/>
  <c r="O1194" i="64"/>
  <c r="K659" i="64"/>
  <c r="K648" i="64"/>
  <c r="K655" i="64"/>
  <c r="K1388" i="64"/>
  <c r="K145" i="64"/>
  <c r="P126" i="64"/>
  <c r="P141" i="64"/>
  <c r="O145" i="64"/>
  <c r="P139" i="64"/>
  <c r="P140" i="64"/>
  <c r="P138" i="64"/>
  <c r="M141" i="64"/>
  <c r="N141" i="64"/>
  <c r="O141" i="64"/>
  <c r="M139" i="64"/>
  <c r="N139" i="64"/>
  <c r="O139" i="64"/>
  <c r="M140" i="64"/>
  <c r="N140" i="64"/>
  <c r="O140" i="64"/>
  <c r="CK127" i="64"/>
  <c r="M138" i="64"/>
  <c r="N138" i="64"/>
  <c r="O138" i="64"/>
  <c r="P124" i="64"/>
  <c r="M126" i="64"/>
  <c r="N126" i="64"/>
  <c r="O126" i="64"/>
  <c r="M124" i="64"/>
  <c r="N124" i="64"/>
  <c r="O124" i="64"/>
  <c r="CH144" i="64"/>
  <c r="CH145" i="64" s="1"/>
  <c r="CI142" i="64"/>
  <c r="K347" i="64"/>
  <c r="L347" i="64"/>
  <c r="M347" i="64"/>
  <c r="N347" i="64"/>
  <c r="O347" i="64"/>
  <c r="P347" i="64"/>
  <c r="M1820" i="64"/>
  <c r="N2187" i="64"/>
  <c r="O2717" i="64"/>
  <c r="N2208" i="64"/>
  <c r="O2246" i="64"/>
  <c r="M2208" i="64"/>
  <c r="K2187" i="64"/>
  <c r="O1820" i="64"/>
  <c r="L2187" i="64"/>
  <c r="O2187" i="64"/>
  <c r="L2208" i="64"/>
  <c r="O2208" i="64"/>
  <c r="K2717" i="64"/>
  <c r="L2717" i="64"/>
  <c r="L2246" i="64"/>
  <c r="M2187" i="64"/>
  <c r="P1820" i="64"/>
  <c r="M2246" i="64"/>
  <c r="M2717" i="64"/>
  <c r="P2717" i="64"/>
  <c r="K2208" i="64"/>
  <c r="L1820" i="64"/>
  <c r="N2246" i="64"/>
  <c r="P2246" i="64"/>
  <c r="N1820" i="64"/>
  <c r="N2717" i="64"/>
  <c r="K1820" i="64"/>
  <c r="K2246" i="64"/>
  <c r="K2456" i="64"/>
  <c r="K1818" i="64"/>
  <c r="L1818" i="64"/>
  <c r="L2456" i="64"/>
  <c r="M1266" i="64"/>
  <c r="N1266" i="64"/>
  <c r="O1266" i="64"/>
  <c r="P1266" i="64"/>
  <c r="K995" i="64"/>
  <c r="CK973" i="64"/>
  <c r="CJ994" i="64"/>
  <c r="CJ995" i="64" s="1"/>
  <c r="L995" i="64"/>
  <c r="CK975" i="64"/>
  <c r="CK992" i="64"/>
  <c r="P960" i="64"/>
  <c r="P958" i="64"/>
  <c r="P957" i="64"/>
  <c r="P961" i="64"/>
  <c r="M959" i="64"/>
  <c r="M957" i="64"/>
  <c r="M961" i="64"/>
  <c r="CJ1244" i="64"/>
  <c r="CK1243" i="64"/>
  <c r="CK888" i="64"/>
  <c r="M892" i="64"/>
  <c r="N892" i="64"/>
  <c r="O892" i="64"/>
  <c r="M884" i="64"/>
  <c r="N884" i="64"/>
  <c r="O884" i="64"/>
  <c r="M888" i="64"/>
  <c r="M20" i="864"/>
  <c r="M93" i="861" s="1"/>
  <c r="P20" i="864"/>
  <c r="P93" i="861" s="1"/>
  <c r="L45" i="863"/>
  <c r="M45" i="863"/>
  <c r="CL17" i="863"/>
  <c r="CL29" i="861" s="1"/>
  <c r="M34" i="863"/>
  <c r="P34" i="863"/>
  <c r="AW281" i="64"/>
  <c r="AX278" i="64"/>
  <c r="AX277" i="64"/>
  <c r="AX260" i="64"/>
  <c r="AX261" i="64"/>
  <c r="AX279" i="64"/>
  <c r="AX280" i="64"/>
  <c r="AX262" i="64"/>
  <c r="AW263" i="64"/>
  <c r="CA3" i="860"/>
  <c r="CA4" i="860" s="1"/>
  <c r="CB2" i="860"/>
  <c r="CA1" i="860"/>
  <c r="CA7" i="860"/>
  <c r="AV850" i="64"/>
  <c r="AW854" i="64" a="1"/>
  <c r="AW854" i="64" s="1"/>
  <c r="AW849" i="64" a="1"/>
  <c r="AW849" i="64" s="1"/>
  <c r="AU2456" i="64"/>
  <c r="AV589" i="64"/>
  <c r="AV2448" i="64"/>
  <c r="AW2440" i="64" a="1"/>
  <c r="AW2440" i="64" s="1"/>
  <c r="AW2441" i="64" a="1"/>
  <c r="AW2441" i="64" s="1"/>
  <c r="AW2442" i="64" a="1"/>
  <c r="AW2442" i="64" s="1"/>
  <c r="AW2443" i="64" a="1"/>
  <c r="AW2443" i="64" s="1"/>
  <c r="AW2444" i="64" a="1"/>
  <c r="AW2444" i="64" s="1"/>
  <c r="AW2439" i="64" a="1"/>
  <c r="AW2439" i="64" s="1"/>
  <c r="AW2445" i="64" a="1"/>
  <c r="AW2445" i="64" s="1"/>
  <c r="AW2446" i="64" a="1"/>
  <c r="AW2446" i="64" s="1"/>
  <c r="AW2447" i="64" a="1"/>
  <c r="AW2447" i="64" s="1"/>
  <c r="AW565" i="64" a="1"/>
  <c r="AW565" i="64" s="1"/>
  <c r="AW588" i="64" a="1"/>
  <c r="AW588" i="64" s="1"/>
  <c r="AW587" i="64" a="1"/>
  <c r="AW587" i="64" s="1"/>
  <c r="AV566" i="64"/>
  <c r="AW2627" i="64"/>
  <c r="AW2593" i="64"/>
  <c r="AV2552" i="64"/>
  <c r="AV2530" i="64"/>
  <c r="AW2885" i="64" a="1"/>
  <c r="AW2885" i="64" s="1"/>
  <c r="AW2531" i="64" a="1"/>
  <c r="AW2531" i="64" s="1"/>
  <c r="AW2551" i="64" a="1"/>
  <c r="AW2551" i="64" s="1"/>
  <c r="CF2210" i="64"/>
  <c r="CG2208" i="64"/>
  <c r="CG2187" i="64"/>
  <c r="CG2189" i="64" s="1"/>
  <c r="CH2167" i="64"/>
  <c r="AS2086" i="64"/>
  <c r="AS2087" i="64" s="1"/>
  <c r="AT2075" i="64"/>
  <c r="AU2073" i="64"/>
  <c r="AU2082" i="64"/>
  <c r="AU2074" i="64"/>
  <c r="AU2083" i="64"/>
  <c r="AW2079" i="64" a="1"/>
  <c r="AW2079" i="64" s="1"/>
  <c r="AW2078" i="64" a="1"/>
  <c r="AW2078" i="64" s="1"/>
  <c r="AW2070" i="64" a="1"/>
  <c r="AW2070" i="64" s="1"/>
  <c r="AW2069" i="64" a="1"/>
  <c r="AW2069" i="64" s="1"/>
  <c r="AV2066" i="64"/>
  <c r="AV2065" i="64"/>
  <c r="AW2060" i="64" a="1"/>
  <c r="AW2060" i="64" s="1"/>
  <c r="AW2061" i="64" a="1"/>
  <c r="AW2061" i="64" s="1"/>
  <c r="AV2573" i="64"/>
  <c r="AW2572" i="64" a="1"/>
  <c r="AW2572" i="64" s="1"/>
  <c r="AW725" i="64" a="1"/>
  <c r="AW725" i="64" s="1"/>
  <c r="AX2342" i="64"/>
  <c r="AX2343" i="64" s="1"/>
  <c r="AV1467" i="64"/>
  <c r="AV1818" i="64"/>
  <c r="AV1981" i="64"/>
  <c r="AV1218" i="64"/>
  <c r="AV727" i="64"/>
  <c r="AV751" i="64"/>
  <c r="AU62" i="64"/>
  <c r="AW720" i="64" a="1"/>
  <c r="AW720" i="64" s="1"/>
  <c r="AW75" i="64" a="1"/>
  <c r="AW75" i="64" s="1"/>
  <c r="AW564" i="64" a="1"/>
  <c r="AW564" i="64" s="1"/>
  <c r="AW55" i="64" a="1"/>
  <c r="AW55" i="64" s="1"/>
  <c r="AW59" i="64" a="1"/>
  <c r="AW59" i="64" s="1"/>
  <c r="AW60" i="64" a="1"/>
  <c r="AW60" i="64" s="1"/>
  <c r="AV56" i="64"/>
  <c r="AW53" i="64" a="1"/>
  <c r="AW53" i="64" s="1"/>
  <c r="AW54" i="64" a="1"/>
  <c r="AW54" i="64" s="1"/>
  <c r="AW750" i="64" a="1"/>
  <c r="AW750" i="64" s="1"/>
  <c r="AW2782" i="64" a="1"/>
  <c r="AW2782" i="64" s="1"/>
  <c r="AW2859" i="64" a="1"/>
  <c r="AW2859" i="64" s="1"/>
  <c r="AW2833" i="64" a="1"/>
  <c r="AW2833" i="64" s="1"/>
  <c r="AW2808" i="64" a="1"/>
  <c r="AW2808" i="64" s="1"/>
  <c r="AW1957" i="64" a="1"/>
  <c r="AW1957" i="64" s="1"/>
  <c r="AW1958" i="64" s="1"/>
  <c r="AW90" i="64" a="1"/>
  <c r="AW90" i="64" s="1"/>
  <c r="AW91" i="64" a="1"/>
  <c r="AW91" i="64" s="1"/>
  <c r="AW92" i="64" a="1"/>
  <c r="AW92" i="64" s="1"/>
  <c r="AW89" i="64" a="1"/>
  <c r="AW89" i="64" s="1"/>
  <c r="AV93" i="64"/>
  <c r="AW1899" i="64" a="1"/>
  <c r="AW1899" i="64" s="1"/>
  <c r="AW1900" i="64" s="1"/>
  <c r="AW541" i="64" a="1"/>
  <c r="AW541" i="64" s="1"/>
  <c r="AW2909" i="64" a="1"/>
  <c r="AW2909" i="64" s="1"/>
  <c r="AW1819" i="64" a="1"/>
  <c r="AW1819" i="64" s="1"/>
  <c r="AW2237" i="64" a="1"/>
  <c r="AW2237" i="64" s="1"/>
  <c r="AW2245" i="64" s="1"/>
  <c r="AW1988" i="64" a="1"/>
  <c r="AW1988" i="64" s="1"/>
  <c r="AW1980" i="64" a="1"/>
  <c r="AW1980" i="64" s="1"/>
  <c r="AW1982" i="64" a="1"/>
  <c r="AW1982" i="64" s="1"/>
  <c r="AW1466" i="64" a="1"/>
  <c r="AW1466" i="64" s="1"/>
  <c r="AW1217" i="64" a="1"/>
  <c r="AW1217" i="64" s="1"/>
  <c r="AW542" i="64" a="1"/>
  <c r="AW2066" i="64" a="1"/>
  <c r="AX2593" i="64" a="1"/>
  <c r="AW2530" i="64" a="1"/>
  <c r="AW2573" i="64" a="1"/>
  <c r="AW751" i="64" a="1"/>
  <c r="AW850" i="64" a="1"/>
  <c r="AW589" i="64" a="1"/>
  <c r="AP1388" i="64" a="1"/>
  <c r="AW1981" i="64" a="1"/>
  <c r="AX2627" i="64" a="1"/>
  <c r="AW727" i="64" a="1"/>
  <c r="AW1818" i="64" a="1"/>
  <c r="AW566" i="64" a="1"/>
  <c r="CK1244" i="64" a="1"/>
  <c r="AW2552" i="64" a="1"/>
  <c r="AP773" i="64" a="1"/>
  <c r="AW1467" i="64" a="1"/>
  <c r="AW1218" i="64" a="1"/>
  <c r="AW2065" i="64" a="1"/>
  <c r="AW542" i="64" l="1"/>
  <c r="CA516" i="64"/>
  <c r="CB515" i="64"/>
  <c r="CA518" i="64"/>
  <c r="CE464" i="64"/>
  <c r="CD465" i="64"/>
  <c r="CD467" i="64"/>
  <c r="BD16" i="861"/>
  <c r="BC26" i="861"/>
  <c r="L2313" i="64"/>
  <c r="AD2306" i="64" a="1"/>
  <c r="AD2306" i="64" s="1"/>
  <c r="AP773" i="64"/>
  <c r="AP1388" i="64"/>
  <c r="AP1390" i="64" s="1"/>
  <c r="AO1297" i="64"/>
  <c r="AO1299" i="64"/>
  <c r="AQ772" i="64" a="1"/>
  <c r="AQ772" i="64" s="1"/>
  <c r="AK656" i="64"/>
  <c r="AL648" i="64"/>
  <c r="AL651" i="64" s="1"/>
  <c r="AL660" i="64" s="1"/>
  <c r="AL662" i="64" s="1"/>
  <c r="AL652" i="64" s="1"/>
  <c r="AL654" i="64" s="1"/>
  <c r="AL655" i="64" s="1"/>
  <c r="AK659" i="64"/>
  <c r="AK663" i="64" s="1"/>
  <c r="AJ668" i="64"/>
  <c r="AJ664" i="64"/>
  <c r="AX209" i="64" a="1"/>
  <c r="AX209" i="64" s="1"/>
  <c r="AO1390" i="64"/>
  <c r="CL86" i="861"/>
  <c r="CK86" i="861"/>
  <c r="CK60" i="861"/>
  <c r="CG1716" i="64"/>
  <c r="P1709" i="64"/>
  <c r="M1539" i="64"/>
  <c r="P1539" i="64"/>
  <c r="P362" i="64"/>
  <c r="B11" i="1225"/>
  <c r="P1296" i="64"/>
  <c r="AG413" i="64"/>
  <c r="CK1144" i="64"/>
  <c r="M1136" i="64"/>
  <c r="M1143" i="64" s="1"/>
  <c r="P1136" i="64"/>
  <c r="P1143" i="64" s="1"/>
  <c r="L1075" i="64"/>
  <c r="O1075" i="64"/>
  <c r="P1075" i="64"/>
  <c r="N1075" i="64"/>
  <c r="M1075" i="64"/>
  <c r="CA2306" i="64" a="1"/>
  <c r="CA2306" i="64" s="1"/>
  <c r="CA2313" i="64" s="1"/>
  <c r="CB2306" i="64" a="1"/>
  <c r="CB2306" i="64" s="1"/>
  <c r="CB2313" i="64" s="1"/>
  <c r="CC2306" i="64" a="1"/>
  <c r="CC2306" i="64" s="1"/>
  <c r="CC2313" i="64" s="1"/>
  <c r="CD2306" i="64" a="1"/>
  <c r="CD2306" i="64" s="1"/>
  <c r="CD2313" i="64" s="1"/>
  <c r="CE2306" i="64" a="1"/>
  <c r="CE2306" i="64" s="1"/>
  <c r="CE2313" i="64" s="1"/>
  <c r="CF2306" i="64" a="1"/>
  <c r="CF2306" i="64" s="1"/>
  <c r="CF2313" i="64" s="1"/>
  <c r="CG2306" i="64" a="1"/>
  <c r="CG2306" i="64" s="1"/>
  <c r="CG2313" i="64" s="1"/>
  <c r="CH2306" i="64" a="1"/>
  <c r="CH2306" i="64" s="1"/>
  <c r="CH2313" i="64" s="1"/>
  <c r="CI2306" i="64" a="1"/>
  <c r="CI2306" i="64" s="1"/>
  <c r="CI2313" i="64" s="1"/>
  <c r="CJ2306" i="64" a="1"/>
  <c r="CJ2306" i="64" s="1"/>
  <c r="CJ2313" i="64" s="1"/>
  <c r="CK2306" i="64" a="1"/>
  <c r="CK2306" i="64" s="1"/>
  <c r="CK2313" i="64" s="1"/>
  <c r="BC2306" i="64" a="1"/>
  <c r="BC2306" i="64" s="1"/>
  <c r="BC2313" i="64" s="1"/>
  <c r="BD2306" i="64" a="1"/>
  <c r="BD2306" i="64" s="1"/>
  <c r="BD2313" i="64" s="1"/>
  <c r="BE2306" i="64" a="1"/>
  <c r="BE2306" i="64" s="1"/>
  <c r="BE2313" i="64" s="1"/>
  <c r="BF2306" i="64" a="1"/>
  <c r="BF2306" i="64" s="1"/>
  <c r="BF2313" i="64" s="1"/>
  <c r="BG2306" i="64" a="1"/>
  <c r="BG2306" i="64" s="1"/>
  <c r="BG2313" i="64" s="1"/>
  <c r="BH2306" i="64" a="1"/>
  <c r="BH2306" i="64" s="1"/>
  <c r="BH2313" i="64" s="1"/>
  <c r="BI2306" i="64" a="1"/>
  <c r="BI2306" i="64" s="1"/>
  <c r="BI2313" i="64" s="1"/>
  <c r="BJ2306" i="64" a="1"/>
  <c r="BJ2306" i="64" s="1"/>
  <c r="BJ2313" i="64" s="1"/>
  <c r="BK2306" i="64" a="1"/>
  <c r="BK2306" i="64" s="1"/>
  <c r="BK2313" i="64" s="1"/>
  <c r="BL2306" i="64" a="1"/>
  <c r="BL2306" i="64" s="1"/>
  <c r="BL2313" i="64" s="1"/>
  <c r="BM2306" i="64" a="1"/>
  <c r="BM2306" i="64" s="1"/>
  <c r="BM2313" i="64" s="1"/>
  <c r="BN2306" i="64" a="1"/>
  <c r="BN2306" i="64" s="1"/>
  <c r="BN2313" i="64" s="1"/>
  <c r="AE2306" i="64" a="1"/>
  <c r="AE2306" i="64" s="1"/>
  <c r="AF2306" i="64" a="1"/>
  <c r="AF2306" i="64" s="1"/>
  <c r="AF2313" i="64" s="1"/>
  <c r="AG2306" i="64" a="1"/>
  <c r="AG2306" i="64" s="1"/>
  <c r="AG2313" i="64" s="1"/>
  <c r="AH2306" i="64" a="1"/>
  <c r="AH2306" i="64" s="1"/>
  <c r="AH2313" i="64" s="1"/>
  <c r="AI2306" i="64" a="1"/>
  <c r="AI2306" i="64" s="1"/>
  <c r="AI2313" i="64" s="1"/>
  <c r="AJ2306" i="64" a="1"/>
  <c r="AJ2306" i="64" s="1"/>
  <c r="AJ2313" i="64" s="1"/>
  <c r="AK2306" i="64" a="1"/>
  <c r="AK2306" i="64" s="1"/>
  <c r="AK2313" i="64" s="1"/>
  <c r="AL2306" i="64" a="1"/>
  <c r="AL2306" i="64" s="1"/>
  <c r="AL2313" i="64" s="1"/>
  <c r="AM2306" i="64" a="1"/>
  <c r="AM2306" i="64" s="1"/>
  <c r="AM2313" i="64" s="1"/>
  <c r="AN2306" i="64" a="1"/>
  <c r="AN2306" i="64" s="1"/>
  <c r="AN2313" i="64" s="1"/>
  <c r="AO2306" i="64" a="1"/>
  <c r="AO2306" i="64" s="1"/>
  <c r="AO2313" i="64" s="1"/>
  <c r="AP2306" i="64" a="1"/>
  <c r="AP2306" i="64" s="1"/>
  <c r="AP2313" i="64" s="1"/>
  <c r="AQ2306" i="64" a="1"/>
  <c r="AQ2306" i="64" s="1"/>
  <c r="AQ2313" i="64" s="1"/>
  <c r="AR2306" i="64" a="1"/>
  <c r="AR2306" i="64" s="1"/>
  <c r="AR2313" i="64" s="1"/>
  <c r="AS2306" i="64" a="1"/>
  <c r="AS2306" i="64" s="1"/>
  <c r="AS2313" i="64" s="1"/>
  <c r="AT2306" i="64" a="1"/>
  <c r="AT2306" i="64" s="1"/>
  <c r="AT2313" i="64" s="1"/>
  <c r="AU2306" i="64" a="1"/>
  <c r="AU2306" i="64" s="1"/>
  <c r="AU2313" i="64" s="1"/>
  <c r="AV2306" i="64" a="1"/>
  <c r="AV2306" i="64" s="1"/>
  <c r="AV2313" i="64" s="1"/>
  <c r="AW2306" i="64" a="1"/>
  <c r="AW2306" i="64" s="1"/>
  <c r="AW2313" i="64" s="1"/>
  <c r="AX2306" i="64" a="1"/>
  <c r="AX2306" i="64" s="1"/>
  <c r="AX2313" i="64" s="1"/>
  <c r="AY2306" i="64" a="1"/>
  <c r="AY2306" i="64" s="1"/>
  <c r="AY2313" i="64" s="1"/>
  <c r="AZ2306" i="64" a="1"/>
  <c r="AZ2306" i="64" s="1"/>
  <c r="AZ2313" i="64" s="1"/>
  <c r="BA2306" i="64" a="1"/>
  <c r="BA2306" i="64" s="1"/>
  <c r="BA2313" i="64" s="1"/>
  <c r="BB2306" i="64" a="1"/>
  <c r="BB2306" i="64" s="1"/>
  <c r="BB2313" i="64" s="1"/>
  <c r="BO2306" i="64" a="1"/>
  <c r="BO2306" i="64" s="1"/>
  <c r="BO2313" i="64" s="1"/>
  <c r="BP2306" i="64" a="1"/>
  <c r="BP2306" i="64" s="1"/>
  <c r="BP2313" i="64" s="1"/>
  <c r="BQ2306" i="64" a="1"/>
  <c r="BQ2306" i="64" s="1"/>
  <c r="BQ2313" i="64" s="1"/>
  <c r="BR2306" i="64" a="1"/>
  <c r="BR2306" i="64" s="1"/>
  <c r="BR2313" i="64" s="1"/>
  <c r="BS2306" i="64" a="1"/>
  <c r="BS2306" i="64" s="1"/>
  <c r="BS2313" i="64" s="1"/>
  <c r="BT2306" i="64" a="1"/>
  <c r="BT2306" i="64" s="1"/>
  <c r="BT2313" i="64" s="1"/>
  <c r="BU2306" i="64" a="1"/>
  <c r="BU2306" i="64" s="1"/>
  <c r="BU2313" i="64" s="1"/>
  <c r="BV2306" i="64" a="1"/>
  <c r="BV2306" i="64" s="1"/>
  <c r="BV2313" i="64" s="1"/>
  <c r="BW2306" i="64" a="1"/>
  <c r="BW2306" i="64" s="1"/>
  <c r="BW2313" i="64" s="1"/>
  <c r="BX2306" i="64" a="1"/>
  <c r="BX2306" i="64" s="1"/>
  <c r="BX2313" i="64" s="1"/>
  <c r="BY2306" i="64" a="1"/>
  <c r="BY2306" i="64" s="1"/>
  <c r="BY2313" i="64" s="1"/>
  <c r="BZ2306" i="64" a="1"/>
  <c r="BZ2306" i="64" s="1"/>
  <c r="BZ2313" i="64" s="1"/>
  <c r="P1024" i="64"/>
  <c r="P2112" i="64"/>
  <c r="P1038" i="64"/>
  <c r="P1033" i="64"/>
  <c r="M1954" i="64"/>
  <c r="P1954" i="64"/>
  <c r="P1194" i="64"/>
  <c r="N1196" i="64"/>
  <c r="P1196" i="64"/>
  <c r="K656" i="64"/>
  <c r="L648" i="64"/>
  <c r="M137" i="64"/>
  <c r="N137" i="64"/>
  <c r="O137" i="64"/>
  <c r="P137" i="64"/>
  <c r="M123" i="64"/>
  <c r="N123" i="64"/>
  <c r="O123" i="64"/>
  <c r="P123" i="64"/>
  <c r="P122" i="64"/>
  <c r="M125" i="64"/>
  <c r="N125" i="64"/>
  <c r="O125" i="64"/>
  <c r="P125" i="64"/>
  <c r="M112" i="64"/>
  <c r="N112" i="64"/>
  <c r="O112" i="64"/>
  <c r="P112" i="64"/>
  <c r="CI144" i="64"/>
  <c r="CI145" i="64" s="1"/>
  <c r="CJ142" i="64"/>
  <c r="M1241" i="64"/>
  <c r="N1241" i="64"/>
  <c r="O1241" i="64"/>
  <c r="P1241" i="64"/>
  <c r="AF2246" i="64" a="1"/>
  <c r="AF2246" i="64" s="1"/>
  <c r="CK977" i="64"/>
  <c r="CK994" i="64" s="1"/>
  <c r="CK995" i="64" s="1"/>
  <c r="P959" i="64"/>
  <c r="M991" i="64"/>
  <c r="N991" i="64"/>
  <c r="O991" i="64"/>
  <c r="P991" i="64"/>
  <c r="M987" i="64"/>
  <c r="N987" i="64"/>
  <c r="O987" i="64"/>
  <c r="P987" i="64"/>
  <c r="M988" i="64"/>
  <c r="N988" i="64"/>
  <c r="O988" i="64"/>
  <c r="P988" i="64"/>
  <c r="M989" i="64"/>
  <c r="N989" i="64"/>
  <c r="O989" i="64"/>
  <c r="P989" i="64"/>
  <c r="M990" i="64"/>
  <c r="N990" i="64"/>
  <c r="O990" i="64"/>
  <c r="P990" i="64"/>
  <c r="M975" i="64"/>
  <c r="P975" i="64"/>
  <c r="M976" i="64"/>
  <c r="P976" i="64"/>
  <c r="M972" i="64"/>
  <c r="P972" i="64"/>
  <c r="M973" i="64"/>
  <c r="N973" i="64"/>
  <c r="P973" i="64"/>
  <c r="L974" i="64"/>
  <c r="M974" i="64"/>
  <c r="M962" i="64"/>
  <c r="N962" i="64"/>
  <c r="O962" i="64"/>
  <c r="P962" i="64"/>
  <c r="CK1244" i="64"/>
  <c r="M926" i="64"/>
  <c r="N926" i="64"/>
  <c r="P926" i="64"/>
  <c r="P888" i="64"/>
  <c r="P884" i="64"/>
  <c r="M17" i="863"/>
  <c r="P17" i="863"/>
  <c r="AX281" i="64"/>
  <c r="AY277" i="64"/>
  <c r="AY278" i="64"/>
  <c r="AY260" i="64"/>
  <c r="AY261" i="64"/>
  <c r="AY279" i="64"/>
  <c r="AY280" i="64"/>
  <c r="AY262" i="64"/>
  <c r="AX263" i="64"/>
  <c r="CB3" i="860"/>
  <c r="CB4" i="860" s="1"/>
  <c r="CC2" i="860"/>
  <c r="CB1" i="860"/>
  <c r="CB7" i="860"/>
  <c r="AW850" i="64"/>
  <c r="AW860" i="64" s="1"/>
  <c r="AV860" i="64"/>
  <c r="AX854" i="64" a="1"/>
  <c r="AX854" i="64" s="1"/>
  <c r="AX849" i="64" a="1"/>
  <c r="AX849" i="64" s="1"/>
  <c r="AV2456" i="64"/>
  <c r="AW589" i="64"/>
  <c r="AW2448" i="64"/>
  <c r="AX2439" i="64" a="1"/>
  <c r="AX2439" i="64" s="1"/>
  <c r="AX2440" i="64" a="1"/>
  <c r="AX2440" i="64" s="1"/>
  <c r="AX2441" i="64" a="1"/>
  <c r="AX2441" i="64" s="1"/>
  <c r="AX2442" i="64" a="1"/>
  <c r="AX2442" i="64" s="1"/>
  <c r="AX2443" i="64" a="1"/>
  <c r="AX2443" i="64" s="1"/>
  <c r="AX2445" i="64" a="1"/>
  <c r="AX2445" i="64" s="1"/>
  <c r="AX2444" i="64" a="1"/>
  <c r="AX2444" i="64" s="1"/>
  <c r="AX2446" i="64" a="1"/>
  <c r="AX2446" i="64" s="1"/>
  <c r="AX2447" i="64" a="1"/>
  <c r="AX2447" i="64" s="1"/>
  <c r="AX587" i="64" a="1"/>
  <c r="AX587" i="64" s="1"/>
  <c r="AX565" i="64" a="1"/>
  <c r="AX565" i="64" s="1"/>
  <c r="AX588" i="64" a="1"/>
  <c r="AX588" i="64" s="1"/>
  <c r="AW566" i="64"/>
  <c r="AX2593" i="64"/>
  <c r="AX2627" i="64"/>
  <c r="AW2552" i="64"/>
  <c r="AW2530" i="64"/>
  <c r="AX2885" i="64" a="1"/>
  <c r="AX2885" i="64" s="1"/>
  <c r="AX2531" i="64" a="1"/>
  <c r="AX2531" i="64" s="1"/>
  <c r="AX2551" i="64" a="1"/>
  <c r="AX2551" i="64" s="1"/>
  <c r="CG2210" i="64"/>
  <c r="CH2208" i="64"/>
  <c r="CH2187" i="64"/>
  <c r="CH2189" i="64" s="1"/>
  <c r="CI2167" i="64"/>
  <c r="AT2084" i="64"/>
  <c r="AU2075" i="64"/>
  <c r="AV2073" i="64"/>
  <c r="AV2082" i="64"/>
  <c r="AV2074" i="64"/>
  <c r="AV2083" i="64"/>
  <c r="AX2079" i="64" a="1"/>
  <c r="AX2079" i="64" s="1"/>
  <c r="AX2078" i="64" a="1"/>
  <c r="AX2078" i="64" s="1"/>
  <c r="AX2069" i="64" a="1"/>
  <c r="AX2069" i="64" s="1"/>
  <c r="AX2070" i="64" a="1"/>
  <c r="AX2070" i="64" s="1"/>
  <c r="AW2066" i="64"/>
  <c r="AW2065" i="64"/>
  <c r="AX2060" i="64" a="1"/>
  <c r="AX2060" i="64" s="1"/>
  <c r="AX2061" i="64" a="1"/>
  <c r="AX2061" i="64" s="1"/>
  <c r="AW2573" i="64"/>
  <c r="AX2572" i="64" a="1"/>
  <c r="AX2572" i="64" s="1"/>
  <c r="AX725" i="64" a="1"/>
  <c r="AX725" i="64" s="1"/>
  <c r="AY2342" i="64"/>
  <c r="AY2343" i="64" s="1"/>
  <c r="AW1818" i="64"/>
  <c r="AW1467" i="64"/>
  <c r="AW1981" i="64"/>
  <c r="AW1218" i="64"/>
  <c r="AW751" i="64"/>
  <c r="AW727" i="64"/>
  <c r="AV62" i="64"/>
  <c r="AX720" i="64" a="1"/>
  <c r="AX720" i="64" s="1"/>
  <c r="AX75" i="64" a="1"/>
  <c r="AX75" i="64" s="1"/>
  <c r="AX564" i="64" a="1"/>
  <c r="AX564" i="64" s="1"/>
  <c r="AX55" i="64" a="1"/>
  <c r="AX55" i="64" s="1"/>
  <c r="AX59" i="64" a="1"/>
  <c r="AX59" i="64" s="1"/>
  <c r="AX60" i="64" a="1"/>
  <c r="AX60" i="64" s="1"/>
  <c r="AW56" i="64"/>
  <c r="AX53" i="64" a="1"/>
  <c r="AX53" i="64" s="1"/>
  <c r="AX54" i="64" a="1"/>
  <c r="AX54" i="64" s="1"/>
  <c r="AX750" i="64" a="1"/>
  <c r="AX750" i="64" s="1"/>
  <c r="AX2782" i="64" a="1"/>
  <c r="AX2782" i="64" s="1"/>
  <c r="AX2808" i="64" a="1"/>
  <c r="AX2808" i="64" s="1"/>
  <c r="AX2833" i="64" a="1"/>
  <c r="AX2833" i="64" s="1"/>
  <c r="AX2859" i="64" a="1"/>
  <c r="AX2859" i="64" s="1"/>
  <c r="AX1957" i="64" a="1"/>
  <c r="AX1957" i="64" s="1"/>
  <c r="AX1958" i="64" s="1"/>
  <c r="AW93" i="64"/>
  <c r="AX90" i="64" a="1"/>
  <c r="AX90" i="64" s="1"/>
  <c r="AX91" i="64" a="1"/>
  <c r="AX91" i="64" s="1"/>
  <c r="AX92" i="64" a="1"/>
  <c r="AX92" i="64" s="1"/>
  <c r="AX89" i="64" a="1"/>
  <c r="AX89" i="64" s="1"/>
  <c r="AX1899" i="64" a="1"/>
  <c r="AX1899" i="64" s="1"/>
  <c r="AX1900" i="64" s="1"/>
  <c r="AX541" i="64" a="1"/>
  <c r="AX541" i="64" s="1"/>
  <c r="AX2909" i="64" a="1"/>
  <c r="AX2909" i="64" s="1"/>
  <c r="AX1819" i="64" a="1"/>
  <c r="AX1819" i="64" s="1"/>
  <c r="AX2237" i="64" a="1"/>
  <c r="AX2237" i="64" s="1"/>
  <c r="AX2245" i="64" s="1"/>
  <c r="AX1980" i="64" a="1"/>
  <c r="AX1980" i="64" s="1"/>
  <c r="AX1988" i="64" a="1"/>
  <c r="AX1988" i="64" s="1"/>
  <c r="AX1982" i="64" a="1"/>
  <c r="AX1982" i="64" s="1"/>
  <c r="AX1466" i="64" a="1"/>
  <c r="AX1466" i="64" s="1"/>
  <c r="AX1217" i="64" a="1"/>
  <c r="AX1217" i="64" s="1"/>
  <c r="AX542" i="64" a="1"/>
  <c r="AX2065" i="64" a="1"/>
  <c r="AX589" i="64" a="1"/>
  <c r="AQ1388" i="64" a="1"/>
  <c r="AY2627" i="64" a="1"/>
  <c r="AX566" i="64" a="1"/>
  <c r="AQ773" i="64" a="1"/>
  <c r="AX751" i="64" a="1"/>
  <c r="AX1818" i="64" a="1"/>
  <c r="AX1218" i="64" a="1"/>
  <c r="AX727" i="64" a="1"/>
  <c r="AX2530" i="64" a="1"/>
  <c r="AX850" i="64" a="1"/>
  <c r="AX2573" i="64" a="1"/>
  <c r="AX2552" i="64" a="1"/>
  <c r="AY2593" i="64" a="1"/>
  <c r="AX1981" i="64" a="1"/>
  <c r="AX1467" i="64" a="1"/>
  <c r="AX2066" i="64" a="1"/>
  <c r="AX542" i="64" l="1"/>
  <c r="L1390" i="64"/>
  <c r="CF464" i="64"/>
  <c r="CE465" i="64"/>
  <c r="CE467" i="64"/>
  <c r="CB516" i="64"/>
  <c r="CC515" i="64"/>
  <c r="CB518" i="64"/>
  <c r="L1388" i="64"/>
  <c r="BD25" i="861"/>
  <c r="AP1293" i="64"/>
  <c r="AP1297" i="64" s="1"/>
  <c r="AQ1293" i="64" s="1"/>
  <c r="AD2313" i="64"/>
  <c r="AD2307" i="64"/>
  <c r="AD2314" i="64" s="1"/>
  <c r="AQ1388" i="64"/>
  <c r="AQ1390" i="64" s="1"/>
  <c r="AQ773" i="64"/>
  <c r="AK668" i="64"/>
  <c r="AK664" i="64"/>
  <c r="AL659" i="64"/>
  <c r="AL663" i="64" s="1"/>
  <c r="AL656" i="64"/>
  <c r="AM648" i="64"/>
  <c r="AM651" i="64" s="1"/>
  <c r="AM660" i="64" s="1"/>
  <c r="AM662" i="64" s="1"/>
  <c r="AM652" i="64" s="1"/>
  <c r="AM654" i="64" s="1"/>
  <c r="AM655" i="64" s="1"/>
  <c r="AY209" i="64" a="1"/>
  <c r="AY209" i="64" s="1"/>
  <c r="AR772" i="64" a="1"/>
  <c r="AR772" i="64" s="1"/>
  <c r="M1712" i="64"/>
  <c r="P1712" i="64"/>
  <c r="CH1716" i="64"/>
  <c r="L1296" i="64"/>
  <c r="M1296" i="64"/>
  <c r="BM413" i="64"/>
  <c r="AF413" i="64"/>
  <c r="BL413" i="64"/>
  <c r="BN413" i="64"/>
  <c r="AH413" i="64"/>
  <c r="CH413" i="64"/>
  <c r="BF413" i="64"/>
  <c r="AP413" i="64"/>
  <c r="BV413" i="64"/>
  <c r="BU413" i="64"/>
  <c r="BT413" i="64"/>
  <c r="BK413" i="64"/>
  <c r="BS413" i="64"/>
  <c r="AE413" i="64"/>
  <c r="AE416" i="64"/>
  <c r="BJ413" i="64"/>
  <c r="BR413" i="64"/>
  <c r="BB413" i="64"/>
  <c r="CK413" i="64"/>
  <c r="BI413" i="64"/>
  <c r="BQ413" i="64"/>
  <c r="BA413" i="64"/>
  <c r="CJ413" i="64"/>
  <c r="BH413" i="64"/>
  <c r="BP413" i="64"/>
  <c r="AZ413" i="64"/>
  <c r="CI413" i="64"/>
  <c r="BG413" i="64"/>
  <c r="BO413" i="64"/>
  <c r="AY413" i="64"/>
  <c r="AX413" i="64"/>
  <c r="CG413" i="64"/>
  <c r="BE413" i="64"/>
  <c r="AO413" i="64"/>
  <c r="AW413" i="64"/>
  <c r="CF413" i="64"/>
  <c r="BD413" i="64"/>
  <c r="AN413" i="64"/>
  <c r="AV413" i="64"/>
  <c r="CE413" i="64"/>
  <c r="BC413" i="64"/>
  <c r="AM413" i="64"/>
  <c r="AU413" i="64"/>
  <c r="CD413" i="64"/>
  <c r="BZ413" i="64"/>
  <c r="AL413" i="64"/>
  <c r="AT413" i="64"/>
  <c r="CC413" i="64"/>
  <c r="BY413" i="64"/>
  <c r="AK413" i="64"/>
  <c r="AS413" i="64"/>
  <c r="CB413" i="64"/>
  <c r="BX413" i="64"/>
  <c r="AJ413" i="64"/>
  <c r="AR413" i="64"/>
  <c r="CA413" i="64"/>
  <c r="BW413" i="64"/>
  <c r="AI413" i="64"/>
  <c r="AQ413" i="64"/>
  <c r="M1137" i="64"/>
  <c r="M1144" i="64" s="1"/>
  <c r="P1137" i="64"/>
  <c r="P1144" i="64" s="1"/>
  <c r="BA1075" i="64"/>
  <c r="BA1069" i="64"/>
  <c r="BA1076" i="64" s="1"/>
  <c r="BI1075" i="64"/>
  <c r="BI1069" i="64"/>
  <c r="BI1076" i="64" s="1"/>
  <c r="CD1075" i="64"/>
  <c r="CD1069" i="64"/>
  <c r="CD1076" i="64" s="1"/>
  <c r="BP1075" i="64"/>
  <c r="BP1069" i="64"/>
  <c r="BP1076" i="64" s="1"/>
  <c r="AZ1075" i="64"/>
  <c r="AZ1069" i="64"/>
  <c r="AZ1076" i="64" s="1"/>
  <c r="BH1075" i="64"/>
  <c r="BH1069" i="64"/>
  <c r="BH1076" i="64" s="1"/>
  <c r="CC1075" i="64"/>
  <c r="CC1069" i="64"/>
  <c r="CC1076" i="64" s="1"/>
  <c r="BO1075" i="64"/>
  <c r="BO1069" i="64"/>
  <c r="AY1075" i="64"/>
  <c r="AY1069" i="64"/>
  <c r="AY1076" i="64" s="1"/>
  <c r="BG1075" i="64"/>
  <c r="BG1069" i="64"/>
  <c r="BG1076" i="64" s="1"/>
  <c r="CB1075" i="64"/>
  <c r="CB1069" i="64"/>
  <c r="CB1076" i="64" s="1"/>
  <c r="AX1075" i="64"/>
  <c r="AX1069" i="64"/>
  <c r="AX1076" i="64" s="1"/>
  <c r="BF1075" i="64"/>
  <c r="BF1069" i="64"/>
  <c r="BF1076" i="64" s="1"/>
  <c r="CA1075" i="64"/>
  <c r="CA1069" i="64"/>
  <c r="AO1075" i="64"/>
  <c r="AO1069" i="64"/>
  <c r="AO1076" i="64" s="1"/>
  <c r="AW1075" i="64"/>
  <c r="AW1069" i="64"/>
  <c r="AW1076" i="64" s="1"/>
  <c r="BE1075" i="64"/>
  <c r="BE1069" i="64"/>
  <c r="BE1076" i="64" s="1"/>
  <c r="AN1075" i="64"/>
  <c r="AN1069" i="64"/>
  <c r="AN1076" i="64" s="1"/>
  <c r="AV1075" i="64"/>
  <c r="AV1069" i="64"/>
  <c r="AV1076" i="64" s="1"/>
  <c r="BD1075" i="64"/>
  <c r="BD1069" i="64"/>
  <c r="BD1076" i="64" s="1"/>
  <c r="AM1075" i="64"/>
  <c r="AM1069" i="64"/>
  <c r="AM1076" i="64" s="1"/>
  <c r="AU1075" i="64"/>
  <c r="AU1069" i="64"/>
  <c r="AU1076" i="64" s="1"/>
  <c r="BC1075" i="64"/>
  <c r="BC1069" i="64"/>
  <c r="BZ1075" i="64"/>
  <c r="BZ1069" i="64"/>
  <c r="BZ1076" i="64" s="1"/>
  <c r="AL1075" i="64"/>
  <c r="AL1069" i="64"/>
  <c r="AL1076" i="64" s="1"/>
  <c r="AT1075" i="64"/>
  <c r="AT1069" i="64"/>
  <c r="AT1076" i="64" s="1"/>
  <c r="BY1075" i="64"/>
  <c r="BY1069" i="64"/>
  <c r="BY1076" i="64" s="1"/>
  <c r="AK1075" i="64"/>
  <c r="AK1069" i="64"/>
  <c r="AK1076" i="64" s="1"/>
  <c r="AS1075" i="64"/>
  <c r="AS1069" i="64"/>
  <c r="AS1076" i="64" s="1"/>
  <c r="BN1075" i="64"/>
  <c r="BN1069" i="64"/>
  <c r="BN1076" i="64" s="1"/>
  <c r="BX1075" i="64"/>
  <c r="BX1069" i="64"/>
  <c r="BX1076" i="64" s="1"/>
  <c r="AJ1075" i="64"/>
  <c r="AJ1069" i="64"/>
  <c r="AJ1076" i="64" s="1"/>
  <c r="AR1075" i="64"/>
  <c r="AR1069" i="64"/>
  <c r="AR1076" i="64" s="1"/>
  <c r="CK1075" i="64"/>
  <c r="CK1069" i="64"/>
  <c r="CK1076" i="64" s="1"/>
  <c r="BW1075" i="64"/>
  <c r="BW1069" i="64"/>
  <c r="BW1076" i="64" s="1"/>
  <c r="AI1075" i="64"/>
  <c r="AI1069" i="64"/>
  <c r="AI1076" i="64" s="1"/>
  <c r="AQ1075" i="64"/>
  <c r="AQ1069" i="64"/>
  <c r="CJ1075" i="64"/>
  <c r="CJ1069" i="64"/>
  <c r="CJ1076" i="64" s="1"/>
  <c r="BV1075" i="64"/>
  <c r="BV1069" i="64"/>
  <c r="BV1076" i="64" s="1"/>
  <c r="AH1075" i="64"/>
  <c r="AH1069" i="64"/>
  <c r="AH1076" i="64" s="1"/>
  <c r="CI1075" i="64"/>
  <c r="CI1069" i="64"/>
  <c r="CI1076" i="64" s="1"/>
  <c r="BU1075" i="64"/>
  <c r="BU1069" i="64"/>
  <c r="BU1076" i="64" s="1"/>
  <c r="AG1075" i="64"/>
  <c r="AG1069" i="64"/>
  <c r="AG1076" i="64" s="1"/>
  <c r="BM1075" i="64"/>
  <c r="BM1069" i="64"/>
  <c r="BM1076" i="64" s="1"/>
  <c r="CH1075" i="64"/>
  <c r="CH1069" i="64"/>
  <c r="CH1076" i="64" s="1"/>
  <c r="BT1075" i="64"/>
  <c r="BT1069" i="64"/>
  <c r="BT1076" i="64" s="1"/>
  <c r="AF1075" i="64"/>
  <c r="AF1069" i="64"/>
  <c r="AF1076" i="64" s="1"/>
  <c r="BL1075" i="64"/>
  <c r="BL1069" i="64"/>
  <c r="BL1076" i="64" s="1"/>
  <c r="CG1075" i="64"/>
  <c r="CG1069" i="64"/>
  <c r="CG1076" i="64" s="1"/>
  <c r="BS1075" i="64"/>
  <c r="BS1069" i="64"/>
  <c r="BS1076" i="64" s="1"/>
  <c r="AE1075" i="64"/>
  <c r="AE1069" i="64"/>
  <c r="BK1075" i="64"/>
  <c r="BK1069" i="64"/>
  <c r="BK1076" i="64" s="1"/>
  <c r="CF1075" i="64"/>
  <c r="CF1069" i="64"/>
  <c r="CF1076" i="64" s="1"/>
  <c r="BR1075" i="64"/>
  <c r="BR1069" i="64"/>
  <c r="BR1076" i="64" s="1"/>
  <c r="BB1075" i="64"/>
  <c r="BB1069" i="64"/>
  <c r="BB1076" i="64" s="1"/>
  <c r="BJ1075" i="64"/>
  <c r="BJ1069" i="64"/>
  <c r="BJ1076" i="64" s="1"/>
  <c r="CE1075" i="64"/>
  <c r="CE1069" i="64"/>
  <c r="CE1076" i="64" s="1"/>
  <c r="BQ1075" i="64"/>
  <c r="BQ1069" i="64"/>
  <c r="BQ1076" i="64" s="1"/>
  <c r="AP1075" i="64"/>
  <c r="AP1069" i="64"/>
  <c r="AP1076" i="64" s="1"/>
  <c r="AE2313" i="64"/>
  <c r="BB2307" i="64"/>
  <c r="BB2314" i="64" s="1"/>
  <c r="AL2307" i="64"/>
  <c r="AL2314" i="64" s="1"/>
  <c r="AF2307" i="64"/>
  <c r="AF2314" i="64" s="1"/>
  <c r="BF2307" i="64"/>
  <c r="BF2314" i="64" s="1"/>
  <c r="AK2307" i="64"/>
  <c r="AK2314" i="64" s="1"/>
  <c r="AH2307" i="64"/>
  <c r="AH2314" i="64" s="1"/>
  <c r="AG2307" i="64"/>
  <c r="AG2314" i="64" s="1"/>
  <c r="BE2307" i="64"/>
  <c r="BE2314" i="64" s="1"/>
  <c r="AZ2307" i="64"/>
  <c r="AZ2314" i="64" s="1"/>
  <c r="AJ2307" i="64"/>
  <c r="AJ2314" i="64" s="1"/>
  <c r="BD2307" i="64"/>
  <c r="BD2314" i="64" s="1"/>
  <c r="AY2307" i="64"/>
  <c r="AY2314" i="64" s="1"/>
  <c r="AI2307" i="64"/>
  <c r="AI2314" i="64" s="1"/>
  <c r="BC2307" i="64"/>
  <c r="BC2314" i="64" s="1"/>
  <c r="BZ2307" i="64"/>
  <c r="BZ2314" i="64" s="1"/>
  <c r="AX2307" i="64"/>
  <c r="AX2314" i="64" s="1"/>
  <c r="BY2307" i="64"/>
  <c r="BY2314" i="64" s="1"/>
  <c r="AW2307" i="64"/>
  <c r="AW2314" i="64" s="1"/>
  <c r="CK2307" i="64"/>
  <c r="CK2314" i="64" s="1"/>
  <c r="BX2307" i="64"/>
  <c r="BX2314" i="64" s="1"/>
  <c r="AV2307" i="64"/>
  <c r="AV2314" i="64" s="1"/>
  <c r="CJ2307" i="64"/>
  <c r="CJ2314" i="64" s="1"/>
  <c r="BW2307" i="64"/>
  <c r="BW2314" i="64" s="1"/>
  <c r="AU2307" i="64"/>
  <c r="AU2314" i="64" s="1"/>
  <c r="AE2307" i="64"/>
  <c r="AE2314" i="64" s="1"/>
  <c r="CI2307" i="64"/>
  <c r="CI2314" i="64" s="1"/>
  <c r="BV2307" i="64"/>
  <c r="BV2314" i="64" s="1"/>
  <c r="AT2307" i="64"/>
  <c r="AT2314" i="64" s="1"/>
  <c r="BN2307" i="64"/>
  <c r="BN2314" i="64" s="1"/>
  <c r="CH2307" i="64"/>
  <c r="CH2314" i="64" s="1"/>
  <c r="BU2307" i="64"/>
  <c r="BU2314" i="64" s="1"/>
  <c r="AS2307" i="64"/>
  <c r="AS2314" i="64" s="1"/>
  <c r="BM2307" i="64"/>
  <c r="BM2314" i="64" s="1"/>
  <c r="CG2307" i="64"/>
  <c r="CG2314" i="64" s="1"/>
  <c r="BT2307" i="64"/>
  <c r="BT2314" i="64" s="1"/>
  <c r="AR2307" i="64"/>
  <c r="AR2314" i="64" s="1"/>
  <c r="BL2307" i="64"/>
  <c r="BL2314" i="64" s="1"/>
  <c r="CF2307" i="64"/>
  <c r="CF2314" i="64" s="1"/>
  <c r="BA2307" i="64"/>
  <c r="BA2314" i="64" s="1"/>
  <c r="BS2307" i="64"/>
  <c r="BS2314" i="64" s="1"/>
  <c r="AQ2307" i="64"/>
  <c r="AQ2314" i="64" s="1"/>
  <c r="BK2307" i="64"/>
  <c r="BK2314" i="64" s="1"/>
  <c r="CE2307" i="64"/>
  <c r="CE2314" i="64" s="1"/>
  <c r="BR2307" i="64"/>
  <c r="BR2314" i="64" s="1"/>
  <c r="AP2307" i="64"/>
  <c r="AP2314" i="64" s="1"/>
  <c r="BJ2307" i="64"/>
  <c r="BJ2314" i="64" s="1"/>
  <c r="CD2307" i="64"/>
  <c r="CD2314" i="64" s="1"/>
  <c r="BQ2307" i="64"/>
  <c r="BQ2314" i="64" s="1"/>
  <c r="AO2307" i="64"/>
  <c r="AO2314" i="64" s="1"/>
  <c r="BI2307" i="64"/>
  <c r="BI2314" i="64" s="1"/>
  <c r="CC2307" i="64"/>
  <c r="CC2314" i="64" s="1"/>
  <c r="BP2307" i="64"/>
  <c r="BP2314" i="64" s="1"/>
  <c r="AN2307" i="64"/>
  <c r="AN2314" i="64" s="1"/>
  <c r="BH2307" i="64"/>
  <c r="BH2314" i="64" s="1"/>
  <c r="CB2307" i="64"/>
  <c r="CB2314" i="64" s="1"/>
  <c r="BO2307" i="64"/>
  <c r="BO2314" i="64" s="1"/>
  <c r="AM2307" i="64"/>
  <c r="AM2314" i="64" s="1"/>
  <c r="BG2307" i="64"/>
  <c r="BG2314" i="64" s="1"/>
  <c r="CA2307" i="64"/>
  <c r="CA2314" i="64" s="1"/>
  <c r="P2121" i="64"/>
  <c r="L1033" i="64"/>
  <c r="M1033" i="64"/>
  <c r="M1038" i="64"/>
  <c r="L127" i="64"/>
  <c r="L145" i="64" s="1"/>
  <c r="M127" i="64"/>
  <c r="N127" i="64"/>
  <c r="N145" i="64" s="1"/>
  <c r="P127" i="64"/>
  <c r="CK142" i="64"/>
  <c r="CJ144" i="64"/>
  <c r="CJ145" i="64" s="1"/>
  <c r="AT2086" i="64"/>
  <c r="AT2087" i="64" s="1"/>
  <c r="M1243" i="64"/>
  <c r="N1243" i="64"/>
  <c r="O1243" i="64"/>
  <c r="P1243" i="64"/>
  <c r="P974" i="64"/>
  <c r="M994" i="64"/>
  <c r="N994" i="64"/>
  <c r="N995" i="64" s="1"/>
  <c r="O994" i="64"/>
  <c r="O995" i="64" s="1"/>
  <c r="M992" i="64"/>
  <c r="N992" i="64"/>
  <c r="O992" i="64"/>
  <c r="P992" i="64"/>
  <c r="M977" i="64"/>
  <c r="P977" i="64"/>
  <c r="P892" i="64"/>
  <c r="M29" i="861"/>
  <c r="P29" i="861"/>
  <c r="AY263" i="64"/>
  <c r="AY281" i="64"/>
  <c r="AZ277" i="64"/>
  <c r="AZ260" i="64"/>
  <c r="AZ278" i="64"/>
  <c r="AZ261" i="64"/>
  <c r="AZ279" i="64"/>
  <c r="AZ262" i="64"/>
  <c r="AZ280" i="64"/>
  <c r="CC1" i="860"/>
  <c r="CC7" i="860"/>
  <c r="CC3" i="860"/>
  <c r="CC4" i="860" s="1"/>
  <c r="CD2" i="860"/>
  <c r="AX850" i="64"/>
  <c r="AY854" i="64" a="1"/>
  <c r="AY854" i="64" s="1"/>
  <c r="AY849" i="64" a="1"/>
  <c r="AY849" i="64" s="1"/>
  <c r="AX589" i="64"/>
  <c r="AW2456" i="64"/>
  <c r="AX2448" i="64"/>
  <c r="AY2439" i="64" a="1"/>
  <c r="AY2439" i="64" s="1"/>
  <c r="AY2440" i="64" a="1"/>
  <c r="AY2440" i="64" s="1"/>
  <c r="AY2441" i="64" a="1"/>
  <c r="AY2441" i="64" s="1"/>
  <c r="AY2442" i="64" a="1"/>
  <c r="AY2442" i="64" s="1"/>
  <c r="AY2443" i="64" a="1"/>
  <c r="AY2443" i="64" s="1"/>
  <c r="AY2444" i="64" a="1"/>
  <c r="AY2444" i="64" s="1"/>
  <c r="AY2446" i="64" a="1"/>
  <c r="AY2446" i="64" s="1"/>
  <c r="AY2447" i="64" a="1"/>
  <c r="AY2447" i="64" s="1"/>
  <c r="AY2445" i="64" a="1"/>
  <c r="AY2445" i="64" s="1"/>
  <c r="AY587" i="64" a="1"/>
  <c r="AY587" i="64" s="1"/>
  <c r="AY565" i="64" a="1"/>
  <c r="AY565" i="64" s="1"/>
  <c r="AY588" i="64" a="1"/>
  <c r="AY588" i="64" s="1"/>
  <c r="AX566" i="64"/>
  <c r="AY2627" i="64"/>
  <c r="AY2593" i="64"/>
  <c r="AX2552" i="64"/>
  <c r="AX2530" i="64"/>
  <c r="AY2885" i="64" a="1"/>
  <c r="AY2885" i="64" s="1"/>
  <c r="AY2531" i="64" a="1"/>
  <c r="AY2531" i="64" s="1"/>
  <c r="AY2551" i="64" a="1"/>
  <c r="AY2551" i="64" s="1"/>
  <c r="CI2208" i="64"/>
  <c r="CH2210" i="64"/>
  <c r="CI2187" i="64"/>
  <c r="CI2189" i="64" s="1"/>
  <c r="CJ2167" i="64"/>
  <c r="AU2084" i="64"/>
  <c r="AU2086" i="64" s="1"/>
  <c r="AU2087" i="64" s="1"/>
  <c r="AV2075" i="64"/>
  <c r="AW2073" i="64"/>
  <c r="AW2082" i="64"/>
  <c r="AW2074" i="64"/>
  <c r="AW2083" i="64"/>
  <c r="AY2079" i="64" a="1"/>
  <c r="AY2079" i="64" s="1"/>
  <c r="AY2078" i="64" a="1"/>
  <c r="AY2078" i="64" s="1"/>
  <c r="AY2070" i="64" a="1"/>
  <c r="AY2070" i="64" s="1"/>
  <c r="AY2069" i="64" a="1"/>
  <c r="AY2069" i="64" s="1"/>
  <c r="AX2066" i="64"/>
  <c r="AX2065" i="64"/>
  <c r="AY2060" i="64" a="1"/>
  <c r="AY2060" i="64" s="1"/>
  <c r="AY2061" i="64" a="1"/>
  <c r="AY2061" i="64" s="1"/>
  <c r="AX2573" i="64"/>
  <c r="AY2572" i="64" a="1"/>
  <c r="AY2572" i="64" s="1"/>
  <c r="AY725" i="64" a="1"/>
  <c r="AY725" i="64" s="1"/>
  <c r="AZ2342" i="64"/>
  <c r="AZ2343" i="64" s="1"/>
  <c r="AX1818" i="64"/>
  <c r="AX1467" i="64"/>
  <c r="AX1981" i="64"/>
  <c r="AX1218" i="64"/>
  <c r="AX751" i="64"/>
  <c r="AX727" i="64"/>
  <c r="AW62" i="64"/>
  <c r="AY720" i="64" a="1"/>
  <c r="AY720" i="64" s="1"/>
  <c r="AY75" i="64" a="1"/>
  <c r="AY75" i="64" s="1"/>
  <c r="AY564" i="64" a="1"/>
  <c r="AY564" i="64" s="1"/>
  <c r="AY55" i="64" a="1"/>
  <c r="AY55" i="64" s="1"/>
  <c r="AY59" i="64" a="1"/>
  <c r="AY59" i="64" s="1"/>
  <c r="AY60" i="64" a="1"/>
  <c r="AY60" i="64" s="1"/>
  <c r="AX56" i="64"/>
  <c r="AY54" i="64" a="1"/>
  <c r="AY54" i="64" s="1"/>
  <c r="AY53" i="64" a="1"/>
  <c r="AY53" i="64" s="1"/>
  <c r="AY750" i="64" a="1"/>
  <c r="AY750" i="64" s="1"/>
  <c r="AY2782" i="64" a="1"/>
  <c r="AY2782" i="64" s="1"/>
  <c r="AY2808" i="64" a="1"/>
  <c r="AY2808" i="64" s="1"/>
  <c r="AY2859" i="64" a="1"/>
  <c r="AY2859" i="64" s="1"/>
  <c r="AY2833" i="64" a="1"/>
  <c r="AY2833" i="64" s="1"/>
  <c r="AY1957" i="64" a="1"/>
  <c r="AY1957" i="64" s="1"/>
  <c r="AY1958" i="64" s="1"/>
  <c r="AX93" i="64"/>
  <c r="AY90" i="64" a="1"/>
  <c r="AY90" i="64" s="1"/>
  <c r="AY91" i="64" a="1"/>
  <c r="AY91" i="64" s="1"/>
  <c r="AY92" i="64" a="1"/>
  <c r="AY92" i="64" s="1"/>
  <c r="AY89" i="64" a="1"/>
  <c r="AY89" i="64" s="1"/>
  <c r="AY1899" i="64" a="1"/>
  <c r="AY1899" i="64" s="1"/>
  <c r="AY1900" i="64" s="1"/>
  <c r="AY541" i="64" a="1"/>
  <c r="AY541" i="64" s="1"/>
  <c r="AY2909" i="64" a="1"/>
  <c r="AY2909" i="64" s="1"/>
  <c r="AY1819" i="64" a="1"/>
  <c r="AY1819" i="64" s="1"/>
  <c r="AY2237" i="64" a="1"/>
  <c r="AY2237" i="64" s="1"/>
  <c r="AY2245" i="64" s="1"/>
  <c r="AY1982" i="64" a="1"/>
  <c r="AY1982" i="64" s="1"/>
  <c r="AY1980" i="64" a="1"/>
  <c r="AY1980" i="64" s="1"/>
  <c r="AY1988" i="64" a="1"/>
  <c r="AY1988" i="64" s="1"/>
  <c r="AY1466" i="64" a="1"/>
  <c r="AY1466" i="64" s="1"/>
  <c r="AY1217" i="64" a="1"/>
  <c r="AY1217" i="64" s="1"/>
  <c r="AY542" i="64" a="1"/>
  <c r="AY727" i="64" a="1"/>
  <c r="AZ2593" i="64" a="1"/>
  <c r="AY2066" i="64" a="1"/>
  <c r="AR1388" i="64" a="1"/>
  <c r="AY2065" i="64" a="1"/>
  <c r="AY566" i="64" a="1"/>
  <c r="AR773" i="64" a="1"/>
  <c r="AY1218" i="64" a="1"/>
  <c r="AY850" i="64" a="1"/>
  <c r="AY1818" i="64" a="1"/>
  <c r="AY1981" i="64" a="1"/>
  <c r="AY2573" i="64" a="1"/>
  <c r="AY2552" i="64" a="1"/>
  <c r="AY589" i="64" a="1"/>
  <c r="AY751" i="64" a="1"/>
  <c r="AY2530" i="64" a="1"/>
  <c r="AZ2627" i="64" a="1"/>
  <c r="AY1467" i="64" a="1"/>
  <c r="AY542" i="64" l="1"/>
  <c r="CC516" i="64"/>
  <c r="CD515" i="64"/>
  <c r="CC518" i="64"/>
  <c r="CF465" i="64"/>
  <c r="CG464" i="64"/>
  <c r="CF467" i="64"/>
  <c r="L1297" i="64"/>
  <c r="M1293" i="64" s="1"/>
  <c r="BE16" i="861"/>
  <c r="BD26" i="861"/>
  <c r="AP1299" i="64"/>
  <c r="AR773" i="64"/>
  <c r="AR1388" i="64"/>
  <c r="AL668" i="64"/>
  <c r="AL664" i="64"/>
  <c r="AM659" i="64"/>
  <c r="AM663" i="64" s="1"/>
  <c r="AZ209" i="64" a="1"/>
  <c r="AZ209" i="64" s="1"/>
  <c r="AS772" i="64" a="1"/>
  <c r="AS772" i="64" s="1"/>
  <c r="AQ1297" i="64"/>
  <c r="AR1293" i="64" s="1"/>
  <c r="AQ1299" i="64"/>
  <c r="AN648" i="64"/>
  <c r="AM656" i="64"/>
  <c r="CL60" i="861"/>
  <c r="L1712" i="64"/>
  <c r="K1712" i="64"/>
  <c r="T1717" i="64"/>
  <c r="CI1716" i="64"/>
  <c r="AE414" i="64"/>
  <c r="AF410" i="64" s="1"/>
  <c r="P413" i="64"/>
  <c r="N413" i="64"/>
  <c r="M413" i="64"/>
  <c r="O413" i="64"/>
  <c r="L413" i="64"/>
  <c r="BO1076" i="64"/>
  <c r="O1069" i="64"/>
  <c r="O1076" i="64" s="1"/>
  <c r="CA1076" i="64"/>
  <c r="P1069" i="64"/>
  <c r="P1076" i="64" s="1"/>
  <c r="BC1076" i="64"/>
  <c r="N1069" i="64"/>
  <c r="N1076" i="64" s="1"/>
  <c r="AQ1076" i="64"/>
  <c r="M1069" i="64"/>
  <c r="M1076" i="64" s="1"/>
  <c r="K1069" i="64"/>
  <c r="K1076" i="64" s="1"/>
  <c r="AE1076" i="64"/>
  <c r="L1069" i="64"/>
  <c r="L1076" i="64" s="1"/>
  <c r="P2307" i="64"/>
  <c r="P2314" i="64" s="1"/>
  <c r="K2307" i="64"/>
  <c r="K2314" i="64" s="1"/>
  <c r="M2307" i="64"/>
  <c r="M2314" i="64" s="1"/>
  <c r="L2307" i="64"/>
  <c r="L2314" i="64" s="1"/>
  <c r="O2307" i="64"/>
  <c r="O2314" i="64" s="1"/>
  <c r="N2307" i="64"/>
  <c r="N2314" i="64" s="1"/>
  <c r="M1039" i="64"/>
  <c r="P1039" i="64"/>
  <c r="CK144" i="64"/>
  <c r="CK145" i="64" s="1"/>
  <c r="M1244" i="64"/>
  <c r="N1244" i="64"/>
  <c r="O1244" i="64"/>
  <c r="P1244" i="64"/>
  <c r="AG2246" i="64" a="1"/>
  <c r="AG2246" i="64" s="1"/>
  <c r="P994" i="64"/>
  <c r="P995" i="64" s="1"/>
  <c r="M995" i="64"/>
  <c r="AZ281" i="64"/>
  <c r="BA277" i="64"/>
  <c r="BA278" i="64"/>
  <c r="BA260" i="64"/>
  <c r="BA261" i="64"/>
  <c r="BA279" i="64"/>
  <c r="BA280" i="64"/>
  <c r="BA262" i="64"/>
  <c r="AZ263" i="64"/>
  <c r="CD1" i="860"/>
  <c r="CD7" i="860"/>
  <c r="CD3" i="860"/>
  <c r="CD4" i="860" s="1"/>
  <c r="CE2" i="860"/>
  <c r="AY850" i="64"/>
  <c r="AY860" i="64" s="1"/>
  <c r="AX860" i="64"/>
  <c r="AZ854" i="64" a="1"/>
  <c r="AZ854" i="64" s="1"/>
  <c r="AZ849" i="64" a="1"/>
  <c r="AZ849" i="64" s="1"/>
  <c r="AX2456" i="64"/>
  <c r="AY589" i="64"/>
  <c r="AY2448" i="64"/>
  <c r="AZ2439" i="64" a="1"/>
  <c r="AZ2439" i="64" s="1"/>
  <c r="AZ2440" i="64" a="1"/>
  <c r="AZ2440" i="64" s="1"/>
  <c r="AZ2445" i="64" a="1"/>
  <c r="AZ2445" i="64" s="1"/>
  <c r="AZ2442" i="64" a="1"/>
  <c r="AZ2442" i="64" s="1"/>
  <c r="AZ2444" i="64" a="1"/>
  <c r="AZ2444" i="64" s="1"/>
  <c r="AZ2446" i="64" a="1"/>
  <c r="AZ2446" i="64" s="1"/>
  <c r="AZ2447" i="64" a="1"/>
  <c r="AZ2447" i="64" s="1"/>
  <c r="AZ2441" i="64" a="1"/>
  <c r="AZ2441" i="64" s="1"/>
  <c r="AZ2443" i="64" a="1"/>
  <c r="AZ2443" i="64" s="1"/>
  <c r="AZ587" i="64" a="1"/>
  <c r="AZ587" i="64" s="1"/>
  <c r="AZ565" i="64" a="1"/>
  <c r="AZ565" i="64" s="1"/>
  <c r="AZ588" i="64" a="1"/>
  <c r="AZ588" i="64" s="1"/>
  <c r="AY566" i="64"/>
  <c r="AZ2593" i="64"/>
  <c r="AZ2627" i="64"/>
  <c r="AY2552" i="64"/>
  <c r="AY2530" i="64"/>
  <c r="AZ2885" i="64" a="1"/>
  <c r="AZ2885" i="64" s="1"/>
  <c r="AZ2531" i="64" a="1"/>
  <c r="AZ2531" i="64" s="1"/>
  <c r="AZ2551" i="64" a="1"/>
  <c r="AZ2551" i="64" s="1"/>
  <c r="CI2210" i="64"/>
  <c r="CJ2208" i="64"/>
  <c r="CJ2187" i="64"/>
  <c r="CJ2189" i="64" s="1"/>
  <c r="CK2167" i="64"/>
  <c r="AV2084" i="64"/>
  <c r="AV2086" i="64" s="1"/>
  <c r="AW2075" i="64"/>
  <c r="AX2074" i="64"/>
  <c r="AX2083" i="64"/>
  <c r="AX2073" i="64"/>
  <c r="AX2082" i="64"/>
  <c r="AZ2078" i="64" a="1"/>
  <c r="AZ2078" i="64" s="1"/>
  <c r="AZ2079" i="64" a="1"/>
  <c r="AZ2079" i="64" s="1"/>
  <c r="AZ2070" i="64" a="1"/>
  <c r="AZ2070" i="64" s="1"/>
  <c r="AZ2069" i="64" a="1"/>
  <c r="AZ2069" i="64" s="1"/>
  <c r="AY2066" i="64"/>
  <c r="AY2065" i="64"/>
  <c r="AZ2060" i="64" a="1"/>
  <c r="AZ2060" i="64" s="1"/>
  <c r="AZ2061" i="64" a="1"/>
  <c r="AZ2061" i="64" s="1"/>
  <c r="AY2573" i="64"/>
  <c r="AZ2572" i="64" a="1"/>
  <c r="AZ2572" i="64" s="1"/>
  <c r="AZ725" i="64" a="1"/>
  <c r="AZ725" i="64" s="1"/>
  <c r="BA2342" i="64"/>
  <c r="BA2343" i="64" s="1"/>
  <c r="AY1981" i="64"/>
  <c r="AY1818" i="64"/>
  <c r="AY1467" i="64"/>
  <c r="AY1218" i="64"/>
  <c r="AY727" i="64"/>
  <c r="AY751" i="64"/>
  <c r="AX62" i="64"/>
  <c r="AZ720" i="64" a="1"/>
  <c r="AZ720" i="64" s="1"/>
  <c r="AZ75" i="64" a="1"/>
  <c r="AZ75" i="64" s="1"/>
  <c r="AZ564" i="64" a="1"/>
  <c r="AZ564" i="64" s="1"/>
  <c r="AZ55" i="64" a="1"/>
  <c r="AZ55" i="64" s="1"/>
  <c r="AZ60" i="64" a="1"/>
  <c r="AZ60" i="64" s="1"/>
  <c r="AZ59" i="64" a="1"/>
  <c r="AZ59" i="64" s="1"/>
  <c r="AY56" i="64"/>
  <c r="AZ53" i="64" a="1"/>
  <c r="AZ53" i="64" s="1"/>
  <c r="AZ54" i="64" a="1"/>
  <c r="AZ54" i="64" s="1"/>
  <c r="AZ750" i="64" a="1"/>
  <c r="AZ750" i="64" s="1"/>
  <c r="AZ2782" i="64" a="1"/>
  <c r="AZ2782" i="64" s="1"/>
  <c r="AZ2859" i="64" a="1"/>
  <c r="AZ2859" i="64" s="1"/>
  <c r="AZ2833" i="64" a="1"/>
  <c r="AZ2833" i="64" s="1"/>
  <c r="AZ2808" i="64" a="1"/>
  <c r="AZ2808" i="64" s="1"/>
  <c r="AZ1957" i="64" a="1"/>
  <c r="AZ1957" i="64" s="1"/>
  <c r="AZ1958" i="64" s="1"/>
  <c r="AY93" i="64"/>
  <c r="AZ89" i="64" a="1"/>
  <c r="AZ89" i="64" s="1"/>
  <c r="AZ90" i="64" a="1"/>
  <c r="AZ90" i="64" s="1"/>
  <c r="AZ91" i="64" a="1"/>
  <c r="AZ91" i="64" s="1"/>
  <c r="AZ92" i="64" a="1"/>
  <c r="AZ92" i="64" s="1"/>
  <c r="AZ1899" i="64" a="1"/>
  <c r="AZ1899" i="64" s="1"/>
  <c r="AZ1900" i="64" s="1"/>
  <c r="AZ541" i="64" a="1"/>
  <c r="AZ541" i="64" s="1"/>
  <c r="AZ2909" i="64" a="1"/>
  <c r="AZ2909" i="64" s="1"/>
  <c r="AZ1819" i="64" a="1"/>
  <c r="AZ1819" i="64" s="1"/>
  <c r="AZ2237" i="64" a="1"/>
  <c r="AZ2237" i="64" s="1"/>
  <c r="AZ2245" i="64" s="1"/>
  <c r="AZ1982" i="64" a="1"/>
  <c r="AZ1982" i="64" s="1"/>
  <c r="AZ1988" i="64" a="1"/>
  <c r="AZ1988" i="64" s="1"/>
  <c r="AZ1980" i="64" a="1"/>
  <c r="AZ1980" i="64" s="1"/>
  <c r="AZ1466" i="64" a="1"/>
  <c r="AZ1466" i="64" s="1"/>
  <c r="AZ1217" i="64" a="1"/>
  <c r="AZ1217" i="64" s="1"/>
  <c r="AZ542" i="64" a="1"/>
  <c r="AZ2552" i="64" a="1"/>
  <c r="AZ1218" i="64" a="1"/>
  <c r="AZ2573" i="64" a="1"/>
  <c r="AZ2530" i="64" a="1"/>
  <c r="AZ727" i="64" a="1"/>
  <c r="AZ1981" i="64" a="1"/>
  <c r="AZ850" i="64" a="1"/>
  <c r="AS773" i="64" a="1"/>
  <c r="AZ751" i="64" a="1"/>
  <c r="AZ566" i="64" a="1"/>
  <c r="AZ2066" i="64" a="1"/>
  <c r="AZ589" i="64" a="1"/>
  <c r="AZ2065" i="64" a="1"/>
  <c r="BA2627" i="64" a="1"/>
  <c r="AS1388" i="64" a="1"/>
  <c r="BA2593" i="64" a="1"/>
  <c r="AZ1818" i="64" a="1"/>
  <c r="AZ1467" i="64" a="1"/>
  <c r="AZ542" i="64" l="1"/>
  <c r="CH464" i="64"/>
  <c r="CG465" i="64"/>
  <c r="CG467" i="64"/>
  <c r="CE515" i="64"/>
  <c r="CD516" i="64"/>
  <c r="CD518" i="64"/>
  <c r="BE25" i="861"/>
  <c r="AS773" i="64"/>
  <c r="AS1388" i="64"/>
  <c r="AS1390" i="64" s="1"/>
  <c r="BA209" i="64" a="1"/>
  <c r="BA209" i="64" s="1"/>
  <c r="AN651" i="64"/>
  <c r="AN660" i="64" s="1"/>
  <c r="AN662" i="64" s="1"/>
  <c r="AN652" i="64" s="1"/>
  <c r="AN654" i="64" s="1"/>
  <c r="AN655" i="64" s="1"/>
  <c r="AM668" i="64"/>
  <c r="AM664" i="64"/>
  <c r="AN659" i="64"/>
  <c r="AR1297" i="64"/>
  <c r="AS1293" i="64" s="1"/>
  <c r="AR1299" i="64"/>
  <c r="AT772" i="64" a="1"/>
  <c r="AT772" i="64" s="1"/>
  <c r="AR1390" i="64"/>
  <c r="U1717" i="64"/>
  <c r="T1718" i="64"/>
  <c r="CJ1716" i="64"/>
  <c r="AF414" i="64"/>
  <c r="AG410" i="64" s="1"/>
  <c r="AG414" i="64" s="1"/>
  <c r="AH410" i="64" s="1"/>
  <c r="AH414" i="64" s="1"/>
  <c r="AF416" i="64"/>
  <c r="M142" i="64"/>
  <c r="N142" i="64"/>
  <c r="O142" i="64"/>
  <c r="P142" i="64"/>
  <c r="BA281" i="64"/>
  <c r="BB277" i="64"/>
  <c r="BB260" i="64"/>
  <c r="BB278" i="64"/>
  <c r="BB261" i="64"/>
  <c r="BB279" i="64"/>
  <c r="BB262" i="64"/>
  <c r="BB280" i="64"/>
  <c r="BA263" i="64"/>
  <c r="CE1" i="860"/>
  <c r="CE7" i="860"/>
  <c r="CE3" i="860"/>
  <c r="CE4" i="860" s="1"/>
  <c r="CF2" i="860"/>
  <c r="AZ850" i="64"/>
  <c r="AZ860" i="64" s="1"/>
  <c r="BA854" i="64" a="1"/>
  <c r="BA854" i="64" s="1"/>
  <c r="BA849" i="64" a="1"/>
  <c r="BA849" i="64" s="1"/>
  <c r="AZ589" i="64"/>
  <c r="AY2456" i="64"/>
  <c r="BA2439" i="64" a="1"/>
  <c r="BA2439" i="64" s="1"/>
  <c r="BA2440" i="64" a="1"/>
  <c r="BA2440" i="64" s="1"/>
  <c r="BA2441" i="64" a="1"/>
  <c r="BA2441" i="64" s="1"/>
  <c r="BA2442" i="64" a="1"/>
  <c r="BA2442" i="64" s="1"/>
  <c r="BA2443" i="64" a="1"/>
  <c r="BA2443" i="64" s="1"/>
  <c r="BA2444" i="64" a="1"/>
  <c r="BA2444" i="64" s="1"/>
  <c r="BA2446" i="64" a="1"/>
  <c r="BA2446" i="64" s="1"/>
  <c r="BA2447" i="64" a="1"/>
  <c r="BA2447" i="64" s="1"/>
  <c r="BA2445" i="64" a="1"/>
  <c r="BA2445" i="64" s="1"/>
  <c r="AZ2448" i="64"/>
  <c r="BA588" i="64" a="1"/>
  <c r="BA588" i="64" s="1"/>
  <c r="BA587" i="64" a="1"/>
  <c r="BA587" i="64" s="1"/>
  <c r="BA565" i="64" a="1"/>
  <c r="BA565" i="64" s="1"/>
  <c r="AZ566" i="64"/>
  <c r="BA2627" i="64"/>
  <c r="BA2593" i="64"/>
  <c r="AZ2552" i="64"/>
  <c r="AZ2530" i="64"/>
  <c r="BA2885" i="64" a="1"/>
  <c r="BA2885" i="64" s="1"/>
  <c r="BA2531" i="64" a="1"/>
  <c r="BA2531" i="64" s="1"/>
  <c r="BA2551" i="64" a="1"/>
  <c r="BA2551" i="64" s="1"/>
  <c r="CJ2210" i="64"/>
  <c r="CK2208" i="64"/>
  <c r="CK2187" i="64"/>
  <c r="CK2189" i="64" s="1"/>
  <c r="AV2087" i="64"/>
  <c r="AW2084" i="64"/>
  <c r="AW2086" i="64" s="1"/>
  <c r="AX2075" i="64"/>
  <c r="AY2073" i="64"/>
  <c r="AY2082" i="64"/>
  <c r="AY2074" i="64"/>
  <c r="AY2083" i="64"/>
  <c r="BA2079" i="64" a="1"/>
  <c r="BA2079" i="64" s="1"/>
  <c r="BA2078" i="64" a="1"/>
  <c r="BA2078" i="64" s="1"/>
  <c r="BA2069" i="64" a="1"/>
  <c r="BA2069" i="64" s="1"/>
  <c r="BA2070" i="64" a="1"/>
  <c r="BA2070" i="64" s="1"/>
  <c r="AZ2066" i="64"/>
  <c r="AZ2065" i="64"/>
  <c r="BA2060" i="64" a="1"/>
  <c r="BA2060" i="64" s="1"/>
  <c r="BA2061" i="64" a="1"/>
  <c r="BA2061" i="64" s="1"/>
  <c r="AZ2573" i="64"/>
  <c r="BA2572" i="64" a="1"/>
  <c r="BA2572" i="64" s="1"/>
  <c r="BA725" i="64" a="1"/>
  <c r="BA725" i="64" s="1"/>
  <c r="BB2342" i="64"/>
  <c r="BB2343" i="64" s="1"/>
  <c r="AZ1818" i="64"/>
  <c r="AZ1467" i="64"/>
  <c r="AZ1981" i="64"/>
  <c r="AZ1218" i="64"/>
  <c r="AZ727" i="64"/>
  <c r="AZ751" i="64"/>
  <c r="AY62" i="64"/>
  <c r="BA720" i="64" a="1"/>
  <c r="BA720" i="64" s="1"/>
  <c r="BA75" i="64" a="1"/>
  <c r="BA75" i="64" s="1"/>
  <c r="BA564" i="64" a="1"/>
  <c r="BA564" i="64" s="1"/>
  <c r="BA55" i="64" a="1"/>
  <c r="BA55" i="64" s="1"/>
  <c r="BA60" i="64" a="1"/>
  <c r="BA60" i="64" s="1"/>
  <c r="BA59" i="64" a="1"/>
  <c r="BA59" i="64" s="1"/>
  <c r="AZ56" i="64"/>
  <c r="BA53" i="64" a="1"/>
  <c r="BA53" i="64" s="1"/>
  <c r="BA54" i="64" a="1"/>
  <c r="BA54" i="64" s="1"/>
  <c r="BA750" i="64" a="1"/>
  <c r="BA750" i="64" s="1"/>
  <c r="BA2782" i="64" a="1"/>
  <c r="BA2782" i="64" s="1"/>
  <c r="BA2859" i="64" a="1"/>
  <c r="BA2859" i="64" s="1"/>
  <c r="BA2833" i="64" a="1"/>
  <c r="BA2833" i="64" s="1"/>
  <c r="BA2808" i="64" a="1"/>
  <c r="BA2808" i="64" s="1"/>
  <c r="BA1957" i="64" a="1"/>
  <c r="BA1957" i="64" s="1"/>
  <c r="BA1958" i="64" s="1"/>
  <c r="BA89" i="64" a="1"/>
  <c r="BA89" i="64" s="1"/>
  <c r="BA90" i="64" a="1"/>
  <c r="BA90" i="64" s="1"/>
  <c r="BA91" i="64" a="1"/>
  <c r="BA91" i="64" s="1"/>
  <c r="BA92" i="64" a="1"/>
  <c r="BA92" i="64" s="1"/>
  <c r="AZ93" i="64"/>
  <c r="BA1899" i="64" a="1"/>
  <c r="BA1899" i="64" s="1"/>
  <c r="BA1900" i="64" s="1"/>
  <c r="BA541" i="64" a="1"/>
  <c r="BA541" i="64" s="1"/>
  <c r="BA2909" i="64" a="1"/>
  <c r="BA2909" i="64" s="1"/>
  <c r="BA1819" i="64" a="1"/>
  <c r="BA1819" i="64" s="1"/>
  <c r="BA2237" i="64" a="1"/>
  <c r="BA2237" i="64" s="1"/>
  <c r="BA2245" i="64" s="1"/>
  <c r="BA1982" i="64" a="1"/>
  <c r="BA1982" i="64" s="1"/>
  <c r="BA1988" i="64" a="1"/>
  <c r="BA1988" i="64" s="1"/>
  <c r="BA1980" i="64" a="1"/>
  <c r="BA1980" i="64" s="1"/>
  <c r="BA1466" i="64" a="1"/>
  <c r="BA1466" i="64" s="1"/>
  <c r="BA1217" i="64" a="1"/>
  <c r="BA1217" i="64" s="1"/>
  <c r="BA542" i="64" a="1"/>
  <c r="BA2530" i="64" a="1"/>
  <c r="BA1467" i="64" a="1"/>
  <c r="BA1218" i="64" a="1"/>
  <c r="BA589" i="64" a="1"/>
  <c r="BA2552" i="64" a="1"/>
  <c r="BA1818" i="64" a="1"/>
  <c r="BA2573" i="64" a="1"/>
  <c r="BA2065" i="64" a="1"/>
  <c r="BA727" i="64" a="1"/>
  <c r="BA2066" i="64" a="1"/>
  <c r="BA850" i="64" a="1"/>
  <c r="BA751" i="64" a="1"/>
  <c r="AT1388" i="64" a="1"/>
  <c r="BB2593" i="64" a="1"/>
  <c r="BA566" i="64" a="1"/>
  <c r="BB2627" i="64" a="1"/>
  <c r="BA1981" i="64" a="1"/>
  <c r="AT773" i="64" a="1"/>
  <c r="BA542" i="64" l="1"/>
  <c r="CF515" i="64"/>
  <c r="CE516" i="64"/>
  <c r="CE518" i="64"/>
  <c r="CI464" i="64"/>
  <c r="CH465" i="64"/>
  <c r="CH467" i="64"/>
  <c r="BF16" i="861"/>
  <c r="BE26" i="861"/>
  <c r="AT773" i="64"/>
  <c r="AT1388" i="64"/>
  <c r="AT1390" i="64" s="1"/>
  <c r="AN656" i="64"/>
  <c r="AO648" i="64"/>
  <c r="AS1299" i="64"/>
  <c r="AS1297" i="64"/>
  <c r="AT1293" i="64" s="1"/>
  <c r="BB209" i="64" a="1"/>
  <c r="BB209" i="64" s="1"/>
  <c r="AU772" i="64" a="1"/>
  <c r="AU772" i="64" s="1"/>
  <c r="AN663" i="64"/>
  <c r="V1717" i="64"/>
  <c r="U1718" i="64"/>
  <c r="CK1716" i="64"/>
  <c r="AG416" i="64"/>
  <c r="AH416" i="64"/>
  <c r="AI410" i="64"/>
  <c r="AI414" i="64" s="1"/>
  <c r="M144" i="64"/>
  <c r="M145" i="64" s="1"/>
  <c r="P144" i="64"/>
  <c r="P145" i="64" s="1"/>
  <c r="P2167" i="64"/>
  <c r="AH2246" i="64" a="1"/>
  <c r="AH2246" i="64" s="1"/>
  <c r="BC277" i="64"/>
  <c r="BC260" i="64"/>
  <c r="BC278" i="64"/>
  <c r="BC261" i="64"/>
  <c r="BC279" i="64"/>
  <c r="BC262" i="64"/>
  <c r="BC280" i="64"/>
  <c r="BB263" i="64"/>
  <c r="BB281" i="64"/>
  <c r="CF7" i="860"/>
  <c r="CF3" i="860"/>
  <c r="CF4" i="860" s="1"/>
  <c r="CG2" i="860"/>
  <c r="CF1" i="860"/>
  <c r="BA850" i="64"/>
  <c r="BA860" i="64" s="1"/>
  <c r="BB854" i="64" a="1"/>
  <c r="BB854" i="64" s="1"/>
  <c r="BB849" i="64" a="1"/>
  <c r="BB849" i="64" s="1"/>
  <c r="BA589" i="64"/>
  <c r="AZ2456" i="64"/>
  <c r="BA2448" i="64"/>
  <c r="BB2439" i="64" a="1"/>
  <c r="BB2439" i="64" s="1"/>
  <c r="BB2440" i="64" a="1"/>
  <c r="BB2440" i="64" s="1"/>
  <c r="BB2441" i="64" a="1"/>
  <c r="BB2441" i="64" s="1"/>
  <c r="BB2442" i="64" a="1"/>
  <c r="BB2442" i="64" s="1"/>
  <c r="BB2444" i="64" a="1"/>
  <c r="BB2444" i="64" s="1"/>
  <c r="BB2446" i="64" a="1"/>
  <c r="BB2446" i="64" s="1"/>
  <c r="BB2447" i="64" a="1"/>
  <c r="BB2447" i="64" s="1"/>
  <c r="BB2445" i="64" a="1"/>
  <c r="BB2445" i="64" s="1"/>
  <c r="BB2443" i="64" a="1"/>
  <c r="BB2443" i="64" s="1"/>
  <c r="BB588" i="64" a="1"/>
  <c r="BB588" i="64" s="1"/>
  <c r="BB587" i="64" a="1"/>
  <c r="BB587" i="64" s="1"/>
  <c r="BB565" i="64" a="1"/>
  <c r="BB565" i="64" s="1"/>
  <c r="BA566" i="64"/>
  <c r="BB2627" i="64"/>
  <c r="BB2593" i="64"/>
  <c r="BA2552" i="64"/>
  <c r="BA2530" i="64"/>
  <c r="BB2885" i="64" a="1"/>
  <c r="BB2885" i="64" s="1"/>
  <c r="BB2531" i="64" a="1"/>
  <c r="BB2531" i="64" s="1"/>
  <c r="BB2551" i="64" a="1"/>
  <c r="BB2551" i="64" s="1"/>
  <c r="CK2210" i="64"/>
  <c r="P2187" i="64"/>
  <c r="AW2087" i="64"/>
  <c r="AX2084" i="64"/>
  <c r="AX2086" i="64" s="1"/>
  <c r="AX2087" i="64" s="1"/>
  <c r="AY2075" i="64"/>
  <c r="AZ2073" i="64"/>
  <c r="AZ2082" i="64"/>
  <c r="AZ2074" i="64"/>
  <c r="AZ2083" i="64"/>
  <c r="BB2079" i="64" a="1"/>
  <c r="BB2079" i="64" s="1"/>
  <c r="BB2078" i="64" a="1"/>
  <c r="BB2078" i="64" s="1"/>
  <c r="BB2069" i="64" a="1"/>
  <c r="BB2069" i="64" s="1"/>
  <c r="BB2070" i="64" a="1"/>
  <c r="BB2070" i="64" s="1"/>
  <c r="BA2066" i="64"/>
  <c r="BA2065" i="64"/>
  <c r="BB2060" i="64" a="1"/>
  <c r="BB2060" i="64" s="1"/>
  <c r="BB2061" i="64" a="1"/>
  <c r="BB2061" i="64" s="1"/>
  <c r="BA2573" i="64"/>
  <c r="BB2572" i="64" a="1"/>
  <c r="BB2572" i="64" s="1"/>
  <c r="BB725" i="64" a="1"/>
  <c r="BB725" i="64" s="1"/>
  <c r="BC2342" i="64"/>
  <c r="BA1818" i="64"/>
  <c r="BA1467" i="64"/>
  <c r="BA1981" i="64"/>
  <c r="BA1218" i="64"/>
  <c r="BA751" i="64"/>
  <c r="BA727" i="64"/>
  <c r="AZ62" i="64"/>
  <c r="BB720" i="64" a="1"/>
  <c r="BB720" i="64" s="1"/>
  <c r="BB75" i="64" a="1"/>
  <c r="BB75" i="64" s="1"/>
  <c r="BB564" i="64" a="1"/>
  <c r="BB564" i="64" s="1"/>
  <c r="BB55" i="64" a="1"/>
  <c r="BB55" i="64" s="1"/>
  <c r="BB60" i="64" a="1"/>
  <c r="BB60" i="64" s="1"/>
  <c r="BB59" i="64" a="1"/>
  <c r="BB59" i="64" s="1"/>
  <c r="BA56" i="64"/>
  <c r="BB53" i="64" a="1"/>
  <c r="BB53" i="64" s="1"/>
  <c r="BB54" i="64" a="1"/>
  <c r="BB54" i="64" s="1"/>
  <c r="BB750" i="64" a="1"/>
  <c r="BB750" i="64" s="1"/>
  <c r="BB2782" i="64" a="1"/>
  <c r="BB2782" i="64" s="1"/>
  <c r="BB2859" i="64" a="1"/>
  <c r="BB2859" i="64" s="1"/>
  <c r="BB2833" i="64" a="1"/>
  <c r="BB2833" i="64" s="1"/>
  <c r="BB2808" i="64" a="1"/>
  <c r="BB2808" i="64" s="1"/>
  <c r="BB1957" i="64" a="1"/>
  <c r="BB1957" i="64" s="1"/>
  <c r="BB1958" i="64" s="1"/>
  <c r="BB90" i="64" a="1"/>
  <c r="BB90" i="64" s="1"/>
  <c r="BB89" i="64" a="1"/>
  <c r="BB89" i="64" s="1"/>
  <c r="BB91" i="64" a="1"/>
  <c r="BB91" i="64" s="1"/>
  <c r="BB92" i="64" a="1"/>
  <c r="BB92" i="64" s="1"/>
  <c r="BA93" i="64"/>
  <c r="BB1899" i="64" a="1"/>
  <c r="BB1899" i="64" s="1"/>
  <c r="BB1900" i="64" s="1"/>
  <c r="BB541" i="64" a="1"/>
  <c r="BB541" i="64" s="1"/>
  <c r="BB2909" i="64" a="1"/>
  <c r="BB2909" i="64" s="1"/>
  <c r="BB1819" i="64" a="1"/>
  <c r="BB1819" i="64" s="1"/>
  <c r="BB2237" i="64" a="1"/>
  <c r="BB2237" i="64" s="1"/>
  <c r="BB2245" i="64" s="1"/>
  <c r="BB1988" i="64" a="1"/>
  <c r="BB1988" i="64" s="1"/>
  <c r="BB1980" i="64" a="1"/>
  <c r="BB1980" i="64" s="1"/>
  <c r="BB1982" i="64" a="1"/>
  <c r="BB1982" i="64" s="1"/>
  <c r="BB1466" i="64" a="1"/>
  <c r="BB1466" i="64" s="1"/>
  <c r="BB1217" i="64" a="1"/>
  <c r="BB1217" i="64" s="1"/>
  <c r="BB542" i="64" a="1"/>
  <c r="BB2573" i="64" a="1"/>
  <c r="BB1981" i="64" a="1"/>
  <c r="BB751" i="64" a="1"/>
  <c r="BB1218" i="64" a="1"/>
  <c r="BB850" i="64" a="1"/>
  <c r="BB566" i="64" a="1"/>
  <c r="BC2593" i="64" a="1"/>
  <c r="BB2066" i="64" a="1"/>
  <c r="BB2552" i="64" a="1"/>
  <c r="BB2065" i="64" a="1"/>
  <c r="AU1388" i="64" a="1"/>
  <c r="BB589" i="64" a="1"/>
  <c r="BB1818" i="64" a="1"/>
  <c r="AU773" i="64" a="1"/>
  <c r="BB2530" i="64" a="1"/>
  <c r="BB1467" i="64" a="1"/>
  <c r="BC2627" i="64" a="1"/>
  <c r="BB727" i="64" a="1"/>
  <c r="BB542" i="64" l="1"/>
  <c r="CI465" i="64"/>
  <c r="CJ464" i="64"/>
  <c r="CI467" i="64"/>
  <c r="CG515" i="64"/>
  <c r="CF516" i="64"/>
  <c r="CF518" i="64"/>
  <c r="BF25" i="861"/>
  <c r="AU1388" i="64"/>
  <c r="AU1390" i="64" s="1"/>
  <c r="AU773" i="64"/>
  <c r="AT1297" i="64"/>
  <c r="AU1293" i="64" s="1"/>
  <c r="AT1299" i="64"/>
  <c r="BC209" i="64" a="1"/>
  <c r="BC209" i="64" s="1"/>
  <c r="AO651" i="64"/>
  <c r="AO660" i="64" s="1"/>
  <c r="AO662" i="64" s="1"/>
  <c r="AO652" i="64" s="1"/>
  <c r="AO654" i="64" s="1"/>
  <c r="AO655" i="64" s="1"/>
  <c r="AN664" i="64"/>
  <c r="AN668" i="64"/>
  <c r="AO659" i="64"/>
  <c r="AV772" i="64" a="1"/>
  <c r="AV772" i="64" s="1"/>
  <c r="W1717" i="64"/>
  <c r="V1718" i="64"/>
  <c r="AI416" i="64"/>
  <c r="AJ410" i="64"/>
  <c r="AJ414" i="64" s="1"/>
  <c r="P2210" i="64"/>
  <c r="P2208" i="64"/>
  <c r="BC2343" i="64"/>
  <c r="BC263" i="64"/>
  <c r="BD277" i="64"/>
  <c r="BD260" i="64"/>
  <c r="BD278" i="64"/>
  <c r="BD261" i="64"/>
  <c r="BD279" i="64"/>
  <c r="BD262" i="64"/>
  <c r="BD280" i="64"/>
  <c r="BC281" i="64"/>
  <c r="CG7" i="860"/>
  <c r="CG3" i="860"/>
  <c r="CG4" i="860" s="1"/>
  <c r="CH2" i="860"/>
  <c r="CG1" i="860"/>
  <c r="BB850" i="64"/>
  <c r="BB860" i="64" s="1"/>
  <c r="BC854" i="64" a="1"/>
  <c r="BC854" i="64" s="1"/>
  <c r="BC849" i="64" a="1"/>
  <c r="BC849" i="64" s="1"/>
  <c r="BB589" i="64"/>
  <c r="BA2456" i="64"/>
  <c r="BC2439" i="64" a="1"/>
  <c r="BC2439" i="64" s="1"/>
  <c r="BC2440" i="64" a="1"/>
  <c r="BC2440" i="64" s="1"/>
  <c r="BC2443" i="64" a="1"/>
  <c r="BC2443" i="64" s="1"/>
  <c r="BC2442" i="64" a="1"/>
  <c r="BC2442" i="64" s="1"/>
  <c r="BC2444" i="64" a="1"/>
  <c r="BC2444" i="64" s="1"/>
  <c r="BC2446" i="64" a="1"/>
  <c r="BC2446" i="64" s="1"/>
  <c r="BC2447" i="64" a="1"/>
  <c r="BC2447" i="64" s="1"/>
  <c r="BC2441" i="64" a="1"/>
  <c r="BC2441" i="64" s="1"/>
  <c r="BC2445" i="64" a="1"/>
  <c r="BC2445" i="64" s="1"/>
  <c r="BB2448" i="64"/>
  <c r="BC565" i="64" a="1"/>
  <c r="BC565" i="64" s="1"/>
  <c r="BC588" i="64" a="1"/>
  <c r="BC588" i="64" s="1"/>
  <c r="BC587" i="64" a="1"/>
  <c r="BC587" i="64" s="1"/>
  <c r="BB566" i="64"/>
  <c r="BC2627" i="64"/>
  <c r="BC2593" i="64"/>
  <c r="BB2530" i="64"/>
  <c r="BB2552" i="64"/>
  <c r="BC2531" i="64" a="1"/>
  <c r="BC2531" i="64" s="1"/>
  <c r="BC2551" i="64" a="1"/>
  <c r="BC2551" i="64" s="1"/>
  <c r="P2189" i="64"/>
  <c r="BC2885" i="64" a="1"/>
  <c r="BC2885" i="64" s="1"/>
  <c r="AZ2075" i="64"/>
  <c r="AY2084" i="64"/>
  <c r="AY2086" i="64" s="1"/>
  <c r="AZ2084" i="64"/>
  <c r="BA2073" i="64"/>
  <c r="BA2082" i="64"/>
  <c r="BA2074" i="64"/>
  <c r="BA2083" i="64"/>
  <c r="BC2079" i="64" a="1"/>
  <c r="BC2079" i="64" s="1"/>
  <c r="BC2078" i="64" a="1"/>
  <c r="BC2078" i="64" s="1"/>
  <c r="BC2069" i="64" a="1"/>
  <c r="BC2069" i="64" s="1"/>
  <c r="BC2070" i="64" a="1"/>
  <c r="BC2070" i="64" s="1"/>
  <c r="BB2066" i="64"/>
  <c r="BB2065" i="64"/>
  <c r="BC2060" i="64" a="1"/>
  <c r="BC2060" i="64" s="1"/>
  <c r="BC2061" i="64" a="1"/>
  <c r="BC2061" i="64" s="1"/>
  <c r="BB2573" i="64"/>
  <c r="BC2572" i="64" a="1"/>
  <c r="BC2572" i="64" s="1"/>
  <c r="BC725" i="64" a="1"/>
  <c r="BC725" i="64" s="1"/>
  <c r="BD2342" i="64"/>
  <c r="BD2343" i="64" s="1"/>
  <c r="BB1467" i="64"/>
  <c r="BB1981" i="64"/>
  <c r="BB1818" i="64"/>
  <c r="M1818" i="64" s="1"/>
  <c r="BB1218" i="64"/>
  <c r="BB727" i="64"/>
  <c r="BB751" i="64"/>
  <c r="BA62" i="64"/>
  <c r="BC720" i="64" a="1"/>
  <c r="BC720" i="64" s="1"/>
  <c r="BC75" i="64" a="1"/>
  <c r="BC75" i="64" s="1"/>
  <c r="BC564" i="64" a="1"/>
  <c r="BC564" i="64" s="1"/>
  <c r="BC55" i="64" a="1"/>
  <c r="BC55" i="64" s="1"/>
  <c r="BC60" i="64" a="1"/>
  <c r="BC60" i="64" s="1"/>
  <c r="BC59" i="64" a="1"/>
  <c r="BC59" i="64" s="1"/>
  <c r="BB56" i="64"/>
  <c r="BC53" i="64" a="1"/>
  <c r="BC53" i="64" s="1"/>
  <c r="BC54" i="64" a="1"/>
  <c r="BC54" i="64" s="1"/>
  <c r="BC750" i="64" a="1"/>
  <c r="BC750" i="64" s="1"/>
  <c r="BC2782" i="64" a="1"/>
  <c r="BC2782" i="64" s="1"/>
  <c r="BC2859" i="64" a="1"/>
  <c r="BC2859" i="64" s="1"/>
  <c r="BC2833" i="64" a="1"/>
  <c r="BC2833" i="64" s="1"/>
  <c r="BC2808" i="64" a="1"/>
  <c r="BC2808" i="64" s="1"/>
  <c r="BC1957" i="64" a="1"/>
  <c r="BC1957" i="64" s="1"/>
  <c r="BC1958" i="64" s="1"/>
  <c r="BC90" i="64" a="1"/>
  <c r="BC90" i="64" s="1"/>
  <c r="BC91" i="64" a="1"/>
  <c r="BC91" i="64" s="1"/>
  <c r="BC92" i="64" a="1"/>
  <c r="BC92" i="64" s="1"/>
  <c r="BC89" i="64" a="1"/>
  <c r="BC89" i="64" s="1"/>
  <c r="BB93" i="64"/>
  <c r="BC1899" i="64" a="1"/>
  <c r="BC1899" i="64" s="1"/>
  <c r="BC1900" i="64" s="1"/>
  <c r="BC541" i="64" a="1"/>
  <c r="BC541" i="64" s="1"/>
  <c r="BC2909" i="64" a="1"/>
  <c r="BC2909" i="64" s="1"/>
  <c r="BC1819" i="64" a="1"/>
  <c r="BC1819" i="64" s="1"/>
  <c r="BC2237" i="64" a="1"/>
  <c r="BC2237" i="64" s="1"/>
  <c r="BC2245" i="64" s="1"/>
  <c r="BC1988" i="64" a="1"/>
  <c r="BC1988" i="64" s="1"/>
  <c r="BC1980" i="64" a="1"/>
  <c r="BC1980" i="64" s="1"/>
  <c r="BC1982" i="64" a="1"/>
  <c r="BC1982" i="64" s="1"/>
  <c r="BC1466" i="64" a="1"/>
  <c r="BC1466" i="64" s="1"/>
  <c r="BC1217" i="64" a="1"/>
  <c r="BC1217" i="64" s="1"/>
  <c r="BC542" i="64" a="1"/>
  <c r="BD2593" i="64" a="1"/>
  <c r="BC1818" i="64" a="1"/>
  <c r="BC2065" i="64" a="1"/>
  <c r="BC2530" i="64" a="1"/>
  <c r="BC1981" i="64" a="1"/>
  <c r="BC751" i="64" a="1"/>
  <c r="AV1388" i="64" a="1"/>
  <c r="AV773" i="64" a="1"/>
  <c r="BC1467" i="64" a="1"/>
  <c r="BC1218" i="64" a="1"/>
  <c r="BC727" i="64" a="1"/>
  <c r="BC589" i="64" a="1"/>
  <c r="BC2573" i="64" a="1"/>
  <c r="BC2552" i="64" a="1"/>
  <c r="BC566" i="64" a="1"/>
  <c r="BC850" i="64" a="1"/>
  <c r="BD2627" i="64" a="1"/>
  <c r="BC2066" i="64" a="1"/>
  <c r="BC542" i="64" l="1"/>
  <c r="CG516" i="64"/>
  <c r="CH515" i="64"/>
  <c r="CG518" i="64"/>
  <c r="CK464" i="64"/>
  <c r="CJ465" i="64"/>
  <c r="CJ467" i="64"/>
  <c r="BG16" i="861"/>
  <c r="BF26" i="861"/>
  <c r="AO663" i="64"/>
  <c r="AP659" i="64" s="1"/>
  <c r="AV773" i="64"/>
  <c r="AV1388" i="64"/>
  <c r="AV1390" i="64" s="1"/>
  <c r="AO656" i="64"/>
  <c r="AP648" i="64"/>
  <c r="AP651" i="64" s="1"/>
  <c r="AP660" i="64" s="1"/>
  <c r="AP662" i="64" s="1"/>
  <c r="AP652" i="64" s="1"/>
  <c r="AP654" i="64" s="1"/>
  <c r="BD209" i="64" a="1"/>
  <c r="BD209" i="64" s="1"/>
  <c r="AU1297" i="64"/>
  <c r="AV1293" i="64" s="1"/>
  <c r="AU1299" i="64"/>
  <c r="AW772" i="64" a="1"/>
  <c r="AW772" i="64" s="1"/>
  <c r="X1717" i="64"/>
  <c r="W1718" i="64"/>
  <c r="P1716" i="64"/>
  <c r="AJ416" i="64"/>
  <c r="AK410" i="64"/>
  <c r="AK414" i="64" s="1"/>
  <c r="AI2246" i="64" a="1"/>
  <c r="AI2246" i="64" s="1"/>
  <c r="BD263" i="64"/>
  <c r="BD281" i="64"/>
  <c r="BE277" i="64"/>
  <c r="BE260" i="64"/>
  <c r="BE278" i="64"/>
  <c r="BE279" i="64"/>
  <c r="BE261" i="64"/>
  <c r="BE280" i="64"/>
  <c r="BE262" i="64"/>
  <c r="CH7" i="860"/>
  <c r="CH3" i="860"/>
  <c r="CH4" i="860" s="1"/>
  <c r="CI2" i="860"/>
  <c r="CH1" i="860"/>
  <c r="BC850" i="64"/>
  <c r="BD854" i="64" a="1"/>
  <c r="BD854" i="64" s="1"/>
  <c r="BD849" i="64" a="1"/>
  <c r="BD849" i="64" s="1"/>
  <c r="BB2456" i="64"/>
  <c r="M2456" i="64" s="1"/>
  <c r="BC589" i="64"/>
  <c r="BD2445" i="64" a="1"/>
  <c r="BD2445" i="64" s="1"/>
  <c r="BD2439" i="64" a="1"/>
  <c r="BD2439" i="64" s="1"/>
  <c r="BD2443" i="64" a="1"/>
  <c r="BD2443" i="64" s="1"/>
  <c r="BD2442" i="64" a="1"/>
  <c r="BD2442" i="64" s="1"/>
  <c r="BD2444" i="64" a="1"/>
  <c r="BD2444" i="64" s="1"/>
  <c r="BD2440" i="64" a="1"/>
  <c r="BD2440" i="64" s="1"/>
  <c r="BD2446" i="64" a="1"/>
  <c r="BD2446" i="64" s="1"/>
  <c r="BD2447" i="64" a="1"/>
  <c r="BD2447" i="64" s="1"/>
  <c r="BD2441" i="64" a="1"/>
  <c r="BD2441" i="64" s="1"/>
  <c r="BC2448" i="64"/>
  <c r="BD565" i="64" a="1"/>
  <c r="BD565" i="64" s="1"/>
  <c r="BD588" i="64" a="1"/>
  <c r="BD588" i="64" s="1"/>
  <c r="BD587" i="64" a="1"/>
  <c r="BD587" i="64" s="1"/>
  <c r="BC566" i="64"/>
  <c r="BD2593" i="64"/>
  <c r="BD2627" i="64"/>
  <c r="BC2552" i="64"/>
  <c r="BC2530" i="64"/>
  <c r="BD2531" i="64" a="1"/>
  <c r="BD2531" i="64" s="1"/>
  <c r="BD2551" i="64" a="1"/>
  <c r="BD2551" i="64" s="1"/>
  <c r="BD2885" i="64" a="1"/>
  <c r="BD2885" i="64" s="1"/>
  <c r="AZ2086" i="64"/>
  <c r="AZ2087" i="64" s="1"/>
  <c r="AY2087" i="64"/>
  <c r="BA2075" i="64"/>
  <c r="BB2073" i="64"/>
  <c r="BB2082" i="64"/>
  <c r="BB2074" i="64"/>
  <c r="BB2083" i="64"/>
  <c r="BD2078" i="64" a="1"/>
  <c r="BD2078" i="64" s="1"/>
  <c r="BD2079" i="64" a="1"/>
  <c r="BD2079" i="64" s="1"/>
  <c r="BD2070" i="64" a="1"/>
  <c r="BD2070" i="64" s="1"/>
  <c r="BD2069" i="64" a="1"/>
  <c r="BD2069" i="64" s="1"/>
  <c r="BC2066" i="64"/>
  <c r="BC2065" i="64"/>
  <c r="BD2060" i="64" a="1"/>
  <c r="BD2060" i="64" s="1"/>
  <c r="BD2061" i="64" a="1"/>
  <c r="BD2061" i="64" s="1"/>
  <c r="BC2573" i="64"/>
  <c r="BD2572" i="64" a="1"/>
  <c r="BD2572" i="64" s="1"/>
  <c r="BD725" i="64" a="1"/>
  <c r="BD725" i="64" s="1"/>
  <c r="BE2342" i="64"/>
  <c r="BC1981" i="64"/>
  <c r="BC1818" i="64"/>
  <c r="BC1467" i="64"/>
  <c r="BC1218" i="64"/>
  <c r="BC751" i="64"/>
  <c r="BC727" i="64"/>
  <c r="BB62" i="64"/>
  <c r="BD720" i="64" a="1"/>
  <c r="BD720" i="64" s="1"/>
  <c r="BD75" i="64" a="1"/>
  <c r="BD75" i="64" s="1"/>
  <c r="BD564" i="64" a="1"/>
  <c r="BD564" i="64" s="1"/>
  <c r="BD55" i="64" a="1"/>
  <c r="BD55" i="64" s="1"/>
  <c r="BD59" i="64" a="1"/>
  <c r="BD59" i="64" s="1"/>
  <c r="BD60" i="64" a="1"/>
  <c r="BD60" i="64" s="1"/>
  <c r="BC56" i="64"/>
  <c r="BD54" i="64" a="1"/>
  <c r="BD54" i="64" s="1"/>
  <c r="BD53" i="64" a="1"/>
  <c r="BD53" i="64" s="1"/>
  <c r="BD750" i="64" a="1"/>
  <c r="BD750" i="64" s="1"/>
  <c r="BD2782" i="64" a="1"/>
  <c r="BD2782" i="64" s="1"/>
  <c r="BD2859" i="64" a="1"/>
  <c r="BD2859" i="64" s="1"/>
  <c r="BD2833" i="64" a="1"/>
  <c r="BD2833" i="64" s="1"/>
  <c r="BD2808" i="64" a="1"/>
  <c r="BD2808" i="64" s="1"/>
  <c r="BD1957" i="64" a="1"/>
  <c r="BD1957" i="64" s="1"/>
  <c r="BD1958" i="64" s="1"/>
  <c r="BC93" i="64"/>
  <c r="BD89" i="64" a="1"/>
  <c r="BD89" i="64" s="1"/>
  <c r="BD90" i="64" a="1"/>
  <c r="BD90" i="64" s="1"/>
  <c r="BD91" i="64" a="1"/>
  <c r="BD91" i="64" s="1"/>
  <c r="BD92" i="64" a="1"/>
  <c r="BD92" i="64" s="1"/>
  <c r="BD1899" i="64" a="1"/>
  <c r="BD1899" i="64" s="1"/>
  <c r="BD1900" i="64" s="1"/>
  <c r="BD541" i="64" a="1"/>
  <c r="BD541" i="64" s="1"/>
  <c r="BD2909" i="64" a="1"/>
  <c r="BD2909" i="64" s="1"/>
  <c r="BD1819" i="64" a="1"/>
  <c r="BD1819" i="64" s="1"/>
  <c r="BD2237" i="64" a="1"/>
  <c r="BD2237" i="64" s="1"/>
  <c r="BD2245" i="64" s="1"/>
  <c r="BD1988" i="64" a="1"/>
  <c r="BD1988" i="64" s="1"/>
  <c r="BD1980" i="64" a="1"/>
  <c r="BD1980" i="64" s="1"/>
  <c r="BD1982" i="64" a="1"/>
  <c r="BD1982" i="64" s="1"/>
  <c r="BD1466" i="64" a="1"/>
  <c r="BD1466" i="64" s="1"/>
  <c r="BD1217" i="64" a="1"/>
  <c r="BD1217" i="64" s="1"/>
  <c r="BD542" i="64" a="1"/>
  <c r="BD566" i="64" a="1"/>
  <c r="BD1818" i="64" a="1"/>
  <c r="BE2627" i="64" a="1"/>
  <c r="BD2530" i="64" a="1"/>
  <c r="BD1981" i="64" a="1"/>
  <c r="BD589" i="64" a="1"/>
  <c r="BD727" i="64" a="1"/>
  <c r="BD1218" i="64" a="1"/>
  <c r="BD2552" i="64" a="1"/>
  <c r="AW773" i="64" a="1"/>
  <c r="AW1388" i="64" a="1"/>
  <c r="BE2593" i="64" a="1"/>
  <c r="BD751" i="64" a="1"/>
  <c r="BD850" i="64" a="1"/>
  <c r="BD2066" i="64" a="1"/>
  <c r="BD2573" i="64" a="1"/>
  <c r="BD2065" i="64" a="1"/>
  <c r="BD1467" i="64" a="1"/>
  <c r="BD542" i="64" l="1"/>
  <c r="L651" i="64"/>
  <c r="CK465" i="64"/>
  <c r="CK467" i="64"/>
  <c r="P467" i="64" s="1"/>
  <c r="CH516" i="64"/>
  <c r="CI515" i="64"/>
  <c r="CH518" i="64"/>
  <c r="BG25" i="861"/>
  <c r="AO668" i="64"/>
  <c r="AO664" i="64"/>
  <c r="AW773" i="64"/>
  <c r="AW1388" i="64"/>
  <c r="AV1299" i="64"/>
  <c r="AV1297" i="64"/>
  <c r="AW1293" i="64" s="1"/>
  <c r="BE209" i="64" a="1"/>
  <c r="BE209" i="64" s="1"/>
  <c r="AX772" i="64" a="1"/>
  <c r="AX772" i="64" s="1"/>
  <c r="Y1717" i="64"/>
  <c r="X1718" i="64"/>
  <c r="AL410" i="64"/>
  <c r="AL414" i="64" s="1"/>
  <c r="AK416" i="64"/>
  <c r="AP663" i="64"/>
  <c r="AQ659" i="64" s="1"/>
  <c r="L654" i="64"/>
  <c r="AP655" i="64"/>
  <c r="BE2343" i="64"/>
  <c r="BE263" i="64"/>
  <c r="BE281" i="64"/>
  <c r="BF278" i="64"/>
  <c r="BF277" i="64"/>
  <c r="BF260" i="64"/>
  <c r="BF279" i="64"/>
  <c r="BF261" i="64"/>
  <c r="BF280" i="64"/>
  <c r="BF262" i="64"/>
  <c r="CI3" i="860"/>
  <c r="CI4" i="860" s="1"/>
  <c r="CJ2" i="860"/>
  <c r="CI1" i="860"/>
  <c r="CI7" i="860"/>
  <c r="BD850" i="64"/>
  <c r="BD860" i="64" s="1"/>
  <c r="BC860" i="64"/>
  <c r="BE854" i="64" a="1"/>
  <c r="BE854" i="64" s="1"/>
  <c r="BE849" i="64" a="1"/>
  <c r="BE849" i="64" s="1"/>
  <c r="BD589" i="64"/>
  <c r="BC2456" i="64"/>
  <c r="BE2440" i="64" a="1"/>
  <c r="BE2440" i="64" s="1"/>
  <c r="BE2441" i="64" a="1"/>
  <c r="BE2441" i="64" s="1"/>
  <c r="BE2442" i="64" a="1"/>
  <c r="BE2442" i="64" s="1"/>
  <c r="BE2443" i="64" a="1"/>
  <c r="BE2443" i="64" s="1"/>
  <c r="BE2444" i="64" a="1"/>
  <c r="BE2444" i="64" s="1"/>
  <c r="BE2445" i="64" a="1"/>
  <c r="BE2445" i="64" s="1"/>
  <c r="BE2439" i="64" a="1"/>
  <c r="BE2439" i="64" s="1"/>
  <c r="BE2446" i="64" a="1"/>
  <c r="BE2446" i="64" s="1"/>
  <c r="BE2447" i="64" a="1"/>
  <c r="BE2447" i="64" s="1"/>
  <c r="BD2448" i="64"/>
  <c r="BE565" i="64" a="1"/>
  <c r="BE565" i="64" s="1"/>
  <c r="BE588" i="64" a="1"/>
  <c r="BE588" i="64" s="1"/>
  <c r="BE587" i="64" a="1"/>
  <c r="BE587" i="64" s="1"/>
  <c r="BD566" i="64"/>
  <c r="BE2627" i="64"/>
  <c r="BE2593" i="64"/>
  <c r="BD2552" i="64"/>
  <c r="BD2530" i="64"/>
  <c r="BE2531" i="64" a="1"/>
  <c r="BE2531" i="64" s="1"/>
  <c r="BE2551" i="64" a="1"/>
  <c r="BE2551" i="64" s="1"/>
  <c r="BE2885" i="64" a="1"/>
  <c r="BE2885" i="64" s="1"/>
  <c r="BB2075" i="64"/>
  <c r="BA2084" i="64"/>
  <c r="BA2086" i="64" s="1"/>
  <c r="BA2087" i="64" s="1"/>
  <c r="BC2074" i="64"/>
  <c r="BC2083" i="64"/>
  <c r="BB2084" i="64"/>
  <c r="BC2073" i="64"/>
  <c r="BC2082" i="64"/>
  <c r="BE2079" i="64" a="1"/>
  <c r="BE2079" i="64" s="1"/>
  <c r="BE2078" i="64" a="1"/>
  <c r="BE2078" i="64" s="1"/>
  <c r="BE2069" i="64" a="1"/>
  <c r="BE2069" i="64" s="1"/>
  <c r="BE2070" i="64" a="1"/>
  <c r="BE2070" i="64" s="1"/>
  <c r="BD2066" i="64"/>
  <c r="BD2065" i="64"/>
  <c r="BE2060" i="64" a="1"/>
  <c r="BE2060" i="64" s="1"/>
  <c r="BE2061" i="64" a="1"/>
  <c r="BE2061" i="64" s="1"/>
  <c r="BD2573" i="64"/>
  <c r="BE2572" i="64" a="1"/>
  <c r="BE2572" i="64" s="1"/>
  <c r="BE725" i="64" a="1"/>
  <c r="BE725" i="64" s="1"/>
  <c r="BF2342" i="64"/>
  <c r="BF2343" i="64" s="1"/>
  <c r="BD1467" i="64"/>
  <c r="BD1981" i="64"/>
  <c r="BD1818" i="64"/>
  <c r="BD1218" i="64"/>
  <c r="BD727" i="64"/>
  <c r="BD751" i="64"/>
  <c r="BC62" i="64"/>
  <c r="BE720" i="64" a="1"/>
  <c r="BE720" i="64" s="1"/>
  <c r="BE75" i="64" a="1"/>
  <c r="BE75" i="64" s="1"/>
  <c r="BE564" i="64" a="1"/>
  <c r="BE564" i="64" s="1"/>
  <c r="BE55" i="64" a="1"/>
  <c r="BE55" i="64" s="1"/>
  <c r="BE59" i="64" a="1"/>
  <c r="BE59" i="64" s="1"/>
  <c r="BE60" i="64" a="1"/>
  <c r="BE60" i="64" s="1"/>
  <c r="BD56" i="64"/>
  <c r="BE54" i="64" a="1"/>
  <c r="BE54" i="64" s="1"/>
  <c r="BE53" i="64" a="1"/>
  <c r="BE53" i="64" s="1"/>
  <c r="BE750" i="64" a="1"/>
  <c r="BE750" i="64" s="1"/>
  <c r="BE2782" i="64" a="1"/>
  <c r="BE2782" i="64" s="1"/>
  <c r="BE2859" i="64" a="1"/>
  <c r="BE2859" i="64" s="1"/>
  <c r="BE2833" i="64" a="1"/>
  <c r="BE2833" i="64" s="1"/>
  <c r="BE2808" i="64" a="1"/>
  <c r="BE2808" i="64" s="1"/>
  <c r="BE1957" i="64" a="1"/>
  <c r="BE1957" i="64" s="1"/>
  <c r="BE1958" i="64" s="1"/>
  <c r="BE89" i="64" a="1"/>
  <c r="BE89" i="64" s="1"/>
  <c r="BE90" i="64" a="1"/>
  <c r="BE90" i="64" s="1"/>
  <c r="BE91" i="64" a="1"/>
  <c r="BE91" i="64" s="1"/>
  <c r="BE92" i="64" a="1"/>
  <c r="BE92" i="64" s="1"/>
  <c r="BD93" i="64"/>
  <c r="BE1899" i="64" a="1"/>
  <c r="BE1899" i="64" s="1"/>
  <c r="BE1900" i="64" s="1"/>
  <c r="BE541" i="64" a="1"/>
  <c r="BE541" i="64" s="1"/>
  <c r="BE2909" i="64" a="1"/>
  <c r="BE2909" i="64" s="1"/>
  <c r="BE1819" i="64" a="1"/>
  <c r="BE1819" i="64" s="1"/>
  <c r="BE2237" i="64" a="1"/>
  <c r="BE2237" i="64" s="1"/>
  <c r="BE2245" i="64" s="1"/>
  <c r="BE1980" i="64" a="1"/>
  <c r="BE1980" i="64" s="1"/>
  <c r="BE1982" i="64" a="1"/>
  <c r="BE1982" i="64" s="1"/>
  <c r="BE1988" i="64" a="1"/>
  <c r="BE1988" i="64" s="1"/>
  <c r="BE1466" i="64" a="1"/>
  <c r="BE1466" i="64" s="1"/>
  <c r="BE1217" i="64" a="1"/>
  <c r="BE1217" i="64" s="1"/>
  <c r="BE542" i="64" a="1"/>
  <c r="BE727" i="64" a="1"/>
  <c r="BE751" i="64" a="1"/>
  <c r="BE1981" i="64" a="1"/>
  <c r="BF2593" i="64" a="1"/>
  <c r="BE566" i="64" a="1"/>
  <c r="BE2552" i="64" a="1"/>
  <c r="BF2627" i="64" a="1"/>
  <c r="BE2530" i="64" a="1"/>
  <c r="AX1388" i="64" a="1"/>
  <c r="BE2573" i="64" a="1"/>
  <c r="BE850" i="64" a="1"/>
  <c r="BE589" i="64" a="1"/>
  <c r="BE1218" i="64" a="1"/>
  <c r="AX773" i="64" a="1"/>
  <c r="BE1818" i="64" a="1"/>
  <c r="BE2066" i="64" a="1"/>
  <c r="BE1467" i="64" a="1"/>
  <c r="BE2065" i="64" a="1"/>
  <c r="BE542" i="64" l="1"/>
  <c r="CI516" i="64"/>
  <c r="CJ515" i="64"/>
  <c r="CI518" i="64"/>
  <c r="BH16" i="861"/>
  <c r="BG26" i="861"/>
  <c r="AX773" i="64"/>
  <c r="AX1388" i="64"/>
  <c r="AX1390" i="64" s="1"/>
  <c r="AW1299" i="64"/>
  <c r="AW1297" i="64"/>
  <c r="AX1293" i="64" s="1"/>
  <c r="AY772" i="64" a="1"/>
  <c r="AY772" i="64" s="1"/>
  <c r="BF209" i="64" a="1"/>
  <c r="BF209" i="64" s="1"/>
  <c r="AW1390" i="64"/>
  <c r="Z1717" i="64"/>
  <c r="Y1718" i="64"/>
  <c r="AM410" i="64"/>
  <c r="AM414" i="64" s="1"/>
  <c r="AL416" i="64"/>
  <c r="L663" i="64"/>
  <c r="M659" i="64" s="1"/>
  <c r="AP664" i="64"/>
  <c r="AP668" i="64"/>
  <c r="L668" i="64" s="1"/>
  <c r="AQ648" i="64"/>
  <c r="AQ651" i="64" s="1"/>
  <c r="AP656" i="64"/>
  <c r="L655" i="64"/>
  <c r="AJ2246" i="64" a="1"/>
  <c r="AJ2246" i="64" s="1"/>
  <c r="BF281" i="64"/>
  <c r="BG277" i="64"/>
  <c r="BG278" i="64"/>
  <c r="BG260" i="64"/>
  <c r="BG261" i="64"/>
  <c r="BG279" i="64"/>
  <c r="BG280" i="64"/>
  <c r="BG262" i="64"/>
  <c r="BF263" i="64"/>
  <c r="CJ3" i="860"/>
  <c r="CJ4" i="860" s="1"/>
  <c r="CK2" i="860"/>
  <c r="CJ1" i="860"/>
  <c r="CJ7" i="860"/>
  <c r="BE850" i="64"/>
  <c r="BF854" i="64" a="1"/>
  <c r="BF854" i="64" s="1"/>
  <c r="BF849" i="64" a="1"/>
  <c r="BF849" i="64" s="1"/>
  <c r="BE589" i="64"/>
  <c r="BD2456" i="64"/>
  <c r="BE2448" i="64"/>
  <c r="BF2439" i="64" a="1"/>
  <c r="BF2439" i="64" s="1"/>
  <c r="BF2440" i="64" a="1"/>
  <c r="BF2440" i="64" s="1"/>
  <c r="BF2441" i="64" a="1"/>
  <c r="BF2441" i="64" s="1"/>
  <c r="BF2442" i="64" a="1"/>
  <c r="BF2442" i="64" s="1"/>
  <c r="BF2443" i="64" a="1"/>
  <c r="BF2443" i="64" s="1"/>
  <c r="BF2445" i="64" a="1"/>
  <c r="BF2445" i="64" s="1"/>
  <c r="BF2444" i="64" a="1"/>
  <c r="BF2444" i="64" s="1"/>
  <c r="BF2446" i="64" a="1"/>
  <c r="BF2446" i="64" s="1"/>
  <c r="BF2447" i="64" a="1"/>
  <c r="BF2447" i="64" s="1"/>
  <c r="BF587" i="64" a="1"/>
  <c r="BF587" i="64" s="1"/>
  <c r="BF565" i="64" a="1"/>
  <c r="BF565" i="64" s="1"/>
  <c r="BF588" i="64" a="1"/>
  <c r="BF588" i="64" s="1"/>
  <c r="BE566" i="64"/>
  <c r="BF2627" i="64"/>
  <c r="BF2593" i="64"/>
  <c r="BE2552" i="64"/>
  <c r="BE2530" i="64"/>
  <c r="BF2531" i="64" a="1"/>
  <c r="BF2531" i="64" s="1"/>
  <c r="BF2551" i="64" a="1"/>
  <c r="BF2551" i="64" s="1"/>
  <c r="BF2885" i="64" a="1"/>
  <c r="BF2885" i="64" s="1"/>
  <c r="BB2086" i="64"/>
  <c r="BB2087" i="64" s="1"/>
  <c r="BC2075" i="64"/>
  <c r="BD2073" i="64"/>
  <c r="BD2082" i="64"/>
  <c r="BD2074" i="64"/>
  <c r="BD2083" i="64"/>
  <c r="BF2079" i="64" a="1"/>
  <c r="BF2079" i="64" s="1"/>
  <c r="BF2078" i="64" a="1"/>
  <c r="BF2078" i="64" s="1"/>
  <c r="BF2070" i="64" a="1"/>
  <c r="BF2070" i="64" s="1"/>
  <c r="BF2069" i="64" a="1"/>
  <c r="BF2069" i="64" s="1"/>
  <c r="BE2066" i="64"/>
  <c r="BE2065" i="64"/>
  <c r="BF2060" i="64" a="1"/>
  <c r="BF2060" i="64" s="1"/>
  <c r="BF2061" i="64" a="1"/>
  <c r="BF2061" i="64" s="1"/>
  <c r="BE2573" i="64"/>
  <c r="BF2572" i="64" a="1"/>
  <c r="BF2572" i="64" s="1"/>
  <c r="BF725" i="64" a="1"/>
  <c r="BF725" i="64" s="1"/>
  <c r="BG2342" i="64"/>
  <c r="BE1467" i="64"/>
  <c r="BE1981" i="64"/>
  <c r="BE1818" i="64"/>
  <c r="BE1218" i="64"/>
  <c r="BE751" i="64"/>
  <c r="BE727" i="64"/>
  <c r="BD62" i="64"/>
  <c r="BF720" i="64" a="1"/>
  <c r="BF720" i="64" s="1"/>
  <c r="BF75" i="64" a="1"/>
  <c r="BF75" i="64" s="1"/>
  <c r="BF564" i="64" a="1"/>
  <c r="BF564" i="64" s="1"/>
  <c r="BF55" i="64" a="1"/>
  <c r="BF55" i="64" s="1"/>
  <c r="BF59" i="64" a="1"/>
  <c r="BF59" i="64" s="1"/>
  <c r="BF60" i="64" a="1"/>
  <c r="BF60" i="64" s="1"/>
  <c r="BE56" i="64"/>
  <c r="BF53" i="64" a="1"/>
  <c r="BF53" i="64" s="1"/>
  <c r="BF54" i="64" a="1"/>
  <c r="BF54" i="64" s="1"/>
  <c r="BF750" i="64" a="1"/>
  <c r="BF750" i="64" s="1"/>
  <c r="BF2782" i="64" a="1"/>
  <c r="BF2782" i="64" s="1"/>
  <c r="BF2808" i="64" a="1"/>
  <c r="BF2808" i="64" s="1"/>
  <c r="BF2859" i="64" a="1"/>
  <c r="BF2859" i="64" s="1"/>
  <c r="BF2833" i="64" a="1"/>
  <c r="BF2833" i="64" s="1"/>
  <c r="BF1957" i="64" a="1"/>
  <c r="BF1957" i="64" s="1"/>
  <c r="BF1958" i="64" s="1"/>
  <c r="BF90" i="64" a="1"/>
  <c r="BF90" i="64" s="1"/>
  <c r="BF91" i="64" a="1"/>
  <c r="BF91" i="64" s="1"/>
  <c r="BF92" i="64" a="1"/>
  <c r="BF92" i="64" s="1"/>
  <c r="BF89" i="64" a="1"/>
  <c r="BF89" i="64" s="1"/>
  <c r="BE93" i="64"/>
  <c r="BF1899" i="64" a="1"/>
  <c r="BF1899" i="64" s="1"/>
  <c r="BF1900" i="64" s="1"/>
  <c r="BF541" i="64" a="1"/>
  <c r="BF541" i="64" s="1"/>
  <c r="BF2909" i="64" a="1"/>
  <c r="BF2909" i="64" s="1"/>
  <c r="BF1819" i="64" a="1"/>
  <c r="BF1819" i="64" s="1"/>
  <c r="BF2237" i="64" a="1"/>
  <c r="BF2237" i="64" s="1"/>
  <c r="BF2245" i="64" s="1"/>
  <c r="BF1980" i="64" a="1"/>
  <c r="BF1980" i="64" s="1"/>
  <c r="BF1982" i="64" a="1"/>
  <c r="BF1982" i="64" s="1"/>
  <c r="BF1988" i="64" a="1"/>
  <c r="BF1988" i="64" s="1"/>
  <c r="BF1466" i="64" a="1"/>
  <c r="BF1466" i="64" s="1"/>
  <c r="BF1217" i="64" a="1"/>
  <c r="BF1217" i="64" s="1"/>
  <c r="BF542" i="64" a="1"/>
  <c r="BF1981" i="64" a="1"/>
  <c r="BF727" i="64" a="1"/>
  <c r="BF2573" i="64" a="1"/>
  <c r="BF1818" i="64" a="1"/>
  <c r="BF589" i="64" a="1"/>
  <c r="BF2066" i="64" a="1"/>
  <c r="BF2552" i="64" a="1"/>
  <c r="BF2530" i="64" a="1"/>
  <c r="AY1388" i="64" a="1"/>
  <c r="BG2593" i="64" a="1"/>
  <c r="BF2065" i="64" a="1"/>
  <c r="BF850" i="64" a="1"/>
  <c r="AY773" i="64" a="1"/>
  <c r="BF751" i="64" a="1"/>
  <c r="BG2627" i="64" a="1"/>
  <c r="BF566" i="64" a="1"/>
  <c r="BF1467" i="64" a="1"/>
  <c r="BF1218" i="64" a="1"/>
  <c r="BF542" i="64" l="1"/>
  <c r="CK515" i="64"/>
  <c r="CJ516" i="64"/>
  <c r="CJ518" i="64"/>
  <c r="BH25" i="861"/>
  <c r="AY773" i="64"/>
  <c r="AY1388" i="64"/>
  <c r="BG209" i="64" a="1"/>
  <c r="BG209" i="64" s="1"/>
  <c r="AZ772" i="64" a="1"/>
  <c r="AZ772" i="64" s="1"/>
  <c r="AX1299" i="64"/>
  <c r="AX1297" i="64"/>
  <c r="AY1293" i="64" s="1"/>
  <c r="AA1717" i="64"/>
  <c r="Z1718" i="64"/>
  <c r="AN410" i="64"/>
  <c r="AN414" i="64" s="1"/>
  <c r="AM416" i="64"/>
  <c r="M648" i="64"/>
  <c r="L656" i="64"/>
  <c r="AQ660" i="64"/>
  <c r="BG2343" i="64"/>
  <c r="BG263" i="64"/>
  <c r="BG281" i="64"/>
  <c r="BH277" i="64"/>
  <c r="BH260" i="64"/>
  <c r="BH278" i="64"/>
  <c r="BH279" i="64"/>
  <c r="BH261" i="64"/>
  <c r="BH280" i="64"/>
  <c r="BH262" i="64"/>
  <c r="CK1" i="860"/>
  <c r="CK7" i="860"/>
  <c r="CK3" i="860"/>
  <c r="CK4" i="860" s="1"/>
  <c r="BF850" i="64"/>
  <c r="BF860" i="64" s="1"/>
  <c r="BE860" i="64"/>
  <c r="BG854" i="64" a="1"/>
  <c r="BG854" i="64" s="1"/>
  <c r="BG849" i="64" a="1"/>
  <c r="BG849" i="64" s="1"/>
  <c r="BF589" i="64"/>
  <c r="BE2456" i="64"/>
  <c r="BG2439" i="64" a="1"/>
  <c r="BG2439" i="64" s="1"/>
  <c r="BG2440" i="64" a="1"/>
  <c r="BG2440" i="64" s="1"/>
  <c r="BG2441" i="64" a="1"/>
  <c r="BG2441" i="64" s="1"/>
  <c r="BG2442" i="64" a="1"/>
  <c r="BG2442" i="64" s="1"/>
  <c r="BG2443" i="64" a="1"/>
  <c r="BG2443" i="64" s="1"/>
  <c r="BG2444" i="64" a="1"/>
  <c r="BG2444" i="64" s="1"/>
  <c r="BG2446" i="64" a="1"/>
  <c r="BG2446" i="64" s="1"/>
  <c r="BG2447" i="64" a="1"/>
  <c r="BG2447" i="64" s="1"/>
  <c r="BG2445" i="64" a="1"/>
  <c r="BG2445" i="64" s="1"/>
  <c r="BF2448" i="64"/>
  <c r="BG587" i="64" a="1"/>
  <c r="BG587" i="64" s="1"/>
  <c r="BG565" i="64" a="1"/>
  <c r="BG565" i="64" s="1"/>
  <c r="BG588" i="64" a="1"/>
  <c r="BG588" i="64" s="1"/>
  <c r="BF566" i="64"/>
  <c r="BG2593" i="64"/>
  <c r="BG2627" i="64"/>
  <c r="BF2552" i="64"/>
  <c r="BF2530" i="64"/>
  <c r="BG2531" i="64" a="1"/>
  <c r="BG2531" i="64" s="1"/>
  <c r="BG2551" i="64" a="1"/>
  <c r="BG2551" i="64" s="1"/>
  <c r="BG2885" i="64" a="1"/>
  <c r="BG2885" i="64" s="1"/>
  <c r="BC2084" i="64"/>
  <c r="BD2075" i="64"/>
  <c r="BE2074" i="64"/>
  <c r="BE2083" i="64"/>
  <c r="BE2073" i="64"/>
  <c r="BE2082" i="64"/>
  <c r="BG2079" i="64" a="1"/>
  <c r="BG2079" i="64" s="1"/>
  <c r="BG2078" i="64" a="1"/>
  <c r="BG2078" i="64" s="1"/>
  <c r="BG2070" i="64" a="1"/>
  <c r="BG2070" i="64" s="1"/>
  <c r="BG2069" i="64" a="1"/>
  <c r="BG2069" i="64" s="1"/>
  <c r="BF2066" i="64"/>
  <c r="BF2065" i="64"/>
  <c r="BG2060" i="64" a="1"/>
  <c r="BG2060" i="64" s="1"/>
  <c r="BG2061" i="64" a="1"/>
  <c r="BG2061" i="64" s="1"/>
  <c r="BF2573" i="64"/>
  <c r="BG2572" i="64" a="1"/>
  <c r="BG2572" i="64" s="1"/>
  <c r="BG725" i="64" a="1"/>
  <c r="BG725" i="64" s="1"/>
  <c r="BH2342" i="64"/>
  <c r="BH2343" i="64" s="1"/>
  <c r="BF1981" i="64"/>
  <c r="BF1818" i="64"/>
  <c r="BF1467" i="64"/>
  <c r="BF1218" i="64"/>
  <c r="BF727" i="64"/>
  <c r="BF751" i="64"/>
  <c r="BE62" i="64"/>
  <c r="BG720" i="64" a="1"/>
  <c r="BG720" i="64" s="1"/>
  <c r="BG75" i="64" a="1"/>
  <c r="BG75" i="64" s="1"/>
  <c r="BG564" i="64" a="1"/>
  <c r="BG564" i="64" s="1"/>
  <c r="BG55" i="64" a="1"/>
  <c r="BG55" i="64" s="1"/>
  <c r="BG59" i="64" a="1"/>
  <c r="BG59" i="64" s="1"/>
  <c r="BG60" i="64" a="1"/>
  <c r="BG60" i="64" s="1"/>
  <c r="BF56" i="64"/>
  <c r="BG53" i="64" a="1"/>
  <c r="BG53" i="64" s="1"/>
  <c r="BG54" i="64" a="1"/>
  <c r="BG54" i="64" s="1"/>
  <c r="BG750" i="64" a="1"/>
  <c r="BG750" i="64" s="1"/>
  <c r="BG2782" i="64" a="1"/>
  <c r="BG2782" i="64" s="1"/>
  <c r="BG2859" i="64" a="1"/>
  <c r="BG2859" i="64" s="1"/>
  <c r="BG2833" i="64" a="1"/>
  <c r="BG2833" i="64" s="1"/>
  <c r="BG2808" i="64" a="1"/>
  <c r="BG2808" i="64" s="1"/>
  <c r="BG1957" i="64" a="1"/>
  <c r="BG1957" i="64" s="1"/>
  <c r="BG1958" i="64" s="1"/>
  <c r="BF93" i="64"/>
  <c r="BG90" i="64" a="1"/>
  <c r="BG90" i="64" s="1"/>
  <c r="BG91" i="64" a="1"/>
  <c r="BG91" i="64" s="1"/>
  <c r="BG92" i="64" a="1"/>
  <c r="BG92" i="64" s="1"/>
  <c r="BG89" i="64" a="1"/>
  <c r="BG89" i="64" s="1"/>
  <c r="BG1899" i="64" a="1"/>
  <c r="BG1899" i="64" s="1"/>
  <c r="BG1900" i="64" s="1"/>
  <c r="BG541" i="64" a="1"/>
  <c r="BG541" i="64" s="1"/>
  <c r="BG2909" i="64" a="1"/>
  <c r="BG2909" i="64" s="1"/>
  <c r="BG1819" i="64" a="1"/>
  <c r="BG1819" i="64" s="1"/>
  <c r="BG2237" i="64" a="1"/>
  <c r="BG2237" i="64" s="1"/>
  <c r="BG2245" i="64" s="1"/>
  <c r="BG1982" i="64" a="1"/>
  <c r="BG1982" i="64" s="1"/>
  <c r="BG1988" i="64" a="1"/>
  <c r="BG1988" i="64" s="1"/>
  <c r="BG1980" i="64" a="1"/>
  <c r="BG1980" i="64" s="1"/>
  <c r="BG1466" i="64" a="1"/>
  <c r="BG1466" i="64" s="1"/>
  <c r="BG1217" i="64" a="1"/>
  <c r="BG1217" i="64" s="1"/>
  <c r="BG542" i="64" a="1"/>
  <c r="BG2065" i="64" a="1"/>
  <c r="BG1218" i="64" a="1"/>
  <c r="BG589" i="64" a="1"/>
  <c r="BG850" i="64" a="1"/>
  <c r="BG1818" i="64" a="1"/>
  <c r="BG727" i="64" a="1"/>
  <c r="BG2552" i="64" a="1"/>
  <c r="AZ1388" i="64" a="1"/>
  <c r="BG566" i="64" a="1"/>
  <c r="BG1467" i="64" a="1"/>
  <c r="BH2627" i="64" a="1"/>
  <c r="BG751" i="64" a="1"/>
  <c r="AZ773" i="64" a="1"/>
  <c r="BG1981" i="64" a="1"/>
  <c r="BG2573" i="64" a="1"/>
  <c r="BH2593" i="64" a="1"/>
  <c r="BG2530" i="64" a="1"/>
  <c r="BG2066" i="64" a="1"/>
  <c r="BG542" i="64" l="1"/>
  <c r="CK516" i="64"/>
  <c r="CK518" i="64"/>
  <c r="P518" i="64" s="1"/>
  <c r="BI16" i="861"/>
  <c r="BH26" i="861"/>
  <c r="AZ1388" i="64"/>
  <c r="AZ1390" i="64" s="1"/>
  <c r="AZ773" i="64"/>
  <c r="BH209" i="64" a="1"/>
  <c r="BH209" i="64" s="1"/>
  <c r="AY1297" i="64"/>
  <c r="AZ1293" i="64" s="1"/>
  <c r="AY1299" i="64"/>
  <c r="AY1390" i="64"/>
  <c r="BA772" i="64" a="1"/>
  <c r="BA772" i="64" s="1"/>
  <c r="AB1717" i="64"/>
  <c r="AA1718" i="64"/>
  <c r="K1299" i="64"/>
  <c r="L1299" i="64"/>
  <c r="AO410" i="64"/>
  <c r="AO414" i="64" s="1"/>
  <c r="AN416" i="64"/>
  <c r="AQ662" i="64"/>
  <c r="AQ652" i="64" s="1"/>
  <c r="AQ654" i="64" s="1"/>
  <c r="AQ655" i="64" s="1"/>
  <c r="BC2086" i="64"/>
  <c r="BC2087" i="64" s="1"/>
  <c r="AK2246" i="64" a="1"/>
  <c r="AK2246" i="64" s="1"/>
  <c r="BH263" i="64"/>
  <c r="BI277" i="64"/>
  <c r="BI278" i="64"/>
  <c r="BI260" i="64"/>
  <c r="BI279" i="64"/>
  <c r="BI261" i="64"/>
  <c r="BI262" i="64"/>
  <c r="BI280" i="64"/>
  <c r="BH281" i="64"/>
  <c r="BG850" i="64"/>
  <c r="BH854" i="64" a="1"/>
  <c r="BH854" i="64" s="1"/>
  <c r="BH849" i="64" a="1"/>
  <c r="BH849" i="64" s="1"/>
  <c r="BF2456" i="64"/>
  <c r="BG589" i="64"/>
  <c r="BH2439" i="64" a="1"/>
  <c r="BH2439" i="64" s="1"/>
  <c r="BH2440" i="64" a="1"/>
  <c r="BH2440" i="64" s="1"/>
  <c r="BH2445" i="64" a="1"/>
  <c r="BH2445" i="64" s="1"/>
  <c r="BH2446" i="64" a="1"/>
  <c r="BH2446" i="64" s="1"/>
  <c r="BH2447" i="64" a="1"/>
  <c r="BH2447" i="64" s="1"/>
  <c r="BH2443" i="64" a="1"/>
  <c r="BH2443" i="64" s="1"/>
  <c r="BH2442" i="64" a="1"/>
  <c r="BH2442" i="64" s="1"/>
  <c r="BH2444" i="64" a="1"/>
  <c r="BH2444" i="64" s="1"/>
  <c r="BH2441" i="64" a="1"/>
  <c r="BH2441" i="64" s="1"/>
  <c r="BG2448" i="64"/>
  <c r="BH587" i="64" a="1"/>
  <c r="BH587" i="64" s="1"/>
  <c r="BH565" i="64" a="1"/>
  <c r="BH565" i="64" s="1"/>
  <c r="BH588" i="64" a="1"/>
  <c r="BH588" i="64" s="1"/>
  <c r="BG566" i="64"/>
  <c r="BH2627" i="64"/>
  <c r="BH2593" i="64"/>
  <c r="BG2552" i="64"/>
  <c r="BG2530" i="64"/>
  <c r="BH2531" i="64" a="1"/>
  <c r="BH2531" i="64" s="1"/>
  <c r="BH2551" i="64" a="1"/>
  <c r="BH2551" i="64" s="1"/>
  <c r="BH2885" i="64" a="1"/>
  <c r="BH2885" i="64" s="1"/>
  <c r="BE2075" i="64"/>
  <c r="BE2084" i="64"/>
  <c r="BD2084" i="64"/>
  <c r="BD2086" i="64" s="1"/>
  <c r="BD2087" i="64" s="1"/>
  <c r="BF2073" i="64"/>
  <c r="BF2082" i="64"/>
  <c r="BF2074" i="64"/>
  <c r="BF2083" i="64"/>
  <c r="BH2078" i="64" a="1"/>
  <c r="BH2078" i="64" s="1"/>
  <c r="BH2079" i="64" a="1"/>
  <c r="BH2079" i="64" s="1"/>
  <c r="BH2069" i="64" a="1"/>
  <c r="BH2069" i="64" s="1"/>
  <c r="BH2070" i="64" a="1"/>
  <c r="BH2070" i="64" s="1"/>
  <c r="BG2066" i="64"/>
  <c r="BG2065" i="64"/>
  <c r="BH2060" i="64" a="1"/>
  <c r="BH2060" i="64" s="1"/>
  <c r="BH2061" i="64" a="1"/>
  <c r="BH2061" i="64" s="1"/>
  <c r="BG2573" i="64"/>
  <c r="BH2572" i="64" a="1"/>
  <c r="BH2572" i="64" s="1"/>
  <c r="BH725" i="64" a="1"/>
  <c r="BH725" i="64" s="1"/>
  <c r="BI2342" i="64"/>
  <c r="BG1467" i="64"/>
  <c r="BG1981" i="64"/>
  <c r="BG1818" i="64"/>
  <c r="BG1218" i="64"/>
  <c r="BG727" i="64"/>
  <c r="BG751" i="64"/>
  <c r="BF62" i="64"/>
  <c r="BH720" i="64" a="1"/>
  <c r="BH720" i="64" s="1"/>
  <c r="BH75" i="64" a="1"/>
  <c r="BH75" i="64" s="1"/>
  <c r="BH564" i="64" a="1"/>
  <c r="BH564" i="64" s="1"/>
  <c r="BH55" i="64" a="1"/>
  <c r="BH55" i="64" s="1"/>
  <c r="BH60" i="64" a="1"/>
  <c r="BH60" i="64" s="1"/>
  <c r="BH59" i="64" a="1"/>
  <c r="BH59" i="64" s="1"/>
  <c r="BG56" i="64"/>
  <c r="BH53" i="64" a="1"/>
  <c r="BH53" i="64" s="1"/>
  <c r="BH54" i="64" a="1"/>
  <c r="BH54" i="64" s="1"/>
  <c r="BH750" i="64" a="1"/>
  <c r="BH750" i="64" s="1"/>
  <c r="BH2782" i="64" a="1"/>
  <c r="BH2782" i="64" s="1"/>
  <c r="BH2859" i="64" a="1"/>
  <c r="BH2859" i="64" s="1"/>
  <c r="BH2833" i="64" a="1"/>
  <c r="BH2833" i="64" s="1"/>
  <c r="BH2808" i="64" a="1"/>
  <c r="BH2808" i="64" s="1"/>
  <c r="BH1957" i="64" a="1"/>
  <c r="BH1957" i="64" s="1"/>
  <c r="BH1958" i="64" s="1"/>
  <c r="BH89" i="64" a="1"/>
  <c r="BH89" i="64" s="1"/>
  <c r="BH90" i="64" a="1"/>
  <c r="BH90" i="64" s="1"/>
  <c r="BH91" i="64" a="1"/>
  <c r="BH91" i="64" s="1"/>
  <c r="BH92" i="64" a="1"/>
  <c r="BH92" i="64" s="1"/>
  <c r="BG93" i="64"/>
  <c r="BH1899" i="64" a="1"/>
  <c r="BH1899" i="64" s="1"/>
  <c r="BH1900" i="64" s="1"/>
  <c r="BH541" i="64" a="1"/>
  <c r="BH541" i="64" s="1"/>
  <c r="BH2909" i="64" a="1"/>
  <c r="BH2909" i="64" s="1"/>
  <c r="BH1819" i="64" a="1"/>
  <c r="BH1819" i="64" s="1"/>
  <c r="BH2237" i="64" a="1"/>
  <c r="BH2237" i="64" s="1"/>
  <c r="BH2245" i="64" s="1"/>
  <c r="BH1982" i="64" a="1"/>
  <c r="BH1982" i="64" s="1"/>
  <c r="BH1988" i="64" a="1"/>
  <c r="BH1988" i="64" s="1"/>
  <c r="BH1980" i="64" a="1"/>
  <c r="BH1980" i="64" s="1"/>
  <c r="BH1466" i="64" a="1"/>
  <c r="BH1466" i="64" s="1"/>
  <c r="BH1217" i="64" a="1"/>
  <c r="BH1217" i="64" s="1"/>
  <c r="BH542" i="64" a="1"/>
  <c r="BH1818" i="64" a="1"/>
  <c r="BH727" i="64" a="1"/>
  <c r="BH589" i="64" a="1"/>
  <c r="BI2627" i="64" a="1"/>
  <c r="BH566" i="64" a="1"/>
  <c r="BH2065" i="64" a="1"/>
  <c r="BH2573" i="64" a="1"/>
  <c r="BH850" i="64" a="1"/>
  <c r="BI2593" i="64" a="1"/>
  <c r="BH1981" i="64" a="1"/>
  <c r="BH751" i="64" a="1"/>
  <c r="BH2552" i="64" a="1"/>
  <c r="BA1388" i="64" a="1"/>
  <c r="BH2530" i="64" a="1"/>
  <c r="BH1467" i="64" a="1"/>
  <c r="BH1218" i="64" a="1"/>
  <c r="BH2066" i="64" a="1"/>
  <c r="BA773" i="64" a="1"/>
  <c r="BH542" i="64" l="1"/>
  <c r="BI25" i="861"/>
  <c r="BA773" i="64"/>
  <c r="BA1388" i="64"/>
  <c r="BB772" i="64" a="1"/>
  <c r="BB772" i="64" s="1"/>
  <c r="AZ1297" i="64"/>
  <c r="BA1293" i="64" s="1"/>
  <c r="AZ1299" i="64"/>
  <c r="BI209" i="64" a="1"/>
  <c r="BI209" i="64" s="1"/>
  <c r="AC1717" i="64"/>
  <c r="AB1718" i="64"/>
  <c r="AP410" i="64"/>
  <c r="AP414" i="64" s="1"/>
  <c r="AO416" i="64"/>
  <c r="AQ663" i="64"/>
  <c r="AQ668" i="64" s="1"/>
  <c r="AQ656" i="64"/>
  <c r="AR648" i="64"/>
  <c r="BI2343" i="64"/>
  <c r="BI263" i="64"/>
  <c r="BJ277" i="64"/>
  <c r="BJ260" i="64"/>
  <c r="BJ278" i="64"/>
  <c r="BJ261" i="64"/>
  <c r="BJ279" i="64"/>
  <c r="BJ262" i="64"/>
  <c r="BJ280" i="64"/>
  <c r="BI281" i="64"/>
  <c r="BH850" i="64"/>
  <c r="BH860" i="64" s="1"/>
  <c r="BG860" i="64"/>
  <c r="BI854" i="64" a="1"/>
  <c r="BI854" i="64" s="1"/>
  <c r="BI849" i="64" a="1"/>
  <c r="BI849" i="64" s="1"/>
  <c r="BG2456" i="64"/>
  <c r="BH589" i="64"/>
  <c r="BI2439" i="64" a="1"/>
  <c r="BI2439" i="64" s="1"/>
  <c r="BI2440" i="64" a="1"/>
  <c r="BI2440" i="64" s="1"/>
  <c r="BI2441" i="64" a="1"/>
  <c r="BI2441" i="64" s="1"/>
  <c r="BI2442" i="64" a="1"/>
  <c r="BI2442" i="64" s="1"/>
  <c r="BI2443" i="64" a="1"/>
  <c r="BI2443" i="64" s="1"/>
  <c r="BI2444" i="64" a="1"/>
  <c r="BI2444" i="64" s="1"/>
  <c r="BI2446" i="64" a="1"/>
  <c r="BI2446" i="64" s="1"/>
  <c r="BI2447" i="64" a="1"/>
  <c r="BI2447" i="64" s="1"/>
  <c r="BI2445" i="64" a="1"/>
  <c r="BI2445" i="64" s="1"/>
  <c r="BH2448" i="64"/>
  <c r="BI565" i="64" a="1"/>
  <c r="BI565" i="64" s="1"/>
  <c r="BI588" i="64" a="1"/>
  <c r="BI588" i="64" s="1"/>
  <c r="BI587" i="64" a="1"/>
  <c r="BI587" i="64" s="1"/>
  <c r="BH566" i="64"/>
  <c r="BI2627" i="64"/>
  <c r="BI2593" i="64"/>
  <c r="BH2552" i="64"/>
  <c r="BH2530" i="64"/>
  <c r="BI2885" i="64" a="1"/>
  <c r="BI2885" i="64" s="1"/>
  <c r="BI2531" i="64" a="1"/>
  <c r="BI2531" i="64" s="1"/>
  <c r="BI2551" i="64" a="1"/>
  <c r="BI2551" i="64" s="1"/>
  <c r="BE2086" i="64"/>
  <c r="BF2075" i="64"/>
  <c r="BG2073" i="64"/>
  <c r="BG2082" i="64"/>
  <c r="BG2074" i="64"/>
  <c r="BG2083" i="64"/>
  <c r="BI2079" i="64" a="1"/>
  <c r="BI2079" i="64" s="1"/>
  <c r="BI2078" i="64" a="1"/>
  <c r="BI2078" i="64" s="1"/>
  <c r="BI2069" i="64" a="1"/>
  <c r="BI2069" i="64" s="1"/>
  <c r="BI2070" i="64" a="1"/>
  <c r="BI2070" i="64" s="1"/>
  <c r="BH2066" i="64"/>
  <c r="BH2065" i="64"/>
  <c r="BI2060" i="64" a="1"/>
  <c r="BI2060" i="64" s="1"/>
  <c r="BI2061" i="64" a="1"/>
  <c r="BI2061" i="64" s="1"/>
  <c r="BH2573" i="64"/>
  <c r="BI2572" i="64" a="1"/>
  <c r="BI2572" i="64" s="1"/>
  <c r="BI725" i="64" a="1"/>
  <c r="BI725" i="64" s="1"/>
  <c r="BJ2342" i="64"/>
  <c r="BJ2343" i="64" s="1"/>
  <c r="BH1818" i="64"/>
  <c r="BH1467" i="64"/>
  <c r="BH1981" i="64"/>
  <c r="BH1218" i="64"/>
  <c r="BH751" i="64"/>
  <c r="BH727" i="64"/>
  <c r="BG62" i="64"/>
  <c r="BI720" i="64" a="1"/>
  <c r="BI720" i="64" s="1"/>
  <c r="BI75" i="64" a="1"/>
  <c r="BI75" i="64" s="1"/>
  <c r="BI564" i="64" a="1"/>
  <c r="BI564" i="64" s="1"/>
  <c r="BI55" i="64" a="1"/>
  <c r="BI55" i="64" s="1"/>
  <c r="BI60" i="64" a="1"/>
  <c r="BI60" i="64" s="1"/>
  <c r="BI59" i="64" a="1"/>
  <c r="BI59" i="64" s="1"/>
  <c r="BH56" i="64"/>
  <c r="BI53" i="64" a="1"/>
  <c r="BI53" i="64" s="1"/>
  <c r="BI54" i="64" a="1"/>
  <c r="BI54" i="64" s="1"/>
  <c r="BI750" i="64" a="1"/>
  <c r="BI750" i="64" s="1"/>
  <c r="BI2782" i="64" a="1"/>
  <c r="BI2782" i="64" s="1"/>
  <c r="BI2859" i="64" a="1"/>
  <c r="BI2859" i="64" s="1"/>
  <c r="BI2833" i="64" a="1"/>
  <c r="BI2833" i="64" s="1"/>
  <c r="BI2808" i="64" a="1"/>
  <c r="BI2808" i="64" s="1"/>
  <c r="BI1957" i="64" a="1"/>
  <c r="BI1957" i="64" s="1"/>
  <c r="BI1958" i="64" s="1"/>
  <c r="BI92" i="64" a="1"/>
  <c r="BI92" i="64" s="1"/>
  <c r="BI89" i="64" a="1"/>
  <c r="BI89" i="64" s="1"/>
  <c r="BI90" i="64" a="1"/>
  <c r="BI90" i="64" s="1"/>
  <c r="BI91" i="64" a="1"/>
  <c r="BI91" i="64" s="1"/>
  <c r="BH93" i="64"/>
  <c r="BI1899" i="64" a="1"/>
  <c r="BI1899" i="64" s="1"/>
  <c r="BI1900" i="64" s="1"/>
  <c r="BI541" i="64" a="1"/>
  <c r="BI541" i="64" s="1"/>
  <c r="BI2909" i="64" a="1"/>
  <c r="BI2909" i="64" s="1"/>
  <c r="BI1819" i="64" a="1"/>
  <c r="BI1819" i="64" s="1"/>
  <c r="BI2237" i="64" a="1"/>
  <c r="BI2237" i="64" s="1"/>
  <c r="BI2245" i="64" s="1"/>
  <c r="BI1982" i="64" a="1"/>
  <c r="BI1982" i="64" s="1"/>
  <c r="BI1988" i="64" a="1"/>
  <c r="BI1988" i="64" s="1"/>
  <c r="BI1980" i="64" a="1"/>
  <c r="BI1980" i="64" s="1"/>
  <c r="BI1466" i="64" a="1"/>
  <c r="BI1466" i="64" s="1"/>
  <c r="BI1217" i="64" a="1"/>
  <c r="BI1217" i="64" s="1"/>
  <c r="BI542" i="64" a="1"/>
  <c r="BI751" i="64" a="1"/>
  <c r="BJ2593" i="64" a="1"/>
  <c r="BI2573" i="64" a="1"/>
  <c r="BI2552" i="64" a="1"/>
  <c r="BI1467" i="64" a="1"/>
  <c r="BB1388" i="64" a="1"/>
  <c r="BI1818" i="64" a="1"/>
  <c r="BI566" i="64" a="1"/>
  <c r="BI2066" i="64" a="1"/>
  <c r="BI850" i="64" a="1"/>
  <c r="BI2530" i="64" a="1"/>
  <c r="BI1218" i="64" a="1"/>
  <c r="BI1981" i="64" a="1"/>
  <c r="BB773" i="64" a="1"/>
  <c r="BI589" i="64" a="1"/>
  <c r="BJ2627" i="64" a="1"/>
  <c r="BI727" i="64" a="1"/>
  <c r="BI2065" i="64" a="1"/>
  <c r="BI542" i="64" l="1"/>
  <c r="BJ16" i="861"/>
  <c r="BI26" i="861"/>
  <c r="BB773" i="64"/>
  <c r="BB1388" i="64"/>
  <c r="M1388" i="64" s="1"/>
  <c r="BJ209" i="64" a="1"/>
  <c r="BJ209" i="64" s="1"/>
  <c r="BC772" i="64" a="1"/>
  <c r="BC772" i="64" s="1"/>
  <c r="BA1297" i="64"/>
  <c r="BA1299" i="64"/>
  <c r="BA1390" i="64"/>
  <c r="AD1717" i="64"/>
  <c r="AC1718" i="64"/>
  <c r="AP416" i="64"/>
  <c r="AR659" i="64"/>
  <c r="AQ664" i="64"/>
  <c r="AR651" i="64"/>
  <c r="AL2246" i="64" a="1"/>
  <c r="AL2246" i="64" s="1"/>
  <c r="BK277" i="64"/>
  <c r="BK278" i="64"/>
  <c r="BK260" i="64"/>
  <c r="BK261" i="64"/>
  <c r="BK279" i="64"/>
  <c r="BK262" i="64"/>
  <c r="BK280" i="64"/>
  <c r="BJ281" i="64"/>
  <c r="BJ263" i="64"/>
  <c r="BI850" i="64"/>
  <c r="BJ854" i="64" a="1"/>
  <c r="BJ854" i="64" s="1"/>
  <c r="BJ849" i="64" a="1"/>
  <c r="BJ849" i="64" s="1"/>
  <c r="BH2456" i="64"/>
  <c r="BI589" i="64"/>
  <c r="BJ2439" i="64" a="1"/>
  <c r="BJ2439" i="64" s="1"/>
  <c r="BJ2440" i="64" a="1"/>
  <c r="BJ2440" i="64" s="1"/>
  <c r="BJ2441" i="64" a="1"/>
  <c r="BJ2441" i="64" s="1"/>
  <c r="BJ2442" i="64" a="1"/>
  <c r="BJ2442" i="64" s="1"/>
  <c r="BJ2443" i="64" a="1"/>
  <c r="BJ2443" i="64" s="1"/>
  <c r="BJ2446" i="64" a="1"/>
  <c r="BJ2446" i="64" s="1"/>
  <c r="BJ2447" i="64" a="1"/>
  <c r="BJ2447" i="64" s="1"/>
  <c r="BJ2445" i="64" a="1"/>
  <c r="BJ2445" i="64" s="1"/>
  <c r="BJ2444" i="64" a="1"/>
  <c r="BJ2444" i="64" s="1"/>
  <c r="BI2448" i="64"/>
  <c r="BJ565" i="64" a="1"/>
  <c r="BJ565" i="64" s="1"/>
  <c r="BJ587" i="64" a="1"/>
  <c r="BJ587" i="64" s="1"/>
  <c r="BJ588" i="64" a="1"/>
  <c r="BJ588" i="64" s="1"/>
  <c r="BI566" i="64"/>
  <c r="BJ2593" i="64"/>
  <c r="BJ2627" i="64"/>
  <c r="BI2552" i="64"/>
  <c r="BI2530" i="64"/>
  <c r="BJ2885" i="64" a="1"/>
  <c r="BJ2885" i="64" s="1"/>
  <c r="BJ2531" i="64" a="1"/>
  <c r="BJ2531" i="64" s="1"/>
  <c r="BJ2551" i="64" a="1"/>
  <c r="BJ2551" i="64" s="1"/>
  <c r="BE2087" i="64"/>
  <c r="BF2084" i="64"/>
  <c r="BG2075" i="64"/>
  <c r="BH2073" i="64"/>
  <c r="BH2082" i="64"/>
  <c r="BH2074" i="64"/>
  <c r="BH2083" i="64"/>
  <c r="BJ2079" i="64" a="1"/>
  <c r="BJ2079" i="64" s="1"/>
  <c r="BJ2078" i="64" a="1"/>
  <c r="BJ2078" i="64" s="1"/>
  <c r="BJ2069" i="64" a="1"/>
  <c r="BJ2069" i="64" s="1"/>
  <c r="BJ2070" i="64" a="1"/>
  <c r="BJ2070" i="64" s="1"/>
  <c r="BI2066" i="64"/>
  <c r="BI2065" i="64"/>
  <c r="BJ2060" i="64" a="1"/>
  <c r="BJ2060" i="64" s="1"/>
  <c r="BJ2061" i="64" a="1"/>
  <c r="BJ2061" i="64" s="1"/>
  <c r="BI2573" i="64"/>
  <c r="BJ2572" i="64" a="1"/>
  <c r="BJ2572" i="64" s="1"/>
  <c r="BJ725" i="64" a="1"/>
  <c r="BJ725" i="64" s="1"/>
  <c r="BK2342" i="64"/>
  <c r="BK2343" i="64" s="1"/>
  <c r="BI1467" i="64"/>
  <c r="BI1981" i="64"/>
  <c r="BI1818" i="64"/>
  <c r="BI1218" i="64"/>
  <c r="BI751" i="64"/>
  <c r="BI727" i="64"/>
  <c r="BH62" i="64"/>
  <c r="BJ720" i="64" a="1"/>
  <c r="BJ720" i="64" s="1"/>
  <c r="BJ75" i="64" a="1"/>
  <c r="BJ75" i="64" s="1"/>
  <c r="BJ564" i="64" a="1"/>
  <c r="BJ564" i="64" s="1"/>
  <c r="BJ55" i="64" a="1"/>
  <c r="BJ55" i="64" s="1"/>
  <c r="BJ60" i="64" a="1"/>
  <c r="BJ60" i="64" s="1"/>
  <c r="BJ59" i="64" a="1"/>
  <c r="BJ59" i="64" s="1"/>
  <c r="BI56" i="64"/>
  <c r="BJ54" i="64" a="1"/>
  <c r="BJ54" i="64" s="1"/>
  <c r="BJ53" i="64" a="1"/>
  <c r="BJ53" i="64" s="1"/>
  <c r="BJ750" i="64" a="1"/>
  <c r="BJ750" i="64" s="1"/>
  <c r="BJ2782" i="64" a="1"/>
  <c r="BJ2782" i="64" s="1"/>
  <c r="BJ2859" i="64" a="1"/>
  <c r="BJ2859" i="64" s="1"/>
  <c r="BJ2833" i="64" a="1"/>
  <c r="BJ2833" i="64" s="1"/>
  <c r="BJ2808" i="64" a="1"/>
  <c r="BJ2808" i="64" s="1"/>
  <c r="BJ1957" i="64" a="1"/>
  <c r="BJ1957" i="64" s="1"/>
  <c r="BJ1958" i="64" s="1"/>
  <c r="BI93" i="64"/>
  <c r="BJ92" i="64" a="1"/>
  <c r="BJ92" i="64" s="1"/>
  <c r="BJ91" i="64" a="1"/>
  <c r="BJ91" i="64" s="1"/>
  <c r="BJ89" i="64" a="1"/>
  <c r="BJ89" i="64" s="1"/>
  <c r="BJ90" i="64" a="1"/>
  <c r="BJ90" i="64" s="1"/>
  <c r="BJ1899" i="64" a="1"/>
  <c r="BJ1899" i="64" s="1"/>
  <c r="BJ1900" i="64" s="1"/>
  <c r="BJ541" i="64" a="1"/>
  <c r="BJ541" i="64" s="1"/>
  <c r="BJ2909" i="64" a="1"/>
  <c r="BJ2909" i="64" s="1"/>
  <c r="BJ1819" i="64" a="1"/>
  <c r="BJ1819" i="64" s="1"/>
  <c r="BJ2237" i="64" a="1"/>
  <c r="BJ2237" i="64" s="1"/>
  <c r="BJ2245" i="64" s="1"/>
  <c r="BJ1988" i="64" a="1"/>
  <c r="BJ1988" i="64" s="1"/>
  <c r="BJ1980" i="64" a="1"/>
  <c r="BJ1980" i="64" s="1"/>
  <c r="BJ1982" i="64" a="1"/>
  <c r="BJ1982" i="64" s="1"/>
  <c r="BJ1466" i="64" a="1"/>
  <c r="BJ1466" i="64" s="1"/>
  <c r="BJ1217" i="64" a="1"/>
  <c r="BJ1217" i="64" s="1"/>
  <c r="BJ542" i="64" a="1"/>
  <c r="BJ2573" i="64" a="1"/>
  <c r="BJ566" i="64" a="1"/>
  <c r="BJ589" i="64" a="1"/>
  <c r="BJ2065" i="64" a="1"/>
  <c r="BJ727" i="64" a="1"/>
  <c r="BC1388" i="64" a="1"/>
  <c r="BJ850" i="64" a="1"/>
  <c r="BJ1981" i="64" a="1"/>
  <c r="BJ2066" i="64" a="1"/>
  <c r="BJ751" i="64" a="1"/>
  <c r="BK2593" i="64" a="1"/>
  <c r="BK2627" i="64" a="1"/>
  <c r="BJ2552" i="64" a="1"/>
  <c r="BJ2530" i="64" a="1"/>
  <c r="BJ1467" i="64" a="1"/>
  <c r="BJ1218" i="64" a="1"/>
  <c r="BC773" i="64" a="1"/>
  <c r="BJ1818" i="64" a="1"/>
  <c r="BJ542" i="64" l="1"/>
  <c r="BJ25" i="861"/>
  <c r="BB1293" i="64"/>
  <c r="BB1297" i="64" s="1"/>
  <c r="BC1293" i="64" s="1"/>
  <c r="BC1388" i="64"/>
  <c r="BC773" i="64"/>
  <c r="BK209" i="64" a="1"/>
  <c r="BK209" i="64" s="1"/>
  <c r="BB1390" i="64"/>
  <c r="BD772" i="64" a="1"/>
  <c r="BD772" i="64" s="1"/>
  <c r="AE1717" i="64"/>
  <c r="AD1718" i="64"/>
  <c r="K1718" i="64" s="1"/>
  <c r="K1717" i="64"/>
  <c r="AQ410" i="64"/>
  <c r="AQ414" i="64" s="1"/>
  <c r="L414" i="64"/>
  <c r="M410" i="64" s="1"/>
  <c r="AR660" i="64"/>
  <c r="BF2086" i="64"/>
  <c r="BL277" i="64"/>
  <c r="BL260" i="64"/>
  <c r="BL278" i="64"/>
  <c r="BL279" i="64"/>
  <c r="BL261" i="64"/>
  <c r="BL280" i="64"/>
  <c r="BL262" i="64"/>
  <c r="BK281" i="64"/>
  <c r="BK263" i="64"/>
  <c r="BJ850" i="64"/>
  <c r="BJ860" i="64" s="1"/>
  <c r="BI860" i="64"/>
  <c r="BK854" i="64" a="1"/>
  <c r="BK854" i="64" s="1"/>
  <c r="BK849" i="64" a="1"/>
  <c r="BK849" i="64" s="1"/>
  <c r="BI2456" i="64"/>
  <c r="BJ589" i="64"/>
  <c r="BK2439" i="64" a="1"/>
  <c r="BK2439" i="64" s="1"/>
  <c r="BK2440" i="64" a="1"/>
  <c r="BK2440" i="64" s="1"/>
  <c r="BK2441" i="64" a="1"/>
  <c r="BK2441" i="64" s="1"/>
  <c r="BK2442" i="64" a="1"/>
  <c r="BK2442" i="64" s="1"/>
  <c r="BK2443" i="64" a="1"/>
  <c r="BK2443" i="64" s="1"/>
  <c r="BK2446" i="64" a="1"/>
  <c r="BK2446" i="64" s="1"/>
  <c r="BK2447" i="64" a="1"/>
  <c r="BK2447" i="64" s="1"/>
  <c r="BK2445" i="64" a="1"/>
  <c r="BK2445" i="64" s="1"/>
  <c r="BK2444" i="64" a="1"/>
  <c r="BK2444" i="64" s="1"/>
  <c r="BJ2448" i="64"/>
  <c r="BK565" i="64" a="1"/>
  <c r="BK565" i="64" s="1"/>
  <c r="BK588" i="64" a="1"/>
  <c r="BK588" i="64" s="1"/>
  <c r="BK587" i="64" a="1"/>
  <c r="BK587" i="64" s="1"/>
  <c r="BJ566" i="64"/>
  <c r="BK2627" i="64"/>
  <c r="BK2593" i="64"/>
  <c r="BJ2552" i="64"/>
  <c r="BJ2530" i="64"/>
  <c r="BK2885" i="64" a="1"/>
  <c r="BK2885" i="64" s="1"/>
  <c r="BK2531" i="64" a="1"/>
  <c r="BK2531" i="64" s="1"/>
  <c r="BK2551" i="64" a="1"/>
  <c r="BK2551" i="64" s="1"/>
  <c r="BH2075" i="64"/>
  <c r="BH2084" i="64"/>
  <c r="BG2084" i="64"/>
  <c r="BG2086" i="64" s="1"/>
  <c r="BI2073" i="64"/>
  <c r="BI2082" i="64"/>
  <c r="BI2074" i="64"/>
  <c r="BI2083" i="64"/>
  <c r="BK2079" i="64" a="1"/>
  <c r="BK2079" i="64" s="1"/>
  <c r="BK2078" i="64" a="1"/>
  <c r="BK2078" i="64" s="1"/>
  <c r="BK2070" i="64" a="1"/>
  <c r="BK2070" i="64" s="1"/>
  <c r="BK2069" i="64" a="1"/>
  <c r="BK2069" i="64" s="1"/>
  <c r="BJ2066" i="64"/>
  <c r="BJ2065" i="64"/>
  <c r="BK2060" i="64" a="1"/>
  <c r="BK2060" i="64" s="1"/>
  <c r="BK2061" i="64" a="1"/>
  <c r="BK2061" i="64" s="1"/>
  <c r="BJ2573" i="64"/>
  <c r="BK2572" i="64" a="1"/>
  <c r="BK2572" i="64" s="1"/>
  <c r="BK725" i="64" a="1"/>
  <c r="BK725" i="64" s="1"/>
  <c r="BL2342" i="64"/>
  <c r="BL2343" i="64" s="1"/>
  <c r="BJ1981" i="64"/>
  <c r="BJ1818" i="64"/>
  <c r="BJ1467" i="64"/>
  <c r="BJ1218" i="64"/>
  <c r="BJ751" i="64"/>
  <c r="BJ727" i="64"/>
  <c r="BI62" i="64"/>
  <c r="BK720" i="64" a="1"/>
  <c r="BK720" i="64" s="1"/>
  <c r="BK75" i="64" a="1"/>
  <c r="BK75" i="64" s="1"/>
  <c r="BK564" i="64" a="1"/>
  <c r="BK564" i="64" s="1"/>
  <c r="BK55" i="64" a="1"/>
  <c r="BK55" i="64" s="1"/>
  <c r="BK60" i="64" a="1"/>
  <c r="BK60" i="64" s="1"/>
  <c r="BK59" i="64" a="1"/>
  <c r="BK59" i="64" s="1"/>
  <c r="BJ56" i="64"/>
  <c r="BK54" i="64" a="1"/>
  <c r="BK54" i="64" s="1"/>
  <c r="BK53" i="64" a="1"/>
  <c r="BK53" i="64" s="1"/>
  <c r="BK750" i="64" a="1"/>
  <c r="BK750" i="64" s="1"/>
  <c r="BK2782" i="64" a="1"/>
  <c r="BK2782" i="64" s="1"/>
  <c r="BK2859" i="64" a="1"/>
  <c r="BK2859" i="64" s="1"/>
  <c r="BK2833" i="64" a="1"/>
  <c r="BK2833" i="64" s="1"/>
  <c r="BK2808" i="64" a="1"/>
  <c r="BK2808" i="64" s="1"/>
  <c r="BK1957" i="64" a="1"/>
  <c r="BK1957" i="64" s="1"/>
  <c r="BK1958" i="64" s="1"/>
  <c r="BJ93" i="64"/>
  <c r="BK90" i="64" a="1"/>
  <c r="BK90" i="64" s="1"/>
  <c r="BK91" i="64" a="1"/>
  <c r="BK91" i="64" s="1"/>
  <c r="BK92" i="64" a="1"/>
  <c r="BK92" i="64" s="1"/>
  <c r="BK89" i="64" a="1"/>
  <c r="BK89" i="64" s="1"/>
  <c r="BK1899" i="64" a="1"/>
  <c r="BK1899" i="64" s="1"/>
  <c r="BK1900" i="64" s="1"/>
  <c r="BK541" i="64" a="1"/>
  <c r="BK541" i="64" s="1"/>
  <c r="BK2909" i="64" a="1"/>
  <c r="BK2909" i="64" s="1"/>
  <c r="BK1819" i="64" a="1"/>
  <c r="BK1819" i="64" s="1"/>
  <c r="BK2237" i="64" a="1"/>
  <c r="BK2237" i="64" s="1"/>
  <c r="BK2245" i="64" s="1"/>
  <c r="BK1980" i="64" a="1"/>
  <c r="BK1980" i="64" s="1"/>
  <c r="BK1988" i="64" a="1"/>
  <c r="BK1988" i="64" s="1"/>
  <c r="BK1982" i="64" a="1"/>
  <c r="BK1982" i="64" s="1"/>
  <c r="BK1466" i="64" a="1"/>
  <c r="BK1466" i="64" s="1"/>
  <c r="BK1217" i="64" a="1"/>
  <c r="BK1217" i="64" s="1"/>
  <c r="BK542" i="64" a="1"/>
  <c r="BK727" i="64" a="1"/>
  <c r="BK2573" i="64" a="1"/>
  <c r="BL2627" i="64" a="1"/>
  <c r="BK1818" i="64" a="1"/>
  <c r="BK2530" i="64" a="1"/>
  <c r="BK2066" i="64" a="1"/>
  <c r="BK589" i="64" a="1"/>
  <c r="BK2065" i="64" a="1"/>
  <c r="BK850" i="64" a="1"/>
  <c r="BK2552" i="64" a="1"/>
  <c r="BL2593" i="64" a="1"/>
  <c r="BK751" i="64" a="1"/>
  <c r="BK566" i="64" a="1"/>
  <c r="BK1981" i="64" a="1"/>
  <c r="BD1388" i="64" a="1"/>
  <c r="BK1218" i="64" a="1"/>
  <c r="BD773" i="64" a="1"/>
  <c r="BK1467" i="64" a="1"/>
  <c r="BK542" i="64" l="1"/>
  <c r="M1297" i="64"/>
  <c r="N1293" i="64" s="1"/>
  <c r="BK16" i="861"/>
  <c r="BJ26" i="861"/>
  <c r="BB1299" i="64"/>
  <c r="BD773" i="64"/>
  <c r="BD1388" i="64"/>
  <c r="BD1390" i="64" s="1"/>
  <c r="BL209" i="64" a="1"/>
  <c r="BL209" i="64" s="1"/>
  <c r="BE772" i="64" a="1"/>
  <c r="BE772" i="64" s="1"/>
  <c r="BC1297" i="64"/>
  <c r="BD1293" i="64" s="1"/>
  <c r="BC1299" i="64"/>
  <c r="BC1390" i="64"/>
  <c r="AF1717" i="64"/>
  <c r="AE1718" i="64"/>
  <c r="AR410" i="64"/>
  <c r="AR414" i="64" s="1"/>
  <c r="AQ416" i="64"/>
  <c r="AR662" i="64"/>
  <c r="AR652" i="64" s="1"/>
  <c r="AR654" i="64" s="1"/>
  <c r="BF2087" i="64"/>
  <c r="AM2246" i="64" a="1"/>
  <c r="AM2246" i="64" s="1"/>
  <c r="BL263" i="64"/>
  <c r="BL281" i="64"/>
  <c r="BM277" i="64"/>
  <c r="BM278" i="64"/>
  <c r="BM260" i="64"/>
  <c r="BM279" i="64"/>
  <c r="BM261" i="64"/>
  <c r="BM262" i="64"/>
  <c r="BM280" i="64"/>
  <c r="BK850" i="64"/>
  <c r="BL854" i="64" a="1"/>
  <c r="BL854" i="64" s="1"/>
  <c r="BL849" i="64" a="1"/>
  <c r="BL849" i="64" s="1"/>
  <c r="BJ2456" i="64"/>
  <c r="BK589" i="64"/>
  <c r="BL2445" i="64" a="1"/>
  <c r="BL2445" i="64" s="1"/>
  <c r="BL2439" i="64" a="1"/>
  <c r="BL2439" i="64" s="1"/>
  <c r="BL2444" i="64" a="1"/>
  <c r="BL2444" i="64" s="1"/>
  <c r="BL2441" i="64" a="1"/>
  <c r="BL2441" i="64" s="1"/>
  <c r="BL2442" i="64" a="1"/>
  <c r="BL2442" i="64" s="1"/>
  <c r="BL2443" i="64" a="1"/>
  <c r="BL2443" i="64" s="1"/>
  <c r="BL2446" i="64" a="1"/>
  <c r="BL2446" i="64" s="1"/>
  <c r="BL2447" i="64" a="1"/>
  <c r="BL2447" i="64" s="1"/>
  <c r="BL2440" i="64" a="1"/>
  <c r="BL2440" i="64" s="1"/>
  <c r="BK2448" i="64"/>
  <c r="BL565" i="64" a="1"/>
  <c r="BL565" i="64" s="1"/>
  <c r="BL588" i="64" a="1"/>
  <c r="BL588" i="64" s="1"/>
  <c r="BL587" i="64" a="1"/>
  <c r="BL587" i="64" s="1"/>
  <c r="BK566" i="64"/>
  <c r="BL2627" i="64"/>
  <c r="BL2593" i="64"/>
  <c r="BK2552" i="64"/>
  <c r="BK2530" i="64"/>
  <c r="BL2531" i="64" a="1"/>
  <c r="BL2531" i="64" s="1"/>
  <c r="BL2551" i="64" a="1"/>
  <c r="BL2551" i="64" s="1"/>
  <c r="BL2885" i="64" a="1"/>
  <c r="BL2885" i="64" s="1"/>
  <c r="BH2086" i="64"/>
  <c r="BH2087" i="64" s="1"/>
  <c r="BG2087" i="64"/>
  <c r="BI2075" i="64"/>
  <c r="BJ2073" i="64"/>
  <c r="BJ2082" i="64"/>
  <c r="BJ2074" i="64"/>
  <c r="BJ2083" i="64"/>
  <c r="BL2078" i="64" a="1"/>
  <c r="BL2078" i="64" s="1"/>
  <c r="BL2079" i="64" a="1"/>
  <c r="BL2079" i="64" s="1"/>
  <c r="BL2070" i="64" a="1"/>
  <c r="BL2070" i="64" s="1"/>
  <c r="BL2069" i="64" a="1"/>
  <c r="BL2069" i="64" s="1"/>
  <c r="BK2066" i="64"/>
  <c r="BK2065" i="64"/>
  <c r="BL2060" i="64" a="1"/>
  <c r="BL2060" i="64" s="1"/>
  <c r="BL2061" i="64" a="1"/>
  <c r="BL2061" i="64" s="1"/>
  <c r="BK2573" i="64"/>
  <c r="BL2572" i="64" a="1"/>
  <c r="BL2572" i="64" s="1"/>
  <c r="BL725" i="64" a="1"/>
  <c r="BL725" i="64" s="1"/>
  <c r="BM2342" i="64"/>
  <c r="BM2343" i="64" s="1"/>
  <c r="BK1981" i="64"/>
  <c r="BK1818" i="64"/>
  <c r="BK1467" i="64"/>
  <c r="BK1218" i="64"/>
  <c r="BK751" i="64"/>
  <c r="BK727" i="64"/>
  <c r="BJ62" i="64"/>
  <c r="BL720" i="64" a="1"/>
  <c r="BL720" i="64" s="1"/>
  <c r="BL75" i="64" a="1"/>
  <c r="BL75" i="64" s="1"/>
  <c r="BL564" i="64" a="1"/>
  <c r="BL564" i="64" s="1"/>
  <c r="BL55" i="64" a="1"/>
  <c r="BL55" i="64" s="1"/>
  <c r="BL59" i="64" a="1"/>
  <c r="BL59" i="64" s="1"/>
  <c r="BL60" i="64" a="1"/>
  <c r="BL60" i="64" s="1"/>
  <c r="BK56" i="64"/>
  <c r="BL54" i="64" a="1"/>
  <c r="BL54" i="64" s="1"/>
  <c r="BL53" i="64" a="1"/>
  <c r="BL53" i="64" s="1"/>
  <c r="BL750" i="64" a="1"/>
  <c r="BL750" i="64" s="1"/>
  <c r="BL2782" i="64" a="1"/>
  <c r="BL2782" i="64" s="1"/>
  <c r="BL2859" i="64" a="1"/>
  <c r="BL2859" i="64" s="1"/>
  <c r="BL2833" i="64" a="1"/>
  <c r="BL2833" i="64" s="1"/>
  <c r="BL2808" i="64" a="1"/>
  <c r="BL2808" i="64" s="1"/>
  <c r="BL1957" i="64" a="1"/>
  <c r="BL1957" i="64" s="1"/>
  <c r="BL1958" i="64" s="1"/>
  <c r="BK93" i="64"/>
  <c r="BL89" i="64" a="1"/>
  <c r="BL89" i="64" s="1"/>
  <c r="BL90" i="64" a="1"/>
  <c r="BL90" i="64" s="1"/>
  <c r="BL91" i="64" a="1"/>
  <c r="BL91" i="64" s="1"/>
  <c r="BL92" i="64" a="1"/>
  <c r="BL92" i="64" s="1"/>
  <c r="BL1899" i="64" a="1"/>
  <c r="BL1899" i="64" s="1"/>
  <c r="BL1900" i="64" s="1"/>
  <c r="BL541" i="64" a="1"/>
  <c r="BL541" i="64" s="1"/>
  <c r="BL2909" i="64" a="1"/>
  <c r="BL2909" i="64" s="1"/>
  <c r="BL1819" i="64" a="1"/>
  <c r="BL1819" i="64" s="1"/>
  <c r="BL2237" i="64" a="1"/>
  <c r="BL2237" i="64" s="1"/>
  <c r="BL2245" i="64" s="1"/>
  <c r="BL1980" i="64" a="1"/>
  <c r="BL1980" i="64" s="1"/>
  <c r="BL1982" i="64" a="1"/>
  <c r="BL1982" i="64" s="1"/>
  <c r="BL1988" i="64" a="1"/>
  <c r="BL1988" i="64" s="1"/>
  <c r="BL1466" i="64" a="1"/>
  <c r="BL1466" i="64" s="1"/>
  <c r="BL1217" i="64" a="1"/>
  <c r="BL1217" i="64" s="1"/>
  <c r="BL542" i="64" a="1"/>
  <c r="BE1388" i="64" a="1"/>
  <c r="BL1818" i="64" a="1"/>
  <c r="BL2552" i="64" a="1"/>
  <c r="BM2627" i="64" a="1"/>
  <c r="BL2066" i="64" a="1"/>
  <c r="BL2530" i="64" a="1"/>
  <c r="BL2065" i="64" a="1"/>
  <c r="BL1981" i="64" a="1"/>
  <c r="BE773" i="64" a="1"/>
  <c r="BL751" i="64" a="1"/>
  <c r="BL727" i="64" a="1"/>
  <c r="BL2573" i="64" a="1"/>
  <c r="BL850" i="64" a="1"/>
  <c r="BM2593" i="64" a="1"/>
  <c r="BL566" i="64" a="1"/>
  <c r="BL589" i="64" a="1"/>
  <c r="BL1467" i="64" a="1"/>
  <c r="BL1218" i="64" a="1"/>
  <c r="BL542" i="64" l="1"/>
  <c r="BK25" i="861"/>
  <c r="BE773" i="64"/>
  <c r="BE1388" i="64"/>
  <c r="BD1297" i="64"/>
  <c r="BE1293" i="64" s="1"/>
  <c r="BD1299" i="64"/>
  <c r="BF772" i="64" a="1"/>
  <c r="BF772" i="64" s="1"/>
  <c r="BM209" i="64" a="1"/>
  <c r="BM209" i="64" s="1"/>
  <c r="AG1717" i="64"/>
  <c r="AF1718" i="64"/>
  <c r="AS410" i="64"/>
  <c r="AS414" i="64" s="1"/>
  <c r="AR416" i="64"/>
  <c r="AR663" i="64"/>
  <c r="AR668" i="64" s="1"/>
  <c r="AR655" i="64"/>
  <c r="BM281" i="64"/>
  <c r="BN278" i="64"/>
  <c r="BN277" i="64"/>
  <c r="BN260" i="64"/>
  <c r="BN261" i="64"/>
  <c r="BN279" i="64"/>
  <c r="BN262" i="64"/>
  <c r="BN280" i="64"/>
  <c r="BM263" i="64"/>
  <c r="BL850" i="64"/>
  <c r="BL860" i="64" s="1"/>
  <c r="BK860" i="64"/>
  <c r="BM854" i="64" a="1"/>
  <c r="BM854" i="64" s="1"/>
  <c r="BM849" i="64" a="1"/>
  <c r="BM849" i="64" s="1"/>
  <c r="BK2456" i="64"/>
  <c r="BL589" i="64"/>
  <c r="BM2440" i="64" a="1"/>
  <c r="BM2440" i="64" s="1"/>
  <c r="BM2441" i="64" a="1"/>
  <c r="BM2441" i="64" s="1"/>
  <c r="BM2442" i="64" a="1"/>
  <c r="BM2442" i="64" s="1"/>
  <c r="BM2443" i="64" a="1"/>
  <c r="BM2443" i="64" s="1"/>
  <c r="BM2444" i="64" a="1"/>
  <c r="BM2444" i="64" s="1"/>
  <c r="BM2439" i="64" a="1"/>
  <c r="BM2439" i="64" s="1"/>
  <c r="BM2445" i="64" a="1"/>
  <c r="BM2445" i="64" s="1"/>
  <c r="BM2446" i="64" a="1"/>
  <c r="BM2446" i="64" s="1"/>
  <c r="BM2447" i="64" a="1"/>
  <c r="BM2447" i="64" s="1"/>
  <c r="BL2448" i="64"/>
  <c r="BM565" i="64" a="1"/>
  <c r="BM565" i="64" s="1"/>
  <c r="BM588" i="64" a="1"/>
  <c r="BM588" i="64" s="1"/>
  <c r="BM587" i="64" a="1"/>
  <c r="BM587" i="64" s="1"/>
  <c r="BL566" i="64"/>
  <c r="BM2627" i="64"/>
  <c r="BM2593" i="64"/>
  <c r="BL2552" i="64"/>
  <c r="BL2530" i="64"/>
  <c r="BM2885" i="64" a="1"/>
  <c r="BM2885" i="64" s="1"/>
  <c r="BM2531" i="64" a="1"/>
  <c r="BM2531" i="64" s="1"/>
  <c r="BM2551" i="64" a="1"/>
  <c r="BM2551" i="64" s="1"/>
  <c r="BI2084" i="64"/>
  <c r="BJ2075" i="64"/>
  <c r="BK2073" i="64"/>
  <c r="BK2082" i="64"/>
  <c r="BK2074" i="64"/>
  <c r="BK2083" i="64"/>
  <c r="BM2079" i="64" a="1"/>
  <c r="BM2079" i="64" s="1"/>
  <c r="BM2078" i="64" a="1"/>
  <c r="BM2078" i="64" s="1"/>
  <c r="BM2070" i="64" a="1"/>
  <c r="BM2070" i="64" s="1"/>
  <c r="BM2069" i="64" a="1"/>
  <c r="BM2069" i="64" s="1"/>
  <c r="BL2066" i="64"/>
  <c r="BL2065" i="64"/>
  <c r="BM2060" i="64" a="1"/>
  <c r="BM2060" i="64" s="1"/>
  <c r="BM2061" i="64" a="1"/>
  <c r="BM2061" i="64" s="1"/>
  <c r="BL2573" i="64"/>
  <c r="BM2572" i="64" a="1"/>
  <c r="BM2572" i="64" s="1"/>
  <c r="BM725" i="64" a="1"/>
  <c r="BM725" i="64" s="1"/>
  <c r="BN2342" i="64"/>
  <c r="BN2343" i="64" s="1"/>
  <c r="BL1467" i="64"/>
  <c r="BL1981" i="64"/>
  <c r="BL1818" i="64"/>
  <c r="BL1218" i="64"/>
  <c r="BL751" i="64"/>
  <c r="BL727" i="64"/>
  <c r="BK62" i="64"/>
  <c r="BM720" i="64" a="1"/>
  <c r="BM720" i="64" s="1"/>
  <c r="BM75" i="64" a="1"/>
  <c r="BM75" i="64" s="1"/>
  <c r="BM564" i="64" a="1"/>
  <c r="BM564" i="64" s="1"/>
  <c r="BM55" i="64" a="1"/>
  <c r="BM55" i="64" s="1"/>
  <c r="BM59" i="64" a="1"/>
  <c r="BM59" i="64" s="1"/>
  <c r="BM60" i="64" a="1"/>
  <c r="BM60" i="64" s="1"/>
  <c r="BL56" i="64"/>
  <c r="BM53" i="64" a="1"/>
  <c r="BM53" i="64" s="1"/>
  <c r="BM54" i="64" a="1"/>
  <c r="BM54" i="64" s="1"/>
  <c r="BM750" i="64" a="1"/>
  <c r="BM750" i="64" s="1"/>
  <c r="BM2782" i="64" a="1"/>
  <c r="BM2782" i="64" s="1"/>
  <c r="BM2859" i="64" a="1"/>
  <c r="BM2859" i="64" s="1"/>
  <c r="BM2833" i="64" a="1"/>
  <c r="BM2833" i="64" s="1"/>
  <c r="BM2808" i="64" a="1"/>
  <c r="BM2808" i="64" s="1"/>
  <c r="BM1957" i="64" a="1"/>
  <c r="BM1957" i="64" s="1"/>
  <c r="BM1958" i="64" s="1"/>
  <c r="BL93" i="64"/>
  <c r="BM90" i="64" a="1"/>
  <c r="BM90" i="64" s="1"/>
  <c r="BM91" i="64" a="1"/>
  <c r="BM91" i="64" s="1"/>
  <c r="BM92" i="64" a="1"/>
  <c r="BM92" i="64" s="1"/>
  <c r="BM89" i="64" a="1"/>
  <c r="BM89" i="64" s="1"/>
  <c r="BM1899" i="64" a="1"/>
  <c r="BM1899" i="64" s="1"/>
  <c r="BM1900" i="64" s="1"/>
  <c r="BM541" i="64" a="1"/>
  <c r="BM541" i="64" s="1"/>
  <c r="BM2909" i="64" a="1"/>
  <c r="BM2909" i="64" s="1"/>
  <c r="BM1819" i="64" a="1"/>
  <c r="BM1819" i="64" s="1"/>
  <c r="BM2237" i="64" a="1"/>
  <c r="BM2237" i="64" s="1"/>
  <c r="BM2245" i="64" s="1"/>
  <c r="BM1980" i="64" a="1"/>
  <c r="BM1980" i="64" s="1"/>
  <c r="BM1982" i="64" a="1"/>
  <c r="BM1982" i="64" s="1"/>
  <c r="BM1988" i="64" a="1"/>
  <c r="BM1988" i="64" s="1"/>
  <c r="BM1466" i="64" a="1"/>
  <c r="BM1466" i="64" s="1"/>
  <c r="BM1217" i="64" a="1"/>
  <c r="BM1217" i="64" s="1"/>
  <c r="BM542" i="64" a="1"/>
  <c r="BM751" i="64" a="1"/>
  <c r="BM727" i="64" a="1"/>
  <c r="BM589" i="64" a="1"/>
  <c r="BM2066" i="64" a="1"/>
  <c r="BM2552" i="64" a="1"/>
  <c r="BM1467" i="64" a="1"/>
  <c r="BF1388" i="64" a="1"/>
  <c r="BM1818" i="64" a="1"/>
  <c r="BM2530" i="64" a="1"/>
  <c r="BM850" i="64" a="1"/>
  <c r="BN2593" i="64" a="1"/>
  <c r="BM2573" i="64" a="1"/>
  <c r="BM566" i="64" a="1"/>
  <c r="BN2627" i="64" a="1"/>
  <c r="BM1981" i="64" a="1"/>
  <c r="BM1218" i="64" a="1"/>
  <c r="BF773" i="64" a="1"/>
  <c r="BM2065" i="64" a="1"/>
  <c r="BM542" i="64" l="1"/>
  <c r="BL16" i="861"/>
  <c r="BK26" i="861"/>
  <c r="BF773" i="64"/>
  <c r="BF1388" i="64"/>
  <c r="BG772" i="64" a="1"/>
  <c r="BG772" i="64" s="1"/>
  <c r="BE1297" i="64"/>
  <c r="BF1293" i="64" s="1"/>
  <c r="BE1299" i="64"/>
  <c r="BN209" i="64" a="1"/>
  <c r="BN209" i="64" s="1"/>
  <c r="BE1390" i="64"/>
  <c r="AH1717" i="64"/>
  <c r="AG1718" i="64"/>
  <c r="AT410" i="64"/>
  <c r="AT414" i="64" s="1"/>
  <c r="AS416" i="64"/>
  <c r="AS659" i="64"/>
  <c r="AR664" i="64"/>
  <c r="AR656" i="64"/>
  <c r="AS648" i="64"/>
  <c r="BI2086" i="64"/>
  <c r="BI2087" i="64" s="1"/>
  <c r="AN2246" i="64" a="1"/>
  <c r="AN2246" i="64" s="1"/>
  <c r="BN263" i="64"/>
  <c r="BN281" i="64"/>
  <c r="BO277" i="64"/>
  <c r="BO278" i="64"/>
  <c r="BO260" i="64"/>
  <c r="BO261" i="64"/>
  <c r="BO279" i="64"/>
  <c r="BO262" i="64"/>
  <c r="BO280" i="64"/>
  <c r="BM850" i="64"/>
  <c r="BM860" i="64" s="1"/>
  <c r="BN854" i="64" a="1"/>
  <c r="BN854" i="64" s="1"/>
  <c r="BN849" i="64" a="1"/>
  <c r="BN849" i="64" s="1"/>
  <c r="BM589" i="64"/>
  <c r="BL2456" i="64"/>
  <c r="BN2439" i="64" a="1"/>
  <c r="BN2439" i="64" s="1"/>
  <c r="BN2440" i="64" a="1"/>
  <c r="BN2440" i="64" s="1"/>
  <c r="BN2441" i="64" a="1"/>
  <c r="BN2441" i="64" s="1"/>
  <c r="BN2442" i="64" a="1"/>
  <c r="BN2442" i="64" s="1"/>
  <c r="BN2443" i="64" a="1"/>
  <c r="BN2443" i="64" s="1"/>
  <c r="BN2444" i="64" a="1"/>
  <c r="BN2444" i="64" s="1"/>
  <c r="BN2445" i="64" a="1"/>
  <c r="BN2445" i="64" s="1"/>
  <c r="BN2446" i="64" a="1"/>
  <c r="BN2446" i="64" s="1"/>
  <c r="BN2447" i="64" a="1"/>
  <c r="BN2447" i="64" s="1"/>
  <c r="BM2448" i="64"/>
  <c r="BN587" i="64" a="1"/>
  <c r="BN587" i="64" s="1"/>
  <c r="BN565" i="64" a="1"/>
  <c r="BN565" i="64" s="1"/>
  <c r="BN588" i="64" a="1"/>
  <c r="BN588" i="64" s="1"/>
  <c r="BM566" i="64"/>
  <c r="BN2627" i="64"/>
  <c r="BN2593" i="64"/>
  <c r="BM2552" i="64"/>
  <c r="BM2530" i="64"/>
  <c r="BN2885" i="64" a="1"/>
  <c r="BN2885" i="64" s="1"/>
  <c r="BN2531" i="64" a="1"/>
  <c r="BN2531" i="64" s="1"/>
  <c r="BN2551" i="64" a="1"/>
  <c r="BN2551" i="64" s="1"/>
  <c r="BJ2084" i="64"/>
  <c r="BJ2086" i="64" s="1"/>
  <c r="BK2075" i="64"/>
  <c r="BL2073" i="64"/>
  <c r="BL2082" i="64"/>
  <c r="BL2074" i="64"/>
  <c r="BL2083" i="64"/>
  <c r="BN2079" i="64" a="1"/>
  <c r="BN2079" i="64" s="1"/>
  <c r="BN2078" i="64" a="1"/>
  <c r="BN2078" i="64" s="1"/>
  <c r="BN2070" i="64" a="1"/>
  <c r="BN2070" i="64" s="1"/>
  <c r="BN2069" i="64" a="1"/>
  <c r="BN2069" i="64" s="1"/>
  <c r="BM2066" i="64"/>
  <c r="BM2065" i="64"/>
  <c r="BN2060" i="64" a="1"/>
  <c r="BN2060" i="64" s="1"/>
  <c r="BN2061" i="64" a="1"/>
  <c r="BN2061" i="64" s="1"/>
  <c r="BM2573" i="64"/>
  <c r="BN2572" i="64" a="1"/>
  <c r="BN2572" i="64" s="1"/>
  <c r="BN725" i="64" a="1"/>
  <c r="BN725" i="64" s="1"/>
  <c r="BO2342" i="64"/>
  <c r="BM1467" i="64"/>
  <c r="BM1981" i="64"/>
  <c r="BM1818" i="64"/>
  <c r="BM1218" i="64"/>
  <c r="BM751" i="64"/>
  <c r="BM727" i="64"/>
  <c r="BL62" i="64"/>
  <c r="BN720" i="64" a="1"/>
  <c r="BN720" i="64" s="1"/>
  <c r="BN75" i="64" a="1"/>
  <c r="BN75" i="64" s="1"/>
  <c r="BN564" i="64" a="1"/>
  <c r="BN564" i="64" s="1"/>
  <c r="BN55" i="64" a="1"/>
  <c r="BN55" i="64" s="1"/>
  <c r="BN59" i="64" a="1"/>
  <c r="BN59" i="64" s="1"/>
  <c r="BN60" i="64" a="1"/>
  <c r="BN60" i="64" s="1"/>
  <c r="BM56" i="64"/>
  <c r="BN53" i="64" a="1"/>
  <c r="BN53" i="64" s="1"/>
  <c r="BN54" i="64" a="1"/>
  <c r="BN54" i="64" s="1"/>
  <c r="BN750" i="64" a="1"/>
  <c r="BN750" i="64" s="1"/>
  <c r="BN2782" i="64" a="1"/>
  <c r="BN2782" i="64" s="1"/>
  <c r="BN2808" i="64" a="1"/>
  <c r="BN2808" i="64" s="1"/>
  <c r="BN2859" i="64" a="1"/>
  <c r="BN2859" i="64" s="1"/>
  <c r="BN2833" i="64" a="1"/>
  <c r="BN2833" i="64" s="1"/>
  <c r="BN1957" i="64" a="1"/>
  <c r="BN1957" i="64" s="1"/>
  <c r="BN1958" i="64" s="1"/>
  <c r="BM93" i="64"/>
  <c r="BN90" i="64" a="1"/>
  <c r="BN90" i="64" s="1"/>
  <c r="BN91" i="64" a="1"/>
  <c r="BN91" i="64" s="1"/>
  <c r="BN92" i="64" a="1"/>
  <c r="BN92" i="64" s="1"/>
  <c r="BN89" i="64" a="1"/>
  <c r="BN89" i="64" s="1"/>
  <c r="BN1899" i="64" a="1"/>
  <c r="BN1899" i="64" s="1"/>
  <c r="BN1900" i="64" s="1"/>
  <c r="BN541" i="64" a="1"/>
  <c r="BN541" i="64" s="1"/>
  <c r="BN2909" i="64" a="1"/>
  <c r="BN2909" i="64" s="1"/>
  <c r="BN1819" i="64" a="1"/>
  <c r="BN1819" i="64" s="1"/>
  <c r="BN2237" i="64" a="1"/>
  <c r="BN2237" i="64" s="1"/>
  <c r="BN2245" i="64" s="1"/>
  <c r="BN1980" i="64" a="1"/>
  <c r="BN1980" i="64" s="1"/>
  <c r="BN1982" i="64" a="1"/>
  <c r="BN1982" i="64" s="1"/>
  <c r="BN1988" i="64" a="1"/>
  <c r="BN1988" i="64" s="1"/>
  <c r="BN1466" i="64" a="1"/>
  <c r="BN1466" i="64" s="1"/>
  <c r="BN1217" i="64" a="1"/>
  <c r="BN1217" i="64" s="1"/>
  <c r="BN542" i="64" a="1"/>
  <c r="BN2573" i="64" a="1"/>
  <c r="BN2066" i="64" a="1"/>
  <c r="BN1981" i="64" a="1"/>
  <c r="BN2065" i="64" a="1"/>
  <c r="BO2627" i="64" a="1"/>
  <c r="BN751" i="64" a="1"/>
  <c r="BN589" i="64" a="1"/>
  <c r="BN2552" i="64" a="1"/>
  <c r="BG1388" i="64" a="1"/>
  <c r="BN727" i="64" a="1"/>
  <c r="BO2593" i="64" a="1"/>
  <c r="BN850" i="64" a="1"/>
  <c r="BN2530" i="64" a="1"/>
  <c r="BN1818" i="64" a="1"/>
  <c r="BN566" i="64" a="1"/>
  <c r="BN1467" i="64" a="1"/>
  <c r="BG773" i="64" a="1"/>
  <c r="BN1218" i="64" a="1"/>
  <c r="BN542" i="64" l="1"/>
  <c r="BL25" i="861"/>
  <c r="BG773" i="64"/>
  <c r="BG1388" i="64"/>
  <c r="BG1390" i="64" s="1"/>
  <c r="BH772" i="64" a="1"/>
  <c r="BH772" i="64" s="1"/>
  <c r="BO209" i="64" a="1"/>
  <c r="BO209" i="64" s="1"/>
  <c r="BF1299" i="64"/>
  <c r="BF1297" i="64"/>
  <c r="BG1293" i="64" s="1"/>
  <c r="BF1390" i="64"/>
  <c r="AI1717" i="64"/>
  <c r="AH1718" i="64"/>
  <c r="AU410" i="64"/>
  <c r="AU414" i="64" s="1"/>
  <c r="AT416" i="64"/>
  <c r="AS651" i="64"/>
  <c r="BO2343" i="64"/>
  <c r="BO281" i="64"/>
  <c r="BO263" i="64"/>
  <c r="BP277" i="64"/>
  <c r="BP260" i="64"/>
  <c r="BP278" i="64"/>
  <c r="BP279" i="64"/>
  <c r="BP261" i="64"/>
  <c r="BP280" i="64"/>
  <c r="BP262" i="64"/>
  <c r="BN850" i="64"/>
  <c r="BN860" i="64" s="1"/>
  <c r="BO854" i="64" a="1"/>
  <c r="BO854" i="64" s="1"/>
  <c r="BO849" i="64" a="1"/>
  <c r="BO849" i="64" s="1"/>
  <c r="BN589" i="64"/>
  <c r="BM2456" i="64"/>
  <c r="BO2439" i="64" a="1"/>
  <c r="BO2439" i="64" s="1"/>
  <c r="BO2440" i="64" a="1"/>
  <c r="BO2440" i="64" s="1"/>
  <c r="BO2441" i="64" a="1"/>
  <c r="BO2441" i="64" s="1"/>
  <c r="BO2442" i="64" a="1"/>
  <c r="BO2442" i="64" s="1"/>
  <c r="BO2443" i="64" a="1"/>
  <c r="BO2443" i="64" s="1"/>
  <c r="BO2444" i="64" a="1"/>
  <c r="BO2444" i="64" s="1"/>
  <c r="BO2445" i="64" a="1"/>
  <c r="BO2445" i="64" s="1"/>
  <c r="BO2446" i="64" a="1"/>
  <c r="BO2446" i="64" s="1"/>
  <c r="BO2447" i="64" a="1"/>
  <c r="BO2447" i="64" s="1"/>
  <c r="BN2448" i="64"/>
  <c r="BO587" i="64" a="1"/>
  <c r="BO587" i="64" s="1"/>
  <c r="BO565" i="64" a="1"/>
  <c r="BO565" i="64" s="1"/>
  <c r="BO588" i="64" a="1"/>
  <c r="BO588" i="64" s="1"/>
  <c r="BN566" i="64"/>
  <c r="BO2627" i="64"/>
  <c r="BO2593" i="64"/>
  <c r="BN2552" i="64"/>
  <c r="BN2530" i="64"/>
  <c r="BO2885" i="64" a="1"/>
  <c r="BO2885" i="64" s="1"/>
  <c r="BO2531" i="64" a="1"/>
  <c r="BO2531" i="64" s="1"/>
  <c r="BO2551" i="64" a="1"/>
  <c r="BO2551" i="64" s="1"/>
  <c r="BJ2087" i="64"/>
  <c r="BK2084" i="64"/>
  <c r="BK2086" i="64" s="1"/>
  <c r="BK2087" i="64" s="1"/>
  <c r="BL2075" i="64"/>
  <c r="BM2074" i="64"/>
  <c r="BM2083" i="64"/>
  <c r="BM2073" i="64"/>
  <c r="BM2082" i="64"/>
  <c r="BO2079" i="64" a="1"/>
  <c r="BO2079" i="64" s="1"/>
  <c r="BO2078" i="64" a="1"/>
  <c r="BO2078" i="64" s="1"/>
  <c r="BO2069" i="64" a="1"/>
  <c r="BO2069" i="64" s="1"/>
  <c r="BO2070" i="64" a="1"/>
  <c r="BO2070" i="64" s="1"/>
  <c r="BN2066" i="64"/>
  <c r="BN2065" i="64"/>
  <c r="BO2060" i="64" a="1"/>
  <c r="BO2060" i="64" s="1"/>
  <c r="BO2061" i="64" a="1"/>
  <c r="BO2061" i="64" s="1"/>
  <c r="BN2573" i="64"/>
  <c r="BO2572" i="64" a="1"/>
  <c r="BO2572" i="64" s="1"/>
  <c r="BO725" i="64" a="1"/>
  <c r="BO725" i="64" s="1"/>
  <c r="BP2342" i="64"/>
  <c r="BP2343" i="64" s="1"/>
  <c r="BN1467" i="64"/>
  <c r="BN1981" i="64"/>
  <c r="BN1818" i="64"/>
  <c r="N1818" i="64" s="1"/>
  <c r="BN1218" i="64"/>
  <c r="BN751" i="64"/>
  <c r="BN727" i="64"/>
  <c r="BM62" i="64"/>
  <c r="BO720" i="64" a="1"/>
  <c r="BO720" i="64" s="1"/>
  <c r="BO75" i="64" a="1"/>
  <c r="BO75" i="64" s="1"/>
  <c r="BO564" i="64" a="1"/>
  <c r="BO564" i="64" s="1"/>
  <c r="BO55" i="64" a="1"/>
  <c r="BO55" i="64" s="1"/>
  <c r="BO59" i="64" a="1"/>
  <c r="BO59" i="64" s="1"/>
  <c r="BO60" i="64" a="1"/>
  <c r="BO60" i="64" s="1"/>
  <c r="BN56" i="64"/>
  <c r="BO54" i="64" a="1"/>
  <c r="BO54" i="64" s="1"/>
  <c r="BO53" i="64" a="1"/>
  <c r="BO53" i="64" s="1"/>
  <c r="BO750" i="64" a="1"/>
  <c r="BO750" i="64" s="1"/>
  <c r="BO2782" i="64" a="1"/>
  <c r="BO2782" i="64" s="1"/>
  <c r="BO2808" i="64" a="1"/>
  <c r="BO2808" i="64" s="1"/>
  <c r="BO2859" i="64" a="1"/>
  <c r="BO2859" i="64" s="1"/>
  <c r="BO2833" i="64" a="1"/>
  <c r="BO2833" i="64" s="1"/>
  <c r="BO1957" i="64" a="1"/>
  <c r="BO1957" i="64" s="1"/>
  <c r="BO1958" i="64" s="1"/>
  <c r="BN93" i="64"/>
  <c r="BO90" i="64" a="1"/>
  <c r="BO90" i="64" s="1"/>
  <c r="BO91" i="64" a="1"/>
  <c r="BO91" i="64" s="1"/>
  <c r="BO92" i="64" a="1"/>
  <c r="BO92" i="64" s="1"/>
  <c r="BO89" i="64" a="1"/>
  <c r="BO89" i="64" s="1"/>
  <c r="BO1899" i="64" a="1"/>
  <c r="BO1899" i="64" s="1"/>
  <c r="BO1900" i="64" s="1"/>
  <c r="BO541" i="64" a="1"/>
  <c r="BO541" i="64" s="1"/>
  <c r="BO2909" i="64" a="1"/>
  <c r="BO2909" i="64" s="1"/>
  <c r="BO1819" i="64" a="1"/>
  <c r="BO1819" i="64" s="1"/>
  <c r="BO2237" i="64" a="1"/>
  <c r="BO2237" i="64" s="1"/>
  <c r="BO2245" i="64" s="1"/>
  <c r="BO1982" i="64" a="1"/>
  <c r="BO1982" i="64" s="1"/>
  <c r="BO1980" i="64" a="1"/>
  <c r="BO1980" i="64" s="1"/>
  <c r="BO1988" i="64" a="1"/>
  <c r="BO1988" i="64" s="1"/>
  <c r="BO1466" i="64" a="1"/>
  <c r="BO1466" i="64" s="1"/>
  <c r="BO1217" i="64" a="1"/>
  <c r="BO1217" i="64" s="1"/>
  <c r="BO542" i="64" a="1"/>
  <c r="BO2066" i="64" a="1"/>
  <c r="BO1981" i="64" a="1"/>
  <c r="BO751" i="64" a="1"/>
  <c r="BO2573" i="64" a="1"/>
  <c r="BO2530" i="64" a="1"/>
  <c r="BH1388" i="64" a="1"/>
  <c r="BO2552" i="64" a="1"/>
  <c r="BO589" i="64" a="1"/>
  <c r="BO850" i="64" a="1"/>
  <c r="BH773" i="64" a="1"/>
  <c r="BP2593" i="64" a="1"/>
  <c r="BO1467" i="64" a="1"/>
  <c r="BO727" i="64" a="1"/>
  <c r="BP2627" i="64" a="1"/>
  <c r="BO566" i="64" a="1"/>
  <c r="BO1218" i="64" a="1"/>
  <c r="BO1818" i="64" a="1"/>
  <c r="BO2065" i="64" a="1"/>
  <c r="BO542" i="64" l="1"/>
  <c r="BM16" i="861"/>
  <c r="BL26" i="861"/>
  <c r="BH773" i="64"/>
  <c r="BH1388" i="64"/>
  <c r="BI772" i="64" a="1"/>
  <c r="BI772" i="64" s="1"/>
  <c r="BG1297" i="64"/>
  <c r="BH1293" i="64" s="1"/>
  <c r="BG1299" i="64"/>
  <c r="BP209" i="64" a="1"/>
  <c r="BP209" i="64" s="1"/>
  <c r="AJ1717" i="64"/>
  <c r="AI1718" i="64"/>
  <c r="AU416" i="64"/>
  <c r="AV410" i="64"/>
  <c r="AV414" i="64" s="1"/>
  <c r="AS660" i="64"/>
  <c r="AO2246" i="64" a="1"/>
  <c r="AO2246" i="64" s="1"/>
  <c r="BP281" i="64"/>
  <c r="BP263" i="64"/>
  <c r="BQ277" i="64"/>
  <c r="BQ278" i="64"/>
  <c r="BQ260" i="64"/>
  <c r="BQ261" i="64"/>
  <c r="BQ279" i="64"/>
  <c r="BQ262" i="64"/>
  <c r="BQ280" i="64"/>
  <c r="BO850" i="64"/>
  <c r="BP854" i="64" a="1"/>
  <c r="BP854" i="64" s="1"/>
  <c r="BP849" i="64" a="1"/>
  <c r="BP849" i="64" s="1"/>
  <c r="BO589" i="64"/>
  <c r="BN2456" i="64"/>
  <c r="N2456" i="64" s="1"/>
  <c r="BP2439" i="64" a="1"/>
  <c r="BP2439" i="64" s="1"/>
  <c r="BP2440" i="64" a="1"/>
  <c r="BP2440" i="64" s="1"/>
  <c r="BP2445" i="64" a="1"/>
  <c r="BP2445" i="64" s="1"/>
  <c r="BP2446" i="64" a="1"/>
  <c r="BP2446" i="64" s="1"/>
  <c r="BP2447" i="64" a="1"/>
  <c r="BP2447" i="64" s="1"/>
  <c r="BP2441" i="64" a="1"/>
  <c r="BP2441" i="64" s="1"/>
  <c r="BP2444" i="64" a="1"/>
  <c r="BP2444" i="64" s="1"/>
  <c r="BP2442" i="64" a="1"/>
  <c r="BP2442" i="64" s="1"/>
  <c r="BP2443" i="64" a="1"/>
  <c r="BP2443" i="64" s="1"/>
  <c r="BO2448" i="64"/>
  <c r="BP587" i="64" a="1"/>
  <c r="BP587" i="64" s="1"/>
  <c r="BP565" i="64" a="1"/>
  <c r="BP565" i="64" s="1"/>
  <c r="BP588" i="64" a="1"/>
  <c r="BP588" i="64" s="1"/>
  <c r="BO566" i="64"/>
  <c r="BP2627" i="64"/>
  <c r="BP2593" i="64"/>
  <c r="BO2530" i="64"/>
  <c r="BO2552" i="64"/>
  <c r="BP2885" i="64" a="1"/>
  <c r="BP2885" i="64" s="1"/>
  <c r="BP2531" i="64" a="1"/>
  <c r="BP2531" i="64" s="1"/>
  <c r="BP2551" i="64" a="1"/>
  <c r="BP2551" i="64" s="1"/>
  <c r="BL2084" i="64"/>
  <c r="BL2086" i="64" s="1"/>
  <c r="BL2087" i="64" s="1"/>
  <c r="BM2075" i="64"/>
  <c r="BN2074" i="64"/>
  <c r="BN2083" i="64"/>
  <c r="BN2073" i="64"/>
  <c r="BN2082" i="64"/>
  <c r="BP2078" i="64" a="1"/>
  <c r="BP2078" i="64" s="1"/>
  <c r="BP2079" i="64" a="1"/>
  <c r="BP2079" i="64" s="1"/>
  <c r="BP2069" i="64" a="1"/>
  <c r="BP2069" i="64" s="1"/>
  <c r="BP2070" i="64" a="1"/>
  <c r="BP2070" i="64" s="1"/>
  <c r="BO2066" i="64"/>
  <c r="BO2065" i="64"/>
  <c r="BP2060" i="64" a="1"/>
  <c r="BP2060" i="64" s="1"/>
  <c r="BP2061" i="64" a="1"/>
  <c r="BP2061" i="64" s="1"/>
  <c r="BO2573" i="64"/>
  <c r="BP2572" i="64" a="1"/>
  <c r="BP2572" i="64" s="1"/>
  <c r="BP725" i="64" a="1"/>
  <c r="BP725" i="64" s="1"/>
  <c r="BQ2342" i="64"/>
  <c r="BQ2343" i="64" s="1"/>
  <c r="BO1467" i="64"/>
  <c r="BO1981" i="64"/>
  <c r="BO1818" i="64"/>
  <c r="BO1218" i="64"/>
  <c r="BO751" i="64"/>
  <c r="BO727" i="64"/>
  <c r="BN62" i="64"/>
  <c r="BP720" i="64" a="1"/>
  <c r="BP720" i="64" s="1"/>
  <c r="BP75" i="64" a="1"/>
  <c r="BP75" i="64" s="1"/>
  <c r="BP564" i="64" a="1"/>
  <c r="BP564" i="64" s="1"/>
  <c r="BP55" i="64" a="1"/>
  <c r="BP55" i="64" s="1"/>
  <c r="BP60" i="64" a="1"/>
  <c r="BP60" i="64" s="1"/>
  <c r="BP59" i="64" a="1"/>
  <c r="BP59" i="64" s="1"/>
  <c r="BO56" i="64"/>
  <c r="BP54" i="64" a="1"/>
  <c r="BP54" i="64" s="1"/>
  <c r="BP53" i="64" a="1"/>
  <c r="BP53" i="64" s="1"/>
  <c r="BP750" i="64" a="1"/>
  <c r="BP750" i="64" s="1"/>
  <c r="BP2782" i="64" a="1"/>
  <c r="BP2782" i="64" s="1"/>
  <c r="BP2859" i="64" a="1"/>
  <c r="BP2859" i="64" s="1"/>
  <c r="BP2833" i="64" a="1"/>
  <c r="BP2833" i="64" s="1"/>
  <c r="BP2808" i="64" a="1"/>
  <c r="BP2808" i="64" s="1"/>
  <c r="BP1957" i="64" a="1"/>
  <c r="BP1957" i="64" s="1"/>
  <c r="BP1958" i="64" s="1"/>
  <c r="BO93" i="64"/>
  <c r="BP89" i="64" a="1"/>
  <c r="BP89" i="64" s="1"/>
  <c r="BP90" i="64" a="1"/>
  <c r="BP90" i="64" s="1"/>
  <c r="BP91" i="64" a="1"/>
  <c r="BP91" i="64" s="1"/>
  <c r="BP92" i="64" a="1"/>
  <c r="BP92" i="64" s="1"/>
  <c r="BP1899" i="64" a="1"/>
  <c r="BP1899" i="64" s="1"/>
  <c r="BP1900" i="64" s="1"/>
  <c r="BP541" i="64" a="1"/>
  <c r="BP541" i="64" s="1"/>
  <c r="BP2909" i="64" a="1"/>
  <c r="BP2909" i="64" s="1"/>
  <c r="BP1819" i="64" a="1"/>
  <c r="BP1819" i="64" s="1"/>
  <c r="BP2237" i="64" a="1"/>
  <c r="BP2237" i="64" s="1"/>
  <c r="BP2245" i="64" s="1"/>
  <c r="BP1982" i="64" a="1"/>
  <c r="BP1982" i="64" s="1"/>
  <c r="BP1988" i="64" a="1"/>
  <c r="BP1988" i="64" s="1"/>
  <c r="BP1980" i="64" a="1"/>
  <c r="BP1980" i="64" s="1"/>
  <c r="BP1466" i="64" a="1"/>
  <c r="BP1466" i="64" s="1"/>
  <c r="BP1217" i="64" a="1"/>
  <c r="BP1217" i="64" s="1"/>
  <c r="BP542" i="64" a="1"/>
  <c r="BP566" i="64" a="1"/>
  <c r="BP1818" i="64" a="1"/>
  <c r="BP727" i="64" a="1"/>
  <c r="BP2066" i="64" a="1"/>
  <c r="BP850" i="64" a="1"/>
  <c r="BP1467" i="64" a="1"/>
  <c r="BQ2593" i="64" a="1"/>
  <c r="BP2065" i="64" a="1"/>
  <c r="BQ2627" i="64" a="1"/>
  <c r="BP2552" i="64" a="1"/>
  <c r="BP589" i="64" a="1"/>
  <c r="BP2530" i="64" a="1"/>
  <c r="BP1981" i="64" a="1"/>
  <c r="BI1388" i="64" a="1"/>
  <c r="BP751" i="64" a="1"/>
  <c r="BP1218" i="64" a="1"/>
  <c r="BP2573" i="64" a="1"/>
  <c r="BI773" i="64" a="1"/>
  <c r="BP542" i="64" l="1"/>
  <c r="BM25" i="861"/>
  <c r="BI773" i="64"/>
  <c r="BI1388" i="64"/>
  <c r="BH1297" i="64"/>
  <c r="BI1293" i="64" s="1"/>
  <c r="BH1299" i="64"/>
  <c r="BQ209" i="64" a="1"/>
  <c r="BQ209" i="64" s="1"/>
  <c r="BJ772" i="64" a="1"/>
  <c r="BJ772" i="64" s="1"/>
  <c r="BH1390" i="64"/>
  <c r="AK1717" i="64"/>
  <c r="AJ1718" i="64"/>
  <c r="AV416" i="64"/>
  <c r="AW410" i="64"/>
  <c r="AW414" i="64" s="1"/>
  <c r="AS662" i="64"/>
  <c r="AS652" i="64" s="1"/>
  <c r="AS654" i="64" s="1"/>
  <c r="BQ263" i="64"/>
  <c r="BR277" i="64"/>
  <c r="BR260" i="64"/>
  <c r="BR278" i="64"/>
  <c r="BR261" i="64"/>
  <c r="BR279" i="64"/>
  <c r="BR280" i="64"/>
  <c r="BR262" i="64"/>
  <c r="BQ281" i="64"/>
  <c r="BP850" i="64"/>
  <c r="BP860" i="64" s="1"/>
  <c r="BO860" i="64"/>
  <c r="BQ854" i="64" a="1"/>
  <c r="BQ854" i="64" s="1"/>
  <c r="BQ849" i="64" a="1"/>
  <c r="BQ849" i="64" s="1"/>
  <c r="BP589" i="64"/>
  <c r="BO2456" i="64"/>
  <c r="BQ2439" i="64" a="1"/>
  <c r="BQ2439" i="64" s="1"/>
  <c r="BQ2440" i="64" a="1"/>
  <c r="BQ2440" i="64" s="1"/>
  <c r="BQ2441" i="64" a="1"/>
  <c r="BQ2441" i="64" s="1"/>
  <c r="BQ2442" i="64" a="1"/>
  <c r="BQ2442" i="64" s="1"/>
  <c r="BQ2443" i="64" a="1"/>
  <c r="BQ2443" i="64" s="1"/>
  <c r="BQ2444" i="64" a="1"/>
  <c r="BQ2444" i="64" s="1"/>
  <c r="BQ2445" i="64" a="1"/>
  <c r="BQ2445" i="64" s="1"/>
  <c r="BQ2446" i="64" a="1"/>
  <c r="BQ2446" i="64" s="1"/>
  <c r="BQ2447" i="64" a="1"/>
  <c r="BQ2447" i="64" s="1"/>
  <c r="BP2448" i="64"/>
  <c r="BQ587" i="64" a="1"/>
  <c r="BQ587" i="64" s="1"/>
  <c r="BQ565" i="64" a="1"/>
  <c r="BQ565" i="64" s="1"/>
  <c r="BQ588" i="64" a="1"/>
  <c r="BQ588" i="64" s="1"/>
  <c r="BP566" i="64"/>
  <c r="BQ2627" i="64"/>
  <c r="BQ2593" i="64"/>
  <c r="BP2552" i="64"/>
  <c r="BP2530" i="64"/>
  <c r="BQ2885" i="64" a="1"/>
  <c r="BQ2885" i="64" s="1"/>
  <c r="BQ2531" i="64" a="1"/>
  <c r="BQ2531" i="64" s="1"/>
  <c r="BQ2551" i="64" a="1"/>
  <c r="BQ2551" i="64" s="1"/>
  <c r="BN2075" i="64"/>
  <c r="BN2084" i="64"/>
  <c r="BM2084" i="64"/>
  <c r="BM2086" i="64" s="1"/>
  <c r="BM2087" i="64" s="1"/>
  <c r="BO2073" i="64"/>
  <c r="BO2082" i="64"/>
  <c r="BO2074" i="64"/>
  <c r="BO2083" i="64"/>
  <c r="BQ2079" i="64" a="1"/>
  <c r="BQ2079" i="64" s="1"/>
  <c r="BQ2078" i="64" a="1"/>
  <c r="BQ2078" i="64" s="1"/>
  <c r="BQ2069" i="64" a="1"/>
  <c r="BQ2069" i="64" s="1"/>
  <c r="BQ2070" i="64" a="1"/>
  <c r="BQ2070" i="64" s="1"/>
  <c r="BP2066" i="64"/>
  <c r="BP2065" i="64"/>
  <c r="BQ2060" i="64" a="1"/>
  <c r="BQ2060" i="64" s="1"/>
  <c r="BQ2061" i="64" a="1"/>
  <c r="BQ2061" i="64" s="1"/>
  <c r="BP2573" i="64"/>
  <c r="BQ2572" i="64" a="1"/>
  <c r="BQ2572" i="64" s="1"/>
  <c r="BQ725" i="64" a="1"/>
  <c r="BQ725" i="64" s="1"/>
  <c r="BR2342" i="64"/>
  <c r="BR2343" i="64" s="1"/>
  <c r="BP1981" i="64"/>
  <c r="BP1467" i="64"/>
  <c r="BP1818" i="64"/>
  <c r="BP1218" i="64"/>
  <c r="BP751" i="64"/>
  <c r="BP727" i="64"/>
  <c r="BO62" i="64"/>
  <c r="BQ720" i="64" a="1"/>
  <c r="BQ720" i="64" s="1"/>
  <c r="BQ75" i="64" a="1"/>
  <c r="BQ75" i="64" s="1"/>
  <c r="BQ564" i="64" a="1"/>
  <c r="BQ564" i="64" s="1"/>
  <c r="BQ55" i="64" a="1"/>
  <c r="BQ55" i="64" s="1"/>
  <c r="BQ60" i="64" a="1"/>
  <c r="BQ60" i="64" s="1"/>
  <c r="BQ59" i="64" a="1"/>
  <c r="BQ59" i="64" s="1"/>
  <c r="BP56" i="64"/>
  <c r="BQ54" i="64" a="1"/>
  <c r="BQ54" i="64" s="1"/>
  <c r="BQ53" i="64" a="1"/>
  <c r="BQ53" i="64" s="1"/>
  <c r="BQ750" i="64" a="1"/>
  <c r="BQ750" i="64" s="1"/>
  <c r="BQ2782" i="64" a="1"/>
  <c r="BQ2782" i="64" s="1"/>
  <c r="BQ2859" i="64" a="1"/>
  <c r="BQ2859" i="64" s="1"/>
  <c r="BQ2833" i="64" a="1"/>
  <c r="BQ2833" i="64" s="1"/>
  <c r="BQ2808" i="64" a="1"/>
  <c r="BQ2808" i="64" s="1"/>
  <c r="BQ1957" i="64" a="1"/>
  <c r="BQ1957" i="64" s="1"/>
  <c r="BQ1958" i="64" s="1"/>
  <c r="BQ89" i="64" a="1"/>
  <c r="BQ89" i="64" s="1"/>
  <c r="BQ92" i="64" a="1"/>
  <c r="BQ92" i="64" s="1"/>
  <c r="BQ90" i="64" a="1"/>
  <c r="BQ90" i="64" s="1"/>
  <c r="BQ91" i="64" a="1"/>
  <c r="BQ91" i="64" s="1"/>
  <c r="BP93" i="64"/>
  <c r="BQ1899" i="64" a="1"/>
  <c r="BQ1899" i="64" s="1"/>
  <c r="BQ1900" i="64" s="1"/>
  <c r="BQ541" i="64" a="1"/>
  <c r="BQ541" i="64" s="1"/>
  <c r="BQ2909" i="64" a="1"/>
  <c r="BQ2909" i="64" s="1"/>
  <c r="BQ1819" i="64" a="1"/>
  <c r="BQ1819" i="64" s="1"/>
  <c r="BQ2237" i="64" a="1"/>
  <c r="BQ2237" i="64" s="1"/>
  <c r="BQ2245" i="64" s="1"/>
  <c r="BQ1988" i="64" a="1"/>
  <c r="BQ1988" i="64" s="1"/>
  <c r="BQ1980" i="64" a="1"/>
  <c r="BQ1980" i="64" s="1"/>
  <c r="BQ1982" i="64" a="1"/>
  <c r="BQ1982" i="64" s="1"/>
  <c r="BQ1466" i="64" a="1"/>
  <c r="BQ1466" i="64" s="1"/>
  <c r="BQ1217" i="64" a="1"/>
  <c r="BQ1217" i="64" s="1"/>
  <c r="BQ542" i="64" a="1"/>
  <c r="BQ1981" i="64" a="1"/>
  <c r="BQ566" i="64" a="1"/>
  <c r="BQ2530" i="64" a="1"/>
  <c r="BR2627" i="64" a="1"/>
  <c r="BQ727" i="64" a="1"/>
  <c r="BJ773" i="64" a="1"/>
  <c r="BQ2065" i="64" a="1"/>
  <c r="BJ1388" i="64" a="1"/>
  <c r="BQ751" i="64" a="1"/>
  <c r="BQ2552" i="64" a="1"/>
  <c r="BQ850" i="64" a="1"/>
  <c r="BQ2066" i="64" a="1"/>
  <c r="BR2593" i="64" a="1"/>
  <c r="BQ589" i="64" a="1"/>
  <c r="BQ2573" i="64" a="1"/>
  <c r="BQ1218" i="64" a="1"/>
  <c r="BQ1467" i="64" a="1"/>
  <c r="BQ1818" i="64" a="1"/>
  <c r="BQ542" i="64" l="1"/>
  <c r="BN16" i="861"/>
  <c r="BM26" i="861"/>
  <c r="BJ773" i="64"/>
  <c r="BJ1388" i="64"/>
  <c r="BI1297" i="64"/>
  <c r="BJ1293" i="64" s="1"/>
  <c r="BI1299" i="64"/>
  <c r="BK772" i="64" a="1"/>
  <c r="BK772" i="64" s="1"/>
  <c r="BI1390" i="64"/>
  <c r="BR209" i="64" a="1"/>
  <c r="BR209" i="64" s="1"/>
  <c r="AL1717" i="64"/>
  <c r="AK1718" i="64"/>
  <c r="AW416" i="64"/>
  <c r="AX410" i="64"/>
  <c r="AX414" i="64" s="1"/>
  <c r="AS663" i="64"/>
  <c r="AS664" i="64" s="1"/>
  <c r="AS655" i="64"/>
  <c r="BR263" i="64"/>
  <c r="BR281" i="64"/>
  <c r="BS277" i="64"/>
  <c r="BS260" i="64"/>
  <c r="BS278" i="64"/>
  <c r="BS279" i="64"/>
  <c r="BS261" i="64"/>
  <c r="BS262" i="64"/>
  <c r="BS280" i="64"/>
  <c r="BQ850" i="64"/>
  <c r="BR854" i="64" a="1"/>
  <c r="BR854" i="64" s="1"/>
  <c r="BR849" i="64" a="1"/>
  <c r="BR849" i="64" s="1"/>
  <c r="BQ589" i="64"/>
  <c r="BP2456" i="64"/>
  <c r="BR2439" i="64" a="1"/>
  <c r="BR2439" i="64" s="1"/>
  <c r="BR2440" i="64" a="1"/>
  <c r="BR2440" i="64" s="1"/>
  <c r="BR2441" i="64" a="1"/>
  <c r="BR2441" i="64" s="1"/>
  <c r="BR2442" i="64" a="1"/>
  <c r="BR2442" i="64" s="1"/>
  <c r="BR2445" i="64" a="1"/>
  <c r="BR2445" i="64" s="1"/>
  <c r="BR2444" i="64" a="1"/>
  <c r="BR2444" i="64" s="1"/>
  <c r="BR2446" i="64" a="1"/>
  <c r="BR2446" i="64" s="1"/>
  <c r="BR2447" i="64" a="1"/>
  <c r="BR2447" i="64" s="1"/>
  <c r="BR2443" i="64" a="1"/>
  <c r="BR2443" i="64" s="1"/>
  <c r="BQ2448" i="64"/>
  <c r="BR587" i="64" a="1"/>
  <c r="BR587" i="64" s="1"/>
  <c r="BR565" i="64" a="1"/>
  <c r="BR565" i="64" s="1"/>
  <c r="BR588" i="64" a="1"/>
  <c r="BR588" i="64" s="1"/>
  <c r="BQ566" i="64"/>
  <c r="BR2593" i="64"/>
  <c r="BR2627" i="64"/>
  <c r="BQ2552" i="64"/>
  <c r="BQ2530" i="64"/>
  <c r="BR2885" i="64" a="1"/>
  <c r="BR2885" i="64" s="1"/>
  <c r="BR2531" i="64" a="1"/>
  <c r="BR2531" i="64" s="1"/>
  <c r="BR2551" i="64" a="1"/>
  <c r="BR2551" i="64" s="1"/>
  <c r="BN2086" i="64"/>
  <c r="BN2087" i="64" s="1"/>
  <c r="BO2075" i="64"/>
  <c r="BP2073" i="64"/>
  <c r="BP2082" i="64"/>
  <c r="BP2074" i="64"/>
  <c r="BP2083" i="64"/>
  <c r="BR2079" i="64" a="1"/>
  <c r="BR2079" i="64" s="1"/>
  <c r="BR2078" i="64" a="1"/>
  <c r="BR2078" i="64" s="1"/>
  <c r="BR2069" i="64" a="1"/>
  <c r="BR2069" i="64" s="1"/>
  <c r="BR2070" i="64" a="1"/>
  <c r="BR2070" i="64" s="1"/>
  <c r="BQ2066" i="64"/>
  <c r="BQ2065" i="64"/>
  <c r="BR2060" i="64" a="1"/>
  <c r="BR2060" i="64" s="1"/>
  <c r="BR2061" i="64" a="1"/>
  <c r="BR2061" i="64" s="1"/>
  <c r="BQ2573" i="64"/>
  <c r="BR2572" i="64" a="1"/>
  <c r="BR2572" i="64" s="1"/>
  <c r="BR725" i="64" a="1"/>
  <c r="BR725" i="64" s="1"/>
  <c r="BS2342" i="64"/>
  <c r="BS2343" i="64" s="1"/>
  <c r="BQ1818" i="64"/>
  <c r="BQ1981" i="64"/>
  <c r="BQ1467" i="64"/>
  <c r="BQ1218" i="64"/>
  <c r="BQ751" i="64"/>
  <c r="BQ727" i="64"/>
  <c r="BP62" i="64"/>
  <c r="BR720" i="64" a="1"/>
  <c r="BR720" i="64" s="1"/>
  <c r="BR75" i="64" a="1"/>
  <c r="BR75" i="64" s="1"/>
  <c r="BR564" i="64" a="1"/>
  <c r="BR564" i="64" s="1"/>
  <c r="BR55" i="64" a="1"/>
  <c r="BR55" i="64" s="1"/>
  <c r="BR60" i="64" a="1"/>
  <c r="BR60" i="64" s="1"/>
  <c r="BR59" i="64" a="1"/>
  <c r="BR59" i="64" s="1"/>
  <c r="BQ56" i="64"/>
  <c r="BR54" i="64" a="1"/>
  <c r="BR54" i="64" s="1"/>
  <c r="BR53" i="64" a="1"/>
  <c r="BR53" i="64" s="1"/>
  <c r="BR750" i="64" a="1"/>
  <c r="BR750" i="64" s="1"/>
  <c r="BR2782" i="64" a="1"/>
  <c r="BR2782" i="64" s="1"/>
  <c r="BR2859" i="64" a="1"/>
  <c r="BR2859" i="64" s="1"/>
  <c r="BR2833" i="64" a="1"/>
  <c r="BR2833" i="64" s="1"/>
  <c r="BR2808" i="64" a="1"/>
  <c r="BR2808" i="64" s="1"/>
  <c r="BR1957" i="64" a="1"/>
  <c r="BR1957" i="64" s="1"/>
  <c r="BR1958" i="64" s="1"/>
  <c r="BR92" i="64" a="1"/>
  <c r="BR92" i="64" s="1"/>
  <c r="BR89" i="64" a="1"/>
  <c r="BR89" i="64" s="1"/>
  <c r="BR91" i="64" a="1"/>
  <c r="BR91" i="64" s="1"/>
  <c r="BR90" i="64" a="1"/>
  <c r="BR90" i="64" s="1"/>
  <c r="BQ93" i="64"/>
  <c r="BR1899" i="64" a="1"/>
  <c r="BR1899" i="64" s="1"/>
  <c r="BR1900" i="64" s="1"/>
  <c r="BR541" i="64" a="1"/>
  <c r="BR541" i="64" s="1"/>
  <c r="BR2909" i="64" a="1"/>
  <c r="BR2909" i="64" s="1"/>
  <c r="BR1819" i="64" a="1"/>
  <c r="BR1819" i="64" s="1"/>
  <c r="BR2237" i="64" a="1"/>
  <c r="BR2237" i="64" s="1"/>
  <c r="BR2245" i="64" s="1"/>
  <c r="BR1980" i="64" a="1"/>
  <c r="BR1980" i="64" s="1"/>
  <c r="BR1982" i="64" a="1"/>
  <c r="BR1982" i="64" s="1"/>
  <c r="BR1988" i="64" a="1"/>
  <c r="BR1988" i="64" s="1"/>
  <c r="BR1466" i="64" a="1"/>
  <c r="BR1466" i="64" s="1"/>
  <c r="BR1217" i="64" a="1"/>
  <c r="BR1217" i="64" s="1"/>
  <c r="BR542" i="64" a="1"/>
  <c r="BR2552" i="64" a="1"/>
  <c r="BR2065" i="64" a="1"/>
  <c r="BR850" i="64" a="1"/>
  <c r="BR2573" i="64" a="1"/>
  <c r="BR1981" i="64" a="1"/>
  <c r="BR727" i="64" a="1"/>
  <c r="BR2066" i="64" a="1"/>
  <c r="BR2530" i="64" a="1"/>
  <c r="BK1388" i="64" a="1"/>
  <c r="BS2627" i="64" a="1"/>
  <c r="BR589" i="64" a="1"/>
  <c r="BS2593" i="64" a="1"/>
  <c r="BR566" i="64" a="1"/>
  <c r="BR1218" i="64" a="1"/>
  <c r="BR1818" i="64" a="1"/>
  <c r="BR751" i="64" a="1"/>
  <c r="BK773" i="64" a="1"/>
  <c r="BR1467" i="64" a="1"/>
  <c r="BR542" i="64" l="1"/>
  <c r="BN25" i="861"/>
  <c r="BK1388" i="64"/>
  <c r="BK773" i="64"/>
  <c r="BS209" i="64" a="1"/>
  <c r="BS209" i="64" s="1"/>
  <c r="BJ1297" i="64"/>
  <c r="BK1293" i="64" s="1"/>
  <c r="BJ1299" i="64"/>
  <c r="BJ1390" i="64"/>
  <c r="BL772" i="64" a="1"/>
  <c r="BL772" i="64" s="1"/>
  <c r="AM1717" i="64"/>
  <c r="AL1718" i="64"/>
  <c r="AX416" i="64"/>
  <c r="AY410" i="64"/>
  <c r="AY414" i="64" s="1"/>
  <c r="AT659" i="64"/>
  <c r="AS668" i="64"/>
  <c r="AS656" i="64"/>
  <c r="AT648" i="64"/>
  <c r="AT651" i="64" s="1"/>
  <c r="AP2246" i="64" a="1"/>
  <c r="AP2246" i="64" s="1"/>
  <c r="BT277" i="64"/>
  <c r="BT278" i="64"/>
  <c r="BT260" i="64"/>
  <c r="BT261" i="64"/>
  <c r="BT279" i="64"/>
  <c r="BT280" i="64"/>
  <c r="BT262" i="64"/>
  <c r="BS281" i="64"/>
  <c r="BS263" i="64"/>
  <c r="BR850" i="64"/>
  <c r="BR860" i="64" s="1"/>
  <c r="BQ860" i="64"/>
  <c r="BS854" i="64" a="1"/>
  <c r="BS854" i="64" s="1"/>
  <c r="BS849" i="64" a="1"/>
  <c r="BS849" i="64" s="1"/>
  <c r="BR589" i="64"/>
  <c r="BQ2456" i="64"/>
  <c r="BS2439" i="64" a="1"/>
  <c r="BS2439" i="64" s="1"/>
  <c r="BS2440" i="64" a="1"/>
  <c r="BS2440" i="64" s="1"/>
  <c r="BS2443" i="64" a="1"/>
  <c r="BS2443" i="64" s="1"/>
  <c r="BS2441" i="64" a="1"/>
  <c r="BS2441" i="64" s="1"/>
  <c r="BS2445" i="64" a="1"/>
  <c r="BS2445" i="64" s="1"/>
  <c r="BS2444" i="64" a="1"/>
  <c r="BS2444" i="64" s="1"/>
  <c r="BS2446" i="64" a="1"/>
  <c r="BS2446" i="64" s="1"/>
  <c r="BS2447" i="64" a="1"/>
  <c r="BS2447" i="64" s="1"/>
  <c r="BS2442" i="64" a="1"/>
  <c r="BS2442" i="64" s="1"/>
  <c r="BR2448" i="64"/>
  <c r="BS565" i="64" a="1"/>
  <c r="BS565" i="64" s="1"/>
  <c r="BS588" i="64" a="1"/>
  <c r="BS588" i="64" s="1"/>
  <c r="BS587" i="64" a="1"/>
  <c r="BS587" i="64" s="1"/>
  <c r="BR566" i="64"/>
  <c r="BS2627" i="64"/>
  <c r="BS2593" i="64"/>
  <c r="BR2530" i="64"/>
  <c r="BR2552" i="64"/>
  <c r="BS2885" i="64" a="1"/>
  <c r="BS2885" i="64" s="1"/>
  <c r="BS2531" i="64" a="1"/>
  <c r="BS2531" i="64" s="1"/>
  <c r="BS2551" i="64" a="1"/>
  <c r="BS2551" i="64" s="1"/>
  <c r="BP2075" i="64"/>
  <c r="BP2084" i="64"/>
  <c r="BO2084" i="64"/>
  <c r="BQ2073" i="64"/>
  <c r="BQ2082" i="64"/>
  <c r="BQ2074" i="64"/>
  <c r="BQ2083" i="64"/>
  <c r="BS2079" i="64" a="1"/>
  <c r="BS2079" i="64" s="1"/>
  <c r="BS2078" i="64" a="1"/>
  <c r="BS2078" i="64" s="1"/>
  <c r="BS2070" i="64" a="1"/>
  <c r="BS2070" i="64" s="1"/>
  <c r="BS2069" i="64" a="1"/>
  <c r="BS2069" i="64" s="1"/>
  <c r="BR2066" i="64"/>
  <c r="BR2065" i="64"/>
  <c r="BS2060" i="64" a="1"/>
  <c r="BS2060" i="64" s="1"/>
  <c r="BS2061" i="64" a="1"/>
  <c r="BS2061" i="64" s="1"/>
  <c r="BR2573" i="64"/>
  <c r="BS2572" i="64" a="1"/>
  <c r="BS2572" i="64" s="1"/>
  <c r="BS725" i="64" a="1"/>
  <c r="BS725" i="64" s="1"/>
  <c r="BT2342" i="64"/>
  <c r="BT2343" i="64" s="1"/>
  <c r="BR1981" i="64"/>
  <c r="BR1467" i="64"/>
  <c r="BR1818" i="64"/>
  <c r="BR1218" i="64"/>
  <c r="BR727" i="64"/>
  <c r="BR751" i="64"/>
  <c r="BQ62" i="64"/>
  <c r="BS720" i="64" a="1"/>
  <c r="BS720" i="64" s="1"/>
  <c r="BS75" i="64" a="1"/>
  <c r="BS75" i="64" s="1"/>
  <c r="BS564" i="64" a="1"/>
  <c r="BS564" i="64" s="1"/>
  <c r="BS55" i="64" a="1"/>
  <c r="BS55" i="64" s="1"/>
  <c r="BS60" i="64" a="1"/>
  <c r="BS60" i="64" s="1"/>
  <c r="BS59" i="64" a="1"/>
  <c r="BS59" i="64" s="1"/>
  <c r="BR56" i="64"/>
  <c r="BS53" i="64" a="1"/>
  <c r="BS53" i="64" s="1"/>
  <c r="BS54" i="64" a="1"/>
  <c r="BS54" i="64" s="1"/>
  <c r="BS750" i="64" a="1"/>
  <c r="BS750" i="64" s="1"/>
  <c r="BS2782" i="64" a="1"/>
  <c r="BS2782" i="64" s="1"/>
  <c r="BS2859" i="64" a="1"/>
  <c r="BS2859" i="64" s="1"/>
  <c r="BS2833" i="64" a="1"/>
  <c r="BS2833" i="64" s="1"/>
  <c r="BS2808" i="64" a="1"/>
  <c r="BS2808" i="64" s="1"/>
  <c r="BS1957" i="64" a="1"/>
  <c r="BS1957" i="64" s="1"/>
  <c r="BS1958" i="64" s="1"/>
  <c r="BR93" i="64"/>
  <c r="BS90" i="64" a="1"/>
  <c r="BS90" i="64" s="1"/>
  <c r="BS91" i="64" a="1"/>
  <c r="BS91" i="64" s="1"/>
  <c r="BS92" i="64" a="1"/>
  <c r="BS92" i="64" s="1"/>
  <c r="BS89" i="64" a="1"/>
  <c r="BS89" i="64" s="1"/>
  <c r="BS1899" i="64" a="1"/>
  <c r="BS1899" i="64" s="1"/>
  <c r="BS1900" i="64" s="1"/>
  <c r="BS541" i="64" a="1"/>
  <c r="BS541" i="64" s="1"/>
  <c r="BS2909" i="64" a="1"/>
  <c r="BS2909" i="64" s="1"/>
  <c r="BS1819" i="64" a="1"/>
  <c r="BS1819" i="64" s="1"/>
  <c r="BS2237" i="64" a="1"/>
  <c r="BS2237" i="64" s="1"/>
  <c r="BS2245" i="64" s="1"/>
  <c r="BS1980" i="64" a="1"/>
  <c r="BS1980" i="64" s="1"/>
  <c r="BS1982" i="64" a="1"/>
  <c r="BS1982" i="64" s="1"/>
  <c r="BS1988" i="64" a="1"/>
  <c r="BS1988" i="64" s="1"/>
  <c r="BS1466" i="64" a="1"/>
  <c r="BS1466" i="64" s="1"/>
  <c r="BS1217" i="64" a="1"/>
  <c r="BS1217" i="64" s="1"/>
  <c r="BS542" i="64" a="1"/>
  <c r="BS1981" i="64" a="1"/>
  <c r="BS1467" i="64" a="1"/>
  <c r="BL1388" i="64" a="1"/>
  <c r="BS2573" i="64" a="1"/>
  <c r="BS589" i="64" a="1"/>
  <c r="BS1818" i="64" a="1"/>
  <c r="BS751" i="64" a="1"/>
  <c r="BT2627" i="64" a="1"/>
  <c r="BL773" i="64" a="1"/>
  <c r="BS2530" i="64" a="1"/>
  <c r="BT2593" i="64" a="1"/>
  <c r="BS566" i="64" a="1"/>
  <c r="BS850" i="64" a="1"/>
  <c r="BS727" i="64" a="1"/>
  <c r="BS2065" i="64" a="1"/>
  <c r="BS2552" i="64" a="1"/>
  <c r="BS2066" i="64" a="1"/>
  <c r="BS1218" i="64" a="1"/>
  <c r="BS542" i="64" l="1"/>
  <c r="BO16" i="861"/>
  <c r="BN26" i="861"/>
  <c r="BL773" i="64"/>
  <c r="BL1388" i="64"/>
  <c r="BK1297" i="64"/>
  <c r="BL1293" i="64" s="1"/>
  <c r="BK1299" i="64"/>
  <c r="BM772" i="64" a="1"/>
  <c r="BM772" i="64" s="1"/>
  <c r="BT209" i="64" a="1"/>
  <c r="BT209" i="64" s="1"/>
  <c r="BK1390" i="64"/>
  <c r="AN1717" i="64"/>
  <c r="AM1718" i="64"/>
  <c r="AY416" i="64"/>
  <c r="AZ410" i="64"/>
  <c r="AZ414" i="64" s="1"/>
  <c r="AT660" i="64"/>
  <c r="BO2086" i="64"/>
  <c r="BO2087" i="64" s="1"/>
  <c r="AQ2246" i="64" a="1"/>
  <c r="AQ2246" i="64" s="1"/>
  <c r="BT263" i="64"/>
  <c r="BU277" i="64"/>
  <c r="BU278" i="64"/>
  <c r="BU260" i="64"/>
  <c r="BU261" i="64"/>
  <c r="BU279" i="64"/>
  <c r="BU262" i="64"/>
  <c r="BU280" i="64"/>
  <c r="BT281" i="64"/>
  <c r="BS850" i="64"/>
  <c r="BT854" i="64" a="1"/>
  <c r="BT854" i="64" s="1"/>
  <c r="BT849" i="64" a="1"/>
  <c r="BT849" i="64" s="1"/>
  <c r="BS589" i="64"/>
  <c r="BR2456" i="64"/>
  <c r="BT2445" i="64" a="1"/>
  <c r="BT2445" i="64" s="1"/>
  <c r="BT2439" i="64" a="1"/>
  <c r="BT2439" i="64" s="1"/>
  <c r="BT2442" i="64" a="1"/>
  <c r="BT2442" i="64" s="1"/>
  <c r="BT2443" i="64" a="1"/>
  <c r="BT2443" i="64" s="1"/>
  <c r="BT2441" i="64" a="1"/>
  <c r="BT2441" i="64" s="1"/>
  <c r="BT2444" i="64" a="1"/>
  <c r="BT2444" i="64" s="1"/>
  <c r="BT2446" i="64" a="1"/>
  <c r="BT2446" i="64" s="1"/>
  <c r="BT2447" i="64" a="1"/>
  <c r="BT2447" i="64" s="1"/>
  <c r="BT2440" i="64" a="1"/>
  <c r="BT2440" i="64" s="1"/>
  <c r="BS2448" i="64"/>
  <c r="BT565" i="64" a="1"/>
  <c r="BT565" i="64" s="1"/>
  <c r="BT588" i="64" a="1"/>
  <c r="BT588" i="64" s="1"/>
  <c r="BT587" i="64" a="1"/>
  <c r="BT587" i="64" s="1"/>
  <c r="BS566" i="64"/>
  <c r="BT2627" i="64"/>
  <c r="BT2593" i="64"/>
  <c r="BS2552" i="64"/>
  <c r="BS2530" i="64"/>
  <c r="BT2885" i="64" a="1"/>
  <c r="BT2885" i="64" s="1"/>
  <c r="BT2531" i="64" a="1"/>
  <c r="BT2531" i="64" s="1"/>
  <c r="BT2551" i="64" a="1"/>
  <c r="BT2551" i="64" s="1"/>
  <c r="BP2086" i="64"/>
  <c r="BP2087" i="64" s="1"/>
  <c r="BQ2075" i="64"/>
  <c r="BR2074" i="64"/>
  <c r="BR2083" i="64"/>
  <c r="BR2073" i="64"/>
  <c r="BR2082" i="64"/>
  <c r="BT2078" i="64" a="1"/>
  <c r="BT2078" i="64" s="1"/>
  <c r="BT2079" i="64" a="1"/>
  <c r="BT2079" i="64" s="1"/>
  <c r="BT2070" i="64" a="1"/>
  <c r="BT2070" i="64" s="1"/>
  <c r="BT2069" i="64" a="1"/>
  <c r="BT2069" i="64" s="1"/>
  <c r="BS2066" i="64"/>
  <c r="BS2065" i="64"/>
  <c r="BT2060" i="64" a="1"/>
  <c r="BT2060" i="64" s="1"/>
  <c r="BT2061" i="64" a="1"/>
  <c r="BT2061" i="64" s="1"/>
  <c r="BS2573" i="64"/>
  <c r="BT2572" i="64" a="1"/>
  <c r="BT2572" i="64" s="1"/>
  <c r="BT725" i="64" a="1"/>
  <c r="BT725" i="64" s="1"/>
  <c r="BU2342" i="64"/>
  <c r="BU2343" i="64" s="1"/>
  <c r="BS1467" i="64"/>
  <c r="BS1981" i="64"/>
  <c r="BS1818" i="64"/>
  <c r="BS1218" i="64"/>
  <c r="BS751" i="64"/>
  <c r="BS727" i="64"/>
  <c r="BR62" i="64"/>
  <c r="BT720" i="64" a="1"/>
  <c r="BT720" i="64" s="1"/>
  <c r="BT75" i="64" a="1"/>
  <c r="BT75" i="64" s="1"/>
  <c r="BT564" i="64" a="1"/>
  <c r="BT564" i="64" s="1"/>
  <c r="BT55" i="64" a="1"/>
  <c r="BT55" i="64" s="1"/>
  <c r="BT59" i="64" a="1"/>
  <c r="BT59" i="64" s="1"/>
  <c r="BT60" i="64" a="1"/>
  <c r="BT60" i="64" s="1"/>
  <c r="BS56" i="64"/>
  <c r="BT54" i="64" a="1"/>
  <c r="BT54" i="64" s="1"/>
  <c r="BT53" i="64" a="1"/>
  <c r="BT53" i="64" s="1"/>
  <c r="BT750" i="64" a="1"/>
  <c r="BT750" i="64" s="1"/>
  <c r="BT2782" i="64" a="1"/>
  <c r="BT2782" i="64" s="1"/>
  <c r="BT2859" i="64" a="1"/>
  <c r="BT2859" i="64" s="1"/>
  <c r="BT2833" i="64" a="1"/>
  <c r="BT2833" i="64" s="1"/>
  <c r="BT2808" i="64" a="1"/>
  <c r="BT2808" i="64" s="1"/>
  <c r="BT1957" i="64" a="1"/>
  <c r="BT1957" i="64" s="1"/>
  <c r="BT1958" i="64" s="1"/>
  <c r="BS93" i="64"/>
  <c r="BT89" i="64" a="1"/>
  <c r="BT89" i="64" s="1"/>
  <c r="BT90" i="64" a="1"/>
  <c r="BT90" i="64" s="1"/>
  <c r="BT91" i="64" a="1"/>
  <c r="BT91" i="64" s="1"/>
  <c r="BT92" i="64" a="1"/>
  <c r="BT92" i="64" s="1"/>
  <c r="BT1899" i="64" a="1"/>
  <c r="BT1899" i="64" s="1"/>
  <c r="BT1900" i="64" s="1"/>
  <c r="BT541" i="64" a="1"/>
  <c r="BT541" i="64" s="1"/>
  <c r="BT2909" i="64" a="1"/>
  <c r="BT2909" i="64" s="1"/>
  <c r="BT1819" i="64" a="1"/>
  <c r="BT1819" i="64" s="1"/>
  <c r="BT2237" i="64" a="1"/>
  <c r="BT2237" i="64" s="1"/>
  <c r="BT2245" i="64" s="1"/>
  <c r="BT1980" i="64" a="1"/>
  <c r="BT1980" i="64" s="1"/>
  <c r="BT1982" i="64" a="1"/>
  <c r="BT1982" i="64" s="1"/>
  <c r="BT1988" i="64" a="1"/>
  <c r="BT1988" i="64" s="1"/>
  <c r="BT1466" i="64" a="1"/>
  <c r="BT1466" i="64" s="1"/>
  <c r="BT1217" i="64" a="1"/>
  <c r="BT1217" i="64" s="1"/>
  <c r="BT542" i="64" a="1"/>
  <c r="BM773" i="64" a="1"/>
  <c r="BT2066" i="64" a="1"/>
  <c r="BT1818" i="64" a="1"/>
  <c r="BT566" i="64" a="1"/>
  <c r="BT1218" i="64" a="1"/>
  <c r="BM1388" i="64" a="1"/>
  <c r="BT1467" i="64" a="1"/>
  <c r="BT2552" i="64" a="1"/>
  <c r="BT2065" i="64" a="1"/>
  <c r="BT589" i="64" a="1"/>
  <c r="BT751" i="64" a="1"/>
  <c r="BU2593" i="64" a="1"/>
  <c r="BT727" i="64" a="1"/>
  <c r="BT2573" i="64" a="1"/>
  <c r="BU2627" i="64" a="1"/>
  <c r="BT2530" i="64" a="1"/>
  <c r="BT1981" i="64" a="1"/>
  <c r="BT850" i="64" a="1"/>
  <c r="BT542" i="64" l="1"/>
  <c r="BO25" i="861"/>
  <c r="BM773" i="64"/>
  <c r="BM1388" i="64"/>
  <c r="BU209" i="64" a="1"/>
  <c r="BU209" i="64" s="1"/>
  <c r="BN772" i="64" a="1"/>
  <c r="BN772" i="64" s="1"/>
  <c r="BL1299" i="64"/>
  <c r="BL1297" i="64"/>
  <c r="BM1293" i="64" s="1"/>
  <c r="BL1390" i="64"/>
  <c r="AO1717" i="64"/>
  <c r="AN1718" i="64"/>
  <c r="AZ416" i="64"/>
  <c r="BA410" i="64"/>
  <c r="BA414" i="64" s="1"/>
  <c r="AT662" i="64"/>
  <c r="AT652" i="64" s="1"/>
  <c r="AT654" i="64" s="1"/>
  <c r="BV277" i="64"/>
  <c r="BV278" i="64"/>
  <c r="BV260" i="64"/>
  <c r="BV261" i="64"/>
  <c r="BV279" i="64"/>
  <c r="BV262" i="64"/>
  <c r="BV280" i="64"/>
  <c r="BU263" i="64"/>
  <c r="BU281" i="64"/>
  <c r="BT850" i="64"/>
  <c r="BT860" i="64" s="1"/>
  <c r="BS860" i="64"/>
  <c r="BU854" i="64" a="1"/>
  <c r="BU854" i="64" s="1"/>
  <c r="BU849" i="64" a="1"/>
  <c r="BU849" i="64" s="1"/>
  <c r="BS2456" i="64"/>
  <c r="BT589" i="64"/>
  <c r="BU2440" i="64" a="1"/>
  <c r="BU2440" i="64" s="1"/>
  <c r="BU2441" i="64" a="1"/>
  <c r="BU2441" i="64" s="1"/>
  <c r="BU2442" i="64" a="1"/>
  <c r="BU2442" i="64" s="1"/>
  <c r="BU2443" i="64" a="1"/>
  <c r="BU2443" i="64" s="1"/>
  <c r="BU2444" i="64" a="1"/>
  <c r="BU2444" i="64" s="1"/>
  <c r="BU2439" i="64" a="1"/>
  <c r="BU2439" i="64" s="1"/>
  <c r="BU2445" i="64" a="1"/>
  <c r="BU2445" i="64" s="1"/>
  <c r="BU2446" i="64" a="1"/>
  <c r="BU2446" i="64" s="1"/>
  <c r="BU2447" i="64" a="1"/>
  <c r="BU2447" i="64" s="1"/>
  <c r="BT2448" i="64"/>
  <c r="BU565" i="64" a="1"/>
  <c r="BU565" i="64" s="1"/>
  <c r="BU588" i="64" a="1"/>
  <c r="BU588" i="64" s="1"/>
  <c r="BU587" i="64" a="1"/>
  <c r="BU587" i="64" s="1"/>
  <c r="BT566" i="64"/>
  <c r="BU2627" i="64"/>
  <c r="BU2593" i="64"/>
  <c r="BT2552" i="64"/>
  <c r="BT2530" i="64"/>
  <c r="BU2885" i="64" a="1"/>
  <c r="BU2885" i="64" s="1"/>
  <c r="BU2531" i="64" a="1"/>
  <c r="BU2531" i="64" s="1"/>
  <c r="BU2551" i="64" a="1"/>
  <c r="BU2551" i="64" s="1"/>
  <c r="BR2075" i="64"/>
  <c r="BQ2084" i="64"/>
  <c r="BR2084" i="64"/>
  <c r="BS2073" i="64"/>
  <c r="BS2082" i="64"/>
  <c r="BS2074" i="64"/>
  <c r="BS2083" i="64"/>
  <c r="BU2079" i="64" a="1"/>
  <c r="BU2079" i="64" s="1"/>
  <c r="BU2078" i="64" a="1"/>
  <c r="BU2078" i="64" s="1"/>
  <c r="BU2070" i="64" a="1"/>
  <c r="BU2070" i="64" s="1"/>
  <c r="BU2069" i="64" a="1"/>
  <c r="BU2069" i="64" s="1"/>
  <c r="BT2066" i="64"/>
  <c r="BT2065" i="64"/>
  <c r="BU2060" i="64" a="1"/>
  <c r="BU2060" i="64" s="1"/>
  <c r="BU2061" i="64" a="1"/>
  <c r="BU2061" i="64" s="1"/>
  <c r="BT2573" i="64"/>
  <c r="BU2572" i="64" a="1"/>
  <c r="BU2572" i="64" s="1"/>
  <c r="BU725" i="64" a="1"/>
  <c r="BU725" i="64" s="1"/>
  <c r="BV2342" i="64"/>
  <c r="BV2343" i="64" s="1"/>
  <c r="BT1467" i="64"/>
  <c r="BT1818" i="64"/>
  <c r="BT1981" i="64"/>
  <c r="BT1218" i="64"/>
  <c r="BT751" i="64"/>
  <c r="BT727" i="64"/>
  <c r="BS62" i="64"/>
  <c r="BU720" i="64" a="1"/>
  <c r="BU720" i="64" s="1"/>
  <c r="BU75" i="64" a="1"/>
  <c r="BU75" i="64" s="1"/>
  <c r="BU564" i="64" a="1"/>
  <c r="BU564" i="64" s="1"/>
  <c r="BU55" i="64" a="1"/>
  <c r="BU55" i="64" s="1"/>
  <c r="BU59" i="64" a="1"/>
  <c r="BU59" i="64" s="1"/>
  <c r="BU60" i="64" a="1"/>
  <c r="BU60" i="64" s="1"/>
  <c r="BT56" i="64"/>
  <c r="BU54" i="64" a="1"/>
  <c r="BU54" i="64" s="1"/>
  <c r="BU53" i="64" a="1"/>
  <c r="BU53" i="64" s="1"/>
  <c r="BU750" i="64" a="1"/>
  <c r="BU750" i="64" s="1"/>
  <c r="BU2782" i="64" a="1"/>
  <c r="BU2782" i="64" s="1"/>
  <c r="BU2859" i="64" a="1"/>
  <c r="BU2859" i="64" s="1"/>
  <c r="BU2833" i="64" a="1"/>
  <c r="BU2833" i="64" s="1"/>
  <c r="BU2808" i="64" a="1"/>
  <c r="BU2808" i="64" s="1"/>
  <c r="BU1957" i="64" a="1"/>
  <c r="BU1957" i="64" s="1"/>
  <c r="BU1958" i="64" s="1"/>
  <c r="BU90" i="64" a="1"/>
  <c r="BU90" i="64" s="1"/>
  <c r="BU91" i="64" a="1"/>
  <c r="BU91" i="64" s="1"/>
  <c r="BU92" i="64" a="1"/>
  <c r="BU92" i="64" s="1"/>
  <c r="BU89" i="64" a="1"/>
  <c r="BU89" i="64" s="1"/>
  <c r="BT93" i="64"/>
  <c r="BU1899" i="64" a="1"/>
  <c r="BU1899" i="64" s="1"/>
  <c r="BU1900" i="64" s="1"/>
  <c r="BU541" i="64" a="1"/>
  <c r="BU541" i="64" s="1"/>
  <c r="BU2909" i="64" a="1"/>
  <c r="BU2909" i="64" s="1"/>
  <c r="BU1819" i="64" a="1"/>
  <c r="BU1819" i="64" s="1"/>
  <c r="BU2237" i="64" a="1"/>
  <c r="BU2237" i="64" s="1"/>
  <c r="BU2245" i="64" s="1"/>
  <c r="BU1980" i="64" a="1"/>
  <c r="BU1980" i="64" s="1"/>
  <c r="BU1988" i="64" a="1"/>
  <c r="BU1988" i="64" s="1"/>
  <c r="BU1982" i="64" a="1"/>
  <c r="BU1982" i="64" s="1"/>
  <c r="BU1466" i="64" a="1"/>
  <c r="BU1466" i="64" s="1"/>
  <c r="BU1217" i="64" a="1"/>
  <c r="BU1217" i="64" s="1"/>
  <c r="BU542" i="64" a="1"/>
  <c r="BU2530" i="64" a="1"/>
  <c r="BN1388" i="64" a="1"/>
  <c r="BU2066" i="64" a="1"/>
  <c r="BU1818" i="64" a="1"/>
  <c r="BU1981" i="64" a="1"/>
  <c r="BU566" i="64" a="1"/>
  <c r="BU589" i="64" a="1"/>
  <c r="BU1467" i="64" a="1"/>
  <c r="BU751" i="64" a="1"/>
  <c r="BU2573" i="64" a="1"/>
  <c r="BU2552" i="64" a="1"/>
  <c r="BV2627" i="64" a="1"/>
  <c r="BN773" i="64" a="1"/>
  <c r="BU727" i="64" a="1"/>
  <c r="BU1218" i="64" a="1"/>
  <c r="BU850" i="64" a="1"/>
  <c r="BV2593" i="64" a="1"/>
  <c r="BU2065" i="64" a="1"/>
  <c r="BU542" i="64" l="1"/>
  <c r="BP16" i="861"/>
  <c r="BO26" i="861"/>
  <c r="BN1388" i="64"/>
  <c r="N1388" i="64" s="1"/>
  <c r="BN773" i="64"/>
  <c r="BV209" i="64" a="1"/>
  <c r="BV209" i="64" s="1"/>
  <c r="BM1299" i="64"/>
  <c r="BM1297" i="64"/>
  <c r="BM1390" i="64"/>
  <c r="BO772" i="64" a="1"/>
  <c r="BO772" i="64" s="1"/>
  <c r="AP1717" i="64"/>
  <c r="AO1718" i="64"/>
  <c r="BB410" i="64"/>
  <c r="BB414" i="64" s="1"/>
  <c r="BA416" i="64"/>
  <c r="AT663" i="64"/>
  <c r="AT664" i="64" s="1"/>
  <c r="AT655" i="64"/>
  <c r="BQ2086" i="64"/>
  <c r="BQ2087" i="64" s="1"/>
  <c r="AR2246" i="64" a="1"/>
  <c r="AR2246" i="64" s="1"/>
  <c r="BV281" i="64"/>
  <c r="BV263" i="64"/>
  <c r="BW277" i="64"/>
  <c r="BW278" i="64"/>
  <c r="BW260" i="64"/>
  <c r="BW261" i="64"/>
  <c r="BW279" i="64"/>
  <c r="BW262" i="64"/>
  <c r="BW280" i="64"/>
  <c r="BU850" i="64"/>
  <c r="BV854" i="64" a="1"/>
  <c r="BV854" i="64" s="1"/>
  <c r="BV849" i="64" a="1"/>
  <c r="BV849" i="64" s="1"/>
  <c r="BU589" i="64"/>
  <c r="BT2456" i="64"/>
  <c r="BU2448" i="64"/>
  <c r="BV2439" i="64" a="1"/>
  <c r="BV2439" i="64" s="1"/>
  <c r="BV2440" i="64" a="1"/>
  <c r="BV2440" i="64" s="1"/>
  <c r="BV2441" i="64" a="1"/>
  <c r="BV2441" i="64" s="1"/>
  <c r="BV2442" i="64" a="1"/>
  <c r="BV2442" i="64" s="1"/>
  <c r="BV2443" i="64" a="1"/>
  <c r="BV2443" i="64" s="1"/>
  <c r="BV2445" i="64" a="1"/>
  <c r="BV2445" i="64" s="1"/>
  <c r="BV2444" i="64" a="1"/>
  <c r="BV2444" i="64" s="1"/>
  <c r="BV2446" i="64" a="1"/>
  <c r="BV2446" i="64" s="1"/>
  <c r="BV2447" i="64" a="1"/>
  <c r="BV2447" i="64" s="1"/>
  <c r="BV587" i="64" a="1"/>
  <c r="BV587" i="64" s="1"/>
  <c r="BV565" i="64" a="1"/>
  <c r="BV565" i="64" s="1"/>
  <c r="BV588" i="64" a="1"/>
  <c r="BV588" i="64" s="1"/>
  <c r="BU566" i="64"/>
  <c r="BV2593" i="64"/>
  <c r="BV2627" i="64"/>
  <c r="BU2552" i="64"/>
  <c r="BU2530" i="64"/>
  <c r="BV2885" i="64" a="1"/>
  <c r="BV2885" i="64" s="1"/>
  <c r="BV2531" i="64" a="1"/>
  <c r="BV2531" i="64" s="1"/>
  <c r="BV2551" i="64" a="1"/>
  <c r="BV2551" i="64" s="1"/>
  <c r="BR2086" i="64"/>
  <c r="BR2087" i="64" s="1"/>
  <c r="BS2075" i="64"/>
  <c r="BT2073" i="64"/>
  <c r="BT2082" i="64"/>
  <c r="BT2074" i="64"/>
  <c r="BT2083" i="64"/>
  <c r="BV2079" i="64" a="1"/>
  <c r="BV2079" i="64" s="1"/>
  <c r="BV2078" i="64" a="1"/>
  <c r="BV2078" i="64" s="1"/>
  <c r="BV2070" i="64" a="1"/>
  <c r="BV2070" i="64" s="1"/>
  <c r="BV2069" i="64" a="1"/>
  <c r="BV2069" i="64" s="1"/>
  <c r="BU2066" i="64"/>
  <c r="BU2065" i="64"/>
  <c r="BV2060" i="64" a="1"/>
  <c r="BV2060" i="64" s="1"/>
  <c r="BV2061" i="64" a="1"/>
  <c r="BV2061" i="64" s="1"/>
  <c r="BU2573" i="64"/>
  <c r="BV2572" i="64" a="1"/>
  <c r="BV2572" i="64" s="1"/>
  <c r="BV725" i="64" a="1"/>
  <c r="BV725" i="64" s="1"/>
  <c r="BW2342" i="64"/>
  <c r="BW2343" i="64" s="1"/>
  <c r="BU1981" i="64"/>
  <c r="BU1818" i="64"/>
  <c r="BU1467" i="64"/>
  <c r="BU1218" i="64"/>
  <c r="BU751" i="64"/>
  <c r="BU727" i="64"/>
  <c r="BT62" i="64"/>
  <c r="BV720" i="64" a="1"/>
  <c r="BV720" i="64" s="1"/>
  <c r="BV75" i="64" a="1"/>
  <c r="BV75" i="64" s="1"/>
  <c r="BV564" i="64" a="1"/>
  <c r="BV564" i="64" s="1"/>
  <c r="BV55" i="64" a="1"/>
  <c r="BV55" i="64" s="1"/>
  <c r="BV59" i="64" a="1"/>
  <c r="BV59" i="64" s="1"/>
  <c r="BV60" i="64" a="1"/>
  <c r="BV60" i="64" s="1"/>
  <c r="BU56" i="64"/>
  <c r="BV54" i="64" a="1"/>
  <c r="BV54" i="64" s="1"/>
  <c r="BV53" i="64" a="1"/>
  <c r="BV53" i="64" s="1"/>
  <c r="BV750" i="64" a="1"/>
  <c r="BV750" i="64" s="1"/>
  <c r="BV2782" i="64" a="1"/>
  <c r="BV2782" i="64" s="1"/>
  <c r="BV2808" i="64" a="1"/>
  <c r="BV2808" i="64" s="1"/>
  <c r="BV2833" i="64" a="1"/>
  <c r="BV2833" i="64" s="1"/>
  <c r="BV2859" i="64" a="1"/>
  <c r="BV2859" i="64" s="1"/>
  <c r="BV1957" i="64" a="1"/>
  <c r="BV1957" i="64" s="1"/>
  <c r="BV1958" i="64" s="1"/>
  <c r="BU93" i="64"/>
  <c r="BV90" i="64" a="1"/>
  <c r="BV90" i="64" s="1"/>
  <c r="BV91" i="64" a="1"/>
  <c r="BV91" i="64" s="1"/>
  <c r="BV92" i="64" a="1"/>
  <c r="BV92" i="64" s="1"/>
  <c r="BV89" i="64" a="1"/>
  <c r="BV89" i="64" s="1"/>
  <c r="BV1899" i="64" a="1"/>
  <c r="BV1899" i="64" s="1"/>
  <c r="BV1900" i="64" s="1"/>
  <c r="BV541" i="64" a="1"/>
  <c r="BV541" i="64" s="1"/>
  <c r="BV2909" i="64" a="1"/>
  <c r="BV2909" i="64" s="1"/>
  <c r="BV1819" i="64" a="1"/>
  <c r="BV1819" i="64" s="1"/>
  <c r="BV2237" i="64" a="1"/>
  <c r="BV2237" i="64" s="1"/>
  <c r="BV2245" i="64" s="1"/>
  <c r="BV1982" i="64" a="1"/>
  <c r="BV1982" i="64" s="1"/>
  <c r="BV1980" i="64" a="1"/>
  <c r="BV1980" i="64" s="1"/>
  <c r="BV1988" i="64" a="1"/>
  <c r="BV1988" i="64" s="1"/>
  <c r="BV1466" i="64" a="1"/>
  <c r="BV1466" i="64" s="1"/>
  <c r="BV1217" i="64" a="1"/>
  <c r="BV1217" i="64" s="1"/>
  <c r="BV542" i="64" a="1"/>
  <c r="BV751" i="64" a="1"/>
  <c r="BV566" i="64" a="1"/>
  <c r="BV589" i="64" a="1"/>
  <c r="BV727" i="64" a="1"/>
  <c r="BV1467" i="64" a="1"/>
  <c r="BW2627" i="64" a="1"/>
  <c r="BO773" i="64" a="1"/>
  <c r="BV2552" i="64" a="1"/>
  <c r="BV2066" i="64" a="1"/>
  <c r="BW2593" i="64" a="1"/>
  <c r="BV1981" i="64" a="1"/>
  <c r="BV2530" i="64" a="1"/>
  <c r="BV850" i="64" a="1"/>
  <c r="BV2065" i="64" a="1"/>
  <c r="BV2573" i="64" a="1"/>
  <c r="BO1388" i="64" a="1"/>
  <c r="BV1818" i="64" a="1"/>
  <c r="BV1218" i="64" a="1"/>
  <c r="BV542" i="64" l="1"/>
  <c r="BP25" i="861"/>
  <c r="BN1293" i="64"/>
  <c r="BN1297" i="64" s="1"/>
  <c r="BO1293" i="64" s="1"/>
  <c r="BO773" i="64"/>
  <c r="BO1388" i="64"/>
  <c r="BP772" i="64" a="1"/>
  <c r="BP772" i="64" s="1"/>
  <c r="BW209" i="64" a="1"/>
  <c r="BW209" i="64" s="1"/>
  <c r="BN1390" i="64"/>
  <c r="AQ1717" i="64"/>
  <c r="AP1718" i="64"/>
  <c r="L1718" i="64" s="1"/>
  <c r="L1717" i="64"/>
  <c r="K416" i="64"/>
  <c r="L416" i="64"/>
  <c r="BB416" i="64"/>
  <c r="M416" i="64" s="1"/>
  <c r="AT668" i="64"/>
  <c r="AU659" i="64"/>
  <c r="AT656" i="64"/>
  <c r="AU648" i="64"/>
  <c r="AU651" i="64" s="1"/>
  <c r="BX277" i="64"/>
  <c r="BX278" i="64"/>
  <c r="BX260" i="64"/>
  <c r="BX279" i="64"/>
  <c r="BX261" i="64"/>
  <c r="BX280" i="64"/>
  <c r="BX262" i="64"/>
  <c r="BW281" i="64"/>
  <c r="BW263" i="64"/>
  <c r="BV850" i="64"/>
  <c r="BV860" i="64" s="1"/>
  <c r="BU860" i="64"/>
  <c r="BW854" i="64" a="1"/>
  <c r="BW854" i="64" s="1"/>
  <c r="BW849" i="64" a="1"/>
  <c r="BW849" i="64" s="1"/>
  <c r="BV589" i="64"/>
  <c r="BU2456" i="64"/>
  <c r="BW2439" i="64" a="1"/>
  <c r="BW2439" i="64" s="1"/>
  <c r="BW2440" i="64" a="1"/>
  <c r="BW2440" i="64" s="1"/>
  <c r="BW2441" i="64" a="1"/>
  <c r="BW2441" i="64" s="1"/>
  <c r="BW2442" i="64" a="1"/>
  <c r="BW2442" i="64" s="1"/>
  <c r="BW2443" i="64" a="1"/>
  <c r="BW2443" i="64" s="1"/>
  <c r="BW2444" i="64" a="1"/>
  <c r="BW2444" i="64" s="1"/>
  <c r="BW2446" i="64" a="1"/>
  <c r="BW2446" i="64" s="1"/>
  <c r="BW2447" i="64" a="1"/>
  <c r="BW2447" i="64" s="1"/>
  <c r="BW2445" i="64" a="1"/>
  <c r="BW2445" i="64" s="1"/>
  <c r="BV2448" i="64"/>
  <c r="BW587" i="64" a="1"/>
  <c r="BW587" i="64" s="1"/>
  <c r="BW565" i="64" a="1"/>
  <c r="BW565" i="64" s="1"/>
  <c r="BW588" i="64" a="1"/>
  <c r="BW588" i="64" s="1"/>
  <c r="BV566" i="64"/>
  <c r="BW2627" i="64"/>
  <c r="BW2593" i="64"/>
  <c r="BV2552" i="64"/>
  <c r="BV2530" i="64"/>
  <c r="BW2885" i="64" a="1"/>
  <c r="BW2885" i="64" s="1"/>
  <c r="BW2531" i="64" a="1"/>
  <c r="BW2531" i="64" s="1"/>
  <c r="BW2551" i="64" a="1"/>
  <c r="BW2551" i="64" s="1"/>
  <c r="BT2075" i="64"/>
  <c r="BT2084" i="64"/>
  <c r="BS2084" i="64"/>
  <c r="BU2073" i="64"/>
  <c r="BU2082" i="64"/>
  <c r="BU2074" i="64"/>
  <c r="BU2083" i="64"/>
  <c r="BW2079" i="64" a="1"/>
  <c r="BW2079" i="64" s="1"/>
  <c r="BW2078" i="64" a="1"/>
  <c r="BW2078" i="64" s="1"/>
  <c r="BW2069" i="64" a="1"/>
  <c r="BW2069" i="64" s="1"/>
  <c r="BW2070" i="64" a="1"/>
  <c r="BW2070" i="64" s="1"/>
  <c r="BV2066" i="64"/>
  <c r="BV2065" i="64"/>
  <c r="BW2060" i="64" a="1"/>
  <c r="BW2060" i="64" s="1"/>
  <c r="BW2061" i="64" a="1"/>
  <c r="BW2061" i="64" s="1"/>
  <c r="BV2573" i="64"/>
  <c r="BW2572" i="64" a="1"/>
  <c r="BW2572" i="64" s="1"/>
  <c r="BW725" i="64" a="1"/>
  <c r="BW725" i="64" s="1"/>
  <c r="BX2342" i="64"/>
  <c r="BX2343" i="64" s="1"/>
  <c r="BV1981" i="64"/>
  <c r="BV1818" i="64"/>
  <c r="BV1467" i="64"/>
  <c r="BV1218" i="64"/>
  <c r="BV751" i="64"/>
  <c r="BV727" i="64"/>
  <c r="BU62" i="64"/>
  <c r="BW720" i="64" a="1"/>
  <c r="BW720" i="64" s="1"/>
  <c r="BW75" i="64" a="1"/>
  <c r="BW75" i="64" s="1"/>
  <c r="BW564" i="64" a="1"/>
  <c r="BW564" i="64" s="1"/>
  <c r="BW55" i="64" a="1"/>
  <c r="BW55" i="64" s="1"/>
  <c r="BW60" i="64" a="1"/>
  <c r="BW60" i="64" s="1"/>
  <c r="BW59" i="64" a="1"/>
  <c r="BW59" i="64" s="1"/>
  <c r="BV56" i="64"/>
  <c r="BW54" i="64" a="1"/>
  <c r="BW54" i="64" s="1"/>
  <c r="BW53" i="64" a="1"/>
  <c r="BW53" i="64" s="1"/>
  <c r="BW750" i="64" a="1"/>
  <c r="BW750" i="64" s="1"/>
  <c r="BW2782" i="64" a="1"/>
  <c r="BW2782" i="64" s="1"/>
  <c r="BW2808" i="64" a="1"/>
  <c r="BW2808" i="64" s="1"/>
  <c r="BW2859" i="64" a="1"/>
  <c r="BW2859" i="64" s="1"/>
  <c r="BW2833" i="64" a="1"/>
  <c r="BW2833" i="64" s="1"/>
  <c r="BW1957" i="64" a="1"/>
  <c r="BW1957" i="64" s="1"/>
  <c r="BW1958" i="64" s="1"/>
  <c r="BV93" i="64"/>
  <c r="BW90" i="64" a="1"/>
  <c r="BW90" i="64" s="1"/>
  <c r="BW91" i="64" a="1"/>
  <c r="BW91" i="64" s="1"/>
  <c r="BW92" i="64" a="1"/>
  <c r="BW92" i="64" s="1"/>
  <c r="BW89" i="64" a="1"/>
  <c r="BW89" i="64" s="1"/>
  <c r="BW1899" i="64" a="1"/>
  <c r="BW1899" i="64" s="1"/>
  <c r="BW1900" i="64" s="1"/>
  <c r="BW541" i="64" a="1"/>
  <c r="BW541" i="64" s="1"/>
  <c r="BW2909" i="64" a="1"/>
  <c r="BW2909" i="64" s="1"/>
  <c r="BW1819" i="64" a="1"/>
  <c r="BW1819" i="64" s="1"/>
  <c r="BW2237" i="64" a="1"/>
  <c r="BW2237" i="64" s="1"/>
  <c r="BW2245" i="64" s="1"/>
  <c r="BW1988" i="64" a="1"/>
  <c r="BW1988" i="64" s="1"/>
  <c r="BW1980" i="64" a="1"/>
  <c r="BW1980" i="64" s="1"/>
  <c r="BW1982" i="64" a="1"/>
  <c r="BW1982" i="64" s="1"/>
  <c r="BW1466" i="64" a="1"/>
  <c r="BW1466" i="64" s="1"/>
  <c r="BW1217" i="64" a="1"/>
  <c r="BW1217" i="64" s="1"/>
  <c r="BW542" i="64" a="1"/>
  <c r="BW727" i="64" a="1"/>
  <c r="BW589" i="64" a="1"/>
  <c r="BW1818" i="64" a="1"/>
  <c r="BW2530" i="64" a="1"/>
  <c r="BW2066" i="64" a="1"/>
  <c r="BW2552" i="64" a="1"/>
  <c r="BP1388" i="64" a="1"/>
  <c r="BW1981" i="64" a="1"/>
  <c r="BX2593" i="64" a="1"/>
  <c r="BW2065" i="64" a="1"/>
  <c r="BW751" i="64" a="1"/>
  <c r="BW1218" i="64" a="1"/>
  <c r="BX2627" i="64" a="1"/>
  <c r="BW566" i="64" a="1"/>
  <c r="BW850" i="64" a="1"/>
  <c r="BP773" i="64" a="1"/>
  <c r="BW2573" i="64" a="1"/>
  <c r="BW1467" i="64" a="1"/>
  <c r="BW542" i="64" l="1"/>
  <c r="N1297" i="64"/>
  <c r="O1293" i="64" s="1"/>
  <c r="BQ16" i="861"/>
  <c r="BP26" i="861"/>
  <c r="BN1299" i="64"/>
  <c r="BP773" i="64"/>
  <c r="BP1388" i="64"/>
  <c r="BX209" i="64" a="1"/>
  <c r="BX209" i="64" s="1"/>
  <c r="BO1299" i="64"/>
  <c r="BO1297" i="64"/>
  <c r="BP1293" i="64" s="1"/>
  <c r="BQ772" i="64" a="1"/>
  <c r="BQ772" i="64" s="1"/>
  <c r="BO1390" i="64"/>
  <c r="AR1717" i="64"/>
  <c r="AQ1718" i="64"/>
  <c r="BC410" i="64"/>
  <c r="BC414" i="64" s="1"/>
  <c r="M414" i="64"/>
  <c r="N410" i="64" s="1"/>
  <c r="AU660" i="64"/>
  <c r="BS2086" i="64"/>
  <c r="BS2087" i="64" s="1"/>
  <c r="AS2246" i="64" a="1"/>
  <c r="AS2246" i="64" s="1"/>
  <c r="BX281" i="64"/>
  <c r="BY277" i="64"/>
  <c r="BY278" i="64"/>
  <c r="BY260" i="64"/>
  <c r="BY261" i="64"/>
  <c r="BY279" i="64"/>
  <c r="BY262" i="64"/>
  <c r="BY280" i="64"/>
  <c r="BX263" i="64"/>
  <c r="BW850" i="64"/>
  <c r="BX854" i="64" a="1"/>
  <c r="BX854" i="64" s="1"/>
  <c r="BX849" i="64" a="1"/>
  <c r="BX849" i="64" s="1"/>
  <c r="BW589" i="64"/>
  <c r="BV2456" i="64"/>
  <c r="BX2439" i="64" a="1"/>
  <c r="BX2439" i="64" s="1"/>
  <c r="BX2440" i="64" a="1"/>
  <c r="BX2440" i="64" s="1"/>
  <c r="BX2445" i="64" a="1"/>
  <c r="BX2445" i="64" s="1"/>
  <c r="BX2442" i="64" a="1"/>
  <c r="BX2442" i="64" s="1"/>
  <c r="BX2446" i="64" a="1"/>
  <c r="BX2446" i="64" s="1"/>
  <c r="BX2447" i="64" a="1"/>
  <c r="BX2447" i="64" s="1"/>
  <c r="BX2443" i="64" a="1"/>
  <c r="BX2443" i="64" s="1"/>
  <c r="BX2441" i="64" a="1"/>
  <c r="BX2441" i="64" s="1"/>
  <c r="BX2444" i="64" a="1"/>
  <c r="BX2444" i="64" s="1"/>
  <c r="BW2448" i="64"/>
  <c r="BX587" i="64" a="1"/>
  <c r="BX587" i="64" s="1"/>
  <c r="BX565" i="64" a="1"/>
  <c r="BX565" i="64" s="1"/>
  <c r="BX588" i="64" a="1"/>
  <c r="BX588" i="64" s="1"/>
  <c r="BW566" i="64"/>
  <c r="BX2627" i="64"/>
  <c r="BX2593" i="64"/>
  <c r="BW2552" i="64"/>
  <c r="BW2530" i="64"/>
  <c r="BX2885" i="64" a="1"/>
  <c r="BX2885" i="64" s="1"/>
  <c r="BX2531" i="64" a="1"/>
  <c r="BX2531" i="64" s="1"/>
  <c r="BX2551" i="64" a="1"/>
  <c r="BX2551" i="64" s="1"/>
  <c r="BT2086" i="64"/>
  <c r="BT2087" i="64" s="1"/>
  <c r="BU2075" i="64"/>
  <c r="BV2073" i="64"/>
  <c r="BV2082" i="64"/>
  <c r="BV2074" i="64"/>
  <c r="BV2083" i="64"/>
  <c r="BX2078" i="64" a="1"/>
  <c r="BX2078" i="64" s="1"/>
  <c r="BX2079" i="64" a="1"/>
  <c r="BX2079" i="64" s="1"/>
  <c r="BX2069" i="64" a="1"/>
  <c r="BX2069" i="64" s="1"/>
  <c r="BX2070" i="64" a="1"/>
  <c r="BX2070" i="64" s="1"/>
  <c r="BW2066" i="64"/>
  <c r="BW2065" i="64"/>
  <c r="BX2060" i="64" a="1"/>
  <c r="BX2060" i="64" s="1"/>
  <c r="BX2061" i="64" a="1"/>
  <c r="BX2061" i="64" s="1"/>
  <c r="BW2573" i="64"/>
  <c r="BX2572" i="64" a="1"/>
  <c r="BX2572" i="64" s="1"/>
  <c r="BX725" i="64" a="1"/>
  <c r="BX725" i="64" s="1"/>
  <c r="BY2342" i="64"/>
  <c r="BY2343" i="64" s="1"/>
  <c r="BW1981" i="64"/>
  <c r="BW1818" i="64"/>
  <c r="BW1467" i="64"/>
  <c r="BW1218" i="64"/>
  <c r="BW751" i="64"/>
  <c r="BW727" i="64"/>
  <c r="BV62" i="64"/>
  <c r="BX720" i="64" a="1"/>
  <c r="BX720" i="64" s="1"/>
  <c r="BX75" i="64" a="1"/>
  <c r="BX75" i="64" s="1"/>
  <c r="BX564" i="64" a="1"/>
  <c r="BX564" i="64" s="1"/>
  <c r="BX55" i="64" a="1"/>
  <c r="BX55" i="64" s="1"/>
  <c r="BX60" i="64" a="1"/>
  <c r="BX60" i="64" s="1"/>
  <c r="BX59" i="64" a="1"/>
  <c r="BX59" i="64" s="1"/>
  <c r="BW56" i="64"/>
  <c r="BX53" i="64" a="1"/>
  <c r="BX53" i="64" s="1"/>
  <c r="BX54" i="64" a="1"/>
  <c r="BX54" i="64" s="1"/>
  <c r="BX750" i="64" a="1"/>
  <c r="BX750" i="64" s="1"/>
  <c r="BX2782" i="64" a="1"/>
  <c r="BX2782" i="64" s="1"/>
  <c r="BX2859" i="64" a="1"/>
  <c r="BX2859" i="64" s="1"/>
  <c r="BX2833" i="64" a="1"/>
  <c r="BX2833" i="64" s="1"/>
  <c r="BX2808" i="64" a="1"/>
  <c r="BX2808" i="64" s="1"/>
  <c r="BX1957" i="64" a="1"/>
  <c r="BX1957" i="64" s="1"/>
  <c r="BX1958" i="64" s="1"/>
  <c r="BW93" i="64"/>
  <c r="BX89" i="64" a="1"/>
  <c r="BX89" i="64" s="1"/>
  <c r="BX90" i="64" a="1"/>
  <c r="BX90" i="64" s="1"/>
  <c r="BX91" i="64" a="1"/>
  <c r="BX91" i="64" s="1"/>
  <c r="BX92" i="64" a="1"/>
  <c r="BX92" i="64" s="1"/>
  <c r="BX1899" i="64" a="1"/>
  <c r="BX1899" i="64" s="1"/>
  <c r="BX1900" i="64" s="1"/>
  <c r="BX541" i="64" a="1"/>
  <c r="BX541" i="64" s="1"/>
  <c r="BX2909" i="64" a="1"/>
  <c r="BX2909" i="64" s="1"/>
  <c r="BX1819" i="64" a="1"/>
  <c r="BX1819" i="64" s="1"/>
  <c r="BX2237" i="64" a="1"/>
  <c r="BX2237" i="64" s="1"/>
  <c r="BX2245" i="64" s="1"/>
  <c r="BX1988" i="64" a="1"/>
  <c r="BX1988" i="64" s="1"/>
  <c r="BX1982" i="64" a="1"/>
  <c r="BX1982" i="64" s="1"/>
  <c r="BX1980" i="64" a="1"/>
  <c r="BX1980" i="64" s="1"/>
  <c r="BX1466" i="64" a="1"/>
  <c r="BX1466" i="64" s="1"/>
  <c r="BX1217" i="64" a="1"/>
  <c r="BX1217" i="64" s="1"/>
  <c r="BX542" i="64" a="1"/>
  <c r="BX727" i="64" a="1"/>
  <c r="BX1467" i="64" a="1"/>
  <c r="BQ773" i="64" a="1"/>
  <c r="BX589" i="64" a="1"/>
  <c r="BX566" i="64" a="1"/>
  <c r="BX850" i="64" a="1"/>
  <c r="BX1818" i="64" a="1"/>
  <c r="BX1981" i="64" a="1"/>
  <c r="BX2573" i="64" a="1"/>
  <c r="BY2593" i="64" a="1"/>
  <c r="BX751" i="64" a="1"/>
  <c r="BX2066" i="64" a="1"/>
  <c r="BY2627" i="64" a="1"/>
  <c r="BX1218" i="64" a="1"/>
  <c r="BX2530" i="64" a="1"/>
  <c r="BX2552" i="64" a="1"/>
  <c r="BQ1388" i="64" a="1"/>
  <c r="BX2065" i="64" a="1"/>
  <c r="BX542" i="64" l="1"/>
  <c r="BQ25" i="861"/>
  <c r="BQ773" i="64"/>
  <c r="BQ1388" i="64"/>
  <c r="BR772" i="64" a="1"/>
  <c r="BR772" i="64" s="1"/>
  <c r="BP1297" i="64"/>
  <c r="BQ1293" i="64" s="1"/>
  <c r="BP1299" i="64"/>
  <c r="BY209" i="64" a="1"/>
  <c r="BY209" i="64" s="1"/>
  <c r="BP1390" i="64"/>
  <c r="AS1717" i="64"/>
  <c r="AR1718" i="64"/>
  <c r="BD410" i="64"/>
  <c r="BD414" i="64" s="1"/>
  <c r="BC416" i="64"/>
  <c r="AU662" i="64"/>
  <c r="AU652" i="64" s="1"/>
  <c r="AU654" i="64" s="1"/>
  <c r="BY263" i="64"/>
  <c r="BY281" i="64"/>
  <c r="BZ277" i="64"/>
  <c r="BZ260" i="64"/>
  <c r="BZ278" i="64"/>
  <c r="BZ261" i="64"/>
  <c r="BZ279" i="64"/>
  <c r="BZ280" i="64"/>
  <c r="BZ262" i="64"/>
  <c r="BX850" i="64"/>
  <c r="BX860" i="64" s="1"/>
  <c r="BW860" i="64"/>
  <c r="BY854" i="64" a="1"/>
  <c r="BY854" i="64" s="1"/>
  <c r="BY849" i="64" a="1"/>
  <c r="BY849" i="64" s="1"/>
  <c r="BX589" i="64"/>
  <c r="BW2456" i="64"/>
  <c r="BY2439" i="64" a="1"/>
  <c r="BY2439" i="64" s="1"/>
  <c r="BY2440" i="64" a="1"/>
  <c r="BY2440" i="64" s="1"/>
  <c r="BY2441" i="64" a="1"/>
  <c r="BY2441" i="64" s="1"/>
  <c r="BY2442" i="64" a="1"/>
  <c r="BY2442" i="64" s="1"/>
  <c r="BY2443" i="64" a="1"/>
  <c r="BY2443" i="64" s="1"/>
  <c r="BY2444" i="64" a="1"/>
  <c r="BY2444" i="64" s="1"/>
  <c r="BY2446" i="64" a="1"/>
  <c r="BY2446" i="64" s="1"/>
  <c r="BY2447" i="64" a="1"/>
  <c r="BY2447" i="64" s="1"/>
  <c r="BY2445" i="64" a="1"/>
  <c r="BY2445" i="64" s="1"/>
  <c r="BX2448" i="64"/>
  <c r="BY565" i="64" a="1"/>
  <c r="BY565" i="64" s="1"/>
  <c r="BY587" i="64" a="1"/>
  <c r="BY587" i="64" s="1"/>
  <c r="BY588" i="64" a="1"/>
  <c r="BY588" i="64" s="1"/>
  <c r="BX566" i="64"/>
  <c r="BY2627" i="64"/>
  <c r="BY2593" i="64"/>
  <c r="BX2552" i="64"/>
  <c r="BX2530" i="64"/>
  <c r="BY2885" i="64" a="1"/>
  <c r="BY2885" i="64" s="1"/>
  <c r="BY2551" i="64" a="1"/>
  <c r="BY2551" i="64" s="1"/>
  <c r="BY2531" i="64" a="1"/>
  <c r="BY2531" i="64" s="1"/>
  <c r="BU2084" i="64"/>
  <c r="BV2075" i="64"/>
  <c r="BW2073" i="64"/>
  <c r="BW2082" i="64"/>
  <c r="BW2074" i="64"/>
  <c r="BW2083" i="64"/>
  <c r="BY2079" i="64" a="1"/>
  <c r="BY2079" i="64" s="1"/>
  <c r="BY2078" i="64" a="1"/>
  <c r="BY2078" i="64" s="1"/>
  <c r="BY2070" i="64" a="1"/>
  <c r="BY2070" i="64" s="1"/>
  <c r="BY2069" i="64" a="1"/>
  <c r="BY2069" i="64" s="1"/>
  <c r="BX2066" i="64"/>
  <c r="BX2065" i="64"/>
  <c r="BY2060" i="64" a="1"/>
  <c r="BY2060" i="64" s="1"/>
  <c r="BY2061" i="64" a="1"/>
  <c r="BY2061" i="64" s="1"/>
  <c r="BX2573" i="64"/>
  <c r="BY2572" i="64" a="1"/>
  <c r="BY2572" i="64" s="1"/>
  <c r="BY725" i="64" a="1"/>
  <c r="BY725" i="64" s="1"/>
  <c r="BZ2342" i="64"/>
  <c r="BZ2343" i="64" s="1"/>
  <c r="BX1818" i="64"/>
  <c r="BX1467" i="64"/>
  <c r="BX1981" i="64"/>
  <c r="BX1218" i="64"/>
  <c r="BX751" i="64"/>
  <c r="BX727" i="64"/>
  <c r="BW62" i="64"/>
  <c r="BY720" i="64" a="1"/>
  <c r="BY720" i="64" s="1"/>
  <c r="BY75" i="64" a="1"/>
  <c r="BY75" i="64" s="1"/>
  <c r="BY564" i="64" a="1"/>
  <c r="BY564" i="64" s="1"/>
  <c r="BY55" i="64" a="1"/>
  <c r="BY55" i="64" s="1"/>
  <c r="BY60" i="64" a="1"/>
  <c r="BY60" i="64" s="1"/>
  <c r="BY59" i="64" a="1"/>
  <c r="BY59" i="64" s="1"/>
  <c r="BX56" i="64"/>
  <c r="BY53" i="64" a="1"/>
  <c r="BY53" i="64" s="1"/>
  <c r="BY54" i="64" a="1"/>
  <c r="BY54" i="64" s="1"/>
  <c r="BY750" i="64" a="1"/>
  <c r="BY750" i="64" s="1"/>
  <c r="BY2782" i="64" a="1"/>
  <c r="BY2782" i="64" s="1"/>
  <c r="BY2859" i="64" a="1"/>
  <c r="BY2859" i="64" s="1"/>
  <c r="BY2833" i="64" a="1"/>
  <c r="BY2833" i="64" s="1"/>
  <c r="BY2808" i="64" a="1"/>
  <c r="BY2808" i="64" s="1"/>
  <c r="BY1957" i="64" a="1"/>
  <c r="BY1957" i="64" s="1"/>
  <c r="BY1958" i="64" s="1"/>
  <c r="BY92" i="64" a="1"/>
  <c r="BY92" i="64" s="1"/>
  <c r="BY89" i="64" a="1"/>
  <c r="BY89" i="64" s="1"/>
  <c r="BY90" i="64" a="1"/>
  <c r="BY90" i="64" s="1"/>
  <c r="BY91" i="64" a="1"/>
  <c r="BY91" i="64" s="1"/>
  <c r="BX93" i="64"/>
  <c r="BY1899" i="64" a="1"/>
  <c r="BY1899" i="64" s="1"/>
  <c r="BY1900" i="64" s="1"/>
  <c r="BY541" i="64" a="1"/>
  <c r="BY541" i="64" s="1"/>
  <c r="BY2909" i="64" a="1"/>
  <c r="BY2909" i="64" s="1"/>
  <c r="BY1819" i="64" a="1"/>
  <c r="BY1819" i="64" s="1"/>
  <c r="BY2237" i="64" a="1"/>
  <c r="BY2237" i="64" s="1"/>
  <c r="BY2245" i="64" s="1"/>
  <c r="BY1988" i="64" a="1"/>
  <c r="BY1988" i="64" s="1"/>
  <c r="BY1982" i="64" a="1"/>
  <c r="BY1982" i="64" s="1"/>
  <c r="BY1980" i="64" a="1"/>
  <c r="BY1980" i="64" s="1"/>
  <c r="BY1466" i="64" a="1"/>
  <c r="BY1466" i="64" s="1"/>
  <c r="BY1217" i="64" a="1"/>
  <c r="BY1217" i="64" s="1"/>
  <c r="BY542" i="64" a="1"/>
  <c r="BR1388" i="64" a="1"/>
  <c r="BY589" i="64" a="1"/>
  <c r="BY2573" i="64" a="1"/>
  <c r="BY566" i="64" a="1"/>
  <c r="BY1467" i="64" a="1"/>
  <c r="BY850" i="64" a="1"/>
  <c r="BZ2627" i="64" a="1"/>
  <c r="BY2065" i="64" a="1"/>
  <c r="BY2530" i="64" a="1"/>
  <c r="BY751" i="64" a="1"/>
  <c r="BY1818" i="64" a="1"/>
  <c r="BY1981" i="64" a="1"/>
  <c r="BR773" i="64" a="1"/>
  <c r="BY727" i="64" a="1"/>
  <c r="BY2552" i="64" a="1"/>
  <c r="BZ2593" i="64" a="1"/>
  <c r="BY1218" i="64" a="1"/>
  <c r="BY2066" i="64" a="1"/>
  <c r="BY542" i="64" l="1"/>
  <c r="BR16" i="861"/>
  <c r="BQ26" i="861"/>
  <c r="BR773" i="64"/>
  <c r="BR1388" i="64"/>
  <c r="BZ209" i="64" a="1"/>
  <c r="BZ209" i="64" s="1"/>
  <c r="BQ1297" i="64"/>
  <c r="BR1293" i="64" s="1"/>
  <c r="BQ1299" i="64"/>
  <c r="BS772" i="64" a="1"/>
  <c r="BS772" i="64" s="1"/>
  <c r="BQ1390" i="64"/>
  <c r="AT1717" i="64"/>
  <c r="AS1718" i="64"/>
  <c r="BE410" i="64"/>
  <c r="BE414" i="64" s="1"/>
  <c r="BD416" i="64"/>
  <c r="AU663" i="64"/>
  <c r="AV659" i="64" s="1"/>
  <c r="AU655" i="64"/>
  <c r="BU2086" i="64"/>
  <c r="BU2087" i="64" s="1"/>
  <c r="AT2246" i="64" a="1"/>
  <c r="AT2246" i="64" s="1"/>
  <c r="BZ281" i="64"/>
  <c r="CA277" i="64"/>
  <c r="CA260" i="64"/>
  <c r="CA278" i="64"/>
  <c r="CA279" i="64"/>
  <c r="CA261" i="64"/>
  <c r="CA262" i="64"/>
  <c r="CA280" i="64"/>
  <c r="BZ263" i="64"/>
  <c r="BY850" i="64"/>
  <c r="BY860" i="64" s="1"/>
  <c r="BZ854" i="64" a="1"/>
  <c r="BZ854" i="64" s="1"/>
  <c r="BZ849" i="64" a="1"/>
  <c r="BZ849" i="64" s="1"/>
  <c r="BY589" i="64"/>
  <c r="BX2456" i="64"/>
  <c r="BZ2439" i="64" a="1"/>
  <c r="BZ2439" i="64" s="1"/>
  <c r="BZ2440" i="64" a="1"/>
  <c r="BZ2440" i="64" s="1"/>
  <c r="BZ2441" i="64" a="1"/>
  <c r="BZ2441" i="64" s="1"/>
  <c r="BZ2442" i="64" a="1"/>
  <c r="BZ2442" i="64" s="1"/>
  <c r="BZ2445" i="64" a="1"/>
  <c r="BZ2445" i="64" s="1"/>
  <c r="BZ2444" i="64" a="1"/>
  <c r="BZ2444" i="64" s="1"/>
  <c r="BZ2446" i="64" a="1"/>
  <c r="BZ2446" i="64" s="1"/>
  <c r="BZ2447" i="64" a="1"/>
  <c r="BZ2447" i="64" s="1"/>
  <c r="BZ2443" i="64" a="1"/>
  <c r="BZ2443" i="64" s="1"/>
  <c r="BY2448" i="64"/>
  <c r="BZ565" i="64" a="1"/>
  <c r="BZ565" i="64" s="1"/>
  <c r="BZ587" i="64" a="1"/>
  <c r="BZ587" i="64" s="1"/>
  <c r="BZ588" i="64" a="1"/>
  <c r="BZ588" i="64" s="1"/>
  <c r="BY566" i="64"/>
  <c r="BZ2627" i="64"/>
  <c r="BZ2593" i="64"/>
  <c r="BY2530" i="64"/>
  <c r="BY2552" i="64"/>
  <c r="BZ2885" i="64" a="1"/>
  <c r="BZ2885" i="64" s="1"/>
  <c r="BZ2531" i="64" a="1"/>
  <c r="BZ2531" i="64" s="1"/>
  <c r="BZ2551" i="64" a="1"/>
  <c r="BZ2551" i="64" s="1"/>
  <c r="BV2084" i="64"/>
  <c r="BV2086" i="64" s="1"/>
  <c r="BV2087" i="64" s="1"/>
  <c r="BW2075" i="64"/>
  <c r="BX2073" i="64"/>
  <c r="BX2082" i="64"/>
  <c r="BX2074" i="64"/>
  <c r="BX2083" i="64"/>
  <c r="BZ2079" i="64" a="1"/>
  <c r="BZ2079" i="64" s="1"/>
  <c r="BZ2078" i="64" a="1"/>
  <c r="BZ2078" i="64" s="1"/>
  <c r="BZ2069" i="64" a="1"/>
  <c r="BZ2069" i="64" s="1"/>
  <c r="BZ2070" i="64" a="1"/>
  <c r="BZ2070" i="64" s="1"/>
  <c r="BY2066" i="64"/>
  <c r="BY2065" i="64"/>
  <c r="BZ2060" i="64" a="1"/>
  <c r="BZ2060" i="64" s="1"/>
  <c r="BZ2061" i="64" a="1"/>
  <c r="BZ2061" i="64" s="1"/>
  <c r="BY2573" i="64"/>
  <c r="BZ2572" i="64" a="1"/>
  <c r="BZ2572" i="64" s="1"/>
  <c r="BZ725" i="64" a="1"/>
  <c r="BZ725" i="64" s="1"/>
  <c r="CA2342" i="64"/>
  <c r="BY1818" i="64"/>
  <c r="BY1467" i="64"/>
  <c r="BY1981" i="64"/>
  <c r="BY1218" i="64"/>
  <c r="BY751" i="64"/>
  <c r="BY727" i="64"/>
  <c r="BX62" i="64"/>
  <c r="BZ720" i="64" a="1"/>
  <c r="BZ720" i="64" s="1"/>
  <c r="BZ75" i="64" a="1"/>
  <c r="BZ75" i="64" s="1"/>
  <c r="BZ564" i="64" a="1"/>
  <c r="BZ564" i="64" s="1"/>
  <c r="BZ55" i="64" a="1"/>
  <c r="BZ55" i="64" s="1"/>
  <c r="BZ60" i="64" a="1"/>
  <c r="BZ60" i="64" s="1"/>
  <c r="BZ59" i="64" a="1"/>
  <c r="BZ59" i="64" s="1"/>
  <c r="BY56" i="64"/>
  <c r="BZ54" i="64" a="1"/>
  <c r="BZ54" i="64" s="1"/>
  <c r="BZ53" i="64" a="1"/>
  <c r="BZ53" i="64" s="1"/>
  <c r="BZ750" i="64" a="1"/>
  <c r="BZ750" i="64" s="1"/>
  <c r="BZ2782" i="64" a="1"/>
  <c r="BZ2782" i="64" s="1"/>
  <c r="BZ2859" i="64" a="1"/>
  <c r="BZ2859" i="64" s="1"/>
  <c r="BZ2833" i="64" a="1"/>
  <c r="BZ2833" i="64" s="1"/>
  <c r="BZ2808" i="64" a="1"/>
  <c r="BZ2808" i="64" s="1"/>
  <c r="BZ1957" i="64" a="1"/>
  <c r="BZ1957" i="64" s="1"/>
  <c r="BZ1958" i="64" s="1"/>
  <c r="BZ92" i="64" a="1"/>
  <c r="BZ92" i="64" s="1"/>
  <c r="BZ90" i="64" a="1"/>
  <c r="BZ90" i="64" s="1"/>
  <c r="BZ89" i="64" a="1"/>
  <c r="BZ89" i="64" s="1"/>
  <c r="BZ91" i="64" a="1"/>
  <c r="BZ91" i="64" s="1"/>
  <c r="BY93" i="64"/>
  <c r="BZ1899" i="64" a="1"/>
  <c r="BZ1899" i="64" s="1"/>
  <c r="BZ1900" i="64" s="1"/>
  <c r="BZ541" i="64" a="1"/>
  <c r="BZ541" i="64" s="1"/>
  <c r="BZ2909" i="64" a="1"/>
  <c r="BZ2909" i="64" s="1"/>
  <c r="BZ1819" i="64" a="1"/>
  <c r="BZ1819" i="64" s="1"/>
  <c r="BZ2237" i="64" a="1"/>
  <c r="BZ2237" i="64" s="1"/>
  <c r="BZ2245" i="64" s="1"/>
  <c r="BZ1982" i="64" a="1"/>
  <c r="BZ1982" i="64" s="1"/>
  <c r="BZ1988" i="64" a="1"/>
  <c r="BZ1988" i="64" s="1"/>
  <c r="BZ1980" i="64" a="1"/>
  <c r="BZ1980" i="64" s="1"/>
  <c r="BZ1466" i="64" a="1"/>
  <c r="BZ1466" i="64" s="1"/>
  <c r="BZ1217" i="64" a="1"/>
  <c r="BZ1217" i="64" s="1"/>
  <c r="BZ542" i="64" a="1"/>
  <c r="BZ850" i="64" a="1"/>
  <c r="BZ1467" i="64" a="1"/>
  <c r="BZ2530" i="64" a="1"/>
  <c r="BZ727" i="64" a="1"/>
  <c r="BZ566" i="64" a="1"/>
  <c r="CA2627" i="64" a="1"/>
  <c r="BZ589" i="64" a="1"/>
  <c r="BS773" i="64" a="1"/>
  <c r="BZ2573" i="64" a="1"/>
  <c r="BZ751" i="64" a="1"/>
  <c r="BZ2552" i="64" a="1"/>
  <c r="BZ1981" i="64" a="1"/>
  <c r="CA2593" i="64" a="1"/>
  <c r="BZ2066" i="64" a="1"/>
  <c r="BS1388" i="64" a="1"/>
  <c r="BZ1818" i="64" a="1"/>
  <c r="BZ2065" i="64" a="1"/>
  <c r="BZ1218" i="64" a="1"/>
  <c r="BZ542" i="64" l="1"/>
  <c r="BR25" i="861"/>
  <c r="BS773" i="64"/>
  <c r="BS1388" i="64"/>
  <c r="BR1297" i="64"/>
  <c r="BS1293" i="64" s="1"/>
  <c r="BR1299" i="64"/>
  <c r="BT772" i="64" a="1"/>
  <c r="BT772" i="64" s="1"/>
  <c r="CA209" i="64" a="1"/>
  <c r="CA209" i="64" s="1"/>
  <c r="BR1390" i="64"/>
  <c r="AU1717" i="64"/>
  <c r="AT1718" i="64"/>
  <c r="BF410" i="64"/>
  <c r="BF414" i="64" s="1"/>
  <c r="BE416" i="64"/>
  <c r="AU668" i="64"/>
  <c r="AU664" i="64"/>
  <c r="AU656" i="64"/>
  <c r="AV648" i="64"/>
  <c r="CA2343" i="64"/>
  <c r="CB277" i="64"/>
  <c r="CB278" i="64"/>
  <c r="CB260" i="64"/>
  <c r="CB261" i="64"/>
  <c r="CB279" i="64"/>
  <c r="CB262" i="64"/>
  <c r="CB280" i="64"/>
  <c r="CA263" i="64"/>
  <c r="CA281" i="64"/>
  <c r="BZ850" i="64"/>
  <c r="BZ860" i="64" s="1"/>
  <c r="CA854" i="64" a="1"/>
  <c r="CA854" i="64" s="1"/>
  <c r="CA849" i="64" a="1"/>
  <c r="CA849" i="64" s="1"/>
  <c r="BZ589" i="64"/>
  <c r="BY2456" i="64"/>
  <c r="CA2439" i="64" a="1"/>
  <c r="CA2439" i="64" s="1"/>
  <c r="CA2440" i="64" a="1"/>
  <c r="CA2440" i="64" s="1"/>
  <c r="CA2445" i="64" a="1"/>
  <c r="CA2445" i="64" s="1"/>
  <c r="CA2442" i="64" a="1"/>
  <c r="CA2442" i="64" s="1"/>
  <c r="CA2444" i="64" a="1"/>
  <c r="CA2444" i="64" s="1"/>
  <c r="CA2446" i="64" a="1"/>
  <c r="CA2446" i="64" s="1"/>
  <c r="CA2447" i="64" a="1"/>
  <c r="CA2447" i="64" s="1"/>
  <c r="CA2443" i="64" a="1"/>
  <c r="CA2443" i="64" s="1"/>
  <c r="CA2441" i="64" a="1"/>
  <c r="CA2441" i="64" s="1"/>
  <c r="BZ2448" i="64"/>
  <c r="CA565" i="64" a="1"/>
  <c r="CA565" i="64" s="1"/>
  <c r="CA588" i="64" a="1"/>
  <c r="CA588" i="64" s="1"/>
  <c r="CA587" i="64" a="1"/>
  <c r="CA587" i="64" s="1"/>
  <c r="BZ566" i="64"/>
  <c r="CA2593" i="64"/>
  <c r="CA2627" i="64"/>
  <c r="BZ2552" i="64"/>
  <c r="BZ2530" i="64"/>
  <c r="CA2885" i="64" a="1"/>
  <c r="CA2885" i="64" s="1"/>
  <c r="CA2531" i="64" a="1"/>
  <c r="CA2531" i="64" s="1"/>
  <c r="CA2551" i="64" a="1"/>
  <c r="CA2551" i="64" s="1"/>
  <c r="BW2084" i="64"/>
  <c r="BW2086" i="64" s="1"/>
  <c r="BX2075" i="64"/>
  <c r="BY2073" i="64"/>
  <c r="BY2082" i="64"/>
  <c r="BY2074" i="64"/>
  <c r="BY2083" i="64"/>
  <c r="CA2079" i="64" a="1"/>
  <c r="CA2079" i="64" s="1"/>
  <c r="CA2078" i="64" a="1"/>
  <c r="CA2078" i="64" s="1"/>
  <c r="CA2070" i="64" a="1"/>
  <c r="CA2070" i="64" s="1"/>
  <c r="CA2069" i="64" a="1"/>
  <c r="CA2069" i="64" s="1"/>
  <c r="BZ2066" i="64"/>
  <c r="BZ2065" i="64"/>
  <c r="CA2060" i="64" a="1"/>
  <c r="CA2060" i="64" s="1"/>
  <c r="CA2061" i="64" a="1"/>
  <c r="CA2061" i="64" s="1"/>
  <c r="BZ2573" i="64"/>
  <c r="CA2572" i="64" a="1"/>
  <c r="CA2572" i="64" s="1"/>
  <c r="CA725" i="64" a="1"/>
  <c r="CA725" i="64" s="1"/>
  <c r="CB2342" i="64"/>
  <c r="CB2343" i="64" s="1"/>
  <c r="BZ1981" i="64"/>
  <c r="BZ1818" i="64"/>
  <c r="O1818" i="64" s="1"/>
  <c r="BZ1467" i="64"/>
  <c r="BZ1218" i="64"/>
  <c r="BZ727" i="64"/>
  <c r="BZ751" i="64"/>
  <c r="BY62" i="64"/>
  <c r="CA720" i="64" a="1"/>
  <c r="CA720" i="64" s="1"/>
  <c r="CA75" i="64" a="1"/>
  <c r="CA75" i="64" s="1"/>
  <c r="CA564" i="64" a="1"/>
  <c r="CA564" i="64" s="1"/>
  <c r="CA55" i="64" a="1"/>
  <c r="CA55" i="64" s="1"/>
  <c r="CA60" i="64" a="1"/>
  <c r="CA60" i="64" s="1"/>
  <c r="CA59" i="64" a="1"/>
  <c r="CA59" i="64" s="1"/>
  <c r="BZ56" i="64"/>
  <c r="CA53" i="64" a="1"/>
  <c r="CA53" i="64" s="1"/>
  <c r="CA54" i="64" a="1"/>
  <c r="CA54" i="64" s="1"/>
  <c r="CA750" i="64" a="1"/>
  <c r="CA750" i="64" s="1"/>
  <c r="CA2782" i="64" a="1"/>
  <c r="CA2782" i="64" s="1"/>
  <c r="CA2859" i="64" a="1"/>
  <c r="CA2859" i="64" s="1"/>
  <c r="CA2833" i="64" a="1"/>
  <c r="CA2833" i="64" s="1"/>
  <c r="CA2808" i="64" a="1"/>
  <c r="CA2808" i="64" s="1"/>
  <c r="CA1957" i="64" a="1"/>
  <c r="CA1957" i="64" s="1"/>
  <c r="CA1958" i="64" s="1"/>
  <c r="CA90" i="64" a="1"/>
  <c r="CA90" i="64" s="1"/>
  <c r="CA91" i="64" a="1"/>
  <c r="CA91" i="64" s="1"/>
  <c r="CA92" i="64" a="1"/>
  <c r="CA92" i="64" s="1"/>
  <c r="CA89" i="64" a="1"/>
  <c r="CA89" i="64" s="1"/>
  <c r="BZ93" i="64"/>
  <c r="CA1899" i="64" a="1"/>
  <c r="CA1899" i="64" s="1"/>
  <c r="CA1900" i="64" s="1"/>
  <c r="CA541" i="64" a="1"/>
  <c r="CA541" i="64" s="1"/>
  <c r="CA2909" i="64" a="1"/>
  <c r="CA2909" i="64" s="1"/>
  <c r="CA1819" i="64" a="1"/>
  <c r="CA1819" i="64" s="1"/>
  <c r="CA2237" i="64" a="1"/>
  <c r="CA2237" i="64" s="1"/>
  <c r="CA2245" i="64" s="1"/>
  <c r="CA1982" i="64" a="1"/>
  <c r="CA1982" i="64" s="1"/>
  <c r="CA1988" i="64" a="1"/>
  <c r="CA1988" i="64" s="1"/>
  <c r="CA1980" i="64" a="1"/>
  <c r="CA1980" i="64" s="1"/>
  <c r="CA1466" i="64" a="1"/>
  <c r="CA1466" i="64" s="1"/>
  <c r="CA1217" i="64" a="1"/>
  <c r="CA1217" i="64" s="1"/>
  <c r="CA542" i="64" a="1"/>
  <c r="CB2627" i="64" a="1"/>
  <c r="CA2573" i="64" a="1"/>
  <c r="CA727" i="64" a="1"/>
  <c r="CA2066" i="64" a="1"/>
  <c r="CA1981" i="64" a="1"/>
  <c r="CA2065" i="64" a="1"/>
  <c r="CA751" i="64" a="1"/>
  <c r="CA2530" i="64" a="1"/>
  <c r="CA850" i="64" a="1"/>
  <c r="BT773" i="64" a="1"/>
  <c r="BT1388" i="64" a="1"/>
  <c r="CB2593" i="64" a="1"/>
  <c r="CA2552" i="64" a="1"/>
  <c r="CA1467" i="64" a="1"/>
  <c r="CA1218" i="64" a="1"/>
  <c r="CA589" i="64" a="1"/>
  <c r="CA566" i="64" a="1"/>
  <c r="CA1818" i="64" a="1"/>
  <c r="CA542" i="64" l="1"/>
  <c r="BS16" i="861"/>
  <c r="BR26" i="861"/>
  <c r="BT1388" i="64"/>
  <c r="BT773" i="64"/>
  <c r="BS1297" i="64"/>
  <c r="BT1293" i="64" s="1"/>
  <c r="BS1299" i="64"/>
  <c r="CB209" i="64" a="1"/>
  <c r="CB209" i="64" s="1"/>
  <c r="BS1390" i="64"/>
  <c r="BU772" i="64" a="1"/>
  <c r="BU772" i="64" s="1"/>
  <c r="AV1717" i="64"/>
  <c r="AU1718" i="64"/>
  <c r="BG410" i="64"/>
  <c r="BG414" i="64" s="1"/>
  <c r="BF416" i="64"/>
  <c r="AV651" i="64"/>
  <c r="AU2246" i="64" a="1"/>
  <c r="AU2246" i="64" s="1"/>
  <c r="CB263" i="64"/>
  <c r="CC277" i="64"/>
  <c r="CC278" i="64"/>
  <c r="CC260" i="64"/>
  <c r="CC261" i="64"/>
  <c r="CC279" i="64"/>
  <c r="CC262" i="64"/>
  <c r="CC280" i="64"/>
  <c r="CB281" i="64"/>
  <c r="CA850" i="64"/>
  <c r="CB854" i="64" a="1"/>
  <c r="CB854" i="64" s="1"/>
  <c r="CB849" i="64" a="1"/>
  <c r="CB849" i="64" s="1"/>
  <c r="CA589" i="64"/>
  <c r="BZ2456" i="64"/>
  <c r="O2456" i="64" s="1"/>
  <c r="CB2444" i="64" a="1"/>
  <c r="CB2444" i="64" s="1"/>
  <c r="CB2445" i="64" a="1"/>
  <c r="CB2445" i="64" s="1"/>
  <c r="CB2439" i="64" a="1"/>
  <c r="CB2439" i="64" s="1"/>
  <c r="CB2440" i="64" a="1"/>
  <c r="CB2440" i="64" s="1"/>
  <c r="CB2442" i="64" a="1"/>
  <c r="CB2442" i="64" s="1"/>
  <c r="CB2446" i="64" a="1"/>
  <c r="CB2446" i="64" s="1"/>
  <c r="CB2447" i="64" a="1"/>
  <c r="CB2447" i="64" s="1"/>
  <c r="CB2443" i="64" a="1"/>
  <c r="CB2443" i="64" s="1"/>
  <c r="CB2441" i="64" a="1"/>
  <c r="CB2441" i="64" s="1"/>
  <c r="CA2448" i="64"/>
  <c r="CB565" i="64" a="1"/>
  <c r="CB565" i="64" s="1"/>
  <c r="CB588" i="64" a="1"/>
  <c r="CB588" i="64" s="1"/>
  <c r="CB587" i="64" a="1"/>
  <c r="CB587" i="64" s="1"/>
  <c r="CA566" i="64"/>
  <c r="CB2627" i="64"/>
  <c r="CB2593" i="64"/>
  <c r="CA2552" i="64"/>
  <c r="CA2530" i="64"/>
  <c r="CB2885" i="64" a="1"/>
  <c r="CB2885" i="64" s="1"/>
  <c r="CB2531" i="64" a="1"/>
  <c r="CB2531" i="64" s="1"/>
  <c r="CB2551" i="64" a="1"/>
  <c r="CB2551" i="64" s="1"/>
  <c r="BW2087" i="64"/>
  <c r="BX2084" i="64"/>
  <c r="BX2086" i="64" s="1"/>
  <c r="BX2087" i="64" s="1"/>
  <c r="BY2075" i="64"/>
  <c r="BZ2073" i="64"/>
  <c r="BZ2082" i="64"/>
  <c r="BZ2074" i="64"/>
  <c r="BZ2083" i="64"/>
  <c r="CB2078" i="64" a="1"/>
  <c r="CB2078" i="64" s="1"/>
  <c r="CB2079" i="64" a="1"/>
  <c r="CB2079" i="64" s="1"/>
  <c r="CB2070" i="64" a="1"/>
  <c r="CB2070" i="64" s="1"/>
  <c r="CB2069" i="64" a="1"/>
  <c r="CB2069" i="64" s="1"/>
  <c r="CA2066" i="64"/>
  <c r="CA2065" i="64"/>
  <c r="CB2060" i="64" a="1"/>
  <c r="CB2060" i="64" s="1"/>
  <c r="CB2061" i="64" a="1"/>
  <c r="CB2061" i="64" s="1"/>
  <c r="CA2573" i="64"/>
  <c r="CB2572" i="64" a="1"/>
  <c r="CB2572" i="64" s="1"/>
  <c r="CB725" i="64" a="1"/>
  <c r="CB725" i="64" s="1"/>
  <c r="CC2342" i="64"/>
  <c r="CC2343" i="64" s="1"/>
  <c r="CA1818" i="64"/>
  <c r="CA1467" i="64"/>
  <c r="CA1981" i="64"/>
  <c r="CA1218" i="64"/>
  <c r="CA727" i="64"/>
  <c r="CA751" i="64"/>
  <c r="BZ62" i="64"/>
  <c r="CB720" i="64" a="1"/>
  <c r="CB720" i="64" s="1"/>
  <c r="CB75" i="64" a="1"/>
  <c r="CB75" i="64" s="1"/>
  <c r="CB564" i="64" a="1"/>
  <c r="CB564" i="64" s="1"/>
  <c r="CB55" i="64" a="1"/>
  <c r="CB55" i="64" s="1"/>
  <c r="CB59" i="64" a="1"/>
  <c r="CB59" i="64" s="1"/>
  <c r="CB60" i="64" a="1"/>
  <c r="CB60" i="64" s="1"/>
  <c r="CA56" i="64"/>
  <c r="CB53" i="64" a="1"/>
  <c r="CB53" i="64" s="1"/>
  <c r="CB54" i="64" a="1"/>
  <c r="CB54" i="64" s="1"/>
  <c r="CB750" i="64" a="1"/>
  <c r="CB750" i="64" s="1"/>
  <c r="CB2782" i="64" a="1"/>
  <c r="CB2782" i="64" s="1"/>
  <c r="CB2859" i="64" a="1"/>
  <c r="CB2859" i="64" s="1"/>
  <c r="CB2833" i="64" a="1"/>
  <c r="CB2833" i="64" s="1"/>
  <c r="CB2808" i="64" a="1"/>
  <c r="CB2808" i="64" s="1"/>
  <c r="CB1957" i="64" a="1"/>
  <c r="CB1957" i="64" s="1"/>
  <c r="CB1958" i="64" s="1"/>
  <c r="CA93" i="64"/>
  <c r="CB89" i="64" a="1"/>
  <c r="CB89" i="64" s="1"/>
  <c r="CB90" i="64" a="1"/>
  <c r="CB90" i="64" s="1"/>
  <c r="CB91" i="64" a="1"/>
  <c r="CB91" i="64" s="1"/>
  <c r="CB92" i="64" a="1"/>
  <c r="CB92" i="64" s="1"/>
  <c r="CB1899" i="64" a="1"/>
  <c r="CB1899" i="64" s="1"/>
  <c r="CB1900" i="64" s="1"/>
  <c r="CB541" i="64" a="1"/>
  <c r="CB541" i="64" s="1"/>
  <c r="CB2909" i="64" a="1"/>
  <c r="CB2909" i="64" s="1"/>
  <c r="CB1819" i="64" a="1"/>
  <c r="CB1819" i="64" s="1"/>
  <c r="CB2237" i="64" a="1"/>
  <c r="CB2237" i="64" s="1"/>
  <c r="CB2245" i="64" s="1"/>
  <c r="CB1982" i="64" a="1"/>
  <c r="CB1982" i="64" s="1"/>
  <c r="CB1988" i="64" a="1"/>
  <c r="CB1988" i="64" s="1"/>
  <c r="CB1980" i="64" a="1"/>
  <c r="CB1980" i="64" s="1"/>
  <c r="CB1466" i="64" a="1"/>
  <c r="CB1466" i="64" s="1"/>
  <c r="CB1217" i="64" a="1"/>
  <c r="CB1217" i="64" s="1"/>
  <c r="CB542" i="64" a="1"/>
  <c r="CC2627" i="64" a="1"/>
  <c r="CB751" i="64" a="1"/>
  <c r="BU1388" i="64" a="1"/>
  <c r="CB2573" i="64" a="1"/>
  <c r="CB2530" i="64" a="1"/>
  <c r="BU773" i="64" a="1"/>
  <c r="CB2552" i="64" a="1"/>
  <c r="CB1218" i="64" a="1"/>
  <c r="CB2065" i="64" a="1"/>
  <c r="CB2066" i="64" a="1"/>
  <c r="CB1818" i="64" a="1"/>
  <c r="CB1981" i="64" a="1"/>
  <c r="CB850" i="64" a="1"/>
  <c r="CB727" i="64" a="1"/>
  <c r="CC2593" i="64" a="1"/>
  <c r="CB589" i="64" a="1"/>
  <c r="CB566" i="64" a="1"/>
  <c r="CB1467" i="64" a="1"/>
  <c r="CB542" i="64" l="1"/>
  <c r="BS25" i="861"/>
  <c r="BU773" i="64"/>
  <c r="BU1388" i="64"/>
  <c r="BU1390" i="64" s="1"/>
  <c r="BT1299" i="64"/>
  <c r="BT1297" i="64"/>
  <c r="BU1293" i="64" s="1"/>
  <c r="BV772" i="64" a="1"/>
  <c r="BV772" i="64" s="1"/>
  <c r="CC209" i="64" a="1"/>
  <c r="CC209" i="64" s="1"/>
  <c r="BT1390" i="64"/>
  <c r="AW1717" i="64"/>
  <c r="AV1718" i="64"/>
  <c r="BH410" i="64"/>
  <c r="BH414" i="64" s="1"/>
  <c r="BG416" i="64"/>
  <c r="AV660" i="64"/>
  <c r="CC263" i="64"/>
  <c r="CD277" i="64"/>
  <c r="CD278" i="64"/>
  <c r="CD260" i="64"/>
  <c r="CD261" i="64"/>
  <c r="CD279" i="64"/>
  <c r="CD280" i="64"/>
  <c r="CD262" i="64"/>
  <c r="CC281" i="64"/>
  <c r="CB850" i="64"/>
  <c r="CB860" i="64" s="1"/>
  <c r="CA860" i="64"/>
  <c r="CC854" i="64" a="1"/>
  <c r="CC854" i="64" s="1"/>
  <c r="CC849" i="64" a="1"/>
  <c r="CC849" i="64" s="1"/>
  <c r="CB589" i="64"/>
  <c r="CA2456" i="64"/>
  <c r="CC2440" i="64" a="1"/>
  <c r="CC2440" i="64" s="1"/>
  <c r="CC2441" i="64" a="1"/>
  <c r="CC2441" i="64" s="1"/>
  <c r="CC2442" i="64" a="1"/>
  <c r="CC2442" i="64" s="1"/>
  <c r="CC2443" i="64" a="1"/>
  <c r="CC2443" i="64" s="1"/>
  <c r="CC2445" i="64" a="1"/>
  <c r="CC2445" i="64" s="1"/>
  <c r="CC2444" i="64" a="1"/>
  <c r="CC2444" i="64" s="1"/>
  <c r="CC2439" i="64" a="1"/>
  <c r="CC2439" i="64" s="1"/>
  <c r="CC2446" i="64" a="1"/>
  <c r="CC2446" i="64" s="1"/>
  <c r="CC2447" i="64" a="1"/>
  <c r="CC2447" i="64" s="1"/>
  <c r="CB2448" i="64"/>
  <c r="CC565" i="64" a="1"/>
  <c r="CC565" i="64" s="1"/>
  <c r="CC588" i="64" a="1"/>
  <c r="CC588" i="64" s="1"/>
  <c r="CC587" i="64" a="1"/>
  <c r="CC587" i="64" s="1"/>
  <c r="CB566" i="64"/>
  <c r="CC2627" i="64"/>
  <c r="CC2593" i="64"/>
  <c r="CB2552" i="64"/>
  <c r="CB2530" i="64"/>
  <c r="CC2885" i="64" a="1"/>
  <c r="CC2885" i="64" s="1"/>
  <c r="CC2531" i="64" a="1"/>
  <c r="CC2531" i="64" s="1"/>
  <c r="CC2551" i="64" a="1"/>
  <c r="CC2551" i="64" s="1"/>
  <c r="BY2084" i="64"/>
  <c r="BY2086" i="64" s="1"/>
  <c r="BY2087" i="64" s="1"/>
  <c r="BZ2075" i="64"/>
  <c r="CA2073" i="64"/>
  <c r="CA2082" i="64"/>
  <c r="CA2074" i="64"/>
  <c r="CA2083" i="64"/>
  <c r="CC2079" i="64" a="1"/>
  <c r="CC2079" i="64" s="1"/>
  <c r="CC2078" i="64" a="1"/>
  <c r="CC2078" i="64" s="1"/>
  <c r="CC2070" i="64" a="1"/>
  <c r="CC2070" i="64" s="1"/>
  <c r="CC2069" i="64" a="1"/>
  <c r="CC2069" i="64" s="1"/>
  <c r="CB2066" i="64"/>
  <c r="CB2065" i="64"/>
  <c r="CC2060" i="64" a="1"/>
  <c r="CC2060" i="64" s="1"/>
  <c r="CC2061" i="64" a="1"/>
  <c r="CC2061" i="64" s="1"/>
  <c r="CB2573" i="64"/>
  <c r="CC2572" i="64" a="1"/>
  <c r="CC2572" i="64" s="1"/>
  <c r="CC725" i="64" a="1"/>
  <c r="CC725" i="64" s="1"/>
  <c r="CD2342" i="64"/>
  <c r="CD2343" i="64" s="1"/>
  <c r="CB1818" i="64"/>
  <c r="CB1981" i="64"/>
  <c r="CB1467" i="64"/>
  <c r="CB1218" i="64"/>
  <c r="CB751" i="64"/>
  <c r="CB727" i="64"/>
  <c r="CA62" i="64"/>
  <c r="CC720" i="64" a="1"/>
  <c r="CC720" i="64" s="1"/>
  <c r="CC75" i="64" a="1"/>
  <c r="CC75" i="64" s="1"/>
  <c r="CC564" i="64" a="1"/>
  <c r="CC564" i="64" s="1"/>
  <c r="CC55" i="64" a="1"/>
  <c r="CC55" i="64" s="1"/>
  <c r="CC59" i="64" a="1"/>
  <c r="CC59" i="64" s="1"/>
  <c r="CC60" i="64" a="1"/>
  <c r="CC60" i="64" s="1"/>
  <c r="CB56" i="64"/>
  <c r="CC53" i="64" a="1"/>
  <c r="CC53" i="64" s="1"/>
  <c r="CC54" i="64" a="1"/>
  <c r="CC54" i="64" s="1"/>
  <c r="CC750" i="64" a="1"/>
  <c r="CC750" i="64" s="1"/>
  <c r="CC2782" i="64" a="1"/>
  <c r="CC2782" i="64" s="1"/>
  <c r="CC2859" i="64" a="1"/>
  <c r="CC2859" i="64" s="1"/>
  <c r="CC2833" i="64" a="1"/>
  <c r="CC2833" i="64" s="1"/>
  <c r="CC2808" i="64" a="1"/>
  <c r="CC2808" i="64" s="1"/>
  <c r="CC1957" i="64" a="1"/>
  <c r="CC1957" i="64" s="1"/>
  <c r="CC1958" i="64" s="1"/>
  <c r="CC89" i="64" a="1"/>
  <c r="CC89" i="64" s="1"/>
  <c r="CC90" i="64" a="1"/>
  <c r="CC90" i="64" s="1"/>
  <c r="CC91" i="64" a="1"/>
  <c r="CC91" i="64" s="1"/>
  <c r="CC92" i="64" a="1"/>
  <c r="CC92" i="64" s="1"/>
  <c r="CB93" i="64"/>
  <c r="CC1899" i="64" a="1"/>
  <c r="CC1899" i="64" s="1"/>
  <c r="CC1900" i="64" s="1"/>
  <c r="CC541" i="64" a="1"/>
  <c r="CC541" i="64" s="1"/>
  <c r="CC2909" i="64" a="1"/>
  <c r="CC2909" i="64" s="1"/>
  <c r="CC1819" i="64" a="1"/>
  <c r="CC1819" i="64" s="1"/>
  <c r="CC2237" i="64" a="1"/>
  <c r="CC2237" i="64" s="1"/>
  <c r="CC2245" i="64" s="1"/>
  <c r="CC1988" i="64" a="1"/>
  <c r="CC1988" i="64" s="1"/>
  <c r="CC1982" i="64" a="1"/>
  <c r="CC1982" i="64" s="1"/>
  <c r="CC1980" i="64" a="1"/>
  <c r="CC1980" i="64" s="1"/>
  <c r="CC1466" i="64" a="1"/>
  <c r="CC1466" i="64" s="1"/>
  <c r="CC1217" i="64" a="1"/>
  <c r="CC1217" i="64" s="1"/>
  <c r="CC542" i="64" a="1"/>
  <c r="CD2627" i="64" a="1"/>
  <c r="CC589" i="64" a="1"/>
  <c r="CC727" i="64" a="1"/>
  <c r="CC1981" i="64" a="1"/>
  <c r="CC2552" i="64" a="1"/>
  <c r="CC751" i="64" a="1"/>
  <c r="CC2573" i="64" a="1"/>
  <c r="BV1388" i="64" a="1"/>
  <c r="CD2593" i="64" a="1"/>
  <c r="CC850" i="64" a="1"/>
  <c r="CC1467" i="64" a="1"/>
  <c r="CC566" i="64" a="1"/>
  <c r="CC2530" i="64" a="1"/>
  <c r="CC1218" i="64" a="1"/>
  <c r="CC1818" i="64" a="1"/>
  <c r="BV773" i="64" a="1"/>
  <c r="CC2066" i="64" a="1"/>
  <c r="CC2065" i="64" a="1"/>
  <c r="CC542" i="64" l="1"/>
  <c r="BT16" i="861"/>
  <c r="BS26" i="861"/>
  <c r="BV773" i="64"/>
  <c r="BV1388" i="64"/>
  <c r="CD209" i="64" a="1"/>
  <c r="CD209" i="64" s="1"/>
  <c r="BW772" i="64" a="1"/>
  <c r="BW772" i="64" s="1"/>
  <c r="BU1299" i="64"/>
  <c r="BU1297" i="64"/>
  <c r="BV1293" i="64" s="1"/>
  <c r="AX1717" i="64"/>
  <c r="AW1718" i="64"/>
  <c r="BI410" i="64"/>
  <c r="BI414" i="64" s="1"/>
  <c r="BH416" i="64"/>
  <c r="AV662" i="64"/>
  <c r="AV652" i="64" s="1"/>
  <c r="AV654" i="64" s="1"/>
  <c r="AV2246" i="64" a="1"/>
  <c r="AV2246" i="64" s="1"/>
  <c r="CD281" i="64"/>
  <c r="CE277" i="64"/>
  <c r="CE260" i="64"/>
  <c r="CE278" i="64"/>
  <c r="CE261" i="64"/>
  <c r="CE279" i="64"/>
  <c r="CE262" i="64"/>
  <c r="CE280" i="64"/>
  <c r="CD263" i="64"/>
  <c r="CC850" i="64"/>
  <c r="CD854" i="64" a="1"/>
  <c r="CD854" i="64" s="1"/>
  <c r="CD849" i="64" a="1"/>
  <c r="CD849" i="64" s="1"/>
  <c r="CC589" i="64"/>
  <c r="CB2456" i="64"/>
  <c r="CC2448" i="64"/>
  <c r="CD2439" i="64" a="1"/>
  <c r="CD2439" i="64" s="1"/>
  <c r="CD2440" i="64" a="1"/>
  <c r="CD2440" i="64" s="1"/>
  <c r="CD2441" i="64" a="1"/>
  <c r="CD2441" i="64" s="1"/>
  <c r="CD2442" i="64" a="1"/>
  <c r="CD2442" i="64" s="1"/>
  <c r="CD2444" i="64" a="1"/>
  <c r="CD2444" i="64" s="1"/>
  <c r="CD2445" i="64" a="1"/>
  <c r="CD2445" i="64" s="1"/>
  <c r="CD2443" i="64" a="1"/>
  <c r="CD2443" i="64" s="1"/>
  <c r="CD2446" i="64" a="1"/>
  <c r="CD2446" i="64" s="1"/>
  <c r="CD2447" i="64" a="1"/>
  <c r="CD2447" i="64" s="1"/>
  <c r="CD587" i="64" a="1"/>
  <c r="CD587" i="64" s="1"/>
  <c r="CD565" i="64" a="1"/>
  <c r="CD565" i="64" s="1"/>
  <c r="CD588" i="64" a="1"/>
  <c r="CD588" i="64" s="1"/>
  <c r="CC566" i="64"/>
  <c r="CD2627" i="64"/>
  <c r="CD2593" i="64"/>
  <c r="CC2552" i="64"/>
  <c r="CC2530" i="64"/>
  <c r="CD2885" i="64" a="1"/>
  <c r="CD2885" i="64" s="1"/>
  <c r="CD2531" i="64" a="1"/>
  <c r="CD2531" i="64" s="1"/>
  <c r="CD2551" i="64" a="1"/>
  <c r="CD2551" i="64" s="1"/>
  <c r="CA2075" i="64"/>
  <c r="BZ2084" i="64"/>
  <c r="BZ2086" i="64" s="1"/>
  <c r="BZ2087" i="64" s="1"/>
  <c r="CA2084" i="64"/>
  <c r="CB2073" i="64"/>
  <c r="CB2082" i="64"/>
  <c r="CB2074" i="64"/>
  <c r="CB2083" i="64"/>
  <c r="CD2079" i="64" a="1"/>
  <c r="CD2079" i="64" s="1"/>
  <c r="CD2078" i="64" a="1"/>
  <c r="CD2078" i="64" s="1"/>
  <c r="CD2069" i="64" a="1"/>
  <c r="CD2069" i="64" s="1"/>
  <c r="CD2070" i="64" a="1"/>
  <c r="CD2070" i="64" s="1"/>
  <c r="CC2066" i="64"/>
  <c r="CC2065" i="64"/>
  <c r="CD2060" i="64" a="1"/>
  <c r="CD2060" i="64" s="1"/>
  <c r="CD2061" i="64" a="1"/>
  <c r="CD2061" i="64" s="1"/>
  <c r="CC2573" i="64"/>
  <c r="CD2572" i="64" a="1"/>
  <c r="CD2572" i="64" s="1"/>
  <c r="CD725" i="64" a="1"/>
  <c r="CD725" i="64" s="1"/>
  <c r="CE2342" i="64"/>
  <c r="CE2343" i="64" s="1"/>
  <c r="CC1818" i="64"/>
  <c r="CC1981" i="64"/>
  <c r="CC1467" i="64"/>
  <c r="CC1218" i="64"/>
  <c r="CC751" i="64"/>
  <c r="CC727" i="64"/>
  <c r="CB62" i="64"/>
  <c r="CD720" i="64" a="1"/>
  <c r="CD720" i="64" s="1"/>
  <c r="CD75" i="64" a="1"/>
  <c r="CD75" i="64" s="1"/>
  <c r="CD564" i="64" a="1"/>
  <c r="CD564" i="64" s="1"/>
  <c r="CD55" i="64" a="1"/>
  <c r="CD55" i="64" s="1"/>
  <c r="CD59" i="64" a="1"/>
  <c r="CD59" i="64" s="1"/>
  <c r="CD60" i="64" a="1"/>
  <c r="CD60" i="64" s="1"/>
  <c r="CC56" i="64"/>
  <c r="CD53" i="64" a="1"/>
  <c r="CD53" i="64" s="1"/>
  <c r="CD54" i="64" a="1"/>
  <c r="CD54" i="64" s="1"/>
  <c r="CD750" i="64" a="1"/>
  <c r="CD750" i="64" s="1"/>
  <c r="CD2782" i="64" a="1"/>
  <c r="CD2782" i="64" s="1"/>
  <c r="CD2808" i="64" a="1"/>
  <c r="CD2808" i="64" s="1"/>
  <c r="CD2859" i="64" a="1"/>
  <c r="CD2859" i="64" s="1"/>
  <c r="CD2833" i="64" a="1"/>
  <c r="CD2833" i="64" s="1"/>
  <c r="CD1957" i="64" a="1"/>
  <c r="CD1957" i="64" s="1"/>
  <c r="CD1958" i="64" s="1"/>
  <c r="CD90" i="64" a="1"/>
  <c r="CD90" i="64" s="1"/>
  <c r="CD91" i="64" a="1"/>
  <c r="CD91" i="64" s="1"/>
  <c r="CD92" i="64" a="1"/>
  <c r="CD92" i="64" s="1"/>
  <c r="CD89" i="64" a="1"/>
  <c r="CD89" i="64" s="1"/>
  <c r="CC93" i="64"/>
  <c r="CD1899" i="64" a="1"/>
  <c r="CD1899" i="64" s="1"/>
  <c r="CD1900" i="64" s="1"/>
  <c r="CD541" i="64" a="1"/>
  <c r="CD541" i="64" s="1"/>
  <c r="CD2909" i="64" a="1"/>
  <c r="CD2909" i="64" s="1"/>
  <c r="CD1819" i="64" a="1"/>
  <c r="CD1819" i="64" s="1"/>
  <c r="CD2237" i="64" a="1"/>
  <c r="CD2237" i="64" s="1"/>
  <c r="CD2245" i="64" s="1"/>
  <c r="CD1980" i="64" a="1"/>
  <c r="CD1980" i="64" s="1"/>
  <c r="CD1982" i="64" a="1"/>
  <c r="CD1982" i="64" s="1"/>
  <c r="CD1988" i="64" a="1"/>
  <c r="CD1988" i="64" s="1"/>
  <c r="CD1466" i="64" a="1"/>
  <c r="CD1466" i="64" s="1"/>
  <c r="CD1217" i="64" a="1"/>
  <c r="CD1217" i="64" s="1"/>
  <c r="CD542" i="64" a="1"/>
  <c r="CD2552" i="64" a="1"/>
  <c r="CD1981" i="64" a="1"/>
  <c r="CD2066" i="64" a="1"/>
  <c r="CD2573" i="64" a="1"/>
  <c r="BW1388" i="64" a="1"/>
  <c r="CD727" i="64" a="1"/>
  <c r="CD2065" i="64" a="1"/>
  <c r="CD1818" i="64" a="1"/>
  <c r="CD1218" i="64" a="1"/>
  <c r="CE2627" i="64" a="1"/>
  <c r="CD589" i="64" a="1"/>
  <c r="CD2530" i="64" a="1"/>
  <c r="CD850" i="64" a="1"/>
  <c r="CE2593" i="64" a="1"/>
  <c r="CD751" i="64" a="1"/>
  <c r="CD566" i="64" a="1"/>
  <c r="CD1467" i="64" a="1"/>
  <c r="BW773" i="64" a="1"/>
  <c r="CD542" i="64" l="1"/>
  <c r="BT25" i="861"/>
  <c r="BW1388" i="64"/>
  <c r="BW773" i="64"/>
  <c r="CE209" i="64" a="1"/>
  <c r="CE209" i="64" s="1"/>
  <c r="BV1297" i="64"/>
  <c r="BW1293" i="64" s="1"/>
  <c r="BV1299" i="64"/>
  <c r="BV1390" i="64"/>
  <c r="BX772" i="64" a="1"/>
  <c r="BX772" i="64" s="1"/>
  <c r="AY1717" i="64"/>
  <c r="AX1718" i="64"/>
  <c r="BJ410" i="64"/>
  <c r="BJ414" i="64" s="1"/>
  <c r="BI416" i="64"/>
  <c r="AV663" i="64"/>
  <c r="AW659" i="64" s="1"/>
  <c r="AV655" i="64"/>
  <c r="CE281" i="64"/>
  <c r="CE263" i="64"/>
  <c r="CF277" i="64"/>
  <c r="CF278" i="64"/>
  <c r="CF260" i="64"/>
  <c r="CF261" i="64"/>
  <c r="CF279" i="64"/>
  <c r="CF262" i="64"/>
  <c r="CF280" i="64"/>
  <c r="CD850" i="64"/>
  <c r="CD860" i="64" s="1"/>
  <c r="CC860" i="64"/>
  <c r="CE854" i="64" a="1"/>
  <c r="CE854" i="64" s="1"/>
  <c r="CE849" i="64" a="1"/>
  <c r="CE849" i="64" s="1"/>
  <c r="CD589" i="64"/>
  <c r="CC2456" i="64"/>
  <c r="CE2439" i="64" a="1"/>
  <c r="CE2439" i="64" s="1"/>
  <c r="CE2440" i="64" a="1"/>
  <c r="CE2440" i="64" s="1"/>
  <c r="CE2441" i="64" a="1"/>
  <c r="CE2441" i="64" s="1"/>
  <c r="CE2442" i="64" a="1"/>
  <c r="CE2442" i="64" s="1"/>
  <c r="CE2443" i="64" a="1"/>
  <c r="CE2443" i="64" s="1"/>
  <c r="CE2446" i="64" a="1"/>
  <c r="CE2446" i="64" s="1"/>
  <c r="CE2447" i="64" a="1"/>
  <c r="CE2447" i="64" s="1"/>
  <c r="CE2444" i="64" a="1"/>
  <c r="CE2444" i="64" s="1"/>
  <c r="CE2445" i="64" a="1"/>
  <c r="CE2445" i="64" s="1"/>
  <c r="CD2448" i="64"/>
  <c r="CE587" i="64" a="1"/>
  <c r="CE587" i="64" s="1"/>
  <c r="CE565" i="64" a="1"/>
  <c r="CE565" i="64" s="1"/>
  <c r="CE588" i="64" a="1"/>
  <c r="CE588" i="64" s="1"/>
  <c r="CD566" i="64"/>
  <c r="CE2593" i="64"/>
  <c r="CE2627" i="64"/>
  <c r="CD2552" i="64"/>
  <c r="CD2530" i="64"/>
  <c r="CE2885" i="64" a="1"/>
  <c r="CE2885" i="64" s="1"/>
  <c r="CE2531" i="64" a="1"/>
  <c r="CE2531" i="64" s="1"/>
  <c r="CE2551" i="64" a="1"/>
  <c r="CE2551" i="64" s="1"/>
  <c r="CA2086" i="64"/>
  <c r="CB2075" i="64"/>
  <c r="CC2073" i="64"/>
  <c r="CC2082" i="64"/>
  <c r="CC2074" i="64"/>
  <c r="CC2083" i="64"/>
  <c r="CE2079" i="64" a="1"/>
  <c r="CE2079" i="64" s="1"/>
  <c r="CE2078" i="64" a="1"/>
  <c r="CE2078" i="64" s="1"/>
  <c r="CE2070" i="64" a="1"/>
  <c r="CE2070" i="64" s="1"/>
  <c r="CE2069" i="64" a="1"/>
  <c r="CE2069" i="64" s="1"/>
  <c r="CD2066" i="64"/>
  <c r="CD2065" i="64"/>
  <c r="CE2060" i="64" a="1"/>
  <c r="CE2060" i="64" s="1"/>
  <c r="CE2061" i="64" a="1"/>
  <c r="CE2061" i="64" s="1"/>
  <c r="CD2573" i="64"/>
  <c r="CE2572" i="64" a="1"/>
  <c r="CE2572" i="64" s="1"/>
  <c r="CE725" i="64" a="1"/>
  <c r="CE725" i="64" s="1"/>
  <c r="CF2342" i="64"/>
  <c r="CF2343" i="64" s="1"/>
  <c r="CD1467" i="64"/>
  <c r="CD1981" i="64"/>
  <c r="CD1818" i="64"/>
  <c r="CD1218" i="64"/>
  <c r="CD751" i="64"/>
  <c r="CD727" i="64"/>
  <c r="CC62" i="64"/>
  <c r="CE720" i="64" a="1"/>
  <c r="CE720" i="64" s="1"/>
  <c r="CE75" i="64" a="1"/>
  <c r="CE75" i="64" s="1"/>
  <c r="CE564" i="64" a="1"/>
  <c r="CE564" i="64" s="1"/>
  <c r="CE55" i="64" a="1"/>
  <c r="CE55" i="64" s="1"/>
  <c r="CE60" i="64" a="1"/>
  <c r="CE60" i="64" s="1"/>
  <c r="CE59" i="64" a="1"/>
  <c r="CE59" i="64" s="1"/>
  <c r="CD56" i="64"/>
  <c r="CE54" i="64" a="1"/>
  <c r="CE54" i="64" s="1"/>
  <c r="CE53" i="64" a="1"/>
  <c r="CE53" i="64" s="1"/>
  <c r="CE750" i="64" a="1"/>
  <c r="CE750" i="64" s="1"/>
  <c r="CE2782" i="64" a="1"/>
  <c r="CE2782" i="64" s="1"/>
  <c r="CE2808" i="64" a="1"/>
  <c r="CE2808" i="64" s="1"/>
  <c r="CE2859" i="64" a="1"/>
  <c r="CE2859" i="64" s="1"/>
  <c r="CE2833" i="64" a="1"/>
  <c r="CE2833" i="64" s="1"/>
  <c r="CE1957" i="64" a="1"/>
  <c r="CE1957" i="64" s="1"/>
  <c r="CE1958" i="64" s="1"/>
  <c r="CD93" i="64"/>
  <c r="CE90" i="64" a="1"/>
  <c r="CE90" i="64" s="1"/>
  <c r="CE91" i="64" a="1"/>
  <c r="CE91" i="64" s="1"/>
  <c r="CE92" i="64" a="1"/>
  <c r="CE92" i="64" s="1"/>
  <c r="CE89" i="64" a="1"/>
  <c r="CE89" i="64" s="1"/>
  <c r="CE1899" i="64" a="1"/>
  <c r="CE1899" i="64" s="1"/>
  <c r="CE1900" i="64" s="1"/>
  <c r="CE541" i="64" a="1"/>
  <c r="CE541" i="64" s="1"/>
  <c r="CE2909" i="64" a="1"/>
  <c r="CE2909" i="64" s="1"/>
  <c r="CE1819" i="64" a="1"/>
  <c r="CE1819" i="64" s="1"/>
  <c r="CE2237" i="64" a="1"/>
  <c r="CE2237" i="64" s="1"/>
  <c r="CE2245" i="64" s="1"/>
  <c r="CE1980" i="64" a="1"/>
  <c r="CE1980" i="64" s="1"/>
  <c r="CE1988" i="64" a="1"/>
  <c r="CE1988" i="64" s="1"/>
  <c r="CE1982" i="64" a="1"/>
  <c r="CE1982" i="64" s="1"/>
  <c r="CE1466" i="64" a="1"/>
  <c r="CE1466" i="64" s="1"/>
  <c r="CE1217" i="64" a="1"/>
  <c r="CE1217" i="64" s="1"/>
  <c r="CE542" i="64" a="1"/>
  <c r="CE2066" i="64" a="1"/>
  <c r="CE1981" i="64" a="1"/>
  <c r="CE1218" i="64" a="1"/>
  <c r="CE1818" i="64" a="1"/>
  <c r="CF2593" i="64" a="1"/>
  <c r="CE2530" i="64" a="1"/>
  <c r="CE566" i="64" a="1"/>
  <c r="CE589" i="64" a="1"/>
  <c r="BX773" i="64" a="1"/>
  <c r="CF2627" i="64" a="1"/>
  <c r="CE2552" i="64" a="1"/>
  <c r="CE2573" i="64" a="1"/>
  <c r="BX1388" i="64" a="1"/>
  <c r="CE727" i="64" a="1"/>
  <c r="CE850" i="64" a="1"/>
  <c r="CE751" i="64" a="1"/>
  <c r="CE1467" i="64" a="1"/>
  <c r="CE2065" i="64" a="1"/>
  <c r="CE542" i="64" l="1"/>
  <c r="BU16" i="861"/>
  <c r="BT26" i="861"/>
  <c r="BX773" i="64"/>
  <c r="BX1388" i="64"/>
  <c r="BY772" i="64" a="1"/>
  <c r="BY772" i="64" s="1"/>
  <c r="CF209" i="64" a="1"/>
  <c r="CF209" i="64" s="1"/>
  <c r="BW1299" i="64"/>
  <c r="BW1297" i="64"/>
  <c r="BX1293" i="64" s="1"/>
  <c r="BW1390" i="64"/>
  <c r="AZ1717" i="64"/>
  <c r="AY1718" i="64"/>
  <c r="BK410" i="64"/>
  <c r="BK414" i="64" s="1"/>
  <c r="BJ416" i="64"/>
  <c r="AV664" i="64"/>
  <c r="AV668" i="64"/>
  <c r="AV656" i="64"/>
  <c r="AW648" i="64"/>
  <c r="AW651" i="64" s="1"/>
  <c r="CA2087" i="64"/>
  <c r="AW2246" i="64" a="1"/>
  <c r="AW2246" i="64" s="1"/>
  <c r="CF263" i="64"/>
  <c r="CG277" i="64"/>
  <c r="CG260" i="64"/>
  <c r="CG278" i="64"/>
  <c r="CG261" i="64"/>
  <c r="CG279" i="64"/>
  <c r="CG262" i="64"/>
  <c r="CG280" i="64"/>
  <c r="CF281" i="64"/>
  <c r="CE850" i="64"/>
  <c r="CF854" i="64" a="1"/>
  <c r="CF854" i="64" s="1"/>
  <c r="CF849" i="64" a="1"/>
  <c r="CF849" i="64" s="1"/>
  <c r="CD2456" i="64"/>
  <c r="CE589" i="64"/>
  <c r="CF2439" i="64" a="1"/>
  <c r="CF2439" i="64" s="1"/>
  <c r="CF2440" i="64" a="1"/>
  <c r="CF2440" i="64" s="1"/>
  <c r="CF2444" i="64" a="1"/>
  <c r="CF2444" i="64" s="1"/>
  <c r="CF2445" i="64" a="1"/>
  <c r="CF2445" i="64" s="1"/>
  <c r="CF2441" i="64" a="1"/>
  <c r="CF2441" i="64" s="1"/>
  <c r="CF2443" i="64" a="1"/>
  <c r="CF2443" i="64" s="1"/>
  <c r="CF2446" i="64" a="1"/>
  <c r="CF2446" i="64" s="1"/>
  <c r="CF2447" i="64" a="1"/>
  <c r="CF2447" i="64" s="1"/>
  <c r="CF2442" i="64" a="1"/>
  <c r="CF2442" i="64" s="1"/>
  <c r="CE2448" i="64"/>
  <c r="CF587" i="64" a="1"/>
  <c r="CF587" i="64" s="1"/>
  <c r="CF565" i="64" a="1"/>
  <c r="CF565" i="64" s="1"/>
  <c r="CF588" i="64" a="1"/>
  <c r="CF588" i="64" s="1"/>
  <c r="CE566" i="64"/>
  <c r="CF2593" i="64"/>
  <c r="CF2627" i="64"/>
  <c r="CE2552" i="64"/>
  <c r="CE2530" i="64"/>
  <c r="CF2885" i="64" a="1"/>
  <c r="CF2885" i="64" s="1"/>
  <c r="CF2531" i="64" a="1"/>
  <c r="CF2531" i="64" s="1"/>
  <c r="CF2551" i="64" a="1"/>
  <c r="CF2551" i="64" s="1"/>
  <c r="CB2084" i="64"/>
  <c r="CC2075" i="64"/>
  <c r="CD2074" i="64"/>
  <c r="CD2083" i="64"/>
  <c r="CD2073" i="64"/>
  <c r="CD2082" i="64"/>
  <c r="CF2078" i="64" a="1"/>
  <c r="CF2078" i="64" s="1"/>
  <c r="CF2079" i="64" a="1"/>
  <c r="CF2079" i="64" s="1"/>
  <c r="CF2070" i="64" a="1"/>
  <c r="CF2070" i="64" s="1"/>
  <c r="CF2069" i="64" a="1"/>
  <c r="CF2069" i="64" s="1"/>
  <c r="CE2066" i="64"/>
  <c r="CE2065" i="64"/>
  <c r="CF2060" i="64" a="1"/>
  <c r="CF2060" i="64" s="1"/>
  <c r="CF2061" i="64" a="1"/>
  <c r="CF2061" i="64" s="1"/>
  <c r="CE2573" i="64"/>
  <c r="CF2572" i="64" a="1"/>
  <c r="CF2572" i="64" s="1"/>
  <c r="CF725" i="64" a="1"/>
  <c r="CF725" i="64" s="1"/>
  <c r="CG2342" i="64"/>
  <c r="CG2343" i="64" s="1"/>
  <c r="CE1981" i="64"/>
  <c r="CE1818" i="64"/>
  <c r="CE1467" i="64"/>
  <c r="CE1218" i="64"/>
  <c r="CE751" i="64"/>
  <c r="CE727" i="64"/>
  <c r="CD62" i="64"/>
  <c r="CF720" i="64" a="1"/>
  <c r="CF720" i="64" s="1"/>
  <c r="CF75" i="64" a="1"/>
  <c r="CF75" i="64" s="1"/>
  <c r="CF564" i="64" a="1"/>
  <c r="CF564" i="64" s="1"/>
  <c r="CF55" i="64" a="1"/>
  <c r="CF55" i="64" s="1"/>
  <c r="CF60" i="64" a="1"/>
  <c r="CF60" i="64" s="1"/>
  <c r="CF59" i="64" a="1"/>
  <c r="CF59" i="64" s="1"/>
  <c r="CE56" i="64"/>
  <c r="CF53" i="64" a="1"/>
  <c r="CF53" i="64" s="1"/>
  <c r="CF54" i="64" a="1"/>
  <c r="CF54" i="64" s="1"/>
  <c r="CF750" i="64" a="1"/>
  <c r="CF750" i="64" s="1"/>
  <c r="CF2782" i="64" a="1"/>
  <c r="CF2782" i="64" s="1"/>
  <c r="CF2859" i="64" a="1"/>
  <c r="CF2859" i="64" s="1"/>
  <c r="CF2833" i="64" a="1"/>
  <c r="CF2833" i="64" s="1"/>
  <c r="CF2808" i="64" a="1"/>
  <c r="CF2808" i="64" s="1"/>
  <c r="CF1957" i="64" a="1"/>
  <c r="CF1957" i="64" s="1"/>
  <c r="CF1958" i="64" s="1"/>
  <c r="CE93" i="64"/>
  <c r="CF89" i="64" a="1"/>
  <c r="CF89" i="64" s="1"/>
  <c r="CF90" i="64" a="1"/>
  <c r="CF90" i="64" s="1"/>
  <c r="CF91" i="64" a="1"/>
  <c r="CF91" i="64" s="1"/>
  <c r="CF92" i="64" a="1"/>
  <c r="CF92" i="64" s="1"/>
  <c r="CF1899" i="64" a="1"/>
  <c r="CF1899" i="64" s="1"/>
  <c r="CF1900" i="64" s="1"/>
  <c r="CF541" i="64" a="1"/>
  <c r="CF541" i="64" s="1"/>
  <c r="CF2909" i="64" a="1"/>
  <c r="CF2909" i="64" s="1"/>
  <c r="CF1819" i="64" a="1"/>
  <c r="CF1819" i="64" s="1"/>
  <c r="CF2237" i="64" a="1"/>
  <c r="CF2237" i="64" s="1"/>
  <c r="CF2245" i="64" s="1"/>
  <c r="CF1988" i="64" a="1"/>
  <c r="CF1988" i="64" s="1"/>
  <c r="CF1982" i="64" a="1"/>
  <c r="CF1982" i="64" s="1"/>
  <c r="CF1980" i="64" a="1"/>
  <c r="CF1980" i="64" s="1"/>
  <c r="CF1466" i="64" a="1"/>
  <c r="CF1466" i="64" s="1"/>
  <c r="CF1217" i="64" a="1"/>
  <c r="CF1217" i="64" s="1"/>
  <c r="CF542" i="64" a="1"/>
  <c r="CF2066" i="64" a="1"/>
  <c r="BY1388" i="64" a="1"/>
  <c r="CF2065" i="64" a="1"/>
  <c r="CF2573" i="64" a="1"/>
  <c r="CF1818" i="64" a="1"/>
  <c r="CF2530" i="64" a="1"/>
  <c r="CG2627" i="64" a="1"/>
  <c r="CF589" i="64" a="1"/>
  <c r="CF727" i="64" a="1"/>
  <c r="CF2552" i="64" a="1"/>
  <c r="CG2593" i="64" a="1"/>
  <c r="CF1981" i="64" a="1"/>
  <c r="CF751" i="64" a="1"/>
  <c r="CF566" i="64" a="1"/>
  <c r="CF850" i="64" a="1"/>
  <c r="BY773" i="64" a="1"/>
  <c r="CF1467" i="64" a="1"/>
  <c r="CF1218" i="64" a="1"/>
  <c r="CF542" i="64" l="1"/>
  <c r="BU25" i="861"/>
  <c r="BY773" i="64"/>
  <c r="BY1388" i="64"/>
  <c r="BX1297" i="64"/>
  <c r="BY1293" i="64" s="1"/>
  <c r="BX1299" i="64"/>
  <c r="BZ772" i="64" a="1"/>
  <c r="BZ772" i="64" s="1"/>
  <c r="CG209" i="64" a="1"/>
  <c r="CG209" i="64" s="1"/>
  <c r="BX1390" i="64"/>
  <c r="BA1717" i="64"/>
  <c r="AZ1718" i="64"/>
  <c r="BK416" i="64"/>
  <c r="BL410" i="64"/>
  <c r="BL414" i="64" s="1"/>
  <c r="AW660" i="64"/>
  <c r="CB2086" i="64"/>
  <c r="CB2087" i="64" s="1"/>
  <c r="CG263" i="64"/>
  <c r="CG281" i="64"/>
  <c r="CH277" i="64"/>
  <c r="CH278" i="64"/>
  <c r="CH260" i="64"/>
  <c r="CH261" i="64"/>
  <c r="CH279" i="64"/>
  <c r="CH280" i="64"/>
  <c r="CH262" i="64"/>
  <c r="CF850" i="64"/>
  <c r="CF860" i="64" s="1"/>
  <c r="CE860" i="64"/>
  <c r="CG854" i="64" a="1"/>
  <c r="CG854" i="64" s="1"/>
  <c r="CG849" i="64" a="1"/>
  <c r="CG849" i="64" s="1"/>
  <c r="CE2456" i="64"/>
  <c r="CF589" i="64"/>
  <c r="CG2439" i="64" a="1"/>
  <c r="CG2439" i="64" s="1"/>
  <c r="CG2440" i="64" a="1"/>
  <c r="CG2440" i="64" s="1"/>
  <c r="CG2441" i="64" a="1"/>
  <c r="CG2441" i="64" s="1"/>
  <c r="CG2442" i="64" a="1"/>
  <c r="CG2442" i="64" s="1"/>
  <c r="CG2443" i="64" a="1"/>
  <c r="CG2443" i="64" s="1"/>
  <c r="CG2446" i="64" a="1"/>
  <c r="CG2446" i="64" s="1"/>
  <c r="CG2447" i="64" a="1"/>
  <c r="CG2447" i="64" s="1"/>
  <c r="CG2444" i="64" a="1"/>
  <c r="CG2444" i="64" s="1"/>
  <c r="CG2445" i="64" a="1"/>
  <c r="CG2445" i="64" s="1"/>
  <c r="CF2448" i="64"/>
  <c r="CG588" i="64" a="1"/>
  <c r="CG588" i="64" s="1"/>
  <c r="CG587" i="64" a="1"/>
  <c r="CG587" i="64" s="1"/>
  <c r="CG565" i="64" a="1"/>
  <c r="CG565" i="64" s="1"/>
  <c r="CF566" i="64"/>
  <c r="CG2627" i="64"/>
  <c r="CG2593" i="64"/>
  <c r="CF2552" i="64"/>
  <c r="CF2530" i="64"/>
  <c r="CG2885" i="64" a="1"/>
  <c r="CG2885" i="64" s="1"/>
  <c r="CG2531" i="64" a="1"/>
  <c r="CG2531" i="64" s="1"/>
  <c r="CG2551" i="64" a="1"/>
  <c r="CG2551" i="64" s="1"/>
  <c r="CD2075" i="64"/>
  <c r="CD2084" i="64"/>
  <c r="CC2084" i="64"/>
  <c r="CC2086" i="64" s="1"/>
  <c r="CE2073" i="64"/>
  <c r="CE2082" i="64"/>
  <c r="CE2074" i="64"/>
  <c r="CE2083" i="64"/>
  <c r="CG2079" i="64" a="1"/>
  <c r="CG2079" i="64" s="1"/>
  <c r="CG2078" i="64" a="1"/>
  <c r="CG2078" i="64" s="1"/>
  <c r="CG2069" i="64" a="1"/>
  <c r="CG2069" i="64" s="1"/>
  <c r="CG2070" i="64" a="1"/>
  <c r="CG2070" i="64" s="1"/>
  <c r="CF2066" i="64"/>
  <c r="CF2065" i="64"/>
  <c r="CG2060" i="64" a="1"/>
  <c r="CG2060" i="64" s="1"/>
  <c r="CG2061" i="64" a="1"/>
  <c r="CG2061" i="64" s="1"/>
  <c r="CF2573" i="64"/>
  <c r="CG2572" i="64" a="1"/>
  <c r="CG2572" i="64" s="1"/>
  <c r="CG725" i="64" a="1"/>
  <c r="CG725" i="64" s="1"/>
  <c r="CH2342" i="64"/>
  <c r="CH2343" i="64" s="1"/>
  <c r="CF1467" i="64"/>
  <c r="CF1818" i="64"/>
  <c r="CF1981" i="64"/>
  <c r="CF1218" i="64"/>
  <c r="CF727" i="64"/>
  <c r="CF751" i="64"/>
  <c r="CE62" i="64"/>
  <c r="CG720" i="64" a="1"/>
  <c r="CG720" i="64" s="1"/>
  <c r="CG75" i="64" a="1"/>
  <c r="CG75" i="64" s="1"/>
  <c r="CG564" i="64" a="1"/>
  <c r="CG564" i="64" s="1"/>
  <c r="CG55" i="64" a="1"/>
  <c r="CG55" i="64" s="1"/>
  <c r="CG60" i="64" a="1"/>
  <c r="CG60" i="64" s="1"/>
  <c r="CG59" i="64" a="1"/>
  <c r="CG59" i="64" s="1"/>
  <c r="CF56" i="64"/>
  <c r="CG53" i="64" a="1"/>
  <c r="CG53" i="64" s="1"/>
  <c r="CG54" i="64" a="1"/>
  <c r="CG54" i="64" s="1"/>
  <c r="CG750" i="64" a="1"/>
  <c r="CG750" i="64" s="1"/>
  <c r="CG2782" i="64" a="1"/>
  <c r="CG2782" i="64" s="1"/>
  <c r="CG2859" i="64" a="1"/>
  <c r="CG2859" i="64" s="1"/>
  <c r="CG2833" i="64" a="1"/>
  <c r="CG2833" i="64" s="1"/>
  <c r="CG2808" i="64" a="1"/>
  <c r="CG2808" i="64" s="1"/>
  <c r="CG1957" i="64" a="1"/>
  <c r="CG1957" i="64" s="1"/>
  <c r="CG1958" i="64" s="1"/>
  <c r="CF93" i="64"/>
  <c r="CG89" i="64" a="1"/>
  <c r="CG89" i="64" s="1"/>
  <c r="CG92" i="64" a="1"/>
  <c r="CG92" i="64" s="1"/>
  <c r="CG90" i="64" a="1"/>
  <c r="CG90" i="64" s="1"/>
  <c r="CG91" i="64" a="1"/>
  <c r="CG91" i="64" s="1"/>
  <c r="CG1899" i="64" a="1"/>
  <c r="CG1899" i="64" s="1"/>
  <c r="CG1900" i="64" s="1"/>
  <c r="CG541" i="64" a="1"/>
  <c r="CG541" i="64" s="1"/>
  <c r="CG2909" i="64" a="1"/>
  <c r="CG2909" i="64" s="1"/>
  <c r="CG1819" i="64" a="1"/>
  <c r="CG1819" i="64" s="1"/>
  <c r="CG2237" i="64" a="1"/>
  <c r="CG2237" i="64" s="1"/>
  <c r="CG2245" i="64" s="1"/>
  <c r="CG1988" i="64" a="1"/>
  <c r="CG1988" i="64" s="1"/>
  <c r="CG1982" i="64" a="1"/>
  <c r="CG1982" i="64" s="1"/>
  <c r="CG1980" i="64" a="1"/>
  <c r="CG1980" i="64" s="1"/>
  <c r="CG1466" i="64" a="1"/>
  <c r="CG1466" i="64" s="1"/>
  <c r="CG1217" i="64" a="1"/>
  <c r="CG1217" i="64" s="1"/>
  <c r="CG542" i="64" a="1"/>
  <c r="CG751" i="64" a="1"/>
  <c r="CG2530" i="64" a="1"/>
  <c r="CH2627" i="64" a="1"/>
  <c r="CG589" i="64" a="1"/>
  <c r="CG850" i="64" a="1"/>
  <c r="CG1981" i="64" a="1"/>
  <c r="CG1467" i="64" a="1"/>
  <c r="CG727" i="64" a="1"/>
  <c r="CG2065" i="64" a="1"/>
  <c r="CH2593" i="64" a="1"/>
  <c r="CG2066" i="64" a="1"/>
  <c r="CG2552" i="64" a="1"/>
  <c r="CG2573" i="64" a="1"/>
  <c r="BZ1388" i="64" a="1"/>
  <c r="BZ773" i="64" a="1"/>
  <c r="CG566" i="64" a="1"/>
  <c r="CG1218" i="64" a="1"/>
  <c r="CG1818" i="64" a="1"/>
  <c r="CG542" i="64" l="1"/>
  <c r="BV16" i="861"/>
  <c r="BU26" i="861"/>
  <c r="BZ1388" i="64"/>
  <c r="O1388" i="64" s="1"/>
  <c r="BZ773" i="64"/>
  <c r="BY1297" i="64"/>
  <c r="BY1299" i="64"/>
  <c r="CH209" i="64" a="1"/>
  <c r="CH209" i="64" s="1"/>
  <c r="BY1390" i="64"/>
  <c r="CA772" i="64" a="1"/>
  <c r="CA772" i="64" s="1"/>
  <c r="BB1717" i="64"/>
  <c r="BA1718" i="64"/>
  <c r="BL416" i="64"/>
  <c r="BM410" i="64"/>
  <c r="BM414" i="64" s="1"/>
  <c r="AW662" i="64"/>
  <c r="AW652" i="64" s="1"/>
  <c r="AW654" i="64" s="1"/>
  <c r="AW655" i="64" s="1"/>
  <c r="AX2246" i="64" a="1"/>
  <c r="AX2246" i="64" s="1"/>
  <c r="CI277" i="64"/>
  <c r="CI260" i="64"/>
  <c r="CI278" i="64"/>
  <c r="CI279" i="64"/>
  <c r="CI261" i="64"/>
  <c r="CI262" i="64"/>
  <c r="CI280" i="64"/>
  <c r="CH281" i="64"/>
  <c r="CH263" i="64"/>
  <c r="CG850" i="64"/>
  <c r="CG860" i="64" s="1"/>
  <c r="CH854" i="64" a="1"/>
  <c r="CH854" i="64" s="1"/>
  <c r="CH849" i="64" a="1"/>
  <c r="CH849" i="64" s="1"/>
  <c r="CG589" i="64"/>
  <c r="CH2439" i="64" a="1"/>
  <c r="CH2439" i="64" s="1"/>
  <c r="CH2440" i="64" a="1"/>
  <c r="CH2440" i="64" s="1"/>
  <c r="CH2441" i="64" a="1"/>
  <c r="CH2441" i="64" s="1"/>
  <c r="CH2442" i="64" a="1"/>
  <c r="CH2442" i="64" s="1"/>
  <c r="CH2443" i="64" a="1"/>
  <c r="CH2443" i="64" s="1"/>
  <c r="CH2446" i="64" a="1"/>
  <c r="CH2446" i="64" s="1"/>
  <c r="CH2447" i="64" a="1"/>
  <c r="CH2447" i="64" s="1"/>
  <c r="CH2444" i="64" a="1"/>
  <c r="CH2444" i="64" s="1"/>
  <c r="CH2445" i="64" a="1"/>
  <c r="CH2445" i="64" s="1"/>
  <c r="CF2456" i="64"/>
  <c r="CG2448" i="64"/>
  <c r="CH588" i="64" a="1"/>
  <c r="CH588" i="64" s="1"/>
  <c r="CH565" i="64" a="1"/>
  <c r="CH565" i="64" s="1"/>
  <c r="CH587" i="64" a="1"/>
  <c r="CH587" i="64" s="1"/>
  <c r="CG566" i="64"/>
  <c r="CH2627" i="64"/>
  <c r="CH2593" i="64"/>
  <c r="CG2552" i="64"/>
  <c r="CG2530" i="64"/>
  <c r="CH2885" i="64" a="1"/>
  <c r="CH2885" i="64" s="1"/>
  <c r="CH2531" i="64" a="1"/>
  <c r="CH2531" i="64" s="1"/>
  <c r="CH2551" i="64" a="1"/>
  <c r="CH2551" i="64" s="1"/>
  <c r="CD2086" i="64"/>
  <c r="CD2087" i="64" s="1"/>
  <c r="CC2087" i="64"/>
  <c r="CE2075" i="64"/>
  <c r="CF2073" i="64"/>
  <c r="CF2082" i="64"/>
  <c r="CF2074" i="64"/>
  <c r="CF2083" i="64"/>
  <c r="CH2079" i="64" a="1"/>
  <c r="CH2079" i="64" s="1"/>
  <c r="CH2078" i="64" a="1"/>
  <c r="CH2078" i="64" s="1"/>
  <c r="CH2069" i="64" a="1"/>
  <c r="CH2069" i="64" s="1"/>
  <c r="CH2070" i="64" a="1"/>
  <c r="CH2070" i="64" s="1"/>
  <c r="CG2066" i="64"/>
  <c r="CG2065" i="64"/>
  <c r="CH2060" i="64" a="1"/>
  <c r="CH2060" i="64" s="1"/>
  <c r="CH2061" i="64" a="1"/>
  <c r="CH2061" i="64" s="1"/>
  <c r="CG2573" i="64"/>
  <c r="CH2572" i="64" a="1"/>
  <c r="CH2572" i="64" s="1"/>
  <c r="CH725" i="64" a="1"/>
  <c r="CH725" i="64" s="1"/>
  <c r="CI2342" i="64"/>
  <c r="CI2343" i="64" s="1"/>
  <c r="CG1467" i="64"/>
  <c r="CG1818" i="64"/>
  <c r="CG1981" i="64"/>
  <c r="CG1218" i="64"/>
  <c r="CG751" i="64"/>
  <c r="CG727" i="64"/>
  <c r="CF62" i="64"/>
  <c r="CH720" i="64" a="1"/>
  <c r="CH720" i="64" s="1"/>
  <c r="CH75" i="64" a="1"/>
  <c r="CH75" i="64" s="1"/>
  <c r="CH564" i="64" a="1"/>
  <c r="CH564" i="64" s="1"/>
  <c r="CH55" i="64" a="1"/>
  <c r="CH55" i="64" s="1"/>
  <c r="CH60" i="64" a="1"/>
  <c r="CH60" i="64" s="1"/>
  <c r="CH59" i="64" a="1"/>
  <c r="CH59" i="64" s="1"/>
  <c r="CG56" i="64"/>
  <c r="CH53" i="64" a="1"/>
  <c r="CH53" i="64" s="1"/>
  <c r="CH54" i="64" a="1"/>
  <c r="CH54" i="64" s="1"/>
  <c r="CH750" i="64" a="1"/>
  <c r="CH750" i="64" s="1"/>
  <c r="CH2782" i="64" a="1"/>
  <c r="CH2782" i="64" s="1"/>
  <c r="CH2859" i="64" a="1"/>
  <c r="CH2859" i="64" s="1"/>
  <c r="CH2833" i="64" a="1"/>
  <c r="CH2833" i="64" s="1"/>
  <c r="CH2808" i="64" a="1"/>
  <c r="CH2808" i="64" s="1"/>
  <c r="CH1957" i="64" a="1"/>
  <c r="CH1957" i="64" s="1"/>
  <c r="CH1958" i="64" s="1"/>
  <c r="CH92" i="64" a="1"/>
  <c r="CH92" i="64" s="1"/>
  <c r="CH91" i="64" a="1"/>
  <c r="CH91" i="64" s="1"/>
  <c r="CH89" i="64" a="1"/>
  <c r="CH89" i="64" s="1"/>
  <c r="CH90" i="64" a="1"/>
  <c r="CH90" i="64" s="1"/>
  <c r="CG93" i="64"/>
  <c r="CH1899" i="64" a="1"/>
  <c r="CH1899" i="64" s="1"/>
  <c r="CH1900" i="64" s="1"/>
  <c r="CH541" i="64" a="1"/>
  <c r="CH541" i="64" s="1"/>
  <c r="CH2909" i="64" a="1"/>
  <c r="CH2909" i="64" s="1"/>
  <c r="CH1819" i="64" a="1"/>
  <c r="CH1819" i="64" s="1"/>
  <c r="CH2237" i="64" a="1"/>
  <c r="CH2237" i="64" s="1"/>
  <c r="CH2245" i="64" s="1"/>
  <c r="CH1988" i="64" a="1"/>
  <c r="CH1988" i="64" s="1"/>
  <c r="CH1982" i="64" a="1"/>
  <c r="CH1982" i="64" s="1"/>
  <c r="CH1980" i="64" a="1"/>
  <c r="CH1980" i="64" s="1"/>
  <c r="CH1466" i="64" a="1"/>
  <c r="CH1466" i="64" s="1"/>
  <c r="CH1217" i="64" a="1"/>
  <c r="CH1217" i="64" s="1"/>
  <c r="CH542" i="64" a="1"/>
  <c r="CH2066" i="64" a="1"/>
  <c r="CH589" i="64" a="1"/>
  <c r="CA1388" i="64" a="1"/>
  <c r="CH850" i="64" a="1"/>
  <c r="CH2552" i="64" a="1"/>
  <c r="CH2530" i="64" a="1"/>
  <c r="CH727" i="64" a="1"/>
  <c r="CI2627" i="64" a="1"/>
  <c r="CH751" i="64" a="1"/>
  <c r="CH1981" i="64" a="1"/>
  <c r="CA773" i="64" a="1"/>
  <c r="CH2573" i="64" a="1"/>
  <c r="CH2065" i="64" a="1"/>
  <c r="CH1218" i="64" a="1"/>
  <c r="CI2593" i="64" a="1"/>
  <c r="CH566" i="64" a="1"/>
  <c r="CH1467" i="64" a="1"/>
  <c r="CH1818" i="64" a="1"/>
  <c r="CH542" i="64" l="1"/>
  <c r="BV25" i="861"/>
  <c r="BZ1293" i="64"/>
  <c r="BZ1297" i="64" s="1"/>
  <c r="CA1293" i="64" s="1"/>
  <c r="CA773" i="64"/>
  <c r="CA1388" i="64"/>
  <c r="CB772" i="64" a="1"/>
  <c r="CB772" i="64" s="1"/>
  <c r="CI209" i="64" a="1"/>
  <c r="CI209" i="64" s="1"/>
  <c r="BZ1390" i="64"/>
  <c r="BC1717" i="64"/>
  <c r="BB1718" i="64"/>
  <c r="M1718" i="64" s="1"/>
  <c r="M1717" i="64"/>
  <c r="BM416" i="64"/>
  <c r="BN410" i="64"/>
  <c r="BN414" i="64" s="1"/>
  <c r="AW663" i="64"/>
  <c r="AW668" i="64" s="1"/>
  <c r="AX648" i="64"/>
  <c r="AX651" i="64" s="1"/>
  <c r="AW656" i="64"/>
  <c r="CI263" i="64"/>
  <c r="CI281" i="64"/>
  <c r="CJ277" i="64"/>
  <c r="CJ278" i="64"/>
  <c r="CJ260" i="64"/>
  <c r="CJ261" i="64"/>
  <c r="CJ279" i="64"/>
  <c r="CJ262" i="64"/>
  <c r="CJ280" i="64"/>
  <c r="CH850" i="64"/>
  <c r="CI854" i="64" a="1"/>
  <c r="CI854" i="64" s="1"/>
  <c r="CI849" i="64" a="1"/>
  <c r="CI849" i="64" s="1"/>
  <c r="CH589" i="64"/>
  <c r="CG2456" i="64"/>
  <c r="CI2439" i="64" a="1"/>
  <c r="CI2439" i="64" s="1"/>
  <c r="CI2440" i="64" a="1"/>
  <c r="CI2440" i="64" s="1"/>
  <c r="CI2441" i="64" a="1"/>
  <c r="CI2441" i="64" s="1"/>
  <c r="CI2443" i="64" a="1"/>
  <c r="CI2443" i="64" s="1"/>
  <c r="CI2446" i="64" a="1"/>
  <c r="CI2446" i="64" s="1"/>
  <c r="CI2447" i="64" a="1"/>
  <c r="CI2447" i="64" s="1"/>
  <c r="CI2442" i="64" a="1"/>
  <c r="CI2442" i="64" s="1"/>
  <c r="CI2444" i="64" a="1"/>
  <c r="CI2444" i="64" s="1"/>
  <c r="CI2445" i="64" a="1"/>
  <c r="CI2445" i="64" s="1"/>
  <c r="CH2448" i="64"/>
  <c r="CI565" i="64" a="1"/>
  <c r="CI565" i="64" s="1"/>
  <c r="CI588" i="64" a="1"/>
  <c r="CI588" i="64" s="1"/>
  <c r="CI587" i="64" a="1"/>
  <c r="CI587" i="64" s="1"/>
  <c r="CH566" i="64"/>
  <c r="CI2627" i="64"/>
  <c r="CI2593" i="64"/>
  <c r="CH2552" i="64"/>
  <c r="CH2530" i="64"/>
  <c r="CI2885" i="64" a="1"/>
  <c r="CI2885" i="64" s="1"/>
  <c r="CI2531" i="64" a="1"/>
  <c r="CI2531" i="64" s="1"/>
  <c r="CI2551" i="64" a="1"/>
  <c r="CI2551" i="64" s="1"/>
  <c r="CE2084" i="64"/>
  <c r="CF2075" i="64"/>
  <c r="CG2073" i="64"/>
  <c r="CG2082" i="64"/>
  <c r="CG2074" i="64"/>
  <c r="CG2083" i="64"/>
  <c r="CI2079" i="64" a="1"/>
  <c r="CI2079" i="64" s="1"/>
  <c r="CI2078" i="64" a="1"/>
  <c r="CI2078" i="64" s="1"/>
  <c r="CI2070" i="64" a="1"/>
  <c r="CI2070" i="64" s="1"/>
  <c r="CI2069" i="64" a="1"/>
  <c r="CI2069" i="64" s="1"/>
  <c r="CH2066" i="64"/>
  <c r="CH2065" i="64"/>
  <c r="CI2060" i="64" a="1"/>
  <c r="CI2060" i="64" s="1"/>
  <c r="CI2061" i="64" a="1"/>
  <c r="CI2061" i="64" s="1"/>
  <c r="CH2573" i="64"/>
  <c r="CI2572" i="64" a="1"/>
  <c r="CI2572" i="64" s="1"/>
  <c r="CI725" i="64" a="1"/>
  <c r="CI725" i="64" s="1"/>
  <c r="CJ2342" i="64"/>
  <c r="CJ2343" i="64" s="1"/>
  <c r="CH1818" i="64"/>
  <c r="CH1467" i="64"/>
  <c r="CH1981" i="64"/>
  <c r="CH1218" i="64"/>
  <c r="CH751" i="64"/>
  <c r="CH727" i="64"/>
  <c r="CG62" i="64"/>
  <c r="CI720" i="64" a="1"/>
  <c r="CI720" i="64" s="1"/>
  <c r="CI75" i="64" a="1"/>
  <c r="CI75" i="64" s="1"/>
  <c r="CI564" i="64" a="1"/>
  <c r="CI564" i="64" s="1"/>
  <c r="CI55" i="64" a="1"/>
  <c r="CI55" i="64" s="1"/>
  <c r="CI60" i="64" a="1"/>
  <c r="CI60" i="64" s="1"/>
  <c r="CI59" i="64" a="1"/>
  <c r="CI59" i="64" s="1"/>
  <c r="CH56" i="64"/>
  <c r="CI53" i="64" a="1"/>
  <c r="CI53" i="64" s="1"/>
  <c r="CI54" i="64" a="1"/>
  <c r="CI54" i="64" s="1"/>
  <c r="CI750" i="64" a="1"/>
  <c r="CI750" i="64" s="1"/>
  <c r="CI2782" i="64" a="1"/>
  <c r="CI2782" i="64" s="1"/>
  <c r="CI2859" i="64" a="1"/>
  <c r="CI2859" i="64" s="1"/>
  <c r="CI2833" i="64" a="1"/>
  <c r="CI2833" i="64" s="1"/>
  <c r="CI2808" i="64" a="1"/>
  <c r="CI2808" i="64" s="1"/>
  <c r="CI1957" i="64" a="1"/>
  <c r="CI1957" i="64" s="1"/>
  <c r="CI1958" i="64" s="1"/>
  <c r="CI90" i="64" a="1"/>
  <c r="CI90" i="64" s="1"/>
  <c r="CI91" i="64" a="1"/>
  <c r="CI91" i="64" s="1"/>
  <c r="CI89" i="64" a="1"/>
  <c r="CI89" i="64" s="1"/>
  <c r="CI92" i="64" a="1"/>
  <c r="CI92" i="64" s="1"/>
  <c r="CH93" i="64"/>
  <c r="CI1899" i="64" a="1"/>
  <c r="CI1899" i="64" s="1"/>
  <c r="CI1900" i="64" s="1"/>
  <c r="CI541" i="64" a="1"/>
  <c r="CI541" i="64" s="1"/>
  <c r="CI2909" i="64" a="1"/>
  <c r="CI2909" i="64" s="1"/>
  <c r="CI1819" i="64" a="1"/>
  <c r="CI1819" i="64" s="1"/>
  <c r="CI2237" i="64" a="1"/>
  <c r="CI2237" i="64" s="1"/>
  <c r="CI2245" i="64" s="1"/>
  <c r="CI1988" i="64" a="1"/>
  <c r="CI1988" i="64" s="1"/>
  <c r="CI1982" i="64" a="1"/>
  <c r="CI1982" i="64" s="1"/>
  <c r="CI1980" i="64" a="1"/>
  <c r="CI1980" i="64" s="1"/>
  <c r="CI1466" i="64" a="1"/>
  <c r="CI1466" i="64" s="1"/>
  <c r="CI1217" i="64" a="1"/>
  <c r="CI1217" i="64" s="1"/>
  <c r="CI542" i="64" a="1"/>
  <c r="CI566" i="64" a="1"/>
  <c r="CJ2627" i="64" a="1"/>
  <c r="CI1818" i="64" a="1"/>
  <c r="CI2573" i="64" a="1"/>
  <c r="CI2530" i="64" a="1"/>
  <c r="CI751" i="64" a="1"/>
  <c r="CI1981" i="64" a="1"/>
  <c r="CB773" i="64" a="1"/>
  <c r="CI589" i="64" a="1"/>
  <c r="CI2552" i="64" a="1"/>
  <c r="CJ2593" i="64" a="1"/>
  <c r="CB1388" i="64" a="1"/>
  <c r="CI850" i="64" a="1"/>
  <c r="CI2066" i="64" a="1"/>
  <c r="CI727" i="64" a="1"/>
  <c r="CI1467" i="64" a="1"/>
  <c r="CI1218" i="64" a="1"/>
  <c r="CI2065" i="64" a="1"/>
  <c r="CI542" i="64" l="1"/>
  <c r="O1297" i="64"/>
  <c r="P1293" i="64" s="1"/>
  <c r="BW16" i="861"/>
  <c r="BV26" i="861"/>
  <c r="BZ1299" i="64"/>
  <c r="CB773" i="64"/>
  <c r="CB1388" i="64"/>
  <c r="CJ209" i="64" a="1"/>
  <c r="CJ209" i="64" s="1"/>
  <c r="CC772" i="64" a="1"/>
  <c r="CC772" i="64" s="1"/>
  <c r="CA1297" i="64"/>
  <c r="CB1293" i="64" s="1"/>
  <c r="CA1299" i="64"/>
  <c r="CA1390" i="64"/>
  <c r="BD1717" i="64"/>
  <c r="BC1718" i="64"/>
  <c r="BN416" i="64"/>
  <c r="AW664" i="64"/>
  <c r="AX659" i="64"/>
  <c r="AX660" i="64"/>
  <c r="AX662" i="64" s="1"/>
  <c r="AX652" i="64" s="1"/>
  <c r="AX654" i="64" s="1"/>
  <c r="AX655" i="64" s="1"/>
  <c r="CE2086" i="64"/>
  <c r="CE2087" i="64" s="1"/>
  <c r="AY2246" i="64" a="1"/>
  <c r="AY2246" i="64" s="1"/>
  <c r="CJ263" i="64"/>
  <c r="CK277" i="64"/>
  <c r="CK260" i="64"/>
  <c r="CK278" i="64"/>
  <c r="CK261" i="64"/>
  <c r="CK279" i="64"/>
  <c r="CK262" i="64"/>
  <c r="CK280" i="64"/>
  <c r="CJ281" i="64"/>
  <c r="CI850" i="64"/>
  <c r="CI860" i="64" s="1"/>
  <c r="CH860" i="64"/>
  <c r="CJ854" i="64" a="1"/>
  <c r="CJ854" i="64" s="1"/>
  <c r="CJ849" i="64" a="1"/>
  <c r="CJ849" i="64" s="1"/>
  <c r="CI589" i="64"/>
  <c r="CH2456" i="64"/>
  <c r="CI2448" i="64"/>
  <c r="CJ2444" i="64" a="1"/>
  <c r="CJ2444" i="64" s="1"/>
  <c r="CJ2445" i="64" a="1"/>
  <c r="CJ2445" i="64" s="1"/>
  <c r="CJ2439" i="64" a="1"/>
  <c r="CJ2439" i="64" s="1"/>
  <c r="CJ2440" i="64" a="1"/>
  <c r="CJ2440" i="64" s="1"/>
  <c r="CJ2441" i="64" a="1"/>
  <c r="CJ2441" i="64" s="1"/>
  <c r="CJ2443" i="64" a="1"/>
  <c r="CJ2443" i="64" s="1"/>
  <c r="CJ2446" i="64" a="1"/>
  <c r="CJ2446" i="64" s="1"/>
  <c r="CJ2447" i="64" a="1"/>
  <c r="CJ2447" i="64" s="1"/>
  <c r="CJ2442" i="64" a="1"/>
  <c r="CJ2442" i="64" s="1"/>
  <c r="CJ565" i="64" a="1"/>
  <c r="CJ565" i="64" s="1"/>
  <c r="CJ588" i="64" a="1"/>
  <c r="CJ588" i="64" s="1"/>
  <c r="CJ587" i="64" a="1"/>
  <c r="CJ587" i="64" s="1"/>
  <c r="CI566" i="64"/>
  <c r="CJ2627" i="64"/>
  <c r="CJ2593" i="64"/>
  <c r="CI2552" i="64"/>
  <c r="CI2530" i="64"/>
  <c r="CJ2885" i="64" a="1"/>
  <c r="CJ2885" i="64" s="1"/>
  <c r="CJ2531" i="64" a="1"/>
  <c r="CJ2531" i="64" s="1"/>
  <c r="CJ2551" i="64" a="1"/>
  <c r="CJ2551" i="64" s="1"/>
  <c r="CF2084" i="64"/>
  <c r="CF2086" i="64" s="1"/>
  <c r="CF2087" i="64" s="1"/>
  <c r="CG2075" i="64"/>
  <c r="CH2073" i="64"/>
  <c r="CH2082" i="64"/>
  <c r="CH2074" i="64"/>
  <c r="CH2083" i="64"/>
  <c r="CJ2078" i="64" a="1"/>
  <c r="CJ2078" i="64" s="1"/>
  <c r="CJ2079" i="64" a="1"/>
  <c r="CJ2079" i="64" s="1"/>
  <c r="CJ2070" i="64" a="1"/>
  <c r="CJ2070" i="64" s="1"/>
  <c r="CJ2069" i="64" a="1"/>
  <c r="CJ2069" i="64" s="1"/>
  <c r="CI2066" i="64"/>
  <c r="CI2065" i="64"/>
  <c r="CJ2060" i="64" a="1"/>
  <c r="CJ2060" i="64" s="1"/>
  <c r="CJ2061" i="64" a="1"/>
  <c r="CJ2061" i="64" s="1"/>
  <c r="CI2573" i="64"/>
  <c r="CJ2572" i="64" a="1"/>
  <c r="CJ2572" i="64" s="1"/>
  <c r="CJ725" i="64" a="1"/>
  <c r="CJ725" i="64" s="1"/>
  <c r="CK2342" i="64"/>
  <c r="CK2343" i="64" s="1"/>
  <c r="CI1467" i="64"/>
  <c r="CI1981" i="64"/>
  <c r="CI1818" i="64"/>
  <c r="CI1218" i="64"/>
  <c r="CI751" i="64"/>
  <c r="CI727" i="64"/>
  <c r="CH62" i="64"/>
  <c r="CJ720" i="64" a="1"/>
  <c r="CJ720" i="64" s="1"/>
  <c r="CJ75" i="64" a="1"/>
  <c r="CJ75" i="64" s="1"/>
  <c r="CJ564" i="64" a="1"/>
  <c r="CJ564" i="64" s="1"/>
  <c r="CJ55" i="64" a="1"/>
  <c r="CJ55" i="64" s="1"/>
  <c r="CJ59" i="64" a="1"/>
  <c r="CJ59" i="64" s="1"/>
  <c r="CJ60" i="64" a="1"/>
  <c r="CJ60" i="64" s="1"/>
  <c r="CI56" i="64"/>
  <c r="CJ54" i="64" a="1"/>
  <c r="CJ54" i="64" s="1"/>
  <c r="CJ53" i="64" a="1"/>
  <c r="CJ53" i="64" s="1"/>
  <c r="CJ750" i="64" a="1"/>
  <c r="CJ750" i="64" s="1"/>
  <c r="CJ2782" i="64" a="1"/>
  <c r="CJ2782" i="64" s="1"/>
  <c r="CJ2859" i="64" a="1"/>
  <c r="CJ2859" i="64" s="1"/>
  <c r="CJ2833" i="64" a="1"/>
  <c r="CJ2833" i="64" s="1"/>
  <c r="CJ2808" i="64" a="1"/>
  <c r="CJ2808" i="64" s="1"/>
  <c r="CJ1957" i="64" a="1"/>
  <c r="CJ1957" i="64" s="1"/>
  <c r="CJ1958" i="64" s="1"/>
  <c r="CI93" i="64"/>
  <c r="CJ89" i="64" a="1"/>
  <c r="CJ89" i="64" s="1"/>
  <c r="CJ90" i="64" a="1"/>
  <c r="CJ90" i="64" s="1"/>
  <c r="CJ91" i="64" a="1"/>
  <c r="CJ91" i="64" s="1"/>
  <c r="CJ92" i="64" a="1"/>
  <c r="CJ92" i="64" s="1"/>
  <c r="CJ1899" i="64" a="1"/>
  <c r="CJ1899" i="64" s="1"/>
  <c r="CJ1900" i="64" s="1"/>
  <c r="CJ541" i="64" a="1"/>
  <c r="CJ541" i="64" s="1"/>
  <c r="CJ2909" i="64" a="1"/>
  <c r="CJ2909" i="64" s="1"/>
  <c r="CJ1819" i="64" a="1"/>
  <c r="CJ1819" i="64" s="1"/>
  <c r="CJ2237" i="64" a="1"/>
  <c r="CJ2237" i="64" s="1"/>
  <c r="CJ2245" i="64" s="1"/>
  <c r="CJ1988" i="64" a="1"/>
  <c r="CJ1988" i="64" s="1"/>
  <c r="CJ1982" i="64" a="1"/>
  <c r="CJ1982" i="64" s="1"/>
  <c r="CJ1980" i="64" a="1"/>
  <c r="CJ1980" i="64" s="1"/>
  <c r="CJ1466" i="64" a="1"/>
  <c r="CJ1466" i="64" s="1"/>
  <c r="CJ1217" i="64" a="1"/>
  <c r="CJ1217" i="64" s="1"/>
  <c r="CJ542" i="64" a="1"/>
  <c r="CJ2530" i="64" a="1"/>
  <c r="CJ1981" i="64" a="1"/>
  <c r="CJ566" i="64" a="1"/>
  <c r="CJ2552" i="64" a="1"/>
  <c r="CJ751" i="64" a="1"/>
  <c r="CK2627" i="64" a="1"/>
  <c r="CC1388" i="64" a="1"/>
  <c r="CJ1818" i="64" a="1"/>
  <c r="CK2593" i="64" a="1"/>
  <c r="CC773" i="64" a="1"/>
  <c r="CJ2066" i="64" a="1"/>
  <c r="CJ2065" i="64" a="1"/>
  <c r="CJ2573" i="64" a="1"/>
  <c r="CJ589" i="64" a="1"/>
  <c r="CJ727" i="64" a="1"/>
  <c r="CJ850" i="64" a="1"/>
  <c r="CJ1218" i="64" a="1"/>
  <c r="CJ1467" i="64" a="1"/>
  <c r="CJ542" i="64" l="1"/>
  <c r="BW25" i="861"/>
  <c r="CC773" i="64"/>
  <c r="CC1388" i="64"/>
  <c r="CC1390" i="64" s="1"/>
  <c r="CD772" i="64" a="1"/>
  <c r="CD772" i="64" s="1"/>
  <c r="CB1299" i="64"/>
  <c r="CB1297" i="64"/>
  <c r="CC1293" i="64" s="1"/>
  <c r="CK209" i="64" a="1"/>
  <c r="CK209" i="64" s="1"/>
  <c r="CB1390" i="64"/>
  <c r="BE1717" i="64"/>
  <c r="BD1718" i="64"/>
  <c r="BO410" i="64"/>
  <c r="BO414" i="64" s="1"/>
  <c r="N414" i="64"/>
  <c r="O410" i="64" s="1"/>
  <c r="AX663" i="64"/>
  <c r="AX664" i="64" s="1"/>
  <c r="AX656" i="64"/>
  <c r="AY648" i="64"/>
  <c r="AY651" i="64" s="1"/>
  <c r="CK263" i="64"/>
  <c r="K278" i="64"/>
  <c r="K277" i="64"/>
  <c r="K260" i="64"/>
  <c r="K261" i="64"/>
  <c r="K279" i="64"/>
  <c r="K262" i="64"/>
  <c r="K280" i="64"/>
  <c r="CK281" i="64"/>
  <c r="CJ850" i="64"/>
  <c r="CJ860" i="64" s="1"/>
  <c r="CK854" i="64" a="1"/>
  <c r="CK854" i="64" s="1"/>
  <c r="CK849" i="64" a="1"/>
  <c r="CK849" i="64" s="1"/>
  <c r="CJ589" i="64"/>
  <c r="CI2456" i="64"/>
  <c r="CJ2448" i="64"/>
  <c r="CK2440" i="64" a="1"/>
  <c r="CK2440" i="64" s="1"/>
  <c r="CK2441" i="64" a="1"/>
  <c r="CK2441" i="64" s="1"/>
  <c r="CK2442" i="64" a="1"/>
  <c r="CK2442" i="64" s="1"/>
  <c r="CK2443" i="64" a="1"/>
  <c r="CK2443" i="64" s="1"/>
  <c r="CK2444" i="64" a="1"/>
  <c r="CK2444" i="64" s="1"/>
  <c r="CK2445" i="64" a="1"/>
  <c r="CK2445" i="64" s="1"/>
  <c r="CK2439" i="64" a="1"/>
  <c r="CK2439" i="64" s="1"/>
  <c r="CK2446" i="64" a="1"/>
  <c r="CK2446" i="64" s="1"/>
  <c r="CK2447" i="64" a="1"/>
  <c r="CK2447" i="64" s="1"/>
  <c r="CK565" i="64" a="1"/>
  <c r="CK565" i="64" s="1"/>
  <c r="CK588" i="64" a="1"/>
  <c r="CK588" i="64" s="1"/>
  <c r="CK587" i="64" a="1"/>
  <c r="CK587" i="64" s="1"/>
  <c r="CJ566" i="64"/>
  <c r="CK2627" i="64"/>
  <c r="CK2593" i="64"/>
  <c r="CJ2552" i="64"/>
  <c r="CJ2530" i="64"/>
  <c r="CK2885" i="64" a="1"/>
  <c r="CK2885" i="64" s="1"/>
  <c r="CK2531" i="64" a="1"/>
  <c r="CK2531" i="64" s="1"/>
  <c r="CK2551" i="64" a="1"/>
  <c r="CK2551" i="64" s="1"/>
  <c r="CG2084" i="64"/>
  <c r="CG2086" i="64" s="1"/>
  <c r="CH2075" i="64"/>
  <c r="CI2073" i="64"/>
  <c r="CI2082" i="64"/>
  <c r="CI2074" i="64"/>
  <c r="CI2083" i="64"/>
  <c r="CK2079" i="64" a="1"/>
  <c r="CK2079" i="64" s="1"/>
  <c r="CK2078" i="64" a="1"/>
  <c r="CK2078" i="64" s="1"/>
  <c r="CK2070" i="64" a="1"/>
  <c r="CK2070" i="64" s="1"/>
  <c r="CK2069" i="64" a="1"/>
  <c r="CK2069" i="64" s="1"/>
  <c r="CJ2066" i="64"/>
  <c r="CJ2065" i="64"/>
  <c r="CK2060" i="64" a="1"/>
  <c r="CK2060" i="64" s="1"/>
  <c r="CK2061" i="64" a="1"/>
  <c r="CK2061" i="64" s="1"/>
  <c r="CJ2573" i="64"/>
  <c r="CK2572" i="64" a="1"/>
  <c r="CK2572" i="64" s="1"/>
  <c r="CK725" i="64" a="1"/>
  <c r="CK725" i="64" s="1"/>
  <c r="CJ1981" i="64"/>
  <c r="CJ1818" i="64"/>
  <c r="CJ1467" i="64"/>
  <c r="CJ1218" i="64"/>
  <c r="CJ727" i="64"/>
  <c r="CJ751" i="64"/>
  <c r="CI62" i="64"/>
  <c r="CK720" i="64" a="1"/>
  <c r="CK720" i="64" s="1"/>
  <c r="CK75" i="64" a="1"/>
  <c r="CK75" i="64" s="1"/>
  <c r="CK564" i="64" a="1"/>
  <c r="CK564" i="64" s="1"/>
  <c r="CK55" i="64" a="1"/>
  <c r="CK55" i="64" s="1"/>
  <c r="CK59" i="64" a="1"/>
  <c r="CK59" i="64" s="1"/>
  <c r="CK60" i="64" a="1"/>
  <c r="CK60" i="64" s="1"/>
  <c r="CJ56" i="64"/>
  <c r="CK54" i="64" a="1"/>
  <c r="CK54" i="64" s="1"/>
  <c r="CK53" i="64" a="1"/>
  <c r="CK53" i="64" s="1"/>
  <c r="CK750" i="64" a="1"/>
  <c r="CK750" i="64" s="1"/>
  <c r="CK2782" i="64" a="1"/>
  <c r="CK2782" i="64" s="1"/>
  <c r="CK2859" i="64" a="1"/>
  <c r="CK2859" i="64" s="1"/>
  <c r="CK2833" i="64" a="1"/>
  <c r="CK2833" i="64" s="1"/>
  <c r="CK2808" i="64" a="1"/>
  <c r="CK2808" i="64" s="1"/>
  <c r="CK1957" i="64" a="1"/>
  <c r="CK1957" i="64" s="1"/>
  <c r="CK1958" i="64" s="1"/>
  <c r="CJ93" i="64"/>
  <c r="CK90" i="64" a="1"/>
  <c r="CK90" i="64" s="1"/>
  <c r="CK91" i="64" a="1"/>
  <c r="CK91" i="64" s="1"/>
  <c r="CK89" i="64" a="1"/>
  <c r="CK89" i="64" s="1"/>
  <c r="CK92" i="64" a="1"/>
  <c r="CK92" i="64" s="1"/>
  <c r="CK1899" i="64" a="1"/>
  <c r="CK1899" i="64" s="1"/>
  <c r="CK1900" i="64" s="1"/>
  <c r="CK541" i="64" a="1"/>
  <c r="CK541" i="64" s="1"/>
  <c r="CK2909" i="64" a="1"/>
  <c r="CK2909" i="64" s="1"/>
  <c r="CK1819" i="64" a="1"/>
  <c r="CK1819" i="64" s="1"/>
  <c r="CK2237" i="64" a="1"/>
  <c r="CK2237" i="64" s="1"/>
  <c r="CK2245" i="64" s="1"/>
  <c r="CK1982" i="64" a="1"/>
  <c r="CK1982" i="64" s="1"/>
  <c r="CK1980" i="64" a="1"/>
  <c r="CK1980" i="64" s="1"/>
  <c r="CK1988" i="64" a="1"/>
  <c r="CK1988" i="64" s="1"/>
  <c r="CK1466" i="64" a="1"/>
  <c r="CK1466" i="64" s="1"/>
  <c r="CK1217" i="64" a="1"/>
  <c r="CK1217" i="64" s="1"/>
  <c r="CK542" i="64" a="1"/>
  <c r="CK2530" i="64" a="1"/>
  <c r="CK751" i="64" a="1"/>
  <c r="CK1218" i="64" a="1"/>
  <c r="CK2066" i="64" a="1"/>
  <c r="CK2573" i="64" a="1"/>
  <c r="CK1467" i="64" a="1"/>
  <c r="CK727" i="64" a="1"/>
  <c r="CD773" i="64" a="1"/>
  <c r="CK1981" i="64" a="1"/>
  <c r="CK850" i="64" a="1"/>
  <c r="CK2552" i="64" a="1"/>
  <c r="CK589" i="64" a="1"/>
  <c r="CD1388" i="64" a="1"/>
  <c r="CK566" i="64" a="1"/>
  <c r="CK2065" i="64" a="1"/>
  <c r="CK1818" i="64" a="1"/>
  <c r="CK542" i="64" l="1"/>
  <c r="BX16" i="861"/>
  <c r="BW26" i="861"/>
  <c r="CD773" i="64"/>
  <c r="CD1388" i="64"/>
  <c r="CE772" i="64" a="1"/>
  <c r="CE772" i="64" s="1"/>
  <c r="CC1299" i="64"/>
  <c r="CC1297" i="64"/>
  <c r="CD1293" i="64" s="1"/>
  <c r="BF1717" i="64"/>
  <c r="BE1718" i="64"/>
  <c r="BO416" i="64"/>
  <c r="BP410" i="64"/>
  <c r="BP414" i="64" s="1"/>
  <c r="AY659" i="64"/>
  <c r="AX668" i="64"/>
  <c r="AY660" i="64"/>
  <c r="AY662" i="64" s="1"/>
  <c r="AY652" i="64" s="1"/>
  <c r="AY654" i="64" s="1"/>
  <c r="AY655" i="64" s="1"/>
  <c r="K2342" i="64"/>
  <c r="L2342" i="64"/>
  <c r="M2342" i="64"/>
  <c r="N2342" i="64"/>
  <c r="O2342" i="64"/>
  <c r="P2342" i="64"/>
  <c r="AZ2246" i="64" a="1"/>
  <c r="AZ2246" i="64" s="1"/>
  <c r="K263" i="64"/>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K850" i="64"/>
  <c r="CK860" i="64" s="1"/>
  <c r="L843" i="64"/>
  <c r="P843" i="64"/>
  <c r="O843" i="64"/>
  <c r="N843" i="64"/>
  <c r="K843" i="64"/>
  <c r="M843" i="64"/>
  <c r="CK589" i="64"/>
  <c r="CK2448" i="64"/>
  <c r="CJ2456" i="64"/>
  <c r="N589" i="64"/>
  <c r="L589" i="64"/>
  <c r="M589" i="64"/>
  <c r="O589" i="64"/>
  <c r="CK566" i="64"/>
  <c r="CK2552" i="64"/>
  <c r="CK2530" i="64"/>
  <c r="CI2075" i="64"/>
  <c r="CG2087" i="64"/>
  <c r="CH2084" i="64"/>
  <c r="CH2086" i="64" s="1"/>
  <c r="CH2087" i="64" s="1"/>
  <c r="CI2084" i="64"/>
  <c r="CJ2073" i="64"/>
  <c r="CJ2082" i="64"/>
  <c r="CJ2074" i="64"/>
  <c r="CJ2083" i="64"/>
  <c r="CK2066" i="64"/>
  <c r="CK2065" i="64"/>
  <c r="CK2573" i="64"/>
  <c r="L617" i="64"/>
  <c r="M617" i="64"/>
  <c r="N820" i="64"/>
  <c r="K617" i="64"/>
  <c r="M820" i="64"/>
  <c r="L820" i="64"/>
  <c r="K820" i="64"/>
  <c r="N617" i="64"/>
  <c r="O820" i="64"/>
  <c r="O617" i="64"/>
  <c r="P617" i="64"/>
  <c r="P820" i="64"/>
  <c r="CK1818" i="64"/>
  <c r="CK1981" i="64"/>
  <c r="CK1467" i="64"/>
  <c r="CK1218" i="64"/>
  <c r="CK751" i="64"/>
  <c r="CK727" i="64"/>
  <c r="CJ62" i="64"/>
  <c r="CK56" i="64"/>
  <c r="CK93" i="64"/>
  <c r="J2245" i="64"/>
  <c r="CE1388" i="64" a="1"/>
  <c r="CE773" i="64" a="1"/>
  <c r="BX25" i="861" l="1"/>
  <c r="CE773" i="64"/>
  <c r="CE1388" i="64"/>
  <c r="CD1299" i="64"/>
  <c r="CD1297" i="64"/>
  <c r="CE1293" i="64" s="1"/>
  <c r="CF772" i="64" a="1"/>
  <c r="CF772" i="64" s="1"/>
  <c r="CD1390" i="64"/>
  <c r="BG1717" i="64"/>
  <c r="BF1718" i="64"/>
  <c r="BP416" i="64"/>
  <c r="BQ410" i="64"/>
  <c r="BQ414" i="64" s="1"/>
  <c r="AY656" i="64"/>
  <c r="AZ648" i="64"/>
  <c r="AY663" i="64"/>
  <c r="K2343" i="64"/>
  <c r="L2343" i="64"/>
  <c r="M2343" i="64"/>
  <c r="N2343" i="64"/>
  <c r="O2343" i="64"/>
  <c r="P2343" i="64"/>
  <c r="K2245" i="64"/>
  <c r="L2245" i="64"/>
  <c r="M2245" i="64"/>
  <c r="N2245" i="64"/>
  <c r="O2245" i="64"/>
  <c r="P2245" i="64"/>
  <c r="K1900" i="64"/>
  <c r="L1900" i="64"/>
  <c r="M1900" i="64"/>
  <c r="N1900" i="64"/>
  <c r="O1900" i="64"/>
  <c r="P1900" i="64"/>
  <c r="P281" i="64"/>
  <c r="K281" i="64"/>
  <c r="P263" i="64"/>
  <c r="N281" i="64"/>
  <c r="O281" i="64"/>
  <c r="K850" i="64"/>
  <c r="L850" i="64"/>
  <c r="M850" i="64"/>
  <c r="N850" i="64"/>
  <c r="O850" i="64"/>
  <c r="CK2456" i="64"/>
  <c r="CJ2075" i="64"/>
  <c r="CI2086" i="64"/>
  <c r="CI2087" i="64" s="1"/>
  <c r="CJ2084" i="64"/>
  <c r="CK2074" i="64"/>
  <c r="CK2083" i="64"/>
  <c r="CK2073" i="64"/>
  <c r="CK2082" i="64"/>
  <c r="K727" i="64"/>
  <c r="L727" i="64"/>
  <c r="M727" i="64"/>
  <c r="N727" i="64"/>
  <c r="O727" i="64"/>
  <c r="J2246" i="64"/>
  <c r="P1818" i="64"/>
  <c r="P727" i="64"/>
  <c r="CK62" i="64"/>
  <c r="CF1388" i="64" a="1"/>
  <c r="CF773" i="64" a="1"/>
  <c r="BY16" i="861" l="1"/>
  <c r="BX26" i="861"/>
  <c r="CF773" i="64"/>
  <c r="CF1388" i="64"/>
  <c r="CG772" i="64" a="1"/>
  <c r="CG772" i="64" s="1"/>
  <c r="CE1299" i="64"/>
  <c r="CE1297" i="64"/>
  <c r="CF1293" i="64" s="1"/>
  <c r="CE1390" i="64"/>
  <c r="BH1717" i="64"/>
  <c r="BG1718" i="64"/>
  <c r="BR410" i="64"/>
  <c r="BR414" i="64" s="1"/>
  <c r="BQ416" i="64"/>
  <c r="AY668" i="64"/>
  <c r="AZ659" i="64"/>
  <c r="AY664" i="64"/>
  <c r="AZ651" i="64"/>
  <c r="AZ660" i="64" s="1"/>
  <c r="AZ662" i="64" s="1"/>
  <c r="AZ652" i="64" s="1"/>
  <c r="AZ654" i="64" s="1"/>
  <c r="AZ655" i="64" s="1"/>
  <c r="K2573" i="64"/>
  <c r="L2573" i="64"/>
  <c r="M2573" i="64"/>
  <c r="N2573" i="64"/>
  <c r="O2573" i="64"/>
  <c r="P2573" i="64"/>
  <c r="K2530" i="64"/>
  <c r="L2530" i="64"/>
  <c r="M2530" i="64"/>
  <c r="N2530" i="64"/>
  <c r="O2530" i="64"/>
  <c r="P2530" i="64"/>
  <c r="L2552" i="64"/>
  <c r="M2552" i="64"/>
  <c r="N2552" i="64"/>
  <c r="O2552" i="64"/>
  <c r="P2552" i="64"/>
  <c r="K2552" i="64"/>
  <c r="K2448" i="64"/>
  <c r="L2448" i="64"/>
  <c r="M2448" i="64"/>
  <c r="N2448" i="64"/>
  <c r="O2448" i="64"/>
  <c r="P2448" i="64"/>
  <c r="K2065" i="64"/>
  <c r="L2065" i="64"/>
  <c r="M2065" i="64"/>
  <c r="N2065" i="64"/>
  <c r="O2065" i="64"/>
  <c r="P2065" i="64"/>
  <c r="K2066" i="64"/>
  <c r="L2066" i="64"/>
  <c r="M2066" i="64"/>
  <c r="N2066" i="64"/>
  <c r="O2066" i="64"/>
  <c r="P2066" i="64"/>
  <c r="K1981" i="64"/>
  <c r="L1981" i="64"/>
  <c r="M1981" i="64"/>
  <c r="N1981" i="64"/>
  <c r="O1981" i="64"/>
  <c r="P1981" i="64"/>
  <c r="K1958" i="64"/>
  <c r="L1958" i="64"/>
  <c r="M1958" i="64"/>
  <c r="N1958" i="64"/>
  <c r="O1958" i="64"/>
  <c r="P1958" i="64"/>
  <c r="K1218" i="64"/>
  <c r="L1218" i="64"/>
  <c r="M1218" i="64"/>
  <c r="N1218" i="64"/>
  <c r="O1218" i="64"/>
  <c r="P1218" i="64"/>
  <c r="P850" i="64"/>
  <c r="K860" i="64"/>
  <c r="L860" i="64"/>
  <c r="M860" i="64"/>
  <c r="N860" i="64"/>
  <c r="O860" i="64"/>
  <c r="P860" i="64"/>
  <c r="P2456" i="64"/>
  <c r="K589" i="64"/>
  <c r="P589" i="64"/>
  <c r="L566" i="64"/>
  <c r="M566" i="64"/>
  <c r="N566" i="64"/>
  <c r="O566" i="64"/>
  <c r="P566" i="64"/>
  <c r="K566" i="64"/>
  <c r="CJ2086" i="64"/>
  <c r="CJ2087" i="64" s="1"/>
  <c r="CK2075" i="64"/>
  <c r="K56" i="64"/>
  <c r="L56" i="64"/>
  <c r="M56" i="64"/>
  <c r="N56" i="64"/>
  <c r="O56" i="64"/>
  <c r="P56" i="64"/>
  <c r="K542" i="64"/>
  <c r="L542" i="64"/>
  <c r="M542" i="64"/>
  <c r="N542" i="64"/>
  <c r="O542" i="64"/>
  <c r="P542" i="64"/>
  <c r="K751" i="64"/>
  <c r="L751" i="64"/>
  <c r="M751" i="64"/>
  <c r="N751" i="64"/>
  <c r="O751" i="64"/>
  <c r="P751" i="64"/>
  <c r="K1467" i="64"/>
  <c r="L1467" i="64"/>
  <c r="M1467" i="64"/>
  <c r="N1467" i="64"/>
  <c r="O1467" i="64"/>
  <c r="P1467" i="64"/>
  <c r="CG1388" i="64" a="1"/>
  <c r="CG773" i="64" a="1"/>
  <c r="BY25" i="861" l="1"/>
  <c r="CG773" i="64"/>
  <c r="CG1388" i="64"/>
  <c r="CF1297" i="64"/>
  <c r="CG1293" i="64" s="1"/>
  <c r="CF1299" i="64"/>
  <c r="CH772" i="64" a="1"/>
  <c r="CH772" i="64" s="1"/>
  <c r="CF1390" i="64"/>
  <c r="BI1717" i="64"/>
  <c r="BH1718" i="64"/>
  <c r="BS410" i="64"/>
  <c r="BS414" i="64" s="1"/>
  <c r="BR416" i="64"/>
  <c r="BA648" i="64"/>
  <c r="AZ656" i="64"/>
  <c r="AZ663" i="64"/>
  <c r="K2073" i="64"/>
  <c r="L2073" i="64"/>
  <c r="M2073" i="64"/>
  <c r="N2073" i="64"/>
  <c r="O2073" i="64"/>
  <c r="P2073" i="64"/>
  <c r="K2074" i="64"/>
  <c r="L2074" i="64"/>
  <c r="M2074" i="64"/>
  <c r="N2074" i="64"/>
  <c r="O2074" i="64"/>
  <c r="P2074" i="64"/>
  <c r="K2083" i="64"/>
  <c r="L2083" i="64"/>
  <c r="M2083" i="64"/>
  <c r="N2083" i="64"/>
  <c r="O2083" i="64"/>
  <c r="P2083" i="64"/>
  <c r="K2082" i="64"/>
  <c r="L2082" i="64"/>
  <c r="M2082" i="64"/>
  <c r="N2082" i="64"/>
  <c r="O2082" i="64"/>
  <c r="P2082" i="64"/>
  <c r="BA2246" i="64" a="1"/>
  <c r="BA2246" i="64" s="1"/>
  <c r="CK2084" i="64"/>
  <c r="CK2086" i="64" s="1"/>
  <c r="CK2087" i="64" s="1"/>
  <c r="K62" i="64"/>
  <c r="L62" i="64"/>
  <c r="M62" i="64"/>
  <c r="N62" i="64"/>
  <c r="O62" i="64"/>
  <c r="P62" i="64"/>
  <c r="CH1388" i="64" a="1"/>
  <c r="CH773" i="64" a="1"/>
  <c r="BZ16" i="861" l="1"/>
  <c r="BY26" i="861"/>
  <c r="CH773" i="64"/>
  <c r="CH1388" i="64"/>
  <c r="CG1297" i="64"/>
  <c r="CH1293" i="64" s="1"/>
  <c r="CG1299" i="64"/>
  <c r="CI772" i="64" a="1"/>
  <c r="CI772" i="64" s="1"/>
  <c r="CG1390" i="64"/>
  <c r="BJ1717" i="64"/>
  <c r="BI1718" i="64"/>
  <c r="BT410" i="64"/>
  <c r="BT414" i="64" s="1"/>
  <c r="BS416" i="64"/>
  <c r="AZ668" i="64"/>
  <c r="BA659" i="64"/>
  <c r="AZ664" i="64"/>
  <c r="BA651" i="64"/>
  <c r="BA660" i="64" s="1"/>
  <c r="BA662" i="64" s="1"/>
  <c r="BA652" i="64" s="1"/>
  <c r="BA654" i="64" s="1"/>
  <c r="BA655" i="64" s="1"/>
  <c r="K2075" i="64"/>
  <c r="L2075" i="64"/>
  <c r="M2075" i="64"/>
  <c r="N2075" i="64"/>
  <c r="O2075" i="64"/>
  <c r="P2075" i="64"/>
  <c r="CI1388" i="64" a="1"/>
  <c r="CI773" i="64" a="1"/>
  <c r="BZ25" i="861" l="1"/>
  <c r="CI773" i="64"/>
  <c r="CI1388" i="64"/>
  <c r="CJ772" i="64" a="1"/>
  <c r="CJ772" i="64" s="1"/>
  <c r="CH1297" i="64"/>
  <c r="CI1293" i="64" s="1"/>
  <c r="CH1299" i="64"/>
  <c r="CH1390" i="64"/>
  <c r="BK1717" i="64"/>
  <c r="BJ1718" i="64"/>
  <c r="BU410" i="64"/>
  <c r="BU414" i="64" s="1"/>
  <c r="BT416" i="64"/>
  <c r="BB648" i="64"/>
  <c r="BB651" i="64" s="1"/>
  <c r="BB660" i="64" s="1"/>
  <c r="BB662" i="64" s="1"/>
  <c r="BB652" i="64" s="1"/>
  <c r="BB654" i="64" s="1"/>
  <c r="BB655" i="64" s="1"/>
  <c r="BA656" i="64"/>
  <c r="BA663" i="64"/>
  <c r="K2084" i="64"/>
  <c r="L2084" i="64"/>
  <c r="M2084" i="64"/>
  <c r="N2084" i="64"/>
  <c r="O2084" i="64"/>
  <c r="P2084" i="64"/>
  <c r="BB2246" i="64" a="1"/>
  <c r="BB2246" i="64" s="1"/>
  <c r="CJ1388" i="64" a="1"/>
  <c r="CJ773" i="64" a="1"/>
  <c r="CA16" i="861" l="1"/>
  <c r="BZ26" i="861"/>
  <c r="CJ773" i="64"/>
  <c r="CJ1388" i="64"/>
  <c r="CK772" i="64" a="1"/>
  <c r="CK772" i="64" s="1"/>
  <c r="CI1297" i="64"/>
  <c r="CJ1293" i="64" s="1"/>
  <c r="CI1299" i="64"/>
  <c r="CI1390" i="64"/>
  <c r="BL1717" i="64"/>
  <c r="BK1718" i="64"/>
  <c r="BV410" i="64"/>
  <c r="BV414" i="64" s="1"/>
  <c r="BU416" i="64"/>
  <c r="BA668" i="64"/>
  <c r="BB659" i="64"/>
  <c r="BB663" i="64" s="1"/>
  <c r="BA664" i="64"/>
  <c r="BB656" i="64"/>
  <c r="BC648" i="64"/>
  <c r="BC651" i="64" s="1"/>
  <c r="M655" i="64"/>
  <c r="K2086" i="64"/>
  <c r="K2087" i="64" s="1"/>
  <c r="L2086" i="64"/>
  <c r="L2087" i="64" s="1"/>
  <c r="M2086" i="64"/>
  <c r="M2087" i="64" s="1"/>
  <c r="N2086" i="64"/>
  <c r="N2087" i="64" s="1"/>
  <c r="O2086" i="64"/>
  <c r="O2087" i="64" s="1"/>
  <c r="P2086" i="64"/>
  <c r="P2087" i="64" s="1"/>
  <c r="CK773" i="64" a="1"/>
  <c r="CK1388" i="64" a="1"/>
  <c r="CA25" i="861" l="1"/>
  <c r="CK773" i="64"/>
  <c r="CK1388" i="64"/>
  <c r="CJ1297" i="64"/>
  <c r="CK1293" i="64" s="1"/>
  <c r="CJ1299" i="64"/>
  <c r="CJ1390" i="64"/>
  <c r="BM1717" i="64"/>
  <c r="BL1718" i="64"/>
  <c r="BW410" i="64"/>
  <c r="BW414" i="64" s="1"/>
  <c r="BV416" i="64"/>
  <c r="N648" i="64"/>
  <c r="BC660" i="64"/>
  <c r="BB668" i="64"/>
  <c r="BC659" i="64"/>
  <c r="BB664" i="64"/>
  <c r="M663" i="64"/>
  <c r="N659" i="64" s="1"/>
  <c r="CB16" i="861" l="1"/>
  <c r="CA26" i="861"/>
  <c r="P1388" i="64"/>
  <c r="CK1297" i="64"/>
  <c r="CK1299" i="64"/>
  <c r="CK1390" i="64"/>
  <c r="BN1717" i="64"/>
  <c r="BM1718" i="64"/>
  <c r="BX410" i="64"/>
  <c r="BX414" i="64" s="1"/>
  <c r="BW416" i="64"/>
  <c r="BC662" i="64"/>
  <c r="BC652" i="64" s="1"/>
  <c r="BC654" i="64" s="1"/>
  <c r="BC655" i="64" s="1"/>
  <c r="B2013" i="64"/>
  <c r="B1168" i="64"/>
  <c r="B1341" i="64"/>
  <c r="CB25" i="861" l="1"/>
  <c r="BO1717" i="64"/>
  <c r="BN1718" i="64"/>
  <c r="N1718" i="64" s="1"/>
  <c r="N1717" i="64"/>
  <c r="BY410" i="64"/>
  <c r="BY414" i="64" s="1"/>
  <c r="BX416" i="64"/>
  <c r="BC663" i="64"/>
  <c r="BD659" i="64" s="1"/>
  <c r="BC656" i="64"/>
  <c r="BD648" i="64"/>
  <c r="BD651" i="64" s="1"/>
  <c r="BC2246" i="64" a="1"/>
  <c r="BC2246" i="64" s="1"/>
  <c r="CC16" i="861" l="1"/>
  <c r="CB26" i="861"/>
  <c r="P1297" i="64"/>
  <c r="J1299" i="64"/>
  <c r="M1299" i="64"/>
  <c r="N1299" i="64"/>
  <c r="O1299" i="64"/>
  <c r="P1299" i="64"/>
  <c r="P1390" i="64"/>
  <c r="M1390" i="64"/>
  <c r="N1390" i="64"/>
  <c r="O1390" i="64"/>
  <c r="BP1717" i="64"/>
  <c r="BO1718" i="64"/>
  <c r="BZ410" i="64"/>
  <c r="BZ414" i="64" s="1"/>
  <c r="BY416" i="64"/>
  <c r="BC664" i="64"/>
  <c r="BC668" i="64"/>
  <c r="BD660" i="64"/>
  <c r="K12" i="206"/>
  <c r="K29" i="206"/>
  <c r="CC25" i="861" l="1"/>
  <c r="P1138" i="64"/>
  <c r="J1140" i="64"/>
  <c r="BQ1717" i="64"/>
  <c r="BP1718" i="64"/>
  <c r="BZ416" i="64"/>
  <c r="BD662"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H1" i="69"/>
  <c r="CD16" i="861" l="1"/>
  <c r="CC26" i="861"/>
  <c r="BR1717" i="64"/>
  <c r="BQ1718" i="64"/>
  <c r="CA410" i="64"/>
  <c r="CA414" i="64" s="1"/>
  <c r="O414" i="64"/>
  <c r="P410" i="64" s="1"/>
  <c r="BD652" i="64"/>
  <c r="BD654" i="64" s="1"/>
  <c r="BD655" i="64" s="1"/>
  <c r="BD663" i="64"/>
  <c r="BD2246" i="64" a="1"/>
  <c r="BD2246" i="64" s="1"/>
  <c r="I1" i="69"/>
  <c r="G1" i="69"/>
  <c r="P2" i="69"/>
  <c r="H130" i="69" s="1"/>
  <c r="Q1" i="69"/>
  <c r="CD25" i="861" l="1"/>
  <c r="BS1717" i="64"/>
  <c r="BR1718" i="64"/>
  <c r="CA416" i="64"/>
  <c r="CB410" i="64"/>
  <c r="CB414" i="64" s="1"/>
  <c r="BD668" i="64"/>
  <c r="BE659" i="64"/>
  <c r="BD664" i="64"/>
  <c r="BD656" i="64"/>
  <c r="BE648" i="64"/>
  <c r="BE651" i="64" s="1"/>
  <c r="K15" i="206"/>
  <c r="K18" i="206"/>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CE16" i="861" l="1"/>
  <c r="CD26" i="861"/>
  <c r="BT1717" i="64"/>
  <c r="BS1718" i="64"/>
  <c r="CB416" i="64"/>
  <c r="CC410" i="64"/>
  <c r="CC414" i="64" s="1"/>
  <c r="BE660" i="64"/>
  <c r="T1742" i="64" a="1"/>
  <c r="T1742" i="64" s="1"/>
  <c r="T1778" i="64" a="1"/>
  <c r="T1778" i="64" s="1"/>
  <c r="T1670" i="64" a="1"/>
  <c r="T1670" i="64" s="1"/>
  <c r="T2370" i="64" a="1"/>
  <c r="T2370" i="64" s="1"/>
  <c r="T1635" i="64" a="1"/>
  <c r="T1635" i="64" s="1"/>
  <c r="T2404" i="64" a="1"/>
  <c r="T2404" i="64" s="1"/>
  <c r="T618" i="64" a="1"/>
  <c r="T618" i="64" s="1"/>
  <c r="T624" i="64" a="1"/>
  <c r="T624" i="64" s="1"/>
  <c r="T2010" i="64" a="1"/>
  <c r="T2010" i="64" s="1"/>
  <c r="T1920" i="64" a="1"/>
  <c r="T1920" i="64" s="1"/>
  <c r="T1338" i="64" a="1"/>
  <c r="T1338" i="64" s="1"/>
  <c r="T821" i="64" a="1"/>
  <c r="T821" i="64" s="1"/>
  <c r="T191" i="64" a="1"/>
  <c r="T191" i="64" s="1"/>
  <c r="T40" i="64" a="1"/>
  <c r="T40" i="64" s="1"/>
  <c r="T176" i="64" a="1"/>
  <c r="T176" i="64" s="1"/>
  <c r="T245" i="64" a="1"/>
  <c r="T245" i="64" s="1"/>
  <c r="T175" i="64" a="1"/>
  <c r="T175" i="64" s="1"/>
  <c r="T1165" i="64" a="1"/>
  <c r="T116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468" i="64" a="1"/>
  <c r="T1468" i="64" s="1"/>
  <c r="T799" i="64" a="1"/>
  <c r="T799" i="64" s="1"/>
  <c r="T1492" i="64" a="1"/>
  <c r="T1492" i="64" s="1"/>
  <c r="T797" i="64" a="1"/>
  <c r="T797" i="64" s="1"/>
  <c r="T1931" i="64" a="1"/>
  <c r="T1931" i="64" s="1"/>
  <c r="T2034" i="64" a="1"/>
  <c r="T2034" i="64" s="1"/>
  <c r="T1490" i="64" a="1"/>
  <c r="T1490" i="64" s="1"/>
  <c r="T1607" i="64" a="1"/>
  <c r="T1607" i="64" s="1"/>
  <c r="T1925" i="64" a="1"/>
  <c r="T1925" i="64" s="1"/>
  <c r="T1609" i="64" a="1"/>
  <c r="T1609" i="64" s="1"/>
  <c r="T2036" i="64" a="1"/>
  <c r="T2036" i="64" s="1"/>
  <c r="T1514" i="64" a="1"/>
  <c r="T1514" i="64" s="1"/>
  <c r="T1491" i="64" a="1"/>
  <c r="T1339" i="64" a="1"/>
  <c r="T1608" i="64" a="1"/>
  <c r="T1924" i="64" a="1"/>
  <c r="T1779" i="64" a="1"/>
  <c r="T1166" i="64" a="1"/>
  <c r="T2035" i="64" a="1"/>
  <c r="T822" i="64" a="1"/>
  <c r="T2011" i="64" a="1"/>
  <c r="T1515" i="64" a="1"/>
  <c r="T1743" i="64" a="1"/>
  <c r="T1671" i="64" a="1"/>
  <c r="T1636" i="64" a="1"/>
  <c r="CE25" i="861" l="1"/>
  <c r="BU1717" i="64"/>
  <c r="BT1718" i="64"/>
  <c r="CC416" i="64"/>
  <c r="CD410" i="64"/>
  <c r="CD414" i="64" s="1"/>
  <c r="BE662" i="64"/>
  <c r="BE2246" i="64" a="1"/>
  <c r="BE2246" i="64" s="1"/>
  <c r="T177" i="64"/>
  <c r="T2035" i="64"/>
  <c r="T1779" i="64"/>
  <c r="T1636" i="64"/>
  <c r="T2011" i="64"/>
  <c r="T1743" i="64"/>
  <c r="T1671" i="64"/>
  <c r="T1608" i="64"/>
  <c r="T1491" i="64"/>
  <c r="T1515" i="64"/>
  <c r="T1924" i="64"/>
  <c r="T1339" i="64"/>
  <c r="T1166" i="64"/>
  <c r="T822" i="64"/>
  <c r="T192" i="64" a="1"/>
  <c r="T192" i="64" s="1"/>
  <c r="U1778" i="64" a="1"/>
  <c r="U1778" i="64" s="1"/>
  <c r="U1742" i="64" a="1"/>
  <c r="U1742" i="64" s="1"/>
  <c r="U1670" i="64" a="1"/>
  <c r="U1670" i="64" s="1"/>
  <c r="T2378" i="64"/>
  <c r="U2370" i="64" a="1"/>
  <c r="U2370" i="64" s="1"/>
  <c r="U1635" i="64" a="1"/>
  <c r="U1635" i="64" s="1"/>
  <c r="U2404" i="64" a="1"/>
  <c r="U2404" i="64" s="1"/>
  <c r="U1607" i="64" a="1"/>
  <c r="U1607" i="64" s="1"/>
  <c r="U176" i="64" a="1"/>
  <c r="U176" i="64" s="1"/>
  <c r="U1514" i="64" a="1"/>
  <c r="U1514" i="64" s="1"/>
  <c r="U2010" i="64" a="1"/>
  <c r="U2010" i="64" s="1"/>
  <c r="U1931" i="64" a="1"/>
  <c r="U1931" i="64" s="1"/>
  <c r="U1609" i="64" a="1"/>
  <c r="U1609" i="64" s="1"/>
  <c r="U799" i="64" a="1"/>
  <c r="U799" i="64" s="1"/>
  <c r="U1490" i="64" a="1"/>
  <c r="U1490" i="64" s="1"/>
  <c r="U1165" i="64" a="1"/>
  <c r="U1165" i="64" s="1"/>
  <c r="U175" i="64" a="1"/>
  <c r="U175" i="64" s="1"/>
  <c r="U245" i="64" a="1"/>
  <c r="U245" i="64" s="1"/>
  <c r="U1338" i="64" a="1"/>
  <c r="U1338" i="64" s="1"/>
  <c r="U624" i="64" a="1"/>
  <c r="U624" i="64" s="1"/>
  <c r="U191" i="64" a="1"/>
  <c r="U191" i="64" s="1"/>
  <c r="U1920" i="64" a="1"/>
  <c r="U1920" i="64" s="1"/>
  <c r="U618" i="64" a="1"/>
  <c r="U618" i="64" s="1"/>
  <c r="U797" i="64" a="1"/>
  <c r="U797" i="64" s="1"/>
  <c r="U1492" i="64" a="1"/>
  <c r="U1492" i="64" s="1"/>
  <c r="U40" i="64" a="1"/>
  <c r="U40" i="64" s="1"/>
  <c r="U1925" i="64" a="1"/>
  <c r="U1925" i="64" s="1"/>
  <c r="U1468" i="64" a="1"/>
  <c r="U1468" i="64" s="1"/>
  <c r="U2036" i="64" a="1"/>
  <c r="U2036" i="64" s="1"/>
  <c r="U821" i="64" a="1"/>
  <c r="U821" i="64" s="1"/>
  <c r="U2034" i="64" a="1"/>
  <c r="U2034"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2035" i="64" a="1"/>
  <c r="U1636" i="64" a="1"/>
  <c r="U822" i="64" a="1"/>
  <c r="U1491" i="64" a="1"/>
  <c r="U1166" i="64" a="1"/>
  <c r="U1608" i="64" a="1"/>
  <c r="U1779" i="64" a="1"/>
  <c r="U1924" i="64" a="1"/>
  <c r="U1515" i="64" a="1"/>
  <c r="U1743" i="64" a="1"/>
  <c r="U1671" i="64" a="1"/>
  <c r="U1339" i="64" a="1"/>
  <c r="U2011" i="64" a="1"/>
  <c r="CF16" i="861" l="1"/>
  <c r="CE26" i="861"/>
  <c r="BV1717" i="64"/>
  <c r="BU1718" i="64"/>
  <c r="CD416" i="64"/>
  <c r="CE410" i="64"/>
  <c r="CE414" i="64" s="1"/>
  <c r="BE652" i="64"/>
  <c r="BE654" i="64" s="1"/>
  <c r="BE655" i="64" s="1"/>
  <c r="BE663" i="64"/>
  <c r="U177" i="64"/>
  <c r="U2035" i="64"/>
  <c r="T1679" i="64"/>
  <c r="U1671" i="64"/>
  <c r="U1743" i="64"/>
  <c r="U1779" i="64"/>
  <c r="U1636" i="64"/>
  <c r="U2011" i="64"/>
  <c r="U1608" i="64"/>
  <c r="U1491" i="64"/>
  <c r="U1515" i="64"/>
  <c r="U1924" i="64"/>
  <c r="U1339" i="64"/>
  <c r="U1166" i="64"/>
  <c r="U822" i="64"/>
  <c r="U192" i="64" a="1"/>
  <c r="U192" i="64" s="1"/>
  <c r="V192" i="64" s="1" a="1"/>
  <c r="V192" i="64" s="1"/>
  <c r="U2378" i="64"/>
  <c r="V1742" i="64" a="1"/>
  <c r="V1742" i="64" s="1"/>
  <c r="V1778" i="64" a="1"/>
  <c r="V1778" i="64" s="1"/>
  <c r="V1670" i="64" a="1"/>
  <c r="V1670" i="64" s="1"/>
  <c r="V2370" i="64" a="1"/>
  <c r="V2370" i="64" s="1"/>
  <c r="V1635" i="64" a="1"/>
  <c r="V1635" i="64" s="1"/>
  <c r="V2404" i="64" a="1"/>
  <c r="V2404" i="64" s="1"/>
  <c r="V624" i="64" a="1"/>
  <c r="V624" i="64" s="1"/>
  <c r="V618" i="64" a="1"/>
  <c r="V618" i="64" s="1"/>
  <c r="V2010" i="64" a="1"/>
  <c r="V2010" i="64" s="1"/>
  <c r="V1920" i="64" a="1"/>
  <c r="V1920" i="64" s="1"/>
  <c r="V1338" i="64" a="1"/>
  <c r="V1338" i="64" s="1"/>
  <c r="Q161" i="69"/>
  <c r="P173" i="69"/>
  <c r="P175" i="69" s="1"/>
  <c r="V821" i="64" a="1"/>
  <c r="V821" i="64" s="1"/>
  <c r="V245" i="64" a="1"/>
  <c r="V245" i="64" s="1"/>
  <c r="V175" i="64" a="1"/>
  <c r="V175" i="64" s="1"/>
  <c r="V176" i="64" a="1"/>
  <c r="V176" i="64" s="1"/>
  <c r="V191" i="64" a="1"/>
  <c r="V191" i="64" s="1"/>
  <c r="V40" i="64" a="1"/>
  <c r="V40" i="64" s="1"/>
  <c r="V1165" i="64" a="1"/>
  <c r="V1165" i="64" s="1"/>
  <c r="V1607" i="64" a="1"/>
  <c r="V1607" i="64" s="1"/>
  <c r="V1514" i="64" a="1"/>
  <c r="V1514" i="64" s="1"/>
  <c r="V1609" i="64" a="1"/>
  <c r="V1609" i="64" s="1"/>
  <c r="V799" i="64" a="1"/>
  <c r="V799" i="64" s="1"/>
  <c r="V1490" i="64" a="1"/>
  <c r="V1490" i="64" s="1"/>
  <c r="V1931" i="64" a="1"/>
  <c r="V1931" i="64" s="1"/>
  <c r="V1492" i="64" a="1"/>
  <c r="V1492" i="64" s="1"/>
  <c r="V2034" i="64" a="1"/>
  <c r="V2034" i="64" s="1"/>
  <c r="V1468" i="64" a="1"/>
  <c r="V1468" i="64" s="1"/>
  <c r="V797" i="64" a="1"/>
  <c r="V797" i="64" s="1"/>
  <c r="V1925" i="64" a="1"/>
  <c r="V1925" i="64" s="1"/>
  <c r="V2036" i="64" a="1"/>
  <c r="V2036"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743" i="64" a="1"/>
  <c r="V1491" i="64" a="1"/>
  <c r="V2011" i="64" a="1"/>
  <c r="V2035" i="64" a="1"/>
  <c r="V1779" i="64" a="1"/>
  <c r="V1166" i="64" a="1"/>
  <c r="V1608" i="64" a="1"/>
  <c r="V1924" i="64" a="1"/>
  <c r="V1636" i="64" a="1"/>
  <c r="V1339" i="64" a="1"/>
  <c r="V822" i="64" a="1"/>
  <c r="V1515" i="64" a="1"/>
  <c r="V1671" i="64" a="1"/>
  <c r="CF25" i="861" l="1"/>
  <c r="BW1717" i="64"/>
  <c r="BV1718" i="64"/>
  <c r="CE416" i="64"/>
  <c r="CF410" i="64"/>
  <c r="CF414" i="64" s="1"/>
  <c r="BE668" i="64"/>
  <c r="BF659" i="64"/>
  <c r="BE664" i="64"/>
  <c r="BE656" i="64"/>
  <c r="BF648" i="64"/>
  <c r="BF651" i="64" s="1"/>
  <c r="V177" i="64"/>
  <c r="V2035" i="64"/>
  <c r="U1679" i="64"/>
  <c r="V1743" i="64"/>
  <c r="V1779" i="64"/>
  <c r="V1608" i="64"/>
  <c r="V1636" i="64"/>
  <c r="V2011" i="64"/>
  <c r="V1671" i="64"/>
  <c r="V1491" i="64"/>
  <c r="V1515" i="64"/>
  <c r="V1924" i="64"/>
  <c r="V1339" i="64"/>
  <c r="V1166" i="64"/>
  <c r="V822" i="64"/>
  <c r="V2378" i="64"/>
  <c r="W1778" i="64" a="1"/>
  <c r="W1778" i="64" s="1"/>
  <c r="W1670" i="64" a="1"/>
  <c r="W1670" i="64" s="1"/>
  <c r="W1742" i="64" a="1"/>
  <c r="W1742" i="64" s="1"/>
  <c r="W2370" i="64" a="1"/>
  <c r="W2370" i="64" s="1"/>
  <c r="W1635" i="64" a="1"/>
  <c r="W1635" i="64" s="1"/>
  <c r="W2404" i="64" a="1"/>
  <c r="W2404" i="64" s="1"/>
  <c r="W624" i="64" a="1"/>
  <c r="W624" i="64" s="1"/>
  <c r="W618" i="64" a="1"/>
  <c r="W618" i="64" s="1"/>
  <c r="W2010" i="64" a="1"/>
  <c r="W2010" i="64" s="1"/>
  <c r="W1920" i="64" a="1"/>
  <c r="W1920" i="64" s="1"/>
  <c r="W1338" i="64" a="1"/>
  <c r="W1338" i="64" s="1"/>
  <c r="W821" i="64" a="1"/>
  <c r="W821" i="64" s="1"/>
  <c r="W245" i="64" a="1"/>
  <c r="W245" i="64" s="1"/>
  <c r="W176" i="64" a="1"/>
  <c r="W176" i="64" s="1"/>
  <c r="W175" i="64" a="1"/>
  <c r="W175" i="64" s="1"/>
  <c r="W191" i="64" a="1"/>
  <c r="W191" i="64" s="1"/>
  <c r="W40" i="64" a="1"/>
  <c r="W40" i="64" s="1"/>
  <c r="W192" i="64" a="1"/>
  <c r="W192" i="64" s="1"/>
  <c r="R191" i="64" a="1"/>
  <c r="R191" i="64" s="1"/>
  <c r="W1165" i="64" a="1"/>
  <c r="W1165" i="64" s="1"/>
  <c r="W1607" i="64" a="1"/>
  <c r="W1607" i="64" s="1"/>
  <c r="W1925" i="64" a="1"/>
  <c r="W1925" i="64" s="1"/>
  <c r="W1514" i="64" a="1"/>
  <c r="W1514" i="64" s="1"/>
  <c r="W1931" i="64" a="1"/>
  <c r="W1931" i="64" s="1"/>
  <c r="W797" i="64" a="1"/>
  <c r="W797" i="64" s="1"/>
  <c r="W2036" i="64" a="1"/>
  <c r="W2036" i="64" s="1"/>
  <c r="W1490" i="64" a="1"/>
  <c r="W1490" i="64" s="1"/>
  <c r="W1468" i="64" a="1"/>
  <c r="W1468" i="64" s="1"/>
  <c r="W799" i="64" a="1"/>
  <c r="W799" i="64" s="1"/>
  <c r="W1492" i="64" a="1"/>
  <c r="W1492" i="64" s="1"/>
  <c r="W2034" i="64" a="1"/>
  <c r="W2034" i="64" s="1"/>
  <c r="W1609" i="64" a="1"/>
  <c r="W1609"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608" i="64" a="1"/>
  <c r="W2011" i="64" a="1"/>
  <c r="W2035" i="64" a="1"/>
  <c r="W822" i="64" a="1"/>
  <c r="W1491" i="64" a="1"/>
  <c r="W1671" i="64" a="1"/>
  <c r="W1166" i="64" a="1"/>
  <c r="W1924" i="64" a="1"/>
  <c r="W1636" i="64" a="1"/>
  <c r="W1743" i="64" a="1"/>
  <c r="W1779" i="64" a="1"/>
  <c r="W1339" i="64" a="1"/>
  <c r="W1515" i="64" a="1"/>
  <c r="CG16" i="861" l="1"/>
  <c r="CF26" i="861"/>
  <c r="P1023" i="64"/>
  <c r="BX1717" i="64"/>
  <c r="BW1718" i="64"/>
  <c r="CF416" i="64"/>
  <c r="CG410" i="64"/>
  <c r="CG414" i="64" s="1"/>
  <c r="BF660" i="64"/>
  <c r="BF2246" i="64" a="1"/>
  <c r="BF2246" i="64" s="1"/>
  <c r="W177" i="64"/>
  <c r="W2035" i="64"/>
  <c r="V1679" i="64"/>
  <c r="W1608" i="64"/>
  <c r="W1743" i="64"/>
  <c r="W1636" i="64"/>
  <c r="W2011" i="64"/>
  <c r="W1671" i="64"/>
  <c r="W1779" i="64"/>
  <c r="W1491" i="64"/>
  <c r="W1515" i="64"/>
  <c r="W1924" i="64"/>
  <c r="W1339" i="64"/>
  <c r="W1166" i="64"/>
  <c r="W822" i="64"/>
  <c r="X1778" i="64" a="1"/>
  <c r="X1778" i="64" s="1"/>
  <c r="X1742" i="64" a="1"/>
  <c r="X1742" i="64" s="1"/>
  <c r="X1670" i="64" a="1"/>
  <c r="X1670" i="64" s="1"/>
  <c r="W2378" i="64"/>
  <c r="X2370" i="64" a="1"/>
  <c r="X2370" i="64" s="1"/>
  <c r="X1635" i="64" a="1"/>
  <c r="X1635" i="64" s="1"/>
  <c r="X2404" i="64" a="1"/>
  <c r="X2404" i="64" s="1"/>
  <c r="X624" i="64" a="1"/>
  <c r="X624" i="64" s="1"/>
  <c r="X618" i="64" a="1"/>
  <c r="X618" i="64" s="1"/>
  <c r="X2010" i="64" a="1"/>
  <c r="X2010" i="64" s="1"/>
  <c r="X1920" i="64" a="1"/>
  <c r="X1920" i="64" s="1"/>
  <c r="X1338" i="64" a="1"/>
  <c r="X1338" i="64" s="1"/>
  <c r="X821" i="64" a="1"/>
  <c r="X821" i="64" s="1"/>
  <c r="X176" i="64" a="1"/>
  <c r="X176" i="64" s="1"/>
  <c r="X175" i="64" a="1"/>
  <c r="X175" i="64" s="1"/>
  <c r="X40" i="64" a="1"/>
  <c r="X40" i="64" s="1"/>
  <c r="X191" i="64" a="1"/>
  <c r="X191" i="64" s="1"/>
  <c r="X245" i="64" a="1"/>
  <c r="X245" i="64" s="1"/>
  <c r="X192" i="64" a="1"/>
  <c r="X192" i="64" s="1"/>
  <c r="X1165" i="64" a="1"/>
  <c r="X1165" i="64" s="1"/>
  <c r="X1514" i="64" a="1"/>
  <c r="X1514" i="64" s="1"/>
  <c r="X1492" i="64" a="1"/>
  <c r="X1492" i="64" s="1"/>
  <c r="X1468" i="64" a="1"/>
  <c r="X1468" i="64" s="1"/>
  <c r="X799" i="64" a="1"/>
  <c r="X799" i="64" s="1"/>
  <c r="X2036" i="64" a="1"/>
  <c r="X2036" i="64" s="1"/>
  <c r="X797" i="64" a="1"/>
  <c r="X797" i="64" s="1"/>
  <c r="X2034" i="64" a="1"/>
  <c r="X2034" i="64" s="1"/>
  <c r="X1925" i="64" a="1"/>
  <c r="X1925" i="64" s="1"/>
  <c r="X1931" i="64" a="1"/>
  <c r="X1931" i="64" s="1"/>
  <c r="X1609" i="64" a="1"/>
  <c r="X1609" i="64" s="1"/>
  <c r="X1490" i="64" a="1"/>
  <c r="X1490" i="64" s="1"/>
  <c r="X1607" i="64" a="1"/>
  <c r="X1607"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166" i="64" a="1"/>
  <c r="X1671" i="64" a="1"/>
  <c r="X1924" i="64" a="1"/>
  <c r="X1636" i="64" a="1"/>
  <c r="X822" i="64" a="1"/>
  <c r="X2011" i="64" a="1"/>
  <c r="X2035" i="64" a="1"/>
  <c r="X1515" i="64" a="1"/>
  <c r="X1608" i="64" a="1"/>
  <c r="X1779" i="64" a="1"/>
  <c r="X1491" i="64" a="1"/>
  <c r="X1743" i="64" a="1"/>
  <c r="X1339" i="64" a="1"/>
  <c r="CG25" i="861" l="1"/>
  <c r="P1027" i="64"/>
  <c r="BY1717" i="64"/>
  <c r="BX1718" i="64"/>
  <c r="CH410" i="64"/>
  <c r="CH414" i="64" s="1"/>
  <c r="CG416" i="64"/>
  <c r="BF662" i="64"/>
  <c r="X177" i="64"/>
  <c r="X2035" i="64"/>
  <c r="W1679" i="64"/>
  <c r="X2011" i="64"/>
  <c r="X1671" i="64"/>
  <c r="X1608" i="64"/>
  <c r="X1743" i="64"/>
  <c r="X1779" i="64"/>
  <c r="X1636" i="64"/>
  <c r="X1491" i="64"/>
  <c r="X1515" i="64"/>
  <c r="X1924" i="64"/>
  <c r="X1339" i="64"/>
  <c r="X1166" i="64"/>
  <c r="X822" i="64"/>
  <c r="Y1778" i="64" a="1"/>
  <c r="Y1778" i="64" s="1"/>
  <c r="Y1742" i="64" a="1"/>
  <c r="Y1742" i="64" s="1"/>
  <c r="Y1670" i="64" a="1"/>
  <c r="Y1670" i="64" s="1"/>
  <c r="X2378" i="64"/>
  <c r="Y2370" i="64" a="1"/>
  <c r="Y2370" i="64" s="1"/>
  <c r="Y1635" i="64" a="1"/>
  <c r="Y1635" i="64" s="1"/>
  <c r="Y2404" i="64" a="1"/>
  <c r="Y2404" i="64" s="1"/>
  <c r="Y624" i="64" a="1"/>
  <c r="Y624" i="64" s="1"/>
  <c r="Y618" i="64" a="1"/>
  <c r="Y618" i="64" s="1"/>
  <c r="U98" i="69"/>
  <c r="R132" i="69"/>
  <c r="R157" i="69" s="1"/>
  <c r="Y2010" i="64" a="1"/>
  <c r="Y2010" i="64" s="1"/>
  <c r="Y1920" i="64" a="1"/>
  <c r="Y1920" i="64" s="1"/>
  <c r="Y1338" i="64" a="1"/>
  <c r="Y1338" i="64" s="1"/>
  <c r="Y821" i="64" a="1"/>
  <c r="Y821" i="64" s="1"/>
  <c r="Y176" i="64" a="1"/>
  <c r="Y176" i="64" s="1"/>
  <c r="Y175" i="64" a="1"/>
  <c r="Y175" i="64" s="1"/>
  <c r="Y40" i="64" a="1"/>
  <c r="Y40" i="64" s="1"/>
  <c r="Y191" i="64" a="1"/>
  <c r="Y191" i="64" s="1"/>
  <c r="Y245" i="64" a="1"/>
  <c r="Y245" i="64" s="1"/>
  <c r="Y192" i="64" a="1"/>
  <c r="Y192" i="64" s="1"/>
  <c r="Y1165" i="64" a="1"/>
  <c r="Y1165" i="64" s="1"/>
  <c r="Y797" i="64" a="1"/>
  <c r="Y797" i="64" s="1"/>
  <c r="Y799" i="64" a="1"/>
  <c r="Y799" i="64" s="1"/>
  <c r="Y2036" i="64" a="1"/>
  <c r="Y2036" i="64" s="1"/>
  <c r="Y1492" i="64" a="1"/>
  <c r="Y1492" i="64" s="1"/>
  <c r="Y1514" i="64" a="1"/>
  <c r="Y1514" i="64" s="1"/>
  <c r="Y1609" i="64" a="1"/>
  <c r="Y1609" i="64" s="1"/>
  <c r="Y2034" i="64" a="1"/>
  <c r="Y2034" i="64" s="1"/>
  <c r="Y1925" i="64" a="1"/>
  <c r="Y1925" i="64" s="1"/>
  <c r="Y1490" i="64" a="1"/>
  <c r="Y1490" i="64" s="1"/>
  <c r="Y1931" i="64" a="1"/>
  <c r="Y1931" i="64" s="1"/>
  <c r="Y1607" i="64" a="1"/>
  <c r="Y1607" i="64" s="1"/>
  <c r="Y1468" i="64" a="1"/>
  <c r="Y1468"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779" i="64" a="1"/>
  <c r="Y2011" i="64" a="1"/>
  <c r="Y1339" i="64" a="1"/>
  <c r="Y1636" i="64" a="1"/>
  <c r="Y1743" i="64" a="1"/>
  <c r="Y2035" i="64" a="1"/>
  <c r="Y1166" i="64" a="1"/>
  <c r="Y1608" i="64" a="1"/>
  <c r="Y1491" i="64" a="1"/>
  <c r="Y1924" i="64" a="1"/>
  <c r="Y822" i="64" a="1"/>
  <c r="Y1515" i="64" a="1"/>
  <c r="Y1671" i="64" a="1"/>
  <c r="CH16" i="861" l="1"/>
  <c r="CG26" i="861"/>
  <c r="BZ1717" i="64"/>
  <c r="BY1718" i="64"/>
  <c r="CI410" i="64"/>
  <c r="CI414" i="64" s="1"/>
  <c r="CH416" i="64"/>
  <c r="BF652" i="64"/>
  <c r="BF654" i="64" s="1"/>
  <c r="BF655" i="64" s="1"/>
  <c r="BF663" i="64"/>
  <c r="Y177" i="64"/>
  <c r="Y2035" i="64"/>
  <c r="X1679" i="64"/>
  <c r="Y1779" i="64"/>
  <c r="Y1636" i="64"/>
  <c r="Y2011" i="64"/>
  <c r="Y1608" i="64"/>
  <c r="Y1671" i="64"/>
  <c r="Y1743" i="64"/>
  <c r="Y1491" i="64"/>
  <c r="Y1515" i="64"/>
  <c r="Y1924" i="64"/>
  <c r="Y1339" i="64"/>
  <c r="Y1166" i="64"/>
  <c r="Y822" i="64"/>
  <c r="Y2378" i="64"/>
  <c r="Z1778" i="64" a="1"/>
  <c r="Z1778" i="64" s="1"/>
  <c r="Z1742" i="64" a="1"/>
  <c r="Z1742" i="64" s="1"/>
  <c r="Z1670" i="64" a="1"/>
  <c r="Z1670" i="64" s="1"/>
  <c r="Z2370" i="64" a="1"/>
  <c r="Z2370" i="64" s="1"/>
  <c r="Z1635" i="64" a="1"/>
  <c r="Z1635" i="64" s="1"/>
  <c r="Z2404" i="64" a="1"/>
  <c r="Z2404" i="64" s="1"/>
  <c r="Z624" i="64" a="1"/>
  <c r="Z624" i="64" s="1"/>
  <c r="Z618" i="64" a="1"/>
  <c r="Z618" i="64" s="1"/>
  <c r="R135" i="69"/>
  <c r="R140" i="69" s="1"/>
  <c r="R150" i="69" s="1"/>
  <c r="Z2010" i="64" a="1"/>
  <c r="Z2010" i="64" s="1"/>
  <c r="Z1920" i="64" a="1"/>
  <c r="Z1920" i="64" s="1"/>
  <c r="Z1338" i="64" a="1"/>
  <c r="Z1338" i="64" s="1"/>
  <c r="Z821" i="64" a="1"/>
  <c r="Z821" i="64" s="1"/>
  <c r="Z176" i="64" a="1"/>
  <c r="Z176" i="64" s="1"/>
  <c r="Z175" i="64" a="1"/>
  <c r="Z175" i="64" s="1"/>
  <c r="Z191" i="64" a="1"/>
  <c r="Z191" i="64" s="1"/>
  <c r="Z245" i="64" a="1"/>
  <c r="Z245" i="64" s="1"/>
  <c r="Z40" i="64" a="1"/>
  <c r="Z40" i="64" s="1"/>
  <c r="Z192" i="64" a="1"/>
  <c r="Z192" i="64" s="1"/>
  <c r="Z1165" i="64" a="1"/>
  <c r="Z1165" i="64" s="1"/>
  <c r="Z1607" i="64" a="1"/>
  <c r="Z1607" i="64" s="1"/>
  <c r="Z2036" i="64" a="1"/>
  <c r="Z2036" i="64" s="1"/>
  <c r="Z1514" i="64" a="1"/>
  <c r="Z1514" i="64" s="1"/>
  <c r="Z1490" i="64" a="1"/>
  <c r="Z1490" i="64" s="1"/>
  <c r="Z1931" i="64" a="1"/>
  <c r="Z1931" i="64" s="1"/>
  <c r="Z797" i="64" a="1"/>
  <c r="Z797" i="64" s="1"/>
  <c r="Z1609" i="64" a="1"/>
  <c r="Z1609" i="64" s="1"/>
  <c r="Z1492" i="64" a="1"/>
  <c r="Z1492" i="64" s="1"/>
  <c r="Z2034" i="64" a="1"/>
  <c r="Z2034" i="64" s="1"/>
  <c r="Z1468" i="64" a="1"/>
  <c r="Z1468" i="64" s="1"/>
  <c r="Z799" i="64" a="1"/>
  <c r="Z799" i="64" s="1"/>
  <c r="Z1925" i="64" a="1"/>
  <c r="Z1925"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743" i="64" a="1"/>
  <c r="Z1636" i="64" a="1"/>
  <c r="Z1779" i="64" a="1"/>
  <c r="Z1491" i="64" a="1"/>
  <c r="Z822" i="64" a="1"/>
  <c r="Z2011" i="64" a="1"/>
  <c r="Z1608" i="64" a="1"/>
  <c r="Z1339" i="64" a="1"/>
  <c r="Z2035" i="64" a="1"/>
  <c r="Z1924" i="64" a="1"/>
  <c r="Z1671" i="64" a="1"/>
  <c r="Z1515" i="64" a="1"/>
  <c r="Z1166" i="64" a="1"/>
  <c r="CH25" i="861" l="1"/>
  <c r="P1028" i="64"/>
  <c r="CA1717" i="64"/>
  <c r="BZ1718" i="64"/>
  <c r="O1718" i="64" s="1"/>
  <c r="O1717" i="64"/>
  <c r="CJ410" i="64"/>
  <c r="CJ414" i="64" s="1"/>
  <c r="CI416" i="64"/>
  <c r="BF668" i="64"/>
  <c r="BG659" i="64"/>
  <c r="BF664" i="64"/>
  <c r="BF656" i="64"/>
  <c r="BG648" i="64"/>
  <c r="BG2246" i="64" a="1"/>
  <c r="BG2246" i="64" s="1"/>
  <c r="Z177" i="64"/>
  <c r="Z2035" i="64"/>
  <c r="Y1679" i="64"/>
  <c r="Z1636" i="64"/>
  <c r="Z2011" i="64"/>
  <c r="Z1671" i="64"/>
  <c r="Z1743" i="64"/>
  <c r="Z1779" i="64"/>
  <c r="Z1608" i="64"/>
  <c r="Z1491" i="64"/>
  <c r="Z1515" i="64"/>
  <c r="Z1924" i="64"/>
  <c r="Z1339" i="64"/>
  <c r="Z1166" i="64"/>
  <c r="Z822" i="64"/>
  <c r="Z2378" i="64"/>
  <c r="AA1778" i="64" a="1"/>
  <c r="AA1778" i="64" s="1"/>
  <c r="AA1742" i="64" a="1"/>
  <c r="AA1742" i="64" s="1"/>
  <c r="AA1670" i="64" a="1"/>
  <c r="AA1670" i="64" s="1"/>
  <c r="AA2370" i="64" a="1"/>
  <c r="AA2370" i="64" s="1"/>
  <c r="AA1635" i="64" a="1"/>
  <c r="AA1635" i="64" s="1"/>
  <c r="AA2404" i="64" a="1"/>
  <c r="AA2404" i="64" s="1"/>
  <c r="R142" i="69"/>
  <c r="R146" i="69" s="1"/>
  <c r="R148" i="69" s="1"/>
  <c r="R136" i="69"/>
  <c r="S129" i="69"/>
  <c r="S134" i="69" s="1"/>
  <c r="AA624" i="64" a="1"/>
  <c r="AA624" i="64" s="1"/>
  <c r="AA618" i="64" a="1"/>
  <c r="AA618" i="64" s="1"/>
  <c r="AA2010" i="64" a="1"/>
  <c r="AA2010" i="64" s="1"/>
  <c r="AA1920" i="64" a="1"/>
  <c r="AA1920" i="64" s="1"/>
  <c r="AA1338" i="64" a="1"/>
  <c r="AA1338" i="64" s="1"/>
  <c r="AA821" i="64" a="1"/>
  <c r="AA821" i="64" s="1"/>
  <c r="AA191" i="64" a="1"/>
  <c r="AA191" i="64" s="1"/>
  <c r="AA245" i="64" a="1"/>
  <c r="AA245" i="64" s="1"/>
  <c r="AA175" i="64" a="1"/>
  <c r="AA175" i="64" s="1"/>
  <c r="AA176" i="64" a="1"/>
  <c r="AA176" i="64" s="1"/>
  <c r="AA40" i="64" a="1"/>
  <c r="AA40" i="64" s="1"/>
  <c r="AA192" i="64" a="1"/>
  <c r="AA192" i="64" s="1"/>
  <c r="AA1165" i="64" a="1"/>
  <c r="AA1165" i="64" s="1"/>
  <c r="AA1514" i="64" a="1"/>
  <c r="AA1514" i="64" s="1"/>
  <c r="AA1931" i="64" a="1"/>
  <c r="AA1931" i="64" s="1"/>
  <c r="AA1609" i="64" a="1"/>
  <c r="AA1609" i="64" s="1"/>
  <c r="AA2036" i="64" a="1"/>
  <c r="AA2036" i="64" s="1"/>
  <c r="AA1490" i="64" a="1"/>
  <c r="AA1490" i="64" s="1"/>
  <c r="AA1468" i="64" a="1"/>
  <c r="AA1468" i="64" s="1"/>
  <c r="AA1492" i="64" a="1"/>
  <c r="AA1492" i="64" s="1"/>
  <c r="AA1925" i="64" a="1"/>
  <c r="AA1925" i="64" s="1"/>
  <c r="AA799" i="64" a="1"/>
  <c r="AA799" i="64" s="1"/>
  <c r="AA2034" i="64" a="1"/>
  <c r="AA2034" i="64" s="1"/>
  <c r="AA797" i="64" a="1"/>
  <c r="AA797" i="64" s="1"/>
  <c r="AA1607" i="64" a="1"/>
  <c r="AA1607"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924" i="64" a="1"/>
  <c r="AA1636" i="64" a="1"/>
  <c r="AA1779" i="64" a="1"/>
  <c r="AA1608" i="64" a="1"/>
  <c r="AA1166" i="64" a="1"/>
  <c r="AA1671" i="64" a="1"/>
  <c r="AA2035" i="64" a="1"/>
  <c r="AA822" i="64" a="1"/>
  <c r="AA2011" i="64" a="1"/>
  <c r="AA1339" i="64" a="1"/>
  <c r="AA1515" i="64" a="1"/>
  <c r="AA1491" i="64" a="1"/>
  <c r="AA1743" i="64" a="1"/>
  <c r="CI16" i="861" l="1"/>
  <c r="CH26" i="861"/>
  <c r="CB1717" i="64"/>
  <c r="CA1718" i="64"/>
  <c r="CK410" i="64"/>
  <c r="CK414" i="64" s="1"/>
  <c r="CJ416" i="64"/>
  <c r="BG651" i="64"/>
  <c r="AA177" i="64"/>
  <c r="AA2035" i="64"/>
  <c r="Z1679" i="64"/>
  <c r="AA2011" i="64"/>
  <c r="AA1636" i="64"/>
  <c r="AA1608" i="64"/>
  <c r="AA1671" i="64"/>
  <c r="AA1743" i="64"/>
  <c r="AA1779" i="64"/>
  <c r="AA1491" i="64"/>
  <c r="AA1515" i="64"/>
  <c r="AA1924" i="64"/>
  <c r="AA1339" i="64"/>
  <c r="AA1166" i="64"/>
  <c r="AA822" i="64"/>
  <c r="AA2378" i="64"/>
  <c r="AB1742" i="64" a="1"/>
  <c r="AB1742" i="64" s="1"/>
  <c r="AB1778" i="64" a="1"/>
  <c r="AB1778" i="64" s="1"/>
  <c r="AB1670" i="64" a="1"/>
  <c r="AB1670" i="64" s="1"/>
  <c r="AB2370" i="64" a="1"/>
  <c r="AB2370" i="64" s="1"/>
  <c r="AB1635" i="64" a="1"/>
  <c r="AB1635" i="64" s="1"/>
  <c r="AB2404" i="64" a="1"/>
  <c r="AB2404" i="64" s="1"/>
  <c r="R152" i="69"/>
  <c r="S132" i="69"/>
  <c r="S157" i="69" s="1"/>
  <c r="AB618" i="64" a="1"/>
  <c r="AB618" i="64" s="1"/>
  <c r="AB624" i="64" a="1"/>
  <c r="AB624" i="64" s="1"/>
  <c r="AB2010" i="64" a="1"/>
  <c r="AB2010" i="64" s="1"/>
  <c r="AB1920" i="64" a="1"/>
  <c r="AB1920" i="64" s="1"/>
  <c r="AB1338" i="64" a="1"/>
  <c r="AB1338" i="64" s="1"/>
  <c r="AB821" i="64" a="1"/>
  <c r="AB821" i="64" s="1"/>
  <c r="AB191" i="64" a="1"/>
  <c r="AB191" i="64" s="1"/>
  <c r="AB245" i="64" a="1"/>
  <c r="AB245" i="64" s="1"/>
  <c r="AB40" i="64" a="1"/>
  <c r="AB40" i="64" s="1"/>
  <c r="AB176" i="64" a="1"/>
  <c r="AB176" i="64" s="1"/>
  <c r="AB175" i="64" a="1"/>
  <c r="AB175" i="64" s="1"/>
  <c r="AB192" i="64" a="1"/>
  <c r="AB192" i="64" s="1"/>
  <c r="AB1165" i="64" a="1"/>
  <c r="AB1165" i="64" s="1"/>
  <c r="AB797" i="64" a="1"/>
  <c r="AB797" i="64" s="1"/>
  <c r="AB1492" i="64" a="1"/>
  <c r="AB1492" i="64" s="1"/>
  <c r="AB1514" i="64" a="1"/>
  <c r="AB1514" i="64" s="1"/>
  <c r="AB1468" i="64" a="1"/>
  <c r="AB1468" i="64" s="1"/>
  <c r="AB2036" i="64" a="1"/>
  <c r="AB2036" i="64" s="1"/>
  <c r="AB799" i="64" a="1"/>
  <c r="AB799" i="64" s="1"/>
  <c r="AB1925" i="64" a="1"/>
  <c r="AB1925" i="64" s="1"/>
  <c r="AB1607" i="64" a="1"/>
  <c r="AB1607" i="64" s="1"/>
  <c r="AB1609" i="64" a="1"/>
  <c r="AB1609" i="64" s="1"/>
  <c r="AB1490" i="64" a="1"/>
  <c r="AB1490" i="64" s="1"/>
  <c r="AB2034" i="64" a="1"/>
  <c r="AB2034" i="64" s="1"/>
  <c r="AB1931" i="64" a="1"/>
  <c r="AB1931"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339" i="64" a="1"/>
  <c r="AB1608" i="64" a="1"/>
  <c r="AB1636" i="64" a="1"/>
  <c r="AB2035" i="64" a="1"/>
  <c r="AB1743" i="64" a="1"/>
  <c r="AB1779" i="64" a="1"/>
  <c r="AB1491" i="64" a="1"/>
  <c r="AB2011" i="64" a="1"/>
  <c r="AB1515" i="64" a="1"/>
  <c r="AB1166" i="64" a="1"/>
  <c r="AB1924" i="64" a="1"/>
  <c r="AB1671" i="64" a="1"/>
  <c r="AB822" i="64" a="1"/>
  <c r="CI25" i="861" l="1"/>
  <c r="CC1717" i="64"/>
  <c r="CB1718" i="64"/>
  <c r="CK416" i="64"/>
  <c r="BG660" i="64"/>
  <c r="BH2246" i="64" a="1"/>
  <c r="BH2246" i="64" s="1"/>
  <c r="AB177" i="64"/>
  <c r="AB2035" i="64"/>
  <c r="AA1679" i="64"/>
  <c r="AB1671" i="64"/>
  <c r="AB1743" i="64"/>
  <c r="AB1779" i="64"/>
  <c r="AB1636" i="64"/>
  <c r="AB1608" i="64"/>
  <c r="AB2011" i="64"/>
  <c r="AB1491" i="64"/>
  <c r="AB1515" i="64"/>
  <c r="AB1924" i="64"/>
  <c r="AB1339" i="64"/>
  <c r="AB1166" i="64"/>
  <c r="AB822" i="64"/>
  <c r="AB2378" i="64"/>
  <c r="AC1778" i="64" a="1"/>
  <c r="AC1778" i="64" s="1"/>
  <c r="AC1742" i="64" a="1"/>
  <c r="AC1742" i="64" s="1"/>
  <c r="AC1670" i="64" a="1"/>
  <c r="AC1670" i="64" s="1"/>
  <c r="AC2370" i="64" a="1"/>
  <c r="AC2370" i="64" s="1"/>
  <c r="AC1635" i="64" a="1"/>
  <c r="AC1635" i="64" s="1"/>
  <c r="AC2404" i="64" a="1"/>
  <c r="AC2404" i="64" s="1"/>
  <c r="S135" i="69"/>
  <c r="S140" i="69" s="1"/>
  <c r="S150" i="69" s="1"/>
  <c r="AC618" i="64" a="1"/>
  <c r="AC618" i="64" s="1"/>
  <c r="AC624" i="64" a="1"/>
  <c r="AC624" i="64" s="1"/>
  <c r="AC2010" i="64" a="1"/>
  <c r="AC2010" i="64" s="1"/>
  <c r="AC1920" i="64" a="1"/>
  <c r="AC1920" i="64" s="1"/>
  <c r="AC1338" i="64" a="1"/>
  <c r="AC1338" i="64" s="1"/>
  <c r="AC821" i="64" a="1"/>
  <c r="AC821" i="64" s="1"/>
  <c r="AC40" i="64" a="1"/>
  <c r="AC40" i="64" s="1"/>
  <c r="AC176" i="64" a="1"/>
  <c r="AC176" i="64" s="1"/>
  <c r="AC175" i="64" a="1"/>
  <c r="AC175" i="64" s="1"/>
  <c r="AC245" i="64" a="1"/>
  <c r="AC245" i="64" s="1"/>
  <c r="AC191" i="64" a="1"/>
  <c r="AC191" i="64" s="1"/>
  <c r="AC192" i="64" a="1"/>
  <c r="AC192" i="64" s="1"/>
  <c r="AC1165" i="64" a="1"/>
  <c r="AC1165" i="64" s="1"/>
  <c r="AC1514" i="64" a="1"/>
  <c r="AC1514" i="64" s="1"/>
  <c r="AC2034" i="64" a="1"/>
  <c r="AC2034" i="64" s="1"/>
  <c r="AC1925" i="64" a="1"/>
  <c r="AC1925" i="64" s="1"/>
  <c r="AC797" i="64" a="1"/>
  <c r="AC797" i="64" s="1"/>
  <c r="AC1490" i="64" a="1"/>
  <c r="AC1490" i="64" s="1"/>
  <c r="AC1609" i="64" a="1"/>
  <c r="AC1609" i="64" s="1"/>
  <c r="AC1492" i="64" a="1"/>
  <c r="AC1492" i="64" s="1"/>
  <c r="AC2036" i="64" a="1"/>
  <c r="AC2036" i="64" s="1"/>
  <c r="AC1607" i="64" a="1"/>
  <c r="AC1607" i="64" s="1"/>
  <c r="AC1931" i="64" a="1"/>
  <c r="AC1931" i="64" s="1"/>
  <c r="AC799" i="64" a="1"/>
  <c r="AC799" i="64" s="1"/>
  <c r="AC1468" i="64" a="1"/>
  <c r="AC1468"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671" i="64" a="1"/>
  <c r="AC1339" i="64" a="1"/>
  <c r="AC2035" i="64" a="1"/>
  <c r="AC1515" i="64" a="1"/>
  <c r="AC1924" i="64" a="1"/>
  <c r="AC1636" i="64" a="1"/>
  <c r="AC2011" i="64" a="1"/>
  <c r="AC1166" i="64" a="1"/>
  <c r="AC1608" i="64" a="1"/>
  <c r="AC1743" i="64" a="1"/>
  <c r="AC822" i="64" a="1"/>
  <c r="AC1491" i="64" a="1"/>
  <c r="AC1779" i="64" a="1"/>
  <c r="CJ16" i="861" l="1"/>
  <c r="CI26" i="861"/>
  <c r="J416" i="64"/>
  <c r="CD1717" i="64"/>
  <c r="CC1718" i="64"/>
  <c r="P414" i="64"/>
  <c r="BG662" i="64"/>
  <c r="BG652" i="64" s="1"/>
  <c r="BG654" i="64" s="1"/>
  <c r="BG655" i="64" s="1"/>
  <c r="AC177" i="64"/>
  <c r="AC2035" i="64"/>
  <c r="AB1679" i="64"/>
  <c r="AC1608" i="64"/>
  <c r="AC1779" i="64"/>
  <c r="AC2011" i="64"/>
  <c r="AC1671" i="64"/>
  <c r="AC1636" i="64"/>
  <c r="AC1743" i="64"/>
  <c r="AC1491" i="64"/>
  <c r="AC1515" i="64"/>
  <c r="AC1924" i="64"/>
  <c r="AC1339" i="64"/>
  <c r="AC1166" i="64"/>
  <c r="AC822" i="64"/>
  <c r="AD1742" i="64" a="1"/>
  <c r="AD1742" i="64" s="1"/>
  <c r="AD1778" i="64" a="1"/>
  <c r="AD1778" i="64" s="1"/>
  <c r="AD1670" i="64" a="1"/>
  <c r="AD1670" i="64" s="1"/>
  <c r="AC2378" i="64"/>
  <c r="AD2370" i="64" a="1"/>
  <c r="AD2370" i="64" s="1"/>
  <c r="AD1635" i="64" a="1"/>
  <c r="AD1635" i="64" s="1"/>
  <c r="AD2404" i="64" a="1"/>
  <c r="AD2404" i="64" s="1"/>
  <c r="T129" i="69"/>
  <c r="T134" i="69" s="1"/>
  <c r="S136" i="69"/>
  <c r="S142" i="69"/>
  <c r="S146" i="69" s="1"/>
  <c r="S148" i="69" s="1"/>
  <c r="AD624" i="64" a="1"/>
  <c r="AD624" i="64" s="1"/>
  <c r="AD618" i="64" a="1"/>
  <c r="AD618" i="64" s="1"/>
  <c r="AD2010" i="64" a="1"/>
  <c r="AD2010" i="64" s="1"/>
  <c r="X17" i="69"/>
  <c r="X18" i="69" s="1"/>
  <c r="AD1920" i="64" a="1"/>
  <c r="AD1920" i="64" s="1"/>
  <c r="AD1338" i="64" a="1"/>
  <c r="AD1338" i="64" s="1"/>
  <c r="AD821" i="64" a="1"/>
  <c r="AD821" i="64" s="1"/>
  <c r="AD40" i="64" a="1"/>
  <c r="AD40" i="64" s="1"/>
  <c r="AD176" i="64" a="1"/>
  <c r="AD176" i="64" s="1"/>
  <c r="AD175" i="64" a="1"/>
  <c r="AD175" i="64" s="1"/>
  <c r="AD245" i="64" a="1"/>
  <c r="AD245" i="64" s="1"/>
  <c r="AD191" i="64" a="1"/>
  <c r="AD191" i="64" s="1"/>
  <c r="AD192" i="64" a="1"/>
  <c r="AD192" i="64" s="1"/>
  <c r="AD1165" i="64" a="1"/>
  <c r="AD1165" i="64" s="1"/>
  <c r="AD2036" i="64" a="1"/>
  <c r="AD2036" i="64" s="1"/>
  <c r="AD1609" i="64" a="1"/>
  <c r="AD1609" i="64" s="1"/>
  <c r="AD797" i="64" a="1"/>
  <c r="AD797" i="64" s="1"/>
  <c r="AD799" i="64" a="1"/>
  <c r="AD799" i="64" s="1"/>
  <c r="AD1468" i="64" a="1"/>
  <c r="AD1468" i="64" s="1"/>
  <c r="AD1607" i="64" a="1"/>
  <c r="AD1607" i="64" s="1"/>
  <c r="AD1925" i="64" a="1"/>
  <c r="AD1925" i="64" s="1"/>
  <c r="AD1492" i="64" a="1"/>
  <c r="AD1492" i="64" s="1"/>
  <c r="AD1514" i="64" a="1"/>
  <c r="AD1514" i="64" s="1"/>
  <c r="AD2034" i="64" a="1"/>
  <c r="AD2034" i="64" s="1"/>
  <c r="AD1490" i="64" a="1"/>
  <c r="AD1490" i="64" s="1"/>
  <c r="AD1931" i="64" a="1"/>
  <c r="AD1931"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608" i="64" a="1"/>
  <c r="AD2035" i="64" a="1"/>
  <c r="AD1743" i="64" a="1"/>
  <c r="AD1515" i="64" a="1"/>
  <c r="AD1491" i="64" a="1"/>
  <c r="AD1671" i="64" a="1"/>
  <c r="AD2011" i="64" a="1"/>
  <c r="AD1924" i="64" a="1"/>
  <c r="AD822" i="64" a="1"/>
  <c r="AD1636" i="64" a="1"/>
  <c r="AD1166" i="64" a="1"/>
  <c r="AD1779" i="64" a="1"/>
  <c r="AD1339" i="64" a="1"/>
  <c r="CJ25" i="861" l="1"/>
  <c r="P2308" i="64"/>
  <c r="J2310" i="64"/>
  <c r="CE1717" i="64"/>
  <c r="CD1718" i="64"/>
  <c r="N416" i="64"/>
  <c r="O416" i="64"/>
  <c r="P416" i="64"/>
  <c r="BG663" i="64"/>
  <c r="BG668" i="64" s="1"/>
  <c r="BH648" i="64"/>
  <c r="BH651" i="64" s="1"/>
  <c r="BH660" i="64" s="1"/>
  <c r="BH662" i="64" s="1"/>
  <c r="BH652" i="64" s="1"/>
  <c r="BH654" i="64" s="1"/>
  <c r="BH655" i="64" s="1"/>
  <c r="BG656" i="64"/>
  <c r="BI2246" i="64" a="1"/>
  <c r="BI2246" i="64" s="1"/>
  <c r="AD177" i="64"/>
  <c r="AD2035" i="64"/>
  <c r="AC1679" i="64"/>
  <c r="AD1608" i="64"/>
  <c r="AD2011" i="64"/>
  <c r="K2011" i="64" s="1"/>
  <c r="AD1636" i="64"/>
  <c r="K1636" i="64" s="1"/>
  <c r="AD1671" i="64"/>
  <c r="AD1779" i="64"/>
  <c r="AD1743" i="64"/>
  <c r="K1743" i="64" s="1"/>
  <c r="AD1491" i="64"/>
  <c r="K1491" i="64" s="1"/>
  <c r="AD1515" i="64"/>
  <c r="AD1924" i="64"/>
  <c r="AD1339" i="64"/>
  <c r="K1339" i="64" s="1"/>
  <c r="AD1166" i="64"/>
  <c r="K1166" i="64" s="1"/>
  <c r="AD822" i="64"/>
  <c r="AD2378" i="64"/>
  <c r="K2378" i="64" s="1"/>
  <c r="AE1778" i="64" a="1"/>
  <c r="AE1778" i="64" s="1"/>
  <c r="AE1670" i="64" a="1"/>
  <c r="AE1670" i="64" s="1"/>
  <c r="AE1742" i="64" a="1"/>
  <c r="AE1742" i="64" s="1"/>
  <c r="AE2370" i="64" a="1"/>
  <c r="AE2370" i="64" s="1"/>
  <c r="AE1635" i="64" a="1"/>
  <c r="AE1635" i="64" s="1"/>
  <c r="AE2404" i="64" a="1"/>
  <c r="AE2404" i="64" s="1"/>
  <c r="T132" i="69"/>
  <c r="T157" i="69" s="1"/>
  <c r="S152" i="69"/>
  <c r="AE624" i="64" a="1"/>
  <c r="AE624" i="64" s="1"/>
  <c r="AE618" i="64" a="1"/>
  <c r="AE618" i="64" s="1"/>
  <c r="AE2010" i="64" a="1"/>
  <c r="AE2010" i="64" s="1"/>
  <c r="AE1920" i="64" a="1"/>
  <c r="AE1920" i="64" s="1"/>
  <c r="AE1338" i="64" a="1"/>
  <c r="AE1338" i="64" s="1"/>
  <c r="AE821" i="64" a="1"/>
  <c r="AE821" i="64" s="1"/>
  <c r="AE40" i="64" a="1"/>
  <c r="AE40" i="64" s="1"/>
  <c r="AE176" i="64" a="1"/>
  <c r="AE176" i="64" s="1"/>
  <c r="AE175" i="64" a="1"/>
  <c r="AE175" i="64" s="1"/>
  <c r="AE245" i="64" a="1"/>
  <c r="AE245" i="64" s="1"/>
  <c r="AE191" i="64" a="1"/>
  <c r="AE191" i="64" s="1"/>
  <c r="AE192" i="64" a="1"/>
  <c r="AE192" i="64" s="1"/>
  <c r="AE1165" i="64" a="1"/>
  <c r="AE1165" i="64" s="1"/>
  <c r="AE797" i="64" a="1"/>
  <c r="AE797" i="64" s="1"/>
  <c r="AE1931" i="64" a="1"/>
  <c r="AE1931" i="64" s="1"/>
  <c r="AE1490" i="64" a="1"/>
  <c r="AE1490" i="64" s="1"/>
  <c r="AE2034" i="64" a="1"/>
  <c r="AE2034" i="64" s="1"/>
  <c r="AE1514" i="64" a="1"/>
  <c r="AE1514" i="64" s="1"/>
  <c r="AE2036" i="64" a="1"/>
  <c r="AE2036" i="64" s="1"/>
  <c r="AE1492" i="64" a="1"/>
  <c r="AE1492" i="64" s="1"/>
  <c r="AE1609" i="64" a="1"/>
  <c r="AE1609" i="64" s="1"/>
  <c r="AE1607" i="64" a="1"/>
  <c r="AE1607" i="64" s="1"/>
  <c r="AE1468" i="64" a="1"/>
  <c r="AE1468" i="64" s="1"/>
  <c r="AE799" i="64" a="1"/>
  <c r="AE799" i="64" s="1"/>
  <c r="AE1925" i="64" a="1"/>
  <c r="AE1925"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608" i="64" a="1"/>
  <c r="AE1671" i="64" a="1"/>
  <c r="AE2035" i="64" a="1"/>
  <c r="AE1491" i="64" a="1"/>
  <c r="AE822" i="64" a="1"/>
  <c r="AE1924" i="64" a="1"/>
  <c r="AE1779" i="64" a="1"/>
  <c r="AE1339" i="64" a="1"/>
  <c r="AE2011" i="64" a="1"/>
  <c r="AE1636" i="64" a="1"/>
  <c r="AE1166" i="64" a="1"/>
  <c r="AE1515" i="64" a="1"/>
  <c r="AE1743" i="64" a="1"/>
  <c r="CK16" i="861" l="1"/>
  <c r="CJ26" i="861"/>
  <c r="CF1717" i="64"/>
  <c r="CE1718" i="64"/>
  <c r="BH659" i="64"/>
  <c r="BH663" i="64" s="1"/>
  <c r="BG664" i="64"/>
  <c r="BH656" i="64"/>
  <c r="BI648" i="64"/>
  <c r="AE177" i="64"/>
  <c r="AE2035" i="64"/>
  <c r="AD1679" i="64"/>
  <c r="K1679" i="64" s="1"/>
  <c r="AE2011" i="64"/>
  <c r="AE1671" i="64"/>
  <c r="AE1743" i="64"/>
  <c r="AE1779" i="64"/>
  <c r="AE1608" i="64"/>
  <c r="AE1636" i="64"/>
  <c r="AE1491" i="64"/>
  <c r="AE1515" i="64"/>
  <c r="AE1924" i="64"/>
  <c r="AE1339" i="64"/>
  <c r="AE1166" i="64"/>
  <c r="AE822" i="64"/>
  <c r="AE2378" i="64"/>
  <c r="AF1778" i="64" a="1"/>
  <c r="AF1778" i="64" s="1"/>
  <c r="AF1742" i="64" a="1"/>
  <c r="AF1742" i="64" s="1"/>
  <c r="AF1670" i="64" a="1"/>
  <c r="AF1670" i="64" s="1"/>
  <c r="AF2370" i="64" a="1"/>
  <c r="AF2370" i="64" s="1"/>
  <c r="AF1635" i="64" a="1"/>
  <c r="AF1635" i="64" s="1"/>
  <c r="AF2404" i="64" a="1"/>
  <c r="AF2404" i="64" s="1"/>
  <c r="T135" i="69"/>
  <c r="T140" i="69" s="1"/>
  <c r="T150" i="69" s="1"/>
  <c r="T161" i="69"/>
  <c r="T162" i="69" s="1"/>
  <c r="T167" i="69" s="1"/>
  <c r="AF624" i="64" a="1"/>
  <c r="AF624" i="64" s="1"/>
  <c r="AF618" i="64" a="1"/>
  <c r="AF618" i="64" s="1"/>
  <c r="S173" i="69"/>
  <c r="S175" i="69" s="1"/>
  <c r="AF2010" i="64" a="1"/>
  <c r="AF2010" i="64" s="1"/>
  <c r="R115" i="69"/>
  <c r="R118" i="69" s="1"/>
  <c r="R125" i="69" s="1"/>
  <c r="AF1920" i="64" a="1"/>
  <c r="AF1920" i="64" s="1"/>
  <c r="AF1338" i="64" a="1"/>
  <c r="AF1338" i="64" s="1"/>
  <c r="AF821" i="64" a="1"/>
  <c r="AF821" i="64" s="1"/>
  <c r="AF176" i="64" a="1"/>
  <c r="AF176" i="64" s="1"/>
  <c r="AF245" i="64" a="1"/>
  <c r="AF245" i="64" s="1"/>
  <c r="AF175" i="64" a="1"/>
  <c r="AF175" i="64" s="1"/>
  <c r="AF191" i="64" a="1"/>
  <c r="AF191" i="64" s="1"/>
  <c r="AF40" i="64" a="1"/>
  <c r="AF40" i="64" s="1"/>
  <c r="AF192" i="64" a="1"/>
  <c r="AF192" i="64" s="1"/>
  <c r="AF1165" i="64" a="1"/>
  <c r="AF1165" i="64" s="1"/>
  <c r="AF1514" i="64" a="1"/>
  <c r="AF1514" i="64" s="1"/>
  <c r="AF2036" i="64" a="1"/>
  <c r="AF2036" i="64" s="1"/>
  <c r="AF2034" i="64" a="1"/>
  <c r="AF2034" i="64" s="1"/>
  <c r="AF1925" i="64" a="1"/>
  <c r="AF1925" i="64" s="1"/>
  <c r="AF1468" i="64" a="1"/>
  <c r="AF1468" i="64" s="1"/>
  <c r="AF1490" i="64" a="1"/>
  <c r="AF1490" i="64" s="1"/>
  <c r="AF1609" i="64" a="1"/>
  <c r="AF1609" i="64" s="1"/>
  <c r="AF1492" i="64" a="1"/>
  <c r="AF1492" i="64" s="1"/>
  <c r="AF799" i="64" a="1"/>
  <c r="AF799" i="64" s="1"/>
  <c r="AF1607" i="64" a="1"/>
  <c r="AF1607" i="64" s="1"/>
  <c r="AF1931" i="64" a="1"/>
  <c r="AF1931" i="64" s="1"/>
  <c r="AF797" i="64" a="1"/>
  <c r="AF797"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743" i="64" a="1"/>
  <c r="AF1608" i="64" a="1"/>
  <c r="AF1671" i="64" a="1"/>
  <c r="AF1779" i="64" a="1"/>
  <c r="AF2035" i="64" a="1"/>
  <c r="AF1166" i="64" a="1"/>
  <c r="AF1636" i="64" a="1"/>
  <c r="AF1339" i="64" a="1"/>
  <c r="AF1491" i="64" a="1"/>
  <c r="AF822" i="64" a="1"/>
  <c r="AF2011" i="64" a="1"/>
  <c r="AF1924" i="64" a="1"/>
  <c r="AF1515" i="64" a="1"/>
  <c r="CK25" i="861" l="1"/>
  <c r="CG1717" i="64"/>
  <c r="CF1718" i="64"/>
  <c r="BH668" i="64"/>
  <c r="BH664" i="64"/>
  <c r="BI659" i="64"/>
  <c r="BI651" i="64"/>
  <c r="BJ2246" i="64" a="1"/>
  <c r="BJ2246" i="64" s="1"/>
  <c r="AF177" i="64"/>
  <c r="AF2035" i="64"/>
  <c r="AE1679" i="64"/>
  <c r="K773" i="64"/>
  <c r="L773" i="64"/>
  <c r="M773" i="64"/>
  <c r="N773" i="64"/>
  <c r="O773" i="64"/>
  <c r="P773" i="64"/>
  <c r="AF2011" i="64"/>
  <c r="AF1636" i="64"/>
  <c r="AF1608" i="64"/>
  <c r="AF1671" i="64"/>
  <c r="AF1779" i="64"/>
  <c r="AF1743" i="64"/>
  <c r="AF1491" i="64"/>
  <c r="AF1515" i="64"/>
  <c r="AF1924" i="64"/>
  <c r="AF1339" i="64"/>
  <c r="AF1166" i="64"/>
  <c r="AF822" i="64"/>
  <c r="AF2378" i="64"/>
  <c r="AG1778" i="64" a="1"/>
  <c r="AG1778" i="64" s="1"/>
  <c r="AG1742" i="64" a="1"/>
  <c r="AG1742" i="64" s="1"/>
  <c r="AG1670" i="64" a="1"/>
  <c r="AG1670" i="64" s="1"/>
  <c r="AG2370" i="64" a="1"/>
  <c r="AG2370" i="64" s="1"/>
  <c r="AG1635" i="64" a="1"/>
  <c r="AG1635" i="64" s="1"/>
  <c r="AG2404" i="64" a="1"/>
  <c r="AG2404" i="64" s="1"/>
  <c r="U129" i="69"/>
  <c r="U132" i="69" s="1"/>
  <c r="U157" i="69" s="1"/>
  <c r="T142" i="69"/>
  <c r="T146" i="69" s="1"/>
  <c r="T148" i="69" s="1"/>
  <c r="T136" i="69"/>
  <c r="AG624" i="64" a="1"/>
  <c r="AG624" i="64" s="1"/>
  <c r="AG618" i="64" a="1"/>
  <c r="AG618" i="64" s="1"/>
  <c r="AG2010" i="64" a="1"/>
  <c r="AG2010" i="64" s="1"/>
  <c r="R119" i="69"/>
  <c r="AG1920" i="64" a="1"/>
  <c r="AG1920" i="64" s="1"/>
  <c r="AG1338" i="64" a="1"/>
  <c r="AG1338" i="64" s="1"/>
  <c r="AG821" i="64" a="1"/>
  <c r="AG821" i="64" s="1"/>
  <c r="AG175" i="64" a="1"/>
  <c r="AG175" i="64" s="1"/>
  <c r="AG191" i="64" a="1"/>
  <c r="AG191" i="64" s="1"/>
  <c r="AG176" i="64" a="1"/>
  <c r="AG176" i="64" s="1"/>
  <c r="AG40" i="64" a="1"/>
  <c r="AG40" i="64" s="1"/>
  <c r="AG245" i="64" a="1"/>
  <c r="AG245" i="64" s="1"/>
  <c r="AG192" i="64" a="1"/>
  <c r="AG192" i="64" s="1"/>
  <c r="AG1165" i="64" a="1"/>
  <c r="AG1165" i="64" s="1"/>
  <c r="AG1609" i="64" a="1"/>
  <c r="AG1609" i="64" s="1"/>
  <c r="AG1468" i="64" a="1"/>
  <c r="AG1468" i="64" s="1"/>
  <c r="AG797" i="64" a="1"/>
  <c r="AG797" i="64" s="1"/>
  <c r="AG2034" i="64" a="1"/>
  <c r="AG2034" i="64" s="1"/>
  <c r="AG1492" i="64" a="1"/>
  <c r="AG1492" i="64" s="1"/>
  <c r="AG799" i="64" a="1"/>
  <c r="AG799" i="64" s="1"/>
  <c r="AG1514" i="64" a="1"/>
  <c r="AG1514" i="64" s="1"/>
  <c r="AG1490" i="64" a="1"/>
  <c r="AG1490" i="64" s="1"/>
  <c r="AG1925" i="64" a="1"/>
  <c r="AG1925" i="64" s="1"/>
  <c r="AG1607" i="64" a="1"/>
  <c r="AG1607" i="64" s="1"/>
  <c r="AG1931" i="64" a="1"/>
  <c r="AG1931" i="64" s="1"/>
  <c r="AG2036" i="64" a="1"/>
  <c r="AG2036"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608" i="64" a="1"/>
  <c r="AG1339" i="64" a="1"/>
  <c r="AG1924" i="64" a="1"/>
  <c r="AG1671" i="64" a="1"/>
  <c r="AG1743" i="64" a="1"/>
  <c r="AG2035" i="64" a="1"/>
  <c r="AG1515" i="64" a="1"/>
  <c r="AG1491" i="64" a="1"/>
  <c r="AG822" i="64" a="1"/>
  <c r="AG1779" i="64" a="1"/>
  <c r="AG1636" i="64" a="1"/>
  <c r="AG1166" i="64" a="1"/>
  <c r="AG2011" i="64" a="1"/>
  <c r="CK26" i="861" l="1"/>
  <c r="CL16" i="861"/>
  <c r="CH1717" i="64"/>
  <c r="CG1718" i="64"/>
  <c r="BI660" i="64"/>
  <c r="BI662" i="64" s="1"/>
  <c r="BI652" i="64" s="1"/>
  <c r="BI654" i="64" s="1"/>
  <c r="BI655" i="64" s="1"/>
  <c r="AG177" i="64"/>
  <c r="AG2035" i="64"/>
  <c r="AF1679" i="64"/>
  <c r="AG1636" i="64"/>
  <c r="AG1608" i="64"/>
  <c r="AG1743" i="64"/>
  <c r="AG2011" i="64"/>
  <c r="AG1671" i="64"/>
  <c r="AG1779" i="64"/>
  <c r="AG1491" i="64"/>
  <c r="AG1515" i="64"/>
  <c r="AG1924" i="64"/>
  <c r="AG1339" i="64"/>
  <c r="AG1166" i="64"/>
  <c r="AG822" i="64"/>
  <c r="AG2378" i="64"/>
  <c r="AH1778" i="64" a="1"/>
  <c r="AH1778" i="64" s="1"/>
  <c r="AH1742" i="64" a="1"/>
  <c r="AH1742" i="64" s="1"/>
  <c r="AH1670" i="64" a="1"/>
  <c r="AH1670" i="64" s="1"/>
  <c r="AH2370" i="64" a="1"/>
  <c r="AH2370" i="64" s="1"/>
  <c r="AH1635" i="64" a="1"/>
  <c r="AH1635" i="64" s="1"/>
  <c r="AH2404" i="64" a="1"/>
  <c r="AH2404" i="64" s="1"/>
  <c r="T152" i="69"/>
  <c r="U134" i="69"/>
  <c r="U135" i="69" s="1"/>
  <c r="V129" i="69" s="1"/>
  <c r="AH624" i="64" a="1"/>
  <c r="AH624" i="64" s="1"/>
  <c r="AH618" i="64" a="1"/>
  <c r="AH618" i="64" s="1"/>
  <c r="S115" i="69"/>
  <c r="S118" i="69" s="1"/>
  <c r="S125" i="69" s="1"/>
  <c r="U161" i="69"/>
  <c r="U162" i="69" s="1"/>
  <c r="AH2010" i="64" a="1"/>
  <c r="AH2010" i="64" s="1"/>
  <c r="AH1920" i="64" a="1"/>
  <c r="AH1920" i="64" s="1"/>
  <c r="AH1338" i="64" a="1"/>
  <c r="AH1338" i="64" s="1"/>
  <c r="AH821" i="64" a="1"/>
  <c r="AH821" i="64" s="1"/>
  <c r="AH191" i="64" a="1"/>
  <c r="AH191" i="64" s="1"/>
  <c r="AH40" i="64" a="1"/>
  <c r="AH40" i="64" s="1"/>
  <c r="AH175" i="64" a="1"/>
  <c r="AH175" i="64" s="1"/>
  <c r="AH245" i="64" a="1"/>
  <c r="AH245" i="64" s="1"/>
  <c r="AH176" i="64" a="1"/>
  <c r="AH176" i="64" s="1"/>
  <c r="AH192" i="64" a="1"/>
  <c r="AH192" i="64" s="1"/>
  <c r="AC207" i="69"/>
  <c r="AC209" i="69" s="1"/>
  <c r="AC219" i="69" s="1"/>
  <c r="AH1165" i="64" a="1"/>
  <c r="AH1165" i="64" s="1"/>
  <c r="AH1490" i="64" a="1"/>
  <c r="AH1490" i="64" s="1"/>
  <c r="AH1931" i="64" a="1"/>
  <c r="AH1931" i="64" s="1"/>
  <c r="AH1609" i="64" a="1"/>
  <c r="AH1609" i="64" s="1"/>
  <c r="AH799" i="64" a="1"/>
  <c r="AH799" i="64" s="1"/>
  <c r="AH1492" i="64" a="1"/>
  <c r="AH1492" i="64" s="1"/>
  <c r="AH1514" i="64" a="1"/>
  <c r="AH1514" i="64" s="1"/>
  <c r="AH797" i="64" a="1"/>
  <c r="AH797" i="64" s="1"/>
  <c r="AH2036" i="64" a="1"/>
  <c r="AH2036" i="64" s="1"/>
  <c r="AH1468" i="64" a="1"/>
  <c r="AH1468" i="64" s="1"/>
  <c r="AH2034" i="64" a="1"/>
  <c r="AH2034" i="64" s="1"/>
  <c r="AH1607" i="64" a="1"/>
  <c r="AH1607" i="64" s="1"/>
  <c r="AH1925" i="64" a="1"/>
  <c r="AH1925"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515" i="64" a="1"/>
  <c r="AH1166" i="64" a="1"/>
  <c r="AH1636" i="64" a="1"/>
  <c r="AH1491" i="64" a="1"/>
  <c r="AH1608" i="64" a="1"/>
  <c r="AH1743" i="64" a="1"/>
  <c r="AH1924" i="64" a="1"/>
  <c r="AH1779" i="64" a="1"/>
  <c r="AH2035" i="64" a="1"/>
  <c r="AH822" i="64" a="1"/>
  <c r="AH2011" i="64" a="1"/>
  <c r="AH1339" i="64" a="1"/>
  <c r="AH1671" i="64" a="1"/>
  <c r="CL25" i="861" l="1"/>
  <c r="CI1717" i="64"/>
  <c r="CH1718" i="64"/>
  <c r="BI663" i="64"/>
  <c r="BI668" i="64" s="1"/>
  <c r="BI656" i="64"/>
  <c r="BJ648" i="64"/>
  <c r="BJ651" i="64" s="1"/>
  <c r="BK2246" i="64" a="1"/>
  <c r="BK2246" i="64" s="1"/>
  <c r="AH177" i="64"/>
  <c r="AH2035" i="64"/>
  <c r="AG1679" i="64"/>
  <c r="AH1671" i="64"/>
  <c r="AH1779" i="64"/>
  <c r="AH1636" i="64"/>
  <c r="AH1608" i="64"/>
  <c r="AH1743" i="64"/>
  <c r="AH2011" i="64"/>
  <c r="AH1491" i="64"/>
  <c r="AH1515" i="64"/>
  <c r="AH1924" i="64"/>
  <c r="AH1339" i="64"/>
  <c r="AH1166" i="64"/>
  <c r="AH822" i="64"/>
  <c r="AH2378" i="64"/>
  <c r="AI1778" i="64" a="1"/>
  <c r="AI1778" i="64" s="1"/>
  <c r="AI1742" i="64" a="1"/>
  <c r="AI1742" i="64" s="1"/>
  <c r="AI1670" i="64" a="1"/>
  <c r="AI1670" i="64" s="1"/>
  <c r="AI2370" i="64" a="1"/>
  <c r="AI2370" i="64" s="1"/>
  <c r="AI1635" i="64" a="1"/>
  <c r="AI1635" i="64" s="1"/>
  <c r="AI2404" i="64" a="1"/>
  <c r="AI2404" i="64" s="1"/>
  <c r="AI624" i="64" a="1"/>
  <c r="AI624" i="64" s="1"/>
  <c r="AI618" i="64" a="1"/>
  <c r="AI618" i="64" s="1"/>
  <c r="U140" i="69"/>
  <c r="U150" i="69" s="1"/>
  <c r="U136" i="69"/>
  <c r="U142" i="69"/>
  <c r="U152" i="69" s="1"/>
  <c r="V134" i="69"/>
  <c r="V132" i="69"/>
  <c r="V157" i="69" s="1"/>
  <c r="AI2010" i="64" a="1"/>
  <c r="AI2010" i="64" s="1"/>
  <c r="AI1920" i="64" a="1"/>
  <c r="AI1920" i="64" s="1"/>
  <c r="AI1338" i="64" a="1"/>
  <c r="AI1338" i="64" s="1"/>
  <c r="AI821" i="64" a="1"/>
  <c r="AI821" i="64" s="1"/>
  <c r="AI191" i="64" a="1"/>
  <c r="AI191" i="64" s="1"/>
  <c r="AI40" i="64" a="1"/>
  <c r="AI40" i="64" s="1"/>
  <c r="AI245" i="64" a="1"/>
  <c r="AI245" i="64" s="1"/>
  <c r="AI176" i="64" a="1"/>
  <c r="AI176" i="64" s="1"/>
  <c r="AI175" i="64" a="1"/>
  <c r="AI175" i="64" s="1"/>
  <c r="AI192" i="64" a="1"/>
  <c r="AI192" i="64" s="1"/>
  <c r="AI1165" i="64" a="1"/>
  <c r="AI1165" i="64" s="1"/>
  <c r="AI1607" i="64" a="1"/>
  <c r="AI1607" i="64" s="1"/>
  <c r="AI2034" i="64" a="1"/>
  <c r="AI2034" i="64" s="1"/>
  <c r="AI1925" i="64" a="1"/>
  <c r="AI1925" i="64" s="1"/>
  <c r="AI1492" i="64" a="1"/>
  <c r="AI1492" i="64" s="1"/>
  <c r="AI1468" i="64" a="1"/>
  <c r="AI1468" i="64" s="1"/>
  <c r="AI1931" i="64" a="1"/>
  <c r="AI1931" i="64" s="1"/>
  <c r="AI1514" i="64" a="1"/>
  <c r="AI1514" i="64" s="1"/>
  <c r="AI799" i="64" a="1"/>
  <c r="AI799" i="64" s="1"/>
  <c r="AI797" i="64" a="1"/>
  <c r="AI797" i="64" s="1"/>
  <c r="AI1490" i="64" a="1"/>
  <c r="AI1490" i="64" s="1"/>
  <c r="AI2036" i="64" a="1"/>
  <c r="AI2036" i="64" s="1"/>
  <c r="AI1609" i="64" a="1"/>
  <c r="AI1609"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924" i="64" a="1"/>
  <c r="AI1339" i="64" a="1"/>
  <c r="AI1515" i="64" a="1"/>
  <c r="AI1491" i="64" a="1"/>
  <c r="AI1636" i="64" a="1"/>
  <c r="AI1743" i="64" a="1"/>
  <c r="AI1166" i="64" a="1"/>
  <c r="AI2035" i="64" a="1"/>
  <c r="AI1608" i="64" a="1"/>
  <c r="AI1671" i="64" a="1"/>
  <c r="AI822" i="64" a="1"/>
  <c r="AI2011" i="64" a="1"/>
  <c r="AI1779" i="64" a="1"/>
  <c r="CL26" i="861" l="1"/>
  <c r="CJ1717" i="64"/>
  <c r="CI1718" i="64"/>
  <c r="BI664" i="64"/>
  <c r="BJ659" i="64"/>
  <c r="BJ660" i="64"/>
  <c r="BJ662" i="64" s="1"/>
  <c r="BJ652" i="64" s="1"/>
  <c r="BJ654" i="64" s="1"/>
  <c r="BJ655" i="64" s="1"/>
  <c r="AI177" i="64"/>
  <c r="AI2035" i="64"/>
  <c r="AH1679" i="64"/>
  <c r="AI1743" i="64"/>
  <c r="AI1636" i="64"/>
  <c r="AI1671" i="64"/>
  <c r="AI1779" i="64"/>
  <c r="AI2011" i="64"/>
  <c r="AI1608" i="64"/>
  <c r="AI1491" i="64"/>
  <c r="AI1515" i="64"/>
  <c r="AI1924" i="64"/>
  <c r="AI1339" i="64"/>
  <c r="AI1166" i="64"/>
  <c r="AI822" i="64"/>
  <c r="AI2378" i="64"/>
  <c r="AJ1778" i="64" a="1"/>
  <c r="AJ1778" i="64" s="1"/>
  <c r="AJ1742" i="64" a="1"/>
  <c r="AJ1742" i="64" s="1"/>
  <c r="AJ1670" i="64" a="1"/>
  <c r="AJ1670" i="64" s="1"/>
  <c r="AJ2370" i="64" a="1"/>
  <c r="AJ2370" i="64" s="1"/>
  <c r="AJ1635" i="64" a="1"/>
  <c r="AJ1635" i="64" s="1"/>
  <c r="AJ2404" i="64" a="1"/>
  <c r="AJ2404" i="64" s="1"/>
  <c r="AJ618" i="64" a="1"/>
  <c r="AJ618" i="64" s="1"/>
  <c r="AJ624" i="64" a="1"/>
  <c r="AJ624" i="64" s="1"/>
  <c r="U146" i="69"/>
  <c r="U148" i="69" s="1"/>
  <c r="T117" i="69"/>
  <c r="T118" i="69" s="1"/>
  <c r="U112" i="69" s="1"/>
  <c r="V135" i="69"/>
  <c r="V142" i="69" s="1"/>
  <c r="AJ2010" i="64" a="1"/>
  <c r="AJ2010" i="64" s="1"/>
  <c r="AJ1920" i="64" a="1"/>
  <c r="AJ1920" i="64" s="1"/>
  <c r="AJ1338" i="64" a="1"/>
  <c r="AJ1338" i="64" s="1"/>
  <c r="AD17" i="69"/>
  <c r="AD18" i="69" s="1"/>
  <c r="AJ821" i="64" a="1"/>
  <c r="AJ821" i="64" s="1"/>
  <c r="AJ245" i="64" a="1"/>
  <c r="AJ245" i="64" s="1"/>
  <c r="AJ191" i="64" a="1"/>
  <c r="AJ191" i="64" s="1"/>
  <c r="AJ176" i="64" a="1"/>
  <c r="AJ176" i="64" s="1"/>
  <c r="AJ175" i="64" a="1"/>
  <c r="AJ175" i="64" s="1"/>
  <c r="AJ40" i="64" a="1"/>
  <c r="AJ40" i="64" s="1"/>
  <c r="AJ192" i="64" a="1"/>
  <c r="AJ192" i="64" s="1"/>
  <c r="AJ1165" i="64" a="1"/>
  <c r="AJ1165" i="64" s="1"/>
  <c r="AJ1931" i="64" a="1"/>
  <c r="AJ1931" i="64" s="1"/>
  <c r="AJ1607" i="64" a="1"/>
  <c r="AJ1607" i="64" s="1"/>
  <c r="AJ1492" i="64" a="1"/>
  <c r="AJ1492" i="64" s="1"/>
  <c r="AJ2034" i="64" a="1"/>
  <c r="AJ2034" i="64" s="1"/>
  <c r="AJ1609" i="64" a="1"/>
  <c r="AJ1609" i="64" s="1"/>
  <c r="AJ797" i="64" a="1"/>
  <c r="AJ797" i="64" s="1"/>
  <c r="AJ1490" i="64" a="1"/>
  <c r="AJ1490" i="64" s="1"/>
  <c r="AJ799" i="64" a="1"/>
  <c r="AJ799" i="64" s="1"/>
  <c r="AJ1468" i="64" a="1"/>
  <c r="AJ1468" i="64" s="1"/>
  <c r="AJ1514" i="64" a="1"/>
  <c r="AJ1514" i="64" s="1"/>
  <c r="AJ2036" i="64" a="1"/>
  <c r="AJ2036" i="64" s="1"/>
  <c r="AJ1925" i="64" a="1"/>
  <c r="AJ1925"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636" i="64" a="1"/>
  <c r="AJ2035" i="64" a="1"/>
  <c r="AJ1671" i="64" a="1"/>
  <c r="AJ2011" i="64" a="1"/>
  <c r="AJ1491" i="64" a="1"/>
  <c r="AJ1779" i="64" a="1"/>
  <c r="AJ1924" i="64" a="1"/>
  <c r="AJ1515" i="64" a="1"/>
  <c r="AJ1339" i="64" a="1"/>
  <c r="AJ822" i="64" a="1"/>
  <c r="AJ1608" i="64" a="1"/>
  <c r="AJ1166" i="64" a="1"/>
  <c r="AJ1743" i="64" a="1"/>
  <c r="CK1717" i="64" l="1"/>
  <c r="CJ1718" i="64"/>
  <c r="BJ656" i="64"/>
  <c r="BK648" i="64"/>
  <c r="BK651" i="64" s="1"/>
  <c r="BJ663" i="64"/>
  <c r="BL2246" i="64" a="1"/>
  <c r="BL2246" i="64" s="1"/>
  <c r="AJ177" i="64"/>
  <c r="AJ2035" i="64"/>
  <c r="AI1679" i="64"/>
  <c r="AJ1671" i="64"/>
  <c r="AJ2011" i="64"/>
  <c r="AJ1636" i="64"/>
  <c r="AJ1608" i="64"/>
  <c r="AJ1779" i="64"/>
  <c r="AJ1743" i="64"/>
  <c r="AJ1491" i="64"/>
  <c r="AJ1515" i="64"/>
  <c r="AJ1924" i="64"/>
  <c r="AJ1339" i="64"/>
  <c r="AJ1166" i="64"/>
  <c r="AJ822" i="64"/>
  <c r="AJ2378" i="64"/>
  <c r="AK1742" i="64" a="1"/>
  <c r="AK1742" i="64" s="1"/>
  <c r="AK1670" i="64" a="1"/>
  <c r="AK1670" i="64" s="1"/>
  <c r="AK1778" i="64" a="1"/>
  <c r="AK1778" i="64" s="1"/>
  <c r="AK2370" i="64" a="1"/>
  <c r="AK2370" i="64" s="1"/>
  <c r="AK1635" i="64" a="1"/>
  <c r="AK1635" i="64" s="1"/>
  <c r="AK2404" i="64" a="1"/>
  <c r="AK2404" i="64" s="1"/>
  <c r="AK618" i="64" a="1"/>
  <c r="AK618" i="64" s="1"/>
  <c r="AK624" i="64" a="1"/>
  <c r="AK624" i="64" s="1"/>
  <c r="V136" i="69"/>
  <c r="W129" i="69"/>
  <c r="W132" i="69" s="1"/>
  <c r="W157" i="69" s="1"/>
  <c r="V140" i="69"/>
  <c r="V150" i="69" s="1"/>
  <c r="T123" i="69"/>
  <c r="T125" i="69"/>
  <c r="T119" i="69"/>
  <c r="V152" i="69"/>
  <c r="V146" i="69"/>
  <c r="V148" i="69" s="1"/>
  <c r="AK2010" i="64" a="1"/>
  <c r="AK2010" i="64" s="1"/>
  <c r="AK1920" i="64" a="1"/>
  <c r="AK1920" i="64" s="1"/>
  <c r="AK1338" i="64" a="1"/>
  <c r="AK1338" i="64" s="1"/>
  <c r="AK821" i="64" a="1"/>
  <c r="AK821" i="64" s="1"/>
  <c r="AK176" i="64" a="1"/>
  <c r="AK176" i="64" s="1"/>
  <c r="AK175" i="64" a="1"/>
  <c r="AK175" i="64" s="1"/>
  <c r="AK40" i="64" a="1"/>
  <c r="AK40" i="64" s="1"/>
  <c r="AK245" i="64" a="1"/>
  <c r="AK245" i="64" s="1"/>
  <c r="AK191" i="64" a="1"/>
  <c r="AK191" i="64" s="1"/>
  <c r="AK192" i="64" a="1"/>
  <c r="AK192" i="64" s="1"/>
  <c r="AK1165" i="64" a="1"/>
  <c r="AK1165" i="64" s="1"/>
  <c r="AK1609" i="64" a="1"/>
  <c r="AK1609" i="64" s="1"/>
  <c r="AK1492" i="64" a="1"/>
  <c r="AK1492" i="64" s="1"/>
  <c r="AK1607" i="64" a="1"/>
  <c r="AK1607" i="64" s="1"/>
  <c r="AK1931" i="64" a="1"/>
  <c r="AK1931" i="64" s="1"/>
  <c r="AK1925" i="64" a="1"/>
  <c r="AK1925" i="64" s="1"/>
  <c r="AK1514" i="64" a="1"/>
  <c r="AK1514" i="64" s="1"/>
  <c r="AK2036" i="64" a="1"/>
  <c r="AK2036" i="64" s="1"/>
  <c r="AK1468" i="64" a="1"/>
  <c r="AK1468" i="64" s="1"/>
  <c r="AK799" i="64" a="1"/>
  <c r="AK799" i="64" s="1"/>
  <c r="AK1490" i="64" a="1"/>
  <c r="AK1490" i="64" s="1"/>
  <c r="AK797" i="64" a="1"/>
  <c r="AK797" i="64" s="1"/>
  <c r="AK2034" i="64" a="1"/>
  <c r="AK2034"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515" i="64" a="1"/>
  <c r="AK1166" i="64" a="1"/>
  <c r="AK1743" i="64" a="1"/>
  <c r="AK1608" i="64" a="1"/>
  <c r="AK1924" i="64" a="1"/>
  <c r="AK822" i="64" a="1"/>
  <c r="AK1491" i="64" a="1"/>
  <c r="AK1339" i="64" a="1"/>
  <c r="AK2035" i="64" a="1"/>
  <c r="AK1636" i="64" a="1"/>
  <c r="AK1779" i="64" a="1"/>
  <c r="AK2011" i="64" a="1"/>
  <c r="AK1671" i="64" a="1"/>
  <c r="CK1718" i="64" l="1"/>
  <c r="BJ668" i="64"/>
  <c r="BK659" i="64"/>
  <c r="BJ664" i="64"/>
  <c r="BK660" i="64"/>
  <c r="BK662" i="64" s="1"/>
  <c r="BK652" i="64" s="1"/>
  <c r="BK654" i="64" s="1"/>
  <c r="BK655" i="64" s="1"/>
  <c r="AK177" i="64"/>
  <c r="AK2035" i="64"/>
  <c r="AJ1679" i="64"/>
  <c r="AK1636" i="64"/>
  <c r="AK1671" i="64"/>
  <c r="AK1608" i="64"/>
  <c r="AK2011" i="64"/>
  <c r="AK1779" i="64"/>
  <c r="AK1743" i="64"/>
  <c r="AK1491" i="64"/>
  <c r="AK1515" i="64"/>
  <c r="AK1924" i="64"/>
  <c r="AK1339" i="64"/>
  <c r="AK1166" i="64"/>
  <c r="AK822" i="64"/>
  <c r="T1168" i="64"/>
  <c r="T619" i="64"/>
  <c r="AK2378" i="64"/>
  <c r="AL1742" i="64" a="1"/>
  <c r="AL1742" i="64" s="1"/>
  <c r="AL1778" i="64" a="1"/>
  <c r="AL1778" i="64" s="1"/>
  <c r="AL1670" i="64" a="1"/>
  <c r="AL1670" i="64" s="1"/>
  <c r="AL2370" i="64" a="1"/>
  <c r="AL2370" i="64" s="1"/>
  <c r="AL1635" i="64" a="1"/>
  <c r="AL1635" i="64" s="1"/>
  <c r="AL2404" i="64" a="1"/>
  <c r="AL2404" i="64" s="1"/>
  <c r="W134" i="69"/>
  <c r="W135" i="69" s="1"/>
  <c r="W140" i="69" s="1"/>
  <c r="W150" i="69" s="1"/>
  <c r="AL624" i="64" a="1"/>
  <c r="AL624" i="64" s="1"/>
  <c r="AL618" i="64" a="1"/>
  <c r="AL618" i="64" s="1"/>
  <c r="AL2010" i="64" a="1"/>
  <c r="AL2010" i="64" s="1"/>
  <c r="AL1920" i="64" a="1"/>
  <c r="AL1920" i="64" s="1"/>
  <c r="AL1338" i="64" a="1"/>
  <c r="AL1338" i="64" s="1"/>
  <c r="W183" i="69"/>
  <c r="W186" i="69" s="1"/>
  <c r="V192" i="69"/>
  <c r="V200" i="69" s="1"/>
  <c r="V194" i="69"/>
  <c r="V202" i="69" s="1"/>
  <c r="AL821" i="64" a="1"/>
  <c r="AL821" i="64" s="1"/>
  <c r="AL176" i="64" a="1"/>
  <c r="AL176" i="64" s="1"/>
  <c r="AL40" i="64" a="1"/>
  <c r="AL40" i="64" s="1"/>
  <c r="AL175" i="64" a="1"/>
  <c r="AL175" i="64" s="1"/>
  <c r="AL191" i="64" a="1"/>
  <c r="AL191" i="64" s="1"/>
  <c r="AL245" i="64" a="1"/>
  <c r="AL245" i="64" s="1"/>
  <c r="AL192" i="64" a="1"/>
  <c r="AL192" i="64" s="1"/>
  <c r="AL1165" i="64" a="1"/>
  <c r="AL1165" i="64" s="1"/>
  <c r="AL797" i="64" a="1"/>
  <c r="AL797" i="64" s="1"/>
  <c r="AL1468" i="64" a="1"/>
  <c r="AL1468" i="64" s="1"/>
  <c r="AL799" i="64" a="1"/>
  <c r="AL799" i="64" s="1"/>
  <c r="AL2036" i="64" a="1"/>
  <c r="AL2036" i="64" s="1"/>
  <c r="AL1607" i="64" a="1"/>
  <c r="AL1607" i="64" s="1"/>
  <c r="AL1925" i="64" a="1"/>
  <c r="AL1925" i="64" s="1"/>
  <c r="AL1514" i="64" a="1"/>
  <c r="AL1514" i="64" s="1"/>
  <c r="AL1492" i="64" a="1"/>
  <c r="AL1492" i="64" s="1"/>
  <c r="AL1490" i="64" a="1"/>
  <c r="AL1490" i="64" s="1"/>
  <c r="AL2034" i="64" a="1"/>
  <c r="AL2034" i="64" s="1"/>
  <c r="AL1931" i="64" a="1"/>
  <c r="AL1931" i="64" s="1"/>
  <c r="AL1609" i="64" a="1"/>
  <c r="AL1609"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608" i="64" a="1"/>
  <c r="AL1924" i="64" a="1"/>
  <c r="AL2011" i="64" a="1"/>
  <c r="AL1339" i="64" a="1"/>
  <c r="AL1779" i="64" a="1"/>
  <c r="AL1636" i="64" a="1"/>
  <c r="AL1166" i="64" a="1"/>
  <c r="AL1515" i="64" a="1"/>
  <c r="AL2035" i="64" a="1"/>
  <c r="AL1491" i="64" a="1"/>
  <c r="AL1671" i="64" a="1"/>
  <c r="AL822" i="64" a="1"/>
  <c r="AL1743" i="64" a="1"/>
  <c r="P1717" i="64" l="1"/>
  <c r="P1718" i="64"/>
  <c r="BK656" i="64"/>
  <c r="BL648" i="64"/>
  <c r="BL651" i="64" s="1"/>
  <c r="BK663" i="64"/>
  <c r="BM2246" i="64" a="1"/>
  <c r="BM2246" i="64" s="1"/>
  <c r="AL177" i="64"/>
  <c r="AL2035" i="64"/>
  <c r="AK1679" i="64"/>
  <c r="AL1671" i="64"/>
  <c r="AL2011" i="64"/>
  <c r="AL1779" i="64"/>
  <c r="AL1743" i="64"/>
  <c r="AL1636" i="64"/>
  <c r="AL1608" i="64"/>
  <c r="AL1491" i="64"/>
  <c r="AL1515" i="64"/>
  <c r="AL1924" i="64"/>
  <c r="AL1339" i="64"/>
  <c r="AL1166" i="64"/>
  <c r="AL822" i="64"/>
  <c r="U1168" i="64"/>
  <c r="U619" i="64"/>
  <c r="AL2378" i="64"/>
  <c r="AM1778" i="64" a="1"/>
  <c r="AM1778" i="64" s="1"/>
  <c r="AM1670" i="64" a="1"/>
  <c r="AM1670" i="64" s="1"/>
  <c r="AM1742" i="64" a="1"/>
  <c r="AM1742" i="64" s="1"/>
  <c r="AM2370" i="64" a="1"/>
  <c r="AM2370" i="64" s="1"/>
  <c r="AM1635" i="64" a="1"/>
  <c r="AM1635" i="64" s="1"/>
  <c r="AM2404" i="64" a="1"/>
  <c r="AM2404" i="64" s="1"/>
  <c r="W161" i="69"/>
  <c r="W162" i="69" s="1"/>
  <c r="AM624" i="64" a="1"/>
  <c r="AM624" i="64" s="1"/>
  <c r="AM618" i="64" a="1"/>
  <c r="AM618" i="64" s="1"/>
  <c r="W136" i="69"/>
  <c r="X129" i="69"/>
  <c r="X134" i="69" s="1"/>
  <c r="W142" i="69"/>
  <c r="W152" i="69" s="1"/>
  <c r="AM2010" i="64" a="1"/>
  <c r="AM2010" i="64" s="1"/>
  <c r="V198" i="69"/>
  <c r="AM1920" i="64" a="1"/>
  <c r="AM1920" i="64" s="1"/>
  <c r="AM1338" i="64" a="1"/>
  <c r="AM1338" i="64" s="1"/>
  <c r="AM821" i="64" a="1"/>
  <c r="AM821" i="64" s="1"/>
  <c r="AM175" i="64" a="1"/>
  <c r="AM175" i="64" s="1"/>
  <c r="AM40" i="64" a="1"/>
  <c r="AM40" i="64" s="1"/>
  <c r="AM191" i="64" a="1"/>
  <c r="AM191" i="64" s="1"/>
  <c r="AM245" i="64" a="1"/>
  <c r="AM245" i="64" s="1"/>
  <c r="AM176" i="64" a="1"/>
  <c r="AM176" i="64" s="1"/>
  <c r="AM192" i="64" a="1"/>
  <c r="AM192" i="64" s="1"/>
  <c r="AM1165" i="64" a="1"/>
  <c r="AM1165" i="64" s="1"/>
  <c r="AM797" i="64" a="1"/>
  <c r="AM797" i="64" s="1"/>
  <c r="AM1514" i="64" a="1"/>
  <c r="AM1514" i="64" s="1"/>
  <c r="AM2036" i="64" a="1"/>
  <c r="AM2036" i="64" s="1"/>
  <c r="AM799" i="64" a="1"/>
  <c r="AM799" i="64" s="1"/>
  <c r="AM1492" i="64" a="1"/>
  <c r="AM1492" i="64" s="1"/>
  <c r="AM1925" i="64" a="1"/>
  <c r="AM1925" i="64" s="1"/>
  <c r="AM1609" i="64" a="1"/>
  <c r="AM1609" i="64" s="1"/>
  <c r="AM1490" i="64" a="1"/>
  <c r="AM1490" i="64" s="1"/>
  <c r="AM1468" i="64" a="1"/>
  <c r="AM1468" i="64" s="1"/>
  <c r="AM2034" i="64" a="1"/>
  <c r="AM2034" i="64" s="1"/>
  <c r="AM1607" i="64" a="1"/>
  <c r="AM1607" i="64" s="1"/>
  <c r="AM1931" i="64" a="1"/>
  <c r="AM1931"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2035" i="64" a="1"/>
  <c r="AM1491" i="64" a="1"/>
  <c r="AM822" i="64" a="1"/>
  <c r="AM1779" i="64" a="1"/>
  <c r="AM1671" i="64" a="1"/>
  <c r="AM2011" i="64" a="1"/>
  <c r="AM1924" i="64" a="1"/>
  <c r="AM1636" i="64" a="1"/>
  <c r="AM1608" i="64" a="1"/>
  <c r="AM1743" i="64" a="1"/>
  <c r="AM1515" i="64" a="1"/>
  <c r="AM1166" i="64" a="1"/>
  <c r="AM1339" i="64" a="1"/>
  <c r="BK668" i="64" l="1"/>
  <c r="BK664" i="64"/>
  <c r="BL659" i="64"/>
  <c r="BL660" i="64"/>
  <c r="BL662" i="64" s="1"/>
  <c r="BL652" i="64" s="1"/>
  <c r="BL654" i="64" s="1"/>
  <c r="BL655" i="64" s="1"/>
  <c r="AM177" i="64"/>
  <c r="AM2035" i="64"/>
  <c r="AL1679" i="64"/>
  <c r="AM1636" i="64"/>
  <c r="AM1608" i="64"/>
  <c r="AM1671" i="64"/>
  <c r="AM1743" i="64"/>
  <c r="AM1779" i="64"/>
  <c r="AM2011" i="64"/>
  <c r="AM1491" i="64"/>
  <c r="AM1515" i="64"/>
  <c r="AM1924" i="64"/>
  <c r="AM1339" i="64"/>
  <c r="AM1166" i="64"/>
  <c r="AM822" i="64"/>
  <c r="T616" i="64"/>
  <c r="T620" i="64" s="1"/>
  <c r="T625" i="64" s="1"/>
  <c r="T1926" i="64"/>
  <c r="V1168" i="64"/>
  <c r="V619" i="64"/>
  <c r="T1341" i="64"/>
  <c r="AM2378" i="64"/>
  <c r="AN1778" i="64" a="1"/>
  <c r="AN1778" i="64" s="1"/>
  <c r="AN1742" i="64" a="1"/>
  <c r="AN1742" i="64" s="1"/>
  <c r="AN1670" i="64" a="1"/>
  <c r="AN1670" i="64" s="1"/>
  <c r="AN2370" i="64" a="1"/>
  <c r="AN2370" i="64" s="1"/>
  <c r="AN1635" i="64" a="1"/>
  <c r="AN1635" i="64" s="1"/>
  <c r="AN2404" i="64" a="1"/>
  <c r="AN2404" i="64" s="1"/>
  <c r="W146" i="69"/>
  <c r="W148" i="69" s="1"/>
  <c r="V115" i="69"/>
  <c r="V118" i="69" s="1"/>
  <c r="V125" i="69" s="1"/>
  <c r="AN624" i="64" a="1"/>
  <c r="AN624" i="64" s="1"/>
  <c r="AN618" i="64" a="1"/>
  <c r="AN618" i="64" s="1"/>
  <c r="X132" i="69"/>
  <c r="X157" i="69" s="1"/>
  <c r="AN2010" i="64" a="1"/>
  <c r="AN2010" i="64" s="1"/>
  <c r="AN1920" i="64" a="1"/>
  <c r="AN1920" i="64" s="1"/>
  <c r="AN1338" i="64" a="1"/>
  <c r="AN1338" i="64" s="1"/>
  <c r="AN821" i="64" a="1"/>
  <c r="AN821" i="64" s="1"/>
  <c r="AN175" i="64" a="1"/>
  <c r="AN175" i="64" s="1"/>
  <c r="AN245" i="64" a="1"/>
  <c r="AN245" i="64" s="1"/>
  <c r="AN191" i="64" a="1"/>
  <c r="AN191" i="64" s="1"/>
  <c r="AN40" i="64" a="1"/>
  <c r="AN40" i="64" s="1"/>
  <c r="AN176" i="64" a="1"/>
  <c r="AN176" i="64" s="1"/>
  <c r="AN192" i="64" a="1"/>
  <c r="AN192" i="64" s="1"/>
  <c r="AN1165" i="64" a="1"/>
  <c r="AN1165" i="64" s="1"/>
  <c r="AN799" i="64" a="1"/>
  <c r="AN799" i="64" s="1"/>
  <c r="AN1468" i="64" a="1"/>
  <c r="AN1468" i="64" s="1"/>
  <c r="AN1490" i="64" a="1"/>
  <c r="AN1490" i="64" s="1"/>
  <c r="AN1514" i="64" a="1"/>
  <c r="AN1514" i="64" s="1"/>
  <c r="AN2036" i="64" a="1"/>
  <c r="AN2036" i="64" s="1"/>
  <c r="AN2034" i="64" a="1"/>
  <c r="AN2034" i="64" s="1"/>
  <c r="AN1925" i="64" a="1"/>
  <c r="AN1925" i="64" s="1"/>
  <c r="AN1609" i="64" a="1"/>
  <c r="AN1609" i="64" s="1"/>
  <c r="AN1492" i="64" a="1"/>
  <c r="AN1492" i="64" s="1"/>
  <c r="AN797" i="64" a="1"/>
  <c r="AN797" i="64" s="1"/>
  <c r="AN1607" i="64" a="1"/>
  <c r="AN1607" i="64" s="1"/>
  <c r="AN1931" i="64" a="1"/>
  <c r="AN1931"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608" i="64" a="1"/>
  <c r="AN2035" i="64" a="1"/>
  <c r="AN1491" i="64" a="1"/>
  <c r="AN1924" i="64" a="1"/>
  <c r="AN1339" i="64" a="1"/>
  <c r="AN1743" i="64" a="1"/>
  <c r="AN1779" i="64" a="1"/>
  <c r="AN2011" i="64" a="1"/>
  <c r="AN1515" i="64" a="1"/>
  <c r="AN1671" i="64" a="1"/>
  <c r="AN1636" i="64" a="1"/>
  <c r="AN822" i="64" a="1"/>
  <c r="AN1166" i="64" a="1"/>
  <c r="BL656" i="64" l="1"/>
  <c r="BM648" i="64"/>
  <c r="BM651" i="64" s="1"/>
  <c r="BL663" i="64"/>
  <c r="AN177" i="64"/>
  <c r="AN2035" i="64"/>
  <c r="AM1679" i="64"/>
  <c r="AN1608" i="64"/>
  <c r="AN1671" i="64"/>
  <c r="AN1743" i="64"/>
  <c r="AN1779" i="64"/>
  <c r="AN2011" i="64"/>
  <c r="AN1636" i="64"/>
  <c r="AN1491" i="64"/>
  <c r="AN1515" i="64"/>
  <c r="AN1924" i="64"/>
  <c r="AN1339" i="64"/>
  <c r="AN1166" i="64"/>
  <c r="AN822" i="64"/>
  <c r="U616" i="64"/>
  <c r="U620" i="64" s="1"/>
  <c r="U625" i="64" s="1"/>
  <c r="T621" i="64"/>
  <c r="T723" i="64"/>
  <c r="K723" i="64" s="1"/>
  <c r="W1168" i="64"/>
  <c r="W619" i="64"/>
  <c r="U1341" i="64"/>
  <c r="AN2378" i="64"/>
  <c r="AO1778" i="64" a="1"/>
  <c r="AO1778" i="64" s="1"/>
  <c r="AO1742" i="64" a="1"/>
  <c r="AO1742" i="64" s="1"/>
  <c r="AO1670" i="64" a="1"/>
  <c r="AO1670" i="64" s="1"/>
  <c r="AO2370" i="64" a="1"/>
  <c r="AO2370" i="64" s="1"/>
  <c r="AO1635" i="64" a="1"/>
  <c r="AO1635" i="64" s="1"/>
  <c r="AO2404" i="64" a="1"/>
  <c r="AO2404" i="64" s="1"/>
  <c r="AO624" i="64" a="1"/>
  <c r="AO624" i="64" s="1"/>
  <c r="AO618" i="64" a="1"/>
  <c r="AO618" i="64" s="1"/>
  <c r="X135" i="69"/>
  <c r="X136" i="69" s="1"/>
  <c r="AO2010" i="64" a="1"/>
  <c r="AO2010" i="64" s="1"/>
  <c r="AO1920" i="64" a="1"/>
  <c r="AO1920" i="64" s="1"/>
  <c r="AO1338" i="64" a="1"/>
  <c r="AO1338" i="64" s="1"/>
  <c r="AO821" i="64" a="1"/>
  <c r="AO821" i="64" s="1"/>
  <c r="AO245" i="64" a="1"/>
  <c r="AO245" i="64" s="1"/>
  <c r="AO175" i="64" a="1"/>
  <c r="AO175" i="64" s="1"/>
  <c r="AO191" i="64" a="1"/>
  <c r="AO191" i="64" s="1"/>
  <c r="AO176" i="64" a="1"/>
  <c r="AO176" i="64" s="1"/>
  <c r="AO40" i="64" a="1"/>
  <c r="AO40" i="64" s="1"/>
  <c r="AO192" i="64" a="1"/>
  <c r="AO192" i="64" s="1"/>
  <c r="AO1165" i="64" a="1"/>
  <c r="AO1165" i="64" s="1"/>
  <c r="AO1609" i="64" a="1"/>
  <c r="AO1609" i="64" s="1"/>
  <c r="AO1492" i="64" a="1"/>
  <c r="AO1492" i="64" s="1"/>
  <c r="AO1931" i="64" a="1"/>
  <c r="AO1931" i="64" s="1"/>
  <c r="AO1607" i="64" a="1"/>
  <c r="AO1607" i="64" s="1"/>
  <c r="AO1490" i="64" a="1"/>
  <c r="AO1490" i="64" s="1"/>
  <c r="AO1925" i="64" a="1"/>
  <c r="AO1925" i="64" s="1"/>
  <c r="AO1514" i="64" a="1"/>
  <c r="AO1514" i="64" s="1"/>
  <c r="AO1468" i="64" a="1"/>
  <c r="AO1468" i="64" s="1"/>
  <c r="AO799" i="64" a="1"/>
  <c r="AO799" i="64" s="1"/>
  <c r="AO2036" i="64" a="1"/>
  <c r="AO2036" i="64" s="1"/>
  <c r="AO797" i="64" a="1"/>
  <c r="AO797" i="64" s="1"/>
  <c r="AO2034" i="64" a="1"/>
  <c r="AO2034"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822" i="64" a="1"/>
  <c r="AO1339" i="64" a="1"/>
  <c r="AO1166" i="64" a="1"/>
  <c r="AO1671" i="64" a="1"/>
  <c r="AO1779" i="64" a="1"/>
  <c r="AO2011" i="64" a="1"/>
  <c r="AO2035" i="64" a="1"/>
  <c r="AO1924" i="64" a="1"/>
  <c r="AO1743" i="64" a="1"/>
  <c r="AO1608" i="64" a="1"/>
  <c r="AO1491" i="64" a="1"/>
  <c r="AO1636" i="64" a="1"/>
  <c r="AO1515" i="64" a="1"/>
  <c r="BL664" i="64" l="1"/>
  <c r="BM659" i="64"/>
  <c r="BL668" i="64"/>
  <c r="BM660" i="64"/>
  <c r="BM662" i="64" s="1"/>
  <c r="BM652" i="64" s="1"/>
  <c r="BM654" i="64" s="1"/>
  <c r="BM655" i="64" s="1"/>
  <c r="BN2246" i="64" a="1"/>
  <c r="BN2246" i="64" s="1"/>
  <c r="AO177" i="64"/>
  <c r="AO2035" i="64"/>
  <c r="AN1679" i="64"/>
  <c r="AO1671" i="64"/>
  <c r="AO1636" i="64"/>
  <c r="AO1608" i="64"/>
  <c r="AO1743" i="64"/>
  <c r="AO2011" i="64"/>
  <c r="AO1779" i="64"/>
  <c r="AO1491" i="64"/>
  <c r="AO1515" i="64"/>
  <c r="AO1924" i="64"/>
  <c r="AO1339" i="64"/>
  <c r="AO1166" i="64"/>
  <c r="AO822" i="64"/>
  <c r="U621" i="64"/>
  <c r="V616" i="64"/>
  <c r="V620" i="64" s="1"/>
  <c r="V625" i="64" s="1"/>
  <c r="X1168" i="64"/>
  <c r="X619" i="64"/>
  <c r="V1341" i="64"/>
  <c r="U1926" i="64"/>
  <c r="AP1778" i="64" a="1"/>
  <c r="AP1778" i="64" s="1"/>
  <c r="AP1742" i="64" a="1"/>
  <c r="AP1742" i="64" s="1"/>
  <c r="AP1670" i="64" a="1"/>
  <c r="AP1670" i="64" s="1"/>
  <c r="AO2378" i="64"/>
  <c r="AP2370" i="64" a="1"/>
  <c r="AP2370" i="64" s="1"/>
  <c r="AP1635" i="64" a="1"/>
  <c r="AP1635" i="64" s="1"/>
  <c r="AP2404" i="64" a="1"/>
  <c r="AP2404" i="64" s="1"/>
  <c r="AP624" i="64" a="1"/>
  <c r="AP624" i="64" s="1"/>
  <c r="AP618" i="64" a="1"/>
  <c r="AP618" i="64" s="1"/>
  <c r="X140" i="69"/>
  <c r="X150" i="69" s="1"/>
  <c r="Y129" i="69"/>
  <c r="Y134" i="69" s="1"/>
  <c r="X142" i="69"/>
  <c r="X146" i="69" s="1"/>
  <c r="X148" i="69" s="1"/>
  <c r="AP2010" i="64" a="1"/>
  <c r="AP2010" i="64" s="1"/>
  <c r="W117" i="69"/>
  <c r="W118" i="69" s="1"/>
  <c r="W125" i="69" s="1"/>
  <c r="AP1920" i="64" a="1"/>
  <c r="AP1920" i="64" s="1"/>
  <c r="AP1338" i="64" a="1"/>
  <c r="AP1338" i="64" s="1"/>
  <c r="AP821" i="64" a="1"/>
  <c r="AP821" i="64" s="1"/>
  <c r="AP191" i="64" a="1"/>
  <c r="AP191" i="64" s="1"/>
  <c r="AP245" i="64" a="1"/>
  <c r="AP245" i="64" s="1"/>
  <c r="AP40" i="64" a="1"/>
  <c r="AP40" i="64" s="1"/>
  <c r="AP176" i="64" a="1"/>
  <c r="AP176" i="64" s="1"/>
  <c r="AP175" i="64" a="1"/>
  <c r="AP175" i="64" s="1"/>
  <c r="AP192" i="64" a="1"/>
  <c r="AP192" i="64" s="1"/>
  <c r="AP1165" i="64" a="1"/>
  <c r="AP1165" i="64" s="1"/>
  <c r="AP797" i="64" a="1"/>
  <c r="AP797" i="64" s="1"/>
  <c r="AP2036" i="64" a="1"/>
  <c r="AP2036" i="64" s="1"/>
  <c r="AP1468" i="64" a="1"/>
  <c r="AP1468" i="64" s="1"/>
  <c r="AP799" i="64" a="1"/>
  <c r="AP799" i="64" s="1"/>
  <c r="AP1607" i="64" a="1"/>
  <c r="AP1607" i="64" s="1"/>
  <c r="AP1925" i="64" a="1"/>
  <c r="AP1925" i="64" s="1"/>
  <c r="AP1514" i="64" a="1"/>
  <c r="AP1514" i="64" s="1"/>
  <c r="AP2034" i="64" a="1"/>
  <c r="AP2034" i="64" s="1"/>
  <c r="AP1490" i="64" a="1"/>
  <c r="AP1490" i="64" s="1"/>
  <c r="AP1931" i="64" a="1"/>
  <c r="AP1931" i="64" s="1"/>
  <c r="AP1609" i="64" a="1"/>
  <c r="AP1609" i="64" s="1"/>
  <c r="AP1492" i="64" a="1"/>
  <c r="AP1492"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166" i="64" a="1"/>
  <c r="AP1671" i="64" a="1"/>
  <c r="AP822" i="64" a="1"/>
  <c r="AP1608" i="64" a="1"/>
  <c r="AP1924" i="64" a="1"/>
  <c r="AP2035" i="64" a="1"/>
  <c r="AP1743" i="64" a="1"/>
  <c r="AP1515" i="64" a="1"/>
  <c r="AP1339" i="64" a="1"/>
  <c r="AP1779" i="64" a="1"/>
  <c r="AP1491" i="64" a="1"/>
  <c r="AP1636" i="64" a="1"/>
  <c r="AP2011" i="64" a="1"/>
  <c r="P2116" i="64" l="1"/>
  <c r="J2118" i="64"/>
  <c r="BM656" i="64"/>
  <c r="BN648" i="64"/>
  <c r="BN651" i="64" s="1"/>
  <c r="BM663" i="64"/>
  <c r="AP177" i="64"/>
  <c r="AP2035" i="64"/>
  <c r="AO1679" i="64"/>
  <c r="AP1608" i="64"/>
  <c r="AP2011" i="64"/>
  <c r="L2011" i="64" s="1"/>
  <c r="AP1636" i="64"/>
  <c r="L1636" i="64" s="1"/>
  <c r="AP1671" i="64"/>
  <c r="AP1743" i="64"/>
  <c r="L1743" i="64" s="1"/>
  <c r="AP1779" i="64"/>
  <c r="AP1491" i="64"/>
  <c r="L1491" i="64" s="1"/>
  <c r="AP1515" i="64"/>
  <c r="AP1924" i="64"/>
  <c r="AP1339" i="64"/>
  <c r="L1339" i="64" s="1"/>
  <c r="AP1166" i="64"/>
  <c r="L1166" i="64" s="1"/>
  <c r="AP822" i="64"/>
  <c r="V621" i="64"/>
  <c r="W616" i="64"/>
  <c r="W620" i="64" s="1"/>
  <c r="W625" i="64" s="1"/>
  <c r="T726" i="64"/>
  <c r="T724" i="64" s="1"/>
  <c r="U723" i="64"/>
  <c r="U726" i="64"/>
  <c r="V723" i="64"/>
  <c r="Y1168" i="64"/>
  <c r="Y619" i="64"/>
  <c r="W1341" i="64"/>
  <c r="AP2378" i="64"/>
  <c r="L2378" i="64" s="1"/>
  <c r="AQ1778" i="64" a="1"/>
  <c r="AQ1778" i="64" s="1"/>
  <c r="AQ1742" i="64" a="1"/>
  <c r="AQ1742" i="64" s="1"/>
  <c r="AQ1670" i="64" a="1"/>
  <c r="AQ1670" i="64" s="1"/>
  <c r="AQ2370" i="64" a="1"/>
  <c r="AQ2370" i="64" s="1"/>
  <c r="AQ1635" i="64" a="1"/>
  <c r="AQ1635" i="64" s="1"/>
  <c r="AQ2404" i="64" a="1"/>
  <c r="AQ2404" i="64" s="1"/>
  <c r="X152" i="69"/>
  <c r="AQ624" i="64" a="1"/>
  <c r="AQ624" i="64" s="1"/>
  <c r="AQ618" i="64" a="1"/>
  <c r="AQ618" i="64" s="1"/>
  <c r="Y132" i="69"/>
  <c r="Y157" i="69" s="1"/>
  <c r="AK17" i="69"/>
  <c r="AK18" i="69" s="1"/>
  <c r="AQ2010" i="64" a="1"/>
  <c r="AQ2010" i="64" s="1"/>
  <c r="AQ1920" i="64" a="1"/>
  <c r="AQ1920" i="64" s="1"/>
  <c r="AQ1338" i="64" a="1"/>
  <c r="AQ1338" i="64" s="1"/>
  <c r="W123" i="69"/>
  <c r="X112" i="69"/>
  <c r="X117" i="69" s="1"/>
  <c r="W119" i="69"/>
  <c r="AQ821" i="64" a="1"/>
  <c r="AQ821" i="64" s="1"/>
  <c r="AQ191" i="64" a="1"/>
  <c r="AQ191" i="64" s="1"/>
  <c r="AQ176" i="64" a="1"/>
  <c r="AQ176" i="64" s="1"/>
  <c r="AQ40" i="64" a="1"/>
  <c r="AQ40" i="64" s="1"/>
  <c r="AQ245" i="64" a="1"/>
  <c r="AQ245" i="64" s="1"/>
  <c r="AQ175" i="64" a="1"/>
  <c r="AQ175" i="64" s="1"/>
  <c r="AQ192" i="64" a="1"/>
  <c r="AQ192" i="64" s="1"/>
  <c r="AQ1165" i="64" a="1"/>
  <c r="AQ1165" i="64" s="1"/>
  <c r="AQ1607" i="64" a="1"/>
  <c r="AQ1607" i="64" s="1"/>
  <c r="AQ1931" i="64" a="1"/>
  <c r="AQ1931" i="64" s="1"/>
  <c r="AQ1514" i="64" a="1"/>
  <c r="AQ1514" i="64" s="1"/>
  <c r="AQ2036" i="64" a="1"/>
  <c r="AQ2036" i="64" s="1"/>
  <c r="AQ1609" i="64" a="1"/>
  <c r="AQ1609" i="64" s="1"/>
  <c r="AQ1925" i="64" a="1"/>
  <c r="AQ1925" i="64" s="1"/>
  <c r="AQ797" i="64" a="1"/>
  <c r="AQ797" i="64" s="1"/>
  <c r="AQ1490" i="64" a="1"/>
  <c r="AQ1490" i="64" s="1"/>
  <c r="AQ1468" i="64" a="1"/>
  <c r="AQ1468" i="64" s="1"/>
  <c r="AQ1492" i="64" a="1"/>
  <c r="AQ1492" i="64" s="1"/>
  <c r="AQ2034" i="64" a="1"/>
  <c r="AQ2034" i="64" s="1"/>
  <c r="AQ799" i="64" a="1"/>
  <c r="AQ799"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608" i="64" a="1"/>
  <c r="AQ1491" i="64" a="1"/>
  <c r="AQ1779" i="64" a="1"/>
  <c r="AQ2035" i="64" a="1"/>
  <c r="AQ1671" i="64" a="1"/>
  <c r="AQ1339" i="64" a="1"/>
  <c r="AQ1924" i="64" a="1"/>
  <c r="AQ1166" i="64" a="1"/>
  <c r="AQ1743" i="64" a="1"/>
  <c r="AQ1515" i="64" a="1"/>
  <c r="AQ2011" i="64" a="1"/>
  <c r="AQ1636" i="64" a="1"/>
  <c r="AQ822" i="64" a="1"/>
  <c r="BM668" i="64" l="1"/>
  <c r="BM664" i="64"/>
  <c r="BN659" i="64"/>
  <c r="BN660" i="64"/>
  <c r="BN662" i="64" s="1"/>
  <c r="BN652" i="64" s="1"/>
  <c r="BN654" i="64" s="1"/>
  <c r="BN655" i="64" s="1"/>
  <c r="AQ177" i="64"/>
  <c r="AQ2035" i="64"/>
  <c r="AP1679" i="64"/>
  <c r="L1679" i="64" s="1"/>
  <c r="AQ2011" i="64"/>
  <c r="AQ1636" i="64"/>
  <c r="AQ1608" i="64"/>
  <c r="AQ1671" i="64"/>
  <c r="AQ1743" i="64"/>
  <c r="AQ1779" i="64"/>
  <c r="AQ1491" i="64"/>
  <c r="AQ1515" i="64"/>
  <c r="AQ1924" i="64"/>
  <c r="AQ1339" i="64"/>
  <c r="AQ1166" i="64"/>
  <c r="AQ822" i="64"/>
  <c r="V726" i="64"/>
  <c r="V724" i="64" s="1"/>
  <c r="U724" i="64"/>
  <c r="T728" i="64"/>
  <c r="Z1168" i="64"/>
  <c r="Z619" i="64"/>
  <c r="X1341" i="64"/>
  <c r="T2013" i="64"/>
  <c r="X616" i="64"/>
  <c r="W621" i="64"/>
  <c r="V1926" i="64"/>
  <c r="AQ2378" i="64"/>
  <c r="AR1778" i="64" a="1"/>
  <c r="AR1778" i="64" s="1"/>
  <c r="AR1742" i="64" a="1"/>
  <c r="AR1742" i="64" s="1"/>
  <c r="AR1670" i="64" a="1"/>
  <c r="AR1670" i="64" s="1"/>
  <c r="AR2370" i="64" a="1"/>
  <c r="AR2370" i="64" s="1"/>
  <c r="AR1635" i="64" a="1"/>
  <c r="AR1635" i="64" s="1"/>
  <c r="AR2404" i="64" a="1"/>
  <c r="AR2404" i="64" s="1"/>
  <c r="AR618" i="64" a="1"/>
  <c r="AR618" i="64" s="1"/>
  <c r="AR624" i="64" a="1"/>
  <c r="AR624" i="64" s="1"/>
  <c r="Y135" i="69"/>
  <c r="Y142" i="69" s="1"/>
  <c r="X115" i="69"/>
  <c r="X118" i="69" s="1"/>
  <c r="X123" i="69" s="1"/>
  <c r="AR2010" i="64" a="1"/>
  <c r="AR2010" i="64" s="1"/>
  <c r="AR1920" i="64" a="1"/>
  <c r="AR1920" i="64" s="1"/>
  <c r="AR1338" i="64" a="1"/>
  <c r="AR1338" i="64" s="1"/>
  <c r="AR821" i="64" a="1"/>
  <c r="AR821" i="64" s="1"/>
  <c r="AR40" i="64" a="1"/>
  <c r="AR40" i="64" s="1"/>
  <c r="AR191" i="64" a="1"/>
  <c r="AR191" i="64" s="1"/>
  <c r="AR176" i="64" a="1"/>
  <c r="AR176" i="64" s="1"/>
  <c r="AR245" i="64" a="1"/>
  <c r="AR245" i="64" s="1"/>
  <c r="AR175" i="64" a="1"/>
  <c r="AR175" i="64" s="1"/>
  <c r="AR192" i="64" a="1"/>
  <c r="AR192" i="64" s="1"/>
  <c r="AR1165" i="64" a="1"/>
  <c r="AR1165" i="64" s="1"/>
  <c r="AR1609" i="64" a="1"/>
  <c r="AR1609" i="64" s="1"/>
  <c r="AR1490" i="64" a="1"/>
  <c r="AR1490" i="64" s="1"/>
  <c r="AR1925" i="64" a="1"/>
  <c r="AR1925" i="64" s="1"/>
  <c r="AR1607" i="64" a="1"/>
  <c r="AR1607" i="64" s="1"/>
  <c r="AR1931" i="64" a="1"/>
  <c r="AR1931" i="64" s="1"/>
  <c r="AR797" i="64" a="1"/>
  <c r="AR797" i="64" s="1"/>
  <c r="AR799" i="64" a="1"/>
  <c r="AR799" i="64" s="1"/>
  <c r="AR2036" i="64" a="1"/>
  <c r="AR2036" i="64" s="1"/>
  <c r="AR1468" i="64" a="1"/>
  <c r="AR1468" i="64" s="1"/>
  <c r="AR2034" i="64" a="1"/>
  <c r="AR2034" i="64" s="1"/>
  <c r="AR1514" i="64" a="1"/>
  <c r="AR1514" i="64" s="1"/>
  <c r="AR1492" i="64" a="1"/>
  <c r="AR1492"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2035" i="64" a="1"/>
  <c r="AR1779" i="64" a="1"/>
  <c r="AR1166" i="64" a="1"/>
  <c r="AR1636" i="64" a="1"/>
  <c r="AR1671" i="64" a="1"/>
  <c r="AR2011" i="64" a="1"/>
  <c r="AR1924" i="64" a="1"/>
  <c r="AR1491" i="64" a="1"/>
  <c r="AR1608" i="64" a="1"/>
  <c r="AR1515" i="64" a="1"/>
  <c r="AR1339" i="64" a="1"/>
  <c r="AR822" i="64" a="1"/>
  <c r="AR1743" i="64" a="1"/>
  <c r="BN656" i="64" l="1"/>
  <c r="N655" i="64"/>
  <c r="O648" i="64" s="1"/>
  <c r="BO648" i="64"/>
  <c r="BN663" i="64"/>
  <c r="BO2246" i="64" a="1"/>
  <c r="BO2246" i="64" s="1"/>
  <c r="AR177" i="64"/>
  <c r="AR2035" i="64"/>
  <c r="AQ1679" i="64"/>
  <c r="AR1779" i="64"/>
  <c r="AR2011" i="64"/>
  <c r="AR1608" i="64"/>
  <c r="AR1671" i="64"/>
  <c r="AR1636" i="64"/>
  <c r="AR1743" i="64"/>
  <c r="AR1491" i="64"/>
  <c r="AR1515" i="64"/>
  <c r="AR1924" i="64"/>
  <c r="AR1339" i="64"/>
  <c r="AR1166" i="64"/>
  <c r="AR822" i="64"/>
  <c r="W723" i="64"/>
  <c r="U728" i="64"/>
  <c r="V728" i="64"/>
  <c r="AA1168" i="64"/>
  <c r="Z1341" i="64"/>
  <c r="AA619" i="64"/>
  <c r="Y1341" i="64"/>
  <c r="X620" i="64"/>
  <c r="X625" i="64" s="1"/>
  <c r="AR2378" i="64"/>
  <c r="AS1778" i="64" a="1"/>
  <c r="AS1778" i="64" s="1"/>
  <c r="AS1742" i="64" a="1"/>
  <c r="AS1742" i="64" s="1"/>
  <c r="AS1670" i="64" a="1"/>
  <c r="AS1670" i="64" s="1"/>
  <c r="AS2370" i="64" a="1"/>
  <c r="AS2370" i="64" s="1"/>
  <c r="AS1635" i="64" a="1"/>
  <c r="AS1635" i="64" s="1"/>
  <c r="AS2404" i="64" a="1"/>
  <c r="AS2404" i="64" s="1"/>
  <c r="Y136" i="69"/>
  <c r="Z129" i="69"/>
  <c r="Z134" i="69" s="1"/>
  <c r="Y140" i="69"/>
  <c r="Y150" i="69" s="1"/>
  <c r="AS624" i="64" a="1"/>
  <c r="AS624" i="64" s="1"/>
  <c r="AS618" i="64" a="1"/>
  <c r="AS618" i="64" s="1"/>
  <c r="Y152" i="69"/>
  <c r="Y146" i="69"/>
  <c r="Y148" i="69" s="1"/>
  <c r="AS2010" i="64" a="1"/>
  <c r="AS2010" i="64" s="1"/>
  <c r="AS1920" i="64" a="1"/>
  <c r="AS1920" i="64" s="1"/>
  <c r="AS1338" i="64" a="1"/>
  <c r="AS1338" i="64" s="1"/>
  <c r="AS821" i="64" a="1"/>
  <c r="AS821" i="64" s="1"/>
  <c r="AS176" i="64" a="1"/>
  <c r="AS176" i="64" s="1"/>
  <c r="AS245" i="64" a="1"/>
  <c r="AS245" i="64" s="1"/>
  <c r="AS191" i="64" a="1"/>
  <c r="AS191" i="64" s="1"/>
  <c r="AS40" i="64" a="1"/>
  <c r="AS40" i="64" s="1"/>
  <c r="AS175" i="64" a="1"/>
  <c r="AS175" i="64" s="1"/>
  <c r="AS192" i="64" a="1"/>
  <c r="AS192" i="64" s="1"/>
  <c r="Y112" i="69"/>
  <c r="Y115" i="69" s="1"/>
  <c r="X119" i="69"/>
  <c r="X125" i="69"/>
  <c r="AS1165" i="64" a="1"/>
  <c r="AS1165" i="64" s="1"/>
  <c r="AS1514" i="64" a="1"/>
  <c r="AS1514" i="64" s="1"/>
  <c r="AS2036" i="64" a="1"/>
  <c r="AS2036" i="64" s="1"/>
  <c r="AS1468" i="64" a="1"/>
  <c r="AS1468" i="64" s="1"/>
  <c r="AS797" i="64" a="1"/>
  <c r="AS797" i="64" s="1"/>
  <c r="AS1931" i="64" a="1"/>
  <c r="AS1931" i="64" s="1"/>
  <c r="AS799" i="64" a="1"/>
  <c r="AS799" i="64" s="1"/>
  <c r="AS1607" i="64" a="1"/>
  <c r="AS1607" i="64" s="1"/>
  <c r="AS2034" i="64" a="1"/>
  <c r="AS2034" i="64" s="1"/>
  <c r="AS1609" i="64" a="1"/>
  <c r="AS1609" i="64" s="1"/>
  <c r="AS1490" i="64" a="1"/>
  <c r="AS1490" i="64" s="1"/>
  <c r="AS1925" i="64" a="1"/>
  <c r="AS1925" i="64" s="1"/>
  <c r="AS1492" i="64" a="1"/>
  <c r="AS1492"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924" i="64" a="1"/>
  <c r="AS822" i="64" a="1"/>
  <c r="AS1608" i="64" a="1"/>
  <c r="AS1339" i="64" a="1"/>
  <c r="AS2011" i="64" a="1"/>
  <c r="AS1779" i="64" a="1"/>
  <c r="AS1515" i="64" a="1"/>
  <c r="AS1491" i="64" a="1"/>
  <c r="AS2035" i="64" a="1"/>
  <c r="AS1636" i="64" a="1"/>
  <c r="AS1743" i="64" a="1"/>
  <c r="AS1671" i="64" a="1"/>
  <c r="AS1166" i="64" a="1"/>
  <c r="BN668" i="64" l="1"/>
  <c r="BN664" i="64"/>
  <c r="BO659" i="64"/>
  <c r="N663" i="64"/>
  <c r="O659" i="64" s="1"/>
  <c r="BO651" i="64"/>
  <c r="AS177" i="64"/>
  <c r="AS2035" i="64"/>
  <c r="AR1679" i="64"/>
  <c r="AS1636" i="64"/>
  <c r="AS1608" i="64"/>
  <c r="AS1671" i="64"/>
  <c r="AS1779" i="64"/>
  <c r="AS1743" i="64"/>
  <c r="AS2011" i="64"/>
  <c r="AS1491" i="64"/>
  <c r="AS1515" i="64"/>
  <c r="AS1924" i="64"/>
  <c r="AS1339" i="64"/>
  <c r="AS1166" i="64"/>
  <c r="AS822" i="64"/>
  <c r="W726" i="64"/>
  <c r="X723" i="64"/>
  <c r="AB1168" i="64"/>
  <c r="AA1341" i="64"/>
  <c r="AB619" i="64"/>
  <c r="AC619" i="64"/>
  <c r="W1926" i="64"/>
  <c r="U2013" i="64"/>
  <c r="Y616" i="64"/>
  <c r="X621" i="64"/>
  <c r="AS2378" i="64"/>
  <c r="AT1778" i="64" a="1"/>
  <c r="AT1778" i="64" s="1"/>
  <c r="AT1742" i="64" a="1"/>
  <c r="AT1742" i="64" s="1"/>
  <c r="AT1670" i="64" a="1"/>
  <c r="AT1670" i="64" s="1"/>
  <c r="AT2370" i="64" a="1"/>
  <c r="AT2370" i="64" s="1"/>
  <c r="AT1635" i="64" a="1"/>
  <c r="AT1635" i="64" s="1"/>
  <c r="AT2404" i="64" a="1"/>
  <c r="AT2404" i="64" s="1"/>
  <c r="Z132" i="69"/>
  <c r="Z157" i="69" s="1"/>
  <c r="AT624" i="64" a="1"/>
  <c r="AT624" i="64" s="1"/>
  <c r="AT618" i="64" a="1"/>
  <c r="AT618" i="64" s="1"/>
  <c r="AN17" i="69"/>
  <c r="AN18" i="69" s="1"/>
  <c r="Y117" i="69"/>
  <c r="Y118" i="69" s="1"/>
  <c r="Y123" i="69" s="1"/>
  <c r="AT2010" i="64" a="1"/>
  <c r="AT2010" i="64" s="1"/>
  <c r="AT1920" i="64" a="1"/>
  <c r="AT1920" i="64" s="1"/>
  <c r="AT1338" i="64" a="1"/>
  <c r="AT1338" i="64" s="1"/>
  <c r="AT821" i="64" a="1"/>
  <c r="AT821" i="64" s="1"/>
  <c r="AT245" i="64" a="1"/>
  <c r="AT245" i="64" s="1"/>
  <c r="AT176" i="64" a="1"/>
  <c r="AT176" i="64" s="1"/>
  <c r="AT191" i="64" a="1"/>
  <c r="AT191" i="64" s="1"/>
  <c r="AT175" i="64" a="1"/>
  <c r="AT175" i="64" s="1"/>
  <c r="AT40" i="64" a="1"/>
  <c r="AT40" i="64" s="1"/>
  <c r="AT192" i="64" a="1"/>
  <c r="AT192" i="64" s="1"/>
  <c r="Y167" i="69"/>
  <c r="Y177" i="69" s="1"/>
  <c r="Y169" i="69"/>
  <c r="Y179" i="69" s="1"/>
  <c r="AT1165" i="64" a="1"/>
  <c r="AT1165" i="64" s="1"/>
  <c r="AT1514" i="64" a="1"/>
  <c r="AT1514" i="64" s="1"/>
  <c r="AT1490" i="64" a="1"/>
  <c r="AT1490" i="64" s="1"/>
  <c r="AT2034" i="64" a="1"/>
  <c r="AT2034" i="64" s="1"/>
  <c r="AT1609" i="64" a="1"/>
  <c r="AT1609" i="64" s="1"/>
  <c r="AT1492" i="64" a="1"/>
  <c r="AT1492" i="64" s="1"/>
  <c r="AT1931" i="64" a="1"/>
  <c r="AT1931" i="64" s="1"/>
  <c r="AT797" i="64" a="1"/>
  <c r="AT797" i="64" s="1"/>
  <c r="AT1925" i="64" a="1"/>
  <c r="AT1925" i="64" s="1"/>
  <c r="AT799" i="64" a="1"/>
  <c r="AT799" i="64" s="1"/>
  <c r="AT2036" i="64" a="1"/>
  <c r="AT2036" i="64" s="1"/>
  <c r="AT1468" i="64" a="1"/>
  <c r="AT1468" i="64" s="1"/>
  <c r="AT1607" i="64" a="1"/>
  <c r="AT1607"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2011" i="64" a="1"/>
  <c r="AT1491" i="64" a="1"/>
  <c r="AT1743" i="64" a="1"/>
  <c r="AT2035" i="64" a="1"/>
  <c r="AT1671" i="64" a="1"/>
  <c r="AT1339" i="64" a="1"/>
  <c r="AT1924" i="64" a="1"/>
  <c r="AT822" i="64" a="1"/>
  <c r="AT1608" i="64" a="1"/>
  <c r="AT1166" i="64" a="1"/>
  <c r="AT1515" i="64" a="1"/>
  <c r="AT1636" i="64" a="1"/>
  <c r="AT1779" i="64" a="1"/>
  <c r="BO660" i="64" l="1"/>
  <c r="AT177" i="64"/>
  <c r="AT2035" i="64"/>
  <c r="AS1679" i="64"/>
  <c r="W724" i="64"/>
  <c r="W728" i="64" s="1"/>
  <c r="AT1779" i="64"/>
  <c r="AT2011" i="64"/>
  <c r="AT1636" i="64"/>
  <c r="AT1671" i="64"/>
  <c r="AT1743" i="64"/>
  <c r="AT1608" i="64"/>
  <c r="AT1491" i="64"/>
  <c r="AT1515" i="64"/>
  <c r="AT1924" i="64"/>
  <c r="AT1339" i="64"/>
  <c r="AT1166" i="64"/>
  <c r="AT822" i="64"/>
  <c r="AC1168" i="64"/>
  <c r="Y620" i="64"/>
  <c r="Y625" i="64" s="1"/>
  <c r="AT2378" i="64"/>
  <c r="AU1778" i="64" a="1"/>
  <c r="AU1778" i="64" s="1"/>
  <c r="AU1742" i="64" a="1"/>
  <c r="AU1742" i="64" s="1"/>
  <c r="AU1670" i="64" a="1"/>
  <c r="AU1670" i="64" s="1"/>
  <c r="AU2370" i="64" a="1"/>
  <c r="AU2370" i="64" s="1"/>
  <c r="AU1635" i="64" a="1"/>
  <c r="AU1635" i="64" s="1"/>
  <c r="AU2404" i="64" a="1"/>
  <c r="AU2404" i="64" s="1"/>
  <c r="Z135" i="69"/>
  <c r="Z140" i="69" s="1"/>
  <c r="Z150" i="69" s="1"/>
  <c r="AU624" i="64" a="1"/>
  <c r="AU624" i="64" s="1"/>
  <c r="AU618" i="64" a="1"/>
  <c r="AU618" i="64" s="1"/>
  <c r="AU2010" i="64" a="1"/>
  <c r="AU2010" i="64" s="1"/>
  <c r="AU1920" i="64" a="1"/>
  <c r="AU1920" i="64" s="1"/>
  <c r="AU1338" i="64" a="1"/>
  <c r="AU1338" i="64" s="1"/>
  <c r="Y173" i="69"/>
  <c r="Y175" i="69" s="1"/>
  <c r="Y119" i="69"/>
  <c r="AU821" i="64" a="1"/>
  <c r="AU821" i="64" s="1"/>
  <c r="AU191" i="64" a="1"/>
  <c r="AU191" i="64" s="1"/>
  <c r="AU40" i="64" a="1"/>
  <c r="AU40" i="64" s="1"/>
  <c r="AU176" i="64" a="1"/>
  <c r="AU176" i="64" s="1"/>
  <c r="AU245" i="64" a="1"/>
  <c r="AU245" i="64" s="1"/>
  <c r="AU175" i="64" a="1"/>
  <c r="AU175" i="64" s="1"/>
  <c r="AU192" i="64" a="1"/>
  <c r="AU192" i="64" s="1"/>
  <c r="Y125" i="69"/>
  <c r="Z112" i="69"/>
  <c r="Z115" i="69" s="1"/>
  <c r="AU1165" i="64" a="1"/>
  <c r="AU1165" i="64" s="1"/>
  <c r="AU1609" i="64" a="1"/>
  <c r="AU1609" i="64" s="1"/>
  <c r="AU2034" i="64" a="1"/>
  <c r="AU2034" i="64" s="1"/>
  <c r="AU1925" i="64" a="1"/>
  <c r="AU1925" i="64" s="1"/>
  <c r="AU1468" i="64" a="1"/>
  <c r="AU1468" i="64" s="1"/>
  <c r="AU799" i="64" a="1"/>
  <c r="AU799" i="64" s="1"/>
  <c r="AU1931" i="64" a="1"/>
  <c r="AU1931" i="64" s="1"/>
  <c r="AU2036" i="64" a="1"/>
  <c r="AU2036" i="64" s="1"/>
  <c r="AU1607" i="64" a="1"/>
  <c r="AU1607" i="64" s="1"/>
  <c r="AU797" i="64" a="1"/>
  <c r="AU797" i="64" s="1"/>
  <c r="AU1492" i="64" a="1"/>
  <c r="AU1492" i="64" s="1"/>
  <c r="AU1514" i="64" a="1"/>
  <c r="AU1514" i="64" s="1"/>
  <c r="AU1490" i="64" a="1"/>
  <c r="AU1490"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608" i="64" a="1"/>
  <c r="AU1636" i="64" a="1"/>
  <c r="AU822" i="64" a="1"/>
  <c r="AU1924" i="64" a="1"/>
  <c r="AU1491" i="64" a="1"/>
  <c r="AU1515" i="64" a="1"/>
  <c r="AU2035" i="64" a="1"/>
  <c r="AU1671" i="64" a="1"/>
  <c r="AU1743" i="64" a="1"/>
  <c r="AU1166" i="64" a="1"/>
  <c r="AU2011" i="64" a="1"/>
  <c r="AU1779" i="64" a="1"/>
  <c r="AU1339" i="64" a="1"/>
  <c r="BO662" i="64" l="1"/>
  <c r="BP2246" i="64" a="1"/>
  <c r="BP2246" i="64" s="1"/>
  <c r="AU177" i="64"/>
  <c r="AU2035" i="64"/>
  <c r="AT1679" i="64"/>
  <c r="AU1636" i="64"/>
  <c r="AU2011" i="64"/>
  <c r="AU1608" i="64"/>
  <c r="AU1743" i="64"/>
  <c r="AU1671" i="64"/>
  <c r="AU1779" i="64"/>
  <c r="AU1491" i="64"/>
  <c r="AU1515" i="64"/>
  <c r="AU1924" i="64"/>
  <c r="AU1339" i="64"/>
  <c r="AU1166" i="64"/>
  <c r="AU822" i="64"/>
  <c r="X726" i="64"/>
  <c r="Y723" i="64"/>
  <c r="AD1168" i="64"/>
  <c r="AB1341" i="64"/>
  <c r="AD619" i="64"/>
  <c r="AC1341" i="64"/>
  <c r="T1979" i="64"/>
  <c r="Y621" i="64"/>
  <c r="Z616" i="64"/>
  <c r="V2013" i="64"/>
  <c r="X1926" i="64"/>
  <c r="AV1778" i="64" a="1"/>
  <c r="AV1778" i="64" s="1"/>
  <c r="AV1742" i="64" a="1"/>
  <c r="AV1742" i="64" s="1"/>
  <c r="AV1670" i="64" a="1"/>
  <c r="AV1670" i="64" s="1"/>
  <c r="AU2378" i="64"/>
  <c r="AV2370" i="64" a="1"/>
  <c r="AV2370" i="64" s="1"/>
  <c r="AV1635" i="64" a="1"/>
  <c r="AV1635" i="64" s="1"/>
  <c r="AV2404" i="64" a="1"/>
  <c r="AV2404" i="64" s="1"/>
  <c r="Z142" i="69"/>
  <c r="Z152" i="69" s="1"/>
  <c r="AA129" i="69"/>
  <c r="AA134" i="69" s="1"/>
  <c r="Z136" i="69"/>
  <c r="AV624" i="64" a="1"/>
  <c r="AV624" i="64" s="1"/>
  <c r="AV618" i="64" a="1"/>
  <c r="AV618" i="64" s="1"/>
  <c r="AV2010" i="64" a="1"/>
  <c r="AV2010" i="64" s="1"/>
  <c r="Z117" i="69"/>
  <c r="Z118" i="69" s="1"/>
  <c r="AV1920" i="64" a="1"/>
  <c r="AV1920" i="64" s="1"/>
  <c r="AV1338" i="64" a="1"/>
  <c r="AV1338" i="64" s="1"/>
  <c r="AV821" i="64" a="1"/>
  <c r="AV821" i="64" s="1"/>
  <c r="AV40" i="64" a="1"/>
  <c r="AV40" i="64" s="1"/>
  <c r="AV191" i="64" a="1"/>
  <c r="AV191" i="64" s="1"/>
  <c r="AV175" i="64" a="1"/>
  <c r="AV175" i="64" s="1"/>
  <c r="AV176" i="64" a="1"/>
  <c r="AV176" i="64" s="1"/>
  <c r="AV245" i="64" a="1"/>
  <c r="AV245" i="64" s="1"/>
  <c r="AV192" i="64" a="1"/>
  <c r="AV192" i="64" s="1"/>
  <c r="AV1165" i="64" a="1"/>
  <c r="AV1165" i="64" s="1"/>
  <c r="AV1609" i="64" a="1"/>
  <c r="AV1609" i="64" s="1"/>
  <c r="AV2034" i="64" a="1"/>
  <c r="AV2034" i="64" s="1"/>
  <c r="AV1931" i="64" a="1"/>
  <c r="AV1931" i="64" s="1"/>
  <c r="AV1607" i="64" a="1"/>
  <c r="AV1607" i="64" s="1"/>
  <c r="AV1490" i="64" a="1"/>
  <c r="AV1490" i="64" s="1"/>
  <c r="AV797" i="64" a="1"/>
  <c r="AV797" i="64" s="1"/>
  <c r="AV1514" i="64" a="1"/>
  <c r="AV1514" i="64" s="1"/>
  <c r="AV2036" i="64" a="1"/>
  <c r="AV2036" i="64" s="1"/>
  <c r="AV1468" i="64" a="1"/>
  <c r="AV1468" i="64" s="1"/>
  <c r="AV799" i="64" a="1"/>
  <c r="AV799" i="64" s="1"/>
  <c r="AV1492" i="64" a="1"/>
  <c r="AV1492" i="64" s="1"/>
  <c r="AV1925" i="64" a="1"/>
  <c r="AV1925"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743" i="64" a="1"/>
  <c r="AV2035" i="64" a="1"/>
  <c r="AV1515" i="64" a="1"/>
  <c r="AV1924" i="64" a="1"/>
  <c r="AV1779" i="64" a="1"/>
  <c r="AV1636" i="64" a="1"/>
  <c r="AV822" i="64" a="1"/>
  <c r="AV1608" i="64" a="1"/>
  <c r="AV1491" i="64" a="1"/>
  <c r="AV1166" i="64" a="1"/>
  <c r="AV1339" i="64" a="1"/>
  <c r="AV2011" i="64" a="1"/>
  <c r="AV1671" i="64" a="1"/>
  <c r="BO652" i="64" l="1"/>
  <c r="BO654" i="64" s="1"/>
  <c r="BO655" i="64" s="1"/>
  <c r="BO663" i="64"/>
  <c r="AV177" i="64"/>
  <c r="AV2035" i="64"/>
  <c r="AU1679" i="64"/>
  <c r="X724" i="64"/>
  <c r="X728" i="64" s="1"/>
  <c r="AV1671" i="64"/>
  <c r="AV1743" i="64"/>
  <c r="AV1779" i="64"/>
  <c r="AV1608" i="64"/>
  <c r="AV2011" i="64"/>
  <c r="AV1636" i="64"/>
  <c r="AV1491" i="64"/>
  <c r="AV1515" i="64"/>
  <c r="AV1924" i="64"/>
  <c r="AV1339" i="64"/>
  <c r="AV1166" i="64"/>
  <c r="AV822" i="64"/>
  <c r="T1983" i="64"/>
  <c r="AD1341" i="64"/>
  <c r="AE1168" i="64"/>
  <c r="AE619" i="64"/>
  <c r="Z620" i="64"/>
  <c r="Z625" i="64" s="1"/>
  <c r="AV2378" i="64"/>
  <c r="AW1778" i="64" a="1"/>
  <c r="AW1778" i="64" s="1"/>
  <c r="AW1742" i="64" a="1"/>
  <c r="AW1742" i="64" s="1"/>
  <c r="AW1670" i="64" a="1"/>
  <c r="AW1670" i="64" s="1"/>
  <c r="AW2370" i="64" a="1"/>
  <c r="AW2370" i="64" s="1"/>
  <c r="AW1635" i="64" a="1"/>
  <c r="AW1635" i="64" s="1"/>
  <c r="AW2404" i="64" a="1"/>
  <c r="AW2404" i="64" s="1"/>
  <c r="Z146" i="69"/>
  <c r="Z148" i="69" s="1"/>
  <c r="AA132" i="69"/>
  <c r="AA157" i="69" s="1"/>
  <c r="AW624" i="64" a="1"/>
  <c r="AW624" i="64" s="1"/>
  <c r="AW618" i="64" a="1"/>
  <c r="AW618" i="64" s="1"/>
  <c r="AW2010" i="64" a="1"/>
  <c r="AW2010" i="64" s="1"/>
  <c r="AA112" i="69"/>
  <c r="AA115" i="69" s="1"/>
  <c r="Z119" i="69"/>
  <c r="Z198" i="69"/>
  <c r="Z177" i="69"/>
  <c r="AW1920" i="64" a="1"/>
  <c r="AW1920" i="64" s="1"/>
  <c r="AW1338" i="64" a="1"/>
  <c r="AW1338" i="64" s="1"/>
  <c r="AW821" i="64" a="1"/>
  <c r="AW821" i="64" s="1"/>
  <c r="AW191" i="64" a="1"/>
  <c r="AW191" i="64" s="1"/>
  <c r="AW245" i="64" a="1"/>
  <c r="AW245" i="64" s="1"/>
  <c r="AW176" i="64" a="1"/>
  <c r="AW176" i="64" s="1"/>
  <c r="AW40" i="64" a="1"/>
  <c r="AW40" i="64" s="1"/>
  <c r="AW175" i="64" a="1"/>
  <c r="AW175" i="64" s="1"/>
  <c r="AW192" i="64" a="1"/>
  <c r="AW192" i="64" s="1"/>
  <c r="Z125" i="69"/>
  <c r="Z123" i="69"/>
  <c r="AW1165" i="64" a="1"/>
  <c r="AW1165" i="64" s="1"/>
  <c r="AW1468" i="64" a="1"/>
  <c r="AW1468" i="64" s="1"/>
  <c r="AW797" i="64" a="1"/>
  <c r="AW797" i="64" s="1"/>
  <c r="AW2034" i="64" a="1"/>
  <c r="AW2034" i="64" s="1"/>
  <c r="AW799" i="64" a="1"/>
  <c r="AW799" i="64" s="1"/>
  <c r="AW1925" i="64" a="1"/>
  <c r="AW1925" i="64" s="1"/>
  <c r="AW1609" i="64" a="1"/>
  <c r="AW1609" i="64" s="1"/>
  <c r="AW1490" i="64" a="1"/>
  <c r="AW1490" i="64" s="1"/>
  <c r="AW1607" i="64" a="1"/>
  <c r="AW1607" i="64" s="1"/>
  <c r="AW1492" i="64" a="1"/>
  <c r="AW1492" i="64" s="1"/>
  <c r="AW1931" i="64" a="1"/>
  <c r="AW1931" i="64" s="1"/>
  <c r="AW2036" i="64" a="1"/>
  <c r="AW2036" i="64" s="1"/>
  <c r="AW1514" i="64" a="1"/>
  <c r="AW1514"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166" i="64" a="1"/>
  <c r="AW2011" i="64" a="1"/>
  <c r="AW1671" i="64" a="1"/>
  <c r="AW1636" i="64" a="1"/>
  <c r="AW1515" i="64" a="1"/>
  <c r="AW1608" i="64" a="1"/>
  <c r="AW1924" i="64" a="1"/>
  <c r="AW2035" i="64" a="1"/>
  <c r="AW1491" i="64" a="1"/>
  <c r="AW1339" i="64" a="1"/>
  <c r="AW1779" i="64" a="1"/>
  <c r="AW1743" i="64" a="1"/>
  <c r="AW822" i="64" a="1"/>
  <c r="BO668" i="64" l="1"/>
  <c r="BO664" i="64"/>
  <c r="BP659" i="64"/>
  <c r="BP648" i="64"/>
  <c r="BO656" i="64"/>
  <c r="AW177" i="64"/>
  <c r="AW2035" i="64"/>
  <c r="AV1679" i="64"/>
  <c r="T1984" i="64"/>
  <c r="AW1779" i="64"/>
  <c r="AW2011" i="64"/>
  <c r="AW1608" i="64"/>
  <c r="AW1636" i="64"/>
  <c r="AW1671" i="64"/>
  <c r="AW1743" i="64"/>
  <c r="AW1491" i="64"/>
  <c r="AW1515" i="64"/>
  <c r="AW1924" i="64"/>
  <c r="AW1339" i="64"/>
  <c r="AW1166" i="64"/>
  <c r="AW822" i="64"/>
  <c r="Y726" i="64"/>
  <c r="Z723" i="64"/>
  <c r="AF1168" i="64"/>
  <c r="AF619" i="64"/>
  <c r="AE1341" i="64"/>
  <c r="T1469" i="64"/>
  <c r="Y1926" i="64"/>
  <c r="Z621" i="64"/>
  <c r="AA616" i="64"/>
  <c r="W2013" i="64"/>
  <c r="AW2378" i="64"/>
  <c r="AX1778" i="64" a="1"/>
  <c r="AX1778" i="64" s="1"/>
  <c r="AX1742" i="64" a="1"/>
  <c r="AX1742" i="64" s="1"/>
  <c r="AX1670" i="64" a="1"/>
  <c r="AX1670" i="64" s="1"/>
  <c r="AX2370" i="64" a="1"/>
  <c r="AX2370" i="64" s="1"/>
  <c r="AX1635" i="64" a="1"/>
  <c r="AX1635" i="64" s="1"/>
  <c r="AX2404" i="64" a="1"/>
  <c r="AX2404" i="64" s="1"/>
  <c r="AA162" i="69"/>
  <c r="AA163" i="69" s="1"/>
  <c r="AA135" i="69"/>
  <c r="AA136" i="69" s="1"/>
  <c r="AA117" i="69"/>
  <c r="AA118" i="69" s="1"/>
  <c r="AA123" i="69" s="1"/>
  <c r="AX624" i="64" a="1"/>
  <c r="AX624" i="64" s="1"/>
  <c r="AX618" i="64" a="1"/>
  <c r="AX618" i="64" s="1"/>
  <c r="AX2010" i="64" a="1"/>
  <c r="AX2010" i="64" s="1"/>
  <c r="AX1920" i="64" a="1"/>
  <c r="AX1920" i="64" s="1"/>
  <c r="AX1338" i="64" a="1"/>
  <c r="AX1338" i="64" s="1"/>
  <c r="AR17" i="69"/>
  <c r="AR18" i="69" s="1"/>
  <c r="AX821" i="64" a="1"/>
  <c r="AX821" i="64" s="1"/>
  <c r="AX191" i="64" a="1"/>
  <c r="AX191" i="64" s="1"/>
  <c r="AX175" i="64" a="1"/>
  <c r="AX175" i="64" s="1"/>
  <c r="AX245" i="64" a="1"/>
  <c r="AX245" i="64" s="1"/>
  <c r="AX176" i="64" a="1"/>
  <c r="AX176" i="64" s="1"/>
  <c r="AX40" i="64" a="1"/>
  <c r="AX40" i="64" s="1"/>
  <c r="AX192" i="64" a="1"/>
  <c r="AX192" i="64" s="1"/>
  <c r="AX1165" i="64" a="1"/>
  <c r="AX1165" i="64" s="1"/>
  <c r="AX2036" i="64" a="1"/>
  <c r="AX2036" i="64" s="1"/>
  <c r="AX797" i="64" a="1"/>
  <c r="AX797" i="64" s="1"/>
  <c r="AX799" i="64" a="1"/>
  <c r="AX799" i="64" s="1"/>
  <c r="AX1925" i="64" a="1"/>
  <c r="AX1925" i="64" s="1"/>
  <c r="AX1514" i="64" a="1"/>
  <c r="AX1514" i="64" s="1"/>
  <c r="AX2034" i="64" a="1"/>
  <c r="AX2034" i="64" s="1"/>
  <c r="AX1607" i="64" a="1"/>
  <c r="AX1607" i="64" s="1"/>
  <c r="AX1609" i="64" a="1"/>
  <c r="AX1609" i="64" s="1"/>
  <c r="AX1490" i="64" a="1"/>
  <c r="AX1490" i="64" s="1"/>
  <c r="AX1931" i="64" a="1"/>
  <c r="AX1931" i="64" s="1"/>
  <c r="AX1492" i="64" a="1"/>
  <c r="AX1492" i="64" s="1"/>
  <c r="AX1468" i="64" a="1"/>
  <c r="AX1468"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636" i="64" a="1"/>
  <c r="AX1608" i="64" a="1"/>
  <c r="AX2011" i="64" a="1"/>
  <c r="AX1491" i="64" a="1"/>
  <c r="AX1924" i="64" a="1"/>
  <c r="AX2035" i="64" a="1"/>
  <c r="AX1515" i="64" a="1"/>
  <c r="AX1671" i="64" a="1"/>
  <c r="AX1339" i="64" a="1"/>
  <c r="AX1166" i="64" a="1"/>
  <c r="AX1779" i="64" a="1"/>
  <c r="AX822" i="64" a="1"/>
  <c r="AX1743" i="64" a="1"/>
  <c r="BP651" i="64" l="1"/>
  <c r="T1985" i="64"/>
  <c r="BQ2246" i="64" a="1"/>
  <c r="BQ2246" i="64" s="1"/>
  <c r="AX177" i="64"/>
  <c r="AX2035" i="64"/>
  <c r="AW1679" i="64"/>
  <c r="T1989" i="64"/>
  <c r="U1979" i="64"/>
  <c r="AX1743" i="64"/>
  <c r="AX2011" i="64"/>
  <c r="AX1779" i="64"/>
  <c r="AX1608" i="64"/>
  <c r="AX1636" i="64"/>
  <c r="AX1671" i="64"/>
  <c r="AX1491" i="64"/>
  <c r="AX1515" i="64"/>
  <c r="AX1924" i="64"/>
  <c r="AX1339" i="64"/>
  <c r="AX1166" i="64"/>
  <c r="AX822" i="64"/>
  <c r="Y724" i="64"/>
  <c r="AG1168" i="64"/>
  <c r="AG619" i="64"/>
  <c r="AF1341" i="64"/>
  <c r="AA620" i="64"/>
  <c r="AA625" i="64" s="1"/>
  <c r="AX2378" i="64"/>
  <c r="AY1778" i="64" a="1"/>
  <c r="AY1778" i="64" s="1"/>
  <c r="AY1742" i="64" a="1"/>
  <c r="AY1742" i="64" s="1"/>
  <c r="AY1670" i="64" a="1"/>
  <c r="AY1670" i="64" s="1"/>
  <c r="AY2370" i="64" a="1"/>
  <c r="AY2370" i="64" s="1"/>
  <c r="AY1635" i="64" a="1"/>
  <c r="AY1635" i="64" s="1"/>
  <c r="AY2404" i="64" a="1"/>
  <c r="AY2404" i="64" s="1"/>
  <c r="AA142" i="69"/>
  <c r="AA152" i="69" s="1"/>
  <c r="AB129" i="69"/>
  <c r="AB132" i="69" s="1"/>
  <c r="AB157" i="69" s="1"/>
  <c r="AA140" i="69"/>
  <c r="AA150" i="69" s="1"/>
  <c r="AA169" i="69"/>
  <c r="AA179" i="69" s="1"/>
  <c r="AB156" i="69"/>
  <c r="AB161" i="69" s="1"/>
  <c r="AA167" i="69"/>
  <c r="AA177" i="69" s="1"/>
  <c r="AY624" i="64" a="1"/>
  <c r="AY624" i="64" s="1"/>
  <c r="AY618" i="64" a="1"/>
  <c r="AY618" i="64" s="1"/>
  <c r="AT10" i="69"/>
  <c r="AT20" i="69" s="1"/>
  <c r="AY2010" i="64" a="1"/>
  <c r="AY2010" i="64" s="1"/>
  <c r="AA198" i="69"/>
  <c r="AY1920" i="64" a="1"/>
  <c r="AY1920" i="64" s="1"/>
  <c r="AY1338" i="64" a="1"/>
  <c r="AY1338" i="64" s="1"/>
  <c r="AY821" i="64" a="1"/>
  <c r="AY821" i="64" s="1"/>
  <c r="AY176" i="64" a="1"/>
  <c r="AY176" i="64" s="1"/>
  <c r="AY245" i="64" a="1"/>
  <c r="AY245" i="64" s="1"/>
  <c r="AY191" i="64" a="1"/>
  <c r="AY191" i="64" s="1"/>
  <c r="AY40" i="64" a="1"/>
  <c r="AY40" i="64" s="1"/>
  <c r="AY175" i="64" a="1"/>
  <c r="AY175" i="64" s="1"/>
  <c r="AY192" i="64" a="1"/>
  <c r="AY192" i="64" s="1"/>
  <c r="AY1165" i="64" a="1"/>
  <c r="AY1165" i="64" s="1"/>
  <c r="AY1514" i="64" a="1"/>
  <c r="AY1514" i="64" s="1"/>
  <c r="AY797" i="64" a="1"/>
  <c r="AY797" i="64" s="1"/>
  <c r="AY1607" i="64" a="1"/>
  <c r="AY1607" i="64" s="1"/>
  <c r="AY1931" i="64" a="1"/>
  <c r="AY1931" i="64" s="1"/>
  <c r="AY1490" i="64" a="1"/>
  <c r="AY1490" i="64" s="1"/>
  <c r="AY2036" i="64" a="1"/>
  <c r="AY2036" i="64" s="1"/>
  <c r="AY1468" i="64" a="1"/>
  <c r="AY1468" i="64" s="1"/>
  <c r="AY1609" i="64" a="1"/>
  <c r="AY1609" i="64" s="1"/>
  <c r="AY1492" i="64" a="1"/>
  <c r="AY1492" i="64" s="1"/>
  <c r="AY2034" i="64" a="1"/>
  <c r="AY2034" i="64" s="1"/>
  <c r="AY799" i="64" a="1"/>
  <c r="AY799" i="64" s="1"/>
  <c r="AY1925" i="64" a="1"/>
  <c r="AY1925"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339" i="64" a="1"/>
  <c r="AY1743" i="64" a="1"/>
  <c r="AY822" i="64" a="1"/>
  <c r="AY1671" i="64" a="1"/>
  <c r="AY1608" i="64" a="1"/>
  <c r="AY1515" i="64" a="1"/>
  <c r="AY1166" i="64" a="1"/>
  <c r="AY2035" i="64" a="1"/>
  <c r="AY1924" i="64" a="1"/>
  <c r="AY2011" i="64" a="1"/>
  <c r="AY1779" i="64" a="1"/>
  <c r="AY1491" i="64" a="1"/>
  <c r="AY1636" i="64" a="1"/>
  <c r="BP660" i="64" l="1"/>
  <c r="U1983" i="64"/>
  <c r="AY177" i="64"/>
  <c r="AY2035" i="64"/>
  <c r="AX1679" i="64"/>
  <c r="AY1743" i="64"/>
  <c r="AY1636" i="64"/>
  <c r="AY1671" i="64"/>
  <c r="AY1608" i="64"/>
  <c r="AY1779" i="64"/>
  <c r="AY2011" i="64"/>
  <c r="AY1491" i="64"/>
  <c r="AY1515" i="64"/>
  <c r="AY1924" i="64"/>
  <c r="AY1339" i="64"/>
  <c r="AY1166" i="64"/>
  <c r="AY822" i="64"/>
  <c r="Y728" i="64"/>
  <c r="Z726" i="64"/>
  <c r="Z724" i="64" s="1"/>
  <c r="AA723" i="64"/>
  <c r="AH1168" i="64"/>
  <c r="AH619" i="64"/>
  <c r="AG1341" i="64"/>
  <c r="T2037" i="64"/>
  <c r="U1469" i="64"/>
  <c r="X2013" i="64"/>
  <c r="Z1926" i="64"/>
  <c r="AA621" i="64"/>
  <c r="AB616" i="64"/>
  <c r="AY2378" i="64"/>
  <c r="AZ1742" i="64" a="1"/>
  <c r="AZ1742" i="64" s="1"/>
  <c r="AZ1778" i="64" a="1"/>
  <c r="AZ1778" i="64" s="1"/>
  <c r="AZ1670" i="64" a="1"/>
  <c r="AZ1670" i="64" s="1"/>
  <c r="AZ2370" i="64" a="1"/>
  <c r="AZ2370" i="64" s="1"/>
  <c r="AZ1635" i="64" a="1"/>
  <c r="AZ1635" i="64" s="1"/>
  <c r="AZ2404" i="64" a="1"/>
  <c r="AZ2404" i="64" s="1"/>
  <c r="AB159" i="69"/>
  <c r="AB184" i="69" s="1"/>
  <c r="AB187" i="69" s="1"/>
  <c r="AB194" i="69" s="1"/>
  <c r="AB202" i="69" s="1"/>
  <c r="AA146" i="69"/>
  <c r="AA148" i="69" s="1"/>
  <c r="AB134" i="69"/>
  <c r="AB135" i="69" s="1"/>
  <c r="AB142" i="69" s="1"/>
  <c r="AA173" i="69"/>
  <c r="AA175" i="69" s="1"/>
  <c r="AT17" i="69"/>
  <c r="AT18" i="69" s="1"/>
  <c r="AZ618" i="64" a="1"/>
  <c r="AZ618" i="64" s="1"/>
  <c r="AZ624" i="64" a="1"/>
  <c r="AZ624" i="64" s="1"/>
  <c r="AZ2010" i="64" a="1"/>
  <c r="AZ2010" i="64" s="1"/>
  <c r="AZ1920" i="64" a="1"/>
  <c r="AZ1920" i="64" s="1"/>
  <c r="AZ1338" i="64" a="1"/>
  <c r="AZ1338" i="64" s="1"/>
  <c r="AZ821" i="64" a="1"/>
  <c r="AZ821" i="64" s="1"/>
  <c r="AZ176" i="64" a="1"/>
  <c r="AZ176" i="64" s="1"/>
  <c r="AZ40" i="64" a="1"/>
  <c r="AZ40" i="64" s="1"/>
  <c r="AZ245" i="64" a="1"/>
  <c r="AZ245" i="64" s="1"/>
  <c r="AZ191" i="64" a="1"/>
  <c r="AZ191" i="64" s="1"/>
  <c r="AZ175" i="64" a="1"/>
  <c r="AZ175" i="64" s="1"/>
  <c r="AZ192" i="64" a="1"/>
  <c r="AZ192" i="64" s="1"/>
  <c r="AB115" i="69"/>
  <c r="AB118" i="69" s="1"/>
  <c r="AB123" i="69" s="1"/>
  <c r="AZ1165" i="64" a="1"/>
  <c r="AZ1165" i="64" s="1"/>
  <c r="AZ799" i="64" a="1"/>
  <c r="AZ799" i="64" s="1"/>
  <c r="AZ1607" i="64" a="1"/>
  <c r="AZ1607" i="64" s="1"/>
  <c r="AZ1931" i="64" a="1"/>
  <c r="AZ1931" i="64" s="1"/>
  <c r="AZ797" i="64" a="1"/>
  <c r="AZ797" i="64" s="1"/>
  <c r="AZ2034" i="64" a="1"/>
  <c r="AZ2034" i="64" s="1"/>
  <c r="AZ1925" i="64" a="1"/>
  <c r="AZ1925" i="64" s="1"/>
  <c r="AZ2036" i="64" a="1"/>
  <c r="AZ2036" i="64" s="1"/>
  <c r="AZ1609" i="64" a="1"/>
  <c r="AZ1609" i="64" s="1"/>
  <c r="AZ1490" i="64" a="1"/>
  <c r="AZ1490" i="64" s="1"/>
  <c r="AZ1514" i="64" a="1"/>
  <c r="AZ1514" i="64" s="1"/>
  <c r="AZ1492" i="64" a="1"/>
  <c r="AZ1492" i="64" s="1"/>
  <c r="AZ1468" i="64" a="1"/>
  <c r="AZ1468"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2035" i="64" a="1"/>
  <c r="AZ1924" i="64" a="1"/>
  <c r="AZ1779" i="64" a="1"/>
  <c r="AZ1491" i="64" a="1"/>
  <c r="AZ1339" i="64" a="1"/>
  <c r="AZ1743" i="64" a="1"/>
  <c r="AZ1166" i="64" a="1"/>
  <c r="AZ1608" i="64" a="1"/>
  <c r="AZ822" i="64" a="1"/>
  <c r="AZ1636" i="64" a="1"/>
  <c r="AZ2011" i="64" a="1"/>
  <c r="AZ1671" i="64" a="1"/>
  <c r="AZ1515" i="64" a="1"/>
  <c r="BP662" i="64" l="1"/>
  <c r="BP652" i="64" s="1"/>
  <c r="BP654" i="64" s="1"/>
  <c r="BP655" i="64" s="1"/>
  <c r="U1984" i="64"/>
  <c r="U1985" i="64" s="1"/>
  <c r="AZ177" i="64"/>
  <c r="AZ2035" i="64"/>
  <c r="AY1679" i="64"/>
  <c r="AZ1743" i="64"/>
  <c r="AZ2011" i="64"/>
  <c r="AZ1608" i="64"/>
  <c r="AZ1636" i="64"/>
  <c r="AZ1671" i="64"/>
  <c r="AZ1779" i="64"/>
  <c r="AZ1491" i="64"/>
  <c r="AZ1515" i="64"/>
  <c r="AZ1924" i="64"/>
  <c r="AZ1339" i="64"/>
  <c r="AZ1166" i="64"/>
  <c r="AZ822" i="64"/>
  <c r="Z728" i="64"/>
  <c r="AI1168" i="64"/>
  <c r="AI619" i="64"/>
  <c r="T1493" i="64"/>
  <c r="AB620" i="64"/>
  <c r="AB625" i="64" s="1"/>
  <c r="AB162" i="69"/>
  <c r="AB163" i="69" s="1"/>
  <c r="AZ2378" i="64"/>
  <c r="BA1778" i="64" a="1"/>
  <c r="BA1778" i="64" s="1"/>
  <c r="BA1742" i="64" a="1"/>
  <c r="BA1742" i="64" s="1"/>
  <c r="BA1670" i="64" a="1"/>
  <c r="BA1670" i="64" s="1"/>
  <c r="BA2370" i="64" a="1"/>
  <c r="BA2370" i="64" s="1"/>
  <c r="BA1635" i="64" a="1"/>
  <c r="BA1635" i="64" s="1"/>
  <c r="AB192" i="69"/>
  <c r="AB200" i="69" s="1"/>
  <c r="BA2404" i="64" a="1"/>
  <c r="BA2404" i="64" s="1"/>
  <c r="AB188" i="69"/>
  <c r="AC183" i="69"/>
  <c r="AC186" i="69" s="1"/>
  <c r="BA618" i="64" a="1"/>
  <c r="BA618" i="64" s="1"/>
  <c r="BA624" i="64" a="1"/>
  <c r="BA624" i="64" s="1"/>
  <c r="AB136" i="69"/>
  <c r="AC129" i="69"/>
  <c r="AC132" i="69" s="1"/>
  <c r="AC157" i="69" s="1"/>
  <c r="AB140" i="69"/>
  <c r="AB150" i="69" s="1"/>
  <c r="AB152" i="69"/>
  <c r="AB146" i="69"/>
  <c r="AB148" i="69" s="1"/>
  <c r="BA2010" i="64" a="1"/>
  <c r="BA2010" i="64" s="1"/>
  <c r="AU17" i="69"/>
  <c r="AU18" i="69" s="1"/>
  <c r="BA1920" i="64" a="1"/>
  <c r="BA1920" i="64" s="1"/>
  <c r="BA1338" i="64" a="1"/>
  <c r="BA1338" i="64" s="1"/>
  <c r="AB119" i="69"/>
  <c r="BA821" i="64" a="1"/>
  <c r="BA821" i="64" s="1"/>
  <c r="BA40" i="64" a="1"/>
  <c r="BA40" i="64" s="1"/>
  <c r="BA245" i="64" a="1"/>
  <c r="BA245" i="64" s="1"/>
  <c r="BA191" i="64" a="1"/>
  <c r="BA191" i="64" s="1"/>
  <c r="BA176" i="64" a="1"/>
  <c r="BA176" i="64" s="1"/>
  <c r="BA175" i="64" a="1"/>
  <c r="BA175" i="64" s="1"/>
  <c r="BA192" i="64" a="1"/>
  <c r="BA192" i="64" s="1"/>
  <c r="AB125" i="69"/>
  <c r="BA1165" i="64" a="1"/>
  <c r="BA1165" i="64" s="1"/>
  <c r="BA799" i="64" a="1"/>
  <c r="BA799" i="64" s="1"/>
  <c r="BA2036" i="64" a="1"/>
  <c r="BA2036" i="64" s="1"/>
  <c r="BA797" i="64" a="1"/>
  <c r="BA797" i="64" s="1"/>
  <c r="BA1514" i="64" a="1"/>
  <c r="BA1514" i="64" s="1"/>
  <c r="BA1931" i="64" a="1"/>
  <c r="BA1931" i="64" s="1"/>
  <c r="BA2034" i="64" a="1"/>
  <c r="BA2034" i="64" s="1"/>
  <c r="BA1925" i="64" a="1"/>
  <c r="BA1925" i="64" s="1"/>
  <c r="BA1468" i="64" a="1"/>
  <c r="BA1468" i="64" s="1"/>
  <c r="BA1492" i="64" a="1"/>
  <c r="BA1492" i="64" s="1"/>
  <c r="BA1609" i="64" a="1"/>
  <c r="BA1609" i="64" s="1"/>
  <c r="BA1490" i="64" a="1"/>
  <c r="BA1490" i="64" s="1"/>
  <c r="BA1607" i="64" a="1"/>
  <c r="BA1607"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2035" i="64" a="1"/>
  <c r="BA2011" i="64" a="1"/>
  <c r="T798" i="64" a="1"/>
  <c r="BA1515" i="64" a="1"/>
  <c r="BA1608" i="64" a="1"/>
  <c r="BA1671" i="64" a="1"/>
  <c r="BA1924" i="64" a="1"/>
  <c r="BA1491" i="64" a="1"/>
  <c r="BA1339" i="64" a="1"/>
  <c r="BA1743" i="64" a="1"/>
  <c r="BA1636" i="64" a="1"/>
  <c r="BA1779" i="64" a="1"/>
  <c r="BA822" i="64" a="1"/>
  <c r="BA1166" i="64" a="1"/>
  <c r="BP663" i="64" l="1"/>
  <c r="BP668" i="64" s="1"/>
  <c r="BP656" i="64"/>
  <c r="BQ648" i="64"/>
  <c r="BQ651" i="64" s="1"/>
  <c r="U1989" i="64"/>
  <c r="V1979" i="64"/>
  <c r="V1983" i="64" s="1"/>
  <c r="V1984" i="64" s="1"/>
  <c r="BR2246" i="64" a="1"/>
  <c r="BR2246" i="64" s="1"/>
  <c r="BA177" i="64"/>
  <c r="BA2035" i="64"/>
  <c r="AZ1679" i="64"/>
  <c r="BA1779" i="64"/>
  <c r="BA1636" i="64"/>
  <c r="BA1608" i="64"/>
  <c r="BA2011" i="64"/>
  <c r="BA1671" i="64"/>
  <c r="BA1743" i="64"/>
  <c r="BA1491" i="64"/>
  <c r="BA1515" i="64"/>
  <c r="BA1924" i="64"/>
  <c r="BA1339" i="64"/>
  <c r="BA1166" i="64"/>
  <c r="BA822" i="64"/>
  <c r="AA726" i="64"/>
  <c r="AB723" i="64"/>
  <c r="AJ1168" i="64"/>
  <c r="AJ619" i="64"/>
  <c r="AH1341" i="64"/>
  <c r="U2037" i="64"/>
  <c r="T798" i="64"/>
  <c r="V1469" i="64"/>
  <c r="AA1926" i="64"/>
  <c r="Y2013" i="64"/>
  <c r="AB621" i="64"/>
  <c r="AC616" i="64"/>
  <c r="AB167" i="69"/>
  <c r="AB177" i="69" s="1"/>
  <c r="AC156" i="69"/>
  <c r="AC159" i="69" s="1"/>
  <c r="AC184" i="69" s="1"/>
  <c r="AC187" i="69" s="1"/>
  <c r="AC188" i="69" s="1"/>
  <c r="AB169" i="69"/>
  <c r="AB179" i="69" s="1"/>
  <c r="BB1742" i="64" a="1"/>
  <c r="BB1742" i="64" s="1"/>
  <c r="BB1778" i="64" a="1"/>
  <c r="BB1778" i="64" s="1"/>
  <c r="BB1670" i="64" a="1"/>
  <c r="BB1670" i="64" s="1"/>
  <c r="BA2378" i="64"/>
  <c r="BB2370" i="64" a="1"/>
  <c r="BB2370" i="64" s="1"/>
  <c r="BB1635" i="64" a="1"/>
  <c r="BB1635" i="64" s="1"/>
  <c r="AB198" i="69"/>
  <c r="BB2404" i="64" a="1"/>
  <c r="BB2404" i="64" s="1"/>
  <c r="BB624" i="64" a="1"/>
  <c r="BB624" i="64" s="1"/>
  <c r="BB618" i="64" a="1"/>
  <c r="BB618" i="64" s="1"/>
  <c r="AC134" i="69"/>
  <c r="AC135" i="69" s="1"/>
  <c r="AC136" i="69" s="1"/>
  <c r="AC117" i="69"/>
  <c r="AC118" i="69" s="1"/>
  <c r="AD112" i="69" s="1"/>
  <c r="BB2010" i="64" a="1"/>
  <c r="BB2010" i="64" s="1"/>
  <c r="BB1920" i="64" a="1"/>
  <c r="BB1920" i="64" s="1"/>
  <c r="BB1338" i="64" a="1"/>
  <c r="BB1338" i="64" s="1"/>
  <c r="BB821" i="64" a="1"/>
  <c r="BB821" i="64" s="1"/>
  <c r="BB40" i="64" a="1"/>
  <c r="BB40" i="64" s="1"/>
  <c r="BB245" i="64" a="1"/>
  <c r="BB245" i="64" s="1"/>
  <c r="BB191" i="64" a="1"/>
  <c r="BB191" i="64" s="1"/>
  <c r="BB176" i="64" a="1"/>
  <c r="BB176" i="64" s="1"/>
  <c r="BB175" i="64" a="1"/>
  <c r="BB175" i="64" s="1"/>
  <c r="BB192" i="64" a="1"/>
  <c r="BB192" i="64" s="1"/>
  <c r="BB1165" i="64" a="1"/>
  <c r="BB1165" i="64" s="1"/>
  <c r="BB797" i="64" a="1"/>
  <c r="BB797" i="64" s="1"/>
  <c r="BB2036" i="64" a="1"/>
  <c r="BB2036" i="64" s="1"/>
  <c r="BB1925" i="64" a="1"/>
  <c r="BB1925" i="64" s="1"/>
  <c r="BB2034" i="64" a="1"/>
  <c r="BB2034" i="64" s="1"/>
  <c r="BB799" i="64" a="1"/>
  <c r="BB799" i="64" s="1"/>
  <c r="BB1931" i="64" a="1"/>
  <c r="BB1931" i="64" s="1"/>
  <c r="BB1514" i="64" a="1"/>
  <c r="BB1514" i="64" s="1"/>
  <c r="BB1492" i="64" a="1"/>
  <c r="BB1492" i="64" s="1"/>
  <c r="BB1468" i="64" a="1"/>
  <c r="BB1468" i="64" s="1"/>
  <c r="BB1609" i="64" a="1"/>
  <c r="BB1609" i="64" s="1"/>
  <c r="BB1490" i="64" a="1"/>
  <c r="BB1490" i="64" s="1"/>
  <c r="BB1607" i="64" a="1"/>
  <c r="BB1607"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166" i="64" a="1"/>
  <c r="BB1743" i="64" a="1"/>
  <c r="BB1779" i="64" a="1"/>
  <c r="BB1339" i="64" a="1"/>
  <c r="BB2035" i="64" a="1"/>
  <c r="BB822" i="64" a="1"/>
  <c r="BB1671" i="64" a="1"/>
  <c r="BB1491" i="64" a="1"/>
  <c r="BB1608" i="64" a="1"/>
  <c r="BB1924" i="64" a="1"/>
  <c r="BB2011" i="64" a="1"/>
  <c r="BB1515" i="64" a="1"/>
  <c r="BB1636" i="64" a="1"/>
  <c r="BP664" i="64" l="1"/>
  <c r="BQ659" i="64"/>
  <c r="BQ660" i="64"/>
  <c r="V1985" i="64"/>
  <c r="W1979" i="64"/>
  <c r="W1983" i="64" s="1"/>
  <c r="W1984" i="64" s="1"/>
  <c r="W1985" i="64" s="1"/>
  <c r="V1989" i="64"/>
  <c r="BB177" i="64"/>
  <c r="BB2035" i="64"/>
  <c r="BA1679" i="64"/>
  <c r="BB2011" i="64"/>
  <c r="M2011" i="64" s="1"/>
  <c r="BB1636" i="64"/>
  <c r="M1636" i="64" s="1"/>
  <c r="BB1608" i="64"/>
  <c r="BB1671" i="64"/>
  <c r="BB1779" i="64"/>
  <c r="BB1743" i="64"/>
  <c r="M1743" i="64" s="1"/>
  <c r="BB1491" i="64"/>
  <c r="M1491" i="64" s="1"/>
  <c r="BB1515" i="64"/>
  <c r="BB1924" i="64"/>
  <c r="BB1339" i="64"/>
  <c r="M1339" i="64" s="1"/>
  <c r="BB1166" i="64"/>
  <c r="M1166" i="64" s="1"/>
  <c r="BB822" i="64"/>
  <c r="AA724" i="64"/>
  <c r="AK1168" i="64"/>
  <c r="AK619" i="64"/>
  <c r="AJ1341" i="64"/>
  <c r="AI1341" i="64"/>
  <c r="AC620" i="64"/>
  <c r="AC625" i="64" s="1"/>
  <c r="T800" i="64"/>
  <c r="U1493" i="64"/>
  <c r="AB173" i="69"/>
  <c r="AB175" i="69" s="1"/>
  <c r="AC161" i="69"/>
  <c r="AC162" i="69" s="1"/>
  <c r="AD156" i="69" s="1"/>
  <c r="AD159" i="69" s="1"/>
  <c r="AD184" i="69" s="1"/>
  <c r="AC194" i="69"/>
  <c r="AC202" i="69" s="1"/>
  <c r="BB2378" i="64"/>
  <c r="M2378" i="64" s="1"/>
  <c r="BC1778" i="64" a="1"/>
  <c r="BC1778" i="64" s="1"/>
  <c r="BC1670" i="64" a="1"/>
  <c r="BC1670" i="64" s="1"/>
  <c r="BC1742" i="64" a="1"/>
  <c r="BC1742" i="64" s="1"/>
  <c r="BC2370" i="64" a="1"/>
  <c r="BC2370" i="64" s="1"/>
  <c r="BC1635" i="64" a="1"/>
  <c r="BC1635" i="64" s="1"/>
  <c r="BC2404" i="64" a="1"/>
  <c r="BC2404" i="64" s="1"/>
  <c r="AD183" i="69"/>
  <c r="AD186" i="69" s="1"/>
  <c r="AC192" i="69"/>
  <c r="AC200" i="69" s="1"/>
  <c r="BC624" i="64" a="1"/>
  <c r="BC624" i="64" s="1"/>
  <c r="BC618" i="64" a="1"/>
  <c r="BC618" i="64" s="1"/>
  <c r="AD129" i="69"/>
  <c r="AD132" i="69" s="1"/>
  <c r="AD157" i="69" s="1"/>
  <c r="AC140" i="69"/>
  <c r="AC150" i="69" s="1"/>
  <c r="AC142" i="69"/>
  <c r="AC146" i="69" s="1"/>
  <c r="AC148" i="69" s="1"/>
  <c r="BC2010" i="64" a="1"/>
  <c r="BC2010" i="64" s="1"/>
  <c r="BC1920" i="64" a="1"/>
  <c r="BC1920" i="64" s="1"/>
  <c r="BC1338" i="64" a="1"/>
  <c r="BC1338" i="64" s="1"/>
  <c r="BC821" i="64" a="1"/>
  <c r="BC821" i="64" s="1"/>
  <c r="BC245" i="64" a="1"/>
  <c r="BC245" i="64" s="1"/>
  <c r="BC40" i="64" a="1"/>
  <c r="BC40" i="64" s="1"/>
  <c r="BC191" i="64" a="1"/>
  <c r="BC191" i="64" s="1"/>
  <c r="BC176" i="64" a="1"/>
  <c r="BC176" i="64" s="1"/>
  <c r="BC175" i="64" a="1"/>
  <c r="BC175" i="64" s="1"/>
  <c r="BC192" i="64" a="1"/>
  <c r="BC192" i="64" s="1"/>
  <c r="BC1165" i="64" a="1"/>
  <c r="BC1165" i="64" s="1"/>
  <c r="BC799" i="64" a="1"/>
  <c r="BC799" i="64" s="1"/>
  <c r="BC1925" i="64" a="1"/>
  <c r="BC1925" i="64" s="1"/>
  <c r="BC1492" i="64" a="1"/>
  <c r="BC1492" i="64" s="1"/>
  <c r="BC1609" i="64" a="1"/>
  <c r="BC1609" i="64" s="1"/>
  <c r="BC1490" i="64" a="1"/>
  <c r="BC1490" i="64" s="1"/>
  <c r="BC1468" i="64" a="1"/>
  <c r="BC1468" i="64" s="1"/>
  <c r="BC2034" i="64" a="1"/>
  <c r="BC2034" i="64" s="1"/>
  <c r="BC797" i="64" a="1"/>
  <c r="BC797" i="64" s="1"/>
  <c r="BC1514" i="64" a="1"/>
  <c r="BC1514" i="64" s="1"/>
  <c r="BC2036" i="64" a="1"/>
  <c r="BC2036" i="64" s="1"/>
  <c r="BC1931" i="64" a="1"/>
  <c r="BC1931" i="64" s="1"/>
  <c r="BC1607" i="64" a="1"/>
  <c r="BC1607"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166" i="64" a="1"/>
  <c r="BC2011" i="64" a="1"/>
  <c r="BC1339" i="64" a="1"/>
  <c r="U798" i="64" a="1"/>
  <c r="BC1608" i="64" a="1"/>
  <c r="BC2035" i="64" a="1"/>
  <c r="BC1491" i="64" a="1"/>
  <c r="BC1743" i="64" a="1"/>
  <c r="BC1671" i="64" a="1"/>
  <c r="BC1924" i="64" a="1"/>
  <c r="BC1636" i="64" a="1"/>
  <c r="BC822" i="64" a="1"/>
  <c r="BC1515" i="64" a="1"/>
  <c r="BC1779" i="64" a="1"/>
  <c r="BQ662" i="64" l="1"/>
  <c r="BC177" i="64"/>
  <c r="BC2035" i="64"/>
  <c r="BB1679" i="64"/>
  <c r="M1679" i="64" s="1"/>
  <c r="BC1671" i="64"/>
  <c r="BC1779" i="64"/>
  <c r="BC2011" i="64"/>
  <c r="BC1608" i="64"/>
  <c r="BC1636" i="64"/>
  <c r="BC1743" i="64"/>
  <c r="BC1491" i="64"/>
  <c r="BC1515" i="64"/>
  <c r="BC1924" i="64"/>
  <c r="BC1339" i="64"/>
  <c r="BC1166" i="64"/>
  <c r="BC822" i="64"/>
  <c r="AA728" i="64"/>
  <c r="AC723" i="64"/>
  <c r="AB726" i="64"/>
  <c r="AL1168" i="64"/>
  <c r="AL619" i="64"/>
  <c r="AK1341" i="64"/>
  <c r="W1989" i="64"/>
  <c r="X1979" i="64"/>
  <c r="U798" i="64"/>
  <c r="V2037" i="64"/>
  <c r="W1469" i="64"/>
  <c r="AB1926" i="64"/>
  <c r="Z2013" i="64"/>
  <c r="T1610" i="64"/>
  <c r="AD616" i="64"/>
  <c r="AC621" i="64"/>
  <c r="AD161" i="69"/>
  <c r="AD162" i="69" s="1"/>
  <c r="AD163" i="69" s="1"/>
  <c r="AC167" i="69"/>
  <c r="AC173" i="69" s="1"/>
  <c r="AC175" i="69" s="1"/>
  <c r="AC163" i="69"/>
  <c r="AC169" i="69"/>
  <c r="AC179" i="69" s="1"/>
  <c r="BC2378" i="64"/>
  <c r="AD187" i="69"/>
  <c r="AD188" i="69" s="1"/>
  <c r="BD1778" i="64" a="1"/>
  <c r="BD1778" i="64" s="1"/>
  <c r="BD1742" i="64" a="1"/>
  <c r="BD1742" i="64" s="1"/>
  <c r="BD1670" i="64" a="1"/>
  <c r="BD1670" i="64" s="1"/>
  <c r="BD2370" i="64" a="1"/>
  <c r="BD2370" i="64" s="1"/>
  <c r="BD1635" i="64" a="1"/>
  <c r="BD1635" i="64" s="1"/>
  <c r="BD2404" i="64" a="1"/>
  <c r="BD2404" i="64" s="1"/>
  <c r="AC198" i="69"/>
  <c r="BD624" i="64" a="1"/>
  <c r="BD624" i="64" s="1"/>
  <c r="BD618" i="64" a="1"/>
  <c r="BD618" i="64" s="1"/>
  <c r="AC152" i="69"/>
  <c r="AD134" i="69"/>
  <c r="AD135" i="69" s="1"/>
  <c r="AD140" i="69" s="1"/>
  <c r="AD150" i="69" s="1"/>
  <c r="BD2010" i="64" a="1"/>
  <c r="BD2010" i="64" s="1"/>
  <c r="BD1920" i="64" a="1"/>
  <c r="BD1920" i="64" s="1"/>
  <c r="BD1338" i="64" a="1"/>
  <c r="BD1338" i="64" s="1"/>
  <c r="BD821" i="64" a="1"/>
  <c r="BD821" i="64" s="1"/>
  <c r="BD191" i="64" a="1"/>
  <c r="BD191" i="64" s="1"/>
  <c r="BD176" i="64" a="1"/>
  <c r="BD176" i="64" s="1"/>
  <c r="BD245" i="64" a="1"/>
  <c r="BD245" i="64" s="1"/>
  <c r="BD40" i="64" a="1"/>
  <c r="BD40" i="64" s="1"/>
  <c r="BD175" i="64" a="1"/>
  <c r="BD175" i="64" s="1"/>
  <c r="BD192" i="64" a="1"/>
  <c r="BD192" i="64" s="1"/>
  <c r="BD1165" i="64" a="1"/>
  <c r="BD1165" i="64" s="1"/>
  <c r="BD799" i="64" a="1"/>
  <c r="BD799" i="64" s="1"/>
  <c r="BD1925" i="64" a="1"/>
  <c r="BD1925" i="64" s="1"/>
  <c r="BD1492" i="64" a="1"/>
  <c r="BD1492" i="64" s="1"/>
  <c r="BD1514" i="64" a="1"/>
  <c r="BD1514" i="64" s="1"/>
  <c r="BD1609" i="64" a="1"/>
  <c r="BD1609" i="64" s="1"/>
  <c r="BD2036" i="64" a="1"/>
  <c r="BD2036" i="64" s="1"/>
  <c r="BD1490" i="64" a="1"/>
  <c r="BD1490" i="64" s="1"/>
  <c r="BD2034" i="64" a="1"/>
  <c r="BD2034" i="64" s="1"/>
  <c r="BD1931" i="64" a="1"/>
  <c r="BD1931" i="64" s="1"/>
  <c r="BD797" i="64" a="1"/>
  <c r="BD797" i="64" s="1"/>
  <c r="BD1607" i="64" a="1"/>
  <c r="BD1607" i="64" s="1"/>
  <c r="BD1468" i="64" a="1"/>
  <c r="BD1468"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491" i="64" a="1"/>
  <c r="BD1924" i="64" a="1"/>
  <c r="BD2035" i="64" a="1"/>
  <c r="BD1608" i="64" a="1"/>
  <c r="BD1636" i="64" a="1"/>
  <c r="BD1743" i="64" a="1"/>
  <c r="BD1515" i="64" a="1"/>
  <c r="BD822" i="64" a="1"/>
  <c r="BD1779" i="64" a="1"/>
  <c r="BD1671" i="64" a="1"/>
  <c r="BD2011" i="64" a="1"/>
  <c r="BD1339" i="64" a="1"/>
  <c r="BD1166" i="64" a="1"/>
  <c r="BQ652" i="64" l="1"/>
  <c r="BQ654" i="64" s="1"/>
  <c r="BQ655" i="64" s="1"/>
  <c r="BQ663" i="64"/>
  <c r="BS2246" i="64" a="1"/>
  <c r="BS2246" i="64" s="1"/>
  <c r="BD177" i="64"/>
  <c r="BD2035" i="64"/>
  <c r="BC1679" i="64"/>
  <c r="BD1671" i="64"/>
  <c r="BD1743" i="64"/>
  <c r="BD1779" i="64"/>
  <c r="BD1608" i="64"/>
  <c r="BD2011" i="64"/>
  <c r="BD1636" i="64"/>
  <c r="BD1491" i="64"/>
  <c r="BD1515" i="64"/>
  <c r="BD1924" i="64"/>
  <c r="BD1339" i="64"/>
  <c r="BD1166" i="64"/>
  <c r="BD822" i="64"/>
  <c r="AB724" i="64"/>
  <c r="X1983" i="64"/>
  <c r="X1984" i="64" s="1"/>
  <c r="AM1168" i="64"/>
  <c r="AM619" i="64"/>
  <c r="AL1341" i="64"/>
  <c r="AD620" i="64"/>
  <c r="AD625" i="64" s="1"/>
  <c r="U800" i="64"/>
  <c r="V1493" i="64"/>
  <c r="AC177" i="69"/>
  <c r="BD2378" i="64"/>
  <c r="AD194" i="69"/>
  <c r="AD202" i="69" s="1"/>
  <c r="AE183" i="69"/>
  <c r="AE186" i="69" s="1"/>
  <c r="AD192" i="69"/>
  <c r="AD200" i="69" s="1"/>
  <c r="BE1778" i="64" a="1"/>
  <c r="BE1778" i="64" s="1"/>
  <c r="BE1742" i="64" a="1"/>
  <c r="BE1742" i="64" s="1"/>
  <c r="BE1670" i="64" a="1"/>
  <c r="BE1670" i="64" s="1"/>
  <c r="BE2370" i="64" a="1"/>
  <c r="BE2370" i="64" s="1"/>
  <c r="BE1635" i="64" a="1"/>
  <c r="BE1635" i="64" s="1"/>
  <c r="BE2404" i="64" a="1"/>
  <c r="BE2404" i="64" s="1"/>
  <c r="AD167" i="69"/>
  <c r="AD177" i="69" s="1"/>
  <c r="AD169" i="69"/>
  <c r="AD179" i="69" s="1"/>
  <c r="AE156" i="69"/>
  <c r="AE159" i="69" s="1"/>
  <c r="AE184" i="69" s="1"/>
  <c r="BE624" i="64" a="1"/>
  <c r="BE624" i="64" s="1"/>
  <c r="BE618" i="64" a="1"/>
  <c r="BE618" i="64" s="1"/>
  <c r="AE129" i="69"/>
  <c r="AE132" i="69" s="1"/>
  <c r="AE157" i="69" s="1"/>
  <c r="AD136" i="69"/>
  <c r="AD142" i="69"/>
  <c r="AD146" i="69" s="1"/>
  <c r="AD148" i="69" s="1"/>
  <c r="BE2010" i="64" a="1"/>
  <c r="BE2010" i="64" s="1"/>
  <c r="BE1920" i="64" a="1"/>
  <c r="BE1920" i="64" s="1"/>
  <c r="BE1338" i="64" a="1"/>
  <c r="BE1338" i="64" s="1"/>
  <c r="BE821" i="64" a="1"/>
  <c r="BE821" i="64" s="1"/>
  <c r="BE191" i="64" a="1"/>
  <c r="BE191" i="64" s="1"/>
  <c r="BE176" i="64" a="1"/>
  <c r="BE176" i="64" s="1"/>
  <c r="BE245" i="64" a="1"/>
  <c r="BE245" i="64" s="1"/>
  <c r="BE40" i="64" a="1"/>
  <c r="BE40" i="64" s="1"/>
  <c r="BE175" i="64" a="1"/>
  <c r="BE175" i="64" s="1"/>
  <c r="BE192" i="64" a="1"/>
  <c r="BE192" i="64" s="1"/>
  <c r="BE1165" i="64" a="1"/>
  <c r="BE1165" i="64" s="1"/>
  <c r="BE2034" i="64" a="1"/>
  <c r="BE2034" i="64" s="1"/>
  <c r="BE1925" i="64" a="1"/>
  <c r="BE1925" i="64" s="1"/>
  <c r="BE1609" i="64" a="1"/>
  <c r="BE1609" i="64" s="1"/>
  <c r="BE1490" i="64" a="1"/>
  <c r="BE1490" i="64" s="1"/>
  <c r="BE1931" i="64" a="1"/>
  <c r="BE1931" i="64" s="1"/>
  <c r="BE2036" i="64" a="1"/>
  <c r="BE2036" i="64" s="1"/>
  <c r="BE1514" i="64" a="1"/>
  <c r="BE1514" i="64" s="1"/>
  <c r="BE1492" i="64" a="1"/>
  <c r="BE1492" i="64" s="1"/>
  <c r="BE799" i="64" a="1"/>
  <c r="BE799" i="64" s="1"/>
  <c r="BE1607" i="64" a="1"/>
  <c r="BE1607" i="64" s="1"/>
  <c r="BE1468" i="64" a="1"/>
  <c r="BE1468" i="64" s="1"/>
  <c r="BE797" i="64" a="1"/>
  <c r="BE797"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743" i="64" a="1"/>
  <c r="BE1491" i="64" a="1"/>
  <c r="BE1636" i="64" a="1"/>
  <c r="V798" i="64" a="1"/>
  <c r="BE1515" i="64" a="1"/>
  <c r="BE1924" i="64" a="1"/>
  <c r="BE1608" i="64" a="1"/>
  <c r="BE1671" i="64" a="1"/>
  <c r="BE822" i="64" a="1"/>
  <c r="BE2035" i="64" a="1"/>
  <c r="BE2011" i="64" a="1"/>
  <c r="BE1339" i="64" a="1"/>
  <c r="BE1779" i="64" a="1"/>
  <c r="BE1166" i="64" a="1"/>
  <c r="BR659" i="64" l="1"/>
  <c r="BQ664" i="64"/>
  <c r="BQ668" i="64"/>
  <c r="BQ656" i="64"/>
  <c r="BR648" i="64"/>
  <c r="BR651" i="64" s="1"/>
  <c r="BE177" i="64"/>
  <c r="BE2035" i="64"/>
  <c r="BD1679" i="64"/>
  <c r="BE1671" i="64"/>
  <c r="BE1743" i="64"/>
  <c r="BE1779" i="64"/>
  <c r="BE2011" i="64"/>
  <c r="BE1608" i="64"/>
  <c r="BE1636" i="64"/>
  <c r="BE1491" i="64"/>
  <c r="BE1515" i="64"/>
  <c r="BE1924" i="64"/>
  <c r="BE1339" i="64"/>
  <c r="BE1166" i="64"/>
  <c r="BE822" i="64"/>
  <c r="AB728" i="64"/>
  <c r="AC726" i="64"/>
  <c r="AC724" i="64" s="1"/>
  <c r="AD723" i="64"/>
  <c r="X1985" i="64"/>
  <c r="Y1979" i="64"/>
  <c r="Y1983" i="64" s="1"/>
  <c r="X1989" i="64"/>
  <c r="AN1168" i="64"/>
  <c r="AN619" i="64"/>
  <c r="V798" i="64"/>
  <c r="W2037" i="64"/>
  <c r="X1469" i="64"/>
  <c r="AE616" i="64"/>
  <c r="AD621" i="64"/>
  <c r="AA2013" i="64"/>
  <c r="AC1926" i="64"/>
  <c r="U1610" i="64"/>
  <c r="AD198" i="69"/>
  <c r="AE187" i="69"/>
  <c r="AE188" i="69" s="1"/>
  <c r="BE2378" i="64"/>
  <c r="BF1778" i="64" a="1"/>
  <c r="BF1778" i="64" s="1"/>
  <c r="BF1742" i="64" a="1"/>
  <c r="BF1742" i="64" s="1"/>
  <c r="BF1670" i="64" a="1"/>
  <c r="BF1670" i="64" s="1"/>
  <c r="BF2370" i="64" a="1"/>
  <c r="BF2370" i="64" s="1"/>
  <c r="BF1635" i="64" a="1"/>
  <c r="BF1635" i="64" s="1"/>
  <c r="BF2404" i="64" a="1"/>
  <c r="BF2404" i="64" s="1"/>
  <c r="AE161" i="69"/>
  <c r="AE162" i="69" s="1"/>
  <c r="AD173" i="69"/>
  <c r="AD175" i="69" s="1"/>
  <c r="BF624" i="64" a="1"/>
  <c r="BF624" i="64" s="1"/>
  <c r="BF618" i="64" a="1"/>
  <c r="BF618" i="64" s="1"/>
  <c r="AD152" i="69"/>
  <c r="AE134" i="69"/>
  <c r="AE135" i="69" s="1"/>
  <c r="AE136" i="69" s="1"/>
  <c r="BF2010" i="64" a="1"/>
  <c r="BF2010" i="64" s="1"/>
  <c r="BF1920" i="64" a="1"/>
  <c r="BF1920" i="64" s="1"/>
  <c r="BF1338" i="64" a="1"/>
  <c r="BF1338" i="64" s="1"/>
  <c r="BF821" i="64" a="1"/>
  <c r="BF821" i="64" s="1"/>
  <c r="BF191" i="64" a="1"/>
  <c r="BF191" i="64" s="1"/>
  <c r="BF176" i="64" a="1"/>
  <c r="BF176" i="64" s="1"/>
  <c r="BF245" i="64" a="1"/>
  <c r="BF245" i="64" s="1"/>
  <c r="BF40" i="64" a="1"/>
  <c r="BF40" i="64" s="1"/>
  <c r="BF175" i="64" a="1"/>
  <c r="BF175" i="64" s="1"/>
  <c r="BF192" i="64" a="1"/>
  <c r="BF192" i="64" s="1"/>
  <c r="BF1165" i="64" a="1"/>
  <c r="BF1165" i="64" s="1"/>
  <c r="BF2034" i="64" a="1"/>
  <c r="BF2034" i="64" s="1"/>
  <c r="BF1931" i="64" a="1"/>
  <c r="BF1931" i="64" s="1"/>
  <c r="BF1490" i="64" a="1"/>
  <c r="BF1490" i="64" s="1"/>
  <c r="BF1609" i="64" a="1"/>
  <c r="BF1609" i="64" s="1"/>
  <c r="BF1492" i="64" a="1"/>
  <c r="BF1492" i="64" s="1"/>
  <c r="BF797" i="64" a="1"/>
  <c r="BF797" i="64" s="1"/>
  <c r="BF1468" i="64" a="1"/>
  <c r="BF1468" i="64" s="1"/>
  <c r="BF1607" i="64" a="1"/>
  <c r="BF1607" i="64" s="1"/>
  <c r="BF2036" i="64" a="1"/>
  <c r="BF2036" i="64" s="1"/>
  <c r="BF799" i="64" a="1"/>
  <c r="BF799" i="64" s="1"/>
  <c r="BF1925" i="64" a="1"/>
  <c r="BF1925" i="64" s="1"/>
  <c r="BF1514" i="64" a="1"/>
  <c r="BF1514"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608" i="64" a="1"/>
  <c r="BF1166" i="64" a="1"/>
  <c r="BF1491" i="64" a="1"/>
  <c r="BF1743" i="64" a="1"/>
  <c r="BF1779" i="64" a="1"/>
  <c r="BF2035" i="64" a="1"/>
  <c r="BF1636" i="64" a="1"/>
  <c r="BF1671" i="64" a="1"/>
  <c r="BF1515" i="64" a="1"/>
  <c r="BF822" i="64" a="1"/>
  <c r="BF2011" i="64" a="1"/>
  <c r="BF1339" i="64" a="1"/>
  <c r="BF1924" i="64" a="1"/>
  <c r="BR660" i="64" l="1"/>
  <c r="BT2246" i="64" a="1"/>
  <c r="BT2246" i="64" s="1"/>
  <c r="BF177" i="64"/>
  <c r="BF2035" i="64"/>
  <c r="BE1679" i="64"/>
  <c r="BF1671" i="64"/>
  <c r="BF1743" i="64"/>
  <c r="BF1608" i="64"/>
  <c r="BF1779" i="64"/>
  <c r="BF2011" i="64"/>
  <c r="BF1636" i="64"/>
  <c r="BF1491" i="64"/>
  <c r="BF1515" i="64"/>
  <c r="BF1924" i="64"/>
  <c r="BF1339" i="64"/>
  <c r="BF1166" i="64"/>
  <c r="BF822" i="64"/>
  <c r="AC728" i="64"/>
  <c r="Y1984" i="64"/>
  <c r="Y1985" i="64" s="1"/>
  <c r="AO1168" i="64"/>
  <c r="AP619" i="64"/>
  <c r="AO619" i="64"/>
  <c r="AM1341" i="64"/>
  <c r="AN1341" i="64"/>
  <c r="W1493" i="64"/>
  <c r="V800" i="64"/>
  <c r="AE620" i="64"/>
  <c r="AE625" i="64" s="1"/>
  <c r="AE194" i="69"/>
  <c r="AE202" i="69" s="1"/>
  <c r="AE192" i="69"/>
  <c r="AE200" i="69" s="1"/>
  <c r="AF183" i="69"/>
  <c r="AF186" i="69" s="1"/>
  <c r="BF2378" i="64"/>
  <c r="BG1778" i="64" a="1"/>
  <c r="BG1778" i="64" s="1"/>
  <c r="BG1742" i="64" a="1"/>
  <c r="BG1742" i="64" s="1"/>
  <c r="BG1670" i="64" a="1"/>
  <c r="BG1670" i="64" s="1"/>
  <c r="BG2370" i="64" a="1"/>
  <c r="BG2370" i="64" s="1"/>
  <c r="BG1635" i="64" a="1"/>
  <c r="BG1635" i="64" s="1"/>
  <c r="BG2404" i="64" a="1"/>
  <c r="BG2404" i="64" s="1"/>
  <c r="AE163" i="69"/>
  <c r="AF156" i="69"/>
  <c r="AF161" i="69" s="1"/>
  <c r="AE169" i="69"/>
  <c r="AE179" i="69" s="1"/>
  <c r="AE167" i="69"/>
  <c r="AE173" i="69" s="1"/>
  <c r="AE175" i="69" s="1"/>
  <c r="BG624" i="64" a="1"/>
  <c r="BG624" i="64" s="1"/>
  <c r="BG618" i="64" a="1"/>
  <c r="BG618" i="64" s="1"/>
  <c r="AE142" i="69"/>
  <c r="AE146" i="69" s="1"/>
  <c r="AE148" i="69" s="1"/>
  <c r="AF129" i="69"/>
  <c r="AF132" i="69" s="1"/>
  <c r="AF157" i="69" s="1"/>
  <c r="AE140" i="69"/>
  <c r="AE150" i="69" s="1"/>
  <c r="BG2010" i="64" a="1"/>
  <c r="BG2010" i="64" s="1"/>
  <c r="BG1920" i="64" a="1"/>
  <c r="BG1920" i="64" s="1"/>
  <c r="BG1338" i="64" a="1"/>
  <c r="BG1338" i="64" s="1"/>
  <c r="AF112" i="69"/>
  <c r="AF117" i="69" s="1"/>
  <c r="AE119" i="69"/>
  <c r="BG821" i="64" a="1"/>
  <c r="BG821" i="64" s="1"/>
  <c r="BG245" i="64" a="1"/>
  <c r="BG245" i="64" s="1"/>
  <c r="BG40" i="64" a="1"/>
  <c r="BG40" i="64" s="1"/>
  <c r="BG191" i="64" a="1"/>
  <c r="BG191" i="64" s="1"/>
  <c r="BG176" i="64" a="1"/>
  <c r="BG176" i="64" s="1"/>
  <c r="BG175" i="64" a="1"/>
  <c r="BG175" i="64" s="1"/>
  <c r="BG192" i="64" a="1"/>
  <c r="BG192" i="64" s="1"/>
  <c r="BG1165" i="64" a="1"/>
  <c r="BG1165" i="64" s="1"/>
  <c r="BG799" i="64" a="1"/>
  <c r="BG799" i="64" s="1"/>
  <c r="BG1514" i="64" a="1"/>
  <c r="BG1514" i="64" s="1"/>
  <c r="BG1609" i="64" a="1"/>
  <c r="BG1609" i="64" s="1"/>
  <c r="BG1492" i="64" a="1"/>
  <c r="BG1492" i="64" s="1"/>
  <c r="BG1607" i="64" a="1"/>
  <c r="BG1607" i="64" s="1"/>
  <c r="BG797" i="64" a="1"/>
  <c r="BG797" i="64" s="1"/>
  <c r="BG2034" i="64" a="1"/>
  <c r="BG2034" i="64" s="1"/>
  <c r="BG1490" i="64" a="1"/>
  <c r="BG1490" i="64" s="1"/>
  <c r="BG2036" i="64" a="1"/>
  <c r="BG2036" i="64" s="1"/>
  <c r="BG1468" i="64" a="1"/>
  <c r="BG1468" i="64" s="1"/>
  <c r="BG1931" i="64" a="1"/>
  <c r="BG1931" i="64" s="1"/>
  <c r="BG1925" i="64" a="1"/>
  <c r="BG1925"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924" i="64" a="1"/>
  <c r="BG1608" i="64" a="1"/>
  <c r="BG1671" i="64" a="1"/>
  <c r="BG1779" i="64" a="1"/>
  <c r="W798" i="64" a="1"/>
  <c r="BG1491" i="64" a="1"/>
  <c r="BG1515" i="64" a="1"/>
  <c r="BG822" i="64" a="1"/>
  <c r="BG1743" i="64" a="1"/>
  <c r="BG2035" i="64" a="1"/>
  <c r="BG1339" i="64" a="1"/>
  <c r="BG1636" i="64" a="1"/>
  <c r="BG1166" i="64" a="1"/>
  <c r="BG2011" i="64" a="1"/>
  <c r="BR662" i="64" l="1"/>
  <c r="BG177" i="64"/>
  <c r="BG2035" i="64"/>
  <c r="BF1679" i="64"/>
  <c r="BG1636" i="64"/>
  <c r="BG1671" i="64"/>
  <c r="BG1608" i="64"/>
  <c r="BG1743" i="64"/>
  <c r="BG2011" i="64"/>
  <c r="BG1779" i="64"/>
  <c r="BG1491" i="64"/>
  <c r="BG1515" i="64"/>
  <c r="BG1924" i="64"/>
  <c r="BG1339" i="64"/>
  <c r="BG1166" i="64"/>
  <c r="BG822" i="64"/>
  <c r="AD726" i="64"/>
  <c r="AD724" i="64" s="1"/>
  <c r="L723" i="64"/>
  <c r="Y1989" i="64"/>
  <c r="Z1979" i="64"/>
  <c r="Z1983" i="64" s="1"/>
  <c r="AP1168" i="64"/>
  <c r="AQ619" i="64"/>
  <c r="AO1341" i="64"/>
  <c r="X2037" i="64"/>
  <c r="W798" i="64"/>
  <c r="Y1469" i="64"/>
  <c r="AD1926" i="64"/>
  <c r="V1610" i="64"/>
  <c r="AE621" i="64"/>
  <c r="AF616" i="64"/>
  <c r="AB2013" i="64"/>
  <c r="AE198" i="69"/>
  <c r="AE177" i="69"/>
  <c r="BG2378" i="64"/>
  <c r="BH1742" i="64" a="1"/>
  <c r="BH1742" i="64" s="1"/>
  <c r="BH1778" i="64" a="1"/>
  <c r="BH1778" i="64" s="1"/>
  <c r="BH1670" i="64" a="1"/>
  <c r="BH1670" i="64" s="1"/>
  <c r="BH2370" i="64" a="1"/>
  <c r="BH2370" i="64" s="1"/>
  <c r="BH1635" i="64" a="1"/>
  <c r="BH1635" i="64" s="1"/>
  <c r="BH2404" i="64" a="1"/>
  <c r="BH2404" i="64" s="1"/>
  <c r="AF159" i="69"/>
  <c r="AF184" i="69" s="1"/>
  <c r="AF187" i="69" s="1"/>
  <c r="AF192" i="69" s="1"/>
  <c r="BH618" i="64" a="1"/>
  <c r="BH618" i="64" s="1"/>
  <c r="BH624" i="64" a="1"/>
  <c r="BH624" i="64" s="1"/>
  <c r="AE152" i="69"/>
  <c r="AF134" i="69"/>
  <c r="AF135" i="69" s="1"/>
  <c r="BH2010" i="64" a="1"/>
  <c r="BH2010" i="64" s="1"/>
  <c r="AF115" i="69"/>
  <c r="AF118" i="69" s="1"/>
  <c r="AF123" i="69" s="1"/>
  <c r="BH1920" i="64" a="1"/>
  <c r="BH1920" i="64" s="1"/>
  <c r="BH1338" i="64" a="1"/>
  <c r="BH1338" i="64" s="1"/>
  <c r="BH821" i="64" a="1"/>
  <c r="BH821" i="64" s="1"/>
  <c r="BH40" i="64" a="1"/>
  <c r="BH40" i="64" s="1"/>
  <c r="BH176" i="64" a="1"/>
  <c r="BH176" i="64" s="1"/>
  <c r="BH245" i="64" a="1"/>
  <c r="BH245" i="64" s="1"/>
  <c r="BH191" i="64" a="1"/>
  <c r="BH191" i="64" s="1"/>
  <c r="BH175" i="64" a="1"/>
  <c r="BH175" i="64" s="1"/>
  <c r="BH192" i="64" a="1"/>
  <c r="BH192" i="64" s="1"/>
  <c r="BH1165" i="64" a="1"/>
  <c r="BH1165" i="64" s="1"/>
  <c r="BH1490" i="64" a="1"/>
  <c r="BH1490" i="64" s="1"/>
  <c r="BH2034" i="64" a="1"/>
  <c r="BH2034" i="64" s="1"/>
  <c r="BH1609" i="64" a="1"/>
  <c r="BH1609" i="64" s="1"/>
  <c r="BH1931" i="64" a="1"/>
  <c r="BH1931" i="64" s="1"/>
  <c r="BH797" i="64" a="1"/>
  <c r="BH797" i="64" s="1"/>
  <c r="BH799" i="64" a="1"/>
  <c r="BH799" i="64" s="1"/>
  <c r="BH1607" i="64" a="1"/>
  <c r="BH1607" i="64" s="1"/>
  <c r="BH1492" i="64" a="1"/>
  <c r="BH1492" i="64" s="1"/>
  <c r="BH1468" i="64" a="1"/>
  <c r="BH1468" i="64" s="1"/>
  <c r="BH1925" i="64" a="1"/>
  <c r="BH1925" i="64" s="1"/>
  <c r="BH1514" i="64" a="1"/>
  <c r="BH1514" i="64" s="1"/>
  <c r="BH2036" i="64" a="1"/>
  <c r="BH2036"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822" i="64" a="1"/>
  <c r="BH1671" i="64" a="1"/>
  <c r="BH2011" i="64" a="1"/>
  <c r="BH1636" i="64" a="1"/>
  <c r="BH1515" i="64" a="1"/>
  <c r="BH1166" i="64" a="1"/>
  <c r="BH1491" i="64" a="1"/>
  <c r="BH1608" i="64" a="1"/>
  <c r="BH1924" i="64" a="1"/>
  <c r="BH1339" i="64" a="1"/>
  <c r="BH2035" i="64" a="1"/>
  <c r="BH1779" i="64" a="1"/>
  <c r="BH1743" i="64" a="1"/>
  <c r="BR652" i="64" l="1"/>
  <c r="BR654" i="64" s="1"/>
  <c r="BR655" i="64" s="1"/>
  <c r="BR663" i="64"/>
  <c r="BU2246" i="64" a="1"/>
  <c r="BU2246" i="64" s="1"/>
  <c r="BH177" i="64"/>
  <c r="BH2035" i="64"/>
  <c r="BG1679" i="64"/>
  <c r="BH1671" i="64"/>
  <c r="BH1779" i="64"/>
  <c r="BH1743" i="64"/>
  <c r="BH1608" i="64"/>
  <c r="BH2011" i="64"/>
  <c r="BH1636" i="64"/>
  <c r="BH1491" i="64"/>
  <c r="BH1515" i="64"/>
  <c r="BH1924" i="64"/>
  <c r="BH1339" i="64"/>
  <c r="BH1166" i="64"/>
  <c r="BH822" i="64"/>
  <c r="AE723" i="64"/>
  <c r="AD728" i="64"/>
  <c r="Z1984" i="64"/>
  <c r="Z1985" i="64" s="1"/>
  <c r="AQ1168" i="64"/>
  <c r="AP1341" i="64"/>
  <c r="X1493" i="64"/>
  <c r="W800" i="64"/>
  <c r="AF620" i="64"/>
  <c r="AF625" i="64" s="1"/>
  <c r="BH2378" i="64"/>
  <c r="BI1778" i="64" a="1"/>
  <c r="BI1778" i="64" s="1"/>
  <c r="BI1742" i="64" a="1"/>
  <c r="BI1742" i="64" s="1"/>
  <c r="BI1670" i="64" a="1"/>
  <c r="BI1670" i="64" s="1"/>
  <c r="BI2370" i="64" a="1"/>
  <c r="BI2370" i="64" s="1"/>
  <c r="BI1635" i="64" a="1"/>
  <c r="BI1635" i="64" s="1"/>
  <c r="BI2404" i="64" a="1"/>
  <c r="BI2404" i="64" s="1"/>
  <c r="AG183" i="69"/>
  <c r="AG186" i="69" s="1"/>
  <c r="AF194" i="69"/>
  <c r="AF202" i="69" s="1"/>
  <c r="AF188" i="69"/>
  <c r="AF162" i="69"/>
  <c r="AG156" i="69" s="1"/>
  <c r="AG159" i="69" s="1"/>
  <c r="AG184" i="69" s="1"/>
  <c r="BI618" i="64" a="1"/>
  <c r="BI618" i="64" s="1"/>
  <c r="BI624" i="64" a="1"/>
  <c r="BI624" i="64" s="1"/>
  <c r="AG129" i="69"/>
  <c r="AG134" i="69" s="1"/>
  <c r="AF142" i="69"/>
  <c r="AF146" i="69" s="1"/>
  <c r="AF148" i="69" s="1"/>
  <c r="AF136" i="69"/>
  <c r="AF140" i="69"/>
  <c r="AF150" i="69" s="1"/>
  <c r="BI2010" i="64" a="1"/>
  <c r="BI2010" i="64" s="1"/>
  <c r="BI1920" i="64" a="1"/>
  <c r="BI1920" i="64" s="1"/>
  <c r="BI1338" i="64" a="1"/>
  <c r="BI1338" i="64" s="1"/>
  <c r="BI821" i="64" a="1"/>
  <c r="BI821" i="64" s="1"/>
  <c r="BI176" i="64" a="1"/>
  <c r="BI176" i="64" s="1"/>
  <c r="BI191" i="64" a="1"/>
  <c r="BI191" i="64" s="1"/>
  <c r="BI245" i="64" a="1"/>
  <c r="BI245" i="64" s="1"/>
  <c r="BI40" i="64" a="1"/>
  <c r="BI40" i="64" s="1"/>
  <c r="BI175" i="64" a="1"/>
  <c r="BI175" i="64" s="1"/>
  <c r="BI192" i="64" a="1"/>
  <c r="BI192" i="64" s="1"/>
  <c r="BI1165" i="64" a="1"/>
  <c r="BI1165" i="64" s="1"/>
  <c r="BI797" i="64" a="1"/>
  <c r="BI797" i="64" s="1"/>
  <c r="BI2034" i="64" a="1"/>
  <c r="BI2034" i="64" s="1"/>
  <c r="BI1490" i="64" a="1"/>
  <c r="BI1490" i="64" s="1"/>
  <c r="BI799" i="64" a="1"/>
  <c r="BI799" i="64" s="1"/>
  <c r="BI1925" i="64" a="1"/>
  <c r="BI1925" i="64" s="1"/>
  <c r="BI1609" i="64" a="1"/>
  <c r="BI1609" i="64" s="1"/>
  <c r="BI2036" i="64" a="1"/>
  <c r="BI2036" i="64" s="1"/>
  <c r="BI1514" i="64" a="1"/>
  <c r="BI1514" i="64" s="1"/>
  <c r="BI1492" i="64" a="1"/>
  <c r="BI1492" i="64" s="1"/>
  <c r="BI1931" i="64" a="1"/>
  <c r="BI1931" i="64" s="1"/>
  <c r="BI1607" i="64" a="1"/>
  <c r="BI1607" i="64" s="1"/>
  <c r="BI1468" i="64" a="1"/>
  <c r="BI1468"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743" i="64" a="1"/>
  <c r="BI1339" i="64" a="1"/>
  <c r="BI1608" i="64" a="1"/>
  <c r="BI1779" i="64" a="1"/>
  <c r="BI1166" i="64" a="1"/>
  <c r="BI1924" i="64" a="1"/>
  <c r="BI1491" i="64" a="1"/>
  <c r="X798" i="64" a="1"/>
  <c r="BI2011" i="64" a="1"/>
  <c r="BI2035" i="64" a="1"/>
  <c r="BI1671" i="64" a="1"/>
  <c r="BI1515" i="64" a="1"/>
  <c r="BI1636" i="64" a="1"/>
  <c r="BI822" i="64" a="1"/>
  <c r="BR668" i="64" l="1"/>
  <c r="BS659" i="64"/>
  <c r="BR664" i="64"/>
  <c r="BR656" i="64"/>
  <c r="BS648" i="64"/>
  <c r="BI177" i="64"/>
  <c r="BI2035" i="64"/>
  <c r="BH1679" i="64"/>
  <c r="BI1636" i="64"/>
  <c r="BI2011" i="64"/>
  <c r="BI1671" i="64"/>
  <c r="BI1743" i="64"/>
  <c r="BI1608" i="64"/>
  <c r="BI1779" i="64"/>
  <c r="BI1491" i="64"/>
  <c r="BI1515" i="64"/>
  <c r="BI1924" i="64"/>
  <c r="BI1339" i="64"/>
  <c r="BI1166" i="64"/>
  <c r="BI822" i="64"/>
  <c r="AE726" i="64"/>
  <c r="AF723" i="64"/>
  <c r="Z1989" i="64"/>
  <c r="AA1979" i="64"/>
  <c r="AA1983" i="64" s="1"/>
  <c r="AR1168" i="64"/>
  <c r="AQ1341" i="64"/>
  <c r="AR619" i="64"/>
  <c r="X798" i="64"/>
  <c r="Y2037" i="64"/>
  <c r="Z1469" i="64"/>
  <c r="AE1926" i="64"/>
  <c r="AF621" i="64"/>
  <c r="AG616" i="64"/>
  <c r="W1610" i="64"/>
  <c r="AC2013" i="64"/>
  <c r="BI2378" i="64"/>
  <c r="AG161" i="69"/>
  <c r="BJ1742" i="64" a="1"/>
  <c r="BJ1742" i="64" s="1"/>
  <c r="BJ1778" i="64" a="1"/>
  <c r="BJ1778" i="64" s="1"/>
  <c r="BJ1670" i="64" a="1"/>
  <c r="BJ1670" i="64" s="1"/>
  <c r="BJ2370" i="64" a="1"/>
  <c r="BJ2370" i="64" s="1"/>
  <c r="BJ1635" i="64" a="1"/>
  <c r="BJ1635" i="64" s="1"/>
  <c r="BJ2404" i="64" a="1"/>
  <c r="BJ2404" i="64" s="1"/>
  <c r="AF163" i="69"/>
  <c r="AF167" i="69"/>
  <c r="AF177" i="69" s="1"/>
  <c r="AF169" i="69"/>
  <c r="AF179" i="69" s="1"/>
  <c r="BJ624" i="64" a="1"/>
  <c r="BJ624" i="64" s="1"/>
  <c r="BJ618" i="64" a="1"/>
  <c r="BJ618" i="64" s="1"/>
  <c r="AF152" i="69"/>
  <c r="AG132" i="69"/>
  <c r="AG157" i="69" s="1"/>
  <c r="BJ2010" i="64" a="1"/>
  <c r="BJ2010" i="64" s="1"/>
  <c r="BJ1920" i="64" a="1"/>
  <c r="BJ1920" i="64" s="1"/>
  <c r="BJ1338" i="64" a="1"/>
  <c r="BJ1338" i="64" s="1"/>
  <c r="AG117" i="69"/>
  <c r="AG118" i="69" s="1"/>
  <c r="AG123" i="69" s="1"/>
  <c r="BJ821" i="64" a="1"/>
  <c r="BJ821" i="64" s="1"/>
  <c r="BJ176" i="64" a="1"/>
  <c r="BJ176" i="64" s="1"/>
  <c r="BJ191" i="64" a="1"/>
  <c r="BJ191" i="64" s="1"/>
  <c r="BJ245" i="64" a="1"/>
  <c r="BJ245" i="64" s="1"/>
  <c r="BJ40" i="64" a="1"/>
  <c r="BJ40" i="64" s="1"/>
  <c r="BJ175" i="64" a="1"/>
  <c r="BJ175" i="64" s="1"/>
  <c r="BJ192" i="64" a="1"/>
  <c r="BJ192" i="64" s="1"/>
  <c r="BJ1165" i="64" a="1"/>
  <c r="BJ1165" i="64" s="1"/>
  <c r="BJ797" i="64" a="1"/>
  <c r="BJ797" i="64" s="1"/>
  <c r="BJ1607" i="64" a="1"/>
  <c r="BJ1607" i="64" s="1"/>
  <c r="BJ2036" i="64" a="1"/>
  <c r="BJ2036" i="64" s="1"/>
  <c r="BJ1468" i="64" a="1"/>
  <c r="BJ1468" i="64" s="1"/>
  <c r="BJ799" i="64" a="1"/>
  <c r="BJ799" i="64" s="1"/>
  <c r="BJ1925" i="64" a="1"/>
  <c r="BJ1925" i="64" s="1"/>
  <c r="BJ1490" i="64" a="1"/>
  <c r="BJ1490" i="64" s="1"/>
  <c r="BJ1514" i="64" a="1"/>
  <c r="BJ1514" i="64" s="1"/>
  <c r="BJ1609" i="64" a="1"/>
  <c r="BJ1609" i="64" s="1"/>
  <c r="BJ2034" i="64" a="1"/>
  <c r="BJ2034" i="64" s="1"/>
  <c r="BJ1931" i="64" a="1"/>
  <c r="BJ1931" i="64" s="1"/>
  <c r="BJ1492" i="64" a="1"/>
  <c r="BJ1492"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491" i="64" a="1"/>
  <c r="BJ2035" i="64" a="1"/>
  <c r="BJ1743" i="64" a="1"/>
  <c r="BJ1608" i="64" a="1"/>
  <c r="BJ1924" i="64" a="1"/>
  <c r="BJ1166" i="64" a="1"/>
  <c r="BJ1515" i="64" a="1"/>
  <c r="BJ1636" i="64" a="1"/>
  <c r="BJ1671" i="64" a="1"/>
  <c r="BJ1339" i="64" a="1"/>
  <c r="BJ2011" i="64" a="1"/>
  <c r="BJ822" i="64" a="1"/>
  <c r="BJ1779" i="64" a="1"/>
  <c r="BS651" i="64" l="1"/>
  <c r="BV2246" i="64" a="1"/>
  <c r="BV2246" i="64" s="1"/>
  <c r="BJ177" i="64"/>
  <c r="BJ2035" i="64"/>
  <c r="BI1679" i="64"/>
  <c r="AE724" i="64"/>
  <c r="AE728" i="64" s="1"/>
  <c r="BJ2011" i="64"/>
  <c r="BJ1636" i="64"/>
  <c r="BJ1608" i="64"/>
  <c r="BJ1671" i="64"/>
  <c r="BJ1779" i="64"/>
  <c r="BJ1743" i="64"/>
  <c r="BJ1491" i="64"/>
  <c r="BJ1515" i="64"/>
  <c r="BJ1924" i="64"/>
  <c r="BJ1339" i="64"/>
  <c r="BJ1166" i="64"/>
  <c r="BJ822" i="64"/>
  <c r="AA1984" i="64"/>
  <c r="AA1985" i="64" s="1"/>
  <c r="AS1168" i="64"/>
  <c r="AS619" i="64"/>
  <c r="Y1493" i="64"/>
  <c r="X800" i="64"/>
  <c r="AG620" i="64"/>
  <c r="AG625" i="64" s="1"/>
  <c r="BJ2378" i="64"/>
  <c r="AG162" i="69"/>
  <c r="AG163" i="69" s="1"/>
  <c r="BK1778" i="64" a="1"/>
  <c r="BK1778" i="64" s="1"/>
  <c r="BK1670" i="64" a="1"/>
  <c r="BK1670" i="64" s="1"/>
  <c r="BK1742" i="64" a="1"/>
  <c r="BK1742" i="64" s="1"/>
  <c r="BK2370" i="64" a="1"/>
  <c r="BK2370" i="64" s="1"/>
  <c r="BK1635" i="64" a="1"/>
  <c r="BK1635" i="64" s="1"/>
  <c r="BK2404" i="64" a="1"/>
  <c r="BK2404" i="64" s="1"/>
  <c r="AF173" i="69"/>
  <c r="AF175" i="69" s="1"/>
  <c r="BK624" i="64" a="1"/>
  <c r="BK624" i="64" s="1"/>
  <c r="BK618" i="64" a="1"/>
  <c r="BK618" i="64" s="1"/>
  <c r="AG135" i="69"/>
  <c r="AG136" i="69" s="1"/>
  <c r="AH112" i="69"/>
  <c r="AH115" i="69" s="1"/>
  <c r="BK2010" i="64" a="1"/>
  <c r="BK2010" i="64" s="1"/>
  <c r="AG119" i="69"/>
  <c r="AG125" i="69"/>
  <c r="BK1920" i="64" a="1"/>
  <c r="BK1920" i="64" s="1"/>
  <c r="BK1338" i="64" a="1"/>
  <c r="BK1338" i="64" s="1"/>
  <c r="BK821" i="64" a="1"/>
  <c r="BK821" i="64" s="1"/>
  <c r="BK176" i="64" a="1"/>
  <c r="BK176" i="64" s="1"/>
  <c r="BK245" i="64" a="1"/>
  <c r="BK245" i="64" s="1"/>
  <c r="BK191" i="64" a="1"/>
  <c r="BK191" i="64" s="1"/>
  <c r="BK40" i="64" a="1"/>
  <c r="BK40" i="64" s="1"/>
  <c r="BK175" i="64" a="1"/>
  <c r="BK175" i="64" s="1"/>
  <c r="BK192" i="64" a="1"/>
  <c r="BK192" i="64" s="1"/>
  <c r="BE17" i="69"/>
  <c r="BE18" i="69" s="1"/>
  <c r="BK1165" i="64" a="1"/>
  <c r="BK1165" i="64" s="1"/>
  <c r="BK1514" i="64" a="1"/>
  <c r="BK1514" i="64" s="1"/>
  <c r="BK797" i="64" a="1"/>
  <c r="BK797" i="64" s="1"/>
  <c r="BK1607" i="64" a="1"/>
  <c r="BK1607" i="64" s="1"/>
  <c r="BK2034" i="64" a="1"/>
  <c r="BK2034" i="64" s="1"/>
  <c r="BK1931" i="64" a="1"/>
  <c r="BK1931" i="64" s="1"/>
  <c r="BK1490" i="64" a="1"/>
  <c r="BK1490" i="64" s="1"/>
  <c r="BK2036" i="64" a="1"/>
  <c r="BK2036" i="64" s="1"/>
  <c r="BK1925" i="64" a="1"/>
  <c r="BK1925" i="64" s="1"/>
  <c r="BK1492" i="64" a="1"/>
  <c r="BK1492" i="64" s="1"/>
  <c r="BK1468" i="64" a="1"/>
  <c r="BK1468" i="64" s="1"/>
  <c r="BK799" i="64" a="1"/>
  <c r="BK799" i="64" s="1"/>
  <c r="BK1609" i="64" a="1"/>
  <c r="BK1609"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491" i="64" a="1"/>
  <c r="BK1671" i="64" a="1"/>
  <c r="BK1515" i="64" a="1"/>
  <c r="Y798" i="64" a="1"/>
  <c r="BK1636" i="64" a="1"/>
  <c r="BK1166" i="64" a="1"/>
  <c r="BK822" i="64" a="1"/>
  <c r="BK1743" i="64" a="1"/>
  <c r="BK2011" i="64" a="1"/>
  <c r="BK1608" i="64" a="1"/>
  <c r="BK2035" i="64" a="1"/>
  <c r="BK1924" i="64" a="1"/>
  <c r="BK1339" i="64" a="1"/>
  <c r="BK1779" i="64" a="1"/>
  <c r="BS660" i="64" l="1"/>
  <c r="BK177" i="64"/>
  <c r="BK2035" i="64"/>
  <c r="BJ1679" i="64"/>
  <c r="BK1671" i="64"/>
  <c r="BK1779" i="64"/>
  <c r="BK1608" i="64"/>
  <c r="BK2011" i="64"/>
  <c r="BK1636" i="64"/>
  <c r="BK1743" i="64"/>
  <c r="BK1491" i="64"/>
  <c r="BK1515" i="64"/>
  <c r="BK1924" i="64"/>
  <c r="BK1339" i="64"/>
  <c r="BK1166" i="64"/>
  <c r="BK822" i="64"/>
  <c r="AF726" i="64"/>
  <c r="AG723" i="64"/>
  <c r="AB1979" i="64"/>
  <c r="AB1983" i="64" s="1"/>
  <c r="AA1989" i="64"/>
  <c r="AT1168" i="64"/>
  <c r="AT619" i="64"/>
  <c r="AR1341" i="64"/>
  <c r="AS1341" i="64"/>
  <c r="Y798" i="64"/>
  <c r="Z2037" i="64"/>
  <c r="AA1469" i="64"/>
  <c r="AF1926" i="64"/>
  <c r="AG621" i="64"/>
  <c r="AH616" i="64"/>
  <c r="X1610" i="64"/>
  <c r="AD2013" i="64"/>
  <c r="AG169" i="69"/>
  <c r="AG179" i="69" s="1"/>
  <c r="AG167" i="69"/>
  <c r="AG177" i="69" s="1"/>
  <c r="AH156" i="69"/>
  <c r="AH161" i="69" s="1"/>
  <c r="BK2378" i="64"/>
  <c r="BL1778" i="64" a="1"/>
  <c r="BL1778" i="64" s="1"/>
  <c r="BL1742" i="64" a="1"/>
  <c r="BL1742" i="64" s="1"/>
  <c r="BL1670" i="64" a="1"/>
  <c r="BL1670" i="64" s="1"/>
  <c r="BL2370" i="64" a="1"/>
  <c r="BL2370" i="64" s="1"/>
  <c r="BL1635" i="64" a="1"/>
  <c r="BL1635" i="64" s="1"/>
  <c r="BL2404" i="64" a="1"/>
  <c r="BL2404" i="64" s="1"/>
  <c r="BL624" i="64" a="1"/>
  <c r="BL624" i="64" s="1"/>
  <c r="BL618" i="64" a="1"/>
  <c r="BL618" i="64" s="1"/>
  <c r="AG142" i="69"/>
  <c r="AG146" i="69" s="1"/>
  <c r="AG148" i="69" s="1"/>
  <c r="AH129" i="69"/>
  <c r="AH132" i="69" s="1"/>
  <c r="AH157" i="69" s="1"/>
  <c r="AG140" i="69"/>
  <c r="AG150" i="69" s="1"/>
  <c r="AH117" i="69"/>
  <c r="AH118" i="69" s="1"/>
  <c r="AH119" i="69" s="1"/>
  <c r="BL2010" i="64" a="1"/>
  <c r="BL2010" i="64" s="1"/>
  <c r="AG200" i="69"/>
  <c r="BL1920" i="64" a="1"/>
  <c r="BL1920" i="64" s="1"/>
  <c r="BL1338" i="64" a="1"/>
  <c r="BL1338" i="64" s="1"/>
  <c r="BL821" i="64" a="1"/>
  <c r="BL821" i="64" s="1"/>
  <c r="BL176" i="64" a="1"/>
  <c r="BL176" i="64" s="1"/>
  <c r="BL245" i="64" a="1"/>
  <c r="BL245" i="64" s="1"/>
  <c r="BL191" i="64" a="1"/>
  <c r="BL191" i="64" s="1"/>
  <c r="BL40" i="64" a="1"/>
  <c r="BL40" i="64" s="1"/>
  <c r="BL175" i="64" a="1"/>
  <c r="BL175" i="64" s="1"/>
  <c r="BL192" i="64" a="1"/>
  <c r="BL192" i="64" s="1"/>
  <c r="BL1165" i="64" a="1"/>
  <c r="BL1165" i="64" s="1"/>
  <c r="BL1609" i="64" a="1"/>
  <c r="BL1609" i="64" s="1"/>
  <c r="BL1490" i="64" a="1"/>
  <c r="BL1490" i="64" s="1"/>
  <c r="BL1607" i="64" a="1"/>
  <c r="BL1607" i="64" s="1"/>
  <c r="BL1931" i="64" a="1"/>
  <c r="BL1931" i="64" s="1"/>
  <c r="BL797" i="64" a="1"/>
  <c r="BL797" i="64" s="1"/>
  <c r="BL1492" i="64" a="1"/>
  <c r="BL1492" i="64" s="1"/>
  <c r="BL799" i="64" a="1"/>
  <c r="BL799" i="64" s="1"/>
  <c r="BL1468" i="64" a="1"/>
  <c r="BL1468" i="64" s="1"/>
  <c r="BL1925" i="64" a="1"/>
  <c r="BL1925" i="64" s="1"/>
  <c r="BL1514" i="64" a="1"/>
  <c r="BL1514" i="64" s="1"/>
  <c r="BL2036" i="64" a="1"/>
  <c r="BL2036" i="64" s="1"/>
  <c r="BL2034" i="64" a="1"/>
  <c r="BL2034"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671" i="64" a="1"/>
  <c r="BL1491" i="64" a="1"/>
  <c r="BL1743" i="64" a="1"/>
  <c r="BL1636" i="64" a="1"/>
  <c r="BL1339" i="64" a="1"/>
  <c r="BL1779" i="64" a="1"/>
  <c r="BL1166" i="64" a="1"/>
  <c r="BL2035" i="64" a="1"/>
  <c r="BL1924" i="64" a="1"/>
  <c r="BL2011" i="64" a="1"/>
  <c r="BL1515" i="64" a="1"/>
  <c r="BL1608" i="64" a="1"/>
  <c r="BL822" i="64" a="1"/>
  <c r="BS662" i="64" l="1"/>
  <c r="BS652" i="64" s="1"/>
  <c r="BS654" i="64" s="1"/>
  <c r="BS655" i="64" s="1"/>
  <c r="N651" i="64"/>
  <c r="BW2246" i="64" a="1"/>
  <c r="BW2246" i="64" s="1"/>
  <c r="BL177" i="64"/>
  <c r="BL2035" i="64"/>
  <c r="BK1679" i="64"/>
  <c r="AF724" i="64"/>
  <c r="AF728" i="64" s="1"/>
  <c r="BL2011" i="64"/>
  <c r="BL1608" i="64"/>
  <c r="BL1636" i="64"/>
  <c r="BL1671" i="64"/>
  <c r="BL1743" i="64"/>
  <c r="BL1779" i="64"/>
  <c r="BL1491" i="64"/>
  <c r="BL1515" i="64"/>
  <c r="BL1924" i="64"/>
  <c r="BL1339" i="64"/>
  <c r="BL1166" i="64"/>
  <c r="BL822" i="64"/>
  <c r="AB1984" i="64"/>
  <c r="AB1985" i="64" s="1"/>
  <c r="AU1168" i="64"/>
  <c r="AU619" i="64"/>
  <c r="AH620" i="64"/>
  <c r="AH625" i="64" s="1"/>
  <c r="Z1493" i="64"/>
  <c r="Y800" i="64"/>
  <c r="BL2378" i="64"/>
  <c r="AG173" i="69"/>
  <c r="AG175" i="69" s="1"/>
  <c r="AH159" i="69"/>
  <c r="AH184" i="69" s="1"/>
  <c r="AH187" i="69" s="1"/>
  <c r="AH194" i="69" s="1"/>
  <c r="AH202" i="69" s="1"/>
  <c r="BM1778" i="64" a="1"/>
  <c r="BM1778" i="64" s="1"/>
  <c r="BM1742" i="64" a="1"/>
  <c r="BM1742" i="64" s="1"/>
  <c r="BM1670" i="64" a="1"/>
  <c r="BM1670" i="64" s="1"/>
  <c r="BM2370" i="64" a="1"/>
  <c r="BM2370" i="64" s="1"/>
  <c r="BM1635" i="64" a="1"/>
  <c r="BM1635" i="64" s="1"/>
  <c r="BM2404" i="64" a="1"/>
  <c r="BM2404" i="64" s="1"/>
  <c r="BM624" i="64" a="1"/>
  <c r="BM624" i="64" s="1"/>
  <c r="BM618" i="64" a="1"/>
  <c r="BM618" i="64" s="1"/>
  <c r="AH134" i="69"/>
  <c r="AH135" i="69" s="1"/>
  <c r="AH136" i="69" s="1"/>
  <c r="AG152" i="69"/>
  <c r="BM2010" i="64" a="1"/>
  <c r="BM2010" i="64" s="1"/>
  <c r="BM1920" i="64" a="1"/>
  <c r="BM1920" i="64" s="1"/>
  <c r="BM1338" i="64" a="1"/>
  <c r="BM1338" i="64" s="1"/>
  <c r="BM821" i="64" a="1"/>
  <c r="BM821" i="64" s="1"/>
  <c r="BM191" i="64" a="1"/>
  <c r="BM191" i="64" s="1"/>
  <c r="BM40" i="64" a="1"/>
  <c r="BM40" i="64" s="1"/>
  <c r="BM176" i="64" a="1"/>
  <c r="BM176" i="64" s="1"/>
  <c r="BM245" i="64" a="1"/>
  <c r="BM245" i="64" s="1"/>
  <c r="BM175" i="64" a="1"/>
  <c r="BM175" i="64" s="1"/>
  <c r="BM192" i="64" a="1"/>
  <c r="BM192" i="64" s="1"/>
  <c r="AH123" i="69"/>
  <c r="BM1165" i="64" a="1"/>
  <c r="BM1165" i="64" s="1"/>
  <c r="BM1514" i="64" a="1"/>
  <c r="BM1514" i="64" s="1"/>
  <c r="BM1492" i="64" a="1"/>
  <c r="BM1492" i="64" s="1"/>
  <c r="BM1931" i="64" a="1"/>
  <c r="BM1931" i="64" s="1"/>
  <c r="BM799" i="64" a="1"/>
  <c r="BM799" i="64" s="1"/>
  <c r="BM1607" i="64" a="1"/>
  <c r="BM1607" i="64" s="1"/>
  <c r="BM2036" i="64" a="1"/>
  <c r="BM2036" i="64" s="1"/>
  <c r="BM1468" i="64" a="1"/>
  <c r="BM1468" i="64" s="1"/>
  <c r="BM1925" i="64" a="1"/>
  <c r="BM1925" i="64" s="1"/>
  <c r="BM1609" i="64" a="1"/>
  <c r="BM1609" i="64" s="1"/>
  <c r="BM797" i="64" a="1"/>
  <c r="BM797" i="64" s="1"/>
  <c r="BM2034" i="64" a="1"/>
  <c r="BM2034" i="64" s="1"/>
  <c r="BM1490" i="64" a="1"/>
  <c r="BM1490"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924" i="64" a="1"/>
  <c r="BM1636" i="64" a="1"/>
  <c r="BM2035" i="64" a="1"/>
  <c r="BM1608" i="64" a="1"/>
  <c r="Z798" i="64" a="1"/>
  <c r="BM2011" i="64" a="1"/>
  <c r="BM1491" i="64" a="1"/>
  <c r="BM1339" i="64" a="1"/>
  <c r="BM1779" i="64" a="1"/>
  <c r="BM1671" i="64" a="1"/>
  <c r="BM1515" i="64" a="1"/>
  <c r="BM1743" i="64" a="1"/>
  <c r="BM822" i="64" a="1"/>
  <c r="BM1166" i="64" a="1"/>
  <c r="BS663" i="64" l="1"/>
  <c r="BS668" i="64" s="1"/>
  <c r="BT648" i="64"/>
  <c r="BT651" i="64" s="1"/>
  <c r="BS656" i="64"/>
  <c r="N654" i="64"/>
  <c r="N656" i="64" s="1"/>
  <c r="BM177" i="64"/>
  <c r="BM2035" i="64"/>
  <c r="BL1679" i="64"/>
  <c r="BM1636" i="64"/>
  <c r="BM2011" i="64"/>
  <c r="BM1671" i="64"/>
  <c r="BM1608" i="64"/>
  <c r="BM1743" i="64"/>
  <c r="BM1779" i="64"/>
  <c r="BM1491" i="64"/>
  <c r="BM1515" i="64"/>
  <c r="BM1924" i="64"/>
  <c r="BM1339" i="64"/>
  <c r="BM1166" i="64"/>
  <c r="BM822" i="64"/>
  <c r="AH723" i="64"/>
  <c r="AG726" i="64"/>
  <c r="AC1979" i="64"/>
  <c r="AC1983" i="64" s="1"/>
  <c r="AB1989" i="64"/>
  <c r="AV1168" i="64"/>
  <c r="AV619" i="64"/>
  <c r="AT1341" i="64"/>
  <c r="AU1341" i="64"/>
  <c r="Z798" i="64"/>
  <c r="AA2037" i="64"/>
  <c r="AB1469" i="64"/>
  <c r="AI616" i="64"/>
  <c r="AH621" i="64"/>
  <c r="AE2013" i="64"/>
  <c r="Y1610" i="64"/>
  <c r="AG1926" i="64"/>
  <c r="BM2378" i="64"/>
  <c r="AH192" i="69"/>
  <c r="AH200" i="69" s="1"/>
  <c r="AH162" i="69"/>
  <c r="AH167" i="69" s="1"/>
  <c r="AH173" i="69" s="1"/>
  <c r="AH175" i="69" s="1"/>
  <c r="AI183" i="69"/>
  <c r="AI186" i="69" s="1"/>
  <c r="AH188" i="69"/>
  <c r="BN1778" i="64" a="1"/>
  <c r="BN1778" i="64" s="1"/>
  <c r="BN1742" i="64" a="1"/>
  <c r="BN1742" i="64" s="1"/>
  <c r="BN1670" i="64" a="1"/>
  <c r="BN1670" i="64" s="1"/>
  <c r="BN2370" i="64" a="1"/>
  <c r="BN2370" i="64" s="1"/>
  <c r="BN1635" i="64" a="1"/>
  <c r="BN1635" i="64" s="1"/>
  <c r="BN2404" i="64" a="1"/>
  <c r="BN2404" i="64" s="1"/>
  <c r="BN624" i="64" a="1"/>
  <c r="BN624" i="64" s="1"/>
  <c r="BN618" i="64" a="1"/>
  <c r="BN618" i="64" s="1"/>
  <c r="AH142" i="69"/>
  <c r="AH152" i="69" s="1"/>
  <c r="AH140" i="69"/>
  <c r="AH150" i="69" s="1"/>
  <c r="AI129" i="69"/>
  <c r="AI132" i="69" s="1"/>
  <c r="AI157" i="69" s="1"/>
  <c r="AI117" i="69"/>
  <c r="AI118" i="69" s="1"/>
  <c r="AJ112" i="69" s="1"/>
  <c r="BN2010" i="64" a="1"/>
  <c r="BN2010" i="64" s="1"/>
  <c r="BN1920" i="64" a="1"/>
  <c r="BN1920" i="64" s="1"/>
  <c r="BN1338" i="64" a="1"/>
  <c r="BN1338" i="64" s="1"/>
  <c r="BH17" i="69"/>
  <c r="BH18" i="69" s="1"/>
  <c r="BN821" i="64" a="1"/>
  <c r="BN821" i="64" s="1"/>
  <c r="BN40" i="64" a="1"/>
  <c r="BN40" i="64" s="1"/>
  <c r="BN191" i="64" a="1"/>
  <c r="BN191" i="64" s="1"/>
  <c r="BN245" i="64" a="1"/>
  <c r="BN245" i="64" s="1"/>
  <c r="BN176" i="64" a="1"/>
  <c r="BN176" i="64" s="1"/>
  <c r="BN175" i="64" a="1"/>
  <c r="BN175" i="64" s="1"/>
  <c r="BN192" i="64" a="1"/>
  <c r="BN192" i="64" s="1"/>
  <c r="BN1165" i="64" a="1"/>
  <c r="BN1165" i="64" s="1"/>
  <c r="BN1607" i="64" a="1"/>
  <c r="BN1607" i="64" s="1"/>
  <c r="BN1925" i="64" a="1"/>
  <c r="BN1925" i="64" s="1"/>
  <c r="BN797" i="64" a="1"/>
  <c r="BN797" i="64" s="1"/>
  <c r="BN1468" i="64" a="1"/>
  <c r="BN1468" i="64" s="1"/>
  <c r="BN1514" i="64" a="1"/>
  <c r="BN1514" i="64" s="1"/>
  <c r="BN2036" i="64" a="1"/>
  <c r="BN2036" i="64" s="1"/>
  <c r="BN2034" i="64" a="1"/>
  <c r="BN2034" i="64" s="1"/>
  <c r="BN1931" i="64" a="1"/>
  <c r="BN1931" i="64" s="1"/>
  <c r="BN1492" i="64" a="1"/>
  <c r="BN1492" i="64" s="1"/>
  <c r="BN1609" i="64" a="1"/>
  <c r="BN1609" i="64" s="1"/>
  <c r="BN1490" i="64" a="1"/>
  <c r="BN1490" i="64" s="1"/>
  <c r="BN799" i="64" a="1"/>
  <c r="BN799"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491" i="64" a="1"/>
  <c r="BN1779" i="64" a="1"/>
  <c r="BN1515" i="64" a="1"/>
  <c r="BN1636" i="64" a="1"/>
  <c r="BN1924" i="64" a="1"/>
  <c r="BN1743" i="64" a="1"/>
  <c r="BN2035" i="64" a="1"/>
  <c r="BN2011" i="64" a="1"/>
  <c r="BN1339" i="64" a="1"/>
  <c r="BN1608" i="64" a="1"/>
  <c r="BN1166" i="64" a="1"/>
  <c r="BN822" i="64" a="1"/>
  <c r="BN1671" i="64" a="1"/>
  <c r="BT659" i="64" l="1"/>
  <c r="BS664" i="64"/>
  <c r="BT660" i="64"/>
  <c r="BT662" i="64" s="1"/>
  <c r="BT652" i="64" s="1"/>
  <c r="BT654" i="64" s="1"/>
  <c r="BX2246" i="64" a="1"/>
  <c r="BX2246" i="64" s="1"/>
  <c r="BN177" i="64"/>
  <c r="BN2035" i="64"/>
  <c r="BM1679" i="64"/>
  <c r="BN1743" i="64"/>
  <c r="N1743" i="64" s="1"/>
  <c r="BN1779" i="64"/>
  <c r="BN2011" i="64"/>
  <c r="N2011" i="64" s="1"/>
  <c r="BN1636" i="64"/>
  <c r="N1636" i="64" s="1"/>
  <c r="BN1608" i="64"/>
  <c r="BN1671" i="64"/>
  <c r="BN1491" i="64"/>
  <c r="N1491" i="64" s="1"/>
  <c r="BN1515" i="64"/>
  <c r="BN1924" i="64"/>
  <c r="BN1339" i="64"/>
  <c r="N1339" i="64" s="1"/>
  <c r="BN1166" i="64"/>
  <c r="N1166" i="64" s="1"/>
  <c r="BN822" i="64"/>
  <c r="AG724" i="64"/>
  <c r="AC1984" i="64"/>
  <c r="AC1985" i="64" s="1"/>
  <c r="AW1168" i="64"/>
  <c r="AW619" i="64"/>
  <c r="AV1341" i="64"/>
  <c r="AA1493" i="64"/>
  <c r="Z800" i="64"/>
  <c r="AI620" i="64"/>
  <c r="AI625" i="64" s="1"/>
  <c r="BN2378" i="64"/>
  <c r="N2378" i="64" s="1"/>
  <c r="AH198" i="69"/>
  <c r="AH169" i="69"/>
  <c r="AH179" i="69" s="1"/>
  <c r="AI156" i="69"/>
  <c r="AI161" i="69" s="1"/>
  <c r="AH177" i="69"/>
  <c r="AH163" i="69"/>
  <c r="BO1778" i="64" a="1"/>
  <c r="BO1778" i="64" s="1"/>
  <c r="BO1742" i="64" a="1"/>
  <c r="BO1742" i="64" s="1"/>
  <c r="BO1670" i="64" a="1"/>
  <c r="BO1670" i="64" s="1"/>
  <c r="BO2370" i="64" a="1"/>
  <c r="BO2370" i="64" s="1"/>
  <c r="BO1635" i="64" a="1"/>
  <c r="BO1635" i="64" s="1"/>
  <c r="BO2404" i="64" a="1"/>
  <c r="BO2404" i="64" s="1"/>
  <c r="BO624" i="64" a="1"/>
  <c r="BO624" i="64" s="1"/>
  <c r="BO618" i="64" a="1"/>
  <c r="BO618" i="64" s="1"/>
  <c r="AH146" i="69"/>
  <c r="AH148" i="69" s="1"/>
  <c r="AI134" i="69"/>
  <c r="AI135" i="69" s="1"/>
  <c r="BO2010" i="64" a="1"/>
  <c r="BO2010" i="64" s="1"/>
  <c r="BO1920" i="64" a="1"/>
  <c r="BO1920" i="64" s="1"/>
  <c r="BO1338" i="64" a="1"/>
  <c r="BO1338" i="64" s="1"/>
  <c r="AI125" i="69"/>
  <c r="BO821" i="64" a="1"/>
  <c r="BO821" i="64" s="1"/>
  <c r="BO40" i="64" a="1"/>
  <c r="BO40" i="64" s="1"/>
  <c r="BO245" i="64" a="1"/>
  <c r="BO245" i="64" s="1"/>
  <c r="BO176" i="64" a="1"/>
  <c r="BO176" i="64" s="1"/>
  <c r="BO191" i="64" a="1"/>
  <c r="BO191" i="64" s="1"/>
  <c r="BO175" i="64" a="1"/>
  <c r="BO175" i="64" s="1"/>
  <c r="BO192" i="64" a="1"/>
  <c r="BO192" i="64" s="1"/>
  <c r="AI119" i="69"/>
  <c r="BO1165" i="64" a="1"/>
  <c r="BO1165" i="64" s="1"/>
  <c r="BO1607" i="64" a="1"/>
  <c r="BO1607" i="64" s="1"/>
  <c r="BO1925" i="64" a="1"/>
  <c r="BO1925" i="64" s="1"/>
  <c r="BO1514" i="64" a="1"/>
  <c r="BO1514" i="64" s="1"/>
  <c r="BO1468" i="64" a="1"/>
  <c r="BO1468" i="64" s="1"/>
  <c r="BO1931" i="64" a="1"/>
  <c r="BO1931" i="64" s="1"/>
  <c r="BO1492" i="64" a="1"/>
  <c r="BO1492" i="64" s="1"/>
  <c r="BO797" i="64" a="1"/>
  <c r="BO797" i="64" s="1"/>
  <c r="BO2034" i="64" a="1"/>
  <c r="BO2034" i="64" s="1"/>
  <c r="BO1609" i="64" a="1"/>
  <c r="BO1609" i="64" s="1"/>
  <c r="BO1490" i="64" a="1"/>
  <c r="BO1490" i="64" s="1"/>
  <c r="BO2036" i="64" a="1"/>
  <c r="BO2036" i="64" s="1"/>
  <c r="BO799" i="64" a="1"/>
  <c r="BO799"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924" i="64" a="1"/>
  <c r="BO1671" i="64" a="1"/>
  <c r="BO1515" i="64" a="1"/>
  <c r="BO822" i="64" a="1"/>
  <c r="BO1636" i="64" a="1"/>
  <c r="AA798" i="64" a="1"/>
  <c r="BO1779" i="64" a="1"/>
  <c r="BO2035" i="64" a="1"/>
  <c r="BO1491" i="64" a="1"/>
  <c r="BO1608" i="64" a="1"/>
  <c r="BO1339" i="64" a="1"/>
  <c r="BO2011" i="64" a="1"/>
  <c r="BO1166" i="64" a="1"/>
  <c r="BO1743" i="64" a="1"/>
  <c r="BT663" i="64" l="1"/>
  <c r="BT668" i="64" s="1"/>
  <c r="BT655" i="64"/>
  <c r="BO177" i="64"/>
  <c r="BO2035" i="64"/>
  <c r="BN1679" i="64"/>
  <c r="N1679" i="64" s="1"/>
  <c r="BO2011" i="64"/>
  <c r="BO1636" i="64"/>
  <c r="BO1608" i="64"/>
  <c r="BO1671" i="64"/>
  <c r="BO1743" i="64"/>
  <c r="BO1779" i="64"/>
  <c r="BO1491" i="64"/>
  <c r="BO1515" i="64"/>
  <c r="BO1924" i="64"/>
  <c r="BO1339" i="64"/>
  <c r="BO1166" i="64"/>
  <c r="BO822" i="64"/>
  <c r="AG728" i="64"/>
  <c r="AH726" i="64"/>
  <c r="AI723" i="64"/>
  <c r="AD1979" i="64"/>
  <c r="AC1989" i="64"/>
  <c r="AX1168" i="64"/>
  <c r="AX619" i="64"/>
  <c r="AA798" i="64"/>
  <c r="AB2037" i="64"/>
  <c r="AC1469" i="64"/>
  <c r="AI621" i="64"/>
  <c r="AJ616" i="64"/>
  <c r="AH1926" i="64"/>
  <c r="AF2013" i="64"/>
  <c r="Z1610" i="64"/>
  <c r="BO2378" i="64"/>
  <c r="AI159" i="69"/>
  <c r="AI184" i="69" s="1"/>
  <c r="AI187" i="69" s="1"/>
  <c r="AI194" i="69" s="1"/>
  <c r="AI202" i="69" s="1"/>
  <c r="BP1778" i="64" a="1"/>
  <c r="BP1778" i="64" s="1"/>
  <c r="BP1742" i="64" a="1"/>
  <c r="BP1742" i="64" s="1"/>
  <c r="BP1670" i="64" a="1"/>
  <c r="BP1670" i="64" s="1"/>
  <c r="BP2370" i="64" a="1"/>
  <c r="BP2370" i="64" s="1"/>
  <c r="BP1635" i="64" a="1"/>
  <c r="BP1635" i="64" s="1"/>
  <c r="BP2404" i="64" a="1"/>
  <c r="BP2404" i="64" s="1"/>
  <c r="BP618" i="64" a="1"/>
  <c r="BP618" i="64" s="1"/>
  <c r="BP624" i="64" a="1"/>
  <c r="BP624" i="64" s="1"/>
  <c r="AJ129" i="69"/>
  <c r="AJ134" i="69" s="1"/>
  <c r="AI136" i="69"/>
  <c r="AI140" i="69"/>
  <c r="AI150" i="69" s="1"/>
  <c r="AI142" i="69"/>
  <c r="AI146" i="69" s="1"/>
  <c r="AI148" i="69" s="1"/>
  <c r="BP2010" i="64" a="1"/>
  <c r="BP2010" i="64" s="1"/>
  <c r="BP1920" i="64" a="1"/>
  <c r="BP1920" i="64" s="1"/>
  <c r="BP1338" i="64" a="1"/>
  <c r="BP1338" i="64" s="1"/>
  <c r="BP821" i="64" a="1"/>
  <c r="BP821" i="64" s="1"/>
  <c r="BP245" i="64" a="1"/>
  <c r="BP245" i="64" s="1"/>
  <c r="BP176" i="64" a="1"/>
  <c r="BP176" i="64" s="1"/>
  <c r="BP191" i="64" a="1"/>
  <c r="BP191" i="64" s="1"/>
  <c r="BP40" i="64" a="1"/>
  <c r="BP40" i="64" s="1"/>
  <c r="BP175" i="64" a="1"/>
  <c r="BP175" i="64" s="1"/>
  <c r="BP192" i="64" a="1"/>
  <c r="BP192" i="64" s="1"/>
  <c r="BP1165" i="64" a="1"/>
  <c r="BP1165" i="64" s="1"/>
  <c r="BP797" i="64" a="1"/>
  <c r="BP797" i="64" s="1"/>
  <c r="BP1492" i="64" a="1"/>
  <c r="BP1492" i="64" s="1"/>
  <c r="BP799" i="64" a="1"/>
  <c r="BP799" i="64" s="1"/>
  <c r="BP1468" i="64" a="1"/>
  <c r="BP1468" i="64" s="1"/>
  <c r="BP1490" i="64" a="1"/>
  <c r="BP1490" i="64" s="1"/>
  <c r="BP1514" i="64" a="1"/>
  <c r="BP1514" i="64" s="1"/>
  <c r="BP2036" i="64" a="1"/>
  <c r="BP2036" i="64" s="1"/>
  <c r="BP1931" i="64" a="1"/>
  <c r="BP1931" i="64" s="1"/>
  <c r="BP1607" i="64" a="1"/>
  <c r="BP1607" i="64" s="1"/>
  <c r="BP1925" i="64" a="1"/>
  <c r="BP1925" i="64" s="1"/>
  <c r="BP2034" i="64" a="1"/>
  <c r="BP2034" i="64" s="1"/>
  <c r="BP1609" i="64" a="1"/>
  <c r="BP1609"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822" i="64" a="1"/>
  <c r="BP1515" i="64" a="1"/>
  <c r="BP1671" i="64" a="1"/>
  <c r="BP1608" i="64" a="1"/>
  <c r="BP1743" i="64" a="1"/>
  <c r="BP2035" i="64" a="1"/>
  <c r="BP1491" i="64" a="1"/>
  <c r="BP1339" i="64" a="1"/>
  <c r="BP1636" i="64" a="1"/>
  <c r="BP1924" i="64" a="1"/>
  <c r="BP2011" i="64" a="1"/>
  <c r="BP1166" i="64" a="1"/>
  <c r="BP1779" i="64" a="1"/>
  <c r="BT664" i="64" l="1"/>
  <c r="BU659" i="64"/>
  <c r="BT656" i="64"/>
  <c r="BU648" i="64"/>
  <c r="BU651" i="64" s="1"/>
  <c r="BY2246" i="64" a="1"/>
  <c r="BY2246" i="64" s="1"/>
  <c r="BP177" i="64"/>
  <c r="BP2035" i="64"/>
  <c r="BO1679" i="64"/>
  <c r="AH724" i="64"/>
  <c r="AH728" i="64" s="1"/>
  <c r="BP1671" i="64"/>
  <c r="BP1608" i="64"/>
  <c r="BP1743" i="64"/>
  <c r="BP1779" i="64"/>
  <c r="BP2011" i="64"/>
  <c r="BP1636" i="64"/>
  <c r="BP1491" i="64"/>
  <c r="BP1515" i="64"/>
  <c r="BP1924" i="64"/>
  <c r="BP1339" i="64"/>
  <c r="BP1166" i="64"/>
  <c r="BP822" i="64"/>
  <c r="AD1983" i="64"/>
  <c r="AD1984" i="64" s="1"/>
  <c r="K1984" i="64" s="1"/>
  <c r="AY1168" i="64"/>
  <c r="AY619" i="64"/>
  <c r="AW1341" i="64"/>
  <c r="AB1493" i="64"/>
  <c r="AJ620" i="64"/>
  <c r="AJ625" i="64" s="1"/>
  <c r="AA800" i="64"/>
  <c r="AI188" i="69"/>
  <c r="AJ183" i="69"/>
  <c r="AJ186" i="69" s="1"/>
  <c r="AI192" i="69"/>
  <c r="AI200" i="69" s="1"/>
  <c r="AI162" i="69"/>
  <c r="AI163" i="69" s="1"/>
  <c r="BP2378" i="64"/>
  <c r="BQ1742" i="64" a="1"/>
  <c r="BQ1742" i="64" s="1"/>
  <c r="BQ1778" i="64" a="1"/>
  <c r="BQ1778" i="64" s="1"/>
  <c r="BQ1670" i="64" a="1"/>
  <c r="BQ1670" i="64" s="1"/>
  <c r="BQ2370" i="64" a="1"/>
  <c r="BQ2370" i="64" s="1"/>
  <c r="BQ1635" i="64" a="1"/>
  <c r="BQ1635" i="64" s="1"/>
  <c r="BQ2404" i="64" a="1"/>
  <c r="BQ2404" i="64" s="1"/>
  <c r="AJ132" i="69"/>
  <c r="AJ157" i="69" s="1"/>
  <c r="BQ624" i="64" a="1"/>
  <c r="BQ624" i="64" s="1"/>
  <c r="BQ618" i="64" a="1"/>
  <c r="BQ618" i="64" s="1"/>
  <c r="AI152" i="69"/>
  <c r="BQ2010" i="64" a="1"/>
  <c r="BQ2010" i="64" s="1"/>
  <c r="BK17" i="69"/>
  <c r="BK18" i="69" s="1"/>
  <c r="BQ1920" i="64" a="1"/>
  <c r="BQ1920" i="64" s="1"/>
  <c r="BQ1338" i="64" a="1"/>
  <c r="BQ1338" i="64" s="1"/>
  <c r="BQ821" i="64" a="1"/>
  <c r="BQ821" i="64" s="1"/>
  <c r="BQ176" i="64" a="1"/>
  <c r="BQ176" i="64" s="1"/>
  <c r="BQ191" i="64" a="1"/>
  <c r="BQ191" i="64" s="1"/>
  <c r="BQ40" i="64" a="1"/>
  <c r="BQ40" i="64" s="1"/>
  <c r="BQ245" i="64" a="1"/>
  <c r="BQ245" i="64" s="1"/>
  <c r="BQ175" i="64" a="1"/>
  <c r="BQ175" i="64" s="1"/>
  <c r="BQ192" i="64" a="1"/>
  <c r="BQ192" i="64" s="1"/>
  <c r="AJ119" i="69"/>
  <c r="BQ1165" i="64" a="1"/>
  <c r="BQ1165" i="64" s="1"/>
  <c r="BQ797" i="64" a="1"/>
  <c r="BQ797" i="64" s="1"/>
  <c r="BQ1468" i="64" a="1"/>
  <c r="BQ1468" i="64" s="1"/>
  <c r="BQ1607" i="64" a="1"/>
  <c r="BQ1607" i="64" s="1"/>
  <c r="BQ2034" i="64" a="1"/>
  <c r="BQ2034" i="64" s="1"/>
  <c r="BQ1925" i="64" a="1"/>
  <c r="BQ1925" i="64" s="1"/>
  <c r="BQ1609" i="64" a="1"/>
  <c r="BQ1609" i="64" s="1"/>
  <c r="BQ1490" i="64" a="1"/>
  <c r="BQ1490" i="64" s="1"/>
  <c r="BQ1514" i="64" a="1"/>
  <c r="BQ1514" i="64" s="1"/>
  <c r="BQ799" i="64" a="1"/>
  <c r="BQ799" i="64" s="1"/>
  <c r="BQ1492" i="64" a="1"/>
  <c r="BQ1492" i="64" s="1"/>
  <c r="BQ1931" i="64" a="1"/>
  <c r="BQ1931" i="64" s="1"/>
  <c r="BQ2036" i="64" a="1"/>
  <c r="BQ2036"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743" i="64" a="1"/>
  <c r="BQ1779" i="64" a="1"/>
  <c r="BQ1339" i="64" a="1"/>
  <c r="BQ1924" i="64" a="1"/>
  <c r="BQ1608" i="64" a="1"/>
  <c r="BQ1636" i="64" a="1"/>
  <c r="BQ2035" i="64" a="1"/>
  <c r="BQ1671" i="64" a="1"/>
  <c r="AB798" i="64" a="1"/>
  <c r="BQ1491" i="64" a="1"/>
  <c r="BQ2011" i="64" a="1"/>
  <c r="BQ1166" i="64" a="1"/>
  <c r="BQ1515" i="64" a="1"/>
  <c r="BQ822" i="64" a="1"/>
  <c r="BU660" i="64" l="1"/>
  <c r="BQ177" i="64"/>
  <c r="BQ2035" i="64"/>
  <c r="BP1679" i="64"/>
  <c r="AD1985" i="64"/>
  <c r="BQ1671" i="64"/>
  <c r="BQ1779" i="64"/>
  <c r="BQ1743" i="64"/>
  <c r="BQ1636" i="64"/>
  <c r="BQ1608" i="64"/>
  <c r="BQ2011" i="64"/>
  <c r="BQ1491" i="64"/>
  <c r="BQ1515" i="64"/>
  <c r="BQ1924" i="64"/>
  <c r="BQ1339" i="64"/>
  <c r="BQ1166" i="64"/>
  <c r="BQ822" i="64"/>
  <c r="AD1989" i="64"/>
  <c r="AE1979" i="64"/>
  <c r="AI726" i="64"/>
  <c r="AJ723" i="64"/>
  <c r="AZ1168" i="64"/>
  <c r="AZ619" i="64"/>
  <c r="BA619" i="64"/>
  <c r="AX1341" i="64"/>
  <c r="AY1341" i="64"/>
  <c r="AC2037" i="64"/>
  <c r="AB798" i="64"/>
  <c r="AD1469" i="64"/>
  <c r="AI1926" i="64"/>
  <c r="AK616" i="64"/>
  <c r="AJ621" i="64"/>
  <c r="AA1610" i="64"/>
  <c r="AG2013" i="64"/>
  <c r="AI169" i="69"/>
  <c r="AI179" i="69" s="1"/>
  <c r="AI167" i="69"/>
  <c r="AI177" i="69" s="1"/>
  <c r="AJ156" i="69"/>
  <c r="AJ161" i="69" s="1"/>
  <c r="AI198" i="69"/>
  <c r="BQ2378" i="64"/>
  <c r="BR1742" i="64" a="1"/>
  <c r="BR1742" i="64" s="1"/>
  <c r="BR1778" i="64" a="1"/>
  <c r="BR1778" i="64" s="1"/>
  <c r="BR1670" i="64" a="1"/>
  <c r="BR1670" i="64" s="1"/>
  <c r="BR2370" i="64" a="1"/>
  <c r="BR2370" i="64" s="1"/>
  <c r="BR1635" i="64" a="1"/>
  <c r="BR1635" i="64" s="1"/>
  <c r="BR2404" i="64" a="1"/>
  <c r="BR2404" i="64" s="1"/>
  <c r="AJ135" i="69"/>
  <c r="AJ140" i="69" s="1"/>
  <c r="AJ150" i="69" s="1"/>
  <c r="BR624" i="64" a="1"/>
  <c r="BR624" i="64" s="1"/>
  <c r="BR618" i="64" a="1"/>
  <c r="BR618" i="64" s="1"/>
  <c r="BR2010" i="64" a="1"/>
  <c r="BR2010" i="64" s="1"/>
  <c r="BL17" i="69"/>
  <c r="BL18" i="69" s="1"/>
  <c r="BR1920" i="64" a="1"/>
  <c r="BR1920" i="64" s="1"/>
  <c r="BR1338" i="64" a="1"/>
  <c r="BR1338" i="64" s="1"/>
  <c r="AK115" i="69"/>
  <c r="AK118" i="69" s="1"/>
  <c r="AK119" i="69" s="1"/>
  <c r="BR821" i="64" a="1"/>
  <c r="BR821" i="64" s="1"/>
  <c r="BR176" i="64" a="1"/>
  <c r="BR176" i="64" s="1"/>
  <c r="BR191" i="64" a="1"/>
  <c r="BR191" i="64" s="1"/>
  <c r="BR40" i="64" a="1"/>
  <c r="BR40" i="64" s="1"/>
  <c r="BR245" i="64" a="1"/>
  <c r="BR245" i="64" s="1"/>
  <c r="BR175" i="64" a="1"/>
  <c r="BR175" i="64" s="1"/>
  <c r="BR192" i="64" a="1"/>
  <c r="BR192" i="64" s="1"/>
  <c r="BR1165" i="64" a="1"/>
  <c r="BR1165" i="64" s="1"/>
  <c r="BR797" i="64" a="1"/>
  <c r="BR797" i="64" s="1"/>
  <c r="BR1492" i="64" a="1"/>
  <c r="BR1492" i="64" s="1"/>
  <c r="BR1468" i="64" a="1"/>
  <c r="BR1468" i="64" s="1"/>
  <c r="BR1931" i="64" a="1"/>
  <c r="BR1931" i="64" s="1"/>
  <c r="BR799" i="64" a="1"/>
  <c r="BR799" i="64" s="1"/>
  <c r="BR1490" i="64" a="1"/>
  <c r="BR1490" i="64" s="1"/>
  <c r="BR2036" i="64" a="1"/>
  <c r="BR2036" i="64" s="1"/>
  <c r="BR1514" i="64" a="1"/>
  <c r="BR1514" i="64" s="1"/>
  <c r="BR1607" i="64" a="1"/>
  <c r="BR1607" i="64" s="1"/>
  <c r="BR1925" i="64" a="1"/>
  <c r="BR1925" i="64" s="1"/>
  <c r="BR2034" i="64" a="1"/>
  <c r="BR2034" i="64" s="1"/>
  <c r="BR1609" i="64" a="1"/>
  <c r="BR1609"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491" i="64" a="1"/>
  <c r="BR822" i="64" a="1"/>
  <c r="BR1636" i="64" a="1"/>
  <c r="BR2035" i="64" a="1"/>
  <c r="BR1515" i="64" a="1"/>
  <c r="BR1608" i="64" a="1"/>
  <c r="BR1166" i="64" a="1"/>
  <c r="BR1339" i="64" a="1"/>
  <c r="BR1671" i="64" a="1"/>
  <c r="BR1924" i="64" a="1"/>
  <c r="BR1779" i="64" a="1"/>
  <c r="BR1743" i="64" a="1"/>
  <c r="BR2011" i="64" a="1"/>
  <c r="BU662" i="64" l="1"/>
  <c r="BU652" i="64" s="1"/>
  <c r="BU654" i="64" s="1"/>
  <c r="AE1983" i="64"/>
  <c r="BR177" i="64"/>
  <c r="BR2035" i="64"/>
  <c r="BQ1679" i="64"/>
  <c r="BR1743" i="64"/>
  <c r="BR1636" i="64"/>
  <c r="BR2011" i="64"/>
  <c r="BR1671" i="64"/>
  <c r="BR1608" i="64"/>
  <c r="BR1779" i="64"/>
  <c r="BR1491" i="64"/>
  <c r="BR1515" i="64"/>
  <c r="BR1924" i="64"/>
  <c r="BR1339" i="64"/>
  <c r="BR1166" i="64"/>
  <c r="BR822" i="64"/>
  <c r="AI724" i="64"/>
  <c r="BA1168" i="64"/>
  <c r="BB619" i="64"/>
  <c r="AZ1341" i="64"/>
  <c r="AC1493" i="64"/>
  <c r="AK620" i="64"/>
  <c r="AK625" i="64" s="1"/>
  <c r="AB800" i="64"/>
  <c r="AJ159" i="69"/>
  <c r="AJ184" i="69" s="1"/>
  <c r="AJ187" i="69" s="1"/>
  <c r="AJ194" i="69" s="1"/>
  <c r="AJ202" i="69" s="1"/>
  <c r="AI173" i="69"/>
  <c r="AI175" i="69" s="1"/>
  <c r="BR2378" i="64"/>
  <c r="BS1778" i="64" a="1"/>
  <c r="BS1778" i="64" s="1"/>
  <c r="BS1670" i="64" a="1"/>
  <c r="BS1670" i="64" s="1"/>
  <c r="BS1742" i="64" a="1"/>
  <c r="BS1742" i="64" s="1"/>
  <c r="BS2370" i="64" a="1"/>
  <c r="BS2370" i="64" s="1"/>
  <c r="BS1635" i="64" a="1"/>
  <c r="BS1635" i="64" s="1"/>
  <c r="BS2404" i="64" a="1"/>
  <c r="BS2404" i="64" s="1"/>
  <c r="AJ136" i="69"/>
  <c r="AK129" i="69"/>
  <c r="AK132" i="69" s="1"/>
  <c r="AK157" i="69" s="1"/>
  <c r="AJ142" i="69"/>
  <c r="AJ152" i="69" s="1"/>
  <c r="BS624" i="64" a="1"/>
  <c r="BS624" i="64" s="1"/>
  <c r="BS618" i="64" a="1"/>
  <c r="BS618" i="64" s="1"/>
  <c r="BS2010" i="64" a="1"/>
  <c r="BS2010" i="64" s="1"/>
  <c r="BS1920" i="64" a="1"/>
  <c r="BS1920" i="64" s="1"/>
  <c r="BS1338" i="64" a="1"/>
  <c r="BS1338" i="64" s="1"/>
  <c r="BS821" i="64" a="1"/>
  <c r="BS821" i="64" s="1"/>
  <c r="BS191" i="64" a="1"/>
  <c r="BS191" i="64" s="1"/>
  <c r="BS40" i="64" a="1"/>
  <c r="BS40" i="64" s="1"/>
  <c r="BS176" i="64" a="1"/>
  <c r="BS176" i="64" s="1"/>
  <c r="BS245" i="64" a="1"/>
  <c r="BS245" i="64" s="1"/>
  <c r="BS175" i="64" a="1"/>
  <c r="BS175" i="64" s="1"/>
  <c r="BS192" i="64" a="1"/>
  <c r="BS192" i="64" s="1"/>
  <c r="AK123" i="69"/>
  <c r="AL112" i="69"/>
  <c r="AL117" i="69" s="1"/>
  <c r="AK125" i="69"/>
  <c r="BS1165" i="64" a="1"/>
  <c r="BS1165" i="64" s="1"/>
  <c r="BS2034" i="64" a="1"/>
  <c r="BS2034" i="64" s="1"/>
  <c r="BS1609" i="64" a="1"/>
  <c r="BS1609" i="64" s="1"/>
  <c r="BS797" i="64" a="1"/>
  <c r="BS797" i="64" s="1"/>
  <c r="BS2036" i="64" a="1"/>
  <c r="BS2036" i="64" s="1"/>
  <c r="BS1490" i="64" a="1"/>
  <c r="BS1490" i="64" s="1"/>
  <c r="BS1931" i="64" a="1"/>
  <c r="BS1931" i="64" s="1"/>
  <c r="BS1607" i="64" a="1"/>
  <c r="BS1607" i="64" s="1"/>
  <c r="BS1492" i="64" a="1"/>
  <c r="BS1492" i="64" s="1"/>
  <c r="BS1468" i="64" a="1"/>
  <c r="BS1468" i="64" s="1"/>
  <c r="BS799" i="64" a="1"/>
  <c r="BS799" i="64" s="1"/>
  <c r="BS1514" i="64" a="1"/>
  <c r="BS1514" i="64" s="1"/>
  <c r="BS1925" i="64" a="1"/>
  <c r="BS1925"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2035" i="64" a="1"/>
  <c r="BS1743" i="64" a="1"/>
  <c r="BS822" i="64" a="1"/>
  <c r="BS1779" i="64" a="1"/>
  <c r="BS1491" i="64" a="1"/>
  <c r="BS1608" i="64" a="1"/>
  <c r="BS1671" i="64" a="1"/>
  <c r="BS2011" i="64" a="1"/>
  <c r="BS1166" i="64" a="1"/>
  <c r="AC798" i="64" a="1"/>
  <c r="BS1924" i="64" a="1"/>
  <c r="BS1515" i="64" a="1"/>
  <c r="BS1339" i="64" a="1"/>
  <c r="BS1636" i="64" a="1"/>
  <c r="BU663" i="64" l="1"/>
  <c r="BU668" i="64" s="1"/>
  <c r="BU655" i="64"/>
  <c r="AE1984" i="64"/>
  <c r="AF1979" i="64" s="1"/>
  <c r="BZ2246" i="64" a="1"/>
  <c r="BZ2246" i="64" s="1"/>
  <c r="BS177" i="64"/>
  <c r="BS2035" i="64"/>
  <c r="BR1679" i="64"/>
  <c r="BS2011" i="64"/>
  <c r="BS1636" i="64"/>
  <c r="BS1608" i="64"/>
  <c r="BS1743" i="64"/>
  <c r="BS1671" i="64"/>
  <c r="BS1779" i="64"/>
  <c r="BS1491" i="64"/>
  <c r="BS1515" i="64"/>
  <c r="BS1924" i="64"/>
  <c r="BS1339" i="64"/>
  <c r="BS1166" i="64"/>
  <c r="BS822" i="64"/>
  <c r="AI728" i="64"/>
  <c r="AK723" i="64"/>
  <c r="AJ726" i="64"/>
  <c r="AJ724" i="64" s="1"/>
  <c r="BB1168" i="64"/>
  <c r="AC798" i="64"/>
  <c r="AD2037" i="64"/>
  <c r="AE1469" i="64"/>
  <c r="AH2013" i="64"/>
  <c r="AB1610" i="64"/>
  <c r="AJ1926" i="64"/>
  <c r="AK621" i="64"/>
  <c r="AL616" i="64"/>
  <c r="AJ192" i="69"/>
  <c r="AJ198" i="69" s="1"/>
  <c r="AJ188" i="69"/>
  <c r="AK183" i="69"/>
  <c r="AK186" i="69" s="1"/>
  <c r="AJ162" i="69"/>
  <c r="AJ163" i="69" s="1"/>
  <c r="BS2378" i="64"/>
  <c r="BT1778" i="64" a="1"/>
  <c r="BT1778" i="64" s="1"/>
  <c r="BT1742" i="64" a="1"/>
  <c r="BT1742" i="64" s="1"/>
  <c r="BT1670" i="64" a="1"/>
  <c r="BT1670" i="64" s="1"/>
  <c r="BT2370" i="64" a="1"/>
  <c r="BT2370" i="64" s="1"/>
  <c r="BT1635" i="64" a="1"/>
  <c r="BT1635" i="64" s="1"/>
  <c r="BT2404" i="64" a="1"/>
  <c r="BT2404" i="64" s="1"/>
  <c r="AJ146" i="69"/>
  <c r="AJ148" i="69" s="1"/>
  <c r="AK134" i="69"/>
  <c r="AK135" i="69" s="1"/>
  <c r="AK140" i="69" s="1"/>
  <c r="AK150" i="69" s="1"/>
  <c r="BT624" i="64" a="1"/>
  <c r="BT624" i="64" s="1"/>
  <c r="BT618" i="64" a="1"/>
  <c r="BT618" i="64" s="1"/>
  <c r="AL115" i="69"/>
  <c r="AL118" i="69" s="1"/>
  <c r="AL125" i="69" s="1"/>
  <c r="BT2010" i="64" a="1"/>
  <c r="BT2010" i="64" s="1"/>
  <c r="BT1920" i="64" a="1"/>
  <c r="BT1920" i="64" s="1"/>
  <c r="BT1338" i="64" a="1"/>
  <c r="BT1338" i="64" s="1"/>
  <c r="BT821" i="64" a="1"/>
  <c r="BT821" i="64" s="1"/>
  <c r="BT191" i="64" a="1"/>
  <c r="BT191" i="64" s="1"/>
  <c r="BT40" i="64" a="1"/>
  <c r="BT40" i="64" s="1"/>
  <c r="BT245" i="64" a="1"/>
  <c r="BT245" i="64" s="1"/>
  <c r="BT176" i="64" a="1"/>
  <c r="BT176" i="64" s="1"/>
  <c r="BT175" i="64" a="1"/>
  <c r="BT175" i="64" s="1"/>
  <c r="BT192" i="64" a="1"/>
  <c r="BT192" i="64" s="1"/>
  <c r="BT1165" i="64" a="1"/>
  <c r="BT1165" i="64" s="1"/>
  <c r="BT2034" i="64" a="1"/>
  <c r="BT2034" i="64" s="1"/>
  <c r="BT1609" i="64" a="1"/>
  <c r="BT1609" i="64" s="1"/>
  <c r="BT1490" i="64" a="1"/>
  <c r="BT1490" i="64" s="1"/>
  <c r="BT1931" i="64" a="1"/>
  <c r="BT1931" i="64" s="1"/>
  <c r="BT1607" i="64" a="1"/>
  <c r="BT1607" i="64" s="1"/>
  <c r="BT1492" i="64" a="1"/>
  <c r="BT1492" i="64" s="1"/>
  <c r="BT1514" i="64" a="1"/>
  <c r="BT1514" i="64" s="1"/>
  <c r="BT1468" i="64" a="1"/>
  <c r="BT1468" i="64" s="1"/>
  <c r="BT797" i="64" a="1"/>
  <c r="BT797" i="64" s="1"/>
  <c r="BT799" i="64" a="1"/>
  <c r="BT799" i="64" s="1"/>
  <c r="BT2036" i="64" a="1"/>
  <c r="BT2036" i="64" s="1"/>
  <c r="BT1925" i="64" a="1"/>
  <c r="BT1925"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2035" i="64" a="1"/>
  <c r="BT1339" i="64" a="1"/>
  <c r="BT1779" i="64" a="1"/>
  <c r="BT1608" i="64" a="1"/>
  <c r="BT1515" i="64" a="1"/>
  <c r="BT1166" i="64" a="1"/>
  <c r="BT822" i="64" a="1"/>
  <c r="BT1671" i="64" a="1"/>
  <c r="BT1743" i="64" a="1"/>
  <c r="BT1924" i="64" a="1"/>
  <c r="BT1491" i="64" a="1"/>
  <c r="BT1636" i="64" a="1"/>
  <c r="BT2011" i="64" a="1"/>
  <c r="BV659" i="64" l="1"/>
  <c r="BU664" i="64"/>
  <c r="BU656" i="64"/>
  <c r="BV648" i="64"/>
  <c r="BV651" i="64" s="1"/>
  <c r="AE1989" i="64"/>
  <c r="AE1985" i="64"/>
  <c r="BT177" i="64"/>
  <c r="BT2035" i="64"/>
  <c r="BS1679" i="64"/>
  <c r="BT1743" i="64"/>
  <c r="BT1779" i="64"/>
  <c r="BT1608" i="64"/>
  <c r="BT2011" i="64"/>
  <c r="BT1636" i="64"/>
  <c r="BT1671" i="64"/>
  <c r="BT1491" i="64"/>
  <c r="BT1515" i="64"/>
  <c r="BT1924" i="64"/>
  <c r="BT1339" i="64"/>
  <c r="BT1166" i="64"/>
  <c r="BT822" i="64"/>
  <c r="AF1983" i="64"/>
  <c r="AJ728" i="64"/>
  <c r="BC1168" i="64"/>
  <c r="BC619" i="64"/>
  <c r="BA1341" i="64"/>
  <c r="BB1341" i="64"/>
  <c r="AD1493" i="64"/>
  <c r="AC800" i="64"/>
  <c r="AL620" i="64"/>
  <c r="AL625" i="64" s="1"/>
  <c r="AJ200" i="69"/>
  <c r="AK156" i="69"/>
  <c r="AK159" i="69" s="1"/>
  <c r="AK184" i="69" s="1"/>
  <c r="AK187" i="69" s="1"/>
  <c r="AK194" i="69" s="1"/>
  <c r="AK202" i="69" s="1"/>
  <c r="AJ167" i="69"/>
  <c r="AJ177" i="69" s="1"/>
  <c r="AJ169" i="69"/>
  <c r="AJ179" i="69" s="1"/>
  <c r="BT2378" i="64"/>
  <c r="BU1778" i="64" a="1"/>
  <c r="BU1778" i="64" s="1"/>
  <c r="BU1742" i="64" a="1"/>
  <c r="BU1742" i="64" s="1"/>
  <c r="BU1670" i="64" a="1"/>
  <c r="BU1670" i="64" s="1"/>
  <c r="BU2370" i="64" a="1"/>
  <c r="BU2370" i="64" s="1"/>
  <c r="BU1635" i="64" a="1"/>
  <c r="BU1635" i="64" s="1"/>
  <c r="BU2404" i="64" a="1"/>
  <c r="BU2404" i="64" s="1"/>
  <c r="AK142" i="69"/>
  <c r="AK152" i="69" s="1"/>
  <c r="AK136" i="69"/>
  <c r="AL129" i="69"/>
  <c r="AL134" i="69" s="1"/>
  <c r="BU624" i="64" a="1"/>
  <c r="BU624" i="64" s="1"/>
  <c r="BU618" i="64" a="1"/>
  <c r="BU618" i="64" s="1"/>
  <c r="BU2010" i="64" a="1"/>
  <c r="BU2010" i="64" s="1"/>
  <c r="BU1920" i="64" a="1"/>
  <c r="BU1920" i="64" s="1"/>
  <c r="BU1338" i="64" a="1"/>
  <c r="BU1338" i="64" s="1"/>
  <c r="BP16" i="69"/>
  <c r="AL123" i="69"/>
  <c r="AM112" i="69"/>
  <c r="AM115" i="69" s="1"/>
  <c r="AL119" i="69"/>
  <c r="BU821" i="64" a="1"/>
  <c r="BU821" i="64" s="1"/>
  <c r="BU245" i="64" a="1"/>
  <c r="BU245" i="64" s="1"/>
  <c r="BU40" i="64" a="1"/>
  <c r="BU40" i="64" s="1"/>
  <c r="BU191" i="64" a="1"/>
  <c r="BU191" i="64" s="1"/>
  <c r="BU176" i="64" a="1"/>
  <c r="BU176" i="64" s="1"/>
  <c r="BU175" i="64" a="1"/>
  <c r="BU175" i="64" s="1"/>
  <c r="BU192" i="64" a="1"/>
  <c r="BU192" i="64" s="1"/>
  <c r="BU1165" i="64" a="1"/>
  <c r="BU1165" i="64" s="1"/>
  <c r="BU2036" i="64" a="1"/>
  <c r="BU2036" i="64" s="1"/>
  <c r="BU797" i="64" a="1"/>
  <c r="BU797" i="64" s="1"/>
  <c r="BU2034" i="64" a="1"/>
  <c r="BU2034" i="64" s="1"/>
  <c r="BU1925" i="64" a="1"/>
  <c r="BU1925" i="64" s="1"/>
  <c r="BU799" i="64" a="1"/>
  <c r="BU799" i="64" s="1"/>
  <c r="BU1607" i="64" a="1"/>
  <c r="BU1607" i="64" s="1"/>
  <c r="BU1490" i="64" a="1"/>
  <c r="BU1490" i="64" s="1"/>
  <c r="BU1931" i="64" a="1"/>
  <c r="BU1931" i="64" s="1"/>
  <c r="BU1609" i="64" a="1"/>
  <c r="BU1609" i="64" s="1"/>
  <c r="BU1492" i="64" a="1"/>
  <c r="BU1492" i="64" s="1"/>
  <c r="BU1514" i="64" a="1"/>
  <c r="BU1514" i="64" s="1"/>
  <c r="BU1468" i="64" a="1"/>
  <c r="BU1468"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608" i="64" a="1"/>
  <c r="BU1166" i="64" a="1"/>
  <c r="BU1671" i="64" a="1"/>
  <c r="BU1491" i="64" a="1"/>
  <c r="BU1743" i="64" a="1"/>
  <c r="BU2011" i="64" a="1"/>
  <c r="BU1924" i="64" a="1"/>
  <c r="AD798" i="64" a="1"/>
  <c r="BU2035" i="64" a="1"/>
  <c r="BU1779" i="64" a="1"/>
  <c r="BU822" i="64" a="1"/>
  <c r="BU1636" i="64" a="1"/>
  <c r="BU1339" i="64" a="1"/>
  <c r="BU1515" i="64" a="1"/>
  <c r="BV660" i="64" l="1"/>
  <c r="BU177" i="64"/>
  <c r="BU2035" i="64"/>
  <c r="BT1679" i="64"/>
  <c r="AF1984" i="64"/>
  <c r="BU1608" i="64"/>
  <c r="BU1671" i="64"/>
  <c r="BU1743" i="64"/>
  <c r="BU1779" i="64"/>
  <c r="BU2011" i="64"/>
  <c r="BU1636" i="64"/>
  <c r="BU1491" i="64"/>
  <c r="BU1515" i="64"/>
  <c r="BU1924" i="64"/>
  <c r="BU1339" i="64"/>
  <c r="BU1166" i="64"/>
  <c r="BU822" i="64"/>
  <c r="AK726" i="64"/>
  <c r="AK724" i="64" s="1"/>
  <c r="AL723" i="64"/>
  <c r="BD1168" i="64"/>
  <c r="BD619" i="64"/>
  <c r="BC1341" i="64"/>
  <c r="AD798" i="64"/>
  <c r="AE2037" i="64"/>
  <c r="AF1469" i="64"/>
  <c r="AJ173" i="69"/>
  <c r="AJ175" i="69" s="1"/>
  <c r="AL183" i="69"/>
  <c r="AL186" i="69" s="1"/>
  <c r="AK192" i="69"/>
  <c r="AK198" i="69" s="1"/>
  <c r="AI2013" i="64"/>
  <c r="AL621" i="64"/>
  <c r="AM616" i="64"/>
  <c r="AK1926" i="64"/>
  <c r="AC1610" i="64"/>
  <c r="AK161" i="69"/>
  <c r="AK162" i="69" s="1"/>
  <c r="AK167" i="69" s="1"/>
  <c r="AK177" i="69" s="1"/>
  <c r="AK188" i="69"/>
  <c r="BU2378" i="64"/>
  <c r="AK146" i="69"/>
  <c r="AK148" i="69" s="1"/>
  <c r="BV1778" i="64" a="1"/>
  <c r="BV1778" i="64" s="1"/>
  <c r="BV1742" i="64" a="1"/>
  <c r="BV1742" i="64" s="1"/>
  <c r="BV1670" i="64" a="1"/>
  <c r="BV1670" i="64" s="1"/>
  <c r="BV2370" i="64" a="1"/>
  <c r="BV2370" i="64" s="1"/>
  <c r="BV1635" i="64" a="1"/>
  <c r="BV1635" i="64" s="1"/>
  <c r="BV2404" i="64" a="1"/>
  <c r="BV2404" i="64" s="1"/>
  <c r="AL132" i="69"/>
  <c r="AL157" i="69" s="1"/>
  <c r="BV624" i="64" a="1"/>
  <c r="BV624" i="64" s="1"/>
  <c r="BV618" i="64" a="1"/>
  <c r="BV618" i="64" s="1"/>
  <c r="AM117" i="69"/>
  <c r="AM118" i="69" s="1"/>
  <c r="AM125" i="69" s="1"/>
  <c r="BV2010" i="64" a="1"/>
  <c r="BV2010" i="64" s="1"/>
  <c r="BP17" i="69"/>
  <c r="BP18" i="69" s="1"/>
  <c r="BV1920" i="64" a="1"/>
  <c r="BV1920" i="64" s="1"/>
  <c r="BV1338" i="64" a="1"/>
  <c r="BV1338" i="64" s="1"/>
  <c r="BV821" i="64" a="1"/>
  <c r="BV821" i="64" s="1"/>
  <c r="BV40" i="64" a="1"/>
  <c r="BV40" i="64" s="1"/>
  <c r="BV245" i="64" a="1"/>
  <c r="BV245" i="64" s="1"/>
  <c r="BV176" i="64" a="1"/>
  <c r="BV176" i="64" s="1"/>
  <c r="BV191" i="64" a="1"/>
  <c r="BV191" i="64" s="1"/>
  <c r="BV175" i="64" a="1"/>
  <c r="BV175" i="64" s="1"/>
  <c r="BV192" i="64" a="1"/>
  <c r="BV192" i="64" s="1"/>
  <c r="BQ207" i="69"/>
  <c r="BQ209" i="69" s="1"/>
  <c r="BQ219" i="69" s="1"/>
  <c r="BV1165" i="64" a="1"/>
  <c r="BV1165" i="64" s="1"/>
  <c r="BV1490" i="64" a="1"/>
  <c r="BV1490" i="64" s="1"/>
  <c r="BV2034" i="64" a="1"/>
  <c r="BV2034" i="64" s="1"/>
  <c r="BV1492" i="64" a="1"/>
  <c r="BV1492" i="64" s="1"/>
  <c r="BV1514" i="64" a="1"/>
  <c r="BV1514" i="64" s="1"/>
  <c r="BV1607" i="64" a="1"/>
  <c r="BV1607" i="64" s="1"/>
  <c r="BV1468" i="64" a="1"/>
  <c r="BV1468" i="64" s="1"/>
  <c r="BV797" i="64" a="1"/>
  <c r="BV797" i="64" s="1"/>
  <c r="BV2036" i="64" a="1"/>
  <c r="BV2036" i="64" s="1"/>
  <c r="BV1609" i="64" a="1"/>
  <c r="BV1609" i="64" s="1"/>
  <c r="BV799" i="64" a="1"/>
  <c r="BV799" i="64" s="1"/>
  <c r="BV1925" i="64" a="1"/>
  <c r="BV1925" i="64" s="1"/>
  <c r="BV1931" i="64" a="1"/>
  <c r="BV1931"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166" i="64" a="1"/>
  <c r="BV1671" i="64" a="1"/>
  <c r="BV2011" i="64" a="1"/>
  <c r="BV822" i="64" a="1"/>
  <c r="BV1924" i="64" a="1"/>
  <c r="BV1491" i="64" a="1"/>
  <c r="BV1608" i="64" a="1"/>
  <c r="BV1636" i="64" a="1"/>
  <c r="BV1743" i="64" a="1"/>
  <c r="BV2035" i="64" a="1"/>
  <c r="BV1779" i="64" a="1"/>
  <c r="BV1515" i="64" a="1"/>
  <c r="BV1339" i="64" a="1"/>
  <c r="BV662" i="64" l="1"/>
  <c r="BV652" i="64" s="1"/>
  <c r="BV654" i="64" s="1"/>
  <c r="AF1985" i="64"/>
  <c r="CA2246" i="64" a="1"/>
  <c r="CA2246" i="64" s="1"/>
  <c r="BV177" i="64"/>
  <c r="BV2035" i="64"/>
  <c r="BU1679" i="64"/>
  <c r="AF1989" i="64"/>
  <c r="AG1979" i="64"/>
  <c r="BV1671" i="64"/>
  <c r="BV1743" i="64"/>
  <c r="BV1779" i="64"/>
  <c r="BV1636" i="64"/>
  <c r="BV1608" i="64"/>
  <c r="BV2011" i="64"/>
  <c r="BV1491" i="64"/>
  <c r="BV1515" i="64"/>
  <c r="BV1924" i="64"/>
  <c r="BV1339" i="64"/>
  <c r="BV1166" i="64"/>
  <c r="BV822" i="64"/>
  <c r="AK728" i="64"/>
  <c r="BE1168" i="64"/>
  <c r="BF619" i="64"/>
  <c r="BE619" i="64"/>
  <c r="BD1341" i="64"/>
  <c r="AK200" i="69"/>
  <c r="AE1493" i="64"/>
  <c r="AD800" i="64"/>
  <c r="AM620" i="64"/>
  <c r="AM625" i="64" s="1"/>
  <c r="AL156" i="69"/>
  <c r="AL161" i="69" s="1"/>
  <c r="AK173" i="69"/>
  <c r="AK175" i="69" s="1"/>
  <c r="AK169" i="69"/>
  <c r="AK179" i="69" s="1"/>
  <c r="AK163" i="69"/>
  <c r="BV2378" i="64"/>
  <c r="BW1778" i="64" a="1"/>
  <c r="BW1778" i="64" s="1"/>
  <c r="BW1742" i="64" a="1"/>
  <c r="BW1742" i="64" s="1"/>
  <c r="BW1670" i="64" a="1"/>
  <c r="BW1670" i="64" s="1"/>
  <c r="BW2370" i="64" a="1"/>
  <c r="BW2370" i="64" s="1"/>
  <c r="BW1635" i="64" a="1"/>
  <c r="BW1635" i="64" s="1"/>
  <c r="BW2404" i="64" a="1"/>
  <c r="BW2404" i="64" s="1"/>
  <c r="AL135" i="69"/>
  <c r="AL136" i="69" s="1"/>
  <c r="BW624" i="64" a="1"/>
  <c r="BW624" i="64" s="1"/>
  <c r="BW618" i="64" a="1"/>
  <c r="BW618" i="64" s="1"/>
  <c r="BW2010" i="64" a="1"/>
  <c r="BW2010" i="64" s="1"/>
  <c r="BW1920" i="64" a="1"/>
  <c r="BW1920" i="64" s="1"/>
  <c r="BW1338" i="64" a="1"/>
  <c r="BW1338" i="64" s="1"/>
  <c r="BW821" i="64" a="1"/>
  <c r="BW821" i="64" s="1"/>
  <c r="BW176" i="64" a="1"/>
  <c r="BW176" i="64" s="1"/>
  <c r="BW191" i="64" a="1"/>
  <c r="BW191" i="64" s="1"/>
  <c r="BW245" i="64" a="1"/>
  <c r="BW245" i="64" s="1"/>
  <c r="BW40" i="64" a="1"/>
  <c r="BW40" i="64" s="1"/>
  <c r="BW175" i="64" a="1"/>
  <c r="BW175" i="64" s="1"/>
  <c r="BW192" i="64" a="1"/>
  <c r="BW192" i="64" s="1"/>
  <c r="BW1165" i="64" a="1"/>
  <c r="BW1165" i="64" s="1"/>
  <c r="BW1492" i="64" a="1"/>
  <c r="BW1492" i="64" s="1"/>
  <c r="BW1468" i="64" a="1"/>
  <c r="BW1468" i="64" s="1"/>
  <c r="BW1607" i="64" a="1"/>
  <c r="BW1607" i="64" s="1"/>
  <c r="BW799" i="64" a="1"/>
  <c r="BW799" i="64" s="1"/>
  <c r="BW1925" i="64" a="1"/>
  <c r="BW1925" i="64" s="1"/>
  <c r="BW2034" i="64" a="1"/>
  <c r="BW2034" i="64" s="1"/>
  <c r="BW1609" i="64" a="1"/>
  <c r="BW1609" i="64" s="1"/>
  <c r="BW1931" i="64" a="1"/>
  <c r="BW1931" i="64" s="1"/>
  <c r="BW1514" i="64" a="1"/>
  <c r="BW1514" i="64" s="1"/>
  <c r="BW2036" i="64" a="1"/>
  <c r="BW2036" i="64" s="1"/>
  <c r="BW797" i="64" a="1"/>
  <c r="BW797" i="64" s="1"/>
  <c r="BW1490" i="64" a="1"/>
  <c r="BW1490"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924" i="64" a="1"/>
  <c r="BW1491" i="64" a="1"/>
  <c r="BW1779" i="64" a="1"/>
  <c r="BW1608" i="64" a="1"/>
  <c r="BW1166" i="64" a="1"/>
  <c r="AE798" i="64" a="1"/>
  <c r="BW1636" i="64" a="1"/>
  <c r="BW1671" i="64" a="1"/>
  <c r="BW2035" i="64" a="1"/>
  <c r="BW1339" i="64" a="1"/>
  <c r="BW2011" i="64" a="1"/>
  <c r="BW822" i="64" a="1"/>
  <c r="BW1743" i="64" a="1"/>
  <c r="BW1515" i="64" a="1"/>
  <c r="BV663" i="64" l="1"/>
  <c r="BW659" i="64" s="1"/>
  <c r="BV655" i="64"/>
  <c r="AG1983" i="64"/>
  <c r="BW177" i="64"/>
  <c r="BW2035" i="64"/>
  <c r="BV1679" i="64"/>
  <c r="BW2011" i="64"/>
  <c r="BW1671" i="64"/>
  <c r="BW1743" i="64"/>
  <c r="BW1608" i="64"/>
  <c r="BW1779" i="64"/>
  <c r="BW1636" i="64"/>
  <c r="BW1491" i="64"/>
  <c r="BW1515" i="64"/>
  <c r="BW1924" i="64"/>
  <c r="BW1339" i="64"/>
  <c r="BW1166" i="64"/>
  <c r="BW822" i="64"/>
  <c r="AL726" i="64"/>
  <c r="AL724" i="64" s="1"/>
  <c r="AM723" i="64"/>
  <c r="BF1168" i="64"/>
  <c r="AE798" i="64"/>
  <c r="AF2037" i="64"/>
  <c r="AG1469" i="64"/>
  <c r="AL1926" i="64"/>
  <c r="AJ2013" i="64"/>
  <c r="AM621" i="64"/>
  <c r="AN616" i="64"/>
  <c r="AD1610" i="64"/>
  <c r="AL159" i="69"/>
  <c r="AL184" i="69" s="1"/>
  <c r="AL187" i="69" s="1"/>
  <c r="AM183" i="69" s="1"/>
  <c r="BW2378" i="64"/>
  <c r="BX1778" i="64" a="1"/>
  <c r="BX1778" i="64" s="1"/>
  <c r="BX1742" i="64" a="1"/>
  <c r="BX1742" i="64" s="1"/>
  <c r="BX1670" i="64" a="1"/>
  <c r="BX1670" i="64" s="1"/>
  <c r="BX2370" i="64" a="1"/>
  <c r="BX2370" i="64" s="1"/>
  <c r="BX1635" i="64" a="1"/>
  <c r="BX1635" i="64" s="1"/>
  <c r="BX2404" i="64" a="1"/>
  <c r="BX2404" i="64" s="1"/>
  <c r="AM129" i="69"/>
  <c r="AM132" i="69" s="1"/>
  <c r="AM157" i="69" s="1"/>
  <c r="AL142" i="69"/>
  <c r="AL146" i="69" s="1"/>
  <c r="AL148" i="69" s="1"/>
  <c r="AL140" i="69"/>
  <c r="AL150" i="69" s="1"/>
  <c r="BX618" i="64" a="1"/>
  <c r="BX618" i="64" s="1"/>
  <c r="BX624" i="64" a="1"/>
  <c r="BX624" i="64" s="1"/>
  <c r="BX2010" i="64" a="1"/>
  <c r="BX2010" i="64" s="1"/>
  <c r="BX1920" i="64" a="1"/>
  <c r="BX1920" i="64" s="1"/>
  <c r="BX1338" i="64" a="1"/>
  <c r="BX1338" i="64" s="1"/>
  <c r="BX821" i="64" a="1"/>
  <c r="BX821" i="64" s="1"/>
  <c r="BX176" i="64" a="1"/>
  <c r="BX176" i="64" s="1"/>
  <c r="BX245" i="64" a="1"/>
  <c r="BX245" i="64" s="1"/>
  <c r="BX40" i="64" a="1"/>
  <c r="BX40" i="64" s="1"/>
  <c r="BX191" i="64" a="1"/>
  <c r="BX191" i="64" s="1"/>
  <c r="BX175" i="64" a="1"/>
  <c r="BX175" i="64" s="1"/>
  <c r="BX192" i="64" a="1"/>
  <c r="BX192" i="64" s="1"/>
  <c r="BX1165" i="64" a="1"/>
  <c r="BX1165" i="64" s="1"/>
  <c r="BX2034" i="64" a="1"/>
  <c r="BX2034" i="64" s="1"/>
  <c r="BX797" i="64" a="1"/>
  <c r="BX797" i="64" s="1"/>
  <c r="BX799" i="64" a="1"/>
  <c r="BX799" i="64" s="1"/>
  <c r="BX1468" i="64" a="1"/>
  <c r="BX1468" i="64" s="1"/>
  <c r="BX1609" i="64" a="1"/>
  <c r="BX1609" i="64" s="1"/>
  <c r="BX1490" i="64" a="1"/>
  <c r="BX1490" i="64" s="1"/>
  <c r="BX1925" i="64" a="1"/>
  <c r="BX1925" i="64" s="1"/>
  <c r="BX1514" i="64" a="1"/>
  <c r="BX1514" i="64" s="1"/>
  <c r="BX1931" i="64" a="1"/>
  <c r="BX1931" i="64" s="1"/>
  <c r="BX1492" i="64" a="1"/>
  <c r="BX1492" i="64" s="1"/>
  <c r="BX1607" i="64" a="1"/>
  <c r="BX1607" i="64" s="1"/>
  <c r="BX2036" i="64" a="1"/>
  <c r="BX2036"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339" i="64" a="1"/>
  <c r="BX1779" i="64" a="1"/>
  <c r="BX1491" i="64" a="1"/>
  <c r="BX1743" i="64" a="1"/>
  <c r="BX1924" i="64" a="1"/>
  <c r="BX822" i="64" a="1"/>
  <c r="BX1636" i="64" a="1"/>
  <c r="BX1515" i="64" a="1"/>
  <c r="BX1671" i="64" a="1"/>
  <c r="BX1608" i="64" a="1"/>
  <c r="BX1166" i="64" a="1"/>
  <c r="BX2035" i="64" a="1"/>
  <c r="BX2011" i="64" a="1"/>
  <c r="BV668" i="64" l="1"/>
  <c r="BV664" i="64"/>
  <c r="BV656" i="64"/>
  <c r="BW648" i="64"/>
  <c r="AG1984" i="64"/>
  <c r="AG1989" i="64" s="1"/>
  <c r="BX177" i="64"/>
  <c r="BX2035" i="64"/>
  <c r="BW1679" i="64"/>
  <c r="BX2011" i="64"/>
  <c r="BX1636" i="64"/>
  <c r="BX1671" i="64"/>
  <c r="BX1743" i="64"/>
  <c r="BX1779" i="64"/>
  <c r="BX1608" i="64"/>
  <c r="BX1491" i="64"/>
  <c r="BX1515" i="64"/>
  <c r="BX1924" i="64"/>
  <c r="BX1339" i="64"/>
  <c r="BX1166" i="64"/>
  <c r="BX822" i="64"/>
  <c r="AL728" i="64"/>
  <c r="BG1168" i="64"/>
  <c r="BG619" i="64"/>
  <c r="BE1341" i="64"/>
  <c r="BF1341" i="64"/>
  <c r="AL188" i="69"/>
  <c r="AL194" i="69"/>
  <c r="AL202" i="69" s="1"/>
  <c r="AL192" i="69"/>
  <c r="AL200" i="69" s="1"/>
  <c r="AL162" i="69"/>
  <c r="AL167" i="69" s="1"/>
  <c r="AL177" i="69" s="1"/>
  <c r="AN620" i="64"/>
  <c r="AN625" i="64" s="1"/>
  <c r="AE800" i="64"/>
  <c r="AF1493" i="64"/>
  <c r="BX2378" i="64"/>
  <c r="BY1778" i="64" a="1"/>
  <c r="BY1778" i="64" s="1"/>
  <c r="BY1742" i="64" a="1"/>
  <c r="BY1742" i="64" s="1"/>
  <c r="BY1670" i="64" a="1"/>
  <c r="BY1670" i="64" s="1"/>
  <c r="BY2370" i="64" a="1"/>
  <c r="BY2370" i="64" s="1"/>
  <c r="BY1635" i="64" a="1"/>
  <c r="BY1635" i="64" s="1"/>
  <c r="BY2404" i="64" a="1"/>
  <c r="BY2404" i="64" s="1"/>
  <c r="AM134" i="69"/>
  <c r="AM135" i="69" s="1"/>
  <c r="AM142" i="69" s="1"/>
  <c r="AM146" i="69" s="1"/>
  <c r="AM148" i="69" s="1"/>
  <c r="AL152" i="69"/>
  <c r="AM186" i="69"/>
  <c r="BY618" i="64" a="1"/>
  <c r="BY618" i="64" s="1"/>
  <c r="BY624" i="64" a="1"/>
  <c r="BY624" i="64" s="1"/>
  <c r="BY2010" i="64" a="1"/>
  <c r="BY2010" i="64" s="1"/>
  <c r="BY1920" i="64" a="1"/>
  <c r="BY1920" i="64" s="1"/>
  <c r="BY1338" i="64" a="1"/>
  <c r="BY1338" i="64" s="1"/>
  <c r="BY821" i="64" a="1"/>
  <c r="BY821" i="64" s="1"/>
  <c r="BY176" i="64" a="1"/>
  <c r="BY176" i="64" s="1"/>
  <c r="BY245" i="64" a="1"/>
  <c r="BY245" i="64" s="1"/>
  <c r="BY191" i="64" a="1"/>
  <c r="BY191" i="64" s="1"/>
  <c r="BY40" i="64" a="1"/>
  <c r="BY40" i="64" s="1"/>
  <c r="BY175" i="64" a="1"/>
  <c r="BY175" i="64" s="1"/>
  <c r="BY192" i="64" a="1"/>
  <c r="BY192" i="64" s="1"/>
  <c r="BU98" i="69"/>
  <c r="BY1165" i="64" a="1"/>
  <c r="BY1165" i="64" s="1"/>
  <c r="BY1607" i="64" a="1"/>
  <c r="BY1607" i="64" s="1"/>
  <c r="BY1490" i="64" a="1"/>
  <c r="BY1490" i="64" s="1"/>
  <c r="BY1931" i="64" a="1"/>
  <c r="BY1931" i="64" s="1"/>
  <c r="BY797" i="64" a="1"/>
  <c r="BY797" i="64" s="1"/>
  <c r="BY1609" i="64" a="1"/>
  <c r="BY1609" i="64" s="1"/>
  <c r="BY1492" i="64" a="1"/>
  <c r="BY1492" i="64" s="1"/>
  <c r="BY1514" i="64" a="1"/>
  <c r="BY1514" i="64" s="1"/>
  <c r="BY1468" i="64" a="1"/>
  <c r="BY1468" i="64" s="1"/>
  <c r="BY2034" i="64" a="1"/>
  <c r="BY2034" i="64" s="1"/>
  <c r="BY1925" i="64" a="1"/>
  <c r="BY1925" i="64" s="1"/>
  <c r="BY799" i="64" a="1"/>
  <c r="BY799" i="64" s="1"/>
  <c r="BY2036" i="64" a="1"/>
  <c r="BY2036"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671" i="64" a="1"/>
  <c r="BY1924" i="64" a="1"/>
  <c r="BY1339" i="64" a="1"/>
  <c r="BY2035" i="64" a="1"/>
  <c r="BY1779" i="64" a="1"/>
  <c r="BY2011" i="64" a="1"/>
  <c r="AF798" i="64" a="1"/>
  <c r="BY1608" i="64" a="1"/>
  <c r="BY1515" i="64" a="1"/>
  <c r="BY1743" i="64" a="1"/>
  <c r="BY1636" i="64" a="1"/>
  <c r="BY1491" i="64" a="1"/>
  <c r="BY1166" i="64" a="1"/>
  <c r="BY822" i="64" a="1"/>
  <c r="BW651" i="64" l="1"/>
  <c r="AH1979" i="64"/>
  <c r="AH1983" i="64" s="1"/>
  <c r="AG1985" i="64"/>
  <c r="CB2246" i="64" a="1"/>
  <c r="CB2246" i="64" s="1"/>
  <c r="BY177" i="64"/>
  <c r="BY2035" i="64"/>
  <c r="BX1679" i="64"/>
  <c r="BY1608" i="64"/>
  <c r="BY1671" i="64"/>
  <c r="BY1743" i="64"/>
  <c r="BY1779" i="64"/>
  <c r="BY2011" i="64"/>
  <c r="BY1636" i="64"/>
  <c r="BY1491" i="64"/>
  <c r="BY1515" i="64"/>
  <c r="BY1924" i="64"/>
  <c r="BY1339" i="64"/>
  <c r="BY1166" i="64"/>
  <c r="BY822" i="64"/>
  <c r="AM726" i="64"/>
  <c r="AM724" i="64" s="1"/>
  <c r="AN723" i="64"/>
  <c r="BG1341" i="64"/>
  <c r="BH1168" i="64"/>
  <c r="BH619" i="64"/>
  <c r="AF798" i="64"/>
  <c r="AG2037" i="64"/>
  <c r="AH1469" i="64"/>
  <c r="AL198" i="69"/>
  <c r="AL163" i="69"/>
  <c r="AM156" i="69"/>
  <c r="AM161" i="69" s="1"/>
  <c r="AL173" i="69"/>
  <c r="AL175" i="69" s="1"/>
  <c r="AL169" i="69"/>
  <c r="AL179" i="69" s="1"/>
  <c r="AN621" i="64"/>
  <c r="AO616" i="64"/>
  <c r="AM1926" i="64"/>
  <c r="AE1610" i="64"/>
  <c r="AK2013" i="64"/>
  <c r="BZ1778" i="64" a="1"/>
  <c r="BZ1778" i="64" s="1"/>
  <c r="BZ1742" i="64" a="1"/>
  <c r="BZ1742" i="64" s="1"/>
  <c r="BZ1670" i="64" a="1"/>
  <c r="BZ1670" i="64" s="1"/>
  <c r="BY2378" i="64"/>
  <c r="BZ2370" i="64" a="1"/>
  <c r="BZ2370" i="64" s="1"/>
  <c r="BZ1635" i="64" a="1"/>
  <c r="BZ1635" i="64" s="1"/>
  <c r="BZ2404" i="64" a="1"/>
  <c r="BZ2404" i="64" s="1"/>
  <c r="AM136" i="69"/>
  <c r="AM152" i="69"/>
  <c r="AN129" i="69"/>
  <c r="AN132" i="69" s="1"/>
  <c r="AN157" i="69" s="1"/>
  <c r="AM140" i="69"/>
  <c r="AM150" i="69" s="1"/>
  <c r="BZ624" i="64" a="1"/>
  <c r="BZ624" i="64" s="1"/>
  <c r="BZ618" i="64" a="1"/>
  <c r="BZ618" i="64" s="1"/>
  <c r="BZ2010" i="64" a="1"/>
  <c r="BZ2010" i="64" s="1"/>
  <c r="AO117" i="69"/>
  <c r="AO118" i="69" s="1"/>
  <c r="AO125" i="69" s="1"/>
  <c r="BZ1920" i="64" a="1"/>
  <c r="BZ1920" i="64" s="1"/>
  <c r="BZ1338" i="64" a="1"/>
  <c r="BZ1338" i="64" s="1"/>
  <c r="BZ821" i="64" a="1"/>
  <c r="BZ821" i="64" s="1"/>
  <c r="BZ245" i="64" a="1"/>
  <c r="BZ245" i="64" s="1"/>
  <c r="BZ191" i="64" a="1"/>
  <c r="BZ191" i="64" s="1"/>
  <c r="BZ40" i="64" a="1"/>
  <c r="BZ40" i="64" s="1"/>
  <c r="BZ176" i="64" a="1"/>
  <c r="BZ176" i="64" s="1"/>
  <c r="BZ175" i="64" a="1"/>
  <c r="BZ175" i="64" s="1"/>
  <c r="BZ192" i="64" a="1"/>
  <c r="BZ192" i="64" s="1"/>
  <c r="BZ1165" i="64" a="1"/>
  <c r="BZ1165" i="64" s="1"/>
  <c r="BZ1609" i="64" a="1"/>
  <c r="BZ1609" i="64" s="1"/>
  <c r="BZ1490" i="64" a="1"/>
  <c r="BZ1490" i="64" s="1"/>
  <c r="BZ797" i="64" a="1"/>
  <c r="BZ797" i="64" s="1"/>
  <c r="BZ1492" i="64" a="1"/>
  <c r="BZ1492" i="64" s="1"/>
  <c r="BZ1468" i="64" a="1"/>
  <c r="BZ1468" i="64" s="1"/>
  <c r="BZ1514" i="64" a="1"/>
  <c r="BZ1514" i="64" s="1"/>
  <c r="BZ1931" i="64" a="1"/>
  <c r="BZ1931" i="64" s="1"/>
  <c r="BZ799" i="64" a="1"/>
  <c r="BZ799" i="64" s="1"/>
  <c r="BZ2036" i="64" a="1"/>
  <c r="BZ2036" i="64" s="1"/>
  <c r="BZ1607" i="64" a="1"/>
  <c r="BZ1607" i="64" s="1"/>
  <c r="BZ1925" i="64" a="1"/>
  <c r="BZ1925" i="64" s="1"/>
  <c r="BZ2034" i="64" a="1"/>
  <c r="BZ2034"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924" i="64" a="1"/>
  <c r="BZ1166" i="64" a="1"/>
  <c r="BZ2035" i="64" a="1"/>
  <c r="BZ1779" i="64" a="1"/>
  <c r="BZ2011" i="64" a="1"/>
  <c r="BZ1636" i="64" a="1"/>
  <c r="BZ1515" i="64" a="1"/>
  <c r="BZ1339" i="64" a="1"/>
  <c r="BZ1608" i="64" a="1"/>
  <c r="BZ1491" i="64" a="1"/>
  <c r="BZ1743" i="64" a="1"/>
  <c r="BZ1671" i="64" a="1"/>
  <c r="BZ822" i="64" a="1"/>
  <c r="BW660" i="64" l="1"/>
  <c r="AH1984" i="64"/>
  <c r="AH1989" i="64" s="1"/>
  <c r="BZ177" i="64"/>
  <c r="BZ2035" i="64"/>
  <c r="BY1679" i="64"/>
  <c r="BZ1671" i="64"/>
  <c r="BZ1743" i="64"/>
  <c r="O1743" i="64" s="1"/>
  <c r="BZ1779" i="64"/>
  <c r="BZ2011" i="64"/>
  <c r="O2011" i="64" s="1"/>
  <c r="BZ1636" i="64"/>
  <c r="O1636" i="64" s="1"/>
  <c r="BZ1608" i="64"/>
  <c r="BZ1491" i="64"/>
  <c r="O1491" i="64" s="1"/>
  <c r="BZ1515" i="64"/>
  <c r="BZ1924" i="64"/>
  <c r="BZ1339" i="64"/>
  <c r="O1339" i="64" s="1"/>
  <c r="BZ1166" i="64"/>
  <c r="O1166" i="64" s="1"/>
  <c r="BZ822" i="64"/>
  <c r="AM728" i="64"/>
  <c r="BI1168" i="64"/>
  <c r="BJ619" i="64"/>
  <c r="BI619" i="64"/>
  <c r="BH1341" i="64"/>
  <c r="AM159" i="69"/>
  <c r="AM184" i="69" s="1"/>
  <c r="AM187" i="69" s="1"/>
  <c r="AM194" i="69" s="1"/>
  <c r="AM202" i="69" s="1"/>
  <c r="CA192" i="64" a="1"/>
  <c r="CA192" i="64" s="1"/>
  <c r="AO620" i="64"/>
  <c r="AO625" i="64" s="1"/>
  <c r="AF800" i="64"/>
  <c r="AG1493" i="64"/>
  <c r="BZ2378" i="64"/>
  <c r="O2378" i="64" s="1"/>
  <c r="CA1778" i="64" a="1"/>
  <c r="CA1778" i="64" s="1"/>
  <c r="CA1670" i="64" a="1"/>
  <c r="CA1670" i="64" s="1"/>
  <c r="CA1742" i="64" a="1"/>
  <c r="CA1742" i="64" s="1"/>
  <c r="CA2370" i="64" a="1"/>
  <c r="CA2370" i="64" s="1"/>
  <c r="CA1635" i="64" a="1"/>
  <c r="CA1635" i="64" s="1"/>
  <c r="CA2404" i="64" a="1"/>
  <c r="CA2404" i="64" s="1"/>
  <c r="AN134" i="69"/>
  <c r="AN135" i="69" s="1"/>
  <c r="CA624" i="64" a="1"/>
  <c r="CA624" i="64" s="1"/>
  <c r="CA618" i="64" a="1"/>
  <c r="CA618" i="64" s="1"/>
  <c r="CA2010" i="64" a="1"/>
  <c r="CA2010" i="64" s="1"/>
  <c r="CA1920" i="64" a="1"/>
  <c r="CA1920" i="64" s="1"/>
  <c r="CA1338" i="64" a="1"/>
  <c r="CA1338" i="64" s="1"/>
  <c r="CA821" i="64" a="1"/>
  <c r="CA821" i="64" s="1"/>
  <c r="CA191" i="64" a="1"/>
  <c r="CA191" i="64" s="1"/>
  <c r="CA40" i="64" a="1"/>
  <c r="CA40" i="64" s="1"/>
  <c r="CA176" i="64" a="1"/>
  <c r="CA176" i="64" s="1"/>
  <c r="CA245" i="64" a="1"/>
  <c r="CA245" i="64" s="1"/>
  <c r="CA175" i="64" a="1"/>
  <c r="CA175" i="64" s="1"/>
  <c r="CA1165" i="64" a="1"/>
  <c r="CA1165" i="64" s="1"/>
  <c r="CA1490" i="64" a="1"/>
  <c r="CA1490" i="64" s="1"/>
  <c r="CA1607" i="64" a="1"/>
  <c r="CA1607" i="64" s="1"/>
  <c r="CA1492" i="64" a="1"/>
  <c r="CA1492" i="64" s="1"/>
  <c r="CA2036" i="64" a="1"/>
  <c r="CA2036" i="64" s="1"/>
  <c r="CA1468" i="64" a="1"/>
  <c r="CA1468" i="64" s="1"/>
  <c r="CA2034" i="64" a="1"/>
  <c r="CA2034" i="64" s="1"/>
  <c r="CA1609" i="64" a="1"/>
  <c r="CA1609" i="64" s="1"/>
  <c r="CA1931" i="64" a="1"/>
  <c r="CA1931" i="64" s="1"/>
  <c r="CA799" i="64" a="1"/>
  <c r="CA799" i="64" s="1"/>
  <c r="CA1925" i="64" a="1"/>
  <c r="CA1925" i="64" s="1"/>
  <c r="CA797" i="64" a="1"/>
  <c r="CA797" i="64" s="1"/>
  <c r="CA1514" i="64" a="1"/>
  <c r="CA1514"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636" i="64" a="1"/>
  <c r="AG798" i="64" a="1"/>
  <c r="CA2035" i="64" a="1"/>
  <c r="CA1924" i="64" a="1"/>
  <c r="CA1608" i="64" a="1"/>
  <c r="CA1779" i="64" a="1"/>
  <c r="CA2011" i="64" a="1"/>
  <c r="CA1491" i="64" a="1"/>
  <c r="CA822" i="64" a="1"/>
  <c r="CA1671" i="64" a="1"/>
  <c r="CA1515" i="64" a="1"/>
  <c r="CA1166" i="64" a="1"/>
  <c r="CA1339" i="64" a="1"/>
  <c r="CA1743" i="64" a="1"/>
  <c r="BW662" i="64" l="1"/>
  <c r="BW652" i="64" s="1"/>
  <c r="BW654" i="64" s="1"/>
  <c r="AI1979" i="64"/>
  <c r="AI1983" i="64" s="1"/>
  <c r="AI1984" i="64" s="1"/>
  <c r="AI1985" i="64" s="1"/>
  <c r="AH1985" i="64"/>
  <c r="CA177" i="64"/>
  <c r="CA2035" i="64"/>
  <c r="BZ1679" i="64"/>
  <c r="O1679" i="64" s="1"/>
  <c r="CA1743" i="64"/>
  <c r="CA2011" i="64"/>
  <c r="CA1671" i="64"/>
  <c r="CA1779" i="64"/>
  <c r="CA1608" i="64"/>
  <c r="CA1636" i="64"/>
  <c r="CA1491" i="64"/>
  <c r="CA1515" i="64"/>
  <c r="CA1924" i="64"/>
  <c r="CA1339" i="64"/>
  <c r="CA1166" i="64"/>
  <c r="CA822" i="64"/>
  <c r="AN726" i="64"/>
  <c r="AN724" i="64" s="1"/>
  <c r="AO723" i="64"/>
  <c r="BJ1168" i="64"/>
  <c r="AG798" i="64"/>
  <c r="AH2037" i="64"/>
  <c r="AI1469" i="64"/>
  <c r="AN183" i="69"/>
  <c r="AN186" i="69" s="1"/>
  <c r="AM188" i="69"/>
  <c r="AM162" i="69"/>
  <c r="AM167" i="69" s="1"/>
  <c r="AM192" i="69"/>
  <c r="AM200" i="69" s="1"/>
  <c r="CB192" i="64" a="1"/>
  <c r="CB192" i="64" s="1"/>
  <c r="AL2013" i="64"/>
  <c r="AN1926" i="64"/>
  <c r="AF1610" i="64"/>
  <c r="AO621" i="64"/>
  <c r="AP616" i="64"/>
  <c r="CA2378" i="64"/>
  <c r="CB1778" i="64" a="1"/>
  <c r="CB1778" i="64" s="1"/>
  <c r="CB1742" i="64" a="1"/>
  <c r="CB1742" i="64" s="1"/>
  <c r="CB1670" i="64" a="1"/>
  <c r="CB1670" i="64" s="1"/>
  <c r="CB2370" i="64" a="1"/>
  <c r="CB2370" i="64" s="1"/>
  <c r="CB1635" i="64" a="1"/>
  <c r="CB1635" i="64" s="1"/>
  <c r="CB2404" i="64" a="1"/>
  <c r="CB2404" i="64" s="1"/>
  <c r="CB624" i="64" a="1"/>
  <c r="CB624" i="64" s="1"/>
  <c r="CB618" i="64" a="1"/>
  <c r="CB618" i="64" s="1"/>
  <c r="AN136" i="69"/>
  <c r="AN140" i="69"/>
  <c r="AN150" i="69" s="1"/>
  <c r="AN142" i="69"/>
  <c r="AO129" i="69"/>
  <c r="CB2010" i="64" a="1"/>
  <c r="CB2010" i="64" s="1"/>
  <c r="CB1920" i="64" a="1"/>
  <c r="CB1920" i="64" s="1"/>
  <c r="CB1338" i="64" a="1"/>
  <c r="CB1338" i="64" s="1"/>
  <c r="AP117" i="69"/>
  <c r="AP118" i="69" s="1"/>
  <c r="AP119" i="69" s="1"/>
  <c r="CB821" i="64" a="1"/>
  <c r="CB821" i="64" s="1"/>
  <c r="CB191" i="64" a="1"/>
  <c r="CB191" i="64" s="1"/>
  <c r="CB176" i="64" a="1"/>
  <c r="CB176" i="64" s="1"/>
  <c r="CB245" i="64" a="1"/>
  <c r="CB245" i="64" s="1"/>
  <c r="CB40" i="64" a="1"/>
  <c r="CB40" i="64" s="1"/>
  <c r="CB175" i="64" a="1"/>
  <c r="CB175" i="64" s="1"/>
  <c r="CB1165" i="64" a="1"/>
  <c r="CB1165" i="64" s="1"/>
  <c r="CB797" i="64" a="1"/>
  <c r="CB797" i="64" s="1"/>
  <c r="CB2036" i="64" a="1"/>
  <c r="CB2036" i="64" s="1"/>
  <c r="CB799" i="64" a="1"/>
  <c r="CB799" i="64" s="1"/>
  <c r="CB1492" i="64" a="1"/>
  <c r="CB1492" i="64" s="1"/>
  <c r="CB1468" i="64" a="1"/>
  <c r="CB1468" i="64" s="1"/>
  <c r="CB2034" i="64" a="1"/>
  <c r="CB2034" i="64" s="1"/>
  <c r="CB1609" i="64" a="1"/>
  <c r="CB1609" i="64" s="1"/>
  <c r="CB1514" i="64" a="1"/>
  <c r="CB1514" i="64" s="1"/>
  <c r="CB1925" i="64" a="1"/>
  <c r="CB1925" i="64" s="1"/>
  <c r="CB1607" i="64" a="1"/>
  <c r="CB1607" i="64" s="1"/>
  <c r="CB1490" i="64" a="1"/>
  <c r="CB1490" i="64" s="1"/>
  <c r="CB1931" i="64" a="1"/>
  <c r="CB1931"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166" i="64" a="1"/>
  <c r="CB1743" i="64" a="1"/>
  <c r="CB822" i="64" a="1"/>
  <c r="CB1608" i="64" a="1"/>
  <c r="CB1779" i="64" a="1"/>
  <c r="CB1515" i="64" a="1"/>
  <c r="CB1924" i="64" a="1"/>
  <c r="CB2035" i="64" a="1"/>
  <c r="CB1491" i="64" a="1"/>
  <c r="CB1671" i="64" a="1"/>
  <c r="CB1339" i="64" a="1"/>
  <c r="CB1636" i="64" a="1"/>
  <c r="CB2011" i="64" a="1"/>
  <c r="BW663" i="64" l="1"/>
  <c r="BW668" i="64" s="1"/>
  <c r="BW655" i="64"/>
  <c r="AI1989" i="64"/>
  <c r="AJ1979" i="64"/>
  <c r="AJ1983" i="64" s="1"/>
  <c r="AJ1984" i="64" s="1"/>
  <c r="CC2246" i="64" a="1"/>
  <c r="CC2246" i="64" s="1"/>
  <c r="CB177" i="64"/>
  <c r="CB2035" i="64"/>
  <c r="CA1679" i="64"/>
  <c r="CB1671" i="64"/>
  <c r="CB1743" i="64"/>
  <c r="CB1608" i="64"/>
  <c r="CB1779" i="64"/>
  <c r="CB2011" i="64"/>
  <c r="CB1636" i="64"/>
  <c r="CB1491" i="64"/>
  <c r="CB1515" i="64"/>
  <c r="CB1924" i="64"/>
  <c r="CB1339" i="64"/>
  <c r="CB1166" i="64"/>
  <c r="CB822" i="64"/>
  <c r="AN728" i="64"/>
  <c r="BK1168" i="64"/>
  <c r="BK619" i="64"/>
  <c r="BL619" i="64"/>
  <c r="BI1341" i="64"/>
  <c r="BJ1341" i="64"/>
  <c r="AM198" i="69"/>
  <c r="AN156" i="69"/>
  <c r="AN161" i="69" s="1"/>
  <c r="AM169" i="69"/>
  <c r="AM179" i="69" s="1"/>
  <c r="AM163" i="69"/>
  <c r="AG800" i="64"/>
  <c r="AP620" i="64"/>
  <c r="AP625" i="64" s="1"/>
  <c r="CC192" i="64" a="1"/>
  <c r="CC192" i="64" s="1"/>
  <c r="AH1493" i="64"/>
  <c r="CB2378" i="64"/>
  <c r="CC1778" i="64" a="1"/>
  <c r="CC1778" i="64" s="1"/>
  <c r="CC1742" i="64" a="1"/>
  <c r="CC1742" i="64" s="1"/>
  <c r="CC1670" i="64" a="1"/>
  <c r="CC1670" i="64" s="1"/>
  <c r="CD1778" i="64" a="1"/>
  <c r="CD1778" i="64" s="1"/>
  <c r="CD1742" i="64" a="1"/>
  <c r="CD1742" i="64" s="1"/>
  <c r="CD1670" i="64" a="1"/>
  <c r="CD1670" i="64" s="1"/>
  <c r="CC2370" i="64" a="1"/>
  <c r="CC2370" i="64" s="1"/>
  <c r="CC1635" i="64" a="1"/>
  <c r="CC1635" i="64" s="1"/>
  <c r="CD2370" i="64" a="1"/>
  <c r="CD2370" i="64" s="1"/>
  <c r="CD1635" i="64" a="1"/>
  <c r="CD1635" i="64" s="1"/>
  <c r="CC2404" i="64" a="1"/>
  <c r="CC2404" i="64" s="1"/>
  <c r="CD2404" i="64" a="1"/>
  <c r="CD2404" i="64" s="1"/>
  <c r="CD799" i="64" a="1"/>
  <c r="CD799" i="64" s="1"/>
  <c r="CD618" i="64" a="1"/>
  <c r="CD618" i="64" s="1"/>
  <c r="CD797" i="64" a="1"/>
  <c r="CD797" i="64" s="1"/>
  <c r="CD624" i="64" a="1"/>
  <c r="CD624" i="64" s="1"/>
  <c r="CD2010" i="64" a="1"/>
  <c r="CD2010" i="64" s="1"/>
  <c r="CD1468" i="64" a="1"/>
  <c r="CD1468" i="64" s="1"/>
  <c r="CD821" i="64" a="1"/>
  <c r="CD821" i="64" s="1"/>
  <c r="CD40" i="64" a="1"/>
  <c r="CD40" i="64" s="1"/>
  <c r="CD2034" i="64" a="1"/>
  <c r="CD2034" i="64" s="1"/>
  <c r="CD1165" i="64" a="1"/>
  <c r="CD1165" i="64" s="1"/>
  <c r="CD1607" i="64" a="1"/>
  <c r="CD1607" i="64" s="1"/>
  <c r="CD1492" i="64" a="1"/>
  <c r="CD1492" i="64" s="1"/>
  <c r="CD191" i="64" a="1"/>
  <c r="CD191" i="64" s="1"/>
  <c r="CD1490" i="64" a="1"/>
  <c r="CD1490" i="64" s="1"/>
  <c r="CD176" i="64" a="1"/>
  <c r="CD176" i="64" s="1"/>
  <c r="CD1920" i="64" a="1"/>
  <c r="CD1920" i="64" s="1"/>
  <c r="CD1514" i="64" a="1"/>
  <c r="CD1514" i="64" s="1"/>
  <c r="CD2036" i="64" a="1"/>
  <c r="CD2036" i="64" s="1"/>
  <c r="CD1338" i="64" a="1"/>
  <c r="CD1338" i="64" s="1"/>
  <c r="CD1609" i="64" a="1"/>
  <c r="CD1609" i="64" s="1"/>
  <c r="CD1931" i="64" a="1"/>
  <c r="CD1931" i="64" s="1"/>
  <c r="CD175" i="64" a="1"/>
  <c r="CD175" i="64" s="1"/>
  <c r="CD1925" i="64" a="1"/>
  <c r="CD1925" i="64" s="1"/>
  <c r="CD245" i="64" a="1"/>
  <c r="CD245" i="64" s="1"/>
  <c r="AM173" i="69"/>
  <c r="AM175" i="69" s="1"/>
  <c r="AM177" i="69"/>
  <c r="CC624" i="64" a="1"/>
  <c r="CC624" i="64" s="1"/>
  <c r="CC618" i="64" a="1"/>
  <c r="CC618" i="64" s="1"/>
  <c r="AO134" i="69"/>
  <c r="AO132" i="69"/>
  <c r="AO157" i="69" s="1"/>
  <c r="AN152" i="69"/>
  <c r="AN146" i="69"/>
  <c r="AN148" i="69" s="1"/>
  <c r="CC2010" i="64" a="1"/>
  <c r="CC2010" i="64" s="1"/>
  <c r="CC1920" i="64" a="1"/>
  <c r="CC1920" i="64" s="1"/>
  <c r="CC1338" i="64" a="1"/>
  <c r="CC1338" i="64" s="1"/>
  <c r="CC821" i="64" a="1"/>
  <c r="CC821" i="64" s="1"/>
  <c r="CC245" i="64" a="1"/>
  <c r="CC245" i="64" s="1"/>
  <c r="CC176" i="64" a="1"/>
  <c r="CC176" i="64" s="1"/>
  <c r="CC191" i="64" a="1"/>
  <c r="CC191" i="64" s="1"/>
  <c r="CC40" i="64" a="1"/>
  <c r="CC40" i="64" s="1"/>
  <c r="CC175" i="64" a="1"/>
  <c r="CC175" i="64" s="1"/>
  <c r="CC1165" i="64" a="1"/>
  <c r="CC1165" i="64" s="1"/>
  <c r="CC1609" i="64" a="1"/>
  <c r="CC1609" i="64" s="1"/>
  <c r="CC1492" i="64" a="1"/>
  <c r="CC1492" i="64" s="1"/>
  <c r="CC1931" i="64" a="1"/>
  <c r="CC1931" i="64" s="1"/>
  <c r="CC797" i="64" a="1"/>
  <c r="CC797" i="64" s="1"/>
  <c r="CC1607" i="64" a="1"/>
  <c r="CC1607" i="64" s="1"/>
  <c r="CC1514" i="64" a="1"/>
  <c r="CC1514" i="64" s="1"/>
  <c r="CC799" i="64" a="1"/>
  <c r="CC799" i="64" s="1"/>
  <c r="CC2036" i="64" a="1"/>
  <c r="CC2036" i="64" s="1"/>
  <c r="CC1468" i="64" a="1"/>
  <c r="CC1468" i="64" s="1"/>
  <c r="CC2034" i="64" a="1"/>
  <c r="CC2034" i="64" s="1"/>
  <c r="CC1490" i="64" a="1"/>
  <c r="CC1490" i="64" s="1"/>
  <c r="CC1925" i="64" a="1"/>
  <c r="CC1925"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1671" i="64" a="1"/>
  <c r="CD1636" i="64" a="1"/>
  <c r="CC1608" i="64" a="1"/>
  <c r="CD822" i="64" a="1"/>
  <c r="CC1743" i="64" a="1"/>
  <c r="CC2035" i="64" a="1"/>
  <c r="AH798" i="64" a="1"/>
  <c r="CD2035" i="64" a="1"/>
  <c r="CD1924" i="64" a="1"/>
  <c r="CC1779" i="64" a="1"/>
  <c r="CC1339" i="64" a="1"/>
  <c r="CD1491" i="64" a="1"/>
  <c r="CC1491" i="64" a="1"/>
  <c r="CD1608" i="64" a="1"/>
  <c r="CC1671" i="64" a="1"/>
  <c r="CC822" i="64" a="1"/>
  <c r="CC1636" i="64" a="1"/>
  <c r="CC1924" i="64" a="1"/>
  <c r="CD1779" i="64" a="1"/>
  <c r="CC1166" i="64" a="1"/>
  <c r="CC1515" i="64" a="1"/>
  <c r="CD1743" i="64" a="1"/>
  <c r="CD1515" i="64" a="1"/>
  <c r="CC2011" i="64" a="1"/>
  <c r="BW664" i="64" l="1"/>
  <c r="BX659" i="64"/>
  <c r="BW656" i="64"/>
  <c r="BX648" i="64"/>
  <c r="CD177" i="64"/>
  <c r="CC177" i="64"/>
  <c r="CC2035" i="64"/>
  <c r="CD2035" i="64"/>
  <c r="CB1679" i="64"/>
  <c r="CD1636" i="64"/>
  <c r="CC1671" i="64"/>
  <c r="CC1743" i="64"/>
  <c r="CC1636" i="64"/>
  <c r="CC1779" i="64"/>
  <c r="CD1608" i="64"/>
  <c r="CC2011" i="64"/>
  <c r="CC1608" i="64"/>
  <c r="CD1671" i="64"/>
  <c r="CD1743" i="64"/>
  <c r="CD1779" i="64"/>
  <c r="CD1491" i="64"/>
  <c r="CC1491" i="64"/>
  <c r="CC1515" i="64"/>
  <c r="CD1515" i="64"/>
  <c r="CD1924" i="64"/>
  <c r="CC1924" i="64"/>
  <c r="CC1339" i="64"/>
  <c r="CC1166" i="64"/>
  <c r="CC822" i="64"/>
  <c r="CD822" i="64"/>
  <c r="AP723" i="64"/>
  <c r="AO726" i="64"/>
  <c r="AJ1985" i="64"/>
  <c r="AJ1989" i="64"/>
  <c r="AK1979" i="64"/>
  <c r="BL1168" i="64"/>
  <c r="BK1341" i="64"/>
  <c r="AH798" i="64"/>
  <c r="AI2037" i="64"/>
  <c r="AJ1469" i="64"/>
  <c r="AN159" i="69"/>
  <c r="AN184" i="69" s="1"/>
  <c r="AN187" i="69" s="1"/>
  <c r="AN188" i="69" s="1"/>
  <c r="AM2013" i="64"/>
  <c r="AO1926" i="64"/>
  <c r="AG1610" i="64"/>
  <c r="AQ616" i="64"/>
  <c r="AP621" i="64"/>
  <c r="CD192" i="64" a="1"/>
  <c r="CD192" i="64" s="1"/>
  <c r="CC2378" i="64"/>
  <c r="CE2370" i="64" a="1"/>
  <c r="CE2370" i="64" s="1"/>
  <c r="CE1338" i="64" a="1"/>
  <c r="CE1338" i="64" s="1"/>
  <c r="CE799" i="64" a="1"/>
  <c r="CE799" i="64" s="1"/>
  <c r="AO135" i="69"/>
  <c r="AP129" i="69" s="1"/>
  <c r="AQ117" i="69"/>
  <c r="AQ118" i="69" s="1"/>
  <c r="AQ119" i="69" s="1"/>
  <c r="BZ98" i="69"/>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339" i="64" a="1"/>
  <c r="CD1166" i="64" a="1"/>
  <c r="CD2011" i="64" a="1"/>
  <c r="BX651" i="64" l="1"/>
  <c r="CC1679" i="64"/>
  <c r="CD1679" i="64" s="1"/>
  <c r="CD2011" i="64"/>
  <c r="CD1339" i="64"/>
  <c r="CD1166" i="64"/>
  <c r="AK1983" i="64"/>
  <c r="AK1984" i="64" s="1"/>
  <c r="AK1985" i="64" s="1"/>
  <c r="AO724" i="64"/>
  <c r="BM1168" i="64"/>
  <c r="BM619" i="64"/>
  <c r="BL1341" i="64"/>
  <c r="AN194" i="69"/>
  <c r="AN202" i="69" s="1"/>
  <c r="AN192" i="69"/>
  <c r="AN200" i="69" s="1"/>
  <c r="AO183" i="69"/>
  <c r="AO186" i="69" s="1"/>
  <c r="AN162" i="69"/>
  <c r="AO156" i="69" s="1"/>
  <c r="AO159" i="69" s="1"/>
  <c r="AO184" i="69" s="1"/>
  <c r="AH800" i="64"/>
  <c r="AI1493" i="64"/>
  <c r="CD2378" i="64"/>
  <c r="CE2378" i="64" s="1"/>
  <c r="CE192" i="64" a="1"/>
  <c r="CE192" i="64" s="1"/>
  <c r="AQ620" i="64"/>
  <c r="AQ625" i="64" s="1"/>
  <c r="CE1931" i="64" a="1"/>
  <c r="CE1931" i="64" s="1"/>
  <c r="CE176" i="64" a="1"/>
  <c r="CE176" i="64" s="1"/>
  <c r="CE2036" i="64" a="1"/>
  <c r="CE2036" i="64" s="1"/>
  <c r="CE797" i="64" a="1"/>
  <c r="CE797" i="64" s="1"/>
  <c r="CE1778" i="64" a="1"/>
  <c r="CE1778" i="64" s="1"/>
  <c r="CE2010" i="64" a="1"/>
  <c r="CE2010" i="64" s="1"/>
  <c r="CE1920" i="64" a="1"/>
  <c r="CE1920" i="64" s="1"/>
  <c r="CE1165" i="64" a="1"/>
  <c r="CE1165" i="64" s="1"/>
  <c r="CE1492" i="64" a="1"/>
  <c r="CE1492" i="64" s="1"/>
  <c r="CE1468" i="64" a="1"/>
  <c r="CE1468" i="64" s="1"/>
  <c r="CE821" i="64" a="1"/>
  <c r="CE821" i="64" s="1"/>
  <c r="CE175" i="64" a="1"/>
  <c r="CE175" i="64" s="1"/>
  <c r="CE191" i="64" a="1"/>
  <c r="CE191" i="64" s="1"/>
  <c r="CE1742" i="64" a="1"/>
  <c r="CE1742" i="64" s="1"/>
  <c r="CE1609" i="64" a="1"/>
  <c r="CE1609" i="64" s="1"/>
  <c r="CE245" i="64" a="1"/>
  <c r="CE245" i="64" s="1"/>
  <c r="CE40" i="64" a="1"/>
  <c r="CE40" i="64" s="1"/>
  <c r="CE618" i="64" a="1"/>
  <c r="CE618" i="64" s="1"/>
  <c r="CE1635" i="64" a="1"/>
  <c r="CE1635" i="64" s="1"/>
  <c r="CE1490" i="64" a="1"/>
  <c r="CE1490" i="64" s="1"/>
  <c r="CE2404" i="64" a="1"/>
  <c r="CE2404" i="64" s="1"/>
  <c r="CE1925" i="64" a="1"/>
  <c r="CE1925" i="64" s="1"/>
  <c r="CE624" i="64" a="1"/>
  <c r="CE624" i="64" s="1"/>
  <c r="CE1607" i="64" a="1"/>
  <c r="CE1607" i="64" s="1"/>
  <c r="CE2034" i="64" a="1"/>
  <c r="CE2034" i="64" s="1"/>
  <c r="CE1514" i="64" a="1"/>
  <c r="CE1514" i="64" s="1"/>
  <c r="CE1670" i="64" a="1"/>
  <c r="CE1670" i="64" s="1"/>
  <c r="AO136" i="69"/>
  <c r="AO140" i="69"/>
  <c r="AO150" i="69" s="1"/>
  <c r="AO142" i="69"/>
  <c r="AO152" i="69" s="1"/>
  <c r="AP134" i="69"/>
  <c r="AP132" i="69"/>
  <c r="AP157" i="69"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339" i="64" a="1"/>
  <c r="CE1743" i="64" a="1"/>
  <c r="CE2011" i="64" a="1"/>
  <c r="CE1515" i="64" a="1"/>
  <c r="AI798" i="64" a="1"/>
  <c r="CE1608" i="64" a="1"/>
  <c r="CE1491" i="64" a="1"/>
  <c r="CE1166" i="64" a="1"/>
  <c r="CE2035" i="64" a="1"/>
  <c r="CE1924" i="64" a="1"/>
  <c r="CE822" i="64" a="1"/>
  <c r="CE1671" i="64" a="1"/>
  <c r="CE1636" i="64" a="1"/>
  <c r="CE1779" i="64" a="1"/>
  <c r="BX660" i="64" l="1"/>
  <c r="CD2246" i="64" a="1"/>
  <c r="CD2246" i="64" s="1"/>
  <c r="CE177" i="64"/>
  <c r="CE2035" i="64"/>
  <c r="CE1636" i="64"/>
  <c r="CE1608" i="64"/>
  <c r="CE1671" i="64"/>
  <c r="CE1743" i="64"/>
  <c r="CE2011" i="64"/>
  <c r="CE1779" i="64"/>
  <c r="CE1491" i="64"/>
  <c r="CE1515" i="64"/>
  <c r="CE1924" i="64"/>
  <c r="CE1339" i="64"/>
  <c r="CE1166" i="64"/>
  <c r="CE822" i="64"/>
  <c r="AO728" i="64"/>
  <c r="AP726" i="64"/>
  <c r="AL1979" i="64"/>
  <c r="AK1989" i="64"/>
  <c r="BN1168" i="64"/>
  <c r="BN619" i="64"/>
  <c r="BM1341" i="64"/>
  <c r="AI798" i="64"/>
  <c r="AJ2037" i="64"/>
  <c r="AK1469" i="64"/>
  <c r="AN167" i="69"/>
  <c r="AN177" i="69" s="1"/>
  <c r="AO161" i="69"/>
  <c r="AO162" i="69" s="1"/>
  <c r="AO167" i="69" s="1"/>
  <c r="AO177" i="69" s="1"/>
  <c r="AN163" i="69"/>
  <c r="AO187" i="69"/>
  <c r="AO194" i="69" s="1"/>
  <c r="AO202" i="69" s="1"/>
  <c r="AN169" i="69"/>
  <c r="AN179" i="69" s="1"/>
  <c r="AN198" i="69"/>
  <c r="AR616" i="64"/>
  <c r="AQ621" i="64"/>
  <c r="CF192" i="64" a="1"/>
  <c r="CF192" i="64" s="1"/>
  <c r="AP1926" i="64"/>
  <c r="AN2013" i="64"/>
  <c r="AH1610" i="64"/>
  <c r="CF1931" i="64" a="1"/>
  <c r="CF1931" i="64" s="1"/>
  <c r="CF1492" i="64" a="1"/>
  <c r="CF1492" i="64" s="1"/>
  <c r="CF1920" i="64" a="1"/>
  <c r="CF1920" i="64" s="1"/>
  <c r="CF618" i="64" a="1"/>
  <c r="CF618" i="64" s="1"/>
  <c r="CF191" i="64" a="1"/>
  <c r="CF191" i="64" s="1"/>
  <c r="CF1670" i="64" a="1"/>
  <c r="CF1670" i="64" s="1"/>
  <c r="CF1607" i="64" a="1"/>
  <c r="CF1607" i="64" s="1"/>
  <c r="CF1165" i="64" a="1"/>
  <c r="CF1165" i="64" s="1"/>
  <c r="CF1778" i="64" a="1"/>
  <c r="CF1778" i="64" s="1"/>
  <c r="CF175" i="64" a="1"/>
  <c r="CF175" i="64" s="1"/>
  <c r="CF624" i="64" a="1"/>
  <c r="CF624" i="64" s="1"/>
  <c r="CF1338" i="64" a="1"/>
  <c r="CF1338" i="64" s="1"/>
  <c r="CF1635" i="64" a="1"/>
  <c r="CF1635" i="64" s="1"/>
  <c r="CF1742" i="64" a="1"/>
  <c r="CF1742" i="64" s="1"/>
  <c r="CF1514" i="64" a="1"/>
  <c r="CF1514" i="64" s="1"/>
  <c r="CF2370" i="64" a="1"/>
  <c r="CF2370" i="64" s="1"/>
  <c r="CF1490" i="64" a="1"/>
  <c r="CF1490" i="64" s="1"/>
  <c r="CF2034" i="64" a="1"/>
  <c r="CF2034" i="64" s="1"/>
  <c r="CF176" i="64" a="1"/>
  <c r="CF176" i="64" s="1"/>
  <c r="CF245" i="64" a="1"/>
  <c r="CF245" i="64" s="1"/>
  <c r="CF797" i="64" a="1"/>
  <c r="CF797" i="64" s="1"/>
  <c r="CF1468" i="64" a="1"/>
  <c r="CF1468" i="64" s="1"/>
  <c r="CF1925" i="64" a="1"/>
  <c r="CF1925" i="64" s="1"/>
  <c r="CF821" i="64" a="1"/>
  <c r="CF821" i="64" s="1"/>
  <c r="CF799" i="64" a="1"/>
  <c r="CF799" i="64" s="1"/>
  <c r="CF40" i="64" a="1"/>
  <c r="CF40" i="64" s="1"/>
  <c r="CF1609" i="64" a="1"/>
  <c r="CF1609" i="64" s="1"/>
  <c r="CF2404" i="64" a="1"/>
  <c r="CF2404" i="64" s="1"/>
  <c r="CF2036" i="64" a="1"/>
  <c r="CF2036" i="64" s="1"/>
  <c r="CF2010" i="64" a="1"/>
  <c r="CF2010" i="64" s="1"/>
  <c r="CG2010" i="64" a="1"/>
  <c r="CG2010" i="64" s="1"/>
  <c r="CG2036" i="64" a="1"/>
  <c r="CG2036" i="64" s="1"/>
  <c r="AP135" i="69"/>
  <c r="AP136" i="69" s="1"/>
  <c r="AO146" i="69"/>
  <c r="AO148" i="69" s="1"/>
  <c r="AR117" i="69"/>
  <c r="AR118" i="69" s="1"/>
  <c r="AS112" i="69" s="1"/>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779" i="64" a="1"/>
  <c r="CF1608" i="64" a="1"/>
  <c r="CF1743" i="64" a="1"/>
  <c r="CF1491" i="64" a="1"/>
  <c r="CF2035" i="64" a="1"/>
  <c r="CF1671" i="64" a="1"/>
  <c r="CF1924" i="64" a="1"/>
  <c r="CF1515" i="64" a="1"/>
  <c r="CF2011" i="64" a="1"/>
  <c r="CF1166" i="64" a="1"/>
  <c r="CF1339" i="64" a="1"/>
  <c r="CF1636" i="64" a="1"/>
  <c r="CF822" i="64" a="1"/>
  <c r="BX662" i="64" l="1"/>
  <c r="BX652" i="64" s="1"/>
  <c r="BX654" i="64" s="1"/>
  <c r="CE1679" i="64"/>
  <c r="CF177" i="64"/>
  <c r="CF2035" i="64"/>
  <c r="CF1779" i="64"/>
  <c r="CF1608" i="64"/>
  <c r="CF2011" i="64"/>
  <c r="CF1743" i="64"/>
  <c r="CF1671" i="64"/>
  <c r="CF1636" i="64"/>
  <c r="CF1491" i="64"/>
  <c r="CF1515" i="64"/>
  <c r="CF1924" i="64"/>
  <c r="CF1339" i="64"/>
  <c r="CF1166" i="64"/>
  <c r="CF822" i="64"/>
  <c r="AL1983" i="64"/>
  <c r="AL1984" i="64" s="1"/>
  <c r="AL1985" i="64" s="1"/>
  <c r="M723" i="64"/>
  <c r="AQ723" i="64"/>
  <c r="AP724" i="64"/>
  <c r="BO1168" i="64"/>
  <c r="BO619" i="64"/>
  <c r="BN1341" i="64"/>
  <c r="AN173" i="69"/>
  <c r="AN175" i="69" s="1"/>
  <c r="AO192" i="69"/>
  <c r="AO200" i="69" s="1"/>
  <c r="AO188" i="69"/>
  <c r="AP183" i="69"/>
  <c r="AP186" i="69" s="1"/>
  <c r="AJ1493" i="64"/>
  <c r="AR620" i="64"/>
  <c r="AR625" i="64" s="1"/>
  <c r="AI800" i="64"/>
  <c r="CG192" i="64" a="1"/>
  <c r="CG192" i="64" s="1"/>
  <c r="CF2378" i="64"/>
  <c r="CG1778" i="64" a="1"/>
  <c r="CG1778" i="64" s="1"/>
  <c r="CG797" i="64" a="1"/>
  <c r="CG797" i="64" s="1"/>
  <c r="CG1492" i="64" a="1"/>
  <c r="CG1492" i="64" s="1"/>
  <c r="CG1609" i="64" a="1"/>
  <c r="CG1609" i="64" s="1"/>
  <c r="CG1607" i="64" a="1"/>
  <c r="CG1607" i="64" s="1"/>
  <c r="CG1338" i="64" a="1"/>
  <c r="CG1338" i="64" s="1"/>
  <c r="CG191" i="64" a="1"/>
  <c r="CG191" i="64" s="1"/>
  <c r="CG1925" i="64" a="1"/>
  <c r="CG1925" i="64" s="1"/>
  <c r="CG618" i="64" a="1"/>
  <c r="CG618" i="64" s="1"/>
  <c r="CG821" i="64" a="1"/>
  <c r="CG821" i="64" s="1"/>
  <c r="CG175" i="64" a="1"/>
  <c r="CG175" i="64" s="1"/>
  <c r="CG1920" i="64" a="1"/>
  <c r="CG1920" i="64" s="1"/>
  <c r="CG40" i="64" a="1"/>
  <c r="CG40" i="64" s="1"/>
  <c r="CG2404" i="64" a="1"/>
  <c r="CG2404" i="64" s="1"/>
  <c r="CG1670" i="64" a="1"/>
  <c r="CG1670" i="64" s="1"/>
  <c r="CG1468" i="64" a="1"/>
  <c r="CG1468" i="64" s="1"/>
  <c r="CG245" i="64" a="1"/>
  <c r="CG245" i="64" s="1"/>
  <c r="CG799" i="64" a="1"/>
  <c r="CG799" i="64" s="1"/>
  <c r="CG2034" i="64" a="1"/>
  <c r="CG2034" i="64" s="1"/>
  <c r="CG1635" i="64" a="1"/>
  <c r="CG1635" i="64" s="1"/>
  <c r="CG176" i="64" a="1"/>
  <c r="CG176" i="64" s="1"/>
  <c r="CG1931" i="64" a="1"/>
  <c r="CG1931" i="64" s="1"/>
  <c r="CG1514" i="64" a="1"/>
  <c r="CG1514" i="64" s="1"/>
  <c r="CG2370" i="64" a="1"/>
  <c r="CG2370" i="64" s="1"/>
  <c r="CG1165" i="64" a="1"/>
  <c r="CG1165" i="64" s="1"/>
  <c r="CG624" i="64" a="1"/>
  <c r="CG624" i="64" s="1"/>
  <c r="CG1490" i="64" a="1"/>
  <c r="CG1490" i="64" s="1"/>
  <c r="CG1742" i="64" a="1"/>
  <c r="CG1742" i="64" s="1"/>
  <c r="AO169" i="69"/>
  <c r="AO179" i="69" s="1"/>
  <c r="CH1514" i="64" a="1"/>
  <c r="CH1514" i="64" s="1"/>
  <c r="AP156" i="69"/>
  <c r="AP161" i="69" s="1"/>
  <c r="AQ129" i="69"/>
  <c r="AQ134" i="69" s="1"/>
  <c r="AO173" i="69"/>
  <c r="AO175" i="69" s="1"/>
  <c r="AO163" i="69"/>
  <c r="AP142" i="69"/>
  <c r="AP152" i="69" s="1"/>
  <c r="AP140" i="69"/>
  <c r="AP150" i="69" s="1"/>
  <c r="CB207" i="69"/>
  <c r="CB209" i="69" s="1"/>
  <c r="CB219" i="69"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671" i="64" a="1"/>
  <c r="CG1515" i="64" a="1"/>
  <c r="CG1924" i="64" a="1"/>
  <c r="CG1636" i="64" a="1"/>
  <c r="CG822" i="64" a="1"/>
  <c r="CG2035" i="64" a="1"/>
  <c r="CG1166" i="64" a="1"/>
  <c r="CG2011" i="64" a="1"/>
  <c r="CG1779" i="64" a="1"/>
  <c r="AJ798" i="64" a="1"/>
  <c r="CG1491" i="64" a="1"/>
  <c r="CG1743" i="64" a="1"/>
  <c r="CG1608" i="64" a="1"/>
  <c r="CG1339" i="64" a="1"/>
  <c r="CH1515" i="64" a="1"/>
  <c r="BX663" i="64" l="1"/>
  <c r="BX668" i="64" s="1"/>
  <c r="BX655" i="64"/>
  <c r="CF1679" i="64"/>
  <c r="CG177" i="64"/>
  <c r="CG2035" i="64"/>
  <c r="CG1636" i="64"/>
  <c r="CG1779" i="64"/>
  <c r="CG2011" i="64"/>
  <c r="CG1743" i="64"/>
  <c r="CG1671" i="64"/>
  <c r="CG1608" i="64"/>
  <c r="CG1491" i="64"/>
  <c r="CH1515" i="64"/>
  <c r="CG1515" i="64"/>
  <c r="CG1924" i="64"/>
  <c r="CG1339" i="64"/>
  <c r="CG1166" i="64"/>
  <c r="CG822" i="64"/>
  <c r="AP728" i="64"/>
  <c r="AQ726" i="64"/>
  <c r="AR723" i="64"/>
  <c r="AL1989" i="64"/>
  <c r="AM1979" i="64"/>
  <c r="BP1168" i="64"/>
  <c r="BP619" i="64"/>
  <c r="BO1341" i="64"/>
  <c r="AK2037" i="64"/>
  <c r="AJ798" i="64"/>
  <c r="AL1469" i="64"/>
  <c r="AO198" i="69"/>
  <c r="AI1610" i="64"/>
  <c r="AQ1926" i="64"/>
  <c r="CH192" i="64" a="1"/>
  <c r="CH192" i="64" s="1"/>
  <c r="AS616" i="64"/>
  <c r="AR621" i="64"/>
  <c r="AO2013" i="64"/>
  <c r="CG2378" i="64"/>
  <c r="CH1778" i="64" a="1"/>
  <c r="CH1778" i="64" s="1"/>
  <c r="CH176" i="64" a="1"/>
  <c r="CH176" i="64" s="1"/>
  <c r="CH797" i="64" a="1"/>
  <c r="CH797" i="64" s="1"/>
  <c r="CH1670" i="64" a="1"/>
  <c r="CH1670" i="64" s="1"/>
  <c r="CH618" i="64" a="1"/>
  <c r="CH618" i="64" s="1"/>
  <c r="CH40" i="64" a="1"/>
  <c r="CH40" i="64" s="1"/>
  <c r="CH1609" i="64" a="1"/>
  <c r="CH1609" i="64" s="1"/>
  <c r="CH2036" i="64" a="1"/>
  <c r="CH2036" i="64" s="1"/>
  <c r="CH2010" i="64" a="1"/>
  <c r="CH2010" i="64" s="1"/>
  <c r="CH1490" i="64" a="1"/>
  <c r="CH1490" i="64" s="1"/>
  <c r="CH245" i="64" a="1"/>
  <c r="CH245" i="64" s="1"/>
  <c r="CH624" i="64" a="1"/>
  <c r="CH624" i="64" s="1"/>
  <c r="CH1338" i="64" a="1"/>
  <c r="CH1338" i="64" s="1"/>
  <c r="CH1492" i="64" a="1"/>
  <c r="CH1492" i="64" s="1"/>
  <c r="CH821" i="64" a="1"/>
  <c r="CH821" i="64" s="1"/>
  <c r="CH1931" i="64" a="1"/>
  <c r="CH1931" i="64" s="1"/>
  <c r="CH2034" i="64" a="1"/>
  <c r="CH2034" i="64" s="1"/>
  <c r="CH1925" i="64" a="1"/>
  <c r="CH1925" i="64" s="1"/>
  <c r="CH1165" i="64" a="1"/>
  <c r="CH1165" i="64" s="1"/>
  <c r="CH2404" i="64" a="1"/>
  <c r="CH2404" i="64" s="1"/>
  <c r="CH1742" i="64" a="1"/>
  <c r="CH1742" i="64" s="1"/>
  <c r="CH1920" i="64" a="1"/>
  <c r="CH1920" i="64" s="1"/>
  <c r="CH175" i="64" a="1"/>
  <c r="CH175" i="64" s="1"/>
  <c r="CH191" i="64" a="1"/>
  <c r="CH191" i="64" s="1"/>
  <c r="CH1635" i="64" a="1"/>
  <c r="CH1635" i="64" s="1"/>
  <c r="CH2370" i="64" a="1"/>
  <c r="CH2370" i="64" s="1"/>
  <c r="CH1468" i="64" a="1"/>
  <c r="CH1468" i="64" s="1"/>
  <c r="CH1607" i="64" a="1"/>
  <c r="CH1607" i="64" s="1"/>
  <c r="CH799" i="64" a="1"/>
  <c r="CH799" i="64" s="1"/>
  <c r="CI1778" i="64" a="1"/>
  <c r="CI1778" i="64" s="1"/>
  <c r="CI1670" i="64" a="1"/>
  <c r="CI1670" i="64" s="1"/>
  <c r="CI2370" i="64" a="1"/>
  <c r="CI2370" i="64" s="1"/>
  <c r="CI1635" i="64" a="1"/>
  <c r="CI1635" i="64" s="1"/>
  <c r="CI2404" i="64" a="1"/>
  <c r="CI2404" i="64" s="1"/>
  <c r="CI1925" i="64" a="1"/>
  <c r="CI1925" i="64" s="1"/>
  <c r="CI176" i="64" a="1"/>
  <c r="CI176" i="64" s="1"/>
  <c r="CI797" i="64" a="1"/>
  <c r="CI797" i="64" s="1"/>
  <c r="CI799" i="64" a="1"/>
  <c r="CI799" i="64" s="1"/>
  <c r="CI2010" i="64" a="1"/>
  <c r="CI2010" i="64" s="1"/>
  <c r="CI624" i="64" a="1"/>
  <c r="CI624" i="64" s="1"/>
  <c r="CI245" i="64" a="1"/>
  <c r="CI245" i="64" s="1"/>
  <c r="CI1468" i="64" a="1"/>
  <c r="CI1468" i="64" s="1"/>
  <c r="CI1490" i="64" a="1"/>
  <c r="CI1490" i="64" s="1"/>
  <c r="CI191" i="64" a="1"/>
  <c r="CI191" i="64" s="1"/>
  <c r="CI618" i="64" a="1"/>
  <c r="CI618" i="64" s="1"/>
  <c r="CI1514" i="64" a="1"/>
  <c r="CI1514" i="64" s="1"/>
  <c r="CI1338" i="64" a="1"/>
  <c r="CI1338" i="64" s="1"/>
  <c r="CI1931" i="64" a="1"/>
  <c r="CI1931" i="64" s="1"/>
  <c r="CI1165" i="64" a="1"/>
  <c r="CI1165" i="64" s="1"/>
  <c r="CI1607" i="64" a="1"/>
  <c r="CI1607" i="64" s="1"/>
  <c r="CI175" i="64" a="1"/>
  <c r="CI175" i="64" s="1"/>
  <c r="CI40" i="64" a="1"/>
  <c r="CI40" i="64" s="1"/>
  <c r="CI1492" i="64" a="1"/>
  <c r="CI1492" i="64" s="1"/>
  <c r="CI1920" i="64" a="1"/>
  <c r="CI1920" i="64" s="1"/>
  <c r="CI821" i="64" a="1"/>
  <c r="CI821" i="64" s="1"/>
  <c r="CI1609" i="64" a="1"/>
  <c r="CI1609" i="64" s="1"/>
  <c r="CI2034" i="64" a="1"/>
  <c r="CI2034" i="64" s="1"/>
  <c r="AP159" i="69"/>
  <c r="AP184" i="69" s="1"/>
  <c r="AP187" i="69" s="1"/>
  <c r="AQ183" i="69" s="1"/>
  <c r="AQ186" i="69" s="1"/>
  <c r="AQ132" i="69"/>
  <c r="AQ157" i="69" s="1"/>
  <c r="AP146" i="69"/>
  <c r="AP148" i="69"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671" i="64" a="1"/>
  <c r="CH1491" i="64" a="1"/>
  <c r="CI1924" i="64" a="1"/>
  <c r="CH1924" i="64" a="1"/>
  <c r="CI1779" i="64" a="1"/>
  <c r="CH2035" i="64" a="1"/>
  <c r="CI1608" i="64" a="1"/>
  <c r="CH1339" i="64" a="1"/>
  <c r="CI2035" i="64" a="1"/>
  <c r="CI1491" i="64" a="1"/>
  <c r="CI1515" i="64" a="1"/>
  <c r="CI1671" i="64" a="1"/>
  <c r="CI822" i="64" a="1"/>
  <c r="CH1166" i="64" a="1"/>
  <c r="CH2011" i="64" a="1"/>
  <c r="CH1743" i="64" a="1"/>
  <c r="CI1636" i="64" a="1"/>
  <c r="CH1636" i="64" a="1"/>
  <c r="CH1779" i="64" a="1"/>
  <c r="CH1608" i="64" a="1"/>
  <c r="CH822" i="64" a="1"/>
  <c r="BX664" i="64" l="1"/>
  <c r="BY659" i="64"/>
  <c r="BX656" i="64"/>
  <c r="BY648" i="64"/>
  <c r="CG1679" i="64"/>
  <c r="CE2246" i="64" a="1"/>
  <c r="CE2246" i="64" s="1"/>
  <c r="CH177" i="64"/>
  <c r="CI177" i="64"/>
  <c r="CI2035" i="64"/>
  <c r="CH2035" i="64"/>
  <c r="CI1671" i="64"/>
  <c r="CH1779" i="64"/>
  <c r="CI1779" i="64"/>
  <c r="CH1743" i="64"/>
  <c r="CH1608" i="64"/>
  <c r="CH1671" i="64"/>
  <c r="CI1608" i="64"/>
  <c r="CI1636" i="64"/>
  <c r="CH1636" i="64"/>
  <c r="CH2011" i="64"/>
  <c r="CI1491" i="64"/>
  <c r="CH1491" i="64"/>
  <c r="CI1515" i="64"/>
  <c r="CI1924" i="64"/>
  <c r="CH1924" i="64"/>
  <c r="CH1339" i="64"/>
  <c r="CH1166" i="64"/>
  <c r="CI822" i="64"/>
  <c r="CH822" i="64"/>
  <c r="AM1983" i="64"/>
  <c r="AM1984" i="64" s="1"/>
  <c r="AM1985" i="64" s="1"/>
  <c r="AQ724" i="64"/>
  <c r="BQ1168" i="64"/>
  <c r="BQ619" i="64"/>
  <c r="BP1341" i="64"/>
  <c r="AJ800" i="64"/>
  <c r="AK1493" i="64"/>
  <c r="CI192" i="64" a="1"/>
  <c r="CI192" i="64" s="1"/>
  <c r="AS620" i="64"/>
  <c r="AS625" i="64" s="1"/>
  <c r="CH2378" i="64"/>
  <c r="CI1742" i="64" a="1"/>
  <c r="CI1742" i="64" s="1"/>
  <c r="CI2036" i="64" a="1"/>
  <c r="CI2036" i="64" s="1"/>
  <c r="CJ1778" i="64" a="1"/>
  <c r="CJ1778" i="64" s="1"/>
  <c r="CJ1742" i="64" a="1"/>
  <c r="CJ1742" i="64" s="1"/>
  <c r="CJ1670" i="64" a="1"/>
  <c r="CJ1670" i="64" s="1"/>
  <c r="CJ2370" i="64" a="1"/>
  <c r="CJ2370" i="64" s="1"/>
  <c r="CJ1635" i="64" a="1"/>
  <c r="CJ1635" i="64" s="1"/>
  <c r="CJ2404" i="64" a="1"/>
  <c r="CJ2404" i="64" s="1"/>
  <c r="CJ618" i="64" a="1"/>
  <c r="CJ618" i="64" s="1"/>
  <c r="CJ797" i="64" a="1"/>
  <c r="CJ797" i="64" s="1"/>
  <c r="CJ1468" i="64" a="1"/>
  <c r="CJ1468" i="64" s="1"/>
  <c r="CJ821" i="64" a="1"/>
  <c r="CJ821" i="64" s="1"/>
  <c r="CJ176" i="64" a="1"/>
  <c r="CJ176" i="64" s="1"/>
  <c r="CJ2036" i="64" a="1"/>
  <c r="CJ2036" i="64" s="1"/>
  <c r="CJ1607" i="64" a="1"/>
  <c r="CJ1607" i="64" s="1"/>
  <c r="CJ624" i="64" a="1"/>
  <c r="CJ624" i="64" s="1"/>
  <c r="CJ1492" i="64" a="1"/>
  <c r="CJ1492" i="64" s="1"/>
  <c r="CJ1931" i="64" a="1"/>
  <c r="CJ1931" i="64" s="1"/>
  <c r="CJ1514" i="64" a="1"/>
  <c r="CJ1514" i="64" s="1"/>
  <c r="CJ1490" i="64" a="1"/>
  <c r="CJ1490" i="64" s="1"/>
  <c r="CJ175" i="64" a="1"/>
  <c r="CJ175" i="64" s="1"/>
  <c r="CJ1609" i="64" a="1"/>
  <c r="CJ1609" i="64" s="1"/>
  <c r="CJ40" i="64" a="1"/>
  <c r="CJ40" i="64" s="1"/>
  <c r="CJ245" i="64" a="1"/>
  <c r="CJ245" i="64" s="1"/>
  <c r="CJ1165" i="64" a="1"/>
  <c r="CJ1165" i="64" s="1"/>
  <c r="CJ1338" i="64" a="1"/>
  <c r="CJ1338" i="64" s="1"/>
  <c r="CJ1920" i="64" a="1"/>
  <c r="CJ1920" i="64" s="1"/>
  <c r="CJ191" i="64" a="1"/>
  <c r="CJ191" i="64" s="1"/>
  <c r="CJ1925" i="64" a="1"/>
  <c r="CJ1925" i="64" s="1"/>
  <c r="CJ2034" i="64" a="1"/>
  <c r="CJ2034" i="64" s="1"/>
  <c r="CJ799" i="64" a="1"/>
  <c r="CJ799" i="64" s="1"/>
  <c r="CJ2010" i="64" a="1"/>
  <c r="CJ2010"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822" i="64" a="1"/>
  <c r="CI2011" i="64" a="1"/>
  <c r="AK798" i="64" a="1"/>
  <c r="CJ2035" i="64" a="1"/>
  <c r="CJ1743" i="64" a="1"/>
  <c r="CJ1491" i="64" a="1"/>
  <c r="CJ1515" i="64" a="1"/>
  <c r="CJ1671" i="64" a="1"/>
  <c r="CI1339" i="64" a="1"/>
  <c r="CJ1608" i="64" a="1"/>
  <c r="CJ1924" i="64" a="1"/>
  <c r="CJ1779" i="64" a="1"/>
  <c r="CI1166" i="64" a="1"/>
  <c r="CJ1636" i="64" a="1"/>
  <c r="CI1743" i="64" a="1"/>
  <c r="BY651" i="64" l="1"/>
  <c r="CH1679" i="64"/>
  <c r="CI1679" i="64" s="1"/>
  <c r="CJ177" i="64"/>
  <c r="CJ2035" i="64"/>
  <c r="CJ1608" i="64"/>
  <c r="CJ1636" i="64"/>
  <c r="CI1743" i="64"/>
  <c r="CJ1671" i="64"/>
  <c r="CJ1743" i="64"/>
  <c r="CI2011" i="64"/>
  <c r="CJ1779" i="64"/>
  <c r="CJ1491" i="64"/>
  <c r="CJ1515" i="64"/>
  <c r="CJ1924" i="64"/>
  <c r="CI1339" i="64"/>
  <c r="CI1166" i="64"/>
  <c r="CJ822" i="64"/>
  <c r="AQ728" i="64"/>
  <c r="AS723" i="64"/>
  <c r="AR726" i="64"/>
  <c r="AM1989" i="64"/>
  <c r="AN1979" i="64"/>
  <c r="BR1168" i="64"/>
  <c r="BR619" i="64"/>
  <c r="BS619" i="64"/>
  <c r="BQ1341" i="64"/>
  <c r="AL2037" i="64"/>
  <c r="AK798" i="64"/>
  <c r="AM1469" i="64"/>
  <c r="AJ1610" i="64"/>
  <c r="CJ192" i="64" a="1"/>
  <c r="CJ192" i="64" s="1"/>
  <c r="CI2378" i="64"/>
  <c r="AS621" i="64"/>
  <c r="AT616" i="64"/>
  <c r="AR1926" i="64"/>
  <c r="AP2013" i="64"/>
  <c r="CK1778" i="64" a="1"/>
  <c r="CK1778" i="64" s="1"/>
  <c r="CK1742" i="64" a="1"/>
  <c r="CK1742" i="64" s="1"/>
  <c r="CK1670" i="64" a="1"/>
  <c r="CK1670" i="64" s="1"/>
  <c r="CK2370" i="64" a="1"/>
  <c r="CK2370" i="64" s="1"/>
  <c r="CK1635" i="64" a="1"/>
  <c r="CK1635" i="64" s="1"/>
  <c r="CK2404" i="64" a="1"/>
  <c r="CK2404" i="64" s="1"/>
  <c r="CK1165" i="64" a="1"/>
  <c r="CK1165" i="64" s="1"/>
  <c r="CK2010" i="64" a="1"/>
  <c r="CK2010" i="64" s="1"/>
  <c r="CK1925" i="64" a="1"/>
  <c r="CK1925" i="64" s="1"/>
  <c r="CK1514" i="64" a="1"/>
  <c r="CK1514" i="64" s="1"/>
  <c r="CK1607" i="64" a="1"/>
  <c r="CK1607" i="64" s="1"/>
  <c r="CK40" i="64" a="1"/>
  <c r="CK40" i="64" s="1"/>
  <c r="CK1490" i="64" a="1"/>
  <c r="CK1490" i="64" s="1"/>
  <c r="CK1920" i="64" a="1"/>
  <c r="CK1920" i="64" s="1"/>
  <c r="CK821" i="64" a="1"/>
  <c r="CK821" i="64" s="1"/>
  <c r="CK799" i="64" a="1"/>
  <c r="CK799" i="64" s="1"/>
  <c r="CK618" i="64" a="1"/>
  <c r="CK618" i="64" s="1"/>
  <c r="CK175" i="64" a="1"/>
  <c r="CK175" i="64" s="1"/>
  <c r="CK1609" i="64" a="1"/>
  <c r="CK1609" i="64" s="1"/>
  <c r="CK1931" i="64" a="1"/>
  <c r="CK1931" i="64" s="1"/>
  <c r="CK191" i="64" a="1"/>
  <c r="CK191" i="64" s="1"/>
  <c r="CK624" i="64" a="1"/>
  <c r="CK624" i="64" s="1"/>
  <c r="CK1468" i="64" a="1"/>
  <c r="CK1468" i="64" s="1"/>
  <c r="CK2036" i="64" a="1"/>
  <c r="CK2036" i="64" s="1"/>
  <c r="CK797" i="64" a="1"/>
  <c r="CK797" i="64" s="1"/>
  <c r="CK176" i="64" a="1"/>
  <c r="CK176" i="64" s="1"/>
  <c r="CK2034" i="64" a="1"/>
  <c r="CK2034" i="64" s="1"/>
  <c r="CK245" i="64" a="1"/>
  <c r="CK245" i="64" s="1"/>
  <c r="CK1492" i="64" a="1"/>
  <c r="CK1492" i="64" s="1"/>
  <c r="CK1338" i="64" a="1"/>
  <c r="CK1338"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J1339" i="64" a="1"/>
  <c r="CK1779" i="64" a="1"/>
  <c r="CK1608" i="64" a="1"/>
  <c r="CK1636" i="64" a="1"/>
  <c r="CK1515" i="64" a="1"/>
  <c r="CK1743" i="64" a="1"/>
  <c r="CK1491" i="64" a="1"/>
  <c r="CK2035" i="64" a="1"/>
  <c r="CJ2011" i="64" a="1"/>
  <c r="CK1671" i="64" a="1"/>
  <c r="CK822" i="64" a="1"/>
  <c r="CK1924" i="64" a="1"/>
  <c r="CJ1166" i="64" a="1"/>
  <c r="BY660" i="64" l="1"/>
  <c r="CF2246" i="64" a="1"/>
  <c r="CF2246" i="64" s="1"/>
  <c r="CK177" i="64"/>
  <c r="CK2035" i="64"/>
  <c r="CJ1679" i="64"/>
  <c r="CK1743" i="64"/>
  <c r="CK1779" i="64"/>
  <c r="CJ2011" i="64"/>
  <c r="CK1636" i="64"/>
  <c r="CK1608" i="64"/>
  <c r="CK1671" i="64"/>
  <c r="CK1491" i="64"/>
  <c r="CK1515" i="64"/>
  <c r="CK1924" i="64"/>
  <c r="CJ1339" i="64"/>
  <c r="CJ1166" i="64"/>
  <c r="CK822" i="64"/>
  <c r="AN1983" i="64"/>
  <c r="AN1984" i="64" s="1"/>
  <c r="AN1985" i="64" s="1"/>
  <c r="AR724" i="64"/>
  <c r="BS1168" i="64"/>
  <c r="BR1341" i="64"/>
  <c r="CJ2378" i="64"/>
  <c r="CK2378" i="64" s="1"/>
  <c r="AL1493" i="64"/>
  <c r="AT620" i="64"/>
  <c r="AT625" i="64" s="1"/>
  <c r="CK192" i="64" a="1"/>
  <c r="CK192" i="64" s="1"/>
  <c r="AK800" i="64"/>
  <c r="AQ198" i="69"/>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1166" i="64" a="1"/>
  <c r="CK1339" i="64" a="1"/>
  <c r="CK2011" i="64" a="1"/>
  <c r="AL798" i="64" a="1"/>
  <c r="BY662" i="64" l="1"/>
  <c r="BY652" i="64" s="1"/>
  <c r="BY654" i="64" s="1"/>
  <c r="BY655" i="64" s="1"/>
  <c r="CK1679" i="64"/>
  <c r="P1636" i="64"/>
  <c r="CK2011" i="64"/>
  <c r="P1743" i="64"/>
  <c r="P1491" i="64"/>
  <c r="CK1339" i="64"/>
  <c r="CK1166" i="64"/>
  <c r="AR728" i="64"/>
  <c r="AS726" i="64"/>
  <c r="AT723" i="64"/>
  <c r="AN1989" i="64"/>
  <c r="AO1979" i="64"/>
  <c r="BT1168" i="64"/>
  <c r="BS1341" i="64"/>
  <c r="BU619" i="64"/>
  <c r="BT619" i="64"/>
  <c r="AM2037" i="64"/>
  <c r="AL798" i="64"/>
  <c r="AN1469" i="64"/>
  <c r="AQ2013" i="64"/>
  <c r="AU616" i="64"/>
  <c r="AT621" i="64"/>
  <c r="AS1926" i="64"/>
  <c r="AK1610" i="64"/>
  <c r="P2378" i="64"/>
  <c r="J2373"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BY663" i="64" l="1"/>
  <c r="BY668" i="64" s="1"/>
  <c r="BY656" i="64"/>
  <c r="BZ648" i="64"/>
  <c r="K2035" i="64"/>
  <c r="L2035" i="64"/>
  <c r="M2035" i="64"/>
  <c r="N2035" i="64"/>
  <c r="O2035" i="64"/>
  <c r="P2035" i="64"/>
  <c r="K1924" i="64"/>
  <c r="L1924" i="64"/>
  <c r="M1924" i="64"/>
  <c r="N1924" i="64"/>
  <c r="O1924" i="64"/>
  <c r="P1924" i="64"/>
  <c r="K1779" i="64"/>
  <c r="L1779" i="64"/>
  <c r="M1779" i="64"/>
  <c r="N1779" i="64"/>
  <c r="O1779" i="64"/>
  <c r="P1779" i="64"/>
  <c r="K1671" i="64"/>
  <c r="L1671" i="64"/>
  <c r="M1671" i="64"/>
  <c r="N1671" i="64"/>
  <c r="O1671" i="64"/>
  <c r="P1671" i="64"/>
  <c r="K1515" i="64"/>
  <c r="L1515" i="64"/>
  <c r="M1515" i="64"/>
  <c r="N1515" i="64"/>
  <c r="O1515" i="64"/>
  <c r="P1515" i="64"/>
  <c r="P1679" i="64"/>
  <c r="K822" i="64"/>
  <c r="L822" i="64"/>
  <c r="M822" i="64"/>
  <c r="N822" i="64"/>
  <c r="O822" i="64"/>
  <c r="P822" i="64"/>
  <c r="K1608" i="64"/>
  <c r="L1608" i="64"/>
  <c r="M1608" i="64"/>
  <c r="N1608" i="64"/>
  <c r="O1608" i="64"/>
  <c r="P1608" i="64"/>
  <c r="K177" i="64"/>
  <c r="L177" i="64"/>
  <c r="M177" i="64"/>
  <c r="N177" i="64"/>
  <c r="O177" i="64"/>
  <c r="P177" i="64"/>
  <c r="AS724" i="64"/>
  <c r="AS728" i="64" s="1"/>
  <c r="P2011" i="64"/>
  <c r="P1339" i="64"/>
  <c r="P1166" i="64"/>
  <c r="AO1983" i="64"/>
  <c r="AO1984" i="64" s="1"/>
  <c r="AO1985" i="64" s="1"/>
  <c r="BU1168" i="64"/>
  <c r="AM1493" i="64"/>
  <c r="AL800" i="64"/>
  <c r="AU620" i="64"/>
  <c r="AU625" i="64" s="1"/>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798" i="64" a="1"/>
  <c r="BY664" i="64" l="1"/>
  <c r="BZ659" i="64"/>
  <c r="BZ651" i="64"/>
  <c r="AT726" i="64"/>
  <c r="AT724" i="64" s="1"/>
  <c r="AU723" i="64"/>
  <c r="AP1979" i="64"/>
  <c r="AO1989" i="64"/>
  <c r="BV1168" i="64"/>
  <c r="BW619" i="64"/>
  <c r="BV619" i="64"/>
  <c r="BT1341" i="64"/>
  <c r="BU1341" i="64"/>
  <c r="AM798" i="64"/>
  <c r="AN2037" i="64"/>
  <c r="AO1469" i="64"/>
  <c r="AR2013" i="64"/>
  <c r="AL1610" i="64"/>
  <c r="AT1926" i="64"/>
  <c r="AV616" i="64"/>
  <c r="AU621"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Z660" i="64" l="1"/>
  <c r="AP1983" i="64"/>
  <c r="AP1984" i="64" s="1"/>
  <c r="L1984" i="64" s="1"/>
  <c r="AT728" i="64"/>
  <c r="BW1168" i="64"/>
  <c r="AN1493" i="64"/>
  <c r="AV620" i="64"/>
  <c r="AV625" i="64" s="1"/>
  <c r="AM800"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AN798" i="64" a="1"/>
  <c r="BZ662" i="64" l="1"/>
  <c r="BZ652" i="64" s="1"/>
  <c r="BZ654" i="64" s="1"/>
  <c r="BZ655" i="64" s="1"/>
  <c r="AP1985" i="64"/>
  <c r="AU726" i="64"/>
  <c r="AU724" i="64" s="1"/>
  <c r="AV723" i="64"/>
  <c r="AP1989" i="64"/>
  <c r="AQ1979" i="64"/>
  <c r="BX1168" i="64"/>
  <c r="BY619" i="64"/>
  <c r="BW1341" i="64"/>
  <c r="BV1341" i="64"/>
  <c r="AO2037" i="64"/>
  <c r="AN798" i="64"/>
  <c r="AM1610" i="64"/>
  <c r="AU1926" i="64"/>
  <c r="AV621" i="64"/>
  <c r="AW616" i="64"/>
  <c r="AS2013"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BZ663" i="64" l="1"/>
  <c r="BZ668" i="64" s="1"/>
  <c r="BZ656" i="64"/>
  <c r="O655" i="64"/>
  <c r="P648" i="64" s="1"/>
  <c r="CA648" i="64"/>
  <c r="CA651" i="64" s="1"/>
  <c r="AQ1983" i="64"/>
  <c r="AU728" i="64"/>
  <c r="BY1168" i="64"/>
  <c r="BX619" i="64"/>
  <c r="AP1469" i="64"/>
  <c r="AN800" i="64"/>
  <c r="AO1493" i="64"/>
  <c r="AW620" i="64"/>
  <c r="AW625" i="64" s="1"/>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798" i="64" a="1"/>
  <c r="O663" i="64" l="1"/>
  <c r="P659" i="64" s="1"/>
  <c r="BZ664" i="64"/>
  <c r="CA659" i="64"/>
  <c r="CA660" i="64"/>
  <c r="AQ1984" i="64"/>
  <c r="AV726" i="64"/>
  <c r="AV724" i="64" s="1"/>
  <c r="AW723" i="64"/>
  <c r="BZ1168" i="64"/>
  <c r="BX1341" i="64"/>
  <c r="AO798" i="64"/>
  <c r="AQ1469" i="64"/>
  <c r="AT2013" i="64"/>
  <c r="AX616" i="64"/>
  <c r="AW621" i="64"/>
  <c r="AV1926" i="64"/>
  <c r="AN1610"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A662" i="64" l="1"/>
  <c r="AQ1985" i="64"/>
  <c r="AQ1989" i="64"/>
  <c r="AR1979" i="64"/>
  <c r="AV728" i="64"/>
  <c r="CA1168" i="64"/>
  <c r="CA619" i="64"/>
  <c r="BY1341" i="64"/>
  <c r="BZ619" i="64"/>
  <c r="AP1493" i="64"/>
  <c r="AP2037" i="64"/>
  <c r="AX620" i="64"/>
  <c r="AX625" i="64" s="1"/>
  <c r="AO800"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AP798" i="64" a="1"/>
  <c r="CA652" i="64" l="1"/>
  <c r="CA654" i="64" s="1"/>
  <c r="CA663" i="64"/>
  <c r="AR1983" i="64"/>
  <c r="AX723" i="64"/>
  <c r="AW726" i="64"/>
  <c r="CB1168" i="64"/>
  <c r="CB619" i="64"/>
  <c r="BZ1341" i="64"/>
  <c r="CA1341" i="64"/>
  <c r="AP798" i="64"/>
  <c r="AQ2037" i="64"/>
  <c r="AR1469" i="64"/>
  <c r="AU2013" i="64"/>
  <c r="AW1926" i="64"/>
  <c r="AO1610" i="64"/>
  <c r="AY616" i="64"/>
  <c r="AX621"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A668" i="64" l="1"/>
  <c r="CB659" i="64"/>
  <c r="CA664" i="64"/>
  <c r="CA655" i="64"/>
  <c r="AR1984" i="64"/>
  <c r="AS1979" i="64" s="1"/>
  <c r="AW724" i="64"/>
  <c r="CC1168" i="64"/>
  <c r="CC619" i="64"/>
  <c r="CB1341" i="64"/>
  <c r="AQ1493" i="64"/>
  <c r="AY620" i="64"/>
  <c r="AY625" i="64" s="1"/>
  <c r="AP800"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798" i="64" a="1"/>
  <c r="CA656" i="64" l="1"/>
  <c r="CB648" i="64"/>
  <c r="CB651" i="64" s="1"/>
  <c r="AR1989" i="64"/>
  <c r="AR1985" i="64"/>
  <c r="AS1983" i="64"/>
  <c r="AW728" i="64"/>
  <c r="AX726" i="64"/>
  <c r="AX724" i="64" s="1"/>
  <c r="AY723" i="64"/>
  <c r="CD1168" i="64"/>
  <c r="CD619" i="64"/>
  <c r="CC1341" i="64"/>
  <c r="AQ798" i="64"/>
  <c r="AR2037" i="64"/>
  <c r="AS1469" i="64"/>
  <c r="AV2013" i="64"/>
  <c r="AX1926" i="64"/>
  <c r="AP1610" i="64"/>
  <c r="AY621" i="64"/>
  <c r="AZ616" i="64"/>
  <c r="AU177" i="69"/>
  <c r="AV159" i="69"/>
  <c r="AV184" i="69" s="1"/>
  <c r="AV187" i="69" s="1"/>
  <c r="AV188" i="69" s="1"/>
  <c r="AW140" i="69"/>
  <c r="AW150" i="69" s="1"/>
  <c r="AW142" i="69"/>
  <c r="AW152" i="69" s="1"/>
  <c r="AW136" i="69"/>
  <c r="AX134" i="69"/>
  <c r="AX132" i="69"/>
  <c r="AX157" i="69" s="1"/>
  <c r="AY118" i="69"/>
  <c r="AY119" i="69" s="1"/>
  <c r="H113" i="69"/>
  <c r="M113" i="69"/>
  <c r="H54" i="69"/>
  <c r="M54" i="69"/>
  <c r="CB660" i="64" l="1"/>
  <c r="AS1984" i="64"/>
  <c r="AT1979" i="64" s="1"/>
  <c r="AX728" i="64"/>
  <c r="CE1168" i="64"/>
  <c r="CF619" i="64"/>
  <c r="CE619" i="64"/>
  <c r="CD1341" i="64"/>
  <c r="AR1493" i="64"/>
  <c r="AQ800" i="64"/>
  <c r="AZ620" i="64"/>
  <c r="AZ625" i="64" s="1"/>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798" i="64" a="1"/>
  <c r="CB662" i="64" l="1"/>
  <c r="CB652" i="64" s="1"/>
  <c r="CB654" i="64" s="1"/>
  <c r="AS1989" i="64"/>
  <c r="AS1985" i="64"/>
  <c r="AT1983" i="64"/>
  <c r="AY726" i="64"/>
  <c r="AZ723" i="64"/>
  <c r="CF1168" i="64"/>
  <c r="CE1341" i="64"/>
  <c r="AR798" i="64"/>
  <c r="AS2037" i="64"/>
  <c r="AT1469" i="64"/>
  <c r="AW2013" i="64"/>
  <c r="AQ1610" i="64"/>
  <c r="AY1926" i="64"/>
  <c r="BA616" i="64"/>
  <c r="AZ621"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B663" i="64" l="1"/>
  <c r="CB668" i="64" s="1"/>
  <c r="CB655" i="64"/>
  <c r="AT1984" i="64"/>
  <c r="AY724" i="64"/>
  <c r="CG1168" i="64"/>
  <c r="CG619" i="64"/>
  <c r="CF1341" i="64"/>
  <c r="BA620" i="64"/>
  <c r="BA625" i="64" s="1"/>
  <c r="AS1493" i="64"/>
  <c r="AR800"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798" i="64" a="1"/>
  <c r="P2240" i="64" l="1"/>
  <c r="CC659" i="64"/>
  <c r="CB664" i="64"/>
  <c r="CB656" i="64"/>
  <c r="CC648" i="64"/>
  <c r="CC651" i="64" s="1"/>
  <c r="AT1985" i="64"/>
  <c r="AU1979" i="64"/>
  <c r="AU1983" i="64" s="1"/>
  <c r="AU1984" i="64" s="1"/>
  <c r="AU1985" i="64" s="1"/>
  <c r="AT1989" i="64"/>
  <c r="AY728" i="64"/>
  <c r="BA723" i="64"/>
  <c r="AZ726" i="64"/>
  <c r="AZ724" i="64" s="1"/>
  <c r="CH1168" i="64"/>
  <c r="CH619" i="64"/>
  <c r="CG1341" i="64"/>
  <c r="AS798" i="64"/>
  <c r="AT2037" i="64"/>
  <c r="AU1469" i="64"/>
  <c r="AX2013" i="64"/>
  <c r="AR1610" i="64"/>
  <c r="BB616" i="64"/>
  <c r="BA621" i="64"/>
  <c r="AZ1926" i="64"/>
  <c r="AX187" i="69"/>
  <c r="AX188" i="69" s="1"/>
  <c r="AX162" i="69"/>
  <c r="AX169" i="69" s="1"/>
  <c r="AX179" i="69" s="1"/>
  <c r="AW173" i="69"/>
  <c r="AW175" i="69" s="1"/>
  <c r="AY140" i="69"/>
  <c r="AY150" i="69" s="1"/>
  <c r="AZ129" i="69"/>
  <c r="J135" i="69"/>
  <c r="AY142" i="69"/>
  <c r="AY136" i="69"/>
  <c r="BA115" i="69"/>
  <c r="BA117" i="69"/>
  <c r="CC660" i="64" l="1"/>
  <c r="AV1979" i="64"/>
  <c r="AV1983" i="64" s="1"/>
  <c r="AV1984" i="64" s="1"/>
  <c r="AU1989" i="64"/>
  <c r="AZ728" i="64"/>
  <c r="CI1168" i="64"/>
  <c r="AS800" i="64"/>
  <c r="BB620" i="64"/>
  <c r="BB625" i="64" s="1"/>
  <c r="AT1493" i="64"/>
  <c r="AX192" i="69"/>
  <c r="AX198" i="69" s="1"/>
  <c r="AY183" i="69"/>
  <c r="AY186" i="69" s="1"/>
  <c r="AX194" i="69"/>
  <c r="AX202" i="69" s="1"/>
  <c r="AY156" i="69"/>
  <c r="AY161" i="69" s="1"/>
  <c r="AX163" i="69"/>
  <c r="AX167" i="69"/>
  <c r="AX177" i="69" s="1"/>
  <c r="AZ132" i="69"/>
  <c r="AZ134" i="69"/>
  <c r="K134" i="69" s="1"/>
  <c r="AY152" i="69"/>
  <c r="AY146" i="69"/>
  <c r="J136" i="69"/>
  <c r="K129" i="69"/>
  <c r="BA118" i="69"/>
  <c r="AT798" i="64" a="1"/>
  <c r="CC662" i="64" l="1"/>
  <c r="CC652" i="64" s="1"/>
  <c r="CC654" i="64" s="1"/>
  <c r="BA726" i="64"/>
  <c r="BA724" i="64" s="1"/>
  <c r="BB723" i="64"/>
  <c r="AV1985" i="64"/>
  <c r="AW1979" i="64"/>
  <c r="AV1989" i="64"/>
  <c r="CJ1168" i="64"/>
  <c r="CJ619" i="64"/>
  <c r="CH1341" i="64"/>
  <c r="CI619" i="64"/>
  <c r="CI1341" i="64"/>
  <c r="AT798" i="64"/>
  <c r="AU2037" i="64"/>
  <c r="AV1469" i="64"/>
  <c r="AS1610" i="64"/>
  <c r="BA1926" i="64"/>
  <c r="AY2013" i="64"/>
  <c r="BC616" i="64"/>
  <c r="BB621" i="64"/>
  <c r="AX200" i="69"/>
  <c r="AX173" i="69"/>
  <c r="AX175" i="69" s="1"/>
  <c r="AY159" i="69"/>
  <c r="AY184" i="69" s="1"/>
  <c r="AY187" i="69" s="1"/>
  <c r="J187" i="69" s="1"/>
  <c r="AZ135" i="69"/>
  <c r="BA129" i="69" s="1"/>
  <c r="J146" i="69"/>
  <c r="AY148" i="69"/>
  <c r="K132" i="69"/>
  <c r="AZ157" i="69"/>
  <c r="K157" i="69" s="1"/>
  <c r="BA125" i="69"/>
  <c r="BA119" i="69"/>
  <c r="BB112" i="69"/>
  <c r="BA123" i="69"/>
  <c r="J2242" i="64" l="1"/>
  <c r="CC663" i="64"/>
  <c r="CD659" i="64" s="1"/>
  <c r="CC655" i="64"/>
  <c r="K619" i="64"/>
  <c r="L619" i="64"/>
  <c r="M619" i="64"/>
  <c r="N619" i="64"/>
  <c r="O619" i="64"/>
  <c r="AW1983" i="64"/>
  <c r="AW1984" i="64" s="1"/>
  <c r="AW1985" i="64" s="1"/>
  <c r="BA728" i="64"/>
  <c r="CK1168" i="64"/>
  <c r="AT800" i="64"/>
  <c r="BC620" i="64"/>
  <c r="BC625" i="64" s="1"/>
  <c r="AU1493"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798" i="64" a="1"/>
  <c r="CC664" i="64" l="1"/>
  <c r="CC668" i="64"/>
  <c r="CC656" i="64"/>
  <c r="CD648" i="64"/>
  <c r="CD651" i="64" s="1"/>
  <c r="BB726" i="64"/>
  <c r="BC723" i="64"/>
  <c r="N723" i="64"/>
  <c r="AW1989" i="64"/>
  <c r="AX1979" i="64"/>
  <c r="CJ1341" i="64"/>
  <c r="CK619" i="64"/>
  <c r="P619" i="64" s="1"/>
  <c r="AU798" i="64"/>
  <c r="AV2037" i="64"/>
  <c r="AW1469" i="64"/>
  <c r="BB1926" i="64"/>
  <c r="AZ2013" i="64"/>
  <c r="AT1610" i="64"/>
  <c r="BD616" i="64"/>
  <c r="BC621" i="64"/>
  <c r="AY167" i="69"/>
  <c r="AY173" i="69" s="1"/>
  <c r="J173" i="69" s="1"/>
  <c r="J162" i="69"/>
  <c r="K156" i="69" s="1"/>
  <c r="K140" i="69"/>
  <c r="AY200" i="69"/>
  <c r="AY169" i="69"/>
  <c r="AY179" i="69" s="1"/>
  <c r="AZ156" i="69"/>
  <c r="AZ161" i="69" s="1"/>
  <c r="K161" i="69" s="1"/>
  <c r="AZ152" i="69"/>
  <c r="BA135" i="69"/>
  <c r="BB118" i="69"/>
  <c r="BC112" i="69" s="1"/>
  <c r="CD660" i="64" l="1"/>
  <c r="AX1983" i="64"/>
  <c r="AX1984" i="64" s="1"/>
  <c r="AX1985" i="64" s="1"/>
  <c r="BB724" i="64"/>
  <c r="CK1341" i="64"/>
  <c r="AU800" i="64"/>
  <c r="BD620" i="64"/>
  <c r="BD625" i="64" s="1"/>
  <c r="AV1493" i="64"/>
  <c r="AY177" i="69"/>
  <c r="AY175" i="69"/>
  <c r="J163" i="69"/>
  <c r="AZ159" i="69"/>
  <c r="AZ162" i="69" s="1"/>
  <c r="AZ163" i="69" s="1"/>
  <c r="BA140" i="69"/>
  <c r="BA150" i="69" s="1"/>
  <c r="BA142" i="69"/>
  <c r="BA136" i="69"/>
  <c r="BB129" i="69"/>
  <c r="BB119" i="69"/>
  <c r="BB123" i="69"/>
  <c r="BB125" i="69"/>
  <c r="BC117" i="69"/>
  <c r="BC115" i="69"/>
  <c r="AV798" i="64" a="1"/>
  <c r="CD662" i="64" l="1"/>
  <c r="CD652" i="64" s="1"/>
  <c r="CD654" i="64" s="1"/>
  <c r="BB728" i="64"/>
  <c r="BC726" i="64"/>
  <c r="BD723" i="64"/>
  <c r="AX1989" i="64"/>
  <c r="AY1979" i="64"/>
  <c r="AV798" i="64"/>
  <c r="AW2037" i="64"/>
  <c r="AX1469" i="64"/>
  <c r="BD621" i="64"/>
  <c r="BE616" i="64"/>
  <c r="BC1926" i="64"/>
  <c r="BA2013" i="64"/>
  <c r="AU1610" i="64"/>
  <c r="AZ184" i="69"/>
  <c r="K159" i="69"/>
  <c r="AZ169" i="69"/>
  <c r="AZ179" i="69" s="1"/>
  <c r="BA156" i="69"/>
  <c r="BA161" i="69" s="1"/>
  <c r="AZ167" i="69"/>
  <c r="K167" i="69" s="1"/>
  <c r="BB132" i="69"/>
  <c r="BB157" i="69" s="1"/>
  <c r="BB134" i="69"/>
  <c r="BA146" i="69"/>
  <c r="BA148" i="69" s="1"/>
  <c r="BA152" i="69"/>
  <c r="BC118" i="69"/>
  <c r="BC119" i="69" s="1"/>
  <c r="CD663" i="64" l="1"/>
  <c r="CD668" i="64" s="1"/>
  <c r="CD655" i="64"/>
  <c r="AY1983" i="64"/>
  <c r="AY1984" i="64" s="1"/>
  <c r="AY1985" i="64" s="1"/>
  <c r="BC724" i="64"/>
  <c r="AW1493" i="64"/>
  <c r="BE620" i="64"/>
  <c r="BE625" i="64" s="1"/>
  <c r="AV800" i="64"/>
  <c r="K184" i="69"/>
  <c r="AZ187" i="69"/>
  <c r="AZ173" i="69"/>
  <c r="AZ175" i="69" s="1"/>
  <c r="K175" i="69" s="1"/>
  <c r="BA159" i="69"/>
  <c r="BA184" i="69" s="1"/>
  <c r="AZ177" i="69"/>
  <c r="BB135" i="69"/>
  <c r="BB142" i="69" s="1"/>
  <c r="BC123" i="69"/>
  <c r="BC125" i="69"/>
  <c r="BD112" i="69"/>
  <c r="BD117" i="69" s="1"/>
  <c r="AW798" i="64" a="1"/>
  <c r="CD664" i="64" l="1"/>
  <c r="CE659" i="64"/>
  <c r="CD656" i="64"/>
  <c r="CE648" i="64"/>
  <c r="CE651" i="64" s="1"/>
  <c r="AZ1979" i="64"/>
  <c r="AZ1983" i="64" s="1"/>
  <c r="AY1989" i="64"/>
  <c r="BC728" i="64"/>
  <c r="BD726" i="64"/>
  <c r="BE723" i="64"/>
  <c r="AW798" i="64"/>
  <c r="AX2037" i="64"/>
  <c r="AY1469" i="64"/>
  <c r="BB2013" i="64"/>
  <c r="AV1610" i="64"/>
  <c r="BD1926" i="64"/>
  <c r="BF616" i="64"/>
  <c r="BE621" i="64"/>
  <c r="AZ188" i="69"/>
  <c r="AZ192" i="69"/>
  <c r="BA183" i="69"/>
  <c r="BA186" i="69" s="1"/>
  <c r="AZ194" i="69"/>
  <c r="AZ202" i="69" s="1"/>
  <c r="BA162" i="69"/>
  <c r="BB136" i="69"/>
  <c r="BB140" i="69"/>
  <c r="BB150" i="69" s="1"/>
  <c r="BC129" i="69"/>
  <c r="BC134" i="69" s="1"/>
  <c r="BB146" i="69"/>
  <c r="BB148" i="69" s="1"/>
  <c r="BB152" i="69"/>
  <c r="BD115" i="69"/>
  <c r="BD118" i="69" s="1"/>
  <c r="BD123" i="69" s="1"/>
  <c r="CE660" i="64" l="1"/>
  <c r="AZ1984" i="64"/>
  <c r="AZ1985" i="64" s="1"/>
  <c r="BD724" i="64"/>
  <c r="BF620" i="64"/>
  <c r="BF625" i="64" s="1"/>
  <c r="AX1493" i="64"/>
  <c r="AW800" i="64"/>
  <c r="BA187" i="69"/>
  <c r="K192" i="69"/>
  <c r="AZ198" i="69"/>
  <c r="K198" i="69" s="1"/>
  <c r="AZ200" i="69"/>
  <c r="BB156" i="69"/>
  <c r="BA169" i="69"/>
  <c r="BA179" i="69" s="1"/>
  <c r="BA167" i="69"/>
  <c r="BA163" i="69"/>
  <c r="BC132" i="69"/>
  <c r="BC157" i="69" s="1"/>
  <c r="BE112" i="69"/>
  <c r="BE115" i="69" s="1"/>
  <c r="BD119" i="69"/>
  <c r="BD125" i="69"/>
  <c r="AX798" i="64" a="1"/>
  <c r="CE662" i="64" l="1"/>
  <c r="CE652" i="64" s="1"/>
  <c r="CE654" i="64" s="1"/>
  <c r="AZ1989" i="64"/>
  <c r="BA1979" i="64"/>
  <c r="BA1983" i="64" s="1"/>
  <c r="BA1984" i="64" s="1"/>
  <c r="BA1985" i="64" s="1"/>
  <c r="BD728" i="64"/>
  <c r="BF723" i="64"/>
  <c r="BE726" i="64"/>
  <c r="AX798" i="64"/>
  <c r="AY2037" i="64"/>
  <c r="AZ1469" i="64"/>
  <c r="BG616" i="64"/>
  <c r="BF621" i="64"/>
  <c r="BC2013" i="64"/>
  <c r="AW1610" i="64"/>
  <c r="BE1926"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CE663" i="64" l="1"/>
  <c r="CF659" i="64" s="1"/>
  <c r="CE655" i="64"/>
  <c r="BE724" i="64"/>
  <c r="BB1979" i="64"/>
  <c r="BA1989" i="64"/>
  <c r="AY1493" i="64"/>
  <c r="AX800" i="64"/>
  <c r="BG620" i="64"/>
  <c r="BG625" i="64" s="1"/>
  <c r="BB187" i="69"/>
  <c r="BB188" i="69" s="1"/>
  <c r="BA198" i="69"/>
  <c r="BC140" i="69"/>
  <c r="BC150" i="69" s="1"/>
  <c r="BC136" i="69"/>
  <c r="BD134" i="69"/>
  <c r="BD135" i="69" s="1"/>
  <c r="BC142" i="69"/>
  <c r="BC146" i="69" s="1"/>
  <c r="BC148" i="69" s="1"/>
  <c r="BB162" i="69"/>
  <c r="BB169" i="69" s="1"/>
  <c r="BB179" i="69" s="1"/>
  <c r="BE125" i="69"/>
  <c r="BE119" i="69"/>
  <c r="BF112" i="69"/>
  <c r="BF117" i="69" s="1"/>
  <c r="BE123" i="69"/>
  <c r="AY798" i="64" a="1"/>
  <c r="CE664" i="64" l="1"/>
  <c r="CE668" i="64"/>
  <c r="CE656" i="64"/>
  <c r="CF648" i="64"/>
  <c r="CF651" i="64" s="1"/>
  <c r="CF660" i="64" s="1"/>
  <c r="CF662" i="64" s="1"/>
  <c r="CF652" i="64" s="1"/>
  <c r="CF654" i="64" s="1"/>
  <c r="CF655" i="64" s="1"/>
  <c r="K660" i="64"/>
  <c r="K662" i="64"/>
  <c r="L662" i="64"/>
  <c r="M662" i="64"/>
  <c r="N662" i="64"/>
  <c r="O662" i="64"/>
  <c r="BB1983" i="64"/>
  <c r="BB1984" i="64" s="1"/>
  <c r="M1984" i="64" s="1"/>
  <c r="BE728" i="64"/>
  <c r="BF726" i="64"/>
  <c r="BG723" i="64"/>
  <c r="AZ2037" i="64"/>
  <c r="AY798" i="64"/>
  <c r="BA1469" i="64"/>
  <c r="BD2013" i="64"/>
  <c r="BG621" i="64"/>
  <c r="BH616" i="64"/>
  <c r="AX1610" i="64"/>
  <c r="BF1926"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K664" i="64" l="1"/>
  <c r="CF663" i="64"/>
  <c r="CF656" i="64"/>
  <c r="CG648" i="64"/>
  <c r="CG651" i="64" s="1"/>
  <c r="BB1985" i="64"/>
  <c r="BF724" i="64"/>
  <c r="BC1979" i="64"/>
  <c r="BB1989" i="64"/>
  <c r="AY800" i="64"/>
  <c r="BH620" i="64"/>
  <c r="BH625" i="64" s="1"/>
  <c r="AZ1493"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798" i="64" a="1"/>
  <c r="CF668" i="64" l="1"/>
  <c r="CG659" i="64"/>
  <c r="CF664" i="64"/>
  <c r="CG660" i="64"/>
  <c r="CG662" i="64" s="1"/>
  <c r="K652" i="64"/>
  <c r="L652" i="64"/>
  <c r="M652" i="64"/>
  <c r="N652" i="64"/>
  <c r="O652" i="64"/>
  <c r="M668" i="64"/>
  <c r="N668" i="64"/>
  <c r="O668" i="64"/>
  <c r="BC1983" i="64"/>
  <c r="BF728" i="64"/>
  <c r="BG726" i="64"/>
  <c r="BH723" i="64"/>
  <c r="AZ798" i="64"/>
  <c r="BA2037" i="64"/>
  <c r="BB1469" i="64"/>
  <c r="AY1610" i="64"/>
  <c r="BE2013" i="64"/>
  <c r="BI616" i="64"/>
  <c r="BH621" i="64"/>
  <c r="BG1926" i="64"/>
  <c r="BC200" i="69"/>
  <c r="BC194" i="69"/>
  <c r="BC202" i="69" s="1"/>
  <c r="BD183" i="69"/>
  <c r="BD186" i="69" s="1"/>
  <c r="BC188" i="69"/>
  <c r="BC163" i="69"/>
  <c r="BC169" i="69"/>
  <c r="BC179" i="69" s="1"/>
  <c r="BD156" i="69"/>
  <c r="BC173" i="69"/>
  <c r="BC175" i="69" s="1"/>
  <c r="BC177" i="69"/>
  <c r="BE135" i="69"/>
  <c r="BG117" i="69"/>
  <c r="BG118" i="69" s="1"/>
  <c r="CG652" i="64" l="1"/>
  <c r="CG663" i="64"/>
  <c r="K2013" i="64"/>
  <c r="L2013" i="64"/>
  <c r="M2013" i="64"/>
  <c r="K1341" i="64"/>
  <c r="L1341" i="64"/>
  <c r="M1341" i="64"/>
  <c r="N1341" i="64"/>
  <c r="O1341" i="64"/>
  <c r="P1341" i="64"/>
  <c r="K1168" i="64"/>
  <c r="L1168" i="64"/>
  <c r="M1168" i="64"/>
  <c r="N1168" i="64"/>
  <c r="O1168" i="64"/>
  <c r="P1168" i="64"/>
  <c r="BG724" i="64"/>
  <c r="BC1984" i="64"/>
  <c r="BA1493" i="64"/>
  <c r="BI620" i="64"/>
  <c r="BI625" i="64" s="1"/>
  <c r="AZ800" i="64"/>
  <c r="BD159" i="69"/>
  <c r="BD184" i="69" s="1"/>
  <c r="BD187" i="69" s="1"/>
  <c r="BE183" i="69" s="1"/>
  <c r="BE186" i="69" s="1"/>
  <c r="BD161" i="69"/>
  <c r="BE140" i="69"/>
  <c r="BE150" i="69" s="1"/>
  <c r="BE142" i="69"/>
  <c r="BE136" i="69"/>
  <c r="BF129" i="69"/>
  <c r="BG119" i="69"/>
  <c r="BG123" i="69"/>
  <c r="BH112" i="69"/>
  <c r="BH117" i="69" s="1"/>
  <c r="BG125" i="69"/>
  <c r="BA798" i="64" a="1"/>
  <c r="CG668" i="64" l="1"/>
  <c r="CH659" i="64"/>
  <c r="CG664" i="64"/>
  <c r="CG654" i="64"/>
  <c r="CG655" i="64" s="1"/>
  <c r="BC1985" i="64"/>
  <c r="BG728" i="64"/>
  <c r="BI723" i="64"/>
  <c r="BH726" i="64"/>
  <c r="BH724" i="64" s="1"/>
  <c r="BD1979" i="64"/>
  <c r="BC1989" i="64"/>
  <c r="BA798" i="64"/>
  <c r="BC1469" i="64"/>
  <c r="BH1926" i="64"/>
  <c r="AZ1610" i="64"/>
  <c r="BF2013" i="64"/>
  <c r="BI621" i="64"/>
  <c r="BJ616" i="64"/>
  <c r="BD162" i="69"/>
  <c r="BD169" i="69" s="1"/>
  <c r="BD179" i="69" s="1"/>
  <c r="BD188" i="69"/>
  <c r="BD192" i="69"/>
  <c r="BD200" i="69" s="1"/>
  <c r="BD194" i="69"/>
  <c r="BD202" i="69" s="1"/>
  <c r="BF134" i="69"/>
  <c r="BF132" i="69"/>
  <c r="BF157" i="69" s="1"/>
  <c r="BE146" i="69"/>
  <c r="BE148" i="69" s="1"/>
  <c r="BE152" i="69"/>
  <c r="BH115" i="69"/>
  <c r="BH118" i="69" s="1"/>
  <c r="BH119" i="69" s="1"/>
  <c r="CG656" i="64" l="1"/>
  <c r="CH648" i="64"/>
  <c r="BD1983" i="64"/>
  <c r="BH728" i="64"/>
  <c r="BB2037" i="64"/>
  <c r="BJ620" i="64"/>
  <c r="BJ625" i="64" s="1"/>
  <c r="BB1493" i="64"/>
  <c r="BA800" i="64"/>
  <c r="BD167" i="69"/>
  <c r="BD173" i="69" s="1"/>
  <c r="BD175" i="69" s="1"/>
  <c r="BE156" i="69"/>
  <c r="BE159" i="69" s="1"/>
  <c r="BE184" i="69" s="1"/>
  <c r="BE187" i="69" s="1"/>
  <c r="BE192" i="69" s="1"/>
  <c r="BE200" i="69" s="1"/>
  <c r="BD163" i="69"/>
  <c r="BD198" i="69"/>
  <c r="BF135" i="69"/>
  <c r="BH125" i="69"/>
  <c r="BH123" i="69"/>
  <c r="BI112" i="69"/>
  <c r="BI117" i="69" s="1"/>
  <c r="BB798" i="64" a="1"/>
  <c r="CH651" i="64" l="1"/>
  <c r="BD1984" i="64"/>
  <c r="BI726" i="64"/>
  <c r="BI724" i="64" s="1"/>
  <c r="BJ723" i="64"/>
  <c r="BC2037" i="64"/>
  <c r="BB798" i="64"/>
  <c r="BD1469" i="64"/>
  <c r="BG2013" i="64"/>
  <c r="BA1610" i="64"/>
  <c r="BI1926" i="64"/>
  <c r="BK616" i="64"/>
  <c r="BJ621"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CH660" i="64" l="1"/>
  <c r="BD1985" i="64"/>
  <c r="BD1989" i="64"/>
  <c r="BE1979" i="64"/>
  <c r="BI728" i="64"/>
  <c r="BB800" i="64"/>
  <c r="BK620" i="64"/>
  <c r="BK625" i="64" s="1"/>
  <c r="BC1493" i="64"/>
  <c r="BE163" i="69"/>
  <c r="BE169" i="69"/>
  <c r="BE179" i="69" s="1"/>
  <c r="BE177" i="69"/>
  <c r="BF156" i="69"/>
  <c r="BF161" i="69" s="1"/>
  <c r="BF146" i="69"/>
  <c r="BF148" i="69" s="1"/>
  <c r="BF152" i="69"/>
  <c r="BG134" i="69"/>
  <c r="BG132" i="69"/>
  <c r="BG157" i="69" s="1"/>
  <c r="BI123" i="69"/>
  <c r="BJ112" i="69"/>
  <c r="BJ117" i="69" s="1"/>
  <c r="BI125" i="69"/>
  <c r="BC798" i="64" a="1"/>
  <c r="CH662" i="64" l="1"/>
  <c r="CH663" i="64" s="1"/>
  <c r="BE1983" i="64"/>
  <c r="BJ726" i="64"/>
  <c r="BJ724" i="64" s="1"/>
  <c r="BK723" i="64"/>
  <c r="BD1493" i="64"/>
  <c r="BC798" i="64"/>
  <c r="BD2037" i="64"/>
  <c r="BE1469" i="64"/>
  <c r="BL616" i="64"/>
  <c r="BK621" i="64"/>
  <c r="BB1610" i="64"/>
  <c r="BH2013" i="64"/>
  <c r="BJ1926" i="64"/>
  <c r="BF159" i="69"/>
  <c r="BF184" i="69" s="1"/>
  <c r="BF187" i="69" s="1"/>
  <c r="BF192" i="69" s="1"/>
  <c r="BF198" i="69" s="1"/>
  <c r="BG135" i="69"/>
  <c r="BG140" i="69" s="1"/>
  <c r="BG150" i="69" s="1"/>
  <c r="BJ115" i="69"/>
  <c r="BJ118" i="69" s="1"/>
  <c r="BJ125" i="69" s="1"/>
  <c r="CH668" i="64" l="1"/>
  <c r="CH664" i="64"/>
  <c r="CI659" i="64"/>
  <c r="CH652" i="64"/>
  <c r="BE1984" i="64"/>
  <c r="BF1979" i="64" s="1"/>
  <c r="BF1983" i="64" s="1"/>
  <c r="BJ728" i="64"/>
  <c r="BC800" i="64"/>
  <c r="BL620" i="64"/>
  <c r="BL625" i="64" s="1"/>
  <c r="BF162" i="69"/>
  <c r="BF163" i="69" s="1"/>
  <c r="BF194" i="69"/>
  <c r="BF202" i="69" s="1"/>
  <c r="BF200" i="69"/>
  <c r="BG183" i="69"/>
  <c r="BG186" i="69" s="1"/>
  <c r="BF188" i="69"/>
  <c r="BG142" i="69"/>
  <c r="BG152" i="69" s="1"/>
  <c r="BG136" i="69"/>
  <c r="BH129" i="69"/>
  <c r="BH134" i="69" s="1"/>
  <c r="BJ123" i="69"/>
  <c r="BK112" i="69"/>
  <c r="BK115" i="69" s="1"/>
  <c r="BJ119" i="69"/>
  <c r="BD798" i="64" a="1"/>
  <c r="CH654" i="64" l="1"/>
  <c r="CH655" i="64" s="1"/>
  <c r="BE1989" i="64"/>
  <c r="BE1985" i="64"/>
  <c r="BF1984" i="64"/>
  <c r="BF1985" i="64" s="1"/>
  <c r="BK726" i="64"/>
  <c r="BK724" i="64" s="1"/>
  <c r="BL723" i="64"/>
  <c r="BD798" i="64"/>
  <c r="BE2037" i="64"/>
  <c r="BF1469" i="64"/>
  <c r="BM616" i="64"/>
  <c r="BL621" i="64"/>
  <c r="BK1926" i="64"/>
  <c r="BI2013" i="64"/>
  <c r="BC1610" i="64"/>
  <c r="BG156" i="69"/>
  <c r="BG161" i="69" s="1"/>
  <c r="BF169" i="69"/>
  <c r="BF179" i="69" s="1"/>
  <c r="BF167" i="69"/>
  <c r="BF177" i="69" s="1"/>
  <c r="BH132" i="69"/>
  <c r="BH157" i="69" s="1"/>
  <c r="BG146" i="69"/>
  <c r="BG148" i="69" s="1"/>
  <c r="BK117" i="69"/>
  <c r="BK118" i="69" s="1"/>
  <c r="CH656" i="64" l="1"/>
  <c r="CI648" i="64"/>
  <c r="CI651" i="64" s="1"/>
  <c r="BG1979" i="64"/>
  <c r="BG1983" i="64" s="1"/>
  <c r="BG1984" i="64" s="1"/>
  <c r="BF1989" i="64"/>
  <c r="BK728" i="64"/>
  <c r="BE1493" i="64"/>
  <c r="BM620" i="64"/>
  <c r="BM625" i="64" s="1"/>
  <c r="BD800" i="64"/>
  <c r="BG159" i="69"/>
  <c r="BG184" i="69" s="1"/>
  <c r="BG187" i="69" s="1"/>
  <c r="BG194" i="69" s="1"/>
  <c r="BG202" i="69" s="1"/>
  <c r="BF173" i="69"/>
  <c r="BF175" i="69" s="1"/>
  <c r="BH135" i="69"/>
  <c r="BK125" i="69"/>
  <c r="BK123" i="69"/>
  <c r="K118" i="69"/>
  <c r="L112" i="69" s="1"/>
  <c r="BL112" i="69"/>
  <c r="BL115" i="69" s="1"/>
  <c r="BK119" i="69"/>
  <c r="BE798" i="64" a="1"/>
  <c r="CI660" i="64" l="1"/>
  <c r="BG1985" i="64"/>
  <c r="BL726" i="64"/>
  <c r="BL724" i="64" s="1"/>
  <c r="BM723" i="64"/>
  <c r="BG1989" i="64"/>
  <c r="BH1979" i="64"/>
  <c r="BE798" i="64"/>
  <c r="BF2037" i="64"/>
  <c r="BG1469" i="64"/>
  <c r="BJ2013" i="64"/>
  <c r="BD1610" i="64"/>
  <c r="BN616" i="64"/>
  <c r="BM621" i="64"/>
  <c r="BL1926" i="64"/>
  <c r="BG162" i="69"/>
  <c r="BG169" i="69" s="1"/>
  <c r="BG179" i="69" s="1"/>
  <c r="BG188" i="69"/>
  <c r="BH183" i="69"/>
  <c r="BH186" i="69" s="1"/>
  <c r="BG192" i="69"/>
  <c r="BG198" i="69" s="1"/>
  <c r="BH136" i="69"/>
  <c r="BH140" i="69"/>
  <c r="BH150" i="69" s="1"/>
  <c r="BH142" i="69"/>
  <c r="BH146" i="69" s="1"/>
  <c r="BH148" i="69" s="1"/>
  <c r="BI129" i="69"/>
  <c r="BL117" i="69"/>
  <c r="BL118" i="69" s="1"/>
  <c r="BF798" i="64" a="1"/>
  <c r="CI662" i="64" l="1"/>
  <c r="CI663" i="64" s="1"/>
  <c r="BL728" i="64"/>
  <c r="BH1983" i="64"/>
  <c r="BH1984" i="64" s="1"/>
  <c r="BF798" i="64"/>
  <c r="BE800" i="64"/>
  <c r="BN620" i="64"/>
  <c r="BN625" i="64" s="1"/>
  <c r="BG167" i="69"/>
  <c r="BG173" i="69" s="1"/>
  <c r="BG175" i="69" s="1"/>
  <c r="BG163" i="69"/>
  <c r="BH156" i="69"/>
  <c r="BH161" i="69" s="1"/>
  <c r="BG200" i="69"/>
  <c r="BH152" i="69"/>
  <c r="BI132" i="69"/>
  <c r="BI157" i="69" s="1"/>
  <c r="BI134" i="69"/>
  <c r="BL125" i="69"/>
  <c r="BL119" i="69"/>
  <c r="BM112" i="69"/>
  <c r="BL123" i="69"/>
  <c r="CI668" i="64" l="1"/>
  <c r="CI664" i="64"/>
  <c r="CJ659" i="64"/>
  <c r="CI652" i="64"/>
  <c r="BH1985" i="64"/>
  <c r="BN723" i="64"/>
  <c r="BM726" i="64"/>
  <c r="BI1979" i="64"/>
  <c r="BH1989" i="64"/>
  <c r="BG2037" i="64"/>
  <c r="BH1469" i="64"/>
  <c r="BK2013" i="64"/>
  <c r="BM1926" i="64"/>
  <c r="BE1610" i="64"/>
  <c r="BN621" i="64"/>
  <c r="BO616" i="64"/>
  <c r="BF800" i="64"/>
  <c r="BH159" i="69"/>
  <c r="BH184" i="69" s="1"/>
  <c r="BH187" i="69" s="1"/>
  <c r="BH192" i="69" s="1"/>
  <c r="BG177" i="69"/>
  <c r="BI135" i="69"/>
  <c r="BF1493" i="64"/>
  <c r="BM117" i="69"/>
  <c r="BM115" i="69"/>
  <c r="CI654" i="64" l="1"/>
  <c r="CI655" i="64" s="1"/>
  <c r="BI1983" i="64"/>
  <c r="BI1984" i="64" s="1"/>
  <c r="BI1985" i="64" s="1"/>
  <c r="BM724" i="64"/>
  <c r="BO620" i="64"/>
  <c r="BO625" i="64" s="1"/>
  <c r="BF1610" i="64"/>
  <c r="BH162" i="69"/>
  <c r="BH169" i="69" s="1"/>
  <c r="BH179" i="69" s="1"/>
  <c r="BI183" i="69"/>
  <c r="BI186" i="69" s="1"/>
  <c r="BH194" i="69"/>
  <c r="BH202" i="69" s="1"/>
  <c r="BH188" i="69"/>
  <c r="BH200" i="69"/>
  <c r="BH198" i="69"/>
  <c r="BI136" i="69"/>
  <c r="BI140" i="69"/>
  <c r="BI150" i="69" s="1"/>
  <c r="BI142" i="69"/>
  <c r="BJ129" i="69"/>
  <c r="BM118" i="69"/>
  <c r="BG798" i="64" a="1"/>
  <c r="CI656" i="64" l="1"/>
  <c r="CJ648" i="64"/>
  <c r="CJ651" i="64" s="1"/>
  <c r="BM728" i="64"/>
  <c r="BN726" i="64"/>
  <c r="BI1989" i="64"/>
  <c r="BJ1979" i="64"/>
  <c r="BH2037" i="64"/>
  <c r="BG798" i="64"/>
  <c r="BI1469" i="64"/>
  <c r="BO621" i="64"/>
  <c r="BP616" i="64"/>
  <c r="BL2013" i="64"/>
  <c r="BN1926" i="64"/>
  <c r="BH163" i="69"/>
  <c r="BH167" i="69"/>
  <c r="BH177" i="69" s="1"/>
  <c r="BI156" i="69"/>
  <c r="BI159" i="69" s="1"/>
  <c r="BI184" i="69" s="1"/>
  <c r="BI187" i="69" s="1"/>
  <c r="BI188" i="69" s="1"/>
  <c r="BJ134" i="69"/>
  <c r="BJ132" i="69"/>
  <c r="BJ157" i="69" s="1"/>
  <c r="BI152" i="69"/>
  <c r="BI146" i="69"/>
  <c r="BI148" i="69" s="1"/>
  <c r="BM125" i="69"/>
  <c r="BM119" i="69"/>
  <c r="BN112" i="69"/>
  <c r="BM123" i="69"/>
  <c r="CJ660" i="64" l="1"/>
  <c r="BJ1983" i="64"/>
  <c r="BJ1984" i="64" s="1"/>
  <c r="BJ1985" i="64" s="1"/>
  <c r="BO723" i="64"/>
  <c r="BN724" i="64"/>
  <c r="O723" i="64"/>
  <c r="BP620" i="64"/>
  <c r="BP625" i="64" s="1"/>
  <c r="BG800" i="64"/>
  <c r="BH173" i="69"/>
  <c r="BH175" i="69" s="1"/>
  <c r="BI161" i="69"/>
  <c r="BI162" i="69" s="1"/>
  <c r="BI167" i="69" s="1"/>
  <c r="BI173" i="69" s="1"/>
  <c r="BI175" i="69" s="1"/>
  <c r="BJ183" i="69"/>
  <c r="BJ186" i="69" s="1"/>
  <c r="BI192" i="69"/>
  <c r="BI198" i="69" s="1"/>
  <c r="BI194" i="69"/>
  <c r="BI202" i="69" s="1"/>
  <c r="BG1493" i="64"/>
  <c r="BJ135" i="69"/>
  <c r="BN115" i="69"/>
  <c r="BN117" i="69"/>
  <c r="BH798" i="64" a="1"/>
  <c r="CJ662" i="64" l="1"/>
  <c r="CJ663" i="64" s="1"/>
  <c r="BN728" i="64"/>
  <c r="BO726" i="64"/>
  <c r="BP723" i="64"/>
  <c r="BJ1989" i="64"/>
  <c r="BK1979" i="64"/>
  <c r="BH798" i="64"/>
  <c r="BI2037" i="64"/>
  <c r="BJ1469" i="64"/>
  <c r="BM2013" i="64"/>
  <c r="BO1926" i="64"/>
  <c r="BQ616" i="64"/>
  <c r="BP621" i="64"/>
  <c r="BG1610" i="64"/>
  <c r="BI163" i="69"/>
  <c r="BI169" i="69"/>
  <c r="BI179" i="69" s="1"/>
  <c r="BJ156" i="69"/>
  <c r="BJ159" i="69" s="1"/>
  <c r="BJ184" i="69" s="1"/>
  <c r="BJ187" i="69" s="1"/>
  <c r="BJ188" i="69" s="1"/>
  <c r="BI177" i="69"/>
  <c r="BI200" i="69"/>
  <c r="BH1493" i="64"/>
  <c r="BJ142" i="69"/>
  <c r="BK129" i="69"/>
  <c r="BJ140" i="69"/>
  <c r="BJ150" i="69" s="1"/>
  <c r="BJ136" i="69"/>
  <c r="BN118" i="69"/>
  <c r="BN125" i="69" s="1"/>
  <c r="BI798" i="64" a="1"/>
  <c r="CJ668" i="64" l="1"/>
  <c r="CK659" i="64"/>
  <c r="CJ664" i="64"/>
  <c r="CJ652" i="64"/>
  <c r="BK1983" i="64"/>
  <c r="BK1984" i="64" s="1"/>
  <c r="BK1985" i="64" s="1"/>
  <c r="BO724" i="64"/>
  <c r="BI798" i="64"/>
  <c r="BH800" i="64"/>
  <c r="BQ620" i="64"/>
  <c r="BQ625" i="64" s="1"/>
  <c r="BJ161" i="69"/>
  <c r="BJ162" i="69" s="1"/>
  <c r="BJ169" i="69" s="1"/>
  <c r="BJ179" i="69" s="1"/>
  <c r="BJ192" i="69"/>
  <c r="BJ200" i="69" s="1"/>
  <c r="BJ194" i="69"/>
  <c r="BJ202" i="69" s="1"/>
  <c r="BK183" i="69"/>
  <c r="BK186" i="69" s="1"/>
  <c r="BK134" i="69"/>
  <c r="BK132" i="69"/>
  <c r="BK157" i="69" s="1"/>
  <c r="BJ146" i="69"/>
  <c r="BJ148" i="69" s="1"/>
  <c r="BJ152" i="69"/>
  <c r="BI1493" i="64"/>
  <c r="BN119" i="69"/>
  <c r="BO112" i="69"/>
  <c r="BO117" i="69" s="1"/>
  <c r="BN123" i="69"/>
  <c r="CJ654" i="64" l="1"/>
  <c r="CJ655" i="64" s="1"/>
  <c r="BO728" i="64"/>
  <c r="BQ723" i="64"/>
  <c r="BP726" i="64"/>
  <c r="BK1989" i="64"/>
  <c r="BL1979" i="64"/>
  <c r="BJ2037" i="64"/>
  <c r="BK1469" i="64"/>
  <c r="BN2013" i="64"/>
  <c r="BQ621" i="64"/>
  <c r="BR616" i="64"/>
  <c r="BI800" i="64"/>
  <c r="BP1926" i="64"/>
  <c r="BH1610" i="64"/>
  <c r="BJ167" i="69"/>
  <c r="BJ177" i="69" s="1"/>
  <c r="BJ163" i="69"/>
  <c r="BK156" i="69"/>
  <c r="BK159" i="69" s="1"/>
  <c r="BK184" i="69" s="1"/>
  <c r="BK187" i="69" s="1"/>
  <c r="BJ198" i="69"/>
  <c r="BK135" i="69"/>
  <c r="BK136" i="69" s="1"/>
  <c r="BO115" i="69"/>
  <c r="BO118" i="69" s="1"/>
  <c r="BO125" i="69" s="1"/>
  <c r="CJ656" i="64" l="1"/>
  <c r="CK648" i="64"/>
  <c r="CK651" i="64" s="1"/>
  <c r="BL1983" i="64"/>
  <c r="BL1984" i="64" s="1"/>
  <c r="BL1985" i="64" s="1"/>
  <c r="BP724" i="64"/>
  <c r="BR620" i="64"/>
  <c r="BR625" i="64" s="1"/>
  <c r="BI1610"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493" i="64"/>
  <c r="BO119" i="69"/>
  <c r="BO123" i="69"/>
  <c r="BP112" i="69"/>
  <c r="BP115" i="69" s="1"/>
  <c r="BJ798" i="64" a="1"/>
  <c r="CK660" i="64" l="1"/>
  <c r="BP728" i="64"/>
  <c r="BQ726" i="64"/>
  <c r="BR723" i="64"/>
  <c r="BL1989" i="64"/>
  <c r="BM1979" i="64"/>
  <c r="BJ798" i="64"/>
  <c r="BK2037" i="64"/>
  <c r="BL1469" i="64"/>
  <c r="BR621" i="64"/>
  <c r="BS616" i="64"/>
  <c r="BQ1926" i="64"/>
  <c r="BO2013"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K662" i="64" l="1"/>
  <c r="CK663" i="64" s="1"/>
  <c r="BQ724" i="64"/>
  <c r="BQ728" i="64" s="1"/>
  <c r="BM1983" i="64"/>
  <c r="BM1984" i="64" s="1"/>
  <c r="BM1985" i="64" s="1"/>
  <c r="BS620" i="64"/>
  <c r="BS625" i="64" s="1"/>
  <c r="BJ800" i="64"/>
  <c r="L159" i="69"/>
  <c r="BL187" i="69"/>
  <c r="BM183" i="69" s="1"/>
  <c r="BM186" i="69" s="1"/>
  <c r="K173" i="69"/>
  <c r="BK177" i="69"/>
  <c r="L156" i="69"/>
  <c r="BL161" i="69"/>
  <c r="L161" i="69" s="1"/>
  <c r="BL135" i="69"/>
  <c r="BM129" i="69" s="1"/>
  <c r="L157" i="69"/>
  <c r="BP125" i="69"/>
  <c r="BP123" i="69"/>
  <c r="BQ112" i="69"/>
  <c r="BQ117" i="69" s="1"/>
  <c r="BP119" i="69"/>
  <c r="BK798" i="64" a="1"/>
  <c r="CK668" i="64" l="1"/>
  <c r="CK664" i="64"/>
  <c r="CK652" i="64"/>
  <c r="BR726" i="64"/>
  <c r="BR724" i="64" s="1"/>
  <c r="BS723" i="64"/>
  <c r="BN1979" i="64"/>
  <c r="BM1989" i="64"/>
  <c r="BL2037" i="64"/>
  <c r="BK798" i="64"/>
  <c r="BM1469" i="64"/>
  <c r="BS621" i="64"/>
  <c r="BT616" i="64"/>
  <c r="BJ1610" i="64"/>
  <c r="BR1926" i="64"/>
  <c r="BP2013" i="64"/>
  <c r="BL194" i="69"/>
  <c r="BL202" i="69" s="1"/>
  <c r="BL188" i="69"/>
  <c r="BL192" i="69"/>
  <c r="BL198" i="69" s="1"/>
  <c r="L198" i="69" s="1"/>
  <c r="BL162" i="69"/>
  <c r="BL163" i="69" s="1"/>
  <c r="BL140" i="69"/>
  <c r="BL150" i="69" s="1"/>
  <c r="BL142" i="69"/>
  <c r="BL152" i="69" s="1"/>
  <c r="BL136" i="69"/>
  <c r="BM132" i="69"/>
  <c r="BM157" i="69" s="1"/>
  <c r="BM134" i="69"/>
  <c r="L192" i="69"/>
  <c r="BK1493" i="64"/>
  <c r="BQ115" i="69"/>
  <c r="BQ118" i="69" s="1"/>
  <c r="BQ119" i="69" s="1"/>
  <c r="CK654" i="64" l="1"/>
  <c r="CK655" i="64" s="1"/>
  <c r="BN1983" i="64"/>
  <c r="BN1984" i="64" s="1"/>
  <c r="N1984" i="64" s="1"/>
  <c r="BR728" i="64"/>
  <c r="BT620" i="64"/>
  <c r="BT625" i="64" s="1"/>
  <c r="BK800" i="64"/>
  <c r="BL200" i="69"/>
  <c r="BM156" i="69"/>
  <c r="BM159" i="69" s="1"/>
  <c r="BM184" i="69" s="1"/>
  <c r="BM187" i="69" s="1"/>
  <c r="BL167" i="69"/>
  <c r="BL177" i="69" s="1"/>
  <c r="BL169" i="69"/>
  <c r="BL179" i="69" s="1"/>
  <c r="BL146" i="69"/>
  <c r="BL148" i="69" s="1"/>
  <c r="L148" i="69" s="1"/>
  <c r="L140" i="69"/>
  <c r="BM135" i="69"/>
  <c r="BM136" i="69" s="1"/>
  <c r="BL1493" i="64"/>
  <c r="BR112" i="69"/>
  <c r="BR115" i="69" s="1"/>
  <c r="BQ123" i="69"/>
  <c r="BQ125" i="69"/>
  <c r="BL798" i="64" a="1"/>
  <c r="CK656" i="64" l="1"/>
  <c r="BN1985" i="64"/>
  <c r="BS726" i="64"/>
  <c r="BS724" i="64" s="1"/>
  <c r="BT723" i="64"/>
  <c r="BN1989" i="64"/>
  <c r="BO1979" i="64"/>
  <c r="BM2037" i="64"/>
  <c r="BL798" i="64"/>
  <c r="BN1469" i="64"/>
  <c r="BT621" i="64"/>
  <c r="BU616" i="64"/>
  <c r="BK1610" i="64"/>
  <c r="BS1926" i="64"/>
  <c r="BQ2013"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798" i="64" a="1"/>
  <c r="L2236" i="64" l="1"/>
  <c r="M2236" i="64"/>
  <c r="N2236" i="64"/>
  <c r="P2236" i="64"/>
  <c r="O2236" i="64"/>
  <c r="BO1983" i="64"/>
  <c r="BS728" i="64"/>
  <c r="BM798" i="64"/>
  <c r="BL800" i="64"/>
  <c r="BU620" i="64"/>
  <c r="BU625" i="64" s="1"/>
  <c r="BM167" i="69"/>
  <c r="BM173" i="69" s="1"/>
  <c r="BM175" i="69" s="1"/>
  <c r="BM169" i="69"/>
  <c r="BM179" i="69" s="1"/>
  <c r="BN132" i="69"/>
  <c r="BN157" i="69" s="1"/>
  <c r="BM152" i="69"/>
  <c r="BM163" i="69"/>
  <c r="BN187" i="69"/>
  <c r="BO183" i="69" s="1"/>
  <c r="BO186" i="69" s="1"/>
  <c r="BN161" i="69"/>
  <c r="BM198" i="69"/>
  <c r="BM200" i="69"/>
  <c r="BM1493" i="64"/>
  <c r="BR123" i="69"/>
  <c r="BR125" i="69"/>
  <c r="BS112" i="69"/>
  <c r="BS117" i="69" s="1"/>
  <c r="BO1984" i="64" l="1"/>
  <c r="BT726" i="64"/>
  <c r="BT724" i="64" s="1"/>
  <c r="BU723" i="64"/>
  <c r="BO1469" i="64"/>
  <c r="BL1610" i="64"/>
  <c r="BU621" i="64"/>
  <c r="BV616" i="64"/>
  <c r="BM800" i="64"/>
  <c r="BR2013" i="64"/>
  <c r="BT1926" i="64"/>
  <c r="BN135" i="69"/>
  <c r="BN136" i="69" s="1"/>
  <c r="BM177" i="69"/>
  <c r="BN162" i="69"/>
  <c r="BN169" i="69" s="1"/>
  <c r="BN179" i="69" s="1"/>
  <c r="BN192" i="69"/>
  <c r="BN198" i="69" s="1"/>
  <c r="BN194" i="69"/>
  <c r="BN202" i="69" s="1"/>
  <c r="BN188" i="69"/>
  <c r="BS115" i="69"/>
  <c r="BS118" i="69" s="1"/>
  <c r="BS119" i="69" s="1"/>
  <c r="BO1985" i="64" l="1"/>
  <c r="BO1989" i="64"/>
  <c r="BP1979" i="64"/>
  <c r="BT728" i="64"/>
  <c r="BV620" i="64"/>
  <c r="BV625" i="64" s="1"/>
  <c r="BM1610" i="64"/>
  <c r="BN2037" i="64"/>
  <c r="BO129" i="69"/>
  <c r="BO134" i="69" s="1"/>
  <c r="BN142" i="69"/>
  <c r="BN152" i="69" s="1"/>
  <c r="BN140" i="69"/>
  <c r="BN150" i="69" s="1"/>
  <c r="BN163" i="69"/>
  <c r="BN167" i="69"/>
  <c r="BN177" i="69" s="1"/>
  <c r="BO156" i="69"/>
  <c r="BO161" i="69" s="1"/>
  <c r="BN200" i="69"/>
  <c r="BS123" i="69"/>
  <c r="BS125" i="69"/>
  <c r="BT112" i="69"/>
  <c r="BT117" i="69" s="1"/>
  <c r="BN798" i="64" a="1"/>
  <c r="P655" i="64" l="1"/>
  <c r="BP1983" i="64"/>
  <c r="BU726" i="64"/>
  <c r="BV723" i="64"/>
  <c r="BN798" i="64"/>
  <c r="BP1469" i="64"/>
  <c r="BS2013" i="64"/>
  <c r="BU1926" i="64"/>
  <c r="BW616" i="64"/>
  <c r="BV621" i="64"/>
  <c r="BO132" i="69"/>
  <c r="BO157" i="69" s="1"/>
  <c r="BN146" i="69"/>
  <c r="BN148" i="69" s="1"/>
  <c r="BO159" i="69"/>
  <c r="BO184" i="69" s="1"/>
  <c r="BO187" i="69" s="1"/>
  <c r="BO194" i="69" s="1"/>
  <c r="BO202" i="69" s="1"/>
  <c r="BN173" i="69"/>
  <c r="BN175" i="69" s="1"/>
  <c r="BN1493" i="64"/>
  <c r="BT115" i="69"/>
  <c r="BT118" i="69" s="1"/>
  <c r="BT119" i="69" s="1"/>
  <c r="P663" i="64" l="1"/>
  <c r="BP1984" i="64"/>
  <c r="BP1989" i="64" s="1"/>
  <c r="BU724" i="64"/>
  <c r="BW620" i="64"/>
  <c r="BW625" i="64" s="1"/>
  <c r="BN800" i="64"/>
  <c r="BO2037" i="64"/>
  <c r="BO135" i="69"/>
  <c r="BO140" i="69" s="1"/>
  <c r="BO150" i="69" s="1"/>
  <c r="BO192" i="69"/>
  <c r="BO200" i="69" s="1"/>
  <c r="BP183" i="69"/>
  <c r="BP186" i="69" s="1"/>
  <c r="BO188" i="69"/>
  <c r="BO162" i="69"/>
  <c r="BP156" i="69" s="1"/>
  <c r="BP161" i="69" s="1"/>
  <c r="BO1493" i="64"/>
  <c r="BT123" i="69"/>
  <c r="BT125" i="69"/>
  <c r="BU112" i="69"/>
  <c r="BU117" i="69" s="1"/>
  <c r="BO798" i="64" a="1"/>
  <c r="BQ1979" i="64" l="1"/>
  <c r="BQ1983" i="64" s="1"/>
  <c r="BP1985" i="64"/>
  <c r="BU728" i="64"/>
  <c r="BV726" i="64"/>
  <c r="BW723" i="64"/>
  <c r="BO798" i="64"/>
  <c r="BQ1469" i="64"/>
  <c r="BN1610" i="64"/>
  <c r="BT2013" i="64"/>
  <c r="BV1926" i="64"/>
  <c r="BW621" i="64"/>
  <c r="BX616"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Q1984" i="64" l="1"/>
  <c r="BQ1989" i="64" s="1"/>
  <c r="BV724" i="64"/>
  <c r="BX620" i="64"/>
  <c r="BX625" i="64" s="1"/>
  <c r="BO800"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798" i="64" a="1"/>
  <c r="BR1979" i="64" l="1"/>
  <c r="BR1983" i="64" s="1"/>
  <c r="BQ1985" i="64"/>
  <c r="BV728" i="64"/>
  <c r="BW726" i="64"/>
  <c r="BX723" i="64"/>
  <c r="BP798" i="64"/>
  <c r="BR1469" i="64"/>
  <c r="BU2013" i="64"/>
  <c r="BX621" i="64"/>
  <c r="BY616" i="64"/>
  <c r="BW1926" i="64"/>
  <c r="BP2037" i="64"/>
  <c r="BO1610"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798" i="64" a="1"/>
  <c r="BR1984" i="64" l="1"/>
  <c r="BS1979" i="64" s="1"/>
  <c r="BS1983" i="64" s="1"/>
  <c r="BW724" i="64"/>
  <c r="BP1610" i="64"/>
  <c r="BQ798" i="64"/>
  <c r="BP800" i="64"/>
  <c r="BY620" i="64"/>
  <c r="BY625" i="64" s="1"/>
  <c r="BQ161" i="69"/>
  <c r="BR183" i="69"/>
  <c r="BR186" i="69" s="1"/>
  <c r="BQ194" i="69"/>
  <c r="BQ202" i="69" s="1"/>
  <c r="BQ188" i="69"/>
  <c r="BP177" i="69"/>
  <c r="BQ192" i="69"/>
  <c r="BQ198" i="69" s="1"/>
  <c r="BQ132" i="69"/>
  <c r="BP1493" i="64"/>
  <c r="BV123" i="69"/>
  <c r="BW112" i="69"/>
  <c r="BW115" i="69" s="1"/>
  <c r="BV119" i="69"/>
  <c r="BR1989" i="64" l="1"/>
  <c r="BR1985" i="64"/>
  <c r="BS1984" i="64"/>
  <c r="BS1985" i="64" s="1"/>
  <c r="BW728" i="64"/>
  <c r="BY723" i="64"/>
  <c r="BX726" i="64"/>
  <c r="BS1469" i="64"/>
  <c r="BX1926" i="64"/>
  <c r="BY621" i="64"/>
  <c r="BZ616" i="64"/>
  <c r="BV2013" i="64"/>
  <c r="BQ2037" i="64"/>
  <c r="BQ800" i="64"/>
  <c r="BQ200" i="69"/>
  <c r="BQ157" i="69"/>
  <c r="BQ162" i="69" s="1"/>
  <c r="BR156" i="69" s="1"/>
  <c r="BR161" i="69" s="1"/>
  <c r="BQ135" i="69"/>
  <c r="BW117" i="69"/>
  <c r="BW118" i="69" s="1"/>
  <c r="BW119" i="69" s="1"/>
  <c r="BQ1493" i="64"/>
  <c r="BS1989" i="64" l="1"/>
  <c r="BT1979" i="64"/>
  <c r="BT1983" i="64" s="1"/>
  <c r="BT1984" i="64" s="1"/>
  <c r="BX724" i="64"/>
  <c r="BZ620" i="64"/>
  <c r="BZ625" i="64" s="1"/>
  <c r="BQ1610"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728" i="64" l="1"/>
  <c r="BY726" i="64"/>
  <c r="BY724" i="64" s="1"/>
  <c r="BZ723" i="64"/>
  <c r="BT1985" i="64"/>
  <c r="BU1979" i="64"/>
  <c r="BT1989" i="64"/>
  <c r="BT1469" i="64"/>
  <c r="BZ621" i="64"/>
  <c r="CA616" i="64"/>
  <c r="BW2013" i="64"/>
  <c r="BY1926"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798" i="64" a="1"/>
  <c r="BU1983" i="64" l="1"/>
  <c r="BU1984" i="64" s="1"/>
  <c r="BU1985" i="64" s="1"/>
  <c r="BY728" i="64"/>
  <c r="BR798" i="64"/>
  <c r="CA620" i="64"/>
  <c r="CA625" i="64" s="1"/>
  <c r="BR200" i="69"/>
  <c r="BR163" i="69"/>
  <c r="BR169" i="69"/>
  <c r="BR179" i="69" s="1"/>
  <c r="BS156" i="69"/>
  <c r="BS161" i="69" s="1"/>
  <c r="BR135" i="69"/>
  <c r="BR177" i="69"/>
  <c r="BX125" i="69"/>
  <c r="BX123" i="69"/>
  <c r="BY112" i="69"/>
  <c r="BY115" i="69" s="1"/>
  <c r="BZ726" i="64" l="1"/>
  <c r="BZ724" i="64" s="1"/>
  <c r="CA723" i="64"/>
  <c r="BU1989" i="64"/>
  <c r="BV1979" i="64"/>
  <c r="BU1469" i="64"/>
  <c r="CB616" i="64"/>
  <c r="CA621" i="64"/>
  <c r="BZ1926" i="64"/>
  <c r="BX2013" i="64"/>
  <c r="BR2037" i="64"/>
  <c r="BR800" i="64"/>
  <c r="BS159" i="69"/>
  <c r="BS184" i="69" s="1"/>
  <c r="BS187" i="69" s="1"/>
  <c r="BT183" i="69" s="1"/>
  <c r="BT186" i="69" s="1"/>
  <c r="BR140" i="69"/>
  <c r="BR150" i="69" s="1"/>
  <c r="BR136" i="69"/>
  <c r="BR142" i="69"/>
  <c r="BS129" i="69"/>
  <c r="BR1493" i="64"/>
  <c r="BY117" i="69"/>
  <c r="BY118" i="69" s="1"/>
  <c r="BZ112" i="69" s="1"/>
  <c r="BS798" i="64" a="1"/>
  <c r="BV1983" i="64" l="1"/>
  <c r="BV1984" i="64" s="1"/>
  <c r="BV1985" i="64" s="1"/>
  <c r="BZ728" i="64"/>
  <c r="P723" i="64"/>
  <c r="BS798" i="64"/>
  <c r="CB620" i="64"/>
  <c r="CB625" i="64" s="1"/>
  <c r="BR1610"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A726" i="64" l="1"/>
  <c r="CB723" i="64"/>
  <c r="BW1979" i="64"/>
  <c r="BV1989" i="64"/>
  <c r="BV1469" i="64"/>
  <c r="CA1926" i="64"/>
  <c r="BY2013" i="64"/>
  <c r="CC616" i="64"/>
  <c r="CB621" i="64"/>
  <c r="BS1493" i="64"/>
  <c r="BS2037" i="64"/>
  <c r="BS800" i="64"/>
  <c r="BT156" i="69"/>
  <c r="BT161" i="69" s="1"/>
  <c r="BS200" i="69"/>
  <c r="BS135" i="69"/>
  <c r="BS136" i="69" s="1"/>
  <c r="BS169" i="69"/>
  <c r="BS179" i="69" s="1"/>
  <c r="BS163" i="69"/>
  <c r="BS177" i="69"/>
  <c r="BZ118" i="69"/>
  <c r="BZ125" i="69" s="1"/>
  <c r="BW1983" i="64" l="1"/>
  <c r="BW1984" i="64" s="1"/>
  <c r="BW1985" i="64" s="1"/>
  <c r="CA724" i="64"/>
  <c r="CC620" i="64"/>
  <c r="CC625" i="64" s="1"/>
  <c r="BS1610" i="64"/>
  <c r="BT159" i="69"/>
  <c r="BT184" i="69" s="1"/>
  <c r="BT187" i="69" s="1"/>
  <c r="BT188" i="69" s="1"/>
  <c r="BS140" i="69"/>
  <c r="BS150" i="69" s="1"/>
  <c r="BS142" i="69"/>
  <c r="BS146" i="69" s="1"/>
  <c r="BS148" i="69" s="1"/>
  <c r="BT129" i="69"/>
  <c r="BT134" i="69" s="1"/>
  <c r="BZ123" i="69"/>
  <c r="BZ119" i="69"/>
  <c r="CA112" i="69"/>
  <c r="CA117" i="69" s="1"/>
  <c r="CA728" i="64" l="1"/>
  <c r="CB726" i="64"/>
  <c r="CC723" i="64"/>
  <c r="BW1989" i="64"/>
  <c r="BX1979" i="64"/>
  <c r="BW1469" i="64"/>
  <c r="CB1926" i="64"/>
  <c r="CD616" i="64"/>
  <c r="CC621" i="64"/>
  <c r="BZ2013" i="64"/>
  <c r="BT194" i="69"/>
  <c r="BT202" i="69" s="1"/>
  <c r="BT192" i="69"/>
  <c r="BT200" i="69" s="1"/>
  <c r="BU183" i="69"/>
  <c r="BU186" i="69" s="1"/>
  <c r="BS152" i="69"/>
  <c r="BT132" i="69"/>
  <c r="BT157" i="69" s="1"/>
  <c r="BT162" i="69" s="1"/>
  <c r="BT169" i="69" s="1"/>
  <c r="BT179" i="69" s="1"/>
  <c r="CA115" i="69"/>
  <c r="CA118" i="69" s="1"/>
  <c r="BT798" i="64" a="1"/>
  <c r="BX1983" i="64" l="1"/>
  <c r="BX1984" i="64" s="1"/>
  <c r="BX1985" i="64" s="1"/>
  <c r="CB724" i="64"/>
  <c r="BT798" i="64"/>
  <c r="CD620" i="64"/>
  <c r="CD625" i="64" s="1"/>
  <c r="BT2037" i="64"/>
  <c r="BT198" i="69"/>
  <c r="BT163" i="69"/>
  <c r="BU156" i="69"/>
  <c r="BU161" i="69" s="1"/>
  <c r="BT135" i="69"/>
  <c r="BT136" i="69" s="1"/>
  <c r="BT167" i="69"/>
  <c r="BT177" i="69" s="1"/>
  <c r="CB112" i="69"/>
  <c r="CB117" i="69" s="1"/>
  <c r="CA125" i="69"/>
  <c r="CA123" i="69"/>
  <c r="CA119" i="69"/>
  <c r="BX1989" i="64" l="1"/>
  <c r="BY1979" i="64"/>
  <c r="BY1983" i="64" s="1"/>
  <c r="BY1984" i="64" s="1"/>
  <c r="BY1985" i="64" s="1"/>
  <c r="CB728" i="64"/>
  <c r="CD723" i="64"/>
  <c r="CC726" i="64"/>
  <c r="BT1610" i="64"/>
  <c r="BX1469" i="64"/>
  <c r="CA2013" i="64"/>
  <c r="BT800" i="64"/>
  <c r="CD621" i="64"/>
  <c r="CE616" i="64"/>
  <c r="CC1926" i="64"/>
  <c r="BT1493" i="64"/>
  <c r="BU159" i="69"/>
  <c r="BU184" i="69" s="1"/>
  <c r="BU187" i="69" s="1"/>
  <c r="BV183" i="69" s="1"/>
  <c r="BV186" i="69" s="1"/>
  <c r="BU129" i="69"/>
  <c r="BU134" i="69" s="1"/>
  <c r="BT140" i="69"/>
  <c r="BT150" i="69" s="1"/>
  <c r="BT142" i="69"/>
  <c r="BT152" i="69" s="1"/>
  <c r="BT173" i="69"/>
  <c r="BT175" i="69" s="1"/>
  <c r="CB115" i="69"/>
  <c r="CB118" i="69" s="1"/>
  <c r="CB119" i="69" s="1"/>
  <c r="BU798" i="64" a="1"/>
  <c r="CC724" i="64" l="1"/>
  <c r="BU798" i="64"/>
  <c r="BZ1979" i="64"/>
  <c r="BY1989" i="64"/>
  <c r="CE620" i="64"/>
  <c r="CE625" i="64" s="1"/>
  <c r="BU194" i="69"/>
  <c r="BU202" i="69" s="1"/>
  <c r="BU192" i="69"/>
  <c r="BU198" i="69" s="1"/>
  <c r="BU188" i="69"/>
  <c r="BU132" i="69"/>
  <c r="BU157" i="69" s="1"/>
  <c r="BU162" i="69" s="1"/>
  <c r="BU167" i="69" s="1"/>
  <c r="BT146" i="69"/>
  <c r="BT148" i="69" s="1"/>
  <c r="CB123" i="69"/>
  <c r="CB125" i="69"/>
  <c r="CC112" i="69"/>
  <c r="CC117" i="69" s="1"/>
  <c r="BZ1983" i="64" l="1"/>
  <c r="BZ1984" i="64" s="1"/>
  <c r="O1984" i="64" s="1"/>
  <c r="CC728" i="64"/>
  <c r="CD726" i="64"/>
  <c r="CD724" i="64" s="1"/>
  <c r="CE723" i="64"/>
  <c r="BY1469" i="64"/>
  <c r="CB2013" i="64"/>
  <c r="CF616" i="64"/>
  <c r="CE621" i="64"/>
  <c r="BU800" i="64"/>
  <c r="CD1926" i="64"/>
  <c r="BU2037" i="64"/>
  <c r="BU1493" i="64"/>
  <c r="BU200" i="69"/>
  <c r="BU135" i="69"/>
  <c r="BU136" i="69" s="1"/>
  <c r="BU169" i="69"/>
  <c r="BU179" i="69" s="1"/>
  <c r="BU163" i="69"/>
  <c r="BV156" i="69"/>
  <c r="BV159" i="69" s="1"/>
  <c r="BV184" i="69" s="1"/>
  <c r="BV187" i="69" s="1"/>
  <c r="BU173" i="69"/>
  <c r="BU175" i="69" s="1"/>
  <c r="BU177" i="69"/>
  <c r="CC115" i="69"/>
  <c r="CC118" i="69" s="1"/>
  <c r="CD112" i="69" s="1"/>
  <c r="BV798" i="64" a="1"/>
  <c r="BZ1985" i="64" l="1"/>
  <c r="CD728" i="64"/>
  <c r="BV798" i="64"/>
  <c r="CA1979" i="64"/>
  <c r="BZ1989" i="64"/>
  <c r="CF620" i="64"/>
  <c r="CF625" i="64" s="1"/>
  <c r="BU1610"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A1983" i="64" l="1"/>
  <c r="CE726" i="64"/>
  <c r="CF723" i="64"/>
  <c r="BV1610" i="64"/>
  <c r="BZ1469" i="64"/>
  <c r="CG616" i="64"/>
  <c r="CF621" i="64"/>
  <c r="BV800" i="64"/>
  <c r="CC2013" i="64"/>
  <c r="CE1926" i="64"/>
  <c r="BV1493" i="64"/>
  <c r="BV2037" i="64"/>
  <c r="BV134" i="69"/>
  <c r="BV135" i="69" s="1"/>
  <c r="BV142" i="69" s="1"/>
  <c r="BV146" i="69" s="1"/>
  <c r="BV148" i="69" s="1"/>
  <c r="BU152" i="69"/>
  <c r="BV162" i="69"/>
  <c r="BV163" i="69" s="1"/>
  <c r="BV200" i="69"/>
  <c r="BV198" i="69"/>
  <c r="CD118" i="69"/>
  <c r="CE112" i="69" s="1"/>
  <c r="CE724" i="64" l="1"/>
  <c r="CA1984" i="64"/>
  <c r="CG620" i="64"/>
  <c r="CG625" i="64" s="1"/>
  <c r="BV169" i="69"/>
  <c r="BV179" i="69" s="1"/>
  <c r="BW156" i="69"/>
  <c r="BW159" i="69" s="1"/>
  <c r="BW184" i="69" s="1"/>
  <c r="BW187" i="69" s="1"/>
  <c r="BV167" i="69"/>
  <c r="BV177" i="69" s="1"/>
  <c r="BW129" i="69"/>
  <c r="BW134" i="69" s="1"/>
  <c r="BV152" i="69"/>
  <c r="BV136" i="69"/>
  <c r="BV140" i="69"/>
  <c r="BV150" i="69" s="1"/>
  <c r="CD123" i="69"/>
  <c r="CD125" i="69"/>
  <c r="CD119" i="69"/>
  <c r="CE115" i="69"/>
  <c r="CE117" i="69"/>
  <c r="BW798" i="64" a="1"/>
  <c r="CA1985" i="64" l="1"/>
  <c r="CE728" i="64"/>
  <c r="CG723" i="64"/>
  <c r="CF726" i="64"/>
  <c r="CF724" i="64" s="1"/>
  <c r="BW798" i="64"/>
  <c r="CA1469" i="64"/>
  <c r="CB1979" i="64"/>
  <c r="CA1989" i="64"/>
  <c r="CD2013" i="64"/>
  <c r="CH616" i="64"/>
  <c r="CG621" i="64"/>
  <c r="CF1926" i="64"/>
  <c r="BW1493" i="64"/>
  <c r="BW2037" i="64"/>
  <c r="BW161" i="69"/>
  <c r="BW132" i="69"/>
  <c r="BW157" i="69" s="1"/>
  <c r="BV173" i="69"/>
  <c r="BV175" i="69" s="1"/>
  <c r="BW192" i="69"/>
  <c r="BX183" i="69"/>
  <c r="BX186" i="69" s="1"/>
  <c r="M186" i="69" s="1"/>
  <c r="BW188" i="69"/>
  <c r="BW194" i="69"/>
  <c r="BW202" i="69" s="1"/>
  <c r="L187" i="69"/>
  <c r="CE118" i="69"/>
  <c r="CE123" i="69" s="1"/>
  <c r="CB1983" i="64" l="1"/>
  <c r="CF728" i="64"/>
  <c r="BW800" i="64"/>
  <c r="CH620" i="64"/>
  <c r="CH625" i="64" s="1"/>
  <c r="BW162" i="69"/>
  <c r="BW163" i="69" s="1"/>
  <c r="BW135" i="69"/>
  <c r="BX129" i="69" s="1"/>
  <c r="BX132" i="69" s="1"/>
  <c r="M132" i="69" s="1"/>
  <c r="L135" i="69"/>
  <c r="M183" i="69"/>
  <c r="L188" i="69"/>
  <c r="BW198" i="69"/>
  <c r="BW200" i="69"/>
  <c r="CF112" i="69"/>
  <c r="CF115" i="69" s="1"/>
  <c r="CE119" i="69"/>
  <c r="CE125" i="69"/>
  <c r="BX798" i="64" a="1"/>
  <c r="CB1984" i="64" l="1"/>
  <c r="CG726" i="64"/>
  <c r="CG724" i="64" s="1"/>
  <c r="CH723" i="64"/>
  <c r="BX798" i="64"/>
  <c r="CB1469" i="64"/>
  <c r="CE2013" i="64"/>
  <c r="CH621" i="64"/>
  <c r="CI616" i="64"/>
  <c r="BW1610" i="64"/>
  <c r="CG1926"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B1985" i="64" l="1"/>
  <c r="CB1989" i="64"/>
  <c r="CC1979" i="64"/>
  <c r="CG728" i="64"/>
  <c r="CI620" i="64"/>
  <c r="CI625" i="64" s="1"/>
  <c r="BX800" i="64"/>
  <c r="L163" i="69"/>
  <c r="BW152" i="69"/>
  <c r="BX135" i="69"/>
  <c r="BY129" i="69" s="1"/>
  <c r="BY134" i="69" s="1"/>
  <c r="BX159" i="69"/>
  <c r="BX162" i="69" s="1"/>
  <c r="BY156" i="69" s="1"/>
  <c r="BW173" i="69"/>
  <c r="L173" i="69" s="1"/>
  <c r="BW148" i="69"/>
  <c r="L146" i="69"/>
  <c r="BX1493" i="64"/>
  <c r="CF119" i="69"/>
  <c r="CF123" i="69"/>
  <c r="CG112" i="69"/>
  <c r="CG117" i="69" s="1"/>
  <c r="CC1983" i="64" l="1"/>
  <c r="CH726" i="64"/>
  <c r="CH724" i="64" s="1"/>
  <c r="CI723" i="64"/>
  <c r="CC1469" i="64"/>
  <c r="CH1926" i="64"/>
  <c r="CF2013" i="64"/>
  <c r="BX1610" i="64"/>
  <c r="CJ616" i="64"/>
  <c r="CI621" i="64"/>
  <c r="BX2037"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798" i="64" a="1"/>
  <c r="CC1984" i="64" l="1"/>
  <c r="CD1979" i="64" s="1"/>
  <c r="CD1983" i="64" s="1"/>
  <c r="CH728" i="64"/>
  <c r="BY798" i="64"/>
  <c r="CJ620" i="64"/>
  <c r="CJ625" i="64" s="1"/>
  <c r="BX150" i="69"/>
  <c r="M140" i="69"/>
  <c r="BX152" i="69"/>
  <c r="BY135" i="69"/>
  <c r="BY136" i="69" s="1"/>
  <c r="BX187" i="69"/>
  <c r="BX188" i="69" s="1"/>
  <c r="BX177" i="69"/>
  <c r="BY162" i="69"/>
  <c r="CH112" i="69"/>
  <c r="CH115" i="69" s="1"/>
  <c r="CG125" i="69"/>
  <c r="CG123" i="69"/>
  <c r="CC1989" i="64" l="1"/>
  <c r="CC1985" i="64"/>
  <c r="CD1984" i="64"/>
  <c r="CD1985" i="64" s="1"/>
  <c r="CI726" i="64"/>
  <c r="CI724" i="64" s="1"/>
  <c r="CJ723" i="64"/>
  <c r="CD1469" i="64"/>
  <c r="CG2013" i="64"/>
  <c r="BY800" i="64"/>
  <c r="CK616" i="64"/>
  <c r="CJ621" i="64"/>
  <c r="CI1926"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493" i="64"/>
  <c r="CH117" i="69"/>
  <c r="CH118" i="69" s="1"/>
  <c r="CH125" i="69" s="1"/>
  <c r="CE1979" i="64" l="1"/>
  <c r="CE1983" i="64" s="1"/>
  <c r="CE1984" i="64" s="1"/>
  <c r="CD1989" i="64"/>
  <c r="CI728" i="64"/>
  <c r="BY1610" i="64"/>
  <c r="CK620" i="64"/>
  <c r="CK625" i="64" s="1"/>
  <c r="BY2037"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798" i="64" a="1"/>
  <c r="CE1985" i="64" l="1"/>
  <c r="CJ726" i="64"/>
  <c r="CJ724" i="64" s="1"/>
  <c r="CK723" i="64"/>
  <c r="CE1989" i="64"/>
  <c r="CF1979" i="64"/>
  <c r="BZ798" i="64"/>
  <c r="CE1469" i="64"/>
  <c r="CJ1926" i="64"/>
  <c r="CK621" i="64"/>
  <c r="CH2013"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728" i="64" l="1"/>
  <c r="CF1983" i="64"/>
  <c r="CF1984" i="64" s="1"/>
  <c r="BZ800" i="64"/>
  <c r="BZ2037"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K726" i="64" l="1"/>
  <c r="CF1985" i="64"/>
  <c r="CG1979" i="64"/>
  <c r="CF1989" i="64"/>
  <c r="CF1469" i="64"/>
  <c r="CI2013" i="64"/>
  <c r="BZ1610" i="64"/>
  <c r="CK1926" i="64"/>
  <c r="BZ152" i="69"/>
  <c r="CA134" i="69"/>
  <c r="CA135" i="69" s="1"/>
  <c r="CB129" i="69" s="1"/>
  <c r="BZ177" i="69"/>
  <c r="CA187" i="69"/>
  <c r="CA192" i="69" s="1"/>
  <c r="CA162" i="69"/>
  <c r="CB156" i="69" s="1"/>
  <c r="M119" i="69"/>
  <c r="BZ1493" i="64"/>
  <c r="CA798" i="64" a="1"/>
  <c r="K616" i="64" l="1"/>
  <c r="CG1983" i="64"/>
  <c r="CG1984" i="64" s="1"/>
  <c r="CG1985" i="64" s="1"/>
  <c r="CK724" i="64"/>
  <c r="CA798" i="64"/>
  <c r="CA2037"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H1979" i="64" l="1"/>
  <c r="CH1983" i="64" s="1"/>
  <c r="CH1984" i="64" s="1"/>
  <c r="CH1985" i="64" s="1"/>
  <c r="CG1989" i="64"/>
  <c r="CK728" i="64"/>
  <c r="CG1469" i="64"/>
  <c r="CJ2013" i="64"/>
  <c r="CB2037" i="64"/>
  <c r="CA800" i="64"/>
  <c r="CB187" i="69"/>
  <c r="CB192" i="69" s="1"/>
  <c r="CA152" i="69"/>
  <c r="CA173" i="69"/>
  <c r="CA175" i="69" s="1"/>
  <c r="CB135" i="69"/>
  <c r="CB142" i="69" s="1"/>
  <c r="CB162" i="69"/>
  <c r="CA1493" i="64"/>
  <c r="K726" i="64" l="1"/>
  <c r="L726" i="64"/>
  <c r="M726" i="64"/>
  <c r="N726" i="64"/>
  <c r="O726" i="64"/>
  <c r="P726" i="64"/>
  <c r="CI1979" i="64"/>
  <c r="CH1989" i="64"/>
  <c r="CA1610"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798" i="64" a="1"/>
  <c r="K724" i="64" l="1"/>
  <c r="K728" i="64" s="1"/>
  <c r="L724" i="64"/>
  <c r="L728" i="64" s="1"/>
  <c r="M724" i="64"/>
  <c r="M728" i="64" s="1"/>
  <c r="N724" i="64"/>
  <c r="N728" i="64" s="1"/>
  <c r="O724" i="64"/>
  <c r="O728" i="64" s="1"/>
  <c r="P724" i="64"/>
  <c r="P728" i="64" s="1"/>
  <c r="CI1983" i="64"/>
  <c r="CI1984" i="64" s="1"/>
  <c r="CI1985" i="64" s="1"/>
  <c r="CB798" i="64"/>
  <c r="CH1469" i="64"/>
  <c r="CK2013" i="64"/>
  <c r="CC132" i="69"/>
  <c r="CC157" i="69" s="1"/>
  <c r="CB173" i="69"/>
  <c r="CB175" i="69" s="1"/>
  <c r="CB177" i="69"/>
  <c r="CC159" i="69"/>
  <c r="CC184" i="69" s="1"/>
  <c r="CC187" i="69" s="1"/>
  <c r="CC161" i="69"/>
  <c r="CJ1979" i="64" l="1"/>
  <c r="CI1989" i="64"/>
  <c r="CC2037" i="64"/>
  <c r="CB800" i="64"/>
  <c r="CC135" i="69"/>
  <c r="CC140" i="69" s="1"/>
  <c r="CC150" i="69" s="1"/>
  <c r="CC162" i="69"/>
  <c r="CD156" i="69" s="1"/>
  <c r="CC188" i="69"/>
  <c r="CC194" i="69"/>
  <c r="CC202" i="69" s="1"/>
  <c r="CD183" i="69"/>
  <c r="CC192" i="69"/>
  <c r="CB1493" i="64"/>
  <c r="CJ1983" i="64" l="1"/>
  <c r="CJ1984" i="64" s="1"/>
  <c r="CJ1985" i="64" s="1"/>
  <c r="CI1469" i="64"/>
  <c r="CB1610" i="64"/>
  <c r="CC142" i="69"/>
  <c r="CC152" i="69" s="1"/>
  <c r="CD129" i="69"/>
  <c r="CD134" i="69" s="1"/>
  <c r="CC136" i="69"/>
  <c r="CC169" i="69"/>
  <c r="CC179" i="69" s="1"/>
  <c r="CC167" i="69"/>
  <c r="CC177" i="69" s="1"/>
  <c r="CC163" i="69"/>
  <c r="CD186" i="69"/>
  <c r="CD159" i="69"/>
  <c r="CD184" i="69" s="1"/>
  <c r="CD161" i="69"/>
  <c r="CC200" i="69"/>
  <c r="CC198" i="69"/>
  <c r="CC798" i="64" a="1"/>
  <c r="N2013" i="64" l="1"/>
  <c r="O2013" i="64"/>
  <c r="P2013" i="64"/>
  <c r="K620" i="64"/>
  <c r="L616" i="64" s="1"/>
  <c r="CC798" i="64"/>
  <c r="CK1979" i="64"/>
  <c r="CJ1989" i="64"/>
  <c r="CD2037" i="64"/>
  <c r="CC146" i="69"/>
  <c r="CC148" i="69" s="1"/>
  <c r="CD132" i="69"/>
  <c r="CD157" i="69" s="1"/>
  <c r="CD162" i="69" s="1"/>
  <c r="CE156" i="69" s="1"/>
  <c r="CC173" i="69"/>
  <c r="CC175" i="69" s="1"/>
  <c r="CD187" i="69"/>
  <c r="CD188" i="69" s="1"/>
  <c r="K621" i="64" l="1"/>
  <c r="CK1983" i="64"/>
  <c r="CK1984" i="64" s="1"/>
  <c r="CK1985" i="64" s="1"/>
  <c r="CJ1469" i="64"/>
  <c r="CC800" i="64"/>
  <c r="CD135" i="69"/>
  <c r="CD136" i="69" s="1"/>
  <c r="CE183" i="69"/>
  <c r="CE186" i="69" s="1"/>
  <c r="CD169" i="69"/>
  <c r="CD179" i="69" s="1"/>
  <c r="CD192" i="69"/>
  <c r="CD200" i="69" s="1"/>
  <c r="CD194" i="69"/>
  <c r="CD202" i="69" s="1"/>
  <c r="CD163" i="69"/>
  <c r="CD167" i="69"/>
  <c r="CD177" i="69" s="1"/>
  <c r="CE159" i="69"/>
  <c r="CE184" i="69" s="1"/>
  <c r="CE161" i="69"/>
  <c r="CC1493" i="64"/>
  <c r="CD798" i="64" a="1"/>
  <c r="CD798" i="64" l="1"/>
  <c r="CK1989" i="64"/>
  <c r="CE2037" i="64"/>
  <c r="CC1610" i="64"/>
  <c r="CD140" i="69"/>
  <c r="CD150" i="69" s="1"/>
  <c r="CE129" i="69"/>
  <c r="CE132" i="69" s="1"/>
  <c r="CE157" i="69" s="1"/>
  <c r="CE162" i="69" s="1"/>
  <c r="CE167" i="69" s="1"/>
  <c r="CD142" i="69"/>
  <c r="CD146" i="69" s="1"/>
  <c r="CD148" i="69" s="1"/>
  <c r="CD1493" i="64"/>
  <c r="CE187" i="69"/>
  <c r="CE192" i="69" s="1"/>
  <c r="CD198" i="69"/>
  <c r="CD173" i="69"/>
  <c r="CD175" i="69" s="1"/>
  <c r="CK1469" i="64" l="1"/>
  <c r="CD800" i="64"/>
  <c r="CE134" i="69"/>
  <c r="CE135" i="69" s="1"/>
  <c r="CD152" i="69"/>
  <c r="CE188" i="69"/>
  <c r="CE194" i="69"/>
  <c r="CE202" i="69" s="1"/>
  <c r="CF183" i="69"/>
  <c r="CF186" i="69" s="1"/>
  <c r="CE173" i="69"/>
  <c r="CE175" i="69" s="1"/>
  <c r="CE177" i="69"/>
  <c r="CE163" i="69"/>
  <c r="CF156" i="69"/>
  <c r="CE169" i="69"/>
  <c r="CE179" i="69" s="1"/>
  <c r="CE200" i="69"/>
  <c r="CE198" i="69"/>
  <c r="P1984" i="64" l="1"/>
  <c r="CF2037" i="64"/>
  <c r="CD1610" i="64"/>
  <c r="CE1493" i="64"/>
  <c r="CE140" i="69"/>
  <c r="CE150" i="69" s="1"/>
  <c r="CE136" i="69"/>
  <c r="CE142" i="69"/>
  <c r="CF129" i="69"/>
  <c r="CF159" i="69"/>
  <c r="CF184" i="69" s="1"/>
  <c r="CF187" i="69" s="1"/>
  <c r="CG183" i="69" s="1"/>
  <c r="CG186" i="69" s="1"/>
  <c r="CF161" i="69"/>
  <c r="CE798" i="64" a="1"/>
  <c r="CE798" i="64" l="1"/>
  <c r="CF194" i="69"/>
  <c r="CF202" i="69" s="1"/>
  <c r="CF192" i="69"/>
  <c r="CF200" i="69" s="1"/>
  <c r="CF134" i="69"/>
  <c r="CF132" i="69"/>
  <c r="CF157" i="69" s="1"/>
  <c r="CF162" i="69" s="1"/>
  <c r="CE152" i="69"/>
  <c r="CE146" i="69"/>
  <c r="CE148" i="69" s="1"/>
  <c r="CF188" i="69"/>
  <c r="CF798" i="64" a="1"/>
  <c r="K1469" i="64" l="1"/>
  <c r="L1469" i="64"/>
  <c r="M1469" i="64"/>
  <c r="N1469" i="64"/>
  <c r="O1469" i="64"/>
  <c r="P1469" i="64"/>
  <c r="L620" i="64"/>
  <c r="K1979" i="64"/>
  <c r="CF798" i="64"/>
  <c r="CE800" i="64"/>
  <c r="CF198" i="69"/>
  <c r="CF135" i="69"/>
  <c r="CF163" i="69"/>
  <c r="CG156" i="69"/>
  <c r="CF169" i="69"/>
  <c r="CF179" i="69" s="1"/>
  <c r="CF167" i="69"/>
  <c r="M616" i="64" l="1"/>
  <c r="L621" i="64"/>
  <c r="CF800" i="64"/>
  <c r="CG2037" i="64"/>
  <c r="CE1610" i="64"/>
  <c r="CF1493" i="64"/>
  <c r="CF177" i="69"/>
  <c r="CF173" i="69"/>
  <c r="CF175" i="69" s="1"/>
  <c r="CG161" i="69"/>
  <c r="CG159" i="69"/>
  <c r="CG184" i="69" s="1"/>
  <c r="CG187" i="69" s="1"/>
  <c r="CF136" i="69"/>
  <c r="CG129" i="69"/>
  <c r="CF142" i="69"/>
  <c r="CF140" i="69"/>
  <c r="CF150" i="69" s="1"/>
  <c r="CF1610" i="64" l="1"/>
  <c r="CF146" i="69"/>
  <c r="CF148" i="69" s="1"/>
  <c r="CF152" i="69"/>
  <c r="CG134" i="69"/>
  <c r="CG132" i="69"/>
  <c r="CG157" i="69" s="1"/>
  <c r="CG162" i="69" s="1"/>
  <c r="CH183" i="69"/>
  <c r="CH186" i="69" s="1"/>
  <c r="CG192" i="69"/>
  <c r="CG188" i="69"/>
  <c r="CG194" i="69"/>
  <c r="CG202" i="69" s="1"/>
  <c r="CG135" i="69" l="1"/>
  <c r="CG140" i="69" s="1"/>
  <c r="CG150" i="69" s="1"/>
  <c r="CG198" i="69"/>
  <c r="CG200" i="69"/>
  <c r="CG167" i="69"/>
  <c r="CH156" i="69"/>
  <c r="CG163" i="69"/>
  <c r="CG169" i="69"/>
  <c r="CG179" i="69" s="1"/>
  <c r="CG798" i="64" a="1"/>
  <c r="CG798" i="64" l="1"/>
  <c r="CH2037" i="64"/>
  <c r="CG1493" i="64"/>
  <c r="CG142" i="69"/>
  <c r="CG146" i="69" s="1"/>
  <c r="CG148" i="69" s="1"/>
  <c r="CH129" i="69"/>
  <c r="CH132" i="69" s="1"/>
  <c r="CH157" i="69" s="1"/>
  <c r="CG136" i="69"/>
  <c r="CH161" i="69"/>
  <c r="CH159" i="69"/>
  <c r="CH184" i="69" s="1"/>
  <c r="CH187" i="69" s="1"/>
  <c r="CG177" i="69"/>
  <c r="CG173" i="69"/>
  <c r="CG175" i="69" s="1"/>
  <c r="CG800" i="64" l="1"/>
  <c r="CG152" i="69"/>
  <c r="CH162" i="69"/>
  <c r="CI156" i="69" s="1"/>
  <c r="CI161" i="69" s="1"/>
  <c r="CH134" i="69"/>
  <c r="CH135" i="69" s="1"/>
  <c r="CH192" i="69"/>
  <c r="CH194" i="69"/>
  <c r="CH202" i="69" s="1"/>
  <c r="CI183" i="69"/>
  <c r="CI186" i="69" s="1"/>
  <c r="H186" i="69" s="1"/>
  <c r="H188" i="69" s="1"/>
  <c r="CH188" i="69"/>
  <c r="CH798" i="64" a="1"/>
  <c r="CH798" i="64" l="1"/>
  <c r="CG1610" i="64"/>
  <c r="CH167" i="69"/>
  <c r="CH177" i="69" s="1"/>
  <c r="CH169" i="69"/>
  <c r="CH179" i="69" s="1"/>
  <c r="CH163" i="69"/>
  <c r="CI159" i="69"/>
  <c r="CI184" i="69" s="1"/>
  <c r="CI187" i="69" s="1"/>
  <c r="CH140" i="69"/>
  <c r="CH150" i="69" s="1"/>
  <c r="CH142" i="69"/>
  <c r="CH146" i="69" s="1"/>
  <c r="CH148" i="69" s="1"/>
  <c r="CH136" i="69"/>
  <c r="CI129" i="69"/>
  <c r="CI134" i="69" s="1"/>
  <c r="CH200" i="69"/>
  <c r="CH198" i="69"/>
  <c r="M620" i="64" l="1"/>
  <c r="CH800" i="64"/>
  <c r="CI2037" i="64"/>
  <c r="CH1493" i="64"/>
  <c r="CH173" i="69"/>
  <c r="CH175" i="69" s="1"/>
  <c r="CH152" i="69"/>
  <c r="CI132" i="69"/>
  <c r="CI157" i="69" s="1"/>
  <c r="CI162" i="69" s="1"/>
  <c r="CI169" i="69" s="1"/>
  <c r="CI179" i="69" s="1"/>
  <c r="CI192" i="69"/>
  <c r="M187" i="69"/>
  <c r="M188" i="69" s="1"/>
  <c r="CI194" i="69"/>
  <c r="CI202" i="69" s="1"/>
  <c r="CI188" i="69"/>
  <c r="CI798" i="64" a="1"/>
  <c r="N616" i="64" l="1"/>
  <c r="M621" i="64"/>
  <c r="CI798" i="64"/>
  <c r="CH1610" i="64"/>
  <c r="M162" i="69"/>
  <c r="M163" i="69" s="1"/>
  <c r="CI167" i="69"/>
  <c r="CI177" i="69" s="1"/>
  <c r="CI163" i="69"/>
  <c r="CI135" i="69"/>
  <c r="CI140" i="69" s="1"/>
  <c r="CI150" i="69" s="1"/>
  <c r="CI200" i="69"/>
  <c r="CI198" i="69"/>
  <c r="H198" i="69" s="1"/>
  <c r="CI800" i="64" l="1"/>
  <c r="CJ2037" i="64"/>
  <c r="CI1493" i="64"/>
  <c r="CI173" i="69"/>
  <c r="CI175" i="69" s="1"/>
  <c r="CI136" i="69"/>
  <c r="M135" i="69"/>
  <c r="M136" i="69" s="1"/>
  <c r="CI142" i="69"/>
  <c r="CJ798" i="64" a="1"/>
  <c r="CJ798" i="64" l="1"/>
  <c r="CI1610" i="64"/>
  <c r="CK2037" i="64"/>
  <c r="M173" i="69"/>
  <c r="CI152" i="69"/>
  <c r="CI146" i="69"/>
  <c r="CJ800" i="64" l="1"/>
  <c r="CJ1493" i="64"/>
  <c r="CI148" i="69"/>
  <c r="M146" i="69"/>
  <c r="CJ1610" i="64" l="1"/>
  <c r="CK798" i="64" a="1"/>
  <c r="K625" i="64" l="1"/>
  <c r="L625" i="64"/>
  <c r="M625" i="64"/>
  <c r="CK798" i="64"/>
  <c r="N625" i="64" l="1"/>
  <c r="N620" i="64"/>
  <c r="CK800" i="64"/>
  <c r="CK1493" i="64"/>
  <c r="O616" i="64" l="1"/>
  <c r="N621" i="64"/>
  <c r="CK1610" i="64"/>
  <c r="K1493" i="64" l="1"/>
  <c r="L1493" i="64"/>
  <c r="M1493" i="64"/>
  <c r="N1493" i="64"/>
  <c r="O1493" i="64"/>
  <c r="P1493" i="64"/>
  <c r="K798" i="64" l="1"/>
  <c r="L798" i="64"/>
  <c r="M798" i="64"/>
  <c r="N798" i="64"/>
  <c r="O798" i="64"/>
  <c r="P798" i="64"/>
  <c r="K800" i="64" l="1"/>
  <c r="L800" i="64"/>
  <c r="M800" i="64"/>
  <c r="N800" i="64"/>
  <c r="O800" i="64"/>
  <c r="P800" i="64"/>
  <c r="O620" i="64" l="1"/>
  <c r="O625" i="64"/>
  <c r="F2" i="15"/>
  <c r="F3" i="15"/>
  <c r="F4" i="15"/>
  <c r="F5" i="15"/>
  <c r="F6" i="15"/>
  <c r="F7" i="15"/>
  <c r="F8" i="15"/>
  <c r="F9" i="15"/>
  <c r="F10" i="15"/>
  <c r="F11" i="15"/>
  <c r="F12" i="15"/>
  <c r="F13" i="15"/>
  <c r="O621" i="64" l="1"/>
  <c r="P616" i="64"/>
  <c r="J2412" i="64"/>
  <c r="R2412" i="64" l="1"/>
  <c r="S2412" i="64" s="1"/>
  <c r="J2413" i="64"/>
  <c r="O2407" i="64" l="1"/>
  <c r="M2407" i="64"/>
  <c r="P2407" i="64"/>
  <c r="L2407" i="64"/>
  <c r="N2407" i="64"/>
  <c r="K2407" i="64"/>
  <c r="R2413" i="64"/>
  <c r="J2414" i="64"/>
  <c r="T2412" i="64" l="1"/>
  <c r="U2412" i="64" l="1"/>
  <c r="P620" i="64" l="1"/>
  <c r="P621" i="64" s="1"/>
  <c r="P625" i="64"/>
  <c r="V2412" i="64"/>
  <c r="W2412" i="64" l="1"/>
  <c r="X2412" i="64" l="1"/>
  <c r="Y2412" i="64" l="1"/>
  <c r="Z2412" i="64" l="1"/>
  <c r="AA2412" i="64" l="1"/>
  <c r="AB2412" i="64" l="1"/>
  <c r="M651" i="64" l="1"/>
  <c r="O651" i="64"/>
  <c r="P651" i="64"/>
  <c r="AC2412" i="64"/>
  <c r="L660" i="64" l="1"/>
  <c r="L664" i="64" s="1"/>
  <c r="M660" i="64"/>
  <c r="M664" i="64" s="1"/>
  <c r="N660" i="64"/>
  <c r="N664" i="64" s="1"/>
  <c r="O660" i="64"/>
  <c r="O664" i="64" s="1"/>
  <c r="P660" i="64"/>
  <c r="M654" i="64"/>
  <c r="M656" i="64" s="1"/>
  <c r="O654" i="64"/>
  <c r="O656" i="64" s="1"/>
  <c r="P654" i="64"/>
  <c r="P656" i="64" s="1"/>
  <c r="AD2412" i="64"/>
  <c r="P668" i="64" l="1"/>
  <c r="P662" i="64"/>
  <c r="P664" i="64" s="1"/>
  <c r="AE2412" i="64"/>
  <c r="P652" i="64" l="1"/>
  <c r="AF2412" i="64"/>
  <c r="AG2412" i="64" l="1"/>
  <c r="AH2412" i="64" l="1"/>
  <c r="AI2412" i="64" l="1"/>
  <c r="AJ2412" i="64" l="1"/>
  <c r="AK2412" i="64" l="1"/>
  <c r="AL2412" i="64" l="1"/>
  <c r="AM2412" i="64" l="1"/>
  <c r="AN2412" i="64" l="1"/>
  <c r="AO2412" i="64" l="1"/>
  <c r="AP2412" i="64" l="1"/>
  <c r="AQ2412" i="64" l="1"/>
  <c r="K1983" i="64" l="1"/>
  <c r="L1983" i="64"/>
  <c r="M1983" i="64"/>
  <c r="N1983" i="64"/>
  <c r="O1983" i="64"/>
  <c r="P1983" i="64"/>
  <c r="AR2412" i="64"/>
  <c r="K1989" i="64" l="1"/>
  <c r="L1989" i="64"/>
  <c r="M1989" i="64"/>
  <c r="N1989" i="64"/>
  <c r="O1989" i="64"/>
  <c r="P1989" i="64"/>
  <c r="N1979" i="64"/>
  <c r="O1979" i="64"/>
  <c r="P1979" i="64"/>
  <c r="L1979" i="64"/>
  <c r="M1979" i="64"/>
  <c r="K1985" i="64"/>
  <c r="AS2412" i="64"/>
  <c r="O1985" i="64" l="1"/>
  <c r="N1985" i="64"/>
  <c r="M1985" i="64"/>
  <c r="L1985" i="64"/>
  <c r="P1985" i="64"/>
  <c r="AT2412" i="64"/>
  <c r="AU2412" i="64" l="1"/>
  <c r="AV2412" i="64" l="1"/>
  <c r="AW2412" i="64" l="1"/>
  <c r="AX2412" i="64" l="1"/>
  <c r="AY2412" i="64" l="1"/>
  <c r="AZ2412" i="64" l="1"/>
  <c r="BA2412" i="64" l="1"/>
  <c r="BB2412" i="64" l="1"/>
  <c r="BC2412" i="64" l="1"/>
  <c r="BD2412" i="64" l="1"/>
  <c r="BE2412" i="64" l="1"/>
  <c r="BF2412" i="64" l="1"/>
  <c r="BG2412" i="64" l="1"/>
  <c r="BH2412" i="64" l="1"/>
  <c r="BI2412" i="64" l="1"/>
  <c r="BJ2412" i="64" l="1"/>
  <c r="BK2412" i="64" l="1"/>
  <c r="BL2412" i="64" l="1"/>
  <c r="BM2412" i="64" l="1"/>
  <c r="BN2412" i="64" l="1"/>
  <c r="BO2412" i="64" l="1"/>
  <c r="BP2412" i="64" l="1"/>
  <c r="BQ2412" i="64" l="1"/>
  <c r="BR2412" i="64" l="1"/>
  <c r="BS2412" i="64" l="1"/>
  <c r="BT2412" i="64" l="1"/>
  <c r="BU2412" i="64" l="1"/>
  <c r="BV2412" i="64" l="1"/>
  <c r="BW2412" i="64" l="1"/>
  <c r="BX2412" i="64" l="1"/>
  <c r="BY2412" i="64" l="1"/>
  <c r="BZ2412" i="64" l="1"/>
  <c r="CA2412" i="64" l="1"/>
  <c r="CB2412" i="64" l="1"/>
  <c r="CC2412" i="64" l="1"/>
  <c r="CD2412" i="64" l="1"/>
  <c r="CE2412" i="64" l="1"/>
  <c r="CF2412" i="64" l="1"/>
  <c r="CG2412" i="64" l="1"/>
  <c r="CH2412" i="64" l="1"/>
  <c r="CI2412" i="64" l="1"/>
  <c r="CJ2412" i="64" l="1"/>
  <c r="CK2412" i="64" l="1"/>
  <c r="K2412" i="64" l="1"/>
  <c r="K2413" i="64"/>
  <c r="L2412" i="64" l="1"/>
  <c r="L2413" i="64"/>
  <c r="M2412" i="64" l="1"/>
  <c r="M2413" i="64"/>
  <c r="R2414" i="64"/>
  <c r="J1639" i="64" l="1"/>
  <c r="I1674" i="64" l="1"/>
  <c r="I1746" i="64" l="1"/>
  <c r="N2412" i="64" l="1"/>
  <c r="N2413" i="64"/>
  <c r="I1782" i="64"/>
  <c r="T1751" i="64" l="1"/>
  <c r="CA1832" i="64" l="1"/>
  <c r="BO1827" i="64"/>
  <c r="BC1832" i="64"/>
  <c r="T1832" i="64"/>
  <c r="AE1832" i="64"/>
  <c r="AQ1832" i="64"/>
  <c r="BO1871" i="64"/>
  <c r="CJ1674" i="64" a="1"/>
  <c r="CJ1674" i="64" s="1"/>
  <c r="CF1674" i="64" a="1"/>
  <c r="CF1674" i="64" s="1"/>
  <c r="CB1674" i="64" a="1"/>
  <c r="CB1674" i="64" s="1"/>
  <c r="CK1674" i="64" a="1"/>
  <c r="CK1674" i="64" s="1"/>
  <c r="CA1674" i="64" a="1"/>
  <c r="CA1674" i="64" s="1"/>
  <c r="CH1674" i="64" a="1"/>
  <c r="CH1674" i="64" s="1"/>
  <c r="CE1674" i="64" a="1"/>
  <c r="CE1674" i="64" s="1"/>
  <c r="CI1674" i="64" a="1"/>
  <c r="CI1674" i="64" s="1"/>
  <c r="CD1674" i="64" a="1"/>
  <c r="CD1674" i="64" s="1"/>
  <c r="CC1674" i="64" a="1"/>
  <c r="CC1674" i="64" s="1"/>
  <c r="CG1674" i="64" a="1"/>
  <c r="CG1674" i="64" s="1"/>
  <c r="T1787" i="64"/>
  <c r="U1751" i="64"/>
  <c r="O2412" i="64" l="1"/>
  <c r="O2413" i="64"/>
  <c r="CA1871" i="64"/>
  <c r="AQ1871" i="64"/>
  <c r="AL1871" i="64"/>
  <c r="CK1871" i="64"/>
  <c r="AK1871" i="64"/>
  <c r="BB1871" i="64"/>
  <c r="BF1871" i="64"/>
  <c r="BL1871" i="64"/>
  <c r="AO1871" i="64"/>
  <c r="AH1871" i="64"/>
  <c r="BI1871" i="64"/>
  <c r="CF1871" i="64"/>
  <c r="AM1871" i="64"/>
  <c r="AZ1871" i="64"/>
  <c r="Z1871" i="64"/>
  <c r="CD1871" i="64"/>
  <c r="BA1871" i="64"/>
  <c r="CH1871" i="64"/>
  <c r="BU1871" i="64"/>
  <c r="AA1871" i="64"/>
  <c r="BW1871" i="64"/>
  <c r="AJ1871" i="64"/>
  <c r="CJ1871" i="64"/>
  <c r="AP1871" i="64"/>
  <c r="AR1871" i="64"/>
  <c r="BG1871" i="64"/>
  <c r="CI1871" i="64"/>
  <c r="AB1871" i="64"/>
  <c r="CC1871" i="64"/>
  <c r="AN1871" i="64"/>
  <c r="BV1871" i="64"/>
  <c r="BP1871" i="64"/>
  <c r="BT1871" i="64"/>
  <c r="BN1871" i="64"/>
  <c r="AG1832" i="64"/>
  <c r="AG1827" i="64"/>
  <c r="BP1832" i="64"/>
  <c r="BP1827" i="64"/>
  <c r="BD1827" i="64"/>
  <c r="BD1832" i="64"/>
  <c r="AR1827" i="64"/>
  <c r="AR1832" i="64"/>
  <c r="BM1832" i="64"/>
  <c r="BM1827" i="64"/>
  <c r="CC1827" i="64"/>
  <c r="CC1832" i="64"/>
  <c r="CI1832" i="64"/>
  <c r="CI1827" i="64"/>
  <c r="BN1832" i="64"/>
  <c r="BN1827" i="64"/>
  <c r="BC1827" i="64"/>
  <c r="BL1832" i="64"/>
  <c r="BL1827" i="64"/>
  <c r="V1827" i="64"/>
  <c r="V1832" i="64"/>
  <c r="AO1827" i="64"/>
  <c r="AO1832" i="64"/>
  <c r="BG1827" i="64"/>
  <c r="BG1832" i="64"/>
  <c r="BZ1827" i="64"/>
  <c r="BZ1832" i="64"/>
  <c r="AC1832" i="64"/>
  <c r="AC1827" i="64"/>
  <c r="AN1832" i="64"/>
  <c r="AN1827" i="64"/>
  <c r="AA1827" i="64"/>
  <c r="AA1832" i="64"/>
  <c r="AP1827" i="64"/>
  <c r="AP1832" i="64"/>
  <c r="U1827" i="64"/>
  <c r="U1832" i="64"/>
  <c r="BV1832" i="64"/>
  <c r="BV1827" i="64"/>
  <c r="Y1832" i="64"/>
  <c r="Y1827" i="64"/>
  <c r="BT1832" i="64"/>
  <c r="BT1827" i="64"/>
  <c r="AD1827" i="64"/>
  <c r="AD1832" i="64"/>
  <c r="BW1832" i="64"/>
  <c r="BW1827" i="64"/>
  <c r="CA1827" i="64"/>
  <c r="BB1827" i="64"/>
  <c r="BB1832" i="64"/>
  <c r="BU1827" i="64"/>
  <c r="BU1832" i="64"/>
  <c r="CG1827" i="64"/>
  <c r="CG1832" i="64"/>
  <c r="AZ1827" i="64"/>
  <c r="AZ1832" i="64"/>
  <c r="AT1827" i="64"/>
  <c r="AT1832" i="64"/>
  <c r="X1827" i="64"/>
  <c r="X1832" i="64"/>
  <c r="AH1832" i="64"/>
  <c r="AH1827" i="64"/>
  <c r="AV1832" i="64"/>
  <c r="AV1827" i="64"/>
  <c r="AB1827" i="64"/>
  <c r="AB1832" i="64"/>
  <c r="AM1827" i="64"/>
  <c r="AM1832" i="64"/>
  <c r="BJ1827" i="64"/>
  <c r="BJ1832" i="64"/>
  <c r="CE1827" i="64"/>
  <c r="CE1832" i="64"/>
  <c r="BS1827" i="64"/>
  <c r="BS1832" i="64"/>
  <c r="Z1832" i="64"/>
  <c r="Z1827" i="64"/>
  <c r="BE1832" i="64"/>
  <c r="BE1827" i="64"/>
  <c r="BR1832" i="64"/>
  <c r="BR1827" i="64"/>
  <c r="AL1832" i="64"/>
  <c r="AL1827" i="64"/>
  <c r="AQ1827" i="64"/>
  <c r="CB1827" i="64"/>
  <c r="CB1832" i="64"/>
  <c r="CH1832" i="64"/>
  <c r="CH1827" i="64"/>
  <c r="W1832" i="64"/>
  <c r="W1827" i="64"/>
  <c r="CJ1827" i="64"/>
  <c r="CJ1832" i="64"/>
  <c r="AF1827" i="64"/>
  <c r="AF1832" i="64"/>
  <c r="BH1832" i="64"/>
  <c r="BH1827" i="64"/>
  <c r="CF1832" i="64"/>
  <c r="CF1827" i="64"/>
  <c r="AU1832" i="64"/>
  <c r="AU1827" i="64"/>
  <c r="AE1827" i="64"/>
  <c r="CD1827" i="64"/>
  <c r="CD1832" i="64"/>
  <c r="CK1827" i="64"/>
  <c r="CK1832" i="64"/>
  <c r="BA1832" i="64"/>
  <c r="BA1827" i="64"/>
  <c r="BQ1832" i="64"/>
  <c r="BQ1827" i="64"/>
  <c r="AS1827" i="64"/>
  <c r="AS1832" i="64"/>
  <c r="AW1832" i="64"/>
  <c r="AW1827" i="64"/>
  <c r="AK1827" i="64"/>
  <c r="AK1832" i="64"/>
  <c r="BF1832" i="64"/>
  <c r="BF1827" i="64"/>
  <c r="T1827" i="64"/>
  <c r="AX1827" i="64"/>
  <c r="AX1832" i="64"/>
  <c r="BY1832" i="64"/>
  <c r="BY1827" i="64"/>
  <c r="BX1832" i="64"/>
  <c r="BX1827" i="64"/>
  <c r="AJ1832" i="64"/>
  <c r="AJ1827" i="64"/>
  <c r="BI1827" i="64"/>
  <c r="BI1832" i="64"/>
  <c r="AI1832" i="64"/>
  <c r="AI1827" i="64"/>
  <c r="AY1832" i="64"/>
  <c r="AY1827" i="64"/>
  <c r="BK1832" i="64"/>
  <c r="BK1827" i="64"/>
  <c r="BZ1871" i="64"/>
  <c r="W1871" i="64"/>
  <c r="BD1871" i="64"/>
  <c r="BJ1871" i="64"/>
  <c r="AE1871" i="64"/>
  <c r="BH1871" i="64"/>
  <c r="AX1871" i="64"/>
  <c r="AI1871" i="64"/>
  <c r="AV1871" i="64"/>
  <c r="AY1871" i="64"/>
  <c r="AC1871" i="64"/>
  <c r="BM1871" i="64"/>
  <c r="Y1871" i="64"/>
  <c r="AU1871" i="64"/>
  <c r="AW1871" i="64"/>
  <c r="AG1871" i="64"/>
  <c r="AT1871" i="64"/>
  <c r="BK1871" i="64"/>
  <c r="T1871" i="64"/>
  <c r="AD1871" i="64"/>
  <c r="AF1871" i="64"/>
  <c r="V1871" i="64"/>
  <c r="X1871" i="64"/>
  <c r="BQ1871" i="64"/>
  <c r="BE1871" i="64"/>
  <c r="CE1871" i="64"/>
  <c r="AS1871" i="64"/>
  <c r="BO1832" i="64"/>
  <c r="V1751" i="64"/>
  <c r="U1787" i="64"/>
  <c r="CB1871" i="64" l="1"/>
  <c r="CG1871" i="64"/>
  <c r="U1871" i="64"/>
  <c r="K1871" i="64" s="1"/>
  <c r="BR1871" i="64"/>
  <c r="BY1871" i="64"/>
  <c r="BS1871" i="64"/>
  <c r="BC1871" i="64"/>
  <c r="BX1871" i="64"/>
  <c r="W1751" i="64"/>
  <c r="V1787" i="64"/>
  <c r="L1871" i="64" l="1"/>
  <c r="M1871" i="64"/>
  <c r="N1871" i="64"/>
  <c r="P1871" i="64"/>
  <c r="O1871" i="64"/>
  <c r="W1787" i="64"/>
  <c r="X1751" i="64"/>
  <c r="P2413" i="64" l="1"/>
  <c r="Y1751" i="64"/>
  <c r="X1787" i="64"/>
  <c r="P2412" i="64" l="1"/>
  <c r="Z1751" i="64"/>
  <c r="Y1787" i="64"/>
  <c r="AA1751" i="64" l="1"/>
  <c r="Z1787" i="64"/>
  <c r="AA1787" i="64" l="1"/>
  <c r="AB1751" i="64"/>
  <c r="AC1751" i="64" l="1"/>
  <c r="AB1787" i="64"/>
  <c r="AC1787" i="64" l="1"/>
  <c r="AD1751" i="64"/>
  <c r="K1751" i="64" s="1"/>
  <c r="AE1751" i="64" l="1"/>
  <c r="AD1787" i="64"/>
  <c r="K1787" i="64" s="1"/>
  <c r="AE1787" i="64" l="1"/>
  <c r="AF1751" i="64"/>
  <c r="AG1751" i="64" l="1"/>
  <c r="AF1787" i="64"/>
  <c r="AG1787" i="64" l="1"/>
  <c r="AH1751" i="64"/>
  <c r="AI1751" i="64" l="1"/>
  <c r="AH1787" i="64"/>
  <c r="AI1787" i="64" l="1"/>
  <c r="AJ1751" i="64"/>
  <c r="AK1751" i="64" l="1"/>
  <c r="AJ1787" i="64"/>
  <c r="AK1787" i="64" l="1"/>
  <c r="AL1751" i="64"/>
  <c r="AM1751" i="64" l="1"/>
  <c r="AL1787" i="64"/>
  <c r="AM1787" i="64" l="1"/>
  <c r="AN1751" i="64"/>
  <c r="AO1751" i="64" l="1"/>
  <c r="AN1787" i="64"/>
  <c r="AO1787" i="64" l="1"/>
  <c r="AP1751" i="64"/>
  <c r="L1751" i="64" s="1"/>
  <c r="AQ1751" i="64" l="1"/>
  <c r="AP1787" i="64"/>
  <c r="L1787" i="64" s="1"/>
  <c r="AR1751" i="64" l="1"/>
  <c r="AQ1787" i="64"/>
  <c r="AR1787" i="64" l="1"/>
  <c r="AS1751" i="64"/>
  <c r="AT1751" i="64" l="1"/>
  <c r="AS1787" i="64"/>
  <c r="AT1787" i="64" l="1"/>
  <c r="AU1751" i="64"/>
  <c r="AV1751" i="64" l="1"/>
  <c r="AU1787" i="64"/>
  <c r="AV1787" i="64" l="1"/>
  <c r="AW1751" i="64"/>
  <c r="AX1751" i="64" l="1"/>
  <c r="AW1787" i="64"/>
  <c r="AX1787" i="64" l="1"/>
  <c r="AY1751" i="64"/>
  <c r="AZ1751" i="64" l="1"/>
  <c r="AY1787" i="64"/>
  <c r="AZ1787" i="64" l="1"/>
  <c r="BA1751" i="64"/>
  <c r="BB1751" i="64" l="1"/>
  <c r="M1751" i="64" s="1"/>
  <c r="BA1787" i="64"/>
  <c r="BB1787" i="64" l="1"/>
  <c r="M1787" i="64" s="1"/>
  <c r="BC1751" i="64"/>
  <c r="BD1751" i="64" l="1"/>
  <c r="BC1787" i="64"/>
  <c r="BD1787" i="64" l="1"/>
  <c r="BE1751" i="64"/>
  <c r="BF1751" i="64" l="1"/>
  <c r="BE1787" i="64"/>
  <c r="BF1787" i="64" l="1"/>
  <c r="BG1751" i="64"/>
  <c r="BH1751" i="64" l="1"/>
  <c r="BG1787" i="64"/>
  <c r="BH1787" i="64" l="1"/>
  <c r="BI1751" i="64"/>
  <c r="BJ1751" i="64" l="1"/>
  <c r="BI1787" i="64"/>
  <c r="BJ1787" i="64" l="1"/>
  <c r="BK1751" i="64"/>
  <c r="BL1751" i="64" l="1"/>
  <c r="BK1787" i="64"/>
  <c r="BL1787" i="64" l="1"/>
  <c r="BM1751" i="64"/>
  <c r="BN1751" i="64" l="1"/>
  <c r="N1751" i="64" s="1"/>
  <c r="BM1787" i="64"/>
  <c r="BN1787" i="64" l="1"/>
  <c r="N1787" i="64" s="1"/>
  <c r="BO1751" i="64"/>
  <c r="BP1751" i="64" l="1"/>
  <c r="BO1787" i="64"/>
  <c r="BP1787" i="64" l="1"/>
  <c r="BQ1751" i="64"/>
  <c r="BR1751" i="64" l="1"/>
  <c r="BQ1787" i="64"/>
  <c r="BR1787" i="64" l="1"/>
  <c r="BS1751" i="64"/>
  <c r="BT1751" i="64" l="1"/>
  <c r="BS1787" i="64"/>
  <c r="BT1787" i="64" l="1"/>
  <c r="BU1751" i="64"/>
  <c r="BV1751" i="64" l="1"/>
  <c r="BU1787" i="64"/>
  <c r="BV1787" i="64" l="1"/>
  <c r="BW1751" i="64"/>
  <c r="BW1787" i="64" l="1"/>
  <c r="BX1751" i="64"/>
  <c r="BY1751" i="64" l="1"/>
  <c r="BX1787" i="64"/>
  <c r="BY1787" i="64" l="1"/>
  <c r="BZ1751" i="64"/>
  <c r="O1751" i="64" s="1"/>
  <c r="CA1751" i="64" l="1"/>
  <c r="BZ1787" i="64"/>
  <c r="O1787" i="64" s="1"/>
  <c r="CA1787" i="64" l="1"/>
  <c r="CB1751" i="64"/>
  <c r="CC1751" i="64" l="1"/>
  <c r="CB1787" i="64"/>
  <c r="CC1787" i="64" l="1"/>
  <c r="CD1751" i="64"/>
  <c r="CE1751" i="64" l="1"/>
  <c r="CD1787" i="64"/>
  <c r="CE1787" i="64" l="1"/>
  <c r="CF1751" i="64"/>
  <c r="CG1751" i="64" l="1"/>
  <c r="CF1787" i="64"/>
  <c r="CG1787" i="64" l="1"/>
  <c r="CH1751" i="64"/>
  <c r="CI1751" i="64" l="1"/>
  <c r="CH1787" i="64"/>
  <c r="CI1787" i="64" l="1"/>
  <c r="CJ1751" i="64"/>
  <c r="CK1751" i="64" l="1"/>
  <c r="CJ1787" i="64"/>
  <c r="CK1787" i="64" l="1"/>
  <c r="P1751" i="64"/>
  <c r="P1787" i="64" l="1"/>
  <c r="P2344" i="64" l="1"/>
  <c r="B1465" i="64" l="1"/>
  <c r="J2346" i="64" l="1"/>
  <c r="K6" i="206"/>
  <c r="K28" i="206"/>
  <c r="K27" i="206"/>
  <c r="B1513" i="64"/>
  <c r="B2033" i="64"/>
  <c r="K8" i="206" l="1"/>
  <c r="K4" i="206"/>
  <c r="B1606" i="64"/>
  <c r="K1610" i="64" l="1"/>
  <c r="L1610" i="64"/>
  <c r="O1610" i="64"/>
  <c r="M1610" i="64"/>
  <c r="N1610" i="64"/>
  <c r="P1610" i="64"/>
  <c r="T1644" i="64"/>
  <c r="X1674" i="64" a="1"/>
  <c r="X1674" i="64" s="1"/>
  <c r="AF1674" i="64" a="1"/>
  <c r="AF1674" i="64" s="1"/>
  <c r="AN1674" i="64" a="1"/>
  <c r="AN1674" i="64" s="1"/>
  <c r="AV1674" i="64" a="1"/>
  <c r="AV1674" i="64" s="1"/>
  <c r="BD1674" i="64" a="1"/>
  <c r="BD1674" i="64" s="1"/>
  <c r="BL1674" i="64" a="1"/>
  <c r="BL1674" i="64" s="1"/>
  <c r="BR1674" i="64" a="1"/>
  <c r="BR1674" i="64" s="1"/>
  <c r="BT1674" i="64" a="1"/>
  <c r="BT1674" i="64" s="1"/>
  <c r="AA1674" i="64" a="1"/>
  <c r="AA1674" i="64" s="1"/>
  <c r="V1674" i="64" a="1"/>
  <c r="V1674" i="64" s="1"/>
  <c r="AD1674" i="64" a="1"/>
  <c r="AD1674" i="64" s="1"/>
  <c r="AL1674" i="64" a="1"/>
  <c r="AL1674" i="64" s="1"/>
  <c r="AT1674" i="64" a="1"/>
  <c r="AT1674" i="64" s="1"/>
  <c r="BB1674" i="64" a="1"/>
  <c r="BB1674" i="64" s="1"/>
  <c r="BJ1674" i="64" a="1"/>
  <c r="BJ1674" i="64" s="1"/>
  <c r="Y1674" i="64" a="1"/>
  <c r="Y1674" i="64" s="1"/>
  <c r="AG1674" i="64" a="1"/>
  <c r="AG1674" i="64" s="1"/>
  <c r="AO1674" i="64" a="1"/>
  <c r="AO1674" i="64" s="1"/>
  <c r="AW1674" i="64" a="1"/>
  <c r="AW1674" i="64" s="1"/>
  <c r="BE1674" i="64" a="1"/>
  <c r="BE1674" i="64" s="1"/>
  <c r="T1674" i="64" a="1"/>
  <c r="T1674" i="64" s="1"/>
  <c r="AB1674" i="64" a="1"/>
  <c r="AB1674" i="64" s="1"/>
  <c r="AJ1674" i="64" a="1"/>
  <c r="AJ1674" i="64" s="1"/>
  <c r="AR1674" i="64" a="1"/>
  <c r="AR1674" i="64" s="1"/>
  <c r="AZ1674" i="64" a="1"/>
  <c r="AZ1674" i="64" s="1"/>
  <c r="BH1674" i="64" a="1"/>
  <c r="BH1674" i="64" s="1"/>
  <c r="W1674" i="64" a="1"/>
  <c r="W1674" i="64" s="1"/>
  <c r="AE1674" i="64" a="1"/>
  <c r="AE1674" i="64" s="1"/>
  <c r="AM1674" i="64" a="1"/>
  <c r="AM1674" i="64" s="1"/>
  <c r="AU1674" i="64" a="1"/>
  <c r="AU1674" i="64" s="1"/>
  <c r="BC1674" i="64" a="1"/>
  <c r="BC1674" i="64" s="1"/>
  <c r="BK1674" i="64" a="1"/>
  <c r="BK1674" i="64" s="1"/>
  <c r="Z1674" i="64" a="1"/>
  <c r="Z1674" i="64" s="1"/>
  <c r="AH1674" i="64" a="1"/>
  <c r="AH1674" i="64" s="1"/>
  <c r="AP1674" i="64" a="1"/>
  <c r="AP1674" i="64" s="1"/>
  <c r="AX1674" i="64" a="1"/>
  <c r="AX1674" i="64" s="1"/>
  <c r="AS1674" i="64" a="1"/>
  <c r="AS1674" i="64" s="1"/>
  <c r="U1674" i="64" a="1"/>
  <c r="U1674" i="64" s="1"/>
  <c r="AI1674" i="64" a="1"/>
  <c r="AI1674" i="64" s="1"/>
  <c r="BI1674" i="64" a="1"/>
  <c r="BI1674" i="64" s="1"/>
  <c r="BN1674" i="64" a="1"/>
  <c r="BN1674" i="64" s="1"/>
  <c r="BQ1674" i="64" a="1"/>
  <c r="BQ1674" i="64" s="1"/>
  <c r="AK1674" i="64" a="1"/>
  <c r="AK1674" i="64" s="1"/>
  <c r="BV1674" i="64" a="1"/>
  <c r="BV1674" i="64" s="1"/>
  <c r="BY1674" i="64" a="1"/>
  <c r="BY1674" i="64" s="1"/>
  <c r="BO1674" i="64" a="1"/>
  <c r="BO1674" i="64" s="1"/>
  <c r="BS1674" i="64" a="1"/>
  <c r="BS1674" i="64" s="1"/>
  <c r="AC1674" i="64" a="1"/>
  <c r="AC1674" i="64" s="1"/>
  <c r="BF1674" i="64" a="1"/>
  <c r="BF1674" i="64" s="1"/>
  <c r="AY1674" i="64" a="1"/>
  <c r="AY1674" i="64" s="1"/>
  <c r="BW1674" i="64" a="1"/>
  <c r="BW1674" i="64" s="1"/>
  <c r="BZ1674" i="64" a="1"/>
  <c r="BZ1674" i="64" s="1"/>
  <c r="BG1674" i="64" a="1"/>
  <c r="BG1674" i="64" s="1"/>
  <c r="BP1674" i="64" a="1"/>
  <c r="BP1674" i="64" s="1"/>
  <c r="BA1674" i="64" a="1"/>
  <c r="BA1674" i="64" s="1"/>
  <c r="BX1674" i="64" a="1"/>
  <c r="BX1674" i="64" s="1"/>
  <c r="BM1674" i="64" a="1"/>
  <c r="BM1674" i="64" s="1"/>
  <c r="AQ1674" i="64" a="1"/>
  <c r="AQ1674" i="64" s="1"/>
  <c r="BU1674" i="64" a="1"/>
  <c r="BU1674" i="64" s="1"/>
  <c r="P1674" i="64" l="1"/>
  <c r="O1674" i="64"/>
  <c r="M1674" i="64"/>
  <c r="L1674" i="64"/>
  <c r="K1674" i="64"/>
  <c r="N1674" i="64"/>
  <c r="U1644" i="64"/>
  <c r="K1827" i="64" l="1"/>
  <c r="L1827" i="64"/>
  <c r="M1827" i="64"/>
  <c r="N1827" i="64"/>
  <c r="P1827" i="64"/>
  <c r="O1827" i="64"/>
  <c r="K1832" i="64"/>
  <c r="P1832" i="64"/>
  <c r="N1832" i="64"/>
  <c r="O1832" i="64"/>
  <c r="M1832" i="64"/>
  <c r="L1832" i="64"/>
  <c r="T1680" i="64"/>
  <c r="T1681" i="64" s="1"/>
  <c r="V1644" i="64"/>
  <c r="K1926" i="64" l="1"/>
  <c r="L1926" i="64"/>
  <c r="M1926" i="64"/>
  <c r="N1926" i="64"/>
  <c r="O1926" i="64"/>
  <c r="P1926" i="64"/>
  <c r="U1680" i="64"/>
  <c r="V1680" i="64" s="1"/>
  <c r="W1644" i="64"/>
  <c r="U1681" i="64" l="1"/>
  <c r="W1680" i="64"/>
  <c r="V1681" i="64"/>
  <c r="X1644" i="64"/>
  <c r="T1923" i="64"/>
  <c r="T1927" i="64" l="1"/>
  <c r="X1680" i="64"/>
  <c r="W1681" i="64"/>
  <c r="Y1644" i="64"/>
  <c r="T1932" i="64" l="1"/>
  <c r="U1923" i="64"/>
  <c r="U1927" i="64" s="1"/>
  <c r="V1923" i="64" s="1"/>
  <c r="T1928" i="64"/>
  <c r="Y1680" i="64"/>
  <c r="X1681" i="64"/>
  <c r="Z1644" i="64"/>
  <c r="U1932" i="64" l="1"/>
  <c r="U1928" i="64"/>
  <c r="V1927" i="64"/>
  <c r="Z1680" i="64"/>
  <c r="Y1681" i="64"/>
  <c r="AA1644" i="64"/>
  <c r="W1923" i="64" l="1"/>
  <c r="W1927" i="64" s="1"/>
  <c r="W1932" i="64" s="1"/>
  <c r="V1928" i="64"/>
  <c r="V1932" i="64"/>
  <c r="AA1680" i="64"/>
  <c r="Z1681" i="64"/>
  <c r="AB1644" i="64"/>
  <c r="W1928" i="64" l="1"/>
  <c r="X1923" i="64"/>
  <c r="X1927" i="64" s="1"/>
  <c r="AB1680" i="64"/>
  <c r="AA1681" i="64"/>
  <c r="AC1644" i="64"/>
  <c r="X1928" i="64" l="1"/>
  <c r="Y1923" i="64"/>
  <c r="Y1927" i="64" s="1"/>
  <c r="Y1932" i="64" s="1"/>
  <c r="X1932" i="64"/>
  <c r="AC1680" i="64"/>
  <c r="AB1681" i="64"/>
  <c r="AD1644" i="64"/>
  <c r="K1644" i="64" s="1"/>
  <c r="Z1923" i="64" l="1"/>
  <c r="Z1927" i="64" s="1"/>
  <c r="AA1923" i="64" s="1"/>
  <c r="AA1927" i="64" s="1"/>
  <c r="Y1928" i="64"/>
  <c r="AD1680" i="64"/>
  <c r="K1680" i="64" s="1"/>
  <c r="AC1681" i="64"/>
  <c r="AE1644" i="64"/>
  <c r="Z1928" i="64" l="1"/>
  <c r="Z1932" i="64"/>
  <c r="AE1680" i="64"/>
  <c r="AD1681" i="64"/>
  <c r="K1681" i="64" s="1"/>
  <c r="AB1923" i="64"/>
  <c r="AB1927" i="64" s="1"/>
  <c r="AA1932" i="64"/>
  <c r="AA1928" i="64"/>
  <c r="AF1644" i="64"/>
  <c r="AF1680" i="64" l="1"/>
  <c r="AE1681" i="64"/>
  <c r="AC1923" i="64"/>
  <c r="AC1927" i="64" s="1"/>
  <c r="AB1928" i="64"/>
  <c r="AB1932" i="64"/>
  <c r="AG1644" i="64"/>
  <c r="AG1680" i="64" l="1"/>
  <c r="AF1681" i="64"/>
  <c r="AH1644" i="64"/>
  <c r="AD1923" i="64"/>
  <c r="AC1928" i="64"/>
  <c r="AC1932" i="64"/>
  <c r="AH1680" i="64" l="1"/>
  <c r="AG1681" i="64"/>
  <c r="AD1927" i="64"/>
  <c r="K1927" i="64" s="1"/>
  <c r="AI1644" i="64"/>
  <c r="AI1680" i="64" l="1"/>
  <c r="AH1681" i="64"/>
  <c r="AE1923" i="64"/>
  <c r="AD1932" i="64"/>
  <c r="AD1928" i="64"/>
  <c r="AJ1644" i="64"/>
  <c r="AE1927" i="64" l="1"/>
  <c r="AF1923" i="64" s="1"/>
  <c r="AF1927" i="64" s="1"/>
  <c r="AJ1680" i="64"/>
  <c r="AI1681" i="64"/>
  <c r="AK1644" i="64"/>
  <c r="AE1932" i="64" l="1"/>
  <c r="AE1928" i="64"/>
  <c r="AK1680" i="64"/>
  <c r="AJ1681" i="64"/>
  <c r="AG1923" i="64"/>
  <c r="AF1932" i="64"/>
  <c r="AF1928" i="64"/>
  <c r="AL1644" i="64"/>
  <c r="AG1927" i="64" l="1"/>
  <c r="AG1928" i="64" s="1"/>
  <c r="AL1680" i="64"/>
  <c r="AK1681" i="64"/>
  <c r="AM1644" i="64"/>
  <c r="AH1923" i="64" l="1"/>
  <c r="AH1927" i="64" s="1"/>
  <c r="AH1932" i="64" s="1"/>
  <c r="AG1932" i="64"/>
  <c r="AM1680" i="64"/>
  <c r="AL1681" i="64"/>
  <c r="AN1644" i="64"/>
  <c r="AH1928" i="64" l="1"/>
  <c r="AI1923" i="64"/>
  <c r="AI1927" i="64" s="1"/>
  <c r="AI1928" i="64" s="1"/>
  <c r="AN1680" i="64"/>
  <c r="AM1681" i="64"/>
  <c r="AO1644" i="64"/>
  <c r="AI1932" i="64" l="1"/>
  <c r="AJ1923" i="64"/>
  <c r="AJ1927" i="64" s="1"/>
  <c r="AJ1928" i="64" s="1"/>
  <c r="AO1680" i="64"/>
  <c r="AN1681" i="64"/>
  <c r="AP1644" i="64"/>
  <c r="L1644" i="64" s="1"/>
  <c r="AK1923" i="64" l="1"/>
  <c r="AK1927" i="64" s="1"/>
  <c r="AL1923" i="64" s="1"/>
  <c r="AL1927" i="64" s="1"/>
  <c r="AJ1932" i="64"/>
  <c r="AP1680" i="64"/>
  <c r="L1680" i="64" s="1"/>
  <c r="AO1681" i="64"/>
  <c r="AQ1644" i="64"/>
  <c r="AK1928" i="64" l="1"/>
  <c r="AK1932" i="64"/>
  <c r="AQ1680" i="64"/>
  <c r="AP1681" i="64"/>
  <c r="L1681" i="64" s="1"/>
  <c r="AL1932" i="64"/>
  <c r="AM1923" i="64"/>
  <c r="AM1927" i="64" s="1"/>
  <c r="AM1928" i="64" s="1"/>
  <c r="AL1928" i="64"/>
  <c r="AR1644" i="64"/>
  <c r="AR1680" i="64" l="1"/>
  <c r="AQ1681" i="64"/>
  <c r="AM1932" i="64"/>
  <c r="AN1923" i="64"/>
  <c r="AN1927" i="64" s="1"/>
  <c r="AS1644" i="64"/>
  <c r="AS1680" i="64" l="1"/>
  <c r="AR1681" i="64"/>
  <c r="AN1932" i="64"/>
  <c r="AN1928" i="64"/>
  <c r="AO1923" i="64"/>
  <c r="AO1927" i="64" s="1"/>
  <c r="AT1644" i="64"/>
  <c r="AT1680" i="64" l="1"/>
  <c r="AS1681" i="64"/>
  <c r="AO1928" i="64"/>
  <c r="AO1932" i="64"/>
  <c r="AP1923" i="64"/>
  <c r="AP1927" i="64" s="1"/>
  <c r="L1927" i="64" s="1"/>
  <c r="AU1644" i="64"/>
  <c r="AU1680" i="64" l="1"/>
  <c r="AT1681" i="64"/>
  <c r="AQ1923" i="64"/>
  <c r="AP1928" i="64"/>
  <c r="AP1932" i="64"/>
  <c r="AV1644" i="64"/>
  <c r="AQ1927" i="64" l="1"/>
  <c r="AR1923" i="64" s="1"/>
  <c r="AR1927" i="64" s="1"/>
  <c r="AV1680" i="64"/>
  <c r="AU1681" i="64"/>
  <c r="AW1644" i="64"/>
  <c r="AQ1932" i="64" l="1"/>
  <c r="AQ1928" i="64"/>
  <c r="AW1680" i="64"/>
  <c r="AV1681" i="64"/>
  <c r="AR1932" i="64"/>
  <c r="AR1928" i="64"/>
  <c r="AS1923" i="64"/>
  <c r="AX1644" i="64"/>
  <c r="AS1927" i="64" l="1"/>
  <c r="AT1923" i="64" s="1"/>
  <c r="AT1927" i="64" s="1"/>
  <c r="AX1680" i="64"/>
  <c r="AW1681" i="64"/>
  <c r="AY1644" i="64"/>
  <c r="AS1932" i="64" l="1"/>
  <c r="AS1928" i="64"/>
  <c r="AY1680" i="64"/>
  <c r="AX1681" i="64"/>
  <c r="AT1932" i="64"/>
  <c r="AU1923" i="64"/>
  <c r="AT1928" i="64"/>
  <c r="AZ1644" i="64"/>
  <c r="AU1927" i="64" l="1"/>
  <c r="AV1923" i="64" s="1"/>
  <c r="AV1927" i="64" s="1"/>
  <c r="AZ1680" i="64"/>
  <c r="AY1681" i="64"/>
  <c r="BA1644" i="64"/>
  <c r="AU1932" i="64" l="1"/>
  <c r="AU1928" i="64"/>
  <c r="BA1680" i="64"/>
  <c r="AZ1681" i="64"/>
  <c r="AV1932" i="64"/>
  <c r="AV1928" i="64"/>
  <c r="AW1923" i="64"/>
  <c r="BB1644" i="64"/>
  <c r="M1644" i="64" s="1"/>
  <c r="AW1927" i="64" l="1"/>
  <c r="AW1932" i="64" s="1"/>
  <c r="BB1680" i="64"/>
  <c r="M1680" i="64" s="1"/>
  <c r="BA1681" i="64"/>
  <c r="BC1644" i="64"/>
  <c r="AW1928" i="64" l="1"/>
  <c r="AX1923" i="64"/>
  <c r="AX1927" i="64" s="1"/>
  <c r="AX1928" i="64" s="1"/>
  <c r="BC1680" i="64"/>
  <c r="BB1681" i="64"/>
  <c r="M1681" i="64" s="1"/>
  <c r="BD1644" i="64"/>
  <c r="AY1923" i="64" l="1"/>
  <c r="AY1927" i="64" s="1"/>
  <c r="AZ1923" i="64" s="1"/>
  <c r="AZ1927" i="64" s="1"/>
  <c r="AX1932" i="64"/>
  <c r="BD1680" i="64"/>
  <c r="BC1681" i="64"/>
  <c r="BE1644" i="64"/>
  <c r="AY1928" i="64" l="1"/>
  <c r="AY1932" i="64"/>
  <c r="BE1680" i="64"/>
  <c r="BD1681" i="64"/>
  <c r="AZ1932" i="64"/>
  <c r="AZ1928" i="64"/>
  <c r="BA1923" i="64"/>
  <c r="BA1927" i="64" s="1"/>
  <c r="BF1644" i="64"/>
  <c r="BF1680" i="64" l="1"/>
  <c r="BE1681" i="64"/>
  <c r="BA1932" i="64"/>
  <c r="BB1923" i="64"/>
  <c r="BB1927" i="64" s="1"/>
  <c r="M1927" i="64" s="1"/>
  <c r="BA1928" i="64"/>
  <c r="BG1644" i="64"/>
  <c r="BG1680" i="64" l="1"/>
  <c r="BF1681" i="64"/>
  <c r="BB1928" i="64"/>
  <c r="BC1923" i="64"/>
  <c r="BB1932" i="64"/>
  <c r="BH1644" i="64"/>
  <c r="BC1927" i="64" l="1"/>
  <c r="BC1932" i="64" s="1"/>
  <c r="BH1680" i="64"/>
  <c r="BG1681" i="64"/>
  <c r="BI1644" i="64"/>
  <c r="BD1923" i="64" l="1"/>
  <c r="BD1927" i="64" s="1"/>
  <c r="BD1928" i="64" s="1"/>
  <c r="BC1928" i="64"/>
  <c r="BI1680" i="64"/>
  <c r="BH1681" i="64"/>
  <c r="BJ1644" i="64"/>
  <c r="BE1923" i="64" l="1"/>
  <c r="BE1927" i="64" s="1"/>
  <c r="BD1932" i="64"/>
  <c r="BJ1680" i="64"/>
  <c r="BI1681" i="64"/>
  <c r="BK1644" i="64"/>
  <c r="BF1923" i="64" l="1"/>
  <c r="BF1927" i="64" s="1"/>
  <c r="BF1928" i="64" s="1"/>
  <c r="BE1932" i="64"/>
  <c r="BE1928" i="64"/>
  <c r="BK1680" i="64"/>
  <c r="BJ1681" i="64"/>
  <c r="BL1644" i="64"/>
  <c r="BF1932" i="64" l="1"/>
  <c r="BG1923" i="64"/>
  <c r="BG1927" i="64" s="1"/>
  <c r="BL1680" i="64"/>
  <c r="BK1681" i="64"/>
  <c r="BM1644" i="64"/>
  <c r="BG1932" i="64" l="1"/>
  <c r="BH1923" i="64"/>
  <c r="BH1927" i="64" s="1"/>
  <c r="BH1932" i="64" s="1"/>
  <c r="BG1928" i="64"/>
  <c r="BM1680" i="64"/>
  <c r="BL1681" i="64"/>
  <c r="BN1644" i="64"/>
  <c r="N1644" i="64" s="1"/>
  <c r="BI1923" i="64" l="1"/>
  <c r="BI1927" i="64" s="1"/>
  <c r="BJ1923" i="64" s="1"/>
  <c r="BJ1927" i="64" s="1"/>
  <c r="BH1928" i="64"/>
  <c r="BN1680" i="64"/>
  <c r="N1680" i="64" s="1"/>
  <c r="BM1681" i="64"/>
  <c r="BO1644" i="64"/>
  <c r="BI1928" i="64" l="1"/>
  <c r="BI1932" i="64"/>
  <c r="BO1680" i="64"/>
  <c r="BN1681" i="64"/>
  <c r="N1681" i="64" s="1"/>
  <c r="BK1923" i="64"/>
  <c r="BJ1928" i="64"/>
  <c r="BJ1932" i="64"/>
  <c r="BP1644" i="64"/>
  <c r="BK1927" i="64" l="1"/>
  <c r="BK1928" i="64" s="1"/>
  <c r="BP1680" i="64"/>
  <c r="BO1681" i="64"/>
  <c r="BQ1644" i="64"/>
  <c r="BL1923" i="64" l="1"/>
  <c r="BL1927" i="64" s="1"/>
  <c r="BM1923" i="64" s="1"/>
  <c r="BM1927" i="64" s="1"/>
  <c r="BK1932" i="64"/>
  <c r="BQ1680" i="64"/>
  <c r="BP1681" i="64"/>
  <c r="BR1644" i="64"/>
  <c r="BL1932" i="64" l="1"/>
  <c r="BL1928" i="64"/>
  <c r="BR1680" i="64"/>
  <c r="BQ1681" i="64"/>
  <c r="BM1932" i="64"/>
  <c r="BN1923" i="64"/>
  <c r="BN1927" i="64" s="1"/>
  <c r="N1927" i="64" s="1"/>
  <c r="BM1928" i="64"/>
  <c r="BS1644" i="64"/>
  <c r="BS1680" i="64" l="1"/>
  <c r="BR1681" i="64"/>
  <c r="BN1932" i="64"/>
  <c r="BO1923" i="64"/>
  <c r="BN1928" i="64"/>
  <c r="BT1644" i="64"/>
  <c r="BO1927" i="64" l="1"/>
  <c r="BO1928" i="64" s="1"/>
  <c r="BT1680" i="64"/>
  <c r="BS1681" i="64"/>
  <c r="BU1644" i="64"/>
  <c r="BP1923" i="64" l="1"/>
  <c r="BP1927" i="64" s="1"/>
  <c r="BQ1923" i="64" s="1"/>
  <c r="BO1932" i="64"/>
  <c r="BU1680" i="64"/>
  <c r="BT1681" i="64"/>
  <c r="BV1644" i="64"/>
  <c r="BP1928" i="64" l="1"/>
  <c r="BP1932" i="64"/>
  <c r="BQ1927" i="64"/>
  <c r="BQ1932" i="64" s="1"/>
  <c r="BV1680" i="64"/>
  <c r="BU1681" i="64"/>
  <c r="BW1644" i="64"/>
  <c r="BR1923" i="64" l="1"/>
  <c r="BR1927" i="64" s="1"/>
  <c r="BR1932" i="64" s="1"/>
  <c r="BQ1928" i="64"/>
  <c r="BW1680" i="64"/>
  <c r="BV1681" i="64"/>
  <c r="BX1644" i="64"/>
  <c r="BR1928" i="64" l="1"/>
  <c r="BS1923" i="64"/>
  <c r="BS1927" i="64" s="1"/>
  <c r="BX1680" i="64"/>
  <c r="BW1681" i="64"/>
  <c r="BY1644" i="64"/>
  <c r="BS1932" i="64" l="1"/>
  <c r="BS1928" i="64"/>
  <c r="BT1923" i="64"/>
  <c r="BT1927" i="64" s="1"/>
  <c r="BU1923" i="64" s="1"/>
  <c r="BY1680" i="64"/>
  <c r="BX1681" i="64"/>
  <c r="BZ1644" i="64"/>
  <c r="O1644" i="64" s="1"/>
  <c r="BT1932" i="64" l="1"/>
  <c r="BT1928" i="64"/>
  <c r="BU1927" i="64"/>
  <c r="BU1928" i="64" s="1"/>
  <c r="BZ1680" i="64"/>
  <c r="O1680" i="64" s="1"/>
  <c r="BY1681" i="64"/>
  <c r="CA1644" i="64"/>
  <c r="BU1932" i="64" l="1"/>
  <c r="BV1923" i="64"/>
  <c r="BV1927" i="64" s="1"/>
  <c r="BV1932" i="64" s="1"/>
  <c r="CA1680" i="64"/>
  <c r="BZ1681" i="64"/>
  <c r="O1681" i="64" s="1"/>
  <c r="CB1644" i="64"/>
  <c r="BW1923" i="64" l="1"/>
  <c r="BW1927" i="64" s="1"/>
  <c r="BV1928" i="64"/>
  <c r="CB1680" i="64"/>
  <c r="CA1681" i="64"/>
  <c r="CC1644" i="64"/>
  <c r="BW1928" i="64" l="1"/>
  <c r="BW1932" i="64"/>
  <c r="BX1923" i="64"/>
  <c r="BX1927" i="64" s="1"/>
  <c r="BX1928" i="64" s="1"/>
  <c r="CC1680" i="64"/>
  <c r="CB1681" i="64"/>
  <c r="CD1644" i="64"/>
  <c r="BY1923" i="64" l="1"/>
  <c r="BY1927" i="64" s="1"/>
  <c r="BY1928" i="64" s="1"/>
  <c r="BX1932" i="64"/>
  <c r="CD1680" i="64"/>
  <c r="CC1681" i="64"/>
  <c r="CE1644" i="64"/>
  <c r="BZ1923" i="64" l="1"/>
  <c r="BZ1927" i="64" s="1"/>
  <c r="BY1932" i="64"/>
  <c r="CE1680" i="64"/>
  <c r="CD1681" i="64"/>
  <c r="CF1644" i="64"/>
  <c r="BZ1928" i="64" l="1"/>
  <c r="O1927" i="64"/>
  <c r="CA1923" i="64"/>
  <c r="CA1927" i="64" s="1"/>
  <c r="BZ1932" i="64"/>
  <c r="CF1680" i="64"/>
  <c r="CE1681" i="64"/>
  <c r="CG1644" i="64"/>
  <c r="CA1928" i="64" l="1"/>
  <c r="CB1923" i="64"/>
  <c r="CB1927" i="64" s="1"/>
  <c r="CC1923" i="64" s="1"/>
  <c r="CA1932" i="64"/>
  <c r="CG1680" i="64"/>
  <c r="CF1681" i="64"/>
  <c r="CH1644" i="64"/>
  <c r="CB1928" i="64" l="1"/>
  <c r="CB1932" i="64"/>
  <c r="CC1927" i="64"/>
  <c r="CC1928" i="64" s="1"/>
  <c r="CH1680" i="64"/>
  <c r="CG1681" i="64"/>
  <c r="CI1644" i="64"/>
  <c r="CD1923" i="64" l="1"/>
  <c r="CD1927" i="64" s="1"/>
  <c r="CD1928" i="64" s="1"/>
  <c r="CC1932" i="64"/>
  <c r="CI1680" i="64"/>
  <c r="CH1681" i="64"/>
  <c r="CJ1644" i="64"/>
  <c r="CD1932" i="64" l="1"/>
  <c r="CE1923" i="64"/>
  <c r="CE1927" i="64" s="1"/>
  <c r="CE1928" i="64" s="1"/>
  <c r="CJ1680" i="64"/>
  <c r="CI1681" i="64"/>
  <c r="CK1644" i="64"/>
  <c r="CE1932" i="64" l="1"/>
  <c r="CF1923" i="64"/>
  <c r="CF1927" i="64" s="1"/>
  <c r="CF1928" i="64" s="1"/>
  <c r="CK1680" i="64"/>
  <c r="CJ1681" i="64"/>
  <c r="P1644" i="64"/>
  <c r="CF1932" i="64" l="1"/>
  <c r="CG1923" i="64"/>
  <c r="CG1927" i="64" s="1"/>
  <c r="P1680" i="64"/>
  <c r="CK1681" i="64"/>
  <c r="CH1923" i="64" l="1"/>
  <c r="CH1927" i="64" s="1"/>
  <c r="CI1923" i="64" s="1"/>
  <c r="CG1928" i="64"/>
  <c r="CG1932" i="64"/>
  <c r="P1681" i="64" l="1"/>
  <c r="CH1932" i="64"/>
  <c r="CH1928" i="64"/>
  <c r="CI1927" i="64"/>
  <c r="CJ1923" i="64" s="1"/>
  <c r="CJ1927" i="64" s="1"/>
  <c r="CI1932" i="64" l="1"/>
  <c r="CI1928" i="64"/>
  <c r="CJ1928" i="64"/>
  <c r="CK1923" i="64"/>
  <c r="CK1927" i="64" s="1"/>
  <c r="CJ1932" i="64"/>
  <c r="CK1932" i="64" l="1"/>
  <c r="CK1928" i="64"/>
  <c r="P1927" i="64"/>
  <c r="K1923" i="64" l="1"/>
  <c r="L1923" i="64" l="1"/>
  <c r="M1923" i="64" l="1"/>
  <c r="N1923" i="64" l="1"/>
  <c r="O1923" i="64" l="1"/>
  <c r="P1923" i="64" l="1"/>
  <c r="K1928" i="64" l="1"/>
  <c r="L1928" i="64"/>
  <c r="M1928" i="64"/>
  <c r="N1928" i="64"/>
  <c r="O1928" i="64"/>
  <c r="P1928" i="64" l="1"/>
  <c r="K1932" i="64" l="1"/>
  <c r="L1932" i="64"/>
  <c r="M1932" i="64"/>
  <c r="N1932" i="64"/>
  <c r="O1932" i="64"/>
  <c r="P1932" i="64"/>
  <c r="K2037" i="64" l="1"/>
  <c r="L2037" i="64"/>
  <c r="P2037" i="64"/>
  <c r="M2037" i="64"/>
  <c r="N2037" i="64"/>
  <c r="O2037" i="64"/>
  <c r="K65" i="861" l="1"/>
  <c r="L65" i="861"/>
  <c r="M65" i="861"/>
  <c r="N65" i="861"/>
  <c r="O65" i="861"/>
  <c r="P65" i="861"/>
  <c r="L68" i="861"/>
  <c r="M68" i="861"/>
  <c r="N68" i="861"/>
  <c r="O68" i="861"/>
  <c r="P68" i="861"/>
  <c r="K70" i="861" l="1"/>
  <c r="M70" i="861"/>
  <c r="N70" i="861"/>
  <c r="L70" i="861"/>
  <c r="O70" i="861"/>
  <c r="P90" i="861"/>
  <c r="N90" i="861"/>
  <c r="L90" i="861"/>
  <c r="K20" i="861"/>
  <c r="O94" i="861"/>
  <c r="M94" i="861"/>
  <c r="O40" i="861"/>
  <c r="M40" i="861"/>
  <c r="O90" i="861"/>
  <c r="M90" i="861"/>
  <c r="K90" i="861"/>
  <c r="L40" i="861"/>
  <c r="L20" i="861"/>
  <c r="P20" i="861"/>
  <c r="N20" i="861"/>
  <c r="P94" i="861"/>
  <c r="N94" i="861"/>
  <c r="L94" i="861"/>
  <c r="P40" i="861"/>
  <c r="N40" i="861"/>
  <c r="M16" i="861"/>
  <c r="K16" i="861"/>
  <c r="P70" i="861"/>
  <c r="CH2805" i="64"/>
  <c r="BZ2805" i="64"/>
  <c r="BR2805" i="64"/>
  <c r="BJ2805" i="64"/>
  <c r="BB2805" i="64"/>
  <c r="AT2805" i="64"/>
  <c r="AL2805" i="64"/>
  <c r="AD2805" i="64"/>
  <c r="V2805" i="64"/>
  <c r="CI2779" i="64"/>
  <c r="CI2856" i="64"/>
  <c r="CI12" i="863"/>
  <c r="CA2779" i="64"/>
  <c r="CA2856" i="64"/>
  <c r="CA12" i="863"/>
  <c r="BS2779" i="64"/>
  <c r="BS2856" i="64"/>
  <c r="BS12" i="863"/>
  <c r="BK2779" i="64"/>
  <c r="BK2856" i="64"/>
  <c r="BK12" i="863"/>
  <c r="BC2779" i="64"/>
  <c r="BC2856" i="64"/>
  <c r="BC12" i="863"/>
  <c r="AU2779" i="64"/>
  <c r="AU2856" i="64"/>
  <c r="AU12" i="863"/>
  <c r="AM2779" i="64"/>
  <c r="AM2856" i="64"/>
  <c r="AM12" i="863"/>
  <c r="AE2779" i="64"/>
  <c r="AE2856" i="64"/>
  <c r="AE12" i="863"/>
  <c r="W2779" i="64"/>
  <c r="W2856" i="64"/>
  <c r="W12" i="863"/>
  <c r="CG2805" i="64"/>
  <c r="BY2805" i="64"/>
  <c r="BQ2805" i="64"/>
  <c r="BI2805" i="64"/>
  <c r="BA2805" i="64"/>
  <c r="AS2805" i="64"/>
  <c r="AK2805" i="64"/>
  <c r="AC2805" i="64"/>
  <c r="U2805" i="64"/>
  <c r="CH2779" i="64"/>
  <c r="CH2856" i="64"/>
  <c r="CH12" i="863"/>
  <c r="BZ2779" i="64"/>
  <c r="BZ2856" i="64"/>
  <c r="BZ12" i="863"/>
  <c r="BR2779" i="64"/>
  <c r="BR2856" i="64"/>
  <c r="BR12" i="863"/>
  <c r="BJ2779" i="64"/>
  <c r="BJ2856" i="64"/>
  <c r="BJ12" i="863"/>
  <c r="BB2779" i="64"/>
  <c r="BB2856" i="64"/>
  <c r="BB12" i="863"/>
  <c r="AT2779" i="64"/>
  <c r="AT2856" i="64"/>
  <c r="AT12" i="863"/>
  <c r="AL2779" i="64"/>
  <c r="AL2856" i="64"/>
  <c r="AL12" i="863"/>
  <c r="AD2779" i="64"/>
  <c r="AD2856" i="64"/>
  <c r="AD12" i="863"/>
  <c r="V2779" i="64"/>
  <c r="V2856" i="64"/>
  <c r="V12" i="863"/>
  <c r="L16" i="861"/>
  <c r="CF2805" i="64"/>
  <c r="BX2805" i="64"/>
  <c r="BP2805" i="64"/>
  <c r="BH2805" i="64"/>
  <c r="AZ2805" i="64"/>
  <c r="AR2805" i="64"/>
  <c r="AJ2805" i="64"/>
  <c r="AB2805" i="64"/>
  <c r="T2805" i="64"/>
  <c r="CG2779" i="64"/>
  <c r="CG2856" i="64"/>
  <c r="CG12" i="863"/>
  <c r="BY2779" i="64"/>
  <c r="BY2856" i="64"/>
  <c r="BY12" i="863"/>
  <c r="BQ2779" i="64"/>
  <c r="BQ2856" i="64"/>
  <c r="BQ12" i="863"/>
  <c r="BI2779" i="64"/>
  <c r="BI2856" i="64"/>
  <c r="BI12" i="863"/>
  <c r="BA2779" i="64"/>
  <c r="BA2856" i="64"/>
  <c r="BA12" i="863"/>
  <c r="AS2779" i="64"/>
  <c r="AS2856" i="64"/>
  <c r="AS12" i="863"/>
  <c r="AK2779" i="64"/>
  <c r="AK2856" i="64"/>
  <c r="AK12" i="863"/>
  <c r="AC2779" i="64"/>
  <c r="AC2856" i="64"/>
  <c r="AC12" i="863"/>
  <c r="U2779" i="64"/>
  <c r="U2856" i="64"/>
  <c r="U12" i="863"/>
  <c r="CE2805" i="64"/>
  <c r="BW2805" i="64"/>
  <c r="BO2805" i="64"/>
  <c r="BG2805" i="64"/>
  <c r="AY2805" i="64"/>
  <c r="AQ2805" i="64"/>
  <c r="AI2805" i="64"/>
  <c r="AA2805" i="64"/>
  <c r="CF2779" i="64"/>
  <c r="CF2856" i="64"/>
  <c r="CF12" i="863"/>
  <c r="BX2779" i="64"/>
  <c r="BX2856" i="64"/>
  <c r="BX12" i="863"/>
  <c r="BP2779" i="64"/>
  <c r="BP2856" i="64"/>
  <c r="BP12" i="863"/>
  <c r="BH2779" i="64"/>
  <c r="BH2856" i="64"/>
  <c r="BH12" i="863"/>
  <c r="AZ2779" i="64"/>
  <c r="AZ2856" i="64"/>
  <c r="AZ12" i="863"/>
  <c r="AR2779" i="64"/>
  <c r="AR2856" i="64"/>
  <c r="AR12" i="863"/>
  <c r="AJ2779" i="64"/>
  <c r="AJ2856" i="64"/>
  <c r="AJ12" i="863"/>
  <c r="AB2779" i="64"/>
  <c r="AB2856" i="64"/>
  <c r="AB12" i="863"/>
  <c r="T2779" i="64"/>
  <c r="T2856" i="64"/>
  <c r="T12" i="863"/>
  <c r="CD2805" i="64"/>
  <c r="BV2805" i="64"/>
  <c r="BN2805" i="64"/>
  <c r="BF2805" i="64"/>
  <c r="AX2805" i="64"/>
  <c r="AP2805" i="64"/>
  <c r="AH2805" i="64"/>
  <c r="Z2805" i="64"/>
  <c r="CE2779" i="64"/>
  <c r="CE2856" i="64"/>
  <c r="CE12" i="863"/>
  <c r="BW2779" i="64"/>
  <c r="BW2856" i="64"/>
  <c r="BW12" i="863"/>
  <c r="BO2779" i="64"/>
  <c r="BO2856" i="64"/>
  <c r="BO12" i="863"/>
  <c r="BG2779" i="64"/>
  <c r="BG2856" i="64"/>
  <c r="BG12" i="863"/>
  <c r="AY2779" i="64"/>
  <c r="AY2856" i="64"/>
  <c r="AY12" i="863"/>
  <c r="AQ2779" i="64"/>
  <c r="AQ2856" i="64"/>
  <c r="AQ12" i="863"/>
  <c r="AI2779" i="64"/>
  <c r="AI2856" i="64"/>
  <c r="AI12" i="863"/>
  <c r="AA2779" i="64"/>
  <c r="AA2856" i="64"/>
  <c r="AA12" i="863"/>
  <c r="S12" i="863"/>
  <c r="CK2805" i="64"/>
  <c r="CC2805" i="64"/>
  <c r="BU2805" i="64"/>
  <c r="BM2805" i="64"/>
  <c r="BE2805" i="64"/>
  <c r="AW2805" i="64"/>
  <c r="AO2805" i="64"/>
  <c r="AG2805" i="64"/>
  <c r="Y2805" i="64"/>
  <c r="O20" i="861"/>
  <c r="CL12" i="863"/>
  <c r="CD2779" i="64"/>
  <c r="CD2856" i="64"/>
  <c r="CD12" i="863"/>
  <c r="BV2779" i="64"/>
  <c r="BV2856" i="64"/>
  <c r="BV12" i="863"/>
  <c r="BN2779" i="64"/>
  <c r="BN2856" i="64"/>
  <c r="BN12" i="863"/>
  <c r="BF2779" i="64"/>
  <c r="BF2856" i="64"/>
  <c r="BF12" i="863"/>
  <c r="AX2779" i="64"/>
  <c r="AX2856" i="64"/>
  <c r="AX12" i="863"/>
  <c r="AP2779" i="64"/>
  <c r="AP2856" i="64"/>
  <c r="AP12" i="863"/>
  <c r="AH2779" i="64"/>
  <c r="AH2856" i="64"/>
  <c r="AH12" i="863"/>
  <c r="Z2779" i="64"/>
  <c r="Z2856" i="64"/>
  <c r="Z12" i="863"/>
  <c r="P16" i="861"/>
  <c r="CJ2805" i="64"/>
  <c r="CB2805" i="64"/>
  <c r="BT2805" i="64"/>
  <c r="BL2805" i="64"/>
  <c r="BD2805" i="64"/>
  <c r="AV2805" i="64"/>
  <c r="AN2805" i="64"/>
  <c r="AF2805" i="64"/>
  <c r="X2805" i="64"/>
  <c r="CK2779" i="64"/>
  <c r="CK2856" i="64"/>
  <c r="CK12" i="863"/>
  <c r="CC2779" i="64"/>
  <c r="CC2856" i="64"/>
  <c r="CC12" i="863"/>
  <c r="BU2779" i="64"/>
  <c r="BU2856" i="64"/>
  <c r="BU12" i="863"/>
  <c r="BM2779" i="64"/>
  <c r="BM2856" i="64"/>
  <c r="BM12" i="863"/>
  <c r="BE2779" i="64"/>
  <c r="BE2856" i="64"/>
  <c r="BE12" i="863"/>
  <c r="AW2779" i="64"/>
  <c r="AW2856" i="64"/>
  <c r="AW12" i="863"/>
  <c r="AO2779" i="64"/>
  <c r="AO2856" i="64"/>
  <c r="AO12" i="863"/>
  <c r="AG2779" i="64"/>
  <c r="AG2856" i="64"/>
  <c r="AG12" i="863"/>
  <c r="Y2779" i="64"/>
  <c r="Y2856" i="64"/>
  <c r="Y12" i="863"/>
  <c r="O16" i="861"/>
  <c r="CI2805" i="64"/>
  <c r="CA2805" i="64"/>
  <c r="BS2805" i="64"/>
  <c r="BK2805" i="64"/>
  <c r="BC2805" i="64"/>
  <c r="AU2805" i="64"/>
  <c r="AM2805" i="64"/>
  <c r="AE2805" i="64"/>
  <c r="W2805" i="64"/>
  <c r="M20" i="861"/>
  <c r="CJ2779" i="64"/>
  <c r="CJ2856" i="64"/>
  <c r="CJ12" i="863"/>
  <c r="CB2779" i="64"/>
  <c r="CB2856" i="64"/>
  <c r="CB12" i="863"/>
  <c r="BT2779" i="64"/>
  <c r="BT2856" i="64"/>
  <c r="BT12" i="863"/>
  <c r="BL2779" i="64"/>
  <c r="BL2856" i="64"/>
  <c r="BL12" i="863"/>
  <c r="BD2779" i="64"/>
  <c r="BD2856" i="64"/>
  <c r="BD12" i="863"/>
  <c r="AV2779" i="64"/>
  <c r="AV2856" i="64"/>
  <c r="AV12" i="863"/>
  <c r="AN2779" i="64"/>
  <c r="AN2856" i="64"/>
  <c r="AN12" i="863"/>
  <c r="AF2779" i="64"/>
  <c r="AF2856" i="64"/>
  <c r="AF12" i="863"/>
  <c r="X2779" i="64"/>
  <c r="X2856" i="64"/>
  <c r="X12" i="863"/>
  <c r="N16" i="861"/>
  <c r="H8" i="1246" l="1"/>
  <c r="H13" i="1246" s="1"/>
  <c r="D8" i="1246"/>
  <c r="D13" i="1246" s="1"/>
  <c r="G8" i="1246"/>
  <c r="G13" i="1246" s="1"/>
  <c r="N2805" i="64"/>
  <c r="P2805" i="64"/>
  <c r="F8" i="1246"/>
  <c r="F13" i="1246" s="1"/>
  <c r="L2805" i="64"/>
  <c r="K2805" i="64"/>
  <c r="K2779" i="64"/>
  <c r="C8" i="1246"/>
  <c r="C13" i="1246" s="1"/>
  <c r="M2779" i="64"/>
  <c r="E8" i="1246"/>
  <c r="E13" i="1246" s="1"/>
  <c r="S26" i="861"/>
  <c r="M25" i="861"/>
  <c r="L25" i="861"/>
  <c r="P25" i="861"/>
  <c r="K25" i="861"/>
  <c r="N25" i="861"/>
  <c r="K12" i="863"/>
  <c r="M2856" i="64"/>
  <c r="K2856" i="64"/>
  <c r="M12" i="863"/>
  <c r="T2860" i="64"/>
  <c r="T2862" i="64" s="1"/>
  <c r="AH55" i="863"/>
  <c r="AH53" i="863"/>
  <c r="AH19" i="863" s="1"/>
  <c r="AH31" i="861" s="1"/>
  <c r="AH51" i="863"/>
  <c r="AG53" i="863"/>
  <c r="AG19" i="863" s="1"/>
  <c r="AG31" i="861" s="1"/>
  <c r="AG51" i="863"/>
  <c r="AG55" i="863"/>
  <c r="BD53" i="863"/>
  <c r="BD19" i="863" s="1"/>
  <c r="BD31" i="861" s="1"/>
  <c r="BD51" i="863"/>
  <c r="BD55" i="863"/>
  <c r="BE53" i="863"/>
  <c r="BE19" i="863" s="1"/>
  <c r="BE31" i="861" s="1"/>
  <c r="BE51" i="863"/>
  <c r="BE55" i="863"/>
  <c r="CD55" i="863"/>
  <c r="CD53" i="863"/>
  <c r="CD19" i="863" s="1"/>
  <c r="CD31" i="861" s="1"/>
  <c r="CD51" i="863"/>
  <c r="AI55" i="863"/>
  <c r="AI53" i="863"/>
  <c r="AI19" i="863" s="1"/>
  <c r="AI31" i="861" s="1"/>
  <c r="AI51" i="863"/>
  <c r="BH55" i="863"/>
  <c r="BH53" i="863"/>
  <c r="BH19" i="863" s="1"/>
  <c r="BH31" i="861" s="1"/>
  <c r="BH51" i="863"/>
  <c r="BI55" i="863"/>
  <c r="BI53" i="863"/>
  <c r="BI19" i="863" s="1"/>
  <c r="BI31" i="861" s="1"/>
  <c r="BI51" i="863"/>
  <c r="BZ51" i="863"/>
  <c r="BZ55" i="863"/>
  <c r="BZ53" i="863"/>
  <c r="BZ19" i="863" s="1"/>
  <c r="BZ31" i="861" s="1"/>
  <c r="AM51" i="863"/>
  <c r="AM55" i="863"/>
  <c r="AM53" i="863"/>
  <c r="AM19" i="863" s="1"/>
  <c r="AM31" i="861" s="1"/>
  <c r="AF53" i="863"/>
  <c r="AF19" i="863" s="1"/>
  <c r="AF31" i="861" s="1"/>
  <c r="AF51" i="863"/>
  <c r="AF55" i="863"/>
  <c r="CB53" i="863"/>
  <c r="CB19" i="863" s="1"/>
  <c r="CB31" i="861" s="1"/>
  <c r="CB51" i="863"/>
  <c r="CB55" i="863"/>
  <c r="CC53" i="863"/>
  <c r="CC19" i="863" s="1"/>
  <c r="CC31" i="861" s="1"/>
  <c r="CC51" i="863"/>
  <c r="CC55" i="863"/>
  <c r="AP55" i="863"/>
  <c r="AP53" i="863"/>
  <c r="AP19" i="863" s="1"/>
  <c r="AP31" i="861" s="1"/>
  <c r="AP51" i="863"/>
  <c r="BG55" i="863"/>
  <c r="BG53" i="863"/>
  <c r="BG19" i="863" s="1"/>
  <c r="BG31" i="861" s="1"/>
  <c r="BG51" i="863"/>
  <c r="T51" i="863"/>
  <c r="T55" i="863"/>
  <c r="T53" i="863"/>
  <c r="T19" i="863" s="1"/>
  <c r="T31" i="861" s="1"/>
  <c r="CF55" i="863"/>
  <c r="CF53" i="863"/>
  <c r="CF19" i="863" s="1"/>
  <c r="CF31" i="861" s="1"/>
  <c r="CF51" i="863"/>
  <c r="U55" i="863"/>
  <c r="U53" i="863"/>
  <c r="U19" i="863" s="1"/>
  <c r="U31" i="861" s="1"/>
  <c r="U51" i="863"/>
  <c r="CG55" i="863"/>
  <c r="CG53" i="863"/>
  <c r="CG19" i="863" s="1"/>
  <c r="CG31" i="861" s="1"/>
  <c r="CG51" i="863"/>
  <c r="AL51" i="863"/>
  <c r="AL55" i="863"/>
  <c r="AL53" i="863"/>
  <c r="AL19" i="863" s="1"/>
  <c r="AL31" i="861" s="1"/>
  <c r="BK51" i="863"/>
  <c r="BK55" i="863"/>
  <c r="BK53" i="863"/>
  <c r="BK19" i="863" s="1"/>
  <c r="BK31" i="861" s="1"/>
  <c r="BN55" i="863"/>
  <c r="BN53" i="863"/>
  <c r="BN19" i="863" s="1"/>
  <c r="BN31" i="861" s="1"/>
  <c r="BN51" i="863"/>
  <c r="AS55" i="863"/>
  <c r="AS53" i="863"/>
  <c r="AS19" i="863" s="1"/>
  <c r="AS31" i="861" s="1"/>
  <c r="AS51" i="863"/>
  <c r="L2779" i="64"/>
  <c r="L2856" i="64"/>
  <c r="L12" i="863"/>
  <c r="L17" i="861"/>
  <c r="BJ51" i="863"/>
  <c r="BJ55" i="863"/>
  <c r="BJ53" i="863"/>
  <c r="BJ19" i="863" s="1"/>
  <c r="BJ31" i="861" s="1"/>
  <c r="W51" i="863"/>
  <c r="W55" i="863"/>
  <c r="W53" i="863"/>
  <c r="W19" i="863" s="1"/>
  <c r="W31" i="861" s="1"/>
  <c r="CI51" i="863"/>
  <c r="CI55" i="863"/>
  <c r="CI53" i="863"/>
  <c r="CI19" i="863" s="1"/>
  <c r="CI31" i="861" s="1"/>
  <c r="P2779" i="64"/>
  <c r="P2856" i="64"/>
  <c r="P12" i="863"/>
  <c r="P17" i="861"/>
  <c r="S51" i="863"/>
  <c r="S55" i="863"/>
  <c r="S53" i="863"/>
  <c r="CE55" i="863"/>
  <c r="CE53" i="863"/>
  <c r="CE19" i="863" s="1"/>
  <c r="CE31" i="861" s="1"/>
  <c r="CE51" i="863"/>
  <c r="AR55" i="863"/>
  <c r="AR53" i="863"/>
  <c r="AR19" i="863" s="1"/>
  <c r="AR31" i="861" s="1"/>
  <c r="AR51" i="863"/>
  <c r="BL53" i="863"/>
  <c r="BL19" i="863" s="1"/>
  <c r="BL31" i="861" s="1"/>
  <c r="BL51" i="863"/>
  <c r="BL55" i="863"/>
  <c r="O2779" i="64"/>
  <c r="O2856" i="64"/>
  <c r="O12" i="863"/>
  <c r="O17" i="861"/>
  <c r="BM53" i="863"/>
  <c r="BM19" i="863" s="1"/>
  <c r="BM31" i="861" s="1"/>
  <c r="BM51" i="863"/>
  <c r="BM55" i="863"/>
  <c r="Z55" i="863"/>
  <c r="Z53" i="863"/>
  <c r="Z19" i="863" s="1"/>
  <c r="Z31" i="861" s="1"/>
  <c r="Z51" i="863"/>
  <c r="CL55" i="863"/>
  <c r="CL53" i="863"/>
  <c r="CL19" i="863" s="1"/>
  <c r="CL31" i="861" s="1"/>
  <c r="CL51" i="863"/>
  <c r="AQ55" i="863"/>
  <c r="AQ53" i="863"/>
  <c r="AQ51" i="863"/>
  <c r="T2783" i="64"/>
  <c r="T2785" i="64" s="1"/>
  <c r="BP55" i="863"/>
  <c r="BP53" i="863"/>
  <c r="BP19" i="863" s="1"/>
  <c r="BP31" i="861" s="1"/>
  <c r="BP51" i="863"/>
  <c r="BQ55" i="863"/>
  <c r="BQ53" i="863"/>
  <c r="BQ19" i="863" s="1"/>
  <c r="BQ31" i="861" s="1"/>
  <c r="BQ51" i="863"/>
  <c r="V51" i="863"/>
  <c r="V55" i="863"/>
  <c r="V53" i="863"/>
  <c r="V19" i="863" s="1"/>
  <c r="V31" i="861" s="1"/>
  <c r="CH51" i="863"/>
  <c r="CH55" i="863"/>
  <c r="CH53" i="863"/>
  <c r="CH19" i="863" s="1"/>
  <c r="CH31" i="861" s="1"/>
  <c r="AU51" i="863"/>
  <c r="AU55" i="863"/>
  <c r="AU53" i="863"/>
  <c r="AU19" i="863" s="1"/>
  <c r="AU31" i="861" s="1"/>
  <c r="O25" i="861"/>
  <c r="BT53" i="863"/>
  <c r="BT19" i="863" s="1"/>
  <c r="BT31" i="861" s="1"/>
  <c r="BT51" i="863"/>
  <c r="BT55" i="863"/>
  <c r="N2779" i="64"/>
  <c r="N2856" i="64"/>
  <c r="N12" i="863"/>
  <c r="N17" i="861"/>
  <c r="CJ53" i="863"/>
  <c r="CJ19" i="863" s="1"/>
  <c r="CJ31" i="861" s="1"/>
  <c r="CJ51" i="863"/>
  <c r="CJ55" i="863"/>
  <c r="BO55" i="863"/>
  <c r="BO53" i="863"/>
  <c r="BO51" i="863"/>
  <c r="AB55" i="863"/>
  <c r="AB53" i="863"/>
  <c r="AB19" i="863" s="1"/>
  <c r="AB31" i="861" s="1"/>
  <c r="AB51" i="863"/>
  <c r="AC55" i="863"/>
  <c r="AC53" i="863"/>
  <c r="AC19" i="863" s="1"/>
  <c r="AC31" i="861" s="1"/>
  <c r="AC51" i="863"/>
  <c r="AT51" i="863"/>
  <c r="AT55" i="863"/>
  <c r="AT53" i="863"/>
  <c r="AT19" i="863" s="1"/>
  <c r="AT31" i="861" s="1"/>
  <c r="BS51" i="863"/>
  <c r="BS55" i="863"/>
  <c r="BS53" i="863"/>
  <c r="BS19" i="863" s="1"/>
  <c r="BS31" i="861" s="1"/>
  <c r="AN53" i="863"/>
  <c r="AN19" i="863" s="1"/>
  <c r="AN31" i="861" s="1"/>
  <c r="AN51" i="863"/>
  <c r="AN55" i="863"/>
  <c r="AO53" i="863"/>
  <c r="AO19" i="863" s="1"/>
  <c r="AO31" i="861" s="1"/>
  <c r="AO51" i="863"/>
  <c r="AO55" i="863"/>
  <c r="X53" i="863"/>
  <c r="X19" i="863" s="1"/>
  <c r="X31" i="861" s="1"/>
  <c r="X51" i="863"/>
  <c r="X55" i="863"/>
  <c r="Y53" i="863"/>
  <c r="Y19" i="863" s="1"/>
  <c r="Y31" i="861" s="1"/>
  <c r="Y51" i="863"/>
  <c r="Y55" i="863"/>
  <c r="CK53" i="863"/>
  <c r="CK19" i="863" s="1"/>
  <c r="CK31" i="861" s="1"/>
  <c r="CK51" i="863"/>
  <c r="CK55" i="863"/>
  <c r="AX55" i="863"/>
  <c r="AX53" i="863"/>
  <c r="AX19" i="863" s="1"/>
  <c r="AX31" i="861" s="1"/>
  <c r="AX51" i="863"/>
  <c r="AV53" i="863"/>
  <c r="AV19" i="863" s="1"/>
  <c r="AV31" i="861" s="1"/>
  <c r="AV51" i="863"/>
  <c r="AV55" i="863"/>
  <c r="AW53" i="863"/>
  <c r="AW19" i="863" s="1"/>
  <c r="AW31" i="861" s="1"/>
  <c r="AW51" i="863"/>
  <c r="AW55" i="863"/>
  <c r="BV55" i="863"/>
  <c r="BV53" i="863"/>
  <c r="BV19" i="863" s="1"/>
  <c r="BV31" i="861" s="1"/>
  <c r="BV51" i="863"/>
  <c r="AA55" i="863"/>
  <c r="AA53" i="863"/>
  <c r="AA19" i="863" s="1"/>
  <c r="AA31" i="861" s="1"/>
  <c r="AA51" i="863"/>
  <c r="AZ55" i="863"/>
  <c r="AZ53" i="863"/>
  <c r="AZ19" i="863" s="1"/>
  <c r="AZ31" i="861" s="1"/>
  <c r="AZ51" i="863"/>
  <c r="BA55" i="863"/>
  <c r="BA53" i="863"/>
  <c r="BA19" i="863" s="1"/>
  <c r="BA31" i="861" s="1"/>
  <c r="BA51" i="863"/>
  <c r="BR51" i="863"/>
  <c r="BR55" i="863"/>
  <c r="BR53" i="863"/>
  <c r="BR19" i="863" s="1"/>
  <c r="BR31" i="861" s="1"/>
  <c r="AE51" i="863"/>
  <c r="AE55" i="863"/>
  <c r="AE53" i="863"/>
  <c r="O2805" i="64"/>
  <c r="AY55" i="863"/>
  <c r="AY53" i="863"/>
  <c r="AY19" i="863" s="1"/>
  <c r="AY31" i="861" s="1"/>
  <c r="AY51" i="863"/>
  <c r="BX55" i="863"/>
  <c r="BX53" i="863"/>
  <c r="BX19" i="863" s="1"/>
  <c r="BX31" i="861" s="1"/>
  <c r="BX51" i="863"/>
  <c r="BY55" i="863"/>
  <c r="BY53" i="863"/>
  <c r="BY19" i="863" s="1"/>
  <c r="BY31" i="861" s="1"/>
  <c r="BY51" i="863"/>
  <c r="T2809" i="64"/>
  <c r="T2811" i="64" s="1"/>
  <c r="AD51" i="863"/>
  <c r="AD55" i="863"/>
  <c r="AD53" i="863"/>
  <c r="AD19" i="863" s="1"/>
  <c r="AD31" i="861" s="1"/>
  <c r="BC51" i="863"/>
  <c r="BC55" i="863"/>
  <c r="BC53" i="863"/>
  <c r="BU53" i="863"/>
  <c r="BU19" i="863" s="1"/>
  <c r="BU31" i="861" s="1"/>
  <c r="BU51" i="863"/>
  <c r="BU55" i="863"/>
  <c r="M2805" i="64"/>
  <c r="BF55" i="863"/>
  <c r="BF53" i="863"/>
  <c r="BF19" i="863" s="1"/>
  <c r="BF31" i="861" s="1"/>
  <c r="BF51" i="863"/>
  <c r="BW55" i="863"/>
  <c r="BW53" i="863"/>
  <c r="BW19" i="863" s="1"/>
  <c r="BW31" i="861" s="1"/>
  <c r="BW51" i="863"/>
  <c r="AJ55" i="863"/>
  <c r="AJ53" i="863"/>
  <c r="AJ19" i="863" s="1"/>
  <c r="AJ31" i="861" s="1"/>
  <c r="AJ51" i="863"/>
  <c r="AK55" i="863"/>
  <c r="AK53" i="863"/>
  <c r="AK19" i="863" s="1"/>
  <c r="AK31" i="861" s="1"/>
  <c r="AK51" i="863"/>
  <c r="BB51" i="863"/>
  <c r="BB55" i="863"/>
  <c r="BB53" i="863"/>
  <c r="BB19" i="863" s="1"/>
  <c r="BB31" i="861" s="1"/>
  <c r="CA51" i="863"/>
  <c r="CA55" i="863"/>
  <c r="CA53" i="863"/>
  <c r="M17" i="861"/>
  <c r="P26" i="861" l="1"/>
  <c r="L26" i="861"/>
  <c r="M26" i="861"/>
  <c r="O26" i="861"/>
  <c r="N26" i="861"/>
  <c r="K26" i="861"/>
  <c r="BI21" i="863"/>
  <c r="BI33" i="861" s="1"/>
  <c r="AV21" i="863"/>
  <c r="AV33" i="861" s="1"/>
  <c r="AB21" i="863"/>
  <c r="AB33" i="861" s="1"/>
  <c r="BJ21" i="863"/>
  <c r="BJ33" i="861" s="1"/>
  <c r="AS21" i="863"/>
  <c r="AS33" i="861" s="1"/>
  <c r="AL21" i="863"/>
  <c r="AL33" i="861" s="1"/>
  <c r="U21" i="863"/>
  <c r="U33" i="861" s="1"/>
  <c r="CB21" i="863"/>
  <c r="CB33" i="861" s="1"/>
  <c r="CD21" i="863"/>
  <c r="CD33" i="861" s="1"/>
  <c r="AO21" i="863"/>
  <c r="AO33" i="861" s="1"/>
  <c r="V21" i="863"/>
  <c r="V33" i="861" s="1"/>
  <c r="BW21" i="863"/>
  <c r="BW33" i="861" s="1"/>
  <c r="AY21" i="863"/>
  <c r="AY33" i="861" s="1"/>
  <c r="AA21" i="863"/>
  <c r="AA33" i="861" s="1"/>
  <c r="Y21" i="863"/>
  <c r="Y33" i="861" s="1"/>
  <c r="AT21" i="863"/>
  <c r="AT33" i="861" s="1"/>
  <c r="AU21" i="863"/>
  <c r="AU33" i="861" s="1"/>
  <c r="Z21" i="863"/>
  <c r="Z33" i="861" s="1"/>
  <c r="BL21" i="863"/>
  <c r="BL33" i="861" s="1"/>
  <c r="CE21" i="863"/>
  <c r="CE33" i="861" s="1"/>
  <c r="BG21" i="863"/>
  <c r="BG33" i="861" s="1"/>
  <c r="BE21" i="863"/>
  <c r="BE33" i="861" s="1"/>
  <c r="AG21" i="863"/>
  <c r="AG33" i="861" s="1"/>
  <c r="AK21" i="863"/>
  <c r="AK33" i="861" s="1"/>
  <c r="BY21" i="863"/>
  <c r="BY33" i="861" s="1"/>
  <c r="AN21" i="863"/>
  <c r="AN33" i="861" s="1"/>
  <c r="AQ21" i="863"/>
  <c r="AQ33" i="861" s="1"/>
  <c r="BM21" i="863"/>
  <c r="BM33" i="861" s="1"/>
  <c r="CI21" i="863"/>
  <c r="CI33" i="861" s="1"/>
  <c r="BZ21" i="863"/>
  <c r="BZ33" i="861" s="1"/>
  <c r="BH21" i="863"/>
  <c r="BH33" i="861" s="1"/>
  <c r="BR21" i="863"/>
  <c r="BR33" i="861" s="1"/>
  <c r="CA21" i="863"/>
  <c r="CA33" i="861" s="1"/>
  <c r="BC21" i="863"/>
  <c r="BC33" i="861" s="1"/>
  <c r="BA21" i="863"/>
  <c r="BA33" i="861" s="1"/>
  <c r="BO21" i="863"/>
  <c r="BO33" i="861" s="1"/>
  <c r="BQ21" i="863"/>
  <c r="BQ33" i="861" s="1"/>
  <c r="S21" i="863"/>
  <c r="S33" i="861" s="1"/>
  <c r="BN21" i="863"/>
  <c r="BN33" i="861" s="1"/>
  <c r="CF21" i="863"/>
  <c r="CF33" i="861" s="1"/>
  <c r="AF21" i="863"/>
  <c r="AF33" i="861" s="1"/>
  <c r="AM21" i="863"/>
  <c r="AM33" i="861" s="1"/>
  <c r="BF21" i="863"/>
  <c r="BF33" i="861" s="1"/>
  <c r="AE21" i="863"/>
  <c r="AE33" i="861" s="1"/>
  <c r="BV21" i="863"/>
  <c r="BV33" i="861" s="1"/>
  <c r="BT21" i="863"/>
  <c r="BT33" i="861" s="1"/>
  <c r="CH21" i="863"/>
  <c r="CH33" i="861" s="1"/>
  <c r="AP21" i="863"/>
  <c r="AP33" i="861" s="1"/>
  <c r="BD21" i="863"/>
  <c r="BD33" i="861" s="1"/>
  <c r="AH21" i="863"/>
  <c r="AH33" i="861" s="1"/>
  <c r="AD21" i="863"/>
  <c r="AD33" i="861" s="1"/>
  <c r="AW21" i="863"/>
  <c r="AW33" i="861" s="1"/>
  <c r="AX21" i="863"/>
  <c r="AX33" i="861" s="1"/>
  <c r="AC21" i="863"/>
  <c r="AC33" i="861" s="1"/>
  <c r="CJ21" i="863"/>
  <c r="CJ33" i="861" s="1"/>
  <c r="W21" i="863"/>
  <c r="W33" i="861" s="1"/>
  <c r="BK21" i="863"/>
  <c r="BK33" i="861" s="1"/>
  <c r="CG21" i="863"/>
  <c r="CG33" i="861" s="1"/>
  <c r="T21" i="863"/>
  <c r="T33" i="861" s="1"/>
  <c r="CC21" i="863"/>
  <c r="CC33" i="861" s="1"/>
  <c r="AI21" i="863"/>
  <c r="AI33" i="861" s="1"/>
  <c r="X21" i="863"/>
  <c r="X33" i="861" s="1"/>
  <c r="BB21" i="863"/>
  <c r="BB33" i="861" s="1"/>
  <c r="AJ21" i="863"/>
  <c r="AJ33" i="861" s="1"/>
  <c r="BU21" i="863"/>
  <c r="BU33" i="861" s="1"/>
  <c r="BX21" i="863"/>
  <c r="BX33" i="861" s="1"/>
  <c r="AZ21" i="863"/>
  <c r="AZ33" i="861" s="1"/>
  <c r="CK21" i="863"/>
  <c r="CK33" i="861" s="1"/>
  <c r="BS21" i="863"/>
  <c r="BS33" i="861" s="1"/>
  <c r="BP21" i="863"/>
  <c r="BP33" i="861" s="1"/>
  <c r="CL21" i="863"/>
  <c r="CL33" i="861" s="1"/>
  <c r="AR21" i="863"/>
  <c r="AR33" i="861" s="1"/>
  <c r="U2860" i="64"/>
  <c r="U2783" i="64"/>
  <c r="V2783" i="64" s="1"/>
  <c r="W2783" i="64" s="1"/>
  <c r="W2785" i="64" s="1"/>
  <c r="P55" i="863"/>
  <c r="N55" i="863"/>
  <c r="L55" i="863"/>
  <c r="O55" i="863"/>
  <c r="AJ18" i="863"/>
  <c r="AJ30" i="861" s="1"/>
  <c r="AJ56" i="863"/>
  <c r="Y18" i="863"/>
  <c r="Y30" i="861" s="1"/>
  <c r="Y56" i="863"/>
  <c r="CA19" i="863"/>
  <c r="CA31" i="861" s="1"/>
  <c r="P53" i="863"/>
  <c r="S19" i="863"/>
  <c r="K53" i="863"/>
  <c r="AF18" i="863"/>
  <c r="AF30" i="861" s="1"/>
  <c r="AF56" i="863"/>
  <c r="AI18" i="863"/>
  <c r="AI30" i="861" s="1"/>
  <c r="AI56" i="863"/>
  <c r="AG18" i="863"/>
  <c r="AG30" i="861" s="1"/>
  <c r="AG56" i="863"/>
  <c r="AK18" i="863"/>
  <c r="AK30" i="861" s="1"/>
  <c r="AK56" i="863"/>
  <c r="BB18" i="863"/>
  <c r="BB30" i="861" s="1"/>
  <c r="BB56" i="863"/>
  <c r="CA18" i="863"/>
  <c r="CA30" i="861" s="1"/>
  <c r="CA56" i="863"/>
  <c r="P51" i="863"/>
  <c r="BA18" i="863"/>
  <c r="BA30" i="861" s="1"/>
  <c r="BA56" i="863"/>
  <c r="AC18" i="863"/>
  <c r="AC30" i="861" s="1"/>
  <c r="AC34" i="861" s="1"/>
  <c r="AC56" i="863"/>
  <c r="V18" i="863"/>
  <c r="V30" i="861" s="1"/>
  <c r="V56" i="863"/>
  <c r="CL18" i="863"/>
  <c r="CL30" i="861" s="1"/>
  <c r="CL56" i="863"/>
  <c r="K55" i="863"/>
  <c r="CB18" i="863"/>
  <c r="CB30" i="861" s="1"/>
  <c r="CB56" i="863"/>
  <c r="AM18" i="863"/>
  <c r="AM30" i="861" s="1"/>
  <c r="AM56" i="863"/>
  <c r="BH18" i="863"/>
  <c r="BH30" i="861" s="1"/>
  <c r="BH56" i="863"/>
  <c r="AA18" i="863"/>
  <c r="AA30" i="861" s="1"/>
  <c r="AA56" i="863"/>
  <c r="BF18" i="863"/>
  <c r="BF30" i="861" s="1"/>
  <c r="BF56" i="863"/>
  <c r="BY18" i="863"/>
  <c r="BY30" i="861" s="1"/>
  <c r="BY56" i="863"/>
  <c r="AY18" i="863"/>
  <c r="AY30" i="861" s="1"/>
  <c r="AY56" i="863"/>
  <c r="X18" i="863"/>
  <c r="X30" i="861" s="1"/>
  <c r="X56" i="863"/>
  <c r="AO18" i="863"/>
  <c r="AO30" i="861" s="1"/>
  <c r="AO56" i="863"/>
  <c r="AR18" i="863"/>
  <c r="AR30" i="861" s="1"/>
  <c r="AR56" i="863"/>
  <c r="K51" i="863"/>
  <c r="S18" i="863"/>
  <c r="S56" i="863"/>
  <c r="CI18" i="863"/>
  <c r="CI30" i="861" s="1"/>
  <c r="CI56" i="863"/>
  <c r="CG18" i="863"/>
  <c r="CG30" i="861" s="1"/>
  <c r="CG56" i="863"/>
  <c r="T18" i="863"/>
  <c r="T30" i="861" s="1"/>
  <c r="T56" i="863"/>
  <c r="U2809" i="64"/>
  <c r="BD18" i="863"/>
  <c r="BD30" i="861" s="1"/>
  <c r="BD56" i="863"/>
  <c r="AH18" i="863"/>
  <c r="AH30" i="861" s="1"/>
  <c r="AH56" i="863"/>
  <c r="AN18" i="863"/>
  <c r="AN30" i="861" s="1"/>
  <c r="AN56" i="863"/>
  <c r="BW18" i="863"/>
  <c r="BW30" i="861" s="1"/>
  <c r="BW56" i="863"/>
  <c r="BX18" i="863"/>
  <c r="BX30" i="861" s="1"/>
  <c r="BX56" i="863"/>
  <c r="BV18" i="863"/>
  <c r="BV30" i="861" s="1"/>
  <c r="BV56" i="863"/>
  <c r="AV18" i="863"/>
  <c r="AV30" i="861" s="1"/>
  <c r="AV56" i="863"/>
  <c r="CK18" i="863"/>
  <c r="CK30" i="861" s="1"/>
  <c r="CK56" i="863"/>
  <c r="AT18" i="863"/>
  <c r="AT30" i="861" s="1"/>
  <c r="AT56" i="863"/>
  <c r="CJ18" i="863"/>
  <c r="CJ30" i="861" s="1"/>
  <c r="CJ56" i="863"/>
  <c r="BP18" i="863"/>
  <c r="BP30" i="861" s="1"/>
  <c r="BP56" i="863"/>
  <c r="M51" i="863"/>
  <c r="AQ18" i="863"/>
  <c r="AQ30" i="861" s="1"/>
  <c r="AQ56" i="863"/>
  <c r="CF18" i="863"/>
  <c r="CF30" i="861" s="1"/>
  <c r="CF56" i="863"/>
  <c r="CC18" i="863"/>
  <c r="CC30" i="861" s="1"/>
  <c r="CC56" i="863"/>
  <c r="BI18" i="863"/>
  <c r="BI30" i="861" s="1"/>
  <c r="BI56" i="863"/>
  <c r="BR18" i="863"/>
  <c r="BR30" i="861" s="1"/>
  <c r="BR56" i="863"/>
  <c r="AW18" i="863"/>
  <c r="AW30" i="861" s="1"/>
  <c r="AW56" i="863"/>
  <c r="BS18" i="863"/>
  <c r="BS30" i="861" s="1"/>
  <c r="BS56" i="863"/>
  <c r="BO18" i="863"/>
  <c r="BO30" i="861" s="1"/>
  <c r="O51" i="863"/>
  <c r="BO56" i="863"/>
  <c r="CH18" i="863"/>
  <c r="CH30" i="861" s="1"/>
  <c r="CH56" i="863"/>
  <c r="BQ18" i="863"/>
  <c r="BQ30" i="861" s="1"/>
  <c r="BQ56" i="863"/>
  <c r="AQ19" i="863"/>
  <c r="AQ31" i="861" s="1"/>
  <c r="M53" i="863"/>
  <c r="BM18" i="863"/>
  <c r="BM30" i="861" s="1"/>
  <c r="BM56" i="863"/>
  <c r="BJ18" i="863"/>
  <c r="BJ30" i="861" s="1"/>
  <c r="BJ56" i="863"/>
  <c r="AS18" i="863"/>
  <c r="AS30" i="861" s="1"/>
  <c r="AS56" i="863"/>
  <c r="BN18" i="863"/>
  <c r="BN30" i="861" s="1"/>
  <c r="BN56" i="863"/>
  <c r="CD18" i="863"/>
  <c r="CD30" i="861" s="1"/>
  <c r="CD56" i="863"/>
  <c r="BE18" i="863"/>
  <c r="BE30" i="861" s="1"/>
  <c r="BE56" i="863"/>
  <c r="BC19" i="863"/>
  <c r="BC31" i="861" s="1"/>
  <c r="N53" i="863"/>
  <c r="AE19" i="863"/>
  <c r="AE31" i="861" s="1"/>
  <c r="L53" i="863"/>
  <c r="BO19" i="863"/>
  <c r="BO31" i="861" s="1"/>
  <c r="O53" i="863"/>
  <c r="M55" i="863"/>
  <c r="CE18" i="863"/>
  <c r="CE30" i="861" s="1"/>
  <c r="CE56" i="863"/>
  <c r="AL18" i="863"/>
  <c r="AL30" i="861" s="1"/>
  <c r="AL34" i="861" s="1"/>
  <c r="AL56" i="863"/>
  <c r="BG18" i="863"/>
  <c r="BG30" i="861" s="1"/>
  <c r="BG56" i="863"/>
  <c r="AP18" i="863"/>
  <c r="AP30" i="861" s="1"/>
  <c r="AP56" i="863"/>
  <c r="BZ18" i="863"/>
  <c r="BZ30" i="861" s="1"/>
  <c r="BZ56" i="863"/>
  <c r="BT18" i="863"/>
  <c r="BT30" i="861" s="1"/>
  <c r="BT56" i="863"/>
  <c r="AU18" i="863"/>
  <c r="AU30" i="861" s="1"/>
  <c r="AU56" i="863"/>
  <c r="Z18" i="863"/>
  <c r="Z30" i="861" s="1"/>
  <c r="Z56" i="863"/>
  <c r="BL18" i="863"/>
  <c r="BL30" i="861" s="1"/>
  <c r="BL56" i="863"/>
  <c r="BK18" i="863"/>
  <c r="BK30" i="861" s="1"/>
  <c r="BK56" i="863"/>
  <c r="BU18" i="863"/>
  <c r="BU30" i="861" s="1"/>
  <c r="BU56" i="863"/>
  <c r="BC18" i="863"/>
  <c r="BC30" i="861" s="1"/>
  <c r="N51" i="863"/>
  <c r="BC56" i="863"/>
  <c r="AD18" i="863"/>
  <c r="AD30" i="861" s="1"/>
  <c r="AD56" i="863"/>
  <c r="AE18" i="863"/>
  <c r="AE30" i="861" s="1"/>
  <c r="AE56" i="863"/>
  <c r="L51" i="863"/>
  <c r="AZ18" i="863"/>
  <c r="AZ30" i="861" s="1"/>
  <c r="AZ56" i="863"/>
  <c r="AX18" i="863"/>
  <c r="AX30" i="861" s="1"/>
  <c r="AX56" i="863"/>
  <c r="AB18" i="863"/>
  <c r="AB30" i="861" s="1"/>
  <c r="AB56" i="863"/>
  <c r="W18" i="863"/>
  <c r="W30" i="861" s="1"/>
  <c r="W56" i="863"/>
  <c r="U18" i="863"/>
  <c r="U30" i="861" s="1"/>
  <c r="U56" i="863"/>
  <c r="AU34" i="861" l="1"/>
  <c r="BI34" i="861"/>
  <c r="AV34" i="861"/>
  <c r="AN34" i="861"/>
  <c r="BQ34" i="861"/>
  <c r="U34" i="861"/>
  <c r="AO34" i="861"/>
  <c r="AG34" i="861"/>
  <c r="AB34" i="861"/>
  <c r="AD34" i="861"/>
  <c r="BL34" i="861"/>
  <c r="BA34" i="861"/>
  <c r="AM34" i="861"/>
  <c r="CG34" i="861"/>
  <c r="CB34" i="861"/>
  <c r="AZ34" i="861"/>
  <c r="BM34" i="861"/>
  <c r="CC34" i="861"/>
  <c r="Z34" i="861"/>
  <c r="CD34" i="861"/>
  <c r="BJ34" i="861"/>
  <c r="BV34" i="861"/>
  <c r="BG34" i="861"/>
  <c r="BN34" i="861"/>
  <c r="AS34" i="861"/>
  <c r="AY34" i="861"/>
  <c r="AH34" i="861"/>
  <c r="CJ34" i="861"/>
  <c r="CE34" i="861"/>
  <c r="AW34" i="861"/>
  <c r="CK34" i="861"/>
  <c r="BS34" i="861"/>
  <c r="AX34" i="861"/>
  <c r="AI34" i="861"/>
  <c r="CI34" i="861"/>
  <c r="AE34" i="861"/>
  <c r="BB34" i="861"/>
  <c r="BW34" i="861"/>
  <c r="CA34" i="861"/>
  <c r="BP34" i="861"/>
  <c r="AR34" i="861"/>
  <c r="BD34" i="861"/>
  <c r="BE34" i="861"/>
  <c r="BX34" i="861"/>
  <c r="W34" i="861"/>
  <c r="BU34" i="861"/>
  <c r="V34" i="861"/>
  <c r="BZ34" i="861"/>
  <c r="CF34" i="861"/>
  <c r="X34" i="861"/>
  <c r="BT34" i="861"/>
  <c r="BO34" i="861"/>
  <c r="CL34" i="861"/>
  <c r="AA34" i="861"/>
  <c r="BK34" i="861"/>
  <c r="AK34" i="861"/>
  <c r="BC34" i="861"/>
  <c r="AT34" i="861"/>
  <c r="BR34" i="861"/>
  <c r="AN36" i="861"/>
  <c r="T34" i="861"/>
  <c r="BY34" i="861"/>
  <c r="AF34" i="861"/>
  <c r="AC36" i="861"/>
  <c r="AL36" i="861"/>
  <c r="BF34" i="861"/>
  <c r="CH34" i="861"/>
  <c r="AJ34" i="861"/>
  <c r="AP34" i="861"/>
  <c r="AQ34" i="861"/>
  <c r="BH34" i="861"/>
  <c r="Y34" i="861"/>
  <c r="AU36" i="861"/>
  <c r="BI36" i="861"/>
  <c r="O21" i="863"/>
  <c r="L21" i="863"/>
  <c r="M21" i="863"/>
  <c r="N21" i="863"/>
  <c r="K21" i="863"/>
  <c r="L33" i="861"/>
  <c r="O33" i="861"/>
  <c r="P21" i="863"/>
  <c r="P33" i="861"/>
  <c r="K33" i="861"/>
  <c r="N33" i="861"/>
  <c r="M33" i="861"/>
  <c r="U2785" i="64"/>
  <c r="V2785" i="64"/>
  <c r="U2862" i="64"/>
  <c r="V2860" i="64"/>
  <c r="AY22" i="863"/>
  <c r="BH22" i="863"/>
  <c r="BK22" i="863"/>
  <c r="L19" i="863"/>
  <c r="BN22" i="863"/>
  <c r="M19" i="863"/>
  <c r="BP22" i="863"/>
  <c r="AV22" i="863"/>
  <c r="AN22" i="863"/>
  <c r="AR22" i="863"/>
  <c r="V22" i="863"/>
  <c r="P56" i="863"/>
  <c r="AG22" i="863"/>
  <c r="AD22" i="863"/>
  <c r="N56" i="863"/>
  <c r="BT22" i="863"/>
  <c r="AL22" i="863"/>
  <c r="BS22" i="863"/>
  <c r="CC22" i="863"/>
  <c r="CG22" i="863"/>
  <c r="BY22" i="863"/>
  <c r="AM22" i="863"/>
  <c r="P18" i="863"/>
  <c r="CA22" i="863"/>
  <c r="P19" i="863"/>
  <c r="BG22" i="863"/>
  <c r="T22" i="863"/>
  <c r="U22" i="863"/>
  <c r="AX22" i="863"/>
  <c r="W22" i="863"/>
  <c r="BL22" i="863"/>
  <c r="N19" i="863"/>
  <c r="AS22" i="863"/>
  <c r="BQ22" i="863"/>
  <c r="CJ22" i="863"/>
  <c r="BV22" i="863"/>
  <c r="AH22" i="863"/>
  <c r="AC22" i="863"/>
  <c r="AI22" i="863"/>
  <c r="AB22" i="863"/>
  <c r="BO22" i="863"/>
  <c r="O18" i="863"/>
  <c r="AZ22" i="863"/>
  <c r="N18" i="863"/>
  <c r="BC22" i="863"/>
  <c r="BZ22" i="863"/>
  <c r="CE22" i="863"/>
  <c r="AW22" i="863"/>
  <c r="CF22" i="863"/>
  <c r="CI22" i="863"/>
  <c r="AO22" i="863"/>
  <c r="BF22" i="863"/>
  <c r="CB22" i="863"/>
  <c r="BB22" i="863"/>
  <c r="Y22" i="863"/>
  <c r="BI22" i="863"/>
  <c r="Z22" i="863"/>
  <c r="BE22" i="863"/>
  <c r="BJ22" i="863"/>
  <c r="CH22" i="863"/>
  <c r="M56" i="863"/>
  <c r="AT22" i="863"/>
  <c r="BX22" i="863"/>
  <c r="BD22" i="863"/>
  <c r="K56" i="863"/>
  <c r="BA22" i="863"/>
  <c r="AF22" i="863"/>
  <c r="AU22" i="863"/>
  <c r="BU22" i="863"/>
  <c r="AP22" i="863"/>
  <c r="O56" i="863"/>
  <c r="BR22" i="863"/>
  <c r="M18" i="863"/>
  <c r="AQ22" i="863"/>
  <c r="V2809" i="64"/>
  <c r="S22" i="863"/>
  <c r="K18" i="863"/>
  <c r="S30" i="861"/>
  <c r="X22" i="863"/>
  <c r="AA22" i="863"/>
  <c r="AJ22" i="863"/>
  <c r="L56" i="863"/>
  <c r="AE22" i="863"/>
  <c r="L18" i="863"/>
  <c r="X2783" i="64"/>
  <c r="X2785" i="64" s="1"/>
  <c r="O19" i="863"/>
  <c r="CD22" i="863"/>
  <c r="BM22" i="863"/>
  <c r="CK22" i="863"/>
  <c r="BW22" i="863"/>
  <c r="CL22" i="863"/>
  <c r="U2811" i="64"/>
  <c r="AK22" i="863"/>
  <c r="K19" i="863"/>
  <c r="S31" i="861"/>
  <c r="K31" i="861" s="1"/>
  <c r="L31" i="861" l="1"/>
  <c r="N31" i="861"/>
  <c r="P31" i="861"/>
  <c r="O31" i="861"/>
  <c r="M31" i="861"/>
  <c r="U36" i="861"/>
  <c r="BQ36" i="861"/>
  <c r="AV36" i="861"/>
  <c r="AD36" i="861"/>
  <c r="AB36" i="861"/>
  <c r="AG36" i="861"/>
  <c r="AO36" i="861"/>
  <c r="BA36" i="861"/>
  <c r="BL36" i="861"/>
  <c r="CG36" i="861"/>
  <c r="BN36" i="861"/>
  <c r="CB36" i="861"/>
  <c r="BV36" i="861"/>
  <c r="BJ36" i="861"/>
  <c r="AM36" i="861"/>
  <c r="AH36" i="861"/>
  <c r="AX36" i="861"/>
  <c r="BM36" i="861"/>
  <c r="CH36" i="861"/>
  <c r="BZ36" i="861"/>
  <c r="AP36" i="861"/>
  <c r="V36" i="861"/>
  <c r="CA36" i="861"/>
  <c r="CK36" i="861"/>
  <c r="BG36" i="861"/>
  <c r="AK36" i="861"/>
  <c r="BI37" i="861"/>
  <c r="AJ36" i="861"/>
  <c r="AF36" i="861"/>
  <c r="AA36" i="861"/>
  <c r="BU36" i="861"/>
  <c r="BW36" i="861"/>
  <c r="AW36" i="861"/>
  <c r="AN37" i="861"/>
  <c r="AU48" i="861"/>
  <c r="AU49" i="861" s="1"/>
  <c r="AU50" i="861" s="1"/>
  <c r="AU51" i="861" s="1"/>
  <c r="BY36" i="861"/>
  <c r="BR36" i="861"/>
  <c r="CL36" i="861"/>
  <c r="W36" i="861"/>
  <c r="BB36" i="861"/>
  <c r="CE36" i="861"/>
  <c r="AQ36" i="861"/>
  <c r="BP36" i="861"/>
  <c r="Y36" i="861"/>
  <c r="BF36" i="861"/>
  <c r="AT36" i="861"/>
  <c r="BO36" i="861"/>
  <c r="BX36" i="861"/>
  <c r="AE36" i="861"/>
  <c r="CJ36" i="861"/>
  <c r="CD36" i="861"/>
  <c r="BS36" i="861"/>
  <c r="BH36" i="861"/>
  <c r="AL37" i="861"/>
  <c r="T36" i="861"/>
  <c r="BT36" i="861"/>
  <c r="BE36" i="861"/>
  <c r="CI36" i="861"/>
  <c r="Z36" i="861"/>
  <c r="AC37" i="861"/>
  <c r="BK36" i="861"/>
  <c r="X36" i="861"/>
  <c r="BD36" i="861"/>
  <c r="AI36" i="861"/>
  <c r="AY36" i="861"/>
  <c r="CC36" i="861"/>
  <c r="AZ36" i="861"/>
  <c r="BC36" i="861"/>
  <c r="CF36" i="861"/>
  <c r="AR36" i="861"/>
  <c r="AS36" i="861"/>
  <c r="AC48" i="861"/>
  <c r="AC49" i="861" s="1"/>
  <c r="AC50" i="861" s="1"/>
  <c r="AC51" i="861" s="1"/>
  <c r="AN48" i="861"/>
  <c r="AU37" i="861"/>
  <c r="BI48" i="861"/>
  <c r="AL48" i="861"/>
  <c r="S34" i="861"/>
  <c r="L22" i="863"/>
  <c r="M22" i="863"/>
  <c r="V2862" i="64"/>
  <c r="W2860" i="64"/>
  <c r="AP2830" i="64"/>
  <c r="AP2882" i="64"/>
  <c r="AK2830" i="64"/>
  <c r="AK2882" i="64"/>
  <c r="V2811" i="64"/>
  <c r="AF2830" i="64"/>
  <c r="AF2882" i="64"/>
  <c r="AT2830" i="64"/>
  <c r="AT2882" i="64"/>
  <c r="CG2882" i="64"/>
  <c r="CG2830" i="64"/>
  <c r="BT2882" i="64"/>
  <c r="BT2830" i="64"/>
  <c r="V2830" i="64"/>
  <c r="V2882" i="64"/>
  <c r="BP2882" i="64"/>
  <c r="BP2830" i="64"/>
  <c r="BK2830" i="64"/>
  <c r="BK2882" i="64"/>
  <c r="BM2882" i="64"/>
  <c r="BM2830" i="64"/>
  <c r="L30" i="861"/>
  <c r="BU2830" i="64"/>
  <c r="BU2882" i="64"/>
  <c r="BA2830" i="64"/>
  <c r="BA2882" i="64"/>
  <c r="Z2830" i="64"/>
  <c r="Z2882" i="64"/>
  <c r="CB2882" i="64"/>
  <c r="CB2830" i="64"/>
  <c r="CF2830" i="64"/>
  <c r="CF2882" i="64"/>
  <c r="N30" i="861"/>
  <c r="AB2882" i="64"/>
  <c r="AB2830" i="64"/>
  <c r="BV2882" i="64"/>
  <c r="BV2830" i="64"/>
  <c r="U2830" i="64"/>
  <c r="U2882" i="64"/>
  <c r="P30" i="861"/>
  <c r="K30" i="861"/>
  <c r="AA2882" i="64"/>
  <c r="AA2830" i="64"/>
  <c r="M30" i="861"/>
  <c r="X2830" i="64"/>
  <c r="X2882" i="64"/>
  <c r="CC2830" i="64"/>
  <c r="CC2882" i="64"/>
  <c r="AR2830" i="64"/>
  <c r="AR2882" i="64"/>
  <c r="BH2830" i="64"/>
  <c r="BH2882" i="64"/>
  <c r="CH2830" i="64"/>
  <c r="CH2882" i="64"/>
  <c r="BI2830" i="64"/>
  <c r="BI2882" i="64"/>
  <c r="BF2830" i="64"/>
  <c r="BF2882" i="64"/>
  <c r="AW2882" i="64"/>
  <c r="AW2830" i="64"/>
  <c r="N22" i="863"/>
  <c r="AI2830" i="64"/>
  <c r="AI2882" i="64"/>
  <c r="T2830" i="64"/>
  <c r="T2882" i="64"/>
  <c r="P22" i="863"/>
  <c r="AD2830" i="64"/>
  <c r="AD2882" i="64"/>
  <c r="K22" i="863"/>
  <c r="BR2882" i="64"/>
  <c r="BR2830" i="64"/>
  <c r="AZ2830" i="64"/>
  <c r="AZ2882" i="64"/>
  <c r="CJ2882" i="64"/>
  <c r="CJ2830" i="64"/>
  <c r="BL2882" i="64"/>
  <c r="BL2830" i="64"/>
  <c r="AM2882" i="64"/>
  <c r="AM2830" i="64"/>
  <c r="BS2882" i="64"/>
  <c r="BS2830" i="64"/>
  <c r="AN2882" i="64"/>
  <c r="AN2830" i="64"/>
  <c r="BN2830" i="64"/>
  <c r="BN2882" i="64"/>
  <c r="AY2830" i="64"/>
  <c r="AY2882" i="64"/>
  <c r="CD2830" i="64"/>
  <c r="CD2882" i="64"/>
  <c r="AU2882" i="64"/>
  <c r="AU2830" i="64"/>
  <c r="BJ2830" i="64"/>
  <c r="BJ2882" i="64"/>
  <c r="Y2830" i="64"/>
  <c r="Y2882" i="64"/>
  <c r="AO2882" i="64"/>
  <c r="AO2830" i="64"/>
  <c r="CE2830" i="64"/>
  <c r="CE2882" i="64"/>
  <c r="AC2830" i="64"/>
  <c r="AC2882" i="64"/>
  <c r="BQ2830" i="64"/>
  <c r="BQ2882" i="64"/>
  <c r="W2882" i="64"/>
  <c r="W2830" i="64"/>
  <c r="BG2830" i="64"/>
  <c r="BG2882" i="64"/>
  <c r="AG2882" i="64"/>
  <c r="AG2830" i="64"/>
  <c r="BW2830" i="64"/>
  <c r="BW2882" i="64"/>
  <c r="AJ2830" i="64"/>
  <c r="AJ2882" i="64"/>
  <c r="BD2882" i="64"/>
  <c r="BD2830" i="64"/>
  <c r="BX2830" i="64"/>
  <c r="BX2882" i="64"/>
  <c r="O30" i="861"/>
  <c r="BY2830" i="64"/>
  <c r="BY2882" i="64"/>
  <c r="AL2830" i="64"/>
  <c r="AL2882" i="64"/>
  <c r="AV2882" i="64"/>
  <c r="AV2830" i="64"/>
  <c r="CK2882" i="64"/>
  <c r="CK2830" i="64"/>
  <c r="Y2783" i="64"/>
  <c r="W2809" i="64"/>
  <c r="W2811" i="64" s="1"/>
  <c r="BE2882" i="64"/>
  <c r="BE2830" i="64"/>
  <c r="BB2830" i="64"/>
  <c r="BB2882" i="64"/>
  <c r="CI2882" i="64"/>
  <c r="CI2830" i="64"/>
  <c r="BZ2830" i="64"/>
  <c r="BZ2882" i="64"/>
  <c r="O22" i="863"/>
  <c r="AH2830" i="64"/>
  <c r="AH2882" i="64"/>
  <c r="AS2882" i="64"/>
  <c r="AS2830" i="64"/>
  <c r="AX2830" i="64"/>
  <c r="AX2882" i="64"/>
  <c r="S2830" i="64" l="1"/>
  <c r="S2834" i="64" s="1"/>
  <c r="S2836" i="64" s="1"/>
  <c r="S2882" i="64"/>
  <c r="S2886" i="64" s="1"/>
  <c r="S2888" i="64" s="1"/>
  <c r="AB48" i="861"/>
  <c r="AB49" i="861" s="1"/>
  <c r="AB50" i="861" s="1"/>
  <c r="AB51" i="861" s="1"/>
  <c r="AV37" i="861"/>
  <c r="U37" i="861"/>
  <c r="AV48" i="861"/>
  <c r="AV49" i="861" s="1"/>
  <c r="AV50" i="861" s="1"/>
  <c r="AV51" i="861" s="1"/>
  <c r="U48" i="861"/>
  <c r="U49" i="861" s="1"/>
  <c r="U50" i="861" s="1"/>
  <c r="U51" i="861" s="1"/>
  <c r="BQ48" i="861"/>
  <c r="BQ49" i="861" s="1"/>
  <c r="BQ50" i="861" s="1"/>
  <c r="BQ51" i="861" s="1"/>
  <c r="BQ37" i="861"/>
  <c r="AO48" i="861"/>
  <c r="AO49" i="861" s="1"/>
  <c r="AO50" i="861" s="1"/>
  <c r="AO51" i="861" s="1"/>
  <c r="AG37" i="861"/>
  <c r="AD37" i="861"/>
  <c r="AB37" i="861"/>
  <c r="AG48" i="861"/>
  <c r="AG49" i="861" s="1"/>
  <c r="AG50" i="861" s="1"/>
  <c r="AG51" i="861" s="1"/>
  <c r="AD48" i="861"/>
  <c r="AD49" i="861" s="1"/>
  <c r="AD50" i="861" s="1"/>
  <c r="AD51" i="861" s="1"/>
  <c r="AO37" i="861"/>
  <c r="BA37" i="861"/>
  <c r="BA48" i="861"/>
  <c r="BA49" i="861" s="1"/>
  <c r="BA50" i="861" s="1"/>
  <c r="BA51" i="861" s="1"/>
  <c r="BL37" i="861"/>
  <c r="BL48" i="861"/>
  <c r="BL49" i="861" s="1"/>
  <c r="BL50" i="861" s="1"/>
  <c r="BL51" i="861" s="1"/>
  <c r="BN48" i="861"/>
  <c r="BN49" i="861" s="1"/>
  <c r="BN50" i="861" s="1"/>
  <c r="BN51" i="861" s="1"/>
  <c r="AM37" i="861"/>
  <c r="CG48" i="861"/>
  <c r="CG49" i="861" s="1"/>
  <c r="CG50" i="861" s="1"/>
  <c r="CG51" i="861" s="1"/>
  <c r="CG37" i="861"/>
  <c r="AX37" i="861"/>
  <c r="AP48" i="861"/>
  <c r="AP49" i="861" s="1"/>
  <c r="AP50" i="861" s="1"/>
  <c r="AP51" i="861" s="1"/>
  <c r="BJ48" i="861"/>
  <c r="BJ49" i="861" s="1"/>
  <c r="BJ50" i="861" s="1"/>
  <c r="BJ51" i="861" s="1"/>
  <c r="CL48" i="861"/>
  <c r="CL49" i="861" s="1"/>
  <c r="CL50" i="861" s="1"/>
  <c r="CL51" i="861" s="1"/>
  <c r="BW48" i="861"/>
  <c r="BW49" i="861" s="1"/>
  <c r="BW50" i="861" s="1"/>
  <c r="BW51" i="861" s="1"/>
  <c r="CH37" i="861"/>
  <c r="CB48" i="861"/>
  <c r="CB49" i="861" s="1"/>
  <c r="CB50" i="861" s="1"/>
  <c r="CB51" i="861" s="1"/>
  <c r="CB37" i="861"/>
  <c r="CH48" i="861"/>
  <c r="CH49" i="861" s="1"/>
  <c r="CH50" i="861" s="1"/>
  <c r="CH51" i="861" s="1"/>
  <c r="BS48" i="861"/>
  <c r="BS49" i="861" s="1"/>
  <c r="BS50" i="861" s="1"/>
  <c r="BS51" i="861" s="1"/>
  <c r="BR48" i="861"/>
  <c r="BR49" i="861" s="1"/>
  <c r="BR50" i="861" s="1"/>
  <c r="BR51" i="861" s="1"/>
  <c r="BU48" i="861"/>
  <c r="BU49" i="861" s="1"/>
  <c r="BU50" i="861" s="1"/>
  <c r="BU51" i="861" s="1"/>
  <c r="BG48" i="861"/>
  <c r="BG49" i="861" s="1"/>
  <c r="BG50" i="861" s="1"/>
  <c r="BG51" i="861" s="1"/>
  <c r="BN37" i="861"/>
  <c r="BY48" i="861"/>
  <c r="BY49" i="861" s="1"/>
  <c r="BY50" i="861" s="1"/>
  <c r="BY51" i="861" s="1"/>
  <c r="BM48" i="861"/>
  <c r="BM49" i="861" s="1"/>
  <c r="BM50" i="861" s="1"/>
  <c r="BM51" i="861" s="1"/>
  <c r="BC48" i="861"/>
  <c r="BC49" i="861" s="1"/>
  <c r="BC50" i="861" s="1"/>
  <c r="BC51" i="861" s="1"/>
  <c r="AX48" i="861"/>
  <c r="AX49" i="861" s="1"/>
  <c r="AX50" i="861" s="1"/>
  <c r="AX51" i="861" s="1"/>
  <c r="V48" i="861"/>
  <c r="V49" i="861" s="1"/>
  <c r="V50" i="861" s="1"/>
  <c r="V51" i="861" s="1"/>
  <c r="AH48" i="861"/>
  <c r="AH49" i="861" s="1"/>
  <c r="AH50" i="861" s="1"/>
  <c r="AH51" i="861" s="1"/>
  <c r="AM48" i="861"/>
  <c r="AM49" i="861" s="1"/>
  <c r="AM50" i="861" s="1"/>
  <c r="AM51" i="861" s="1"/>
  <c r="AP37" i="861"/>
  <c r="BJ37" i="861"/>
  <c r="BZ48" i="861"/>
  <c r="BZ49" i="861" s="1"/>
  <c r="BZ50" i="861" s="1"/>
  <c r="BZ51" i="861" s="1"/>
  <c r="BV37" i="861"/>
  <c r="BV48" i="861"/>
  <c r="BV49" i="861" s="1"/>
  <c r="BV50" i="861" s="1"/>
  <c r="BV51" i="861" s="1"/>
  <c r="AH37" i="861"/>
  <c r="BM37" i="861"/>
  <c r="BD48" i="861"/>
  <c r="BD49" i="861" s="1"/>
  <c r="BD50" i="861" s="1"/>
  <c r="BD51" i="861" s="1"/>
  <c r="AZ37" i="861"/>
  <c r="BK48" i="861"/>
  <c r="BK49" i="861" s="1"/>
  <c r="BK50" i="861" s="1"/>
  <c r="BK51" i="861" s="1"/>
  <c r="AE48" i="861"/>
  <c r="AE49" i="861" s="1"/>
  <c r="AE50" i="861" s="1"/>
  <c r="AE51" i="861" s="1"/>
  <c r="BP48" i="861"/>
  <c r="BP49" i="861" s="1"/>
  <c r="BP50" i="861" s="1"/>
  <c r="BP51" i="861" s="1"/>
  <c r="AA48" i="861"/>
  <c r="AA49" i="861" s="1"/>
  <c r="AA50" i="861" s="1"/>
  <c r="AA51" i="861" s="1"/>
  <c r="CK48" i="861"/>
  <c r="CK49" i="861" s="1"/>
  <c r="CK50" i="861" s="1"/>
  <c r="CK51" i="861" s="1"/>
  <c r="BY37" i="861"/>
  <c r="BU37" i="861"/>
  <c r="T48" i="861"/>
  <c r="T49" i="861" s="1"/>
  <c r="T50" i="861" s="1"/>
  <c r="T51" i="861" s="1"/>
  <c r="BX48" i="861"/>
  <c r="BX49" i="861" s="1"/>
  <c r="BX50" i="861" s="1"/>
  <c r="BX51" i="861" s="1"/>
  <c r="AQ37" i="861"/>
  <c r="CA48" i="861"/>
  <c r="CA49" i="861" s="1"/>
  <c r="CA50" i="861" s="1"/>
  <c r="CA51" i="861" s="1"/>
  <c r="Y48" i="861"/>
  <c r="Y49" i="861" s="1"/>
  <c r="Y50" i="861" s="1"/>
  <c r="Y51" i="861" s="1"/>
  <c r="AS48" i="861"/>
  <c r="AS49" i="861" s="1"/>
  <c r="AS50" i="861" s="1"/>
  <c r="AS51" i="861" s="1"/>
  <c r="BO37" i="861"/>
  <c r="CE37" i="861"/>
  <c r="AF37" i="861"/>
  <c r="V37" i="861"/>
  <c r="Y37" i="861"/>
  <c r="AR48" i="861"/>
  <c r="AR49" i="861" s="1"/>
  <c r="AR50" i="861" s="1"/>
  <c r="AR51" i="861" s="1"/>
  <c r="AT37" i="861"/>
  <c r="BB37" i="861"/>
  <c r="BT48" i="861"/>
  <c r="BT49" i="861" s="1"/>
  <c r="BT50" i="861" s="1"/>
  <c r="BT51" i="861" s="1"/>
  <c r="CF37" i="861"/>
  <c r="Z48" i="861"/>
  <c r="Z49" i="861" s="1"/>
  <c r="Z50" i="861" s="1"/>
  <c r="Z51" i="861" s="1"/>
  <c r="BH37" i="861"/>
  <c r="W37" i="861"/>
  <c r="AJ48" i="861"/>
  <c r="AJ49" i="861" s="1"/>
  <c r="AJ50" i="861" s="1"/>
  <c r="AJ51" i="861" s="1"/>
  <c r="BC37" i="861"/>
  <c r="AW37" i="861"/>
  <c r="CJ48" i="861"/>
  <c r="CJ49" i="861" s="1"/>
  <c r="CJ50" i="861" s="1"/>
  <c r="CJ51" i="861" s="1"/>
  <c r="X37" i="861"/>
  <c r="BE37" i="861"/>
  <c r="CD48" i="861"/>
  <c r="CD49" i="861" s="1"/>
  <c r="CD50" i="861" s="1"/>
  <c r="CD51" i="861" s="1"/>
  <c r="AK48" i="861"/>
  <c r="AK49" i="861" s="1"/>
  <c r="AK50" i="861" s="1"/>
  <c r="AK51" i="861" s="1"/>
  <c r="AJ37" i="861"/>
  <c r="BP37" i="861"/>
  <c r="W48" i="861"/>
  <c r="W49" i="861" s="1"/>
  <c r="W50" i="861" s="1"/>
  <c r="W51" i="861" s="1"/>
  <c r="AF48" i="861"/>
  <c r="AF49" i="861" s="1"/>
  <c r="AF50" i="861" s="1"/>
  <c r="AF51" i="861" s="1"/>
  <c r="CA37" i="861"/>
  <c r="BH48" i="861"/>
  <c r="BH49" i="861" s="1"/>
  <c r="BH50" i="861" s="1"/>
  <c r="BH51" i="861" s="1"/>
  <c r="X48" i="861"/>
  <c r="X49" i="861" s="1"/>
  <c r="X50" i="861" s="1"/>
  <c r="X51" i="861" s="1"/>
  <c r="AQ48" i="861"/>
  <c r="AQ49" i="861" s="1"/>
  <c r="AQ50" i="861" s="1"/>
  <c r="AQ51" i="861" s="1"/>
  <c r="T37" i="861"/>
  <c r="AT48" i="861"/>
  <c r="AT49" i="861" s="1"/>
  <c r="AT50" i="861" s="1"/>
  <c r="AT51" i="861" s="1"/>
  <c r="BE48" i="861"/>
  <c r="BE49" i="861" s="1"/>
  <c r="BE50" i="861" s="1"/>
  <c r="BE51" i="861" s="1"/>
  <c r="CI37" i="861"/>
  <c r="AR37" i="861"/>
  <c r="BB48" i="861"/>
  <c r="BB49" i="861" s="1"/>
  <c r="BB50" i="861" s="1"/>
  <c r="BB51" i="861" s="1"/>
  <c r="BO48" i="861"/>
  <c r="BO49" i="861" s="1"/>
  <c r="BO50" i="861" s="1"/>
  <c r="BO51" i="861" s="1"/>
  <c r="AE37" i="861"/>
  <c r="BR37" i="861"/>
  <c r="BZ37" i="861"/>
  <c r="AI48" i="861"/>
  <c r="AI49" i="861" s="1"/>
  <c r="AI50" i="861" s="1"/>
  <c r="AI51" i="861" s="1"/>
  <c r="Z37" i="861"/>
  <c r="AW48" i="861"/>
  <c r="AW49" i="861" s="1"/>
  <c r="AW50" i="861" s="1"/>
  <c r="AW51" i="861" s="1"/>
  <c r="BF48" i="861"/>
  <c r="BF49" i="861" s="1"/>
  <c r="BF50" i="861" s="1"/>
  <c r="BF51" i="861" s="1"/>
  <c r="AS37" i="861"/>
  <c r="CF48" i="861"/>
  <c r="CF49" i="861" s="1"/>
  <c r="CF50" i="861" s="1"/>
  <c r="CF51" i="861" s="1"/>
  <c r="AZ48" i="861"/>
  <c r="AZ49" i="861" s="1"/>
  <c r="AZ50" i="861" s="1"/>
  <c r="AZ51" i="861" s="1"/>
  <c r="BK37" i="861"/>
  <c r="CD37" i="861"/>
  <c r="AA37" i="861"/>
  <c r="AK37" i="861"/>
  <c r="BG37" i="861"/>
  <c r="AY37" i="861"/>
  <c r="BF37" i="861"/>
  <c r="CC48" i="861"/>
  <c r="CC49" i="861" s="1"/>
  <c r="CC50" i="861" s="1"/>
  <c r="CC51" i="861" s="1"/>
  <c r="BS37" i="861"/>
  <c r="BX37" i="861"/>
  <c r="S36" i="861"/>
  <c r="AI37" i="861"/>
  <c r="AY48" i="861"/>
  <c r="AY49" i="861" s="1"/>
  <c r="AY50" i="861" s="1"/>
  <c r="AY51" i="861" s="1"/>
  <c r="BD37" i="861"/>
  <c r="BT37" i="861"/>
  <c r="CE48" i="861"/>
  <c r="CE49" i="861" s="1"/>
  <c r="CE50" i="861" s="1"/>
  <c r="CE51" i="861" s="1"/>
  <c r="BW37" i="861"/>
  <c r="CI48" i="861"/>
  <c r="CI49" i="861" s="1"/>
  <c r="CI50" i="861" s="1"/>
  <c r="CI51" i="861" s="1"/>
  <c r="CC37" i="861"/>
  <c r="CJ37" i="861"/>
  <c r="CL37" i="861"/>
  <c r="CK37" i="861"/>
  <c r="AN49" i="861"/>
  <c r="AN50" i="861" s="1"/>
  <c r="AN51" i="861" s="1"/>
  <c r="BI49" i="861"/>
  <c r="BI50" i="861" s="1"/>
  <c r="BI51" i="861" s="1"/>
  <c r="AL49" i="861"/>
  <c r="AL50" i="861" s="1"/>
  <c r="AL51" i="861" s="1"/>
  <c r="X2860" i="64"/>
  <c r="W2862" i="64"/>
  <c r="CI2908" i="64"/>
  <c r="CI2911" i="64" s="1"/>
  <c r="AH2908" i="64"/>
  <c r="AH2911" i="64" s="1"/>
  <c r="Z2783" i="64"/>
  <c r="Y2785" i="64"/>
  <c r="BY2908" i="64"/>
  <c r="BY2911" i="64" s="1"/>
  <c r="AX2908" i="64"/>
  <c r="AX2911" i="64" s="1"/>
  <c r="BZ2908" i="64"/>
  <c r="BZ2911" i="64" s="1"/>
  <c r="BB2908" i="64"/>
  <c r="BB2911" i="64" s="1"/>
  <c r="AG2908" i="64"/>
  <c r="AG2911" i="64" s="1"/>
  <c r="BJ2908" i="64"/>
  <c r="BJ2911" i="64" s="1"/>
  <c r="BL2908" i="64"/>
  <c r="BL2911" i="64" s="1"/>
  <c r="CH2908" i="64"/>
  <c r="CH2911" i="64" s="1"/>
  <c r="X2908" i="64"/>
  <c r="X2911" i="64" s="1"/>
  <c r="BV2908" i="64"/>
  <c r="BV2911" i="64" s="1"/>
  <c r="CF2908" i="64"/>
  <c r="CF2911" i="64" s="1"/>
  <c r="AV2908" i="64"/>
  <c r="AV2911" i="64" s="1"/>
  <c r="O34" i="861"/>
  <c r="BO2830" i="64"/>
  <c r="BO2882" i="64"/>
  <c r="BQ2908" i="64"/>
  <c r="BQ2911" i="64" s="1"/>
  <c r="AY2908" i="64"/>
  <c r="AY2911" i="64" s="1"/>
  <c r="AW2908" i="64"/>
  <c r="AW2911" i="64" s="1"/>
  <c r="P34" i="861"/>
  <c r="CA2830" i="64"/>
  <c r="CA2882" i="64"/>
  <c r="BA2908" i="64"/>
  <c r="BA2911" i="64" s="1"/>
  <c r="BM2908" i="64"/>
  <c r="BM2911" i="64" s="1"/>
  <c r="AJ2908" i="64"/>
  <c r="AJ2911" i="64" s="1"/>
  <c r="AO2908" i="64"/>
  <c r="AO2911" i="64" s="1"/>
  <c r="BS2908" i="64"/>
  <c r="BS2911" i="64" s="1"/>
  <c r="BR2908" i="64"/>
  <c r="BR2911" i="64" s="1"/>
  <c r="T2908" i="64"/>
  <c r="T2911" i="64" s="1"/>
  <c r="AR2908" i="64"/>
  <c r="AR2911" i="64" s="1"/>
  <c r="M34" i="861"/>
  <c r="AQ2830" i="64"/>
  <c r="AQ2882" i="64"/>
  <c r="V2908" i="64"/>
  <c r="V2911" i="64" s="1"/>
  <c r="AK2908" i="64"/>
  <c r="AK2911" i="64" s="1"/>
  <c r="CK2908" i="64"/>
  <c r="CK2911" i="64" s="1"/>
  <c r="AS2908" i="64"/>
  <c r="AS2911" i="64" s="1"/>
  <c r="BG2908" i="64"/>
  <c r="BG2911" i="64" s="1"/>
  <c r="AU2908" i="64"/>
  <c r="AU2911" i="64" s="1"/>
  <c r="CJ2908" i="64"/>
  <c r="CJ2911" i="64" s="1"/>
  <c r="AB2908" i="64"/>
  <c r="AB2911" i="64" s="1"/>
  <c r="CB2908" i="64"/>
  <c r="CB2911" i="64" s="1"/>
  <c r="AT2908" i="64"/>
  <c r="AT2911" i="64" s="1"/>
  <c r="BE2908" i="64"/>
  <c r="BE2911" i="64" s="1"/>
  <c r="X2809" i="64"/>
  <c r="X2811" i="64" s="1"/>
  <c r="AL2908" i="64"/>
  <c r="AL2911" i="64" s="1"/>
  <c r="BX2908" i="64"/>
  <c r="BX2911" i="64" s="1"/>
  <c r="AC2908" i="64"/>
  <c r="AC2911" i="64" s="1"/>
  <c r="BN2908" i="64"/>
  <c r="BN2911" i="64" s="1"/>
  <c r="BF2908" i="64"/>
  <c r="BF2911" i="64" s="1"/>
  <c r="N34" i="861"/>
  <c r="BC2882" i="64"/>
  <c r="BC2830" i="64"/>
  <c r="BU2908" i="64"/>
  <c r="BU2911" i="64" s="1"/>
  <c r="BK2908" i="64"/>
  <c r="BK2911" i="64" s="1"/>
  <c r="BW2908" i="64"/>
  <c r="BW2911" i="64" s="1"/>
  <c r="Y2908" i="64"/>
  <c r="Y2911" i="64" s="1"/>
  <c r="AM2908" i="64"/>
  <c r="AM2911" i="64" s="1"/>
  <c r="AI2908" i="64"/>
  <c r="AI2911" i="64" s="1"/>
  <c r="CC2908" i="64"/>
  <c r="CC2911" i="64" s="1"/>
  <c r="U2908" i="64"/>
  <c r="U2911" i="64" s="1"/>
  <c r="L34" i="861"/>
  <c r="AE2882" i="64"/>
  <c r="AE2830" i="64"/>
  <c r="BT2908" i="64"/>
  <c r="BT2911" i="64" s="1"/>
  <c r="AP2908" i="64"/>
  <c r="AP2911" i="64" s="1"/>
  <c r="W2908" i="64"/>
  <c r="W2911" i="64" s="1"/>
  <c r="CD2908" i="64"/>
  <c r="CD2911" i="64" s="1"/>
  <c r="AZ2908" i="64"/>
  <c r="AZ2911" i="64" s="1"/>
  <c r="AD2908" i="64"/>
  <c r="AD2911" i="64" s="1"/>
  <c r="AA2908" i="64"/>
  <c r="AA2911" i="64" s="1"/>
  <c r="Z2908" i="64"/>
  <c r="Z2911" i="64" s="1"/>
  <c r="CG2908" i="64"/>
  <c r="CG2911" i="64" s="1"/>
  <c r="AF2908" i="64"/>
  <c r="AF2911" i="64" s="1"/>
  <c r="BD2908" i="64"/>
  <c r="BD2911" i="64" s="1"/>
  <c r="CE2908" i="64"/>
  <c r="CE2911" i="64" s="1"/>
  <c r="AN2908" i="64"/>
  <c r="AN2911" i="64" s="1"/>
  <c r="BI2908" i="64"/>
  <c r="BI2911" i="64" s="1"/>
  <c r="BH2908" i="64"/>
  <c r="BH2911" i="64" s="1"/>
  <c r="K34" i="861"/>
  <c r="BP2908" i="64"/>
  <c r="BP2911" i="64" s="1"/>
  <c r="T2886" i="64" l="1"/>
  <c r="U2886" i="64" s="1"/>
  <c r="S2908" i="64"/>
  <c r="S2911" i="64" s="1"/>
  <c r="X2862" i="64"/>
  <c r="Y2860" i="64"/>
  <c r="K2911" i="64"/>
  <c r="K36" i="861"/>
  <c r="S37" i="861"/>
  <c r="K40" i="861" s="1"/>
  <c r="P2830" i="64"/>
  <c r="P2882" i="64"/>
  <c r="Y2809" i="64"/>
  <c r="AE2908" i="64"/>
  <c r="AE2911" i="64" s="1"/>
  <c r="L2911" i="64" s="1"/>
  <c r="L36" i="861"/>
  <c r="AQ2908" i="64"/>
  <c r="AQ2911" i="64" s="1"/>
  <c r="M2911" i="64" s="1"/>
  <c r="M36" i="861"/>
  <c r="AA2783" i="64"/>
  <c r="L2882" i="64"/>
  <c r="L2830" i="64"/>
  <c r="M2882" i="64"/>
  <c r="M2830" i="64"/>
  <c r="N2882" i="64"/>
  <c r="N2830" i="64"/>
  <c r="Z2785" i="64"/>
  <c r="BC2908" i="64"/>
  <c r="BC2911" i="64" s="1"/>
  <c r="N36" i="861"/>
  <c r="T2834" i="64"/>
  <c r="BO2908" i="64"/>
  <c r="BO2911" i="64" s="1"/>
  <c r="O2911" i="64" s="1"/>
  <c r="O36" i="861"/>
  <c r="K2830" i="64"/>
  <c r="K2882" i="64"/>
  <c r="CA2908" i="64"/>
  <c r="CA2911" i="64" s="1"/>
  <c r="P2911" i="64" s="1"/>
  <c r="P36" i="861"/>
  <c r="O2830" i="64"/>
  <c r="O2882" i="64"/>
  <c r="T2888" i="64" l="1"/>
  <c r="N2911" i="64"/>
  <c r="H9" i="1246"/>
  <c r="H10" i="1246" s="1"/>
  <c r="I2" i="1225"/>
  <c r="G9" i="1246"/>
  <c r="G2" i="1225"/>
  <c r="E9" i="1246"/>
  <c r="H2" i="1225"/>
  <c r="F9" i="1246"/>
  <c r="E2" i="1225"/>
  <c r="C9" i="1246"/>
  <c r="F2" i="1225"/>
  <c r="D9" i="1246"/>
  <c r="Y2862" i="64"/>
  <c r="Z2860" i="64"/>
  <c r="Z2809" i="64"/>
  <c r="Z2811" i="64" s="1"/>
  <c r="K2908" i="64"/>
  <c r="K37" i="861"/>
  <c r="AB2783" i="64"/>
  <c r="AB2785" i="64" s="1"/>
  <c r="Y2811" i="64"/>
  <c r="N2908" i="64"/>
  <c r="N37" i="861"/>
  <c r="AA2785" i="64"/>
  <c r="P2908" i="64"/>
  <c r="P37" i="861"/>
  <c r="O2908" i="64"/>
  <c r="O37" i="861"/>
  <c r="T2836" i="64"/>
  <c r="U2834" i="64"/>
  <c r="M2908" i="64"/>
  <c r="M37" i="861"/>
  <c r="V2886" i="64"/>
  <c r="V2888" i="64" s="1"/>
  <c r="L2908" i="64"/>
  <c r="L37" i="861"/>
  <c r="U2888" i="64"/>
  <c r="H14" i="1246" l="1"/>
  <c r="C14" i="1246"/>
  <c r="C10" i="1246"/>
  <c r="D14" i="1246"/>
  <c r="D10" i="1246"/>
  <c r="F14" i="1246"/>
  <c r="F10" i="1246"/>
  <c r="E14" i="1246"/>
  <c r="E10" i="1246"/>
  <c r="G14" i="1246"/>
  <c r="G10" i="1246"/>
  <c r="Z2862" i="64"/>
  <c r="AA2860" i="64"/>
  <c r="U2836" i="64"/>
  <c r="V2834" i="64"/>
  <c r="AA2809" i="64"/>
  <c r="W2886" i="64"/>
  <c r="W2888" i="64" s="1"/>
  <c r="AC2783" i="64"/>
  <c r="AC2785" i="64" s="1"/>
  <c r="AB2860" i="64" l="1"/>
  <c r="AA2862" i="64"/>
  <c r="AD2783" i="64"/>
  <c r="K2783" i="64" s="1"/>
  <c r="V2836" i="64"/>
  <c r="W2834" i="64"/>
  <c r="AB2809" i="64"/>
  <c r="AB2811" i="64" s="1"/>
  <c r="X2886" i="64"/>
  <c r="X2888" i="64" s="1"/>
  <c r="AA2811" i="64"/>
  <c r="AB2862" i="64" l="1"/>
  <c r="AC2860" i="64"/>
  <c r="AC2809" i="64"/>
  <c r="W2836" i="64"/>
  <c r="X2834" i="64"/>
  <c r="AE2783" i="64"/>
  <c r="AD2785" i="64"/>
  <c r="Y2886" i="64"/>
  <c r="AD2860" i="64" l="1"/>
  <c r="K2860" i="64" s="1"/>
  <c r="AC2862" i="64"/>
  <c r="AF2783" i="64"/>
  <c r="AE2785" i="64"/>
  <c r="X2836" i="64"/>
  <c r="Y2834" i="64"/>
  <c r="Z2886" i="64"/>
  <c r="AD2809" i="64"/>
  <c r="K2809" i="64" s="1"/>
  <c r="Y2888" i="64"/>
  <c r="AC2811" i="64"/>
  <c r="AD2862" i="64" l="1"/>
  <c r="AE2860" i="64"/>
  <c r="AE2809" i="64"/>
  <c r="AD2811" i="64"/>
  <c r="AG2783" i="64"/>
  <c r="AG2785" i="64" s="1"/>
  <c r="AA2886" i="64"/>
  <c r="AF2785" i="64"/>
  <c r="Z2888" i="64"/>
  <c r="Y2836" i="64"/>
  <c r="Z2834" i="64"/>
  <c r="AF2860" i="64" l="1"/>
  <c r="AE2862" i="64"/>
  <c r="AF2809" i="64"/>
  <c r="AB2886" i="64"/>
  <c r="AE2811" i="64"/>
  <c r="Z2836" i="64"/>
  <c r="AA2834" i="64"/>
  <c r="AA2888" i="64"/>
  <c r="AH2783" i="64"/>
  <c r="AG2860" i="64" l="1"/>
  <c r="AF2862" i="64"/>
  <c r="AC2886" i="64"/>
  <c r="AG2809" i="64"/>
  <c r="AG2811" i="64" s="1"/>
  <c r="AI2783" i="64"/>
  <c r="AH2785" i="64"/>
  <c r="AB2888" i="64"/>
  <c r="AA2836" i="64"/>
  <c r="AB2834" i="64"/>
  <c r="AF2811" i="64"/>
  <c r="AH2860" i="64" l="1"/>
  <c r="AG2862" i="64"/>
  <c r="AH2809" i="64"/>
  <c r="AD2886" i="64"/>
  <c r="K2886" i="64" s="1"/>
  <c r="AB2836" i="64"/>
  <c r="AC2834" i="64"/>
  <c r="AJ2783" i="64"/>
  <c r="AI2785" i="64"/>
  <c r="AC2888" i="64"/>
  <c r="AH2862" i="64" l="1"/>
  <c r="AI2860" i="64"/>
  <c r="AC2836" i="64"/>
  <c r="AD2834" i="64"/>
  <c r="K2834" i="64" s="1"/>
  <c r="AK2783" i="64"/>
  <c r="AK2785" i="64" s="1"/>
  <c r="AE2886" i="64"/>
  <c r="AJ2785" i="64"/>
  <c r="AD2888" i="64"/>
  <c r="AI2809" i="64"/>
  <c r="AI2811" i="64" s="1"/>
  <c r="AH2811" i="64"/>
  <c r="AJ2860" i="64" l="1"/>
  <c r="AI2862" i="64"/>
  <c r="AD2836" i="64"/>
  <c r="AE2834" i="64"/>
  <c r="AF2886" i="64"/>
  <c r="AF2888" i="64" s="1"/>
  <c r="AJ2809" i="64"/>
  <c r="AE2888" i="64"/>
  <c r="AL2783" i="64"/>
  <c r="AK2860" i="64" l="1"/>
  <c r="AJ2862" i="64"/>
  <c r="AE2836" i="64"/>
  <c r="AF2834" i="64"/>
  <c r="AK2809" i="64"/>
  <c r="AM2783" i="64"/>
  <c r="AL2785" i="64"/>
  <c r="AJ2811" i="64"/>
  <c r="AG2886" i="64"/>
  <c r="AG2888" i="64" s="1"/>
  <c r="AL2860" i="64" l="1"/>
  <c r="AK2862" i="64"/>
  <c r="AH2886" i="64"/>
  <c r="AL2809" i="64"/>
  <c r="AK2811" i="64"/>
  <c r="AF2836" i="64"/>
  <c r="AG2834" i="64"/>
  <c r="AN2783" i="64"/>
  <c r="AN2785" i="64" s="1"/>
  <c r="AM2785" i="64"/>
  <c r="AL2862" i="64" l="1"/>
  <c r="AM2860" i="64"/>
  <c r="AI2886" i="64"/>
  <c r="AH2888" i="64"/>
  <c r="AM2809" i="64"/>
  <c r="AO2783" i="64"/>
  <c r="AO2785" i="64" s="1"/>
  <c r="AG2836" i="64"/>
  <c r="AH2834" i="64"/>
  <c r="AL2811" i="64"/>
  <c r="AM2862" i="64" l="1"/>
  <c r="AN2860" i="64"/>
  <c r="AN2809" i="64"/>
  <c r="AN2811" i="64" s="1"/>
  <c r="AM2811" i="64"/>
  <c r="AH2836" i="64"/>
  <c r="AI2834" i="64"/>
  <c r="AJ2886" i="64"/>
  <c r="AP2783" i="64"/>
  <c r="L2783" i="64" s="1"/>
  <c r="AI2888" i="64"/>
  <c r="AN2862" i="64" l="1"/>
  <c r="AO2860" i="64"/>
  <c r="AO2809" i="64"/>
  <c r="AQ2783" i="64"/>
  <c r="AP2785" i="64"/>
  <c r="AI2836" i="64"/>
  <c r="AJ2834" i="64"/>
  <c r="AK2886" i="64"/>
  <c r="AK2888" i="64" s="1"/>
  <c r="AJ2888" i="64"/>
  <c r="AO2862" i="64" l="1"/>
  <c r="AP2860" i="64"/>
  <c r="L2860" i="64" s="1"/>
  <c r="AR2783" i="64"/>
  <c r="AQ2785" i="64"/>
  <c r="AL2886" i="64"/>
  <c r="AL2888" i="64" s="1"/>
  <c r="AP2809" i="64"/>
  <c r="AJ2836" i="64"/>
  <c r="AK2834" i="64"/>
  <c r="AO2811" i="64"/>
  <c r="AP2811" i="64" l="1"/>
  <c r="L2809" i="64"/>
  <c r="AP2862" i="64"/>
  <c r="AQ2860" i="64"/>
  <c r="AQ2809" i="64"/>
  <c r="AS2783" i="64"/>
  <c r="AS2785" i="64" s="1"/>
  <c r="AR2785" i="64"/>
  <c r="AK2836" i="64"/>
  <c r="AL2834" i="64"/>
  <c r="AM2886" i="64"/>
  <c r="AR2860" i="64" l="1"/>
  <c r="AQ2862" i="64"/>
  <c r="AR2809" i="64"/>
  <c r="AN2886" i="64"/>
  <c r="AM2888" i="64"/>
  <c r="AT2783" i="64"/>
  <c r="AQ2811" i="64"/>
  <c r="AL2836" i="64"/>
  <c r="AM2834" i="64"/>
  <c r="AS2860" i="64" l="1"/>
  <c r="AR2862" i="64"/>
  <c r="AM2836" i="64"/>
  <c r="AN2834" i="64"/>
  <c r="AO2886" i="64"/>
  <c r="AO2888" i="64" s="1"/>
  <c r="AN2888" i="64"/>
  <c r="AS2809" i="64"/>
  <c r="AU2783" i="64"/>
  <c r="AT2785" i="64"/>
  <c r="AR2811" i="64"/>
  <c r="AT2860" i="64" l="1"/>
  <c r="AS2862" i="64"/>
  <c r="AT2809" i="64"/>
  <c r="AN2836" i="64"/>
  <c r="AO2834" i="64"/>
  <c r="AS2811" i="64"/>
  <c r="AV2783" i="64"/>
  <c r="AU2785" i="64"/>
  <c r="AP2886" i="64"/>
  <c r="L2886" i="64" s="1"/>
  <c r="AT2862" i="64" l="1"/>
  <c r="AU2860" i="64"/>
  <c r="AW2783" i="64"/>
  <c r="AV2785" i="64"/>
  <c r="AO2836" i="64"/>
  <c r="AP2834" i="64"/>
  <c r="L2834" i="64" s="1"/>
  <c r="AU2809" i="64"/>
  <c r="AQ2886" i="64"/>
  <c r="AP2888" i="64"/>
  <c r="AT2811" i="64"/>
  <c r="AU2862" i="64" l="1"/>
  <c r="AV2860" i="64"/>
  <c r="AR2886" i="64"/>
  <c r="AP2836" i="64"/>
  <c r="AQ2834" i="64"/>
  <c r="AV2809" i="64"/>
  <c r="AV2811" i="64" s="1"/>
  <c r="AU2811" i="64"/>
  <c r="AX2783" i="64"/>
  <c r="AQ2888" i="64"/>
  <c r="AW2785" i="64"/>
  <c r="AV2862" i="64" l="1"/>
  <c r="AW2860" i="64"/>
  <c r="AW2809" i="64"/>
  <c r="AY2783" i="64"/>
  <c r="AS2886" i="64"/>
  <c r="AS2888" i="64" s="1"/>
  <c r="AQ2836" i="64"/>
  <c r="AR2834" i="64"/>
  <c r="AX2785" i="64"/>
  <c r="AR2888" i="64"/>
  <c r="AW2862" i="64" l="1"/>
  <c r="AX2860" i="64"/>
  <c r="AT2886" i="64"/>
  <c r="AR2836" i="64"/>
  <c r="AS2834" i="64"/>
  <c r="AZ2783" i="64"/>
  <c r="AY2785" i="64"/>
  <c r="AX2809" i="64"/>
  <c r="AW2811" i="64"/>
  <c r="AY2860" i="64" l="1"/>
  <c r="AX2862" i="64"/>
  <c r="AY2809" i="64"/>
  <c r="AX2811" i="64"/>
  <c r="AU2886" i="64"/>
  <c r="AU2888" i="64" s="1"/>
  <c r="AT2888" i="64"/>
  <c r="BA2783" i="64"/>
  <c r="BA2785" i="64" s="1"/>
  <c r="AZ2785" i="64"/>
  <c r="AS2836" i="64"/>
  <c r="AT2834" i="64"/>
  <c r="AY2862" i="64" l="1"/>
  <c r="AZ2860" i="64"/>
  <c r="AT2836" i="64"/>
  <c r="AU2834" i="64"/>
  <c r="BB2783" i="64"/>
  <c r="AZ2809" i="64"/>
  <c r="AY2811" i="64"/>
  <c r="AV2886" i="64"/>
  <c r="BB2785" i="64" l="1"/>
  <c r="M2783" i="64"/>
  <c r="AZ2862" i="64"/>
  <c r="BA2860" i="64"/>
  <c r="AU2836" i="64"/>
  <c r="AV2834" i="64"/>
  <c r="BA2809" i="64"/>
  <c r="AZ2811" i="64"/>
  <c r="AW2886" i="64"/>
  <c r="AV2888" i="64"/>
  <c r="BC2783" i="64"/>
  <c r="BA2862" i="64" l="1"/>
  <c r="BB2860" i="64"/>
  <c r="M2860" i="64" s="1"/>
  <c r="AX2886" i="64"/>
  <c r="AV2836" i="64"/>
  <c r="AW2834" i="64"/>
  <c r="BB2809" i="64"/>
  <c r="AW2888" i="64"/>
  <c r="BD2783" i="64"/>
  <c r="BD2785" i="64" s="1"/>
  <c r="BC2785" i="64"/>
  <c r="BA2811" i="64"/>
  <c r="BB2811" i="64" l="1"/>
  <c r="M2809" i="64"/>
  <c r="BB2862" i="64"/>
  <c r="BC2860" i="64"/>
  <c r="AW2836" i="64"/>
  <c r="AX2834" i="64"/>
  <c r="BE2783" i="64"/>
  <c r="BE2785" i="64" s="1"/>
  <c r="AY2886" i="64"/>
  <c r="BC2809" i="64"/>
  <c r="AX2888" i="64"/>
  <c r="BD2860" i="64" l="1"/>
  <c r="BC2862" i="64"/>
  <c r="AX2836" i="64"/>
  <c r="AY2834" i="64"/>
  <c r="AZ2886" i="64"/>
  <c r="AY2888" i="64"/>
  <c r="BF2783" i="64"/>
  <c r="BD2809" i="64"/>
  <c r="BC2811" i="64"/>
  <c r="BD2862" i="64" l="1"/>
  <c r="BE2860" i="64"/>
  <c r="BG2783" i="64"/>
  <c r="BF2785" i="64"/>
  <c r="BA2886" i="64"/>
  <c r="BE2809" i="64"/>
  <c r="AZ2888" i="64"/>
  <c r="BD2811" i="64"/>
  <c r="AY2836" i="64"/>
  <c r="AZ2834" i="64"/>
  <c r="BE2862" i="64" l="1"/>
  <c r="BF2860" i="64"/>
  <c r="BB2886" i="64"/>
  <c r="M2886" i="64" s="1"/>
  <c r="BA2888" i="64"/>
  <c r="AZ2836" i="64"/>
  <c r="BA2834" i="64"/>
  <c r="BH2783" i="64"/>
  <c r="BH2785" i="64" s="1"/>
  <c r="BF2809" i="64"/>
  <c r="BF2811" i="64" s="1"/>
  <c r="BE2811" i="64"/>
  <c r="BG2785" i="64"/>
  <c r="BF2862" i="64" l="1"/>
  <c r="BG2860" i="64"/>
  <c r="BG2809" i="64"/>
  <c r="BC2886" i="64"/>
  <c r="BC2888" i="64" s="1"/>
  <c r="BA2836" i="64"/>
  <c r="BB2834" i="64"/>
  <c r="M2834" i="64" s="1"/>
  <c r="BB2888" i="64"/>
  <c r="BI2783" i="64"/>
  <c r="BH2860" i="64" l="1"/>
  <c r="BG2862" i="64"/>
  <c r="BH2809" i="64"/>
  <c r="BG2811" i="64"/>
  <c r="BJ2783" i="64"/>
  <c r="BJ2785" i="64" s="1"/>
  <c r="BI2785" i="64"/>
  <c r="BB2836" i="64"/>
  <c r="BC2834" i="64"/>
  <c r="BD2886" i="64"/>
  <c r="BD2888" i="64" s="1"/>
  <c r="BI2860" i="64" l="1"/>
  <c r="BH2862" i="64"/>
  <c r="BI2809" i="64"/>
  <c r="BH2811" i="64"/>
  <c r="BK2783" i="64"/>
  <c r="BE2886" i="64"/>
  <c r="BC2836" i="64"/>
  <c r="BD2834" i="64"/>
  <c r="BI2862" i="64" l="1"/>
  <c r="BJ2860" i="64"/>
  <c r="BD2836" i="64"/>
  <c r="BE2834" i="64"/>
  <c r="BF2886" i="64"/>
  <c r="BE2888" i="64"/>
  <c r="BL2783" i="64"/>
  <c r="BL2785" i="64" s="1"/>
  <c r="BJ2809" i="64"/>
  <c r="BK2785" i="64"/>
  <c r="BI2811" i="64"/>
  <c r="BK2860" i="64" l="1"/>
  <c r="BJ2862" i="64"/>
  <c r="BK2809" i="64"/>
  <c r="BJ2811" i="64"/>
  <c r="BG2886" i="64"/>
  <c r="BG2888" i="64" s="1"/>
  <c r="BM2783" i="64"/>
  <c r="BF2888" i="64"/>
  <c r="BE2836" i="64"/>
  <c r="BF2834" i="64"/>
  <c r="BK2862" i="64" l="1"/>
  <c r="BL2860" i="64"/>
  <c r="BL2809" i="64"/>
  <c r="BN2783" i="64"/>
  <c r="BM2785" i="64"/>
  <c r="BH2886" i="64"/>
  <c r="BH2888" i="64" s="1"/>
  <c r="BK2811" i="64"/>
  <c r="BF2836" i="64"/>
  <c r="BG2834" i="64"/>
  <c r="BN2785" i="64" l="1"/>
  <c r="N2783" i="64"/>
  <c r="BL2862" i="64"/>
  <c r="BM2860" i="64"/>
  <c r="BO2783" i="64"/>
  <c r="BG2836" i="64"/>
  <c r="BH2834" i="64"/>
  <c r="BM2809" i="64"/>
  <c r="BL2811" i="64"/>
  <c r="BI2886" i="64"/>
  <c r="BI2888" i="64" s="1"/>
  <c r="BM2862" i="64" l="1"/>
  <c r="BN2860" i="64"/>
  <c r="N2860" i="64" s="1"/>
  <c r="BH2836" i="64"/>
  <c r="BI2834" i="64"/>
  <c r="BP2783" i="64"/>
  <c r="BN2809" i="64"/>
  <c r="BO2785" i="64"/>
  <c r="BJ2886" i="64"/>
  <c r="BM2811" i="64"/>
  <c r="BN2811" i="64" l="1"/>
  <c r="N2809" i="64"/>
  <c r="BN2862" i="64"/>
  <c r="BO2860" i="64"/>
  <c r="BQ2783" i="64"/>
  <c r="BK2886" i="64"/>
  <c r="BP2785" i="64"/>
  <c r="BJ2888" i="64"/>
  <c r="BI2836" i="64"/>
  <c r="BJ2834" i="64"/>
  <c r="BO2809" i="64"/>
  <c r="BO2811" i="64" s="1"/>
  <c r="BP2860" i="64" l="1"/>
  <c r="BO2862" i="64"/>
  <c r="BL2886" i="64"/>
  <c r="BL2888" i="64" s="1"/>
  <c r="BJ2836" i="64"/>
  <c r="BK2834" i="64"/>
  <c r="BK2888" i="64"/>
  <c r="BP2809" i="64"/>
  <c r="BP2811" i="64" s="1"/>
  <c r="BR2783" i="64"/>
  <c r="BR2785" i="64" s="1"/>
  <c r="BQ2785" i="64"/>
  <c r="BQ2860" i="64" l="1"/>
  <c r="BP2862" i="64"/>
  <c r="BM2886" i="64"/>
  <c r="BQ2809" i="64"/>
  <c r="BS2783" i="64"/>
  <c r="BK2836" i="64"/>
  <c r="BL2834" i="64"/>
  <c r="BQ2862" i="64" l="1"/>
  <c r="BR2860" i="64"/>
  <c r="BT2783" i="64"/>
  <c r="BL2836" i="64"/>
  <c r="BM2834" i="64"/>
  <c r="BS2785" i="64"/>
  <c r="BR2809" i="64"/>
  <c r="BQ2811" i="64"/>
  <c r="BN2886" i="64"/>
  <c r="N2886" i="64" s="1"/>
  <c r="BM2888" i="64"/>
  <c r="BR2862" i="64" l="1"/>
  <c r="BS2860" i="64"/>
  <c r="BO2886" i="64"/>
  <c r="BM2836" i="64"/>
  <c r="BN2834" i="64"/>
  <c r="N2834" i="64" s="1"/>
  <c r="BU2783" i="64"/>
  <c r="BT2785" i="64"/>
  <c r="BN2888" i="64"/>
  <c r="BS2809" i="64"/>
  <c r="BS2811" i="64" s="1"/>
  <c r="BR2811" i="64"/>
  <c r="BS2862" i="64" l="1"/>
  <c r="BT2860" i="64"/>
  <c r="BN2836" i="64"/>
  <c r="BO2834" i="64"/>
  <c r="BV2783" i="64"/>
  <c r="BV2785" i="64" s="1"/>
  <c r="BP2886" i="64"/>
  <c r="BP2888" i="64" s="1"/>
  <c r="BU2785" i="64"/>
  <c r="BO2888" i="64"/>
  <c r="BT2809" i="64"/>
  <c r="BT2811" i="64" s="1"/>
  <c r="BU2860" i="64" l="1"/>
  <c r="BT2862" i="64"/>
  <c r="BQ2886" i="64"/>
  <c r="BO2836" i="64"/>
  <c r="BP2834" i="64"/>
  <c r="BW2783" i="64"/>
  <c r="BW2785" i="64" s="1"/>
  <c r="BU2809" i="64"/>
  <c r="BV2860" i="64" l="1"/>
  <c r="BU2862" i="64"/>
  <c r="BP2836" i="64"/>
  <c r="BQ2834" i="64"/>
  <c r="BV2809" i="64"/>
  <c r="BU2811" i="64"/>
  <c r="BR2886" i="64"/>
  <c r="BX2783" i="64"/>
  <c r="BQ2888" i="64"/>
  <c r="BW2860" i="64" l="1"/>
  <c r="BV2862" i="64"/>
  <c r="BY2783" i="64"/>
  <c r="BX2785" i="64"/>
  <c r="BW2809" i="64"/>
  <c r="BV2811" i="64"/>
  <c r="BQ2836" i="64"/>
  <c r="BR2834" i="64"/>
  <c r="BS2886" i="64"/>
  <c r="BR2888" i="64"/>
  <c r="BW2862" i="64" l="1"/>
  <c r="BX2860" i="64"/>
  <c r="BX2809" i="64"/>
  <c r="BW2811" i="64"/>
  <c r="BT2886" i="64"/>
  <c r="BZ2783" i="64"/>
  <c r="O2783" i="64" s="1"/>
  <c r="BS2888" i="64"/>
  <c r="BY2785" i="64"/>
  <c r="BR2836" i="64"/>
  <c r="BS2834" i="64"/>
  <c r="BX2862" i="64" l="1"/>
  <c r="BY2860" i="64"/>
  <c r="BS2836" i="64"/>
  <c r="BT2834" i="64"/>
  <c r="CA2783" i="64"/>
  <c r="CA2785" i="64" s="1"/>
  <c r="BZ2785" i="64"/>
  <c r="BY2809" i="64"/>
  <c r="BY2811" i="64" s="1"/>
  <c r="BX2811" i="64"/>
  <c r="BU2886" i="64"/>
  <c r="BU2888" i="64" s="1"/>
  <c r="BT2888" i="64"/>
  <c r="BZ2860" i="64" l="1"/>
  <c r="O2860" i="64" s="1"/>
  <c r="BY2862" i="64"/>
  <c r="BZ2809" i="64"/>
  <c r="O2809" i="64" s="1"/>
  <c r="CB2783" i="64"/>
  <c r="CB2785" i="64" s="1"/>
  <c r="BV2886" i="64"/>
  <c r="BV2888" i="64" s="1"/>
  <c r="BT2836" i="64"/>
  <c r="BU2834" i="64"/>
  <c r="BZ2862" i="64" l="1"/>
  <c r="CA2860" i="64"/>
  <c r="CC2783" i="64"/>
  <c r="CC2785" i="64" s="1"/>
  <c r="BU2836" i="64"/>
  <c r="BV2834" i="64"/>
  <c r="CA2809" i="64"/>
  <c r="CA2811" i="64" s="1"/>
  <c r="BZ2811" i="64"/>
  <c r="BW2886" i="64"/>
  <c r="BW2888" i="64" s="1"/>
  <c r="CB2860" i="64" l="1"/>
  <c r="CA2862" i="64"/>
  <c r="CD2783" i="64"/>
  <c r="CB2809" i="64"/>
  <c r="BV2836" i="64"/>
  <c r="BW2834" i="64"/>
  <c r="BX2886" i="64"/>
  <c r="BX2888" i="64" s="1"/>
  <c r="CB2862" i="64" l="1"/>
  <c r="CC2860" i="64"/>
  <c r="CE2783" i="64"/>
  <c r="CD2785" i="64"/>
  <c r="BW2836" i="64"/>
  <c r="BX2834" i="64"/>
  <c r="CC2809" i="64"/>
  <c r="BY2886" i="64"/>
  <c r="CB2811" i="64"/>
  <c r="CC2862" i="64" l="1"/>
  <c r="CD2860" i="64"/>
  <c r="BZ2886" i="64"/>
  <c r="O2886" i="64" s="1"/>
  <c r="CD2809" i="64"/>
  <c r="BX2836" i="64"/>
  <c r="BY2834" i="64"/>
  <c r="CC2811" i="64"/>
  <c r="CF2783" i="64"/>
  <c r="CF2785" i="64" s="1"/>
  <c r="CE2785" i="64"/>
  <c r="BY2888" i="64"/>
  <c r="CD2862" i="64" l="1"/>
  <c r="CE2860" i="64"/>
  <c r="BY2836" i="64"/>
  <c r="BZ2834" i="64"/>
  <c r="O2834" i="64" s="1"/>
  <c r="CG2783" i="64"/>
  <c r="CE2809" i="64"/>
  <c r="CE2811" i="64" s="1"/>
  <c r="CD2811" i="64"/>
  <c r="CA2886" i="64"/>
  <c r="BZ2888" i="64"/>
  <c r="CE2862" i="64" l="1"/>
  <c r="CF2860" i="64"/>
  <c r="CH2783" i="64"/>
  <c r="CG2785" i="64"/>
  <c r="BZ2836" i="64"/>
  <c r="CA2834" i="64"/>
  <c r="CB2886" i="64"/>
  <c r="CB2888" i="64" s="1"/>
  <c r="CA2888" i="64"/>
  <c r="CF2809" i="64"/>
  <c r="CF2862" i="64" l="1"/>
  <c r="CG2860" i="64"/>
  <c r="CC2886" i="64"/>
  <c r="CG2809" i="64"/>
  <c r="CF2811" i="64"/>
  <c r="CA2836" i="64"/>
  <c r="CB2834" i="64"/>
  <c r="CI2783" i="64"/>
  <c r="CI2785" i="64" s="1"/>
  <c r="CH2785" i="64"/>
  <c r="CG2862" i="64" l="1"/>
  <c r="CH2860" i="64"/>
  <c r="CD2886" i="64"/>
  <c r="CC2888" i="64"/>
  <c r="CB2836" i="64"/>
  <c r="CC2834" i="64"/>
  <c r="CH2809" i="64"/>
  <c r="CG2811" i="64"/>
  <c r="CJ2783" i="64"/>
  <c r="CJ2785" i="64" s="1"/>
  <c r="CI2860" i="64" l="1"/>
  <c r="CH2862" i="64"/>
  <c r="CI2809" i="64"/>
  <c r="CH2811" i="64"/>
  <c r="CC2836" i="64"/>
  <c r="CD2834" i="64"/>
  <c r="CK2783" i="64"/>
  <c r="CE2886" i="64"/>
  <c r="CD2888" i="64"/>
  <c r="CI2862" i="64" l="1"/>
  <c r="CJ2860" i="64"/>
  <c r="P2783" i="64"/>
  <c r="CK2785" i="64"/>
  <c r="CF2886" i="64"/>
  <c r="CJ2809" i="64"/>
  <c r="CE2888" i="64"/>
  <c r="CD2836" i="64"/>
  <c r="CE2834" i="64"/>
  <c r="CI2811" i="64"/>
  <c r="CJ2862" i="64" l="1"/>
  <c r="CK2860" i="64"/>
  <c r="CK2809" i="64"/>
  <c r="CK2811" i="64" s="1"/>
  <c r="CG2886" i="64"/>
  <c r="CF2888" i="64"/>
  <c r="CJ2811" i="64"/>
  <c r="CE2836" i="64"/>
  <c r="CF2834" i="64"/>
  <c r="K2785" i="64" l="1"/>
  <c r="L2785" i="64"/>
  <c r="M2785" i="64"/>
  <c r="N2785" i="64"/>
  <c r="O2785" i="64"/>
  <c r="P2785" i="64"/>
  <c r="CK2862" i="64"/>
  <c r="P2860" i="64"/>
  <c r="CF2836" i="64"/>
  <c r="CG2834" i="64"/>
  <c r="CH2886" i="64"/>
  <c r="CG2888" i="64"/>
  <c r="P2809" i="64"/>
  <c r="CI2886" i="64" l="1"/>
  <c r="CH2888" i="64"/>
  <c r="CG2836" i="64"/>
  <c r="CH2834" i="64"/>
  <c r="K2862" i="64" l="1"/>
  <c r="L2862" i="64"/>
  <c r="M2862" i="64"/>
  <c r="N2862" i="64"/>
  <c r="O2862" i="64"/>
  <c r="P2862" i="64"/>
  <c r="K2811" i="64"/>
  <c r="L2811" i="64"/>
  <c r="M2811" i="64"/>
  <c r="N2811" i="64"/>
  <c r="O2811" i="64"/>
  <c r="P2811" i="64"/>
  <c r="CJ2886" i="64"/>
  <c r="CI2888" i="64"/>
  <c r="CH2836" i="64"/>
  <c r="CI2834" i="64"/>
  <c r="CI2836" i="64" l="1"/>
  <c r="CJ2834" i="64"/>
  <c r="CK2886" i="64"/>
  <c r="CJ2888" i="64"/>
  <c r="P2886" i="64" l="1"/>
  <c r="CK2888" i="64"/>
  <c r="CJ2836" i="64"/>
  <c r="CK2834" i="64"/>
  <c r="CK2836" i="64" l="1"/>
  <c r="P2834" i="64"/>
  <c r="K2888" i="64" l="1"/>
  <c r="L2888" i="64"/>
  <c r="M2888" i="64"/>
  <c r="N2888" i="64"/>
  <c r="O2888" i="64"/>
  <c r="P2888" i="64"/>
  <c r="K2836" i="64" l="1"/>
  <c r="L2836" i="64"/>
  <c r="M2836" i="64"/>
  <c r="N2836" i="64"/>
  <c r="O2836" i="64"/>
  <c r="P2836" i="64"/>
  <c r="B843" i="64" l="1"/>
  <c r="B845" i="64"/>
  <c r="B850" i="64"/>
  <c r="B860" i="64" s="1"/>
  <c r="B851" i="64"/>
  <c r="B854" i="64"/>
  <c r="B855" i="64"/>
  <c r="B858" i="64"/>
  <c r="B859" i="64"/>
  <c r="R22" i="864" l="1"/>
  <c r="S22" i="864" s="1"/>
  <c r="T22" i="864" l="1"/>
  <c r="T73" i="861" s="1"/>
  <c r="S73" i="861"/>
  <c r="U22" i="864" l="1"/>
  <c r="U73" i="861" s="1"/>
  <c r="V22" i="864" l="1"/>
  <c r="V73" i="861" s="1"/>
  <c r="W22" i="864" l="1"/>
  <c r="W73" i="861" s="1"/>
  <c r="X22" i="864" l="1"/>
  <c r="X73" i="861" s="1"/>
  <c r="Y22" i="864" l="1"/>
  <c r="Y73" i="861" s="1"/>
  <c r="Z22" i="864" l="1"/>
  <c r="Z73" i="861" s="1"/>
  <c r="AA22" i="864" l="1"/>
  <c r="AA73" i="861" s="1"/>
  <c r="AB22" i="864" l="1"/>
  <c r="AB73" i="861" s="1"/>
  <c r="AC22" i="864" l="1"/>
  <c r="AC73" i="861" s="1"/>
  <c r="AD22" i="864" l="1"/>
  <c r="AD73" i="861" s="1"/>
  <c r="AE22" i="864" l="1"/>
  <c r="AE73" i="861" s="1"/>
  <c r="K22" i="864"/>
  <c r="K73" i="861" s="1"/>
  <c r="AF22" i="864" l="1"/>
  <c r="AF73" i="861" s="1"/>
  <c r="AG22" i="864" l="1"/>
  <c r="AG73" i="861" s="1"/>
  <c r="AH22" i="864" l="1"/>
  <c r="AH73" i="861" s="1"/>
  <c r="AI22" i="864" l="1"/>
  <c r="AI73" i="861" s="1"/>
  <c r="AJ22" i="864" l="1"/>
  <c r="AJ73" i="861" s="1"/>
  <c r="AK22" i="864" l="1"/>
  <c r="AK73" i="861" s="1"/>
  <c r="AL22" i="864" l="1"/>
  <c r="AL73" i="861" s="1"/>
  <c r="AM22" i="864" l="1"/>
  <c r="AM73" i="861" s="1"/>
  <c r="AN22" i="864" l="1"/>
  <c r="AN73" i="861" s="1"/>
  <c r="AO22" i="864" l="1"/>
  <c r="AO73" i="861" s="1"/>
  <c r="AP22" i="864" l="1"/>
  <c r="AP73" i="861" s="1"/>
  <c r="AQ22" i="864" l="1"/>
  <c r="AQ73" i="861" s="1"/>
  <c r="L22" i="864"/>
  <c r="L73" i="861" s="1"/>
  <c r="AR22" i="864" l="1"/>
  <c r="AR73" i="861" s="1"/>
  <c r="AS22" i="864" l="1"/>
  <c r="AS73" i="861" s="1"/>
  <c r="AT22" i="864" l="1"/>
  <c r="AT73" i="861" s="1"/>
  <c r="AU22" i="864" l="1"/>
  <c r="AU73" i="861" s="1"/>
  <c r="AV22" i="864" l="1"/>
  <c r="AV73" i="861" s="1"/>
  <c r="AW22" i="864" l="1"/>
  <c r="AW73" i="861" s="1"/>
  <c r="AX22" i="864" l="1"/>
  <c r="AX73" i="861" s="1"/>
  <c r="AY22" i="864" l="1"/>
  <c r="AY73" i="861" s="1"/>
  <c r="AZ22" i="864" l="1"/>
  <c r="AZ73" i="861" s="1"/>
  <c r="BA22" i="864" l="1"/>
  <c r="BA73" i="861" s="1"/>
  <c r="BB22" i="864" l="1"/>
  <c r="BB73" i="861" s="1"/>
  <c r="M22" i="864" l="1"/>
  <c r="M73" i="861" s="1"/>
  <c r="BC22" i="864"/>
  <c r="BC73" i="861" s="1"/>
  <c r="BD22" i="864" l="1"/>
  <c r="BD73" i="861" s="1"/>
  <c r="BE22" i="864" l="1"/>
  <c r="BE73" i="861" s="1"/>
  <c r="BF22" i="864" l="1"/>
  <c r="BF73" i="861" s="1"/>
  <c r="BG22" i="864" l="1"/>
  <c r="BG73" i="861" s="1"/>
  <c r="BH22" i="864" l="1"/>
  <c r="BH73" i="861" s="1"/>
  <c r="BI22" i="864" l="1"/>
  <c r="BI73" i="861" s="1"/>
  <c r="BJ22" i="864" l="1"/>
  <c r="BJ73" i="861" s="1"/>
  <c r="BK22" i="864" l="1"/>
  <c r="BK73" i="861" s="1"/>
  <c r="BL22" i="864" l="1"/>
  <c r="BL73" i="861" s="1"/>
  <c r="BM22" i="864" l="1"/>
  <c r="BM73" i="861" s="1"/>
  <c r="BN22" i="864" l="1"/>
  <c r="BN73" i="861" s="1"/>
  <c r="BO22" i="864" l="1"/>
  <c r="BO73" i="861" s="1"/>
  <c r="N22" i="864"/>
  <c r="N73" i="861" s="1"/>
  <c r="BP22" i="864" l="1"/>
  <c r="BP73" i="861" s="1"/>
  <c r="BQ22" i="864" l="1"/>
  <c r="BQ73" i="861" s="1"/>
  <c r="BR22" i="864" l="1"/>
  <c r="BR73" i="861" s="1"/>
  <c r="BS22" i="864" l="1"/>
  <c r="BS73" i="861" s="1"/>
  <c r="BT22" i="864" l="1"/>
  <c r="BT73" i="861" s="1"/>
  <c r="BU22" i="864" l="1"/>
  <c r="BU73" i="861" s="1"/>
  <c r="BV22" i="864" l="1"/>
  <c r="BV73" i="861" s="1"/>
  <c r="BW22" i="864" l="1"/>
  <c r="BW73" i="861" s="1"/>
  <c r="BX22" i="864" l="1"/>
  <c r="BX73" i="861" s="1"/>
  <c r="BY22" i="864" l="1"/>
  <c r="BY73" i="861" s="1"/>
  <c r="BZ22" i="864" l="1"/>
  <c r="BZ73" i="861" s="1"/>
  <c r="O22" i="864"/>
  <c r="O73" i="861" s="1"/>
  <c r="CA22" i="864" l="1"/>
  <c r="CA73" i="861" s="1"/>
  <c r="CB22" i="864" l="1"/>
  <c r="CB73" i="861" s="1"/>
  <c r="CC22" i="864" l="1"/>
  <c r="CC73" i="861" s="1"/>
  <c r="CD22" i="864" l="1"/>
  <c r="CD73" i="861" s="1"/>
  <c r="CE22" i="864" l="1"/>
  <c r="CE73" i="861" s="1"/>
  <c r="CF22" i="864" l="1"/>
  <c r="CF73" i="861" s="1"/>
  <c r="CG22" i="864" l="1"/>
  <c r="CG73" i="861" s="1"/>
  <c r="CH22" i="864" l="1"/>
  <c r="CH73" i="861" s="1"/>
  <c r="CI22" i="864" l="1"/>
  <c r="CI73" i="861" s="1"/>
  <c r="CJ22" i="864" l="1"/>
  <c r="CJ73" i="861" s="1"/>
  <c r="CK22" i="864" l="1"/>
  <c r="CK73" i="861" s="1"/>
  <c r="CL22" i="864" l="1"/>
  <c r="CL73" i="861" s="1"/>
  <c r="P22" i="864"/>
  <c r="P73" i="861" s="1"/>
  <c r="L924" i="64" l="1"/>
  <c r="M924" i="64"/>
  <c r="N924" i="64"/>
  <c r="O924" i="64"/>
  <c r="P924" i="64"/>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D59" i="84"/>
  <c r="K50" i="206" l="1"/>
  <c r="N70" i="206"/>
  <c r="K53" i="206"/>
  <c r="K54" i="206"/>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2274" i="64"/>
  <c r="M2274" i="64"/>
  <c r="AV2274" i="64" s="1" a="1"/>
  <c r="AV2274" i="64" s="1"/>
  <c r="N2274" i="64"/>
  <c r="BD2274" i="64" s="1" a="1"/>
  <c r="BD2274" i="64" s="1"/>
  <c r="O2274" i="64"/>
  <c r="BT2274" i="64" s="1" a="1"/>
  <c r="BT2274" i="64" s="1"/>
  <c r="P2274" i="64"/>
  <c r="CB2274" i="64" s="1" a="1"/>
  <c r="CB2274" i="64" s="1"/>
  <c r="AF2274" i="64" l="1" a="1"/>
  <c r="AF2274" i="64" s="1"/>
  <c r="AD2274" i="64" a="1"/>
  <c r="AD2274" i="64" s="1"/>
  <c r="CI2274" i="64" a="1"/>
  <c r="CI2274" i="64" s="1"/>
  <c r="CH2274" i="64" a="1"/>
  <c r="CH2274" i="64" s="1"/>
  <c r="CG2274" i="64" a="1"/>
  <c r="CG2274" i="64" s="1"/>
  <c r="CE2274" i="64" a="1"/>
  <c r="CE2274" i="64" s="1"/>
  <c r="CA2274" i="64" a="1"/>
  <c r="CA2274" i="64" s="1"/>
  <c r="BZ2274" i="64" a="1"/>
  <c r="BZ2274" i="64" s="1"/>
  <c r="BY2274" i="64" a="1"/>
  <c r="BY2274" i="64" s="1"/>
  <c r="BS2274" i="64" a="1"/>
  <c r="BS2274" i="64" s="1"/>
  <c r="BR2274" i="64" a="1"/>
  <c r="BR2274" i="64" s="1"/>
  <c r="BQ2274" i="64" a="1"/>
  <c r="BQ2274" i="64" s="1"/>
  <c r="BI2274" i="64" a="1"/>
  <c r="BI2274" i="64" s="1"/>
  <c r="BK2274" i="64" a="1"/>
  <c r="BK2274" i="64" s="1"/>
  <c r="BJ2274" i="64" a="1"/>
  <c r="BJ2274" i="64" s="1"/>
  <c r="BC2274" i="64" a="1"/>
  <c r="BC2274" i="64" s="1"/>
  <c r="BB2274" i="64" a="1"/>
  <c r="BB2274" i="64" s="1"/>
  <c r="BA2274" i="64" a="1"/>
  <c r="BA2274" i="64" s="1"/>
  <c r="AU2274" i="64" a="1"/>
  <c r="AU2274" i="64" s="1"/>
  <c r="AT2274" i="64" a="1"/>
  <c r="AT2274" i="64" s="1"/>
  <c r="AS2274" i="64" a="1"/>
  <c r="AS2274" i="64" s="1"/>
  <c r="AM2274" i="64" a="1"/>
  <c r="AM2274" i="64" s="1"/>
  <c r="AE2274" i="64" a="1"/>
  <c r="AE2274" i="64" s="1"/>
  <c r="AL2274" i="64" a="1"/>
  <c r="AL2274" i="64" s="1"/>
  <c r="AK2274" i="64" a="1"/>
  <c r="AK2274" i="64" s="1"/>
  <c r="CF2274" i="64" a="1"/>
  <c r="CF2274" i="64" s="1"/>
  <c r="BX2274" i="64" a="1"/>
  <c r="BX2274" i="64" s="1"/>
  <c r="BP2274" i="64" a="1"/>
  <c r="BP2274" i="64" s="1"/>
  <c r="BH2274" i="64" a="1"/>
  <c r="BH2274" i="64" s="1"/>
  <c r="AZ2274" i="64" a="1"/>
  <c r="AZ2274" i="64" s="1"/>
  <c r="AR2274" i="64" a="1"/>
  <c r="AR2274" i="64" s="1"/>
  <c r="AJ2274" i="64" a="1"/>
  <c r="AJ2274" i="64" s="1"/>
  <c r="BW2274" i="64" a="1"/>
  <c r="BW2274" i="64" s="1"/>
  <c r="BO2274" i="64" a="1"/>
  <c r="BO2274" i="64" s="1"/>
  <c r="BG2274" i="64" a="1"/>
  <c r="BG2274" i="64" s="1"/>
  <c r="AY2274" i="64" a="1"/>
  <c r="AY2274" i="64" s="1"/>
  <c r="AQ2274" i="64" a="1"/>
  <c r="AQ2274" i="64" s="1"/>
  <c r="AI2274" i="64" a="1"/>
  <c r="AI2274" i="64" s="1"/>
  <c r="CD2274" i="64" a="1"/>
  <c r="CD2274" i="64" s="1"/>
  <c r="BV2274" i="64" a="1"/>
  <c r="BV2274" i="64" s="1"/>
  <c r="BN2274" i="64" a="1"/>
  <c r="BN2274" i="64" s="1"/>
  <c r="BF2274" i="64" a="1"/>
  <c r="BF2274" i="64" s="1"/>
  <c r="AX2274" i="64" a="1"/>
  <c r="AX2274" i="64" s="1"/>
  <c r="AP2274" i="64" a="1"/>
  <c r="AP2274" i="64" s="1"/>
  <c r="AH2274" i="64" a="1"/>
  <c r="AH2274" i="64" s="1"/>
  <c r="CK2274" i="64" a="1"/>
  <c r="CK2274" i="64" s="1"/>
  <c r="CC2274" i="64" a="1"/>
  <c r="CC2274" i="64" s="1"/>
  <c r="BU2274" i="64" a="1"/>
  <c r="BU2274" i="64" s="1"/>
  <c r="BM2274" i="64" a="1"/>
  <c r="BM2274" i="64" s="1"/>
  <c r="BE2274" i="64" a="1"/>
  <c r="BE2274" i="64" s="1"/>
  <c r="AW2274" i="64" a="1"/>
  <c r="AW2274" i="64" s="1"/>
  <c r="AO2274" i="64" a="1"/>
  <c r="AO2274" i="64" s="1"/>
  <c r="AG2274" i="64" a="1"/>
  <c r="AG2274" i="64" s="1"/>
  <c r="CJ2274" i="64" a="1"/>
  <c r="CJ2274" i="64" s="1"/>
  <c r="BL2274" i="64" a="1"/>
  <c r="BL2274" i="64" s="1"/>
  <c r="AN2274" i="64" a="1"/>
  <c r="AN2274" i="64" s="1"/>
  <c r="AD2275" i="64" l="1"/>
  <c r="K2275" i="64" s="1"/>
  <c r="AJ2275" i="64"/>
  <c r="AZ2275" i="64"/>
  <c r="BP2275" i="64"/>
  <c r="CF2275" i="64"/>
  <c r="BA2275" i="64"/>
  <c r="CG2275" i="64"/>
  <c r="AK2275" i="64"/>
  <c r="AL2275" i="64"/>
  <c r="BB2275" i="64"/>
  <c r="BR2275" i="64"/>
  <c r="CH2275" i="64"/>
  <c r="AS2275" i="64"/>
  <c r="AM2275" i="64"/>
  <c r="BC2275" i="64"/>
  <c r="BS2275" i="64"/>
  <c r="CI2275" i="64"/>
  <c r="BI2275" i="64"/>
  <c r="AN2275" i="64"/>
  <c r="BD2275" i="64"/>
  <c r="BT2275" i="64"/>
  <c r="CJ2275" i="64"/>
  <c r="AO2275" i="64"/>
  <c r="BE2275" i="64"/>
  <c r="BU2275" i="64"/>
  <c r="CK2275" i="64"/>
  <c r="AP2275" i="64"/>
  <c r="BF2275" i="64"/>
  <c r="BV2275" i="64"/>
  <c r="AQ2275" i="64"/>
  <c r="BG2275" i="64"/>
  <c r="BW2275" i="64"/>
  <c r="AR2275" i="64"/>
  <c r="BH2275" i="64"/>
  <c r="BX2275" i="64"/>
  <c r="BY2275" i="64"/>
  <c r="AT2275" i="64"/>
  <c r="BJ2275" i="64"/>
  <c r="BZ2275" i="64"/>
  <c r="AE2275" i="64"/>
  <c r="AU2275" i="64"/>
  <c r="BK2275" i="64"/>
  <c r="CA2275" i="64"/>
  <c r="AF2275" i="64"/>
  <c r="BL2275" i="64"/>
  <c r="AV2275" i="64"/>
  <c r="CB2275" i="64"/>
  <c r="AG2275" i="64"/>
  <c r="AW2275" i="64"/>
  <c r="BM2275" i="64"/>
  <c r="CC2275" i="64"/>
  <c r="AH2275" i="64"/>
  <c r="AX2275" i="64"/>
  <c r="BN2275" i="64"/>
  <c r="CD2275" i="64"/>
  <c r="AI2275" i="64"/>
  <c r="AY2275" i="64"/>
  <c r="BO2275" i="64"/>
  <c r="CE2275" i="64"/>
  <c r="BQ2275" i="64"/>
  <c r="P2275" i="64" l="1"/>
  <c r="O2275" i="64"/>
  <c r="L2275" i="64"/>
  <c r="M2275" i="64"/>
  <c r="N2275" i="64"/>
  <c r="J2278" i="64" l="1"/>
  <c r="P2276" i="64"/>
  <c r="J2407" i="64"/>
  <c r="T1833" i="64" l="1" a="1"/>
  <c r="T1833" i="64" s="1"/>
  <c r="U1833" i="64" a="1"/>
  <c r="U1833" i="64" s="1"/>
  <c r="V1833" i="64" a="1"/>
  <c r="V1833" i="64" s="1"/>
  <c r="W1833" i="64" a="1"/>
  <c r="W1833" i="64" s="1"/>
  <c r="X1833" i="64" a="1"/>
  <c r="X1833" i="64" s="1"/>
  <c r="Y1833" i="64" a="1"/>
  <c r="Y1833" i="64" s="1"/>
  <c r="Z1833" i="64" a="1"/>
  <c r="Z1833" i="64" s="1"/>
  <c r="AA1833" i="64" a="1"/>
  <c r="AA1833" i="64" s="1"/>
  <c r="AB1833" i="64" a="1"/>
  <c r="AB1833" i="64" s="1"/>
  <c r="AC1833" i="64" a="1"/>
  <c r="AC1833" i="64" s="1"/>
  <c r="AD1833" i="64" a="1"/>
  <c r="AD1833" i="64" s="1"/>
  <c r="AE1833" i="64" a="1"/>
  <c r="AE1833" i="64" s="1"/>
  <c r="AF1833" i="64" a="1"/>
  <c r="AF1833" i="64" s="1"/>
  <c r="AG1833" i="64" a="1"/>
  <c r="AG1833" i="64" s="1"/>
  <c r="AH1833" i="64" a="1"/>
  <c r="AH1833" i="64" s="1"/>
  <c r="AI1833" i="64" a="1"/>
  <c r="AI1833" i="64" s="1"/>
  <c r="AJ1833" i="64" a="1"/>
  <c r="AJ1833" i="64" s="1"/>
  <c r="AK1833" i="64" a="1"/>
  <c r="AK1833" i="64" s="1"/>
  <c r="AL1833" i="64" a="1"/>
  <c r="AL1833" i="64" s="1"/>
  <c r="AM1833" i="64" a="1"/>
  <c r="AM1833" i="64" s="1"/>
  <c r="AN1833" i="64" a="1"/>
  <c r="AN1833" i="64" s="1"/>
  <c r="AO1833" i="64" a="1"/>
  <c r="AO1833" i="64" s="1"/>
  <c r="AP1833" i="64" a="1"/>
  <c r="AP1833" i="64" s="1"/>
  <c r="AQ1833" i="64" a="1"/>
  <c r="AQ1833" i="64" s="1"/>
  <c r="AR1833" i="64" a="1"/>
  <c r="AR1833" i="64" s="1"/>
  <c r="AS1833" i="64" a="1"/>
  <c r="AS1833" i="64" s="1"/>
  <c r="AT1833" i="64" a="1"/>
  <c r="AT1833" i="64" s="1"/>
  <c r="AU1833" i="64" a="1"/>
  <c r="AU1833" i="64" s="1"/>
  <c r="AV1833" i="64" a="1"/>
  <c r="AV1833" i="64" s="1"/>
  <c r="AW1833" i="64" a="1"/>
  <c r="AW1833" i="64" s="1"/>
  <c r="AX1833" i="64" a="1"/>
  <c r="AX1833" i="64" s="1"/>
  <c r="AY1833" i="64" a="1"/>
  <c r="AY1833" i="64" s="1"/>
  <c r="AZ1833" i="64" a="1"/>
  <c r="AZ1833" i="64" s="1"/>
  <c r="BA1833" i="64" a="1"/>
  <c r="BA1833" i="64" s="1"/>
  <c r="BB1833" i="64" a="1"/>
  <c r="BB1833" i="64" s="1"/>
  <c r="BC1833" i="64" a="1"/>
  <c r="BC1833" i="64" s="1"/>
  <c r="BD1833" i="64" a="1"/>
  <c r="BD1833" i="64" s="1"/>
  <c r="BE1833" i="64" a="1"/>
  <c r="BE1833" i="64" s="1"/>
  <c r="BF1833" i="64" a="1"/>
  <c r="BF1833" i="64" s="1"/>
  <c r="BG1833" i="64" a="1"/>
  <c r="BG1833" i="64" s="1"/>
  <c r="BH1833" i="64" a="1"/>
  <c r="BH1833" i="64" s="1"/>
  <c r="BI1833" i="64" a="1"/>
  <c r="BI1833" i="64" s="1"/>
  <c r="BJ1833" i="64" a="1"/>
  <c r="BJ1833" i="64" s="1"/>
  <c r="BK1833" i="64" a="1"/>
  <c r="BK1833" i="64" s="1"/>
  <c r="BL1833" i="64" a="1"/>
  <c r="BL1833" i="64" s="1"/>
  <c r="BM1833" i="64" a="1"/>
  <c r="BM1833" i="64" s="1"/>
  <c r="BN1833" i="64" a="1"/>
  <c r="BN1833" i="64" s="1"/>
  <c r="BO1833" i="64" a="1"/>
  <c r="BO1833" i="64" s="1"/>
  <c r="BP1833" i="64" a="1"/>
  <c r="BP1833" i="64" s="1"/>
  <c r="BQ1833" i="64" a="1"/>
  <c r="BQ1833" i="64" s="1"/>
  <c r="BR1833" i="64" a="1"/>
  <c r="BR1833" i="64" s="1"/>
  <c r="BS1833" i="64" a="1"/>
  <c r="BS1833" i="64" s="1"/>
  <c r="BT1833" i="64" a="1"/>
  <c r="BT1833" i="64" s="1"/>
  <c r="BU1833" i="64" a="1"/>
  <c r="BU1833" i="64" s="1"/>
  <c r="BV1833" i="64" a="1"/>
  <c r="BV1833" i="64" s="1"/>
  <c r="BW1833" i="64" a="1"/>
  <c r="BW1833" i="64" s="1"/>
  <c r="BX1833" i="64" a="1"/>
  <c r="BX1833" i="64" s="1"/>
  <c r="BY1833" i="64" a="1"/>
  <c r="BY1833" i="64" s="1"/>
  <c r="BZ1833" i="64" a="1"/>
  <c r="BZ1833" i="64" s="1"/>
  <c r="CA1833" i="64" a="1"/>
  <c r="CA1833" i="64" s="1"/>
  <c r="CB1833" i="64" a="1"/>
  <c r="CB1833" i="64" s="1"/>
  <c r="CC1833" i="64" a="1"/>
  <c r="CC1833" i="64" s="1"/>
  <c r="CD1833" i="64" a="1"/>
  <c r="CD1833" i="64" s="1"/>
  <c r="CE1833" i="64" a="1"/>
  <c r="CE1833" i="64" s="1"/>
  <c r="CF1833" i="64" a="1"/>
  <c r="CF1833" i="64" s="1"/>
  <c r="CG1833" i="64" a="1"/>
  <c r="CG1833" i="64" s="1"/>
  <c r="CH1833" i="64" a="1"/>
  <c r="CH1833" i="64" s="1"/>
  <c r="CI1833" i="64" a="1"/>
  <c r="CI1833" i="64" s="1"/>
  <c r="CJ1833" i="64" a="1"/>
  <c r="CJ1833" i="64" s="1"/>
  <c r="CK1833" i="64" a="1"/>
  <c r="CK1833" i="64" s="1"/>
  <c r="N1833" i="64" l="1"/>
  <c r="P1833" i="64"/>
  <c r="M1833" i="64"/>
  <c r="O1833" i="64"/>
  <c r="K1833" i="64"/>
  <c r="L1833" i="64"/>
  <c r="P1817" i="64" l="1"/>
  <c r="P1821" i="64" l="1"/>
  <c r="P1822" i="64"/>
  <c r="R1753" i="64"/>
  <c r="J1072" i="64" l="1"/>
  <c r="P1070" i="64" l="1"/>
  <c r="Z81" i="861" l="1"/>
  <c r="AF81" i="861"/>
  <c r="AO81" i="861"/>
  <c r="AP81" i="861"/>
  <c r="AQ81" i="861"/>
  <c r="AT81" i="861"/>
  <c r="AX81" i="861"/>
  <c r="BE81" i="861"/>
  <c r="BF81" i="861"/>
  <c r="BH81" i="861"/>
  <c r="BJ81" i="861"/>
  <c r="BN81" i="861"/>
  <c r="BQ81" i="861"/>
  <c r="BR81" i="861"/>
  <c r="BV81" i="861"/>
  <c r="CL81" i="861"/>
  <c r="S48" i="861"/>
  <c r="X81" i="861"/>
  <c r="K60" i="861"/>
  <c r="L60" i="861"/>
  <c r="M60" i="861"/>
  <c r="N60" i="861"/>
  <c r="O60" i="861"/>
  <c r="P60" i="861"/>
  <c r="S86" i="861"/>
  <c r="S49" i="861" l="1"/>
  <c r="S56" i="861" s="1"/>
  <c r="W81" i="861"/>
  <c r="AM81" i="861"/>
  <c r="Y81" i="861"/>
  <c r="AD81" i="861"/>
  <c r="N43" i="861"/>
  <c r="N86" i="861" s="1"/>
  <c r="BP81" i="861"/>
  <c r="K43" i="861"/>
  <c r="K86" i="861" s="1"/>
  <c r="BI81" i="861"/>
  <c r="AL81" i="861"/>
  <c r="O43" i="861"/>
  <c r="O86" i="861" s="1"/>
  <c r="AZ81" i="861"/>
  <c r="CB81" i="861"/>
  <c r="BW81" i="861"/>
  <c r="CI81" i="861"/>
  <c r="BS81" i="861"/>
  <c r="CG81" i="861"/>
  <c r="BA81" i="861"/>
  <c r="AK81" i="861"/>
  <c r="U81" i="861"/>
  <c r="CE81" i="861"/>
  <c r="AY81" i="861"/>
  <c r="AI81" i="861"/>
  <c r="CD81" i="861"/>
  <c r="CC81" i="861"/>
  <c r="BM81" i="861"/>
  <c r="AG81" i="861"/>
  <c r="BK81" i="861"/>
  <c r="AU81" i="861"/>
  <c r="O48" i="861"/>
  <c r="BY81" i="861"/>
  <c r="AS81" i="861"/>
  <c r="AC81" i="861"/>
  <c r="CH81" i="861"/>
  <c r="CF81" i="861"/>
  <c r="AJ81" i="861"/>
  <c r="T81" i="861"/>
  <c r="BO81" i="861"/>
  <c r="AB81" i="861"/>
  <c r="M43" i="861"/>
  <c r="M86" i="861" s="1"/>
  <c r="BZ81" i="861"/>
  <c r="AR81" i="861"/>
  <c r="P43" i="861"/>
  <c r="P86" i="861" s="1"/>
  <c r="L43" i="861"/>
  <c r="L86" i="861" s="1"/>
  <c r="BX81" i="861"/>
  <c r="BG81" i="861"/>
  <c r="AN81" i="861"/>
  <c r="CK81" i="861"/>
  <c r="BU81" i="861"/>
  <c r="BD81" i="861"/>
  <c r="CJ81" i="861"/>
  <c r="BT81" i="861"/>
  <c r="T56" i="861" l="1"/>
  <c r="T84" i="861" s="1"/>
  <c r="T85" i="861" s="1"/>
  <c r="T87" i="861" s="1"/>
  <c r="S84" i="861"/>
  <c r="S85" i="861" s="1"/>
  <c r="S50" i="861"/>
  <c r="AH81" i="861"/>
  <c r="AA81" i="861"/>
  <c r="BL81" i="861"/>
  <c r="V81" i="861"/>
  <c r="BB81" i="861"/>
  <c r="M48" i="861"/>
  <c r="K48" i="861"/>
  <c r="N48" i="861"/>
  <c r="AV81" i="861"/>
  <c r="K49" i="861"/>
  <c r="M49" i="861"/>
  <c r="O49" i="861"/>
  <c r="AW81" i="861"/>
  <c r="L48" i="861"/>
  <c r="L49" i="861"/>
  <c r="P48" i="861"/>
  <c r="P49" i="861"/>
  <c r="N49" i="861"/>
  <c r="BC81" i="861"/>
  <c r="O50" i="861"/>
  <c r="O51" i="861" s="1"/>
  <c r="T96" i="861" l="1"/>
  <c r="S51" i="861"/>
  <c r="S81" i="861"/>
  <c r="S87" i="861" s="1"/>
  <c r="K50" i="861"/>
  <c r="K51" i="861" s="1"/>
  <c r="U56" i="861"/>
  <c r="V56" i="861" s="1"/>
  <c r="O81" i="861"/>
  <c r="K81" i="861"/>
  <c r="AE81" i="861"/>
  <c r="CA81" i="861"/>
  <c r="M81" i="861"/>
  <c r="N50" i="861"/>
  <c r="N51" i="861" s="1"/>
  <c r="N81" i="861"/>
  <c r="M50" i="861"/>
  <c r="M51" i="861" s="1"/>
  <c r="S2931" i="64" l="1"/>
  <c r="S2942" i="64" s="1"/>
  <c r="U84" i="861"/>
  <c r="U85" i="861" s="1"/>
  <c r="U87" i="861" s="1"/>
  <c r="V84" i="861"/>
  <c r="V85" i="861" s="1"/>
  <c r="V87" i="861" s="1"/>
  <c r="W56" i="861"/>
  <c r="W84" i="861" s="1"/>
  <c r="W85" i="861" s="1"/>
  <c r="W87" i="861" s="1"/>
  <c r="S96" i="861"/>
  <c r="S55" i="861" s="1"/>
  <c r="P50" i="861"/>
  <c r="P51" i="861" s="1"/>
  <c r="P81" i="861"/>
  <c r="L50" i="861"/>
  <c r="L51" i="861" s="1"/>
  <c r="L81" i="861"/>
  <c r="S2943" i="64" l="1"/>
  <c r="S2944" i="64" s="1"/>
  <c r="S2962" i="64"/>
  <c r="W96" i="861"/>
  <c r="V96" i="861"/>
  <c r="U96" i="861"/>
  <c r="U2931" i="64"/>
  <c r="S13" i="864"/>
  <c r="T55" i="861"/>
  <c r="S57" i="861"/>
  <c r="S62" i="861" s="1"/>
  <c r="X56" i="861"/>
  <c r="T2931" i="64"/>
  <c r="V2931" i="64"/>
  <c r="S2963" i="64" l="1"/>
  <c r="S2946" i="64"/>
  <c r="T2941" i="64"/>
  <c r="T2938" i="64" s="1"/>
  <c r="Y56" i="861"/>
  <c r="Y84" i="861" s="1"/>
  <c r="Y85" i="861" s="1"/>
  <c r="Y87" i="861" s="1"/>
  <c r="X84" i="861"/>
  <c r="X85" i="861" s="1"/>
  <c r="X87" i="861" s="1"/>
  <c r="T57" i="861"/>
  <c r="T62" i="861" s="1"/>
  <c r="U55" i="861"/>
  <c r="S2951" i="64" l="1"/>
  <c r="X96" i="861"/>
  <c r="Y96" i="861"/>
  <c r="V55" i="861"/>
  <c r="U57" i="861"/>
  <c r="U62" i="861" s="1"/>
  <c r="Z56" i="861"/>
  <c r="Z84" i="861" s="1"/>
  <c r="Z85" i="861" s="1"/>
  <c r="Z87" i="861" s="1"/>
  <c r="X2931" i="64"/>
  <c r="T2942" i="64"/>
  <c r="T2971" i="64"/>
  <c r="T13" i="864"/>
  <c r="S2964" i="64" l="1"/>
  <c r="S2952" i="64"/>
  <c r="T2949" i="64" s="1"/>
  <c r="T2950" i="64" s="1"/>
  <c r="S2954" i="64"/>
  <c r="Z96" i="861"/>
  <c r="AA56" i="861"/>
  <c r="AA84" i="861" s="1"/>
  <c r="AA85" i="861" s="1"/>
  <c r="AA87" i="861" s="1"/>
  <c r="W55" i="861"/>
  <c r="V57" i="861"/>
  <c r="V62" i="861" s="1"/>
  <c r="W2931" i="64"/>
  <c r="Y2931" i="64"/>
  <c r="T2962" i="64"/>
  <c r="T2943" i="64"/>
  <c r="T2944" i="64" s="1"/>
  <c r="U2941" i="64" s="1"/>
  <c r="U13" i="864"/>
  <c r="S2958" i="64" l="1"/>
  <c r="S2972" i="64" s="1"/>
  <c r="S2973" i="64" s="1"/>
  <c r="AA96" i="861"/>
  <c r="W57" i="861"/>
  <c r="W62" i="861" s="1"/>
  <c r="X55" i="861"/>
  <c r="AB56" i="861"/>
  <c r="U2938" i="64"/>
  <c r="T2946" i="64"/>
  <c r="T2963" i="64"/>
  <c r="V13" i="864"/>
  <c r="S2957" i="64" l="1"/>
  <c r="S2965" i="64" s="1"/>
  <c r="S2966" i="64" s="1"/>
  <c r="AC56" i="861"/>
  <c r="AC84" i="861" s="1"/>
  <c r="AC85" i="861" s="1"/>
  <c r="AC87" i="861" s="1"/>
  <c r="Y55" i="861"/>
  <c r="X57" i="861"/>
  <c r="X62" i="861" s="1"/>
  <c r="AB84" i="861"/>
  <c r="AB85" i="861" s="1"/>
  <c r="AB87" i="861" s="1"/>
  <c r="Z2931" i="64"/>
  <c r="T2951" i="64"/>
  <c r="U2942" i="64"/>
  <c r="U2971" i="64"/>
  <c r="W13" i="864"/>
  <c r="AC96" i="861" l="1"/>
  <c r="AB96" i="861"/>
  <c r="Z55" i="861"/>
  <c r="Y57" i="861"/>
  <c r="Y62" i="861" s="1"/>
  <c r="AD56" i="861"/>
  <c r="AB2931" i="64"/>
  <c r="AA2931" i="64"/>
  <c r="U2962" i="64"/>
  <c r="U2943" i="64"/>
  <c r="U2944" i="64" s="1"/>
  <c r="V2941" i="64" s="1"/>
  <c r="T2964" i="64"/>
  <c r="T2952" i="64"/>
  <c r="U2949" i="64" s="1"/>
  <c r="T2954" i="64"/>
  <c r="X13" i="864"/>
  <c r="AE56" i="861" l="1"/>
  <c r="AE84" i="861" s="1"/>
  <c r="AE85" i="861" s="1"/>
  <c r="AE87" i="861" s="1"/>
  <c r="AA55" i="861"/>
  <c r="Z57" i="861"/>
  <c r="Z62" i="861" s="1"/>
  <c r="AD84" i="861"/>
  <c r="AD85" i="861" s="1"/>
  <c r="AD87" i="861" s="1"/>
  <c r="K56" i="861"/>
  <c r="V2938" i="64"/>
  <c r="T2958" i="64"/>
  <c r="T2957" i="64" s="1"/>
  <c r="U2963" i="64"/>
  <c r="U2946" i="64"/>
  <c r="U2950" i="64"/>
  <c r="Y13" i="864"/>
  <c r="AE96" i="861" l="1"/>
  <c r="AD96" i="861"/>
  <c r="AB55" i="861"/>
  <c r="AA57" i="861"/>
  <c r="AA62" i="861" s="1"/>
  <c r="AF56" i="861"/>
  <c r="K85" i="861"/>
  <c r="AC2931" i="64"/>
  <c r="T2965" i="64"/>
  <c r="T2972" i="64"/>
  <c r="U2951" i="64"/>
  <c r="V2942" i="64"/>
  <c r="V2971" i="64"/>
  <c r="Z13" i="864"/>
  <c r="AG56" i="861" l="1"/>
  <c r="AG84" i="861" s="1"/>
  <c r="AG85" i="861" s="1"/>
  <c r="AG87" i="861" s="1"/>
  <c r="AF84" i="861"/>
  <c r="AF85" i="861" s="1"/>
  <c r="AF87" i="861" s="1"/>
  <c r="AB57" i="861"/>
  <c r="AB62" i="861" s="1"/>
  <c r="AC55" i="861"/>
  <c r="K87" i="861"/>
  <c r="AD2931" i="64"/>
  <c r="V2962" i="64"/>
  <c r="V2943" i="64"/>
  <c r="U2964" i="64"/>
  <c r="U2952" i="64"/>
  <c r="V2949" i="64" s="1"/>
  <c r="T2973" i="64"/>
  <c r="T2966" i="64"/>
  <c r="U2954" i="64"/>
  <c r="AA13" i="864"/>
  <c r="AG96" i="861" l="1"/>
  <c r="E3" i="1225"/>
  <c r="E5" i="1225" s="1"/>
  <c r="E7" i="1225" s="1"/>
  <c r="AF96" i="861"/>
  <c r="AD55" i="861"/>
  <c r="AC57" i="861"/>
  <c r="AC62" i="861" s="1"/>
  <c r="AH56" i="861"/>
  <c r="AH84" i="861" s="1"/>
  <c r="AH85" i="861" s="1"/>
  <c r="AH87" i="861" s="1"/>
  <c r="AF2931" i="64"/>
  <c r="K2931" i="64"/>
  <c r="AE2931" i="64"/>
  <c r="V2950" i="64"/>
  <c r="U2958" i="64"/>
  <c r="U2957" i="64" s="1"/>
  <c r="V2944" i="64"/>
  <c r="W2941" i="64" s="1"/>
  <c r="V2946" i="64"/>
  <c r="V2963" i="64"/>
  <c r="AB13" i="864"/>
  <c r="AH96" i="861" l="1"/>
  <c r="AI56" i="861"/>
  <c r="AJ56" i="861" s="1"/>
  <c r="AD57" i="861"/>
  <c r="AD62" i="861" s="1"/>
  <c r="AE55" i="861"/>
  <c r="W2938" i="64"/>
  <c r="U2972" i="64"/>
  <c r="U2965" i="64"/>
  <c r="V2951" i="64"/>
  <c r="V2954" i="64" s="1"/>
  <c r="AC13" i="864"/>
  <c r="AI84" i="861" l="1"/>
  <c r="AI85" i="861" s="1"/>
  <c r="AI87" i="861" s="1"/>
  <c r="AF55" i="861"/>
  <c r="AE57" i="861"/>
  <c r="AE62" i="861" s="1"/>
  <c r="AJ84" i="861"/>
  <c r="AJ85" i="861" s="1"/>
  <c r="AJ87" i="861" s="1"/>
  <c r="AK56" i="861"/>
  <c r="AL56" i="861" s="1"/>
  <c r="AH2931" i="64"/>
  <c r="AG2931" i="64"/>
  <c r="V2958" i="64"/>
  <c r="V2957" i="64" s="1"/>
  <c r="V2952" i="64"/>
  <c r="W2949" i="64" s="1"/>
  <c r="U2966" i="64"/>
  <c r="U2973" i="64"/>
  <c r="V2964" i="64"/>
  <c r="W2942" i="64"/>
  <c r="W2971" i="64"/>
  <c r="AD13" i="864"/>
  <c r="K55" i="861"/>
  <c r="K13" i="864" s="1"/>
  <c r="AJ96" i="861" l="1"/>
  <c r="AI96" i="861"/>
  <c r="AL84" i="861"/>
  <c r="AL85" i="861" s="1"/>
  <c r="AL87" i="861" s="1"/>
  <c r="AM56" i="861"/>
  <c r="AM84" i="861" s="1"/>
  <c r="AM85" i="861" s="1"/>
  <c r="AM87" i="861" s="1"/>
  <c r="AK84" i="861"/>
  <c r="AK85" i="861" s="1"/>
  <c r="AK87" i="861" s="1"/>
  <c r="AG55" i="861"/>
  <c r="AF57" i="861"/>
  <c r="AF62" i="861" s="1"/>
  <c r="W2962" i="64"/>
  <c r="W2943" i="64"/>
  <c r="W2950" i="64"/>
  <c r="V2965" i="64"/>
  <c r="V2972" i="64"/>
  <c r="K57" i="861"/>
  <c r="AE13" i="864"/>
  <c r="AM96" i="861" l="1"/>
  <c r="AL96" i="861"/>
  <c r="AK96" i="861"/>
  <c r="AH55" i="861"/>
  <c r="AG57" i="861"/>
  <c r="AG62" i="861" s="1"/>
  <c r="AN56" i="861"/>
  <c r="AJ2931" i="64"/>
  <c r="V2973" i="64"/>
  <c r="W2944" i="64"/>
  <c r="X2941" i="64" s="1"/>
  <c r="W2963" i="64"/>
  <c r="W2946" i="64"/>
  <c r="V2966" i="64"/>
  <c r="AF13" i="864"/>
  <c r="K62" i="861"/>
  <c r="AO56" i="861" l="1"/>
  <c r="AO84" i="861" s="1"/>
  <c r="AO85" i="861" s="1"/>
  <c r="AO87" i="861" s="1"/>
  <c r="AN84" i="861"/>
  <c r="AN85" i="861" s="1"/>
  <c r="AN87" i="861" s="1"/>
  <c r="AH57" i="861"/>
  <c r="AH62" i="861" s="1"/>
  <c r="AI55" i="861"/>
  <c r="AI2931" i="64"/>
  <c r="AK2931" i="64"/>
  <c r="X2938" i="64"/>
  <c r="W2951" i="64"/>
  <c r="AG13" i="864"/>
  <c r="AN96" i="861" l="1"/>
  <c r="AO96" i="861"/>
  <c r="AJ55" i="861"/>
  <c r="AI57" i="861"/>
  <c r="AI62" i="861" s="1"/>
  <c r="AP56" i="861"/>
  <c r="AP84" i="861" s="1"/>
  <c r="AP85" i="861" s="1"/>
  <c r="AP87" i="861" s="1"/>
  <c r="W2964" i="64"/>
  <c r="W2952" i="64"/>
  <c r="X2949" i="64" s="1"/>
  <c r="X2942" i="64"/>
  <c r="X2971" i="64"/>
  <c r="W2954" i="64"/>
  <c r="AH13" i="864"/>
  <c r="AP96" i="861" l="1"/>
  <c r="AQ56" i="861"/>
  <c r="AQ84" i="861" s="1"/>
  <c r="AQ85" i="861" s="1"/>
  <c r="AQ87" i="861" s="1"/>
  <c r="AK55" i="861"/>
  <c r="AJ57" i="861"/>
  <c r="AJ62" i="861" s="1"/>
  <c r="AM2931" i="64"/>
  <c r="W2958" i="64"/>
  <c r="W2957" i="64" s="1"/>
  <c r="X2962" i="64"/>
  <c r="X2943" i="64"/>
  <c r="X2950" i="64"/>
  <c r="AI13" i="864"/>
  <c r="AQ96" i="861" l="1"/>
  <c r="AL55" i="861"/>
  <c r="AK57" i="861"/>
  <c r="AK62" i="861" s="1"/>
  <c r="AR56" i="861"/>
  <c r="AS56" i="861" s="1"/>
  <c r="AN2931" i="64"/>
  <c r="AL2931" i="64"/>
  <c r="X2946" i="64"/>
  <c r="X2963" i="64"/>
  <c r="W2965" i="64"/>
  <c r="X2944" i="64"/>
  <c r="Y2941" i="64" s="1"/>
  <c r="W2972" i="64"/>
  <c r="AJ13" i="864"/>
  <c r="AR84" i="861" l="1"/>
  <c r="AR85" i="861" s="1"/>
  <c r="AR87" i="861" s="1"/>
  <c r="AS84" i="861"/>
  <c r="AS85" i="861" s="1"/>
  <c r="AS87" i="861" s="1"/>
  <c r="AT56" i="861"/>
  <c r="AT84" i="861" s="1"/>
  <c r="AT85" i="861" s="1"/>
  <c r="AT87" i="861" s="1"/>
  <c r="AM55" i="861"/>
  <c r="AL57" i="861"/>
  <c r="AL62" i="861" s="1"/>
  <c r="AO2931" i="64"/>
  <c r="L56" i="861"/>
  <c r="W2966" i="64"/>
  <c r="W2973" i="64"/>
  <c r="Y2938" i="64"/>
  <c r="X2951" i="64"/>
  <c r="AK13" i="864"/>
  <c r="AR96" i="861" l="1"/>
  <c r="AS96" i="861"/>
  <c r="AT96" i="861"/>
  <c r="AN55" i="861"/>
  <c r="AM57" i="861"/>
  <c r="AM62" i="861" s="1"/>
  <c r="AU56" i="861"/>
  <c r="AU84" i="861" s="1"/>
  <c r="AU85" i="861" s="1"/>
  <c r="AU87" i="861" s="1"/>
  <c r="X2964" i="64"/>
  <c r="X2952" i="64"/>
  <c r="Y2949" i="64" s="1"/>
  <c r="X2954" i="64"/>
  <c r="Y2942" i="64"/>
  <c r="Y2971" i="64"/>
  <c r="AL13" i="864"/>
  <c r="AU96" i="861" l="1"/>
  <c r="AO55" i="861"/>
  <c r="AN57" i="861"/>
  <c r="AN62" i="861" s="1"/>
  <c r="AV56" i="861"/>
  <c r="AP2931" i="64"/>
  <c r="L87" i="861"/>
  <c r="X2958" i="64"/>
  <c r="X2972" i="64" s="1"/>
  <c r="X2973" i="64" s="1"/>
  <c r="Y2950" i="64"/>
  <c r="Y2962" i="64"/>
  <c r="Y2943" i="64"/>
  <c r="AM13" i="864"/>
  <c r="L2931" i="64" l="1"/>
  <c r="AW56" i="861"/>
  <c r="AW84" i="861" s="1"/>
  <c r="AW85" i="861" s="1"/>
  <c r="AW87" i="861" s="1"/>
  <c r="AV84" i="861"/>
  <c r="AV85" i="861" s="1"/>
  <c r="AV87" i="861" s="1"/>
  <c r="AO57" i="861"/>
  <c r="AO62" i="861" s="1"/>
  <c r="AP55" i="861"/>
  <c r="AR2931" i="64"/>
  <c r="F3" i="1225"/>
  <c r="F5" i="1225" s="1"/>
  <c r="F7" i="1225" s="1"/>
  <c r="AQ2931" i="64"/>
  <c r="X2957" i="64"/>
  <c r="X2965" i="64" s="1"/>
  <c r="X2966" i="64" s="1"/>
  <c r="Y2963" i="64"/>
  <c r="Y2946" i="64"/>
  <c r="Y2951" i="64" s="1"/>
  <c r="Y2964" i="64" s="1"/>
  <c r="Y2944" i="64"/>
  <c r="Z2941" i="64" s="1"/>
  <c r="AN13" i="864"/>
  <c r="AW96" i="861" l="1"/>
  <c r="AV96" i="861"/>
  <c r="AP57" i="861"/>
  <c r="AP62" i="861" s="1"/>
  <c r="AQ55" i="861"/>
  <c r="AX56" i="861"/>
  <c r="AY56" i="861" s="1"/>
  <c r="Z2938" i="64"/>
  <c r="Y2954" i="64"/>
  <c r="Y2952" i="64"/>
  <c r="Z2949" i="64" s="1"/>
  <c r="AO13" i="864"/>
  <c r="AX84" i="861" l="1"/>
  <c r="AX85" i="861" s="1"/>
  <c r="AX87" i="861" s="1"/>
  <c r="AY84" i="861"/>
  <c r="AY85" i="861" s="1"/>
  <c r="AY87" i="861" s="1"/>
  <c r="AZ56" i="861"/>
  <c r="AR55" i="861"/>
  <c r="AQ57" i="861"/>
  <c r="AQ62" i="861" s="1"/>
  <c r="AS2931" i="64"/>
  <c r="Y2958" i="64"/>
  <c r="Y2972" i="64" s="1"/>
  <c r="Y2973" i="64" s="1"/>
  <c r="Z2950" i="64"/>
  <c r="Z2942" i="64"/>
  <c r="Z2971" i="64"/>
  <c r="AP13" i="864"/>
  <c r="L55" i="861"/>
  <c r="L13" i="864" s="1"/>
  <c r="AY96" i="861" l="1"/>
  <c r="AX96" i="861"/>
  <c r="AS55" i="861"/>
  <c r="AR57" i="861"/>
  <c r="AR62" i="861" s="1"/>
  <c r="AZ84" i="861"/>
  <c r="AZ85" i="861" s="1"/>
  <c r="AZ87" i="861" s="1"/>
  <c r="BA56" i="861"/>
  <c r="AU2931" i="64"/>
  <c r="Y2957" i="64"/>
  <c r="Y2965" i="64" s="1"/>
  <c r="Y2966" i="64" s="1"/>
  <c r="Z2962" i="64"/>
  <c r="Z2943" i="64"/>
  <c r="L57" i="861"/>
  <c r="AQ13" i="864"/>
  <c r="AZ96" i="861" l="1"/>
  <c r="BA84" i="861"/>
  <c r="BA85" i="861" s="1"/>
  <c r="BA87" i="861" s="1"/>
  <c r="BB56" i="861"/>
  <c r="AT55" i="861"/>
  <c r="AS57" i="861"/>
  <c r="AS62" i="861" s="1"/>
  <c r="AT2931" i="64"/>
  <c r="Z2963" i="64"/>
  <c r="Z2946" i="64"/>
  <c r="Z2944" i="64"/>
  <c r="AA2941" i="64" s="1"/>
  <c r="AR13" i="864"/>
  <c r="L62" i="861"/>
  <c r="BA96" i="861" l="1"/>
  <c r="AU55" i="861"/>
  <c r="AT57" i="861"/>
  <c r="AT62" i="861" s="1"/>
  <c r="BB84" i="861"/>
  <c r="BB85" i="861" s="1"/>
  <c r="BB87" i="861" s="1"/>
  <c r="BC56" i="861"/>
  <c r="BC84" i="861" s="1"/>
  <c r="BC85" i="861" s="1"/>
  <c r="BC87" i="861" s="1"/>
  <c r="AW2931" i="64"/>
  <c r="Z2951" i="64"/>
  <c r="AA2938" i="64"/>
  <c r="AS13" i="864"/>
  <c r="BC96" i="861" l="1"/>
  <c r="BB96" i="861"/>
  <c r="BD56" i="861"/>
  <c r="BD84" i="861" s="1"/>
  <c r="BD85" i="861" s="1"/>
  <c r="BD87" i="861" s="1"/>
  <c r="AU57" i="861"/>
  <c r="AU62" i="861" s="1"/>
  <c r="AV55" i="861"/>
  <c r="AV2931" i="64"/>
  <c r="Z2964" i="64"/>
  <c r="Z2952" i="64"/>
  <c r="AA2949" i="64" s="1"/>
  <c r="AA2971" i="64"/>
  <c r="AA2942" i="64"/>
  <c r="Z2954" i="64"/>
  <c r="AT13" i="864"/>
  <c r="BD96" i="861" l="1"/>
  <c r="AW55" i="861"/>
  <c r="AV57" i="861"/>
  <c r="AV62" i="861" s="1"/>
  <c r="BE56" i="861"/>
  <c r="BE84" i="861" s="1"/>
  <c r="BE85" i="861" s="1"/>
  <c r="BE87" i="861" s="1"/>
  <c r="AY2931" i="64"/>
  <c r="Z2958" i="64"/>
  <c r="Z2972" i="64" s="1"/>
  <c r="Z2973" i="64" s="1"/>
  <c r="AA2950" i="64"/>
  <c r="AA2962" i="64"/>
  <c r="AA2943" i="64"/>
  <c r="AU13" i="864"/>
  <c r="BE96" i="861" l="1"/>
  <c r="BF56" i="861"/>
  <c r="BF84" i="861" s="1"/>
  <c r="BF85" i="861" s="1"/>
  <c r="BF87" i="861" s="1"/>
  <c r="AX55" i="861"/>
  <c r="AW57" i="861"/>
  <c r="AW62" i="861" s="1"/>
  <c r="AX2931" i="64"/>
  <c r="Z2957" i="64"/>
  <c r="Z2965" i="64" s="1"/>
  <c r="Z2966" i="64" s="1"/>
  <c r="AA2944" i="64"/>
  <c r="AB2941" i="64" s="1"/>
  <c r="AA2963" i="64"/>
  <c r="AA2946" i="64"/>
  <c r="AV13" i="864"/>
  <c r="M56" i="861"/>
  <c r="BF96" i="861" l="1"/>
  <c r="AY55" i="861"/>
  <c r="AX57" i="861"/>
  <c r="AX62" i="861" s="1"/>
  <c r="BG56" i="861"/>
  <c r="BG84" i="861" s="1"/>
  <c r="BG85" i="861" s="1"/>
  <c r="BG87" i="861" s="1"/>
  <c r="BA2931" i="64"/>
  <c r="AZ2931" i="64"/>
  <c r="AA2951" i="64"/>
  <c r="AA2954" i="64" s="1"/>
  <c r="AB2938" i="64"/>
  <c r="AW13" i="864"/>
  <c r="BG96" i="861" l="1"/>
  <c r="BH56" i="861"/>
  <c r="BH84" i="861" s="1"/>
  <c r="BH85" i="861" s="1"/>
  <c r="BH87" i="861" s="1"/>
  <c r="AZ55" i="861"/>
  <c r="AY57" i="861"/>
  <c r="AY62" i="861" s="1"/>
  <c r="AA2958" i="64"/>
  <c r="AA2972" i="64" s="1"/>
  <c r="AA2973" i="64" s="1"/>
  <c r="AB2942" i="64"/>
  <c r="AB2971" i="64"/>
  <c r="AA2964" i="64"/>
  <c r="AA2952" i="64"/>
  <c r="AB2949" i="64" s="1"/>
  <c r="AX13" i="864"/>
  <c r="BH96" i="861" l="1"/>
  <c r="BA55" i="861"/>
  <c r="AZ57" i="861"/>
  <c r="AZ62" i="861" s="1"/>
  <c r="BI56" i="861"/>
  <c r="BB2931" i="64"/>
  <c r="AA2957" i="64"/>
  <c r="AA2965" i="64" s="1"/>
  <c r="AA2966" i="64" s="1"/>
  <c r="AB2962" i="64"/>
  <c r="AB2943" i="64"/>
  <c r="AB2950" i="64"/>
  <c r="AY13" i="864"/>
  <c r="BJ56" i="861" l="1"/>
  <c r="BJ84" i="861" s="1"/>
  <c r="BJ85" i="861" s="1"/>
  <c r="BJ87" i="861" s="1"/>
  <c r="BA57" i="861"/>
  <c r="BA62" i="861" s="1"/>
  <c r="BB55" i="861"/>
  <c r="BI84" i="861"/>
  <c r="BI85" i="861" s="1"/>
  <c r="BI87" i="861" s="1"/>
  <c r="BC2931" i="64"/>
  <c r="AB2946" i="64"/>
  <c r="AB2951" i="64" s="1"/>
  <c r="AB2963" i="64"/>
  <c r="AB2944" i="64"/>
  <c r="AC2941" i="64" s="1"/>
  <c r="AZ13" i="864"/>
  <c r="BI96" i="861" l="1"/>
  <c r="BJ96" i="861"/>
  <c r="BC55" i="861"/>
  <c r="BB57" i="861"/>
  <c r="BB62" i="861" s="1"/>
  <c r="BK56" i="861"/>
  <c r="BL56" i="861" s="1"/>
  <c r="BE2931" i="64"/>
  <c r="AC2938" i="64"/>
  <c r="AB2954" i="64"/>
  <c r="AB2964" i="64"/>
  <c r="AB2952" i="64"/>
  <c r="AC2949" i="64" s="1"/>
  <c r="BA13" i="864"/>
  <c r="BL84" i="861" l="1"/>
  <c r="BL85" i="861" s="1"/>
  <c r="BL87" i="861" s="1"/>
  <c r="BM56" i="861"/>
  <c r="BM84" i="861" s="1"/>
  <c r="BM85" i="861" s="1"/>
  <c r="BM87" i="861" s="1"/>
  <c r="BD55" i="861"/>
  <c r="BC57" i="861"/>
  <c r="BC62" i="861" s="1"/>
  <c r="BK84" i="861"/>
  <c r="BK85" i="861" s="1"/>
  <c r="BK87" i="861" s="1"/>
  <c r="BF2931" i="64"/>
  <c r="BD2931" i="64"/>
  <c r="AB2958" i="64"/>
  <c r="AB2972" i="64" s="1"/>
  <c r="AB2973" i="64" s="1"/>
  <c r="AC2950" i="64"/>
  <c r="AC2971" i="64"/>
  <c r="AC2942" i="64"/>
  <c r="BB13" i="864"/>
  <c r="M55" i="861"/>
  <c r="M13" i="864" s="1"/>
  <c r="BM96" i="861" l="1"/>
  <c r="BL96" i="861"/>
  <c r="BK96" i="861"/>
  <c r="BD57" i="861"/>
  <c r="BD62" i="861" s="1"/>
  <c r="BE55" i="861"/>
  <c r="BN56" i="861"/>
  <c r="BO56" i="861" s="1"/>
  <c r="BG2931" i="64"/>
  <c r="AB2957" i="64"/>
  <c r="AB2965" i="64" s="1"/>
  <c r="AB2966" i="64" s="1"/>
  <c r="AC2962" i="64"/>
  <c r="AC2943" i="64"/>
  <c r="AC2944" i="64" s="1"/>
  <c r="AD2941" i="64" s="1"/>
  <c r="M57" i="861"/>
  <c r="BC13" i="864"/>
  <c r="BN84" i="861" l="1"/>
  <c r="BN85" i="861" s="1"/>
  <c r="BN87" i="861" s="1"/>
  <c r="BE57" i="861"/>
  <c r="BE62" i="861" s="1"/>
  <c r="BF55" i="861"/>
  <c r="BO84" i="861"/>
  <c r="BO85" i="861" s="1"/>
  <c r="BO87" i="861" s="1"/>
  <c r="BP56" i="861"/>
  <c r="AD2938" i="64"/>
  <c r="AC2963" i="64"/>
  <c r="AC2946" i="64"/>
  <c r="AC2951" i="64" s="1"/>
  <c r="BD13" i="864"/>
  <c r="M62" i="861"/>
  <c r="BN96" i="861" l="1"/>
  <c r="BO96" i="861"/>
  <c r="BP84" i="861"/>
  <c r="BP85" i="861" s="1"/>
  <c r="BP87" i="861" s="1"/>
  <c r="BQ56" i="861"/>
  <c r="BG55" i="861"/>
  <c r="BF57" i="861"/>
  <c r="BF62" i="861" s="1"/>
  <c r="BH2931" i="64"/>
  <c r="BI2931" i="64"/>
  <c r="AC2954" i="64"/>
  <c r="AC2964" i="64"/>
  <c r="AC2952" i="64"/>
  <c r="AD2949" i="64" s="1"/>
  <c r="AD2971" i="64"/>
  <c r="AD2942" i="64"/>
  <c r="BE13" i="864"/>
  <c r="BP96" i="861" l="1"/>
  <c r="BH55" i="861"/>
  <c r="BG57" i="861"/>
  <c r="BG62" i="861" s="1"/>
  <c r="BQ84" i="861"/>
  <c r="BQ85" i="861" s="1"/>
  <c r="BQ87" i="861" s="1"/>
  <c r="BR56" i="861"/>
  <c r="BJ2931" i="64"/>
  <c r="AD2962" i="64"/>
  <c r="AD2943" i="64"/>
  <c r="AD2950" i="64"/>
  <c r="AC2958" i="64"/>
  <c r="AC2972" i="64" s="1"/>
  <c r="AC2973" i="64" s="1"/>
  <c r="BF13" i="864"/>
  <c r="BQ96" i="861" l="1"/>
  <c r="BR84" i="861"/>
  <c r="BR85" i="861" s="1"/>
  <c r="BR87" i="861" s="1"/>
  <c r="BS56" i="861"/>
  <c r="BT56" i="861" s="1"/>
  <c r="BI55" i="861"/>
  <c r="BH57" i="861"/>
  <c r="BH62" i="861" s="1"/>
  <c r="BK2931" i="64"/>
  <c r="AC2957" i="64"/>
  <c r="AC2965" i="64" s="1"/>
  <c r="AC2966" i="64" s="1"/>
  <c r="AD2946" i="64"/>
  <c r="AD2963" i="64"/>
  <c r="AD2944" i="64"/>
  <c r="BG13" i="864"/>
  <c r="BR96" i="861" l="1"/>
  <c r="BS84" i="861"/>
  <c r="BS85" i="861" s="1"/>
  <c r="BS87" i="861" s="1"/>
  <c r="BT84" i="861"/>
  <c r="BT85" i="861" s="1"/>
  <c r="BT87" i="861" s="1"/>
  <c r="BU56" i="861"/>
  <c r="BI57" i="861"/>
  <c r="BI62" i="861" s="1"/>
  <c r="BJ55" i="861"/>
  <c r="BL2931" i="64"/>
  <c r="AE2941" i="64"/>
  <c r="K2944" i="64"/>
  <c r="AD2951" i="64"/>
  <c r="BH13" i="864"/>
  <c r="BT96" i="861" l="1"/>
  <c r="BS96" i="861"/>
  <c r="BJ57" i="861"/>
  <c r="BJ62" i="861" s="1"/>
  <c r="BK55" i="861"/>
  <c r="BU84" i="861"/>
  <c r="BU85" i="861" s="1"/>
  <c r="BU87" i="861" s="1"/>
  <c r="BV56" i="861"/>
  <c r="BM2931" i="64"/>
  <c r="N56" i="861"/>
  <c r="AD2964" i="64"/>
  <c r="AD2952" i="64"/>
  <c r="AD2954" i="64"/>
  <c r="AE2938" i="64"/>
  <c r="BI13" i="864"/>
  <c r="BU96" i="861" l="1"/>
  <c r="BV84" i="861"/>
  <c r="BV85" i="861" s="1"/>
  <c r="BV87" i="861" s="1"/>
  <c r="BW56" i="861"/>
  <c r="BL55" i="861"/>
  <c r="BK57" i="861"/>
  <c r="BK62" i="861" s="1"/>
  <c r="AE2942" i="64"/>
  <c r="AE2971" i="64"/>
  <c r="AD2958" i="64"/>
  <c r="AD2972" i="64" s="1"/>
  <c r="AD2973" i="64" s="1"/>
  <c r="AE2949" i="64"/>
  <c r="K2952" i="64"/>
  <c r="L2949" i="64" s="1"/>
  <c r="BJ13" i="864"/>
  <c r="BV96" i="861" l="1"/>
  <c r="BW84" i="861"/>
  <c r="BW85" i="861" s="1"/>
  <c r="BW87" i="861" s="1"/>
  <c r="BX56" i="861"/>
  <c r="BM55" i="861"/>
  <c r="BL57" i="861"/>
  <c r="BL62" i="861" s="1"/>
  <c r="BN2931" i="64"/>
  <c r="AE2950" i="64"/>
  <c r="AD2957" i="64"/>
  <c r="AD2965" i="64" s="1"/>
  <c r="AD2966" i="64" s="1"/>
  <c r="AE2962" i="64"/>
  <c r="AE2943" i="64"/>
  <c r="BK13" i="864"/>
  <c r="BW96" i="861" l="1"/>
  <c r="BN55" i="861"/>
  <c r="BM57" i="861"/>
  <c r="BM62" i="861" s="1"/>
  <c r="BX84" i="861"/>
  <c r="BX85" i="861" s="1"/>
  <c r="BX87" i="861" s="1"/>
  <c r="BY56" i="861"/>
  <c r="BP2931" i="64"/>
  <c r="AE2944" i="64"/>
  <c r="AF2941" i="64" s="1"/>
  <c r="AE2946" i="64"/>
  <c r="AE2951" i="64" s="1"/>
  <c r="AE2963" i="64"/>
  <c r="BL13" i="864"/>
  <c r="BX96" i="861" l="1"/>
  <c r="BY84" i="861"/>
  <c r="BY85" i="861" s="1"/>
  <c r="BY87" i="861" s="1"/>
  <c r="BZ56" i="861"/>
  <c r="BZ84" i="861" s="1"/>
  <c r="BZ85" i="861" s="1"/>
  <c r="BZ87" i="861" s="1"/>
  <c r="BO55" i="861"/>
  <c r="BN57" i="861"/>
  <c r="BN62" i="861" s="1"/>
  <c r="BO2931" i="64"/>
  <c r="AE2954" i="64"/>
  <c r="AF2938" i="64"/>
  <c r="AE2964" i="64"/>
  <c r="AE2952" i="64"/>
  <c r="AF2949" i="64" s="1"/>
  <c r="BM13" i="864"/>
  <c r="BZ96" i="861" l="1"/>
  <c r="BY96" i="861"/>
  <c r="BO57" i="861"/>
  <c r="BO62" i="861" s="1"/>
  <c r="BP55" i="861"/>
  <c r="CA56" i="861"/>
  <c r="CA84" i="861" s="1"/>
  <c r="CA85" i="861" s="1"/>
  <c r="CA87" i="861" s="1"/>
  <c r="BR2931" i="64"/>
  <c r="AF2942" i="64"/>
  <c r="AF2971" i="64"/>
  <c r="AF2950" i="64"/>
  <c r="AE2958" i="64"/>
  <c r="BN13" i="864"/>
  <c r="N55" i="861"/>
  <c r="N13" i="864" s="1"/>
  <c r="CA96" i="861" l="1"/>
  <c r="CB56" i="861"/>
  <c r="CC56" i="861" s="1"/>
  <c r="BP57" i="861"/>
  <c r="BP62" i="861" s="1"/>
  <c r="BQ55" i="861"/>
  <c r="BS2931" i="64"/>
  <c r="BQ2931" i="64"/>
  <c r="AE2972" i="64"/>
  <c r="AF2962" i="64"/>
  <c r="AF2943" i="64"/>
  <c r="AE2957" i="64"/>
  <c r="N57" i="861"/>
  <c r="BO13" i="864"/>
  <c r="CB84" i="861" l="1"/>
  <c r="CB85" i="861" s="1"/>
  <c r="CB87" i="861" s="1"/>
  <c r="CC84" i="861"/>
  <c r="CC85" i="861" s="1"/>
  <c r="CC87" i="861" s="1"/>
  <c r="CD56" i="861"/>
  <c r="CE56" i="861" s="1"/>
  <c r="BR55" i="861"/>
  <c r="BQ57" i="861"/>
  <c r="BQ62" i="861" s="1"/>
  <c r="BT2931" i="64"/>
  <c r="AF2944" i="64"/>
  <c r="AG2941" i="64" s="1"/>
  <c r="AF2946" i="64"/>
  <c r="AF2963" i="64"/>
  <c r="AE2965" i="64"/>
  <c r="AE2973" i="64"/>
  <c r="BP13" i="864"/>
  <c r="N62" i="861"/>
  <c r="CB96" i="861" l="1"/>
  <c r="CC96" i="861"/>
  <c r="CD84" i="861"/>
  <c r="CD85" i="861" s="1"/>
  <c r="CD87" i="861" s="1"/>
  <c r="BS55" i="861"/>
  <c r="BR57" i="861"/>
  <c r="BR62" i="861" s="1"/>
  <c r="CE84" i="861"/>
  <c r="CE85" i="861" s="1"/>
  <c r="CE87" i="861" s="1"/>
  <c r="CF56" i="861"/>
  <c r="AE2966" i="64"/>
  <c r="AF2951" i="64"/>
  <c r="AG2938" i="64"/>
  <c r="BQ13" i="864"/>
  <c r="CE96" i="861" l="1"/>
  <c r="CD96" i="861"/>
  <c r="CF84" i="861"/>
  <c r="CF85" i="861" s="1"/>
  <c r="CF87" i="861" s="1"/>
  <c r="CG56" i="861"/>
  <c r="BS57" i="861"/>
  <c r="BS62" i="861" s="1"/>
  <c r="BT55" i="861"/>
  <c r="BU2931" i="64"/>
  <c r="BV2931" i="64"/>
  <c r="AF2964" i="64"/>
  <c r="AF2952" i="64"/>
  <c r="AG2949" i="64" s="1"/>
  <c r="AF2954" i="64"/>
  <c r="AG2942" i="64"/>
  <c r="AG2971" i="64"/>
  <c r="BR13" i="864"/>
  <c r="CF96" i="861" l="1"/>
  <c r="BU55" i="861"/>
  <c r="BT57" i="861"/>
  <c r="BT62" i="861" s="1"/>
  <c r="CG84" i="861"/>
  <c r="CG85" i="861" s="1"/>
  <c r="CG87" i="861" s="1"/>
  <c r="CH56" i="861"/>
  <c r="BW2931" i="64"/>
  <c r="AF2958" i="64"/>
  <c r="AF2957" i="64" s="1"/>
  <c r="AG2962" i="64"/>
  <c r="AG2943" i="64"/>
  <c r="AG2950" i="64"/>
  <c r="BS13" i="864"/>
  <c r="CG96" i="861" l="1"/>
  <c r="CH84" i="861"/>
  <c r="CH85" i="861" s="1"/>
  <c r="CH87" i="861" s="1"/>
  <c r="CI56" i="861"/>
  <c r="CI84" i="861" s="1"/>
  <c r="CI85" i="861" s="1"/>
  <c r="CI87" i="861" s="1"/>
  <c r="BV55" i="861"/>
  <c r="BU57" i="861"/>
  <c r="BU62" i="861" s="1"/>
  <c r="AG2944" i="64"/>
  <c r="AH2941" i="64" s="1"/>
  <c r="AG2963" i="64"/>
  <c r="AG2946" i="64"/>
  <c r="AF2965" i="64"/>
  <c r="AF2972" i="64"/>
  <c r="BT13" i="864"/>
  <c r="O56" i="861"/>
  <c r="CI96" i="861" l="1"/>
  <c r="CH96" i="861"/>
  <c r="BV57" i="861"/>
  <c r="BV62" i="861" s="1"/>
  <c r="BW55" i="861"/>
  <c r="CJ56" i="861"/>
  <c r="CJ84" i="861" s="1"/>
  <c r="CJ85" i="861" s="1"/>
  <c r="CJ87" i="861" s="1"/>
  <c r="BY2931" i="64"/>
  <c r="BX2931" i="64"/>
  <c r="AG2951" i="64"/>
  <c r="AG2954" i="64" s="1"/>
  <c r="AF2973" i="64"/>
  <c r="AF2966" i="64"/>
  <c r="AH2938" i="64"/>
  <c r="BU13" i="864"/>
  <c r="CJ96" i="861" l="1"/>
  <c r="BX55" i="861"/>
  <c r="BW57" i="861"/>
  <c r="BW62" i="861" s="1"/>
  <c r="CK56" i="861"/>
  <c r="CK84" i="861" s="1"/>
  <c r="CK85" i="861" s="1"/>
  <c r="CK87" i="861" s="1"/>
  <c r="AH2942" i="64"/>
  <c r="AH2971" i="64"/>
  <c r="AG2958" i="64"/>
  <c r="AG2964" i="64"/>
  <c r="AG2952" i="64"/>
  <c r="AH2949" i="64" s="1"/>
  <c r="BV13" i="864"/>
  <c r="CK96" i="861" l="1"/>
  <c r="CL56" i="861"/>
  <c r="BX57" i="861"/>
  <c r="BX62" i="861" s="1"/>
  <c r="BY55" i="861"/>
  <c r="BZ2931" i="64"/>
  <c r="O87" i="861"/>
  <c r="AH2950" i="64"/>
  <c r="AG2972" i="64"/>
  <c r="AG2957" i="64"/>
  <c r="AH2962" i="64"/>
  <c r="AH2943" i="64"/>
  <c r="BW13" i="864"/>
  <c r="O2931" i="64" l="1"/>
  <c r="BZ55" i="861"/>
  <c r="BY57" i="861"/>
  <c r="BY62" i="861" s="1"/>
  <c r="CL84" i="861"/>
  <c r="CL85" i="861" s="1"/>
  <c r="CL87" i="861" s="1"/>
  <c r="I3" i="1225"/>
  <c r="I5" i="1225" s="1"/>
  <c r="I7" i="1225" s="1"/>
  <c r="CA2931" i="64"/>
  <c r="CB2931" i="64"/>
  <c r="AG2973" i="64"/>
  <c r="AH2944" i="64"/>
  <c r="AI2941" i="64" s="1"/>
  <c r="AH2963" i="64"/>
  <c r="AH2946" i="64"/>
  <c r="AG2965" i="64"/>
  <c r="BX13" i="864"/>
  <c r="CL96" i="861" l="1"/>
  <c r="CA55" i="861"/>
  <c r="BZ57" i="861"/>
  <c r="BZ62" i="861" s="1"/>
  <c r="CC2931" i="64"/>
  <c r="AI2938" i="64"/>
  <c r="AG2966" i="64"/>
  <c r="AH2951" i="64"/>
  <c r="BY13" i="864"/>
  <c r="CB55" i="861" l="1"/>
  <c r="CA57" i="861"/>
  <c r="CA62" i="861" s="1"/>
  <c r="AH2964" i="64"/>
  <c r="AH2952" i="64"/>
  <c r="AI2949" i="64" s="1"/>
  <c r="AI2942" i="64"/>
  <c r="AI2971" i="64"/>
  <c r="AH2954" i="64"/>
  <c r="BZ13" i="864"/>
  <c r="O55" i="861"/>
  <c r="O13" i="864" s="1"/>
  <c r="CC55" i="861" l="1"/>
  <c r="CB57" i="861"/>
  <c r="CB62" i="861" s="1"/>
  <c r="CD2931" i="64"/>
  <c r="AI2950" i="64"/>
  <c r="AH2958" i="64"/>
  <c r="AH2957" i="64" s="1"/>
  <c r="AI2962" i="64"/>
  <c r="AI2943" i="64"/>
  <c r="O57" i="861"/>
  <c r="CA13" i="864"/>
  <c r="CD55" i="861" l="1"/>
  <c r="CC57" i="861"/>
  <c r="CC62" i="861" s="1"/>
  <c r="CF2931" i="64"/>
  <c r="AH2965" i="64"/>
  <c r="AI2944" i="64"/>
  <c r="AJ2941" i="64" s="1"/>
  <c r="AI2963" i="64"/>
  <c r="AI2946" i="64"/>
  <c r="AH2972" i="64"/>
  <c r="CB13" i="864"/>
  <c r="O62" i="861"/>
  <c r="CD57" i="861" l="1"/>
  <c r="CD62" i="861" s="1"/>
  <c r="CE55" i="861"/>
  <c r="CE2931" i="64"/>
  <c r="CG2931" i="64"/>
  <c r="AH2973" i="64"/>
  <c r="AJ2938" i="64"/>
  <c r="AH2966" i="64"/>
  <c r="AI2951" i="64"/>
  <c r="CC13" i="864"/>
  <c r="CF55" i="861" l="1"/>
  <c r="CE57" i="861"/>
  <c r="CE62" i="861" s="1"/>
  <c r="CH2931" i="64"/>
  <c r="AI2964" i="64"/>
  <c r="AI2952" i="64"/>
  <c r="AJ2949" i="64" s="1"/>
  <c r="AJ2942" i="64"/>
  <c r="AJ2971" i="64"/>
  <c r="AI2954" i="64"/>
  <c r="CD13" i="864"/>
  <c r="CG55" i="861" l="1"/>
  <c r="CF57" i="861"/>
  <c r="CF62" i="861" s="1"/>
  <c r="CI2931" i="64"/>
  <c r="AI2958" i="64"/>
  <c r="AI2957" i="64" s="1"/>
  <c r="AJ2962" i="64"/>
  <c r="AJ2943" i="64"/>
  <c r="AJ2950" i="64"/>
  <c r="CE13" i="864"/>
  <c r="CG57" i="861" l="1"/>
  <c r="CG62" i="861" s="1"/>
  <c r="CH55" i="861"/>
  <c r="AI2965" i="64"/>
  <c r="AJ2944" i="64"/>
  <c r="AK2941" i="64" s="1"/>
  <c r="AJ2946" i="64"/>
  <c r="AJ2963" i="64"/>
  <c r="AI2972" i="64"/>
  <c r="CF13" i="864"/>
  <c r="CH57" i="861" l="1"/>
  <c r="CH62" i="861" s="1"/>
  <c r="CI55" i="861"/>
  <c r="CJ2931" i="64"/>
  <c r="CK2931" i="64"/>
  <c r="P56" i="861"/>
  <c r="AI2973" i="64"/>
  <c r="AK2938" i="64"/>
  <c r="AI2966" i="64"/>
  <c r="AJ2951" i="64"/>
  <c r="CG13" i="864"/>
  <c r="CJ55" i="861" l="1"/>
  <c r="CI57" i="861"/>
  <c r="CI62" i="861" s="1"/>
  <c r="AJ2964" i="64"/>
  <c r="AJ2952" i="64"/>
  <c r="AK2949" i="64" s="1"/>
  <c r="AK2942" i="64"/>
  <c r="AK2971" i="64"/>
  <c r="AJ2954" i="64"/>
  <c r="CH13" i="864"/>
  <c r="CJ57" i="861" l="1"/>
  <c r="CJ62" i="861" s="1"/>
  <c r="CK55" i="861"/>
  <c r="P87" i="861"/>
  <c r="AJ2958" i="64"/>
  <c r="AJ2972" i="64" s="1"/>
  <c r="AJ2973" i="64" s="1"/>
  <c r="AK2962" i="64"/>
  <c r="AK2943" i="64"/>
  <c r="AK2950" i="64"/>
  <c r="CI13" i="864"/>
  <c r="P2931" i="64" l="1"/>
  <c r="CL55" i="861"/>
  <c r="CK57" i="861"/>
  <c r="CK62" i="861" s="1"/>
  <c r="AJ2957" i="64"/>
  <c r="AJ2965" i="64" s="1"/>
  <c r="AJ2966" i="64" s="1"/>
  <c r="AK2944" i="64"/>
  <c r="AL2941" i="64" s="1"/>
  <c r="AK2963" i="64"/>
  <c r="AK2946" i="64"/>
  <c r="CJ13" i="864"/>
  <c r="CL57" i="861" l="1"/>
  <c r="CL62" i="861" s="1"/>
  <c r="AL2938" i="64"/>
  <c r="AK2951" i="64"/>
  <c r="CK13" i="864"/>
  <c r="AK2964" i="64" l="1"/>
  <c r="AK2952" i="64"/>
  <c r="AL2949" i="64" s="1"/>
  <c r="AL2942" i="64"/>
  <c r="AL2971" i="64"/>
  <c r="AK2954" i="64"/>
  <c r="CL13" i="864"/>
  <c r="P55" i="861"/>
  <c r="P13" i="864" s="1"/>
  <c r="I13" i="864" s="1" a="1"/>
  <c r="I13" i="864" s="1"/>
  <c r="AL2950" i="64" l="1"/>
  <c r="AK2958" i="64"/>
  <c r="AK2972" i="64" s="1"/>
  <c r="AK2973" i="64" s="1"/>
  <c r="AL2962" i="64"/>
  <c r="AL2943" i="64"/>
  <c r="P57" i="861"/>
  <c r="AK2957" i="64" l="1"/>
  <c r="AK2965" i="64" s="1"/>
  <c r="AK2966" i="64" s="1"/>
  <c r="AL2944" i="64"/>
  <c r="AM2941" i="64" s="1"/>
  <c r="AL2963" i="64"/>
  <c r="AL2946" i="64"/>
  <c r="P62" i="861"/>
  <c r="AL2951" i="64" l="1"/>
  <c r="AL2954" i="64" s="1"/>
  <c r="AM2938" i="64"/>
  <c r="AM2942" i="64" l="1"/>
  <c r="AM2971" i="64"/>
  <c r="AL2958" i="64"/>
  <c r="AL2972" i="64" s="1"/>
  <c r="AL2973" i="64" s="1"/>
  <c r="AL2964" i="64"/>
  <c r="AL2952" i="64"/>
  <c r="AM2949" i="64" s="1"/>
  <c r="AL2957" i="64" l="1"/>
  <c r="AL2965" i="64" s="1"/>
  <c r="AL2966" i="64" s="1"/>
  <c r="AM2950" i="64"/>
  <c r="AM2962" i="64"/>
  <c r="AM2943" i="64"/>
  <c r="AM2944" i="64" l="1"/>
  <c r="AN2941" i="64" s="1"/>
  <c r="AM2946" i="64"/>
  <c r="AM2963" i="64"/>
  <c r="AN2938" i="64" l="1"/>
  <c r="AM2951" i="64"/>
  <c r="AN2942" i="64" l="1"/>
  <c r="AN2971" i="64"/>
  <c r="AM2964" i="64"/>
  <c r="AM2952" i="64"/>
  <c r="AN2949" i="64" s="1"/>
  <c r="AM2954" i="64"/>
  <c r="AM2958" i="64" l="1"/>
  <c r="AM2972" i="64" s="1"/>
  <c r="AM2973" i="64" s="1"/>
  <c r="AN2950" i="64"/>
  <c r="AN2962" i="64"/>
  <c r="AN2943" i="64"/>
  <c r="AM2957" i="64" l="1"/>
  <c r="AM2965" i="64" s="1"/>
  <c r="AM2966" i="64" s="1"/>
  <c r="AN2944" i="64"/>
  <c r="AO2941" i="64" s="1"/>
  <c r="AN2946" i="64"/>
  <c r="AN2963" i="64"/>
  <c r="AO2938" i="64" l="1"/>
  <c r="AN2951" i="64"/>
  <c r="AO2942" i="64" l="1"/>
  <c r="AO2971" i="64"/>
  <c r="AN2964" i="64"/>
  <c r="AN2952" i="64"/>
  <c r="AO2949" i="64" s="1"/>
  <c r="AN2954" i="64"/>
  <c r="AN2958" i="64" l="1"/>
  <c r="AN2972" i="64" s="1"/>
  <c r="AN2973" i="64" s="1"/>
  <c r="AO2950" i="64"/>
  <c r="AO2962" i="64"/>
  <c r="AO2943" i="64"/>
  <c r="AN2957" i="64" l="1"/>
  <c r="AN2965" i="64" s="1"/>
  <c r="AN2966" i="64" s="1"/>
  <c r="AO2944" i="64"/>
  <c r="AP2941" i="64" s="1"/>
  <c r="AO2946" i="64"/>
  <c r="AO2963" i="64"/>
  <c r="AP2938" i="64" l="1"/>
  <c r="AO2951" i="64"/>
  <c r="AO2964" i="64" l="1"/>
  <c r="AO2952" i="64"/>
  <c r="AP2949" i="64" s="1"/>
  <c r="AP2942" i="64"/>
  <c r="AP2971" i="64"/>
  <c r="AO2954" i="64"/>
  <c r="AP2950" i="64" l="1"/>
  <c r="AO2958" i="64"/>
  <c r="AO2972" i="64" s="1"/>
  <c r="AO2973" i="64" s="1"/>
  <c r="AP2962" i="64"/>
  <c r="AP2943" i="64"/>
  <c r="AO2957" i="64" l="1"/>
  <c r="AO2965" i="64" s="1"/>
  <c r="AO2966" i="64" s="1"/>
  <c r="AP2946" i="64"/>
  <c r="AP2963" i="64"/>
  <c r="AP2944" i="64"/>
  <c r="AQ2941" i="64" l="1"/>
  <c r="L2944" i="64"/>
  <c r="AP2951" i="64"/>
  <c r="AP2964" i="64" l="1"/>
  <c r="AP2952" i="64"/>
  <c r="AP2954" i="64"/>
  <c r="AQ2938" i="64"/>
  <c r="AQ2942" i="64" l="1"/>
  <c r="AQ2971" i="64"/>
  <c r="AP2958" i="64"/>
  <c r="AP2972" i="64" s="1"/>
  <c r="AP2973" i="64" s="1"/>
  <c r="AQ2949" i="64"/>
  <c r="L2952" i="64"/>
  <c r="M2949" i="64" s="1"/>
  <c r="K84" i="861"/>
  <c r="L84" i="861"/>
  <c r="M84" i="861"/>
  <c r="N84" i="861"/>
  <c r="O84" i="861"/>
  <c r="P84" i="861"/>
  <c r="AQ2950" i="64" l="1"/>
  <c r="AP2957" i="64"/>
  <c r="AP2965" i="64" s="1"/>
  <c r="AP2966" i="64" s="1"/>
  <c r="AQ2962" i="64"/>
  <c r="AQ2943" i="64"/>
  <c r="L85" i="861"/>
  <c r="M85" i="861"/>
  <c r="N85" i="861"/>
  <c r="O85" i="861"/>
  <c r="P85" i="861"/>
  <c r="AQ2946" i="64" l="1"/>
  <c r="AQ2963" i="64"/>
  <c r="AQ2944" i="64"/>
  <c r="AR2941" i="64" s="1"/>
  <c r="M87" i="861"/>
  <c r="N87" i="861"/>
  <c r="N2931" i="64" l="1"/>
  <c r="M2931" i="64"/>
  <c r="H3" i="1225"/>
  <c r="H5" i="1225" s="1"/>
  <c r="H7" i="1225" s="1"/>
  <c r="G3" i="1225"/>
  <c r="G5" i="1225" s="1"/>
  <c r="G7" i="1225" s="1"/>
  <c r="AR2938" i="64"/>
  <c r="AQ2951" i="64"/>
  <c r="K96" i="861"/>
  <c r="L96" i="861"/>
  <c r="M96" i="861"/>
  <c r="N96" i="861"/>
  <c r="O96" i="861"/>
  <c r="P96" i="861"/>
  <c r="B7" i="1225" l="1"/>
  <c r="B12" i="1225" s="1"/>
  <c r="X6" i="1225" s="1"/>
  <c r="AQ2964" i="64"/>
  <c r="AQ2952" i="64"/>
  <c r="AR2949" i="64" s="1"/>
  <c r="AR2942" i="64"/>
  <c r="AR2971" i="64"/>
  <c r="AQ2954" i="64"/>
  <c r="AQ2958" i="64" l="1"/>
  <c r="AQ2957" i="64" s="1"/>
  <c r="AR2962" i="64"/>
  <c r="AR2943" i="64"/>
  <c r="AR2950" i="64"/>
  <c r="AR2944" i="64" l="1"/>
  <c r="AS2941" i="64" s="1"/>
  <c r="AR2946" i="64"/>
  <c r="AR2951" i="64" s="1"/>
  <c r="AR2963" i="64"/>
  <c r="AQ2965" i="64"/>
  <c r="AQ2972" i="64"/>
  <c r="AR2954" i="64" l="1"/>
  <c r="AR2964" i="64"/>
  <c r="AR2952" i="64"/>
  <c r="AS2949" i="64" s="1"/>
  <c r="AS2950" i="64" s="1"/>
  <c r="AS2938" i="64"/>
  <c r="AQ2973" i="64"/>
  <c r="AQ2966" i="64"/>
  <c r="AS2942" i="64" l="1"/>
  <c r="AS2971" i="64"/>
  <c r="AR2958" i="64"/>
  <c r="AR2972" i="64" l="1"/>
  <c r="AS2962" i="64"/>
  <c r="AS2943" i="64"/>
  <c r="AS2944" i="64" s="1"/>
  <c r="AT2941" i="64" s="1"/>
  <c r="AR2957" i="64"/>
  <c r="AT2938" i="64" l="1"/>
  <c r="AR2965" i="64"/>
  <c r="AS2946" i="64"/>
  <c r="AS2963" i="64"/>
  <c r="AR2973" i="64"/>
  <c r="AS2951" i="64" l="1"/>
  <c r="AR2966" i="64"/>
  <c r="AT2942" i="64"/>
  <c r="AT2971" i="64"/>
  <c r="AT2962" i="64" l="1"/>
  <c r="AT2943" i="64"/>
  <c r="AT2944" i="64" s="1"/>
  <c r="AU2941" i="64" s="1"/>
  <c r="AS2964" i="64"/>
  <c r="AS2952" i="64"/>
  <c r="AT2949" i="64" s="1"/>
  <c r="AS2954" i="64"/>
  <c r="AS2958" i="64" l="1"/>
  <c r="AS2957" i="64" s="1"/>
  <c r="AT2950" i="64"/>
  <c r="AU2938" i="64"/>
  <c r="AT2963" i="64"/>
  <c r="AT2946" i="64"/>
  <c r="AU2942" i="64" l="1"/>
  <c r="AU2971" i="64"/>
  <c r="AT2951" i="64"/>
  <c r="AS2965" i="64"/>
  <c r="AS2972" i="64"/>
  <c r="AS2966" i="64" l="1"/>
  <c r="AS2973" i="64"/>
  <c r="AT2964" i="64"/>
  <c r="AT2952" i="64"/>
  <c r="AU2949" i="64" s="1"/>
  <c r="AU2962" i="64"/>
  <c r="AU2943" i="64"/>
  <c r="AT2954" i="64"/>
  <c r="AT2958" i="64" l="1"/>
  <c r="AT2957" i="64" s="1"/>
  <c r="AU2944" i="64"/>
  <c r="AV2941" i="64" s="1"/>
  <c r="AU2946" i="64"/>
  <c r="AU2963" i="64"/>
  <c r="AU2950" i="64"/>
  <c r="AU2951" i="64" l="1"/>
  <c r="AU2964" i="64" s="1"/>
  <c r="AV2938" i="64"/>
  <c r="AT2965" i="64"/>
  <c r="AT2972" i="64"/>
  <c r="AU2952" i="64" l="1"/>
  <c r="AV2949" i="64" s="1"/>
  <c r="AV2950" i="64" s="1"/>
  <c r="AU2954" i="64"/>
  <c r="AU2958" i="64" s="1"/>
  <c r="AU2957" i="64" s="1"/>
  <c r="AT2966" i="64"/>
  <c r="AT2973" i="64"/>
  <c r="AV2942" i="64"/>
  <c r="AV2971" i="64"/>
  <c r="AU2965" i="64" l="1"/>
  <c r="AU2972" i="64"/>
  <c r="AV2962" i="64"/>
  <c r="AV2943" i="64"/>
  <c r="AV2946" i="64" l="1"/>
  <c r="AV2963" i="64"/>
  <c r="AV2944" i="64"/>
  <c r="AW2941" i="64" s="1"/>
  <c r="AU2973" i="64"/>
  <c r="AU2966" i="64"/>
  <c r="AW2938" i="64" l="1"/>
  <c r="AV2951" i="64"/>
  <c r="AV2964" i="64" l="1"/>
  <c r="AV2952" i="64"/>
  <c r="AW2949" i="64" s="1"/>
  <c r="AV2954" i="64"/>
  <c r="AW2942" i="64"/>
  <c r="AW2971" i="64"/>
  <c r="AW2962" i="64" l="1"/>
  <c r="AW2943" i="64"/>
  <c r="AV2958" i="64"/>
  <c r="AV2972" i="64" s="1"/>
  <c r="AV2973" i="64" s="1"/>
  <c r="AW2950" i="64"/>
  <c r="AV2957" i="64" l="1"/>
  <c r="AV2965" i="64" s="1"/>
  <c r="AV2966" i="64" s="1"/>
  <c r="AW2944" i="64"/>
  <c r="AX2941" i="64" s="1"/>
  <c r="AW2946" i="64"/>
  <c r="AW2963" i="64"/>
  <c r="AX2938" i="64" l="1"/>
  <c r="AW2951" i="64"/>
  <c r="AW2964" i="64" l="1"/>
  <c r="AW2952" i="64"/>
  <c r="AX2949" i="64" s="1"/>
  <c r="AW2954" i="64"/>
  <c r="AX2942" i="64"/>
  <c r="AX2971" i="64"/>
  <c r="AX2962" i="64" l="1"/>
  <c r="AX2943" i="64"/>
  <c r="AW2958" i="64"/>
  <c r="AW2972" i="64" s="1"/>
  <c r="AW2973" i="64" s="1"/>
  <c r="AX2950" i="64"/>
  <c r="AW2957" i="64" l="1"/>
  <c r="AW2965" i="64" s="1"/>
  <c r="AW2966" i="64" s="1"/>
  <c r="AX2944" i="64"/>
  <c r="AY2941" i="64" s="1"/>
  <c r="AX2946" i="64"/>
  <c r="AX2963" i="64"/>
  <c r="AY2938" i="64" l="1"/>
  <c r="AX2951" i="64"/>
  <c r="AX2964" i="64" l="1"/>
  <c r="AX2952" i="64"/>
  <c r="AY2949" i="64" s="1"/>
  <c r="AY2942" i="64"/>
  <c r="AY2971" i="64"/>
  <c r="AX2954" i="64"/>
  <c r="AX2958" i="64" l="1"/>
  <c r="AX2972" i="64" s="1"/>
  <c r="AX2973" i="64" s="1"/>
  <c r="AY2962" i="64"/>
  <c r="AY2943" i="64"/>
  <c r="AY2950" i="64"/>
  <c r="AX2957" i="64" l="1"/>
  <c r="AX2965" i="64" s="1"/>
  <c r="AX2966" i="64" s="1"/>
  <c r="AY2944" i="64"/>
  <c r="AZ2941" i="64" s="1"/>
  <c r="AY2963" i="64"/>
  <c r="AY2946" i="64"/>
  <c r="AZ2938" i="64" l="1"/>
  <c r="AY2951" i="64"/>
  <c r="AY2964" i="64" l="1"/>
  <c r="AY2952" i="64"/>
  <c r="AZ2949" i="64" s="1"/>
  <c r="AZ2942" i="64"/>
  <c r="AZ2971" i="64"/>
  <c r="AY2954" i="64"/>
  <c r="AY2958" i="64" l="1"/>
  <c r="AY2972" i="64" s="1"/>
  <c r="AY2973" i="64" s="1"/>
  <c r="AZ2962" i="64"/>
  <c r="AZ2943" i="64"/>
  <c r="AZ2950" i="64"/>
  <c r="AY2957" i="64" l="1"/>
  <c r="AY2965" i="64" s="1"/>
  <c r="AY2966" i="64" s="1"/>
  <c r="AZ2946" i="64"/>
  <c r="AZ2963" i="64"/>
  <c r="AZ2944" i="64"/>
  <c r="BA2941" i="64" s="1"/>
  <c r="BA2938" i="64" l="1"/>
  <c r="AZ2951" i="64"/>
  <c r="AZ2964" i="64" l="1"/>
  <c r="AZ2952" i="64"/>
  <c r="BA2949" i="64" s="1"/>
  <c r="AZ2954" i="64"/>
  <c r="BA2942" i="64"/>
  <c r="BA2971" i="64"/>
  <c r="BA2962" i="64" l="1"/>
  <c r="BA2943" i="64"/>
  <c r="AZ2958" i="64"/>
  <c r="AZ2972" i="64" s="1"/>
  <c r="AZ2973" i="64" s="1"/>
  <c r="BA2950" i="64"/>
  <c r="AZ2957" i="64" l="1"/>
  <c r="AZ2965" i="64" s="1"/>
  <c r="AZ2966" i="64" s="1"/>
  <c r="BA2944" i="64"/>
  <c r="BB2941" i="64" s="1"/>
  <c r="BA2946" i="64"/>
  <c r="BA2963" i="64"/>
  <c r="BA2951" i="64" l="1"/>
  <c r="BA2954" i="64" s="1"/>
  <c r="BB2938" i="64"/>
  <c r="BB2942" i="64" l="1"/>
  <c r="BB2971" i="64"/>
  <c r="BA2958" i="64"/>
  <c r="BA2972" i="64" s="1"/>
  <c r="BA2973" i="64" s="1"/>
  <c r="BA2964" i="64"/>
  <c r="BA2952" i="64"/>
  <c r="BB2949" i="64" s="1"/>
  <c r="BA2957" i="64" l="1"/>
  <c r="BA2965" i="64" s="1"/>
  <c r="BA2966" i="64" s="1"/>
  <c r="BB2950" i="64"/>
  <c r="BB2962" i="64"/>
  <c r="BB2943" i="64"/>
  <c r="BB2944" i="64" s="1"/>
  <c r="BC2941" i="64" l="1"/>
  <c r="M2944" i="64"/>
  <c r="BB2963" i="64"/>
  <c r="BB2946" i="64"/>
  <c r="BB2951" i="64" l="1"/>
  <c r="BB2954" i="64" s="1"/>
  <c r="BC2938" i="64"/>
  <c r="BC2942" i="64" l="1"/>
  <c r="BC2971" i="64"/>
  <c r="BB2958" i="64"/>
  <c r="BB2972" i="64" s="1"/>
  <c r="BB2973" i="64" s="1"/>
  <c r="BB2964" i="64"/>
  <c r="BB2952" i="64"/>
  <c r="BB2957" i="64" l="1"/>
  <c r="BB2965" i="64" s="1"/>
  <c r="BB2966" i="64" s="1"/>
  <c r="BC2949" i="64"/>
  <c r="M2952" i="64"/>
  <c r="N2949" i="64" s="1"/>
  <c r="BC2962" i="64"/>
  <c r="BC2943" i="64"/>
  <c r="BC2944" i="64" l="1"/>
  <c r="BD2941" i="64" s="1"/>
  <c r="BC2946" i="64"/>
  <c r="BC2963" i="64"/>
  <c r="BC2950" i="64"/>
  <c r="BC2951" i="64" l="1"/>
  <c r="BC2954" i="64" s="1"/>
  <c r="BC2958" i="64" s="1"/>
  <c r="BD2938" i="64"/>
  <c r="BC2957" i="64" l="1"/>
  <c r="BC2972" i="64"/>
  <c r="BC2964" i="64"/>
  <c r="BC2952" i="64"/>
  <c r="BD2949" i="64" s="1"/>
  <c r="BD2942" i="64"/>
  <c r="BD2971" i="64"/>
  <c r="BD2962" i="64" l="1"/>
  <c r="BD2943" i="64"/>
  <c r="BD2950" i="64"/>
  <c r="BC2973" i="64"/>
  <c r="BC2965" i="64"/>
  <c r="BC2966" i="64" l="1"/>
  <c r="BD2946" i="64"/>
  <c r="BD2951" i="64" s="1"/>
  <c r="BD2963" i="64"/>
  <c r="BD2944" i="64"/>
  <c r="BE2941" i="64" s="1"/>
  <c r="BD2954" i="64" l="1"/>
  <c r="BD2964" i="64"/>
  <c r="BD2952" i="64"/>
  <c r="BE2949" i="64" s="1"/>
  <c r="BE2938" i="64"/>
  <c r="BE2942" i="64" l="1"/>
  <c r="BE2971" i="64"/>
  <c r="BE2950" i="64"/>
  <c r="BD2958" i="64"/>
  <c r="BD2957" i="64" s="1"/>
  <c r="BD2965" i="64" l="1"/>
  <c r="BD2972" i="64"/>
  <c r="BE2962" i="64"/>
  <c r="BE2943" i="64"/>
  <c r="BE2944" i="64" s="1"/>
  <c r="BF2941" i="64" s="1"/>
  <c r="BF2938" i="64" l="1"/>
  <c r="BE2946" i="64"/>
  <c r="BE2963" i="64"/>
  <c r="BD2973" i="64"/>
  <c r="BD2966" i="64"/>
  <c r="BE2951" i="64" l="1"/>
  <c r="BF2942" i="64"/>
  <c r="BF2971" i="64"/>
  <c r="BE2964" i="64" l="1"/>
  <c r="BE2952" i="64"/>
  <c r="BF2949" i="64" s="1"/>
  <c r="BF2962" i="64"/>
  <c r="BF2943" i="64"/>
  <c r="BF2944" i="64" s="1"/>
  <c r="BG2941" i="64" s="1"/>
  <c r="BE2954" i="64"/>
  <c r="BG2938" i="64" l="1"/>
  <c r="BE2958" i="64"/>
  <c r="BF2946" i="64"/>
  <c r="BF2963" i="64"/>
  <c r="BF2950" i="64"/>
  <c r="BF2951" i="64" l="1"/>
  <c r="BF2964" i="64" s="1"/>
  <c r="BE2972" i="64"/>
  <c r="BE2957" i="64"/>
  <c r="BG2942" i="64"/>
  <c r="BG2971" i="64"/>
  <c r="BF2954" i="64" l="1"/>
  <c r="BF2958" i="64" s="1"/>
  <c r="BF2952" i="64"/>
  <c r="BG2949" i="64" s="1"/>
  <c r="BG2950" i="64" s="1"/>
  <c r="BE2965" i="64"/>
  <c r="BG2962" i="64"/>
  <c r="BG2943" i="64"/>
  <c r="BE2973" i="64"/>
  <c r="BF2972" i="64" l="1"/>
  <c r="BG2963" i="64"/>
  <c r="BG2946" i="64"/>
  <c r="BG2951" i="64" s="1"/>
  <c r="BE2966" i="64"/>
  <c r="BF2957" i="64"/>
  <c r="BG2944" i="64"/>
  <c r="BH2941" i="64" s="1"/>
  <c r="BH2938" i="64" l="1"/>
  <c r="BF2965" i="64"/>
  <c r="BG2964" i="64"/>
  <c r="BG2952" i="64"/>
  <c r="BH2949" i="64" s="1"/>
  <c r="BG2954" i="64"/>
  <c r="BF2973" i="64"/>
  <c r="BG2958" i="64" l="1"/>
  <c r="BG2957" i="64" s="1"/>
  <c r="BF2966" i="64"/>
  <c r="BH2950" i="64"/>
  <c r="BH2942" i="64"/>
  <c r="BH2971" i="64"/>
  <c r="BH2962" i="64" l="1"/>
  <c r="BH2943" i="64"/>
  <c r="BH2944" i="64" s="1"/>
  <c r="BI2941" i="64" s="1"/>
  <c r="BG2965" i="64"/>
  <c r="BG2966" i="64" s="1"/>
  <c r="BG2972" i="64"/>
  <c r="BI2938" i="64" l="1"/>
  <c r="BG2973" i="64"/>
  <c r="BH2946" i="64"/>
  <c r="BH2963" i="64"/>
  <c r="BH2951" i="64" l="1"/>
  <c r="BI2942" i="64"/>
  <c r="BI2971" i="64"/>
  <c r="BI2962" i="64" l="1"/>
  <c r="BI2943" i="64"/>
  <c r="BH2964" i="64"/>
  <c r="BH2952" i="64"/>
  <c r="BI2949" i="64" s="1"/>
  <c r="BH2954" i="64"/>
  <c r="BH2958" i="64" l="1"/>
  <c r="BH2972" i="64" s="1"/>
  <c r="BH2973" i="64" s="1"/>
  <c r="BI2950" i="64"/>
  <c r="BI2944" i="64"/>
  <c r="BJ2941" i="64" s="1"/>
  <c r="BI2946" i="64"/>
  <c r="BI2963" i="64"/>
  <c r="BH2957" i="64" l="1"/>
  <c r="BH2965" i="64" s="1"/>
  <c r="BH2966" i="64" s="1"/>
  <c r="BJ2938" i="64"/>
  <c r="BI2951" i="64"/>
  <c r="BI2964" i="64" s="1"/>
  <c r="BJ2942" i="64" l="1"/>
  <c r="BJ2971" i="64"/>
  <c r="BI2954" i="64"/>
  <c r="BI2952" i="64"/>
  <c r="BJ2949" i="64" s="1"/>
  <c r="BI2958" i="64" l="1"/>
  <c r="BI2972" i="64" s="1"/>
  <c r="BI2973" i="64" s="1"/>
  <c r="BJ2950" i="64"/>
  <c r="BJ2962" i="64"/>
  <c r="BJ2943" i="64"/>
  <c r="BI2957" i="64" l="1"/>
  <c r="BI2965" i="64" s="1"/>
  <c r="BI2966" i="64" s="1"/>
  <c r="BJ2944" i="64"/>
  <c r="BK2941" i="64" s="1"/>
  <c r="BJ2963" i="64"/>
  <c r="BJ2946" i="64"/>
  <c r="BK2938" i="64" l="1"/>
  <c r="BJ2951" i="64"/>
  <c r="BJ2964" i="64" l="1"/>
  <c r="BJ2952" i="64"/>
  <c r="BK2949" i="64" s="1"/>
  <c r="BK2942" i="64"/>
  <c r="BK2971" i="64"/>
  <c r="BJ2954" i="64"/>
  <c r="BJ2958" i="64" l="1"/>
  <c r="BJ2972" i="64" s="1"/>
  <c r="BJ2973" i="64" s="1"/>
  <c r="BK2962" i="64"/>
  <c r="BK2943" i="64"/>
  <c r="BK2950" i="64"/>
  <c r="BJ2957" i="64" l="1"/>
  <c r="BJ2965" i="64" s="1"/>
  <c r="BJ2966" i="64" s="1"/>
  <c r="BK2944" i="64"/>
  <c r="BL2941" i="64" s="1"/>
  <c r="BK2946" i="64"/>
  <c r="BK2963" i="64"/>
  <c r="BL2938" i="64" l="1"/>
  <c r="BK2951" i="64"/>
  <c r="BK2964" i="64" l="1"/>
  <c r="BK2952" i="64"/>
  <c r="BL2949" i="64" s="1"/>
  <c r="BL2942" i="64"/>
  <c r="BL2971" i="64"/>
  <c r="BK2954" i="64"/>
  <c r="BK2958" i="64" l="1"/>
  <c r="BK2972" i="64" s="1"/>
  <c r="BK2973" i="64" s="1"/>
  <c r="BL2962" i="64"/>
  <c r="BL2943" i="64"/>
  <c r="BL2944" i="64" s="1"/>
  <c r="BM2941" i="64" s="1"/>
  <c r="BL2950" i="64"/>
  <c r="BK2957" i="64" l="1"/>
  <c r="BK2965" i="64" s="1"/>
  <c r="BK2966" i="64" s="1"/>
  <c r="BM2938" i="64"/>
  <c r="BL2946" i="64"/>
  <c r="BL2963" i="64"/>
  <c r="BM2942" i="64" l="1"/>
  <c r="BM2971" i="64"/>
  <c r="BL2951" i="64"/>
  <c r="BL2964" i="64" l="1"/>
  <c r="BL2952" i="64"/>
  <c r="BM2949" i="64" s="1"/>
  <c r="BM2962" i="64"/>
  <c r="BM2943" i="64"/>
  <c r="BL2954" i="64"/>
  <c r="BL2958" i="64" l="1"/>
  <c r="BL2972" i="64" s="1"/>
  <c r="BL2973" i="64" s="1"/>
  <c r="BM2946" i="64"/>
  <c r="BM2963" i="64"/>
  <c r="BM2944" i="64"/>
  <c r="BN2941" i="64" s="1"/>
  <c r="BM2950" i="64"/>
  <c r="BL2957" i="64" l="1"/>
  <c r="BL2965" i="64" s="1"/>
  <c r="BL2966" i="64" s="1"/>
  <c r="BM2951" i="64"/>
  <c r="BM2964" i="64" s="1"/>
  <c r="BN2938" i="64"/>
  <c r="BM2954" i="64" l="1"/>
  <c r="BM2958" i="64" s="1"/>
  <c r="BN2942" i="64"/>
  <c r="BN2971" i="64"/>
  <c r="BM2952" i="64"/>
  <c r="BN2949" i="64" s="1"/>
  <c r="BM2972" i="64" l="1"/>
  <c r="BM2973" i="64" s="1"/>
  <c r="BM2957" i="64"/>
  <c r="BM2965" i="64" s="1"/>
  <c r="BM2966" i="64" s="1"/>
  <c r="BN2950" i="64"/>
  <c r="BN2962" i="64"/>
  <c r="BN2943" i="64"/>
  <c r="BN2944" i="64" l="1"/>
  <c r="BN2946" i="64"/>
  <c r="BN2963" i="64"/>
  <c r="BO2941" i="64" l="1"/>
  <c r="N2944" i="64"/>
  <c r="BN2951" i="64"/>
  <c r="BN2964" i="64" l="1"/>
  <c r="BN2952" i="64"/>
  <c r="BO2938" i="64"/>
  <c r="BN2954" i="64"/>
  <c r="BN2958" i="64" l="1"/>
  <c r="BN2972" i="64" s="1"/>
  <c r="BN2973" i="64" s="1"/>
  <c r="BO2942" i="64"/>
  <c r="BO2971" i="64"/>
  <c r="BO2949" i="64"/>
  <c r="N2952" i="64"/>
  <c r="O2949" i="64" s="1"/>
  <c r="BN2957" i="64" l="1"/>
  <c r="BN2965" i="64" s="1"/>
  <c r="BN2966" i="64" s="1"/>
  <c r="BO2962" i="64"/>
  <c r="BO2943" i="64"/>
  <c r="BO2944" i="64" s="1"/>
  <c r="BP2941" i="64" s="1"/>
  <c r="BO2950" i="64"/>
  <c r="BP2938" i="64" l="1"/>
  <c r="BO2963" i="64"/>
  <c r="BO2946" i="64"/>
  <c r="BO2951" i="64" l="1"/>
  <c r="BP2942" i="64"/>
  <c r="BP2971" i="64"/>
  <c r="BP2962" i="64" l="1"/>
  <c r="BP2943" i="64"/>
  <c r="BP2944" i="64" s="1"/>
  <c r="BQ2941" i="64" s="1"/>
  <c r="BO2964" i="64"/>
  <c r="BO2952" i="64"/>
  <c r="BP2949" i="64" s="1"/>
  <c r="BO2954" i="64"/>
  <c r="BQ2938" i="64" l="1"/>
  <c r="BP2950" i="64"/>
  <c r="BO2958" i="64"/>
  <c r="BP2946" i="64"/>
  <c r="BP2963" i="64"/>
  <c r="BO2972" i="64" l="1"/>
  <c r="BO2957" i="64"/>
  <c r="BP2951" i="64"/>
  <c r="BQ2942" i="64"/>
  <c r="BQ2971" i="64"/>
  <c r="BP2964" i="64" l="1"/>
  <c r="BQ2962" i="64"/>
  <c r="BQ2943" i="64"/>
  <c r="BQ2944" i="64" s="1"/>
  <c r="BR2941" i="64" s="1"/>
  <c r="BP2952" i="64"/>
  <c r="BQ2949" i="64" s="1"/>
  <c r="BO2965" i="64"/>
  <c r="BO2973" i="64"/>
  <c r="BP2954" i="64"/>
  <c r="BR2938" i="64" l="1"/>
  <c r="BP2958" i="64"/>
  <c r="BP2957" i="64" s="1"/>
  <c r="BO2966" i="64"/>
  <c r="BQ2950" i="64"/>
  <c r="BQ2963" i="64"/>
  <c r="BQ2946" i="64"/>
  <c r="BQ2951" i="64" l="1"/>
  <c r="BQ2954" i="64" s="1"/>
  <c r="BP2965" i="64"/>
  <c r="BP2972" i="64"/>
  <c r="BR2942" i="64"/>
  <c r="BR2971" i="64"/>
  <c r="BQ2952" i="64" l="1"/>
  <c r="BR2949" i="64" s="1"/>
  <c r="BR2950" i="64" s="1"/>
  <c r="BQ2958" i="64"/>
  <c r="BQ2957" i="64" s="1"/>
  <c r="BP2973" i="64"/>
  <c r="BP2966" i="64"/>
  <c r="BQ2964" i="64"/>
  <c r="BR2962" i="64"/>
  <c r="BR2943" i="64"/>
  <c r="BR2944" i="64" s="1"/>
  <c r="BS2941" i="64" s="1"/>
  <c r="BS2938" i="64" l="1"/>
  <c r="BR2963" i="64"/>
  <c r="BR2946" i="64"/>
  <c r="BR2951" i="64" s="1"/>
  <c r="BQ2965" i="64"/>
  <c r="BQ2972" i="64"/>
  <c r="BR2964" i="64" l="1"/>
  <c r="BQ2966" i="64"/>
  <c r="BR2954" i="64"/>
  <c r="BR2952" i="64"/>
  <c r="BS2949" i="64" s="1"/>
  <c r="BS2942" i="64"/>
  <c r="BS2971" i="64"/>
  <c r="BQ2973" i="64"/>
  <c r="BS2950" i="64" l="1"/>
  <c r="BS2962" i="64"/>
  <c r="BS2943" i="64"/>
  <c r="BS2944" i="64" s="1"/>
  <c r="BT2941" i="64" s="1"/>
  <c r="BR2958" i="64"/>
  <c r="BR2957" i="64" s="1"/>
  <c r="BR2965" i="64" l="1"/>
  <c r="BT2938" i="64"/>
  <c r="BR2972" i="64"/>
  <c r="BS2946" i="64"/>
  <c r="BS2963" i="64"/>
  <c r="BR2973" i="64" l="1"/>
  <c r="BT2942" i="64"/>
  <c r="BT2971" i="64"/>
  <c r="BR2966" i="64"/>
  <c r="BS2951" i="64"/>
  <c r="BS2964" i="64" l="1"/>
  <c r="BS2952" i="64"/>
  <c r="BT2949" i="64" s="1"/>
  <c r="BT2962" i="64"/>
  <c r="BT2943" i="64"/>
  <c r="BS2954" i="64"/>
  <c r="BT2944" i="64" l="1"/>
  <c r="BU2941" i="64" s="1"/>
  <c r="BT2946" i="64"/>
  <c r="BT2963" i="64"/>
  <c r="BS2958" i="64"/>
  <c r="BT2950" i="64"/>
  <c r="BS2972" i="64" l="1"/>
  <c r="BT2951" i="64"/>
  <c r="BT2964" i="64" s="1"/>
  <c r="BS2957" i="64"/>
  <c r="BU2938" i="64"/>
  <c r="BU2942" i="64" l="1"/>
  <c r="BU2971" i="64"/>
  <c r="BT2954" i="64"/>
  <c r="BS2965" i="64"/>
  <c r="BS2966" i="64" s="1"/>
  <c r="BS2973" i="64"/>
  <c r="BT2952" i="64"/>
  <c r="BU2949" i="64" s="1"/>
  <c r="BU2950" i="64" l="1"/>
  <c r="BT2958" i="64"/>
  <c r="BT2972" i="64" s="1"/>
  <c r="BT2973" i="64" s="1"/>
  <c r="BU2962" i="64"/>
  <c r="BU2943" i="64"/>
  <c r="BU2944" i="64" l="1"/>
  <c r="BV2941" i="64" s="1"/>
  <c r="BU2946" i="64"/>
  <c r="BU2951" i="64" s="1"/>
  <c r="BU2964" i="64" s="1"/>
  <c r="BU2963" i="64"/>
  <c r="BT2957" i="64"/>
  <c r="BT2965" i="64" s="1"/>
  <c r="BT2966" i="64" s="1"/>
  <c r="BU2952" i="64" l="1"/>
  <c r="BV2949" i="64" s="1"/>
  <c r="BV2950" i="64" s="1"/>
  <c r="BU2954" i="64"/>
  <c r="BV2938" i="64"/>
  <c r="BV2942" i="64" l="1"/>
  <c r="BV2971" i="64"/>
  <c r="BU2958" i="64"/>
  <c r="BU2972" i="64" s="1"/>
  <c r="BU2973" i="64" s="1"/>
  <c r="BU2957" i="64" l="1"/>
  <c r="BU2965" i="64" s="1"/>
  <c r="BU2966" i="64" s="1"/>
  <c r="BV2962" i="64"/>
  <c r="BV2943" i="64"/>
  <c r="BV2944" i="64" l="1"/>
  <c r="BW2941" i="64" s="1"/>
  <c r="BV2946" i="64"/>
  <c r="BV2963" i="64"/>
  <c r="BV2951" i="64" l="1"/>
  <c r="BW2938" i="64"/>
  <c r="BW2942" i="64" l="1"/>
  <c r="BW2971" i="64"/>
  <c r="BV2964" i="64"/>
  <c r="BV2952" i="64"/>
  <c r="BW2949" i="64" s="1"/>
  <c r="BV2954" i="64"/>
  <c r="BV2958" i="64" l="1"/>
  <c r="BV2972" i="64" s="1"/>
  <c r="BV2973" i="64" s="1"/>
  <c r="BW2950" i="64"/>
  <c r="BW2962" i="64"/>
  <c r="BW2943" i="64"/>
  <c r="BV2957" i="64" l="1"/>
  <c r="BV2965" i="64" s="1"/>
  <c r="BV2966" i="64" s="1"/>
  <c r="BW2944" i="64"/>
  <c r="BX2941" i="64" s="1"/>
  <c r="BW2963" i="64"/>
  <c r="BW2946" i="64"/>
  <c r="BX2938" i="64" l="1"/>
  <c r="BW2951" i="64"/>
  <c r="BW2964" i="64" l="1"/>
  <c r="BW2952" i="64"/>
  <c r="BX2949" i="64" s="1"/>
  <c r="BX2942" i="64"/>
  <c r="BX2971" i="64"/>
  <c r="BW2954" i="64"/>
  <c r="BW2958" i="64" l="1"/>
  <c r="BW2972" i="64" s="1"/>
  <c r="BW2973" i="64" s="1"/>
  <c r="BX2962" i="64"/>
  <c r="BX2943" i="64"/>
  <c r="BX2950" i="64"/>
  <c r="BW2957" i="64" l="1"/>
  <c r="BW2965" i="64" s="1"/>
  <c r="BW2966" i="64" s="1"/>
  <c r="BX2944" i="64"/>
  <c r="BY2941" i="64" s="1"/>
  <c r="BX2946" i="64"/>
  <c r="BX2963" i="64"/>
  <c r="BY2938" i="64" l="1"/>
  <c r="BX2951" i="64"/>
  <c r="BX2964" i="64" l="1"/>
  <c r="BX2952" i="64"/>
  <c r="BY2949" i="64" s="1"/>
  <c r="BY2942" i="64"/>
  <c r="BY2971" i="64"/>
  <c r="BX2954" i="64"/>
  <c r="BX2958" i="64" l="1"/>
  <c r="BX2972" i="64" s="1"/>
  <c r="BX2973" i="64" s="1"/>
  <c r="BY2962" i="64"/>
  <c r="BY2943" i="64"/>
  <c r="BY2950" i="64"/>
  <c r="BX2957" i="64" l="1"/>
  <c r="BX2965" i="64" s="1"/>
  <c r="BX2966" i="64" s="1"/>
  <c r="BY2944" i="64"/>
  <c r="BZ2941" i="64" s="1"/>
  <c r="BY2946" i="64"/>
  <c r="BY2963" i="64"/>
  <c r="BZ2938" i="64" l="1"/>
  <c r="BY2951" i="64"/>
  <c r="BY2964" i="64" l="1"/>
  <c r="BY2952" i="64"/>
  <c r="BZ2949" i="64" s="1"/>
  <c r="BZ2942" i="64"/>
  <c r="BZ2971" i="64"/>
  <c r="BY2954" i="64"/>
  <c r="BY2958" i="64" l="1"/>
  <c r="BY2972" i="64" s="1"/>
  <c r="BY2973" i="64" s="1"/>
  <c r="BZ2962" i="64"/>
  <c r="BZ2943" i="64"/>
  <c r="BZ2950" i="64"/>
  <c r="BY2957" i="64" l="1"/>
  <c r="BY2965" i="64" s="1"/>
  <c r="BY2966" i="64" s="1"/>
  <c r="BZ2944" i="64"/>
  <c r="BZ2946" i="64"/>
  <c r="BZ2963" i="64"/>
  <c r="CA2941" i="64" l="1"/>
  <c r="O2944" i="64"/>
  <c r="BZ2951" i="64"/>
  <c r="BZ2964" i="64" l="1"/>
  <c r="BZ2952" i="64"/>
  <c r="CA2938" i="64"/>
  <c r="BZ2954" i="64"/>
  <c r="BZ2958" i="64" l="1"/>
  <c r="BZ2972" i="64" s="1"/>
  <c r="BZ2973" i="64" s="1"/>
  <c r="CA2942" i="64"/>
  <c r="CA2971" i="64"/>
  <c r="CA2949" i="64"/>
  <c r="O2952" i="64"/>
  <c r="P2949" i="64" s="1"/>
  <c r="BZ2957" i="64" l="1"/>
  <c r="BZ2965" i="64" s="1"/>
  <c r="BZ2966" i="64" s="1"/>
  <c r="CA2950" i="64"/>
  <c r="CA2962" i="64"/>
  <c r="CA2943" i="64"/>
  <c r="CA2944" i="64" s="1"/>
  <c r="CB2941" i="64" s="1"/>
  <c r="CB2938" i="64" l="1"/>
  <c r="CA2946" i="64"/>
  <c r="CA2951" i="64" s="1"/>
  <c r="CA2963" i="64"/>
  <c r="CA2964" i="64" l="1"/>
  <c r="CA2952" i="64"/>
  <c r="CB2949" i="64" s="1"/>
  <c r="CA2954" i="64"/>
  <c r="CB2942" i="64"/>
  <c r="CB2971" i="64"/>
  <c r="CB2962" i="64" l="1"/>
  <c r="CB2943" i="64"/>
  <c r="CA2958" i="64"/>
  <c r="CA2957" i="64" s="1"/>
  <c r="CB2950" i="64"/>
  <c r="CA2965" i="64" l="1"/>
  <c r="CA2972" i="64"/>
  <c r="CB2944" i="64"/>
  <c r="CC2941" i="64" s="1"/>
  <c r="CB2946" i="64"/>
  <c r="CB2963" i="64"/>
  <c r="CC2938" i="64" l="1"/>
  <c r="CA2973" i="64"/>
  <c r="CB2951" i="64"/>
  <c r="CA2966" i="64"/>
  <c r="CB2964" i="64" l="1"/>
  <c r="CB2952" i="64"/>
  <c r="CC2949" i="64" s="1"/>
  <c r="CC2942" i="64"/>
  <c r="CC2971" i="64"/>
  <c r="CB2954" i="64"/>
  <c r="CB2958" i="64" l="1"/>
  <c r="CB2957" i="64" s="1"/>
  <c r="CC2962" i="64"/>
  <c r="CC2943" i="64"/>
  <c r="CC2950" i="64"/>
  <c r="CC2946" i="64" l="1"/>
  <c r="CC2951" i="64" s="1"/>
  <c r="CC2963" i="64"/>
  <c r="CC2944" i="64"/>
  <c r="CD2941" i="64" s="1"/>
  <c r="CB2965" i="64"/>
  <c r="CB2972" i="64"/>
  <c r="CB2973" i="64" l="1"/>
  <c r="CC2964" i="64"/>
  <c r="CB2966" i="64"/>
  <c r="CD2938" i="64"/>
  <c r="CC2952" i="64"/>
  <c r="CD2949" i="64" s="1"/>
  <c r="CD2950" i="64" s="1"/>
  <c r="CC2954" i="64"/>
  <c r="CC2958" i="64" l="1"/>
  <c r="CC2957" i="64" s="1"/>
  <c r="CD2942" i="64"/>
  <c r="CD2971" i="64"/>
  <c r="CD2962" i="64" l="1"/>
  <c r="CD2943" i="64"/>
  <c r="CC2965" i="64"/>
  <c r="CC2972" i="64"/>
  <c r="CC2973" i="64" l="1"/>
  <c r="CC2966" i="64"/>
  <c r="CD2944" i="64"/>
  <c r="CE2941" i="64" s="1"/>
  <c r="CD2946" i="64"/>
  <c r="CD2963" i="64"/>
  <c r="CD2951" i="64" l="1"/>
  <c r="CE2938" i="64"/>
  <c r="CE2942" i="64" l="1"/>
  <c r="CE2971" i="64"/>
  <c r="CD2964" i="64"/>
  <c r="CD2952" i="64"/>
  <c r="CE2949" i="64" s="1"/>
  <c r="CD2954" i="64"/>
  <c r="CD2958" i="64" l="1"/>
  <c r="CD2957" i="64" s="1"/>
  <c r="CE2950" i="64"/>
  <c r="CE2962" i="64"/>
  <c r="CE2943" i="64"/>
  <c r="CE2944" i="64" s="1"/>
  <c r="CF2941" i="64" s="1"/>
  <c r="CF2938" i="64" l="1"/>
  <c r="CE2963" i="64"/>
  <c r="CE2946" i="64"/>
  <c r="CD2965" i="64"/>
  <c r="CD2972" i="64"/>
  <c r="CD2973" i="64" l="1"/>
  <c r="CD2966" i="64"/>
  <c r="CF2942" i="64"/>
  <c r="CF2971" i="64"/>
  <c r="CE2951" i="64"/>
  <c r="CF2962" i="64" l="1"/>
  <c r="CF2943" i="64"/>
  <c r="CE2964" i="64"/>
  <c r="CE2952" i="64"/>
  <c r="CF2949" i="64" s="1"/>
  <c r="CE2954" i="64"/>
  <c r="CE2958" i="64" l="1"/>
  <c r="CE2957" i="64" s="1"/>
  <c r="CF2950" i="64"/>
  <c r="CF2944" i="64"/>
  <c r="CG2941" i="64" s="1"/>
  <c r="CF2946" i="64"/>
  <c r="CF2963" i="64"/>
  <c r="CF2951" i="64" l="1"/>
  <c r="CF2954" i="64" s="1"/>
  <c r="CG2938" i="64"/>
  <c r="CE2965" i="64"/>
  <c r="CE2972" i="64"/>
  <c r="CF2952" i="64" l="1"/>
  <c r="CG2949" i="64" s="1"/>
  <c r="CG2950" i="64" s="1"/>
  <c r="CF2964" i="64"/>
  <c r="CE2973" i="64"/>
  <c r="CE2966" i="64"/>
  <c r="CG2942" i="64"/>
  <c r="CG2971" i="64"/>
  <c r="CF2958" i="64"/>
  <c r="CF2972" i="64" s="1"/>
  <c r="CF2973" i="64" s="1"/>
  <c r="CG2962" i="64" l="1"/>
  <c r="CG2943" i="64"/>
  <c r="CF2957" i="64"/>
  <c r="CF2965" i="64" s="1"/>
  <c r="CF2966" i="64" s="1"/>
  <c r="CG2944" i="64" l="1"/>
  <c r="CH2941" i="64" s="1"/>
  <c r="CG2963" i="64"/>
  <c r="CG2946" i="64"/>
  <c r="CG2951" i="64" l="1"/>
  <c r="CH2938" i="64"/>
  <c r="CH2942" i="64" l="1"/>
  <c r="CH2971" i="64"/>
  <c r="CG2964" i="64"/>
  <c r="CG2952" i="64"/>
  <c r="CH2949" i="64" s="1"/>
  <c r="CG2954" i="64"/>
  <c r="CG2958" i="64" l="1"/>
  <c r="CG2972" i="64" s="1"/>
  <c r="CG2973" i="64" s="1"/>
  <c r="CH2950" i="64"/>
  <c r="CH2962" i="64"/>
  <c r="CH2943" i="64"/>
  <c r="CG2957" i="64" l="1"/>
  <c r="CG2965" i="64" s="1"/>
  <c r="CG2966" i="64" s="1"/>
  <c r="CH2944" i="64"/>
  <c r="CI2941" i="64" s="1"/>
  <c r="CH2963" i="64"/>
  <c r="CH2946" i="64"/>
  <c r="CH2951" i="64" l="1"/>
  <c r="CH2954" i="64" s="1"/>
  <c r="CI2938" i="64"/>
  <c r="CI2942" i="64" l="1"/>
  <c r="CI2971" i="64"/>
  <c r="CH2958" i="64"/>
  <c r="CH2972" i="64" s="1"/>
  <c r="CH2973" i="64" s="1"/>
  <c r="CH2964" i="64"/>
  <c r="CH2952" i="64"/>
  <c r="CI2949" i="64" s="1"/>
  <c r="CH2957" i="64" l="1"/>
  <c r="CH2965" i="64" s="1"/>
  <c r="CH2966" i="64" s="1"/>
  <c r="CI2950" i="64"/>
  <c r="CI2962" i="64"/>
  <c r="CI2943" i="64"/>
  <c r="CI2944" i="64" s="1"/>
  <c r="CJ2941" i="64" s="1"/>
  <c r="CJ2938" i="64" l="1"/>
  <c r="CI2946" i="64"/>
  <c r="CI2963" i="64"/>
  <c r="CJ2942" i="64" l="1"/>
  <c r="CJ2971" i="64"/>
  <c r="CI2951" i="64"/>
  <c r="CI2964" i="64" l="1"/>
  <c r="CI2952" i="64"/>
  <c r="CJ2949" i="64" s="1"/>
  <c r="CJ2962" i="64"/>
  <c r="CJ2943" i="64"/>
  <c r="CI2954" i="64"/>
  <c r="CI2958" i="64" l="1"/>
  <c r="CI2972" i="64" s="1"/>
  <c r="CI2973" i="64" s="1"/>
  <c r="CJ2944" i="64"/>
  <c r="CK2941" i="64" s="1"/>
  <c r="CJ2946" i="64"/>
  <c r="CJ2963" i="64"/>
  <c r="CJ2950" i="64"/>
  <c r="CI2957" i="64" l="1"/>
  <c r="CI2965" i="64" s="1"/>
  <c r="CI2966" i="64" s="1"/>
  <c r="CJ2951" i="64"/>
  <c r="CJ2964" i="64" s="1"/>
  <c r="CK2938" i="64"/>
  <c r="CJ2954" i="64" l="1"/>
  <c r="CJ2958" i="64" s="1"/>
  <c r="CJ2972" i="64" s="1"/>
  <c r="CJ2973" i="64" s="1"/>
  <c r="CJ2952" i="64"/>
  <c r="CK2949" i="64" s="1"/>
  <c r="CK2950" i="64" s="1"/>
  <c r="CK2942" i="64"/>
  <c r="CK2971" i="64"/>
  <c r="CJ2957" i="64" l="1"/>
  <c r="CJ2965" i="64" s="1"/>
  <c r="CJ2966" i="64" s="1"/>
  <c r="CK2962" i="64"/>
  <c r="CK2943" i="64"/>
  <c r="CK2944" i="64" l="1"/>
  <c r="CK2946" i="64"/>
  <c r="CK2963" i="64"/>
  <c r="CK2951" i="64" l="1"/>
  <c r="CK2964" i="64" l="1"/>
  <c r="CK2952" i="64"/>
  <c r="CK2954" i="64"/>
  <c r="CK2958" i="64" l="1"/>
  <c r="CK2972" i="64" s="1"/>
  <c r="CK2973" i="64" s="1"/>
  <c r="CK2957" i="64" l="1"/>
  <c r="CK2965" i="64" s="1"/>
  <c r="CK2966" i="64" s="1"/>
  <c r="P2944" i="64" l="1"/>
  <c r="P2952" i="64" l="1"/>
  <c r="K2971" i="64" l="1"/>
  <c r="L2971" i="64"/>
  <c r="M2971" i="64"/>
  <c r="N2971" i="64"/>
  <c r="O2971" i="64"/>
  <c r="P2971" i="64"/>
  <c r="K2942" i="64"/>
  <c r="L2942" i="64"/>
  <c r="M2942" i="64"/>
  <c r="N2942" i="64"/>
  <c r="O2942" i="64"/>
  <c r="P2942" i="64"/>
  <c r="K2962" i="64" l="1"/>
  <c r="L2962" i="64"/>
  <c r="M2962" i="64"/>
  <c r="N2962" i="64"/>
  <c r="O2962" i="64"/>
  <c r="P2962" i="64"/>
  <c r="K2950" i="64"/>
  <c r="L2950" i="64"/>
  <c r="M2950" i="64"/>
  <c r="N2950" i="64"/>
  <c r="O2950" i="64"/>
  <c r="P2950" i="64"/>
  <c r="K2943" i="64"/>
  <c r="L2943" i="64"/>
  <c r="M2943" i="64"/>
  <c r="N2943" i="64"/>
  <c r="O2943" i="64"/>
  <c r="P2943" i="64"/>
  <c r="K2963" i="64" l="1"/>
  <c r="L2963" i="64"/>
  <c r="M2963" i="64"/>
  <c r="N2963" i="64"/>
  <c r="O2963" i="64"/>
  <c r="P2963" i="64"/>
  <c r="K2951" i="64" l="1"/>
  <c r="L2951" i="64"/>
  <c r="M2951" i="64"/>
  <c r="N2951" i="64"/>
  <c r="O2951" i="64"/>
  <c r="P2951" i="64"/>
  <c r="K2964" i="64" l="1"/>
  <c r="L2964" i="64"/>
  <c r="M2964" i="64"/>
  <c r="N2964" i="64"/>
  <c r="O2964" i="64"/>
  <c r="P2964" i="64"/>
  <c r="K2957" i="64"/>
  <c r="L2957" i="64"/>
  <c r="M2957" i="64"/>
  <c r="N2957" i="64"/>
  <c r="O2957" i="64"/>
  <c r="P2957" i="64"/>
  <c r="K2958" i="64"/>
  <c r="L2958" i="64"/>
  <c r="M2958" i="64"/>
  <c r="N2958" i="64"/>
  <c r="O2958" i="64"/>
  <c r="P2958" i="64"/>
  <c r="K2965" i="64" l="1"/>
  <c r="L2965" i="64"/>
  <c r="M2965" i="64"/>
  <c r="N2965" i="64"/>
  <c r="O2965" i="64"/>
  <c r="P2965" i="64"/>
  <c r="K2972" i="64"/>
  <c r="L2972" i="64"/>
  <c r="M2972" i="64"/>
  <c r="N2972" i="64"/>
  <c r="O2972" i="64"/>
  <c r="P2972" i="64"/>
  <c r="H2968" i="64" l="1"/>
  <c r="K2966" i="64"/>
  <c r="L2966" i="64"/>
  <c r="M2966" i="64"/>
  <c r="N2966" i="64"/>
  <c r="O2966" i="64"/>
  <c r="P2966" i="64"/>
  <c r="K2973" i="64"/>
  <c r="L2973" i="64"/>
  <c r="M2973" i="64"/>
  <c r="N2973" i="64"/>
  <c r="O2973" i="64"/>
  <c r="P2973" i="64"/>
  <c r="R74" i="861" l="1"/>
  <c r="S74" i="861" s="1"/>
  <c r="S75" i="861" s="1"/>
  <c r="S77" i="861" s="1"/>
  <c r="R77" i="861"/>
  <c r="T74" i="861" l="1"/>
  <c r="U74" i="861" l="1"/>
  <c r="T75" i="861"/>
  <c r="T77" i="861" s="1"/>
  <c r="U75" i="861" l="1"/>
  <c r="U77" i="861" s="1"/>
  <c r="V74" i="861"/>
  <c r="W74" i="861" l="1"/>
  <c r="V75" i="861"/>
  <c r="V77" i="861" s="1"/>
  <c r="W75" i="861" l="1"/>
  <c r="W77" i="861" s="1"/>
  <c r="X74" i="861"/>
  <c r="Y74" i="861" l="1"/>
  <c r="X75" i="861"/>
  <c r="X77" i="861" s="1"/>
  <c r="Y75" i="861" l="1"/>
  <c r="Y77" i="861" s="1"/>
  <c r="Z74" i="861"/>
  <c r="AA74" i="861" l="1"/>
  <c r="Z75" i="861"/>
  <c r="Z77" i="861" s="1"/>
  <c r="AA75" i="861" l="1"/>
  <c r="AA77" i="861" s="1"/>
  <c r="AB74" i="861"/>
  <c r="AC74" i="861" l="1"/>
  <c r="AB75" i="861"/>
  <c r="AB77" i="861" s="1"/>
  <c r="AC75" i="861" l="1"/>
  <c r="AC77" i="861" s="1"/>
  <c r="AD74" i="861"/>
  <c r="AE74" i="861" l="1"/>
  <c r="AD75" i="861"/>
  <c r="K74" i="861"/>
  <c r="L74" i="861" s="1"/>
  <c r="M74" i="861" s="1"/>
  <c r="N74" i="861" s="1"/>
  <c r="O74" i="861" s="1"/>
  <c r="P74" i="861" s="1"/>
  <c r="K75" i="861" l="1"/>
  <c r="K77" i="861" s="1"/>
  <c r="AD77" i="861"/>
  <c r="AF74" i="861"/>
  <c r="AE75" i="861"/>
  <c r="AE77" i="861" s="1"/>
  <c r="AG74" i="861" l="1"/>
  <c r="AF75" i="861"/>
  <c r="AF77" i="861" s="1"/>
  <c r="AG75" i="861" l="1"/>
  <c r="AG77" i="861" s="1"/>
  <c r="AH74" i="861"/>
  <c r="AI74" i="861" l="1"/>
  <c r="AH75" i="861"/>
  <c r="AH77" i="861" s="1"/>
  <c r="AI75" i="861" l="1"/>
  <c r="AI77" i="861" s="1"/>
  <c r="AJ74" i="861"/>
  <c r="AK74" i="861" l="1"/>
  <c r="AJ75" i="861"/>
  <c r="AJ77" i="861" s="1"/>
  <c r="AK75" i="861" l="1"/>
  <c r="AK77" i="861" s="1"/>
  <c r="AL74" i="861"/>
  <c r="AM74" i="861" l="1"/>
  <c r="AL75" i="861"/>
  <c r="AL77" i="861" s="1"/>
  <c r="AM75" i="861" l="1"/>
  <c r="AM77" i="861" s="1"/>
  <c r="AN74" i="861"/>
  <c r="AO74" i="861" l="1"/>
  <c r="AN75" i="861"/>
  <c r="AN77" i="861" s="1"/>
  <c r="AO75" i="861" l="1"/>
  <c r="AO77" i="861" s="1"/>
  <c r="AP74" i="861"/>
  <c r="AQ74" i="861" l="1"/>
  <c r="AP75" i="861"/>
  <c r="L75" i="861" l="1"/>
  <c r="L77" i="861" s="1"/>
  <c r="AP77" i="861"/>
  <c r="AQ75" i="861"/>
  <c r="AQ77" i="861" s="1"/>
  <c r="AR74" i="861"/>
  <c r="AS74" i="861" l="1"/>
  <c r="AR75" i="861"/>
  <c r="AR77" i="861" s="1"/>
  <c r="AS75" i="861" l="1"/>
  <c r="AS77" i="861" s="1"/>
  <c r="AT74" i="861"/>
  <c r="AU74" i="861" l="1"/>
  <c r="AT75" i="861"/>
  <c r="AT77" i="861" s="1"/>
  <c r="AV74" i="861" l="1"/>
  <c r="AU75" i="861"/>
  <c r="AU77" i="861" s="1"/>
  <c r="AW74" i="861" l="1"/>
  <c r="AV75" i="861"/>
  <c r="AV77" i="861" s="1"/>
  <c r="AW75" i="861" l="1"/>
  <c r="AW77" i="861" s="1"/>
  <c r="AX74" i="861"/>
  <c r="AY74" i="861" l="1"/>
  <c r="AX75" i="861"/>
  <c r="AX77" i="861" s="1"/>
  <c r="AY75" i="861" l="1"/>
  <c r="AY77" i="861" s="1"/>
  <c r="AZ74" i="861"/>
  <c r="BA74" i="861" l="1"/>
  <c r="AZ75" i="861"/>
  <c r="AZ77" i="861" s="1"/>
  <c r="BA75" i="861" l="1"/>
  <c r="BA77" i="861" s="1"/>
  <c r="BB74" i="861"/>
  <c r="BC74" i="861" l="1"/>
  <c r="BB75" i="861"/>
  <c r="M75" i="861" l="1"/>
  <c r="M77" i="861" s="1"/>
  <c r="BB77" i="861"/>
  <c r="BC75" i="861"/>
  <c r="BC77" i="861" s="1"/>
  <c r="BD74" i="861"/>
  <c r="BE74" i="861" l="1"/>
  <c r="BD75" i="861"/>
  <c r="BD77" i="861" s="1"/>
  <c r="BE75" i="861" l="1"/>
  <c r="BE77" i="861" s="1"/>
  <c r="BF74" i="861"/>
  <c r="BG74" i="861" l="1"/>
  <c r="BF75" i="861"/>
  <c r="BF77" i="861" s="1"/>
  <c r="BG75" i="861" l="1"/>
  <c r="BG77" i="861" s="1"/>
  <c r="BH74" i="861"/>
  <c r="BI74" i="861" l="1"/>
  <c r="BH75" i="861"/>
  <c r="BH77" i="861" s="1"/>
  <c r="BI75" i="861" l="1"/>
  <c r="BI77" i="861" s="1"/>
  <c r="BJ74" i="861"/>
  <c r="BK74" i="861" l="1"/>
  <c r="BJ75" i="861"/>
  <c r="BJ77" i="861" s="1"/>
  <c r="BL74" i="861" l="1"/>
  <c r="BK75" i="861"/>
  <c r="BK77" i="861" s="1"/>
  <c r="BM74" i="861" l="1"/>
  <c r="BL75" i="861"/>
  <c r="BL77" i="861" s="1"/>
  <c r="BN74" i="861" l="1"/>
  <c r="BM75" i="861"/>
  <c r="BM77" i="861" s="1"/>
  <c r="BO74" i="861" l="1"/>
  <c r="BN75" i="861"/>
  <c r="BN77" i="861" l="1"/>
  <c r="N75" i="861"/>
  <c r="N77" i="861" s="1"/>
  <c r="BO75" i="861"/>
  <c r="BO77" i="861" s="1"/>
  <c r="BP74" i="861"/>
  <c r="BQ74" i="861" l="1"/>
  <c r="BP75" i="861"/>
  <c r="BP77" i="861" s="1"/>
  <c r="BR74" i="861" l="1"/>
  <c r="BQ75" i="861"/>
  <c r="BQ77" i="861" s="1"/>
  <c r="BS74" i="861" l="1"/>
  <c r="BR75" i="861"/>
  <c r="BR77" i="861" s="1"/>
  <c r="BS75" i="861" l="1"/>
  <c r="BS77" i="861" s="1"/>
  <c r="BT74" i="861"/>
  <c r="BU74" i="861" l="1"/>
  <c r="BT75" i="861"/>
  <c r="BT77" i="861" s="1"/>
  <c r="BU75" i="861" l="1"/>
  <c r="BU77" i="861" s="1"/>
  <c r="BV74" i="861"/>
  <c r="BW74" i="861" l="1"/>
  <c r="BV75" i="861"/>
  <c r="BV77" i="861" s="1"/>
  <c r="BW75" i="861" l="1"/>
  <c r="BW77" i="861" s="1"/>
  <c r="BX74" i="861"/>
  <c r="BY74" i="861" l="1"/>
  <c r="BX75" i="861"/>
  <c r="BX77" i="861" s="1"/>
  <c r="BZ74" i="861" l="1"/>
  <c r="BY75" i="861"/>
  <c r="BY77" i="861" s="1"/>
  <c r="CA74" i="861" l="1"/>
  <c r="BZ75" i="861"/>
  <c r="O75" i="861" l="1"/>
  <c r="O77" i="861" s="1"/>
  <c r="BZ77" i="861"/>
  <c r="CB74" i="861"/>
  <c r="CA75" i="861"/>
  <c r="CA77" i="861" s="1"/>
  <c r="CC74" i="861" l="1"/>
  <c r="CB75" i="861"/>
  <c r="CB77" i="861" s="1"/>
  <c r="CD74" i="861" l="1"/>
  <c r="CC75" i="861"/>
  <c r="CC77" i="861" s="1"/>
  <c r="CE74" i="861" l="1"/>
  <c r="CD75" i="861"/>
  <c r="CD77" i="861" s="1"/>
  <c r="CF74" i="861" l="1"/>
  <c r="CE75" i="861"/>
  <c r="CE77" i="861" s="1"/>
  <c r="CG74" i="861" l="1"/>
  <c r="CF75" i="861"/>
  <c r="CF77" i="861" s="1"/>
  <c r="CH74" i="861" l="1"/>
  <c r="CG75" i="861"/>
  <c r="CG77" i="861" s="1"/>
  <c r="CI74" i="861" l="1"/>
  <c r="CH75" i="861"/>
  <c r="CH77" i="861" s="1"/>
  <c r="CJ74" i="861" l="1"/>
  <c r="CI75" i="861"/>
  <c r="CI77" i="861" s="1"/>
  <c r="CK74" i="861" l="1"/>
  <c r="CJ75" i="861"/>
  <c r="CJ77" i="861" s="1"/>
  <c r="CK75" i="861" l="1"/>
  <c r="CK77" i="861" s="1"/>
  <c r="CL74" i="861"/>
  <c r="CL75" i="861" l="1"/>
  <c r="CL77" i="861" l="1"/>
  <c r="P75" i="861"/>
  <c r="P77" i="861" s="1"/>
  <c r="P1753" i="64" l="1"/>
  <c r="P1789" i="64"/>
  <c r="P2380" i="64"/>
  <c r="P2414" i="64"/>
  <c r="P2458" i="64"/>
  <c r="P190" i="64"/>
  <c r="P207" i="64"/>
  <c r="P852" i="64" l="1"/>
  <c r="P1645" i="64"/>
  <c r="P1752" i="64"/>
  <c r="P1788" i="64"/>
  <c r="P1862" i="64"/>
  <c r="P1866" i="64"/>
  <c r="P1877" i="64"/>
  <c r="P2379" i="64"/>
  <c r="P2457" i="64"/>
  <c r="P1646" i="64" l="1"/>
  <c r="CK2246" i="64" a="1"/>
  <c r="CK2246" i="64" s="1"/>
  <c r="CJ2246" i="64" a="1"/>
  <c r="CJ2246" i="64" s="1"/>
  <c r="CI2246" i="64" a="1"/>
  <c r="CI2246" i="64" s="1"/>
  <c r="CH2246" i="64" a="1"/>
  <c r="CH2246" i="64" s="1"/>
  <c r="CG2246" i="64" a="1"/>
  <c r="CG2246" i="64" s="1"/>
  <c r="S207" i="64" l="1"/>
  <c r="S210" i="64" s="1"/>
  <c r="S212" i="64" s="1"/>
  <c r="T207" i="64" l="1"/>
  <c r="U207" i="64" l="1"/>
  <c r="T210" i="64"/>
  <c r="T212" i="64" s="1"/>
  <c r="V207" i="64" l="1"/>
  <c r="U210" i="64"/>
  <c r="U212" i="64" s="1"/>
  <c r="W207" i="64" l="1"/>
  <c r="V210" i="64"/>
  <c r="V212" i="64" s="1"/>
  <c r="W210" i="64" l="1"/>
  <c r="W212" i="64" s="1"/>
  <c r="X207" i="64"/>
  <c r="X210" i="64" l="1"/>
  <c r="X212" i="64" s="1"/>
  <c r="Y207" i="64"/>
  <c r="Z207" i="64" l="1"/>
  <c r="Y210" i="64"/>
  <c r="Y212" i="64" s="1"/>
  <c r="Z210" i="64" l="1"/>
  <c r="Z212" i="64" s="1"/>
  <c r="AA207" i="64"/>
  <c r="AB207" i="64" l="1"/>
  <c r="AA210" i="64"/>
  <c r="AA212" i="64" s="1"/>
  <c r="AC207" i="64" l="1"/>
  <c r="AB210" i="64"/>
  <c r="AB212" i="64" s="1"/>
  <c r="AC210" i="64" l="1"/>
  <c r="AD207" i="64"/>
  <c r="K207" i="64" l="1"/>
  <c r="AE207" i="64"/>
  <c r="AD210" i="64"/>
  <c r="AD212" i="64" s="1"/>
  <c r="K210" i="64"/>
  <c r="AC212" i="64"/>
  <c r="AE210" i="64" l="1"/>
  <c r="AE212" i="64" s="1"/>
  <c r="AF207" i="64"/>
  <c r="AF210" i="64" l="1"/>
  <c r="AF212" i="64" s="1"/>
  <c r="AG207" i="64"/>
  <c r="AH207" i="64" l="1"/>
  <c r="AG210" i="64"/>
  <c r="AG212" i="64" s="1"/>
  <c r="AI207" i="64" l="1"/>
  <c r="AH210" i="64"/>
  <c r="AH212" i="64" s="1"/>
  <c r="AJ207" i="64" l="1"/>
  <c r="AI210" i="64"/>
  <c r="AI212" i="64" s="1"/>
  <c r="AJ210" i="64" l="1"/>
  <c r="AJ212" i="64" s="1"/>
  <c r="AK207" i="64"/>
  <c r="AK210" i="64" l="1"/>
  <c r="AK212" i="64" s="1"/>
  <c r="AL207" i="64"/>
  <c r="AM207" i="64" l="1"/>
  <c r="AL210" i="64"/>
  <c r="AL212" i="64" s="1"/>
  <c r="AM210" i="64" l="1"/>
  <c r="AM212" i="64" s="1"/>
  <c r="AN207" i="64"/>
  <c r="AN210" i="64" l="1"/>
  <c r="AN212" i="64" s="1"/>
  <c r="AO207" i="64"/>
  <c r="AO210" i="64" l="1"/>
  <c r="AO212" i="64" s="1"/>
  <c r="AP207" i="64"/>
  <c r="AP210" i="64" l="1"/>
  <c r="AP212" i="64" s="1"/>
  <c r="AQ207" i="64"/>
  <c r="L207" i="64"/>
  <c r="AQ210" i="64" l="1"/>
  <c r="AQ212" i="64" s="1"/>
  <c r="AR207" i="64"/>
  <c r="AS207" i="64" l="1"/>
  <c r="AR210" i="64"/>
  <c r="AR212" i="64" s="1"/>
  <c r="AS210" i="64" l="1"/>
  <c r="AS212" i="64" s="1"/>
  <c r="AT207" i="64"/>
  <c r="AU207" i="64" l="1"/>
  <c r="AT210" i="64"/>
  <c r="AT212" i="64" s="1"/>
  <c r="AU210" i="64" l="1"/>
  <c r="AU212" i="64" s="1"/>
  <c r="AV207" i="64"/>
  <c r="AV210" i="64" l="1"/>
  <c r="AV212" i="64" s="1"/>
  <c r="AW207" i="64"/>
  <c r="AX207" i="64" l="1"/>
  <c r="AW210" i="64"/>
  <c r="AW212" i="64" s="1"/>
  <c r="AY207" i="64" l="1"/>
  <c r="AX210" i="64"/>
  <c r="AX212" i="64" s="1"/>
  <c r="AZ207" i="64" l="1"/>
  <c r="AY210" i="64"/>
  <c r="AY212" i="64" s="1"/>
  <c r="AZ210" i="64" l="1"/>
  <c r="AZ212" i="64" s="1"/>
  <c r="BA207" i="64"/>
  <c r="BA210" i="64" l="1"/>
  <c r="BA212" i="64" s="1"/>
  <c r="BB207" i="64"/>
  <c r="M207" i="64" l="1"/>
  <c r="BC207" i="64"/>
  <c r="BB210" i="64"/>
  <c r="BB212" i="64" s="1"/>
  <c r="BC210" i="64" l="1"/>
  <c r="BC212" i="64" s="1"/>
  <c r="BD207" i="64"/>
  <c r="BD210" i="64" l="1"/>
  <c r="BD212" i="64" s="1"/>
  <c r="BE207" i="64"/>
  <c r="BF207" i="64" l="1"/>
  <c r="BE210" i="64"/>
  <c r="BE212" i="64" s="1"/>
  <c r="BF210" i="64" l="1"/>
  <c r="BF212" i="64" s="1"/>
  <c r="BG207" i="64"/>
  <c r="BH207" i="64" l="1"/>
  <c r="BG210" i="64"/>
  <c r="BG212" i="64" s="1"/>
  <c r="BH210" i="64" l="1"/>
  <c r="BH212" i="64" s="1"/>
  <c r="BI207" i="64"/>
  <c r="BI210" i="64" l="1"/>
  <c r="BI212" i="64" s="1"/>
  <c r="BJ207" i="64"/>
  <c r="BK207" i="64" l="1"/>
  <c r="BJ210" i="64"/>
  <c r="BJ212" i="64" s="1"/>
  <c r="BK210" i="64" l="1"/>
  <c r="BK212" i="64" s="1"/>
  <c r="BL207" i="64"/>
  <c r="BL210" i="64" l="1"/>
  <c r="BL212" i="64" s="1"/>
  <c r="BM207" i="64"/>
  <c r="BN207" i="64" l="1"/>
  <c r="BM210" i="64"/>
  <c r="BM212" i="64" s="1"/>
  <c r="BN210" i="64" l="1"/>
  <c r="BN212" i="64" s="1"/>
  <c r="BO207" i="64"/>
  <c r="N207" i="64"/>
  <c r="BP207" i="64" l="1"/>
  <c r="BO210" i="64"/>
  <c r="BO212" i="64" s="1"/>
  <c r="BQ207" i="64" l="1"/>
  <c r="BP210" i="64"/>
  <c r="BP212" i="64" s="1"/>
  <c r="BQ210" i="64" l="1"/>
  <c r="BQ212" i="64" s="1"/>
  <c r="BR207" i="64"/>
  <c r="BS207" i="64" l="1"/>
  <c r="BR210" i="64"/>
  <c r="BR212" i="64" s="1"/>
  <c r="BS210" i="64" l="1"/>
  <c r="BS212" i="64" s="1"/>
  <c r="BT207" i="64"/>
  <c r="BT210" i="64" l="1"/>
  <c r="BT212" i="64" s="1"/>
  <c r="BU207" i="64"/>
  <c r="BV207" i="64" l="1"/>
  <c r="BU210" i="64"/>
  <c r="BU212" i="64" s="1"/>
  <c r="BW207" i="64" l="1"/>
  <c r="BV210" i="64"/>
  <c r="BV212" i="64" s="1"/>
  <c r="BX207" i="64" l="1"/>
  <c r="BW210" i="64"/>
  <c r="BW212" i="64" s="1"/>
  <c r="BX210" i="64" l="1"/>
  <c r="BX212" i="64" s="1"/>
  <c r="BY207" i="64"/>
  <c r="BY210" i="64" l="1"/>
  <c r="BY212" i="64" s="1"/>
  <c r="BZ207" i="64"/>
  <c r="O207" i="64" l="1"/>
  <c r="CA207" i="64"/>
  <c r="BZ210" i="64"/>
  <c r="BZ212" i="64" s="1"/>
  <c r="CA210" i="64" l="1"/>
  <c r="CA212" i="64" s="1"/>
  <c r="CB207" i="64"/>
  <c r="CB210" i="64" l="1"/>
  <c r="CB212" i="64" s="1"/>
  <c r="CC207" i="64"/>
  <c r="CD207" i="64" l="1"/>
  <c r="CC210" i="64"/>
  <c r="CC212" i="64" s="1"/>
  <c r="CE207" i="64" l="1"/>
  <c r="CD210" i="64"/>
  <c r="CD212" i="64" s="1"/>
  <c r="CF207" i="64" l="1"/>
  <c r="CE210" i="64"/>
  <c r="CE212" i="64" s="1"/>
  <c r="CF210" i="64" l="1"/>
  <c r="CF212" i="64" s="1"/>
  <c r="CG207" i="64"/>
  <c r="CG210" i="64" l="1"/>
  <c r="CG212" i="64" s="1"/>
  <c r="CH207" i="64"/>
  <c r="CI207" i="64" l="1"/>
  <c r="CH210" i="64"/>
  <c r="CH212" i="64" s="1"/>
  <c r="CI210" i="64" l="1"/>
  <c r="CJ207" i="64"/>
  <c r="L210" i="64"/>
  <c r="M210" i="64"/>
  <c r="N210" i="64"/>
  <c r="O210" i="64"/>
  <c r="CJ210" i="64" l="1"/>
  <c r="CJ212" i="64" s="1"/>
  <c r="CK207" i="64"/>
  <c r="CK210" i="64" s="1"/>
  <c r="CK212" i="64" s="1"/>
  <c r="P210" i="64"/>
  <c r="CI212" i="64"/>
  <c r="K212" i="64"/>
  <c r="L212" i="64"/>
  <c r="M212" i="64"/>
  <c r="N212" i="64"/>
  <c r="O212" i="64"/>
  <c r="P212" i="64"/>
  <c r="S190" i="64"/>
  <c r="T190" i="64" s="1"/>
  <c r="U190" i="64" l="1"/>
  <c r="T193" i="64"/>
  <c r="S193" i="64"/>
  <c r="V190" i="64" l="1"/>
  <c r="U193" i="64"/>
  <c r="W190" i="64" l="1"/>
  <c r="V193" i="64"/>
  <c r="W193" i="64" l="1"/>
  <c r="X190" i="64"/>
  <c r="X193" i="64" l="1"/>
  <c r="Y190" i="64"/>
  <c r="Y193" i="64" l="1"/>
  <c r="Z190" i="64"/>
  <c r="Z193" i="64" l="1"/>
  <c r="AA190" i="64"/>
  <c r="AB190" i="64" l="1"/>
  <c r="AA193" i="64"/>
  <c r="AC190" i="64" l="1"/>
  <c r="AB193" i="64"/>
  <c r="AD190" i="64" l="1"/>
  <c r="AC193" i="64"/>
  <c r="K190" i="64" l="1"/>
  <c r="AE190" i="64"/>
  <c r="AD193" i="64"/>
  <c r="AE193" i="64" l="1"/>
  <c r="AF190" i="64"/>
  <c r="AF193" i="64" l="1"/>
  <c r="AG190" i="64"/>
  <c r="AG193" i="64" l="1"/>
  <c r="AH190" i="64"/>
  <c r="AH193" i="64" l="1"/>
  <c r="AI190" i="64"/>
  <c r="AJ190" i="64" l="1"/>
  <c r="AI193" i="64"/>
  <c r="AK190" i="64" l="1"/>
  <c r="AJ193" i="64"/>
  <c r="AL190" i="64" l="1"/>
  <c r="AK193" i="64"/>
  <c r="AM190" i="64" l="1"/>
  <c r="AL193" i="64"/>
  <c r="AM193" i="64" l="1"/>
  <c r="AN190" i="64"/>
  <c r="AN193" i="64" l="1"/>
  <c r="AO190" i="64"/>
  <c r="AO193" i="64" l="1"/>
  <c r="AP190" i="64"/>
  <c r="L190" i="64" l="1"/>
  <c r="AP193" i="64"/>
  <c r="AQ190" i="64"/>
  <c r="AR190" i="64" l="1"/>
  <c r="AQ193" i="64"/>
  <c r="AS190" i="64" l="1"/>
  <c r="AR193" i="64"/>
  <c r="AT190" i="64" l="1"/>
  <c r="AS193" i="64"/>
  <c r="AU190" i="64" l="1"/>
  <c r="AT193" i="64"/>
  <c r="AU193" i="64" l="1"/>
  <c r="AV190" i="64"/>
  <c r="AV193" i="64" l="1"/>
  <c r="AW190" i="64"/>
  <c r="AW193" i="64" l="1"/>
  <c r="AX190" i="64"/>
  <c r="AX193" i="64" l="1"/>
  <c r="AY190" i="64"/>
  <c r="AZ190" i="64" l="1"/>
  <c r="AY193" i="64"/>
  <c r="BA190" i="64" l="1"/>
  <c r="AZ193" i="64"/>
  <c r="BA193" i="64" l="1"/>
  <c r="BB190" i="64"/>
  <c r="BC190" i="64" l="1"/>
  <c r="M190" i="64"/>
  <c r="BB193" i="64"/>
  <c r="BC193" i="64" l="1"/>
  <c r="BD190" i="64"/>
  <c r="BD193" i="64" l="1"/>
  <c r="BE190" i="64"/>
  <c r="BE193" i="64" l="1"/>
  <c r="BF190" i="64"/>
  <c r="BF193" i="64" l="1"/>
  <c r="BG190" i="64"/>
  <c r="BH190" i="64" l="1"/>
  <c r="BG193" i="64"/>
  <c r="BI190" i="64" l="1"/>
  <c r="BH193" i="64"/>
  <c r="BJ190" i="64" l="1"/>
  <c r="BI193" i="64"/>
  <c r="BK190" i="64" l="1"/>
  <c r="BJ193" i="64"/>
  <c r="BK193" i="64" l="1"/>
  <c r="BL190" i="64"/>
  <c r="BL193" i="64" l="1"/>
  <c r="BM190" i="64"/>
  <c r="BM193" i="64" l="1"/>
  <c r="BN190" i="64"/>
  <c r="BN193" i="64" l="1"/>
  <c r="N190" i="64"/>
  <c r="BO190" i="64"/>
  <c r="BP190" i="64" l="1"/>
  <c r="BO193" i="64"/>
  <c r="BQ190" i="64" l="1"/>
  <c r="BP193" i="64"/>
  <c r="BR190" i="64" l="1"/>
  <c r="BQ193" i="64"/>
  <c r="BR193" i="64" l="1"/>
  <c r="BS190" i="64"/>
  <c r="BS193" i="64" l="1"/>
  <c r="BT190" i="64"/>
  <c r="BT193" i="64" l="1"/>
  <c r="BU190" i="64"/>
  <c r="BU193" i="64" l="1"/>
  <c r="BV190" i="64"/>
  <c r="BV193" i="64" l="1"/>
  <c r="BW190" i="64"/>
  <c r="BX190" i="64" l="1"/>
  <c r="BW193" i="64"/>
  <c r="BY190" i="64" l="1"/>
  <c r="BX193" i="64"/>
  <c r="BY193" i="64" l="1"/>
  <c r="BZ190" i="64"/>
  <c r="CA190" i="64" l="1"/>
  <c r="BZ193" i="64"/>
  <c r="O190" i="64"/>
  <c r="CA193" i="64" l="1"/>
  <c r="CB190" i="64"/>
  <c r="CB193" i="64" l="1"/>
  <c r="CC190" i="64"/>
  <c r="CD190" i="64" l="1"/>
  <c r="CC193" i="64"/>
  <c r="CD193" i="64" l="1"/>
  <c r="CE190" i="64"/>
  <c r="CF190" i="64" l="1"/>
  <c r="CE193" i="64"/>
  <c r="CG190" i="64" l="1"/>
  <c r="CF193" i="64"/>
  <c r="CH190" i="64" l="1"/>
  <c r="CG193" i="64"/>
  <c r="CH193" i="64" l="1"/>
  <c r="CI190" i="64"/>
  <c r="CI193" i="64" l="1"/>
  <c r="CJ190" i="64"/>
  <c r="CJ193" i="64" l="1"/>
  <c r="CK190" i="64"/>
  <c r="CK193" i="64" s="1"/>
  <c r="K193" i="64" l="1"/>
  <c r="L193" i="64"/>
  <c r="M193" i="64"/>
  <c r="N193" i="64"/>
  <c r="O193" i="64"/>
  <c r="P193" i="64"/>
  <c r="S845" i="64" a="1"/>
  <c r="S845" i="64"/>
  <c r="T845" i="64" a="1"/>
  <c r="T845" i="64"/>
  <c r="U845" i="64" a="1"/>
  <c r="U845" i="64"/>
  <c r="V845" i="64" a="1"/>
  <c r="V845" i="64"/>
  <c r="W845" i="64" a="1"/>
  <c r="W845" i="64"/>
  <c r="X845" i="64" a="1"/>
  <c r="X845" i="64"/>
  <c r="Y845" i="64" a="1"/>
  <c r="Y845" i="64"/>
  <c r="Z845" i="64" a="1"/>
  <c r="Z845" i="64"/>
  <c r="AA845" i="64" a="1"/>
  <c r="AA845" i="64"/>
  <c r="AB845" i="64" a="1"/>
  <c r="AB845" i="64"/>
  <c r="AC845" i="64" a="1"/>
  <c r="AC845" i="64"/>
  <c r="AD845" i="64" a="1"/>
  <c r="AD845" i="64"/>
  <c r="AE845" i="64" a="1"/>
  <c r="AE845" i="64"/>
  <c r="AF845" i="64" a="1"/>
  <c r="AF845" i="64"/>
  <c r="AG845" i="64" a="1"/>
  <c r="AG845" i="64"/>
  <c r="AH845" i="64" a="1"/>
  <c r="AH845" i="64"/>
  <c r="AI845" i="64" a="1"/>
  <c r="AI845" i="64"/>
  <c r="AJ845" i="64" a="1"/>
  <c r="AJ845" i="64"/>
  <c r="AK845" i="64" a="1"/>
  <c r="AK845" i="64"/>
  <c r="AL845" i="64" a="1"/>
  <c r="AL845" i="64"/>
  <c r="AM845" i="64" a="1"/>
  <c r="AM845" i="64"/>
  <c r="AN845" i="64" a="1"/>
  <c r="AN845" i="64"/>
  <c r="AO845" i="64" a="1"/>
  <c r="AO845" i="64"/>
  <c r="AP845" i="64" a="1"/>
  <c r="AP845" i="64"/>
  <c r="AQ845" i="64" a="1"/>
  <c r="AQ845" i="64"/>
  <c r="AR845" i="64" a="1"/>
  <c r="AR845" i="64"/>
  <c r="AS845" i="64" a="1"/>
  <c r="AS845" i="64"/>
  <c r="AT845" i="64" a="1"/>
  <c r="AT845" i="64"/>
  <c r="AU845" i="64" a="1"/>
  <c r="AU845" i="64"/>
  <c r="AV845" i="64" a="1"/>
  <c r="AV845" i="64"/>
  <c r="AW845" i="64" a="1"/>
  <c r="AW845" i="64"/>
  <c r="AX845" i="64" a="1"/>
  <c r="AX845" i="64"/>
  <c r="AY845" i="64" a="1"/>
  <c r="AY845" i="64"/>
  <c r="AZ845" i="64" a="1"/>
  <c r="AZ845" i="64"/>
  <c r="BA845" i="64" a="1"/>
  <c r="BA845" i="64"/>
  <c r="BB845" i="64" a="1"/>
  <c r="BB845" i="64"/>
  <c r="BC845" i="64" a="1"/>
  <c r="BC845" i="64"/>
  <c r="BD845" i="64" a="1"/>
  <c r="BD845" i="64"/>
  <c r="BE845" i="64" a="1"/>
  <c r="BE845" i="64"/>
  <c r="BF845" i="64" a="1"/>
  <c r="BF845" i="64"/>
  <c r="BG845" i="64" a="1"/>
  <c r="BG845" i="64"/>
  <c r="BH845" i="64" a="1"/>
  <c r="BH845" i="64"/>
  <c r="BI845" i="64" a="1"/>
  <c r="BI845" i="64"/>
  <c r="BJ845" i="64" a="1"/>
  <c r="BJ845" i="64"/>
  <c r="BK845" i="64" a="1"/>
  <c r="BK845" i="64"/>
  <c r="BL845" i="64" a="1"/>
  <c r="BL845" i="64"/>
  <c r="BM845" i="64" a="1"/>
  <c r="BM845" i="64"/>
  <c r="BN845" i="64" a="1"/>
  <c r="BN845" i="64"/>
  <c r="BO845" i="64" a="1"/>
  <c r="BO845" i="64"/>
  <c r="BP845" i="64" a="1"/>
  <c r="BP845" i="64"/>
  <c r="BQ845" i="64" a="1"/>
  <c r="BQ845" i="64"/>
  <c r="BR845" i="64" a="1"/>
  <c r="BR845" i="64"/>
  <c r="BS845" i="64" a="1"/>
  <c r="BS845" i="64"/>
  <c r="BT845" i="64" a="1"/>
  <c r="BT845" i="64"/>
  <c r="BU845" i="64" a="1"/>
  <c r="BU845" i="64"/>
  <c r="BV845" i="64" a="1"/>
  <c r="BV845" i="64"/>
  <c r="BW845" i="64" a="1"/>
  <c r="BW845" i="64"/>
  <c r="BX845" i="64" a="1"/>
  <c r="BX845" i="64"/>
  <c r="BY845" i="64" a="1"/>
  <c r="BY845" i="64"/>
  <c r="BZ845" i="64" a="1"/>
  <c r="BZ845" i="64"/>
  <c r="CA845" i="64" a="1"/>
  <c r="CA845" i="64"/>
  <c r="CB845" i="64" a="1"/>
  <c r="CB845" i="64"/>
  <c r="CC845" i="64" a="1"/>
  <c r="CC845" i="64"/>
  <c r="CD845" i="64" a="1"/>
  <c r="CD845" i="64"/>
  <c r="CE845" i="64" a="1"/>
  <c r="CE845" i="64"/>
  <c r="CF845" i="64" a="1"/>
  <c r="CF845" i="64"/>
  <c r="CG845" i="64" a="1"/>
  <c r="CG845" i="64"/>
  <c r="CH845" i="64" a="1"/>
  <c r="CH845" i="64"/>
  <c r="CI845" i="64" a="1"/>
  <c r="CI845" i="64"/>
  <c r="CJ845" i="64" a="1"/>
  <c r="CJ845" i="64"/>
  <c r="CK845" i="64" a="1"/>
  <c r="CK845" i="64"/>
  <c r="L848" i="64"/>
  <c r="M848" i="64"/>
  <c r="N848" i="64"/>
  <c r="O848" i="64"/>
  <c r="P848" i="64"/>
  <c r="T848" i="64"/>
  <c r="U848" i="64"/>
  <c r="V848" i="64"/>
  <c r="W848" i="64"/>
  <c r="X848" i="64"/>
  <c r="Y848" i="64"/>
  <c r="Z848" i="64"/>
  <c r="AA848" i="64"/>
  <c r="AB848" i="64"/>
  <c r="AC848" i="64"/>
  <c r="AD848" i="64"/>
  <c r="AE848" i="64"/>
  <c r="AF848" i="64"/>
  <c r="AG848" i="64"/>
  <c r="AH848" i="64"/>
  <c r="AI848" i="64"/>
  <c r="AJ848" i="64"/>
  <c r="AK848" i="64"/>
  <c r="AL848" i="64"/>
  <c r="AM848" i="64"/>
  <c r="AN848" i="64"/>
  <c r="AO848" i="64"/>
  <c r="AP848" i="64"/>
  <c r="AQ848" i="64"/>
  <c r="AR848" i="64"/>
  <c r="AS848" i="64"/>
  <c r="AT848" i="64"/>
  <c r="AU848" i="64"/>
  <c r="AV848" i="64"/>
  <c r="AW848" i="64"/>
  <c r="AX848" i="64"/>
  <c r="AY848" i="64"/>
  <c r="AZ848" i="64"/>
  <c r="BA848" i="64"/>
  <c r="BB848" i="64"/>
  <c r="BC848" i="64"/>
  <c r="BD848" i="64"/>
  <c r="BE848" i="64"/>
  <c r="BF848" i="64"/>
  <c r="BG848" i="64"/>
  <c r="BH848" i="64"/>
  <c r="BI848" i="64"/>
  <c r="BJ848" i="64"/>
  <c r="BK848" i="64"/>
  <c r="BL848" i="64"/>
  <c r="BM848" i="64"/>
  <c r="BN848" i="64"/>
  <c r="BO848" i="64"/>
  <c r="BP848" i="64"/>
  <c r="BQ848" i="64"/>
  <c r="BR848" i="64"/>
  <c r="BS848" i="64"/>
  <c r="BT848" i="64"/>
  <c r="BU848" i="64"/>
  <c r="BV848" i="64"/>
  <c r="BW848" i="64"/>
  <c r="BX848" i="64"/>
  <c r="BY848" i="64"/>
  <c r="BZ848" i="64"/>
  <c r="CA848" i="64"/>
  <c r="CB848" i="64"/>
  <c r="CC848" i="64"/>
  <c r="CD848" i="64"/>
  <c r="CE848" i="64"/>
  <c r="CF848" i="64"/>
  <c r="CG848" i="64"/>
  <c r="CH848" i="64"/>
  <c r="CI848" i="64"/>
  <c r="CJ848" i="64"/>
  <c r="CK848" i="64"/>
  <c r="K851" i="64"/>
  <c r="L851" i="64"/>
  <c r="M851" i="64"/>
  <c r="N851" i="64"/>
  <c r="O851" i="64"/>
  <c r="P851" i="64"/>
  <c r="S851" i="64"/>
  <c r="T851" i="64"/>
  <c r="U851" i="64"/>
  <c r="V851" i="64"/>
  <c r="W851" i="64"/>
  <c r="X851" i="64"/>
  <c r="Y851" i="64"/>
  <c r="Z851" i="64"/>
  <c r="AA851" i="64"/>
  <c r="AB851" i="64"/>
  <c r="AC851" i="64"/>
  <c r="AD851" i="64"/>
  <c r="AE851" i="64"/>
  <c r="AF851" i="64"/>
  <c r="AG851" i="64"/>
  <c r="AH851" i="64"/>
  <c r="AI851" i="64"/>
  <c r="AJ851" i="64"/>
  <c r="AK851" i="64"/>
  <c r="AL851" i="64"/>
  <c r="AM851" i="64"/>
  <c r="AN851" i="64"/>
  <c r="AO851" i="64"/>
  <c r="AP851" i="64"/>
  <c r="AQ851" i="64"/>
  <c r="AR851" i="64"/>
  <c r="AS851" i="64"/>
  <c r="AT851" i="64"/>
  <c r="AU851" i="64"/>
  <c r="AV851" i="64"/>
  <c r="AW851" i="64"/>
  <c r="AX851" i="64"/>
  <c r="AY851" i="64"/>
  <c r="AZ851" i="64"/>
  <c r="BA851" i="64"/>
  <c r="BB851" i="64"/>
  <c r="BC851" i="64"/>
  <c r="BD851" i="64"/>
  <c r="BE851" i="64"/>
  <c r="BF851" i="64"/>
  <c r="BG851" i="64"/>
  <c r="BH851" i="64"/>
  <c r="BI851" i="64"/>
  <c r="BJ851" i="64"/>
  <c r="BK851" i="64"/>
  <c r="BL851" i="64"/>
  <c r="BM851" i="64"/>
  <c r="BN851" i="64"/>
  <c r="BO851" i="64"/>
  <c r="BP851" i="64"/>
  <c r="BQ851" i="64"/>
  <c r="BR851" i="64"/>
  <c r="BS851" i="64"/>
  <c r="BT851" i="64"/>
  <c r="BU851" i="64"/>
  <c r="BV851" i="64"/>
  <c r="BW851" i="64"/>
  <c r="BX851" i="64"/>
  <c r="BY851" i="64"/>
  <c r="BZ851" i="64"/>
  <c r="CA851" i="64"/>
  <c r="CB851" i="64"/>
  <c r="CC851" i="64"/>
  <c r="CD851" i="64"/>
  <c r="CE851" i="64"/>
  <c r="CF851" i="64"/>
  <c r="CG851" i="64"/>
  <c r="CH851" i="64"/>
  <c r="CI851" i="64"/>
  <c r="CJ851" i="64"/>
  <c r="CK851" i="64"/>
  <c r="K852" i="64"/>
  <c r="L852" i="64"/>
  <c r="M852" i="64"/>
  <c r="N852" i="64"/>
  <c r="O852" i="64"/>
  <c r="S852" i="64"/>
  <c r="T852" i="64"/>
  <c r="U852" i="64"/>
  <c r="V852" i="64"/>
  <c r="W852" i="64"/>
  <c r="X852" i="64"/>
  <c r="Y852" i="64"/>
  <c r="Z852" i="64"/>
  <c r="AA852" i="64"/>
  <c r="AB852" i="64"/>
  <c r="AC852" i="64"/>
  <c r="AD852" i="64"/>
  <c r="AE852" i="64"/>
  <c r="AF852" i="64"/>
  <c r="AG852" i="64"/>
  <c r="AH852" i="64"/>
  <c r="AI852" i="64"/>
  <c r="AJ852" i="64"/>
  <c r="AK852" i="64"/>
  <c r="AL852" i="64"/>
  <c r="AM852" i="64"/>
  <c r="AN852" i="64"/>
  <c r="AO852" i="64"/>
  <c r="AP852" i="64"/>
  <c r="AQ852" i="64"/>
  <c r="AR852" i="64"/>
  <c r="AS852" i="64"/>
  <c r="AT852" i="64"/>
  <c r="AU852" i="64"/>
  <c r="AV852" i="64"/>
  <c r="AW852" i="64"/>
  <c r="AX852" i="64"/>
  <c r="AY852" i="64"/>
  <c r="AZ852" i="64"/>
  <c r="BA852" i="64"/>
  <c r="BB852" i="64"/>
  <c r="BC852" i="64"/>
  <c r="BD852" i="64"/>
  <c r="BE852" i="64"/>
  <c r="BF852" i="64"/>
  <c r="BG852" i="64"/>
  <c r="BH852" i="64"/>
  <c r="BI852" i="64"/>
  <c r="BJ852" i="64"/>
  <c r="BK852" i="64"/>
  <c r="BL852" i="64"/>
  <c r="BM852" i="64"/>
  <c r="BN852" i="64"/>
  <c r="BO852" i="64"/>
  <c r="BP852" i="64"/>
  <c r="BQ852" i="64"/>
  <c r="BR852" i="64"/>
  <c r="BS852" i="64"/>
  <c r="BT852" i="64"/>
  <c r="BU852" i="64"/>
  <c r="BV852" i="64"/>
  <c r="BW852" i="64"/>
  <c r="BX852" i="64"/>
  <c r="BY852" i="64"/>
  <c r="BZ852" i="64"/>
  <c r="CA852" i="64"/>
  <c r="CB852" i="64"/>
  <c r="CC852" i="64"/>
  <c r="CD852" i="64"/>
  <c r="CE852" i="64"/>
  <c r="CF852" i="64"/>
  <c r="CG852" i="64"/>
  <c r="CH852" i="64"/>
  <c r="CI852" i="64"/>
  <c r="CJ852" i="64"/>
  <c r="CK852" i="64"/>
  <c r="K855" i="64"/>
  <c r="L855" i="64"/>
  <c r="M855" i="64"/>
  <c r="N855" i="64"/>
  <c r="O855" i="64"/>
  <c r="P855" i="64"/>
  <c r="S855" i="64"/>
  <c r="T855" i="64"/>
  <c r="U855" i="64"/>
  <c r="V855" i="64"/>
  <c r="W855" i="64"/>
  <c r="X855" i="64"/>
  <c r="Y855" i="64"/>
  <c r="Z855" i="64"/>
  <c r="AA855" i="64"/>
  <c r="AB855" i="64"/>
  <c r="AC855" i="64"/>
  <c r="AD855" i="64"/>
  <c r="AE855" i="64"/>
  <c r="AF855" i="64"/>
  <c r="AG855" i="64"/>
  <c r="AH855" i="64"/>
  <c r="AI855" i="64"/>
  <c r="AJ855" i="64"/>
  <c r="AK855" i="64"/>
  <c r="AL855" i="64"/>
  <c r="AM855" i="64"/>
  <c r="AN855" i="64"/>
  <c r="AO855" i="64"/>
  <c r="AP855" i="64"/>
  <c r="AQ855" i="64"/>
  <c r="AR855" i="64"/>
  <c r="AS855" i="64"/>
  <c r="AT855" i="64"/>
  <c r="AU855" i="64"/>
  <c r="AV855" i="64"/>
  <c r="AW855" i="64"/>
  <c r="AX855" i="64"/>
  <c r="AY855" i="64"/>
  <c r="AZ855" i="64"/>
  <c r="BA855" i="64"/>
  <c r="BB855" i="64"/>
  <c r="BC855" i="64"/>
  <c r="BD855" i="64"/>
  <c r="BE855" i="64"/>
  <c r="BF855" i="64"/>
  <c r="BG855" i="64"/>
  <c r="BH855" i="64"/>
  <c r="BI855" i="64"/>
  <c r="BJ855" i="64"/>
  <c r="BK855" i="64"/>
  <c r="BL855" i="64"/>
  <c r="BM855" i="64"/>
  <c r="BN855" i="64"/>
  <c r="BO855" i="64"/>
  <c r="BP855" i="64"/>
  <c r="BQ855" i="64"/>
  <c r="BR855" i="64"/>
  <c r="BS855" i="64"/>
  <c r="BT855" i="64"/>
  <c r="BU855" i="64"/>
  <c r="BV855" i="64"/>
  <c r="BW855" i="64"/>
  <c r="BX855" i="64"/>
  <c r="BY855" i="64"/>
  <c r="BZ855" i="64"/>
  <c r="CA855" i="64"/>
  <c r="CB855" i="64"/>
  <c r="CC855" i="64"/>
  <c r="CD855" i="64"/>
  <c r="CE855" i="64"/>
  <c r="CF855" i="64"/>
  <c r="CG855" i="64"/>
  <c r="CH855" i="64"/>
  <c r="CI855" i="64"/>
  <c r="CJ855" i="64"/>
  <c r="CK855" i="64"/>
  <c r="K858" i="64"/>
  <c r="L858" i="64"/>
  <c r="M858" i="64"/>
  <c r="N858" i="64"/>
  <c r="O858" i="64"/>
  <c r="P858" i="64"/>
  <c r="S858" i="64"/>
  <c r="T858" i="64"/>
  <c r="U858" i="64"/>
  <c r="V858" i="64"/>
  <c r="W858" i="64"/>
  <c r="X858" i="64"/>
  <c r="Y858" i="64"/>
  <c r="Z858" i="64"/>
  <c r="AA858" i="64"/>
  <c r="AB858" i="64"/>
  <c r="AC858" i="64"/>
  <c r="AD858" i="64"/>
  <c r="AE858" i="64"/>
  <c r="AF858" i="64"/>
  <c r="AG858" i="64"/>
  <c r="AH858" i="64"/>
  <c r="AI858" i="64"/>
  <c r="AJ858" i="64"/>
  <c r="AK858" i="64"/>
  <c r="AL858" i="64"/>
  <c r="AM858" i="64"/>
  <c r="AN858" i="64"/>
  <c r="AO858" i="64"/>
  <c r="AP858" i="64"/>
  <c r="AQ858" i="64"/>
  <c r="AR858" i="64"/>
  <c r="AS858" i="64"/>
  <c r="AT858" i="64"/>
  <c r="AU858" i="64"/>
  <c r="AV858" i="64"/>
  <c r="AW858" i="64"/>
  <c r="AX858" i="64"/>
  <c r="AY858" i="64"/>
  <c r="AZ858" i="64"/>
  <c r="BA858" i="64"/>
  <c r="BB858" i="64"/>
  <c r="BC858" i="64"/>
  <c r="BD858" i="64"/>
  <c r="BE858" i="64"/>
  <c r="BF858" i="64"/>
  <c r="BG858" i="64"/>
  <c r="BH858" i="64"/>
  <c r="BI858" i="64"/>
  <c r="BJ858" i="64"/>
  <c r="BK858" i="64"/>
  <c r="BL858" i="64"/>
  <c r="BM858" i="64"/>
  <c r="BN858" i="64"/>
  <c r="BO858" i="64"/>
  <c r="BP858" i="64"/>
  <c r="BQ858" i="64"/>
  <c r="BR858" i="64"/>
  <c r="BS858" i="64"/>
  <c r="BT858" i="64"/>
  <c r="BU858" i="64"/>
  <c r="BV858" i="64"/>
  <c r="BW858" i="64"/>
  <c r="BX858" i="64"/>
  <c r="BY858" i="64"/>
  <c r="BZ858" i="64"/>
  <c r="CA858" i="64"/>
  <c r="CB858" i="64"/>
  <c r="CC858" i="64"/>
  <c r="CD858" i="64"/>
  <c r="CE858" i="64"/>
  <c r="CF858" i="64"/>
  <c r="CG858" i="64"/>
  <c r="CH858" i="64"/>
  <c r="CI858" i="64"/>
  <c r="CJ858" i="64"/>
  <c r="CK858" i="64"/>
  <c r="K859" i="64"/>
  <c r="L859" i="64"/>
  <c r="M859" i="64"/>
  <c r="N859" i="64"/>
  <c r="O859" i="64"/>
  <c r="P859" i="64"/>
  <c r="S859" i="64"/>
  <c r="T859" i="64"/>
  <c r="U859" i="64"/>
  <c r="V859" i="64"/>
  <c r="W859" i="64"/>
  <c r="X859" i="64"/>
  <c r="Y859" i="64"/>
  <c r="Z859" i="64"/>
  <c r="AA859" i="64"/>
  <c r="AB859" i="64"/>
  <c r="AC859" i="64"/>
  <c r="AD859" i="64"/>
  <c r="AE859" i="64"/>
  <c r="AF859" i="64"/>
  <c r="AG859" i="64"/>
  <c r="AH859" i="64"/>
  <c r="AI859" i="64"/>
  <c r="AJ859" i="64"/>
  <c r="AK859" i="64"/>
  <c r="AL859" i="64"/>
  <c r="AM859" i="64"/>
  <c r="AN859" i="64"/>
  <c r="AO859" i="64"/>
  <c r="AP859" i="64"/>
  <c r="AQ859" i="64"/>
  <c r="AR859" i="64"/>
  <c r="AS859" i="64"/>
  <c r="AT859" i="64"/>
  <c r="AU859" i="64"/>
  <c r="AV859" i="64"/>
  <c r="AW859" i="64"/>
  <c r="AX859" i="64"/>
  <c r="AY859" i="64"/>
  <c r="AZ859" i="64"/>
  <c r="BA859" i="64"/>
  <c r="BB859" i="64"/>
  <c r="BC859" i="64"/>
  <c r="BD859" i="64"/>
  <c r="BE859" i="64"/>
  <c r="BF859" i="64"/>
  <c r="BG859" i="64"/>
  <c r="BH859" i="64"/>
  <c r="BI859" i="64"/>
  <c r="BJ859" i="64"/>
  <c r="BK859" i="64"/>
  <c r="BL859" i="64"/>
  <c r="BM859" i="64"/>
  <c r="BN859" i="64"/>
  <c r="BO859" i="64"/>
  <c r="BP859" i="64"/>
  <c r="BQ859" i="64"/>
  <c r="BR859" i="64"/>
  <c r="BS859" i="64"/>
  <c r="BT859" i="64"/>
  <c r="BU859" i="64"/>
  <c r="BV859" i="64"/>
  <c r="BW859" i="64"/>
  <c r="BX859" i="64"/>
  <c r="BY859" i="64"/>
  <c r="BZ859" i="64"/>
  <c r="CA859" i="64"/>
  <c r="CB859" i="64"/>
  <c r="CC859" i="64"/>
  <c r="CD859" i="64"/>
  <c r="CE859" i="64"/>
  <c r="CF859" i="64"/>
  <c r="CG859" i="64"/>
  <c r="CH859" i="64"/>
  <c r="CI859" i="64"/>
  <c r="CJ859" i="64"/>
  <c r="CK859" i="64"/>
  <c r="K1023" i="64"/>
  <c r="L1023" i="64"/>
  <c r="M1023" i="64"/>
  <c r="N1023" i="64"/>
  <c r="O1023" i="64"/>
  <c r="S1023" i="64"/>
  <c r="T1023" i="64"/>
  <c r="U1023" i="64"/>
  <c r="V1023" i="64"/>
  <c r="W1023" i="64"/>
  <c r="X1023" i="64"/>
  <c r="Y1023" i="64"/>
  <c r="Z1023" i="64"/>
  <c r="AA1023" i="64"/>
  <c r="AB1023" i="64"/>
  <c r="AC1023" i="64"/>
  <c r="AD1023" i="64"/>
  <c r="AE1023" i="64"/>
  <c r="AF1023" i="64"/>
  <c r="AG1023" i="64"/>
  <c r="AH1023" i="64"/>
  <c r="AI1023" i="64"/>
  <c r="AJ1023" i="64"/>
  <c r="AK1023" i="64"/>
  <c r="AL1023" i="64"/>
  <c r="AM1023" i="64"/>
  <c r="AN1023" i="64"/>
  <c r="AO1023" i="64"/>
  <c r="AP1023" i="64"/>
  <c r="AQ1023" i="64"/>
  <c r="AR1023" i="64"/>
  <c r="AS1023" i="64"/>
  <c r="AT1023" i="64"/>
  <c r="AU1023" i="64"/>
  <c r="AV1023" i="64"/>
  <c r="AW1023" i="64"/>
  <c r="AX1023" i="64"/>
  <c r="AY1023" i="64"/>
  <c r="AZ1023" i="64"/>
  <c r="BA1023" i="64"/>
  <c r="BB1023" i="64"/>
  <c r="BC1023" i="64"/>
  <c r="BD1023" i="64"/>
  <c r="BE1023" i="64"/>
  <c r="BF1023" i="64"/>
  <c r="BG1023" i="64"/>
  <c r="BH1023" i="64"/>
  <c r="BI1023" i="64"/>
  <c r="BJ1023" i="64"/>
  <c r="BK1023" i="64"/>
  <c r="BL1023" i="64"/>
  <c r="BM1023" i="64"/>
  <c r="BN1023" i="64"/>
  <c r="BO1023" i="64"/>
  <c r="BP1023" i="64"/>
  <c r="BQ1023" i="64"/>
  <c r="BR1023" i="64"/>
  <c r="BS1023" i="64"/>
  <c r="BT1023" i="64"/>
  <c r="BU1023" i="64"/>
  <c r="BV1023" i="64"/>
  <c r="BW1023" i="64"/>
  <c r="BX1023" i="64"/>
  <c r="BY1023" i="64"/>
  <c r="BZ1023" i="64"/>
  <c r="CA1023" i="64"/>
  <c r="CB1023" i="64"/>
  <c r="CC1023" i="64"/>
  <c r="CD1023" i="64"/>
  <c r="CE1023" i="64"/>
  <c r="CF1023" i="64"/>
  <c r="CG1023" i="64"/>
  <c r="CH1023" i="64"/>
  <c r="CI1023" i="64"/>
  <c r="CJ1023" i="64"/>
  <c r="CK1023" i="64"/>
  <c r="K1027" i="64"/>
  <c r="L1027" i="64"/>
  <c r="M1027" i="64"/>
  <c r="N1027" i="64"/>
  <c r="O1027" i="64"/>
  <c r="S1027" i="64"/>
  <c r="T1027" i="64"/>
  <c r="U1027" i="64"/>
  <c r="V1027" i="64"/>
  <c r="W1027" i="64"/>
  <c r="X1027" i="64"/>
  <c r="Y1027" i="64"/>
  <c r="Z1027" i="64"/>
  <c r="AA1027" i="64"/>
  <c r="AB1027" i="64"/>
  <c r="AC1027" i="64"/>
  <c r="AD1027" i="64"/>
  <c r="AE1027" i="64"/>
  <c r="AF1027" i="64"/>
  <c r="AG1027" i="64"/>
  <c r="AH1027" i="64"/>
  <c r="AI1027" i="64"/>
  <c r="AJ1027" i="64"/>
  <c r="AK1027" i="64"/>
  <c r="AL1027" i="64"/>
  <c r="AM1027" i="64"/>
  <c r="AN1027" i="64"/>
  <c r="AO1027" i="64"/>
  <c r="AP1027" i="64"/>
  <c r="AQ1027" i="64"/>
  <c r="AR1027" i="64"/>
  <c r="AS1027" i="64"/>
  <c r="AT1027" i="64"/>
  <c r="AU1027" i="64"/>
  <c r="AV1027" i="64"/>
  <c r="AW1027" i="64"/>
  <c r="AX1027" i="64"/>
  <c r="AY1027" i="64"/>
  <c r="AZ1027" i="64"/>
  <c r="BA1027" i="64"/>
  <c r="BB1027" i="64"/>
  <c r="BC1027" i="64"/>
  <c r="BD1027" i="64"/>
  <c r="BE1027" i="64"/>
  <c r="BF1027" i="64"/>
  <c r="BG1027" i="64"/>
  <c r="BH1027" i="64"/>
  <c r="BI1027" i="64"/>
  <c r="BJ1027" i="64"/>
  <c r="BK1027" i="64"/>
  <c r="BL1027" i="64"/>
  <c r="BM1027" i="64"/>
  <c r="BN1027" i="64"/>
  <c r="BO1027" i="64"/>
  <c r="BP1027" i="64"/>
  <c r="BQ1027" i="64"/>
  <c r="BR1027" i="64"/>
  <c r="BS1027" i="64"/>
  <c r="BT1027" i="64"/>
  <c r="BU1027" i="64"/>
  <c r="BV1027" i="64"/>
  <c r="BW1027" i="64"/>
  <c r="BX1027" i="64"/>
  <c r="BY1027" i="64"/>
  <c r="BZ1027" i="64"/>
  <c r="CA1027" i="64"/>
  <c r="CB1027" i="64"/>
  <c r="CC1027" i="64"/>
  <c r="CD1027" i="64"/>
  <c r="CE1027" i="64"/>
  <c r="CF1027" i="64"/>
  <c r="CG1027" i="64"/>
  <c r="CH1027" i="64"/>
  <c r="CI1027" i="64"/>
  <c r="CJ1027" i="64"/>
  <c r="CK1027" i="64"/>
  <c r="K1028" i="64"/>
  <c r="L1028" i="64"/>
  <c r="M1028" i="64"/>
  <c r="N1028" i="64"/>
  <c r="O1028" i="64"/>
  <c r="R1028" i="64"/>
  <c r="S1028" i="64"/>
  <c r="T1028" i="64"/>
  <c r="U1028" i="64"/>
  <c r="V1028" i="64"/>
  <c r="W1028" i="64"/>
  <c r="X1028" i="64"/>
  <c r="Y1028" i="64"/>
  <c r="Z1028" i="64"/>
  <c r="AA1028" i="64"/>
  <c r="AB1028" i="64"/>
  <c r="AC1028" i="64"/>
  <c r="AD1028" i="64"/>
  <c r="AE1028" i="64"/>
  <c r="AF1028" i="64"/>
  <c r="AG1028" i="64"/>
  <c r="AH1028" i="64"/>
  <c r="AI1028" i="64"/>
  <c r="AJ1028" i="64"/>
  <c r="AK1028" i="64"/>
  <c r="AL1028" i="64"/>
  <c r="AM1028" i="64"/>
  <c r="AN1028" i="64"/>
  <c r="AO1028" i="64"/>
  <c r="AP1028" i="64"/>
  <c r="AQ1028" i="64"/>
  <c r="AR1028" i="64"/>
  <c r="AS1028" i="64"/>
  <c r="AT1028" i="64"/>
  <c r="AU1028" i="64"/>
  <c r="AV1028" i="64"/>
  <c r="AW1028" i="64"/>
  <c r="AX1028" i="64"/>
  <c r="AY1028" i="64"/>
  <c r="AZ1028" i="64"/>
  <c r="BA1028" i="64"/>
  <c r="BB1028" i="64"/>
  <c r="BC1028" i="64"/>
  <c r="BD1028" i="64"/>
  <c r="BE1028" i="64"/>
  <c r="BF1028" i="64"/>
  <c r="BG1028" i="64"/>
  <c r="BH1028" i="64"/>
  <c r="BI1028" i="64"/>
  <c r="BJ1028" i="64"/>
  <c r="BK1028" i="64"/>
  <c r="BL1028" i="64"/>
  <c r="BM1028" i="64"/>
  <c r="BN1028" i="64"/>
  <c r="BO1028" i="64"/>
  <c r="BP1028" i="64"/>
  <c r="BQ1028" i="64"/>
  <c r="BR1028" i="64"/>
  <c r="BS1028" i="64"/>
  <c r="BT1028" i="64"/>
  <c r="BU1028" i="64"/>
  <c r="BV1028" i="64"/>
  <c r="BW1028" i="64"/>
  <c r="BX1028" i="64"/>
  <c r="BY1028" i="64"/>
  <c r="BZ1028" i="64"/>
  <c r="CA1028" i="64"/>
  <c r="CB1028" i="64"/>
  <c r="CC1028" i="64"/>
  <c r="CD1028" i="64"/>
  <c r="CE1028" i="64"/>
  <c r="CF1028" i="64"/>
  <c r="CG1028" i="64"/>
  <c r="CH1028" i="64"/>
  <c r="CI1028" i="64"/>
  <c r="CJ1028" i="64"/>
  <c r="CK1028" i="64"/>
  <c r="K1030" i="64"/>
  <c r="L1030" i="64"/>
  <c r="M1030" i="64"/>
  <c r="N1030" i="64"/>
  <c r="O1030" i="64"/>
  <c r="P1030" i="64"/>
  <c r="S1030" i="64"/>
  <c r="T1030" i="64"/>
  <c r="U1030" i="64"/>
  <c r="V1030" i="64"/>
  <c r="W1030" i="64"/>
  <c r="X1030" i="64"/>
  <c r="Y1030" i="64"/>
  <c r="Z1030" i="64"/>
  <c r="AA1030" i="64"/>
  <c r="AB1030" i="64"/>
  <c r="AC1030" i="64"/>
  <c r="AD1030" i="64"/>
  <c r="AE1030" i="64"/>
  <c r="AF1030" i="64"/>
  <c r="AG1030" i="64"/>
  <c r="AH1030" i="64"/>
  <c r="AI1030" i="64"/>
  <c r="AJ1030" i="64"/>
  <c r="AK1030" i="64"/>
  <c r="AL1030" i="64"/>
  <c r="AM1030" i="64"/>
  <c r="AN1030" i="64"/>
  <c r="AO1030" i="64"/>
  <c r="AP1030" i="64"/>
  <c r="AQ1030" i="64"/>
  <c r="AR1030" i="64"/>
  <c r="AS1030" i="64"/>
  <c r="AT1030" i="64"/>
  <c r="AU1030" i="64"/>
  <c r="AV1030" i="64"/>
  <c r="AW1030" i="64"/>
  <c r="AX1030" i="64"/>
  <c r="AY1030" i="64"/>
  <c r="AZ1030" i="64"/>
  <c r="BA1030" i="64"/>
  <c r="BB1030" i="64"/>
  <c r="BC1030" i="64"/>
  <c r="BD1030" i="64"/>
  <c r="BE1030" i="64"/>
  <c r="BF1030" i="64"/>
  <c r="BG1030" i="64"/>
  <c r="BH1030" i="64"/>
  <c r="BI1030" i="64"/>
  <c r="BJ1030" i="64"/>
  <c r="BK1030" i="64"/>
  <c r="BL1030" i="64"/>
  <c r="BM1030" i="64"/>
  <c r="BN1030" i="64"/>
  <c r="BO1030" i="64"/>
  <c r="BP1030" i="64"/>
  <c r="BQ1030" i="64"/>
  <c r="BR1030" i="64"/>
  <c r="BS1030" i="64"/>
  <c r="BT1030" i="64"/>
  <c r="BU1030" i="64"/>
  <c r="BV1030" i="64"/>
  <c r="BW1030" i="64"/>
  <c r="BX1030" i="64"/>
  <c r="BY1030" i="64"/>
  <c r="BZ1030" i="64"/>
  <c r="CA1030" i="64"/>
  <c r="CB1030" i="64"/>
  <c r="CC1030" i="64"/>
  <c r="CD1030" i="64"/>
  <c r="CE1030" i="64"/>
  <c r="CF1030" i="64"/>
  <c r="CG1030" i="64"/>
  <c r="CH1030" i="64"/>
  <c r="CI1030" i="64"/>
  <c r="CJ1030" i="64"/>
  <c r="CK1030" i="64"/>
  <c r="K1035" i="64"/>
  <c r="L1035" i="64"/>
  <c r="M1035" i="64"/>
  <c r="N1035" i="64"/>
  <c r="O1035" i="64"/>
  <c r="P1035" i="64"/>
  <c r="S1035" i="64"/>
  <c r="T1035" i="64"/>
  <c r="U1035" i="64"/>
  <c r="V1035" i="64"/>
  <c r="W1035" i="64"/>
  <c r="X1035" i="64"/>
  <c r="Y1035" i="64"/>
  <c r="Z1035" i="64"/>
  <c r="AA1035" i="64"/>
  <c r="AB1035" i="64"/>
  <c r="AC1035" i="64"/>
  <c r="AD1035" i="64"/>
  <c r="AE1035" i="64"/>
  <c r="AF1035" i="64"/>
  <c r="AG1035" i="64"/>
  <c r="AH1035" i="64"/>
  <c r="AI1035" i="64"/>
  <c r="AJ1035" i="64"/>
  <c r="AK1035" i="64"/>
  <c r="AL1035" i="64"/>
  <c r="AM1035" i="64"/>
  <c r="AN1035" i="64"/>
  <c r="AO1035" i="64"/>
  <c r="AP1035" i="64"/>
  <c r="AQ1035" i="64"/>
  <c r="AR1035" i="64"/>
  <c r="AS1035" i="64"/>
  <c r="AT1035" i="64"/>
  <c r="AU1035" i="64"/>
  <c r="AV1035" i="64"/>
  <c r="AW1035" i="64"/>
  <c r="AX1035" i="64"/>
  <c r="AY1035" i="64"/>
  <c r="AZ1035" i="64"/>
  <c r="BA1035" i="64"/>
  <c r="BB1035" i="64"/>
  <c r="BC1035" i="64"/>
  <c r="BD1035" i="64"/>
  <c r="BE1035" i="64"/>
  <c r="BF1035" i="64"/>
  <c r="BG1035" i="64"/>
  <c r="BH1035" i="64"/>
  <c r="BI1035" i="64"/>
  <c r="BJ1035" i="64"/>
  <c r="BK1035" i="64"/>
  <c r="BL1035" i="64"/>
  <c r="BM1035" i="64"/>
  <c r="BN1035" i="64"/>
  <c r="BO1035" i="64"/>
  <c r="BP1035" i="64"/>
  <c r="BQ1035" i="64"/>
  <c r="BR1035" i="64"/>
  <c r="BS1035" i="64"/>
  <c r="BT1035" i="64"/>
  <c r="BU1035" i="64"/>
  <c r="BV1035" i="64"/>
  <c r="BW1035" i="64"/>
  <c r="BX1035" i="64"/>
  <c r="BY1035" i="64"/>
  <c r="BZ1035" i="64"/>
  <c r="CA1035" i="64"/>
  <c r="CB1035" i="64"/>
  <c r="CC1035" i="64"/>
  <c r="CD1035" i="64"/>
  <c r="CE1035" i="64"/>
  <c r="CF1035" i="64"/>
  <c r="CG1035" i="64"/>
  <c r="CH1035" i="64"/>
  <c r="CI1035" i="64"/>
  <c r="CJ1035" i="64"/>
  <c r="CK1035" i="64"/>
  <c r="L1066" i="64"/>
  <c r="M1066" i="64"/>
  <c r="N1066" i="64"/>
  <c r="O1066" i="64"/>
  <c r="P1066" i="64"/>
  <c r="S1066" i="64"/>
  <c r="T1066" i="64"/>
  <c r="U1066" i="64"/>
  <c r="V1066" i="64"/>
  <c r="W1066" i="64"/>
  <c r="X1066" i="64"/>
  <c r="Y1066" i="64"/>
  <c r="Z1066" i="64"/>
  <c r="AA1066" i="64"/>
  <c r="AB1066" i="64"/>
  <c r="AC1066" i="64"/>
  <c r="AD1066" i="64"/>
  <c r="AE1066" i="64"/>
  <c r="AF1066" i="64"/>
  <c r="AG1066" i="64"/>
  <c r="AH1066" i="64"/>
  <c r="AI1066" i="64"/>
  <c r="AJ1066" i="64"/>
  <c r="AK1066" i="64"/>
  <c r="AL1066" i="64"/>
  <c r="AM1066" i="64"/>
  <c r="AN1066" i="64"/>
  <c r="AO1066" i="64"/>
  <c r="AP1066" i="64"/>
  <c r="AQ1066" i="64"/>
  <c r="AR1066" i="64"/>
  <c r="AS1066" i="64"/>
  <c r="AT1066" i="64"/>
  <c r="AU1066" i="64"/>
  <c r="AV1066" i="64"/>
  <c r="AW1066" i="64"/>
  <c r="AX1066" i="64"/>
  <c r="AY1066" i="64"/>
  <c r="AZ1066" i="64"/>
  <c r="BA1066" i="64"/>
  <c r="BB1066" i="64"/>
  <c r="BC1066" i="64"/>
  <c r="BD1066" i="64"/>
  <c r="BE1066" i="64"/>
  <c r="BF1066" i="64"/>
  <c r="BG1066" i="64"/>
  <c r="BH1066" i="64"/>
  <c r="BI1066" i="64"/>
  <c r="BJ1066" i="64"/>
  <c r="BK1066" i="64"/>
  <c r="BL1066" i="64"/>
  <c r="BM1066" i="64"/>
  <c r="BN1066" i="64"/>
  <c r="BO1066" i="64"/>
  <c r="BP1066" i="64"/>
  <c r="BQ1066" i="64"/>
  <c r="BR1066" i="64"/>
  <c r="BS1066" i="64"/>
  <c r="BT1066" i="64"/>
  <c r="BU1066" i="64"/>
  <c r="BV1066" i="64"/>
  <c r="BW1066" i="64"/>
  <c r="BX1066" i="64"/>
  <c r="BY1066" i="64"/>
  <c r="BZ1066" i="64"/>
  <c r="CA1066" i="64"/>
  <c r="CB1066" i="64"/>
  <c r="CC1066" i="64"/>
  <c r="CD1066" i="64"/>
  <c r="CE1066" i="64"/>
  <c r="CF1066" i="64"/>
  <c r="CG1066" i="64"/>
  <c r="CH1066" i="64"/>
  <c r="CI1066" i="64"/>
  <c r="CJ1066" i="64"/>
  <c r="CK1066" i="64"/>
  <c r="K1070" i="64"/>
  <c r="L1070" i="64"/>
  <c r="M1070" i="64"/>
  <c r="N1070" i="64"/>
  <c r="O1070" i="64"/>
  <c r="R1070" i="64"/>
  <c r="S1070" i="64"/>
  <c r="T1070" i="64"/>
  <c r="U1070" i="64"/>
  <c r="V1070" i="64"/>
  <c r="W1070" i="64"/>
  <c r="X1070" i="64"/>
  <c r="Y1070" i="64"/>
  <c r="Z1070" i="64"/>
  <c r="AA1070" i="64"/>
  <c r="AB1070" i="64"/>
  <c r="AC1070" i="64"/>
  <c r="AD1070" i="64"/>
  <c r="AE1070" i="64"/>
  <c r="AF1070" i="64"/>
  <c r="AG1070" i="64"/>
  <c r="AH1070" i="64"/>
  <c r="AI1070" i="64"/>
  <c r="AJ1070" i="64"/>
  <c r="AK1070" i="64"/>
  <c r="AL1070" i="64"/>
  <c r="AM1070" i="64"/>
  <c r="AN1070" i="64"/>
  <c r="AO1070" i="64"/>
  <c r="AP1070" i="64"/>
  <c r="AQ1070" i="64"/>
  <c r="AR1070" i="64"/>
  <c r="AS1070" i="64"/>
  <c r="AT1070" i="64"/>
  <c r="AU1070" i="64"/>
  <c r="AV1070" i="64"/>
  <c r="AW1070" i="64"/>
  <c r="AX1070" i="64"/>
  <c r="AY1070" i="64"/>
  <c r="AZ1070" i="64"/>
  <c r="BA1070" i="64"/>
  <c r="BB1070" i="64"/>
  <c r="BC1070" i="64"/>
  <c r="BD1070" i="64"/>
  <c r="BE1070" i="64"/>
  <c r="BF1070" i="64"/>
  <c r="BG1070" i="64"/>
  <c r="BH1070" i="64"/>
  <c r="BI1070" i="64"/>
  <c r="BJ1070" i="64"/>
  <c r="BK1070" i="64"/>
  <c r="BL1070" i="64"/>
  <c r="BM1070" i="64"/>
  <c r="BN1070" i="64"/>
  <c r="BO1070" i="64"/>
  <c r="BP1070" i="64"/>
  <c r="BQ1070" i="64"/>
  <c r="BR1070" i="64"/>
  <c r="BS1070" i="64"/>
  <c r="BT1070" i="64"/>
  <c r="BU1070" i="64"/>
  <c r="BV1070" i="64"/>
  <c r="BW1070" i="64"/>
  <c r="BX1070" i="64"/>
  <c r="BY1070" i="64"/>
  <c r="BZ1070" i="64"/>
  <c r="CA1070" i="64"/>
  <c r="CB1070" i="64"/>
  <c r="CC1070" i="64"/>
  <c r="CD1070" i="64"/>
  <c r="CE1070" i="64"/>
  <c r="CF1070" i="64"/>
  <c r="CG1070" i="64"/>
  <c r="CH1070" i="64"/>
  <c r="CI1070" i="64"/>
  <c r="CJ1070" i="64"/>
  <c r="CK1070" i="64"/>
  <c r="K1072" i="64"/>
  <c r="L1072" i="64"/>
  <c r="M1072" i="64"/>
  <c r="N1072" i="64"/>
  <c r="O1072" i="64"/>
  <c r="P1072" i="64"/>
  <c r="S1072" i="64"/>
  <c r="T1072" i="64"/>
  <c r="U1072" i="64"/>
  <c r="V1072" i="64"/>
  <c r="W1072" i="64"/>
  <c r="X1072" i="64"/>
  <c r="Y1072" i="64"/>
  <c r="Z1072" i="64"/>
  <c r="AA1072" i="64"/>
  <c r="AB1072" i="64"/>
  <c r="AC1072" i="64"/>
  <c r="AD1072" i="64"/>
  <c r="AE1072" i="64"/>
  <c r="AF1072" i="64"/>
  <c r="AG1072" i="64"/>
  <c r="AH1072" i="64"/>
  <c r="AI1072" i="64"/>
  <c r="AJ1072" i="64"/>
  <c r="AK1072" i="64"/>
  <c r="AL1072" i="64"/>
  <c r="AM1072" i="64"/>
  <c r="AN1072" i="64"/>
  <c r="AO1072" i="64"/>
  <c r="AP1072" i="64"/>
  <c r="AQ1072" i="64"/>
  <c r="AR1072" i="64"/>
  <c r="AS1072" i="64"/>
  <c r="AT1072" i="64"/>
  <c r="AU1072" i="64"/>
  <c r="AV1072" i="64"/>
  <c r="AW1072" i="64"/>
  <c r="AX1072" i="64"/>
  <c r="AY1072" i="64"/>
  <c r="AZ1072" i="64"/>
  <c r="BA1072" i="64"/>
  <c r="BB1072" i="64"/>
  <c r="BC1072" i="64"/>
  <c r="BD1072" i="64"/>
  <c r="BE1072" i="64"/>
  <c r="BF1072" i="64"/>
  <c r="BG1072" i="64"/>
  <c r="BH1072" i="64"/>
  <c r="BI1072" i="64"/>
  <c r="BJ1072" i="64"/>
  <c r="BK1072" i="64"/>
  <c r="BL1072" i="64"/>
  <c r="BM1072" i="64"/>
  <c r="BN1072" i="64"/>
  <c r="BO1072" i="64"/>
  <c r="BP1072" i="64"/>
  <c r="BQ1072" i="64"/>
  <c r="BR1072" i="64"/>
  <c r="BS1072" i="64"/>
  <c r="BT1072" i="64"/>
  <c r="BU1072" i="64"/>
  <c r="BV1072" i="64"/>
  <c r="BW1072" i="64"/>
  <c r="BX1072" i="64"/>
  <c r="BY1072" i="64"/>
  <c r="BZ1072" i="64"/>
  <c r="CA1072" i="64"/>
  <c r="CB1072" i="64"/>
  <c r="CC1072" i="64"/>
  <c r="CD1072" i="64"/>
  <c r="CE1072" i="64"/>
  <c r="CF1072" i="64"/>
  <c r="CG1072" i="64"/>
  <c r="CH1072" i="64"/>
  <c r="CI1072" i="64"/>
  <c r="CJ1072" i="64"/>
  <c r="CK1072" i="64"/>
  <c r="L1134" i="64"/>
  <c r="M1134" i="64"/>
  <c r="N1134" i="64"/>
  <c r="O1134" i="64"/>
  <c r="P1134" i="64"/>
  <c r="S1134" i="64"/>
  <c r="T1134" i="64"/>
  <c r="U1134" i="64"/>
  <c r="V1134" i="64"/>
  <c r="W1134" i="64"/>
  <c r="X1134" i="64"/>
  <c r="Y1134" i="64"/>
  <c r="Z1134" i="64"/>
  <c r="AA1134" i="64"/>
  <c r="AB1134" i="64"/>
  <c r="AC1134" i="64"/>
  <c r="AD1134" i="64"/>
  <c r="AE1134" i="64"/>
  <c r="AF1134" i="64"/>
  <c r="AG1134" i="64"/>
  <c r="AH1134" i="64"/>
  <c r="AI1134" i="64"/>
  <c r="AJ1134" i="64"/>
  <c r="AK1134" i="64"/>
  <c r="AL1134" i="64"/>
  <c r="AM1134" i="64"/>
  <c r="AN1134" i="64"/>
  <c r="AO1134" i="64"/>
  <c r="AP1134" i="64"/>
  <c r="AQ1134" i="64"/>
  <c r="AR1134" i="64"/>
  <c r="AS1134" i="64"/>
  <c r="AT1134" i="64"/>
  <c r="AU1134" i="64"/>
  <c r="AV1134" i="64"/>
  <c r="AW1134" i="64"/>
  <c r="AX1134" i="64"/>
  <c r="AY1134" i="64"/>
  <c r="AZ1134" i="64"/>
  <c r="BA1134" i="64"/>
  <c r="BB1134" i="64"/>
  <c r="BC1134" i="64"/>
  <c r="BD1134" i="64"/>
  <c r="BE1134" i="64"/>
  <c r="BF1134" i="64"/>
  <c r="BG1134" i="64"/>
  <c r="BH1134" i="64"/>
  <c r="BI1134" i="64"/>
  <c r="BJ1134" i="64"/>
  <c r="BK1134" i="64"/>
  <c r="BL1134" i="64"/>
  <c r="BM1134" i="64"/>
  <c r="BN1134" i="64"/>
  <c r="BO1134" i="64"/>
  <c r="BP1134" i="64"/>
  <c r="BQ1134" i="64"/>
  <c r="BR1134" i="64"/>
  <c r="BS1134" i="64"/>
  <c r="BT1134" i="64"/>
  <c r="BU1134" i="64"/>
  <c r="BV1134" i="64"/>
  <c r="BW1134" i="64"/>
  <c r="BX1134" i="64"/>
  <c r="BY1134" i="64"/>
  <c r="BZ1134" i="64"/>
  <c r="CA1134" i="64"/>
  <c r="CB1134" i="64"/>
  <c r="CC1134" i="64"/>
  <c r="CD1134" i="64"/>
  <c r="CE1134" i="64"/>
  <c r="CF1134" i="64"/>
  <c r="CG1134" i="64"/>
  <c r="CH1134" i="64"/>
  <c r="CI1134" i="64"/>
  <c r="CJ1134" i="64"/>
  <c r="CK1134" i="64"/>
  <c r="K1138" i="64"/>
  <c r="L1138" i="64"/>
  <c r="M1138" i="64"/>
  <c r="N1138" i="64"/>
  <c r="O1138" i="64"/>
  <c r="R1138" i="64"/>
  <c r="S1138" i="64"/>
  <c r="T1138" i="64"/>
  <c r="U1138" i="64"/>
  <c r="V1138" i="64"/>
  <c r="W1138" i="64"/>
  <c r="X1138" i="64"/>
  <c r="Y1138" i="64"/>
  <c r="Z1138" i="64"/>
  <c r="AA1138" i="64"/>
  <c r="AB1138" i="64"/>
  <c r="AC1138" i="64"/>
  <c r="AD1138" i="64"/>
  <c r="AE1138" i="64"/>
  <c r="AF1138" i="64"/>
  <c r="AG1138" i="64"/>
  <c r="AH1138" i="64"/>
  <c r="AI1138" i="64"/>
  <c r="AJ1138" i="64"/>
  <c r="AK1138" i="64"/>
  <c r="AL1138" i="64"/>
  <c r="AM1138" i="64"/>
  <c r="AN1138" i="64"/>
  <c r="AO1138" i="64"/>
  <c r="AP1138" i="64"/>
  <c r="AQ1138" i="64"/>
  <c r="AR1138" i="64"/>
  <c r="AS1138" i="64"/>
  <c r="AT1138" i="64"/>
  <c r="AU1138" i="64"/>
  <c r="AV1138" i="64"/>
  <c r="AW1138" i="64"/>
  <c r="AX1138" i="64"/>
  <c r="AY1138" i="64"/>
  <c r="AZ1138" i="64"/>
  <c r="BA1138" i="64"/>
  <c r="BB1138" i="64"/>
  <c r="BC1138" i="64"/>
  <c r="BD1138" i="64"/>
  <c r="BE1138" i="64"/>
  <c r="BF1138" i="64"/>
  <c r="BG1138" i="64"/>
  <c r="BH1138" i="64"/>
  <c r="BI1138" i="64"/>
  <c r="BJ1138" i="64"/>
  <c r="BK1138" i="64"/>
  <c r="BL1138" i="64"/>
  <c r="BM1138" i="64"/>
  <c r="BN1138" i="64"/>
  <c r="BO1138" i="64"/>
  <c r="BP1138" i="64"/>
  <c r="BQ1138" i="64"/>
  <c r="BR1138" i="64"/>
  <c r="BS1138" i="64"/>
  <c r="BT1138" i="64"/>
  <c r="BU1138" i="64"/>
  <c r="BV1138" i="64"/>
  <c r="BW1138" i="64"/>
  <c r="BX1138" i="64"/>
  <c r="BY1138" i="64"/>
  <c r="BZ1138" i="64"/>
  <c r="CA1138" i="64"/>
  <c r="CB1138" i="64"/>
  <c r="CC1138" i="64"/>
  <c r="CD1138" i="64"/>
  <c r="CE1138" i="64"/>
  <c r="CF1138" i="64"/>
  <c r="CG1138" i="64"/>
  <c r="CH1138" i="64"/>
  <c r="CI1138" i="64"/>
  <c r="CJ1138" i="64"/>
  <c r="CK1138" i="64"/>
  <c r="K1140" i="64"/>
  <c r="L1140" i="64"/>
  <c r="M1140" i="64"/>
  <c r="N1140" i="64"/>
  <c r="O1140" i="64"/>
  <c r="P1140" i="64"/>
  <c r="S1140" i="64"/>
  <c r="T1140" i="64"/>
  <c r="U1140" i="64"/>
  <c r="V1140" i="64"/>
  <c r="W1140" i="64"/>
  <c r="X1140" i="64"/>
  <c r="Y1140" i="64"/>
  <c r="Z1140" i="64"/>
  <c r="AA1140" i="64"/>
  <c r="AB1140" i="64"/>
  <c r="AC1140" i="64"/>
  <c r="AD1140" i="64"/>
  <c r="AE1140" i="64"/>
  <c r="AF1140" i="64"/>
  <c r="AG1140" i="64"/>
  <c r="AH1140" i="64"/>
  <c r="AI1140" i="64"/>
  <c r="AJ1140" i="64"/>
  <c r="AK1140" i="64"/>
  <c r="AL1140" i="64"/>
  <c r="AM1140" i="64"/>
  <c r="AN1140" i="64"/>
  <c r="AO1140" i="64"/>
  <c r="AP1140" i="64"/>
  <c r="AQ1140" i="64"/>
  <c r="AR1140" i="64"/>
  <c r="AS1140" i="64"/>
  <c r="AT1140" i="64"/>
  <c r="AU1140" i="64"/>
  <c r="AV1140" i="64"/>
  <c r="AW1140" i="64"/>
  <c r="AX1140" i="64"/>
  <c r="AY1140" i="64"/>
  <c r="AZ1140" i="64"/>
  <c r="BA1140" i="64"/>
  <c r="BB1140" i="64"/>
  <c r="BC1140" i="64"/>
  <c r="BD1140" i="64"/>
  <c r="BE1140" i="64"/>
  <c r="BF1140" i="64"/>
  <c r="BG1140" i="64"/>
  <c r="BH1140" i="64"/>
  <c r="BI1140" i="64"/>
  <c r="BJ1140" i="64"/>
  <c r="BK1140" i="64"/>
  <c r="BL1140" i="64"/>
  <c r="BM1140" i="64"/>
  <c r="BN1140" i="64"/>
  <c r="BO1140" i="64"/>
  <c r="BP1140" i="64"/>
  <c r="BQ1140" i="64"/>
  <c r="BR1140" i="64"/>
  <c r="BS1140" i="64"/>
  <c r="BT1140" i="64"/>
  <c r="BU1140" i="64"/>
  <c r="BV1140" i="64"/>
  <c r="BW1140" i="64"/>
  <c r="BX1140" i="64"/>
  <c r="BY1140" i="64"/>
  <c r="BZ1140" i="64"/>
  <c r="CA1140" i="64"/>
  <c r="CB1140" i="64"/>
  <c r="CC1140" i="64"/>
  <c r="CD1140" i="64"/>
  <c r="CE1140" i="64"/>
  <c r="CF1140" i="64"/>
  <c r="CG1140" i="64"/>
  <c r="CH1140" i="64"/>
  <c r="CI1140" i="64"/>
  <c r="CJ1140" i="64"/>
  <c r="CK1140" i="64"/>
  <c r="K1639" i="64"/>
  <c r="L1639" i="64"/>
  <c r="M1639" i="64"/>
  <c r="N1639" i="64"/>
  <c r="O1639" i="64"/>
  <c r="P1639" i="64"/>
  <c r="S1639" i="64" a="1"/>
  <c r="S1639" i="64"/>
  <c r="T1639" i="64" a="1"/>
  <c r="T1639" i="64"/>
  <c r="U1639" i="64" a="1"/>
  <c r="U1639" i="64"/>
  <c r="V1639" i="64" a="1"/>
  <c r="V1639" i="64"/>
  <c r="W1639" i="64" a="1"/>
  <c r="W1639" i="64"/>
  <c r="X1639" i="64" a="1"/>
  <c r="X1639" i="64"/>
  <c r="Y1639" i="64" a="1"/>
  <c r="Y1639" i="64"/>
  <c r="Z1639" i="64" a="1"/>
  <c r="Z1639" i="64"/>
  <c r="AA1639" i="64" a="1"/>
  <c r="AA1639" i="64"/>
  <c r="AB1639" i="64" a="1"/>
  <c r="AB1639" i="64"/>
  <c r="AC1639" i="64" a="1"/>
  <c r="AC1639" i="64"/>
  <c r="AD1639" i="64" a="1"/>
  <c r="AD1639" i="64"/>
  <c r="AE1639" i="64" a="1"/>
  <c r="AE1639" i="64"/>
  <c r="AF1639" i="64" a="1"/>
  <c r="AF1639" i="64"/>
  <c r="AG1639" i="64" a="1"/>
  <c r="AG1639" i="64"/>
  <c r="AH1639" i="64" a="1"/>
  <c r="AH1639" i="64"/>
  <c r="AI1639" i="64" a="1"/>
  <c r="AI1639" i="64"/>
  <c r="AJ1639" i="64" a="1"/>
  <c r="AJ1639" i="64"/>
  <c r="AK1639" i="64" a="1"/>
  <c r="AK1639" i="64"/>
  <c r="AL1639" i="64" a="1"/>
  <c r="AL1639" i="64"/>
  <c r="AM1639" i="64" a="1"/>
  <c r="AM1639" i="64"/>
  <c r="AN1639" i="64" a="1"/>
  <c r="AN1639" i="64"/>
  <c r="AO1639" i="64" a="1"/>
  <c r="AO1639" i="64"/>
  <c r="AP1639" i="64" a="1"/>
  <c r="AP1639" i="64"/>
  <c r="AQ1639" i="64" a="1"/>
  <c r="AQ1639" i="64"/>
  <c r="AR1639" i="64" a="1"/>
  <c r="AR1639" i="64"/>
  <c r="AS1639" i="64" a="1"/>
  <c r="AS1639" i="64"/>
  <c r="AT1639" i="64" a="1"/>
  <c r="AT1639" i="64"/>
  <c r="AU1639" i="64" a="1"/>
  <c r="AU1639" i="64"/>
  <c r="AV1639" i="64" a="1"/>
  <c r="AV1639" i="64"/>
  <c r="AW1639" i="64" a="1"/>
  <c r="AW1639" i="64"/>
  <c r="AX1639" i="64" a="1"/>
  <c r="AX1639" i="64"/>
  <c r="AY1639" i="64" a="1"/>
  <c r="AY1639" i="64"/>
  <c r="AZ1639" i="64" a="1"/>
  <c r="AZ1639" i="64"/>
  <c r="BA1639" i="64" a="1"/>
  <c r="BA1639" i="64"/>
  <c r="BB1639" i="64" a="1"/>
  <c r="BB1639" i="64"/>
  <c r="BC1639" i="64" a="1"/>
  <c r="BC1639" i="64"/>
  <c r="BD1639" i="64" a="1"/>
  <c r="BD1639" i="64"/>
  <c r="BE1639" i="64" a="1"/>
  <c r="BE1639" i="64"/>
  <c r="BF1639" i="64" a="1"/>
  <c r="BF1639" i="64"/>
  <c r="BG1639" i="64" a="1"/>
  <c r="BG1639" i="64"/>
  <c r="BH1639" i="64" a="1"/>
  <c r="BH1639" i="64"/>
  <c r="BI1639" i="64" a="1"/>
  <c r="BI1639" i="64"/>
  <c r="BJ1639" i="64" a="1"/>
  <c r="BJ1639" i="64"/>
  <c r="BK1639" i="64" a="1"/>
  <c r="BK1639" i="64"/>
  <c r="BL1639" i="64" a="1"/>
  <c r="BL1639" i="64"/>
  <c r="BM1639" i="64" a="1"/>
  <c r="BM1639" i="64"/>
  <c r="BN1639" i="64" a="1"/>
  <c r="BN1639" i="64"/>
  <c r="BO1639" i="64" a="1"/>
  <c r="BO1639" i="64"/>
  <c r="BP1639" i="64" a="1"/>
  <c r="BP1639" i="64"/>
  <c r="BQ1639" i="64" a="1"/>
  <c r="BQ1639" i="64"/>
  <c r="BR1639" i="64" a="1"/>
  <c r="BR1639" i="64"/>
  <c r="BS1639" i="64" a="1"/>
  <c r="BS1639" i="64"/>
  <c r="BT1639" i="64" a="1"/>
  <c r="BT1639" i="64"/>
  <c r="BU1639" i="64" a="1"/>
  <c r="BU1639" i="64"/>
  <c r="BV1639" i="64" a="1"/>
  <c r="BV1639" i="64"/>
  <c r="BW1639" i="64" a="1"/>
  <c r="BW1639" i="64"/>
  <c r="BX1639" i="64" a="1"/>
  <c r="BX1639" i="64"/>
  <c r="BY1639" i="64" a="1"/>
  <c r="BY1639" i="64"/>
  <c r="BZ1639" i="64" a="1"/>
  <c r="BZ1639" i="64"/>
  <c r="CA1639" i="64" a="1"/>
  <c r="CA1639" i="64"/>
  <c r="CB1639" i="64" a="1"/>
  <c r="CB1639" i="64"/>
  <c r="CC1639" i="64" a="1"/>
  <c r="CC1639" i="64"/>
  <c r="CD1639" i="64" a="1"/>
  <c r="CD1639" i="64"/>
  <c r="CE1639" i="64" a="1"/>
  <c r="CE1639" i="64"/>
  <c r="CF1639" i="64" a="1"/>
  <c r="CF1639" i="64"/>
  <c r="CG1639" i="64" a="1"/>
  <c r="CG1639" i="64"/>
  <c r="CH1639" i="64" a="1"/>
  <c r="CH1639" i="64"/>
  <c r="CI1639" i="64" a="1"/>
  <c r="CI1639" i="64"/>
  <c r="CJ1639" i="64" a="1"/>
  <c r="CJ1639" i="64"/>
  <c r="CK1639" i="64" a="1"/>
  <c r="CK1639" i="64"/>
  <c r="K1645" i="64"/>
  <c r="L1645" i="64"/>
  <c r="M1645" i="64"/>
  <c r="N1645" i="64"/>
  <c r="O1645" i="64"/>
  <c r="S1645" i="64"/>
  <c r="T1645" i="64"/>
  <c r="U1645" i="64"/>
  <c r="V1645" i="64"/>
  <c r="W1645" i="64"/>
  <c r="X1645" i="64"/>
  <c r="Y1645" i="64"/>
  <c r="Z1645" i="64"/>
  <c r="AA1645" i="64"/>
  <c r="AB1645" i="64"/>
  <c r="AC1645" i="64"/>
  <c r="AD1645" i="64"/>
  <c r="AE1645" i="64"/>
  <c r="AF1645" i="64"/>
  <c r="AG1645" i="64"/>
  <c r="AH1645" i="64"/>
  <c r="AI1645" i="64"/>
  <c r="AJ1645" i="64"/>
  <c r="AK1645" i="64"/>
  <c r="AL1645" i="64"/>
  <c r="AM1645" i="64"/>
  <c r="AN1645" i="64"/>
  <c r="AO1645" i="64"/>
  <c r="AP1645" i="64"/>
  <c r="AQ1645" i="64"/>
  <c r="AR1645" i="64"/>
  <c r="AS1645" i="64"/>
  <c r="AT1645" i="64"/>
  <c r="AU1645" i="64"/>
  <c r="AV1645" i="64"/>
  <c r="AW1645" i="64"/>
  <c r="AX1645" i="64"/>
  <c r="AY1645" i="64"/>
  <c r="AZ1645" i="64"/>
  <c r="BA1645" i="64"/>
  <c r="BB1645" i="64"/>
  <c r="BC1645" i="64"/>
  <c r="BD1645" i="64"/>
  <c r="BE1645" i="64"/>
  <c r="BF1645" i="64"/>
  <c r="BG1645" i="64"/>
  <c r="BH1645" i="64"/>
  <c r="BI1645" i="64"/>
  <c r="BJ1645" i="64"/>
  <c r="BK1645" i="64"/>
  <c r="BL1645" i="64"/>
  <c r="BM1645" i="64"/>
  <c r="BN1645" i="64"/>
  <c r="BO1645" i="64"/>
  <c r="BP1645" i="64"/>
  <c r="BQ1645" i="64"/>
  <c r="BR1645" i="64"/>
  <c r="BS1645" i="64"/>
  <c r="BT1645" i="64"/>
  <c r="BU1645" i="64"/>
  <c r="BV1645" i="64"/>
  <c r="BW1645" i="64"/>
  <c r="BX1645" i="64"/>
  <c r="BY1645" i="64"/>
  <c r="BZ1645" i="64"/>
  <c r="CA1645" i="64"/>
  <c r="CB1645" i="64"/>
  <c r="CC1645" i="64"/>
  <c r="CD1645" i="64"/>
  <c r="CE1645" i="64"/>
  <c r="CF1645" i="64"/>
  <c r="CG1645" i="64"/>
  <c r="CH1645" i="64"/>
  <c r="CI1645" i="64"/>
  <c r="CJ1645" i="64"/>
  <c r="CK1645" i="64"/>
  <c r="J1646" i="64"/>
  <c r="K1646" i="64"/>
  <c r="L1646" i="64"/>
  <c r="M1646" i="64"/>
  <c r="N1646" i="64"/>
  <c r="O1646" i="64"/>
  <c r="R1646" i="64"/>
  <c r="S1646" i="64"/>
  <c r="T1646" i="64"/>
  <c r="U1646" i="64"/>
  <c r="V1646" i="64"/>
  <c r="W1646" i="64"/>
  <c r="X1646" i="64"/>
  <c r="Y1646" i="64"/>
  <c r="Z1646" i="64"/>
  <c r="AA1646" i="64"/>
  <c r="AB1646" i="64"/>
  <c r="AC1646" i="64"/>
  <c r="AD1646" i="64"/>
  <c r="AE1646" i="64"/>
  <c r="AF1646" i="64"/>
  <c r="AG1646" i="64"/>
  <c r="AH1646" i="64"/>
  <c r="AI1646" i="64"/>
  <c r="AJ1646" i="64"/>
  <c r="AK1646" i="64"/>
  <c r="AL1646" i="64"/>
  <c r="AM1646" i="64"/>
  <c r="AN1646" i="64"/>
  <c r="AO1646" i="64"/>
  <c r="AP1646" i="64"/>
  <c r="AQ1646" i="64"/>
  <c r="AR1646" i="64"/>
  <c r="AS1646" i="64"/>
  <c r="AT1646" i="64"/>
  <c r="AU1646" i="64"/>
  <c r="AV1646" i="64"/>
  <c r="AW1646" i="64"/>
  <c r="AX1646" i="64"/>
  <c r="AY1646" i="64"/>
  <c r="AZ1646" i="64"/>
  <c r="BA1646" i="64"/>
  <c r="BB1646" i="64"/>
  <c r="BC1646" i="64"/>
  <c r="BD1646" i="64"/>
  <c r="BE1646" i="64"/>
  <c r="BF1646" i="64"/>
  <c r="BG1646" i="64"/>
  <c r="BH1646" i="64"/>
  <c r="BI1646" i="64"/>
  <c r="BJ1646" i="64"/>
  <c r="BK1646" i="64"/>
  <c r="BL1646" i="64"/>
  <c r="BM1646" i="64"/>
  <c r="BN1646" i="64"/>
  <c r="BO1646" i="64"/>
  <c r="BP1646" i="64"/>
  <c r="BQ1646" i="64"/>
  <c r="BR1646" i="64"/>
  <c r="BS1646" i="64"/>
  <c r="BT1646" i="64"/>
  <c r="BU1646" i="64"/>
  <c r="BV1646" i="64"/>
  <c r="BW1646" i="64"/>
  <c r="BX1646" i="64"/>
  <c r="BY1646" i="64"/>
  <c r="BZ1646" i="64"/>
  <c r="CA1646" i="64"/>
  <c r="CB1646" i="64"/>
  <c r="CC1646" i="64"/>
  <c r="CD1646" i="64"/>
  <c r="CE1646" i="64"/>
  <c r="CF1646" i="64"/>
  <c r="CG1646" i="64"/>
  <c r="CH1646" i="64"/>
  <c r="CI1646" i="64"/>
  <c r="CJ1646" i="64"/>
  <c r="CK1646" i="64"/>
  <c r="K1746" i="64"/>
  <c r="L1746" i="64"/>
  <c r="M1746" i="64"/>
  <c r="N1746" i="64"/>
  <c r="O1746" i="64"/>
  <c r="P1746" i="64"/>
  <c r="S1746" i="64" a="1"/>
  <c r="S1746" i="64"/>
  <c r="T1746" i="64" a="1"/>
  <c r="T1746" i="64"/>
  <c r="U1746" i="64" a="1"/>
  <c r="U1746" i="64"/>
  <c r="V1746" i="64" a="1"/>
  <c r="V1746" i="64"/>
  <c r="W1746" i="64" a="1"/>
  <c r="W1746" i="64"/>
  <c r="X1746" i="64" a="1"/>
  <c r="X1746" i="64"/>
  <c r="Y1746" i="64" a="1"/>
  <c r="Y1746" i="64"/>
  <c r="Z1746" i="64" a="1"/>
  <c r="Z1746" i="64"/>
  <c r="AA1746" i="64" a="1"/>
  <c r="AA1746" i="64"/>
  <c r="AB1746" i="64" a="1"/>
  <c r="AB1746" i="64"/>
  <c r="AC1746" i="64" a="1"/>
  <c r="AC1746" i="64"/>
  <c r="AD1746" i="64" a="1"/>
  <c r="AD1746" i="64"/>
  <c r="AE1746" i="64" a="1"/>
  <c r="AE1746" i="64"/>
  <c r="AF1746" i="64" a="1"/>
  <c r="AF1746" i="64"/>
  <c r="AG1746" i="64" a="1"/>
  <c r="AG1746" i="64"/>
  <c r="AH1746" i="64" a="1"/>
  <c r="AH1746" i="64"/>
  <c r="AI1746" i="64" a="1"/>
  <c r="AI1746" i="64"/>
  <c r="AJ1746" i="64" a="1"/>
  <c r="AJ1746" i="64"/>
  <c r="AK1746" i="64" a="1"/>
  <c r="AK1746" i="64"/>
  <c r="AL1746" i="64" a="1"/>
  <c r="AL1746" i="64"/>
  <c r="AM1746" i="64" a="1"/>
  <c r="AM1746" i="64"/>
  <c r="AN1746" i="64" a="1"/>
  <c r="AN1746" i="64"/>
  <c r="AO1746" i="64" a="1"/>
  <c r="AO1746" i="64"/>
  <c r="AP1746" i="64" a="1"/>
  <c r="AP1746" i="64"/>
  <c r="AQ1746" i="64" a="1"/>
  <c r="AQ1746" i="64"/>
  <c r="AR1746" i="64" a="1"/>
  <c r="AR1746" i="64"/>
  <c r="AS1746" i="64" a="1"/>
  <c r="AS1746" i="64"/>
  <c r="AT1746" i="64" a="1"/>
  <c r="AT1746" i="64"/>
  <c r="AU1746" i="64" a="1"/>
  <c r="AU1746" i="64"/>
  <c r="AV1746" i="64" a="1"/>
  <c r="AV1746" i="64"/>
  <c r="AW1746" i="64" a="1"/>
  <c r="AW1746" i="64"/>
  <c r="AX1746" i="64" a="1"/>
  <c r="AX1746" i="64"/>
  <c r="AY1746" i="64" a="1"/>
  <c r="AY1746" i="64"/>
  <c r="AZ1746" i="64" a="1"/>
  <c r="AZ1746" i="64"/>
  <c r="BA1746" i="64" a="1"/>
  <c r="BA1746" i="64"/>
  <c r="BB1746" i="64" a="1"/>
  <c r="BB1746" i="64"/>
  <c r="BC1746" i="64" a="1"/>
  <c r="BC1746" i="64"/>
  <c r="BD1746" i="64" a="1"/>
  <c r="BD1746" i="64"/>
  <c r="BE1746" i="64" a="1"/>
  <c r="BE1746" i="64"/>
  <c r="BF1746" i="64" a="1"/>
  <c r="BF1746" i="64"/>
  <c r="BG1746" i="64" a="1"/>
  <c r="BG1746" i="64"/>
  <c r="BH1746" i="64" a="1"/>
  <c r="BH1746" i="64"/>
  <c r="BI1746" i="64" a="1"/>
  <c r="BI1746" i="64"/>
  <c r="BJ1746" i="64" a="1"/>
  <c r="BJ1746" i="64"/>
  <c r="BK1746" i="64" a="1"/>
  <c r="BK1746" i="64"/>
  <c r="BL1746" i="64" a="1"/>
  <c r="BL1746" i="64"/>
  <c r="BM1746" i="64" a="1"/>
  <c r="BM1746" i="64"/>
  <c r="BN1746" i="64" a="1"/>
  <c r="BN1746" i="64"/>
  <c r="BO1746" i="64" a="1"/>
  <c r="BO1746" i="64"/>
  <c r="BP1746" i="64" a="1"/>
  <c r="BP1746" i="64"/>
  <c r="BQ1746" i="64" a="1"/>
  <c r="BQ1746" i="64"/>
  <c r="BR1746" i="64" a="1"/>
  <c r="BR1746" i="64"/>
  <c r="BS1746" i="64" a="1"/>
  <c r="BS1746" i="64"/>
  <c r="BT1746" i="64" a="1"/>
  <c r="BT1746" i="64"/>
  <c r="BU1746" i="64" a="1"/>
  <c r="BU1746" i="64"/>
  <c r="BV1746" i="64" a="1"/>
  <c r="BV1746" i="64"/>
  <c r="BW1746" i="64" a="1"/>
  <c r="BW1746" i="64"/>
  <c r="BX1746" i="64" a="1"/>
  <c r="BX1746" i="64"/>
  <c r="BY1746" i="64" a="1"/>
  <c r="BY1746" i="64"/>
  <c r="BZ1746" i="64" a="1"/>
  <c r="BZ1746" i="64"/>
  <c r="CA1746" i="64" a="1"/>
  <c r="CA1746" i="64"/>
  <c r="CB1746" i="64" a="1"/>
  <c r="CB1746" i="64"/>
  <c r="CC1746" i="64" a="1"/>
  <c r="CC1746" i="64"/>
  <c r="CD1746" i="64" a="1"/>
  <c r="CD1746" i="64"/>
  <c r="CE1746" i="64" a="1"/>
  <c r="CE1746" i="64"/>
  <c r="CF1746" i="64" a="1"/>
  <c r="CF1746" i="64"/>
  <c r="CG1746" i="64" a="1"/>
  <c r="CG1746" i="64"/>
  <c r="CH1746" i="64" a="1"/>
  <c r="CH1746" i="64"/>
  <c r="CI1746" i="64" a="1"/>
  <c r="CI1746" i="64"/>
  <c r="CJ1746" i="64" a="1"/>
  <c r="CJ1746" i="64"/>
  <c r="CK1746" i="64" a="1"/>
  <c r="CK1746" i="64"/>
  <c r="K1752" i="64"/>
  <c r="L1752" i="64"/>
  <c r="M1752" i="64"/>
  <c r="N1752" i="64"/>
  <c r="O1752" i="64"/>
  <c r="S1752" i="64"/>
  <c r="T1752" i="64"/>
  <c r="U1752" i="64"/>
  <c r="V1752" i="64"/>
  <c r="W1752" i="64"/>
  <c r="X1752" i="64"/>
  <c r="Y1752" i="64"/>
  <c r="Z1752" i="64"/>
  <c r="AA1752" i="64"/>
  <c r="AB1752" i="64"/>
  <c r="AC1752" i="64"/>
  <c r="AD1752" i="64"/>
  <c r="AE1752" i="64"/>
  <c r="AF1752" i="64"/>
  <c r="AG1752" i="64"/>
  <c r="AH1752" i="64"/>
  <c r="AI1752" i="64"/>
  <c r="AJ1752" i="64"/>
  <c r="AK1752" i="64"/>
  <c r="AL1752" i="64"/>
  <c r="AM1752" i="64"/>
  <c r="AN1752" i="64"/>
  <c r="AO1752" i="64"/>
  <c r="AP1752" i="64"/>
  <c r="AQ1752" i="64"/>
  <c r="AR1752" i="64"/>
  <c r="AS1752" i="64"/>
  <c r="AT1752" i="64"/>
  <c r="AU1752" i="64"/>
  <c r="AV1752" i="64"/>
  <c r="AW1752" i="64"/>
  <c r="AX1752" i="64"/>
  <c r="AY1752" i="64"/>
  <c r="AZ1752" i="64"/>
  <c r="BA1752" i="64"/>
  <c r="BB1752" i="64"/>
  <c r="BC1752" i="64"/>
  <c r="BD1752" i="64"/>
  <c r="BE1752" i="64"/>
  <c r="BF1752" i="64"/>
  <c r="BG1752" i="64"/>
  <c r="BH1752" i="64"/>
  <c r="BI1752" i="64"/>
  <c r="BJ1752" i="64"/>
  <c r="BK1752" i="64"/>
  <c r="BL1752" i="64"/>
  <c r="BM1752" i="64"/>
  <c r="BN1752" i="64"/>
  <c r="BO1752" i="64"/>
  <c r="BP1752" i="64"/>
  <c r="BQ1752" i="64"/>
  <c r="BR1752" i="64"/>
  <c r="BS1752" i="64"/>
  <c r="BT1752" i="64"/>
  <c r="BU1752" i="64"/>
  <c r="BV1752" i="64"/>
  <c r="BW1752" i="64"/>
  <c r="BX1752" i="64"/>
  <c r="BY1752" i="64"/>
  <c r="BZ1752" i="64"/>
  <c r="CA1752" i="64"/>
  <c r="CB1752" i="64"/>
  <c r="CC1752" i="64"/>
  <c r="CD1752" i="64"/>
  <c r="CE1752" i="64"/>
  <c r="CF1752" i="64"/>
  <c r="CG1752" i="64"/>
  <c r="CH1752" i="64"/>
  <c r="CI1752" i="64"/>
  <c r="CJ1752" i="64"/>
  <c r="CK1752" i="64"/>
  <c r="K1753" i="64"/>
  <c r="L1753" i="64"/>
  <c r="M1753" i="64"/>
  <c r="N1753" i="64"/>
  <c r="O1753" i="64"/>
  <c r="S1753" i="64"/>
  <c r="T1753" i="64"/>
  <c r="U1753" i="64"/>
  <c r="V1753" i="64"/>
  <c r="W1753" i="64"/>
  <c r="X1753" i="64"/>
  <c r="Y1753" i="64"/>
  <c r="Z1753" i="64"/>
  <c r="AA1753" i="64"/>
  <c r="AB1753" i="64"/>
  <c r="AC1753" i="64"/>
  <c r="AD1753" i="64"/>
  <c r="AE1753" i="64"/>
  <c r="AF1753" i="64"/>
  <c r="AG1753" i="64"/>
  <c r="AH1753" i="64"/>
  <c r="AI1753" i="64"/>
  <c r="AJ1753" i="64"/>
  <c r="AK1753" i="64"/>
  <c r="AL1753" i="64"/>
  <c r="AM1753" i="64"/>
  <c r="AN1753" i="64"/>
  <c r="AO1753" i="64"/>
  <c r="AP1753" i="64"/>
  <c r="AQ1753" i="64"/>
  <c r="AR1753" i="64"/>
  <c r="AS1753" i="64"/>
  <c r="AT1753" i="64"/>
  <c r="AU1753" i="64"/>
  <c r="AV1753" i="64"/>
  <c r="AW1753" i="64"/>
  <c r="AX1753" i="64"/>
  <c r="AY1753" i="64"/>
  <c r="AZ1753" i="64"/>
  <c r="BA1753" i="64"/>
  <c r="BB1753" i="64"/>
  <c r="BC1753" i="64"/>
  <c r="BD1753" i="64"/>
  <c r="BE1753" i="64"/>
  <c r="BF1753" i="64"/>
  <c r="BG1753" i="64"/>
  <c r="BH1753" i="64"/>
  <c r="BI1753" i="64"/>
  <c r="BJ1753" i="64"/>
  <c r="BK1753" i="64"/>
  <c r="BL1753" i="64"/>
  <c r="BM1753" i="64"/>
  <c r="BN1753" i="64"/>
  <c r="BO1753" i="64"/>
  <c r="BP1753" i="64"/>
  <c r="BQ1753" i="64"/>
  <c r="BR1753" i="64"/>
  <c r="BS1753" i="64"/>
  <c r="BT1753" i="64"/>
  <c r="BU1753" i="64"/>
  <c r="BV1753" i="64"/>
  <c r="BW1753" i="64"/>
  <c r="BX1753" i="64"/>
  <c r="BY1753" i="64"/>
  <c r="BZ1753" i="64"/>
  <c r="CA1753" i="64"/>
  <c r="CB1753" i="64"/>
  <c r="CC1753" i="64"/>
  <c r="CD1753" i="64"/>
  <c r="CE1753" i="64"/>
  <c r="CF1753" i="64"/>
  <c r="CG1753" i="64"/>
  <c r="CH1753" i="64"/>
  <c r="CI1753" i="64"/>
  <c r="CJ1753" i="64"/>
  <c r="CK1753" i="64"/>
  <c r="K1782" i="64"/>
  <c r="L1782" i="64"/>
  <c r="M1782" i="64"/>
  <c r="N1782" i="64"/>
  <c r="O1782" i="64"/>
  <c r="P1782" i="64"/>
  <c r="S1782" i="64" a="1"/>
  <c r="S1782" i="64"/>
  <c r="T1782" i="64" a="1"/>
  <c r="T1782" i="64"/>
  <c r="U1782" i="64" a="1"/>
  <c r="U1782" i="64"/>
  <c r="V1782" i="64" a="1"/>
  <c r="V1782" i="64"/>
  <c r="W1782" i="64" a="1"/>
  <c r="W1782" i="64"/>
  <c r="X1782" i="64" a="1"/>
  <c r="X1782" i="64"/>
  <c r="Y1782" i="64" a="1"/>
  <c r="Y1782" i="64"/>
  <c r="Z1782" i="64" a="1"/>
  <c r="Z1782" i="64"/>
  <c r="AA1782" i="64" a="1"/>
  <c r="AA1782" i="64"/>
  <c r="AB1782" i="64" a="1"/>
  <c r="AB1782" i="64"/>
  <c r="AC1782" i="64" a="1"/>
  <c r="AC1782" i="64"/>
  <c r="AD1782" i="64" a="1"/>
  <c r="AD1782" i="64"/>
  <c r="AE1782" i="64" a="1"/>
  <c r="AE1782" i="64"/>
  <c r="AF1782" i="64" a="1"/>
  <c r="AF1782" i="64"/>
  <c r="AG1782" i="64" a="1"/>
  <c r="AG1782" i="64"/>
  <c r="AH1782" i="64" a="1"/>
  <c r="AH1782" i="64"/>
  <c r="AI1782" i="64" a="1"/>
  <c r="AI1782" i="64"/>
  <c r="AJ1782" i="64" a="1"/>
  <c r="AJ1782" i="64"/>
  <c r="AK1782" i="64" a="1"/>
  <c r="AK1782" i="64"/>
  <c r="AL1782" i="64" a="1"/>
  <c r="AL1782" i="64"/>
  <c r="AM1782" i="64" a="1"/>
  <c r="AM1782" i="64"/>
  <c r="AN1782" i="64" a="1"/>
  <c r="AN1782" i="64"/>
  <c r="AO1782" i="64" a="1"/>
  <c r="AO1782" i="64"/>
  <c r="AP1782" i="64" a="1"/>
  <c r="AP1782" i="64"/>
  <c r="AQ1782" i="64" a="1"/>
  <c r="AQ1782" i="64"/>
  <c r="AR1782" i="64" a="1"/>
  <c r="AR1782" i="64"/>
  <c r="AS1782" i="64" a="1"/>
  <c r="AS1782" i="64"/>
  <c r="AT1782" i="64" a="1"/>
  <c r="AT1782" i="64"/>
  <c r="AU1782" i="64" a="1"/>
  <c r="AU1782" i="64"/>
  <c r="AV1782" i="64" a="1"/>
  <c r="AV1782" i="64"/>
  <c r="AW1782" i="64" a="1"/>
  <c r="AW1782" i="64"/>
  <c r="AX1782" i="64" a="1"/>
  <c r="AX1782" i="64"/>
  <c r="AY1782" i="64" a="1"/>
  <c r="AY1782" i="64"/>
  <c r="AZ1782" i="64" a="1"/>
  <c r="AZ1782" i="64"/>
  <c r="BA1782" i="64" a="1"/>
  <c r="BA1782" i="64"/>
  <c r="BB1782" i="64" a="1"/>
  <c r="BB1782" i="64"/>
  <c r="BC1782" i="64" a="1"/>
  <c r="BC1782" i="64"/>
  <c r="BD1782" i="64" a="1"/>
  <c r="BD1782" i="64"/>
  <c r="BE1782" i="64" a="1"/>
  <c r="BE1782" i="64"/>
  <c r="BF1782" i="64" a="1"/>
  <c r="BF1782" i="64"/>
  <c r="BG1782" i="64" a="1"/>
  <c r="BG1782" i="64"/>
  <c r="BH1782" i="64" a="1"/>
  <c r="BH1782" i="64"/>
  <c r="BI1782" i="64" a="1"/>
  <c r="BI1782" i="64"/>
  <c r="BJ1782" i="64" a="1"/>
  <c r="BJ1782" i="64"/>
  <c r="BK1782" i="64" a="1"/>
  <c r="BK1782" i="64"/>
  <c r="BL1782" i="64" a="1"/>
  <c r="BL1782" i="64"/>
  <c r="BM1782" i="64" a="1"/>
  <c r="BM1782" i="64"/>
  <c r="BN1782" i="64" a="1"/>
  <c r="BN1782" i="64"/>
  <c r="BO1782" i="64" a="1"/>
  <c r="BO1782" i="64"/>
  <c r="BP1782" i="64" a="1"/>
  <c r="BP1782" i="64"/>
  <c r="BQ1782" i="64" a="1"/>
  <c r="BQ1782" i="64"/>
  <c r="BR1782" i="64" a="1"/>
  <c r="BR1782" i="64"/>
  <c r="BS1782" i="64" a="1"/>
  <c r="BS1782" i="64"/>
  <c r="BT1782" i="64" a="1"/>
  <c r="BT1782" i="64"/>
  <c r="BU1782" i="64" a="1"/>
  <c r="BU1782" i="64"/>
  <c r="BV1782" i="64" a="1"/>
  <c r="BV1782" i="64"/>
  <c r="BW1782" i="64" a="1"/>
  <c r="BW1782" i="64"/>
  <c r="BX1782" i="64" a="1"/>
  <c r="BX1782" i="64"/>
  <c r="BY1782" i="64" a="1"/>
  <c r="BY1782" i="64"/>
  <c r="BZ1782" i="64" a="1"/>
  <c r="BZ1782" i="64"/>
  <c r="CA1782" i="64" a="1"/>
  <c r="CA1782" i="64"/>
  <c r="CB1782" i="64" a="1"/>
  <c r="CB1782" i="64"/>
  <c r="CC1782" i="64" a="1"/>
  <c r="CC1782" i="64"/>
  <c r="CD1782" i="64" a="1"/>
  <c r="CD1782" i="64"/>
  <c r="CE1782" i="64" a="1"/>
  <c r="CE1782" i="64"/>
  <c r="CF1782" i="64" a="1"/>
  <c r="CF1782" i="64"/>
  <c r="CG1782" i="64" a="1"/>
  <c r="CG1782" i="64"/>
  <c r="CH1782" i="64" a="1"/>
  <c r="CH1782" i="64"/>
  <c r="CI1782" i="64" a="1"/>
  <c r="CI1782" i="64"/>
  <c r="CJ1782" i="64" a="1"/>
  <c r="CJ1782" i="64"/>
  <c r="CK1782" i="64" a="1"/>
  <c r="CK1782" i="64"/>
  <c r="K1788" i="64"/>
  <c r="L1788" i="64"/>
  <c r="M1788" i="64"/>
  <c r="N1788" i="64"/>
  <c r="O1788" i="64"/>
  <c r="S1788" i="64"/>
  <c r="T1788" i="64"/>
  <c r="U1788" i="64"/>
  <c r="V1788" i="64"/>
  <c r="W1788" i="64"/>
  <c r="X1788" i="64"/>
  <c r="Y1788" i="64"/>
  <c r="Z1788" i="64"/>
  <c r="AA1788" i="64"/>
  <c r="AB1788" i="64"/>
  <c r="AC1788" i="64"/>
  <c r="AD1788" i="64"/>
  <c r="AE1788" i="64"/>
  <c r="AF1788" i="64"/>
  <c r="AG1788" i="64"/>
  <c r="AH1788" i="64"/>
  <c r="AI1788" i="64"/>
  <c r="AJ1788" i="64"/>
  <c r="AK1788" i="64"/>
  <c r="AL1788" i="64"/>
  <c r="AM1788" i="64"/>
  <c r="AN1788" i="64"/>
  <c r="AO1788" i="64"/>
  <c r="AP1788" i="64"/>
  <c r="AQ1788" i="64"/>
  <c r="AR1788" i="64"/>
  <c r="AS1788" i="64"/>
  <c r="AT1788" i="64"/>
  <c r="AU1788" i="64"/>
  <c r="AV1788" i="64"/>
  <c r="AW1788" i="64"/>
  <c r="AX1788" i="64"/>
  <c r="AY1788" i="64"/>
  <c r="AZ1788" i="64"/>
  <c r="BA1788" i="64"/>
  <c r="BB1788" i="64"/>
  <c r="BC1788" i="64"/>
  <c r="BD1788" i="64"/>
  <c r="BE1788" i="64"/>
  <c r="BF1788" i="64"/>
  <c r="BG1788" i="64"/>
  <c r="BH1788" i="64"/>
  <c r="BI1788" i="64"/>
  <c r="BJ1788" i="64"/>
  <c r="BK1788" i="64"/>
  <c r="BL1788" i="64"/>
  <c r="BM1788" i="64"/>
  <c r="BN1788" i="64"/>
  <c r="BO1788" i="64"/>
  <c r="BP1788" i="64"/>
  <c r="BQ1788" i="64"/>
  <c r="BR1788" i="64"/>
  <c r="BS1788" i="64"/>
  <c r="BT1788" i="64"/>
  <c r="BU1788" i="64"/>
  <c r="BV1788" i="64"/>
  <c r="BW1788" i="64"/>
  <c r="BX1788" i="64"/>
  <c r="BY1788" i="64"/>
  <c r="BZ1788" i="64"/>
  <c r="CA1788" i="64"/>
  <c r="CB1788" i="64"/>
  <c r="CC1788" i="64"/>
  <c r="CD1788" i="64"/>
  <c r="CE1788" i="64"/>
  <c r="CF1788" i="64"/>
  <c r="CG1788" i="64"/>
  <c r="CH1788" i="64"/>
  <c r="CI1788" i="64"/>
  <c r="CJ1788" i="64"/>
  <c r="CK1788" i="64"/>
  <c r="K1789" i="64"/>
  <c r="L1789" i="64"/>
  <c r="M1789" i="64"/>
  <c r="N1789" i="64"/>
  <c r="O1789" i="64"/>
  <c r="S1789" i="64"/>
  <c r="T1789" i="64"/>
  <c r="U1789" i="64"/>
  <c r="V1789" i="64"/>
  <c r="W1789" i="64"/>
  <c r="X1789" i="64"/>
  <c r="Y1789" i="64"/>
  <c r="Z1789" i="64"/>
  <c r="AA1789" i="64"/>
  <c r="AB1789" i="64"/>
  <c r="AC1789" i="64"/>
  <c r="AD1789" i="64"/>
  <c r="AE1789" i="64"/>
  <c r="AF1789" i="64"/>
  <c r="AG1789" i="64"/>
  <c r="AH1789" i="64"/>
  <c r="AI1789" i="64"/>
  <c r="AJ1789" i="64"/>
  <c r="AK1789" i="64"/>
  <c r="AL1789" i="64"/>
  <c r="AM1789" i="64"/>
  <c r="AN1789" i="64"/>
  <c r="AO1789" i="64"/>
  <c r="AP1789" i="64"/>
  <c r="AQ1789" i="64"/>
  <c r="AR1789" i="64"/>
  <c r="AS1789" i="64"/>
  <c r="AT1789" i="64"/>
  <c r="AU1789" i="64"/>
  <c r="AV1789" i="64"/>
  <c r="AW1789" i="64"/>
  <c r="AX1789" i="64"/>
  <c r="AY1789" i="64"/>
  <c r="AZ1789" i="64"/>
  <c r="BA1789" i="64"/>
  <c r="BB1789" i="64"/>
  <c r="BC1789" i="64"/>
  <c r="BD1789" i="64"/>
  <c r="BE1789" i="64"/>
  <c r="BF1789" i="64"/>
  <c r="BG1789" i="64"/>
  <c r="BH1789" i="64"/>
  <c r="BI1789" i="64"/>
  <c r="BJ1789" i="64"/>
  <c r="BK1789" i="64"/>
  <c r="BL1789" i="64"/>
  <c r="BM1789" i="64"/>
  <c r="BN1789" i="64"/>
  <c r="BO1789" i="64"/>
  <c r="BP1789" i="64"/>
  <c r="BQ1789" i="64"/>
  <c r="BR1789" i="64"/>
  <c r="BS1789" i="64"/>
  <c r="BT1789" i="64"/>
  <c r="BU1789" i="64"/>
  <c r="BV1789" i="64"/>
  <c r="BW1789" i="64"/>
  <c r="BX1789" i="64"/>
  <c r="BY1789" i="64"/>
  <c r="BZ1789" i="64"/>
  <c r="CA1789" i="64"/>
  <c r="CB1789" i="64"/>
  <c r="CC1789" i="64"/>
  <c r="CD1789" i="64"/>
  <c r="CE1789" i="64"/>
  <c r="CF1789" i="64"/>
  <c r="CG1789" i="64"/>
  <c r="CH1789" i="64"/>
  <c r="CI1789" i="64"/>
  <c r="CJ1789" i="64"/>
  <c r="CK1789" i="64"/>
  <c r="K1817" i="64"/>
  <c r="L1817" i="64"/>
  <c r="M1817" i="64"/>
  <c r="N1817" i="64"/>
  <c r="O1817" i="64"/>
  <c r="S1817" i="64"/>
  <c r="T1817" i="64"/>
  <c r="U1817" i="64"/>
  <c r="V1817" i="64"/>
  <c r="W1817" i="64"/>
  <c r="X1817" i="64"/>
  <c r="Y1817" i="64"/>
  <c r="Z1817" i="64"/>
  <c r="AA1817" i="64"/>
  <c r="AB1817" i="64"/>
  <c r="AC1817" i="64"/>
  <c r="AD1817" i="64"/>
  <c r="AE1817" i="64"/>
  <c r="AF1817" i="64"/>
  <c r="AG1817" i="64"/>
  <c r="AH1817" i="64"/>
  <c r="AI1817" i="64"/>
  <c r="AJ1817" i="64"/>
  <c r="AK1817" i="64"/>
  <c r="AL1817" i="64"/>
  <c r="AM1817" i="64"/>
  <c r="AN1817" i="64"/>
  <c r="AO1817" i="64"/>
  <c r="AP1817" i="64"/>
  <c r="AQ1817" i="64"/>
  <c r="AR1817" i="64"/>
  <c r="AS1817" i="64"/>
  <c r="AT1817" i="64"/>
  <c r="AU1817" i="64"/>
  <c r="AV1817" i="64"/>
  <c r="AW1817" i="64"/>
  <c r="AX1817" i="64"/>
  <c r="AY1817" i="64"/>
  <c r="AZ1817" i="64"/>
  <c r="BA1817" i="64"/>
  <c r="BB1817" i="64"/>
  <c r="BC1817" i="64"/>
  <c r="BD1817" i="64"/>
  <c r="BE1817" i="64"/>
  <c r="BF1817" i="64"/>
  <c r="BG1817" i="64"/>
  <c r="BH1817" i="64"/>
  <c r="BI1817" i="64"/>
  <c r="BJ1817" i="64"/>
  <c r="BK1817" i="64"/>
  <c r="BL1817" i="64"/>
  <c r="BM1817" i="64"/>
  <c r="BN1817" i="64"/>
  <c r="BO1817" i="64"/>
  <c r="BP1817" i="64"/>
  <c r="BQ1817" i="64"/>
  <c r="BR1817" i="64"/>
  <c r="BS1817" i="64"/>
  <c r="BT1817" i="64"/>
  <c r="BU1817" i="64"/>
  <c r="BV1817" i="64"/>
  <c r="BW1817" i="64"/>
  <c r="BX1817" i="64"/>
  <c r="BY1817" i="64"/>
  <c r="BZ1817" i="64"/>
  <c r="CA1817" i="64"/>
  <c r="CB1817" i="64"/>
  <c r="CC1817" i="64"/>
  <c r="CD1817" i="64"/>
  <c r="CE1817" i="64"/>
  <c r="CF1817" i="64"/>
  <c r="CG1817" i="64"/>
  <c r="CH1817" i="64"/>
  <c r="CI1817" i="64"/>
  <c r="CJ1817" i="64"/>
  <c r="CK1817" i="64"/>
  <c r="K1821" i="64"/>
  <c r="L1821" i="64"/>
  <c r="M1821" i="64"/>
  <c r="N1821" i="64"/>
  <c r="O1821" i="64"/>
  <c r="S1821" i="64"/>
  <c r="T1821" i="64"/>
  <c r="U1821" i="64"/>
  <c r="V1821" i="64"/>
  <c r="W1821" i="64"/>
  <c r="X1821" i="64"/>
  <c r="Y1821" i="64"/>
  <c r="Z1821" i="64"/>
  <c r="AA1821" i="64"/>
  <c r="AB1821" i="64"/>
  <c r="AC1821" i="64"/>
  <c r="AD1821" i="64"/>
  <c r="AE1821" i="64"/>
  <c r="AF1821" i="64"/>
  <c r="AG1821" i="64"/>
  <c r="AH1821" i="64"/>
  <c r="AI1821" i="64"/>
  <c r="AJ1821" i="64"/>
  <c r="AK1821" i="64"/>
  <c r="AL1821" i="64"/>
  <c r="AM1821" i="64"/>
  <c r="AN1821" i="64"/>
  <c r="AO1821" i="64"/>
  <c r="AP1821" i="64"/>
  <c r="AQ1821" i="64"/>
  <c r="AR1821" i="64"/>
  <c r="AS1821" i="64"/>
  <c r="AT1821" i="64"/>
  <c r="AU1821" i="64"/>
  <c r="AV1821" i="64"/>
  <c r="AW1821" i="64"/>
  <c r="AX1821" i="64"/>
  <c r="AY1821" i="64"/>
  <c r="AZ1821" i="64"/>
  <c r="BA1821" i="64"/>
  <c r="BB1821" i="64"/>
  <c r="BC1821" i="64"/>
  <c r="BD1821" i="64"/>
  <c r="BE1821" i="64"/>
  <c r="BF1821" i="64"/>
  <c r="BG1821" i="64"/>
  <c r="BH1821" i="64"/>
  <c r="BI1821" i="64"/>
  <c r="BJ1821" i="64"/>
  <c r="BK1821" i="64"/>
  <c r="BL1821" i="64"/>
  <c r="BM1821" i="64"/>
  <c r="BN1821" i="64"/>
  <c r="BO1821" i="64"/>
  <c r="BP1821" i="64"/>
  <c r="BQ1821" i="64"/>
  <c r="BR1821" i="64"/>
  <c r="BS1821" i="64"/>
  <c r="BT1821" i="64"/>
  <c r="BU1821" i="64"/>
  <c r="BV1821" i="64"/>
  <c r="BW1821" i="64"/>
  <c r="BX1821" i="64"/>
  <c r="BY1821" i="64"/>
  <c r="BZ1821" i="64"/>
  <c r="CA1821" i="64"/>
  <c r="CB1821" i="64"/>
  <c r="CC1821" i="64"/>
  <c r="CD1821" i="64"/>
  <c r="CE1821" i="64"/>
  <c r="CF1821" i="64"/>
  <c r="CG1821" i="64"/>
  <c r="CH1821" i="64"/>
  <c r="CI1821" i="64"/>
  <c r="CJ1821" i="64"/>
  <c r="CK1821" i="64"/>
  <c r="K1822" i="64"/>
  <c r="L1822" i="64"/>
  <c r="M1822" i="64"/>
  <c r="N1822" i="64"/>
  <c r="O1822" i="64"/>
  <c r="R1822" i="64"/>
  <c r="S1822" i="64"/>
  <c r="T1822" i="64"/>
  <c r="U1822" i="64"/>
  <c r="V1822" i="64"/>
  <c r="W1822" i="64"/>
  <c r="X1822" i="64"/>
  <c r="Y1822" i="64"/>
  <c r="Z1822" i="64"/>
  <c r="AA1822" i="64"/>
  <c r="AB1822" i="64"/>
  <c r="AC1822" i="64"/>
  <c r="AD1822" i="64"/>
  <c r="AE1822" i="64"/>
  <c r="AF1822" i="64"/>
  <c r="AG1822" i="64"/>
  <c r="AH1822" i="64"/>
  <c r="AI1822" i="64"/>
  <c r="AJ1822" i="64"/>
  <c r="AK1822" i="64"/>
  <c r="AL1822" i="64"/>
  <c r="AM1822" i="64"/>
  <c r="AN1822" i="64"/>
  <c r="AO1822" i="64"/>
  <c r="AP1822" i="64"/>
  <c r="AQ1822" i="64"/>
  <c r="AR1822" i="64"/>
  <c r="AS1822" i="64"/>
  <c r="AT1822" i="64"/>
  <c r="AU1822" i="64"/>
  <c r="AV1822" i="64"/>
  <c r="AW1822" i="64"/>
  <c r="AX1822" i="64"/>
  <c r="AY1822" i="64"/>
  <c r="AZ1822" i="64"/>
  <c r="BA1822" i="64"/>
  <c r="BB1822" i="64"/>
  <c r="BC1822" i="64"/>
  <c r="BD1822" i="64"/>
  <c r="BE1822" i="64"/>
  <c r="BF1822" i="64"/>
  <c r="BG1822" i="64"/>
  <c r="BH1822" i="64"/>
  <c r="BI1822" i="64"/>
  <c r="BJ1822" i="64"/>
  <c r="BK1822" i="64"/>
  <c r="BL1822" i="64"/>
  <c r="BM1822" i="64"/>
  <c r="BN1822" i="64"/>
  <c r="BO1822" i="64"/>
  <c r="BP1822" i="64"/>
  <c r="BQ1822" i="64"/>
  <c r="BR1822" i="64"/>
  <c r="BS1822" i="64"/>
  <c r="BT1822" i="64"/>
  <c r="BU1822" i="64"/>
  <c r="BV1822" i="64"/>
  <c r="BW1822" i="64"/>
  <c r="BX1822" i="64"/>
  <c r="BY1822" i="64"/>
  <c r="BZ1822" i="64"/>
  <c r="CA1822" i="64"/>
  <c r="CB1822" i="64"/>
  <c r="CC1822" i="64"/>
  <c r="CD1822" i="64"/>
  <c r="CE1822" i="64"/>
  <c r="CF1822" i="64"/>
  <c r="CG1822" i="64"/>
  <c r="CH1822" i="64"/>
  <c r="CI1822" i="64"/>
  <c r="CJ1822" i="64"/>
  <c r="CK1822" i="64"/>
  <c r="K1824" i="64"/>
  <c r="L1824" i="64"/>
  <c r="M1824" i="64"/>
  <c r="N1824" i="64"/>
  <c r="O1824" i="64"/>
  <c r="P1824" i="64"/>
  <c r="S1824" i="64"/>
  <c r="T1824" i="64"/>
  <c r="U1824" i="64"/>
  <c r="V1824" i="64"/>
  <c r="W1824" i="64"/>
  <c r="X1824" i="64"/>
  <c r="Y1824" i="64"/>
  <c r="Z1824" i="64"/>
  <c r="AA1824" i="64"/>
  <c r="AB1824" i="64"/>
  <c r="AC1824" i="64"/>
  <c r="AD1824" i="64"/>
  <c r="AE1824" i="64"/>
  <c r="AF1824" i="64"/>
  <c r="AG1824" i="64"/>
  <c r="AH1824" i="64"/>
  <c r="AI1824" i="64"/>
  <c r="AJ1824" i="64"/>
  <c r="AK1824" i="64"/>
  <c r="AL1824" i="64"/>
  <c r="AM1824" i="64"/>
  <c r="AN1824" i="64"/>
  <c r="AO1824" i="64"/>
  <c r="AP1824" i="64"/>
  <c r="AQ1824" i="64"/>
  <c r="AR1824" i="64"/>
  <c r="AS1824" i="64"/>
  <c r="AT1824" i="64"/>
  <c r="AU1824" i="64"/>
  <c r="AV1824" i="64"/>
  <c r="AW1824" i="64"/>
  <c r="AX1824" i="64"/>
  <c r="AY1824" i="64"/>
  <c r="AZ1824" i="64"/>
  <c r="BA1824" i="64"/>
  <c r="BB1824" i="64"/>
  <c r="BC1824" i="64"/>
  <c r="BD1824" i="64"/>
  <c r="BE1824" i="64"/>
  <c r="BF1824" i="64"/>
  <c r="BG1824" i="64"/>
  <c r="BH1824" i="64"/>
  <c r="BI1824" i="64"/>
  <c r="BJ1824" i="64"/>
  <c r="BK1824" i="64"/>
  <c r="BL1824" i="64"/>
  <c r="BM1824" i="64"/>
  <c r="BN1824" i="64"/>
  <c r="BO1824" i="64"/>
  <c r="BP1824" i="64"/>
  <c r="BQ1824" i="64"/>
  <c r="BR1824" i="64"/>
  <c r="BS1824" i="64"/>
  <c r="BT1824" i="64"/>
  <c r="BU1824" i="64"/>
  <c r="BV1824" i="64"/>
  <c r="BW1824" i="64"/>
  <c r="BX1824" i="64"/>
  <c r="BY1824" i="64"/>
  <c r="BZ1824" i="64"/>
  <c r="CA1824" i="64"/>
  <c r="CB1824" i="64"/>
  <c r="CC1824" i="64"/>
  <c r="CD1824" i="64"/>
  <c r="CE1824" i="64"/>
  <c r="CF1824" i="64"/>
  <c r="CG1824" i="64"/>
  <c r="CH1824" i="64"/>
  <c r="CI1824" i="64"/>
  <c r="CJ1824" i="64"/>
  <c r="CK1824" i="64"/>
  <c r="K1829" i="64"/>
  <c r="L1829" i="64"/>
  <c r="M1829" i="64"/>
  <c r="N1829" i="64"/>
  <c r="O1829" i="64"/>
  <c r="P1829" i="64"/>
  <c r="S1829" i="64"/>
  <c r="T1829" i="64"/>
  <c r="U1829" i="64"/>
  <c r="V1829" i="64"/>
  <c r="W1829" i="64"/>
  <c r="X1829" i="64"/>
  <c r="Y1829" i="64"/>
  <c r="Z1829" i="64"/>
  <c r="AA1829" i="64"/>
  <c r="AB1829" i="64"/>
  <c r="AC1829" i="64"/>
  <c r="AD1829" i="64"/>
  <c r="AE1829" i="64"/>
  <c r="AF1829" i="64"/>
  <c r="AG1829" i="64"/>
  <c r="AH1829" i="64"/>
  <c r="AI1829" i="64"/>
  <c r="AJ1829" i="64"/>
  <c r="AK1829" i="64"/>
  <c r="AL1829" i="64"/>
  <c r="AM1829" i="64"/>
  <c r="AN1829" i="64"/>
  <c r="AO1829" i="64"/>
  <c r="AP1829" i="64"/>
  <c r="AQ1829" i="64"/>
  <c r="AR1829" i="64"/>
  <c r="AS1829" i="64"/>
  <c r="AT1829" i="64"/>
  <c r="AU1829" i="64"/>
  <c r="AV1829" i="64"/>
  <c r="AW1829" i="64"/>
  <c r="AX1829" i="64"/>
  <c r="AY1829" i="64"/>
  <c r="AZ1829" i="64"/>
  <c r="BA1829" i="64"/>
  <c r="BB1829" i="64"/>
  <c r="BC1829" i="64"/>
  <c r="BD1829" i="64"/>
  <c r="BE1829" i="64"/>
  <c r="BF1829" i="64"/>
  <c r="BG1829" i="64"/>
  <c r="BH1829" i="64"/>
  <c r="BI1829" i="64"/>
  <c r="BJ1829" i="64"/>
  <c r="BK1829" i="64"/>
  <c r="BL1829" i="64"/>
  <c r="BM1829" i="64"/>
  <c r="BN1829" i="64"/>
  <c r="BO1829" i="64"/>
  <c r="BP1829" i="64"/>
  <c r="BQ1829" i="64"/>
  <c r="BR1829" i="64"/>
  <c r="BS1829" i="64"/>
  <c r="BT1829" i="64"/>
  <c r="BU1829" i="64"/>
  <c r="BV1829" i="64"/>
  <c r="BW1829" i="64"/>
  <c r="BX1829" i="64"/>
  <c r="BY1829" i="64"/>
  <c r="BZ1829" i="64"/>
  <c r="CA1829" i="64"/>
  <c r="CB1829" i="64"/>
  <c r="CC1829" i="64"/>
  <c r="CD1829" i="64"/>
  <c r="CE1829" i="64"/>
  <c r="CF1829" i="64"/>
  <c r="CG1829" i="64"/>
  <c r="CH1829" i="64"/>
  <c r="CI1829" i="64"/>
  <c r="CJ1829" i="64"/>
  <c r="CK1829" i="64"/>
  <c r="L1862" i="64"/>
  <c r="M1862" i="64"/>
  <c r="N1862" i="64"/>
  <c r="O1862" i="64"/>
  <c r="S1862" i="64"/>
  <c r="T1862" i="64"/>
  <c r="U1862" i="64"/>
  <c r="V1862" i="64"/>
  <c r="W1862" i="64"/>
  <c r="X1862" i="64"/>
  <c r="Y1862" i="64"/>
  <c r="Z1862" i="64"/>
  <c r="AA1862" i="64"/>
  <c r="AB1862" i="64"/>
  <c r="AC1862" i="64"/>
  <c r="AD1862" i="64"/>
  <c r="AE1862" i="64"/>
  <c r="AF1862" i="64"/>
  <c r="AG1862" i="64"/>
  <c r="AH1862" i="64"/>
  <c r="AI1862" i="64"/>
  <c r="AJ1862" i="64"/>
  <c r="AK1862" i="64"/>
  <c r="AL1862" i="64"/>
  <c r="AM1862" i="64"/>
  <c r="AN1862" i="64"/>
  <c r="AO1862" i="64"/>
  <c r="AP1862" i="64"/>
  <c r="AQ1862" i="64"/>
  <c r="AR1862" i="64"/>
  <c r="AS1862" i="64"/>
  <c r="AT1862" i="64"/>
  <c r="AU1862" i="64"/>
  <c r="AV1862" i="64"/>
  <c r="AW1862" i="64"/>
  <c r="AX1862" i="64"/>
  <c r="AY1862" i="64"/>
  <c r="AZ1862" i="64"/>
  <c r="BA1862" i="64"/>
  <c r="BB1862" i="64"/>
  <c r="BC1862" i="64"/>
  <c r="BD1862" i="64"/>
  <c r="BE1862" i="64"/>
  <c r="BF1862" i="64"/>
  <c r="BG1862" i="64"/>
  <c r="BH1862" i="64"/>
  <c r="BI1862" i="64"/>
  <c r="BJ1862" i="64"/>
  <c r="BK1862" i="64"/>
  <c r="BL1862" i="64"/>
  <c r="BM1862" i="64"/>
  <c r="BN1862" i="64"/>
  <c r="BO1862" i="64"/>
  <c r="BP1862" i="64"/>
  <c r="BQ1862" i="64"/>
  <c r="BR1862" i="64"/>
  <c r="BS1862" i="64"/>
  <c r="BT1862" i="64"/>
  <c r="BU1862" i="64"/>
  <c r="BV1862" i="64"/>
  <c r="BW1862" i="64"/>
  <c r="BX1862" i="64"/>
  <c r="BY1862" i="64"/>
  <c r="BZ1862" i="64"/>
  <c r="CA1862" i="64"/>
  <c r="CB1862" i="64"/>
  <c r="CC1862" i="64"/>
  <c r="CD1862" i="64"/>
  <c r="CE1862" i="64"/>
  <c r="CF1862" i="64"/>
  <c r="CG1862" i="64"/>
  <c r="CH1862" i="64"/>
  <c r="CI1862" i="64"/>
  <c r="CJ1862" i="64"/>
  <c r="CK1862" i="64"/>
  <c r="K1865" i="64"/>
  <c r="L1865" i="64"/>
  <c r="M1865" i="64"/>
  <c r="N1865" i="64"/>
  <c r="O1865" i="64"/>
  <c r="P1865" i="64"/>
  <c r="S1865" i="64"/>
  <c r="T1865" i="64"/>
  <c r="U1865" i="64"/>
  <c r="V1865" i="64"/>
  <c r="W1865" i="64"/>
  <c r="X1865" i="64"/>
  <c r="Y1865" i="64"/>
  <c r="Z1865" i="64"/>
  <c r="AA1865" i="64"/>
  <c r="AB1865" i="64"/>
  <c r="AC1865" i="64"/>
  <c r="AD1865" i="64"/>
  <c r="AE1865" i="64"/>
  <c r="AF1865" i="64"/>
  <c r="AG1865" i="64"/>
  <c r="AH1865" i="64"/>
  <c r="AI1865" i="64"/>
  <c r="AJ1865" i="64"/>
  <c r="AK1865" i="64"/>
  <c r="AL1865" i="64"/>
  <c r="AM1865" i="64"/>
  <c r="AN1865" i="64"/>
  <c r="AO1865" i="64"/>
  <c r="AP1865" i="64"/>
  <c r="AQ1865" i="64"/>
  <c r="AR1865" i="64"/>
  <c r="AS1865" i="64"/>
  <c r="AT1865" i="64"/>
  <c r="AU1865" i="64"/>
  <c r="AV1865" i="64"/>
  <c r="AW1865" i="64"/>
  <c r="AX1865" i="64"/>
  <c r="AY1865" i="64"/>
  <c r="AZ1865" i="64"/>
  <c r="BA1865" i="64"/>
  <c r="BB1865" i="64"/>
  <c r="BC1865" i="64"/>
  <c r="BD1865" i="64"/>
  <c r="BE1865" i="64"/>
  <c r="BF1865" i="64"/>
  <c r="BG1865" i="64"/>
  <c r="BH1865" i="64"/>
  <c r="BI1865" i="64"/>
  <c r="BJ1865" i="64"/>
  <c r="BK1865" i="64"/>
  <c r="BL1865" i="64"/>
  <c r="BM1865" i="64"/>
  <c r="BN1865" i="64"/>
  <c r="BO1865" i="64"/>
  <c r="BP1865" i="64"/>
  <c r="BQ1865" i="64"/>
  <c r="BR1865" i="64"/>
  <c r="BS1865" i="64"/>
  <c r="BT1865" i="64"/>
  <c r="BU1865" i="64"/>
  <c r="BV1865" i="64"/>
  <c r="BW1865" i="64"/>
  <c r="BX1865" i="64"/>
  <c r="BY1865" i="64"/>
  <c r="BZ1865" i="64"/>
  <c r="CA1865" i="64"/>
  <c r="CB1865" i="64"/>
  <c r="CC1865" i="64"/>
  <c r="CD1865" i="64"/>
  <c r="CE1865" i="64"/>
  <c r="CF1865" i="64"/>
  <c r="CG1865" i="64"/>
  <c r="CH1865" i="64"/>
  <c r="CI1865" i="64"/>
  <c r="CJ1865" i="64"/>
  <c r="CK1865" i="64"/>
  <c r="K1866" i="64"/>
  <c r="L1866" i="64"/>
  <c r="M1866" i="64"/>
  <c r="N1866" i="64"/>
  <c r="O1866" i="64"/>
  <c r="R1866" i="64"/>
  <c r="S1866" i="64"/>
  <c r="T1866" i="64"/>
  <c r="U1866" i="64"/>
  <c r="V1866" i="64"/>
  <c r="W1866" i="64"/>
  <c r="X1866" i="64"/>
  <c r="Y1866" i="64"/>
  <c r="Z1866" i="64"/>
  <c r="AA1866" i="64"/>
  <c r="AB1866" i="64"/>
  <c r="AC1866" i="64"/>
  <c r="AD1866" i="64"/>
  <c r="AE1866" i="64"/>
  <c r="AF1866" i="64"/>
  <c r="AG1866" i="64"/>
  <c r="AH1866" i="64"/>
  <c r="AI1866" i="64"/>
  <c r="AJ1866" i="64"/>
  <c r="AK1866" i="64"/>
  <c r="AL1866" i="64"/>
  <c r="AM1866" i="64"/>
  <c r="AN1866" i="64"/>
  <c r="AO1866" i="64"/>
  <c r="AP1866" i="64"/>
  <c r="AQ1866" i="64"/>
  <c r="AR1866" i="64"/>
  <c r="AS1866" i="64"/>
  <c r="AT1866" i="64"/>
  <c r="AU1866" i="64"/>
  <c r="AV1866" i="64"/>
  <c r="AW1866" i="64"/>
  <c r="AX1866" i="64"/>
  <c r="AY1866" i="64"/>
  <c r="AZ1866" i="64"/>
  <c r="BA1866" i="64"/>
  <c r="BB1866" i="64"/>
  <c r="BC1866" i="64"/>
  <c r="BD1866" i="64"/>
  <c r="BE1866" i="64"/>
  <c r="BF1866" i="64"/>
  <c r="BG1866" i="64"/>
  <c r="BH1866" i="64"/>
  <c r="BI1866" i="64"/>
  <c r="BJ1866" i="64"/>
  <c r="BK1866" i="64"/>
  <c r="BL1866" i="64"/>
  <c r="BM1866" i="64"/>
  <c r="BN1866" i="64"/>
  <c r="BO1866" i="64"/>
  <c r="BP1866" i="64"/>
  <c r="BQ1866" i="64"/>
  <c r="BR1866" i="64"/>
  <c r="BS1866" i="64"/>
  <c r="BT1866" i="64"/>
  <c r="BU1866" i="64"/>
  <c r="BV1866" i="64"/>
  <c r="BW1866" i="64"/>
  <c r="BX1866" i="64"/>
  <c r="BY1866" i="64"/>
  <c r="BZ1866" i="64"/>
  <c r="CA1866" i="64"/>
  <c r="CB1866" i="64"/>
  <c r="CC1866" i="64"/>
  <c r="CD1866" i="64"/>
  <c r="CE1866" i="64"/>
  <c r="CF1866" i="64"/>
  <c r="CG1866" i="64"/>
  <c r="CH1866" i="64"/>
  <c r="CI1866" i="64"/>
  <c r="CJ1866" i="64"/>
  <c r="CK1866" i="64"/>
  <c r="K1868" i="64"/>
  <c r="L1868" i="64"/>
  <c r="M1868" i="64"/>
  <c r="N1868" i="64"/>
  <c r="O1868" i="64"/>
  <c r="P1868" i="64"/>
  <c r="S1868" i="64"/>
  <c r="T1868" i="64"/>
  <c r="U1868" i="64"/>
  <c r="V1868" i="64"/>
  <c r="W1868" i="64"/>
  <c r="X1868" i="64"/>
  <c r="Y1868" i="64"/>
  <c r="Z1868" i="64"/>
  <c r="AA1868" i="64"/>
  <c r="AB1868" i="64"/>
  <c r="AC1868" i="64"/>
  <c r="AD1868" i="64"/>
  <c r="AE1868" i="64"/>
  <c r="AF1868" i="64"/>
  <c r="AG1868" i="64"/>
  <c r="AH1868" i="64"/>
  <c r="AI1868" i="64"/>
  <c r="AJ1868" i="64"/>
  <c r="AK1868" i="64"/>
  <c r="AL1868" i="64"/>
  <c r="AM1868" i="64"/>
  <c r="AN1868" i="64"/>
  <c r="AO1868" i="64"/>
  <c r="AP1868" i="64"/>
  <c r="AQ1868" i="64"/>
  <c r="AR1868" i="64"/>
  <c r="AS1868" i="64"/>
  <c r="AT1868" i="64"/>
  <c r="AU1868" i="64"/>
  <c r="AV1868" i="64"/>
  <c r="AW1868" i="64"/>
  <c r="AX1868" i="64"/>
  <c r="AY1868" i="64"/>
  <c r="AZ1868" i="64"/>
  <c r="BA1868" i="64"/>
  <c r="BB1868" i="64"/>
  <c r="BC1868" i="64"/>
  <c r="BD1868" i="64"/>
  <c r="BE1868" i="64"/>
  <c r="BF1868" i="64"/>
  <c r="BG1868" i="64"/>
  <c r="BH1868" i="64"/>
  <c r="BI1868" i="64"/>
  <c r="BJ1868" i="64"/>
  <c r="BK1868" i="64"/>
  <c r="BL1868" i="64"/>
  <c r="BM1868" i="64"/>
  <c r="BN1868" i="64"/>
  <c r="BO1868" i="64"/>
  <c r="BP1868" i="64"/>
  <c r="BQ1868" i="64"/>
  <c r="BR1868" i="64"/>
  <c r="BS1868" i="64"/>
  <c r="BT1868" i="64"/>
  <c r="BU1868" i="64"/>
  <c r="BV1868" i="64"/>
  <c r="BW1868" i="64"/>
  <c r="BX1868" i="64"/>
  <c r="BY1868" i="64"/>
  <c r="BZ1868" i="64"/>
  <c r="CA1868" i="64"/>
  <c r="CB1868" i="64"/>
  <c r="CC1868" i="64"/>
  <c r="CD1868" i="64"/>
  <c r="CE1868" i="64"/>
  <c r="CF1868" i="64"/>
  <c r="CG1868" i="64"/>
  <c r="CH1868" i="64"/>
  <c r="CI1868" i="64"/>
  <c r="CJ1868" i="64"/>
  <c r="CK1868" i="64"/>
  <c r="K1873" i="64"/>
  <c r="L1873" i="64"/>
  <c r="M1873" i="64"/>
  <c r="N1873" i="64"/>
  <c r="O1873" i="64"/>
  <c r="P1873" i="64"/>
  <c r="S1873" i="64"/>
  <c r="T1873" i="64"/>
  <c r="U1873" i="64"/>
  <c r="V1873" i="64"/>
  <c r="W1873" i="64"/>
  <c r="X1873" i="64"/>
  <c r="Y1873" i="64"/>
  <c r="Z1873" i="64"/>
  <c r="AA1873" i="64"/>
  <c r="AB1873" i="64"/>
  <c r="AC1873" i="64"/>
  <c r="AD1873" i="64"/>
  <c r="AE1873" i="64"/>
  <c r="AF1873" i="64"/>
  <c r="AG1873" i="64"/>
  <c r="AH1873" i="64"/>
  <c r="AI1873" i="64"/>
  <c r="AJ1873" i="64"/>
  <c r="AK1873" i="64"/>
  <c r="AL1873" i="64"/>
  <c r="AM1873" i="64"/>
  <c r="AN1873" i="64"/>
  <c r="AO1873" i="64"/>
  <c r="AP1873" i="64"/>
  <c r="AQ1873" i="64"/>
  <c r="AR1873" i="64"/>
  <c r="AS1873" i="64"/>
  <c r="AT1873" i="64"/>
  <c r="AU1873" i="64"/>
  <c r="AV1873" i="64"/>
  <c r="AW1873" i="64"/>
  <c r="AX1873" i="64"/>
  <c r="AY1873" i="64"/>
  <c r="AZ1873" i="64"/>
  <c r="BA1873" i="64"/>
  <c r="BB1873" i="64"/>
  <c r="BC1873" i="64"/>
  <c r="BD1873" i="64"/>
  <c r="BE1873" i="64"/>
  <c r="BF1873" i="64"/>
  <c r="BG1873" i="64"/>
  <c r="BH1873" i="64"/>
  <c r="BI1873" i="64"/>
  <c r="BJ1873" i="64"/>
  <c r="BK1873" i="64"/>
  <c r="BL1873" i="64"/>
  <c r="BM1873" i="64"/>
  <c r="BN1873" i="64"/>
  <c r="BO1873" i="64"/>
  <c r="BP1873" i="64"/>
  <c r="BQ1873" i="64"/>
  <c r="BR1873" i="64"/>
  <c r="BS1873" i="64"/>
  <c r="BT1873" i="64"/>
  <c r="BU1873" i="64"/>
  <c r="BV1873" i="64"/>
  <c r="BW1873" i="64"/>
  <c r="BX1873" i="64"/>
  <c r="BY1873" i="64"/>
  <c r="BZ1873" i="64"/>
  <c r="CA1873" i="64"/>
  <c r="CB1873" i="64"/>
  <c r="CC1873" i="64"/>
  <c r="CD1873" i="64"/>
  <c r="CE1873" i="64"/>
  <c r="CF1873" i="64"/>
  <c r="CG1873" i="64"/>
  <c r="CH1873" i="64"/>
  <c r="CI1873" i="64"/>
  <c r="CJ1873" i="64"/>
  <c r="CK1873" i="64"/>
  <c r="K1877" i="64"/>
  <c r="L1877" i="64"/>
  <c r="M1877" i="64"/>
  <c r="N1877" i="64"/>
  <c r="O1877" i="64"/>
  <c r="S1877" i="64" a="1"/>
  <c r="S1877" i="64"/>
  <c r="T1877" i="64" a="1"/>
  <c r="T1877" i="64"/>
  <c r="U1877" i="64" a="1"/>
  <c r="U1877" i="64"/>
  <c r="V1877" i="64" a="1"/>
  <c r="V1877" i="64"/>
  <c r="W1877" i="64" a="1"/>
  <c r="W1877" i="64"/>
  <c r="X1877" i="64" a="1"/>
  <c r="X1877" i="64"/>
  <c r="Y1877" i="64" a="1"/>
  <c r="Y1877" i="64"/>
  <c r="Z1877" i="64" a="1"/>
  <c r="Z1877" i="64"/>
  <c r="AA1877" i="64" a="1"/>
  <c r="AA1877" i="64"/>
  <c r="AB1877" i="64" a="1"/>
  <c r="AB1877" i="64"/>
  <c r="AC1877" i="64" a="1"/>
  <c r="AC1877" i="64"/>
  <c r="AD1877" i="64" a="1"/>
  <c r="AD1877" i="64"/>
  <c r="AE1877" i="64" a="1"/>
  <c r="AE1877" i="64"/>
  <c r="AF1877" i="64" a="1"/>
  <c r="AF1877" i="64"/>
  <c r="AG1877" i="64" a="1"/>
  <c r="AG1877" i="64"/>
  <c r="AH1877" i="64" a="1"/>
  <c r="AH1877" i="64"/>
  <c r="AI1877" i="64" a="1"/>
  <c r="AI1877" i="64"/>
  <c r="AJ1877" i="64" a="1"/>
  <c r="AJ1877" i="64"/>
  <c r="AK1877" i="64" a="1"/>
  <c r="AK1877" i="64"/>
  <c r="AL1877" i="64" a="1"/>
  <c r="AL1877" i="64"/>
  <c r="AM1877" i="64" a="1"/>
  <c r="AM1877" i="64"/>
  <c r="AN1877" i="64" a="1"/>
  <c r="AN1877" i="64"/>
  <c r="AO1877" i="64" a="1"/>
  <c r="AO1877" i="64"/>
  <c r="AP1877" i="64" a="1"/>
  <c r="AP1877" i="64"/>
  <c r="AQ1877" i="64" a="1"/>
  <c r="AQ1877" i="64"/>
  <c r="AR1877" i="64" a="1"/>
  <c r="AR1877" i="64"/>
  <c r="AS1877" i="64" a="1"/>
  <c r="AS1877" i="64"/>
  <c r="AT1877" i="64" a="1"/>
  <c r="AT1877" i="64"/>
  <c r="AU1877" i="64" a="1"/>
  <c r="AU1877" i="64"/>
  <c r="AV1877" i="64" a="1"/>
  <c r="AV1877" i="64"/>
  <c r="AW1877" i="64" a="1"/>
  <c r="AW1877" i="64"/>
  <c r="AX1877" i="64" a="1"/>
  <c r="AX1877" i="64"/>
  <c r="AY1877" i="64" a="1"/>
  <c r="AY1877" i="64"/>
  <c r="AZ1877" i="64" a="1"/>
  <c r="AZ1877" i="64"/>
  <c r="BA1877" i="64" a="1"/>
  <c r="BA1877" i="64"/>
  <c r="BB1877" i="64" a="1"/>
  <c r="BB1877" i="64"/>
  <c r="BC1877" i="64" a="1"/>
  <c r="BC1877" i="64"/>
  <c r="BD1877" i="64" a="1"/>
  <c r="BD1877" i="64"/>
  <c r="BE1877" i="64" a="1"/>
  <c r="BE1877" i="64"/>
  <c r="BF1877" i="64" a="1"/>
  <c r="BF1877" i="64"/>
  <c r="BG1877" i="64" a="1"/>
  <c r="BG1877" i="64"/>
  <c r="BH1877" i="64" a="1"/>
  <c r="BH1877" i="64"/>
  <c r="BI1877" i="64" a="1"/>
  <c r="BI1877" i="64"/>
  <c r="BJ1877" i="64" a="1"/>
  <c r="BJ1877" i="64"/>
  <c r="BK1877" i="64" a="1"/>
  <c r="BK1877" i="64"/>
  <c r="BL1877" i="64" a="1"/>
  <c r="BL1877" i="64"/>
  <c r="BM1877" i="64" a="1"/>
  <c r="BM1877" i="64"/>
  <c r="BN1877" i="64" a="1"/>
  <c r="BN1877" i="64"/>
  <c r="BO1877" i="64" a="1"/>
  <c r="BO1877" i="64"/>
  <c r="BP1877" i="64" a="1"/>
  <c r="BP1877" i="64"/>
  <c r="BQ1877" i="64" a="1"/>
  <c r="BQ1877" i="64"/>
  <c r="BR1877" i="64" a="1"/>
  <c r="BR1877" i="64"/>
  <c r="BS1877" i="64" a="1"/>
  <c r="BS1877" i="64"/>
  <c r="BT1877" i="64" a="1"/>
  <c r="BT1877" i="64"/>
  <c r="BU1877" i="64" a="1"/>
  <c r="BU1877" i="64"/>
  <c r="BV1877" i="64" a="1"/>
  <c r="BV1877" i="64"/>
  <c r="BW1877" i="64" a="1"/>
  <c r="BW1877" i="64"/>
  <c r="BX1877" i="64" a="1"/>
  <c r="BX1877" i="64"/>
  <c r="BY1877" i="64" a="1"/>
  <c r="BY1877" i="64"/>
  <c r="BZ1877" i="64" a="1"/>
  <c r="BZ1877" i="64"/>
  <c r="CA1877" i="64" a="1"/>
  <c r="CA1877" i="64"/>
  <c r="CB1877" i="64" a="1"/>
  <c r="CB1877" i="64"/>
  <c r="CC1877" i="64" a="1"/>
  <c r="CC1877" i="64"/>
  <c r="CD1877" i="64" a="1"/>
  <c r="CD1877" i="64"/>
  <c r="CE1877" i="64" a="1"/>
  <c r="CE1877" i="64"/>
  <c r="CF1877" i="64" a="1"/>
  <c r="CF1877" i="64"/>
  <c r="CG1877" i="64" a="1"/>
  <c r="CG1877" i="64"/>
  <c r="CH1877" i="64" a="1"/>
  <c r="CH1877" i="64"/>
  <c r="CI1877" i="64" a="1"/>
  <c r="CI1877" i="64"/>
  <c r="CJ1877" i="64" a="1"/>
  <c r="CJ1877" i="64"/>
  <c r="CK1877" i="64" a="1"/>
  <c r="CK1877" i="64"/>
  <c r="S2111" i="64"/>
  <c r="T2111" i="64"/>
  <c r="U2111" i="64"/>
  <c r="V2111" i="64"/>
  <c r="W2111" i="64"/>
  <c r="X2111" i="64"/>
  <c r="Y2111" i="64"/>
  <c r="Z2111" i="64"/>
  <c r="AA2111" i="64"/>
  <c r="AB2111" i="64"/>
  <c r="AC2111" i="64"/>
  <c r="AD2111" i="64"/>
  <c r="AE2111" i="64"/>
  <c r="AF2111" i="64"/>
  <c r="AG2111" i="64"/>
  <c r="AH2111" i="64"/>
  <c r="AI2111" i="64"/>
  <c r="AJ2111" i="64"/>
  <c r="AK2111" i="64"/>
  <c r="AL2111" i="64"/>
  <c r="AM2111" i="64"/>
  <c r="AN2111" i="64"/>
  <c r="AO2111" i="64"/>
  <c r="AP2111" i="64"/>
  <c r="AQ2111" i="64"/>
  <c r="AR2111" i="64"/>
  <c r="AS2111" i="64"/>
  <c r="AT2111" i="64"/>
  <c r="AU2111" i="64"/>
  <c r="AV2111" i="64"/>
  <c r="AW2111" i="64"/>
  <c r="AX2111" i="64"/>
  <c r="AY2111" i="64"/>
  <c r="AZ2111" i="64"/>
  <c r="BA2111" i="64"/>
  <c r="BB2111" i="64"/>
  <c r="BC2111" i="64"/>
  <c r="BD2111" i="64"/>
  <c r="BE2111" i="64"/>
  <c r="BF2111" i="64"/>
  <c r="BG2111" i="64"/>
  <c r="BH2111" i="64"/>
  <c r="BI2111" i="64"/>
  <c r="BJ2111" i="64"/>
  <c r="BK2111" i="64"/>
  <c r="BL2111" i="64"/>
  <c r="BM2111" i="64"/>
  <c r="BN2111" i="64"/>
  <c r="BO2111" i="64"/>
  <c r="BP2111" i="64"/>
  <c r="BQ2111" i="64"/>
  <c r="BR2111" i="64"/>
  <c r="BS2111" i="64"/>
  <c r="BT2111" i="64"/>
  <c r="BU2111" i="64"/>
  <c r="BV2111" i="64"/>
  <c r="BW2111" i="64"/>
  <c r="BX2111" i="64"/>
  <c r="BY2111" i="64"/>
  <c r="BZ2111" i="64"/>
  <c r="CA2111" i="64"/>
  <c r="CB2111" i="64"/>
  <c r="CC2111" i="64"/>
  <c r="CD2111" i="64"/>
  <c r="CE2111" i="64"/>
  <c r="CF2111" i="64"/>
  <c r="CG2111" i="64"/>
  <c r="CH2111" i="64"/>
  <c r="CI2111" i="64"/>
  <c r="CJ2111" i="64"/>
  <c r="CK2111" i="64"/>
  <c r="K2115" i="64"/>
  <c r="L2115" i="64"/>
  <c r="M2115" i="64"/>
  <c r="N2115" i="64"/>
  <c r="O2115" i="64"/>
  <c r="P2115" i="64"/>
  <c r="S2115" i="64"/>
  <c r="T2115" i="64"/>
  <c r="U2115" i="64"/>
  <c r="V2115" i="64"/>
  <c r="W2115" i="64"/>
  <c r="X2115" i="64"/>
  <c r="Y2115" i="64"/>
  <c r="Z2115" i="64"/>
  <c r="AA2115" i="64"/>
  <c r="AB2115" i="64"/>
  <c r="AC2115" i="64"/>
  <c r="AD2115" i="64"/>
  <c r="AE2115" i="64"/>
  <c r="AF2115" i="64"/>
  <c r="AG2115" i="64"/>
  <c r="AH2115" i="64"/>
  <c r="AI2115" i="64"/>
  <c r="AJ2115" i="64"/>
  <c r="AK2115" i="64"/>
  <c r="AL2115" i="64"/>
  <c r="AM2115" i="64"/>
  <c r="AN2115" i="64"/>
  <c r="AO2115" i="64"/>
  <c r="AP2115" i="64"/>
  <c r="AQ2115" i="64"/>
  <c r="AR2115" i="64"/>
  <c r="AS2115" i="64"/>
  <c r="AT2115" i="64"/>
  <c r="AU2115" i="64"/>
  <c r="AV2115" i="64"/>
  <c r="AW2115" i="64"/>
  <c r="AX2115" i="64"/>
  <c r="AY2115" i="64"/>
  <c r="AZ2115" i="64"/>
  <c r="BA2115" i="64"/>
  <c r="BB2115" i="64"/>
  <c r="BC2115" i="64"/>
  <c r="BD2115" i="64"/>
  <c r="BE2115" i="64"/>
  <c r="BF2115" i="64"/>
  <c r="BG2115" i="64"/>
  <c r="BH2115" i="64"/>
  <c r="BI2115" i="64"/>
  <c r="BJ2115" i="64"/>
  <c r="BK2115" i="64"/>
  <c r="BL2115" i="64"/>
  <c r="BM2115" i="64"/>
  <c r="BN2115" i="64"/>
  <c r="BO2115" i="64"/>
  <c r="BP2115" i="64"/>
  <c r="BQ2115" i="64"/>
  <c r="BR2115" i="64"/>
  <c r="BS2115" i="64"/>
  <c r="BT2115" i="64"/>
  <c r="BU2115" i="64"/>
  <c r="BV2115" i="64"/>
  <c r="BW2115" i="64"/>
  <c r="BX2115" i="64"/>
  <c r="BY2115" i="64"/>
  <c r="BZ2115" i="64"/>
  <c r="CA2115" i="64"/>
  <c r="CB2115" i="64"/>
  <c r="CC2115" i="64"/>
  <c r="CD2115" i="64"/>
  <c r="CE2115" i="64"/>
  <c r="CF2115" i="64"/>
  <c r="CG2115" i="64"/>
  <c r="CH2115" i="64"/>
  <c r="CI2115" i="64"/>
  <c r="CJ2115" i="64"/>
  <c r="CK2115" i="64"/>
  <c r="K2116" i="64"/>
  <c r="L2116" i="64"/>
  <c r="M2116" i="64"/>
  <c r="N2116" i="64"/>
  <c r="O2116" i="64"/>
  <c r="R2116" i="64"/>
  <c r="S2116" i="64"/>
  <c r="T2116" i="64"/>
  <c r="U2116" i="64"/>
  <c r="V2116" i="64"/>
  <c r="W2116" i="64"/>
  <c r="X2116" i="64"/>
  <c r="Y2116" i="64"/>
  <c r="Z2116" i="64"/>
  <c r="AA2116" i="64"/>
  <c r="AB2116" i="64"/>
  <c r="AC2116" i="64"/>
  <c r="AD2116" i="64"/>
  <c r="AE2116" i="64"/>
  <c r="AF2116" i="64"/>
  <c r="AG2116" i="64"/>
  <c r="AH2116" i="64"/>
  <c r="AI2116" i="64"/>
  <c r="AJ2116" i="64"/>
  <c r="AK2116" i="64"/>
  <c r="AL2116" i="64"/>
  <c r="AM2116" i="64"/>
  <c r="AN2116" i="64"/>
  <c r="AO2116" i="64"/>
  <c r="AP2116" i="64"/>
  <c r="AQ2116" i="64"/>
  <c r="AR2116" i="64"/>
  <c r="AS2116" i="64"/>
  <c r="AT2116" i="64"/>
  <c r="AU2116" i="64"/>
  <c r="AV2116" i="64"/>
  <c r="AW2116" i="64"/>
  <c r="AX2116" i="64"/>
  <c r="AY2116" i="64"/>
  <c r="AZ2116" i="64"/>
  <c r="BA2116" i="64"/>
  <c r="BB2116" i="64"/>
  <c r="BC2116" i="64"/>
  <c r="BD2116" i="64"/>
  <c r="BE2116" i="64"/>
  <c r="BF2116" i="64"/>
  <c r="BG2116" i="64"/>
  <c r="BH2116" i="64"/>
  <c r="BI2116" i="64"/>
  <c r="BJ2116" i="64"/>
  <c r="BK2116" i="64"/>
  <c r="BL2116" i="64"/>
  <c r="BM2116" i="64"/>
  <c r="BN2116" i="64"/>
  <c r="BO2116" i="64"/>
  <c r="BP2116" i="64"/>
  <c r="BQ2116" i="64"/>
  <c r="BR2116" i="64"/>
  <c r="BS2116" i="64"/>
  <c r="BT2116" i="64"/>
  <c r="BU2116" i="64"/>
  <c r="BV2116" i="64"/>
  <c r="BW2116" i="64"/>
  <c r="BX2116" i="64"/>
  <c r="BY2116" i="64"/>
  <c r="BZ2116" i="64"/>
  <c r="CA2116" i="64"/>
  <c r="CB2116" i="64"/>
  <c r="CC2116" i="64"/>
  <c r="CD2116" i="64"/>
  <c r="CE2116" i="64"/>
  <c r="CF2116" i="64"/>
  <c r="CG2116" i="64"/>
  <c r="CH2116" i="64"/>
  <c r="CI2116" i="64"/>
  <c r="CJ2116" i="64"/>
  <c r="CK2116" i="64"/>
  <c r="K2118" i="64"/>
  <c r="L2118" i="64"/>
  <c r="M2118" i="64"/>
  <c r="N2118" i="64"/>
  <c r="O2118" i="64"/>
  <c r="P2118" i="64"/>
  <c r="S2118" i="64"/>
  <c r="T2118" i="64"/>
  <c r="U2118" i="64"/>
  <c r="V2118" i="64"/>
  <c r="W2118" i="64"/>
  <c r="X2118" i="64"/>
  <c r="Y2118" i="64"/>
  <c r="Z2118" i="64"/>
  <c r="AA2118" i="64"/>
  <c r="AB2118" i="64"/>
  <c r="AC2118" i="64"/>
  <c r="AD2118" i="64"/>
  <c r="AE2118" i="64"/>
  <c r="AF2118" i="64"/>
  <c r="AG2118" i="64"/>
  <c r="AH2118" i="64"/>
  <c r="AI2118" i="64"/>
  <c r="AJ2118" i="64"/>
  <c r="AK2118" i="64"/>
  <c r="AL2118" i="64"/>
  <c r="AM2118" i="64"/>
  <c r="AN2118" i="64"/>
  <c r="AO2118" i="64"/>
  <c r="AP2118" i="64"/>
  <c r="AQ2118" i="64"/>
  <c r="AR2118" i="64"/>
  <c r="AS2118" i="64"/>
  <c r="AT2118" i="64"/>
  <c r="AU2118" i="64"/>
  <c r="AV2118" i="64"/>
  <c r="AW2118" i="64"/>
  <c r="AX2118" i="64"/>
  <c r="AY2118" i="64"/>
  <c r="AZ2118" i="64"/>
  <c r="BA2118" i="64"/>
  <c r="BB2118" i="64"/>
  <c r="BC2118" i="64"/>
  <c r="BD2118" i="64"/>
  <c r="BE2118" i="64"/>
  <c r="BF2118" i="64"/>
  <c r="BG2118" i="64"/>
  <c r="BH2118" i="64"/>
  <c r="BI2118" i="64"/>
  <c r="BJ2118" i="64"/>
  <c r="BK2118" i="64"/>
  <c r="BL2118" i="64"/>
  <c r="BM2118" i="64"/>
  <c r="BN2118" i="64"/>
  <c r="BO2118" i="64"/>
  <c r="BP2118" i="64"/>
  <c r="BQ2118" i="64"/>
  <c r="BR2118" i="64"/>
  <c r="BS2118" i="64"/>
  <c r="BT2118" i="64"/>
  <c r="BU2118" i="64"/>
  <c r="BV2118" i="64"/>
  <c r="BW2118" i="64"/>
  <c r="BX2118" i="64"/>
  <c r="BY2118" i="64"/>
  <c r="BZ2118" i="64"/>
  <c r="CA2118" i="64"/>
  <c r="CB2118" i="64"/>
  <c r="CC2118" i="64"/>
  <c r="CD2118" i="64"/>
  <c r="CE2118" i="64"/>
  <c r="CF2118" i="64"/>
  <c r="CG2118" i="64"/>
  <c r="CH2118" i="64"/>
  <c r="CI2118" i="64"/>
  <c r="CJ2118" i="64"/>
  <c r="CK2118" i="64"/>
  <c r="S2236" i="64"/>
  <c r="T2236" i="64"/>
  <c r="U2236" i="64"/>
  <c r="V2236" i="64"/>
  <c r="W2236" i="64"/>
  <c r="X2236" i="64"/>
  <c r="Y2236" i="64"/>
  <c r="Z2236" i="64"/>
  <c r="AA2236" i="64"/>
  <c r="AB2236" i="64"/>
  <c r="AC2236" i="64"/>
  <c r="AD2236" i="64"/>
  <c r="AE2236" i="64"/>
  <c r="AF2236" i="64"/>
  <c r="AG2236" i="64"/>
  <c r="AH2236" i="64"/>
  <c r="AI2236" i="64"/>
  <c r="AJ2236" i="64"/>
  <c r="AK2236" i="64"/>
  <c r="AL2236" i="64"/>
  <c r="AM2236" i="64"/>
  <c r="AN2236" i="64"/>
  <c r="AO2236" i="64"/>
  <c r="AP2236" i="64"/>
  <c r="AQ2236" i="64"/>
  <c r="AR2236" i="64"/>
  <c r="AS2236" i="64"/>
  <c r="AT2236" i="64"/>
  <c r="AU2236" i="64"/>
  <c r="AV2236" i="64"/>
  <c r="AW2236" i="64"/>
  <c r="AX2236" i="64"/>
  <c r="AY2236" i="64"/>
  <c r="AZ2236" i="64"/>
  <c r="BA2236" i="64"/>
  <c r="BB2236" i="64"/>
  <c r="BC2236" i="64"/>
  <c r="BD2236" i="64"/>
  <c r="BE2236" i="64"/>
  <c r="BF2236" i="64"/>
  <c r="BG2236" i="64"/>
  <c r="BH2236" i="64"/>
  <c r="BI2236" i="64"/>
  <c r="BJ2236" i="64"/>
  <c r="BK2236" i="64"/>
  <c r="BL2236" i="64"/>
  <c r="BM2236" i="64"/>
  <c r="BN2236" i="64"/>
  <c r="BO2236" i="64"/>
  <c r="BP2236" i="64"/>
  <c r="BQ2236" i="64"/>
  <c r="BR2236" i="64"/>
  <c r="BS2236" i="64"/>
  <c r="BT2236" i="64"/>
  <c r="BU2236" i="64"/>
  <c r="BV2236" i="64"/>
  <c r="BW2236" i="64"/>
  <c r="BX2236" i="64"/>
  <c r="BY2236" i="64"/>
  <c r="BZ2236" i="64"/>
  <c r="CA2236" i="64"/>
  <c r="CB2236" i="64"/>
  <c r="CC2236" i="64"/>
  <c r="CD2236" i="64"/>
  <c r="CE2236" i="64"/>
  <c r="CF2236" i="64"/>
  <c r="CG2236" i="64"/>
  <c r="CH2236" i="64"/>
  <c r="CI2236" i="64"/>
  <c r="CJ2236" i="64"/>
  <c r="CK2236" i="64"/>
  <c r="K2239" i="64"/>
  <c r="L2239" i="64"/>
  <c r="M2239" i="64"/>
  <c r="N2239" i="64"/>
  <c r="O2239" i="64"/>
  <c r="P2239" i="64"/>
  <c r="S2239" i="64"/>
  <c r="T2239" i="64"/>
  <c r="U2239" i="64"/>
  <c r="V2239" i="64"/>
  <c r="W2239" i="64"/>
  <c r="X2239" i="64"/>
  <c r="Y2239" i="64"/>
  <c r="Z2239" i="64"/>
  <c r="AA2239" i="64"/>
  <c r="AB2239" i="64"/>
  <c r="AC2239" i="64"/>
  <c r="AD2239" i="64"/>
  <c r="AE2239" i="64"/>
  <c r="AF2239" i="64"/>
  <c r="AG2239" i="64"/>
  <c r="AH2239" i="64"/>
  <c r="AI2239" i="64"/>
  <c r="AJ2239" i="64"/>
  <c r="AK2239" i="64"/>
  <c r="AL2239" i="64"/>
  <c r="AM2239" i="64"/>
  <c r="AN2239" i="64"/>
  <c r="AO2239" i="64"/>
  <c r="AP2239" i="64"/>
  <c r="AQ2239" i="64"/>
  <c r="AR2239" i="64"/>
  <c r="AS2239" i="64"/>
  <c r="AT2239" i="64"/>
  <c r="AU2239" i="64"/>
  <c r="AV2239" i="64"/>
  <c r="AW2239" i="64"/>
  <c r="AX2239" i="64"/>
  <c r="AY2239" i="64"/>
  <c r="AZ2239" i="64"/>
  <c r="BA2239" i="64"/>
  <c r="BB2239" i="64"/>
  <c r="BC2239" i="64"/>
  <c r="BD2239" i="64"/>
  <c r="BE2239" i="64"/>
  <c r="BF2239" i="64"/>
  <c r="BG2239" i="64"/>
  <c r="BH2239" i="64"/>
  <c r="BI2239" i="64"/>
  <c r="BJ2239" i="64"/>
  <c r="BK2239" i="64"/>
  <c r="BL2239" i="64"/>
  <c r="BM2239" i="64"/>
  <c r="BN2239" i="64"/>
  <c r="BO2239" i="64"/>
  <c r="BP2239" i="64"/>
  <c r="BQ2239" i="64"/>
  <c r="BR2239" i="64"/>
  <c r="BS2239" i="64"/>
  <c r="BT2239" i="64"/>
  <c r="BU2239" i="64"/>
  <c r="BV2239" i="64"/>
  <c r="BW2239" i="64"/>
  <c r="BX2239" i="64"/>
  <c r="BY2239" i="64"/>
  <c r="BZ2239" i="64"/>
  <c r="CA2239" i="64"/>
  <c r="CB2239" i="64"/>
  <c r="CC2239" i="64"/>
  <c r="CD2239" i="64"/>
  <c r="CE2239" i="64"/>
  <c r="CF2239" i="64"/>
  <c r="CG2239" i="64"/>
  <c r="CH2239" i="64"/>
  <c r="CI2239" i="64"/>
  <c r="CJ2239" i="64"/>
  <c r="CK2239" i="64"/>
  <c r="K2240" i="64"/>
  <c r="L2240" i="64"/>
  <c r="M2240" i="64"/>
  <c r="N2240" i="64"/>
  <c r="O2240" i="64"/>
  <c r="R2240" i="64"/>
  <c r="S2240" i="64"/>
  <c r="T2240" i="64"/>
  <c r="U2240" i="64"/>
  <c r="V2240" i="64"/>
  <c r="W2240" i="64"/>
  <c r="X2240" i="64"/>
  <c r="Y2240" i="64"/>
  <c r="Z2240" i="64"/>
  <c r="AA2240" i="64"/>
  <c r="AB2240" i="64"/>
  <c r="AC2240" i="64"/>
  <c r="AD2240" i="64"/>
  <c r="AE2240" i="64"/>
  <c r="AF2240" i="64"/>
  <c r="AG2240" i="64"/>
  <c r="AH2240" i="64"/>
  <c r="AI2240" i="64"/>
  <c r="AJ2240" i="64"/>
  <c r="AK2240" i="64"/>
  <c r="AL2240" i="64"/>
  <c r="AM2240" i="64"/>
  <c r="AN2240" i="64"/>
  <c r="AO2240" i="64"/>
  <c r="AP2240" i="64"/>
  <c r="AQ2240" i="64"/>
  <c r="AR2240" i="64"/>
  <c r="AS2240" i="64"/>
  <c r="AT2240" i="64"/>
  <c r="AU2240" i="64"/>
  <c r="AV2240" i="64"/>
  <c r="AW2240" i="64"/>
  <c r="AX2240" i="64"/>
  <c r="AY2240" i="64"/>
  <c r="AZ2240" i="64"/>
  <c r="BA2240" i="64"/>
  <c r="BB2240" i="64"/>
  <c r="BC2240" i="64"/>
  <c r="BD2240" i="64"/>
  <c r="BE2240" i="64"/>
  <c r="BF2240" i="64"/>
  <c r="BG2240" i="64"/>
  <c r="BH2240" i="64"/>
  <c r="BI2240" i="64"/>
  <c r="BJ2240" i="64"/>
  <c r="BK2240" i="64"/>
  <c r="BL2240" i="64"/>
  <c r="BM2240" i="64"/>
  <c r="BN2240" i="64"/>
  <c r="BO2240" i="64"/>
  <c r="BP2240" i="64"/>
  <c r="BQ2240" i="64"/>
  <c r="BR2240" i="64"/>
  <c r="BS2240" i="64"/>
  <c r="BT2240" i="64"/>
  <c r="BU2240" i="64"/>
  <c r="BV2240" i="64"/>
  <c r="BW2240" i="64"/>
  <c r="BX2240" i="64"/>
  <c r="BY2240" i="64"/>
  <c r="BZ2240" i="64"/>
  <c r="CA2240" i="64"/>
  <c r="CB2240" i="64"/>
  <c r="CC2240" i="64"/>
  <c r="CD2240" i="64"/>
  <c r="CE2240" i="64"/>
  <c r="CF2240" i="64"/>
  <c r="CG2240" i="64"/>
  <c r="CH2240" i="64"/>
  <c r="CI2240" i="64"/>
  <c r="CJ2240" i="64"/>
  <c r="CK2240" i="64"/>
  <c r="K2242" i="64"/>
  <c r="L2242" i="64"/>
  <c r="M2242" i="64"/>
  <c r="N2242" i="64"/>
  <c r="O2242" i="64"/>
  <c r="P2242" i="64"/>
  <c r="S2242" i="64"/>
  <c r="T2242" i="64"/>
  <c r="U2242" i="64"/>
  <c r="V2242" i="64"/>
  <c r="W2242" i="64"/>
  <c r="X2242" i="64"/>
  <c r="Y2242" i="64"/>
  <c r="Z2242" i="64"/>
  <c r="AA2242" i="64"/>
  <c r="AB2242" i="64"/>
  <c r="AC2242" i="64"/>
  <c r="AD2242" i="64"/>
  <c r="AE2242" i="64"/>
  <c r="AF2242" i="64"/>
  <c r="AG2242" i="64"/>
  <c r="AH2242" i="64"/>
  <c r="AI2242" i="64"/>
  <c r="AJ2242" i="64"/>
  <c r="AK2242" i="64"/>
  <c r="AL2242" i="64"/>
  <c r="AM2242" i="64"/>
  <c r="AN2242" i="64"/>
  <c r="AO2242" i="64"/>
  <c r="AP2242" i="64"/>
  <c r="AQ2242" i="64"/>
  <c r="AR2242" i="64"/>
  <c r="AS2242" i="64"/>
  <c r="AT2242" i="64"/>
  <c r="AU2242" i="64"/>
  <c r="AV2242" i="64"/>
  <c r="AW2242" i="64"/>
  <c r="AX2242" i="64"/>
  <c r="AY2242" i="64"/>
  <c r="AZ2242" i="64"/>
  <c r="BA2242" i="64"/>
  <c r="BB2242" i="64"/>
  <c r="BC2242" i="64"/>
  <c r="BD2242" i="64"/>
  <c r="BE2242" i="64"/>
  <c r="BF2242" i="64"/>
  <c r="BG2242" i="64"/>
  <c r="BH2242" i="64"/>
  <c r="BI2242" i="64"/>
  <c r="BJ2242" i="64"/>
  <c r="BK2242" i="64"/>
  <c r="BL2242" i="64"/>
  <c r="BM2242" i="64"/>
  <c r="BN2242" i="64"/>
  <c r="BO2242" i="64"/>
  <c r="BP2242" i="64"/>
  <c r="BQ2242" i="64"/>
  <c r="BR2242" i="64"/>
  <c r="BS2242" i="64"/>
  <c r="BT2242" i="64"/>
  <c r="BU2242" i="64"/>
  <c r="BV2242" i="64"/>
  <c r="BW2242" i="64"/>
  <c r="BX2242" i="64"/>
  <c r="BY2242" i="64"/>
  <c r="BZ2242" i="64"/>
  <c r="CA2242" i="64"/>
  <c r="CB2242" i="64"/>
  <c r="CC2242" i="64"/>
  <c r="CD2242" i="64"/>
  <c r="CE2242" i="64"/>
  <c r="CF2242" i="64"/>
  <c r="CG2242" i="64"/>
  <c r="CH2242" i="64"/>
  <c r="CI2242" i="64"/>
  <c r="CJ2242" i="64"/>
  <c r="CK2242" i="64"/>
  <c r="L2273" i="64"/>
  <c r="M2273" i="64"/>
  <c r="N2273" i="64"/>
  <c r="O2273" i="64"/>
  <c r="P2273" i="64"/>
  <c r="S2273" i="64"/>
  <c r="T2273" i="64"/>
  <c r="U2273" i="64"/>
  <c r="V2273" i="64"/>
  <c r="W2273" i="64"/>
  <c r="X2273" i="64"/>
  <c r="Y2273" i="64"/>
  <c r="Z2273" i="64"/>
  <c r="AA2273" i="64"/>
  <c r="AB2273" i="64"/>
  <c r="AC2273" i="64"/>
  <c r="AD2273" i="64"/>
  <c r="AE2273" i="64"/>
  <c r="AF2273" i="64"/>
  <c r="AG2273" i="64"/>
  <c r="AH2273" i="64"/>
  <c r="AI2273" i="64"/>
  <c r="AJ2273" i="64"/>
  <c r="AK2273" i="64"/>
  <c r="AL2273" i="64"/>
  <c r="AM2273" i="64"/>
  <c r="AN2273" i="64"/>
  <c r="AO2273" i="64"/>
  <c r="AP2273" i="64"/>
  <c r="AQ2273" i="64"/>
  <c r="AR2273" i="64"/>
  <c r="AS2273" i="64"/>
  <c r="AT2273" i="64"/>
  <c r="AU2273" i="64"/>
  <c r="AV2273" i="64"/>
  <c r="AW2273" i="64"/>
  <c r="AX2273" i="64"/>
  <c r="AY2273" i="64"/>
  <c r="AZ2273" i="64"/>
  <c r="BA2273" i="64"/>
  <c r="BB2273" i="64"/>
  <c r="BC2273" i="64"/>
  <c r="BD2273" i="64"/>
  <c r="BE2273" i="64"/>
  <c r="BF2273" i="64"/>
  <c r="BG2273" i="64"/>
  <c r="BH2273" i="64"/>
  <c r="BI2273" i="64"/>
  <c r="BJ2273" i="64"/>
  <c r="BK2273" i="64"/>
  <c r="BL2273" i="64"/>
  <c r="BM2273" i="64"/>
  <c r="BN2273" i="64"/>
  <c r="BO2273" i="64"/>
  <c r="BP2273" i="64"/>
  <c r="BQ2273" i="64"/>
  <c r="BR2273" i="64"/>
  <c r="BS2273" i="64"/>
  <c r="BT2273" i="64"/>
  <c r="BU2273" i="64"/>
  <c r="BV2273" i="64"/>
  <c r="BW2273" i="64"/>
  <c r="BX2273" i="64"/>
  <c r="BY2273" i="64"/>
  <c r="BZ2273" i="64"/>
  <c r="CA2273" i="64"/>
  <c r="CB2273" i="64"/>
  <c r="CC2273" i="64"/>
  <c r="CD2273" i="64"/>
  <c r="CE2273" i="64"/>
  <c r="CF2273" i="64"/>
  <c r="CG2273" i="64"/>
  <c r="CH2273" i="64"/>
  <c r="CI2273" i="64"/>
  <c r="CJ2273" i="64"/>
  <c r="CK2273" i="64"/>
  <c r="K2276" i="64"/>
  <c r="L2276" i="64"/>
  <c r="M2276" i="64"/>
  <c r="N2276" i="64"/>
  <c r="O2276" i="64"/>
  <c r="R2276" i="64"/>
  <c r="S2276" i="64"/>
  <c r="T2276" i="64"/>
  <c r="U2276" i="64"/>
  <c r="V2276" i="64"/>
  <c r="W2276" i="64"/>
  <c r="X2276" i="64"/>
  <c r="Y2276" i="64"/>
  <c r="Z2276" i="64"/>
  <c r="AA2276" i="64"/>
  <c r="AB2276" i="64"/>
  <c r="AC2276" i="64"/>
  <c r="AD2276" i="64"/>
  <c r="AE2276" i="64"/>
  <c r="AF2276" i="64"/>
  <c r="AG2276" i="64"/>
  <c r="AH2276" i="64"/>
  <c r="AI2276" i="64"/>
  <c r="AJ2276" i="64"/>
  <c r="AK2276" i="64"/>
  <c r="AL2276" i="64"/>
  <c r="AM2276" i="64"/>
  <c r="AN2276" i="64"/>
  <c r="AO2276" i="64"/>
  <c r="AP2276" i="64"/>
  <c r="AQ2276" i="64"/>
  <c r="AR2276" i="64"/>
  <c r="AS2276" i="64"/>
  <c r="AT2276" i="64"/>
  <c r="AU2276" i="64"/>
  <c r="AV2276" i="64"/>
  <c r="AW2276" i="64"/>
  <c r="AX2276" i="64"/>
  <c r="AY2276" i="64"/>
  <c r="AZ2276" i="64"/>
  <c r="BA2276" i="64"/>
  <c r="BB2276" i="64"/>
  <c r="BC2276" i="64"/>
  <c r="BD2276" i="64"/>
  <c r="BE2276" i="64"/>
  <c r="BF2276" i="64"/>
  <c r="BG2276" i="64"/>
  <c r="BH2276" i="64"/>
  <c r="BI2276" i="64"/>
  <c r="BJ2276" i="64"/>
  <c r="BK2276" i="64"/>
  <c r="BL2276" i="64"/>
  <c r="BM2276" i="64"/>
  <c r="BN2276" i="64"/>
  <c r="BO2276" i="64"/>
  <c r="BP2276" i="64"/>
  <c r="BQ2276" i="64"/>
  <c r="BR2276" i="64"/>
  <c r="BS2276" i="64"/>
  <c r="BT2276" i="64"/>
  <c r="BU2276" i="64"/>
  <c r="BV2276" i="64"/>
  <c r="BW2276" i="64"/>
  <c r="BX2276" i="64"/>
  <c r="BY2276" i="64"/>
  <c r="BZ2276" i="64"/>
  <c r="CA2276" i="64"/>
  <c r="CB2276" i="64"/>
  <c r="CC2276" i="64"/>
  <c r="CD2276" i="64"/>
  <c r="CE2276" i="64"/>
  <c r="CF2276" i="64"/>
  <c r="CG2276" i="64"/>
  <c r="CH2276" i="64"/>
  <c r="CI2276" i="64"/>
  <c r="CJ2276" i="64"/>
  <c r="CK2276" i="64"/>
  <c r="K2278" i="64"/>
  <c r="L2278" i="64"/>
  <c r="M2278" i="64"/>
  <c r="N2278" i="64"/>
  <c r="O2278" i="64"/>
  <c r="P2278" i="64"/>
  <c r="S2278" i="64"/>
  <c r="T2278" i="64"/>
  <c r="U2278" i="64"/>
  <c r="V2278" i="64"/>
  <c r="W2278" i="64"/>
  <c r="X2278" i="64"/>
  <c r="Y2278" i="64"/>
  <c r="Z2278" i="64"/>
  <c r="AA2278" i="64"/>
  <c r="AB2278" i="64"/>
  <c r="AC2278" i="64"/>
  <c r="AD2278" i="64"/>
  <c r="AE2278" i="64"/>
  <c r="AF2278" i="64"/>
  <c r="AG2278" i="64"/>
  <c r="AH2278" i="64"/>
  <c r="AI2278" i="64"/>
  <c r="AJ2278" i="64"/>
  <c r="AK2278" i="64"/>
  <c r="AL2278" i="64"/>
  <c r="AM2278" i="64"/>
  <c r="AN2278" i="64"/>
  <c r="AO2278" i="64"/>
  <c r="AP2278" i="64"/>
  <c r="AQ2278" i="64"/>
  <c r="AR2278" i="64"/>
  <c r="AS2278" i="64"/>
  <c r="AT2278" i="64"/>
  <c r="AU2278" i="64"/>
  <c r="AV2278" i="64"/>
  <c r="AW2278" i="64"/>
  <c r="AX2278" i="64"/>
  <c r="AY2278" i="64"/>
  <c r="AZ2278" i="64"/>
  <c r="BA2278" i="64"/>
  <c r="BB2278" i="64"/>
  <c r="BC2278" i="64"/>
  <c r="BD2278" i="64"/>
  <c r="BE2278" i="64"/>
  <c r="BF2278" i="64"/>
  <c r="BG2278" i="64"/>
  <c r="BH2278" i="64"/>
  <c r="BI2278" i="64"/>
  <c r="BJ2278" i="64"/>
  <c r="BK2278" i="64"/>
  <c r="BL2278" i="64"/>
  <c r="BM2278" i="64"/>
  <c r="BN2278" i="64"/>
  <c r="BO2278" i="64"/>
  <c r="BP2278" i="64"/>
  <c r="BQ2278" i="64"/>
  <c r="BR2278" i="64"/>
  <c r="BS2278" i="64"/>
  <c r="BT2278" i="64"/>
  <c r="BU2278" i="64"/>
  <c r="BV2278" i="64"/>
  <c r="BW2278" i="64"/>
  <c r="BX2278" i="64"/>
  <c r="BY2278" i="64"/>
  <c r="BZ2278" i="64"/>
  <c r="CA2278" i="64"/>
  <c r="CB2278" i="64"/>
  <c r="CC2278" i="64"/>
  <c r="CD2278" i="64"/>
  <c r="CE2278" i="64"/>
  <c r="CF2278" i="64"/>
  <c r="CG2278" i="64"/>
  <c r="CH2278" i="64"/>
  <c r="CI2278" i="64"/>
  <c r="CJ2278" i="64"/>
  <c r="CK2278" i="64"/>
  <c r="L2305" i="64"/>
  <c r="M2305" i="64"/>
  <c r="N2305" i="64"/>
  <c r="O2305" i="64"/>
  <c r="P2305" i="64"/>
  <c r="S2305" i="64"/>
  <c r="T2305" i="64"/>
  <c r="U2305" i="64"/>
  <c r="V2305" i="64"/>
  <c r="W2305" i="64"/>
  <c r="X2305" i="64"/>
  <c r="Y2305" i="64"/>
  <c r="Z2305" i="64"/>
  <c r="AA2305" i="64"/>
  <c r="AB2305" i="64"/>
  <c r="AC2305" i="64"/>
  <c r="AD2305" i="64"/>
  <c r="AE2305" i="64"/>
  <c r="AF2305" i="64"/>
  <c r="AG2305" i="64"/>
  <c r="AH2305" i="64"/>
  <c r="AI2305" i="64"/>
  <c r="AJ2305" i="64"/>
  <c r="AK2305" i="64"/>
  <c r="AL2305" i="64"/>
  <c r="AM2305" i="64"/>
  <c r="AN2305" i="64"/>
  <c r="AO2305" i="64"/>
  <c r="AP2305" i="64"/>
  <c r="AQ2305" i="64"/>
  <c r="AR2305" i="64"/>
  <c r="AS2305" i="64"/>
  <c r="AT2305" i="64"/>
  <c r="AU2305" i="64"/>
  <c r="AV2305" i="64"/>
  <c r="AW2305" i="64"/>
  <c r="AX2305" i="64"/>
  <c r="AY2305" i="64"/>
  <c r="AZ2305" i="64"/>
  <c r="BA2305" i="64"/>
  <c r="BB2305" i="64"/>
  <c r="BC2305" i="64"/>
  <c r="BD2305" i="64"/>
  <c r="BE2305" i="64"/>
  <c r="BF2305" i="64"/>
  <c r="BG2305" i="64"/>
  <c r="BH2305" i="64"/>
  <c r="BI2305" i="64"/>
  <c r="BJ2305" i="64"/>
  <c r="BK2305" i="64"/>
  <c r="BL2305" i="64"/>
  <c r="BM2305" i="64"/>
  <c r="BN2305" i="64"/>
  <c r="BO2305" i="64"/>
  <c r="BP2305" i="64"/>
  <c r="BQ2305" i="64"/>
  <c r="BR2305" i="64"/>
  <c r="BS2305" i="64"/>
  <c r="BT2305" i="64"/>
  <c r="BU2305" i="64"/>
  <c r="BV2305" i="64"/>
  <c r="BW2305" i="64"/>
  <c r="BX2305" i="64"/>
  <c r="BY2305" i="64"/>
  <c r="BZ2305" i="64"/>
  <c r="CA2305" i="64"/>
  <c r="CB2305" i="64"/>
  <c r="CC2305" i="64"/>
  <c r="CD2305" i="64"/>
  <c r="CE2305" i="64"/>
  <c r="CF2305" i="64"/>
  <c r="CG2305" i="64"/>
  <c r="CH2305" i="64"/>
  <c r="CI2305" i="64"/>
  <c r="CJ2305" i="64"/>
  <c r="CK2305" i="64"/>
  <c r="K2308" i="64"/>
  <c r="L2308" i="64"/>
  <c r="M2308" i="64"/>
  <c r="N2308" i="64"/>
  <c r="O2308" i="64"/>
  <c r="R2308" i="64"/>
  <c r="S2308" i="64"/>
  <c r="T2308" i="64"/>
  <c r="U2308" i="64"/>
  <c r="V2308" i="64"/>
  <c r="W2308" i="64"/>
  <c r="X2308" i="64"/>
  <c r="Y2308" i="64"/>
  <c r="Z2308" i="64"/>
  <c r="AA2308" i="64"/>
  <c r="AB2308" i="64"/>
  <c r="AC2308" i="64"/>
  <c r="AD2308" i="64"/>
  <c r="AE2308" i="64"/>
  <c r="AF2308" i="64"/>
  <c r="AG2308" i="64"/>
  <c r="AH2308" i="64"/>
  <c r="AI2308" i="64"/>
  <c r="AJ2308" i="64"/>
  <c r="AK2308" i="64"/>
  <c r="AL2308" i="64"/>
  <c r="AM2308" i="64"/>
  <c r="AN2308" i="64"/>
  <c r="AO2308" i="64"/>
  <c r="AP2308" i="64"/>
  <c r="AQ2308" i="64"/>
  <c r="AR2308" i="64"/>
  <c r="AS2308" i="64"/>
  <c r="AT2308" i="64"/>
  <c r="AU2308" i="64"/>
  <c r="AV2308" i="64"/>
  <c r="AW2308" i="64"/>
  <c r="AX2308" i="64"/>
  <c r="AY2308" i="64"/>
  <c r="AZ2308" i="64"/>
  <c r="BA2308" i="64"/>
  <c r="BB2308" i="64"/>
  <c r="BC2308" i="64"/>
  <c r="BD2308" i="64"/>
  <c r="BE2308" i="64"/>
  <c r="BF2308" i="64"/>
  <c r="BG2308" i="64"/>
  <c r="BH2308" i="64"/>
  <c r="BI2308" i="64"/>
  <c r="BJ2308" i="64"/>
  <c r="BK2308" i="64"/>
  <c r="BL2308" i="64"/>
  <c r="BM2308" i="64"/>
  <c r="BN2308" i="64"/>
  <c r="BO2308" i="64"/>
  <c r="BP2308" i="64"/>
  <c r="BQ2308" i="64"/>
  <c r="BR2308" i="64"/>
  <c r="BS2308" i="64"/>
  <c r="BT2308" i="64"/>
  <c r="BU2308" i="64"/>
  <c r="BV2308" i="64"/>
  <c r="BW2308" i="64"/>
  <c r="BX2308" i="64"/>
  <c r="BY2308" i="64"/>
  <c r="BZ2308" i="64"/>
  <c r="CA2308" i="64"/>
  <c r="CB2308" i="64"/>
  <c r="CC2308" i="64"/>
  <c r="CD2308" i="64"/>
  <c r="CE2308" i="64"/>
  <c r="CF2308" i="64"/>
  <c r="CG2308" i="64"/>
  <c r="CH2308" i="64"/>
  <c r="CI2308" i="64"/>
  <c r="CJ2308" i="64"/>
  <c r="CK2308" i="64"/>
  <c r="K2310" i="64"/>
  <c r="L2310" i="64"/>
  <c r="M2310" i="64"/>
  <c r="N2310" i="64"/>
  <c r="O2310" i="64"/>
  <c r="P2310" i="64"/>
  <c r="S2310" i="64"/>
  <c r="T2310" i="64"/>
  <c r="U2310" i="64"/>
  <c r="V2310" i="64"/>
  <c r="W2310" i="64"/>
  <c r="X2310" i="64"/>
  <c r="Y2310" i="64"/>
  <c r="Z2310" i="64"/>
  <c r="AA2310" i="64"/>
  <c r="AB2310" i="64"/>
  <c r="AC2310" i="64"/>
  <c r="AD2310" i="64"/>
  <c r="AE2310" i="64"/>
  <c r="AF2310" i="64"/>
  <c r="AG2310" i="64"/>
  <c r="AH2310" i="64"/>
  <c r="AI2310" i="64"/>
  <c r="AJ2310" i="64"/>
  <c r="AK2310" i="64"/>
  <c r="AL2310" i="64"/>
  <c r="AM2310" i="64"/>
  <c r="AN2310" i="64"/>
  <c r="AO2310" i="64"/>
  <c r="AP2310" i="64"/>
  <c r="AQ2310" i="64"/>
  <c r="AR2310" i="64"/>
  <c r="AS2310" i="64"/>
  <c r="AT2310" i="64"/>
  <c r="AU2310" i="64"/>
  <c r="AV2310" i="64"/>
  <c r="AW2310" i="64"/>
  <c r="AX2310" i="64"/>
  <c r="AY2310" i="64"/>
  <c r="AZ2310" i="64"/>
  <c r="BA2310" i="64"/>
  <c r="BB2310" i="64"/>
  <c r="BC2310" i="64"/>
  <c r="BD2310" i="64"/>
  <c r="BE2310" i="64"/>
  <c r="BF2310" i="64"/>
  <c r="BG2310" i="64"/>
  <c r="BH2310" i="64"/>
  <c r="BI2310" i="64"/>
  <c r="BJ2310" i="64"/>
  <c r="BK2310" i="64"/>
  <c r="BL2310" i="64"/>
  <c r="BM2310" i="64"/>
  <c r="BN2310" i="64"/>
  <c r="BO2310" i="64"/>
  <c r="BP2310" i="64"/>
  <c r="BQ2310" i="64"/>
  <c r="BR2310" i="64"/>
  <c r="BS2310" i="64"/>
  <c r="BT2310" i="64"/>
  <c r="BU2310" i="64"/>
  <c r="BV2310" i="64"/>
  <c r="BW2310" i="64"/>
  <c r="BX2310" i="64"/>
  <c r="BY2310" i="64"/>
  <c r="BZ2310" i="64"/>
  <c r="CA2310" i="64"/>
  <c r="CB2310" i="64"/>
  <c r="CC2310" i="64"/>
  <c r="CD2310" i="64"/>
  <c r="CE2310" i="64"/>
  <c r="CF2310" i="64"/>
  <c r="CG2310" i="64"/>
  <c r="CH2310" i="64"/>
  <c r="CI2310" i="64"/>
  <c r="CJ2310" i="64"/>
  <c r="CK2310" i="64"/>
  <c r="L2341" i="64"/>
  <c r="M2341" i="64"/>
  <c r="N2341" i="64"/>
  <c r="O2341" i="64"/>
  <c r="P2341" i="64"/>
  <c r="S2341" i="64"/>
  <c r="T2341" i="64"/>
  <c r="U2341" i="64"/>
  <c r="V2341" i="64"/>
  <c r="W2341" i="64"/>
  <c r="X2341" i="64"/>
  <c r="Y2341" i="64"/>
  <c r="Z2341" i="64"/>
  <c r="AA2341" i="64"/>
  <c r="AB2341" i="64"/>
  <c r="AC2341" i="64"/>
  <c r="AD2341" i="64"/>
  <c r="AE2341" i="64"/>
  <c r="AF2341" i="64"/>
  <c r="AG2341" i="64"/>
  <c r="AH2341" i="64"/>
  <c r="AI2341" i="64"/>
  <c r="AJ2341" i="64"/>
  <c r="AK2341" i="64"/>
  <c r="AL2341" i="64"/>
  <c r="AM2341" i="64"/>
  <c r="AN2341" i="64"/>
  <c r="AO2341" i="64"/>
  <c r="AP2341" i="64"/>
  <c r="AQ2341" i="64"/>
  <c r="AR2341" i="64"/>
  <c r="AS2341" i="64"/>
  <c r="AT2341" i="64"/>
  <c r="AU2341" i="64"/>
  <c r="AV2341" i="64"/>
  <c r="AW2341" i="64"/>
  <c r="AX2341" i="64"/>
  <c r="AY2341" i="64"/>
  <c r="AZ2341" i="64"/>
  <c r="BA2341" i="64"/>
  <c r="BB2341" i="64"/>
  <c r="BC2341" i="64"/>
  <c r="BD2341" i="64"/>
  <c r="BE2341" i="64"/>
  <c r="BF2341" i="64"/>
  <c r="BG2341" i="64"/>
  <c r="BH2341" i="64"/>
  <c r="BI2341" i="64"/>
  <c r="BJ2341" i="64"/>
  <c r="BK2341" i="64"/>
  <c r="BL2341" i="64"/>
  <c r="BM2341" i="64"/>
  <c r="BN2341" i="64"/>
  <c r="BO2341" i="64"/>
  <c r="BP2341" i="64"/>
  <c r="BQ2341" i="64"/>
  <c r="BR2341" i="64"/>
  <c r="BS2341" i="64"/>
  <c r="BT2341" i="64"/>
  <c r="BU2341" i="64"/>
  <c r="BV2341" i="64"/>
  <c r="BW2341" i="64"/>
  <c r="BX2341" i="64"/>
  <c r="BY2341" i="64"/>
  <c r="BZ2341" i="64"/>
  <c r="CA2341" i="64"/>
  <c r="CB2341" i="64"/>
  <c r="CC2341" i="64"/>
  <c r="CD2341" i="64"/>
  <c r="CE2341" i="64"/>
  <c r="CF2341" i="64"/>
  <c r="CG2341" i="64"/>
  <c r="CH2341" i="64"/>
  <c r="CI2341" i="64"/>
  <c r="CJ2341" i="64"/>
  <c r="CK2341" i="64"/>
  <c r="K2344" i="64"/>
  <c r="L2344" i="64"/>
  <c r="M2344" i="64"/>
  <c r="N2344" i="64"/>
  <c r="O2344" i="64"/>
  <c r="R2344" i="64"/>
  <c r="S2344" i="64"/>
  <c r="T2344" i="64"/>
  <c r="U2344" i="64"/>
  <c r="V2344" i="64"/>
  <c r="W2344" i="64"/>
  <c r="X2344" i="64"/>
  <c r="Y2344" i="64"/>
  <c r="Z2344" i="64"/>
  <c r="AA2344" i="64"/>
  <c r="AB2344" i="64"/>
  <c r="AC2344" i="64"/>
  <c r="AD2344" i="64"/>
  <c r="AE2344" i="64"/>
  <c r="AF2344" i="64"/>
  <c r="AG2344" i="64"/>
  <c r="AH2344" i="64"/>
  <c r="AI2344" i="64"/>
  <c r="AJ2344" i="64"/>
  <c r="AK2344" i="64"/>
  <c r="AL2344" i="64"/>
  <c r="AM2344" i="64"/>
  <c r="AN2344" i="64"/>
  <c r="AO2344" i="64"/>
  <c r="AP2344" i="64"/>
  <c r="AQ2344" i="64"/>
  <c r="AR2344" i="64"/>
  <c r="AS2344" i="64"/>
  <c r="AT2344" i="64"/>
  <c r="AU2344" i="64"/>
  <c r="AV2344" i="64"/>
  <c r="AW2344" i="64"/>
  <c r="AX2344" i="64"/>
  <c r="AY2344" i="64"/>
  <c r="AZ2344" i="64"/>
  <c r="BA2344" i="64"/>
  <c r="BB2344" i="64"/>
  <c r="BC2344" i="64"/>
  <c r="BD2344" i="64"/>
  <c r="BE2344" i="64"/>
  <c r="BF2344" i="64"/>
  <c r="BG2344" i="64"/>
  <c r="BH2344" i="64"/>
  <c r="BI2344" i="64"/>
  <c r="BJ2344" i="64"/>
  <c r="BK2344" i="64"/>
  <c r="BL2344" i="64"/>
  <c r="BM2344" i="64"/>
  <c r="BN2344" i="64"/>
  <c r="BO2344" i="64"/>
  <c r="BP2344" i="64"/>
  <c r="BQ2344" i="64"/>
  <c r="BR2344" i="64"/>
  <c r="BS2344" i="64"/>
  <c r="BT2344" i="64"/>
  <c r="BU2344" i="64"/>
  <c r="BV2344" i="64"/>
  <c r="BW2344" i="64"/>
  <c r="BX2344" i="64"/>
  <c r="BY2344" i="64"/>
  <c r="BZ2344" i="64"/>
  <c r="CA2344" i="64"/>
  <c r="CB2344" i="64"/>
  <c r="CC2344" i="64"/>
  <c r="CD2344" i="64"/>
  <c r="CE2344" i="64"/>
  <c r="CF2344" i="64"/>
  <c r="CG2344" i="64"/>
  <c r="CH2344" i="64"/>
  <c r="CI2344" i="64"/>
  <c r="CJ2344" i="64"/>
  <c r="CK2344" i="64"/>
  <c r="K2346" i="64"/>
  <c r="L2346" i="64"/>
  <c r="M2346" i="64"/>
  <c r="N2346" i="64"/>
  <c r="O2346" i="64"/>
  <c r="P2346" i="64"/>
  <c r="S2346" i="64"/>
  <c r="T2346" i="64"/>
  <c r="U2346" i="64"/>
  <c r="V2346" i="64"/>
  <c r="W2346" i="64"/>
  <c r="X2346" i="64"/>
  <c r="Y2346" i="64"/>
  <c r="Z2346" i="64"/>
  <c r="AA2346" i="64"/>
  <c r="AB2346" i="64"/>
  <c r="AC2346" i="64"/>
  <c r="AD2346" i="64"/>
  <c r="AE2346" i="64"/>
  <c r="AF2346" i="64"/>
  <c r="AG2346" i="64"/>
  <c r="AH2346" i="64"/>
  <c r="AI2346" i="64"/>
  <c r="AJ2346" i="64"/>
  <c r="AK2346" i="64"/>
  <c r="AL2346" i="64"/>
  <c r="AM2346" i="64"/>
  <c r="AN2346" i="64"/>
  <c r="AO2346" i="64"/>
  <c r="AP2346" i="64"/>
  <c r="AQ2346" i="64"/>
  <c r="AR2346" i="64"/>
  <c r="AS2346" i="64"/>
  <c r="AT2346" i="64"/>
  <c r="AU2346" i="64"/>
  <c r="AV2346" i="64"/>
  <c r="AW2346" i="64"/>
  <c r="AX2346" i="64"/>
  <c r="AY2346" i="64"/>
  <c r="AZ2346" i="64"/>
  <c r="BA2346" i="64"/>
  <c r="BB2346" i="64"/>
  <c r="BC2346" i="64"/>
  <c r="BD2346" i="64"/>
  <c r="BE2346" i="64"/>
  <c r="BF2346" i="64"/>
  <c r="BG2346" i="64"/>
  <c r="BH2346" i="64"/>
  <c r="BI2346" i="64"/>
  <c r="BJ2346" i="64"/>
  <c r="BK2346" i="64"/>
  <c r="BL2346" i="64"/>
  <c r="BM2346" i="64"/>
  <c r="BN2346" i="64"/>
  <c r="BO2346" i="64"/>
  <c r="BP2346" i="64"/>
  <c r="BQ2346" i="64"/>
  <c r="BR2346" i="64"/>
  <c r="BS2346" i="64"/>
  <c r="BT2346" i="64"/>
  <c r="BU2346" i="64"/>
  <c r="BV2346" i="64"/>
  <c r="BW2346" i="64"/>
  <c r="BX2346" i="64"/>
  <c r="BY2346" i="64"/>
  <c r="BZ2346" i="64"/>
  <c r="CA2346" i="64"/>
  <c r="CB2346" i="64"/>
  <c r="CC2346" i="64"/>
  <c r="CD2346" i="64"/>
  <c r="CE2346" i="64"/>
  <c r="CF2346" i="64"/>
  <c r="CG2346" i="64"/>
  <c r="CH2346" i="64"/>
  <c r="CI2346" i="64"/>
  <c r="CJ2346" i="64"/>
  <c r="CK2346" i="64"/>
  <c r="K2373" i="64"/>
  <c r="L2373" i="64"/>
  <c r="M2373" i="64"/>
  <c r="N2373" i="64"/>
  <c r="O2373" i="64"/>
  <c r="P2373" i="64"/>
  <c r="S2373" i="64" a="1"/>
  <c r="S2373" i="64"/>
  <c r="T2373" i="64" a="1"/>
  <c r="T2373" i="64"/>
  <c r="U2373" i="64" a="1"/>
  <c r="U2373" i="64"/>
  <c r="V2373" i="64" a="1"/>
  <c r="V2373" i="64"/>
  <c r="W2373" i="64" a="1"/>
  <c r="W2373" i="64"/>
  <c r="X2373" i="64" a="1"/>
  <c r="X2373" i="64"/>
  <c r="Y2373" i="64" a="1"/>
  <c r="Y2373" i="64"/>
  <c r="Z2373" i="64" a="1"/>
  <c r="Z2373" i="64"/>
  <c r="AA2373" i="64" a="1"/>
  <c r="AA2373" i="64"/>
  <c r="AB2373" i="64" a="1"/>
  <c r="AB2373" i="64"/>
  <c r="AC2373" i="64" a="1"/>
  <c r="AC2373" i="64"/>
  <c r="AD2373" i="64" a="1"/>
  <c r="AD2373" i="64"/>
  <c r="AE2373" i="64" a="1"/>
  <c r="AE2373" i="64"/>
  <c r="AF2373" i="64" a="1"/>
  <c r="AF2373" i="64"/>
  <c r="AG2373" i="64" a="1"/>
  <c r="AG2373" i="64"/>
  <c r="AH2373" i="64" a="1"/>
  <c r="AH2373" i="64"/>
  <c r="AI2373" i="64" a="1"/>
  <c r="AI2373" i="64"/>
  <c r="AJ2373" i="64" a="1"/>
  <c r="AJ2373" i="64"/>
  <c r="AK2373" i="64" a="1"/>
  <c r="AK2373" i="64"/>
  <c r="AL2373" i="64" a="1"/>
  <c r="AL2373" i="64"/>
  <c r="AM2373" i="64" a="1"/>
  <c r="AM2373" i="64"/>
  <c r="AN2373" i="64" a="1"/>
  <c r="AN2373" i="64"/>
  <c r="AO2373" i="64" a="1"/>
  <c r="AO2373" i="64"/>
  <c r="AP2373" i="64" a="1"/>
  <c r="AP2373" i="64"/>
  <c r="AQ2373" i="64" a="1"/>
  <c r="AQ2373" i="64"/>
  <c r="AR2373" i="64" a="1"/>
  <c r="AR2373" i="64"/>
  <c r="AS2373" i="64" a="1"/>
  <c r="AS2373" i="64"/>
  <c r="AT2373" i="64" a="1"/>
  <c r="AT2373" i="64"/>
  <c r="AU2373" i="64" a="1"/>
  <c r="AU2373" i="64"/>
  <c r="AV2373" i="64" a="1"/>
  <c r="AV2373" i="64"/>
  <c r="AW2373" i="64" a="1"/>
  <c r="AW2373" i="64"/>
  <c r="AX2373" i="64" a="1"/>
  <c r="AX2373" i="64"/>
  <c r="AY2373" i="64" a="1"/>
  <c r="AY2373" i="64"/>
  <c r="AZ2373" i="64" a="1"/>
  <c r="AZ2373" i="64"/>
  <c r="BA2373" i="64" a="1"/>
  <c r="BA2373" i="64"/>
  <c r="BB2373" i="64" a="1"/>
  <c r="BB2373" i="64"/>
  <c r="BC2373" i="64" a="1"/>
  <c r="BC2373" i="64"/>
  <c r="BD2373" i="64" a="1"/>
  <c r="BD2373" i="64"/>
  <c r="BE2373" i="64" a="1"/>
  <c r="BE2373" i="64"/>
  <c r="BF2373" i="64" a="1"/>
  <c r="BF2373" i="64"/>
  <c r="BG2373" i="64" a="1"/>
  <c r="BG2373" i="64"/>
  <c r="BH2373" i="64" a="1"/>
  <c r="BH2373" i="64"/>
  <c r="BI2373" i="64" a="1"/>
  <c r="BI2373" i="64"/>
  <c r="BJ2373" i="64" a="1"/>
  <c r="BJ2373" i="64"/>
  <c r="BK2373" i="64" a="1"/>
  <c r="BK2373" i="64"/>
  <c r="BL2373" i="64" a="1"/>
  <c r="BL2373" i="64"/>
  <c r="BM2373" i="64" a="1"/>
  <c r="BM2373" i="64"/>
  <c r="BN2373" i="64" a="1"/>
  <c r="BN2373" i="64"/>
  <c r="BO2373" i="64" a="1"/>
  <c r="BO2373" i="64"/>
  <c r="BP2373" i="64" a="1"/>
  <c r="BP2373" i="64"/>
  <c r="BQ2373" i="64" a="1"/>
  <c r="BQ2373" i="64"/>
  <c r="BR2373" i="64" a="1"/>
  <c r="BR2373" i="64"/>
  <c r="BS2373" i="64" a="1"/>
  <c r="BS2373" i="64"/>
  <c r="BT2373" i="64" a="1"/>
  <c r="BT2373" i="64"/>
  <c r="BU2373" i="64" a="1"/>
  <c r="BU2373" i="64"/>
  <c r="BV2373" i="64" a="1"/>
  <c r="BV2373" i="64"/>
  <c r="BW2373" i="64" a="1"/>
  <c r="BW2373" i="64"/>
  <c r="BX2373" i="64" a="1"/>
  <c r="BX2373" i="64"/>
  <c r="BY2373" i="64" a="1"/>
  <c r="BY2373" i="64"/>
  <c r="BZ2373" i="64" a="1"/>
  <c r="BZ2373" i="64"/>
  <c r="CA2373" i="64" a="1"/>
  <c r="CA2373" i="64"/>
  <c r="CB2373" i="64" a="1"/>
  <c r="CB2373" i="64"/>
  <c r="CC2373" i="64" a="1"/>
  <c r="CC2373" i="64"/>
  <c r="CD2373" i="64" a="1"/>
  <c r="CD2373" i="64"/>
  <c r="CE2373" i="64" a="1"/>
  <c r="CE2373" i="64"/>
  <c r="CF2373" i="64" a="1"/>
  <c r="CF2373" i="64"/>
  <c r="CG2373" i="64" a="1"/>
  <c r="CG2373" i="64"/>
  <c r="CH2373" i="64" a="1"/>
  <c r="CH2373" i="64"/>
  <c r="CI2373" i="64" a="1"/>
  <c r="CI2373" i="64"/>
  <c r="CJ2373" i="64" a="1"/>
  <c r="CJ2373" i="64"/>
  <c r="CK2373" i="64" a="1"/>
  <c r="CK2373" i="64"/>
  <c r="K2379" i="64"/>
  <c r="L2379" i="64"/>
  <c r="M2379" i="64"/>
  <c r="N2379" i="64"/>
  <c r="O2379" i="64"/>
  <c r="S2379" i="64"/>
  <c r="T2379" i="64"/>
  <c r="U2379" i="64"/>
  <c r="V2379" i="64"/>
  <c r="W2379" i="64"/>
  <c r="X2379" i="64"/>
  <c r="Y2379" i="64"/>
  <c r="Z2379" i="64"/>
  <c r="AA2379" i="64"/>
  <c r="AB2379" i="64"/>
  <c r="AC2379" i="64"/>
  <c r="AD2379" i="64"/>
  <c r="AE2379" i="64"/>
  <c r="AF2379" i="64"/>
  <c r="AG2379" i="64"/>
  <c r="AH2379" i="64"/>
  <c r="AI2379" i="64"/>
  <c r="AJ2379" i="64"/>
  <c r="AK2379" i="64"/>
  <c r="AL2379" i="64"/>
  <c r="AM2379" i="64"/>
  <c r="AN2379" i="64"/>
  <c r="AO2379" i="64"/>
  <c r="AP2379" i="64"/>
  <c r="AQ2379" i="64"/>
  <c r="AR2379" i="64"/>
  <c r="AS2379" i="64"/>
  <c r="AT2379" i="64"/>
  <c r="AU2379" i="64"/>
  <c r="AV2379" i="64"/>
  <c r="AW2379" i="64"/>
  <c r="AX2379" i="64"/>
  <c r="AY2379" i="64"/>
  <c r="AZ2379" i="64"/>
  <c r="BA2379" i="64"/>
  <c r="BB2379" i="64"/>
  <c r="BC2379" i="64"/>
  <c r="BD2379" i="64"/>
  <c r="BE2379" i="64"/>
  <c r="BF2379" i="64"/>
  <c r="BG2379" i="64"/>
  <c r="BH2379" i="64"/>
  <c r="BI2379" i="64"/>
  <c r="BJ2379" i="64"/>
  <c r="BK2379" i="64"/>
  <c r="BL2379" i="64"/>
  <c r="BM2379" i="64"/>
  <c r="BN2379" i="64"/>
  <c r="BO2379" i="64"/>
  <c r="BP2379" i="64"/>
  <c r="BQ2379" i="64"/>
  <c r="BR2379" i="64"/>
  <c r="BS2379" i="64"/>
  <c r="BT2379" i="64"/>
  <c r="BU2379" i="64"/>
  <c r="BV2379" i="64"/>
  <c r="BW2379" i="64"/>
  <c r="BX2379" i="64"/>
  <c r="BY2379" i="64"/>
  <c r="BZ2379" i="64"/>
  <c r="CA2379" i="64"/>
  <c r="CB2379" i="64"/>
  <c r="CC2379" i="64"/>
  <c r="CD2379" i="64"/>
  <c r="CE2379" i="64"/>
  <c r="CF2379" i="64"/>
  <c r="CG2379" i="64"/>
  <c r="CH2379" i="64"/>
  <c r="CI2379" i="64"/>
  <c r="CJ2379" i="64"/>
  <c r="CK2379" i="64"/>
  <c r="K2380" i="64"/>
  <c r="L2380" i="64"/>
  <c r="M2380" i="64"/>
  <c r="N2380" i="64"/>
  <c r="O2380" i="64"/>
  <c r="S2380" i="64"/>
  <c r="T2380" i="64"/>
  <c r="U2380" i="64"/>
  <c r="V2380" i="64"/>
  <c r="W2380" i="64"/>
  <c r="X2380" i="64"/>
  <c r="Y2380" i="64"/>
  <c r="Z2380" i="64"/>
  <c r="AA2380" i="64"/>
  <c r="AB2380" i="64"/>
  <c r="AC2380" i="64"/>
  <c r="AD2380" i="64"/>
  <c r="AE2380" i="64"/>
  <c r="AF2380" i="64"/>
  <c r="AG2380" i="64"/>
  <c r="AH2380" i="64"/>
  <c r="AI2380" i="64"/>
  <c r="AJ2380" i="64"/>
  <c r="AK2380" i="64"/>
  <c r="AL2380" i="64"/>
  <c r="AM2380" i="64"/>
  <c r="AN2380" i="64"/>
  <c r="AO2380" i="64"/>
  <c r="AP2380" i="64"/>
  <c r="AQ2380" i="64"/>
  <c r="AR2380" i="64"/>
  <c r="AS2380" i="64"/>
  <c r="AT2380" i="64"/>
  <c r="AU2380" i="64"/>
  <c r="AV2380" i="64"/>
  <c r="AW2380" i="64"/>
  <c r="AX2380" i="64"/>
  <c r="AY2380" i="64"/>
  <c r="AZ2380" i="64"/>
  <c r="BA2380" i="64"/>
  <c r="BB2380" i="64"/>
  <c r="BC2380" i="64"/>
  <c r="BD2380" i="64"/>
  <c r="BE2380" i="64"/>
  <c r="BF2380" i="64"/>
  <c r="BG2380" i="64"/>
  <c r="BH2380" i="64"/>
  <c r="BI2380" i="64"/>
  <c r="BJ2380" i="64"/>
  <c r="BK2380" i="64"/>
  <c r="BL2380" i="64"/>
  <c r="BM2380" i="64"/>
  <c r="BN2380" i="64"/>
  <c r="BO2380" i="64"/>
  <c r="BP2380" i="64"/>
  <c r="BQ2380" i="64"/>
  <c r="BR2380" i="64"/>
  <c r="BS2380" i="64"/>
  <c r="BT2380" i="64"/>
  <c r="BU2380" i="64"/>
  <c r="BV2380" i="64"/>
  <c r="BW2380" i="64"/>
  <c r="BX2380" i="64"/>
  <c r="BY2380" i="64"/>
  <c r="BZ2380" i="64"/>
  <c r="CA2380" i="64"/>
  <c r="CB2380" i="64"/>
  <c r="CC2380" i="64"/>
  <c r="CD2380" i="64"/>
  <c r="CE2380" i="64"/>
  <c r="CF2380" i="64"/>
  <c r="CG2380" i="64"/>
  <c r="CH2380" i="64"/>
  <c r="CI2380" i="64"/>
  <c r="CJ2380" i="64"/>
  <c r="CK2380" i="64"/>
  <c r="S2407" i="64" a="1"/>
  <c r="S2407" i="64"/>
  <c r="T2407" i="64" a="1"/>
  <c r="T2407" i="64"/>
  <c r="U2407" i="64" a="1"/>
  <c r="U2407" i="64"/>
  <c r="V2407" i="64" a="1"/>
  <c r="V2407" i="64"/>
  <c r="W2407" i="64" a="1"/>
  <c r="W2407" i="64"/>
  <c r="X2407" i="64" a="1"/>
  <c r="X2407" i="64"/>
  <c r="Y2407" i="64" a="1"/>
  <c r="Y2407" i="64"/>
  <c r="Z2407" i="64" a="1"/>
  <c r="Z2407" i="64"/>
  <c r="AA2407" i="64" a="1"/>
  <c r="AA2407" i="64"/>
  <c r="AB2407" i="64" a="1"/>
  <c r="AB2407" i="64"/>
  <c r="AC2407" i="64" a="1"/>
  <c r="AC2407" i="64"/>
  <c r="AD2407" i="64" a="1"/>
  <c r="AD2407" i="64"/>
  <c r="AE2407" i="64" a="1"/>
  <c r="AE2407" i="64"/>
  <c r="AF2407" i="64" a="1"/>
  <c r="AF2407" i="64"/>
  <c r="AG2407" i="64" a="1"/>
  <c r="AG2407" i="64"/>
  <c r="AH2407" i="64" a="1"/>
  <c r="AH2407" i="64"/>
  <c r="AI2407" i="64" a="1"/>
  <c r="AI2407" i="64"/>
  <c r="AJ2407" i="64" a="1"/>
  <c r="AJ2407" i="64"/>
  <c r="AK2407" i="64" a="1"/>
  <c r="AK2407" i="64"/>
  <c r="AL2407" i="64" a="1"/>
  <c r="AL2407" i="64"/>
  <c r="AM2407" i="64" a="1"/>
  <c r="AM2407" i="64"/>
  <c r="AN2407" i="64" a="1"/>
  <c r="AN2407" i="64"/>
  <c r="AO2407" i="64" a="1"/>
  <c r="AO2407" i="64"/>
  <c r="AP2407" i="64" a="1"/>
  <c r="AP2407" i="64"/>
  <c r="AQ2407" i="64" a="1"/>
  <c r="AQ2407" i="64"/>
  <c r="AR2407" i="64" a="1"/>
  <c r="AR2407" i="64"/>
  <c r="AS2407" i="64" a="1"/>
  <c r="AS2407" i="64"/>
  <c r="AT2407" i="64" a="1"/>
  <c r="AT2407" i="64"/>
  <c r="AU2407" i="64" a="1"/>
  <c r="AU2407" i="64"/>
  <c r="AV2407" i="64" a="1"/>
  <c r="AV2407" i="64"/>
  <c r="AW2407" i="64" a="1"/>
  <c r="AW2407" i="64"/>
  <c r="AX2407" i="64" a="1"/>
  <c r="AX2407" i="64"/>
  <c r="AY2407" i="64" a="1"/>
  <c r="AY2407" i="64"/>
  <c r="AZ2407" i="64" a="1"/>
  <c r="AZ2407" i="64"/>
  <c r="BA2407" i="64" a="1"/>
  <c r="BA2407" i="64"/>
  <c r="BB2407" i="64" a="1"/>
  <c r="BB2407" i="64"/>
  <c r="BC2407" i="64" a="1"/>
  <c r="BC2407" i="64"/>
  <c r="BD2407" i="64" a="1"/>
  <c r="BD2407" i="64"/>
  <c r="BE2407" i="64" a="1"/>
  <c r="BE2407" i="64"/>
  <c r="BF2407" i="64" a="1"/>
  <c r="BF2407" i="64"/>
  <c r="BG2407" i="64" a="1"/>
  <c r="BG2407" i="64"/>
  <c r="BH2407" i="64" a="1"/>
  <c r="BH2407" i="64"/>
  <c r="BI2407" i="64" a="1"/>
  <c r="BI2407" i="64"/>
  <c r="BJ2407" i="64" a="1"/>
  <c r="BJ2407" i="64"/>
  <c r="BK2407" i="64" a="1"/>
  <c r="BK2407" i="64"/>
  <c r="BL2407" i="64" a="1"/>
  <c r="BL2407" i="64"/>
  <c r="BM2407" i="64" a="1"/>
  <c r="BM2407" i="64"/>
  <c r="BN2407" i="64" a="1"/>
  <c r="BN2407" i="64"/>
  <c r="BO2407" i="64" a="1"/>
  <c r="BO2407" i="64"/>
  <c r="BP2407" i="64" a="1"/>
  <c r="BP2407" i="64"/>
  <c r="BQ2407" i="64" a="1"/>
  <c r="BQ2407" i="64"/>
  <c r="BR2407" i="64" a="1"/>
  <c r="BR2407" i="64"/>
  <c r="BS2407" i="64" a="1"/>
  <c r="BS2407" i="64"/>
  <c r="BT2407" i="64" a="1"/>
  <c r="BT2407" i="64"/>
  <c r="BU2407" i="64" a="1"/>
  <c r="BU2407" i="64"/>
  <c r="BV2407" i="64" a="1"/>
  <c r="BV2407" i="64"/>
  <c r="BW2407" i="64" a="1"/>
  <c r="BW2407" i="64"/>
  <c r="BX2407" i="64" a="1"/>
  <c r="BX2407" i="64"/>
  <c r="BY2407" i="64" a="1"/>
  <c r="BY2407" i="64"/>
  <c r="BZ2407" i="64" a="1"/>
  <c r="BZ2407" i="64"/>
  <c r="CA2407" i="64" a="1"/>
  <c r="CA2407" i="64"/>
  <c r="CB2407" i="64" a="1"/>
  <c r="CB2407" i="64"/>
  <c r="CC2407" i="64" a="1"/>
  <c r="CC2407" i="64"/>
  <c r="CD2407" i="64" a="1"/>
  <c r="CD2407" i="64"/>
  <c r="CE2407" i="64" a="1"/>
  <c r="CE2407" i="64"/>
  <c r="CF2407" i="64" a="1"/>
  <c r="CF2407" i="64"/>
  <c r="CG2407" i="64" a="1"/>
  <c r="CG2407" i="64"/>
  <c r="CH2407" i="64" a="1"/>
  <c r="CH2407" i="64"/>
  <c r="CI2407" i="64" a="1"/>
  <c r="CI2407" i="64"/>
  <c r="CJ2407" i="64" a="1"/>
  <c r="CJ2407" i="64"/>
  <c r="CK2407" i="64" a="1"/>
  <c r="CK2407" i="64"/>
  <c r="S2413" i="64"/>
  <c r="T2413" i="64"/>
  <c r="U2413" i="64"/>
  <c r="V2413" i="64"/>
  <c r="W2413" i="64"/>
  <c r="X2413" i="64"/>
  <c r="Y2413" i="64"/>
  <c r="Z2413" i="64"/>
  <c r="AA2413" i="64"/>
  <c r="AB2413" i="64"/>
  <c r="AC2413" i="64"/>
  <c r="AD2413" i="64"/>
  <c r="AE2413" i="64"/>
  <c r="AF2413" i="64"/>
  <c r="AG2413" i="64"/>
  <c r="AH2413" i="64"/>
  <c r="AI2413" i="64"/>
  <c r="AJ2413" i="64"/>
  <c r="AK2413" i="64"/>
  <c r="AL2413" i="64"/>
  <c r="AM2413" i="64"/>
  <c r="AN2413" i="64"/>
  <c r="AO2413" i="64"/>
  <c r="AP2413" i="64"/>
  <c r="AQ2413" i="64"/>
  <c r="AR2413" i="64"/>
  <c r="AS2413" i="64"/>
  <c r="AT2413" i="64"/>
  <c r="AU2413" i="64"/>
  <c r="AV2413" i="64"/>
  <c r="AW2413" i="64"/>
  <c r="AX2413" i="64"/>
  <c r="AY2413" i="64"/>
  <c r="AZ2413" i="64"/>
  <c r="BA2413" i="64"/>
  <c r="BB2413" i="64"/>
  <c r="BC2413" i="64"/>
  <c r="BD2413" i="64"/>
  <c r="BE2413" i="64"/>
  <c r="BF2413" i="64"/>
  <c r="BG2413" i="64"/>
  <c r="BH2413" i="64"/>
  <c r="BI2413" i="64"/>
  <c r="BJ2413" i="64"/>
  <c r="BK2413" i="64"/>
  <c r="BL2413" i="64"/>
  <c r="BM2413" i="64"/>
  <c r="BN2413" i="64"/>
  <c r="BO2413" i="64"/>
  <c r="BP2413" i="64"/>
  <c r="BQ2413" i="64"/>
  <c r="BR2413" i="64"/>
  <c r="BS2413" i="64"/>
  <c r="BT2413" i="64"/>
  <c r="BU2413" i="64"/>
  <c r="BV2413" i="64"/>
  <c r="BW2413" i="64"/>
  <c r="BX2413" i="64"/>
  <c r="BY2413" i="64"/>
  <c r="BZ2413" i="64"/>
  <c r="CA2413" i="64"/>
  <c r="CB2413" i="64"/>
  <c r="CC2413" i="64"/>
  <c r="CD2413" i="64"/>
  <c r="CE2413" i="64"/>
  <c r="CF2413" i="64"/>
  <c r="CG2413" i="64"/>
  <c r="CH2413" i="64"/>
  <c r="CI2413" i="64"/>
  <c r="CJ2413" i="64"/>
  <c r="CK2413" i="64"/>
  <c r="K2414" i="64"/>
  <c r="L2414" i="64"/>
  <c r="M2414" i="64"/>
  <c r="N2414" i="64"/>
  <c r="O2414" i="64"/>
  <c r="S2414" i="64"/>
  <c r="T2414" i="64"/>
  <c r="U2414" i="64"/>
  <c r="V2414" i="64"/>
  <c r="W2414" i="64"/>
  <c r="X2414" i="64"/>
  <c r="Y2414" i="64"/>
  <c r="Z2414" i="64"/>
  <c r="AA2414" i="64"/>
  <c r="AB2414" i="64"/>
  <c r="AC2414" i="64"/>
  <c r="AD2414" i="64"/>
  <c r="AE2414" i="64"/>
  <c r="AF2414" i="64"/>
  <c r="AG2414" i="64"/>
  <c r="AH2414" i="64"/>
  <c r="AI2414" i="64"/>
  <c r="AJ2414" i="64"/>
  <c r="AK2414" i="64"/>
  <c r="AL2414" i="64"/>
  <c r="AM2414" i="64"/>
  <c r="AN2414" i="64"/>
  <c r="AO2414" i="64"/>
  <c r="AP2414" i="64"/>
  <c r="AQ2414" i="64"/>
  <c r="AR2414" i="64"/>
  <c r="AS2414" i="64"/>
  <c r="AT2414" i="64"/>
  <c r="AU2414" i="64"/>
  <c r="AV2414" i="64"/>
  <c r="AW2414" i="64"/>
  <c r="AX2414" i="64"/>
  <c r="AY2414" i="64"/>
  <c r="AZ2414" i="64"/>
  <c r="BA2414" i="64"/>
  <c r="BB2414" i="64"/>
  <c r="BC2414" i="64"/>
  <c r="BD2414" i="64"/>
  <c r="BE2414" i="64"/>
  <c r="BF2414" i="64"/>
  <c r="BG2414" i="64"/>
  <c r="BH2414" i="64"/>
  <c r="BI2414" i="64"/>
  <c r="BJ2414" i="64"/>
  <c r="BK2414" i="64"/>
  <c r="BL2414" i="64"/>
  <c r="BM2414" i="64"/>
  <c r="BN2414" i="64"/>
  <c r="BO2414" i="64"/>
  <c r="BP2414" i="64"/>
  <c r="BQ2414" i="64"/>
  <c r="BR2414" i="64"/>
  <c r="BS2414" i="64"/>
  <c r="BT2414" i="64"/>
  <c r="BU2414" i="64"/>
  <c r="BV2414" i="64"/>
  <c r="BW2414" i="64"/>
  <c r="BX2414" i="64"/>
  <c r="BY2414" i="64"/>
  <c r="BZ2414" i="64"/>
  <c r="CA2414" i="64"/>
  <c r="CB2414" i="64"/>
  <c r="CC2414" i="64"/>
  <c r="CD2414" i="64"/>
  <c r="CE2414" i="64"/>
  <c r="CF2414" i="64"/>
  <c r="CG2414" i="64"/>
  <c r="CH2414" i="64"/>
  <c r="CI2414" i="64"/>
  <c r="CJ2414" i="64"/>
  <c r="CK2414" i="64"/>
  <c r="K2451" i="64"/>
  <c r="L2451" i="64"/>
  <c r="M2451" i="64"/>
  <c r="N2451" i="64"/>
  <c r="O2451" i="64"/>
  <c r="P2451" i="64"/>
  <c r="S2451" i="64" a="1"/>
  <c r="S2451" i="64"/>
  <c r="T2451" i="64" a="1"/>
  <c r="T2451" i="64"/>
  <c r="U2451" i="64" a="1"/>
  <c r="U2451" i="64"/>
  <c r="V2451" i="64" a="1"/>
  <c r="V2451" i="64"/>
  <c r="W2451" i="64" a="1"/>
  <c r="W2451" i="64"/>
  <c r="X2451" i="64" a="1"/>
  <c r="X2451" i="64"/>
  <c r="Y2451" i="64" a="1"/>
  <c r="Y2451" i="64"/>
  <c r="Z2451" i="64" a="1"/>
  <c r="Z2451" i="64"/>
  <c r="AA2451" i="64" a="1"/>
  <c r="AA2451" i="64"/>
  <c r="AB2451" i="64" a="1"/>
  <c r="AB2451" i="64"/>
  <c r="AC2451" i="64" a="1"/>
  <c r="AC2451" i="64"/>
  <c r="AD2451" i="64" a="1"/>
  <c r="AD2451" i="64"/>
  <c r="AE2451" i="64" a="1"/>
  <c r="AE2451" i="64"/>
  <c r="AF2451" i="64" a="1"/>
  <c r="AF2451" i="64"/>
  <c r="AG2451" i="64" a="1"/>
  <c r="AG2451" i="64"/>
  <c r="AH2451" i="64" a="1"/>
  <c r="AH2451" i="64"/>
  <c r="AI2451" i="64" a="1"/>
  <c r="AI2451" i="64"/>
  <c r="AJ2451" i="64" a="1"/>
  <c r="AJ2451" i="64"/>
  <c r="AK2451" i="64" a="1"/>
  <c r="AK2451" i="64"/>
  <c r="AL2451" i="64" a="1"/>
  <c r="AL2451" i="64"/>
  <c r="AM2451" i="64" a="1"/>
  <c r="AM2451" i="64"/>
  <c r="AN2451" i="64" a="1"/>
  <c r="AN2451" i="64"/>
  <c r="AO2451" i="64" a="1"/>
  <c r="AO2451" i="64"/>
  <c r="AP2451" i="64" a="1"/>
  <c r="AP2451" i="64"/>
  <c r="AQ2451" i="64" a="1"/>
  <c r="AQ2451" i="64"/>
  <c r="AR2451" i="64" a="1"/>
  <c r="AR2451" i="64"/>
  <c r="AS2451" i="64" a="1"/>
  <c r="AS2451" i="64"/>
  <c r="AT2451" i="64" a="1"/>
  <c r="AT2451" i="64"/>
  <c r="AU2451" i="64" a="1"/>
  <c r="AU2451" i="64"/>
  <c r="AV2451" i="64" a="1"/>
  <c r="AV2451" i="64"/>
  <c r="AW2451" i="64" a="1"/>
  <c r="AW2451" i="64"/>
  <c r="AX2451" i="64" a="1"/>
  <c r="AX2451" i="64"/>
  <c r="AY2451" i="64" a="1"/>
  <c r="AY2451" i="64"/>
  <c r="AZ2451" i="64" a="1"/>
  <c r="AZ2451" i="64"/>
  <c r="BA2451" i="64" a="1"/>
  <c r="BA2451" i="64"/>
  <c r="BB2451" i="64" a="1"/>
  <c r="BB2451" i="64"/>
  <c r="BC2451" i="64" a="1"/>
  <c r="BC2451" i="64"/>
  <c r="BD2451" i="64" a="1"/>
  <c r="BD2451" i="64"/>
  <c r="BE2451" i="64" a="1"/>
  <c r="BE2451" i="64"/>
  <c r="BF2451" i="64" a="1"/>
  <c r="BF2451" i="64"/>
  <c r="BG2451" i="64" a="1"/>
  <c r="BG2451" i="64"/>
  <c r="BH2451" i="64" a="1"/>
  <c r="BH2451" i="64"/>
  <c r="BI2451" i="64" a="1"/>
  <c r="BI2451" i="64"/>
  <c r="BJ2451" i="64" a="1"/>
  <c r="BJ2451" i="64"/>
  <c r="BK2451" i="64" a="1"/>
  <c r="BK2451" i="64"/>
  <c r="BL2451" i="64" a="1"/>
  <c r="BL2451" i="64"/>
  <c r="BM2451" i="64" a="1"/>
  <c r="BM2451" i="64"/>
  <c r="BN2451" i="64" a="1"/>
  <c r="BN2451" i="64"/>
  <c r="BO2451" i="64" a="1"/>
  <c r="BO2451" i="64"/>
  <c r="BP2451" i="64" a="1"/>
  <c r="BP2451" i="64"/>
  <c r="BQ2451" i="64" a="1"/>
  <c r="BQ2451" i="64"/>
  <c r="BR2451" i="64" a="1"/>
  <c r="BR2451" i="64"/>
  <c r="BS2451" i="64" a="1"/>
  <c r="BS2451" i="64"/>
  <c r="BT2451" i="64" a="1"/>
  <c r="BT2451" i="64"/>
  <c r="BU2451" i="64" a="1"/>
  <c r="BU2451" i="64"/>
  <c r="BV2451" i="64" a="1"/>
  <c r="BV2451" i="64"/>
  <c r="BW2451" i="64" a="1"/>
  <c r="BW2451" i="64"/>
  <c r="BX2451" i="64" a="1"/>
  <c r="BX2451" i="64"/>
  <c r="BY2451" i="64" a="1"/>
  <c r="BY2451" i="64"/>
  <c r="BZ2451" i="64" a="1"/>
  <c r="BZ2451" i="64"/>
  <c r="CA2451" i="64" a="1"/>
  <c r="CA2451" i="64"/>
  <c r="CB2451" i="64" a="1"/>
  <c r="CB2451" i="64"/>
  <c r="CC2451" i="64" a="1"/>
  <c r="CC2451" i="64"/>
  <c r="CD2451" i="64" a="1"/>
  <c r="CD2451" i="64"/>
  <c r="CE2451" i="64" a="1"/>
  <c r="CE2451" i="64"/>
  <c r="CF2451" i="64" a="1"/>
  <c r="CF2451" i="64"/>
  <c r="CG2451" i="64" a="1"/>
  <c r="CG2451" i="64"/>
  <c r="CH2451" i="64" a="1"/>
  <c r="CH2451" i="64"/>
  <c r="CI2451" i="64" a="1"/>
  <c r="CI2451" i="64"/>
  <c r="CJ2451" i="64" a="1"/>
  <c r="CJ2451" i="64"/>
  <c r="CK2451" i="64" a="1"/>
  <c r="CK2451" i="64"/>
  <c r="K2457" i="64"/>
  <c r="L2457" i="64"/>
  <c r="M2457" i="64"/>
  <c r="N2457" i="64"/>
  <c r="O2457" i="64"/>
  <c r="S2457" i="64"/>
  <c r="T2457" i="64"/>
  <c r="U2457" i="64"/>
  <c r="V2457" i="64"/>
  <c r="W2457" i="64"/>
  <c r="X2457" i="64"/>
  <c r="Y2457" i="64"/>
  <c r="Z2457" i="64"/>
  <c r="AA2457" i="64"/>
  <c r="AB2457" i="64"/>
  <c r="AC2457" i="64"/>
  <c r="AD2457" i="64"/>
  <c r="AE2457" i="64"/>
  <c r="AF2457" i="64"/>
  <c r="AG2457" i="64"/>
  <c r="AH2457" i="64"/>
  <c r="AI2457" i="64"/>
  <c r="AJ2457" i="64"/>
  <c r="AK2457" i="64"/>
  <c r="AL2457" i="64"/>
  <c r="AM2457" i="64"/>
  <c r="AN2457" i="64"/>
  <c r="AO2457" i="64"/>
  <c r="AP2457" i="64"/>
  <c r="AQ2457" i="64"/>
  <c r="AR2457" i="64"/>
  <c r="AS2457" i="64"/>
  <c r="AT2457" i="64"/>
  <c r="AU2457" i="64"/>
  <c r="AV2457" i="64"/>
  <c r="AW2457" i="64"/>
  <c r="AX2457" i="64"/>
  <c r="AY2457" i="64"/>
  <c r="AZ2457" i="64"/>
  <c r="BA2457" i="64"/>
  <c r="BB2457" i="64"/>
  <c r="BC2457" i="64"/>
  <c r="BD2457" i="64"/>
  <c r="BE2457" i="64"/>
  <c r="BF2457" i="64"/>
  <c r="BG2457" i="64"/>
  <c r="BH2457" i="64"/>
  <c r="BI2457" i="64"/>
  <c r="BJ2457" i="64"/>
  <c r="BK2457" i="64"/>
  <c r="BL2457" i="64"/>
  <c r="BM2457" i="64"/>
  <c r="BN2457" i="64"/>
  <c r="BO2457" i="64"/>
  <c r="BP2457" i="64"/>
  <c r="BQ2457" i="64"/>
  <c r="BR2457" i="64"/>
  <c r="BS2457" i="64"/>
  <c r="BT2457" i="64"/>
  <c r="BU2457" i="64"/>
  <c r="BV2457" i="64"/>
  <c r="BW2457" i="64"/>
  <c r="BX2457" i="64"/>
  <c r="BY2457" i="64"/>
  <c r="BZ2457" i="64"/>
  <c r="CA2457" i="64"/>
  <c r="CB2457" i="64"/>
  <c r="CC2457" i="64"/>
  <c r="CD2457" i="64"/>
  <c r="CE2457" i="64"/>
  <c r="CF2457" i="64"/>
  <c r="CG2457" i="64"/>
  <c r="CH2457" i="64"/>
  <c r="CI2457" i="64"/>
  <c r="CJ2457" i="64"/>
  <c r="CK2457" i="64"/>
  <c r="K2458" i="64"/>
  <c r="L2458" i="64"/>
  <c r="M2458" i="64"/>
  <c r="N2458" i="64"/>
  <c r="O2458" i="64"/>
  <c r="S2458" i="64"/>
  <c r="T2458" i="64"/>
  <c r="U2458" i="64"/>
  <c r="V2458" i="64"/>
  <c r="W2458" i="64"/>
  <c r="X2458" i="64"/>
  <c r="Y2458" i="64"/>
  <c r="Z2458" i="64"/>
  <c r="AA2458" i="64"/>
  <c r="AB2458" i="64"/>
  <c r="AC2458" i="64"/>
  <c r="AD2458" i="64"/>
  <c r="AE2458" i="64"/>
  <c r="AF2458" i="64"/>
  <c r="AG2458" i="64"/>
  <c r="AH2458" i="64"/>
  <c r="AI2458" i="64"/>
  <c r="AJ2458" i="64"/>
  <c r="AK2458" i="64"/>
  <c r="AL2458" i="64"/>
  <c r="AM2458" i="64"/>
  <c r="AN2458" i="64"/>
  <c r="AO2458" i="64"/>
  <c r="AP2458" i="64"/>
  <c r="AQ2458" i="64"/>
  <c r="AR2458" i="64"/>
  <c r="AS2458" i="64"/>
  <c r="AT2458" i="64"/>
  <c r="AU2458" i="64"/>
  <c r="AV2458" i="64"/>
  <c r="AW2458" i="64"/>
  <c r="AX2458" i="64"/>
  <c r="AY2458" i="64"/>
  <c r="AZ2458" i="64"/>
  <c r="BA2458" i="64"/>
  <c r="BB2458" i="64"/>
  <c r="BC2458" i="64"/>
  <c r="BD2458" i="64"/>
  <c r="BE2458" i="64"/>
  <c r="BF2458" i="64"/>
  <c r="BG2458" i="64"/>
  <c r="BH2458" i="64"/>
  <c r="BI2458" i="64"/>
  <c r="BJ2458" i="64"/>
  <c r="BK2458" i="64"/>
  <c r="BL2458" i="64"/>
  <c r="BM2458" i="64"/>
  <c r="BN2458" i="64"/>
  <c r="BO2458" i="64"/>
  <c r="BP2458" i="64"/>
  <c r="BQ2458" i="64"/>
  <c r="BR2458" i="64"/>
  <c r="BS2458" i="64"/>
  <c r="BT2458" i="64"/>
  <c r="BU2458" i="64"/>
  <c r="BV2458" i="64"/>
  <c r="BW2458" i="64"/>
  <c r="BX2458" i="64"/>
  <c r="BY2458" i="64"/>
  <c r="BZ2458" i="64"/>
  <c r="CA2458" i="64"/>
  <c r="CB2458" i="64"/>
  <c r="CC2458" i="64"/>
  <c r="CD2458" i="64"/>
  <c r="CE2458" i="64"/>
  <c r="CF2458" i="64"/>
  <c r="CG2458" i="64"/>
  <c r="CH2458" i="64"/>
  <c r="CI2458" i="64"/>
  <c r="CJ2458" i="64"/>
  <c r="CK2458"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3ACC9691-5134-479C-BFA0-6AFEC963B73F}">
      <text>
        <r>
          <rPr>
            <b/>
            <sz val="9"/>
            <color indexed="81"/>
            <rFont val="Tahoma"/>
            <family val="2"/>
          </rPr>
          <t>Projectify Guide:</t>
        </r>
        <r>
          <rPr>
            <sz val="9"/>
            <color indexed="81"/>
            <rFont val="Tahoma"/>
            <family val="2"/>
          </rPr>
          <t xml:space="preserve">
Enter effective income tax rate as a percentage</t>
        </r>
      </text>
    </comment>
    <comment ref="K16" authorId="0" shapeId="0" xr:uid="{1BB01578-4F90-429F-8F81-4FF9D052EDC7}">
      <text>
        <r>
          <rPr>
            <b/>
            <sz val="9"/>
            <color indexed="81"/>
            <rFont val="Tahoma"/>
            <family val="2"/>
          </rPr>
          <t>Joseph Orsi:</t>
        </r>
        <r>
          <rPr>
            <sz val="9"/>
            <color indexed="81"/>
            <rFont val="Tahoma"/>
            <family val="2"/>
          </rPr>
          <t xml:space="preserve">
Enter the # of annual unit volume expected in each of the projection years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B1632"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B1667"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B1739"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B1775"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B2368"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B2402"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B2436"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B2595"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629"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664"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691"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joeorsi</author>
  </authors>
  <commentList>
    <comment ref="A1" authorId="0" shapeId="0" xr:uid="{E2D2BB19-4B23-437B-A287-FC340F1AB217}">
      <text>
        <r>
          <rPr>
            <b/>
            <sz val="9"/>
            <color rgb="FF000000"/>
            <rFont val="Tahoma"/>
            <family val="2"/>
          </rPr>
          <t>joeorsi:</t>
        </r>
        <r>
          <rPr>
            <sz val="9"/>
            <color rgb="FF000000"/>
            <rFont val="Tahoma"/>
            <family val="2"/>
          </rPr>
          <t xml:space="preserve">
</t>
        </r>
        <r>
          <rPr>
            <sz val="9"/>
            <color rgb="FF000000"/>
            <rFont val="Tahoma"/>
            <family val="2"/>
          </rPr>
          <t>Font color formatting rules violated for presentation purposes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55"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5"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18"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26"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27"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0"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0"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0"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6"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16"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16"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<sst xmlns="http://schemas.openxmlformats.org/spreadsheetml/2006/main" count="6629" uniqueCount="1010">
  <si>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</si>
  <si>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</si>
  <si>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</si>
  <si>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</si>
  <si>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</si>
  <si>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</si>
  <si>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</si>
  <si>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</si>
  <si>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</si>
  <si>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</si>
  <si>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</si>
  <si>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</si>
  <si>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</si>
  <si>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</si>
  <si>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</si>
  <si>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</si>
  <si>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</si>
  <si>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</si>
  <si>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</si>
  <si>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</si>
  <si>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</si>
  <si>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</si>
  <si>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</si>
  <si>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</si>
  <si>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</si>
  <si>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</si>
  <si>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</si>
  <si>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</si>
  <si>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</si>
  <si>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</si>
  <si>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</si>
  <si>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</si>
  <si>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</si>
  <si>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</si>
  <si>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</si>
  <si>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</si>
  <si>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</si>
  <si>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</si>
  <si>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</si>
  <si>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</si>
  <si>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</si>
  <si>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</si>
  <si>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</si>
  <si>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</si>
  <si>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</si>
  <si>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</si>
  <si>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</si>
  <si>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</si>
  <si>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</si>
  <si>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</si>
  <si>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</si>
  <si>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</si>
  <si>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</si>
  <si>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</si>
  <si>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</si>
  <si>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</si>
  <si>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</si>
  <si>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</si>
  <si>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</si>
  <si>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</si>
  <si>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</si>
  <si>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</si>
  <si>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</si>
  <si>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</si>
  <si>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</si>
  <si>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</si>
  <si>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</si>
  <si>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</si>
  <si>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</si>
  <si>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</si>
  <si>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</si>
  <si>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</si>
  <si>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</si>
  <si>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</si>
  <si>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</si>
  <si>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</si>
  <si>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</si>
  <si>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</si>
  <si>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</si>
  <si>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</si>
  <si>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</si>
  <si>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</si>
  <si>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</si>
  <si>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</si>
  <si>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</si>
  <si>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</si>
  <si>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</si>
  <si>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</si>
  <si>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</si>
  <si>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</si>
  <si>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</si>
  <si>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</si>
  <si>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</si>
  <si>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</si>
  <si>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</si>
  <si>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</si>
  <si>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</si>
  <si>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</si>
  <si>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</si>
  <si>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</si>
  <si>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</si>
  <si>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</si>
  <si>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</si>
  <si>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</si>
  <si>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</si>
  <si>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</si>
  <si>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</si>
  <si>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</si>
  <si>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</si>
  <si>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</si>
  <si>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</si>
  <si>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</si>
  <si>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</si>
  <si>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</si>
  <si>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</si>
  <si>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</si>
  <si>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</si>
  <si>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</si>
  <si>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</si>
  <si>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</si>
  <si>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</si>
  <si>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</si>
  <si>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</si>
  <si>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</si>
  <si>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</si>
  <si>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</si>
  <si>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</si>
  <si>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</si>
  <si>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</si>
  <si>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</si>
  <si>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</si>
  <si>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</si>
  <si>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</si>
  <si>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</si>
  <si>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</si>
  <si>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</si>
  <si>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</si>
  <si>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</si>
  <si>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</si>
  <si>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</si>
  <si>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</si>
  <si>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</si>
  <si>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</si>
  <si>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</si>
  <si>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</si>
  <si>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</si>
  <si>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</si>
  <si>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</si>
  <si>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</si>
  <si>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</si>
  <si>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</si>
  <si>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</si>
  <si>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</si>
  <si>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</si>
  <si>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</si>
  <si>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</si>
  <si>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</si>
  <si>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</si>
  <si>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</si>
  <si>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</si>
  <si>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</si>
  <si>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</si>
  <si>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</si>
  <si>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</si>
  <si>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</si>
  <si>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</si>
  <si>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</si>
  <si>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</si>
  <si>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</si>
  <si>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</si>
  <si>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</si>
  <si>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</si>
  <si>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</si>
  <si>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</si>
  <si>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</si>
  <si>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</si>
  <si>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</si>
  <si>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</si>
  <si>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</si>
  <si>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</si>
  <si>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</si>
  <si>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</si>
  <si>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</si>
  <si>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</si>
  <si>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</si>
  <si>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</si>
  <si>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</si>
  <si>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</si>
  <si>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</si>
  <si>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</si>
  <si>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</si>
  <si>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</si>
  <si>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</si>
  <si>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</si>
  <si>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</si>
  <si>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</si>
  <si>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</si>
  <si>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</si>
  <si>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</si>
  <si>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</si>
  <si>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</si>
  <si>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</si>
  <si>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</si>
  <si>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</si>
  <si>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</si>
  <si>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</si>
  <si>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</si>
  <si>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</si>
  <si>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</si>
  <si>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</si>
  <si>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</si>
  <si>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</si>
  <si>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</si>
  <si>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</si>
  <si>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</si>
  <si>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</si>
  <si>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</si>
  <si>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</si>
  <si>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</si>
  <si>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</si>
  <si>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</si>
  <si>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</si>
  <si>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</si>
  <si>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</si>
  <si>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</si>
  <si>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</si>
  <si>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</si>
  <si>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</si>
  <si>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</si>
  <si>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</si>
  <si>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</si>
  <si>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</si>
  <si>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</si>
  <si>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</si>
  <si>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</si>
  <si>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</si>
  <si>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</si>
  <si>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</si>
  <si>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</si>
  <si>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</si>
  <si>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</si>
  <si>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</si>
  <si>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</si>
  <si>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</si>
  <si>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</si>
  <si>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</si>
  <si>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</si>
  <si>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</si>
  <si>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</si>
  <si>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</si>
  <si>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</si>
  <si>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</si>
  <si>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</si>
  <si>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</si>
  <si>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</si>
  <si>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</si>
  <si>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</si>
  <si>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</si>
  <si>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</si>
  <si>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</si>
  <si>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</si>
  <si>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</si>
  <si>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</si>
  <si>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</si>
  <si>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</si>
  <si>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</si>
  <si>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</si>
  <si>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</si>
  <si>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</si>
  <si>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</si>
  <si>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</si>
  <si>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</si>
  <si>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</si>
  <si>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</si>
  <si>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</si>
  <si>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</si>
  <si>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</si>
  <si>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</si>
  <si>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</si>
  <si>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</si>
  <si>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</si>
  <si>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</si>
  <si>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</si>
  <si>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</si>
  <si>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</si>
  <si>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</si>
  <si>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</si>
  <si>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</si>
  <si>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</si>
  <si>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</si>
  <si>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</si>
  <si>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</si>
  <si>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</si>
  <si>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</si>
  <si>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</si>
  <si>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</si>
  <si>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</si>
  <si>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</si>
  <si>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</si>
  <si>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</si>
  <si>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</si>
  <si>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</si>
  <si>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</si>
  <si>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</si>
  <si>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</si>
  <si>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</si>
  <si>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</si>
  <si>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</si>
  <si>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</si>
  <si>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</si>
  <si>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</si>
  <si>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</si>
  <si>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</si>
  <si>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</si>
  <si>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</si>
  <si>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</si>
  <si>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</si>
  <si>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</si>
  <si>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</si>
  <si>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</si>
  <si>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</si>
  <si>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</si>
  <si>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</si>
  <si>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</si>
  <si>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</si>
  <si>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</si>
  <si>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</si>
  <si>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</si>
  <si>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</si>
  <si>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</si>
  <si>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</si>
  <si>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</si>
  <si>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</si>
  <si>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</si>
  <si>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</si>
  <si>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</si>
  <si>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</si>
  <si>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</si>
  <si>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</si>
  <si>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</si>
  <si>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</si>
  <si>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</si>
  <si>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</si>
  <si>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</si>
  <si>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</si>
  <si>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</si>
  <si>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</si>
  <si>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</si>
  <si>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</si>
  <si>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</si>
  <si>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</si>
  <si>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</si>
  <si>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</si>
  <si>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</si>
  <si>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</si>
  <si>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</si>
  <si>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</si>
  <si>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</si>
  <si>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</si>
  <si>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</si>
  <si>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</si>
  <si>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</si>
  <si>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</si>
  <si>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</si>
  <si>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</si>
  <si>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</si>
  <si>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</si>
  <si>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</si>
  <si>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</si>
  <si>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</si>
  <si>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</si>
  <si>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</si>
  <si>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</si>
  <si>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</si>
  <si>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</si>
  <si>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</si>
  <si>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</si>
  <si>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</si>
  <si>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</si>
  <si>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</si>
  <si>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</si>
  <si>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</si>
  <si>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</si>
  <si>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</si>
  <si>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</si>
  <si>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</si>
  <si>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</si>
  <si>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</si>
  <si>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</si>
  <si>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</si>
  <si>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</si>
  <si>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</si>
  <si>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</si>
  <si>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</si>
  <si>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</si>
  <si>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</si>
  <si>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</si>
  <si>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</si>
  <si>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</si>
  <si>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</si>
  <si>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</si>
  <si>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</si>
  <si>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</si>
  <si>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</si>
  <si>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</si>
  <si>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</si>
  <si>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</si>
  <si>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</si>
  <si>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</si>
  <si>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</si>
  <si>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</si>
  <si>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</si>
  <si>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</si>
  <si>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</si>
  <si>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</si>
  <si>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</si>
  <si>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</si>
  <si>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</si>
  <si>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</si>
  <si>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</si>
  <si>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</si>
  <si>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</si>
  <si>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</si>
  <si>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</si>
  <si>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</si>
  <si>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</si>
  <si>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</si>
  <si>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</si>
  <si>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</si>
  <si>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</si>
  <si>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</si>
  <si>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</si>
  <si>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</si>
  <si>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</si>
  <si>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</si>
  <si>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</si>
  <si>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</si>
  <si>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</si>
  <si>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</si>
  <si>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</si>
  <si>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</si>
  <si>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</si>
  <si>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</si>
  <si>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</si>
  <si>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</si>
  <si>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</si>
  <si>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</si>
  <si>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</si>
  <si>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</si>
  <si>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</si>
  <si>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</si>
  <si>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</si>
  <si>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</si>
  <si>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</si>
  <si>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</si>
  <si>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</si>
  <si>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</si>
  <si>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</si>
  <si>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</si>
  <si>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</si>
  <si>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</si>
  <si>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</si>
  <si>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</si>
  <si>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</si>
  <si>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</si>
  <si>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</si>
  <si>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</si>
  <si>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</si>
  <si>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</si>
  <si>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</si>
  <si>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</si>
  <si>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</si>
  <si>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</si>
  <si>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</si>
  <si>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</si>
  <si>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</si>
  <si>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</si>
  <si>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</si>
  <si>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</si>
  <si>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</si>
  <si>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</si>
  <si>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</si>
  <si>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</si>
  <si>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</si>
  <si>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</si>
  <si>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</si>
  <si>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</si>
  <si>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</si>
  <si>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</si>
  <si>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</si>
  <si>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</si>
  <si>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</si>
  <si>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</si>
  <si>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</si>
  <si>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</si>
  <si>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</si>
  <si>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</si>
  <si>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</si>
  <si>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</si>
  <si>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</si>
  <si>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</si>
  <si>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</si>
  <si>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</si>
  <si>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</si>
  <si>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</si>
  <si>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</si>
  <si>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</si>
  <si>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</si>
  <si>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</si>
  <si>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</si>
  <si>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</si>
  <si>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</si>
  <si>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</si>
  <si>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</si>
  <si>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</si>
  <si>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</si>
  <si>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</si>
  <si>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</si>
  <si>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</si>
  <si>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</si>
  <si>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</si>
  <si>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</si>
  <si>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</si>
  <si>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</si>
  <si>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</si>
  <si>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</si>
  <si>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</si>
  <si>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</si>
  <si>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</si>
  <si>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</si>
  <si>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</si>
  <si>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</si>
  <si>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</si>
  <si>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</si>
  <si>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</si>
  <si>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</si>
  <si>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</si>
  <si>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</si>
  <si>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</si>
  <si>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</si>
  <si>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</si>
  <si>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</si>
  <si>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</si>
  <si>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</si>
  <si>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</si>
  <si>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</si>
  <si>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</si>
  <si>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</si>
  <si>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</si>
  <si>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</si>
  <si>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</si>
  <si>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</si>
  <si>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</si>
  <si>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</si>
  <si>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</si>
  <si>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</si>
  <si>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</si>
  <si>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</si>
  <si>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</si>
  <si>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</si>
  <si>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</si>
  <si>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</si>
  <si>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</si>
  <si>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</si>
  <si>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</si>
  <si>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</si>
  <si>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</si>
  <si>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</si>
  <si>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</si>
  <si>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</si>
  <si>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</si>
  <si>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</si>
  <si>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</si>
  <si>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</si>
  <si>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</si>
  <si>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</si>
  <si>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</si>
  <si>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</si>
  <si>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</si>
  <si>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</si>
  <si>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</si>
  <si>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</si>
  <si>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</si>
  <si>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</si>
  <si>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</si>
  <si>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</si>
  <si>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</si>
  <si>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</si>
  <si>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</si>
  <si>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</si>
  <si>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</si>
  <si>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</si>
  <si>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</si>
  <si>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</si>
  <si>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</si>
  <si>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</si>
  <si>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</si>
  <si>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</si>
  <si>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</si>
  <si>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</si>
  <si>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</si>
  <si>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</si>
  <si>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</si>
  <si>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</si>
  <si>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</si>
  <si>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</si>
  <si>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</si>
  <si>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</si>
  <si>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</si>
  <si>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</si>
  <si>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</si>
  <si>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</si>
  <si>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</si>
  <si>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</si>
  <si>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</si>
  <si>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</si>
  <si>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</si>
  <si>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</si>
  <si>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</si>
  <si>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</si>
  <si>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</si>
  <si>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</si>
  <si>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</si>
  <si>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</si>
  <si>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</si>
  <si>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</si>
  <si>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</si>
  <si>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</si>
  <si>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</si>
  <si>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</si>
  <si>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</si>
  <si>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</si>
  <si>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</si>
  <si>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</si>
  <si>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Total cash flow from investing</t>
  </si>
  <si>
    <t>Cash flow from financing:</t>
  </si>
  <si>
    <t>Total cash flow from financing</t>
  </si>
  <si>
    <t>Total change in cash</t>
  </si>
  <si>
    <t>Category:</t>
  </si>
  <si>
    <t>G&amp;A</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</si>
  <si>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</si>
  <si>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</si>
  <si>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</si>
  <si>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</si>
  <si>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</si>
  <si>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</si>
  <si>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</si>
  <si>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</si>
  <si>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</si>
  <si>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</si>
  <si>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</si>
  <si>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</si>
  <si>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</si>
  <si>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</si>
  <si>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</si>
  <si>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</si>
  <si>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</si>
  <si>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</si>
  <si>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</si>
  <si>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</si>
  <si>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</si>
  <si>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</si>
  <si>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</si>
  <si>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</si>
  <si>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</si>
  <si>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</si>
  <si>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</si>
  <si>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</si>
  <si>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</si>
  <si>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</si>
  <si>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</si>
  <si>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</si>
  <si>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</si>
  <si>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</si>
  <si>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</si>
  <si>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</si>
  <si>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</si>
  <si>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</si>
  <si>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</si>
  <si>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</si>
  <si>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</si>
  <si>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</si>
  <si>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</si>
  <si>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</si>
  <si>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</si>
  <si>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</si>
  <si>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</si>
  <si>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</si>
  <si>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</si>
  <si>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</si>
  <si>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</si>
  <si>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</si>
  <si>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</si>
  <si>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</si>
  <si>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</si>
  <si>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</si>
  <si>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</si>
  <si>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</si>
  <si>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</si>
  <si>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</si>
  <si>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</si>
  <si>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</si>
  <si>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</si>
  <si>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</si>
  <si>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</si>
  <si>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</si>
  <si>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</si>
  <si>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</si>
  <si>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</si>
  <si>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</si>
  <si>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</si>
  <si>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</si>
  <si>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</si>
  <si>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</si>
  <si>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</si>
  <si>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</si>
  <si>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</si>
  <si>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</si>
  <si>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</si>
  <si>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</si>
  <si>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</si>
  <si>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</si>
  <si>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</si>
  <si>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</si>
  <si>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</si>
  <si>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</si>
  <si>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</si>
  <si>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</si>
  <si>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</si>
  <si>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</si>
  <si>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</si>
  <si>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</si>
  <si>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</si>
  <si>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</si>
  <si>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</si>
  <si>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</si>
  <si>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</si>
  <si>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</si>
  <si>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</si>
  <si>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</si>
  <si>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</si>
  <si>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</si>
  <si>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</si>
  <si>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</si>
  <si>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</si>
  <si>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</si>
  <si>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</si>
  <si>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</si>
  <si>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</si>
  <si>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</si>
  <si>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</si>
  <si>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</si>
  <si>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</si>
  <si>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</si>
  <si>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</si>
  <si>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</si>
  <si>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</si>
  <si>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</si>
  <si>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</si>
  <si>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</si>
  <si>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</si>
  <si>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</si>
  <si>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</si>
  <si>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</si>
  <si>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</si>
  <si>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</si>
  <si>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</si>
  <si>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</si>
  <si>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</si>
  <si>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</si>
  <si>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</si>
  <si>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</si>
  <si>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</si>
  <si>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</si>
  <si>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BS2</t>
  </si>
  <si>
    <t># of FTE's</t>
  </si>
  <si>
    <t>% annual increase (calendar year)</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</si>
  <si>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</si>
  <si>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</si>
  <si>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</si>
  <si>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</si>
  <si>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</si>
  <si>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</si>
  <si>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</si>
  <si>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</si>
  <si>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</si>
  <si>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</si>
  <si>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</si>
  <si>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</si>
  <si>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</si>
  <si>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</si>
  <si>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</si>
  <si>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</si>
  <si>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</si>
  <si>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</si>
  <si>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</si>
  <si>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</si>
  <si>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</si>
  <si>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</si>
  <si>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</si>
  <si>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</si>
  <si>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</si>
  <si>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</si>
  <si>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</si>
  <si>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</si>
  <si>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</si>
  <si>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</si>
  <si>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</si>
  <si>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</si>
  <si>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</si>
  <si>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</si>
  <si>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</si>
  <si>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</si>
  <si>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</si>
  <si>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</si>
  <si>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</si>
  <si>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</si>
  <si>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</si>
  <si>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</si>
  <si>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</si>
  <si>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</si>
  <si>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</si>
  <si>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</si>
  <si>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</si>
  <si>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</si>
  <si>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</si>
  <si>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</si>
  <si>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</si>
  <si>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</si>
  <si>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</si>
  <si>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</si>
  <si>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</si>
  <si>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</si>
  <si>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</si>
  <si>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</si>
  <si>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</si>
  <si>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</si>
  <si>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</si>
  <si>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 of transactions</t>
  </si>
  <si>
    <t>Deferred Tax Asset</t>
  </si>
  <si>
    <t>Change in Deferred Tax Asset</t>
  </si>
  <si>
    <t>LAMORT-PV</t>
  </si>
  <si>
    <t>DAMORT-S</t>
  </si>
  <si>
    <t>LTERMY-F</t>
  </si>
  <si>
    <t>LTERMY-PV</t>
  </si>
  <si>
    <t>Rolling fixed term loan - multiple borrowings w/ annual control:</t>
  </si>
  <si>
    <t>Cash Flow From Investing:</t>
  </si>
  <si>
    <t>Interest incmo/(expense):</t>
  </si>
  <si>
    <t># of months - age of beginning balance</t>
  </si>
  <si>
    <t>Avg. loan amount</t>
  </si>
  <si>
    <t>LTERMY-S</t>
  </si>
  <si>
    <t>DTERMY-PV</t>
  </si>
  <si>
    <t>DTERMY-S</t>
  </si>
  <si>
    <t>DCF assumptions:</t>
  </si>
  <si>
    <t>Sensitivity tables (press f9 to refresh data tables):</t>
  </si>
  <si>
    <t>WACC</t>
  </si>
  <si>
    <t>Free cash flow for the firm</t>
  </si>
  <si>
    <t>Exit year</t>
  </si>
  <si>
    <t>Terminal value</t>
  </si>
  <si>
    <t>Implied equity value:</t>
  </si>
  <si>
    <t>EBITDA exit multiple</t>
  </si>
  <si>
    <t>Total free cash flow</t>
  </si>
  <si>
    <t>Discount factor</t>
  </si>
  <si>
    <t>Sum of present values</t>
  </si>
  <si>
    <t>Present value of cash flows</t>
  </si>
  <si>
    <t>Plus: current cash</t>
  </si>
  <si>
    <t>Less: current debt</t>
  </si>
  <si>
    <t>Less: future debt</t>
  </si>
  <si>
    <t>Less: future equity</t>
  </si>
  <si>
    <t>Implied equity value</t>
  </si>
  <si>
    <t>Cost of equity:</t>
  </si>
  <si>
    <r>
      <t>Risk-free rate</t>
    </r>
    <r>
      <rPr>
        <vertAlign val="superscript"/>
        <sz val="11"/>
        <color theme="1"/>
        <rFont val="Calibri"/>
        <family val="2"/>
        <scheme val="minor"/>
      </rPr>
      <t>1</t>
    </r>
  </si>
  <si>
    <t>30 year US treasury</t>
  </si>
  <si>
    <r>
      <t>Equity risk premium</t>
    </r>
    <r>
      <rPr>
        <vertAlign val="superscript"/>
        <sz val="11"/>
        <color theme="1"/>
        <rFont val="Calibri"/>
        <family val="2"/>
        <scheme val="minor"/>
      </rPr>
      <t>1</t>
    </r>
  </si>
  <si>
    <t>Duff &amp; Phelps</t>
  </si>
  <si>
    <t>https://www.duffandphelps.com/insights/publications/cost-of-capital/us-equity-risk-premium-recommendation-2017</t>
  </si>
  <si>
    <r>
      <t>Small-stock risk premium</t>
    </r>
    <r>
      <rPr>
        <vertAlign val="superscript"/>
        <sz val="11"/>
        <color theme="1"/>
        <rFont val="Calibri"/>
        <family val="2"/>
        <scheme val="minor"/>
      </rPr>
      <t>1</t>
    </r>
  </si>
  <si>
    <t>Duff &amp; Phelps, 10th decile</t>
  </si>
  <si>
    <t>https://s3.amazonaws.com/abi-org/Events/CRC_Materials/CRC17/Exhibit+21+-+2017+Valuation+Handbook.pdf</t>
  </si>
  <si>
    <r>
      <t>Industry risk premium</t>
    </r>
    <r>
      <rPr>
        <vertAlign val="superscript"/>
        <sz val="11"/>
        <color theme="1"/>
        <rFont val="Calibri"/>
        <family val="2"/>
        <scheme val="minor"/>
      </rPr>
      <t>1</t>
    </r>
  </si>
  <si>
    <t>Aswath Damodaran, NYU</t>
  </si>
  <si>
    <t>http://www.stern.nyu.edu/~adamodar/pc/datasets/wacc.xls</t>
  </si>
  <si>
    <t>Cost of equity</t>
  </si>
  <si>
    <t>Cost of debt:</t>
  </si>
  <si>
    <t>Interest rate on debt</t>
  </si>
  <si>
    <t>Tax rate</t>
  </si>
  <si>
    <t>Cost of debt</t>
  </si>
  <si>
    <t>WACC:</t>
  </si>
  <si>
    <t>Weight of equity</t>
  </si>
  <si>
    <t>Weight of debt</t>
  </si>
  <si>
    <t>Discount for lack of marketability</t>
  </si>
  <si>
    <t>Willamette, average</t>
  </si>
  <si>
    <t>http://www.willamette.com/insights_journal/16/winter_2016_5.pdf</t>
  </si>
  <si>
    <t>TTM</t>
  </si>
  <si>
    <t>Company</t>
  </si>
  <si>
    <t>Industry</t>
  </si>
  <si>
    <t>Market Cap.</t>
  </si>
  <si>
    <t>Enterprise Value (mm)</t>
  </si>
  <si>
    <t>% CAGR 
(5 year revenue)</t>
  </si>
  <si>
    <t>EV/Revenue</t>
  </si>
  <si>
    <t>EV/EBITDA</t>
  </si>
  <si>
    <t>P/E</t>
  </si>
  <si>
    <t>P/E 
(forward)</t>
  </si>
  <si>
    <t>PEG</t>
  </si>
  <si>
    <t>Realogy Holdings Corp.</t>
  </si>
  <si>
    <t>Residential brokerage</t>
  </si>
  <si>
    <t>N/A</t>
  </si>
  <si>
    <t>CBRE Group Inc.</t>
  </si>
  <si>
    <t>Commercial property management</t>
  </si>
  <si>
    <t>The Property Franchise Group</t>
  </si>
  <si>
    <t>Residential property management</t>
  </si>
  <si>
    <t>AppFolio</t>
  </si>
  <si>
    <t>Property management software</t>
  </si>
  <si>
    <t>Colliers International Group Inc.</t>
  </si>
  <si>
    <t>Commercial brokerage</t>
  </si>
  <si>
    <t>Median ex. The Property Franchise Group</t>
  </si>
  <si>
    <t>Why exlcude The Property Franchise Group in multiples?</t>
  </si>
  <si>
    <t>Property Management Inc.</t>
  </si>
  <si>
    <t>Cash 
($ mm)</t>
  </si>
  <si>
    <t>Revenue 
($ mm)</t>
  </si>
  <si>
    <t>EBITDA 
($ mm)</t>
  </si>
  <si>
    <t>Net income 
($ mm)</t>
  </si>
  <si>
    <t>% YoY revenue growth</t>
  </si>
  <si>
    <t>Implied equity value ($ mm)</t>
  </si>
  <si>
    <t>Median valuation</t>
  </si>
  <si>
    <t>Steady-state</t>
  </si>
  <si>
    <t>Growth curve steady state rev</t>
  </si>
  <si>
    <t>Growth curve - % of steadystate:</t>
  </si>
  <si>
    <t>Assumptions:</t>
  </si>
  <si>
    <t>GROWTH-PV</t>
  </si>
  <si>
    <t>GROWTHCHURN-PV</t>
  </si>
  <si>
    <t>% churn</t>
  </si>
  <si>
    <t>Growth curve steady state rev w/ churn</t>
  </si>
  <si>
    <t>Blank</t>
  </si>
  <si>
    <t/>
  </si>
  <si>
    <t>Dividend</t>
  </si>
  <si>
    <t>Change in Other liabilities</t>
  </si>
  <si>
    <t>Change in Accounts payable</t>
  </si>
  <si>
    <t>Change in Other assets</t>
  </si>
  <si>
    <t>Change in Deferred tax asset</t>
  </si>
  <si>
    <t>Change in Inventory</t>
  </si>
  <si>
    <t>Change in Accounts receivable</t>
  </si>
  <si>
    <t>Other liabilities</t>
  </si>
  <si>
    <t>Accounts payable</t>
  </si>
  <si>
    <t>Liabilities:</t>
  </si>
  <si>
    <t>Other assets</t>
  </si>
  <si>
    <t>Deferred tax asset</t>
  </si>
  <si>
    <t>Accounts receivable</t>
  </si>
  <si>
    <t>Assets:</t>
  </si>
  <si>
    <t>Other</t>
  </si>
  <si>
    <t>IT</t>
  </si>
  <si>
    <t>Processing Fees</t>
  </si>
  <si>
    <t>Marketing</t>
  </si>
  <si>
    <t>Payroll &amp; benefits</t>
  </si>
  <si>
    <t>Insure</t>
  </si>
  <si>
    <t>Health</t>
  </si>
  <si>
    <t>Protection</t>
  </si>
  <si>
    <t xml:space="preserve">(Quarter #) </t>
  </si>
  <si>
    <t>(quarter end date)</t>
  </si>
  <si>
    <t>$ mm:</t>
  </si>
  <si>
    <t xml:space="preserve">   % EBITDA margin</t>
  </si>
  <si>
    <t>2024 Q1</t>
  </si>
  <si>
    <t>2024 Q2</t>
  </si>
  <si>
    <t>2024 Q3</t>
  </si>
  <si>
    <t>2024 Q4</t>
  </si>
  <si>
    <t>V: volume</t>
  </si>
  <si>
    <t>FUNNEL-EV</t>
  </si>
  <si>
    <t>Sales Funnel:</t>
  </si>
  <si>
    <t># of responses</t>
  </si>
  <si>
    <t>% converstion to qualified leads</t>
  </si>
  <si>
    <t># of qualified leads</t>
  </si>
  <si>
    <t>subscriber</t>
  </si>
  <si>
    <t>GPLP-IS</t>
  </si>
  <si>
    <t>Driver: Free Cash Flow</t>
  </si>
  <si>
    <t>GP/LP split:</t>
  </si>
  <si>
    <t>LP net cash flow:</t>
  </si>
  <si>
    <t>% management fee</t>
  </si>
  <si>
    <t>% hurdle rate</t>
  </si>
  <si>
    <t>% carried interest</t>
  </si>
  <si>
    <t>New capital drawn</t>
  </si>
  <si>
    <t>Capital repaid</t>
  </si>
  <si>
    <t>LP Principal:</t>
  </si>
  <si>
    <t>Cash flow available for LP hurdle</t>
  </si>
  <si>
    <t>LP Hurdle:</t>
  </si>
  <si>
    <t>Hurdle accrued</t>
  </si>
  <si>
    <t>Cash flow available for GP/LP split</t>
  </si>
  <si>
    <t>Management fee</t>
  </si>
  <si>
    <t>Hurdle paid</t>
  </si>
  <si>
    <t>LP split</t>
  </si>
  <si>
    <t>GP Split</t>
  </si>
  <si>
    <t>LP Split</t>
  </si>
  <si>
    <t>Net cash flows</t>
  </si>
  <si>
    <t>% LP IRR</t>
  </si>
  <si>
    <t>GP cash flows:</t>
  </si>
  <si>
    <t>Management Fee</t>
  </si>
  <si>
    <t>Carried Interest</t>
  </si>
  <si>
    <t xml:space="preserve">Net cash flows </t>
  </si>
  <si>
    <t>HOURLY-S</t>
  </si>
  <si>
    <t># of hours worked</t>
  </si>
  <si>
    <t>$ pay/hour</t>
  </si>
  <si>
    <t>Pools</t>
  </si>
  <si>
    <t>pool</t>
  </si>
  <si>
    <t>Pools:</t>
  </si>
  <si>
    <t>Volume driven hourly wage</t>
  </si>
  <si>
    <t>FAPPE-IS</t>
  </si>
  <si>
    <t>Driver: # of FTE's</t>
  </si>
  <si>
    <t>Subtotal starting range</t>
  </si>
  <si>
    <t>Subtotal ending range</t>
  </si>
  <si>
    <t>Codes: "Label:", HVOL-EV "Pools", SUB-PV "pool"</t>
  </si>
  <si>
    <t>pool: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</si>
</sst>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 numFmtId="176" formatCode="* #,##0.0%;* \(#,##0.0\)%;* &quot;   -&quot;?_)"/>
    <numFmt numFmtId="177" formatCode="* &quot;$&quot;\ #,##0_);* &quot;$&quot;\ \(#,##0\);* &quot;$  -&quot;?_);_(@_)"/>
    <numFmt numFmtId="178" formatCode="* #,##0_);* \(#,##0\);* &quot;   -&quot;?_);_(@_)"/>
    <numFmt numFmtId="179" formatCode="* #,##0.0\x;* \(#,##0.0\)\x;* &quot;   -&quot;?_)"/>
    <numFmt numFmtId="180" formatCode="* #,##0.0_);* \(#,##0.0\);* &quot;   -&quot;?_);_(@_)"/>
    <numFmt numFmtId="181" formatCode="[$-F400]h:mm:ss\ AM/PM"/>
    <numFmt numFmtId="182" formatCode="_(* #,##0.0\x;_(* \(#,##0.0\)\x;_(* &quot;   -&quot;?_)"/>
    <numFmt numFmtId="183" formatCode="_(* #,##0.00%;_(* \(#,##0.00\)%;_(* &quot;   -&quot;?_)"/>
    <numFmt numFmtId="184" formatCode="_(* #,##0.0\x_);_(* \(#,##0.0\x\);_(* &quot;   -&quot;?_)"/>
    <numFmt numFmtId="185" formatCode="_(* &quot;£&quot;\ #,##0_);_(* \(&quot;$&quot;\ #,##0\);_(* &quot;$  -&quot;?_);_(@_)"/>
    <numFmt numFmtId="186" formatCode="_(* #,##0.00_);_(* \(#,##0.00\);_(* &quot;   -&quot;?_);_(@_)"/>
    <numFmt numFmtId="187" formatCode="_(* &quot;$&quot;\ #,##0.00_);_(* \(&quot;$&quot;\ #,##0.00\);_(* &quot;$  -&quot;?_);_(@_)"/>
    <numFmt numFmtId="188" formatCode="_(* &quot;$&quot;\ #,##0.0_);_(* \(&quot;$&quot;\ #,##0.0\);_(* &quot;$  -&quot;?_);_(@_)"/>
    <numFmt numFmtId="189" formatCode="&quot;Month &quot;0"/>
    <numFmt numFmtId="190" formatCode="_(#,##0.0_);\(#,##0.0\);_(&quot;-&quot;_);_)@_)"/>
    <numFmt numFmtId="191" formatCode="_(* #,##0%;_(* \(#,##0\)%;_(* &quot;   -&quot;?_)"/>
    <numFmt numFmtId="192" formatCode="_(#,##0_);\(#,##0\);_(&quot;-&quot;_);_)@_)"/>
    <numFmt numFmtId="193" formatCode="_(###0_);\(###0\);_(&quot;-&quot;_);_)@_)"/>
  </numFmts>
  <fonts count="55"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
      <b/>
      <sz val="11"/>
      <color indexed="17"/>
      <name val="Calibri"/>
      <family val="2"/>
      <scheme val="minor"/>
    </font>
    <font>
      <b/>
      <i/>
      <sz val="11"/>
      <name val="Calibri"/>
      <family val="2"/>
      <scheme val="minor"/>
    </font>
    <font>
      <vertAlign val="superscript"/>
      <sz val="11"/>
      <color theme="1"/>
      <name val="Calibri"/>
      <family val="2"/>
      <scheme val="minor"/>
    </font>
    <font>
      <i/>
      <sz val="11"/>
      <color indexed="17"/>
      <name val="Calibri"/>
      <family val="2"/>
      <scheme val="minor"/>
    </font>
    <font>
      <b/>
      <i/>
      <u/>
      <sz val="11"/>
      <name val="Calibri"/>
      <family val="2"/>
      <scheme val="minor"/>
    </font>
    <font>
      <b/>
      <sz val="9"/>
      <color rgb="FF000000"/>
      <name val="Tahoma"/>
      <family val="2"/>
    </font>
    <font>
      <sz val="9"/>
      <color rgb="FF000000"/>
      <name val="Tahoma"/>
      <family val="2"/>
    </font>
    <font>
      <sz val="11"/>
      <color theme="1"/>
      <name val="Calibri"/>
      <family val="2"/>
      <scheme val="minor"/>
    </font>
    <font>
      <u val="singleAccounting"/>
      <sz val="11"/>
      <color rgb="FF000000"/>
      <name val="Calibri"/>
      <family val="2"/>
      <scheme val="minor"/>
    </font>
    <font>
      <b/>
      <u/>
      <sz val="11"/>
      <color rgb="FF000000"/>
      <name val="Calibri"/>
      <family val="2"/>
      <scheme val="minor"/>
    </font>
    <font>
      <sz val="8"/>
      <name val="Calibri"/>
      <family val="2"/>
      <charset val="204"/>
      <scheme val="minor"/>
    </font>
    <font>
      <sz val="8"/>
      <name val="Tahoma"/>
      <family val="2"/>
      <charset val="204"/>
    </font>
    <font>
      <sz val="11"/>
      <color rgb="FF0069B3"/>
      <name val="Calibri"/>
      <family val="2"/>
      <scheme val="minor"/>
    </font>
    <font>
      <b/>
      <sz val="8"/>
      <name val="Tahoma"/>
      <family val="2"/>
      <charset val="204"/>
    </font>
    <font>
      <sz val="10"/>
      <name val="Arial"/>
      <family val="2"/>
    </font>
    <font>
      <sz val="10"/>
      <color theme="1"/>
      <name val="Arial"/>
      <family val="2"/>
    </font>
  </fonts>
  <fills count="11">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s>
  <borders count="22">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
      <left style="thin">
        <color indexed="8"/>
      </left>
      <right/>
      <top style="thin">
        <color indexed="8"/>
      </top>
      <bottom/>
      <diagonal/>
    </border>
  </borders>
  <cellStyleXfs count="11">
    <xf numFmtId="0" fontId="0" fillId="0" borderId="0"/>
    <xf numFmtId="0" fontId="5" fillId="0" borderId="0"/>
    <xf numFmtId="0" fontId="19" fillId="0" borderId="0"/>
    <xf numFmtId="0" fontId="26" fillId="0" borderId="0" applyNumberFormat="0" applyFill="0" applyBorder="0" applyAlignment="0" applyProtection="0"/>
    <xf numFmtId="0" fontId="49" fillId="0" borderId="0" applyFill="0" applyBorder="0">
      <alignment vertical="center"/>
    </xf>
    <xf numFmtId="0" fontId="50" fillId="0" borderId="0" applyFill="0" applyBorder="0">
      <alignment vertical="center"/>
    </xf>
    <xf numFmtId="190" fontId="50" fillId="0" borderId="0" applyFill="0" applyBorder="0">
      <alignment vertical="center"/>
    </xf>
    <xf numFmtId="193" fontId="50" fillId="0" borderId="0" applyFill="0" applyBorder="0">
      <alignment vertical="center"/>
    </xf>
    <xf numFmtId="0" fontId="52" fillId="0" borderId="0" applyFill="0" applyBorder="0">
      <alignment vertical="center"/>
    </xf>
    <xf numFmtId="9" fontId="53" fillId="0" borderId="0" applyFont="0" applyFill="0" applyBorder="0" applyAlignment="0" applyProtection="0"/>
    <xf numFmtId="0" fontId="54" fillId="0" borderId="0"/>
  </cellStyleXfs>
  <cellXfs count="468">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0" fontId="9" fillId="8" borderId="0" xfId="0" applyFont="1" applyFill="1" applyAlignment="1">
      <alignment horizontal="left" indent="1"/>
    </xf>
    <xf numFmtId="174" fontId="15" fillId="8" borderId="0" xfId="0" applyNumberFormat="1" applyFont="1" applyFill="1"/>
    <xf numFmtId="0" fontId="0" fillId="0" borderId="0" xfId="0" applyAlignment="1">
      <alignment horizontal="left" indent="2"/>
    </xf>
    <xf numFmtId="166" fontId="9" fillId="9" borderId="0" xfId="0" applyNumberFormat="1" applyFont="1" applyFill="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65" fontId="0" fillId="0" borderId="0" xfId="0" applyNumberFormat="1"/>
    <xf numFmtId="166" fontId="4" fillId="0" borderId="20" xfId="0" applyNumberFormat="1" applyFont="1" applyBorder="1" applyAlignment="1">
      <alignment horizontal="right"/>
    </xf>
    <xf numFmtId="164" fontId="11" fillId="0" borderId="20" xfId="0" applyNumberFormat="1" applyFont="1" applyBorder="1"/>
    <xf numFmtId="166" fontId="1" fillId="0" borderId="2" xfId="0" applyNumberFormat="1" applyFont="1" applyBorder="1" applyAlignment="1">
      <alignment horizontal="right"/>
    </xf>
    <xf numFmtId="0" fontId="3" fillId="0" borderId="0" xfId="0" quotePrefix="1" applyFont="1" applyAlignment="1">
      <alignment horizontal="left"/>
    </xf>
    <xf numFmtId="0" fontId="39" fillId="0" borderId="0" xfId="0" applyFont="1"/>
    <xf numFmtId="175" fontId="39" fillId="0" borderId="0" xfId="0" applyNumberFormat="1" applyFont="1"/>
    <xf numFmtId="176" fontId="15" fillId="0" borderId="0" xfId="0" applyNumberFormat="1" applyFont="1"/>
    <xf numFmtId="164" fontId="28" fillId="0" borderId="0" xfId="0" applyNumberFormat="1" applyFont="1"/>
    <xf numFmtId="177" fontId="1" fillId="0" borderId="0" xfId="0" applyNumberFormat="1" applyFont="1"/>
    <xf numFmtId="0" fontId="29" fillId="0" borderId="0" xfId="0" applyFont="1"/>
    <xf numFmtId="178" fontId="0" fillId="0" borderId="13" xfId="0" applyNumberFormat="1" applyBorder="1"/>
    <xf numFmtId="178" fontId="0" fillId="0" borderId="0" xfId="0" applyNumberFormat="1"/>
    <xf numFmtId="0" fontId="25" fillId="0" borderId="0" xfId="0" applyFont="1"/>
    <xf numFmtId="179" fontId="15" fillId="0" borderId="0" xfId="0" applyNumberFormat="1" applyFont="1"/>
    <xf numFmtId="0" fontId="10" fillId="0" borderId="0" xfId="0" applyFont="1" applyAlignment="1">
      <alignment horizontal="centerContinuous"/>
    </xf>
    <xf numFmtId="0" fontId="0" fillId="0" borderId="0" xfId="0" applyAlignment="1">
      <alignment horizontal="centerContinuous"/>
    </xf>
    <xf numFmtId="180" fontId="15" fillId="0" borderId="13" xfId="0" applyNumberFormat="1" applyFont="1" applyBorder="1"/>
    <xf numFmtId="180" fontId="20" fillId="0" borderId="13" xfId="0" applyNumberFormat="1" applyFont="1" applyBorder="1"/>
    <xf numFmtId="180" fontId="20" fillId="0" borderId="0" xfId="0" applyNumberFormat="1" applyFont="1"/>
    <xf numFmtId="177" fontId="25" fillId="10" borderId="0" xfId="0" applyNumberFormat="1" applyFont="1" applyFill="1"/>
    <xf numFmtId="181" fontId="0" fillId="0" borderId="0" xfId="0" applyNumberFormat="1"/>
    <xf numFmtId="0" fontId="1" fillId="0" borderId="0" xfId="0" applyFont="1" applyAlignment="1">
      <alignment horizontal="center" vertical="center" textRotation="90" wrapText="1"/>
    </xf>
    <xf numFmtId="179" fontId="20" fillId="0" borderId="0" xfId="0" applyNumberFormat="1" applyFont="1"/>
    <xf numFmtId="165" fontId="2" fillId="0" borderId="21" xfId="0" applyNumberFormat="1" applyFont="1" applyBorder="1" applyAlignment="1">
      <alignment horizontal="right"/>
    </xf>
    <xf numFmtId="178" fontId="28" fillId="0" borderId="0" xfId="0" applyNumberFormat="1" applyFont="1"/>
    <xf numFmtId="179" fontId="40" fillId="0" borderId="0" xfId="0" applyNumberFormat="1" applyFont="1"/>
    <xf numFmtId="165" fontId="10" fillId="0" borderId="15" xfId="0" applyNumberFormat="1" applyFont="1" applyBorder="1" applyAlignment="1">
      <alignment horizontal="right"/>
    </xf>
    <xf numFmtId="179" fontId="2" fillId="0" borderId="0" xfId="0" applyNumberFormat="1" applyFont="1"/>
    <xf numFmtId="165" fontId="2" fillId="0" borderId="15" xfId="0" applyNumberFormat="1" applyFont="1" applyBorder="1" applyAlignment="1">
      <alignment horizontal="right"/>
    </xf>
    <xf numFmtId="178" fontId="28" fillId="0" borderId="13" xfId="0" applyNumberFormat="1" applyFont="1" applyBorder="1"/>
    <xf numFmtId="178" fontId="1" fillId="0" borderId="0" xfId="0" applyNumberFormat="1" applyFont="1"/>
    <xf numFmtId="182" fontId="2" fillId="0" borderId="0" xfId="0" applyNumberFormat="1" applyFont="1"/>
    <xf numFmtId="182" fontId="10" fillId="0" borderId="0" xfId="0" applyNumberFormat="1" applyFont="1"/>
    <xf numFmtId="183" fontId="15" fillId="0" borderId="0" xfId="0" applyNumberFormat="1" applyFont="1"/>
    <xf numFmtId="183" fontId="15" fillId="0" borderId="13" xfId="0" applyNumberFormat="1" applyFont="1" applyBorder="1"/>
    <xf numFmtId="183" fontId="10" fillId="0" borderId="0" xfId="0" applyNumberFormat="1" applyFont="1"/>
    <xf numFmtId="165" fontId="42" fillId="0" borderId="0" xfId="0" applyNumberFormat="1" applyFont="1"/>
    <xf numFmtId="165" fontId="42" fillId="0" borderId="13" xfId="0" applyNumberFormat="1" applyFont="1" applyBorder="1"/>
    <xf numFmtId="165" fontId="40" fillId="0" borderId="0" xfId="0" applyNumberFormat="1" applyFont="1"/>
    <xf numFmtId="165" fontId="15" fillId="0" borderId="13" xfId="0" applyNumberFormat="1" applyFont="1" applyBorder="1"/>
    <xf numFmtId="9" fontId="22" fillId="0" borderId="0" xfId="0" applyNumberFormat="1" applyFont="1"/>
    <xf numFmtId="0" fontId="43" fillId="5" borderId="0" xfId="0" applyFont="1" applyFill="1" applyAlignment="1">
      <alignment horizontal="centerContinuous"/>
    </xf>
    <xf numFmtId="0" fontId="14" fillId="5" borderId="0" xfId="0" applyFont="1" applyFill="1" applyAlignment="1">
      <alignment horizontal="centerContinuous"/>
    </xf>
    <xf numFmtId="0" fontId="25" fillId="5" borderId="0" xfId="0" applyFont="1" applyFill="1"/>
    <xf numFmtId="0" fontId="14" fillId="0" borderId="13" xfId="0" applyFont="1" applyBorder="1" applyAlignment="1">
      <alignment horizontal="center" wrapText="1"/>
    </xf>
    <xf numFmtId="0" fontId="14" fillId="0" borderId="13" xfId="0" applyFont="1" applyBorder="1" applyAlignment="1">
      <alignment horizontal="centerContinuous" wrapText="1"/>
    </xf>
    <xf numFmtId="0" fontId="40" fillId="0" borderId="13" xfId="0" applyFont="1" applyBorder="1" applyAlignment="1">
      <alignment horizontal="center" wrapText="1"/>
    </xf>
    <xf numFmtId="0" fontId="14" fillId="5" borderId="13" xfId="0" applyFont="1" applyFill="1" applyBorder="1" applyAlignment="1">
      <alignment horizontal="center" wrapText="1"/>
    </xf>
    <xf numFmtId="0" fontId="14" fillId="5" borderId="13" xfId="0" applyFont="1" applyFill="1" applyBorder="1" applyAlignment="1">
      <alignment horizontal="center"/>
    </xf>
    <xf numFmtId="0" fontId="25" fillId="0" borderId="20" xfId="0" applyFont="1" applyBorder="1"/>
    <xf numFmtId="175" fontId="25" fillId="0" borderId="0" xfId="0" applyNumberFormat="1" applyFont="1"/>
    <xf numFmtId="174" fontId="20" fillId="0" borderId="0" xfId="0" applyNumberFormat="1" applyFont="1"/>
    <xf numFmtId="184" fontId="20" fillId="5" borderId="0" xfId="0" applyNumberFormat="1" applyFont="1" applyFill="1"/>
    <xf numFmtId="184" fontId="20" fillId="5" borderId="0" xfId="0" applyNumberFormat="1" applyFont="1" applyFill="1" applyAlignment="1">
      <alignment horizontal="right"/>
    </xf>
    <xf numFmtId="185" fontId="25" fillId="0" borderId="0" xfId="0" applyNumberFormat="1" applyFont="1" applyAlignment="1">
      <alignment horizontal="center"/>
    </xf>
    <xf numFmtId="0" fontId="25" fillId="0" borderId="13" xfId="0" applyFont="1" applyBorder="1"/>
    <xf numFmtId="0" fontId="25" fillId="5" borderId="13" xfId="0" applyFont="1" applyFill="1" applyBorder="1"/>
    <xf numFmtId="0" fontId="14" fillId="0" borderId="13" xfId="0" applyFont="1" applyBorder="1"/>
    <xf numFmtId="175" fontId="14" fillId="0" borderId="13" xfId="0" applyNumberFormat="1" applyFont="1" applyBorder="1"/>
    <xf numFmtId="174" fontId="40" fillId="0" borderId="13" xfId="0" applyNumberFormat="1" applyFont="1" applyBorder="1"/>
    <xf numFmtId="184" fontId="40" fillId="5" borderId="13" xfId="0" applyNumberFormat="1" applyFont="1" applyFill="1" applyBorder="1"/>
    <xf numFmtId="0" fontId="25" fillId="8" borderId="0" xfId="0" applyFont="1" applyFill="1"/>
    <xf numFmtId="0" fontId="40" fillId="0" borderId="13" xfId="0" applyFont="1" applyBorder="1"/>
    <xf numFmtId="0" fontId="14" fillId="5" borderId="13" xfId="0" applyFont="1" applyFill="1" applyBorder="1" applyAlignment="1">
      <alignment horizontal="centerContinuous"/>
    </xf>
    <xf numFmtId="0" fontId="25" fillId="5" borderId="13" xfId="0" applyFont="1" applyFill="1" applyBorder="1" applyAlignment="1">
      <alignment horizontal="centerContinuous"/>
    </xf>
    <xf numFmtId="0" fontId="25" fillId="0" borderId="0" xfId="0" applyFont="1" applyAlignment="1">
      <alignment horizontal="left"/>
    </xf>
    <xf numFmtId="186" fontId="25" fillId="0" borderId="0" xfId="0" applyNumberFormat="1" applyFont="1" applyAlignment="1">
      <alignment horizontal="left"/>
    </xf>
    <xf numFmtId="0" fontId="14" fillId="0" borderId="0" xfId="0" applyFont="1" applyAlignment="1">
      <alignment horizontal="center" wrapText="1"/>
    </xf>
    <xf numFmtId="0" fontId="40" fillId="0" borderId="0" xfId="0" applyFont="1" applyAlignment="1">
      <alignment horizontal="center" wrapText="1"/>
    </xf>
    <xf numFmtId="0" fontId="25" fillId="5" borderId="0" xfId="0" applyFont="1" applyFill="1" applyAlignment="1">
      <alignment horizontal="centerContinuous"/>
    </xf>
    <xf numFmtId="168" fontId="25" fillId="0" borderId="0" xfId="0" applyNumberFormat="1" applyFont="1"/>
    <xf numFmtId="168" fontId="25" fillId="5" borderId="0" xfId="0" applyNumberFormat="1" applyFont="1" applyFill="1"/>
    <xf numFmtId="187" fontId="25" fillId="0" borderId="0" xfId="0" applyNumberFormat="1" applyFont="1"/>
    <xf numFmtId="188" fontId="25" fillId="0" borderId="0" xfId="0" applyNumberFormat="1" applyFont="1"/>
    <xf numFmtId="0" fontId="14" fillId="0" borderId="0" xfId="0" applyFont="1"/>
    <xf numFmtId="175" fontId="14" fillId="0" borderId="0" xfId="0" applyNumberFormat="1" applyFont="1"/>
    <xf numFmtId="166" fontId="8" fillId="0" borderId="13" xfId="0" applyNumberFormat="1" applyFont="1" applyBorder="1" applyAlignment="1">
      <alignment horizontal="right"/>
    </xf>
    <xf numFmtId="166" fontId="11" fillId="0" borderId="0" xfId="0" applyNumberFormat="1" applyFont="1" applyAlignment="1">
      <alignment horizontal="right"/>
    </xf>
    <xf numFmtId="164" fontId="7" fillId="0" borderId="13" xfId="0" applyNumberFormat="1" applyFont="1" applyBorder="1" applyAlignment="1">
      <alignment horizontal="right"/>
    </xf>
    <xf numFmtId="189" fontId="7" fillId="0" borderId="0" xfId="0" applyNumberFormat="1" applyFont="1" applyAlignment="1">
      <alignment horizontal="left" indent="2"/>
    </xf>
    <xf numFmtId="9" fontId="8" fillId="0" borderId="0" xfId="0" applyNumberFormat="1" applyFont="1" applyAlignment="1">
      <alignment horizontal="right"/>
    </xf>
    <xf numFmtId="0" fontId="2" fillId="0" borderId="13" xfId="0" applyFont="1" applyBorder="1"/>
    <xf numFmtId="9" fontId="8" fillId="0" borderId="20" xfId="0" applyNumberFormat="1" applyFont="1" applyBorder="1" applyAlignment="1">
      <alignment horizontal="right"/>
    </xf>
    <xf numFmtId="9" fontId="8" fillId="0" borderId="13" xfId="0" applyNumberFormat="1" applyFont="1" applyBorder="1" applyAlignment="1">
      <alignment horizontal="right"/>
    </xf>
    <xf numFmtId="168" fontId="34" fillId="0" borderId="0" xfId="0" applyNumberFormat="1" applyFont="1"/>
    <xf numFmtId="166" fontId="47" fillId="0" borderId="0" xfId="0" applyNumberFormat="1" applyFont="1"/>
    <xf numFmtId="164" fontId="47" fillId="0" borderId="0" xfId="0" applyNumberFormat="1" applyFont="1"/>
    <xf numFmtId="0" fontId="3" fillId="3" borderId="0" xfId="0" applyFont="1" applyFill="1"/>
    <xf numFmtId="166" fontId="3" fillId="3" borderId="0" xfId="0" applyNumberFormat="1" applyFont="1" applyFill="1"/>
    <xf numFmtId="17" fontId="3" fillId="0" borderId="0" xfId="1" applyNumberFormat="1" applyFont="1"/>
    <xf numFmtId="0" fontId="48" fillId="0" borderId="0" xfId="0" applyFont="1" applyAlignment="1">
      <alignment horizontal="right"/>
    </xf>
    <xf numFmtId="0" fontId="4" fillId="0" borderId="5" xfId="0" applyFont="1" applyBorder="1" applyAlignment="1">
      <alignment horizontal="centerContinuous"/>
    </xf>
    <xf numFmtId="0" fontId="4" fillId="0" borderId="7" xfId="0" applyFont="1" applyBorder="1" applyAlignment="1">
      <alignment horizontal="centerContinuous"/>
    </xf>
    <xf numFmtId="0" fontId="4" fillId="0" borderId="14" xfId="0" applyFont="1" applyBorder="1" applyAlignment="1">
      <alignment horizontal="centerContinuous"/>
    </xf>
    <xf numFmtId="0" fontId="25" fillId="0" borderId="0" xfId="4" applyFont="1">
      <alignment vertical="center"/>
    </xf>
    <xf numFmtId="0" fontId="46" fillId="0" borderId="0" xfId="0" applyFont="1"/>
    <xf numFmtId="0" fontId="14" fillId="0" borderId="0" xfId="5" applyFont="1">
      <alignment vertical="center"/>
    </xf>
    <xf numFmtId="0" fontId="25" fillId="0" borderId="0" xfId="5" applyFont="1">
      <alignment vertical="center"/>
    </xf>
    <xf numFmtId="0" fontId="1" fillId="10" borderId="0" xfId="0" applyFont="1" applyFill="1"/>
    <xf numFmtId="0" fontId="0" fillId="10" borderId="0" xfId="0" applyFill="1"/>
    <xf numFmtId="0" fontId="20" fillId="0" borderId="0" xfId="5" applyFont="1">
      <alignment vertical="center"/>
    </xf>
    <xf numFmtId="168" fontId="0" fillId="0" borderId="0" xfId="0" applyNumberFormat="1"/>
    <xf numFmtId="191" fontId="20" fillId="0" borderId="0" xfId="6" applyNumberFormat="1" applyFont="1" applyFill="1" applyBorder="1">
      <alignment vertical="center"/>
    </xf>
    <xf numFmtId="0" fontId="20" fillId="0" borderId="0" xfId="5" applyFont="1" applyFill="1">
      <alignment vertical="center"/>
    </xf>
    <xf numFmtId="166" fontId="6" fillId="0" borderId="0" xfId="6" applyNumberFormat="1" applyFont="1" applyFill="1">
      <alignment vertical="center"/>
    </xf>
    <xf numFmtId="0" fontId="25" fillId="0" borderId="0" xfId="4" applyFont="1" applyBorder="1">
      <alignment vertical="center"/>
    </xf>
    <xf numFmtId="166" fontId="6" fillId="0" borderId="0" xfId="6" applyNumberFormat="1" applyFont="1" applyFill="1" applyBorder="1">
      <alignment vertical="center"/>
    </xf>
    <xf numFmtId="166" fontId="28" fillId="0" borderId="0" xfId="6" applyNumberFormat="1" applyFont="1" applyFill="1" applyBorder="1">
      <alignment vertical="center"/>
    </xf>
    <xf numFmtId="192" fontId="25" fillId="0" borderId="0" xfId="6" applyNumberFormat="1" applyFont="1" applyFill="1" applyBorder="1">
      <alignment vertical="center"/>
    </xf>
    <xf numFmtId="0" fontId="51" fillId="0" borderId="0" xfId="5" applyFont="1" applyFill="1">
      <alignment vertical="center"/>
    </xf>
    <xf numFmtId="0" fontId="25" fillId="0" borderId="0" xfId="5" applyFont="1" applyFill="1" applyAlignment="1">
      <alignment horizontal="left" vertical="center" indent="2"/>
    </xf>
    <xf numFmtId="193" fontId="14" fillId="0" borderId="11" xfId="7" applyFont="1" applyFill="1" applyBorder="1" applyAlignment="1">
      <alignment horizontal="center" vertical="center"/>
    </xf>
    <xf numFmtId="0" fontId="14" fillId="0" borderId="0" xfId="8" applyFont="1" applyFill="1" applyAlignment="1">
      <alignment horizontal="left" vertical="center" indent="1"/>
    </xf>
    <xf numFmtId="166" fontId="4" fillId="0" borderId="20" xfId="0" applyNumberFormat="1" applyFont="1" applyBorder="1"/>
    <xf numFmtId="166" fontId="3" fillId="0" borderId="0" xfId="0" applyNumberFormat="1" applyFont="1" applyAlignment="1">
      <alignment horizontal="center"/>
    </xf>
    <xf numFmtId="0" fontId="21" fillId="0" borderId="0" xfId="0" applyFont="1"/>
    <xf numFmtId="0" fontId="34" fillId="0" borderId="0" xfId="0" applyFont="1"/>
    <xf numFmtId="164" fontId="34" fillId="0" borderId="0" xfId="0" applyNumberFormat="1" applyFont="1"/>
    <xf numFmtId="166" fontId="21" fillId="0" borderId="13" xfId="0" applyNumberFormat="1" applyFont="1" applyBorder="1"/>
    <xf numFmtId="171" fontId="21" fillId="0" borderId="0" xfId="0" applyNumberFormat="1" applyFont="1"/>
    <xf numFmtId="164" fontId="21" fillId="0" borderId="0" xfId="1" applyNumberFormat="1" applyFont="1"/>
    <xf numFmtId="164" fontId="34" fillId="0" borderId="0" xfId="1" applyNumberFormat="1" applyFont="1"/>
    <xf numFmtId="164" fontId="20" fillId="0" borderId="0" xfId="0" applyNumberFormat="1" applyFont="1"/>
    <xf numFmtId="171" fontId="34" fillId="0" borderId="0" xfId="0" applyNumberFormat="1" applyFont="1"/>
    <xf numFmtId="0" fontId="9" fillId="0" borderId="0" xfId="0" applyFont="1" applyAlignment="1">
      <alignment horizontal="left" indent="1"/>
    </xf>
    <xf numFmtId="175" fontId="29" fillId="0" borderId="0" xfId="0" applyNumberFormat="1" applyFont="1"/>
    <xf numFmtId="17" fontId="29" fillId="0" borderId="0" xfId="1" applyNumberFormat="1" applyFont="1" applyAlignment="1">
      <alignment horizontal="center"/>
    </xf>
    <xf numFmtId="0" fontId="31" fillId="0" borderId="0" xfId="2" applyFont="1" applyAlignment="1">
      <alignment horizontal="left" indent="2"/>
    </xf>
    <xf numFmtId="0" fontId="32" fillId="0" borderId="0" xfId="2" applyFont="1" applyAlignment="1">
      <alignment horizontal="left" indent="1"/>
    </xf>
    <xf numFmtId="0" fontId="2" fillId="0" borderId="0" xfId="0" applyFont="1" applyAlignment="1">
      <alignment horizontal="left"/>
    </xf>
    <xf numFmtId="0" fontId="1" fillId="0" borderId="0" xfId="0" applyFont="1" applyAlignment="1">
      <alignment horizontal="center" vertical="center" textRotation="90" wrapText="1"/>
    </xf>
    <xf numFmtId="0" fontId="0" fillId="0" borderId="0" xfId="0" applyFont="1"/>
    <xf numFmtId="0" fontId="0" fillId="0" borderId="0" xfId="0" applyFont="1" applyAlignment="1">
      <alignment horizontal="left" indent="1"/>
    </xf>
  </cellXfs>
  <cellStyles count="11">
    <cellStyle name="Hyperlink" xfId="3" builtinId="8"/>
    <cellStyle name="Normal" xfId="0" builtinId="0"/>
    <cellStyle name="Normal 2" xfId="1" xr:uid="{9FBD822F-62FC-46CA-A0D4-D97D57097C03}"/>
    <cellStyle name="Normal 4" xfId="2" xr:uid="{AFAA109E-7779-491D-915B-0DA239BD65A6}"/>
    <cellStyle name="Normal 5" xfId="4" xr:uid="{44ED85AC-F9F4-4B8D-9319-DC2D40640AF0}"/>
    <cellStyle name="Normal 5 2" xfId="10" xr:uid="{8916B472-0CE2-497C-A52D-AE31DF4C0F70}"/>
    <cellStyle name="Percent 3 3 2" xfId="9" xr:uid="{AAF3F34D-FDA8-4D29-BA07-71E5D40C6E14}"/>
    <cellStyle name="Presentation Heading 3." xfId="8" xr:uid="{9A55131E-A691-41BC-9A12-0441C4E6DE87}"/>
    <cellStyle name="Presentation Normal." xfId="5" xr:uid="{2147DE8C-234E-4000-BC13-65C89B4FDB28}"/>
    <cellStyle name="Presentation Number." xfId="6" xr:uid="{98488774-9277-4B5F-9B32-F8E6EB76FA04}"/>
    <cellStyle name="Presentation Year." xfId="7" xr:uid="{D6CC39BC-35B0-4863-B317-9F59C0D20989}"/>
  </cellStyles>
  <dxfs count="16">
    <dxf>
      <font>
        <color rgb="FFFFFFFF"/>
      </font>
    </dxf>
    <dxf>
      <font>
        <color rgb="FFFFFFFF"/>
      </font>
    </dxf>
    <dxf>
      <font>
        <color rgb="FF9C0006"/>
      </font>
      <fill>
        <patternFill>
          <bgColor rgb="FFFFC7CE"/>
        </patternFill>
      </fill>
    </dxf>
    <dxf>
      <font>
        <color rgb="FFFFFFFF"/>
      </font>
    </dxf>
    <dxf>
      <font>
        <color rgb="FFFFFFFF"/>
      </font>
    </dxf>
    <dxf>
      <font>
        <color rgb="FF008000"/>
      </font>
    </dxf>
    <dxf>
      <font>
        <color rgb="FF008000"/>
      </font>
    </dxf>
    <dxf>
      <font>
        <color rgb="FF9C0006"/>
      </font>
      <fill>
        <patternFill>
          <bgColor rgb="FFFFC7CE"/>
        </patternFill>
      </fill>
    </dxf>
    <dxf>
      <font>
        <color indexed="9"/>
      </font>
    </dxf>
    <dxf>
      <font>
        <color indexed="9"/>
      </font>
    </dxf>
    <dxf>
      <font>
        <color indexed="9"/>
      </font>
    </dxf>
    <dxf>
      <font>
        <color rgb="FFFFFFFF"/>
      </font>
    </dxf>
    <dxf>
      <font>
        <color rgb="FF9C0006"/>
      </font>
      <fill>
        <patternFill>
          <bgColor rgb="FFFFC7CE"/>
        </patternFill>
      </fill>
    </dxf>
    <dxf>
      <font>
        <color theme="0"/>
      </font>
    </dxf>
    <dxf>
      <font>
        <b val="0"/>
        <i val="0"/>
      </font>
      <border>
        <left/>
        <right/>
        <top/>
        <bottom/>
      </border>
    </dxf>
    <dxf>
      <font>
        <color theme="0"/>
      </font>
      <fill>
        <patternFill>
          <bgColor theme="0"/>
        </patternFill>
      </fill>
      <border>
        <left/>
        <right/>
        <top/>
        <bottom/>
      </border>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 and EBITDA ($ mm)</a:t>
            </a:r>
            <a:endParaRPr lang="en-US"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24671916010499"/>
          <c:y val="0.13869565217391305"/>
          <c:w val="0.87463739075626301"/>
          <c:h val="0.67129096511157449"/>
        </c:manualLayout>
      </c:layout>
      <c:barChart>
        <c:barDir val="col"/>
        <c:grouping val="clustered"/>
        <c:varyColors val="0"/>
        <c:ser>
          <c:idx val="0"/>
          <c:order val="0"/>
          <c:tx>
            <c:strRef>
              <c:f>Charts!$B$8</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Charts!$C$13:$H$13</c:f>
              <c:numCache>
                <c:formatCode>_(* "$"\ #,##0.0_);_(* "$"\ \(#,##0.0\);_(* """$"\ \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4997-48AE-B152-21B4B12A6CBA}"/>
            </c:ext>
          </c:extLst>
        </c:ser>
        <c:ser>
          <c:idx val="1"/>
          <c:order val="1"/>
          <c:tx>
            <c:strRef>
              <c:f>Charts!$B$9</c:f>
              <c:strCache>
                <c:ptCount val="1"/>
                <c:pt idx="0">
                  <c:v>EBITDA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Charts!$C$14:$H$14</c:f>
              <c:numCache>
                <c:formatCode>_(* "$"\ #,##0.0_);_(* "$"\ \(#,##0.0\);_(* """$"\ \ \-""?_);_(@_)</c:formatCode>
                <c:ptCount val="6"/>
                <c:pt idx="0">
                  <c:v>-0.40735040000000011</c:v>
                </c:pt>
                <c:pt idx="1">
                  <c:v>-0.42746792</c:v>
                </c:pt>
                <c:pt idx="2">
                  <c:v>-0.44859131599999991</c:v>
                </c:pt>
                <c:pt idx="3">
                  <c:v>-0.47077088179999993</c:v>
                </c:pt>
                <c:pt idx="4">
                  <c:v>-0.49405942589000001</c:v>
                </c:pt>
                <c:pt idx="5">
                  <c:v>-0.51851239718450015</c:v>
                </c:pt>
              </c:numCache>
            </c:numRef>
          </c:val>
          <c:extLst>
            <c:ext xmlns:c16="http://schemas.microsoft.com/office/drawing/2014/chart" uri="{C3380CC4-5D6E-409C-BE32-E72D297353CC}">
              <c16:uniqueId val="{00000001-4997-48AE-B152-21B4B12A6CBA}"/>
            </c:ext>
          </c:extLst>
        </c:ser>
        <c:dLbls>
          <c:showLegendKey val="0"/>
          <c:showVal val="0"/>
          <c:showCatName val="0"/>
          <c:showSerName val="0"/>
          <c:showPercent val="0"/>
          <c:showBubbleSize val="0"/>
        </c:dLbls>
        <c:gapWidth val="219"/>
        <c:overlap val="-27"/>
        <c:axId val="1942304591"/>
        <c:axId val="1942300015"/>
      </c:barChart>
      <c:catAx>
        <c:axId val="1942304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0015"/>
        <c:crosses val="autoZero"/>
        <c:auto val="1"/>
        <c:lblAlgn val="ctr"/>
        <c:lblOffset val="100"/>
        <c:noMultiLvlLbl val="0"/>
      </c:catAx>
      <c:valAx>
        <c:axId val="1942300015"/>
        <c:scaling>
          <c:orientation val="minMax"/>
        </c:scaling>
        <c:delete val="0"/>
        <c:axPos val="l"/>
        <c:numFmt formatCode="_(* &quot;$&quot;\ #,##0.0_);_(* &quot;$&quot;\ \(#,##0.0\);_(* &quot;&quot;&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825500</xdr:colOff>
      <xdr:row>0</xdr:row>
      <xdr:rowOff>114300</xdr:rowOff>
    </xdr:from>
    <xdr:to>
      <xdr:col>15</xdr:col>
      <xdr:colOff>95250</xdr:colOff>
      <xdr:row>21</xdr:row>
      <xdr:rowOff>38100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82550</xdr:rowOff>
        </xdr:from>
        <xdr:to>
          <xdr:col>6</xdr:col>
          <xdr:colOff>6350</xdr:colOff>
          <xdr:row>19</xdr:row>
          <xdr:rowOff>31750</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600-000002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247650</xdr:colOff>
          <xdr:row>6</xdr:row>
          <xdr:rowOff>95250</xdr:rowOff>
        </xdr:from>
        <xdr:to>
          <xdr:col>6</xdr:col>
          <xdr:colOff>12700</xdr:colOff>
          <xdr:row>10</xdr:row>
          <xdr:rowOff>44450</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600-000003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247650</xdr:colOff>
          <xdr:row>10</xdr:row>
          <xdr:rowOff>139700</xdr:rowOff>
        </xdr:from>
        <xdr:to>
          <xdr:col>6</xdr:col>
          <xdr:colOff>12700</xdr:colOff>
          <xdr:row>14</xdr:row>
          <xdr:rowOff>88900</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600-000004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6350</xdr:colOff>
          <xdr:row>5</xdr:row>
          <xdr:rowOff>171450</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600-000008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222250</xdr:colOff>
          <xdr:row>20</xdr:row>
          <xdr:rowOff>57150</xdr:rowOff>
        </xdr:from>
        <xdr:to>
          <xdr:col>6</xdr:col>
          <xdr:colOff>0</xdr:colOff>
          <xdr:row>25</xdr:row>
          <xdr:rowOff>6350</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600-000022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504264</xdr:colOff>
          <xdr:row>15</xdr:row>
          <xdr:rowOff>112957</xdr:rowOff>
        </xdr:from>
        <xdr:to>
          <xdr:col>3</xdr:col>
          <xdr:colOff>1234246</xdr:colOff>
          <xdr:row>37</xdr:row>
          <xdr:rowOff>112957</xdr:rowOff>
        </xdr:to>
        <xdr:pic>
          <xdr:nvPicPr>
            <xdr:cNvPr id="2" name="Picture 1">
              <a:extLst>
                <a:ext uri="{FF2B5EF4-FFF2-40B4-BE49-F238E27FC236}">
                  <a16:creationId xmlns:a16="http://schemas.microsoft.com/office/drawing/2014/main" id="{00000000-0008-0000-0C00-000002000000}"/>
                </a:ext>
              </a:extLst>
            </xdr:cNvPr>
            <xdr:cNvPicPr>
              <a:picLocks noChangeAspect="1" noChangeArrowheads="1"/>
              <a:extLst>
                <a:ext uri="{84589F7E-364E-4C9E-8A38-B11213B215E9}">
                  <a14:cameraTool cellRange="$W$2:$AA$23" spid="_x0000_s583782"/>
                </a:ext>
              </a:extLst>
            </xdr:cNvPicPr>
          </xdr:nvPicPr>
          <xdr:blipFill>
            <a:blip xmlns:r="http://schemas.openxmlformats.org/officeDocument/2006/relationships" r:embed="rId1"/>
            <a:srcRect/>
            <a:stretch>
              <a:fillRect/>
            </a:stretch>
          </xdr:blipFill>
          <xdr:spPr bwMode="auto">
            <a:xfrm>
              <a:off x="504264" y="2898419"/>
              <a:ext cx="3880436" cy="408534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5" outlineLevelRow="1" outlineLevelCol="1" x14ac:dyDescent="0.35"/>
  <cols>
    <col min="2" max="2" width="12.81640625" bestFit="1" customWidth="1" outlineLevel="1"/>
    <col min="3" max="4" width="11.6328125" customWidth="1" outlineLevel="1"/>
    <col min="5" max="5" width="23.453125" bestFit="1" customWidth="1"/>
    <col min="6" max="6" width="23.453125" customWidth="1"/>
    <col min="7" max="7" width="23.453125" style="8" customWidth="1"/>
    <col min="8" max="13" width="17.1796875" customWidth="1"/>
    <col min="14" max="14" width="2" customWidth="1"/>
    <col min="15" max="15" width="12.453125" customWidth="1" outlineLevel="1"/>
    <col min="16" max="87" width="13.26953125" customWidth="1"/>
    <col min="88" max="90" width="8.7265625" customWidth="1"/>
    <col min="91" max="115" width="0" hidden="1" customWidth="1"/>
  </cols>
  <sheetData>
    <row r="1" spans="2:134" s="8" customFormat="1" x14ac:dyDescent="0.35">
      <c r="B1"/>
      <c r="C1"/>
      <c r="D1"/>
      <c r="E1" s="8" t="s">
        <v>8</v>
      </c>
      <c r="G1" s="9">
        <f>H1-1</f>
        <v>2023</v>
      </c>
      <c r="H1" s="9">
        <f>YEAR(P1)</f>
        <v>2024</v>
      </c>
      <c r="I1" s="9">
        <f>H1+1</f>
        <v>2025</v>
      </c>
      <c r="J1" s="9">
        <f>I1+1</f>
        <v>2026</v>
      </c>
      <c r="K1" s="9">
        <f>J1+1</f>
        <v>2027</v>
      </c>
      <c r="L1" s="9">
        <f>K1+1</f>
        <v>2028</v>
      </c>
      <c r="M1" s="9">
        <f>L1+1</f>
        <v>2029</v>
      </c>
      <c r="N1" s="9"/>
      <c r="O1" s="10"/>
      <c r="P1" s="11">
        <v>45322</v>
      </c>
      <c r="Q1" s="10">
        <f>EOMONTH(P1,1)</f>
        <v>45351</v>
      </c>
      <c r="R1" s="10">
        <f t="shared" ref="R1:CC1" si="0">EOMONTH(Q1,1)</f>
        <v>45382</v>
      </c>
      <c r="S1" s="10">
        <f t="shared" si="0"/>
        <v>45412</v>
      </c>
      <c r="T1" s="10">
        <f t="shared" si="0"/>
        <v>45443</v>
      </c>
      <c r="U1" s="10">
        <f t="shared" si="0"/>
        <v>45473</v>
      </c>
      <c r="V1" s="10">
        <f t="shared" si="0"/>
        <v>45504</v>
      </c>
      <c r="W1" s="10">
        <f t="shared" si="0"/>
        <v>45535</v>
      </c>
      <c r="X1" s="10">
        <f t="shared" si="0"/>
        <v>45565</v>
      </c>
      <c r="Y1" s="10">
        <f t="shared" si="0"/>
        <v>45596</v>
      </c>
      <c r="Z1" s="10">
        <f t="shared" si="0"/>
        <v>45626</v>
      </c>
      <c r="AA1" s="10">
        <f t="shared" si="0"/>
        <v>45657</v>
      </c>
      <c r="AB1" s="10">
        <f t="shared" si="0"/>
        <v>45688</v>
      </c>
      <c r="AC1" s="10">
        <f t="shared" si="0"/>
        <v>45716</v>
      </c>
      <c r="AD1" s="10">
        <f t="shared" si="0"/>
        <v>45747</v>
      </c>
      <c r="AE1" s="10">
        <f t="shared" si="0"/>
        <v>45777</v>
      </c>
      <c r="AF1" s="10">
        <f t="shared" si="0"/>
        <v>45808</v>
      </c>
      <c r="AG1" s="10">
        <f t="shared" si="0"/>
        <v>45838</v>
      </c>
      <c r="AH1" s="10">
        <f t="shared" si="0"/>
        <v>45869</v>
      </c>
      <c r="AI1" s="10">
        <f t="shared" si="0"/>
        <v>45900</v>
      </c>
      <c r="AJ1" s="10">
        <f t="shared" si="0"/>
        <v>45930</v>
      </c>
      <c r="AK1" s="10">
        <f t="shared" si="0"/>
        <v>45961</v>
      </c>
      <c r="AL1" s="10">
        <f t="shared" si="0"/>
        <v>45991</v>
      </c>
      <c r="AM1" s="10">
        <f t="shared" si="0"/>
        <v>46022</v>
      </c>
      <c r="AN1" s="10">
        <f t="shared" si="0"/>
        <v>46053</v>
      </c>
      <c r="AO1" s="10">
        <f t="shared" si="0"/>
        <v>46081</v>
      </c>
      <c r="AP1" s="10">
        <f t="shared" si="0"/>
        <v>46112</v>
      </c>
      <c r="AQ1" s="10">
        <f t="shared" si="0"/>
        <v>46142</v>
      </c>
      <c r="AR1" s="10">
        <f t="shared" si="0"/>
        <v>46173</v>
      </c>
      <c r="AS1" s="10">
        <f t="shared" si="0"/>
        <v>46203</v>
      </c>
      <c r="AT1" s="10">
        <f t="shared" si="0"/>
        <v>46234</v>
      </c>
      <c r="AU1" s="10">
        <f t="shared" si="0"/>
        <v>46265</v>
      </c>
      <c r="AV1" s="10">
        <f t="shared" si="0"/>
        <v>46295</v>
      </c>
      <c r="AW1" s="10">
        <f t="shared" si="0"/>
        <v>46326</v>
      </c>
      <c r="AX1" s="10">
        <f t="shared" si="0"/>
        <v>46356</v>
      </c>
      <c r="AY1" s="10">
        <f t="shared" si="0"/>
        <v>46387</v>
      </c>
      <c r="AZ1" s="10">
        <f t="shared" si="0"/>
        <v>46418</v>
      </c>
      <c r="BA1" s="10">
        <f t="shared" si="0"/>
        <v>46446</v>
      </c>
      <c r="BB1" s="10">
        <f t="shared" si="0"/>
        <v>46477</v>
      </c>
      <c r="BC1" s="10">
        <f t="shared" si="0"/>
        <v>46507</v>
      </c>
      <c r="BD1" s="10">
        <f t="shared" si="0"/>
        <v>46538</v>
      </c>
      <c r="BE1" s="10">
        <f t="shared" si="0"/>
        <v>46568</v>
      </c>
      <c r="BF1" s="10">
        <f t="shared" si="0"/>
        <v>46599</v>
      </c>
      <c r="BG1" s="10">
        <f t="shared" si="0"/>
        <v>46630</v>
      </c>
      <c r="BH1" s="10">
        <f t="shared" si="0"/>
        <v>46660</v>
      </c>
      <c r="BI1" s="10">
        <f t="shared" si="0"/>
        <v>46691</v>
      </c>
      <c r="BJ1" s="10">
        <f t="shared" si="0"/>
        <v>46721</v>
      </c>
      <c r="BK1" s="10">
        <f t="shared" si="0"/>
        <v>46752</v>
      </c>
      <c r="BL1" s="10">
        <f t="shared" si="0"/>
        <v>46783</v>
      </c>
      <c r="BM1" s="10">
        <f t="shared" si="0"/>
        <v>46812</v>
      </c>
      <c r="BN1" s="10">
        <f t="shared" si="0"/>
        <v>46843</v>
      </c>
      <c r="BO1" s="10">
        <f t="shared" si="0"/>
        <v>46873</v>
      </c>
      <c r="BP1" s="10">
        <f t="shared" si="0"/>
        <v>46904</v>
      </c>
      <c r="BQ1" s="10">
        <f t="shared" si="0"/>
        <v>46934</v>
      </c>
      <c r="BR1" s="10">
        <f t="shared" si="0"/>
        <v>46965</v>
      </c>
      <c r="BS1" s="10">
        <f t="shared" si="0"/>
        <v>46996</v>
      </c>
      <c r="BT1" s="10">
        <f t="shared" si="0"/>
        <v>47026</v>
      </c>
      <c r="BU1" s="10">
        <f t="shared" si="0"/>
        <v>47057</v>
      </c>
      <c r="BV1" s="10">
        <f t="shared" si="0"/>
        <v>47087</v>
      </c>
      <c r="BW1" s="10">
        <f t="shared" si="0"/>
        <v>47118</v>
      </c>
      <c r="BX1" s="10">
        <f t="shared" si="0"/>
        <v>47149</v>
      </c>
      <c r="BY1" s="10">
        <f t="shared" si="0"/>
        <v>47177</v>
      </c>
      <c r="BZ1" s="10">
        <f t="shared" si="0"/>
        <v>47208</v>
      </c>
      <c r="CA1" s="10">
        <f t="shared" si="0"/>
        <v>47238</v>
      </c>
      <c r="CB1" s="10">
        <f t="shared" si="0"/>
        <v>47269</v>
      </c>
      <c r="CC1" s="10">
        <f t="shared" si="0"/>
        <v>47299</v>
      </c>
      <c r="CD1" s="10">
        <f t="shared" ref="CD1:CI1" si="1">EOMONTH(CC1,1)</f>
        <v>47330</v>
      </c>
      <c r="CE1" s="10">
        <f t="shared" si="1"/>
        <v>47361</v>
      </c>
      <c r="CF1" s="10">
        <f t="shared" si="1"/>
        <v>47391</v>
      </c>
      <c r="CG1" s="10">
        <f t="shared" si="1"/>
        <v>47422</v>
      </c>
      <c r="CH1" s="10">
        <f t="shared" si="1"/>
        <v>47452</v>
      </c>
      <c r="CI1" s="10">
        <f t="shared" si="1"/>
        <v>47483</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35">
      <c r="E2" s="12" t="s">
        <v>60</v>
      </c>
      <c r="F2" s="12"/>
      <c r="G2" s="13"/>
      <c r="H2" s="12"/>
      <c r="I2" s="12"/>
      <c r="J2" s="12"/>
      <c r="K2" s="12"/>
      <c r="L2" s="12"/>
      <c r="M2" s="12"/>
      <c r="N2" s="12"/>
      <c r="O2" s="13"/>
      <c r="P2" s="13">
        <f t="shared" ref="P2:CA2" si="2">YEAR(P1)</f>
        <v>2024</v>
      </c>
      <c r="Q2" s="13">
        <f t="shared" si="2"/>
        <v>2024</v>
      </c>
      <c r="R2" s="13">
        <f t="shared" si="2"/>
        <v>2024</v>
      </c>
      <c r="S2" s="13">
        <f t="shared" si="2"/>
        <v>2024</v>
      </c>
      <c r="T2" s="13">
        <f t="shared" si="2"/>
        <v>2024</v>
      </c>
      <c r="U2" s="13">
        <f t="shared" si="2"/>
        <v>2024</v>
      </c>
      <c r="V2" s="13">
        <f t="shared" si="2"/>
        <v>2024</v>
      </c>
      <c r="W2" s="13">
        <f t="shared" si="2"/>
        <v>2024</v>
      </c>
      <c r="X2" s="13">
        <f t="shared" si="2"/>
        <v>2024</v>
      </c>
      <c r="Y2" s="13">
        <f t="shared" si="2"/>
        <v>2024</v>
      </c>
      <c r="Z2" s="13">
        <f t="shared" si="2"/>
        <v>2024</v>
      </c>
      <c r="AA2" s="13">
        <f t="shared" si="2"/>
        <v>2024</v>
      </c>
      <c r="AB2" s="13">
        <f t="shared" si="2"/>
        <v>2025</v>
      </c>
      <c r="AC2" s="13">
        <f t="shared" si="2"/>
        <v>2025</v>
      </c>
      <c r="AD2" s="13">
        <f t="shared" si="2"/>
        <v>2025</v>
      </c>
      <c r="AE2" s="13">
        <f t="shared" si="2"/>
        <v>2025</v>
      </c>
      <c r="AF2" s="13">
        <f t="shared" si="2"/>
        <v>2025</v>
      </c>
      <c r="AG2" s="13">
        <f t="shared" si="2"/>
        <v>2025</v>
      </c>
      <c r="AH2" s="13">
        <f t="shared" si="2"/>
        <v>2025</v>
      </c>
      <c r="AI2" s="13">
        <f t="shared" si="2"/>
        <v>2025</v>
      </c>
      <c r="AJ2" s="13">
        <f t="shared" si="2"/>
        <v>2025</v>
      </c>
      <c r="AK2" s="13">
        <f t="shared" si="2"/>
        <v>2025</v>
      </c>
      <c r="AL2" s="13">
        <f t="shared" si="2"/>
        <v>2025</v>
      </c>
      <c r="AM2" s="13">
        <f t="shared" si="2"/>
        <v>2025</v>
      </c>
      <c r="AN2" s="13">
        <f t="shared" si="2"/>
        <v>2026</v>
      </c>
      <c r="AO2" s="13">
        <f t="shared" si="2"/>
        <v>2026</v>
      </c>
      <c r="AP2" s="13">
        <f t="shared" si="2"/>
        <v>2026</v>
      </c>
      <c r="AQ2" s="13">
        <f t="shared" si="2"/>
        <v>2026</v>
      </c>
      <c r="AR2" s="13">
        <f t="shared" si="2"/>
        <v>2026</v>
      </c>
      <c r="AS2" s="13">
        <f t="shared" si="2"/>
        <v>2026</v>
      </c>
      <c r="AT2" s="13">
        <f t="shared" si="2"/>
        <v>2026</v>
      </c>
      <c r="AU2" s="13">
        <f t="shared" si="2"/>
        <v>2026</v>
      </c>
      <c r="AV2" s="13">
        <f t="shared" si="2"/>
        <v>2026</v>
      </c>
      <c r="AW2" s="13">
        <f t="shared" si="2"/>
        <v>2026</v>
      </c>
      <c r="AX2" s="13">
        <f t="shared" si="2"/>
        <v>2026</v>
      </c>
      <c r="AY2" s="13">
        <f t="shared" si="2"/>
        <v>2026</v>
      </c>
      <c r="AZ2" s="13">
        <f t="shared" si="2"/>
        <v>2027</v>
      </c>
      <c r="BA2" s="13">
        <f t="shared" si="2"/>
        <v>2027</v>
      </c>
      <c r="BB2" s="13">
        <f t="shared" si="2"/>
        <v>2027</v>
      </c>
      <c r="BC2" s="13">
        <f t="shared" si="2"/>
        <v>2027</v>
      </c>
      <c r="BD2" s="13">
        <f t="shared" si="2"/>
        <v>2027</v>
      </c>
      <c r="BE2" s="13">
        <f t="shared" si="2"/>
        <v>2027</v>
      </c>
      <c r="BF2" s="13">
        <f t="shared" si="2"/>
        <v>2027</v>
      </c>
      <c r="BG2" s="13">
        <f t="shared" si="2"/>
        <v>2027</v>
      </c>
      <c r="BH2" s="13">
        <f t="shared" si="2"/>
        <v>2027</v>
      </c>
      <c r="BI2" s="13">
        <f t="shared" si="2"/>
        <v>2027</v>
      </c>
      <c r="BJ2" s="13">
        <f t="shared" si="2"/>
        <v>2027</v>
      </c>
      <c r="BK2" s="13">
        <f t="shared" si="2"/>
        <v>2027</v>
      </c>
      <c r="BL2" s="13">
        <f t="shared" si="2"/>
        <v>2028</v>
      </c>
      <c r="BM2" s="13">
        <f t="shared" si="2"/>
        <v>2028</v>
      </c>
      <c r="BN2" s="13">
        <f t="shared" si="2"/>
        <v>2028</v>
      </c>
      <c r="BO2" s="13">
        <f t="shared" si="2"/>
        <v>2028</v>
      </c>
      <c r="BP2" s="13">
        <f t="shared" si="2"/>
        <v>2028</v>
      </c>
      <c r="BQ2" s="13">
        <f t="shared" si="2"/>
        <v>2028</v>
      </c>
      <c r="BR2" s="13">
        <f t="shared" si="2"/>
        <v>2028</v>
      </c>
      <c r="BS2" s="13">
        <f t="shared" si="2"/>
        <v>2028</v>
      </c>
      <c r="BT2" s="13">
        <f t="shared" si="2"/>
        <v>2028</v>
      </c>
      <c r="BU2" s="13">
        <f t="shared" si="2"/>
        <v>2028</v>
      </c>
      <c r="BV2" s="13">
        <f t="shared" si="2"/>
        <v>2028</v>
      </c>
      <c r="BW2" s="13">
        <f t="shared" si="2"/>
        <v>2028</v>
      </c>
      <c r="BX2" s="13">
        <f t="shared" si="2"/>
        <v>2029</v>
      </c>
      <c r="BY2" s="13">
        <f t="shared" si="2"/>
        <v>2029</v>
      </c>
      <c r="BZ2" s="13">
        <f t="shared" si="2"/>
        <v>2029</v>
      </c>
      <c r="CA2" s="13">
        <f t="shared" si="2"/>
        <v>2029</v>
      </c>
      <c r="CB2" s="13">
        <f t="shared" ref="CB2:CI2" si="3">YEAR(CB1)</f>
        <v>2029</v>
      </c>
      <c r="CC2" s="13">
        <f t="shared" si="3"/>
        <v>2029</v>
      </c>
      <c r="CD2" s="13">
        <f t="shared" si="3"/>
        <v>2029</v>
      </c>
      <c r="CE2" s="13">
        <f t="shared" si="3"/>
        <v>2029</v>
      </c>
      <c r="CF2" s="13">
        <f t="shared" si="3"/>
        <v>2029</v>
      </c>
      <c r="CG2" s="13">
        <f t="shared" si="3"/>
        <v>2029</v>
      </c>
      <c r="CH2" s="13">
        <f t="shared" si="3"/>
        <v>2029</v>
      </c>
      <c r="CI2" s="13">
        <f t="shared" si="3"/>
        <v>2029</v>
      </c>
    </row>
    <row r="3" spans="2:134" outlineLevel="1" x14ac:dyDescent="0.35">
      <c r="B3" t="s">
        <v>159</v>
      </c>
      <c r="E3" s="12" t="s">
        <v>61</v>
      </c>
      <c r="F3" s="12"/>
      <c r="G3" s="13"/>
      <c r="H3" s="12"/>
      <c r="I3" s="12"/>
      <c r="J3" s="12"/>
      <c r="K3" s="12"/>
      <c r="L3" s="12"/>
      <c r="M3" s="12"/>
      <c r="N3" s="12"/>
      <c r="O3" s="13"/>
      <c r="P3" s="13">
        <f t="shared" ref="P3:CA3" si="4">P2*(MONTH(P1)=12)</f>
        <v>0</v>
      </c>
      <c r="Q3" s="13">
        <f t="shared" si="4"/>
        <v>0</v>
      </c>
      <c r="R3" s="13">
        <f t="shared" si="4"/>
        <v>0</v>
      </c>
      <c r="S3" s="13">
        <f t="shared" si="4"/>
        <v>0</v>
      </c>
      <c r="T3" s="13">
        <f t="shared" si="4"/>
        <v>0</v>
      </c>
      <c r="U3" s="13">
        <f t="shared" si="4"/>
        <v>0</v>
      </c>
      <c r="V3" s="13">
        <f t="shared" si="4"/>
        <v>0</v>
      </c>
      <c r="W3" s="13">
        <f t="shared" si="4"/>
        <v>0</v>
      </c>
      <c r="X3" s="13">
        <f t="shared" si="4"/>
        <v>0</v>
      </c>
      <c r="Y3" s="13">
        <f t="shared" si="4"/>
        <v>0</v>
      </c>
      <c r="Z3" s="13">
        <f t="shared" si="4"/>
        <v>0</v>
      </c>
      <c r="AA3" s="13">
        <f t="shared" si="4"/>
        <v>2024</v>
      </c>
      <c r="AB3" s="13">
        <f t="shared" si="4"/>
        <v>0</v>
      </c>
      <c r="AC3" s="13">
        <f t="shared" si="4"/>
        <v>0</v>
      </c>
      <c r="AD3" s="13">
        <f t="shared" si="4"/>
        <v>0</v>
      </c>
      <c r="AE3" s="13">
        <f t="shared" si="4"/>
        <v>0</v>
      </c>
      <c r="AF3" s="13">
        <f t="shared" si="4"/>
        <v>0</v>
      </c>
      <c r="AG3" s="13">
        <f t="shared" si="4"/>
        <v>0</v>
      </c>
      <c r="AH3" s="13">
        <f t="shared" si="4"/>
        <v>0</v>
      </c>
      <c r="AI3" s="13">
        <f t="shared" si="4"/>
        <v>0</v>
      </c>
      <c r="AJ3" s="13">
        <f t="shared" si="4"/>
        <v>0</v>
      </c>
      <c r="AK3" s="13">
        <f t="shared" si="4"/>
        <v>0</v>
      </c>
      <c r="AL3" s="13">
        <f t="shared" si="4"/>
        <v>0</v>
      </c>
      <c r="AM3" s="13">
        <f t="shared" si="4"/>
        <v>2025</v>
      </c>
      <c r="AN3" s="13">
        <f t="shared" si="4"/>
        <v>0</v>
      </c>
      <c r="AO3" s="13">
        <f t="shared" si="4"/>
        <v>0</v>
      </c>
      <c r="AP3" s="13">
        <f t="shared" si="4"/>
        <v>0</v>
      </c>
      <c r="AQ3" s="13">
        <f t="shared" si="4"/>
        <v>0</v>
      </c>
      <c r="AR3" s="13">
        <f t="shared" si="4"/>
        <v>0</v>
      </c>
      <c r="AS3" s="13">
        <f t="shared" si="4"/>
        <v>0</v>
      </c>
      <c r="AT3" s="13">
        <f t="shared" si="4"/>
        <v>0</v>
      </c>
      <c r="AU3" s="13">
        <f t="shared" si="4"/>
        <v>0</v>
      </c>
      <c r="AV3" s="13">
        <f t="shared" si="4"/>
        <v>0</v>
      </c>
      <c r="AW3" s="13">
        <f t="shared" si="4"/>
        <v>0</v>
      </c>
      <c r="AX3" s="13">
        <f t="shared" si="4"/>
        <v>0</v>
      </c>
      <c r="AY3" s="13">
        <f t="shared" si="4"/>
        <v>2026</v>
      </c>
      <c r="AZ3" s="13">
        <f t="shared" si="4"/>
        <v>0</v>
      </c>
      <c r="BA3" s="13">
        <f t="shared" si="4"/>
        <v>0</v>
      </c>
      <c r="BB3" s="13">
        <f t="shared" si="4"/>
        <v>0</v>
      </c>
      <c r="BC3" s="13">
        <f t="shared" si="4"/>
        <v>0</v>
      </c>
      <c r="BD3" s="13">
        <f t="shared" si="4"/>
        <v>0</v>
      </c>
      <c r="BE3" s="13">
        <f t="shared" si="4"/>
        <v>0</v>
      </c>
      <c r="BF3" s="13">
        <f t="shared" si="4"/>
        <v>0</v>
      </c>
      <c r="BG3" s="13">
        <f t="shared" si="4"/>
        <v>0</v>
      </c>
      <c r="BH3" s="13">
        <f t="shared" si="4"/>
        <v>0</v>
      </c>
      <c r="BI3" s="13">
        <f t="shared" si="4"/>
        <v>0</v>
      </c>
      <c r="BJ3" s="13">
        <f t="shared" si="4"/>
        <v>0</v>
      </c>
      <c r="BK3" s="13">
        <f t="shared" si="4"/>
        <v>2027</v>
      </c>
      <c r="BL3" s="13">
        <f t="shared" si="4"/>
        <v>0</v>
      </c>
      <c r="BM3" s="13">
        <f t="shared" si="4"/>
        <v>0</v>
      </c>
      <c r="BN3" s="13">
        <f t="shared" si="4"/>
        <v>0</v>
      </c>
      <c r="BO3" s="13">
        <f t="shared" si="4"/>
        <v>0</v>
      </c>
      <c r="BP3" s="13">
        <f t="shared" si="4"/>
        <v>0</v>
      </c>
      <c r="BQ3" s="13">
        <f t="shared" si="4"/>
        <v>0</v>
      </c>
      <c r="BR3" s="13">
        <f t="shared" si="4"/>
        <v>0</v>
      </c>
      <c r="BS3" s="13">
        <f t="shared" si="4"/>
        <v>0</v>
      </c>
      <c r="BT3" s="13">
        <f t="shared" si="4"/>
        <v>0</v>
      </c>
      <c r="BU3" s="13">
        <f t="shared" si="4"/>
        <v>0</v>
      </c>
      <c r="BV3" s="13">
        <f t="shared" si="4"/>
        <v>0</v>
      </c>
      <c r="BW3" s="13">
        <f t="shared" si="4"/>
        <v>2028</v>
      </c>
      <c r="BX3" s="13">
        <f t="shared" si="4"/>
        <v>0</v>
      </c>
      <c r="BY3" s="13">
        <f t="shared" si="4"/>
        <v>0</v>
      </c>
      <c r="BZ3" s="13">
        <f t="shared" si="4"/>
        <v>0</v>
      </c>
      <c r="CA3" s="13">
        <f t="shared" si="4"/>
        <v>0</v>
      </c>
      <c r="CB3" s="13">
        <f t="shared" ref="CB3:CI3" si="5">CB2*(MONTH(CB1)=12)</f>
        <v>0</v>
      </c>
      <c r="CC3" s="13">
        <f t="shared" si="5"/>
        <v>0</v>
      </c>
      <c r="CD3" s="13">
        <f t="shared" si="5"/>
        <v>0</v>
      </c>
      <c r="CE3" s="13">
        <f t="shared" si="5"/>
        <v>0</v>
      </c>
      <c r="CF3" s="13">
        <f t="shared" si="5"/>
        <v>0</v>
      </c>
      <c r="CG3" s="13">
        <f t="shared" si="5"/>
        <v>0</v>
      </c>
      <c r="CH3" s="13">
        <f t="shared" si="5"/>
        <v>0</v>
      </c>
      <c r="CI3" s="13">
        <f t="shared" si="5"/>
        <v>2029</v>
      </c>
    </row>
    <row r="4" spans="2:134" s="22" customFormat="1" x14ac:dyDescent="0.35">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35">
      <c r="B5" t="s">
        <v>80</v>
      </c>
      <c r="E5" s="31" t="str">
        <f ca="1">OFFSET(E5,3,0)</f>
        <v># of orders</v>
      </c>
      <c r="F5" s="31"/>
      <c r="G5" s="67"/>
      <c r="H5" s="39">
        <v>100000</v>
      </c>
      <c r="I5" s="39">
        <v>200000</v>
      </c>
      <c r="J5" s="39">
        <v>400000</v>
      </c>
      <c r="K5" s="39">
        <v>800000</v>
      </c>
      <c r="L5" s="39">
        <v>1600000</v>
      </c>
      <c r="M5" s="39">
        <v>3200000</v>
      </c>
      <c r="P5" s="15" cm="1">
        <f t="array" ref="P5">INDEX($H:$M,ROW(),MATCH(P$2,$H$1:$M$1,0))/12</f>
        <v>8333.3333333333339</v>
      </c>
      <c r="Q5" s="15" cm="1">
        <f t="array" ref="Q5">INDEX($H:$M,ROW(),MATCH(Q$2,$H$1:$M$1,0))/12</f>
        <v>8333.3333333333339</v>
      </c>
      <c r="R5" s="15" cm="1">
        <f t="array" ref="R5">INDEX($H:$M,ROW(),MATCH(R$2,$H$1:$M$1,0))/12</f>
        <v>8333.3333333333339</v>
      </c>
      <c r="S5" s="15" cm="1">
        <f t="array" ref="S5">INDEX($H:$M,ROW(),MATCH(S$2,$H$1:$M$1,0))/12</f>
        <v>8333.3333333333339</v>
      </c>
      <c r="T5" s="15" cm="1">
        <f t="array" ref="T5">INDEX($H:$M,ROW(),MATCH(T$2,$H$1:$M$1,0))/12</f>
        <v>8333.3333333333339</v>
      </c>
      <c r="U5" s="15" cm="1">
        <f t="array" ref="U5">INDEX($H:$M,ROW(),MATCH(U$2,$H$1:$M$1,0))/12</f>
        <v>8333.3333333333339</v>
      </c>
      <c r="V5" s="15" cm="1">
        <f t="array" ref="V5">INDEX($H:$M,ROW(),MATCH(V$2,$H$1:$M$1,0))/12</f>
        <v>8333.3333333333339</v>
      </c>
      <c r="W5" s="15" cm="1">
        <f t="array" ref="W5">INDEX($H:$M,ROW(),MATCH(W$2,$H$1:$M$1,0))/12</f>
        <v>8333.3333333333339</v>
      </c>
      <c r="X5" s="15" cm="1">
        <f t="array" ref="X5">INDEX($H:$M,ROW(),MATCH(X$2,$H$1:$M$1,0))/12</f>
        <v>8333.3333333333339</v>
      </c>
      <c r="Y5" s="15" cm="1">
        <f t="array" ref="Y5">INDEX($H:$M,ROW(),MATCH(Y$2,$H$1:$M$1,0))/12</f>
        <v>8333.3333333333339</v>
      </c>
      <c r="Z5" s="15" cm="1">
        <f t="array" ref="Z5">INDEX($H:$M,ROW(),MATCH(Z$2,$H$1:$M$1,0))/12</f>
        <v>8333.3333333333339</v>
      </c>
      <c r="AA5" s="15" cm="1">
        <f t="array" ref="AA5">INDEX($H:$M,ROW(),MATCH(AA$2,$H$1:$M$1,0))/12</f>
        <v>8333.3333333333339</v>
      </c>
      <c r="AB5" s="15" cm="1">
        <f t="array" ref="AB5">INDEX($H:$M,ROW(),MATCH(AB$2,$H$1:$M$1,0))/12</f>
        <v>16666.666666666668</v>
      </c>
      <c r="AC5" s="15" cm="1">
        <f t="array" ref="AC5">INDEX($H:$M,ROW(),MATCH(AC$2,$H$1:$M$1,0))/12</f>
        <v>16666.666666666668</v>
      </c>
      <c r="AD5" s="15" cm="1">
        <f t="array" ref="AD5">INDEX($H:$M,ROW(),MATCH(AD$2,$H$1:$M$1,0))/12</f>
        <v>16666.666666666668</v>
      </c>
      <c r="AE5" s="15" cm="1">
        <f t="array" ref="AE5">INDEX($H:$M,ROW(),MATCH(AE$2,$H$1:$M$1,0))/12</f>
        <v>16666.666666666668</v>
      </c>
      <c r="AF5" s="15" cm="1">
        <f t="array" ref="AF5">INDEX($H:$M,ROW(),MATCH(AF$2,$H$1:$M$1,0))/12</f>
        <v>16666.666666666668</v>
      </c>
      <c r="AG5" s="15" cm="1">
        <f t="array" ref="AG5">INDEX($H:$M,ROW(),MATCH(AG$2,$H$1:$M$1,0))/12</f>
        <v>16666.666666666668</v>
      </c>
      <c r="AH5" s="15" cm="1">
        <f t="array" ref="AH5">INDEX($H:$M,ROW(),MATCH(AH$2,$H$1:$M$1,0))/12</f>
        <v>16666.666666666668</v>
      </c>
      <c r="AI5" s="15" cm="1">
        <f t="array" ref="AI5">INDEX($H:$M,ROW(),MATCH(AI$2,$H$1:$M$1,0))/12</f>
        <v>16666.666666666668</v>
      </c>
      <c r="AJ5" s="15" cm="1">
        <f t="array" ref="AJ5">INDEX($H:$M,ROW(),MATCH(AJ$2,$H$1:$M$1,0))/12</f>
        <v>16666.666666666668</v>
      </c>
      <c r="AK5" s="15" cm="1">
        <f t="array" ref="AK5">INDEX($H:$M,ROW(),MATCH(AK$2,$H$1:$M$1,0))/12</f>
        <v>16666.666666666668</v>
      </c>
      <c r="AL5" s="15" cm="1">
        <f t="array" ref="AL5">INDEX($H:$M,ROW(),MATCH(AL$2,$H$1:$M$1,0))/12</f>
        <v>16666.666666666668</v>
      </c>
      <c r="AM5" s="15" cm="1">
        <f t="array" ref="AM5">INDEX($H:$M,ROW(),MATCH(AM$2,$H$1:$M$1,0))/12</f>
        <v>16666.666666666668</v>
      </c>
      <c r="AN5" s="15" cm="1">
        <f t="array" ref="AN5">INDEX($H:$M,ROW(),MATCH(AN$2,$H$1:$M$1,0))/12</f>
        <v>33333.333333333336</v>
      </c>
      <c r="AO5" s="15" cm="1">
        <f t="array" ref="AO5">INDEX($H:$M,ROW(),MATCH(AO$2,$H$1:$M$1,0))/12</f>
        <v>33333.333333333336</v>
      </c>
      <c r="AP5" s="15" cm="1">
        <f t="array" ref="AP5">INDEX($H:$M,ROW(),MATCH(AP$2,$H$1:$M$1,0))/12</f>
        <v>33333.333333333336</v>
      </c>
      <c r="AQ5" s="15" cm="1">
        <f t="array" ref="AQ5">INDEX($H:$M,ROW(),MATCH(AQ$2,$H$1:$M$1,0))/12</f>
        <v>33333.333333333336</v>
      </c>
      <c r="AR5" s="15" cm="1">
        <f t="array" ref="AR5">INDEX($H:$M,ROW(),MATCH(AR$2,$H$1:$M$1,0))/12</f>
        <v>33333.333333333336</v>
      </c>
      <c r="AS5" s="15" cm="1">
        <f t="array" ref="AS5">INDEX($H:$M,ROW(),MATCH(AS$2,$H$1:$M$1,0))/12</f>
        <v>33333.333333333336</v>
      </c>
      <c r="AT5" s="15" cm="1">
        <f t="array" ref="AT5">INDEX($H:$M,ROW(),MATCH(AT$2,$H$1:$M$1,0))/12</f>
        <v>33333.333333333336</v>
      </c>
      <c r="AU5" s="15" cm="1">
        <f t="array" ref="AU5">INDEX($H:$M,ROW(),MATCH(AU$2,$H$1:$M$1,0))/12</f>
        <v>33333.333333333336</v>
      </c>
      <c r="AV5" s="15" cm="1">
        <f t="array" ref="AV5">INDEX($H:$M,ROW(),MATCH(AV$2,$H$1:$M$1,0))/12</f>
        <v>33333.333333333336</v>
      </c>
      <c r="AW5" s="15" cm="1">
        <f t="array" ref="AW5">INDEX($H:$M,ROW(),MATCH(AW$2,$H$1:$M$1,0))/12</f>
        <v>33333.333333333336</v>
      </c>
      <c r="AX5" s="15" cm="1">
        <f t="array" ref="AX5">INDEX($H:$M,ROW(),MATCH(AX$2,$H$1:$M$1,0))/12</f>
        <v>33333.333333333336</v>
      </c>
      <c r="AY5" s="15" cm="1">
        <f t="array" ref="AY5">INDEX($H:$M,ROW(),MATCH(AY$2,$H$1:$M$1,0))/12</f>
        <v>33333.333333333336</v>
      </c>
      <c r="AZ5" s="15" cm="1">
        <f t="array" ref="AZ5">INDEX($H:$M,ROW(),MATCH(AZ$2,$H$1:$M$1,0))/12</f>
        <v>66666.666666666672</v>
      </c>
      <c r="BA5" s="15" cm="1">
        <f t="array" ref="BA5">INDEX($H:$M,ROW(),MATCH(BA$2,$H$1:$M$1,0))/12</f>
        <v>66666.666666666672</v>
      </c>
      <c r="BB5" s="15" cm="1">
        <f t="array" ref="BB5">INDEX($H:$M,ROW(),MATCH(BB$2,$H$1:$M$1,0))/12</f>
        <v>66666.666666666672</v>
      </c>
      <c r="BC5" s="15" cm="1">
        <f t="array" ref="BC5">INDEX($H:$M,ROW(),MATCH(BC$2,$H$1:$M$1,0))/12</f>
        <v>66666.666666666672</v>
      </c>
      <c r="BD5" s="15" cm="1">
        <f t="array" ref="BD5">INDEX($H:$M,ROW(),MATCH(BD$2,$H$1:$M$1,0))/12</f>
        <v>66666.666666666672</v>
      </c>
      <c r="BE5" s="15" cm="1">
        <f t="array" ref="BE5">INDEX($H:$M,ROW(),MATCH(BE$2,$H$1:$M$1,0))/12</f>
        <v>66666.666666666672</v>
      </c>
      <c r="BF5" s="15" cm="1">
        <f t="array" ref="BF5">INDEX($H:$M,ROW(),MATCH(BF$2,$H$1:$M$1,0))/12</f>
        <v>66666.666666666672</v>
      </c>
      <c r="BG5" s="15" cm="1">
        <f t="array" ref="BG5">INDEX($H:$M,ROW(),MATCH(BG$2,$H$1:$M$1,0))/12</f>
        <v>66666.666666666672</v>
      </c>
      <c r="BH5" s="15" cm="1">
        <f t="array" ref="BH5">INDEX($H:$M,ROW(),MATCH(BH$2,$H$1:$M$1,0))/12</f>
        <v>66666.666666666672</v>
      </c>
      <c r="BI5" s="15" cm="1">
        <f t="array" ref="BI5">INDEX($H:$M,ROW(),MATCH(BI$2,$H$1:$M$1,0))/12</f>
        <v>66666.666666666672</v>
      </c>
      <c r="BJ5" s="15" cm="1">
        <f t="array" ref="BJ5">INDEX($H:$M,ROW(),MATCH(BJ$2,$H$1:$M$1,0))/12</f>
        <v>66666.666666666672</v>
      </c>
      <c r="BK5" s="15" cm="1">
        <f t="array" ref="BK5">INDEX($H:$M,ROW(),MATCH(BK$2,$H$1:$M$1,0))/12</f>
        <v>66666.666666666672</v>
      </c>
      <c r="BL5" s="15" cm="1">
        <f t="array" ref="BL5">INDEX($H:$M,ROW(),MATCH(BL$2,$H$1:$M$1,0))/12</f>
        <v>133333.33333333334</v>
      </c>
      <c r="BM5" s="15" cm="1">
        <f t="array" ref="BM5">INDEX($H:$M,ROW(),MATCH(BM$2,$H$1:$M$1,0))/12</f>
        <v>133333.33333333334</v>
      </c>
      <c r="BN5" s="15" cm="1">
        <f t="array" ref="BN5">INDEX($H:$M,ROW(),MATCH(BN$2,$H$1:$M$1,0))/12</f>
        <v>133333.33333333334</v>
      </c>
      <c r="BO5" s="15" cm="1">
        <f t="array" ref="BO5">INDEX($H:$M,ROW(),MATCH(BO$2,$H$1:$M$1,0))/12</f>
        <v>133333.33333333334</v>
      </c>
      <c r="BP5" s="15" cm="1">
        <f t="array" ref="BP5">INDEX($H:$M,ROW(),MATCH(BP$2,$H$1:$M$1,0))/12</f>
        <v>133333.33333333334</v>
      </c>
      <c r="BQ5" s="15" cm="1">
        <f t="array" ref="BQ5">INDEX($H:$M,ROW(),MATCH(BQ$2,$H$1:$M$1,0))/12</f>
        <v>133333.33333333334</v>
      </c>
      <c r="BR5" s="15" cm="1">
        <f t="array" ref="BR5">INDEX($H:$M,ROW(),MATCH(BR$2,$H$1:$M$1,0))/12</f>
        <v>133333.33333333334</v>
      </c>
      <c r="BS5" s="15" cm="1">
        <f t="array" ref="BS5">INDEX($H:$M,ROW(),MATCH(BS$2,$H$1:$M$1,0))/12</f>
        <v>133333.33333333334</v>
      </c>
      <c r="BT5" s="15" cm="1">
        <f t="array" ref="BT5">INDEX($H:$M,ROW(),MATCH(BT$2,$H$1:$M$1,0))/12</f>
        <v>133333.33333333334</v>
      </c>
      <c r="BU5" s="15" cm="1">
        <f t="array" ref="BU5">INDEX($H:$M,ROW(),MATCH(BU$2,$H$1:$M$1,0))/12</f>
        <v>133333.33333333334</v>
      </c>
      <c r="BV5" s="15" cm="1">
        <f t="array" ref="BV5">INDEX($H:$M,ROW(),MATCH(BV$2,$H$1:$M$1,0))/12</f>
        <v>133333.33333333334</v>
      </c>
      <c r="BW5" s="15" cm="1">
        <f t="array" ref="BW5">INDEX($H:$M,ROW(),MATCH(BW$2,$H$1:$M$1,0))/12</f>
        <v>133333.33333333334</v>
      </c>
      <c r="BX5" s="15" cm="1">
        <f t="array" ref="BX5">INDEX($H:$M,ROW(),MATCH(BX$2,$H$1:$M$1,0))/12</f>
        <v>266666.66666666669</v>
      </c>
      <c r="BY5" s="15" cm="1">
        <f t="array" ref="BY5">INDEX($H:$M,ROW(),MATCH(BY$2,$H$1:$M$1,0))/12</f>
        <v>266666.66666666669</v>
      </c>
      <c r="BZ5" s="15" cm="1">
        <f t="array" ref="BZ5">INDEX($H:$M,ROW(),MATCH(BZ$2,$H$1:$M$1,0))/12</f>
        <v>266666.66666666669</v>
      </c>
      <c r="CA5" s="15" cm="1">
        <f t="array" ref="CA5">INDEX($H:$M,ROW(),MATCH(CA$2,$H$1:$M$1,0))/12</f>
        <v>266666.66666666669</v>
      </c>
      <c r="CB5" s="15" cm="1">
        <f t="array" ref="CB5">INDEX($H:$M,ROW(),MATCH(CB$2,$H$1:$M$1,0))/12</f>
        <v>266666.66666666669</v>
      </c>
      <c r="CC5" s="15" cm="1">
        <f t="array" ref="CC5">INDEX($H:$M,ROW(),MATCH(CC$2,$H$1:$M$1,0))/12</f>
        <v>266666.66666666669</v>
      </c>
      <c r="CD5" s="15" cm="1">
        <f t="array" ref="CD5">INDEX($H:$M,ROW(),MATCH(CD$2,$H$1:$M$1,0))/12</f>
        <v>266666.66666666669</v>
      </c>
      <c r="CE5" s="15" cm="1">
        <f t="array" ref="CE5">INDEX($H:$M,ROW(),MATCH(CE$2,$H$1:$M$1,0))/12</f>
        <v>266666.66666666669</v>
      </c>
      <c r="CF5" s="15" cm="1">
        <f t="array" ref="CF5">INDEX($H:$M,ROW(),MATCH(CF$2,$H$1:$M$1,0))/12</f>
        <v>266666.66666666669</v>
      </c>
      <c r="CG5" s="15" cm="1">
        <f t="array" ref="CG5">INDEX($H:$M,ROW(),MATCH(CG$2,$H$1:$M$1,0))/12</f>
        <v>266666.66666666669</v>
      </c>
      <c r="CH5" s="15" cm="1">
        <f t="array" ref="CH5">INDEX($H:$M,ROW(),MATCH(CH$2,$H$1:$M$1,0))/12</f>
        <v>266666.66666666669</v>
      </c>
      <c r="CI5" s="15" cm="1">
        <f t="array" ref="CI5">INDEX($H:$M,ROW(),MATCH(CI$2,$H$1:$M$1,0))/12</f>
        <v>266666.66666666669</v>
      </c>
    </row>
    <row r="6" spans="2:134" x14ac:dyDescent="0.35">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35">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35">
      <c r="C8" t="s">
        <v>211</v>
      </c>
      <c r="E8" s="12" t="s">
        <v>76</v>
      </c>
      <c r="F8" s="12"/>
      <c r="G8" s="13"/>
      <c r="H8" s="15">
        <f t="shared" ref="H8:M8" si="6">SUMIF($2:$2,H$1,8:8)</f>
        <v>99999.999999999985</v>
      </c>
      <c r="I8" s="15">
        <f t="shared" si="6"/>
        <v>199999.99999999997</v>
      </c>
      <c r="J8" s="15">
        <f t="shared" si="6"/>
        <v>399999.99999999994</v>
      </c>
      <c r="K8" s="15">
        <f t="shared" si="6"/>
        <v>799999.99999999988</v>
      </c>
      <c r="L8" s="15">
        <f t="shared" si="6"/>
        <v>1599999.9999999998</v>
      </c>
      <c r="M8" s="15">
        <f t="shared" si="6"/>
        <v>3199999.9999999995</v>
      </c>
      <c r="P8" s="34">
        <f t="shared" ref="P8:AU8" si="7">P5</f>
        <v>8333.3333333333339</v>
      </c>
      <c r="Q8" s="34">
        <f t="shared" si="7"/>
        <v>8333.3333333333339</v>
      </c>
      <c r="R8" s="34">
        <f t="shared" si="7"/>
        <v>8333.3333333333339</v>
      </c>
      <c r="S8" s="34">
        <f t="shared" si="7"/>
        <v>8333.3333333333339</v>
      </c>
      <c r="T8" s="34">
        <f t="shared" si="7"/>
        <v>8333.3333333333339</v>
      </c>
      <c r="U8" s="34">
        <f t="shared" si="7"/>
        <v>8333.3333333333339</v>
      </c>
      <c r="V8" s="34">
        <f t="shared" si="7"/>
        <v>8333.3333333333339</v>
      </c>
      <c r="W8" s="34">
        <f t="shared" si="7"/>
        <v>8333.3333333333339</v>
      </c>
      <c r="X8" s="34">
        <f t="shared" si="7"/>
        <v>8333.3333333333339</v>
      </c>
      <c r="Y8" s="34">
        <f t="shared" si="7"/>
        <v>8333.3333333333339</v>
      </c>
      <c r="Z8" s="34">
        <f t="shared" si="7"/>
        <v>8333.3333333333339</v>
      </c>
      <c r="AA8" s="34">
        <f t="shared" si="7"/>
        <v>8333.3333333333339</v>
      </c>
      <c r="AB8" s="34">
        <f t="shared" si="7"/>
        <v>16666.666666666668</v>
      </c>
      <c r="AC8" s="34">
        <f t="shared" si="7"/>
        <v>16666.666666666668</v>
      </c>
      <c r="AD8" s="34">
        <f t="shared" si="7"/>
        <v>16666.666666666668</v>
      </c>
      <c r="AE8" s="34">
        <f t="shared" si="7"/>
        <v>16666.666666666668</v>
      </c>
      <c r="AF8" s="34">
        <f t="shared" si="7"/>
        <v>16666.666666666668</v>
      </c>
      <c r="AG8" s="34">
        <f t="shared" si="7"/>
        <v>16666.666666666668</v>
      </c>
      <c r="AH8" s="34">
        <f t="shared" si="7"/>
        <v>16666.666666666668</v>
      </c>
      <c r="AI8" s="34">
        <f t="shared" si="7"/>
        <v>16666.666666666668</v>
      </c>
      <c r="AJ8" s="34">
        <f t="shared" si="7"/>
        <v>16666.666666666668</v>
      </c>
      <c r="AK8" s="34">
        <f t="shared" si="7"/>
        <v>16666.666666666668</v>
      </c>
      <c r="AL8" s="34">
        <f t="shared" si="7"/>
        <v>16666.666666666668</v>
      </c>
      <c r="AM8" s="34">
        <f t="shared" si="7"/>
        <v>16666.666666666668</v>
      </c>
      <c r="AN8" s="34">
        <f t="shared" si="7"/>
        <v>33333.333333333336</v>
      </c>
      <c r="AO8" s="34">
        <f t="shared" si="7"/>
        <v>33333.333333333336</v>
      </c>
      <c r="AP8" s="34">
        <f t="shared" si="7"/>
        <v>33333.333333333336</v>
      </c>
      <c r="AQ8" s="34">
        <f t="shared" si="7"/>
        <v>33333.333333333336</v>
      </c>
      <c r="AR8" s="34">
        <f t="shared" si="7"/>
        <v>33333.333333333336</v>
      </c>
      <c r="AS8" s="34">
        <f t="shared" si="7"/>
        <v>33333.333333333336</v>
      </c>
      <c r="AT8" s="34">
        <f t="shared" si="7"/>
        <v>33333.333333333336</v>
      </c>
      <c r="AU8" s="34">
        <f t="shared" si="7"/>
        <v>33333.333333333336</v>
      </c>
      <c r="AV8" s="34">
        <f t="shared" ref="AV8:CA8" si="8">AV5</f>
        <v>33333.333333333336</v>
      </c>
      <c r="AW8" s="34">
        <f t="shared" si="8"/>
        <v>33333.333333333336</v>
      </c>
      <c r="AX8" s="34">
        <f t="shared" si="8"/>
        <v>33333.333333333336</v>
      </c>
      <c r="AY8" s="34">
        <f t="shared" si="8"/>
        <v>33333.333333333336</v>
      </c>
      <c r="AZ8" s="34">
        <f t="shared" si="8"/>
        <v>66666.666666666672</v>
      </c>
      <c r="BA8" s="34">
        <f t="shared" si="8"/>
        <v>66666.666666666672</v>
      </c>
      <c r="BB8" s="34">
        <f t="shared" si="8"/>
        <v>66666.666666666672</v>
      </c>
      <c r="BC8" s="34">
        <f t="shared" si="8"/>
        <v>66666.666666666672</v>
      </c>
      <c r="BD8" s="34">
        <f t="shared" si="8"/>
        <v>66666.666666666672</v>
      </c>
      <c r="BE8" s="34">
        <f t="shared" si="8"/>
        <v>66666.666666666672</v>
      </c>
      <c r="BF8" s="34">
        <f t="shared" si="8"/>
        <v>66666.666666666672</v>
      </c>
      <c r="BG8" s="34">
        <f t="shared" si="8"/>
        <v>66666.666666666672</v>
      </c>
      <c r="BH8" s="34">
        <f t="shared" si="8"/>
        <v>66666.666666666672</v>
      </c>
      <c r="BI8" s="34">
        <f t="shared" si="8"/>
        <v>66666.666666666672</v>
      </c>
      <c r="BJ8" s="34">
        <f t="shared" si="8"/>
        <v>66666.666666666672</v>
      </c>
      <c r="BK8" s="34">
        <f t="shared" si="8"/>
        <v>66666.666666666672</v>
      </c>
      <c r="BL8" s="34">
        <f t="shared" si="8"/>
        <v>133333.33333333334</v>
      </c>
      <c r="BM8" s="34">
        <f t="shared" si="8"/>
        <v>133333.33333333334</v>
      </c>
      <c r="BN8" s="34">
        <f t="shared" si="8"/>
        <v>133333.33333333334</v>
      </c>
      <c r="BO8" s="34">
        <f t="shared" si="8"/>
        <v>133333.33333333334</v>
      </c>
      <c r="BP8" s="34">
        <f t="shared" si="8"/>
        <v>133333.33333333334</v>
      </c>
      <c r="BQ8" s="34">
        <f t="shared" si="8"/>
        <v>133333.33333333334</v>
      </c>
      <c r="BR8" s="34">
        <f t="shared" si="8"/>
        <v>133333.33333333334</v>
      </c>
      <c r="BS8" s="34">
        <f t="shared" si="8"/>
        <v>133333.33333333334</v>
      </c>
      <c r="BT8" s="34">
        <f t="shared" si="8"/>
        <v>133333.33333333334</v>
      </c>
      <c r="BU8" s="34">
        <f t="shared" si="8"/>
        <v>133333.33333333334</v>
      </c>
      <c r="BV8" s="34">
        <f t="shared" si="8"/>
        <v>133333.33333333334</v>
      </c>
      <c r="BW8" s="34">
        <f t="shared" si="8"/>
        <v>133333.33333333334</v>
      </c>
      <c r="BX8" s="34">
        <f t="shared" si="8"/>
        <v>266666.66666666669</v>
      </c>
      <c r="BY8" s="34">
        <f t="shared" si="8"/>
        <v>266666.66666666669</v>
      </c>
      <c r="BZ8" s="34">
        <f t="shared" si="8"/>
        <v>266666.66666666669</v>
      </c>
      <c r="CA8" s="34">
        <f t="shared" si="8"/>
        <v>266666.66666666669</v>
      </c>
      <c r="CB8" s="34">
        <f t="shared" ref="CB8:CI8" si="9">CB5</f>
        <v>266666.66666666669</v>
      </c>
      <c r="CC8" s="34">
        <f t="shared" si="9"/>
        <v>266666.66666666669</v>
      </c>
      <c r="CD8" s="34">
        <f t="shared" si="9"/>
        <v>266666.66666666669</v>
      </c>
      <c r="CE8" s="34">
        <f t="shared" si="9"/>
        <v>266666.66666666669</v>
      </c>
      <c r="CF8" s="34">
        <f t="shared" si="9"/>
        <v>266666.66666666669</v>
      </c>
      <c r="CG8" s="34">
        <f t="shared" si="9"/>
        <v>266666.66666666669</v>
      </c>
      <c r="CH8" s="34">
        <f t="shared" si="9"/>
        <v>266666.66666666669</v>
      </c>
      <c r="CI8" s="34">
        <f t="shared" si="9"/>
        <v>266666.66666666669</v>
      </c>
    </row>
    <row r="9" spans="2:134" x14ac:dyDescent="0.35">
      <c r="C9" t="s">
        <v>211</v>
      </c>
      <c r="E9" s="12" t="s">
        <v>77</v>
      </c>
      <c r="F9" s="12"/>
      <c r="G9" s="13"/>
      <c r="H9" s="29">
        <v>10</v>
      </c>
      <c r="I9" s="29">
        <v>10</v>
      </c>
      <c r="J9" s="29">
        <v>10</v>
      </c>
      <c r="K9" s="29">
        <v>10</v>
      </c>
      <c r="L9" s="29">
        <v>10</v>
      </c>
      <c r="M9" s="29">
        <v>10</v>
      </c>
      <c r="P9" s="30" cm="1">
        <f t="array" ref="P9">INDEX($H:$M,ROW(),MATCH(P$2,$H$1:$M$1,0))</f>
        <v>10</v>
      </c>
      <c r="Q9" s="30" cm="1">
        <f t="array" ref="Q9">INDEX($H:$M,ROW(),MATCH(Q$2,$H$1:$M$1,0))</f>
        <v>10</v>
      </c>
      <c r="R9" s="30" cm="1">
        <f t="array" ref="R9">INDEX($H:$M,ROW(),MATCH(R$2,$H$1:$M$1,0))</f>
        <v>10</v>
      </c>
      <c r="S9" s="30" cm="1">
        <f t="array" ref="S9">INDEX($H:$M,ROW(),MATCH(S$2,$H$1:$M$1,0))</f>
        <v>10</v>
      </c>
      <c r="T9" s="30" cm="1">
        <f t="array" ref="T9">INDEX($H:$M,ROW(),MATCH(T$2,$H$1:$M$1,0))</f>
        <v>10</v>
      </c>
      <c r="U9" s="30" cm="1">
        <f t="array" ref="U9">INDEX($H:$M,ROW(),MATCH(U$2,$H$1:$M$1,0))</f>
        <v>10</v>
      </c>
      <c r="V9" s="30" cm="1">
        <f t="array" ref="V9">INDEX($H:$M,ROW(),MATCH(V$2,$H$1:$M$1,0))</f>
        <v>10</v>
      </c>
      <c r="W9" s="30" cm="1">
        <f t="array" ref="W9">INDEX($H:$M,ROW(),MATCH(W$2,$H$1:$M$1,0))</f>
        <v>10</v>
      </c>
      <c r="X9" s="30" cm="1">
        <f t="array" ref="X9">INDEX($H:$M,ROW(),MATCH(X$2,$H$1:$M$1,0))</f>
        <v>10</v>
      </c>
      <c r="Y9" s="30" cm="1">
        <f t="array" ref="Y9">INDEX($H:$M,ROW(),MATCH(Y$2,$H$1:$M$1,0))</f>
        <v>10</v>
      </c>
      <c r="Z9" s="30" cm="1">
        <f t="array" ref="Z9">INDEX($H:$M,ROW(),MATCH(Z$2,$H$1:$M$1,0))</f>
        <v>10</v>
      </c>
      <c r="AA9" s="30" cm="1">
        <f t="array" ref="AA9">INDEX($H:$M,ROW(),MATCH(AA$2,$H$1:$M$1,0))</f>
        <v>10</v>
      </c>
      <c r="AB9" s="30" cm="1">
        <f t="array" ref="AB9">INDEX($H:$M,ROW(),MATCH(AB$2,$H$1:$M$1,0))</f>
        <v>10</v>
      </c>
      <c r="AC9" s="30" cm="1">
        <f t="array" ref="AC9">INDEX($H:$M,ROW(),MATCH(AC$2,$H$1:$M$1,0))</f>
        <v>10</v>
      </c>
      <c r="AD9" s="30" cm="1">
        <f t="array" ref="AD9">INDEX($H:$M,ROW(),MATCH(AD$2,$H$1:$M$1,0))</f>
        <v>10</v>
      </c>
      <c r="AE9" s="30" cm="1">
        <f t="array" ref="AE9">INDEX($H:$M,ROW(),MATCH(AE$2,$H$1:$M$1,0))</f>
        <v>10</v>
      </c>
      <c r="AF9" s="30" cm="1">
        <f t="array" ref="AF9">INDEX($H:$M,ROW(),MATCH(AF$2,$H$1:$M$1,0))</f>
        <v>10</v>
      </c>
      <c r="AG9" s="30" cm="1">
        <f t="array" ref="AG9">INDEX($H:$M,ROW(),MATCH(AG$2,$H$1:$M$1,0))</f>
        <v>10</v>
      </c>
      <c r="AH9" s="30" cm="1">
        <f t="array" ref="AH9">INDEX($H:$M,ROW(),MATCH(AH$2,$H$1:$M$1,0))</f>
        <v>10</v>
      </c>
      <c r="AI9" s="30" cm="1">
        <f t="array" ref="AI9">INDEX($H:$M,ROW(),MATCH(AI$2,$H$1:$M$1,0))</f>
        <v>10</v>
      </c>
      <c r="AJ9" s="30" cm="1">
        <f t="array" ref="AJ9">INDEX($H:$M,ROW(),MATCH(AJ$2,$H$1:$M$1,0))</f>
        <v>10</v>
      </c>
      <c r="AK9" s="30" cm="1">
        <f t="array" ref="AK9">INDEX($H:$M,ROW(),MATCH(AK$2,$H$1:$M$1,0))</f>
        <v>10</v>
      </c>
      <c r="AL9" s="30" cm="1">
        <f t="array" ref="AL9">INDEX($H:$M,ROW(),MATCH(AL$2,$H$1:$M$1,0))</f>
        <v>10</v>
      </c>
      <c r="AM9" s="30" cm="1">
        <f t="array" ref="AM9">INDEX($H:$M,ROW(),MATCH(AM$2,$H$1:$M$1,0))</f>
        <v>10</v>
      </c>
      <c r="AN9" s="30" cm="1">
        <f t="array" ref="AN9">INDEX($H:$M,ROW(),MATCH(AN$2,$H$1:$M$1,0))</f>
        <v>10</v>
      </c>
      <c r="AO9" s="30" cm="1">
        <f t="array" ref="AO9">INDEX($H:$M,ROW(),MATCH(AO$2,$H$1:$M$1,0))</f>
        <v>10</v>
      </c>
      <c r="AP9" s="30" cm="1">
        <f t="array" ref="AP9">INDEX($H:$M,ROW(),MATCH(AP$2,$H$1:$M$1,0))</f>
        <v>10</v>
      </c>
      <c r="AQ9" s="30" cm="1">
        <f t="array" ref="AQ9">INDEX($H:$M,ROW(),MATCH(AQ$2,$H$1:$M$1,0))</f>
        <v>10</v>
      </c>
      <c r="AR9" s="30" cm="1">
        <f t="array" ref="AR9">INDEX($H:$M,ROW(),MATCH(AR$2,$H$1:$M$1,0))</f>
        <v>10</v>
      </c>
      <c r="AS9" s="30" cm="1">
        <f t="array" ref="AS9">INDEX($H:$M,ROW(),MATCH(AS$2,$H$1:$M$1,0))</f>
        <v>10</v>
      </c>
      <c r="AT9" s="30" cm="1">
        <f t="array" ref="AT9">INDEX($H:$M,ROW(),MATCH(AT$2,$H$1:$M$1,0))</f>
        <v>10</v>
      </c>
      <c r="AU9" s="30" cm="1">
        <f t="array" ref="AU9">INDEX($H:$M,ROW(),MATCH(AU$2,$H$1:$M$1,0))</f>
        <v>10</v>
      </c>
      <c r="AV9" s="30" cm="1">
        <f t="array" ref="AV9">INDEX($H:$M,ROW(),MATCH(AV$2,$H$1:$M$1,0))</f>
        <v>10</v>
      </c>
      <c r="AW9" s="30" cm="1">
        <f t="array" ref="AW9">INDEX($H:$M,ROW(),MATCH(AW$2,$H$1:$M$1,0))</f>
        <v>10</v>
      </c>
      <c r="AX9" s="30" cm="1">
        <f t="array" ref="AX9">INDEX($H:$M,ROW(),MATCH(AX$2,$H$1:$M$1,0))</f>
        <v>10</v>
      </c>
      <c r="AY9" s="30" cm="1">
        <f t="array" ref="AY9">INDEX($H:$M,ROW(),MATCH(AY$2,$H$1:$M$1,0))</f>
        <v>10</v>
      </c>
      <c r="AZ9" s="30" cm="1">
        <f t="array" ref="AZ9">INDEX($H:$M,ROW(),MATCH(AZ$2,$H$1:$M$1,0))</f>
        <v>10</v>
      </c>
      <c r="BA9" s="30" cm="1">
        <f t="array" ref="BA9">INDEX($H:$M,ROW(),MATCH(BA$2,$H$1:$M$1,0))</f>
        <v>10</v>
      </c>
      <c r="BB9" s="30" cm="1">
        <f t="array" ref="BB9">INDEX($H:$M,ROW(),MATCH(BB$2,$H$1:$M$1,0))</f>
        <v>10</v>
      </c>
      <c r="BC9" s="30" cm="1">
        <f t="array" ref="BC9">INDEX($H:$M,ROW(),MATCH(BC$2,$H$1:$M$1,0))</f>
        <v>10</v>
      </c>
      <c r="BD9" s="30" cm="1">
        <f t="array" ref="BD9">INDEX($H:$M,ROW(),MATCH(BD$2,$H$1:$M$1,0))</f>
        <v>10</v>
      </c>
      <c r="BE9" s="30" cm="1">
        <f t="array" ref="BE9">INDEX($H:$M,ROW(),MATCH(BE$2,$H$1:$M$1,0))</f>
        <v>10</v>
      </c>
      <c r="BF9" s="30" cm="1">
        <f t="array" ref="BF9">INDEX($H:$M,ROW(),MATCH(BF$2,$H$1:$M$1,0))</f>
        <v>10</v>
      </c>
      <c r="BG9" s="30" cm="1">
        <f t="array" ref="BG9">INDEX($H:$M,ROW(),MATCH(BG$2,$H$1:$M$1,0))</f>
        <v>10</v>
      </c>
      <c r="BH9" s="30" cm="1">
        <f t="array" ref="BH9">INDEX($H:$M,ROW(),MATCH(BH$2,$H$1:$M$1,0))</f>
        <v>10</v>
      </c>
      <c r="BI9" s="30" cm="1">
        <f t="array" ref="BI9">INDEX($H:$M,ROW(),MATCH(BI$2,$H$1:$M$1,0))</f>
        <v>10</v>
      </c>
      <c r="BJ9" s="30" cm="1">
        <f t="array" ref="BJ9">INDEX($H:$M,ROW(),MATCH(BJ$2,$H$1:$M$1,0))</f>
        <v>10</v>
      </c>
      <c r="BK9" s="30" cm="1">
        <f t="array" ref="BK9">INDEX($H:$M,ROW(),MATCH(BK$2,$H$1:$M$1,0))</f>
        <v>10</v>
      </c>
      <c r="BL9" s="30" cm="1">
        <f t="array" ref="BL9">INDEX($H:$M,ROW(),MATCH(BL$2,$H$1:$M$1,0))</f>
        <v>10</v>
      </c>
      <c r="BM9" s="30" cm="1">
        <f t="array" ref="BM9">INDEX($H:$M,ROW(),MATCH(BM$2,$H$1:$M$1,0))</f>
        <v>10</v>
      </c>
      <c r="BN9" s="30" cm="1">
        <f t="array" ref="BN9">INDEX($H:$M,ROW(),MATCH(BN$2,$H$1:$M$1,0))</f>
        <v>10</v>
      </c>
      <c r="BO9" s="30" cm="1">
        <f t="array" ref="BO9">INDEX($H:$M,ROW(),MATCH(BO$2,$H$1:$M$1,0))</f>
        <v>10</v>
      </c>
      <c r="BP9" s="30" cm="1">
        <f t="array" ref="BP9">INDEX($H:$M,ROW(),MATCH(BP$2,$H$1:$M$1,0))</f>
        <v>10</v>
      </c>
      <c r="BQ9" s="30" cm="1">
        <f t="array" ref="BQ9">INDEX($H:$M,ROW(),MATCH(BQ$2,$H$1:$M$1,0))</f>
        <v>10</v>
      </c>
      <c r="BR9" s="30" cm="1">
        <f t="array" ref="BR9">INDEX($H:$M,ROW(),MATCH(BR$2,$H$1:$M$1,0))</f>
        <v>10</v>
      </c>
      <c r="BS9" s="30" cm="1">
        <f t="array" ref="BS9">INDEX($H:$M,ROW(),MATCH(BS$2,$H$1:$M$1,0))</f>
        <v>10</v>
      </c>
      <c r="BT9" s="30" cm="1">
        <f t="array" ref="BT9">INDEX($H:$M,ROW(),MATCH(BT$2,$H$1:$M$1,0))</f>
        <v>10</v>
      </c>
      <c r="BU9" s="30" cm="1">
        <f t="array" ref="BU9">INDEX($H:$M,ROW(),MATCH(BU$2,$H$1:$M$1,0))</f>
        <v>10</v>
      </c>
      <c r="BV9" s="30" cm="1">
        <f t="array" ref="BV9">INDEX($H:$M,ROW(),MATCH(BV$2,$H$1:$M$1,0))</f>
        <v>10</v>
      </c>
      <c r="BW9" s="30" cm="1">
        <f t="array" ref="BW9">INDEX($H:$M,ROW(),MATCH(BW$2,$H$1:$M$1,0))</f>
        <v>10</v>
      </c>
      <c r="BX9" s="30" cm="1">
        <f t="array" ref="BX9">INDEX($H:$M,ROW(),MATCH(BX$2,$H$1:$M$1,0))</f>
        <v>10</v>
      </c>
      <c r="BY9" s="30" cm="1">
        <f t="array" ref="BY9">INDEX($H:$M,ROW(),MATCH(BY$2,$H$1:$M$1,0))</f>
        <v>10</v>
      </c>
      <c r="BZ9" s="30" cm="1">
        <f t="array" ref="BZ9">INDEX($H:$M,ROW(),MATCH(BZ$2,$H$1:$M$1,0))</f>
        <v>10</v>
      </c>
      <c r="CA9" s="30" cm="1">
        <f t="array" ref="CA9">INDEX($H:$M,ROW(),MATCH(CA$2,$H$1:$M$1,0))</f>
        <v>10</v>
      </c>
      <c r="CB9" s="30" cm="1">
        <f t="array" ref="CB9">INDEX($H:$M,ROW(),MATCH(CB$2,$H$1:$M$1,0))</f>
        <v>10</v>
      </c>
      <c r="CC9" s="30" cm="1">
        <f t="array" ref="CC9">INDEX($H:$M,ROW(),MATCH(CC$2,$H$1:$M$1,0))</f>
        <v>10</v>
      </c>
      <c r="CD9" s="30" cm="1">
        <f t="array" ref="CD9">INDEX($H:$M,ROW(),MATCH(CD$2,$H$1:$M$1,0))</f>
        <v>10</v>
      </c>
      <c r="CE9" s="30" cm="1">
        <f t="array" ref="CE9">INDEX($H:$M,ROW(),MATCH(CE$2,$H$1:$M$1,0))</f>
        <v>10</v>
      </c>
      <c r="CF9" s="30" cm="1">
        <f t="array" ref="CF9">INDEX($H:$M,ROW(),MATCH(CF$2,$H$1:$M$1,0))</f>
        <v>10</v>
      </c>
      <c r="CG9" s="30" cm="1">
        <f t="array" ref="CG9">INDEX($H:$M,ROW(),MATCH(CG$2,$H$1:$M$1,0))</f>
        <v>10</v>
      </c>
      <c r="CH9" s="30" cm="1">
        <f t="array" ref="CH9">INDEX($H:$M,ROW(),MATCH(CH$2,$H$1:$M$1,0))</f>
        <v>10</v>
      </c>
      <c r="CI9" s="30" cm="1">
        <f t="array" ref="CI9">INDEX($H:$M,ROW(),MATCH(CI$2,$H$1:$M$1,0))</f>
        <v>10</v>
      </c>
    </row>
    <row r="10" spans="2:134" x14ac:dyDescent="0.35">
      <c r="B10" t="s">
        <v>198</v>
      </c>
      <c r="C10" t="s">
        <v>211</v>
      </c>
      <c r="E10" s="27" t="str">
        <f>SUBSTITUTE(E7,":","")&amp;" Revenue"</f>
        <v>Sales revenue Revenue</v>
      </c>
      <c r="F10" s="27"/>
      <c r="G10" s="9"/>
      <c r="H10" s="33">
        <f t="shared" ref="H10:M10" si="10">SUMIF($2:$2,H$1,10:10)</f>
        <v>1000000.0000000003</v>
      </c>
      <c r="I10" s="33">
        <f t="shared" si="10"/>
        <v>2000000.0000000007</v>
      </c>
      <c r="J10" s="33">
        <f t="shared" si="10"/>
        <v>4000000.0000000014</v>
      </c>
      <c r="K10" s="33">
        <f t="shared" si="10"/>
        <v>8000000.0000000028</v>
      </c>
      <c r="L10" s="33">
        <f t="shared" si="10"/>
        <v>16000000.000000006</v>
      </c>
      <c r="M10" s="33">
        <f t="shared" si="10"/>
        <v>32000000.000000011</v>
      </c>
      <c r="N10" s="27"/>
      <c r="O10" s="27"/>
      <c r="P10" s="28">
        <f>P9*P8</f>
        <v>83333.333333333343</v>
      </c>
      <c r="Q10" s="28">
        <f t="shared" ref="Q10:CB10" si="11">Q9*Q8</f>
        <v>83333.333333333343</v>
      </c>
      <c r="R10" s="28">
        <f t="shared" si="11"/>
        <v>83333.333333333343</v>
      </c>
      <c r="S10" s="28">
        <f t="shared" si="11"/>
        <v>83333.333333333343</v>
      </c>
      <c r="T10" s="28">
        <f t="shared" si="11"/>
        <v>83333.333333333343</v>
      </c>
      <c r="U10" s="28">
        <f t="shared" si="11"/>
        <v>83333.333333333343</v>
      </c>
      <c r="V10" s="28">
        <f t="shared" si="11"/>
        <v>83333.333333333343</v>
      </c>
      <c r="W10" s="28">
        <f t="shared" si="11"/>
        <v>83333.333333333343</v>
      </c>
      <c r="X10" s="28">
        <f t="shared" si="11"/>
        <v>83333.333333333343</v>
      </c>
      <c r="Y10" s="28">
        <f t="shared" si="11"/>
        <v>83333.333333333343</v>
      </c>
      <c r="Z10" s="28">
        <f t="shared" si="11"/>
        <v>83333.333333333343</v>
      </c>
      <c r="AA10" s="28">
        <f t="shared" si="11"/>
        <v>83333.333333333343</v>
      </c>
      <c r="AB10" s="28">
        <f t="shared" si="11"/>
        <v>166666.66666666669</v>
      </c>
      <c r="AC10" s="28">
        <f t="shared" si="11"/>
        <v>166666.66666666669</v>
      </c>
      <c r="AD10" s="28">
        <f t="shared" si="11"/>
        <v>166666.66666666669</v>
      </c>
      <c r="AE10" s="28">
        <f t="shared" si="11"/>
        <v>166666.66666666669</v>
      </c>
      <c r="AF10" s="28">
        <f t="shared" si="11"/>
        <v>166666.66666666669</v>
      </c>
      <c r="AG10" s="28">
        <f t="shared" si="11"/>
        <v>166666.66666666669</v>
      </c>
      <c r="AH10" s="28">
        <f t="shared" si="11"/>
        <v>166666.66666666669</v>
      </c>
      <c r="AI10" s="28">
        <f t="shared" si="11"/>
        <v>166666.66666666669</v>
      </c>
      <c r="AJ10" s="28">
        <f t="shared" si="11"/>
        <v>166666.66666666669</v>
      </c>
      <c r="AK10" s="28">
        <f t="shared" si="11"/>
        <v>166666.66666666669</v>
      </c>
      <c r="AL10" s="28">
        <f t="shared" si="11"/>
        <v>166666.66666666669</v>
      </c>
      <c r="AM10" s="28">
        <f t="shared" si="11"/>
        <v>166666.66666666669</v>
      </c>
      <c r="AN10" s="28">
        <f t="shared" si="11"/>
        <v>333333.33333333337</v>
      </c>
      <c r="AO10" s="28">
        <f t="shared" si="11"/>
        <v>333333.33333333337</v>
      </c>
      <c r="AP10" s="28">
        <f t="shared" si="11"/>
        <v>333333.33333333337</v>
      </c>
      <c r="AQ10" s="28">
        <f t="shared" si="11"/>
        <v>333333.33333333337</v>
      </c>
      <c r="AR10" s="28">
        <f t="shared" si="11"/>
        <v>333333.33333333337</v>
      </c>
      <c r="AS10" s="28">
        <f t="shared" si="11"/>
        <v>333333.33333333337</v>
      </c>
      <c r="AT10" s="28">
        <f t="shared" si="11"/>
        <v>333333.33333333337</v>
      </c>
      <c r="AU10" s="28">
        <f t="shared" si="11"/>
        <v>333333.33333333337</v>
      </c>
      <c r="AV10" s="28">
        <f t="shared" si="11"/>
        <v>333333.33333333337</v>
      </c>
      <c r="AW10" s="28">
        <f t="shared" si="11"/>
        <v>333333.33333333337</v>
      </c>
      <c r="AX10" s="28">
        <f t="shared" si="11"/>
        <v>333333.33333333337</v>
      </c>
      <c r="AY10" s="28">
        <f t="shared" si="11"/>
        <v>333333.33333333337</v>
      </c>
      <c r="AZ10" s="28">
        <f t="shared" si="11"/>
        <v>666666.66666666674</v>
      </c>
      <c r="BA10" s="28">
        <f t="shared" si="11"/>
        <v>666666.66666666674</v>
      </c>
      <c r="BB10" s="28">
        <f t="shared" si="11"/>
        <v>666666.66666666674</v>
      </c>
      <c r="BC10" s="28">
        <f t="shared" si="11"/>
        <v>666666.66666666674</v>
      </c>
      <c r="BD10" s="28">
        <f t="shared" si="11"/>
        <v>666666.66666666674</v>
      </c>
      <c r="BE10" s="28">
        <f t="shared" si="11"/>
        <v>666666.66666666674</v>
      </c>
      <c r="BF10" s="28">
        <f t="shared" si="11"/>
        <v>666666.66666666674</v>
      </c>
      <c r="BG10" s="28">
        <f t="shared" si="11"/>
        <v>666666.66666666674</v>
      </c>
      <c r="BH10" s="28">
        <f t="shared" si="11"/>
        <v>666666.66666666674</v>
      </c>
      <c r="BI10" s="28">
        <f t="shared" si="11"/>
        <v>666666.66666666674</v>
      </c>
      <c r="BJ10" s="28">
        <f t="shared" si="11"/>
        <v>666666.66666666674</v>
      </c>
      <c r="BK10" s="28">
        <f t="shared" si="11"/>
        <v>666666.66666666674</v>
      </c>
      <c r="BL10" s="28">
        <f t="shared" si="11"/>
        <v>1333333.3333333335</v>
      </c>
      <c r="BM10" s="28">
        <f t="shared" si="11"/>
        <v>1333333.3333333335</v>
      </c>
      <c r="BN10" s="28">
        <f t="shared" si="11"/>
        <v>1333333.3333333335</v>
      </c>
      <c r="BO10" s="28">
        <f t="shared" si="11"/>
        <v>1333333.3333333335</v>
      </c>
      <c r="BP10" s="28">
        <f t="shared" si="11"/>
        <v>1333333.3333333335</v>
      </c>
      <c r="BQ10" s="28">
        <f t="shared" si="11"/>
        <v>1333333.3333333335</v>
      </c>
      <c r="BR10" s="28">
        <f t="shared" si="11"/>
        <v>1333333.3333333335</v>
      </c>
      <c r="BS10" s="28">
        <f t="shared" si="11"/>
        <v>1333333.3333333335</v>
      </c>
      <c r="BT10" s="28">
        <f t="shared" si="11"/>
        <v>1333333.3333333335</v>
      </c>
      <c r="BU10" s="28">
        <f t="shared" si="11"/>
        <v>1333333.3333333335</v>
      </c>
      <c r="BV10" s="28">
        <f t="shared" si="11"/>
        <v>1333333.3333333335</v>
      </c>
      <c r="BW10" s="28">
        <f t="shared" si="11"/>
        <v>1333333.3333333335</v>
      </c>
      <c r="BX10" s="28">
        <f t="shared" si="11"/>
        <v>2666666.666666667</v>
      </c>
      <c r="BY10" s="28">
        <f t="shared" si="11"/>
        <v>2666666.666666667</v>
      </c>
      <c r="BZ10" s="28">
        <f t="shared" si="11"/>
        <v>2666666.666666667</v>
      </c>
      <c r="CA10" s="28">
        <f t="shared" si="11"/>
        <v>2666666.666666667</v>
      </c>
      <c r="CB10" s="28">
        <f t="shared" si="11"/>
        <v>2666666.666666667</v>
      </c>
      <c r="CC10" s="28">
        <f t="shared" ref="CC10:CI10" si="12">CC9*CC8</f>
        <v>2666666.666666667</v>
      </c>
      <c r="CD10" s="28">
        <f t="shared" si="12"/>
        <v>2666666.666666667</v>
      </c>
      <c r="CE10" s="28">
        <f t="shared" si="12"/>
        <v>2666666.666666667</v>
      </c>
      <c r="CF10" s="28">
        <f t="shared" si="12"/>
        <v>2666666.666666667</v>
      </c>
      <c r="CG10" s="28">
        <f t="shared" si="12"/>
        <v>2666666.666666667</v>
      </c>
      <c r="CH10" s="28">
        <f t="shared" si="12"/>
        <v>2666666.666666667</v>
      </c>
      <c r="CI10" s="28">
        <f t="shared" si="12"/>
        <v>2666666.666666667</v>
      </c>
    </row>
    <row r="11" spans="2:134" x14ac:dyDescent="0.35">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35">
      <c r="C12" t="s">
        <v>211</v>
      </c>
      <c r="E12" s="56" t="s">
        <v>161</v>
      </c>
      <c r="F12" s="56"/>
      <c r="G12" s="69"/>
      <c r="H12" s="15"/>
      <c r="I12" s="15"/>
      <c r="J12" s="15"/>
      <c r="K12" s="15"/>
      <c r="L12" s="15"/>
      <c r="M12" s="15"/>
      <c r="P12" s="34">
        <f>P8</f>
        <v>8333.3333333333339</v>
      </c>
      <c r="Q12" s="34">
        <f t="shared" ref="Q12:CB12" si="13">Q8</f>
        <v>8333.3333333333339</v>
      </c>
      <c r="R12" s="34">
        <f t="shared" si="13"/>
        <v>8333.3333333333339</v>
      </c>
      <c r="S12" s="34">
        <f t="shared" si="13"/>
        <v>8333.3333333333339</v>
      </c>
      <c r="T12" s="34">
        <f t="shared" si="13"/>
        <v>8333.3333333333339</v>
      </c>
      <c r="U12" s="34">
        <f t="shared" si="13"/>
        <v>8333.3333333333339</v>
      </c>
      <c r="V12" s="34">
        <f t="shared" si="13"/>
        <v>8333.3333333333339</v>
      </c>
      <c r="W12" s="34">
        <f t="shared" si="13"/>
        <v>8333.3333333333339</v>
      </c>
      <c r="X12" s="34">
        <f t="shared" si="13"/>
        <v>8333.3333333333339</v>
      </c>
      <c r="Y12" s="34">
        <f t="shared" si="13"/>
        <v>8333.3333333333339</v>
      </c>
      <c r="Z12" s="34">
        <f t="shared" si="13"/>
        <v>8333.3333333333339</v>
      </c>
      <c r="AA12" s="34">
        <f t="shared" si="13"/>
        <v>8333.3333333333339</v>
      </c>
      <c r="AB12" s="34">
        <f t="shared" si="13"/>
        <v>16666.666666666668</v>
      </c>
      <c r="AC12" s="34">
        <f t="shared" si="13"/>
        <v>16666.666666666668</v>
      </c>
      <c r="AD12" s="34">
        <f t="shared" si="13"/>
        <v>16666.666666666668</v>
      </c>
      <c r="AE12" s="34">
        <f t="shared" si="13"/>
        <v>16666.666666666668</v>
      </c>
      <c r="AF12" s="34">
        <f t="shared" si="13"/>
        <v>16666.666666666668</v>
      </c>
      <c r="AG12" s="34">
        <f t="shared" si="13"/>
        <v>16666.666666666668</v>
      </c>
      <c r="AH12" s="34">
        <f t="shared" si="13"/>
        <v>16666.666666666668</v>
      </c>
      <c r="AI12" s="34">
        <f t="shared" si="13"/>
        <v>16666.666666666668</v>
      </c>
      <c r="AJ12" s="34">
        <f t="shared" si="13"/>
        <v>16666.666666666668</v>
      </c>
      <c r="AK12" s="34">
        <f t="shared" si="13"/>
        <v>16666.666666666668</v>
      </c>
      <c r="AL12" s="34">
        <f t="shared" si="13"/>
        <v>16666.666666666668</v>
      </c>
      <c r="AM12" s="34">
        <f t="shared" si="13"/>
        <v>16666.666666666668</v>
      </c>
      <c r="AN12" s="34">
        <f t="shared" si="13"/>
        <v>33333.333333333336</v>
      </c>
      <c r="AO12" s="34">
        <f t="shared" si="13"/>
        <v>33333.333333333336</v>
      </c>
      <c r="AP12" s="34">
        <f t="shared" si="13"/>
        <v>33333.333333333336</v>
      </c>
      <c r="AQ12" s="34">
        <f t="shared" si="13"/>
        <v>33333.333333333336</v>
      </c>
      <c r="AR12" s="34">
        <f t="shared" si="13"/>
        <v>33333.333333333336</v>
      </c>
      <c r="AS12" s="34">
        <f t="shared" si="13"/>
        <v>33333.333333333336</v>
      </c>
      <c r="AT12" s="34">
        <f t="shared" si="13"/>
        <v>33333.333333333336</v>
      </c>
      <c r="AU12" s="34">
        <f t="shared" si="13"/>
        <v>33333.333333333336</v>
      </c>
      <c r="AV12" s="34">
        <f t="shared" si="13"/>
        <v>33333.333333333336</v>
      </c>
      <c r="AW12" s="34">
        <f t="shared" si="13"/>
        <v>33333.333333333336</v>
      </c>
      <c r="AX12" s="34">
        <f t="shared" si="13"/>
        <v>33333.333333333336</v>
      </c>
      <c r="AY12" s="34">
        <f t="shared" si="13"/>
        <v>33333.333333333336</v>
      </c>
      <c r="AZ12" s="34">
        <f t="shared" si="13"/>
        <v>66666.666666666672</v>
      </c>
      <c r="BA12" s="34">
        <f t="shared" si="13"/>
        <v>66666.666666666672</v>
      </c>
      <c r="BB12" s="34">
        <f t="shared" si="13"/>
        <v>66666.666666666672</v>
      </c>
      <c r="BC12" s="34">
        <f t="shared" si="13"/>
        <v>66666.666666666672</v>
      </c>
      <c r="BD12" s="34">
        <f t="shared" si="13"/>
        <v>66666.666666666672</v>
      </c>
      <c r="BE12" s="34">
        <f t="shared" si="13"/>
        <v>66666.666666666672</v>
      </c>
      <c r="BF12" s="34">
        <f t="shared" si="13"/>
        <v>66666.666666666672</v>
      </c>
      <c r="BG12" s="34">
        <f t="shared" si="13"/>
        <v>66666.666666666672</v>
      </c>
      <c r="BH12" s="34">
        <f t="shared" si="13"/>
        <v>66666.666666666672</v>
      </c>
      <c r="BI12" s="34">
        <f t="shared" si="13"/>
        <v>66666.666666666672</v>
      </c>
      <c r="BJ12" s="34">
        <f t="shared" si="13"/>
        <v>66666.666666666672</v>
      </c>
      <c r="BK12" s="34">
        <f t="shared" si="13"/>
        <v>66666.666666666672</v>
      </c>
      <c r="BL12" s="34">
        <f t="shared" si="13"/>
        <v>133333.33333333334</v>
      </c>
      <c r="BM12" s="34">
        <f t="shared" si="13"/>
        <v>133333.33333333334</v>
      </c>
      <c r="BN12" s="34">
        <f t="shared" si="13"/>
        <v>133333.33333333334</v>
      </c>
      <c r="BO12" s="34">
        <f t="shared" si="13"/>
        <v>133333.33333333334</v>
      </c>
      <c r="BP12" s="34">
        <f t="shared" si="13"/>
        <v>133333.33333333334</v>
      </c>
      <c r="BQ12" s="34">
        <f t="shared" si="13"/>
        <v>133333.33333333334</v>
      </c>
      <c r="BR12" s="34">
        <f t="shared" si="13"/>
        <v>133333.33333333334</v>
      </c>
      <c r="BS12" s="34">
        <f t="shared" si="13"/>
        <v>133333.33333333334</v>
      </c>
      <c r="BT12" s="34">
        <f t="shared" si="13"/>
        <v>133333.33333333334</v>
      </c>
      <c r="BU12" s="34">
        <f t="shared" si="13"/>
        <v>133333.33333333334</v>
      </c>
      <c r="BV12" s="34">
        <f t="shared" si="13"/>
        <v>133333.33333333334</v>
      </c>
      <c r="BW12" s="34">
        <f t="shared" si="13"/>
        <v>133333.33333333334</v>
      </c>
      <c r="BX12" s="34">
        <f t="shared" si="13"/>
        <v>266666.66666666669</v>
      </c>
      <c r="BY12" s="34">
        <f t="shared" si="13"/>
        <v>266666.66666666669</v>
      </c>
      <c r="BZ12" s="34">
        <f t="shared" si="13"/>
        <v>266666.66666666669</v>
      </c>
      <c r="CA12" s="34">
        <f t="shared" si="13"/>
        <v>266666.66666666669</v>
      </c>
      <c r="CB12" s="34">
        <f t="shared" si="13"/>
        <v>266666.66666666669</v>
      </c>
      <c r="CC12" s="34">
        <f t="shared" ref="CC12:CI12" si="14">CC8</f>
        <v>266666.66666666669</v>
      </c>
      <c r="CD12" s="34">
        <f t="shared" si="14"/>
        <v>266666.66666666669</v>
      </c>
      <c r="CE12" s="34">
        <f t="shared" si="14"/>
        <v>266666.66666666669</v>
      </c>
      <c r="CF12" s="34">
        <f t="shared" si="14"/>
        <v>266666.66666666669</v>
      </c>
      <c r="CG12" s="34">
        <f t="shared" si="14"/>
        <v>266666.66666666669</v>
      </c>
      <c r="CH12" s="34">
        <f t="shared" si="14"/>
        <v>266666.66666666669</v>
      </c>
      <c r="CI12" s="34">
        <f t="shared" si="14"/>
        <v>266666.66666666669</v>
      </c>
    </row>
    <row r="13" spans="2:134" outlineLevel="1" x14ac:dyDescent="0.35">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35">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35">
      <c r="B15" t="s">
        <v>202</v>
      </c>
      <c r="C15" t="s">
        <v>162</v>
      </c>
      <c r="E15" s="12" t="s">
        <v>67</v>
      </c>
      <c r="F15" s="12"/>
      <c r="G15" s="13"/>
      <c r="H15" s="18">
        <v>5</v>
      </c>
      <c r="I15" s="18">
        <v>5</v>
      </c>
      <c r="J15" s="18">
        <v>5</v>
      </c>
      <c r="K15" s="18">
        <v>5</v>
      </c>
      <c r="L15" s="18">
        <v>5</v>
      </c>
      <c r="M15" s="18">
        <v>5</v>
      </c>
      <c r="N15" s="27"/>
      <c r="O15" s="27"/>
      <c r="P15" s="19" cm="1">
        <f t="array" ref="P15">INDEX($H:$M,ROW(),MATCH(P$2,$H$1:$M$1,0))</f>
        <v>5</v>
      </c>
      <c r="Q15" s="19" cm="1">
        <f t="array" ref="Q15">INDEX($H:$M,ROW(),MATCH(Q$2,$H$1:$M$1,0))</f>
        <v>5</v>
      </c>
      <c r="R15" s="19" cm="1">
        <f t="array" ref="R15">INDEX($H:$M,ROW(),MATCH(R$2,$H$1:$M$1,0))</f>
        <v>5</v>
      </c>
      <c r="S15" s="19" cm="1">
        <f t="array" ref="S15">INDEX($H:$M,ROW(),MATCH(S$2,$H$1:$M$1,0))</f>
        <v>5</v>
      </c>
      <c r="T15" s="19" cm="1">
        <f t="array" ref="T15">INDEX($H:$M,ROW(),MATCH(T$2,$H$1:$M$1,0))</f>
        <v>5</v>
      </c>
      <c r="U15" s="19" cm="1">
        <f t="array" ref="U15">INDEX($H:$M,ROW(),MATCH(U$2,$H$1:$M$1,0))</f>
        <v>5</v>
      </c>
      <c r="V15" s="19" cm="1">
        <f t="array" ref="V15">INDEX($H:$M,ROW(),MATCH(V$2,$H$1:$M$1,0))</f>
        <v>5</v>
      </c>
      <c r="W15" s="19" cm="1">
        <f t="array" ref="W15">INDEX($H:$M,ROW(),MATCH(W$2,$H$1:$M$1,0))</f>
        <v>5</v>
      </c>
      <c r="X15" s="19" cm="1">
        <f t="array" ref="X15">INDEX($H:$M,ROW(),MATCH(X$2,$H$1:$M$1,0))</f>
        <v>5</v>
      </c>
      <c r="Y15" s="19" cm="1">
        <f t="array" ref="Y15">INDEX($H:$M,ROW(),MATCH(Y$2,$H$1:$M$1,0))</f>
        <v>5</v>
      </c>
      <c r="Z15" s="19" cm="1">
        <f t="array" ref="Z15">INDEX($H:$M,ROW(),MATCH(Z$2,$H$1:$M$1,0))</f>
        <v>5</v>
      </c>
      <c r="AA15" s="19" cm="1">
        <f t="array" ref="AA15">INDEX($H:$M,ROW(),MATCH(AA$2,$H$1:$M$1,0))</f>
        <v>5</v>
      </c>
      <c r="AB15" s="19" cm="1">
        <f t="array" ref="AB15">INDEX($H:$M,ROW(),MATCH(AB$2,$H$1:$M$1,0))</f>
        <v>5</v>
      </c>
      <c r="AC15" s="19" cm="1">
        <f t="array" ref="AC15">INDEX($H:$M,ROW(),MATCH(AC$2,$H$1:$M$1,0))</f>
        <v>5</v>
      </c>
      <c r="AD15" s="19" cm="1">
        <f t="array" ref="AD15">INDEX($H:$M,ROW(),MATCH(AD$2,$H$1:$M$1,0))</f>
        <v>5</v>
      </c>
      <c r="AE15" s="19" cm="1">
        <f t="array" ref="AE15">INDEX($H:$M,ROW(),MATCH(AE$2,$H$1:$M$1,0))</f>
        <v>5</v>
      </c>
      <c r="AF15" s="19" cm="1">
        <f t="array" ref="AF15">INDEX($H:$M,ROW(),MATCH(AF$2,$H$1:$M$1,0))</f>
        <v>5</v>
      </c>
      <c r="AG15" s="19" cm="1">
        <f t="array" ref="AG15">INDEX($H:$M,ROW(),MATCH(AG$2,$H$1:$M$1,0))</f>
        <v>5</v>
      </c>
      <c r="AH15" s="19" cm="1">
        <f t="array" ref="AH15">INDEX($H:$M,ROW(),MATCH(AH$2,$H$1:$M$1,0))</f>
        <v>5</v>
      </c>
      <c r="AI15" s="19" cm="1">
        <f t="array" ref="AI15">INDEX($H:$M,ROW(),MATCH(AI$2,$H$1:$M$1,0))</f>
        <v>5</v>
      </c>
      <c r="AJ15" s="19" cm="1">
        <f t="array" ref="AJ15">INDEX($H:$M,ROW(),MATCH(AJ$2,$H$1:$M$1,0))</f>
        <v>5</v>
      </c>
      <c r="AK15" s="19" cm="1">
        <f t="array" ref="AK15">INDEX($H:$M,ROW(),MATCH(AK$2,$H$1:$M$1,0))</f>
        <v>5</v>
      </c>
      <c r="AL15" s="19" cm="1">
        <f t="array" ref="AL15">INDEX($H:$M,ROW(),MATCH(AL$2,$H$1:$M$1,0))</f>
        <v>5</v>
      </c>
      <c r="AM15" s="19" cm="1">
        <f t="array" ref="AM15">INDEX($H:$M,ROW(),MATCH(AM$2,$H$1:$M$1,0))</f>
        <v>5</v>
      </c>
      <c r="AN15" s="19" cm="1">
        <f t="array" ref="AN15">INDEX($H:$M,ROW(),MATCH(AN$2,$H$1:$M$1,0))</f>
        <v>5</v>
      </c>
      <c r="AO15" s="19" cm="1">
        <f t="array" ref="AO15">INDEX($H:$M,ROW(),MATCH(AO$2,$H$1:$M$1,0))</f>
        <v>5</v>
      </c>
      <c r="AP15" s="19" cm="1">
        <f t="array" ref="AP15">INDEX($H:$M,ROW(),MATCH(AP$2,$H$1:$M$1,0))</f>
        <v>5</v>
      </c>
      <c r="AQ15" s="19" cm="1">
        <f t="array" ref="AQ15">INDEX($H:$M,ROW(),MATCH(AQ$2,$H$1:$M$1,0))</f>
        <v>5</v>
      </c>
      <c r="AR15" s="19" cm="1">
        <f t="array" ref="AR15">INDEX($H:$M,ROW(),MATCH(AR$2,$H$1:$M$1,0))</f>
        <v>5</v>
      </c>
      <c r="AS15" s="19" cm="1">
        <f t="array" ref="AS15">INDEX($H:$M,ROW(),MATCH(AS$2,$H$1:$M$1,0))</f>
        <v>5</v>
      </c>
      <c r="AT15" s="19" cm="1">
        <f t="array" ref="AT15">INDEX($H:$M,ROW(),MATCH(AT$2,$H$1:$M$1,0))</f>
        <v>5</v>
      </c>
      <c r="AU15" s="19" cm="1">
        <f t="array" ref="AU15">INDEX($H:$M,ROW(),MATCH(AU$2,$H$1:$M$1,0))</f>
        <v>5</v>
      </c>
      <c r="AV15" s="19" cm="1">
        <f t="array" ref="AV15">INDEX($H:$M,ROW(),MATCH(AV$2,$H$1:$M$1,0))</f>
        <v>5</v>
      </c>
      <c r="AW15" s="19" cm="1">
        <f t="array" ref="AW15">INDEX($H:$M,ROW(),MATCH(AW$2,$H$1:$M$1,0))</f>
        <v>5</v>
      </c>
      <c r="AX15" s="19" cm="1">
        <f t="array" ref="AX15">INDEX($H:$M,ROW(),MATCH(AX$2,$H$1:$M$1,0))</f>
        <v>5</v>
      </c>
      <c r="AY15" s="19" cm="1">
        <f t="array" ref="AY15">INDEX($H:$M,ROW(),MATCH(AY$2,$H$1:$M$1,0))</f>
        <v>5</v>
      </c>
      <c r="AZ15" s="19" cm="1">
        <f t="array" ref="AZ15">INDEX($H:$M,ROW(),MATCH(AZ$2,$H$1:$M$1,0))</f>
        <v>5</v>
      </c>
      <c r="BA15" s="19" cm="1">
        <f t="array" ref="BA15">INDEX($H:$M,ROW(),MATCH(BA$2,$H$1:$M$1,0))</f>
        <v>5</v>
      </c>
      <c r="BB15" s="19" cm="1">
        <f t="array" ref="BB15">INDEX($H:$M,ROW(),MATCH(BB$2,$H$1:$M$1,0))</f>
        <v>5</v>
      </c>
      <c r="BC15" s="19" cm="1">
        <f t="array" ref="BC15">INDEX($H:$M,ROW(),MATCH(BC$2,$H$1:$M$1,0))</f>
        <v>5</v>
      </c>
      <c r="BD15" s="19" cm="1">
        <f t="array" ref="BD15">INDEX($H:$M,ROW(),MATCH(BD$2,$H$1:$M$1,0))</f>
        <v>5</v>
      </c>
      <c r="BE15" s="19" cm="1">
        <f t="array" ref="BE15">INDEX($H:$M,ROW(),MATCH(BE$2,$H$1:$M$1,0))</f>
        <v>5</v>
      </c>
      <c r="BF15" s="19" cm="1">
        <f t="array" ref="BF15">INDEX($H:$M,ROW(),MATCH(BF$2,$H$1:$M$1,0))</f>
        <v>5</v>
      </c>
      <c r="BG15" s="19" cm="1">
        <f t="array" ref="BG15">INDEX($H:$M,ROW(),MATCH(BG$2,$H$1:$M$1,0))</f>
        <v>5</v>
      </c>
      <c r="BH15" s="19" cm="1">
        <f t="array" ref="BH15">INDEX($H:$M,ROW(),MATCH(BH$2,$H$1:$M$1,0))</f>
        <v>5</v>
      </c>
      <c r="BI15" s="19" cm="1">
        <f t="array" ref="BI15">INDEX($H:$M,ROW(),MATCH(BI$2,$H$1:$M$1,0))</f>
        <v>5</v>
      </c>
      <c r="BJ15" s="19" cm="1">
        <f t="array" ref="BJ15">INDEX($H:$M,ROW(),MATCH(BJ$2,$H$1:$M$1,0))</f>
        <v>5</v>
      </c>
      <c r="BK15" s="19" cm="1">
        <f t="array" ref="BK15">INDEX($H:$M,ROW(),MATCH(BK$2,$H$1:$M$1,0))</f>
        <v>5</v>
      </c>
      <c r="BL15" s="19" cm="1">
        <f t="array" ref="BL15">INDEX($H:$M,ROW(),MATCH(BL$2,$H$1:$M$1,0))</f>
        <v>5</v>
      </c>
      <c r="BM15" s="19" cm="1">
        <f t="array" ref="BM15">INDEX($H:$M,ROW(),MATCH(BM$2,$H$1:$M$1,0))</f>
        <v>5</v>
      </c>
      <c r="BN15" s="19" cm="1">
        <f t="array" ref="BN15">INDEX($H:$M,ROW(),MATCH(BN$2,$H$1:$M$1,0))</f>
        <v>5</v>
      </c>
      <c r="BO15" s="19" cm="1">
        <f t="array" ref="BO15">INDEX($H:$M,ROW(),MATCH(BO$2,$H$1:$M$1,0))</f>
        <v>5</v>
      </c>
      <c r="BP15" s="19" cm="1">
        <f t="array" ref="BP15">INDEX($H:$M,ROW(),MATCH(BP$2,$H$1:$M$1,0))</f>
        <v>5</v>
      </c>
      <c r="BQ15" s="19" cm="1">
        <f t="array" ref="BQ15">INDEX($H:$M,ROW(),MATCH(BQ$2,$H$1:$M$1,0))</f>
        <v>5</v>
      </c>
      <c r="BR15" s="19" cm="1">
        <f t="array" ref="BR15">INDEX($H:$M,ROW(),MATCH(BR$2,$H$1:$M$1,0))</f>
        <v>5</v>
      </c>
      <c r="BS15" s="19" cm="1">
        <f t="array" ref="BS15">INDEX($H:$M,ROW(),MATCH(BS$2,$H$1:$M$1,0))</f>
        <v>5</v>
      </c>
      <c r="BT15" s="19" cm="1">
        <f t="array" ref="BT15">INDEX($H:$M,ROW(),MATCH(BT$2,$H$1:$M$1,0))</f>
        <v>5</v>
      </c>
      <c r="BU15" s="19" cm="1">
        <f t="array" ref="BU15">INDEX($H:$M,ROW(),MATCH(BU$2,$H$1:$M$1,0))</f>
        <v>5</v>
      </c>
      <c r="BV15" s="19" cm="1">
        <f t="array" ref="BV15">INDEX($H:$M,ROW(),MATCH(BV$2,$H$1:$M$1,0))</f>
        <v>5</v>
      </c>
      <c r="BW15" s="19" cm="1">
        <f t="array" ref="BW15">INDEX($H:$M,ROW(),MATCH(BW$2,$H$1:$M$1,0))</f>
        <v>5</v>
      </c>
      <c r="BX15" s="19" cm="1">
        <f t="array" ref="BX15">INDEX($H:$M,ROW(),MATCH(BX$2,$H$1:$M$1,0))</f>
        <v>5</v>
      </c>
      <c r="BY15" s="19" cm="1">
        <f t="array" ref="BY15">INDEX($H:$M,ROW(),MATCH(BY$2,$H$1:$M$1,0))</f>
        <v>5</v>
      </c>
      <c r="BZ15" s="19" cm="1">
        <f t="array" ref="BZ15">INDEX($H:$M,ROW(),MATCH(BZ$2,$H$1:$M$1,0))</f>
        <v>5</v>
      </c>
      <c r="CA15" s="19" cm="1">
        <f t="array" ref="CA15">INDEX($H:$M,ROW(),MATCH(CA$2,$H$1:$M$1,0))</f>
        <v>5</v>
      </c>
      <c r="CB15" s="19" cm="1">
        <f t="array" ref="CB15">INDEX($H:$M,ROW(),MATCH(CB$2,$H$1:$M$1,0))</f>
        <v>5</v>
      </c>
      <c r="CC15" s="19" cm="1">
        <f t="array" ref="CC15">INDEX($H:$M,ROW(),MATCH(CC$2,$H$1:$M$1,0))</f>
        <v>5</v>
      </c>
      <c r="CD15" s="19" cm="1">
        <f t="array" ref="CD15">INDEX($H:$M,ROW(),MATCH(CD$2,$H$1:$M$1,0))</f>
        <v>5</v>
      </c>
      <c r="CE15" s="19" cm="1">
        <f t="array" ref="CE15">INDEX($H:$M,ROW(),MATCH(CE$2,$H$1:$M$1,0))</f>
        <v>5</v>
      </c>
      <c r="CF15" s="19" cm="1">
        <f t="array" ref="CF15">INDEX($H:$M,ROW(),MATCH(CF$2,$H$1:$M$1,0))</f>
        <v>5</v>
      </c>
      <c r="CG15" s="19" cm="1">
        <f t="array" ref="CG15">INDEX($H:$M,ROW(),MATCH(CG$2,$H$1:$M$1,0))</f>
        <v>5</v>
      </c>
      <c r="CH15" s="19" cm="1">
        <f t="array" ref="CH15">INDEX($H:$M,ROW(),MATCH(CH$2,$H$1:$M$1,0))</f>
        <v>5</v>
      </c>
      <c r="CI15" s="19" cm="1">
        <f t="array" ref="CI15">INDEX($H:$M,ROW(),MATCH(CI$2,$H$1:$M$1,0))</f>
        <v>5</v>
      </c>
    </row>
    <row r="16" spans="2:134" x14ac:dyDescent="0.35">
      <c r="C16" t="s">
        <v>162</v>
      </c>
      <c r="E16" t="str">
        <f>SUBSTITUTE(E14,":","")&amp;" Expense"</f>
        <v>COGS volume driven  Expense</v>
      </c>
      <c r="H16" s="37">
        <f t="shared" ref="H16:M17" si="15">SUMIF($2:$2,H$1,16:16)</f>
        <v>-500000.00000000017</v>
      </c>
      <c r="I16" s="37">
        <f t="shared" si="15"/>
        <v>-1000000.0000000003</v>
      </c>
      <c r="J16" s="37">
        <f t="shared" si="15"/>
        <v>-2000000.0000000007</v>
      </c>
      <c r="K16" s="37">
        <f t="shared" si="15"/>
        <v>-4000000.0000000014</v>
      </c>
      <c r="L16" s="37">
        <f t="shared" si="15"/>
        <v>-8000000.0000000028</v>
      </c>
      <c r="M16" s="37">
        <f t="shared" si="15"/>
        <v>-16000000.000000006</v>
      </c>
      <c r="P16" s="37">
        <f t="shared" ref="P16:CA16" si="16">-P15*P8</f>
        <v>-41666.666666666672</v>
      </c>
      <c r="Q16" s="37">
        <f t="shared" si="16"/>
        <v>-41666.666666666672</v>
      </c>
      <c r="R16" s="37">
        <f t="shared" si="16"/>
        <v>-41666.666666666672</v>
      </c>
      <c r="S16" s="37">
        <f t="shared" si="16"/>
        <v>-41666.666666666672</v>
      </c>
      <c r="T16" s="37">
        <f t="shared" si="16"/>
        <v>-41666.666666666672</v>
      </c>
      <c r="U16" s="37">
        <f t="shared" si="16"/>
        <v>-41666.666666666672</v>
      </c>
      <c r="V16" s="37">
        <f t="shared" si="16"/>
        <v>-41666.666666666672</v>
      </c>
      <c r="W16" s="37">
        <f t="shared" si="16"/>
        <v>-41666.666666666672</v>
      </c>
      <c r="X16" s="37">
        <f t="shared" si="16"/>
        <v>-41666.666666666672</v>
      </c>
      <c r="Y16" s="37">
        <f t="shared" si="16"/>
        <v>-41666.666666666672</v>
      </c>
      <c r="Z16" s="37">
        <f t="shared" si="16"/>
        <v>-41666.666666666672</v>
      </c>
      <c r="AA16" s="37">
        <f t="shared" si="16"/>
        <v>-41666.666666666672</v>
      </c>
      <c r="AB16" s="37">
        <f t="shared" si="16"/>
        <v>-83333.333333333343</v>
      </c>
      <c r="AC16" s="37">
        <f t="shared" si="16"/>
        <v>-83333.333333333343</v>
      </c>
      <c r="AD16" s="37">
        <f t="shared" si="16"/>
        <v>-83333.333333333343</v>
      </c>
      <c r="AE16" s="37">
        <f t="shared" si="16"/>
        <v>-83333.333333333343</v>
      </c>
      <c r="AF16" s="37">
        <f t="shared" si="16"/>
        <v>-83333.333333333343</v>
      </c>
      <c r="AG16" s="37">
        <f t="shared" si="16"/>
        <v>-83333.333333333343</v>
      </c>
      <c r="AH16" s="37">
        <f t="shared" si="16"/>
        <v>-83333.333333333343</v>
      </c>
      <c r="AI16" s="37">
        <f t="shared" si="16"/>
        <v>-83333.333333333343</v>
      </c>
      <c r="AJ16" s="37">
        <f t="shared" si="16"/>
        <v>-83333.333333333343</v>
      </c>
      <c r="AK16" s="37">
        <f t="shared" si="16"/>
        <v>-83333.333333333343</v>
      </c>
      <c r="AL16" s="37">
        <f t="shared" si="16"/>
        <v>-83333.333333333343</v>
      </c>
      <c r="AM16" s="37">
        <f t="shared" si="16"/>
        <v>-83333.333333333343</v>
      </c>
      <c r="AN16" s="37">
        <f t="shared" si="16"/>
        <v>-166666.66666666669</v>
      </c>
      <c r="AO16" s="37">
        <f t="shared" si="16"/>
        <v>-166666.66666666669</v>
      </c>
      <c r="AP16" s="37">
        <f t="shared" si="16"/>
        <v>-166666.66666666669</v>
      </c>
      <c r="AQ16" s="37">
        <f t="shared" si="16"/>
        <v>-166666.66666666669</v>
      </c>
      <c r="AR16" s="37">
        <f t="shared" si="16"/>
        <v>-166666.66666666669</v>
      </c>
      <c r="AS16" s="37">
        <f t="shared" si="16"/>
        <v>-166666.66666666669</v>
      </c>
      <c r="AT16" s="37">
        <f t="shared" si="16"/>
        <v>-166666.66666666669</v>
      </c>
      <c r="AU16" s="37">
        <f t="shared" si="16"/>
        <v>-166666.66666666669</v>
      </c>
      <c r="AV16" s="37">
        <f t="shared" si="16"/>
        <v>-166666.66666666669</v>
      </c>
      <c r="AW16" s="37">
        <f t="shared" si="16"/>
        <v>-166666.66666666669</v>
      </c>
      <c r="AX16" s="37">
        <f t="shared" si="16"/>
        <v>-166666.66666666669</v>
      </c>
      <c r="AY16" s="37">
        <f t="shared" si="16"/>
        <v>-166666.66666666669</v>
      </c>
      <c r="AZ16" s="37">
        <f t="shared" si="16"/>
        <v>-333333.33333333337</v>
      </c>
      <c r="BA16" s="37">
        <f t="shared" si="16"/>
        <v>-333333.33333333337</v>
      </c>
      <c r="BB16" s="37">
        <f t="shared" si="16"/>
        <v>-333333.33333333337</v>
      </c>
      <c r="BC16" s="37">
        <f t="shared" si="16"/>
        <v>-333333.33333333337</v>
      </c>
      <c r="BD16" s="37">
        <f t="shared" si="16"/>
        <v>-333333.33333333337</v>
      </c>
      <c r="BE16" s="37">
        <f t="shared" si="16"/>
        <v>-333333.33333333337</v>
      </c>
      <c r="BF16" s="37">
        <f t="shared" si="16"/>
        <v>-333333.33333333337</v>
      </c>
      <c r="BG16" s="37">
        <f t="shared" si="16"/>
        <v>-333333.33333333337</v>
      </c>
      <c r="BH16" s="37">
        <f t="shared" si="16"/>
        <v>-333333.33333333337</v>
      </c>
      <c r="BI16" s="37">
        <f t="shared" si="16"/>
        <v>-333333.33333333337</v>
      </c>
      <c r="BJ16" s="37">
        <f t="shared" si="16"/>
        <v>-333333.33333333337</v>
      </c>
      <c r="BK16" s="37">
        <f t="shared" si="16"/>
        <v>-333333.33333333337</v>
      </c>
      <c r="BL16" s="37">
        <f t="shared" si="16"/>
        <v>-666666.66666666674</v>
      </c>
      <c r="BM16" s="37">
        <f t="shared" si="16"/>
        <v>-666666.66666666674</v>
      </c>
      <c r="BN16" s="37">
        <f t="shared" si="16"/>
        <v>-666666.66666666674</v>
      </c>
      <c r="BO16" s="37">
        <f t="shared" si="16"/>
        <v>-666666.66666666674</v>
      </c>
      <c r="BP16" s="37">
        <f t="shared" si="16"/>
        <v>-666666.66666666674</v>
      </c>
      <c r="BQ16" s="37">
        <f t="shared" si="16"/>
        <v>-666666.66666666674</v>
      </c>
      <c r="BR16" s="37">
        <f t="shared" si="16"/>
        <v>-666666.66666666674</v>
      </c>
      <c r="BS16" s="37">
        <f t="shared" si="16"/>
        <v>-666666.66666666674</v>
      </c>
      <c r="BT16" s="37">
        <f t="shared" si="16"/>
        <v>-666666.66666666674</v>
      </c>
      <c r="BU16" s="37">
        <f t="shared" si="16"/>
        <v>-666666.66666666674</v>
      </c>
      <c r="BV16" s="37">
        <f t="shared" si="16"/>
        <v>-666666.66666666674</v>
      </c>
      <c r="BW16" s="37">
        <f t="shared" si="16"/>
        <v>-666666.66666666674</v>
      </c>
      <c r="BX16" s="37">
        <f t="shared" si="16"/>
        <v>-1333333.3333333335</v>
      </c>
      <c r="BY16" s="37">
        <f t="shared" si="16"/>
        <v>-1333333.3333333335</v>
      </c>
      <c r="BZ16" s="37">
        <f t="shared" si="16"/>
        <v>-1333333.3333333335</v>
      </c>
      <c r="CA16" s="37">
        <f t="shared" si="16"/>
        <v>-1333333.3333333335</v>
      </c>
      <c r="CB16" s="37">
        <f t="shared" ref="CB16:CI16" si="17">-CB15*CB8</f>
        <v>-1333333.3333333335</v>
      </c>
      <c r="CC16" s="37">
        <f t="shared" si="17"/>
        <v>-1333333.3333333335</v>
      </c>
      <c r="CD16" s="37">
        <f t="shared" si="17"/>
        <v>-1333333.3333333335</v>
      </c>
      <c r="CE16" s="37">
        <f t="shared" si="17"/>
        <v>-1333333.3333333335</v>
      </c>
      <c r="CF16" s="37">
        <f t="shared" si="17"/>
        <v>-1333333.3333333335</v>
      </c>
      <c r="CG16" s="37">
        <f t="shared" si="17"/>
        <v>-1333333.3333333335</v>
      </c>
      <c r="CH16" s="37">
        <f t="shared" si="17"/>
        <v>-1333333.3333333335</v>
      </c>
      <c r="CI16" s="37">
        <f t="shared" si="17"/>
        <v>-1333333.3333333335</v>
      </c>
    </row>
    <row r="17" spans="1:87" x14ac:dyDescent="0.35">
      <c r="C17" t="s">
        <v>162</v>
      </c>
      <c r="E17" s="27" t="s">
        <v>68</v>
      </c>
      <c r="F17" s="27"/>
      <c r="G17" s="9"/>
      <c r="H17" s="33">
        <f t="shared" si="15"/>
        <v>500000.00000000017</v>
      </c>
      <c r="I17" s="33">
        <f t="shared" si="15"/>
        <v>1000000.0000000003</v>
      </c>
      <c r="J17" s="33">
        <f t="shared" si="15"/>
        <v>2000000.0000000007</v>
      </c>
      <c r="K17" s="33">
        <f t="shared" si="15"/>
        <v>4000000.0000000014</v>
      </c>
      <c r="L17" s="33">
        <f t="shared" si="15"/>
        <v>8000000.0000000028</v>
      </c>
      <c r="M17" s="33">
        <f t="shared" si="15"/>
        <v>16000000.000000006</v>
      </c>
      <c r="P17" s="28">
        <f t="shared" ref="P17:CA17" si="18">P16+P10</f>
        <v>41666.666666666672</v>
      </c>
      <c r="Q17" s="28">
        <f t="shared" si="18"/>
        <v>41666.666666666672</v>
      </c>
      <c r="R17" s="28">
        <f t="shared" si="18"/>
        <v>41666.666666666672</v>
      </c>
      <c r="S17" s="28">
        <f t="shared" si="18"/>
        <v>41666.666666666672</v>
      </c>
      <c r="T17" s="28">
        <f t="shared" si="18"/>
        <v>41666.666666666672</v>
      </c>
      <c r="U17" s="28">
        <f t="shared" si="18"/>
        <v>41666.666666666672</v>
      </c>
      <c r="V17" s="28">
        <f t="shared" si="18"/>
        <v>41666.666666666672</v>
      </c>
      <c r="W17" s="28">
        <f t="shared" si="18"/>
        <v>41666.666666666672</v>
      </c>
      <c r="X17" s="28">
        <f t="shared" si="18"/>
        <v>41666.666666666672</v>
      </c>
      <c r="Y17" s="28">
        <f t="shared" si="18"/>
        <v>41666.666666666672</v>
      </c>
      <c r="Z17" s="28">
        <f t="shared" si="18"/>
        <v>41666.666666666672</v>
      </c>
      <c r="AA17" s="28">
        <f t="shared" si="18"/>
        <v>41666.666666666672</v>
      </c>
      <c r="AB17" s="28">
        <f t="shared" si="18"/>
        <v>83333.333333333343</v>
      </c>
      <c r="AC17" s="28">
        <f t="shared" si="18"/>
        <v>83333.333333333343</v>
      </c>
      <c r="AD17" s="28">
        <f t="shared" si="18"/>
        <v>83333.333333333343</v>
      </c>
      <c r="AE17" s="28">
        <f t="shared" si="18"/>
        <v>83333.333333333343</v>
      </c>
      <c r="AF17" s="28">
        <f t="shared" si="18"/>
        <v>83333.333333333343</v>
      </c>
      <c r="AG17" s="28">
        <f t="shared" si="18"/>
        <v>83333.333333333343</v>
      </c>
      <c r="AH17" s="28">
        <f t="shared" si="18"/>
        <v>83333.333333333343</v>
      </c>
      <c r="AI17" s="28">
        <f t="shared" si="18"/>
        <v>83333.333333333343</v>
      </c>
      <c r="AJ17" s="28">
        <f t="shared" si="18"/>
        <v>83333.333333333343</v>
      </c>
      <c r="AK17" s="28">
        <f t="shared" si="18"/>
        <v>83333.333333333343</v>
      </c>
      <c r="AL17" s="28">
        <f t="shared" si="18"/>
        <v>83333.333333333343</v>
      </c>
      <c r="AM17" s="28">
        <f t="shared" si="18"/>
        <v>83333.333333333343</v>
      </c>
      <c r="AN17" s="28">
        <f t="shared" si="18"/>
        <v>166666.66666666669</v>
      </c>
      <c r="AO17" s="28">
        <f t="shared" si="18"/>
        <v>166666.66666666669</v>
      </c>
      <c r="AP17" s="28">
        <f t="shared" si="18"/>
        <v>166666.66666666669</v>
      </c>
      <c r="AQ17" s="28">
        <f t="shared" si="18"/>
        <v>166666.66666666669</v>
      </c>
      <c r="AR17" s="28">
        <f t="shared" si="18"/>
        <v>166666.66666666669</v>
      </c>
      <c r="AS17" s="28">
        <f t="shared" si="18"/>
        <v>166666.66666666669</v>
      </c>
      <c r="AT17" s="28">
        <f t="shared" si="18"/>
        <v>166666.66666666669</v>
      </c>
      <c r="AU17" s="28">
        <f t="shared" si="18"/>
        <v>166666.66666666669</v>
      </c>
      <c r="AV17" s="28">
        <f t="shared" si="18"/>
        <v>166666.66666666669</v>
      </c>
      <c r="AW17" s="28">
        <f t="shared" si="18"/>
        <v>166666.66666666669</v>
      </c>
      <c r="AX17" s="28">
        <f t="shared" si="18"/>
        <v>166666.66666666669</v>
      </c>
      <c r="AY17" s="28">
        <f t="shared" si="18"/>
        <v>166666.66666666669</v>
      </c>
      <c r="AZ17" s="28">
        <f t="shared" si="18"/>
        <v>333333.33333333337</v>
      </c>
      <c r="BA17" s="28">
        <f t="shared" si="18"/>
        <v>333333.33333333337</v>
      </c>
      <c r="BB17" s="28">
        <f t="shared" si="18"/>
        <v>333333.33333333337</v>
      </c>
      <c r="BC17" s="28">
        <f t="shared" si="18"/>
        <v>333333.33333333337</v>
      </c>
      <c r="BD17" s="28">
        <f t="shared" si="18"/>
        <v>333333.33333333337</v>
      </c>
      <c r="BE17" s="28">
        <f t="shared" si="18"/>
        <v>333333.33333333337</v>
      </c>
      <c r="BF17" s="28">
        <f t="shared" si="18"/>
        <v>333333.33333333337</v>
      </c>
      <c r="BG17" s="28">
        <f t="shared" si="18"/>
        <v>333333.33333333337</v>
      </c>
      <c r="BH17" s="28">
        <f t="shared" si="18"/>
        <v>333333.33333333337</v>
      </c>
      <c r="BI17" s="28">
        <f t="shared" si="18"/>
        <v>333333.33333333337</v>
      </c>
      <c r="BJ17" s="28">
        <f t="shared" si="18"/>
        <v>333333.33333333337</v>
      </c>
      <c r="BK17" s="28">
        <f t="shared" si="18"/>
        <v>333333.33333333337</v>
      </c>
      <c r="BL17" s="28">
        <f t="shared" si="18"/>
        <v>666666.66666666674</v>
      </c>
      <c r="BM17" s="28">
        <f t="shared" si="18"/>
        <v>666666.66666666674</v>
      </c>
      <c r="BN17" s="28">
        <f t="shared" si="18"/>
        <v>666666.66666666674</v>
      </c>
      <c r="BO17" s="28">
        <f t="shared" si="18"/>
        <v>666666.66666666674</v>
      </c>
      <c r="BP17" s="28">
        <f t="shared" si="18"/>
        <v>666666.66666666674</v>
      </c>
      <c r="BQ17" s="28">
        <f t="shared" si="18"/>
        <v>666666.66666666674</v>
      </c>
      <c r="BR17" s="28">
        <f t="shared" si="18"/>
        <v>666666.66666666674</v>
      </c>
      <c r="BS17" s="28">
        <f t="shared" si="18"/>
        <v>666666.66666666674</v>
      </c>
      <c r="BT17" s="28">
        <f t="shared" si="18"/>
        <v>666666.66666666674</v>
      </c>
      <c r="BU17" s="28">
        <f t="shared" si="18"/>
        <v>666666.66666666674</v>
      </c>
      <c r="BV17" s="28">
        <f t="shared" si="18"/>
        <v>666666.66666666674</v>
      </c>
      <c r="BW17" s="28">
        <f t="shared" si="18"/>
        <v>666666.66666666674</v>
      </c>
      <c r="BX17" s="28">
        <f t="shared" si="18"/>
        <v>1333333.3333333335</v>
      </c>
      <c r="BY17" s="28">
        <f t="shared" si="18"/>
        <v>1333333.3333333335</v>
      </c>
      <c r="BZ17" s="28">
        <f t="shared" si="18"/>
        <v>1333333.3333333335</v>
      </c>
      <c r="CA17" s="28">
        <f t="shared" si="18"/>
        <v>1333333.3333333335</v>
      </c>
      <c r="CB17" s="28">
        <f t="shared" ref="CB17:CI17" si="19">CB16+CB10</f>
        <v>1333333.3333333335</v>
      </c>
      <c r="CC17" s="28">
        <f t="shared" si="19"/>
        <v>1333333.3333333335</v>
      </c>
      <c r="CD17" s="28">
        <f t="shared" si="19"/>
        <v>1333333.3333333335</v>
      </c>
      <c r="CE17" s="28">
        <f t="shared" si="19"/>
        <v>1333333.3333333335</v>
      </c>
      <c r="CF17" s="28">
        <f t="shared" si="19"/>
        <v>1333333.3333333335</v>
      </c>
      <c r="CG17" s="28">
        <f t="shared" si="19"/>
        <v>1333333.3333333335</v>
      </c>
      <c r="CH17" s="28">
        <f t="shared" si="19"/>
        <v>1333333.3333333335</v>
      </c>
      <c r="CI17" s="28">
        <f t="shared" si="19"/>
        <v>1333333.3333333335</v>
      </c>
    </row>
    <row r="18" spans="1:87" x14ac:dyDescent="0.35">
      <c r="C18" t="s">
        <v>162</v>
      </c>
      <c r="E18" s="12" t="s">
        <v>69</v>
      </c>
      <c r="F18" s="12"/>
      <c r="G18" s="13"/>
      <c r="H18" s="21">
        <f t="shared" ref="H18:M18" si="20">IFERROR(H17/H10,0)</f>
        <v>0.5</v>
      </c>
      <c r="I18" s="21">
        <f t="shared" si="20"/>
        <v>0.5</v>
      </c>
      <c r="J18" s="21">
        <f t="shared" si="20"/>
        <v>0.5</v>
      </c>
      <c r="K18" s="21">
        <f t="shared" si="20"/>
        <v>0.5</v>
      </c>
      <c r="L18" s="21">
        <f t="shared" si="20"/>
        <v>0.5</v>
      </c>
      <c r="M18" s="21">
        <f t="shared" si="20"/>
        <v>0.5</v>
      </c>
      <c r="P18" s="21">
        <f t="shared" ref="P18:CA18" si="21">IFERROR(P17/P10,0)</f>
        <v>0.5</v>
      </c>
      <c r="Q18" s="21">
        <f t="shared" si="21"/>
        <v>0.5</v>
      </c>
      <c r="R18" s="21">
        <f t="shared" si="21"/>
        <v>0.5</v>
      </c>
      <c r="S18" s="21">
        <f t="shared" si="21"/>
        <v>0.5</v>
      </c>
      <c r="T18" s="21">
        <f t="shared" si="21"/>
        <v>0.5</v>
      </c>
      <c r="U18" s="21">
        <f t="shared" si="21"/>
        <v>0.5</v>
      </c>
      <c r="V18" s="21">
        <f t="shared" si="21"/>
        <v>0.5</v>
      </c>
      <c r="W18" s="21">
        <f t="shared" si="21"/>
        <v>0.5</v>
      </c>
      <c r="X18" s="21">
        <f t="shared" si="21"/>
        <v>0.5</v>
      </c>
      <c r="Y18" s="21">
        <f t="shared" si="21"/>
        <v>0.5</v>
      </c>
      <c r="Z18" s="21">
        <f t="shared" si="21"/>
        <v>0.5</v>
      </c>
      <c r="AA18" s="21">
        <f t="shared" si="21"/>
        <v>0.5</v>
      </c>
      <c r="AB18" s="21">
        <f t="shared" si="21"/>
        <v>0.5</v>
      </c>
      <c r="AC18" s="21">
        <f t="shared" si="21"/>
        <v>0.5</v>
      </c>
      <c r="AD18" s="21">
        <f t="shared" si="21"/>
        <v>0.5</v>
      </c>
      <c r="AE18" s="21">
        <f t="shared" si="21"/>
        <v>0.5</v>
      </c>
      <c r="AF18" s="21">
        <f t="shared" si="21"/>
        <v>0.5</v>
      </c>
      <c r="AG18" s="21">
        <f t="shared" si="21"/>
        <v>0.5</v>
      </c>
      <c r="AH18" s="21">
        <f t="shared" si="21"/>
        <v>0.5</v>
      </c>
      <c r="AI18" s="21">
        <f t="shared" si="21"/>
        <v>0.5</v>
      </c>
      <c r="AJ18" s="21">
        <f t="shared" si="21"/>
        <v>0.5</v>
      </c>
      <c r="AK18" s="21">
        <f t="shared" si="21"/>
        <v>0.5</v>
      </c>
      <c r="AL18" s="21">
        <f t="shared" si="21"/>
        <v>0.5</v>
      </c>
      <c r="AM18" s="21">
        <f t="shared" si="21"/>
        <v>0.5</v>
      </c>
      <c r="AN18" s="21">
        <f t="shared" si="21"/>
        <v>0.5</v>
      </c>
      <c r="AO18" s="21">
        <f t="shared" si="21"/>
        <v>0.5</v>
      </c>
      <c r="AP18" s="21">
        <f t="shared" si="21"/>
        <v>0.5</v>
      </c>
      <c r="AQ18" s="21">
        <f t="shared" si="21"/>
        <v>0.5</v>
      </c>
      <c r="AR18" s="21">
        <f t="shared" si="21"/>
        <v>0.5</v>
      </c>
      <c r="AS18" s="21">
        <f t="shared" si="21"/>
        <v>0.5</v>
      </c>
      <c r="AT18" s="21">
        <f t="shared" si="21"/>
        <v>0.5</v>
      </c>
      <c r="AU18" s="21">
        <f t="shared" si="21"/>
        <v>0.5</v>
      </c>
      <c r="AV18" s="21">
        <f t="shared" si="21"/>
        <v>0.5</v>
      </c>
      <c r="AW18" s="21">
        <f t="shared" si="21"/>
        <v>0.5</v>
      </c>
      <c r="AX18" s="21">
        <f t="shared" si="21"/>
        <v>0.5</v>
      </c>
      <c r="AY18" s="21">
        <f t="shared" si="21"/>
        <v>0.5</v>
      </c>
      <c r="AZ18" s="21">
        <f t="shared" si="21"/>
        <v>0.5</v>
      </c>
      <c r="BA18" s="21">
        <f t="shared" si="21"/>
        <v>0.5</v>
      </c>
      <c r="BB18" s="21">
        <f t="shared" si="21"/>
        <v>0.5</v>
      </c>
      <c r="BC18" s="21">
        <f t="shared" si="21"/>
        <v>0.5</v>
      </c>
      <c r="BD18" s="21">
        <f t="shared" si="21"/>
        <v>0.5</v>
      </c>
      <c r="BE18" s="21">
        <f t="shared" si="21"/>
        <v>0.5</v>
      </c>
      <c r="BF18" s="21">
        <f t="shared" si="21"/>
        <v>0.5</v>
      </c>
      <c r="BG18" s="21">
        <f t="shared" si="21"/>
        <v>0.5</v>
      </c>
      <c r="BH18" s="21">
        <f t="shared" si="21"/>
        <v>0.5</v>
      </c>
      <c r="BI18" s="21">
        <f t="shared" si="21"/>
        <v>0.5</v>
      </c>
      <c r="BJ18" s="21">
        <f t="shared" si="21"/>
        <v>0.5</v>
      </c>
      <c r="BK18" s="21">
        <f t="shared" si="21"/>
        <v>0.5</v>
      </c>
      <c r="BL18" s="21">
        <f t="shared" si="21"/>
        <v>0.5</v>
      </c>
      <c r="BM18" s="21">
        <f t="shared" si="21"/>
        <v>0.5</v>
      </c>
      <c r="BN18" s="21">
        <f t="shared" si="21"/>
        <v>0.5</v>
      </c>
      <c r="BO18" s="21">
        <f t="shared" si="21"/>
        <v>0.5</v>
      </c>
      <c r="BP18" s="21">
        <f t="shared" si="21"/>
        <v>0.5</v>
      </c>
      <c r="BQ18" s="21">
        <f t="shared" si="21"/>
        <v>0.5</v>
      </c>
      <c r="BR18" s="21">
        <f t="shared" si="21"/>
        <v>0.5</v>
      </c>
      <c r="BS18" s="21">
        <f t="shared" si="21"/>
        <v>0.5</v>
      </c>
      <c r="BT18" s="21">
        <f t="shared" si="21"/>
        <v>0.5</v>
      </c>
      <c r="BU18" s="21">
        <f t="shared" si="21"/>
        <v>0.5</v>
      </c>
      <c r="BV18" s="21">
        <f t="shared" si="21"/>
        <v>0.5</v>
      </c>
      <c r="BW18" s="21">
        <f t="shared" si="21"/>
        <v>0.5</v>
      </c>
      <c r="BX18" s="21">
        <f t="shared" si="21"/>
        <v>0.5</v>
      </c>
      <c r="BY18" s="21">
        <f t="shared" si="21"/>
        <v>0.5</v>
      </c>
      <c r="BZ18" s="21">
        <f t="shared" si="21"/>
        <v>0.5</v>
      </c>
      <c r="CA18" s="21">
        <f t="shared" si="21"/>
        <v>0.5</v>
      </c>
      <c r="CB18" s="21">
        <f t="shared" ref="CB18:CI18" si="22">IFERROR(CB17/CB10,0)</f>
        <v>0.5</v>
      </c>
      <c r="CC18" s="21">
        <f t="shared" si="22"/>
        <v>0.5</v>
      </c>
      <c r="CD18" s="21">
        <f t="shared" si="22"/>
        <v>0.5</v>
      </c>
      <c r="CE18" s="21">
        <f t="shared" si="22"/>
        <v>0.5</v>
      </c>
      <c r="CF18" s="21">
        <f t="shared" si="22"/>
        <v>0.5</v>
      </c>
      <c r="CG18" s="21">
        <f t="shared" si="22"/>
        <v>0.5</v>
      </c>
      <c r="CH18" s="21">
        <f t="shared" si="22"/>
        <v>0.5</v>
      </c>
      <c r="CI18" s="21">
        <f t="shared" si="22"/>
        <v>0.5</v>
      </c>
    </row>
    <row r="19" spans="1:87" x14ac:dyDescent="0.35">
      <c r="C19" t="s">
        <v>162</v>
      </c>
      <c r="E19" s="12"/>
      <c r="F19" s="12"/>
      <c r="G19" s="13"/>
    </row>
    <row r="20" spans="1:87" outlineLevel="1" x14ac:dyDescent="0.35">
      <c r="C20" t="s">
        <v>162</v>
      </c>
      <c r="E20" t="str">
        <f>"Revenue driver: "&amp;E10</f>
        <v>Revenue driver: Sales revenue Revenue</v>
      </c>
      <c r="H20" s="53"/>
      <c r="I20" s="53"/>
      <c r="J20" s="53"/>
      <c r="K20" s="53"/>
      <c r="L20" s="53"/>
      <c r="M20" s="53"/>
      <c r="P20" s="53">
        <f>P10</f>
        <v>83333.333333333343</v>
      </c>
      <c r="Q20" s="53">
        <f t="shared" ref="Q20:CB20" si="23">Q10</f>
        <v>83333.333333333343</v>
      </c>
      <c r="R20" s="53">
        <f t="shared" si="23"/>
        <v>83333.333333333343</v>
      </c>
      <c r="S20" s="53">
        <f t="shared" si="23"/>
        <v>83333.333333333343</v>
      </c>
      <c r="T20" s="53">
        <f t="shared" si="23"/>
        <v>83333.333333333343</v>
      </c>
      <c r="U20" s="53">
        <f t="shared" si="23"/>
        <v>83333.333333333343</v>
      </c>
      <c r="V20" s="53">
        <f t="shared" si="23"/>
        <v>83333.333333333343</v>
      </c>
      <c r="W20" s="53">
        <f t="shared" si="23"/>
        <v>83333.333333333343</v>
      </c>
      <c r="X20" s="53">
        <f t="shared" si="23"/>
        <v>83333.333333333343</v>
      </c>
      <c r="Y20" s="53">
        <f t="shared" si="23"/>
        <v>83333.333333333343</v>
      </c>
      <c r="Z20" s="53">
        <f t="shared" si="23"/>
        <v>83333.333333333343</v>
      </c>
      <c r="AA20" s="53">
        <f t="shared" si="23"/>
        <v>83333.333333333343</v>
      </c>
      <c r="AB20" s="53">
        <f t="shared" si="23"/>
        <v>166666.66666666669</v>
      </c>
      <c r="AC20" s="53">
        <f t="shared" si="23"/>
        <v>166666.66666666669</v>
      </c>
      <c r="AD20" s="53">
        <f t="shared" si="23"/>
        <v>166666.66666666669</v>
      </c>
      <c r="AE20" s="53">
        <f t="shared" si="23"/>
        <v>166666.66666666669</v>
      </c>
      <c r="AF20" s="53">
        <f t="shared" si="23"/>
        <v>166666.66666666669</v>
      </c>
      <c r="AG20" s="53">
        <f t="shared" si="23"/>
        <v>166666.66666666669</v>
      </c>
      <c r="AH20" s="53">
        <f t="shared" si="23"/>
        <v>166666.66666666669</v>
      </c>
      <c r="AI20" s="53">
        <f t="shared" si="23"/>
        <v>166666.66666666669</v>
      </c>
      <c r="AJ20" s="53">
        <f t="shared" si="23"/>
        <v>166666.66666666669</v>
      </c>
      <c r="AK20" s="53">
        <f t="shared" si="23"/>
        <v>166666.66666666669</v>
      </c>
      <c r="AL20" s="53">
        <f t="shared" si="23"/>
        <v>166666.66666666669</v>
      </c>
      <c r="AM20" s="53">
        <f t="shared" si="23"/>
        <v>166666.66666666669</v>
      </c>
      <c r="AN20" s="53">
        <f t="shared" si="23"/>
        <v>333333.33333333337</v>
      </c>
      <c r="AO20" s="53">
        <f t="shared" si="23"/>
        <v>333333.33333333337</v>
      </c>
      <c r="AP20" s="53">
        <f t="shared" si="23"/>
        <v>333333.33333333337</v>
      </c>
      <c r="AQ20" s="53">
        <f t="shared" si="23"/>
        <v>333333.33333333337</v>
      </c>
      <c r="AR20" s="53">
        <f t="shared" si="23"/>
        <v>333333.33333333337</v>
      </c>
      <c r="AS20" s="53">
        <f t="shared" si="23"/>
        <v>333333.33333333337</v>
      </c>
      <c r="AT20" s="53">
        <f t="shared" si="23"/>
        <v>333333.33333333337</v>
      </c>
      <c r="AU20" s="53">
        <f t="shared" si="23"/>
        <v>333333.33333333337</v>
      </c>
      <c r="AV20" s="53">
        <f t="shared" si="23"/>
        <v>333333.33333333337</v>
      </c>
      <c r="AW20" s="53">
        <f t="shared" si="23"/>
        <v>333333.33333333337</v>
      </c>
      <c r="AX20" s="53">
        <f t="shared" si="23"/>
        <v>333333.33333333337</v>
      </c>
      <c r="AY20" s="53">
        <f t="shared" si="23"/>
        <v>333333.33333333337</v>
      </c>
      <c r="AZ20" s="53">
        <f t="shared" si="23"/>
        <v>666666.66666666674</v>
      </c>
      <c r="BA20" s="53">
        <f t="shared" si="23"/>
        <v>666666.66666666674</v>
      </c>
      <c r="BB20" s="53">
        <f t="shared" si="23"/>
        <v>666666.66666666674</v>
      </c>
      <c r="BC20" s="53">
        <f t="shared" si="23"/>
        <v>666666.66666666674</v>
      </c>
      <c r="BD20" s="53">
        <f t="shared" si="23"/>
        <v>666666.66666666674</v>
      </c>
      <c r="BE20" s="53">
        <f t="shared" si="23"/>
        <v>666666.66666666674</v>
      </c>
      <c r="BF20" s="53">
        <f t="shared" si="23"/>
        <v>666666.66666666674</v>
      </c>
      <c r="BG20" s="53">
        <f t="shared" si="23"/>
        <v>666666.66666666674</v>
      </c>
      <c r="BH20" s="53">
        <f t="shared" si="23"/>
        <v>666666.66666666674</v>
      </c>
      <c r="BI20" s="53">
        <f t="shared" si="23"/>
        <v>666666.66666666674</v>
      </c>
      <c r="BJ20" s="53">
        <f t="shared" si="23"/>
        <v>666666.66666666674</v>
      </c>
      <c r="BK20" s="53">
        <f t="shared" si="23"/>
        <v>666666.66666666674</v>
      </c>
      <c r="BL20" s="53">
        <f t="shared" si="23"/>
        <v>1333333.3333333335</v>
      </c>
      <c r="BM20" s="53">
        <f t="shared" si="23"/>
        <v>1333333.3333333335</v>
      </c>
      <c r="BN20" s="53">
        <f t="shared" si="23"/>
        <v>1333333.3333333335</v>
      </c>
      <c r="BO20" s="53">
        <f t="shared" si="23"/>
        <v>1333333.3333333335</v>
      </c>
      <c r="BP20" s="53">
        <f t="shared" si="23"/>
        <v>1333333.3333333335</v>
      </c>
      <c r="BQ20" s="53">
        <f t="shared" si="23"/>
        <v>1333333.3333333335</v>
      </c>
      <c r="BR20" s="53">
        <f t="shared" si="23"/>
        <v>1333333.3333333335</v>
      </c>
      <c r="BS20" s="53">
        <f t="shared" si="23"/>
        <v>1333333.3333333335</v>
      </c>
      <c r="BT20" s="53">
        <f t="shared" si="23"/>
        <v>1333333.3333333335</v>
      </c>
      <c r="BU20" s="53">
        <f t="shared" si="23"/>
        <v>1333333.3333333335</v>
      </c>
      <c r="BV20" s="53">
        <f t="shared" si="23"/>
        <v>1333333.3333333335</v>
      </c>
      <c r="BW20" s="53">
        <f t="shared" si="23"/>
        <v>1333333.3333333335</v>
      </c>
      <c r="BX20" s="53">
        <f t="shared" si="23"/>
        <v>2666666.666666667</v>
      </c>
      <c r="BY20" s="53">
        <f t="shared" si="23"/>
        <v>2666666.666666667</v>
      </c>
      <c r="BZ20" s="53">
        <f t="shared" si="23"/>
        <v>2666666.666666667</v>
      </c>
      <c r="CA20" s="53">
        <f t="shared" si="23"/>
        <v>2666666.666666667</v>
      </c>
      <c r="CB20" s="53">
        <f t="shared" si="23"/>
        <v>2666666.666666667</v>
      </c>
      <c r="CC20" s="53">
        <f t="shared" ref="CC20:CI20" si="24">CC10</f>
        <v>2666666.666666667</v>
      </c>
      <c r="CD20" s="53">
        <f t="shared" si="24"/>
        <v>2666666.666666667</v>
      </c>
      <c r="CE20" s="53">
        <f t="shared" si="24"/>
        <v>2666666.666666667</v>
      </c>
      <c r="CF20" s="53">
        <f t="shared" si="24"/>
        <v>2666666.666666667</v>
      </c>
      <c r="CG20" s="53">
        <f t="shared" si="24"/>
        <v>2666666.666666667</v>
      </c>
      <c r="CH20" s="53">
        <f t="shared" si="24"/>
        <v>2666666.666666667</v>
      </c>
      <c r="CI20" s="53">
        <f t="shared" si="24"/>
        <v>2666666.666666667</v>
      </c>
    </row>
    <row r="21" spans="1:87" outlineLevel="1" x14ac:dyDescent="0.35">
      <c r="C21" t="s">
        <v>162</v>
      </c>
      <c r="E21" s="12"/>
      <c r="F21" s="12"/>
      <c r="G21" s="13"/>
    </row>
    <row r="22" spans="1:87" outlineLevel="1" x14ac:dyDescent="0.35">
      <c r="C22" t="s">
        <v>162</v>
      </c>
      <c r="E22" s="12" t="str">
        <f>E12</f>
        <v>Driver: # of orders</v>
      </c>
      <c r="F22" s="12"/>
      <c r="G22" s="13"/>
      <c r="H22" s="15"/>
      <c r="I22" s="15"/>
      <c r="J22" s="15"/>
      <c r="K22" s="15"/>
      <c r="L22" s="15"/>
      <c r="M22" s="15"/>
      <c r="P22" s="34">
        <f>P12</f>
        <v>8333.3333333333339</v>
      </c>
      <c r="Q22" s="34">
        <f t="shared" ref="Q22:CB22" si="25">Q12</f>
        <v>8333.3333333333339</v>
      </c>
      <c r="R22" s="34">
        <f t="shared" si="25"/>
        <v>8333.3333333333339</v>
      </c>
      <c r="S22" s="34">
        <f t="shared" si="25"/>
        <v>8333.3333333333339</v>
      </c>
      <c r="T22" s="34">
        <f t="shared" si="25"/>
        <v>8333.3333333333339</v>
      </c>
      <c r="U22" s="34">
        <f t="shared" si="25"/>
        <v>8333.3333333333339</v>
      </c>
      <c r="V22" s="34">
        <f t="shared" si="25"/>
        <v>8333.3333333333339</v>
      </c>
      <c r="W22" s="34">
        <f t="shared" si="25"/>
        <v>8333.3333333333339</v>
      </c>
      <c r="X22" s="34">
        <f t="shared" si="25"/>
        <v>8333.3333333333339</v>
      </c>
      <c r="Y22" s="34">
        <f t="shared" si="25"/>
        <v>8333.3333333333339</v>
      </c>
      <c r="Z22" s="34">
        <f t="shared" si="25"/>
        <v>8333.3333333333339</v>
      </c>
      <c r="AA22" s="34">
        <f t="shared" si="25"/>
        <v>8333.3333333333339</v>
      </c>
      <c r="AB22" s="34">
        <f t="shared" si="25"/>
        <v>16666.666666666668</v>
      </c>
      <c r="AC22" s="34">
        <f t="shared" si="25"/>
        <v>16666.666666666668</v>
      </c>
      <c r="AD22" s="34">
        <f t="shared" si="25"/>
        <v>16666.666666666668</v>
      </c>
      <c r="AE22" s="34">
        <f t="shared" si="25"/>
        <v>16666.666666666668</v>
      </c>
      <c r="AF22" s="34">
        <f t="shared" si="25"/>
        <v>16666.666666666668</v>
      </c>
      <c r="AG22" s="34">
        <f t="shared" si="25"/>
        <v>16666.666666666668</v>
      </c>
      <c r="AH22" s="34">
        <f t="shared" si="25"/>
        <v>16666.666666666668</v>
      </c>
      <c r="AI22" s="34">
        <f t="shared" si="25"/>
        <v>16666.666666666668</v>
      </c>
      <c r="AJ22" s="34">
        <f t="shared" si="25"/>
        <v>16666.666666666668</v>
      </c>
      <c r="AK22" s="34">
        <f t="shared" si="25"/>
        <v>16666.666666666668</v>
      </c>
      <c r="AL22" s="34">
        <f t="shared" si="25"/>
        <v>16666.666666666668</v>
      </c>
      <c r="AM22" s="34">
        <f t="shared" si="25"/>
        <v>16666.666666666668</v>
      </c>
      <c r="AN22" s="34">
        <f t="shared" si="25"/>
        <v>33333.333333333336</v>
      </c>
      <c r="AO22" s="34">
        <f t="shared" si="25"/>
        <v>33333.333333333336</v>
      </c>
      <c r="AP22" s="34">
        <f t="shared" si="25"/>
        <v>33333.333333333336</v>
      </c>
      <c r="AQ22" s="34">
        <f t="shared" si="25"/>
        <v>33333.333333333336</v>
      </c>
      <c r="AR22" s="34">
        <f t="shared" si="25"/>
        <v>33333.333333333336</v>
      </c>
      <c r="AS22" s="34">
        <f t="shared" si="25"/>
        <v>33333.333333333336</v>
      </c>
      <c r="AT22" s="34">
        <f t="shared" si="25"/>
        <v>33333.333333333336</v>
      </c>
      <c r="AU22" s="34">
        <f t="shared" si="25"/>
        <v>33333.333333333336</v>
      </c>
      <c r="AV22" s="34">
        <f t="shared" si="25"/>
        <v>33333.333333333336</v>
      </c>
      <c r="AW22" s="34">
        <f t="shared" si="25"/>
        <v>33333.333333333336</v>
      </c>
      <c r="AX22" s="34">
        <f t="shared" si="25"/>
        <v>33333.333333333336</v>
      </c>
      <c r="AY22" s="34">
        <f t="shared" si="25"/>
        <v>33333.333333333336</v>
      </c>
      <c r="AZ22" s="34">
        <f t="shared" si="25"/>
        <v>66666.666666666672</v>
      </c>
      <c r="BA22" s="34">
        <f t="shared" si="25"/>
        <v>66666.666666666672</v>
      </c>
      <c r="BB22" s="34">
        <f t="shared" si="25"/>
        <v>66666.666666666672</v>
      </c>
      <c r="BC22" s="34">
        <f t="shared" si="25"/>
        <v>66666.666666666672</v>
      </c>
      <c r="BD22" s="34">
        <f t="shared" si="25"/>
        <v>66666.666666666672</v>
      </c>
      <c r="BE22" s="34">
        <f t="shared" si="25"/>
        <v>66666.666666666672</v>
      </c>
      <c r="BF22" s="34">
        <f t="shared" si="25"/>
        <v>66666.666666666672</v>
      </c>
      <c r="BG22" s="34">
        <f t="shared" si="25"/>
        <v>66666.666666666672</v>
      </c>
      <c r="BH22" s="34">
        <f t="shared" si="25"/>
        <v>66666.666666666672</v>
      </c>
      <c r="BI22" s="34">
        <f t="shared" si="25"/>
        <v>66666.666666666672</v>
      </c>
      <c r="BJ22" s="34">
        <f t="shared" si="25"/>
        <v>66666.666666666672</v>
      </c>
      <c r="BK22" s="34">
        <f t="shared" si="25"/>
        <v>66666.666666666672</v>
      </c>
      <c r="BL22" s="34">
        <f t="shared" si="25"/>
        <v>133333.33333333334</v>
      </c>
      <c r="BM22" s="34">
        <f t="shared" si="25"/>
        <v>133333.33333333334</v>
      </c>
      <c r="BN22" s="34">
        <f t="shared" si="25"/>
        <v>133333.33333333334</v>
      </c>
      <c r="BO22" s="34">
        <f t="shared" si="25"/>
        <v>133333.33333333334</v>
      </c>
      <c r="BP22" s="34">
        <f t="shared" si="25"/>
        <v>133333.33333333334</v>
      </c>
      <c r="BQ22" s="34">
        <f t="shared" si="25"/>
        <v>133333.33333333334</v>
      </c>
      <c r="BR22" s="34">
        <f t="shared" si="25"/>
        <v>133333.33333333334</v>
      </c>
      <c r="BS22" s="34">
        <f t="shared" si="25"/>
        <v>133333.33333333334</v>
      </c>
      <c r="BT22" s="34">
        <f t="shared" si="25"/>
        <v>133333.33333333334</v>
      </c>
      <c r="BU22" s="34">
        <f t="shared" si="25"/>
        <v>133333.33333333334</v>
      </c>
      <c r="BV22" s="34">
        <f t="shared" si="25"/>
        <v>133333.33333333334</v>
      </c>
      <c r="BW22" s="34">
        <f t="shared" si="25"/>
        <v>133333.33333333334</v>
      </c>
      <c r="BX22" s="34">
        <f t="shared" si="25"/>
        <v>266666.66666666669</v>
      </c>
      <c r="BY22" s="34">
        <f t="shared" si="25"/>
        <v>266666.66666666669</v>
      </c>
      <c r="BZ22" s="34">
        <f t="shared" si="25"/>
        <v>266666.66666666669</v>
      </c>
      <c r="CA22" s="34">
        <f t="shared" si="25"/>
        <v>266666.66666666669</v>
      </c>
      <c r="CB22" s="34">
        <f t="shared" si="25"/>
        <v>266666.66666666669</v>
      </c>
      <c r="CC22" s="34">
        <f t="shared" ref="CC22:CI22" si="26">CC12</f>
        <v>266666.66666666669</v>
      </c>
      <c r="CD22" s="34">
        <f t="shared" si="26"/>
        <v>266666.66666666669</v>
      </c>
      <c r="CE22" s="34">
        <f t="shared" si="26"/>
        <v>266666.66666666669</v>
      </c>
      <c r="CF22" s="34">
        <f t="shared" si="26"/>
        <v>266666.66666666669</v>
      </c>
      <c r="CG22" s="34">
        <f t="shared" si="26"/>
        <v>266666.66666666669</v>
      </c>
      <c r="CH22" s="34">
        <f t="shared" si="26"/>
        <v>266666.66666666669</v>
      </c>
      <c r="CI22" s="34">
        <f t="shared" si="26"/>
        <v>266666.66666666669</v>
      </c>
    </row>
    <row r="23" spans="1:87" outlineLevel="1" x14ac:dyDescent="0.35">
      <c r="C23" t="s">
        <v>162</v>
      </c>
      <c r="E23" s="12"/>
      <c r="F23" s="12"/>
      <c r="G23" s="13"/>
    </row>
    <row r="24" spans="1:87" s="42" customFormat="1" x14ac:dyDescent="0.35">
      <c r="C24" s="42" t="s">
        <v>163</v>
      </c>
      <c r="E24" s="41" t="s">
        <v>164</v>
      </c>
      <c r="F24" s="41"/>
      <c r="G24" s="68"/>
    </row>
    <row r="25" spans="1:87" x14ac:dyDescent="0.35">
      <c r="C25" t="s">
        <v>163</v>
      </c>
      <c r="E25" s="12" t="s">
        <v>165</v>
      </c>
      <c r="F25" s="12"/>
      <c r="G25" s="13"/>
      <c r="H25" s="16">
        <v>0.1</v>
      </c>
      <c r="I25" s="16">
        <v>0.1</v>
      </c>
      <c r="J25" s="16">
        <v>0.1</v>
      </c>
      <c r="K25" s="16">
        <v>0.1</v>
      </c>
      <c r="L25" s="16">
        <v>0.1</v>
      </c>
      <c r="M25" s="16">
        <v>0.1</v>
      </c>
      <c r="P25" s="20" cm="1">
        <f t="array" ref="P25">INDEX($H:$M,ROW(),MATCH(P$2,$H$1:$M$1,0))</f>
        <v>0.1</v>
      </c>
      <c r="Q25" s="20" cm="1">
        <f t="array" ref="Q25">INDEX($H:$M,ROW(),MATCH(Q$2,$H$1:$M$1,0))</f>
        <v>0.1</v>
      </c>
      <c r="R25" s="20" cm="1">
        <f t="array" ref="R25">INDEX($H:$M,ROW(),MATCH(R$2,$H$1:$M$1,0))</f>
        <v>0.1</v>
      </c>
      <c r="S25" s="20" cm="1">
        <f t="array" ref="S25">INDEX($H:$M,ROW(),MATCH(S$2,$H$1:$M$1,0))</f>
        <v>0.1</v>
      </c>
      <c r="T25" s="20" cm="1">
        <f t="array" ref="T25">INDEX($H:$M,ROW(),MATCH(T$2,$H$1:$M$1,0))</f>
        <v>0.1</v>
      </c>
      <c r="U25" s="20" cm="1">
        <f t="array" ref="U25">INDEX($H:$M,ROW(),MATCH(U$2,$H$1:$M$1,0))</f>
        <v>0.1</v>
      </c>
      <c r="V25" s="20" cm="1">
        <f t="array" ref="V25">INDEX($H:$M,ROW(),MATCH(V$2,$H$1:$M$1,0))</f>
        <v>0.1</v>
      </c>
      <c r="W25" s="20" cm="1">
        <f t="array" ref="W25">INDEX($H:$M,ROW(),MATCH(W$2,$H$1:$M$1,0))</f>
        <v>0.1</v>
      </c>
      <c r="X25" s="20" cm="1">
        <f t="array" ref="X25">INDEX($H:$M,ROW(),MATCH(X$2,$H$1:$M$1,0))</f>
        <v>0.1</v>
      </c>
      <c r="Y25" s="20" cm="1">
        <f t="array" ref="Y25">INDEX($H:$M,ROW(),MATCH(Y$2,$H$1:$M$1,0))</f>
        <v>0.1</v>
      </c>
      <c r="Z25" s="20" cm="1">
        <f t="array" ref="Z25">INDEX($H:$M,ROW(),MATCH(Z$2,$H$1:$M$1,0))</f>
        <v>0.1</v>
      </c>
      <c r="AA25" s="20" cm="1">
        <f t="array" ref="AA25">INDEX($H:$M,ROW(),MATCH(AA$2,$H$1:$M$1,0))</f>
        <v>0.1</v>
      </c>
      <c r="AB25" s="20" cm="1">
        <f t="array" ref="AB25">INDEX($H:$M,ROW(),MATCH(AB$2,$H$1:$M$1,0))</f>
        <v>0.1</v>
      </c>
      <c r="AC25" s="20" cm="1">
        <f t="array" ref="AC25">INDEX($H:$M,ROW(),MATCH(AC$2,$H$1:$M$1,0))</f>
        <v>0.1</v>
      </c>
      <c r="AD25" s="20" cm="1">
        <f t="array" ref="AD25">INDEX($H:$M,ROW(),MATCH(AD$2,$H$1:$M$1,0))</f>
        <v>0.1</v>
      </c>
      <c r="AE25" s="20" cm="1">
        <f t="array" ref="AE25">INDEX($H:$M,ROW(),MATCH(AE$2,$H$1:$M$1,0))</f>
        <v>0.1</v>
      </c>
      <c r="AF25" s="20" cm="1">
        <f t="array" ref="AF25">INDEX($H:$M,ROW(),MATCH(AF$2,$H$1:$M$1,0))</f>
        <v>0.1</v>
      </c>
      <c r="AG25" s="20" cm="1">
        <f t="array" ref="AG25">INDEX($H:$M,ROW(),MATCH(AG$2,$H$1:$M$1,0))</f>
        <v>0.1</v>
      </c>
      <c r="AH25" s="20" cm="1">
        <f t="array" ref="AH25">INDEX($H:$M,ROW(),MATCH(AH$2,$H$1:$M$1,0))</f>
        <v>0.1</v>
      </c>
      <c r="AI25" s="20" cm="1">
        <f t="array" ref="AI25">INDEX($H:$M,ROW(),MATCH(AI$2,$H$1:$M$1,0))</f>
        <v>0.1</v>
      </c>
      <c r="AJ25" s="20" cm="1">
        <f t="array" ref="AJ25">INDEX($H:$M,ROW(),MATCH(AJ$2,$H$1:$M$1,0))</f>
        <v>0.1</v>
      </c>
      <c r="AK25" s="20" cm="1">
        <f t="array" ref="AK25">INDEX($H:$M,ROW(),MATCH(AK$2,$H$1:$M$1,0))</f>
        <v>0.1</v>
      </c>
      <c r="AL25" s="20" cm="1">
        <f t="array" ref="AL25">INDEX($H:$M,ROW(),MATCH(AL$2,$H$1:$M$1,0))</f>
        <v>0.1</v>
      </c>
      <c r="AM25" s="20" cm="1">
        <f t="array" ref="AM25">INDEX($H:$M,ROW(),MATCH(AM$2,$H$1:$M$1,0))</f>
        <v>0.1</v>
      </c>
      <c r="AN25" s="20" cm="1">
        <f t="array" ref="AN25">INDEX($H:$M,ROW(),MATCH(AN$2,$H$1:$M$1,0))</f>
        <v>0.1</v>
      </c>
      <c r="AO25" s="20" cm="1">
        <f t="array" ref="AO25">INDEX($H:$M,ROW(),MATCH(AO$2,$H$1:$M$1,0))</f>
        <v>0.1</v>
      </c>
      <c r="AP25" s="20" cm="1">
        <f t="array" ref="AP25">INDEX($H:$M,ROW(),MATCH(AP$2,$H$1:$M$1,0))</f>
        <v>0.1</v>
      </c>
      <c r="AQ25" s="20" cm="1">
        <f t="array" ref="AQ25">INDEX($H:$M,ROW(),MATCH(AQ$2,$H$1:$M$1,0))</f>
        <v>0.1</v>
      </c>
      <c r="AR25" s="20" cm="1">
        <f t="array" ref="AR25">INDEX($H:$M,ROW(),MATCH(AR$2,$H$1:$M$1,0))</f>
        <v>0.1</v>
      </c>
      <c r="AS25" s="20" cm="1">
        <f t="array" ref="AS25">INDEX($H:$M,ROW(),MATCH(AS$2,$H$1:$M$1,0))</f>
        <v>0.1</v>
      </c>
      <c r="AT25" s="20" cm="1">
        <f t="array" ref="AT25">INDEX($H:$M,ROW(),MATCH(AT$2,$H$1:$M$1,0))</f>
        <v>0.1</v>
      </c>
      <c r="AU25" s="20" cm="1">
        <f t="array" ref="AU25">INDEX($H:$M,ROW(),MATCH(AU$2,$H$1:$M$1,0))</f>
        <v>0.1</v>
      </c>
      <c r="AV25" s="20" cm="1">
        <f t="array" ref="AV25">INDEX($H:$M,ROW(),MATCH(AV$2,$H$1:$M$1,0))</f>
        <v>0.1</v>
      </c>
      <c r="AW25" s="20" cm="1">
        <f t="array" ref="AW25">INDEX($H:$M,ROW(),MATCH(AW$2,$H$1:$M$1,0))</f>
        <v>0.1</v>
      </c>
      <c r="AX25" s="20" cm="1">
        <f t="array" ref="AX25">INDEX($H:$M,ROW(),MATCH(AX$2,$H$1:$M$1,0))</f>
        <v>0.1</v>
      </c>
      <c r="AY25" s="20" cm="1">
        <f t="array" ref="AY25">INDEX($H:$M,ROW(),MATCH(AY$2,$H$1:$M$1,0))</f>
        <v>0.1</v>
      </c>
      <c r="AZ25" s="20" cm="1">
        <f t="array" ref="AZ25">INDEX($H:$M,ROW(),MATCH(AZ$2,$H$1:$M$1,0))</f>
        <v>0.1</v>
      </c>
      <c r="BA25" s="20" cm="1">
        <f t="array" ref="BA25">INDEX($H:$M,ROW(),MATCH(BA$2,$H$1:$M$1,0))</f>
        <v>0.1</v>
      </c>
      <c r="BB25" s="20" cm="1">
        <f t="array" ref="BB25">INDEX($H:$M,ROW(),MATCH(BB$2,$H$1:$M$1,0))</f>
        <v>0.1</v>
      </c>
      <c r="BC25" s="20" cm="1">
        <f t="array" ref="BC25">INDEX($H:$M,ROW(),MATCH(BC$2,$H$1:$M$1,0))</f>
        <v>0.1</v>
      </c>
      <c r="BD25" s="20" cm="1">
        <f t="array" ref="BD25">INDEX($H:$M,ROW(),MATCH(BD$2,$H$1:$M$1,0))</f>
        <v>0.1</v>
      </c>
      <c r="BE25" s="20" cm="1">
        <f t="array" ref="BE25">INDEX($H:$M,ROW(),MATCH(BE$2,$H$1:$M$1,0))</f>
        <v>0.1</v>
      </c>
      <c r="BF25" s="20" cm="1">
        <f t="array" ref="BF25">INDEX($H:$M,ROW(),MATCH(BF$2,$H$1:$M$1,0))</f>
        <v>0.1</v>
      </c>
      <c r="BG25" s="20" cm="1">
        <f t="array" ref="BG25">INDEX($H:$M,ROW(),MATCH(BG$2,$H$1:$M$1,0))</f>
        <v>0.1</v>
      </c>
      <c r="BH25" s="20" cm="1">
        <f t="array" ref="BH25">INDEX($H:$M,ROW(),MATCH(BH$2,$H$1:$M$1,0))</f>
        <v>0.1</v>
      </c>
      <c r="BI25" s="20" cm="1">
        <f t="array" ref="BI25">INDEX($H:$M,ROW(),MATCH(BI$2,$H$1:$M$1,0))</f>
        <v>0.1</v>
      </c>
      <c r="BJ25" s="20" cm="1">
        <f t="array" ref="BJ25">INDEX($H:$M,ROW(),MATCH(BJ$2,$H$1:$M$1,0))</f>
        <v>0.1</v>
      </c>
      <c r="BK25" s="20" cm="1">
        <f t="array" ref="BK25">INDEX($H:$M,ROW(),MATCH(BK$2,$H$1:$M$1,0))</f>
        <v>0.1</v>
      </c>
      <c r="BL25" s="20" cm="1">
        <f t="array" ref="BL25">INDEX($H:$M,ROW(),MATCH(BL$2,$H$1:$M$1,0))</f>
        <v>0.1</v>
      </c>
      <c r="BM25" s="20" cm="1">
        <f t="array" ref="BM25">INDEX($H:$M,ROW(),MATCH(BM$2,$H$1:$M$1,0))</f>
        <v>0.1</v>
      </c>
      <c r="BN25" s="20" cm="1">
        <f t="array" ref="BN25">INDEX($H:$M,ROW(),MATCH(BN$2,$H$1:$M$1,0))</f>
        <v>0.1</v>
      </c>
      <c r="BO25" s="20" cm="1">
        <f t="array" ref="BO25">INDEX($H:$M,ROW(),MATCH(BO$2,$H$1:$M$1,0))</f>
        <v>0.1</v>
      </c>
      <c r="BP25" s="20" cm="1">
        <f t="array" ref="BP25">INDEX($H:$M,ROW(),MATCH(BP$2,$H$1:$M$1,0))</f>
        <v>0.1</v>
      </c>
      <c r="BQ25" s="20" cm="1">
        <f t="array" ref="BQ25">INDEX($H:$M,ROW(),MATCH(BQ$2,$H$1:$M$1,0))</f>
        <v>0.1</v>
      </c>
      <c r="BR25" s="20" cm="1">
        <f t="array" ref="BR25">INDEX($H:$M,ROW(),MATCH(BR$2,$H$1:$M$1,0))</f>
        <v>0.1</v>
      </c>
      <c r="BS25" s="20" cm="1">
        <f t="array" ref="BS25">INDEX($H:$M,ROW(),MATCH(BS$2,$H$1:$M$1,0))</f>
        <v>0.1</v>
      </c>
      <c r="BT25" s="20" cm="1">
        <f t="array" ref="BT25">INDEX($H:$M,ROW(),MATCH(BT$2,$H$1:$M$1,0))</f>
        <v>0.1</v>
      </c>
      <c r="BU25" s="20" cm="1">
        <f t="array" ref="BU25">INDEX($H:$M,ROW(),MATCH(BU$2,$H$1:$M$1,0))</f>
        <v>0.1</v>
      </c>
      <c r="BV25" s="20" cm="1">
        <f t="array" ref="BV25">INDEX($H:$M,ROW(),MATCH(BV$2,$H$1:$M$1,0))</f>
        <v>0.1</v>
      </c>
      <c r="BW25" s="20" cm="1">
        <f t="array" ref="BW25">INDEX($H:$M,ROW(),MATCH(BW$2,$H$1:$M$1,0))</f>
        <v>0.1</v>
      </c>
      <c r="BX25" s="20" cm="1">
        <f t="array" ref="BX25">INDEX($H:$M,ROW(),MATCH(BX$2,$H$1:$M$1,0))</f>
        <v>0.1</v>
      </c>
      <c r="BY25" s="20" cm="1">
        <f t="array" ref="BY25">INDEX($H:$M,ROW(),MATCH(BY$2,$H$1:$M$1,0))</f>
        <v>0.1</v>
      </c>
      <c r="BZ25" s="20" cm="1">
        <f t="array" ref="BZ25">INDEX($H:$M,ROW(),MATCH(BZ$2,$H$1:$M$1,0))</f>
        <v>0.1</v>
      </c>
      <c r="CA25" s="20" cm="1">
        <f t="array" ref="CA25">INDEX($H:$M,ROW(),MATCH(CA$2,$H$1:$M$1,0))</f>
        <v>0.1</v>
      </c>
      <c r="CB25" s="20" cm="1">
        <f t="array" ref="CB25">INDEX($H:$M,ROW(),MATCH(CB$2,$H$1:$M$1,0))</f>
        <v>0.1</v>
      </c>
      <c r="CC25" s="20" cm="1">
        <f t="array" ref="CC25">INDEX($H:$M,ROW(),MATCH(CC$2,$H$1:$M$1,0))</f>
        <v>0.1</v>
      </c>
      <c r="CD25" s="20" cm="1">
        <f t="array" ref="CD25">INDEX($H:$M,ROW(),MATCH(CD$2,$H$1:$M$1,0))</f>
        <v>0.1</v>
      </c>
      <c r="CE25" s="20" cm="1">
        <f t="array" ref="CE25">INDEX($H:$M,ROW(),MATCH(CE$2,$H$1:$M$1,0))</f>
        <v>0.1</v>
      </c>
      <c r="CF25" s="20" cm="1">
        <f t="array" ref="CF25">INDEX($H:$M,ROW(),MATCH(CF$2,$H$1:$M$1,0))</f>
        <v>0.1</v>
      </c>
      <c r="CG25" s="20" cm="1">
        <f t="array" ref="CG25">INDEX($H:$M,ROW(),MATCH(CG$2,$H$1:$M$1,0))</f>
        <v>0.1</v>
      </c>
      <c r="CH25" s="20" cm="1">
        <f t="array" ref="CH25">INDEX($H:$M,ROW(),MATCH(CH$2,$H$1:$M$1,0))</f>
        <v>0.1</v>
      </c>
      <c r="CI25" s="20" cm="1">
        <f t="array" ref="CI25">INDEX($H:$M,ROW(),MATCH(CI$2,$H$1:$M$1,0))</f>
        <v>0.1</v>
      </c>
    </row>
    <row r="26" spans="1:87" x14ac:dyDescent="0.35">
      <c r="C26" t="s">
        <v>163</v>
      </c>
    </row>
    <row r="27" spans="1:87" x14ac:dyDescent="0.35">
      <c r="A27" s="6"/>
      <c r="B27" s="6"/>
      <c r="C27" t="s">
        <v>163</v>
      </c>
      <c r="E27" s="12" t="s">
        <v>70</v>
      </c>
      <c r="F27" s="12"/>
      <c r="G27" s="13"/>
    </row>
    <row r="28" spans="1:87" x14ac:dyDescent="0.35">
      <c r="A28" s="6"/>
      <c r="B28" s="6"/>
      <c r="C28" t="s">
        <v>163</v>
      </c>
      <c r="E28" t="s">
        <v>71</v>
      </c>
      <c r="H28" s="15">
        <f>SUMIF($3:$3,H$1-1,28:28)</f>
        <v>0</v>
      </c>
      <c r="I28" s="15">
        <f>H32</f>
        <v>94999.999999999985</v>
      </c>
      <c r="J28" s="15">
        <f>I32</f>
        <v>284999.99999999994</v>
      </c>
      <c r="K28" s="15">
        <f>J32</f>
        <v>665000</v>
      </c>
      <c r="L28" s="15">
        <f>K32</f>
        <v>1425000.0000000005</v>
      </c>
      <c r="M28" s="15">
        <f>L32</f>
        <v>2945000.0000000019</v>
      </c>
      <c r="O28" s="34"/>
      <c r="P28" s="34">
        <f>O32</f>
        <v>0</v>
      </c>
      <c r="Q28" s="34">
        <f>P32</f>
        <v>7916.666666666667</v>
      </c>
      <c r="R28" s="34">
        <f t="shared" ref="R28:CC28" si="27">Q32</f>
        <v>15833.333333333334</v>
      </c>
      <c r="S28" s="34">
        <f t="shared" si="27"/>
        <v>23750</v>
      </c>
      <c r="T28" s="34">
        <f t="shared" si="27"/>
        <v>31666.666666666668</v>
      </c>
      <c r="U28" s="34">
        <f t="shared" si="27"/>
        <v>39583.333333333336</v>
      </c>
      <c r="V28" s="34">
        <f t="shared" si="27"/>
        <v>47500.000000000007</v>
      </c>
      <c r="W28" s="34">
        <f t="shared" si="27"/>
        <v>55416.666666666679</v>
      </c>
      <c r="X28" s="34">
        <f t="shared" si="27"/>
        <v>63333.33333333335</v>
      </c>
      <c r="Y28" s="34">
        <f t="shared" si="27"/>
        <v>71250.000000000015</v>
      </c>
      <c r="Z28" s="34">
        <f t="shared" si="27"/>
        <v>79166.666666666672</v>
      </c>
      <c r="AA28" s="34">
        <f t="shared" si="27"/>
        <v>87083.333333333328</v>
      </c>
      <c r="AB28" s="34">
        <f t="shared" si="27"/>
        <v>94999.999999999985</v>
      </c>
      <c r="AC28" s="34">
        <f t="shared" si="27"/>
        <v>110833.33333333333</v>
      </c>
      <c r="AD28" s="34">
        <f t="shared" si="27"/>
        <v>126666.66666666667</v>
      </c>
      <c r="AE28" s="34">
        <f t="shared" si="27"/>
        <v>142500</v>
      </c>
      <c r="AF28" s="34">
        <f t="shared" si="27"/>
        <v>158333.33333333331</v>
      </c>
      <c r="AG28" s="34">
        <f t="shared" si="27"/>
        <v>174166.66666666663</v>
      </c>
      <c r="AH28" s="34">
        <f t="shared" si="27"/>
        <v>189999.99999999994</v>
      </c>
      <c r="AI28" s="34">
        <f t="shared" si="27"/>
        <v>205833.33333333326</v>
      </c>
      <c r="AJ28" s="34">
        <f t="shared" si="27"/>
        <v>221666.66666666657</v>
      </c>
      <c r="AK28" s="34">
        <f t="shared" si="27"/>
        <v>237499.99999999988</v>
      </c>
      <c r="AL28" s="34">
        <f t="shared" si="27"/>
        <v>253333.3333333332</v>
      </c>
      <c r="AM28" s="34">
        <f t="shared" si="27"/>
        <v>269166.66666666657</v>
      </c>
      <c r="AN28" s="34">
        <f t="shared" si="27"/>
        <v>284999.99999999994</v>
      </c>
      <c r="AO28" s="34">
        <f t="shared" si="27"/>
        <v>316666.66666666657</v>
      </c>
      <c r="AP28" s="34">
        <f t="shared" si="27"/>
        <v>348333.3333333332</v>
      </c>
      <c r="AQ28" s="34">
        <f t="shared" si="27"/>
        <v>379999.99999999983</v>
      </c>
      <c r="AR28" s="34">
        <f t="shared" si="27"/>
        <v>411666.66666666645</v>
      </c>
      <c r="AS28" s="34">
        <f t="shared" si="27"/>
        <v>443333.33333333308</v>
      </c>
      <c r="AT28" s="34">
        <f t="shared" si="27"/>
        <v>474999.99999999971</v>
      </c>
      <c r="AU28" s="34">
        <f t="shared" si="27"/>
        <v>506666.66666666634</v>
      </c>
      <c r="AV28" s="34">
        <f t="shared" si="27"/>
        <v>538333.33333333302</v>
      </c>
      <c r="AW28" s="34">
        <f t="shared" si="27"/>
        <v>569999.99999999977</v>
      </c>
      <c r="AX28" s="34">
        <f t="shared" si="27"/>
        <v>601666.66666666651</v>
      </c>
      <c r="AY28" s="34">
        <f t="shared" si="27"/>
        <v>633333.33333333326</v>
      </c>
      <c r="AZ28" s="34">
        <f t="shared" si="27"/>
        <v>665000</v>
      </c>
      <c r="BA28" s="34">
        <f t="shared" si="27"/>
        <v>728333.33333333326</v>
      </c>
      <c r="BB28" s="34">
        <f t="shared" si="27"/>
        <v>791666.66666666651</v>
      </c>
      <c r="BC28" s="34">
        <f t="shared" si="27"/>
        <v>854999.99999999977</v>
      </c>
      <c r="BD28" s="34">
        <f t="shared" si="27"/>
        <v>918333.33333333302</v>
      </c>
      <c r="BE28" s="34">
        <f t="shared" si="27"/>
        <v>981666.66666666628</v>
      </c>
      <c r="BF28" s="34">
        <f t="shared" si="27"/>
        <v>1044999.9999999995</v>
      </c>
      <c r="BG28" s="34">
        <f t="shared" si="27"/>
        <v>1108333.333333333</v>
      </c>
      <c r="BH28" s="34">
        <f t="shared" si="27"/>
        <v>1171666.6666666665</v>
      </c>
      <c r="BI28" s="34">
        <f t="shared" si="27"/>
        <v>1235000</v>
      </c>
      <c r="BJ28" s="34">
        <f t="shared" si="27"/>
        <v>1298333.3333333335</v>
      </c>
      <c r="BK28" s="34">
        <f t="shared" si="27"/>
        <v>1361666.666666667</v>
      </c>
      <c r="BL28" s="34">
        <f t="shared" si="27"/>
        <v>1425000.0000000005</v>
      </c>
      <c r="BM28" s="34">
        <f t="shared" si="27"/>
        <v>1551666.666666667</v>
      </c>
      <c r="BN28" s="34">
        <f t="shared" si="27"/>
        <v>1678333.3333333335</v>
      </c>
      <c r="BO28" s="34">
        <f t="shared" si="27"/>
        <v>1805000</v>
      </c>
      <c r="BP28" s="34">
        <f t="shared" si="27"/>
        <v>1931666.6666666665</v>
      </c>
      <c r="BQ28" s="34">
        <f t="shared" si="27"/>
        <v>2058333.333333333</v>
      </c>
      <c r="BR28" s="34">
        <f t="shared" si="27"/>
        <v>2185000</v>
      </c>
      <c r="BS28" s="34">
        <f t="shared" si="27"/>
        <v>2311666.666666667</v>
      </c>
      <c r="BT28" s="34">
        <f t="shared" si="27"/>
        <v>2438333.333333334</v>
      </c>
      <c r="BU28" s="34">
        <f t="shared" si="27"/>
        <v>2565000.0000000009</v>
      </c>
      <c r="BV28" s="34">
        <f t="shared" si="27"/>
        <v>2691666.6666666679</v>
      </c>
      <c r="BW28" s="34">
        <f t="shared" si="27"/>
        <v>2818333.3333333349</v>
      </c>
      <c r="BX28" s="34">
        <f t="shared" si="27"/>
        <v>2945000.0000000019</v>
      </c>
      <c r="BY28" s="34">
        <f t="shared" si="27"/>
        <v>3198333.3333333349</v>
      </c>
      <c r="BZ28" s="34">
        <f t="shared" si="27"/>
        <v>3451666.6666666679</v>
      </c>
      <c r="CA28" s="34">
        <f t="shared" si="27"/>
        <v>3705000.0000000009</v>
      </c>
      <c r="CB28" s="34">
        <f t="shared" si="27"/>
        <v>3958333.333333334</v>
      </c>
      <c r="CC28" s="34">
        <f t="shared" si="27"/>
        <v>4211666.6666666679</v>
      </c>
      <c r="CD28" s="34">
        <f t="shared" ref="CD28:CI28" si="28">CC32</f>
        <v>4465000.0000000019</v>
      </c>
      <c r="CE28" s="34">
        <f t="shared" si="28"/>
        <v>4718333.3333333358</v>
      </c>
      <c r="CF28" s="34">
        <f t="shared" si="28"/>
        <v>4971666.6666666698</v>
      </c>
      <c r="CG28" s="34">
        <f t="shared" si="28"/>
        <v>5225000.0000000037</v>
      </c>
      <c r="CH28" s="34">
        <f t="shared" si="28"/>
        <v>5478333.3333333377</v>
      </c>
      <c r="CI28" s="34">
        <f t="shared" si="28"/>
        <v>5731666.6666666716</v>
      </c>
    </row>
    <row r="29" spans="1:87" x14ac:dyDescent="0.35">
      <c r="A29" s="6"/>
      <c r="B29" s="6"/>
      <c r="C29" t="s">
        <v>163</v>
      </c>
      <c r="E29" t="s">
        <v>72</v>
      </c>
      <c r="H29" s="34">
        <f t="shared" ref="H29:M29" si="29">SUMIF($2:$2,H$1,29:29)</f>
        <v>99999.999999999985</v>
      </c>
      <c r="I29" s="34">
        <f t="shared" si="29"/>
        <v>199999.99999999997</v>
      </c>
      <c r="J29" s="34">
        <f t="shared" si="29"/>
        <v>399999.99999999994</v>
      </c>
      <c r="K29" s="34">
        <f t="shared" si="29"/>
        <v>799999.99999999988</v>
      </c>
      <c r="L29" s="34">
        <f t="shared" si="29"/>
        <v>1599999.9999999998</v>
      </c>
      <c r="M29" s="34">
        <f t="shared" si="29"/>
        <v>3199999.9999999995</v>
      </c>
      <c r="O29" s="17"/>
      <c r="P29" s="34">
        <f>P22</f>
        <v>8333.3333333333339</v>
      </c>
      <c r="Q29" s="34">
        <f t="shared" ref="Q29:CB29" si="30">Q22</f>
        <v>8333.3333333333339</v>
      </c>
      <c r="R29" s="34">
        <f t="shared" si="30"/>
        <v>8333.3333333333339</v>
      </c>
      <c r="S29" s="34">
        <f t="shared" si="30"/>
        <v>8333.3333333333339</v>
      </c>
      <c r="T29" s="34">
        <f t="shared" si="30"/>
        <v>8333.3333333333339</v>
      </c>
      <c r="U29" s="34">
        <f t="shared" si="30"/>
        <v>8333.3333333333339</v>
      </c>
      <c r="V29" s="34">
        <f t="shared" si="30"/>
        <v>8333.3333333333339</v>
      </c>
      <c r="W29" s="34">
        <f t="shared" si="30"/>
        <v>8333.3333333333339</v>
      </c>
      <c r="X29" s="34">
        <f t="shared" si="30"/>
        <v>8333.3333333333339</v>
      </c>
      <c r="Y29" s="34">
        <f t="shared" si="30"/>
        <v>8333.3333333333339</v>
      </c>
      <c r="Z29" s="34">
        <f t="shared" si="30"/>
        <v>8333.3333333333339</v>
      </c>
      <c r="AA29" s="34">
        <f t="shared" si="30"/>
        <v>8333.3333333333339</v>
      </c>
      <c r="AB29" s="34">
        <f t="shared" si="30"/>
        <v>16666.666666666668</v>
      </c>
      <c r="AC29" s="34">
        <f t="shared" si="30"/>
        <v>16666.666666666668</v>
      </c>
      <c r="AD29" s="34">
        <f t="shared" si="30"/>
        <v>16666.666666666668</v>
      </c>
      <c r="AE29" s="34">
        <f t="shared" si="30"/>
        <v>16666.666666666668</v>
      </c>
      <c r="AF29" s="34">
        <f t="shared" si="30"/>
        <v>16666.666666666668</v>
      </c>
      <c r="AG29" s="34">
        <f t="shared" si="30"/>
        <v>16666.666666666668</v>
      </c>
      <c r="AH29" s="34">
        <f t="shared" si="30"/>
        <v>16666.666666666668</v>
      </c>
      <c r="AI29" s="34">
        <f t="shared" si="30"/>
        <v>16666.666666666668</v>
      </c>
      <c r="AJ29" s="34">
        <f t="shared" si="30"/>
        <v>16666.666666666668</v>
      </c>
      <c r="AK29" s="34">
        <f t="shared" si="30"/>
        <v>16666.666666666668</v>
      </c>
      <c r="AL29" s="34">
        <f t="shared" si="30"/>
        <v>16666.666666666668</v>
      </c>
      <c r="AM29" s="34">
        <f t="shared" si="30"/>
        <v>16666.666666666668</v>
      </c>
      <c r="AN29" s="34">
        <f t="shared" si="30"/>
        <v>33333.333333333336</v>
      </c>
      <c r="AO29" s="34">
        <f t="shared" si="30"/>
        <v>33333.333333333336</v>
      </c>
      <c r="AP29" s="34">
        <f t="shared" si="30"/>
        <v>33333.333333333336</v>
      </c>
      <c r="AQ29" s="34">
        <f t="shared" si="30"/>
        <v>33333.333333333336</v>
      </c>
      <c r="AR29" s="34">
        <f t="shared" si="30"/>
        <v>33333.333333333336</v>
      </c>
      <c r="AS29" s="34">
        <f t="shared" si="30"/>
        <v>33333.333333333336</v>
      </c>
      <c r="AT29" s="34">
        <f t="shared" si="30"/>
        <v>33333.333333333336</v>
      </c>
      <c r="AU29" s="34">
        <f t="shared" si="30"/>
        <v>33333.333333333336</v>
      </c>
      <c r="AV29" s="34">
        <f t="shared" si="30"/>
        <v>33333.333333333336</v>
      </c>
      <c r="AW29" s="34">
        <f t="shared" si="30"/>
        <v>33333.333333333336</v>
      </c>
      <c r="AX29" s="34">
        <f t="shared" si="30"/>
        <v>33333.333333333336</v>
      </c>
      <c r="AY29" s="34">
        <f t="shared" si="30"/>
        <v>33333.333333333336</v>
      </c>
      <c r="AZ29" s="34">
        <f t="shared" si="30"/>
        <v>66666.666666666672</v>
      </c>
      <c r="BA29" s="34">
        <f t="shared" si="30"/>
        <v>66666.666666666672</v>
      </c>
      <c r="BB29" s="34">
        <f t="shared" si="30"/>
        <v>66666.666666666672</v>
      </c>
      <c r="BC29" s="34">
        <f t="shared" si="30"/>
        <v>66666.666666666672</v>
      </c>
      <c r="BD29" s="34">
        <f t="shared" si="30"/>
        <v>66666.666666666672</v>
      </c>
      <c r="BE29" s="34">
        <f t="shared" si="30"/>
        <v>66666.666666666672</v>
      </c>
      <c r="BF29" s="34">
        <f t="shared" si="30"/>
        <v>66666.666666666672</v>
      </c>
      <c r="BG29" s="34">
        <f t="shared" si="30"/>
        <v>66666.666666666672</v>
      </c>
      <c r="BH29" s="34">
        <f t="shared" si="30"/>
        <v>66666.666666666672</v>
      </c>
      <c r="BI29" s="34">
        <f t="shared" si="30"/>
        <v>66666.666666666672</v>
      </c>
      <c r="BJ29" s="34">
        <f t="shared" si="30"/>
        <v>66666.666666666672</v>
      </c>
      <c r="BK29" s="34">
        <f t="shared" si="30"/>
        <v>66666.666666666672</v>
      </c>
      <c r="BL29" s="34">
        <f t="shared" si="30"/>
        <v>133333.33333333334</v>
      </c>
      <c r="BM29" s="34">
        <f t="shared" si="30"/>
        <v>133333.33333333334</v>
      </c>
      <c r="BN29" s="34">
        <f t="shared" si="30"/>
        <v>133333.33333333334</v>
      </c>
      <c r="BO29" s="34">
        <f t="shared" si="30"/>
        <v>133333.33333333334</v>
      </c>
      <c r="BP29" s="34">
        <f t="shared" si="30"/>
        <v>133333.33333333334</v>
      </c>
      <c r="BQ29" s="34">
        <f t="shared" si="30"/>
        <v>133333.33333333334</v>
      </c>
      <c r="BR29" s="34">
        <f t="shared" si="30"/>
        <v>133333.33333333334</v>
      </c>
      <c r="BS29" s="34">
        <f t="shared" si="30"/>
        <v>133333.33333333334</v>
      </c>
      <c r="BT29" s="34">
        <f t="shared" si="30"/>
        <v>133333.33333333334</v>
      </c>
      <c r="BU29" s="34">
        <f t="shared" si="30"/>
        <v>133333.33333333334</v>
      </c>
      <c r="BV29" s="34">
        <f t="shared" si="30"/>
        <v>133333.33333333334</v>
      </c>
      <c r="BW29" s="34">
        <f t="shared" si="30"/>
        <v>133333.33333333334</v>
      </c>
      <c r="BX29" s="34">
        <f t="shared" si="30"/>
        <v>266666.66666666669</v>
      </c>
      <c r="BY29" s="34">
        <f t="shared" si="30"/>
        <v>266666.66666666669</v>
      </c>
      <c r="BZ29" s="34">
        <f t="shared" si="30"/>
        <v>266666.66666666669</v>
      </c>
      <c r="CA29" s="34">
        <f t="shared" si="30"/>
        <v>266666.66666666669</v>
      </c>
      <c r="CB29" s="34">
        <f t="shared" si="30"/>
        <v>266666.66666666669</v>
      </c>
      <c r="CC29" s="34">
        <f t="shared" ref="CC29:CI29" si="31">CC22</f>
        <v>266666.66666666669</v>
      </c>
      <c r="CD29" s="34">
        <f t="shared" si="31"/>
        <v>266666.66666666669</v>
      </c>
      <c r="CE29" s="34">
        <f t="shared" si="31"/>
        <v>266666.66666666669</v>
      </c>
      <c r="CF29" s="34">
        <f t="shared" si="31"/>
        <v>266666.66666666669</v>
      </c>
      <c r="CG29" s="34">
        <f t="shared" si="31"/>
        <v>266666.66666666669</v>
      </c>
      <c r="CH29" s="34">
        <f t="shared" si="31"/>
        <v>266666.66666666669</v>
      </c>
      <c r="CI29" s="34">
        <f t="shared" si="31"/>
        <v>266666.66666666669</v>
      </c>
    </row>
    <row r="30" spans="1:87" x14ac:dyDescent="0.35">
      <c r="C30" t="s">
        <v>163</v>
      </c>
      <c r="E30" s="12" t="s">
        <v>73</v>
      </c>
      <c r="F30" s="12"/>
      <c r="G30" s="13"/>
      <c r="H30" s="16">
        <v>0.05</v>
      </c>
      <c r="I30" s="16">
        <v>0.05</v>
      </c>
      <c r="J30" s="16">
        <v>0.05</v>
      </c>
      <c r="K30" s="16">
        <v>0.05</v>
      </c>
      <c r="L30" s="16">
        <v>0.05</v>
      </c>
      <c r="M30" s="16">
        <v>0.05</v>
      </c>
      <c r="O30" s="20"/>
      <c r="P30" s="20" cm="1">
        <f t="array" ref="P30">INDEX($H:$M,ROW(),MATCH(P$2,$H$1:$M$1,0))</f>
        <v>0.05</v>
      </c>
      <c r="Q30" s="20" cm="1">
        <f t="array" ref="Q30">INDEX($H:$M,ROW(),MATCH(Q$2,$H$1:$M$1,0))</f>
        <v>0.05</v>
      </c>
      <c r="R30" s="20" cm="1">
        <f t="array" ref="R30">INDEX($H:$M,ROW(),MATCH(R$2,$H$1:$M$1,0))</f>
        <v>0.05</v>
      </c>
      <c r="S30" s="20" cm="1">
        <f t="array" ref="S30">INDEX($H:$M,ROW(),MATCH(S$2,$H$1:$M$1,0))</f>
        <v>0.05</v>
      </c>
      <c r="T30" s="20" cm="1">
        <f t="array" ref="T30">INDEX($H:$M,ROW(),MATCH(T$2,$H$1:$M$1,0))</f>
        <v>0.05</v>
      </c>
      <c r="U30" s="20" cm="1">
        <f t="array" ref="U30">INDEX($H:$M,ROW(),MATCH(U$2,$H$1:$M$1,0))</f>
        <v>0.05</v>
      </c>
      <c r="V30" s="20" cm="1">
        <f t="array" ref="V30">INDEX($H:$M,ROW(),MATCH(V$2,$H$1:$M$1,0))</f>
        <v>0.05</v>
      </c>
      <c r="W30" s="20" cm="1">
        <f t="array" ref="W30">INDEX($H:$M,ROW(),MATCH(W$2,$H$1:$M$1,0))</f>
        <v>0.05</v>
      </c>
      <c r="X30" s="20" cm="1">
        <f t="array" ref="X30">INDEX($H:$M,ROW(),MATCH(X$2,$H$1:$M$1,0))</f>
        <v>0.05</v>
      </c>
      <c r="Y30" s="20" cm="1">
        <f t="array" ref="Y30">INDEX($H:$M,ROW(),MATCH(Y$2,$H$1:$M$1,0))</f>
        <v>0.05</v>
      </c>
      <c r="Z30" s="20" cm="1">
        <f t="array" ref="Z30">INDEX($H:$M,ROW(),MATCH(Z$2,$H$1:$M$1,0))</f>
        <v>0.05</v>
      </c>
      <c r="AA30" s="20" cm="1">
        <f t="array" ref="AA30">INDEX($H:$M,ROW(),MATCH(AA$2,$H$1:$M$1,0))</f>
        <v>0.05</v>
      </c>
      <c r="AB30" s="20" cm="1">
        <f t="array" ref="AB30">INDEX($H:$M,ROW(),MATCH(AB$2,$H$1:$M$1,0))</f>
        <v>0.05</v>
      </c>
      <c r="AC30" s="20" cm="1">
        <f t="array" ref="AC30">INDEX($H:$M,ROW(),MATCH(AC$2,$H$1:$M$1,0))</f>
        <v>0.05</v>
      </c>
      <c r="AD30" s="20" cm="1">
        <f t="array" ref="AD30">INDEX($H:$M,ROW(),MATCH(AD$2,$H$1:$M$1,0))</f>
        <v>0.05</v>
      </c>
      <c r="AE30" s="20" cm="1">
        <f t="array" ref="AE30">INDEX($H:$M,ROW(),MATCH(AE$2,$H$1:$M$1,0))</f>
        <v>0.05</v>
      </c>
      <c r="AF30" s="20" cm="1">
        <f t="array" ref="AF30">INDEX($H:$M,ROW(),MATCH(AF$2,$H$1:$M$1,0))</f>
        <v>0.05</v>
      </c>
      <c r="AG30" s="20" cm="1">
        <f t="array" ref="AG30">INDEX($H:$M,ROW(),MATCH(AG$2,$H$1:$M$1,0))</f>
        <v>0.05</v>
      </c>
      <c r="AH30" s="20" cm="1">
        <f t="array" ref="AH30">INDEX($H:$M,ROW(),MATCH(AH$2,$H$1:$M$1,0))</f>
        <v>0.05</v>
      </c>
      <c r="AI30" s="20" cm="1">
        <f t="array" ref="AI30">INDEX($H:$M,ROW(),MATCH(AI$2,$H$1:$M$1,0))</f>
        <v>0.05</v>
      </c>
      <c r="AJ30" s="20" cm="1">
        <f t="array" ref="AJ30">INDEX($H:$M,ROW(),MATCH(AJ$2,$H$1:$M$1,0))</f>
        <v>0.05</v>
      </c>
      <c r="AK30" s="20" cm="1">
        <f t="array" ref="AK30">INDEX($H:$M,ROW(),MATCH(AK$2,$H$1:$M$1,0))</f>
        <v>0.05</v>
      </c>
      <c r="AL30" s="20" cm="1">
        <f t="array" ref="AL30">INDEX($H:$M,ROW(),MATCH(AL$2,$H$1:$M$1,0))</f>
        <v>0.05</v>
      </c>
      <c r="AM30" s="20" cm="1">
        <f t="array" ref="AM30">INDEX($H:$M,ROW(),MATCH(AM$2,$H$1:$M$1,0))</f>
        <v>0.05</v>
      </c>
      <c r="AN30" s="20" cm="1">
        <f t="array" ref="AN30">INDEX($H:$M,ROW(),MATCH(AN$2,$H$1:$M$1,0))</f>
        <v>0.05</v>
      </c>
      <c r="AO30" s="20" cm="1">
        <f t="array" ref="AO30">INDEX($H:$M,ROW(),MATCH(AO$2,$H$1:$M$1,0))</f>
        <v>0.05</v>
      </c>
      <c r="AP30" s="20" cm="1">
        <f t="array" ref="AP30">INDEX($H:$M,ROW(),MATCH(AP$2,$H$1:$M$1,0))</f>
        <v>0.05</v>
      </c>
      <c r="AQ30" s="20" cm="1">
        <f t="array" ref="AQ30">INDEX($H:$M,ROW(),MATCH(AQ$2,$H$1:$M$1,0))</f>
        <v>0.05</v>
      </c>
      <c r="AR30" s="20" cm="1">
        <f t="array" ref="AR30">INDEX($H:$M,ROW(),MATCH(AR$2,$H$1:$M$1,0))</f>
        <v>0.05</v>
      </c>
      <c r="AS30" s="20" cm="1">
        <f t="array" ref="AS30">INDEX($H:$M,ROW(),MATCH(AS$2,$H$1:$M$1,0))</f>
        <v>0.05</v>
      </c>
      <c r="AT30" s="20" cm="1">
        <f t="array" ref="AT30">INDEX($H:$M,ROW(),MATCH(AT$2,$H$1:$M$1,0))</f>
        <v>0.05</v>
      </c>
      <c r="AU30" s="20" cm="1">
        <f t="array" ref="AU30">INDEX($H:$M,ROW(),MATCH(AU$2,$H$1:$M$1,0))</f>
        <v>0.05</v>
      </c>
      <c r="AV30" s="20" cm="1">
        <f t="array" ref="AV30">INDEX($H:$M,ROW(),MATCH(AV$2,$H$1:$M$1,0))</f>
        <v>0.05</v>
      </c>
      <c r="AW30" s="20" cm="1">
        <f t="array" ref="AW30">INDEX($H:$M,ROW(),MATCH(AW$2,$H$1:$M$1,0))</f>
        <v>0.05</v>
      </c>
      <c r="AX30" s="20" cm="1">
        <f t="array" ref="AX30">INDEX($H:$M,ROW(),MATCH(AX$2,$H$1:$M$1,0))</f>
        <v>0.05</v>
      </c>
      <c r="AY30" s="20" cm="1">
        <f t="array" ref="AY30">INDEX($H:$M,ROW(),MATCH(AY$2,$H$1:$M$1,0))</f>
        <v>0.05</v>
      </c>
      <c r="AZ30" s="20" cm="1">
        <f t="array" ref="AZ30">INDEX($H:$M,ROW(),MATCH(AZ$2,$H$1:$M$1,0))</f>
        <v>0.05</v>
      </c>
      <c r="BA30" s="20" cm="1">
        <f t="array" ref="BA30">INDEX($H:$M,ROW(),MATCH(BA$2,$H$1:$M$1,0))</f>
        <v>0.05</v>
      </c>
      <c r="BB30" s="20" cm="1">
        <f t="array" ref="BB30">INDEX($H:$M,ROW(),MATCH(BB$2,$H$1:$M$1,0))</f>
        <v>0.05</v>
      </c>
      <c r="BC30" s="20" cm="1">
        <f t="array" ref="BC30">INDEX($H:$M,ROW(),MATCH(BC$2,$H$1:$M$1,0))</f>
        <v>0.05</v>
      </c>
      <c r="BD30" s="20" cm="1">
        <f t="array" ref="BD30">INDEX($H:$M,ROW(),MATCH(BD$2,$H$1:$M$1,0))</f>
        <v>0.05</v>
      </c>
      <c r="BE30" s="20" cm="1">
        <f t="array" ref="BE30">INDEX($H:$M,ROW(),MATCH(BE$2,$H$1:$M$1,0))</f>
        <v>0.05</v>
      </c>
      <c r="BF30" s="20" cm="1">
        <f t="array" ref="BF30">INDEX($H:$M,ROW(),MATCH(BF$2,$H$1:$M$1,0))</f>
        <v>0.05</v>
      </c>
      <c r="BG30" s="20" cm="1">
        <f t="array" ref="BG30">INDEX($H:$M,ROW(),MATCH(BG$2,$H$1:$M$1,0))</f>
        <v>0.05</v>
      </c>
      <c r="BH30" s="20" cm="1">
        <f t="array" ref="BH30">INDEX($H:$M,ROW(),MATCH(BH$2,$H$1:$M$1,0))</f>
        <v>0.05</v>
      </c>
      <c r="BI30" s="20" cm="1">
        <f t="array" ref="BI30">INDEX($H:$M,ROW(),MATCH(BI$2,$H$1:$M$1,0))</f>
        <v>0.05</v>
      </c>
      <c r="BJ30" s="20" cm="1">
        <f t="array" ref="BJ30">INDEX($H:$M,ROW(),MATCH(BJ$2,$H$1:$M$1,0))</f>
        <v>0.05</v>
      </c>
      <c r="BK30" s="20" cm="1">
        <f t="array" ref="BK30">INDEX($H:$M,ROW(),MATCH(BK$2,$H$1:$M$1,0))</f>
        <v>0.05</v>
      </c>
      <c r="BL30" s="20" cm="1">
        <f t="array" ref="BL30">INDEX($H:$M,ROW(),MATCH(BL$2,$H$1:$M$1,0))</f>
        <v>0.05</v>
      </c>
      <c r="BM30" s="20" cm="1">
        <f t="array" ref="BM30">INDEX($H:$M,ROW(),MATCH(BM$2,$H$1:$M$1,0))</f>
        <v>0.05</v>
      </c>
      <c r="BN30" s="20" cm="1">
        <f t="array" ref="BN30">INDEX($H:$M,ROW(),MATCH(BN$2,$H$1:$M$1,0))</f>
        <v>0.05</v>
      </c>
      <c r="BO30" s="20" cm="1">
        <f t="array" ref="BO30">INDEX($H:$M,ROW(),MATCH(BO$2,$H$1:$M$1,0))</f>
        <v>0.05</v>
      </c>
      <c r="BP30" s="20" cm="1">
        <f t="array" ref="BP30">INDEX($H:$M,ROW(),MATCH(BP$2,$H$1:$M$1,0))</f>
        <v>0.05</v>
      </c>
      <c r="BQ30" s="20" cm="1">
        <f t="array" ref="BQ30">INDEX($H:$M,ROW(),MATCH(BQ$2,$H$1:$M$1,0))</f>
        <v>0.05</v>
      </c>
      <c r="BR30" s="20" cm="1">
        <f t="array" ref="BR30">INDEX($H:$M,ROW(),MATCH(BR$2,$H$1:$M$1,0))</f>
        <v>0.05</v>
      </c>
      <c r="BS30" s="20" cm="1">
        <f t="array" ref="BS30">INDEX($H:$M,ROW(),MATCH(BS$2,$H$1:$M$1,0))</f>
        <v>0.05</v>
      </c>
      <c r="BT30" s="20" cm="1">
        <f t="array" ref="BT30">INDEX($H:$M,ROW(),MATCH(BT$2,$H$1:$M$1,0))</f>
        <v>0.05</v>
      </c>
      <c r="BU30" s="20" cm="1">
        <f t="array" ref="BU30">INDEX($H:$M,ROW(),MATCH(BU$2,$H$1:$M$1,0))</f>
        <v>0.05</v>
      </c>
      <c r="BV30" s="20" cm="1">
        <f t="array" ref="BV30">INDEX($H:$M,ROW(),MATCH(BV$2,$H$1:$M$1,0))</f>
        <v>0.05</v>
      </c>
      <c r="BW30" s="20" cm="1">
        <f t="array" ref="BW30">INDEX($H:$M,ROW(),MATCH(BW$2,$H$1:$M$1,0))</f>
        <v>0.05</v>
      </c>
      <c r="BX30" s="20" cm="1">
        <f t="array" ref="BX30">INDEX($H:$M,ROW(),MATCH(BX$2,$H$1:$M$1,0))</f>
        <v>0.05</v>
      </c>
      <c r="BY30" s="20" cm="1">
        <f t="array" ref="BY30">INDEX($H:$M,ROW(),MATCH(BY$2,$H$1:$M$1,0))</f>
        <v>0.05</v>
      </c>
      <c r="BZ30" s="20" cm="1">
        <f t="array" ref="BZ30">INDEX($H:$M,ROW(),MATCH(BZ$2,$H$1:$M$1,0))</f>
        <v>0.05</v>
      </c>
      <c r="CA30" s="20" cm="1">
        <f t="array" ref="CA30">INDEX($H:$M,ROW(),MATCH(CA$2,$H$1:$M$1,0))</f>
        <v>0.05</v>
      </c>
      <c r="CB30" s="20" cm="1">
        <f t="array" ref="CB30">INDEX($H:$M,ROW(),MATCH(CB$2,$H$1:$M$1,0))</f>
        <v>0.05</v>
      </c>
      <c r="CC30" s="20" cm="1">
        <f t="array" ref="CC30">INDEX($H:$M,ROW(),MATCH(CC$2,$H$1:$M$1,0))</f>
        <v>0.05</v>
      </c>
      <c r="CD30" s="20" cm="1">
        <f t="array" ref="CD30">INDEX($H:$M,ROW(),MATCH(CD$2,$H$1:$M$1,0))</f>
        <v>0.05</v>
      </c>
      <c r="CE30" s="20" cm="1">
        <f t="array" ref="CE30">INDEX($H:$M,ROW(),MATCH(CE$2,$H$1:$M$1,0))</f>
        <v>0.05</v>
      </c>
      <c r="CF30" s="20" cm="1">
        <f t="array" ref="CF30">INDEX($H:$M,ROW(),MATCH(CF$2,$H$1:$M$1,0))</f>
        <v>0.05</v>
      </c>
      <c r="CG30" s="20" cm="1">
        <f t="array" ref="CG30">INDEX($H:$M,ROW(),MATCH(CG$2,$H$1:$M$1,0))</f>
        <v>0.05</v>
      </c>
      <c r="CH30" s="20" cm="1">
        <f t="array" ref="CH30">INDEX($H:$M,ROW(),MATCH(CH$2,$H$1:$M$1,0))</f>
        <v>0.05</v>
      </c>
      <c r="CI30" s="20" cm="1">
        <f t="array" ref="CI30">INDEX($H:$M,ROW(),MATCH(CI$2,$H$1:$M$1,0))</f>
        <v>0.05</v>
      </c>
    </row>
    <row r="31" spans="1:87" x14ac:dyDescent="0.35">
      <c r="B31" s="6"/>
      <c r="C31" t="s">
        <v>163</v>
      </c>
      <c r="E31" t="s">
        <v>74</v>
      </c>
      <c r="H31" s="35">
        <f t="shared" ref="H31:M31" si="32">SUMIF($2:$2,H$1,31:31)</f>
        <v>-5000.0000000000027</v>
      </c>
      <c r="I31" s="35">
        <f t="shared" si="32"/>
        <v>-10000.000000000005</v>
      </c>
      <c r="J31" s="35">
        <f t="shared" si="32"/>
        <v>-20000.000000000011</v>
      </c>
      <c r="K31" s="35">
        <f t="shared" si="32"/>
        <v>-40000.000000000022</v>
      </c>
      <c r="L31" s="35">
        <f t="shared" si="32"/>
        <v>-80000.000000000044</v>
      </c>
      <c r="M31" s="35">
        <f t="shared" si="32"/>
        <v>-160000.00000000009</v>
      </c>
      <c r="O31" s="35"/>
      <c r="P31" s="35">
        <f t="shared" ref="P31:CA31" si="33">-P29*P30</f>
        <v>-416.66666666666674</v>
      </c>
      <c r="Q31" s="35">
        <f t="shared" si="33"/>
        <v>-416.66666666666674</v>
      </c>
      <c r="R31" s="35">
        <f t="shared" si="33"/>
        <v>-416.66666666666674</v>
      </c>
      <c r="S31" s="35">
        <f t="shared" si="33"/>
        <v>-416.66666666666674</v>
      </c>
      <c r="T31" s="35">
        <f t="shared" si="33"/>
        <v>-416.66666666666674</v>
      </c>
      <c r="U31" s="35">
        <f t="shared" si="33"/>
        <v>-416.66666666666674</v>
      </c>
      <c r="V31" s="35">
        <f t="shared" si="33"/>
        <v>-416.66666666666674</v>
      </c>
      <c r="W31" s="35">
        <f t="shared" si="33"/>
        <v>-416.66666666666674</v>
      </c>
      <c r="X31" s="35">
        <f t="shared" si="33"/>
        <v>-416.66666666666674</v>
      </c>
      <c r="Y31" s="35">
        <f t="shared" si="33"/>
        <v>-416.66666666666674</v>
      </c>
      <c r="Z31" s="35">
        <f t="shared" si="33"/>
        <v>-416.66666666666674</v>
      </c>
      <c r="AA31" s="35">
        <f t="shared" si="33"/>
        <v>-416.66666666666674</v>
      </c>
      <c r="AB31" s="35">
        <f t="shared" si="33"/>
        <v>-833.33333333333348</v>
      </c>
      <c r="AC31" s="35">
        <f t="shared" si="33"/>
        <v>-833.33333333333348</v>
      </c>
      <c r="AD31" s="35">
        <f t="shared" si="33"/>
        <v>-833.33333333333348</v>
      </c>
      <c r="AE31" s="35">
        <f t="shared" si="33"/>
        <v>-833.33333333333348</v>
      </c>
      <c r="AF31" s="35">
        <f t="shared" si="33"/>
        <v>-833.33333333333348</v>
      </c>
      <c r="AG31" s="35">
        <f t="shared" si="33"/>
        <v>-833.33333333333348</v>
      </c>
      <c r="AH31" s="35">
        <f t="shared" si="33"/>
        <v>-833.33333333333348</v>
      </c>
      <c r="AI31" s="35">
        <f t="shared" si="33"/>
        <v>-833.33333333333348</v>
      </c>
      <c r="AJ31" s="35">
        <f t="shared" si="33"/>
        <v>-833.33333333333348</v>
      </c>
      <c r="AK31" s="35">
        <f t="shared" si="33"/>
        <v>-833.33333333333348</v>
      </c>
      <c r="AL31" s="35">
        <f t="shared" si="33"/>
        <v>-833.33333333333348</v>
      </c>
      <c r="AM31" s="35">
        <f t="shared" si="33"/>
        <v>-833.33333333333348</v>
      </c>
      <c r="AN31" s="35">
        <f t="shared" si="33"/>
        <v>-1666.666666666667</v>
      </c>
      <c r="AO31" s="35">
        <f t="shared" si="33"/>
        <v>-1666.666666666667</v>
      </c>
      <c r="AP31" s="35">
        <f t="shared" si="33"/>
        <v>-1666.666666666667</v>
      </c>
      <c r="AQ31" s="35">
        <f t="shared" si="33"/>
        <v>-1666.666666666667</v>
      </c>
      <c r="AR31" s="35">
        <f t="shared" si="33"/>
        <v>-1666.666666666667</v>
      </c>
      <c r="AS31" s="35">
        <f t="shared" si="33"/>
        <v>-1666.666666666667</v>
      </c>
      <c r="AT31" s="35">
        <f t="shared" si="33"/>
        <v>-1666.666666666667</v>
      </c>
      <c r="AU31" s="35">
        <f t="shared" si="33"/>
        <v>-1666.666666666667</v>
      </c>
      <c r="AV31" s="35">
        <f t="shared" si="33"/>
        <v>-1666.666666666667</v>
      </c>
      <c r="AW31" s="35">
        <f t="shared" si="33"/>
        <v>-1666.666666666667</v>
      </c>
      <c r="AX31" s="35">
        <f t="shared" si="33"/>
        <v>-1666.666666666667</v>
      </c>
      <c r="AY31" s="35">
        <f t="shared" si="33"/>
        <v>-1666.666666666667</v>
      </c>
      <c r="AZ31" s="35">
        <f t="shared" si="33"/>
        <v>-3333.3333333333339</v>
      </c>
      <c r="BA31" s="35">
        <f t="shared" si="33"/>
        <v>-3333.3333333333339</v>
      </c>
      <c r="BB31" s="35">
        <f t="shared" si="33"/>
        <v>-3333.3333333333339</v>
      </c>
      <c r="BC31" s="35">
        <f t="shared" si="33"/>
        <v>-3333.3333333333339</v>
      </c>
      <c r="BD31" s="35">
        <f t="shared" si="33"/>
        <v>-3333.3333333333339</v>
      </c>
      <c r="BE31" s="35">
        <f t="shared" si="33"/>
        <v>-3333.3333333333339</v>
      </c>
      <c r="BF31" s="35">
        <f t="shared" si="33"/>
        <v>-3333.3333333333339</v>
      </c>
      <c r="BG31" s="35">
        <f t="shared" si="33"/>
        <v>-3333.3333333333339</v>
      </c>
      <c r="BH31" s="35">
        <f t="shared" si="33"/>
        <v>-3333.3333333333339</v>
      </c>
      <c r="BI31" s="35">
        <f t="shared" si="33"/>
        <v>-3333.3333333333339</v>
      </c>
      <c r="BJ31" s="35">
        <f t="shared" si="33"/>
        <v>-3333.3333333333339</v>
      </c>
      <c r="BK31" s="35">
        <f t="shared" si="33"/>
        <v>-3333.3333333333339</v>
      </c>
      <c r="BL31" s="35">
        <f t="shared" si="33"/>
        <v>-6666.6666666666679</v>
      </c>
      <c r="BM31" s="35">
        <f t="shared" si="33"/>
        <v>-6666.6666666666679</v>
      </c>
      <c r="BN31" s="35">
        <f t="shared" si="33"/>
        <v>-6666.6666666666679</v>
      </c>
      <c r="BO31" s="35">
        <f t="shared" si="33"/>
        <v>-6666.6666666666679</v>
      </c>
      <c r="BP31" s="35">
        <f t="shared" si="33"/>
        <v>-6666.6666666666679</v>
      </c>
      <c r="BQ31" s="35">
        <f t="shared" si="33"/>
        <v>-6666.6666666666679</v>
      </c>
      <c r="BR31" s="35">
        <f t="shared" si="33"/>
        <v>-6666.6666666666679</v>
      </c>
      <c r="BS31" s="35">
        <f t="shared" si="33"/>
        <v>-6666.6666666666679</v>
      </c>
      <c r="BT31" s="35">
        <f t="shared" si="33"/>
        <v>-6666.6666666666679</v>
      </c>
      <c r="BU31" s="35">
        <f t="shared" si="33"/>
        <v>-6666.6666666666679</v>
      </c>
      <c r="BV31" s="35">
        <f t="shared" si="33"/>
        <v>-6666.6666666666679</v>
      </c>
      <c r="BW31" s="35">
        <f t="shared" si="33"/>
        <v>-6666.6666666666679</v>
      </c>
      <c r="BX31" s="35">
        <f t="shared" si="33"/>
        <v>-13333.333333333336</v>
      </c>
      <c r="BY31" s="35">
        <f t="shared" si="33"/>
        <v>-13333.333333333336</v>
      </c>
      <c r="BZ31" s="35">
        <f t="shared" si="33"/>
        <v>-13333.333333333336</v>
      </c>
      <c r="CA31" s="35">
        <f t="shared" si="33"/>
        <v>-13333.333333333336</v>
      </c>
      <c r="CB31" s="35">
        <f t="shared" ref="CB31:CI31" si="34">-CB29*CB30</f>
        <v>-13333.333333333336</v>
      </c>
      <c r="CC31" s="35">
        <f t="shared" si="34"/>
        <v>-13333.333333333336</v>
      </c>
      <c r="CD31" s="35">
        <f t="shared" si="34"/>
        <v>-13333.333333333336</v>
      </c>
      <c r="CE31" s="35">
        <f t="shared" si="34"/>
        <v>-13333.333333333336</v>
      </c>
      <c r="CF31" s="35">
        <f t="shared" si="34"/>
        <v>-13333.333333333336</v>
      </c>
      <c r="CG31" s="35">
        <f t="shared" si="34"/>
        <v>-13333.333333333336</v>
      </c>
      <c r="CH31" s="35">
        <f t="shared" si="34"/>
        <v>-13333.333333333336</v>
      </c>
      <c r="CI31" s="35">
        <f t="shared" si="34"/>
        <v>-13333.333333333336</v>
      </c>
    </row>
    <row r="32" spans="1:87" x14ac:dyDescent="0.35">
      <c r="B32" t="s">
        <v>80</v>
      </c>
      <c r="C32" t="s">
        <v>163</v>
      </c>
      <c r="E32" s="31" t="str">
        <f>"# of subscriers - "&amp;E24</f>
        <v># of subscriers - Subscription revenue - secondary volume driven:</v>
      </c>
      <c r="F32" s="31"/>
      <c r="G32" s="67"/>
      <c r="H32" s="32">
        <f t="shared" ref="H32:N32" si="35">SUMIF($3:$3,H$1,32:32)</f>
        <v>94999.999999999985</v>
      </c>
      <c r="I32" s="32">
        <f t="shared" si="35"/>
        <v>284999.99999999994</v>
      </c>
      <c r="J32" s="32">
        <f t="shared" si="35"/>
        <v>665000</v>
      </c>
      <c r="K32" s="32">
        <f t="shared" si="35"/>
        <v>1425000.0000000005</v>
      </c>
      <c r="L32" s="32">
        <f t="shared" si="35"/>
        <v>2945000.0000000019</v>
      </c>
      <c r="M32" s="32">
        <f t="shared" si="35"/>
        <v>5985000.0000000056</v>
      </c>
      <c r="N32" s="32">
        <f t="shared" si="35"/>
        <v>92482500.00000003</v>
      </c>
      <c r="O32" s="32"/>
      <c r="P32" s="32">
        <f>P28+P29+P31</f>
        <v>7916.666666666667</v>
      </c>
      <c r="Q32" s="32">
        <f t="shared" ref="Q32:CB32" si="36">Q28+Q29+Q31</f>
        <v>15833.333333333334</v>
      </c>
      <c r="R32" s="32">
        <f t="shared" si="36"/>
        <v>23750</v>
      </c>
      <c r="S32" s="32">
        <f t="shared" si="36"/>
        <v>31666.666666666668</v>
      </c>
      <c r="T32" s="32">
        <f t="shared" si="36"/>
        <v>39583.333333333336</v>
      </c>
      <c r="U32" s="32">
        <f t="shared" si="36"/>
        <v>47500.000000000007</v>
      </c>
      <c r="V32" s="32">
        <f t="shared" si="36"/>
        <v>55416.666666666679</v>
      </c>
      <c r="W32" s="32">
        <f t="shared" si="36"/>
        <v>63333.33333333335</v>
      </c>
      <c r="X32" s="32">
        <f t="shared" si="36"/>
        <v>71250.000000000015</v>
      </c>
      <c r="Y32" s="32">
        <f t="shared" si="36"/>
        <v>79166.666666666672</v>
      </c>
      <c r="Z32" s="32">
        <f t="shared" si="36"/>
        <v>87083.333333333328</v>
      </c>
      <c r="AA32" s="32">
        <f t="shared" si="36"/>
        <v>94999.999999999985</v>
      </c>
      <c r="AB32" s="32">
        <f t="shared" si="36"/>
        <v>110833.33333333333</v>
      </c>
      <c r="AC32" s="32">
        <f t="shared" si="36"/>
        <v>126666.66666666667</v>
      </c>
      <c r="AD32" s="32">
        <f t="shared" si="36"/>
        <v>142500</v>
      </c>
      <c r="AE32" s="32">
        <f t="shared" si="36"/>
        <v>158333.33333333331</v>
      </c>
      <c r="AF32" s="32">
        <f t="shared" si="36"/>
        <v>174166.66666666663</v>
      </c>
      <c r="AG32" s="32">
        <f t="shared" si="36"/>
        <v>189999.99999999994</v>
      </c>
      <c r="AH32" s="32">
        <f t="shared" si="36"/>
        <v>205833.33333333326</v>
      </c>
      <c r="AI32" s="32">
        <f t="shared" si="36"/>
        <v>221666.66666666657</v>
      </c>
      <c r="AJ32" s="32">
        <f t="shared" si="36"/>
        <v>237499.99999999988</v>
      </c>
      <c r="AK32" s="32">
        <f t="shared" si="36"/>
        <v>253333.3333333332</v>
      </c>
      <c r="AL32" s="32">
        <f t="shared" si="36"/>
        <v>269166.66666666657</v>
      </c>
      <c r="AM32" s="32">
        <f t="shared" si="36"/>
        <v>284999.99999999994</v>
      </c>
      <c r="AN32" s="32">
        <f t="shared" si="36"/>
        <v>316666.66666666657</v>
      </c>
      <c r="AO32" s="32">
        <f t="shared" si="36"/>
        <v>348333.3333333332</v>
      </c>
      <c r="AP32" s="32">
        <f t="shared" si="36"/>
        <v>379999.99999999983</v>
      </c>
      <c r="AQ32" s="32">
        <f t="shared" si="36"/>
        <v>411666.66666666645</v>
      </c>
      <c r="AR32" s="32">
        <f t="shared" si="36"/>
        <v>443333.33333333308</v>
      </c>
      <c r="AS32" s="32">
        <f t="shared" si="36"/>
        <v>474999.99999999971</v>
      </c>
      <c r="AT32" s="32">
        <f t="shared" si="36"/>
        <v>506666.66666666634</v>
      </c>
      <c r="AU32" s="32">
        <f t="shared" si="36"/>
        <v>538333.33333333302</v>
      </c>
      <c r="AV32" s="32">
        <f t="shared" si="36"/>
        <v>569999.99999999977</v>
      </c>
      <c r="AW32" s="32">
        <f t="shared" si="36"/>
        <v>601666.66666666651</v>
      </c>
      <c r="AX32" s="32">
        <f t="shared" si="36"/>
        <v>633333.33333333326</v>
      </c>
      <c r="AY32" s="32">
        <f t="shared" si="36"/>
        <v>665000</v>
      </c>
      <c r="AZ32" s="32">
        <f t="shared" si="36"/>
        <v>728333.33333333326</v>
      </c>
      <c r="BA32" s="32">
        <f t="shared" si="36"/>
        <v>791666.66666666651</v>
      </c>
      <c r="BB32" s="32">
        <f t="shared" si="36"/>
        <v>854999.99999999977</v>
      </c>
      <c r="BC32" s="32">
        <f t="shared" si="36"/>
        <v>918333.33333333302</v>
      </c>
      <c r="BD32" s="32">
        <f t="shared" si="36"/>
        <v>981666.66666666628</v>
      </c>
      <c r="BE32" s="32">
        <f t="shared" si="36"/>
        <v>1044999.9999999995</v>
      </c>
      <c r="BF32" s="32">
        <f t="shared" si="36"/>
        <v>1108333.333333333</v>
      </c>
      <c r="BG32" s="32">
        <f t="shared" si="36"/>
        <v>1171666.6666666665</v>
      </c>
      <c r="BH32" s="32">
        <f t="shared" si="36"/>
        <v>1235000</v>
      </c>
      <c r="BI32" s="32">
        <f t="shared" si="36"/>
        <v>1298333.3333333335</v>
      </c>
      <c r="BJ32" s="32">
        <f t="shared" si="36"/>
        <v>1361666.666666667</v>
      </c>
      <c r="BK32" s="32">
        <f t="shared" si="36"/>
        <v>1425000.0000000005</v>
      </c>
      <c r="BL32" s="32">
        <f t="shared" si="36"/>
        <v>1551666.666666667</v>
      </c>
      <c r="BM32" s="32">
        <f t="shared" si="36"/>
        <v>1678333.3333333335</v>
      </c>
      <c r="BN32" s="32">
        <f t="shared" si="36"/>
        <v>1805000</v>
      </c>
      <c r="BO32" s="32">
        <f t="shared" si="36"/>
        <v>1931666.6666666665</v>
      </c>
      <c r="BP32" s="32">
        <f t="shared" si="36"/>
        <v>2058333.333333333</v>
      </c>
      <c r="BQ32" s="32">
        <f t="shared" si="36"/>
        <v>2185000</v>
      </c>
      <c r="BR32" s="32">
        <f t="shared" si="36"/>
        <v>2311666.666666667</v>
      </c>
      <c r="BS32" s="32">
        <f t="shared" si="36"/>
        <v>2438333.333333334</v>
      </c>
      <c r="BT32" s="32">
        <f t="shared" si="36"/>
        <v>2565000.0000000009</v>
      </c>
      <c r="BU32" s="32">
        <f t="shared" si="36"/>
        <v>2691666.6666666679</v>
      </c>
      <c r="BV32" s="32">
        <f t="shared" si="36"/>
        <v>2818333.3333333349</v>
      </c>
      <c r="BW32" s="32">
        <f t="shared" si="36"/>
        <v>2945000.0000000019</v>
      </c>
      <c r="BX32" s="32">
        <f t="shared" si="36"/>
        <v>3198333.3333333349</v>
      </c>
      <c r="BY32" s="32">
        <f t="shared" si="36"/>
        <v>3451666.6666666679</v>
      </c>
      <c r="BZ32" s="32">
        <f t="shared" si="36"/>
        <v>3705000.0000000009</v>
      </c>
      <c r="CA32" s="32">
        <f t="shared" si="36"/>
        <v>3958333.333333334</v>
      </c>
      <c r="CB32" s="32">
        <f t="shared" si="36"/>
        <v>4211666.6666666679</v>
      </c>
      <c r="CC32" s="32">
        <f t="shared" ref="CC32:CI32" si="37">CC28+CC29+CC31</f>
        <v>4465000.0000000019</v>
      </c>
      <c r="CD32" s="32">
        <f t="shared" si="37"/>
        <v>4718333.3333333358</v>
      </c>
      <c r="CE32" s="32">
        <f t="shared" si="37"/>
        <v>4971666.6666666698</v>
      </c>
      <c r="CF32" s="32">
        <f t="shared" si="37"/>
        <v>5225000.0000000037</v>
      </c>
      <c r="CG32" s="32">
        <f t="shared" si="37"/>
        <v>5478333.3333333377</v>
      </c>
      <c r="CH32" s="32">
        <f t="shared" si="37"/>
        <v>5731666.6666666716</v>
      </c>
      <c r="CI32" s="32">
        <f t="shared" si="37"/>
        <v>5985000.0000000056</v>
      </c>
    </row>
    <row r="33" spans="1:87" x14ac:dyDescent="0.35">
      <c r="B33" s="6"/>
      <c r="C33" t="s">
        <v>163</v>
      </c>
      <c r="E33" s="12" t="s">
        <v>62</v>
      </c>
      <c r="F33" s="12"/>
      <c r="G33" s="13"/>
      <c r="H33" s="34">
        <f>H32-SUM(H31,H28:H29)</f>
        <v>0</v>
      </c>
      <c r="I33" s="34">
        <f t="shared" ref="I33:N33" si="38">I32-SUM(I31,I28:I29)</f>
        <v>0</v>
      </c>
      <c r="J33" s="34">
        <f t="shared" si="38"/>
        <v>0</v>
      </c>
      <c r="K33" s="34">
        <f t="shared" si="38"/>
        <v>0</v>
      </c>
      <c r="L33" s="34">
        <f t="shared" si="38"/>
        <v>0</v>
      </c>
      <c r="M33" s="34">
        <f t="shared" si="38"/>
        <v>0</v>
      </c>
      <c r="N33" s="34">
        <f t="shared" si="38"/>
        <v>92482500.00000003</v>
      </c>
      <c r="O33" s="34"/>
      <c r="P33" s="34">
        <f t="shared" ref="P33:CA33" si="39">P32-SUM(P31,P28:P29)</f>
        <v>0</v>
      </c>
      <c r="Q33" s="34">
        <f t="shared" si="39"/>
        <v>0</v>
      </c>
      <c r="R33" s="34">
        <f t="shared" si="39"/>
        <v>0</v>
      </c>
      <c r="S33" s="34">
        <f t="shared" si="39"/>
        <v>0</v>
      </c>
      <c r="T33" s="34">
        <f t="shared" si="39"/>
        <v>0</v>
      </c>
      <c r="U33" s="34">
        <f t="shared" si="39"/>
        <v>0</v>
      </c>
      <c r="V33" s="34">
        <f t="shared" si="39"/>
        <v>0</v>
      </c>
      <c r="W33" s="34">
        <f t="shared" si="39"/>
        <v>0</v>
      </c>
      <c r="X33" s="34">
        <f t="shared" si="39"/>
        <v>0</v>
      </c>
      <c r="Y33" s="34">
        <f t="shared" si="39"/>
        <v>0</v>
      </c>
      <c r="Z33" s="34">
        <f t="shared" si="39"/>
        <v>0</v>
      </c>
      <c r="AA33" s="34">
        <f t="shared" si="39"/>
        <v>0</v>
      </c>
      <c r="AB33" s="34">
        <f t="shared" si="39"/>
        <v>0</v>
      </c>
      <c r="AC33" s="34">
        <f t="shared" si="39"/>
        <v>0</v>
      </c>
      <c r="AD33" s="34">
        <f t="shared" si="39"/>
        <v>0</v>
      </c>
      <c r="AE33" s="34">
        <f t="shared" si="39"/>
        <v>0</v>
      </c>
      <c r="AF33" s="34">
        <f t="shared" si="39"/>
        <v>0</v>
      </c>
      <c r="AG33" s="34">
        <f t="shared" si="39"/>
        <v>0</v>
      </c>
      <c r="AH33" s="34">
        <f t="shared" si="39"/>
        <v>0</v>
      </c>
      <c r="AI33" s="34">
        <f t="shared" si="39"/>
        <v>0</v>
      </c>
      <c r="AJ33" s="34">
        <f t="shared" si="39"/>
        <v>0</v>
      </c>
      <c r="AK33" s="34">
        <f t="shared" si="39"/>
        <v>0</v>
      </c>
      <c r="AL33" s="34">
        <f t="shared" si="39"/>
        <v>0</v>
      </c>
      <c r="AM33" s="34">
        <f t="shared" si="39"/>
        <v>0</v>
      </c>
      <c r="AN33" s="34">
        <f t="shared" si="39"/>
        <v>0</v>
      </c>
      <c r="AO33" s="34">
        <f t="shared" si="39"/>
        <v>0</v>
      </c>
      <c r="AP33" s="34">
        <f t="shared" si="39"/>
        <v>0</v>
      </c>
      <c r="AQ33" s="34">
        <f t="shared" si="39"/>
        <v>0</v>
      </c>
      <c r="AR33" s="34">
        <f t="shared" si="39"/>
        <v>0</v>
      </c>
      <c r="AS33" s="34">
        <f t="shared" si="39"/>
        <v>0</v>
      </c>
      <c r="AT33" s="34">
        <f t="shared" si="39"/>
        <v>0</v>
      </c>
      <c r="AU33" s="34">
        <f t="shared" si="39"/>
        <v>0</v>
      </c>
      <c r="AV33" s="34">
        <f t="shared" si="39"/>
        <v>0</v>
      </c>
      <c r="AW33" s="34">
        <f t="shared" si="39"/>
        <v>0</v>
      </c>
      <c r="AX33" s="34">
        <f t="shared" si="39"/>
        <v>0</v>
      </c>
      <c r="AY33" s="34">
        <f t="shared" si="39"/>
        <v>0</v>
      </c>
      <c r="AZ33" s="34">
        <f t="shared" si="39"/>
        <v>0</v>
      </c>
      <c r="BA33" s="34">
        <f t="shared" si="39"/>
        <v>0</v>
      </c>
      <c r="BB33" s="34">
        <f t="shared" si="39"/>
        <v>0</v>
      </c>
      <c r="BC33" s="34">
        <f t="shared" si="39"/>
        <v>0</v>
      </c>
      <c r="BD33" s="34">
        <f t="shared" si="39"/>
        <v>0</v>
      </c>
      <c r="BE33" s="34">
        <f t="shared" si="39"/>
        <v>0</v>
      </c>
      <c r="BF33" s="34">
        <f t="shared" si="39"/>
        <v>0</v>
      </c>
      <c r="BG33" s="34">
        <f t="shared" si="39"/>
        <v>0</v>
      </c>
      <c r="BH33" s="34">
        <f t="shared" si="39"/>
        <v>0</v>
      </c>
      <c r="BI33" s="34">
        <f t="shared" si="39"/>
        <v>0</v>
      </c>
      <c r="BJ33" s="34">
        <f t="shared" si="39"/>
        <v>0</v>
      </c>
      <c r="BK33" s="34">
        <f t="shared" si="39"/>
        <v>0</v>
      </c>
      <c r="BL33" s="34">
        <f t="shared" si="39"/>
        <v>0</v>
      </c>
      <c r="BM33" s="34">
        <f t="shared" si="39"/>
        <v>0</v>
      </c>
      <c r="BN33" s="34">
        <f t="shared" si="39"/>
        <v>0</v>
      </c>
      <c r="BO33" s="34">
        <f t="shared" si="39"/>
        <v>0</v>
      </c>
      <c r="BP33" s="34">
        <f t="shared" si="39"/>
        <v>0</v>
      </c>
      <c r="BQ33" s="34">
        <f t="shared" si="39"/>
        <v>0</v>
      </c>
      <c r="BR33" s="34">
        <f t="shared" si="39"/>
        <v>0</v>
      </c>
      <c r="BS33" s="34">
        <f t="shared" si="39"/>
        <v>0</v>
      </c>
      <c r="BT33" s="34">
        <f t="shared" si="39"/>
        <v>0</v>
      </c>
      <c r="BU33" s="34">
        <f t="shared" si="39"/>
        <v>0</v>
      </c>
      <c r="BV33" s="34">
        <f t="shared" si="39"/>
        <v>0</v>
      </c>
      <c r="BW33" s="34">
        <f t="shared" si="39"/>
        <v>0</v>
      </c>
      <c r="BX33" s="34">
        <f t="shared" si="39"/>
        <v>0</v>
      </c>
      <c r="BY33" s="34">
        <f t="shared" si="39"/>
        <v>0</v>
      </c>
      <c r="BZ33" s="34">
        <f t="shared" si="39"/>
        <v>0</v>
      </c>
      <c r="CA33" s="34">
        <f t="shared" si="39"/>
        <v>0</v>
      </c>
      <c r="CB33" s="34">
        <f t="shared" ref="CB33:CI33" si="40">CB32-SUM(CB31,CB28:CB29)</f>
        <v>0</v>
      </c>
      <c r="CC33" s="34">
        <f t="shared" si="40"/>
        <v>0</v>
      </c>
      <c r="CD33" s="34">
        <f t="shared" si="40"/>
        <v>0</v>
      </c>
      <c r="CE33" s="34">
        <f t="shared" si="40"/>
        <v>0</v>
      </c>
      <c r="CF33" s="34">
        <f t="shared" si="40"/>
        <v>0</v>
      </c>
      <c r="CG33" s="34">
        <f t="shared" si="40"/>
        <v>0</v>
      </c>
      <c r="CH33" s="34">
        <f t="shared" si="40"/>
        <v>0</v>
      </c>
      <c r="CI33" s="34">
        <f t="shared" si="40"/>
        <v>0</v>
      </c>
    </row>
    <row r="34" spans="1:87" x14ac:dyDescent="0.35">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35">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35">
      <c r="C36" t="s">
        <v>163</v>
      </c>
      <c r="E36" s="12" t="s">
        <v>77</v>
      </c>
      <c r="F36" s="12"/>
      <c r="G36" s="13"/>
      <c r="H36" s="29">
        <v>20</v>
      </c>
      <c r="I36" s="29">
        <v>20</v>
      </c>
      <c r="J36" s="29">
        <v>20</v>
      </c>
      <c r="K36" s="29">
        <v>20</v>
      </c>
      <c r="L36" s="29">
        <v>20</v>
      </c>
      <c r="M36" s="29">
        <v>20</v>
      </c>
      <c r="N36" s="36"/>
      <c r="O36" s="36"/>
      <c r="P36" s="30" cm="1">
        <f t="array" ref="P36">INDEX($H:$M,ROW(),MATCH(P$2,$H$1:$M$1,0))</f>
        <v>20</v>
      </c>
      <c r="Q36" s="30" cm="1">
        <f t="array" ref="Q36">INDEX($H:$M,ROW(),MATCH(Q$2,$H$1:$M$1,0))</f>
        <v>20</v>
      </c>
      <c r="R36" s="30" cm="1">
        <f t="array" ref="R36">INDEX($H:$M,ROW(),MATCH(R$2,$H$1:$M$1,0))</f>
        <v>20</v>
      </c>
      <c r="S36" s="30" cm="1">
        <f t="array" ref="S36">INDEX($H:$M,ROW(),MATCH(S$2,$H$1:$M$1,0))</f>
        <v>20</v>
      </c>
      <c r="T36" s="30" cm="1">
        <f t="array" ref="T36">INDEX($H:$M,ROW(),MATCH(T$2,$H$1:$M$1,0))</f>
        <v>20</v>
      </c>
      <c r="U36" s="30" cm="1">
        <f t="array" ref="U36">INDEX($H:$M,ROW(),MATCH(U$2,$H$1:$M$1,0))</f>
        <v>20</v>
      </c>
      <c r="V36" s="30" cm="1">
        <f t="array" ref="V36">INDEX($H:$M,ROW(),MATCH(V$2,$H$1:$M$1,0))</f>
        <v>20</v>
      </c>
      <c r="W36" s="30" cm="1">
        <f t="array" ref="W36">INDEX($H:$M,ROW(),MATCH(W$2,$H$1:$M$1,0))</f>
        <v>20</v>
      </c>
      <c r="X36" s="30" cm="1">
        <f t="array" ref="X36">INDEX($H:$M,ROW(),MATCH(X$2,$H$1:$M$1,0))</f>
        <v>20</v>
      </c>
      <c r="Y36" s="30" cm="1">
        <f t="array" ref="Y36">INDEX($H:$M,ROW(),MATCH(Y$2,$H$1:$M$1,0))</f>
        <v>20</v>
      </c>
      <c r="Z36" s="30" cm="1">
        <f t="array" ref="Z36">INDEX($H:$M,ROW(),MATCH(Z$2,$H$1:$M$1,0))</f>
        <v>20</v>
      </c>
      <c r="AA36" s="30" cm="1">
        <f t="array" ref="AA36">INDEX($H:$M,ROW(),MATCH(AA$2,$H$1:$M$1,0))</f>
        <v>20</v>
      </c>
      <c r="AB36" s="30" cm="1">
        <f t="array" ref="AB36">INDEX($H:$M,ROW(),MATCH(AB$2,$H$1:$M$1,0))</f>
        <v>20</v>
      </c>
      <c r="AC36" s="30" cm="1">
        <f t="array" ref="AC36">INDEX($H:$M,ROW(),MATCH(AC$2,$H$1:$M$1,0))</f>
        <v>20</v>
      </c>
      <c r="AD36" s="30" cm="1">
        <f t="array" ref="AD36">INDEX($H:$M,ROW(),MATCH(AD$2,$H$1:$M$1,0))</f>
        <v>20</v>
      </c>
      <c r="AE36" s="30" cm="1">
        <f t="array" ref="AE36">INDEX($H:$M,ROW(),MATCH(AE$2,$H$1:$M$1,0))</f>
        <v>20</v>
      </c>
      <c r="AF36" s="30" cm="1">
        <f t="array" ref="AF36">INDEX($H:$M,ROW(),MATCH(AF$2,$H$1:$M$1,0))</f>
        <v>20</v>
      </c>
      <c r="AG36" s="30" cm="1">
        <f t="array" ref="AG36">INDEX($H:$M,ROW(),MATCH(AG$2,$H$1:$M$1,0))</f>
        <v>20</v>
      </c>
      <c r="AH36" s="30" cm="1">
        <f t="array" ref="AH36">INDEX($H:$M,ROW(),MATCH(AH$2,$H$1:$M$1,0))</f>
        <v>20</v>
      </c>
      <c r="AI36" s="30" cm="1">
        <f t="array" ref="AI36">INDEX($H:$M,ROW(),MATCH(AI$2,$H$1:$M$1,0))</f>
        <v>20</v>
      </c>
      <c r="AJ36" s="30" cm="1">
        <f t="array" ref="AJ36">INDEX($H:$M,ROW(),MATCH(AJ$2,$H$1:$M$1,0))</f>
        <v>20</v>
      </c>
      <c r="AK36" s="30" cm="1">
        <f t="array" ref="AK36">INDEX($H:$M,ROW(),MATCH(AK$2,$H$1:$M$1,0))</f>
        <v>20</v>
      </c>
      <c r="AL36" s="30" cm="1">
        <f t="array" ref="AL36">INDEX($H:$M,ROW(),MATCH(AL$2,$H$1:$M$1,0))</f>
        <v>20</v>
      </c>
      <c r="AM36" s="30" cm="1">
        <f t="array" ref="AM36">INDEX($H:$M,ROW(),MATCH(AM$2,$H$1:$M$1,0))</f>
        <v>20</v>
      </c>
      <c r="AN36" s="30" cm="1">
        <f t="array" ref="AN36">INDEX($H:$M,ROW(),MATCH(AN$2,$H$1:$M$1,0))</f>
        <v>20</v>
      </c>
      <c r="AO36" s="30" cm="1">
        <f t="array" ref="AO36">INDEX($H:$M,ROW(),MATCH(AO$2,$H$1:$M$1,0))</f>
        <v>20</v>
      </c>
      <c r="AP36" s="30" cm="1">
        <f t="array" ref="AP36">INDEX($H:$M,ROW(),MATCH(AP$2,$H$1:$M$1,0))</f>
        <v>20</v>
      </c>
      <c r="AQ36" s="30" cm="1">
        <f t="array" ref="AQ36">INDEX($H:$M,ROW(),MATCH(AQ$2,$H$1:$M$1,0))</f>
        <v>20</v>
      </c>
      <c r="AR36" s="30" cm="1">
        <f t="array" ref="AR36">INDEX($H:$M,ROW(),MATCH(AR$2,$H$1:$M$1,0))</f>
        <v>20</v>
      </c>
      <c r="AS36" s="30" cm="1">
        <f t="array" ref="AS36">INDEX($H:$M,ROW(),MATCH(AS$2,$H$1:$M$1,0))</f>
        <v>20</v>
      </c>
      <c r="AT36" s="30" cm="1">
        <f t="array" ref="AT36">INDEX($H:$M,ROW(),MATCH(AT$2,$H$1:$M$1,0))</f>
        <v>20</v>
      </c>
      <c r="AU36" s="30" cm="1">
        <f t="array" ref="AU36">INDEX($H:$M,ROW(),MATCH(AU$2,$H$1:$M$1,0))</f>
        <v>20</v>
      </c>
      <c r="AV36" s="30" cm="1">
        <f t="array" ref="AV36">INDEX($H:$M,ROW(),MATCH(AV$2,$H$1:$M$1,0))</f>
        <v>20</v>
      </c>
      <c r="AW36" s="30" cm="1">
        <f t="array" ref="AW36">INDEX($H:$M,ROW(),MATCH(AW$2,$H$1:$M$1,0))</f>
        <v>20</v>
      </c>
      <c r="AX36" s="30" cm="1">
        <f t="array" ref="AX36">INDEX($H:$M,ROW(),MATCH(AX$2,$H$1:$M$1,0))</f>
        <v>20</v>
      </c>
      <c r="AY36" s="30" cm="1">
        <f t="array" ref="AY36">INDEX($H:$M,ROW(),MATCH(AY$2,$H$1:$M$1,0))</f>
        <v>20</v>
      </c>
      <c r="AZ36" s="30" cm="1">
        <f t="array" ref="AZ36">INDEX($H:$M,ROW(),MATCH(AZ$2,$H$1:$M$1,0))</f>
        <v>20</v>
      </c>
      <c r="BA36" s="30" cm="1">
        <f t="array" ref="BA36">INDEX($H:$M,ROW(),MATCH(BA$2,$H$1:$M$1,0))</f>
        <v>20</v>
      </c>
      <c r="BB36" s="30" cm="1">
        <f t="array" ref="BB36">INDEX($H:$M,ROW(),MATCH(BB$2,$H$1:$M$1,0))</f>
        <v>20</v>
      </c>
      <c r="BC36" s="30" cm="1">
        <f t="array" ref="BC36">INDEX($H:$M,ROW(),MATCH(BC$2,$H$1:$M$1,0))</f>
        <v>20</v>
      </c>
      <c r="BD36" s="30" cm="1">
        <f t="array" ref="BD36">INDEX($H:$M,ROW(),MATCH(BD$2,$H$1:$M$1,0))</f>
        <v>20</v>
      </c>
      <c r="BE36" s="30" cm="1">
        <f t="array" ref="BE36">INDEX($H:$M,ROW(),MATCH(BE$2,$H$1:$M$1,0))</f>
        <v>20</v>
      </c>
      <c r="BF36" s="30" cm="1">
        <f t="array" ref="BF36">INDEX($H:$M,ROW(),MATCH(BF$2,$H$1:$M$1,0))</f>
        <v>20</v>
      </c>
      <c r="BG36" s="30" cm="1">
        <f t="array" ref="BG36">INDEX($H:$M,ROW(),MATCH(BG$2,$H$1:$M$1,0))</f>
        <v>20</v>
      </c>
      <c r="BH36" s="30" cm="1">
        <f t="array" ref="BH36">INDEX($H:$M,ROW(),MATCH(BH$2,$H$1:$M$1,0))</f>
        <v>20</v>
      </c>
      <c r="BI36" s="30" cm="1">
        <f t="array" ref="BI36">INDEX($H:$M,ROW(),MATCH(BI$2,$H$1:$M$1,0))</f>
        <v>20</v>
      </c>
      <c r="BJ36" s="30" cm="1">
        <f t="array" ref="BJ36">INDEX($H:$M,ROW(),MATCH(BJ$2,$H$1:$M$1,0))</f>
        <v>20</v>
      </c>
      <c r="BK36" s="30" cm="1">
        <f t="array" ref="BK36">INDEX($H:$M,ROW(),MATCH(BK$2,$H$1:$M$1,0))</f>
        <v>20</v>
      </c>
      <c r="BL36" s="30" cm="1">
        <f t="array" ref="BL36">INDEX($H:$M,ROW(),MATCH(BL$2,$H$1:$M$1,0))</f>
        <v>20</v>
      </c>
      <c r="BM36" s="30" cm="1">
        <f t="array" ref="BM36">INDEX($H:$M,ROW(),MATCH(BM$2,$H$1:$M$1,0))</f>
        <v>20</v>
      </c>
      <c r="BN36" s="30" cm="1">
        <f t="array" ref="BN36">INDEX($H:$M,ROW(),MATCH(BN$2,$H$1:$M$1,0))</f>
        <v>20</v>
      </c>
      <c r="BO36" s="30" cm="1">
        <f t="array" ref="BO36">INDEX($H:$M,ROW(),MATCH(BO$2,$H$1:$M$1,0))</f>
        <v>20</v>
      </c>
      <c r="BP36" s="30" cm="1">
        <f t="array" ref="BP36">INDEX($H:$M,ROW(),MATCH(BP$2,$H$1:$M$1,0))</f>
        <v>20</v>
      </c>
      <c r="BQ36" s="30" cm="1">
        <f t="array" ref="BQ36">INDEX($H:$M,ROW(),MATCH(BQ$2,$H$1:$M$1,0))</f>
        <v>20</v>
      </c>
      <c r="BR36" s="30" cm="1">
        <f t="array" ref="BR36">INDEX($H:$M,ROW(),MATCH(BR$2,$H$1:$M$1,0))</f>
        <v>20</v>
      </c>
      <c r="BS36" s="30" cm="1">
        <f t="array" ref="BS36">INDEX($H:$M,ROW(),MATCH(BS$2,$H$1:$M$1,0))</f>
        <v>20</v>
      </c>
      <c r="BT36" s="30" cm="1">
        <f t="array" ref="BT36">INDEX($H:$M,ROW(),MATCH(BT$2,$H$1:$M$1,0))</f>
        <v>20</v>
      </c>
      <c r="BU36" s="30" cm="1">
        <f t="array" ref="BU36">INDEX($H:$M,ROW(),MATCH(BU$2,$H$1:$M$1,0))</f>
        <v>20</v>
      </c>
      <c r="BV36" s="30" cm="1">
        <f t="array" ref="BV36">INDEX($H:$M,ROW(),MATCH(BV$2,$H$1:$M$1,0))</f>
        <v>20</v>
      </c>
      <c r="BW36" s="30" cm="1">
        <f t="array" ref="BW36">INDEX($H:$M,ROW(),MATCH(BW$2,$H$1:$M$1,0))</f>
        <v>20</v>
      </c>
      <c r="BX36" s="30" cm="1">
        <f t="array" ref="BX36">INDEX($H:$M,ROW(),MATCH(BX$2,$H$1:$M$1,0))</f>
        <v>20</v>
      </c>
      <c r="BY36" s="30" cm="1">
        <f t="array" ref="BY36">INDEX($H:$M,ROW(),MATCH(BY$2,$H$1:$M$1,0))</f>
        <v>20</v>
      </c>
      <c r="BZ36" s="30" cm="1">
        <f t="array" ref="BZ36">INDEX($H:$M,ROW(),MATCH(BZ$2,$H$1:$M$1,0))</f>
        <v>20</v>
      </c>
      <c r="CA36" s="30" cm="1">
        <f t="array" ref="CA36">INDEX($H:$M,ROW(),MATCH(CA$2,$H$1:$M$1,0))</f>
        <v>20</v>
      </c>
      <c r="CB36" s="30" cm="1">
        <f t="array" ref="CB36">INDEX($H:$M,ROW(),MATCH(CB$2,$H$1:$M$1,0))</f>
        <v>20</v>
      </c>
      <c r="CC36" s="30" cm="1">
        <f t="array" ref="CC36">INDEX($H:$M,ROW(),MATCH(CC$2,$H$1:$M$1,0))</f>
        <v>20</v>
      </c>
      <c r="CD36" s="30" cm="1">
        <f t="array" ref="CD36">INDEX($H:$M,ROW(),MATCH(CD$2,$H$1:$M$1,0))</f>
        <v>20</v>
      </c>
      <c r="CE36" s="30" cm="1">
        <f t="array" ref="CE36">INDEX($H:$M,ROW(),MATCH(CE$2,$H$1:$M$1,0))</f>
        <v>20</v>
      </c>
      <c r="CF36" s="30" cm="1">
        <f t="array" ref="CF36">INDEX($H:$M,ROW(),MATCH(CF$2,$H$1:$M$1,0))</f>
        <v>20</v>
      </c>
      <c r="CG36" s="30" cm="1">
        <f t="array" ref="CG36">INDEX($H:$M,ROW(),MATCH(CG$2,$H$1:$M$1,0))</f>
        <v>20</v>
      </c>
      <c r="CH36" s="30" cm="1">
        <f t="array" ref="CH36">INDEX($H:$M,ROW(),MATCH(CH$2,$H$1:$M$1,0))</f>
        <v>20</v>
      </c>
      <c r="CI36" s="30" cm="1">
        <f t="array" ref="CI36">INDEX($H:$M,ROW(),MATCH(CI$2,$H$1:$M$1,0))</f>
        <v>20</v>
      </c>
    </row>
    <row r="37" spans="1:87" x14ac:dyDescent="0.35">
      <c r="B37" t="s">
        <v>198</v>
      </c>
      <c r="C37" t="s">
        <v>163</v>
      </c>
      <c r="E37" s="27" t="str">
        <f>SUBSTITUTE(E24,":","")&amp;" Revenue"</f>
        <v>Subscription revenue - secondary volume driven Revenue</v>
      </c>
      <c r="F37" s="27"/>
      <c r="G37" s="9"/>
      <c r="H37" s="28">
        <f t="shared" ref="H37:M37" si="41">SUMIF($2:$2,H$1,37:37)</f>
        <v>11400000</v>
      </c>
      <c r="I37" s="28">
        <f t="shared" si="41"/>
        <v>45599999.999999985</v>
      </c>
      <c r="J37" s="28">
        <f t="shared" si="41"/>
        <v>113999999.99999996</v>
      </c>
      <c r="K37" s="28">
        <f t="shared" si="41"/>
        <v>250799999.99999997</v>
      </c>
      <c r="L37" s="28">
        <f t="shared" si="41"/>
        <v>524400000.00000012</v>
      </c>
      <c r="M37" s="28">
        <f t="shared" si="41"/>
        <v>1071600000.0000005</v>
      </c>
      <c r="P37" s="28">
        <f t="shared" ref="P37:CA37" si="42">P36*AVERAGE(P32,P28)</f>
        <v>79166.666666666672</v>
      </c>
      <c r="Q37" s="28">
        <f t="shared" si="42"/>
        <v>237500</v>
      </c>
      <c r="R37" s="28">
        <f t="shared" si="42"/>
        <v>395833.33333333337</v>
      </c>
      <c r="S37" s="28">
        <f t="shared" si="42"/>
        <v>554166.66666666674</v>
      </c>
      <c r="T37" s="28">
        <f t="shared" si="42"/>
        <v>712500</v>
      </c>
      <c r="U37" s="28">
        <f t="shared" si="42"/>
        <v>870833.33333333349</v>
      </c>
      <c r="V37" s="28">
        <f t="shared" si="42"/>
        <v>1029166.6666666669</v>
      </c>
      <c r="W37" s="28">
        <f t="shared" si="42"/>
        <v>1187500.0000000002</v>
      </c>
      <c r="X37" s="28">
        <f t="shared" si="42"/>
        <v>1345833.3333333337</v>
      </c>
      <c r="Y37" s="28">
        <f t="shared" si="42"/>
        <v>1504166.666666667</v>
      </c>
      <c r="Z37" s="28">
        <f t="shared" si="42"/>
        <v>1662500</v>
      </c>
      <c r="AA37" s="28">
        <f t="shared" si="42"/>
        <v>1820833.333333333</v>
      </c>
      <c r="AB37" s="28">
        <f t="shared" si="42"/>
        <v>2058333.333333333</v>
      </c>
      <c r="AC37" s="28">
        <f t="shared" si="42"/>
        <v>2375000</v>
      </c>
      <c r="AD37" s="28">
        <f t="shared" si="42"/>
        <v>2691666.666666667</v>
      </c>
      <c r="AE37" s="28">
        <f t="shared" si="42"/>
        <v>3008333.333333333</v>
      </c>
      <c r="AF37" s="28">
        <f t="shared" si="42"/>
        <v>3324999.9999999995</v>
      </c>
      <c r="AG37" s="28">
        <f t="shared" si="42"/>
        <v>3641666.6666666656</v>
      </c>
      <c r="AH37" s="28">
        <f t="shared" si="42"/>
        <v>3958333.3333333321</v>
      </c>
      <c r="AI37" s="28">
        <f t="shared" si="42"/>
        <v>4274999.9999999981</v>
      </c>
      <c r="AJ37" s="28">
        <f t="shared" si="42"/>
        <v>4591666.6666666642</v>
      </c>
      <c r="AK37" s="28">
        <f t="shared" si="42"/>
        <v>4908333.3333333312</v>
      </c>
      <c r="AL37" s="28">
        <f t="shared" si="42"/>
        <v>5224999.9999999981</v>
      </c>
      <c r="AM37" s="28">
        <f t="shared" si="42"/>
        <v>5541666.6666666651</v>
      </c>
      <c r="AN37" s="28">
        <f t="shared" si="42"/>
        <v>6016666.6666666651</v>
      </c>
      <c r="AO37" s="28">
        <f t="shared" si="42"/>
        <v>6649999.9999999981</v>
      </c>
      <c r="AP37" s="28">
        <f t="shared" si="42"/>
        <v>7283333.3333333302</v>
      </c>
      <c r="AQ37" s="28">
        <f t="shared" si="42"/>
        <v>7916666.6666666623</v>
      </c>
      <c r="AR37" s="28">
        <f t="shared" si="42"/>
        <v>8549999.9999999963</v>
      </c>
      <c r="AS37" s="28">
        <f t="shared" si="42"/>
        <v>9183333.3333333284</v>
      </c>
      <c r="AT37" s="28">
        <f t="shared" si="42"/>
        <v>9816666.6666666605</v>
      </c>
      <c r="AU37" s="28">
        <f t="shared" si="42"/>
        <v>10449999.999999993</v>
      </c>
      <c r="AV37" s="28">
        <f t="shared" si="42"/>
        <v>11083333.333333328</v>
      </c>
      <c r="AW37" s="28">
        <f t="shared" si="42"/>
        <v>11716666.666666662</v>
      </c>
      <c r="AX37" s="28">
        <f t="shared" si="42"/>
        <v>12349999.999999998</v>
      </c>
      <c r="AY37" s="28">
        <f t="shared" si="42"/>
        <v>12983333.333333332</v>
      </c>
      <c r="AZ37" s="28">
        <f t="shared" si="42"/>
        <v>13933333.333333332</v>
      </c>
      <c r="BA37" s="28">
        <f t="shared" si="42"/>
        <v>15199999.999999998</v>
      </c>
      <c r="BB37" s="28">
        <f t="shared" si="42"/>
        <v>16466666.666666662</v>
      </c>
      <c r="BC37" s="28">
        <f t="shared" si="42"/>
        <v>17733333.333333328</v>
      </c>
      <c r="BD37" s="28">
        <f t="shared" si="42"/>
        <v>18999999.999999993</v>
      </c>
      <c r="BE37" s="28">
        <f t="shared" si="42"/>
        <v>20266666.666666657</v>
      </c>
      <c r="BF37" s="28">
        <f t="shared" si="42"/>
        <v>21533333.333333325</v>
      </c>
      <c r="BG37" s="28">
        <f t="shared" si="42"/>
        <v>22799999.999999996</v>
      </c>
      <c r="BH37" s="28">
        <f t="shared" si="42"/>
        <v>24066666.666666664</v>
      </c>
      <c r="BI37" s="28">
        <f t="shared" si="42"/>
        <v>25333333.333333336</v>
      </c>
      <c r="BJ37" s="28">
        <f t="shared" si="42"/>
        <v>26600000.000000004</v>
      </c>
      <c r="BK37" s="28">
        <f t="shared" si="42"/>
        <v>27866666.666666675</v>
      </c>
      <c r="BL37" s="28">
        <f t="shared" si="42"/>
        <v>29766666.666666675</v>
      </c>
      <c r="BM37" s="28">
        <f t="shared" si="42"/>
        <v>32300000.000000004</v>
      </c>
      <c r="BN37" s="28">
        <f t="shared" si="42"/>
        <v>34833333.333333336</v>
      </c>
      <c r="BO37" s="28">
        <f t="shared" si="42"/>
        <v>37366666.666666664</v>
      </c>
      <c r="BP37" s="28">
        <f t="shared" si="42"/>
        <v>39899999.999999993</v>
      </c>
      <c r="BQ37" s="28">
        <f t="shared" si="42"/>
        <v>42433333.333333328</v>
      </c>
      <c r="BR37" s="28">
        <f t="shared" si="42"/>
        <v>44966666.666666672</v>
      </c>
      <c r="BS37" s="28">
        <f t="shared" si="42"/>
        <v>47500000.000000007</v>
      </c>
      <c r="BT37" s="28">
        <f t="shared" si="42"/>
        <v>50033333.333333351</v>
      </c>
      <c r="BU37" s="28">
        <f t="shared" si="42"/>
        <v>52566666.666666687</v>
      </c>
      <c r="BV37" s="28">
        <f t="shared" si="42"/>
        <v>55100000.00000003</v>
      </c>
      <c r="BW37" s="28">
        <f t="shared" si="42"/>
        <v>57633333.333333366</v>
      </c>
      <c r="BX37" s="28">
        <f t="shared" si="42"/>
        <v>61433333.333333366</v>
      </c>
      <c r="BY37" s="28">
        <f t="shared" si="42"/>
        <v>66500000.00000003</v>
      </c>
      <c r="BZ37" s="28">
        <f t="shared" si="42"/>
        <v>71566666.666666687</v>
      </c>
      <c r="CA37" s="28">
        <f t="shared" si="42"/>
        <v>76633333.333333343</v>
      </c>
      <c r="CB37" s="28">
        <f t="shared" ref="CB37:CI37" si="43">CB36*AVERAGE(CB32,CB28)</f>
        <v>81700000.000000015</v>
      </c>
      <c r="CC37" s="28">
        <f t="shared" si="43"/>
        <v>86766666.666666701</v>
      </c>
      <c r="CD37" s="28">
        <f t="shared" si="43"/>
        <v>91833333.333333373</v>
      </c>
      <c r="CE37" s="28">
        <f t="shared" si="43"/>
        <v>96900000.00000006</v>
      </c>
      <c r="CF37" s="28">
        <f t="shared" si="43"/>
        <v>101966666.66666673</v>
      </c>
      <c r="CG37" s="28">
        <f t="shared" si="43"/>
        <v>107033333.33333342</v>
      </c>
      <c r="CH37" s="28">
        <f t="shared" si="43"/>
        <v>112100000.00000009</v>
      </c>
      <c r="CI37" s="28">
        <f t="shared" si="43"/>
        <v>117166666.66666678</v>
      </c>
    </row>
    <row r="38" spans="1:87" x14ac:dyDescent="0.35">
      <c r="B38" s="6"/>
      <c r="C38" t="s">
        <v>163</v>
      </c>
    </row>
    <row r="39" spans="1:87" outlineLevel="1" x14ac:dyDescent="0.35">
      <c r="B39" s="6"/>
      <c r="C39" t="s">
        <v>163</v>
      </c>
      <c r="E39" s="12" t="s">
        <v>166</v>
      </c>
      <c r="F39" s="12"/>
      <c r="G39" s="13"/>
      <c r="H39" s="34"/>
      <c r="I39" s="34"/>
      <c r="J39" s="34"/>
      <c r="K39" s="34"/>
      <c r="L39" s="34"/>
      <c r="M39" s="34"/>
      <c r="P39" s="34">
        <f>P32</f>
        <v>7916.666666666667</v>
      </c>
      <c r="Q39" s="34">
        <f t="shared" ref="Q39:CB39" si="44">Q32</f>
        <v>15833.333333333334</v>
      </c>
      <c r="R39" s="34">
        <f t="shared" si="44"/>
        <v>23750</v>
      </c>
      <c r="S39" s="34">
        <f t="shared" si="44"/>
        <v>31666.666666666668</v>
      </c>
      <c r="T39" s="34">
        <f t="shared" si="44"/>
        <v>39583.333333333336</v>
      </c>
      <c r="U39" s="34">
        <f t="shared" si="44"/>
        <v>47500.000000000007</v>
      </c>
      <c r="V39" s="34">
        <f t="shared" si="44"/>
        <v>55416.666666666679</v>
      </c>
      <c r="W39" s="34">
        <f t="shared" si="44"/>
        <v>63333.33333333335</v>
      </c>
      <c r="X39" s="34">
        <f t="shared" si="44"/>
        <v>71250.000000000015</v>
      </c>
      <c r="Y39" s="34">
        <f t="shared" si="44"/>
        <v>79166.666666666672</v>
      </c>
      <c r="Z39" s="34">
        <f t="shared" si="44"/>
        <v>87083.333333333328</v>
      </c>
      <c r="AA39" s="34">
        <f t="shared" si="44"/>
        <v>94999.999999999985</v>
      </c>
      <c r="AB39" s="34">
        <f t="shared" si="44"/>
        <v>110833.33333333333</v>
      </c>
      <c r="AC39" s="34">
        <f t="shared" si="44"/>
        <v>126666.66666666667</v>
      </c>
      <c r="AD39" s="34">
        <f t="shared" si="44"/>
        <v>142500</v>
      </c>
      <c r="AE39" s="34">
        <f t="shared" si="44"/>
        <v>158333.33333333331</v>
      </c>
      <c r="AF39" s="34">
        <f t="shared" si="44"/>
        <v>174166.66666666663</v>
      </c>
      <c r="AG39" s="34">
        <f t="shared" si="44"/>
        <v>189999.99999999994</v>
      </c>
      <c r="AH39" s="34">
        <f t="shared" si="44"/>
        <v>205833.33333333326</v>
      </c>
      <c r="AI39" s="34">
        <f t="shared" si="44"/>
        <v>221666.66666666657</v>
      </c>
      <c r="AJ39" s="34">
        <f t="shared" si="44"/>
        <v>237499.99999999988</v>
      </c>
      <c r="AK39" s="34">
        <f t="shared" si="44"/>
        <v>253333.3333333332</v>
      </c>
      <c r="AL39" s="34">
        <f t="shared" si="44"/>
        <v>269166.66666666657</v>
      </c>
      <c r="AM39" s="34">
        <f t="shared" si="44"/>
        <v>284999.99999999994</v>
      </c>
      <c r="AN39" s="34">
        <f t="shared" si="44"/>
        <v>316666.66666666657</v>
      </c>
      <c r="AO39" s="34">
        <f t="shared" si="44"/>
        <v>348333.3333333332</v>
      </c>
      <c r="AP39" s="34">
        <f t="shared" si="44"/>
        <v>379999.99999999983</v>
      </c>
      <c r="AQ39" s="34">
        <f t="shared" si="44"/>
        <v>411666.66666666645</v>
      </c>
      <c r="AR39" s="34">
        <f t="shared" si="44"/>
        <v>443333.33333333308</v>
      </c>
      <c r="AS39" s="34">
        <f t="shared" si="44"/>
        <v>474999.99999999971</v>
      </c>
      <c r="AT39" s="34">
        <f t="shared" si="44"/>
        <v>506666.66666666634</v>
      </c>
      <c r="AU39" s="34">
        <f t="shared" si="44"/>
        <v>538333.33333333302</v>
      </c>
      <c r="AV39" s="34">
        <f t="shared" si="44"/>
        <v>569999.99999999977</v>
      </c>
      <c r="AW39" s="34">
        <f t="shared" si="44"/>
        <v>601666.66666666651</v>
      </c>
      <c r="AX39" s="34">
        <f t="shared" si="44"/>
        <v>633333.33333333326</v>
      </c>
      <c r="AY39" s="34">
        <f t="shared" si="44"/>
        <v>665000</v>
      </c>
      <c r="AZ39" s="34">
        <f t="shared" si="44"/>
        <v>728333.33333333326</v>
      </c>
      <c r="BA39" s="34">
        <f t="shared" si="44"/>
        <v>791666.66666666651</v>
      </c>
      <c r="BB39" s="34">
        <f t="shared" si="44"/>
        <v>854999.99999999977</v>
      </c>
      <c r="BC39" s="34">
        <f t="shared" si="44"/>
        <v>918333.33333333302</v>
      </c>
      <c r="BD39" s="34">
        <f t="shared" si="44"/>
        <v>981666.66666666628</v>
      </c>
      <c r="BE39" s="34">
        <f t="shared" si="44"/>
        <v>1044999.9999999995</v>
      </c>
      <c r="BF39" s="34">
        <f t="shared" si="44"/>
        <v>1108333.333333333</v>
      </c>
      <c r="BG39" s="34">
        <f t="shared" si="44"/>
        <v>1171666.6666666665</v>
      </c>
      <c r="BH39" s="34">
        <f t="shared" si="44"/>
        <v>1235000</v>
      </c>
      <c r="BI39" s="34">
        <f t="shared" si="44"/>
        <v>1298333.3333333335</v>
      </c>
      <c r="BJ39" s="34">
        <f t="shared" si="44"/>
        <v>1361666.666666667</v>
      </c>
      <c r="BK39" s="34">
        <f t="shared" si="44"/>
        <v>1425000.0000000005</v>
      </c>
      <c r="BL39" s="34">
        <f t="shared" si="44"/>
        <v>1551666.666666667</v>
      </c>
      <c r="BM39" s="34">
        <f t="shared" si="44"/>
        <v>1678333.3333333335</v>
      </c>
      <c r="BN39" s="34">
        <f t="shared" si="44"/>
        <v>1805000</v>
      </c>
      <c r="BO39" s="34">
        <f t="shared" si="44"/>
        <v>1931666.6666666665</v>
      </c>
      <c r="BP39" s="34">
        <f t="shared" si="44"/>
        <v>2058333.333333333</v>
      </c>
      <c r="BQ39" s="34">
        <f t="shared" si="44"/>
        <v>2185000</v>
      </c>
      <c r="BR39" s="34">
        <f t="shared" si="44"/>
        <v>2311666.666666667</v>
      </c>
      <c r="BS39" s="34">
        <f t="shared" si="44"/>
        <v>2438333.333333334</v>
      </c>
      <c r="BT39" s="34">
        <f t="shared" si="44"/>
        <v>2565000.0000000009</v>
      </c>
      <c r="BU39" s="34">
        <f t="shared" si="44"/>
        <v>2691666.6666666679</v>
      </c>
      <c r="BV39" s="34">
        <f t="shared" si="44"/>
        <v>2818333.3333333349</v>
      </c>
      <c r="BW39" s="34">
        <f t="shared" si="44"/>
        <v>2945000.0000000019</v>
      </c>
      <c r="BX39" s="34">
        <f t="shared" si="44"/>
        <v>3198333.3333333349</v>
      </c>
      <c r="BY39" s="34">
        <f t="shared" si="44"/>
        <v>3451666.6666666679</v>
      </c>
      <c r="BZ39" s="34">
        <f t="shared" si="44"/>
        <v>3705000.0000000009</v>
      </c>
      <c r="CA39" s="34">
        <f t="shared" si="44"/>
        <v>3958333.333333334</v>
      </c>
      <c r="CB39" s="34">
        <f t="shared" si="44"/>
        <v>4211666.6666666679</v>
      </c>
      <c r="CC39" s="34">
        <f t="shared" ref="CC39:CI39" si="45">CC32</f>
        <v>4465000.0000000019</v>
      </c>
      <c r="CD39" s="34">
        <f t="shared" si="45"/>
        <v>4718333.3333333358</v>
      </c>
      <c r="CE39" s="34">
        <f t="shared" si="45"/>
        <v>4971666.6666666698</v>
      </c>
      <c r="CF39" s="34">
        <f t="shared" si="45"/>
        <v>5225000.0000000037</v>
      </c>
      <c r="CG39" s="34">
        <f t="shared" si="45"/>
        <v>5478333.3333333377</v>
      </c>
      <c r="CH39" s="34">
        <f t="shared" si="45"/>
        <v>5731666.6666666716</v>
      </c>
      <c r="CI39" s="34">
        <f t="shared" si="45"/>
        <v>5985000.0000000056</v>
      </c>
    </row>
    <row r="40" spans="1:87" outlineLevel="1" x14ac:dyDescent="0.35">
      <c r="B40" s="6"/>
      <c r="C40" t="s">
        <v>163</v>
      </c>
    </row>
    <row r="41" spans="1:87" s="42" customFormat="1" x14ac:dyDescent="0.35">
      <c r="C41" s="42" t="s">
        <v>163</v>
      </c>
      <c r="E41" s="41" t="s">
        <v>167</v>
      </c>
      <c r="F41" s="41"/>
      <c r="G41" s="68"/>
    </row>
    <row r="42" spans="1:87" x14ac:dyDescent="0.35">
      <c r="C42" t="s">
        <v>163</v>
      </c>
      <c r="E42" s="12" t="s">
        <v>168</v>
      </c>
      <c r="F42" s="12"/>
      <c r="G42" s="13"/>
      <c r="H42" s="18">
        <v>1000</v>
      </c>
      <c r="I42" s="18">
        <v>1000</v>
      </c>
      <c r="J42" s="18">
        <v>1000</v>
      </c>
      <c r="K42" s="18">
        <v>1000</v>
      </c>
      <c r="L42" s="18">
        <v>1000</v>
      </c>
      <c r="M42" s="18">
        <v>1000</v>
      </c>
      <c r="P42" s="19" cm="1">
        <f t="array" ref="P42">INDEX($H:$M,ROW(),MATCH(P$2,$H$1:$M$1,0))</f>
        <v>1000</v>
      </c>
      <c r="Q42" s="19" cm="1">
        <f t="array" ref="Q42">INDEX($H:$M,ROW(),MATCH(Q$2,$H$1:$M$1,0))</f>
        <v>1000</v>
      </c>
      <c r="R42" s="19" cm="1">
        <f t="array" ref="R42">INDEX($H:$M,ROW(),MATCH(R$2,$H$1:$M$1,0))</f>
        <v>1000</v>
      </c>
      <c r="S42" s="19" cm="1">
        <f t="array" ref="S42">INDEX($H:$M,ROW(),MATCH(S$2,$H$1:$M$1,0))</f>
        <v>1000</v>
      </c>
      <c r="T42" s="19" cm="1">
        <f t="array" ref="T42">INDEX($H:$M,ROW(),MATCH(T$2,$H$1:$M$1,0))</f>
        <v>1000</v>
      </c>
      <c r="U42" s="19" cm="1">
        <f t="array" ref="U42">INDEX($H:$M,ROW(),MATCH(U$2,$H$1:$M$1,0))</f>
        <v>1000</v>
      </c>
      <c r="V42" s="19" cm="1">
        <f t="array" ref="V42">INDEX($H:$M,ROW(),MATCH(V$2,$H$1:$M$1,0))</f>
        <v>1000</v>
      </c>
      <c r="W42" s="19" cm="1">
        <f t="array" ref="W42">INDEX($H:$M,ROW(),MATCH(W$2,$H$1:$M$1,0))</f>
        <v>1000</v>
      </c>
      <c r="X42" s="19" cm="1">
        <f t="array" ref="X42">INDEX($H:$M,ROW(),MATCH(X$2,$H$1:$M$1,0))</f>
        <v>1000</v>
      </c>
      <c r="Y42" s="19" cm="1">
        <f t="array" ref="Y42">INDEX($H:$M,ROW(),MATCH(Y$2,$H$1:$M$1,0))</f>
        <v>1000</v>
      </c>
      <c r="Z42" s="19" cm="1">
        <f t="array" ref="Z42">INDEX($H:$M,ROW(),MATCH(Z$2,$H$1:$M$1,0))</f>
        <v>1000</v>
      </c>
      <c r="AA42" s="19" cm="1">
        <f t="array" ref="AA42">INDEX($H:$M,ROW(),MATCH(AA$2,$H$1:$M$1,0))</f>
        <v>1000</v>
      </c>
      <c r="AB42" s="19" cm="1">
        <f t="array" ref="AB42">INDEX($H:$M,ROW(),MATCH(AB$2,$H$1:$M$1,0))</f>
        <v>1000</v>
      </c>
      <c r="AC42" s="19" cm="1">
        <f t="array" ref="AC42">INDEX($H:$M,ROW(),MATCH(AC$2,$H$1:$M$1,0))</f>
        <v>1000</v>
      </c>
      <c r="AD42" s="19" cm="1">
        <f t="array" ref="AD42">INDEX($H:$M,ROW(),MATCH(AD$2,$H$1:$M$1,0))</f>
        <v>1000</v>
      </c>
      <c r="AE42" s="19" cm="1">
        <f t="array" ref="AE42">INDEX($H:$M,ROW(),MATCH(AE$2,$H$1:$M$1,0))</f>
        <v>1000</v>
      </c>
      <c r="AF42" s="19" cm="1">
        <f t="array" ref="AF42">INDEX($H:$M,ROW(),MATCH(AF$2,$H$1:$M$1,0))</f>
        <v>1000</v>
      </c>
      <c r="AG42" s="19" cm="1">
        <f t="array" ref="AG42">INDEX($H:$M,ROW(),MATCH(AG$2,$H$1:$M$1,0))</f>
        <v>1000</v>
      </c>
      <c r="AH42" s="19" cm="1">
        <f t="array" ref="AH42">INDEX($H:$M,ROW(),MATCH(AH$2,$H$1:$M$1,0))</f>
        <v>1000</v>
      </c>
      <c r="AI42" s="19" cm="1">
        <f t="array" ref="AI42">INDEX($H:$M,ROW(),MATCH(AI$2,$H$1:$M$1,0))</f>
        <v>1000</v>
      </c>
      <c r="AJ42" s="19" cm="1">
        <f t="array" ref="AJ42">INDEX($H:$M,ROW(),MATCH(AJ$2,$H$1:$M$1,0))</f>
        <v>1000</v>
      </c>
      <c r="AK42" s="19" cm="1">
        <f t="array" ref="AK42">INDEX($H:$M,ROW(),MATCH(AK$2,$H$1:$M$1,0))</f>
        <v>1000</v>
      </c>
      <c r="AL42" s="19" cm="1">
        <f t="array" ref="AL42">INDEX($H:$M,ROW(),MATCH(AL$2,$H$1:$M$1,0))</f>
        <v>1000</v>
      </c>
      <c r="AM42" s="19" cm="1">
        <f t="array" ref="AM42">INDEX($H:$M,ROW(),MATCH(AM$2,$H$1:$M$1,0))</f>
        <v>1000</v>
      </c>
      <c r="AN42" s="19" cm="1">
        <f t="array" ref="AN42">INDEX($H:$M,ROW(),MATCH(AN$2,$H$1:$M$1,0))</f>
        <v>1000</v>
      </c>
      <c r="AO42" s="19" cm="1">
        <f t="array" ref="AO42">INDEX($H:$M,ROW(),MATCH(AO$2,$H$1:$M$1,0))</f>
        <v>1000</v>
      </c>
      <c r="AP42" s="19" cm="1">
        <f t="array" ref="AP42">INDEX($H:$M,ROW(),MATCH(AP$2,$H$1:$M$1,0))</f>
        <v>1000</v>
      </c>
      <c r="AQ42" s="19" cm="1">
        <f t="array" ref="AQ42">INDEX($H:$M,ROW(),MATCH(AQ$2,$H$1:$M$1,0))</f>
        <v>1000</v>
      </c>
      <c r="AR42" s="19" cm="1">
        <f t="array" ref="AR42">INDEX($H:$M,ROW(),MATCH(AR$2,$H$1:$M$1,0))</f>
        <v>1000</v>
      </c>
      <c r="AS42" s="19" cm="1">
        <f t="array" ref="AS42">INDEX($H:$M,ROW(),MATCH(AS$2,$H$1:$M$1,0))</f>
        <v>1000</v>
      </c>
      <c r="AT42" s="19" cm="1">
        <f t="array" ref="AT42">INDEX($H:$M,ROW(),MATCH(AT$2,$H$1:$M$1,0))</f>
        <v>1000</v>
      </c>
      <c r="AU42" s="19" cm="1">
        <f t="array" ref="AU42">INDEX($H:$M,ROW(),MATCH(AU$2,$H$1:$M$1,0))</f>
        <v>1000</v>
      </c>
      <c r="AV42" s="19" cm="1">
        <f t="array" ref="AV42">INDEX($H:$M,ROW(),MATCH(AV$2,$H$1:$M$1,0))</f>
        <v>1000</v>
      </c>
      <c r="AW42" s="19" cm="1">
        <f t="array" ref="AW42">INDEX($H:$M,ROW(),MATCH(AW$2,$H$1:$M$1,0))</f>
        <v>1000</v>
      </c>
      <c r="AX42" s="19" cm="1">
        <f t="array" ref="AX42">INDEX($H:$M,ROW(),MATCH(AX$2,$H$1:$M$1,0))</f>
        <v>1000</v>
      </c>
      <c r="AY42" s="19" cm="1">
        <f t="array" ref="AY42">INDEX($H:$M,ROW(),MATCH(AY$2,$H$1:$M$1,0))</f>
        <v>1000</v>
      </c>
      <c r="AZ42" s="19" cm="1">
        <f t="array" ref="AZ42">INDEX($H:$M,ROW(),MATCH(AZ$2,$H$1:$M$1,0))</f>
        <v>1000</v>
      </c>
      <c r="BA42" s="19" cm="1">
        <f t="array" ref="BA42">INDEX($H:$M,ROW(),MATCH(BA$2,$H$1:$M$1,0))</f>
        <v>1000</v>
      </c>
      <c r="BB42" s="19" cm="1">
        <f t="array" ref="BB42">INDEX($H:$M,ROW(),MATCH(BB$2,$H$1:$M$1,0))</f>
        <v>1000</v>
      </c>
      <c r="BC42" s="19" cm="1">
        <f t="array" ref="BC42">INDEX($H:$M,ROW(),MATCH(BC$2,$H$1:$M$1,0))</f>
        <v>1000</v>
      </c>
      <c r="BD42" s="19" cm="1">
        <f t="array" ref="BD42">INDEX($H:$M,ROW(),MATCH(BD$2,$H$1:$M$1,0))</f>
        <v>1000</v>
      </c>
      <c r="BE42" s="19" cm="1">
        <f t="array" ref="BE42">INDEX($H:$M,ROW(),MATCH(BE$2,$H$1:$M$1,0))</f>
        <v>1000</v>
      </c>
      <c r="BF42" s="19" cm="1">
        <f t="array" ref="BF42">INDEX($H:$M,ROW(),MATCH(BF$2,$H$1:$M$1,0))</f>
        <v>1000</v>
      </c>
      <c r="BG42" s="19" cm="1">
        <f t="array" ref="BG42">INDEX($H:$M,ROW(),MATCH(BG$2,$H$1:$M$1,0))</f>
        <v>1000</v>
      </c>
      <c r="BH42" s="19" cm="1">
        <f t="array" ref="BH42">INDEX($H:$M,ROW(),MATCH(BH$2,$H$1:$M$1,0))</f>
        <v>1000</v>
      </c>
      <c r="BI42" s="19" cm="1">
        <f t="array" ref="BI42">INDEX($H:$M,ROW(),MATCH(BI$2,$H$1:$M$1,0))</f>
        <v>1000</v>
      </c>
      <c r="BJ42" s="19" cm="1">
        <f t="array" ref="BJ42">INDEX($H:$M,ROW(),MATCH(BJ$2,$H$1:$M$1,0))</f>
        <v>1000</v>
      </c>
      <c r="BK42" s="19" cm="1">
        <f t="array" ref="BK42">INDEX($H:$M,ROW(),MATCH(BK$2,$H$1:$M$1,0))</f>
        <v>1000</v>
      </c>
      <c r="BL42" s="19" cm="1">
        <f t="array" ref="BL42">INDEX($H:$M,ROW(),MATCH(BL$2,$H$1:$M$1,0))</f>
        <v>1000</v>
      </c>
      <c r="BM42" s="19" cm="1">
        <f t="array" ref="BM42">INDEX($H:$M,ROW(),MATCH(BM$2,$H$1:$M$1,0))</f>
        <v>1000</v>
      </c>
      <c r="BN42" s="19" cm="1">
        <f t="array" ref="BN42">INDEX($H:$M,ROW(),MATCH(BN$2,$H$1:$M$1,0))</f>
        <v>1000</v>
      </c>
      <c r="BO42" s="19" cm="1">
        <f t="array" ref="BO42">INDEX($H:$M,ROW(),MATCH(BO$2,$H$1:$M$1,0))</f>
        <v>1000</v>
      </c>
      <c r="BP42" s="19" cm="1">
        <f t="array" ref="BP42">INDEX($H:$M,ROW(),MATCH(BP$2,$H$1:$M$1,0))</f>
        <v>1000</v>
      </c>
      <c r="BQ42" s="19" cm="1">
        <f t="array" ref="BQ42">INDEX($H:$M,ROW(),MATCH(BQ$2,$H$1:$M$1,0))</f>
        <v>1000</v>
      </c>
      <c r="BR42" s="19" cm="1">
        <f t="array" ref="BR42">INDEX($H:$M,ROW(),MATCH(BR$2,$H$1:$M$1,0))</f>
        <v>1000</v>
      </c>
      <c r="BS42" s="19" cm="1">
        <f t="array" ref="BS42">INDEX($H:$M,ROW(),MATCH(BS$2,$H$1:$M$1,0))</f>
        <v>1000</v>
      </c>
      <c r="BT42" s="19" cm="1">
        <f t="array" ref="BT42">INDEX($H:$M,ROW(),MATCH(BT$2,$H$1:$M$1,0))</f>
        <v>1000</v>
      </c>
      <c r="BU42" s="19" cm="1">
        <f t="array" ref="BU42">INDEX($H:$M,ROW(),MATCH(BU$2,$H$1:$M$1,0))</f>
        <v>1000</v>
      </c>
      <c r="BV42" s="19" cm="1">
        <f t="array" ref="BV42">INDEX($H:$M,ROW(),MATCH(BV$2,$H$1:$M$1,0))</f>
        <v>1000</v>
      </c>
      <c r="BW42" s="19" cm="1">
        <f t="array" ref="BW42">INDEX($H:$M,ROW(),MATCH(BW$2,$H$1:$M$1,0))</f>
        <v>1000</v>
      </c>
      <c r="BX42" s="19" cm="1">
        <f t="array" ref="BX42">INDEX($H:$M,ROW(),MATCH(BX$2,$H$1:$M$1,0))</f>
        <v>1000</v>
      </c>
      <c r="BY42" s="19" cm="1">
        <f t="array" ref="BY42">INDEX($H:$M,ROW(),MATCH(BY$2,$H$1:$M$1,0))</f>
        <v>1000</v>
      </c>
      <c r="BZ42" s="19" cm="1">
        <f t="array" ref="BZ42">INDEX($H:$M,ROW(),MATCH(BZ$2,$H$1:$M$1,0))</f>
        <v>1000</v>
      </c>
      <c r="CA42" s="19" cm="1">
        <f t="array" ref="CA42">INDEX($H:$M,ROW(),MATCH(CA$2,$H$1:$M$1,0))</f>
        <v>1000</v>
      </c>
      <c r="CB42" s="19" cm="1">
        <f t="array" ref="CB42">INDEX($H:$M,ROW(),MATCH(CB$2,$H$1:$M$1,0))</f>
        <v>1000</v>
      </c>
      <c r="CC42" s="19" cm="1">
        <f t="array" ref="CC42">INDEX($H:$M,ROW(),MATCH(CC$2,$H$1:$M$1,0))</f>
        <v>1000</v>
      </c>
      <c r="CD42" s="19" cm="1">
        <f t="array" ref="CD42">INDEX($H:$M,ROW(),MATCH(CD$2,$H$1:$M$1,0))</f>
        <v>1000</v>
      </c>
      <c r="CE42" s="19" cm="1">
        <f t="array" ref="CE42">INDEX($H:$M,ROW(),MATCH(CE$2,$H$1:$M$1,0))</f>
        <v>1000</v>
      </c>
      <c r="CF42" s="19" cm="1">
        <f t="array" ref="CF42">INDEX($H:$M,ROW(),MATCH(CF$2,$H$1:$M$1,0))</f>
        <v>1000</v>
      </c>
      <c r="CG42" s="19" cm="1">
        <f t="array" ref="CG42">INDEX($H:$M,ROW(),MATCH(CG$2,$H$1:$M$1,0))</f>
        <v>1000</v>
      </c>
      <c r="CH42" s="19" cm="1">
        <f t="array" ref="CH42">INDEX($H:$M,ROW(),MATCH(CH$2,$H$1:$M$1,0))</f>
        <v>1000</v>
      </c>
      <c r="CI42" s="19" cm="1">
        <f t="array" ref="CI42">INDEX($H:$M,ROW(),MATCH(CI$2,$H$1:$M$1,0))</f>
        <v>1000</v>
      </c>
    </row>
    <row r="43" spans="1:87" x14ac:dyDescent="0.35">
      <c r="C43" t="s">
        <v>163</v>
      </c>
    </row>
    <row r="44" spans="1:87" x14ac:dyDescent="0.35">
      <c r="A44" s="6"/>
      <c r="B44" s="6"/>
      <c r="C44" t="s">
        <v>163</v>
      </c>
      <c r="E44" s="12" t="s">
        <v>70</v>
      </c>
      <c r="F44" s="12"/>
      <c r="G44" s="13"/>
    </row>
    <row r="45" spans="1:87" x14ac:dyDescent="0.35">
      <c r="A45" s="6"/>
      <c r="B45" s="6"/>
      <c r="C45" t="s">
        <v>163</v>
      </c>
      <c r="E45" t="s">
        <v>71</v>
      </c>
      <c r="H45" s="15">
        <f>SUMIF($3:$3,H$1-1,45:45)</f>
        <v>0</v>
      </c>
      <c r="I45" s="15">
        <f>H49</f>
        <v>10824.300000000001</v>
      </c>
      <c r="J45" s="15">
        <f>I49</f>
        <v>54140.499999999993</v>
      </c>
      <c r="K45" s="15">
        <f>J49</f>
        <v>162436.70000000001</v>
      </c>
      <c r="L45" s="15">
        <f>K49</f>
        <v>400692.9</v>
      </c>
      <c r="M45" s="15">
        <f>L49</f>
        <v>898869.09999999974</v>
      </c>
      <c r="O45" s="34"/>
      <c r="P45" s="34">
        <f>O49</f>
        <v>0</v>
      </c>
      <c r="Q45" s="34">
        <f>P49</f>
        <v>75.05</v>
      </c>
      <c r="R45" s="34">
        <f t="shared" ref="R45:CC45" si="46">Q49</f>
        <v>300.2</v>
      </c>
      <c r="S45" s="34">
        <f t="shared" si="46"/>
        <v>675.45</v>
      </c>
      <c r="T45" s="34">
        <f t="shared" si="46"/>
        <v>1201.75</v>
      </c>
      <c r="U45" s="34">
        <f t="shared" si="46"/>
        <v>1878.15</v>
      </c>
      <c r="V45" s="34">
        <f t="shared" si="46"/>
        <v>2704.65</v>
      </c>
      <c r="W45" s="34">
        <f t="shared" si="46"/>
        <v>3682.2000000000003</v>
      </c>
      <c r="X45" s="34">
        <f t="shared" si="46"/>
        <v>4809.8500000000004</v>
      </c>
      <c r="Y45" s="34">
        <f t="shared" si="46"/>
        <v>6087.6</v>
      </c>
      <c r="Z45" s="34">
        <f t="shared" si="46"/>
        <v>7516.4000000000005</v>
      </c>
      <c r="AA45" s="34">
        <f t="shared" si="46"/>
        <v>9095.3000000000011</v>
      </c>
      <c r="AB45" s="34">
        <f t="shared" si="46"/>
        <v>10824.300000000001</v>
      </c>
      <c r="AC45" s="34">
        <f t="shared" si="46"/>
        <v>12779.400000000001</v>
      </c>
      <c r="AD45" s="34">
        <f t="shared" si="46"/>
        <v>15035.650000000001</v>
      </c>
      <c r="AE45" s="34">
        <f t="shared" si="46"/>
        <v>17592.100000000002</v>
      </c>
      <c r="AF45" s="34">
        <f t="shared" si="46"/>
        <v>20449.7</v>
      </c>
      <c r="AG45" s="34">
        <f t="shared" si="46"/>
        <v>23608.45</v>
      </c>
      <c r="AH45" s="34">
        <f t="shared" si="46"/>
        <v>27067.4</v>
      </c>
      <c r="AI45" s="34">
        <f t="shared" si="46"/>
        <v>30827.5</v>
      </c>
      <c r="AJ45" s="34">
        <f t="shared" si="46"/>
        <v>34888.75</v>
      </c>
      <c r="AK45" s="34">
        <f t="shared" si="46"/>
        <v>39250.199999999997</v>
      </c>
      <c r="AL45" s="34">
        <f t="shared" si="46"/>
        <v>43912.799999999996</v>
      </c>
      <c r="AM45" s="34">
        <f t="shared" si="46"/>
        <v>48876.549999999996</v>
      </c>
      <c r="AN45" s="34">
        <f t="shared" si="46"/>
        <v>54140.499999999993</v>
      </c>
      <c r="AO45" s="34">
        <f t="shared" si="46"/>
        <v>59855.69999999999</v>
      </c>
      <c r="AP45" s="34">
        <f t="shared" si="46"/>
        <v>66173.199999999983</v>
      </c>
      <c r="AQ45" s="34">
        <f t="shared" si="46"/>
        <v>73092.049999999988</v>
      </c>
      <c r="AR45" s="34">
        <f t="shared" si="46"/>
        <v>80612.249999999985</v>
      </c>
      <c r="AS45" s="34">
        <f t="shared" si="46"/>
        <v>88734.749999999985</v>
      </c>
      <c r="AT45" s="34">
        <f t="shared" si="46"/>
        <v>97458.599999999991</v>
      </c>
      <c r="AU45" s="34">
        <f t="shared" si="46"/>
        <v>106783.79999999999</v>
      </c>
      <c r="AV45" s="34">
        <f t="shared" si="46"/>
        <v>116711.29999999999</v>
      </c>
      <c r="AW45" s="34">
        <f t="shared" si="46"/>
        <v>127240.15</v>
      </c>
      <c r="AX45" s="34">
        <f t="shared" si="46"/>
        <v>138370.35</v>
      </c>
      <c r="AY45" s="34">
        <f t="shared" si="46"/>
        <v>150102.85</v>
      </c>
      <c r="AZ45" s="34">
        <f t="shared" si="46"/>
        <v>162436.70000000001</v>
      </c>
      <c r="BA45" s="34">
        <f t="shared" si="46"/>
        <v>175673.05000000002</v>
      </c>
      <c r="BB45" s="34">
        <f t="shared" si="46"/>
        <v>190113.05000000002</v>
      </c>
      <c r="BC45" s="34">
        <f t="shared" si="46"/>
        <v>205755.75000000003</v>
      </c>
      <c r="BD45" s="34">
        <f t="shared" si="46"/>
        <v>222602.10000000003</v>
      </c>
      <c r="BE45" s="34">
        <f t="shared" si="46"/>
        <v>240652.10000000003</v>
      </c>
      <c r="BF45" s="34">
        <f t="shared" si="46"/>
        <v>259904.80000000005</v>
      </c>
      <c r="BG45" s="34">
        <f t="shared" si="46"/>
        <v>280361.15000000002</v>
      </c>
      <c r="BH45" s="34">
        <f t="shared" si="46"/>
        <v>302021.15000000002</v>
      </c>
      <c r="BI45" s="34">
        <f t="shared" si="46"/>
        <v>324883.85000000003</v>
      </c>
      <c r="BJ45" s="34">
        <f t="shared" si="46"/>
        <v>348950.2</v>
      </c>
      <c r="BK45" s="34">
        <f t="shared" si="46"/>
        <v>374220.2</v>
      </c>
      <c r="BL45" s="34">
        <f t="shared" si="46"/>
        <v>400692.9</v>
      </c>
      <c r="BM45" s="34">
        <f t="shared" si="46"/>
        <v>428970.60000000003</v>
      </c>
      <c r="BN45" s="34">
        <f t="shared" si="46"/>
        <v>459655.60000000003</v>
      </c>
      <c r="BO45" s="34">
        <f t="shared" si="46"/>
        <v>492746.95</v>
      </c>
      <c r="BP45" s="34">
        <f t="shared" si="46"/>
        <v>528244.64999999991</v>
      </c>
      <c r="BQ45" s="34">
        <f t="shared" si="46"/>
        <v>566149.64999999991</v>
      </c>
      <c r="BR45" s="34">
        <f t="shared" si="46"/>
        <v>606460.99999999988</v>
      </c>
      <c r="BS45" s="34">
        <f t="shared" si="46"/>
        <v>649178.69999999984</v>
      </c>
      <c r="BT45" s="34">
        <f t="shared" si="46"/>
        <v>694303.69999999984</v>
      </c>
      <c r="BU45" s="34">
        <f t="shared" si="46"/>
        <v>741835.04999999981</v>
      </c>
      <c r="BV45" s="34">
        <f t="shared" si="46"/>
        <v>791772.74999999977</v>
      </c>
      <c r="BW45" s="34">
        <f t="shared" si="46"/>
        <v>844117.74999999977</v>
      </c>
      <c r="BX45" s="34">
        <f t="shared" si="46"/>
        <v>898869.09999999974</v>
      </c>
      <c r="BY45" s="34">
        <f t="shared" si="46"/>
        <v>957230.44999999972</v>
      </c>
      <c r="BZ45" s="34">
        <f t="shared" si="46"/>
        <v>1020405.4499999997</v>
      </c>
      <c r="CA45" s="34">
        <f t="shared" si="46"/>
        <v>1088393.1499999997</v>
      </c>
      <c r="CB45" s="34">
        <f t="shared" si="46"/>
        <v>1161194.4999999998</v>
      </c>
      <c r="CC45" s="34">
        <f t="shared" si="46"/>
        <v>1238809.4999999998</v>
      </c>
      <c r="CD45" s="34">
        <f t="shared" ref="CD45:CI45" si="47">CC49</f>
        <v>1321237.1999999997</v>
      </c>
      <c r="CE45" s="34">
        <f t="shared" si="47"/>
        <v>1408478.5499999998</v>
      </c>
      <c r="CF45" s="34">
        <f t="shared" si="47"/>
        <v>1500533.5499999998</v>
      </c>
      <c r="CG45" s="34">
        <f t="shared" si="47"/>
        <v>1597401.2499999998</v>
      </c>
      <c r="CH45" s="34">
        <f t="shared" si="47"/>
        <v>1699082.5999999999</v>
      </c>
      <c r="CI45" s="34">
        <f t="shared" si="47"/>
        <v>1805577.5999999999</v>
      </c>
    </row>
    <row r="46" spans="1:87" x14ac:dyDescent="0.35">
      <c r="A46" s="6"/>
      <c r="B46" s="6"/>
      <c r="C46" t="s">
        <v>163</v>
      </c>
      <c r="E46" t="s">
        <v>72</v>
      </c>
      <c r="H46" s="34">
        <f t="shared" ref="H46:M46" si="48">SUMIF($2:$2,H$1,46:46)</f>
        <v>11394</v>
      </c>
      <c r="I46" s="34">
        <f t="shared" si="48"/>
        <v>45596</v>
      </c>
      <c r="J46" s="34">
        <f t="shared" si="48"/>
        <v>113996</v>
      </c>
      <c r="K46" s="34">
        <f t="shared" si="48"/>
        <v>250796</v>
      </c>
      <c r="L46" s="34">
        <f t="shared" si="48"/>
        <v>524396</v>
      </c>
      <c r="M46" s="34">
        <f t="shared" si="48"/>
        <v>1071596</v>
      </c>
      <c r="O46" s="17"/>
      <c r="P46" s="34">
        <f>ROUNDDOWN(P37/P42,0)</f>
        <v>79</v>
      </c>
      <c r="Q46" s="34">
        <f t="shared" ref="Q46:CB46" si="49">ROUNDDOWN(Q37/Q42,0)</f>
        <v>237</v>
      </c>
      <c r="R46" s="34">
        <f t="shared" si="49"/>
        <v>395</v>
      </c>
      <c r="S46" s="34">
        <f t="shared" si="49"/>
        <v>554</v>
      </c>
      <c r="T46" s="34">
        <f t="shared" si="49"/>
        <v>712</v>
      </c>
      <c r="U46" s="34">
        <f t="shared" si="49"/>
        <v>870</v>
      </c>
      <c r="V46" s="34">
        <f t="shared" si="49"/>
        <v>1029</v>
      </c>
      <c r="W46" s="34">
        <f t="shared" si="49"/>
        <v>1187</v>
      </c>
      <c r="X46" s="34">
        <f t="shared" si="49"/>
        <v>1345</v>
      </c>
      <c r="Y46" s="34">
        <f t="shared" si="49"/>
        <v>1504</v>
      </c>
      <c r="Z46" s="34">
        <f t="shared" si="49"/>
        <v>1662</v>
      </c>
      <c r="AA46" s="34">
        <f t="shared" si="49"/>
        <v>1820</v>
      </c>
      <c r="AB46" s="34">
        <f t="shared" si="49"/>
        <v>2058</v>
      </c>
      <c r="AC46" s="34">
        <f t="shared" si="49"/>
        <v>2375</v>
      </c>
      <c r="AD46" s="34">
        <f t="shared" si="49"/>
        <v>2691</v>
      </c>
      <c r="AE46" s="34">
        <f t="shared" si="49"/>
        <v>3008</v>
      </c>
      <c r="AF46" s="34">
        <f t="shared" si="49"/>
        <v>3325</v>
      </c>
      <c r="AG46" s="34">
        <f t="shared" si="49"/>
        <v>3641</v>
      </c>
      <c r="AH46" s="34">
        <f t="shared" si="49"/>
        <v>3958</v>
      </c>
      <c r="AI46" s="34">
        <f t="shared" si="49"/>
        <v>4275</v>
      </c>
      <c r="AJ46" s="34">
        <f t="shared" si="49"/>
        <v>4591</v>
      </c>
      <c r="AK46" s="34">
        <f t="shared" si="49"/>
        <v>4908</v>
      </c>
      <c r="AL46" s="34">
        <f t="shared" si="49"/>
        <v>5225</v>
      </c>
      <c r="AM46" s="34">
        <f t="shared" si="49"/>
        <v>5541</v>
      </c>
      <c r="AN46" s="34">
        <f t="shared" si="49"/>
        <v>6016</v>
      </c>
      <c r="AO46" s="34">
        <f t="shared" si="49"/>
        <v>6650</v>
      </c>
      <c r="AP46" s="34">
        <f t="shared" si="49"/>
        <v>7283</v>
      </c>
      <c r="AQ46" s="34">
        <f t="shared" si="49"/>
        <v>7916</v>
      </c>
      <c r="AR46" s="34">
        <f t="shared" si="49"/>
        <v>8550</v>
      </c>
      <c r="AS46" s="34">
        <f t="shared" si="49"/>
        <v>9183</v>
      </c>
      <c r="AT46" s="34">
        <f t="shared" si="49"/>
        <v>9816</v>
      </c>
      <c r="AU46" s="34">
        <f t="shared" si="49"/>
        <v>10450</v>
      </c>
      <c r="AV46" s="34">
        <f t="shared" si="49"/>
        <v>11083</v>
      </c>
      <c r="AW46" s="34">
        <f t="shared" si="49"/>
        <v>11716</v>
      </c>
      <c r="AX46" s="34">
        <f t="shared" si="49"/>
        <v>12350</v>
      </c>
      <c r="AY46" s="34">
        <f t="shared" si="49"/>
        <v>12983</v>
      </c>
      <c r="AZ46" s="34">
        <f t="shared" si="49"/>
        <v>13933</v>
      </c>
      <c r="BA46" s="34">
        <f t="shared" si="49"/>
        <v>15200</v>
      </c>
      <c r="BB46" s="34">
        <f t="shared" si="49"/>
        <v>16466</v>
      </c>
      <c r="BC46" s="34">
        <f t="shared" si="49"/>
        <v>17733</v>
      </c>
      <c r="BD46" s="34">
        <f t="shared" si="49"/>
        <v>19000</v>
      </c>
      <c r="BE46" s="34">
        <f t="shared" si="49"/>
        <v>20266</v>
      </c>
      <c r="BF46" s="34">
        <f t="shared" si="49"/>
        <v>21533</v>
      </c>
      <c r="BG46" s="34">
        <f t="shared" si="49"/>
        <v>22800</v>
      </c>
      <c r="BH46" s="34">
        <f t="shared" si="49"/>
        <v>24066</v>
      </c>
      <c r="BI46" s="34">
        <f t="shared" si="49"/>
        <v>25333</v>
      </c>
      <c r="BJ46" s="34">
        <f t="shared" si="49"/>
        <v>26600</v>
      </c>
      <c r="BK46" s="34">
        <f t="shared" si="49"/>
        <v>27866</v>
      </c>
      <c r="BL46" s="34">
        <f t="shared" si="49"/>
        <v>29766</v>
      </c>
      <c r="BM46" s="34">
        <f t="shared" si="49"/>
        <v>32300</v>
      </c>
      <c r="BN46" s="34">
        <f t="shared" si="49"/>
        <v>34833</v>
      </c>
      <c r="BO46" s="34">
        <f t="shared" si="49"/>
        <v>37366</v>
      </c>
      <c r="BP46" s="34">
        <f t="shared" si="49"/>
        <v>39900</v>
      </c>
      <c r="BQ46" s="34">
        <f t="shared" si="49"/>
        <v>42433</v>
      </c>
      <c r="BR46" s="34">
        <f t="shared" si="49"/>
        <v>44966</v>
      </c>
      <c r="BS46" s="34">
        <f t="shared" si="49"/>
        <v>47500</v>
      </c>
      <c r="BT46" s="34">
        <f t="shared" si="49"/>
        <v>50033</v>
      </c>
      <c r="BU46" s="34">
        <f t="shared" si="49"/>
        <v>52566</v>
      </c>
      <c r="BV46" s="34">
        <f t="shared" si="49"/>
        <v>55100</v>
      </c>
      <c r="BW46" s="34">
        <f t="shared" si="49"/>
        <v>57633</v>
      </c>
      <c r="BX46" s="34">
        <f t="shared" si="49"/>
        <v>61433</v>
      </c>
      <c r="BY46" s="34">
        <f t="shared" si="49"/>
        <v>66500</v>
      </c>
      <c r="BZ46" s="34">
        <f t="shared" si="49"/>
        <v>71566</v>
      </c>
      <c r="CA46" s="34">
        <f t="shared" si="49"/>
        <v>76633</v>
      </c>
      <c r="CB46" s="34">
        <f t="shared" si="49"/>
        <v>81700</v>
      </c>
      <c r="CC46" s="34">
        <f t="shared" ref="CC46:CI46" si="50">ROUNDDOWN(CC37/CC42,0)</f>
        <v>86766</v>
      </c>
      <c r="CD46" s="34">
        <f t="shared" si="50"/>
        <v>91833</v>
      </c>
      <c r="CE46" s="34">
        <f t="shared" si="50"/>
        <v>96900</v>
      </c>
      <c r="CF46" s="34">
        <f t="shared" si="50"/>
        <v>101966</v>
      </c>
      <c r="CG46" s="34">
        <f t="shared" si="50"/>
        <v>107033</v>
      </c>
      <c r="CH46" s="34">
        <f t="shared" si="50"/>
        <v>112100</v>
      </c>
      <c r="CI46" s="34">
        <f t="shared" si="50"/>
        <v>117166</v>
      </c>
    </row>
    <row r="47" spans="1:87" x14ac:dyDescent="0.35">
      <c r="C47" t="s">
        <v>163</v>
      </c>
      <c r="E47" s="12" t="s">
        <v>73</v>
      </c>
      <c r="F47" s="12"/>
      <c r="G47" s="13"/>
      <c r="H47" s="16">
        <v>0.05</v>
      </c>
      <c r="I47" s="16">
        <v>0.05</v>
      </c>
      <c r="J47" s="16">
        <v>0.05</v>
      </c>
      <c r="K47" s="16">
        <v>0.05</v>
      </c>
      <c r="L47" s="16">
        <v>0.05</v>
      </c>
      <c r="M47" s="16">
        <v>0.05</v>
      </c>
      <c r="O47" s="20"/>
      <c r="P47" s="20" cm="1">
        <f t="array" ref="P47">INDEX($H:$M,ROW(),MATCH(P$2,$H$1:$M$1,0))</f>
        <v>0.05</v>
      </c>
      <c r="Q47" s="20" cm="1">
        <f t="array" ref="Q47">INDEX($H:$M,ROW(),MATCH(Q$2,$H$1:$M$1,0))</f>
        <v>0.05</v>
      </c>
      <c r="R47" s="20" cm="1">
        <f t="array" ref="R47">INDEX($H:$M,ROW(),MATCH(R$2,$H$1:$M$1,0))</f>
        <v>0.05</v>
      </c>
      <c r="S47" s="20" cm="1">
        <f t="array" ref="S47">INDEX($H:$M,ROW(),MATCH(S$2,$H$1:$M$1,0))</f>
        <v>0.05</v>
      </c>
      <c r="T47" s="20" cm="1">
        <f t="array" ref="T47">INDEX($H:$M,ROW(),MATCH(T$2,$H$1:$M$1,0))</f>
        <v>0.05</v>
      </c>
      <c r="U47" s="20" cm="1">
        <f t="array" ref="U47">INDEX($H:$M,ROW(),MATCH(U$2,$H$1:$M$1,0))</f>
        <v>0.05</v>
      </c>
      <c r="V47" s="20" cm="1">
        <f t="array" ref="V47">INDEX($H:$M,ROW(),MATCH(V$2,$H$1:$M$1,0))</f>
        <v>0.05</v>
      </c>
      <c r="W47" s="20" cm="1">
        <f t="array" ref="W47">INDEX($H:$M,ROW(),MATCH(W$2,$H$1:$M$1,0))</f>
        <v>0.05</v>
      </c>
      <c r="X47" s="20" cm="1">
        <f t="array" ref="X47">INDEX($H:$M,ROW(),MATCH(X$2,$H$1:$M$1,0))</f>
        <v>0.05</v>
      </c>
      <c r="Y47" s="20" cm="1">
        <f t="array" ref="Y47">INDEX($H:$M,ROW(),MATCH(Y$2,$H$1:$M$1,0))</f>
        <v>0.05</v>
      </c>
      <c r="Z47" s="20" cm="1">
        <f t="array" ref="Z47">INDEX($H:$M,ROW(),MATCH(Z$2,$H$1:$M$1,0))</f>
        <v>0.05</v>
      </c>
      <c r="AA47" s="20" cm="1">
        <f t="array" ref="AA47">INDEX($H:$M,ROW(),MATCH(AA$2,$H$1:$M$1,0))</f>
        <v>0.05</v>
      </c>
      <c r="AB47" s="20" cm="1">
        <f t="array" ref="AB47">INDEX($H:$M,ROW(),MATCH(AB$2,$H$1:$M$1,0))</f>
        <v>0.05</v>
      </c>
      <c r="AC47" s="20" cm="1">
        <f t="array" ref="AC47">INDEX($H:$M,ROW(),MATCH(AC$2,$H$1:$M$1,0))</f>
        <v>0.05</v>
      </c>
      <c r="AD47" s="20" cm="1">
        <f t="array" ref="AD47">INDEX($H:$M,ROW(),MATCH(AD$2,$H$1:$M$1,0))</f>
        <v>0.05</v>
      </c>
      <c r="AE47" s="20" cm="1">
        <f t="array" ref="AE47">INDEX($H:$M,ROW(),MATCH(AE$2,$H$1:$M$1,0))</f>
        <v>0.05</v>
      </c>
      <c r="AF47" s="20" cm="1">
        <f t="array" ref="AF47">INDEX($H:$M,ROW(),MATCH(AF$2,$H$1:$M$1,0))</f>
        <v>0.05</v>
      </c>
      <c r="AG47" s="20" cm="1">
        <f t="array" ref="AG47">INDEX($H:$M,ROW(),MATCH(AG$2,$H$1:$M$1,0))</f>
        <v>0.05</v>
      </c>
      <c r="AH47" s="20" cm="1">
        <f t="array" ref="AH47">INDEX($H:$M,ROW(),MATCH(AH$2,$H$1:$M$1,0))</f>
        <v>0.05</v>
      </c>
      <c r="AI47" s="20" cm="1">
        <f t="array" ref="AI47">INDEX($H:$M,ROW(),MATCH(AI$2,$H$1:$M$1,0))</f>
        <v>0.05</v>
      </c>
      <c r="AJ47" s="20" cm="1">
        <f t="array" ref="AJ47">INDEX($H:$M,ROW(),MATCH(AJ$2,$H$1:$M$1,0))</f>
        <v>0.05</v>
      </c>
      <c r="AK47" s="20" cm="1">
        <f t="array" ref="AK47">INDEX($H:$M,ROW(),MATCH(AK$2,$H$1:$M$1,0))</f>
        <v>0.05</v>
      </c>
      <c r="AL47" s="20" cm="1">
        <f t="array" ref="AL47">INDEX($H:$M,ROW(),MATCH(AL$2,$H$1:$M$1,0))</f>
        <v>0.05</v>
      </c>
      <c r="AM47" s="20" cm="1">
        <f t="array" ref="AM47">INDEX($H:$M,ROW(),MATCH(AM$2,$H$1:$M$1,0))</f>
        <v>0.05</v>
      </c>
      <c r="AN47" s="20" cm="1">
        <f t="array" ref="AN47">INDEX($H:$M,ROW(),MATCH(AN$2,$H$1:$M$1,0))</f>
        <v>0.05</v>
      </c>
      <c r="AO47" s="20" cm="1">
        <f t="array" ref="AO47">INDEX($H:$M,ROW(),MATCH(AO$2,$H$1:$M$1,0))</f>
        <v>0.05</v>
      </c>
      <c r="AP47" s="20" cm="1">
        <f t="array" ref="AP47">INDEX($H:$M,ROW(),MATCH(AP$2,$H$1:$M$1,0))</f>
        <v>0.05</v>
      </c>
      <c r="AQ47" s="20" cm="1">
        <f t="array" ref="AQ47">INDEX($H:$M,ROW(),MATCH(AQ$2,$H$1:$M$1,0))</f>
        <v>0.05</v>
      </c>
      <c r="AR47" s="20" cm="1">
        <f t="array" ref="AR47">INDEX($H:$M,ROW(),MATCH(AR$2,$H$1:$M$1,0))</f>
        <v>0.05</v>
      </c>
      <c r="AS47" s="20" cm="1">
        <f t="array" ref="AS47">INDEX($H:$M,ROW(),MATCH(AS$2,$H$1:$M$1,0))</f>
        <v>0.05</v>
      </c>
      <c r="AT47" s="20" cm="1">
        <f t="array" ref="AT47">INDEX($H:$M,ROW(),MATCH(AT$2,$H$1:$M$1,0))</f>
        <v>0.05</v>
      </c>
      <c r="AU47" s="20" cm="1">
        <f t="array" ref="AU47">INDEX($H:$M,ROW(),MATCH(AU$2,$H$1:$M$1,0))</f>
        <v>0.05</v>
      </c>
      <c r="AV47" s="20" cm="1">
        <f t="array" ref="AV47">INDEX($H:$M,ROW(),MATCH(AV$2,$H$1:$M$1,0))</f>
        <v>0.05</v>
      </c>
      <c r="AW47" s="20" cm="1">
        <f t="array" ref="AW47">INDEX($H:$M,ROW(),MATCH(AW$2,$H$1:$M$1,0))</f>
        <v>0.05</v>
      </c>
      <c r="AX47" s="20" cm="1">
        <f t="array" ref="AX47">INDEX($H:$M,ROW(),MATCH(AX$2,$H$1:$M$1,0))</f>
        <v>0.05</v>
      </c>
      <c r="AY47" s="20" cm="1">
        <f t="array" ref="AY47">INDEX($H:$M,ROW(),MATCH(AY$2,$H$1:$M$1,0))</f>
        <v>0.05</v>
      </c>
      <c r="AZ47" s="20" cm="1">
        <f t="array" ref="AZ47">INDEX($H:$M,ROW(),MATCH(AZ$2,$H$1:$M$1,0))</f>
        <v>0.05</v>
      </c>
      <c r="BA47" s="20" cm="1">
        <f t="array" ref="BA47">INDEX($H:$M,ROW(),MATCH(BA$2,$H$1:$M$1,0))</f>
        <v>0.05</v>
      </c>
      <c r="BB47" s="20" cm="1">
        <f t="array" ref="BB47">INDEX($H:$M,ROW(),MATCH(BB$2,$H$1:$M$1,0))</f>
        <v>0.05</v>
      </c>
      <c r="BC47" s="20" cm="1">
        <f t="array" ref="BC47">INDEX($H:$M,ROW(),MATCH(BC$2,$H$1:$M$1,0))</f>
        <v>0.05</v>
      </c>
      <c r="BD47" s="20" cm="1">
        <f t="array" ref="BD47">INDEX($H:$M,ROW(),MATCH(BD$2,$H$1:$M$1,0))</f>
        <v>0.05</v>
      </c>
      <c r="BE47" s="20" cm="1">
        <f t="array" ref="BE47">INDEX($H:$M,ROW(),MATCH(BE$2,$H$1:$M$1,0))</f>
        <v>0.05</v>
      </c>
      <c r="BF47" s="20" cm="1">
        <f t="array" ref="BF47">INDEX($H:$M,ROW(),MATCH(BF$2,$H$1:$M$1,0))</f>
        <v>0.05</v>
      </c>
      <c r="BG47" s="20" cm="1">
        <f t="array" ref="BG47">INDEX($H:$M,ROW(),MATCH(BG$2,$H$1:$M$1,0))</f>
        <v>0.05</v>
      </c>
      <c r="BH47" s="20" cm="1">
        <f t="array" ref="BH47">INDEX($H:$M,ROW(),MATCH(BH$2,$H$1:$M$1,0))</f>
        <v>0.05</v>
      </c>
      <c r="BI47" s="20" cm="1">
        <f t="array" ref="BI47">INDEX($H:$M,ROW(),MATCH(BI$2,$H$1:$M$1,0))</f>
        <v>0.05</v>
      </c>
      <c r="BJ47" s="20" cm="1">
        <f t="array" ref="BJ47">INDEX($H:$M,ROW(),MATCH(BJ$2,$H$1:$M$1,0))</f>
        <v>0.05</v>
      </c>
      <c r="BK47" s="20" cm="1">
        <f t="array" ref="BK47">INDEX($H:$M,ROW(),MATCH(BK$2,$H$1:$M$1,0))</f>
        <v>0.05</v>
      </c>
      <c r="BL47" s="20" cm="1">
        <f t="array" ref="BL47">INDEX($H:$M,ROW(),MATCH(BL$2,$H$1:$M$1,0))</f>
        <v>0.05</v>
      </c>
      <c r="BM47" s="20" cm="1">
        <f t="array" ref="BM47">INDEX($H:$M,ROW(),MATCH(BM$2,$H$1:$M$1,0))</f>
        <v>0.05</v>
      </c>
      <c r="BN47" s="20" cm="1">
        <f t="array" ref="BN47">INDEX($H:$M,ROW(),MATCH(BN$2,$H$1:$M$1,0))</f>
        <v>0.05</v>
      </c>
      <c r="BO47" s="20" cm="1">
        <f t="array" ref="BO47">INDEX($H:$M,ROW(),MATCH(BO$2,$H$1:$M$1,0))</f>
        <v>0.05</v>
      </c>
      <c r="BP47" s="20" cm="1">
        <f t="array" ref="BP47">INDEX($H:$M,ROW(),MATCH(BP$2,$H$1:$M$1,0))</f>
        <v>0.05</v>
      </c>
      <c r="BQ47" s="20" cm="1">
        <f t="array" ref="BQ47">INDEX($H:$M,ROW(),MATCH(BQ$2,$H$1:$M$1,0))</f>
        <v>0.05</v>
      </c>
      <c r="BR47" s="20" cm="1">
        <f t="array" ref="BR47">INDEX($H:$M,ROW(),MATCH(BR$2,$H$1:$M$1,0))</f>
        <v>0.05</v>
      </c>
      <c r="BS47" s="20" cm="1">
        <f t="array" ref="BS47">INDEX($H:$M,ROW(),MATCH(BS$2,$H$1:$M$1,0))</f>
        <v>0.05</v>
      </c>
      <c r="BT47" s="20" cm="1">
        <f t="array" ref="BT47">INDEX($H:$M,ROW(),MATCH(BT$2,$H$1:$M$1,0))</f>
        <v>0.05</v>
      </c>
      <c r="BU47" s="20" cm="1">
        <f t="array" ref="BU47">INDEX($H:$M,ROW(),MATCH(BU$2,$H$1:$M$1,0))</f>
        <v>0.05</v>
      </c>
      <c r="BV47" s="20" cm="1">
        <f t="array" ref="BV47">INDEX($H:$M,ROW(),MATCH(BV$2,$H$1:$M$1,0))</f>
        <v>0.05</v>
      </c>
      <c r="BW47" s="20" cm="1">
        <f t="array" ref="BW47">INDEX($H:$M,ROW(),MATCH(BW$2,$H$1:$M$1,0))</f>
        <v>0.05</v>
      </c>
      <c r="BX47" s="20" cm="1">
        <f t="array" ref="BX47">INDEX($H:$M,ROW(),MATCH(BX$2,$H$1:$M$1,0))</f>
        <v>0.05</v>
      </c>
      <c r="BY47" s="20" cm="1">
        <f t="array" ref="BY47">INDEX($H:$M,ROW(),MATCH(BY$2,$H$1:$M$1,0))</f>
        <v>0.05</v>
      </c>
      <c r="BZ47" s="20" cm="1">
        <f t="array" ref="BZ47">INDEX($H:$M,ROW(),MATCH(BZ$2,$H$1:$M$1,0))</f>
        <v>0.05</v>
      </c>
      <c r="CA47" s="20" cm="1">
        <f t="array" ref="CA47">INDEX($H:$M,ROW(),MATCH(CA$2,$H$1:$M$1,0))</f>
        <v>0.05</v>
      </c>
      <c r="CB47" s="20" cm="1">
        <f t="array" ref="CB47">INDEX($H:$M,ROW(),MATCH(CB$2,$H$1:$M$1,0))</f>
        <v>0.05</v>
      </c>
      <c r="CC47" s="20" cm="1">
        <f t="array" ref="CC47">INDEX($H:$M,ROW(),MATCH(CC$2,$H$1:$M$1,0))</f>
        <v>0.05</v>
      </c>
      <c r="CD47" s="20" cm="1">
        <f t="array" ref="CD47">INDEX($H:$M,ROW(),MATCH(CD$2,$H$1:$M$1,0))</f>
        <v>0.05</v>
      </c>
      <c r="CE47" s="20" cm="1">
        <f t="array" ref="CE47">INDEX($H:$M,ROW(),MATCH(CE$2,$H$1:$M$1,0))</f>
        <v>0.05</v>
      </c>
      <c r="CF47" s="20" cm="1">
        <f t="array" ref="CF47">INDEX($H:$M,ROW(),MATCH(CF$2,$H$1:$M$1,0))</f>
        <v>0.05</v>
      </c>
      <c r="CG47" s="20" cm="1">
        <f t="array" ref="CG47">INDEX($H:$M,ROW(),MATCH(CG$2,$H$1:$M$1,0))</f>
        <v>0.05</v>
      </c>
      <c r="CH47" s="20" cm="1">
        <f t="array" ref="CH47">INDEX($H:$M,ROW(),MATCH(CH$2,$H$1:$M$1,0))</f>
        <v>0.05</v>
      </c>
      <c r="CI47" s="20" cm="1">
        <f t="array" ref="CI47">INDEX($H:$M,ROW(),MATCH(CI$2,$H$1:$M$1,0))</f>
        <v>0.05</v>
      </c>
    </row>
    <row r="48" spans="1:87" x14ac:dyDescent="0.35">
      <c r="B48" s="6"/>
      <c r="C48" t="s">
        <v>163</v>
      </c>
      <c r="E48" t="s">
        <v>74</v>
      </c>
      <c r="H48" s="35">
        <f t="shared" ref="H48:M48" si="51">SUMIF($2:$2,H$1,48:48)</f>
        <v>-569.70000000000005</v>
      </c>
      <c r="I48" s="35">
        <f t="shared" si="51"/>
        <v>-2279.8000000000002</v>
      </c>
      <c r="J48" s="35">
        <f t="shared" si="51"/>
        <v>-5699.8000000000011</v>
      </c>
      <c r="K48" s="35">
        <f t="shared" si="51"/>
        <v>-12539.8</v>
      </c>
      <c r="L48" s="35">
        <f t="shared" si="51"/>
        <v>-26219.800000000003</v>
      </c>
      <c r="M48" s="35">
        <f t="shared" si="51"/>
        <v>-53579.8</v>
      </c>
      <c r="O48" s="35"/>
      <c r="P48" s="35">
        <f t="shared" ref="P48:CA48" si="52">-P46*P47</f>
        <v>-3.95</v>
      </c>
      <c r="Q48" s="35">
        <f t="shared" si="52"/>
        <v>-11.850000000000001</v>
      </c>
      <c r="R48" s="35">
        <f t="shared" si="52"/>
        <v>-19.75</v>
      </c>
      <c r="S48" s="35">
        <f t="shared" si="52"/>
        <v>-27.700000000000003</v>
      </c>
      <c r="T48" s="35">
        <f t="shared" si="52"/>
        <v>-35.6</v>
      </c>
      <c r="U48" s="35">
        <f t="shared" si="52"/>
        <v>-43.5</v>
      </c>
      <c r="V48" s="35">
        <f t="shared" si="52"/>
        <v>-51.45</v>
      </c>
      <c r="W48" s="35">
        <f t="shared" si="52"/>
        <v>-59.35</v>
      </c>
      <c r="X48" s="35">
        <f t="shared" si="52"/>
        <v>-67.25</v>
      </c>
      <c r="Y48" s="35">
        <f t="shared" si="52"/>
        <v>-75.2</v>
      </c>
      <c r="Z48" s="35">
        <f t="shared" si="52"/>
        <v>-83.100000000000009</v>
      </c>
      <c r="AA48" s="35">
        <f t="shared" si="52"/>
        <v>-91</v>
      </c>
      <c r="AB48" s="35">
        <f t="shared" si="52"/>
        <v>-102.9</v>
      </c>
      <c r="AC48" s="35">
        <f t="shared" si="52"/>
        <v>-118.75</v>
      </c>
      <c r="AD48" s="35">
        <f t="shared" si="52"/>
        <v>-134.55000000000001</v>
      </c>
      <c r="AE48" s="35">
        <f t="shared" si="52"/>
        <v>-150.4</v>
      </c>
      <c r="AF48" s="35">
        <f t="shared" si="52"/>
        <v>-166.25</v>
      </c>
      <c r="AG48" s="35">
        <f t="shared" si="52"/>
        <v>-182.05</v>
      </c>
      <c r="AH48" s="35">
        <f t="shared" si="52"/>
        <v>-197.9</v>
      </c>
      <c r="AI48" s="35">
        <f t="shared" si="52"/>
        <v>-213.75</v>
      </c>
      <c r="AJ48" s="35">
        <f t="shared" si="52"/>
        <v>-229.55</v>
      </c>
      <c r="AK48" s="35">
        <f t="shared" si="52"/>
        <v>-245.4</v>
      </c>
      <c r="AL48" s="35">
        <f t="shared" si="52"/>
        <v>-261.25</v>
      </c>
      <c r="AM48" s="35">
        <f t="shared" si="52"/>
        <v>-277.05</v>
      </c>
      <c r="AN48" s="35">
        <f t="shared" si="52"/>
        <v>-300.8</v>
      </c>
      <c r="AO48" s="35">
        <f t="shared" si="52"/>
        <v>-332.5</v>
      </c>
      <c r="AP48" s="35">
        <f t="shared" si="52"/>
        <v>-364.15000000000003</v>
      </c>
      <c r="AQ48" s="35">
        <f t="shared" si="52"/>
        <v>-395.8</v>
      </c>
      <c r="AR48" s="35">
        <f t="shared" si="52"/>
        <v>-427.5</v>
      </c>
      <c r="AS48" s="35">
        <f t="shared" si="52"/>
        <v>-459.15000000000003</v>
      </c>
      <c r="AT48" s="35">
        <f t="shared" si="52"/>
        <v>-490.8</v>
      </c>
      <c r="AU48" s="35">
        <f t="shared" si="52"/>
        <v>-522.5</v>
      </c>
      <c r="AV48" s="35">
        <f t="shared" si="52"/>
        <v>-554.15</v>
      </c>
      <c r="AW48" s="35">
        <f t="shared" si="52"/>
        <v>-585.80000000000007</v>
      </c>
      <c r="AX48" s="35">
        <f t="shared" si="52"/>
        <v>-617.5</v>
      </c>
      <c r="AY48" s="35">
        <f t="shared" si="52"/>
        <v>-649.15000000000009</v>
      </c>
      <c r="AZ48" s="35">
        <f t="shared" si="52"/>
        <v>-696.65000000000009</v>
      </c>
      <c r="BA48" s="35">
        <f t="shared" si="52"/>
        <v>-760</v>
      </c>
      <c r="BB48" s="35">
        <f t="shared" si="52"/>
        <v>-823.30000000000007</v>
      </c>
      <c r="BC48" s="35">
        <f t="shared" si="52"/>
        <v>-886.65000000000009</v>
      </c>
      <c r="BD48" s="35">
        <f t="shared" si="52"/>
        <v>-950</v>
      </c>
      <c r="BE48" s="35">
        <f t="shared" si="52"/>
        <v>-1013.3000000000001</v>
      </c>
      <c r="BF48" s="35">
        <f t="shared" si="52"/>
        <v>-1076.6500000000001</v>
      </c>
      <c r="BG48" s="35">
        <f t="shared" si="52"/>
        <v>-1140</v>
      </c>
      <c r="BH48" s="35">
        <f t="shared" si="52"/>
        <v>-1203.3</v>
      </c>
      <c r="BI48" s="35">
        <f t="shared" si="52"/>
        <v>-1266.6500000000001</v>
      </c>
      <c r="BJ48" s="35">
        <f t="shared" si="52"/>
        <v>-1330</v>
      </c>
      <c r="BK48" s="35">
        <f t="shared" si="52"/>
        <v>-1393.3000000000002</v>
      </c>
      <c r="BL48" s="35">
        <f t="shared" si="52"/>
        <v>-1488.3000000000002</v>
      </c>
      <c r="BM48" s="35">
        <f t="shared" si="52"/>
        <v>-1615</v>
      </c>
      <c r="BN48" s="35">
        <f t="shared" si="52"/>
        <v>-1741.65</v>
      </c>
      <c r="BO48" s="35">
        <f t="shared" si="52"/>
        <v>-1868.3000000000002</v>
      </c>
      <c r="BP48" s="35">
        <f t="shared" si="52"/>
        <v>-1995</v>
      </c>
      <c r="BQ48" s="35">
        <f t="shared" si="52"/>
        <v>-2121.65</v>
      </c>
      <c r="BR48" s="35">
        <f t="shared" si="52"/>
        <v>-2248.3000000000002</v>
      </c>
      <c r="BS48" s="35">
        <f t="shared" si="52"/>
        <v>-2375</v>
      </c>
      <c r="BT48" s="35">
        <f t="shared" si="52"/>
        <v>-2501.65</v>
      </c>
      <c r="BU48" s="35">
        <f t="shared" si="52"/>
        <v>-2628.3</v>
      </c>
      <c r="BV48" s="35">
        <f t="shared" si="52"/>
        <v>-2755</v>
      </c>
      <c r="BW48" s="35">
        <f t="shared" si="52"/>
        <v>-2881.65</v>
      </c>
      <c r="BX48" s="35">
        <f t="shared" si="52"/>
        <v>-3071.65</v>
      </c>
      <c r="BY48" s="35">
        <f t="shared" si="52"/>
        <v>-3325</v>
      </c>
      <c r="BZ48" s="35">
        <f t="shared" si="52"/>
        <v>-3578.3</v>
      </c>
      <c r="CA48" s="35">
        <f t="shared" si="52"/>
        <v>-3831.65</v>
      </c>
      <c r="CB48" s="35">
        <f t="shared" ref="CB48:CI48" si="53">-CB46*CB47</f>
        <v>-4085</v>
      </c>
      <c r="CC48" s="35">
        <f t="shared" si="53"/>
        <v>-4338.3</v>
      </c>
      <c r="CD48" s="35">
        <f t="shared" si="53"/>
        <v>-4591.6500000000005</v>
      </c>
      <c r="CE48" s="35">
        <f t="shared" si="53"/>
        <v>-4845</v>
      </c>
      <c r="CF48" s="35">
        <f t="shared" si="53"/>
        <v>-5098.3</v>
      </c>
      <c r="CG48" s="35">
        <f t="shared" si="53"/>
        <v>-5351.6500000000005</v>
      </c>
      <c r="CH48" s="35">
        <f t="shared" si="53"/>
        <v>-5605</v>
      </c>
      <c r="CI48" s="35">
        <f t="shared" si="53"/>
        <v>-5858.3</v>
      </c>
    </row>
    <row r="49" spans="2:87" x14ac:dyDescent="0.35">
      <c r="B49" t="s">
        <v>80</v>
      </c>
      <c r="C49" t="s">
        <v>163</v>
      </c>
      <c r="E49" s="31" t="str">
        <f>"# of subscriers - "&amp;E41</f>
        <v># of subscriers - Subscription revenue - secondary revenue driven:</v>
      </c>
      <c r="F49" s="31"/>
      <c r="G49" s="67"/>
      <c r="H49" s="32">
        <f t="shared" ref="H49:N49" si="54">SUMIF($3:$3,H$1,49:49)</f>
        <v>10824.300000000001</v>
      </c>
      <c r="I49" s="32">
        <f t="shared" si="54"/>
        <v>54140.499999999993</v>
      </c>
      <c r="J49" s="32">
        <f t="shared" si="54"/>
        <v>162436.70000000001</v>
      </c>
      <c r="K49" s="32">
        <f t="shared" si="54"/>
        <v>400692.9</v>
      </c>
      <c r="L49" s="32">
        <f t="shared" si="54"/>
        <v>898869.09999999974</v>
      </c>
      <c r="M49" s="32">
        <f t="shared" si="54"/>
        <v>1916885.2999999998</v>
      </c>
      <c r="N49" s="32">
        <f t="shared" si="54"/>
        <v>25984367.700000003</v>
      </c>
      <c r="O49" s="32"/>
      <c r="P49" s="32">
        <f>P45+P46+P48</f>
        <v>75.05</v>
      </c>
      <c r="Q49" s="32">
        <f t="shared" ref="Q49:CB49" si="55">Q45+Q46+Q48</f>
        <v>300.2</v>
      </c>
      <c r="R49" s="32">
        <f t="shared" si="55"/>
        <v>675.45</v>
      </c>
      <c r="S49" s="32">
        <f t="shared" si="55"/>
        <v>1201.75</v>
      </c>
      <c r="T49" s="32">
        <f t="shared" si="55"/>
        <v>1878.15</v>
      </c>
      <c r="U49" s="32">
        <f t="shared" si="55"/>
        <v>2704.65</v>
      </c>
      <c r="V49" s="32">
        <f t="shared" si="55"/>
        <v>3682.2000000000003</v>
      </c>
      <c r="W49" s="32">
        <f t="shared" si="55"/>
        <v>4809.8500000000004</v>
      </c>
      <c r="X49" s="32">
        <f t="shared" si="55"/>
        <v>6087.6</v>
      </c>
      <c r="Y49" s="32">
        <f t="shared" si="55"/>
        <v>7516.4000000000005</v>
      </c>
      <c r="Z49" s="32">
        <f t="shared" si="55"/>
        <v>9095.3000000000011</v>
      </c>
      <c r="AA49" s="32">
        <f t="shared" si="55"/>
        <v>10824.300000000001</v>
      </c>
      <c r="AB49" s="32">
        <f t="shared" si="55"/>
        <v>12779.400000000001</v>
      </c>
      <c r="AC49" s="32">
        <f t="shared" si="55"/>
        <v>15035.650000000001</v>
      </c>
      <c r="AD49" s="32">
        <f t="shared" si="55"/>
        <v>17592.100000000002</v>
      </c>
      <c r="AE49" s="32">
        <f t="shared" si="55"/>
        <v>20449.7</v>
      </c>
      <c r="AF49" s="32">
        <f t="shared" si="55"/>
        <v>23608.45</v>
      </c>
      <c r="AG49" s="32">
        <f t="shared" si="55"/>
        <v>27067.4</v>
      </c>
      <c r="AH49" s="32">
        <f t="shared" si="55"/>
        <v>30827.5</v>
      </c>
      <c r="AI49" s="32">
        <f t="shared" si="55"/>
        <v>34888.75</v>
      </c>
      <c r="AJ49" s="32">
        <f t="shared" si="55"/>
        <v>39250.199999999997</v>
      </c>
      <c r="AK49" s="32">
        <f t="shared" si="55"/>
        <v>43912.799999999996</v>
      </c>
      <c r="AL49" s="32">
        <f t="shared" si="55"/>
        <v>48876.549999999996</v>
      </c>
      <c r="AM49" s="32">
        <f t="shared" si="55"/>
        <v>54140.499999999993</v>
      </c>
      <c r="AN49" s="32">
        <f t="shared" si="55"/>
        <v>59855.69999999999</v>
      </c>
      <c r="AO49" s="32">
        <f t="shared" si="55"/>
        <v>66173.199999999983</v>
      </c>
      <c r="AP49" s="32">
        <f t="shared" si="55"/>
        <v>73092.049999999988</v>
      </c>
      <c r="AQ49" s="32">
        <f t="shared" si="55"/>
        <v>80612.249999999985</v>
      </c>
      <c r="AR49" s="32">
        <f t="shared" si="55"/>
        <v>88734.749999999985</v>
      </c>
      <c r="AS49" s="32">
        <f t="shared" si="55"/>
        <v>97458.599999999991</v>
      </c>
      <c r="AT49" s="32">
        <f t="shared" si="55"/>
        <v>106783.79999999999</v>
      </c>
      <c r="AU49" s="32">
        <f t="shared" si="55"/>
        <v>116711.29999999999</v>
      </c>
      <c r="AV49" s="32">
        <f t="shared" si="55"/>
        <v>127240.15</v>
      </c>
      <c r="AW49" s="32">
        <f t="shared" si="55"/>
        <v>138370.35</v>
      </c>
      <c r="AX49" s="32">
        <f t="shared" si="55"/>
        <v>150102.85</v>
      </c>
      <c r="AY49" s="32">
        <f t="shared" si="55"/>
        <v>162436.70000000001</v>
      </c>
      <c r="AZ49" s="32">
        <f t="shared" si="55"/>
        <v>175673.05000000002</v>
      </c>
      <c r="BA49" s="32">
        <f t="shared" si="55"/>
        <v>190113.05000000002</v>
      </c>
      <c r="BB49" s="32">
        <f t="shared" si="55"/>
        <v>205755.75000000003</v>
      </c>
      <c r="BC49" s="32">
        <f t="shared" si="55"/>
        <v>222602.10000000003</v>
      </c>
      <c r="BD49" s="32">
        <f t="shared" si="55"/>
        <v>240652.10000000003</v>
      </c>
      <c r="BE49" s="32">
        <f t="shared" si="55"/>
        <v>259904.80000000005</v>
      </c>
      <c r="BF49" s="32">
        <f t="shared" si="55"/>
        <v>280361.15000000002</v>
      </c>
      <c r="BG49" s="32">
        <f t="shared" si="55"/>
        <v>302021.15000000002</v>
      </c>
      <c r="BH49" s="32">
        <f t="shared" si="55"/>
        <v>324883.85000000003</v>
      </c>
      <c r="BI49" s="32">
        <f t="shared" si="55"/>
        <v>348950.2</v>
      </c>
      <c r="BJ49" s="32">
        <f t="shared" si="55"/>
        <v>374220.2</v>
      </c>
      <c r="BK49" s="32">
        <f t="shared" si="55"/>
        <v>400692.9</v>
      </c>
      <c r="BL49" s="32">
        <f t="shared" si="55"/>
        <v>428970.60000000003</v>
      </c>
      <c r="BM49" s="32">
        <f t="shared" si="55"/>
        <v>459655.60000000003</v>
      </c>
      <c r="BN49" s="32">
        <f t="shared" si="55"/>
        <v>492746.95</v>
      </c>
      <c r="BO49" s="32">
        <f t="shared" si="55"/>
        <v>528244.64999999991</v>
      </c>
      <c r="BP49" s="32">
        <f t="shared" si="55"/>
        <v>566149.64999999991</v>
      </c>
      <c r="BQ49" s="32">
        <f t="shared" si="55"/>
        <v>606460.99999999988</v>
      </c>
      <c r="BR49" s="32">
        <f t="shared" si="55"/>
        <v>649178.69999999984</v>
      </c>
      <c r="BS49" s="32">
        <f t="shared" si="55"/>
        <v>694303.69999999984</v>
      </c>
      <c r="BT49" s="32">
        <f t="shared" si="55"/>
        <v>741835.04999999981</v>
      </c>
      <c r="BU49" s="32">
        <f t="shared" si="55"/>
        <v>791772.74999999977</v>
      </c>
      <c r="BV49" s="32">
        <f t="shared" si="55"/>
        <v>844117.74999999977</v>
      </c>
      <c r="BW49" s="32">
        <f t="shared" si="55"/>
        <v>898869.09999999974</v>
      </c>
      <c r="BX49" s="32">
        <f t="shared" si="55"/>
        <v>957230.44999999972</v>
      </c>
      <c r="BY49" s="32">
        <f t="shared" si="55"/>
        <v>1020405.4499999997</v>
      </c>
      <c r="BZ49" s="32">
        <f t="shared" si="55"/>
        <v>1088393.1499999997</v>
      </c>
      <c r="CA49" s="32">
        <f t="shared" si="55"/>
        <v>1161194.4999999998</v>
      </c>
      <c r="CB49" s="32">
        <f t="shared" si="55"/>
        <v>1238809.4999999998</v>
      </c>
      <c r="CC49" s="32">
        <f t="shared" ref="CC49:CI49" si="56">CC45+CC46+CC48</f>
        <v>1321237.1999999997</v>
      </c>
      <c r="CD49" s="32">
        <f t="shared" si="56"/>
        <v>1408478.5499999998</v>
      </c>
      <c r="CE49" s="32">
        <f t="shared" si="56"/>
        <v>1500533.5499999998</v>
      </c>
      <c r="CF49" s="32">
        <f t="shared" si="56"/>
        <v>1597401.2499999998</v>
      </c>
      <c r="CG49" s="32">
        <f t="shared" si="56"/>
        <v>1699082.5999999999</v>
      </c>
      <c r="CH49" s="32">
        <f t="shared" si="56"/>
        <v>1805577.5999999999</v>
      </c>
      <c r="CI49" s="32">
        <f t="shared" si="56"/>
        <v>1916885.2999999998</v>
      </c>
    </row>
    <row r="50" spans="2:87" x14ac:dyDescent="0.35">
      <c r="B50" s="6"/>
      <c r="C50" t="s">
        <v>163</v>
      </c>
      <c r="E50" s="12" t="s">
        <v>62</v>
      </c>
      <c r="F50" s="12"/>
      <c r="G50" s="13"/>
      <c r="H50" s="34">
        <f>H49-SUM(H48,H45:H46)</f>
        <v>0</v>
      </c>
      <c r="I50" s="34">
        <f t="shared" ref="I50:N50" si="57">I49-SUM(I48,I45:I46)</f>
        <v>0</v>
      </c>
      <c r="J50" s="34">
        <f t="shared" si="57"/>
        <v>0</v>
      </c>
      <c r="K50" s="34">
        <f t="shared" si="57"/>
        <v>0</v>
      </c>
      <c r="L50" s="34">
        <f t="shared" si="57"/>
        <v>0</v>
      </c>
      <c r="M50" s="34">
        <f t="shared" si="57"/>
        <v>0</v>
      </c>
      <c r="N50" s="34">
        <f t="shared" si="57"/>
        <v>25984367.700000003</v>
      </c>
      <c r="O50" s="34"/>
      <c r="P50" s="34">
        <f t="shared" ref="P50:CA50" si="58">P49-SUM(P48,P45:P46)</f>
        <v>0</v>
      </c>
      <c r="Q50" s="34">
        <f t="shared" si="58"/>
        <v>0</v>
      </c>
      <c r="R50" s="34">
        <f t="shared" si="58"/>
        <v>0</v>
      </c>
      <c r="S50" s="34">
        <f t="shared" si="58"/>
        <v>0</v>
      </c>
      <c r="T50" s="34">
        <f t="shared" si="58"/>
        <v>0</v>
      </c>
      <c r="U50" s="34">
        <f t="shared" si="58"/>
        <v>0</v>
      </c>
      <c r="V50" s="34">
        <f t="shared" si="58"/>
        <v>0</v>
      </c>
      <c r="W50" s="34">
        <f t="shared" si="58"/>
        <v>0</v>
      </c>
      <c r="X50" s="34">
        <f t="shared" si="58"/>
        <v>0</v>
      </c>
      <c r="Y50" s="34">
        <f t="shared" si="58"/>
        <v>0</v>
      </c>
      <c r="Z50" s="34">
        <f t="shared" si="58"/>
        <v>0</v>
      </c>
      <c r="AA50" s="34">
        <f t="shared" si="58"/>
        <v>0</v>
      </c>
      <c r="AB50" s="34">
        <f t="shared" si="58"/>
        <v>0</v>
      </c>
      <c r="AC50" s="34">
        <f t="shared" si="58"/>
        <v>0</v>
      </c>
      <c r="AD50" s="34">
        <f t="shared" si="58"/>
        <v>0</v>
      </c>
      <c r="AE50" s="34">
        <f t="shared" si="58"/>
        <v>0</v>
      </c>
      <c r="AF50" s="34">
        <f t="shared" si="58"/>
        <v>0</v>
      </c>
      <c r="AG50" s="34">
        <f t="shared" si="58"/>
        <v>0</v>
      </c>
      <c r="AH50" s="34">
        <f t="shared" si="58"/>
        <v>0</v>
      </c>
      <c r="AI50" s="34">
        <f t="shared" si="58"/>
        <v>0</v>
      </c>
      <c r="AJ50" s="34">
        <f t="shared" si="58"/>
        <v>0</v>
      </c>
      <c r="AK50" s="34">
        <f t="shared" si="58"/>
        <v>0</v>
      </c>
      <c r="AL50" s="34">
        <f t="shared" si="58"/>
        <v>0</v>
      </c>
      <c r="AM50" s="34">
        <f t="shared" si="58"/>
        <v>0</v>
      </c>
      <c r="AN50" s="34">
        <f t="shared" si="58"/>
        <v>0</v>
      </c>
      <c r="AO50" s="34">
        <f t="shared" si="58"/>
        <v>0</v>
      </c>
      <c r="AP50" s="34">
        <f t="shared" si="58"/>
        <v>0</v>
      </c>
      <c r="AQ50" s="34">
        <f t="shared" si="58"/>
        <v>0</v>
      </c>
      <c r="AR50" s="34">
        <f t="shared" si="58"/>
        <v>0</v>
      </c>
      <c r="AS50" s="34">
        <f t="shared" si="58"/>
        <v>0</v>
      </c>
      <c r="AT50" s="34">
        <f t="shared" si="58"/>
        <v>0</v>
      </c>
      <c r="AU50" s="34">
        <f t="shared" si="58"/>
        <v>0</v>
      </c>
      <c r="AV50" s="34">
        <f t="shared" si="58"/>
        <v>0</v>
      </c>
      <c r="AW50" s="34">
        <f t="shared" si="58"/>
        <v>0</v>
      </c>
      <c r="AX50" s="34">
        <f t="shared" si="58"/>
        <v>0</v>
      </c>
      <c r="AY50" s="34">
        <f t="shared" si="58"/>
        <v>0</v>
      </c>
      <c r="AZ50" s="34">
        <f t="shared" si="58"/>
        <v>0</v>
      </c>
      <c r="BA50" s="34">
        <f t="shared" si="58"/>
        <v>0</v>
      </c>
      <c r="BB50" s="34">
        <f t="shared" si="58"/>
        <v>0</v>
      </c>
      <c r="BC50" s="34">
        <f t="shared" si="58"/>
        <v>0</v>
      </c>
      <c r="BD50" s="34">
        <f t="shared" si="58"/>
        <v>0</v>
      </c>
      <c r="BE50" s="34">
        <f t="shared" si="58"/>
        <v>0</v>
      </c>
      <c r="BF50" s="34">
        <f t="shared" si="58"/>
        <v>0</v>
      </c>
      <c r="BG50" s="34">
        <f t="shared" si="58"/>
        <v>0</v>
      </c>
      <c r="BH50" s="34">
        <f t="shared" si="58"/>
        <v>0</v>
      </c>
      <c r="BI50" s="34">
        <f t="shared" si="58"/>
        <v>0</v>
      </c>
      <c r="BJ50" s="34">
        <f t="shared" si="58"/>
        <v>0</v>
      </c>
      <c r="BK50" s="34">
        <f t="shared" si="58"/>
        <v>0</v>
      </c>
      <c r="BL50" s="34">
        <f t="shared" si="58"/>
        <v>0</v>
      </c>
      <c r="BM50" s="34">
        <f t="shared" si="58"/>
        <v>0</v>
      </c>
      <c r="BN50" s="34">
        <f t="shared" si="58"/>
        <v>0</v>
      </c>
      <c r="BO50" s="34">
        <f t="shared" si="58"/>
        <v>0</v>
      </c>
      <c r="BP50" s="34">
        <f t="shared" si="58"/>
        <v>0</v>
      </c>
      <c r="BQ50" s="34">
        <f t="shared" si="58"/>
        <v>0</v>
      </c>
      <c r="BR50" s="34">
        <f t="shared" si="58"/>
        <v>0</v>
      </c>
      <c r="BS50" s="34">
        <f t="shared" si="58"/>
        <v>0</v>
      </c>
      <c r="BT50" s="34">
        <f t="shared" si="58"/>
        <v>0</v>
      </c>
      <c r="BU50" s="34">
        <f t="shared" si="58"/>
        <v>0</v>
      </c>
      <c r="BV50" s="34">
        <f t="shared" si="58"/>
        <v>0</v>
      </c>
      <c r="BW50" s="34">
        <f t="shared" si="58"/>
        <v>0</v>
      </c>
      <c r="BX50" s="34">
        <f t="shared" si="58"/>
        <v>0</v>
      </c>
      <c r="BY50" s="34">
        <f t="shared" si="58"/>
        <v>0</v>
      </c>
      <c r="BZ50" s="34">
        <f t="shared" si="58"/>
        <v>0</v>
      </c>
      <c r="CA50" s="34">
        <f t="shared" si="58"/>
        <v>0</v>
      </c>
      <c r="CB50" s="34">
        <f t="shared" ref="CB50:CI50" si="59">CB49-SUM(CB48,CB45:CB46)</f>
        <v>0</v>
      </c>
      <c r="CC50" s="34">
        <f t="shared" si="59"/>
        <v>0</v>
      </c>
      <c r="CD50" s="34">
        <f t="shared" si="59"/>
        <v>0</v>
      </c>
      <c r="CE50" s="34">
        <f t="shared" si="59"/>
        <v>0</v>
      </c>
      <c r="CF50" s="34">
        <f t="shared" si="59"/>
        <v>0</v>
      </c>
      <c r="CG50" s="34">
        <f t="shared" si="59"/>
        <v>0</v>
      </c>
      <c r="CH50" s="34">
        <f t="shared" si="59"/>
        <v>0</v>
      </c>
      <c r="CI50" s="34">
        <f t="shared" si="59"/>
        <v>0</v>
      </c>
    </row>
    <row r="51" spans="2:87" x14ac:dyDescent="0.35">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35">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35">
      <c r="C53" t="s">
        <v>163</v>
      </c>
      <c r="E53" s="12" t="s">
        <v>77</v>
      </c>
      <c r="F53" s="12"/>
      <c r="G53" s="13"/>
      <c r="H53" s="29">
        <v>20</v>
      </c>
      <c r="I53" s="29">
        <v>20</v>
      </c>
      <c r="J53" s="29">
        <v>20</v>
      </c>
      <c r="K53" s="29">
        <v>20</v>
      </c>
      <c r="L53" s="29">
        <v>20</v>
      </c>
      <c r="M53" s="29">
        <v>20</v>
      </c>
      <c r="N53" s="36"/>
      <c r="O53" s="36"/>
      <c r="P53" s="30" cm="1">
        <f t="array" ref="P53">INDEX($H:$M,ROW(),MATCH(P$2,$H$1:$M$1,0))</f>
        <v>20</v>
      </c>
      <c r="Q53" s="30" cm="1">
        <f t="array" ref="Q53">INDEX($H:$M,ROW(),MATCH(Q$2,$H$1:$M$1,0))</f>
        <v>20</v>
      </c>
      <c r="R53" s="30" cm="1">
        <f t="array" ref="R53">INDEX($H:$M,ROW(),MATCH(R$2,$H$1:$M$1,0))</f>
        <v>20</v>
      </c>
      <c r="S53" s="30" cm="1">
        <f t="array" ref="S53">INDEX($H:$M,ROW(),MATCH(S$2,$H$1:$M$1,0))</f>
        <v>20</v>
      </c>
      <c r="T53" s="30" cm="1">
        <f t="array" ref="T53">INDEX($H:$M,ROW(),MATCH(T$2,$H$1:$M$1,0))</f>
        <v>20</v>
      </c>
      <c r="U53" s="30" cm="1">
        <f t="array" ref="U53">INDEX($H:$M,ROW(),MATCH(U$2,$H$1:$M$1,0))</f>
        <v>20</v>
      </c>
      <c r="V53" s="30" cm="1">
        <f t="array" ref="V53">INDEX($H:$M,ROW(),MATCH(V$2,$H$1:$M$1,0))</f>
        <v>20</v>
      </c>
      <c r="W53" s="30" cm="1">
        <f t="array" ref="W53">INDEX($H:$M,ROW(),MATCH(W$2,$H$1:$M$1,0))</f>
        <v>20</v>
      </c>
      <c r="X53" s="30" cm="1">
        <f t="array" ref="X53">INDEX($H:$M,ROW(),MATCH(X$2,$H$1:$M$1,0))</f>
        <v>20</v>
      </c>
      <c r="Y53" s="30" cm="1">
        <f t="array" ref="Y53">INDEX($H:$M,ROW(),MATCH(Y$2,$H$1:$M$1,0))</f>
        <v>20</v>
      </c>
      <c r="Z53" s="30" cm="1">
        <f t="array" ref="Z53">INDEX($H:$M,ROW(),MATCH(Z$2,$H$1:$M$1,0))</f>
        <v>20</v>
      </c>
      <c r="AA53" s="30" cm="1">
        <f t="array" ref="AA53">INDEX($H:$M,ROW(),MATCH(AA$2,$H$1:$M$1,0))</f>
        <v>20</v>
      </c>
      <c r="AB53" s="30" cm="1">
        <f t="array" ref="AB53">INDEX($H:$M,ROW(),MATCH(AB$2,$H$1:$M$1,0))</f>
        <v>20</v>
      </c>
      <c r="AC53" s="30" cm="1">
        <f t="array" ref="AC53">INDEX($H:$M,ROW(),MATCH(AC$2,$H$1:$M$1,0))</f>
        <v>20</v>
      </c>
      <c r="AD53" s="30" cm="1">
        <f t="array" ref="AD53">INDEX($H:$M,ROW(),MATCH(AD$2,$H$1:$M$1,0))</f>
        <v>20</v>
      </c>
      <c r="AE53" s="30" cm="1">
        <f t="array" ref="AE53">INDEX($H:$M,ROW(),MATCH(AE$2,$H$1:$M$1,0))</f>
        <v>20</v>
      </c>
      <c r="AF53" s="30" cm="1">
        <f t="array" ref="AF53">INDEX($H:$M,ROW(),MATCH(AF$2,$H$1:$M$1,0))</f>
        <v>20</v>
      </c>
      <c r="AG53" s="30" cm="1">
        <f t="array" ref="AG53">INDEX($H:$M,ROW(),MATCH(AG$2,$H$1:$M$1,0))</f>
        <v>20</v>
      </c>
      <c r="AH53" s="30" cm="1">
        <f t="array" ref="AH53">INDEX($H:$M,ROW(),MATCH(AH$2,$H$1:$M$1,0))</f>
        <v>20</v>
      </c>
      <c r="AI53" s="30" cm="1">
        <f t="array" ref="AI53">INDEX($H:$M,ROW(),MATCH(AI$2,$H$1:$M$1,0))</f>
        <v>20</v>
      </c>
      <c r="AJ53" s="30" cm="1">
        <f t="array" ref="AJ53">INDEX($H:$M,ROW(),MATCH(AJ$2,$H$1:$M$1,0))</f>
        <v>20</v>
      </c>
      <c r="AK53" s="30" cm="1">
        <f t="array" ref="AK53">INDEX($H:$M,ROW(),MATCH(AK$2,$H$1:$M$1,0))</f>
        <v>20</v>
      </c>
      <c r="AL53" s="30" cm="1">
        <f t="array" ref="AL53">INDEX($H:$M,ROW(),MATCH(AL$2,$H$1:$M$1,0))</f>
        <v>20</v>
      </c>
      <c r="AM53" s="30" cm="1">
        <f t="array" ref="AM53">INDEX($H:$M,ROW(),MATCH(AM$2,$H$1:$M$1,0))</f>
        <v>20</v>
      </c>
      <c r="AN53" s="30" cm="1">
        <f t="array" ref="AN53">INDEX($H:$M,ROW(),MATCH(AN$2,$H$1:$M$1,0))</f>
        <v>20</v>
      </c>
      <c r="AO53" s="30" cm="1">
        <f t="array" ref="AO53">INDEX($H:$M,ROW(),MATCH(AO$2,$H$1:$M$1,0))</f>
        <v>20</v>
      </c>
      <c r="AP53" s="30" cm="1">
        <f t="array" ref="AP53">INDEX($H:$M,ROW(),MATCH(AP$2,$H$1:$M$1,0))</f>
        <v>20</v>
      </c>
      <c r="AQ53" s="30" cm="1">
        <f t="array" ref="AQ53">INDEX($H:$M,ROW(),MATCH(AQ$2,$H$1:$M$1,0))</f>
        <v>20</v>
      </c>
      <c r="AR53" s="30" cm="1">
        <f t="array" ref="AR53">INDEX($H:$M,ROW(),MATCH(AR$2,$H$1:$M$1,0))</f>
        <v>20</v>
      </c>
      <c r="AS53" s="30" cm="1">
        <f t="array" ref="AS53">INDEX($H:$M,ROW(),MATCH(AS$2,$H$1:$M$1,0))</f>
        <v>20</v>
      </c>
      <c r="AT53" s="30" cm="1">
        <f t="array" ref="AT53">INDEX($H:$M,ROW(),MATCH(AT$2,$H$1:$M$1,0))</f>
        <v>20</v>
      </c>
      <c r="AU53" s="30" cm="1">
        <f t="array" ref="AU53">INDEX($H:$M,ROW(),MATCH(AU$2,$H$1:$M$1,0))</f>
        <v>20</v>
      </c>
      <c r="AV53" s="30" cm="1">
        <f t="array" ref="AV53">INDEX($H:$M,ROW(),MATCH(AV$2,$H$1:$M$1,0))</f>
        <v>20</v>
      </c>
      <c r="AW53" s="30" cm="1">
        <f t="array" ref="AW53">INDEX($H:$M,ROW(),MATCH(AW$2,$H$1:$M$1,0))</f>
        <v>20</v>
      </c>
      <c r="AX53" s="30" cm="1">
        <f t="array" ref="AX53">INDEX($H:$M,ROW(),MATCH(AX$2,$H$1:$M$1,0))</f>
        <v>20</v>
      </c>
      <c r="AY53" s="30" cm="1">
        <f t="array" ref="AY53">INDEX($H:$M,ROW(),MATCH(AY$2,$H$1:$M$1,0))</f>
        <v>20</v>
      </c>
      <c r="AZ53" s="30" cm="1">
        <f t="array" ref="AZ53">INDEX($H:$M,ROW(),MATCH(AZ$2,$H$1:$M$1,0))</f>
        <v>20</v>
      </c>
      <c r="BA53" s="30" cm="1">
        <f t="array" ref="BA53">INDEX($H:$M,ROW(),MATCH(BA$2,$H$1:$M$1,0))</f>
        <v>20</v>
      </c>
      <c r="BB53" s="30" cm="1">
        <f t="array" ref="BB53">INDEX($H:$M,ROW(),MATCH(BB$2,$H$1:$M$1,0))</f>
        <v>20</v>
      </c>
      <c r="BC53" s="30" cm="1">
        <f t="array" ref="BC53">INDEX($H:$M,ROW(),MATCH(BC$2,$H$1:$M$1,0))</f>
        <v>20</v>
      </c>
      <c r="BD53" s="30" cm="1">
        <f t="array" ref="BD53">INDEX($H:$M,ROW(),MATCH(BD$2,$H$1:$M$1,0))</f>
        <v>20</v>
      </c>
      <c r="BE53" s="30" cm="1">
        <f t="array" ref="BE53">INDEX($H:$M,ROW(),MATCH(BE$2,$H$1:$M$1,0))</f>
        <v>20</v>
      </c>
      <c r="BF53" s="30" cm="1">
        <f t="array" ref="BF53">INDEX($H:$M,ROW(),MATCH(BF$2,$H$1:$M$1,0))</f>
        <v>20</v>
      </c>
      <c r="BG53" s="30" cm="1">
        <f t="array" ref="BG53">INDEX($H:$M,ROW(),MATCH(BG$2,$H$1:$M$1,0))</f>
        <v>20</v>
      </c>
      <c r="BH53" s="30" cm="1">
        <f t="array" ref="BH53">INDEX($H:$M,ROW(),MATCH(BH$2,$H$1:$M$1,0))</f>
        <v>20</v>
      </c>
      <c r="BI53" s="30" cm="1">
        <f t="array" ref="BI53">INDEX($H:$M,ROW(),MATCH(BI$2,$H$1:$M$1,0))</f>
        <v>20</v>
      </c>
      <c r="BJ53" s="30" cm="1">
        <f t="array" ref="BJ53">INDEX($H:$M,ROW(),MATCH(BJ$2,$H$1:$M$1,0))</f>
        <v>20</v>
      </c>
      <c r="BK53" s="30" cm="1">
        <f t="array" ref="BK53">INDEX($H:$M,ROW(),MATCH(BK$2,$H$1:$M$1,0))</f>
        <v>20</v>
      </c>
      <c r="BL53" s="30" cm="1">
        <f t="array" ref="BL53">INDEX($H:$M,ROW(),MATCH(BL$2,$H$1:$M$1,0))</f>
        <v>20</v>
      </c>
      <c r="BM53" s="30" cm="1">
        <f t="array" ref="BM53">INDEX($H:$M,ROW(),MATCH(BM$2,$H$1:$M$1,0))</f>
        <v>20</v>
      </c>
      <c r="BN53" s="30" cm="1">
        <f t="array" ref="BN53">INDEX($H:$M,ROW(),MATCH(BN$2,$H$1:$M$1,0))</f>
        <v>20</v>
      </c>
      <c r="BO53" s="30" cm="1">
        <f t="array" ref="BO53">INDEX($H:$M,ROW(),MATCH(BO$2,$H$1:$M$1,0))</f>
        <v>20</v>
      </c>
      <c r="BP53" s="30" cm="1">
        <f t="array" ref="BP53">INDEX($H:$M,ROW(),MATCH(BP$2,$H$1:$M$1,0))</f>
        <v>20</v>
      </c>
      <c r="BQ53" s="30" cm="1">
        <f t="array" ref="BQ53">INDEX($H:$M,ROW(),MATCH(BQ$2,$H$1:$M$1,0))</f>
        <v>20</v>
      </c>
      <c r="BR53" s="30" cm="1">
        <f t="array" ref="BR53">INDEX($H:$M,ROW(),MATCH(BR$2,$H$1:$M$1,0))</f>
        <v>20</v>
      </c>
      <c r="BS53" s="30" cm="1">
        <f t="array" ref="BS53">INDEX($H:$M,ROW(),MATCH(BS$2,$H$1:$M$1,0))</f>
        <v>20</v>
      </c>
      <c r="BT53" s="30" cm="1">
        <f t="array" ref="BT53">INDEX($H:$M,ROW(),MATCH(BT$2,$H$1:$M$1,0))</f>
        <v>20</v>
      </c>
      <c r="BU53" s="30" cm="1">
        <f t="array" ref="BU53">INDEX($H:$M,ROW(),MATCH(BU$2,$H$1:$M$1,0))</f>
        <v>20</v>
      </c>
      <c r="BV53" s="30" cm="1">
        <f t="array" ref="BV53">INDEX($H:$M,ROW(),MATCH(BV$2,$H$1:$M$1,0))</f>
        <v>20</v>
      </c>
      <c r="BW53" s="30" cm="1">
        <f t="array" ref="BW53">INDEX($H:$M,ROW(),MATCH(BW$2,$H$1:$M$1,0))</f>
        <v>20</v>
      </c>
      <c r="BX53" s="30" cm="1">
        <f t="array" ref="BX53">INDEX($H:$M,ROW(),MATCH(BX$2,$H$1:$M$1,0))</f>
        <v>20</v>
      </c>
      <c r="BY53" s="30" cm="1">
        <f t="array" ref="BY53">INDEX($H:$M,ROW(),MATCH(BY$2,$H$1:$M$1,0))</f>
        <v>20</v>
      </c>
      <c r="BZ53" s="30" cm="1">
        <f t="array" ref="BZ53">INDEX($H:$M,ROW(),MATCH(BZ$2,$H$1:$M$1,0))</f>
        <v>20</v>
      </c>
      <c r="CA53" s="30" cm="1">
        <f t="array" ref="CA53">INDEX($H:$M,ROW(),MATCH(CA$2,$H$1:$M$1,0))</f>
        <v>20</v>
      </c>
      <c r="CB53" s="30" cm="1">
        <f t="array" ref="CB53">INDEX($H:$M,ROW(),MATCH(CB$2,$H$1:$M$1,0))</f>
        <v>20</v>
      </c>
      <c r="CC53" s="30" cm="1">
        <f t="array" ref="CC53">INDEX($H:$M,ROW(),MATCH(CC$2,$H$1:$M$1,0))</f>
        <v>20</v>
      </c>
      <c r="CD53" s="30" cm="1">
        <f t="array" ref="CD53">INDEX($H:$M,ROW(),MATCH(CD$2,$H$1:$M$1,0))</f>
        <v>20</v>
      </c>
      <c r="CE53" s="30" cm="1">
        <f t="array" ref="CE53">INDEX($H:$M,ROW(),MATCH(CE$2,$H$1:$M$1,0))</f>
        <v>20</v>
      </c>
      <c r="CF53" s="30" cm="1">
        <f t="array" ref="CF53">INDEX($H:$M,ROW(),MATCH(CF$2,$H$1:$M$1,0))</f>
        <v>20</v>
      </c>
      <c r="CG53" s="30" cm="1">
        <f t="array" ref="CG53">INDEX($H:$M,ROW(),MATCH(CG$2,$H$1:$M$1,0))</f>
        <v>20</v>
      </c>
      <c r="CH53" s="30" cm="1">
        <f t="array" ref="CH53">INDEX($H:$M,ROW(),MATCH(CH$2,$H$1:$M$1,0))</f>
        <v>20</v>
      </c>
      <c r="CI53" s="30" cm="1">
        <f t="array" ref="CI53">INDEX($H:$M,ROW(),MATCH(CI$2,$H$1:$M$1,0))</f>
        <v>20</v>
      </c>
    </row>
    <row r="54" spans="2:87" x14ac:dyDescent="0.35">
      <c r="B54" t="s">
        <v>198</v>
      </c>
      <c r="C54" t="s">
        <v>163</v>
      </c>
      <c r="E54" s="27" t="str">
        <f>SUBSTITUTE(E41,":","")&amp;" Revenue"</f>
        <v>Subscription revenue - secondary revenue driven Revenue</v>
      </c>
      <c r="F54" s="27"/>
      <c r="G54" s="9"/>
      <c r="H54" s="28">
        <f t="shared" ref="H54:M54" si="60">SUMIF($2:$2,H$1,54:54)</f>
        <v>868775</v>
      </c>
      <c r="I54" s="28">
        <f t="shared" si="60"/>
        <v>6935418</v>
      </c>
      <c r="J54" s="28">
        <f t="shared" si="60"/>
        <v>24268472</v>
      </c>
      <c r="K54" s="28">
        <f t="shared" si="60"/>
        <v>64134044</v>
      </c>
      <c r="L54" s="28">
        <f t="shared" si="60"/>
        <v>149064348</v>
      </c>
      <c r="M54" s="28">
        <f t="shared" si="60"/>
        <v>324124420</v>
      </c>
      <c r="P54" s="28">
        <f t="shared" ref="P54:CA54" si="61">P53*AVERAGE(P49,P45)</f>
        <v>750.5</v>
      </c>
      <c r="Q54" s="28">
        <f t="shared" si="61"/>
        <v>3752.5</v>
      </c>
      <c r="R54" s="28">
        <f t="shared" si="61"/>
        <v>9756.5</v>
      </c>
      <c r="S54" s="28">
        <f t="shared" si="61"/>
        <v>18772</v>
      </c>
      <c r="T54" s="28">
        <f t="shared" si="61"/>
        <v>30799</v>
      </c>
      <c r="U54" s="28">
        <f t="shared" si="61"/>
        <v>45828</v>
      </c>
      <c r="V54" s="28">
        <f t="shared" si="61"/>
        <v>63868.5</v>
      </c>
      <c r="W54" s="28">
        <f t="shared" si="61"/>
        <v>84920.500000000015</v>
      </c>
      <c r="X54" s="28">
        <f t="shared" si="61"/>
        <v>108974.5</v>
      </c>
      <c r="Y54" s="28">
        <f t="shared" si="61"/>
        <v>136040</v>
      </c>
      <c r="Z54" s="28">
        <f t="shared" si="61"/>
        <v>166117</v>
      </c>
      <c r="AA54" s="28">
        <f t="shared" si="61"/>
        <v>199196.00000000003</v>
      </c>
      <c r="AB54" s="28">
        <f t="shared" si="61"/>
        <v>236037.00000000006</v>
      </c>
      <c r="AC54" s="28">
        <f t="shared" si="61"/>
        <v>278150.5</v>
      </c>
      <c r="AD54" s="28">
        <f t="shared" si="61"/>
        <v>326277.50000000006</v>
      </c>
      <c r="AE54" s="28">
        <f t="shared" si="61"/>
        <v>380418</v>
      </c>
      <c r="AF54" s="28">
        <f t="shared" si="61"/>
        <v>440581.5</v>
      </c>
      <c r="AG54" s="28">
        <f t="shared" si="61"/>
        <v>506758.50000000006</v>
      </c>
      <c r="AH54" s="28">
        <f t="shared" si="61"/>
        <v>578949</v>
      </c>
      <c r="AI54" s="28">
        <f t="shared" si="61"/>
        <v>657162.5</v>
      </c>
      <c r="AJ54" s="28">
        <f t="shared" si="61"/>
        <v>741389.5</v>
      </c>
      <c r="AK54" s="28">
        <f t="shared" si="61"/>
        <v>831630</v>
      </c>
      <c r="AL54" s="28">
        <f t="shared" si="61"/>
        <v>927893.49999999988</v>
      </c>
      <c r="AM54" s="28">
        <f t="shared" si="61"/>
        <v>1030170.4999999999</v>
      </c>
      <c r="AN54" s="28">
        <f t="shared" si="61"/>
        <v>1139961.9999999998</v>
      </c>
      <c r="AO54" s="28">
        <f t="shared" si="61"/>
        <v>1260288.9999999995</v>
      </c>
      <c r="AP54" s="28">
        <f t="shared" si="61"/>
        <v>1392652.4999999998</v>
      </c>
      <c r="AQ54" s="28">
        <f t="shared" si="61"/>
        <v>1537043</v>
      </c>
      <c r="AR54" s="28">
        <f t="shared" si="61"/>
        <v>1693469.9999999998</v>
      </c>
      <c r="AS54" s="28">
        <f t="shared" si="61"/>
        <v>1861933.4999999998</v>
      </c>
      <c r="AT54" s="28">
        <f t="shared" si="61"/>
        <v>2042423.9999999995</v>
      </c>
      <c r="AU54" s="28">
        <f t="shared" si="61"/>
        <v>2234951</v>
      </c>
      <c r="AV54" s="28">
        <f t="shared" si="61"/>
        <v>2439514.5</v>
      </c>
      <c r="AW54" s="28">
        <f t="shared" si="61"/>
        <v>2656105</v>
      </c>
      <c r="AX54" s="28">
        <f t="shared" si="61"/>
        <v>2884732</v>
      </c>
      <c r="AY54" s="28">
        <f t="shared" si="61"/>
        <v>3125395.5000000005</v>
      </c>
      <c r="AZ54" s="28">
        <f t="shared" si="61"/>
        <v>3381097.5</v>
      </c>
      <c r="BA54" s="28">
        <f t="shared" si="61"/>
        <v>3657861.0000000005</v>
      </c>
      <c r="BB54" s="28">
        <f t="shared" si="61"/>
        <v>3958688.0000000005</v>
      </c>
      <c r="BC54" s="28">
        <f t="shared" si="61"/>
        <v>4283578.5000000009</v>
      </c>
      <c r="BD54" s="28">
        <f t="shared" si="61"/>
        <v>4632542.0000000009</v>
      </c>
      <c r="BE54" s="28">
        <f t="shared" si="61"/>
        <v>5005569.0000000009</v>
      </c>
      <c r="BF54" s="28">
        <f t="shared" si="61"/>
        <v>5402659.5000000009</v>
      </c>
      <c r="BG54" s="28">
        <f t="shared" si="61"/>
        <v>5823823</v>
      </c>
      <c r="BH54" s="28">
        <f t="shared" si="61"/>
        <v>6269050</v>
      </c>
      <c r="BI54" s="28">
        <f t="shared" si="61"/>
        <v>6738340.5</v>
      </c>
      <c r="BJ54" s="28">
        <f t="shared" si="61"/>
        <v>7231704</v>
      </c>
      <c r="BK54" s="28">
        <f t="shared" si="61"/>
        <v>7749131.0000000009</v>
      </c>
      <c r="BL54" s="28">
        <f t="shared" si="61"/>
        <v>8296635</v>
      </c>
      <c r="BM54" s="28">
        <f t="shared" si="61"/>
        <v>8886262</v>
      </c>
      <c r="BN54" s="28">
        <f t="shared" si="61"/>
        <v>9524025.5</v>
      </c>
      <c r="BO54" s="28">
        <f t="shared" si="61"/>
        <v>10209915.999999998</v>
      </c>
      <c r="BP54" s="28">
        <f t="shared" si="61"/>
        <v>10943942.999999998</v>
      </c>
      <c r="BQ54" s="28">
        <f t="shared" si="61"/>
        <v>11726106.5</v>
      </c>
      <c r="BR54" s="28">
        <f t="shared" si="61"/>
        <v>12556396.999999996</v>
      </c>
      <c r="BS54" s="28">
        <f t="shared" si="61"/>
        <v>13434823.999999996</v>
      </c>
      <c r="BT54" s="28">
        <f t="shared" si="61"/>
        <v>14361387.499999996</v>
      </c>
      <c r="BU54" s="28">
        <f t="shared" si="61"/>
        <v>15336077.999999996</v>
      </c>
      <c r="BV54" s="28">
        <f t="shared" si="61"/>
        <v>16358904.999999996</v>
      </c>
      <c r="BW54" s="28">
        <f t="shared" si="61"/>
        <v>17429868.499999996</v>
      </c>
      <c r="BX54" s="28">
        <f t="shared" si="61"/>
        <v>18560995.499999993</v>
      </c>
      <c r="BY54" s="28">
        <f t="shared" si="61"/>
        <v>19776358.999999993</v>
      </c>
      <c r="BZ54" s="28">
        <f t="shared" si="61"/>
        <v>21087985.999999996</v>
      </c>
      <c r="CA54" s="28">
        <f t="shared" si="61"/>
        <v>22495876.499999993</v>
      </c>
      <c r="CB54" s="28">
        <f t="shared" ref="CB54:CI54" si="62">CB53*AVERAGE(CB49,CB45)</f>
        <v>24000039.999999996</v>
      </c>
      <c r="CC54" s="28">
        <f t="shared" si="62"/>
        <v>25600466.999999993</v>
      </c>
      <c r="CD54" s="28">
        <f t="shared" si="62"/>
        <v>27297157.499999996</v>
      </c>
      <c r="CE54" s="28">
        <f t="shared" si="62"/>
        <v>29090120.999999996</v>
      </c>
      <c r="CF54" s="28">
        <f t="shared" si="62"/>
        <v>30979348</v>
      </c>
      <c r="CG54" s="28">
        <f t="shared" si="62"/>
        <v>32964838.499999996</v>
      </c>
      <c r="CH54" s="28">
        <f t="shared" si="62"/>
        <v>35046602</v>
      </c>
      <c r="CI54" s="28">
        <f t="shared" si="62"/>
        <v>37224628.999999993</v>
      </c>
    </row>
    <row r="55" spans="2:87" x14ac:dyDescent="0.35">
      <c r="B55" s="6"/>
      <c r="C55" t="s">
        <v>163</v>
      </c>
    </row>
    <row r="56" spans="2:87" outlineLevel="1" x14ac:dyDescent="0.35">
      <c r="B56" s="6"/>
      <c r="C56" t="s">
        <v>163</v>
      </c>
      <c r="E56" s="12" t="s">
        <v>166</v>
      </c>
      <c r="F56" s="12"/>
      <c r="G56" s="13"/>
      <c r="H56" s="34"/>
      <c r="I56" s="34"/>
      <c r="J56" s="34"/>
      <c r="K56" s="34"/>
      <c r="L56" s="34"/>
      <c r="M56" s="34"/>
      <c r="P56" s="34">
        <f>P49</f>
        <v>75.05</v>
      </c>
      <c r="Q56" s="34">
        <f t="shared" ref="Q56:CB56" si="63">Q49</f>
        <v>300.2</v>
      </c>
      <c r="R56" s="34">
        <f t="shared" si="63"/>
        <v>675.45</v>
      </c>
      <c r="S56" s="34">
        <f t="shared" si="63"/>
        <v>1201.75</v>
      </c>
      <c r="T56" s="34">
        <f t="shared" si="63"/>
        <v>1878.15</v>
      </c>
      <c r="U56" s="34">
        <f t="shared" si="63"/>
        <v>2704.65</v>
      </c>
      <c r="V56" s="34">
        <f t="shared" si="63"/>
        <v>3682.2000000000003</v>
      </c>
      <c r="W56" s="34">
        <f t="shared" si="63"/>
        <v>4809.8500000000004</v>
      </c>
      <c r="X56" s="34">
        <f t="shared" si="63"/>
        <v>6087.6</v>
      </c>
      <c r="Y56" s="34">
        <f t="shared" si="63"/>
        <v>7516.4000000000005</v>
      </c>
      <c r="Z56" s="34">
        <f t="shared" si="63"/>
        <v>9095.3000000000011</v>
      </c>
      <c r="AA56" s="34">
        <f t="shared" si="63"/>
        <v>10824.300000000001</v>
      </c>
      <c r="AB56" s="34">
        <f t="shared" si="63"/>
        <v>12779.400000000001</v>
      </c>
      <c r="AC56" s="34">
        <f t="shared" si="63"/>
        <v>15035.650000000001</v>
      </c>
      <c r="AD56" s="34">
        <f t="shared" si="63"/>
        <v>17592.100000000002</v>
      </c>
      <c r="AE56" s="34">
        <f t="shared" si="63"/>
        <v>20449.7</v>
      </c>
      <c r="AF56" s="34">
        <f t="shared" si="63"/>
        <v>23608.45</v>
      </c>
      <c r="AG56" s="34">
        <f t="shared" si="63"/>
        <v>27067.4</v>
      </c>
      <c r="AH56" s="34">
        <f t="shared" si="63"/>
        <v>30827.5</v>
      </c>
      <c r="AI56" s="34">
        <f t="shared" si="63"/>
        <v>34888.75</v>
      </c>
      <c r="AJ56" s="34">
        <f t="shared" si="63"/>
        <v>39250.199999999997</v>
      </c>
      <c r="AK56" s="34">
        <f t="shared" si="63"/>
        <v>43912.799999999996</v>
      </c>
      <c r="AL56" s="34">
        <f t="shared" si="63"/>
        <v>48876.549999999996</v>
      </c>
      <c r="AM56" s="34">
        <f t="shared" si="63"/>
        <v>54140.499999999993</v>
      </c>
      <c r="AN56" s="34">
        <f t="shared" si="63"/>
        <v>59855.69999999999</v>
      </c>
      <c r="AO56" s="34">
        <f t="shared" si="63"/>
        <v>66173.199999999983</v>
      </c>
      <c r="AP56" s="34">
        <f t="shared" si="63"/>
        <v>73092.049999999988</v>
      </c>
      <c r="AQ56" s="34">
        <f t="shared" si="63"/>
        <v>80612.249999999985</v>
      </c>
      <c r="AR56" s="34">
        <f t="shared" si="63"/>
        <v>88734.749999999985</v>
      </c>
      <c r="AS56" s="34">
        <f t="shared" si="63"/>
        <v>97458.599999999991</v>
      </c>
      <c r="AT56" s="34">
        <f t="shared" si="63"/>
        <v>106783.79999999999</v>
      </c>
      <c r="AU56" s="34">
        <f t="shared" si="63"/>
        <v>116711.29999999999</v>
      </c>
      <c r="AV56" s="34">
        <f t="shared" si="63"/>
        <v>127240.15</v>
      </c>
      <c r="AW56" s="34">
        <f t="shared" si="63"/>
        <v>138370.35</v>
      </c>
      <c r="AX56" s="34">
        <f t="shared" si="63"/>
        <v>150102.85</v>
      </c>
      <c r="AY56" s="34">
        <f t="shared" si="63"/>
        <v>162436.70000000001</v>
      </c>
      <c r="AZ56" s="34">
        <f t="shared" si="63"/>
        <v>175673.05000000002</v>
      </c>
      <c r="BA56" s="34">
        <f t="shared" si="63"/>
        <v>190113.05000000002</v>
      </c>
      <c r="BB56" s="34">
        <f t="shared" si="63"/>
        <v>205755.75000000003</v>
      </c>
      <c r="BC56" s="34">
        <f t="shared" si="63"/>
        <v>222602.10000000003</v>
      </c>
      <c r="BD56" s="34">
        <f t="shared" si="63"/>
        <v>240652.10000000003</v>
      </c>
      <c r="BE56" s="34">
        <f t="shared" si="63"/>
        <v>259904.80000000005</v>
      </c>
      <c r="BF56" s="34">
        <f t="shared" si="63"/>
        <v>280361.15000000002</v>
      </c>
      <c r="BG56" s="34">
        <f t="shared" si="63"/>
        <v>302021.15000000002</v>
      </c>
      <c r="BH56" s="34">
        <f t="shared" si="63"/>
        <v>324883.85000000003</v>
      </c>
      <c r="BI56" s="34">
        <f t="shared" si="63"/>
        <v>348950.2</v>
      </c>
      <c r="BJ56" s="34">
        <f t="shared" si="63"/>
        <v>374220.2</v>
      </c>
      <c r="BK56" s="34">
        <f t="shared" si="63"/>
        <v>400692.9</v>
      </c>
      <c r="BL56" s="34">
        <f t="shared" si="63"/>
        <v>428970.60000000003</v>
      </c>
      <c r="BM56" s="34">
        <f t="shared" si="63"/>
        <v>459655.60000000003</v>
      </c>
      <c r="BN56" s="34">
        <f t="shared" si="63"/>
        <v>492746.95</v>
      </c>
      <c r="BO56" s="34">
        <f t="shared" si="63"/>
        <v>528244.64999999991</v>
      </c>
      <c r="BP56" s="34">
        <f t="shared" si="63"/>
        <v>566149.64999999991</v>
      </c>
      <c r="BQ56" s="34">
        <f t="shared" si="63"/>
        <v>606460.99999999988</v>
      </c>
      <c r="BR56" s="34">
        <f t="shared" si="63"/>
        <v>649178.69999999984</v>
      </c>
      <c r="BS56" s="34">
        <f t="shared" si="63"/>
        <v>694303.69999999984</v>
      </c>
      <c r="BT56" s="34">
        <f t="shared" si="63"/>
        <v>741835.04999999981</v>
      </c>
      <c r="BU56" s="34">
        <f t="shared" si="63"/>
        <v>791772.74999999977</v>
      </c>
      <c r="BV56" s="34">
        <f t="shared" si="63"/>
        <v>844117.74999999977</v>
      </c>
      <c r="BW56" s="34">
        <f t="shared" si="63"/>
        <v>898869.09999999974</v>
      </c>
      <c r="BX56" s="34">
        <f t="shared" si="63"/>
        <v>957230.44999999972</v>
      </c>
      <c r="BY56" s="34">
        <f t="shared" si="63"/>
        <v>1020405.4499999997</v>
      </c>
      <c r="BZ56" s="34">
        <f t="shared" si="63"/>
        <v>1088393.1499999997</v>
      </c>
      <c r="CA56" s="34">
        <f t="shared" si="63"/>
        <v>1161194.4999999998</v>
      </c>
      <c r="CB56" s="34">
        <f t="shared" si="63"/>
        <v>1238809.4999999998</v>
      </c>
      <c r="CC56" s="34">
        <f t="shared" ref="CC56:CI56" si="64">CC49</f>
        <v>1321237.1999999997</v>
      </c>
      <c r="CD56" s="34">
        <f t="shared" si="64"/>
        <v>1408478.5499999998</v>
      </c>
      <c r="CE56" s="34">
        <f t="shared" si="64"/>
        <v>1500533.5499999998</v>
      </c>
      <c r="CF56" s="34">
        <f t="shared" si="64"/>
        <v>1597401.2499999998</v>
      </c>
      <c r="CG56" s="34">
        <f t="shared" si="64"/>
        <v>1699082.5999999999</v>
      </c>
      <c r="CH56" s="34">
        <f t="shared" si="64"/>
        <v>1805577.5999999999</v>
      </c>
      <c r="CI56" s="34">
        <f t="shared" si="64"/>
        <v>1916885.2999999998</v>
      </c>
    </row>
    <row r="57" spans="2:87" outlineLevel="1" x14ac:dyDescent="0.35">
      <c r="B57" s="6"/>
      <c r="C57" t="s">
        <v>163</v>
      </c>
    </row>
    <row r="58" spans="2:87" s="42" customFormat="1" x14ac:dyDescent="0.35">
      <c r="C58" s="42" t="s">
        <v>209</v>
      </c>
      <c r="E58" s="41" t="s">
        <v>75</v>
      </c>
      <c r="F58" s="41"/>
      <c r="G58" s="68"/>
    </row>
    <row r="59" spans="2:87" x14ac:dyDescent="0.35">
      <c r="B59" s="6"/>
      <c r="C59" t="s">
        <v>209</v>
      </c>
      <c r="E59" s="12" t="s">
        <v>70</v>
      </c>
      <c r="F59" s="12"/>
      <c r="G59" s="13"/>
    </row>
    <row r="60" spans="2:87" x14ac:dyDescent="0.35">
      <c r="B60" s="6"/>
      <c r="C60" t="s">
        <v>209</v>
      </c>
      <c r="E60" t="s">
        <v>71</v>
      </c>
      <c r="H60" s="15">
        <f>SUMIF($3:$3,H$1-1,60:60)</f>
        <v>0</v>
      </c>
      <c r="I60" s="15">
        <f>H64</f>
        <v>94999.999999999985</v>
      </c>
      <c r="J60" s="15">
        <f>I64</f>
        <v>284999.99999999994</v>
      </c>
      <c r="K60" s="15">
        <f>J64</f>
        <v>665000</v>
      </c>
      <c r="L60" s="15">
        <f>K64</f>
        <v>1425000.0000000005</v>
      </c>
      <c r="M60" s="15">
        <f>L64</f>
        <v>2945000.0000000019</v>
      </c>
      <c r="O60" s="34"/>
      <c r="P60" s="34">
        <f>O64</f>
        <v>0</v>
      </c>
      <c r="Q60" s="34">
        <f>P64</f>
        <v>7916.666666666667</v>
      </c>
      <c r="R60" s="34">
        <f t="shared" ref="R60:CC60" si="65">Q64</f>
        <v>15833.333333333334</v>
      </c>
      <c r="S60" s="34">
        <f t="shared" si="65"/>
        <v>23750</v>
      </c>
      <c r="T60" s="34">
        <f t="shared" si="65"/>
        <v>31666.666666666668</v>
      </c>
      <c r="U60" s="34">
        <f t="shared" si="65"/>
        <v>39583.333333333336</v>
      </c>
      <c r="V60" s="34">
        <f t="shared" si="65"/>
        <v>47500.000000000007</v>
      </c>
      <c r="W60" s="34">
        <f t="shared" si="65"/>
        <v>55416.666666666679</v>
      </c>
      <c r="X60" s="34">
        <f t="shared" si="65"/>
        <v>63333.33333333335</v>
      </c>
      <c r="Y60" s="34">
        <f t="shared" si="65"/>
        <v>71250.000000000015</v>
      </c>
      <c r="Z60" s="34">
        <f t="shared" si="65"/>
        <v>79166.666666666672</v>
      </c>
      <c r="AA60" s="34">
        <f t="shared" si="65"/>
        <v>87083.333333333328</v>
      </c>
      <c r="AB60" s="34">
        <f t="shared" si="65"/>
        <v>94999.999999999985</v>
      </c>
      <c r="AC60" s="34">
        <f t="shared" si="65"/>
        <v>110833.33333333333</v>
      </c>
      <c r="AD60" s="34">
        <f t="shared" si="65"/>
        <v>126666.66666666667</v>
      </c>
      <c r="AE60" s="34">
        <f t="shared" si="65"/>
        <v>142500</v>
      </c>
      <c r="AF60" s="34">
        <f t="shared" si="65"/>
        <v>158333.33333333331</v>
      </c>
      <c r="AG60" s="34">
        <f t="shared" si="65"/>
        <v>174166.66666666663</v>
      </c>
      <c r="AH60" s="34">
        <f t="shared" si="65"/>
        <v>189999.99999999994</v>
      </c>
      <c r="AI60" s="34">
        <f t="shared" si="65"/>
        <v>205833.33333333326</v>
      </c>
      <c r="AJ60" s="34">
        <f t="shared" si="65"/>
        <v>221666.66666666657</v>
      </c>
      <c r="AK60" s="34">
        <f t="shared" si="65"/>
        <v>237499.99999999988</v>
      </c>
      <c r="AL60" s="34">
        <f t="shared" si="65"/>
        <v>253333.3333333332</v>
      </c>
      <c r="AM60" s="34">
        <f t="shared" si="65"/>
        <v>269166.66666666657</v>
      </c>
      <c r="AN60" s="34">
        <f t="shared" si="65"/>
        <v>284999.99999999994</v>
      </c>
      <c r="AO60" s="34">
        <f t="shared" si="65"/>
        <v>316666.66666666657</v>
      </c>
      <c r="AP60" s="34">
        <f t="shared" si="65"/>
        <v>348333.3333333332</v>
      </c>
      <c r="AQ60" s="34">
        <f t="shared" si="65"/>
        <v>379999.99999999983</v>
      </c>
      <c r="AR60" s="34">
        <f t="shared" si="65"/>
        <v>411666.66666666645</v>
      </c>
      <c r="AS60" s="34">
        <f t="shared" si="65"/>
        <v>443333.33333333308</v>
      </c>
      <c r="AT60" s="34">
        <f t="shared" si="65"/>
        <v>474999.99999999971</v>
      </c>
      <c r="AU60" s="34">
        <f t="shared" si="65"/>
        <v>506666.66666666634</v>
      </c>
      <c r="AV60" s="34">
        <f t="shared" si="65"/>
        <v>538333.33333333302</v>
      </c>
      <c r="AW60" s="34">
        <f t="shared" si="65"/>
        <v>569999.99999999977</v>
      </c>
      <c r="AX60" s="34">
        <f t="shared" si="65"/>
        <v>601666.66666666651</v>
      </c>
      <c r="AY60" s="34">
        <f t="shared" si="65"/>
        <v>633333.33333333326</v>
      </c>
      <c r="AZ60" s="34">
        <f t="shared" si="65"/>
        <v>665000</v>
      </c>
      <c r="BA60" s="34">
        <f t="shared" si="65"/>
        <v>728333.33333333326</v>
      </c>
      <c r="BB60" s="34">
        <f t="shared" si="65"/>
        <v>791666.66666666651</v>
      </c>
      <c r="BC60" s="34">
        <f t="shared" si="65"/>
        <v>854999.99999999977</v>
      </c>
      <c r="BD60" s="34">
        <f t="shared" si="65"/>
        <v>918333.33333333302</v>
      </c>
      <c r="BE60" s="34">
        <f t="shared" si="65"/>
        <v>981666.66666666628</v>
      </c>
      <c r="BF60" s="34">
        <f t="shared" si="65"/>
        <v>1044999.9999999995</v>
      </c>
      <c r="BG60" s="34">
        <f t="shared" si="65"/>
        <v>1108333.333333333</v>
      </c>
      <c r="BH60" s="34">
        <f t="shared" si="65"/>
        <v>1171666.6666666665</v>
      </c>
      <c r="BI60" s="34">
        <f t="shared" si="65"/>
        <v>1235000</v>
      </c>
      <c r="BJ60" s="34">
        <f t="shared" si="65"/>
        <v>1298333.3333333335</v>
      </c>
      <c r="BK60" s="34">
        <f t="shared" si="65"/>
        <v>1361666.666666667</v>
      </c>
      <c r="BL60" s="34">
        <f t="shared" si="65"/>
        <v>1425000.0000000005</v>
      </c>
      <c r="BM60" s="34">
        <f t="shared" si="65"/>
        <v>1551666.666666667</v>
      </c>
      <c r="BN60" s="34">
        <f t="shared" si="65"/>
        <v>1678333.3333333335</v>
      </c>
      <c r="BO60" s="34">
        <f t="shared" si="65"/>
        <v>1805000</v>
      </c>
      <c r="BP60" s="34">
        <f t="shared" si="65"/>
        <v>1931666.6666666665</v>
      </c>
      <c r="BQ60" s="34">
        <f t="shared" si="65"/>
        <v>2058333.333333333</v>
      </c>
      <c r="BR60" s="34">
        <f t="shared" si="65"/>
        <v>2185000</v>
      </c>
      <c r="BS60" s="34">
        <f t="shared" si="65"/>
        <v>2311666.666666667</v>
      </c>
      <c r="BT60" s="34">
        <f t="shared" si="65"/>
        <v>2438333.333333334</v>
      </c>
      <c r="BU60" s="34">
        <f t="shared" si="65"/>
        <v>2565000.0000000009</v>
      </c>
      <c r="BV60" s="34">
        <f t="shared" si="65"/>
        <v>2691666.6666666679</v>
      </c>
      <c r="BW60" s="34">
        <f t="shared" si="65"/>
        <v>2818333.3333333349</v>
      </c>
      <c r="BX60" s="34">
        <f t="shared" si="65"/>
        <v>2945000.0000000019</v>
      </c>
      <c r="BY60" s="34">
        <f t="shared" si="65"/>
        <v>3198333.3333333349</v>
      </c>
      <c r="BZ60" s="34">
        <f t="shared" si="65"/>
        <v>3451666.6666666679</v>
      </c>
      <c r="CA60" s="34">
        <f t="shared" si="65"/>
        <v>3705000.0000000009</v>
      </c>
      <c r="CB60" s="34">
        <f t="shared" si="65"/>
        <v>3958333.333333334</v>
      </c>
      <c r="CC60" s="34">
        <f t="shared" si="65"/>
        <v>4211666.6666666679</v>
      </c>
      <c r="CD60" s="34">
        <f t="shared" ref="CD60:CI60" si="66">CC64</f>
        <v>4465000.0000000019</v>
      </c>
      <c r="CE60" s="34">
        <f t="shared" si="66"/>
        <v>4718333.3333333358</v>
      </c>
      <c r="CF60" s="34">
        <f t="shared" si="66"/>
        <v>4971666.6666666698</v>
      </c>
      <c r="CG60" s="34">
        <f t="shared" si="66"/>
        <v>5225000.0000000037</v>
      </c>
      <c r="CH60" s="34">
        <f t="shared" si="66"/>
        <v>5478333.3333333377</v>
      </c>
      <c r="CI60" s="34">
        <f t="shared" si="66"/>
        <v>5731666.6666666716</v>
      </c>
    </row>
    <row r="61" spans="2:87" x14ac:dyDescent="0.35">
      <c r="B61" s="6"/>
      <c r="C61" t="s">
        <v>209</v>
      </c>
      <c r="E61" t="s">
        <v>72</v>
      </c>
      <c r="H61" s="34">
        <f t="shared" ref="H61:M61" si="67">SUMIF($2:$2,H$1,61:61)</f>
        <v>99999.999999999985</v>
      </c>
      <c r="I61" s="34">
        <f t="shared" si="67"/>
        <v>199999.99999999997</v>
      </c>
      <c r="J61" s="34">
        <f t="shared" si="67"/>
        <v>399999.99999999994</v>
      </c>
      <c r="K61" s="34">
        <f t="shared" si="67"/>
        <v>799999.99999999988</v>
      </c>
      <c r="L61" s="34">
        <f t="shared" si="67"/>
        <v>1599999.9999999998</v>
      </c>
      <c r="M61" s="34">
        <f t="shared" si="67"/>
        <v>3199999.9999999995</v>
      </c>
      <c r="O61" s="17"/>
      <c r="P61" s="34">
        <f t="shared" ref="P61:AU61" si="68">P5</f>
        <v>8333.3333333333339</v>
      </c>
      <c r="Q61" s="34">
        <f t="shared" si="68"/>
        <v>8333.3333333333339</v>
      </c>
      <c r="R61" s="34">
        <f t="shared" si="68"/>
        <v>8333.3333333333339</v>
      </c>
      <c r="S61" s="34">
        <f t="shared" si="68"/>
        <v>8333.3333333333339</v>
      </c>
      <c r="T61" s="34">
        <f t="shared" si="68"/>
        <v>8333.3333333333339</v>
      </c>
      <c r="U61" s="34">
        <f t="shared" si="68"/>
        <v>8333.3333333333339</v>
      </c>
      <c r="V61" s="34">
        <f t="shared" si="68"/>
        <v>8333.3333333333339</v>
      </c>
      <c r="W61" s="34">
        <f t="shared" si="68"/>
        <v>8333.3333333333339</v>
      </c>
      <c r="X61" s="34">
        <f t="shared" si="68"/>
        <v>8333.3333333333339</v>
      </c>
      <c r="Y61" s="34">
        <f t="shared" si="68"/>
        <v>8333.3333333333339</v>
      </c>
      <c r="Z61" s="34">
        <f t="shared" si="68"/>
        <v>8333.3333333333339</v>
      </c>
      <c r="AA61" s="34">
        <f t="shared" si="68"/>
        <v>8333.3333333333339</v>
      </c>
      <c r="AB61" s="34">
        <f t="shared" si="68"/>
        <v>16666.666666666668</v>
      </c>
      <c r="AC61" s="34">
        <f t="shared" si="68"/>
        <v>16666.666666666668</v>
      </c>
      <c r="AD61" s="34">
        <f t="shared" si="68"/>
        <v>16666.666666666668</v>
      </c>
      <c r="AE61" s="34">
        <f t="shared" si="68"/>
        <v>16666.666666666668</v>
      </c>
      <c r="AF61" s="34">
        <f t="shared" si="68"/>
        <v>16666.666666666668</v>
      </c>
      <c r="AG61" s="34">
        <f t="shared" si="68"/>
        <v>16666.666666666668</v>
      </c>
      <c r="AH61" s="34">
        <f t="shared" si="68"/>
        <v>16666.666666666668</v>
      </c>
      <c r="AI61" s="34">
        <f t="shared" si="68"/>
        <v>16666.666666666668</v>
      </c>
      <c r="AJ61" s="34">
        <f t="shared" si="68"/>
        <v>16666.666666666668</v>
      </c>
      <c r="AK61" s="34">
        <f t="shared" si="68"/>
        <v>16666.666666666668</v>
      </c>
      <c r="AL61" s="34">
        <f t="shared" si="68"/>
        <v>16666.666666666668</v>
      </c>
      <c r="AM61" s="34">
        <f t="shared" si="68"/>
        <v>16666.666666666668</v>
      </c>
      <c r="AN61" s="34">
        <f t="shared" si="68"/>
        <v>33333.333333333336</v>
      </c>
      <c r="AO61" s="34">
        <f t="shared" si="68"/>
        <v>33333.333333333336</v>
      </c>
      <c r="AP61" s="34">
        <f t="shared" si="68"/>
        <v>33333.333333333336</v>
      </c>
      <c r="AQ61" s="34">
        <f t="shared" si="68"/>
        <v>33333.333333333336</v>
      </c>
      <c r="AR61" s="34">
        <f t="shared" si="68"/>
        <v>33333.333333333336</v>
      </c>
      <c r="AS61" s="34">
        <f t="shared" si="68"/>
        <v>33333.333333333336</v>
      </c>
      <c r="AT61" s="34">
        <f t="shared" si="68"/>
        <v>33333.333333333336</v>
      </c>
      <c r="AU61" s="34">
        <f t="shared" si="68"/>
        <v>33333.333333333336</v>
      </c>
      <c r="AV61" s="34">
        <f t="shared" ref="AV61:CA61" si="69">AV5</f>
        <v>33333.333333333336</v>
      </c>
      <c r="AW61" s="34">
        <f t="shared" si="69"/>
        <v>33333.333333333336</v>
      </c>
      <c r="AX61" s="34">
        <f t="shared" si="69"/>
        <v>33333.333333333336</v>
      </c>
      <c r="AY61" s="34">
        <f t="shared" si="69"/>
        <v>33333.333333333336</v>
      </c>
      <c r="AZ61" s="34">
        <f t="shared" si="69"/>
        <v>66666.666666666672</v>
      </c>
      <c r="BA61" s="34">
        <f t="shared" si="69"/>
        <v>66666.666666666672</v>
      </c>
      <c r="BB61" s="34">
        <f t="shared" si="69"/>
        <v>66666.666666666672</v>
      </c>
      <c r="BC61" s="34">
        <f t="shared" si="69"/>
        <v>66666.666666666672</v>
      </c>
      <c r="BD61" s="34">
        <f t="shared" si="69"/>
        <v>66666.666666666672</v>
      </c>
      <c r="BE61" s="34">
        <f t="shared" si="69"/>
        <v>66666.666666666672</v>
      </c>
      <c r="BF61" s="34">
        <f t="shared" si="69"/>
        <v>66666.666666666672</v>
      </c>
      <c r="BG61" s="34">
        <f t="shared" si="69"/>
        <v>66666.666666666672</v>
      </c>
      <c r="BH61" s="34">
        <f t="shared" si="69"/>
        <v>66666.666666666672</v>
      </c>
      <c r="BI61" s="34">
        <f t="shared" si="69"/>
        <v>66666.666666666672</v>
      </c>
      <c r="BJ61" s="34">
        <f t="shared" si="69"/>
        <v>66666.666666666672</v>
      </c>
      <c r="BK61" s="34">
        <f t="shared" si="69"/>
        <v>66666.666666666672</v>
      </c>
      <c r="BL61" s="34">
        <f t="shared" si="69"/>
        <v>133333.33333333334</v>
      </c>
      <c r="BM61" s="34">
        <f t="shared" si="69"/>
        <v>133333.33333333334</v>
      </c>
      <c r="BN61" s="34">
        <f t="shared" si="69"/>
        <v>133333.33333333334</v>
      </c>
      <c r="BO61" s="34">
        <f t="shared" si="69"/>
        <v>133333.33333333334</v>
      </c>
      <c r="BP61" s="34">
        <f t="shared" si="69"/>
        <v>133333.33333333334</v>
      </c>
      <c r="BQ61" s="34">
        <f t="shared" si="69"/>
        <v>133333.33333333334</v>
      </c>
      <c r="BR61" s="34">
        <f t="shared" si="69"/>
        <v>133333.33333333334</v>
      </c>
      <c r="BS61" s="34">
        <f t="shared" si="69"/>
        <v>133333.33333333334</v>
      </c>
      <c r="BT61" s="34">
        <f t="shared" si="69"/>
        <v>133333.33333333334</v>
      </c>
      <c r="BU61" s="34">
        <f t="shared" si="69"/>
        <v>133333.33333333334</v>
      </c>
      <c r="BV61" s="34">
        <f t="shared" si="69"/>
        <v>133333.33333333334</v>
      </c>
      <c r="BW61" s="34">
        <f t="shared" si="69"/>
        <v>133333.33333333334</v>
      </c>
      <c r="BX61" s="34">
        <f t="shared" si="69"/>
        <v>266666.66666666669</v>
      </c>
      <c r="BY61" s="34">
        <f t="shared" si="69"/>
        <v>266666.66666666669</v>
      </c>
      <c r="BZ61" s="34">
        <f t="shared" si="69"/>
        <v>266666.66666666669</v>
      </c>
      <c r="CA61" s="34">
        <f t="shared" si="69"/>
        <v>266666.66666666669</v>
      </c>
      <c r="CB61" s="34">
        <f t="shared" ref="CB61:CI61" si="70">CB5</f>
        <v>266666.66666666669</v>
      </c>
      <c r="CC61" s="34">
        <f t="shared" si="70"/>
        <v>266666.66666666669</v>
      </c>
      <c r="CD61" s="34">
        <f t="shared" si="70"/>
        <v>266666.66666666669</v>
      </c>
      <c r="CE61" s="34">
        <f t="shared" si="70"/>
        <v>266666.66666666669</v>
      </c>
      <c r="CF61" s="34">
        <f t="shared" si="70"/>
        <v>266666.66666666669</v>
      </c>
      <c r="CG61" s="34">
        <f t="shared" si="70"/>
        <v>266666.66666666669</v>
      </c>
      <c r="CH61" s="34">
        <f t="shared" si="70"/>
        <v>266666.66666666669</v>
      </c>
      <c r="CI61" s="34">
        <f t="shared" si="70"/>
        <v>266666.66666666669</v>
      </c>
    </row>
    <row r="62" spans="2:87" x14ac:dyDescent="0.35">
      <c r="C62" t="s">
        <v>209</v>
      </c>
      <c r="E62" s="12" t="s">
        <v>73</v>
      </c>
      <c r="F62" s="12"/>
      <c r="G62" s="13"/>
      <c r="H62" s="16">
        <v>0.05</v>
      </c>
      <c r="I62" s="16">
        <v>0.05</v>
      </c>
      <c r="J62" s="16">
        <v>0.05</v>
      </c>
      <c r="K62" s="16">
        <v>0.05</v>
      </c>
      <c r="L62" s="16">
        <v>0.05</v>
      </c>
      <c r="M62" s="16">
        <v>0.05</v>
      </c>
      <c r="O62" s="20"/>
      <c r="P62" s="20" cm="1">
        <f t="array" ref="P62">INDEX($H:$M,ROW(),MATCH(P$2,$H$1:$M$1,0))</f>
        <v>0.05</v>
      </c>
      <c r="Q62" s="20" cm="1">
        <f t="array" ref="Q62">INDEX($H:$M,ROW(),MATCH(Q$2,$H$1:$M$1,0))</f>
        <v>0.05</v>
      </c>
      <c r="R62" s="20" cm="1">
        <f t="array" ref="R62">INDEX($H:$M,ROW(),MATCH(R$2,$H$1:$M$1,0))</f>
        <v>0.05</v>
      </c>
      <c r="S62" s="20" cm="1">
        <f t="array" ref="S62">INDEX($H:$M,ROW(),MATCH(S$2,$H$1:$M$1,0))</f>
        <v>0.05</v>
      </c>
      <c r="T62" s="20" cm="1">
        <f t="array" ref="T62">INDEX($H:$M,ROW(),MATCH(T$2,$H$1:$M$1,0))</f>
        <v>0.05</v>
      </c>
      <c r="U62" s="20" cm="1">
        <f t="array" ref="U62">INDEX($H:$M,ROW(),MATCH(U$2,$H$1:$M$1,0))</f>
        <v>0.05</v>
      </c>
      <c r="V62" s="20" cm="1">
        <f t="array" ref="V62">INDEX($H:$M,ROW(),MATCH(V$2,$H$1:$M$1,0))</f>
        <v>0.05</v>
      </c>
      <c r="W62" s="20" cm="1">
        <f t="array" ref="W62">INDEX($H:$M,ROW(),MATCH(W$2,$H$1:$M$1,0))</f>
        <v>0.05</v>
      </c>
      <c r="X62" s="20" cm="1">
        <f t="array" ref="X62">INDEX($H:$M,ROW(),MATCH(X$2,$H$1:$M$1,0))</f>
        <v>0.05</v>
      </c>
      <c r="Y62" s="20" cm="1">
        <f t="array" ref="Y62">INDEX($H:$M,ROW(),MATCH(Y$2,$H$1:$M$1,0))</f>
        <v>0.05</v>
      </c>
      <c r="Z62" s="20" cm="1">
        <f t="array" ref="Z62">INDEX($H:$M,ROW(),MATCH(Z$2,$H$1:$M$1,0))</f>
        <v>0.05</v>
      </c>
      <c r="AA62" s="20" cm="1">
        <f t="array" ref="AA62">INDEX($H:$M,ROW(),MATCH(AA$2,$H$1:$M$1,0))</f>
        <v>0.05</v>
      </c>
      <c r="AB62" s="20" cm="1">
        <f t="array" ref="AB62">INDEX($H:$M,ROW(),MATCH(AB$2,$H$1:$M$1,0))</f>
        <v>0.05</v>
      </c>
      <c r="AC62" s="20" cm="1">
        <f t="array" ref="AC62">INDEX($H:$M,ROW(),MATCH(AC$2,$H$1:$M$1,0))</f>
        <v>0.05</v>
      </c>
      <c r="AD62" s="20" cm="1">
        <f t="array" ref="AD62">INDEX($H:$M,ROW(),MATCH(AD$2,$H$1:$M$1,0))</f>
        <v>0.05</v>
      </c>
      <c r="AE62" s="20" cm="1">
        <f t="array" ref="AE62">INDEX($H:$M,ROW(),MATCH(AE$2,$H$1:$M$1,0))</f>
        <v>0.05</v>
      </c>
      <c r="AF62" s="20" cm="1">
        <f t="array" ref="AF62">INDEX($H:$M,ROW(),MATCH(AF$2,$H$1:$M$1,0))</f>
        <v>0.05</v>
      </c>
      <c r="AG62" s="20" cm="1">
        <f t="array" ref="AG62">INDEX($H:$M,ROW(),MATCH(AG$2,$H$1:$M$1,0))</f>
        <v>0.05</v>
      </c>
      <c r="AH62" s="20" cm="1">
        <f t="array" ref="AH62">INDEX($H:$M,ROW(),MATCH(AH$2,$H$1:$M$1,0))</f>
        <v>0.05</v>
      </c>
      <c r="AI62" s="20" cm="1">
        <f t="array" ref="AI62">INDEX($H:$M,ROW(),MATCH(AI$2,$H$1:$M$1,0))</f>
        <v>0.05</v>
      </c>
      <c r="AJ62" s="20" cm="1">
        <f t="array" ref="AJ62">INDEX($H:$M,ROW(),MATCH(AJ$2,$H$1:$M$1,0))</f>
        <v>0.05</v>
      </c>
      <c r="AK62" s="20" cm="1">
        <f t="array" ref="AK62">INDEX($H:$M,ROW(),MATCH(AK$2,$H$1:$M$1,0))</f>
        <v>0.05</v>
      </c>
      <c r="AL62" s="20" cm="1">
        <f t="array" ref="AL62">INDEX($H:$M,ROW(),MATCH(AL$2,$H$1:$M$1,0))</f>
        <v>0.05</v>
      </c>
      <c r="AM62" s="20" cm="1">
        <f t="array" ref="AM62">INDEX($H:$M,ROW(),MATCH(AM$2,$H$1:$M$1,0))</f>
        <v>0.05</v>
      </c>
      <c r="AN62" s="20" cm="1">
        <f t="array" ref="AN62">INDEX($H:$M,ROW(),MATCH(AN$2,$H$1:$M$1,0))</f>
        <v>0.05</v>
      </c>
      <c r="AO62" s="20" cm="1">
        <f t="array" ref="AO62">INDEX($H:$M,ROW(),MATCH(AO$2,$H$1:$M$1,0))</f>
        <v>0.05</v>
      </c>
      <c r="AP62" s="20" cm="1">
        <f t="array" ref="AP62">INDEX($H:$M,ROW(),MATCH(AP$2,$H$1:$M$1,0))</f>
        <v>0.05</v>
      </c>
      <c r="AQ62" s="20" cm="1">
        <f t="array" ref="AQ62">INDEX($H:$M,ROW(),MATCH(AQ$2,$H$1:$M$1,0))</f>
        <v>0.05</v>
      </c>
      <c r="AR62" s="20" cm="1">
        <f t="array" ref="AR62">INDEX($H:$M,ROW(),MATCH(AR$2,$H$1:$M$1,0))</f>
        <v>0.05</v>
      </c>
      <c r="AS62" s="20" cm="1">
        <f t="array" ref="AS62">INDEX($H:$M,ROW(),MATCH(AS$2,$H$1:$M$1,0))</f>
        <v>0.05</v>
      </c>
      <c r="AT62" s="20" cm="1">
        <f t="array" ref="AT62">INDEX($H:$M,ROW(),MATCH(AT$2,$H$1:$M$1,0))</f>
        <v>0.05</v>
      </c>
      <c r="AU62" s="20" cm="1">
        <f t="array" ref="AU62">INDEX($H:$M,ROW(),MATCH(AU$2,$H$1:$M$1,0))</f>
        <v>0.05</v>
      </c>
      <c r="AV62" s="20" cm="1">
        <f t="array" ref="AV62">INDEX($H:$M,ROW(),MATCH(AV$2,$H$1:$M$1,0))</f>
        <v>0.05</v>
      </c>
      <c r="AW62" s="20" cm="1">
        <f t="array" ref="AW62">INDEX($H:$M,ROW(),MATCH(AW$2,$H$1:$M$1,0))</f>
        <v>0.05</v>
      </c>
      <c r="AX62" s="20" cm="1">
        <f t="array" ref="AX62">INDEX($H:$M,ROW(),MATCH(AX$2,$H$1:$M$1,0))</f>
        <v>0.05</v>
      </c>
      <c r="AY62" s="20" cm="1">
        <f t="array" ref="AY62">INDEX($H:$M,ROW(),MATCH(AY$2,$H$1:$M$1,0))</f>
        <v>0.05</v>
      </c>
      <c r="AZ62" s="20" cm="1">
        <f t="array" ref="AZ62">INDEX($H:$M,ROW(),MATCH(AZ$2,$H$1:$M$1,0))</f>
        <v>0.05</v>
      </c>
      <c r="BA62" s="20" cm="1">
        <f t="array" ref="BA62">INDEX($H:$M,ROW(),MATCH(BA$2,$H$1:$M$1,0))</f>
        <v>0.05</v>
      </c>
      <c r="BB62" s="20" cm="1">
        <f t="array" ref="BB62">INDEX($H:$M,ROW(),MATCH(BB$2,$H$1:$M$1,0))</f>
        <v>0.05</v>
      </c>
      <c r="BC62" s="20" cm="1">
        <f t="array" ref="BC62">INDEX($H:$M,ROW(),MATCH(BC$2,$H$1:$M$1,0))</f>
        <v>0.05</v>
      </c>
      <c r="BD62" s="20" cm="1">
        <f t="array" ref="BD62">INDEX($H:$M,ROW(),MATCH(BD$2,$H$1:$M$1,0))</f>
        <v>0.05</v>
      </c>
      <c r="BE62" s="20" cm="1">
        <f t="array" ref="BE62">INDEX($H:$M,ROW(),MATCH(BE$2,$H$1:$M$1,0))</f>
        <v>0.05</v>
      </c>
      <c r="BF62" s="20" cm="1">
        <f t="array" ref="BF62">INDEX($H:$M,ROW(),MATCH(BF$2,$H$1:$M$1,0))</f>
        <v>0.05</v>
      </c>
      <c r="BG62" s="20" cm="1">
        <f t="array" ref="BG62">INDEX($H:$M,ROW(),MATCH(BG$2,$H$1:$M$1,0))</f>
        <v>0.05</v>
      </c>
      <c r="BH62" s="20" cm="1">
        <f t="array" ref="BH62">INDEX($H:$M,ROW(),MATCH(BH$2,$H$1:$M$1,0))</f>
        <v>0.05</v>
      </c>
      <c r="BI62" s="20" cm="1">
        <f t="array" ref="BI62">INDEX($H:$M,ROW(),MATCH(BI$2,$H$1:$M$1,0))</f>
        <v>0.05</v>
      </c>
      <c r="BJ62" s="20" cm="1">
        <f t="array" ref="BJ62">INDEX($H:$M,ROW(),MATCH(BJ$2,$H$1:$M$1,0))</f>
        <v>0.05</v>
      </c>
      <c r="BK62" s="20" cm="1">
        <f t="array" ref="BK62">INDEX($H:$M,ROW(),MATCH(BK$2,$H$1:$M$1,0))</f>
        <v>0.05</v>
      </c>
      <c r="BL62" s="20" cm="1">
        <f t="array" ref="BL62">INDEX($H:$M,ROW(),MATCH(BL$2,$H$1:$M$1,0))</f>
        <v>0.05</v>
      </c>
      <c r="BM62" s="20" cm="1">
        <f t="array" ref="BM62">INDEX($H:$M,ROW(),MATCH(BM$2,$H$1:$M$1,0))</f>
        <v>0.05</v>
      </c>
      <c r="BN62" s="20" cm="1">
        <f t="array" ref="BN62">INDEX($H:$M,ROW(),MATCH(BN$2,$H$1:$M$1,0))</f>
        <v>0.05</v>
      </c>
      <c r="BO62" s="20" cm="1">
        <f t="array" ref="BO62">INDEX($H:$M,ROW(),MATCH(BO$2,$H$1:$M$1,0))</f>
        <v>0.05</v>
      </c>
      <c r="BP62" s="20" cm="1">
        <f t="array" ref="BP62">INDEX($H:$M,ROW(),MATCH(BP$2,$H$1:$M$1,0))</f>
        <v>0.05</v>
      </c>
      <c r="BQ62" s="20" cm="1">
        <f t="array" ref="BQ62">INDEX($H:$M,ROW(),MATCH(BQ$2,$H$1:$M$1,0))</f>
        <v>0.05</v>
      </c>
      <c r="BR62" s="20" cm="1">
        <f t="array" ref="BR62">INDEX($H:$M,ROW(),MATCH(BR$2,$H$1:$M$1,0))</f>
        <v>0.05</v>
      </c>
      <c r="BS62" s="20" cm="1">
        <f t="array" ref="BS62">INDEX($H:$M,ROW(),MATCH(BS$2,$H$1:$M$1,0))</f>
        <v>0.05</v>
      </c>
      <c r="BT62" s="20" cm="1">
        <f t="array" ref="BT62">INDEX($H:$M,ROW(),MATCH(BT$2,$H$1:$M$1,0))</f>
        <v>0.05</v>
      </c>
      <c r="BU62" s="20" cm="1">
        <f t="array" ref="BU62">INDEX($H:$M,ROW(),MATCH(BU$2,$H$1:$M$1,0))</f>
        <v>0.05</v>
      </c>
      <c r="BV62" s="20" cm="1">
        <f t="array" ref="BV62">INDEX($H:$M,ROW(),MATCH(BV$2,$H$1:$M$1,0))</f>
        <v>0.05</v>
      </c>
      <c r="BW62" s="20" cm="1">
        <f t="array" ref="BW62">INDEX($H:$M,ROW(),MATCH(BW$2,$H$1:$M$1,0))</f>
        <v>0.05</v>
      </c>
      <c r="BX62" s="20" cm="1">
        <f t="array" ref="BX62">INDEX($H:$M,ROW(),MATCH(BX$2,$H$1:$M$1,0))</f>
        <v>0.05</v>
      </c>
      <c r="BY62" s="20" cm="1">
        <f t="array" ref="BY62">INDEX($H:$M,ROW(),MATCH(BY$2,$H$1:$M$1,0))</f>
        <v>0.05</v>
      </c>
      <c r="BZ62" s="20" cm="1">
        <f t="array" ref="BZ62">INDEX($H:$M,ROW(),MATCH(BZ$2,$H$1:$M$1,0))</f>
        <v>0.05</v>
      </c>
      <c r="CA62" s="20" cm="1">
        <f t="array" ref="CA62">INDEX($H:$M,ROW(),MATCH(CA$2,$H$1:$M$1,0))</f>
        <v>0.05</v>
      </c>
      <c r="CB62" s="20" cm="1">
        <f t="array" ref="CB62">INDEX($H:$M,ROW(),MATCH(CB$2,$H$1:$M$1,0))</f>
        <v>0.05</v>
      </c>
      <c r="CC62" s="20" cm="1">
        <f t="array" ref="CC62">INDEX($H:$M,ROW(),MATCH(CC$2,$H$1:$M$1,0))</f>
        <v>0.05</v>
      </c>
      <c r="CD62" s="20" cm="1">
        <f t="array" ref="CD62">INDEX($H:$M,ROW(),MATCH(CD$2,$H$1:$M$1,0))</f>
        <v>0.05</v>
      </c>
      <c r="CE62" s="20" cm="1">
        <f t="array" ref="CE62">INDEX($H:$M,ROW(),MATCH(CE$2,$H$1:$M$1,0))</f>
        <v>0.05</v>
      </c>
      <c r="CF62" s="20" cm="1">
        <f t="array" ref="CF62">INDEX($H:$M,ROW(),MATCH(CF$2,$H$1:$M$1,0))</f>
        <v>0.05</v>
      </c>
      <c r="CG62" s="20" cm="1">
        <f t="array" ref="CG62">INDEX($H:$M,ROW(),MATCH(CG$2,$H$1:$M$1,0))</f>
        <v>0.05</v>
      </c>
      <c r="CH62" s="20" cm="1">
        <f t="array" ref="CH62">INDEX($H:$M,ROW(),MATCH(CH$2,$H$1:$M$1,0))</f>
        <v>0.05</v>
      </c>
      <c r="CI62" s="20" cm="1">
        <f t="array" ref="CI62">INDEX($H:$M,ROW(),MATCH(CI$2,$H$1:$M$1,0))</f>
        <v>0.05</v>
      </c>
    </row>
    <row r="63" spans="2:87" x14ac:dyDescent="0.35">
      <c r="B63" s="6"/>
      <c r="C63" t="s">
        <v>209</v>
      </c>
      <c r="E63" t="s">
        <v>74</v>
      </c>
      <c r="H63" s="35">
        <f t="shared" ref="H63:M63" si="71">SUMIF($2:$2,H$1,63:63)</f>
        <v>-5000.0000000000027</v>
      </c>
      <c r="I63" s="35">
        <f t="shared" si="71"/>
        <v>-10000.000000000005</v>
      </c>
      <c r="J63" s="35">
        <f t="shared" si="71"/>
        <v>-20000.000000000011</v>
      </c>
      <c r="K63" s="35">
        <f t="shared" si="71"/>
        <v>-40000.000000000022</v>
      </c>
      <c r="L63" s="35">
        <f t="shared" si="71"/>
        <v>-80000.000000000044</v>
      </c>
      <c r="M63" s="35">
        <f t="shared" si="71"/>
        <v>-160000.00000000009</v>
      </c>
      <c r="O63" s="35"/>
      <c r="P63" s="35">
        <f t="shared" ref="P63:CA63" si="72">-P61*P62</f>
        <v>-416.66666666666674</v>
      </c>
      <c r="Q63" s="35">
        <f t="shared" si="72"/>
        <v>-416.66666666666674</v>
      </c>
      <c r="R63" s="35">
        <f t="shared" si="72"/>
        <v>-416.66666666666674</v>
      </c>
      <c r="S63" s="35">
        <f t="shared" si="72"/>
        <v>-416.66666666666674</v>
      </c>
      <c r="T63" s="35">
        <f t="shared" si="72"/>
        <v>-416.66666666666674</v>
      </c>
      <c r="U63" s="35">
        <f t="shared" si="72"/>
        <v>-416.66666666666674</v>
      </c>
      <c r="V63" s="35">
        <f t="shared" si="72"/>
        <v>-416.66666666666674</v>
      </c>
      <c r="W63" s="35">
        <f t="shared" si="72"/>
        <v>-416.66666666666674</v>
      </c>
      <c r="X63" s="35">
        <f t="shared" si="72"/>
        <v>-416.66666666666674</v>
      </c>
      <c r="Y63" s="35">
        <f t="shared" si="72"/>
        <v>-416.66666666666674</v>
      </c>
      <c r="Z63" s="35">
        <f t="shared" si="72"/>
        <v>-416.66666666666674</v>
      </c>
      <c r="AA63" s="35">
        <f t="shared" si="72"/>
        <v>-416.66666666666674</v>
      </c>
      <c r="AB63" s="35">
        <f t="shared" si="72"/>
        <v>-833.33333333333348</v>
      </c>
      <c r="AC63" s="35">
        <f t="shared" si="72"/>
        <v>-833.33333333333348</v>
      </c>
      <c r="AD63" s="35">
        <f t="shared" si="72"/>
        <v>-833.33333333333348</v>
      </c>
      <c r="AE63" s="35">
        <f t="shared" si="72"/>
        <v>-833.33333333333348</v>
      </c>
      <c r="AF63" s="35">
        <f t="shared" si="72"/>
        <v>-833.33333333333348</v>
      </c>
      <c r="AG63" s="35">
        <f t="shared" si="72"/>
        <v>-833.33333333333348</v>
      </c>
      <c r="AH63" s="35">
        <f t="shared" si="72"/>
        <v>-833.33333333333348</v>
      </c>
      <c r="AI63" s="35">
        <f t="shared" si="72"/>
        <v>-833.33333333333348</v>
      </c>
      <c r="AJ63" s="35">
        <f t="shared" si="72"/>
        <v>-833.33333333333348</v>
      </c>
      <c r="AK63" s="35">
        <f t="shared" si="72"/>
        <v>-833.33333333333348</v>
      </c>
      <c r="AL63" s="35">
        <f t="shared" si="72"/>
        <v>-833.33333333333348</v>
      </c>
      <c r="AM63" s="35">
        <f t="shared" si="72"/>
        <v>-833.33333333333348</v>
      </c>
      <c r="AN63" s="35">
        <f t="shared" si="72"/>
        <v>-1666.666666666667</v>
      </c>
      <c r="AO63" s="35">
        <f t="shared" si="72"/>
        <v>-1666.666666666667</v>
      </c>
      <c r="AP63" s="35">
        <f t="shared" si="72"/>
        <v>-1666.666666666667</v>
      </c>
      <c r="AQ63" s="35">
        <f t="shared" si="72"/>
        <v>-1666.666666666667</v>
      </c>
      <c r="AR63" s="35">
        <f t="shared" si="72"/>
        <v>-1666.666666666667</v>
      </c>
      <c r="AS63" s="35">
        <f t="shared" si="72"/>
        <v>-1666.666666666667</v>
      </c>
      <c r="AT63" s="35">
        <f t="shared" si="72"/>
        <v>-1666.666666666667</v>
      </c>
      <c r="AU63" s="35">
        <f t="shared" si="72"/>
        <v>-1666.666666666667</v>
      </c>
      <c r="AV63" s="35">
        <f t="shared" si="72"/>
        <v>-1666.666666666667</v>
      </c>
      <c r="AW63" s="35">
        <f t="shared" si="72"/>
        <v>-1666.666666666667</v>
      </c>
      <c r="AX63" s="35">
        <f t="shared" si="72"/>
        <v>-1666.666666666667</v>
      </c>
      <c r="AY63" s="35">
        <f t="shared" si="72"/>
        <v>-1666.666666666667</v>
      </c>
      <c r="AZ63" s="35">
        <f t="shared" si="72"/>
        <v>-3333.3333333333339</v>
      </c>
      <c r="BA63" s="35">
        <f t="shared" si="72"/>
        <v>-3333.3333333333339</v>
      </c>
      <c r="BB63" s="35">
        <f t="shared" si="72"/>
        <v>-3333.3333333333339</v>
      </c>
      <c r="BC63" s="35">
        <f t="shared" si="72"/>
        <v>-3333.3333333333339</v>
      </c>
      <c r="BD63" s="35">
        <f t="shared" si="72"/>
        <v>-3333.3333333333339</v>
      </c>
      <c r="BE63" s="35">
        <f t="shared" si="72"/>
        <v>-3333.3333333333339</v>
      </c>
      <c r="BF63" s="35">
        <f t="shared" si="72"/>
        <v>-3333.3333333333339</v>
      </c>
      <c r="BG63" s="35">
        <f t="shared" si="72"/>
        <v>-3333.3333333333339</v>
      </c>
      <c r="BH63" s="35">
        <f t="shared" si="72"/>
        <v>-3333.3333333333339</v>
      </c>
      <c r="BI63" s="35">
        <f t="shared" si="72"/>
        <v>-3333.3333333333339</v>
      </c>
      <c r="BJ63" s="35">
        <f t="shared" si="72"/>
        <v>-3333.3333333333339</v>
      </c>
      <c r="BK63" s="35">
        <f t="shared" si="72"/>
        <v>-3333.3333333333339</v>
      </c>
      <c r="BL63" s="35">
        <f t="shared" si="72"/>
        <v>-6666.6666666666679</v>
      </c>
      <c r="BM63" s="35">
        <f t="shared" si="72"/>
        <v>-6666.6666666666679</v>
      </c>
      <c r="BN63" s="35">
        <f t="shared" si="72"/>
        <v>-6666.6666666666679</v>
      </c>
      <c r="BO63" s="35">
        <f t="shared" si="72"/>
        <v>-6666.6666666666679</v>
      </c>
      <c r="BP63" s="35">
        <f t="shared" si="72"/>
        <v>-6666.6666666666679</v>
      </c>
      <c r="BQ63" s="35">
        <f t="shared" si="72"/>
        <v>-6666.6666666666679</v>
      </c>
      <c r="BR63" s="35">
        <f t="shared" si="72"/>
        <v>-6666.6666666666679</v>
      </c>
      <c r="BS63" s="35">
        <f t="shared" si="72"/>
        <v>-6666.6666666666679</v>
      </c>
      <c r="BT63" s="35">
        <f t="shared" si="72"/>
        <v>-6666.6666666666679</v>
      </c>
      <c r="BU63" s="35">
        <f t="shared" si="72"/>
        <v>-6666.6666666666679</v>
      </c>
      <c r="BV63" s="35">
        <f t="shared" si="72"/>
        <v>-6666.6666666666679</v>
      </c>
      <c r="BW63" s="35">
        <f t="shared" si="72"/>
        <v>-6666.6666666666679</v>
      </c>
      <c r="BX63" s="35">
        <f t="shared" si="72"/>
        <v>-13333.333333333336</v>
      </c>
      <c r="BY63" s="35">
        <f t="shared" si="72"/>
        <v>-13333.333333333336</v>
      </c>
      <c r="BZ63" s="35">
        <f t="shared" si="72"/>
        <v>-13333.333333333336</v>
      </c>
      <c r="CA63" s="35">
        <f t="shared" si="72"/>
        <v>-13333.333333333336</v>
      </c>
      <c r="CB63" s="35">
        <f t="shared" ref="CB63:CI63" si="73">-CB61*CB62</f>
        <v>-13333.333333333336</v>
      </c>
      <c r="CC63" s="35">
        <f t="shared" si="73"/>
        <v>-13333.333333333336</v>
      </c>
      <c r="CD63" s="35">
        <f t="shared" si="73"/>
        <v>-13333.333333333336</v>
      </c>
      <c r="CE63" s="35">
        <f t="shared" si="73"/>
        <v>-13333.333333333336</v>
      </c>
      <c r="CF63" s="35">
        <f t="shared" si="73"/>
        <v>-13333.333333333336</v>
      </c>
      <c r="CG63" s="35">
        <f t="shared" si="73"/>
        <v>-13333.333333333336</v>
      </c>
      <c r="CH63" s="35">
        <f t="shared" si="73"/>
        <v>-13333.333333333336</v>
      </c>
      <c r="CI63" s="35">
        <f t="shared" si="73"/>
        <v>-13333.333333333336</v>
      </c>
    </row>
    <row r="64" spans="2:87" x14ac:dyDescent="0.35">
      <c r="B64" t="s">
        <v>80</v>
      </c>
      <c r="C64" t="s">
        <v>209</v>
      </c>
      <c r="E64" s="31" t="str">
        <f>"# of subscriers - "&amp;E58</f>
        <v># of subscriers - Subscription revenue:</v>
      </c>
      <c r="F64" s="31"/>
      <c r="G64" s="67"/>
      <c r="H64" s="32">
        <f t="shared" ref="H64:N64" si="74">SUMIF($3:$3,H$1,64:64)</f>
        <v>94999.999999999985</v>
      </c>
      <c r="I64" s="32">
        <f t="shared" si="74"/>
        <v>284999.99999999994</v>
      </c>
      <c r="J64" s="32">
        <f t="shared" si="74"/>
        <v>665000</v>
      </c>
      <c r="K64" s="32">
        <f t="shared" si="74"/>
        <v>1425000.0000000005</v>
      </c>
      <c r="L64" s="32">
        <f t="shared" si="74"/>
        <v>2945000.0000000019</v>
      </c>
      <c r="M64" s="32">
        <f t="shared" si="74"/>
        <v>5985000.0000000056</v>
      </c>
      <c r="N64" s="32">
        <f t="shared" si="74"/>
        <v>92482500.00000003</v>
      </c>
      <c r="O64" s="32"/>
      <c r="P64" s="32">
        <f>P60+P61+P63</f>
        <v>7916.666666666667</v>
      </c>
      <c r="Q64" s="32">
        <f t="shared" ref="Q64:CB64" si="75">Q60+Q61+Q63</f>
        <v>15833.333333333334</v>
      </c>
      <c r="R64" s="32">
        <f t="shared" si="75"/>
        <v>23750</v>
      </c>
      <c r="S64" s="32">
        <f t="shared" si="75"/>
        <v>31666.666666666668</v>
      </c>
      <c r="T64" s="32">
        <f t="shared" si="75"/>
        <v>39583.333333333336</v>
      </c>
      <c r="U64" s="32">
        <f t="shared" si="75"/>
        <v>47500.000000000007</v>
      </c>
      <c r="V64" s="32">
        <f t="shared" si="75"/>
        <v>55416.666666666679</v>
      </c>
      <c r="W64" s="32">
        <f t="shared" si="75"/>
        <v>63333.33333333335</v>
      </c>
      <c r="X64" s="32">
        <f t="shared" si="75"/>
        <v>71250.000000000015</v>
      </c>
      <c r="Y64" s="32">
        <f t="shared" si="75"/>
        <v>79166.666666666672</v>
      </c>
      <c r="Z64" s="32">
        <f t="shared" si="75"/>
        <v>87083.333333333328</v>
      </c>
      <c r="AA64" s="32">
        <f t="shared" si="75"/>
        <v>94999.999999999985</v>
      </c>
      <c r="AB64" s="32">
        <f t="shared" si="75"/>
        <v>110833.33333333333</v>
      </c>
      <c r="AC64" s="32">
        <f t="shared" si="75"/>
        <v>126666.66666666667</v>
      </c>
      <c r="AD64" s="32">
        <f t="shared" si="75"/>
        <v>142500</v>
      </c>
      <c r="AE64" s="32">
        <f t="shared" si="75"/>
        <v>158333.33333333331</v>
      </c>
      <c r="AF64" s="32">
        <f t="shared" si="75"/>
        <v>174166.66666666663</v>
      </c>
      <c r="AG64" s="32">
        <f t="shared" si="75"/>
        <v>189999.99999999994</v>
      </c>
      <c r="AH64" s="32">
        <f t="shared" si="75"/>
        <v>205833.33333333326</v>
      </c>
      <c r="AI64" s="32">
        <f t="shared" si="75"/>
        <v>221666.66666666657</v>
      </c>
      <c r="AJ64" s="32">
        <f t="shared" si="75"/>
        <v>237499.99999999988</v>
      </c>
      <c r="AK64" s="32">
        <f t="shared" si="75"/>
        <v>253333.3333333332</v>
      </c>
      <c r="AL64" s="32">
        <f t="shared" si="75"/>
        <v>269166.66666666657</v>
      </c>
      <c r="AM64" s="32">
        <f t="shared" si="75"/>
        <v>284999.99999999994</v>
      </c>
      <c r="AN64" s="32">
        <f t="shared" si="75"/>
        <v>316666.66666666657</v>
      </c>
      <c r="AO64" s="32">
        <f t="shared" si="75"/>
        <v>348333.3333333332</v>
      </c>
      <c r="AP64" s="32">
        <f t="shared" si="75"/>
        <v>379999.99999999983</v>
      </c>
      <c r="AQ64" s="32">
        <f t="shared" si="75"/>
        <v>411666.66666666645</v>
      </c>
      <c r="AR64" s="32">
        <f t="shared" si="75"/>
        <v>443333.33333333308</v>
      </c>
      <c r="AS64" s="32">
        <f t="shared" si="75"/>
        <v>474999.99999999971</v>
      </c>
      <c r="AT64" s="32">
        <f t="shared" si="75"/>
        <v>506666.66666666634</v>
      </c>
      <c r="AU64" s="32">
        <f t="shared" si="75"/>
        <v>538333.33333333302</v>
      </c>
      <c r="AV64" s="32">
        <f t="shared" si="75"/>
        <v>569999.99999999977</v>
      </c>
      <c r="AW64" s="32">
        <f t="shared" si="75"/>
        <v>601666.66666666651</v>
      </c>
      <c r="AX64" s="32">
        <f t="shared" si="75"/>
        <v>633333.33333333326</v>
      </c>
      <c r="AY64" s="32">
        <f t="shared" si="75"/>
        <v>665000</v>
      </c>
      <c r="AZ64" s="32">
        <f t="shared" si="75"/>
        <v>728333.33333333326</v>
      </c>
      <c r="BA64" s="32">
        <f t="shared" si="75"/>
        <v>791666.66666666651</v>
      </c>
      <c r="BB64" s="32">
        <f t="shared" si="75"/>
        <v>854999.99999999977</v>
      </c>
      <c r="BC64" s="32">
        <f t="shared" si="75"/>
        <v>918333.33333333302</v>
      </c>
      <c r="BD64" s="32">
        <f t="shared" si="75"/>
        <v>981666.66666666628</v>
      </c>
      <c r="BE64" s="32">
        <f t="shared" si="75"/>
        <v>1044999.9999999995</v>
      </c>
      <c r="BF64" s="32">
        <f t="shared" si="75"/>
        <v>1108333.333333333</v>
      </c>
      <c r="BG64" s="32">
        <f t="shared" si="75"/>
        <v>1171666.6666666665</v>
      </c>
      <c r="BH64" s="32">
        <f t="shared" si="75"/>
        <v>1235000</v>
      </c>
      <c r="BI64" s="32">
        <f t="shared" si="75"/>
        <v>1298333.3333333335</v>
      </c>
      <c r="BJ64" s="32">
        <f t="shared" si="75"/>
        <v>1361666.666666667</v>
      </c>
      <c r="BK64" s="32">
        <f t="shared" si="75"/>
        <v>1425000.0000000005</v>
      </c>
      <c r="BL64" s="32">
        <f t="shared" si="75"/>
        <v>1551666.666666667</v>
      </c>
      <c r="BM64" s="32">
        <f t="shared" si="75"/>
        <v>1678333.3333333335</v>
      </c>
      <c r="BN64" s="32">
        <f t="shared" si="75"/>
        <v>1805000</v>
      </c>
      <c r="BO64" s="32">
        <f t="shared" si="75"/>
        <v>1931666.6666666665</v>
      </c>
      <c r="BP64" s="32">
        <f t="shared" si="75"/>
        <v>2058333.333333333</v>
      </c>
      <c r="BQ64" s="32">
        <f t="shared" si="75"/>
        <v>2185000</v>
      </c>
      <c r="BR64" s="32">
        <f t="shared" si="75"/>
        <v>2311666.666666667</v>
      </c>
      <c r="BS64" s="32">
        <f t="shared" si="75"/>
        <v>2438333.333333334</v>
      </c>
      <c r="BT64" s="32">
        <f t="shared" si="75"/>
        <v>2565000.0000000009</v>
      </c>
      <c r="BU64" s="32">
        <f t="shared" si="75"/>
        <v>2691666.6666666679</v>
      </c>
      <c r="BV64" s="32">
        <f t="shared" si="75"/>
        <v>2818333.3333333349</v>
      </c>
      <c r="BW64" s="32">
        <f t="shared" si="75"/>
        <v>2945000.0000000019</v>
      </c>
      <c r="BX64" s="32">
        <f t="shared" si="75"/>
        <v>3198333.3333333349</v>
      </c>
      <c r="BY64" s="32">
        <f t="shared" si="75"/>
        <v>3451666.6666666679</v>
      </c>
      <c r="BZ64" s="32">
        <f t="shared" si="75"/>
        <v>3705000.0000000009</v>
      </c>
      <c r="CA64" s="32">
        <f t="shared" si="75"/>
        <v>3958333.333333334</v>
      </c>
      <c r="CB64" s="32">
        <f t="shared" si="75"/>
        <v>4211666.6666666679</v>
      </c>
      <c r="CC64" s="32">
        <f t="shared" ref="CC64:CI64" si="76">CC60+CC61+CC63</f>
        <v>4465000.0000000019</v>
      </c>
      <c r="CD64" s="32">
        <f t="shared" si="76"/>
        <v>4718333.3333333358</v>
      </c>
      <c r="CE64" s="32">
        <f t="shared" si="76"/>
        <v>4971666.6666666698</v>
      </c>
      <c r="CF64" s="32">
        <f t="shared" si="76"/>
        <v>5225000.0000000037</v>
      </c>
      <c r="CG64" s="32">
        <f t="shared" si="76"/>
        <v>5478333.3333333377</v>
      </c>
      <c r="CH64" s="32">
        <f t="shared" si="76"/>
        <v>5731666.6666666716</v>
      </c>
      <c r="CI64" s="32">
        <f t="shared" si="76"/>
        <v>5985000.0000000056</v>
      </c>
    </row>
    <row r="65" spans="2:87" x14ac:dyDescent="0.35">
      <c r="B65" s="6"/>
      <c r="C65" t="s">
        <v>209</v>
      </c>
      <c r="E65" s="12" t="s">
        <v>62</v>
      </c>
      <c r="F65" s="12"/>
      <c r="G65" s="13"/>
      <c r="H65" s="34">
        <f>H64-SUM(H63,H60:H61)</f>
        <v>0</v>
      </c>
      <c r="I65" s="34">
        <f t="shared" ref="I65:BT65" si="77">I64-SUM(I63,I60:I61)</f>
        <v>0</v>
      </c>
      <c r="J65" s="34">
        <f t="shared" si="77"/>
        <v>0</v>
      </c>
      <c r="K65" s="34">
        <f t="shared" si="77"/>
        <v>0</v>
      </c>
      <c r="L65" s="34">
        <f t="shared" si="77"/>
        <v>0</v>
      </c>
      <c r="M65" s="34">
        <f t="shared" si="77"/>
        <v>0</v>
      </c>
      <c r="N65" s="34">
        <f t="shared" si="77"/>
        <v>92482500.00000003</v>
      </c>
      <c r="O65" s="34"/>
      <c r="P65" s="34">
        <f t="shared" si="77"/>
        <v>0</v>
      </c>
      <c r="Q65" s="34">
        <f t="shared" si="77"/>
        <v>0</v>
      </c>
      <c r="R65" s="34">
        <f t="shared" si="77"/>
        <v>0</v>
      </c>
      <c r="S65" s="34">
        <f t="shared" si="77"/>
        <v>0</v>
      </c>
      <c r="T65" s="34">
        <f t="shared" si="77"/>
        <v>0</v>
      </c>
      <c r="U65" s="34">
        <f t="shared" si="77"/>
        <v>0</v>
      </c>
      <c r="V65" s="34">
        <f t="shared" si="77"/>
        <v>0</v>
      </c>
      <c r="W65" s="34">
        <f t="shared" si="77"/>
        <v>0</v>
      </c>
      <c r="X65" s="34">
        <f t="shared" si="77"/>
        <v>0</v>
      </c>
      <c r="Y65" s="34">
        <f t="shared" si="77"/>
        <v>0</v>
      </c>
      <c r="Z65" s="34">
        <f t="shared" si="77"/>
        <v>0</v>
      </c>
      <c r="AA65" s="34">
        <f t="shared" si="77"/>
        <v>0</v>
      </c>
      <c r="AB65" s="34">
        <f t="shared" si="77"/>
        <v>0</v>
      </c>
      <c r="AC65" s="34">
        <f t="shared" si="77"/>
        <v>0</v>
      </c>
      <c r="AD65" s="34">
        <f t="shared" si="77"/>
        <v>0</v>
      </c>
      <c r="AE65" s="34">
        <f t="shared" si="77"/>
        <v>0</v>
      </c>
      <c r="AF65" s="34">
        <f t="shared" si="77"/>
        <v>0</v>
      </c>
      <c r="AG65" s="34">
        <f t="shared" si="77"/>
        <v>0</v>
      </c>
      <c r="AH65" s="34">
        <f t="shared" si="77"/>
        <v>0</v>
      </c>
      <c r="AI65" s="34">
        <f t="shared" si="77"/>
        <v>0</v>
      </c>
      <c r="AJ65" s="34">
        <f t="shared" si="77"/>
        <v>0</v>
      </c>
      <c r="AK65" s="34">
        <f t="shared" si="77"/>
        <v>0</v>
      </c>
      <c r="AL65" s="34">
        <f t="shared" si="77"/>
        <v>0</v>
      </c>
      <c r="AM65" s="34">
        <f t="shared" si="77"/>
        <v>0</v>
      </c>
      <c r="AN65" s="34">
        <f t="shared" si="77"/>
        <v>0</v>
      </c>
      <c r="AO65" s="34">
        <f t="shared" si="77"/>
        <v>0</v>
      </c>
      <c r="AP65" s="34">
        <f t="shared" si="77"/>
        <v>0</v>
      </c>
      <c r="AQ65" s="34">
        <f t="shared" si="77"/>
        <v>0</v>
      </c>
      <c r="AR65" s="34">
        <f t="shared" si="77"/>
        <v>0</v>
      </c>
      <c r="AS65" s="34">
        <f t="shared" si="77"/>
        <v>0</v>
      </c>
      <c r="AT65" s="34">
        <f t="shared" si="77"/>
        <v>0</v>
      </c>
      <c r="AU65" s="34">
        <f t="shared" si="77"/>
        <v>0</v>
      </c>
      <c r="AV65" s="34">
        <f t="shared" si="77"/>
        <v>0</v>
      </c>
      <c r="AW65" s="34">
        <f t="shared" si="77"/>
        <v>0</v>
      </c>
      <c r="AX65" s="34">
        <f t="shared" si="77"/>
        <v>0</v>
      </c>
      <c r="AY65" s="34">
        <f t="shared" si="77"/>
        <v>0</v>
      </c>
      <c r="AZ65" s="34">
        <f t="shared" si="77"/>
        <v>0</v>
      </c>
      <c r="BA65" s="34">
        <f t="shared" si="77"/>
        <v>0</v>
      </c>
      <c r="BB65" s="34">
        <f t="shared" si="77"/>
        <v>0</v>
      </c>
      <c r="BC65" s="34">
        <f t="shared" si="77"/>
        <v>0</v>
      </c>
      <c r="BD65" s="34">
        <f t="shared" si="77"/>
        <v>0</v>
      </c>
      <c r="BE65" s="34">
        <f t="shared" si="77"/>
        <v>0</v>
      </c>
      <c r="BF65" s="34">
        <f t="shared" si="77"/>
        <v>0</v>
      </c>
      <c r="BG65" s="34">
        <f t="shared" si="77"/>
        <v>0</v>
      </c>
      <c r="BH65" s="34">
        <f t="shared" si="77"/>
        <v>0</v>
      </c>
      <c r="BI65" s="34">
        <f t="shared" si="77"/>
        <v>0</v>
      </c>
      <c r="BJ65" s="34">
        <f t="shared" si="77"/>
        <v>0</v>
      </c>
      <c r="BK65" s="34">
        <f t="shared" si="77"/>
        <v>0</v>
      </c>
      <c r="BL65" s="34">
        <f t="shared" si="77"/>
        <v>0</v>
      </c>
      <c r="BM65" s="34">
        <f t="shared" si="77"/>
        <v>0</v>
      </c>
      <c r="BN65" s="34">
        <f t="shared" si="77"/>
        <v>0</v>
      </c>
      <c r="BO65" s="34">
        <f t="shared" si="77"/>
        <v>0</v>
      </c>
      <c r="BP65" s="34">
        <f t="shared" si="77"/>
        <v>0</v>
      </c>
      <c r="BQ65" s="34">
        <f t="shared" si="77"/>
        <v>0</v>
      </c>
      <c r="BR65" s="34">
        <f t="shared" si="77"/>
        <v>0</v>
      </c>
      <c r="BS65" s="34">
        <f t="shared" si="77"/>
        <v>0</v>
      </c>
      <c r="BT65" s="34">
        <f t="shared" si="77"/>
        <v>0</v>
      </c>
      <c r="BU65" s="34">
        <f t="shared" ref="BU65:CI65" si="78">BU64-SUM(BU63,BU60:BU61)</f>
        <v>0</v>
      </c>
      <c r="BV65" s="34">
        <f t="shared" si="78"/>
        <v>0</v>
      </c>
      <c r="BW65" s="34">
        <f t="shared" si="78"/>
        <v>0</v>
      </c>
      <c r="BX65" s="34">
        <f t="shared" si="78"/>
        <v>0</v>
      </c>
      <c r="BY65" s="34">
        <f t="shared" si="78"/>
        <v>0</v>
      </c>
      <c r="BZ65" s="34">
        <f t="shared" si="78"/>
        <v>0</v>
      </c>
      <c r="CA65" s="34">
        <f t="shared" si="78"/>
        <v>0</v>
      </c>
      <c r="CB65" s="34">
        <f t="shared" si="78"/>
        <v>0</v>
      </c>
      <c r="CC65" s="34">
        <f t="shared" si="78"/>
        <v>0</v>
      </c>
      <c r="CD65" s="34">
        <f t="shared" si="78"/>
        <v>0</v>
      </c>
      <c r="CE65" s="34">
        <f t="shared" si="78"/>
        <v>0</v>
      </c>
      <c r="CF65" s="34">
        <f t="shared" si="78"/>
        <v>0</v>
      </c>
      <c r="CG65" s="34">
        <f t="shared" si="78"/>
        <v>0</v>
      </c>
      <c r="CH65" s="34">
        <f t="shared" si="78"/>
        <v>0</v>
      </c>
      <c r="CI65" s="34">
        <f t="shared" si="78"/>
        <v>0</v>
      </c>
    </row>
    <row r="66" spans="2:87" x14ac:dyDescent="0.35">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35">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35">
      <c r="C68" t="s">
        <v>209</v>
      </c>
      <c r="E68" s="12" t="s">
        <v>77</v>
      </c>
      <c r="F68" s="12"/>
      <c r="G68" s="13"/>
      <c r="H68" s="29">
        <v>20</v>
      </c>
      <c r="I68" s="29">
        <v>20</v>
      </c>
      <c r="J68" s="29">
        <v>20</v>
      </c>
      <c r="K68" s="29">
        <v>20</v>
      </c>
      <c r="L68" s="29">
        <v>20</v>
      </c>
      <c r="M68" s="29">
        <v>20</v>
      </c>
      <c r="N68" s="36"/>
      <c r="O68" s="36"/>
      <c r="P68" s="30" cm="1">
        <f t="array" ref="P68">INDEX($H:$M,ROW(),MATCH(P$2,$H$1:$M$1,0))</f>
        <v>20</v>
      </c>
      <c r="Q68" s="30" cm="1">
        <f t="array" ref="Q68">INDEX($H:$M,ROW(),MATCH(Q$2,$H$1:$M$1,0))</f>
        <v>20</v>
      </c>
      <c r="R68" s="30" cm="1">
        <f t="array" ref="R68">INDEX($H:$M,ROW(),MATCH(R$2,$H$1:$M$1,0))</f>
        <v>20</v>
      </c>
      <c r="S68" s="30" cm="1">
        <f t="array" ref="S68">INDEX($H:$M,ROW(),MATCH(S$2,$H$1:$M$1,0))</f>
        <v>20</v>
      </c>
      <c r="T68" s="30" cm="1">
        <f t="array" ref="T68">INDEX($H:$M,ROW(),MATCH(T$2,$H$1:$M$1,0))</f>
        <v>20</v>
      </c>
      <c r="U68" s="30" cm="1">
        <f t="array" ref="U68">INDEX($H:$M,ROW(),MATCH(U$2,$H$1:$M$1,0))</f>
        <v>20</v>
      </c>
      <c r="V68" s="30" cm="1">
        <f t="array" ref="V68">INDEX($H:$M,ROW(),MATCH(V$2,$H$1:$M$1,0))</f>
        <v>20</v>
      </c>
      <c r="W68" s="30" cm="1">
        <f t="array" ref="W68">INDEX($H:$M,ROW(),MATCH(W$2,$H$1:$M$1,0))</f>
        <v>20</v>
      </c>
      <c r="X68" s="30" cm="1">
        <f t="array" ref="X68">INDEX($H:$M,ROW(),MATCH(X$2,$H$1:$M$1,0))</f>
        <v>20</v>
      </c>
      <c r="Y68" s="30" cm="1">
        <f t="array" ref="Y68">INDEX($H:$M,ROW(),MATCH(Y$2,$H$1:$M$1,0))</f>
        <v>20</v>
      </c>
      <c r="Z68" s="30" cm="1">
        <f t="array" ref="Z68">INDEX($H:$M,ROW(),MATCH(Z$2,$H$1:$M$1,0))</f>
        <v>20</v>
      </c>
      <c r="AA68" s="30" cm="1">
        <f t="array" ref="AA68">INDEX($H:$M,ROW(),MATCH(AA$2,$H$1:$M$1,0))</f>
        <v>20</v>
      </c>
      <c r="AB68" s="30" cm="1">
        <f t="array" ref="AB68">INDEX($H:$M,ROW(),MATCH(AB$2,$H$1:$M$1,0))</f>
        <v>20</v>
      </c>
      <c r="AC68" s="30" cm="1">
        <f t="array" ref="AC68">INDEX($H:$M,ROW(),MATCH(AC$2,$H$1:$M$1,0))</f>
        <v>20</v>
      </c>
      <c r="AD68" s="30" cm="1">
        <f t="array" ref="AD68">INDEX($H:$M,ROW(),MATCH(AD$2,$H$1:$M$1,0))</f>
        <v>20</v>
      </c>
      <c r="AE68" s="30" cm="1">
        <f t="array" ref="AE68">INDEX($H:$M,ROW(),MATCH(AE$2,$H$1:$M$1,0))</f>
        <v>20</v>
      </c>
      <c r="AF68" s="30" cm="1">
        <f t="array" ref="AF68">INDEX($H:$M,ROW(),MATCH(AF$2,$H$1:$M$1,0))</f>
        <v>20</v>
      </c>
      <c r="AG68" s="30" cm="1">
        <f t="array" ref="AG68">INDEX($H:$M,ROW(),MATCH(AG$2,$H$1:$M$1,0))</f>
        <v>20</v>
      </c>
      <c r="AH68" s="30" cm="1">
        <f t="array" ref="AH68">INDEX($H:$M,ROW(),MATCH(AH$2,$H$1:$M$1,0))</f>
        <v>20</v>
      </c>
      <c r="AI68" s="30" cm="1">
        <f t="array" ref="AI68">INDEX($H:$M,ROW(),MATCH(AI$2,$H$1:$M$1,0))</f>
        <v>20</v>
      </c>
      <c r="AJ68" s="30" cm="1">
        <f t="array" ref="AJ68">INDEX($H:$M,ROW(),MATCH(AJ$2,$H$1:$M$1,0))</f>
        <v>20</v>
      </c>
      <c r="AK68" s="30" cm="1">
        <f t="array" ref="AK68">INDEX($H:$M,ROW(),MATCH(AK$2,$H$1:$M$1,0))</f>
        <v>20</v>
      </c>
      <c r="AL68" s="30" cm="1">
        <f t="array" ref="AL68">INDEX($H:$M,ROW(),MATCH(AL$2,$H$1:$M$1,0))</f>
        <v>20</v>
      </c>
      <c r="AM68" s="30" cm="1">
        <f t="array" ref="AM68">INDEX($H:$M,ROW(),MATCH(AM$2,$H$1:$M$1,0))</f>
        <v>20</v>
      </c>
      <c r="AN68" s="30" cm="1">
        <f t="array" ref="AN68">INDEX($H:$M,ROW(),MATCH(AN$2,$H$1:$M$1,0))</f>
        <v>20</v>
      </c>
      <c r="AO68" s="30" cm="1">
        <f t="array" ref="AO68">INDEX($H:$M,ROW(),MATCH(AO$2,$H$1:$M$1,0))</f>
        <v>20</v>
      </c>
      <c r="AP68" s="30" cm="1">
        <f t="array" ref="AP68">INDEX($H:$M,ROW(),MATCH(AP$2,$H$1:$M$1,0))</f>
        <v>20</v>
      </c>
      <c r="AQ68" s="30" cm="1">
        <f t="array" ref="AQ68">INDEX($H:$M,ROW(),MATCH(AQ$2,$H$1:$M$1,0))</f>
        <v>20</v>
      </c>
      <c r="AR68" s="30" cm="1">
        <f t="array" ref="AR68">INDEX($H:$M,ROW(),MATCH(AR$2,$H$1:$M$1,0))</f>
        <v>20</v>
      </c>
      <c r="AS68" s="30" cm="1">
        <f t="array" ref="AS68">INDEX($H:$M,ROW(),MATCH(AS$2,$H$1:$M$1,0))</f>
        <v>20</v>
      </c>
      <c r="AT68" s="30" cm="1">
        <f t="array" ref="AT68">INDEX($H:$M,ROW(),MATCH(AT$2,$H$1:$M$1,0))</f>
        <v>20</v>
      </c>
      <c r="AU68" s="30" cm="1">
        <f t="array" ref="AU68">INDEX($H:$M,ROW(),MATCH(AU$2,$H$1:$M$1,0))</f>
        <v>20</v>
      </c>
      <c r="AV68" s="30" cm="1">
        <f t="array" ref="AV68">INDEX($H:$M,ROW(),MATCH(AV$2,$H$1:$M$1,0))</f>
        <v>20</v>
      </c>
      <c r="AW68" s="30" cm="1">
        <f t="array" ref="AW68">INDEX($H:$M,ROW(),MATCH(AW$2,$H$1:$M$1,0))</f>
        <v>20</v>
      </c>
      <c r="AX68" s="30" cm="1">
        <f t="array" ref="AX68">INDEX($H:$M,ROW(),MATCH(AX$2,$H$1:$M$1,0))</f>
        <v>20</v>
      </c>
      <c r="AY68" s="30" cm="1">
        <f t="array" ref="AY68">INDEX($H:$M,ROW(),MATCH(AY$2,$H$1:$M$1,0))</f>
        <v>20</v>
      </c>
      <c r="AZ68" s="30" cm="1">
        <f t="array" ref="AZ68">INDEX($H:$M,ROW(),MATCH(AZ$2,$H$1:$M$1,0))</f>
        <v>20</v>
      </c>
      <c r="BA68" s="30" cm="1">
        <f t="array" ref="BA68">INDEX($H:$M,ROW(),MATCH(BA$2,$H$1:$M$1,0))</f>
        <v>20</v>
      </c>
      <c r="BB68" s="30" cm="1">
        <f t="array" ref="BB68">INDEX($H:$M,ROW(),MATCH(BB$2,$H$1:$M$1,0))</f>
        <v>20</v>
      </c>
      <c r="BC68" s="30" cm="1">
        <f t="array" ref="BC68">INDEX($H:$M,ROW(),MATCH(BC$2,$H$1:$M$1,0))</f>
        <v>20</v>
      </c>
      <c r="BD68" s="30" cm="1">
        <f t="array" ref="BD68">INDEX($H:$M,ROW(),MATCH(BD$2,$H$1:$M$1,0))</f>
        <v>20</v>
      </c>
      <c r="BE68" s="30" cm="1">
        <f t="array" ref="BE68">INDEX($H:$M,ROW(),MATCH(BE$2,$H$1:$M$1,0))</f>
        <v>20</v>
      </c>
      <c r="BF68" s="30" cm="1">
        <f t="array" ref="BF68">INDEX($H:$M,ROW(),MATCH(BF$2,$H$1:$M$1,0))</f>
        <v>20</v>
      </c>
      <c r="BG68" s="30" cm="1">
        <f t="array" ref="BG68">INDEX($H:$M,ROW(),MATCH(BG$2,$H$1:$M$1,0))</f>
        <v>20</v>
      </c>
      <c r="BH68" s="30" cm="1">
        <f t="array" ref="BH68">INDEX($H:$M,ROW(),MATCH(BH$2,$H$1:$M$1,0))</f>
        <v>20</v>
      </c>
      <c r="BI68" s="30" cm="1">
        <f t="array" ref="BI68">INDEX($H:$M,ROW(),MATCH(BI$2,$H$1:$M$1,0))</f>
        <v>20</v>
      </c>
      <c r="BJ68" s="30" cm="1">
        <f t="array" ref="BJ68">INDEX($H:$M,ROW(),MATCH(BJ$2,$H$1:$M$1,0))</f>
        <v>20</v>
      </c>
      <c r="BK68" s="30" cm="1">
        <f t="array" ref="BK68">INDEX($H:$M,ROW(),MATCH(BK$2,$H$1:$M$1,0))</f>
        <v>20</v>
      </c>
      <c r="BL68" s="30" cm="1">
        <f t="array" ref="BL68">INDEX($H:$M,ROW(),MATCH(BL$2,$H$1:$M$1,0))</f>
        <v>20</v>
      </c>
      <c r="BM68" s="30" cm="1">
        <f t="array" ref="BM68">INDEX($H:$M,ROW(),MATCH(BM$2,$H$1:$M$1,0))</f>
        <v>20</v>
      </c>
      <c r="BN68" s="30" cm="1">
        <f t="array" ref="BN68">INDEX($H:$M,ROW(),MATCH(BN$2,$H$1:$M$1,0))</f>
        <v>20</v>
      </c>
      <c r="BO68" s="30" cm="1">
        <f t="array" ref="BO68">INDEX($H:$M,ROW(),MATCH(BO$2,$H$1:$M$1,0))</f>
        <v>20</v>
      </c>
      <c r="BP68" s="30" cm="1">
        <f t="array" ref="BP68">INDEX($H:$M,ROW(),MATCH(BP$2,$H$1:$M$1,0))</f>
        <v>20</v>
      </c>
      <c r="BQ68" s="30" cm="1">
        <f t="array" ref="BQ68">INDEX($H:$M,ROW(),MATCH(BQ$2,$H$1:$M$1,0))</f>
        <v>20</v>
      </c>
      <c r="BR68" s="30" cm="1">
        <f t="array" ref="BR68">INDEX($H:$M,ROW(),MATCH(BR$2,$H$1:$M$1,0))</f>
        <v>20</v>
      </c>
      <c r="BS68" s="30" cm="1">
        <f t="array" ref="BS68">INDEX($H:$M,ROW(),MATCH(BS$2,$H$1:$M$1,0))</f>
        <v>20</v>
      </c>
      <c r="BT68" s="30" cm="1">
        <f t="array" ref="BT68">INDEX($H:$M,ROW(),MATCH(BT$2,$H$1:$M$1,0))</f>
        <v>20</v>
      </c>
      <c r="BU68" s="30" cm="1">
        <f t="array" ref="BU68">INDEX($H:$M,ROW(),MATCH(BU$2,$H$1:$M$1,0))</f>
        <v>20</v>
      </c>
      <c r="BV68" s="30" cm="1">
        <f t="array" ref="BV68">INDEX($H:$M,ROW(),MATCH(BV$2,$H$1:$M$1,0))</f>
        <v>20</v>
      </c>
      <c r="BW68" s="30" cm="1">
        <f t="array" ref="BW68">INDEX($H:$M,ROW(),MATCH(BW$2,$H$1:$M$1,0))</f>
        <v>20</v>
      </c>
      <c r="BX68" s="30" cm="1">
        <f t="array" ref="BX68">INDEX($H:$M,ROW(),MATCH(BX$2,$H$1:$M$1,0))</f>
        <v>20</v>
      </c>
      <c r="BY68" s="30" cm="1">
        <f t="array" ref="BY68">INDEX($H:$M,ROW(),MATCH(BY$2,$H$1:$M$1,0))</f>
        <v>20</v>
      </c>
      <c r="BZ68" s="30" cm="1">
        <f t="array" ref="BZ68">INDEX($H:$M,ROW(),MATCH(BZ$2,$H$1:$M$1,0))</f>
        <v>20</v>
      </c>
      <c r="CA68" s="30" cm="1">
        <f t="array" ref="CA68">INDEX($H:$M,ROW(),MATCH(CA$2,$H$1:$M$1,0))</f>
        <v>20</v>
      </c>
      <c r="CB68" s="30" cm="1">
        <f t="array" ref="CB68">INDEX($H:$M,ROW(),MATCH(CB$2,$H$1:$M$1,0))</f>
        <v>20</v>
      </c>
      <c r="CC68" s="30" cm="1">
        <f t="array" ref="CC68">INDEX($H:$M,ROW(),MATCH(CC$2,$H$1:$M$1,0))</f>
        <v>20</v>
      </c>
      <c r="CD68" s="30" cm="1">
        <f t="array" ref="CD68">INDEX($H:$M,ROW(),MATCH(CD$2,$H$1:$M$1,0))</f>
        <v>20</v>
      </c>
      <c r="CE68" s="30" cm="1">
        <f t="array" ref="CE68">INDEX($H:$M,ROW(),MATCH(CE$2,$H$1:$M$1,0))</f>
        <v>20</v>
      </c>
      <c r="CF68" s="30" cm="1">
        <f t="array" ref="CF68">INDEX($H:$M,ROW(),MATCH(CF$2,$H$1:$M$1,0))</f>
        <v>20</v>
      </c>
      <c r="CG68" s="30" cm="1">
        <f t="array" ref="CG68">INDEX($H:$M,ROW(),MATCH(CG$2,$H$1:$M$1,0))</f>
        <v>20</v>
      </c>
      <c r="CH68" s="30" cm="1">
        <f t="array" ref="CH68">INDEX($H:$M,ROW(),MATCH(CH$2,$H$1:$M$1,0))</f>
        <v>20</v>
      </c>
      <c r="CI68" s="30" cm="1">
        <f t="array" ref="CI68">INDEX($H:$M,ROW(),MATCH(CI$2,$H$1:$M$1,0))</f>
        <v>20</v>
      </c>
    </row>
    <row r="69" spans="2:87" x14ac:dyDescent="0.35">
      <c r="B69" t="s">
        <v>198</v>
      </c>
      <c r="C69" t="s">
        <v>209</v>
      </c>
      <c r="E69" s="27" t="str">
        <f>SUBSTITUTE(E58,":","")&amp;" Revenue"</f>
        <v>Subscription revenue Revenue</v>
      </c>
      <c r="F69" s="27"/>
      <c r="G69" s="9"/>
      <c r="H69" s="28">
        <f t="shared" ref="H69:M69" si="79">SUMIF($2:$2,H$1,69:69)</f>
        <v>11400000</v>
      </c>
      <c r="I69" s="28">
        <f t="shared" si="79"/>
        <v>45599999.999999985</v>
      </c>
      <c r="J69" s="28">
        <f t="shared" si="79"/>
        <v>113999999.99999996</v>
      </c>
      <c r="K69" s="28">
        <f t="shared" si="79"/>
        <v>250799999.99999997</v>
      </c>
      <c r="L69" s="28">
        <f t="shared" si="79"/>
        <v>524400000.00000012</v>
      </c>
      <c r="M69" s="28">
        <f t="shared" si="79"/>
        <v>1071600000.0000005</v>
      </c>
      <c r="P69" s="28">
        <f t="shared" ref="P69:CA69" si="80">P68*AVERAGE(P64,P60)</f>
        <v>79166.666666666672</v>
      </c>
      <c r="Q69" s="28">
        <f t="shared" si="80"/>
        <v>237500</v>
      </c>
      <c r="R69" s="28">
        <f t="shared" si="80"/>
        <v>395833.33333333337</v>
      </c>
      <c r="S69" s="28">
        <f t="shared" si="80"/>
        <v>554166.66666666674</v>
      </c>
      <c r="T69" s="28">
        <f t="shared" si="80"/>
        <v>712500</v>
      </c>
      <c r="U69" s="28">
        <f t="shared" si="80"/>
        <v>870833.33333333349</v>
      </c>
      <c r="V69" s="28">
        <f t="shared" si="80"/>
        <v>1029166.6666666669</v>
      </c>
      <c r="W69" s="28">
        <f t="shared" si="80"/>
        <v>1187500.0000000002</v>
      </c>
      <c r="X69" s="28">
        <f t="shared" si="80"/>
        <v>1345833.3333333337</v>
      </c>
      <c r="Y69" s="28">
        <f t="shared" si="80"/>
        <v>1504166.666666667</v>
      </c>
      <c r="Z69" s="28">
        <f t="shared" si="80"/>
        <v>1662500</v>
      </c>
      <c r="AA69" s="28">
        <f t="shared" si="80"/>
        <v>1820833.333333333</v>
      </c>
      <c r="AB69" s="28">
        <f t="shared" si="80"/>
        <v>2058333.333333333</v>
      </c>
      <c r="AC69" s="28">
        <f t="shared" si="80"/>
        <v>2375000</v>
      </c>
      <c r="AD69" s="28">
        <f t="shared" si="80"/>
        <v>2691666.666666667</v>
      </c>
      <c r="AE69" s="28">
        <f t="shared" si="80"/>
        <v>3008333.333333333</v>
      </c>
      <c r="AF69" s="28">
        <f t="shared" si="80"/>
        <v>3324999.9999999995</v>
      </c>
      <c r="AG69" s="28">
        <f t="shared" si="80"/>
        <v>3641666.6666666656</v>
      </c>
      <c r="AH69" s="28">
        <f t="shared" si="80"/>
        <v>3958333.3333333321</v>
      </c>
      <c r="AI69" s="28">
        <f t="shared" si="80"/>
        <v>4274999.9999999981</v>
      </c>
      <c r="AJ69" s="28">
        <f t="shared" si="80"/>
        <v>4591666.6666666642</v>
      </c>
      <c r="AK69" s="28">
        <f t="shared" si="80"/>
        <v>4908333.3333333312</v>
      </c>
      <c r="AL69" s="28">
        <f t="shared" si="80"/>
        <v>5224999.9999999981</v>
      </c>
      <c r="AM69" s="28">
        <f t="shared" si="80"/>
        <v>5541666.6666666651</v>
      </c>
      <c r="AN69" s="28">
        <f t="shared" si="80"/>
        <v>6016666.6666666651</v>
      </c>
      <c r="AO69" s="28">
        <f t="shared" si="80"/>
        <v>6649999.9999999981</v>
      </c>
      <c r="AP69" s="28">
        <f t="shared" si="80"/>
        <v>7283333.3333333302</v>
      </c>
      <c r="AQ69" s="28">
        <f t="shared" si="80"/>
        <v>7916666.6666666623</v>
      </c>
      <c r="AR69" s="28">
        <f t="shared" si="80"/>
        <v>8549999.9999999963</v>
      </c>
      <c r="AS69" s="28">
        <f t="shared" si="80"/>
        <v>9183333.3333333284</v>
      </c>
      <c r="AT69" s="28">
        <f t="shared" si="80"/>
        <v>9816666.6666666605</v>
      </c>
      <c r="AU69" s="28">
        <f t="shared" si="80"/>
        <v>10449999.999999993</v>
      </c>
      <c r="AV69" s="28">
        <f t="shared" si="80"/>
        <v>11083333.333333328</v>
      </c>
      <c r="AW69" s="28">
        <f t="shared" si="80"/>
        <v>11716666.666666662</v>
      </c>
      <c r="AX69" s="28">
        <f t="shared" si="80"/>
        <v>12349999.999999998</v>
      </c>
      <c r="AY69" s="28">
        <f t="shared" si="80"/>
        <v>12983333.333333332</v>
      </c>
      <c r="AZ69" s="28">
        <f t="shared" si="80"/>
        <v>13933333.333333332</v>
      </c>
      <c r="BA69" s="28">
        <f t="shared" si="80"/>
        <v>15199999.999999998</v>
      </c>
      <c r="BB69" s="28">
        <f t="shared" si="80"/>
        <v>16466666.666666662</v>
      </c>
      <c r="BC69" s="28">
        <f t="shared" si="80"/>
        <v>17733333.333333328</v>
      </c>
      <c r="BD69" s="28">
        <f t="shared" si="80"/>
        <v>18999999.999999993</v>
      </c>
      <c r="BE69" s="28">
        <f t="shared" si="80"/>
        <v>20266666.666666657</v>
      </c>
      <c r="BF69" s="28">
        <f t="shared" si="80"/>
        <v>21533333.333333325</v>
      </c>
      <c r="BG69" s="28">
        <f t="shared" si="80"/>
        <v>22799999.999999996</v>
      </c>
      <c r="BH69" s="28">
        <f t="shared" si="80"/>
        <v>24066666.666666664</v>
      </c>
      <c r="BI69" s="28">
        <f t="shared" si="80"/>
        <v>25333333.333333336</v>
      </c>
      <c r="BJ69" s="28">
        <f t="shared" si="80"/>
        <v>26600000.000000004</v>
      </c>
      <c r="BK69" s="28">
        <f t="shared" si="80"/>
        <v>27866666.666666675</v>
      </c>
      <c r="BL69" s="28">
        <f t="shared" si="80"/>
        <v>29766666.666666675</v>
      </c>
      <c r="BM69" s="28">
        <f t="shared" si="80"/>
        <v>32300000.000000004</v>
      </c>
      <c r="BN69" s="28">
        <f t="shared" si="80"/>
        <v>34833333.333333336</v>
      </c>
      <c r="BO69" s="28">
        <f t="shared" si="80"/>
        <v>37366666.666666664</v>
      </c>
      <c r="BP69" s="28">
        <f t="shared" si="80"/>
        <v>39899999.999999993</v>
      </c>
      <c r="BQ69" s="28">
        <f t="shared" si="80"/>
        <v>42433333.333333328</v>
      </c>
      <c r="BR69" s="28">
        <f t="shared" si="80"/>
        <v>44966666.666666672</v>
      </c>
      <c r="BS69" s="28">
        <f t="shared" si="80"/>
        <v>47500000.000000007</v>
      </c>
      <c r="BT69" s="28">
        <f t="shared" si="80"/>
        <v>50033333.333333351</v>
      </c>
      <c r="BU69" s="28">
        <f t="shared" si="80"/>
        <v>52566666.666666687</v>
      </c>
      <c r="BV69" s="28">
        <f t="shared" si="80"/>
        <v>55100000.00000003</v>
      </c>
      <c r="BW69" s="28">
        <f t="shared" si="80"/>
        <v>57633333.333333366</v>
      </c>
      <c r="BX69" s="28">
        <f t="shared" si="80"/>
        <v>61433333.333333366</v>
      </c>
      <c r="BY69" s="28">
        <f t="shared" si="80"/>
        <v>66500000.00000003</v>
      </c>
      <c r="BZ69" s="28">
        <f t="shared" si="80"/>
        <v>71566666.666666687</v>
      </c>
      <c r="CA69" s="28">
        <f t="shared" si="80"/>
        <v>76633333.333333343</v>
      </c>
      <c r="CB69" s="28">
        <f t="shared" ref="CB69:CI69" si="81">CB68*AVERAGE(CB64,CB60)</f>
        <v>81700000.000000015</v>
      </c>
      <c r="CC69" s="28">
        <f t="shared" si="81"/>
        <v>86766666.666666701</v>
      </c>
      <c r="CD69" s="28">
        <f t="shared" si="81"/>
        <v>91833333.333333373</v>
      </c>
      <c r="CE69" s="28">
        <f t="shared" si="81"/>
        <v>96900000.00000006</v>
      </c>
      <c r="CF69" s="28">
        <f t="shared" si="81"/>
        <v>101966666.66666673</v>
      </c>
      <c r="CG69" s="28">
        <f t="shared" si="81"/>
        <v>107033333.33333342</v>
      </c>
      <c r="CH69" s="28">
        <f t="shared" si="81"/>
        <v>112100000.00000009</v>
      </c>
      <c r="CI69" s="28">
        <f t="shared" si="81"/>
        <v>117166666.66666678</v>
      </c>
    </row>
    <row r="70" spans="2:87" x14ac:dyDescent="0.35">
      <c r="B70" s="6"/>
      <c r="C70" t="s">
        <v>209</v>
      </c>
    </row>
    <row r="71" spans="2:87" outlineLevel="1" x14ac:dyDescent="0.35">
      <c r="B71" s="6"/>
      <c r="C71" t="s">
        <v>209</v>
      </c>
      <c r="E71" s="12" t="s">
        <v>166</v>
      </c>
      <c r="F71" s="12"/>
      <c r="G71" s="13"/>
      <c r="H71" s="32"/>
      <c r="I71" s="32"/>
      <c r="J71" s="32"/>
      <c r="K71" s="32"/>
      <c r="L71" s="32"/>
      <c r="M71" s="32"/>
      <c r="P71" s="32">
        <f>P64</f>
        <v>7916.666666666667</v>
      </c>
      <c r="Q71" s="32">
        <f t="shared" ref="Q71:CB71" si="82">Q64</f>
        <v>15833.333333333334</v>
      </c>
      <c r="R71" s="32">
        <f t="shared" si="82"/>
        <v>23750</v>
      </c>
      <c r="S71" s="32">
        <f t="shared" si="82"/>
        <v>31666.666666666668</v>
      </c>
      <c r="T71" s="32">
        <f t="shared" si="82"/>
        <v>39583.333333333336</v>
      </c>
      <c r="U71" s="32">
        <f t="shared" si="82"/>
        <v>47500.000000000007</v>
      </c>
      <c r="V71" s="32">
        <f t="shared" si="82"/>
        <v>55416.666666666679</v>
      </c>
      <c r="W71" s="32">
        <f t="shared" si="82"/>
        <v>63333.33333333335</v>
      </c>
      <c r="X71" s="32">
        <f t="shared" si="82"/>
        <v>71250.000000000015</v>
      </c>
      <c r="Y71" s="32">
        <f t="shared" si="82"/>
        <v>79166.666666666672</v>
      </c>
      <c r="Z71" s="32">
        <f t="shared" si="82"/>
        <v>87083.333333333328</v>
      </c>
      <c r="AA71" s="32">
        <f t="shared" si="82"/>
        <v>94999.999999999985</v>
      </c>
      <c r="AB71" s="32">
        <f t="shared" si="82"/>
        <v>110833.33333333333</v>
      </c>
      <c r="AC71" s="32">
        <f t="shared" si="82"/>
        <v>126666.66666666667</v>
      </c>
      <c r="AD71" s="32">
        <f t="shared" si="82"/>
        <v>142500</v>
      </c>
      <c r="AE71" s="32">
        <f t="shared" si="82"/>
        <v>158333.33333333331</v>
      </c>
      <c r="AF71" s="32">
        <f t="shared" si="82"/>
        <v>174166.66666666663</v>
      </c>
      <c r="AG71" s="32">
        <f t="shared" si="82"/>
        <v>189999.99999999994</v>
      </c>
      <c r="AH71" s="32">
        <f t="shared" si="82"/>
        <v>205833.33333333326</v>
      </c>
      <c r="AI71" s="32">
        <f t="shared" si="82"/>
        <v>221666.66666666657</v>
      </c>
      <c r="AJ71" s="32">
        <f t="shared" si="82"/>
        <v>237499.99999999988</v>
      </c>
      <c r="AK71" s="32">
        <f t="shared" si="82"/>
        <v>253333.3333333332</v>
      </c>
      <c r="AL71" s="32">
        <f t="shared" si="82"/>
        <v>269166.66666666657</v>
      </c>
      <c r="AM71" s="32">
        <f t="shared" si="82"/>
        <v>284999.99999999994</v>
      </c>
      <c r="AN71" s="32">
        <f t="shared" si="82"/>
        <v>316666.66666666657</v>
      </c>
      <c r="AO71" s="32">
        <f t="shared" si="82"/>
        <v>348333.3333333332</v>
      </c>
      <c r="AP71" s="32">
        <f t="shared" si="82"/>
        <v>379999.99999999983</v>
      </c>
      <c r="AQ71" s="32">
        <f t="shared" si="82"/>
        <v>411666.66666666645</v>
      </c>
      <c r="AR71" s="32">
        <f t="shared" si="82"/>
        <v>443333.33333333308</v>
      </c>
      <c r="AS71" s="32">
        <f t="shared" si="82"/>
        <v>474999.99999999971</v>
      </c>
      <c r="AT71" s="32">
        <f t="shared" si="82"/>
        <v>506666.66666666634</v>
      </c>
      <c r="AU71" s="32">
        <f t="shared" si="82"/>
        <v>538333.33333333302</v>
      </c>
      <c r="AV71" s="32">
        <f t="shared" si="82"/>
        <v>569999.99999999977</v>
      </c>
      <c r="AW71" s="32">
        <f t="shared" si="82"/>
        <v>601666.66666666651</v>
      </c>
      <c r="AX71" s="32">
        <f t="shared" si="82"/>
        <v>633333.33333333326</v>
      </c>
      <c r="AY71" s="32">
        <f t="shared" si="82"/>
        <v>665000</v>
      </c>
      <c r="AZ71" s="32">
        <f t="shared" si="82"/>
        <v>728333.33333333326</v>
      </c>
      <c r="BA71" s="32">
        <f t="shared" si="82"/>
        <v>791666.66666666651</v>
      </c>
      <c r="BB71" s="32">
        <f t="shared" si="82"/>
        <v>854999.99999999977</v>
      </c>
      <c r="BC71" s="32">
        <f t="shared" si="82"/>
        <v>918333.33333333302</v>
      </c>
      <c r="BD71" s="32">
        <f t="shared" si="82"/>
        <v>981666.66666666628</v>
      </c>
      <c r="BE71" s="32">
        <f t="shared" si="82"/>
        <v>1044999.9999999995</v>
      </c>
      <c r="BF71" s="32">
        <f t="shared" si="82"/>
        <v>1108333.333333333</v>
      </c>
      <c r="BG71" s="32">
        <f t="shared" si="82"/>
        <v>1171666.6666666665</v>
      </c>
      <c r="BH71" s="32">
        <f t="shared" si="82"/>
        <v>1235000</v>
      </c>
      <c r="BI71" s="32">
        <f t="shared" si="82"/>
        <v>1298333.3333333335</v>
      </c>
      <c r="BJ71" s="32">
        <f t="shared" si="82"/>
        <v>1361666.666666667</v>
      </c>
      <c r="BK71" s="32">
        <f t="shared" si="82"/>
        <v>1425000.0000000005</v>
      </c>
      <c r="BL71" s="32">
        <f t="shared" si="82"/>
        <v>1551666.666666667</v>
      </c>
      <c r="BM71" s="32">
        <f t="shared" si="82"/>
        <v>1678333.3333333335</v>
      </c>
      <c r="BN71" s="32">
        <f t="shared" si="82"/>
        <v>1805000</v>
      </c>
      <c r="BO71" s="32">
        <f t="shared" si="82"/>
        <v>1931666.6666666665</v>
      </c>
      <c r="BP71" s="32">
        <f t="shared" si="82"/>
        <v>2058333.333333333</v>
      </c>
      <c r="BQ71" s="32">
        <f t="shared" si="82"/>
        <v>2185000</v>
      </c>
      <c r="BR71" s="32">
        <f t="shared" si="82"/>
        <v>2311666.666666667</v>
      </c>
      <c r="BS71" s="32">
        <f t="shared" si="82"/>
        <v>2438333.333333334</v>
      </c>
      <c r="BT71" s="32">
        <f t="shared" si="82"/>
        <v>2565000.0000000009</v>
      </c>
      <c r="BU71" s="32">
        <f t="shared" si="82"/>
        <v>2691666.6666666679</v>
      </c>
      <c r="BV71" s="32">
        <f t="shared" si="82"/>
        <v>2818333.3333333349</v>
      </c>
      <c r="BW71" s="32">
        <f t="shared" si="82"/>
        <v>2945000.0000000019</v>
      </c>
      <c r="BX71" s="32">
        <f t="shared" si="82"/>
        <v>3198333.3333333349</v>
      </c>
      <c r="BY71" s="32">
        <f t="shared" si="82"/>
        <v>3451666.6666666679</v>
      </c>
      <c r="BZ71" s="32">
        <f t="shared" si="82"/>
        <v>3705000.0000000009</v>
      </c>
      <c r="CA71" s="32">
        <f t="shared" si="82"/>
        <v>3958333.333333334</v>
      </c>
      <c r="CB71" s="32">
        <f t="shared" si="82"/>
        <v>4211666.6666666679</v>
      </c>
      <c r="CC71" s="32">
        <f t="shared" ref="CC71:CI71" si="83">CC64</f>
        <v>4465000.0000000019</v>
      </c>
      <c r="CD71" s="32">
        <f t="shared" si="83"/>
        <v>4718333.3333333358</v>
      </c>
      <c r="CE71" s="32">
        <f t="shared" si="83"/>
        <v>4971666.6666666698</v>
      </c>
      <c r="CF71" s="32">
        <f t="shared" si="83"/>
        <v>5225000.0000000037</v>
      </c>
      <c r="CG71" s="32">
        <f t="shared" si="83"/>
        <v>5478333.3333333377</v>
      </c>
      <c r="CH71" s="32">
        <f t="shared" si="83"/>
        <v>5731666.6666666716</v>
      </c>
      <c r="CI71" s="32">
        <f t="shared" si="83"/>
        <v>5985000.0000000056</v>
      </c>
    </row>
    <row r="72" spans="2:87" outlineLevel="1" x14ac:dyDescent="0.35">
      <c r="B72" s="6"/>
      <c r="C72" t="s">
        <v>209</v>
      </c>
    </row>
    <row r="73" spans="2:87" s="42" customFormat="1" x14ac:dyDescent="0.35">
      <c r="C73" s="42" t="s">
        <v>169</v>
      </c>
      <c r="E73" s="41" t="s">
        <v>170</v>
      </c>
      <c r="F73" s="41"/>
      <c r="G73" s="68"/>
    </row>
    <row r="74" spans="2:87" x14ac:dyDescent="0.35">
      <c r="C74" t="s">
        <v>169</v>
      </c>
      <c r="E74" s="12" t="s">
        <v>171</v>
      </c>
      <c r="F74" s="12"/>
      <c r="G74" s="13"/>
      <c r="H74" s="17">
        <v>30</v>
      </c>
      <c r="I74" s="17">
        <v>30</v>
      </c>
      <c r="J74" s="17">
        <v>30</v>
      </c>
      <c r="K74" s="17">
        <v>30</v>
      </c>
      <c r="L74" s="17">
        <v>30</v>
      </c>
      <c r="M74" s="17">
        <v>30</v>
      </c>
      <c r="P74" s="15" cm="1">
        <f t="array" ref="P74">INDEX($H:$M,ROW(),MATCH(P$2,$H$1:$M$1,0))/12</f>
        <v>2.5</v>
      </c>
      <c r="Q74" s="15" cm="1">
        <f t="array" ref="Q74">INDEX($H:$M,ROW(),MATCH(Q$2,$H$1:$M$1,0))/12</f>
        <v>2.5</v>
      </c>
      <c r="R74" s="15" cm="1">
        <f t="array" ref="R74">INDEX($H:$M,ROW(),MATCH(R$2,$H$1:$M$1,0))/12</f>
        <v>2.5</v>
      </c>
      <c r="S74" s="15" cm="1">
        <f t="array" ref="S74">INDEX($H:$M,ROW(),MATCH(S$2,$H$1:$M$1,0))/12</f>
        <v>2.5</v>
      </c>
      <c r="T74" s="15" cm="1">
        <f t="array" ref="T74">INDEX($H:$M,ROW(),MATCH(T$2,$H$1:$M$1,0))/12</f>
        <v>2.5</v>
      </c>
      <c r="U74" s="15" cm="1">
        <f t="array" ref="U74">INDEX($H:$M,ROW(),MATCH(U$2,$H$1:$M$1,0))/12</f>
        <v>2.5</v>
      </c>
      <c r="V74" s="15" cm="1">
        <f t="array" ref="V74">INDEX($H:$M,ROW(),MATCH(V$2,$H$1:$M$1,0))/12</f>
        <v>2.5</v>
      </c>
      <c r="W74" s="15" cm="1">
        <f t="array" ref="W74">INDEX($H:$M,ROW(),MATCH(W$2,$H$1:$M$1,0))/12</f>
        <v>2.5</v>
      </c>
      <c r="X74" s="15" cm="1">
        <f t="array" ref="X74">INDEX($H:$M,ROW(),MATCH(X$2,$H$1:$M$1,0))/12</f>
        <v>2.5</v>
      </c>
      <c r="Y74" s="15" cm="1">
        <f t="array" ref="Y74">INDEX($H:$M,ROW(),MATCH(Y$2,$H$1:$M$1,0))/12</f>
        <v>2.5</v>
      </c>
      <c r="Z74" s="15" cm="1">
        <f t="array" ref="Z74">INDEX($H:$M,ROW(),MATCH(Z$2,$H$1:$M$1,0))/12</f>
        <v>2.5</v>
      </c>
      <c r="AA74" s="15" cm="1">
        <f t="array" ref="AA74">INDEX($H:$M,ROW(),MATCH(AA$2,$H$1:$M$1,0))/12</f>
        <v>2.5</v>
      </c>
      <c r="AB74" s="15" cm="1">
        <f t="array" ref="AB74">INDEX($H:$M,ROW(),MATCH(AB$2,$H$1:$M$1,0))/12</f>
        <v>2.5</v>
      </c>
      <c r="AC74" s="15" cm="1">
        <f t="array" ref="AC74">INDEX($H:$M,ROW(),MATCH(AC$2,$H$1:$M$1,0))/12</f>
        <v>2.5</v>
      </c>
      <c r="AD74" s="15" cm="1">
        <f t="array" ref="AD74">INDEX($H:$M,ROW(),MATCH(AD$2,$H$1:$M$1,0))/12</f>
        <v>2.5</v>
      </c>
      <c r="AE74" s="15" cm="1">
        <f t="array" ref="AE74">INDEX($H:$M,ROW(),MATCH(AE$2,$H$1:$M$1,0))/12</f>
        <v>2.5</v>
      </c>
      <c r="AF74" s="15" cm="1">
        <f t="array" ref="AF74">INDEX($H:$M,ROW(),MATCH(AF$2,$H$1:$M$1,0))/12</f>
        <v>2.5</v>
      </c>
      <c r="AG74" s="15" cm="1">
        <f t="array" ref="AG74">INDEX($H:$M,ROW(),MATCH(AG$2,$H$1:$M$1,0))/12</f>
        <v>2.5</v>
      </c>
      <c r="AH74" s="15" cm="1">
        <f t="array" ref="AH74">INDEX($H:$M,ROW(),MATCH(AH$2,$H$1:$M$1,0))/12</f>
        <v>2.5</v>
      </c>
      <c r="AI74" s="15" cm="1">
        <f t="array" ref="AI74">INDEX($H:$M,ROW(),MATCH(AI$2,$H$1:$M$1,0))/12</f>
        <v>2.5</v>
      </c>
      <c r="AJ74" s="15" cm="1">
        <f t="array" ref="AJ74">INDEX($H:$M,ROW(),MATCH(AJ$2,$H$1:$M$1,0))/12</f>
        <v>2.5</v>
      </c>
      <c r="AK74" s="15" cm="1">
        <f t="array" ref="AK74">INDEX($H:$M,ROW(),MATCH(AK$2,$H$1:$M$1,0))/12</f>
        <v>2.5</v>
      </c>
      <c r="AL74" s="15" cm="1">
        <f t="array" ref="AL74">INDEX($H:$M,ROW(),MATCH(AL$2,$H$1:$M$1,0))/12</f>
        <v>2.5</v>
      </c>
      <c r="AM74" s="15" cm="1">
        <f t="array" ref="AM74">INDEX($H:$M,ROW(),MATCH(AM$2,$H$1:$M$1,0))/12</f>
        <v>2.5</v>
      </c>
      <c r="AN74" s="15" cm="1">
        <f t="array" ref="AN74">INDEX($H:$M,ROW(),MATCH(AN$2,$H$1:$M$1,0))/12</f>
        <v>2.5</v>
      </c>
      <c r="AO74" s="15" cm="1">
        <f t="array" ref="AO74">INDEX($H:$M,ROW(),MATCH(AO$2,$H$1:$M$1,0))/12</f>
        <v>2.5</v>
      </c>
      <c r="AP74" s="15" cm="1">
        <f t="array" ref="AP74">INDEX($H:$M,ROW(),MATCH(AP$2,$H$1:$M$1,0))/12</f>
        <v>2.5</v>
      </c>
      <c r="AQ74" s="15" cm="1">
        <f t="array" ref="AQ74">INDEX($H:$M,ROW(),MATCH(AQ$2,$H$1:$M$1,0))/12</f>
        <v>2.5</v>
      </c>
      <c r="AR74" s="15" cm="1">
        <f t="array" ref="AR74">INDEX($H:$M,ROW(),MATCH(AR$2,$H$1:$M$1,0))/12</f>
        <v>2.5</v>
      </c>
      <c r="AS74" s="15" cm="1">
        <f t="array" ref="AS74">INDEX($H:$M,ROW(),MATCH(AS$2,$H$1:$M$1,0))/12</f>
        <v>2.5</v>
      </c>
      <c r="AT74" s="15" cm="1">
        <f t="array" ref="AT74">INDEX($H:$M,ROW(),MATCH(AT$2,$H$1:$M$1,0))/12</f>
        <v>2.5</v>
      </c>
      <c r="AU74" s="15" cm="1">
        <f t="array" ref="AU74">INDEX($H:$M,ROW(),MATCH(AU$2,$H$1:$M$1,0))/12</f>
        <v>2.5</v>
      </c>
      <c r="AV74" s="15" cm="1">
        <f t="array" ref="AV74">INDEX($H:$M,ROW(),MATCH(AV$2,$H$1:$M$1,0))/12</f>
        <v>2.5</v>
      </c>
      <c r="AW74" s="15" cm="1">
        <f t="array" ref="AW74">INDEX($H:$M,ROW(),MATCH(AW$2,$H$1:$M$1,0))/12</f>
        <v>2.5</v>
      </c>
      <c r="AX74" s="15" cm="1">
        <f t="array" ref="AX74">INDEX($H:$M,ROW(),MATCH(AX$2,$H$1:$M$1,0))/12</f>
        <v>2.5</v>
      </c>
      <c r="AY74" s="15" cm="1">
        <f t="array" ref="AY74">INDEX($H:$M,ROW(),MATCH(AY$2,$H$1:$M$1,0))/12</f>
        <v>2.5</v>
      </c>
      <c r="AZ74" s="15" cm="1">
        <f t="array" ref="AZ74">INDEX($H:$M,ROW(),MATCH(AZ$2,$H$1:$M$1,0))/12</f>
        <v>2.5</v>
      </c>
      <c r="BA74" s="15" cm="1">
        <f t="array" ref="BA74">INDEX($H:$M,ROW(),MATCH(BA$2,$H$1:$M$1,0))/12</f>
        <v>2.5</v>
      </c>
      <c r="BB74" s="15" cm="1">
        <f t="array" ref="BB74">INDEX($H:$M,ROW(),MATCH(BB$2,$H$1:$M$1,0))/12</f>
        <v>2.5</v>
      </c>
      <c r="BC74" s="15" cm="1">
        <f t="array" ref="BC74">INDEX($H:$M,ROW(),MATCH(BC$2,$H$1:$M$1,0))/12</f>
        <v>2.5</v>
      </c>
      <c r="BD74" s="15" cm="1">
        <f t="array" ref="BD74">INDEX($H:$M,ROW(),MATCH(BD$2,$H$1:$M$1,0))/12</f>
        <v>2.5</v>
      </c>
      <c r="BE74" s="15" cm="1">
        <f t="array" ref="BE74">INDEX($H:$M,ROW(),MATCH(BE$2,$H$1:$M$1,0))/12</f>
        <v>2.5</v>
      </c>
      <c r="BF74" s="15" cm="1">
        <f t="array" ref="BF74">INDEX($H:$M,ROW(),MATCH(BF$2,$H$1:$M$1,0))/12</f>
        <v>2.5</v>
      </c>
      <c r="BG74" s="15" cm="1">
        <f t="array" ref="BG74">INDEX($H:$M,ROW(),MATCH(BG$2,$H$1:$M$1,0))/12</f>
        <v>2.5</v>
      </c>
      <c r="BH74" s="15" cm="1">
        <f t="array" ref="BH74">INDEX($H:$M,ROW(),MATCH(BH$2,$H$1:$M$1,0))/12</f>
        <v>2.5</v>
      </c>
      <c r="BI74" s="15" cm="1">
        <f t="array" ref="BI74">INDEX($H:$M,ROW(),MATCH(BI$2,$H$1:$M$1,0))/12</f>
        <v>2.5</v>
      </c>
      <c r="BJ74" s="15" cm="1">
        <f t="array" ref="BJ74">INDEX($H:$M,ROW(),MATCH(BJ$2,$H$1:$M$1,0))/12</f>
        <v>2.5</v>
      </c>
      <c r="BK74" s="15" cm="1">
        <f t="array" ref="BK74">INDEX($H:$M,ROW(),MATCH(BK$2,$H$1:$M$1,0))/12</f>
        <v>2.5</v>
      </c>
      <c r="BL74" s="15" cm="1">
        <f t="array" ref="BL74">INDEX($H:$M,ROW(),MATCH(BL$2,$H$1:$M$1,0))/12</f>
        <v>2.5</v>
      </c>
      <c r="BM74" s="15" cm="1">
        <f t="array" ref="BM74">INDEX($H:$M,ROW(),MATCH(BM$2,$H$1:$M$1,0))/12</f>
        <v>2.5</v>
      </c>
      <c r="BN74" s="15" cm="1">
        <f t="array" ref="BN74">INDEX($H:$M,ROW(),MATCH(BN$2,$H$1:$M$1,0))/12</f>
        <v>2.5</v>
      </c>
      <c r="BO74" s="15" cm="1">
        <f t="array" ref="BO74">INDEX($H:$M,ROW(),MATCH(BO$2,$H$1:$M$1,0))/12</f>
        <v>2.5</v>
      </c>
      <c r="BP74" s="15" cm="1">
        <f t="array" ref="BP74">INDEX($H:$M,ROW(),MATCH(BP$2,$H$1:$M$1,0))/12</f>
        <v>2.5</v>
      </c>
      <c r="BQ74" s="15" cm="1">
        <f t="array" ref="BQ74">INDEX($H:$M,ROW(),MATCH(BQ$2,$H$1:$M$1,0))/12</f>
        <v>2.5</v>
      </c>
      <c r="BR74" s="15" cm="1">
        <f t="array" ref="BR74">INDEX($H:$M,ROW(),MATCH(BR$2,$H$1:$M$1,0))/12</f>
        <v>2.5</v>
      </c>
      <c r="BS74" s="15" cm="1">
        <f t="array" ref="BS74">INDEX($H:$M,ROW(),MATCH(BS$2,$H$1:$M$1,0))/12</f>
        <v>2.5</v>
      </c>
      <c r="BT74" s="15" cm="1">
        <f t="array" ref="BT74">INDEX($H:$M,ROW(),MATCH(BT$2,$H$1:$M$1,0))/12</f>
        <v>2.5</v>
      </c>
      <c r="BU74" s="15" cm="1">
        <f t="array" ref="BU74">INDEX($H:$M,ROW(),MATCH(BU$2,$H$1:$M$1,0))/12</f>
        <v>2.5</v>
      </c>
      <c r="BV74" s="15" cm="1">
        <f t="array" ref="BV74">INDEX($H:$M,ROW(),MATCH(BV$2,$H$1:$M$1,0))/12</f>
        <v>2.5</v>
      </c>
      <c r="BW74" s="15" cm="1">
        <f t="array" ref="BW74">INDEX($H:$M,ROW(),MATCH(BW$2,$H$1:$M$1,0))/12</f>
        <v>2.5</v>
      </c>
      <c r="BX74" s="15" cm="1">
        <f t="array" ref="BX74">INDEX($H:$M,ROW(),MATCH(BX$2,$H$1:$M$1,0))/12</f>
        <v>2.5</v>
      </c>
      <c r="BY74" s="15" cm="1">
        <f t="array" ref="BY74">INDEX($H:$M,ROW(),MATCH(BY$2,$H$1:$M$1,0))/12</f>
        <v>2.5</v>
      </c>
      <c r="BZ74" s="15" cm="1">
        <f t="array" ref="BZ74">INDEX($H:$M,ROW(),MATCH(BZ$2,$H$1:$M$1,0))/12</f>
        <v>2.5</v>
      </c>
      <c r="CA74" s="15" cm="1">
        <f t="array" ref="CA74">INDEX($H:$M,ROW(),MATCH(CA$2,$H$1:$M$1,0))/12</f>
        <v>2.5</v>
      </c>
      <c r="CB74" s="15" cm="1">
        <f t="array" ref="CB74">INDEX($H:$M,ROW(),MATCH(CB$2,$H$1:$M$1,0))/12</f>
        <v>2.5</v>
      </c>
      <c r="CC74" s="15" cm="1">
        <f t="array" ref="CC74">INDEX($H:$M,ROW(),MATCH(CC$2,$H$1:$M$1,0))/12</f>
        <v>2.5</v>
      </c>
      <c r="CD74" s="15" cm="1">
        <f t="array" ref="CD74">INDEX($H:$M,ROW(),MATCH(CD$2,$H$1:$M$1,0))/12</f>
        <v>2.5</v>
      </c>
      <c r="CE74" s="15" cm="1">
        <f t="array" ref="CE74">INDEX($H:$M,ROW(),MATCH(CE$2,$H$1:$M$1,0))/12</f>
        <v>2.5</v>
      </c>
      <c r="CF74" s="15" cm="1">
        <f t="array" ref="CF74">INDEX($H:$M,ROW(),MATCH(CF$2,$H$1:$M$1,0))/12</f>
        <v>2.5</v>
      </c>
      <c r="CG74" s="15" cm="1">
        <f t="array" ref="CG74">INDEX($H:$M,ROW(),MATCH(CG$2,$H$1:$M$1,0))/12</f>
        <v>2.5</v>
      </c>
      <c r="CH74" s="15" cm="1">
        <f t="array" ref="CH74">INDEX($H:$M,ROW(),MATCH(CH$2,$H$1:$M$1,0))/12</f>
        <v>2.5</v>
      </c>
      <c r="CI74" s="15" cm="1">
        <f t="array" ref="CI74">INDEX($H:$M,ROW(),MATCH(CI$2,$H$1:$M$1,0))/12</f>
        <v>2.5</v>
      </c>
    </row>
    <row r="75" spans="2:87" x14ac:dyDescent="0.35">
      <c r="B75" t="s">
        <v>80</v>
      </c>
      <c r="C75" t="s">
        <v>169</v>
      </c>
      <c r="E75" s="12" t="s">
        <v>172</v>
      </c>
      <c r="F75" s="12"/>
      <c r="G75" s="13"/>
      <c r="H75" s="15">
        <f t="shared" ref="H75:M75" si="84">SUMIF($2:$2,H$1,75:75)</f>
        <v>1543750</v>
      </c>
      <c r="I75" s="15">
        <f t="shared" si="84"/>
        <v>5937499.9999999981</v>
      </c>
      <c r="J75" s="15">
        <f t="shared" si="84"/>
        <v>14724999.999999996</v>
      </c>
      <c r="K75" s="15">
        <f t="shared" si="84"/>
        <v>32299999.999999996</v>
      </c>
      <c r="L75" s="15">
        <f t="shared" si="84"/>
        <v>67450000.000000015</v>
      </c>
      <c r="M75" s="15">
        <f t="shared" si="84"/>
        <v>137750000.00000006</v>
      </c>
      <c r="P75" s="34">
        <f>P74*P71</f>
        <v>19791.666666666668</v>
      </c>
      <c r="Q75" s="34">
        <f t="shared" ref="Q75:CB75" si="85">Q74*Q71</f>
        <v>39583.333333333336</v>
      </c>
      <c r="R75" s="34">
        <f t="shared" si="85"/>
        <v>59375</v>
      </c>
      <c r="S75" s="34">
        <f t="shared" si="85"/>
        <v>79166.666666666672</v>
      </c>
      <c r="T75" s="34">
        <f t="shared" si="85"/>
        <v>98958.333333333343</v>
      </c>
      <c r="U75" s="34">
        <f t="shared" si="85"/>
        <v>118750.00000000001</v>
      </c>
      <c r="V75" s="34">
        <f t="shared" si="85"/>
        <v>138541.66666666669</v>
      </c>
      <c r="W75" s="34">
        <f t="shared" si="85"/>
        <v>158333.33333333337</v>
      </c>
      <c r="X75" s="34">
        <f t="shared" si="85"/>
        <v>178125.00000000003</v>
      </c>
      <c r="Y75" s="34">
        <f t="shared" si="85"/>
        <v>197916.66666666669</v>
      </c>
      <c r="Z75" s="34">
        <f t="shared" si="85"/>
        <v>217708.33333333331</v>
      </c>
      <c r="AA75" s="34">
        <f t="shared" si="85"/>
        <v>237499.99999999997</v>
      </c>
      <c r="AB75" s="34">
        <f t="shared" si="85"/>
        <v>277083.33333333331</v>
      </c>
      <c r="AC75" s="34">
        <f t="shared" si="85"/>
        <v>316666.66666666669</v>
      </c>
      <c r="AD75" s="34">
        <f t="shared" si="85"/>
        <v>356250</v>
      </c>
      <c r="AE75" s="34">
        <f t="shared" si="85"/>
        <v>395833.33333333326</v>
      </c>
      <c r="AF75" s="34">
        <f t="shared" si="85"/>
        <v>435416.66666666657</v>
      </c>
      <c r="AG75" s="34">
        <f t="shared" si="85"/>
        <v>474999.99999999988</v>
      </c>
      <c r="AH75" s="34">
        <f t="shared" si="85"/>
        <v>514583.33333333314</v>
      </c>
      <c r="AI75" s="34">
        <f t="shared" si="85"/>
        <v>554166.6666666664</v>
      </c>
      <c r="AJ75" s="34">
        <f t="shared" si="85"/>
        <v>593749.99999999977</v>
      </c>
      <c r="AK75" s="34">
        <f t="shared" si="85"/>
        <v>633333.33333333302</v>
      </c>
      <c r="AL75" s="34">
        <f t="shared" si="85"/>
        <v>672916.6666666664</v>
      </c>
      <c r="AM75" s="34">
        <f t="shared" si="85"/>
        <v>712499.99999999988</v>
      </c>
      <c r="AN75" s="34">
        <f t="shared" si="85"/>
        <v>791666.6666666664</v>
      </c>
      <c r="AO75" s="34">
        <f t="shared" si="85"/>
        <v>870833.33333333302</v>
      </c>
      <c r="AP75" s="34">
        <f t="shared" si="85"/>
        <v>949999.99999999953</v>
      </c>
      <c r="AQ75" s="34">
        <f t="shared" si="85"/>
        <v>1029166.6666666662</v>
      </c>
      <c r="AR75" s="34">
        <f t="shared" si="85"/>
        <v>1108333.3333333328</v>
      </c>
      <c r="AS75" s="34">
        <f t="shared" si="85"/>
        <v>1187499.9999999993</v>
      </c>
      <c r="AT75" s="34">
        <f t="shared" si="85"/>
        <v>1266666.6666666658</v>
      </c>
      <c r="AU75" s="34">
        <f t="shared" si="85"/>
        <v>1345833.3333333326</v>
      </c>
      <c r="AV75" s="34">
        <f t="shared" si="85"/>
        <v>1424999.9999999995</v>
      </c>
      <c r="AW75" s="34">
        <f t="shared" si="85"/>
        <v>1504166.6666666663</v>
      </c>
      <c r="AX75" s="34">
        <f t="shared" si="85"/>
        <v>1583333.333333333</v>
      </c>
      <c r="AY75" s="34">
        <f t="shared" si="85"/>
        <v>1662500</v>
      </c>
      <c r="AZ75" s="34">
        <f t="shared" si="85"/>
        <v>1820833.333333333</v>
      </c>
      <c r="BA75" s="34">
        <f t="shared" si="85"/>
        <v>1979166.6666666663</v>
      </c>
      <c r="BB75" s="34">
        <f t="shared" si="85"/>
        <v>2137499.9999999995</v>
      </c>
      <c r="BC75" s="34">
        <f t="shared" si="85"/>
        <v>2295833.3333333326</v>
      </c>
      <c r="BD75" s="34">
        <f t="shared" si="85"/>
        <v>2454166.6666666656</v>
      </c>
      <c r="BE75" s="34">
        <f t="shared" si="85"/>
        <v>2612499.9999999991</v>
      </c>
      <c r="BF75" s="34">
        <f t="shared" si="85"/>
        <v>2770833.3333333326</v>
      </c>
      <c r="BG75" s="34">
        <f t="shared" si="85"/>
        <v>2929166.666666666</v>
      </c>
      <c r="BH75" s="34">
        <f t="shared" si="85"/>
        <v>3087500</v>
      </c>
      <c r="BI75" s="34">
        <f t="shared" si="85"/>
        <v>3245833.333333334</v>
      </c>
      <c r="BJ75" s="34">
        <f t="shared" si="85"/>
        <v>3404166.6666666674</v>
      </c>
      <c r="BK75" s="34">
        <f t="shared" si="85"/>
        <v>3562500.0000000009</v>
      </c>
      <c r="BL75" s="34">
        <f t="shared" si="85"/>
        <v>3879166.6666666674</v>
      </c>
      <c r="BM75" s="34">
        <f t="shared" si="85"/>
        <v>4195833.333333334</v>
      </c>
      <c r="BN75" s="34">
        <f t="shared" si="85"/>
        <v>4512500</v>
      </c>
      <c r="BO75" s="34">
        <f t="shared" si="85"/>
        <v>4829166.666666666</v>
      </c>
      <c r="BP75" s="34">
        <f t="shared" si="85"/>
        <v>5145833.3333333321</v>
      </c>
      <c r="BQ75" s="34">
        <f t="shared" si="85"/>
        <v>5462500</v>
      </c>
      <c r="BR75" s="34">
        <f t="shared" si="85"/>
        <v>5779166.6666666679</v>
      </c>
      <c r="BS75" s="34">
        <f t="shared" si="85"/>
        <v>6095833.3333333349</v>
      </c>
      <c r="BT75" s="34">
        <f t="shared" si="85"/>
        <v>6412500.0000000019</v>
      </c>
      <c r="BU75" s="34">
        <f t="shared" si="85"/>
        <v>6729166.6666666698</v>
      </c>
      <c r="BV75" s="34">
        <f t="shared" si="85"/>
        <v>7045833.3333333377</v>
      </c>
      <c r="BW75" s="34">
        <f t="shared" si="85"/>
        <v>7362500.0000000047</v>
      </c>
      <c r="BX75" s="34">
        <f t="shared" si="85"/>
        <v>7995833.3333333377</v>
      </c>
      <c r="BY75" s="34">
        <f t="shared" si="85"/>
        <v>8629166.6666666698</v>
      </c>
      <c r="BZ75" s="34">
        <f t="shared" si="85"/>
        <v>9262500.0000000019</v>
      </c>
      <c r="CA75" s="34">
        <f t="shared" si="85"/>
        <v>9895833.3333333358</v>
      </c>
      <c r="CB75" s="34">
        <f t="shared" si="85"/>
        <v>10529166.66666667</v>
      </c>
      <c r="CC75" s="34">
        <f t="shared" ref="CC75:CI75" si="86">CC74*CC71</f>
        <v>11162500.000000004</v>
      </c>
      <c r="CD75" s="34">
        <f t="shared" si="86"/>
        <v>11795833.33333334</v>
      </c>
      <c r="CE75" s="34">
        <f t="shared" si="86"/>
        <v>12429166.666666675</v>
      </c>
      <c r="CF75" s="34">
        <f t="shared" si="86"/>
        <v>13062500.000000009</v>
      </c>
      <c r="CG75" s="34">
        <f t="shared" si="86"/>
        <v>13695833.333333343</v>
      </c>
      <c r="CH75" s="34">
        <f t="shared" si="86"/>
        <v>14329166.666666679</v>
      </c>
      <c r="CI75" s="34">
        <f t="shared" si="86"/>
        <v>14962500.000000015</v>
      </c>
    </row>
    <row r="76" spans="2:87" x14ac:dyDescent="0.35">
      <c r="C76" t="s">
        <v>169</v>
      </c>
      <c r="E76" s="12" t="s">
        <v>173</v>
      </c>
      <c r="F76" s="12"/>
      <c r="G76" s="13"/>
      <c r="H76" s="54">
        <v>0.1</v>
      </c>
      <c r="I76" s="54">
        <v>0.1</v>
      </c>
      <c r="J76" s="54">
        <v>0.1</v>
      </c>
      <c r="K76" s="54">
        <v>0.1</v>
      </c>
      <c r="L76" s="54">
        <v>0.1</v>
      </c>
      <c r="M76" s="54">
        <v>0.1</v>
      </c>
      <c r="P76" s="55" cm="1">
        <f t="array" ref="P76">INDEX($H:$M,ROW(),MATCH(P$2,$H$1:$M$1,0))</f>
        <v>0.1</v>
      </c>
      <c r="Q76" s="55" cm="1">
        <f t="array" ref="Q76">INDEX($H:$M,ROW(),MATCH(Q$2,$H$1:$M$1,0))</f>
        <v>0.1</v>
      </c>
      <c r="R76" s="55" cm="1">
        <f t="array" ref="R76">INDEX($H:$M,ROW(),MATCH(R$2,$H$1:$M$1,0))</f>
        <v>0.1</v>
      </c>
      <c r="S76" s="55" cm="1">
        <f t="array" ref="S76">INDEX($H:$M,ROW(),MATCH(S$2,$H$1:$M$1,0))</f>
        <v>0.1</v>
      </c>
      <c r="T76" s="55" cm="1">
        <f t="array" ref="T76">INDEX($H:$M,ROW(),MATCH(T$2,$H$1:$M$1,0))</f>
        <v>0.1</v>
      </c>
      <c r="U76" s="55" cm="1">
        <f t="array" ref="U76">INDEX($H:$M,ROW(),MATCH(U$2,$H$1:$M$1,0))</f>
        <v>0.1</v>
      </c>
      <c r="V76" s="55" cm="1">
        <f t="array" ref="V76">INDEX($H:$M,ROW(),MATCH(V$2,$H$1:$M$1,0))</f>
        <v>0.1</v>
      </c>
      <c r="W76" s="55" cm="1">
        <f t="array" ref="W76">INDEX($H:$M,ROW(),MATCH(W$2,$H$1:$M$1,0))</f>
        <v>0.1</v>
      </c>
      <c r="X76" s="55" cm="1">
        <f t="array" ref="X76">INDEX($H:$M,ROW(),MATCH(X$2,$H$1:$M$1,0))</f>
        <v>0.1</v>
      </c>
      <c r="Y76" s="55" cm="1">
        <f t="array" ref="Y76">INDEX($H:$M,ROW(),MATCH(Y$2,$H$1:$M$1,0))</f>
        <v>0.1</v>
      </c>
      <c r="Z76" s="55" cm="1">
        <f t="array" ref="Z76">INDEX($H:$M,ROW(),MATCH(Z$2,$H$1:$M$1,0))</f>
        <v>0.1</v>
      </c>
      <c r="AA76" s="55" cm="1">
        <f t="array" ref="AA76">INDEX($H:$M,ROW(),MATCH(AA$2,$H$1:$M$1,0))</f>
        <v>0.1</v>
      </c>
      <c r="AB76" s="55" cm="1">
        <f t="array" ref="AB76">INDEX($H:$M,ROW(),MATCH(AB$2,$H$1:$M$1,0))</f>
        <v>0.1</v>
      </c>
      <c r="AC76" s="55" cm="1">
        <f t="array" ref="AC76">INDEX($H:$M,ROW(),MATCH(AC$2,$H$1:$M$1,0))</f>
        <v>0.1</v>
      </c>
      <c r="AD76" s="55" cm="1">
        <f t="array" ref="AD76">INDEX($H:$M,ROW(),MATCH(AD$2,$H$1:$M$1,0))</f>
        <v>0.1</v>
      </c>
      <c r="AE76" s="55" cm="1">
        <f t="array" ref="AE76">INDEX($H:$M,ROW(),MATCH(AE$2,$H$1:$M$1,0))</f>
        <v>0.1</v>
      </c>
      <c r="AF76" s="55" cm="1">
        <f t="array" ref="AF76">INDEX($H:$M,ROW(),MATCH(AF$2,$H$1:$M$1,0))</f>
        <v>0.1</v>
      </c>
      <c r="AG76" s="55" cm="1">
        <f t="array" ref="AG76">INDEX($H:$M,ROW(),MATCH(AG$2,$H$1:$M$1,0))</f>
        <v>0.1</v>
      </c>
      <c r="AH76" s="55" cm="1">
        <f t="array" ref="AH76">INDEX($H:$M,ROW(),MATCH(AH$2,$H$1:$M$1,0))</f>
        <v>0.1</v>
      </c>
      <c r="AI76" s="55" cm="1">
        <f t="array" ref="AI76">INDEX($H:$M,ROW(),MATCH(AI$2,$H$1:$M$1,0))</f>
        <v>0.1</v>
      </c>
      <c r="AJ76" s="55" cm="1">
        <f t="array" ref="AJ76">INDEX($H:$M,ROW(),MATCH(AJ$2,$H$1:$M$1,0))</f>
        <v>0.1</v>
      </c>
      <c r="AK76" s="55" cm="1">
        <f t="array" ref="AK76">INDEX($H:$M,ROW(),MATCH(AK$2,$H$1:$M$1,0))</f>
        <v>0.1</v>
      </c>
      <c r="AL76" s="55" cm="1">
        <f t="array" ref="AL76">INDEX($H:$M,ROW(),MATCH(AL$2,$H$1:$M$1,0))</f>
        <v>0.1</v>
      </c>
      <c r="AM76" s="55" cm="1">
        <f t="array" ref="AM76">INDEX($H:$M,ROW(),MATCH(AM$2,$H$1:$M$1,0))</f>
        <v>0.1</v>
      </c>
      <c r="AN76" s="55" cm="1">
        <f t="array" ref="AN76">INDEX($H:$M,ROW(),MATCH(AN$2,$H$1:$M$1,0))</f>
        <v>0.1</v>
      </c>
      <c r="AO76" s="55" cm="1">
        <f t="array" ref="AO76">INDEX($H:$M,ROW(),MATCH(AO$2,$H$1:$M$1,0))</f>
        <v>0.1</v>
      </c>
      <c r="AP76" s="55" cm="1">
        <f t="array" ref="AP76">INDEX($H:$M,ROW(),MATCH(AP$2,$H$1:$M$1,0))</f>
        <v>0.1</v>
      </c>
      <c r="AQ76" s="55" cm="1">
        <f t="array" ref="AQ76">INDEX($H:$M,ROW(),MATCH(AQ$2,$H$1:$M$1,0))</f>
        <v>0.1</v>
      </c>
      <c r="AR76" s="55" cm="1">
        <f t="array" ref="AR76">INDEX($H:$M,ROW(),MATCH(AR$2,$H$1:$M$1,0))</f>
        <v>0.1</v>
      </c>
      <c r="AS76" s="55" cm="1">
        <f t="array" ref="AS76">INDEX($H:$M,ROW(),MATCH(AS$2,$H$1:$M$1,0))</f>
        <v>0.1</v>
      </c>
      <c r="AT76" s="55" cm="1">
        <f t="array" ref="AT76">INDEX($H:$M,ROW(),MATCH(AT$2,$H$1:$M$1,0))</f>
        <v>0.1</v>
      </c>
      <c r="AU76" s="55" cm="1">
        <f t="array" ref="AU76">INDEX($H:$M,ROW(),MATCH(AU$2,$H$1:$M$1,0))</f>
        <v>0.1</v>
      </c>
      <c r="AV76" s="55" cm="1">
        <f t="array" ref="AV76">INDEX($H:$M,ROW(),MATCH(AV$2,$H$1:$M$1,0))</f>
        <v>0.1</v>
      </c>
      <c r="AW76" s="55" cm="1">
        <f t="array" ref="AW76">INDEX($H:$M,ROW(),MATCH(AW$2,$H$1:$M$1,0))</f>
        <v>0.1</v>
      </c>
      <c r="AX76" s="55" cm="1">
        <f t="array" ref="AX76">INDEX($H:$M,ROW(),MATCH(AX$2,$H$1:$M$1,0))</f>
        <v>0.1</v>
      </c>
      <c r="AY76" s="55" cm="1">
        <f t="array" ref="AY76">INDEX($H:$M,ROW(),MATCH(AY$2,$H$1:$M$1,0))</f>
        <v>0.1</v>
      </c>
      <c r="AZ76" s="55" cm="1">
        <f t="array" ref="AZ76">INDEX($H:$M,ROW(),MATCH(AZ$2,$H$1:$M$1,0))</f>
        <v>0.1</v>
      </c>
      <c r="BA76" s="55" cm="1">
        <f t="array" ref="BA76">INDEX($H:$M,ROW(),MATCH(BA$2,$H$1:$M$1,0))</f>
        <v>0.1</v>
      </c>
      <c r="BB76" s="55" cm="1">
        <f t="array" ref="BB76">INDEX($H:$M,ROW(),MATCH(BB$2,$H$1:$M$1,0))</f>
        <v>0.1</v>
      </c>
      <c r="BC76" s="55" cm="1">
        <f t="array" ref="BC76">INDEX($H:$M,ROW(),MATCH(BC$2,$H$1:$M$1,0))</f>
        <v>0.1</v>
      </c>
      <c r="BD76" s="55" cm="1">
        <f t="array" ref="BD76">INDEX($H:$M,ROW(),MATCH(BD$2,$H$1:$M$1,0))</f>
        <v>0.1</v>
      </c>
      <c r="BE76" s="55" cm="1">
        <f t="array" ref="BE76">INDEX($H:$M,ROW(),MATCH(BE$2,$H$1:$M$1,0))</f>
        <v>0.1</v>
      </c>
      <c r="BF76" s="55" cm="1">
        <f t="array" ref="BF76">INDEX($H:$M,ROW(),MATCH(BF$2,$H$1:$M$1,0))</f>
        <v>0.1</v>
      </c>
      <c r="BG76" s="55" cm="1">
        <f t="array" ref="BG76">INDEX($H:$M,ROW(),MATCH(BG$2,$H$1:$M$1,0))</f>
        <v>0.1</v>
      </c>
      <c r="BH76" s="55" cm="1">
        <f t="array" ref="BH76">INDEX($H:$M,ROW(),MATCH(BH$2,$H$1:$M$1,0))</f>
        <v>0.1</v>
      </c>
      <c r="BI76" s="55" cm="1">
        <f t="array" ref="BI76">INDEX($H:$M,ROW(),MATCH(BI$2,$H$1:$M$1,0))</f>
        <v>0.1</v>
      </c>
      <c r="BJ76" s="55" cm="1">
        <f t="array" ref="BJ76">INDEX($H:$M,ROW(),MATCH(BJ$2,$H$1:$M$1,0))</f>
        <v>0.1</v>
      </c>
      <c r="BK76" s="55" cm="1">
        <f t="array" ref="BK76">INDEX($H:$M,ROW(),MATCH(BK$2,$H$1:$M$1,0))</f>
        <v>0.1</v>
      </c>
      <c r="BL76" s="55" cm="1">
        <f t="array" ref="BL76">INDEX($H:$M,ROW(),MATCH(BL$2,$H$1:$M$1,0))</f>
        <v>0.1</v>
      </c>
      <c r="BM76" s="55" cm="1">
        <f t="array" ref="BM76">INDEX($H:$M,ROW(),MATCH(BM$2,$H$1:$M$1,0))</f>
        <v>0.1</v>
      </c>
      <c r="BN76" s="55" cm="1">
        <f t="array" ref="BN76">INDEX($H:$M,ROW(),MATCH(BN$2,$H$1:$M$1,0))</f>
        <v>0.1</v>
      </c>
      <c r="BO76" s="55" cm="1">
        <f t="array" ref="BO76">INDEX($H:$M,ROW(),MATCH(BO$2,$H$1:$M$1,0))</f>
        <v>0.1</v>
      </c>
      <c r="BP76" s="55" cm="1">
        <f t="array" ref="BP76">INDEX($H:$M,ROW(),MATCH(BP$2,$H$1:$M$1,0))</f>
        <v>0.1</v>
      </c>
      <c r="BQ76" s="55" cm="1">
        <f t="array" ref="BQ76">INDEX($H:$M,ROW(),MATCH(BQ$2,$H$1:$M$1,0))</f>
        <v>0.1</v>
      </c>
      <c r="BR76" s="55" cm="1">
        <f t="array" ref="BR76">INDEX($H:$M,ROW(),MATCH(BR$2,$H$1:$M$1,0))</f>
        <v>0.1</v>
      </c>
      <c r="BS76" s="55" cm="1">
        <f t="array" ref="BS76">INDEX($H:$M,ROW(),MATCH(BS$2,$H$1:$M$1,0))</f>
        <v>0.1</v>
      </c>
      <c r="BT76" s="55" cm="1">
        <f t="array" ref="BT76">INDEX($H:$M,ROW(),MATCH(BT$2,$H$1:$M$1,0))</f>
        <v>0.1</v>
      </c>
      <c r="BU76" s="55" cm="1">
        <f t="array" ref="BU76">INDEX($H:$M,ROW(),MATCH(BU$2,$H$1:$M$1,0))</f>
        <v>0.1</v>
      </c>
      <c r="BV76" s="55" cm="1">
        <f t="array" ref="BV76">INDEX($H:$M,ROW(),MATCH(BV$2,$H$1:$M$1,0))</f>
        <v>0.1</v>
      </c>
      <c r="BW76" s="55" cm="1">
        <f t="array" ref="BW76">INDEX($H:$M,ROW(),MATCH(BW$2,$H$1:$M$1,0))</f>
        <v>0.1</v>
      </c>
      <c r="BX76" s="55" cm="1">
        <f t="array" ref="BX76">INDEX($H:$M,ROW(),MATCH(BX$2,$H$1:$M$1,0))</f>
        <v>0.1</v>
      </c>
      <c r="BY76" s="55" cm="1">
        <f t="array" ref="BY76">INDEX($H:$M,ROW(),MATCH(BY$2,$H$1:$M$1,0))</f>
        <v>0.1</v>
      </c>
      <c r="BZ76" s="55" cm="1">
        <f t="array" ref="BZ76">INDEX($H:$M,ROW(),MATCH(BZ$2,$H$1:$M$1,0))</f>
        <v>0.1</v>
      </c>
      <c r="CA76" s="55" cm="1">
        <f t="array" ref="CA76">INDEX($H:$M,ROW(),MATCH(CA$2,$H$1:$M$1,0))</f>
        <v>0.1</v>
      </c>
      <c r="CB76" s="55" cm="1">
        <f t="array" ref="CB76">INDEX($H:$M,ROW(),MATCH(CB$2,$H$1:$M$1,0))</f>
        <v>0.1</v>
      </c>
      <c r="CC76" s="55" cm="1">
        <f t="array" ref="CC76">INDEX($H:$M,ROW(),MATCH(CC$2,$H$1:$M$1,0))</f>
        <v>0.1</v>
      </c>
      <c r="CD76" s="55" cm="1">
        <f t="array" ref="CD76">INDEX($H:$M,ROW(),MATCH(CD$2,$H$1:$M$1,0))</f>
        <v>0.1</v>
      </c>
      <c r="CE76" s="55" cm="1">
        <f t="array" ref="CE76">INDEX($H:$M,ROW(),MATCH(CE$2,$H$1:$M$1,0))</f>
        <v>0.1</v>
      </c>
      <c r="CF76" s="55" cm="1">
        <f t="array" ref="CF76">INDEX($H:$M,ROW(),MATCH(CF$2,$H$1:$M$1,0))</f>
        <v>0.1</v>
      </c>
      <c r="CG76" s="55" cm="1">
        <f t="array" ref="CG76">INDEX($H:$M,ROW(),MATCH(CG$2,$H$1:$M$1,0))</f>
        <v>0.1</v>
      </c>
      <c r="CH76" s="55" cm="1">
        <f t="array" ref="CH76">INDEX($H:$M,ROW(),MATCH(CH$2,$H$1:$M$1,0))</f>
        <v>0.1</v>
      </c>
      <c r="CI76" s="55" cm="1">
        <f t="array" ref="CI76">INDEX($H:$M,ROW(),MATCH(CI$2,$H$1:$M$1,0))</f>
        <v>0.1</v>
      </c>
    </row>
    <row r="77" spans="2:87" x14ac:dyDescent="0.35">
      <c r="B77" t="s">
        <v>198</v>
      </c>
      <c r="C77" t="s">
        <v>169</v>
      </c>
      <c r="E77" s="27" t="str">
        <f>SUBSTITUTE(E73,":","")&amp;" Revenue"</f>
        <v>Advertising revenue Revenue</v>
      </c>
      <c r="F77" s="27"/>
      <c r="G77" s="9"/>
      <c r="H77" s="33">
        <f t="shared" ref="H77:M77" si="87">SUMIF($2:$2,H$1,77:77)</f>
        <v>154375</v>
      </c>
      <c r="I77" s="33">
        <f t="shared" si="87"/>
        <v>593749.99999999977</v>
      </c>
      <c r="J77" s="33">
        <f t="shared" si="87"/>
        <v>1472499.9999999995</v>
      </c>
      <c r="K77" s="33">
        <f t="shared" si="87"/>
        <v>3230000</v>
      </c>
      <c r="L77" s="33">
        <f t="shared" si="87"/>
        <v>6745000.0000000019</v>
      </c>
      <c r="M77" s="33">
        <f t="shared" si="87"/>
        <v>13775000.000000007</v>
      </c>
      <c r="N77" s="27"/>
      <c r="O77" s="27"/>
      <c r="P77" s="28">
        <f>P76*P75</f>
        <v>1979.166666666667</v>
      </c>
      <c r="Q77" s="28">
        <f t="shared" ref="Q77:CB77" si="88">Q76*Q75</f>
        <v>3958.3333333333339</v>
      </c>
      <c r="R77" s="28">
        <f t="shared" si="88"/>
        <v>5937.5</v>
      </c>
      <c r="S77" s="28">
        <f t="shared" si="88"/>
        <v>7916.6666666666679</v>
      </c>
      <c r="T77" s="28">
        <f t="shared" si="88"/>
        <v>9895.8333333333358</v>
      </c>
      <c r="U77" s="28">
        <f t="shared" si="88"/>
        <v>11875.000000000002</v>
      </c>
      <c r="V77" s="28">
        <f t="shared" si="88"/>
        <v>13854.16666666667</v>
      </c>
      <c r="W77" s="28">
        <f t="shared" si="88"/>
        <v>15833.333333333338</v>
      </c>
      <c r="X77" s="28">
        <f t="shared" si="88"/>
        <v>17812.500000000004</v>
      </c>
      <c r="Y77" s="28">
        <f t="shared" si="88"/>
        <v>19791.666666666672</v>
      </c>
      <c r="Z77" s="28">
        <f t="shared" si="88"/>
        <v>21770.833333333332</v>
      </c>
      <c r="AA77" s="28">
        <f t="shared" si="88"/>
        <v>23750</v>
      </c>
      <c r="AB77" s="28">
        <f t="shared" si="88"/>
        <v>27708.333333333332</v>
      </c>
      <c r="AC77" s="28">
        <f t="shared" si="88"/>
        <v>31666.666666666672</v>
      </c>
      <c r="AD77" s="28">
        <f t="shared" si="88"/>
        <v>35625</v>
      </c>
      <c r="AE77" s="28">
        <f t="shared" si="88"/>
        <v>39583.333333333328</v>
      </c>
      <c r="AF77" s="28">
        <f t="shared" si="88"/>
        <v>43541.666666666657</v>
      </c>
      <c r="AG77" s="28">
        <f t="shared" si="88"/>
        <v>47499.999999999993</v>
      </c>
      <c r="AH77" s="28">
        <f t="shared" si="88"/>
        <v>51458.333333333314</v>
      </c>
      <c r="AI77" s="28">
        <f t="shared" si="88"/>
        <v>55416.666666666642</v>
      </c>
      <c r="AJ77" s="28">
        <f t="shared" si="88"/>
        <v>59374.999999999978</v>
      </c>
      <c r="AK77" s="28">
        <f t="shared" si="88"/>
        <v>63333.333333333307</v>
      </c>
      <c r="AL77" s="28">
        <f t="shared" si="88"/>
        <v>67291.666666666642</v>
      </c>
      <c r="AM77" s="28">
        <f t="shared" si="88"/>
        <v>71249.999999999985</v>
      </c>
      <c r="AN77" s="28">
        <f t="shared" si="88"/>
        <v>79166.666666666642</v>
      </c>
      <c r="AO77" s="28">
        <f t="shared" si="88"/>
        <v>87083.333333333314</v>
      </c>
      <c r="AP77" s="28">
        <f t="shared" si="88"/>
        <v>94999.999999999956</v>
      </c>
      <c r="AQ77" s="28">
        <f t="shared" si="88"/>
        <v>102916.66666666663</v>
      </c>
      <c r="AR77" s="28">
        <f t="shared" si="88"/>
        <v>110833.33333333328</v>
      </c>
      <c r="AS77" s="28">
        <f t="shared" si="88"/>
        <v>118749.99999999994</v>
      </c>
      <c r="AT77" s="28">
        <f t="shared" si="88"/>
        <v>126666.66666666658</v>
      </c>
      <c r="AU77" s="28">
        <f t="shared" si="88"/>
        <v>134583.33333333326</v>
      </c>
      <c r="AV77" s="28">
        <f t="shared" si="88"/>
        <v>142499.99999999997</v>
      </c>
      <c r="AW77" s="28">
        <f t="shared" si="88"/>
        <v>150416.66666666663</v>
      </c>
      <c r="AX77" s="28">
        <f t="shared" si="88"/>
        <v>158333.33333333331</v>
      </c>
      <c r="AY77" s="28">
        <f t="shared" si="88"/>
        <v>166250</v>
      </c>
      <c r="AZ77" s="28">
        <f t="shared" si="88"/>
        <v>182083.33333333331</v>
      </c>
      <c r="BA77" s="28">
        <f t="shared" si="88"/>
        <v>197916.66666666663</v>
      </c>
      <c r="BB77" s="28">
        <f t="shared" si="88"/>
        <v>213749.99999999997</v>
      </c>
      <c r="BC77" s="28">
        <f t="shared" si="88"/>
        <v>229583.33333333326</v>
      </c>
      <c r="BD77" s="28">
        <f t="shared" si="88"/>
        <v>245416.66666666657</v>
      </c>
      <c r="BE77" s="28">
        <f t="shared" si="88"/>
        <v>261249.99999999991</v>
      </c>
      <c r="BF77" s="28">
        <f t="shared" si="88"/>
        <v>277083.33333333326</v>
      </c>
      <c r="BG77" s="28">
        <f t="shared" si="88"/>
        <v>292916.66666666663</v>
      </c>
      <c r="BH77" s="28">
        <f t="shared" si="88"/>
        <v>308750</v>
      </c>
      <c r="BI77" s="28">
        <f t="shared" si="88"/>
        <v>324583.33333333343</v>
      </c>
      <c r="BJ77" s="28">
        <f t="shared" si="88"/>
        <v>340416.66666666674</v>
      </c>
      <c r="BK77" s="28">
        <f t="shared" si="88"/>
        <v>356250.00000000012</v>
      </c>
      <c r="BL77" s="28">
        <f t="shared" si="88"/>
        <v>387916.66666666674</v>
      </c>
      <c r="BM77" s="28">
        <f t="shared" si="88"/>
        <v>419583.33333333343</v>
      </c>
      <c r="BN77" s="28">
        <f t="shared" si="88"/>
        <v>451250</v>
      </c>
      <c r="BO77" s="28">
        <f t="shared" si="88"/>
        <v>482916.66666666663</v>
      </c>
      <c r="BP77" s="28">
        <f t="shared" si="88"/>
        <v>514583.33333333326</v>
      </c>
      <c r="BQ77" s="28">
        <f t="shared" si="88"/>
        <v>546250</v>
      </c>
      <c r="BR77" s="28">
        <f t="shared" si="88"/>
        <v>577916.66666666686</v>
      </c>
      <c r="BS77" s="28">
        <f t="shared" si="88"/>
        <v>609583.33333333349</v>
      </c>
      <c r="BT77" s="28">
        <f t="shared" si="88"/>
        <v>641250.00000000023</v>
      </c>
      <c r="BU77" s="28">
        <f t="shared" si="88"/>
        <v>672916.66666666698</v>
      </c>
      <c r="BV77" s="28">
        <f t="shared" si="88"/>
        <v>704583.33333333384</v>
      </c>
      <c r="BW77" s="28">
        <f t="shared" si="88"/>
        <v>736250.00000000047</v>
      </c>
      <c r="BX77" s="28">
        <f t="shared" si="88"/>
        <v>799583.33333333384</v>
      </c>
      <c r="BY77" s="28">
        <f t="shared" si="88"/>
        <v>862916.66666666698</v>
      </c>
      <c r="BZ77" s="28">
        <f t="shared" si="88"/>
        <v>926250.00000000023</v>
      </c>
      <c r="CA77" s="28">
        <f t="shared" si="88"/>
        <v>989583.3333333336</v>
      </c>
      <c r="CB77" s="28">
        <f t="shared" si="88"/>
        <v>1052916.666666667</v>
      </c>
      <c r="CC77" s="28">
        <f t="shared" ref="CC77:CI77" si="89">CC76*CC75</f>
        <v>1116250.0000000005</v>
      </c>
      <c r="CD77" s="28">
        <f t="shared" si="89"/>
        <v>1179583.333333334</v>
      </c>
      <c r="CE77" s="28">
        <f t="shared" si="89"/>
        <v>1242916.6666666677</v>
      </c>
      <c r="CF77" s="28">
        <f t="shared" si="89"/>
        <v>1306250.0000000009</v>
      </c>
      <c r="CG77" s="28">
        <f t="shared" si="89"/>
        <v>1369583.3333333344</v>
      </c>
      <c r="CH77" s="28">
        <f t="shared" si="89"/>
        <v>1432916.6666666679</v>
      </c>
      <c r="CI77" s="28">
        <f t="shared" si="89"/>
        <v>1496250.0000000016</v>
      </c>
    </row>
    <row r="78" spans="2:87" x14ac:dyDescent="0.35">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35">
      <c r="C79" t="s">
        <v>169</v>
      </c>
      <c r="E79" s="12" t="s">
        <v>174</v>
      </c>
      <c r="F79" s="12"/>
      <c r="G79" s="13"/>
      <c r="H79" s="15"/>
      <c r="I79" s="15"/>
      <c r="J79" s="15"/>
      <c r="K79" s="15"/>
      <c r="L79" s="15"/>
      <c r="M79" s="15"/>
      <c r="P79" s="34">
        <f>P75</f>
        <v>19791.666666666668</v>
      </c>
      <c r="Q79" s="34">
        <f t="shared" ref="Q79:CB79" si="90">Q75</f>
        <v>39583.333333333336</v>
      </c>
      <c r="R79" s="34">
        <f t="shared" si="90"/>
        <v>59375</v>
      </c>
      <c r="S79" s="34">
        <f t="shared" si="90"/>
        <v>79166.666666666672</v>
      </c>
      <c r="T79" s="34">
        <f t="shared" si="90"/>
        <v>98958.333333333343</v>
      </c>
      <c r="U79" s="34">
        <f t="shared" si="90"/>
        <v>118750.00000000001</v>
      </c>
      <c r="V79" s="34">
        <f t="shared" si="90"/>
        <v>138541.66666666669</v>
      </c>
      <c r="W79" s="34">
        <f t="shared" si="90"/>
        <v>158333.33333333337</v>
      </c>
      <c r="X79" s="34">
        <f t="shared" si="90"/>
        <v>178125.00000000003</v>
      </c>
      <c r="Y79" s="34">
        <f t="shared" si="90"/>
        <v>197916.66666666669</v>
      </c>
      <c r="Z79" s="34">
        <f t="shared" si="90"/>
        <v>217708.33333333331</v>
      </c>
      <c r="AA79" s="34">
        <f t="shared" si="90"/>
        <v>237499.99999999997</v>
      </c>
      <c r="AB79" s="34">
        <f t="shared" si="90"/>
        <v>277083.33333333331</v>
      </c>
      <c r="AC79" s="34">
        <f t="shared" si="90"/>
        <v>316666.66666666669</v>
      </c>
      <c r="AD79" s="34">
        <f t="shared" si="90"/>
        <v>356250</v>
      </c>
      <c r="AE79" s="34">
        <f t="shared" si="90"/>
        <v>395833.33333333326</v>
      </c>
      <c r="AF79" s="34">
        <f t="shared" si="90"/>
        <v>435416.66666666657</v>
      </c>
      <c r="AG79" s="34">
        <f t="shared" si="90"/>
        <v>474999.99999999988</v>
      </c>
      <c r="AH79" s="34">
        <f t="shared" si="90"/>
        <v>514583.33333333314</v>
      </c>
      <c r="AI79" s="34">
        <f t="shared" si="90"/>
        <v>554166.6666666664</v>
      </c>
      <c r="AJ79" s="34">
        <f t="shared" si="90"/>
        <v>593749.99999999977</v>
      </c>
      <c r="AK79" s="34">
        <f t="shared" si="90"/>
        <v>633333.33333333302</v>
      </c>
      <c r="AL79" s="34">
        <f t="shared" si="90"/>
        <v>672916.6666666664</v>
      </c>
      <c r="AM79" s="34">
        <f t="shared" si="90"/>
        <v>712499.99999999988</v>
      </c>
      <c r="AN79" s="34">
        <f t="shared" si="90"/>
        <v>791666.6666666664</v>
      </c>
      <c r="AO79" s="34">
        <f t="shared" si="90"/>
        <v>870833.33333333302</v>
      </c>
      <c r="AP79" s="34">
        <f t="shared" si="90"/>
        <v>949999.99999999953</v>
      </c>
      <c r="AQ79" s="34">
        <f t="shared" si="90"/>
        <v>1029166.6666666662</v>
      </c>
      <c r="AR79" s="34">
        <f t="shared" si="90"/>
        <v>1108333.3333333328</v>
      </c>
      <c r="AS79" s="34">
        <f t="shared" si="90"/>
        <v>1187499.9999999993</v>
      </c>
      <c r="AT79" s="34">
        <f t="shared" si="90"/>
        <v>1266666.6666666658</v>
      </c>
      <c r="AU79" s="34">
        <f t="shared" si="90"/>
        <v>1345833.3333333326</v>
      </c>
      <c r="AV79" s="34">
        <f t="shared" si="90"/>
        <v>1424999.9999999995</v>
      </c>
      <c r="AW79" s="34">
        <f t="shared" si="90"/>
        <v>1504166.6666666663</v>
      </c>
      <c r="AX79" s="34">
        <f t="shared" si="90"/>
        <v>1583333.333333333</v>
      </c>
      <c r="AY79" s="34">
        <f t="shared" si="90"/>
        <v>1662500</v>
      </c>
      <c r="AZ79" s="34">
        <f t="shared" si="90"/>
        <v>1820833.333333333</v>
      </c>
      <c r="BA79" s="34">
        <f t="shared" si="90"/>
        <v>1979166.6666666663</v>
      </c>
      <c r="BB79" s="34">
        <f t="shared" si="90"/>
        <v>2137499.9999999995</v>
      </c>
      <c r="BC79" s="34">
        <f t="shared" si="90"/>
        <v>2295833.3333333326</v>
      </c>
      <c r="BD79" s="34">
        <f t="shared" si="90"/>
        <v>2454166.6666666656</v>
      </c>
      <c r="BE79" s="34">
        <f t="shared" si="90"/>
        <v>2612499.9999999991</v>
      </c>
      <c r="BF79" s="34">
        <f t="shared" si="90"/>
        <v>2770833.3333333326</v>
      </c>
      <c r="BG79" s="34">
        <f t="shared" si="90"/>
        <v>2929166.666666666</v>
      </c>
      <c r="BH79" s="34">
        <f t="shared" si="90"/>
        <v>3087500</v>
      </c>
      <c r="BI79" s="34">
        <f t="shared" si="90"/>
        <v>3245833.333333334</v>
      </c>
      <c r="BJ79" s="34">
        <f t="shared" si="90"/>
        <v>3404166.6666666674</v>
      </c>
      <c r="BK79" s="34">
        <f t="shared" si="90"/>
        <v>3562500.0000000009</v>
      </c>
      <c r="BL79" s="34">
        <f t="shared" si="90"/>
        <v>3879166.6666666674</v>
      </c>
      <c r="BM79" s="34">
        <f t="shared" si="90"/>
        <v>4195833.333333334</v>
      </c>
      <c r="BN79" s="34">
        <f t="shared" si="90"/>
        <v>4512500</v>
      </c>
      <c r="BO79" s="34">
        <f t="shared" si="90"/>
        <v>4829166.666666666</v>
      </c>
      <c r="BP79" s="34">
        <f t="shared" si="90"/>
        <v>5145833.3333333321</v>
      </c>
      <c r="BQ79" s="34">
        <f t="shared" si="90"/>
        <v>5462500</v>
      </c>
      <c r="BR79" s="34">
        <f t="shared" si="90"/>
        <v>5779166.6666666679</v>
      </c>
      <c r="BS79" s="34">
        <f t="shared" si="90"/>
        <v>6095833.3333333349</v>
      </c>
      <c r="BT79" s="34">
        <f t="shared" si="90"/>
        <v>6412500.0000000019</v>
      </c>
      <c r="BU79" s="34">
        <f t="shared" si="90"/>
        <v>6729166.6666666698</v>
      </c>
      <c r="BV79" s="34">
        <f t="shared" si="90"/>
        <v>7045833.3333333377</v>
      </c>
      <c r="BW79" s="34">
        <f t="shared" si="90"/>
        <v>7362500.0000000047</v>
      </c>
      <c r="BX79" s="34">
        <f t="shared" si="90"/>
        <v>7995833.3333333377</v>
      </c>
      <c r="BY79" s="34">
        <f t="shared" si="90"/>
        <v>8629166.6666666698</v>
      </c>
      <c r="BZ79" s="34">
        <f t="shared" si="90"/>
        <v>9262500.0000000019</v>
      </c>
      <c r="CA79" s="34">
        <f t="shared" si="90"/>
        <v>9895833.3333333358</v>
      </c>
      <c r="CB79" s="34">
        <f t="shared" si="90"/>
        <v>10529166.66666667</v>
      </c>
      <c r="CC79" s="34">
        <f t="shared" ref="CC79:CI79" si="91">CC75</f>
        <v>11162500.000000004</v>
      </c>
      <c r="CD79" s="34">
        <f t="shared" si="91"/>
        <v>11795833.33333334</v>
      </c>
      <c r="CE79" s="34">
        <f t="shared" si="91"/>
        <v>12429166.666666675</v>
      </c>
      <c r="CF79" s="34">
        <f t="shared" si="91"/>
        <v>13062500.000000009</v>
      </c>
      <c r="CG79" s="34">
        <f t="shared" si="91"/>
        <v>13695833.333333343</v>
      </c>
      <c r="CH79" s="34">
        <f t="shared" si="91"/>
        <v>14329166.666666679</v>
      </c>
      <c r="CI79" s="34">
        <f t="shared" si="91"/>
        <v>14962500.000000015</v>
      </c>
    </row>
    <row r="80" spans="2:87" outlineLevel="1" x14ac:dyDescent="0.35">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35">
      <c r="C81" s="46" t="s">
        <v>149</v>
      </c>
      <c r="E81" s="50" t="s">
        <v>175</v>
      </c>
      <c r="F81" s="50"/>
      <c r="G81" s="71"/>
    </row>
    <row r="82" spans="1:87" x14ac:dyDescent="0.35">
      <c r="C82" t="s">
        <v>149</v>
      </c>
      <c r="E82" s="12" t="s">
        <v>176</v>
      </c>
      <c r="F82" s="12"/>
      <c r="G82" s="13"/>
      <c r="H82" s="18">
        <v>2</v>
      </c>
      <c r="I82" s="18">
        <v>2</v>
      </c>
      <c r="J82" s="18">
        <v>2</v>
      </c>
      <c r="K82" s="18">
        <v>2</v>
      </c>
      <c r="L82" s="18">
        <v>2</v>
      </c>
      <c r="M82" s="18">
        <v>2</v>
      </c>
      <c r="P82" s="19" cm="1">
        <f t="array" ref="P82">INDEX($H:$M,ROW(),MATCH(P$2,$H$1:$M$1,0))</f>
        <v>2</v>
      </c>
      <c r="Q82" s="19" cm="1">
        <f t="array" ref="Q82">INDEX($H:$M,ROW(),MATCH(Q$2,$H$1:$M$1,0))</f>
        <v>2</v>
      </c>
      <c r="R82" s="19" cm="1">
        <f t="array" ref="R82">INDEX($H:$M,ROW(),MATCH(R$2,$H$1:$M$1,0))</f>
        <v>2</v>
      </c>
      <c r="S82" s="19" cm="1">
        <f t="array" ref="S82">INDEX($H:$M,ROW(),MATCH(S$2,$H$1:$M$1,0))</f>
        <v>2</v>
      </c>
      <c r="T82" s="19" cm="1">
        <f t="array" ref="T82">INDEX($H:$M,ROW(),MATCH(T$2,$H$1:$M$1,0))</f>
        <v>2</v>
      </c>
      <c r="U82" s="19" cm="1">
        <f t="array" ref="U82">INDEX($H:$M,ROW(),MATCH(U$2,$H$1:$M$1,0))</f>
        <v>2</v>
      </c>
      <c r="V82" s="19" cm="1">
        <f t="array" ref="V82">INDEX($H:$M,ROW(),MATCH(V$2,$H$1:$M$1,0))</f>
        <v>2</v>
      </c>
      <c r="W82" s="19" cm="1">
        <f t="array" ref="W82">INDEX($H:$M,ROW(),MATCH(W$2,$H$1:$M$1,0))</f>
        <v>2</v>
      </c>
      <c r="X82" s="19" cm="1">
        <f t="array" ref="X82">INDEX($H:$M,ROW(),MATCH(X$2,$H$1:$M$1,0))</f>
        <v>2</v>
      </c>
      <c r="Y82" s="19" cm="1">
        <f t="array" ref="Y82">INDEX($H:$M,ROW(),MATCH(Y$2,$H$1:$M$1,0))</f>
        <v>2</v>
      </c>
      <c r="Z82" s="19" cm="1">
        <f t="array" ref="Z82">INDEX($H:$M,ROW(),MATCH(Z$2,$H$1:$M$1,0))</f>
        <v>2</v>
      </c>
      <c r="AA82" s="19" cm="1">
        <f t="array" ref="AA82">INDEX($H:$M,ROW(),MATCH(AA$2,$H$1:$M$1,0))</f>
        <v>2</v>
      </c>
      <c r="AB82" s="19" cm="1">
        <f t="array" ref="AB82">INDEX($H:$M,ROW(),MATCH(AB$2,$H$1:$M$1,0))</f>
        <v>2</v>
      </c>
      <c r="AC82" s="19" cm="1">
        <f t="array" ref="AC82">INDEX($H:$M,ROW(),MATCH(AC$2,$H$1:$M$1,0))</f>
        <v>2</v>
      </c>
      <c r="AD82" s="19" cm="1">
        <f t="array" ref="AD82">INDEX($H:$M,ROW(),MATCH(AD$2,$H$1:$M$1,0))</f>
        <v>2</v>
      </c>
      <c r="AE82" s="19" cm="1">
        <f t="array" ref="AE82">INDEX($H:$M,ROW(),MATCH(AE$2,$H$1:$M$1,0))</f>
        <v>2</v>
      </c>
      <c r="AF82" s="19" cm="1">
        <f t="array" ref="AF82">INDEX($H:$M,ROW(),MATCH(AF$2,$H$1:$M$1,0))</f>
        <v>2</v>
      </c>
      <c r="AG82" s="19" cm="1">
        <f t="array" ref="AG82">INDEX($H:$M,ROW(),MATCH(AG$2,$H$1:$M$1,0))</f>
        <v>2</v>
      </c>
      <c r="AH82" s="19" cm="1">
        <f t="array" ref="AH82">INDEX($H:$M,ROW(),MATCH(AH$2,$H$1:$M$1,0))</f>
        <v>2</v>
      </c>
      <c r="AI82" s="19" cm="1">
        <f t="array" ref="AI82">INDEX($H:$M,ROW(),MATCH(AI$2,$H$1:$M$1,0))</f>
        <v>2</v>
      </c>
      <c r="AJ82" s="19" cm="1">
        <f t="array" ref="AJ82">INDEX($H:$M,ROW(),MATCH(AJ$2,$H$1:$M$1,0))</f>
        <v>2</v>
      </c>
      <c r="AK82" s="19" cm="1">
        <f t="array" ref="AK82">INDEX($H:$M,ROW(),MATCH(AK$2,$H$1:$M$1,0))</f>
        <v>2</v>
      </c>
      <c r="AL82" s="19" cm="1">
        <f t="array" ref="AL82">INDEX($H:$M,ROW(),MATCH(AL$2,$H$1:$M$1,0))</f>
        <v>2</v>
      </c>
      <c r="AM82" s="19" cm="1">
        <f t="array" ref="AM82">INDEX($H:$M,ROW(),MATCH(AM$2,$H$1:$M$1,0))</f>
        <v>2</v>
      </c>
      <c r="AN82" s="19" cm="1">
        <f t="array" ref="AN82">INDEX($H:$M,ROW(),MATCH(AN$2,$H$1:$M$1,0))</f>
        <v>2</v>
      </c>
      <c r="AO82" s="19" cm="1">
        <f t="array" ref="AO82">INDEX($H:$M,ROW(),MATCH(AO$2,$H$1:$M$1,0))</f>
        <v>2</v>
      </c>
      <c r="AP82" s="19" cm="1">
        <f t="array" ref="AP82">INDEX($H:$M,ROW(),MATCH(AP$2,$H$1:$M$1,0))</f>
        <v>2</v>
      </c>
      <c r="AQ82" s="19" cm="1">
        <f t="array" ref="AQ82">INDEX($H:$M,ROW(),MATCH(AQ$2,$H$1:$M$1,0))</f>
        <v>2</v>
      </c>
      <c r="AR82" s="19" cm="1">
        <f t="array" ref="AR82">INDEX($H:$M,ROW(),MATCH(AR$2,$H$1:$M$1,0))</f>
        <v>2</v>
      </c>
      <c r="AS82" s="19" cm="1">
        <f t="array" ref="AS82">INDEX($H:$M,ROW(),MATCH(AS$2,$H$1:$M$1,0))</f>
        <v>2</v>
      </c>
      <c r="AT82" s="19" cm="1">
        <f t="array" ref="AT82">INDEX($H:$M,ROW(),MATCH(AT$2,$H$1:$M$1,0))</f>
        <v>2</v>
      </c>
      <c r="AU82" s="19" cm="1">
        <f t="array" ref="AU82">INDEX($H:$M,ROW(),MATCH(AU$2,$H$1:$M$1,0))</f>
        <v>2</v>
      </c>
      <c r="AV82" s="19" cm="1">
        <f t="array" ref="AV82">INDEX($H:$M,ROW(),MATCH(AV$2,$H$1:$M$1,0))</f>
        <v>2</v>
      </c>
      <c r="AW82" s="19" cm="1">
        <f t="array" ref="AW82">INDEX($H:$M,ROW(),MATCH(AW$2,$H$1:$M$1,0))</f>
        <v>2</v>
      </c>
      <c r="AX82" s="19" cm="1">
        <f t="array" ref="AX82">INDEX($H:$M,ROW(),MATCH(AX$2,$H$1:$M$1,0))</f>
        <v>2</v>
      </c>
      <c r="AY82" s="19" cm="1">
        <f t="array" ref="AY82">INDEX($H:$M,ROW(),MATCH(AY$2,$H$1:$M$1,0))</f>
        <v>2</v>
      </c>
      <c r="AZ82" s="19" cm="1">
        <f t="array" ref="AZ82">INDEX($H:$M,ROW(),MATCH(AZ$2,$H$1:$M$1,0))</f>
        <v>2</v>
      </c>
      <c r="BA82" s="19" cm="1">
        <f t="array" ref="BA82">INDEX($H:$M,ROW(),MATCH(BA$2,$H$1:$M$1,0))</f>
        <v>2</v>
      </c>
      <c r="BB82" s="19" cm="1">
        <f t="array" ref="BB82">INDEX($H:$M,ROW(),MATCH(BB$2,$H$1:$M$1,0))</f>
        <v>2</v>
      </c>
      <c r="BC82" s="19" cm="1">
        <f t="array" ref="BC82">INDEX($H:$M,ROW(),MATCH(BC$2,$H$1:$M$1,0))</f>
        <v>2</v>
      </c>
      <c r="BD82" s="19" cm="1">
        <f t="array" ref="BD82">INDEX($H:$M,ROW(),MATCH(BD$2,$H$1:$M$1,0))</f>
        <v>2</v>
      </c>
      <c r="BE82" s="19" cm="1">
        <f t="array" ref="BE82">INDEX($H:$M,ROW(),MATCH(BE$2,$H$1:$M$1,0))</f>
        <v>2</v>
      </c>
      <c r="BF82" s="19" cm="1">
        <f t="array" ref="BF82">INDEX($H:$M,ROW(),MATCH(BF$2,$H$1:$M$1,0))</f>
        <v>2</v>
      </c>
      <c r="BG82" s="19" cm="1">
        <f t="array" ref="BG82">INDEX($H:$M,ROW(),MATCH(BG$2,$H$1:$M$1,0))</f>
        <v>2</v>
      </c>
      <c r="BH82" s="19" cm="1">
        <f t="array" ref="BH82">INDEX($H:$M,ROW(),MATCH(BH$2,$H$1:$M$1,0))</f>
        <v>2</v>
      </c>
      <c r="BI82" s="19" cm="1">
        <f t="array" ref="BI82">INDEX($H:$M,ROW(),MATCH(BI$2,$H$1:$M$1,0))</f>
        <v>2</v>
      </c>
      <c r="BJ82" s="19" cm="1">
        <f t="array" ref="BJ82">INDEX($H:$M,ROW(),MATCH(BJ$2,$H$1:$M$1,0))</f>
        <v>2</v>
      </c>
      <c r="BK82" s="19" cm="1">
        <f t="array" ref="BK82">INDEX($H:$M,ROW(),MATCH(BK$2,$H$1:$M$1,0))</f>
        <v>2</v>
      </c>
      <c r="BL82" s="19" cm="1">
        <f t="array" ref="BL82">INDEX($H:$M,ROW(),MATCH(BL$2,$H$1:$M$1,0))</f>
        <v>2</v>
      </c>
      <c r="BM82" s="19" cm="1">
        <f t="array" ref="BM82">INDEX($H:$M,ROW(),MATCH(BM$2,$H$1:$M$1,0))</f>
        <v>2</v>
      </c>
      <c r="BN82" s="19" cm="1">
        <f t="array" ref="BN82">INDEX($H:$M,ROW(),MATCH(BN$2,$H$1:$M$1,0))</f>
        <v>2</v>
      </c>
      <c r="BO82" s="19" cm="1">
        <f t="array" ref="BO82">INDEX($H:$M,ROW(),MATCH(BO$2,$H$1:$M$1,0))</f>
        <v>2</v>
      </c>
      <c r="BP82" s="19" cm="1">
        <f t="array" ref="BP82">INDEX($H:$M,ROW(),MATCH(BP$2,$H$1:$M$1,0))</f>
        <v>2</v>
      </c>
      <c r="BQ82" s="19" cm="1">
        <f t="array" ref="BQ82">INDEX($H:$M,ROW(),MATCH(BQ$2,$H$1:$M$1,0))</f>
        <v>2</v>
      </c>
      <c r="BR82" s="19" cm="1">
        <f t="array" ref="BR82">INDEX($H:$M,ROW(),MATCH(BR$2,$H$1:$M$1,0))</f>
        <v>2</v>
      </c>
      <c r="BS82" s="19" cm="1">
        <f t="array" ref="BS82">INDEX($H:$M,ROW(),MATCH(BS$2,$H$1:$M$1,0))</f>
        <v>2</v>
      </c>
      <c r="BT82" s="19" cm="1">
        <f t="array" ref="BT82">INDEX($H:$M,ROW(),MATCH(BT$2,$H$1:$M$1,0))</f>
        <v>2</v>
      </c>
      <c r="BU82" s="19" cm="1">
        <f t="array" ref="BU82">INDEX($H:$M,ROW(),MATCH(BU$2,$H$1:$M$1,0))</f>
        <v>2</v>
      </c>
      <c r="BV82" s="19" cm="1">
        <f t="array" ref="BV82">INDEX($H:$M,ROW(),MATCH(BV$2,$H$1:$M$1,0))</f>
        <v>2</v>
      </c>
      <c r="BW82" s="19" cm="1">
        <f t="array" ref="BW82">INDEX($H:$M,ROW(),MATCH(BW$2,$H$1:$M$1,0))</f>
        <v>2</v>
      </c>
      <c r="BX82" s="19" cm="1">
        <f t="array" ref="BX82">INDEX($H:$M,ROW(),MATCH(BX$2,$H$1:$M$1,0))</f>
        <v>2</v>
      </c>
      <c r="BY82" s="19" cm="1">
        <f t="array" ref="BY82">INDEX($H:$M,ROW(),MATCH(BY$2,$H$1:$M$1,0))</f>
        <v>2</v>
      </c>
      <c r="BZ82" s="19" cm="1">
        <f t="array" ref="BZ82">INDEX($H:$M,ROW(),MATCH(BZ$2,$H$1:$M$1,0))</f>
        <v>2</v>
      </c>
      <c r="CA82" s="19" cm="1">
        <f t="array" ref="CA82">INDEX($H:$M,ROW(),MATCH(CA$2,$H$1:$M$1,0))</f>
        <v>2</v>
      </c>
      <c r="CB82" s="19" cm="1">
        <f t="array" ref="CB82">INDEX($H:$M,ROW(),MATCH(CB$2,$H$1:$M$1,0))</f>
        <v>2</v>
      </c>
      <c r="CC82" s="19" cm="1">
        <f t="array" ref="CC82">INDEX($H:$M,ROW(),MATCH(CC$2,$H$1:$M$1,0))</f>
        <v>2</v>
      </c>
      <c r="CD82" s="19" cm="1">
        <f t="array" ref="CD82">INDEX($H:$M,ROW(),MATCH(CD$2,$H$1:$M$1,0))</f>
        <v>2</v>
      </c>
      <c r="CE82" s="19" cm="1">
        <f t="array" ref="CE82">INDEX($H:$M,ROW(),MATCH(CE$2,$H$1:$M$1,0))</f>
        <v>2</v>
      </c>
      <c r="CF82" s="19" cm="1">
        <f t="array" ref="CF82">INDEX($H:$M,ROW(),MATCH(CF$2,$H$1:$M$1,0))</f>
        <v>2</v>
      </c>
      <c r="CG82" s="19" cm="1">
        <f t="array" ref="CG82">INDEX($H:$M,ROW(),MATCH(CG$2,$H$1:$M$1,0))</f>
        <v>2</v>
      </c>
      <c r="CH82" s="19" cm="1">
        <f t="array" ref="CH82">INDEX($H:$M,ROW(),MATCH(CH$2,$H$1:$M$1,0))</f>
        <v>2</v>
      </c>
      <c r="CI82" s="19" cm="1">
        <f t="array" ref="CI82">INDEX($H:$M,ROW(),MATCH(CI$2,$H$1:$M$1,0))</f>
        <v>2</v>
      </c>
    </row>
    <row r="83" spans="1:87" x14ac:dyDescent="0.35">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f>-P82*P79</f>
        <v>-39583.333333333336</v>
      </c>
      <c r="Q83" s="28">
        <f t="shared" ref="Q83:CB83" si="93">-Q82*Q79</f>
        <v>-79166.666666666672</v>
      </c>
      <c r="R83" s="28">
        <f t="shared" si="93"/>
        <v>-118750</v>
      </c>
      <c r="S83" s="28">
        <f t="shared" si="93"/>
        <v>-158333.33333333334</v>
      </c>
      <c r="T83" s="28">
        <f t="shared" si="93"/>
        <v>-197916.66666666669</v>
      </c>
      <c r="U83" s="28">
        <f t="shared" si="93"/>
        <v>-237500.00000000003</v>
      </c>
      <c r="V83" s="28">
        <f t="shared" si="93"/>
        <v>-277083.33333333337</v>
      </c>
      <c r="W83" s="28">
        <f t="shared" si="93"/>
        <v>-316666.66666666674</v>
      </c>
      <c r="X83" s="28">
        <f t="shared" si="93"/>
        <v>-356250.00000000006</v>
      </c>
      <c r="Y83" s="28">
        <f t="shared" si="93"/>
        <v>-395833.33333333337</v>
      </c>
      <c r="Z83" s="28">
        <f t="shared" si="93"/>
        <v>-435416.66666666663</v>
      </c>
      <c r="AA83" s="28">
        <f t="shared" si="93"/>
        <v>-474999.99999999994</v>
      </c>
      <c r="AB83" s="28">
        <f t="shared" si="93"/>
        <v>-554166.66666666663</v>
      </c>
      <c r="AC83" s="28">
        <f t="shared" si="93"/>
        <v>-633333.33333333337</v>
      </c>
      <c r="AD83" s="28">
        <f t="shared" si="93"/>
        <v>-712500</v>
      </c>
      <c r="AE83" s="28">
        <f t="shared" si="93"/>
        <v>-791666.66666666651</v>
      </c>
      <c r="AF83" s="28">
        <f t="shared" si="93"/>
        <v>-870833.33333333314</v>
      </c>
      <c r="AG83" s="28">
        <f t="shared" si="93"/>
        <v>-949999.99999999977</v>
      </c>
      <c r="AH83" s="28">
        <f t="shared" si="93"/>
        <v>-1029166.6666666663</v>
      </c>
      <c r="AI83" s="28">
        <f t="shared" si="93"/>
        <v>-1108333.3333333328</v>
      </c>
      <c r="AJ83" s="28">
        <f t="shared" si="93"/>
        <v>-1187499.9999999995</v>
      </c>
      <c r="AK83" s="28">
        <f t="shared" si="93"/>
        <v>-1266666.666666666</v>
      </c>
      <c r="AL83" s="28">
        <f t="shared" si="93"/>
        <v>-1345833.3333333328</v>
      </c>
      <c r="AM83" s="28">
        <f t="shared" si="93"/>
        <v>-1424999.9999999998</v>
      </c>
      <c r="AN83" s="28">
        <f t="shared" si="93"/>
        <v>-1583333.3333333328</v>
      </c>
      <c r="AO83" s="28">
        <f t="shared" si="93"/>
        <v>-1741666.666666666</v>
      </c>
      <c r="AP83" s="28">
        <f t="shared" si="93"/>
        <v>-1899999.9999999991</v>
      </c>
      <c r="AQ83" s="28">
        <f t="shared" si="93"/>
        <v>-2058333.3333333323</v>
      </c>
      <c r="AR83" s="28">
        <f t="shared" si="93"/>
        <v>-2216666.6666666656</v>
      </c>
      <c r="AS83" s="28">
        <f t="shared" si="93"/>
        <v>-2374999.9999999986</v>
      </c>
      <c r="AT83" s="28">
        <f t="shared" si="93"/>
        <v>-2533333.3333333316</v>
      </c>
      <c r="AU83" s="28">
        <f t="shared" si="93"/>
        <v>-2691666.6666666651</v>
      </c>
      <c r="AV83" s="28">
        <f t="shared" si="93"/>
        <v>-2849999.9999999991</v>
      </c>
      <c r="AW83" s="28">
        <f t="shared" si="93"/>
        <v>-3008333.3333333326</v>
      </c>
      <c r="AX83" s="28">
        <f t="shared" si="93"/>
        <v>-3166666.666666666</v>
      </c>
      <c r="AY83" s="28">
        <f t="shared" si="93"/>
        <v>-3325000</v>
      </c>
      <c r="AZ83" s="28">
        <f t="shared" si="93"/>
        <v>-3641666.666666666</v>
      </c>
      <c r="BA83" s="28">
        <f t="shared" si="93"/>
        <v>-3958333.3333333326</v>
      </c>
      <c r="BB83" s="28">
        <f t="shared" si="93"/>
        <v>-4274999.9999999991</v>
      </c>
      <c r="BC83" s="28">
        <f t="shared" si="93"/>
        <v>-4591666.6666666651</v>
      </c>
      <c r="BD83" s="28">
        <f t="shared" si="93"/>
        <v>-4908333.3333333312</v>
      </c>
      <c r="BE83" s="28">
        <f t="shared" si="93"/>
        <v>-5224999.9999999981</v>
      </c>
      <c r="BF83" s="28">
        <f t="shared" si="93"/>
        <v>-5541666.6666666651</v>
      </c>
      <c r="BG83" s="28">
        <f t="shared" si="93"/>
        <v>-5858333.3333333321</v>
      </c>
      <c r="BH83" s="28">
        <f t="shared" si="93"/>
        <v>-6175000</v>
      </c>
      <c r="BI83" s="28">
        <f t="shared" si="93"/>
        <v>-6491666.6666666679</v>
      </c>
      <c r="BJ83" s="28">
        <f t="shared" si="93"/>
        <v>-6808333.3333333349</v>
      </c>
      <c r="BK83" s="28">
        <f t="shared" si="93"/>
        <v>-7125000.0000000019</v>
      </c>
      <c r="BL83" s="28">
        <f t="shared" si="93"/>
        <v>-7758333.3333333349</v>
      </c>
      <c r="BM83" s="28">
        <f t="shared" si="93"/>
        <v>-8391666.6666666679</v>
      </c>
      <c r="BN83" s="28">
        <f t="shared" si="93"/>
        <v>-9025000</v>
      </c>
      <c r="BO83" s="28">
        <f t="shared" si="93"/>
        <v>-9658333.3333333321</v>
      </c>
      <c r="BP83" s="28">
        <f t="shared" si="93"/>
        <v>-10291666.666666664</v>
      </c>
      <c r="BQ83" s="28">
        <f t="shared" si="93"/>
        <v>-10925000</v>
      </c>
      <c r="BR83" s="28">
        <f t="shared" si="93"/>
        <v>-11558333.333333336</v>
      </c>
      <c r="BS83" s="28">
        <f t="shared" si="93"/>
        <v>-12191666.66666667</v>
      </c>
      <c r="BT83" s="28">
        <f t="shared" si="93"/>
        <v>-12825000.000000004</v>
      </c>
      <c r="BU83" s="28">
        <f t="shared" si="93"/>
        <v>-13458333.33333334</v>
      </c>
      <c r="BV83" s="28">
        <f t="shared" si="93"/>
        <v>-14091666.666666675</v>
      </c>
      <c r="BW83" s="28">
        <f t="shared" si="93"/>
        <v>-14725000.000000009</v>
      </c>
      <c r="BX83" s="28">
        <f t="shared" si="93"/>
        <v>-15991666.666666675</v>
      </c>
      <c r="BY83" s="28">
        <f t="shared" si="93"/>
        <v>-17258333.33333334</v>
      </c>
      <c r="BZ83" s="28">
        <f t="shared" si="93"/>
        <v>-18525000.000000004</v>
      </c>
      <c r="CA83" s="28">
        <f t="shared" si="93"/>
        <v>-19791666.666666672</v>
      </c>
      <c r="CB83" s="28">
        <f t="shared" si="93"/>
        <v>-21058333.33333334</v>
      </c>
      <c r="CC83" s="28">
        <f t="shared" ref="CC83:CI83" si="94">-CC82*CC79</f>
        <v>-22325000.000000007</v>
      </c>
      <c r="CD83" s="28">
        <f t="shared" si="94"/>
        <v>-23591666.666666679</v>
      </c>
      <c r="CE83" s="28">
        <f t="shared" si="94"/>
        <v>-24858333.333333351</v>
      </c>
      <c r="CF83" s="28">
        <f t="shared" si="94"/>
        <v>-26125000.000000019</v>
      </c>
      <c r="CG83" s="28">
        <f t="shared" si="94"/>
        <v>-27391666.666666687</v>
      </c>
      <c r="CH83" s="28">
        <f t="shared" si="94"/>
        <v>-28658333.333333358</v>
      </c>
      <c r="CI83" s="28">
        <f t="shared" si="94"/>
        <v>-29925000.00000003</v>
      </c>
    </row>
    <row r="84" spans="1:87" x14ac:dyDescent="0.35">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35">
      <c r="C85" t="s">
        <v>149</v>
      </c>
      <c r="E85" t="str">
        <f>"Revenue driver: "&amp;E77</f>
        <v>Revenue driver: Advertising revenue Revenue</v>
      </c>
      <c r="H85" s="53"/>
      <c r="I85" s="53"/>
      <c r="J85" s="53"/>
      <c r="K85" s="53"/>
      <c r="L85" s="53"/>
      <c r="M85" s="53"/>
      <c r="P85" s="53">
        <f>P77</f>
        <v>1979.166666666667</v>
      </c>
      <c r="Q85" s="53">
        <f t="shared" ref="Q85:CB85" si="95">Q77</f>
        <v>3958.3333333333339</v>
      </c>
      <c r="R85" s="53">
        <f t="shared" si="95"/>
        <v>5937.5</v>
      </c>
      <c r="S85" s="53">
        <f t="shared" si="95"/>
        <v>7916.6666666666679</v>
      </c>
      <c r="T85" s="53">
        <f t="shared" si="95"/>
        <v>9895.8333333333358</v>
      </c>
      <c r="U85" s="53">
        <f t="shared" si="95"/>
        <v>11875.000000000002</v>
      </c>
      <c r="V85" s="53">
        <f t="shared" si="95"/>
        <v>13854.16666666667</v>
      </c>
      <c r="W85" s="53">
        <f t="shared" si="95"/>
        <v>15833.333333333338</v>
      </c>
      <c r="X85" s="53">
        <f t="shared" si="95"/>
        <v>17812.500000000004</v>
      </c>
      <c r="Y85" s="53">
        <f t="shared" si="95"/>
        <v>19791.666666666672</v>
      </c>
      <c r="Z85" s="53">
        <f t="shared" si="95"/>
        <v>21770.833333333332</v>
      </c>
      <c r="AA85" s="53">
        <f t="shared" si="95"/>
        <v>23750</v>
      </c>
      <c r="AB85" s="53">
        <f t="shared" si="95"/>
        <v>27708.333333333332</v>
      </c>
      <c r="AC85" s="53">
        <f t="shared" si="95"/>
        <v>31666.666666666672</v>
      </c>
      <c r="AD85" s="53">
        <f t="shared" si="95"/>
        <v>35625</v>
      </c>
      <c r="AE85" s="53">
        <f t="shared" si="95"/>
        <v>39583.333333333328</v>
      </c>
      <c r="AF85" s="53">
        <f t="shared" si="95"/>
        <v>43541.666666666657</v>
      </c>
      <c r="AG85" s="53">
        <f t="shared" si="95"/>
        <v>47499.999999999993</v>
      </c>
      <c r="AH85" s="53">
        <f t="shared" si="95"/>
        <v>51458.333333333314</v>
      </c>
      <c r="AI85" s="53">
        <f t="shared" si="95"/>
        <v>55416.666666666642</v>
      </c>
      <c r="AJ85" s="53">
        <f t="shared" si="95"/>
        <v>59374.999999999978</v>
      </c>
      <c r="AK85" s="53">
        <f t="shared" si="95"/>
        <v>63333.333333333307</v>
      </c>
      <c r="AL85" s="53">
        <f t="shared" si="95"/>
        <v>67291.666666666642</v>
      </c>
      <c r="AM85" s="53">
        <f t="shared" si="95"/>
        <v>71249.999999999985</v>
      </c>
      <c r="AN85" s="53">
        <f t="shared" si="95"/>
        <v>79166.666666666642</v>
      </c>
      <c r="AO85" s="53">
        <f t="shared" si="95"/>
        <v>87083.333333333314</v>
      </c>
      <c r="AP85" s="53">
        <f t="shared" si="95"/>
        <v>94999.999999999956</v>
      </c>
      <c r="AQ85" s="53">
        <f t="shared" si="95"/>
        <v>102916.66666666663</v>
      </c>
      <c r="AR85" s="53">
        <f t="shared" si="95"/>
        <v>110833.33333333328</v>
      </c>
      <c r="AS85" s="53">
        <f t="shared" si="95"/>
        <v>118749.99999999994</v>
      </c>
      <c r="AT85" s="53">
        <f t="shared" si="95"/>
        <v>126666.66666666658</v>
      </c>
      <c r="AU85" s="53">
        <f t="shared" si="95"/>
        <v>134583.33333333326</v>
      </c>
      <c r="AV85" s="53">
        <f t="shared" si="95"/>
        <v>142499.99999999997</v>
      </c>
      <c r="AW85" s="53">
        <f t="shared" si="95"/>
        <v>150416.66666666663</v>
      </c>
      <c r="AX85" s="53">
        <f t="shared" si="95"/>
        <v>158333.33333333331</v>
      </c>
      <c r="AY85" s="53">
        <f t="shared" si="95"/>
        <v>166250</v>
      </c>
      <c r="AZ85" s="53">
        <f t="shared" si="95"/>
        <v>182083.33333333331</v>
      </c>
      <c r="BA85" s="53">
        <f t="shared" si="95"/>
        <v>197916.66666666663</v>
      </c>
      <c r="BB85" s="53">
        <f t="shared" si="95"/>
        <v>213749.99999999997</v>
      </c>
      <c r="BC85" s="53">
        <f t="shared" si="95"/>
        <v>229583.33333333326</v>
      </c>
      <c r="BD85" s="53">
        <f t="shared" si="95"/>
        <v>245416.66666666657</v>
      </c>
      <c r="BE85" s="53">
        <f t="shared" si="95"/>
        <v>261249.99999999991</v>
      </c>
      <c r="BF85" s="53">
        <f t="shared" si="95"/>
        <v>277083.33333333326</v>
      </c>
      <c r="BG85" s="53">
        <f t="shared" si="95"/>
        <v>292916.66666666663</v>
      </c>
      <c r="BH85" s="53">
        <f t="shared" si="95"/>
        <v>308750</v>
      </c>
      <c r="BI85" s="53">
        <f t="shared" si="95"/>
        <v>324583.33333333343</v>
      </c>
      <c r="BJ85" s="53">
        <f t="shared" si="95"/>
        <v>340416.66666666674</v>
      </c>
      <c r="BK85" s="53">
        <f t="shared" si="95"/>
        <v>356250.00000000012</v>
      </c>
      <c r="BL85" s="53">
        <f t="shared" si="95"/>
        <v>387916.66666666674</v>
      </c>
      <c r="BM85" s="53">
        <f t="shared" si="95"/>
        <v>419583.33333333343</v>
      </c>
      <c r="BN85" s="53">
        <f t="shared" si="95"/>
        <v>451250</v>
      </c>
      <c r="BO85" s="53">
        <f t="shared" si="95"/>
        <v>482916.66666666663</v>
      </c>
      <c r="BP85" s="53">
        <f t="shared" si="95"/>
        <v>514583.33333333326</v>
      </c>
      <c r="BQ85" s="53">
        <f t="shared" si="95"/>
        <v>546250</v>
      </c>
      <c r="BR85" s="53">
        <f t="shared" si="95"/>
        <v>577916.66666666686</v>
      </c>
      <c r="BS85" s="53">
        <f t="shared" si="95"/>
        <v>609583.33333333349</v>
      </c>
      <c r="BT85" s="53">
        <f t="shared" si="95"/>
        <v>641250.00000000023</v>
      </c>
      <c r="BU85" s="53">
        <f t="shared" si="95"/>
        <v>672916.66666666698</v>
      </c>
      <c r="BV85" s="53">
        <f t="shared" si="95"/>
        <v>704583.33333333384</v>
      </c>
      <c r="BW85" s="53">
        <f t="shared" si="95"/>
        <v>736250.00000000047</v>
      </c>
      <c r="BX85" s="53">
        <f t="shared" si="95"/>
        <v>799583.33333333384</v>
      </c>
      <c r="BY85" s="53">
        <f t="shared" si="95"/>
        <v>862916.66666666698</v>
      </c>
      <c r="BZ85" s="53">
        <f t="shared" si="95"/>
        <v>926250.00000000023</v>
      </c>
      <c r="CA85" s="53">
        <f t="shared" si="95"/>
        <v>989583.3333333336</v>
      </c>
      <c r="CB85" s="53">
        <f t="shared" si="95"/>
        <v>1052916.666666667</v>
      </c>
      <c r="CC85" s="53">
        <f t="shared" ref="CC85:CI85" si="96">CC77</f>
        <v>1116250.0000000005</v>
      </c>
      <c r="CD85" s="53">
        <f t="shared" si="96"/>
        <v>1179583.333333334</v>
      </c>
      <c r="CE85" s="53">
        <f t="shared" si="96"/>
        <v>1242916.6666666677</v>
      </c>
      <c r="CF85" s="53">
        <f t="shared" si="96"/>
        <v>1306250.0000000009</v>
      </c>
      <c r="CG85" s="53">
        <f t="shared" si="96"/>
        <v>1369583.3333333344</v>
      </c>
      <c r="CH85" s="53">
        <f t="shared" si="96"/>
        <v>1432916.6666666679</v>
      </c>
      <c r="CI85" s="53">
        <f t="shared" si="96"/>
        <v>1496250.0000000016</v>
      </c>
    </row>
    <row r="86" spans="1:87" outlineLevel="1" x14ac:dyDescent="0.35">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35">
      <c r="C87" t="s">
        <v>149</v>
      </c>
      <c r="E87" s="12" t="str">
        <f>E79</f>
        <v>Driver: # of impressions</v>
      </c>
      <c r="F87" s="12"/>
      <c r="G87" s="13"/>
      <c r="H87" s="15"/>
      <c r="I87" s="15"/>
      <c r="J87" s="15"/>
      <c r="K87" s="15"/>
      <c r="L87" s="15"/>
      <c r="M87" s="15"/>
      <c r="P87" s="34">
        <f>P79</f>
        <v>19791.666666666668</v>
      </c>
      <c r="Q87" s="34">
        <f t="shared" ref="Q87:CB87" si="97">Q79</f>
        <v>39583.333333333336</v>
      </c>
      <c r="R87" s="34">
        <f t="shared" si="97"/>
        <v>59375</v>
      </c>
      <c r="S87" s="34">
        <f t="shared" si="97"/>
        <v>79166.666666666672</v>
      </c>
      <c r="T87" s="34">
        <f t="shared" si="97"/>
        <v>98958.333333333343</v>
      </c>
      <c r="U87" s="34">
        <f t="shared" si="97"/>
        <v>118750.00000000001</v>
      </c>
      <c r="V87" s="34">
        <f t="shared" si="97"/>
        <v>138541.66666666669</v>
      </c>
      <c r="W87" s="34">
        <f t="shared" si="97"/>
        <v>158333.33333333337</v>
      </c>
      <c r="X87" s="34">
        <f t="shared" si="97"/>
        <v>178125.00000000003</v>
      </c>
      <c r="Y87" s="34">
        <f t="shared" si="97"/>
        <v>197916.66666666669</v>
      </c>
      <c r="Z87" s="34">
        <f t="shared" si="97"/>
        <v>217708.33333333331</v>
      </c>
      <c r="AA87" s="34">
        <f t="shared" si="97"/>
        <v>237499.99999999997</v>
      </c>
      <c r="AB87" s="34">
        <f t="shared" si="97"/>
        <v>277083.33333333331</v>
      </c>
      <c r="AC87" s="34">
        <f t="shared" si="97"/>
        <v>316666.66666666669</v>
      </c>
      <c r="AD87" s="34">
        <f t="shared" si="97"/>
        <v>356250</v>
      </c>
      <c r="AE87" s="34">
        <f t="shared" si="97"/>
        <v>395833.33333333326</v>
      </c>
      <c r="AF87" s="34">
        <f t="shared" si="97"/>
        <v>435416.66666666657</v>
      </c>
      <c r="AG87" s="34">
        <f t="shared" si="97"/>
        <v>474999.99999999988</v>
      </c>
      <c r="AH87" s="34">
        <f t="shared" si="97"/>
        <v>514583.33333333314</v>
      </c>
      <c r="AI87" s="34">
        <f t="shared" si="97"/>
        <v>554166.6666666664</v>
      </c>
      <c r="AJ87" s="34">
        <f t="shared" si="97"/>
        <v>593749.99999999977</v>
      </c>
      <c r="AK87" s="34">
        <f t="shared" si="97"/>
        <v>633333.33333333302</v>
      </c>
      <c r="AL87" s="34">
        <f t="shared" si="97"/>
        <v>672916.6666666664</v>
      </c>
      <c r="AM87" s="34">
        <f t="shared" si="97"/>
        <v>712499.99999999988</v>
      </c>
      <c r="AN87" s="34">
        <f t="shared" si="97"/>
        <v>791666.6666666664</v>
      </c>
      <c r="AO87" s="34">
        <f t="shared" si="97"/>
        <v>870833.33333333302</v>
      </c>
      <c r="AP87" s="34">
        <f t="shared" si="97"/>
        <v>949999.99999999953</v>
      </c>
      <c r="AQ87" s="34">
        <f t="shared" si="97"/>
        <v>1029166.6666666662</v>
      </c>
      <c r="AR87" s="34">
        <f t="shared" si="97"/>
        <v>1108333.3333333328</v>
      </c>
      <c r="AS87" s="34">
        <f t="shared" si="97"/>
        <v>1187499.9999999993</v>
      </c>
      <c r="AT87" s="34">
        <f t="shared" si="97"/>
        <v>1266666.6666666658</v>
      </c>
      <c r="AU87" s="34">
        <f t="shared" si="97"/>
        <v>1345833.3333333326</v>
      </c>
      <c r="AV87" s="34">
        <f t="shared" si="97"/>
        <v>1424999.9999999995</v>
      </c>
      <c r="AW87" s="34">
        <f t="shared" si="97"/>
        <v>1504166.6666666663</v>
      </c>
      <c r="AX87" s="34">
        <f t="shared" si="97"/>
        <v>1583333.333333333</v>
      </c>
      <c r="AY87" s="34">
        <f t="shared" si="97"/>
        <v>1662500</v>
      </c>
      <c r="AZ87" s="34">
        <f t="shared" si="97"/>
        <v>1820833.333333333</v>
      </c>
      <c r="BA87" s="34">
        <f t="shared" si="97"/>
        <v>1979166.6666666663</v>
      </c>
      <c r="BB87" s="34">
        <f t="shared" si="97"/>
        <v>2137499.9999999995</v>
      </c>
      <c r="BC87" s="34">
        <f t="shared" si="97"/>
        <v>2295833.3333333326</v>
      </c>
      <c r="BD87" s="34">
        <f t="shared" si="97"/>
        <v>2454166.6666666656</v>
      </c>
      <c r="BE87" s="34">
        <f t="shared" si="97"/>
        <v>2612499.9999999991</v>
      </c>
      <c r="BF87" s="34">
        <f t="shared" si="97"/>
        <v>2770833.3333333326</v>
      </c>
      <c r="BG87" s="34">
        <f t="shared" si="97"/>
        <v>2929166.666666666</v>
      </c>
      <c r="BH87" s="34">
        <f t="shared" si="97"/>
        <v>3087500</v>
      </c>
      <c r="BI87" s="34">
        <f t="shared" si="97"/>
        <v>3245833.333333334</v>
      </c>
      <c r="BJ87" s="34">
        <f t="shared" si="97"/>
        <v>3404166.6666666674</v>
      </c>
      <c r="BK87" s="34">
        <f t="shared" si="97"/>
        <v>3562500.0000000009</v>
      </c>
      <c r="BL87" s="34">
        <f t="shared" si="97"/>
        <v>3879166.6666666674</v>
      </c>
      <c r="BM87" s="34">
        <f t="shared" si="97"/>
        <v>4195833.333333334</v>
      </c>
      <c r="BN87" s="34">
        <f t="shared" si="97"/>
        <v>4512500</v>
      </c>
      <c r="BO87" s="34">
        <f t="shared" si="97"/>
        <v>4829166.666666666</v>
      </c>
      <c r="BP87" s="34">
        <f t="shared" si="97"/>
        <v>5145833.3333333321</v>
      </c>
      <c r="BQ87" s="34">
        <f t="shared" si="97"/>
        <v>5462500</v>
      </c>
      <c r="BR87" s="34">
        <f t="shared" si="97"/>
        <v>5779166.6666666679</v>
      </c>
      <c r="BS87" s="34">
        <f t="shared" si="97"/>
        <v>6095833.3333333349</v>
      </c>
      <c r="BT87" s="34">
        <f t="shared" si="97"/>
        <v>6412500.0000000019</v>
      </c>
      <c r="BU87" s="34">
        <f t="shared" si="97"/>
        <v>6729166.6666666698</v>
      </c>
      <c r="BV87" s="34">
        <f t="shared" si="97"/>
        <v>7045833.3333333377</v>
      </c>
      <c r="BW87" s="34">
        <f t="shared" si="97"/>
        <v>7362500.0000000047</v>
      </c>
      <c r="BX87" s="34">
        <f t="shared" si="97"/>
        <v>7995833.3333333377</v>
      </c>
      <c r="BY87" s="34">
        <f t="shared" si="97"/>
        <v>8629166.6666666698</v>
      </c>
      <c r="BZ87" s="34">
        <f t="shared" si="97"/>
        <v>9262500.0000000019</v>
      </c>
      <c r="CA87" s="34">
        <f t="shared" si="97"/>
        <v>9895833.3333333358</v>
      </c>
      <c r="CB87" s="34">
        <f t="shared" si="97"/>
        <v>10529166.66666667</v>
      </c>
      <c r="CC87" s="34">
        <f t="shared" ref="CC87:CI87" si="98">CC79</f>
        <v>11162500.000000004</v>
      </c>
      <c r="CD87" s="34">
        <f t="shared" si="98"/>
        <v>11795833.33333334</v>
      </c>
      <c r="CE87" s="34">
        <f t="shared" si="98"/>
        <v>12429166.666666675</v>
      </c>
      <c r="CF87" s="34">
        <f t="shared" si="98"/>
        <v>13062500.000000009</v>
      </c>
      <c r="CG87" s="34">
        <f t="shared" si="98"/>
        <v>13695833.333333343</v>
      </c>
      <c r="CH87" s="34">
        <f t="shared" si="98"/>
        <v>14329166.666666679</v>
      </c>
      <c r="CI87" s="34">
        <f t="shared" si="98"/>
        <v>14962500.000000015</v>
      </c>
    </row>
    <row r="88" spans="1:87" outlineLevel="1" x14ac:dyDescent="0.35">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35">
      <c r="C89" s="42" t="s">
        <v>157</v>
      </c>
      <c r="E89" s="41" t="s">
        <v>177</v>
      </c>
      <c r="F89" s="41"/>
      <c r="G89" s="68"/>
    </row>
    <row r="90" spans="1:87" x14ac:dyDescent="0.35">
      <c r="C90" t="s">
        <v>157</v>
      </c>
      <c r="E90" s="12" t="s">
        <v>168</v>
      </c>
      <c r="F90" s="12"/>
      <c r="G90" s="13"/>
      <c r="H90" s="18">
        <v>1000</v>
      </c>
      <c r="I90" s="18">
        <v>1000</v>
      </c>
      <c r="J90" s="18">
        <v>1000</v>
      </c>
      <c r="K90" s="18">
        <v>1000</v>
      </c>
      <c r="L90" s="18">
        <v>1000</v>
      </c>
      <c r="M90" s="18">
        <v>1000</v>
      </c>
      <c r="P90" s="19" cm="1">
        <f t="array" ref="P90">INDEX($H:$M,ROW(),MATCH(P$2,$H$1:$M$1,0))</f>
        <v>1000</v>
      </c>
      <c r="Q90" s="19" cm="1">
        <f t="array" ref="Q90">INDEX($H:$M,ROW(),MATCH(Q$2,$H$1:$M$1,0))</f>
        <v>1000</v>
      </c>
      <c r="R90" s="19" cm="1">
        <f t="array" ref="R90">INDEX($H:$M,ROW(),MATCH(R$2,$H$1:$M$1,0))</f>
        <v>1000</v>
      </c>
      <c r="S90" s="19" cm="1">
        <f t="array" ref="S90">INDEX($H:$M,ROW(),MATCH(S$2,$H$1:$M$1,0))</f>
        <v>1000</v>
      </c>
      <c r="T90" s="19" cm="1">
        <f t="array" ref="T90">INDEX($H:$M,ROW(),MATCH(T$2,$H$1:$M$1,0))</f>
        <v>1000</v>
      </c>
      <c r="U90" s="19" cm="1">
        <f t="array" ref="U90">INDEX($H:$M,ROW(),MATCH(U$2,$H$1:$M$1,0))</f>
        <v>1000</v>
      </c>
      <c r="V90" s="19" cm="1">
        <f t="array" ref="V90">INDEX($H:$M,ROW(),MATCH(V$2,$H$1:$M$1,0))</f>
        <v>1000</v>
      </c>
      <c r="W90" s="19" cm="1">
        <f t="array" ref="W90">INDEX($H:$M,ROW(),MATCH(W$2,$H$1:$M$1,0))</f>
        <v>1000</v>
      </c>
      <c r="X90" s="19" cm="1">
        <f t="array" ref="X90">INDEX($H:$M,ROW(),MATCH(X$2,$H$1:$M$1,0))</f>
        <v>1000</v>
      </c>
      <c r="Y90" s="19" cm="1">
        <f t="array" ref="Y90">INDEX($H:$M,ROW(),MATCH(Y$2,$H$1:$M$1,0))</f>
        <v>1000</v>
      </c>
      <c r="Z90" s="19" cm="1">
        <f t="array" ref="Z90">INDEX($H:$M,ROW(),MATCH(Z$2,$H$1:$M$1,0))</f>
        <v>1000</v>
      </c>
      <c r="AA90" s="19" cm="1">
        <f t="array" ref="AA90">INDEX($H:$M,ROW(),MATCH(AA$2,$H$1:$M$1,0))</f>
        <v>1000</v>
      </c>
      <c r="AB90" s="19" cm="1">
        <f t="array" ref="AB90">INDEX($H:$M,ROW(),MATCH(AB$2,$H$1:$M$1,0))</f>
        <v>1000</v>
      </c>
      <c r="AC90" s="19" cm="1">
        <f t="array" ref="AC90">INDEX($H:$M,ROW(),MATCH(AC$2,$H$1:$M$1,0))</f>
        <v>1000</v>
      </c>
      <c r="AD90" s="19" cm="1">
        <f t="array" ref="AD90">INDEX($H:$M,ROW(),MATCH(AD$2,$H$1:$M$1,0))</f>
        <v>1000</v>
      </c>
      <c r="AE90" s="19" cm="1">
        <f t="array" ref="AE90">INDEX($H:$M,ROW(),MATCH(AE$2,$H$1:$M$1,0))</f>
        <v>1000</v>
      </c>
      <c r="AF90" s="19" cm="1">
        <f t="array" ref="AF90">INDEX($H:$M,ROW(),MATCH(AF$2,$H$1:$M$1,0))</f>
        <v>1000</v>
      </c>
      <c r="AG90" s="19" cm="1">
        <f t="array" ref="AG90">INDEX($H:$M,ROW(),MATCH(AG$2,$H$1:$M$1,0))</f>
        <v>1000</v>
      </c>
      <c r="AH90" s="19" cm="1">
        <f t="array" ref="AH90">INDEX($H:$M,ROW(),MATCH(AH$2,$H$1:$M$1,0))</f>
        <v>1000</v>
      </c>
      <c r="AI90" s="19" cm="1">
        <f t="array" ref="AI90">INDEX($H:$M,ROW(),MATCH(AI$2,$H$1:$M$1,0))</f>
        <v>1000</v>
      </c>
      <c r="AJ90" s="19" cm="1">
        <f t="array" ref="AJ90">INDEX($H:$M,ROW(),MATCH(AJ$2,$H$1:$M$1,0))</f>
        <v>1000</v>
      </c>
      <c r="AK90" s="19" cm="1">
        <f t="array" ref="AK90">INDEX($H:$M,ROW(),MATCH(AK$2,$H$1:$M$1,0))</f>
        <v>1000</v>
      </c>
      <c r="AL90" s="19" cm="1">
        <f t="array" ref="AL90">INDEX($H:$M,ROW(),MATCH(AL$2,$H$1:$M$1,0))</f>
        <v>1000</v>
      </c>
      <c r="AM90" s="19" cm="1">
        <f t="array" ref="AM90">INDEX($H:$M,ROW(),MATCH(AM$2,$H$1:$M$1,0))</f>
        <v>1000</v>
      </c>
      <c r="AN90" s="19" cm="1">
        <f t="array" ref="AN90">INDEX($H:$M,ROW(),MATCH(AN$2,$H$1:$M$1,0))</f>
        <v>1000</v>
      </c>
      <c r="AO90" s="19" cm="1">
        <f t="array" ref="AO90">INDEX($H:$M,ROW(),MATCH(AO$2,$H$1:$M$1,0))</f>
        <v>1000</v>
      </c>
      <c r="AP90" s="19" cm="1">
        <f t="array" ref="AP90">INDEX($H:$M,ROW(),MATCH(AP$2,$H$1:$M$1,0))</f>
        <v>1000</v>
      </c>
      <c r="AQ90" s="19" cm="1">
        <f t="array" ref="AQ90">INDEX($H:$M,ROW(),MATCH(AQ$2,$H$1:$M$1,0))</f>
        <v>1000</v>
      </c>
      <c r="AR90" s="19" cm="1">
        <f t="array" ref="AR90">INDEX($H:$M,ROW(),MATCH(AR$2,$H$1:$M$1,0))</f>
        <v>1000</v>
      </c>
      <c r="AS90" s="19" cm="1">
        <f t="array" ref="AS90">INDEX($H:$M,ROW(),MATCH(AS$2,$H$1:$M$1,0))</f>
        <v>1000</v>
      </c>
      <c r="AT90" s="19" cm="1">
        <f t="array" ref="AT90">INDEX($H:$M,ROW(),MATCH(AT$2,$H$1:$M$1,0))</f>
        <v>1000</v>
      </c>
      <c r="AU90" s="19" cm="1">
        <f t="array" ref="AU90">INDEX($H:$M,ROW(),MATCH(AU$2,$H$1:$M$1,0))</f>
        <v>1000</v>
      </c>
      <c r="AV90" s="19" cm="1">
        <f t="array" ref="AV90">INDEX($H:$M,ROW(),MATCH(AV$2,$H$1:$M$1,0))</f>
        <v>1000</v>
      </c>
      <c r="AW90" s="19" cm="1">
        <f t="array" ref="AW90">INDEX($H:$M,ROW(),MATCH(AW$2,$H$1:$M$1,0))</f>
        <v>1000</v>
      </c>
      <c r="AX90" s="19" cm="1">
        <f t="array" ref="AX90">INDEX($H:$M,ROW(),MATCH(AX$2,$H$1:$M$1,0))</f>
        <v>1000</v>
      </c>
      <c r="AY90" s="19" cm="1">
        <f t="array" ref="AY90">INDEX($H:$M,ROW(),MATCH(AY$2,$H$1:$M$1,0))</f>
        <v>1000</v>
      </c>
      <c r="AZ90" s="19" cm="1">
        <f t="array" ref="AZ90">INDEX($H:$M,ROW(),MATCH(AZ$2,$H$1:$M$1,0))</f>
        <v>1000</v>
      </c>
      <c r="BA90" s="19" cm="1">
        <f t="array" ref="BA90">INDEX($H:$M,ROW(),MATCH(BA$2,$H$1:$M$1,0))</f>
        <v>1000</v>
      </c>
      <c r="BB90" s="19" cm="1">
        <f t="array" ref="BB90">INDEX($H:$M,ROW(),MATCH(BB$2,$H$1:$M$1,0))</f>
        <v>1000</v>
      </c>
      <c r="BC90" s="19" cm="1">
        <f t="array" ref="BC90">INDEX($H:$M,ROW(),MATCH(BC$2,$H$1:$M$1,0))</f>
        <v>1000</v>
      </c>
      <c r="BD90" s="19" cm="1">
        <f t="array" ref="BD90">INDEX($H:$M,ROW(),MATCH(BD$2,$H$1:$M$1,0))</f>
        <v>1000</v>
      </c>
      <c r="BE90" s="19" cm="1">
        <f t="array" ref="BE90">INDEX($H:$M,ROW(),MATCH(BE$2,$H$1:$M$1,0))</f>
        <v>1000</v>
      </c>
      <c r="BF90" s="19" cm="1">
        <f t="array" ref="BF90">INDEX($H:$M,ROW(),MATCH(BF$2,$H$1:$M$1,0))</f>
        <v>1000</v>
      </c>
      <c r="BG90" s="19" cm="1">
        <f t="array" ref="BG90">INDEX($H:$M,ROW(),MATCH(BG$2,$H$1:$M$1,0))</f>
        <v>1000</v>
      </c>
      <c r="BH90" s="19" cm="1">
        <f t="array" ref="BH90">INDEX($H:$M,ROW(),MATCH(BH$2,$H$1:$M$1,0))</f>
        <v>1000</v>
      </c>
      <c r="BI90" s="19" cm="1">
        <f t="array" ref="BI90">INDEX($H:$M,ROW(),MATCH(BI$2,$H$1:$M$1,0))</f>
        <v>1000</v>
      </c>
      <c r="BJ90" s="19" cm="1">
        <f t="array" ref="BJ90">INDEX($H:$M,ROW(),MATCH(BJ$2,$H$1:$M$1,0))</f>
        <v>1000</v>
      </c>
      <c r="BK90" s="19" cm="1">
        <f t="array" ref="BK90">INDEX($H:$M,ROW(),MATCH(BK$2,$H$1:$M$1,0))</f>
        <v>1000</v>
      </c>
      <c r="BL90" s="19" cm="1">
        <f t="array" ref="BL90">INDEX($H:$M,ROW(),MATCH(BL$2,$H$1:$M$1,0))</f>
        <v>1000</v>
      </c>
      <c r="BM90" s="19" cm="1">
        <f t="array" ref="BM90">INDEX($H:$M,ROW(),MATCH(BM$2,$H$1:$M$1,0))</f>
        <v>1000</v>
      </c>
      <c r="BN90" s="19" cm="1">
        <f t="array" ref="BN90">INDEX($H:$M,ROW(),MATCH(BN$2,$H$1:$M$1,0))</f>
        <v>1000</v>
      </c>
      <c r="BO90" s="19" cm="1">
        <f t="array" ref="BO90">INDEX($H:$M,ROW(),MATCH(BO$2,$H$1:$M$1,0))</f>
        <v>1000</v>
      </c>
      <c r="BP90" s="19" cm="1">
        <f t="array" ref="BP90">INDEX($H:$M,ROW(),MATCH(BP$2,$H$1:$M$1,0))</f>
        <v>1000</v>
      </c>
      <c r="BQ90" s="19" cm="1">
        <f t="array" ref="BQ90">INDEX($H:$M,ROW(),MATCH(BQ$2,$H$1:$M$1,0))</f>
        <v>1000</v>
      </c>
      <c r="BR90" s="19" cm="1">
        <f t="array" ref="BR90">INDEX($H:$M,ROW(),MATCH(BR$2,$H$1:$M$1,0))</f>
        <v>1000</v>
      </c>
      <c r="BS90" s="19" cm="1">
        <f t="array" ref="BS90">INDEX($H:$M,ROW(),MATCH(BS$2,$H$1:$M$1,0))</f>
        <v>1000</v>
      </c>
      <c r="BT90" s="19" cm="1">
        <f t="array" ref="BT90">INDEX($H:$M,ROW(),MATCH(BT$2,$H$1:$M$1,0))</f>
        <v>1000</v>
      </c>
      <c r="BU90" s="19" cm="1">
        <f t="array" ref="BU90">INDEX($H:$M,ROW(),MATCH(BU$2,$H$1:$M$1,0))</f>
        <v>1000</v>
      </c>
      <c r="BV90" s="19" cm="1">
        <f t="array" ref="BV90">INDEX($H:$M,ROW(),MATCH(BV$2,$H$1:$M$1,0))</f>
        <v>1000</v>
      </c>
      <c r="BW90" s="19" cm="1">
        <f t="array" ref="BW90">INDEX($H:$M,ROW(),MATCH(BW$2,$H$1:$M$1,0))</f>
        <v>1000</v>
      </c>
      <c r="BX90" s="19" cm="1">
        <f t="array" ref="BX90">INDEX($H:$M,ROW(),MATCH(BX$2,$H$1:$M$1,0))</f>
        <v>1000</v>
      </c>
      <c r="BY90" s="19" cm="1">
        <f t="array" ref="BY90">INDEX($H:$M,ROW(),MATCH(BY$2,$H$1:$M$1,0))</f>
        <v>1000</v>
      </c>
      <c r="BZ90" s="19" cm="1">
        <f t="array" ref="BZ90">INDEX($H:$M,ROW(),MATCH(BZ$2,$H$1:$M$1,0))</f>
        <v>1000</v>
      </c>
      <c r="CA90" s="19" cm="1">
        <f t="array" ref="CA90">INDEX($H:$M,ROW(),MATCH(CA$2,$H$1:$M$1,0))</f>
        <v>1000</v>
      </c>
      <c r="CB90" s="19" cm="1">
        <f t="array" ref="CB90">INDEX($H:$M,ROW(),MATCH(CB$2,$H$1:$M$1,0))</f>
        <v>1000</v>
      </c>
      <c r="CC90" s="19" cm="1">
        <f t="array" ref="CC90">INDEX($H:$M,ROW(),MATCH(CC$2,$H$1:$M$1,0))</f>
        <v>1000</v>
      </c>
      <c r="CD90" s="19" cm="1">
        <f t="array" ref="CD90">INDEX($H:$M,ROW(),MATCH(CD$2,$H$1:$M$1,0))</f>
        <v>1000</v>
      </c>
      <c r="CE90" s="19" cm="1">
        <f t="array" ref="CE90">INDEX($H:$M,ROW(),MATCH(CE$2,$H$1:$M$1,0))</f>
        <v>1000</v>
      </c>
      <c r="CF90" s="19" cm="1">
        <f t="array" ref="CF90">INDEX($H:$M,ROW(),MATCH(CF$2,$H$1:$M$1,0))</f>
        <v>1000</v>
      </c>
      <c r="CG90" s="19" cm="1">
        <f t="array" ref="CG90">INDEX($H:$M,ROW(),MATCH(CG$2,$H$1:$M$1,0))</f>
        <v>1000</v>
      </c>
      <c r="CH90" s="19" cm="1">
        <f t="array" ref="CH90">INDEX($H:$M,ROW(),MATCH(CH$2,$H$1:$M$1,0))</f>
        <v>1000</v>
      </c>
      <c r="CI90" s="19" cm="1">
        <f t="array" ref="CI90">INDEX($H:$M,ROW(),MATCH(CI$2,$H$1:$M$1,0))</f>
        <v>1000</v>
      </c>
    </row>
    <row r="91" spans="1:87" x14ac:dyDescent="0.35">
      <c r="C91" t="s">
        <v>157</v>
      </c>
    </row>
    <row r="92" spans="1:87" x14ac:dyDescent="0.35">
      <c r="B92" s="6"/>
      <c r="C92" t="s">
        <v>157</v>
      </c>
      <c r="E92" s="12" t="s">
        <v>70</v>
      </c>
      <c r="F92" s="12"/>
      <c r="G92" s="13"/>
    </row>
    <row r="93" spans="1:87" x14ac:dyDescent="0.35">
      <c r="B93" s="6"/>
      <c r="C93" t="s">
        <v>157</v>
      </c>
      <c r="E93" t="s">
        <v>71</v>
      </c>
      <c r="H93" s="15">
        <f>SUMIF($3:$3,H$1-1,93:93)</f>
        <v>0</v>
      </c>
      <c r="I93" s="15">
        <f>H97</f>
        <v>0.05</v>
      </c>
      <c r="J93" s="15">
        <f>I97</f>
        <v>0.05</v>
      </c>
      <c r="K93" s="15">
        <f>J97</f>
        <v>0.05</v>
      </c>
      <c r="L93" s="15">
        <f>K97</f>
        <v>0.05</v>
      </c>
      <c r="M93" s="15">
        <f>L97</f>
        <v>0.05</v>
      </c>
      <c r="O93" s="34"/>
      <c r="P93" s="34">
        <f>O97</f>
        <v>0</v>
      </c>
      <c r="Q93" s="34">
        <f>P97</f>
        <v>0.05</v>
      </c>
      <c r="R93" s="34">
        <f t="shared" ref="R93:CC93" si="99">Q97</f>
        <v>0.05</v>
      </c>
      <c r="S93" s="34">
        <f t="shared" si="99"/>
        <v>0.05</v>
      </c>
      <c r="T93" s="34">
        <f t="shared" si="99"/>
        <v>0.05</v>
      </c>
      <c r="U93" s="34">
        <f t="shared" si="99"/>
        <v>0.05</v>
      </c>
      <c r="V93" s="34">
        <f t="shared" si="99"/>
        <v>0.05</v>
      </c>
      <c r="W93" s="34">
        <f t="shared" si="99"/>
        <v>0.05</v>
      </c>
      <c r="X93" s="34">
        <f t="shared" si="99"/>
        <v>0.05</v>
      </c>
      <c r="Y93" s="34">
        <f t="shared" si="99"/>
        <v>0.05</v>
      </c>
      <c r="Z93" s="34">
        <f t="shared" si="99"/>
        <v>0.05</v>
      </c>
      <c r="AA93" s="34">
        <f t="shared" si="99"/>
        <v>0.05</v>
      </c>
      <c r="AB93" s="34">
        <f t="shared" si="99"/>
        <v>0.05</v>
      </c>
      <c r="AC93" s="34">
        <f t="shared" si="99"/>
        <v>0.05</v>
      </c>
      <c r="AD93" s="34">
        <f t="shared" si="99"/>
        <v>0.05</v>
      </c>
      <c r="AE93" s="34">
        <f t="shared" si="99"/>
        <v>0.05</v>
      </c>
      <c r="AF93" s="34">
        <f t="shared" si="99"/>
        <v>0.05</v>
      </c>
      <c r="AG93" s="34">
        <f t="shared" si="99"/>
        <v>0.05</v>
      </c>
      <c r="AH93" s="34">
        <f t="shared" si="99"/>
        <v>0.05</v>
      </c>
      <c r="AI93" s="34">
        <f t="shared" si="99"/>
        <v>0.05</v>
      </c>
      <c r="AJ93" s="34">
        <f t="shared" si="99"/>
        <v>0.05</v>
      </c>
      <c r="AK93" s="34">
        <f t="shared" si="99"/>
        <v>0.05</v>
      </c>
      <c r="AL93" s="34">
        <f t="shared" si="99"/>
        <v>0.05</v>
      </c>
      <c r="AM93" s="34">
        <f t="shared" si="99"/>
        <v>0.05</v>
      </c>
      <c r="AN93" s="34">
        <f t="shared" si="99"/>
        <v>0.05</v>
      </c>
      <c r="AO93" s="34">
        <f t="shared" si="99"/>
        <v>0.05</v>
      </c>
      <c r="AP93" s="34">
        <f t="shared" si="99"/>
        <v>0.05</v>
      </c>
      <c r="AQ93" s="34">
        <f t="shared" si="99"/>
        <v>0.05</v>
      </c>
      <c r="AR93" s="34">
        <f t="shared" si="99"/>
        <v>0.05</v>
      </c>
      <c r="AS93" s="34">
        <f t="shared" si="99"/>
        <v>0.05</v>
      </c>
      <c r="AT93" s="34">
        <f t="shared" si="99"/>
        <v>0.05</v>
      </c>
      <c r="AU93" s="34">
        <f t="shared" si="99"/>
        <v>0.05</v>
      </c>
      <c r="AV93" s="34">
        <f t="shared" si="99"/>
        <v>0.05</v>
      </c>
      <c r="AW93" s="34">
        <f t="shared" si="99"/>
        <v>0.05</v>
      </c>
      <c r="AX93" s="34">
        <f t="shared" si="99"/>
        <v>0.05</v>
      </c>
      <c r="AY93" s="34">
        <f t="shared" si="99"/>
        <v>0.05</v>
      </c>
      <c r="AZ93" s="34">
        <f t="shared" si="99"/>
        <v>0.05</v>
      </c>
      <c r="BA93" s="34">
        <f t="shared" si="99"/>
        <v>0.05</v>
      </c>
      <c r="BB93" s="34">
        <f t="shared" si="99"/>
        <v>0.05</v>
      </c>
      <c r="BC93" s="34">
        <f t="shared" si="99"/>
        <v>0.05</v>
      </c>
      <c r="BD93" s="34">
        <f t="shared" si="99"/>
        <v>0.05</v>
      </c>
      <c r="BE93" s="34">
        <f t="shared" si="99"/>
        <v>0.05</v>
      </c>
      <c r="BF93" s="34">
        <f t="shared" si="99"/>
        <v>0.05</v>
      </c>
      <c r="BG93" s="34">
        <f t="shared" si="99"/>
        <v>0.05</v>
      </c>
      <c r="BH93" s="34">
        <f t="shared" si="99"/>
        <v>0.05</v>
      </c>
      <c r="BI93" s="34">
        <f t="shared" si="99"/>
        <v>0.05</v>
      </c>
      <c r="BJ93" s="34">
        <f t="shared" si="99"/>
        <v>0.05</v>
      </c>
      <c r="BK93" s="34">
        <f t="shared" si="99"/>
        <v>0.05</v>
      </c>
      <c r="BL93" s="34">
        <f t="shared" si="99"/>
        <v>0.05</v>
      </c>
      <c r="BM93" s="34">
        <f t="shared" si="99"/>
        <v>0.05</v>
      </c>
      <c r="BN93" s="34">
        <f t="shared" si="99"/>
        <v>0.05</v>
      </c>
      <c r="BO93" s="34">
        <f t="shared" si="99"/>
        <v>0.05</v>
      </c>
      <c r="BP93" s="34">
        <f t="shared" si="99"/>
        <v>0.05</v>
      </c>
      <c r="BQ93" s="34">
        <f t="shared" si="99"/>
        <v>0.05</v>
      </c>
      <c r="BR93" s="34">
        <f t="shared" si="99"/>
        <v>0.05</v>
      </c>
      <c r="BS93" s="34">
        <f t="shared" si="99"/>
        <v>0.05</v>
      </c>
      <c r="BT93" s="34">
        <f t="shared" si="99"/>
        <v>0.05</v>
      </c>
      <c r="BU93" s="34">
        <f t="shared" si="99"/>
        <v>0.05</v>
      </c>
      <c r="BV93" s="34">
        <f t="shared" si="99"/>
        <v>0.05</v>
      </c>
      <c r="BW93" s="34">
        <f t="shared" si="99"/>
        <v>0.05</v>
      </c>
      <c r="BX93" s="34">
        <f t="shared" si="99"/>
        <v>0.05</v>
      </c>
      <c r="BY93" s="34">
        <f t="shared" si="99"/>
        <v>0.05</v>
      </c>
      <c r="BZ93" s="34">
        <f t="shared" si="99"/>
        <v>0.05</v>
      </c>
      <c r="CA93" s="34">
        <f t="shared" si="99"/>
        <v>0.05</v>
      </c>
      <c r="CB93" s="34">
        <f t="shared" si="99"/>
        <v>0.05</v>
      </c>
      <c r="CC93" s="34">
        <f t="shared" si="99"/>
        <v>0.05</v>
      </c>
      <c r="CD93" s="34">
        <f t="shared" ref="CD93:CI93" si="100">CC97</f>
        <v>0.05</v>
      </c>
      <c r="CE93" s="34">
        <f t="shared" si="100"/>
        <v>0.05</v>
      </c>
      <c r="CF93" s="34">
        <f t="shared" si="100"/>
        <v>0.05</v>
      </c>
      <c r="CG93" s="34">
        <f t="shared" si="100"/>
        <v>0.05</v>
      </c>
      <c r="CH93" s="34">
        <f t="shared" si="100"/>
        <v>0.05</v>
      </c>
      <c r="CI93" s="34">
        <f t="shared" si="100"/>
        <v>0.05</v>
      </c>
    </row>
    <row r="94" spans="1:87" x14ac:dyDescent="0.35">
      <c r="B94" s="6"/>
      <c r="C94" t="s">
        <v>157</v>
      </c>
      <c r="E94" t="s">
        <v>72</v>
      </c>
      <c r="H94" s="34">
        <f t="shared" ref="H94:M94" si="101">SUMIF($2:$2,H$1,94:94)</f>
        <v>144</v>
      </c>
      <c r="I94" s="34">
        <f t="shared" si="101"/>
        <v>588</v>
      </c>
      <c r="J94" s="34">
        <f t="shared" si="101"/>
        <v>1467</v>
      </c>
      <c r="K94" s="34">
        <f t="shared" si="101"/>
        <v>3224</v>
      </c>
      <c r="L94" s="34">
        <f t="shared" si="101"/>
        <v>6738</v>
      </c>
      <c r="M94" s="34">
        <f t="shared" si="101"/>
        <v>13768</v>
      </c>
      <c r="O94" s="17"/>
      <c r="P94" s="34">
        <f>ROUNDDOWN(P85/P90,0)</f>
        <v>1</v>
      </c>
      <c r="Q94" s="34">
        <f t="shared" ref="Q94:CB94" si="102">ROUNDDOWN(Q85/Q90,0)</f>
        <v>3</v>
      </c>
      <c r="R94" s="34">
        <f t="shared" si="102"/>
        <v>5</v>
      </c>
      <c r="S94" s="34">
        <f t="shared" si="102"/>
        <v>7</v>
      </c>
      <c r="T94" s="34">
        <f t="shared" si="102"/>
        <v>9</v>
      </c>
      <c r="U94" s="34">
        <f t="shared" si="102"/>
        <v>11</v>
      </c>
      <c r="V94" s="34">
        <f t="shared" si="102"/>
        <v>13</v>
      </c>
      <c r="W94" s="34">
        <f t="shared" si="102"/>
        <v>15</v>
      </c>
      <c r="X94" s="34">
        <f t="shared" si="102"/>
        <v>17</v>
      </c>
      <c r="Y94" s="34">
        <f t="shared" si="102"/>
        <v>19</v>
      </c>
      <c r="Z94" s="34">
        <f t="shared" si="102"/>
        <v>21</v>
      </c>
      <c r="AA94" s="34">
        <f t="shared" si="102"/>
        <v>23</v>
      </c>
      <c r="AB94" s="34">
        <f t="shared" si="102"/>
        <v>27</v>
      </c>
      <c r="AC94" s="34">
        <f t="shared" si="102"/>
        <v>31</v>
      </c>
      <c r="AD94" s="34">
        <f t="shared" si="102"/>
        <v>35</v>
      </c>
      <c r="AE94" s="34">
        <f t="shared" si="102"/>
        <v>39</v>
      </c>
      <c r="AF94" s="34">
        <f t="shared" si="102"/>
        <v>43</v>
      </c>
      <c r="AG94" s="34">
        <f t="shared" si="102"/>
        <v>47</v>
      </c>
      <c r="AH94" s="34">
        <f t="shared" si="102"/>
        <v>51</v>
      </c>
      <c r="AI94" s="34">
        <f t="shared" si="102"/>
        <v>55</v>
      </c>
      <c r="AJ94" s="34">
        <f t="shared" si="102"/>
        <v>59</v>
      </c>
      <c r="AK94" s="34">
        <f t="shared" si="102"/>
        <v>63</v>
      </c>
      <c r="AL94" s="34">
        <f t="shared" si="102"/>
        <v>67</v>
      </c>
      <c r="AM94" s="34">
        <f t="shared" si="102"/>
        <v>71</v>
      </c>
      <c r="AN94" s="34">
        <f t="shared" si="102"/>
        <v>79</v>
      </c>
      <c r="AO94" s="34">
        <f t="shared" si="102"/>
        <v>87</v>
      </c>
      <c r="AP94" s="34">
        <f t="shared" si="102"/>
        <v>95</v>
      </c>
      <c r="AQ94" s="34">
        <f t="shared" si="102"/>
        <v>102</v>
      </c>
      <c r="AR94" s="34">
        <f t="shared" si="102"/>
        <v>110</v>
      </c>
      <c r="AS94" s="34">
        <f t="shared" si="102"/>
        <v>118</v>
      </c>
      <c r="AT94" s="34">
        <f t="shared" si="102"/>
        <v>126</v>
      </c>
      <c r="AU94" s="34">
        <f t="shared" si="102"/>
        <v>134</v>
      </c>
      <c r="AV94" s="34">
        <f t="shared" si="102"/>
        <v>142</v>
      </c>
      <c r="AW94" s="34">
        <f t="shared" si="102"/>
        <v>150</v>
      </c>
      <c r="AX94" s="34">
        <f t="shared" si="102"/>
        <v>158</v>
      </c>
      <c r="AY94" s="34">
        <f t="shared" si="102"/>
        <v>166</v>
      </c>
      <c r="AZ94" s="34">
        <f t="shared" si="102"/>
        <v>182</v>
      </c>
      <c r="BA94" s="34">
        <f t="shared" si="102"/>
        <v>197</v>
      </c>
      <c r="BB94" s="34">
        <f t="shared" si="102"/>
        <v>213</v>
      </c>
      <c r="BC94" s="34">
        <f t="shared" si="102"/>
        <v>229</v>
      </c>
      <c r="BD94" s="34">
        <f t="shared" si="102"/>
        <v>245</v>
      </c>
      <c r="BE94" s="34">
        <f t="shared" si="102"/>
        <v>261</v>
      </c>
      <c r="BF94" s="34">
        <f t="shared" si="102"/>
        <v>277</v>
      </c>
      <c r="BG94" s="34">
        <f t="shared" si="102"/>
        <v>292</v>
      </c>
      <c r="BH94" s="34">
        <f t="shared" si="102"/>
        <v>308</v>
      </c>
      <c r="BI94" s="34">
        <f t="shared" si="102"/>
        <v>324</v>
      </c>
      <c r="BJ94" s="34">
        <f t="shared" si="102"/>
        <v>340</v>
      </c>
      <c r="BK94" s="34">
        <f t="shared" si="102"/>
        <v>356</v>
      </c>
      <c r="BL94" s="34">
        <f t="shared" si="102"/>
        <v>387</v>
      </c>
      <c r="BM94" s="34">
        <f t="shared" si="102"/>
        <v>419</v>
      </c>
      <c r="BN94" s="34">
        <f t="shared" si="102"/>
        <v>451</v>
      </c>
      <c r="BO94" s="34">
        <f t="shared" si="102"/>
        <v>482</v>
      </c>
      <c r="BP94" s="34">
        <f t="shared" si="102"/>
        <v>514</v>
      </c>
      <c r="BQ94" s="34">
        <f t="shared" si="102"/>
        <v>546</v>
      </c>
      <c r="BR94" s="34">
        <f t="shared" si="102"/>
        <v>577</v>
      </c>
      <c r="BS94" s="34">
        <f t="shared" si="102"/>
        <v>609</v>
      </c>
      <c r="BT94" s="34">
        <f t="shared" si="102"/>
        <v>641</v>
      </c>
      <c r="BU94" s="34">
        <f t="shared" si="102"/>
        <v>672</v>
      </c>
      <c r="BV94" s="34">
        <f t="shared" si="102"/>
        <v>704</v>
      </c>
      <c r="BW94" s="34">
        <f t="shared" si="102"/>
        <v>736</v>
      </c>
      <c r="BX94" s="34">
        <f t="shared" si="102"/>
        <v>799</v>
      </c>
      <c r="BY94" s="34">
        <f t="shared" si="102"/>
        <v>862</v>
      </c>
      <c r="BZ94" s="34">
        <f t="shared" si="102"/>
        <v>926</v>
      </c>
      <c r="CA94" s="34">
        <f t="shared" si="102"/>
        <v>989</v>
      </c>
      <c r="CB94" s="34">
        <f t="shared" si="102"/>
        <v>1052</v>
      </c>
      <c r="CC94" s="34">
        <f t="shared" ref="CC94:CI94" si="103">ROUNDDOWN(CC85/CC90,0)</f>
        <v>1116</v>
      </c>
      <c r="CD94" s="34">
        <f t="shared" si="103"/>
        <v>1179</v>
      </c>
      <c r="CE94" s="34">
        <f t="shared" si="103"/>
        <v>1242</v>
      </c>
      <c r="CF94" s="34">
        <f t="shared" si="103"/>
        <v>1306</v>
      </c>
      <c r="CG94" s="34">
        <f t="shared" si="103"/>
        <v>1369</v>
      </c>
      <c r="CH94" s="34">
        <f t="shared" si="103"/>
        <v>1432</v>
      </c>
      <c r="CI94" s="34">
        <f t="shared" si="103"/>
        <v>1496</v>
      </c>
    </row>
    <row r="95" spans="1:87" x14ac:dyDescent="0.35">
      <c r="C95" t="s">
        <v>157</v>
      </c>
      <c r="E95" s="12" t="s">
        <v>178</v>
      </c>
      <c r="F95" s="12"/>
      <c r="G95" s="13"/>
      <c r="H95" s="16">
        <v>0.05</v>
      </c>
      <c r="I95" s="16">
        <v>0.05</v>
      </c>
      <c r="J95" s="16">
        <v>0.05</v>
      </c>
      <c r="K95" s="16">
        <v>0.05</v>
      </c>
      <c r="L95" s="16">
        <v>0.05</v>
      </c>
      <c r="M95" s="16">
        <v>0.05</v>
      </c>
      <c r="O95" s="20"/>
      <c r="P95" s="20" cm="1">
        <f t="array" ref="P95">INDEX($H:$M,ROW(),MATCH(P$2,$H$1:$M$1,0))</f>
        <v>0.05</v>
      </c>
      <c r="Q95" s="20" cm="1">
        <f t="array" ref="Q95">INDEX($H:$M,ROW(),MATCH(Q$2,$H$1:$M$1,0))</f>
        <v>0.05</v>
      </c>
      <c r="R95" s="20" cm="1">
        <f t="array" ref="R95">INDEX($H:$M,ROW(),MATCH(R$2,$H$1:$M$1,0))</f>
        <v>0.05</v>
      </c>
      <c r="S95" s="20" cm="1">
        <f t="array" ref="S95">INDEX($H:$M,ROW(),MATCH(S$2,$H$1:$M$1,0))</f>
        <v>0.05</v>
      </c>
      <c r="T95" s="20" cm="1">
        <f t="array" ref="T95">INDEX($H:$M,ROW(),MATCH(T$2,$H$1:$M$1,0))</f>
        <v>0.05</v>
      </c>
      <c r="U95" s="20" cm="1">
        <f t="array" ref="U95">INDEX($H:$M,ROW(),MATCH(U$2,$H$1:$M$1,0))</f>
        <v>0.05</v>
      </c>
      <c r="V95" s="20" cm="1">
        <f t="array" ref="V95">INDEX($H:$M,ROW(),MATCH(V$2,$H$1:$M$1,0))</f>
        <v>0.05</v>
      </c>
      <c r="W95" s="20" cm="1">
        <f t="array" ref="W95">INDEX($H:$M,ROW(),MATCH(W$2,$H$1:$M$1,0))</f>
        <v>0.05</v>
      </c>
      <c r="X95" s="20" cm="1">
        <f t="array" ref="X95">INDEX($H:$M,ROW(),MATCH(X$2,$H$1:$M$1,0))</f>
        <v>0.05</v>
      </c>
      <c r="Y95" s="20" cm="1">
        <f t="array" ref="Y95">INDEX($H:$M,ROW(),MATCH(Y$2,$H$1:$M$1,0))</f>
        <v>0.05</v>
      </c>
      <c r="Z95" s="20" cm="1">
        <f t="array" ref="Z95">INDEX($H:$M,ROW(),MATCH(Z$2,$H$1:$M$1,0))</f>
        <v>0.05</v>
      </c>
      <c r="AA95" s="20" cm="1">
        <f t="array" ref="AA95">INDEX($H:$M,ROW(),MATCH(AA$2,$H$1:$M$1,0))</f>
        <v>0.05</v>
      </c>
      <c r="AB95" s="20" cm="1">
        <f t="array" ref="AB95">INDEX($H:$M,ROW(),MATCH(AB$2,$H$1:$M$1,0))</f>
        <v>0.05</v>
      </c>
      <c r="AC95" s="20" cm="1">
        <f t="array" ref="AC95">INDEX($H:$M,ROW(),MATCH(AC$2,$H$1:$M$1,0))</f>
        <v>0.05</v>
      </c>
      <c r="AD95" s="20" cm="1">
        <f t="array" ref="AD95">INDEX($H:$M,ROW(),MATCH(AD$2,$H$1:$M$1,0))</f>
        <v>0.05</v>
      </c>
      <c r="AE95" s="20" cm="1">
        <f t="array" ref="AE95">INDEX($H:$M,ROW(),MATCH(AE$2,$H$1:$M$1,0))</f>
        <v>0.05</v>
      </c>
      <c r="AF95" s="20" cm="1">
        <f t="array" ref="AF95">INDEX($H:$M,ROW(),MATCH(AF$2,$H$1:$M$1,0))</f>
        <v>0.05</v>
      </c>
      <c r="AG95" s="20" cm="1">
        <f t="array" ref="AG95">INDEX($H:$M,ROW(),MATCH(AG$2,$H$1:$M$1,0))</f>
        <v>0.05</v>
      </c>
      <c r="AH95" s="20" cm="1">
        <f t="array" ref="AH95">INDEX($H:$M,ROW(),MATCH(AH$2,$H$1:$M$1,0))</f>
        <v>0.05</v>
      </c>
      <c r="AI95" s="20" cm="1">
        <f t="array" ref="AI95">INDEX($H:$M,ROW(),MATCH(AI$2,$H$1:$M$1,0))</f>
        <v>0.05</v>
      </c>
      <c r="AJ95" s="20" cm="1">
        <f t="array" ref="AJ95">INDEX($H:$M,ROW(),MATCH(AJ$2,$H$1:$M$1,0))</f>
        <v>0.05</v>
      </c>
      <c r="AK95" s="20" cm="1">
        <f t="array" ref="AK95">INDEX($H:$M,ROW(),MATCH(AK$2,$H$1:$M$1,0))</f>
        <v>0.05</v>
      </c>
      <c r="AL95" s="20" cm="1">
        <f t="array" ref="AL95">INDEX($H:$M,ROW(),MATCH(AL$2,$H$1:$M$1,0))</f>
        <v>0.05</v>
      </c>
      <c r="AM95" s="20" cm="1">
        <f t="array" ref="AM95">INDEX($H:$M,ROW(),MATCH(AM$2,$H$1:$M$1,0))</f>
        <v>0.05</v>
      </c>
      <c r="AN95" s="20" cm="1">
        <f t="array" ref="AN95">INDEX($H:$M,ROW(),MATCH(AN$2,$H$1:$M$1,0))</f>
        <v>0.05</v>
      </c>
      <c r="AO95" s="20" cm="1">
        <f t="array" ref="AO95">INDEX($H:$M,ROW(),MATCH(AO$2,$H$1:$M$1,0))</f>
        <v>0.05</v>
      </c>
      <c r="AP95" s="20" cm="1">
        <f t="array" ref="AP95">INDEX($H:$M,ROW(),MATCH(AP$2,$H$1:$M$1,0))</f>
        <v>0.05</v>
      </c>
      <c r="AQ95" s="20" cm="1">
        <f t="array" ref="AQ95">INDEX($H:$M,ROW(),MATCH(AQ$2,$H$1:$M$1,0))</f>
        <v>0.05</v>
      </c>
      <c r="AR95" s="20" cm="1">
        <f t="array" ref="AR95">INDEX($H:$M,ROW(),MATCH(AR$2,$H$1:$M$1,0))</f>
        <v>0.05</v>
      </c>
      <c r="AS95" s="20" cm="1">
        <f t="array" ref="AS95">INDEX($H:$M,ROW(),MATCH(AS$2,$H$1:$M$1,0))</f>
        <v>0.05</v>
      </c>
      <c r="AT95" s="20" cm="1">
        <f t="array" ref="AT95">INDEX($H:$M,ROW(),MATCH(AT$2,$H$1:$M$1,0))</f>
        <v>0.05</v>
      </c>
      <c r="AU95" s="20" cm="1">
        <f t="array" ref="AU95">INDEX($H:$M,ROW(),MATCH(AU$2,$H$1:$M$1,0))</f>
        <v>0.05</v>
      </c>
      <c r="AV95" s="20" cm="1">
        <f t="array" ref="AV95">INDEX($H:$M,ROW(),MATCH(AV$2,$H$1:$M$1,0))</f>
        <v>0.05</v>
      </c>
      <c r="AW95" s="20" cm="1">
        <f t="array" ref="AW95">INDEX($H:$M,ROW(),MATCH(AW$2,$H$1:$M$1,0))</f>
        <v>0.05</v>
      </c>
      <c r="AX95" s="20" cm="1">
        <f t="array" ref="AX95">INDEX($H:$M,ROW(),MATCH(AX$2,$H$1:$M$1,0))</f>
        <v>0.05</v>
      </c>
      <c r="AY95" s="20" cm="1">
        <f t="array" ref="AY95">INDEX($H:$M,ROW(),MATCH(AY$2,$H$1:$M$1,0))</f>
        <v>0.05</v>
      </c>
      <c r="AZ95" s="20" cm="1">
        <f t="array" ref="AZ95">INDEX($H:$M,ROW(),MATCH(AZ$2,$H$1:$M$1,0))</f>
        <v>0.05</v>
      </c>
      <c r="BA95" s="20" cm="1">
        <f t="array" ref="BA95">INDEX($H:$M,ROW(),MATCH(BA$2,$H$1:$M$1,0))</f>
        <v>0.05</v>
      </c>
      <c r="BB95" s="20" cm="1">
        <f t="array" ref="BB95">INDEX($H:$M,ROW(),MATCH(BB$2,$H$1:$M$1,0))</f>
        <v>0.05</v>
      </c>
      <c r="BC95" s="20" cm="1">
        <f t="array" ref="BC95">INDEX($H:$M,ROW(),MATCH(BC$2,$H$1:$M$1,0))</f>
        <v>0.05</v>
      </c>
      <c r="BD95" s="20" cm="1">
        <f t="array" ref="BD95">INDEX($H:$M,ROW(),MATCH(BD$2,$H$1:$M$1,0))</f>
        <v>0.05</v>
      </c>
      <c r="BE95" s="20" cm="1">
        <f t="array" ref="BE95">INDEX($H:$M,ROW(),MATCH(BE$2,$H$1:$M$1,0))</f>
        <v>0.05</v>
      </c>
      <c r="BF95" s="20" cm="1">
        <f t="array" ref="BF95">INDEX($H:$M,ROW(),MATCH(BF$2,$H$1:$M$1,0))</f>
        <v>0.05</v>
      </c>
      <c r="BG95" s="20" cm="1">
        <f t="array" ref="BG95">INDEX($H:$M,ROW(),MATCH(BG$2,$H$1:$M$1,0))</f>
        <v>0.05</v>
      </c>
      <c r="BH95" s="20" cm="1">
        <f t="array" ref="BH95">INDEX($H:$M,ROW(),MATCH(BH$2,$H$1:$M$1,0))</f>
        <v>0.05</v>
      </c>
      <c r="BI95" s="20" cm="1">
        <f t="array" ref="BI95">INDEX($H:$M,ROW(),MATCH(BI$2,$H$1:$M$1,0))</f>
        <v>0.05</v>
      </c>
      <c r="BJ95" s="20" cm="1">
        <f t="array" ref="BJ95">INDEX($H:$M,ROW(),MATCH(BJ$2,$H$1:$M$1,0))</f>
        <v>0.05</v>
      </c>
      <c r="BK95" s="20" cm="1">
        <f t="array" ref="BK95">INDEX($H:$M,ROW(),MATCH(BK$2,$H$1:$M$1,0))</f>
        <v>0.05</v>
      </c>
      <c r="BL95" s="20" cm="1">
        <f t="array" ref="BL95">INDEX($H:$M,ROW(),MATCH(BL$2,$H$1:$M$1,0))</f>
        <v>0.05</v>
      </c>
      <c r="BM95" s="20" cm="1">
        <f t="array" ref="BM95">INDEX($H:$M,ROW(),MATCH(BM$2,$H$1:$M$1,0))</f>
        <v>0.05</v>
      </c>
      <c r="BN95" s="20" cm="1">
        <f t="array" ref="BN95">INDEX($H:$M,ROW(),MATCH(BN$2,$H$1:$M$1,0))</f>
        <v>0.05</v>
      </c>
      <c r="BO95" s="20" cm="1">
        <f t="array" ref="BO95">INDEX($H:$M,ROW(),MATCH(BO$2,$H$1:$M$1,0))</f>
        <v>0.05</v>
      </c>
      <c r="BP95" s="20" cm="1">
        <f t="array" ref="BP95">INDEX($H:$M,ROW(),MATCH(BP$2,$H$1:$M$1,0))</f>
        <v>0.05</v>
      </c>
      <c r="BQ95" s="20" cm="1">
        <f t="array" ref="BQ95">INDEX($H:$M,ROW(),MATCH(BQ$2,$H$1:$M$1,0))</f>
        <v>0.05</v>
      </c>
      <c r="BR95" s="20" cm="1">
        <f t="array" ref="BR95">INDEX($H:$M,ROW(),MATCH(BR$2,$H$1:$M$1,0))</f>
        <v>0.05</v>
      </c>
      <c r="BS95" s="20" cm="1">
        <f t="array" ref="BS95">INDEX($H:$M,ROW(),MATCH(BS$2,$H$1:$M$1,0))</f>
        <v>0.05</v>
      </c>
      <c r="BT95" s="20" cm="1">
        <f t="array" ref="BT95">INDEX($H:$M,ROW(),MATCH(BT$2,$H$1:$M$1,0))</f>
        <v>0.05</v>
      </c>
      <c r="BU95" s="20" cm="1">
        <f t="array" ref="BU95">INDEX($H:$M,ROW(),MATCH(BU$2,$H$1:$M$1,0))</f>
        <v>0.05</v>
      </c>
      <c r="BV95" s="20" cm="1">
        <f t="array" ref="BV95">INDEX($H:$M,ROW(),MATCH(BV$2,$H$1:$M$1,0))</f>
        <v>0.05</v>
      </c>
      <c r="BW95" s="20" cm="1">
        <f t="array" ref="BW95">INDEX($H:$M,ROW(),MATCH(BW$2,$H$1:$M$1,0))</f>
        <v>0.05</v>
      </c>
      <c r="BX95" s="20" cm="1">
        <f t="array" ref="BX95">INDEX($H:$M,ROW(),MATCH(BX$2,$H$1:$M$1,0))</f>
        <v>0.05</v>
      </c>
      <c r="BY95" s="20" cm="1">
        <f t="array" ref="BY95">INDEX($H:$M,ROW(),MATCH(BY$2,$H$1:$M$1,0))</f>
        <v>0.05</v>
      </c>
      <c r="BZ95" s="20" cm="1">
        <f t="array" ref="BZ95">INDEX($H:$M,ROW(),MATCH(BZ$2,$H$1:$M$1,0))</f>
        <v>0.05</v>
      </c>
      <c r="CA95" s="20" cm="1">
        <f t="array" ref="CA95">INDEX($H:$M,ROW(),MATCH(CA$2,$H$1:$M$1,0))</f>
        <v>0.05</v>
      </c>
      <c r="CB95" s="20" cm="1">
        <f t="array" ref="CB95">INDEX($H:$M,ROW(),MATCH(CB$2,$H$1:$M$1,0))</f>
        <v>0.05</v>
      </c>
      <c r="CC95" s="20" cm="1">
        <f t="array" ref="CC95">INDEX($H:$M,ROW(),MATCH(CC$2,$H$1:$M$1,0))</f>
        <v>0.05</v>
      </c>
      <c r="CD95" s="20" cm="1">
        <f t="array" ref="CD95">INDEX($H:$M,ROW(),MATCH(CD$2,$H$1:$M$1,0))</f>
        <v>0.05</v>
      </c>
      <c r="CE95" s="20" cm="1">
        <f t="array" ref="CE95">INDEX($H:$M,ROW(),MATCH(CE$2,$H$1:$M$1,0))</f>
        <v>0.05</v>
      </c>
      <c r="CF95" s="20" cm="1">
        <f t="array" ref="CF95">INDEX($H:$M,ROW(),MATCH(CF$2,$H$1:$M$1,0))</f>
        <v>0.05</v>
      </c>
      <c r="CG95" s="20" cm="1">
        <f t="array" ref="CG95">INDEX($H:$M,ROW(),MATCH(CG$2,$H$1:$M$1,0))</f>
        <v>0.05</v>
      </c>
      <c r="CH95" s="20" cm="1">
        <f t="array" ref="CH95">INDEX($H:$M,ROW(),MATCH(CH$2,$H$1:$M$1,0))</f>
        <v>0.05</v>
      </c>
      <c r="CI95" s="20" cm="1">
        <f t="array" ref="CI95">INDEX($H:$M,ROW(),MATCH(CI$2,$H$1:$M$1,0))</f>
        <v>0.05</v>
      </c>
    </row>
    <row r="96" spans="1:87" x14ac:dyDescent="0.35">
      <c r="A96" s="6"/>
      <c r="B96" s="6"/>
      <c r="C96" t="s">
        <v>157</v>
      </c>
      <c r="E96" s="12" t="s">
        <v>179</v>
      </c>
      <c r="F96" s="12"/>
      <c r="G96" s="13"/>
      <c r="H96" s="34">
        <f t="shared" ref="H96:M96" si="104">SUMIF($2:$2,H$1,96:96)</f>
        <v>2.7500000000000011E-2</v>
      </c>
      <c r="I96" s="34">
        <f t="shared" si="104"/>
        <v>3.0000000000000013E-2</v>
      </c>
      <c r="J96" s="34">
        <f t="shared" si="104"/>
        <v>3.0000000000000013E-2</v>
      </c>
      <c r="K96" s="34">
        <f t="shared" si="104"/>
        <v>3.0000000000000013E-2</v>
      </c>
      <c r="L96" s="34">
        <f t="shared" si="104"/>
        <v>3.0000000000000013E-2</v>
      </c>
      <c r="M96" s="34">
        <f t="shared" si="104"/>
        <v>3.0000000000000013E-2</v>
      </c>
      <c r="O96" s="17"/>
      <c r="P96" s="34">
        <f t="shared" ref="P96:CA96" si="105">P93*P95</f>
        <v>0</v>
      </c>
      <c r="Q96" s="34">
        <f t="shared" si="105"/>
        <v>2.5000000000000005E-3</v>
      </c>
      <c r="R96" s="34">
        <f t="shared" si="105"/>
        <v>2.5000000000000005E-3</v>
      </c>
      <c r="S96" s="34">
        <f t="shared" si="105"/>
        <v>2.5000000000000005E-3</v>
      </c>
      <c r="T96" s="34">
        <f t="shared" si="105"/>
        <v>2.5000000000000005E-3</v>
      </c>
      <c r="U96" s="34">
        <f t="shared" si="105"/>
        <v>2.5000000000000005E-3</v>
      </c>
      <c r="V96" s="34">
        <f t="shared" si="105"/>
        <v>2.5000000000000005E-3</v>
      </c>
      <c r="W96" s="34">
        <f t="shared" si="105"/>
        <v>2.5000000000000005E-3</v>
      </c>
      <c r="X96" s="34">
        <f t="shared" si="105"/>
        <v>2.5000000000000005E-3</v>
      </c>
      <c r="Y96" s="34">
        <f t="shared" si="105"/>
        <v>2.5000000000000005E-3</v>
      </c>
      <c r="Z96" s="34">
        <f t="shared" si="105"/>
        <v>2.5000000000000005E-3</v>
      </c>
      <c r="AA96" s="34">
        <f t="shared" si="105"/>
        <v>2.5000000000000005E-3</v>
      </c>
      <c r="AB96" s="34">
        <f t="shared" si="105"/>
        <v>2.5000000000000005E-3</v>
      </c>
      <c r="AC96" s="34">
        <f t="shared" si="105"/>
        <v>2.5000000000000005E-3</v>
      </c>
      <c r="AD96" s="34">
        <f t="shared" si="105"/>
        <v>2.5000000000000005E-3</v>
      </c>
      <c r="AE96" s="34">
        <f t="shared" si="105"/>
        <v>2.5000000000000005E-3</v>
      </c>
      <c r="AF96" s="34">
        <f t="shared" si="105"/>
        <v>2.5000000000000005E-3</v>
      </c>
      <c r="AG96" s="34">
        <f t="shared" si="105"/>
        <v>2.5000000000000005E-3</v>
      </c>
      <c r="AH96" s="34">
        <f t="shared" si="105"/>
        <v>2.5000000000000005E-3</v>
      </c>
      <c r="AI96" s="34">
        <f t="shared" si="105"/>
        <v>2.5000000000000005E-3</v>
      </c>
      <c r="AJ96" s="34">
        <f t="shared" si="105"/>
        <v>2.5000000000000005E-3</v>
      </c>
      <c r="AK96" s="34">
        <f t="shared" si="105"/>
        <v>2.5000000000000005E-3</v>
      </c>
      <c r="AL96" s="34">
        <f t="shared" si="105"/>
        <v>2.5000000000000005E-3</v>
      </c>
      <c r="AM96" s="34">
        <f t="shared" si="105"/>
        <v>2.5000000000000005E-3</v>
      </c>
      <c r="AN96" s="34">
        <f t="shared" si="105"/>
        <v>2.5000000000000005E-3</v>
      </c>
      <c r="AO96" s="34">
        <f t="shared" si="105"/>
        <v>2.5000000000000005E-3</v>
      </c>
      <c r="AP96" s="34">
        <f t="shared" si="105"/>
        <v>2.5000000000000005E-3</v>
      </c>
      <c r="AQ96" s="34">
        <f t="shared" si="105"/>
        <v>2.5000000000000005E-3</v>
      </c>
      <c r="AR96" s="34">
        <f t="shared" si="105"/>
        <v>2.5000000000000005E-3</v>
      </c>
      <c r="AS96" s="34">
        <f t="shared" si="105"/>
        <v>2.5000000000000005E-3</v>
      </c>
      <c r="AT96" s="34">
        <f t="shared" si="105"/>
        <v>2.5000000000000005E-3</v>
      </c>
      <c r="AU96" s="34">
        <f t="shared" si="105"/>
        <v>2.5000000000000005E-3</v>
      </c>
      <c r="AV96" s="34">
        <f t="shared" si="105"/>
        <v>2.5000000000000005E-3</v>
      </c>
      <c r="AW96" s="34">
        <f t="shared" si="105"/>
        <v>2.5000000000000005E-3</v>
      </c>
      <c r="AX96" s="34">
        <f t="shared" si="105"/>
        <v>2.5000000000000005E-3</v>
      </c>
      <c r="AY96" s="34">
        <f t="shared" si="105"/>
        <v>2.5000000000000005E-3</v>
      </c>
      <c r="AZ96" s="34">
        <f t="shared" si="105"/>
        <v>2.5000000000000005E-3</v>
      </c>
      <c r="BA96" s="34">
        <f t="shared" si="105"/>
        <v>2.5000000000000005E-3</v>
      </c>
      <c r="BB96" s="34">
        <f t="shared" si="105"/>
        <v>2.5000000000000005E-3</v>
      </c>
      <c r="BC96" s="34">
        <f t="shared" si="105"/>
        <v>2.5000000000000005E-3</v>
      </c>
      <c r="BD96" s="34">
        <f t="shared" si="105"/>
        <v>2.5000000000000005E-3</v>
      </c>
      <c r="BE96" s="34">
        <f t="shared" si="105"/>
        <v>2.5000000000000005E-3</v>
      </c>
      <c r="BF96" s="34">
        <f t="shared" si="105"/>
        <v>2.5000000000000005E-3</v>
      </c>
      <c r="BG96" s="34">
        <f t="shared" si="105"/>
        <v>2.5000000000000005E-3</v>
      </c>
      <c r="BH96" s="34">
        <f t="shared" si="105"/>
        <v>2.5000000000000005E-3</v>
      </c>
      <c r="BI96" s="34">
        <f t="shared" si="105"/>
        <v>2.5000000000000005E-3</v>
      </c>
      <c r="BJ96" s="34">
        <f t="shared" si="105"/>
        <v>2.5000000000000005E-3</v>
      </c>
      <c r="BK96" s="34">
        <f t="shared" si="105"/>
        <v>2.5000000000000005E-3</v>
      </c>
      <c r="BL96" s="34">
        <f t="shared" si="105"/>
        <v>2.5000000000000005E-3</v>
      </c>
      <c r="BM96" s="34">
        <f t="shared" si="105"/>
        <v>2.5000000000000005E-3</v>
      </c>
      <c r="BN96" s="34">
        <f t="shared" si="105"/>
        <v>2.5000000000000005E-3</v>
      </c>
      <c r="BO96" s="34">
        <f t="shared" si="105"/>
        <v>2.5000000000000005E-3</v>
      </c>
      <c r="BP96" s="34">
        <f t="shared" si="105"/>
        <v>2.5000000000000005E-3</v>
      </c>
      <c r="BQ96" s="34">
        <f t="shared" si="105"/>
        <v>2.5000000000000005E-3</v>
      </c>
      <c r="BR96" s="34">
        <f t="shared" si="105"/>
        <v>2.5000000000000005E-3</v>
      </c>
      <c r="BS96" s="34">
        <f t="shared" si="105"/>
        <v>2.5000000000000005E-3</v>
      </c>
      <c r="BT96" s="34">
        <f t="shared" si="105"/>
        <v>2.5000000000000005E-3</v>
      </c>
      <c r="BU96" s="34">
        <f t="shared" si="105"/>
        <v>2.5000000000000005E-3</v>
      </c>
      <c r="BV96" s="34">
        <f t="shared" si="105"/>
        <v>2.5000000000000005E-3</v>
      </c>
      <c r="BW96" s="34">
        <f t="shared" si="105"/>
        <v>2.5000000000000005E-3</v>
      </c>
      <c r="BX96" s="34">
        <f t="shared" si="105"/>
        <v>2.5000000000000005E-3</v>
      </c>
      <c r="BY96" s="34">
        <f t="shared" si="105"/>
        <v>2.5000000000000005E-3</v>
      </c>
      <c r="BZ96" s="34">
        <f t="shared" si="105"/>
        <v>2.5000000000000005E-3</v>
      </c>
      <c r="CA96" s="34">
        <f t="shared" si="105"/>
        <v>2.5000000000000005E-3</v>
      </c>
      <c r="CB96" s="34">
        <f t="shared" ref="CB96:CI96" si="106">CB93*CB95</f>
        <v>2.5000000000000005E-3</v>
      </c>
      <c r="CC96" s="34">
        <f t="shared" si="106"/>
        <v>2.5000000000000005E-3</v>
      </c>
      <c r="CD96" s="34">
        <f t="shared" si="106"/>
        <v>2.5000000000000005E-3</v>
      </c>
      <c r="CE96" s="34">
        <f t="shared" si="106"/>
        <v>2.5000000000000005E-3</v>
      </c>
      <c r="CF96" s="34">
        <f t="shared" si="106"/>
        <v>2.5000000000000005E-3</v>
      </c>
      <c r="CG96" s="34">
        <f t="shared" si="106"/>
        <v>2.5000000000000005E-3</v>
      </c>
      <c r="CH96" s="34">
        <f t="shared" si="106"/>
        <v>2.5000000000000005E-3</v>
      </c>
      <c r="CI96" s="34">
        <f t="shared" si="106"/>
        <v>2.5000000000000005E-3</v>
      </c>
    </row>
    <row r="97" spans="2:87" x14ac:dyDescent="0.35">
      <c r="C97" t="s">
        <v>157</v>
      </c>
      <c r="E97" s="12" t="s">
        <v>73</v>
      </c>
      <c r="F97" s="12"/>
      <c r="G97" s="13"/>
      <c r="H97" s="16">
        <v>0.05</v>
      </c>
      <c r="I97" s="16">
        <v>0.05</v>
      </c>
      <c r="J97" s="16">
        <v>0.05</v>
      </c>
      <c r="K97" s="16">
        <v>0.05</v>
      </c>
      <c r="L97" s="16">
        <v>0.05</v>
      </c>
      <c r="M97" s="16">
        <v>0.05</v>
      </c>
      <c r="O97" s="20"/>
      <c r="P97" s="20" cm="1">
        <f t="array" ref="P97">INDEX($H:$M,ROW(),MATCH(P$2,$H$1:$M$1,0))</f>
        <v>0.05</v>
      </c>
      <c r="Q97" s="20" cm="1">
        <f t="array" ref="Q97">INDEX($H:$M,ROW(),MATCH(Q$2,$H$1:$M$1,0))</f>
        <v>0.05</v>
      </c>
      <c r="R97" s="20" cm="1">
        <f t="array" ref="R97">INDEX($H:$M,ROW(),MATCH(R$2,$H$1:$M$1,0))</f>
        <v>0.05</v>
      </c>
      <c r="S97" s="20" cm="1">
        <f t="array" ref="S97">INDEX($H:$M,ROW(),MATCH(S$2,$H$1:$M$1,0))</f>
        <v>0.05</v>
      </c>
      <c r="T97" s="20" cm="1">
        <f t="array" ref="T97">INDEX($H:$M,ROW(),MATCH(T$2,$H$1:$M$1,0))</f>
        <v>0.05</v>
      </c>
      <c r="U97" s="20" cm="1">
        <f t="array" ref="U97">INDEX($H:$M,ROW(),MATCH(U$2,$H$1:$M$1,0))</f>
        <v>0.05</v>
      </c>
      <c r="V97" s="20" cm="1">
        <f t="array" ref="V97">INDEX($H:$M,ROW(),MATCH(V$2,$H$1:$M$1,0))</f>
        <v>0.05</v>
      </c>
      <c r="W97" s="20" cm="1">
        <f t="array" ref="W97">INDEX($H:$M,ROW(),MATCH(W$2,$H$1:$M$1,0))</f>
        <v>0.05</v>
      </c>
      <c r="X97" s="20" cm="1">
        <f t="array" ref="X97">INDEX($H:$M,ROW(),MATCH(X$2,$H$1:$M$1,0))</f>
        <v>0.05</v>
      </c>
      <c r="Y97" s="20" cm="1">
        <f t="array" ref="Y97">INDEX($H:$M,ROW(),MATCH(Y$2,$H$1:$M$1,0))</f>
        <v>0.05</v>
      </c>
      <c r="Z97" s="20" cm="1">
        <f t="array" ref="Z97">INDEX($H:$M,ROW(),MATCH(Z$2,$H$1:$M$1,0))</f>
        <v>0.05</v>
      </c>
      <c r="AA97" s="20" cm="1">
        <f t="array" ref="AA97">INDEX($H:$M,ROW(),MATCH(AA$2,$H$1:$M$1,0))</f>
        <v>0.05</v>
      </c>
      <c r="AB97" s="20" cm="1">
        <f t="array" ref="AB97">INDEX($H:$M,ROW(),MATCH(AB$2,$H$1:$M$1,0))</f>
        <v>0.05</v>
      </c>
      <c r="AC97" s="20" cm="1">
        <f t="array" ref="AC97">INDEX($H:$M,ROW(),MATCH(AC$2,$H$1:$M$1,0))</f>
        <v>0.05</v>
      </c>
      <c r="AD97" s="20" cm="1">
        <f t="array" ref="AD97">INDEX($H:$M,ROW(),MATCH(AD$2,$H$1:$M$1,0))</f>
        <v>0.05</v>
      </c>
      <c r="AE97" s="20" cm="1">
        <f t="array" ref="AE97">INDEX($H:$M,ROW(),MATCH(AE$2,$H$1:$M$1,0))</f>
        <v>0.05</v>
      </c>
      <c r="AF97" s="20" cm="1">
        <f t="array" ref="AF97">INDEX($H:$M,ROW(),MATCH(AF$2,$H$1:$M$1,0))</f>
        <v>0.05</v>
      </c>
      <c r="AG97" s="20" cm="1">
        <f t="array" ref="AG97">INDEX($H:$M,ROW(),MATCH(AG$2,$H$1:$M$1,0))</f>
        <v>0.05</v>
      </c>
      <c r="AH97" s="20" cm="1">
        <f t="array" ref="AH97">INDEX($H:$M,ROW(),MATCH(AH$2,$H$1:$M$1,0))</f>
        <v>0.05</v>
      </c>
      <c r="AI97" s="20" cm="1">
        <f t="array" ref="AI97">INDEX($H:$M,ROW(),MATCH(AI$2,$H$1:$M$1,0))</f>
        <v>0.05</v>
      </c>
      <c r="AJ97" s="20" cm="1">
        <f t="array" ref="AJ97">INDEX($H:$M,ROW(),MATCH(AJ$2,$H$1:$M$1,0))</f>
        <v>0.05</v>
      </c>
      <c r="AK97" s="20" cm="1">
        <f t="array" ref="AK97">INDEX($H:$M,ROW(),MATCH(AK$2,$H$1:$M$1,0))</f>
        <v>0.05</v>
      </c>
      <c r="AL97" s="20" cm="1">
        <f t="array" ref="AL97">INDEX($H:$M,ROW(),MATCH(AL$2,$H$1:$M$1,0))</f>
        <v>0.05</v>
      </c>
      <c r="AM97" s="20" cm="1">
        <f t="array" ref="AM97">INDEX($H:$M,ROW(),MATCH(AM$2,$H$1:$M$1,0))</f>
        <v>0.05</v>
      </c>
      <c r="AN97" s="20" cm="1">
        <f t="array" ref="AN97">INDEX($H:$M,ROW(),MATCH(AN$2,$H$1:$M$1,0))</f>
        <v>0.05</v>
      </c>
      <c r="AO97" s="20" cm="1">
        <f t="array" ref="AO97">INDEX($H:$M,ROW(),MATCH(AO$2,$H$1:$M$1,0))</f>
        <v>0.05</v>
      </c>
      <c r="AP97" s="20" cm="1">
        <f t="array" ref="AP97">INDEX($H:$M,ROW(),MATCH(AP$2,$H$1:$M$1,0))</f>
        <v>0.05</v>
      </c>
      <c r="AQ97" s="20" cm="1">
        <f t="array" ref="AQ97">INDEX($H:$M,ROW(),MATCH(AQ$2,$H$1:$M$1,0))</f>
        <v>0.05</v>
      </c>
      <c r="AR97" s="20" cm="1">
        <f t="array" ref="AR97">INDEX($H:$M,ROW(),MATCH(AR$2,$H$1:$M$1,0))</f>
        <v>0.05</v>
      </c>
      <c r="AS97" s="20" cm="1">
        <f t="array" ref="AS97">INDEX($H:$M,ROW(),MATCH(AS$2,$H$1:$M$1,0))</f>
        <v>0.05</v>
      </c>
      <c r="AT97" s="20" cm="1">
        <f t="array" ref="AT97">INDEX($H:$M,ROW(),MATCH(AT$2,$H$1:$M$1,0))</f>
        <v>0.05</v>
      </c>
      <c r="AU97" s="20" cm="1">
        <f t="array" ref="AU97">INDEX($H:$M,ROW(),MATCH(AU$2,$H$1:$M$1,0))</f>
        <v>0.05</v>
      </c>
      <c r="AV97" s="20" cm="1">
        <f t="array" ref="AV97">INDEX($H:$M,ROW(),MATCH(AV$2,$H$1:$M$1,0))</f>
        <v>0.05</v>
      </c>
      <c r="AW97" s="20" cm="1">
        <f t="array" ref="AW97">INDEX($H:$M,ROW(),MATCH(AW$2,$H$1:$M$1,0))</f>
        <v>0.05</v>
      </c>
      <c r="AX97" s="20" cm="1">
        <f t="array" ref="AX97">INDEX($H:$M,ROW(),MATCH(AX$2,$H$1:$M$1,0))</f>
        <v>0.05</v>
      </c>
      <c r="AY97" s="20" cm="1">
        <f t="array" ref="AY97">INDEX($H:$M,ROW(),MATCH(AY$2,$H$1:$M$1,0))</f>
        <v>0.05</v>
      </c>
      <c r="AZ97" s="20" cm="1">
        <f t="array" ref="AZ97">INDEX($H:$M,ROW(),MATCH(AZ$2,$H$1:$M$1,0))</f>
        <v>0.05</v>
      </c>
      <c r="BA97" s="20" cm="1">
        <f t="array" ref="BA97">INDEX($H:$M,ROW(),MATCH(BA$2,$H$1:$M$1,0))</f>
        <v>0.05</v>
      </c>
      <c r="BB97" s="20" cm="1">
        <f t="array" ref="BB97">INDEX($H:$M,ROW(),MATCH(BB$2,$H$1:$M$1,0))</f>
        <v>0.05</v>
      </c>
      <c r="BC97" s="20" cm="1">
        <f t="array" ref="BC97">INDEX($H:$M,ROW(),MATCH(BC$2,$H$1:$M$1,0))</f>
        <v>0.05</v>
      </c>
      <c r="BD97" s="20" cm="1">
        <f t="array" ref="BD97">INDEX($H:$M,ROW(),MATCH(BD$2,$H$1:$M$1,0))</f>
        <v>0.05</v>
      </c>
      <c r="BE97" s="20" cm="1">
        <f t="array" ref="BE97">INDEX($H:$M,ROW(),MATCH(BE$2,$H$1:$M$1,0))</f>
        <v>0.05</v>
      </c>
      <c r="BF97" s="20" cm="1">
        <f t="array" ref="BF97">INDEX($H:$M,ROW(),MATCH(BF$2,$H$1:$M$1,0))</f>
        <v>0.05</v>
      </c>
      <c r="BG97" s="20" cm="1">
        <f t="array" ref="BG97">INDEX($H:$M,ROW(),MATCH(BG$2,$H$1:$M$1,0))</f>
        <v>0.05</v>
      </c>
      <c r="BH97" s="20" cm="1">
        <f t="array" ref="BH97">INDEX($H:$M,ROW(),MATCH(BH$2,$H$1:$M$1,0))</f>
        <v>0.05</v>
      </c>
      <c r="BI97" s="20" cm="1">
        <f t="array" ref="BI97">INDEX($H:$M,ROW(),MATCH(BI$2,$H$1:$M$1,0))</f>
        <v>0.05</v>
      </c>
      <c r="BJ97" s="20" cm="1">
        <f t="array" ref="BJ97">INDEX($H:$M,ROW(),MATCH(BJ$2,$H$1:$M$1,0))</f>
        <v>0.05</v>
      </c>
      <c r="BK97" s="20" cm="1">
        <f t="array" ref="BK97">INDEX($H:$M,ROW(),MATCH(BK$2,$H$1:$M$1,0))</f>
        <v>0.05</v>
      </c>
      <c r="BL97" s="20" cm="1">
        <f t="array" ref="BL97">INDEX($H:$M,ROW(),MATCH(BL$2,$H$1:$M$1,0))</f>
        <v>0.05</v>
      </c>
      <c r="BM97" s="20" cm="1">
        <f t="array" ref="BM97">INDEX($H:$M,ROW(),MATCH(BM$2,$H$1:$M$1,0))</f>
        <v>0.05</v>
      </c>
      <c r="BN97" s="20" cm="1">
        <f t="array" ref="BN97">INDEX($H:$M,ROW(),MATCH(BN$2,$H$1:$M$1,0))</f>
        <v>0.05</v>
      </c>
      <c r="BO97" s="20" cm="1">
        <f t="array" ref="BO97">INDEX($H:$M,ROW(),MATCH(BO$2,$H$1:$M$1,0))</f>
        <v>0.05</v>
      </c>
      <c r="BP97" s="20" cm="1">
        <f t="array" ref="BP97">INDEX($H:$M,ROW(),MATCH(BP$2,$H$1:$M$1,0))</f>
        <v>0.05</v>
      </c>
      <c r="BQ97" s="20" cm="1">
        <f t="array" ref="BQ97">INDEX($H:$M,ROW(),MATCH(BQ$2,$H$1:$M$1,0))</f>
        <v>0.05</v>
      </c>
      <c r="BR97" s="20" cm="1">
        <f t="array" ref="BR97">INDEX($H:$M,ROW(),MATCH(BR$2,$H$1:$M$1,0))</f>
        <v>0.05</v>
      </c>
      <c r="BS97" s="20" cm="1">
        <f t="array" ref="BS97">INDEX($H:$M,ROW(),MATCH(BS$2,$H$1:$M$1,0))</f>
        <v>0.05</v>
      </c>
      <c r="BT97" s="20" cm="1">
        <f t="array" ref="BT97">INDEX($H:$M,ROW(),MATCH(BT$2,$H$1:$M$1,0))</f>
        <v>0.05</v>
      </c>
      <c r="BU97" s="20" cm="1">
        <f t="array" ref="BU97">INDEX($H:$M,ROW(),MATCH(BU$2,$H$1:$M$1,0))</f>
        <v>0.05</v>
      </c>
      <c r="BV97" s="20" cm="1">
        <f t="array" ref="BV97">INDEX($H:$M,ROW(),MATCH(BV$2,$H$1:$M$1,0))</f>
        <v>0.05</v>
      </c>
      <c r="BW97" s="20" cm="1">
        <f t="array" ref="BW97">INDEX($H:$M,ROW(),MATCH(BW$2,$H$1:$M$1,0))</f>
        <v>0.05</v>
      </c>
      <c r="BX97" s="20" cm="1">
        <f t="array" ref="BX97">INDEX($H:$M,ROW(),MATCH(BX$2,$H$1:$M$1,0))</f>
        <v>0.05</v>
      </c>
      <c r="BY97" s="20" cm="1">
        <f t="array" ref="BY97">INDEX($H:$M,ROW(),MATCH(BY$2,$H$1:$M$1,0))</f>
        <v>0.05</v>
      </c>
      <c r="BZ97" s="20" cm="1">
        <f t="array" ref="BZ97">INDEX($H:$M,ROW(),MATCH(BZ$2,$H$1:$M$1,0))</f>
        <v>0.05</v>
      </c>
      <c r="CA97" s="20" cm="1">
        <f t="array" ref="CA97">INDEX($H:$M,ROW(),MATCH(CA$2,$H$1:$M$1,0))</f>
        <v>0.05</v>
      </c>
      <c r="CB97" s="20" cm="1">
        <f t="array" ref="CB97">INDEX($H:$M,ROW(),MATCH(CB$2,$H$1:$M$1,0))</f>
        <v>0.05</v>
      </c>
      <c r="CC97" s="20" cm="1">
        <f t="array" ref="CC97">INDEX($H:$M,ROW(),MATCH(CC$2,$H$1:$M$1,0))</f>
        <v>0.05</v>
      </c>
      <c r="CD97" s="20" cm="1">
        <f t="array" ref="CD97">INDEX($H:$M,ROW(),MATCH(CD$2,$H$1:$M$1,0))</f>
        <v>0.05</v>
      </c>
      <c r="CE97" s="20" cm="1">
        <f t="array" ref="CE97">INDEX($H:$M,ROW(),MATCH(CE$2,$H$1:$M$1,0))</f>
        <v>0.05</v>
      </c>
      <c r="CF97" s="20" cm="1">
        <f t="array" ref="CF97">INDEX($H:$M,ROW(),MATCH(CF$2,$H$1:$M$1,0))</f>
        <v>0.05</v>
      </c>
      <c r="CG97" s="20" cm="1">
        <f t="array" ref="CG97">INDEX($H:$M,ROW(),MATCH(CG$2,$H$1:$M$1,0))</f>
        <v>0.05</v>
      </c>
      <c r="CH97" s="20" cm="1">
        <f t="array" ref="CH97">INDEX($H:$M,ROW(),MATCH(CH$2,$H$1:$M$1,0))</f>
        <v>0.05</v>
      </c>
      <c r="CI97" s="20" cm="1">
        <f t="array" ref="CI97">INDEX($H:$M,ROW(),MATCH(CI$2,$H$1:$M$1,0))</f>
        <v>0.05</v>
      </c>
    </row>
    <row r="98" spans="2:87" x14ac:dyDescent="0.35">
      <c r="B98" s="6"/>
      <c r="C98" t="s">
        <v>157</v>
      </c>
      <c r="E98" t="s">
        <v>74</v>
      </c>
      <c r="H98" s="35">
        <f t="shared" ref="H98:M98" si="107">SUMIF($2:$2,H$1,98:98)</f>
        <v>-2.7500000000000011E-2</v>
      </c>
      <c r="I98" s="35">
        <f t="shared" si="107"/>
        <v>-3.0000000000000013E-2</v>
      </c>
      <c r="J98" s="35">
        <f t="shared" si="107"/>
        <v>-3.0000000000000013E-2</v>
      </c>
      <c r="K98" s="35">
        <f t="shared" si="107"/>
        <v>-3.0000000000000013E-2</v>
      </c>
      <c r="L98" s="35">
        <f t="shared" si="107"/>
        <v>-3.0000000000000013E-2</v>
      </c>
      <c r="M98" s="35">
        <f t="shared" si="107"/>
        <v>-3.0000000000000013E-2</v>
      </c>
      <c r="N98" s="36"/>
      <c r="O98" s="35"/>
      <c r="P98" s="35">
        <f t="shared" ref="P98:CA98" si="108">-P93*P97</f>
        <v>0</v>
      </c>
      <c r="Q98" s="35">
        <f t="shared" si="108"/>
        <v>-2.5000000000000005E-3</v>
      </c>
      <c r="R98" s="35">
        <f t="shared" si="108"/>
        <v>-2.5000000000000005E-3</v>
      </c>
      <c r="S98" s="35">
        <f t="shared" si="108"/>
        <v>-2.5000000000000005E-3</v>
      </c>
      <c r="T98" s="35">
        <f t="shared" si="108"/>
        <v>-2.5000000000000005E-3</v>
      </c>
      <c r="U98" s="35">
        <f t="shared" si="108"/>
        <v>-2.5000000000000005E-3</v>
      </c>
      <c r="V98" s="35">
        <f t="shared" si="108"/>
        <v>-2.5000000000000005E-3</v>
      </c>
      <c r="W98" s="35">
        <f t="shared" si="108"/>
        <v>-2.5000000000000005E-3</v>
      </c>
      <c r="X98" s="35">
        <f t="shared" si="108"/>
        <v>-2.5000000000000005E-3</v>
      </c>
      <c r="Y98" s="35">
        <f t="shared" si="108"/>
        <v>-2.5000000000000005E-3</v>
      </c>
      <c r="Z98" s="35">
        <f t="shared" si="108"/>
        <v>-2.5000000000000005E-3</v>
      </c>
      <c r="AA98" s="35">
        <f t="shared" si="108"/>
        <v>-2.5000000000000005E-3</v>
      </c>
      <c r="AB98" s="35">
        <f t="shared" si="108"/>
        <v>-2.5000000000000005E-3</v>
      </c>
      <c r="AC98" s="35">
        <f t="shared" si="108"/>
        <v>-2.5000000000000005E-3</v>
      </c>
      <c r="AD98" s="35">
        <f t="shared" si="108"/>
        <v>-2.5000000000000005E-3</v>
      </c>
      <c r="AE98" s="35">
        <f t="shared" si="108"/>
        <v>-2.5000000000000005E-3</v>
      </c>
      <c r="AF98" s="35">
        <f t="shared" si="108"/>
        <v>-2.5000000000000005E-3</v>
      </c>
      <c r="AG98" s="35">
        <f t="shared" si="108"/>
        <v>-2.5000000000000005E-3</v>
      </c>
      <c r="AH98" s="35">
        <f t="shared" si="108"/>
        <v>-2.5000000000000005E-3</v>
      </c>
      <c r="AI98" s="35">
        <f t="shared" si="108"/>
        <v>-2.5000000000000005E-3</v>
      </c>
      <c r="AJ98" s="35">
        <f t="shared" si="108"/>
        <v>-2.5000000000000005E-3</v>
      </c>
      <c r="AK98" s="35">
        <f t="shared" si="108"/>
        <v>-2.5000000000000005E-3</v>
      </c>
      <c r="AL98" s="35">
        <f t="shared" si="108"/>
        <v>-2.5000000000000005E-3</v>
      </c>
      <c r="AM98" s="35">
        <f t="shared" si="108"/>
        <v>-2.5000000000000005E-3</v>
      </c>
      <c r="AN98" s="35">
        <f t="shared" si="108"/>
        <v>-2.5000000000000005E-3</v>
      </c>
      <c r="AO98" s="35">
        <f t="shared" si="108"/>
        <v>-2.5000000000000005E-3</v>
      </c>
      <c r="AP98" s="35">
        <f t="shared" si="108"/>
        <v>-2.5000000000000005E-3</v>
      </c>
      <c r="AQ98" s="35">
        <f t="shared" si="108"/>
        <v>-2.5000000000000005E-3</v>
      </c>
      <c r="AR98" s="35">
        <f t="shared" si="108"/>
        <v>-2.5000000000000005E-3</v>
      </c>
      <c r="AS98" s="35">
        <f t="shared" si="108"/>
        <v>-2.5000000000000005E-3</v>
      </c>
      <c r="AT98" s="35">
        <f t="shared" si="108"/>
        <v>-2.5000000000000005E-3</v>
      </c>
      <c r="AU98" s="35">
        <f t="shared" si="108"/>
        <v>-2.5000000000000005E-3</v>
      </c>
      <c r="AV98" s="35">
        <f t="shared" si="108"/>
        <v>-2.5000000000000005E-3</v>
      </c>
      <c r="AW98" s="35">
        <f t="shared" si="108"/>
        <v>-2.5000000000000005E-3</v>
      </c>
      <c r="AX98" s="35">
        <f t="shared" si="108"/>
        <v>-2.5000000000000005E-3</v>
      </c>
      <c r="AY98" s="35">
        <f t="shared" si="108"/>
        <v>-2.5000000000000005E-3</v>
      </c>
      <c r="AZ98" s="35">
        <f t="shared" si="108"/>
        <v>-2.5000000000000005E-3</v>
      </c>
      <c r="BA98" s="35">
        <f t="shared" si="108"/>
        <v>-2.5000000000000005E-3</v>
      </c>
      <c r="BB98" s="35">
        <f t="shared" si="108"/>
        <v>-2.5000000000000005E-3</v>
      </c>
      <c r="BC98" s="35">
        <f t="shared" si="108"/>
        <v>-2.5000000000000005E-3</v>
      </c>
      <c r="BD98" s="35">
        <f t="shared" si="108"/>
        <v>-2.5000000000000005E-3</v>
      </c>
      <c r="BE98" s="35">
        <f t="shared" si="108"/>
        <v>-2.5000000000000005E-3</v>
      </c>
      <c r="BF98" s="35">
        <f t="shared" si="108"/>
        <v>-2.5000000000000005E-3</v>
      </c>
      <c r="BG98" s="35">
        <f t="shared" si="108"/>
        <v>-2.5000000000000005E-3</v>
      </c>
      <c r="BH98" s="35">
        <f t="shared" si="108"/>
        <v>-2.5000000000000005E-3</v>
      </c>
      <c r="BI98" s="35">
        <f t="shared" si="108"/>
        <v>-2.5000000000000005E-3</v>
      </c>
      <c r="BJ98" s="35">
        <f t="shared" si="108"/>
        <v>-2.5000000000000005E-3</v>
      </c>
      <c r="BK98" s="35">
        <f t="shared" si="108"/>
        <v>-2.5000000000000005E-3</v>
      </c>
      <c r="BL98" s="35">
        <f t="shared" si="108"/>
        <v>-2.5000000000000005E-3</v>
      </c>
      <c r="BM98" s="35">
        <f t="shared" si="108"/>
        <v>-2.5000000000000005E-3</v>
      </c>
      <c r="BN98" s="35">
        <f t="shared" si="108"/>
        <v>-2.5000000000000005E-3</v>
      </c>
      <c r="BO98" s="35">
        <f t="shared" si="108"/>
        <v>-2.5000000000000005E-3</v>
      </c>
      <c r="BP98" s="35">
        <f t="shared" si="108"/>
        <v>-2.5000000000000005E-3</v>
      </c>
      <c r="BQ98" s="35">
        <f t="shared" si="108"/>
        <v>-2.5000000000000005E-3</v>
      </c>
      <c r="BR98" s="35">
        <f t="shared" si="108"/>
        <v>-2.5000000000000005E-3</v>
      </c>
      <c r="BS98" s="35">
        <f t="shared" si="108"/>
        <v>-2.5000000000000005E-3</v>
      </c>
      <c r="BT98" s="35">
        <f t="shared" si="108"/>
        <v>-2.5000000000000005E-3</v>
      </c>
      <c r="BU98" s="35">
        <f t="shared" si="108"/>
        <v>-2.5000000000000005E-3</v>
      </c>
      <c r="BV98" s="35">
        <f t="shared" si="108"/>
        <v>-2.5000000000000005E-3</v>
      </c>
      <c r="BW98" s="35">
        <f t="shared" si="108"/>
        <v>-2.5000000000000005E-3</v>
      </c>
      <c r="BX98" s="35">
        <f t="shared" si="108"/>
        <v>-2.5000000000000005E-3</v>
      </c>
      <c r="BY98" s="35">
        <f t="shared" si="108"/>
        <v>-2.5000000000000005E-3</v>
      </c>
      <c r="BZ98" s="35">
        <f t="shared" si="108"/>
        <v>-2.5000000000000005E-3</v>
      </c>
      <c r="CA98" s="35">
        <f t="shared" si="108"/>
        <v>-2.5000000000000005E-3</v>
      </c>
      <c r="CB98" s="35">
        <f t="shared" ref="CB98:CI98" si="109">-CB93*CB97</f>
        <v>-2.5000000000000005E-3</v>
      </c>
      <c r="CC98" s="35">
        <f t="shared" si="109"/>
        <v>-2.5000000000000005E-3</v>
      </c>
      <c r="CD98" s="35">
        <f t="shared" si="109"/>
        <v>-2.5000000000000005E-3</v>
      </c>
      <c r="CE98" s="35">
        <f t="shared" si="109"/>
        <v>-2.5000000000000005E-3</v>
      </c>
      <c r="CF98" s="35">
        <f t="shared" si="109"/>
        <v>-2.5000000000000005E-3</v>
      </c>
      <c r="CG98" s="35">
        <f t="shared" si="109"/>
        <v>-2.5000000000000005E-3</v>
      </c>
      <c r="CH98" s="35">
        <f t="shared" si="109"/>
        <v>-2.5000000000000005E-3</v>
      </c>
      <c r="CI98" s="35">
        <f t="shared" si="109"/>
        <v>-2.5000000000000005E-3</v>
      </c>
    </row>
    <row r="99" spans="2:87" x14ac:dyDescent="0.35">
      <c r="B99" t="s">
        <v>80</v>
      </c>
      <c r="C99" t="s">
        <v>157</v>
      </c>
      <c r="E99" s="31" t="str">
        <f>"# of subscriers - "&amp;E89</f>
        <v># of subscriers - Subscription revenue - Tiers, secondary revenue driven:</v>
      </c>
      <c r="F99" s="31"/>
      <c r="G99" s="67"/>
      <c r="H99" s="32">
        <f t="shared" ref="H99:N99" si="110">SUMIF($3:$3,H$1,99:99)</f>
        <v>23.05</v>
      </c>
      <c r="I99" s="32">
        <f t="shared" si="110"/>
        <v>71.05</v>
      </c>
      <c r="J99" s="32">
        <f t="shared" si="110"/>
        <v>166.05</v>
      </c>
      <c r="K99" s="32">
        <f t="shared" si="110"/>
        <v>356.05</v>
      </c>
      <c r="L99" s="32">
        <f t="shared" si="110"/>
        <v>736.05</v>
      </c>
      <c r="M99" s="32">
        <f t="shared" si="110"/>
        <v>1496.05</v>
      </c>
      <c r="N99" s="32">
        <f t="shared" si="110"/>
        <v>23084.249999999993</v>
      </c>
      <c r="O99" s="32"/>
      <c r="P99" s="32">
        <f t="shared" ref="P99:CA99" si="111">P93+P94+P98+P96</f>
        <v>1</v>
      </c>
      <c r="Q99" s="32">
        <f t="shared" si="111"/>
        <v>3.05</v>
      </c>
      <c r="R99" s="32">
        <f t="shared" si="111"/>
        <v>5.05</v>
      </c>
      <c r="S99" s="32">
        <f t="shared" si="111"/>
        <v>7.05</v>
      </c>
      <c r="T99" s="32">
        <f t="shared" si="111"/>
        <v>9.0500000000000007</v>
      </c>
      <c r="U99" s="32">
        <f t="shared" si="111"/>
        <v>11.05</v>
      </c>
      <c r="V99" s="32">
        <f t="shared" si="111"/>
        <v>13.05</v>
      </c>
      <c r="W99" s="32">
        <f t="shared" si="111"/>
        <v>15.05</v>
      </c>
      <c r="X99" s="32">
        <f t="shared" si="111"/>
        <v>17.05</v>
      </c>
      <c r="Y99" s="32">
        <f t="shared" si="111"/>
        <v>19.05</v>
      </c>
      <c r="Z99" s="32">
        <f t="shared" si="111"/>
        <v>21.05</v>
      </c>
      <c r="AA99" s="32">
        <f t="shared" si="111"/>
        <v>23.05</v>
      </c>
      <c r="AB99" s="32">
        <f t="shared" si="111"/>
        <v>27.05</v>
      </c>
      <c r="AC99" s="32">
        <f t="shared" si="111"/>
        <v>31.05</v>
      </c>
      <c r="AD99" s="32">
        <f t="shared" si="111"/>
        <v>35.049999999999997</v>
      </c>
      <c r="AE99" s="32">
        <f t="shared" si="111"/>
        <v>39.049999999999997</v>
      </c>
      <c r="AF99" s="32">
        <f t="shared" si="111"/>
        <v>43.05</v>
      </c>
      <c r="AG99" s="32">
        <f t="shared" si="111"/>
        <v>47.05</v>
      </c>
      <c r="AH99" s="32">
        <f t="shared" si="111"/>
        <v>51.05</v>
      </c>
      <c r="AI99" s="32">
        <f t="shared" si="111"/>
        <v>55.05</v>
      </c>
      <c r="AJ99" s="32">
        <f t="shared" si="111"/>
        <v>59.05</v>
      </c>
      <c r="AK99" s="32">
        <f t="shared" si="111"/>
        <v>63.05</v>
      </c>
      <c r="AL99" s="32">
        <f t="shared" si="111"/>
        <v>67.05</v>
      </c>
      <c r="AM99" s="32">
        <f t="shared" si="111"/>
        <v>71.05</v>
      </c>
      <c r="AN99" s="32">
        <f t="shared" si="111"/>
        <v>79.05</v>
      </c>
      <c r="AO99" s="32">
        <f t="shared" si="111"/>
        <v>87.05</v>
      </c>
      <c r="AP99" s="32">
        <f t="shared" si="111"/>
        <v>95.05</v>
      </c>
      <c r="AQ99" s="32">
        <f t="shared" si="111"/>
        <v>102.05</v>
      </c>
      <c r="AR99" s="32">
        <f t="shared" si="111"/>
        <v>110.05</v>
      </c>
      <c r="AS99" s="32">
        <f t="shared" si="111"/>
        <v>118.05</v>
      </c>
      <c r="AT99" s="32">
        <f t="shared" si="111"/>
        <v>126.05</v>
      </c>
      <c r="AU99" s="32">
        <f t="shared" si="111"/>
        <v>134.05000000000001</v>
      </c>
      <c r="AV99" s="32">
        <f t="shared" si="111"/>
        <v>142.05000000000001</v>
      </c>
      <c r="AW99" s="32">
        <f t="shared" si="111"/>
        <v>150.05000000000001</v>
      </c>
      <c r="AX99" s="32">
        <f t="shared" si="111"/>
        <v>158.05000000000001</v>
      </c>
      <c r="AY99" s="32">
        <f t="shared" si="111"/>
        <v>166.05</v>
      </c>
      <c r="AZ99" s="32">
        <f t="shared" si="111"/>
        <v>182.05</v>
      </c>
      <c r="BA99" s="32">
        <f t="shared" si="111"/>
        <v>197.05</v>
      </c>
      <c r="BB99" s="32">
        <f t="shared" si="111"/>
        <v>213.05</v>
      </c>
      <c r="BC99" s="32">
        <f t="shared" si="111"/>
        <v>229.05</v>
      </c>
      <c r="BD99" s="32">
        <f t="shared" si="111"/>
        <v>245.05</v>
      </c>
      <c r="BE99" s="32">
        <f t="shared" si="111"/>
        <v>261.05</v>
      </c>
      <c r="BF99" s="32">
        <f t="shared" si="111"/>
        <v>277.05</v>
      </c>
      <c r="BG99" s="32">
        <f t="shared" si="111"/>
        <v>292.05</v>
      </c>
      <c r="BH99" s="32">
        <f t="shared" si="111"/>
        <v>308.05</v>
      </c>
      <c r="BI99" s="32">
        <f t="shared" si="111"/>
        <v>324.05</v>
      </c>
      <c r="BJ99" s="32">
        <f t="shared" si="111"/>
        <v>340.05</v>
      </c>
      <c r="BK99" s="32">
        <f t="shared" si="111"/>
        <v>356.05</v>
      </c>
      <c r="BL99" s="32">
        <f t="shared" si="111"/>
        <v>387.05</v>
      </c>
      <c r="BM99" s="32">
        <f t="shared" si="111"/>
        <v>419.05</v>
      </c>
      <c r="BN99" s="32">
        <f t="shared" si="111"/>
        <v>451.05</v>
      </c>
      <c r="BO99" s="32">
        <f t="shared" si="111"/>
        <v>482.05</v>
      </c>
      <c r="BP99" s="32">
        <f t="shared" si="111"/>
        <v>514.04999999999995</v>
      </c>
      <c r="BQ99" s="32">
        <f t="shared" si="111"/>
        <v>546.04999999999995</v>
      </c>
      <c r="BR99" s="32">
        <f t="shared" si="111"/>
        <v>577.04999999999995</v>
      </c>
      <c r="BS99" s="32">
        <f t="shared" si="111"/>
        <v>609.04999999999995</v>
      </c>
      <c r="BT99" s="32">
        <f t="shared" si="111"/>
        <v>641.04999999999995</v>
      </c>
      <c r="BU99" s="32">
        <f t="shared" si="111"/>
        <v>672.05</v>
      </c>
      <c r="BV99" s="32">
        <f t="shared" si="111"/>
        <v>704.05</v>
      </c>
      <c r="BW99" s="32">
        <f t="shared" si="111"/>
        <v>736.05</v>
      </c>
      <c r="BX99" s="32">
        <f t="shared" si="111"/>
        <v>799.05</v>
      </c>
      <c r="BY99" s="32">
        <f t="shared" si="111"/>
        <v>862.05</v>
      </c>
      <c r="BZ99" s="32">
        <f t="shared" si="111"/>
        <v>926.05</v>
      </c>
      <c r="CA99" s="32">
        <f t="shared" si="111"/>
        <v>989.05</v>
      </c>
      <c r="CB99" s="32">
        <f t="shared" ref="CB99:CI99" si="112">CB93+CB94+CB98+CB96</f>
        <v>1052.05</v>
      </c>
      <c r="CC99" s="32">
        <f t="shared" si="112"/>
        <v>1116.05</v>
      </c>
      <c r="CD99" s="32">
        <f t="shared" si="112"/>
        <v>1179.05</v>
      </c>
      <c r="CE99" s="32">
        <f t="shared" si="112"/>
        <v>1242.05</v>
      </c>
      <c r="CF99" s="32">
        <f t="shared" si="112"/>
        <v>1306.05</v>
      </c>
      <c r="CG99" s="32">
        <f t="shared" si="112"/>
        <v>1369.05</v>
      </c>
      <c r="CH99" s="32">
        <f t="shared" si="112"/>
        <v>1432.05</v>
      </c>
      <c r="CI99" s="32">
        <f t="shared" si="112"/>
        <v>1496.05</v>
      </c>
    </row>
    <row r="100" spans="2:87" x14ac:dyDescent="0.35">
      <c r="B100" s="6"/>
      <c r="C100" t="s">
        <v>157</v>
      </c>
      <c r="E100" s="12" t="s">
        <v>62</v>
      </c>
      <c r="F100" s="12"/>
      <c r="G100" s="13"/>
      <c r="H100" s="34">
        <f t="shared" ref="H100:M100" si="113">H99-SUM(H98,H93:H94,H96)</f>
        <v>-120.95</v>
      </c>
      <c r="I100" s="34">
        <f t="shared" si="113"/>
        <v>-517</v>
      </c>
      <c r="J100" s="34">
        <f t="shared" si="113"/>
        <v>-1301</v>
      </c>
      <c r="K100" s="34">
        <f t="shared" si="113"/>
        <v>-2868</v>
      </c>
      <c r="L100" s="34">
        <f t="shared" si="113"/>
        <v>-6002</v>
      </c>
      <c r="M100" s="34">
        <f t="shared" si="113"/>
        <v>-12272.000000000002</v>
      </c>
      <c r="N100" s="34">
        <f>N99-SUM(N98,N93:N94)</f>
        <v>23084.249999999993</v>
      </c>
      <c r="O100" s="34"/>
      <c r="P100" s="34">
        <f t="shared" ref="P100:CA100" si="114">P99-SUM(P98,P93:P94,P96)</f>
        <v>0</v>
      </c>
      <c r="Q100" s="34">
        <f t="shared" si="114"/>
        <v>0</v>
      </c>
      <c r="R100" s="34">
        <f t="shared" si="114"/>
        <v>0</v>
      </c>
      <c r="S100" s="34">
        <f t="shared" si="114"/>
        <v>0</v>
      </c>
      <c r="T100" s="34">
        <f t="shared" si="114"/>
        <v>0</v>
      </c>
      <c r="U100" s="34">
        <f t="shared" si="114"/>
        <v>0</v>
      </c>
      <c r="V100" s="34">
        <f t="shared" si="114"/>
        <v>0</v>
      </c>
      <c r="W100" s="34">
        <f t="shared" si="114"/>
        <v>0</v>
      </c>
      <c r="X100" s="34">
        <f t="shared" si="114"/>
        <v>0</v>
      </c>
      <c r="Y100" s="34">
        <f t="shared" si="114"/>
        <v>0</v>
      </c>
      <c r="Z100" s="34">
        <f t="shared" si="114"/>
        <v>0</v>
      </c>
      <c r="AA100" s="34">
        <f t="shared" si="114"/>
        <v>0</v>
      </c>
      <c r="AB100" s="34">
        <f t="shared" si="114"/>
        <v>0</v>
      </c>
      <c r="AC100" s="34">
        <f t="shared" si="114"/>
        <v>0</v>
      </c>
      <c r="AD100" s="34">
        <f t="shared" si="114"/>
        <v>0</v>
      </c>
      <c r="AE100" s="34">
        <f t="shared" si="114"/>
        <v>0</v>
      </c>
      <c r="AF100" s="34">
        <f t="shared" si="114"/>
        <v>0</v>
      </c>
      <c r="AG100" s="34">
        <f t="shared" si="114"/>
        <v>0</v>
      </c>
      <c r="AH100" s="34">
        <f t="shared" si="114"/>
        <v>0</v>
      </c>
      <c r="AI100" s="34">
        <f t="shared" si="114"/>
        <v>0</v>
      </c>
      <c r="AJ100" s="34">
        <f t="shared" si="114"/>
        <v>0</v>
      </c>
      <c r="AK100" s="34">
        <f t="shared" si="114"/>
        <v>0</v>
      </c>
      <c r="AL100" s="34">
        <f t="shared" si="114"/>
        <v>0</v>
      </c>
      <c r="AM100" s="34">
        <f t="shared" si="114"/>
        <v>0</v>
      </c>
      <c r="AN100" s="34">
        <f t="shared" si="114"/>
        <v>0</v>
      </c>
      <c r="AO100" s="34">
        <f t="shared" si="114"/>
        <v>0</v>
      </c>
      <c r="AP100" s="34">
        <f t="shared" si="114"/>
        <v>0</v>
      </c>
      <c r="AQ100" s="34">
        <f t="shared" si="114"/>
        <v>0</v>
      </c>
      <c r="AR100" s="34">
        <f t="shared" si="114"/>
        <v>0</v>
      </c>
      <c r="AS100" s="34">
        <f t="shared" si="114"/>
        <v>0</v>
      </c>
      <c r="AT100" s="34">
        <f t="shared" si="114"/>
        <v>0</v>
      </c>
      <c r="AU100" s="34">
        <f t="shared" si="114"/>
        <v>0</v>
      </c>
      <c r="AV100" s="34">
        <f t="shared" si="114"/>
        <v>0</v>
      </c>
      <c r="AW100" s="34">
        <f t="shared" si="114"/>
        <v>0</v>
      </c>
      <c r="AX100" s="34">
        <f t="shared" si="114"/>
        <v>0</v>
      </c>
      <c r="AY100" s="34">
        <f t="shared" si="114"/>
        <v>0</v>
      </c>
      <c r="AZ100" s="34">
        <f t="shared" si="114"/>
        <v>0</v>
      </c>
      <c r="BA100" s="34">
        <f t="shared" si="114"/>
        <v>0</v>
      </c>
      <c r="BB100" s="34">
        <f t="shared" si="114"/>
        <v>0</v>
      </c>
      <c r="BC100" s="34">
        <f t="shared" si="114"/>
        <v>0</v>
      </c>
      <c r="BD100" s="34">
        <f t="shared" si="114"/>
        <v>0</v>
      </c>
      <c r="BE100" s="34">
        <f t="shared" si="114"/>
        <v>0</v>
      </c>
      <c r="BF100" s="34">
        <f t="shared" si="114"/>
        <v>0</v>
      </c>
      <c r="BG100" s="34">
        <f t="shared" si="114"/>
        <v>0</v>
      </c>
      <c r="BH100" s="34">
        <f t="shared" si="114"/>
        <v>0</v>
      </c>
      <c r="BI100" s="34">
        <f t="shared" si="114"/>
        <v>0</v>
      </c>
      <c r="BJ100" s="34">
        <f t="shared" si="114"/>
        <v>0</v>
      </c>
      <c r="BK100" s="34">
        <f t="shared" si="114"/>
        <v>0</v>
      </c>
      <c r="BL100" s="34">
        <f t="shared" si="114"/>
        <v>0</v>
      </c>
      <c r="BM100" s="34">
        <f t="shared" si="114"/>
        <v>0</v>
      </c>
      <c r="BN100" s="34">
        <f t="shared" si="114"/>
        <v>0</v>
      </c>
      <c r="BO100" s="34">
        <f t="shared" si="114"/>
        <v>0</v>
      </c>
      <c r="BP100" s="34">
        <f t="shared" si="114"/>
        <v>0</v>
      </c>
      <c r="BQ100" s="34">
        <f t="shared" si="114"/>
        <v>0</v>
      </c>
      <c r="BR100" s="34">
        <f t="shared" si="114"/>
        <v>0</v>
      </c>
      <c r="BS100" s="34">
        <f t="shared" si="114"/>
        <v>0</v>
      </c>
      <c r="BT100" s="34">
        <f t="shared" si="114"/>
        <v>0</v>
      </c>
      <c r="BU100" s="34">
        <f t="shared" si="114"/>
        <v>0</v>
      </c>
      <c r="BV100" s="34">
        <f t="shared" si="114"/>
        <v>0</v>
      </c>
      <c r="BW100" s="34">
        <f t="shared" si="114"/>
        <v>0</v>
      </c>
      <c r="BX100" s="34">
        <f t="shared" si="114"/>
        <v>0</v>
      </c>
      <c r="BY100" s="34">
        <f t="shared" si="114"/>
        <v>0</v>
      </c>
      <c r="BZ100" s="34">
        <f t="shared" si="114"/>
        <v>0</v>
      </c>
      <c r="CA100" s="34">
        <f t="shared" si="114"/>
        <v>0</v>
      </c>
      <c r="CB100" s="34">
        <f t="shared" ref="CB100:CI100" si="115">CB99-SUM(CB98,CB93:CB94,CB96)</f>
        <v>0</v>
      </c>
      <c r="CC100" s="34">
        <f t="shared" si="115"/>
        <v>0</v>
      </c>
      <c r="CD100" s="34">
        <f t="shared" si="115"/>
        <v>0</v>
      </c>
      <c r="CE100" s="34">
        <f t="shared" si="115"/>
        <v>0</v>
      </c>
      <c r="CF100" s="34">
        <f t="shared" si="115"/>
        <v>0</v>
      </c>
      <c r="CG100" s="34">
        <f t="shared" si="115"/>
        <v>0</v>
      </c>
      <c r="CH100" s="34">
        <f t="shared" si="115"/>
        <v>0</v>
      </c>
      <c r="CI100" s="34">
        <f t="shared" si="115"/>
        <v>0</v>
      </c>
    </row>
    <row r="101" spans="2:87" x14ac:dyDescent="0.35">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35">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35">
      <c r="C103" t="s">
        <v>157</v>
      </c>
      <c r="E103" s="12" t="s">
        <v>77</v>
      </c>
      <c r="F103" s="12"/>
      <c r="G103" s="13"/>
      <c r="H103" s="29">
        <v>20</v>
      </c>
      <c r="I103" s="29">
        <v>20</v>
      </c>
      <c r="J103" s="29">
        <v>20</v>
      </c>
      <c r="K103" s="29">
        <v>20</v>
      </c>
      <c r="L103" s="29">
        <v>20</v>
      </c>
      <c r="M103" s="29">
        <v>20</v>
      </c>
      <c r="N103" s="36"/>
      <c r="O103" s="36"/>
      <c r="P103" s="30" cm="1">
        <f t="array" ref="P103">INDEX($H:$M,ROW(),MATCH(P$2,$H$1:$M$1,0))</f>
        <v>20</v>
      </c>
      <c r="Q103" s="30" cm="1">
        <f t="array" ref="Q103">INDEX($H:$M,ROW(),MATCH(Q$2,$H$1:$M$1,0))</f>
        <v>20</v>
      </c>
      <c r="R103" s="30" cm="1">
        <f t="array" ref="R103">INDEX($H:$M,ROW(),MATCH(R$2,$H$1:$M$1,0))</f>
        <v>20</v>
      </c>
      <c r="S103" s="30" cm="1">
        <f t="array" ref="S103">INDEX($H:$M,ROW(),MATCH(S$2,$H$1:$M$1,0))</f>
        <v>20</v>
      </c>
      <c r="T103" s="30" cm="1">
        <f t="array" ref="T103">INDEX($H:$M,ROW(),MATCH(T$2,$H$1:$M$1,0))</f>
        <v>20</v>
      </c>
      <c r="U103" s="30" cm="1">
        <f t="array" ref="U103">INDEX($H:$M,ROW(),MATCH(U$2,$H$1:$M$1,0))</f>
        <v>20</v>
      </c>
      <c r="V103" s="30" cm="1">
        <f t="array" ref="V103">INDEX($H:$M,ROW(),MATCH(V$2,$H$1:$M$1,0))</f>
        <v>20</v>
      </c>
      <c r="W103" s="30" cm="1">
        <f t="array" ref="W103">INDEX($H:$M,ROW(),MATCH(W$2,$H$1:$M$1,0))</f>
        <v>20</v>
      </c>
      <c r="X103" s="30" cm="1">
        <f t="array" ref="X103">INDEX($H:$M,ROW(),MATCH(X$2,$H$1:$M$1,0))</f>
        <v>20</v>
      </c>
      <c r="Y103" s="30" cm="1">
        <f t="array" ref="Y103">INDEX($H:$M,ROW(),MATCH(Y$2,$H$1:$M$1,0))</f>
        <v>20</v>
      </c>
      <c r="Z103" s="30" cm="1">
        <f t="array" ref="Z103">INDEX($H:$M,ROW(),MATCH(Z$2,$H$1:$M$1,0))</f>
        <v>20</v>
      </c>
      <c r="AA103" s="30" cm="1">
        <f t="array" ref="AA103">INDEX($H:$M,ROW(),MATCH(AA$2,$H$1:$M$1,0))</f>
        <v>20</v>
      </c>
      <c r="AB103" s="30" cm="1">
        <f t="array" ref="AB103">INDEX($H:$M,ROW(),MATCH(AB$2,$H$1:$M$1,0))</f>
        <v>20</v>
      </c>
      <c r="AC103" s="30" cm="1">
        <f t="array" ref="AC103">INDEX($H:$M,ROW(),MATCH(AC$2,$H$1:$M$1,0))</f>
        <v>20</v>
      </c>
      <c r="AD103" s="30" cm="1">
        <f t="array" ref="AD103">INDEX($H:$M,ROW(),MATCH(AD$2,$H$1:$M$1,0))</f>
        <v>20</v>
      </c>
      <c r="AE103" s="30" cm="1">
        <f t="array" ref="AE103">INDEX($H:$M,ROW(),MATCH(AE$2,$H$1:$M$1,0))</f>
        <v>20</v>
      </c>
      <c r="AF103" s="30" cm="1">
        <f t="array" ref="AF103">INDEX($H:$M,ROW(),MATCH(AF$2,$H$1:$M$1,0))</f>
        <v>20</v>
      </c>
      <c r="AG103" s="30" cm="1">
        <f t="array" ref="AG103">INDEX($H:$M,ROW(),MATCH(AG$2,$H$1:$M$1,0))</f>
        <v>20</v>
      </c>
      <c r="AH103" s="30" cm="1">
        <f t="array" ref="AH103">INDEX($H:$M,ROW(),MATCH(AH$2,$H$1:$M$1,0))</f>
        <v>20</v>
      </c>
      <c r="AI103" s="30" cm="1">
        <f t="array" ref="AI103">INDEX($H:$M,ROW(),MATCH(AI$2,$H$1:$M$1,0))</f>
        <v>20</v>
      </c>
      <c r="AJ103" s="30" cm="1">
        <f t="array" ref="AJ103">INDEX($H:$M,ROW(),MATCH(AJ$2,$H$1:$M$1,0))</f>
        <v>20</v>
      </c>
      <c r="AK103" s="30" cm="1">
        <f t="array" ref="AK103">INDEX($H:$M,ROW(),MATCH(AK$2,$H$1:$M$1,0))</f>
        <v>20</v>
      </c>
      <c r="AL103" s="30" cm="1">
        <f t="array" ref="AL103">INDEX($H:$M,ROW(),MATCH(AL$2,$H$1:$M$1,0))</f>
        <v>20</v>
      </c>
      <c r="AM103" s="30" cm="1">
        <f t="array" ref="AM103">INDEX($H:$M,ROW(),MATCH(AM$2,$H$1:$M$1,0))</f>
        <v>20</v>
      </c>
      <c r="AN103" s="30" cm="1">
        <f t="array" ref="AN103">INDEX($H:$M,ROW(),MATCH(AN$2,$H$1:$M$1,0))</f>
        <v>20</v>
      </c>
      <c r="AO103" s="30" cm="1">
        <f t="array" ref="AO103">INDEX($H:$M,ROW(),MATCH(AO$2,$H$1:$M$1,0))</f>
        <v>20</v>
      </c>
      <c r="AP103" s="30" cm="1">
        <f t="array" ref="AP103">INDEX($H:$M,ROW(),MATCH(AP$2,$H$1:$M$1,0))</f>
        <v>20</v>
      </c>
      <c r="AQ103" s="30" cm="1">
        <f t="array" ref="AQ103">INDEX($H:$M,ROW(),MATCH(AQ$2,$H$1:$M$1,0))</f>
        <v>20</v>
      </c>
      <c r="AR103" s="30" cm="1">
        <f t="array" ref="AR103">INDEX($H:$M,ROW(),MATCH(AR$2,$H$1:$M$1,0))</f>
        <v>20</v>
      </c>
      <c r="AS103" s="30" cm="1">
        <f t="array" ref="AS103">INDEX($H:$M,ROW(),MATCH(AS$2,$H$1:$M$1,0))</f>
        <v>20</v>
      </c>
      <c r="AT103" s="30" cm="1">
        <f t="array" ref="AT103">INDEX($H:$M,ROW(),MATCH(AT$2,$H$1:$M$1,0))</f>
        <v>20</v>
      </c>
      <c r="AU103" s="30" cm="1">
        <f t="array" ref="AU103">INDEX($H:$M,ROW(),MATCH(AU$2,$H$1:$M$1,0))</f>
        <v>20</v>
      </c>
      <c r="AV103" s="30" cm="1">
        <f t="array" ref="AV103">INDEX($H:$M,ROW(),MATCH(AV$2,$H$1:$M$1,0))</f>
        <v>20</v>
      </c>
      <c r="AW103" s="30" cm="1">
        <f t="array" ref="AW103">INDEX($H:$M,ROW(),MATCH(AW$2,$H$1:$M$1,0))</f>
        <v>20</v>
      </c>
      <c r="AX103" s="30" cm="1">
        <f t="array" ref="AX103">INDEX($H:$M,ROW(),MATCH(AX$2,$H$1:$M$1,0))</f>
        <v>20</v>
      </c>
      <c r="AY103" s="30" cm="1">
        <f t="array" ref="AY103">INDEX($H:$M,ROW(),MATCH(AY$2,$H$1:$M$1,0))</f>
        <v>20</v>
      </c>
      <c r="AZ103" s="30" cm="1">
        <f t="array" ref="AZ103">INDEX($H:$M,ROW(),MATCH(AZ$2,$H$1:$M$1,0))</f>
        <v>20</v>
      </c>
      <c r="BA103" s="30" cm="1">
        <f t="array" ref="BA103">INDEX($H:$M,ROW(),MATCH(BA$2,$H$1:$M$1,0))</f>
        <v>20</v>
      </c>
      <c r="BB103" s="30" cm="1">
        <f t="array" ref="BB103">INDEX($H:$M,ROW(),MATCH(BB$2,$H$1:$M$1,0))</f>
        <v>20</v>
      </c>
      <c r="BC103" s="30" cm="1">
        <f t="array" ref="BC103">INDEX($H:$M,ROW(),MATCH(BC$2,$H$1:$M$1,0))</f>
        <v>20</v>
      </c>
      <c r="BD103" s="30" cm="1">
        <f t="array" ref="BD103">INDEX($H:$M,ROW(),MATCH(BD$2,$H$1:$M$1,0))</f>
        <v>20</v>
      </c>
      <c r="BE103" s="30" cm="1">
        <f t="array" ref="BE103">INDEX($H:$M,ROW(),MATCH(BE$2,$H$1:$M$1,0))</f>
        <v>20</v>
      </c>
      <c r="BF103" s="30" cm="1">
        <f t="array" ref="BF103">INDEX($H:$M,ROW(),MATCH(BF$2,$H$1:$M$1,0))</f>
        <v>20</v>
      </c>
      <c r="BG103" s="30" cm="1">
        <f t="array" ref="BG103">INDEX($H:$M,ROW(),MATCH(BG$2,$H$1:$M$1,0))</f>
        <v>20</v>
      </c>
      <c r="BH103" s="30" cm="1">
        <f t="array" ref="BH103">INDEX($H:$M,ROW(),MATCH(BH$2,$H$1:$M$1,0))</f>
        <v>20</v>
      </c>
      <c r="BI103" s="30" cm="1">
        <f t="array" ref="BI103">INDEX($H:$M,ROW(),MATCH(BI$2,$H$1:$M$1,0))</f>
        <v>20</v>
      </c>
      <c r="BJ103" s="30" cm="1">
        <f t="array" ref="BJ103">INDEX($H:$M,ROW(),MATCH(BJ$2,$H$1:$M$1,0))</f>
        <v>20</v>
      </c>
      <c r="BK103" s="30" cm="1">
        <f t="array" ref="BK103">INDEX($H:$M,ROW(),MATCH(BK$2,$H$1:$M$1,0))</f>
        <v>20</v>
      </c>
      <c r="BL103" s="30" cm="1">
        <f t="array" ref="BL103">INDEX($H:$M,ROW(),MATCH(BL$2,$H$1:$M$1,0))</f>
        <v>20</v>
      </c>
      <c r="BM103" s="30" cm="1">
        <f t="array" ref="BM103">INDEX($H:$M,ROW(),MATCH(BM$2,$H$1:$M$1,0))</f>
        <v>20</v>
      </c>
      <c r="BN103" s="30" cm="1">
        <f t="array" ref="BN103">INDEX($H:$M,ROW(),MATCH(BN$2,$H$1:$M$1,0))</f>
        <v>20</v>
      </c>
      <c r="BO103" s="30" cm="1">
        <f t="array" ref="BO103">INDEX($H:$M,ROW(),MATCH(BO$2,$H$1:$M$1,0))</f>
        <v>20</v>
      </c>
      <c r="BP103" s="30" cm="1">
        <f t="array" ref="BP103">INDEX($H:$M,ROW(),MATCH(BP$2,$H$1:$M$1,0))</f>
        <v>20</v>
      </c>
      <c r="BQ103" s="30" cm="1">
        <f t="array" ref="BQ103">INDEX($H:$M,ROW(),MATCH(BQ$2,$H$1:$M$1,0))</f>
        <v>20</v>
      </c>
      <c r="BR103" s="30" cm="1">
        <f t="array" ref="BR103">INDEX($H:$M,ROW(),MATCH(BR$2,$H$1:$M$1,0))</f>
        <v>20</v>
      </c>
      <c r="BS103" s="30" cm="1">
        <f t="array" ref="BS103">INDEX($H:$M,ROW(),MATCH(BS$2,$H$1:$M$1,0))</f>
        <v>20</v>
      </c>
      <c r="BT103" s="30" cm="1">
        <f t="array" ref="BT103">INDEX($H:$M,ROW(),MATCH(BT$2,$H$1:$M$1,0))</f>
        <v>20</v>
      </c>
      <c r="BU103" s="30" cm="1">
        <f t="array" ref="BU103">INDEX($H:$M,ROW(),MATCH(BU$2,$H$1:$M$1,0))</f>
        <v>20</v>
      </c>
      <c r="BV103" s="30" cm="1">
        <f t="array" ref="BV103">INDEX($H:$M,ROW(),MATCH(BV$2,$H$1:$M$1,0))</f>
        <v>20</v>
      </c>
      <c r="BW103" s="30" cm="1">
        <f t="array" ref="BW103">INDEX($H:$M,ROW(),MATCH(BW$2,$H$1:$M$1,0))</f>
        <v>20</v>
      </c>
      <c r="BX103" s="30" cm="1">
        <f t="array" ref="BX103">INDEX($H:$M,ROW(),MATCH(BX$2,$H$1:$M$1,0))</f>
        <v>20</v>
      </c>
      <c r="BY103" s="30" cm="1">
        <f t="array" ref="BY103">INDEX($H:$M,ROW(),MATCH(BY$2,$H$1:$M$1,0))</f>
        <v>20</v>
      </c>
      <c r="BZ103" s="30" cm="1">
        <f t="array" ref="BZ103">INDEX($H:$M,ROW(),MATCH(BZ$2,$H$1:$M$1,0))</f>
        <v>20</v>
      </c>
      <c r="CA103" s="30" cm="1">
        <f t="array" ref="CA103">INDEX($H:$M,ROW(),MATCH(CA$2,$H$1:$M$1,0))</f>
        <v>20</v>
      </c>
      <c r="CB103" s="30" cm="1">
        <f t="array" ref="CB103">INDEX($H:$M,ROW(),MATCH(CB$2,$H$1:$M$1,0))</f>
        <v>20</v>
      </c>
      <c r="CC103" s="30" cm="1">
        <f t="array" ref="CC103">INDEX($H:$M,ROW(),MATCH(CC$2,$H$1:$M$1,0))</f>
        <v>20</v>
      </c>
      <c r="CD103" s="30" cm="1">
        <f t="array" ref="CD103">INDEX($H:$M,ROW(),MATCH(CD$2,$H$1:$M$1,0))</f>
        <v>20</v>
      </c>
      <c r="CE103" s="30" cm="1">
        <f t="array" ref="CE103">INDEX($H:$M,ROW(),MATCH(CE$2,$H$1:$M$1,0))</f>
        <v>20</v>
      </c>
      <c r="CF103" s="30" cm="1">
        <f t="array" ref="CF103">INDEX($H:$M,ROW(),MATCH(CF$2,$H$1:$M$1,0))</f>
        <v>20</v>
      </c>
      <c r="CG103" s="30" cm="1">
        <f t="array" ref="CG103">INDEX($H:$M,ROW(),MATCH(CG$2,$H$1:$M$1,0))</f>
        <v>20</v>
      </c>
      <c r="CH103" s="30" cm="1">
        <f t="array" ref="CH103">INDEX($H:$M,ROW(),MATCH(CH$2,$H$1:$M$1,0))</f>
        <v>20</v>
      </c>
      <c r="CI103" s="30" cm="1">
        <f t="array" ref="CI103">INDEX($H:$M,ROW(),MATCH(CI$2,$H$1:$M$1,0))</f>
        <v>20</v>
      </c>
    </row>
    <row r="104" spans="2:87" x14ac:dyDescent="0.35">
      <c r="B104" t="s">
        <v>198</v>
      </c>
      <c r="C104" t="s">
        <v>157</v>
      </c>
      <c r="E104" s="27" t="str">
        <f>SUBSTITUTE(E89,":","")&amp;" Revenue"</f>
        <v>Subscription revenue - Tiers, secondary revenue driven Revenue</v>
      </c>
      <c r="F104" s="27"/>
      <c r="G104" s="9"/>
      <c r="H104" s="28">
        <f t="shared" ref="H104:M104" si="116">SUMIF($2:$2,H$1,104:104)</f>
        <v>1451</v>
      </c>
      <c r="I104" s="28">
        <f t="shared" si="116"/>
        <v>5892</v>
      </c>
      <c r="J104" s="28">
        <f t="shared" si="116"/>
        <v>14682</v>
      </c>
      <c r="K104" s="28">
        <f t="shared" si="116"/>
        <v>32252</v>
      </c>
      <c r="L104" s="28">
        <f t="shared" si="116"/>
        <v>67392</v>
      </c>
      <c r="M104" s="28">
        <f t="shared" si="116"/>
        <v>137692</v>
      </c>
      <c r="P104" s="28">
        <f t="shared" ref="P104:CA104" si="117">P103*AVERAGE(P99,P93)</f>
        <v>10</v>
      </c>
      <c r="Q104" s="28">
        <f t="shared" si="117"/>
        <v>30.999999999999996</v>
      </c>
      <c r="R104" s="28">
        <f t="shared" si="117"/>
        <v>51</v>
      </c>
      <c r="S104" s="28">
        <f t="shared" si="117"/>
        <v>71</v>
      </c>
      <c r="T104" s="28">
        <f t="shared" si="117"/>
        <v>91.000000000000014</v>
      </c>
      <c r="U104" s="28">
        <f t="shared" si="117"/>
        <v>111.00000000000001</v>
      </c>
      <c r="V104" s="28">
        <f t="shared" si="117"/>
        <v>131</v>
      </c>
      <c r="W104" s="28">
        <f t="shared" si="117"/>
        <v>151</v>
      </c>
      <c r="X104" s="28">
        <f t="shared" si="117"/>
        <v>171</v>
      </c>
      <c r="Y104" s="28">
        <f t="shared" si="117"/>
        <v>191</v>
      </c>
      <c r="Z104" s="28">
        <f t="shared" si="117"/>
        <v>211</v>
      </c>
      <c r="AA104" s="28">
        <f t="shared" si="117"/>
        <v>231</v>
      </c>
      <c r="AB104" s="28">
        <f t="shared" si="117"/>
        <v>271</v>
      </c>
      <c r="AC104" s="28">
        <f t="shared" si="117"/>
        <v>311</v>
      </c>
      <c r="AD104" s="28">
        <f t="shared" si="117"/>
        <v>350.99999999999994</v>
      </c>
      <c r="AE104" s="28">
        <f t="shared" si="117"/>
        <v>390.99999999999994</v>
      </c>
      <c r="AF104" s="28">
        <f t="shared" si="117"/>
        <v>430.99999999999994</v>
      </c>
      <c r="AG104" s="28">
        <f t="shared" si="117"/>
        <v>470.99999999999994</v>
      </c>
      <c r="AH104" s="28">
        <f t="shared" si="117"/>
        <v>510.99999999999994</v>
      </c>
      <c r="AI104" s="28">
        <f t="shared" si="117"/>
        <v>551</v>
      </c>
      <c r="AJ104" s="28">
        <f t="shared" si="117"/>
        <v>591</v>
      </c>
      <c r="AK104" s="28">
        <f t="shared" si="117"/>
        <v>631</v>
      </c>
      <c r="AL104" s="28">
        <f t="shared" si="117"/>
        <v>671</v>
      </c>
      <c r="AM104" s="28">
        <f t="shared" si="117"/>
        <v>711</v>
      </c>
      <c r="AN104" s="28">
        <f t="shared" si="117"/>
        <v>791</v>
      </c>
      <c r="AO104" s="28">
        <f t="shared" si="117"/>
        <v>871</v>
      </c>
      <c r="AP104" s="28">
        <f t="shared" si="117"/>
        <v>951</v>
      </c>
      <c r="AQ104" s="28">
        <f t="shared" si="117"/>
        <v>1021</v>
      </c>
      <c r="AR104" s="28">
        <f t="shared" si="117"/>
        <v>1101</v>
      </c>
      <c r="AS104" s="28">
        <f t="shared" si="117"/>
        <v>1181</v>
      </c>
      <c r="AT104" s="28">
        <f t="shared" si="117"/>
        <v>1261</v>
      </c>
      <c r="AU104" s="28">
        <f t="shared" si="117"/>
        <v>1341.0000000000002</v>
      </c>
      <c r="AV104" s="28">
        <f t="shared" si="117"/>
        <v>1421.0000000000002</v>
      </c>
      <c r="AW104" s="28">
        <f t="shared" si="117"/>
        <v>1501.0000000000002</v>
      </c>
      <c r="AX104" s="28">
        <f t="shared" si="117"/>
        <v>1581.0000000000002</v>
      </c>
      <c r="AY104" s="28">
        <f t="shared" si="117"/>
        <v>1661.0000000000002</v>
      </c>
      <c r="AZ104" s="28">
        <f t="shared" si="117"/>
        <v>1821.0000000000002</v>
      </c>
      <c r="BA104" s="28">
        <f t="shared" si="117"/>
        <v>1971.0000000000002</v>
      </c>
      <c r="BB104" s="28">
        <f t="shared" si="117"/>
        <v>2131</v>
      </c>
      <c r="BC104" s="28">
        <f t="shared" si="117"/>
        <v>2291</v>
      </c>
      <c r="BD104" s="28">
        <f t="shared" si="117"/>
        <v>2451</v>
      </c>
      <c r="BE104" s="28">
        <f t="shared" si="117"/>
        <v>2611</v>
      </c>
      <c r="BF104" s="28">
        <f t="shared" si="117"/>
        <v>2771</v>
      </c>
      <c r="BG104" s="28">
        <f t="shared" si="117"/>
        <v>2921</v>
      </c>
      <c r="BH104" s="28">
        <f t="shared" si="117"/>
        <v>3081</v>
      </c>
      <c r="BI104" s="28">
        <f t="shared" si="117"/>
        <v>3241</v>
      </c>
      <c r="BJ104" s="28">
        <f t="shared" si="117"/>
        <v>3401</v>
      </c>
      <c r="BK104" s="28">
        <f t="shared" si="117"/>
        <v>3561</v>
      </c>
      <c r="BL104" s="28">
        <f t="shared" si="117"/>
        <v>3871</v>
      </c>
      <c r="BM104" s="28">
        <f t="shared" si="117"/>
        <v>4191</v>
      </c>
      <c r="BN104" s="28">
        <f t="shared" si="117"/>
        <v>4511</v>
      </c>
      <c r="BO104" s="28">
        <f t="shared" si="117"/>
        <v>4821</v>
      </c>
      <c r="BP104" s="28">
        <f t="shared" si="117"/>
        <v>5140.9999999999991</v>
      </c>
      <c r="BQ104" s="28">
        <f t="shared" si="117"/>
        <v>5460.9999999999991</v>
      </c>
      <c r="BR104" s="28">
        <f t="shared" si="117"/>
        <v>5770.9999999999991</v>
      </c>
      <c r="BS104" s="28">
        <f t="shared" si="117"/>
        <v>6090.9999999999991</v>
      </c>
      <c r="BT104" s="28">
        <f t="shared" si="117"/>
        <v>6410.9999999999991</v>
      </c>
      <c r="BU104" s="28">
        <f t="shared" si="117"/>
        <v>6720.9999999999991</v>
      </c>
      <c r="BV104" s="28">
        <f t="shared" si="117"/>
        <v>7040.9999999999991</v>
      </c>
      <c r="BW104" s="28">
        <f t="shared" si="117"/>
        <v>7360.9999999999991</v>
      </c>
      <c r="BX104" s="28">
        <f t="shared" si="117"/>
        <v>7990.9999999999991</v>
      </c>
      <c r="BY104" s="28">
        <f t="shared" si="117"/>
        <v>8621</v>
      </c>
      <c r="BZ104" s="28">
        <f t="shared" si="117"/>
        <v>9261</v>
      </c>
      <c r="CA104" s="28">
        <f t="shared" si="117"/>
        <v>9891</v>
      </c>
      <c r="CB104" s="28">
        <f t="shared" ref="CB104:CI104" si="118">CB103*AVERAGE(CB99,CB93)</f>
        <v>10521</v>
      </c>
      <c r="CC104" s="28">
        <f t="shared" si="118"/>
        <v>11161</v>
      </c>
      <c r="CD104" s="28">
        <f t="shared" si="118"/>
        <v>11791</v>
      </c>
      <c r="CE104" s="28">
        <f t="shared" si="118"/>
        <v>12421</v>
      </c>
      <c r="CF104" s="28">
        <f t="shared" si="118"/>
        <v>13061</v>
      </c>
      <c r="CG104" s="28">
        <f t="shared" si="118"/>
        <v>13691</v>
      </c>
      <c r="CH104" s="28">
        <f t="shared" si="118"/>
        <v>14321</v>
      </c>
      <c r="CI104" s="28">
        <f t="shared" si="118"/>
        <v>14961</v>
      </c>
    </row>
    <row r="105" spans="2:87" x14ac:dyDescent="0.35">
      <c r="B105" s="6"/>
      <c r="C105" t="s">
        <v>157</v>
      </c>
    </row>
    <row r="106" spans="2:87" outlineLevel="1" x14ac:dyDescent="0.35">
      <c r="B106" s="6"/>
      <c r="C106" t="s">
        <v>157</v>
      </c>
      <c r="E106" s="12" t="s">
        <v>166</v>
      </c>
      <c r="F106" s="12"/>
      <c r="G106" s="13"/>
      <c r="H106" s="34">
        <f t="shared" ref="H106:M106" si="119">SUMIF($3:$3,H$1,106:106)</f>
        <v>23.05</v>
      </c>
      <c r="I106" s="34">
        <f t="shared" si="119"/>
        <v>71.05</v>
      </c>
      <c r="J106" s="34">
        <f t="shared" si="119"/>
        <v>166.05</v>
      </c>
      <c r="K106" s="34">
        <f t="shared" si="119"/>
        <v>356.05</v>
      </c>
      <c r="L106" s="34">
        <f t="shared" si="119"/>
        <v>736.05</v>
      </c>
      <c r="M106" s="34">
        <f t="shared" si="119"/>
        <v>1496.05</v>
      </c>
      <c r="P106" s="34">
        <f>P99</f>
        <v>1</v>
      </c>
      <c r="Q106" s="34">
        <f t="shared" ref="Q106:CB106" si="120">Q99</f>
        <v>3.05</v>
      </c>
      <c r="R106" s="34">
        <f t="shared" si="120"/>
        <v>5.05</v>
      </c>
      <c r="S106" s="34">
        <f t="shared" si="120"/>
        <v>7.05</v>
      </c>
      <c r="T106" s="34">
        <f t="shared" si="120"/>
        <v>9.0500000000000007</v>
      </c>
      <c r="U106" s="34">
        <f t="shared" si="120"/>
        <v>11.05</v>
      </c>
      <c r="V106" s="34">
        <f t="shared" si="120"/>
        <v>13.05</v>
      </c>
      <c r="W106" s="34">
        <f t="shared" si="120"/>
        <v>15.05</v>
      </c>
      <c r="X106" s="34">
        <f t="shared" si="120"/>
        <v>17.05</v>
      </c>
      <c r="Y106" s="34">
        <f t="shared" si="120"/>
        <v>19.05</v>
      </c>
      <c r="Z106" s="34">
        <f t="shared" si="120"/>
        <v>21.05</v>
      </c>
      <c r="AA106" s="34">
        <f t="shared" si="120"/>
        <v>23.05</v>
      </c>
      <c r="AB106" s="34">
        <f t="shared" si="120"/>
        <v>27.05</v>
      </c>
      <c r="AC106" s="34">
        <f t="shared" si="120"/>
        <v>31.05</v>
      </c>
      <c r="AD106" s="34">
        <f t="shared" si="120"/>
        <v>35.049999999999997</v>
      </c>
      <c r="AE106" s="34">
        <f t="shared" si="120"/>
        <v>39.049999999999997</v>
      </c>
      <c r="AF106" s="34">
        <f t="shared" si="120"/>
        <v>43.05</v>
      </c>
      <c r="AG106" s="34">
        <f t="shared" si="120"/>
        <v>47.05</v>
      </c>
      <c r="AH106" s="34">
        <f t="shared" si="120"/>
        <v>51.05</v>
      </c>
      <c r="AI106" s="34">
        <f t="shared" si="120"/>
        <v>55.05</v>
      </c>
      <c r="AJ106" s="34">
        <f t="shared" si="120"/>
        <v>59.05</v>
      </c>
      <c r="AK106" s="34">
        <f t="shared" si="120"/>
        <v>63.05</v>
      </c>
      <c r="AL106" s="34">
        <f t="shared" si="120"/>
        <v>67.05</v>
      </c>
      <c r="AM106" s="34">
        <f t="shared" si="120"/>
        <v>71.05</v>
      </c>
      <c r="AN106" s="34">
        <f t="shared" si="120"/>
        <v>79.05</v>
      </c>
      <c r="AO106" s="34">
        <f t="shared" si="120"/>
        <v>87.05</v>
      </c>
      <c r="AP106" s="34">
        <f t="shared" si="120"/>
        <v>95.05</v>
      </c>
      <c r="AQ106" s="34">
        <f t="shared" si="120"/>
        <v>102.05</v>
      </c>
      <c r="AR106" s="34">
        <f t="shared" si="120"/>
        <v>110.05</v>
      </c>
      <c r="AS106" s="34">
        <f t="shared" si="120"/>
        <v>118.05</v>
      </c>
      <c r="AT106" s="34">
        <f t="shared" si="120"/>
        <v>126.05</v>
      </c>
      <c r="AU106" s="34">
        <f t="shared" si="120"/>
        <v>134.05000000000001</v>
      </c>
      <c r="AV106" s="34">
        <f t="shared" si="120"/>
        <v>142.05000000000001</v>
      </c>
      <c r="AW106" s="34">
        <f t="shared" si="120"/>
        <v>150.05000000000001</v>
      </c>
      <c r="AX106" s="34">
        <f t="shared" si="120"/>
        <v>158.05000000000001</v>
      </c>
      <c r="AY106" s="34">
        <f t="shared" si="120"/>
        <v>166.05</v>
      </c>
      <c r="AZ106" s="34">
        <f t="shared" si="120"/>
        <v>182.05</v>
      </c>
      <c r="BA106" s="34">
        <f t="shared" si="120"/>
        <v>197.05</v>
      </c>
      <c r="BB106" s="34">
        <f t="shared" si="120"/>
        <v>213.05</v>
      </c>
      <c r="BC106" s="34">
        <f t="shared" si="120"/>
        <v>229.05</v>
      </c>
      <c r="BD106" s="34">
        <f t="shared" si="120"/>
        <v>245.05</v>
      </c>
      <c r="BE106" s="34">
        <f t="shared" si="120"/>
        <v>261.05</v>
      </c>
      <c r="BF106" s="34">
        <f t="shared" si="120"/>
        <v>277.05</v>
      </c>
      <c r="BG106" s="34">
        <f t="shared" si="120"/>
        <v>292.05</v>
      </c>
      <c r="BH106" s="34">
        <f t="shared" si="120"/>
        <v>308.05</v>
      </c>
      <c r="BI106" s="34">
        <f t="shared" si="120"/>
        <v>324.05</v>
      </c>
      <c r="BJ106" s="34">
        <f t="shared" si="120"/>
        <v>340.05</v>
      </c>
      <c r="BK106" s="34">
        <f t="shared" si="120"/>
        <v>356.05</v>
      </c>
      <c r="BL106" s="34">
        <f t="shared" si="120"/>
        <v>387.05</v>
      </c>
      <c r="BM106" s="34">
        <f t="shared" si="120"/>
        <v>419.05</v>
      </c>
      <c r="BN106" s="34">
        <f t="shared" si="120"/>
        <v>451.05</v>
      </c>
      <c r="BO106" s="34">
        <f t="shared" si="120"/>
        <v>482.05</v>
      </c>
      <c r="BP106" s="34">
        <f t="shared" si="120"/>
        <v>514.04999999999995</v>
      </c>
      <c r="BQ106" s="34">
        <f t="shared" si="120"/>
        <v>546.04999999999995</v>
      </c>
      <c r="BR106" s="34">
        <f t="shared" si="120"/>
        <v>577.04999999999995</v>
      </c>
      <c r="BS106" s="34">
        <f t="shared" si="120"/>
        <v>609.04999999999995</v>
      </c>
      <c r="BT106" s="34">
        <f t="shared" si="120"/>
        <v>641.04999999999995</v>
      </c>
      <c r="BU106" s="34">
        <f t="shared" si="120"/>
        <v>672.05</v>
      </c>
      <c r="BV106" s="34">
        <f t="shared" si="120"/>
        <v>704.05</v>
      </c>
      <c r="BW106" s="34">
        <f t="shared" si="120"/>
        <v>736.05</v>
      </c>
      <c r="BX106" s="34">
        <f t="shared" si="120"/>
        <v>799.05</v>
      </c>
      <c r="BY106" s="34">
        <f t="shared" si="120"/>
        <v>862.05</v>
      </c>
      <c r="BZ106" s="34">
        <f t="shared" si="120"/>
        <v>926.05</v>
      </c>
      <c r="CA106" s="34">
        <f t="shared" si="120"/>
        <v>989.05</v>
      </c>
      <c r="CB106" s="34">
        <f t="shared" si="120"/>
        <v>1052.05</v>
      </c>
      <c r="CC106" s="34">
        <f t="shared" ref="CC106:CI106" si="121">CC99</f>
        <v>1116.05</v>
      </c>
      <c r="CD106" s="34">
        <f t="shared" si="121"/>
        <v>1179.05</v>
      </c>
      <c r="CE106" s="34">
        <f t="shared" si="121"/>
        <v>1242.05</v>
      </c>
      <c r="CF106" s="34">
        <f t="shared" si="121"/>
        <v>1306.05</v>
      </c>
      <c r="CG106" s="34">
        <f t="shared" si="121"/>
        <v>1369.05</v>
      </c>
      <c r="CH106" s="34">
        <f t="shared" si="121"/>
        <v>1432.05</v>
      </c>
      <c r="CI106" s="34">
        <f t="shared" si="121"/>
        <v>1496.05</v>
      </c>
    </row>
    <row r="107" spans="2:87" outlineLevel="1" x14ac:dyDescent="0.35">
      <c r="B107" s="6"/>
      <c r="C107" t="s">
        <v>157</v>
      </c>
    </row>
    <row r="108" spans="2:87" s="42" customFormat="1" x14ac:dyDescent="0.35">
      <c r="C108" s="42" t="s">
        <v>156</v>
      </c>
      <c r="E108" s="41" t="s">
        <v>180</v>
      </c>
      <c r="F108" s="41"/>
      <c r="G108" s="68"/>
    </row>
    <row r="109" spans="2:87" x14ac:dyDescent="0.35">
      <c r="C109" t="s">
        <v>156</v>
      </c>
      <c r="E109" s="12" t="s">
        <v>165</v>
      </c>
      <c r="F109" s="12"/>
      <c r="G109" s="13"/>
      <c r="H109" s="16">
        <v>0.1</v>
      </c>
      <c r="I109" s="16">
        <v>0.1</v>
      </c>
      <c r="J109" s="16">
        <v>0.1</v>
      </c>
      <c r="K109" s="16">
        <v>0.1</v>
      </c>
      <c r="L109" s="16">
        <v>0.1</v>
      </c>
      <c r="M109" s="16">
        <v>0.1</v>
      </c>
      <c r="P109" s="20" cm="1">
        <f t="array" ref="P109">INDEX($H:$M,ROW(),MATCH(P$2,$H$1:$M$1,0))</f>
        <v>0.1</v>
      </c>
      <c r="Q109" s="20" cm="1">
        <f t="array" ref="Q109">INDEX($H:$M,ROW(),MATCH(Q$2,$H$1:$M$1,0))</f>
        <v>0.1</v>
      </c>
      <c r="R109" s="20" cm="1">
        <f t="array" ref="R109">INDEX($H:$M,ROW(),MATCH(R$2,$H$1:$M$1,0))</f>
        <v>0.1</v>
      </c>
      <c r="S109" s="20" cm="1">
        <f t="array" ref="S109">INDEX($H:$M,ROW(),MATCH(S$2,$H$1:$M$1,0))</f>
        <v>0.1</v>
      </c>
      <c r="T109" s="20" cm="1">
        <f t="array" ref="T109">INDEX($H:$M,ROW(),MATCH(T$2,$H$1:$M$1,0))</f>
        <v>0.1</v>
      </c>
      <c r="U109" s="20" cm="1">
        <f t="array" ref="U109">INDEX($H:$M,ROW(),MATCH(U$2,$H$1:$M$1,0))</f>
        <v>0.1</v>
      </c>
      <c r="V109" s="20" cm="1">
        <f t="array" ref="V109">INDEX($H:$M,ROW(),MATCH(V$2,$H$1:$M$1,0))</f>
        <v>0.1</v>
      </c>
      <c r="W109" s="20" cm="1">
        <f t="array" ref="W109">INDEX($H:$M,ROW(),MATCH(W$2,$H$1:$M$1,0))</f>
        <v>0.1</v>
      </c>
      <c r="X109" s="20" cm="1">
        <f t="array" ref="X109">INDEX($H:$M,ROW(),MATCH(X$2,$H$1:$M$1,0))</f>
        <v>0.1</v>
      </c>
      <c r="Y109" s="20" cm="1">
        <f t="array" ref="Y109">INDEX($H:$M,ROW(),MATCH(Y$2,$H$1:$M$1,0))</f>
        <v>0.1</v>
      </c>
      <c r="Z109" s="20" cm="1">
        <f t="array" ref="Z109">INDEX($H:$M,ROW(),MATCH(Z$2,$H$1:$M$1,0))</f>
        <v>0.1</v>
      </c>
      <c r="AA109" s="20" cm="1">
        <f t="array" ref="AA109">INDEX($H:$M,ROW(),MATCH(AA$2,$H$1:$M$1,0))</f>
        <v>0.1</v>
      </c>
      <c r="AB109" s="20" cm="1">
        <f t="array" ref="AB109">INDEX($H:$M,ROW(),MATCH(AB$2,$H$1:$M$1,0))</f>
        <v>0.1</v>
      </c>
      <c r="AC109" s="20" cm="1">
        <f t="array" ref="AC109">INDEX($H:$M,ROW(),MATCH(AC$2,$H$1:$M$1,0))</f>
        <v>0.1</v>
      </c>
      <c r="AD109" s="20" cm="1">
        <f t="array" ref="AD109">INDEX($H:$M,ROW(),MATCH(AD$2,$H$1:$M$1,0))</f>
        <v>0.1</v>
      </c>
      <c r="AE109" s="20" cm="1">
        <f t="array" ref="AE109">INDEX($H:$M,ROW(),MATCH(AE$2,$H$1:$M$1,0))</f>
        <v>0.1</v>
      </c>
      <c r="AF109" s="20" cm="1">
        <f t="array" ref="AF109">INDEX($H:$M,ROW(),MATCH(AF$2,$H$1:$M$1,0))</f>
        <v>0.1</v>
      </c>
      <c r="AG109" s="20" cm="1">
        <f t="array" ref="AG109">INDEX($H:$M,ROW(),MATCH(AG$2,$H$1:$M$1,0))</f>
        <v>0.1</v>
      </c>
      <c r="AH109" s="20" cm="1">
        <f t="array" ref="AH109">INDEX($H:$M,ROW(),MATCH(AH$2,$H$1:$M$1,0))</f>
        <v>0.1</v>
      </c>
      <c r="AI109" s="20" cm="1">
        <f t="array" ref="AI109">INDEX($H:$M,ROW(),MATCH(AI$2,$H$1:$M$1,0))</f>
        <v>0.1</v>
      </c>
      <c r="AJ109" s="20" cm="1">
        <f t="array" ref="AJ109">INDEX($H:$M,ROW(),MATCH(AJ$2,$H$1:$M$1,0))</f>
        <v>0.1</v>
      </c>
      <c r="AK109" s="20" cm="1">
        <f t="array" ref="AK109">INDEX($H:$M,ROW(),MATCH(AK$2,$H$1:$M$1,0))</f>
        <v>0.1</v>
      </c>
      <c r="AL109" s="20" cm="1">
        <f t="array" ref="AL109">INDEX($H:$M,ROW(),MATCH(AL$2,$H$1:$M$1,0))</f>
        <v>0.1</v>
      </c>
      <c r="AM109" s="20" cm="1">
        <f t="array" ref="AM109">INDEX($H:$M,ROW(),MATCH(AM$2,$H$1:$M$1,0))</f>
        <v>0.1</v>
      </c>
      <c r="AN109" s="20" cm="1">
        <f t="array" ref="AN109">INDEX($H:$M,ROW(),MATCH(AN$2,$H$1:$M$1,0))</f>
        <v>0.1</v>
      </c>
      <c r="AO109" s="20" cm="1">
        <f t="array" ref="AO109">INDEX($H:$M,ROW(),MATCH(AO$2,$H$1:$M$1,0))</f>
        <v>0.1</v>
      </c>
      <c r="AP109" s="20" cm="1">
        <f t="array" ref="AP109">INDEX($H:$M,ROW(),MATCH(AP$2,$H$1:$M$1,0))</f>
        <v>0.1</v>
      </c>
      <c r="AQ109" s="20" cm="1">
        <f t="array" ref="AQ109">INDEX($H:$M,ROW(),MATCH(AQ$2,$H$1:$M$1,0))</f>
        <v>0.1</v>
      </c>
      <c r="AR109" s="20" cm="1">
        <f t="array" ref="AR109">INDEX($H:$M,ROW(),MATCH(AR$2,$H$1:$M$1,0))</f>
        <v>0.1</v>
      </c>
      <c r="AS109" s="20" cm="1">
        <f t="array" ref="AS109">INDEX($H:$M,ROW(),MATCH(AS$2,$H$1:$M$1,0))</f>
        <v>0.1</v>
      </c>
      <c r="AT109" s="20" cm="1">
        <f t="array" ref="AT109">INDEX($H:$M,ROW(),MATCH(AT$2,$H$1:$M$1,0))</f>
        <v>0.1</v>
      </c>
      <c r="AU109" s="20" cm="1">
        <f t="array" ref="AU109">INDEX($H:$M,ROW(),MATCH(AU$2,$H$1:$M$1,0))</f>
        <v>0.1</v>
      </c>
      <c r="AV109" s="20" cm="1">
        <f t="array" ref="AV109">INDEX($H:$M,ROW(),MATCH(AV$2,$H$1:$M$1,0))</f>
        <v>0.1</v>
      </c>
      <c r="AW109" s="20" cm="1">
        <f t="array" ref="AW109">INDEX($H:$M,ROW(),MATCH(AW$2,$H$1:$M$1,0))</f>
        <v>0.1</v>
      </c>
      <c r="AX109" s="20" cm="1">
        <f t="array" ref="AX109">INDEX($H:$M,ROW(),MATCH(AX$2,$H$1:$M$1,0))</f>
        <v>0.1</v>
      </c>
      <c r="AY109" s="20" cm="1">
        <f t="array" ref="AY109">INDEX($H:$M,ROW(),MATCH(AY$2,$H$1:$M$1,0))</f>
        <v>0.1</v>
      </c>
      <c r="AZ109" s="20" cm="1">
        <f t="array" ref="AZ109">INDEX($H:$M,ROW(),MATCH(AZ$2,$H$1:$M$1,0))</f>
        <v>0.1</v>
      </c>
      <c r="BA109" s="20" cm="1">
        <f t="array" ref="BA109">INDEX($H:$M,ROW(),MATCH(BA$2,$H$1:$M$1,0))</f>
        <v>0.1</v>
      </c>
      <c r="BB109" s="20" cm="1">
        <f t="array" ref="BB109">INDEX($H:$M,ROW(),MATCH(BB$2,$H$1:$M$1,0))</f>
        <v>0.1</v>
      </c>
      <c r="BC109" s="20" cm="1">
        <f t="array" ref="BC109">INDEX($H:$M,ROW(),MATCH(BC$2,$H$1:$M$1,0))</f>
        <v>0.1</v>
      </c>
      <c r="BD109" s="20" cm="1">
        <f t="array" ref="BD109">INDEX($H:$M,ROW(),MATCH(BD$2,$H$1:$M$1,0))</f>
        <v>0.1</v>
      </c>
      <c r="BE109" s="20" cm="1">
        <f t="array" ref="BE109">INDEX($H:$M,ROW(),MATCH(BE$2,$H$1:$M$1,0))</f>
        <v>0.1</v>
      </c>
      <c r="BF109" s="20" cm="1">
        <f t="array" ref="BF109">INDEX($H:$M,ROW(),MATCH(BF$2,$H$1:$M$1,0))</f>
        <v>0.1</v>
      </c>
      <c r="BG109" s="20" cm="1">
        <f t="array" ref="BG109">INDEX($H:$M,ROW(),MATCH(BG$2,$H$1:$M$1,0))</f>
        <v>0.1</v>
      </c>
      <c r="BH109" s="20" cm="1">
        <f t="array" ref="BH109">INDEX($H:$M,ROW(),MATCH(BH$2,$H$1:$M$1,0))</f>
        <v>0.1</v>
      </c>
      <c r="BI109" s="20" cm="1">
        <f t="array" ref="BI109">INDEX($H:$M,ROW(),MATCH(BI$2,$H$1:$M$1,0))</f>
        <v>0.1</v>
      </c>
      <c r="BJ109" s="20" cm="1">
        <f t="array" ref="BJ109">INDEX($H:$M,ROW(),MATCH(BJ$2,$H$1:$M$1,0))</f>
        <v>0.1</v>
      </c>
      <c r="BK109" s="20" cm="1">
        <f t="array" ref="BK109">INDEX($H:$M,ROW(),MATCH(BK$2,$H$1:$M$1,0))</f>
        <v>0.1</v>
      </c>
      <c r="BL109" s="20" cm="1">
        <f t="array" ref="BL109">INDEX($H:$M,ROW(),MATCH(BL$2,$H$1:$M$1,0))</f>
        <v>0.1</v>
      </c>
      <c r="BM109" s="20" cm="1">
        <f t="array" ref="BM109">INDEX($H:$M,ROW(),MATCH(BM$2,$H$1:$M$1,0))</f>
        <v>0.1</v>
      </c>
      <c r="BN109" s="20" cm="1">
        <f t="array" ref="BN109">INDEX($H:$M,ROW(),MATCH(BN$2,$H$1:$M$1,0))</f>
        <v>0.1</v>
      </c>
      <c r="BO109" s="20" cm="1">
        <f t="array" ref="BO109">INDEX($H:$M,ROW(),MATCH(BO$2,$H$1:$M$1,0))</f>
        <v>0.1</v>
      </c>
      <c r="BP109" s="20" cm="1">
        <f t="array" ref="BP109">INDEX($H:$M,ROW(),MATCH(BP$2,$H$1:$M$1,0))</f>
        <v>0.1</v>
      </c>
      <c r="BQ109" s="20" cm="1">
        <f t="array" ref="BQ109">INDEX($H:$M,ROW(),MATCH(BQ$2,$H$1:$M$1,0))</f>
        <v>0.1</v>
      </c>
      <c r="BR109" s="20" cm="1">
        <f t="array" ref="BR109">INDEX($H:$M,ROW(),MATCH(BR$2,$H$1:$M$1,0))</f>
        <v>0.1</v>
      </c>
      <c r="BS109" s="20" cm="1">
        <f t="array" ref="BS109">INDEX($H:$M,ROW(),MATCH(BS$2,$H$1:$M$1,0))</f>
        <v>0.1</v>
      </c>
      <c r="BT109" s="20" cm="1">
        <f t="array" ref="BT109">INDEX($H:$M,ROW(),MATCH(BT$2,$H$1:$M$1,0))</f>
        <v>0.1</v>
      </c>
      <c r="BU109" s="20" cm="1">
        <f t="array" ref="BU109">INDEX($H:$M,ROW(),MATCH(BU$2,$H$1:$M$1,0))</f>
        <v>0.1</v>
      </c>
      <c r="BV109" s="20" cm="1">
        <f t="array" ref="BV109">INDEX($H:$M,ROW(),MATCH(BV$2,$H$1:$M$1,0))</f>
        <v>0.1</v>
      </c>
      <c r="BW109" s="20" cm="1">
        <f t="array" ref="BW109">INDEX($H:$M,ROW(),MATCH(BW$2,$H$1:$M$1,0))</f>
        <v>0.1</v>
      </c>
      <c r="BX109" s="20" cm="1">
        <f t="array" ref="BX109">INDEX($H:$M,ROW(),MATCH(BX$2,$H$1:$M$1,0))</f>
        <v>0.1</v>
      </c>
      <c r="BY109" s="20" cm="1">
        <f t="array" ref="BY109">INDEX($H:$M,ROW(),MATCH(BY$2,$H$1:$M$1,0))</f>
        <v>0.1</v>
      </c>
      <c r="BZ109" s="20" cm="1">
        <f t="array" ref="BZ109">INDEX($H:$M,ROW(),MATCH(BZ$2,$H$1:$M$1,0))</f>
        <v>0.1</v>
      </c>
      <c r="CA109" s="20" cm="1">
        <f t="array" ref="CA109">INDEX($H:$M,ROW(),MATCH(CA$2,$H$1:$M$1,0))</f>
        <v>0.1</v>
      </c>
      <c r="CB109" s="20" cm="1">
        <f t="array" ref="CB109">INDEX($H:$M,ROW(),MATCH(CB$2,$H$1:$M$1,0))</f>
        <v>0.1</v>
      </c>
      <c r="CC109" s="20" cm="1">
        <f t="array" ref="CC109">INDEX($H:$M,ROW(),MATCH(CC$2,$H$1:$M$1,0))</f>
        <v>0.1</v>
      </c>
      <c r="CD109" s="20" cm="1">
        <f t="array" ref="CD109">INDEX($H:$M,ROW(),MATCH(CD$2,$H$1:$M$1,0))</f>
        <v>0.1</v>
      </c>
      <c r="CE109" s="20" cm="1">
        <f t="array" ref="CE109">INDEX($H:$M,ROW(),MATCH(CE$2,$H$1:$M$1,0))</f>
        <v>0.1</v>
      </c>
      <c r="CF109" s="20" cm="1">
        <f t="array" ref="CF109">INDEX($H:$M,ROW(),MATCH(CF$2,$H$1:$M$1,0))</f>
        <v>0.1</v>
      </c>
      <c r="CG109" s="20" cm="1">
        <f t="array" ref="CG109">INDEX($H:$M,ROW(),MATCH(CG$2,$H$1:$M$1,0))</f>
        <v>0.1</v>
      </c>
      <c r="CH109" s="20" cm="1">
        <f t="array" ref="CH109">INDEX($H:$M,ROW(),MATCH(CH$2,$H$1:$M$1,0))</f>
        <v>0.1</v>
      </c>
      <c r="CI109" s="20" cm="1">
        <f t="array" ref="CI109">INDEX($H:$M,ROW(),MATCH(CI$2,$H$1:$M$1,0))</f>
        <v>0.1</v>
      </c>
    </row>
    <row r="110" spans="2:87" x14ac:dyDescent="0.35">
      <c r="C110" t="s">
        <v>156</v>
      </c>
    </row>
    <row r="111" spans="2:87" x14ac:dyDescent="0.35">
      <c r="B111" s="6"/>
      <c r="C111" t="s">
        <v>156</v>
      </c>
      <c r="E111" s="12" t="s">
        <v>70</v>
      </c>
      <c r="F111" s="12"/>
      <c r="G111" s="13"/>
    </row>
    <row r="112" spans="2:87" x14ac:dyDescent="0.35">
      <c r="B112" s="6"/>
      <c r="C112" t="s">
        <v>156</v>
      </c>
      <c r="E112" t="s">
        <v>71</v>
      </c>
      <c r="H112" s="15">
        <f>SUMIF($3:$3,H$1-1,112:112)</f>
        <v>0</v>
      </c>
      <c r="I112" s="15">
        <f>H118</f>
        <v>14.455000000000002</v>
      </c>
      <c r="J112" s="15">
        <f>I118</f>
        <v>73.315000000000012</v>
      </c>
      <c r="K112" s="15">
        <f>J118</f>
        <v>220.07499999999999</v>
      </c>
      <c r="L112" s="15">
        <f>K118</f>
        <v>542.53500000000008</v>
      </c>
      <c r="M112" s="15">
        <f>L118</f>
        <v>1216.3950000000002</v>
      </c>
      <c r="O112" s="34"/>
      <c r="P112" s="34">
        <f>O116</f>
        <v>0</v>
      </c>
      <c r="Q112" s="34">
        <f t="shared" ref="Q112:AL112" si="122">P118</f>
        <v>0.1</v>
      </c>
      <c r="R112" s="34">
        <f t="shared" si="122"/>
        <v>0.40500000000000003</v>
      </c>
      <c r="S112" s="34">
        <f t="shared" si="122"/>
        <v>0.91</v>
      </c>
      <c r="T112" s="34">
        <f t="shared" si="122"/>
        <v>1.6150000000000002</v>
      </c>
      <c r="U112" s="34">
        <f t="shared" si="122"/>
        <v>2.5200000000000005</v>
      </c>
      <c r="V112" s="34">
        <f t="shared" si="122"/>
        <v>3.6250000000000009</v>
      </c>
      <c r="W112" s="34">
        <f t="shared" si="122"/>
        <v>4.9300000000000015</v>
      </c>
      <c r="X112" s="34">
        <f t="shared" si="122"/>
        <v>6.4350000000000014</v>
      </c>
      <c r="Y112" s="34">
        <f t="shared" si="122"/>
        <v>8.14</v>
      </c>
      <c r="Z112" s="34">
        <f t="shared" si="122"/>
        <v>10.045000000000002</v>
      </c>
      <c r="AA112" s="34">
        <f t="shared" si="122"/>
        <v>12.150000000000002</v>
      </c>
      <c r="AB112" s="34">
        <f t="shared" si="122"/>
        <v>14.455000000000002</v>
      </c>
      <c r="AC112" s="34">
        <f t="shared" si="122"/>
        <v>17.160000000000004</v>
      </c>
      <c r="AD112" s="34">
        <f t="shared" si="122"/>
        <v>20.265000000000004</v>
      </c>
      <c r="AE112" s="34">
        <f t="shared" si="122"/>
        <v>23.770000000000003</v>
      </c>
      <c r="AF112" s="34">
        <f t="shared" si="122"/>
        <v>27.675000000000004</v>
      </c>
      <c r="AG112" s="34">
        <f t="shared" si="122"/>
        <v>31.980000000000004</v>
      </c>
      <c r="AH112" s="34">
        <f t="shared" si="122"/>
        <v>36.685000000000002</v>
      </c>
      <c r="AI112" s="34">
        <f t="shared" si="122"/>
        <v>41.790000000000006</v>
      </c>
      <c r="AJ112" s="34">
        <f t="shared" si="122"/>
        <v>47.295000000000009</v>
      </c>
      <c r="AK112" s="34">
        <f t="shared" si="122"/>
        <v>53.20000000000001</v>
      </c>
      <c r="AL112" s="34">
        <f t="shared" si="122"/>
        <v>59.50500000000001</v>
      </c>
      <c r="AM112" s="34">
        <f>AL118</f>
        <v>66.210000000000008</v>
      </c>
      <c r="AN112" s="34">
        <f t="shared" ref="AN112:CI112" si="123">AM118</f>
        <v>73.315000000000012</v>
      </c>
      <c r="AO112" s="34">
        <f t="shared" si="123"/>
        <v>81.220000000000013</v>
      </c>
      <c r="AP112" s="34">
        <f t="shared" si="123"/>
        <v>89.925000000000011</v>
      </c>
      <c r="AQ112" s="34">
        <f t="shared" si="123"/>
        <v>99.43</v>
      </c>
      <c r="AR112" s="34">
        <f t="shared" si="123"/>
        <v>109.63500000000001</v>
      </c>
      <c r="AS112" s="34">
        <f t="shared" si="123"/>
        <v>120.64</v>
      </c>
      <c r="AT112" s="34">
        <f t="shared" si="123"/>
        <v>132.44499999999999</v>
      </c>
      <c r="AU112" s="34">
        <f t="shared" si="123"/>
        <v>145.04999999999998</v>
      </c>
      <c r="AV112" s="34">
        <f t="shared" si="123"/>
        <v>158.45499999999998</v>
      </c>
      <c r="AW112" s="34">
        <f t="shared" si="123"/>
        <v>172.66</v>
      </c>
      <c r="AX112" s="34">
        <f t="shared" si="123"/>
        <v>187.66499999999999</v>
      </c>
      <c r="AY112" s="34">
        <f t="shared" si="123"/>
        <v>203.47</v>
      </c>
      <c r="AZ112" s="34">
        <f t="shared" si="123"/>
        <v>220.07499999999999</v>
      </c>
      <c r="BA112" s="34">
        <f t="shared" si="123"/>
        <v>238.28</v>
      </c>
      <c r="BB112" s="34">
        <f t="shared" si="123"/>
        <v>257.98500000000001</v>
      </c>
      <c r="BC112" s="34">
        <f t="shared" si="123"/>
        <v>279.29000000000002</v>
      </c>
      <c r="BD112" s="34">
        <f t="shared" si="123"/>
        <v>302.19500000000005</v>
      </c>
      <c r="BE112" s="34">
        <f t="shared" si="123"/>
        <v>326.70000000000005</v>
      </c>
      <c r="BF112" s="34">
        <f t="shared" si="123"/>
        <v>352.80500000000006</v>
      </c>
      <c r="BG112" s="34">
        <f t="shared" si="123"/>
        <v>380.51000000000005</v>
      </c>
      <c r="BH112" s="34">
        <f t="shared" si="123"/>
        <v>409.71500000000003</v>
      </c>
      <c r="BI112" s="34">
        <f t="shared" si="123"/>
        <v>440.52000000000004</v>
      </c>
      <c r="BJ112" s="34">
        <f t="shared" si="123"/>
        <v>472.92500000000007</v>
      </c>
      <c r="BK112" s="34">
        <f t="shared" si="123"/>
        <v>506.93000000000006</v>
      </c>
      <c r="BL112" s="34">
        <f t="shared" si="123"/>
        <v>542.53500000000008</v>
      </c>
      <c r="BM112" s="34">
        <f t="shared" si="123"/>
        <v>581.24000000000012</v>
      </c>
      <c r="BN112" s="34">
        <f t="shared" si="123"/>
        <v>623.1450000000001</v>
      </c>
      <c r="BO112" s="34">
        <f t="shared" si="123"/>
        <v>668.25000000000011</v>
      </c>
      <c r="BP112" s="34">
        <f t="shared" si="123"/>
        <v>716.45500000000015</v>
      </c>
      <c r="BQ112" s="34">
        <f t="shared" si="123"/>
        <v>767.86000000000013</v>
      </c>
      <c r="BR112" s="34">
        <f t="shared" si="123"/>
        <v>822.46500000000015</v>
      </c>
      <c r="BS112" s="34">
        <f t="shared" si="123"/>
        <v>880.17000000000019</v>
      </c>
      <c r="BT112" s="34">
        <f t="shared" si="123"/>
        <v>941.07500000000016</v>
      </c>
      <c r="BU112" s="34">
        <f t="shared" si="123"/>
        <v>1005.1800000000002</v>
      </c>
      <c r="BV112" s="34">
        <f t="shared" si="123"/>
        <v>1072.3850000000002</v>
      </c>
      <c r="BW112" s="34">
        <f t="shared" si="123"/>
        <v>1142.7900000000002</v>
      </c>
      <c r="BX112" s="34">
        <f t="shared" si="123"/>
        <v>1216.3950000000002</v>
      </c>
      <c r="BY112" s="34">
        <f t="shared" si="123"/>
        <v>1296.3000000000002</v>
      </c>
      <c r="BZ112" s="34">
        <f t="shared" si="123"/>
        <v>1382.5050000000001</v>
      </c>
      <c r="CA112" s="34">
        <f t="shared" si="123"/>
        <v>1475.1100000000001</v>
      </c>
      <c r="CB112" s="34">
        <f t="shared" si="123"/>
        <v>1574.0150000000001</v>
      </c>
      <c r="CC112" s="34">
        <f t="shared" si="123"/>
        <v>1679.22</v>
      </c>
      <c r="CD112" s="34">
        <f t="shared" si="123"/>
        <v>1790.825</v>
      </c>
      <c r="CE112" s="34">
        <f t="shared" si="123"/>
        <v>1908.73</v>
      </c>
      <c r="CF112" s="34">
        <f t="shared" si="123"/>
        <v>2032.9349999999999</v>
      </c>
      <c r="CG112" s="34">
        <f t="shared" si="123"/>
        <v>2163.54</v>
      </c>
      <c r="CH112" s="34">
        <f t="shared" si="123"/>
        <v>2300.4450000000002</v>
      </c>
      <c r="CI112" s="34">
        <f t="shared" si="123"/>
        <v>2443.65</v>
      </c>
    </row>
    <row r="113" spans="1:87" x14ac:dyDescent="0.35">
      <c r="B113" s="6"/>
      <c r="C113" t="s">
        <v>156</v>
      </c>
      <c r="E113" t="s">
        <v>72</v>
      </c>
      <c r="H113" s="34">
        <f t="shared" ref="H113:M113" si="124">SUMIF($2:$2,H$1,113:113)</f>
        <v>14.455000000000002</v>
      </c>
      <c r="I113" s="34">
        <f t="shared" si="124"/>
        <v>58.86</v>
      </c>
      <c r="J113" s="34">
        <f t="shared" si="124"/>
        <v>146.76</v>
      </c>
      <c r="K113" s="34">
        <f t="shared" si="124"/>
        <v>322.46000000000009</v>
      </c>
      <c r="L113" s="34">
        <f t="shared" si="124"/>
        <v>673.86</v>
      </c>
      <c r="M113" s="34">
        <f t="shared" si="124"/>
        <v>1376.86</v>
      </c>
      <c r="O113" s="17"/>
      <c r="P113" s="34">
        <f>P109*P106</f>
        <v>0.1</v>
      </c>
      <c r="Q113" s="34">
        <f t="shared" ref="Q113:CB113" si="125">Q109*Q106</f>
        <v>0.30499999999999999</v>
      </c>
      <c r="R113" s="34">
        <f t="shared" si="125"/>
        <v>0.505</v>
      </c>
      <c r="S113" s="34">
        <f t="shared" si="125"/>
        <v>0.70500000000000007</v>
      </c>
      <c r="T113" s="34">
        <f t="shared" si="125"/>
        <v>0.90500000000000014</v>
      </c>
      <c r="U113" s="34">
        <f t="shared" si="125"/>
        <v>1.1050000000000002</v>
      </c>
      <c r="V113" s="34">
        <f t="shared" si="125"/>
        <v>1.3050000000000002</v>
      </c>
      <c r="W113" s="34">
        <f t="shared" si="125"/>
        <v>1.5050000000000001</v>
      </c>
      <c r="X113" s="34">
        <f t="shared" si="125"/>
        <v>1.7050000000000001</v>
      </c>
      <c r="Y113" s="34">
        <f t="shared" si="125"/>
        <v>1.9050000000000002</v>
      </c>
      <c r="Z113" s="34">
        <f t="shared" si="125"/>
        <v>2.105</v>
      </c>
      <c r="AA113" s="34">
        <f t="shared" si="125"/>
        <v>2.3050000000000002</v>
      </c>
      <c r="AB113" s="34">
        <f t="shared" si="125"/>
        <v>2.7050000000000001</v>
      </c>
      <c r="AC113" s="34">
        <f t="shared" si="125"/>
        <v>3.1050000000000004</v>
      </c>
      <c r="AD113" s="34">
        <f t="shared" si="125"/>
        <v>3.5049999999999999</v>
      </c>
      <c r="AE113" s="34">
        <f t="shared" si="125"/>
        <v>3.9049999999999998</v>
      </c>
      <c r="AF113" s="34">
        <f t="shared" si="125"/>
        <v>4.3049999999999997</v>
      </c>
      <c r="AG113" s="34">
        <f t="shared" si="125"/>
        <v>4.7050000000000001</v>
      </c>
      <c r="AH113" s="34">
        <f t="shared" si="125"/>
        <v>5.1050000000000004</v>
      </c>
      <c r="AI113" s="34">
        <f t="shared" si="125"/>
        <v>5.5049999999999999</v>
      </c>
      <c r="AJ113" s="34">
        <f t="shared" si="125"/>
        <v>5.9050000000000002</v>
      </c>
      <c r="AK113" s="34">
        <f t="shared" si="125"/>
        <v>6.3049999999999997</v>
      </c>
      <c r="AL113" s="34">
        <f t="shared" si="125"/>
        <v>6.7050000000000001</v>
      </c>
      <c r="AM113" s="34">
        <f t="shared" si="125"/>
        <v>7.1050000000000004</v>
      </c>
      <c r="AN113" s="34">
        <f t="shared" si="125"/>
        <v>7.9050000000000002</v>
      </c>
      <c r="AO113" s="34">
        <f t="shared" si="125"/>
        <v>8.7050000000000001</v>
      </c>
      <c r="AP113" s="34">
        <f t="shared" si="125"/>
        <v>9.5050000000000008</v>
      </c>
      <c r="AQ113" s="34">
        <f t="shared" si="125"/>
        <v>10.205</v>
      </c>
      <c r="AR113" s="34">
        <f t="shared" si="125"/>
        <v>11.005000000000001</v>
      </c>
      <c r="AS113" s="34">
        <f t="shared" si="125"/>
        <v>11.805</v>
      </c>
      <c r="AT113" s="34">
        <f t="shared" si="125"/>
        <v>12.605</v>
      </c>
      <c r="AU113" s="34">
        <f t="shared" si="125"/>
        <v>13.405000000000001</v>
      </c>
      <c r="AV113" s="34">
        <f t="shared" si="125"/>
        <v>14.205000000000002</v>
      </c>
      <c r="AW113" s="34">
        <f t="shared" si="125"/>
        <v>15.005000000000003</v>
      </c>
      <c r="AX113" s="34">
        <f t="shared" si="125"/>
        <v>15.805000000000001</v>
      </c>
      <c r="AY113" s="34">
        <f t="shared" si="125"/>
        <v>16.605</v>
      </c>
      <c r="AZ113" s="34">
        <f t="shared" si="125"/>
        <v>18.205000000000002</v>
      </c>
      <c r="BA113" s="34">
        <f t="shared" si="125"/>
        <v>19.705000000000002</v>
      </c>
      <c r="BB113" s="34">
        <f t="shared" si="125"/>
        <v>21.305000000000003</v>
      </c>
      <c r="BC113" s="34">
        <f t="shared" si="125"/>
        <v>22.905000000000001</v>
      </c>
      <c r="BD113" s="34">
        <f t="shared" si="125"/>
        <v>24.505000000000003</v>
      </c>
      <c r="BE113" s="34">
        <f t="shared" si="125"/>
        <v>26.105000000000004</v>
      </c>
      <c r="BF113" s="34">
        <f t="shared" si="125"/>
        <v>27.705000000000002</v>
      </c>
      <c r="BG113" s="34">
        <f t="shared" si="125"/>
        <v>29.205000000000002</v>
      </c>
      <c r="BH113" s="34">
        <f t="shared" si="125"/>
        <v>30.805000000000003</v>
      </c>
      <c r="BI113" s="34">
        <f t="shared" si="125"/>
        <v>32.405000000000001</v>
      </c>
      <c r="BJ113" s="34">
        <f t="shared" si="125"/>
        <v>34.005000000000003</v>
      </c>
      <c r="BK113" s="34">
        <f t="shared" si="125"/>
        <v>35.605000000000004</v>
      </c>
      <c r="BL113" s="34">
        <f t="shared" si="125"/>
        <v>38.705000000000005</v>
      </c>
      <c r="BM113" s="34">
        <f t="shared" si="125"/>
        <v>41.905000000000001</v>
      </c>
      <c r="BN113" s="34">
        <f t="shared" si="125"/>
        <v>45.105000000000004</v>
      </c>
      <c r="BO113" s="34">
        <f t="shared" si="125"/>
        <v>48.205000000000005</v>
      </c>
      <c r="BP113" s="34">
        <f t="shared" si="125"/>
        <v>51.405000000000001</v>
      </c>
      <c r="BQ113" s="34">
        <f t="shared" si="125"/>
        <v>54.604999999999997</v>
      </c>
      <c r="BR113" s="34">
        <f t="shared" si="125"/>
        <v>57.704999999999998</v>
      </c>
      <c r="BS113" s="34">
        <f t="shared" si="125"/>
        <v>60.905000000000001</v>
      </c>
      <c r="BT113" s="34">
        <f t="shared" si="125"/>
        <v>64.105000000000004</v>
      </c>
      <c r="BU113" s="34">
        <f t="shared" si="125"/>
        <v>67.204999999999998</v>
      </c>
      <c r="BV113" s="34">
        <f t="shared" si="125"/>
        <v>70.405000000000001</v>
      </c>
      <c r="BW113" s="34">
        <f t="shared" si="125"/>
        <v>73.605000000000004</v>
      </c>
      <c r="BX113" s="34">
        <f t="shared" si="125"/>
        <v>79.905000000000001</v>
      </c>
      <c r="BY113" s="34">
        <f t="shared" si="125"/>
        <v>86.204999999999998</v>
      </c>
      <c r="BZ113" s="34">
        <f t="shared" si="125"/>
        <v>92.605000000000004</v>
      </c>
      <c r="CA113" s="34">
        <f t="shared" si="125"/>
        <v>98.905000000000001</v>
      </c>
      <c r="CB113" s="34">
        <f t="shared" si="125"/>
        <v>105.205</v>
      </c>
      <c r="CC113" s="34">
        <f t="shared" ref="CC113:CI113" si="126">CC109*CC106</f>
        <v>111.605</v>
      </c>
      <c r="CD113" s="34">
        <f t="shared" si="126"/>
        <v>117.905</v>
      </c>
      <c r="CE113" s="34">
        <f t="shared" si="126"/>
        <v>124.205</v>
      </c>
      <c r="CF113" s="34">
        <f t="shared" si="126"/>
        <v>130.60499999999999</v>
      </c>
      <c r="CG113" s="34">
        <f t="shared" si="126"/>
        <v>136.905</v>
      </c>
      <c r="CH113" s="34">
        <f t="shared" si="126"/>
        <v>143.20500000000001</v>
      </c>
      <c r="CI113" s="34">
        <f t="shared" si="126"/>
        <v>149.60499999999999</v>
      </c>
    </row>
    <row r="114" spans="1:87" x14ac:dyDescent="0.35">
      <c r="C114" t="s">
        <v>156</v>
      </c>
      <c r="E114" s="12" t="s">
        <v>178</v>
      </c>
      <c r="F114" s="12"/>
      <c r="G114" s="13"/>
      <c r="H114" s="16">
        <v>0.05</v>
      </c>
      <c r="I114" s="16">
        <v>0.05</v>
      </c>
      <c r="J114" s="16">
        <v>0.05</v>
      </c>
      <c r="K114" s="16">
        <v>0.05</v>
      </c>
      <c r="L114" s="16">
        <v>0.05</v>
      </c>
      <c r="M114" s="16">
        <v>0.05</v>
      </c>
      <c r="O114" s="20"/>
      <c r="P114" s="20" cm="1">
        <f t="array" ref="P114">INDEX($H:$M,ROW(),MATCH(P$2,$H$1:$M$1,0))</f>
        <v>0.05</v>
      </c>
      <c r="Q114" s="20" cm="1">
        <f t="array" ref="Q114">INDEX($H:$M,ROW(),MATCH(Q$2,$H$1:$M$1,0))</f>
        <v>0.05</v>
      </c>
      <c r="R114" s="20" cm="1">
        <f t="array" ref="R114">INDEX($H:$M,ROW(),MATCH(R$2,$H$1:$M$1,0))</f>
        <v>0.05</v>
      </c>
      <c r="S114" s="20" cm="1">
        <f t="array" ref="S114">INDEX($H:$M,ROW(),MATCH(S$2,$H$1:$M$1,0))</f>
        <v>0.05</v>
      </c>
      <c r="T114" s="20" cm="1">
        <f t="array" ref="T114">INDEX($H:$M,ROW(),MATCH(T$2,$H$1:$M$1,0))</f>
        <v>0.05</v>
      </c>
      <c r="U114" s="20" cm="1">
        <f t="array" ref="U114">INDEX($H:$M,ROW(),MATCH(U$2,$H$1:$M$1,0))</f>
        <v>0.05</v>
      </c>
      <c r="V114" s="20" cm="1">
        <f t="array" ref="V114">INDEX($H:$M,ROW(),MATCH(V$2,$H$1:$M$1,0))</f>
        <v>0.05</v>
      </c>
      <c r="W114" s="20" cm="1">
        <f t="array" ref="W114">INDEX($H:$M,ROW(),MATCH(W$2,$H$1:$M$1,0))</f>
        <v>0.05</v>
      </c>
      <c r="X114" s="20" cm="1">
        <f t="array" ref="X114">INDEX($H:$M,ROW(),MATCH(X$2,$H$1:$M$1,0))</f>
        <v>0.05</v>
      </c>
      <c r="Y114" s="20" cm="1">
        <f t="array" ref="Y114">INDEX($H:$M,ROW(),MATCH(Y$2,$H$1:$M$1,0))</f>
        <v>0.05</v>
      </c>
      <c r="Z114" s="20" cm="1">
        <f t="array" ref="Z114">INDEX($H:$M,ROW(),MATCH(Z$2,$H$1:$M$1,0))</f>
        <v>0.05</v>
      </c>
      <c r="AA114" s="20" cm="1">
        <f t="array" ref="AA114">INDEX($H:$M,ROW(),MATCH(AA$2,$H$1:$M$1,0))</f>
        <v>0.05</v>
      </c>
      <c r="AB114" s="20" cm="1">
        <f t="array" ref="AB114">INDEX($H:$M,ROW(),MATCH(AB$2,$H$1:$M$1,0))</f>
        <v>0.05</v>
      </c>
      <c r="AC114" s="20" cm="1">
        <f t="array" ref="AC114">INDEX($H:$M,ROW(),MATCH(AC$2,$H$1:$M$1,0))</f>
        <v>0.05</v>
      </c>
      <c r="AD114" s="20" cm="1">
        <f t="array" ref="AD114">INDEX($H:$M,ROW(),MATCH(AD$2,$H$1:$M$1,0))</f>
        <v>0.05</v>
      </c>
      <c r="AE114" s="20" cm="1">
        <f t="array" ref="AE114">INDEX($H:$M,ROW(),MATCH(AE$2,$H$1:$M$1,0))</f>
        <v>0.05</v>
      </c>
      <c r="AF114" s="20" cm="1">
        <f t="array" ref="AF114">INDEX($H:$M,ROW(),MATCH(AF$2,$H$1:$M$1,0))</f>
        <v>0.05</v>
      </c>
      <c r="AG114" s="20" cm="1">
        <f t="array" ref="AG114">INDEX($H:$M,ROW(),MATCH(AG$2,$H$1:$M$1,0))</f>
        <v>0.05</v>
      </c>
      <c r="AH114" s="20" cm="1">
        <f t="array" ref="AH114">INDEX($H:$M,ROW(),MATCH(AH$2,$H$1:$M$1,0))</f>
        <v>0.05</v>
      </c>
      <c r="AI114" s="20" cm="1">
        <f t="array" ref="AI114">INDEX($H:$M,ROW(),MATCH(AI$2,$H$1:$M$1,0))</f>
        <v>0.05</v>
      </c>
      <c r="AJ114" s="20" cm="1">
        <f t="array" ref="AJ114">INDEX($H:$M,ROW(),MATCH(AJ$2,$H$1:$M$1,0))</f>
        <v>0.05</v>
      </c>
      <c r="AK114" s="20" cm="1">
        <f t="array" ref="AK114">INDEX($H:$M,ROW(),MATCH(AK$2,$H$1:$M$1,0))</f>
        <v>0.05</v>
      </c>
      <c r="AL114" s="20" cm="1">
        <f t="array" ref="AL114">INDEX($H:$M,ROW(),MATCH(AL$2,$H$1:$M$1,0))</f>
        <v>0.05</v>
      </c>
      <c r="AM114" s="20" cm="1">
        <f t="array" ref="AM114">INDEX($H:$M,ROW(),MATCH(AM$2,$H$1:$M$1,0))</f>
        <v>0.05</v>
      </c>
      <c r="AN114" s="20" cm="1">
        <f t="array" ref="AN114">INDEX($H:$M,ROW(),MATCH(AN$2,$H$1:$M$1,0))</f>
        <v>0.05</v>
      </c>
      <c r="AO114" s="20" cm="1">
        <f t="array" ref="AO114">INDEX($H:$M,ROW(),MATCH(AO$2,$H$1:$M$1,0))</f>
        <v>0.05</v>
      </c>
      <c r="AP114" s="20" cm="1">
        <f t="array" ref="AP114">INDEX($H:$M,ROW(),MATCH(AP$2,$H$1:$M$1,0))</f>
        <v>0.05</v>
      </c>
      <c r="AQ114" s="20" cm="1">
        <f t="array" ref="AQ114">INDEX($H:$M,ROW(),MATCH(AQ$2,$H$1:$M$1,0))</f>
        <v>0.05</v>
      </c>
      <c r="AR114" s="20" cm="1">
        <f t="array" ref="AR114">INDEX($H:$M,ROW(),MATCH(AR$2,$H$1:$M$1,0))</f>
        <v>0.05</v>
      </c>
      <c r="AS114" s="20" cm="1">
        <f t="array" ref="AS114">INDEX($H:$M,ROW(),MATCH(AS$2,$H$1:$M$1,0))</f>
        <v>0.05</v>
      </c>
      <c r="AT114" s="20" cm="1">
        <f t="array" ref="AT114">INDEX($H:$M,ROW(),MATCH(AT$2,$H$1:$M$1,0))</f>
        <v>0.05</v>
      </c>
      <c r="AU114" s="20" cm="1">
        <f t="array" ref="AU114">INDEX($H:$M,ROW(),MATCH(AU$2,$H$1:$M$1,0))</f>
        <v>0.05</v>
      </c>
      <c r="AV114" s="20" cm="1">
        <f t="array" ref="AV114">INDEX($H:$M,ROW(),MATCH(AV$2,$H$1:$M$1,0))</f>
        <v>0.05</v>
      </c>
      <c r="AW114" s="20" cm="1">
        <f t="array" ref="AW114">INDEX($H:$M,ROW(),MATCH(AW$2,$H$1:$M$1,0))</f>
        <v>0.05</v>
      </c>
      <c r="AX114" s="20" cm="1">
        <f t="array" ref="AX114">INDEX($H:$M,ROW(),MATCH(AX$2,$H$1:$M$1,0))</f>
        <v>0.05</v>
      </c>
      <c r="AY114" s="20" cm="1">
        <f t="array" ref="AY114">INDEX($H:$M,ROW(),MATCH(AY$2,$H$1:$M$1,0))</f>
        <v>0.05</v>
      </c>
      <c r="AZ114" s="20" cm="1">
        <f t="array" ref="AZ114">INDEX($H:$M,ROW(),MATCH(AZ$2,$H$1:$M$1,0))</f>
        <v>0.05</v>
      </c>
      <c r="BA114" s="20" cm="1">
        <f t="array" ref="BA114">INDEX($H:$M,ROW(),MATCH(BA$2,$H$1:$M$1,0))</f>
        <v>0.05</v>
      </c>
      <c r="BB114" s="20" cm="1">
        <f t="array" ref="BB114">INDEX($H:$M,ROW(),MATCH(BB$2,$H$1:$M$1,0))</f>
        <v>0.05</v>
      </c>
      <c r="BC114" s="20" cm="1">
        <f t="array" ref="BC114">INDEX($H:$M,ROW(),MATCH(BC$2,$H$1:$M$1,0))</f>
        <v>0.05</v>
      </c>
      <c r="BD114" s="20" cm="1">
        <f t="array" ref="BD114">INDEX($H:$M,ROW(),MATCH(BD$2,$H$1:$M$1,0))</f>
        <v>0.05</v>
      </c>
      <c r="BE114" s="20" cm="1">
        <f t="array" ref="BE114">INDEX($H:$M,ROW(),MATCH(BE$2,$H$1:$M$1,0))</f>
        <v>0.05</v>
      </c>
      <c r="BF114" s="20" cm="1">
        <f t="array" ref="BF114">INDEX($H:$M,ROW(),MATCH(BF$2,$H$1:$M$1,0))</f>
        <v>0.05</v>
      </c>
      <c r="BG114" s="20" cm="1">
        <f t="array" ref="BG114">INDEX($H:$M,ROW(),MATCH(BG$2,$H$1:$M$1,0))</f>
        <v>0.05</v>
      </c>
      <c r="BH114" s="20" cm="1">
        <f t="array" ref="BH114">INDEX($H:$M,ROW(),MATCH(BH$2,$H$1:$M$1,0))</f>
        <v>0.05</v>
      </c>
      <c r="BI114" s="20" cm="1">
        <f t="array" ref="BI114">INDEX($H:$M,ROW(),MATCH(BI$2,$H$1:$M$1,0))</f>
        <v>0.05</v>
      </c>
      <c r="BJ114" s="20" cm="1">
        <f t="array" ref="BJ114">INDEX($H:$M,ROW(),MATCH(BJ$2,$H$1:$M$1,0))</f>
        <v>0.05</v>
      </c>
      <c r="BK114" s="20" cm="1">
        <f t="array" ref="BK114">INDEX($H:$M,ROW(),MATCH(BK$2,$H$1:$M$1,0))</f>
        <v>0.05</v>
      </c>
      <c r="BL114" s="20" cm="1">
        <f t="array" ref="BL114">INDEX($H:$M,ROW(),MATCH(BL$2,$H$1:$M$1,0))</f>
        <v>0.05</v>
      </c>
      <c r="BM114" s="20" cm="1">
        <f t="array" ref="BM114">INDEX($H:$M,ROW(),MATCH(BM$2,$H$1:$M$1,0))</f>
        <v>0.05</v>
      </c>
      <c r="BN114" s="20" cm="1">
        <f t="array" ref="BN114">INDEX($H:$M,ROW(),MATCH(BN$2,$H$1:$M$1,0))</f>
        <v>0.05</v>
      </c>
      <c r="BO114" s="20" cm="1">
        <f t="array" ref="BO114">INDEX($H:$M,ROW(),MATCH(BO$2,$H$1:$M$1,0))</f>
        <v>0.05</v>
      </c>
      <c r="BP114" s="20" cm="1">
        <f t="array" ref="BP114">INDEX($H:$M,ROW(),MATCH(BP$2,$H$1:$M$1,0))</f>
        <v>0.05</v>
      </c>
      <c r="BQ114" s="20" cm="1">
        <f t="array" ref="BQ114">INDEX($H:$M,ROW(),MATCH(BQ$2,$H$1:$M$1,0))</f>
        <v>0.05</v>
      </c>
      <c r="BR114" s="20" cm="1">
        <f t="array" ref="BR114">INDEX($H:$M,ROW(),MATCH(BR$2,$H$1:$M$1,0))</f>
        <v>0.05</v>
      </c>
      <c r="BS114" s="20" cm="1">
        <f t="array" ref="BS114">INDEX($H:$M,ROW(),MATCH(BS$2,$H$1:$M$1,0))</f>
        <v>0.05</v>
      </c>
      <c r="BT114" s="20" cm="1">
        <f t="array" ref="BT114">INDEX($H:$M,ROW(),MATCH(BT$2,$H$1:$M$1,0))</f>
        <v>0.05</v>
      </c>
      <c r="BU114" s="20" cm="1">
        <f t="array" ref="BU114">INDEX($H:$M,ROW(),MATCH(BU$2,$H$1:$M$1,0))</f>
        <v>0.05</v>
      </c>
      <c r="BV114" s="20" cm="1">
        <f t="array" ref="BV114">INDEX($H:$M,ROW(),MATCH(BV$2,$H$1:$M$1,0))</f>
        <v>0.05</v>
      </c>
      <c r="BW114" s="20" cm="1">
        <f t="array" ref="BW114">INDEX($H:$M,ROW(),MATCH(BW$2,$H$1:$M$1,0))</f>
        <v>0.05</v>
      </c>
      <c r="BX114" s="20" cm="1">
        <f t="array" ref="BX114">INDEX($H:$M,ROW(),MATCH(BX$2,$H$1:$M$1,0))</f>
        <v>0.05</v>
      </c>
      <c r="BY114" s="20" cm="1">
        <f t="array" ref="BY114">INDEX($H:$M,ROW(),MATCH(BY$2,$H$1:$M$1,0))</f>
        <v>0.05</v>
      </c>
      <c r="BZ114" s="20" cm="1">
        <f t="array" ref="BZ114">INDEX($H:$M,ROW(),MATCH(BZ$2,$H$1:$M$1,0))</f>
        <v>0.05</v>
      </c>
      <c r="CA114" s="20" cm="1">
        <f t="array" ref="CA114">INDEX($H:$M,ROW(),MATCH(CA$2,$H$1:$M$1,0))</f>
        <v>0.05</v>
      </c>
      <c r="CB114" s="20" cm="1">
        <f t="array" ref="CB114">INDEX($H:$M,ROW(),MATCH(CB$2,$H$1:$M$1,0))</f>
        <v>0.05</v>
      </c>
      <c r="CC114" s="20" cm="1">
        <f t="array" ref="CC114">INDEX($H:$M,ROW(),MATCH(CC$2,$H$1:$M$1,0))</f>
        <v>0.05</v>
      </c>
      <c r="CD114" s="20" cm="1">
        <f t="array" ref="CD114">INDEX($H:$M,ROW(),MATCH(CD$2,$H$1:$M$1,0))</f>
        <v>0.05</v>
      </c>
      <c r="CE114" s="20" cm="1">
        <f t="array" ref="CE114">INDEX($H:$M,ROW(),MATCH(CE$2,$H$1:$M$1,0))</f>
        <v>0.05</v>
      </c>
      <c r="CF114" s="20" cm="1">
        <f t="array" ref="CF114">INDEX($H:$M,ROW(),MATCH(CF$2,$H$1:$M$1,0))</f>
        <v>0.05</v>
      </c>
      <c r="CG114" s="20" cm="1">
        <f t="array" ref="CG114">INDEX($H:$M,ROW(),MATCH(CG$2,$H$1:$M$1,0))</f>
        <v>0.05</v>
      </c>
      <c r="CH114" s="20" cm="1">
        <f t="array" ref="CH114">INDEX($H:$M,ROW(),MATCH(CH$2,$H$1:$M$1,0))</f>
        <v>0.05</v>
      </c>
      <c r="CI114" s="20" cm="1">
        <f t="array" ref="CI114">INDEX($H:$M,ROW(),MATCH(CI$2,$H$1:$M$1,0))</f>
        <v>0.05</v>
      </c>
    </row>
    <row r="115" spans="1:87" x14ac:dyDescent="0.35">
      <c r="A115" s="6"/>
      <c r="B115" s="6"/>
      <c r="C115" t="s">
        <v>156</v>
      </c>
      <c r="E115" s="12" t="s">
        <v>179</v>
      </c>
      <c r="F115" s="12"/>
      <c r="G115" s="13"/>
      <c r="H115" s="34">
        <f t="shared" ref="H115:M115" si="127">SUMIF($2:$2,H$1,115:115)</f>
        <v>2.5437500000000002</v>
      </c>
      <c r="I115" s="34">
        <f t="shared" si="127"/>
        <v>21.999500000000005</v>
      </c>
      <c r="J115" s="34">
        <f t="shared" si="127"/>
        <v>78.69550000000001</v>
      </c>
      <c r="K115" s="34">
        <f t="shared" si="127"/>
        <v>209.39650000000006</v>
      </c>
      <c r="L115" s="34">
        <f t="shared" si="127"/>
        <v>488.17750000000007</v>
      </c>
      <c r="M115" s="34">
        <f t="shared" si="127"/>
        <v>1063.1835000000001</v>
      </c>
      <c r="O115" s="17"/>
      <c r="P115" s="34">
        <f t="shared" ref="P115:CA115" si="128">P112*P114</f>
        <v>0</v>
      </c>
      <c r="Q115" s="34">
        <f t="shared" si="128"/>
        <v>5.000000000000001E-3</v>
      </c>
      <c r="R115" s="34">
        <f t="shared" si="128"/>
        <v>2.0250000000000004E-2</v>
      </c>
      <c r="S115" s="34">
        <f t="shared" si="128"/>
        <v>4.5500000000000006E-2</v>
      </c>
      <c r="T115" s="34">
        <f t="shared" si="128"/>
        <v>8.0750000000000016E-2</v>
      </c>
      <c r="U115" s="34">
        <f t="shared" si="128"/>
        <v>0.12600000000000003</v>
      </c>
      <c r="V115" s="34">
        <f t="shared" si="128"/>
        <v>0.18125000000000005</v>
      </c>
      <c r="W115" s="34">
        <f t="shared" si="128"/>
        <v>0.24650000000000008</v>
      </c>
      <c r="X115" s="34">
        <f t="shared" si="128"/>
        <v>0.32175000000000009</v>
      </c>
      <c r="Y115" s="34">
        <f t="shared" si="128"/>
        <v>0.40700000000000003</v>
      </c>
      <c r="Z115" s="34">
        <f t="shared" si="128"/>
        <v>0.50225000000000009</v>
      </c>
      <c r="AA115" s="34">
        <f t="shared" si="128"/>
        <v>0.60750000000000015</v>
      </c>
      <c r="AB115" s="34">
        <f t="shared" si="128"/>
        <v>0.72275000000000011</v>
      </c>
      <c r="AC115" s="34">
        <f t="shared" si="128"/>
        <v>0.85800000000000021</v>
      </c>
      <c r="AD115" s="34">
        <f t="shared" si="128"/>
        <v>1.0132500000000002</v>
      </c>
      <c r="AE115" s="34">
        <f t="shared" si="128"/>
        <v>1.1885000000000001</v>
      </c>
      <c r="AF115" s="34">
        <f t="shared" si="128"/>
        <v>1.3837500000000003</v>
      </c>
      <c r="AG115" s="34">
        <f t="shared" si="128"/>
        <v>1.5990000000000002</v>
      </c>
      <c r="AH115" s="34">
        <f t="shared" si="128"/>
        <v>1.8342500000000002</v>
      </c>
      <c r="AI115" s="34">
        <f t="shared" si="128"/>
        <v>2.0895000000000006</v>
      </c>
      <c r="AJ115" s="34">
        <f t="shared" si="128"/>
        <v>2.3647500000000004</v>
      </c>
      <c r="AK115" s="34">
        <f t="shared" si="128"/>
        <v>2.6600000000000006</v>
      </c>
      <c r="AL115" s="34">
        <f t="shared" si="128"/>
        <v>2.9752500000000008</v>
      </c>
      <c r="AM115" s="34">
        <f t="shared" si="128"/>
        <v>3.3105000000000007</v>
      </c>
      <c r="AN115" s="34">
        <f t="shared" si="128"/>
        <v>3.665750000000001</v>
      </c>
      <c r="AO115" s="34">
        <f t="shared" si="128"/>
        <v>4.0610000000000008</v>
      </c>
      <c r="AP115" s="34">
        <f t="shared" si="128"/>
        <v>4.4962500000000007</v>
      </c>
      <c r="AQ115" s="34">
        <f t="shared" si="128"/>
        <v>4.9715000000000007</v>
      </c>
      <c r="AR115" s="34">
        <f t="shared" si="128"/>
        <v>5.4817500000000008</v>
      </c>
      <c r="AS115" s="34">
        <f t="shared" si="128"/>
        <v>6.032</v>
      </c>
      <c r="AT115" s="34">
        <f t="shared" si="128"/>
        <v>6.6222500000000002</v>
      </c>
      <c r="AU115" s="34">
        <f t="shared" si="128"/>
        <v>7.2524999999999995</v>
      </c>
      <c r="AV115" s="34">
        <f t="shared" si="128"/>
        <v>7.9227499999999997</v>
      </c>
      <c r="AW115" s="34">
        <f t="shared" si="128"/>
        <v>8.6330000000000009</v>
      </c>
      <c r="AX115" s="34">
        <f t="shared" si="128"/>
        <v>9.3832500000000003</v>
      </c>
      <c r="AY115" s="34">
        <f t="shared" si="128"/>
        <v>10.173500000000001</v>
      </c>
      <c r="AZ115" s="34">
        <f t="shared" si="128"/>
        <v>11.00375</v>
      </c>
      <c r="BA115" s="34">
        <f t="shared" si="128"/>
        <v>11.914000000000001</v>
      </c>
      <c r="BB115" s="34">
        <f t="shared" si="128"/>
        <v>12.899250000000002</v>
      </c>
      <c r="BC115" s="34">
        <f t="shared" si="128"/>
        <v>13.964500000000001</v>
      </c>
      <c r="BD115" s="34">
        <f t="shared" si="128"/>
        <v>15.109750000000004</v>
      </c>
      <c r="BE115" s="34">
        <f t="shared" si="128"/>
        <v>16.335000000000004</v>
      </c>
      <c r="BF115" s="34">
        <f t="shared" si="128"/>
        <v>17.640250000000005</v>
      </c>
      <c r="BG115" s="34">
        <f t="shared" si="128"/>
        <v>19.025500000000005</v>
      </c>
      <c r="BH115" s="34">
        <f t="shared" si="128"/>
        <v>20.485750000000003</v>
      </c>
      <c r="BI115" s="34">
        <f t="shared" si="128"/>
        <v>22.026000000000003</v>
      </c>
      <c r="BJ115" s="34">
        <f t="shared" si="128"/>
        <v>23.646250000000006</v>
      </c>
      <c r="BK115" s="34">
        <f t="shared" si="128"/>
        <v>25.346500000000006</v>
      </c>
      <c r="BL115" s="34">
        <f t="shared" si="128"/>
        <v>27.126750000000005</v>
      </c>
      <c r="BM115" s="34">
        <f t="shared" si="128"/>
        <v>29.062000000000008</v>
      </c>
      <c r="BN115" s="34">
        <f t="shared" si="128"/>
        <v>31.157250000000005</v>
      </c>
      <c r="BO115" s="34">
        <f t="shared" si="128"/>
        <v>33.412500000000009</v>
      </c>
      <c r="BP115" s="34">
        <f t="shared" si="128"/>
        <v>35.822750000000006</v>
      </c>
      <c r="BQ115" s="34">
        <f t="shared" si="128"/>
        <v>38.393000000000008</v>
      </c>
      <c r="BR115" s="34">
        <f t="shared" si="128"/>
        <v>41.123250000000013</v>
      </c>
      <c r="BS115" s="34">
        <f t="shared" si="128"/>
        <v>44.008500000000012</v>
      </c>
      <c r="BT115" s="34">
        <f t="shared" si="128"/>
        <v>47.053750000000008</v>
      </c>
      <c r="BU115" s="34">
        <f t="shared" si="128"/>
        <v>50.259000000000015</v>
      </c>
      <c r="BV115" s="34">
        <f t="shared" si="128"/>
        <v>53.619250000000015</v>
      </c>
      <c r="BW115" s="34">
        <f t="shared" si="128"/>
        <v>57.139500000000012</v>
      </c>
      <c r="BX115" s="34">
        <f t="shared" si="128"/>
        <v>60.819750000000013</v>
      </c>
      <c r="BY115" s="34">
        <f t="shared" si="128"/>
        <v>64.815000000000012</v>
      </c>
      <c r="BZ115" s="34">
        <f t="shared" si="128"/>
        <v>69.125250000000008</v>
      </c>
      <c r="CA115" s="34">
        <f t="shared" si="128"/>
        <v>73.755500000000012</v>
      </c>
      <c r="CB115" s="34">
        <f t="shared" ref="CB115:CI115" si="129">CB112*CB114</f>
        <v>78.700750000000014</v>
      </c>
      <c r="CC115" s="34">
        <f t="shared" si="129"/>
        <v>83.961000000000013</v>
      </c>
      <c r="CD115" s="34">
        <f t="shared" si="129"/>
        <v>89.541250000000005</v>
      </c>
      <c r="CE115" s="34">
        <f t="shared" si="129"/>
        <v>95.436500000000009</v>
      </c>
      <c r="CF115" s="34">
        <f t="shared" si="129"/>
        <v>101.64675</v>
      </c>
      <c r="CG115" s="34">
        <f t="shared" si="129"/>
        <v>108.17700000000001</v>
      </c>
      <c r="CH115" s="34">
        <f t="shared" si="129"/>
        <v>115.02225000000001</v>
      </c>
      <c r="CI115" s="34">
        <f t="shared" si="129"/>
        <v>122.1825</v>
      </c>
    </row>
    <row r="116" spans="1:87" x14ac:dyDescent="0.35">
      <c r="C116" t="s">
        <v>156</v>
      </c>
      <c r="E116" s="12" t="s">
        <v>73</v>
      </c>
      <c r="F116" s="12"/>
      <c r="G116" s="13"/>
      <c r="H116" s="16">
        <v>0.05</v>
      </c>
      <c r="I116" s="16">
        <v>0.05</v>
      </c>
      <c r="J116" s="16">
        <v>0.05</v>
      </c>
      <c r="K116" s="16">
        <v>0.05</v>
      </c>
      <c r="L116" s="16">
        <v>0.05</v>
      </c>
      <c r="M116" s="16">
        <v>0.05</v>
      </c>
      <c r="O116" s="20"/>
      <c r="P116" s="20" cm="1">
        <f t="array" ref="P116">INDEX($H:$M,ROW(),MATCH(P$2,$H$1:$M$1,0))</f>
        <v>0.05</v>
      </c>
      <c r="Q116" s="20" cm="1">
        <f t="array" ref="Q116">INDEX($H:$M,ROW(),MATCH(Q$2,$H$1:$M$1,0))</f>
        <v>0.05</v>
      </c>
      <c r="R116" s="20" cm="1">
        <f t="array" ref="R116">INDEX($H:$M,ROW(),MATCH(R$2,$H$1:$M$1,0))</f>
        <v>0.05</v>
      </c>
      <c r="S116" s="20" cm="1">
        <f t="array" ref="S116">INDEX($H:$M,ROW(),MATCH(S$2,$H$1:$M$1,0))</f>
        <v>0.05</v>
      </c>
      <c r="T116" s="20" cm="1">
        <f t="array" ref="T116">INDEX($H:$M,ROW(),MATCH(T$2,$H$1:$M$1,0))</f>
        <v>0.05</v>
      </c>
      <c r="U116" s="20" cm="1">
        <f t="array" ref="U116">INDEX($H:$M,ROW(),MATCH(U$2,$H$1:$M$1,0))</f>
        <v>0.05</v>
      </c>
      <c r="V116" s="20" cm="1">
        <f t="array" ref="V116">INDEX($H:$M,ROW(),MATCH(V$2,$H$1:$M$1,0))</f>
        <v>0.05</v>
      </c>
      <c r="W116" s="20" cm="1">
        <f t="array" ref="W116">INDEX($H:$M,ROW(),MATCH(W$2,$H$1:$M$1,0))</f>
        <v>0.05</v>
      </c>
      <c r="X116" s="20" cm="1">
        <f t="array" ref="X116">INDEX($H:$M,ROW(),MATCH(X$2,$H$1:$M$1,0))</f>
        <v>0.05</v>
      </c>
      <c r="Y116" s="20" cm="1">
        <f t="array" ref="Y116">INDEX($H:$M,ROW(),MATCH(Y$2,$H$1:$M$1,0))</f>
        <v>0.05</v>
      </c>
      <c r="Z116" s="20" cm="1">
        <f t="array" ref="Z116">INDEX($H:$M,ROW(),MATCH(Z$2,$H$1:$M$1,0))</f>
        <v>0.05</v>
      </c>
      <c r="AA116" s="20" cm="1">
        <f t="array" ref="AA116">INDEX($H:$M,ROW(),MATCH(AA$2,$H$1:$M$1,0))</f>
        <v>0.05</v>
      </c>
      <c r="AB116" s="20" cm="1">
        <f t="array" ref="AB116">INDEX($H:$M,ROW(),MATCH(AB$2,$H$1:$M$1,0))</f>
        <v>0.05</v>
      </c>
      <c r="AC116" s="20" cm="1">
        <f t="array" ref="AC116">INDEX($H:$M,ROW(),MATCH(AC$2,$H$1:$M$1,0))</f>
        <v>0.05</v>
      </c>
      <c r="AD116" s="20" cm="1">
        <f t="array" ref="AD116">INDEX($H:$M,ROW(),MATCH(AD$2,$H$1:$M$1,0))</f>
        <v>0.05</v>
      </c>
      <c r="AE116" s="20" cm="1">
        <f t="array" ref="AE116">INDEX($H:$M,ROW(),MATCH(AE$2,$H$1:$M$1,0))</f>
        <v>0.05</v>
      </c>
      <c r="AF116" s="20" cm="1">
        <f t="array" ref="AF116">INDEX($H:$M,ROW(),MATCH(AF$2,$H$1:$M$1,0))</f>
        <v>0.05</v>
      </c>
      <c r="AG116" s="20" cm="1">
        <f t="array" ref="AG116">INDEX($H:$M,ROW(),MATCH(AG$2,$H$1:$M$1,0))</f>
        <v>0.05</v>
      </c>
      <c r="AH116" s="20" cm="1">
        <f t="array" ref="AH116">INDEX($H:$M,ROW(),MATCH(AH$2,$H$1:$M$1,0))</f>
        <v>0.05</v>
      </c>
      <c r="AI116" s="20" cm="1">
        <f t="array" ref="AI116">INDEX($H:$M,ROW(),MATCH(AI$2,$H$1:$M$1,0))</f>
        <v>0.05</v>
      </c>
      <c r="AJ116" s="20" cm="1">
        <f t="array" ref="AJ116">INDEX($H:$M,ROW(),MATCH(AJ$2,$H$1:$M$1,0))</f>
        <v>0.05</v>
      </c>
      <c r="AK116" s="20" cm="1">
        <f t="array" ref="AK116">INDEX($H:$M,ROW(),MATCH(AK$2,$H$1:$M$1,0))</f>
        <v>0.05</v>
      </c>
      <c r="AL116" s="20" cm="1">
        <f t="array" ref="AL116">INDEX($H:$M,ROW(),MATCH(AL$2,$H$1:$M$1,0))</f>
        <v>0.05</v>
      </c>
      <c r="AM116" s="20" cm="1">
        <f t="array" ref="AM116">INDEX($H:$M,ROW(),MATCH(AM$2,$H$1:$M$1,0))</f>
        <v>0.05</v>
      </c>
      <c r="AN116" s="20" cm="1">
        <f t="array" ref="AN116">INDEX($H:$M,ROW(),MATCH(AN$2,$H$1:$M$1,0))</f>
        <v>0.05</v>
      </c>
      <c r="AO116" s="20" cm="1">
        <f t="array" ref="AO116">INDEX($H:$M,ROW(),MATCH(AO$2,$H$1:$M$1,0))</f>
        <v>0.05</v>
      </c>
      <c r="AP116" s="20" cm="1">
        <f t="array" ref="AP116">INDEX($H:$M,ROW(),MATCH(AP$2,$H$1:$M$1,0))</f>
        <v>0.05</v>
      </c>
      <c r="AQ116" s="20" cm="1">
        <f t="array" ref="AQ116">INDEX($H:$M,ROW(),MATCH(AQ$2,$H$1:$M$1,0))</f>
        <v>0.05</v>
      </c>
      <c r="AR116" s="20" cm="1">
        <f t="array" ref="AR116">INDEX($H:$M,ROW(),MATCH(AR$2,$H$1:$M$1,0))</f>
        <v>0.05</v>
      </c>
      <c r="AS116" s="20" cm="1">
        <f t="array" ref="AS116">INDEX($H:$M,ROW(),MATCH(AS$2,$H$1:$M$1,0))</f>
        <v>0.05</v>
      </c>
      <c r="AT116" s="20" cm="1">
        <f t="array" ref="AT116">INDEX($H:$M,ROW(),MATCH(AT$2,$H$1:$M$1,0))</f>
        <v>0.05</v>
      </c>
      <c r="AU116" s="20" cm="1">
        <f t="array" ref="AU116">INDEX($H:$M,ROW(),MATCH(AU$2,$H$1:$M$1,0))</f>
        <v>0.05</v>
      </c>
      <c r="AV116" s="20" cm="1">
        <f t="array" ref="AV116">INDEX($H:$M,ROW(),MATCH(AV$2,$H$1:$M$1,0))</f>
        <v>0.05</v>
      </c>
      <c r="AW116" s="20" cm="1">
        <f t="array" ref="AW116">INDEX($H:$M,ROW(),MATCH(AW$2,$H$1:$M$1,0))</f>
        <v>0.05</v>
      </c>
      <c r="AX116" s="20" cm="1">
        <f t="array" ref="AX116">INDEX($H:$M,ROW(),MATCH(AX$2,$H$1:$M$1,0))</f>
        <v>0.05</v>
      </c>
      <c r="AY116" s="20" cm="1">
        <f t="array" ref="AY116">INDEX($H:$M,ROW(),MATCH(AY$2,$H$1:$M$1,0))</f>
        <v>0.05</v>
      </c>
      <c r="AZ116" s="20" cm="1">
        <f t="array" ref="AZ116">INDEX($H:$M,ROW(),MATCH(AZ$2,$H$1:$M$1,0))</f>
        <v>0.05</v>
      </c>
      <c r="BA116" s="20" cm="1">
        <f t="array" ref="BA116">INDEX($H:$M,ROW(),MATCH(BA$2,$H$1:$M$1,0))</f>
        <v>0.05</v>
      </c>
      <c r="BB116" s="20" cm="1">
        <f t="array" ref="BB116">INDEX($H:$M,ROW(),MATCH(BB$2,$H$1:$M$1,0))</f>
        <v>0.05</v>
      </c>
      <c r="BC116" s="20" cm="1">
        <f t="array" ref="BC116">INDEX($H:$M,ROW(),MATCH(BC$2,$H$1:$M$1,0))</f>
        <v>0.05</v>
      </c>
      <c r="BD116" s="20" cm="1">
        <f t="array" ref="BD116">INDEX($H:$M,ROW(),MATCH(BD$2,$H$1:$M$1,0))</f>
        <v>0.05</v>
      </c>
      <c r="BE116" s="20" cm="1">
        <f t="array" ref="BE116">INDEX($H:$M,ROW(),MATCH(BE$2,$H$1:$M$1,0))</f>
        <v>0.05</v>
      </c>
      <c r="BF116" s="20" cm="1">
        <f t="array" ref="BF116">INDEX($H:$M,ROW(),MATCH(BF$2,$H$1:$M$1,0))</f>
        <v>0.05</v>
      </c>
      <c r="BG116" s="20" cm="1">
        <f t="array" ref="BG116">INDEX($H:$M,ROW(),MATCH(BG$2,$H$1:$M$1,0))</f>
        <v>0.05</v>
      </c>
      <c r="BH116" s="20" cm="1">
        <f t="array" ref="BH116">INDEX($H:$M,ROW(),MATCH(BH$2,$H$1:$M$1,0))</f>
        <v>0.05</v>
      </c>
      <c r="BI116" s="20" cm="1">
        <f t="array" ref="BI116">INDEX($H:$M,ROW(),MATCH(BI$2,$H$1:$M$1,0))</f>
        <v>0.05</v>
      </c>
      <c r="BJ116" s="20" cm="1">
        <f t="array" ref="BJ116">INDEX($H:$M,ROW(),MATCH(BJ$2,$H$1:$M$1,0))</f>
        <v>0.05</v>
      </c>
      <c r="BK116" s="20" cm="1">
        <f t="array" ref="BK116">INDEX($H:$M,ROW(),MATCH(BK$2,$H$1:$M$1,0))</f>
        <v>0.05</v>
      </c>
      <c r="BL116" s="20" cm="1">
        <f t="array" ref="BL116">INDEX($H:$M,ROW(),MATCH(BL$2,$H$1:$M$1,0))</f>
        <v>0.05</v>
      </c>
      <c r="BM116" s="20" cm="1">
        <f t="array" ref="BM116">INDEX($H:$M,ROW(),MATCH(BM$2,$H$1:$M$1,0))</f>
        <v>0.05</v>
      </c>
      <c r="BN116" s="20" cm="1">
        <f t="array" ref="BN116">INDEX($H:$M,ROW(),MATCH(BN$2,$H$1:$M$1,0))</f>
        <v>0.05</v>
      </c>
      <c r="BO116" s="20" cm="1">
        <f t="array" ref="BO116">INDEX($H:$M,ROW(),MATCH(BO$2,$H$1:$M$1,0))</f>
        <v>0.05</v>
      </c>
      <c r="BP116" s="20" cm="1">
        <f t="array" ref="BP116">INDEX($H:$M,ROW(),MATCH(BP$2,$H$1:$M$1,0))</f>
        <v>0.05</v>
      </c>
      <c r="BQ116" s="20" cm="1">
        <f t="array" ref="BQ116">INDEX($H:$M,ROW(),MATCH(BQ$2,$H$1:$M$1,0))</f>
        <v>0.05</v>
      </c>
      <c r="BR116" s="20" cm="1">
        <f t="array" ref="BR116">INDEX($H:$M,ROW(),MATCH(BR$2,$H$1:$M$1,0))</f>
        <v>0.05</v>
      </c>
      <c r="BS116" s="20" cm="1">
        <f t="array" ref="BS116">INDEX($H:$M,ROW(),MATCH(BS$2,$H$1:$M$1,0))</f>
        <v>0.05</v>
      </c>
      <c r="BT116" s="20" cm="1">
        <f t="array" ref="BT116">INDEX($H:$M,ROW(),MATCH(BT$2,$H$1:$M$1,0))</f>
        <v>0.05</v>
      </c>
      <c r="BU116" s="20" cm="1">
        <f t="array" ref="BU116">INDEX($H:$M,ROW(),MATCH(BU$2,$H$1:$M$1,0))</f>
        <v>0.05</v>
      </c>
      <c r="BV116" s="20" cm="1">
        <f t="array" ref="BV116">INDEX($H:$M,ROW(),MATCH(BV$2,$H$1:$M$1,0))</f>
        <v>0.05</v>
      </c>
      <c r="BW116" s="20" cm="1">
        <f t="array" ref="BW116">INDEX($H:$M,ROW(),MATCH(BW$2,$H$1:$M$1,0))</f>
        <v>0.05</v>
      </c>
      <c r="BX116" s="20" cm="1">
        <f t="array" ref="BX116">INDEX($H:$M,ROW(),MATCH(BX$2,$H$1:$M$1,0))</f>
        <v>0.05</v>
      </c>
      <c r="BY116" s="20" cm="1">
        <f t="array" ref="BY116">INDEX($H:$M,ROW(),MATCH(BY$2,$H$1:$M$1,0))</f>
        <v>0.05</v>
      </c>
      <c r="BZ116" s="20" cm="1">
        <f t="array" ref="BZ116">INDEX($H:$M,ROW(),MATCH(BZ$2,$H$1:$M$1,0))</f>
        <v>0.05</v>
      </c>
      <c r="CA116" s="20" cm="1">
        <f t="array" ref="CA116">INDEX($H:$M,ROW(),MATCH(CA$2,$H$1:$M$1,0))</f>
        <v>0.05</v>
      </c>
      <c r="CB116" s="20" cm="1">
        <f t="array" ref="CB116">INDEX($H:$M,ROW(),MATCH(CB$2,$H$1:$M$1,0))</f>
        <v>0.05</v>
      </c>
      <c r="CC116" s="20" cm="1">
        <f t="array" ref="CC116">INDEX($H:$M,ROW(),MATCH(CC$2,$H$1:$M$1,0))</f>
        <v>0.05</v>
      </c>
      <c r="CD116" s="20" cm="1">
        <f t="array" ref="CD116">INDEX($H:$M,ROW(),MATCH(CD$2,$H$1:$M$1,0))</f>
        <v>0.05</v>
      </c>
      <c r="CE116" s="20" cm="1">
        <f t="array" ref="CE116">INDEX($H:$M,ROW(),MATCH(CE$2,$H$1:$M$1,0))</f>
        <v>0.05</v>
      </c>
      <c r="CF116" s="20" cm="1">
        <f t="array" ref="CF116">INDEX($H:$M,ROW(),MATCH(CF$2,$H$1:$M$1,0))</f>
        <v>0.05</v>
      </c>
      <c r="CG116" s="20" cm="1">
        <f t="array" ref="CG116">INDEX($H:$M,ROW(),MATCH(CG$2,$H$1:$M$1,0))</f>
        <v>0.05</v>
      </c>
      <c r="CH116" s="20" cm="1">
        <f t="array" ref="CH116">INDEX($H:$M,ROW(),MATCH(CH$2,$H$1:$M$1,0))</f>
        <v>0.05</v>
      </c>
      <c r="CI116" s="20" cm="1">
        <f t="array" ref="CI116">INDEX($H:$M,ROW(),MATCH(CI$2,$H$1:$M$1,0))</f>
        <v>0.05</v>
      </c>
    </row>
    <row r="117" spans="1:87" x14ac:dyDescent="0.35">
      <c r="B117" s="6"/>
      <c r="C117" t="s">
        <v>156</v>
      </c>
      <c r="E117" t="s">
        <v>74</v>
      </c>
      <c r="H117" s="35">
        <f t="shared" ref="H117:M117" si="130">SUMIF($2:$2,H$1,117:117)</f>
        <v>-2.5437500000000002</v>
      </c>
      <c r="I117" s="35">
        <f t="shared" si="130"/>
        <v>-21.999500000000005</v>
      </c>
      <c r="J117" s="35">
        <f t="shared" si="130"/>
        <v>-78.69550000000001</v>
      </c>
      <c r="K117" s="35">
        <f t="shared" si="130"/>
        <v>-209.39650000000006</v>
      </c>
      <c r="L117" s="35">
        <f t="shared" si="130"/>
        <v>-488.17750000000007</v>
      </c>
      <c r="M117" s="35">
        <f t="shared" si="130"/>
        <v>-1063.1835000000001</v>
      </c>
      <c r="N117" s="36"/>
      <c r="O117" s="35"/>
      <c r="P117" s="35">
        <f t="shared" ref="P117:CA117" si="131">-P112*P116</f>
        <v>0</v>
      </c>
      <c r="Q117" s="35">
        <f t="shared" si="131"/>
        <v>-5.000000000000001E-3</v>
      </c>
      <c r="R117" s="35">
        <f t="shared" si="131"/>
        <v>-2.0250000000000004E-2</v>
      </c>
      <c r="S117" s="35">
        <f t="shared" si="131"/>
        <v>-4.5500000000000006E-2</v>
      </c>
      <c r="T117" s="35">
        <f t="shared" si="131"/>
        <v>-8.0750000000000016E-2</v>
      </c>
      <c r="U117" s="35">
        <f t="shared" si="131"/>
        <v>-0.12600000000000003</v>
      </c>
      <c r="V117" s="35">
        <f t="shared" si="131"/>
        <v>-0.18125000000000005</v>
      </c>
      <c r="W117" s="35">
        <f t="shared" si="131"/>
        <v>-0.24650000000000008</v>
      </c>
      <c r="X117" s="35">
        <f t="shared" si="131"/>
        <v>-0.32175000000000009</v>
      </c>
      <c r="Y117" s="35">
        <f t="shared" si="131"/>
        <v>-0.40700000000000003</v>
      </c>
      <c r="Z117" s="35">
        <f t="shared" si="131"/>
        <v>-0.50225000000000009</v>
      </c>
      <c r="AA117" s="35">
        <f t="shared" si="131"/>
        <v>-0.60750000000000015</v>
      </c>
      <c r="AB117" s="35">
        <f t="shared" si="131"/>
        <v>-0.72275000000000011</v>
      </c>
      <c r="AC117" s="35">
        <f t="shared" si="131"/>
        <v>-0.85800000000000021</v>
      </c>
      <c r="AD117" s="35">
        <f t="shared" si="131"/>
        <v>-1.0132500000000002</v>
      </c>
      <c r="AE117" s="35">
        <f t="shared" si="131"/>
        <v>-1.1885000000000001</v>
      </c>
      <c r="AF117" s="35">
        <f t="shared" si="131"/>
        <v>-1.3837500000000003</v>
      </c>
      <c r="AG117" s="35">
        <f t="shared" si="131"/>
        <v>-1.5990000000000002</v>
      </c>
      <c r="AH117" s="35">
        <f t="shared" si="131"/>
        <v>-1.8342500000000002</v>
      </c>
      <c r="AI117" s="35">
        <f t="shared" si="131"/>
        <v>-2.0895000000000006</v>
      </c>
      <c r="AJ117" s="35">
        <f t="shared" si="131"/>
        <v>-2.3647500000000004</v>
      </c>
      <c r="AK117" s="35">
        <f t="shared" si="131"/>
        <v>-2.6600000000000006</v>
      </c>
      <c r="AL117" s="35">
        <f t="shared" si="131"/>
        <v>-2.9752500000000008</v>
      </c>
      <c r="AM117" s="35">
        <f t="shared" si="131"/>
        <v>-3.3105000000000007</v>
      </c>
      <c r="AN117" s="35">
        <f t="shared" si="131"/>
        <v>-3.665750000000001</v>
      </c>
      <c r="AO117" s="35">
        <f t="shared" si="131"/>
        <v>-4.0610000000000008</v>
      </c>
      <c r="AP117" s="35">
        <f t="shared" si="131"/>
        <v>-4.4962500000000007</v>
      </c>
      <c r="AQ117" s="35">
        <f t="shared" si="131"/>
        <v>-4.9715000000000007</v>
      </c>
      <c r="AR117" s="35">
        <f t="shared" si="131"/>
        <v>-5.4817500000000008</v>
      </c>
      <c r="AS117" s="35">
        <f t="shared" si="131"/>
        <v>-6.032</v>
      </c>
      <c r="AT117" s="35">
        <f t="shared" si="131"/>
        <v>-6.6222500000000002</v>
      </c>
      <c r="AU117" s="35">
        <f t="shared" si="131"/>
        <v>-7.2524999999999995</v>
      </c>
      <c r="AV117" s="35">
        <f t="shared" si="131"/>
        <v>-7.9227499999999997</v>
      </c>
      <c r="AW117" s="35">
        <f t="shared" si="131"/>
        <v>-8.6330000000000009</v>
      </c>
      <c r="AX117" s="35">
        <f t="shared" si="131"/>
        <v>-9.3832500000000003</v>
      </c>
      <c r="AY117" s="35">
        <f t="shared" si="131"/>
        <v>-10.173500000000001</v>
      </c>
      <c r="AZ117" s="35">
        <f t="shared" si="131"/>
        <v>-11.00375</v>
      </c>
      <c r="BA117" s="35">
        <f t="shared" si="131"/>
        <v>-11.914000000000001</v>
      </c>
      <c r="BB117" s="35">
        <f t="shared" si="131"/>
        <v>-12.899250000000002</v>
      </c>
      <c r="BC117" s="35">
        <f t="shared" si="131"/>
        <v>-13.964500000000001</v>
      </c>
      <c r="BD117" s="35">
        <f t="shared" si="131"/>
        <v>-15.109750000000004</v>
      </c>
      <c r="BE117" s="35">
        <f t="shared" si="131"/>
        <v>-16.335000000000004</v>
      </c>
      <c r="BF117" s="35">
        <f t="shared" si="131"/>
        <v>-17.640250000000005</v>
      </c>
      <c r="BG117" s="35">
        <f t="shared" si="131"/>
        <v>-19.025500000000005</v>
      </c>
      <c r="BH117" s="35">
        <f t="shared" si="131"/>
        <v>-20.485750000000003</v>
      </c>
      <c r="BI117" s="35">
        <f t="shared" si="131"/>
        <v>-22.026000000000003</v>
      </c>
      <c r="BJ117" s="35">
        <f t="shared" si="131"/>
        <v>-23.646250000000006</v>
      </c>
      <c r="BK117" s="35">
        <f t="shared" si="131"/>
        <v>-25.346500000000006</v>
      </c>
      <c r="BL117" s="35">
        <f t="shared" si="131"/>
        <v>-27.126750000000005</v>
      </c>
      <c r="BM117" s="35">
        <f t="shared" si="131"/>
        <v>-29.062000000000008</v>
      </c>
      <c r="BN117" s="35">
        <f t="shared" si="131"/>
        <v>-31.157250000000005</v>
      </c>
      <c r="BO117" s="35">
        <f t="shared" si="131"/>
        <v>-33.412500000000009</v>
      </c>
      <c r="BP117" s="35">
        <f t="shared" si="131"/>
        <v>-35.822750000000006</v>
      </c>
      <c r="BQ117" s="35">
        <f t="shared" si="131"/>
        <v>-38.393000000000008</v>
      </c>
      <c r="BR117" s="35">
        <f t="shared" si="131"/>
        <v>-41.123250000000013</v>
      </c>
      <c r="BS117" s="35">
        <f t="shared" si="131"/>
        <v>-44.008500000000012</v>
      </c>
      <c r="BT117" s="35">
        <f t="shared" si="131"/>
        <v>-47.053750000000008</v>
      </c>
      <c r="BU117" s="35">
        <f t="shared" si="131"/>
        <v>-50.259000000000015</v>
      </c>
      <c r="BV117" s="35">
        <f t="shared" si="131"/>
        <v>-53.619250000000015</v>
      </c>
      <c r="BW117" s="35">
        <f t="shared" si="131"/>
        <v>-57.139500000000012</v>
      </c>
      <c r="BX117" s="35">
        <f t="shared" si="131"/>
        <v>-60.819750000000013</v>
      </c>
      <c r="BY117" s="35">
        <f t="shared" si="131"/>
        <v>-64.815000000000012</v>
      </c>
      <c r="BZ117" s="35">
        <f t="shared" si="131"/>
        <v>-69.125250000000008</v>
      </c>
      <c r="CA117" s="35">
        <f t="shared" si="131"/>
        <v>-73.755500000000012</v>
      </c>
      <c r="CB117" s="35">
        <f t="shared" ref="CB117:CI117" si="132">-CB112*CB116</f>
        <v>-78.700750000000014</v>
      </c>
      <c r="CC117" s="35">
        <f t="shared" si="132"/>
        <v>-83.961000000000013</v>
      </c>
      <c r="CD117" s="35">
        <f t="shared" si="132"/>
        <v>-89.541250000000005</v>
      </c>
      <c r="CE117" s="35">
        <f t="shared" si="132"/>
        <v>-95.436500000000009</v>
      </c>
      <c r="CF117" s="35">
        <f t="shared" si="132"/>
        <v>-101.64675</v>
      </c>
      <c r="CG117" s="35">
        <f t="shared" si="132"/>
        <v>-108.17700000000001</v>
      </c>
      <c r="CH117" s="35">
        <f t="shared" si="132"/>
        <v>-115.02225000000001</v>
      </c>
      <c r="CI117" s="35">
        <f t="shared" si="132"/>
        <v>-122.1825</v>
      </c>
    </row>
    <row r="118" spans="1:87" x14ac:dyDescent="0.35">
      <c r="B118" t="s">
        <v>80</v>
      </c>
      <c r="C118" t="s">
        <v>156</v>
      </c>
      <c r="E118" s="31" t="str">
        <f>"# of subscriers - "&amp;E108</f>
        <v># of subscriers - Subscription revenue - Tiers, secondary volume driven:</v>
      </c>
      <c r="F118" s="31"/>
      <c r="G118" s="67"/>
      <c r="H118" s="32">
        <f t="shared" ref="H118:N118" si="133">SUMIF($3:$3,H$1,118:118)</f>
        <v>14.455000000000002</v>
      </c>
      <c r="I118" s="32">
        <f t="shared" si="133"/>
        <v>73.315000000000012</v>
      </c>
      <c r="J118" s="32">
        <f t="shared" si="133"/>
        <v>220.07499999999999</v>
      </c>
      <c r="K118" s="32">
        <f t="shared" si="133"/>
        <v>542.53500000000008</v>
      </c>
      <c r="L118" s="32">
        <f t="shared" si="133"/>
        <v>1216.3950000000002</v>
      </c>
      <c r="M118" s="32">
        <f t="shared" si="133"/>
        <v>2593.2550000000001</v>
      </c>
      <c r="N118" s="32">
        <f t="shared" si="133"/>
        <v>35213.150000000016</v>
      </c>
      <c r="O118" s="32"/>
      <c r="P118" s="32">
        <f t="shared" ref="P118:CA118" si="134">P112+P113+P117+P115</f>
        <v>0.1</v>
      </c>
      <c r="Q118" s="32">
        <f t="shared" si="134"/>
        <v>0.40500000000000003</v>
      </c>
      <c r="R118" s="32">
        <f t="shared" si="134"/>
        <v>0.91</v>
      </c>
      <c r="S118" s="32">
        <f t="shared" si="134"/>
        <v>1.6150000000000002</v>
      </c>
      <c r="T118" s="32">
        <f t="shared" si="134"/>
        <v>2.5200000000000005</v>
      </c>
      <c r="U118" s="32">
        <f t="shared" si="134"/>
        <v>3.6250000000000009</v>
      </c>
      <c r="V118" s="32">
        <f t="shared" si="134"/>
        <v>4.9300000000000015</v>
      </c>
      <c r="W118" s="32">
        <f t="shared" si="134"/>
        <v>6.4350000000000014</v>
      </c>
      <c r="X118" s="32">
        <f t="shared" si="134"/>
        <v>8.14</v>
      </c>
      <c r="Y118" s="32">
        <f t="shared" si="134"/>
        <v>10.045000000000002</v>
      </c>
      <c r="Z118" s="32">
        <f t="shared" si="134"/>
        <v>12.150000000000002</v>
      </c>
      <c r="AA118" s="32">
        <f t="shared" si="134"/>
        <v>14.455000000000002</v>
      </c>
      <c r="AB118" s="32">
        <f t="shared" si="134"/>
        <v>17.160000000000004</v>
      </c>
      <c r="AC118" s="32">
        <f t="shared" si="134"/>
        <v>20.265000000000004</v>
      </c>
      <c r="AD118" s="32">
        <f t="shared" si="134"/>
        <v>23.770000000000003</v>
      </c>
      <c r="AE118" s="32">
        <f t="shared" si="134"/>
        <v>27.675000000000004</v>
      </c>
      <c r="AF118" s="32">
        <f t="shared" si="134"/>
        <v>31.980000000000004</v>
      </c>
      <c r="AG118" s="32">
        <f t="shared" si="134"/>
        <v>36.685000000000002</v>
      </c>
      <c r="AH118" s="32">
        <f t="shared" si="134"/>
        <v>41.790000000000006</v>
      </c>
      <c r="AI118" s="32">
        <f t="shared" si="134"/>
        <v>47.295000000000009</v>
      </c>
      <c r="AJ118" s="32">
        <f t="shared" si="134"/>
        <v>53.20000000000001</v>
      </c>
      <c r="AK118" s="32">
        <f t="shared" si="134"/>
        <v>59.50500000000001</v>
      </c>
      <c r="AL118" s="32">
        <f t="shared" si="134"/>
        <v>66.210000000000008</v>
      </c>
      <c r="AM118" s="32">
        <f t="shared" si="134"/>
        <v>73.315000000000012</v>
      </c>
      <c r="AN118" s="32">
        <f t="shared" si="134"/>
        <v>81.220000000000013</v>
      </c>
      <c r="AO118" s="32">
        <f t="shared" si="134"/>
        <v>89.925000000000011</v>
      </c>
      <c r="AP118" s="32">
        <f t="shared" si="134"/>
        <v>99.43</v>
      </c>
      <c r="AQ118" s="32">
        <f t="shared" si="134"/>
        <v>109.63500000000001</v>
      </c>
      <c r="AR118" s="32">
        <f t="shared" si="134"/>
        <v>120.64</v>
      </c>
      <c r="AS118" s="32">
        <f t="shared" si="134"/>
        <v>132.44499999999999</v>
      </c>
      <c r="AT118" s="32">
        <f t="shared" si="134"/>
        <v>145.04999999999998</v>
      </c>
      <c r="AU118" s="32">
        <f t="shared" si="134"/>
        <v>158.45499999999998</v>
      </c>
      <c r="AV118" s="32">
        <f t="shared" si="134"/>
        <v>172.66</v>
      </c>
      <c r="AW118" s="32">
        <f t="shared" si="134"/>
        <v>187.66499999999999</v>
      </c>
      <c r="AX118" s="32">
        <f t="shared" si="134"/>
        <v>203.47</v>
      </c>
      <c r="AY118" s="32">
        <f t="shared" si="134"/>
        <v>220.07499999999999</v>
      </c>
      <c r="AZ118" s="32">
        <f t="shared" si="134"/>
        <v>238.28</v>
      </c>
      <c r="BA118" s="32">
        <f t="shared" si="134"/>
        <v>257.98500000000001</v>
      </c>
      <c r="BB118" s="32">
        <f t="shared" si="134"/>
        <v>279.29000000000002</v>
      </c>
      <c r="BC118" s="32">
        <f t="shared" si="134"/>
        <v>302.19500000000005</v>
      </c>
      <c r="BD118" s="32">
        <f t="shared" si="134"/>
        <v>326.70000000000005</v>
      </c>
      <c r="BE118" s="32">
        <f t="shared" si="134"/>
        <v>352.80500000000006</v>
      </c>
      <c r="BF118" s="32">
        <f t="shared" si="134"/>
        <v>380.51000000000005</v>
      </c>
      <c r="BG118" s="32">
        <f t="shared" si="134"/>
        <v>409.71500000000003</v>
      </c>
      <c r="BH118" s="32">
        <f t="shared" si="134"/>
        <v>440.52000000000004</v>
      </c>
      <c r="BI118" s="32">
        <f t="shared" si="134"/>
        <v>472.92500000000007</v>
      </c>
      <c r="BJ118" s="32">
        <f t="shared" si="134"/>
        <v>506.93000000000006</v>
      </c>
      <c r="BK118" s="32">
        <f t="shared" si="134"/>
        <v>542.53500000000008</v>
      </c>
      <c r="BL118" s="32">
        <f t="shared" si="134"/>
        <v>581.24000000000012</v>
      </c>
      <c r="BM118" s="32">
        <f t="shared" si="134"/>
        <v>623.1450000000001</v>
      </c>
      <c r="BN118" s="32">
        <f t="shared" si="134"/>
        <v>668.25000000000011</v>
      </c>
      <c r="BO118" s="32">
        <f t="shared" si="134"/>
        <v>716.45500000000015</v>
      </c>
      <c r="BP118" s="32">
        <f t="shared" si="134"/>
        <v>767.86000000000013</v>
      </c>
      <c r="BQ118" s="32">
        <f t="shared" si="134"/>
        <v>822.46500000000015</v>
      </c>
      <c r="BR118" s="32">
        <f t="shared" si="134"/>
        <v>880.17000000000019</v>
      </c>
      <c r="BS118" s="32">
        <f t="shared" si="134"/>
        <v>941.07500000000016</v>
      </c>
      <c r="BT118" s="32">
        <f t="shared" si="134"/>
        <v>1005.1800000000002</v>
      </c>
      <c r="BU118" s="32">
        <f t="shared" si="134"/>
        <v>1072.3850000000002</v>
      </c>
      <c r="BV118" s="32">
        <f t="shared" si="134"/>
        <v>1142.7900000000002</v>
      </c>
      <c r="BW118" s="32">
        <f t="shared" si="134"/>
        <v>1216.3950000000002</v>
      </c>
      <c r="BX118" s="32">
        <f t="shared" si="134"/>
        <v>1296.3000000000002</v>
      </c>
      <c r="BY118" s="32">
        <f t="shared" si="134"/>
        <v>1382.5050000000001</v>
      </c>
      <c r="BZ118" s="32">
        <f t="shared" si="134"/>
        <v>1475.1100000000001</v>
      </c>
      <c r="CA118" s="32">
        <f t="shared" si="134"/>
        <v>1574.0150000000001</v>
      </c>
      <c r="CB118" s="32">
        <f t="shared" ref="CB118:CI118" si="135">CB112+CB113+CB117+CB115</f>
        <v>1679.22</v>
      </c>
      <c r="CC118" s="32">
        <f t="shared" si="135"/>
        <v>1790.825</v>
      </c>
      <c r="CD118" s="32">
        <f t="shared" si="135"/>
        <v>1908.73</v>
      </c>
      <c r="CE118" s="32">
        <f t="shared" si="135"/>
        <v>2032.9349999999999</v>
      </c>
      <c r="CF118" s="32">
        <f t="shared" si="135"/>
        <v>2163.54</v>
      </c>
      <c r="CG118" s="32">
        <f t="shared" si="135"/>
        <v>2300.4450000000002</v>
      </c>
      <c r="CH118" s="32">
        <f t="shared" si="135"/>
        <v>2443.65</v>
      </c>
      <c r="CI118" s="32">
        <f t="shared" si="135"/>
        <v>2593.2550000000001</v>
      </c>
    </row>
    <row r="119" spans="1:87" outlineLevel="1" x14ac:dyDescent="0.35">
      <c r="B119" s="6"/>
      <c r="C119" t="s">
        <v>156</v>
      </c>
      <c r="E119" s="12" t="s">
        <v>62</v>
      </c>
      <c r="F119" s="12"/>
      <c r="G119" s="13"/>
      <c r="H119" s="34">
        <f t="shared" ref="H119:M119" si="136">H118-SUM(H117,H112:H113,H115)</f>
        <v>0</v>
      </c>
      <c r="I119" s="34">
        <f t="shared" si="136"/>
        <v>0</v>
      </c>
      <c r="J119" s="34">
        <f t="shared" si="136"/>
        <v>0</v>
      </c>
      <c r="K119" s="34">
        <f t="shared" si="136"/>
        <v>0</v>
      </c>
      <c r="L119" s="34">
        <f t="shared" si="136"/>
        <v>0</v>
      </c>
      <c r="M119" s="34">
        <f t="shared" si="136"/>
        <v>0</v>
      </c>
      <c r="N119" s="34">
        <f>N118-SUM(N117,N112:N113)</f>
        <v>35213.150000000016</v>
      </c>
      <c r="O119" s="34"/>
      <c r="P119" s="34">
        <f t="shared" ref="P119:CA119" si="137">P118-SUM(P117,P112:P113,P115)</f>
        <v>0</v>
      </c>
      <c r="Q119" s="34">
        <f t="shared" si="137"/>
        <v>0</v>
      </c>
      <c r="R119" s="34">
        <f t="shared" si="137"/>
        <v>0</v>
      </c>
      <c r="S119" s="34">
        <f t="shared" si="137"/>
        <v>0</v>
      </c>
      <c r="T119" s="34">
        <f t="shared" si="137"/>
        <v>0</v>
      </c>
      <c r="U119" s="34">
        <f t="shared" si="137"/>
        <v>0</v>
      </c>
      <c r="V119" s="34">
        <f t="shared" si="137"/>
        <v>0</v>
      </c>
      <c r="W119" s="34">
        <f t="shared" si="137"/>
        <v>0</v>
      </c>
      <c r="X119" s="34">
        <f t="shared" si="137"/>
        <v>0</v>
      </c>
      <c r="Y119" s="34">
        <f t="shared" si="137"/>
        <v>0</v>
      </c>
      <c r="Z119" s="34">
        <f t="shared" si="137"/>
        <v>0</v>
      </c>
      <c r="AA119" s="34">
        <f t="shared" si="137"/>
        <v>0</v>
      </c>
      <c r="AB119" s="34">
        <f t="shared" si="137"/>
        <v>0</v>
      </c>
      <c r="AC119" s="34">
        <f t="shared" si="137"/>
        <v>0</v>
      </c>
      <c r="AD119" s="34">
        <f t="shared" si="137"/>
        <v>0</v>
      </c>
      <c r="AE119" s="34">
        <f t="shared" si="137"/>
        <v>0</v>
      </c>
      <c r="AF119" s="34">
        <f t="shared" si="137"/>
        <v>0</v>
      </c>
      <c r="AG119" s="34">
        <f t="shared" si="137"/>
        <v>0</v>
      </c>
      <c r="AH119" s="34">
        <f t="shared" si="137"/>
        <v>0</v>
      </c>
      <c r="AI119" s="34">
        <f t="shared" si="137"/>
        <v>0</v>
      </c>
      <c r="AJ119" s="34">
        <f t="shared" si="137"/>
        <v>0</v>
      </c>
      <c r="AK119" s="34">
        <f t="shared" si="137"/>
        <v>0</v>
      </c>
      <c r="AL119" s="34">
        <f t="shared" si="137"/>
        <v>0</v>
      </c>
      <c r="AM119" s="34">
        <f t="shared" si="137"/>
        <v>0</v>
      </c>
      <c r="AN119" s="34">
        <f t="shared" si="137"/>
        <v>0</v>
      </c>
      <c r="AO119" s="34">
        <f t="shared" si="137"/>
        <v>0</v>
      </c>
      <c r="AP119" s="34">
        <f t="shared" si="137"/>
        <v>0</v>
      </c>
      <c r="AQ119" s="34">
        <f t="shared" si="137"/>
        <v>0</v>
      </c>
      <c r="AR119" s="34">
        <f t="shared" si="137"/>
        <v>0</v>
      </c>
      <c r="AS119" s="34">
        <f t="shared" si="137"/>
        <v>0</v>
      </c>
      <c r="AT119" s="34">
        <f t="shared" si="137"/>
        <v>0</v>
      </c>
      <c r="AU119" s="34">
        <f t="shared" si="137"/>
        <v>0</v>
      </c>
      <c r="AV119" s="34">
        <f t="shared" si="137"/>
        <v>0</v>
      </c>
      <c r="AW119" s="34">
        <f t="shared" si="137"/>
        <v>0</v>
      </c>
      <c r="AX119" s="34">
        <f t="shared" si="137"/>
        <v>0</v>
      </c>
      <c r="AY119" s="34">
        <f t="shared" si="137"/>
        <v>0</v>
      </c>
      <c r="AZ119" s="34">
        <f t="shared" si="137"/>
        <v>0</v>
      </c>
      <c r="BA119" s="34">
        <f t="shared" si="137"/>
        <v>0</v>
      </c>
      <c r="BB119" s="34">
        <f t="shared" si="137"/>
        <v>0</v>
      </c>
      <c r="BC119" s="34">
        <f t="shared" si="137"/>
        <v>0</v>
      </c>
      <c r="BD119" s="34">
        <f t="shared" si="137"/>
        <v>0</v>
      </c>
      <c r="BE119" s="34">
        <f t="shared" si="137"/>
        <v>0</v>
      </c>
      <c r="BF119" s="34">
        <f t="shared" si="137"/>
        <v>0</v>
      </c>
      <c r="BG119" s="34">
        <f t="shared" si="137"/>
        <v>0</v>
      </c>
      <c r="BH119" s="34">
        <f t="shared" si="137"/>
        <v>0</v>
      </c>
      <c r="BI119" s="34">
        <f t="shared" si="137"/>
        <v>0</v>
      </c>
      <c r="BJ119" s="34">
        <f t="shared" si="137"/>
        <v>0</v>
      </c>
      <c r="BK119" s="34">
        <f t="shared" si="137"/>
        <v>0</v>
      </c>
      <c r="BL119" s="34">
        <f t="shared" si="137"/>
        <v>0</v>
      </c>
      <c r="BM119" s="34">
        <f t="shared" si="137"/>
        <v>0</v>
      </c>
      <c r="BN119" s="34">
        <f t="shared" si="137"/>
        <v>0</v>
      </c>
      <c r="BO119" s="34">
        <f t="shared" si="137"/>
        <v>0</v>
      </c>
      <c r="BP119" s="34">
        <f t="shared" si="137"/>
        <v>0</v>
      </c>
      <c r="BQ119" s="34">
        <f t="shared" si="137"/>
        <v>0</v>
      </c>
      <c r="BR119" s="34">
        <f t="shared" si="137"/>
        <v>0</v>
      </c>
      <c r="BS119" s="34">
        <f t="shared" si="137"/>
        <v>0</v>
      </c>
      <c r="BT119" s="34">
        <f t="shared" si="137"/>
        <v>0</v>
      </c>
      <c r="BU119" s="34">
        <f t="shared" si="137"/>
        <v>0</v>
      </c>
      <c r="BV119" s="34">
        <f t="shared" si="137"/>
        <v>0</v>
      </c>
      <c r="BW119" s="34">
        <f t="shared" si="137"/>
        <v>0</v>
      </c>
      <c r="BX119" s="34">
        <f t="shared" si="137"/>
        <v>0</v>
      </c>
      <c r="BY119" s="34">
        <f t="shared" si="137"/>
        <v>0</v>
      </c>
      <c r="BZ119" s="34">
        <f t="shared" si="137"/>
        <v>0</v>
      </c>
      <c r="CA119" s="34">
        <f t="shared" si="137"/>
        <v>0</v>
      </c>
      <c r="CB119" s="34">
        <f t="shared" ref="CB119:CI119" si="138">CB118-SUM(CB117,CB112:CB113,CB115)</f>
        <v>0</v>
      </c>
      <c r="CC119" s="34">
        <f t="shared" si="138"/>
        <v>0</v>
      </c>
      <c r="CD119" s="34">
        <f t="shared" si="138"/>
        <v>0</v>
      </c>
      <c r="CE119" s="34">
        <f t="shared" si="138"/>
        <v>0</v>
      </c>
      <c r="CF119" s="34">
        <f t="shared" si="138"/>
        <v>0</v>
      </c>
      <c r="CG119" s="34">
        <f t="shared" si="138"/>
        <v>0</v>
      </c>
      <c r="CH119" s="34">
        <f t="shared" si="138"/>
        <v>0</v>
      </c>
      <c r="CI119" s="34">
        <f t="shared" si="138"/>
        <v>0</v>
      </c>
    </row>
    <row r="120" spans="1:87" x14ac:dyDescent="0.35">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35">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35">
      <c r="C122" t="s">
        <v>156</v>
      </c>
      <c r="E122" s="12" t="s">
        <v>77</v>
      </c>
      <c r="F122" s="12"/>
      <c r="G122" s="13"/>
      <c r="H122" s="29">
        <v>20</v>
      </c>
      <c r="I122" s="29">
        <v>20</v>
      </c>
      <c r="J122" s="29">
        <v>20</v>
      </c>
      <c r="K122" s="29">
        <v>20</v>
      </c>
      <c r="L122" s="29">
        <v>20</v>
      </c>
      <c r="M122" s="29">
        <v>20</v>
      </c>
      <c r="N122" s="36"/>
      <c r="O122" s="36"/>
      <c r="P122" s="30" cm="1">
        <f t="array" ref="P122">INDEX($H:$M,ROW(),MATCH(P$2,$H$1:$M$1,0))</f>
        <v>20</v>
      </c>
      <c r="Q122" s="30" cm="1">
        <f t="array" ref="Q122">INDEX($H:$M,ROW(),MATCH(Q$2,$H$1:$M$1,0))</f>
        <v>20</v>
      </c>
      <c r="R122" s="30" cm="1">
        <f t="array" ref="R122">INDEX($H:$M,ROW(),MATCH(R$2,$H$1:$M$1,0))</f>
        <v>20</v>
      </c>
      <c r="S122" s="30" cm="1">
        <f t="array" ref="S122">INDEX($H:$M,ROW(),MATCH(S$2,$H$1:$M$1,0))</f>
        <v>20</v>
      </c>
      <c r="T122" s="30" cm="1">
        <f t="array" ref="T122">INDEX($H:$M,ROW(),MATCH(T$2,$H$1:$M$1,0))</f>
        <v>20</v>
      </c>
      <c r="U122" s="30" cm="1">
        <f t="array" ref="U122">INDEX($H:$M,ROW(),MATCH(U$2,$H$1:$M$1,0))</f>
        <v>20</v>
      </c>
      <c r="V122" s="30" cm="1">
        <f t="array" ref="V122">INDEX($H:$M,ROW(),MATCH(V$2,$H$1:$M$1,0))</f>
        <v>20</v>
      </c>
      <c r="W122" s="30" cm="1">
        <f t="array" ref="W122">INDEX($H:$M,ROW(),MATCH(W$2,$H$1:$M$1,0))</f>
        <v>20</v>
      </c>
      <c r="X122" s="30" cm="1">
        <f t="array" ref="X122">INDEX($H:$M,ROW(),MATCH(X$2,$H$1:$M$1,0))</f>
        <v>20</v>
      </c>
      <c r="Y122" s="30" cm="1">
        <f t="array" ref="Y122">INDEX($H:$M,ROW(),MATCH(Y$2,$H$1:$M$1,0))</f>
        <v>20</v>
      </c>
      <c r="Z122" s="30" cm="1">
        <f t="array" ref="Z122">INDEX($H:$M,ROW(),MATCH(Z$2,$H$1:$M$1,0))</f>
        <v>20</v>
      </c>
      <c r="AA122" s="30" cm="1">
        <f t="array" ref="AA122">INDEX($H:$M,ROW(),MATCH(AA$2,$H$1:$M$1,0))</f>
        <v>20</v>
      </c>
      <c r="AB122" s="30" cm="1">
        <f t="array" ref="AB122">INDEX($H:$M,ROW(),MATCH(AB$2,$H$1:$M$1,0))</f>
        <v>20</v>
      </c>
      <c r="AC122" s="30" cm="1">
        <f t="array" ref="AC122">INDEX($H:$M,ROW(),MATCH(AC$2,$H$1:$M$1,0))</f>
        <v>20</v>
      </c>
      <c r="AD122" s="30" cm="1">
        <f t="array" ref="AD122">INDEX($H:$M,ROW(),MATCH(AD$2,$H$1:$M$1,0))</f>
        <v>20</v>
      </c>
      <c r="AE122" s="30" cm="1">
        <f t="array" ref="AE122">INDEX($H:$M,ROW(),MATCH(AE$2,$H$1:$M$1,0))</f>
        <v>20</v>
      </c>
      <c r="AF122" s="30" cm="1">
        <f t="array" ref="AF122">INDEX($H:$M,ROW(),MATCH(AF$2,$H$1:$M$1,0))</f>
        <v>20</v>
      </c>
      <c r="AG122" s="30" cm="1">
        <f t="array" ref="AG122">INDEX($H:$M,ROW(),MATCH(AG$2,$H$1:$M$1,0))</f>
        <v>20</v>
      </c>
      <c r="AH122" s="30" cm="1">
        <f t="array" ref="AH122">INDEX($H:$M,ROW(),MATCH(AH$2,$H$1:$M$1,0))</f>
        <v>20</v>
      </c>
      <c r="AI122" s="30" cm="1">
        <f t="array" ref="AI122">INDEX($H:$M,ROW(),MATCH(AI$2,$H$1:$M$1,0))</f>
        <v>20</v>
      </c>
      <c r="AJ122" s="30" cm="1">
        <f t="array" ref="AJ122">INDEX($H:$M,ROW(),MATCH(AJ$2,$H$1:$M$1,0))</f>
        <v>20</v>
      </c>
      <c r="AK122" s="30" cm="1">
        <f t="array" ref="AK122">INDEX($H:$M,ROW(),MATCH(AK$2,$H$1:$M$1,0))</f>
        <v>20</v>
      </c>
      <c r="AL122" s="30" cm="1">
        <f t="array" ref="AL122">INDEX($H:$M,ROW(),MATCH(AL$2,$H$1:$M$1,0))</f>
        <v>20</v>
      </c>
      <c r="AM122" s="30" cm="1">
        <f t="array" ref="AM122">INDEX($H:$M,ROW(),MATCH(AM$2,$H$1:$M$1,0))</f>
        <v>20</v>
      </c>
      <c r="AN122" s="30" cm="1">
        <f t="array" ref="AN122">INDEX($H:$M,ROW(),MATCH(AN$2,$H$1:$M$1,0))</f>
        <v>20</v>
      </c>
      <c r="AO122" s="30" cm="1">
        <f t="array" ref="AO122">INDEX($H:$M,ROW(),MATCH(AO$2,$H$1:$M$1,0))</f>
        <v>20</v>
      </c>
      <c r="AP122" s="30" cm="1">
        <f t="array" ref="AP122">INDEX($H:$M,ROW(),MATCH(AP$2,$H$1:$M$1,0))</f>
        <v>20</v>
      </c>
      <c r="AQ122" s="30" cm="1">
        <f t="array" ref="AQ122">INDEX($H:$M,ROW(),MATCH(AQ$2,$H$1:$M$1,0))</f>
        <v>20</v>
      </c>
      <c r="AR122" s="30" cm="1">
        <f t="array" ref="AR122">INDEX($H:$M,ROW(),MATCH(AR$2,$H$1:$M$1,0))</f>
        <v>20</v>
      </c>
      <c r="AS122" s="30" cm="1">
        <f t="array" ref="AS122">INDEX($H:$M,ROW(),MATCH(AS$2,$H$1:$M$1,0))</f>
        <v>20</v>
      </c>
      <c r="AT122" s="30" cm="1">
        <f t="array" ref="AT122">INDEX($H:$M,ROW(),MATCH(AT$2,$H$1:$M$1,0))</f>
        <v>20</v>
      </c>
      <c r="AU122" s="30" cm="1">
        <f t="array" ref="AU122">INDEX($H:$M,ROW(),MATCH(AU$2,$H$1:$M$1,0))</f>
        <v>20</v>
      </c>
      <c r="AV122" s="30" cm="1">
        <f t="array" ref="AV122">INDEX($H:$M,ROW(),MATCH(AV$2,$H$1:$M$1,0))</f>
        <v>20</v>
      </c>
      <c r="AW122" s="30" cm="1">
        <f t="array" ref="AW122">INDEX($H:$M,ROW(),MATCH(AW$2,$H$1:$M$1,0))</f>
        <v>20</v>
      </c>
      <c r="AX122" s="30" cm="1">
        <f t="array" ref="AX122">INDEX($H:$M,ROW(),MATCH(AX$2,$H$1:$M$1,0))</f>
        <v>20</v>
      </c>
      <c r="AY122" s="30" cm="1">
        <f t="array" ref="AY122">INDEX($H:$M,ROW(),MATCH(AY$2,$H$1:$M$1,0))</f>
        <v>20</v>
      </c>
      <c r="AZ122" s="30" cm="1">
        <f t="array" ref="AZ122">INDEX($H:$M,ROW(),MATCH(AZ$2,$H$1:$M$1,0))</f>
        <v>20</v>
      </c>
      <c r="BA122" s="30" cm="1">
        <f t="array" ref="BA122">INDEX($H:$M,ROW(),MATCH(BA$2,$H$1:$M$1,0))</f>
        <v>20</v>
      </c>
      <c r="BB122" s="30" cm="1">
        <f t="array" ref="BB122">INDEX($H:$M,ROW(),MATCH(BB$2,$H$1:$M$1,0))</f>
        <v>20</v>
      </c>
      <c r="BC122" s="30" cm="1">
        <f t="array" ref="BC122">INDEX($H:$M,ROW(),MATCH(BC$2,$H$1:$M$1,0))</f>
        <v>20</v>
      </c>
      <c r="BD122" s="30" cm="1">
        <f t="array" ref="BD122">INDEX($H:$M,ROW(),MATCH(BD$2,$H$1:$M$1,0))</f>
        <v>20</v>
      </c>
      <c r="BE122" s="30" cm="1">
        <f t="array" ref="BE122">INDEX($H:$M,ROW(),MATCH(BE$2,$H$1:$M$1,0))</f>
        <v>20</v>
      </c>
      <c r="BF122" s="30" cm="1">
        <f t="array" ref="BF122">INDEX($H:$M,ROW(),MATCH(BF$2,$H$1:$M$1,0))</f>
        <v>20</v>
      </c>
      <c r="BG122" s="30" cm="1">
        <f t="array" ref="BG122">INDEX($H:$M,ROW(),MATCH(BG$2,$H$1:$M$1,0))</f>
        <v>20</v>
      </c>
      <c r="BH122" s="30" cm="1">
        <f t="array" ref="BH122">INDEX($H:$M,ROW(),MATCH(BH$2,$H$1:$M$1,0))</f>
        <v>20</v>
      </c>
      <c r="BI122" s="30" cm="1">
        <f t="array" ref="BI122">INDEX($H:$M,ROW(),MATCH(BI$2,$H$1:$M$1,0))</f>
        <v>20</v>
      </c>
      <c r="BJ122" s="30" cm="1">
        <f t="array" ref="BJ122">INDEX($H:$M,ROW(),MATCH(BJ$2,$H$1:$M$1,0))</f>
        <v>20</v>
      </c>
      <c r="BK122" s="30" cm="1">
        <f t="array" ref="BK122">INDEX($H:$M,ROW(),MATCH(BK$2,$H$1:$M$1,0))</f>
        <v>20</v>
      </c>
      <c r="BL122" s="30" cm="1">
        <f t="array" ref="BL122">INDEX($H:$M,ROW(),MATCH(BL$2,$H$1:$M$1,0))</f>
        <v>20</v>
      </c>
      <c r="BM122" s="30" cm="1">
        <f t="array" ref="BM122">INDEX($H:$M,ROW(),MATCH(BM$2,$H$1:$M$1,0))</f>
        <v>20</v>
      </c>
      <c r="BN122" s="30" cm="1">
        <f t="array" ref="BN122">INDEX($H:$M,ROW(),MATCH(BN$2,$H$1:$M$1,0))</f>
        <v>20</v>
      </c>
      <c r="BO122" s="30" cm="1">
        <f t="array" ref="BO122">INDEX($H:$M,ROW(),MATCH(BO$2,$H$1:$M$1,0))</f>
        <v>20</v>
      </c>
      <c r="BP122" s="30" cm="1">
        <f t="array" ref="BP122">INDEX($H:$M,ROW(),MATCH(BP$2,$H$1:$M$1,0))</f>
        <v>20</v>
      </c>
      <c r="BQ122" s="30" cm="1">
        <f t="array" ref="BQ122">INDEX($H:$M,ROW(),MATCH(BQ$2,$H$1:$M$1,0))</f>
        <v>20</v>
      </c>
      <c r="BR122" s="30" cm="1">
        <f t="array" ref="BR122">INDEX($H:$M,ROW(),MATCH(BR$2,$H$1:$M$1,0))</f>
        <v>20</v>
      </c>
      <c r="BS122" s="30" cm="1">
        <f t="array" ref="BS122">INDEX($H:$M,ROW(),MATCH(BS$2,$H$1:$M$1,0))</f>
        <v>20</v>
      </c>
      <c r="BT122" s="30" cm="1">
        <f t="array" ref="BT122">INDEX($H:$M,ROW(),MATCH(BT$2,$H$1:$M$1,0))</f>
        <v>20</v>
      </c>
      <c r="BU122" s="30" cm="1">
        <f t="array" ref="BU122">INDEX($H:$M,ROW(),MATCH(BU$2,$H$1:$M$1,0))</f>
        <v>20</v>
      </c>
      <c r="BV122" s="30" cm="1">
        <f t="array" ref="BV122">INDEX($H:$M,ROW(),MATCH(BV$2,$H$1:$M$1,0))</f>
        <v>20</v>
      </c>
      <c r="BW122" s="30" cm="1">
        <f t="array" ref="BW122">INDEX($H:$M,ROW(),MATCH(BW$2,$H$1:$M$1,0))</f>
        <v>20</v>
      </c>
      <c r="BX122" s="30" cm="1">
        <f t="array" ref="BX122">INDEX($H:$M,ROW(),MATCH(BX$2,$H$1:$M$1,0))</f>
        <v>20</v>
      </c>
      <c r="BY122" s="30" cm="1">
        <f t="array" ref="BY122">INDEX($H:$M,ROW(),MATCH(BY$2,$H$1:$M$1,0))</f>
        <v>20</v>
      </c>
      <c r="BZ122" s="30" cm="1">
        <f t="array" ref="BZ122">INDEX($H:$M,ROW(),MATCH(BZ$2,$H$1:$M$1,0))</f>
        <v>20</v>
      </c>
      <c r="CA122" s="30" cm="1">
        <f t="array" ref="CA122">INDEX($H:$M,ROW(),MATCH(CA$2,$H$1:$M$1,0))</f>
        <v>20</v>
      </c>
      <c r="CB122" s="30" cm="1">
        <f t="array" ref="CB122">INDEX($H:$M,ROW(),MATCH(CB$2,$H$1:$M$1,0))</f>
        <v>20</v>
      </c>
      <c r="CC122" s="30" cm="1">
        <f t="array" ref="CC122">INDEX($H:$M,ROW(),MATCH(CC$2,$H$1:$M$1,0))</f>
        <v>20</v>
      </c>
      <c r="CD122" s="30" cm="1">
        <f t="array" ref="CD122">INDEX($H:$M,ROW(),MATCH(CD$2,$H$1:$M$1,0))</f>
        <v>20</v>
      </c>
      <c r="CE122" s="30" cm="1">
        <f t="array" ref="CE122">INDEX($H:$M,ROW(),MATCH(CE$2,$H$1:$M$1,0))</f>
        <v>20</v>
      </c>
      <c r="CF122" s="30" cm="1">
        <f t="array" ref="CF122">INDEX($H:$M,ROW(),MATCH(CF$2,$H$1:$M$1,0))</f>
        <v>20</v>
      </c>
      <c r="CG122" s="30" cm="1">
        <f t="array" ref="CG122">INDEX($H:$M,ROW(),MATCH(CG$2,$H$1:$M$1,0))</f>
        <v>20</v>
      </c>
      <c r="CH122" s="30" cm="1">
        <f t="array" ref="CH122">INDEX($H:$M,ROW(),MATCH(CH$2,$H$1:$M$1,0))</f>
        <v>20</v>
      </c>
      <c r="CI122" s="30" cm="1">
        <f t="array" ref="CI122">INDEX($H:$M,ROW(),MATCH(CI$2,$H$1:$M$1,0))</f>
        <v>20</v>
      </c>
    </row>
    <row r="123" spans="1:87" x14ac:dyDescent="0.35">
      <c r="B123" t="s">
        <v>198</v>
      </c>
      <c r="C123" t="s">
        <v>156</v>
      </c>
      <c r="E123" s="27" t="str">
        <f>SUBSTITUTE(E108,":","")&amp;" Revenue"</f>
        <v>Subscription revenue - Tiers, secondary volume driven Revenue</v>
      </c>
      <c r="F123" s="27"/>
      <c r="G123" s="9"/>
      <c r="H123" s="28">
        <f t="shared" ref="H123:M123" si="139">SUMIF($2:$2,H$1,123:123)</f>
        <v>1162.0500000000002</v>
      </c>
      <c r="I123" s="28">
        <f t="shared" si="139"/>
        <v>9388.4000000000015</v>
      </c>
      <c r="J123" s="28">
        <f t="shared" si="139"/>
        <v>32945.799999999996</v>
      </c>
      <c r="K123" s="28">
        <f t="shared" si="139"/>
        <v>86983.200000000012</v>
      </c>
      <c r="L123" s="28">
        <f t="shared" si="139"/>
        <v>202009.60000000003</v>
      </c>
      <c r="M123" s="28">
        <f t="shared" si="139"/>
        <v>439042</v>
      </c>
      <c r="P123" s="28">
        <f t="shared" ref="P123:CA123" si="140">P122*AVERAGE(P118,P112)</f>
        <v>1</v>
      </c>
      <c r="Q123" s="28">
        <f t="shared" si="140"/>
        <v>5.05</v>
      </c>
      <c r="R123" s="28">
        <f t="shared" si="140"/>
        <v>13.149999999999999</v>
      </c>
      <c r="S123" s="28">
        <f t="shared" si="140"/>
        <v>25.250000000000004</v>
      </c>
      <c r="T123" s="28">
        <f t="shared" si="140"/>
        <v>41.350000000000009</v>
      </c>
      <c r="U123" s="28">
        <f t="shared" si="140"/>
        <v>61.450000000000017</v>
      </c>
      <c r="V123" s="28">
        <f t="shared" si="140"/>
        <v>85.55000000000004</v>
      </c>
      <c r="W123" s="28">
        <f t="shared" si="140"/>
        <v>113.65000000000002</v>
      </c>
      <c r="X123" s="28">
        <f t="shared" si="140"/>
        <v>145.75000000000003</v>
      </c>
      <c r="Y123" s="28">
        <f t="shared" si="140"/>
        <v>181.85000000000002</v>
      </c>
      <c r="Z123" s="28">
        <f t="shared" si="140"/>
        <v>221.95000000000005</v>
      </c>
      <c r="AA123" s="28">
        <f t="shared" si="140"/>
        <v>266.05000000000007</v>
      </c>
      <c r="AB123" s="28">
        <f t="shared" si="140"/>
        <v>316.15000000000003</v>
      </c>
      <c r="AC123" s="28">
        <f t="shared" si="140"/>
        <v>374.25000000000011</v>
      </c>
      <c r="AD123" s="28">
        <f t="shared" si="140"/>
        <v>440.35000000000014</v>
      </c>
      <c r="AE123" s="28">
        <f t="shared" si="140"/>
        <v>514.45000000000005</v>
      </c>
      <c r="AF123" s="28">
        <f t="shared" si="140"/>
        <v>596.55000000000007</v>
      </c>
      <c r="AG123" s="28">
        <f t="shared" si="140"/>
        <v>686.65000000000009</v>
      </c>
      <c r="AH123" s="28">
        <f t="shared" si="140"/>
        <v>784.75000000000011</v>
      </c>
      <c r="AI123" s="28">
        <f t="shared" si="140"/>
        <v>890.85000000000014</v>
      </c>
      <c r="AJ123" s="28">
        <f t="shared" si="140"/>
        <v>1004.9500000000002</v>
      </c>
      <c r="AK123" s="28">
        <f t="shared" si="140"/>
        <v>1127.0500000000002</v>
      </c>
      <c r="AL123" s="28">
        <f t="shared" si="140"/>
        <v>1257.1500000000001</v>
      </c>
      <c r="AM123" s="28">
        <f t="shared" si="140"/>
        <v>1395.2500000000005</v>
      </c>
      <c r="AN123" s="28">
        <f t="shared" si="140"/>
        <v>1545.3500000000004</v>
      </c>
      <c r="AO123" s="28">
        <f t="shared" si="140"/>
        <v>1711.4500000000003</v>
      </c>
      <c r="AP123" s="28">
        <f t="shared" si="140"/>
        <v>1893.5500000000002</v>
      </c>
      <c r="AQ123" s="28">
        <f t="shared" si="140"/>
        <v>2090.65</v>
      </c>
      <c r="AR123" s="28">
        <f t="shared" si="140"/>
        <v>2302.75</v>
      </c>
      <c r="AS123" s="28">
        <f t="shared" si="140"/>
        <v>2530.85</v>
      </c>
      <c r="AT123" s="28">
        <f t="shared" si="140"/>
        <v>2774.95</v>
      </c>
      <c r="AU123" s="28">
        <f t="shared" si="140"/>
        <v>3035.05</v>
      </c>
      <c r="AV123" s="28">
        <f t="shared" si="140"/>
        <v>3311.15</v>
      </c>
      <c r="AW123" s="28">
        <f t="shared" si="140"/>
        <v>3603.25</v>
      </c>
      <c r="AX123" s="28">
        <f t="shared" si="140"/>
        <v>3911.35</v>
      </c>
      <c r="AY123" s="28">
        <f t="shared" si="140"/>
        <v>4235.45</v>
      </c>
      <c r="AZ123" s="28">
        <f t="shared" si="140"/>
        <v>4583.55</v>
      </c>
      <c r="BA123" s="28">
        <f t="shared" si="140"/>
        <v>4962.6499999999996</v>
      </c>
      <c r="BB123" s="28">
        <f t="shared" si="140"/>
        <v>5372.7500000000009</v>
      </c>
      <c r="BC123" s="28">
        <f t="shared" si="140"/>
        <v>5814.8500000000013</v>
      </c>
      <c r="BD123" s="28">
        <f t="shared" si="140"/>
        <v>6288.9500000000007</v>
      </c>
      <c r="BE123" s="28">
        <f t="shared" si="140"/>
        <v>6795.0500000000011</v>
      </c>
      <c r="BF123" s="28">
        <f t="shared" si="140"/>
        <v>7333.1500000000005</v>
      </c>
      <c r="BG123" s="28">
        <f t="shared" si="140"/>
        <v>7902.2500000000018</v>
      </c>
      <c r="BH123" s="28">
        <f t="shared" si="140"/>
        <v>8502.3500000000022</v>
      </c>
      <c r="BI123" s="28">
        <f t="shared" si="140"/>
        <v>9134.4500000000007</v>
      </c>
      <c r="BJ123" s="28">
        <f t="shared" si="140"/>
        <v>9798.5500000000011</v>
      </c>
      <c r="BK123" s="28">
        <f t="shared" si="140"/>
        <v>10494.650000000001</v>
      </c>
      <c r="BL123" s="28">
        <f t="shared" si="140"/>
        <v>11237.75</v>
      </c>
      <c r="BM123" s="28">
        <f t="shared" si="140"/>
        <v>12043.850000000002</v>
      </c>
      <c r="BN123" s="28">
        <f t="shared" si="140"/>
        <v>12913.950000000003</v>
      </c>
      <c r="BO123" s="28">
        <f t="shared" si="140"/>
        <v>13847.050000000003</v>
      </c>
      <c r="BP123" s="28">
        <f t="shared" si="140"/>
        <v>14843.150000000003</v>
      </c>
      <c r="BQ123" s="28">
        <f t="shared" si="140"/>
        <v>15903.250000000004</v>
      </c>
      <c r="BR123" s="28">
        <f t="shared" si="140"/>
        <v>17026.350000000002</v>
      </c>
      <c r="BS123" s="28">
        <f t="shared" si="140"/>
        <v>18212.450000000004</v>
      </c>
      <c r="BT123" s="28">
        <f t="shared" si="140"/>
        <v>19462.550000000003</v>
      </c>
      <c r="BU123" s="28">
        <f t="shared" si="140"/>
        <v>20775.650000000005</v>
      </c>
      <c r="BV123" s="28">
        <f t="shared" si="140"/>
        <v>22151.75</v>
      </c>
      <c r="BW123" s="28">
        <f t="shared" si="140"/>
        <v>23591.850000000006</v>
      </c>
      <c r="BX123" s="28">
        <f t="shared" si="140"/>
        <v>25126.950000000004</v>
      </c>
      <c r="BY123" s="28">
        <f t="shared" si="140"/>
        <v>26788.050000000003</v>
      </c>
      <c r="BZ123" s="28">
        <f t="shared" si="140"/>
        <v>28576.15</v>
      </c>
      <c r="CA123" s="28">
        <f t="shared" si="140"/>
        <v>30491.25</v>
      </c>
      <c r="CB123" s="28">
        <f t="shared" ref="CB123:CI123" si="141">CB122*AVERAGE(CB118,CB112)</f>
        <v>32532.350000000002</v>
      </c>
      <c r="CC123" s="28">
        <f t="shared" si="141"/>
        <v>34700.449999999997</v>
      </c>
      <c r="CD123" s="28">
        <f t="shared" si="141"/>
        <v>36995.550000000003</v>
      </c>
      <c r="CE123" s="28">
        <f t="shared" si="141"/>
        <v>39416.65</v>
      </c>
      <c r="CF123" s="28">
        <f t="shared" si="141"/>
        <v>41964.75</v>
      </c>
      <c r="CG123" s="28">
        <f t="shared" si="141"/>
        <v>44639.850000000006</v>
      </c>
      <c r="CH123" s="28">
        <f t="shared" si="141"/>
        <v>47440.950000000004</v>
      </c>
      <c r="CI123" s="28">
        <f t="shared" si="141"/>
        <v>50369.05</v>
      </c>
    </row>
    <row r="124" spans="1:87" x14ac:dyDescent="0.35">
      <c r="B124" s="6"/>
      <c r="C124" t="s">
        <v>156</v>
      </c>
    </row>
    <row r="125" spans="1:87" outlineLevel="1" x14ac:dyDescent="0.35">
      <c r="B125" s="6"/>
      <c r="C125" t="s">
        <v>156</v>
      </c>
      <c r="E125" s="12" t="s">
        <v>166</v>
      </c>
      <c r="F125" s="12"/>
      <c r="G125" s="13"/>
      <c r="H125" s="34"/>
      <c r="I125" s="34"/>
      <c r="J125" s="34"/>
      <c r="K125" s="34"/>
      <c r="L125" s="34"/>
      <c r="M125" s="34"/>
      <c r="P125" s="34">
        <f>P118</f>
        <v>0.1</v>
      </c>
      <c r="Q125" s="34">
        <f t="shared" ref="Q125:CB125" si="142">Q118</f>
        <v>0.40500000000000003</v>
      </c>
      <c r="R125" s="34">
        <f t="shared" si="142"/>
        <v>0.91</v>
      </c>
      <c r="S125" s="34">
        <f t="shared" si="142"/>
        <v>1.6150000000000002</v>
      </c>
      <c r="T125" s="34">
        <f t="shared" si="142"/>
        <v>2.5200000000000005</v>
      </c>
      <c r="U125" s="34">
        <f t="shared" si="142"/>
        <v>3.6250000000000009</v>
      </c>
      <c r="V125" s="34">
        <f t="shared" si="142"/>
        <v>4.9300000000000015</v>
      </c>
      <c r="W125" s="34">
        <f t="shared" si="142"/>
        <v>6.4350000000000014</v>
      </c>
      <c r="X125" s="34">
        <f t="shared" si="142"/>
        <v>8.14</v>
      </c>
      <c r="Y125" s="34">
        <f t="shared" si="142"/>
        <v>10.045000000000002</v>
      </c>
      <c r="Z125" s="34">
        <f t="shared" si="142"/>
        <v>12.150000000000002</v>
      </c>
      <c r="AA125" s="34">
        <f t="shared" si="142"/>
        <v>14.455000000000002</v>
      </c>
      <c r="AB125" s="34">
        <f t="shared" si="142"/>
        <v>17.160000000000004</v>
      </c>
      <c r="AC125" s="34">
        <f t="shared" si="142"/>
        <v>20.265000000000004</v>
      </c>
      <c r="AD125" s="34">
        <f t="shared" si="142"/>
        <v>23.770000000000003</v>
      </c>
      <c r="AE125" s="34">
        <f t="shared" si="142"/>
        <v>27.675000000000004</v>
      </c>
      <c r="AF125" s="34">
        <f t="shared" si="142"/>
        <v>31.980000000000004</v>
      </c>
      <c r="AG125" s="34">
        <f t="shared" si="142"/>
        <v>36.685000000000002</v>
      </c>
      <c r="AH125" s="34">
        <f t="shared" si="142"/>
        <v>41.790000000000006</v>
      </c>
      <c r="AI125" s="34">
        <f t="shared" si="142"/>
        <v>47.295000000000009</v>
      </c>
      <c r="AJ125" s="34">
        <f t="shared" si="142"/>
        <v>53.20000000000001</v>
      </c>
      <c r="AK125" s="34">
        <f t="shared" si="142"/>
        <v>59.50500000000001</v>
      </c>
      <c r="AL125" s="34">
        <f t="shared" si="142"/>
        <v>66.210000000000008</v>
      </c>
      <c r="AM125" s="34">
        <f t="shared" si="142"/>
        <v>73.315000000000012</v>
      </c>
      <c r="AN125" s="34">
        <f t="shared" si="142"/>
        <v>81.220000000000013</v>
      </c>
      <c r="AO125" s="34">
        <f t="shared" si="142"/>
        <v>89.925000000000011</v>
      </c>
      <c r="AP125" s="34">
        <f t="shared" si="142"/>
        <v>99.43</v>
      </c>
      <c r="AQ125" s="34">
        <f t="shared" si="142"/>
        <v>109.63500000000001</v>
      </c>
      <c r="AR125" s="34">
        <f t="shared" si="142"/>
        <v>120.64</v>
      </c>
      <c r="AS125" s="34">
        <f t="shared" si="142"/>
        <v>132.44499999999999</v>
      </c>
      <c r="AT125" s="34">
        <f t="shared" si="142"/>
        <v>145.04999999999998</v>
      </c>
      <c r="AU125" s="34">
        <f t="shared" si="142"/>
        <v>158.45499999999998</v>
      </c>
      <c r="AV125" s="34">
        <f t="shared" si="142"/>
        <v>172.66</v>
      </c>
      <c r="AW125" s="34">
        <f t="shared" si="142"/>
        <v>187.66499999999999</v>
      </c>
      <c r="AX125" s="34">
        <f t="shared" si="142"/>
        <v>203.47</v>
      </c>
      <c r="AY125" s="34">
        <f t="shared" si="142"/>
        <v>220.07499999999999</v>
      </c>
      <c r="AZ125" s="34">
        <f t="shared" si="142"/>
        <v>238.28</v>
      </c>
      <c r="BA125" s="34">
        <f t="shared" si="142"/>
        <v>257.98500000000001</v>
      </c>
      <c r="BB125" s="34">
        <f t="shared" si="142"/>
        <v>279.29000000000002</v>
      </c>
      <c r="BC125" s="34">
        <f t="shared" si="142"/>
        <v>302.19500000000005</v>
      </c>
      <c r="BD125" s="34">
        <f t="shared" si="142"/>
        <v>326.70000000000005</v>
      </c>
      <c r="BE125" s="34">
        <f t="shared" si="142"/>
        <v>352.80500000000006</v>
      </c>
      <c r="BF125" s="34">
        <f t="shared" si="142"/>
        <v>380.51000000000005</v>
      </c>
      <c r="BG125" s="34">
        <f t="shared" si="142"/>
        <v>409.71500000000003</v>
      </c>
      <c r="BH125" s="34">
        <f t="shared" si="142"/>
        <v>440.52000000000004</v>
      </c>
      <c r="BI125" s="34">
        <f t="shared" si="142"/>
        <v>472.92500000000007</v>
      </c>
      <c r="BJ125" s="34">
        <f t="shared" si="142"/>
        <v>506.93000000000006</v>
      </c>
      <c r="BK125" s="34">
        <f t="shared" si="142"/>
        <v>542.53500000000008</v>
      </c>
      <c r="BL125" s="34">
        <f t="shared" si="142"/>
        <v>581.24000000000012</v>
      </c>
      <c r="BM125" s="34">
        <f t="shared" si="142"/>
        <v>623.1450000000001</v>
      </c>
      <c r="BN125" s="34">
        <f t="shared" si="142"/>
        <v>668.25000000000011</v>
      </c>
      <c r="BO125" s="34">
        <f t="shared" si="142"/>
        <v>716.45500000000015</v>
      </c>
      <c r="BP125" s="34">
        <f t="shared" si="142"/>
        <v>767.86000000000013</v>
      </c>
      <c r="BQ125" s="34">
        <f t="shared" si="142"/>
        <v>822.46500000000015</v>
      </c>
      <c r="BR125" s="34">
        <f t="shared" si="142"/>
        <v>880.17000000000019</v>
      </c>
      <c r="BS125" s="34">
        <f t="shared" si="142"/>
        <v>941.07500000000016</v>
      </c>
      <c r="BT125" s="34">
        <f t="shared" si="142"/>
        <v>1005.1800000000002</v>
      </c>
      <c r="BU125" s="34">
        <f t="shared" si="142"/>
        <v>1072.3850000000002</v>
      </c>
      <c r="BV125" s="34">
        <f t="shared" si="142"/>
        <v>1142.7900000000002</v>
      </c>
      <c r="BW125" s="34">
        <f t="shared" si="142"/>
        <v>1216.3950000000002</v>
      </c>
      <c r="BX125" s="34">
        <f t="shared" si="142"/>
        <v>1296.3000000000002</v>
      </c>
      <c r="BY125" s="34">
        <f t="shared" si="142"/>
        <v>1382.5050000000001</v>
      </c>
      <c r="BZ125" s="34">
        <f t="shared" si="142"/>
        <v>1475.1100000000001</v>
      </c>
      <c r="CA125" s="34">
        <f t="shared" si="142"/>
        <v>1574.0150000000001</v>
      </c>
      <c r="CB125" s="34">
        <f t="shared" si="142"/>
        <v>1679.22</v>
      </c>
      <c r="CC125" s="34">
        <f t="shared" ref="CC125:CI125" si="143">CC118</f>
        <v>1790.825</v>
      </c>
      <c r="CD125" s="34">
        <f t="shared" si="143"/>
        <v>1908.73</v>
      </c>
      <c r="CE125" s="34">
        <f t="shared" si="143"/>
        <v>2032.9349999999999</v>
      </c>
      <c r="CF125" s="34">
        <f t="shared" si="143"/>
        <v>2163.54</v>
      </c>
      <c r="CG125" s="34">
        <f t="shared" si="143"/>
        <v>2300.4450000000002</v>
      </c>
      <c r="CH125" s="34">
        <f t="shared" si="143"/>
        <v>2443.65</v>
      </c>
      <c r="CI125" s="34">
        <f t="shared" si="143"/>
        <v>2593.2550000000001</v>
      </c>
    </row>
    <row r="126" spans="1:87" outlineLevel="1" x14ac:dyDescent="0.35">
      <c r="B126" s="6"/>
      <c r="C126" t="s">
        <v>156</v>
      </c>
    </row>
    <row r="127" spans="1:87" s="42" customFormat="1" x14ac:dyDescent="0.35">
      <c r="C127" s="42" t="s">
        <v>212</v>
      </c>
      <c r="E127" s="41" t="s">
        <v>181</v>
      </c>
      <c r="F127" s="41"/>
      <c r="G127" s="68"/>
    </row>
    <row r="128" spans="1:87" x14ac:dyDescent="0.35">
      <c r="B128" s="6"/>
      <c r="C128" t="s">
        <v>212</v>
      </c>
      <c r="E128" s="12" t="s">
        <v>70</v>
      </c>
      <c r="F128" s="12"/>
      <c r="G128" s="13"/>
    </row>
    <row r="129" spans="1:87" x14ac:dyDescent="0.35">
      <c r="B129" s="6"/>
      <c r="C129" t="s">
        <v>212</v>
      </c>
      <c r="E129" t="s">
        <v>71</v>
      </c>
      <c r="H129" s="15">
        <f>SUMIF($3:$3,H$1-1,129:129)</f>
        <v>0</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35">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35">
      <c r="C131" t="s">
        <v>212</v>
      </c>
      <c r="E131" s="12" t="s">
        <v>178</v>
      </c>
      <c r="F131" s="12"/>
      <c r="G131" s="13"/>
      <c r="H131" s="16">
        <v>0.05</v>
      </c>
      <c r="I131" s="16">
        <v>0.05</v>
      </c>
      <c r="J131" s="16">
        <v>0.05</v>
      </c>
      <c r="K131" s="16">
        <v>0.05</v>
      </c>
      <c r="L131" s="16">
        <v>0.05</v>
      </c>
      <c r="M131" s="16">
        <v>0.05</v>
      </c>
      <c r="O131" s="20"/>
      <c r="P131" s="20" cm="1">
        <f t="array" ref="P131">INDEX($H:$M,ROW(),MATCH(P$2,$H$1:$M$1,0))</f>
        <v>0.05</v>
      </c>
      <c r="Q131" s="20" cm="1">
        <f t="array" ref="Q131">INDEX($H:$M,ROW(),MATCH(Q$2,$H$1:$M$1,0))</f>
        <v>0.05</v>
      </c>
      <c r="R131" s="20" cm="1">
        <f t="array" ref="R131">INDEX($H:$M,ROW(),MATCH(R$2,$H$1:$M$1,0))</f>
        <v>0.05</v>
      </c>
      <c r="S131" s="20" cm="1">
        <f t="array" ref="S131">INDEX($H:$M,ROW(),MATCH(S$2,$H$1:$M$1,0))</f>
        <v>0.05</v>
      </c>
      <c r="T131" s="20" cm="1">
        <f t="array" ref="T131">INDEX($H:$M,ROW(),MATCH(T$2,$H$1:$M$1,0))</f>
        <v>0.05</v>
      </c>
      <c r="U131" s="20" cm="1">
        <f t="array" ref="U131">INDEX($H:$M,ROW(),MATCH(U$2,$H$1:$M$1,0))</f>
        <v>0.05</v>
      </c>
      <c r="V131" s="20" cm="1">
        <f t="array" ref="V131">INDEX($H:$M,ROW(),MATCH(V$2,$H$1:$M$1,0))</f>
        <v>0.05</v>
      </c>
      <c r="W131" s="20" cm="1">
        <f t="array" ref="W131">INDEX($H:$M,ROW(),MATCH(W$2,$H$1:$M$1,0))</f>
        <v>0.05</v>
      </c>
      <c r="X131" s="20" cm="1">
        <f t="array" ref="X131">INDEX($H:$M,ROW(),MATCH(X$2,$H$1:$M$1,0))</f>
        <v>0.05</v>
      </c>
      <c r="Y131" s="20" cm="1">
        <f t="array" ref="Y131">INDEX($H:$M,ROW(),MATCH(Y$2,$H$1:$M$1,0))</f>
        <v>0.05</v>
      </c>
      <c r="Z131" s="20" cm="1">
        <f t="array" ref="Z131">INDEX($H:$M,ROW(),MATCH(Z$2,$H$1:$M$1,0))</f>
        <v>0.05</v>
      </c>
      <c r="AA131" s="20" cm="1">
        <f t="array" ref="AA131">INDEX($H:$M,ROW(),MATCH(AA$2,$H$1:$M$1,0))</f>
        <v>0.05</v>
      </c>
      <c r="AB131" s="20" cm="1">
        <f t="array" ref="AB131">INDEX($H:$M,ROW(),MATCH(AB$2,$H$1:$M$1,0))</f>
        <v>0.05</v>
      </c>
      <c r="AC131" s="20" cm="1">
        <f t="array" ref="AC131">INDEX($H:$M,ROW(),MATCH(AC$2,$H$1:$M$1,0))</f>
        <v>0.05</v>
      </c>
      <c r="AD131" s="20" cm="1">
        <f t="array" ref="AD131">INDEX($H:$M,ROW(),MATCH(AD$2,$H$1:$M$1,0))</f>
        <v>0.05</v>
      </c>
      <c r="AE131" s="20" cm="1">
        <f t="array" ref="AE131">INDEX($H:$M,ROW(),MATCH(AE$2,$H$1:$M$1,0))</f>
        <v>0.05</v>
      </c>
      <c r="AF131" s="20" cm="1">
        <f t="array" ref="AF131">INDEX($H:$M,ROW(),MATCH(AF$2,$H$1:$M$1,0))</f>
        <v>0.05</v>
      </c>
      <c r="AG131" s="20" cm="1">
        <f t="array" ref="AG131">INDEX($H:$M,ROW(),MATCH(AG$2,$H$1:$M$1,0))</f>
        <v>0.05</v>
      </c>
      <c r="AH131" s="20" cm="1">
        <f t="array" ref="AH131">INDEX($H:$M,ROW(),MATCH(AH$2,$H$1:$M$1,0))</f>
        <v>0.05</v>
      </c>
      <c r="AI131" s="20" cm="1">
        <f t="array" ref="AI131">INDEX($H:$M,ROW(),MATCH(AI$2,$H$1:$M$1,0))</f>
        <v>0.05</v>
      </c>
      <c r="AJ131" s="20" cm="1">
        <f t="array" ref="AJ131">INDEX($H:$M,ROW(),MATCH(AJ$2,$H$1:$M$1,0))</f>
        <v>0.05</v>
      </c>
      <c r="AK131" s="20" cm="1">
        <f t="array" ref="AK131">INDEX($H:$M,ROW(),MATCH(AK$2,$H$1:$M$1,0))</f>
        <v>0.05</v>
      </c>
      <c r="AL131" s="20" cm="1">
        <f t="array" ref="AL131">INDEX($H:$M,ROW(),MATCH(AL$2,$H$1:$M$1,0))</f>
        <v>0.05</v>
      </c>
      <c r="AM131" s="20" cm="1">
        <f t="array" ref="AM131">INDEX($H:$M,ROW(),MATCH(AM$2,$H$1:$M$1,0))</f>
        <v>0.05</v>
      </c>
      <c r="AN131" s="20" cm="1">
        <f t="array" ref="AN131">INDEX($H:$M,ROW(),MATCH(AN$2,$H$1:$M$1,0))</f>
        <v>0.05</v>
      </c>
      <c r="AO131" s="20" cm="1">
        <f t="array" ref="AO131">INDEX($H:$M,ROW(),MATCH(AO$2,$H$1:$M$1,0))</f>
        <v>0.05</v>
      </c>
      <c r="AP131" s="20" cm="1">
        <f t="array" ref="AP131">INDEX($H:$M,ROW(),MATCH(AP$2,$H$1:$M$1,0))</f>
        <v>0.05</v>
      </c>
      <c r="AQ131" s="20" cm="1">
        <f t="array" ref="AQ131">INDEX($H:$M,ROW(),MATCH(AQ$2,$H$1:$M$1,0))</f>
        <v>0.05</v>
      </c>
      <c r="AR131" s="20" cm="1">
        <f t="array" ref="AR131">INDEX($H:$M,ROW(),MATCH(AR$2,$H$1:$M$1,0))</f>
        <v>0.05</v>
      </c>
      <c r="AS131" s="20" cm="1">
        <f t="array" ref="AS131">INDEX($H:$M,ROW(),MATCH(AS$2,$H$1:$M$1,0))</f>
        <v>0.05</v>
      </c>
      <c r="AT131" s="20" cm="1">
        <f t="array" ref="AT131">INDEX($H:$M,ROW(),MATCH(AT$2,$H$1:$M$1,0))</f>
        <v>0.05</v>
      </c>
      <c r="AU131" s="20" cm="1">
        <f t="array" ref="AU131">INDEX($H:$M,ROW(),MATCH(AU$2,$H$1:$M$1,0))</f>
        <v>0.05</v>
      </c>
      <c r="AV131" s="20" cm="1">
        <f t="array" ref="AV131">INDEX($H:$M,ROW(),MATCH(AV$2,$H$1:$M$1,0))</f>
        <v>0.05</v>
      </c>
      <c r="AW131" s="20" cm="1">
        <f t="array" ref="AW131">INDEX($H:$M,ROW(),MATCH(AW$2,$H$1:$M$1,0))</f>
        <v>0.05</v>
      </c>
      <c r="AX131" s="20" cm="1">
        <f t="array" ref="AX131">INDEX($H:$M,ROW(),MATCH(AX$2,$H$1:$M$1,0))</f>
        <v>0.05</v>
      </c>
      <c r="AY131" s="20" cm="1">
        <f t="array" ref="AY131">INDEX($H:$M,ROW(),MATCH(AY$2,$H$1:$M$1,0))</f>
        <v>0.05</v>
      </c>
      <c r="AZ131" s="20" cm="1">
        <f t="array" ref="AZ131">INDEX($H:$M,ROW(),MATCH(AZ$2,$H$1:$M$1,0))</f>
        <v>0.05</v>
      </c>
      <c r="BA131" s="20" cm="1">
        <f t="array" ref="BA131">INDEX($H:$M,ROW(),MATCH(BA$2,$H$1:$M$1,0))</f>
        <v>0.05</v>
      </c>
      <c r="BB131" s="20" cm="1">
        <f t="array" ref="BB131">INDEX($H:$M,ROW(),MATCH(BB$2,$H$1:$M$1,0))</f>
        <v>0.05</v>
      </c>
      <c r="BC131" s="20" cm="1">
        <f t="array" ref="BC131">INDEX($H:$M,ROW(),MATCH(BC$2,$H$1:$M$1,0))</f>
        <v>0.05</v>
      </c>
      <c r="BD131" s="20" cm="1">
        <f t="array" ref="BD131">INDEX($H:$M,ROW(),MATCH(BD$2,$H$1:$M$1,0))</f>
        <v>0.05</v>
      </c>
      <c r="BE131" s="20" cm="1">
        <f t="array" ref="BE131">INDEX($H:$M,ROW(),MATCH(BE$2,$H$1:$M$1,0))</f>
        <v>0.05</v>
      </c>
      <c r="BF131" s="20" cm="1">
        <f t="array" ref="BF131">INDEX($H:$M,ROW(),MATCH(BF$2,$H$1:$M$1,0))</f>
        <v>0.05</v>
      </c>
      <c r="BG131" s="20" cm="1">
        <f t="array" ref="BG131">INDEX($H:$M,ROW(),MATCH(BG$2,$H$1:$M$1,0))</f>
        <v>0.05</v>
      </c>
      <c r="BH131" s="20" cm="1">
        <f t="array" ref="BH131">INDEX($H:$M,ROW(),MATCH(BH$2,$H$1:$M$1,0))</f>
        <v>0.05</v>
      </c>
      <c r="BI131" s="20" cm="1">
        <f t="array" ref="BI131">INDEX($H:$M,ROW(),MATCH(BI$2,$H$1:$M$1,0))</f>
        <v>0.05</v>
      </c>
      <c r="BJ131" s="20" cm="1">
        <f t="array" ref="BJ131">INDEX($H:$M,ROW(),MATCH(BJ$2,$H$1:$M$1,0))</f>
        <v>0.05</v>
      </c>
      <c r="BK131" s="20" cm="1">
        <f t="array" ref="BK131">INDEX($H:$M,ROW(),MATCH(BK$2,$H$1:$M$1,0))</f>
        <v>0.05</v>
      </c>
      <c r="BL131" s="20" cm="1">
        <f t="array" ref="BL131">INDEX($H:$M,ROW(),MATCH(BL$2,$H$1:$M$1,0))</f>
        <v>0.05</v>
      </c>
      <c r="BM131" s="20" cm="1">
        <f t="array" ref="BM131">INDEX($H:$M,ROW(),MATCH(BM$2,$H$1:$M$1,0))</f>
        <v>0.05</v>
      </c>
      <c r="BN131" s="20" cm="1">
        <f t="array" ref="BN131">INDEX($H:$M,ROW(),MATCH(BN$2,$H$1:$M$1,0))</f>
        <v>0.05</v>
      </c>
      <c r="BO131" s="20" cm="1">
        <f t="array" ref="BO131">INDEX($H:$M,ROW(),MATCH(BO$2,$H$1:$M$1,0))</f>
        <v>0.05</v>
      </c>
      <c r="BP131" s="20" cm="1">
        <f t="array" ref="BP131">INDEX($H:$M,ROW(),MATCH(BP$2,$H$1:$M$1,0))</f>
        <v>0.05</v>
      </c>
      <c r="BQ131" s="20" cm="1">
        <f t="array" ref="BQ131">INDEX($H:$M,ROW(),MATCH(BQ$2,$H$1:$M$1,0))</f>
        <v>0.05</v>
      </c>
      <c r="BR131" s="20" cm="1">
        <f t="array" ref="BR131">INDEX($H:$M,ROW(),MATCH(BR$2,$H$1:$M$1,0))</f>
        <v>0.05</v>
      </c>
      <c r="BS131" s="20" cm="1">
        <f t="array" ref="BS131">INDEX($H:$M,ROW(),MATCH(BS$2,$H$1:$M$1,0))</f>
        <v>0.05</v>
      </c>
      <c r="BT131" s="20" cm="1">
        <f t="array" ref="BT131">INDEX($H:$M,ROW(),MATCH(BT$2,$H$1:$M$1,0))</f>
        <v>0.05</v>
      </c>
      <c r="BU131" s="20" cm="1">
        <f t="array" ref="BU131">INDEX($H:$M,ROW(),MATCH(BU$2,$H$1:$M$1,0))</f>
        <v>0.05</v>
      </c>
      <c r="BV131" s="20" cm="1">
        <f t="array" ref="BV131">INDEX($H:$M,ROW(),MATCH(BV$2,$H$1:$M$1,0))</f>
        <v>0.05</v>
      </c>
      <c r="BW131" s="20" cm="1">
        <f t="array" ref="BW131">INDEX($H:$M,ROW(),MATCH(BW$2,$H$1:$M$1,0))</f>
        <v>0.05</v>
      </c>
      <c r="BX131" s="20" cm="1">
        <f t="array" ref="BX131">INDEX($H:$M,ROW(),MATCH(BX$2,$H$1:$M$1,0))</f>
        <v>0.05</v>
      </c>
      <c r="BY131" s="20" cm="1">
        <f t="array" ref="BY131">INDEX($H:$M,ROW(),MATCH(BY$2,$H$1:$M$1,0))</f>
        <v>0.05</v>
      </c>
      <c r="BZ131" s="20" cm="1">
        <f t="array" ref="BZ131">INDEX($H:$M,ROW(),MATCH(BZ$2,$H$1:$M$1,0))</f>
        <v>0.05</v>
      </c>
      <c r="CA131" s="20" cm="1">
        <f t="array" ref="CA131">INDEX($H:$M,ROW(),MATCH(CA$2,$H$1:$M$1,0))</f>
        <v>0.05</v>
      </c>
      <c r="CB131" s="20" cm="1">
        <f t="array" ref="CB131">INDEX($H:$M,ROW(),MATCH(CB$2,$H$1:$M$1,0))</f>
        <v>0.05</v>
      </c>
      <c r="CC131" s="20" cm="1">
        <f t="array" ref="CC131">INDEX($H:$M,ROW(),MATCH(CC$2,$H$1:$M$1,0))</f>
        <v>0.05</v>
      </c>
      <c r="CD131" s="20" cm="1">
        <f t="array" ref="CD131">INDEX($H:$M,ROW(),MATCH(CD$2,$H$1:$M$1,0))</f>
        <v>0.05</v>
      </c>
      <c r="CE131" s="20" cm="1">
        <f t="array" ref="CE131">INDEX($H:$M,ROW(),MATCH(CE$2,$H$1:$M$1,0))</f>
        <v>0.05</v>
      </c>
      <c r="CF131" s="20" cm="1">
        <f t="array" ref="CF131">INDEX($H:$M,ROW(),MATCH(CF$2,$H$1:$M$1,0))</f>
        <v>0.05</v>
      </c>
      <c r="CG131" s="20" cm="1">
        <f t="array" ref="CG131">INDEX($H:$M,ROW(),MATCH(CG$2,$H$1:$M$1,0))</f>
        <v>0.05</v>
      </c>
      <c r="CH131" s="20" cm="1">
        <f t="array" ref="CH131">INDEX($H:$M,ROW(),MATCH(CH$2,$H$1:$M$1,0))</f>
        <v>0.05</v>
      </c>
      <c r="CI131" s="20" cm="1">
        <f t="array" ref="CI131">INDEX($H:$M,ROW(),MATCH(CI$2,$H$1:$M$1,0))</f>
        <v>0.05</v>
      </c>
    </row>
    <row r="132" spans="1:87" x14ac:dyDescent="0.35">
      <c r="A132" s="6"/>
      <c r="B132" s="6"/>
      <c r="C132" t="s">
        <v>212</v>
      </c>
      <c r="E132" s="12" t="s">
        <v>179</v>
      </c>
      <c r="F132" s="12"/>
      <c r="G132" s="13"/>
      <c r="H132" s="34" t="e">
        <f t="shared" ref="H132:M132" si="147">SUMIF($2:$2,H$1,132:132)</f>
        <v>#REF!</v>
      </c>
      <c r="I132" s="34" t="e">
        <f t="shared" si="147"/>
        <v>#REF!</v>
      </c>
      <c r="J132" s="34" t="e">
        <f t="shared" si="147"/>
        <v>#REF!</v>
      </c>
      <c r="K132" s="34" t="e">
        <f t="shared" si="147"/>
        <v>#REF!</v>
      </c>
      <c r="L132" s="34" t="e">
        <f t="shared" si="147"/>
        <v>#REF!</v>
      </c>
      <c r="M132" s="34" t="e">
        <f t="shared" si="147"/>
        <v>#REF!</v>
      </c>
      <c r="O132" s="17"/>
      <c r="P132" s="34">
        <f t="shared" ref="P132:CA132" si="148">P129*P131</f>
        <v>0</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35">
      <c r="C133" t="s">
        <v>212</v>
      </c>
      <c r="E133" s="12" t="s">
        <v>73</v>
      </c>
      <c r="F133" s="12"/>
      <c r="G133" s="13"/>
      <c r="H133" s="16">
        <v>0.05</v>
      </c>
      <c r="I133" s="16">
        <v>0.05</v>
      </c>
      <c r="J133" s="16">
        <v>0.05</v>
      </c>
      <c r="K133" s="16">
        <v>0.05</v>
      </c>
      <c r="L133" s="16">
        <v>0.05</v>
      </c>
      <c r="M133" s="16">
        <v>0.05</v>
      </c>
      <c r="O133" s="20"/>
      <c r="P133" s="20" cm="1">
        <f t="array" ref="P133">INDEX($H:$M,ROW(),MATCH(P$2,$H$1:$M$1,0))</f>
        <v>0.05</v>
      </c>
      <c r="Q133" s="20" cm="1">
        <f t="array" ref="Q133">INDEX($H:$M,ROW(),MATCH(Q$2,$H$1:$M$1,0))</f>
        <v>0.05</v>
      </c>
      <c r="R133" s="20" cm="1">
        <f t="array" ref="R133">INDEX($H:$M,ROW(),MATCH(R$2,$H$1:$M$1,0))</f>
        <v>0.05</v>
      </c>
      <c r="S133" s="20" cm="1">
        <f t="array" ref="S133">INDEX($H:$M,ROW(),MATCH(S$2,$H$1:$M$1,0))</f>
        <v>0.05</v>
      </c>
      <c r="T133" s="20" cm="1">
        <f t="array" ref="T133">INDEX($H:$M,ROW(),MATCH(T$2,$H$1:$M$1,0))</f>
        <v>0.05</v>
      </c>
      <c r="U133" s="20" cm="1">
        <f t="array" ref="U133">INDEX($H:$M,ROW(),MATCH(U$2,$H$1:$M$1,0))</f>
        <v>0.05</v>
      </c>
      <c r="V133" s="20" cm="1">
        <f t="array" ref="V133">INDEX($H:$M,ROW(),MATCH(V$2,$H$1:$M$1,0))</f>
        <v>0.05</v>
      </c>
      <c r="W133" s="20" cm="1">
        <f t="array" ref="W133">INDEX($H:$M,ROW(),MATCH(W$2,$H$1:$M$1,0))</f>
        <v>0.05</v>
      </c>
      <c r="X133" s="20" cm="1">
        <f t="array" ref="X133">INDEX($H:$M,ROW(),MATCH(X$2,$H$1:$M$1,0))</f>
        <v>0.05</v>
      </c>
      <c r="Y133" s="20" cm="1">
        <f t="array" ref="Y133">INDEX($H:$M,ROW(),MATCH(Y$2,$H$1:$M$1,0))</f>
        <v>0.05</v>
      </c>
      <c r="Z133" s="20" cm="1">
        <f t="array" ref="Z133">INDEX($H:$M,ROW(),MATCH(Z$2,$H$1:$M$1,0))</f>
        <v>0.05</v>
      </c>
      <c r="AA133" s="20" cm="1">
        <f t="array" ref="AA133">INDEX($H:$M,ROW(),MATCH(AA$2,$H$1:$M$1,0))</f>
        <v>0.05</v>
      </c>
      <c r="AB133" s="20" cm="1">
        <f t="array" ref="AB133">INDEX($H:$M,ROW(),MATCH(AB$2,$H$1:$M$1,0))</f>
        <v>0.05</v>
      </c>
      <c r="AC133" s="20" cm="1">
        <f t="array" ref="AC133">INDEX($H:$M,ROW(),MATCH(AC$2,$H$1:$M$1,0))</f>
        <v>0.05</v>
      </c>
      <c r="AD133" s="20" cm="1">
        <f t="array" ref="AD133">INDEX($H:$M,ROW(),MATCH(AD$2,$H$1:$M$1,0))</f>
        <v>0.05</v>
      </c>
      <c r="AE133" s="20" cm="1">
        <f t="array" ref="AE133">INDEX($H:$M,ROW(),MATCH(AE$2,$H$1:$M$1,0))</f>
        <v>0.05</v>
      </c>
      <c r="AF133" s="20" cm="1">
        <f t="array" ref="AF133">INDEX($H:$M,ROW(),MATCH(AF$2,$H$1:$M$1,0))</f>
        <v>0.05</v>
      </c>
      <c r="AG133" s="20" cm="1">
        <f t="array" ref="AG133">INDEX($H:$M,ROW(),MATCH(AG$2,$H$1:$M$1,0))</f>
        <v>0.05</v>
      </c>
      <c r="AH133" s="20" cm="1">
        <f t="array" ref="AH133">INDEX($H:$M,ROW(),MATCH(AH$2,$H$1:$M$1,0))</f>
        <v>0.05</v>
      </c>
      <c r="AI133" s="20" cm="1">
        <f t="array" ref="AI133">INDEX($H:$M,ROW(),MATCH(AI$2,$H$1:$M$1,0))</f>
        <v>0.05</v>
      </c>
      <c r="AJ133" s="20" cm="1">
        <f t="array" ref="AJ133">INDEX($H:$M,ROW(),MATCH(AJ$2,$H$1:$M$1,0))</f>
        <v>0.05</v>
      </c>
      <c r="AK133" s="20" cm="1">
        <f t="array" ref="AK133">INDEX($H:$M,ROW(),MATCH(AK$2,$H$1:$M$1,0))</f>
        <v>0.05</v>
      </c>
      <c r="AL133" s="20" cm="1">
        <f t="array" ref="AL133">INDEX($H:$M,ROW(),MATCH(AL$2,$H$1:$M$1,0))</f>
        <v>0.05</v>
      </c>
      <c r="AM133" s="20" cm="1">
        <f t="array" ref="AM133">INDEX($H:$M,ROW(),MATCH(AM$2,$H$1:$M$1,0))</f>
        <v>0.05</v>
      </c>
      <c r="AN133" s="20" cm="1">
        <f t="array" ref="AN133">INDEX($H:$M,ROW(),MATCH(AN$2,$H$1:$M$1,0))</f>
        <v>0.05</v>
      </c>
      <c r="AO133" s="20" cm="1">
        <f t="array" ref="AO133">INDEX($H:$M,ROW(),MATCH(AO$2,$H$1:$M$1,0))</f>
        <v>0.05</v>
      </c>
      <c r="AP133" s="20" cm="1">
        <f t="array" ref="AP133">INDEX($H:$M,ROW(),MATCH(AP$2,$H$1:$M$1,0))</f>
        <v>0.05</v>
      </c>
      <c r="AQ133" s="20" cm="1">
        <f t="array" ref="AQ133">INDEX($H:$M,ROW(),MATCH(AQ$2,$H$1:$M$1,0))</f>
        <v>0.05</v>
      </c>
      <c r="AR133" s="20" cm="1">
        <f t="array" ref="AR133">INDEX($H:$M,ROW(),MATCH(AR$2,$H$1:$M$1,0))</f>
        <v>0.05</v>
      </c>
      <c r="AS133" s="20" cm="1">
        <f t="array" ref="AS133">INDEX($H:$M,ROW(),MATCH(AS$2,$H$1:$M$1,0))</f>
        <v>0.05</v>
      </c>
      <c r="AT133" s="20" cm="1">
        <f t="array" ref="AT133">INDEX($H:$M,ROW(),MATCH(AT$2,$H$1:$M$1,0))</f>
        <v>0.05</v>
      </c>
      <c r="AU133" s="20" cm="1">
        <f t="array" ref="AU133">INDEX($H:$M,ROW(),MATCH(AU$2,$H$1:$M$1,0))</f>
        <v>0.05</v>
      </c>
      <c r="AV133" s="20" cm="1">
        <f t="array" ref="AV133">INDEX($H:$M,ROW(),MATCH(AV$2,$H$1:$M$1,0))</f>
        <v>0.05</v>
      </c>
      <c r="AW133" s="20" cm="1">
        <f t="array" ref="AW133">INDEX($H:$M,ROW(),MATCH(AW$2,$H$1:$M$1,0))</f>
        <v>0.05</v>
      </c>
      <c r="AX133" s="20" cm="1">
        <f t="array" ref="AX133">INDEX($H:$M,ROW(),MATCH(AX$2,$H$1:$M$1,0))</f>
        <v>0.05</v>
      </c>
      <c r="AY133" s="20" cm="1">
        <f t="array" ref="AY133">INDEX($H:$M,ROW(),MATCH(AY$2,$H$1:$M$1,0))</f>
        <v>0.05</v>
      </c>
      <c r="AZ133" s="20" cm="1">
        <f t="array" ref="AZ133">INDEX($H:$M,ROW(),MATCH(AZ$2,$H$1:$M$1,0))</f>
        <v>0.05</v>
      </c>
      <c r="BA133" s="20" cm="1">
        <f t="array" ref="BA133">INDEX($H:$M,ROW(),MATCH(BA$2,$H$1:$M$1,0))</f>
        <v>0.05</v>
      </c>
      <c r="BB133" s="20" cm="1">
        <f t="array" ref="BB133">INDEX($H:$M,ROW(),MATCH(BB$2,$H$1:$M$1,0))</f>
        <v>0.05</v>
      </c>
      <c r="BC133" s="20" cm="1">
        <f t="array" ref="BC133">INDEX($H:$M,ROW(),MATCH(BC$2,$H$1:$M$1,0))</f>
        <v>0.05</v>
      </c>
      <c r="BD133" s="20" cm="1">
        <f t="array" ref="BD133">INDEX($H:$M,ROW(),MATCH(BD$2,$H$1:$M$1,0))</f>
        <v>0.05</v>
      </c>
      <c r="BE133" s="20" cm="1">
        <f t="array" ref="BE133">INDEX($H:$M,ROW(),MATCH(BE$2,$H$1:$M$1,0))</f>
        <v>0.05</v>
      </c>
      <c r="BF133" s="20" cm="1">
        <f t="array" ref="BF133">INDEX($H:$M,ROW(),MATCH(BF$2,$H$1:$M$1,0))</f>
        <v>0.05</v>
      </c>
      <c r="BG133" s="20" cm="1">
        <f t="array" ref="BG133">INDEX($H:$M,ROW(),MATCH(BG$2,$H$1:$M$1,0))</f>
        <v>0.05</v>
      </c>
      <c r="BH133" s="20" cm="1">
        <f t="array" ref="BH133">INDEX($H:$M,ROW(),MATCH(BH$2,$H$1:$M$1,0))</f>
        <v>0.05</v>
      </c>
      <c r="BI133" s="20" cm="1">
        <f t="array" ref="BI133">INDEX($H:$M,ROW(),MATCH(BI$2,$H$1:$M$1,0))</f>
        <v>0.05</v>
      </c>
      <c r="BJ133" s="20" cm="1">
        <f t="array" ref="BJ133">INDEX($H:$M,ROW(),MATCH(BJ$2,$H$1:$M$1,0))</f>
        <v>0.05</v>
      </c>
      <c r="BK133" s="20" cm="1">
        <f t="array" ref="BK133">INDEX($H:$M,ROW(),MATCH(BK$2,$H$1:$M$1,0))</f>
        <v>0.05</v>
      </c>
      <c r="BL133" s="20" cm="1">
        <f t="array" ref="BL133">INDEX($H:$M,ROW(),MATCH(BL$2,$H$1:$M$1,0))</f>
        <v>0.05</v>
      </c>
      <c r="BM133" s="20" cm="1">
        <f t="array" ref="BM133">INDEX($H:$M,ROW(),MATCH(BM$2,$H$1:$M$1,0))</f>
        <v>0.05</v>
      </c>
      <c r="BN133" s="20" cm="1">
        <f t="array" ref="BN133">INDEX($H:$M,ROW(),MATCH(BN$2,$H$1:$M$1,0))</f>
        <v>0.05</v>
      </c>
      <c r="BO133" s="20" cm="1">
        <f t="array" ref="BO133">INDEX($H:$M,ROW(),MATCH(BO$2,$H$1:$M$1,0))</f>
        <v>0.05</v>
      </c>
      <c r="BP133" s="20" cm="1">
        <f t="array" ref="BP133">INDEX($H:$M,ROW(),MATCH(BP$2,$H$1:$M$1,0))</f>
        <v>0.05</v>
      </c>
      <c r="BQ133" s="20" cm="1">
        <f t="array" ref="BQ133">INDEX($H:$M,ROW(),MATCH(BQ$2,$H$1:$M$1,0))</f>
        <v>0.05</v>
      </c>
      <c r="BR133" s="20" cm="1">
        <f t="array" ref="BR133">INDEX($H:$M,ROW(),MATCH(BR$2,$H$1:$M$1,0))</f>
        <v>0.05</v>
      </c>
      <c r="BS133" s="20" cm="1">
        <f t="array" ref="BS133">INDEX($H:$M,ROW(),MATCH(BS$2,$H$1:$M$1,0))</f>
        <v>0.05</v>
      </c>
      <c r="BT133" s="20" cm="1">
        <f t="array" ref="BT133">INDEX($H:$M,ROW(),MATCH(BT$2,$H$1:$M$1,0))</f>
        <v>0.05</v>
      </c>
      <c r="BU133" s="20" cm="1">
        <f t="array" ref="BU133">INDEX($H:$M,ROW(),MATCH(BU$2,$H$1:$M$1,0))</f>
        <v>0.05</v>
      </c>
      <c r="BV133" s="20" cm="1">
        <f t="array" ref="BV133">INDEX($H:$M,ROW(),MATCH(BV$2,$H$1:$M$1,0))</f>
        <v>0.05</v>
      </c>
      <c r="BW133" s="20" cm="1">
        <f t="array" ref="BW133">INDEX($H:$M,ROW(),MATCH(BW$2,$H$1:$M$1,0))</f>
        <v>0.05</v>
      </c>
      <c r="BX133" s="20" cm="1">
        <f t="array" ref="BX133">INDEX($H:$M,ROW(),MATCH(BX$2,$H$1:$M$1,0))</f>
        <v>0.05</v>
      </c>
      <c r="BY133" s="20" cm="1">
        <f t="array" ref="BY133">INDEX($H:$M,ROW(),MATCH(BY$2,$H$1:$M$1,0))</f>
        <v>0.05</v>
      </c>
      <c r="BZ133" s="20" cm="1">
        <f t="array" ref="BZ133">INDEX($H:$M,ROW(),MATCH(BZ$2,$H$1:$M$1,0))</f>
        <v>0.05</v>
      </c>
      <c r="CA133" s="20" cm="1">
        <f t="array" ref="CA133">INDEX($H:$M,ROW(),MATCH(CA$2,$H$1:$M$1,0))</f>
        <v>0.05</v>
      </c>
      <c r="CB133" s="20" cm="1">
        <f t="array" ref="CB133">INDEX($H:$M,ROW(),MATCH(CB$2,$H$1:$M$1,0))</f>
        <v>0.05</v>
      </c>
      <c r="CC133" s="20" cm="1">
        <f t="array" ref="CC133">INDEX($H:$M,ROW(),MATCH(CC$2,$H$1:$M$1,0))</f>
        <v>0.05</v>
      </c>
      <c r="CD133" s="20" cm="1">
        <f t="array" ref="CD133">INDEX($H:$M,ROW(),MATCH(CD$2,$H$1:$M$1,0))</f>
        <v>0.05</v>
      </c>
      <c r="CE133" s="20" cm="1">
        <f t="array" ref="CE133">INDEX($H:$M,ROW(),MATCH(CE$2,$H$1:$M$1,0))</f>
        <v>0.05</v>
      </c>
      <c r="CF133" s="20" cm="1">
        <f t="array" ref="CF133">INDEX($H:$M,ROW(),MATCH(CF$2,$H$1:$M$1,0))</f>
        <v>0.05</v>
      </c>
      <c r="CG133" s="20" cm="1">
        <f t="array" ref="CG133">INDEX($H:$M,ROW(),MATCH(CG$2,$H$1:$M$1,0))</f>
        <v>0.05</v>
      </c>
      <c r="CH133" s="20" cm="1">
        <f t="array" ref="CH133">INDEX($H:$M,ROW(),MATCH(CH$2,$H$1:$M$1,0))</f>
        <v>0.05</v>
      </c>
      <c r="CI133" s="20" cm="1">
        <f t="array" ref="CI133">INDEX($H:$M,ROW(),MATCH(CI$2,$H$1:$M$1,0))</f>
        <v>0.05</v>
      </c>
    </row>
    <row r="134" spans="1:87" x14ac:dyDescent="0.35">
      <c r="C134" t="s">
        <v>212</v>
      </c>
      <c r="E134" t="s">
        <v>74</v>
      </c>
      <c r="H134" s="35" t="e">
        <f t="shared" ref="H134:M134" si="150">SUMIF($2:$2,H$1,134:134)</f>
        <v>#REF!</v>
      </c>
      <c r="I134" s="35" t="e">
        <f t="shared" si="150"/>
        <v>#REF!</v>
      </c>
      <c r="J134" s="35" t="e">
        <f t="shared" si="150"/>
        <v>#REF!</v>
      </c>
      <c r="K134" s="35" t="e">
        <f t="shared" si="150"/>
        <v>#REF!</v>
      </c>
      <c r="L134" s="35" t="e">
        <f t="shared" si="150"/>
        <v>#REF!</v>
      </c>
      <c r="M134" s="35" t="e">
        <f t="shared" si="150"/>
        <v>#REF!</v>
      </c>
      <c r="N134" s="36"/>
      <c r="O134" s="35"/>
      <c r="P134" s="35">
        <f t="shared" ref="P134:CA134" si="151">-P129*P133</f>
        <v>0</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35">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t="e">
        <f t="shared" si="153"/>
        <v>#REF!</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35">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t="e">
        <f>N135-SUM(N134,N129:N130)</f>
        <v>#REF!</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35">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35">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35">
      <c r="C139" t="s">
        <v>212</v>
      </c>
      <c r="E139" s="12" t="s">
        <v>77</v>
      </c>
      <c r="F139" s="12"/>
      <c r="G139" s="13"/>
      <c r="H139" s="29">
        <v>20</v>
      </c>
      <c r="I139" s="29">
        <v>20</v>
      </c>
      <c r="J139" s="29">
        <v>20</v>
      </c>
      <c r="K139" s="29">
        <v>20</v>
      </c>
      <c r="L139" s="29">
        <v>20</v>
      </c>
      <c r="M139" s="29">
        <v>20</v>
      </c>
      <c r="N139" s="36"/>
      <c r="O139" s="36"/>
      <c r="P139" s="30" cm="1">
        <f t="array" ref="P139">INDEX($H:$M,ROW(),MATCH(P$2,$H$1:$M$1,0))</f>
        <v>20</v>
      </c>
      <c r="Q139" s="30" cm="1">
        <f t="array" ref="Q139">INDEX($H:$M,ROW(),MATCH(Q$2,$H$1:$M$1,0))</f>
        <v>20</v>
      </c>
      <c r="R139" s="30" cm="1">
        <f t="array" ref="R139">INDEX($H:$M,ROW(),MATCH(R$2,$H$1:$M$1,0))</f>
        <v>20</v>
      </c>
      <c r="S139" s="30" cm="1">
        <f t="array" ref="S139">INDEX($H:$M,ROW(),MATCH(S$2,$H$1:$M$1,0))</f>
        <v>20</v>
      </c>
      <c r="T139" s="30" cm="1">
        <f t="array" ref="T139">INDEX($H:$M,ROW(),MATCH(T$2,$H$1:$M$1,0))</f>
        <v>20</v>
      </c>
      <c r="U139" s="30" cm="1">
        <f t="array" ref="U139">INDEX($H:$M,ROW(),MATCH(U$2,$H$1:$M$1,0))</f>
        <v>20</v>
      </c>
      <c r="V139" s="30" cm="1">
        <f t="array" ref="V139">INDEX($H:$M,ROW(),MATCH(V$2,$H$1:$M$1,0))</f>
        <v>20</v>
      </c>
      <c r="W139" s="30" cm="1">
        <f t="array" ref="W139">INDEX($H:$M,ROW(),MATCH(W$2,$H$1:$M$1,0))</f>
        <v>20</v>
      </c>
      <c r="X139" s="30" cm="1">
        <f t="array" ref="X139">INDEX($H:$M,ROW(),MATCH(X$2,$H$1:$M$1,0))</f>
        <v>20</v>
      </c>
      <c r="Y139" s="30" cm="1">
        <f t="array" ref="Y139">INDEX($H:$M,ROW(),MATCH(Y$2,$H$1:$M$1,0))</f>
        <v>20</v>
      </c>
      <c r="Z139" s="30" cm="1">
        <f t="array" ref="Z139">INDEX($H:$M,ROW(),MATCH(Z$2,$H$1:$M$1,0))</f>
        <v>20</v>
      </c>
      <c r="AA139" s="30" cm="1">
        <f t="array" ref="AA139">INDEX($H:$M,ROW(),MATCH(AA$2,$H$1:$M$1,0))</f>
        <v>20</v>
      </c>
      <c r="AB139" s="30" cm="1">
        <f t="array" ref="AB139">INDEX($H:$M,ROW(),MATCH(AB$2,$H$1:$M$1,0))</f>
        <v>20</v>
      </c>
      <c r="AC139" s="30" cm="1">
        <f t="array" ref="AC139">INDEX($H:$M,ROW(),MATCH(AC$2,$H$1:$M$1,0))</f>
        <v>20</v>
      </c>
      <c r="AD139" s="30" cm="1">
        <f t="array" ref="AD139">INDEX($H:$M,ROW(),MATCH(AD$2,$H$1:$M$1,0))</f>
        <v>20</v>
      </c>
      <c r="AE139" s="30" cm="1">
        <f t="array" ref="AE139">INDEX($H:$M,ROW(),MATCH(AE$2,$H$1:$M$1,0))</f>
        <v>20</v>
      </c>
      <c r="AF139" s="30" cm="1">
        <f t="array" ref="AF139">INDEX($H:$M,ROW(),MATCH(AF$2,$H$1:$M$1,0))</f>
        <v>20</v>
      </c>
      <c r="AG139" s="30" cm="1">
        <f t="array" ref="AG139">INDEX($H:$M,ROW(),MATCH(AG$2,$H$1:$M$1,0))</f>
        <v>20</v>
      </c>
      <c r="AH139" s="30" cm="1">
        <f t="array" ref="AH139">INDEX($H:$M,ROW(),MATCH(AH$2,$H$1:$M$1,0))</f>
        <v>20</v>
      </c>
      <c r="AI139" s="30" cm="1">
        <f t="array" ref="AI139">INDEX($H:$M,ROW(),MATCH(AI$2,$H$1:$M$1,0))</f>
        <v>20</v>
      </c>
      <c r="AJ139" s="30" cm="1">
        <f t="array" ref="AJ139">INDEX($H:$M,ROW(),MATCH(AJ$2,$H$1:$M$1,0))</f>
        <v>20</v>
      </c>
      <c r="AK139" s="30" cm="1">
        <f t="array" ref="AK139">INDEX($H:$M,ROW(),MATCH(AK$2,$H$1:$M$1,0))</f>
        <v>20</v>
      </c>
      <c r="AL139" s="30" cm="1">
        <f t="array" ref="AL139">INDEX($H:$M,ROW(),MATCH(AL$2,$H$1:$M$1,0))</f>
        <v>20</v>
      </c>
      <c r="AM139" s="30" cm="1">
        <f t="array" ref="AM139">INDEX($H:$M,ROW(),MATCH(AM$2,$H$1:$M$1,0))</f>
        <v>20</v>
      </c>
      <c r="AN139" s="30" cm="1">
        <f t="array" ref="AN139">INDEX($H:$M,ROW(),MATCH(AN$2,$H$1:$M$1,0))</f>
        <v>20</v>
      </c>
      <c r="AO139" s="30" cm="1">
        <f t="array" ref="AO139">INDEX($H:$M,ROW(),MATCH(AO$2,$H$1:$M$1,0))</f>
        <v>20</v>
      </c>
      <c r="AP139" s="30" cm="1">
        <f t="array" ref="AP139">INDEX($H:$M,ROW(),MATCH(AP$2,$H$1:$M$1,0))</f>
        <v>20</v>
      </c>
      <c r="AQ139" s="30" cm="1">
        <f t="array" ref="AQ139">INDEX($H:$M,ROW(),MATCH(AQ$2,$H$1:$M$1,0))</f>
        <v>20</v>
      </c>
      <c r="AR139" s="30" cm="1">
        <f t="array" ref="AR139">INDEX($H:$M,ROW(),MATCH(AR$2,$H$1:$M$1,0))</f>
        <v>20</v>
      </c>
      <c r="AS139" s="30" cm="1">
        <f t="array" ref="AS139">INDEX($H:$M,ROW(),MATCH(AS$2,$H$1:$M$1,0))</f>
        <v>20</v>
      </c>
      <c r="AT139" s="30" cm="1">
        <f t="array" ref="AT139">INDEX($H:$M,ROW(),MATCH(AT$2,$H$1:$M$1,0))</f>
        <v>20</v>
      </c>
      <c r="AU139" s="30" cm="1">
        <f t="array" ref="AU139">INDEX($H:$M,ROW(),MATCH(AU$2,$H$1:$M$1,0))</f>
        <v>20</v>
      </c>
      <c r="AV139" s="30" cm="1">
        <f t="array" ref="AV139">INDEX($H:$M,ROW(),MATCH(AV$2,$H$1:$M$1,0))</f>
        <v>20</v>
      </c>
      <c r="AW139" s="30" cm="1">
        <f t="array" ref="AW139">INDEX($H:$M,ROW(),MATCH(AW$2,$H$1:$M$1,0))</f>
        <v>20</v>
      </c>
      <c r="AX139" s="30" cm="1">
        <f t="array" ref="AX139">INDEX($H:$M,ROW(),MATCH(AX$2,$H$1:$M$1,0))</f>
        <v>20</v>
      </c>
      <c r="AY139" s="30" cm="1">
        <f t="array" ref="AY139">INDEX($H:$M,ROW(),MATCH(AY$2,$H$1:$M$1,0))</f>
        <v>20</v>
      </c>
      <c r="AZ139" s="30" cm="1">
        <f t="array" ref="AZ139">INDEX($H:$M,ROW(),MATCH(AZ$2,$H$1:$M$1,0))</f>
        <v>20</v>
      </c>
      <c r="BA139" s="30" cm="1">
        <f t="array" ref="BA139">INDEX($H:$M,ROW(),MATCH(BA$2,$H$1:$M$1,0))</f>
        <v>20</v>
      </c>
      <c r="BB139" s="30" cm="1">
        <f t="array" ref="BB139">INDEX($H:$M,ROW(),MATCH(BB$2,$H$1:$M$1,0))</f>
        <v>20</v>
      </c>
      <c r="BC139" s="30" cm="1">
        <f t="array" ref="BC139">INDEX($H:$M,ROW(),MATCH(BC$2,$H$1:$M$1,0))</f>
        <v>20</v>
      </c>
      <c r="BD139" s="30" cm="1">
        <f t="array" ref="BD139">INDEX($H:$M,ROW(),MATCH(BD$2,$H$1:$M$1,0))</f>
        <v>20</v>
      </c>
      <c r="BE139" s="30" cm="1">
        <f t="array" ref="BE139">INDEX($H:$M,ROW(),MATCH(BE$2,$H$1:$M$1,0))</f>
        <v>20</v>
      </c>
      <c r="BF139" s="30" cm="1">
        <f t="array" ref="BF139">INDEX($H:$M,ROW(),MATCH(BF$2,$H$1:$M$1,0))</f>
        <v>20</v>
      </c>
      <c r="BG139" s="30" cm="1">
        <f t="array" ref="BG139">INDEX($H:$M,ROW(),MATCH(BG$2,$H$1:$M$1,0))</f>
        <v>20</v>
      </c>
      <c r="BH139" s="30" cm="1">
        <f t="array" ref="BH139">INDEX($H:$M,ROW(),MATCH(BH$2,$H$1:$M$1,0))</f>
        <v>20</v>
      </c>
      <c r="BI139" s="30" cm="1">
        <f t="array" ref="BI139">INDEX($H:$M,ROW(),MATCH(BI$2,$H$1:$M$1,0))</f>
        <v>20</v>
      </c>
      <c r="BJ139" s="30" cm="1">
        <f t="array" ref="BJ139">INDEX($H:$M,ROW(),MATCH(BJ$2,$H$1:$M$1,0))</f>
        <v>20</v>
      </c>
      <c r="BK139" s="30" cm="1">
        <f t="array" ref="BK139">INDEX($H:$M,ROW(),MATCH(BK$2,$H$1:$M$1,0))</f>
        <v>20</v>
      </c>
      <c r="BL139" s="30" cm="1">
        <f t="array" ref="BL139">INDEX($H:$M,ROW(),MATCH(BL$2,$H$1:$M$1,0))</f>
        <v>20</v>
      </c>
      <c r="BM139" s="30" cm="1">
        <f t="array" ref="BM139">INDEX($H:$M,ROW(),MATCH(BM$2,$H$1:$M$1,0))</f>
        <v>20</v>
      </c>
      <c r="BN139" s="30" cm="1">
        <f t="array" ref="BN139">INDEX($H:$M,ROW(),MATCH(BN$2,$H$1:$M$1,0))</f>
        <v>20</v>
      </c>
      <c r="BO139" s="30" cm="1">
        <f t="array" ref="BO139">INDEX($H:$M,ROW(),MATCH(BO$2,$H$1:$M$1,0))</f>
        <v>20</v>
      </c>
      <c r="BP139" s="30" cm="1">
        <f t="array" ref="BP139">INDEX($H:$M,ROW(),MATCH(BP$2,$H$1:$M$1,0))</f>
        <v>20</v>
      </c>
      <c r="BQ139" s="30" cm="1">
        <f t="array" ref="BQ139">INDEX($H:$M,ROW(),MATCH(BQ$2,$H$1:$M$1,0))</f>
        <v>20</v>
      </c>
      <c r="BR139" s="30" cm="1">
        <f t="array" ref="BR139">INDEX($H:$M,ROW(),MATCH(BR$2,$H$1:$M$1,0))</f>
        <v>20</v>
      </c>
      <c r="BS139" s="30" cm="1">
        <f t="array" ref="BS139">INDEX($H:$M,ROW(),MATCH(BS$2,$H$1:$M$1,0))</f>
        <v>20</v>
      </c>
      <c r="BT139" s="30" cm="1">
        <f t="array" ref="BT139">INDEX($H:$M,ROW(),MATCH(BT$2,$H$1:$M$1,0))</f>
        <v>20</v>
      </c>
      <c r="BU139" s="30" cm="1">
        <f t="array" ref="BU139">INDEX($H:$M,ROW(),MATCH(BU$2,$H$1:$M$1,0))</f>
        <v>20</v>
      </c>
      <c r="BV139" s="30" cm="1">
        <f t="array" ref="BV139">INDEX($H:$M,ROW(),MATCH(BV$2,$H$1:$M$1,0))</f>
        <v>20</v>
      </c>
      <c r="BW139" s="30" cm="1">
        <f t="array" ref="BW139">INDEX($H:$M,ROW(),MATCH(BW$2,$H$1:$M$1,0))</f>
        <v>20</v>
      </c>
      <c r="BX139" s="30" cm="1">
        <f t="array" ref="BX139">INDEX($H:$M,ROW(),MATCH(BX$2,$H$1:$M$1,0))</f>
        <v>20</v>
      </c>
      <c r="BY139" s="30" cm="1">
        <f t="array" ref="BY139">INDEX($H:$M,ROW(),MATCH(BY$2,$H$1:$M$1,0))</f>
        <v>20</v>
      </c>
      <c r="BZ139" s="30" cm="1">
        <f t="array" ref="BZ139">INDEX($H:$M,ROW(),MATCH(BZ$2,$H$1:$M$1,0))</f>
        <v>20</v>
      </c>
      <c r="CA139" s="30" cm="1">
        <f t="array" ref="CA139">INDEX($H:$M,ROW(),MATCH(CA$2,$H$1:$M$1,0))</f>
        <v>20</v>
      </c>
      <c r="CB139" s="30" cm="1">
        <f t="array" ref="CB139">INDEX($H:$M,ROW(),MATCH(CB$2,$H$1:$M$1,0))</f>
        <v>20</v>
      </c>
      <c r="CC139" s="30" cm="1">
        <f t="array" ref="CC139">INDEX($H:$M,ROW(),MATCH(CC$2,$H$1:$M$1,0))</f>
        <v>20</v>
      </c>
      <c r="CD139" s="30" cm="1">
        <f t="array" ref="CD139">INDEX($H:$M,ROW(),MATCH(CD$2,$H$1:$M$1,0))</f>
        <v>20</v>
      </c>
      <c r="CE139" s="30" cm="1">
        <f t="array" ref="CE139">INDEX($H:$M,ROW(),MATCH(CE$2,$H$1:$M$1,0))</f>
        <v>20</v>
      </c>
      <c r="CF139" s="30" cm="1">
        <f t="array" ref="CF139">INDEX($H:$M,ROW(),MATCH(CF$2,$H$1:$M$1,0))</f>
        <v>20</v>
      </c>
      <c r="CG139" s="30" cm="1">
        <f t="array" ref="CG139">INDEX($H:$M,ROW(),MATCH(CG$2,$H$1:$M$1,0))</f>
        <v>20</v>
      </c>
      <c r="CH139" s="30" cm="1">
        <f t="array" ref="CH139">INDEX($H:$M,ROW(),MATCH(CH$2,$H$1:$M$1,0))</f>
        <v>20</v>
      </c>
      <c r="CI139" s="30" cm="1">
        <f t="array" ref="CI139">INDEX($H:$M,ROW(),MATCH(CI$2,$H$1:$M$1,0))</f>
        <v>20</v>
      </c>
    </row>
    <row r="140" spans="1:87" x14ac:dyDescent="0.35">
      <c r="B140" t="s">
        <v>198</v>
      </c>
      <c r="C140" t="s">
        <v>212</v>
      </c>
      <c r="E140" s="27" t="str">
        <f>SUBSTITUTE(E127,":","")&amp;" Revenue"</f>
        <v>Subscription revenue - Tiers, primary Revenue</v>
      </c>
      <c r="F140" s="27"/>
      <c r="G140" s="9"/>
      <c r="H140" s="28" t="e">
        <f t="shared" ref="H140:M140" si="159">SUMIF($2:$2,H$1,140:140)</f>
        <v>#REF!</v>
      </c>
      <c r="I140" s="28" t="e">
        <f t="shared" si="159"/>
        <v>#REF!</v>
      </c>
      <c r="J140" s="28" t="e">
        <f t="shared" si="159"/>
        <v>#REF!</v>
      </c>
      <c r="K140" s="28" t="e">
        <f t="shared" si="159"/>
        <v>#REF!</v>
      </c>
      <c r="L140" s="28" t="e">
        <f t="shared" si="159"/>
        <v>#REF!</v>
      </c>
      <c r="M140" s="28" t="e">
        <f t="shared" si="159"/>
        <v>#REF!</v>
      </c>
      <c r="P140" s="28" t="e">
        <f t="shared" ref="P140:CA140" si="160">P139*AVERAGE(P135,P129)</f>
        <v>#REF!</v>
      </c>
      <c r="Q140" s="28" t="e">
        <f t="shared" si="160"/>
        <v>#REF!</v>
      </c>
      <c r="R140" s="28" t="e">
        <f t="shared" si="160"/>
        <v>#REF!</v>
      </c>
      <c r="S140" s="28" t="e">
        <f t="shared" si="160"/>
        <v>#REF!</v>
      </c>
      <c r="T140" s="28" t="e">
        <f t="shared" si="160"/>
        <v>#REF!</v>
      </c>
      <c r="U140" s="28" t="e">
        <f t="shared" si="160"/>
        <v>#REF!</v>
      </c>
      <c r="V140" s="28" t="e">
        <f t="shared" si="160"/>
        <v>#REF!</v>
      </c>
      <c r="W140" s="28" t="e">
        <f t="shared" si="160"/>
        <v>#REF!</v>
      </c>
      <c r="X140" s="28" t="e">
        <f t="shared" si="160"/>
        <v>#REF!</v>
      </c>
      <c r="Y140" s="28" t="e">
        <f t="shared" si="160"/>
        <v>#REF!</v>
      </c>
      <c r="Z140" s="28" t="e">
        <f t="shared" si="160"/>
        <v>#REF!</v>
      </c>
      <c r="AA140" s="28" t="e">
        <f t="shared" si="160"/>
        <v>#REF!</v>
      </c>
      <c r="AB140" s="28" t="e">
        <f t="shared" si="160"/>
        <v>#REF!</v>
      </c>
      <c r="AC140" s="28" t="e">
        <f t="shared" si="160"/>
        <v>#REF!</v>
      </c>
      <c r="AD140" s="28" t="e">
        <f t="shared" si="160"/>
        <v>#REF!</v>
      </c>
      <c r="AE140" s="28" t="e">
        <f t="shared" si="160"/>
        <v>#REF!</v>
      </c>
      <c r="AF140" s="28" t="e">
        <f t="shared" si="160"/>
        <v>#REF!</v>
      </c>
      <c r="AG140" s="28" t="e">
        <f t="shared" si="160"/>
        <v>#REF!</v>
      </c>
      <c r="AH140" s="28" t="e">
        <f t="shared" si="160"/>
        <v>#REF!</v>
      </c>
      <c r="AI140" s="28" t="e">
        <f t="shared" si="160"/>
        <v>#REF!</v>
      </c>
      <c r="AJ140" s="28" t="e">
        <f t="shared" si="160"/>
        <v>#REF!</v>
      </c>
      <c r="AK140" s="28" t="e">
        <f t="shared" si="160"/>
        <v>#REF!</v>
      </c>
      <c r="AL140" s="28" t="e">
        <f t="shared" si="160"/>
        <v>#REF!</v>
      </c>
      <c r="AM140" s="28" t="e">
        <f t="shared" si="160"/>
        <v>#REF!</v>
      </c>
      <c r="AN140" s="28" t="e">
        <f t="shared" si="160"/>
        <v>#REF!</v>
      </c>
      <c r="AO140" s="28" t="e">
        <f t="shared" si="160"/>
        <v>#REF!</v>
      </c>
      <c r="AP140" s="28" t="e">
        <f t="shared" si="160"/>
        <v>#REF!</v>
      </c>
      <c r="AQ140" s="28" t="e">
        <f t="shared" si="160"/>
        <v>#REF!</v>
      </c>
      <c r="AR140" s="28" t="e">
        <f t="shared" si="160"/>
        <v>#REF!</v>
      </c>
      <c r="AS140" s="28" t="e">
        <f t="shared" si="160"/>
        <v>#REF!</v>
      </c>
      <c r="AT140" s="28" t="e">
        <f t="shared" si="160"/>
        <v>#REF!</v>
      </c>
      <c r="AU140" s="28" t="e">
        <f t="shared" si="160"/>
        <v>#REF!</v>
      </c>
      <c r="AV140" s="28" t="e">
        <f t="shared" si="160"/>
        <v>#REF!</v>
      </c>
      <c r="AW140" s="28" t="e">
        <f t="shared" si="160"/>
        <v>#REF!</v>
      </c>
      <c r="AX140" s="28" t="e">
        <f t="shared" si="160"/>
        <v>#REF!</v>
      </c>
      <c r="AY140" s="28" t="e">
        <f t="shared" si="160"/>
        <v>#REF!</v>
      </c>
      <c r="AZ140" s="28" t="e">
        <f t="shared" si="160"/>
        <v>#REF!</v>
      </c>
      <c r="BA140" s="28" t="e">
        <f t="shared" si="160"/>
        <v>#REF!</v>
      </c>
      <c r="BB140" s="28" t="e">
        <f t="shared" si="160"/>
        <v>#REF!</v>
      </c>
      <c r="BC140" s="28" t="e">
        <f t="shared" si="160"/>
        <v>#REF!</v>
      </c>
      <c r="BD140" s="28" t="e">
        <f t="shared" si="160"/>
        <v>#REF!</v>
      </c>
      <c r="BE140" s="28" t="e">
        <f t="shared" si="160"/>
        <v>#REF!</v>
      </c>
      <c r="BF140" s="28" t="e">
        <f t="shared" si="160"/>
        <v>#REF!</v>
      </c>
      <c r="BG140" s="28" t="e">
        <f t="shared" si="160"/>
        <v>#REF!</v>
      </c>
      <c r="BH140" s="28" t="e">
        <f t="shared" si="160"/>
        <v>#REF!</v>
      </c>
      <c r="BI140" s="28" t="e">
        <f t="shared" si="160"/>
        <v>#REF!</v>
      </c>
      <c r="BJ140" s="28" t="e">
        <f t="shared" si="160"/>
        <v>#REF!</v>
      </c>
      <c r="BK140" s="28" t="e">
        <f t="shared" si="160"/>
        <v>#REF!</v>
      </c>
      <c r="BL140" s="28" t="e">
        <f t="shared" si="160"/>
        <v>#REF!</v>
      </c>
      <c r="BM140" s="28" t="e">
        <f t="shared" si="160"/>
        <v>#REF!</v>
      </c>
      <c r="BN140" s="28" t="e">
        <f t="shared" si="160"/>
        <v>#REF!</v>
      </c>
      <c r="BO140" s="28" t="e">
        <f t="shared" si="160"/>
        <v>#REF!</v>
      </c>
      <c r="BP140" s="28" t="e">
        <f t="shared" si="160"/>
        <v>#REF!</v>
      </c>
      <c r="BQ140" s="28" t="e">
        <f t="shared" si="160"/>
        <v>#REF!</v>
      </c>
      <c r="BR140" s="28" t="e">
        <f t="shared" si="160"/>
        <v>#REF!</v>
      </c>
      <c r="BS140" s="28" t="e">
        <f t="shared" si="160"/>
        <v>#REF!</v>
      </c>
      <c r="BT140" s="28" t="e">
        <f t="shared" si="160"/>
        <v>#REF!</v>
      </c>
      <c r="BU140" s="28" t="e">
        <f t="shared" si="160"/>
        <v>#REF!</v>
      </c>
      <c r="BV140" s="28" t="e">
        <f t="shared" si="160"/>
        <v>#REF!</v>
      </c>
      <c r="BW140" s="28" t="e">
        <f t="shared" si="160"/>
        <v>#REF!</v>
      </c>
      <c r="BX140" s="28" t="e">
        <f t="shared" si="160"/>
        <v>#REF!</v>
      </c>
      <c r="BY140" s="28" t="e">
        <f t="shared" si="160"/>
        <v>#REF!</v>
      </c>
      <c r="BZ140" s="28" t="e">
        <f t="shared" si="160"/>
        <v>#REF!</v>
      </c>
      <c r="CA140" s="28" t="e">
        <f t="shared" si="160"/>
        <v>#REF!</v>
      </c>
      <c r="CB140" s="28" t="e">
        <f t="shared" ref="CB140:CI140" si="161">CB139*AVERAGE(CB135,CB129)</f>
        <v>#REF!</v>
      </c>
      <c r="CC140" s="28" t="e">
        <f t="shared" si="161"/>
        <v>#REF!</v>
      </c>
      <c r="CD140" s="28" t="e">
        <f t="shared" si="161"/>
        <v>#REF!</v>
      </c>
      <c r="CE140" s="28" t="e">
        <f t="shared" si="161"/>
        <v>#REF!</v>
      </c>
      <c r="CF140" s="28" t="e">
        <f t="shared" si="161"/>
        <v>#REF!</v>
      </c>
      <c r="CG140" s="28" t="e">
        <f t="shared" si="161"/>
        <v>#REF!</v>
      </c>
      <c r="CH140" s="28" t="e">
        <f t="shared" si="161"/>
        <v>#REF!</v>
      </c>
      <c r="CI140" s="28" t="e">
        <f t="shared" si="161"/>
        <v>#REF!</v>
      </c>
    </row>
    <row r="141" spans="1:87" x14ac:dyDescent="0.35">
      <c r="B141" s="6"/>
      <c r="C141" t="s">
        <v>212</v>
      </c>
    </row>
    <row r="142" spans="1:87" outlineLevel="1" x14ac:dyDescent="0.35">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35">
      <c r="B143" s="6"/>
      <c r="C143" t="s">
        <v>212</v>
      </c>
    </row>
    <row r="144" spans="1:87" s="46" customFormat="1" x14ac:dyDescent="0.35">
      <c r="C144" s="46" t="s">
        <v>150</v>
      </c>
      <c r="E144" s="50" t="s">
        <v>183</v>
      </c>
      <c r="F144" s="50"/>
      <c r="G144" s="71"/>
    </row>
    <row r="145" spans="1:87" x14ac:dyDescent="0.35">
      <c r="C145" t="s">
        <v>150</v>
      </c>
      <c r="E145" s="12" t="s">
        <v>184</v>
      </c>
      <c r="F145" s="12"/>
      <c r="G145" s="13"/>
      <c r="H145" s="17">
        <v>1000</v>
      </c>
      <c r="I145" s="17">
        <v>1000</v>
      </c>
      <c r="J145" s="17">
        <v>1000</v>
      </c>
      <c r="K145" s="17">
        <v>1000</v>
      </c>
      <c r="L145" s="17">
        <v>1000</v>
      </c>
      <c r="M145" s="17">
        <v>1000</v>
      </c>
      <c r="P145" s="15" cm="1">
        <f t="array" ref="P145">INDEX($H:$M,ROW(),MATCH(P$2,$H$1:$M$1,0))/12</f>
        <v>83.333333333333329</v>
      </c>
      <c r="Q145" s="15" cm="1">
        <f t="array" ref="Q145">INDEX($H:$M,ROW(),MATCH(Q$2,$H$1:$M$1,0))/12</f>
        <v>83.333333333333329</v>
      </c>
      <c r="R145" s="15" cm="1">
        <f t="array" ref="R145">INDEX($H:$M,ROW(),MATCH(R$2,$H$1:$M$1,0))/12</f>
        <v>83.333333333333329</v>
      </c>
      <c r="S145" s="15" cm="1">
        <f t="array" ref="S145">INDEX($H:$M,ROW(),MATCH(S$2,$H$1:$M$1,0))/12</f>
        <v>83.333333333333329</v>
      </c>
      <c r="T145" s="15" cm="1">
        <f t="array" ref="T145">INDEX($H:$M,ROW(),MATCH(T$2,$H$1:$M$1,0))/12</f>
        <v>83.333333333333329</v>
      </c>
      <c r="U145" s="15" cm="1">
        <f t="array" ref="U145">INDEX($H:$M,ROW(),MATCH(U$2,$H$1:$M$1,0))/12</f>
        <v>83.333333333333329</v>
      </c>
      <c r="V145" s="15" cm="1">
        <f t="array" ref="V145">INDEX($H:$M,ROW(),MATCH(V$2,$H$1:$M$1,0))/12</f>
        <v>83.333333333333329</v>
      </c>
      <c r="W145" s="15" cm="1">
        <f t="array" ref="W145">INDEX($H:$M,ROW(),MATCH(W$2,$H$1:$M$1,0))/12</f>
        <v>83.333333333333329</v>
      </c>
      <c r="X145" s="15" cm="1">
        <f t="array" ref="X145">INDEX($H:$M,ROW(),MATCH(X$2,$H$1:$M$1,0))/12</f>
        <v>83.333333333333329</v>
      </c>
      <c r="Y145" s="15" cm="1">
        <f t="array" ref="Y145">INDEX($H:$M,ROW(),MATCH(Y$2,$H$1:$M$1,0))/12</f>
        <v>83.333333333333329</v>
      </c>
      <c r="Z145" s="15" cm="1">
        <f t="array" ref="Z145">INDEX($H:$M,ROW(),MATCH(Z$2,$H$1:$M$1,0))/12</f>
        <v>83.333333333333329</v>
      </c>
      <c r="AA145" s="15" cm="1">
        <f t="array" ref="AA145">INDEX($H:$M,ROW(),MATCH(AA$2,$H$1:$M$1,0))/12</f>
        <v>83.333333333333329</v>
      </c>
      <c r="AB145" s="15" cm="1">
        <f t="array" ref="AB145">INDEX($H:$M,ROW(),MATCH(AB$2,$H$1:$M$1,0))/12</f>
        <v>83.333333333333329</v>
      </c>
      <c r="AC145" s="15" cm="1">
        <f t="array" ref="AC145">INDEX($H:$M,ROW(),MATCH(AC$2,$H$1:$M$1,0))/12</f>
        <v>83.333333333333329</v>
      </c>
      <c r="AD145" s="15" cm="1">
        <f t="array" ref="AD145">INDEX($H:$M,ROW(),MATCH(AD$2,$H$1:$M$1,0))/12</f>
        <v>83.333333333333329</v>
      </c>
      <c r="AE145" s="15" cm="1">
        <f t="array" ref="AE145">INDEX($H:$M,ROW(),MATCH(AE$2,$H$1:$M$1,0))/12</f>
        <v>83.333333333333329</v>
      </c>
      <c r="AF145" s="15" cm="1">
        <f t="array" ref="AF145">INDEX($H:$M,ROW(),MATCH(AF$2,$H$1:$M$1,0))/12</f>
        <v>83.333333333333329</v>
      </c>
      <c r="AG145" s="15" cm="1">
        <f t="array" ref="AG145">INDEX($H:$M,ROW(),MATCH(AG$2,$H$1:$M$1,0))/12</f>
        <v>83.333333333333329</v>
      </c>
      <c r="AH145" s="15" cm="1">
        <f t="array" ref="AH145">INDEX($H:$M,ROW(),MATCH(AH$2,$H$1:$M$1,0))/12</f>
        <v>83.333333333333329</v>
      </c>
      <c r="AI145" s="15" cm="1">
        <f t="array" ref="AI145">INDEX($H:$M,ROW(),MATCH(AI$2,$H$1:$M$1,0))/12</f>
        <v>83.333333333333329</v>
      </c>
      <c r="AJ145" s="15" cm="1">
        <f t="array" ref="AJ145">INDEX($H:$M,ROW(),MATCH(AJ$2,$H$1:$M$1,0))/12</f>
        <v>83.333333333333329</v>
      </c>
      <c r="AK145" s="15" cm="1">
        <f t="array" ref="AK145">INDEX($H:$M,ROW(),MATCH(AK$2,$H$1:$M$1,0))/12</f>
        <v>83.333333333333329</v>
      </c>
      <c r="AL145" s="15" cm="1">
        <f t="array" ref="AL145">INDEX($H:$M,ROW(),MATCH(AL$2,$H$1:$M$1,0))/12</f>
        <v>83.333333333333329</v>
      </c>
      <c r="AM145" s="15" cm="1">
        <f t="array" ref="AM145">INDEX($H:$M,ROW(),MATCH(AM$2,$H$1:$M$1,0))/12</f>
        <v>83.333333333333329</v>
      </c>
      <c r="AN145" s="15" cm="1">
        <f t="array" ref="AN145">INDEX($H:$M,ROW(),MATCH(AN$2,$H$1:$M$1,0))/12</f>
        <v>83.333333333333329</v>
      </c>
      <c r="AO145" s="15" cm="1">
        <f t="array" ref="AO145">INDEX($H:$M,ROW(),MATCH(AO$2,$H$1:$M$1,0))/12</f>
        <v>83.333333333333329</v>
      </c>
      <c r="AP145" s="15" cm="1">
        <f t="array" ref="AP145">INDEX($H:$M,ROW(),MATCH(AP$2,$H$1:$M$1,0))/12</f>
        <v>83.333333333333329</v>
      </c>
      <c r="AQ145" s="15" cm="1">
        <f t="array" ref="AQ145">INDEX($H:$M,ROW(),MATCH(AQ$2,$H$1:$M$1,0))/12</f>
        <v>83.333333333333329</v>
      </c>
      <c r="AR145" s="15" cm="1">
        <f t="array" ref="AR145">INDEX($H:$M,ROW(),MATCH(AR$2,$H$1:$M$1,0))/12</f>
        <v>83.333333333333329</v>
      </c>
      <c r="AS145" s="15" cm="1">
        <f t="array" ref="AS145">INDEX($H:$M,ROW(),MATCH(AS$2,$H$1:$M$1,0))/12</f>
        <v>83.333333333333329</v>
      </c>
      <c r="AT145" s="15" cm="1">
        <f t="array" ref="AT145">INDEX($H:$M,ROW(),MATCH(AT$2,$H$1:$M$1,0))/12</f>
        <v>83.333333333333329</v>
      </c>
      <c r="AU145" s="15" cm="1">
        <f t="array" ref="AU145">INDEX($H:$M,ROW(),MATCH(AU$2,$H$1:$M$1,0))/12</f>
        <v>83.333333333333329</v>
      </c>
      <c r="AV145" s="15" cm="1">
        <f t="array" ref="AV145">INDEX($H:$M,ROW(),MATCH(AV$2,$H$1:$M$1,0))/12</f>
        <v>83.333333333333329</v>
      </c>
      <c r="AW145" s="15" cm="1">
        <f t="array" ref="AW145">INDEX($H:$M,ROW(),MATCH(AW$2,$H$1:$M$1,0))/12</f>
        <v>83.333333333333329</v>
      </c>
      <c r="AX145" s="15" cm="1">
        <f t="array" ref="AX145">INDEX($H:$M,ROW(),MATCH(AX$2,$H$1:$M$1,0))/12</f>
        <v>83.333333333333329</v>
      </c>
      <c r="AY145" s="15" cm="1">
        <f t="array" ref="AY145">INDEX($H:$M,ROW(),MATCH(AY$2,$H$1:$M$1,0))/12</f>
        <v>83.333333333333329</v>
      </c>
      <c r="AZ145" s="15" cm="1">
        <f t="array" ref="AZ145">INDEX($H:$M,ROW(),MATCH(AZ$2,$H$1:$M$1,0))/12</f>
        <v>83.333333333333329</v>
      </c>
      <c r="BA145" s="15" cm="1">
        <f t="array" ref="BA145">INDEX($H:$M,ROW(),MATCH(BA$2,$H$1:$M$1,0))/12</f>
        <v>83.333333333333329</v>
      </c>
      <c r="BB145" s="15" cm="1">
        <f t="array" ref="BB145">INDEX($H:$M,ROW(),MATCH(BB$2,$H$1:$M$1,0))/12</f>
        <v>83.333333333333329</v>
      </c>
      <c r="BC145" s="15" cm="1">
        <f t="array" ref="BC145">INDEX($H:$M,ROW(),MATCH(BC$2,$H$1:$M$1,0))/12</f>
        <v>83.333333333333329</v>
      </c>
      <c r="BD145" s="15" cm="1">
        <f t="array" ref="BD145">INDEX($H:$M,ROW(),MATCH(BD$2,$H$1:$M$1,0))/12</f>
        <v>83.333333333333329</v>
      </c>
      <c r="BE145" s="15" cm="1">
        <f t="array" ref="BE145">INDEX($H:$M,ROW(),MATCH(BE$2,$H$1:$M$1,0))/12</f>
        <v>83.333333333333329</v>
      </c>
      <c r="BF145" s="15" cm="1">
        <f t="array" ref="BF145">INDEX($H:$M,ROW(),MATCH(BF$2,$H$1:$M$1,0))/12</f>
        <v>83.333333333333329</v>
      </c>
      <c r="BG145" s="15" cm="1">
        <f t="array" ref="BG145">INDEX($H:$M,ROW(),MATCH(BG$2,$H$1:$M$1,0))/12</f>
        <v>83.333333333333329</v>
      </c>
      <c r="BH145" s="15" cm="1">
        <f t="array" ref="BH145">INDEX($H:$M,ROW(),MATCH(BH$2,$H$1:$M$1,0))/12</f>
        <v>83.333333333333329</v>
      </c>
      <c r="BI145" s="15" cm="1">
        <f t="array" ref="BI145">INDEX($H:$M,ROW(),MATCH(BI$2,$H$1:$M$1,0))/12</f>
        <v>83.333333333333329</v>
      </c>
      <c r="BJ145" s="15" cm="1">
        <f t="array" ref="BJ145">INDEX($H:$M,ROW(),MATCH(BJ$2,$H$1:$M$1,0))/12</f>
        <v>83.333333333333329</v>
      </c>
      <c r="BK145" s="15" cm="1">
        <f t="array" ref="BK145">INDEX($H:$M,ROW(),MATCH(BK$2,$H$1:$M$1,0))/12</f>
        <v>83.333333333333329</v>
      </c>
      <c r="BL145" s="15" cm="1">
        <f t="array" ref="BL145">INDEX($H:$M,ROW(),MATCH(BL$2,$H$1:$M$1,0))/12</f>
        <v>83.333333333333329</v>
      </c>
      <c r="BM145" s="15" cm="1">
        <f t="array" ref="BM145">INDEX($H:$M,ROW(),MATCH(BM$2,$H$1:$M$1,0))/12</f>
        <v>83.333333333333329</v>
      </c>
      <c r="BN145" s="15" cm="1">
        <f t="array" ref="BN145">INDEX($H:$M,ROW(),MATCH(BN$2,$H$1:$M$1,0))/12</f>
        <v>83.333333333333329</v>
      </c>
      <c r="BO145" s="15" cm="1">
        <f t="array" ref="BO145">INDEX($H:$M,ROW(),MATCH(BO$2,$H$1:$M$1,0))/12</f>
        <v>83.333333333333329</v>
      </c>
      <c r="BP145" s="15" cm="1">
        <f t="array" ref="BP145">INDEX($H:$M,ROW(),MATCH(BP$2,$H$1:$M$1,0))/12</f>
        <v>83.333333333333329</v>
      </c>
      <c r="BQ145" s="15" cm="1">
        <f t="array" ref="BQ145">INDEX($H:$M,ROW(),MATCH(BQ$2,$H$1:$M$1,0))/12</f>
        <v>83.333333333333329</v>
      </c>
      <c r="BR145" s="15" cm="1">
        <f t="array" ref="BR145">INDEX($H:$M,ROW(),MATCH(BR$2,$H$1:$M$1,0))/12</f>
        <v>83.333333333333329</v>
      </c>
      <c r="BS145" s="15" cm="1">
        <f t="array" ref="BS145">INDEX($H:$M,ROW(),MATCH(BS$2,$H$1:$M$1,0))/12</f>
        <v>83.333333333333329</v>
      </c>
      <c r="BT145" s="15" cm="1">
        <f t="array" ref="BT145">INDEX($H:$M,ROW(),MATCH(BT$2,$H$1:$M$1,0))/12</f>
        <v>83.333333333333329</v>
      </c>
      <c r="BU145" s="15" cm="1">
        <f t="array" ref="BU145">INDEX($H:$M,ROW(),MATCH(BU$2,$H$1:$M$1,0))/12</f>
        <v>83.333333333333329</v>
      </c>
      <c r="BV145" s="15" cm="1">
        <f t="array" ref="BV145">INDEX($H:$M,ROW(),MATCH(BV$2,$H$1:$M$1,0))/12</f>
        <v>83.333333333333329</v>
      </c>
      <c r="BW145" s="15" cm="1">
        <f t="array" ref="BW145">INDEX($H:$M,ROW(),MATCH(BW$2,$H$1:$M$1,0))/12</f>
        <v>83.333333333333329</v>
      </c>
      <c r="BX145" s="15" cm="1">
        <f t="array" ref="BX145">INDEX($H:$M,ROW(),MATCH(BX$2,$H$1:$M$1,0))/12</f>
        <v>83.333333333333329</v>
      </c>
      <c r="BY145" s="15" cm="1">
        <f t="array" ref="BY145">INDEX($H:$M,ROW(),MATCH(BY$2,$H$1:$M$1,0))/12</f>
        <v>83.333333333333329</v>
      </c>
      <c r="BZ145" s="15" cm="1">
        <f t="array" ref="BZ145">INDEX($H:$M,ROW(),MATCH(BZ$2,$H$1:$M$1,0))/12</f>
        <v>83.333333333333329</v>
      </c>
      <c r="CA145" s="15" cm="1">
        <f t="array" ref="CA145">INDEX($H:$M,ROW(),MATCH(CA$2,$H$1:$M$1,0))/12</f>
        <v>83.333333333333329</v>
      </c>
      <c r="CB145" s="15" cm="1">
        <f t="array" ref="CB145">INDEX($H:$M,ROW(),MATCH(CB$2,$H$1:$M$1,0))/12</f>
        <v>83.333333333333329</v>
      </c>
      <c r="CC145" s="15" cm="1">
        <f t="array" ref="CC145">INDEX($H:$M,ROW(),MATCH(CC$2,$H$1:$M$1,0))/12</f>
        <v>83.333333333333329</v>
      </c>
      <c r="CD145" s="15" cm="1">
        <f t="array" ref="CD145">INDEX($H:$M,ROW(),MATCH(CD$2,$H$1:$M$1,0))/12</f>
        <v>83.333333333333329</v>
      </c>
      <c r="CE145" s="15" cm="1">
        <f t="array" ref="CE145">INDEX($H:$M,ROW(),MATCH(CE$2,$H$1:$M$1,0))/12</f>
        <v>83.333333333333329</v>
      </c>
      <c r="CF145" s="15" cm="1">
        <f t="array" ref="CF145">INDEX($H:$M,ROW(),MATCH(CF$2,$H$1:$M$1,0))/12</f>
        <v>83.333333333333329</v>
      </c>
      <c r="CG145" s="15" cm="1">
        <f t="array" ref="CG145">INDEX($H:$M,ROW(),MATCH(CG$2,$H$1:$M$1,0))/12</f>
        <v>83.333333333333329</v>
      </c>
      <c r="CH145" s="15" cm="1">
        <f t="array" ref="CH145">INDEX($H:$M,ROW(),MATCH(CH$2,$H$1:$M$1,0))/12</f>
        <v>83.333333333333329</v>
      </c>
      <c r="CI145" s="15" cm="1">
        <f t="array" ref="CI145">INDEX($H:$M,ROW(),MATCH(CI$2,$H$1:$M$1,0))/12</f>
        <v>83.333333333333329</v>
      </c>
    </row>
    <row r="146" spans="1:87" x14ac:dyDescent="0.35">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35">
      <c r="C147" t="s">
        <v>150</v>
      </c>
      <c r="E147" s="12" t="s">
        <v>185</v>
      </c>
      <c r="F147" s="12"/>
      <c r="G147" s="13"/>
      <c r="H147" s="29">
        <v>50000</v>
      </c>
      <c r="I147" s="29">
        <v>50000</v>
      </c>
      <c r="J147" s="29">
        <v>50000</v>
      </c>
      <c r="K147" s="29">
        <v>50000</v>
      </c>
      <c r="L147" s="29">
        <v>50000</v>
      </c>
      <c r="M147" s="29">
        <v>50000</v>
      </c>
      <c r="N147" s="36"/>
      <c r="O147" s="36"/>
      <c r="P147" s="30" cm="1">
        <f t="array" ref="P147">INDEX($H:$M,ROW(),MATCH(P$2,$H$1:$M$1,0))/12</f>
        <v>4166.666666666667</v>
      </c>
      <c r="Q147" s="30" cm="1">
        <f t="array" ref="Q147">INDEX($H:$M,ROW(),MATCH(Q$2,$H$1:$M$1,0))/12</f>
        <v>4166.666666666667</v>
      </c>
      <c r="R147" s="30" cm="1">
        <f t="array" ref="R147">INDEX($H:$M,ROW(),MATCH(R$2,$H$1:$M$1,0))/12</f>
        <v>4166.666666666667</v>
      </c>
      <c r="S147" s="30" cm="1">
        <f t="array" ref="S147">INDEX($H:$M,ROW(),MATCH(S$2,$H$1:$M$1,0))/12</f>
        <v>4166.666666666667</v>
      </c>
      <c r="T147" s="30" cm="1">
        <f t="array" ref="T147">INDEX($H:$M,ROW(),MATCH(T$2,$H$1:$M$1,0))/12</f>
        <v>4166.666666666667</v>
      </c>
      <c r="U147" s="30" cm="1">
        <f t="array" ref="U147">INDEX($H:$M,ROW(),MATCH(U$2,$H$1:$M$1,0))/12</f>
        <v>4166.666666666667</v>
      </c>
      <c r="V147" s="30" cm="1">
        <f t="array" ref="V147">INDEX($H:$M,ROW(),MATCH(V$2,$H$1:$M$1,0))/12</f>
        <v>4166.666666666667</v>
      </c>
      <c r="W147" s="30" cm="1">
        <f t="array" ref="W147">INDEX($H:$M,ROW(),MATCH(W$2,$H$1:$M$1,0))/12</f>
        <v>4166.666666666667</v>
      </c>
      <c r="X147" s="30" cm="1">
        <f t="array" ref="X147">INDEX($H:$M,ROW(),MATCH(X$2,$H$1:$M$1,0))/12</f>
        <v>4166.666666666667</v>
      </c>
      <c r="Y147" s="30" cm="1">
        <f t="array" ref="Y147">INDEX($H:$M,ROW(),MATCH(Y$2,$H$1:$M$1,0))/12</f>
        <v>4166.666666666667</v>
      </c>
      <c r="Z147" s="30" cm="1">
        <f t="array" ref="Z147">INDEX($H:$M,ROW(),MATCH(Z$2,$H$1:$M$1,0))/12</f>
        <v>4166.666666666667</v>
      </c>
      <c r="AA147" s="30" cm="1">
        <f t="array" ref="AA147">INDEX($H:$M,ROW(),MATCH(AA$2,$H$1:$M$1,0))/12</f>
        <v>4166.666666666667</v>
      </c>
      <c r="AB147" s="30" cm="1">
        <f t="array" ref="AB147">INDEX($H:$M,ROW(),MATCH(AB$2,$H$1:$M$1,0))/12</f>
        <v>4166.666666666667</v>
      </c>
      <c r="AC147" s="30" cm="1">
        <f t="array" ref="AC147">INDEX($H:$M,ROW(),MATCH(AC$2,$H$1:$M$1,0))/12</f>
        <v>4166.666666666667</v>
      </c>
      <c r="AD147" s="30" cm="1">
        <f t="array" ref="AD147">INDEX($H:$M,ROW(),MATCH(AD$2,$H$1:$M$1,0))/12</f>
        <v>4166.666666666667</v>
      </c>
      <c r="AE147" s="30" cm="1">
        <f t="array" ref="AE147">INDEX($H:$M,ROW(),MATCH(AE$2,$H$1:$M$1,0))/12</f>
        <v>4166.666666666667</v>
      </c>
      <c r="AF147" s="30" cm="1">
        <f t="array" ref="AF147">INDEX($H:$M,ROW(),MATCH(AF$2,$H$1:$M$1,0))/12</f>
        <v>4166.666666666667</v>
      </c>
      <c r="AG147" s="30" cm="1">
        <f t="array" ref="AG147">INDEX($H:$M,ROW(),MATCH(AG$2,$H$1:$M$1,0))/12</f>
        <v>4166.666666666667</v>
      </c>
      <c r="AH147" s="30" cm="1">
        <f t="array" ref="AH147">INDEX($H:$M,ROW(),MATCH(AH$2,$H$1:$M$1,0))/12</f>
        <v>4166.666666666667</v>
      </c>
      <c r="AI147" s="30" cm="1">
        <f t="array" ref="AI147">INDEX($H:$M,ROW(),MATCH(AI$2,$H$1:$M$1,0))/12</f>
        <v>4166.666666666667</v>
      </c>
      <c r="AJ147" s="30" cm="1">
        <f t="array" ref="AJ147">INDEX($H:$M,ROW(),MATCH(AJ$2,$H$1:$M$1,0))/12</f>
        <v>4166.666666666667</v>
      </c>
      <c r="AK147" s="30" cm="1">
        <f t="array" ref="AK147">INDEX($H:$M,ROW(),MATCH(AK$2,$H$1:$M$1,0))/12</f>
        <v>4166.666666666667</v>
      </c>
      <c r="AL147" s="30" cm="1">
        <f t="array" ref="AL147">INDEX($H:$M,ROW(),MATCH(AL$2,$H$1:$M$1,0))/12</f>
        <v>4166.666666666667</v>
      </c>
      <c r="AM147" s="30" cm="1">
        <f t="array" ref="AM147">INDEX($H:$M,ROW(),MATCH(AM$2,$H$1:$M$1,0))/12</f>
        <v>4166.666666666667</v>
      </c>
      <c r="AN147" s="30" cm="1">
        <f t="array" ref="AN147">INDEX($H:$M,ROW(),MATCH(AN$2,$H$1:$M$1,0))/12</f>
        <v>4166.666666666667</v>
      </c>
      <c r="AO147" s="30" cm="1">
        <f t="array" ref="AO147">INDEX($H:$M,ROW(),MATCH(AO$2,$H$1:$M$1,0))/12</f>
        <v>4166.666666666667</v>
      </c>
      <c r="AP147" s="30" cm="1">
        <f t="array" ref="AP147">INDEX($H:$M,ROW(),MATCH(AP$2,$H$1:$M$1,0))/12</f>
        <v>4166.666666666667</v>
      </c>
      <c r="AQ147" s="30" cm="1">
        <f t="array" ref="AQ147">INDEX($H:$M,ROW(),MATCH(AQ$2,$H$1:$M$1,0))/12</f>
        <v>4166.666666666667</v>
      </c>
      <c r="AR147" s="30" cm="1">
        <f t="array" ref="AR147">INDEX($H:$M,ROW(),MATCH(AR$2,$H$1:$M$1,0))/12</f>
        <v>4166.666666666667</v>
      </c>
      <c r="AS147" s="30" cm="1">
        <f t="array" ref="AS147">INDEX($H:$M,ROW(),MATCH(AS$2,$H$1:$M$1,0))/12</f>
        <v>4166.666666666667</v>
      </c>
      <c r="AT147" s="30" cm="1">
        <f t="array" ref="AT147">INDEX($H:$M,ROW(),MATCH(AT$2,$H$1:$M$1,0))/12</f>
        <v>4166.666666666667</v>
      </c>
      <c r="AU147" s="30" cm="1">
        <f t="array" ref="AU147">INDEX($H:$M,ROW(),MATCH(AU$2,$H$1:$M$1,0))/12</f>
        <v>4166.666666666667</v>
      </c>
      <c r="AV147" s="30" cm="1">
        <f t="array" ref="AV147">INDEX($H:$M,ROW(),MATCH(AV$2,$H$1:$M$1,0))/12</f>
        <v>4166.666666666667</v>
      </c>
      <c r="AW147" s="30" cm="1">
        <f t="array" ref="AW147">INDEX($H:$M,ROW(),MATCH(AW$2,$H$1:$M$1,0))/12</f>
        <v>4166.666666666667</v>
      </c>
      <c r="AX147" s="30" cm="1">
        <f t="array" ref="AX147">INDEX($H:$M,ROW(),MATCH(AX$2,$H$1:$M$1,0))/12</f>
        <v>4166.666666666667</v>
      </c>
      <c r="AY147" s="30" cm="1">
        <f t="array" ref="AY147">INDEX($H:$M,ROW(),MATCH(AY$2,$H$1:$M$1,0))/12</f>
        <v>4166.666666666667</v>
      </c>
      <c r="AZ147" s="30" cm="1">
        <f t="array" ref="AZ147">INDEX($H:$M,ROW(),MATCH(AZ$2,$H$1:$M$1,0))/12</f>
        <v>4166.666666666667</v>
      </c>
      <c r="BA147" s="30" cm="1">
        <f t="array" ref="BA147">INDEX($H:$M,ROW(),MATCH(BA$2,$H$1:$M$1,0))/12</f>
        <v>4166.666666666667</v>
      </c>
      <c r="BB147" s="30" cm="1">
        <f t="array" ref="BB147">INDEX($H:$M,ROW(),MATCH(BB$2,$H$1:$M$1,0))/12</f>
        <v>4166.666666666667</v>
      </c>
      <c r="BC147" s="30" cm="1">
        <f t="array" ref="BC147">INDEX($H:$M,ROW(),MATCH(BC$2,$H$1:$M$1,0))/12</f>
        <v>4166.666666666667</v>
      </c>
      <c r="BD147" s="30" cm="1">
        <f t="array" ref="BD147">INDEX($H:$M,ROW(),MATCH(BD$2,$H$1:$M$1,0))/12</f>
        <v>4166.666666666667</v>
      </c>
      <c r="BE147" s="30" cm="1">
        <f t="array" ref="BE147">INDEX($H:$M,ROW(),MATCH(BE$2,$H$1:$M$1,0))/12</f>
        <v>4166.666666666667</v>
      </c>
      <c r="BF147" s="30" cm="1">
        <f t="array" ref="BF147">INDEX($H:$M,ROW(),MATCH(BF$2,$H$1:$M$1,0))/12</f>
        <v>4166.666666666667</v>
      </c>
      <c r="BG147" s="30" cm="1">
        <f t="array" ref="BG147">INDEX($H:$M,ROW(),MATCH(BG$2,$H$1:$M$1,0))/12</f>
        <v>4166.666666666667</v>
      </c>
      <c r="BH147" s="30" cm="1">
        <f t="array" ref="BH147">INDEX($H:$M,ROW(),MATCH(BH$2,$H$1:$M$1,0))/12</f>
        <v>4166.666666666667</v>
      </c>
      <c r="BI147" s="30" cm="1">
        <f t="array" ref="BI147">INDEX($H:$M,ROW(),MATCH(BI$2,$H$1:$M$1,0))/12</f>
        <v>4166.666666666667</v>
      </c>
      <c r="BJ147" s="30" cm="1">
        <f t="array" ref="BJ147">INDEX($H:$M,ROW(),MATCH(BJ$2,$H$1:$M$1,0))/12</f>
        <v>4166.666666666667</v>
      </c>
      <c r="BK147" s="30" cm="1">
        <f t="array" ref="BK147">INDEX($H:$M,ROW(),MATCH(BK$2,$H$1:$M$1,0))/12</f>
        <v>4166.666666666667</v>
      </c>
      <c r="BL147" s="30" cm="1">
        <f t="array" ref="BL147">INDEX($H:$M,ROW(),MATCH(BL$2,$H$1:$M$1,0))/12</f>
        <v>4166.666666666667</v>
      </c>
      <c r="BM147" s="30" cm="1">
        <f t="array" ref="BM147">INDEX($H:$M,ROW(),MATCH(BM$2,$H$1:$M$1,0))/12</f>
        <v>4166.666666666667</v>
      </c>
      <c r="BN147" s="30" cm="1">
        <f t="array" ref="BN147">INDEX($H:$M,ROW(),MATCH(BN$2,$H$1:$M$1,0))/12</f>
        <v>4166.666666666667</v>
      </c>
      <c r="BO147" s="30" cm="1">
        <f t="array" ref="BO147">INDEX($H:$M,ROW(),MATCH(BO$2,$H$1:$M$1,0))/12</f>
        <v>4166.666666666667</v>
      </c>
      <c r="BP147" s="30" cm="1">
        <f t="array" ref="BP147">INDEX($H:$M,ROW(),MATCH(BP$2,$H$1:$M$1,0))/12</f>
        <v>4166.666666666667</v>
      </c>
      <c r="BQ147" s="30" cm="1">
        <f t="array" ref="BQ147">INDEX($H:$M,ROW(),MATCH(BQ$2,$H$1:$M$1,0))/12</f>
        <v>4166.666666666667</v>
      </c>
      <c r="BR147" s="30" cm="1">
        <f t="array" ref="BR147">INDEX($H:$M,ROW(),MATCH(BR$2,$H$1:$M$1,0))/12</f>
        <v>4166.666666666667</v>
      </c>
      <c r="BS147" s="30" cm="1">
        <f t="array" ref="BS147">INDEX($H:$M,ROW(),MATCH(BS$2,$H$1:$M$1,0))/12</f>
        <v>4166.666666666667</v>
      </c>
      <c r="BT147" s="30" cm="1">
        <f t="array" ref="BT147">INDEX($H:$M,ROW(),MATCH(BT$2,$H$1:$M$1,0))/12</f>
        <v>4166.666666666667</v>
      </c>
      <c r="BU147" s="30" cm="1">
        <f t="array" ref="BU147">INDEX($H:$M,ROW(),MATCH(BU$2,$H$1:$M$1,0))/12</f>
        <v>4166.666666666667</v>
      </c>
      <c r="BV147" s="30" cm="1">
        <f t="array" ref="BV147">INDEX($H:$M,ROW(),MATCH(BV$2,$H$1:$M$1,0))/12</f>
        <v>4166.666666666667</v>
      </c>
      <c r="BW147" s="30" cm="1">
        <f t="array" ref="BW147">INDEX($H:$M,ROW(),MATCH(BW$2,$H$1:$M$1,0))/12</f>
        <v>4166.666666666667</v>
      </c>
      <c r="BX147" s="30" cm="1">
        <f t="array" ref="BX147">INDEX($H:$M,ROW(),MATCH(BX$2,$H$1:$M$1,0))/12</f>
        <v>4166.666666666667</v>
      </c>
      <c r="BY147" s="30" cm="1">
        <f t="array" ref="BY147">INDEX($H:$M,ROW(),MATCH(BY$2,$H$1:$M$1,0))/12</f>
        <v>4166.666666666667</v>
      </c>
      <c r="BZ147" s="30" cm="1">
        <f t="array" ref="BZ147">INDEX($H:$M,ROW(),MATCH(BZ$2,$H$1:$M$1,0))/12</f>
        <v>4166.666666666667</v>
      </c>
      <c r="CA147" s="30" cm="1">
        <f t="array" ref="CA147">INDEX($H:$M,ROW(),MATCH(CA$2,$H$1:$M$1,0))/12</f>
        <v>4166.666666666667</v>
      </c>
      <c r="CB147" s="30" cm="1">
        <f t="array" ref="CB147">INDEX($H:$M,ROW(),MATCH(CB$2,$H$1:$M$1,0))/12</f>
        <v>4166.666666666667</v>
      </c>
      <c r="CC147" s="30" cm="1">
        <f t="array" ref="CC147">INDEX($H:$M,ROW(),MATCH(CC$2,$H$1:$M$1,0))/12</f>
        <v>4166.666666666667</v>
      </c>
      <c r="CD147" s="30" cm="1">
        <f t="array" ref="CD147">INDEX($H:$M,ROW(),MATCH(CD$2,$H$1:$M$1,0))/12</f>
        <v>4166.666666666667</v>
      </c>
      <c r="CE147" s="30" cm="1">
        <f t="array" ref="CE147">INDEX($H:$M,ROW(),MATCH(CE$2,$H$1:$M$1,0))/12</f>
        <v>4166.666666666667</v>
      </c>
      <c r="CF147" s="30" cm="1">
        <f t="array" ref="CF147">INDEX($H:$M,ROW(),MATCH(CF$2,$H$1:$M$1,0))/12</f>
        <v>4166.666666666667</v>
      </c>
      <c r="CG147" s="30" cm="1">
        <f t="array" ref="CG147">INDEX($H:$M,ROW(),MATCH(CG$2,$H$1:$M$1,0))/12</f>
        <v>4166.666666666667</v>
      </c>
      <c r="CH147" s="30" cm="1">
        <f t="array" ref="CH147">INDEX($H:$M,ROW(),MATCH(CH$2,$H$1:$M$1,0))/12</f>
        <v>4166.666666666667</v>
      </c>
      <c r="CI147" s="30" cm="1">
        <f t="array" ref="CI147">INDEX($H:$M,ROW(),MATCH(CI$2,$H$1:$M$1,0))/12</f>
        <v>4166.666666666667</v>
      </c>
    </row>
    <row r="148" spans="1:87" x14ac:dyDescent="0.35">
      <c r="B148" t="s">
        <v>202</v>
      </c>
      <c r="C148" t="s">
        <v>150</v>
      </c>
      <c r="E148" s="27" t="str">
        <f>SUBSTITUTE(E144,":","")&amp;" Expense"</f>
        <v>Headcount - volume driven Expense</v>
      </c>
      <c r="F148" s="27"/>
      <c r="G148" s="9"/>
      <c r="H148" s="28" t="e">
        <f t="shared" ref="H148:M148" si="167">SUMIF($2:$2,H$1,148:148)</f>
        <v>#REF!</v>
      </c>
      <c r="I148" s="28" t="e">
        <f t="shared" si="167"/>
        <v>#REF!</v>
      </c>
      <c r="J148" s="28" t="e">
        <f t="shared" si="167"/>
        <v>#REF!</v>
      </c>
      <c r="K148" s="28" t="e">
        <f t="shared" si="167"/>
        <v>#REF!</v>
      </c>
      <c r="L148" s="28" t="e">
        <f t="shared" si="167"/>
        <v>#REF!</v>
      </c>
      <c r="M148" s="28" t="e">
        <f t="shared" si="167"/>
        <v>#REF!</v>
      </c>
      <c r="P148" s="28" t="e">
        <f>-P147*P146</f>
        <v>#REF!</v>
      </c>
      <c r="Q148" s="28" t="e">
        <f t="shared" ref="Q148:CB148" si="168">-Q147*Q146</f>
        <v>#REF!</v>
      </c>
      <c r="R148" s="28" t="e">
        <f t="shared" si="168"/>
        <v>#REF!</v>
      </c>
      <c r="S148" s="28" t="e">
        <f t="shared" si="168"/>
        <v>#REF!</v>
      </c>
      <c r="T148" s="28" t="e">
        <f t="shared" si="168"/>
        <v>#REF!</v>
      </c>
      <c r="U148" s="28" t="e">
        <f t="shared" si="168"/>
        <v>#REF!</v>
      </c>
      <c r="V148" s="28" t="e">
        <f t="shared" si="168"/>
        <v>#REF!</v>
      </c>
      <c r="W148" s="28" t="e">
        <f t="shared" si="168"/>
        <v>#REF!</v>
      </c>
      <c r="X148" s="28" t="e">
        <f t="shared" si="168"/>
        <v>#REF!</v>
      </c>
      <c r="Y148" s="28" t="e">
        <f t="shared" si="168"/>
        <v>#REF!</v>
      </c>
      <c r="Z148" s="28" t="e">
        <f t="shared" si="168"/>
        <v>#REF!</v>
      </c>
      <c r="AA148" s="28" t="e">
        <f t="shared" si="168"/>
        <v>#REF!</v>
      </c>
      <c r="AB148" s="28" t="e">
        <f t="shared" si="168"/>
        <v>#REF!</v>
      </c>
      <c r="AC148" s="28" t="e">
        <f t="shared" si="168"/>
        <v>#REF!</v>
      </c>
      <c r="AD148" s="28" t="e">
        <f t="shared" si="168"/>
        <v>#REF!</v>
      </c>
      <c r="AE148" s="28" t="e">
        <f t="shared" si="168"/>
        <v>#REF!</v>
      </c>
      <c r="AF148" s="28" t="e">
        <f t="shared" si="168"/>
        <v>#REF!</v>
      </c>
      <c r="AG148" s="28" t="e">
        <f t="shared" si="168"/>
        <v>#REF!</v>
      </c>
      <c r="AH148" s="28" t="e">
        <f t="shared" si="168"/>
        <v>#REF!</v>
      </c>
      <c r="AI148" s="28" t="e">
        <f t="shared" si="168"/>
        <v>#REF!</v>
      </c>
      <c r="AJ148" s="28" t="e">
        <f t="shared" si="168"/>
        <v>#REF!</v>
      </c>
      <c r="AK148" s="28" t="e">
        <f t="shared" si="168"/>
        <v>#REF!</v>
      </c>
      <c r="AL148" s="28" t="e">
        <f t="shared" si="168"/>
        <v>#REF!</v>
      </c>
      <c r="AM148" s="28" t="e">
        <f t="shared" si="168"/>
        <v>#REF!</v>
      </c>
      <c r="AN148" s="28" t="e">
        <f t="shared" si="168"/>
        <v>#REF!</v>
      </c>
      <c r="AO148" s="28" t="e">
        <f t="shared" si="168"/>
        <v>#REF!</v>
      </c>
      <c r="AP148" s="28" t="e">
        <f t="shared" si="168"/>
        <v>#REF!</v>
      </c>
      <c r="AQ148" s="28" t="e">
        <f t="shared" si="168"/>
        <v>#REF!</v>
      </c>
      <c r="AR148" s="28" t="e">
        <f t="shared" si="168"/>
        <v>#REF!</v>
      </c>
      <c r="AS148" s="28" t="e">
        <f t="shared" si="168"/>
        <v>#REF!</v>
      </c>
      <c r="AT148" s="28" t="e">
        <f t="shared" si="168"/>
        <v>#REF!</v>
      </c>
      <c r="AU148" s="28" t="e">
        <f t="shared" si="168"/>
        <v>#REF!</v>
      </c>
      <c r="AV148" s="28" t="e">
        <f t="shared" si="168"/>
        <v>#REF!</v>
      </c>
      <c r="AW148" s="28" t="e">
        <f t="shared" si="168"/>
        <v>#REF!</v>
      </c>
      <c r="AX148" s="28" t="e">
        <f t="shared" si="168"/>
        <v>#REF!</v>
      </c>
      <c r="AY148" s="28" t="e">
        <f t="shared" si="168"/>
        <v>#REF!</v>
      </c>
      <c r="AZ148" s="28" t="e">
        <f t="shared" si="168"/>
        <v>#REF!</v>
      </c>
      <c r="BA148" s="28" t="e">
        <f t="shared" si="168"/>
        <v>#REF!</v>
      </c>
      <c r="BB148" s="28" t="e">
        <f t="shared" si="168"/>
        <v>#REF!</v>
      </c>
      <c r="BC148" s="28" t="e">
        <f t="shared" si="168"/>
        <v>#REF!</v>
      </c>
      <c r="BD148" s="28" t="e">
        <f t="shared" si="168"/>
        <v>#REF!</v>
      </c>
      <c r="BE148" s="28" t="e">
        <f t="shared" si="168"/>
        <v>#REF!</v>
      </c>
      <c r="BF148" s="28" t="e">
        <f t="shared" si="168"/>
        <v>#REF!</v>
      </c>
      <c r="BG148" s="28" t="e">
        <f t="shared" si="168"/>
        <v>#REF!</v>
      </c>
      <c r="BH148" s="28" t="e">
        <f t="shared" si="168"/>
        <v>#REF!</v>
      </c>
      <c r="BI148" s="28" t="e">
        <f t="shared" si="168"/>
        <v>#REF!</v>
      </c>
      <c r="BJ148" s="28" t="e">
        <f t="shared" si="168"/>
        <v>#REF!</v>
      </c>
      <c r="BK148" s="28" t="e">
        <f t="shared" si="168"/>
        <v>#REF!</v>
      </c>
      <c r="BL148" s="28" t="e">
        <f t="shared" si="168"/>
        <v>#REF!</v>
      </c>
      <c r="BM148" s="28" t="e">
        <f t="shared" si="168"/>
        <v>#REF!</v>
      </c>
      <c r="BN148" s="28" t="e">
        <f t="shared" si="168"/>
        <v>#REF!</v>
      </c>
      <c r="BO148" s="28" t="e">
        <f t="shared" si="168"/>
        <v>#REF!</v>
      </c>
      <c r="BP148" s="28" t="e">
        <f t="shared" si="168"/>
        <v>#REF!</v>
      </c>
      <c r="BQ148" s="28" t="e">
        <f t="shared" si="168"/>
        <v>#REF!</v>
      </c>
      <c r="BR148" s="28" t="e">
        <f t="shared" si="168"/>
        <v>#REF!</v>
      </c>
      <c r="BS148" s="28" t="e">
        <f t="shared" si="168"/>
        <v>#REF!</v>
      </c>
      <c r="BT148" s="28" t="e">
        <f t="shared" si="168"/>
        <v>#REF!</v>
      </c>
      <c r="BU148" s="28" t="e">
        <f t="shared" si="168"/>
        <v>#REF!</v>
      </c>
      <c r="BV148" s="28" t="e">
        <f t="shared" si="168"/>
        <v>#REF!</v>
      </c>
      <c r="BW148" s="28" t="e">
        <f t="shared" si="168"/>
        <v>#REF!</v>
      </c>
      <c r="BX148" s="28" t="e">
        <f t="shared" si="168"/>
        <v>#REF!</v>
      </c>
      <c r="BY148" s="28" t="e">
        <f t="shared" si="168"/>
        <v>#REF!</v>
      </c>
      <c r="BZ148" s="28" t="e">
        <f t="shared" si="168"/>
        <v>#REF!</v>
      </c>
      <c r="CA148" s="28" t="e">
        <f t="shared" si="168"/>
        <v>#REF!</v>
      </c>
      <c r="CB148" s="28" t="e">
        <f t="shared" si="168"/>
        <v>#REF!</v>
      </c>
      <c r="CC148" s="28" t="e">
        <f t="shared" ref="CC148:CI148" si="169">-CC147*CC146</f>
        <v>#REF!</v>
      </c>
      <c r="CD148" s="28" t="e">
        <f t="shared" si="169"/>
        <v>#REF!</v>
      </c>
      <c r="CE148" s="28" t="e">
        <f t="shared" si="169"/>
        <v>#REF!</v>
      </c>
      <c r="CF148" s="28" t="e">
        <f t="shared" si="169"/>
        <v>#REF!</v>
      </c>
      <c r="CG148" s="28" t="e">
        <f t="shared" si="169"/>
        <v>#REF!</v>
      </c>
      <c r="CH148" s="28" t="e">
        <f t="shared" si="169"/>
        <v>#REF!</v>
      </c>
      <c r="CI148" s="28" t="e">
        <f t="shared" si="169"/>
        <v>#REF!</v>
      </c>
    </row>
    <row r="149" spans="1:87" x14ac:dyDescent="0.35">
      <c r="C149" t="s">
        <v>150</v>
      </c>
    </row>
    <row r="150" spans="1:87" outlineLevel="1" x14ac:dyDescent="0.35">
      <c r="C150" t="s">
        <v>150</v>
      </c>
      <c r="E150" t="str">
        <f>"Revenue driver: "&amp;E140</f>
        <v>Revenue driver: Subscription revenue - Tiers, primary Revenue</v>
      </c>
      <c r="H150" s="53"/>
      <c r="I150" s="53"/>
      <c r="J150" s="53"/>
      <c r="K150" s="53"/>
      <c r="L150" s="53"/>
      <c r="M150" s="53"/>
      <c r="P150" s="53" t="e">
        <f>P140</f>
        <v>#REF!</v>
      </c>
      <c r="Q150" s="53" t="e">
        <f t="shared" ref="Q150:CB150" si="170">Q140</f>
        <v>#REF!</v>
      </c>
      <c r="R150" s="53" t="e">
        <f t="shared" si="170"/>
        <v>#REF!</v>
      </c>
      <c r="S150" s="53" t="e">
        <f t="shared" si="170"/>
        <v>#REF!</v>
      </c>
      <c r="T150" s="53" t="e">
        <f t="shared" si="170"/>
        <v>#REF!</v>
      </c>
      <c r="U150" s="53" t="e">
        <f t="shared" si="170"/>
        <v>#REF!</v>
      </c>
      <c r="V150" s="53" t="e">
        <f t="shared" si="170"/>
        <v>#REF!</v>
      </c>
      <c r="W150" s="53" t="e">
        <f t="shared" si="170"/>
        <v>#REF!</v>
      </c>
      <c r="X150" s="53" t="e">
        <f t="shared" si="170"/>
        <v>#REF!</v>
      </c>
      <c r="Y150" s="53" t="e">
        <f t="shared" si="170"/>
        <v>#REF!</v>
      </c>
      <c r="Z150" s="53" t="e">
        <f t="shared" si="170"/>
        <v>#REF!</v>
      </c>
      <c r="AA150" s="53" t="e">
        <f t="shared" si="170"/>
        <v>#REF!</v>
      </c>
      <c r="AB150" s="53" t="e">
        <f t="shared" si="170"/>
        <v>#REF!</v>
      </c>
      <c r="AC150" s="53" t="e">
        <f t="shared" si="170"/>
        <v>#REF!</v>
      </c>
      <c r="AD150" s="53" t="e">
        <f t="shared" si="170"/>
        <v>#REF!</v>
      </c>
      <c r="AE150" s="53" t="e">
        <f t="shared" si="170"/>
        <v>#REF!</v>
      </c>
      <c r="AF150" s="53" t="e">
        <f t="shared" si="170"/>
        <v>#REF!</v>
      </c>
      <c r="AG150" s="53" t="e">
        <f t="shared" si="170"/>
        <v>#REF!</v>
      </c>
      <c r="AH150" s="53" t="e">
        <f t="shared" si="170"/>
        <v>#REF!</v>
      </c>
      <c r="AI150" s="53" t="e">
        <f t="shared" si="170"/>
        <v>#REF!</v>
      </c>
      <c r="AJ150" s="53" t="e">
        <f t="shared" si="170"/>
        <v>#REF!</v>
      </c>
      <c r="AK150" s="53" t="e">
        <f t="shared" si="170"/>
        <v>#REF!</v>
      </c>
      <c r="AL150" s="53" t="e">
        <f t="shared" si="170"/>
        <v>#REF!</v>
      </c>
      <c r="AM150" s="53" t="e">
        <f t="shared" si="170"/>
        <v>#REF!</v>
      </c>
      <c r="AN150" s="53" t="e">
        <f t="shared" si="170"/>
        <v>#REF!</v>
      </c>
      <c r="AO150" s="53" t="e">
        <f t="shared" si="170"/>
        <v>#REF!</v>
      </c>
      <c r="AP150" s="53" t="e">
        <f t="shared" si="170"/>
        <v>#REF!</v>
      </c>
      <c r="AQ150" s="53" t="e">
        <f t="shared" si="170"/>
        <v>#REF!</v>
      </c>
      <c r="AR150" s="53" t="e">
        <f t="shared" si="170"/>
        <v>#REF!</v>
      </c>
      <c r="AS150" s="53" t="e">
        <f t="shared" si="170"/>
        <v>#REF!</v>
      </c>
      <c r="AT150" s="53" t="e">
        <f t="shared" si="170"/>
        <v>#REF!</v>
      </c>
      <c r="AU150" s="53" t="e">
        <f t="shared" si="170"/>
        <v>#REF!</v>
      </c>
      <c r="AV150" s="53" t="e">
        <f t="shared" si="170"/>
        <v>#REF!</v>
      </c>
      <c r="AW150" s="53" t="e">
        <f t="shared" si="170"/>
        <v>#REF!</v>
      </c>
      <c r="AX150" s="53" t="e">
        <f t="shared" si="170"/>
        <v>#REF!</v>
      </c>
      <c r="AY150" s="53" t="e">
        <f t="shared" si="170"/>
        <v>#REF!</v>
      </c>
      <c r="AZ150" s="53" t="e">
        <f t="shared" si="170"/>
        <v>#REF!</v>
      </c>
      <c r="BA150" s="53" t="e">
        <f t="shared" si="170"/>
        <v>#REF!</v>
      </c>
      <c r="BB150" s="53" t="e">
        <f t="shared" si="170"/>
        <v>#REF!</v>
      </c>
      <c r="BC150" s="53" t="e">
        <f t="shared" si="170"/>
        <v>#REF!</v>
      </c>
      <c r="BD150" s="53" t="e">
        <f t="shared" si="170"/>
        <v>#REF!</v>
      </c>
      <c r="BE150" s="53" t="e">
        <f t="shared" si="170"/>
        <v>#REF!</v>
      </c>
      <c r="BF150" s="53" t="e">
        <f t="shared" si="170"/>
        <v>#REF!</v>
      </c>
      <c r="BG150" s="53" t="e">
        <f t="shared" si="170"/>
        <v>#REF!</v>
      </c>
      <c r="BH150" s="53" t="e">
        <f t="shared" si="170"/>
        <v>#REF!</v>
      </c>
      <c r="BI150" s="53" t="e">
        <f t="shared" si="170"/>
        <v>#REF!</v>
      </c>
      <c r="BJ150" s="53" t="e">
        <f t="shared" si="170"/>
        <v>#REF!</v>
      </c>
      <c r="BK150" s="53" t="e">
        <f t="shared" si="170"/>
        <v>#REF!</v>
      </c>
      <c r="BL150" s="53" t="e">
        <f t="shared" si="170"/>
        <v>#REF!</v>
      </c>
      <c r="BM150" s="53" t="e">
        <f t="shared" si="170"/>
        <v>#REF!</v>
      </c>
      <c r="BN150" s="53" t="e">
        <f t="shared" si="170"/>
        <v>#REF!</v>
      </c>
      <c r="BO150" s="53" t="e">
        <f t="shared" si="170"/>
        <v>#REF!</v>
      </c>
      <c r="BP150" s="53" t="e">
        <f t="shared" si="170"/>
        <v>#REF!</v>
      </c>
      <c r="BQ150" s="53" t="e">
        <f t="shared" si="170"/>
        <v>#REF!</v>
      </c>
      <c r="BR150" s="53" t="e">
        <f t="shared" si="170"/>
        <v>#REF!</v>
      </c>
      <c r="BS150" s="53" t="e">
        <f t="shared" si="170"/>
        <v>#REF!</v>
      </c>
      <c r="BT150" s="53" t="e">
        <f t="shared" si="170"/>
        <v>#REF!</v>
      </c>
      <c r="BU150" s="53" t="e">
        <f t="shared" si="170"/>
        <v>#REF!</v>
      </c>
      <c r="BV150" s="53" t="e">
        <f t="shared" si="170"/>
        <v>#REF!</v>
      </c>
      <c r="BW150" s="53" t="e">
        <f t="shared" si="170"/>
        <v>#REF!</v>
      </c>
      <c r="BX150" s="53" t="e">
        <f t="shared" si="170"/>
        <v>#REF!</v>
      </c>
      <c r="BY150" s="53" t="e">
        <f t="shared" si="170"/>
        <v>#REF!</v>
      </c>
      <c r="BZ150" s="53" t="e">
        <f t="shared" si="170"/>
        <v>#REF!</v>
      </c>
      <c r="CA150" s="53" t="e">
        <f t="shared" si="170"/>
        <v>#REF!</v>
      </c>
      <c r="CB150" s="53" t="e">
        <f t="shared" si="170"/>
        <v>#REF!</v>
      </c>
      <c r="CC150" s="53" t="e">
        <f t="shared" ref="CC150:CI150" si="171">CC140</f>
        <v>#REF!</v>
      </c>
      <c r="CD150" s="53" t="e">
        <f t="shared" si="171"/>
        <v>#REF!</v>
      </c>
      <c r="CE150" s="53" t="e">
        <f t="shared" si="171"/>
        <v>#REF!</v>
      </c>
      <c r="CF150" s="53" t="e">
        <f t="shared" si="171"/>
        <v>#REF!</v>
      </c>
      <c r="CG150" s="53" t="e">
        <f t="shared" si="171"/>
        <v>#REF!</v>
      </c>
      <c r="CH150" s="53" t="e">
        <f t="shared" si="171"/>
        <v>#REF!</v>
      </c>
      <c r="CI150" s="53" t="e">
        <f t="shared" si="171"/>
        <v>#REF!</v>
      </c>
    </row>
    <row r="151" spans="1:87" outlineLevel="1" x14ac:dyDescent="0.35">
      <c r="C151" t="s">
        <v>150</v>
      </c>
    </row>
    <row r="152" spans="1:87" outlineLevel="1" x14ac:dyDescent="0.35">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35">
      <c r="C153" t="s">
        <v>150</v>
      </c>
    </row>
    <row r="154" spans="1:87" s="42" customFormat="1" x14ac:dyDescent="0.35">
      <c r="C154" s="42" t="s">
        <v>186</v>
      </c>
      <c r="E154" s="41" t="s">
        <v>187</v>
      </c>
      <c r="F154" s="41"/>
      <c r="G154" s="68"/>
    </row>
    <row r="155" spans="1:87" x14ac:dyDescent="0.35">
      <c r="C155" t="s">
        <v>186</v>
      </c>
      <c r="E155" s="12" t="s">
        <v>70</v>
      </c>
      <c r="F155" s="12"/>
      <c r="G155" s="13"/>
    </row>
    <row r="156" spans="1:87" x14ac:dyDescent="0.35">
      <c r="A156" s="6"/>
      <c r="B156" s="6"/>
      <c r="C156" t="s">
        <v>186</v>
      </c>
      <c r="E156" t="s">
        <v>71</v>
      </c>
      <c r="H156" s="15">
        <f>SUMIF($3:$3,H$1-1,156:156)</f>
        <v>0</v>
      </c>
      <c r="I156" s="15" t="e">
        <f>H162</f>
        <v>#REF!</v>
      </c>
      <c r="J156" s="15" t="e">
        <f>I162</f>
        <v>#REF!</v>
      </c>
      <c r="K156" s="15" t="e">
        <f>J162</f>
        <v>#REF!</v>
      </c>
      <c r="L156" s="15" t="e">
        <f>K162</f>
        <v>#REF!</v>
      </c>
      <c r="M156" s="15" t="e">
        <f>L162</f>
        <v>#REF!</v>
      </c>
      <c r="O156" s="34"/>
      <c r="P156" s="34">
        <f>O162</f>
        <v>0</v>
      </c>
      <c r="Q156" s="34">
        <f>P162</f>
        <v>0</v>
      </c>
      <c r="R156" s="34" t="e">
        <f t="shared" ref="R156:CC156" si="174">Q162</f>
        <v>#REF!</v>
      </c>
      <c r="S156" s="34" t="e">
        <f t="shared" si="174"/>
        <v>#REF!</v>
      </c>
      <c r="T156" s="34" t="e">
        <f t="shared" si="174"/>
        <v>#REF!</v>
      </c>
      <c r="U156" s="34" t="e">
        <f t="shared" si="174"/>
        <v>#REF!</v>
      </c>
      <c r="V156" s="34" t="e">
        <f t="shared" si="174"/>
        <v>#REF!</v>
      </c>
      <c r="W156" s="34" t="e">
        <f t="shared" si="174"/>
        <v>#REF!</v>
      </c>
      <c r="X156" s="34" t="e">
        <f t="shared" si="174"/>
        <v>#REF!</v>
      </c>
      <c r="Y156" s="34" t="e">
        <f t="shared" si="174"/>
        <v>#REF!</v>
      </c>
      <c r="Z156" s="34" t="e">
        <f t="shared" si="174"/>
        <v>#REF!</v>
      </c>
      <c r="AA156" s="34" t="e">
        <f t="shared" si="174"/>
        <v>#REF!</v>
      </c>
      <c r="AB156" s="34" t="e">
        <f t="shared" si="174"/>
        <v>#REF!</v>
      </c>
      <c r="AC156" s="34" t="e">
        <f t="shared" si="174"/>
        <v>#REF!</v>
      </c>
      <c r="AD156" s="34" t="e">
        <f t="shared" si="174"/>
        <v>#REF!</v>
      </c>
      <c r="AE156" s="34" t="e">
        <f t="shared" si="174"/>
        <v>#REF!</v>
      </c>
      <c r="AF156" s="34" t="e">
        <f t="shared" si="174"/>
        <v>#REF!</v>
      </c>
      <c r="AG156" s="34" t="e">
        <f t="shared" si="174"/>
        <v>#REF!</v>
      </c>
      <c r="AH156" s="34" t="e">
        <f t="shared" si="174"/>
        <v>#REF!</v>
      </c>
      <c r="AI156" s="34" t="e">
        <f t="shared" si="174"/>
        <v>#REF!</v>
      </c>
      <c r="AJ156" s="34" t="e">
        <f t="shared" si="174"/>
        <v>#REF!</v>
      </c>
      <c r="AK156" s="34" t="e">
        <f t="shared" si="174"/>
        <v>#REF!</v>
      </c>
      <c r="AL156" s="34" t="e">
        <f t="shared" si="174"/>
        <v>#REF!</v>
      </c>
      <c r="AM156" s="34" t="e">
        <f t="shared" si="174"/>
        <v>#REF!</v>
      </c>
      <c r="AN156" s="34" t="e">
        <f t="shared" si="174"/>
        <v>#REF!</v>
      </c>
      <c r="AO156" s="34" t="e">
        <f t="shared" si="174"/>
        <v>#REF!</v>
      </c>
      <c r="AP156" s="34" t="e">
        <f t="shared" si="174"/>
        <v>#REF!</v>
      </c>
      <c r="AQ156" s="34" t="e">
        <f t="shared" si="174"/>
        <v>#REF!</v>
      </c>
      <c r="AR156" s="34" t="e">
        <f t="shared" si="174"/>
        <v>#REF!</v>
      </c>
      <c r="AS156" s="34" t="e">
        <f t="shared" si="174"/>
        <v>#REF!</v>
      </c>
      <c r="AT156" s="34" t="e">
        <f t="shared" si="174"/>
        <v>#REF!</v>
      </c>
      <c r="AU156" s="34" t="e">
        <f t="shared" si="174"/>
        <v>#REF!</v>
      </c>
      <c r="AV156" s="34" t="e">
        <f t="shared" si="174"/>
        <v>#REF!</v>
      </c>
      <c r="AW156" s="34" t="e">
        <f t="shared" si="174"/>
        <v>#REF!</v>
      </c>
      <c r="AX156" s="34" t="e">
        <f t="shared" si="174"/>
        <v>#REF!</v>
      </c>
      <c r="AY156" s="34" t="e">
        <f t="shared" si="174"/>
        <v>#REF!</v>
      </c>
      <c r="AZ156" s="34" t="e">
        <f t="shared" si="174"/>
        <v>#REF!</v>
      </c>
      <c r="BA156" s="34" t="e">
        <f t="shared" si="174"/>
        <v>#REF!</v>
      </c>
      <c r="BB156" s="34" t="e">
        <f t="shared" si="174"/>
        <v>#REF!</v>
      </c>
      <c r="BC156" s="34" t="e">
        <f t="shared" si="174"/>
        <v>#REF!</v>
      </c>
      <c r="BD156" s="34" t="e">
        <f t="shared" si="174"/>
        <v>#REF!</v>
      </c>
      <c r="BE156" s="34" t="e">
        <f t="shared" si="174"/>
        <v>#REF!</v>
      </c>
      <c r="BF156" s="34" t="e">
        <f t="shared" si="174"/>
        <v>#REF!</v>
      </c>
      <c r="BG156" s="34" t="e">
        <f t="shared" si="174"/>
        <v>#REF!</v>
      </c>
      <c r="BH156" s="34" t="e">
        <f t="shared" si="174"/>
        <v>#REF!</v>
      </c>
      <c r="BI156" s="34" t="e">
        <f t="shared" si="174"/>
        <v>#REF!</v>
      </c>
      <c r="BJ156" s="34" t="e">
        <f t="shared" si="174"/>
        <v>#REF!</v>
      </c>
      <c r="BK156" s="34" t="e">
        <f t="shared" si="174"/>
        <v>#REF!</v>
      </c>
      <c r="BL156" s="34" t="e">
        <f t="shared" si="174"/>
        <v>#REF!</v>
      </c>
      <c r="BM156" s="34" t="e">
        <f t="shared" si="174"/>
        <v>#REF!</v>
      </c>
      <c r="BN156" s="34" t="e">
        <f t="shared" si="174"/>
        <v>#REF!</v>
      </c>
      <c r="BO156" s="34" t="e">
        <f t="shared" si="174"/>
        <v>#REF!</v>
      </c>
      <c r="BP156" s="34" t="e">
        <f t="shared" si="174"/>
        <v>#REF!</v>
      </c>
      <c r="BQ156" s="34" t="e">
        <f t="shared" si="174"/>
        <v>#REF!</v>
      </c>
      <c r="BR156" s="34" t="e">
        <f t="shared" si="174"/>
        <v>#REF!</v>
      </c>
      <c r="BS156" s="34" t="e">
        <f t="shared" si="174"/>
        <v>#REF!</v>
      </c>
      <c r="BT156" s="34" t="e">
        <f t="shared" si="174"/>
        <v>#REF!</v>
      </c>
      <c r="BU156" s="34" t="e">
        <f t="shared" si="174"/>
        <v>#REF!</v>
      </c>
      <c r="BV156" s="34" t="e">
        <f t="shared" si="174"/>
        <v>#REF!</v>
      </c>
      <c r="BW156" s="34" t="e">
        <f t="shared" si="174"/>
        <v>#REF!</v>
      </c>
      <c r="BX156" s="34" t="e">
        <f t="shared" si="174"/>
        <v>#REF!</v>
      </c>
      <c r="BY156" s="34" t="e">
        <f t="shared" si="174"/>
        <v>#REF!</v>
      </c>
      <c r="BZ156" s="34" t="e">
        <f t="shared" si="174"/>
        <v>#REF!</v>
      </c>
      <c r="CA156" s="34" t="e">
        <f t="shared" si="174"/>
        <v>#REF!</v>
      </c>
      <c r="CB156" s="34" t="e">
        <f t="shared" si="174"/>
        <v>#REF!</v>
      </c>
      <c r="CC156" s="34" t="e">
        <f t="shared" si="174"/>
        <v>#REF!</v>
      </c>
      <c r="CD156" s="34" t="e">
        <f t="shared" ref="CD156:CI156" si="175">CC162</f>
        <v>#REF!</v>
      </c>
      <c r="CE156" s="34" t="e">
        <f t="shared" si="175"/>
        <v>#REF!</v>
      </c>
      <c r="CF156" s="34" t="e">
        <f t="shared" si="175"/>
        <v>#REF!</v>
      </c>
      <c r="CG156" s="34" t="e">
        <f t="shared" si="175"/>
        <v>#REF!</v>
      </c>
      <c r="CH156" s="34" t="e">
        <f t="shared" si="175"/>
        <v>#REF!</v>
      </c>
      <c r="CI156" s="34" t="e">
        <f t="shared" si="175"/>
        <v>#REF!</v>
      </c>
    </row>
    <row r="157" spans="1:87" x14ac:dyDescent="0.35">
      <c r="C157" t="s">
        <v>186</v>
      </c>
      <c r="E157" t="s">
        <v>72</v>
      </c>
      <c r="H157" s="34" t="e">
        <f t="shared" ref="H157:M157" si="176">SUMIF($2:$2,H$1,157:157)</f>
        <v>#REF!</v>
      </c>
      <c r="I157" s="34" t="e">
        <f t="shared" si="176"/>
        <v>#REF!</v>
      </c>
      <c r="J157" s="34" t="e">
        <f t="shared" si="176"/>
        <v>#REF!</v>
      </c>
      <c r="K157" s="34" t="e">
        <f t="shared" si="176"/>
        <v>#REF!</v>
      </c>
      <c r="L157" s="34" t="e">
        <f t="shared" si="176"/>
        <v>#REF!</v>
      </c>
      <c r="M157" s="34" t="e">
        <f t="shared" si="176"/>
        <v>#REF!</v>
      </c>
      <c r="O157" s="17"/>
      <c r="P157" s="15">
        <f t="shared" ref="P157:CA157" si="177">P132</f>
        <v>0</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35">
      <c r="C158" t="s">
        <v>186</v>
      </c>
      <c r="E158" s="12" t="s">
        <v>178</v>
      </c>
      <c r="F158" s="12"/>
      <c r="G158" s="13"/>
      <c r="H158" s="16">
        <v>0.05</v>
      </c>
      <c r="I158" s="16">
        <v>0.05</v>
      </c>
      <c r="J158" s="16">
        <v>0.05</v>
      </c>
      <c r="K158" s="16">
        <v>0.05</v>
      </c>
      <c r="L158" s="16">
        <v>0.05</v>
      </c>
      <c r="M158" s="16">
        <v>0.05</v>
      </c>
      <c r="O158" s="20"/>
      <c r="P158" s="20" cm="1">
        <f t="array" ref="P158">INDEX($H:$M,ROW(),MATCH(P$2,$H$1:$M$1,0))</f>
        <v>0.05</v>
      </c>
      <c r="Q158" s="20" cm="1">
        <f t="array" ref="Q158">INDEX($H:$M,ROW(),MATCH(Q$2,$H$1:$M$1,0))</f>
        <v>0.05</v>
      </c>
      <c r="R158" s="20" cm="1">
        <f t="array" ref="R158">INDEX($H:$M,ROW(),MATCH(R$2,$H$1:$M$1,0))</f>
        <v>0.05</v>
      </c>
      <c r="S158" s="20" cm="1">
        <f t="array" ref="S158">INDEX($H:$M,ROW(),MATCH(S$2,$H$1:$M$1,0))</f>
        <v>0.05</v>
      </c>
      <c r="T158" s="20" cm="1">
        <f t="array" ref="T158">INDEX($H:$M,ROW(),MATCH(T$2,$H$1:$M$1,0))</f>
        <v>0.05</v>
      </c>
      <c r="U158" s="20" cm="1">
        <f t="array" ref="U158">INDEX($H:$M,ROW(),MATCH(U$2,$H$1:$M$1,0))</f>
        <v>0.05</v>
      </c>
      <c r="V158" s="20" cm="1">
        <f t="array" ref="V158">INDEX($H:$M,ROW(),MATCH(V$2,$H$1:$M$1,0))</f>
        <v>0.05</v>
      </c>
      <c r="W158" s="20" cm="1">
        <f t="array" ref="W158">INDEX($H:$M,ROW(),MATCH(W$2,$H$1:$M$1,0))</f>
        <v>0.05</v>
      </c>
      <c r="X158" s="20" cm="1">
        <f t="array" ref="X158">INDEX($H:$M,ROW(),MATCH(X$2,$H$1:$M$1,0))</f>
        <v>0.05</v>
      </c>
      <c r="Y158" s="20" cm="1">
        <f t="array" ref="Y158">INDEX($H:$M,ROW(),MATCH(Y$2,$H$1:$M$1,0))</f>
        <v>0.05</v>
      </c>
      <c r="Z158" s="20" cm="1">
        <f t="array" ref="Z158">INDEX($H:$M,ROW(),MATCH(Z$2,$H$1:$M$1,0))</f>
        <v>0.05</v>
      </c>
      <c r="AA158" s="20" cm="1">
        <f t="array" ref="AA158">INDEX($H:$M,ROW(),MATCH(AA$2,$H$1:$M$1,0))</f>
        <v>0.05</v>
      </c>
      <c r="AB158" s="20" cm="1">
        <f t="array" ref="AB158">INDEX($H:$M,ROW(),MATCH(AB$2,$H$1:$M$1,0))</f>
        <v>0.05</v>
      </c>
      <c r="AC158" s="20" cm="1">
        <f t="array" ref="AC158">INDEX($H:$M,ROW(),MATCH(AC$2,$H$1:$M$1,0))</f>
        <v>0.05</v>
      </c>
      <c r="AD158" s="20" cm="1">
        <f t="array" ref="AD158">INDEX($H:$M,ROW(),MATCH(AD$2,$H$1:$M$1,0))</f>
        <v>0.05</v>
      </c>
      <c r="AE158" s="20" cm="1">
        <f t="array" ref="AE158">INDEX($H:$M,ROW(),MATCH(AE$2,$H$1:$M$1,0))</f>
        <v>0.05</v>
      </c>
      <c r="AF158" s="20" cm="1">
        <f t="array" ref="AF158">INDEX($H:$M,ROW(),MATCH(AF$2,$H$1:$M$1,0))</f>
        <v>0.05</v>
      </c>
      <c r="AG158" s="20" cm="1">
        <f t="array" ref="AG158">INDEX($H:$M,ROW(),MATCH(AG$2,$H$1:$M$1,0))</f>
        <v>0.05</v>
      </c>
      <c r="AH158" s="20" cm="1">
        <f t="array" ref="AH158">INDEX($H:$M,ROW(),MATCH(AH$2,$H$1:$M$1,0))</f>
        <v>0.05</v>
      </c>
      <c r="AI158" s="20" cm="1">
        <f t="array" ref="AI158">INDEX($H:$M,ROW(),MATCH(AI$2,$H$1:$M$1,0))</f>
        <v>0.05</v>
      </c>
      <c r="AJ158" s="20" cm="1">
        <f t="array" ref="AJ158">INDEX($H:$M,ROW(),MATCH(AJ$2,$H$1:$M$1,0))</f>
        <v>0.05</v>
      </c>
      <c r="AK158" s="20" cm="1">
        <f t="array" ref="AK158">INDEX($H:$M,ROW(),MATCH(AK$2,$H$1:$M$1,0))</f>
        <v>0.05</v>
      </c>
      <c r="AL158" s="20" cm="1">
        <f t="array" ref="AL158">INDEX($H:$M,ROW(),MATCH(AL$2,$H$1:$M$1,0))</f>
        <v>0.05</v>
      </c>
      <c r="AM158" s="20" cm="1">
        <f t="array" ref="AM158">INDEX($H:$M,ROW(),MATCH(AM$2,$H$1:$M$1,0))</f>
        <v>0.05</v>
      </c>
      <c r="AN158" s="20" cm="1">
        <f t="array" ref="AN158">INDEX($H:$M,ROW(),MATCH(AN$2,$H$1:$M$1,0))</f>
        <v>0.05</v>
      </c>
      <c r="AO158" s="20" cm="1">
        <f t="array" ref="AO158">INDEX($H:$M,ROW(),MATCH(AO$2,$H$1:$M$1,0))</f>
        <v>0.05</v>
      </c>
      <c r="AP158" s="20" cm="1">
        <f t="array" ref="AP158">INDEX($H:$M,ROW(),MATCH(AP$2,$H$1:$M$1,0))</f>
        <v>0.05</v>
      </c>
      <c r="AQ158" s="20" cm="1">
        <f t="array" ref="AQ158">INDEX($H:$M,ROW(),MATCH(AQ$2,$H$1:$M$1,0))</f>
        <v>0.05</v>
      </c>
      <c r="AR158" s="20" cm="1">
        <f t="array" ref="AR158">INDEX($H:$M,ROW(),MATCH(AR$2,$H$1:$M$1,0))</f>
        <v>0.05</v>
      </c>
      <c r="AS158" s="20" cm="1">
        <f t="array" ref="AS158">INDEX($H:$M,ROW(),MATCH(AS$2,$H$1:$M$1,0))</f>
        <v>0.05</v>
      </c>
      <c r="AT158" s="20" cm="1">
        <f t="array" ref="AT158">INDEX($H:$M,ROW(),MATCH(AT$2,$H$1:$M$1,0))</f>
        <v>0.05</v>
      </c>
      <c r="AU158" s="20" cm="1">
        <f t="array" ref="AU158">INDEX($H:$M,ROW(),MATCH(AU$2,$H$1:$M$1,0))</f>
        <v>0.05</v>
      </c>
      <c r="AV158" s="20" cm="1">
        <f t="array" ref="AV158">INDEX($H:$M,ROW(),MATCH(AV$2,$H$1:$M$1,0))</f>
        <v>0.05</v>
      </c>
      <c r="AW158" s="20" cm="1">
        <f t="array" ref="AW158">INDEX($H:$M,ROW(),MATCH(AW$2,$H$1:$M$1,0))</f>
        <v>0.05</v>
      </c>
      <c r="AX158" s="20" cm="1">
        <f t="array" ref="AX158">INDEX($H:$M,ROW(),MATCH(AX$2,$H$1:$M$1,0))</f>
        <v>0.05</v>
      </c>
      <c r="AY158" s="20" cm="1">
        <f t="array" ref="AY158">INDEX($H:$M,ROW(),MATCH(AY$2,$H$1:$M$1,0))</f>
        <v>0.05</v>
      </c>
      <c r="AZ158" s="20" cm="1">
        <f t="array" ref="AZ158">INDEX($H:$M,ROW(),MATCH(AZ$2,$H$1:$M$1,0))</f>
        <v>0.05</v>
      </c>
      <c r="BA158" s="20" cm="1">
        <f t="array" ref="BA158">INDEX($H:$M,ROW(),MATCH(BA$2,$H$1:$M$1,0))</f>
        <v>0.05</v>
      </c>
      <c r="BB158" s="20" cm="1">
        <f t="array" ref="BB158">INDEX($H:$M,ROW(),MATCH(BB$2,$H$1:$M$1,0))</f>
        <v>0.05</v>
      </c>
      <c r="BC158" s="20" cm="1">
        <f t="array" ref="BC158">INDEX($H:$M,ROW(),MATCH(BC$2,$H$1:$M$1,0))</f>
        <v>0.05</v>
      </c>
      <c r="BD158" s="20" cm="1">
        <f t="array" ref="BD158">INDEX($H:$M,ROW(),MATCH(BD$2,$H$1:$M$1,0))</f>
        <v>0.05</v>
      </c>
      <c r="BE158" s="20" cm="1">
        <f t="array" ref="BE158">INDEX($H:$M,ROW(),MATCH(BE$2,$H$1:$M$1,0))</f>
        <v>0.05</v>
      </c>
      <c r="BF158" s="20" cm="1">
        <f t="array" ref="BF158">INDEX($H:$M,ROW(),MATCH(BF$2,$H$1:$M$1,0))</f>
        <v>0.05</v>
      </c>
      <c r="BG158" s="20" cm="1">
        <f t="array" ref="BG158">INDEX($H:$M,ROW(),MATCH(BG$2,$H$1:$M$1,0))</f>
        <v>0.05</v>
      </c>
      <c r="BH158" s="20" cm="1">
        <f t="array" ref="BH158">INDEX($H:$M,ROW(),MATCH(BH$2,$H$1:$M$1,0))</f>
        <v>0.05</v>
      </c>
      <c r="BI158" s="20" cm="1">
        <f t="array" ref="BI158">INDEX($H:$M,ROW(),MATCH(BI$2,$H$1:$M$1,0))</f>
        <v>0.05</v>
      </c>
      <c r="BJ158" s="20" cm="1">
        <f t="array" ref="BJ158">INDEX($H:$M,ROW(),MATCH(BJ$2,$H$1:$M$1,0))</f>
        <v>0.05</v>
      </c>
      <c r="BK158" s="20" cm="1">
        <f t="array" ref="BK158">INDEX($H:$M,ROW(),MATCH(BK$2,$H$1:$M$1,0))</f>
        <v>0.05</v>
      </c>
      <c r="BL158" s="20" cm="1">
        <f t="array" ref="BL158">INDEX($H:$M,ROW(),MATCH(BL$2,$H$1:$M$1,0))</f>
        <v>0.05</v>
      </c>
      <c r="BM158" s="20" cm="1">
        <f t="array" ref="BM158">INDEX($H:$M,ROW(),MATCH(BM$2,$H$1:$M$1,0))</f>
        <v>0.05</v>
      </c>
      <c r="BN158" s="20" cm="1">
        <f t="array" ref="BN158">INDEX($H:$M,ROW(),MATCH(BN$2,$H$1:$M$1,0))</f>
        <v>0.05</v>
      </c>
      <c r="BO158" s="20" cm="1">
        <f t="array" ref="BO158">INDEX($H:$M,ROW(),MATCH(BO$2,$H$1:$M$1,0))</f>
        <v>0.05</v>
      </c>
      <c r="BP158" s="20" cm="1">
        <f t="array" ref="BP158">INDEX($H:$M,ROW(),MATCH(BP$2,$H$1:$M$1,0))</f>
        <v>0.05</v>
      </c>
      <c r="BQ158" s="20" cm="1">
        <f t="array" ref="BQ158">INDEX($H:$M,ROW(),MATCH(BQ$2,$H$1:$M$1,0))</f>
        <v>0.05</v>
      </c>
      <c r="BR158" s="20" cm="1">
        <f t="array" ref="BR158">INDEX($H:$M,ROW(),MATCH(BR$2,$H$1:$M$1,0))</f>
        <v>0.05</v>
      </c>
      <c r="BS158" s="20" cm="1">
        <f t="array" ref="BS158">INDEX($H:$M,ROW(),MATCH(BS$2,$H$1:$M$1,0))</f>
        <v>0.05</v>
      </c>
      <c r="BT158" s="20" cm="1">
        <f t="array" ref="BT158">INDEX($H:$M,ROW(),MATCH(BT$2,$H$1:$M$1,0))</f>
        <v>0.05</v>
      </c>
      <c r="BU158" s="20" cm="1">
        <f t="array" ref="BU158">INDEX($H:$M,ROW(),MATCH(BU$2,$H$1:$M$1,0))</f>
        <v>0.05</v>
      </c>
      <c r="BV158" s="20" cm="1">
        <f t="array" ref="BV158">INDEX($H:$M,ROW(),MATCH(BV$2,$H$1:$M$1,0))</f>
        <v>0.05</v>
      </c>
      <c r="BW158" s="20" cm="1">
        <f t="array" ref="BW158">INDEX($H:$M,ROW(),MATCH(BW$2,$H$1:$M$1,0))</f>
        <v>0.05</v>
      </c>
      <c r="BX158" s="20" cm="1">
        <f t="array" ref="BX158">INDEX($H:$M,ROW(),MATCH(BX$2,$H$1:$M$1,0))</f>
        <v>0.05</v>
      </c>
      <c r="BY158" s="20" cm="1">
        <f t="array" ref="BY158">INDEX($H:$M,ROW(),MATCH(BY$2,$H$1:$M$1,0))</f>
        <v>0.05</v>
      </c>
      <c r="BZ158" s="20" cm="1">
        <f t="array" ref="BZ158">INDEX($H:$M,ROW(),MATCH(BZ$2,$H$1:$M$1,0))</f>
        <v>0.05</v>
      </c>
      <c r="CA158" s="20" cm="1">
        <f t="array" ref="CA158">INDEX($H:$M,ROW(),MATCH(CA$2,$H$1:$M$1,0))</f>
        <v>0.05</v>
      </c>
      <c r="CB158" s="20" cm="1">
        <f t="array" ref="CB158">INDEX($H:$M,ROW(),MATCH(CB$2,$H$1:$M$1,0))</f>
        <v>0.05</v>
      </c>
      <c r="CC158" s="20" cm="1">
        <f t="array" ref="CC158">INDEX($H:$M,ROW(),MATCH(CC$2,$H$1:$M$1,0))</f>
        <v>0.05</v>
      </c>
      <c r="CD158" s="20" cm="1">
        <f t="array" ref="CD158">INDEX($H:$M,ROW(),MATCH(CD$2,$H$1:$M$1,0))</f>
        <v>0.05</v>
      </c>
      <c r="CE158" s="20" cm="1">
        <f t="array" ref="CE158">INDEX($H:$M,ROW(),MATCH(CE$2,$H$1:$M$1,0))</f>
        <v>0.05</v>
      </c>
      <c r="CF158" s="20" cm="1">
        <f t="array" ref="CF158">INDEX($H:$M,ROW(),MATCH(CF$2,$H$1:$M$1,0))</f>
        <v>0.05</v>
      </c>
      <c r="CG158" s="20" cm="1">
        <f t="array" ref="CG158">INDEX($H:$M,ROW(),MATCH(CG$2,$H$1:$M$1,0))</f>
        <v>0.05</v>
      </c>
      <c r="CH158" s="20" cm="1">
        <f t="array" ref="CH158">INDEX($H:$M,ROW(),MATCH(CH$2,$H$1:$M$1,0))</f>
        <v>0.05</v>
      </c>
      <c r="CI158" s="20" cm="1">
        <f t="array" ref="CI158">INDEX($H:$M,ROW(),MATCH(CI$2,$H$1:$M$1,0))</f>
        <v>0.05</v>
      </c>
    </row>
    <row r="159" spans="1:87" x14ac:dyDescent="0.35">
      <c r="A159" s="6"/>
      <c r="B159" s="6"/>
      <c r="C159" t="s">
        <v>186</v>
      </c>
      <c r="E159" s="12" t="s">
        <v>179</v>
      </c>
      <c r="F159" s="12"/>
      <c r="G159" s="13"/>
      <c r="H159" s="34" t="e">
        <f t="shared" ref="H159:M159" si="179">SUMIF($2:$2,H$1,159:159)</f>
        <v>#REF!</v>
      </c>
      <c r="I159" s="34" t="e">
        <f t="shared" si="179"/>
        <v>#REF!</v>
      </c>
      <c r="J159" s="34" t="e">
        <f t="shared" si="179"/>
        <v>#REF!</v>
      </c>
      <c r="K159" s="34" t="e">
        <f t="shared" si="179"/>
        <v>#REF!</v>
      </c>
      <c r="L159" s="34" t="e">
        <f t="shared" si="179"/>
        <v>#REF!</v>
      </c>
      <c r="M159" s="34" t="e">
        <f t="shared" si="179"/>
        <v>#REF!</v>
      </c>
      <c r="O159" s="17"/>
      <c r="P159" s="34">
        <f>P156*P158</f>
        <v>0</v>
      </c>
      <c r="Q159" s="34">
        <f t="shared" ref="Q159:CB159" si="180">Q156*Q158</f>
        <v>0</v>
      </c>
      <c r="R159" s="34" t="e">
        <f t="shared" si="180"/>
        <v>#REF!</v>
      </c>
      <c r="S159" s="34" t="e">
        <f t="shared" si="180"/>
        <v>#REF!</v>
      </c>
      <c r="T159" s="34" t="e">
        <f t="shared" si="180"/>
        <v>#REF!</v>
      </c>
      <c r="U159" s="34" t="e">
        <f t="shared" si="180"/>
        <v>#REF!</v>
      </c>
      <c r="V159" s="34" t="e">
        <f t="shared" si="180"/>
        <v>#REF!</v>
      </c>
      <c r="W159" s="34" t="e">
        <f t="shared" si="180"/>
        <v>#REF!</v>
      </c>
      <c r="X159" s="34" t="e">
        <f t="shared" si="180"/>
        <v>#REF!</v>
      </c>
      <c r="Y159" s="34" t="e">
        <f t="shared" si="180"/>
        <v>#REF!</v>
      </c>
      <c r="Z159" s="34" t="e">
        <f t="shared" si="180"/>
        <v>#REF!</v>
      </c>
      <c r="AA159" s="34" t="e">
        <f t="shared" si="180"/>
        <v>#REF!</v>
      </c>
      <c r="AB159" s="34" t="e">
        <f t="shared" si="180"/>
        <v>#REF!</v>
      </c>
      <c r="AC159" s="34" t="e">
        <f t="shared" si="180"/>
        <v>#REF!</v>
      </c>
      <c r="AD159" s="34" t="e">
        <f t="shared" si="180"/>
        <v>#REF!</v>
      </c>
      <c r="AE159" s="34" t="e">
        <f t="shared" si="180"/>
        <v>#REF!</v>
      </c>
      <c r="AF159" s="34" t="e">
        <f t="shared" si="180"/>
        <v>#REF!</v>
      </c>
      <c r="AG159" s="34" t="e">
        <f t="shared" si="180"/>
        <v>#REF!</v>
      </c>
      <c r="AH159" s="34" t="e">
        <f t="shared" si="180"/>
        <v>#REF!</v>
      </c>
      <c r="AI159" s="34" t="e">
        <f t="shared" si="180"/>
        <v>#REF!</v>
      </c>
      <c r="AJ159" s="34" t="e">
        <f t="shared" si="180"/>
        <v>#REF!</v>
      </c>
      <c r="AK159" s="34" t="e">
        <f t="shared" si="180"/>
        <v>#REF!</v>
      </c>
      <c r="AL159" s="34" t="e">
        <f t="shared" si="180"/>
        <v>#REF!</v>
      </c>
      <c r="AM159" s="34" t="e">
        <f t="shared" si="180"/>
        <v>#REF!</v>
      </c>
      <c r="AN159" s="34" t="e">
        <f t="shared" si="180"/>
        <v>#REF!</v>
      </c>
      <c r="AO159" s="34" t="e">
        <f t="shared" si="180"/>
        <v>#REF!</v>
      </c>
      <c r="AP159" s="34" t="e">
        <f t="shared" si="180"/>
        <v>#REF!</v>
      </c>
      <c r="AQ159" s="34" t="e">
        <f t="shared" si="180"/>
        <v>#REF!</v>
      </c>
      <c r="AR159" s="34" t="e">
        <f t="shared" si="180"/>
        <v>#REF!</v>
      </c>
      <c r="AS159" s="34" t="e">
        <f t="shared" si="180"/>
        <v>#REF!</v>
      </c>
      <c r="AT159" s="34" t="e">
        <f t="shared" si="180"/>
        <v>#REF!</v>
      </c>
      <c r="AU159" s="34" t="e">
        <f t="shared" si="180"/>
        <v>#REF!</v>
      </c>
      <c r="AV159" s="34" t="e">
        <f t="shared" si="180"/>
        <v>#REF!</v>
      </c>
      <c r="AW159" s="34" t="e">
        <f t="shared" si="180"/>
        <v>#REF!</v>
      </c>
      <c r="AX159" s="34" t="e">
        <f t="shared" si="180"/>
        <v>#REF!</v>
      </c>
      <c r="AY159" s="34" t="e">
        <f t="shared" si="180"/>
        <v>#REF!</v>
      </c>
      <c r="AZ159" s="34" t="e">
        <f t="shared" si="180"/>
        <v>#REF!</v>
      </c>
      <c r="BA159" s="34" t="e">
        <f t="shared" si="180"/>
        <v>#REF!</v>
      </c>
      <c r="BB159" s="34" t="e">
        <f t="shared" si="180"/>
        <v>#REF!</v>
      </c>
      <c r="BC159" s="34" t="e">
        <f t="shared" si="180"/>
        <v>#REF!</v>
      </c>
      <c r="BD159" s="34" t="e">
        <f t="shared" si="180"/>
        <v>#REF!</v>
      </c>
      <c r="BE159" s="34" t="e">
        <f t="shared" si="180"/>
        <v>#REF!</v>
      </c>
      <c r="BF159" s="34" t="e">
        <f t="shared" si="180"/>
        <v>#REF!</v>
      </c>
      <c r="BG159" s="34" t="e">
        <f t="shared" si="180"/>
        <v>#REF!</v>
      </c>
      <c r="BH159" s="34" t="e">
        <f t="shared" si="180"/>
        <v>#REF!</v>
      </c>
      <c r="BI159" s="34" t="e">
        <f t="shared" si="180"/>
        <v>#REF!</v>
      </c>
      <c r="BJ159" s="34" t="e">
        <f t="shared" si="180"/>
        <v>#REF!</v>
      </c>
      <c r="BK159" s="34" t="e">
        <f t="shared" si="180"/>
        <v>#REF!</v>
      </c>
      <c r="BL159" s="34" t="e">
        <f t="shared" si="180"/>
        <v>#REF!</v>
      </c>
      <c r="BM159" s="34" t="e">
        <f t="shared" si="180"/>
        <v>#REF!</v>
      </c>
      <c r="BN159" s="34" t="e">
        <f t="shared" si="180"/>
        <v>#REF!</v>
      </c>
      <c r="BO159" s="34" t="e">
        <f t="shared" si="180"/>
        <v>#REF!</v>
      </c>
      <c r="BP159" s="34" t="e">
        <f t="shared" si="180"/>
        <v>#REF!</v>
      </c>
      <c r="BQ159" s="34" t="e">
        <f t="shared" si="180"/>
        <v>#REF!</v>
      </c>
      <c r="BR159" s="34" t="e">
        <f t="shared" si="180"/>
        <v>#REF!</v>
      </c>
      <c r="BS159" s="34" t="e">
        <f t="shared" si="180"/>
        <v>#REF!</v>
      </c>
      <c r="BT159" s="34" t="e">
        <f t="shared" si="180"/>
        <v>#REF!</v>
      </c>
      <c r="BU159" s="34" t="e">
        <f t="shared" si="180"/>
        <v>#REF!</v>
      </c>
      <c r="BV159" s="34" t="e">
        <f t="shared" si="180"/>
        <v>#REF!</v>
      </c>
      <c r="BW159" s="34" t="e">
        <f t="shared" si="180"/>
        <v>#REF!</v>
      </c>
      <c r="BX159" s="34" t="e">
        <f t="shared" si="180"/>
        <v>#REF!</v>
      </c>
      <c r="BY159" s="34" t="e">
        <f t="shared" si="180"/>
        <v>#REF!</v>
      </c>
      <c r="BZ159" s="34" t="e">
        <f t="shared" si="180"/>
        <v>#REF!</v>
      </c>
      <c r="CA159" s="34" t="e">
        <f t="shared" si="180"/>
        <v>#REF!</v>
      </c>
      <c r="CB159" s="34" t="e">
        <f t="shared" si="180"/>
        <v>#REF!</v>
      </c>
      <c r="CC159" s="34" t="e">
        <f t="shared" ref="CC159:CI159" si="181">CC156*CC158</f>
        <v>#REF!</v>
      </c>
      <c r="CD159" s="34" t="e">
        <f t="shared" si="181"/>
        <v>#REF!</v>
      </c>
      <c r="CE159" s="34" t="e">
        <f t="shared" si="181"/>
        <v>#REF!</v>
      </c>
      <c r="CF159" s="34" t="e">
        <f t="shared" si="181"/>
        <v>#REF!</v>
      </c>
      <c r="CG159" s="34" t="e">
        <f t="shared" si="181"/>
        <v>#REF!</v>
      </c>
      <c r="CH159" s="34" t="e">
        <f t="shared" si="181"/>
        <v>#REF!</v>
      </c>
      <c r="CI159" s="34" t="e">
        <f t="shared" si="181"/>
        <v>#REF!</v>
      </c>
    </row>
    <row r="160" spans="1:87" x14ac:dyDescent="0.35">
      <c r="C160" t="s">
        <v>186</v>
      </c>
      <c r="E160" s="12" t="s">
        <v>73</v>
      </c>
      <c r="F160" s="12"/>
      <c r="G160" s="13"/>
      <c r="H160" s="16">
        <v>0.05</v>
      </c>
      <c r="I160" s="16">
        <v>0.05</v>
      </c>
      <c r="J160" s="16">
        <v>0.05</v>
      </c>
      <c r="K160" s="16">
        <v>0.05</v>
      </c>
      <c r="L160" s="16">
        <v>0.05</v>
      </c>
      <c r="M160" s="16">
        <v>0.05</v>
      </c>
      <c r="O160" s="20"/>
      <c r="P160" s="20" cm="1">
        <f t="array" ref="P160">INDEX($H:$M,ROW(),MATCH(P$2,$H$1:$M$1,0))</f>
        <v>0.05</v>
      </c>
      <c r="Q160" s="20" cm="1">
        <f t="array" ref="Q160">INDEX($H:$M,ROW(),MATCH(Q$2,$H$1:$M$1,0))</f>
        <v>0.05</v>
      </c>
      <c r="R160" s="20" cm="1">
        <f t="array" ref="R160">INDEX($H:$M,ROW(),MATCH(R$2,$H$1:$M$1,0))</f>
        <v>0.05</v>
      </c>
      <c r="S160" s="20" cm="1">
        <f t="array" ref="S160">INDEX($H:$M,ROW(),MATCH(S$2,$H$1:$M$1,0))</f>
        <v>0.05</v>
      </c>
      <c r="T160" s="20" cm="1">
        <f t="array" ref="T160">INDEX($H:$M,ROW(),MATCH(T$2,$H$1:$M$1,0))</f>
        <v>0.05</v>
      </c>
      <c r="U160" s="20" cm="1">
        <f t="array" ref="U160">INDEX($H:$M,ROW(),MATCH(U$2,$H$1:$M$1,0))</f>
        <v>0.05</v>
      </c>
      <c r="V160" s="20" cm="1">
        <f t="array" ref="V160">INDEX($H:$M,ROW(),MATCH(V$2,$H$1:$M$1,0))</f>
        <v>0.05</v>
      </c>
      <c r="W160" s="20" cm="1">
        <f t="array" ref="W160">INDEX($H:$M,ROW(),MATCH(W$2,$H$1:$M$1,0))</f>
        <v>0.05</v>
      </c>
      <c r="X160" s="20" cm="1">
        <f t="array" ref="X160">INDEX($H:$M,ROW(),MATCH(X$2,$H$1:$M$1,0))</f>
        <v>0.05</v>
      </c>
      <c r="Y160" s="20" cm="1">
        <f t="array" ref="Y160">INDEX($H:$M,ROW(),MATCH(Y$2,$H$1:$M$1,0))</f>
        <v>0.05</v>
      </c>
      <c r="Z160" s="20" cm="1">
        <f t="array" ref="Z160">INDEX($H:$M,ROW(),MATCH(Z$2,$H$1:$M$1,0))</f>
        <v>0.05</v>
      </c>
      <c r="AA160" s="20" cm="1">
        <f t="array" ref="AA160">INDEX($H:$M,ROW(),MATCH(AA$2,$H$1:$M$1,0))</f>
        <v>0.05</v>
      </c>
      <c r="AB160" s="20" cm="1">
        <f t="array" ref="AB160">INDEX($H:$M,ROW(),MATCH(AB$2,$H$1:$M$1,0))</f>
        <v>0.05</v>
      </c>
      <c r="AC160" s="20" cm="1">
        <f t="array" ref="AC160">INDEX($H:$M,ROW(),MATCH(AC$2,$H$1:$M$1,0))</f>
        <v>0.05</v>
      </c>
      <c r="AD160" s="20" cm="1">
        <f t="array" ref="AD160">INDEX($H:$M,ROW(),MATCH(AD$2,$H$1:$M$1,0))</f>
        <v>0.05</v>
      </c>
      <c r="AE160" s="20" cm="1">
        <f t="array" ref="AE160">INDEX($H:$M,ROW(),MATCH(AE$2,$H$1:$M$1,0))</f>
        <v>0.05</v>
      </c>
      <c r="AF160" s="20" cm="1">
        <f t="array" ref="AF160">INDEX($H:$M,ROW(),MATCH(AF$2,$H$1:$M$1,0))</f>
        <v>0.05</v>
      </c>
      <c r="AG160" s="20" cm="1">
        <f t="array" ref="AG160">INDEX($H:$M,ROW(),MATCH(AG$2,$H$1:$M$1,0))</f>
        <v>0.05</v>
      </c>
      <c r="AH160" s="20" cm="1">
        <f t="array" ref="AH160">INDEX($H:$M,ROW(),MATCH(AH$2,$H$1:$M$1,0))</f>
        <v>0.05</v>
      </c>
      <c r="AI160" s="20" cm="1">
        <f t="array" ref="AI160">INDEX($H:$M,ROW(),MATCH(AI$2,$H$1:$M$1,0))</f>
        <v>0.05</v>
      </c>
      <c r="AJ160" s="20" cm="1">
        <f t="array" ref="AJ160">INDEX($H:$M,ROW(),MATCH(AJ$2,$H$1:$M$1,0))</f>
        <v>0.05</v>
      </c>
      <c r="AK160" s="20" cm="1">
        <f t="array" ref="AK160">INDEX($H:$M,ROW(),MATCH(AK$2,$H$1:$M$1,0))</f>
        <v>0.05</v>
      </c>
      <c r="AL160" s="20" cm="1">
        <f t="array" ref="AL160">INDEX($H:$M,ROW(),MATCH(AL$2,$H$1:$M$1,0))</f>
        <v>0.05</v>
      </c>
      <c r="AM160" s="20" cm="1">
        <f t="array" ref="AM160">INDEX($H:$M,ROW(),MATCH(AM$2,$H$1:$M$1,0))</f>
        <v>0.05</v>
      </c>
      <c r="AN160" s="20" cm="1">
        <f t="array" ref="AN160">INDEX($H:$M,ROW(),MATCH(AN$2,$H$1:$M$1,0))</f>
        <v>0.05</v>
      </c>
      <c r="AO160" s="20" cm="1">
        <f t="array" ref="AO160">INDEX($H:$M,ROW(),MATCH(AO$2,$H$1:$M$1,0))</f>
        <v>0.05</v>
      </c>
      <c r="AP160" s="20" cm="1">
        <f t="array" ref="AP160">INDEX($H:$M,ROW(),MATCH(AP$2,$H$1:$M$1,0))</f>
        <v>0.05</v>
      </c>
      <c r="AQ160" s="20" cm="1">
        <f t="array" ref="AQ160">INDEX($H:$M,ROW(),MATCH(AQ$2,$H$1:$M$1,0))</f>
        <v>0.05</v>
      </c>
      <c r="AR160" s="20" cm="1">
        <f t="array" ref="AR160">INDEX($H:$M,ROW(),MATCH(AR$2,$H$1:$M$1,0))</f>
        <v>0.05</v>
      </c>
      <c r="AS160" s="20" cm="1">
        <f t="array" ref="AS160">INDEX($H:$M,ROW(),MATCH(AS$2,$H$1:$M$1,0))</f>
        <v>0.05</v>
      </c>
      <c r="AT160" s="20" cm="1">
        <f t="array" ref="AT160">INDEX($H:$M,ROW(),MATCH(AT$2,$H$1:$M$1,0))</f>
        <v>0.05</v>
      </c>
      <c r="AU160" s="20" cm="1">
        <f t="array" ref="AU160">INDEX($H:$M,ROW(),MATCH(AU$2,$H$1:$M$1,0))</f>
        <v>0.05</v>
      </c>
      <c r="AV160" s="20" cm="1">
        <f t="array" ref="AV160">INDEX($H:$M,ROW(),MATCH(AV$2,$H$1:$M$1,0))</f>
        <v>0.05</v>
      </c>
      <c r="AW160" s="20" cm="1">
        <f t="array" ref="AW160">INDEX($H:$M,ROW(),MATCH(AW$2,$H$1:$M$1,0))</f>
        <v>0.05</v>
      </c>
      <c r="AX160" s="20" cm="1">
        <f t="array" ref="AX160">INDEX($H:$M,ROW(),MATCH(AX$2,$H$1:$M$1,0))</f>
        <v>0.05</v>
      </c>
      <c r="AY160" s="20" cm="1">
        <f t="array" ref="AY160">INDEX($H:$M,ROW(),MATCH(AY$2,$H$1:$M$1,0))</f>
        <v>0.05</v>
      </c>
      <c r="AZ160" s="20" cm="1">
        <f t="array" ref="AZ160">INDEX($H:$M,ROW(),MATCH(AZ$2,$H$1:$M$1,0))</f>
        <v>0.05</v>
      </c>
      <c r="BA160" s="20" cm="1">
        <f t="array" ref="BA160">INDEX($H:$M,ROW(),MATCH(BA$2,$H$1:$M$1,0))</f>
        <v>0.05</v>
      </c>
      <c r="BB160" s="20" cm="1">
        <f t="array" ref="BB160">INDEX($H:$M,ROW(),MATCH(BB$2,$H$1:$M$1,0))</f>
        <v>0.05</v>
      </c>
      <c r="BC160" s="20" cm="1">
        <f t="array" ref="BC160">INDEX($H:$M,ROW(),MATCH(BC$2,$H$1:$M$1,0))</f>
        <v>0.05</v>
      </c>
      <c r="BD160" s="20" cm="1">
        <f t="array" ref="BD160">INDEX($H:$M,ROW(),MATCH(BD$2,$H$1:$M$1,0))</f>
        <v>0.05</v>
      </c>
      <c r="BE160" s="20" cm="1">
        <f t="array" ref="BE160">INDEX($H:$M,ROW(),MATCH(BE$2,$H$1:$M$1,0))</f>
        <v>0.05</v>
      </c>
      <c r="BF160" s="20" cm="1">
        <f t="array" ref="BF160">INDEX($H:$M,ROW(),MATCH(BF$2,$H$1:$M$1,0))</f>
        <v>0.05</v>
      </c>
      <c r="BG160" s="20" cm="1">
        <f t="array" ref="BG160">INDEX($H:$M,ROW(),MATCH(BG$2,$H$1:$M$1,0))</f>
        <v>0.05</v>
      </c>
      <c r="BH160" s="20" cm="1">
        <f t="array" ref="BH160">INDEX($H:$M,ROW(),MATCH(BH$2,$H$1:$M$1,0))</f>
        <v>0.05</v>
      </c>
      <c r="BI160" s="20" cm="1">
        <f t="array" ref="BI160">INDEX($H:$M,ROW(),MATCH(BI$2,$H$1:$M$1,0))</f>
        <v>0.05</v>
      </c>
      <c r="BJ160" s="20" cm="1">
        <f t="array" ref="BJ160">INDEX($H:$M,ROW(),MATCH(BJ$2,$H$1:$M$1,0))</f>
        <v>0.05</v>
      </c>
      <c r="BK160" s="20" cm="1">
        <f t="array" ref="BK160">INDEX($H:$M,ROW(),MATCH(BK$2,$H$1:$M$1,0))</f>
        <v>0.05</v>
      </c>
      <c r="BL160" s="20" cm="1">
        <f t="array" ref="BL160">INDEX($H:$M,ROW(),MATCH(BL$2,$H$1:$M$1,0))</f>
        <v>0.05</v>
      </c>
      <c r="BM160" s="20" cm="1">
        <f t="array" ref="BM160">INDEX($H:$M,ROW(),MATCH(BM$2,$H$1:$M$1,0))</f>
        <v>0.05</v>
      </c>
      <c r="BN160" s="20" cm="1">
        <f t="array" ref="BN160">INDEX($H:$M,ROW(),MATCH(BN$2,$H$1:$M$1,0))</f>
        <v>0.05</v>
      </c>
      <c r="BO160" s="20" cm="1">
        <f t="array" ref="BO160">INDEX($H:$M,ROW(),MATCH(BO$2,$H$1:$M$1,0))</f>
        <v>0.05</v>
      </c>
      <c r="BP160" s="20" cm="1">
        <f t="array" ref="BP160">INDEX($H:$M,ROW(),MATCH(BP$2,$H$1:$M$1,0))</f>
        <v>0.05</v>
      </c>
      <c r="BQ160" s="20" cm="1">
        <f t="array" ref="BQ160">INDEX($H:$M,ROW(),MATCH(BQ$2,$H$1:$M$1,0))</f>
        <v>0.05</v>
      </c>
      <c r="BR160" s="20" cm="1">
        <f t="array" ref="BR160">INDEX($H:$M,ROW(),MATCH(BR$2,$H$1:$M$1,0))</f>
        <v>0.05</v>
      </c>
      <c r="BS160" s="20" cm="1">
        <f t="array" ref="BS160">INDEX($H:$M,ROW(),MATCH(BS$2,$H$1:$M$1,0))</f>
        <v>0.05</v>
      </c>
      <c r="BT160" s="20" cm="1">
        <f t="array" ref="BT160">INDEX($H:$M,ROW(),MATCH(BT$2,$H$1:$M$1,0))</f>
        <v>0.05</v>
      </c>
      <c r="BU160" s="20" cm="1">
        <f t="array" ref="BU160">INDEX($H:$M,ROW(),MATCH(BU$2,$H$1:$M$1,0))</f>
        <v>0.05</v>
      </c>
      <c r="BV160" s="20" cm="1">
        <f t="array" ref="BV160">INDEX($H:$M,ROW(),MATCH(BV$2,$H$1:$M$1,0))</f>
        <v>0.05</v>
      </c>
      <c r="BW160" s="20" cm="1">
        <f t="array" ref="BW160">INDEX($H:$M,ROW(),MATCH(BW$2,$H$1:$M$1,0))</f>
        <v>0.05</v>
      </c>
      <c r="BX160" s="20" cm="1">
        <f t="array" ref="BX160">INDEX($H:$M,ROW(),MATCH(BX$2,$H$1:$M$1,0))</f>
        <v>0.05</v>
      </c>
      <c r="BY160" s="20" cm="1">
        <f t="array" ref="BY160">INDEX($H:$M,ROW(),MATCH(BY$2,$H$1:$M$1,0))</f>
        <v>0.05</v>
      </c>
      <c r="BZ160" s="20" cm="1">
        <f t="array" ref="BZ160">INDEX($H:$M,ROW(),MATCH(BZ$2,$H$1:$M$1,0))</f>
        <v>0.05</v>
      </c>
      <c r="CA160" s="20" cm="1">
        <f t="array" ref="CA160">INDEX($H:$M,ROW(),MATCH(CA$2,$H$1:$M$1,0))</f>
        <v>0.05</v>
      </c>
      <c r="CB160" s="20" cm="1">
        <f t="array" ref="CB160">INDEX($H:$M,ROW(),MATCH(CB$2,$H$1:$M$1,0))</f>
        <v>0.05</v>
      </c>
      <c r="CC160" s="20" cm="1">
        <f t="array" ref="CC160">INDEX($H:$M,ROW(),MATCH(CC$2,$H$1:$M$1,0))</f>
        <v>0.05</v>
      </c>
      <c r="CD160" s="20" cm="1">
        <f t="array" ref="CD160">INDEX($H:$M,ROW(),MATCH(CD$2,$H$1:$M$1,0))</f>
        <v>0.05</v>
      </c>
      <c r="CE160" s="20" cm="1">
        <f t="array" ref="CE160">INDEX($H:$M,ROW(),MATCH(CE$2,$H$1:$M$1,0))</f>
        <v>0.05</v>
      </c>
      <c r="CF160" s="20" cm="1">
        <f t="array" ref="CF160">INDEX($H:$M,ROW(),MATCH(CF$2,$H$1:$M$1,0))</f>
        <v>0.05</v>
      </c>
      <c r="CG160" s="20" cm="1">
        <f t="array" ref="CG160">INDEX($H:$M,ROW(),MATCH(CG$2,$H$1:$M$1,0))</f>
        <v>0.05</v>
      </c>
      <c r="CH160" s="20" cm="1">
        <f t="array" ref="CH160">INDEX($H:$M,ROW(),MATCH(CH$2,$H$1:$M$1,0))</f>
        <v>0.05</v>
      </c>
      <c r="CI160" s="20" cm="1">
        <f t="array" ref="CI160">INDEX($H:$M,ROW(),MATCH(CI$2,$H$1:$M$1,0))</f>
        <v>0.05</v>
      </c>
    </row>
    <row r="161" spans="2:87" x14ac:dyDescent="0.35">
      <c r="B161" s="6"/>
      <c r="C161" t="s">
        <v>186</v>
      </c>
      <c r="E161" t="s">
        <v>74</v>
      </c>
      <c r="H161" s="35" t="e">
        <f t="shared" ref="H161:M161" si="182">SUMIF($2:$2,H$1,161:161)</f>
        <v>#REF!</v>
      </c>
      <c r="I161" s="35" t="e">
        <f t="shared" si="182"/>
        <v>#REF!</v>
      </c>
      <c r="J161" s="35" t="e">
        <f t="shared" si="182"/>
        <v>#REF!</v>
      </c>
      <c r="K161" s="35" t="e">
        <f t="shared" si="182"/>
        <v>#REF!</v>
      </c>
      <c r="L161" s="35" t="e">
        <f t="shared" si="182"/>
        <v>#REF!</v>
      </c>
      <c r="M161" s="35" t="e">
        <f t="shared" si="182"/>
        <v>#REF!</v>
      </c>
      <c r="N161" s="36"/>
      <c r="O161" s="35"/>
      <c r="P161" s="35">
        <f>-P156*P160</f>
        <v>0</v>
      </c>
      <c r="Q161" s="35">
        <f t="shared" ref="Q161:CB161" si="183">-Q156*Q160</f>
        <v>0</v>
      </c>
      <c r="R161" s="35" t="e">
        <f t="shared" si="183"/>
        <v>#REF!</v>
      </c>
      <c r="S161" s="35" t="e">
        <f t="shared" si="183"/>
        <v>#REF!</v>
      </c>
      <c r="T161" s="35" t="e">
        <f t="shared" si="183"/>
        <v>#REF!</v>
      </c>
      <c r="U161" s="35" t="e">
        <f t="shared" si="183"/>
        <v>#REF!</v>
      </c>
      <c r="V161" s="35" t="e">
        <f t="shared" si="183"/>
        <v>#REF!</v>
      </c>
      <c r="W161" s="35" t="e">
        <f t="shared" si="183"/>
        <v>#REF!</v>
      </c>
      <c r="X161" s="35" t="e">
        <f t="shared" si="183"/>
        <v>#REF!</v>
      </c>
      <c r="Y161" s="35" t="e">
        <f t="shared" si="183"/>
        <v>#REF!</v>
      </c>
      <c r="Z161" s="35" t="e">
        <f t="shared" si="183"/>
        <v>#REF!</v>
      </c>
      <c r="AA161" s="35" t="e">
        <f t="shared" si="183"/>
        <v>#REF!</v>
      </c>
      <c r="AB161" s="35" t="e">
        <f t="shared" si="183"/>
        <v>#REF!</v>
      </c>
      <c r="AC161" s="35" t="e">
        <f t="shared" si="183"/>
        <v>#REF!</v>
      </c>
      <c r="AD161" s="35" t="e">
        <f t="shared" si="183"/>
        <v>#REF!</v>
      </c>
      <c r="AE161" s="35" t="e">
        <f t="shared" si="183"/>
        <v>#REF!</v>
      </c>
      <c r="AF161" s="35" t="e">
        <f t="shared" si="183"/>
        <v>#REF!</v>
      </c>
      <c r="AG161" s="35" t="e">
        <f t="shared" si="183"/>
        <v>#REF!</v>
      </c>
      <c r="AH161" s="35" t="e">
        <f t="shared" si="183"/>
        <v>#REF!</v>
      </c>
      <c r="AI161" s="35" t="e">
        <f t="shared" si="183"/>
        <v>#REF!</v>
      </c>
      <c r="AJ161" s="35" t="e">
        <f t="shared" si="183"/>
        <v>#REF!</v>
      </c>
      <c r="AK161" s="35" t="e">
        <f t="shared" si="183"/>
        <v>#REF!</v>
      </c>
      <c r="AL161" s="35" t="e">
        <f t="shared" si="183"/>
        <v>#REF!</v>
      </c>
      <c r="AM161" s="35" t="e">
        <f t="shared" si="183"/>
        <v>#REF!</v>
      </c>
      <c r="AN161" s="35" t="e">
        <f t="shared" si="183"/>
        <v>#REF!</v>
      </c>
      <c r="AO161" s="35" t="e">
        <f t="shared" si="183"/>
        <v>#REF!</v>
      </c>
      <c r="AP161" s="35" t="e">
        <f t="shared" si="183"/>
        <v>#REF!</v>
      </c>
      <c r="AQ161" s="35" t="e">
        <f t="shared" si="183"/>
        <v>#REF!</v>
      </c>
      <c r="AR161" s="35" t="e">
        <f t="shared" si="183"/>
        <v>#REF!</v>
      </c>
      <c r="AS161" s="35" t="e">
        <f t="shared" si="183"/>
        <v>#REF!</v>
      </c>
      <c r="AT161" s="35" t="e">
        <f t="shared" si="183"/>
        <v>#REF!</v>
      </c>
      <c r="AU161" s="35" t="e">
        <f t="shared" si="183"/>
        <v>#REF!</v>
      </c>
      <c r="AV161" s="35" t="e">
        <f t="shared" si="183"/>
        <v>#REF!</v>
      </c>
      <c r="AW161" s="35" t="e">
        <f t="shared" si="183"/>
        <v>#REF!</v>
      </c>
      <c r="AX161" s="35" t="e">
        <f t="shared" si="183"/>
        <v>#REF!</v>
      </c>
      <c r="AY161" s="35" t="e">
        <f t="shared" si="183"/>
        <v>#REF!</v>
      </c>
      <c r="AZ161" s="35" t="e">
        <f t="shared" si="183"/>
        <v>#REF!</v>
      </c>
      <c r="BA161" s="35" t="e">
        <f t="shared" si="183"/>
        <v>#REF!</v>
      </c>
      <c r="BB161" s="35" t="e">
        <f t="shared" si="183"/>
        <v>#REF!</v>
      </c>
      <c r="BC161" s="35" t="e">
        <f t="shared" si="183"/>
        <v>#REF!</v>
      </c>
      <c r="BD161" s="35" t="e">
        <f t="shared" si="183"/>
        <v>#REF!</v>
      </c>
      <c r="BE161" s="35" t="e">
        <f t="shared" si="183"/>
        <v>#REF!</v>
      </c>
      <c r="BF161" s="35" t="e">
        <f t="shared" si="183"/>
        <v>#REF!</v>
      </c>
      <c r="BG161" s="35" t="e">
        <f t="shared" si="183"/>
        <v>#REF!</v>
      </c>
      <c r="BH161" s="35" t="e">
        <f t="shared" si="183"/>
        <v>#REF!</v>
      </c>
      <c r="BI161" s="35" t="e">
        <f t="shared" si="183"/>
        <v>#REF!</v>
      </c>
      <c r="BJ161" s="35" t="e">
        <f t="shared" si="183"/>
        <v>#REF!</v>
      </c>
      <c r="BK161" s="35" t="e">
        <f t="shared" si="183"/>
        <v>#REF!</v>
      </c>
      <c r="BL161" s="35" t="e">
        <f t="shared" si="183"/>
        <v>#REF!</v>
      </c>
      <c r="BM161" s="35" t="e">
        <f t="shared" si="183"/>
        <v>#REF!</v>
      </c>
      <c r="BN161" s="35" t="e">
        <f t="shared" si="183"/>
        <v>#REF!</v>
      </c>
      <c r="BO161" s="35" t="e">
        <f t="shared" si="183"/>
        <v>#REF!</v>
      </c>
      <c r="BP161" s="35" t="e">
        <f t="shared" si="183"/>
        <v>#REF!</v>
      </c>
      <c r="BQ161" s="35" t="e">
        <f t="shared" si="183"/>
        <v>#REF!</v>
      </c>
      <c r="BR161" s="35" t="e">
        <f t="shared" si="183"/>
        <v>#REF!</v>
      </c>
      <c r="BS161" s="35" t="e">
        <f t="shared" si="183"/>
        <v>#REF!</v>
      </c>
      <c r="BT161" s="35" t="e">
        <f t="shared" si="183"/>
        <v>#REF!</v>
      </c>
      <c r="BU161" s="35" t="e">
        <f t="shared" si="183"/>
        <v>#REF!</v>
      </c>
      <c r="BV161" s="35" t="e">
        <f t="shared" si="183"/>
        <v>#REF!</v>
      </c>
      <c r="BW161" s="35" t="e">
        <f t="shared" si="183"/>
        <v>#REF!</v>
      </c>
      <c r="BX161" s="35" t="e">
        <f t="shared" si="183"/>
        <v>#REF!</v>
      </c>
      <c r="BY161" s="35" t="e">
        <f t="shared" si="183"/>
        <v>#REF!</v>
      </c>
      <c r="BZ161" s="35" t="e">
        <f t="shared" si="183"/>
        <v>#REF!</v>
      </c>
      <c r="CA161" s="35" t="e">
        <f t="shared" si="183"/>
        <v>#REF!</v>
      </c>
      <c r="CB161" s="35" t="e">
        <f t="shared" si="183"/>
        <v>#REF!</v>
      </c>
      <c r="CC161" s="35" t="e">
        <f t="shared" ref="CC161:CI161" si="184">-CC156*CC160</f>
        <v>#REF!</v>
      </c>
      <c r="CD161" s="35" t="e">
        <f t="shared" si="184"/>
        <v>#REF!</v>
      </c>
      <c r="CE161" s="35" t="e">
        <f t="shared" si="184"/>
        <v>#REF!</v>
      </c>
      <c r="CF161" s="35" t="e">
        <f t="shared" si="184"/>
        <v>#REF!</v>
      </c>
      <c r="CG161" s="35" t="e">
        <f t="shared" si="184"/>
        <v>#REF!</v>
      </c>
      <c r="CH161" s="35" t="e">
        <f t="shared" si="184"/>
        <v>#REF!</v>
      </c>
      <c r="CI161" s="35" t="e">
        <f t="shared" si="184"/>
        <v>#REF!</v>
      </c>
    </row>
    <row r="162" spans="2:87" x14ac:dyDescent="0.35">
      <c r="B162" t="s">
        <v>80</v>
      </c>
      <c r="C162" t="s">
        <v>186</v>
      </c>
      <c r="E162" s="31" t="str">
        <f>"# of subscriers - "&amp;E154</f>
        <v># of subscriers - Subscription revenue - Middle tier, secondary:</v>
      </c>
      <c r="F162" s="31"/>
      <c r="G162" s="67"/>
      <c r="H162" s="32" t="e">
        <f t="shared" ref="H162:N162" si="185">SUMIF($3:$3,H$1,162:162)</f>
        <v>#REF!</v>
      </c>
      <c r="I162" s="32" t="e">
        <f t="shared" si="185"/>
        <v>#REF!</v>
      </c>
      <c r="J162" s="32" t="e">
        <f t="shared" si="185"/>
        <v>#REF!</v>
      </c>
      <c r="K162" s="32" t="e">
        <f t="shared" si="185"/>
        <v>#REF!</v>
      </c>
      <c r="L162" s="32" t="e">
        <f t="shared" si="185"/>
        <v>#REF!</v>
      </c>
      <c r="M162" s="32" t="e">
        <f t="shared" si="185"/>
        <v>#REF!</v>
      </c>
      <c r="N162" s="32" t="e">
        <f t="shared" si="185"/>
        <v>#REF!</v>
      </c>
      <c r="O162" s="32"/>
      <c r="P162" s="32">
        <f>P156+P157+P161+P159</f>
        <v>0</v>
      </c>
      <c r="Q162" s="32" t="e">
        <f t="shared" ref="Q162:CB162" si="186">Q156+Q157+Q161+Q159</f>
        <v>#REF!</v>
      </c>
      <c r="R162" s="32" t="e">
        <f t="shared" si="186"/>
        <v>#REF!</v>
      </c>
      <c r="S162" s="32" t="e">
        <f t="shared" si="186"/>
        <v>#REF!</v>
      </c>
      <c r="T162" s="32" t="e">
        <f t="shared" si="186"/>
        <v>#REF!</v>
      </c>
      <c r="U162" s="32" t="e">
        <f t="shared" si="186"/>
        <v>#REF!</v>
      </c>
      <c r="V162" s="32" t="e">
        <f t="shared" si="186"/>
        <v>#REF!</v>
      </c>
      <c r="W162" s="32" t="e">
        <f t="shared" si="186"/>
        <v>#REF!</v>
      </c>
      <c r="X162" s="32" t="e">
        <f t="shared" si="186"/>
        <v>#REF!</v>
      </c>
      <c r="Y162" s="32" t="e">
        <f t="shared" si="186"/>
        <v>#REF!</v>
      </c>
      <c r="Z162" s="32" t="e">
        <f t="shared" si="186"/>
        <v>#REF!</v>
      </c>
      <c r="AA162" s="32" t="e">
        <f t="shared" si="186"/>
        <v>#REF!</v>
      </c>
      <c r="AB162" s="32" t="e">
        <f t="shared" si="186"/>
        <v>#REF!</v>
      </c>
      <c r="AC162" s="32" t="e">
        <f t="shared" si="186"/>
        <v>#REF!</v>
      </c>
      <c r="AD162" s="32" t="e">
        <f t="shared" si="186"/>
        <v>#REF!</v>
      </c>
      <c r="AE162" s="32" t="e">
        <f t="shared" si="186"/>
        <v>#REF!</v>
      </c>
      <c r="AF162" s="32" t="e">
        <f t="shared" si="186"/>
        <v>#REF!</v>
      </c>
      <c r="AG162" s="32" t="e">
        <f t="shared" si="186"/>
        <v>#REF!</v>
      </c>
      <c r="AH162" s="32" t="e">
        <f t="shared" si="186"/>
        <v>#REF!</v>
      </c>
      <c r="AI162" s="32" t="e">
        <f t="shared" si="186"/>
        <v>#REF!</v>
      </c>
      <c r="AJ162" s="32" t="e">
        <f t="shared" si="186"/>
        <v>#REF!</v>
      </c>
      <c r="AK162" s="32" t="e">
        <f t="shared" si="186"/>
        <v>#REF!</v>
      </c>
      <c r="AL162" s="32" t="e">
        <f t="shared" si="186"/>
        <v>#REF!</v>
      </c>
      <c r="AM162" s="32" t="e">
        <f t="shared" si="186"/>
        <v>#REF!</v>
      </c>
      <c r="AN162" s="32" t="e">
        <f t="shared" si="186"/>
        <v>#REF!</v>
      </c>
      <c r="AO162" s="32" t="e">
        <f t="shared" si="186"/>
        <v>#REF!</v>
      </c>
      <c r="AP162" s="32" t="e">
        <f t="shared" si="186"/>
        <v>#REF!</v>
      </c>
      <c r="AQ162" s="32" t="e">
        <f t="shared" si="186"/>
        <v>#REF!</v>
      </c>
      <c r="AR162" s="32" t="e">
        <f t="shared" si="186"/>
        <v>#REF!</v>
      </c>
      <c r="AS162" s="32" t="e">
        <f t="shared" si="186"/>
        <v>#REF!</v>
      </c>
      <c r="AT162" s="32" t="e">
        <f t="shared" si="186"/>
        <v>#REF!</v>
      </c>
      <c r="AU162" s="32" t="e">
        <f t="shared" si="186"/>
        <v>#REF!</v>
      </c>
      <c r="AV162" s="32" t="e">
        <f t="shared" si="186"/>
        <v>#REF!</v>
      </c>
      <c r="AW162" s="32" t="e">
        <f t="shared" si="186"/>
        <v>#REF!</v>
      </c>
      <c r="AX162" s="32" t="e">
        <f t="shared" si="186"/>
        <v>#REF!</v>
      </c>
      <c r="AY162" s="32" t="e">
        <f t="shared" si="186"/>
        <v>#REF!</v>
      </c>
      <c r="AZ162" s="32" t="e">
        <f t="shared" si="186"/>
        <v>#REF!</v>
      </c>
      <c r="BA162" s="32" t="e">
        <f t="shared" si="186"/>
        <v>#REF!</v>
      </c>
      <c r="BB162" s="32" t="e">
        <f t="shared" si="186"/>
        <v>#REF!</v>
      </c>
      <c r="BC162" s="32" t="e">
        <f t="shared" si="186"/>
        <v>#REF!</v>
      </c>
      <c r="BD162" s="32" t="e">
        <f t="shared" si="186"/>
        <v>#REF!</v>
      </c>
      <c r="BE162" s="32" t="e">
        <f t="shared" si="186"/>
        <v>#REF!</v>
      </c>
      <c r="BF162" s="32" t="e">
        <f t="shared" si="186"/>
        <v>#REF!</v>
      </c>
      <c r="BG162" s="32" t="e">
        <f t="shared" si="186"/>
        <v>#REF!</v>
      </c>
      <c r="BH162" s="32" t="e">
        <f t="shared" si="186"/>
        <v>#REF!</v>
      </c>
      <c r="BI162" s="32" t="e">
        <f t="shared" si="186"/>
        <v>#REF!</v>
      </c>
      <c r="BJ162" s="32" t="e">
        <f t="shared" si="186"/>
        <v>#REF!</v>
      </c>
      <c r="BK162" s="32" t="e">
        <f t="shared" si="186"/>
        <v>#REF!</v>
      </c>
      <c r="BL162" s="32" t="e">
        <f t="shared" si="186"/>
        <v>#REF!</v>
      </c>
      <c r="BM162" s="32" t="e">
        <f t="shared" si="186"/>
        <v>#REF!</v>
      </c>
      <c r="BN162" s="32" t="e">
        <f t="shared" si="186"/>
        <v>#REF!</v>
      </c>
      <c r="BO162" s="32" t="e">
        <f t="shared" si="186"/>
        <v>#REF!</v>
      </c>
      <c r="BP162" s="32" t="e">
        <f t="shared" si="186"/>
        <v>#REF!</v>
      </c>
      <c r="BQ162" s="32" t="e">
        <f t="shared" si="186"/>
        <v>#REF!</v>
      </c>
      <c r="BR162" s="32" t="e">
        <f t="shared" si="186"/>
        <v>#REF!</v>
      </c>
      <c r="BS162" s="32" t="e">
        <f t="shared" si="186"/>
        <v>#REF!</v>
      </c>
      <c r="BT162" s="32" t="e">
        <f t="shared" si="186"/>
        <v>#REF!</v>
      </c>
      <c r="BU162" s="32" t="e">
        <f t="shared" si="186"/>
        <v>#REF!</v>
      </c>
      <c r="BV162" s="32" t="e">
        <f t="shared" si="186"/>
        <v>#REF!</v>
      </c>
      <c r="BW162" s="32" t="e">
        <f t="shared" si="186"/>
        <v>#REF!</v>
      </c>
      <c r="BX162" s="32" t="e">
        <f t="shared" si="186"/>
        <v>#REF!</v>
      </c>
      <c r="BY162" s="32" t="e">
        <f t="shared" si="186"/>
        <v>#REF!</v>
      </c>
      <c r="BZ162" s="32" t="e">
        <f t="shared" si="186"/>
        <v>#REF!</v>
      </c>
      <c r="CA162" s="32" t="e">
        <f t="shared" si="186"/>
        <v>#REF!</v>
      </c>
      <c r="CB162" s="32" t="e">
        <f t="shared" si="186"/>
        <v>#REF!</v>
      </c>
      <c r="CC162" s="32" t="e">
        <f t="shared" ref="CC162:CI162" si="187">CC156+CC157+CC161+CC159</f>
        <v>#REF!</v>
      </c>
      <c r="CD162" s="32" t="e">
        <f t="shared" si="187"/>
        <v>#REF!</v>
      </c>
      <c r="CE162" s="32" t="e">
        <f t="shared" si="187"/>
        <v>#REF!</v>
      </c>
      <c r="CF162" s="32" t="e">
        <f t="shared" si="187"/>
        <v>#REF!</v>
      </c>
      <c r="CG162" s="32" t="e">
        <f t="shared" si="187"/>
        <v>#REF!</v>
      </c>
      <c r="CH162" s="32" t="e">
        <f t="shared" si="187"/>
        <v>#REF!</v>
      </c>
      <c r="CI162" s="32" t="e">
        <f t="shared" si="187"/>
        <v>#REF!</v>
      </c>
    </row>
    <row r="163" spans="2:87" x14ac:dyDescent="0.35">
      <c r="B163" s="6"/>
      <c r="C163" t="s">
        <v>186</v>
      </c>
      <c r="E163" s="12" t="s">
        <v>62</v>
      </c>
      <c r="F163" s="12"/>
      <c r="G163" s="13"/>
      <c r="H163" s="34" t="e">
        <f t="shared" ref="H163:M163" si="188">H162-SUM(H161,H156:H157,H159)</f>
        <v>#REF!</v>
      </c>
      <c r="I163" s="34" t="e">
        <f t="shared" si="188"/>
        <v>#REF!</v>
      </c>
      <c r="J163" s="34" t="e">
        <f t="shared" si="188"/>
        <v>#REF!</v>
      </c>
      <c r="K163" s="34" t="e">
        <f t="shared" si="188"/>
        <v>#REF!</v>
      </c>
      <c r="L163" s="34" t="e">
        <f t="shared" si="188"/>
        <v>#REF!</v>
      </c>
      <c r="M163" s="34" t="e">
        <f t="shared" si="188"/>
        <v>#REF!</v>
      </c>
      <c r="N163" s="34" t="e">
        <f>N162-SUM(N161,N156:N157)</f>
        <v>#REF!</v>
      </c>
      <c r="O163" s="34"/>
      <c r="P163" s="34">
        <f>P162-SUM(P161,P156:P157,P159)</f>
        <v>0</v>
      </c>
      <c r="Q163" s="34" t="e">
        <f t="shared" ref="Q163:CB163" si="189">Q162-SUM(Q161,Q156:Q157,Q159)</f>
        <v>#REF!</v>
      </c>
      <c r="R163" s="34" t="e">
        <f t="shared" si="189"/>
        <v>#REF!</v>
      </c>
      <c r="S163" s="34" t="e">
        <f t="shared" si="189"/>
        <v>#REF!</v>
      </c>
      <c r="T163" s="34" t="e">
        <f t="shared" si="189"/>
        <v>#REF!</v>
      </c>
      <c r="U163" s="34" t="e">
        <f t="shared" si="189"/>
        <v>#REF!</v>
      </c>
      <c r="V163" s="34" t="e">
        <f t="shared" si="189"/>
        <v>#REF!</v>
      </c>
      <c r="W163" s="34" t="e">
        <f t="shared" si="189"/>
        <v>#REF!</v>
      </c>
      <c r="X163" s="34" t="e">
        <f t="shared" si="189"/>
        <v>#REF!</v>
      </c>
      <c r="Y163" s="34" t="e">
        <f t="shared" si="189"/>
        <v>#REF!</v>
      </c>
      <c r="Z163" s="34" t="e">
        <f t="shared" si="189"/>
        <v>#REF!</v>
      </c>
      <c r="AA163" s="34" t="e">
        <f t="shared" si="189"/>
        <v>#REF!</v>
      </c>
      <c r="AB163" s="34" t="e">
        <f t="shared" si="189"/>
        <v>#REF!</v>
      </c>
      <c r="AC163" s="34" t="e">
        <f t="shared" si="189"/>
        <v>#REF!</v>
      </c>
      <c r="AD163" s="34" t="e">
        <f t="shared" si="189"/>
        <v>#REF!</v>
      </c>
      <c r="AE163" s="34" t="e">
        <f t="shared" si="189"/>
        <v>#REF!</v>
      </c>
      <c r="AF163" s="34" t="e">
        <f t="shared" si="189"/>
        <v>#REF!</v>
      </c>
      <c r="AG163" s="34" t="e">
        <f t="shared" si="189"/>
        <v>#REF!</v>
      </c>
      <c r="AH163" s="34" t="e">
        <f t="shared" si="189"/>
        <v>#REF!</v>
      </c>
      <c r="AI163" s="34" t="e">
        <f t="shared" si="189"/>
        <v>#REF!</v>
      </c>
      <c r="AJ163" s="34" t="e">
        <f t="shared" si="189"/>
        <v>#REF!</v>
      </c>
      <c r="AK163" s="34" t="e">
        <f t="shared" si="189"/>
        <v>#REF!</v>
      </c>
      <c r="AL163" s="34" t="e">
        <f t="shared" si="189"/>
        <v>#REF!</v>
      </c>
      <c r="AM163" s="34" t="e">
        <f t="shared" si="189"/>
        <v>#REF!</v>
      </c>
      <c r="AN163" s="34" t="e">
        <f t="shared" si="189"/>
        <v>#REF!</v>
      </c>
      <c r="AO163" s="34" t="e">
        <f t="shared" si="189"/>
        <v>#REF!</v>
      </c>
      <c r="AP163" s="34" t="e">
        <f t="shared" si="189"/>
        <v>#REF!</v>
      </c>
      <c r="AQ163" s="34" t="e">
        <f t="shared" si="189"/>
        <v>#REF!</v>
      </c>
      <c r="AR163" s="34" t="e">
        <f t="shared" si="189"/>
        <v>#REF!</v>
      </c>
      <c r="AS163" s="34" t="e">
        <f t="shared" si="189"/>
        <v>#REF!</v>
      </c>
      <c r="AT163" s="34" t="e">
        <f t="shared" si="189"/>
        <v>#REF!</v>
      </c>
      <c r="AU163" s="34" t="e">
        <f t="shared" si="189"/>
        <v>#REF!</v>
      </c>
      <c r="AV163" s="34" t="e">
        <f t="shared" si="189"/>
        <v>#REF!</v>
      </c>
      <c r="AW163" s="34" t="e">
        <f t="shared" si="189"/>
        <v>#REF!</v>
      </c>
      <c r="AX163" s="34" t="e">
        <f t="shared" si="189"/>
        <v>#REF!</v>
      </c>
      <c r="AY163" s="34" t="e">
        <f t="shared" si="189"/>
        <v>#REF!</v>
      </c>
      <c r="AZ163" s="34" t="e">
        <f t="shared" si="189"/>
        <v>#REF!</v>
      </c>
      <c r="BA163" s="34" t="e">
        <f t="shared" si="189"/>
        <v>#REF!</v>
      </c>
      <c r="BB163" s="34" t="e">
        <f t="shared" si="189"/>
        <v>#REF!</v>
      </c>
      <c r="BC163" s="34" t="e">
        <f t="shared" si="189"/>
        <v>#REF!</v>
      </c>
      <c r="BD163" s="34" t="e">
        <f t="shared" si="189"/>
        <v>#REF!</v>
      </c>
      <c r="BE163" s="34" t="e">
        <f t="shared" si="189"/>
        <v>#REF!</v>
      </c>
      <c r="BF163" s="34" t="e">
        <f t="shared" si="189"/>
        <v>#REF!</v>
      </c>
      <c r="BG163" s="34" t="e">
        <f t="shared" si="189"/>
        <v>#REF!</v>
      </c>
      <c r="BH163" s="34" t="e">
        <f t="shared" si="189"/>
        <v>#REF!</v>
      </c>
      <c r="BI163" s="34" t="e">
        <f t="shared" si="189"/>
        <v>#REF!</v>
      </c>
      <c r="BJ163" s="34" t="e">
        <f t="shared" si="189"/>
        <v>#REF!</v>
      </c>
      <c r="BK163" s="34" t="e">
        <f t="shared" si="189"/>
        <v>#REF!</v>
      </c>
      <c r="BL163" s="34" t="e">
        <f t="shared" si="189"/>
        <v>#REF!</v>
      </c>
      <c r="BM163" s="34" t="e">
        <f t="shared" si="189"/>
        <v>#REF!</v>
      </c>
      <c r="BN163" s="34" t="e">
        <f t="shared" si="189"/>
        <v>#REF!</v>
      </c>
      <c r="BO163" s="34" t="e">
        <f t="shared" si="189"/>
        <v>#REF!</v>
      </c>
      <c r="BP163" s="34" t="e">
        <f t="shared" si="189"/>
        <v>#REF!</v>
      </c>
      <c r="BQ163" s="34" t="e">
        <f t="shared" si="189"/>
        <v>#REF!</v>
      </c>
      <c r="BR163" s="34" t="e">
        <f t="shared" si="189"/>
        <v>#REF!</v>
      </c>
      <c r="BS163" s="34" t="e">
        <f t="shared" si="189"/>
        <v>#REF!</v>
      </c>
      <c r="BT163" s="34" t="e">
        <f t="shared" si="189"/>
        <v>#REF!</v>
      </c>
      <c r="BU163" s="34" t="e">
        <f t="shared" si="189"/>
        <v>#REF!</v>
      </c>
      <c r="BV163" s="34" t="e">
        <f t="shared" si="189"/>
        <v>#REF!</v>
      </c>
      <c r="BW163" s="34" t="e">
        <f t="shared" si="189"/>
        <v>#REF!</v>
      </c>
      <c r="BX163" s="34" t="e">
        <f t="shared" si="189"/>
        <v>#REF!</v>
      </c>
      <c r="BY163" s="34" t="e">
        <f t="shared" si="189"/>
        <v>#REF!</v>
      </c>
      <c r="BZ163" s="34" t="e">
        <f t="shared" si="189"/>
        <v>#REF!</v>
      </c>
      <c r="CA163" s="34" t="e">
        <f t="shared" si="189"/>
        <v>#REF!</v>
      </c>
      <c r="CB163" s="34" t="e">
        <f t="shared" si="189"/>
        <v>#REF!</v>
      </c>
      <c r="CC163" s="34" t="e">
        <f t="shared" ref="CC163:CI163" si="190">CC162-SUM(CC161,CC156:CC157,CC159)</f>
        <v>#REF!</v>
      </c>
      <c r="CD163" s="34" t="e">
        <f t="shared" si="190"/>
        <v>#REF!</v>
      </c>
      <c r="CE163" s="34" t="e">
        <f t="shared" si="190"/>
        <v>#REF!</v>
      </c>
      <c r="CF163" s="34" t="e">
        <f t="shared" si="190"/>
        <v>#REF!</v>
      </c>
      <c r="CG163" s="34" t="e">
        <f t="shared" si="190"/>
        <v>#REF!</v>
      </c>
      <c r="CH163" s="34" t="e">
        <f t="shared" si="190"/>
        <v>#REF!</v>
      </c>
      <c r="CI163" s="34" t="e">
        <f t="shared" si="190"/>
        <v>#REF!</v>
      </c>
    </row>
    <row r="164" spans="2:87" x14ac:dyDescent="0.35">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35">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35">
      <c r="C166" t="s">
        <v>186</v>
      </c>
      <c r="E166" s="12" t="s">
        <v>77</v>
      </c>
      <c r="F166" s="12"/>
      <c r="G166" s="13"/>
      <c r="H166" s="29">
        <v>20</v>
      </c>
      <c r="I166" s="29">
        <v>20</v>
      </c>
      <c r="J166" s="29">
        <v>20</v>
      </c>
      <c r="K166" s="29">
        <v>20</v>
      </c>
      <c r="L166" s="29">
        <v>20</v>
      </c>
      <c r="M166" s="29">
        <v>20</v>
      </c>
      <c r="N166" s="36"/>
      <c r="O166" s="36"/>
      <c r="P166" s="30" cm="1">
        <f t="array" ref="P166">INDEX($H:$M,ROW(),MATCH(P$2,$H$1:$M$1,0))</f>
        <v>20</v>
      </c>
      <c r="Q166" s="30" cm="1">
        <f t="array" ref="Q166">INDEX($H:$M,ROW(),MATCH(Q$2,$H$1:$M$1,0))</f>
        <v>20</v>
      </c>
      <c r="R166" s="30" cm="1">
        <f t="array" ref="R166">INDEX($H:$M,ROW(),MATCH(R$2,$H$1:$M$1,0))</f>
        <v>20</v>
      </c>
      <c r="S166" s="30" cm="1">
        <f t="array" ref="S166">INDEX($H:$M,ROW(),MATCH(S$2,$H$1:$M$1,0))</f>
        <v>20</v>
      </c>
      <c r="T166" s="30" cm="1">
        <f t="array" ref="T166">INDEX($H:$M,ROW(),MATCH(T$2,$H$1:$M$1,0))</f>
        <v>20</v>
      </c>
      <c r="U166" s="30" cm="1">
        <f t="array" ref="U166">INDEX($H:$M,ROW(),MATCH(U$2,$H$1:$M$1,0))</f>
        <v>20</v>
      </c>
      <c r="V166" s="30" cm="1">
        <f t="array" ref="V166">INDEX($H:$M,ROW(),MATCH(V$2,$H$1:$M$1,0))</f>
        <v>20</v>
      </c>
      <c r="W166" s="30" cm="1">
        <f t="array" ref="W166">INDEX($H:$M,ROW(),MATCH(W$2,$H$1:$M$1,0))</f>
        <v>20</v>
      </c>
      <c r="X166" s="30" cm="1">
        <f t="array" ref="X166">INDEX($H:$M,ROW(),MATCH(X$2,$H$1:$M$1,0))</f>
        <v>20</v>
      </c>
      <c r="Y166" s="30" cm="1">
        <f t="array" ref="Y166">INDEX($H:$M,ROW(),MATCH(Y$2,$H$1:$M$1,0))</f>
        <v>20</v>
      </c>
      <c r="Z166" s="30" cm="1">
        <f t="array" ref="Z166">INDEX($H:$M,ROW(),MATCH(Z$2,$H$1:$M$1,0))</f>
        <v>20</v>
      </c>
      <c r="AA166" s="30" cm="1">
        <f t="array" ref="AA166">INDEX($H:$M,ROW(),MATCH(AA$2,$H$1:$M$1,0))</f>
        <v>20</v>
      </c>
      <c r="AB166" s="30" cm="1">
        <f t="array" ref="AB166">INDEX($H:$M,ROW(),MATCH(AB$2,$H$1:$M$1,0))</f>
        <v>20</v>
      </c>
      <c r="AC166" s="30" cm="1">
        <f t="array" ref="AC166">INDEX($H:$M,ROW(),MATCH(AC$2,$H$1:$M$1,0))</f>
        <v>20</v>
      </c>
      <c r="AD166" s="30" cm="1">
        <f t="array" ref="AD166">INDEX($H:$M,ROW(),MATCH(AD$2,$H$1:$M$1,0))</f>
        <v>20</v>
      </c>
      <c r="AE166" s="30" cm="1">
        <f t="array" ref="AE166">INDEX($H:$M,ROW(),MATCH(AE$2,$H$1:$M$1,0))</f>
        <v>20</v>
      </c>
      <c r="AF166" s="30" cm="1">
        <f t="array" ref="AF166">INDEX($H:$M,ROW(),MATCH(AF$2,$H$1:$M$1,0))</f>
        <v>20</v>
      </c>
      <c r="AG166" s="30" cm="1">
        <f t="array" ref="AG166">INDEX($H:$M,ROW(),MATCH(AG$2,$H$1:$M$1,0))</f>
        <v>20</v>
      </c>
      <c r="AH166" s="30" cm="1">
        <f t="array" ref="AH166">INDEX($H:$M,ROW(),MATCH(AH$2,$H$1:$M$1,0))</f>
        <v>20</v>
      </c>
      <c r="AI166" s="30" cm="1">
        <f t="array" ref="AI166">INDEX($H:$M,ROW(),MATCH(AI$2,$H$1:$M$1,0))</f>
        <v>20</v>
      </c>
      <c r="AJ166" s="30" cm="1">
        <f t="array" ref="AJ166">INDEX($H:$M,ROW(),MATCH(AJ$2,$H$1:$M$1,0))</f>
        <v>20</v>
      </c>
      <c r="AK166" s="30" cm="1">
        <f t="array" ref="AK166">INDEX($H:$M,ROW(),MATCH(AK$2,$H$1:$M$1,0))</f>
        <v>20</v>
      </c>
      <c r="AL166" s="30" cm="1">
        <f t="array" ref="AL166">INDEX($H:$M,ROW(),MATCH(AL$2,$H$1:$M$1,0))</f>
        <v>20</v>
      </c>
      <c r="AM166" s="30" cm="1">
        <f t="array" ref="AM166">INDEX($H:$M,ROW(),MATCH(AM$2,$H$1:$M$1,0))</f>
        <v>20</v>
      </c>
      <c r="AN166" s="30" cm="1">
        <f t="array" ref="AN166">INDEX($H:$M,ROW(),MATCH(AN$2,$H$1:$M$1,0))</f>
        <v>20</v>
      </c>
      <c r="AO166" s="30" cm="1">
        <f t="array" ref="AO166">INDEX($H:$M,ROW(),MATCH(AO$2,$H$1:$M$1,0))</f>
        <v>20</v>
      </c>
      <c r="AP166" s="30" cm="1">
        <f t="array" ref="AP166">INDEX($H:$M,ROW(),MATCH(AP$2,$H$1:$M$1,0))</f>
        <v>20</v>
      </c>
      <c r="AQ166" s="30" cm="1">
        <f t="array" ref="AQ166">INDEX($H:$M,ROW(),MATCH(AQ$2,$H$1:$M$1,0))</f>
        <v>20</v>
      </c>
      <c r="AR166" s="30" cm="1">
        <f t="array" ref="AR166">INDEX($H:$M,ROW(),MATCH(AR$2,$H$1:$M$1,0))</f>
        <v>20</v>
      </c>
      <c r="AS166" s="30" cm="1">
        <f t="array" ref="AS166">INDEX($H:$M,ROW(),MATCH(AS$2,$H$1:$M$1,0))</f>
        <v>20</v>
      </c>
      <c r="AT166" s="30" cm="1">
        <f t="array" ref="AT166">INDEX($H:$M,ROW(),MATCH(AT$2,$H$1:$M$1,0))</f>
        <v>20</v>
      </c>
      <c r="AU166" s="30" cm="1">
        <f t="array" ref="AU166">INDEX($H:$M,ROW(),MATCH(AU$2,$H$1:$M$1,0))</f>
        <v>20</v>
      </c>
      <c r="AV166" s="30" cm="1">
        <f t="array" ref="AV166">INDEX($H:$M,ROW(),MATCH(AV$2,$H$1:$M$1,0))</f>
        <v>20</v>
      </c>
      <c r="AW166" s="30" cm="1">
        <f t="array" ref="AW166">INDEX($H:$M,ROW(),MATCH(AW$2,$H$1:$M$1,0))</f>
        <v>20</v>
      </c>
      <c r="AX166" s="30" cm="1">
        <f t="array" ref="AX166">INDEX($H:$M,ROW(),MATCH(AX$2,$H$1:$M$1,0))</f>
        <v>20</v>
      </c>
      <c r="AY166" s="30" cm="1">
        <f t="array" ref="AY166">INDEX($H:$M,ROW(),MATCH(AY$2,$H$1:$M$1,0))</f>
        <v>20</v>
      </c>
      <c r="AZ166" s="30" cm="1">
        <f t="array" ref="AZ166">INDEX($H:$M,ROW(),MATCH(AZ$2,$H$1:$M$1,0))</f>
        <v>20</v>
      </c>
      <c r="BA166" s="30" cm="1">
        <f t="array" ref="BA166">INDEX($H:$M,ROW(),MATCH(BA$2,$H$1:$M$1,0))</f>
        <v>20</v>
      </c>
      <c r="BB166" s="30" cm="1">
        <f t="array" ref="BB166">INDEX($H:$M,ROW(),MATCH(BB$2,$H$1:$M$1,0))</f>
        <v>20</v>
      </c>
      <c r="BC166" s="30" cm="1">
        <f t="array" ref="BC166">INDEX($H:$M,ROW(),MATCH(BC$2,$H$1:$M$1,0))</f>
        <v>20</v>
      </c>
      <c r="BD166" s="30" cm="1">
        <f t="array" ref="BD166">INDEX($H:$M,ROW(),MATCH(BD$2,$H$1:$M$1,0))</f>
        <v>20</v>
      </c>
      <c r="BE166" s="30" cm="1">
        <f t="array" ref="BE166">INDEX($H:$M,ROW(),MATCH(BE$2,$H$1:$M$1,0))</f>
        <v>20</v>
      </c>
      <c r="BF166" s="30" cm="1">
        <f t="array" ref="BF166">INDEX($H:$M,ROW(),MATCH(BF$2,$H$1:$M$1,0))</f>
        <v>20</v>
      </c>
      <c r="BG166" s="30" cm="1">
        <f t="array" ref="BG166">INDEX($H:$M,ROW(),MATCH(BG$2,$H$1:$M$1,0))</f>
        <v>20</v>
      </c>
      <c r="BH166" s="30" cm="1">
        <f t="array" ref="BH166">INDEX($H:$M,ROW(),MATCH(BH$2,$H$1:$M$1,0))</f>
        <v>20</v>
      </c>
      <c r="BI166" s="30" cm="1">
        <f t="array" ref="BI166">INDEX($H:$M,ROW(),MATCH(BI$2,$H$1:$M$1,0))</f>
        <v>20</v>
      </c>
      <c r="BJ166" s="30" cm="1">
        <f t="array" ref="BJ166">INDEX($H:$M,ROW(),MATCH(BJ$2,$H$1:$M$1,0))</f>
        <v>20</v>
      </c>
      <c r="BK166" s="30" cm="1">
        <f t="array" ref="BK166">INDEX($H:$M,ROW(),MATCH(BK$2,$H$1:$M$1,0))</f>
        <v>20</v>
      </c>
      <c r="BL166" s="30" cm="1">
        <f t="array" ref="BL166">INDEX($H:$M,ROW(),MATCH(BL$2,$H$1:$M$1,0))</f>
        <v>20</v>
      </c>
      <c r="BM166" s="30" cm="1">
        <f t="array" ref="BM166">INDEX($H:$M,ROW(),MATCH(BM$2,$H$1:$M$1,0))</f>
        <v>20</v>
      </c>
      <c r="BN166" s="30" cm="1">
        <f t="array" ref="BN166">INDEX($H:$M,ROW(),MATCH(BN$2,$H$1:$M$1,0))</f>
        <v>20</v>
      </c>
      <c r="BO166" s="30" cm="1">
        <f t="array" ref="BO166">INDEX($H:$M,ROW(),MATCH(BO$2,$H$1:$M$1,0))</f>
        <v>20</v>
      </c>
      <c r="BP166" s="30" cm="1">
        <f t="array" ref="BP166">INDEX($H:$M,ROW(),MATCH(BP$2,$H$1:$M$1,0))</f>
        <v>20</v>
      </c>
      <c r="BQ166" s="30" cm="1">
        <f t="array" ref="BQ166">INDEX($H:$M,ROW(),MATCH(BQ$2,$H$1:$M$1,0))</f>
        <v>20</v>
      </c>
      <c r="BR166" s="30" cm="1">
        <f t="array" ref="BR166">INDEX($H:$M,ROW(),MATCH(BR$2,$H$1:$M$1,0))</f>
        <v>20</v>
      </c>
      <c r="BS166" s="30" cm="1">
        <f t="array" ref="BS166">INDEX($H:$M,ROW(),MATCH(BS$2,$H$1:$M$1,0))</f>
        <v>20</v>
      </c>
      <c r="BT166" s="30" cm="1">
        <f t="array" ref="BT166">INDEX($H:$M,ROW(),MATCH(BT$2,$H$1:$M$1,0))</f>
        <v>20</v>
      </c>
      <c r="BU166" s="30" cm="1">
        <f t="array" ref="BU166">INDEX($H:$M,ROW(),MATCH(BU$2,$H$1:$M$1,0))</f>
        <v>20</v>
      </c>
      <c r="BV166" s="30" cm="1">
        <f t="array" ref="BV166">INDEX($H:$M,ROW(),MATCH(BV$2,$H$1:$M$1,0))</f>
        <v>20</v>
      </c>
      <c r="BW166" s="30" cm="1">
        <f t="array" ref="BW166">INDEX($H:$M,ROW(),MATCH(BW$2,$H$1:$M$1,0))</f>
        <v>20</v>
      </c>
      <c r="BX166" s="30" cm="1">
        <f t="array" ref="BX166">INDEX($H:$M,ROW(),MATCH(BX$2,$H$1:$M$1,0))</f>
        <v>20</v>
      </c>
      <c r="BY166" s="30" cm="1">
        <f t="array" ref="BY166">INDEX($H:$M,ROW(),MATCH(BY$2,$H$1:$M$1,0))</f>
        <v>20</v>
      </c>
      <c r="BZ166" s="30" cm="1">
        <f t="array" ref="BZ166">INDEX($H:$M,ROW(),MATCH(BZ$2,$H$1:$M$1,0))</f>
        <v>20</v>
      </c>
      <c r="CA166" s="30" cm="1">
        <f t="array" ref="CA166">INDEX($H:$M,ROW(),MATCH(CA$2,$H$1:$M$1,0))</f>
        <v>20</v>
      </c>
      <c r="CB166" s="30" cm="1">
        <f t="array" ref="CB166">INDEX($H:$M,ROW(),MATCH(CB$2,$H$1:$M$1,0))</f>
        <v>20</v>
      </c>
      <c r="CC166" s="30" cm="1">
        <f t="array" ref="CC166">INDEX($H:$M,ROW(),MATCH(CC$2,$H$1:$M$1,0))</f>
        <v>20</v>
      </c>
      <c r="CD166" s="30" cm="1">
        <f t="array" ref="CD166">INDEX($H:$M,ROW(),MATCH(CD$2,$H$1:$M$1,0))</f>
        <v>20</v>
      </c>
      <c r="CE166" s="30" cm="1">
        <f t="array" ref="CE166">INDEX($H:$M,ROW(),MATCH(CE$2,$H$1:$M$1,0))</f>
        <v>20</v>
      </c>
      <c r="CF166" s="30" cm="1">
        <f t="array" ref="CF166">INDEX($H:$M,ROW(),MATCH(CF$2,$H$1:$M$1,0))</f>
        <v>20</v>
      </c>
      <c r="CG166" s="30" cm="1">
        <f t="array" ref="CG166">INDEX($H:$M,ROW(),MATCH(CG$2,$H$1:$M$1,0))</f>
        <v>20</v>
      </c>
      <c r="CH166" s="30" cm="1">
        <f t="array" ref="CH166">INDEX($H:$M,ROW(),MATCH(CH$2,$H$1:$M$1,0))</f>
        <v>20</v>
      </c>
      <c r="CI166" s="30" cm="1">
        <f t="array" ref="CI166">INDEX($H:$M,ROW(),MATCH(CI$2,$H$1:$M$1,0))</f>
        <v>20</v>
      </c>
    </row>
    <row r="167" spans="2:87" x14ac:dyDescent="0.35">
      <c r="B167" t="s">
        <v>198</v>
      </c>
      <c r="C167" t="s">
        <v>186</v>
      </c>
      <c r="E167" s="27" t="str">
        <f>SUBSTITUTE(E154,":","")&amp;" Revenue"</f>
        <v>Subscription revenue - Middle tier, secondary Revenue</v>
      </c>
      <c r="F167" s="27"/>
      <c r="G167" s="9"/>
      <c r="H167" s="28" t="e">
        <f t="shared" ref="H167:M167" si="191">SUMIF($2:$2,H$1,167:167)</f>
        <v>#REF!</v>
      </c>
      <c r="I167" s="28" t="e">
        <f t="shared" si="191"/>
        <v>#REF!</v>
      </c>
      <c r="J167" s="28" t="e">
        <f t="shared" si="191"/>
        <v>#REF!</v>
      </c>
      <c r="K167" s="28" t="e">
        <f t="shared" si="191"/>
        <v>#REF!</v>
      </c>
      <c r="L167" s="28" t="e">
        <f t="shared" si="191"/>
        <v>#REF!</v>
      </c>
      <c r="M167" s="28" t="e">
        <f t="shared" si="191"/>
        <v>#REF!</v>
      </c>
      <c r="P167" s="28">
        <f t="shared" ref="P167:CA167" si="192">P166*AVERAGE(P162,P156)</f>
        <v>0</v>
      </c>
      <c r="Q167" s="28" t="e">
        <f t="shared" si="192"/>
        <v>#REF!</v>
      </c>
      <c r="R167" s="28" t="e">
        <f t="shared" si="192"/>
        <v>#REF!</v>
      </c>
      <c r="S167" s="28" t="e">
        <f t="shared" si="192"/>
        <v>#REF!</v>
      </c>
      <c r="T167" s="28" t="e">
        <f t="shared" si="192"/>
        <v>#REF!</v>
      </c>
      <c r="U167" s="28" t="e">
        <f t="shared" si="192"/>
        <v>#REF!</v>
      </c>
      <c r="V167" s="28" t="e">
        <f t="shared" si="192"/>
        <v>#REF!</v>
      </c>
      <c r="W167" s="28" t="e">
        <f t="shared" si="192"/>
        <v>#REF!</v>
      </c>
      <c r="X167" s="28" t="e">
        <f t="shared" si="192"/>
        <v>#REF!</v>
      </c>
      <c r="Y167" s="28" t="e">
        <f t="shared" si="192"/>
        <v>#REF!</v>
      </c>
      <c r="Z167" s="28" t="e">
        <f t="shared" si="192"/>
        <v>#REF!</v>
      </c>
      <c r="AA167" s="28" t="e">
        <f t="shared" si="192"/>
        <v>#REF!</v>
      </c>
      <c r="AB167" s="28" t="e">
        <f t="shared" si="192"/>
        <v>#REF!</v>
      </c>
      <c r="AC167" s="28" t="e">
        <f t="shared" si="192"/>
        <v>#REF!</v>
      </c>
      <c r="AD167" s="28" t="e">
        <f t="shared" si="192"/>
        <v>#REF!</v>
      </c>
      <c r="AE167" s="28" t="e">
        <f t="shared" si="192"/>
        <v>#REF!</v>
      </c>
      <c r="AF167" s="28" t="e">
        <f t="shared" si="192"/>
        <v>#REF!</v>
      </c>
      <c r="AG167" s="28" t="e">
        <f t="shared" si="192"/>
        <v>#REF!</v>
      </c>
      <c r="AH167" s="28" t="e">
        <f t="shared" si="192"/>
        <v>#REF!</v>
      </c>
      <c r="AI167" s="28" t="e">
        <f t="shared" si="192"/>
        <v>#REF!</v>
      </c>
      <c r="AJ167" s="28" t="e">
        <f t="shared" si="192"/>
        <v>#REF!</v>
      </c>
      <c r="AK167" s="28" t="e">
        <f t="shared" si="192"/>
        <v>#REF!</v>
      </c>
      <c r="AL167" s="28" t="e">
        <f t="shared" si="192"/>
        <v>#REF!</v>
      </c>
      <c r="AM167" s="28" t="e">
        <f t="shared" si="192"/>
        <v>#REF!</v>
      </c>
      <c r="AN167" s="28" t="e">
        <f t="shared" si="192"/>
        <v>#REF!</v>
      </c>
      <c r="AO167" s="28" t="e">
        <f t="shared" si="192"/>
        <v>#REF!</v>
      </c>
      <c r="AP167" s="28" t="e">
        <f t="shared" si="192"/>
        <v>#REF!</v>
      </c>
      <c r="AQ167" s="28" t="e">
        <f t="shared" si="192"/>
        <v>#REF!</v>
      </c>
      <c r="AR167" s="28" t="e">
        <f t="shared" si="192"/>
        <v>#REF!</v>
      </c>
      <c r="AS167" s="28" t="e">
        <f t="shared" si="192"/>
        <v>#REF!</v>
      </c>
      <c r="AT167" s="28" t="e">
        <f t="shared" si="192"/>
        <v>#REF!</v>
      </c>
      <c r="AU167" s="28" t="e">
        <f t="shared" si="192"/>
        <v>#REF!</v>
      </c>
      <c r="AV167" s="28" t="e">
        <f t="shared" si="192"/>
        <v>#REF!</v>
      </c>
      <c r="AW167" s="28" t="e">
        <f t="shared" si="192"/>
        <v>#REF!</v>
      </c>
      <c r="AX167" s="28" t="e">
        <f t="shared" si="192"/>
        <v>#REF!</v>
      </c>
      <c r="AY167" s="28" t="e">
        <f t="shared" si="192"/>
        <v>#REF!</v>
      </c>
      <c r="AZ167" s="28" t="e">
        <f t="shared" si="192"/>
        <v>#REF!</v>
      </c>
      <c r="BA167" s="28" t="e">
        <f t="shared" si="192"/>
        <v>#REF!</v>
      </c>
      <c r="BB167" s="28" t="e">
        <f t="shared" si="192"/>
        <v>#REF!</v>
      </c>
      <c r="BC167" s="28" t="e">
        <f t="shared" si="192"/>
        <v>#REF!</v>
      </c>
      <c r="BD167" s="28" t="e">
        <f t="shared" si="192"/>
        <v>#REF!</v>
      </c>
      <c r="BE167" s="28" t="e">
        <f t="shared" si="192"/>
        <v>#REF!</v>
      </c>
      <c r="BF167" s="28" t="e">
        <f t="shared" si="192"/>
        <v>#REF!</v>
      </c>
      <c r="BG167" s="28" t="e">
        <f t="shared" si="192"/>
        <v>#REF!</v>
      </c>
      <c r="BH167" s="28" t="e">
        <f t="shared" si="192"/>
        <v>#REF!</v>
      </c>
      <c r="BI167" s="28" t="e">
        <f t="shared" si="192"/>
        <v>#REF!</v>
      </c>
      <c r="BJ167" s="28" t="e">
        <f t="shared" si="192"/>
        <v>#REF!</v>
      </c>
      <c r="BK167" s="28" t="e">
        <f t="shared" si="192"/>
        <v>#REF!</v>
      </c>
      <c r="BL167" s="28" t="e">
        <f t="shared" si="192"/>
        <v>#REF!</v>
      </c>
      <c r="BM167" s="28" t="e">
        <f t="shared" si="192"/>
        <v>#REF!</v>
      </c>
      <c r="BN167" s="28" t="e">
        <f t="shared" si="192"/>
        <v>#REF!</v>
      </c>
      <c r="BO167" s="28" t="e">
        <f t="shared" si="192"/>
        <v>#REF!</v>
      </c>
      <c r="BP167" s="28" t="e">
        <f t="shared" si="192"/>
        <v>#REF!</v>
      </c>
      <c r="BQ167" s="28" t="e">
        <f t="shared" si="192"/>
        <v>#REF!</v>
      </c>
      <c r="BR167" s="28" t="e">
        <f t="shared" si="192"/>
        <v>#REF!</v>
      </c>
      <c r="BS167" s="28" t="e">
        <f t="shared" si="192"/>
        <v>#REF!</v>
      </c>
      <c r="BT167" s="28" t="e">
        <f t="shared" si="192"/>
        <v>#REF!</v>
      </c>
      <c r="BU167" s="28" t="e">
        <f t="shared" si="192"/>
        <v>#REF!</v>
      </c>
      <c r="BV167" s="28" t="e">
        <f t="shared" si="192"/>
        <v>#REF!</v>
      </c>
      <c r="BW167" s="28" t="e">
        <f t="shared" si="192"/>
        <v>#REF!</v>
      </c>
      <c r="BX167" s="28" t="e">
        <f t="shared" si="192"/>
        <v>#REF!</v>
      </c>
      <c r="BY167" s="28" t="e">
        <f t="shared" si="192"/>
        <v>#REF!</v>
      </c>
      <c r="BZ167" s="28" t="e">
        <f t="shared" si="192"/>
        <v>#REF!</v>
      </c>
      <c r="CA167" s="28" t="e">
        <f t="shared" si="192"/>
        <v>#REF!</v>
      </c>
      <c r="CB167" s="28" t="e">
        <f t="shared" ref="CB167:CI167" si="193">CB166*AVERAGE(CB162,CB156)</f>
        <v>#REF!</v>
      </c>
      <c r="CC167" s="28" t="e">
        <f t="shared" si="193"/>
        <v>#REF!</v>
      </c>
      <c r="CD167" s="28" t="e">
        <f t="shared" si="193"/>
        <v>#REF!</v>
      </c>
      <c r="CE167" s="28" t="e">
        <f t="shared" si="193"/>
        <v>#REF!</v>
      </c>
      <c r="CF167" s="28" t="e">
        <f t="shared" si="193"/>
        <v>#REF!</v>
      </c>
      <c r="CG167" s="28" t="e">
        <f t="shared" si="193"/>
        <v>#REF!</v>
      </c>
      <c r="CH167" s="28" t="e">
        <f t="shared" si="193"/>
        <v>#REF!</v>
      </c>
      <c r="CI167" s="28" t="e">
        <f t="shared" si="193"/>
        <v>#REF!</v>
      </c>
    </row>
    <row r="168" spans="2:87" x14ac:dyDescent="0.35">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35">
      <c r="B169" s="6"/>
      <c r="C169" t="s">
        <v>186</v>
      </c>
      <c r="E169" s="12" t="s">
        <v>166</v>
      </c>
      <c r="F169" s="12"/>
      <c r="G169" s="13"/>
      <c r="H169" s="34"/>
      <c r="I169" s="34"/>
      <c r="J169" s="34"/>
      <c r="K169" s="34"/>
      <c r="L169" s="34"/>
      <c r="M169" s="34"/>
      <c r="P169" s="34">
        <f t="shared" ref="P169:CA169" si="194">P162</f>
        <v>0</v>
      </c>
      <c r="Q169" s="34" t="e">
        <f t="shared" si="194"/>
        <v>#REF!</v>
      </c>
      <c r="R169" s="34" t="e">
        <f t="shared" si="194"/>
        <v>#REF!</v>
      </c>
      <c r="S169" s="34" t="e">
        <f t="shared" si="194"/>
        <v>#REF!</v>
      </c>
      <c r="T169" s="34" t="e">
        <f t="shared" si="194"/>
        <v>#REF!</v>
      </c>
      <c r="U169" s="34" t="e">
        <f t="shared" si="194"/>
        <v>#REF!</v>
      </c>
      <c r="V169" s="34" t="e">
        <f t="shared" si="194"/>
        <v>#REF!</v>
      </c>
      <c r="W169" s="34" t="e">
        <f t="shared" si="194"/>
        <v>#REF!</v>
      </c>
      <c r="X169" s="34" t="e">
        <f t="shared" si="194"/>
        <v>#REF!</v>
      </c>
      <c r="Y169" s="34" t="e">
        <f t="shared" si="194"/>
        <v>#REF!</v>
      </c>
      <c r="Z169" s="34" t="e">
        <f t="shared" si="194"/>
        <v>#REF!</v>
      </c>
      <c r="AA169" s="34" t="e">
        <f t="shared" si="194"/>
        <v>#REF!</v>
      </c>
      <c r="AB169" s="34" t="e">
        <f t="shared" si="194"/>
        <v>#REF!</v>
      </c>
      <c r="AC169" s="34" t="e">
        <f t="shared" si="194"/>
        <v>#REF!</v>
      </c>
      <c r="AD169" s="34" t="e">
        <f t="shared" si="194"/>
        <v>#REF!</v>
      </c>
      <c r="AE169" s="34" t="e">
        <f t="shared" si="194"/>
        <v>#REF!</v>
      </c>
      <c r="AF169" s="34" t="e">
        <f t="shared" si="194"/>
        <v>#REF!</v>
      </c>
      <c r="AG169" s="34" t="e">
        <f t="shared" si="194"/>
        <v>#REF!</v>
      </c>
      <c r="AH169" s="34" t="e">
        <f t="shared" si="194"/>
        <v>#REF!</v>
      </c>
      <c r="AI169" s="34" t="e">
        <f t="shared" si="194"/>
        <v>#REF!</v>
      </c>
      <c r="AJ169" s="34" t="e">
        <f t="shared" si="194"/>
        <v>#REF!</v>
      </c>
      <c r="AK169" s="34" t="e">
        <f t="shared" si="194"/>
        <v>#REF!</v>
      </c>
      <c r="AL169" s="34" t="e">
        <f t="shared" si="194"/>
        <v>#REF!</v>
      </c>
      <c r="AM169" s="34" t="e">
        <f t="shared" si="194"/>
        <v>#REF!</v>
      </c>
      <c r="AN169" s="34" t="e">
        <f t="shared" si="194"/>
        <v>#REF!</v>
      </c>
      <c r="AO169" s="34" t="e">
        <f t="shared" si="194"/>
        <v>#REF!</v>
      </c>
      <c r="AP169" s="34" t="e">
        <f t="shared" si="194"/>
        <v>#REF!</v>
      </c>
      <c r="AQ169" s="34" t="e">
        <f t="shared" si="194"/>
        <v>#REF!</v>
      </c>
      <c r="AR169" s="34" t="e">
        <f t="shared" si="194"/>
        <v>#REF!</v>
      </c>
      <c r="AS169" s="34" t="e">
        <f t="shared" si="194"/>
        <v>#REF!</v>
      </c>
      <c r="AT169" s="34" t="e">
        <f t="shared" si="194"/>
        <v>#REF!</v>
      </c>
      <c r="AU169" s="34" t="e">
        <f t="shared" si="194"/>
        <v>#REF!</v>
      </c>
      <c r="AV169" s="34" t="e">
        <f t="shared" si="194"/>
        <v>#REF!</v>
      </c>
      <c r="AW169" s="34" t="e">
        <f t="shared" si="194"/>
        <v>#REF!</v>
      </c>
      <c r="AX169" s="34" t="e">
        <f t="shared" si="194"/>
        <v>#REF!</v>
      </c>
      <c r="AY169" s="34" t="e">
        <f t="shared" si="194"/>
        <v>#REF!</v>
      </c>
      <c r="AZ169" s="34" t="e">
        <f t="shared" si="194"/>
        <v>#REF!</v>
      </c>
      <c r="BA169" s="34" t="e">
        <f t="shared" si="194"/>
        <v>#REF!</v>
      </c>
      <c r="BB169" s="34" t="e">
        <f t="shared" si="194"/>
        <v>#REF!</v>
      </c>
      <c r="BC169" s="34" t="e">
        <f t="shared" si="194"/>
        <v>#REF!</v>
      </c>
      <c r="BD169" s="34" t="e">
        <f t="shared" si="194"/>
        <v>#REF!</v>
      </c>
      <c r="BE169" s="34" t="e">
        <f t="shared" si="194"/>
        <v>#REF!</v>
      </c>
      <c r="BF169" s="34" t="e">
        <f t="shared" si="194"/>
        <v>#REF!</v>
      </c>
      <c r="BG169" s="34" t="e">
        <f t="shared" si="194"/>
        <v>#REF!</v>
      </c>
      <c r="BH169" s="34" t="e">
        <f t="shared" si="194"/>
        <v>#REF!</v>
      </c>
      <c r="BI169" s="34" t="e">
        <f t="shared" si="194"/>
        <v>#REF!</v>
      </c>
      <c r="BJ169" s="34" t="e">
        <f t="shared" si="194"/>
        <v>#REF!</v>
      </c>
      <c r="BK169" s="34" t="e">
        <f t="shared" si="194"/>
        <v>#REF!</v>
      </c>
      <c r="BL169" s="34" t="e">
        <f t="shared" si="194"/>
        <v>#REF!</v>
      </c>
      <c r="BM169" s="34" t="e">
        <f t="shared" si="194"/>
        <v>#REF!</v>
      </c>
      <c r="BN169" s="34" t="e">
        <f t="shared" si="194"/>
        <v>#REF!</v>
      </c>
      <c r="BO169" s="34" t="e">
        <f t="shared" si="194"/>
        <v>#REF!</v>
      </c>
      <c r="BP169" s="34" t="e">
        <f t="shared" si="194"/>
        <v>#REF!</v>
      </c>
      <c r="BQ169" s="34" t="e">
        <f t="shared" si="194"/>
        <v>#REF!</v>
      </c>
      <c r="BR169" s="34" t="e">
        <f t="shared" si="194"/>
        <v>#REF!</v>
      </c>
      <c r="BS169" s="34" t="e">
        <f t="shared" si="194"/>
        <v>#REF!</v>
      </c>
      <c r="BT169" s="34" t="e">
        <f t="shared" si="194"/>
        <v>#REF!</v>
      </c>
      <c r="BU169" s="34" t="e">
        <f t="shared" si="194"/>
        <v>#REF!</v>
      </c>
      <c r="BV169" s="34" t="e">
        <f t="shared" si="194"/>
        <v>#REF!</v>
      </c>
      <c r="BW169" s="34" t="e">
        <f t="shared" si="194"/>
        <v>#REF!</v>
      </c>
      <c r="BX169" s="34" t="e">
        <f t="shared" si="194"/>
        <v>#REF!</v>
      </c>
      <c r="BY169" s="34" t="e">
        <f t="shared" si="194"/>
        <v>#REF!</v>
      </c>
      <c r="BZ169" s="34" t="e">
        <f t="shared" si="194"/>
        <v>#REF!</v>
      </c>
      <c r="CA169" s="34" t="e">
        <f t="shared" si="194"/>
        <v>#REF!</v>
      </c>
      <c r="CB169" s="34" t="e">
        <f t="shared" ref="CB169:CI169" si="195">CB162</f>
        <v>#REF!</v>
      </c>
      <c r="CC169" s="34" t="e">
        <f t="shared" si="195"/>
        <v>#REF!</v>
      </c>
      <c r="CD169" s="34" t="e">
        <f t="shared" si="195"/>
        <v>#REF!</v>
      </c>
      <c r="CE169" s="34" t="e">
        <f t="shared" si="195"/>
        <v>#REF!</v>
      </c>
      <c r="CF169" s="34" t="e">
        <f t="shared" si="195"/>
        <v>#REF!</v>
      </c>
      <c r="CG169" s="34" t="e">
        <f t="shared" si="195"/>
        <v>#REF!</v>
      </c>
      <c r="CH169" s="34" t="e">
        <f t="shared" si="195"/>
        <v>#REF!</v>
      </c>
      <c r="CI169" s="34" t="e">
        <f t="shared" si="195"/>
        <v>#REF!</v>
      </c>
    </row>
    <row r="170" spans="2:87" outlineLevel="1" x14ac:dyDescent="0.35">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35">
      <c r="C171" s="46" t="s">
        <v>152</v>
      </c>
      <c r="E171" s="50" t="s">
        <v>188</v>
      </c>
      <c r="F171" s="50"/>
      <c r="G171" s="71"/>
    </row>
    <row r="172" spans="2:87" x14ac:dyDescent="0.35">
      <c r="C172" t="s">
        <v>152</v>
      </c>
      <c r="E172" s="12" t="s">
        <v>189</v>
      </c>
      <c r="F172" s="12"/>
      <c r="G172" s="13"/>
      <c r="H172" s="18">
        <v>500000</v>
      </c>
      <c r="I172" s="18">
        <v>500000</v>
      </c>
      <c r="J172" s="18">
        <v>500000</v>
      </c>
      <c r="K172" s="18">
        <v>500000</v>
      </c>
      <c r="L172" s="18">
        <v>500000</v>
      </c>
      <c r="M172" s="18">
        <v>500000</v>
      </c>
      <c r="P172" s="19" cm="1">
        <f t="array" ref="P172">INDEX($H:$M,ROW(),MATCH(P$2,$H$1:$M$1,0))/12</f>
        <v>41666.666666666664</v>
      </c>
      <c r="Q172" s="19" cm="1">
        <f t="array" ref="Q172">INDEX($H:$M,ROW(),MATCH(Q$2,$H$1:$M$1,0))/12</f>
        <v>41666.666666666664</v>
      </c>
      <c r="R172" s="19" cm="1">
        <f t="array" ref="R172">INDEX($H:$M,ROW(),MATCH(R$2,$H$1:$M$1,0))/12</f>
        <v>41666.666666666664</v>
      </c>
      <c r="S172" s="19" cm="1">
        <f t="array" ref="S172">INDEX($H:$M,ROW(),MATCH(S$2,$H$1:$M$1,0))/12</f>
        <v>41666.666666666664</v>
      </c>
      <c r="T172" s="19" cm="1">
        <f t="array" ref="T172">INDEX($H:$M,ROW(),MATCH(T$2,$H$1:$M$1,0))/12</f>
        <v>41666.666666666664</v>
      </c>
      <c r="U172" s="19" cm="1">
        <f t="array" ref="U172">INDEX($H:$M,ROW(),MATCH(U$2,$H$1:$M$1,0))/12</f>
        <v>41666.666666666664</v>
      </c>
      <c r="V172" s="19" cm="1">
        <f t="array" ref="V172">INDEX($H:$M,ROW(),MATCH(V$2,$H$1:$M$1,0))/12</f>
        <v>41666.666666666664</v>
      </c>
      <c r="W172" s="19" cm="1">
        <f t="array" ref="W172">INDEX($H:$M,ROW(),MATCH(W$2,$H$1:$M$1,0))/12</f>
        <v>41666.666666666664</v>
      </c>
      <c r="X172" s="19" cm="1">
        <f t="array" ref="X172">INDEX($H:$M,ROW(),MATCH(X$2,$H$1:$M$1,0))/12</f>
        <v>41666.666666666664</v>
      </c>
      <c r="Y172" s="19" cm="1">
        <f t="array" ref="Y172">INDEX($H:$M,ROW(),MATCH(Y$2,$H$1:$M$1,0))/12</f>
        <v>41666.666666666664</v>
      </c>
      <c r="Z172" s="19" cm="1">
        <f t="array" ref="Z172">INDEX($H:$M,ROW(),MATCH(Z$2,$H$1:$M$1,0))/12</f>
        <v>41666.666666666664</v>
      </c>
      <c r="AA172" s="19" cm="1">
        <f t="array" ref="AA172">INDEX($H:$M,ROW(),MATCH(AA$2,$H$1:$M$1,0))/12</f>
        <v>41666.666666666664</v>
      </c>
      <c r="AB172" s="19" cm="1">
        <f t="array" ref="AB172">INDEX($H:$M,ROW(),MATCH(AB$2,$H$1:$M$1,0))/12</f>
        <v>41666.666666666664</v>
      </c>
      <c r="AC172" s="19" cm="1">
        <f t="array" ref="AC172">INDEX($H:$M,ROW(),MATCH(AC$2,$H$1:$M$1,0))/12</f>
        <v>41666.666666666664</v>
      </c>
      <c r="AD172" s="19" cm="1">
        <f t="array" ref="AD172">INDEX($H:$M,ROW(),MATCH(AD$2,$H$1:$M$1,0))/12</f>
        <v>41666.666666666664</v>
      </c>
      <c r="AE172" s="19" cm="1">
        <f t="array" ref="AE172">INDEX($H:$M,ROW(),MATCH(AE$2,$H$1:$M$1,0))/12</f>
        <v>41666.666666666664</v>
      </c>
      <c r="AF172" s="19" cm="1">
        <f t="array" ref="AF172">INDEX($H:$M,ROW(),MATCH(AF$2,$H$1:$M$1,0))/12</f>
        <v>41666.666666666664</v>
      </c>
      <c r="AG172" s="19" cm="1">
        <f t="array" ref="AG172">INDEX($H:$M,ROW(),MATCH(AG$2,$H$1:$M$1,0))/12</f>
        <v>41666.666666666664</v>
      </c>
      <c r="AH172" s="19" cm="1">
        <f t="array" ref="AH172">INDEX($H:$M,ROW(),MATCH(AH$2,$H$1:$M$1,0))/12</f>
        <v>41666.666666666664</v>
      </c>
      <c r="AI172" s="19" cm="1">
        <f t="array" ref="AI172">INDEX($H:$M,ROW(),MATCH(AI$2,$H$1:$M$1,0))/12</f>
        <v>41666.666666666664</v>
      </c>
      <c r="AJ172" s="19" cm="1">
        <f t="array" ref="AJ172">INDEX($H:$M,ROW(),MATCH(AJ$2,$H$1:$M$1,0))/12</f>
        <v>41666.666666666664</v>
      </c>
      <c r="AK172" s="19" cm="1">
        <f t="array" ref="AK172">INDEX($H:$M,ROW(),MATCH(AK$2,$H$1:$M$1,0))/12</f>
        <v>41666.666666666664</v>
      </c>
      <c r="AL172" s="19" cm="1">
        <f t="array" ref="AL172">INDEX($H:$M,ROW(),MATCH(AL$2,$H$1:$M$1,0))/12</f>
        <v>41666.666666666664</v>
      </c>
      <c r="AM172" s="19" cm="1">
        <f t="array" ref="AM172">INDEX($H:$M,ROW(),MATCH(AM$2,$H$1:$M$1,0))/12</f>
        <v>41666.666666666664</v>
      </c>
      <c r="AN172" s="19" cm="1">
        <f t="array" ref="AN172">INDEX($H:$M,ROW(),MATCH(AN$2,$H$1:$M$1,0))/12</f>
        <v>41666.666666666664</v>
      </c>
      <c r="AO172" s="19" cm="1">
        <f t="array" ref="AO172">INDEX($H:$M,ROW(),MATCH(AO$2,$H$1:$M$1,0))/12</f>
        <v>41666.666666666664</v>
      </c>
      <c r="AP172" s="19" cm="1">
        <f t="array" ref="AP172">INDEX($H:$M,ROW(),MATCH(AP$2,$H$1:$M$1,0))/12</f>
        <v>41666.666666666664</v>
      </c>
      <c r="AQ172" s="19" cm="1">
        <f t="array" ref="AQ172">INDEX($H:$M,ROW(),MATCH(AQ$2,$H$1:$M$1,0))/12</f>
        <v>41666.666666666664</v>
      </c>
      <c r="AR172" s="19" cm="1">
        <f t="array" ref="AR172">INDEX($H:$M,ROW(),MATCH(AR$2,$H$1:$M$1,0))/12</f>
        <v>41666.666666666664</v>
      </c>
      <c r="AS172" s="19" cm="1">
        <f t="array" ref="AS172">INDEX($H:$M,ROW(),MATCH(AS$2,$H$1:$M$1,0))/12</f>
        <v>41666.666666666664</v>
      </c>
      <c r="AT172" s="19" cm="1">
        <f t="array" ref="AT172">INDEX($H:$M,ROW(),MATCH(AT$2,$H$1:$M$1,0))/12</f>
        <v>41666.666666666664</v>
      </c>
      <c r="AU172" s="19" cm="1">
        <f t="array" ref="AU172">INDEX($H:$M,ROW(),MATCH(AU$2,$H$1:$M$1,0))/12</f>
        <v>41666.666666666664</v>
      </c>
      <c r="AV172" s="19" cm="1">
        <f t="array" ref="AV172">INDEX($H:$M,ROW(),MATCH(AV$2,$H$1:$M$1,0))/12</f>
        <v>41666.666666666664</v>
      </c>
      <c r="AW172" s="19" cm="1">
        <f t="array" ref="AW172">INDEX($H:$M,ROW(),MATCH(AW$2,$H$1:$M$1,0))/12</f>
        <v>41666.666666666664</v>
      </c>
      <c r="AX172" s="19" cm="1">
        <f t="array" ref="AX172">INDEX($H:$M,ROW(),MATCH(AX$2,$H$1:$M$1,0))/12</f>
        <v>41666.666666666664</v>
      </c>
      <c r="AY172" s="19" cm="1">
        <f t="array" ref="AY172">INDEX($H:$M,ROW(),MATCH(AY$2,$H$1:$M$1,0))/12</f>
        <v>41666.666666666664</v>
      </c>
      <c r="AZ172" s="19" cm="1">
        <f t="array" ref="AZ172">INDEX($H:$M,ROW(),MATCH(AZ$2,$H$1:$M$1,0))/12</f>
        <v>41666.666666666664</v>
      </c>
      <c r="BA172" s="19" cm="1">
        <f t="array" ref="BA172">INDEX($H:$M,ROW(),MATCH(BA$2,$H$1:$M$1,0))/12</f>
        <v>41666.666666666664</v>
      </c>
      <c r="BB172" s="19" cm="1">
        <f t="array" ref="BB172">INDEX($H:$M,ROW(),MATCH(BB$2,$H$1:$M$1,0))/12</f>
        <v>41666.666666666664</v>
      </c>
      <c r="BC172" s="19" cm="1">
        <f t="array" ref="BC172">INDEX($H:$M,ROW(),MATCH(BC$2,$H$1:$M$1,0))/12</f>
        <v>41666.666666666664</v>
      </c>
      <c r="BD172" s="19" cm="1">
        <f t="array" ref="BD172">INDEX($H:$M,ROW(),MATCH(BD$2,$H$1:$M$1,0))/12</f>
        <v>41666.666666666664</v>
      </c>
      <c r="BE172" s="19" cm="1">
        <f t="array" ref="BE172">INDEX($H:$M,ROW(),MATCH(BE$2,$H$1:$M$1,0))/12</f>
        <v>41666.666666666664</v>
      </c>
      <c r="BF172" s="19" cm="1">
        <f t="array" ref="BF172">INDEX($H:$M,ROW(),MATCH(BF$2,$H$1:$M$1,0))/12</f>
        <v>41666.666666666664</v>
      </c>
      <c r="BG172" s="19" cm="1">
        <f t="array" ref="BG172">INDEX($H:$M,ROW(),MATCH(BG$2,$H$1:$M$1,0))/12</f>
        <v>41666.666666666664</v>
      </c>
      <c r="BH172" s="19" cm="1">
        <f t="array" ref="BH172">INDEX($H:$M,ROW(),MATCH(BH$2,$H$1:$M$1,0))/12</f>
        <v>41666.666666666664</v>
      </c>
      <c r="BI172" s="19" cm="1">
        <f t="array" ref="BI172">INDEX($H:$M,ROW(),MATCH(BI$2,$H$1:$M$1,0))/12</f>
        <v>41666.666666666664</v>
      </c>
      <c r="BJ172" s="19" cm="1">
        <f t="array" ref="BJ172">INDEX($H:$M,ROW(),MATCH(BJ$2,$H$1:$M$1,0))/12</f>
        <v>41666.666666666664</v>
      </c>
      <c r="BK172" s="19" cm="1">
        <f t="array" ref="BK172">INDEX($H:$M,ROW(),MATCH(BK$2,$H$1:$M$1,0))/12</f>
        <v>41666.666666666664</v>
      </c>
      <c r="BL172" s="19" cm="1">
        <f t="array" ref="BL172">INDEX($H:$M,ROW(),MATCH(BL$2,$H$1:$M$1,0))/12</f>
        <v>41666.666666666664</v>
      </c>
      <c r="BM172" s="19" cm="1">
        <f t="array" ref="BM172">INDEX($H:$M,ROW(),MATCH(BM$2,$H$1:$M$1,0))/12</f>
        <v>41666.666666666664</v>
      </c>
      <c r="BN172" s="19" cm="1">
        <f t="array" ref="BN172">INDEX($H:$M,ROW(),MATCH(BN$2,$H$1:$M$1,0))/12</f>
        <v>41666.666666666664</v>
      </c>
      <c r="BO172" s="19" cm="1">
        <f t="array" ref="BO172">INDEX($H:$M,ROW(),MATCH(BO$2,$H$1:$M$1,0))/12</f>
        <v>41666.666666666664</v>
      </c>
      <c r="BP172" s="19" cm="1">
        <f t="array" ref="BP172">INDEX($H:$M,ROW(),MATCH(BP$2,$H$1:$M$1,0))/12</f>
        <v>41666.666666666664</v>
      </c>
      <c r="BQ172" s="19" cm="1">
        <f t="array" ref="BQ172">INDEX($H:$M,ROW(),MATCH(BQ$2,$H$1:$M$1,0))/12</f>
        <v>41666.666666666664</v>
      </c>
      <c r="BR172" s="19" cm="1">
        <f t="array" ref="BR172">INDEX($H:$M,ROW(),MATCH(BR$2,$H$1:$M$1,0))/12</f>
        <v>41666.666666666664</v>
      </c>
      <c r="BS172" s="19" cm="1">
        <f t="array" ref="BS172">INDEX($H:$M,ROW(),MATCH(BS$2,$H$1:$M$1,0))/12</f>
        <v>41666.666666666664</v>
      </c>
      <c r="BT172" s="19" cm="1">
        <f t="array" ref="BT172">INDEX($H:$M,ROW(),MATCH(BT$2,$H$1:$M$1,0))/12</f>
        <v>41666.666666666664</v>
      </c>
      <c r="BU172" s="19" cm="1">
        <f t="array" ref="BU172">INDEX($H:$M,ROW(),MATCH(BU$2,$H$1:$M$1,0))/12</f>
        <v>41666.666666666664</v>
      </c>
      <c r="BV172" s="19" cm="1">
        <f t="array" ref="BV172">INDEX($H:$M,ROW(),MATCH(BV$2,$H$1:$M$1,0))/12</f>
        <v>41666.666666666664</v>
      </c>
      <c r="BW172" s="19" cm="1">
        <f t="array" ref="BW172">INDEX($H:$M,ROW(),MATCH(BW$2,$H$1:$M$1,0))/12</f>
        <v>41666.666666666664</v>
      </c>
      <c r="BX172" s="19" cm="1">
        <f t="array" ref="BX172">INDEX($H:$M,ROW(),MATCH(BX$2,$H$1:$M$1,0))/12</f>
        <v>41666.666666666664</v>
      </c>
      <c r="BY172" s="19" cm="1">
        <f t="array" ref="BY172">INDEX($H:$M,ROW(),MATCH(BY$2,$H$1:$M$1,0))/12</f>
        <v>41666.666666666664</v>
      </c>
      <c r="BZ172" s="19" cm="1">
        <f t="array" ref="BZ172">INDEX($H:$M,ROW(),MATCH(BZ$2,$H$1:$M$1,0))/12</f>
        <v>41666.666666666664</v>
      </c>
      <c r="CA172" s="19" cm="1">
        <f t="array" ref="CA172">INDEX($H:$M,ROW(),MATCH(CA$2,$H$1:$M$1,0))/12</f>
        <v>41666.666666666664</v>
      </c>
      <c r="CB172" s="19" cm="1">
        <f t="array" ref="CB172">INDEX($H:$M,ROW(),MATCH(CB$2,$H$1:$M$1,0))/12</f>
        <v>41666.666666666664</v>
      </c>
      <c r="CC172" s="19" cm="1">
        <f t="array" ref="CC172">INDEX($H:$M,ROW(),MATCH(CC$2,$H$1:$M$1,0))/12</f>
        <v>41666.666666666664</v>
      </c>
      <c r="CD172" s="19" cm="1">
        <f t="array" ref="CD172">INDEX($H:$M,ROW(),MATCH(CD$2,$H$1:$M$1,0))/12</f>
        <v>41666.666666666664</v>
      </c>
      <c r="CE172" s="19" cm="1">
        <f t="array" ref="CE172">INDEX($H:$M,ROW(),MATCH(CE$2,$H$1:$M$1,0))/12</f>
        <v>41666.666666666664</v>
      </c>
      <c r="CF172" s="19" cm="1">
        <f t="array" ref="CF172">INDEX($H:$M,ROW(),MATCH(CF$2,$H$1:$M$1,0))/12</f>
        <v>41666.666666666664</v>
      </c>
      <c r="CG172" s="19" cm="1">
        <f t="array" ref="CG172">INDEX($H:$M,ROW(),MATCH(CG$2,$H$1:$M$1,0))/12</f>
        <v>41666.666666666664</v>
      </c>
      <c r="CH172" s="19" cm="1">
        <f t="array" ref="CH172">INDEX($H:$M,ROW(),MATCH(CH$2,$H$1:$M$1,0))/12</f>
        <v>41666.666666666664</v>
      </c>
      <c r="CI172" s="19" cm="1">
        <f t="array" ref="CI172">INDEX($H:$M,ROW(),MATCH(CI$2,$H$1:$M$1,0))/12</f>
        <v>41666.666666666664</v>
      </c>
    </row>
    <row r="173" spans="2:87" x14ac:dyDescent="0.35">
      <c r="B173" t="s">
        <v>80</v>
      </c>
      <c r="C173" t="s">
        <v>152</v>
      </c>
      <c r="E173" s="12" t="str">
        <f>"# of FTE's - "&amp;E171</f>
        <v># of FTE's - Headcount - revenue driven:</v>
      </c>
      <c r="F173" s="12"/>
      <c r="G173" s="13"/>
      <c r="H173" s="34" t="e">
        <f t="shared" ref="H173:M173" si="196">SUMIF($3:$3,H$1,173:173)</f>
        <v>#REF!</v>
      </c>
      <c r="I173" s="34" t="e">
        <f t="shared" si="196"/>
        <v>#REF!</v>
      </c>
      <c r="J173" s="34" t="e">
        <f t="shared" si="196"/>
        <v>#REF!</v>
      </c>
      <c r="K173" s="34" t="e">
        <f t="shared" si="196"/>
        <v>#REF!</v>
      </c>
      <c r="L173" s="34" t="e">
        <f t="shared" si="196"/>
        <v>#REF!</v>
      </c>
      <c r="M173" s="34" t="e">
        <f t="shared" si="196"/>
        <v>#REF!</v>
      </c>
      <c r="P173" s="15">
        <f t="shared" ref="P173:CA173" si="197">ROUNDUP(P167/P172,0)</f>
        <v>0</v>
      </c>
      <c r="Q173" s="15" t="e">
        <f t="shared" si="197"/>
        <v>#REF!</v>
      </c>
      <c r="R173" s="15" t="e">
        <f t="shared" si="197"/>
        <v>#REF!</v>
      </c>
      <c r="S173" s="15" t="e">
        <f t="shared" si="197"/>
        <v>#REF!</v>
      </c>
      <c r="T173" s="15" t="e">
        <f t="shared" si="197"/>
        <v>#REF!</v>
      </c>
      <c r="U173" s="15" t="e">
        <f t="shared" si="197"/>
        <v>#REF!</v>
      </c>
      <c r="V173" s="15" t="e">
        <f t="shared" si="197"/>
        <v>#REF!</v>
      </c>
      <c r="W173" s="15" t="e">
        <f t="shared" si="197"/>
        <v>#REF!</v>
      </c>
      <c r="X173" s="15" t="e">
        <f t="shared" si="197"/>
        <v>#REF!</v>
      </c>
      <c r="Y173" s="15" t="e">
        <f t="shared" si="197"/>
        <v>#REF!</v>
      </c>
      <c r="Z173" s="15" t="e">
        <f t="shared" si="197"/>
        <v>#REF!</v>
      </c>
      <c r="AA173" s="15" t="e">
        <f t="shared" si="197"/>
        <v>#REF!</v>
      </c>
      <c r="AB173" s="15" t="e">
        <f t="shared" si="197"/>
        <v>#REF!</v>
      </c>
      <c r="AC173" s="15" t="e">
        <f t="shared" si="197"/>
        <v>#REF!</v>
      </c>
      <c r="AD173" s="15" t="e">
        <f t="shared" si="197"/>
        <v>#REF!</v>
      </c>
      <c r="AE173" s="15" t="e">
        <f t="shared" si="197"/>
        <v>#REF!</v>
      </c>
      <c r="AF173" s="15" t="e">
        <f t="shared" si="197"/>
        <v>#REF!</v>
      </c>
      <c r="AG173" s="15" t="e">
        <f t="shared" si="197"/>
        <v>#REF!</v>
      </c>
      <c r="AH173" s="15" t="e">
        <f t="shared" si="197"/>
        <v>#REF!</v>
      </c>
      <c r="AI173" s="15" t="e">
        <f t="shared" si="197"/>
        <v>#REF!</v>
      </c>
      <c r="AJ173" s="15" t="e">
        <f t="shared" si="197"/>
        <v>#REF!</v>
      </c>
      <c r="AK173" s="15" t="e">
        <f t="shared" si="197"/>
        <v>#REF!</v>
      </c>
      <c r="AL173" s="15" t="e">
        <f t="shared" si="197"/>
        <v>#REF!</v>
      </c>
      <c r="AM173" s="15" t="e">
        <f t="shared" si="197"/>
        <v>#REF!</v>
      </c>
      <c r="AN173" s="15" t="e">
        <f t="shared" si="197"/>
        <v>#REF!</v>
      </c>
      <c r="AO173" s="15" t="e">
        <f t="shared" si="197"/>
        <v>#REF!</v>
      </c>
      <c r="AP173" s="15" t="e">
        <f t="shared" si="197"/>
        <v>#REF!</v>
      </c>
      <c r="AQ173" s="15" t="e">
        <f t="shared" si="197"/>
        <v>#REF!</v>
      </c>
      <c r="AR173" s="15" t="e">
        <f t="shared" si="197"/>
        <v>#REF!</v>
      </c>
      <c r="AS173" s="15" t="e">
        <f t="shared" si="197"/>
        <v>#REF!</v>
      </c>
      <c r="AT173" s="15" t="e">
        <f t="shared" si="197"/>
        <v>#REF!</v>
      </c>
      <c r="AU173" s="15" t="e">
        <f t="shared" si="197"/>
        <v>#REF!</v>
      </c>
      <c r="AV173" s="15" t="e">
        <f t="shared" si="197"/>
        <v>#REF!</v>
      </c>
      <c r="AW173" s="15" t="e">
        <f t="shared" si="197"/>
        <v>#REF!</v>
      </c>
      <c r="AX173" s="15" t="e">
        <f t="shared" si="197"/>
        <v>#REF!</v>
      </c>
      <c r="AY173" s="15" t="e">
        <f t="shared" si="197"/>
        <v>#REF!</v>
      </c>
      <c r="AZ173" s="15" t="e">
        <f t="shared" si="197"/>
        <v>#REF!</v>
      </c>
      <c r="BA173" s="15" t="e">
        <f t="shared" si="197"/>
        <v>#REF!</v>
      </c>
      <c r="BB173" s="15" t="e">
        <f t="shared" si="197"/>
        <v>#REF!</v>
      </c>
      <c r="BC173" s="15" t="e">
        <f t="shared" si="197"/>
        <v>#REF!</v>
      </c>
      <c r="BD173" s="15" t="e">
        <f t="shared" si="197"/>
        <v>#REF!</v>
      </c>
      <c r="BE173" s="15" t="e">
        <f t="shared" si="197"/>
        <v>#REF!</v>
      </c>
      <c r="BF173" s="15" t="e">
        <f t="shared" si="197"/>
        <v>#REF!</v>
      </c>
      <c r="BG173" s="15" t="e">
        <f t="shared" si="197"/>
        <v>#REF!</v>
      </c>
      <c r="BH173" s="15" t="e">
        <f t="shared" si="197"/>
        <v>#REF!</v>
      </c>
      <c r="BI173" s="15" t="e">
        <f t="shared" si="197"/>
        <v>#REF!</v>
      </c>
      <c r="BJ173" s="15" t="e">
        <f t="shared" si="197"/>
        <v>#REF!</v>
      </c>
      <c r="BK173" s="15" t="e">
        <f t="shared" si="197"/>
        <v>#REF!</v>
      </c>
      <c r="BL173" s="15" t="e">
        <f t="shared" si="197"/>
        <v>#REF!</v>
      </c>
      <c r="BM173" s="15" t="e">
        <f t="shared" si="197"/>
        <v>#REF!</v>
      </c>
      <c r="BN173" s="15" t="e">
        <f t="shared" si="197"/>
        <v>#REF!</v>
      </c>
      <c r="BO173" s="15" t="e">
        <f t="shared" si="197"/>
        <v>#REF!</v>
      </c>
      <c r="BP173" s="15" t="e">
        <f t="shared" si="197"/>
        <v>#REF!</v>
      </c>
      <c r="BQ173" s="15" t="e">
        <f t="shared" si="197"/>
        <v>#REF!</v>
      </c>
      <c r="BR173" s="15" t="e">
        <f t="shared" si="197"/>
        <v>#REF!</v>
      </c>
      <c r="BS173" s="15" t="e">
        <f t="shared" si="197"/>
        <v>#REF!</v>
      </c>
      <c r="BT173" s="15" t="e">
        <f t="shared" si="197"/>
        <v>#REF!</v>
      </c>
      <c r="BU173" s="15" t="e">
        <f t="shared" si="197"/>
        <v>#REF!</v>
      </c>
      <c r="BV173" s="15" t="e">
        <f t="shared" si="197"/>
        <v>#REF!</v>
      </c>
      <c r="BW173" s="15" t="e">
        <f t="shared" si="197"/>
        <v>#REF!</v>
      </c>
      <c r="BX173" s="15" t="e">
        <f t="shared" si="197"/>
        <v>#REF!</v>
      </c>
      <c r="BY173" s="15" t="e">
        <f t="shared" si="197"/>
        <v>#REF!</v>
      </c>
      <c r="BZ173" s="15" t="e">
        <f t="shared" si="197"/>
        <v>#REF!</v>
      </c>
      <c r="CA173" s="15" t="e">
        <f t="shared" si="197"/>
        <v>#REF!</v>
      </c>
      <c r="CB173" s="15" t="e">
        <f t="shared" ref="CB173:CI173" si="198">ROUNDUP(CB167/CB172,0)</f>
        <v>#REF!</v>
      </c>
      <c r="CC173" s="15" t="e">
        <f t="shared" si="198"/>
        <v>#REF!</v>
      </c>
      <c r="CD173" s="15" t="e">
        <f t="shared" si="198"/>
        <v>#REF!</v>
      </c>
      <c r="CE173" s="15" t="e">
        <f t="shared" si="198"/>
        <v>#REF!</v>
      </c>
      <c r="CF173" s="15" t="e">
        <f t="shared" si="198"/>
        <v>#REF!</v>
      </c>
      <c r="CG173" s="15" t="e">
        <f t="shared" si="198"/>
        <v>#REF!</v>
      </c>
      <c r="CH173" s="15" t="e">
        <f t="shared" si="198"/>
        <v>#REF!</v>
      </c>
      <c r="CI173" s="15" t="e">
        <f t="shared" si="198"/>
        <v>#REF!</v>
      </c>
    </row>
    <row r="174" spans="2:87" x14ac:dyDescent="0.35">
      <c r="C174" t="s">
        <v>152</v>
      </c>
      <c r="E174" s="12" t="s">
        <v>185</v>
      </c>
      <c r="F174" s="12"/>
      <c r="G174" s="13"/>
      <c r="H174" s="29">
        <v>50000</v>
      </c>
      <c r="I174" s="29">
        <v>50000</v>
      </c>
      <c r="J174" s="29">
        <v>50000</v>
      </c>
      <c r="K174" s="29">
        <v>50000</v>
      </c>
      <c r="L174" s="29">
        <v>50000</v>
      </c>
      <c r="M174" s="29">
        <v>50000</v>
      </c>
      <c r="N174" s="36"/>
      <c r="O174" s="36"/>
      <c r="P174" s="30" cm="1">
        <f t="array" ref="P174">INDEX($H:$M,ROW(),MATCH(P$2,$H$1:$M$1,0))/12</f>
        <v>4166.666666666667</v>
      </c>
      <c r="Q174" s="30" cm="1">
        <f t="array" ref="Q174">INDEX($H:$M,ROW(),MATCH(Q$2,$H$1:$M$1,0))/12</f>
        <v>4166.666666666667</v>
      </c>
      <c r="R174" s="30" cm="1">
        <f t="array" ref="R174">INDEX($H:$M,ROW(),MATCH(R$2,$H$1:$M$1,0))/12</f>
        <v>4166.666666666667</v>
      </c>
      <c r="S174" s="30" cm="1">
        <f t="array" ref="S174">INDEX($H:$M,ROW(),MATCH(S$2,$H$1:$M$1,0))/12</f>
        <v>4166.666666666667</v>
      </c>
      <c r="T174" s="30" cm="1">
        <f t="array" ref="T174">INDEX($H:$M,ROW(),MATCH(T$2,$H$1:$M$1,0))/12</f>
        <v>4166.666666666667</v>
      </c>
      <c r="U174" s="30" cm="1">
        <f t="array" ref="U174">INDEX($H:$M,ROW(),MATCH(U$2,$H$1:$M$1,0))/12</f>
        <v>4166.666666666667</v>
      </c>
      <c r="V174" s="30" cm="1">
        <f t="array" ref="V174">INDEX($H:$M,ROW(),MATCH(V$2,$H$1:$M$1,0))/12</f>
        <v>4166.666666666667</v>
      </c>
      <c r="W174" s="30" cm="1">
        <f t="array" ref="W174">INDEX($H:$M,ROW(),MATCH(W$2,$H$1:$M$1,0))/12</f>
        <v>4166.666666666667</v>
      </c>
      <c r="X174" s="30" cm="1">
        <f t="array" ref="X174">INDEX($H:$M,ROW(),MATCH(X$2,$H$1:$M$1,0))/12</f>
        <v>4166.666666666667</v>
      </c>
      <c r="Y174" s="30" cm="1">
        <f t="array" ref="Y174">INDEX($H:$M,ROW(),MATCH(Y$2,$H$1:$M$1,0))/12</f>
        <v>4166.666666666667</v>
      </c>
      <c r="Z174" s="30" cm="1">
        <f t="array" ref="Z174">INDEX($H:$M,ROW(),MATCH(Z$2,$H$1:$M$1,0))/12</f>
        <v>4166.666666666667</v>
      </c>
      <c r="AA174" s="30" cm="1">
        <f t="array" ref="AA174">INDEX($H:$M,ROW(),MATCH(AA$2,$H$1:$M$1,0))/12</f>
        <v>4166.666666666667</v>
      </c>
      <c r="AB174" s="30" cm="1">
        <f t="array" ref="AB174">INDEX($H:$M,ROW(),MATCH(AB$2,$H$1:$M$1,0))/12</f>
        <v>4166.666666666667</v>
      </c>
      <c r="AC174" s="30" cm="1">
        <f t="array" ref="AC174">INDEX($H:$M,ROW(),MATCH(AC$2,$H$1:$M$1,0))/12</f>
        <v>4166.666666666667</v>
      </c>
      <c r="AD174" s="30" cm="1">
        <f t="array" ref="AD174">INDEX($H:$M,ROW(),MATCH(AD$2,$H$1:$M$1,0))/12</f>
        <v>4166.666666666667</v>
      </c>
      <c r="AE174" s="30" cm="1">
        <f t="array" ref="AE174">INDEX($H:$M,ROW(),MATCH(AE$2,$H$1:$M$1,0))/12</f>
        <v>4166.666666666667</v>
      </c>
      <c r="AF174" s="30" cm="1">
        <f t="array" ref="AF174">INDEX($H:$M,ROW(),MATCH(AF$2,$H$1:$M$1,0))/12</f>
        <v>4166.666666666667</v>
      </c>
      <c r="AG174" s="30" cm="1">
        <f t="array" ref="AG174">INDEX($H:$M,ROW(),MATCH(AG$2,$H$1:$M$1,0))/12</f>
        <v>4166.666666666667</v>
      </c>
      <c r="AH174" s="30" cm="1">
        <f t="array" ref="AH174">INDEX($H:$M,ROW(),MATCH(AH$2,$H$1:$M$1,0))/12</f>
        <v>4166.666666666667</v>
      </c>
      <c r="AI174" s="30" cm="1">
        <f t="array" ref="AI174">INDEX($H:$M,ROW(),MATCH(AI$2,$H$1:$M$1,0))/12</f>
        <v>4166.666666666667</v>
      </c>
      <c r="AJ174" s="30" cm="1">
        <f t="array" ref="AJ174">INDEX($H:$M,ROW(),MATCH(AJ$2,$H$1:$M$1,0))/12</f>
        <v>4166.666666666667</v>
      </c>
      <c r="AK174" s="30" cm="1">
        <f t="array" ref="AK174">INDEX($H:$M,ROW(),MATCH(AK$2,$H$1:$M$1,0))/12</f>
        <v>4166.666666666667</v>
      </c>
      <c r="AL174" s="30" cm="1">
        <f t="array" ref="AL174">INDEX($H:$M,ROW(),MATCH(AL$2,$H$1:$M$1,0))/12</f>
        <v>4166.666666666667</v>
      </c>
      <c r="AM174" s="30" cm="1">
        <f t="array" ref="AM174">INDEX($H:$M,ROW(),MATCH(AM$2,$H$1:$M$1,0))/12</f>
        <v>4166.666666666667</v>
      </c>
      <c r="AN174" s="30" cm="1">
        <f t="array" ref="AN174">INDEX($H:$M,ROW(),MATCH(AN$2,$H$1:$M$1,0))/12</f>
        <v>4166.666666666667</v>
      </c>
      <c r="AO174" s="30" cm="1">
        <f t="array" ref="AO174">INDEX($H:$M,ROW(),MATCH(AO$2,$H$1:$M$1,0))/12</f>
        <v>4166.666666666667</v>
      </c>
      <c r="AP174" s="30" cm="1">
        <f t="array" ref="AP174">INDEX($H:$M,ROW(),MATCH(AP$2,$H$1:$M$1,0))/12</f>
        <v>4166.666666666667</v>
      </c>
      <c r="AQ174" s="30" cm="1">
        <f t="array" ref="AQ174">INDEX($H:$M,ROW(),MATCH(AQ$2,$H$1:$M$1,0))/12</f>
        <v>4166.666666666667</v>
      </c>
      <c r="AR174" s="30" cm="1">
        <f t="array" ref="AR174">INDEX($H:$M,ROW(),MATCH(AR$2,$H$1:$M$1,0))/12</f>
        <v>4166.666666666667</v>
      </c>
      <c r="AS174" s="30" cm="1">
        <f t="array" ref="AS174">INDEX($H:$M,ROW(),MATCH(AS$2,$H$1:$M$1,0))/12</f>
        <v>4166.666666666667</v>
      </c>
      <c r="AT174" s="30" cm="1">
        <f t="array" ref="AT174">INDEX($H:$M,ROW(),MATCH(AT$2,$H$1:$M$1,0))/12</f>
        <v>4166.666666666667</v>
      </c>
      <c r="AU174" s="30" cm="1">
        <f t="array" ref="AU174">INDEX($H:$M,ROW(),MATCH(AU$2,$H$1:$M$1,0))/12</f>
        <v>4166.666666666667</v>
      </c>
      <c r="AV174" s="30" cm="1">
        <f t="array" ref="AV174">INDEX($H:$M,ROW(),MATCH(AV$2,$H$1:$M$1,0))/12</f>
        <v>4166.666666666667</v>
      </c>
      <c r="AW174" s="30" cm="1">
        <f t="array" ref="AW174">INDEX($H:$M,ROW(),MATCH(AW$2,$H$1:$M$1,0))/12</f>
        <v>4166.666666666667</v>
      </c>
      <c r="AX174" s="30" cm="1">
        <f t="array" ref="AX174">INDEX($H:$M,ROW(),MATCH(AX$2,$H$1:$M$1,0))/12</f>
        <v>4166.666666666667</v>
      </c>
      <c r="AY174" s="30" cm="1">
        <f t="array" ref="AY174">INDEX($H:$M,ROW(),MATCH(AY$2,$H$1:$M$1,0))/12</f>
        <v>4166.666666666667</v>
      </c>
      <c r="AZ174" s="30" cm="1">
        <f t="array" ref="AZ174">INDEX($H:$M,ROW(),MATCH(AZ$2,$H$1:$M$1,0))/12</f>
        <v>4166.666666666667</v>
      </c>
      <c r="BA174" s="30" cm="1">
        <f t="array" ref="BA174">INDEX($H:$M,ROW(),MATCH(BA$2,$H$1:$M$1,0))/12</f>
        <v>4166.666666666667</v>
      </c>
      <c r="BB174" s="30" cm="1">
        <f t="array" ref="BB174">INDEX($H:$M,ROW(),MATCH(BB$2,$H$1:$M$1,0))/12</f>
        <v>4166.666666666667</v>
      </c>
      <c r="BC174" s="30" cm="1">
        <f t="array" ref="BC174">INDEX($H:$M,ROW(),MATCH(BC$2,$H$1:$M$1,0))/12</f>
        <v>4166.666666666667</v>
      </c>
      <c r="BD174" s="30" cm="1">
        <f t="array" ref="BD174">INDEX($H:$M,ROW(),MATCH(BD$2,$H$1:$M$1,0))/12</f>
        <v>4166.666666666667</v>
      </c>
      <c r="BE174" s="30" cm="1">
        <f t="array" ref="BE174">INDEX($H:$M,ROW(),MATCH(BE$2,$H$1:$M$1,0))/12</f>
        <v>4166.666666666667</v>
      </c>
      <c r="BF174" s="30" cm="1">
        <f t="array" ref="BF174">INDEX($H:$M,ROW(),MATCH(BF$2,$H$1:$M$1,0))/12</f>
        <v>4166.666666666667</v>
      </c>
      <c r="BG174" s="30" cm="1">
        <f t="array" ref="BG174">INDEX($H:$M,ROW(),MATCH(BG$2,$H$1:$M$1,0))/12</f>
        <v>4166.666666666667</v>
      </c>
      <c r="BH174" s="30" cm="1">
        <f t="array" ref="BH174">INDEX($H:$M,ROW(),MATCH(BH$2,$H$1:$M$1,0))/12</f>
        <v>4166.666666666667</v>
      </c>
      <c r="BI174" s="30" cm="1">
        <f t="array" ref="BI174">INDEX($H:$M,ROW(),MATCH(BI$2,$H$1:$M$1,0))/12</f>
        <v>4166.666666666667</v>
      </c>
      <c r="BJ174" s="30" cm="1">
        <f t="array" ref="BJ174">INDEX($H:$M,ROW(),MATCH(BJ$2,$H$1:$M$1,0))/12</f>
        <v>4166.666666666667</v>
      </c>
      <c r="BK174" s="30" cm="1">
        <f t="array" ref="BK174">INDEX($H:$M,ROW(),MATCH(BK$2,$H$1:$M$1,0))/12</f>
        <v>4166.666666666667</v>
      </c>
      <c r="BL174" s="30" cm="1">
        <f t="array" ref="BL174">INDEX($H:$M,ROW(),MATCH(BL$2,$H$1:$M$1,0))/12</f>
        <v>4166.666666666667</v>
      </c>
      <c r="BM174" s="30" cm="1">
        <f t="array" ref="BM174">INDEX($H:$M,ROW(),MATCH(BM$2,$H$1:$M$1,0))/12</f>
        <v>4166.666666666667</v>
      </c>
      <c r="BN174" s="30" cm="1">
        <f t="array" ref="BN174">INDEX($H:$M,ROW(),MATCH(BN$2,$H$1:$M$1,0))/12</f>
        <v>4166.666666666667</v>
      </c>
      <c r="BO174" s="30" cm="1">
        <f t="array" ref="BO174">INDEX($H:$M,ROW(),MATCH(BO$2,$H$1:$M$1,0))/12</f>
        <v>4166.666666666667</v>
      </c>
      <c r="BP174" s="30" cm="1">
        <f t="array" ref="BP174">INDEX($H:$M,ROW(),MATCH(BP$2,$H$1:$M$1,0))/12</f>
        <v>4166.666666666667</v>
      </c>
      <c r="BQ174" s="30" cm="1">
        <f t="array" ref="BQ174">INDEX($H:$M,ROW(),MATCH(BQ$2,$H$1:$M$1,0))/12</f>
        <v>4166.666666666667</v>
      </c>
      <c r="BR174" s="30" cm="1">
        <f t="array" ref="BR174">INDEX($H:$M,ROW(),MATCH(BR$2,$H$1:$M$1,0))/12</f>
        <v>4166.666666666667</v>
      </c>
      <c r="BS174" s="30" cm="1">
        <f t="array" ref="BS174">INDEX($H:$M,ROW(),MATCH(BS$2,$H$1:$M$1,0))/12</f>
        <v>4166.666666666667</v>
      </c>
      <c r="BT174" s="30" cm="1">
        <f t="array" ref="BT174">INDEX($H:$M,ROW(),MATCH(BT$2,$H$1:$M$1,0))/12</f>
        <v>4166.666666666667</v>
      </c>
      <c r="BU174" s="30" cm="1">
        <f t="array" ref="BU174">INDEX($H:$M,ROW(),MATCH(BU$2,$H$1:$M$1,0))/12</f>
        <v>4166.666666666667</v>
      </c>
      <c r="BV174" s="30" cm="1">
        <f t="array" ref="BV174">INDEX($H:$M,ROW(),MATCH(BV$2,$H$1:$M$1,0))/12</f>
        <v>4166.666666666667</v>
      </c>
      <c r="BW174" s="30" cm="1">
        <f t="array" ref="BW174">INDEX($H:$M,ROW(),MATCH(BW$2,$H$1:$M$1,0))/12</f>
        <v>4166.666666666667</v>
      </c>
      <c r="BX174" s="30" cm="1">
        <f t="array" ref="BX174">INDEX($H:$M,ROW(),MATCH(BX$2,$H$1:$M$1,0))/12</f>
        <v>4166.666666666667</v>
      </c>
      <c r="BY174" s="30" cm="1">
        <f t="array" ref="BY174">INDEX($H:$M,ROW(),MATCH(BY$2,$H$1:$M$1,0))/12</f>
        <v>4166.666666666667</v>
      </c>
      <c r="BZ174" s="30" cm="1">
        <f t="array" ref="BZ174">INDEX($H:$M,ROW(),MATCH(BZ$2,$H$1:$M$1,0))/12</f>
        <v>4166.666666666667</v>
      </c>
      <c r="CA174" s="30" cm="1">
        <f t="array" ref="CA174">INDEX($H:$M,ROW(),MATCH(CA$2,$H$1:$M$1,0))/12</f>
        <v>4166.666666666667</v>
      </c>
      <c r="CB174" s="30" cm="1">
        <f t="array" ref="CB174">INDEX($H:$M,ROW(),MATCH(CB$2,$H$1:$M$1,0))/12</f>
        <v>4166.666666666667</v>
      </c>
      <c r="CC174" s="30" cm="1">
        <f t="array" ref="CC174">INDEX($H:$M,ROW(),MATCH(CC$2,$H$1:$M$1,0))/12</f>
        <v>4166.666666666667</v>
      </c>
      <c r="CD174" s="30" cm="1">
        <f t="array" ref="CD174">INDEX($H:$M,ROW(),MATCH(CD$2,$H$1:$M$1,0))/12</f>
        <v>4166.666666666667</v>
      </c>
      <c r="CE174" s="30" cm="1">
        <f t="array" ref="CE174">INDEX($H:$M,ROW(),MATCH(CE$2,$H$1:$M$1,0))/12</f>
        <v>4166.666666666667</v>
      </c>
      <c r="CF174" s="30" cm="1">
        <f t="array" ref="CF174">INDEX($H:$M,ROW(),MATCH(CF$2,$H$1:$M$1,0))/12</f>
        <v>4166.666666666667</v>
      </c>
      <c r="CG174" s="30" cm="1">
        <f t="array" ref="CG174">INDEX($H:$M,ROW(),MATCH(CG$2,$H$1:$M$1,0))/12</f>
        <v>4166.666666666667</v>
      </c>
      <c r="CH174" s="30" cm="1">
        <f t="array" ref="CH174">INDEX($H:$M,ROW(),MATCH(CH$2,$H$1:$M$1,0))/12</f>
        <v>4166.666666666667</v>
      </c>
      <c r="CI174" s="30" cm="1">
        <f t="array" ref="CI174">INDEX($H:$M,ROW(),MATCH(CI$2,$H$1:$M$1,0))/12</f>
        <v>4166.666666666667</v>
      </c>
    </row>
    <row r="175" spans="2:87" x14ac:dyDescent="0.35">
      <c r="B175" t="s">
        <v>199</v>
      </c>
      <c r="C175" t="s">
        <v>152</v>
      </c>
      <c r="E175" s="27" t="str">
        <f>SUBSTITUTE(E171,":","")&amp;" Expense"</f>
        <v>Headcount - revenue driven Expense</v>
      </c>
      <c r="F175" s="27"/>
      <c r="G175" s="9"/>
      <c r="H175" s="28" t="e">
        <f t="shared" ref="H175:M175" si="199">SUMIF($2:$2,H$1,175:175)</f>
        <v>#REF!</v>
      </c>
      <c r="I175" s="28" t="e">
        <f t="shared" si="199"/>
        <v>#REF!</v>
      </c>
      <c r="J175" s="28" t="e">
        <f t="shared" si="199"/>
        <v>#REF!</v>
      </c>
      <c r="K175" s="28" t="e">
        <f t="shared" si="199"/>
        <v>#REF!</v>
      </c>
      <c r="L175" s="28" t="e">
        <f t="shared" si="199"/>
        <v>#REF!</v>
      </c>
      <c r="M175" s="28" t="e">
        <f t="shared" si="199"/>
        <v>#REF!</v>
      </c>
      <c r="P175" s="28">
        <f>-P174*P173</f>
        <v>0</v>
      </c>
      <c r="Q175" s="28" t="e">
        <f t="shared" ref="Q175:CB175" si="200">-Q174*Q173</f>
        <v>#REF!</v>
      </c>
      <c r="R175" s="28" t="e">
        <f t="shared" si="200"/>
        <v>#REF!</v>
      </c>
      <c r="S175" s="28" t="e">
        <f t="shared" si="200"/>
        <v>#REF!</v>
      </c>
      <c r="T175" s="28" t="e">
        <f t="shared" si="200"/>
        <v>#REF!</v>
      </c>
      <c r="U175" s="28" t="e">
        <f t="shared" si="200"/>
        <v>#REF!</v>
      </c>
      <c r="V175" s="28" t="e">
        <f t="shared" si="200"/>
        <v>#REF!</v>
      </c>
      <c r="W175" s="28" t="e">
        <f t="shared" si="200"/>
        <v>#REF!</v>
      </c>
      <c r="X175" s="28" t="e">
        <f t="shared" si="200"/>
        <v>#REF!</v>
      </c>
      <c r="Y175" s="28" t="e">
        <f t="shared" si="200"/>
        <v>#REF!</v>
      </c>
      <c r="Z175" s="28" t="e">
        <f t="shared" si="200"/>
        <v>#REF!</v>
      </c>
      <c r="AA175" s="28" t="e">
        <f t="shared" si="200"/>
        <v>#REF!</v>
      </c>
      <c r="AB175" s="28" t="e">
        <f t="shared" si="200"/>
        <v>#REF!</v>
      </c>
      <c r="AC175" s="28" t="e">
        <f t="shared" si="200"/>
        <v>#REF!</v>
      </c>
      <c r="AD175" s="28" t="e">
        <f t="shared" si="200"/>
        <v>#REF!</v>
      </c>
      <c r="AE175" s="28" t="e">
        <f t="shared" si="200"/>
        <v>#REF!</v>
      </c>
      <c r="AF175" s="28" t="e">
        <f t="shared" si="200"/>
        <v>#REF!</v>
      </c>
      <c r="AG175" s="28" t="e">
        <f t="shared" si="200"/>
        <v>#REF!</v>
      </c>
      <c r="AH175" s="28" t="e">
        <f t="shared" si="200"/>
        <v>#REF!</v>
      </c>
      <c r="AI175" s="28" t="e">
        <f t="shared" si="200"/>
        <v>#REF!</v>
      </c>
      <c r="AJ175" s="28" t="e">
        <f t="shared" si="200"/>
        <v>#REF!</v>
      </c>
      <c r="AK175" s="28" t="e">
        <f t="shared" si="200"/>
        <v>#REF!</v>
      </c>
      <c r="AL175" s="28" t="e">
        <f t="shared" si="200"/>
        <v>#REF!</v>
      </c>
      <c r="AM175" s="28" t="e">
        <f t="shared" si="200"/>
        <v>#REF!</v>
      </c>
      <c r="AN175" s="28" t="e">
        <f t="shared" si="200"/>
        <v>#REF!</v>
      </c>
      <c r="AO175" s="28" t="e">
        <f t="shared" si="200"/>
        <v>#REF!</v>
      </c>
      <c r="AP175" s="28" t="e">
        <f t="shared" si="200"/>
        <v>#REF!</v>
      </c>
      <c r="AQ175" s="28" t="e">
        <f t="shared" si="200"/>
        <v>#REF!</v>
      </c>
      <c r="AR175" s="28" t="e">
        <f t="shared" si="200"/>
        <v>#REF!</v>
      </c>
      <c r="AS175" s="28" t="e">
        <f t="shared" si="200"/>
        <v>#REF!</v>
      </c>
      <c r="AT175" s="28" t="e">
        <f t="shared" si="200"/>
        <v>#REF!</v>
      </c>
      <c r="AU175" s="28" t="e">
        <f t="shared" si="200"/>
        <v>#REF!</v>
      </c>
      <c r="AV175" s="28" t="e">
        <f t="shared" si="200"/>
        <v>#REF!</v>
      </c>
      <c r="AW175" s="28" t="e">
        <f t="shared" si="200"/>
        <v>#REF!</v>
      </c>
      <c r="AX175" s="28" t="e">
        <f t="shared" si="200"/>
        <v>#REF!</v>
      </c>
      <c r="AY175" s="28" t="e">
        <f t="shared" si="200"/>
        <v>#REF!</v>
      </c>
      <c r="AZ175" s="28" t="e">
        <f t="shared" si="200"/>
        <v>#REF!</v>
      </c>
      <c r="BA175" s="28" t="e">
        <f t="shared" si="200"/>
        <v>#REF!</v>
      </c>
      <c r="BB175" s="28" t="e">
        <f t="shared" si="200"/>
        <v>#REF!</v>
      </c>
      <c r="BC175" s="28" t="e">
        <f t="shared" si="200"/>
        <v>#REF!</v>
      </c>
      <c r="BD175" s="28" t="e">
        <f t="shared" si="200"/>
        <v>#REF!</v>
      </c>
      <c r="BE175" s="28" t="e">
        <f t="shared" si="200"/>
        <v>#REF!</v>
      </c>
      <c r="BF175" s="28" t="e">
        <f t="shared" si="200"/>
        <v>#REF!</v>
      </c>
      <c r="BG175" s="28" t="e">
        <f t="shared" si="200"/>
        <v>#REF!</v>
      </c>
      <c r="BH175" s="28" t="e">
        <f t="shared" si="200"/>
        <v>#REF!</v>
      </c>
      <c r="BI175" s="28" t="e">
        <f t="shared" si="200"/>
        <v>#REF!</v>
      </c>
      <c r="BJ175" s="28" t="e">
        <f t="shared" si="200"/>
        <v>#REF!</v>
      </c>
      <c r="BK175" s="28" t="e">
        <f t="shared" si="200"/>
        <v>#REF!</v>
      </c>
      <c r="BL175" s="28" t="e">
        <f t="shared" si="200"/>
        <v>#REF!</v>
      </c>
      <c r="BM175" s="28" t="e">
        <f t="shared" si="200"/>
        <v>#REF!</v>
      </c>
      <c r="BN175" s="28" t="e">
        <f t="shared" si="200"/>
        <v>#REF!</v>
      </c>
      <c r="BO175" s="28" t="e">
        <f t="shared" si="200"/>
        <v>#REF!</v>
      </c>
      <c r="BP175" s="28" t="e">
        <f t="shared" si="200"/>
        <v>#REF!</v>
      </c>
      <c r="BQ175" s="28" t="e">
        <f t="shared" si="200"/>
        <v>#REF!</v>
      </c>
      <c r="BR175" s="28" t="e">
        <f t="shared" si="200"/>
        <v>#REF!</v>
      </c>
      <c r="BS175" s="28" t="e">
        <f t="shared" si="200"/>
        <v>#REF!</v>
      </c>
      <c r="BT175" s="28" t="e">
        <f t="shared" si="200"/>
        <v>#REF!</v>
      </c>
      <c r="BU175" s="28" t="e">
        <f t="shared" si="200"/>
        <v>#REF!</v>
      </c>
      <c r="BV175" s="28" t="e">
        <f t="shared" si="200"/>
        <v>#REF!</v>
      </c>
      <c r="BW175" s="28" t="e">
        <f t="shared" si="200"/>
        <v>#REF!</v>
      </c>
      <c r="BX175" s="28" t="e">
        <f t="shared" si="200"/>
        <v>#REF!</v>
      </c>
      <c r="BY175" s="28" t="e">
        <f t="shared" si="200"/>
        <v>#REF!</v>
      </c>
      <c r="BZ175" s="28" t="e">
        <f t="shared" si="200"/>
        <v>#REF!</v>
      </c>
      <c r="CA175" s="28" t="e">
        <f t="shared" si="200"/>
        <v>#REF!</v>
      </c>
      <c r="CB175" s="28" t="e">
        <f t="shared" si="200"/>
        <v>#REF!</v>
      </c>
      <c r="CC175" s="28" t="e">
        <f t="shared" ref="CC175:CI175" si="201">-CC174*CC173</f>
        <v>#REF!</v>
      </c>
      <c r="CD175" s="28" t="e">
        <f t="shared" si="201"/>
        <v>#REF!</v>
      </c>
      <c r="CE175" s="28" t="e">
        <f t="shared" si="201"/>
        <v>#REF!</v>
      </c>
      <c r="CF175" s="28" t="e">
        <f t="shared" si="201"/>
        <v>#REF!</v>
      </c>
      <c r="CG175" s="28" t="e">
        <f t="shared" si="201"/>
        <v>#REF!</v>
      </c>
      <c r="CH175" s="28" t="e">
        <f t="shared" si="201"/>
        <v>#REF!</v>
      </c>
      <c r="CI175" s="28" t="e">
        <f t="shared" si="201"/>
        <v>#REF!</v>
      </c>
    </row>
    <row r="176" spans="2:87" x14ac:dyDescent="0.35">
      <c r="C176" t="s">
        <v>152</v>
      </c>
    </row>
    <row r="177" spans="1:87" outlineLevel="1" x14ac:dyDescent="0.35">
      <c r="C177" t="s">
        <v>154</v>
      </c>
      <c r="E177" t="str">
        <f>"Revenue driver: "&amp;E167</f>
        <v>Revenue driver: Subscription revenue - Middle tier, secondary Revenue</v>
      </c>
      <c r="H177" s="53"/>
      <c r="I177" s="53"/>
      <c r="J177" s="53"/>
      <c r="K177" s="53"/>
      <c r="L177" s="53"/>
      <c r="M177" s="53"/>
      <c r="P177" s="53">
        <f>P167</f>
        <v>0</v>
      </c>
      <c r="Q177" s="53" t="e">
        <f t="shared" ref="Q177:CB177" si="202">Q167</f>
        <v>#REF!</v>
      </c>
      <c r="R177" s="53" t="e">
        <f t="shared" si="202"/>
        <v>#REF!</v>
      </c>
      <c r="S177" s="53" t="e">
        <f t="shared" si="202"/>
        <v>#REF!</v>
      </c>
      <c r="T177" s="53" t="e">
        <f t="shared" si="202"/>
        <v>#REF!</v>
      </c>
      <c r="U177" s="53" t="e">
        <f t="shared" si="202"/>
        <v>#REF!</v>
      </c>
      <c r="V177" s="53" t="e">
        <f t="shared" si="202"/>
        <v>#REF!</v>
      </c>
      <c r="W177" s="53" t="e">
        <f t="shared" si="202"/>
        <v>#REF!</v>
      </c>
      <c r="X177" s="53" t="e">
        <f t="shared" si="202"/>
        <v>#REF!</v>
      </c>
      <c r="Y177" s="53" t="e">
        <f t="shared" si="202"/>
        <v>#REF!</v>
      </c>
      <c r="Z177" s="53" t="e">
        <f t="shared" si="202"/>
        <v>#REF!</v>
      </c>
      <c r="AA177" s="53" t="e">
        <f t="shared" si="202"/>
        <v>#REF!</v>
      </c>
      <c r="AB177" s="53" t="e">
        <f t="shared" si="202"/>
        <v>#REF!</v>
      </c>
      <c r="AC177" s="53" t="e">
        <f t="shared" si="202"/>
        <v>#REF!</v>
      </c>
      <c r="AD177" s="53" t="e">
        <f t="shared" si="202"/>
        <v>#REF!</v>
      </c>
      <c r="AE177" s="53" t="e">
        <f t="shared" si="202"/>
        <v>#REF!</v>
      </c>
      <c r="AF177" s="53" t="e">
        <f t="shared" si="202"/>
        <v>#REF!</v>
      </c>
      <c r="AG177" s="53" t="e">
        <f t="shared" si="202"/>
        <v>#REF!</v>
      </c>
      <c r="AH177" s="53" t="e">
        <f t="shared" si="202"/>
        <v>#REF!</v>
      </c>
      <c r="AI177" s="53" t="e">
        <f t="shared" si="202"/>
        <v>#REF!</v>
      </c>
      <c r="AJ177" s="53" t="e">
        <f t="shared" si="202"/>
        <v>#REF!</v>
      </c>
      <c r="AK177" s="53" t="e">
        <f t="shared" si="202"/>
        <v>#REF!</v>
      </c>
      <c r="AL177" s="53" t="e">
        <f t="shared" si="202"/>
        <v>#REF!</v>
      </c>
      <c r="AM177" s="53" t="e">
        <f t="shared" si="202"/>
        <v>#REF!</v>
      </c>
      <c r="AN177" s="53" t="e">
        <f t="shared" si="202"/>
        <v>#REF!</v>
      </c>
      <c r="AO177" s="53" t="e">
        <f t="shared" si="202"/>
        <v>#REF!</v>
      </c>
      <c r="AP177" s="53" t="e">
        <f t="shared" si="202"/>
        <v>#REF!</v>
      </c>
      <c r="AQ177" s="53" t="e">
        <f t="shared" si="202"/>
        <v>#REF!</v>
      </c>
      <c r="AR177" s="53" t="e">
        <f t="shared" si="202"/>
        <v>#REF!</v>
      </c>
      <c r="AS177" s="53" t="e">
        <f t="shared" si="202"/>
        <v>#REF!</v>
      </c>
      <c r="AT177" s="53" t="e">
        <f t="shared" si="202"/>
        <v>#REF!</v>
      </c>
      <c r="AU177" s="53" t="e">
        <f t="shared" si="202"/>
        <v>#REF!</v>
      </c>
      <c r="AV177" s="53" t="e">
        <f t="shared" si="202"/>
        <v>#REF!</v>
      </c>
      <c r="AW177" s="53" t="e">
        <f t="shared" si="202"/>
        <v>#REF!</v>
      </c>
      <c r="AX177" s="53" t="e">
        <f t="shared" si="202"/>
        <v>#REF!</v>
      </c>
      <c r="AY177" s="53" t="e">
        <f t="shared" si="202"/>
        <v>#REF!</v>
      </c>
      <c r="AZ177" s="53" t="e">
        <f t="shared" si="202"/>
        <v>#REF!</v>
      </c>
      <c r="BA177" s="53" t="e">
        <f t="shared" si="202"/>
        <v>#REF!</v>
      </c>
      <c r="BB177" s="53" t="e">
        <f t="shared" si="202"/>
        <v>#REF!</v>
      </c>
      <c r="BC177" s="53" t="e">
        <f t="shared" si="202"/>
        <v>#REF!</v>
      </c>
      <c r="BD177" s="53" t="e">
        <f t="shared" si="202"/>
        <v>#REF!</v>
      </c>
      <c r="BE177" s="53" t="e">
        <f t="shared" si="202"/>
        <v>#REF!</v>
      </c>
      <c r="BF177" s="53" t="e">
        <f t="shared" si="202"/>
        <v>#REF!</v>
      </c>
      <c r="BG177" s="53" t="e">
        <f t="shared" si="202"/>
        <v>#REF!</v>
      </c>
      <c r="BH177" s="53" t="e">
        <f t="shared" si="202"/>
        <v>#REF!</v>
      </c>
      <c r="BI177" s="53" t="e">
        <f t="shared" si="202"/>
        <v>#REF!</v>
      </c>
      <c r="BJ177" s="53" t="e">
        <f t="shared" si="202"/>
        <v>#REF!</v>
      </c>
      <c r="BK177" s="53" t="e">
        <f t="shared" si="202"/>
        <v>#REF!</v>
      </c>
      <c r="BL177" s="53" t="e">
        <f t="shared" si="202"/>
        <v>#REF!</v>
      </c>
      <c r="BM177" s="53" t="e">
        <f t="shared" si="202"/>
        <v>#REF!</v>
      </c>
      <c r="BN177" s="53" t="e">
        <f t="shared" si="202"/>
        <v>#REF!</v>
      </c>
      <c r="BO177" s="53" t="e">
        <f t="shared" si="202"/>
        <v>#REF!</v>
      </c>
      <c r="BP177" s="53" t="e">
        <f t="shared" si="202"/>
        <v>#REF!</v>
      </c>
      <c r="BQ177" s="53" t="e">
        <f t="shared" si="202"/>
        <v>#REF!</v>
      </c>
      <c r="BR177" s="53" t="e">
        <f t="shared" si="202"/>
        <v>#REF!</v>
      </c>
      <c r="BS177" s="53" t="e">
        <f t="shared" si="202"/>
        <v>#REF!</v>
      </c>
      <c r="BT177" s="53" t="e">
        <f t="shared" si="202"/>
        <v>#REF!</v>
      </c>
      <c r="BU177" s="53" t="e">
        <f t="shared" si="202"/>
        <v>#REF!</v>
      </c>
      <c r="BV177" s="53" t="e">
        <f t="shared" si="202"/>
        <v>#REF!</v>
      </c>
      <c r="BW177" s="53" t="e">
        <f t="shared" si="202"/>
        <v>#REF!</v>
      </c>
      <c r="BX177" s="53" t="e">
        <f t="shared" si="202"/>
        <v>#REF!</v>
      </c>
      <c r="BY177" s="53" t="e">
        <f t="shared" si="202"/>
        <v>#REF!</v>
      </c>
      <c r="BZ177" s="53" t="e">
        <f t="shared" si="202"/>
        <v>#REF!</v>
      </c>
      <c r="CA177" s="53" t="e">
        <f t="shared" si="202"/>
        <v>#REF!</v>
      </c>
      <c r="CB177" s="53" t="e">
        <f t="shared" si="202"/>
        <v>#REF!</v>
      </c>
      <c r="CC177" s="53" t="e">
        <f t="shared" ref="CC177:CI177" si="203">CC167</f>
        <v>#REF!</v>
      </c>
      <c r="CD177" s="53" t="e">
        <f t="shared" si="203"/>
        <v>#REF!</v>
      </c>
      <c r="CE177" s="53" t="e">
        <f t="shared" si="203"/>
        <v>#REF!</v>
      </c>
      <c r="CF177" s="53" t="e">
        <f t="shared" si="203"/>
        <v>#REF!</v>
      </c>
      <c r="CG177" s="53" t="e">
        <f t="shared" si="203"/>
        <v>#REF!</v>
      </c>
      <c r="CH177" s="53" t="e">
        <f t="shared" si="203"/>
        <v>#REF!</v>
      </c>
      <c r="CI177" s="53" t="e">
        <f t="shared" si="203"/>
        <v>#REF!</v>
      </c>
    </row>
    <row r="178" spans="1:87" outlineLevel="1" x14ac:dyDescent="0.35">
      <c r="C178" t="s">
        <v>152</v>
      </c>
    </row>
    <row r="179" spans="1:87" outlineLevel="1" x14ac:dyDescent="0.35">
      <c r="C179" t="s">
        <v>152</v>
      </c>
      <c r="E179" s="12" t="str">
        <f>E169</f>
        <v>Driver: # of subscribers</v>
      </c>
      <c r="F179" s="12"/>
      <c r="G179" s="13"/>
      <c r="H179" s="34"/>
      <c r="I179" s="34"/>
      <c r="J179" s="34"/>
      <c r="K179" s="34"/>
      <c r="L179" s="34"/>
      <c r="M179" s="34"/>
      <c r="P179" s="34">
        <f>P169</f>
        <v>0</v>
      </c>
      <c r="Q179" s="34" t="e">
        <f t="shared" ref="Q179:CB179" si="204">Q169</f>
        <v>#REF!</v>
      </c>
      <c r="R179" s="34" t="e">
        <f t="shared" si="204"/>
        <v>#REF!</v>
      </c>
      <c r="S179" s="34" t="e">
        <f t="shared" si="204"/>
        <v>#REF!</v>
      </c>
      <c r="T179" s="34" t="e">
        <f t="shared" si="204"/>
        <v>#REF!</v>
      </c>
      <c r="U179" s="34" t="e">
        <f t="shared" si="204"/>
        <v>#REF!</v>
      </c>
      <c r="V179" s="34" t="e">
        <f t="shared" si="204"/>
        <v>#REF!</v>
      </c>
      <c r="W179" s="34" t="e">
        <f t="shared" si="204"/>
        <v>#REF!</v>
      </c>
      <c r="X179" s="34" t="e">
        <f t="shared" si="204"/>
        <v>#REF!</v>
      </c>
      <c r="Y179" s="34" t="e">
        <f t="shared" si="204"/>
        <v>#REF!</v>
      </c>
      <c r="Z179" s="34" t="e">
        <f t="shared" si="204"/>
        <v>#REF!</v>
      </c>
      <c r="AA179" s="34" t="e">
        <f t="shared" si="204"/>
        <v>#REF!</v>
      </c>
      <c r="AB179" s="34" t="e">
        <f t="shared" si="204"/>
        <v>#REF!</v>
      </c>
      <c r="AC179" s="34" t="e">
        <f t="shared" si="204"/>
        <v>#REF!</v>
      </c>
      <c r="AD179" s="34" t="e">
        <f t="shared" si="204"/>
        <v>#REF!</v>
      </c>
      <c r="AE179" s="34" t="e">
        <f t="shared" si="204"/>
        <v>#REF!</v>
      </c>
      <c r="AF179" s="34" t="e">
        <f t="shared" si="204"/>
        <v>#REF!</v>
      </c>
      <c r="AG179" s="34" t="e">
        <f t="shared" si="204"/>
        <v>#REF!</v>
      </c>
      <c r="AH179" s="34" t="e">
        <f t="shared" si="204"/>
        <v>#REF!</v>
      </c>
      <c r="AI179" s="34" t="e">
        <f t="shared" si="204"/>
        <v>#REF!</v>
      </c>
      <c r="AJ179" s="34" t="e">
        <f t="shared" si="204"/>
        <v>#REF!</v>
      </c>
      <c r="AK179" s="34" t="e">
        <f t="shared" si="204"/>
        <v>#REF!</v>
      </c>
      <c r="AL179" s="34" t="e">
        <f t="shared" si="204"/>
        <v>#REF!</v>
      </c>
      <c r="AM179" s="34" t="e">
        <f t="shared" si="204"/>
        <v>#REF!</v>
      </c>
      <c r="AN179" s="34" t="e">
        <f t="shared" si="204"/>
        <v>#REF!</v>
      </c>
      <c r="AO179" s="34" t="e">
        <f t="shared" si="204"/>
        <v>#REF!</v>
      </c>
      <c r="AP179" s="34" t="e">
        <f t="shared" si="204"/>
        <v>#REF!</v>
      </c>
      <c r="AQ179" s="34" t="e">
        <f t="shared" si="204"/>
        <v>#REF!</v>
      </c>
      <c r="AR179" s="34" t="e">
        <f t="shared" si="204"/>
        <v>#REF!</v>
      </c>
      <c r="AS179" s="34" t="e">
        <f t="shared" si="204"/>
        <v>#REF!</v>
      </c>
      <c r="AT179" s="34" t="e">
        <f t="shared" si="204"/>
        <v>#REF!</v>
      </c>
      <c r="AU179" s="34" t="e">
        <f t="shared" si="204"/>
        <v>#REF!</v>
      </c>
      <c r="AV179" s="34" t="e">
        <f t="shared" si="204"/>
        <v>#REF!</v>
      </c>
      <c r="AW179" s="34" t="e">
        <f t="shared" si="204"/>
        <v>#REF!</v>
      </c>
      <c r="AX179" s="34" t="e">
        <f t="shared" si="204"/>
        <v>#REF!</v>
      </c>
      <c r="AY179" s="34" t="e">
        <f t="shared" si="204"/>
        <v>#REF!</v>
      </c>
      <c r="AZ179" s="34" t="e">
        <f t="shared" si="204"/>
        <v>#REF!</v>
      </c>
      <c r="BA179" s="34" t="e">
        <f t="shared" si="204"/>
        <v>#REF!</v>
      </c>
      <c r="BB179" s="34" t="e">
        <f t="shared" si="204"/>
        <v>#REF!</v>
      </c>
      <c r="BC179" s="34" t="e">
        <f t="shared" si="204"/>
        <v>#REF!</v>
      </c>
      <c r="BD179" s="34" t="e">
        <f t="shared" si="204"/>
        <v>#REF!</v>
      </c>
      <c r="BE179" s="34" t="e">
        <f t="shared" si="204"/>
        <v>#REF!</v>
      </c>
      <c r="BF179" s="34" t="e">
        <f t="shared" si="204"/>
        <v>#REF!</v>
      </c>
      <c r="BG179" s="34" t="e">
        <f t="shared" si="204"/>
        <v>#REF!</v>
      </c>
      <c r="BH179" s="34" t="e">
        <f t="shared" si="204"/>
        <v>#REF!</v>
      </c>
      <c r="BI179" s="34" t="e">
        <f t="shared" si="204"/>
        <v>#REF!</v>
      </c>
      <c r="BJ179" s="34" t="e">
        <f t="shared" si="204"/>
        <v>#REF!</v>
      </c>
      <c r="BK179" s="34" t="e">
        <f t="shared" si="204"/>
        <v>#REF!</v>
      </c>
      <c r="BL179" s="34" t="e">
        <f t="shared" si="204"/>
        <v>#REF!</v>
      </c>
      <c r="BM179" s="34" t="e">
        <f t="shared" si="204"/>
        <v>#REF!</v>
      </c>
      <c r="BN179" s="34" t="e">
        <f t="shared" si="204"/>
        <v>#REF!</v>
      </c>
      <c r="BO179" s="34" t="e">
        <f t="shared" si="204"/>
        <v>#REF!</v>
      </c>
      <c r="BP179" s="34" t="e">
        <f t="shared" si="204"/>
        <v>#REF!</v>
      </c>
      <c r="BQ179" s="34" t="e">
        <f t="shared" si="204"/>
        <v>#REF!</v>
      </c>
      <c r="BR179" s="34" t="e">
        <f t="shared" si="204"/>
        <v>#REF!</v>
      </c>
      <c r="BS179" s="34" t="e">
        <f t="shared" si="204"/>
        <v>#REF!</v>
      </c>
      <c r="BT179" s="34" t="e">
        <f t="shared" si="204"/>
        <v>#REF!</v>
      </c>
      <c r="BU179" s="34" t="e">
        <f t="shared" si="204"/>
        <v>#REF!</v>
      </c>
      <c r="BV179" s="34" t="e">
        <f t="shared" si="204"/>
        <v>#REF!</v>
      </c>
      <c r="BW179" s="34" t="e">
        <f t="shared" si="204"/>
        <v>#REF!</v>
      </c>
      <c r="BX179" s="34" t="e">
        <f t="shared" si="204"/>
        <v>#REF!</v>
      </c>
      <c r="BY179" s="34" t="e">
        <f t="shared" si="204"/>
        <v>#REF!</v>
      </c>
      <c r="BZ179" s="34" t="e">
        <f t="shared" si="204"/>
        <v>#REF!</v>
      </c>
      <c r="CA179" s="34" t="e">
        <f t="shared" si="204"/>
        <v>#REF!</v>
      </c>
      <c r="CB179" s="34" t="e">
        <f t="shared" si="204"/>
        <v>#REF!</v>
      </c>
      <c r="CC179" s="34" t="e">
        <f t="shared" ref="CC179:CI179" si="205">CC169</f>
        <v>#REF!</v>
      </c>
      <c r="CD179" s="34" t="e">
        <f t="shared" si="205"/>
        <v>#REF!</v>
      </c>
      <c r="CE179" s="34" t="e">
        <f t="shared" si="205"/>
        <v>#REF!</v>
      </c>
      <c r="CF179" s="34" t="e">
        <f t="shared" si="205"/>
        <v>#REF!</v>
      </c>
      <c r="CG179" s="34" t="e">
        <f t="shared" si="205"/>
        <v>#REF!</v>
      </c>
      <c r="CH179" s="34" t="e">
        <f t="shared" si="205"/>
        <v>#REF!</v>
      </c>
      <c r="CI179" s="34" t="e">
        <f t="shared" si="205"/>
        <v>#REF!</v>
      </c>
    </row>
    <row r="180" spans="1:87" outlineLevel="1" x14ac:dyDescent="0.35">
      <c r="C180" t="s">
        <v>152</v>
      </c>
    </row>
    <row r="181" spans="1:87" s="42" customFormat="1" x14ac:dyDescent="0.35">
      <c r="C181" s="42" t="s">
        <v>190</v>
      </c>
      <c r="E181" s="41" t="s">
        <v>191</v>
      </c>
      <c r="F181" s="41"/>
      <c r="G181" s="68"/>
    </row>
    <row r="182" spans="1:87" x14ac:dyDescent="0.35">
      <c r="C182" t="s">
        <v>190</v>
      </c>
      <c r="E182" s="12" t="s">
        <v>70</v>
      </c>
      <c r="F182" s="12"/>
      <c r="G182" s="13"/>
    </row>
    <row r="183" spans="1:87" x14ac:dyDescent="0.35">
      <c r="A183" s="6"/>
      <c r="B183" s="6"/>
      <c r="C183" t="s">
        <v>190</v>
      </c>
      <c r="E183" t="s">
        <v>71</v>
      </c>
      <c r="H183" s="15">
        <f>SUMIF($3:$3,H$1-1,183:183)</f>
        <v>0</v>
      </c>
      <c r="I183" s="15" t="e">
        <f>H187</f>
        <v>#REF!</v>
      </c>
      <c r="J183" s="15" t="e">
        <f>I187</f>
        <v>#REF!</v>
      </c>
      <c r="K183" s="15" t="e">
        <f>J187</f>
        <v>#REF!</v>
      </c>
      <c r="L183" s="15" t="e">
        <f>K187</f>
        <v>#REF!</v>
      </c>
      <c r="M183" s="15" t="e">
        <f>L187</f>
        <v>#REF!</v>
      </c>
      <c r="O183" s="34"/>
      <c r="P183" s="34">
        <f>O187</f>
        <v>0</v>
      </c>
      <c r="Q183" s="34">
        <f>P187</f>
        <v>0</v>
      </c>
      <c r="R183" s="34">
        <f t="shared" ref="R183:CC183" si="206">Q187</f>
        <v>0</v>
      </c>
      <c r="S183" s="34" t="e">
        <f t="shared" si="206"/>
        <v>#REF!</v>
      </c>
      <c r="T183" s="34" t="e">
        <f t="shared" si="206"/>
        <v>#REF!</v>
      </c>
      <c r="U183" s="34" t="e">
        <f t="shared" si="206"/>
        <v>#REF!</v>
      </c>
      <c r="V183" s="34" t="e">
        <f t="shared" si="206"/>
        <v>#REF!</v>
      </c>
      <c r="W183" s="34" t="e">
        <f t="shared" si="206"/>
        <v>#REF!</v>
      </c>
      <c r="X183" s="34" t="e">
        <f t="shared" si="206"/>
        <v>#REF!</v>
      </c>
      <c r="Y183" s="34" t="e">
        <f t="shared" si="206"/>
        <v>#REF!</v>
      </c>
      <c r="Z183" s="34" t="e">
        <f t="shared" si="206"/>
        <v>#REF!</v>
      </c>
      <c r="AA183" s="34" t="e">
        <f t="shared" si="206"/>
        <v>#REF!</v>
      </c>
      <c r="AB183" s="34" t="e">
        <f t="shared" si="206"/>
        <v>#REF!</v>
      </c>
      <c r="AC183" s="34" t="e">
        <f t="shared" si="206"/>
        <v>#REF!</v>
      </c>
      <c r="AD183" s="34" t="e">
        <f t="shared" si="206"/>
        <v>#REF!</v>
      </c>
      <c r="AE183" s="34" t="e">
        <f t="shared" si="206"/>
        <v>#REF!</v>
      </c>
      <c r="AF183" s="34" t="e">
        <f t="shared" si="206"/>
        <v>#REF!</v>
      </c>
      <c r="AG183" s="34" t="e">
        <f t="shared" si="206"/>
        <v>#REF!</v>
      </c>
      <c r="AH183" s="34" t="e">
        <f t="shared" si="206"/>
        <v>#REF!</v>
      </c>
      <c r="AI183" s="34" t="e">
        <f t="shared" si="206"/>
        <v>#REF!</v>
      </c>
      <c r="AJ183" s="34" t="e">
        <f t="shared" si="206"/>
        <v>#REF!</v>
      </c>
      <c r="AK183" s="34" t="e">
        <f t="shared" si="206"/>
        <v>#REF!</v>
      </c>
      <c r="AL183" s="34" t="e">
        <f t="shared" si="206"/>
        <v>#REF!</v>
      </c>
      <c r="AM183" s="34" t="e">
        <f t="shared" si="206"/>
        <v>#REF!</v>
      </c>
      <c r="AN183" s="34" t="e">
        <f t="shared" si="206"/>
        <v>#REF!</v>
      </c>
      <c r="AO183" s="34" t="e">
        <f t="shared" si="206"/>
        <v>#REF!</v>
      </c>
      <c r="AP183" s="34" t="e">
        <f t="shared" si="206"/>
        <v>#REF!</v>
      </c>
      <c r="AQ183" s="34" t="e">
        <f t="shared" si="206"/>
        <v>#REF!</v>
      </c>
      <c r="AR183" s="34" t="e">
        <f t="shared" si="206"/>
        <v>#REF!</v>
      </c>
      <c r="AS183" s="34" t="e">
        <f t="shared" si="206"/>
        <v>#REF!</v>
      </c>
      <c r="AT183" s="34" t="e">
        <f t="shared" si="206"/>
        <v>#REF!</v>
      </c>
      <c r="AU183" s="34" t="e">
        <f t="shared" si="206"/>
        <v>#REF!</v>
      </c>
      <c r="AV183" s="34" t="e">
        <f t="shared" si="206"/>
        <v>#REF!</v>
      </c>
      <c r="AW183" s="34" t="e">
        <f t="shared" si="206"/>
        <v>#REF!</v>
      </c>
      <c r="AX183" s="34" t="e">
        <f t="shared" si="206"/>
        <v>#REF!</v>
      </c>
      <c r="AY183" s="34" t="e">
        <f t="shared" si="206"/>
        <v>#REF!</v>
      </c>
      <c r="AZ183" s="34" t="e">
        <f t="shared" si="206"/>
        <v>#REF!</v>
      </c>
      <c r="BA183" s="34" t="e">
        <f t="shared" si="206"/>
        <v>#REF!</v>
      </c>
      <c r="BB183" s="34" t="e">
        <f t="shared" si="206"/>
        <v>#REF!</v>
      </c>
      <c r="BC183" s="34" t="e">
        <f t="shared" si="206"/>
        <v>#REF!</v>
      </c>
      <c r="BD183" s="34" t="e">
        <f t="shared" si="206"/>
        <v>#REF!</v>
      </c>
      <c r="BE183" s="34" t="e">
        <f t="shared" si="206"/>
        <v>#REF!</v>
      </c>
      <c r="BF183" s="34" t="e">
        <f t="shared" si="206"/>
        <v>#REF!</v>
      </c>
      <c r="BG183" s="34" t="e">
        <f t="shared" si="206"/>
        <v>#REF!</v>
      </c>
      <c r="BH183" s="34" t="e">
        <f t="shared" si="206"/>
        <v>#REF!</v>
      </c>
      <c r="BI183" s="34" t="e">
        <f t="shared" si="206"/>
        <v>#REF!</v>
      </c>
      <c r="BJ183" s="34" t="e">
        <f t="shared" si="206"/>
        <v>#REF!</v>
      </c>
      <c r="BK183" s="34" t="e">
        <f t="shared" si="206"/>
        <v>#REF!</v>
      </c>
      <c r="BL183" s="34" t="e">
        <f t="shared" si="206"/>
        <v>#REF!</v>
      </c>
      <c r="BM183" s="34" t="e">
        <f t="shared" si="206"/>
        <v>#REF!</v>
      </c>
      <c r="BN183" s="34" t="e">
        <f t="shared" si="206"/>
        <v>#REF!</v>
      </c>
      <c r="BO183" s="34" t="e">
        <f t="shared" si="206"/>
        <v>#REF!</v>
      </c>
      <c r="BP183" s="34" t="e">
        <f t="shared" si="206"/>
        <v>#REF!</v>
      </c>
      <c r="BQ183" s="34" t="e">
        <f t="shared" si="206"/>
        <v>#REF!</v>
      </c>
      <c r="BR183" s="34" t="e">
        <f t="shared" si="206"/>
        <v>#REF!</v>
      </c>
      <c r="BS183" s="34" t="e">
        <f t="shared" si="206"/>
        <v>#REF!</v>
      </c>
      <c r="BT183" s="34" t="e">
        <f t="shared" si="206"/>
        <v>#REF!</v>
      </c>
      <c r="BU183" s="34" t="e">
        <f t="shared" si="206"/>
        <v>#REF!</v>
      </c>
      <c r="BV183" s="34" t="e">
        <f t="shared" si="206"/>
        <v>#REF!</v>
      </c>
      <c r="BW183" s="34" t="e">
        <f t="shared" si="206"/>
        <v>#REF!</v>
      </c>
      <c r="BX183" s="34" t="e">
        <f t="shared" si="206"/>
        <v>#REF!</v>
      </c>
      <c r="BY183" s="34" t="e">
        <f t="shared" si="206"/>
        <v>#REF!</v>
      </c>
      <c r="BZ183" s="34" t="e">
        <f t="shared" si="206"/>
        <v>#REF!</v>
      </c>
      <c r="CA183" s="34" t="e">
        <f t="shared" si="206"/>
        <v>#REF!</v>
      </c>
      <c r="CB183" s="34" t="e">
        <f t="shared" si="206"/>
        <v>#REF!</v>
      </c>
      <c r="CC183" s="34" t="e">
        <f t="shared" si="206"/>
        <v>#REF!</v>
      </c>
      <c r="CD183" s="34" t="e">
        <f t="shared" ref="CD183:CI183" si="207">CC187</f>
        <v>#REF!</v>
      </c>
      <c r="CE183" s="34" t="e">
        <f t="shared" si="207"/>
        <v>#REF!</v>
      </c>
      <c r="CF183" s="34" t="e">
        <f t="shared" si="207"/>
        <v>#REF!</v>
      </c>
      <c r="CG183" s="34" t="e">
        <f t="shared" si="207"/>
        <v>#REF!</v>
      </c>
      <c r="CH183" s="34" t="e">
        <f t="shared" si="207"/>
        <v>#REF!</v>
      </c>
      <c r="CI183" s="34" t="e">
        <f t="shared" si="207"/>
        <v>#REF!</v>
      </c>
    </row>
    <row r="184" spans="1:87" x14ac:dyDescent="0.35">
      <c r="A184" s="6"/>
      <c r="B184" s="6"/>
      <c r="C184" t="s">
        <v>190</v>
      </c>
      <c r="E184" t="s">
        <v>72</v>
      </c>
      <c r="H184" s="34" t="e">
        <f t="shared" ref="H184:M184" si="208">SUMIF($2:$2,H$1,184:184)</f>
        <v>#REF!</v>
      </c>
      <c r="I184" s="34" t="e">
        <f t="shared" si="208"/>
        <v>#REF!</v>
      </c>
      <c r="J184" s="34" t="e">
        <f t="shared" si="208"/>
        <v>#REF!</v>
      </c>
      <c r="K184" s="34" t="e">
        <f t="shared" si="208"/>
        <v>#REF!</v>
      </c>
      <c r="L184" s="34" t="e">
        <f t="shared" si="208"/>
        <v>#REF!</v>
      </c>
      <c r="M184" s="34" t="e">
        <f t="shared" si="208"/>
        <v>#REF!</v>
      </c>
      <c r="O184" s="17"/>
      <c r="P184" s="15">
        <f t="shared" ref="P184:CA184" si="209">P159</f>
        <v>0</v>
      </c>
      <c r="Q184" s="15">
        <f t="shared" si="209"/>
        <v>0</v>
      </c>
      <c r="R184" s="15" t="e">
        <f t="shared" si="209"/>
        <v>#REF!</v>
      </c>
      <c r="S184" s="15" t="e">
        <f t="shared" si="209"/>
        <v>#REF!</v>
      </c>
      <c r="T184" s="15" t="e">
        <f t="shared" si="209"/>
        <v>#REF!</v>
      </c>
      <c r="U184" s="15" t="e">
        <f t="shared" si="209"/>
        <v>#REF!</v>
      </c>
      <c r="V184" s="15" t="e">
        <f t="shared" si="209"/>
        <v>#REF!</v>
      </c>
      <c r="W184" s="15" t="e">
        <f t="shared" si="209"/>
        <v>#REF!</v>
      </c>
      <c r="X184" s="15" t="e">
        <f t="shared" si="209"/>
        <v>#REF!</v>
      </c>
      <c r="Y184" s="15" t="e">
        <f t="shared" si="209"/>
        <v>#REF!</v>
      </c>
      <c r="Z184" s="15" t="e">
        <f t="shared" si="209"/>
        <v>#REF!</v>
      </c>
      <c r="AA184" s="15" t="e">
        <f t="shared" si="209"/>
        <v>#REF!</v>
      </c>
      <c r="AB184" s="15" t="e">
        <f t="shared" si="209"/>
        <v>#REF!</v>
      </c>
      <c r="AC184" s="15" t="e">
        <f t="shared" si="209"/>
        <v>#REF!</v>
      </c>
      <c r="AD184" s="15" t="e">
        <f t="shared" si="209"/>
        <v>#REF!</v>
      </c>
      <c r="AE184" s="15" t="e">
        <f t="shared" si="209"/>
        <v>#REF!</v>
      </c>
      <c r="AF184" s="15" t="e">
        <f t="shared" si="209"/>
        <v>#REF!</v>
      </c>
      <c r="AG184" s="15" t="e">
        <f t="shared" si="209"/>
        <v>#REF!</v>
      </c>
      <c r="AH184" s="15" t="e">
        <f t="shared" si="209"/>
        <v>#REF!</v>
      </c>
      <c r="AI184" s="15" t="e">
        <f t="shared" si="209"/>
        <v>#REF!</v>
      </c>
      <c r="AJ184" s="15" t="e">
        <f t="shared" si="209"/>
        <v>#REF!</v>
      </c>
      <c r="AK184" s="15" t="e">
        <f t="shared" si="209"/>
        <v>#REF!</v>
      </c>
      <c r="AL184" s="15" t="e">
        <f t="shared" si="209"/>
        <v>#REF!</v>
      </c>
      <c r="AM184" s="15" t="e">
        <f t="shared" si="209"/>
        <v>#REF!</v>
      </c>
      <c r="AN184" s="15" t="e">
        <f t="shared" si="209"/>
        <v>#REF!</v>
      </c>
      <c r="AO184" s="15" t="e">
        <f t="shared" si="209"/>
        <v>#REF!</v>
      </c>
      <c r="AP184" s="15" t="e">
        <f t="shared" si="209"/>
        <v>#REF!</v>
      </c>
      <c r="AQ184" s="15" t="e">
        <f t="shared" si="209"/>
        <v>#REF!</v>
      </c>
      <c r="AR184" s="15" t="e">
        <f t="shared" si="209"/>
        <v>#REF!</v>
      </c>
      <c r="AS184" s="15" t="e">
        <f t="shared" si="209"/>
        <v>#REF!</v>
      </c>
      <c r="AT184" s="15" t="e">
        <f t="shared" si="209"/>
        <v>#REF!</v>
      </c>
      <c r="AU184" s="15" t="e">
        <f t="shared" si="209"/>
        <v>#REF!</v>
      </c>
      <c r="AV184" s="15" t="e">
        <f t="shared" si="209"/>
        <v>#REF!</v>
      </c>
      <c r="AW184" s="15" t="e">
        <f t="shared" si="209"/>
        <v>#REF!</v>
      </c>
      <c r="AX184" s="15" t="e">
        <f t="shared" si="209"/>
        <v>#REF!</v>
      </c>
      <c r="AY184" s="15" t="e">
        <f t="shared" si="209"/>
        <v>#REF!</v>
      </c>
      <c r="AZ184" s="15" t="e">
        <f t="shared" si="209"/>
        <v>#REF!</v>
      </c>
      <c r="BA184" s="15" t="e">
        <f t="shared" si="209"/>
        <v>#REF!</v>
      </c>
      <c r="BB184" s="15" t="e">
        <f t="shared" si="209"/>
        <v>#REF!</v>
      </c>
      <c r="BC184" s="15" t="e">
        <f t="shared" si="209"/>
        <v>#REF!</v>
      </c>
      <c r="BD184" s="15" t="e">
        <f t="shared" si="209"/>
        <v>#REF!</v>
      </c>
      <c r="BE184" s="15" t="e">
        <f t="shared" si="209"/>
        <v>#REF!</v>
      </c>
      <c r="BF184" s="15" t="e">
        <f t="shared" si="209"/>
        <v>#REF!</v>
      </c>
      <c r="BG184" s="15" t="e">
        <f t="shared" si="209"/>
        <v>#REF!</v>
      </c>
      <c r="BH184" s="15" t="e">
        <f t="shared" si="209"/>
        <v>#REF!</v>
      </c>
      <c r="BI184" s="15" t="e">
        <f t="shared" si="209"/>
        <v>#REF!</v>
      </c>
      <c r="BJ184" s="15" t="e">
        <f t="shared" si="209"/>
        <v>#REF!</v>
      </c>
      <c r="BK184" s="15" t="e">
        <f t="shared" si="209"/>
        <v>#REF!</v>
      </c>
      <c r="BL184" s="15" t="e">
        <f t="shared" si="209"/>
        <v>#REF!</v>
      </c>
      <c r="BM184" s="15" t="e">
        <f t="shared" si="209"/>
        <v>#REF!</v>
      </c>
      <c r="BN184" s="15" t="e">
        <f t="shared" si="209"/>
        <v>#REF!</v>
      </c>
      <c r="BO184" s="15" t="e">
        <f t="shared" si="209"/>
        <v>#REF!</v>
      </c>
      <c r="BP184" s="15" t="e">
        <f t="shared" si="209"/>
        <v>#REF!</v>
      </c>
      <c r="BQ184" s="15" t="e">
        <f t="shared" si="209"/>
        <v>#REF!</v>
      </c>
      <c r="BR184" s="15" t="e">
        <f t="shared" si="209"/>
        <v>#REF!</v>
      </c>
      <c r="BS184" s="15" t="e">
        <f t="shared" si="209"/>
        <v>#REF!</v>
      </c>
      <c r="BT184" s="15" t="e">
        <f t="shared" si="209"/>
        <v>#REF!</v>
      </c>
      <c r="BU184" s="15" t="e">
        <f t="shared" si="209"/>
        <v>#REF!</v>
      </c>
      <c r="BV184" s="15" t="e">
        <f t="shared" si="209"/>
        <v>#REF!</v>
      </c>
      <c r="BW184" s="15" t="e">
        <f t="shared" si="209"/>
        <v>#REF!</v>
      </c>
      <c r="BX184" s="15" t="e">
        <f t="shared" si="209"/>
        <v>#REF!</v>
      </c>
      <c r="BY184" s="15" t="e">
        <f t="shared" si="209"/>
        <v>#REF!</v>
      </c>
      <c r="BZ184" s="15" t="e">
        <f t="shared" si="209"/>
        <v>#REF!</v>
      </c>
      <c r="CA184" s="15" t="e">
        <f t="shared" si="209"/>
        <v>#REF!</v>
      </c>
      <c r="CB184" s="15" t="e">
        <f t="shared" ref="CB184:CI184" si="210">CB159</f>
        <v>#REF!</v>
      </c>
      <c r="CC184" s="15" t="e">
        <f t="shared" si="210"/>
        <v>#REF!</v>
      </c>
      <c r="CD184" s="15" t="e">
        <f t="shared" si="210"/>
        <v>#REF!</v>
      </c>
      <c r="CE184" s="15" t="e">
        <f t="shared" si="210"/>
        <v>#REF!</v>
      </c>
      <c r="CF184" s="15" t="e">
        <f t="shared" si="210"/>
        <v>#REF!</v>
      </c>
      <c r="CG184" s="15" t="e">
        <f t="shared" si="210"/>
        <v>#REF!</v>
      </c>
      <c r="CH184" s="15" t="e">
        <f t="shared" si="210"/>
        <v>#REF!</v>
      </c>
      <c r="CI184" s="15" t="e">
        <f t="shared" si="210"/>
        <v>#REF!</v>
      </c>
    </row>
    <row r="185" spans="1:87" x14ac:dyDescent="0.35">
      <c r="A185" s="6"/>
      <c r="B185" s="6"/>
      <c r="C185" t="s">
        <v>190</v>
      </c>
      <c r="E185" s="12" t="s">
        <v>73</v>
      </c>
      <c r="F185" s="12"/>
      <c r="G185" s="13"/>
      <c r="H185" s="16">
        <v>0.05</v>
      </c>
      <c r="I185" s="16">
        <v>0.05</v>
      </c>
      <c r="J185" s="16">
        <v>0.05</v>
      </c>
      <c r="K185" s="16">
        <v>0.05</v>
      </c>
      <c r="L185" s="16">
        <v>0.05</v>
      </c>
      <c r="M185" s="16">
        <v>0.05</v>
      </c>
      <c r="O185" s="20"/>
      <c r="P185" s="20" cm="1">
        <f t="array" ref="P185">INDEX($H:$M,ROW(),MATCH(P$2,$H$1:$M$1,0))</f>
        <v>0.05</v>
      </c>
      <c r="Q185" s="20" cm="1">
        <f t="array" ref="Q185">INDEX($H:$M,ROW(),MATCH(Q$2,$H$1:$M$1,0))</f>
        <v>0.05</v>
      </c>
      <c r="R185" s="20" cm="1">
        <f t="array" ref="R185">INDEX($H:$M,ROW(),MATCH(R$2,$H$1:$M$1,0))</f>
        <v>0.05</v>
      </c>
      <c r="S185" s="20" cm="1">
        <f t="array" ref="S185">INDEX($H:$M,ROW(),MATCH(S$2,$H$1:$M$1,0))</f>
        <v>0.05</v>
      </c>
      <c r="T185" s="20" cm="1">
        <f t="array" ref="T185">INDEX($H:$M,ROW(),MATCH(T$2,$H$1:$M$1,0))</f>
        <v>0.05</v>
      </c>
      <c r="U185" s="20" cm="1">
        <f t="array" ref="U185">INDEX($H:$M,ROW(),MATCH(U$2,$H$1:$M$1,0))</f>
        <v>0.05</v>
      </c>
      <c r="V185" s="20" cm="1">
        <f t="array" ref="V185">INDEX($H:$M,ROW(),MATCH(V$2,$H$1:$M$1,0))</f>
        <v>0.05</v>
      </c>
      <c r="W185" s="20" cm="1">
        <f t="array" ref="W185">INDEX($H:$M,ROW(),MATCH(W$2,$H$1:$M$1,0))</f>
        <v>0.05</v>
      </c>
      <c r="X185" s="20" cm="1">
        <f t="array" ref="X185">INDEX($H:$M,ROW(),MATCH(X$2,$H$1:$M$1,0))</f>
        <v>0.05</v>
      </c>
      <c r="Y185" s="20" cm="1">
        <f t="array" ref="Y185">INDEX($H:$M,ROW(),MATCH(Y$2,$H$1:$M$1,0))</f>
        <v>0.05</v>
      </c>
      <c r="Z185" s="20" cm="1">
        <f t="array" ref="Z185">INDEX($H:$M,ROW(),MATCH(Z$2,$H$1:$M$1,0))</f>
        <v>0.05</v>
      </c>
      <c r="AA185" s="20" cm="1">
        <f t="array" ref="AA185">INDEX($H:$M,ROW(),MATCH(AA$2,$H$1:$M$1,0))</f>
        <v>0.05</v>
      </c>
      <c r="AB185" s="20" cm="1">
        <f t="array" ref="AB185">INDEX($H:$M,ROW(),MATCH(AB$2,$H$1:$M$1,0))</f>
        <v>0.05</v>
      </c>
      <c r="AC185" s="20" cm="1">
        <f t="array" ref="AC185">INDEX($H:$M,ROW(),MATCH(AC$2,$H$1:$M$1,0))</f>
        <v>0.05</v>
      </c>
      <c r="AD185" s="20" cm="1">
        <f t="array" ref="AD185">INDEX($H:$M,ROW(),MATCH(AD$2,$H$1:$M$1,0))</f>
        <v>0.05</v>
      </c>
      <c r="AE185" s="20" cm="1">
        <f t="array" ref="AE185">INDEX($H:$M,ROW(),MATCH(AE$2,$H$1:$M$1,0))</f>
        <v>0.05</v>
      </c>
      <c r="AF185" s="20" cm="1">
        <f t="array" ref="AF185">INDEX($H:$M,ROW(),MATCH(AF$2,$H$1:$M$1,0))</f>
        <v>0.05</v>
      </c>
      <c r="AG185" s="20" cm="1">
        <f t="array" ref="AG185">INDEX($H:$M,ROW(),MATCH(AG$2,$H$1:$M$1,0))</f>
        <v>0.05</v>
      </c>
      <c r="AH185" s="20" cm="1">
        <f t="array" ref="AH185">INDEX($H:$M,ROW(),MATCH(AH$2,$H$1:$M$1,0))</f>
        <v>0.05</v>
      </c>
      <c r="AI185" s="20" cm="1">
        <f t="array" ref="AI185">INDEX($H:$M,ROW(),MATCH(AI$2,$H$1:$M$1,0))</f>
        <v>0.05</v>
      </c>
      <c r="AJ185" s="20" cm="1">
        <f t="array" ref="AJ185">INDEX($H:$M,ROW(),MATCH(AJ$2,$H$1:$M$1,0))</f>
        <v>0.05</v>
      </c>
      <c r="AK185" s="20" cm="1">
        <f t="array" ref="AK185">INDEX($H:$M,ROW(),MATCH(AK$2,$H$1:$M$1,0))</f>
        <v>0.05</v>
      </c>
      <c r="AL185" s="20" cm="1">
        <f t="array" ref="AL185">INDEX($H:$M,ROW(),MATCH(AL$2,$H$1:$M$1,0))</f>
        <v>0.05</v>
      </c>
      <c r="AM185" s="20" cm="1">
        <f t="array" ref="AM185">INDEX($H:$M,ROW(),MATCH(AM$2,$H$1:$M$1,0))</f>
        <v>0.05</v>
      </c>
      <c r="AN185" s="20" cm="1">
        <f t="array" ref="AN185">INDEX($H:$M,ROW(),MATCH(AN$2,$H$1:$M$1,0))</f>
        <v>0.05</v>
      </c>
      <c r="AO185" s="20" cm="1">
        <f t="array" ref="AO185">INDEX($H:$M,ROW(),MATCH(AO$2,$H$1:$M$1,0))</f>
        <v>0.05</v>
      </c>
      <c r="AP185" s="20" cm="1">
        <f t="array" ref="AP185">INDEX($H:$M,ROW(),MATCH(AP$2,$H$1:$M$1,0))</f>
        <v>0.05</v>
      </c>
      <c r="AQ185" s="20" cm="1">
        <f t="array" ref="AQ185">INDEX($H:$M,ROW(),MATCH(AQ$2,$H$1:$M$1,0))</f>
        <v>0.05</v>
      </c>
      <c r="AR185" s="20" cm="1">
        <f t="array" ref="AR185">INDEX($H:$M,ROW(),MATCH(AR$2,$H$1:$M$1,0))</f>
        <v>0.05</v>
      </c>
      <c r="AS185" s="20" cm="1">
        <f t="array" ref="AS185">INDEX($H:$M,ROW(),MATCH(AS$2,$H$1:$M$1,0))</f>
        <v>0.05</v>
      </c>
      <c r="AT185" s="20" cm="1">
        <f t="array" ref="AT185">INDEX($H:$M,ROW(),MATCH(AT$2,$H$1:$M$1,0))</f>
        <v>0.05</v>
      </c>
      <c r="AU185" s="20" cm="1">
        <f t="array" ref="AU185">INDEX($H:$M,ROW(),MATCH(AU$2,$H$1:$M$1,0))</f>
        <v>0.05</v>
      </c>
      <c r="AV185" s="20" cm="1">
        <f t="array" ref="AV185">INDEX($H:$M,ROW(),MATCH(AV$2,$H$1:$M$1,0))</f>
        <v>0.05</v>
      </c>
      <c r="AW185" s="20" cm="1">
        <f t="array" ref="AW185">INDEX($H:$M,ROW(),MATCH(AW$2,$H$1:$M$1,0))</f>
        <v>0.05</v>
      </c>
      <c r="AX185" s="20" cm="1">
        <f t="array" ref="AX185">INDEX($H:$M,ROW(),MATCH(AX$2,$H$1:$M$1,0))</f>
        <v>0.05</v>
      </c>
      <c r="AY185" s="20" cm="1">
        <f t="array" ref="AY185">INDEX($H:$M,ROW(),MATCH(AY$2,$H$1:$M$1,0))</f>
        <v>0.05</v>
      </c>
      <c r="AZ185" s="20" cm="1">
        <f t="array" ref="AZ185">INDEX($H:$M,ROW(),MATCH(AZ$2,$H$1:$M$1,0))</f>
        <v>0.05</v>
      </c>
      <c r="BA185" s="20" cm="1">
        <f t="array" ref="BA185">INDEX($H:$M,ROW(),MATCH(BA$2,$H$1:$M$1,0))</f>
        <v>0.05</v>
      </c>
      <c r="BB185" s="20" cm="1">
        <f t="array" ref="BB185">INDEX($H:$M,ROW(),MATCH(BB$2,$H$1:$M$1,0))</f>
        <v>0.05</v>
      </c>
      <c r="BC185" s="20" cm="1">
        <f t="array" ref="BC185">INDEX($H:$M,ROW(),MATCH(BC$2,$H$1:$M$1,0))</f>
        <v>0.05</v>
      </c>
      <c r="BD185" s="20" cm="1">
        <f t="array" ref="BD185">INDEX($H:$M,ROW(),MATCH(BD$2,$H$1:$M$1,0))</f>
        <v>0.05</v>
      </c>
      <c r="BE185" s="20" cm="1">
        <f t="array" ref="BE185">INDEX($H:$M,ROW(),MATCH(BE$2,$H$1:$M$1,0))</f>
        <v>0.05</v>
      </c>
      <c r="BF185" s="20" cm="1">
        <f t="array" ref="BF185">INDEX($H:$M,ROW(),MATCH(BF$2,$H$1:$M$1,0))</f>
        <v>0.05</v>
      </c>
      <c r="BG185" s="20" cm="1">
        <f t="array" ref="BG185">INDEX($H:$M,ROW(),MATCH(BG$2,$H$1:$M$1,0))</f>
        <v>0.05</v>
      </c>
      <c r="BH185" s="20" cm="1">
        <f t="array" ref="BH185">INDEX($H:$M,ROW(),MATCH(BH$2,$H$1:$M$1,0))</f>
        <v>0.05</v>
      </c>
      <c r="BI185" s="20" cm="1">
        <f t="array" ref="BI185">INDEX($H:$M,ROW(),MATCH(BI$2,$H$1:$M$1,0))</f>
        <v>0.05</v>
      </c>
      <c r="BJ185" s="20" cm="1">
        <f t="array" ref="BJ185">INDEX($H:$M,ROW(),MATCH(BJ$2,$H$1:$M$1,0))</f>
        <v>0.05</v>
      </c>
      <c r="BK185" s="20" cm="1">
        <f t="array" ref="BK185">INDEX($H:$M,ROW(),MATCH(BK$2,$H$1:$M$1,0))</f>
        <v>0.05</v>
      </c>
      <c r="BL185" s="20" cm="1">
        <f t="array" ref="BL185">INDEX($H:$M,ROW(),MATCH(BL$2,$H$1:$M$1,0))</f>
        <v>0.05</v>
      </c>
      <c r="BM185" s="20" cm="1">
        <f t="array" ref="BM185">INDEX($H:$M,ROW(),MATCH(BM$2,$H$1:$M$1,0))</f>
        <v>0.05</v>
      </c>
      <c r="BN185" s="20" cm="1">
        <f t="array" ref="BN185">INDEX($H:$M,ROW(),MATCH(BN$2,$H$1:$M$1,0))</f>
        <v>0.05</v>
      </c>
      <c r="BO185" s="20" cm="1">
        <f t="array" ref="BO185">INDEX($H:$M,ROW(),MATCH(BO$2,$H$1:$M$1,0))</f>
        <v>0.05</v>
      </c>
      <c r="BP185" s="20" cm="1">
        <f t="array" ref="BP185">INDEX($H:$M,ROW(),MATCH(BP$2,$H$1:$M$1,0))</f>
        <v>0.05</v>
      </c>
      <c r="BQ185" s="20" cm="1">
        <f t="array" ref="BQ185">INDEX($H:$M,ROW(),MATCH(BQ$2,$H$1:$M$1,0))</f>
        <v>0.05</v>
      </c>
      <c r="BR185" s="20" cm="1">
        <f t="array" ref="BR185">INDEX($H:$M,ROW(),MATCH(BR$2,$H$1:$M$1,0))</f>
        <v>0.05</v>
      </c>
      <c r="BS185" s="20" cm="1">
        <f t="array" ref="BS185">INDEX($H:$M,ROW(),MATCH(BS$2,$H$1:$M$1,0))</f>
        <v>0.05</v>
      </c>
      <c r="BT185" s="20" cm="1">
        <f t="array" ref="BT185">INDEX($H:$M,ROW(),MATCH(BT$2,$H$1:$M$1,0))</f>
        <v>0.05</v>
      </c>
      <c r="BU185" s="20" cm="1">
        <f t="array" ref="BU185">INDEX($H:$M,ROW(),MATCH(BU$2,$H$1:$M$1,0))</f>
        <v>0.05</v>
      </c>
      <c r="BV185" s="20" cm="1">
        <f t="array" ref="BV185">INDEX($H:$M,ROW(),MATCH(BV$2,$H$1:$M$1,0))</f>
        <v>0.05</v>
      </c>
      <c r="BW185" s="20" cm="1">
        <f t="array" ref="BW185">INDEX($H:$M,ROW(),MATCH(BW$2,$H$1:$M$1,0))</f>
        <v>0.05</v>
      </c>
      <c r="BX185" s="20" cm="1">
        <f t="array" ref="BX185">INDEX($H:$M,ROW(),MATCH(BX$2,$H$1:$M$1,0))</f>
        <v>0.05</v>
      </c>
      <c r="BY185" s="20" cm="1">
        <f t="array" ref="BY185">INDEX($H:$M,ROW(),MATCH(BY$2,$H$1:$M$1,0))</f>
        <v>0.05</v>
      </c>
      <c r="BZ185" s="20" cm="1">
        <f t="array" ref="BZ185">INDEX($H:$M,ROW(),MATCH(BZ$2,$H$1:$M$1,0))</f>
        <v>0.05</v>
      </c>
      <c r="CA185" s="20" cm="1">
        <f t="array" ref="CA185">INDEX($H:$M,ROW(),MATCH(CA$2,$H$1:$M$1,0))</f>
        <v>0.05</v>
      </c>
      <c r="CB185" s="20" cm="1">
        <f t="array" ref="CB185">INDEX($H:$M,ROW(),MATCH(CB$2,$H$1:$M$1,0))</f>
        <v>0.05</v>
      </c>
      <c r="CC185" s="20" cm="1">
        <f t="array" ref="CC185">INDEX($H:$M,ROW(),MATCH(CC$2,$H$1:$M$1,0))</f>
        <v>0.05</v>
      </c>
      <c r="CD185" s="20" cm="1">
        <f t="array" ref="CD185">INDEX($H:$M,ROW(),MATCH(CD$2,$H$1:$M$1,0))</f>
        <v>0.05</v>
      </c>
      <c r="CE185" s="20" cm="1">
        <f t="array" ref="CE185">INDEX($H:$M,ROW(),MATCH(CE$2,$H$1:$M$1,0))</f>
        <v>0.05</v>
      </c>
      <c r="CF185" s="20" cm="1">
        <f t="array" ref="CF185">INDEX($H:$M,ROW(),MATCH(CF$2,$H$1:$M$1,0))</f>
        <v>0.05</v>
      </c>
      <c r="CG185" s="20" cm="1">
        <f t="array" ref="CG185">INDEX($H:$M,ROW(),MATCH(CG$2,$H$1:$M$1,0))</f>
        <v>0.05</v>
      </c>
      <c r="CH185" s="20" cm="1">
        <f t="array" ref="CH185">INDEX($H:$M,ROW(),MATCH(CH$2,$H$1:$M$1,0))</f>
        <v>0.05</v>
      </c>
      <c r="CI185" s="20" cm="1">
        <f t="array" ref="CI185">INDEX($H:$M,ROW(),MATCH(CI$2,$H$1:$M$1,0))</f>
        <v>0.05</v>
      </c>
    </row>
    <row r="186" spans="1:87" x14ac:dyDescent="0.35">
      <c r="B186" s="6"/>
      <c r="C186" t="s">
        <v>190</v>
      </c>
      <c r="E186" t="s">
        <v>74</v>
      </c>
      <c r="H186" s="35" t="e">
        <f t="shared" ref="H186:M186" si="211">SUMIF($2:$2,H$1,186:186)</f>
        <v>#REF!</v>
      </c>
      <c r="I186" s="35" t="e">
        <f t="shared" si="211"/>
        <v>#REF!</v>
      </c>
      <c r="J186" s="35" t="e">
        <f t="shared" si="211"/>
        <v>#REF!</v>
      </c>
      <c r="K186" s="35" t="e">
        <f t="shared" si="211"/>
        <v>#REF!</v>
      </c>
      <c r="L186" s="35" t="e">
        <f t="shared" si="211"/>
        <v>#REF!</v>
      </c>
      <c r="M186" s="35" t="e">
        <f t="shared" si="211"/>
        <v>#REF!</v>
      </c>
      <c r="N186" s="36"/>
      <c r="O186" s="35"/>
      <c r="P186" s="35">
        <f t="shared" ref="P186:CA186" si="212">-P183*P185</f>
        <v>0</v>
      </c>
      <c r="Q186" s="35">
        <f t="shared" si="212"/>
        <v>0</v>
      </c>
      <c r="R186" s="35">
        <f t="shared" si="212"/>
        <v>0</v>
      </c>
      <c r="S186" s="35" t="e">
        <f t="shared" si="212"/>
        <v>#REF!</v>
      </c>
      <c r="T186" s="35" t="e">
        <f t="shared" si="212"/>
        <v>#REF!</v>
      </c>
      <c r="U186" s="35" t="e">
        <f t="shared" si="212"/>
        <v>#REF!</v>
      </c>
      <c r="V186" s="35" t="e">
        <f t="shared" si="212"/>
        <v>#REF!</v>
      </c>
      <c r="W186" s="35" t="e">
        <f t="shared" si="212"/>
        <v>#REF!</v>
      </c>
      <c r="X186" s="35" t="e">
        <f t="shared" si="212"/>
        <v>#REF!</v>
      </c>
      <c r="Y186" s="35" t="e">
        <f t="shared" si="212"/>
        <v>#REF!</v>
      </c>
      <c r="Z186" s="35" t="e">
        <f t="shared" si="212"/>
        <v>#REF!</v>
      </c>
      <c r="AA186" s="35" t="e">
        <f t="shared" si="212"/>
        <v>#REF!</v>
      </c>
      <c r="AB186" s="35" t="e">
        <f t="shared" si="212"/>
        <v>#REF!</v>
      </c>
      <c r="AC186" s="35" t="e">
        <f t="shared" si="212"/>
        <v>#REF!</v>
      </c>
      <c r="AD186" s="35" t="e">
        <f t="shared" si="212"/>
        <v>#REF!</v>
      </c>
      <c r="AE186" s="35" t="e">
        <f t="shared" si="212"/>
        <v>#REF!</v>
      </c>
      <c r="AF186" s="35" t="e">
        <f t="shared" si="212"/>
        <v>#REF!</v>
      </c>
      <c r="AG186" s="35" t="e">
        <f t="shared" si="212"/>
        <v>#REF!</v>
      </c>
      <c r="AH186" s="35" t="e">
        <f t="shared" si="212"/>
        <v>#REF!</v>
      </c>
      <c r="AI186" s="35" t="e">
        <f t="shared" si="212"/>
        <v>#REF!</v>
      </c>
      <c r="AJ186" s="35" t="e">
        <f t="shared" si="212"/>
        <v>#REF!</v>
      </c>
      <c r="AK186" s="35" t="e">
        <f t="shared" si="212"/>
        <v>#REF!</v>
      </c>
      <c r="AL186" s="35" t="e">
        <f t="shared" si="212"/>
        <v>#REF!</v>
      </c>
      <c r="AM186" s="35" t="e">
        <f t="shared" si="212"/>
        <v>#REF!</v>
      </c>
      <c r="AN186" s="35" t="e">
        <f t="shared" si="212"/>
        <v>#REF!</v>
      </c>
      <c r="AO186" s="35" t="e">
        <f t="shared" si="212"/>
        <v>#REF!</v>
      </c>
      <c r="AP186" s="35" t="e">
        <f t="shared" si="212"/>
        <v>#REF!</v>
      </c>
      <c r="AQ186" s="35" t="e">
        <f t="shared" si="212"/>
        <v>#REF!</v>
      </c>
      <c r="AR186" s="35" t="e">
        <f t="shared" si="212"/>
        <v>#REF!</v>
      </c>
      <c r="AS186" s="35" t="e">
        <f t="shared" si="212"/>
        <v>#REF!</v>
      </c>
      <c r="AT186" s="35" t="e">
        <f t="shared" si="212"/>
        <v>#REF!</v>
      </c>
      <c r="AU186" s="35" t="e">
        <f t="shared" si="212"/>
        <v>#REF!</v>
      </c>
      <c r="AV186" s="35" t="e">
        <f t="shared" si="212"/>
        <v>#REF!</v>
      </c>
      <c r="AW186" s="35" t="e">
        <f t="shared" si="212"/>
        <v>#REF!</v>
      </c>
      <c r="AX186" s="35" t="e">
        <f t="shared" si="212"/>
        <v>#REF!</v>
      </c>
      <c r="AY186" s="35" t="e">
        <f t="shared" si="212"/>
        <v>#REF!</v>
      </c>
      <c r="AZ186" s="35" t="e">
        <f t="shared" si="212"/>
        <v>#REF!</v>
      </c>
      <c r="BA186" s="35" t="e">
        <f t="shared" si="212"/>
        <v>#REF!</v>
      </c>
      <c r="BB186" s="35" t="e">
        <f t="shared" si="212"/>
        <v>#REF!</v>
      </c>
      <c r="BC186" s="35" t="e">
        <f t="shared" si="212"/>
        <v>#REF!</v>
      </c>
      <c r="BD186" s="35" t="e">
        <f t="shared" si="212"/>
        <v>#REF!</v>
      </c>
      <c r="BE186" s="35" t="e">
        <f t="shared" si="212"/>
        <v>#REF!</v>
      </c>
      <c r="BF186" s="35" t="e">
        <f t="shared" si="212"/>
        <v>#REF!</v>
      </c>
      <c r="BG186" s="35" t="e">
        <f t="shared" si="212"/>
        <v>#REF!</v>
      </c>
      <c r="BH186" s="35" t="e">
        <f t="shared" si="212"/>
        <v>#REF!</v>
      </c>
      <c r="BI186" s="35" t="e">
        <f t="shared" si="212"/>
        <v>#REF!</v>
      </c>
      <c r="BJ186" s="35" t="e">
        <f t="shared" si="212"/>
        <v>#REF!</v>
      </c>
      <c r="BK186" s="35" t="e">
        <f t="shared" si="212"/>
        <v>#REF!</v>
      </c>
      <c r="BL186" s="35" t="e">
        <f t="shared" si="212"/>
        <v>#REF!</v>
      </c>
      <c r="BM186" s="35" t="e">
        <f t="shared" si="212"/>
        <v>#REF!</v>
      </c>
      <c r="BN186" s="35" t="e">
        <f t="shared" si="212"/>
        <v>#REF!</v>
      </c>
      <c r="BO186" s="35" t="e">
        <f t="shared" si="212"/>
        <v>#REF!</v>
      </c>
      <c r="BP186" s="35" t="e">
        <f t="shared" si="212"/>
        <v>#REF!</v>
      </c>
      <c r="BQ186" s="35" t="e">
        <f t="shared" si="212"/>
        <v>#REF!</v>
      </c>
      <c r="BR186" s="35" t="e">
        <f t="shared" si="212"/>
        <v>#REF!</v>
      </c>
      <c r="BS186" s="35" t="e">
        <f t="shared" si="212"/>
        <v>#REF!</v>
      </c>
      <c r="BT186" s="35" t="e">
        <f t="shared" si="212"/>
        <v>#REF!</v>
      </c>
      <c r="BU186" s="35" t="e">
        <f t="shared" si="212"/>
        <v>#REF!</v>
      </c>
      <c r="BV186" s="35" t="e">
        <f t="shared" si="212"/>
        <v>#REF!</v>
      </c>
      <c r="BW186" s="35" t="e">
        <f t="shared" si="212"/>
        <v>#REF!</v>
      </c>
      <c r="BX186" s="35" t="e">
        <f t="shared" si="212"/>
        <v>#REF!</v>
      </c>
      <c r="BY186" s="35" t="e">
        <f t="shared" si="212"/>
        <v>#REF!</v>
      </c>
      <c r="BZ186" s="35" t="e">
        <f t="shared" si="212"/>
        <v>#REF!</v>
      </c>
      <c r="CA186" s="35" t="e">
        <f t="shared" si="212"/>
        <v>#REF!</v>
      </c>
      <c r="CB186" s="35" t="e">
        <f t="shared" ref="CB186:CI186" si="213">-CB183*CB185</f>
        <v>#REF!</v>
      </c>
      <c r="CC186" s="35" t="e">
        <f t="shared" si="213"/>
        <v>#REF!</v>
      </c>
      <c r="CD186" s="35" t="e">
        <f t="shared" si="213"/>
        <v>#REF!</v>
      </c>
      <c r="CE186" s="35" t="e">
        <f t="shared" si="213"/>
        <v>#REF!</v>
      </c>
      <c r="CF186" s="35" t="e">
        <f t="shared" si="213"/>
        <v>#REF!</v>
      </c>
      <c r="CG186" s="35" t="e">
        <f t="shared" si="213"/>
        <v>#REF!</v>
      </c>
      <c r="CH186" s="35" t="e">
        <f t="shared" si="213"/>
        <v>#REF!</v>
      </c>
      <c r="CI186" s="35" t="e">
        <f t="shared" si="213"/>
        <v>#REF!</v>
      </c>
    </row>
    <row r="187" spans="1:87" x14ac:dyDescent="0.35">
      <c r="B187" t="s">
        <v>80</v>
      </c>
      <c r="C187" t="s">
        <v>190</v>
      </c>
      <c r="E187" s="31" t="str">
        <f>"# of subscriers - "&amp;E181</f>
        <v># of subscriers - Subscription revenue - Last tier, secondary:</v>
      </c>
      <c r="F187" s="31"/>
      <c r="G187" s="67"/>
      <c r="H187" s="32" t="e">
        <f t="shared" ref="H187:N187" si="214">SUMIF($3:$3,H$1,187:187)</f>
        <v>#REF!</v>
      </c>
      <c r="I187" s="32" t="e">
        <f t="shared" si="214"/>
        <v>#REF!</v>
      </c>
      <c r="J187" s="32" t="e">
        <f t="shared" si="214"/>
        <v>#REF!</v>
      </c>
      <c r="K187" s="32" t="e">
        <f t="shared" si="214"/>
        <v>#REF!</v>
      </c>
      <c r="L187" s="32" t="e">
        <f t="shared" si="214"/>
        <v>#REF!</v>
      </c>
      <c r="M187" s="32" t="e">
        <f t="shared" si="214"/>
        <v>#REF!</v>
      </c>
      <c r="N187" s="32" t="e">
        <f t="shared" si="214"/>
        <v>#REF!</v>
      </c>
      <c r="O187" s="32"/>
      <c r="P187" s="32">
        <f>P183+P184+P186</f>
        <v>0</v>
      </c>
      <c r="Q187" s="32">
        <f t="shared" ref="Q187:CB187" si="215">Q183+Q184+Q186</f>
        <v>0</v>
      </c>
      <c r="R187" s="32" t="e">
        <f t="shared" si="215"/>
        <v>#REF!</v>
      </c>
      <c r="S187" s="32" t="e">
        <f t="shared" si="215"/>
        <v>#REF!</v>
      </c>
      <c r="T187" s="32" t="e">
        <f t="shared" si="215"/>
        <v>#REF!</v>
      </c>
      <c r="U187" s="32" t="e">
        <f t="shared" si="215"/>
        <v>#REF!</v>
      </c>
      <c r="V187" s="32" t="e">
        <f t="shared" si="215"/>
        <v>#REF!</v>
      </c>
      <c r="W187" s="32" t="e">
        <f t="shared" si="215"/>
        <v>#REF!</v>
      </c>
      <c r="X187" s="32" t="e">
        <f t="shared" si="215"/>
        <v>#REF!</v>
      </c>
      <c r="Y187" s="32" t="e">
        <f t="shared" si="215"/>
        <v>#REF!</v>
      </c>
      <c r="Z187" s="32" t="e">
        <f t="shared" si="215"/>
        <v>#REF!</v>
      </c>
      <c r="AA187" s="32" t="e">
        <f t="shared" si="215"/>
        <v>#REF!</v>
      </c>
      <c r="AB187" s="32" t="e">
        <f t="shared" si="215"/>
        <v>#REF!</v>
      </c>
      <c r="AC187" s="32" t="e">
        <f t="shared" si="215"/>
        <v>#REF!</v>
      </c>
      <c r="AD187" s="32" t="e">
        <f t="shared" si="215"/>
        <v>#REF!</v>
      </c>
      <c r="AE187" s="32" t="e">
        <f t="shared" si="215"/>
        <v>#REF!</v>
      </c>
      <c r="AF187" s="32" t="e">
        <f t="shared" si="215"/>
        <v>#REF!</v>
      </c>
      <c r="AG187" s="32" t="e">
        <f t="shared" si="215"/>
        <v>#REF!</v>
      </c>
      <c r="AH187" s="32" t="e">
        <f t="shared" si="215"/>
        <v>#REF!</v>
      </c>
      <c r="AI187" s="32" t="e">
        <f t="shared" si="215"/>
        <v>#REF!</v>
      </c>
      <c r="AJ187" s="32" t="e">
        <f t="shared" si="215"/>
        <v>#REF!</v>
      </c>
      <c r="AK187" s="32" t="e">
        <f t="shared" si="215"/>
        <v>#REF!</v>
      </c>
      <c r="AL187" s="32" t="e">
        <f t="shared" si="215"/>
        <v>#REF!</v>
      </c>
      <c r="AM187" s="32" t="e">
        <f t="shared" si="215"/>
        <v>#REF!</v>
      </c>
      <c r="AN187" s="32" t="e">
        <f t="shared" si="215"/>
        <v>#REF!</v>
      </c>
      <c r="AO187" s="32" t="e">
        <f t="shared" si="215"/>
        <v>#REF!</v>
      </c>
      <c r="AP187" s="32" t="e">
        <f t="shared" si="215"/>
        <v>#REF!</v>
      </c>
      <c r="AQ187" s="32" t="e">
        <f t="shared" si="215"/>
        <v>#REF!</v>
      </c>
      <c r="AR187" s="32" t="e">
        <f t="shared" si="215"/>
        <v>#REF!</v>
      </c>
      <c r="AS187" s="32" t="e">
        <f t="shared" si="215"/>
        <v>#REF!</v>
      </c>
      <c r="AT187" s="32" t="e">
        <f t="shared" si="215"/>
        <v>#REF!</v>
      </c>
      <c r="AU187" s="32" t="e">
        <f t="shared" si="215"/>
        <v>#REF!</v>
      </c>
      <c r="AV187" s="32" t="e">
        <f t="shared" si="215"/>
        <v>#REF!</v>
      </c>
      <c r="AW187" s="32" t="e">
        <f t="shared" si="215"/>
        <v>#REF!</v>
      </c>
      <c r="AX187" s="32" t="e">
        <f t="shared" si="215"/>
        <v>#REF!</v>
      </c>
      <c r="AY187" s="32" t="e">
        <f t="shared" si="215"/>
        <v>#REF!</v>
      </c>
      <c r="AZ187" s="32" t="e">
        <f t="shared" si="215"/>
        <v>#REF!</v>
      </c>
      <c r="BA187" s="32" t="e">
        <f t="shared" si="215"/>
        <v>#REF!</v>
      </c>
      <c r="BB187" s="32" t="e">
        <f t="shared" si="215"/>
        <v>#REF!</v>
      </c>
      <c r="BC187" s="32" t="e">
        <f t="shared" si="215"/>
        <v>#REF!</v>
      </c>
      <c r="BD187" s="32" t="e">
        <f t="shared" si="215"/>
        <v>#REF!</v>
      </c>
      <c r="BE187" s="32" t="e">
        <f t="shared" si="215"/>
        <v>#REF!</v>
      </c>
      <c r="BF187" s="32" t="e">
        <f t="shared" si="215"/>
        <v>#REF!</v>
      </c>
      <c r="BG187" s="32" t="e">
        <f t="shared" si="215"/>
        <v>#REF!</v>
      </c>
      <c r="BH187" s="32" t="e">
        <f t="shared" si="215"/>
        <v>#REF!</v>
      </c>
      <c r="BI187" s="32" t="e">
        <f t="shared" si="215"/>
        <v>#REF!</v>
      </c>
      <c r="BJ187" s="32" t="e">
        <f t="shared" si="215"/>
        <v>#REF!</v>
      </c>
      <c r="BK187" s="32" t="e">
        <f t="shared" si="215"/>
        <v>#REF!</v>
      </c>
      <c r="BL187" s="32" t="e">
        <f t="shared" si="215"/>
        <v>#REF!</v>
      </c>
      <c r="BM187" s="32" t="e">
        <f t="shared" si="215"/>
        <v>#REF!</v>
      </c>
      <c r="BN187" s="32" t="e">
        <f t="shared" si="215"/>
        <v>#REF!</v>
      </c>
      <c r="BO187" s="32" t="e">
        <f t="shared" si="215"/>
        <v>#REF!</v>
      </c>
      <c r="BP187" s="32" t="e">
        <f t="shared" si="215"/>
        <v>#REF!</v>
      </c>
      <c r="BQ187" s="32" t="e">
        <f t="shared" si="215"/>
        <v>#REF!</v>
      </c>
      <c r="BR187" s="32" t="e">
        <f t="shared" si="215"/>
        <v>#REF!</v>
      </c>
      <c r="BS187" s="32" t="e">
        <f t="shared" si="215"/>
        <v>#REF!</v>
      </c>
      <c r="BT187" s="32" t="e">
        <f t="shared" si="215"/>
        <v>#REF!</v>
      </c>
      <c r="BU187" s="32" t="e">
        <f t="shared" si="215"/>
        <v>#REF!</v>
      </c>
      <c r="BV187" s="32" t="e">
        <f t="shared" si="215"/>
        <v>#REF!</v>
      </c>
      <c r="BW187" s="32" t="e">
        <f t="shared" si="215"/>
        <v>#REF!</v>
      </c>
      <c r="BX187" s="32" t="e">
        <f t="shared" si="215"/>
        <v>#REF!</v>
      </c>
      <c r="BY187" s="32" t="e">
        <f t="shared" si="215"/>
        <v>#REF!</v>
      </c>
      <c r="BZ187" s="32" t="e">
        <f t="shared" si="215"/>
        <v>#REF!</v>
      </c>
      <c r="CA187" s="32" t="e">
        <f t="shared" si="215"/>
        <v>#REF!</v>
      </c>
      <c r="CB187" s="32" t="e">
        <f t="shared" si="215"/>
        <v>#REF!</v>
      </c>
      <c r="CC187" s="32" t="e">
        <f t="shared" ref="CC187:CI187" si="216">CC183+CC184+CC186</f>
        <v>#REF!</v>
      </c>
      <c r="CD187" s="32" t="e">
        <f t="shared" si="216"/>
        <v>#REF!</v>
      </c>
      <c r="CE187" s="32" t="e">
        <f t="shared" si="216"/>
        <v>#REF!</v>
      </c>
      <c r="CF187" s="32" t="e">
        <f t="shared" si="216"/>
        <v>#REF!</v>
      </c>
      <c r="CG187" s="32" t="e">
        <f t="shared" si="216"/>
        <v>#REF!</v>
      </c>
      <c r="CH187" s="32" t="e">
        <f t="shared" si="216"/>
        <v>#REF!</v>
      </c>
      <c r="CI187" s="32" t="e">
        <f t="shared" si="216"/>
        <v>#REF!</v>
      </c>
    </row>
    <row r="188" spans="1:87" x14ac:dyDescent="0.35">
      <c r="B188" s="6"/>
      <c r="C188" t="s">
        <v>190</v>
      </c>
      <c r="E188" s="12" t="s">
        <v>62</v>
      </c>
      <c r="F188" s="12"/>
      <c r="G188" s="13"/>
      <c r="H188" s="34" t="e">
        <f t="shared" ref="H188:M188" si="217">H187-SUM(H186,H183:H184)</f>
        <v>#REF!</v>
      </c>
      <c r="I188" s="34" t="e">
        <f t="shared" si="217"/>
        <v>#REF!</v>
      </c>
      <c r="J188" s="34" t="e">
        <f t="shared" si="217"/>
        <v>#REF!</v>
      </c>
      <c r="K188" s="34" t="e">
        <f t="shared" si="217"/>
        <v>#REF!</v>
      </c>
      <c r="L188" s="34" t="e">
        <f t="shared" si="217"/>
        <v>#REF!</v>
      </c>
      <c r="M188" s="34" t="e">
        <f t="shared" si="217"/>
        <v>#REF!</v>
      </c>
      <c r="N188" s="34" t="e">
        <f>N187-SUM(N186,N183:N184)</f>
        <v>#REF!</v>
      </c>
      <c r="O188" s="34"/>
      <c r="P188" s="34">
        <f>P187-SUM(P186,P183:P184)</f>
        <v>0</v>
      </c>
      <c r="Q188" s="34">
        <f t="shared" ref="Q188:CB188" si="218">Q187-SUM(Q186,Q183:Q184)</f>
        <v>0</v>
      </c>
      <c r="R188" s="34" t="e">
        <f t="shared" si="218"/>
        <v>#REF!</v>
      </c>
      <c r="S188" s="34" t="e">
        <f t="shared" si="218"/>
        <v>#REF!</v>
      </c>
      <c r="T188" s="34" t="e">
        <f t="shared" si="218"/>
        <v>#REF!</v>
      </c>
      <c r="U188" s="34" t="e">
        <f t="shared" si="218"/>
        <v>#REF!</v>
      </c>
      <c r="V188" s="34" t="e">
        <f t="shared" si="218"/>
        <v>#REF!</v>
      </c>
      <c r="W188" s="34" t="e">
        <f t="shared" si="218"/>
        <v>#REF!</v>
      </c>
      <c r="X188" s="34" t="e">
        <f t="shared" si="218"/>
        <v>#REF!</v>
      </c>
      <c r="Y188" s="34" t="e">
        <f t="shared" si="218"/>
        <v>#REF!</v>
      </c>
      <c r="Z188" s="34" t="e">
        <f t="shared" si="218"/>
        <v>#REF!</v>
      </c>
      <c r="AA188" s="34" t="e">
        <f t="shared" si="218"/>
        <v>#REF!</v>
      </c>
      <c r="AB188" s="34" t="e">
        <f t="shared" si="218"/>
        <v>#REF!</v>
      </c>
      <c r="AC188" s="34" t="e">
        <f t="shared" si="218"/>
        <v>#REF!</v>
      </c>
      <c r="AD188" s="34" t="e">
        <f t="shared" si="218"/>
        <v>#REF!</v>
      </c>
      <c r="AE188" s="34" t="e">
        <f t="shared" si="218"/>
        <v>#REF!</v>
      </c>
      <c r="AF188" s="34" t="e">
        <f t="shared" si="218"/>
        <v>#REF!</v>
      </c>
      <c r="AG188" s="34" t="e">
        <f t="shared" si="218"/>
        <v>#REF!</v>
      </c>
      <c r="AH188" s="34" t="e">
        <f t="shared" si="218"/>
        <v>#REF!</v>
      </c>
      <c r="AI188" s="34" t="e">
        <f t="shared" si="218"/>
        <v>#REF!</v>
      </c>
      <c r="AJ188" s="34" t="e">
        <f t="shared" si="218"/>
        <v>#REF!</v>
      </c>
      <c r="AK188" s="34" t="e">
        <f t="shared" si="218"/>
        <v>#REF!</v>
      </c>
      <c r="AL188" s="34" t="e">
        <f t="shared" si="218"/>
        <v>#REF!</v>
      </c>
      <c r="AM188" s="34" t="e">
        <f t="shared" si="218"/>
        <v>#REF!</v>
      </c>
      <c r="AN188" s="34" t="e">
        <f t="shared" si="218"/>
        <v>#REF!</v>
      </c>
      <c r="AO188" s="34" t="e">
        <f t="shared" si="218"/>
        <v>#REF!</v>
      </c>
      <c r="AP188" s="34" t="e">
        <f t="shared" si="218"/>
        <v>#REF!</v>
      </c>
      <c r="AQ188" s="34" t="e">
        <f t="shared" si="218"/>
        <v>#REF!</v>
      </c>
      <c r="AR188" s="34" t="e">
        <f t="shared" si="218"/>
        <v>#REF!</v>
      </c>
      <c r="AS188" s="34" t="e">
        <f t="shared" si="218"/>
        <v>#REF!</v>
      </c>
      <c r="AT188" s="34" t="e">
        <f t="shared" si="218"/>
        <v>#REF!</v>
      </c>
      <c r="AU188" s="34" t="e">
        <f t="shared" si="218"/>
        <v>#REF!</v>
      </c>
      <c r="AV188" s="34" t="e">
        <f t="shared" si="218"/>
        <v>#REF!</v>
      </c>
      <c r="AW188" s="34" t="e">
        <f t="shared" si="218"/>
        <v>#REF!</v>
      </c>
      <c r="AX188" s="34" t="e">
        <f t="shared" si="218"/>
        <v>#REF!</v>
      </c>
      <c r="AY188" s="34" t="e">
        <f t="shared" si="218"/>
        <v>#REF!</v>
      </c>
      <c r="AZ188" s="34" t="e">
        <f t="shared" si="218"/>
        <v>#REF!</v>
      </c>
      <c r="BA188" s="34" t="e">
        <f t="shared" si="218"/>
        <v>#REF!</v>
      </c>
      <c r="BB188" s="34" t="e">
        <f t="shared" si="218"/>
        <v>#REF!</v>
      </c>
      <c r="BC188" s="34" t="e">
        <f t="shared" si="218"/>
        <v>#REF!</v>
      </c>
      <c r="BD188" s="34" t="e">
        <f t="shared" si="218"/>
        <v>#REF!</v>
      </c>
      <c r="BE188" s="34" t="e">
        <f t="shared" si="218"/>
        <v>#REF!</v>
      </c>
      <c r="BF188" s="34" t="e">
        <f t="shared" si="218"/>
        <v>#REF!</v>
      </c>
      <c r="BG188" s="34" t="e">
        <f t="shared" si="218"/>
        <v>#REF!</v>
      </c>
      <c r="BH188" s="34" t="e">
        <f t="shared" si="218"/>
        <v>#REF!</v>
      </c>
      <c r="BI188" s="34" t="e">
        <f t="shared" si="218"/>
        <v>#REF!</v>
      </c>
      <c r="BJ188" s="34" t="e">
        <f t="shared" si="218"/>
        <v>#REF!</v>
      </c>
      <c r="BK188" s="34" t="e">
        <f t="shared" si="218"/>
        <v>#REF!</v>
      </c>
      <c r="BL188" s="34" t="e">
        <f t="shared" si="218"/>
        <v>#REF!</v>
      </c>
      <c r="BM188" s="34" t="e">
        <f t="shared" si="218"/>
        <v>#REF!</v>
      </c>
      <c r="BN188" s="34" t="e">
        <f t="shared" si="218"/>
        <v>#REF!</v>
      </c>
      <c r="BO188" s="34" t="e">
        <f t="shared" si="218"/>
        <v>#REF!</v>
      </c>
      <c r="BP188" s="34" t="e">
        <f t="shared" si="218"/>
        <v>#REF!</v>
      </c>
      <c r="BQ188" s="34" t="e">
        <f t="shared" si="218"/>
        <v>#REF!</v>
      </c>
      <c r="BR188" s="34" t="e">
        <f t="shared" si="218"/>
        <v>#REF!</v>
      </c>
      <c r="BS188" s="34" t="e">
        <f t="shared" si="218"/>
        <v>#REF!</v>
      </c>
      <c r="BT188" s="34" t="e">
        <f t="shared" si="218"/>
        <v>#REF!</v>
      </c>
      <c r="BU188" s="34" t="e">
        <f t="shared" si="218"/>
        <v>#REF!</v>
      </c>
      <c r="BV188" s="34" t="e">
        <f t="shared" si="218"/>
        <v>#REF!</v>
      </c>
      <c r="BW188" s="34" t="e">
        <f t="shared" si="218"/>
        <v>#REF!</v>
      </c>
      <c r="BX188" s="34" t="e">
        <f t="shared" si="218"/>
        <v>#REF!</v>
      </c>
      <c r="BY188" s="34" t="e">
        <f t="shared" si="218"/>
        <v>#REF!</v>
      </c>
      <c r="BZ188" s="34" t="e">
        <f t="shared" si="218"/>
        <v>#REF!</v>
      </c>
      <c r="CA188" s="34" t="e">
        <f t="shared" si="218"/>
        <v>#REF!</v>
      </c>
      <c r="CB188" s="34" t="e">
        <f t="shared" si="218"/>
        <v>#REF!</v>
      </c>
      <c r="CC188" s="34" t="e">
        <f t="shared" ref="CC188:CI188" si="219">CC187-SUM(CC186,CC183:CC184)</f>
        <v>#REF!</v>
      </c>
      <c r="CD188" s="34" t="e">
        <f t="shared" si="219"/>
        <v>#REF!</v>
      </c>
      <c r="CE188" s="34" t="e">
        <f t="shared" si="219"/>
        <v>#REF!</v>
      </c>
      <c r="CF188" s="34" t="e">
        <f t="shared" si="219"/>
        <v>#REF!</v>
      </c>
      <c r="CG188" s="34" t="e">
        <f t="shared" si="219"/>
        <v>#REF!</v>
      </c>
      <c r="CH188" s="34" t="e">
        <f t="shared" si="219"/>
        <v>#REF!</v>
      </c>
      <c r="CI188" s="34" t="e">
        <f t="shared" si="219"/>
        <v>#REF!</v>
      </c>
    </row>
    <row r="189" spans="1:87" x14ac:dyDescent="0.35">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35">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35">
      <c r="A191" s="6"/>
      <c r="B191" s="6"/>
      <c r="C191" t="s">
        <v>190</v>
      </c>
      <c r="E191" s="12" t="s">
        <v>77</v>
      </c>
      <c r="F191" s="12"/>
      <c r="G191" s="13"/>
      <c r="H191" s="29">
        <v>20</v>
      </c>
      <c r="I191" s="29">
        <v>20</v>
      </c>
      <c r="J191" s="29">
        <v>20</v>
      </c>
      <c r="K191" s="29">
        <v>20</v>
      </c>
      <c r="L191" s="29">
        <v>20</v>
      </c>
      <c r="M191" s="29">
        <v>20</v>
      </c>
      <c r="N191" s="36"/>
      <c r="O191" s="36"/>
      <c r="P191" s="30" cm="1">
        <f t="array" ref="P191">INDEX($H:$M,ROW(),MATCH(P$2,$H$1:$M$1,0))</f>
        <v>20</v>
      </c>
      <c r="Q191" s="30" cm="1">
        <f t="array" ref="Q191">INDEX($H:$M,ROW(),MATCH(Q$2,$H$1:$M$1,0))</f>
        <v>20</v>
      </c>
      <c r="R191" s="30" cm="1">
        <f t="array" ref="R191">INDEX($H:$M,ROW(),MATCH(R$2,$H$1:$M$1,0))</f>
        <v>20</v>
      </c>
      <c r="S191" s="30" cm="1">
        <f t="array" ref="S191">INDEX($H:$M,ROW(),MATCH(S$2,$H$1:$M$1,0))</f>
        <v>20</v>
      </c>
      <c r="T191" s="30" cm="1">
        <f t="array" ref="T191">INDEX($H:$M,ROW(),MATCH(T$2,$H$1:$M$1,0))</f>
        <v>20</v>
      </c>
      <c r="U191" s="30" cm="1">
        <f t="array" ref="U191">INDEX($H:$M,ROW(),MATCH(U$2,$H$1:$M$1,0))</f>
        <v>20</v>
      </c>
      <c r="V191" s="30" cm="1">
        <f t="array" ref="V191">INDEX($H:$M,ROW(),MATCH(V$2,$H$1:$M$1,0))</f>
        <v>20</v>
      </c>
      <c r="W191" s="30" cm="1">
        <f t="array" ref="W191">INDEX($H:$M,ROW(),MATCH(W$2,$H$1:$M$1,0))</f>
        <v>20</v>
      </c>
      <c r="X191" s="30" cm="1">
        <f t="array" ref="X191">INDEX($H:$M,ROW(),MATCH(X$2,$H$1:$M$1,0))</f>
        <v>20</v>
      </c>
      <c r="Y191" s="30" cm="1">
        <f t="array" ref="Y191">INDEX($H:$M,ROW(),MATCH(Y$2,$H$1:$M$1,0))</f>
        <v>20</v>
      </c>
      <c r="Z191" s="30" cm="1">
        <f t="array" ref="Z191">INDEX($H:$M,ROW(),MATCH(Z$2,$H$1:$M$1,0))</f>
        <v>20</v>
      </c>
      <c r="AA191" s="30" cm="1">
        <f t="array" ref="AA191">INDEX($H:$M,ROW(),MATCH(AA$2,$H$1:$M$1,0))</f>
        <v>20</v>
      </c>
      <c r="AB191" s="30" cm="1">
        <f t="array" ref="AB191">INDEX($H:$M,ROW(),MATCH(AB$2,$H$1:$M$1,0))</f>
        <v>20</v>
      </c>
      <c r="AC191" s="30" cm="1">
        <f t="array" ref="AC191">INDEX($H:$M,ROW(),MATCH(AC$2,$H$1:$M$1,0))</f>
        <v>20</v>
      </c>
      <c r="AD191" s="30" cm="1">
        <f t="array" ref="AD191">INDEX($H:$M,ROW(),MATCH(AD$2,$H$1:$M$1,0))</f>
        <v>20</v>
      </c>
      <c r="AE191" s="30" cm="1">
        <f t="array" ref="AE191">INDEX($H:$M,ROW(),MATCH(AE$2,$H$1:$M$1,0))</f>
        <v>20</v>
      </c>
      <c r="AF191" s="30" cm="1">
        <f t="array" ref="AF191">INDEX($H:$M,ROW(),MATCH(AF$2,$H$1:$M$1,0))</f>
        <v>20</v>
      </c>
      <c r="AG191" s="30" cm="1">
        <f t="array" ref="AG191">INDEX($H:$M,ROW(),MATCH(AG$2,$H$1:$M$1,0))</f>
        <v>20</v>
      </c>
      <c r="AH191" s="30" cm="1">
        <f t="array" ref="AH191">INDEX($H:$M,ROW(),MATCH(AH$2,$H$1:$M$1,0))</f>
        <v>20</v>
      </c>
      <c r="AI191" s="30" cm="1">
        <f t="array" ref="AI191">INDEX($H:$M,ROW(),MATCH(AI$2,$H$1:$M$1,0))</f>
        <v>20</v>
      </c>
      <c r="AJ191" s="30" cm="1">
        <f t="array" ref="AJ191">INDEX($H:$M,ROW(),MATCH(AJ$2,$H$1:$M$1,0))</f>
        <v>20</v>
      </c>
      <c r="AK191" s="30" cm="1">
        <f t="array" ref="AK191">INDEX($H:$M,ROW(),MATCH(AK$2,$H$1:$M$1,0))</f>
        <v>20</v>
      </c>
      <c r="AL191" s="30" cm="1">
        <f t="array" ref="AL191">INDEX($H:$M,ROW(),MATCH(AL$2,$H$1:$M$1,0))</f>
        <v>20</v>
      </c>
      <c r="AM191" s="30" cm="1">
        <f t="array" ref="AM191">INDEX($H:$M,ROW(),MATCH(AM$2,$H$1:$M$1,0))</f>
        <v>20</v>
      </c>
      <c r="AN191" s="30" cm="1">
        <f t="array" ref="AN191">INDEX($H:$M,ROW(),MATCH(AN$2,$H$1:$M$1,0))</f>
        <v>20</v>
      </c>
      <c r="AO191" s="30" cm="1">
        <f t="array" ref="AO191">INDEX($H:$M,ROW(),MATCH(AO$2,$H$1:$M$1,0))</f>
        <v>20</v>
      </c>
      <c r="AP191" s="30" cm="1">
        <f t="array" ref="AP191">INDEX($H:$M,ROW(),MATCH(AP$2,$H$1:$M$1,0))</f>
        <v>20</v>
      </c>
      <c r="AQ191" s="30" cm="1">
        <f t="array" ref="AQ191">INDEX($H:$M,ROW(),MATCH(AQ$2,$H$1:$M$1,0))</f>
        <v>20</v>
      </c>
      <c r="AR191" s="30" cm="1">
        <f t="array" ref="AR191">INDEX($H:$M,ROW(),MATCH(AR$2,$H$1:$M$1,0))</f>
        <v>20</v>
      </c>
      <c r="AS191" s="30" cm="1">
        <f t="array" ref="AS191">INDEX($H:$M,ROW(),MATCH(AS$2,$H$1:$M$1,0))</f>
        <v>20</v>
      </c>
      <c r="AT191" s="30" cm="1">
        <f t="array" ref="AT191">INDEX($H:$M,ROW(),MATCH(AT$2,$H$1:$M$1,0))</f>
        <v>20</v>
      </c>
      <c r="AU191" s="30" cm="1">
        <f t="array" ref="AU191">INDEX($H:$M,ROW(),MATCH(AU$2,$H$1:$M$1,0))</f>
        <v>20</v>
      </c>
      <c r="AV191" s="30" cm="1">
        <f t="array" ref="AV191">INDEX($H:$M,ROW(),MATCH(AV$2,$H$1:$M$1,0))</f>
        <v>20</v>
      </c>
      <c r="AW191" s="30" cm="1">
        <f t="array" ref="AW191">INDEX($H:$M,ROW(),MATCH(AW$2,$H$1:$M$1,0))</f>
        <v>20</v>
      </c>
      <c r="AX191" s="30" cm="1">
        <f t="array" ref="AX191">INDEX($H:$M,ROW(),MATCH(AX$2,$H$1:$M$1,0))</f>
        <v>20</v>
      </c>
      <c r="AY191" s="30" cm="1">
        <f t="array" ref="AY191">INDEX($H:$M,ROW(),MATCH(AY$2,$H$1:$M$1,0))</f>
        <v>20</v>
      </c>
      <c r="AZ191" s="30" cm="1">
        <f t="array" ref="AZ191">INDEX($H:$M,ROW(),MATCH(AZ$2,$H$1:$M$1,0))</f>
        <v>20</v>
      </c>
      <c r="BA191" s="30" cm="1">
        <f t="array" ref="BA191">INDEX($H:$M,ROW(),MATCH(BA$2,$H$1:$M$1,0))</f>
        <v>20</v>
      </c>
      <c r="BB191" s="30" cm="1">
        <f t="array" ref="BB191">INDEX($H:$M,ROW(),MATCH(BB$2,$H$1:$M$1,0))</f>
        <v>20</v>
      </c>
      <c r="BC191" s="30" cm="1">
        <f t="array" ref="BC191">INDEX($H:$M,ROW(),MATCH(BC$2,$H$1:$M$1,0))</f>
        <v>20</v>
      </c>
      <c r="BD191" s="30" cm="1">
        <f t="array" ref="BD191">INDEX($H:$M,ROW(),MATCH(BD$2,$H$1:$M$1,0))</f>
        <v>20</v>
      </c>
      <c r="BE191" s="30" cm="1">
        <f t="array" ref="BE191">INDEX($H:$M,ROW(),MATCH(BE$2,$H$1:$M$1,0))</f>
        <v>20</v>
      </c>
      <c r="BF191" s="30" cm="1">
        <f t="array" ref="BF191">INDEX($H:$M,ROW(),MATCH(BF$2,$H$1:$M$1,0))</f>
        <v>20</v>
      </c>
      <c r="BG191" s="30" cm="1">
        <f t="array" ref="BG191">INDEX($H:$M,ROW(),MATCH(BG$2,$H$1:$M$1,0))</f>
        <v>20</v>
      </c>
      <c r="BH191" s="30" cm="1">
        <f t="array" ref="BH191">INDEX($H:$M,ROW(),MATCH(BH$2,$H$1:$M$1,0))</f>
        <v>20</v>
      </c>
      <c r="BI191" s="30" cm="1">
        <f t="array" ref="BI191">INDEX($H:$M,ROW(),MATCH(BI$2,$H$1:$M$1,0))</f>
        <v>20</v>
      </c>
      <c r="BJ191" s="30" cm="1">
        <f t="array" ref="BJ191">INDEX($H:$M,ROW(),MATCH(BJ$2,$H$1:$M$1,0))</f>
        <v>20</v>
      </c>
      <c r="BK191" s="30" cm="1">
        <f t="array" ref="BK191">INDEX($H:$M,ROW(),MATCH(BK$2,$H$1:$M$1,0))</f>
        <v>20</v>
      </c>
      <c r="BL191" s="30" cm="1">
        <f t="array" ref="BL191">INDEX($H:$M,ROW(),MATCH(BL$2,$H$1:$M$1,0))</f>
        <v>20</v>
      </c>
      <c r="BM191" s="30" cm="1">
        <f t="array" ref="BM191">INDEX($H:$M,ROW(),MATCH(BM$2,$H$1:$M$1,0))</f>
        <v>20</v>
      </c>
      <c r="BN191" s="30" cm="1">
        <f t="array" ref="BN191">INDEX($H:$M,ROW(),MATCH(BN$2,$H$1:$M$1,0))</f>
        <v>20</v>
      </c>
      <c r="BO191" s="30" cm="1">
        <f t="array" ref="BO191">INDEX($H:$M,ROW(),MATCH(BO$2,$H$1:$M$1,0))</f>
        <v>20</v>
      </c>
      <c r="BP191" s="30" cm="1">
        <f t="array" ref="BP191">INDEX($H:$M,ROW(),MATCH(BP$2,$H$1:$M$1,0))</f>
        <v>20</v>
      </c>
      <c r="BQ191" s="30" cm="1">
        <f t="array" ref="BQ191">INDEX($H:$M,ROW(),MATCH(BQ$2,$H$1:$M$1,0))</f>
        <v>20</v>
      </c>
      <c r="BR191" s="30" cm="1">
        <f t="array" ref="BR191">INDEX($H:$M,ROW(),MATCH(BR$2,$H$1:$M$1,0))</f>
        <v>20</v>
      </c>
      <c r="BS191" s="30" cm="1">
        <f t="array" ref="BS191">INDEX($H:$M,ROW(),MATCH(BS$2,$H$1:$M$1,0))</f>
        <v>20</v>
      </c>
      <c r="BT191" s="30" cm="1">
        <f t="array" ref="BT191">INDEX($H:$M,ROW(),MATCH(BT$2,$H$1:$M$1,0))</f>
        <v>20</v>
      </c>
      <c r="BU191" s="30" cm="1">
        <f t="array" ref="BU191">INDEX($H:$M,ROW(),MATCH(BU$2,$H$1:$M$1,0))</f>
        <v>20</v>
      </c>
      <c r="BV191" s="30" cm="1">
        <f t="array" ref="BV191">INDEX($H:$M,ROW(),MATCH(BV$2,$H$1:$M$1,0))</f>
        <v>20</v>
      </c>
      <c r="BW191" s="30" cm="1">
        <f t="array" ref="BW191">INDEX($H:$M,ROW(),MATCH(BW$2,$H$1:$M$1,0))</f>
        <v>20</v>
      </c>
      <c r="BX191" s="30" cm="1">
        <f t="array" ref="BX191">INDEX($H:$M,ROW(),MATCH(BX$2,$H$1:$M$1,0))</f>
        <v>20</v>
      </c>
      <c r="BY191" s="30" cm="1">
        <f t="array" ref="BY191">INDEX($H:$M,ROW(),MATCH(BY$2,$H$1:$M$1,0))</f>
        <v>20</v>
      </c>
      <c r="BZ191" s="30" cm="1">
        <f t="array" ref="BZ191">INDEX($H:$M,ROW(),MATCH(BZ$2,$H$1:$M$1,0))</f>
        <v>20</v>
      </c>
      <c r="CA191" s="30" cm="1">
        <f t="array" ref="CA191">INDEX($H:$M,ROW(),MATCH(CA$2,$H$1:$M$1,0))</f>
        <v>20</v>
      </c>
      <c r="CB191" s="30" cm="1">
        <f t="array" ref="CB191">INDEX($H:$M,ROW(),MATCH(CB$2,$H$1:$M$1,0))</f>
        <v>20</v>
      </c>
      <c r="CC191" s="30" cm="1">
        <f t="array" ref="CC191">INDEX($H:$M,ROW(),MATCH(CC$2,$H$1:$M$1,0))</f>
        <v>20</v>
      </c>
      <c r="CD191" s="30" cm="1">
        <f t="array" ref="CD191">INDEX($H:$M,ROW(),MATCH(CD$2,$H$1:$M$1,0))</f>
        <v>20</v>
      </c>
      <c r="CE191" s="30" cm="1">
        <f t="array" ref="CE191">INDEX($H:$M,ROW(),MATCH(CE$2,$H$1:$M$1,0))</f>
        <v>20</v>
      </c>
      <c r="CF191" s="30" cm="1">
        <f t="array" ref="CF191">INDEX($H:$M,ROW(),MATCH(CF$2,$H$1:$M$1,0))</f>
        <v>20</v>
      </c>
      <c r="CG191" s="30" cm="1">
        <f t="array" ref="CG191">INDEX($H:$M,ROW(),MATCH(CG$2,$H$1:$M$1,0))</f>
        <v>20</v>
      </c>
      <c r="CH191" s="30" cm="1">
        <f t="array" ref="CH191">INDEX($H:$M,ROW(),MATCH(CH$2,$H$1:$M$1,0))</f>
        <v>20</v>
      </c>
      <c r="CI191" s="30" cm="1">
        <f t="array" ref="CI191">INDEX($H:$M,ROW(),MATCH(CI$2,$H$1:$M$1,0))</f>
        <v>20</v>
      </c>
    </row>
    <row r="192" spans="1:87" x14ac:dyDescent="0.35">
      <c r="B192" s="6" t="s">
        <v>198</v>
      </c>
      <c r="C192" t="s">
        <v>190</v>
      </c>
      <c r="E192" s="27" t="str">
        <f>SUBSTITUTE(E181,":","")&amp;" Revenue"</f>
        <v>Subscription revenue - Last tier, secondary Revenue</v>
      </c>
      <c r="F192" s="27"/>
      <c r="G192" s="9"/>
      <c r="H192" s="28" t="e">
        <f t="shared" ref="H192:M192" si="220">SUMIF($2:$2,H$1,192:192)</f>
        <v>#REF!</v>
      </c>
      <c r="I192" s="28" t="e">
        <f t="shared" si="220"/>
        <v>#REF!</v>
      </c>
      <c r="J192" s="28" t="e">
        <f t="shared" si="220"/>
        <v>#REF!</v>
      </c>
      <c r="K192" s="28" t="e">
        <f t="shared" si="220"/>
        <v>#REF!</v>
      </c>
      <c r="L192" s="28" t="e">
        <f t="shared" si="220"/>
        <v>#REF!</v>
      </c>
      <c r="M192" s="28" t="e">
        <f t="shared" si="220"/>
        <v>#REF!</v>
      </c>
      <c r="P192" s="28">
        <f t="shared" ref="P192:CA192" si="221">P191*AVERAGE(P187,P183)</f>
        <v>0</v>
      </c>
      <c r="Q192" s="28">
        <f t="shared" si="221"/>
        <v>0</v>
      </c>
      <c r="R192" s="28" t="e">
        <f t="shared" si="221"/>
        <v>#REF!</v>
      </c>
      <c r="S192" s="28" t="e">
        <f t="shared" si="221"/>
        <v>#REF!</v>
      </c>
      <c r="T192" s="28" t="e">
        <f t="shared" si="221"/>
        <v>#REF!</v>
      </c>
      <c r="U192" s="28" t="e">
        <f t="shared" si="221"/>
        <v>#REF!</v>
      </c>
      <c r="V192" s="28" t="e">
        <f t="shared" si="221"/>
        <v>#REF!</v>
      </c>
      <c r="W192" s="28" t="e">
        <f t="shared" si="221"/>
        <v>#REF!</v>
      </c>
      <c r="X192" s="28" t="e">
        <f t="shared" si="221"/>
        <v>#REF!</v>
      </c>
      <c r="Y192" s="28" t="e">
        <f t="shared" si="221"/>
        <v>#REF!</v>
      </c>
      <c r="Z192" s="28" t="e">
        <f t="shared" si="221"/>
        <v>#REF!</v>
      </c>
      <c r="AA192" s="28" t="e">
        <f t="shared" si="221"/>
        <v>#REF!</v>
      </c>
      <c r="AB192" s="28" t="e">
        <f t="shared" si="221"/>
        <v>#REF!</v>
      </c>
      <c r="AC192" s="28" t="e">
        <f t="shared" si="221"/>
        <v>#REF!</v>
      </c>
      <c r="AD192" s="28" t="e">
        <f t="shared" si="221"/>
        <v>#REF!</v>
      </c>
      <c r="AE192" s="28" t="e">
        <f t="shared" si="221"/>
        <v>#REF!</v>
      </c>
      <c r="AF192" s="28" t="e">
        <f t="shared" si="221"/>
        <v>#REF!</v>
      </c>
      <c r="AG192" s="28" t="e">
        <f t="shared" si="221"/>
        <v>#REF!</v>
      </c>
      <c r="AH192" s="28" t="e">
        <f t="shared" si="221"/>
        <v>#REF!</v>
      </c>
      <c r="AI192" s="28" t="e">
        <f t="shared" si="221"/>
        <v>#REF!</v>
      </c>
      <c r="AJ192" s="28" t="e">
        <f t="shared" si="221"/>
        <v>#REF!</v>
      </c>
      <c r="AK192" s="28" t="e">
        <f t="shared" si="221"/>
        <v>#REF!</v>
      </c>
      <c r="AL192" s="28" t="e">
        <f t="shared" si="221"/>
        <v>#REF!</v>
      </c>
      <c r="AM192" s="28" t="e">
        <f t="shared" si="221"/>
        <v>#REF!</v>
      </c>
      <c r="AN192" s="28" t="e">
        <f t="shared" si="221"/>
        <v>#REF!</v>
      </c>
      <c r="AO192" s="28" t="e">
        <f t="shared" si="221"/>
        <v>#REF!</v>
      </c>
      <c r="AP192" s="28" t="e">
        <f t="shared" si="221"/>
        <v>#REF!</v>
      </c>
      <c r="AQ192" s="28" t="e">
        <f t="shared" si="221"/>
        <v>#REF!</v>
      </c>
      <c r="AR192" s="28" t="e">
        <f t="shared" si="221"/>
        <v>#REF!</v>
      </c>
      <c r="AS192" s="28" t="e">
        <f t="shared" si="221"/>
        <v>#REF!</v>
      </c>
      <c r="AT192" s="28" t="e">
        <f t="shared" si="221"/>
        <v>#REF!</v>
      </c>
      <c r="AU192" s="28" t="e">
        <f t="shared" si="221"/>
        <v>#REF!</v>
      </c>
      <c r="AV192" s="28" t="e">
        <f t="shared" si="221"/>
        <v>#REF!</v>
      </c>
      <c r="AW192" s="28" t="e">
        <f t="shared" si="221"/>
        <v>#REF!</v>
      </c>
      <c r="AX192" s="28" t="e">
        <f t="shared" si="221"/>
        <v>#REF!</v>
      </c>
      <c r="AY192" s="28" t="e">
        <f t="shared" si="221"/>
        <v>#REF!</v>
      </c>
      <c r="AZ192" s="28" t="e">
        <f t="shared" si="221"/>
        <v>#REF!</v>
      </c>
      <c r="BA192" s="28" t="e">
        <f t="shared" si="221"/>
        <v>#REF!</v>
      </c>
      <c r="BB192" s="28" t="e">
        <f t="shared" si="221"/>
        <v>#REF!</v>
      </c>
      <c r="BC192" s="28" t="e">
        <f t="shared" si="221"/>
        <v>#REF!</v>
      </c>
      <c r="BD192" s="28" t="e">
        <f t="shared" si="221"/>
        <v>#REF!</v>
      </c>
      <c r="BE192" s="28" t="e">
        <f t="shared" si="221"/>
        <v>#REF!</v>
      </c>
      <c r="BF192" s="28" t="e">
        <f t="shared" si="221"/>
        <v>#REF!</v>
      </c>
      <c r="BG192" s="28" t="e">
        <f t="shared" si="221"/>
        <v>#REF!</v>
      </c>
      <c r="BH192" s="28" t="e">
        <f t="shared" si="221"/>
        <v>#REF!</v>
      </c>
      <c r="BI192" s="28" t="e">
        <f t="shared" si="221"/>
        <v>#REF!</v>
      </c>
      <c r="BJ192" s="28" t="e">
        <f t="shared" si="221"/>
        <v>#REF!</v>
      </c>
      <c r="BK192" s="28" t="e">
        <f t="shared" si="221"/>
        <v>#REF!</v>
      </c>
      <c r="BL192" s="28" t="e">
        <f t="shared" si="221"/>
        <v>#REF!</v>
      </c>
      <c r="BM192" s="28" t="e">
        <f t="shared" si="221"/>
        <v>#REF!</v>
      </c>
      <c r="BN192" s="28" t="e">
        <f t="shared" si="221"/>
        <v>#REF!</v>
      </c>
      <c r="BO192" s="28" t="e">
        <f t="shared" si="221"/>
        <v>#REF!</v>
      </c>
      <c r="BP192" s="28" t="e">
        <f t="shared" si="221"/>
        <v>#REF!</v>
      </c>
      <c r="BQ192" s="28" t="e">
        <f t="shared" si="221"/>
        <v>#REF!</v>
      </c>
      <c r="BR192" s="28" t="e">
        <f t="shared" si="221"/>
        <v>#REF!</v>
      </c>
      <c r="BS192" s="28" t="e">
        <f t="shared" si="221"/>
        <v>#REF!</v>
      </c>
      <c r="BT192" s="28" t="e">
        <f t="shared" si="221"/>
        <v>#REF!</v>
      </c>
      <c r="BU192" s="28" t="e">
        <f t="shared" si="221"/>
        <v>#REF!</v>
      </c>
      <c r="BV192" s="28" t="e">
        <f t="shared" si="221"/>
        <v>#REF!</v>
      </c>
      <c r="BW192" s="28" t="e">
        <f t="shared" si="221"/>
        <v>#REF!</v>
      </c>
      <c r="BX192" s="28" t="e">
        <f t="shared" si="221"/>
        <v>#REF!</v>
      </c>
      <c r="BY192" s="28" t="e">
        <f t="shared" si="221"/>
        <v>#REF!</v>
      </c>
      <c r="BZ192" s="28" t="e">
        <f t="shared" si="221"/>
        <v>#REF!</v>
      </c>
      <c r="CA192" s="28" t="e">
        <f t="shared" si="221"/>
        <v>#REF!</v>
      </c>
      <c r="CB192" s="28" t="e">
        <f t="shared" ref="CB192:CI192" si="222">CB191*AVERAGE(CB187,CB183)</f>
        <v>#REF!</v>
      </c>
      <c r="CC192" s="28" t="e">
        <f t="shared" si="222"/>
        <v>#REF!</v>
      </c>
      <c r="CD192" s="28" t="e">
        <f t="shared" si="222"/>
        <v>#REF!</v>
      </c>
      <c r="CE192" s="28" t="e">
        <f t="shared" si="222"/>
        <v>#REF!</v>
      </c>
      <c r="CF192" s="28" t="e">
        <f t="shared" si="222"/>
        <v>#REF!</v>
      </c>
      <c r="CG192" s="28" t="e">
        <f t="shared" si="222"/>
        <v>#REF!</v>
      </c>
      <c r="CH192" s="28" t="e">
        <f t="shared" si="222"/>
        <v>#REF!</v>
      </c>
      <c r="CI192" s="28" t="e">
        <f t="shared" si="222"/>
        <v>#REF!</v>
      </c>
    </row>
    <row r="193" spans="1:87" x14ac:dyDescent="0.35">
      <c r="C193" t="s">
        <v>190</v>
      </c>
    </row>
    <row r="194" spans="1:87" outlineLevel="1" x14ac:dyDescent="0.35">
      <c r="B194" s="6"/>
      <c r="C194" t="s">
        <v>190</v>
      </c>
      <c r="E194" s="12" t="s">
        <v>166</v>
      </c>
      <c r="F194" s="12"/>
      <c r="G194" s="13"/>
      <c r="H194" s="34"/>
      <c r="I194" s="34"/>
      <c r="J194" s="34"/>
      <c r="K194" s="34"/>
      <c r="L194" s="34"/>
      <c r="M194" s="34"/>
      <c r="P194" s="34">
        <f t="shared" ref="P194:CA194" si="223">P187</f>
        <v>0</v>
      </c>
      <c r="Q194" s="34">
        <f t="shared" si="223"/>
        <v>0</v>
      </c>
      <c r="R194" s="34" t="e">
        <f t="shared" si="223"/>
        <v>#REF!</v>
      </c>
      <c r="S194" s="34" t="e">
        <f t="shared" si="223"/>
        <v>#REF!</v>
      </c>
      <c r="T194" s="34" t="e">
        <f t="shared" si="223"/>
        <v>#REF!</v>
      </c>
      <c r="U194" s="34" t="e">
        <f t="shared" si="223"/>
        <v>#REF!</v>
      </c>
      <c r="V194" s="34" t="e">
        <f t="shared" si="223"/>
        <v>#REF!</v>
      </c>
      <c r="W194" s="34" t="e">
        <f t="shared" si="223"/>
        <v>#REF!</v>
      </c>
      <c r="X194" s="34" t="e">
        <f t="shared" si="223"/>
        <v>#REF!</v>
      </c>
      <c r="Y194" s="34" t="e">
        <f t="shared" si="223"/>
        <v>#REF!</v>
      </c>
      <c r="Z194" s="34" t="e">
        <f t="shared" si="223"/>
        <v>#REF!</v>
      </c>
      <c r="AA194" s="34" t="e">
        <f t="shared" si="223"/>
        <v>#REF!</v>
      </c>
      <c r="AB194" s="34" t="e">
        <f t="shared" si="223"/>
        <v>#REF!</v>
      </c>
      <c r="AC194" s="34" t="e">
        <f t="shared" si="223"/>
        <v>#REF!</v>
      </c>
      <c r="AD194" s="34" t="e">
        <f t="shared" si="223"/>
        <v>#REF!</v>
      </c>
      <c r="AE194" s="34" t="e">
        <f t="shared" si="223"/>
        <v>#REF!</v>
      </c>
      <c r="AF194" s="34" t="e">
        <f t="shared" si="223"/>
        <v>#REF!</v>
      </c>
      <c r="AG194" s="34" t="e">
        <f t="shared" si="223"/>
        <v>#REF!</v>
      </c>
      <c r="AH194" s="34" t="e">
        <f t="shared" si="223"/>
        <v>#REF!</v>
      </c>
      <c r="AI194" s="34" t="e">
        <f t="shared" si="223"/>
        <v>#REF!</v>
      </c>
      <c r="AJ194" s="34" t="e">
        <f t="shared" si="223"/>
        <v>#REF!</v>
      </c>
      <c r="AK194" s="34" t="e">
        <f t="shared" si="223"/>
        <v>#REF!</v>
      </c>
      <c r="AL194" s="34" t="e">
        <f t="shared" si="223"/>
        <v>#REF!</v>
      </c>
      <c r="AM194" s="34" t="e">
        <f t="shared" si="223"/>
        <v>#REF!</v>
      </c>
      <c r="AN194" s="34" t="e">
        <f t="shared" si="223"/>
        <v>#REF!</v>
      </c>
      <c r="AO194" s="34" t="e">
        <f t="shared" si="223"/>
        <v>#REF!</v>
      </c>
      <c r="AP194" s="34" t="e">
        <f t="shared" si="223"/>
        <v>#REF!</v>
      </c>
      <c r="AQ194" s="34" t="e">
        <f t="shared" si="223"/>
        <v>#REF!</v>
      </c>
      <c r="AR194" s="34" t="e">
        <f t="shared" si="223"/>
        <v>#REF!</v>
      </c>
      <c r="AS194" s="34" t="e">
        <f t="shared" si="223"/>
        <v>#REF!</v>
      </c>
      <c r="AT194" s="34" t="e">
        <f t="shared" si="223"/>
        <v>#REF!</v>
      </c>
      <c r="AU194" s="34" t="e">
        <f t="shared" si="223"/>
        <v>#REF!</v>
      </c>
      <c r="AV194" s="34" t="e">
        <f t="shared" si="223"/>
        <v>#REF!</v>
      </c>
      <c r="AW194" s="34" t="e">
        <f t="shared" si="223"/>
        <v>#REF!</v>
      </c>
      <c r="AX194" s="34" t="e">
        <f t="shared" si="223"/>
        <v>#REF!</v>
      </c>
      <c r="AY194" s="34" t="e">
        <f t="shared" si="223"/>
        <v>#REF!</v>
      </c>
      <c r="AZ194" s="34" t="e">
        <f t="shared" si="223"/>
        <v>#REF!</v>
      </c>
      <c r="BA194" s="34" t="e">
        <f t="shared" si="223"/>
        <v>#REF!</v>
      </c>
      <c r="BB194" s="34" t="e">
        <f t="shared" si="223"/>
        <v>#REF!</v>
      </c>
      <c r="BC194" s="34" t="e">
        <f t="shared" si="223"/>
        <v>#REF!</v>
      </c>
      <c r="BD194" s="34" t="e">
        <f t="shared" si="223"/>
        <v>#REF!</v>
      </c>
      <c r="BE194" s="34" t="e">
        <f t="shared" si="223"/>
        <v>#REF!</v>
      </c>
      <c r="BF194" s="34" t="e">
        <f t="shared" si="223"/>
        <v>#REF!</v>
      </c>
      <c r="BG194" s="34" t="e">
        <f t="shared" si="223"/>
        <v>#REF!</v>
      </c>
      <c r="BH194" s="34" t="e">
        <f t="shared" si="223"/>
        <v>#REF!</v>
      </c>
      <c r="BI194" s="34" t="e">
        <f t="shared" si="223"/>
        <v>#REF!</v>
      </c>
      <c r="BJ194" s="34" t="e">
        <f t="shared" si="223"/>
        <v>#REF!</v>
      </c>
      <c r="BK194" s="34" t="e">
        <f t="shared" si="223"/>
        <v>#REF!</v>
      </c>
      <c r="BL194" s="34" t="e">
        <f t="shared" si="223"/>
        <v>#REF!</v>
      </c>
      <c r="BM194" s="34" t="e">
        <f t="shared" si="223"/>
        <v>#REF!</v>
      </c>
      <c r="BN194" s="34" t="e">
        <f t="shared" si="223"/>
        <v>#REF!</v>
      </c>
      <c r="BO194" s="34" t="e">
        <f t="shared" si="223"/>
        <v>#REF!</v>
      </c>
      <c r="BP194" s="34" t="e">
        <f t="shared" si="223"/>
        <v>#REF!</v>
      </c>
      <c r="BQ194" s="34" t="e">
        <f t="shared" si="223"/>
        <v>#REF!</v>
      </c>
      <c r="BR194" s="34" t="e">
        <f t="shared" si="223"/>
        <v>#REF!</v>
      </c>
      <c r="BS194" s="34" t="e">
        <f t="shared" si="223"/>
        <v>#REF!</v>
      </c>
      <c r="BT194" s="34" t="e">
        <f t="shared" si="223"/>
        <v>#REF!</v>
      </c>
      <c r="BU194" s="34" t="e">
        <f t="shared" si="223"/>
        <v>#REF!</v>
      </c>
      <c r="BV194" s="34" t="e">
        <f t="shared" si="223"/>
        <v>#REF!</v>
      </c>
      <c r="BW194" s="34" t="e">
        <f t="shared" si="223"/>
        <v>#REF!</v>
      </c>
      <c r="BX194" s="34" t="e">
        <f t="shared" si="223"/>
        <v>#REF!</v>
      </c>
      <c r="BY194" s="34" t="e">
        <f t="shared" si="223"/>
        <v>#REF!</v>
      </c>
      <c r="BZ194" s="34" t="e">
        <f t="shared" si="223"/>
        <v>#REF!</v>
      </c>
      <c r="CA194" s="34" t="e">
        <f t="shared" si="223"/>
        <v>#REF!</v>
      </c>
      <c r="CB194" s="34" t="e">
        <f t="shared" ref="CB194:CI194" si="224">CB187</f>
        <v>#REF!</v>
      </c>
      <c r="CC194" s="34" t="e">
        <f t="shared" si="224"/>
        <v>#REF!</v>
      </c>
      <c r="CD194" s="34" t="e">
        <f t="shared" si="224"/>
        <v>#REF!</v>
      </c>
      <c r="CE194" s="34" t="e">
        <f t="shared" si="224"/>
        <v>#REF!</v>
      </c>
      <c r="CF194" s="34" t="e">
        <f t="shared" si="224"/>
        <v>#REF!</v>
      </c>
      <c r="CG194" s="34" t="e">
        <f t="shared" si="224"/>
        <v>#REF!</v>
      </c>
      <c r="CH194" s="34" t="e">
        <f t="shared" si="224"/>
        <v>#REF!</v>
      </c>
      <c r="CI194" s="34" t="e">
        <f t="shared" si="224"/>
        <v>#REF!</v>
      </c>
    </row>
    <row r="195" spans="1:87" outlineLevel="1" x14ac:dyDescent="0.35">
      <c r="C195" t="s">
        <v>190</v>
      </c>
    </row>
    <row r="196" spans="1:87" s="51" customFormat="1" x14ac:dyDescent="0.35">
      <c r="A196" s="46"/>
      <c r="C196" s="51" t="s">
        <v>154</v>
      </c>
      <c r="E196" s="48" t="s">
        <v>192</v>
      </c>
      <c r="F196" s="48"/>
      <c r="G196" s="70"/>
    </row>
    <row r="197" spans="1:87" x14ac:dyDescent="0.35">
      <c r="C197" t="s">
        <v>154</v>
      </c>
      <c r="E197" s="12" t="str">
        <f>"% "&amp;SUBSTITUTE(E196, ":", "")</f>
        <v>% % of revenue direct cost</v>
      </c>
      <c r="F197" s="12"/>
      <c r="G197" s="13"/>
      <c r="H197" s="16">
        <v>0.1</v>
      </c>
      <c r="I197" s="16">
        <v>0.1</v>
      </c>
      <c r="J197" s="16">
        <v>0.1</v>
      </c>
      <c r="K197" s="16">
        <v>0.1</v>
      </c>
      <c r="L197" s="16">
        <v>0.1</v>
      </c>
      <c r="M197" s="16">
        <v>0.1</v>
      </c>
      <c r="P197" s="20" cm="1">
        <f t="array" ref="P197">INDEX($H:$M,ROW(),MATCH(P$2,$H$1:$M$1,0))</f>
        <v>0.1</v>
      </c>
      <c r="Q197" s="20" cm="1">
        <f t="array" ref="Q197">INDEX($H:$M,ROW(),MATCH(Q$2,$H$1:$M$1,0))</f>
        <v>0.1</v>
      </c>
      <c r="R197" s="20" cm="1">
        <f t="array" ref="R197">INDEX($H:$M,ROW(),MATCH(R$2,$H$1:$M$1,0))</f>
        <v>0.1</v>
      </c>
      <c r="S197" s="20" cm="1">
        <f t="array" ref="S197">INDEX($H:$M,ROW(),MATCH(S$2,$H$1:$M$1,0))</f>
        <v>0.1</v>
      </c>
      <c r="T197" s="20" cm="1">
        <f t="array" ref="T197">INDEX($H:$M,ROW(),MATCH(T$2,$H$1:$M$1,0))</f>
        <v>0.1</v>
      </c>
      <c r="U197" s="20" cm="1">
        <f t="array" ref="U197">INDEX($H:$M,ROW(),MATCH(U$2,$H$1:$M$1,0))</f>
        <v>0.1</v>
      </c>
      <c r="V197" s="20" cm="1">
        <f t="array" ref="V197">INDEX($H:$M,ROW(),MATCH(V$2,$H$1:$M$1,0))</f>
        <v>0.1</v>
      </c>
      <c r="W197" s="20" cm="1">
        <f t="array" ref="W197">INDEX($H:$M,ROW(),MATCH(W$2,$H$1:$M$1,0))</f>
        <v>0.1</v>
      </c>
      <c r="X197" s="20" cm="1">
        <f t="array" ref="X197">INDEX($H:$M,ROW(),MATCH(X$2,$H$1:$M$1,0))</f>
        <v>0.1</v>
      </c>
      <c r="Y197" s="20" cm="1">
        <f t="array" ref="Y197">INDEX($H:$M,ROW(),MATCH(Y$2,$H$1:$M$1,0))</f>
        <v>0.1</v>
      </c>
      <c r="Z197" s="20" cm="1">
        <f t="array" ref="Z197">INDEX($H:$M,ROW(),MATCH(Z$2,$H$1:$M$1,0))</f>
        <v>0.1</v>
      </c>
      <c r="AA197" s="20" cm="1">
        <f t="array" ref="AA197">INDEX($H:$M,ROW(),MATCH(AA$2,$H$1:$M$1,0))</f>
        <v>0.1</v>
      </c>
      <c r="AB197" s="20" cm="1">
        <f t="array" ref="AB197">INDEX($H:$M,ROW(),MATCH(AB$2,$H$1:$M$1,0))</f>
        <v>0.1</v>
      </c>
      <c r="AC197" s="20" cm="1">
        <f t="array" ref="AC197">INDEX($H:$M,ROW(),MATCH(AC$2,$H$1:$M$1,0))</f>
        <v>0.1</v>
      </c>
      <c r="AD197" s="20" cm="1">
        <f t="array" ref="AD197">INDEX($H:$M,ROW(),MATCH(AD$2,$H$1:$M$1,0))</f>
        <v>0.1</v>
      </c>
      <c r="AE197" s="20" cm="1">
        <f t="array" ref="AE197">INDEX($H:$M,ROW(),MATCH(AE$2,$H$1:$M$1,0))</f>
        <v>0.1</v>
      </c>
      <c r="AF197" s="20" cm="1">
        <f t="array" ref="AF197">INDEX($H:$M,ROW(),MATCH(AF$2,$H$1:$M$1,0))</f>
        <v>0.1</v>
      </c>
      <c r="AG197" s="20" cm="1">
        <f t="array" ref="AG197">INDEX($H:$M,ROW(),MATCH(AG$2,$H$1:$M$1,0))</f>
        <v>0.1</v>
      </c>
      <c r="AH197" s="20" cm="1">
        <f t="array" ref="AH197">INDEX($H:$M,ROW(),MATCH(AH$2,$H$1:$M$1,0))</f>
        <v>0.1</v>
      </c>
      <c r="AI197" s="20" cm="1">
        <f t="array" ref="AI197">INDEX($H:$M,ROW(),MATCH(AI$2,$H$1:$M$1,0))</f>
        <v>0.1</v>
      </c>
      <c r="AJ197" s="20" cm="1">
        <f t="array" ref="AJ197">INDEX($H:$M,ROW(),MATCH(AJ$2,$H$1:$M$1,0))</f>
        <v>0.1</v>
      </c>
      <c r="AK197" s="20" cm="1">
        <f t="array" ref="AK197">INDEX($H:$M,ROW(),MATCH(AK$2,$H$1:$M$1,0))</f>
        <v>0.1</v>
      </c>
      <c r="AL197" s="20" cm="1">
        <f t="array" ref="AL197">INDEX($H:$M,ROW(),MATCH(AL$2,$H$1:$M$1,0))</f>
        <v>0.1</v>
      </c>
      <c r="AM197" s="20" cm="1">
        <f t="array" ref="AM197">INDEX($H:$M,ROW(),MATCH(AM$2,$H$1:$M$1,0))</f>
        <v>0.1</v>
      </c>
      <c r="AN197" s="20" cm="1">
        <f t="array" ref="AN197">INDEX($H:$M,ROW(),MATCH(AN$2,$H$1:$M$1,0))</f>
        <v>0.1</v>
      </c>
      <c r="AO197" s="20" cm="1">
        <f t="array" ref="AO197">INDEX($H:$M,ROW(),MATCH(AO$2,$H$1:$M$1,0))</f>
        <v>0.1</v>
      </c>
      <c r="AP197" s="20" cm="1">
        <f t="array" ref="AP197">INDEX($H:$M,ROW(),MATCH(AP$2,$H$1:$M$1,0))</f>
        <v>0.1</v>
      </c>
      <c r="AQ197" s="20" cm="1">
        <f t="array" ref="AQ197">INDEX($H:$M,ROW(),MATCH(AQ$2,$H$1:$M$1,0))</f>
        <v>0.1</v>
      </c>
      <c r="AR197" s="20" cm="1">
        <f t="array" ref="AR197">INDEX($H:$M,ROW(),MATCH(AR$2,$H$1:$M$1,0))</f>
        <v>0.1</v>
      </c>
      <c r="AS197" s="20" cm="1">
        <f t="array" ref="AS197">INDEX($H:$M,ROW(),MATCH(AS$2,$H$1:$M$1,0))</f>
        <v>0.1</v>
      </c>
      <c r="AT197" s="20" cm="1">
        <f t="array" ref="AT197">INDEX($H:$M,ROW(),MATCH(AT$2,$H$1:$M$1,0))</f>
        <v>0.1</v>
      </c>
      <c r="AU197" s="20" cm="1">
        <f t="array" ref="AU197">INDEX($H:$M,ROW(),MATCH(AU$2,$H$1:$M$1,0))</f>
        <v>0.1</v>
      </c>
      <c r="AV197" s="20" cm="1">
        <f t="array" ref="AV197">INDEX($H:$M,ROW(),MATCH(AV$2,$H$1:$M$1,0))</f>
        <v>0.1</v>
      </c>
      <c r="AW197" s="20" cm="1">
        <f t="array" ref="AW197">INDEX($H:$M,ROW(),MATCH(AW$2,$H$1:$M$1,0))</f>
        <v>0.1</v>
      </c>
      <c r="AX197" s="20" cm="1">
        <f t="array" ref="AX197">INDEX($H:$M,ROW(),MATCH(AX$2,$H$1:$M$1,0))</f>
        <v>0.1</v>
      </c>
      <c r="AY197" s="20" cm="1">
        <f t="array" ref="AY197">INDEX($H:$M,ROW(),MATCH(AY$2,$H$1:$M$1,0))</f>
        <v>0.1</v>
      </c>
      <c r="AZ197" s="20" cm="1">
        <f t="array" ref="AZ197">INDEX($H:$M,ROW(),MATCH(AZ$2,$H$1:$M$1,0))</f>
        <v>0.1</v>
      </c>
      <c r="BA197" s="20" cm="1">
        <f t="array" ref="BA197">INDEX($H:$M,ROW(),MATCH(BA$2,$H$1:$M$1,0))</f>
        <v>0.1</v>
      </c>
      <c r="BB197" s="20" cm="1">
        <f t="array" ref="BB197">INDEX($H:$M,ROW(),MATCH(BB$2,$H$1:$M$1,0))</f>
        <v>0.1</v>
      </c>
      <c r="BC197" s="20" cm="1">
        <f t="array" ref="BC197">INDEX($H:$M,ROW(),MATCH(BC$2,$H$1:$M$1,0))</f>
        <v>0.1</v>
      </c>
      <c r="BD197" s="20" cm="1">
        <f t="array" ref="BD197">INDEX($H:$M,ROW(),MATCH(BD$2,$H$1:$M$1,0))</f>
        <v>0.1</v>
      </c>
      <c r="BE197" s="20" cm="1">
        <f t="array" ref="BE197">INDEX($H:$M,ROW(),MATCH(BE$2,$H$1:$M$1,0))</f>
        <v>0.1</v>
      </c>
      <c r="BF197" s="20" cm="1">
        <f t="array" ref="BF197">INDEX($H:$M,ROW(),MATCH(BF$2,$H$1:$M$1,0))</f>
        <v>0.1</v>
      </c>
      <c r="BG197" s="20" cm="1">
        <f t="array" ref="BG197">INDEX($H:$M,ROW(),MATCH(BG$2,$H$1:$M$1,0))</f>
        <v>0.1</v>
      </c>
      <c r="BH197" s="20" cm="1">
        <f t="array" ref="BH197">INDEX($H:$M,ROW(),MATCH(BH$2,$H$1:$M$1,0))</f>
        <v>0.1</v>
      </c>
      <c r="BI197" s="20" cm="1">
        <f t="array" ref="BI197">INDEX($H:$M,ROW(),MATCH(BI$2,$H$1:$M$1,0))</f>
        <v>0.1</v>
      </c>
      <c r="BJ197" s="20" cm="1">
        <f t="array" ref="BJ197">INDEX($H:$M,ROW(),MATCH(BJ$2,$H$1:$M$1,0))</f>
        <v>0.1</v>
      </c>
      <c r="BK197" s="20" cm="1">
        <f t="array" ref="BK197">INDEX($H:$M,ROW(),MATCH(BK$2,$H$1:$M$1,0))</f>
        <v>0.1</v>
      </c>
      <c r="BL197" s="20" cm="1">
        <f t="array" ref="BL197">INDEX($H:$M,ROW(),MATCH(BL$2,$H$1:$M$1,0))</f>
        <v>0.1</v>
      </c>
      <c r="BM197" s="20" cm="1">
        <f t="array" ref="BM197">INDEX($H:$M,ROW(),MATCH(BM$2,$H$1:$M$1,0))</f>
        <v>0.1</v>
      </c>
      <c r="BN197" s="20" cm="1">
        <f t="array" ref="BN197">INDEX($H:$M,ROW(),MATCH(BN$2,$H$1:$M$1,0))</f>
        <v>0.1</v>
      </c>
      <c r="BO197" s="20" cm="1">
        <f t="array" ref="BO197">INDEX($H:$M,ROW(),MATCH(BO$2,$H$1:$M$1,0))</f>
        <v>0.1</v>
      </c>
      <c r="BP197" s="20" cm="1">
        <f t="array" ref="BP197">INDEX($H:$M,ROW(),MATCH(BP$2,$H$1:$M$1,0))</f>
        <v>0.1</v>
      </c>
      <c r="BQ197" s="20" cm="1">
        <f t="array" ref="BQ197">INDEX($H:$M,ROW(),MATCH(BQ$2,$H$1:$M$1,0))</f>
        <v>0.1</v>
      </c>
      <c r="BR197" s="20" cm="1">
        <f t="array" ref="BR197">INDEX($H:$M,ROW(),MATCH(BR$2,$H$1:$M$1,0))</f>
        <v>0.1</v>
      </c>
      <c r="BS197" s="20" cm="1">
        <f t="array" ref="BS197">INDEX($H:$M,ROW(),MATCH(BS$2,$H$1:$M$1,0))</f>
        <v>0.1</v>
      </c>
      <c r="BT197" s="20" cm="1">
        <f t="array" ref="BT197">INDEX($H:$M,ROW(),MATCH(BT$2,$H$1:$M$1,0))</f>
        <v>0.1</v>
      </c>
      <c r="BU197" s="20" cm="1">
        <f t="array" ref="BU197">INDEX($H:$M,ROW(),MATCH(BU$2,$H$1:$M$1,0))</f>
        <v>0.1</v>
      </c>
      <c r="BV197" s="20" cm="1">
        <f t="array" ref="BV197">INDEX($H:$M,ROW(),MATCH(BV$2,$H$1:$M$1,0))</f>
        <v>0.1</v>
      </c>
      <c r="BW197" s="20" cm="1">
        <f t="array" ref="BW197">INDEX($H:$M,ROW(),MATCH(BW$2,$H$1:$M$1,0))</f>
        <v>0.1</v>
      </c>
      <c r="BX197" s="20" cm="1">
        <f t="array" ref="BX197">INDEX($H:$M,ROW(),MATCH(BX$2,$H$1:$M$1,0))</f>
        <v>0.1</v>
      </c>
      <c r="BY197" s="20" cm="1">
        <f t="array" ref="BY197">INDEX($H:$M,ROW(),MATCH(BY$2,$H$1:$M$1,0))</f>
        <v>0.1</v>
      </c>
      <c r="BZ197" s="20" cm="1">
        <f t="array" ref="BZ197">INDEX($H:$M,ROW(),MATCH(BZ$2,$H$1:$M$1,0))</f>
        <v>0.1</v>
      </c>
      <c r="CA197" s="20" cm="1">
        <f t="array" ref="CA197">INDEX($H:$M,ROW(),MATCH(CA$2,$H$1:$M$1,0))</f>
        <v>0.1</v>
      </c>
      <c r="CB197" s="20" cm="1">
        <f t="array" ref="CB197">INDEX($H:$M,ROW(),MATCH(CB$2,$H$1:$M$1,0))</f>
        <v>0.1</v>
      </c>
      <c r="CC197" s="20" cm="1">
        <f t="array" ref="CC197">INDEX($H:$M,ROW(),MATCH(CC$2,$H$1:$M$1,0))</f>
        <v>0.1</v>
      </c>
      <c r="CD197" s="20" cm="1">
        <f t="array" ref="CD197">INDEX($H:$M,ROW(),MATCH(CD$2,$H$1:$M$1,0))</f>
        <v>0.1</v>
      </c>
      <c r="CE197" s="20" cm="1">
        <f t="array" ref="CE197">INDEX($H:$M,ROW(),MATCH(CE$2,$H$1:$M$1,0))</f>
        <v>0.1</v>
      </c>
      <c r="CF197" s="20" cm="1">
        <f t="array" ref="CF197">INDEX($H:$M,ROW(),MATCH(CF$2,$H$1:$M$1,0))</f>
        <v>0.1</v>
      </c>
      <c r="CG197" s="20" cm="1">
        <f t="array" ref="CG197">INDEX($H:$M,ROW(),MATCH(CG$2,$H$1:$M$1,0))</f>
        <v>0.1</v>
      </c>
      <c r="CH197" s="20" cm="1">
        <f t="array" ref="CH197">INDEX($H:$M,ROW(),MATCH(CH$2,$H$1:$M$1,0))</f>
        <v>0.1</v>
      </c>
      <c r="CI197" s="20" cm="1">
        <f t="array" ref="CI197">INDEX($H:$M,ROW(),MATCH(CI$2,$H$1:$M$1,0))</f>
        <v>0.1</v>
      </c>
    </row>
    <row r="198" spans="1:87" x14ac:dyDescent="0.35">
      <c r="B198" t="s">
        <v>199</v>
      </c>
      <c r="C198" t="s">
        <v>154</v>
      </c>
      <c r="E198" s="27" t="str">
        <f>SUBSTITUTE(E196,":","")&amp;" Expense"</f>
        <v>% of revenue direct cost Expense</v>
      </c>
      <c r="F198" s="27"/>
      <c r="G198" s="9"/>
      <c r="H198" s="28" t="e">
        <f t="shared" ref="H198:M198" si="225">SUMIF($2:$2,H$1,198:198)</f>
        <v>#REF!</v>
      </c>
      <c r="I198" s="28" t="e">
        <f t="shared" si="225"/>
        <v>#REF!</v>
      </c>
      <c r="J198" s="28" t="e">
        <f t="shared" si="225"/>
        <v>#REF!</v>
      </c>
      <c r="K198" s="28" t="e">
        <f t="shared" si="225"/>
        <v>#REF!</v>
      </c>
      <c r="L198" s="28" t="e">
        <f t="shared" si="225"/>
        <v>#REF!</v>
      </c>
      <c r="M198" s="28" t="e">
        <f t="shared" si="225"/>
        <v>#REF!</v>
      </c>
      <c r="P198" s="28">
        <f t="shared" ref="P198:CA198" si="226">-P197*P192</f>
        <v>0</v>
      </c>
      <c r="Q198" s="28">
        <f t="shared" si="226"/>
        <v>0</v>
      </c>
      <c r="R198" s="28" t="e">
        <f t="shared" si="226"/>
        <v>#REF!</v>
      </c>
      <c r="S198" s="28" t="e">
        <f t="shared" si="226"/>
        <v>#REF!</v>
      </c>
      <c r="T198" s="28" t="e">
        <f t="shared" si="226"/>
        <v>#REF!</v>
      </c>
      <c r="U198" s="28" t="e">
        <f t="shared" si="226"/>
        <v>#REF!</v>
      </c>
      <c r="V198" s="28" t="e">
        <f t="shared" si="226"/>
        <v>#REF!</v>
      </c>
      <c r="W198" s="28" t="e">
        <f t="shared" si="226"/>
        <v>#REF!</v>
      </c>
      <c r="X198" s="28" t="e">
        <f t="shared" si="226"/>
        <v>#REF!</v>
      </c>
      <c r="Y198" s="28" t="e">
        <f t="shared" si="226"/>
        <v>#REF!</v>
      </c>
      <c r="Z198" s="28" t="e">
        <f t="shared" si="226"/>
        <v>#REF!</v>
      </c>
      <c r="AA198" s="28" t="e">
        <f t="shared" si="226"/>
        <v>#REF!</v>
      </c>
      <c r="AB198" s="28" t="e">
        <f t="shared" si="226"/>
        <v>#REF!</v>
      </c>
      <c r="AC198" s="28" t="e">
        <f t="shared" si="226"/>
        <v>#REF!</v>
      </c>
      <c r="AD198" s="28" t="e">
        <f t="shared" si="226"/>
        <v>#REF!</v>
      </c>
      <c r="AE198" s="28" t="e">
        <f t="shared" si="226"/>
        <v>#REF!</v>
      </c>
      <c r="AF198" s="28" t="e">
        <f t="shared" si="226"/>
        <v>#REF!</v>
      </c>
      <c r="AG198" s="28" t="e">
        <f t="shared" si="226"/>
        <v>#REF!</v>
      </c>
      <c r="AH198" s="28" t="e">
        <f t="shared" si="226"/>
        <v>#REF!</v>
      </c>
      <c r="AI198" s="28" t="e">
        <f t="shared" si="226"/>
        <v>#REF!</v>
      </c>
      <c r="AJ198" s="28" t="e">
        <f t="shared" si="226"/>
        <v>#REF!</v>
      </c>
      <c r="AK198" s="28" t="e">
        <f t="shared" si="226"/>
        <v>#REF!</v>
      </c>
      <c r="AL198" s="28" t="e">
        <f t="shared" si="226"/>
        <v>#REF!</v>
      </c>
      <c r="AM198" s="28" t="e">
        <f t="shared" si="226"/>
        <v>#REF!</v>
      </c>
      <c r="AN198" s="28" t="e">
        <f t="shared" si="226"/>
        <v>#REF!</v>
      </c>
      <c r="AO198" s="28" t="e">
        <f t="shared" si="226"/>
        <v>#REF!</v>
      </c>
      <c r="AP198" s="28" t="e">
        <f t="shared" si="226"/>
        <v>#REF!</v>
      </c>
      <c r="AQ198" s="28" t="e">
        <f t="shared" si="226"/>
        <v>#REF!</v>
      </c>
      <c r="AR198" s="28" t="e">
        <f t="shared" si="226"/>
        <v>#REF!</v>
      </c>
      <c r="AS198" s="28" t="e">
        <f t="shared" si="226"/>
        <v>#REF!</v>
      </c>
      <c r="AT198" s="28" t="e">
        <f t="shared" si="226"/>
        <v>#REF!</v>
      </c>
      <c r="AU198" s="28" t="e">
        <f t="shared" si="226"/>
        <v>#REF!</v>
      </c>
      <c r="AV198" s="28" t="e">
        <f t="shared" si="226"/>
        <v>#REF!</v>
      </c>
      <c r="AW198" s="28" t="e">
        <f t="shared" si="226"/>
        <v>#REF!</v>
      </c>
      <c r="AX198" s="28" t="e">
        <f t="shared" si="226"/>
        <v>#REF!</v>
      </c>
      <c r="AY198" s="28" t="e">
        <f t="shared" si="226"/>
        <v>#REF!</v>
      </c>
      <c r="AZ198" s="28" t="e">
        <f t="shared" si="226"/>
        <v>#REF!</v>
      </c>
      <c r="BA198" s="28" t="e">
        <f t="shared" si="226"/>
        <v>#REF!</v>
      </c>
      <c r="BB198" s="28" t="e">
        <f t="shared" si="226"/>
        <v>#REF!</v>
      </c>
      <c r="BC198" s="28" t="e">
        <f t="shared" si="226"/>
        <v>#REF!</v>
      </c>
      <c r="BD198" s="28" t="e">
        <f t="shared" si="226"/>
        <v>#REF!</v>
      </c>
      <c r="BE198" s="28" t="e">
        <f t="shared" si="226"/>
        <v>#REF!</v>
      </c>
      <c r="BF198" s="28" t="e">
        <f t="shared" si="226"/>
        <v>#REF!</v>
      </c>
      <c r="BG198" s="28" t="e">
        <f t="shared" si="226"/>
        <v>#REF!</v>
      </c>
      <c r="BH198" s="28" t="e">
        <f t="shared" si="226"/>
        <v>#REF!</v>
      </c>
      <c r="BI198" s="28" t="e">
        <f t="shared" si="226"/>
        <v>#REF!</v>
      </c>
      <c r="BJ198" s="28" t="e">
        <f t="shared" si="226"/>
        <v>#REF!</v>
      </c>
      <c r="BK198" s="28" t="e">
        <f t="shared" si="226"/>
        <v>#REF!</v>
      </c>
      <c r="BL198" s="28" t="e">
        <f t="shared" si="226"/>
        <v>#REF!</v>
      </c>
      <c r="BM198" s="28" t="e">
        <f t="shared" si="226"/>
        <v>#REF!</v>
      </c>
      <c r="BN198" s="28" t="e">
        <f t="shared" si="226"/>
        <v>#REF!</v>
      </c>
      <c r="BO198" s="28" t="e">
        <f t="shared" si="226"/>
        <v>#REF!</v>
      </c>
      <c r="BP198" s="28" t="e">
        <f t="shared" si="226"/>
        <v>#REF!</v>
      </c>
      <c r="BQ198" s="28" t="e">
        <f t="shared" si="226"/>
        <v>#REF!</v>
      </c>
      <c r="BR198" s="28" t="e">
        <f t="shared" si="226"/>
        <v>#REF!</v>
      </c>
      <c r="BS198" s="28" t="e">
        <f t="shared" si="226"/>
        <v>#REF!</v>
      </c>
      <c r="BT198" s="28" t="e">
        <f t="shared" si="226"/>
        <v>#REF!</v>
      </c>
      <c r="BU198" s="28" t="e">
        <f t="shared" si="226"/>
        <v>#REF!</v>
      </c>
      <c r="BV198" s="28" t="e">
        <f t="shared" si="226"/>
        <v>#REF!</v>
      </c>
      <c r="BW198" s="28" t="e">
        <f t="shared" si="226"/>
        <v>#REF!</v>
      </c>
      <c r="BX198" s="28" t="e">
        <f t="shared" si="226"/>
        <v>#REF!</v>
      </c>
      <c r="BY198" s="28" t="e">
        <f t="shared" si="226"/>
        <v>#REF!</v>
      </c>
      <c r="BZ198" s="28" t="e">
        <f t="shared" si="226"/>
        <v>#REF!</v>
      </c>
      <c r="CA198" s="28" t="e">
        <f t="shared" si="226"/>
        <v>#REF!</v>
      </c>
      <c r="CB198" s="28" t="e">
        <f t="shared" ref="CB198:CI198" si="227">-CB197*CB192</f>
        <v>#REF!</v>
      </c>
      <c r="CC198" s="28" t="e">
        <f t="shared" si="227"/>
        <v>#REF!</v>
      </c>
      <c r="CD198" s="28" t="e">
        <f t="shared" si="227"/>
        <v>#REF!</v>
      </c>
      <c r="CE198" s="28" t="e">
        <f t="shared" si="227"/>
        <v>#REF!</v>
      </c>
      <c r="CF198" s="28" t="e">
        <f t="shared" si="227"/>
        <v>#REF!</v>
      </c>
      <c r="CG198" s="28" t="e">
        <f t="shared" si="227"/>
        <v>#REF!</v>
      </c>
      <c r="CH198" s="28" t="e">
        <f t="shared" si="227"/>
        <v>#REF!</v>
      </c>
      <c r="CI198" s="28" t="e">
        <f t="shared" si="227"/>
        <v>#REF!</v>
      </c>
    </row>
    <row r="199" spans="1:87" x14ac:dyDescent="0.35">
      <c r="C199" t="s">
        <v>154</v>
      </c>
    </row>
    <row r="200" spans="1:87" outlineLevel="1" x14ac:dyDescent="0.35">
      <c r="C200" t="s">
        <v>154</v>
      </c>
      <c r="E200" t="str">
        <f>"Revenue driver: "&amp;E192</f>
        <v>Revenue driver: Subscription revenue - Last tier, secondary Revenue</v>
      </c>
      <c r="H200" s="53"/>
      <c r="I200" s="53"/>
      <c r="J200" s="53"/>
      <c r="K200" s="53"/>
      <c r="L200" s="53"/>
      <c r="M200" s="53"/>
      <c r="P200" s="53">
        <f t="shared" ref="P200:CA200" si="228">P192</f>
        <v>0</v>
      </c>
      <c r="Q200" s="53">
        <f t="shared" si="228"/>
        <v>0</v>
      </c>
      <c r="R200" s="53" t="e">
        <f t="shared" si="228"/>
        <v>#REF!</v>
      </c>
      <c r="S200" s="53" t="e">
        <f t="shared" si="228"/>
        <v>#REF!</v>
      </c>
      <c r="T200" s="53" t="e">
        <f t="shared" si="228"/>
        <v>#REF!</v>
      </c>
      <c r="U200" s="53" t="e">
        <f t="shared" si="228"/>
        <v>#REF!</v>
      </c>
      <c r="V200" s="53" t="e">
        <f t="shared" si="228"/>
        <v>#REF!</v>
      </c>
      <c r="W200" s="53" t="e">
        <f t="shared" si="228"/>
        <v>#REF!</v>
      </c>
      <c r="X200" s="53" t="e">
        <f t="shared" si="228"/>
        <v>#REF!</v>
      </c>
      <c r="Y200" s="53" t="e">
        <f t="shared" si="228"/>
        <v>#REF!</v>
      </c>
      <c r="Z200" s="53" t="e">
        <f t="shared" si="228"/>
        <v>#REF!</v>
      </c>
      <c r="AA200" s="53" t="e">
        <f t="shared" si="228"/>
        <v>#REF!</v>
      </c>
      <c r="AB200" s="53" t="e">
        <f t="shared" si="228"/>
        <v>#REF!</v>
      </c>
      <c r="AC200" s="53" t="e">
        <f t="shared" si="228"/>
        <v>#REF!</v>
      </c>
      <c r="AD200" s="53" t="e">
        <f t="shared" si="228"/>
        <v>#REF!</v>
      </c>
      <c r="AE200" s="53" t="e">
        <f t="shared" si="228"/>
        <v>#REF!</v>
      </c>
      <c r="AF200" s="53" t="e">
        <f t="shared" si="228"/>
        <v>#REF!</v>
      </c>
      <c r="AG200" s="53" t="e">
        <f t="shared" si="228"/>
        <v>#REF!</v>
      </c>
      <c r="AH200" s="53" t="e">
        <f t="shared" si="228"/>
        <v>#REF!</v>
      </c>
      <c r="AI200" s="53" t="e">
        <f t="shared" si="228"/>
        <v>#REF!</v>
      </c>
      <c r="AJ200" s="53" t="e">
        <f t="shared" si="228"/>
        <v>#REF!</v>
      </c>
      <c r="AK200" s="53" t="e">
        <f t="shared" si="228"/>
        <v>#REF!</v>
      </c>
      <c r="AL200" s="53" t="e">
        <f t="shared" si="228"/>
        <v>#REF!</v>
      </c>
      <c r="AM200" s="53" t="e">
        <f t="shared" si="228"/>
        <v>#REF!</v>
      </c>
      <c r="AN200" s="53" t="e">
        <f t="shared" si="228"/>
        <v>#REF!</v>
      </c>
      <c r="AO200" s="53" t="e">
        <f t="shared" si="228"/>
        <v>#REF!</v>
      </c>
      <c r="AP200" s="53" t="e">
        <f t="shared" si="228"/>
        <v>#REF!</v>
      </c>
      <c r="AQ200" s="53" t="e">
        <f t="shared" si="228"/>
        <v>#REF!</v>
      </c>
      <c r="AR200" s="53" t="e">
        <f t="shared" si="228"/>
        <v>#REF!</v>
      </c>
      <c r="AS200" s="53" t="e">
        <f t="shared" si="228"/>
        <v>#REF!</v>
      </c>
      <c r="AT200" s="53" t="e">
        <f t="shared" si="228"/>
        <v>#REF!</v>
      </c>
      <c r="AU200" s="53" t="e">
        <f t="shared" si="228"/>
        <v>#REF!</v>
      </c>
      <c r="AV200" s="53" t="e">
        <f t="shared" si="228"/>
        <v>#REF!</v>
      </c>
      <c r="AW200" s="53" t="e">
        <f t="shared" si="228"/>
        <v>#REF!</v>
      </c>
      <c r="AX200" s="53" t="e">
        <f t="shared" si="228"/>
        <v>#REF!</v>
      </c>
      <c r="AY200" s="53" t="e">
        <f t="shared" si="228"/>
        <v>#REF!</v>
      </c>
      <c r="AZ200" s="53" t="e">
        <f t="shared" si="228"/>
        <v>#REF!</v>
      </c>
      <c r="BA200" s="53" t="e">
        <f t="shared" si="228"/>
        <v>#REF!</v>
      </c>
      <c r="BB200" s="53" t="e">
        <f t="shared" si="228"/>
        <v>#REF!</v>
      </c>
      <c r="BC200" s="53" t="e">
        <f t="shared" si="228"/>
        <v>#REF!</v>
      </c>
      <c r="BD200" s="53" t="e">
        <f t="shared" si="228"/>
        <v>#REF!</v>
      </c>
      <c r="BE200" s="53" t="e">
        <f t="shared" si="228"/>
        <v>#REF!</v>
      </c>
      <c r="BF200" s="53" t="e">
        <f t="shared" si="228"/>
        <v>#REF!</v>
      </c>
      <c r="BG200" s="53" t="e">
        <f t="shared" si="228"/>
        <v>#REF!</v>
      </c>
      <c r="BH200" s="53" t="e">
        <f t="shared" si="228"/>
        <v>#REF!</v>
      </c>
      <c r="BI200" s="53" t="e">
        <f t="shared" si="228"/>
        <v>#REF!</v>
      </c>
      <c r="BJ200" s="53" t="e">
        <f t="shared" si="228"/>
        <v>#REF!</v>
      </c>
      <c r="BK200" s="53" t="e">
        <f t="shared" si="228"/>
        <v>#REF!</v>
      </c>
      <c r="BL200" s="53" t="e">
        <f t="shared" si="228"/>
        <v>#REF!</v>
      </c>
      <c r="BM200" s="53" t="e">
        <f t="shared" si="228"/>
        <v>#REF!</v>
      </c>
      <c r="BN200" s="53" t="e">
        <f t="shared" si="228"/>
        <v>#REF!</v>
      </c>
      <c r="BO200" s="53" t="e">
        <f t="shared" si="228"/>
        <v>#REF!</v>
      </c>
      <c r="BP200" s="53" t="e">
        <f t="shared" si="228"/>
        <v>#REF!</v>
      </c>
      <c r="BQ200" s="53" t="e">
        <f t="shared" si="228"/>
        <v>#REF!</v>
      </c>
      <c r="BR200" s="53" t="e">
        <f t="shared" si="228"/>
        <v>#REF!</v>
      </c>
      <c r="BS200" s="53" t="e">
        <f t="shared" si="228"/>
        <v>#REF!</v>
      </c>
      <c r="BT200" s="53" t="e">
        <f t="shared" si="228"/>
        <v>#REF!</v>
      </c>
      <c r="BU200" s="53" t="e">
        <f t="shared" si="228"/>
        <v>#REF!</v>
      </c>
      <c r="BV200" s="53" t="e">
        <f t="shared" si="228"/>
        <v>#REF!</v>
      </c>
      <c r="BW200" s="53" t="e">
        <f t="shared" si="228"/>
        <v>#REF!</v>
      </c>
      <c r="BX200" s="53" t="e">
        <f t="shared" si="228"/>
        <v>#REF!</v>
      </c>
      <c r="BY200" s="53" t="e">
        <f t="shared" si="228"/>
        <v>#REF!</v>
      </c>
      <c r="BZ200" s="53" t="e">
        <f t="shared" si="228"/>
        <v>#REF!</v>
      </c>
      <c r="CA200" s="53" t="e">
        <f t="shared" si="228"/>
        <v>#REF!</v>
      </c>
      <c r="CB200" s="53" t="e">
        <f t="shared" ref="CB200:CI200" si="229">CB192</f>
        <v>#REF!</v>
      </c>
      <c r="CC200" s="53" t="e">
        <f t="shared" si="229"/>
        <v>#REF!</v>
      </c>
      <c r="CD200" s="53" t="e">
        <f t="shared" si="229"/>
        <v>#REF!</v>
      </c>
      <c r="CE200" s="53" t="e">
        <f t="shared" si="229"/>
        <v>#REF!</v>
      </c>
      <c r="CF200" s="53" t="e">
        <f t="shared" si="229"/>
        <v>#REF!</v>
      </c>
      <c r="CG200" s="53" t="e">
        <f t="shared" si="229"/>
        <v>#REF!</v>
      </c>
      <c r="CH200" s="53" t="e">
        <f t="shared" si="229"/>
        <v>#REF!</v>
      </c>
      <c r="CI200" s="53" t="e">
        <f t="shared" si="229"/>
        <v>#REF!</v>
      </c>
    </row>
    <row r="201" spans="1:87" outlineLevel="1" x14ac:dyDescent="0.35">
      <c r="C201" t="s">
        <v>154</v>
      </c>
    </row>
    <row r="202" spans="1:87" outlineLevel="1" x14ac:dyDescent="0.35">
      <c r="C202" t="s">
        <v>154</v>
      </c>
      <c r="E202" s="12" t="str">
        <f>E194</f>
        <v>Driver: # of subscribers</v>
      </c>
      <c r="F202" s="12"/>
      <c r="G202" s="13"/>
      <c r="H202" s="34"/>
      <c r="I202" s="34"/>
      <c r="J202" s="34"/>
      <c r="K202" s="34"/>
      <c r="L202" s="34"/>
      <c r="M202" s="34"/>
      <c r="P202" s="34">
        <f>P194</f>
        <v>0</v>
      </c>
      <c r="Q202" s="34">
        <f t="shared" ref="Q202:CB202" si="230">Q194</f>
        <v>0</v>
      </c>
      <c r="R202" s="34" t="e">
        <f t="shared" si="230"/>
        <v>#REF!</v>
      </c>
      <c r="S202" s="34" t="e">
        <f t="shared" si="230"/>
        <v>#REF!</v>
      </c>
      <c r="T202" s="34" t="e">
        <f t="shared" si="230"/>
        <v>#REF!</v>
      </c>
      <c r="U202" s="34" t="e">
        <f t="shared" si="230"/>
        <v>#REF!</v>
      </c>
      <c r="V202" s="34" t="e">
        <f t="shared" si="230"/>
        <v>#REF!</v>
      </c>
      <c r="W202" s="34" t="e">
        <f t="shared" si="230"/>
        <v>#REF!</v>
      </c>
      <c r="X202" s="34" t="e">
        <f t="shared" si="230"/>
        <v>#REF!</v>
      </c>
      <c r="Y202" s="34" t="e">
        <f t="shared" si="230"/>
        <v>#REF!</v>
      </c>
      <c r="Z202" s="34" t="e">
        <f t="shared" si="230"/>
        <v>#REF!</v>
      </c>
      <c r="AA202" s="34" t="e">
        <f t="shared" si="230"/>
        <v>#REF!</v>
      </c>
      <c r="AB202" s="34" t="e">
        <f t="shared" si="230"/>
        <v>#REF!</v>
      </c>
      <c r="AC202" s="34" t="e">
        <f t="shared" si="230"/>
        <v>#REF!</v>
      </c>
      <c r="AD202" s="34" t="e">
        <f t="shared" si="230"/>
        <v>#REF!</v>
      </c>
      <c r="AE202" s="34" t="e">
        <f t="shared" si="230"/>
        <v>#REF!</v>
      </c>
      <c r="AF202" s="34" t="e">
        <f t="shared" si="230"/>
        <v>#REF!</v>
      </c>
      <c r="AG202" s="34" t="e">
        <f t="shared" si="230"/>
        <v>#REF!</v>
      </c>
      <c r="AH202" s="34" t="e">
        <f t="shared" si="230"/>
        <v>#REF!</v>
      </c>
      <c r="AI202" s="34" t="e">
        <f t="shared" si="230"/>
        <v>#REF!</v>
      </c>
      <c r="AJ202" s="34" t="e">
        <f t="shared" si="230"/>
        <v>#REF!</v>
      </c>
      <c r="AK202" s="34" t="e">
        <f t="shared" si="230"/>
        <v>#REF!</v>
      </c>
      <c r="AL202" s="34" t="e">
        <f t="shared" si="230"/>
        <v>#REF!</v>
      </c>
      <c r="AM202" s="34" t="e">
        <f t="shared" si="230"/>
        <v>#REF!</v>
      </c>
      <c r="AN202" s="34" t="e">
        <f t="shared" si="230"/>
        <v>#REF!</v>
      </c>
      <c r="AO202" s="34" t="e">
        <f t="shared" si="230"/>
        <v>#REF!</v>
      </c>
      <c r="AP202" s="34" t="e">
        <f t="shared" si="230"/>
        <v>#REF!</v>
      </c>
      <c r="AQ202" s="34" t="e">
        <f t="shared" si="230"/>
        <v>#REF!</v>
      </c>
      <c r="AR202" s="34" t="e">
        <f t="shared" si="230"/>
        <v>#REF!</v>
      </c>
      <c r="AS202" s="34" t="e">
        <f t="shared" si="230"/>
        <v>#REF!</v>
      </c>
      <c r="AT202" s="34" t="e">
        <f t="shared" si="230"/>
        <v>#REF!</v>
      </c>
      <c r="AU202" s="34" t="e">
        <f t="shared" si="230"/>
        <v>#REF!</v>
      </c>
      <c r="AV202" s="34" t="e">
        <f t="shared" si="230"/>
        <v>#REF!</v>
      </c>
      <c r="AW202" s="34" t="e">
        <f t="shared" si="230"/>
        <v>#REF!</v>
      </c>
      <c r="AX202" s="34" t="e">
        <f t="shared" si="230"/>
        <v>#REF!</v>
      </c>
      <c r="AY202" s="34" t="e">
        <f t="shared" si="230"/>
        <v>#REF!</v>
      </c>
      <c r="AZ202" s="34" t="e">
        <f t="shared" si="230"/>
        <v>#REF!</v>
      </c>
      <c r="BA202" s="34" t="e">
        <f t="shared" si="230"/>
        <v>#REF!</v>
      </c>
      <c r="BB202" s="34" t="e">
        <f t="shared" si="230"/>
        <v>#REF!</v>
      </c>
      <c r="BC202" s="34" t="e">
        <f t="shared" si="230"/>
        <v>#REF!</v>
      </c>
      <c r="BD202" s="34" t="e">
        <f t="shared" si="230"/>
        <v>#REF!</v>
      </c>
      <c r="BE202" s="34" t="e">
        <f t="shared" si="230"/>
        <v>#REF!</v>
      </c>
      <c r="BF202" s="34" t="e">
        <f t="shared" si="230"/>
        <v>#REF!</v>
      </c>
      <c r="BG202" s="34" t="e">
        <f t="shared" si="230"/>
        <v>#REF!</v>
      </c>
      <c r="BH202" s="34" t="e">
        <f t="shared" si="230"/>
        <v>#REF!</v>
      </c>
      <c r="BI202" s="34" t="e">
        <f t="shared" si="230"/>
        <v>#REF!</v>
      </c>
      <c r="BJ202" s="34" t="e">
        <f t="shared" si="230"/>
        <v>#REF!</v>
      </c>
      <c r="BK202" s="34" t="e">
        <f t="shared" si="230"/>
        <v>#REF!</v>
      </c>
      <c r="BL202" s="34" t="e">
        <f t="shared" si="230"/>
        <v>#REF!</v>
      </c>
      <c r="BM202" s="34" t="e">
        <f t="shared" si="230"/>
        <v>#REF!</v>
      </c>
      <c r="BN202" s="34" t="e">
        <f t="shared" si="230"/>
        <v>#REF!</v>
      </c>
      <c r="BO202" s="34" t="e">
        <f t="shared" si="230"/>
        <v>#REF!</v>
      </c>
      <c r="BP202" s="34" t="e">
        <f t="shared" si="230"/>
        <v>#REF!</v>
      </c>
      <c r="BQ202" s="34" t="e">
        <f t="shared" si="230"/>
        <v>#REF!</v>
      </c>
      <c r="BR202" s="34" t="e">
        <f t="shared" si="230"/>
        <v>#REF!</v>
      </c>
      <c r="BS202" s="34" t="e">
        <f t="shared" si="230"/>
        <v>#REF!</v>
      </c>
      <c r="BT202" s="34" t="e">
        <f t="shared" si="230"/>
        <v>#REF!</v>
      </c>
      <c r="BU202" s="34" t="e">
        <f t="shared" si="230"/>
        <v>#REF!</v>
      </c>
      <c r="BV202" s="34" t="e">
        <f t="shared" si="230"/>
        <v>#REF!</v>
      </c>
      <c r="BW202" s="34" t="e">
        <f t="shared" si="230"/>
        <v>#REF!</v>
      </c>
      <c r="BX202" s="34" t="e">
        <f t="shared" si="230"/>
        <v>#REF!</v>
      </c>
      <c r="BY202" s="34" t="e">
        <f t="shared" si="230"/>
        <v>#REF!</v>
      </c>
      <c r="BZ202" s="34" t="e">
        <f t="shared" si="230"/>
        <v>#REF!</v>
      </c>
      <c r="CA202" s="34" t="e">
        <f t="shared" si="230"/>
        <v>#REF!</v>
      </c>
      <c r="CB202" s="34" t="e">
        <f t="shared" si="230"/>
        <v>#REF!</v>
      </c>
      <c r="CC202" s="34" t="e">
        <f t="shared" ref="CC202:CI202" si="231">CC194</f>
        <v>#REF!</v>
      </c>
      <c r="CD202" s="34" t="e">
        <f t="shared" si="231"/>
        <v>#REF!</v>
      </c>
      <c r="CE202" s="34" t="e">
        <f t="shared" si="231"/>
        <v>#REF!</v>
      </c>
      <c r="CF202" s="34" t="e">
        <f t="shared" si="231"/>
        <v>#REF!</v>
      </c>
      <c r="CG202" s="34" t="e">
        <f t="shared" si="231"/>
        <v>#REF!</v>
      </c>
      <c r="CH202" s="34" t="e">
        <f t="shared" si="231"/>
        <v>#REF!</v>
      </c>
      <c r="CI202" s="34" t="e">
        <f t="shared" si="231"/>
        <v>#REF!</v>
      </c>
    </row>
    <row r="203" spans="1:87" outlineLevel="1" x14ac:dyDescent="0.35">
      <c r="C203" t="s">
        <v>154</v>
      </c>
    </row>
    <row r="204" spans="1:87" s="42" customFormat="1" x14ac:dyDescent="0.35">
      <c r="C204" s="52" t="s">
        <v>213</v>
      </c>
      <c r="D204" s="52"/>
      <c r="E204" s="41" t="s">
        <v>193</v>
      </c>
      <c r="F204" s="41"/>
      <c r="G204" s="68"/>
    </row>
    <row r="205" spans="1:87" x14ac:dyDescent="0.35">
      <c r="C205" t="s">
        <v>213</v>
      </c>
      <c r="E205" s="12" t="s">
        <v>76</v>
      </c>
      <c r="F205" s="12"/>
      <c r="G205" s="13"/>
      <c r="H205" s="15">
        <f t="shared" ref="H205:M205" si="232">SUMIF($2:$2,H$1,205:205)</f>
        <v>99999.999999999985</v>
      </c>
      <c r="I205" s="15">
        <f t="shared" si="232"/>
        <v>199999.99999999997</v>
      </c>
      <c r="J205" s="15">
        <f t="shared" si="232"/>
        <v>399999.99999999994</v>
      </c>
      <c r="K205" s="15">
        <f t="shared" si="232"/>
        <v>799999.99999999988</v>
      </c>
      <c r="L205" s="15">
        <f t="shared" si="232"/>
        <v>1599999.9999999998</v>
      </c>
      <c r="M205" s="15">
        <f t="shared" si="232"/>
        <v>3199999.9999999995</v>
      </c>
      <c r="P205" s="34">
        <f t="shared" ref="P205:AU205" si="233">P5</f>
        <v>8333.3333333333339</v>
      </c>
      <c r="Q205" s="34">
        <f t="shared" si="233"/>
        <v>8333.3333333333339</v>
      </c>
      <c r="R205" s="34">
        <f t="shared" si="233"/>
        <v>8333.3333333333339</v>
      </c>
      <c r="S205" s="34">
        <f t="shared" si="233"/>
        <v>8333.3333333333339</v>
      </c>
      <c r="T205" s="34">
        <f t="shared" si="233"/>
        <v>8333.3333333333339</v>
      </c>
      <c r="U205" s="34">
        <f t="shared" si="233"/>
        <v>8333.3333333333339</v>
      </c>
      <c r="V205" s="34">
        <f t="shared" si="233"/>
        <v>8333.3333333333339</v>
      </c>
      <c r="W205" s="34">
        <f t="shared" si="233"/>
        <v>8333.3333333333339</v>
      </c>
      <c r="X205" s="34">
        <f t="shared" si="233"/>
        <v>8333.3333333333339</v>
      </c>
      <c r="Y205" s="34">
        <f t="shared" si="233"/>
        <v>8333.3333333333339</v>
      </c>
      <c r="Z205" s="34">
        <f t="shared" si="233"/>
        <v>8333.3333333333339</v>
      </c>
      <c r="AA205" s="34">
        <f t="shared" si="233"/>
        <v>8333.3333333333339</v>
      </c>
      <c r="AB205" s="34">
        <f t="shared" si="233"/>
        <v>16666.666666666668</v>
      </c>
      <c r="AC205" s="34">
        <f t="shared" si="233"/>
        <v>16666.666666666668</v>
      </c>
      <c r="AD205" s="34">
        <f t="shared" si="233"/>
        <v>16666.666666666668</v>
      </c>
      <c r="AE205" s="34">
        <f t="shared" si="233"/>
        <v>16666.666666666668</v>
      </c>
      <c r="AF205" s="34">
        <f t="shared" si="233"/>
        <v>16666.666666666668</v>
      </c>
      <c r="AG205" s="34">
        <f t="shared" si="233"/>
        <v>16666.666666666668</v>
      </c>
      <c r="AH205" s="34">
        <f t="shared" si="233"/>
        <v>16666.666666666668</v>
      </c>
      <c r="AI205" s="34">
        <f t="shared" si="233"/>
        <v>16666.666666666668</v>
      </c>
      <c r="AJ205" s="34">
        <f t="shared" si="233"/>
        <v>16666.666666666668</v>
      </c>
      <c r="AK205" s="34">
        <f t="shared" si="233"/>
        <v>16666.666666666668</v>
      </c>
      <c r="AL205" s="34">
        <f t="shared" si="233"/>
        <v>16666.666666666668</v>
      </c>
      <c r="AM205" s="34">
        <f t="shared" si="233"/>
        <v>16666.666666666668</v>
      </c>
      <c r="AN205" s="34">
        <f t="shared" si="233"/>
        <v>33333.333333333336</v>
      </c>
      <c r="AO205" s="34">
        <f t="shared" si="233"/>
        <v>33333.333333333336</v>
      </c>
      <c r="AP205" s="34">
        <f t="shared" si="233"/>
        <v>33333.333333333336</v>
      </c>
      <c r="AQ205" s="34">
        <f t="shared" si="233"/>
        <v>33333.333333333336</v>
      </c>
      <c r="AR205" s="34">
        <f t="shared" si="233"/>
        <v>33333.333333333336</v>
      </c>
      <c r="AS205" s="34">
        <f t="shared" si="233"/>
        <v>33333.333333333336</v>
      </c>
      <c r="AT205" s="34">
        <f t="shared" si="233"/>
        <v>33333.333333333336</v>
      </c>
      <c r="AU205" s="34">
        <f t="shared" si="233"/>
        <v>33333.333333333336</v>
      </c>
      <c r="AV205" s="34">
        <f t="shared" ref="AV205:CA205" si="234">AV5</f>
        <v>33333.333333333336</v>
      </c>
      <c r="AW205" s="34">
        <f t="shared" si="234"/>
        <v>33333.333333333336</v>
      </c>
      <c r="AX205" s="34">
        <f t="shared" si="234"/>
        <v>33333.333333333336</v>
      </c>
      <c r="AY205" s="34">
        <f t="shared" si="234"/>
        <v>33333.333333333336</v>
      </c>
      <c r="AZ205" s="34">
        <f t="shared" si="234"/>
        <v>66666.666666666672</v>
      </c>
      <c r="BA205" s="34">
        <f t="shared" si="234"/>
        <v>66666.666666666672</v>
      </c>
      <c r="BB205" s="34">
        <f t="shared" si="234"/>
        <v>66666.666666666672</v>
      </c>
      <c r="BC205" s="34">
        <f t="shared" si="234"/>
        <v>66666.666666666672</v>
      </c>
      <c r="BD205" s="34">
        <f t="shared" si="234"/>
        <v>66666.666666666672</v>
      </c>
      <c r="BE205" s="34">
        <f t="shared" si="234"/>
        <v>66666.666666666672</v>
      </c>
      <c r="BF205" s="34">
        <f t="shared" si="234"/>
        <v>66666.666666666672</v>
      </c>
      <c r="BG205" s="34">
        <f t="shared" si="234"/>
        <v>66666.666666666672</v>
      </c>
      <c r="BH205" s="34">
        <f t="shared" si="234"/>
        <v>66666.666666666672</v>
      </c>
      <c r="BI205" s="34">
        <f t="shared" si="234"/>
        <v>66666.666666666672</v>
      </c>
      <c r="BJ205" s="34">
        <f t="shared" si="234"/>
        <v>66666.666666666672</v>
      </c>
      <c r="BK205" s="34">
        <f t="shared" si="234"/>
        <v>66666.666666666672</v>
      </c>
      <c r="BL205" s="34">
        <f t="shared" si="234"/>
        <v>133333.33333333334</v>
      </c>
      <c r="BM205" s="34">
        <f t="shared" si="234"/>
        <v>133333.33333333334</v>
      </c>
      <c r="BN205" s="34">
        <f t="shared" si="234"/>
        <v>133333.33333333334</v>
      </c>
      <c r="BO205" s="34">
        <f t="shared" si="234"/>
        <v>133333.33333333334</v>
      </c>
      <c r="BP205" s="34">
        <f t="shared" si="234"/>
        <v>133333.33333333334</v>
      </c>
      <c r="BQ205" s="34">
        <f t="shared" si="234"/>
        <v>133333.33333333334</v>
      </c>
      <c r="BR205" s="34">
        <f t="shared" si="234"/>
        <v>133333.33333333334</v>
      </c>
      <c r="BS205" s="34">
        <f t="shared" si="234"/>
        <v>133333.33333333334</v>
      </c>
      <c r="BT205" s="34">
        <f t="shared" si="234"/>
        <v>133333.33333333334</v>
      </c>
      <c r="BU205" s="34">
        <f t="shared" si="234"/>
        <v>133333.33333333334</v>
      </c>
      <c r="BV205" s="34">
        <f t="shared" si="234"/>
        <v>133333.33333333334</v>
      </c>
      <c r="BW205" s="34">
        <f t="shared" si="234"/>
        <v>133333.33333333334</v>
      </c>
      <c r="BX205" s="34">
        <f t="shared" si="234"/>
        <v>266666.66666666669</v>
      </c>
      <c r="BY205" s="34">
        <f t="shared" si="234"/>
        <v>266666.66666666669</v>
      </c>
      <c r="BZ205" s="34">
        <f t="shared" si="234"/>
        <v>266666.66666666669</v>
      </c>
      <c r="CA205" s="34">
        <f t="shared" si="234"/>
        <v>266666.66666666669</v>
      </c>
      <c r="CB205" s="34">
        <f t="shared" ref="CB205:CI205" si="235">CB5</f>
        <v>266666.66666666669</v>
      </c>
      <c r="CC205" s="34">
        <f t="shared" si="235"/>
        <v>266666.66666666669</v>
      </c>
      <c r="CD205" s="34">
        <f t="shared" si="235"/>
        <v>266666.66666666669</v>
      </c>
      <c r="CE205" s="34">
        <f t="shared" si="235"/>
        <v>266666.66666666669</v>
      </c>
      <c r="CF205" s="34">
        <f t="shared" si="235"/>
        <v>266666.66666666669</v>
      </c>
      <c r="CG205" s="34">
        <f t="shared" si="235"/>
        <v>266666.66666666669</v>
      </c>
      <c r="CH205" s="34">
        <f t="shared" si="235"/>
        <v>266666.66666666669</v>
      </c>
      <c r="CI205" s="34">
        <f t="shared" si="235"/>
        <v>266666.66666666669</v>
      </c>
    </row>
    <row r="206" spans="1:87" x14ac:dyDescent="0.35">
      <c r="C206" t="s">
        <v>213</v>
      </c>
      <c r="E206" s="12" t="s">
        <v>77</v>
      </c>
      <c r="F206" s="12"/>
      <c r="G206" s="13"/>
      <c r="H206" s="29">
        <v>10</v>
      </c>
      <c r="I206" s="29">
        <v>10</v>
      </c>
      <c r="J206" s="29">
        <v>10</v>
      </c>
      <c r="K206" s="29">
        <v>10</v>
      </c>
      <c r="L206" s="29">
        <v>10</v>
      </c>
      <c r="M206" s="29">
        <v>10</v>
      </c>
      <c r="P206" s="30" cm="1">
        <f t="array" ref="P206">INDEX($H:$M,ROW(),MATCH(P$2,$H$1:$M$1,0))</f>
        <v>10</v>
      </c>
      <c r="Q206" s="30" cm="1">
        <f t="array" ref="Q206">INDEX($H:$M,ROW(),MATCH(Q$2,$H$1:$M$1,0))</f>
        <v>10</v>
      </c>
      <c r="R206" s="30" cm="1">
        <f t="array" ref="R206">INDEX($H:$M,ROW(),MATCH(R$2,$H$1:$M$1,0))</f>
        <v>10</v>
      </c>
      <c r="S206" s="30" cm="1">
        <f t="array" ref="S206">INDEX($H:$M,ROW(),MATCH(S$2,$H$1:$M$1,0))</f>
        <v>10</v>
      </c>
      <c r="T206" s="30" cm="1">
        <f t="array" ref="T206">INDEX($H:$M,ROW(),MATCH(T$2,$H$1:$M$1,0))</f>
        <v>10</v>
      </c>
      <c r="U206" s="30" cm="1">
        <f t="array" ref="U206">INDEX($H:$M,ROW(),MATCH(U$2,$H$1:$M$1,0))</f>
        <v>10</v>
      </c>
      <c r="V206" s="30" cm="1">
        <f t="array" ref="V206">INDEX($H:$M,ROW(),MATCH(V$2,$H$1:$M$1,0))</f>
        <v>10</v>
      </c>
      <c r="W206" s="30" cm="1">
        <f t="array" ref="W206">INDEX($H:$M,ROW(),MATCH(W$2,$H$1:$M$1,0))</f>
        <v>10</v>
      </c>
      <c r="X206" s="30" cm="1">
        <f t="array" ref="X206">INDEX($H:$M,ROW(),MATCH(X$2,$H$1:$M$1,0))</f>
        <v>10</v>
      </c>
      <c r="Y206" s="30" cm="1">
        <f t="array" ref="Y206">INDEX($H:$M,ROW(),MATCH(Y$2,$H$1:$M$1,0))</f>
        <v>10</v>
      </c>
      <c r="Z206" s="30" cm="1">
        <f t="array" ref="Z206">INDEX($H:$M,ROW(),MATCH(Z$2,$H$1:$M$1,0))</f>
        <v>10</v>
      </c>
      <c r="AA206" s="30" cm="1">
        <f t="array" ref="AA206">INDEX($H:$M,ROW(),MATCH(AA$2,$H$1:$M$1,0))</f>
        <v>10</v>
      </c>
      <c r="AB206" s="30" cm="1">
        <f t="array" ref="AB206">INDEX($H:$M,ROW(),MATCH(AB$2,$H$1:$M$1,0))</f>
        <v>10</v>
      </c>
      <c r="AC206" s="30" cm="1">
        <f t="array" ref="AC206">INDEX($H:$M,ROW(),MATCH(AC$2,$H$1:$M$1,0))</f>
        <v>10</v>
      </c>
      <c r="AD206" s="30" cm="1">
        <f t="array" ref="AD206">INDEX($H:$M,ROW(),MATCH(AD$2,$H$1:$M$1,0))</f>
        <v>10</v>
      </c>
      <c r="AE206" s="30" cm="1">
        <f t="array" ref="AE206">INDEX($H:$M,ROW(),MATCH(AE$2,$H$1:$M$1,0))</f>
        <v>10</v>
      </c>
      <c r="AF206" s="30" cm="1">
        <f t="array" ref="AF206">INDEX($H:$M,ROW(),MATCH(AF$2,$H$1:$M$1,0))</f>
        <v>10</v>
      </c>
      <c r="AG206" s="30" cm="1">
        <f t="array" ref="AG206">INDEX($H:$M,ROW(),MATCH(AG$2,$H$1:$M$1,0))</f>
        <v>10</v>
      </c>
      <c r="AH206" s="30" cm="1">
        <f t="array" ref="AH206">INDEX($H:$M,ROW(),MATCH(AH$2,$H$1:$M$1,0))</f>
        <v>10</v>
      </c>
      <c r="AI206" s="30" cm="1">
        <f t="array" ref="AI206">INDEX($H:$M,ROW(),MATCH(AI$2,$H$1:$M$1,0))</f>
        <v>10</v>
      </c>
      <c r="AJ206" s="30" cm="1">
        <f t="array" ref="AJ206">INDEX($H:$M,ROW(),MATCH(AJ$2,$H$1:$M$1,0))</f>
        <v>10</v>
      </c>
      <c r="AK206" s="30" cm="1">
        <f t="array" ref="AK206">INDEX($H:$M,ROW(),MATCH(AK$2,$H$1:$M$1,0))</f>
        <v>10</v>
      </c>
      <c r="AL206" s="30" cm="1">
        <f t="array" ref="AL206">INDEX($H:$M,ROW(),MATCH(AL$2,$H$1:$M$1,0))</f>
        <v>10</v>
      </c>
      <c r="AM206" s="30" cm="1">
        <f t="array" ref="AM206">INDEX($H:$M,ROW(),MATCH(AM$2,$H$1:$M$1,0))</f>
        <v>10</v>
      </c>
      <c r="AN206" s="30" cm="1">
        <f t="array" ref="AN206">INDEX($H:$M,ROW(),MATCH(AN$2,$H$1:$M$1,0))</f>
        <v>10</v>
      </c>
      <c r="AO206" s="30" cm="1">
        <f t="array" ref="AO206">INDEX($H:$M,ROW(),MATCH(AO$2,$H$1:$M$1,0))</f>
        <v>10</v>
      </c>
      <c r="AP206" s="30" cm="1">
        <f t="array" ref="AP206">INDEX($H:$M,ROW(),MATCH(AP$2,$H$1:$M$1,0))</f>
        <v>10</v>
      </c>
      <c r="AQ206" s="30" cm="1">
        <f t="array" ref="AQ206">INDEX($H:$M,ROW(),MATCH(AQ$2,$H$1:$M$1,0))</f>
        <v>10</v>
      </c>
      <c r="AR206" s="30" cm="1">
        <f t="array" ref="AR206">INDEX($H:$M,ROW(),MATCH(AR$2,$H$1:$M$1,0))</f>
        <v>10</v>
      </c>
      <c r="AS206" s="30" cm="1">
        <f t="array" ref="AS206">INDEX($H:$M,ROW(),MATCH(AS$2,$H$1:$M$1,0))</f>
        <v>10</v>
      </c>
      <c r="AT206" s="30" cm="1">
        <f t="array" ref="AT206">INDEX($H:$M,ROW(),MATCH(AT$2,$H$1:$M$1,0))</f>
        <v>10</v>
      </c>
      <c r="AU206" s="30" cm="1">
        <f t="array" ref="AU206">INDEX($H:$M,ROW(),MATCH(AU$2,$H$1:$M$1,0))</f>
        <v>10</v>
      </c>
      <c r="AV206" s="30" cm="1">
        <f t="array" ref="AV206">INDEX($H:$M,ROW(),MATCH(AV$2,$H$1:$M$1,0))</f>
        <v>10</v>
      </c>
      <c r="AW206" s="30" cm="1">
        <f t="array" ref="AW206">INDEX($H:$M,ROW(),MATCH(AW$2,$H$1:$M$1,0))</f>
        <v>10</v>
      </c>
      <c r="AX206" s="30" cm="1">
        <f t="array" ref="AX206">INDEX($H:$M,ROW(),MATCH(AX$2,$H$1:$M$1,0))</f>
        <v>10</v>
      </c>
      <c r="AY206" s="30" cm="1">
        <f t="array" ref="AY206">INDEX($H:$M,ROW(),MATCH(AY$2,$H$1:$M$1,0))</f>
        <v>10</v>
      </c>
      <c r="AZ206" s="30" cm="1">
        <f t="array" ref="AZ206">INDEX($H:$M,ROW(),MATCH(AZ$2,$H$1:$M$1,0))</f>
        <v>10</v>
      </c>
      <c r="BA206" s="30" cm="1">
        <f t="array" ref="BA206">INDEX($H:$M,ROW(),MATCH(BA$2,$H$1:$M$1,0))</f>
        <v>10</v>
      </c>
      <c r="BB206" s="30" cm="1">
        <f t="array" ref="BB206">INDEX($H:$M,ROW(),MATCH(BB$2,$H$1:$M$1,0))</f>
        <v>10</v>
      </c>
      <c r="BC206" s="30" cm="1">
        <f t="array" ref="BC206">INDEX($H:$M,ROW(),MATCH(BC$2,$H$1:$M$1,0))</f>
        <v>10</v>
      </c>
      <c r="BD206" s="30" cm="1">
        <f t="array" ref="BD206">INDEX($H:$M,ROW(),MATCH(BD$2,$H$1:$M$1,0))</f>
        <v>10</v>
      </c>
      <c r="BE206" s="30" cm="1">
        <f t="array" ref="BE206">INDEX($H:$M,ROW(),MATCH(BE$2,$H$1:$M$1,0))</f>
        <v>10</v>
      </c>
      <c r="BF206" s="30" cm="1">
        <f t="array" ref="BF206">INDEX($H:$M,ROW(),MATCH(BF$2,$H$1:$M$1,0))</f>
        <v>10</v>
      </c>
      <c r="BG206" s="30" cm="1">
        <f t="array" ref="BG206">INDEX($H:$M,ROW(),MATCH(BG$2,$H$1:$M$1,0))</f>
        <v>10</v>
      </c>
      <c r="BH206" s="30" cm="1">
        <f t="array" ref="BH206">INDEX($H:$M,ROW(),MATCH(BH$2,$H$1:$M$1,0))</f>
        <v>10</v>
      </c>
      <c r="BI206" s="30" cm="1">
        <f t="array" ref="BI206">INDEX($H:$M,ROW(),MATCH(BI$2,$H$1:$M$1,0))</f>
        <v>10</v>
      </c>
      <c r="BJ206" s="30" cm="1">
        <f t="array" ref="BJ206">INDEX($H:$M,ROW(),MATCH(BJ$2,$H$1:$M$1,0))</f>
        <v>10</v>
      </c>
      <c r="BK206" s="30" cm="1">
        <f t="array" ref="BK206">INDEX($H:$M,ROW(),MATCH(BK$2,$H$1:$M$1,0))</f>
        <v>10</v>
      </c>
      <c r="BL206" s="30" cm="1">
        <f t="array" ref="BL206">INDEX($H:$M,ROW(),MATCH(BL$2,$H$1:$M$1,0))</f>
        <v>10</v>
      </c>
      <c r="BM206" s="30" cm="1">
        <f t="array" ref="BM206">INDEX($H:$M,ROW(),MATCH(BM$2,$H$1:$M$1,0))</f>
        <v>10</v>
      </c>
      <c r="BN206" s="30" cm="1">
        <f t="array" ref="BN206">INDEX($H:$M,ROW(),MATCH(BN$2,$H$1:$M$1,0))</f>
        <v>10</v>
      </c>
      <c r="BO206" s="30" cm="1">
        <f t="array" ref="BO206">INDEX($H:$M,ROW(),MATCH(BO$2,$H$1:$M$1,0))</f>
        <v>10</v>
      </c>
      <c r="BP206" s="30" cm="1">
        <f t="array" ref="BP206">INDEX($H:$M,ROW(),MATCH(BP$2,$H$1:$M$1,0))</f>
        <v>10</v>
      </c>
      <c r="BQ206" s="30" cm="1">
        <f t="array" ref="BQ206">INDEX($H:$M,ROW(),MATCH(BQ$2,$H$1:$M$1,0))</f>
        <v>10</v>
      </c>
      <c r="BR206" s="30" cm="1">
        <f t="array" ref="BR206">INDEX($H:$M,ROW(),MATCH(BR$2,$H$1:$M$1,0))</f>
        <v>10</v>
      </c>
      <c r="BS206" s="30" cm="1">
        <f t="array" ref="BS206">INDEX($H:$M,ROW(),MATCH(BS$2,$H$1:$M$1,0))</f>
        <v>10</v>
      </c>
      <c r="BT206" s="30" cm="1">
        <f t="array" ref="BT206">INDEX($H:$M,ROW(),MATCH(BT$2,$H$1:$M$1,0))</f>
        <v>10</v>
      </c>
      <c r="BU206" s="30" cm="1">
        <f t="array" ref="BU206">INDEX($H:$M,ROW(),MATCH(BU$2,$H$1:$M$1,0))</f>
        <v>10</v>
      </c>
      <c r="BV206" s="30" cm="1">
        <f t="array" ref="BV206">INDEX($H:$M,ROW(),MATCH(BV$2,$H$1:$M$1,0))</f>
        <v>10</v>
      </c>
      <c r="BW206" s="30" cm="1">
        <f t="array" ref="BW206">INDEX($H:$M,ROW(),MATCH(BW$2,$H$1:$M$1,0))</f>
        <v>10</v>
      </c>
      <c r="BX206" s="30" cm="1">
        <f t="array" ref="BX206">INDEX($H:$M,ROW(),MATCH(BX$2,$H$1:$M$1,0))</f>
        <v>10</v>
      </c>
      <c r="BY206" s="30" cm="1">
        <f t="array" ref="BY206">INDEX($H:$M,ROW(),MATCH(BY$2,$H$1:$M$1,0))</f>
        <v>10</v>
      </c>
      <c r="BZ206" s="30" cm="1">
        <f t="array" ref="BZ206">INDEX($H:$M,ROW(),MATCH(BZ$2,$H$1:$M$1,0))</f>
        <v>10</v>
      </c>
      <c r="CA206" s="30" cm="1">
        <f t="array" ref="CA206">INDEX($H:$M,ROW(),MATCH(CA$2,$H$1:$M$1,0))</f>
        <v>10</v>
      </c>
      <c r="CB206" s="30" cm="1">
        <f t="array" ref="CB206">INDEX($H:$M,ROW(),MATCH(CB$2,$H$1:$M$1,0))</f>
        <v>10</v>
      </c>
      <c r="CC206" s="30" cm="1">
        <f t="array" ref="CC206">INDEX($H:$M,ROW(),MATCH(CC$2,$H$1:$M$1,0))</f>
        <v>10</v>
      </c>
      <c r="CD206" s="30" cm="1">
        <f t="array" ref="CD206">INDEX($H:$M,ROW(),MATCH(CD$2,$H$1:$M$1,0))</f>
        <v>10</v>
      </c>
      <c r="CE206" s="30" cm="1">
        <f t="array" ref="CE206">INDEX($H:$M,ROW(),MATCH(CE$2,$H$1:$M$1,0))</f>
        <v>10</v>
      </c>
      <c r="CF206" s="30" cm="1">
        <f t="array" ref="CF206">INDEX($H:$M,ROW(),MATCH(CF$2,$H$1:$M$1,0))</f>
        <v>10</v>
      </c>
      <c r="CG206" s="30" cm="1">
        <f t="array" ref="CG206">INDEX($H:$M,ROW(),MATCH(CG$2,$H$1:$M$1,0))</f>
        <v>10</v>
      </c>
      <c r="CH206" s="30" cm="1">
        <f t="array" ref="CH206">INDEX($H:$M,ROW(),MATCH(CH$2,$H$1:$M$1,0))</f>
        <v>10</v>
      </c>
      <c r="CI206" s="30" cm="1">
        <f t="array" ref="CI206">INDEX($H:$M,ROW(),MATCH(CI$2,$H$1:$M$1,0))</f>
        <v>10</v>
      </c>
    </row>
    <row r="207" spans="1:87" x14ac:dyDescent="0.35">
      <c r="B207" t="s">
        <v>80</v>
      </c>
      <c r="C207" t="s">
        <v>213</v>
      </c>
      <c r="E207" s="27" t="s">
        <v>78</v>
      </c>
      <c r="F207" s="27"/>
      <c r="G207" s="9"/>
      <c r="H207" s="33">
        <f t="shared" ref="H207:M207" si="236">SUMIF($2:$2,H$1,207:207)</f>
        <v>1000000.0000000003</v>
      </c>
      <c r="I207" s="33">
        <f t="shared" si="236"/>
        <v>2000000.0000000007</v>
      </c>
      <c r="J207" s="33">
        <f t="shared" si="236"/>
        <v>4000000.0000000014</v>
      </c>
      <c r="K207" s="33">
        <f t="shared" si="236"/>
        <v>8000000.0000000028</v>
      </c>
      <c r="L207" s="33">
        <f t="shared" si="236"/>
        <v>16000000.000000006</v>
      </c>
      <c r="M207" s="33">
        <f t="shared" si="236"/>
        <v>32000000.000000011</v>
      </c>
      <c r="N207" s="27"/>
      <c r="O207" s="27"/>
      <c r="P207" s="28">
        <f>P206*P205</f>
        <v>83333.333333333343</v>
      </c>
      <c r="Q207" s="28">
        <f t="shared" ref="Q207:CB207" si="237">Q206*Q205</f>
        <v>83333.333333333343</v>
      </c>
      <c r="R207" s="28">
        <f t="shared" si="237"/>
        <v>83333.333333333343</v>
      </c>
      <c r="S207" s="28">
        <f t="shared" si="237"/>
        <v>83333.333333333343</v>
      </c>
      <c r="T207" s="28">
        <f t="shared" si="237"/>
        <v>83333.333333333343</v>
      </c>
      <c r="U207" s="28">
        <f t="shared" si="237"/>
        <v>83333.333333333343</v>
      </c>
      <c r="V207" s="28">
        <f t="shared" si="237"/>
        <v>83333.333333333343</v>
      </c>
      <c r="W207" s="28">
        <f t="shared" si="237"/>
        <v>83333.333333333343</v>
      </c>
      <c r="X207" s="28">
        <f t="shared" si="237"/>
        <v>83333.333333333343</v>
      </c>
      <c r="Y207" s="28">
        <f t="shared" si="237"/>
        <v>83333.333333333343</v>
      </c>
      <c r="Z207" s="28">
        <f t="shared" si="237"/>
        <v>83333.333333333343</v>
      </c>
      <c r="AA207" s="28">
        <f t="shared" si="237"/>
        <v>83333.333333333343</v>
      </c>
      <c r="AB207" s="28">
        <f t="shared" si="237"/>
        <v>166666.66666666669</v>
      </c>
      <c r="AC207" s="28">
        <f t="shared" si="237"/>
        <v>166666.66666666669</v>
      </c>
      <c r="AD207" s="28">
        <f t="shared" si="237"/>
        <v>166666.66666666669</v>
      </c>
      <c r="AE207" s="28">
        <f t="shared" si="237"/>
        <v>166666.66666666669</v>
      </c>
      <c r="AF207" s="28">
        <f t="shared" si="237"/>
        <v>166666.66666666669</v>
      </c>
      <c r="AG207" s="28">
        <f t="shared" si="237"/>
        <v>166666.66666666669</v>
      </c>
      <c r="AH207" s="28">
        <f t="shared" si="237"/>
        <v>166666.66666666669</v>
      </c>
      <c r="AI207" s="28">
        <f t="shared" si="237"/>
        <v>166666.66666666669</v>
      </c>
      <c r="AJ207" s="28">
        <f t="shared" si="237"/>
        <v>166666.66666666669</v>
      </c>
      <c r="AK207" s="28">
        <f t="shared" si="237"/>
        <v>166666.66666666669</v>
      </c>
      <c r="AL207" s="28">
        <f t="shared" si="237"/>
        <v>166666.66666666669</v>
      </c>
      <c r="AM207" s="28">
        <f t="shared" si="237"/>
        <v>166666.66666666669</v>
      </c>
      <c r="AN207" s="28">
        <f t="shared" si="237"/>
        <v>333333.33333333337</v>
      </c>
      <c r="AO207" s="28">
        <f t="shared" si="237"/>
        <v>333333.33333333337</v>
      </c>
      <c r="AP207" s="28">
        <f t="shared" si="237"/>
        <v>333333.33333333337</v>
      </c>
      <c r="AQ207" s="28">
        <f t="shared" si="237"/>
        <v>333333.33333333337</v>
      </c>
      <c r="AR207" s="28">
        <f t="shared" si="237"/>
        <v>333333.33333333337</v>
      </c>
      <c r="AS207" s="28">
        <f t="shared" si="237"/>
        <v>333333.33333333337</v>
      </c>
      <c r="AT207" s="28">
        <f t="shared" si="237"/>
        <v>333333.33333333337</v>
      </c>
      <c r="AU207" s="28">
        <f t="shared" si="237"/>
        <v>333333.33333333337</v>
      </c>
      <c r="AV207" s="28">
        <f t="shared" si="237"/>
        <v>333333.33333333337</v>
      </c>
      <c r="AW207" s="28">
        <f t="shared" si="237"/>
        <v>333333.33333333337</v>
      </c>
      <c r="AX207" s="28">
        <f t="shared" si="237"/>
        <v>333333.33333333337</v>
      </c>
      <c r="AY207" s="28">
        <f t="shared" si="237"/>
        <v>333333.33333333337</v>
      </c>
      <c r="AZ207" s="28">
        <f t="shared" si="237"/>
        <v>666666.66666666674</v>
      </c>
      <c r="BA207" s="28">
        <f t="shared" si="237"/>
        <v>666666.66666666674</v>
      </c>
      <c r="BB207" s="28">
        <f t="shared" si="237"/>
        <v>666666.66666666674</v>
      </c>
      <c r="BC207" s="28">
        <f t="shared" si="237"/>
        <v>666666.66666666674</v>
      </c>
      <c r="BD207" s="28">
        <f t="shared" si="237"/>
        <v>666666.66666666674</v>
      </c>
      <c r="BE207" s="28">
        <f t="shared" si="237"/>
        <v>666666.66666666674</v>
      </c>
      <c r="BF207" s="28">
        <f t="shared" si="237"/>
        <v>666666.66666666674</v>
      </c>
      <c r="BG207" s="28">
        <f t="shared" si="237"/>
        <v>666666.66666666674</v>
      </c>
      <c r="BH207" s="28">
        <f t="shared" si="237"/>
        <v>666666.66666666674</v>
      </c>
      <c r="BI207" s="28">
        <f t="shared" si="237"/>
        <v>666666.66666666674</v>
      </c>
      <c r="BJ207" s="28">
        <f t="shared" si="237"/>
        <v>666666.66666666674</v>
      </c>
      <c r="BK207" s="28">
        <f t="shared" si="237"/>
        <v>666666.66666666674</v>
      </c>
      <c r="BL207" s="28">
        <f t="shared" si="237"/>
        <v>1333333.3333333335</v>
      </c>
      <c r="BM207" s="28">
        <f t="shared" si="237"/>
        <v>1333333.3333333335</v>
      </c>
      <c r="BN207" s="28">
        <f t="shared" si="237"/>
        <v>1333333.3333333335</v>
      </c>
      <c r="BO207" s="28">
        <f t="shared" si="237"/>
        <v>1333333.3333333335</v>
      </c>
      <c r="BP207" s="28">
        <f t="shared" si="237"/>
        <v>1333333.3333333335</v>
      </c>
      <c r="BQ207" s="28">
        <f t="shared" si="237"/>
        <v>1333333.3333333335</v>
      </c>
      <c r="BR207" s="28">
        <f t="shared" si="237"/>
        <v>1333333.3333333335</v>
      </c>
      <c r="BS207" s="28">
        <f t="shared" si="237"/>
        <v>1333333.3333333335</v>
      </c>
      <c r="BT207" s="28">
        <f t="shared" si="237"/>
        <v>1333333.3333333335</v>
      </c>
      <c r="BU207" s="28">
        <f t="shared" si="237"/>
        <v>1333333.3333333335</v>
      </c>
      <c r="BV207" s="28">
        <f t="shared" si="237"/>
        <v>1333333.3333333335</v>
      </c>
      <c r="BW207" s="28">
        <f t="shared" si="237"/>
        <v>1333333.3333333335</v>
      </c>
      <c r="BX207" s="28">
        <f t="shared" si="237"/>
        <v>2666666.666666667</v>
      </c>
      <c r="BY207" s="28">
        <f t="shared" si="237"/>
        <v>2666666.666666667</v>
      </c>
      <c r="BZ207" s="28">
        <f t="shared" si="237"/>
        <v>2666666.666666667</v>
      </c>
      <c r="CA207" s="28">
        <f t="shared" si="237"/>
        <v>2666666.666666667</v>
      </c>
      <c r="CB207" s="28">
        <f t="shared" si="237"/>
        <v>2666666.666666667</v>
      </c>
      <c r="CC207" s="28">
        <f t="shared" ref="CC207:CI207" si="238">CC206*CC205</f>
        <v>2666666.666666667</v>
      </c>
      <c r="CD207" s="28">
        <f t="shared" si="238"/>
        <v>2666666.666666667</v>
      </c>
      <c r="CE207" s="28">
        <f t="shared" si="238"/>
        <v>2666666.666666667</v>
      </c>
      <c r="CF207" s="28">
        <f t="shared" si="238"/>
        <v>2666666.666666667</v>
      </c>
      <c r="CG207" s="28">
        <f t="shared" si="238"/>
        <v>2666666.666666667</v>
      </c>
      <c r="CH207" s="28">
        <f t="shared" si="238"/>
        <v>2666666.666666667</v>
      </c>
      <c r="CI207" s="28">
        <f t="shared" si="238"/>
        <v>2666666.666666667</v>
      </c>
    </row>
    <row r="208" spans="1:87" x14ac:dyDescent="0.35">
      <c r="C208" t="s">
        <v>213</v>
      </c>
      <c r="E208" s="12" t="s">
        <v>79</v>
      </c>
      <c r="F208" s="12"/>
      <c r="G208" s="13"/>
      <c r="H208" s="25">
        <v>0.1</v>
      </c>
      <c r="I208" s="25">
        <v>0.1</v>
      </c>
      <c r="J208" s="25">
        <v>0.1</v>
      </c>
      <c r="K208" s="25">
        <v>0.1</v>
      </c>
      <c r="L208" s="25">
        <v>0.1</v>
      </c>
      <c r="M208" s="25">
        <v>0.1</v>
      </c>
      <c r="P208" s="26" cm="1">
        <f t="array" ref="P208">INDEX($H:$M,ROW(),MATCH(P$2,$H$1:$M$1,0))</f>
        <v>0.1</v>
      </c>
      <c r="Q208" s="26" cm="1">
        <f t="array" ref="Q208">INDEX($H:$M,ROW(),MATCH(Q$2,$H$1:$M$1,0))</f>
        <v>0.1</v>
      </c>
      <c r="R208" s="26" cm="1">
        <f t="array" ref="R208">INDEX($H:$M,ROW(),MATCH(R$2,$H$1:$M$1,0))</f>
        <v>0.1</v>
      </c>
      <c r="S208" s="26" cm="1">
        <f t="array" ref="S208">INDEX($H:$M,ROW(),MATCH(S$2,$H$1:$M$1,0))</f>
        <v>0.1</v>
      </c>
      <c r="T208" s="26" cm="1">
        <f t="array" ref="T208">INDEX($H:$M,ROW(),MATCH(T$2,$H$1:$M$1,0))</f>
        <v>0.1</v>
      </c>
      <c r="U208" s="26" cm="1">
        <f t="array" ref="U208">INDEX($H:$M,ROW(),MATCH(U$2,$H$1:$M$1,0))</f>
        <v>0.1</v>
      </c>
      <c r="V208" s="26" cm="1">
        <f t="array" ref="V208">INDEX($H:$M,ROW(),MATCH(V$2,$H$1:$M$1,0))</f>
        <v>0.1</v>
      </c>
      <c r="W208" s="26" cm="1">
        <f t="array" ref="W208">INDEX($H:$M,ROW(),MATCH(W$2,$H$1:$M$1,0))</f>
        <v>0.1</v>
      </c>
      <c r="X208" s="26" cm="1">
        <f t="array" ref="X208">INDEX($H:$M,ROW(),MATCH(X$2,$H$1:$M$1,0))</f>
        <v>0.1</v>
      </c>
      <c r="Y208" s="26" cm="1">
        <f t="array" ref="Y208">INDEX($H:$M,ROW(),MATCH(Y$2,$H$1:$M$1,0))</f>
        <v>0.1</v>
      </c>
      <c r="Z208" s="26" cm="1">
        <f t="array" ref="Z208">INDEX($H:$M,ROW(),MATCH(Z$2,$H$1:$M$1,0))</f>
        <v>0.1</v>
      </c>
      <c r="AA208" s="26" cm="1">
        <f t="array" ref="AA208">INDEX($H:$M,ROW(),MATCH(AA$2,$H$1:$M$1,0))</f>
        <v>0.1</v>
      </c>
      <c r="AB208" s="26" cm="1">
        <f t="array" ref="AB208">INDEX($H:$M,ROW(),MATCH(AB$2,$H$1:$M$1,0))</f>
        <v>0.1</v>
      </c>
      <c r="AC208" s="26" cm="1">
        <f t="array" ref="AC208">INDEX($H:$M,ROW(),MATCH(AC$2,$H$1:$M$1,0))</f>
        <v>0.1</v>
      </c>
      <c r="AD208" s="26" cm="1">
        <f t="array" ref="AD208">INDEX($H:$M,ROW(),MATCH(AD$2,$H$1:$M$1,0))</f>
        <v>0.1</v>
      </c>
      <c r="AE208" s="26" cm="1">
        <f t="array" ref="AE208">INDEX($H:$M,ROW(),MATCH(AE$2,$H$1:$M$1,0))</f>
        <v>0.1</v>
      </c>
      <c r="AF208" s="26" cm="1">
        <f t="array" ref="AF208">INDEX($H:$M,ROW(),MATCH(AF$2,$H$1:$M$1,0))</f>
        <v>0.1</v>
      </c>
      <c r="AG208" s="26" cm="1">
        <f t="array" ref="AG208">INDEX($H:$M,ROW(),MATCH(AG$2,$H$1:$M$1,0))</f>
        <v>0.1</v>
      </c>
      <c r="AH208" s="26" cm="1">
        <f t="array" ref="AH208">INDEX($H:$M,ROW(),MATCH(AH$2,$H$1:$M$1,0))</f>
        <v>0.1</v>
      </c>
      <c r="AI208" s="26" cm="1">
        <f t="array" ref="AI208">INDEX($H:$M,ROW(),MATCH(AI$2,$H$1:$M$1,0))</f>
        <v>0.1</v>
      </c>
      <c r="AJ208" s="26" cm="1">
        <f t="array" ref="AJ208">INDEX($H:$M,ROW(),MATCH(AJ$2,$H$1:$M$1,0))</f>
        <v>0.1</v>
      </c>
      <c r="AK208" s="26" cm="1">
        <f t="array" ref="AK208">INDEX($H:$M,ROW(),MATCH(AK$2,$H$1:$M$1,0))</f>
        <v>0.1</v>
      </c>
      <c r="AL208" s="26" cm="1">
        <f t="array" ref="AL208">INDEX($H:$M,ROW(),MATCH(AL$2,$H$1:$M$1,0))</f>
        <v>0.1</v>
      </c>
      <c r="AM208" s="26" cm="1">
        <f t="array" ref="AM208">INDEX($H:$M,ROW(),MATCH(AM$2,$H$1:$M$1,0))</f>
        <v>0.1</v>
      </c>
      <c r="AN208" s="26" cm="1">
        <f t="array" ref="AN208">INDEX($H:$M,ROW(),MATCH(AN$2,$H$1:$M$1,0))</f>
        <v>0.1</v>
      </c>
      <c r="AO208" s="26" cm="1">
        <f t="array" ref="AO208">INDEX($H:$M,ROW(),MATCH(AO$2,$H$1:$M$1,0))</f>
        <v>0.1</v>
      </c>
      <c r="AP208" s="26" cm="1">
        <f t="array" ref="AP208">INDEX($H:$M,ROW(),MATCH(AP$2,$H$1:$M$1,0))</f>
        <v>0.1</v>
      </c>
      <c r="AQ208" s="26" cm="1">
        <f t="array" ref="AQ208">INDEX($H:$M,ROW(),MATCH(AQ$2,$H$1:$M$1,0))</f>
        <v>0.1</v>
      </c>
      <c r="AR208" s="26" cm="1">
        <f t="array" ref="AR208">INDEX($H:$M,ROW(),MATCH(AR$2,$H$1:$M$1,0))</f>
        <v>0.1</v>
      </c>
      <c r="AS208" s="26" cm="1">
        <f t="array" ref="AS208">INDEX($H:$M,ROW(),MATCH(AS$2,$H$1:$M$1,0))</f>
        <v>0.1</v>
      </c>
      <c r="AT208" s="26" cm="1">
        <f t="array" ref="AT208">INDEX($H:$M,ROW(),MATCH(AT$2,$H$1:$M$1,0))</f>
        <v>0.1</v>
      </c>
      <c r="AU208" s="26" cm="1">
        <f t="array" ref="AU208">INDEX($H:$M,ROW(),MATCH(AU$2,$H$1:$M$1,0))</f>
        <v>0.1</v>
      </c>
      <c r="AV208" s="26" cm="1">
        <f t="array" ref="AV208">INDEX($H:$M,ROW(),MATCH(AV$2,$H$1:$M$1,0))</f>
        <v>0.1</v>
      </c>
      <c r="AW208" s="26" cm="1">
        <f t="array" ref="AW208">INDEX($H:$M,ROW(),MATCH(AW$2,$H$1:$M$1,0))</f>
        <v>0.1</v>
      </c>
      <c r="AX208" s="26" cm="1">
        <f t="array" ref="AX208">INDEX($H:$M,ROW(),MATCH(AX$2,$H$1:$M$1,0))</f>
        <v>0.1</v>
      </c>
      <c r="AY208" s="26" cm="1">
        <f t="array" ref="AY208">INDEX($H:$M,ROW(),MATCH(AY$2,$H$1:$M$1,0))</f>
        <v>0.1</v>
      </c>
      <c r="AZ208" s="26" cm="1">
        <f t="array" ref="AZ208">INDEX($H:$M,ROW(),MATCH(AZ$2,$H$1:$M$1,0))</f>
        <v>0.1</v>
      </c>
      <c r="BA208" s="26" cm="1">
        <f t="array" ref="BA208">INDEX($H:$M,ROW(),MATCH(BA$2,$H$1:$M$1,0))</f>
        <v>0.1</v>
      </c>
      <c r="BB208" s="26" cm="1">
        <f t="array" ref="BB208">INDEX($H:$M,ROW(),MATCH(BB$2,$H$1:$M$1,0))</f>
        <v>0.1</v>
      </c>
      <c r="BC208" s="26" cm="1">
        <f t="array" ref="BC208">INDEX($H:$M,ROW(),MATCH(BC$2,$H$1:$M$1,0))</f>
        <v>0.1</v>
      </c>
      <c r="BD208" s="26" cm="1">
        <f t="array" ref="BD208">INDEX($H:$M,ROW(),MATCH(BD$2,$H$1:$M$1,0))</f>
        <v>0.1</v>
      </c>
      <c r="BE208" s="26" cm="1">
        <f t="array" ref="BE208">INDEX($H:$M,ROW(),MATCH(BE$2,$H$1:$M$1,0))</f>
        <v>0.1</v>
      </c>
      <c r="BF208" s="26" cm="1">
        <f t="array" ref="BF208">INDEX($H:$M,ROW(),MATCH(BF$2,$H$1:$M$1,0))</f>
        <v>0.1</v>
      </c>
      <c r="BG208" s="26" cm="1">
        <f t="array" ref="BG208">INDEX($H:$M,ROW(),MATCH(BG$2,$H$1:$M$1,0))</f>
        <v>0.1</v>
      </c>
      <c r="BH208" s="26" cm="1">
        <f t="array" ref="BH208">INDEX($H:$M,ROW(),MATCH(BH$2,$H$1:$M$1,0))</f>
        <v>0.1</v>
      </c>
      <c r="BI208" s="26" cm="1">
        <f t="array" ref="BI208">INDEX($H:$M,ROW(),MATCH(BI$2,$H$1:$M$1,0))</f>
        <v>0.1</v>
      </c>
      <c r="BJ208" s="26" cm="1">
        <f t="array" ref="BJ208">INDEX($H:$M,ROW(),MATCH(BJ$2,$H$1:$M$1,0))</f>
        <v>0.1</v>
      </c>
      <c r="BK208" s="26" cm="1">
        <f t="array" ref="BK208">INDEX($H:$M,ROW(),MATCH(BK$2,$H$1:$M$1,0))</f>
        <v>0.1</v>
      </c>
      <c r="BL208" s="26" cm="1">
        <f t="array" ref="BL208">INDEX($H:$M,ROW(),MATCH(BL$2,$H$1:$M$1,0))</f>
        <v>0.1</v>
      </c>
      <c r="BM208" s="26" cm="1">
        <f t="array" ref="BM208">INDEX($H:$M,ROW(),MATCH(BM$2,$H$1:$M$1,0))</f>
        <v>0.1</v>
      </c>
      <c r="BN208" s="26" cm="1">
        <f t="array" ref="BN208">INDEX($H:$M,ROW(),MATCH(BN$2,$H$1:$M$1,0))</f>
        <v>0.1</v>
      </c>
      <c r="BO208" s="26" cm="1">
        <f t="array" ref="BO208">INDEX($H:$M,ROW(),MATCH(BO$2,$H$1:$M$1,0))</f>
        <v>0.1</v>
      </c>
      <c r="BP208" s="26" cm="1">
        <f t="array" ref="BP208">INDEX($H:$M,ROW(),MATCH(BP$2,$H$1:$M$1,0))</f>
        <v>0.1</v>
      </c>
      <c r="BQ208" s="26" cm="1">
        <f t="array" ref="BQ208">INDEX($H:$M,ROW(),MATCH(BQ$2,$H$1:$M$1,0))</f>
        <v>0.1</v>
      </c>
      <c r="BR208" s="26" cm="1">
        <f t="array" ref="BR208">INDEX($H:$M,ROW(),MATCH(BR$2,$H$1:$M$1,0))</f>
        <v>0.1</v>
      </c>
      <c r="BS208" s="26" cm="1">
        <f t="array" ref="BS208">INDEX($H:$M,ROW(),MATCH(BS$2,$H$1:$M$1,0))</f>
        <v>0.1</v>
      </c>
      <c r="BT208" s="26" cm="1">
        <f t="array" ref="BT208">INDEX($H:$M,ROW(),MATCH(BT$2,$H$1:$M$1,0))</f>
        <v>0.1</v>
      </c>
      <c r="BU208" s="26" cm="1">
        <f t="array" ref="BU208">INDEX($H:$M,ROW(),MATCH(BU$2,$H$1:$M$1,0))</f>
        <v>0.1</v>
      </c>
      <c r="BV208" s="26" cm="1">
        <f t="array" ref="BV208">INDEX($H:$M,ROW(),MATCH(BV$2,$H$1:$M$1,0))</f>
        <v>0.1</v>
      </c>
      <c r="BW208" s="26" cm="1">
        <f t="array" ref="BW208">INDEX($H:$M,ROW(),MATCH(BW$2,$H$1:$M$1,0))</f>
        <v>0.1</v>
      </c>
      <c r="BX208" s="26" cm="1">
        <f t="array" ref="BX208">INDEX($H:$M,ROW(),MATCH(BX$2,$H$1:$M$1,0))</f>
        <v>0.1</v>
      </c>
      <c r="BY208" s="26" cm="1">
        <f t="array" ref="BY208">INDEX($H:$M,ROW(),MATCH(BY$2,$H$1:$M$1,0))</f>
        <v>0.1</v>
      </c>
      <c r="BZ208" s="26" cm="1">
        <f t="array" ref="BZ208">INDEX($H:$M,ROW(),MATCH(BZ$2,$H$1:$M$1,0))</f>
        <v>0.1</v>
      </c>
      <c r="CA208" s="26" cm="1">
        <f t="array" ref="CA208">INDEX($H:$M,ROW(),MATCH(CA$2,$H$1:$M$1,0))</f>
        <v>0.1</v>
      </c>
      <c r="CB208" s="26" cm="1">
        <f t="array" ref="CB208">INDEX($H:$M,ROW(),MATCH(CB$2,$H$1:$M$1,0))</f>
        <v>0.1</v>
      </c>
      <c r="CC208" s="26" cm="1">
        <f t="array" ref="CC208">INDEX($H:$M,ROW(),MATCH(CC$2,$H$1:$M$1,0))</f>
        <v>0.1</v>
      </c>
      <c r="CD208" s="26" cm="1">
        <f t="array" ref="CD208">INDEX($H:$M,ROW(),MATCH(CD$2,$H$1:$M$1,0))</f>
        <v>0.1</v>
      </c>
      <c r="CE208" s="26" cm="1">
        <f t="array" ref="CE208">INDEX($H:$M,ROW(),MATCH(CE$2,$H$1:$M$1,0))</f>
        <v>0.1</v>
      </c>
      <c r="CF208" s="26" cm="1">
        <f t="array" ref="CF208">INDEX($H:$M,ROW(),MATCH(CF$2,$H$1:$M$1,0))</f>
        <v>0.1</v>
      </c>
      <c r="CG208" s="26" cm="1">
        <f t="array" ref="CG208">INDEX($H:$M,ROW(),MATCH(CG$2,$H$1:$M$1,0))</f>
        <v>0.1</v>
      </c>
      <c r="CH208" s="26" cm="1">
        <f t="array" ref="CH208">INDEX($H:$M,ROW(),MATCH(CH$2,$H$1:$M$1,0))</f>
        <v>0.1</v>
      </c>
      <c r="CI208" s="26" cm="1">
        <f t="array" ref="CI208">INDEX($H:$M,ROW(),MATCH(CI$2,$H$1:$M$1,0))</f>
        <v>0.1</v>
      </c>
    </row>
    <row r="209" spans="1:87" x14ac:dyDescent="0.35">
      <c r="B209" t="s">
        <v>198</v>
      </c>
      <c r="C209" t="s">
        <v>213</v>
      </c>
      <c r="E209" s="27" t="str">
        <f>SUBSTITUTE(E204,":","")&amp;" Revenue"</f>
        <v>Marketplace revenue - primary Revenue</v>
      </c>
      <c r="F209" s="27"/>
      <c r="G209" s="9"/>
      <c r="H209" s="33">
        <f t="shared" ref="H209:M209" si="239">SUMIF($2:$2,H$1,209:209)</f>
        <v>99999.999999999985</v>
      </c>
      <c r="I209" s="33">
        <f t="shared" si="239"/>
        <v>199999.99999999997</v>
      </c>
      <c r="J209" s="33">
        <f t="shared" si="239"/>
        <v>399999.99999999994</v>
      </c>
      <c r="K209" s="33">
        <f t="shared" si="239"/>
        <v>799999.99999999988</v>
      </c>
      <c r="L209" s="33">
        <f t="shared" si="239"/>
        <v>1599999.9999999998</v>
      </c>
      <c r="M209" s="33">
        <f t="shared" si="239"/>
        <v>3199999.9999999995</v>
      </c>
      <c r="N209" s="27"/>
      <c r="O209" s="27"/>
      <c r="P209" s="28">
        <f>P208*P207</f>
        <v>8333.3333333333339</v>
      </c>
      <c r="Q209" s="28">
        <f t="shared" ref="Q209:CB209" si="240">Q208*Q207</f>
        <v>8333.3333333333339</v>
      </c>
      <c r="R209" s="28">
        <f t="shared" si="240"/>
        <v>8333.3333333333339</v>
      </c>
      <c r="S209" s="28">
        <f t="shared" si="240"/>
        <v>8333.3333333333339</v>
      </c>
      <c r="T209" s="28">
        <f t="shared" si="240"/>
        <v>8333.3333333333339</v>
      </c>
      <c r="U209" s="28">
        <f t="shared" si="240"/>
        <v>8333.3333333333339</v>
      </c>
      <c r="V209" s="28">
        <f t="shared" si="240"/>
        <v>8333.3333333333339</v>
      </c>
      <c r="W209" s="28">
        <f t="shared" si="240"/>
        <v>8333.3333333333339</v>
      </c>
      <c r="X209" s="28">
        <f t="shared" si="240"/>
        <v>8333.3333333333339</v>
      </c>
      <c r="Y209" s="28">
        <f t="shared" si="240"/>
        <v>8333.3333333333339</v>
      </c>
      <c r="Z209" s="28">
        <f t="shared" si="240"/>
        <v>8333.3333333333339</v>
      </c>
      <c r="AA209" s="28">
        <f t="shared" si="240"/>
        <v>8333.3333333333339</v>
      </c>
      <c r="AB209" s="28">
        <f t="shared" si="240"/>
        <v>16666.666666666668</v>
      </c>
      <c r="AC209" s="28">
        <f t="shared" si="240"/>
        <v>16666.666666666668</v>
      </c>
      <c r="AD209" s="28">
        <f t="shared" si="240"/>
        <v>16666.666666666668</v>
      </c>
      <c r="AE209" s="28">
        <f t="shared" si="240"/>
        <v>16666.666666666668</v>
      </c>
      <c r="AF209" s="28">
        <f t="shared" si="240"/>
        <v>16666.666666666668</v>
      </c>
      <c r="AG209" s="28">
        <f t="shared" si="240"/>
        <v>16666.666666666668</v>
      </c>
      <c r="AH209" s="28">
        <f t="shared" si="240"/>
        <v>16666.666666666668</v>
      </c>
      <c r="AI209" s="28">
        <f t="shared" si="240"/>
        <v>16666.666666666668</v>
      </c>
      <c r="AJ209" s="28">
        <f t="shared" si="240"/>
        <v>16666.666666666668</v>
      </c>
      <c r="AK209" s="28">
        <f t="shared" si="240"/>
        <v>16666.666666666668</v>
      </c>
      <c r="AL209" s="28">
        <f t="shared" si="240"/>
        <v>16666.666666666668</v>
      </c>
      <c r="AM209" s="28">
        <f t="shared" si="240"/>
        <v>16666.666666666668</v>
      </c>
      <c r="AN209" s="28">
        <f t="shared" si="240"/>
        <v>33333.333333333336</v>
      </c>
      <c r="AO209" s="28">
        <f t="shared" si="240"/>
        <v>33333.333333333336</v>
      </c>
      <c r="AP209" s="28">
        <f t="shared" si="240"/>
        <v>33333.333333333336</v>
      </c>
      <c r="AQ209" s="28">
        <f t="shared" si="240"/>
        <v>33333.333333333336</v>
      </c>
      <c r="AR209" s="28">
        <f t="shared" si="240"/>
        <v>33333.333333333336</v>
      </c>
      <c r="AS209" s="28">
        <f t="shared" si="240"/>
        <v>33333.333333333336</v>
      </c>
      <c r="AT209" s="28">
        <f t="shared" si="240"/>
        <v>33333.333333333336</v>
      </c>
      <c r="AU209" s="28">
        <f t="shared" si="240"/>
        <v>33333.333333333336</v>
      </c>
      <c r="AV209" s="28">
        <f t="shared" si="240"/>
        <v>33333.333333333336</v>
      </c>
      <c r="AW209" s="28">
        <f t="shared" si="240"/>
        <v>33333.333333333336</v>
      </c>
      <c r="AX209" s="28">
        <f t="shared" si="240"/>
        <v>33333.333333333336</v>
      </c>
      <c r="AY209" s="28">
        <f t="shared" si="240"/>
        <v>33333.333333333336</v>
      </c>
      <c r="AZ209" s="28">
        <f t="shared" si="240"/>
        <v>66666.666666666672</v>
      </c>
      <c r="BA209" s="28">
        <f t="shared" si="240"/>
        <v>66666.666666666672</v>
      </c>
      <c r="BB209" s="28">
        <f t="shared" si="240"/>
        <v>66666.666666666672</v>
      </c>
      <c r="BC209" s="28">
        <f t="shared" si="240"/>
        <v>66666.666666666672</v>
      </c>
      <c r="BD209" s="28">
        <f t="shared" si="240"/>
        <v>66666.666666666672</v>
      </c>
      <c r="BE209" s="28">
        <f t="shared" si="240"/>
        <v>66666.666666666672</v>
      </c>
      <c r="BF209" s="28">
        <f t="shared" si="240"/>
        <v>66666.666666666672</v>
      </c>
      <c r="BG209" s="28">
        <f t="shared" si="240"/>
        <v>66666.666666666672</v>
      </c>
      <c r="BH209" s="28">
        <f t="shared" si="240"/>
        <v>66666.666666666672</v>
      </c>
      <c r="BI209" s="28">
        <f t="shared" si="240"/>
        <v>66666.666666666672</v>
      </c>
      <c r="BJ209" s="28">
        <f t="shared" si="240"/>
        <v>66666.666666666672</v>
      </c>
      <c r="BK209" s="28">
        <f t="shared" si="240"/>
        <v>66666.666666666672</v>
      </c>
      <c r="BL209" s="28">
        <f t="shared" si="240"/>
        <v>133333.33333333334</v>
      </c>
      <c r="BM209" s="28">
        <f t="shared" si="240"/>
        <v>133333.33333333334</v>
      </c>
      <c r="BN209" s="28">
        <f t="shared" si="240"/>
        <v>133333.33333333334</v>
      </c>
      <c r="BO209" s="28">
        <f t="shared" si="240"/>
        <v>133333.33333333334</v>
      </c>
      <c r="BP209" s="28">
        <f t="shared" si="240"/>
        <v>133333.33333333334</v>
      </c>
      <c r="BQ209" s="28">
        <f t="shared" si="240"/>
        <v>133333.33333333334</v>
      </c>
      <c r="BR209" s="28">
        <f t="shared" si="240"/>
        <v>133333.33333333334</v>
      </c>
      <c r="BS209" s="28">
        <f t="shared" si="240"/>
        <v>133333.33333333334</v>
      </c>
      <c r="BT209" s="28">
        <f t="shared" si="240"/>
        <v>133333.33333333334</v>
      </c>
      <c r="BU209" s="28">
        <f t="shared" si="240"/>
        <v>133333.33333333334</v>
      </c>
      <c r="BV209" s="28">
        <f t="shared" si="240"/>
        <v>133333.33333333334</v>
      </c>
      <c r="BW209" s="28">
        <f t="shared" si="240"/>
        <v>133333.33333333334</v>
      </c>
      <c r="BX209" s="28">
        <f t="shared" si="240"/>
        <v>266666.66666666669</v>
      </c>
      <c r="BY209" s="28">
        <f t="shared" si="240"/>
        <v>266666.66666666669</v>
      </c>
      <c r="BZ209" s="28">
        <f t="shared" si="240"/>
        <v>266666.66666666669</v>
      </c>
      <c r="CA209" s="28">
        <f t="shared" si="240"/>
        <v>266666.66666666669</v>
      </c>
      <c r="CB209" s="28">
        <f t="shared" si="240"/>
        <v>266666.66666666669</v>
      </c>
      <c r="CC209" s="28">
        <f t="shared" ref="CC209:CI209" si="241">CC208*CC207</f>
        <v>266666.66666666669</v>
      </c>
      <c r="CD209" s="28">
        <f t="shared" si="241"/>
        <v>266666.66666666669</v>
      </c>
      <c r="CE209" s="28">
        <f t="shared" si="241"/>
        <v>266666.66666666669</v>
      </c>
      <c r="CF209" s="28">
        <f t="shared" si="241"/>
        <v>266666.66666666669</v>
      </c>
      <c r="CG209" s="28">
        <f t="shared" si="241"/>
        <v>266666.66666666669</v>
      </c>
      <c r="CH209" s="28">
        <f t="shared" si="241"/>
        <v>266666.66666666669</v>
      </c>
      <c r="CI209" s="28">
        <f t="shared" si="241"/>
        <v>266666.66666666669</v>
      </c>
    </row>
    <row r="210" spans="1:87" x14ac:dyDescent="0.35">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35">
      <c r="C211" t="s">
        <v>213</v>
      </c>
      <c r="E211" s="56" t="s">
        <v>161</v>
      </c>
      <c r="F211" s="56"/>
      <c r="G211" s="69"/>
      <c r="H211" s="15">
        <f t="shared" ref="H211:M211" si="242">SUMIF($2:$2,H$1,211:211)</f>
        <v>99999.999999999985</v>
      </c>
      <c r="I211" s="15">
        <f t="shared" si="242"/>
        <v>199999.99999999997</v>
      </c>
      <c r="J211" s="15">
        <f t="shared" si="242"/>
        <v>399999.99999999994</v>
      </c>
      <c r="K211" s="15">
        <f t="shared" si="242"/>
        <v>799999.99999999988</v>
      </c>
      <c r="L211" s="15">
        <f t="shared" si="242"/>
        <v>1599999.9999999998</v>
      </c>
      <c r="M211" s="15">
        <f t="shared" si="242"/>
        <v>3199999.9999999995</v>
      </c>
      <c r="P211" s="34">
        <f t="shared" ref="P211:CA211" si="243">P205</f>
        <v>8333.3333333333339</v>
      </c>
      <c r="Q211" s="34">
        <f t="shared" si="243"/>
        <v>8333.3333333333339</v>
      </c>
      <c r="R211" s="34">
        <f t="shared" si="243"/>
        <v>8333.3333333333339</v>
      </c>
      <c r="S211" s="34">
        <f t="shared" si="243"/>
        <v>8333.3333333333339</v>
      </c>
      <c r="T211" s="34">
        <f t="shared" si="243"/>
        <v>8333.3333333333339</v>
      </c>
      <c r="U211" s="34">
        <f t="shared" si="243"/>
        <v>8333.3333333333339</v>
      </c>
      <c r="V211" s="34">
        <f t="shared" si="243"/>
        <v>8333.3333333333339</v>
      </c>
      <c r="W211" s="34">
        <f t="shared" si="243"/>
        <v>8333.3333333333339</v>
      </c>
      <c r="X211" s="34">
        <f t="shared" si="243"/>
        <v>8333.3333333333339</v>
      </c>
      <c r="Y211" s="34">
        <f t="shared" si="243"/>
        <v>8333.3333333333339</v>
      </c>
      <c r="Z211" s="34">
        <f t="shared" si="243"/>
        <v>8333.3333333333339</v>
      </c>
      <c r="AA211" s="34">
        <f t="shared" si="243"/>
        <v>8333.3333333333339</v>
      </c>
      <c r="AB211" s="34">
        <f t="shared" si="243"/>
        <v>16666.666666666668</v>
      </c>
      <c r="AC211" s="34">
        <f t="shared" si="243"/>
        <v>16666.666666666668</v>
      </c>
      <c r="AD211" s="34">
        <f t="shared" si="243"/>
        <v>16666.666666666668</v>
      </c>
      <c r="AE211" s="34">
        <f t="shared" si="243"/>
        <v>16666.666666666668</v>
      </c>
      <c r="AF211" s="34">
        <f t="shared" si="243"/>
        <v>16666.666666666668</v>
      </c>
      <c r="AG211" s="34">
        <f t="shared" si="243"/>
        <v>16666.666666666668</v>
      </c>
      <c r="AH211" s="34">
        <f t="shared" si="243"/>
        <v>16666.666666666668</v>
      </c>
      <c r="AI211" s="34">
        <f t="shared" si="243"/>
        <v>16666.666666666668</v>
      </c>
      <c r="AJ211" s="34">
        <f t="shared" si="243"/>
        <v>16666.666666666668</v>
      </c>
      <c r="AK211" s="34">
        <f t="shared" si="243"/>
        <v>16666.666666666668</v>
      </c>
      <c r="AL211" s="34">
        <f t="shared" si="243"/>
        <v>16666.666666666668</v>
      </c>
      <c r="AM211" s="34">
        <f t="shared" si="243"/>
        <v>16666.666666666668</v>
      </c>
      <c r="AN211" s="34">
        <f t="shared" si="243"/>
        <v>33333.333333333336</v>
      </c>
      <c r="AO211" s="34">
        <f t="shared" si="243"/>
        <v>33333.333333333336</v>
      </c>
      <c r="AP211" s="34">
        <f t="shared" si="243"/>
        <v>33333.333333333336</v>
      </c>
      <c r="AQ211" s="34">
        <f t="shared" si="243"/>
        <v>33333.333333333336</v>
      </c>
      <c r="AR211" s="34">
        <f t="shared" si="243"/>
        <v>33333.333333333336</v>
      </c>
      <c r="AS211" s="34">
        <f t="shared" si="243"/>
        <v>33333.333333333336</v>
      </c>
      <c r="AT211" s="34">
        <f t="shared" si="243"/>
        <v>33333.333333333336</v>
      </c>
      <c r="AU211" s="34">
        <f t="shared" si="243"/>
        <v>33333.333333333336</v>
      </c>
      <c r="AV211" s="34">
        <f t="shared" si="243"/>
        <v>33333.333333333336</v>
      </c>
      <c r="AW211" s="34">
        <f t="shared" si="243"/>
        <v>33333.333333333336</v>
      </c>
      <c r="AX211" s="34">
        <f t="shared" si="243"/>
        <v>33333.333333333336</v>
      </c>
      <c r="AY211" s="34">
        <f t="shared" si="243"/>
        <v>33333.333333333336</v>
      </c>
      <c r="AZ211" s="34">
        <f t="shared" si="243"/>
        <v>66666.666666666672</v>
      </c>
      <c r="BA211" s="34">
        <f t="shared" si="243"/>
        <v>66666.666666666672</v>
      </c>
      <c r="BB211" s="34">
        <f t="shared" si="243"/>
        <v>66666.666666666672</v>
      </c>
      <c r="BC211" s="34">
        <f t="shared" si="243"/>
        <v>66666.666666666672</v>
      </c>
      <c r="BD211" s="34">
        <f t="shared" si="243"/>
        <v>66666.666666666672</v>
      </c>
      <c r="BE211" s="34">
        <f t="shared" si="243"/>
        <v>66666.666666666672</v>
      </c>
      <c r="BF211" s="34">
        <f t="shared" si="243"/>
        <v>66666.666666666672</v>
      </c>
      <c r="BG211" s="34">
        <f t="shared" si="243"/>
        <v>66666.666666666672</v>
      </c>
      <c r="BH211" s="34">
        <f t="shared" si="243"/>
        <v>66666.666666666672</v>
      </c>
      <c r="BI211" s="34">
        <f t="shared" si="243"/>
        <v>66666.666666666672</v>
      </c>
      <c r="BJ211" s="34">
        <f t="shared" si="243"/>
        <v>66666.666666666672</v>
      </c>
      <c r="BK211" s="34">
        <f t="shared" si="243"/>
        <v>66666.666666666672</v>
      </c>
      <c r="BL211" s="34">
        <f t="shared" si="243"/>
        <v>133333.33333333334</v>
      </c>
      <c r="BM211" s="34">
        <f t="shared" si="243"/>
        <v>133333.33333333334</v>
      </c>
      <c r="BN211" s="34">
        <f t="shared" si="243"/>
        <v>133333.33333333334</v>
      </c>
      <c r="BO211" s="34">
        <f t="shared" si="243"/>
        <v>133333.33333333334</v>
      </c>
      <c r="BP211" s="34">
        <f t="shared" si="243"/>
        <v>133333.33333333334</v>
      </c>
      <c r="BQ211" s="34">
        <f t="shared" si="243"/>
        <v>133333.33333333334</v>
      </c>
      <c r="BR211" s="34">
        <f t="shared" si="243"/>
        <v>133333.33333333334</v>
      </c>
      <c r="BS211" s="34">
        <f t="shared" si="243"/>
        <v>133333.33333333334</v>
      </c>
      <c r="BT211" s="34">
        <f t="shared" si="243"/>
        <v>133333.33333333334</v>
      </c>
      <c r="BU211" s="34">
        <f t="shared" si="243"/>
        <v>133333.33333333334</v>
      </c>
      <c r="BV211" s="34">
        <f t="shared" si="243"/>
        <v>133333.33333333334</v>
      </c>
      <c r="BW211" s="34">
        <f t="shared" si="243"/>
        <v>133333.33333333334</v>
      </c>
      <c r="BX211" s="34">
        <f t="shared" si="243"/>
        <v>266666.66666666669</v>
      </c>
      <c r="BY211" s="34">
        <f t="shared" si="243"/>
        <v>266666.66666666669</v>
      </c>
      <c r="BZ211" s="34">
        <f t="shared" si="243"/>
        <v>266666.66666666669</v>
      </c>
      <c r="CA211" s="34">
        <f t="shared" si="243"/>
        <v>266666.66666666669</v>
      </c>
      <c r="CB211" s="34">
        <f t="shared" ref="CB211:CI211" si="244">CB205</f>
        <v>266666.66666666669</v>
      </c>
      <c r="CC211" s="34">
        <f t="shared" si="244"/>
        <v>266666.66666666669</v>
      </c>
      <c r="CD211" s="34">
        <f t="shared" si="244"/>
        <v>266666.66666666669</v>
      </c>
      <c r="CE211" s="34">
        <f t="shared" si="244"/>
        <v>266666.66666666669</v>
      </c>
      <c r="CF211" s="34">
        <f t="shared" si="244"/>
        <v>266666.66666666669</v>
      </c>
      <c r="CG211" s="34">
        <f t="shared" si="244"/>
        <v>266666.66666666669</v>
      </c>
      <c r="CH211" s="34">
        <f t="shared" si="244"/>
        <v>266666.66666666669</v>
      </c>
      <c r="CI211" s="34">
        <f t="shared" si="244"/>
        <v>266666.66666666669</v>
      </c>
    </row>
    <row r="212" spans="1:87" outlineLevel="1" x14ac:dyDescent="0.35">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35">
      <c r="A213" s="46"/>
      <c r="C213" s="51" t="s">
        <v>158</v>
      </c>
      <c r="E213" s="48" t="s">
        <v>194</v>
      </c>
      <c r="F213" s="48"/>
      <c r="G213" s="70"/>
    </row>
    <row r="214" spans="1:87" x14ac:dyDescent="0.35">
      <c r="C214" t="s">
        <v>158</v>
      </c>
      <c r="E214" s="12" t="s">
        <v>195</v>
      </c>
      <c r="F214" s="12"/>
      <c r="G214" s="13"/>
      <c r="H214" s="14">
        <v>10</v>
      </c>
      <c r="I214" s="14">
        <v>10</v>
      </c>
      <c r="J214" s="14">
        <v>10</v>
      </c>
      <c r="K214" s="14">
        <v>10</v>
      </c>
      <c r="L214" s="14">
        <v>10</v>
      </c>
      <c r="M214" s="14">
        <v>10</v>
      </c>
      <c r="P214" s="15" cm="1">
        <f t="array" ref="P214">INDEX($H:$M,ROW(),MATCH(P$2,$H$1:$M$1,0))</f>
        <v>10</v>
      </c>
      <c r="Q214" s="15" cm="1">
        <f t="array" ref="Q214">INDEX($H:$M,ROW(),MATCH(Q$2,$H$1:$M$1,0))</f>
        <v>10</v>
      </c>
      <c r="R214" s="15" cm="1">
        <f t="array" ref="R214">INDEX($H:$M,ROW(),MATCH(R$2,$H$1:$M$1,0))</f>
        <v>10</v>
      </c>
      <c r="S214" s="15" cm="1">
        <f t="array" ref="S214">INDEX($H:$M,ROW(),MATCH(S$2,$H$1:$M$1,0))</f>
        <v>10</v>
      </c>
      <c r="T214" s="15" cm="1">
        <f t="array" ref="T214">INDEX($H:$M,ROW(),MATCH(T$2,$H$1:$M$1,0))</f>
        <v>10</v>
      </c>
      <c r="U214" s="15" cm="1">
        <f t="array" ref="U214">INDEX($H:$M,ROW(),MATCH(U$2,$H$1:$M$1,0))</f>
        <v>10</v>
      </c>
      <c r="V214" s="15" cm="1">
        <f t="array" ref="V214">INDEX($H:$M,ROW(),MATCH(V$2,$H$1:$M$1,0))</f>
        <v>10</v>
      </c>
      <c r="W214" s="15" cm="1">
        <f t="array" ref="W214">INDEX($H:$M,ROW(),MATCH(W$2,$H$1:$M$1,0))</f>
        <v>10</v>
      </c>
      <c r="X214" s="15" cm="1">
        <f t="array" ref="X214">INDEX($H:$M,ROW(),MATCH(X$2,$H$1:$M$1,0))</f>
        <v>10</v>
      </c>
      <c r="Y214" s="15" cm="1">
        <f t="array" ref="Y214">INDEX($H:$M,ROW(),MATCH(Y$2,$H$1:$M$1,0))</f>
        <v>10</v>
      </c>
      <c r="Z214" s="15" cm="1">
        <f t="array" ref="Z214">INDEX($H:$M,ROW(),MATCH(Z$2,$H$1:$M$1,0))</f>
        <v>10</v>
      </c>
      <c r="AA214" s="15" cm="1">
        <f t="array" ref="AA214">INDEX($H:$M,ROW(),MATCH(AA$2,$H$1:$M$1,0))</f>
        <v>10</v>
      </c>
      <c r="AB214" s="15" cm="1">
        <f t="array" ref="AB214">INDEX($H:$M,ROW(),MATCH(AB$2,$H$1:$M$1,0))</f>
        <v>10</v>
      </c>
      <c r="AC214" s="15" cm="1">
        <f t="array" ref="AC214">INDEX($H:$M,ROW(),MATCH(AC$2,$H$1:$M$1,0))</f>
        <v>10</v>
      </c>
      <c r="AD214" s="15" cm="1">
        <f t="array" ref="AD214">INDEX($H:$M,ROW(),MATCH(AD$2,$H$1:$M$1,0))</f>
        <v>10</v>
      </c>
      <c r="AE214" s="15" cm="1">
        <f t="array" ref="AE214">INDEX($H:$M,ROW(),MATCH(AE$2,$H$1:$M$1,0))</f>
        <v>10</v>
      </c>
      <c r="AF214" s="15" cm="1">
        <f t="array" ref="AF214">INDEX($H:$M,ROW(),MATCH(AF$2,$H$1:$M$1,0))</f>
        <v>10</v>
      </c>
      <c r="AG214" s="15" cm="1">
        <f t="array" ref="AG214">INDEX($H:$M,ROW(),MATCH(AG$2,$H$1:$M$1,0))</f>
        <v>10</v>
      </c>
      <c r="AH214" s="15" cm="1">
        <f t="array" ref="AH214">INDEX($H:$M,ROW(),MATCH(AH$2,$H$1:$M$1,0))</f>
        <v>10</v>
      </c>
      <c r="AI214" s="15" cm="1">
        <f t="array" ref="AI214">INDEX($H:$M,ROW(),MATCH(AI$2,$H$1:$M$1,0))</f>
        <v>10</v>
      </c>
      <c r="AJ214" s="15" cm="1">
        <f t="array" ref="AJ214">INDEX($H:$M,ROW(),MATCH(AJ$2,$H$1:$M$1,0))</f>
        <v>10</v>
      </c>
      <c r="AK214" s="15" cm="1">
        <f t="array" ref="AK214">INDEX($H:$M,ROW(),MATCH(AK$2,$H$1:$M$1,0))</f>
        <v>10</v>
      </c>
      <c r="AL214" s="15" cm="1">
        <f t="array" ref="AL214">INDEX($H:$M,ROW(),MATCH(AL$2,$H$1:$M$1,0))</f>
        <v>10</v>
      </c>
      <c r="AM214" s="15" cm="1">
        <f t="array" ref="AM214">INDEX($H:$M,ROW(),MATCH(AM$2,$H$1:$M$1,0))</f>
        <v>10</v>
      </c>
      <c r="AN214" s="15" cm="1">
        <f t="array" ref="AN214">INDEX($H:$M,ROW(),MATCH(AN$2,$H$1:$M$1,0))</f>
        <v>10</v>
      </c>
      <c r="AO214" s="15" cm="1">
        <f t="array" ref="AO214">INDEX($H:$M,ROW(),MATCH(AO$2,$H$1:$M$1,0))</f>
        <v>10</v>
      </c>
      <c r="AP214" s="15" cm="1">
        <f t="array" ref="AP214">INDEX($H:$M,ROW(),MATCH(AP$2,$H$1:$M$1,0))</f>
        <v>10</v>
      </c>
      <c r="AQ214" s="15" cm="1">
        <f t="array" ref="AQ214">INDEX($H:$M,ROW(),MATCH(AQ$2,$H$1:$M$1,0))</f>
        <v>10</v>
      </c>
      <c r="AR214" s="15" cm="1">
        <f t="array" ref="AR214">INDEX($H:$M,ROW(),MATCH(AR$2,$H$1:$M$1,0))</f>
        <v>10</v>
      </c>
      <c r="AS214" s="15" cm="1">
        <f t="array" ref="AS214">INDEX($H:$M,ROW(),MATCH(AS$2,$H$1:$M$1,0))</f>
        <v>10</v>
      </c>
      <c r="AT214" s="15" cm="1">
        <f t="array" ref="AT214">INDEX($H:$M,ROW(),MATCH(AT$2,$H$1:$M$1,0))</f>
        <v>10</v>
      </c>
      <c r="AU214" s="15" cm="1">
        <f t="array" ref="AU214">INDEX($H:$M,ROW(),MATCH(AU$2,$H$1:$M$1,0))</f>
        <v>10</v>
      </c>
      <c r="AV214" s="15" cm="1">
        <f t="array" ref="AV214">INDEX($H:$M,ROW(),MATCH(AV$2,$H$1:$M$1,0))</f>
        <v>10</v>
      </c>
      <c r="AW214" s="15" cm="1">
        <f t="array" ref="AW214">INDEX($H:$M,ROW(),MATCH(AW$2,$H$1:$M$1,0))</f>
        <v>10</v>
      </c>
      <c r="AX214" s="15" cm="1">
        <f t="array" ref="AX214">INDEX($H:$M,ROW(),MATCH(AX$2,$H$1:$M$1,0))</f>
        <v>10</v>
      </c>
      <c r="AY214" s="15" cm="1">
        <f t="array" ref="AY214">INDEX($H:$M,ROW(),MATCH(AY$2,$H$1:$M$1,0))</f>
        <v>10</v>
      </c>
      <c r="AZ214" s="15" cm="1">
        <f t="array" ref="AZ214">INDEX($H:$M,ROW(),MATCH(AZ$2,$H$1:$M$1,0))</f>
        <v>10</v>
      </c>
      <c r="BA214" s="15" cm="1">
        <f t="array" ref="BA214">INDEX($H:$M,ROW(),MATCH(BA$2,$H$1:$M$1,0))</f>
        <v>10</v>
      </c>
      <c r="BB214" s="15" cm="1">
        <f t="array" ref="BB214">INDEX($H:$M,ROW(),MATCH(BB$2,$H$1:$M$1,0))</f>
        <v>10</v>
      </c>
      <c r="BC214" s="15" cm="1">
        <f t="array" ref="BC214">INDEX($H:$M,ROW(),MATCH(BC$2,$H$1:$M$1,0))</f>
        <v>10</v>
      </c>
      <c r="BD214" s="15" cm="1">
        <f t="array" ref="BD214">INDEX($H:$M,ROW(),MATCH(BD$2,$H$1:$M$1,0))</f>
        <v>10</v>
      </c>
      <c r="BE214" s="15" cm="1">
        <f t="array" ref="BE214">INDEX($H:$M,ROW(),MATCH(BE$2,$H$1:$M$1,0))</f>
        <v>10</v>
      </c>
      <c r="BF214" s="15" cm="1">
        <f t="array" ref="BF214">INDEX($H:$M,ROW(),MATCH(BF$2,$H$1:$M$1,0))</f>
        <v>10</v>
      </c>
      <c r="BG214" s="15" cm="1">
        <f t="array" ref="BG214">INDEX($H:$M,ROW(),MATCH(BG$2,$H$1:$M$1,0))</f>
        <v>10</v>
      </c>
      <c r="BH214" s="15" cm="1">
        <f t="array" ref="BH214">INDEX($H:$M,ROW(),MATCH(BH$2,$H$1:$M$1,0))</f>
        <v>10</v>
      </c>
      <c r="BI214" s="15" cm="1">
        <f t="array" ref="BI214">INDEX($H:$M,ROW(),MATCH(BI$2,$H$1:$M$1,0))</f>
        <v>10</v>
      </c>
      <c r="BJ214" s="15" cm="1">
        <f t="array" ref="BJ214">INDEX($H:$M,ROW(),MATCH(BJ$2,$H$1:$M$1,0))</f>
        <v>10</v>
      </c>
      <c r="BK214" s="15" cm="1">
        <f t="array" ref="BK214">INDEX($H:$M,ROW(),MATCH(BK$2,$H$1:$M$1,0))</f>
        <v>10</v>
      </c>
      <c r="BL214" s="15" cm="1">
        <f t="array" ref="BL214">INDEX($H:$M,ROW(),MATCH(BL$2,$H$1:$M$1,0))</f>
        <v>10</v>
      </c>
      <c r="BM214" s="15" cm="1">
        <f t="array" ref="BM214">INDEX($H:$M,ROW(),MATCH(BM$2,$H$1:$M$1,0))</f>
        <v>10</v>
      </c>
      <c r="BN214" s="15" cm="1">
        <f t="array" ref="BN214">INDEX($H:$M,ROW(),MATCH(BN$2,$H$1:$M$1,0))</f>
        <v>10</v>
      </c>
      <c r="BO214" s="15" cm="1">
        <f t="array" ref="BO214">INDEX($H:$M,ROW(),MATCH(BO$2,$H$1:$M$1,0))</f>
        <v>10</v>
      </c>
      <c r="BP214" s="15" cm="1">
        <f t="array" ref="BP214">INDEX($H:$M,ROW(),MATCH(BP$2,$H$1:$M$1,0))</f>
        <v>10</v>
      </c>
      <c r="BQ214" s="15" cm="1">
        <f t="array" ref="BQ214">INDEX($H:$M,ROW(),MATCH(BQ$2,$H$1:$M$1,0))</f>
        <v>10</v>
      </c>
      <c r="BR214" s="15" cm="1">
        <f t="array" ref="BR214">INDEX($H:$M,ROW(),MATCH(BR$2,$H$1:$M$1,0))</f>
        <v>10</v>
      </c>
      <c r="BS214" s="15" cm="1">
        <f t="array" ref="BS214">INDEX($H:$M,ROW(),MATCH(BS$2,$H$1:$M$1,0))</f>
        <v>10</v>
      </c>
      <c r="BT214" s="15" cm="1">
        <f t="array" ref="BT214">INDEX($H:$M,ROW(),MATCH(BT$2,$H$1:$M$1,0))</f>
        <v>10</v>
      </c>
      <c r="BU214" s="15" cm="1">
        <f t="array" ref="BU214">INDEX($H:$M,ROW(),MATCH(BU$2,$H$1:$M$1,0))</f>
        <v>10</v>
      </c>
      <c r="BV214" s="15" cm="1">
        <f t="array" ref="BV214">INDEX($H:$M,ROW(),MATCH(BV$2,$H$1:$M$1,0))</f>
        <v>10</v>
      </c>
      <c r="BW214" s="15" cm="1">
        <f t="array" ref="BW214">INDEX($H:$M,ROW(),MATCH(BW$2,$H$1:$M$1,0))</f>
        <v>10</v>
      </c>
      <c r="BX214" s="15" cm="1">
        <f t="array" ref="BX214">INDEX($H:$M,ROW(),MATCH(BX$2,$H$1:$M$1,0))</f>
        <v>10</v>
      </c>
      <c r="BY214" s="15" cm="1">
        <f t="array" ref="BY214">INDEX($H:$M,ROW(),MATCH(BY$2,$H$1:$M$1,0))</f>
        <v>10</v>
      </c>
      <c r="BZ214" s="15" cm="1">
        <f t="array" ref="BZ214">INDEX($H:$M,ROW(),MATCH(BZ$2,$H$1:$M$1,0))</f>
        <v>10</v>
      </c>
      <c r="CA214" s="15" cm="1">
        <f t="array" ref="CA214">INDEX($H:$M,ROW(),MATCH(CA$2,$H$1:$M$1,0))</f>
        <v>10</v>
      </c>
      <c r="CB214" s="15" cm="1">
        <f t="array" ref="CB214">INDEX($H:$M,ROW(),MATCH(CB$2,$H$1:$M$1,0))</f>
        <v>10</v>
      </c>
      <c r="CC214" s="15" cm="1">
        <f t="array" ref="CC214">INDEX($H:$M,ROW(),MATCH(CC$2,$H$1:$M$1,0))</f>
        <v>10</v>
      </c>
      <c r="CD214" s="15" cm="1">
        <f t="array" ref="CD214">INDEX($H:$M,ROW(),MATCH(CD$2,$H$1:$M$1,0))</f>
        <v>10</v>
      </c>
      <c r="CE214" s="15" cm="1">
        <f t="array" ref="CE214">INDEX($H:$M,ROW(),MATCH(CE$2,$H$1:$M$1,0))</f>
        <v>10</v>
      </c>
      <c r="CF214" s="15" cm="1">
        <f t="array" ref="CF214">INDEX($H:$M,ROW(),MATCH(CF$2,$H$1:$M$1,0))</f>
        <v>10</v>
      </c>
      <c r="CG214" s="15" cm="1">
        <f t="array" ref="CG214">INDEX($H:$M,ROW(),MATCH(CG$2,$H$1:$M$1,0))</f>
        <v>10</v>
      </c>
      <c r="CH214" s="15" cm="1">
        <f t="array" ref="CH214">INDEX($H:$M,ROW(),MATCH(CH$2,$H$1:$M$1,0))</f>
        <v>10</v>
      </c>
      <c r="CI214" s="15" cm="1">
        <f t="array" ref="CI214">INDEX($H:$M,ROW(),MATCH(CI$2,$H$1:$M$1,0))</f>
        <v>10</v>
      </c>
    </row>
    <row r="215" spans="1:87" x14ac:dyDescent="0.35">
      <c r="B215" t="s">
        <v>80</v>
      </c>
      <c r="C215" t="s">
        <v>158</v>
      </c>
      <c r="E215" s="12" t="s">
        <v>196</v>
      </c>
      <c r="F215" s="12"/>
      <c r="G215" s="13"/>
      <c r="H215" s="15">
        <f t="shared" ref="H215:M215" si="245">SUMIF($2:$2,H$1,215:215)</f>
        <v>10000</v>
      </c>
      <c r="I215" s="15">
        <f t="shared" si="245"/>
        <v>20000</v>
      </c>
      <c r="J215" s="15">
        <f t="shared" si="245"/>
        <v>40000</v>
      </c>
      <c r="K215" s="15">
        <f t="shared" si="245"/>
        <v>80000</v>
      </c>
      <c r="L215" s="15">
        <f t="shared" si="245"/>
        <v>160000</v>
      </c>
      <c r="M215" s="15">
        <f t="shared" si="245"/>
        <v>320000</v>
      </c>
      <c r="P215" s="15">
        <f>P211/P214</f>
        <v>833.33333333333337</v>
      </c>
      <c r="Q215" s="15">
        <f t="shared" ref="Q215:CB215" si="246">Q211/Q214</f>
        <v>833.33333333333337</v>
      </c>
      <c r="R215" s="15">
        <f t="shared" si="246"/>
        <v>833.33333333333337</v>
      </c>
      <c r="S215" s="15">
        <f t="shared" si="246"/>
        <v>833.33333333333337</v>
      </c>
      <c r="T215" s="15">
        <f t="shared" si="246"/>
        <v>833.33333333333337</v>
      </c>
      <c r="U215" s="15">
        <f t="shared" si="246"/>
        <v>833.33333333333337</v>
      </c>
      <c r="V215" s="15">
        <f t="shared" si="246"/>
        <v>833.33333333333337</v>
      </c>
      <c r="W215" s="15">
        <f t="shared" si="246"/>
        <v>833.33333333333337</v>
      </c>
      <c r="X215" s="15">
        <f t="shared" si="246"/>
        <v>833.33333333333337</v>
      </c>
      <c r="Y215" s="15">
        <f t="shared" si="246"/>
        <v>833.33333333333337</v>
      </c>
      <c r="Z215" s="15">
        <f t="shared" si="246"/>
        <v>833.33333333333337</v>
      </c>
      <c r="AA215" s="15">
        <f t="shared" si="246"/>
        <v>833.33333333333337</v>
      </c>
      <c r="AB215" s="15">
        <f t="shared" si="246"/>
        <v>1666.6666666666667</v>
      </c>
      <c r="AC215" s="15">
        <f t="shared" si="246"/>
        <v>1666.6666666666667</v>
      </c>
      <c r="AD215" s="15">
        <f t="shared" si="246"/>
        <v>1666.6666666666667</v>
      </c>
      <c r="AE215" s="15">
        <f t="shared" si="246"/>
        <v>1666.6666666666667</v>
      </c>
      <c r="AF215" s="15">
        <f t="shared" si="246"/>
        <v>1666.6666666666667</v>
      </c>
      <c r="AG215" s="15">
        <f t="shared" si="246"/>
        <v>1666.6666666666667</v>
      </c>
      <c r="AH215" s="15">
        <f t="shared" si="246"/>
        <v>1666.6666666666667</v>
      </c>
      <c r="AI215" s="15">
        <f t="shared" si="246"/>
        <v>1666.6666666666667</v>
      </c>
      <c r="AJ215" s="15">
        <f t="shared" si="246"/>
        <v>1666.6666666666667</v>
      </c>
      <c r="AK215" s="15">
        <f t="shared" si="246"/>
        <v>1666.6666666666667</v>
      </c>
      <c r="AL215" s="15">
        <f t="shared" si="246"/>
        <v>1666.6666666666667</v>
      </c>
      <c r="AM215" s="15">
        <f t="shared" si="246"/>
        <v>1666.6666666666667</v>
      </c>
      <c r="AN215" s="15">
        <f t="shared" si="246"/>
        <v>3333.3333333333335</v>
      </c>
      <c r="AO215" s="15">
        <f t="shared" si="246"/>
        <v>3333.3333333333335</v>
      </c>
      <c r="AP215" s="15">
        <f t="shared" si="246"/>
        <v>3333.3333333333335</v>
      </c>
      <c r="AQ215" s="15">
        <f t="shared" si="246"/>
        <v>3333.3333333333335</v>
      </c>
      <c r="AR215" s="15">
        <f t="shared" si="246"/>
        <v>3333.3333333333335</v>
      </c>
      <c r="AS215" s="15">
        <f t="shared" si="246"/>
        <v>3333.3333333333335</v>
      </c>
      <c r="AT215" s="15">
        <f t="shared" si="246"/>
        <v>3333.3333333333335</v>
      </c>
      <c r="AU215" s="15">
        <f t="shared" si="246"/>
        <v>3333.3333333333335</v>
      </c>
      <c r="AV215" s="15">
        <f t="shared" si="246"/>
        <v>3333.3333333333335</v>
      </c>
      <c r="AW215" s="15">
        <f t="shared" si="246"/>
        <v>3333.3333333333335</v>
      </c>
      <c r="AX215" s="15">
        <f t="shared" si="246"/>
        <v>3333.3333333333335</v>
      </c>
      <c r="AY215" s="15">
        <f t="shared" si="246"/>
        <v>3333.3333333333335</v>
      </c>
      <c r="AZ215" s="15">
        <f t="shared" si="246"/>
        <v>6666.666666666667</v>
      </c>
      <c r="BA215" s="15">
        <f t="shared" si="246"/>
        <v>6666.666666666667</v>
      </c>
      <c r="BB215" s="15">
        <f t="shared" si="246"/>
        <v>6666.666666666667</v>
      </c>
      <c r="BC215" s="15">
        <f t="shared" si="246"/>
        <v>6666.666666666667</v>
      </c>
      <c r="BD215" s="15">
        <f t="shared" si="246"/>
        <v>6666.666666666667</v>
      </c>
      <c r="BE215" s="15">
        <f t="shared" si="246"/>
        <v>6666.666666666667</v>
      </c>
      <c r="BF215" s="15">
        <f t="shared" si="246"/>
        <v>6666.666666666667</v>
      </c>
      <c r="BG215" s="15">
        <f t="shared" si="246"/>
        <v>6666.666666666667</v>
      </c>
      <c r="BH215" s="15">
        <f t="shared" si="246"/>
        <v>6666.666666666667</v>
      </c>
      <c r="BI215" s="15">
        <f t="shared" si="246"/>
        <v>6666.666666666667</v>
      </c>
      <c r="BJ215" s="15">
        <f t="shared" si="246"/>
        <v>6666.666666666667</v>
      </c>
      <c r="BK215" s="15">
        <f t="shared" si="246"/>
        <v>6666.666666666667</v>
      </c>
      <c r="BL215" s="15">
        <f t="shared" si="246"/>
        <v>13333.333333333334</v>
      </c>
      <c r="BM215" s="15">
        <f t="shared" si="246"/>
        <v>13333.333333333334</v>
      </c>
      <c r="BN215" s="15">
        <f t="shared" si="246"/>
        <v>13333.333333333334</v>
      </c>
      <c r="BO215" s="15">
        <f t="shared" si="246"/>
        <v>13333.333333333334</v>
      </c>
      <c r="BP215" s="15">
        <f t="shared" si="246"/>
        <v>13333.333333333334</v>
      </c>
      <c r="BQ215" s="15">
        <f t="shared" si="246"/>
        <v>13333.333333333334</v>
      </c>
      <c r="BR215" s="15">
        <f t="shared" si="246"/>
        <v>13333.333333333334</v>
      </c>
      <c r="BS215" s="15">
        <f t="shared" si="246"/>
        <v>13333.333333333334</v>
      </c>
      <c r="BT215" s="15">
        <f t="shared" si="246"/>
        <v>13333.333333333334</v>
      </c>
      <c r="BU215" s="15">
        <f t="shared" si="246"/>
        <v>13333.333333333334</v>
      </c>
      <c r="BV215" s="15">
        <f t="shared" si="246"/>
        <v>13333.333333333334</v>
      </c>
      <c r="BW215" s="15">
        <f t="shared" si="246"/>
        <v>13333.333333333334</v>
      </c>
      <c r="BX215" s="15">
        <f t="shared" si="246"/>
        <v>26666.666666666668</v>
      </c>
      <c r="BY215" s="15">
        <f t="shared" si="246"/>
        <v>26666.666666666668</v>
      </c>
      <c r="BZ215" s="15">
        <f t="shared" si="246"/>
        <v>26666.666666666668</v>
      </c>
      <c r="CA215" s="15">
        <f t="shared" si="246"/>
        <v>26666.666666666668</v>
      </c>
      <c r="CB215" s="15">
        <f t="shared" si="246"/>
        <v>26666.666666666668</v>
      </c>
      <c r="CC215" s="15">
        <f t="shared" ref="CC215:CI215" si="247">CC211/CC214</f>
        <v>26666.666666666668</v>
      </c>
      <c r="CD215" s="15">
        <f t="shared" si="247"/>
        <v>26666.666666666668</v>
      </c>
      <c r="CE215" s="15">
        <f t="shared" si="247"/>
        <v>26666.666666666668</v>
      </c>
      <c r="CF215" s="15">
        <f t="shared" si="247"/>
        <v>26666.666666666668</v>
      </c>
      <c r="CG215" s="15">
        <f t="shared" si="247"/>
        <v>26666.666666666668</v>
      </c>
      <c r="CH215" s="15">
        <f t="shared" si="247"/>
        <v>26666.666666666668</v>
      </c>
      <c r="CI215" s="15">
        <f t="shared" si="247"/>
        <v>26666.666666666668</v>
      </c>
    </row>
    <row r="216" spans="1:87" x14ac:dyDescent="0.35">
      <c r="C216" t="s">
        <v>158</v>
      </c>
      <c r="E216" s="12" t="s">
        <v>197</v>
      </c>
      <c r="F216" s="12"/>
      <c r="G216" s="13"/>
      <c r="H216" s="29">
        <v>20</v>
      </c>
      <c r="I216" s="29">
        <v>20</v>
      </c>
      <c r="J216" s="29">
        <v>20</v>
      </c>
      <c r="K216" s="29">
        <v>20</v>
      </c>
      <c r="L216" s="29">
        <v>20</v>
      </c>
      <c r="M216" s="29">
        <v>20</v>
      </c>
      <c r="N216" s="36"/>
      <c r="O216" s="36"/>
      <c r="P216" s="30" cm="1">
        <f t="array" ref="P216">INDEX($H:$M,ROW(),MATCH(P$2,$H$1:$M$1,0))</f>
        <v>20</v>
      </c>
      <c r="Q216" s="30" cm="1">
        <f t="array" ref="Q216">INDEX($H:$M,ROW(),MATCH(Q$2,$H$1:$M$1,0))</f>
        <v>20</v>
      </c>
      <c r="R216" s="30" cm="1">
        <f t="array" ref="R216">INDEX($H:$M,ROW(),MATCH(R$2,$H$1:$M$1,0))</f>
        <v>20</v>
      </c>
      <c r="S216" s="30" cm="1">
        <f t="array" ref="S216">INDEX($H:$M,ROW(),MATCH(S$2,$H$1:$M$1,0))</f>
        <v>20</v>
      </c>
      <c r="T216" s="30" cm="1">
        <f t="array" ref="T216">INDEX($H:$M,ROW(),MATCH(T$2,$H$1:$M$1,0))</f>
        <v>20</v>
      </c>
      <c r="U216" s="30" cm="1">
        <f t="array" ref="U216">INDEX($H:$M,ROW(),MATCH(U$2,$H$1:$M$1,0))</f>
        <v>20</v>
      </c>
      <c r="V216" s="30" cm="1">
        <f t="array" ref="V216">INDEX($H:$M,ROW(),MATCH(V$2,$H$1:$M$1,0))</f>
        <v>20</v>
      </c>
      <c r="W216" s="30" cm="1">
        <f t="array" ref="W216">INDEX($H:$M,ROW(),MATCH(W$2,$H$1:$M$1,0))</f>
        <v>20</v>
      </c>
      <c r="X216" s="30" cm="1">
        <f t="array" ref="X216">INDEX($H:$M,ROW(),MATCH(X$2,$H$1:$M$1,0))</f>
        <v>20</v>
      </c>
      <c r="Y216" s="30" cm="1">
        <f t="array" ref="Y216">INDEX($H:$M,ROW(),MATCH(Y$2,$H$1:$M$1,0))</f>
        <v>20</v>
      </c>
      <c r="Z216" s="30" cm="1">
        <f t="array" ref="Z216">INDEX($H:$M,ROW(),MATCH(Z$2,$H$1:$M$1,0))</f>
        <v>20</v>
      </c>
      <c r="AA216" s="30" cm="1">
        <f t="array" ref="AA216">INDEX($H:$M,ROW(),MATCH(AA$2,$H$1:$M$1,0))</f>
        <v>20</v>
      </c>
      <c r="AB216" s="30" cm="1">
        <f t="array" ref="AB216">INDEX($H:$M,ROW(),MATCH(AB$2,$H$1:$M$1,0))</f>
        <v>20</v>
      </c>
      <c r="AC216" s="30" cm="1">
        <f t="array" ref="AC216">INDEX($H:$M,ROW(),MATCH(AC$2,$H$1:$M$1,0))</f>
        <v>20</v>
      </c>
      <c r="AD216" s="30" cm="1">
        <f t="array" ref="AD216">INDEX($H:$M,ROW(),MATCH(AD$2,$H$1:$M$1,0))</f>
        <v>20</v>
      </c>
      <c r="AE216" s="30" cm="1">
        <f t="array" ref="AE216">INDEX($H:$M,ROW(),MATCH(AE$2,$H$1:$M$1,0))</f>
        <v>20</v>
      </c>
      <c r="AF216" s="30" cm="1">
        <f t="array" ref="AF216">INDEX($H:$M,ROW(),MATCH(AF$2,$H$1:$M$1,0))</f>
        <v>20</v>
      </c>
      <c r="AG216" s="30" cm="1">
        <f t="array" ref="AG216">INDEX($H:$M,ROW(),MATCH(AG$2,$H$1:$M$1,0))</f>
        <v>20</v>
      </c>
      <c r="AH216" s="30" cm="1">
        <f t="array" ref="AH216">INDEX($H:$M,ROW(),MATCH(AH$2,$H$1:$M$1,0))</f>
        <v>20</v>
      </c>
      <c r="AI216" s="30" cm="1">
        <f t="array" ref="AI216">INDEX($H:$M,ROW(),MATCH(AI$2,$H$1:$M$1,0))</f>
        <v>20</v>
      </c>
      <c r="AJ216" s="30" cm="1">
        <f t="array" ref="AJ216">INDEX($H:$M,ROW(),MATCH(AJ$2,$H$1:$M$1,0))</f>
        <v>20</v>
      </c>
      <c r="AK216" s="30" cm="1">
        <f t="array" ref="AK216">INDEX($H:$M,ROW(),MATCH(AK$2,$H$1:$M$1,0))</f>
        <v>20</v>
      </c>
      <c r="AL216" s="30" cm="1">
        <f t="array" ref="AL216">INDEX($H:$M,ROW(),MATCH(AL$2,$H$1:$M$1,0))</f>
        <v>20</v>
      </c>
      <c r="AM216" s="30" cm="1">
        <f t="array" ref="AM216">INDEX($H:$M,ROW(),MATCH(AM$2,$H$1:$M$1,0))</f>
        <v>20</v>
      </c>
      <c r="AN216" s="30" cm="1">
        <f t="array" ref="AN216">INDEX($H:$M,ROW(),MATCH(AN$2,$H$1:$M$1,0))</f>
        <v>20</v>
      </c>
      <c r="AO216" s="30" cm="1">
        <f t="array" ref="AO216">INDEX($H:$M,ROW(),MATCH(AO$2,$H$1:$M$1,0))</f>
        <v>20</v>
      </c>
      <c r="AP216" s="30" cm="1">
        <f t="array" ref="AP216">INDEX($H:$M,ROW(),MATCH(AP$2,$H$1:$M$1,0))</f>
        <v>20</v>
      </c>
      <c r="AQ216" s="30" cm="1">
        <f t="array" ref="AQ216">INDEX($H:$M,ROW(),MATCH(AQ$2,$H$1:$M$1,0))</f>
        <v>20</v>
      </c>
      <c r="AR216" s="30" cm="1">
        <f t="array" ref="AR216">INDEX($H:$M,ROW(),MATCH(AR$2,$H$1:$M$1,0))</f>
        <v>20</v>
      </c>
      <c r="AS216" s="30" cm="1">
        <f t="array" ref="AS216">INDEX($H:$M,ROW(),MATCH(AS$2,$H$1:$M$1,0))</f>
        <v>20</v>
      </c>
      <c r="AT216" s="30" cm="1">
        <f t="array" ref="AT216">INDEX($H:$M,ROW(),MATCH(AT$2,$H$1:$M$1,0))</f>
        <v>20</v>
      </c>
      <c r="AU216" s="30" cm="1">
        <f t="array" ref="AU216">INDEX($H:$M,ROW(),MATCH(AU$2,$H$1:$M$1,0))</f>
        <v>20</v>
      </c>
      <c r="AV216" s="30" cm="1">
        <f t="array" ref="AV216">INDEX($H:$M,ROW(),MATCH(AV$2,$H$1:$M$1,0))</f>
        <v>20</v>
      </c>
      <c r="AW216" s="30" cm="1">
        <f t="array" ref="AW216">INDEX($H:$M,ROW(),MATCH(AW$2,$H$1:$M$1,0))</f>
        <v>20</v>
      </c>
      <c r="AX216" s="30" cm="1">
        <f t="array" ref="AX216">INDEX($H:$M,ROW(),MATCH(AX$2,$H$1:$M$1,0))</f>
        <v>20</v>
      </c>
      <c r="AY216" s="30" cm="1">
        <f t="array" ref="AY216">INDEX($H:$M,ROW(),MATCH(AY$2,$H$1:$M$1,0))</f>
        <v>20</v>
      </c>
      <c r="AZ216" s="30" cm="1">
        <f t="array" ref="AZ216">INDEX($H:$M,ROW(),MATCH(AZ$2,$H$1:$M$1,0))</f>
        <v>20</v>
      </c>
      <c r="BA216" s="30" cm="1">
        <f t="array" ref="BA216">INDEX($H:$M,ROW(),MATCH(BA$2,$H$1:$M$1,0))</f>
        <v>20</v>
      </c>
      <c r="BB216" s="30" cm="1">
        <f t="array" ref="BB216">INDEX($H:$M,ROW(),MATCH(BB$2,$H$1:$M$1,0))</f>
        <v>20</v>
      </c>
      <c r="BC216" s="30" cm="1">
        <f t="array" ref="BC216">INDEX($H:$M,ROW(),MATCH(BC$2,$H$1:$M$1,0))</f>
        <v>20</v>
      </c>
      <c r="BD216" s="30" cm="1">
        <f t="array" ref="BD216">INDEX($H:$M,ROW(),MATCH(BD$2,$H$1:$M$1,0))</f>
        <v>20</v>
      </c>
      <c r="BE216" s="30" cm="1">
        <f t="array" ref="BE216">INDEX($H:$M,ROW(),MATCH(BE$2,$H$1:$M$1,0))</f>
        <v>20</v>
      </c>
      <c r="BF216" s="30" cm="1">
        <f t="array" ref="BF216">INDEX($H:$M,ROW(),MATCH(BF$2,$H$1:$M$1,0))</f>
        <v>20</v>
      </c>
      <c r="BG216" s="30" cm="1">
        <f t="array" ref="BG216">INDEX($H:$M,ROW(),MATCH(BG$2,$H$1:$M$1,0))</f>
        <v>20</v>
      </c>
      <c r="BH216" s="30" cm="1">
        <f t="array" ref="BH216">INDEX($H:$M,ROW(),MATCH(BH$2,$H$1:$M$1,0))</f>
        <v>20</v>
      </c>
      <c r="BI216" s="30" cm="1">
        <f t="array" ref="BI216">INDEX($H:$M,ROW(),MATCH(BI$2,$H$1:$M$1,0))</f>
        <v>20</v>
      </c>
      <c r="BJ216" s="30" cm="1">
        <f t="array" ref="BJ216">INDEX($H:$M,ROW(),MATCH(BJ$2,$H$1:$M$1,0))</f>
        <v>20</v>
      </c>
      <c r="BK216" s="30" cm="1">
        <f t="array" ref="BK216">INDEX($H:$M,ROW(),MATCH(BK$2,$H$1:$M$1,0))</f>
        <v>20</v>
      </c>
      <c r="BL216" s="30" cm="1">
        <f t="array" ref="BL216">INDEX($H:$M,ROW(),MATCH(BL$2,$H$1:$M$1,0))</f>
        <v>20</v>
      </c>
      <c r="BM216" s="30" cm="1">
        <f t="array" ref="BM216">INDEX($H:$M,ROW(),MATCH(BM$2,$H$1:$M$1,0))</f>
        <v>20</v>
      </c>
      <c r="BN216" s="30" cm="1">
        <f t="array" ref="BN216">INDEX($H:$M,ROW(),MATCH(BN$2,$H$1:$M$1,0))</f>
        <v>20</v>
      </c>
      <c r="BO216" s="30" cm="1">
        <f t="array" ref="BO216">INDEX($H:$M,ROW(),MATCH(BO$2,$H$1:$M$1,0))</f>
        <v>20</v>
      </c>
      <c r="BP216" s="30" cm="1">
        <f t="array" ref="BP216">INDEX($H:$M,ROW(),MATCH(BP$2,$H$1:$M$1,0))</f>
        <v>20</v>
      </c>
      <c r="BQ216" s="30" cm="1">
        <f t="array" ref="BQ216">INDEX($H:$M,ROW(),MATCH(BQ$2,$H$1:$M$1,0))</f>
        <v>20</v>
      </c>
      <c r="BR216" s="30" cm="1">
        <f t="array" ref="BR216">INDEX($H:$M,ROW(),MATCH(BR$2,$H$1:$M$1,0))</f>
        <v>20</v>
      </c>
      <c r="BS216" s="30" cm="1">
        <f t="array" ref="BS216">INDEX($H:$M,ROW(),MATCH(BS$2,$H$1:$M$1,0))</f>
        <v>20</v>
      </c>
      <c r="BT216" s="30" cm="1">
        <f t="array" ref="BT216">INDEX($H:$M,ROW(),MATCH(BT$2,$H$1:$M$1,0))</f>
        <v>20</v>
      </c>
      <c r="BU216" s="30" cm="1">
        <f t="array" ref="BU216">INDEX($H:$M,ROW(),MATCH(BU$2,$H$1:$M$1,0))</f>
        <v>20</v>
      </c>
      <c r="BV216" s="30" cm="1">
        <f t="array" ref="BV216">INDEX($H:$M,ROW(),MATCH(BV$2,$H$1:$M$1,0))</f>
        <v>20</v>
      </c>
      <c r="BW216" s="30" cm="1">
        <f t="array" ref="BW216">INDEX($H:$M,ROW(),MATCH(BW$2,$H$1:$M$1,0))</f>
        <v>20</v>
      </c>
      <c r="BX216" s="30" cm="1">
        <f t="array" ref="BX216">INDEX($H:$M,ROW(),MATCH(BX$2,$H$1:$M$1,0))</f>
        <v>20</v>
      </c>
      <c r="BY216" s="30" cm="1">
        <f t="array" ref="BY216">INDEX($H:$M,ROW(),MATCH(BY$2,$H$1:$M$1,0))</f>
        <v>20</v>
      </c>
      <c r="BZ216" s="30" cm="1">
        <f t="array" ref="BZ216">INDEX($H:$M,ROW(),MATCH(BZ$2,$H$1:$M$1,0))</f>
        <v>20</v>
      </c>
      <c r="CA216" s="30" cm="1">
        <f t="array" ref="CA216">INDEX($H:$M,ROW(),MATCH(CA$2,$H$1:$M$1,0))</f>
        <v>20</v>
      </c>
      <c r="CB216" s="30" cm="1">
        <f t="array" ref="CB216">INDEX($H:$M,ROW(),MATCH(CB$2,$H$1:$M$1,0))</f>
        <v>20</v>
      </c>
      <c r="CC216" s="30" cm="1">
        <f t="array" ref="CC216">INDEX($H:$M,ROW(),MATCH(CC$2,$H$1:$M$1,0))</f>
        <v>20</v>
      </c>
      <c r="CD216" s="30" cm="1">
        <f t="array" ref="CD216">INDEX($H:$M,ROW(),MATCH(CD$2,$H$1:$M$1,0))</f>
        <v>20</v>
      </c>
      <c r="CE216" s="30" cm="1">
        <f t="array" ref="CE216">INDEX($H:$M,ROW(),MATCH(CE$2,$H$1:$M$1,0))</f>
        <v>20</v>
      </c>
      <c r="CF216" s="30" cm="1">
        <f t="array" ref="CF216">INDEX($H:$M,ROW(),MATCH(CF$2,$H$1:$M$1,0))</f>
        <v>20</v>
      </c>
      <c r="CG216" s="30" cm="1">
        <f t="array" ref="CG216">INDEX($H:$M,ROW(),MATCH(CG$2,$H$1:$M$1,0))</f>
        <v>20</v>
      </c>
      <c r="CH216" s="30" cm="1">
        <f t="array" ref="CH216">INDEX($H:$M,ROW(),MATCH(CH$2,$H$1:$M$1,0))</f>
        <v>20</v>
      </c>
      <c r="CI216" s="30" cm="1">
        <f t="array" ref="CI216">INDEX($H:$M,ROW(),MATCH(CI$2,$H$1:$M$1,0))</f>
        <v>20</v>
      </c>
    </row>
    <row r="217" spans="1:87" x14ac:dyDescent="0.35">
      <c r="B217" t="s">
        <v>199</v>
      </c>
      <c r="C217" t="s">
        <v>158</v>
      </c>
      <c r="E217" s="27" t="str">
        <f>SUBSTITUTE(E213,":","")&amp;" Expense"</f>
        <v>Seller acquisition cost Expense</v>
      </c>
      <c r="F217" s="27"/>
      <c r="G217" s="9"/>
      <c r="H217" s="28">
        <f t="shared" ref="H217:M217" si="248">SUMIF($2:$2,H$1,217:217)</f>
        <v>-199999.99999999997</v>
      </c>
      <c r="I217" s="28">
        <f t="shared" si="248"/>
        <v>-399999.99999999994</v>
      </c>
      <c r="J217" s="28">
        <f t="shared" si="248"/>
        <v>-799999.99999999988</v>
      </c>
      <c r="K217" s="28">
        <f t="shared" si="248"/>
        <v>-1599999.9999999998</v>
      </c>
      <c r="L217" s="28">
        <f t="shared" si="248"/>
        <v>-3199999.9999999995</v>
      </c>
      <c r="M217" s="28">
        <f t="shared" si="248"/>
        <v>-6399999.9999999991</v>
      </c>
      <c r="P217" s="28">
        <f>-P216*P215</f>
        <v>-16666.666666666668</v>
      </c>
      <c r="Q217" s="28">
        <f t="shared" ref="Q217:CB217" si="249">-Q216*Q215</f>
        <v>-16666.666666666668</v>
      </c>
      <c r="R217" s="28">
        <f t="shared" si="249"/>
        <v>-16666.666666666668</v>
      </c>
      <c r="S217" s="28">
        <f t="shared" si="249"/>
        <v>-16666.666666666668</v>
      </c>
      <c r="T217" s="28">
        <f t="shared" si="249"/>
        <v>-16666.666666666668</v>
      </c>
      <c r="U217" s="28">
        <f t="shared" si="249"/>
        <v>-16666.666666666668</v>
      </c>
      <c r="V217" s="28">
        <f t="shared" si="249"/>
        <v>-16666.666666666668</v>
      </c>
      <c r="W217" s="28">
        <f t="shared" si="249"/>
        <v>-16666.666666666668</v>
      </c>
      <c r="X217" s="28">
        <f t="shared" si="249"/>
        <v>-16666.666666666668</v>
      </c>
      <c r="Y217" s="28">
        <f t="shared" si="249"/>
        <v>-16666.666666666668</v>
      </c>
      <c r="Z217" s="28">
        <f t="shared" si="249"/>
        <v>-16666.666666666668</v>
      </c>
      <c r="AA217" s="28">
        <f t="shared" si="249"/>
        <v>-16666.666666666668</v>
      </c>
      <c r="AB217" s="28">
        <f t="shared" si="249"/>
        <v>-33333.333333333336</v>
      </c>
      <c r="AC217" s="28">
        <f t="shared" si="249"/>
        <v>-33333.333333333336</v>
      </c>
      <c r="AD217" s="28">
        <f t="shared" si="249"/>
        <v>-33333.333333333336</v>
      </c>
      <c r="AE217" s="28">
        <f t="shared" si="249"/>
        <v>-33333.333333333336</v>
      </c>
      <c r="AF217" s="28">
        <f t="shared" si="249"/>
        <v>-33333.333333333336</v>
      </c>
      <c r="AG217" s="28">
        <f t="shared" si="249"/>
        <v>-33333.333333333336</v>
      </c>
      <c r="AH217" s="28">
        <f t="shared" si="249"/>
        <v>-33333.333333333336</v>
      </c>
      <c r="AI217" s="28">
        <f t="shared" si="249"/>
        <v>-33333.333333333336</v>
      </c>
      <c r="AJ217" s="28">
        <f t="shared" si="249"/>
        <v>-33333.333333333336</v>
      </c>
      <c r="AK217" s="28">
        <f t="shared" si="249"/>
        <v>-33333.333333333336</v>
      </c>
      <c r="AL217" s="28">
        <f t="shared" si="249"/>
        <v>-33333.333333333336</v>
      </c>
      <c r="AM217" s="28">
        <f t="shared" si="249"/>
        <v>-33333.333333333336</v>
      </c>
      <c r="AN217" s="28">
        <f t="shared" si="249"/>
        <v>-66666.666666666672</v>
      </c>
      <c r="AO217" s="28">
        <f t="shared" si="249"/>
        <v>-66666.666666666672</v>
      </c>
      <c r="AP217" s="28">
        <f t="shared" si="249"/>
        <v>-66666.666666666672</v>
      </c>
      <c r="AQ217" s="28">
        <f t="shared" si="249"/>
        <v>-66666.666666666672</v>
      </c>
      <c r="AR217" s="28">
        <f t="shared" si="249"/>
        <v>-66666.666666666672</v>
      </c>
      <c r="AS217" s="28">
        <f t="shared" si="249"/>
        <v>-66666.666666666672</v>
      </c>
      <c r="AT217" s="28">
        <f t="shared" si="249"/>
        <v>-66666.666666666672</v>
      </c>
      <c r="AU217" s="28">
        <f t="shared" si="249"/>
        <v>-66666.666666666672</v>
      </c>
      <c r="AV217" s="28">
        <f t="shared" si="249"/>
        <v>-66666.666666666672</v>
      </c>
      <c r="AW217" s="28">
        <f t="shared" si="249"/>
        <v>-66666.666666666672</v>
      </c>
      <c r="AX217" s="28">
        <f t="shared" si="249"/>
        <v>-66666.666666666672</v>
      </c>
      <c r="AY217" s="28">
        <f t="shared" si="249"/>
        <v>-66666.666666666672</v>
      </c>
      <c r="AZ217" s="28">
        <f t="shared" si="249"/>
        <v>-133333.33333333334</v>
      </c>
      <c r="BA217" s="28">
        <f t="shared" si="249"/>
        <v>-133333.33333333334</v>
      </c>
      <c r="BB217" s="28">
        <f t="shared" si="249"/>
        <v>-133333.33333333334</v>
      </c>
      <c r="BC217" s="28">
        <f t="shared" si="249"/>
        <v>-133333.33333333334</v>
      </c>
      <c r="BD217" s="28">
        <f t="shared" si="249"/>
        <v>-133333.33333333334</v>
      </c>
      <c r="BE217" s="28">
        <f t="shared" si="249"/>
        <v>-133333.33333333334</v>
      </c>
      <c r="BF217" s="28">
        <f t="shared" si="249"/>
        <v>-133333.33333333334</v>
      </c>
      <c r="BG217" s="28">
        <f t="shared" si="249"/>
        <v>-133333.33333333334</v>
      </c>
      <c r="BH217" s="28">
        <f t="shared" si="249"/>
        <v>-133333.33333333334</v>
      </c>
      <c r="BI217" s="28">
        <f t="shared" si="249"/>
        <v>-133333.33333333334</v>
      </c>
      <c r="BJ217" s="28">
        <f t="shared" si="249"/>
        <v>-133333.33333333334</v>
      </c>
      <c r="BK217" s="28">
        <f t="shared" si="249"/>
        <v>-133333.33333333334</v>
      </c>
      <c r="BL217" s="28">
        <f t="shared" si="249"/>
        <v>-266666.66666666669</v>
      </c>
      <c r="BM217" s="28">
        <f t="shared" si="249"/>
        <v>-266666.66666666669</v>
      </c>
      <c r="BN217" s="28">
        <f t="shared" si="249"/>
        <v>-266666.66666666669</v>
      </c>
      <c r="BO217" s="28">
        <f t="shared" si="249"/>
        <v>-266666.66666666669</v>
      </c>
      <c r="BP217" s="28">
        <f t="shared" si="249"/>
        <v>-266666.66666666669</v>
      </c>
      <c r="BQ217" s="28">
        <f t="shared" si="249"/>
        <v>-266666.66666666669</v>
      </c>
      <c r="BR217" s="28">
        <f t="shared" si="249"/>
        <v>-266666.66666666669</v>
      </c>
      <c r="BS217" s="28">
        <f t="shared" si="249"/>
        <v>-266666.66666666669</v>
      </c>
      <c r="BT217" s="28">
        <f t="shared" si="249"/>
        <v>-266666.66666666669</v>
      </c>
      <c r="BU217" s="28">
        <f t="shared" si="249"/>
        <v>-266666.66666666669</v>
      </c>
      <c r="BV217" s="28">
        <f t="shared" si="249"/>
        <v>-266666.66666666669</v>
      </c>
      <c r="BW217" s="28">
        <f t="shared" si="249"/>
        <v>-266666.66666666669</v>
      </c>
      <c r="BX217" s="28">
        <f t="shared" si="249"/>
        <v>-533333.33333333337</v>
      </c>
      <c r="BY217" s="28">
        <f t="shared" si="249"/>
        <v>-533333.33333333337</v>
      </c>
      <c r="BZ217" s="28">
        <f t="shared" si="249"/>
        <v>-533333.33333333337</v>
      </c>
      <c r="CA217" s="28">
        <f t="shared" si="249"/>
        <v>-533333.33333333337</v>
      </c>
      <c r="CB217" s="28">
        <f t="shared" si="249"/>
        <v>-533333.33333333337</v>
      </c>
      <c r="CC217" s="28">
        <f t="shared" ref="CC217:CI217" si="250">-CC216*CC215</f>
        <v>-533333.33333333337</v>
      </c>
      <c r="CD217" s="28">
        <f t="shared" si="250"/>
        <v>-533333.33333333337</v>
      </c>
      <c r="CE217" s="28">
        <f t="shared" si="250"/>
        <v>-533333.33333333337</v>
      </c>
      <c r="CF217" s="28">
        <f t="shared" si="250"/>
        <v>-533333.33333333337</v>
      </c>
      <c r="CG217" s="28">
        <f t="shared" si="250"/>
        <v>-533333.33333333337</v>
      </c>
      <c r="CH217" s="28">
        <f t="shared" si="250"/>
        <v>-533333.33333333337</v>
      </c>
      <c r="CI217" s="28">
        <f t="shared" si="250"/>
        <v>-533333.33333333337</v>
      </c>
    </row>
    <row r="218" spans="1:87" x14ac:dyDescent="0.35">
      <c r="C218" t="s">
        <v>158</v>
      </c>
    </row>
    <row r="219" spans="1:87" outlineLevel="1" x14ac:dyDescent="0.35">
      <c r="C219" t="s">
        <v>158</v>
      </c>
      <c r="E219" t="str">
        <f>"Revenue driver: "&amp;E209</f>
        <v>Revenue driver: Marketplace revenue - primary Revenue</v>
      </c>
      <c r="H219" s="53"/>
      <c r="I219" s="53"/>
      <c r="J219" s="53"/>
      <c r="K219" s="53"/>
      <c r="L219" s="53"/>
      <c r="M219" s="53"/>
      <c r="P219" s="53">
        <f t="shared" ref="P219:CA221" si="251">P209</f>
        <v>8333.3333333333339</v>
      </c>
      <c r="Q219" s="53">
        <f t="shared" si="251"/>
        <v>8333.3333333333339</v>
      </c>
      <c r="R219" s="53">
        <f t="shared" si="251"/>
        <v>8333.3333333333339</v>
      </c>
      <c r="S219" s="53">
        <f t="shared" si="251"/>
        <v>8333.3333333333339</v>
      </c>
      <c r="T219" s="53">
        <f t="shared" si="251"/>
        <v>8333.3333333333339</v>
      </c>
      <c r="U219" s="53">
        <f t="shared" si="251"/>
        <v>8333.3333333333339</v>
      </c>
      <c r="V219" s="53">
        <f t="shared" si="251"/>
        <v>8333.3333333333339</v>
      </c>
      <c r="W219" s="53">
        <f t="shared" si="251"/>
        <v>8333.3333333333339</v>
      </c>
      <c r="X219" s="53">
        <f t="shared" si="251"/>
        <v>8333.3333333333339</v>
      </c>
      <c r="Y219" s="53">
        <f t="shared" si="251"/>
        <v>8333.3333333333339</v>
      </c>
      <c r="Z219" s="53">
        <f t="shared" si="251"/>
        <v>8333.3333333333339</v>
      </c>
      <c r="AA219" s="53">
        <f t="shared" si="251"/>
        <v>8333.3333333333339</v>
      </c>
      <c r="AB219" s="53">
        <f t="shared" si="251"/>
        <v>16666.666666666668</v>
      </c>
      <c r="AC219" s="53">
        <f t="shared" si="251"/>
        <v>16666.666666666668</v>
      </c>
      <c r="AD219" s="53">
        <f t="shared" si="251"/>
        <v>16666.666666666668</v>
      </c>
      <c r="AE219" s="53">
        <f t="shared" si="251"/>
        <v>16666.666666666668</v>
      </c>
      <c r="AF219" s="53">
        <f t="shared" si="251"/>
        <v>16666.666666666668</v>
      </c>
      <c r="AG219" s="53">
        <f t="shared" si="251"/>
        <v>16666.666666666668</v>
      </c>
      <c r="AH219" s="53">
        <f t="shared" si="251"/>
        <v>16666.666666666668</v>
      </c>
      <c r="AI219" s="53">
        <f t="shared" si="251"/>
        <v>16666.666666666668</v>
      </c>
      <c r="AJ219" s="53">
        <f t="shared" si="251"/>
        <v>16666.666666666668</v>
      </c>
      <c r="AK219" s="53">
        <f t="shared" si="251"/>
        <v>16666.666666666668</v>
      </c>
      <c r="AL219" s="53">
        <f t="shared" si="251"/>
        <v>16666.666666666668</v>
      </c>
      <c r="AM219" s="53">
        <f t="shared" si="251"/>
        <v>16666.666666666668</v>
      </c>
      <c r="AN219" s="53">
        <f t="shared" si="251"/>
        <v>33333.333333333336</v>
      </c>
      <c r="AO219" s="53">
        <f t="shared" si="251"/>
        <v>33333.333333333336</v>
      </c>
      <c r="AP219" s="53">
        <f t="shared" si="251"/>
        <v>33333.333333333336</v>
      </c>
      <c r="AQ219" s="53">
        <f t="shared" si="251"/>
        <v>33333.333333333336</v>
      </c>
      <c r="AR219" s="53">
        <f t="shared" si="251"/>
        <v>33333.333333333336</v>
      </c>
      <c r="AS219" s="53">
        <f t="shared" si="251"/>
        <v>33333.333333333336</v>
      </c>
      <c r="AT219" s="53">
        <f t="shared" si="251"/>
        <v>33333.333333333336</v>
      </c>
      <c r="AU219" s="53">
        <f t="shared" si="251"/>
        <v>33333.333333333336</v>
      </c>
      <c r="AV219" s="53">
        <f t="shared" si="251"/>
        <v>33333.333333333336</v>
      </c>
      <c r="AW219" s="53">
        <f t="shared" si="251"/>
        <v>33333.333333333336</v>
      </c>
      <c r="AX219" s="53">
        <f t="shared" si="251"/>
        <v>33333.333333333336</v>
      </c>
      <c r="AY219" s="53">
        <f t="shared" si="251"/>
        <v>33333.333333333336</v>
      </c>
      <c r="AZ219" s="53">
        <f t="shared" si="251"/>
        <v>66666.666666666672</v>
      </c>
      <c r="BA219" s="53">
        <f t="shared" si="251"/>
        <v>66666.666666666672</v>
      </c>
      <c r="BB219" s="53">
        <f t="shared" si="251"/>
        <v>66666.666666666672</v>
      </c>
      <c r="BC219" s="53">
        <f t="shared" si="251"/>
        <v>66666.666666666672</v>
      </c>
      <c r="BD219" s="53">
        <f t="shared" si="251"/>
        <v>66666.666666666672</v>
      </c>
      <c r="BE219" s="53">
        <f t="shared" si="251"/>
        <v>66666.666666666672</v>
      </c>
      <c r="BF219" s="53">
        <f t="shared" si="251"/>
        <v>66666.666666666672</v>
      </c>
      <c r="BG219" s="53">
        <f t="shared" si="251"/>
        <v>66666.666666666672</v>
      </c>
      <c r="BH219" s="53">
        <f t="shared" si="251"/>
        <v>66666.666666666672</v>
      </c>
      <c r="BI219" s="53">
        <f t="shared" si="251"/>
        <v>66666.666666666672</v>
      </c>
      <c r="BJ219" s="53">
        <f t="shared" si="251"/>
        <v>66666.666666666672</v>
      </c>
      <c r="BK219" s="53">
        <f t="shared" si="251"/>
        <v>66666.666666666672</v>
      </c>
      <c r="BL219" s="53">
        <f t="shared" si="251"/>
        <v>133333.33333333334</v>
      </c>
      <c r="BM219" s="53">
        <f t="shared" si="251"/>
        <v>133333.33333333334</v>
      </c>
      <c r="BN219" s="53">
        <f t="shared" si="251"/>
        <v>133333.33333333334</v>
      </c>
      <c r="BO219" s="53">
        <f t="shared" si="251"/>
        <v>133333.33333333334</v>
      </c>
      <c r="BP219" s="53">
        <f t="shared" si="251"/>
        <v>133333.33333333334</v>
      </c>
      <c r="BQ219" s="53">
        <f t="shared" si="251"/>
        <v>133333.33333333334</v>
      </c>
      <c r="BR219" s="53">
        <f t="shared" si="251"/>
        <v>133333.33333333334</v>
      </c>
      <c r="BS219" s="53">
        <f t="shared" si="251"/>
        <v>133333.33333333334</v>
      </c>
      <c r="BT219" s="53">
        <f t="shared" si="251"/>
        <v>133333.33333333334</v>
      </c>
      <c r="BU219" s="53">
        <f t="shared" si="251"/>
        <v>133333.33333333334</v>
      </c>
      <c r="BV219" s="53">
        <f t="shared" si="251"/>
        <v>133333.33333333334</v>
      </c>
      <c r="BW219" s="53">
        <f t="shared" si="251"/>
        <v>133333.33333333334</v>
      </c>
      <c r="BX219" s="53">
        <f t="shared" si="251"/>
        <v>266666.66666666669</v>
      </c>
      <c r="BY219" s="53">
        <f t="shared" si="251"/>
        <v>266666.66666666669</v>
      </c>
      <c r="BZ219" s="53">
        <f t="shared" si="251"/>
        <v>266666.66666666669</v>
      </c>
      <c r="CA219" s="53">
        <f t="shared" si="251"/>
        <v>266666.66666666669</v>
      </c>
      <c r="CB219" s="53">
        <f t="shared" ref="CB219:CI221" si="252">CB209</f>
        <v>266666.66666666669</v>
      </c>
      <c r="CC219" s="53">
        <f t="shared" si="252"/>
        <v>266666.66666666669</v>
      </c>
      <c r="CD219" s="53">
        <f t="shared" si="252"/>
        <v>266666.66666666669</v>
      </c>
      <c r="CE219" s="53">
        <f t="shared" si="252"/>
        <v>266666.66666666669</v>
      </c>
      <c r="CF219" s="53">
        <f t="shared" si="252"/>
        <v>266666.66666666669</v>
      </c>
      <c r="CG219" s="53">
        <f t="shared" si="252"/>
        <v>266666.66666666669</v>
      </c>
      <c r="CH219" s="53">
        <f t="shared" si="252"/>
        <v>266666.66666666669</v>
      </c>
      <c r="CI219" s="53">
        <f t="shared" si="252"/>
        <v>266666.66666666669</v>
      </c>
    </row>
    <row r="220" spans="1:87" outlineLevel="1" x14ac:dyDescent="0.35">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35">
      <c r="C221" t="s">
        <v>158</v>
      </c>
      <c r="E221" s="12" t="str">
        <f>E211</f>
        <v>Driver: # of orders</v>
      </c>
      <c r="F221" s="12"/>
      <c r="G221" s="13"/>
      <c r="H221" s="34"/>
      <c r="I221" s="34"/>
      <c r="J221" s="34"/>
      <c r="K221" s="34"/>
      <c r="L221" s="34"/>
      <c r="M221" s="34"/>
      <c r="P221" s="34">
        <f>P211</f>
        <v>8333.3333333333339</v>
      </c>
      <c r="Q221" s="34">
        <f t="shared" si="251"/>
        <v>8333.3333333333339</v>
      </c>
      <c r="R221" s="34">
        <f t="shared" si="251"/>
        <v>8333.3333333333339</v>
      </c>
      <c r="S221" s="34">
        <f t="shared" si="251"/>
        <v>8333.3333333333339</v>
      </c>
      <c r="T221" s="34">
        <f t="shared" si="251"/>
        <v>8333.3333333333339</v>
      </c>
      <c r="U221" s="34">
        <f t="shared" si="251"/>
        <v>8333.3333333333339</v>
      </c>
      <c r="V221" s="34">
        <f t="shared" si="251"/>
        <v>8333.3333333333339</v>
      </c>
      <c r="W221" s="34">
        <f t="shared" si="251"/>
        <v>8333.3333333333339</v>
      </c>
      <c r="X221" s="34">
        <f t="shared" si="251"/>
        <v>8333.3333333333339</v>
      </c>
      <c r="Y221" s="34">
        <f t="shared" si="251"/>
        <v>8333.3333333333339</v>
      </c>
      <c r="Z221" s="34">
        <f t="shared" si="251"/>
        <v>8333.3333333333339</v>
      </c>
      <c r="AA221" s="34">
        <f t="shared" si="251"/>
        <v>8333.3333333333339</v>
      </c>
      <c r="AB221" s="34">
        <f t="shared" si="251"/>
        <v>16666.666666666668</v>
      </c>
      <c r="AC221" s="34">
        <f t="shared" si="251"/>
        <v>16666.666666666668</v>
      </c>
      <c r="AD221" s="34">
        <f t="shared" si="251"/>
        <v>16666.666666666668</v>
      </c>
      <c r="AE221" s="34">
        <f t="shared" si="251"/>
        <v>16666.666666666668</v>
      </c>
      <c r="AF221" s="34">
        <f t="shared" si="251"/>
        <v>16666.666666666668</v>
      </c>
      <c r="AG221" s="34">
        <f t="shared" si="251"/>
        <v>16666.666666666668</v>
      </c>
      <c r="AH221" s="34">
        <f t="shared" si="251"/>
        <v>16666.666666666668</v>
      </c>
      <c r="AI221" s="34">
        <f t="shared" si="251"/>
        <v>16666.666666666668</v>
      </c>
      <c r="AJ221" s="34">
        <f t="shared" si="251"/>
        <v>16666.666666666668</v>
      </c>
      <c r="AK221" s="34">
        <f t="shared" si="251"/>
        <v>16666.666666666668</v>
      </c>
      <c r="AL221" s="34">
        <f t="shared" si="251"/>
        <v>16666.666666666668</v>
      </c>
      <c r="AM221" s="34">
        <f t="shared" si="251"/>
        <v>16666.666666666668</v>
      </c>
      <c r="AN221" s="34">
        <f t="shared" si="251"/>
        <v>33333.333333333336</v>
      </c>
      <c r="AO221" s="34">
        <f t="shared" si="251"/>
        <v>33333.333333333336</v>
      </c>
      <c r="AP221" s="34">
        <f t="shared" si="251"/>
        <v>33333.333333333336</v>
      </c>
      <c r="AQ221" s="34">
        <f t="shared" si="251"/>
        <v>33333.333333333336</v>
      </c>
      <c r="AR221" s="34">
        <f t="shared" si="251"/>
        <v>33333.333333333336</v>
      </c>
      <c r="AS221" s="34">
        <f t="shared" si="251"/>
        <v>33333.333333333336</v>
      </c>
      <c r="AT221" s="34">
        <f t="shared" si="251"/>
        <v>33333.333333333336</v>
      </c>
      <c r="AU221" s="34">
        <f t="shared" si="251"/>
        <v>33333.333333333336</v>
      </c>
      <c r="AV221" s="34">
        <f t="shared" si="251"/>
        <v>33333.333333333336</v>
      </c>
      <c r="AW221" s="34">
        <f t="shared" si="251"/>
        <v>33333.333333333336</v>
      </c>
      <c r="AX221" s="34">
        <f t="shared" si="251"/>
        <v>33333.333333333336</v>
      </c>
      <c r="AY221" s="34">
        <f t="shared" si="251"/>
        <v>33333.333333333336</v>
      </c>
      <c r="AZ221" s="34">
        <f t="shared" si="251"/>
        <v>66666.666666666672</v>
      </c>
      <c r="BA221" s="34">
        <f t="shared" si="251"/>
        <v>66666.666666666672</v>
      </c>
      <c r="BB221" s="34">
        <f t="shared" si="251"/>
        <v>66666.666666666672</v>
      </c>
      <c r="BC221" s="34">
        <f t="shared" si="251"/>
        <v>66666.666666666672</v>
      </c>
      <c r="BD221" s="34">
        <f t="shared" si="251"/>
        <v>66666.666666666672</v>
      </c>
      <c r="BE221" s="34">
        <f t="shared" si="251"/>
        <v>66666.666666666672</v>
      </c>
      <c r="BF221" s="34">
        <f t="shared" si="251"/>
        <v>66666.666666666672</v>
      </c>
      <c r="BG221" s="34">
        <f t="shared" si="251"/>
        <v>66666.666666666672</v>
      </c>
      <c r="BH221" s="34">
        <f t="shared" si="251"/>
        <v>66666.666666666672</v>
      </c>
      <c r="BI221" s="34">
        <f t="shared" si="251"/>
        <v>66666.666666666672</v>
      </c>
      <c r="BJ221" s="34">
        <f t="shared" si="251"/>
        <v>66666.666666666672</v>
      </c>
      <c r="BK221" s="34">
        <f t="shared" si="251"/>
        <v>66666.666666666672</v>
      </c>
      <c r="BL221" s="34">
        <f t="shared" si="251"/>
        <v>133333.33333333334</v>
      </c>
      <c r="BM221" s="34">
        <f t="shared" si="251"/>
        <v>133333.33333333334</v>
      </c>
      <c r="BN221" s="34">
        <f t="shared" si="251"/>
        <v>133333.33333333334</v>
      </c>
      <c r="BO221" s="34">
        <f t="shared" si="251"/>
        <v>133333.33333333334</v>
      </c>
      <c r="BP221" s="34">
        <f t="shared" si="251"/>
        <v>133333.33333333334</v>
      </c>
      <c r="BQ221" s="34">
        <f t="shared" si="251"/>
        <v>133333.33333333334</v>
      </c>
      <c r="BR221" s="34">
        <f t="shared" si="251"/>
        <v>133333.33333333334</v>
      </c>
      <c r="BS221" s="34">
        <f t="shared" si="251"/>
        <v>133333.33333333334</v>
      </c>
      <c r="BT221" s="34">
        <f t="shared" si="251"/>
        <v>133333.33333333334</v>
      </c>
      <c r="BU221" s="34">
        <f t="shared" si="251"/>
        <v>133333.33333333334</v>
      </c>
      <c r="BV221" s="34">
        <f t="shared" si="251"/>
        <v>133333.33333333334</v>
      </c>
      <c r="BW221" s="34">
        <f t="shared" si="251"/>
        <v>133333.33333333334</v>
      </c>
      <c r="BX221" s="34">
        <f t="shared" si="251"/>
        <v>266666.66666666669</v>
      </c>
      <c r="BY221" s="34">
        <f t="shared" si="251"/>
        <v>266666.66666666669</v>
      </c>
      <c r="BZ221" s="34">
        <f t="shared" si="251"/>
        <v>266666.66666666669</v>
      </c>
      <c r="CA221" s="34">
        <f t="shared" si="251"/>
        <v>266666.66666666669</v>
      </c>
      <c r="CB221" s="34">
        <f t="shared" si="252"/>
        <v>266666.66666666669</v>
      </c>
      <c r="CC221" s="34">
        <f t="shared" si="252"/>
        <v>266666.66666666669</v>
      </c>
      <c r="CD221" s="34">
        <f t="shared" si="252"/>
        <v>266666.66666666669</v>
      </c>
      <c r="CE221" s="34">
        <f t="shared" si="252"/>
        <v>266666.66666666669</v>
      </c>
      <c r="CF221" s="34">
        <f t="shared" si="252"/>
        <v>266666.66666666669</v>
      </c>
      <c r="CG221" s="34">
        <f t="shared" si="252"/>
        <v>266666.66666666669</v>
      </c>
      <c r="CH221" s="34">
        <f t="shared" si="252"/>
        <v>266666.66666666669</v>
      </c>
      <c r="CI221" s="34">
        <f t="shared" si="252"/>
        <v>266666.66666666669</v>
      </c>
    </row>
    <row r="222" spans="1:87" outlineLevel="1" x14ac:dyDescent="0.35">
      <c r="C222" t="s">
        <v>158</v>
      </c>
    </row>
    <row r="223" spans="1:87" s="42" customFormat="1" x14ac:dyDescent="0.35">
      <c r="C223" s="52" t="s">
        <v>210</v>
      </c>
      <c r="D223" s="52"/>
      <c r="E223" s="41" t="s">
        <v>214</v>
      </c>
      <c r="F223" s="41"/>
      <c r="G223" s="68"/>
    </row>
    <row r="224" spans="1:87" x14ac:dyDescent="0.35">
      <c r="C224" t="s">
        <v>210</v>
      </c>
      <c r="E224" s="12" t="s">
        <v>76</v>
      </c>
      <c r="F224" s="12"/>
      <c r="G224" s="13"/>
      <c r="H224" s="15">
        <f t="shared" ref="H224:M224" si="253">SUMIF($2:$2,H$1,224:224)</f>
        <v>99999.999999999985</v>
      </c>
      <c r="I224" s="15">
        <f t="shared" si="253"/>
        <v>199999.99999999997</v>
      </c>
      <c r="J224" s="15">
        <f t="shared" si="253"/>
        <v>399999.99999999994</v>
      </c>
      <c r="K224" s="15">
        <f t="shared" si="253"/>
        <v>799999.99999999988</v>
      </c>
      <c r="L224" s="15">
        <f t="shared" si="253"/>
        <v>1599999.9999999998</v>
      </c>
      <c r="M224" s="15">
        <f t="shared" si="253"/>
        <v>3199999.9999999995</v>
      </c>
      <c r="P224" s="34">
        <f>P221</f>
        <v>8333.3333333333339</v>
      </c>
      <c r="Q224" s="34">
        <f t="shared" ref="Q224:CB224" si="254">Q221</f>
        <v>8333.3333333333339</v>
      </c>
      <c r="R224" s="34">
        <f t="shared" si="254"/>
        <v>8333.3333333333339</v>
      </c>
      <c r="S224" s="34">
        <f t="shared" si="254"/>
        <v>8333.3333333333339</v>
      </c>
      <c r="T224" s="34">
        <f t="shared" si="254"/>
        <v>8333.3333333333339</v>
      </c>
      <c r="U224" s="34">
        <f t="shared" si="254"/>
        <v>8333.3333333333339</v>
      </c>
      <c r="V224" s="34">
        <f t="shared" si="254"/>
        <v>8333.3333333333339</v>
      </c>
      <c r="W224" s="34">
        <f t="shared" si="254"/>
        <v>8333.3333333333339</v>
      </c>
      <c r="X224" s="34">
        <f t="shared" si="254"/>
        <v>8333.3333333333339</v>
      </c>
      <c r="Y224" s="34">
        <f t="shared" si="254"/>
        <v>8333.3333333333339</v>
      </c>
      <c r="Z224" s="34">
        <f t="shared" si="254"/>
        <v>8333.3333333333339</v>
      </c>
      <c r="AA224" s="34">
        <f t="shared" si="254"/>
        <v>8333.3333333333339</v>
      </c>
      <c r="AB224" s="34">
        <f t="shared" si="254"/>
        <v>16666.666666666668</v>
      </c>
      <c r="AC224" s="34">
        <f t="shared" si="254"/>
        <v>16666.666666666668</v>
      </c>
      <c r="AD224" s="34">
        <f t="shared" si="254"/>
        <v>16666.666666666668</v>
      </c>
      <c r="AE224" s="34">
        <f t="shared" si="254"/>
        <v>16666.666666666668</v>
      </c>
      <c r="AF224" s="34">
        <f t="shared" si="254"/>
        <v>16666.666666666668</v>
      </c>
      <c r="AG224" s="34">
        <f t="shared" si="254"/>
        <v>16666.666666666668</v>
      </c>
      <c r="AH224" s="34">
        <f t="shared" si="254"/>
        <v>16666.666666666668</v>
      </c>
      <c r="AI224" s="34">
        <f t="shared" si="254"/>
        <v>16666.666666666668</v>
      </c>
      <c r="AJ224" s="34">
        <f t="shared" si="254"/>
        <v>16666.666666666668</v>
      </c>
      <c r="AK224" s="34">
        <f t="shared" si="254"/>
        <v>16666.666666666668</v>
      </c>
      <c r="AL224" s="34">
        <f t="shared" si="254"/>
        <v>16666.666666666668</v>
      </c>
      <c r="AM224" s="34">
        <f t="shared" si="254"/>
        <v>16666.666666666668</v>
      </c>
      <c r="AN224" s="34">
        <f t="shared" si="254"/>
        <v>33333.333333333336</v>
      </c>
      <c r="AO224" s="34">
        <f t="shared" si="254"/>
        <v>33333.333333333336</v>
      </c>
      <c r="AP224" s="34">
        <f t="shared" si="254"/>
        <v>33333.333333333336</v>
      </c>
      <c r="AQ224" s="34">
        <f t="shared" si="254"/>
        <v>33333.333333333336</v>
      </c>
      <c r="AR224" s="34">
        <f t="shared" si="254"/>
        <v>33333.333333333336</v>
      </c>
      <c r="AS224" s="34">
        <f t="shared" si="254"/>
        <v>33333.333333333336</v>
      </c>
      <c r="AT224" s="34">
        <f t="shared" si="254"/>
        <v>33333.333333333336</v>
      </c>
      <c r="AU224" s="34">
        <f t="shared" si="254"/>
        <v>33333.333333333336</v>
      </c>
      <c r="AV224" s="34">
        <f t="shared" si="254"/>
        <v>33333.333333333336</v>
      </c>
      <c r="AW224" s="34">
        <f t="shared" si="254"/>
        <v>33333.333333333336</v>
      </c>
      <c r="AX224" s="34">
        <f t="shared" si="254"/>
        <v>33333.333333333336</v>
      </c>
      <c r="AY224" s="34">
        <f t="shared" si="254"/>
        <v>33333.333333333336</v>
      </c>
      <c r="AZ224" s="34">
        <f t="shared" si="254"/>
        <v>66666.666666666672</v>
      </c>
      <c r="BA224" s="34">
        <f t="shared" si="254"/>
        <v>66666.666666666672</v>
      </c>
      <c r="BB224" s="34">
        <f t="shared" si="254"/>
        <v>66666.666666666672</v>
      </c>
      <c r="BC224" s="34">
        <f t="shared" si="254"/>
        <v>66666.666666666672</v>
      </c>
      <c r="BD224" s="34">
        <f t="shared" si="254"/>
        <v>66666.666666666672</v>
      </c>
      <c r="BE224" s="34">
        <f t="shared" si="254"/>
        <v>66666.666666666672</v>
      </c>
      <c r="BF224" s="34">
        <f t="shared" si="254"/>
        <v>66666.666666666672</v>
      </c>
      <c r="BG224" s="34">
        <f t="shared" si="254"/>
        <v>66666.666666666672</v>
      </c>
      <c r="BH224" s="34">
        <f t="shared" si="254"/>
        <v>66666.666666666672</v>
      </c>
      <c r="BI224" s="34">
        <f t="shared" si="254"/>
        <v>66666.666666666672</v>
      </c>
      <c r="BJ224" s="34">
        <f t="shared" si="254"/>
        <v>66666.666666666672</v>
      </c>
      <c r="BK224" s="34">
        <f t="shared" si="254"/>
        <v>66666.666666666672</v>
      </c>
      <c r="BL224" s="34">
        <f t="shared" si="254"/>
        <v>133333.33333333334</v>
      </c>
      <c r="BM224" s="34">
        <f t="shared" si="254"/>
        <v>133333.33333333334</v>
      </c>
      <c r="BN224" s="34">
        <f t="shared" si="254"/>
        <v>133333.33333333334</v>
      </c>
      <c r="BO224" s="34">
        <f t="shared" si="254"/>
        <v>133333.33333333334</v>
      </c>
      <c r="BP224" s="34">
        <f t="shared" si="254"/>
        <v>133333.33333333334</v>
      </c>
      <c r="BQ224" s="34">
        <f t="shared" si="254"/>
        <v>133333.33333333334</v>
      </c>
      <c r="BR224" s="34">
        <f t="shared" si="254"/>
        <v>133333.33333333334</v>
      </c>
      <c r="BS224" s="34">
        <f t="shared" si="254"/>
        <v>133333.33333333334</v>
      </c>
      <c r="BT224" s="34">
        <f t="shared" si="254"/>
        <v>133333.33333333334</v>
      </c>
      <c r="BU224" s="34">
        <f t="shared" si="254"/>
        <v>133333.33333333334</v>
      </c>
      <c r="BV224" s="34">
        <f t="shared" si="254"/>
        <v>133333.33333333334</v>
      </c>
      <c r="BW224" s="34">
        <f t="shared" si="254"/>
        <v>133333.33333333334</v>
      </c>
      <c r="BX224" s="34">
        <f t="shared" si="254"/>
        <v>266666.66666666669</v>
      </c>
      <c r="BY224" s="34">
        <f t="shared" si="254"/>
        <v>266666.66666666669</v>
      </c>
      <c r="BZ224" s="34">
        <f t="shared" si="254"/>
        <v>266666.66666666669</v>
      </c>
      <c r="CA224" s="34">
        <f t="shared" si="254"/>
        <v>266666.66666666669</v>
      </c>
      <c r="CB224" s="34">
        <f t="shared" si="254"/>
        <v>266666.66666666669</v>
      </c>
      <c r="CC224" s="34">
        <f t="shared" ref="CC224:CI224" si="255">CC221</f>
        <v>266666.66666666669</v>
      </c>
      <c r="CD224" s="34">
        <f t="shared" si="255"/>
        <v>266666.66666666669</v>
      </c>
      <c r="CE224" s="34">
        <f t="shared" si="255"/>
        <v>266666.66666666669</v>
      </c>
      <c r="CF224" s="34">
        <f t="shared" si="255"/>
        <v>266666.66666666669</v>
      </c>
      <c r="CG224" s="34">
        <f t="shared" si="255"/>
        <v>266666.66666666669</v>
      </c>
      <c r="CH224" s="34">
        <f t="shared" si="255"/>
        <v>266666.66666666669</v>
      </c>
      <c r="CI224" s="34">
        <f t="shared" si="255"/>
        <v>266666.66666666669</v>
      </c>
    </row>
    <row r="225" spans="2:87" x14ac:dyDescent="0.35">
      <c r="C225" t="s">
        <v>210</v>
      </c>
      <c r="E225" s="12" t="s">
        <v>77</v>
      </c>
      <c r="F225" s="12"/>
      <c r="G225" s="13"/>
      <c r="H225" s="29">
        <v>10</v>
      </c>
      <c r="I225" s="29">
        <v>10</v>
      </c>
      <c r="J225" s="29">
        <v>10</v>
      </c>
      <c r="K225" s="29">
        <v>10</v>
      </c>
      <c r="L225" s="29">
        <v>10</v>
      </c>
      <c r="M225" s="29">
        <v>10</v>
      </c>
      <c r="P225" s="30" cm="1">
        <f t="array" ref="P225">INDEX($H:$M,ROW(),MATCH(P$2,$H$1:$M$1,0))</f>
        <v>10</v>
      </c>
      <c r="Q225" s="30" cm="1">
        <f t="array" ref="Q225">INDEX($H:$M,ROW(),MATCH(Q$2,$H$1:$M$1,0))</f>
        <v>10</v>
      </c>
      <c r="R225" s="30" cm="1">
        <f t="array" ref="R225">INDEX($H:$M,ROW(),MATCH(R$2,$H$1:$M$1,0))</f>
        <v>10</v>
      </c>
      <c r="S225" s="30" cm="1">
        <f t="array" ref="S225">INDEX($H:$M,ROW(),MATCH(S$2,$H$1:$M$1,0))</f>
        <v>10</v>
      </c>
      <c r="T225" s="30" cm="1">
        <f t="array" ref="T225">INDEX($H:$M,ROW(),MATCH(T$2,$H$1:$M$1,0))</f>
        <v>10</v>
      </c>
      <c r="U225" s="30" cm="1">
        <f t="array" ref="U225">INDEX($H:$M,ROW(),MATCH(U$2,$H$1:$M$1,0))</f>
        <v>10</v>
      </c>
      <c r="V225" s="30" cm="1">
        <f t="array" ref="V225">INDEX($H:$M,ROW(),MATCH(V$2,$H$1:$M$1,0))</f>
        <v>10</v>
      </c>
      <c r="W225" s="30" cm="1">
        <f t="array" ref="W225">INDEX($H:$M,ROW(),MATCH(W$2,$H$1:$M$1,0))</f>
        <v>10</v>
      </c>
      <c r="X225" s="30" cm="1">
        <f t="array" ref="X225">INDEX($H:$M,ROW(),MATCH(X$2,$H$1:$M$1,0))</f>
        <v>10</v>
      </c>
      <c r="Y225" s="30" cm="1">
        <f t="array" ref="Y225">INDEX($H:$M,ROW(),MATCH(Y$2,$H$1:$M$1,0))</f>
        <v>10</v>
      </c>
      <c r="Z225" s="30" cm="1">
        <f t="array" ref="Z225">INDEX($H:$M,ROW(),MATCH(Z$2,$H$1:$M$1,0))</f>
        <v>10</v>
      </c>
      <c r="AA225" s="30" cm="1">
        <f t="array" ref="AA225">INDEX($H:$M,ROW(),MATCH(AA$2,$H$1:$M$1,0))</f>
        <v>10</v>
      </c>
      <c r="AB225" s="30" cm="1">
        <f t="array" ref="AB225">INDEX($H:$M,ROW(),MATCH(AB$2,$H$1:$M$1,0))</f>
        <v>10</v>
      </c>
      <c r="AC225" s="30" cm="1">
        <f t="array" ref="AC225">INDEX($H:$M,ROW(),MATCH(AC$2,$H$1:$M$1,0))</f>
        <v>10</v>
      </c>
      <c r="AD225" s="30" cm="1">
        <f t="array" ref="AD225">INDEX($H:$M,ROW(),MATCH(AD$2,$H$1:$M$1,0))</f>
        <v>10</v>
      </c>
      <c r="AE225" s="30" cm="1">
        <f t="array" ref="AE225">INDEX($H:$M,ROW(),MATCH(AE$2,$H$1:$M$1,0))</f>
        <v>10</v>
      </c>
      <c r="AF225" s="30" cm="1">
        <f t="array" ref="AF225">INDEX($H:$M,ROW(),MATCH(AF$2,$H$1:$M$1,0))</f>
        <v>10</v>
      </c>
      <c r="AG225" s="30" cm="1">
        <f t="array" ref="AG225">INDEX($H:$M,ROW(),MATCH(AG$2,$H$1:$M$1,0))</f>
        <v>10</v>
      </c>
      <c r="AH225" s="30" cm="1">
        <f t="array" ref="AH225">INDEX($H:$M,ROW(),MATCH(AH$2,$H$1:$M$1,0))</f>
        <v>10</v>
      </c>
      <c r="AI225" s="30" cm="1">
        <f t="array" ref="AI225">INDEX($H:$M,ROW(),MATCH(AI$2,$H$1:$M$1,0))</f>
        <v>10</v>
      </c>
      <c r="AJ225" s="30" cm="1">
        <f t="array" ref="AJ225">INDEX($H:$M,ROW(),MATCH(AJ$2,$H$1:$M$1,0))</f>
        <v>10</v>
      </c>
      <c r="AK225" s="30" cm="1">
        <f t="array" ref="AK225">INDEX($H:$M,ROW(),MATCH(AK$2,$H$1:$M$1,0))</f>
        <v>10</v>
      </c>
      <c r="AL225" s="30" cm="1">
        <f t="array" ref="AL225">INDEX($H:$M,ROW(),MATCH(AL$2,$H$1:$M$1,0))</f>
        <v>10</v>
      </c>
      <c r="AM225" s="30" cm="1">
        <f t="array" ref="AM225">INDEX($H:$M,ROW(),MATCH(AM$2,$H$1:$M$1,0))</f>
        <v>10</v>
      </c>
      <c r="AN225" s="30" cm="1">
        <f t="array" ref="AN225">INDEX($H:$M,ROW(),MATCH(AN$2,$H$1:$M$1,0))</f>
        <v>10</v>
      </c>
      <c r="AO225" s="30" cm="1">
        <f t="array" ref="AO225">INDEX($H:$M,ROW(),MATCH(AO$2,$H$1:$M$1,0))</f>
        <v>10</v>
      </c>
      <c r="AP225" s="30" cm="1">
        <f t="array" ref="AP225">INDEX($H:$M,ROW(),MATCH(AP$2,$H$1:$M$1,0))</f>
        <v>10</v>
      </c>
      <c r="AQ225" s="30" cm="1">
        <f t="array" ref="AQ225">INDEX($H:$M,ROW(),MATCH(AQ$2,$H$1:$M$1,0))</f>
        <v>10</v>
      </c>
      <c r="AR225" s="30" cm="1">
        <f t="array" ref="AR225">INDEX($H:$M,ROW(),MATCH(AR$2,$H$1:$M$1,0))</f>
        <v>10</v>
      </c>
      <c r="AS225" s="30" cm="1">
        <f t="array" ref="AS225">INDEX($H:$M,ROW(),MATCH(AS$2,$H$1:$M$1,0))</f>
        <v>10</v>
      </c>
      <c r="AT225" s="30" cm="1">
        <f t="array" ref="AT225">INDEX($H:$M,ROW(),MATCH(AT$2,$H$1:$M$1,0))</f>
        <v>10</v>
      </c>
      <c r="AU225" s="30" cm="1">
        <f t="array" ref="AU225">INDEX($H:$M,ROW(),MATCH(AU$2,$H$1:$M$1,0))</f>
        <v>10</v>
      </c>
      <c r="AV225" s="30" cm="1">
        <f t="array" ref="AV225">INDEX($H:$M,ROW(),MATCH(AV$2,$H$1:$M$1,0))</f>
        <v>10</v>
      </c>
      <c r="AW225" s="30" cm="1">
        <f t="array" ref="AW225">INDEX($H:$M,ROW(),MATCH(AW$2,$H$1:$M$1,0))</f>
        <v>10</v>
      </c>
      <c r="AX225" s="30" cm="1">
        <f t="array" ref="AX225">INDEX($H:$M,ROW(),MATCH(AX$2,$H$1:$M$1,0))</f>
        <v>10</v>
      </c>
      <c r="AY225" s="30" cm="1">
        <f t="array" ref="AY225">INDEX($H:$M,ROW(),MATCH(AY$2,$H$1:$M$1,0))</f>
        <v>10</v>
      </c>
      <c r="AZ225" s="30" cm="1">
        <f t="array" ref="AZ225">INDEX($H:$M,ROW(),MATCH(AZ$2,$H$1:$M$1,0))</f>
        <v>10</v>
      </c>
      <c r="BA225" s="30" cm="1">
        <f t="array" ref="BA225">INDEX($H:$M,ROW(),MATCH(BA$2,$H$1:$M$1,0))</f>
        <v>10</v>
      </c>
      <c r="BB225" s="30" cm="1">
        <f t="array" ref="BB225">INDEX($H:$M,ROW(),MATCH(BB$2,$H$1:$M$1,0))</f>
        <v>10</v>
      </c>
      <c r="BC225" s="30" cm="1">
        <f t="array" ref="BC225">INDEX($H:$M,ROW(),MATCH(BC$2,$H$1:$M$1,0))</f>
        <v>10</v>
      </c>
      <c r="BD225" s="30" cm="1">
        <f t="array" ref="BD225">INDEX($H:$M,ROW(),MATCH(BD$2,$H$1:$M$1,0))</f>
        <v>10</v>
      </c>
      <c r="BE225" s="30" cm="1">
        <f t="array" ref="BE225">INDEX($H:$M,ROW(),MATCH(BE$2,$H$1:$M$1,0))</f>
        <v>10</v>
      </c>
      <c r="BF225" s="30" cm="1">
        <f t="array" ref="BF225">INDEX($H:$M,ROW(),MATCH(BF$2,$H$1:$M$1,0))</f>
        <v>10</v>
      </c>
      <c r="BG225" s="30" cm="1">
        <f t="array" ref="BG225">INDEX($H:$M,ROW(),MATCH(BG$2,$H$1:$M$1,0))</f>
        <v>10</v>
      </c>
      <c r="BH225" s="30" cm="1">
        <f t="array" ref="BH225">INDEX($H:$M,ROW(),MATCH(BH$2,$H$1:$M$1,0))</f>
        <v>10</v>
      </c>
      <c r="BI225" s="30" cm="1">
        <f t="array" ref="BI225">INDEX($H:$M,ROW(),MATCH(BI$2,$H$1:$M$1,0))</f>
        <v>10</v>
      </c>
      <c r="BJ225" s="30" cm="1">
        <f t="array" ref="BJ225">INDEX($H:$M,ROW(),MATCH(BJ$2,$H$1:$M$1,0))</f>
        <v>10</v>
      </c>
      <c r="BK225" s="30" cm="1">
        <f t="array" ref="BK225">INDEX($H:$M,ROW(),MATCH(BK$2,$H$1:$M$1,0))</f>
        <v>10</v>
      </c>
      <c r="BL225" s="30" cm="1">
        <f t="array" ref="BL225">INDEX($H:$M,ROW(),MATCH(BL$2,$H$1:$M$1,0))</f>
        <v>10</v>
      </c>
      <c r="BM225" s="30" cm="1">
        <f t="array" ref="BM225">INDEX($H:$M,ROW(),MATCH(BM$2,$H$1:$M$1,0))</f>
        <v>10</v>
      </c>
      <c r="BN225" s="30" cm="1">
        <f t="array" ref="BN225">INDEX($H:$M,ROW(),MATCH(BN$2,$H$1:$M$1,0))</f>
        <v>10</v>
      </c>
      <c r="BO225" s="30" cm="1">
        <f t="array" ref="BO225">INDEX($H:$M,ROW(),MATCH(BO$2,$H$1:$M$1,0))</f>
        <v>10</v>
      </c>
      <c r="BP225" s="30" cm="1">
        <f t="array" ref="BP225">INDEX($H:$M,ROW(),MATCH(BP$2,$H$1:$M$1,0))</f>
        <v>10</v>
      </c>
      <c r="BQ225" s="30" cm="1">
        <f t="array" ref="BQ225">INDEX($H:$M,ROW(),MATCH(BQ$2,$H$1:$M$1,0))</f>
        <v>10</v>
      </c>
      <c r="BR225" s="30" cm="1">
        <f t="array" ref="BR225">INDEX($H:$M,ROW(),MATCH(BR$2,$H$1:$M$1,0))</f>
        <v>10</v>
      </c>
      <c r="BS225" s="30" cm="1">
        <f t="array" ref="BS225">INDEX($H:$M,ROW(),MATCH(BS$2,$H$1:$M$1,0))</f>
        <v>10</v>
      </c>
      <c r="BT225" s="30" cm="1">
        <f t="array" ref="BT225">INDEX($H:$M,ROW(),MATCH(BT$2,$H$1:$M$1,0))</f>
        <v>10</v>
      </c>
      <c r="BU225" s="30" cm="1">
        <f t="array" ref="BU225">INDEX($H:$M,ROW(),MATCH(BU$2,$H$1:$M$1,0))</f>
        <v>10</v>
      </c>
      <c r="BV225" s="30" cm="1">
        <f t="array" ref="BV225">INDEX($H:$M,ROW(),MATCH(BV$2,$H$1:$M$1,0))</f>
        <v>10</v>
      </c>
      <c r="BW225" s="30" cm="1">
        <f t="array" ref="BW225">INDEX($H:$M,ROW(),MATCH(BW$2,$H$1:$M$1,0))</f>
        <v>10</v>
      </c>
      <c r="BX225" s="30" cm="1">
        <f t="array" ref="BX225">INDEX($H:$M,ROW(),MATCH(BX$2,$H$1:$M$1,0))</f>
        <v>10</v>
      </c>
      <c r="BY225" s="30" cm="1">
        <f t="array" ref="BY225">INDEX($H:$M,ROW(),MATCH(BY$2,$H$1:$M$1,0))</f>
        <v>10</v>
      </c>
      <c r="BZ225" s="30" cm="1">
        <f t="array" ref="BZ225">INDEX($H:$M,ROW(),MATCH(BZ$2,$H$1:$M$1,0))</f>
        <v>10</v>
      </c>
      <c r="CA225" s="30" cm="1">
        <f t="array" ref="CA225">INDEX($H:$M,ROW(),MATCH(CA$2,$H$1:$M$1,0))</f>
        <v>10</v>
      </c>
      <c r="CB225" s="30" cm="1">
        <f t="array" ref="CB225">INDEX($H:$M,ROW(),MATCH(CB$2,$H$1:$M$1,0))</f>
        <v>10</v>
      </c>
      <c r="CC225" s="30" cm="1">
        <f t="array" ref="CC225">INDEX($H:$M,ROW(),MATCH(CC$2,$H$1:$M$1,0))</f>
        <v>10</v>
      </c>
      <c r="CD225" s="30" cm="1">
        <f t="array" ref="CD225">INDEX($H:$M,ROW(),MATCH(CD$2,$H$1:$M$1,0))</f>
        <v>10</v>
      </c>
      <c r="CE225" s="30" cm="1">
        <f t="array" ref="CE225">INDEX($H:$M,ROW(),MATCH(CE$2,$H$1:$M$1,0))</f>
        <v>10</v>
      </c>
      <c r="CF225" s="30" cm="1">
        <f t="array" ref="CF225">INDEX($H:$M,ROW(),MATCH(CF$2,$H$1:$M$1,0))</f>
        <v>10</v>
      </c>
      <c r="CG225" s="30" cm="1">
        <f t="array" ref="CG225">INDEX($H:$M,ROW(),MATCH(CG$2,$H$1:$M$1,0))</f>
        <v>10</v>
      </c>
      <c r="CH225" s="30" cm="1">
        <f t="array" ref="CH225">INDEX($H:$M,ROW(),MATCH(CH$2,$H$1:$M$1,0))</f>
        <v>10</v>
      </c>
      <c r="CI225" s="30" cm="1">
        <f t="array" ref="CI225">INDEX($H:$M,ROW(),MATCH(CI$2,$H$1:$M$1,0))</f>
        <v>10</v>
      </c>
    </row>
    <row r="226" spans="2:87" x14ac:dyDescent="0.35">
      <c r="B226" t="s">
        <v>80</v>
      </c>
      <c r="C226" t="s">
        <v>210</v>
      </c>
      <c r="E226" s="27" t="s">
        <v>78</v>
      </c>
      <c r="F226" s="27"/>
      <c r="G226" s="9"/>
      <c r="H226" s="33">
        <f t="shared" ref="H226:M226" si="256">SUMIF($2:$2,H$1,226:226)</f>
        <v>1000000.0000000003</v>
      </c>
      <c r="I226" s="33">
        <f t="shared" si="256"/>
        <v>2000000.0000000007</v>
      </c>
      <c r="J226" s="33">
        <f t="shared" si="256"/>
        <v>4000000.0000000014</v>
      </c>
      <c r="K226" s="33">
        <f t="shared" si="256"/>
        <v>8000000.0000000028</v>
      </c>
      <c r="L226" s="33">
        <f t="shared" si="256"/>
        <v>16000000.000000006</v>
      </c>
      <c r="M226" s="33">
        <f t="shared" si="256"/>
        <v>32000000.000000011</v>
      </c>
      <c r="N226" s="27"/>
      <c r="O226" s="27"/>
      <c r="P226" s="28">
        <f>P225*P224</f>
        <v>83333.333333333343</v>
      </c>
      <c r="Q226" s="28">
        <f t="shared" ref="Q226:CB226" si="257">Q225*Q224</f>
        <v>83333.333333333343</v>
      </c>
      <c r="R226" s="28">
        <f t="shared" si="257"/>
        <v>83333.333333333343</v>
      </c>
      <c r="S226" s="28">
        <f t="shared" si="257"/>
        <v>83333.333333333343</v>
      </c>
      <c r="T226" s="28">
        <f t="shared" si="257"/>
        <v>83333.333333333343</v>
      </c>
      <c r="U226" s="28">
        <f t="shared" si="257"/>
        <v>83333.333333333343</v>
      </c>
      <c r="V226" s="28">
        <f t="shared" si="257"/>
        <v>83333.333333333343</v>
      </c>
      <c r="W226" s="28">
        <f t="shared" si="257"/>
        <v>83333.333333333343</v>
      </c>
      <c r="X226" s="28">
        <f t="shared" si="257"/>
        <v>83333.333333333343</v>
      </c>
      <c r="Y226" s="28">
        <f t="shared" si="257"/>
        <v>83333.333333333343</v>
      </c>
      <c r="Z226" s="28">
        <f t="shared" si="257"/>
        <v>83333.333333333343</v>
      </c>
      <c r="AA226" s="28">
        <f t="shared" si="257"/>
        <v>83333.333333333343</v>
      </c>
      <c r="AB226" s="28">
        <f t="shared" si="257"/>
        <v>166666.66666666669</v>
      </c>
      <c r="AC226" s="28">
        <f t="shared" si="257"/>
        <v>166666.66666666669</v>
      </c>
      <c r="AD226" s="28">
        <f t="shared" si="257"/>
        <v>166666.66666666669</v>
      </c>
      <c r="AE226" s="28">
        <f t="shared" si="257"/>
        <v>166666.66666666669</v>
      </c>
      <c r="AF226" s="28">
        <f t="shared" si="257"/>
        <v>166666.66666666669</v>
      </c>
      <c r="AG226" s="28">
        <f t="shared" si="257"/>
        <v>166666.66666666669</v>
      </c>
      <c r="AH226" s="28">
        <f t="shared" si="257"/>
        <v>166666.66666666669</v>
      </c>
      <c r="AI226" s="28">
        <f t="shared" si="257"/>
        <v>166666.66666666669</v>
      </c>
      <c r="AJ226" s="28">
        <f t="shared" si="257"/>
        <v>166666.66666666669</v>
      </c>
      <c r="AK226" s="28">
        <f t="shared" si="257"/>
        <v>166666.66666666669</v>
      </c>
      <c r="AL226" s="28">
        <f t="shared" si="257"/>
        <v>166666.66666666669</v>
      </c>
      <c r="AM226" s="28">
        <f t="shared" si="257"/>
        <v>166666.66666666669</v>
      </c>
      <c r="AN226" s="28">
        <f t="shared" si="257"/>
        <v>333333.33333333337</v>
      </c>
      <c r="AO226" s="28">
        <f t="shared" si="257"/>
        <v>333333.33333333337</v>
      </c>
      <c r="AP226" s="28">
        <f t="shared" si="257"/>
        <v>333333.33333333337</v>
      </c>
      <c r="AQ226" s="28">
        <f t="shared" si="257"/>
        <v>333333.33333333337</v>
      </c>
      <c r="AR226" s="28">
        <f t="shared" si="257"/>
        <v>333333.33333333337</v>
      </c>
      <c r="AS226" s="28">
        <f t="shared" si="257"/>
        <v>333333.33333333337</v>
      </c>
      <c r="AT226" s="28">
        <f t="shared" si="257"/>
        <v>333333.33333333337</v>
      </c>
      <c r="AU226" s="28">
        <f t="shared" si="257"/>
        <v>333333.33333333337</v>
      </c>
      <c r="AV226" s="28">
        <f t="shared" si="257"/>
        <v>333333.33333333337</v>
      </c>
      <c r="AW226" s="28">
        <f t="shared" si="257"/>
        <v>333333.33333333337</v>
      </c>
      <c r="AX226" s="28">
        <f t="shared" si="257"/>
        <v>333333.33333333337</v>
      </c>
      <c r="AY226" s="28">
        <f t="shared" si="257"/>
        <v>333333.33333333337</v>
      </c>
      <c r="AZ226" s="28">
        <f t="shared" si="257"/>
        <v>666666.66666666674</v>
      </c>
      <c r="BA226" s="28">
        <f t="shared" si="257"/>
        <v>666666.66666666674</v>
      </c>
      <c r="BB226" s="28">
        <f t="shared" si="257"/>
        <v>666666.66666666674</v>
      </c>
      <c r="BC226" s="28">
        <f t="shared" si="257"/>
        <v>666666.66666666674</v>
      </c>
      <c r="BD226" s="28">
        <f t="shared" si="257"/>
        <v>666666.66666666674</v>
      </c>
      <c r="BE226" s="28">
        <f t="shared" si="257"/>
        <v>666666.66666666674</v>
      </c>
      <c r="BF226" s="28">
        <f t="shared" si="257"/>
        <v>666666.66666666674</v>
      </c>
      <c r="BG226" s="28">
        <f t="shared" si="257"/>
        <v>666666.66666666674</v>
      </c>
      <c r="BH226" s="28">
        <f t="shared" si="257"/>
        <v>666666.66666666674</v>
      </c>
      <c r="BI226" s="28">
        <f t="shared" si="257"/>
        <v>666666.66666666674</v>
      </c>
      <c r="BJ226" s="28">
        <f t="shared" si="257"/>
        <v>666666.66666666674</v>
      </c>
      <c r="BK226" s="28">
        <f t="shared" si="257"/>
        <v>666666.66666666674</v>
      </c>
      <c r="BL226" s="28">
        <f t="shared" si="257"/>
        <v>1333333.3333333335</v>
      </c>
      <c r="BM226" s="28">
        <f t="shared" si="257"/>
        <v>1333333.3333333335</v>
      </c>
      <c r="BN226" s="28">
        <f t="shared" si="257"/>
        <v>1333333.3333333335</v>
      </c>
      <c r="BO226" s="28">
        <f t="shared" si="257"/>
        <v>1333333.3333333335</v>
      </c>
      <c r="BP226" s="28">
        <f t="shared" si="257"/>
        <v>1333333.3333333335</v>
      </c>
      <c r="BQ226" s="28">
        <f t="shared" si="257"/>
        <v>1333333.3333333335</v>
      </c>
      <c r="BR226" s="28">
        <f t="shared" si="257"/>
        <v>1333333.3333333335</v>
      </c>
      <c r="BS226" s="28">
        <f t="shared" si="257"/>
        <v>1333333.3333333335</v>
      </c>
      <c r="BT226" s="28">
        <f t="shared" si="257"/>
        <v>1333333.3333333335</v>
      </c>
      <c r="BU226" s="28">
        <f t="shared" si="257"/>
        <v>1333333.3333333335</v>
      </c>
      <c r="BV226" s="28">
        <f t="shared" si="257"/>
        <v>1333333.3333333335</v>
      </c>
      <c r="BW226" s="28">
        <f t="shared" si="257"/>
        <v>1333333.3333333335</v>
      </c>
      <c r="BX226" s="28">
        <f t="shared" si="257"/>
        <v>2666666.666666667</v>
      </c>
      <c r="BY226" s="28">
        <f t="shared" si="257"/>
        <v>2666666.666666667</v>
      </c>
      <c r="BZ226" s="28">
        <f t="shared" si="257"/>
        <v>2666666.666666667</v>
      </c>
      <c r="CA226" s="28">
        <f t="shared" si="257"/>
        <v>2666666.666666667</v>
      </c>
      <c r="CB226" s="28">
        <f t="shared" si="257"/>
        <v>2666666.666666667</v>
      </c>
      <c r="CC226" s="28">
        <f t="shared" ref="CC226:CI226" si="258">CC225*CC224</f>
        <v>2666666.666666667</v>
      </c>
      <c r="CD226" s="28">
        <f t="shared" si="258"/>
        <v>2666666.666666667</v>
      </c>
      <c r="CE226" s="28">
        <f t="shared" si="258"/>
        <v>2666666.666666667</v>
      </c>
      <c r="CF226" s="28">
        <f t="shared" si="258"/>
        <v>2666666.666666667</v>
      </c>
      <c r="CG226" s="28">
        <f t="shared" si="258"/>
        <v>2666666.666666667</v>
      </c>
      <c r="CH226" s="28">
        <f t="shared" si="258"/>
        <v>2666666.666666667</v>
      </c>
      <c r="CI226" s="28">
        <f t="shared" si="258"/>
        <v>2666666.666666667</v>
      </c>
    </row>
    <row r="227" spans="2:87" x14ac:dyDescent="0.35">
      <c r="C227" t="s">
        <v>210</v>
      </c>
      <c r="E227" s="12" t="s">
        <v>79</v>
      </c>
      <c r="F227" s="12"/>
      <c r="G227" s="13"/>
      <c r="H227" s="25">
        <v>0.1</v>
      </c>
      <c r="I227" s="25">
        <v>0.1</v>
      </c>
      <c r="J227" s="25">
        <v>0.1</v>
      </c>
      <c r="K227" s="25">
        <v>0.1</v>
      </c>
      <c r="L227" s="25">
        <v>0.1</v>
      </c>
      <c r="M227" s="25">
        <v>0.1</v>
      </c>
      <c r="P227" s="26" cm="1">
        <f t="array" ref="P227">INDEX($H:$M,ROW(),MATCH(P$2,$H$1:$M$1,0))</f>
        <v>0.1</v>
      </c>
      <c r="Q227" s="26" cm="1">
        <f t="array" ref="Q227">INDEX($H:$M,ROW(),MATCH(Q$2,$H$1:$M$1,0))</f>
        <v>0.1</v>
      </c>
      <c r="R227" s="26" cm="1">
        <f t="array" ref="R227">INDEX($H:$M,ROW(),MATCH(R$2,$H$1:$M$1,0))</f>
        <v>0.1</v>
      </c>
      <c r="S227" s="26" cm="1">
        <f t="array" ref="S227">INDEX($H:$M,ROW(),MATCH(S$2,$H$1:$M$1,0))</f>
        <v>0.1</v>
      </c>
      <c r="T227" s="26" cm="1">
        <f t="array" ref="T227">INDEX($H:$M,ROW(),MATCH(T$2,$H$1:$M$1,0))</f>
        <v>0.1</v>
      </c>
      <c r="U227" s="26" cm="1">
        <f t="array" ref="U227">INDEX($H:$M,ROW(),MATCH(U$2,$H$1:$M$1,0))</f>
        <v>0.1</v>
      </c>
      <c r="V227" s="26" cm="1">
        <f t="array" ref="V227">INDEX($H:$M,ROW(),MATCH(V$2,$H$1:$M$1,0))</f>
        <v>0.1</v>
      </c>
      <c r="W227" s="26" cm="1">
        <f t="array" ref="W227">INDEX($H:$M,ROW(),MATCH(W$2,$H$1:$M$1,0))</f>
        <v>0.1</v>
      </c>
      <c r="X227" s="26" cm="1">
        <f t="array" ref="X227">INDEX($H:$M,ROW(),MATCH(X$2,$H$1:$M$1,0))</f>
        <v>0.1</v>
      </c>
      <c r="Y227" s="26" cm="1">
        <f t="array" ref="Y227">INDEX($H:$M,ROW(),MATCH(Y$2,$H$1:$M$1,0))</f>
        <v>0.1</v>
      </c>
      <c r="Z227" s="26" cm="1">
        <f t="array" ref="Z227">INDEX($H:$M,ROW(),MATCH(Z$2,$H$1:$M$1,0))</f>
        <v>0.1</v>
      </c>
      <c r="AA227" s="26" cm="1">
        <f t="array" ref="AA227">INDEX($H:$M,ROW(),MATCH(AA$2,$H$1:$M$1,0))</f>
        <v>0.1</v>
      </c>
      <c r="AB227" s="26" cm="1">
        <f t="array" ref="AB227">INDEX($H:$M,ROW(),MATCH(AB$2,$H$1:$M$1,0))</f>
        <v>0.1</v>
      </c>
      <c r="AC227" s="26" cm="1">
        <f t="array" ref="AC227">INDEX($H:$M,ROW(),MATCH(AC$2,$H$1:$M$1,0))</f>
        <v>0.1</v>
      </c>
      <c r="AD227" s="26" cm="1">
        <f t="array" ref="AD227">INDEX($H:$M,ROW(),MATCH(AD$2,$H$1:$M$1,0))</f>
        <v>0.1</v>
      </c>
      <c r="AE227" s="26" cm="1">
        <f t="array" ref="AE227">INDEX($H:$M,ROW(),MATCH(AE$2,$H$1:$M$1,0))</f>
        <v>0.1</v>
      </c>
      <c r="AF227" s="26" cm="1">
        <f t="array" ref="AF227">INDEX($H:$M,ROW(),MATCH(AF$2,$H$1:$M$1,0))</f>
        <v>0.1</v>
      </c>
      <c r="AG227" s="26" cm="1">
        <f t="array" ref="AG227">INDEX($H:$M,ROW(),MATCH(AG$2,$H$1:$M$1,0))</f>
        <v>0.1</v>
      </c>
      <c r="AH227" s="26" cm="1">
        <f t="array" ref="AH227">INDEX($H:$M,ROW(),MATCH(AH$2,$H$1:$M$1,0))</f>
        <v>0.1</v>
      </c>
      <c r="AI227" s="26" cm="1">
        <f t="array" ref="AI227">INDEX($H:$M,ROW(),MATCH(AI$2,$H$1:$M$1,0))</f>
        <v>0.1</v>
      </c>
      <c r="AJ227" s="26" cm="1">
        <f t="array" ref="AJ227">INDEX($H:$M,ROW(),MATCH(AJ$2,$H$1:$M$1,0))</f>
        <v>0.1</v>
      </c>
      <c r="AK227" s="26" cm="1">
        <f t="array" ref="AK227">INDEX($H:$M,ROW(),MATCH(AK$2,$H$1:$M$1,0))</f>
        <v>0.1</v>
      </c>
      <c r="AL227" s="26" cm="1">
        <f t="array" ref="AL227">INDEX($H:$M,ROW(),MATCH(AL$2,$H$1:$M$1,0))</f>
        <v>0.1</v>
      </c>
      <c r="AM227" s="26" cm="1">
        <f t="array" ref="AM227">INDEX($H:$M,ROW(),MATCH(AM$2,$H$1:$M$1,0))</f>
        <v>0.1</v>
      </c>
      <c r="AN227" s="26" cm="1">
        <f t="array" ref="AN227">INDEX($H:$M,ROW(),MATCH(AN$2,$H$1:$M$1,0))</f>
        <v>0.1</v>
      </c>
      <c r="AO227" s="26" cm="1">
        <f t="array" ref="AO227">INDEX($H:$M,ROW(),MATCH(AO$2,$H$1:$M$1,0))</f>
        <v>0.1</v>
      </c>
      <c r="AP227" s="26" cm="1">
        <f t="array" ref="AP227">INDEX($H:$M,ROW(),MATCH(AP$2,$H$1:$M$1,0))</f>
        <v>0.1</v>
      </c>
      <c r="AQ227" s="26" cm="1">
        <f t="array" ref="AQ227">INDEX($H:$M,ROW(),MATCH(AQ$2,$H$1:$M$1,0))</f>
        <v>0.1</v>
      </c>
      <c r="AR227" s="26" cm="1">
        <f t="array" ref="AR227">INDEX($H:$M,ROW(),MATCH(AR$2,$H$1:$M$1,0))</f>
        <v>0.1</v>
      </c>
      <c r="AS227" s="26" cm="1">
        <f t="array" ref="AS227">INDEX($H:$M,ROW(),MATCH(AS$2,$H$1:$M$1,0))</f>
        <v>0.1</v>
      </c>
      <c r="AT227" s="26" cm="1">
        <f t="array" ref="AT227">INDEX($H:$M,ROW(),MATCH(AT$2,$H$1:$M$1,0))</f>
        <v>0.1</v>
      </c>
      <c r="AU227" s="26" cm="1">
        <f t="array" ref="AU227">INDEX($H:$M,ROW(),MATCH(AU$2,$H$1:$M$1,0))</f>
        <v>0.1</v>
      </c>
      <c r="AV227" s="26" cm="1">
        <f t="array" ref="AV227">INDEX($H:$M,ROW(),MATCH(AV$2,$H$1:$M$1,0))</f>
        <v>0.1</v>
      </c>
      <c r="AW227" s="26" cm="1">
        <f t="array" ref="AW227">INDEX($H:$M,ROW(),MATCH(AW$2,$H$1:$M$1,0))</f>
        <v>0.1</v>
      </c>
      <c r="AX227" s="26" cm="1">
        <f t="array" ref="AX227">INDEX($H:$M,ROW(),MATCH(AX$2,$H$1:$M$1,0))</f>
        <v>0.1</v>
      </c>
      <c r="AY227" s="26" cm="1">
        <f t="array" ref="AY227">INDEX($H:$M,ROW(),MATCH(AY$2,$H$1:$M$1,0))</f>
        <v>0.1</v>
      </c>
      <c r="AZ227" s="26" cm="1">
        <f t="array" ref="AZ227">INDEX($H:$M,ROW(),MATCH(AZ$2,$H$1:$M$1,0))</f>
        <v>0.1</v>
      </c>
      <c r="BA227" s="26" cm="1">
        <f t="array" ref="BA227">INDEX($H:$M,ROW(),MATCH(BA$2,$H$1:$M$1,0))</f>
        <v>0.1</v>
      </c>
      <c r="BB227" s="26" cm="1">
        <f t="array" ref="BB227">INDEX($H:$M,ROW(),MATCH(BB$2,$H$1:$M$1,0))</f>
        <v>0.1</v>
      </c>
      <c r="BC227" s="26" cm="1">
        <f t="array" ref="BC227">INDEX($H:$M,ROW(),MATCH(BC$2,$H$1:$M$1,0))</f>
        <v>0.1</v>
      </c>
      <c r="BD227" s="26" cm="1">
        <f t="array" ref="BD227">INDEX($H:$M,ROW(),MATCH(BD$2,$H$1:$M$1,0))</f>
        <v>0.1</v>
      </c>
      <c r="BE227" s="26" cm="1">
        <f t="array" ref="BE227">INDEX($H:$M,ROW(),MATCH(BE$2,$H$1:$M$1,0))</f>
        <v>0.1</v>
      </c>
      <c r="BF227" s="26" cm="1">
        <f t="array" ref="BF227">INDEX($H:$M,ROW(),MATCH(BF$2,$H$1:$M$1,0))</f>
        <v>0.1</v>
      </c>
      <c r="BG227" s="26" cm="1">
        <f t="array" ref="BG227">INDEX($H:$M,ROW(),MATCH(BG$2,$H$1:$M$1,0))</f>
        <v>0.1</v>
      </c>
      <c r="BH227" s="26" cm="1">
        <f t="array" ref="BH227">INDEX($H:$M,ROW(),MATCH(BH$2,$H$1:$M$1,0))</f>
        <v>0.1</v>
      </c>
      <c r="BI227" s="26" cm="1">
        <f t="array" ref="BI227">INDEX($H:$M,ROW(),MATCH(BI$2,$H$1:$M$1,0))</f>
        <v>0.1</v>
      </c>
      <c r="BJ227" s="26" cm="1">
        <f t="array" ref="BJ227">INDEX($H:$M,ROW(),MATCH(BJ$2,$H$1:$M$1,0))</f>
        <v>0.1</v>
      </c>
      <c r="BK227" s="26" cm="1">
        <f t="array" ref="BK227">INDEX($H:$M,ROW(),MATCH(BK$2,$H$1:$M$1,0))</f>
        <v>0.1</v>
      </c>
      <c r="BL227" s="26" cm="1">
        <f t="array" ref="BL227">INDEX($H:$M,ROW(),MATCH(BL$2,$H$1:$M$1,0))</f>
        <v>0.1</v>
      </c>
      <c r="BM227" s="26" cm="1">
        <f t="array" ref="BM227">INDEX($H:$M,ROW(),MATCH(BM$2,$H$1:$M$1,0))</f>
        <v>0.1</v>
      </c>
      <c r="BN227" s="26" cm="1">
        <f t="array" ref="BN227">INDEX($H:$M,ROW(),MATCH(BN$2,$H$1:$M$1,0))</f>
        <v>0.1</v>
      </c>
      <c r="BO227" s="26" cm="1">
        <f t="array" ref="BO227">INDEX($H:$M,ROW(),MATCH(BO$2,$H$1:$M$1,0))</f>
        <v>0.1</v>
      </c>
      <c r="BP227" s="26" cm="1">
        <f t="array" ref="BP227">INDEX($H:$M,ROW(),MATCH(BP$2,$H$1:$M$1,0))</f>
        <v>0.1</v>
      </c>
      <c r="BQ227" s="26" cm="1">
        <f t="array" ref="BQ227">INDEX($H:$M,ROW(),MATCH(BQ$2,$H$1:$M$1,0))</f>
        <v>0.1</v>
      </c>
      <c r="BR227" s="26" cm="1">
        <f t="array" ref="BR227">INDEX($H:$M,ROW(),MATCH(BR$2,$H$1:$M$1,0))</f>
        <v>0.1</v>
      </c>
      <c r="BS227" s="26" cm="1">
        <f t="array" ref="BS227">INDEX($H:$M,ROW(),MATCH(BS$2,$H$1:$M$1,0))</f>
        <v>0.1</v>
      </c>
      <c r="BT227" s="26" cm="1">
        <f t="array" ref="BT227">INDEX($H:$M,ROW(),MATCH(BT$2,$H$1:$M$1,0))</f>
        <v>0.1</v>
      </c>
      <c r="BU227" s="26" cm="1">
        <f t="array" ref="BU227">INDEX($H:$M,ROW(),MATCH(BU$2,$H$1:$M$1,0))</f>
        <v>0.1</v>
      </c>
      <c r="BV227" s="26" cm="1">
        <f t="array" ref="BV227">INDEX($H:$M,ROW(),MATCH(BV$2,$H$1:$M$1,0))</f>
        <v>0.1</v>
      </c>
      <c r="BW227" s="26" cm="1">
        <f t="array" ref="BW227">INDEX($H:$M,ROW(),MATCH(BW$2,$H$1:$M$1,0))</f>
        <v>0.1</v>
      </c>
      <c r="BX227" s="26" cm="1">
        <f t="array" ref="BX227">INDEX($H:$M,ROW(),MATCH(BX$2,$H$1:$M$1,0))</f>
        <v>0.1</v>
      </c>
      <c r="BY227" s="26" cm="1">
        <f t="array" ref="BY227">INDEX($H:$M,ROW(),MATCH(BY$2,$H$1:$M$1,0))</f>
        <v>0.1</v>
      </c>
      <c r="BZ227" s="26" cm="1">
        <f t="array" ref="BZ227">INDEX($H:$M,ROW(),MATCH(BZ$2,$H$1:$M$1,0))</f>
        <v>0.1</v>
      </c>
      <c r="CA227" s="26" cm="1">
        <f t="array" ref="CA227">INDEX($H:$M,ROW(),MATCH(CA$2,$H$1:$M$1,0))</f>
        <v>0.1</v>
      </c>
      <c r="CB227" s="26" cm="1">
        <f t="array" ref="CB227">INDEX($H:$M,ROW(),MATCH(CB$2,$H$1:$M$1,0))</f>
        <v>0.1</v>
      </c>
      <c r="CC227" s="26" cm="1">
        <f t="array" ref="CC227">INDEX($H:$M,ROW(),MATCH(CC$2,$H$1:$M$1,0))</f>
        <v>0.1</v>
      </c>
      <c r="CD227" s="26" cm="1">
        <f t="array" ref="CD227">INDEX($H:$M,ROW(),MATCH(CD$2,$H$1:$M$1,0))</f>
        <v>0.1</v>
      </c>
      <c r="CE227" s="26" cm="1">
        <f t="array" ref="CE227">INDEX($H:$M,ROW(),MATCH(CE$2,$H$1:$M$1,0))</f>
        <v>0.1</v>
      </c>
      <c r="CF227" s="26" cm="1">
        <f t="array" ref="CF227">INDEX($H:$M,ROW(),MATCH(CF$2,$H$1:$M$1,0))</f>
        <v>0.1</v>
      </c>
      <c r="CG227" s="26" cm="1">
        <f t="array" ref="CG227">INDEX($H:$M,ROW(),MATCH(CG$2,$H$1:$M$1,0))</f>
        <v>0.1</v>
      </c>
      <c r="CH227" s="26" cm="1">
        <f t="array" ref="CH227">INDEX($H:$M,ROW(),MATCH(CH$2,$H$1:$M$1,0))</f>
        <v>0.1</v>
      </c>
      <c r="CI227" s="26" cm="1">
        <f t="array" ref="CI227">INDEX($H:$M,ROW(),MATCH(CI$2,$H$1:$M$1,0))</f>
        <v>0.1</v>
      </c>
    </row>
    <row r="228" spans="2:87" x14ac:dyDescent="0.35">
      <c r="B228" t="s">
        <v>198</v>
      </c>
      <c r="C228" t="s">
        <v>210</v>
      </c>
      <c r="E228" s="27" t="str">
        <f>SUBSTITUTE(E223,":","")&amp;" Revenue"</f>
        <v>Marketplace revenue - primary volume driven Revenue</v>
      </c>
      <c r="F228" s="27"/>
      <c r="G228" s="9"/>
      <c r="H228" s="33">
        <f t="shared" ref="H228:M228" si="259">SUMIF($2:$2,H$1,228:228)</f>
        <v>99999.999999999985</v>
      </c>
      <c r="I228" s="33">
        <f t="shared" si="259"/>
        <v>199999.99999999997</v>
      </c>
      <c r="J228" s="33">
        <f t="shared" si="259"/>
        <v>399999.99999999994</v>
      </c>
      <c r="K228" s="33">
        <f t="shared" si="259"/>
        <v>799999.99999999988</v>
      </c>
      <c r="L228" s="33">
        <f t="shared" si="259"/>
        <v>1599999.9999999998</v>
      </c>
      <c r="M228" s="33">
        <f t="shared" si="259"/>
        <v>3199999.9999999995</v>
      </c>
      <c r="N228" s="27"/>
      <c r="O228" s="27"/>
      <c r="P228" s="28">
        <f>P227*P226</f>
        <v>8333.3333333333339</v>
      </c>
      <c r="Q228" s="28">
        <f t="shared" ref="Q228:CB228" si="260">Q227*Q226</f>
        <v>8333.3333333333339</v>
      </c>
      <c r="R228" s="28">
        <f t="shared" si="260"/>
        <v>8333.3333333333339</v>
      </c>
      <c r="S228" s="28">
        <f t="shared" si="260"/>
        <v>8333.3333333333339</v>
      </c>
      <c r="T228" s="28">
        <f t="shared" si="260"/>
        <v>8333.3333333333339</v>
      </c>
      <c r="U228" s="28">
        <f t="shared" si="260"/>
        <v>8333.3333333333339</v>
      </c>
      <c r="V228" s="28">
        <f t="shared" si="260"/>
        <v>8333.3333333333339</v>
      </c>
      <c r="W228" s="28">
        <f t="shared" si="260"/>
        <v>8333.3333333333339</v>
      </c>
      <c r="X228" s="28">
        <f t="shared" si="260"/>
        <v>8333.3333333333339</v>
      </c>
      <c r="Y228" s="28">
        <f t="shared" si="260"/>
        <v>8333.3333333333339</v>
      </c>
      <c r="Z228" s="28">
        <f t="shared" si="260"/>
        <v>8333.3333333333339</v>
      </c>
      <c r="AA228" s="28">
        <f t="shared" si="260"/>
        <v>8333.3333333333339</v>
      </c>
      <c r="AB228" s="28">
        <f t="shared" si="260"/>
        <v>16666.666666666668</v>
      </c>
      <c r="AC228" s="28">
        <f t="shared" si="260"/>
        <v>16666.666666666668</v>
      </c>
      <c r="AD228" s="28">
        <f t="shared" si="260"/>
        <v>16666.666666666668</v>
      </c>
      <c r="AE228" s="28">
        <f t="shared" si="260"/>
        <v>16666.666666666668</v>
      </c>
      <c r="AF228" s="28">
        <f t="shared" si="260"/>
        <v>16666.666666666668</v>
      </c>
      <c r="AG228" s="28">
        <f t="shared" si="260"/>
        <v>16666.666666666668</v>
      </c>
      <c r="AH228" s="28">
        <f t="shared" si="260"/>
        <v>16666.666666666668</v>
      </c>
      <c r="AI228" s="28">
        <f t="shared" si="260"/>
        <v>16666.666666666668</v>
      </c>
      <c r="AJ228" s="28">
        <f t="shared" si="260"/>
        <v>16666.666666666668</v>
      </c>
      <c r="AK228" s="28">
        <f t="shared" si="260"/>
        <v>16666.666666666668</v>
      </c>
      <c r="AL228" s="28">
        <f t="shared" si="260"/>
        <v>16666.666666666668</v>
      </c>
      <c r="AM228" s="28">
        <f t="shared" si="260"/>
        <v>16666.666666666668</v>
      </c>
      <c r="AN228" s="28">
        <f t="shared" si="260"/>
        <v>33333.333333333336</v>
      </c>
      <c r="AO228" s="28">
        <f t="shared" si="260"/>
        <v>33333.333333333336</v>
      </c>
      <c r="AP228" s="28">
        <f t="shared" si="260"/>
        <v>33333.333333333336</v>
      </c>
      <c r="AQ228" s="28">
        <f t="shared" si="260"/>
        <v>33333.333333333336</v>
      </c>
      <c r="AR228" s="28">
        <f t="shared" si="260"/>
        <v>33333.333333333336</v>
      </c>
      <c r="AS228" s="28">
        <f t="shared" si="260"/>
        <v>33333.333333333336</v>
      </c>
      <c r="AT228" s="28">
        <f t="shared" si="260"/>
        <v>33333.333333333336</v>
      </c>
      <c r="AU228" s="28">
        <f t="shared" si="260"/>
        <v>33333.333333333336</v>
      </c>
      <c r="AV228" s="28">
        <f t="shared" si="260"/>
        <v>33333.333333333336</v>
      </c>
      <c r="AW228" s="28">
        <f t="shared" si="260"/>
        <v>33333.333333333336</v>
      </c>
      <c r="AX228" s="28">
        <f t="shared" si="260"/>
        <v>33333.333333333336</v>
      </c>
      <c r="AY228" s="28">
        <f t="shared" si="260"/>
        <v>33333.333333333336</v>
      </c>
      <c r="AZ228" s="28">
        <f t="shared" si="260"/>
        <v>66666.666666666672</v>
      </c>
      <c r="BA228" s="28">
        <f t="shared" si="260"/>
        <v>66666.666666666672</v>
      </c>
      <c r="BB228" s="28">
        <f t="shared" si="260"/>
        <v>66666.666666666672</v>
      </c>
      <c r="BC228" s="28">
        <f t="shared" si="260"/>
        <v>66666.666666666672</v>
      </c>
      <c r="BD228" s="28">
        <f t="shared" si="260"/>
        <v>66666.666666666672</v>
      </c>
      <c r="BE228" s="28">
        <f t="shared" si="260"/>
        <v>66666.666666666672</v>
      </c>
      <c r="BF228" s="28">
        <f t="shared" si="260"/>
        <v>66666.666666666672</v>
      </c>
      <c r="BG228" s="28">
        <f t="shared" si="260"/>
        <v>66666.666666666672</v>
      </c>
      <c r="BH228" s="28">
        <f t="shared" si="260"/>
        <v>66666.666666666672</v>
      </c>
      <c r="BI228" s="28">
        <f t="shared" si="260"/>
        <v>66666.666666666672</v>
      </c>
      <c r="BJ228" s="28">
        <f t="shared" si="260"/>
        <v>66666.666666666672</v>
      </c>
      <c r="BK228" s="28">
        <f t="shared" si="260"/>
        <v>66666.666666666672</v>
      </c>
      <c r="BL228" s="28">
        <f t="shared" si="260"/>
        <v>133333.33333333334</v>
      </c>
      <c r="BM228" s="28">
        <f t="shared" si="260"/>
        <v>133333.33333333334</v>
      </c>
      <c r="BN228" s="28">
        <f t="shared" si="260"/>
        <v>133333.33333333334</v>
      </c>
      <c r="BO228" s="28">
        <f t="shared" si="260"/>
        <v>133333.33333333334</v>
      </c>
      <c r="BP228" s="28">
        <f t="shared" si="260"/>
        <v>133333.33333333334</v>
      </c>
      <c r="BQ228" s="28">
        <f t="shared" si="260"/>
        <v>133333.33333333334</v>
      </c>
      <c r="BR228" s="28">
        <f t="shared" si="260"/>
        <v>133333.33333333334</v>
      </c>
      <c r="BS228" s="28">
        <f t="shared" si="260"/>
        <v>133333.33333333334</v>
      </c>
      <c r="BT228" s="28">
        <f t="shared" si="260"/>
        <v>133333.33333333334</v>
      </c>
      <c r="BU228" s="28">
        <f t="shared" si="260"/>
        <v>133333.33333333334</v>
      </c>
      <c r="BV228" s="28">
        <f t="shared" si="260"/>
        <v>133333.33333333334</v>
      </c>
      <c r="BW228" s="28">
        <f t="shared" si="260"/>
        <v>133333.33333333334</v>
      </c>
      <c r="BX228" s="28">
        <f t="shared" si="260"/>
        <v>266666.66666666669</v>
      </c>
      <c r="BY228" s="28">
        <f t="shared" si="260"/>
        <v>266666.66666666669</v>
      </c>
      <c r="BZ228" s="28">
        <f t="shared" si="260"/>
        <v>266666.66666666669</v>
      </c>
      <c r="CA228" s="28">
        <f t="shared" si="260"/>
        <v>266666.66666666669</v>
      </c>
      <c r="CB228" s="28">
        <f t="shared" si="260"/>
        <v>266666.66666666669</v>
      </c>
      <c r="CC228" s="28">
        <f t="shared" ref="CC228:CI228" si="261">CC227*CC226</f>
        <v>266666.66666666669</v>
      </c>
      <c r="CD228" s="28">
        <f t="shared" si="261"/>
        <v>266666.66666666669</v>
      </c>
      <c r="CE228" s="28">
        <f t="shared" si="261"/>
        <v>266666.66666666669</v>
      </c>
      <c r="CF228" s="28">
        <f t="shared" si="261"/>
        <v>266666.66666666669</v>
      </c>
      <c r="CG228" s="28">
        <f t="shared" si="261"/>
        <v>266666.66666666669</v>
      </c>
      <c r="CH228" s="28">
        <f t="shared" si="261"/>
        <v>266666.66666666669</v>
      </c>
      <c r="CI228" s="28">
        <f t="shared" si="261"/>
        <v>266666.66666666669</v>
      </c>
    </row>
    <row r="229" spans="2:87" x14ac:dyDescent="0.35">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5" outlineLevelCol="1" x14ac:dyDescent="0.35"/>
  <cols>
    <col min="1" max="1" width="7.1796875" bestFit="1" customWidth="1"/>
    <col min="2" max="2" width="13.81640625" bestFit="1" customWidth="1"/>
    <col min="3" max="3" width="20.36328125" bestFit="1" customWidth="1"/>
    <col min="4" max="4" width="65.7265625" style="2" customWidth="1" outlineLevel="1"/>
    <col min="5" max="5" width="13.6328125" style="2" customWidth="1"/>
    <col min="6" max="6" width="5.54296875" hidden="1" customWidth="1"/>
    <col min="7" max="7" width="10.26953125" style="8" bestFit="1" customWidth="1"/>
    <col min="17" max="90" width="8.7265625" customWidth="1"/>
    <col min="91" max="115" width="0" hidden="1" customWidth="1"/>
  </cols>
  <sheetData>
    <row r="1" spans="1:7" x14ac:dyDescent="0.35">
      <c r="A1" s="1"/>
      <c r="B1" t="s">
        <v>0</v>
      </c>
      <c r="C1" t="s">
        <v>1</v>
      </c>
      <c r="D1" s="2" t="s">
        <v>2</v>
      </c>
      <c r="E1" s="1" t="s">
        <v>3</v>
      </c>
      <c r="F1" s="1" t="s">
        <v>4</v>
      </c>
      <c r="G1" s="72" t="s">
        <v>148</v>
      </c>
    </row>
    <row r="2" spans="1:7" x14ac:dyDescent="0.35">
      <c r="A2" s="4"/>
      <c r="B2" s="3" t="s">
        <v>5</v>
      </c>
      <c r="C2" s="3" t="s">
        <v>6</v>
      </c>
      <c r="D2" s="5" t="s">
        <v>147</v>
      </c>
      <c r="E2" s="4">
        <v>1</v>
      </c>
      <c r="F2" s="1">
        <f t="shared" ref="F2:F13" si="0">LEN(D2)-LEN(SUBSTITUTE(D2, ",", ""))+1</f>
        <v>8</v>
      </c>
      <c r="G2" s="44" t="s">
        <v>146</v>
      </c>
    </row>
    <row r="3" spans="1:7" x14ac:dyDescent="0.35">
      <c r="A3" s="4"/>
      <c r="B3" s="3" t="s">
        <v>5</v>
      </c>
      <c r="C3" s="3" t="s">
        <v>7</v>
      </c>
      <c r="D3" s="5" t="s">
        <v>145</v>
      </c>
      <c r="E3" s="4">
        <v>1</v>
      </c>
      <c r="F3" s="1">
        <f t="shared" si="0"/>
        <v>9</v>
      </c>
      <c r="G3" s="44" t="s">
        <v>144</v>
      </c>
    </row>
    <row r="4" spans="1:7" s="3" customFormat="1" x14ac:dyDescent="0.35">
      <c r="A4" s="4"/>
      <c r="B4" s="3" t="s">
        <v>5</v>
      </c>
      <c r="C4" s="3" t="s">
        <v>8</v>
      </c>
      <c r="D4" s="5" t="s">
        <v>143</v>
      </c>
      <c r="E4" s="4">
        <v>1</v>
      </c>
      <c r="F4" s="4">
        <f t="shared" si="0"/>
        <v>10</v>
      </c>
      <c r="G4" s="45" t="s">
        <v>142</v>
      </c>
    </row>
    <row r="5" spans="1:7" x14ac:dyDescent="0.35">
      <c r="A5" s="1"/>
      <c r="B5" t="s">
        <v>5</v>
      </c>
      <c r="C5" t="s">
        <v>141</v>
      </c>
      <c r="D5" s="2" t="s">
        <v>137</v>
      </c>
      <c r="E5" s="1">
        <v>1</v>
      </c>
      <c r="F5" s="1">
        <f t="shared" si="0"/>
        <v>4</v>
      </c>
      <c r="G5" s="44" t="s">
        <v>140</v>
      </c>
    </row>
    <row r="6" spans="1:7" x14ac:dyDescent="0.35">
      <c r="A6" s="1"/>
      <c r="B6" t="s">
        <v>5</v>
      </c>
      <c r="C6" t="s">
        <v>139</v>
      </c>
      <c r="D6" s="2" t="s">
        <v>137</v>
      </c>
      <c r="E6" s="1">
        <v>1</v>
      </c>
      <c r="F6" s="1">
        <f t="shared" si="0"/>
        <v>4</v>
      </c>
      <c r="G6" s="44" t="s">
        <v>138</v>
      </c>
    </row>
    <row r="7" spans="1:7" x14ac:dyDescent="0.35">
      <c r="A7" s="1"/>
      <c r="B7" t="s">
        <v>5</v>
      </c>
      <c r="C7" t="s">
        <v>9</v>
      </c>
      <c r="D7" s="2" t="s">
        <v>137</v>
      </c>
      <c r="E7" s="1">
        <v>1</v>
      </c>
      <c r="F7" s="1">
        <f t="shared" si="0"/>
        <v>4</v>
      </c>
      <c r="G7" s="44" t="s">
        <v>136</v>
      </c>
    </row>
    <row r="8" spans="1:7" x14ac:dyDescent="0.35">
      <c r="A8" s="1"/>
      <c r="B8" t="s">
        <v>5</v>
      </c>
      <c r="C8" t="s">
        <v>10</v>
      </c>
      <c r="D8" s="2" t="s">
        <v>11</v>
      </c>
      <c r="E8" s="1">
        <v>2</v>
      </c>
      <c r="F8" s="1">
        <f t="shared" si="0"/>
        <v>2</v>
      </c>
      <c r="G8" s="44" t="s">
        <v>135</v>
      </c>
    </row>
    <row r="9" spans="1:7" x14ac:dyDescent="0.35">
      <c r="A9" s="1"/>
      <c r="B9" t="s">
        <v>5</v>
      </c>
      <c r="C9" t="s">
        <v>12</v>
      </c>
      <c r="D9" s="2" t="s">
        <v>13</v>
      </c>
      <c r="E9" s="1">
        <v>1</v>
      </c>
      <c r="F9" s="1">
        <f t="shared" si="0"/>
        <v>3</v>
      </c>
      <c r="G9" s="44" t="s">
        <v>134</v>
      </c>
    </row>
    <row r="10" spans="1:7" x14ac:dyDescent="0.35">
      <c r="A10" s="1"/>
      <c r="B10" t="s">
        <v>5</v>
      </c>
      <c r="C10" t="s">
        <v>14</v>
      </c>
      <c r="D10" s="2" t="s">
        <v>15</v>
      </c>
      <c r="E10" s="1">
        <v>2</v>
      </c>
      <c r="F10" s="1">
        <f t="shared" si="0"/>
        <v>3</v>
      </c>
      <c r="G10" s="44" t="s">
        <v>133</v>
      </c>
    </row>
    <row r="11" spans="1:7" x14ac:dyDescent="0.35">
      <c r="A11" s="1"/>
      <c r="B11" t="s">
        <v>5</v>
      </c>
      <c r="C11" t="s">
        <v>16</v>
      </c>
      <c r="D11" s="2" t="s">
        <v>132</v>
      </c>
      <c r="E11" s="1">
        <v>2</v>
      </c>
      <c r="F11" s="1">
        <f t="shared" si="0"/>
        <v>13</v>
      </c>
      <c r="G11" s="44" t="s">
        <v>131</v>
      </c>
    </row>
    <row r="12" spans="1:7" x14ac:dyDescent="0.35">
      <c r="A12" s="1"/>
      <c r="B12" t="s">
        <v>5</v>
      </c>
      <c r="C12" t="s">
        <v>17</v>
      </c>
      <c r="D12" s="2" t="s">
        <v>18</v>
      </c>
      <c r="E12" s="1">
        <v>2</v>
      </c>
      <c r="F12" s="1">
        <f t="shared" si="0"/>
        <v>2</v>
      </c>
      <c r="G12" s="44" t="s">
        <v>130</v>
      </c>
    </row>
    <row r="13" spans="1:7" x14ac:dyDescent="0.35">
      <c r="A13" s="1"/>
      <c r="B13" t="s">
        <v>5</v>
      </c>
      <c r="C13" t="s">
        <v>19</v>
      </c>
      <c r="D13" s="2" t="s">
        <v>20</v>
      </c>
      <c r="E13" s="1">
        <v>2</v>
      </c>
      <c r="F13" s="1">
        <f t="shared" si="0"/>
        <v>2</v>
      </c>
      <c r="G13" s="44" t="s">
        <v>129</v>
      </c>
    </row>
    <row r="14" spans="1:7" x14ac:dyDescent="0.35">
      <c r="A14" s="1"/>
      <c r="B14" t="s">
        <v>21</v>
      </c>
      <c r="C14" s="6" t="s">
        <v>22</v>
      </c>
      <c r="E14" s="1">
        <v>1</v>
      </c>
      <c r="G14" s="44" t="s">
        <v>128</v>
      </c>
    </row>
    <row r="15" spans="1:7" x14ac:dyDescent="0.35">
      <c r="A15" s="1"/>
      <c r="B15" t="s">
        <v>21</v>
      </c>
      <c r="C15" s="6" t="s">
        <v>23</v>
      </c>
      <c r="E15" s="1">
        <v>1</v>
      </c>
      <c r="G15" s="44" t="s">
        <v>127</v>
      </c>
    </row>
    <row r="16" spans="1:7" x14ac:dyDescent="0.35">
      <c r="A16" s="1"/>
      <c r="B16" t="s">
        <v>21</v>
      </c>
      <c r="C16" s="6" t="s">
        <v>126</v>
      </c>
      <c r="E16" s="1">
        <v>1</v>
      </c>
      <c r="G16" s="44" t="s">
        <v>125</v>
      </c>
    </row>
    <row r="17" spans="1:7" x14ac:dyDescent="0.35">
      <c r="A17" s="1"/>
      <c r="B17" t="s">
        <v>21</v>
      </c>
      <c r="C17" s="6" t="s">
        <v>124</v>
      </c>
      <c r="E17" s="1">
        <v>1</v>
      </c>
      <c r="G17" s="44" t="s">
        <v>123</v>
      </c>
    </row>
    <row r="18" spans="1:7" x14ac:dyDescent="0.35">
      <c r="A18" s="1"/>
      <c r="B18" t="s">
        <v>21</v>
      </c>
      <c r="C18" s="6" t="s">
        <v>122</v>
      </c>
      <c r="E18" s="1">
        <v>1</v>
      </c>
      <c r="G18" s="44" t="s">
        <v>121</v>
      </c>
    </row>
    <row r="19" spans="1:7" x14ac:dyDescent="0.35">
      <c r="A19" s="1"/>
      <c r="B19" t="s">
        <v>21</v>
      </c>
      <c r="C19" s="6" t="s">
        <v>24</v>
      </c>
      <c r="E19" s="1">
        <v>1</v>
      </c>
      <c r="G19" s="44" t="s">
        <v>120</v>
      </c>
    </row>
    <row r="20" spans="1:7" x14ac:dyDescent="0.35">
      <c r="A20" s="1"/>
      <c r="B20" t="s">
        <v>21</v>
      </c>
      <c r="C20" s="6" t="s">
        <v>25</v>
      </c>
      <c r="E20" s="1">
        <v>2</v>
      </c>
      <c r="G20" s="44" t="s">
        <v>119</v>
      </c>
    </row>
    <row r="21" spans="1:7" x14ac:dyDescent="0.35">
      <c r="A21" s="1"/>
      <c r="B21" t="s">
        <v>21</v>
      </c>
      <c r="C21" s="6" t="s">
        <v>26</v>
      </c>
      <c r="E21" s="1">
        <v>2</v>
      </c>
      <c r="G21" s="44" t="s">
        <v>118</v>
      </c>
    </row>
    <row r="22" spans="1:7" x14ac:dyDescent="0.35">
      <c r="A22" s="1"/>
      <c r="B22" t="s">
        <v>21</v>
      </c>
      <c r="C22" s="6" t="s">
        <v>27</v>
      </c>
      <c r="E22" s="1">
        <v>1</v>
      </c>
      <c r="G22" s="44" t="s">
        <v>117</v>
      </c>
    </row>
    <row r="23" spans="1:7" x14ac:dyDescent="0.35">
      <c r="A23" s="1"/>
      <c r="B23" t="s">
        <v>21</v>
      </c>
      <c r="C23" s="6" t="s">
        <v>28</v>
      </c>
      <c r="E23" s="1">
        <v>2</v>
      </c>
      <c r="G23" s="44" t="s">
        <v>116</v>
      </c>
    </row>
    <row r="24" spans="1:7" x14ac:dyDescent="0.35">
      <c r="A24" s="1"/>
      <c r="B24" t="s">
        <v>21</v>
      </c>
      <c r="C24" s="6" t="s">
        <v>29</v>
      </c>
      <c r="E24" s="1">
        <v>2</v>
      </c>
      <c r="G24" s="44" t="s">
        <v>115</v>
      </c>
    </row>
    <row r="25" spans="1:7" x14ac:dyDescent="0.35">
      <c r="A25" s="1"/>
      <c r="B25" t="s">
        <v>21</v>
      </c>
      <c r="C25" s="6" t="s">
        <v>30</v>
      </c>
      <c r="E25" s="1">
        <v>2</v>
      </c>
      <c r="G25" s="44" t="s">
        <v>114</v>
      </c>
    </row>
    <row r="26" spans="1:7" x14ac:dyDescent="0.35">
      <c r="A26" s="1"/>
      <c r="B26" t="s">
        <v>21</v>
      </c>
      <c r="C26" s="6" t="s">
        <v>31</v>
      </c>
      <c r="E26" s="1">
        <v>2</v>
      </c>
      <c r="G26" s="44" t="s">
        <v>113</v>
      </c>
    </row>
    <row r="27" spans="1:7" x14ac:dyDescent="0.35">
      <c r="A27" s="1"/>
      <c r="B27" t="s">
        <v>21</v>
      </c>
      <c r="C27" s="6" t="s">
        <v>32</v>
      </c>
      <c r="E27" s="1">
        <v>1</v>
      </c>
      <c r="G27" s="44" t="s">
        <v>112</v>
      </c>
    </row>
    <row r="28" spans="1:7" x14ac:dyDescent="0.35">
      <c r="A28" s="1"/>
      <c r="B28" t="s">
        <v>21</v>
      </c>
      <c r="C28" s="6" t="s">
        <v>33</v>
      </c>
      <c r="E28" s="1">
        <v>1</v>
      </c>
      <c r="G28" s="44" t="s">
        <v>111</v>
      </c>
    </row>
    <row r="29" spans="1:7" x14ac:dyDescent="0.35">
      <c r="A29" s="1"/>
      <c r="B29" t="s">
        <v>34</v>
      </c>
      <c r="C29" s="2" t="s">
        <v>35</v>
      </c>
      <c r="D29" s="1"/>
      <c r="E29" s="1">
        <v>2</v>
      </c>
      <c r="G29" s="44" t="s">
        <v>110</v>
      </c>
    </row>
    <row r="30" spans="1:7" x14ac:dyDescent="0.35">
      <c r="A30" s="1"/>
      <c r="B30" t="s">
        <v>34</v>
      </c>
      <c r="C30" s="2" t="s">
        <v>36</v>
      </c>
      <c r="D30" s="1"/>
      <c r="E30" s="1">
        <v>2</v>
      </c>
      <c r="G30" s="44" t="s">
        <v>109</v>
      </c>
    </row>
    <row r="31" spans="1:7" x14ac:dyDescent="0.35">
      <c r="A31" s="1"/>
      <c r="B31" t="s">
        <v>34</v>
      </c>
      <c r="C31" s="2" t="s">
        <v>37</v>
      </c>
      <c r="D31" s="1"/>
      <c r="E31" s="1">
        <v>2</v>
      </c>
      <c r="G31" s="44" t="s">
        <v>108</v>
      </c>
    </row>
    <row r="32" spans="1:7" x14ac:dyDescent="0.35">
      <c r="A32" s="1"/>
      <c r="B32" t="s">
        <v>34</v>
      </c>
      <c r="C32" s="2" t="s">
        <v>38</v>
      </c>
      <c r="D32" s="1"/>
      <c r="E32" s="1">
        <v>2</v>
      </c>
      <c r="G32" s="44" t="s">
        <v>107</v>
      </c>
    </row>
    <row r="33" spans="1:7" x14ac:dyDescent="0.35">
      <c r="A33" s="1"/>
      <c r="B33" t="s">
        <v>34</v>
      </c>
      <c r="C33" s="2" t="s">
        <v>39</v>
      </c>
      <c r="D33" s="1"/>
      <c r="E33" s="1">
        <v>2</v>
      </c>
      <c r="G33" s="44" t="s">
        <v>106</v>
      </c>
    </row>
    <row r="34" spans="1:7" x14ac:dyDescent="0.35">
      <c r="A34" s="1"/>
      <c r="B34" t="s">
        <v>34</v>
      </c>
      <c r="C34" s="2" t="s">
        <v>40</v>
      </c>
      <c r="D34" s="1"/>
      <c r="E34" s="1">
        <v>2</v>
      </c>
      <c r="G34" s="44" t="s">
        <v>105</v>
      </c>
    </row>
    <row r="35" spans="1:7" x14ac:dyDescent="0.35">
      <c r="A35" s="1"/>
      <c r="B35" t="s">
        <v>34</v>
      </c>
      <c r="C35" s="2" t="s">
        <v>41</v>
      </c>
      <c r="D35" s="1"/>
      <c r="E35" s="1">
        <v>2</v>
      </c>
      <c r="G35" s="44" t="s">
        <v>104</v>
      </c>
    </row>
    <row r="36" spans="1:7" x14ac:dyDescent="0.35">
      <c r="A36" s="1"/>
      <c r="B36" t="s">
        <v>34</v>
      </c>
      <c r="C36" s="2" t="s">
        <v>42</v>
      </c>
      <c r="D36" s="1"/>
      <c r="E36" s="1">
        <v>2</v>
      </c>
      <c r="G36" s="44" t="s">
        <v>103</v>
      </c>
    </row>
    <row r="37" spans="1:7" x14ac:dyDescent="0.35">
      <c r="A37" s="1"/>
      <c r="B37" t="s">
        <v>34</v>
      </c>
      <c r="C37" s="2" t="s">
        <v>43</v>
      </c>
      <c r="D37" s="1"/>
      <c r="E37" s="1">
        <v>2</v>
      </c>
      <c r="G37" s="44" t="s">
        <v>102</v>
      </c>
    </row>
    <row r="38" spans="1:7" x14ac:dyDescent="0.35">
      <c r="A38" s="1"/>
      <c r="B38" t="s">
        <v>34</v>
      </c>
      <c r="C38" s="2" t="s">
        <v>44</v>
      </c>
      <c r="D38" s="1"/>
      <c r="E38" s="1">
        <v>2</v>
      </c>
      <c r="G38" s="44" t="s">
        <v>101</v>
      </c>
    </row>
    <row r="39" spans="1:7" x14ac:dyDescent="0.35">
      <c r="A39" s="1"/>
      <c r="B39" t="s">
        <v>34</v>
      </c>
      <c r="C39" s="2" t="s">
        <v>100</v>
      </c>
      <c r="D39" s="1"/>
      <c r="E39" s="1">
        <v>2</v>
      </c>
      <c r="G39" s="44" t="s">
        <v>99</v>
      </c>
    </row>
    <row r="40" spans="1:7" x14ac:dyDescent="0.35">
      <c r="A40" s="1"/>
      <c r="B40" t="s">
        <v>34</v>
      </c>
      <c r="C40" s="2" t="s">
        <v>45</v>
      </c>
      <c r="D40" s="1"/>
      <c r="E40" s="1">
        <v>2</v>
      </c>
      <c r="G40" s="44" t="s">
        <v>98</v>
      </c>
    </row>
    <row r="41" spans="1:7" x14ac:dyDescent="0.35">
      <c r="A41" s="1"/>
      <c r="B41" t="s">
        <v>34</v>
      </c>
      <c r="C41" s="2" t="s">
        <v>46</v>
      </c>
      <c r="D41" s="1"/>
      <c r="E41" s="1">
        <v>2</v>
      </c>
      <c r="G41" s="44" t="s">
        <v>97</v>
      </c>
    </row>
    <row r="42" spans="1:7" x14ac:dyDescent="0.35">
      <c r="A42" s="1"/>
      <c r="B42" t="s">
        <v>34</v>
      </c>
      <c r="C42" s="2" t="s">
        <v>47</v>
      </c>
      <c r="D42" s="1"/>
      <c r="E42" s="1">
        <v>2</v>
      </c>
      <c r="G42" s="44" t="s">
        <v>96</v>
      </c>
    </row>
    <row r="43" spans="1:7" x14ac:dyDescent="0.35">
      <c r="A43" s="1"/>
      <c r="B43" t="s">
        <v>34</v>
      </c>
      <c r="C43" s="2" t="s">
        <v>48</v>
      </c>
      <c r="D43" s="1"/>
      <c r="E43" s="1">
        <v>2</v>
      </c>
      <c r="G43" s="44" t="s">
        <v>95</v>
      </c>
    </row>
    <row r="44" spans="1:7" x14ac:dyDescent="0.35">
      <c r="A44" s="1"/>
      <c r="B44" t="s">
        <v>34</v>
      </c>
      <c r="C44" s="2" t="s">
        <v>49</v>
      </c>
      <c r="D44" s="1"/>
      <c r="E44" s="1">
        <v>2</v>
      </c>
      <c r="G44" s="44" t="s">
        <v>94</v>
      </c>
    </row>
    <row r="45" spans="1:7" x14ac:dyDescent="0.35">
      <c r="A45" s="1"/>
      <c r="B45" t="s">
        <v>34</v>
      </c>
      <c r="C45" s="2" t="s">
        <v>93</v>
      </c>
      <c r="D45" s="1"/>
      <c r="E45" s="1">
        <v>2</v>
      </c>
      <c r="G45" s="44" t="s">
        <v>92</v>
      </c>
    </row>
    <row r="46" spans="1:7" x14ac:dyDescent="0.35">
      <c r="A46" s="1"/>
      <c r="B46" t="s">
        <v>50</v>
      </c>
      <c r="C46" s="2" t="s">
        <v>51</v>
      </c>
      <c r="D46"/>
      <c r="E46" s="1">
        <v>1</v>
      </c>
      <c r="G46" s="44" t="s">
        <v>91</v>
      </c>
    </row>
    <row r="47" spans="1:7" x14ac:dyDescent="0.35">
      <c r="A47" s="1"/>
      <c r="B47" t="s">
        <v>50</v>
      </c>
      <c r="C47" s="2" t="s">
        <v>52</v>
      </c>
      <c r="D47"/>
      <c r="E47" s="1">
        <v>1</v>
      </c>
      <c r="G47" s="44" t="s">
        <v>90</v>
      </c>
    </row>
    <row r="48" spans="1:7" x14ac:dyDescent="0.35">
      <c r="A48" s="1"/>
      <c r="B48" t="s">
        <v>50</v>
      </c>
      <c r="C48" s="7" t="s">
        <v>53</v>
      </c>
      <c r="D48"/>
      <c r="E48" s="1">
        <v>1</v>
      </c>
      <c r="G48" s="44" t="s">
        <v>89</v>
      </c>
    </row>
    <row r="49" spans="1:7" x14ac:dyDescent="0.35">
      <c r="A49" s="1"/>
      <c r="B49" t="s">
        <v>50</v>
      </c>
      <c r="C49" s="2" t="s">
        <v>54</v>
      </c>
      <c r="D49"/>
      <c r="E49" s="1">
        <v>1</v>
      </c>
      <c r="G49" s="44" t="s">
        <v>88</v>
      </c>
    </row>
    <row r="50" spans="1:7" x14ac:dyDescent="0.35">
      <c r="A50" s="1"/>
      <c r="B50" t="s">
        <v>55</v>
      </c>
      <c r="C50" s="2" t="s">
        <v>56</v>
      </c>
      <c r="D50"/>
      <c r="E50" s="1">
        <v>3</v>
      </c>
      <c r="G50" s="44" t="s">
        <v>87</v>
      </c>
    </row>
    <row r="51" spans="1:7" x14ac:dyDescent="0.35">
      <c r="A51" s="1"/>
      <c r="B51" t="s">
        <v>55</v>
      </c>
      <c r="C51" s="2" t="s">
        <v>57</v>
      </c>
      <c r="D51"/>
      <c r="E51" s="1">
        <v>3</v>
      </c>
      <c r="G51" s="44" t="s">
        <v>86</v>
      </c>
    </row>
    <row r="52" spans="1:7" x14ac:dyDescent="0.35">
      <c r="A52" s="1"/>
      <c r="B52" t="s">
        <v>55</v>
      </c>
      <c r="C52" s="2" t="s">
        <v>85</v>
      </c>
      <c r="D52"/>
      <c r="E52" s="1">
        <v>3</v>
      </c>
      <c r="G52" s="44" t="s">
        <v>84</v>
      </c>
    </row>
    <row r="53" spans="1:7" x14ac:dyDescent="0.35">
      <c r="A53" s="1"/>
      <c r="B53" t="s">
        <v>55</v>
      </c>
      <c r="C53" s="2" t="s">
        <v>58</v>
      </c>
      <c r="D53"/>
      <c r="E53" s="1">
        <v>3</v>
      </c>
      <c r="G53" s="44" t="s">
        <v>83</v>
      </c>
    </row>
    <row r="54" spans="1:7" x14ac:dyDescent="0.35">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5" outlineLevelRow="1" outlineLevelCol="1" x14ac:dyDescent="0.35"/>
  <cols>
    <col min="1" max="1" width="2.08984375" customWidth="1"/>
    <col min="2" max="2" width="8.7265625" style="168" customWidth="1" outlineLevel="1"/>
    <col min="3" max="3" width="21.7265625" customWidth="1" outlineLevel="1"/>
    <col min="4" max="4" width="11.6328125" customWidth="1" outlineLevel="1"/>
    <col min="5" max="5" width="13.1796875" customWidth="1" outlineLevel="1"/>
    <col min="6" max="6" width="11.6328125" customWidth="1" outlineLevel="1"/>
    <col min="7" max="7" width="37.1796875" style="8" bestFit="1" customWidth="1"/>
    <col min="8" max="8" width="23.453125" customWidth="1"/>
    <col min="9" max="9" width="11.1796875" style="1" customWidth="1"/>
    <col min="10" max="15" width="17.1796875" customWidth="1"/>
    <col min="16" max="16" width="2" customWidth="1"/>
    <col min="17" max="17" width="13.26953125" style="8" customWidth="1"/>
    <col min="18" max="18" width="14.26953125" style="8" customWidth="1"/>
    <col min="19" max="89" width="15.26953125" style="8" customWidth="1"/>
    <col min="90" max="90" width="8.7265625" customWidth="1"/>
    <col min="91" max="91" width="11.1796875" style="1" hidden="1" customWidth="1"/>
    <col min="92" max="92" width="11.36328125" hidden="1" customWidth="1"/>
    <col min="93" max="95" width="12.26953125" hidden="1" customWidth="1"/>
    <col min="96" max="96" width="12.90625" hidden="1" customWidth="1"/>
    <col min="97" max="100" width="11.36328125" hidden="1" customWidth="1"/>
    <col min="101" max="111" width="12.26953125" hidden="1" customWidth="1"/>
    <col min="112" max="115" width="12.90625" hidden="1" customWidth="1"/>
  </cols>
  <sheetData>
    <row r="1" spans="1:115" ht="15" thickBot="1" x14ac:dyDescent="0.4">
      <c r="B1"/>
      <c r="I1" s="108" t="e">
        <f>J1-1</f>
        <v>#REF!</v>
      </c>
      <c r="J1" s="110" t="e">
        <f>#REF!</f>
        <v>#REF!</v>
      </c>
      <c r="K1" s="110" t="e">
        <f>#REF!</f>
        <v>#REF!</v>
      </c>
      <c r="L1" s="110" t="e">
        <f>#REF!</f>
        <v>#REF!</v>
      </c>
      <c r="M1" s="110" t="e">
        <f>#REF!</f>
        <v>#REF!</v>
      </c>
      <c r="N1" s="110" t="e">
        <f>#REF!</f>
        <v>#REF!</v>
      </c>
      <c r="O1" s="110" t="e">
        <f>#REF!</f>
        <v>#REF!</v>
      </c>
      <c r="Q1" s="111" t="e">
        <f>Q2</f>
        <v>#REF!</v>
      </c>
      <c r="R1" s="111" t="e">
        <f t="shared" ref="R1:CC1" si="0">R2</f>
        <v>#REF!</v>
      </c>
      <c r="S1" s="111" t="e">
        <f t="shared" si="0"/>
        <v>#REF!</v>
      </c>
      <c r="T1" s="111" t="e">
        <f t="shared" si="0"/>
        <v>#REF!</v>
      </c>
      <c r="U1" s="111" t="e">
        <f t="shared" si="0"/>
        <v>#REF!</v>
      </c>
      <c r="V1" s="111" t="e">
        <f t="shared" si="0"/>
        <v>#REF!</v>
      </c>
      <c r="W1" s="111" t="e">
        <f t="shared" si="0"/>
        <v>#REF!</v>
      </c>
      <c r="X1" s="111" t="e">
        <f t="shared" si="0"/>
        <v>#REF!</v>
      </c>
      <c r="Y1" s="111" t="e">
        <f t="shared" si="0"/>
        <v>#REF!</v>
      </c>
      <c r="Z1" s="111" t="e">
        <f t="shared" si="0"/>
        <v>#REF!</v>
      </c>
      <c r="AA1" s="111" t="e">
        <f t="shared" si="0"/>
        <v>#REF!</v>
      </c>
      <c r="AB1" s="111" t="e">
        <f t="shared" si="0"/>
        <v>#REF!</v>
      </c>
      <c r="AC1" s="111" t="e">
        <f t="shared" si="0"/>
        <v>#REF!</v>
      </c>
      <c r="AD1" s="111" t="e">
        <f t="shared" si="0"/>
        <v>#REF!</v>
      </c>
      <c r="AE1" s="111" t="e">
        <f t="shared" si="0"/>
        <v>#REF!</v>
      </c>
      <c r="AF1" s="111" t="e">
        <f t="shared" si="0"/>
        <v>#REF!</v>
      </c>
      <c r="AG1" s="111" t="e">
        <f t="shared" si="0"/>
        <v>#REF!</v>
      </c>
      <c r="AH1" s="111" t="e">
        <f t="shared" si="0"/>
        <v>#REF!</v>
      </c>
      <c r="AI1" s="111" t="e">
        <f t="shared" si="0"/>
        <v>#REF!</v>
      </c>
      <c r="AJ1" s="111" t="e">
        <f t="shared" si="0"/>
        <v>#REF!</v>
      </c>
      <c r="AK1" s="111" t="e">
        <f t="shared" si="0"/>
        <v>#REF!</v>
      </c>
      <c r="AL1" s="111" t="e">
        <f t="shared" si="0"/>
        <v>#REF!</v>
      </c>
      <c r="AM1" s="111" t="e">
        <f t="shared" si="0"/>
        <v>#REF!</v>
      </c>
      <c r="AN1" s="111" t="e">
        <f t="shared" si="0"/>
        <v>#REF!</v>
      </c>
      <c r="AO1" s="111" t="e">
        <f t="shared" si="0"/>
        <v>#REF!</v>
      </c>
      <c r="AP1" s="111" t="e">
        <f t="shared" si="0"/>
        <v>#REF!</v>
      </c>
      <c r="AQ1" s="111" t="e">
        <f t="shared" si="0"/>
        <v>#REF!</v>
      </c>
      <c r="AR1" s="111" t="e">
        <f t="shared" si="0"/>
        <v>#REF!</v>
      </c>
      <c r="AS1" s="111" t="e">
        <f t="shared" si="0"/>
        <v>#REF!</v>
      </c>
      <c r="AT1" s="111" t="e">
        <f t="shared" si="0"/>
        <v>#REF!</v>
      </c>
      <c r="AU1" s="111" t="e">
        <f t="shared" si="0"/>
        <v>#REF!</v>
      </c>
      <c r="AV1" s="111" t="e">
        <f t="shared" si="0"/>
        <v>#REF!</v>
      </c>
      <c r="AW1" s="111" t="e">
        <f t="shared" si="0"/>
        <v>#REF!</v>
      </c>
      <c r="AX1" s="111" t="e">
        <f t="shared" si="0"/>
        <v>#REF!</v>
      </c>
      <c r="AY1" s="111" t="e">
        <f t="shared" si="0"/>
        <v>#REF!</v>
      </c>
      <c r="AZ1" s="111" t="e">
        <f t="shared" si="0"/>
        <v>#REF!</v>
      </c>
      <c r="BA1" s="111" t="e">
        <f t="shared" si="0"/>
        <v>#REF!</v>
      </c>
      <c r="BB1" s="111" t="e">
        <f t="shared" si="0"/>
        <v>#REF!</v>
      </c>
      <c r="BC1" s="111" t="e">
        <f t="shared" si="0"/>
        <v>#REF!</v>
      </c>
      <c r="BD1" s="111" t="e">
        <f t="shared" si="0"/>
        <v>#REF!</v>
      </c>
      <c r="BE1" s="111" t="e">
        <f t="shared" si="0"/>
        <v>#REF!</v>
      </c>
      <c r="BF1" s="111" t="e">
        <f t="shared" si="0"/>
        <v>#REF!</v>
      </c>
      <c r="BG1" s="111" t="e">
        <f t="shared" si="0"/>
        <v>#REF!</v>
      </c>
      <c r="BH1" s="111" t="e">
        <f t="shared" si="0"/>
        <v>#REF!</v>
      </c>
      <c r="BI1" s="111" t="e">
        <f t="shared" si="0"/>
        <v>#REF!</v>
      </c>
      <c r="BJ1" s="111" t="e">
        <f t="shared" si="0"/>
        <v>#REF!</v>
      </c>
      <c r="BK1" s="111" t="e">
        <f t="shared" si="0"/>
        <v>#REF!</v>
      </c>
      <c r="BL1" s="111" t="e">
        <f t="shared" si="0"/>
        <v>#REF!</v>
      </c>
      <c r="BM1" s="111" t="e">
        <f t="shared" si="0"/>
        <v>#REF!</v>
      </c>
      <c r="BN1" s="111" t="e">
        <f t="shared" si="0"/>
        <v>#REF!</v>
      </c>
      <c r="BO1" s="111" t="e">
        <f t="shared" si="0"/>
        <v>#REF!</v>
      </c>
      <c r="BP1" s="111" t="e">
        <f t="shared" si="0"/>
        <v>#REF!</v>
      </c>
      <c r="BQ1" s="111" t="e">
        <f t="shared" si="0"/>
        <v>#REF!</v>
      </c>
      <c r="BR1" s="111" t="e">
        <f t="shared" si="0"/>
        <v>#REF!</v>
      </c>
      <c r="BS1" s="111" t="e">
        <f t="shared" si="0"/>
        <v>#REF!</v>
      </c>
      <c r="BT1" s="111" t="e">
        <f t="shared" si="0"/>
        <v>#REF!</v>
      </c>
      <c r="BU1" s="111" t="e">
        <f t="shared" si="0"/>
        <v>#REF!</v>
      </c>
      <c r="BV1" s="111" t="e">
        <f t="shared" si="0"/>
        <v>#REF!</v>
      </c>
      <c r="BW1" s="111" t="e">
        <f t="shared" si="0"/>
        <v>#REF!</v>
      </c>
      <c r="BX1" s="111" t="e">
        <f t="shared" si="0"/>
        <v>#REF!</v>
      </c>
      <c r="BY1" s="111" t="e">
        <f t="shared" si="0"/>
        <v>#REF!</v>
      </c>
      <c r="BZ1" s="111" t="e">
        <f t="shared" si="0"/>
        <v>#REF!</v>
      </c>
      <c r="CA1" s="111" t="e">
        <f t="shared" si="0"/>
        <v>#REF!</v>
      </c>
      <c r="CB1" s="111" t="e">
        <f t="shared" si="0"/>
        <v>#REF!</v>
      </c>
      <c r="CC1" s="111" t="e">
        <f t="shared" si="0"/>
        <v>#REF!</v>
      </c>
      <c r="CD1" s="111" t="e">
        <f t="shared" ref="CD1:CK1" si="1">CD2</f>
        <v>#REF!</v>
      </c>
      <c r="CE1" s="111" t="e">
        <f t="shared" si="1"/>
        <v>#REF!</v>
      </c>
      <c r="CF1" s="111" t="e">
        <f t="shared" si="1"/>
        <v>#REF!</v>
      </c>
      <c r="CG1" s="111" t="e">
        <f t="shared" si="1"/>
        <v>#REF!</v>
      </c>
      <c r="CH1" s="111" t="e">
        <f t="shared" si="1"/>
        <v>#REF!</v>
      </c>
      <c r="CI1" s="111" t="e">
        <f t="shared" si="1"/>
        <v>#REF!</v>
      </c>
      <c r="CJ1" s="111" t="e">
        <f t="shared" si="1"/>
        <v>#REF!</v>
      </c>
      <c r="CK1" s="111" t="e">
        <f t="shared" si="1"/>
        <v>#REF!</v>
      </c>
      <c r="CM1" s="108" t="e">
        <f>CN1-1</f>
        <v>#REF!</v>
      </c>
      <c r="CN1" s="225" t="e">
        <f t="shared" ref="CN1:DK1" si="2">IF(CN8=3,CN3&amp;" Q1",IF(CN8=6,CN3&amp;" Q2",IF(CN8=9,CN3&amp;" Q3",IF(CN8=12,CN3&amp;" Q4",0))))</f>
        <v>#REF!</v>
      </c>
      <c r="CO1" s="225" t="e">
        <f t="shared" si="2"/>
        <v>#REF!</v>
      </c>
      <c r="CP1" s="225" t="e">
        <f t="shared" si="2"/>
        <v>#REF!</v>
      </c>
      <c r="CQ1" s="225" t="e">
        <f t="shared" si="2"/>
        <v>#REF!</v>
      </c>
      <c r="CR1" s="225" t="e">
        <f t="shared" si="2"/>
        <v>#REF!</v>
      </c>
      <c r="CS1" s="225" t="e">
        <f t="shared" si="2"/>
        <v>#REF!</v>
      </c>
      <c r="CT1" s="225" t="e">
        <f t="shared" si="2"/>
        <v>#REF!</v>
      </c>
      <c r="CU1" s="225" t="e">
        <f t="shared" si="2"/>
        <v>#REF!</v>
      </c>
      <c r="CV1" s="225" t="e">
        <f t="shared" si="2"/>
        <v>#REF!</v>
      </c>
      <c r="CW1" s="225" t="e">
        <f t="shared" si="2"/>
        <v>#REF!</v>
      </c>
      <c r="CX1" s="225" t="e">
        <f t="shared" si="2"/>
        <v>#REF!</v>
      </c>
      <c r="CY1" s="225" t="e">
        <f t="shared" si="2"/>
        <v>#REF!</v>
      </c>
      <c r="CZ1" s="225" t="e">
        <f t="shared" si="2"/>
        <v>#REF!</v>
      </c>
      <c r="DA1" s="225" t="e">
        <f t="shared" si="2"/>
        <v>#REF!</v>
      </c>
      <c r="DB1" s="225" t="e">
        <f t="shared" si="2"/>
        <v>#REF!</v>
      </c>
      <c r="DC1" s="225" t="e">
        <f t="shared" si="2"/>
        <v>#REF!</v>
      </c>
      <c r="DD1" s="225" t="e">
        <f t="shared" si="2"/>
        <v>#REF!</v>
      </c>
      <c r="DE1" s="225" t="e">
        <f t="shared" si="2"/>
        <v>#REF!</v>
      </c>
      <c r="DF1" s="225" t="e">
        <f t="shared" si="2"/>
        <v>#REF!</v>
      </c>
      <c r="DG1" s="225" t="e">
        <f t="shared" si="2"/>
        <v>#REF!</v>
      </c>
      <c r="DH1" s="225" t="e">
        <f t="shared" si="2"/>
        <v>#REF!</v>
      </c>
      <c r="DI1" s="225" t="e">
        <f t="shared" si="2"/>
        <v>#REF!</v>
      </c>
      <c r="DJ1" s="225" t="e">
        <f t="shared" si="2"/>
        <v>#REF!</v>
      </c>
      <c r="DK1" s="225" t="e">
        <f t="shared" si="2"/>
        <v>#REF!</v>
      </c>
    </row>
    <row r="2" spans="1:115" outlineLevel="1" x14ac:dyDescent="0.35">
      <c r="A2" s="107"/>
      <c r="B2" s="1" t="str">
        <f>ADDRESS(ROW(),COLUMN(),2)</f>
        <v>B$2</v>
      </c>
      <c r="C2" s="112"/>
      <c r="D2" s="113"/>
      <c r="E2" s="113"/>
      <c r="F2" s="113"/>
      <c r="G2" s="112"/>
      <c r="H2" s="112"/>
      <c r="I2" s="108" t="e">
        <f>J2-1</f>
        <v>#REF!</v>
      </c>
      <c r="J2" s="110" t="e">
        <f>#REF!</f>
        <v>#REF!</v>
      </c>
      <c r="K2" s="110" t="e">
        <f>#REF!</f>
        <v>#REF!</v>
      </c>
      <c r="L2" s="110" t="e">
        <f>#REF!</f>
        <v>#REF!</v>
      </c>
      <c r="M2" s="110" t="e">
        <f>#REF!</f>
        <v>#REF!</v>
      </c>
      <c r="N2" s="110" t="e">
        <f>#REF!</f>
        <v>#REF!</v>
      </c>
      <c r="O2" s="110" t="e">
        <f>#REF!</f>
        <v>#REF!</v>
      </c>
      <c r="P2" s="2"/>
      <c r="Q2" s="111" t="e">
        <f>EOMONTH(R2,-1)</f>
        <v>#REF!</v>
      </c>
      <c r="R2" s="111" t="e">
        <f>#REF!</f>
        <v>#REF!</v>
      </c>
      <c r="S2" s="111" t="e">
        <f t="shared" ref="S2:CD2" si="3">EOMONTH(R2,1)</f>
        <v>#REF!</v>
      </c>
      <c r="T2" s="111" t="e">
        <f t="shared" si="3"/>
        <v>#REF!</v>
      </c>
      <c r="U2" s="111" t="e">
        <f t="shared" si="3"/>
        <v>#REF!</v>
      </c>
      <c r="V2" s="111" t="e">
        <f t="shared" si="3"/>
        <v>#REF!</v>
      </c>
      <c r="W2" s="111" t="e">
        <f t="shared" si="3"/>
        <v>#REF!</v>
      </c>
      <c r="X2" s="111" t="e">
        <f t="shared" si="3"/>
        <v>#REF!</v>
      </c>
      <c r="Y2" s="111" t="e">
        <f t="shared" si="3"/>
        <v>#REF!</v>
      </c>
      <c r="Z2" s="111" t="e">
        <f t="shared" si="3"/>
        <v>#REF!</v>
      </c>
      <c r="AA2" s="111" t="e">
        <f t="shared" si="3"/>
        <v>#REF!</v>
      </c>
      <c r="AB2" s="111" t="e">
        <f t="shared" si="3"/>
        <v>#REF!</v>
      </c>
      <c r="AC2" s="111" t="e">
        <f t="shared" si="3"/>
        <v>#REF!</v>
      </c>
      <c r="AD2" s="111" t="e">
        <f t="shared" si="3"/>
        <v>#REF!</v>
      </c>
      <c r="AE2" s="111" t="e">
        <f t="shared" si="3"/>
        <v>#REF!</v>
      </c>
      <c r="AF2" s="111" t="e">
        <f t="shared" si="3"/>
        <v>#REF!</v>
      </c>
      <c r="AG2" s="111" t="e">
        <f t="shared" si="3"/>
        <v>#REF!</v>
      </c>
      <c r="AH2" s="111" t="e">
        <f t="shared" si="3"/>
        <v>#REF!</v>
      </c>
      <c r="AI2" s="111" t="e">
        <f t="shared" si="3"/>
        <v>#REF!</v>
      </c>
      <c r="AJ2" s="111" t="e">
        <f t="shared" si="3"/>
        <v>#REF!</v>
      </c>
      <c r="AK2" s="111" t="e">
        <f t="shared" si="3"/>
        <v>#REF!</v>
      </c>
      <c r="AL2" s="111" t="e">
        <f t="shared" si="3"/>
        <v>#REF!</v>
      </c>
      <c r="AM2" s="111" t="e">
        <f t="shared" si="3"/>
        <v>#REF!</v>
      </c>
      <c r="AN2" s="111" t="e">
        <f t="shared" si="3"/>
        <v>#REF!</v>
      </c>
      <c r="AO2" s="111" t="e">
        <f t="shared" si="3"/>
        <v>#REF!</v>
      </c>
      <c r="AP2" s="111" t="e">
        <f t="shared" si="3"/>
        <v>#REF!</v>
      </c>
      <c r="AQ2" s="111" t="e">
        <f t="shared" si="3"/>
        <v>#REF!</v>
      </c>
      <c r="AR2" s="111" t="e">
        <f t="shared" si="3"/>
        <v>#REF!</v>
      </c>
      <c r="AS2" s="111" t="e">
        <f t="shared" si="3"/>
        <v>#REF!</v>
      </c>
      <c r="AT2" s="111" t="e">
        <f t="shared" si="3"/>
        <v>#REF!</v>
      </c>
      <c r="AU2" s="111" t="e">
        <f t="shared" si="3"/>
        <v>#REF!</v>
      </c>
      <c r="AV2" s="111" t="e">
        <f t="shared" si="3"/>
        <v>#REF!</v>
      </c>
      <c r="AW2" s="111" t="e">
        <f t="shared" si="3"/>
        <v>#REF!</v>
      </c>
      <c r="AX2" s="111" t="e">
        <f t="shared" si="3"/>
        <v>#REF!</v>
      </c>
      <c r="AY2" s="111" t="e">
        <f t="shared" si="3"/>
        <v>#REF!</v>
      </c>
      <c r="AZ2" s="111" t="e">
        <f t="shared" si="3"/>
        <v>#REF!</v>
      </c>
      <c r="BA2" s="111" t="e">
        <f t="shared" si="3"/>
        <v>#REF!</v>
      </c>
      <c r="BB2" s="111" t="e">
        <f t="shared" si="3"/>
        <v>#REF!</v>
      </c>
      <c r="BC2" s="111" t="e">
        <f t="shared" si="3"/>
        <v>#REF!</v>
      </c>
      <c r="BD2" s="111" t="e">
        <f t="shared" si="3"/>
        <v>#REF!</v>
      </c>
      <c r="BE2" s="111" t="e">
        <f t="shared" si="3"/>
        <v>#REF!</v>
      </c>
      <c r="BF2" s="111" t="e">
        <f t="shared" si="3"/>
        <v>#REF!</v>
      </c>
      <c r="BG2" s="111" t="e">
        <f t="shared" si="3"/>
        <v>#REF!</v>
      </c>
      <c r="BH2" s="111" t="e">
        <f t="shared" si="3"/>
        <v>#REF!</v>
      </c>
      <c r="BI2" s="111" t="e">
        <f t="shared" si="3"/>
        <v>#REF!</v>
      </c>
      <c r="BJ2" s="111" t="e">
        <f t="shared" si="3"/>
        <v>#REF!</v>
      </c>
      <c r="BK2" s="111" t="e">
        <f t="shared" si="3"/>
        <v>#REF!</v>
      </c>
      <c r="BL2" s="111" t="e">
        <f t="shared" si="3"/>
        <v>#REF!</v>
      </c>
      <c r="BM2" s="111" t="e">
        <f t="shared" si="3"/>
        <v>#REF!</v>
      </c>
      <c r="BN2" s="111" t="e">
        <f t="shared" si="3"/>
        <v>#REF!</v>
      </c>
      <c r="BO2" s="111" t="e">
        <f t="shared" si="3"/>
        <v>#REF!</v>
      </c>
      <c r="BP2" s="111" t="e">
        <f t="shared" si="3"/>
        <v>#REF!</v>
      </c>
      <c r="BQ2" s="111" t="e">
        <f t="shared" si="3"/>
        <v>#REF!</v>
      </c>
      <c r="BR2" s="111" t="e">
        <f t="shared" si="3"/>
        <v>#REF!</v>
      </c>
      <c r="BS2" s="111" t="e">
        <f t="shared" si="3"/>
        <v>#REF!</v>
      </c>
      <c r="BT2" s="111" t="e">
        <f t="shared" si="3"/>
        <v>#REF!</v>
      </c>
      <c r="BU2" s="111" t="e">
        <f t="shared" si="3"/>
        <v>#REF!</v>
      </c>
      <c r="BV2" s="111" t="e">
        <f t="shared" si="3"/>
        <v>#REF!</v>
      </c>
      <c r="BW2" s="111" t="e">
        <f t="shared" si="3"/>
        <v>#REF!</v>
      </c>
      <c r="BX2" s="111" t="e">
        <f t="shared" si="3"/>
        <v>#REF!</v>
      </c>
      <c r="BY2" s="111" t="e">
        <f t="shared" si="3"/>
        <v>#REF!</v>
      </c>
      <c r="BZ2" s="111" t="e">
        <f t="shared" si="3"/>
        <v>#REF!</v>
      </c>
      <c r="CA2" s="111" t="e">
        <f t="shared" si="3"/>
        <v>#REF!</v>
      </c>
      <c r="CB2" s="111" t="e">
        <f t="shared" si="3"/>
        <v>#REF!</v>
      </c>
      <c r="CC2" s="111" t="e">
        <f t="shared" si="3"/>
        <v>#REF!</v>
      </c>
      <c r="CD2" s="111" t="e">
        <f t="shared" si="3"/>
        <v>#REF!</v>
      </c>
      <c r="CE2" s="111" t="e">
        <f t="shared" ref="CE2:CK2" si="4">EOMONTH(CD2,1)</f>
        <v>#REF!</v>
      </c>
      <c r="CF2" s="111" t="e">
        <f t="shared" si="4"/>
        <v>#REF!</v>
      </c>
      <c r="CG2" s="111" t="e">
        <f t="shared" si="4"/>
        <v>#REF!</v>
      </c>
      <c r="CH2" s="111" t="e">
        <f t="shared" si="4"/>
        <v>#REF!</v>
      </c>
      <c r="CI2" s="111" t="e">
        <f t="shared" si="4"/>
        <v>#REF!</v>
      </c>
      <c r="CJ2" s="111" t="e">
        <f t="shared" si="4"/>
        <v>#REF!</v>
      </c>
      <c r="CK2" s="111" t="e">
        <f t="shared" si="4"/>
        <v>#REF!</v>
      </c>
      <c r="CL2" s="109" t="s">
        <v>507</v>
      </c>
      <c r="CM2" s="108">
        <f>CN2-1</f>
        <v>45351</v>
      </c>
      <c r="CN2" s="109">
        <v>45352</v>
      </c>
      <c r="CO2" s="224">
        <f t="shared" ref="CO2:DK2" si="5">EOMONTH(CN2,3)</f>
        <v>45473</v>
      </c>
      <c r="CP2" s="224">
        <f t="shared" si="5"/>
        <v>45565</v>
      </c>
      <c r="CQ2" s="224">
        <f t="shared" si="5"/>
        <v>45657</v>
      </c>
      <c r="CR2" s="224">
        <f t="shared" si="5"/>
        <v>45747</v>
      </c>
      <c r="CS2" s="224">
        <f t="shared" si="5"/>
        <v>45838</v>
      </c>
      <c r="CT2" s="224">
        <f t="shared" si="5"/>
        <v>45930</v>
      </c>
      <c r="CU2" s="224">
        <f t="shared" si="5"/>
        <v>46022</v>
      </c>
      <c r="CV2" s="224">
        <f t="shared" si="5"/>
        <v>46112</v>
      </c>
      <c r="CW2" s="224">
        <f t="shared" si="5"/>
        <v>46203</v>
      </c>
      <c r="CX2" s="224">
        <f t="shared" si="5"/>
        <v>46295</v>
      </c>
      <c r="CY2" s="224">
        <f t="shared" si="5"/>
        <v>46387</v>
      </c>
      <c r="CZ2" s="224">
        <f t="shared" si="5"/>
        <v>46477</v>
      </c>
      <c r="DA2" s="224">
        <f t="shared" si="5"/>
        <v>46568</v>
      </c>
      <c r="DB2" s="224">
        <f t="shared" si="5"/>
        <v>46660</v>
      </c>
      <c r="DC2" s="224">
        <f t="shared" si="5"/>
        <v>46752</v>
      </c>
      <c r="DD2" s="224">
        <f t="shared" si="5"/>
        <v>46843</v>
      </c>
      <c r="DE2" s="224">
        <f t="shared" si="5"/>
        <v>46934</v>
      </c>
      <c r="DF2" s="224">
        <f t="shared" si="5"/>
        <v>47026</v>
      </c>
      <c r="DG2" s="224">
        <f t="shared" si="5"/>
        <v>47118</v>
      </c>
      <c r="DH2" s="224">
        <f t="shared" si="5"/>
        <v>47208</v>
      </c>
      <c r="DI2" s="224">
        <f t="shared" si="5"/>
        <v>47299</v>
      </c>
      <c r="DJ2" s="224">
        <f t="shared" si="5"/>
        <v>47391</v>
      </c>
      <c r="DK2" s="224">
        <f t="shared" si="5"/>
        <v>47483</v>
      </c>
    </row>
    <row r="3" spans="1:115" outlineLevel="1" x14ac:dyDescent="0.35">
      <c r="B3"/>
      <c r="G3" s="96"/>
      <c r="H3" s="8"/>
      <c r="I3" s="97"/>
      <c r="J3" s="226"/>
      <c r="K3" s="226"/>
      <c r="L3" s="226"/>
      <c r="M3" s="226"/>
      <c r="N3" s="226"/>
      <c r="O3" s="226"/>
      <c r="P3" s="165" t="s">
        <v>60</v>
      </c>
      <c r="Q3" s="228" t="e">
        <f>YEAR(Q2)*(#REF!="Monthly")</f>
        <v>#REF!</v>
      </c>
      <c r="R3" s="228" t="e">
        <f>YEAR(R2)*(#REF!="Monthly")</f>
        <v>#REF!</v>
      </c>
      <c r="S3" s="228" t="e">
        <f>YEAR(S2)*(#REF!="Monthly")</f>
        <v>#REF!</v>
      </c>
      <c r="T3" s="228" t="e">
        <f>YEAR(T2)*(#REF!="Monthly")</f>
        <v>#REF!</v>
      </c>
      <c r="U3" s="228" t="e">
        <f>YEAR(U2)*(#REF!="Monthly")</f>
        <v>#REF!</v>
      </c>
      <c r="V3" s="228" t="e">
        <f>YEAR(V2)*(#REF!="Monthly")</f>
        <v>#REF!</v>
      </c>
      <c r="W3" s="228" t="e">
        <f>YEAR(W2)*(#REF!="Monthly")</f>
        <v>#REF!</v>
      </c>
      <c r="X3" s="228" t="e">
        <f>YEAR(X2)*(#REF!="Monthly")</f>
        <v>#REF!</v>
      </c>
      <c r="Y3" s="228" t="e">
        <f>YEAR(Y2)*(#REF!="Monthly")</f>
        <v>#REF!</v>
      </c>
      <c r="Z3" s="228" t="e">
        <f>YEAR(Z2)*(#REF!="Monthly")</f>
        <v>#REF!</v>
      </c>
      <c r="AA3" s="228" t="e">
        <f>YEAR(AA2)*(#REF!="Monthly")</f>
        <v>#REF!</v>
      </c>
      <c r="AB3" s="228" t="e">
        <f>YEAR(AB2)*(#REF!="Monthly")</f>
        <v>#REF!</v>
      </c>
      <c r="AC3" s="228" t="e">
        <f>YEAR(AC2)*(#REF!="Monthly")</f>
        <v>#REF!</v>
      </c>
      <c r="AD3" s="228" t="e">
        <f>YEAR(AD2)*(#REF!="Monthly")</f>
        <v>#REF!</v>
      </c>
      <c r="AE3" s="228" t="e">
        <f>YEAR(AE2)*(#REF!="Monthly")</f>
        <v>#REF!</v>
      </c>
      <c r="AF3" s="228" t="e">
        <f>YEAR(AF2)*(#REF!="Monthly")</f>
        <v>#REF!</v>
      </c>
      <c r="AG3" s="228" t="e">
        <f>YEAR(AG2)*(#REF!="Monthly")</f>
        <v>#REF!</v>
      </c>
      <c r="AH3" s="228" t="e">
        <f>YEAR(AH2)*(#REF!="Monthly")</f>
        <v>#REF!</v>
      </c>
      <c r="AI3" s="228" t="e">
        <f>YEAR(AI2)*(#REF!="Monthly")</f>
        <v>#REF!</v>
      </c>
      <c r="AJ3" s="228" t="e">
        <f>YEAR(AJ2)*(#REF!="Monthly")</f>
        <v>#REF!</v>
      </c>
      <c r="AK3" s="228" t="e">
        <f>YEAR(AK2)*(#REF!="Monthly")</f>
        <v>#REF!</v>
      </c>
      <c r="AL3" s="228" t="e">
        <f>YEAR(AL2)*(#REF!="Monthly")</f>
        <v>#REF!</v>
      </c>
      <c r="AM3" s="228" t="e">
        <f>YEAR(AM2)*(#REF!="Monthly")</f>
        <v>#REF!</v>
      </c>
      <c r="AN3" s="228" t="e">
        <f>YEAR(AN2)*(#REF!="Monthly")</f>
        <v>#REF!</v>
      </c>
      <c r="AO3" s="228" t="e">
        <f>YEAR(AO2)*(#REF!="Monthly")</f>
        <v>#REF!</v>
      </c>
      <c r="AP3" s="228" t="e">
        <f>YEAR(AP2)*(#REF!="Monthly")</f>
        <v>#REF!</v>
      </c>
      <c r="AQ3" s="228" t="e">
        <f>YEAR(AQ2)*(#REF!="Monthly")</f>
        <v>#REF!</v>
      </c>
      <c r="AR3" s="228" t="e">
        <f>YEAR(AR2)*(#REF!="Monthly")</f>
        <v>#REF!</v>
      </c>
      <c r="AS3" s="228" t="e">
        <f>YEAR(AS2)*(#REF!="Monthly")</f>
        <v>#REF!</v>
      </c>
      <c r="AT3" s="228" t="e">
        <f>YEAR(AT2)*(#REF!="Monthly")</f>
        <v>#REF!</v>
      </c>
      <c r="AU3" s="228" t="e">
        <f>YEAR(AU2)*(#REF!="Monthly")</f>
        <v>#REF!</v>
      </c>
      <c r="AV3" s="228" t="e">
        <f>YEAR(AV2)*(#REF!="Monthly")</f>
        <v>#REF!</v>
      </c>
      <c r="AW3" s="228" t="e">
        <f>YEAR(AW2)*(#REF!="Monthly")</f>
        <v>#REF!</v>
      </c>
      <c r="AX3" s="228" t="e">
        <f>YEAR(AX2)*(#REF!="Monthly")</f>
        <v>#REF!</v>
      </c>
      <c r="AY3" s="228" t="e">
        <f>YEAR(AY2)*(#REF!="Monthly")</f>
        <v>#REF!</v>
      </c>
      <c r="AZ3" s="228" t="e">
        <f>YEAR(AZ2)*(#REF!="Monthly")</f>
        <v>#REF!</v>
      </c>
      <c r="BA3" s="228" t="e">
        <f>YEAR(BA2)*(#REF!="Monthly")</f>
        <v>#REF!</v>
      </c>
      <c r="BB3" s="228" t="e">
        <f>YEAR(BB2)*(#REF!="Monthly")</f>
        <v>#REF!</v>
      </c>
      <c r="BC3" s="228" t="e">
        <f>YEAR(BC2)*(#REF!="Monthly")</f>
        <v>#REF!</v>
      </c>
      <c r="BD3" s="228" t="e">
        <f>YEAR(BD2)*(#REF!="Monthly")</f>
        <v>#REF!</v>
      </c>
      <c r="BE3" s="228" t="e">
        <f>YEAR(BE2)*(#REF!="Monthly")</f>
        <v>#REF!</v>
      </c>
      <c r="BF3" s="228" t="e">
        <f>YEAR(BF2)*(#REF!="Monthly")</f>
        <v>#REF!</v>
      </c>
      <c r="BG3" s="228" t="e">
        <f>YEAR(BG2)*(#REF!="Monthly")</f>
        <v>#REF!</v>
      </c>
      <c r="BH3" s="228" t="e">
        <f>YEAR(BH2)*(#REF!="Monthly")</f>
        <v>#REF!</v>
      </c>
      <c r="BI3" s="228" t="e">
        <f>YEAR(BI2)*(#REF!="Monthly")</f>
        <v>#REF!</v>
      </c>
      <c r="BJ3" s="228" t="e">
        <f>YEAR(BJ2)*(#REF!="Monthly")</f>
        <v>#REF!</v>
      </c>
      <c r="BK3" s="228" t="e">
        <f>YEAR(BK2)*(#REF!="Monthly")</f>
        <v>#REF!</v>
      </c>
      <c r="BL3" s="228" t="e">
        <f>YEAR(BL2)*(#REF!="Monthly")</f>
        <v>#REF!</v>
      </c>
      <c r="BM3" s="228" t="e">
        <f>YEAR(BM2)*(#REF!="Monthly")</f>
        <v>#REF!</v>
      </c>
      <c r="BN3" s="228" t="e">
        <f>YEAR(BN2)*(#REF!="Monthly")</f>
        <v>#REF!</v>
      </c>
      <c r="BO3" s="228" t="e">
        <f>YEAR(BO2)*(#REF!="Monthly")</f>
        <v>#REF!</v>
      </c>
      <c r="BP3" s="228" t="e">
        <f>YEAR(BP2)*(#REF!="Monthly")</f>
        <v>#REF!</v>
      </c>
      <c r="BQ3" s="228" t="e">
        <f>YEAR(BQ2)*(#REF!="Monthly")</f>
        <v>#REF!</v>
      </c>
      <c r="BR3" s="228" t="e">
        <f>YEAR(BR2)*(#REF!="Monthly")</f>
        <v>#REF!</v>
      </c>
      <c r="BS3" s="228" t="e">
        <f>YEAR(BS2)*(#REF!="Monthly")</f>
        <v>#REF!</v>
      </c>
      <c r="BT3" s="228" t="e">
        <f>YEAR(BT2)*(#REF!="Monthly")</f>
        <v>#REF!</v>
      </c>
      <c r="BU3" s="228" t="e">
        <f>YEAR(BU2)*(#REF!="Monthly")</f>
        <v>#REF!</v>
      </c>
      <c r="BV3" s="228" t="e">
        <f>YEAR(BV2)*(#REF!="Monthly")</f>
        <v>#REF!</v>
      </c>
      <c r="BW3" s="228" t="e">
        <f>YEAR(BW2)*(#REF!="Monthly")</f>
        <v>#REF!</v>
      </c>
      <c r="BX3" s="228" t="e">
        <f>YEAR(BX2)*(#REF!="Monthly")</f>
        <v>#REF!</v>
      </c>
      <c r="BY3" s="228" t="e">
        <f>YEAR(BY2)*(#REF!="Monthly")</f>
        <v>#REF!</v>
      </c>
      <c r="BZ3" s="228" t="e">
        <f>YEAR(BZ2)*(#REF!="Monthly")</f>
        <v>#REF!</v>
      </c>
      <c r="CA3" s="228" t="e">
        <f>YEAR(CA2)*(#REF!="Monthly")</f>
        <v>#REF!</v>
      </c>
      <c r="CB3" s="228" t="e">
        <f>YEAR(CB2)*(#REF!="Monthly")</f>
        <v>#REF!</v>
      </c>
      <c r="CC3" s="228" t="e">
        <f>YEAR(CC2)*(#REF!="Monthly")</f>
        <v>#REF!</v>
      </c>
      <c r="CD3" s="228" t="e">
        <f>YEAR(CD2)*(#REF!="Monthly")</f>
        <v>#REF!</v>
      </c>
      <c r="CE3" s="228" t="e">
        <f>YEAR(CE2)*(#REF!="Monthly")</f>
        <v>#REF!</v>
      </c>
      <c r="CF3" s="228" t="e">
        <f>YEAR(CF2)*(#REF!="Monthly")</f>
        <v>#REF!</v>
      </c>
      <c r="CG3" s="228" t="e">
        <f>YEAR(CG2)*(#REF!="Monthly")</f>
        <v>#REF!</v>
      </c>
      <c r="CH3" s="228" t="e">
        <f>YEAR(CH2)*(#REF!="Monthly")</f>
        <v>#REF!</v>
      </c>
      <c r="CI3" s="228" t="e">
        <f>YEAR(CI2)*(#REF!="Monthly")</f>
        <v>#REF!</v>
      </c>
      <c r="CJ3" s="228" t="e">
        <f>YEAR(CJ2)*(#REF!="Monthly")</f>
        <v>#REF!</v>
      </c>
      <c r="CK3" s="228" t="e">
        <f>YEAR(CK2)*(#REF!="Monthly")</f>
        <v>#REF!</v>
      </c>
      <c r="CL3" s="165" t="s">
        <v>60</v>
      </c>
      <c r="CM3" s="97"/>
      <c r="CN3" s="227" t="e">
        <f>YEAR(CN2)*(#REF!="Quarterly")</f>
        <v>#REF!</v>
      </c>
      <c r="CO3" s="227" t="e">
        <f>YEAR(CO2)*(#REF!="Quarterly")</f>
        <v>#REF!</v>
      </c>
      <c r="CP3" s="227" t="e">
        <f>YEAR(CP2)*(#REF!="Quarterly")</f>
        <v>#REF!</v>
      </c>
      <c r="CQ3" s="227" t="e">
        <f>YEAR(CQ2)*(#REF!="Quarterly")</f>
        <v>#REF!</v>
      </c>
      <c r="CR3" s="227" t="e">
        <f>YEAR(CR2)*(#REF!="Quarterly")</f>
        <v>#REF!</v>
      </c>
      <c r="CS3" s="227" t="e">
        <f>YEAR(CS2)*(#REF!="Quarterly")</f>
        <v>#REF!</v>
      </c>
      <c r="CT3" s="227" t="e">
        <f>YEAR(CT2)*(#REF!="Quarterly")</f>
        <v>#REF!</v>
      </c>
      <c r="CU3" s="227" t="e">
        <f>YEAR(CU2)*(#REF!="Quarterly")</f>
        <v>#REF!</v>
      </c>
      <c r="CV3" s="227" t="e">
        <f>YEAR(CV2)*(#REF!="Quarterly")</f>
        <v>#REF!</v>
      </c>
      <c r="CW3" s="227" t="e">
        <f>YEAR(CW2)*(#REF!="Quarterly")</f>
        <v>#REF!</v>
      </c>
      <c r="CX3" s="227" t="e">
        <f>YEAR(CX2)*(#REF!="Quarterly")</f>
        <v>#REF!</v>
      </c>
      <c r="CY3" s="227" t="e">
        <f>YEAR(CY2)*(#REF!="Quarterly")</f>
        <v>#REF!</v>
      </c>
      <c r="CZ3" s="227" t="e">
        <f>YEAR(CZ2)*(#REF!="Quarterly")</f>
        <v>#REF!</v>
      </c>
      <c r="DA3" s="227" t="e">
        <f>YEAR(DA2)*(#REF!="Quarterly")</f>
        <v>#REF!</v>
      </c>
      <c r="DB3" s="227" t="e">
        <f>YEAR(DB2)*(#REF!="Quarterly")</f>
        <v>#REF!</v>
      </c>
      <c r="DC3" s="227" t="e">
        <f>YEAR(DC2)*(#REF!="Quarterly")</f>
        <v>#REF!</v>
      </c>
      <c r="DD3" s="227" t="e">
        <f>YEAR(DD2)*(#REF!="Quarterly")</f>
        <v>#REF!</v>
      </c>
      <c r="DE3" s="227" t="e">
        <f>YEAR(DE2)*(#REF!="Quarterly")</f>
        <v>#REF!</v>
      </c>
      <c r="DF3" s="227" t="e">
        <f>YEAR(DF2)*(#REF!="Quarterly")</f>
        <v>#REF!</v>
      </c>
      <c r="DG3" s="227" t="e">
        <f>YEAR(DG2)*(#REF!="Quarterly")</f>
        <v>#REF!</v>
      </c>
      <c r="DH3" s="227" t="e">
        <f>YEAR(DH2)*(#REF!="Quarterly")</f>
        <v>#REF!</v>
      </c>
      <c r="DI3" s="227" t="e">
        <f>YEAR(DI2)*(#REF!="Quarterly")</f>
        <v>#REF!</v>
      </c>
      <c r="DJ3" s="227" t="e">
        <f>YEAR(DJ2)*(#REF!="Quarterly")</f>
        <v>#REF!</v>
      </c>
      <c r="DK3" s="227" t="e">
        <f>YEAR(DK2)*(#REF!="Quarterly")</f>
        <v>#REF!</v>
      </c>
    </row>
    <row r="4" spans="1:115" outlineLevel="1" x14ac:dyDescent="0.35">
      <c r="B4" t="s">
        <v>247</v>
      </c>
      <c r="C4" t="s">
        <v>242</v>
      </c>
      <c r="D4" t="s">
        <v>217</v>
      </c>
      <c r="E4" t="s">
        <v>245</v>
      </c>
      <c r="F4" t="s">
        <v>148</v>
      </c>
      <c r="G4" s="96"/>
      <c r="H4" s="8"/>
      <c r="I4" s="97"/>
      <c r="J4" s="226"/>
      <c r="K4" s="226"/>
      <c r="L4" s="226"/>
      <c r="M4" s="226"/>
      <c r="N4" s="226"/>
      <c r="O4" s="226"/>
      <c r="P4" s="165" t="s">
        <v>61</v>
      </c>
      <c r="Q4" s="228" t="e">
        <f>Q3*(MONTH(Q2)=12)*(#REF!="Monthly")</f>
        <v>#REF!</v>
      </c>
      <c r="R4" s="228" t="e">
        <f>R3*(MONTH(R2)=12)*(#REF!="Monthly")</f>
        <v>#REF!</v>
      </c>
      <c r="S4" s="228" t="e">
        <f>S3*(MONTH(S2)=12)*(#REF!="Monthly")</f>
        <v>#REF!</v>
      </c>
      <c r="T4" s="228" t="e">
        <f>T3*(MONTH(T2)=12)*(#REF!="Monthly")</f>
        <v>#REF!</v>
      </c>
      <c r="U4" s="228" t="e">
        <f>U3*(MONTH(U2)=12)*(#REF!="Monthly")</f>
        <v>#REF!</v>
      </c>
      <c r="V4" s="228" t="e">
        <f>V3*(MONTH(V2)=12)*(#REF!="Monthly")</f>
        <v>#REF!</v>
      </c>
      <c r="W4" s="228" t="e">
        <f>W3*(MONTH(W2)=12)*(#REF!="Monthly")</f>
        <v>#REF!</v>
      </c>
      <c r="X4" s="228" t="e">
        <f>X3*(MONTH(X2)=12)*(#REF!="Monthly")</f>
        <v>#REF!</v>
      </c>
      <c r="Y4" s="228" t="e">
        <f>Y3*(MONTH(Y2)=12)*(#REF!="Monthly")</f>
        <v>#REF!</v>
      </c>
      <c r="Z4" s="228" t="e">
        <f>Z3*(MONTH(Z2)=12)*(#REF!="Monthly")</f>
        <v>#REF!</v>
      </c>
      <c r="AA4" s="228" t="e">
        <f>AA3*(MONTH(AA2)=12)*(#REF!="Monthly")</f>
        <v>#REF!</v>
      </c>
      <c r="AB4" s="228" t="e">
        <f>AB3*(MONTH(AB2)=12)*(#REF!="Monthly")</f>
        <v>#REF!</v>
      </c>
      <c r="AC4" s="228" t="e">
        <f>AC3*(MONTH(AC2)=12)*(#REF!="Monthly")</f>
        <v>#REF!</v>
      </c>
      <c r="AD4" s="228" t="e">
        <f>AD3*(MONTH(AD2)=12)*(#REF!="Monthly")</f>
        <v>#REF!</v>
      </c>
      <c r="AE4" s="228" t="e">
        <f>AE3*(MONTH(AE2)=12)*(#REF!="Monthly")</f>
        <v>#REF!</v>
      </c>
      <c r="AF4" s="228" t="e">
        <f>AF3*(MONTH(AF2)=12)*(#REF!="Monthly")</f>
        <v>#REF!</v>
      </c>
      <c r="AG4" s="228" t="e">
        <f>AG3*(MONTH(AG2)=12)*(#REF!="Monthly")</f>
        <v>#REF!</v>
      </c>
      <c r="AH4" s="228" t="e">
        <f>AH3*(MONTH(AH2)=12)*(#REF!="Monthly")</f>
        <v>#REF!</v>
      </c>
      <c r="AI4" s="228" t="e">
        <f>AI3*(MONTH(AI2)=12)*(#REF!="Monthly")</f>
        <v>#REF!</v>
      </c>
      <c r="AJ4" s="228" t="e">
        <f>AJ3*(MONTH(AJ2)=12)*(#REF!="Monthly")</f>
        <v>#REF!</v>
      </c>
      <c r="AK4" s="228" t="e">
        <f>AK3*(MONTH(AK2)=12)*(#REF!="Monthly")</f>
        <v>#REF!</v>
      </c>
      <c r="AL4" s="228" t="e">
        <f>AL3*(MONTH(AL2)=12)*(#REF!="Monthly")</f>
        <v>#REF!</v>
      </c>
      <c r="AM4" s="228" t="e">
        <f>AM3*(MONTH(AM2)=12)*(#REF!="Monthly")</f>
        <v>#REF!</v>
      </c>
      <c r="AN4" s="228" t="e">
        <f>AN3*(MONTH(AN2)=12)*(#REF!="Monthly")</f>
        <v>#REF!</v>
      </c>
      <c r="AO4" s="228" t="e">
        <f>AO3*(MONTH(AO2)=12)*(#REF!="Monthly")</f>
        <v>#REF!</v>
      </c>
      <c r="AP4" s="228" t="e">
        <f>AP3*(MONTH(AP2)=12)*(#REF!="Monthly")</f>
        <v>#REF!</v>
      </c>
      <c r="AQ4" s="228" t="e">
        <f>AQ3*(MONTH(AQ2)=12)*(#REF!="Monthly")</f>
        <v>#REF!</v>
      </c>
      <c r="AR4" s="228" t="e">
        <f>AR3*(MONTH(AR2)=12)*(#REF!="Monthly")</f>
        <v>#REF!</v>
      </c>
      <c r="AS4" s="228" t="e">
        <f>AS3*(MONTH(AS2)=12)*(#REF!="Monthly")</f>
        <v>#REF!</v>
      </c>
      <c r="AT4" s="228" t="e">
        <f>AT3*(MONTH(AT2)=12)*(#REF!="Monthly")</f>
        <v>#REF!</v>
      </c>
      <c r="AU4" s="228" t="e">
        <f>AU3*(MONTH(AU2)=12)*(#REF!="Monthly")</f>
        <v>#REF!</v>
      </c>
      <c r="AV4" s="228" t="e">
        <f>AV3*(MONTH(AV2)=12)*(#REF!="Monthly")</f>
        <v>#REF!</v>
      </c>
      <c r="AW4" s="228" t="e">
        <f>AW3*(MONTH(AW2)=12)*(#REF!="Monthly")</f>
        <v>#REF!</v>
      </c>
      <c r="AX4" s="228" t="e">
        <f>AX3*(MONTH(AX2)=12)*(#REF!="Monthly")</f>
        <v>#REF!</v>
      </c>
      <c r="AY4" s="228" t="e">
        <f>AY3*(MONTH(AY2)=12)*(#REF!="Monthly")</f>
        <v>#REF!</v>
      </c>
      <c r="AZ4" s="228" t="e">
        <f>AZ3*(MONTH(AZ2)=12)*(#REF!="Monthly")</f>
        <v>#REF!</v>
      </c>
      <c r="BA4" s="228" t="e">
        <f>BA3*(MONTH(BA2)=12)*(#REF!="Monthly")</f>
        <v>#REF!</v>
      </c>
      <c r="BB4" s="228" t="e">
        <f>BB3*(MONTH(BB2)=12)*(#REF!="Monthly")</f>
        <v>#REF!</v>
      </c>
      <c r="BC4" s="228" t="e">
        <f>BC3*(MONTH(BC2)=12)*(#REF!="Monthly")</f>
        <v>#REF!</v>
      </c>
      <c r="BD4" s="228" t="e">
        <f>BD3*(MONTH(BD2)=12)*(#REF!="Monthly")</f>
        <v>#REF!</v>
      </c>
      <c r="BE4" s="228" t="e">
        <f>BE3*(MONTH(BE2)=12)*(#REF!="Monthly")</f>
        <v>#REF!</v>
      </c>
      <c r="BF4" s="228" t="e">
        <f>BF3*(MONTH(BF2)=12)*(#REF!="Monthly")</f>
        <v>#REF!</v>
      </c>
      <c r="BG4" s="228" t="e">
        <f>BG3*(MONTH(BG2)=12)*(#REF!="Monthly")</f>
        <v>#REF!</v>
      </c>
      <c r="BH4" s="228" t="e">
        <f>BH3*(MONTH(BH2)=12)*(#REF!="Monthly")</f>
        <v>#REF!</v>
      </c>
      <c r="BI4" s="228" t="e">
        <f>BI3*(MONTH(BI2)=12)*(#REF!="Monthly")</f>
        <v>#REF!</v>
      </c>
      <c r="BJ4" s="228" t="e">
        <f>BJ3*(MONTH(BJ2)=12)*(#REF!="Monthly")</f>
        <v>#REF!</v>
      </c>
      <c r="BK4" s="228" t="e">
        <f>BK3*(MONTH(BK2)=12)*(#REF!="Monthly")</f>
        <v>#REF!</v>
      </c>
      <c r="BL4" s="228" t="e">
        <f>BL3*(MONTH(BL2)=12)*(#REF!="Monthly")</f>
        <v>#REF!</v>
      </c>
      <c r="BM4" s="228" t="e">
        <f>BM3*(MONTH(BM2)=12)*(#REF!="Monthly")</f>
        <v>#REF!</v>
      </c>
      <c r="BN4" s="228" t="e">
        <f>BN3*(MONTH(BN2)=12)*(#REF!="Monthly")</f>
        <v>#REF!</v>
      </c>
      <c r="BO4" s="228" t="e">
        <f>BO3*(MONTH(BO2)=12)*(#REF!="Monthly")</f>
        <v>#REF!</v>
      </c>
      <c r="BP4" s="228" t="e">
        <f>BP3*(MONTH(BP2)=12)*(#REF!="Monthly")</f>
        <v>#REF!</v>
      </c>
      <c r="BQ4" s="228" t="e">
        <f>BQ3*(MONTH(BQ2)=12)*(#REF!="Monthly")</f>
        <v>#REF!</v>
      </c>
      <c r="BR4" s="228" t="e">
        <f>BR3*(MONTH(BR2)=12)*(#REF!="Monthly")</f>
        <v>#REF!</v>
      </c>
      <c r="BS4" s="228" t="e">
        <f>BS3*(MONTH(BS2)=12)*(#REF!="Monthly")</f>
        <v>#REF!</v>
      </c>
      <c r="BT4" s="228" t="e">
        <f>BT3*(MONTH(BT2)=12)*(#REF!="Monthly")</f>
        <v>#REF!</v>
      </c>
      <c r="BU4" s="228" t="e">
        <f>BU3*(MONTH(BU2)=12)*(#REF!="Monthly")</f>
        <v>#REF!</v>
      </c>
      <c r="BV4" s="228" t="e">
        <f>BV3*(MONTH(BV2)=12)*(#REF!="Monthly")</f>
        <v>#REF!</v>
      </c>
      <c r="BW4" s="228" t="e">
        <f>BW3*(MONTH(BW2)=12)*(#REF!="Monthly")</f>
        <v>#REF!</v>
      </c>
      <c r="BX4" s="228" t="e">
        <f>BX3*(MONTH(BX2)=12)*(#REF!="Monthly")</f>
        <v>#REF!</v>
      </c>
      <c r="BY4" s="228" t="e">
        <f>BY3*(MONTH(BY2)=12)*(#REF!="Monthly")</f>
        <v>#REF!</v>
      </c>
      <c r="BZ4" s="228" t="e">
        <f>BZ3*(MONTH(BZ2)=12)*(#REF!="Monthly")</f>
        <v>#REF!</v>
      </c>
      <c r="CA4" s="228" t="e">
        <f>CA3*(MONTH(CA2)=12)*(#REF!="Monthly")</f>
        <v>#REF!</v>
      </c>
      <c r="CB4" s="228" t="e">
        <f>CB3*(MONTH(CB2)=12)*(#REF!="Monthly")</f>
        <v>#REF!</v>
      </c>
      <c r="CC4" s="228" t="e">
        <f>CC3*(MONTH(CC2)=12)*(#REF!="Monthly")</f>
        <v>#REF!</v>
      </c>
      <c r="CD4" s="228" t="e">
        <f>CD3*(MONTH(CD2)=12)*(#REF!="Monthly")</f>
        <v>#REF!</v>
      </c>
      <c r="CE4" s="228" t="e">
        <f>CE3*(MONTH(CE2)=12)*(#REF!="Monthly")</f>
        <v>#REF!</v>
      </c>
      <c r="CF4" s="228" t="e">
        <f>CF3*(MONTH(CF2)=12)*(#REF!="Monthly")</f>
        <v>#REF!</v>
      </c>
      <c r="CG4" s="228" t="e">
        <f>CG3*(MONTH(CG2)=12)*(#REF!="Monthly")</f>
        <v>#REF!</v>
      </c>
      <c r="CH4" s="228" t="e">
        <f>CH3*(MONTH(CH2)=12)*(#REF!="Monthly")</f>
        <v>#REF!</v>
      </c>
      <c r="CI4" s="228" t="e">
        <f>CI3*(MONTH(CI2)=12)*(#REF!="Monthly")</f>
        <v>#REF!</v>
      </c>
      <c r="CJ4" s="228" t="e">
        <f>CJ3*(MONTH(CJ2)=12)*(#REF!="Monthly")</f>
        <v>#REF!</v>
      </c>
      <c r="CK4" s="228" t="e">
        <f>CK3*(MONTH(CK2)=12)*(#REF!="Monthly")</f>
        <v>#REF!</v>
      </c>
      <c r="CL4" s="165" t="s">
        <v>61</v>
      </c>
      <c r="CM4" s="97"/>
      <c r="CN4" s="227" t="e">
        <f>CN3*(MONTH(CN2)=12)*(#REF!="Quarterly")</f>
        <v>#REF!</v>
      </c>
      <c r="CO4" s="227" t="e">
        <f>CO3*(MONTH(CO2)=12)*(#REF!="Quarterly")</f>
        <v>#REF!</v>
      </c>
      <c r="CP4" s="227" t="e">
        <f>CP3*(MONTH(CP2)=12)*(#REF!="Quarterly")</f>
        <v>#REF!</v>
      </c>
      <c r="CQ4" s="227" t="e">
        <f>CQ3*(MONTH(CQ2)=12)*(#REF!="Quarterly")</f>
        <v>#REF!</v>
      </c>
      <c r="CR4" s="227" t="e">
        <f>CR3*(MONTH(CR2)=12)*(#REF!="Quarterly")</f>
        <v>#REF!</v>
      </c>
      <c r="CS4" s="227" t="e">
        <f>CS3*(MONTH(CS2)=12)*(#REF!="Quarterly")</f>
        <v>#REF!</v>
      </c>
      <c r="CT4" s="227" t="e">
        <f>CT3*(MONTH(CT2)=12)*(#REF!="Quarterly")</f>
        <v>#REF!</v>
      </c>
      <c r="CU4" s="227" t="e">
        <f>CU3*(MONTH(CU2)=12)*(#REF!="Quarterly")</f>
        <v>#REF!</v>
      </c>
      <c r="CV4" s="227" t="e">
        <f>CV3*(MONTH(CV2)=12)*(#REF!="Quarterly")</f>
        <v>#REF!</v>
      </c>
      <c r="CW4" s="227" t="e">
        <f>CW3*(MONTH(CW2)=12)*(#REF!="Quarterly")</f>
        <v>#REF!</v>
      </c>
      <c r="CX4" s="227" t="e">
        <f>CX3*(MONTH(CX2)=12)*(#REF!="Quarterly")</f>
        <v>#REF!</v>
      </c>
      <c r="CY4" s="227" t="e">
        <f>CY3*(MONTH(CY2)=12)*(#REF!="Quarterly")</f>
        <v>#REF!</v>
      </c>
      <c r="CZ4" s="227" t="e">
        <f>CZ3*(MONTH(CZ2)=12)*(#REF!="Quarterly")</f>
        <v>#REF!</v>
      </c>
      <c r="DA4" s="227" t="e">
        <f>DA3*(MONTH(DA2)=12)*(#REF!="Quarterly")</f>
        <v>#REF!</v>
      </c>
      <c r="DB4" s="227" t="e">
        <f>DB3*(MONTH(DB2)=12)*(#REF!="Quarterly")</f>
        <v>#REF!</v>
      </c>
      <c r="DC4" s="227" t="e">
        <f>DC3*(MONTH(DC2)=12)*(#REF!="Quarterly")</f>
        <v>#REF!</v>
      </c>
      <c r="DD4" s="227" t="e">
        <f>DD3*(MONTH(DD2)=12)*(#REF!="Quarterly")</f>
        <v>#REF!</v>
      </c>
      <c r="DE4" s="227" t="e">
        <f>DE3*(MONTH(DE2)=12)*(#REF!="Quarterly")</f>
        <v>#REF!</v>
      </c>
      <c r="DF4" s="227" t="e">
        <f>DF3*(MONTH(DF2)=12)*(#REF!="Quarterly")</f>
        <v>#REF!</v>
      </c>
      <c r="DG4" s="227" t="e">
        <f>DG3*(MONTH(DG2)=12)*(#REF!="Quarterly")</f>
        <v>#REF!</v>
      </c>
      <c r="DH4" s="227" t="e">
        <f>DH3*(MONTH(DH2)=12)*(#REF!="Quarterly")</f>
        <v>#REF!</v>
      </c>
      <c r="DI4" s="227" t="e">
        <f>DI3*(MONTH(DI2)=12)*(#REF!="Quarterly")</f>
        <v>#REF!</v>
      </c>
      <c r="DJ4" s="227" t="e">
        <f>DJ3*(MONTH(DJ2)=12)*(#REF!="Quarterly")</f>
        <v>#REF!</v>
      </c>
      <c r="DK4" s="227" t="e">
        <f>DK3*(MONTH(DK2)=12)*(#REF!="Quarterly")</f>
        <v>#REF!</v>
      </c>
    </row>
    <row r="5" spans="1:115" outlineLevel="1" x14ac:dyDescent="0.35">
      <c r="H5" s="12"/>
      <c r="I5" s="60"/>
      <c r="J5" s="12"/>
      <c r="K5" s="12"/>
      <c r="L5" s="12"/>
      <c r="M5" s="12"/>
      <c r="N5" s="12"/>
      <c r="O5" s="12"/>
      <c r="P5" s="165"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5"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35">
      <c r="H6" s="12"/>
      <c r="I6" s="60"/>
      <c r="J6" s="12"/>
      <c r="K6" s="12"/>
      <c r="L6" s="12"/>
      <c r="M6" s="12"/>
      <c r="N6" s="12"/>
      <c r="O6" s="12"/>
      <c r="P6" s="165"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5"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35">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3">
        <v>1</v>
      </c>
      <c r="CO7" s="222">
        <f t="shared" ref="CO7:DK7" si="8">CN7+1</f>
        <v>2</v>
      </c>
      <c r="CP7" s="222">
        <f t="shared" si="8"/>
        <v>3</v>
      </c>
      <c r="CQ7" s="222">
        <f t="shared" si="8"/>
        <v>4</v>
      </c>
      <c r="CR7" s="222">
        <f t="shared" si="8"/>
        <v>5</v>
      </c>
      <c r="CS7" s="222">
        <f t="shared" si="8"/>
        <v>6</v>
      </c>
      <c r="CT7" s="222">
        <f t="shared" si="8"/>
        <v>7</v>
      </c>
      <c r="CU7" s="222">
        <f t="shared" si="8"/>
        <v>8</v>
      </c>
      <c r="CV7" s="222">
        <f t="shared" si="8"/>
        <v>9</v>
      </c>
      <c r="CW7" s="222">
        <f t="shared" si="8"/>
        <v>10</v>
      </c>
      <c r="CX7" s="222">
        <f t="shared" si="8"/>
        <v>11</v>
      </c>
      <c r="CY7" s="222">
        <f t="shared" si="8"/>
        <v>12</v>
      </c>
      <c r="CZ7" s="222">
        <f t="shared" si="8"/>
        <v>13</v>
      </c>
      <c r="DA7" s="222">
        <f t="shared" si="8"/>
        <v>14</v>
      </c>
      <c r="DB7" s="222">
        <f t="shared" si="8"/>
        <v>15</v>
      </c>
      <c r="DC7" s="222">
        <f t="shared" si="8"/>
        <v>16</v>
      </c>
      <c r="DD7" s="222">
        <f t="shared" si="8"/>
        <v>17</v>
      </c>
      <c r="DE7" s="222">
        <f t="shared" si="8"/>
        <v>18</v>
      </c>
      <c r="DF7" s="222">
        <f t="shared" si="8"/>
        <v>19</v>
      </c>
      <c r="DG7" s="222">
        <f t="shared" si="8"/>
        <v>20</v>
      </c>
      <c r="DH7" s="222">
        <f t="shared" si="8"/>
        <v>21</v>
      </c>
      <c r="DI7" s="222">
        <f t="shared" si="8"/>
        <v>22</v>
      </c>
      <c r="DJ7" s="222">
        <f t="shared" si="8"/>
        <v>23</v>
      </c>
      <c r="DK7" s="222">
        <f t="shared" si="8"/>
        <v>24</v>
      </c>
    </row>
    <row r="8" spans="1:115" outlineLevel="1" x14ac:dyDescent="0.35">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5"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35">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5"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35">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35">
      <c r="A11" s="31"/>
      <c r="B11" s="169" t="s">
        <v>243</v>
      </c>
      <c r="C11" s="99"/>
      <c r="D11" s="100" t="s">
        <v>246</v>
      </c>
      <c r="E11" s="101" t="str">
        <f t="shared" ref="E11:E13" si="11">ROW()&amp;" "&amp;D11</f>
        <v>11 GENASS</v>
      </c>
      <c r="F11" s="100" t="s">
        <v>340</v>
      </c>
      <c r="G11" s="105" t="s">
        <v>229</v>
      </c>
      <c r="H11" s="99"/>
      <c r="I11" s="103"/>
      <c r="J11" s="99"/>
      <c r="K11" s="99"/>
      <c r="L11" s="99"/>
      <c r="M11" s="99"/>
      <c r="N11" s="99"/>
      <c r="O11" s="104"/>
      <c r="Q11" s="133"/>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02"/>
      <c r="BL11" s="102"/>
      <c r="BM11" s="102"/>
      <c r="BN11" s="102"/>
      <c r="BO11" s="102"/>
      <c r="BP11" s="102"/>
      <c r="BQ11" s="102"/>
      <c r="BR11" s="102"/>
      <c r="BS11" s="102"/>
      <c r="BT11" s="102"/>
      <c r="BU11" s="102"/>
      <c r="BV11" s="102"/>
      <c r="BW11" s="102"/>
      <c r="BX11" s="102"/>
      <c r="BY11" s="102"/>
      <c r="BZ11" s="102"/>
      <c r="CA11" s="102"/>
      <c r="CB11" s="102"/>
      <c r="CC11" s="102"/>
      <c r="CD11" s="102"/>
      <c r="CE11" s="102"/>
      <c r="CF11" s="102"/>
      <c r="CG11" s="102"/>
      <c r="CH11" s="102"/>
      <c r="CI11" s="102"/>
      <c r="CJ11" s="102"/>
      <c r="CK11" s="106"/>
      <c r="CM11" s="238"/>
      <c r="CN11" s="240"/>
      <c r="CO11" s="100"/>
      <c r="CP11" s="100"/>
      <c r="CQ11" s="100"/>
      <c r="CR11" s="100"/>
      <c r="CS11" s="100"/>
      <c r="CT11" s="100"/>
      <c r="CU11" s="100"/>
      <c r="CV11" s="100"/>
      <c r="CW11" s="100"/>
      <c r="CX11" s="100"/>
      <c r="CY11" s="100"/>
      <c r="CZ11" s="100"/>
      <c r="DA11" s="100"/>
      <c r="DB11" s="100"/>
      <c r="DC11" s="100"/>
      <c r="DD11" s="100"/>
      <c r="DE11" s="100"/>
      <c r="DF11" s="100"/>
      <c r="DG11" s="100"/>
      <c r="DH11" s="100"/>
      <c r="DI11" s="100"/>
      <c r="DJ11" s="100"/>
      <c r="DK11" s="239"/>
    </row>
    <row r="12" spans="1:115" x14ac:dyDescent="0.35">
      <c r="A12" s="64"/>
      <c r="B12" s="168"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35">
      <c r="A13" s="64"/>
      <c r="B13" s="168" t="str">
        <f>E13</f>
        <v>13 GENASS</v>
      </c>
      <c r="D13" t="s">
        <v>246</v>
      </c>
      <c r="E13" t="str">
        <f t="shared" si="11"/>
        <v>13 GENASS</v>
      </c>
      <c r="G13" s="122"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35">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35">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35">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35"/>
    <row r="18" customFormat="1" x14ac:dyDescent="0.35"/>
    <row r="19" customFormat="1" x14ac:dyDescent="0.35"/>
    <row r="20" customFormat="1" x14ac:dyDescent="0.35"/>
    <row r="21" customFormat="1" x14ac:dyDescent="0.35"/>
    <row r="22" customFormat="1" x14ac:dyDescent="0.35"/>
    <row r="23" customFormat="1" x14ac:dyDescent="0.35"/>
    <row r="24" customFormat="1" x14ac:dyDescent="0.35"/>
    <row r="25" customFormat="1" x14ac:dyDescent="0.35"/>
    <row r="26" customFormat="1" x14ac:dyDescent="0.35"/>
    <row r="27" customFormat="1" x14ac:dyDescent="0.35"/>
    <row r="28" customFormat="1" x14ac:dyDescent="0.35"/>
    <row r="29" customFormat="1" x14ac:dyDescent="0.35"/>
    <row r="30" customFormat="1" x14ac:dyDescent="0.35"/>
    <row r="31" customFormat="1" x14ac:dyDescent="0.35"/>
    <row r="32" customFormat="1" x14ac:dyDescent="0.35"/>
    <row r="33" customFormat="1" x14ac:dyDescent="0.35"/>
    <row r="34" customFormat="1" x14ac:dyDescent="0.35"/>
    <row r="35" customFormat="1" x14ac:dyDescent="0.35"/>
    <row r="36" customFormat="1" x14ac:dyDescent="0.35"/>
    <row r="37" customFormat="1" x14ac:dyDescent="0.35"/>
    <row r="38" customFormat="1" x14ac:dyDescent="0.35"/>
    <row r="39" customFormat="1" x14ac:dyDescent="0.35"/>
    <row r="40" customFormat="1" x14ac:dyDescent="0.35"/>
    <row r="41" customFormat="1" x14ac:dyDescent="0.35"/>
    <row r="42" customFormat="1" x14ac:dyDescent="0.35"/>
    <row r="43" customFormat="1" x14ac:dyDescent="0.35"/>
    <row r="44" customFormat="1" x14ac:dyDescent="0.35"/>
    <row r="45" customFormat="1" x14ac:dyDescent="0.35"/>
    <row r="46" customFormat="1" x14ac:dyDescent="0.35"/>
    <row r="47" customFormat="1" x14ac:dyDescent="0.35"/>
    <row r="48" customFormat="1" x14ac:dyDescent="0.35"/>
    <row r="49" customFormat="1" x14ac:dyDescent="0.35"/>
    <row r="50" customFormat="1" x14ac:dyDescent="0.35"/>
    <row r="51" customFormat="1" x14ac:dyDescent="0.35"/>
    <row r="52" customFormat="1" x14ac:dyDescent="0.35"/>
    <row r="53" customFormat="1" x14ac:dyDescent="0.35"/>
    <row r="54" customFormat="1" x14ac:dyDescent="0.35"/>
    <row r="55" customFormat="1" x14ac:dyDescent="0.35"/>
    <row r="56" customFormat="1" x14ac:dyDescent="0.35"/>
    <row r="57" customFormat="1" x14ac:dyDescent="0.35"/>
    <row r="58" customFormat="1" x14ac:dyDescent="0.35"/>
    <row r="59" customFormat="1" x14ac:dyDescent="0.35"/>
    <row r="60" customFormat="1" x14ac:dyDescent="0.35"/>
    <row r="61" customFormat="1" x14ac:dyDescent="0.35"/>
    <row r="62" customFormat="1" x14ac:dyDescent="0.35"/>
    <row r="63" customFormat="1" x14ac:dyDescent="0.35"/>
    <row r="64" customFormat="1" x14ac:dyDescent="0.35"/>
    <row r="65" customFormat="1" x14ac:dyDescent="0.35"/>
    <row r="66" customFormat="1" x14ac:dyDescent="0.35"/>
    <row r="67" customFormat="1" x14ac:dyDescent="0.35"/>
    <row r="68" customFormat="1" x14ac:dyDescent="0.35"/>
    <row r="69" customFormat="1" x14ac:dyDescent="0.35"/>
    <row r="70" customFormat="1" x14ac:dyDescent="0.35"/>
    <row r="71" customFormat="1" x14ac:dyDescent="0.35"/>
    <row r="72" customFormat="1" x14ac:dyDescent="0.35"/>
    <row r="73" customFormat="1" x14ac:dyDescent="0.35"/>
    <row r="74" customFormat="1" x14ac:dyDescent="0.35"/>
    <row r="75" customFormat="1" x14ac:dyDescent="0.35"/>
    <row r="76" customFormat="1" x14ac:dyDescent="0.35"/>
    <row r="77" customFormat="1" x14ac:dyDescent="0.35"/>
    <row r="78" customFormat="1" x14ac:dyDescent="0.35"/>
    <row r="79" customFormat="1" x14ac:dyDescent="0.35"/>
    <row r="80" customFormat="1" x14ac:dyDescent="0.35"/>
    <row r="81" customFormat="1" x14ac:dyDescent="0.35"/>
    <row r="82" customFormat="1" x14ac:dyDescent="0.35"/>
    <row r="83" customFormat="1" x14ac:dyDescent="0.35"/>
    <row r="84" customFormat="1" x14ac:dyDescent="0.35"/>
    <row r="85" customFormat="1" x14ac:dyDescent="0.35"/>
    <row r="86" customFormat="1" x14ac:dyDescent="0.35"/>
    <row r="87" customFormat="1" x14ac:dyDescent="0.35"/>
    <row r="88" customFormat="1" x14ac:dyDescent="0.35"/>
    <row r="89" customFormat="1" x14ac:dyDescent="0.35"/>
    <row r="90" customFormat="1" x14ac:dyDescent="0.35"/>
    <row r="91" customFormat="1" x14ac:dyDescent="0.35"/>
    <row r="92" customFormat="1" x14ac:dyDescent="0.35"/>
    <row r="93" customFormat="1" x14ac:dyDescent="0.35"/>
    <row r="94" customFormat="1" x14ac:dyDescent="0.35"/>
    <row r="95" customFormat="1" x14ac:dyDescent="0.35"/>
    <row r="96" customFormat="1" x14ac:dyDescent="0.35"/>
    <row r="97" customFormat="1" x14ac:dyDescent="0.35"/>
    <row r="98" customFormat="1" x14ac:dyDescent="0.35"/>
    <row r="99" customFormat="1" x14ac:dyDescent="0.35"/>
    <row r="100" customFormat="1" x14ac:dyDescent="0.35"/>
    <row r="101" customFormat="1" x14ac:dyDescent="0.35"/>
    <row r="102" customFormat="1" x14ac:dyDescent="0.35"/>
    <row r="103" customFormat="1" x14ac:dyDescent="0.35"/>
    <row r="104" customFormat="1" x14ac:dyDescent="0.35"/>
    <row r="105" customFormat="1" x14ac:dyDescent="0.35"/>
    <row r="106" customFormat="1" x14ac:dyDescent="0.35"/>
    <row r="107" customFormat="1" x14ac:dyDescent="0.35"/>
    <row r="108" customFormat="1" x14ac:dyDescent="0.35"/>
    <row r="109" customFormat="1" x14ac:dyDescent="0.35"/>
    <row r="110" customFormat="1" x14ac:dyDescent="0.35"/>
    <row r="111" customFormat="1" x14ac:dyDescent="0.35"/>
    <row r="112" customFormat="1" x14ac:dyDescent="0.35"/>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row r="137" customFormat="1" x14ac:dyDescent="0.35"/>
    <row r="138" customFormat="1" x14ac:dyDescent="0.35"/>
    <row r="139" customFormat="1" x14ac:dyDescent="0.35"/>
    <row r="140" customFormat="1" x14ac:dyDescent="0.35"/>
    <row r="141" customFormat="1" x14ac:dyDescent="0.35"/>
    <row r="142" customFormat="1" x14ac:dyDescent="0.35"/>
    <row r="143" customFormat="1" x14ac:dyDescent="0.35"/>
    <row r="144" customFormat="1" x14ac:dyDescent="0.35"/>
    <row r="145" customFormat="1" x14ac:dyDescent="0.35"/>
    <row r="146" customFormat="1" x14ac:dyDescent="0.35"/>
    <row r="147" customFormat="1" x14ac:dyDescent="0.35"/>
    <row r="148" customFormat="1" x14ac:dyDescent="0.35"/>
    <row r="149" customFormat="1" x14ac:dyDescent="0.35"/>
    <row r="150" customFormat="1" x14ac:dyDescent="0.35"/>
    <row r="151" customFormat="1" x14ac:dyDescent="0.35"/>
    <row r="152" customFormat="1" x14ac:dyDescent="0.35"/>
    <row r="153" customFormat="1" x14ac:dyDescent="0.35"/>
    <row r="154" customFormat="1" x14ac:dyDescent="0.35"/>
    <row r="155" customFormat="1" x14ac:dyDescent="0.35"/>
    <row r="156" customFormat="1" x14ac:dyDescent="0.35"/>
    <row r="157" customFormat="1" x14ac:dyDescent="0.35"/>
    <row r="158" customFormat="1" x14ac:dyDescent="0.35"/>
    <row r="159" customFormat="1" x14ac:dyDescent="0.35"/>
    <row r="160" customFormat="1" x14ac:dyDescent="0.35"/>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0" customFormat="1" x14ac:dyDescent="0.35"/>
    <row r="181"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row r="198" customFormat="1" x14ac:dyDescent="0.35"/>
    <row r="199" customFormat="1" x14ac:dyDescent="0.35"/>
    <row r="200" customFormat="1" x14ac:dyDescent="0.35"/>
    <row r="201" customFormat="1" x14ac:dyDescent="0.35"/>
    <row r="202" customFormat="1" x14ac:dyDescent="0.35"/>
    <row r="203" customFormat="1" x14ac:dyDescent="0.35"/>
    <row r="204" customFormat="1" x14ac:dyDescent="0.35"/>
    <row r="205" customFormat="1" x14ac:dyDescent="0.35"/>
    <row r="206" customFormat="1" x14ac:dyDescent="0.35"/>
    <row r="207" customFormat="1" x14ac:dyDescent="0.35"/>
    <row r="208" customFormat="1" x14ac:dyDescent="0.35"/>
    <row r="209" customFormat="1" x14ac:dyDescent="0.35"/>
    <row r="210" customFormat="1" x14ac:dyDescent="0.35"/>
    <row r="211" customFormat="1" x14ac:dyDescent="0.35"/>
    <row r="212" customFormat="1" x14ac:dyDescent="0.35"/>
    <row r="213" customFormat="1" x14ac:dyDescent="0.35"/>
    <row r="214" customFormat="1" x14ac:dyDescent="0.35"/>
    <row r="215" customFormat="1" x14ac:dyDescent="0.35"/>
    <row r="216" customFormat="1" x14ac:dyDescent="0.35"/>
    <row r="217" customFormat="1" x14ac:dyDescent="0.35"/>
    <row r="218" customFormat="1" x14ac:dyDescent="0.35"/>
    <row r="219" customFormat="1" x14ac:dyDescent="0.35"/>
    <row r="220" customFormat="1" x14ac:dyDescent="0.35"/>
    <row r="221" customFormat="1" x14ac:dyDescent="0.35"/>
    <row r="222" customFormat="1" x14ac:dyDescent="0.35"/>
    <row r="223" customFormat="1" x14ac:dyDescent="0.35"/>
    <row r="224" customFormat="1" x14ac:dyDescent="0.35"/>
    <row r="225" customFormat="1" x14ac:dyDescent="0.35"/>
    <row r="226" customFormat="1" x14ac:dyDescent="0.35"/>
    <row r="227" customFormat="1" x14ac:dyDescent="0.35"/>
    <row r="228" customFormat="1" x14ac:dyDescent="0.35"/>
    <row r="229" customFormat="1" x14ac:dyDescent="0.35"/>
    <row r="230" customFormat="1" x14ac:dyDescent="0.35"/>
    <row r="231" customFormat="1" x14ac:dyDescent="0.35"/>
    <row r="232" customFormat="1" x14ac:dyDescent="0.35"/>
    <row r="233" customFormat="1" x14ac:dyDescent="0.35"/>
    <row r="234" customFormat="1" x14ac:dyDescent="0.35"/>
    <row r="235" customFormat="1" x14ac:dyDescent="0.35"/>
    <row r="236" customFormat="1" x14ac:dyDescent="0.35"/>
    <row r="237" customFormat="1" x14ac:dyDescent="0.35"/>
    <row r="238" customFormat="1" x14ac:dyDescent="0.35"/>
    <row r="239" customFormat="1" x14ac:dyDescent="0.35"/>
    <row r="240" customFormat="1" x14ac:dyDescent="0.35"/>
    <row r="241" customFormat="1" x14ac:dyDescent="0.35"/>
    <row r="242" customFormat="1" x14ac:dyDescent="0.35"/>
    <row r="243" customFormat="1" x14ac:dyDescent="0.35"/>
    <row r="244" customFormat="1" x14ac:dyDescent="0.35"/>
    <row r="245" customFormat="1" x14ac:dyDescent="0.35"/>
    <row r="246" customFormat="1" x14ac:dyDescent="0.35"/>
    <row r="247" customFormat="1" x14ac:dyDescent="0.35"/>
    <row r="248" customFormat="1" x14ac:dyDescent="0.35"/>
    <row r="249" customFormat="1" x14ac:dyDescent="0.35"/>
    <row r="250" customFormat="1" x14ac:dyDescent="0.35"/>
    <row r="251" customFormat="1" x14ac:dyDescent="0.35"/>
    <row r="252" customFormat="1" x14ac:dyDescent="0.35"/>
    <row r="253" customFormat="1" x14ac:dyDescent="0.35"/>
    <row r="254" customFormat="1" x14ac:dyDescent="0.35"/>
    <row r="255" customFormat="1" x14ac:dyDescent="0.35"/>
    <row r="256" customFormat="1" x14ac:dyDescent="0.35"/>
    <row r="257" customFormat="1" x14ac:dyDescent="0.35"/>
    <row r="258" customFormat="1" x14ac:dyDescent="0.35"/>
    <row r="259" customFormat="1" x14ac:dyDescent="0.35"/>
    <row r="260" customFormat="1" x14ac:dyDescent="0.35"/>
    <row r="261" customFormat="1" x14ac:dyDescent="0.35"/>
    <row r="262" customFormat="1" x14ac:dyDescent="0.35"/>
    <row r="263" customFormat="1" x14ac:dyDescent="0.35"/>
    <row r="264" customFormat="1" x14ac:dyDescent="0.35"/>
    <row r="265" customFormat="1" x14ac:dyDescent="0.35"/>
    <row r="266" customFormat="1" x14ac:dyDescent="0.35"/>
    <row r="267" customFormat="1" x14ac:dyDescent="0.35"/>
    <row r="268" customFormat="1" x14ac:dyDescent="0.35"/>
    <row r="269" customFormat="1" x14ac:dyDescent="0.35"/>
    <row r="270" customFormat="1" x14ac:dyDescent="0.35"/>
    <row r="271" customFormat="1" x14ac:dyDescent="0.35"/>
    <row r="272" customFormat="1" x14ac:dyDescent="0.35"/>
    <row r="273" customFormat="1" x14ac:dyDescent="0.35"/>
    <row r="274" customFormat="1" x14ac:dyDescent="0.35"/>
    <row r="275" customFormat="1" x14ac:dyDescent="0.35"/>
    <row r="276" customFormat="1" x14ac:dyDescent="0.35"/>
    <row r="277" customFormat="1" x14ac:dyDescent="0.35"/>
    <row r="278" customFormat="1" x14ac:dyDescent="0.35"/>
    <row r="279" customFormat="1" x14ac:dyDescent="0.35"/>
    <row r="280" customFormat="1" x14ac:dyDescent="0.35"/>
    <row r="281" customFormat="1" x14ac:dyDescent="0.35"/>
    <row r="282" customFormat="1" x14ac:dyDescent="0.35"/>
    <row r="283" customFormat="1" x14ac:dyDescent="0.35"/>
    <row r="284" customFormat="1" x14ac:dyDescent="0.35"/>
    <row r="285" customFormat="1" x14ac:dyDescent="0.35"/>
    <row r="286" customFormat="1" x14ac:dyDescent="0.35"/>
    <row r="287" customFormat="1" x14ac:dyDescent="0.35"/>
    <row r="288" customFormat="1" x14ac:dyDescent="0.35"/>
    <row r="289" customFormat="1" x14ac:dyDescent="0.35"/>
    <row r="290" customFormat="1" x14ac:dyDescent="0.35"/>
    <row r="291" customFormat="1" x14ac:dyDescent="0.35"/>
    <row r="292" customFormat="1" x14ac:dyDescent="0.35"/>
    <row r="293" customFormat="1" x14ac:dyDescent="0.35"/>
    <row r="294" customFormat="1" x14ac:dyDescent="0.35"/>
    <row r="295" customFormat="1" x14ac:dyDescent="0.35"/>
    <row r="296" customFormat="1" x14ac:dyDescent="0.35"/>
    <row r="297" customFormat="1" x14ac:dyDescent="0.35"/>
    <row r="298" customFormat="1" x14ac:dyDescent="0.35"/>
    <row r="299" customFormat="1" x14ac:dyDescent="0.35"/>
    <row r="300" customFormat="1" collapsed="1" x14ac:dyDescent="0.35"/>
    <row r="301" customFormat="1" x14ac:dyDescent="0.35"/>
    <row r="302" customFormat="1" x14ac:dyDescent="0.35"/>
    <row r="303" customFormat="1" x14ac:dyDescent="0.35"/>
    <row r="304" customFormat="1" x14ac:dyDescent="0.35"/>
    <row r="305" customFormat="1" x14ac:dyDescent="0.35"/>
    <row r="306" customFormat="1" x14ac:dyDescent="0.35"/>
    <row r="307" customFormat="1" x14ac:dyDescent="0.35"/>
    <row r="308" customFormat="1" x14ac:dyDescent="0.35"/>
    <row r="309" customFormat="1" x14ac:dyDescent="0.35"/>
    <row r="310" customFormat="1" x14ac:dyDescent="0.35"/>
    <row r="311" customFormat="1" x14ac:dyDescent="0.35"/>
    <row r="312" customFormat="1" x14ac:dyDescent="0.35"/>
    <row r="313" customFormat="1" x14ac:dyDescent="0.35"/>
    <row r="314" customFormat="1" x14ac:dyDescent="0.35"/>
    <row r="315" customFormat="1" x14ac:dyDescent="0.35"/>
    <row r="316" customFormat="1" x14ac:dyDescent="0.35"/>
    <row r="317" customFormat="1" x14ac:dyDescent="0.35"/>
    <row r="318" customFormat="1" x14ac:dyDescent="0.35"/>
    <row r="319" customFormat="1" x14ac:dyDescent="0.35"/>
    <row r="320" customFormat="1" x14ac:dyDescent="0.35"/>
    <row r="321" customFormat="1" x14ac:dyDescent="0.35"/>
    <row r="322" customFormat="1" x14ac:dyDescent="0.35"/>
    <row r="323" customFormat="1" x14ac:dyDescent="0.35"/>
    <row r="324" customFormat="1" x14ac:dyDescent="0.35"/>
    <row r="325" customFormat="1" x14ac:dyDescent="0.35"/>
    <row r="326" customFormat="1" x14ac:dyDescent="0.35"/>
    <row r="327" customFormat="1" x14ac:dyDescent="0.35"/>
    <row r="328" customFormat="1" x14ac:dyDescent="0.35"/>
    <row r="329" customFormat="1" x14ac:dyDescent="0.35"/>
    <row r="330" customFormat="1" x14ac:dyDescent="0.35"/>
    <row r="331" customFormat="1" x14ac:dyDescent="0.35"/>
    <row r="332" customFormat="1" x14ac:dyDescent="0.35"/>
    <row r="333" customFormat="1" x14ac:dyDescent="0.35"/>
    <row r="334" customFormat="1" x14ac:dyDescent="0.35"/>
    <row r="335" customFormat="1" x14ac:dyDescent="0.35"/>
    <row r="336" customFormat="1" x14ac:dyDescent="0.35"/>
    <row r="337" customFormat="1" x14ac:dyDescent="0.35"/>
    <row r="338" customFormat="1" x14ac:dyDescent="0.35"/>
    <row r="339" customFormat="1" x14ac:dyDescent="0.35"/>
    <row r="340" customFormat="1" x14ac:dyDescent="0.35"/>
    <row r="341" customFormat="1" x14ac:dyDescent="0.35"/>
    <row r="342" customFormat="1" x14ac:dyDescent="0.35"/>
    <row r="343" customFormat="1" x14ac:dyDescent="0.35"/>
    <row r="344" customFormat="1" x14ac:dyDescent="0.35"/>
    <row r="345" customFormat="1" x14ac:dyDescent="0.35"/>
    <row r="346" customFormat="1" x14ac:dyDescent="0.35"/>
    <row r="347" customFormat="1" x14ac:dyDescent="0.35"/>
    <row r="348" customFormat="1" x14ac:dyDescent="0.35"/>
    <row r="349" customFormat="1" x14ac:dyDescent="0.35"/>
    <row r="350" customFormat="1" x14ac:dyDescent="0.35"/>
    <row r="351" customFormat="1" x14ac:dyDescent="0.35"/>
    <row r="352" customFormat="1" x14ac:dyDescent="0.35"/>
    <row r="353" customFormat="1" x14ac:dyDescent="0.35"/>
    <row r="354" customFormat="1" x14ac:dyDescent="0.35"/>
    <row r="355" customFormat="1" x14ac:dyDescent="0.35"/>
    <row r="356" customFormat="1" x14ac:dyDescent="0.35"/>
    <row r="357" customFormat="1" x14ac:dyDescent="0.35"/>
    <row r="358" customFormat="1" x14ac:dyDescent="0.35"/>
    <row r="359" customFormat="1" x14ac:dyDescent="0.35"/>
    <row r="360" customFormat="1" x14ac:dyDescent="0.35"/>
    <row r="361" customFormat="1" x14ac:dyDescent="0.35"/>
    <row r="362" customFormat="1" x14ac:dyDescent="0.35"/>
    <row r="363" customFormat="1" x14ac:dyDescent="0.35"/>
    <row r="364" customFormat="1" x14ac:dyDescent="0.35"/>
    <row r="365" customFormat="1" x14ac:dyDescent="0.35"/>
    <row r="366" customFormat="1" x14ac:dyDescent="0.35"/>
    <row r="367" customFormat="1" x14ac:dyDescent="0.35"/>
    <row r="368" customFormat="1" x14ac:dyDescent="0.35"/>
    <row r="369" customFormat="1" x14ac:dyDescent="0.35"/>
    <row r="370" customFormat="1" x14ac:dyDescent="0.35"/>
    <row r="371" customFormat="1" x14ac:dyDescent="0.35"/>
    <row r="372" customFormat="1" x14ac:dyDescent="0.35"/>
    <row r="373" customFormat="1" x14ac:dyDescent="0.35"/>
    <row r="374" customFormat="1" x14ac:dyDescent="0.35"/>
    <row r="375" customFormat="1" x14ac:dyDescent="0.35"/>
    <row r="376" customFormat="1" x14ac:dyDescent="0.35"/>
    <row r="377" customFormat="1" x14ac:dyDescent="0.35"/>
    <row r="378" customFormat="1" x14ac:dyDescent="0.35"/>
    <row r="379" customFormat="1" x14ac:dyDescent="0.35"/>
    <row r="380" customFormat="1" x14ac:dyDescent="0.35"/>
    <row r="381" customFormat="1" x14ac:dyDescent="0.35"/>
    <row r="382" customFormat="1" x14ac:dyDescent="0.35"/>
    <row r="383" customFormat="1" x14ac:dyDescent="0.35"/>
    <row r="384" customFormat="1" x14ac:dyDescent="0.35"/>
    <row r="385" customFormat="1" x14ac:dyDescent="0.35"/>
    <row r="386" customFormat="1" x14ac:dyDescent="0.35"/>
    <row r="387" customFormat="1" x14ac:dyDescent="0.35"/>
    <row r="388" customFormat="1" x14ac:dyDescent="0.35"/>
    <row r="389" customFormat="1" x14ac:dyDescent="0.35"/>
    <row r="390" customFormat="1" x14ac:dyDescent="0.35"/>
    <row r="391" customFormat="1" x14ac:dyDescent="0.35"/>
    <row r="392" customFormat="1" x14ac:dyDescent="0.35"/>
    <row r="393" customFormat="1" x14ac:dyDescent="0.35"/>
    <row r="394" customFormat="1" x14ac:dyDescent="0.35"/>
    <row r="395" customFormat="1" x14ac:dyDescent="0.35"/>
    <row r="396" customFormat="1" x14ac:dyDescent="0.35"/>
    <row r="397" customFormat="1" x14ac:dyDescent="0.35"/>
    <row r="398" customFormat="1" x14ac:dyDescent="0.35"/>
    <row r="399" customFormat="1" x14ac:dyDescent="0.35"/>
    <row r="400" customFormat="1" x14ac:dyDescent="0.35"/>
    <row r="401" customFormat="1" x14ac:dyDescent="0.35"/>
    <row r="402" customFormat="1" x14ac:dyDescent="0.35"/>
    <row r="403" customFormat="1" x14ac:dyDescent="0.35"/>
    <row r="404" customFormat="1" x14ac:dyDescent="0.35"/>
    <row r="405" customFormat="1" x14ac:dyDescent="0.35"/>
    <row r="406" customFormat="1" x14ac:dyDescent="0.35"/>
    <row r="407" customFormat="1" x14ac:dyDescent="0.35"/>
    <row r="408" customFormat="1" x14ac:dyDescent="0.35"/>
    <row r="409" customFormat="1" x14ac:dyDescent="0.35"/>
    <row r="410" customFormat="1" x14ac:dyDescent="0.35"/>
    <row r="411" customFormat="1" x14ac:dyDescent="0.35"/>
    <row r="412" customFormat="1" x14ac:dyDescent="0.35"/>
    <row r="413" customFormat="1" x14ac:dyDescent="0.35"/>
    <row r="414" customFormat="1" x14ac:dyDescent="0.35"/>
    <row r="415" customFormat="1" x14ac:dyDescent="0.35"/>
    <row r="416" customFormat="1" x14ac:dyDescent="0.35"/>
    <row r="417" customFormat="1" x14ac:dyDescent="0.35"/>
    <row r="418" customFormat="1" x14ac:dyDescent="0.35"/>
    <row r="419" customFormat="1" x14ac:dyDescent="0.35"/>
    <row r="420" customFormat="1" x14ac:dyDescent="0.35"/>
    <row r="421" customFormat="1" x14ac:dyDescent="0.35"/>
    <row r="422" customFormat="1" x14ac:dyDescent="0.35"/>
    <row r="423" customFormat="1" x14ac:dyDescent="0.35"/>
    <row r="424" customFormat="1" x14ac:dyDescent="0.35"/>
    <row r="425" customFormat="1" x14ac:dyDescent="0.35"/>
    <row r="426" customFormat="1" x14ac:dyDescent="0.35"/>
    <row r="427" customFormat="1" x14ac:dyDescent="0.35"/>
    <row r="428" customFormat="1" x14ac:dyDescent="0.35"/>
    <row r="429" customFormat="1" x14ac:dyDescent="0.35"/>
    <row r="430" customFormat="1" x14ac:dyDescent="0.35"/>
    <row r="431" customFormat="1" x14ac:dyDescent="0.35"/>
    <row r="432" customFormat="1" x14ac:dyDescent="0.35"/>
    <row r="433" customFormat="1" x14ac:dyDescent="0.35"/>
    <row r="434" customFormat="1" x14ac:dyDescent="0.35"/>
    <row r="435" customFormat="1" x14ac:dyDescent="0.35"/>
    <row r="436" customFormat="1" x14ac:dyDescent="0.35"/>
    <row r="437" customFormat="1" x14ac:dyDescent="0.35"/>
    <row r="438" customFormat="1" x14ac:dyDescent="0.35"/>
    <row r="439" customFormat="1" x14ac:dyDescent="0.35"/>
    <row r="440" customFormat="1" x14ac:dyDescent="0.35"/>
    <row r="441" customFormat="1" x14ac:dyDescent="0.35"/>
    <row r="442" customFormat="1" x14ac:dyDescent="0.35"/>
    <row r="443" customFormat="1" x14ac:dyDescent="0.35"/>
    <row r="444" customFormat="1" x14ac:dyDescent="0.35"/>
    <row r="445" customFormat="1" x14ac:dyDescent="0.35"/>
    <row r="446" customFormat="1" x14ac:dyDescent="0.35"/>
    <row r="447" customFormat="1" x14ac:dyDescent="0.35"/>
    <row r="448" customFormat="1" x14ac:dyDescent="0.35"/>
    <row r="449" customFormat="1" x14ac:dyDescent="0.35"/>
    <row r="450" customFormat="1" x14ac:dyDescent="0.35"/>
    <row r="451" customFormat="1" x14ac:dyDescent="0.35"/>
    <row r="452" customFormat="1" x14ac:dyDescent="0.35"/>
    <row r="453" customFormat="1" x14ac:dyDescent="0.35"/>
    <row r="454" customFormat="1" x14ac:dyDescent="0.35"/>
    <row r="455" customFormat="1" x14ac:dyDescent="0.35"/>
    <row r="456" customFormat="1" x14ac:dyDescent="0.35"/>
    <row r="457" customFormat="1" x14ac:dyDescent="0.35"/>
    <row r="458" customFormat="1" x14ac:dyDescent="0.35"/>
    <row r="459" customFormat="1" x14ac:dyDescent="0.35"/>
    <row r="460" customFormat="1" x14ac:dyDescent="0.35"/>
    <row r="461" customFormat="1" x14ac:dyDescent="0.35"/>
    <row r="462" customFormat="1" x14ac:dyDescent="0.35"/>
    <row r="463" customFormat="1" x14ac:dyDescent="0.35"/>
    <row r="464" customFormat="1" x14ac:dyDescent="0.35"/>
    <row r="465" customFormat="1" x14ac:dyDescent="0.35"/>
    <row r="466" customFormat="1" x14ac:dyDescent="0.35"/>
    <row r="467" customFormat="1" x14ac:dyDescent="0.35"/>
    <row r="468" customFormat="1" x14ac:dyDescent="0.35"/>
    <row r="469" customFormat="1" x14ac:dyDescent="0.35"/>
    <row r="470" customFormat="1" x14ac:dyDescent="0.35"/>
    <row r="471" customFormat="1" x14ac:dyDescent="0.35"/>
    <row r="472" customFormat="1" x14ac:dyDescent="0.35"/>
    <row r="473" customFormat="1" x14ac:dyDescent="0.35"/>
    <row r="474" customFormat="1" x14ac:dyDescent="0.35"/>
    <row r="475" customFormat="1" x14ac:dyDescent="0.35"/>
    <row r="476" customFormat="1" x14ac:dyDescent="0.35"/>
    <row r="477" customFormat="1" x14ac:dyDescent="0.35"/>
    <row r="478" customFormat="1" x14ac:dyDescent="0.35"/>
    <row r="479" customFormat="1" x14ac:dyDescent="0.35"/>
    <row r="480" customFormat="1" x14ac:dyDescent="0.35"/>
    <row r="481" customFormat="1" x14ac:dyDescent="0.35"/>
    <row r="482" customFormat="1" x14ac:dyDescent="0.35"/>
    <row r="483" customFormat="1" x14ac:dyDescent="0.35"/>
    <row r="484" customFormat="1" x14ac:dyDescent="0.35"/>
    <row r="485" customFormat="1" x14ac:dyDescent="0.35"/>
    <row r="486" customFormat="1" x14ac:dyDescent="0.35"/>
    <row r="487" customFormat="1" x14ac:dyDescent="0.35"/>
    <row r="488" customFormat="1" x14ac:dyDescent="0.35"/>
    <row r="489" customFormat="1" x14ac:dyDescent="0.35"/>
    <row r="490" customFormat="1" x14ac:dyDescent="0.35"/>
    <row r="491" customFormat="1" x14ac:dyDescent="0.35"/>
    <row r="492" customFormat="1" x14ac:dyDescent="0.35"/>
    <row r="493" customFormat="1" x14ac:dyDescent="0.35"/>
    <row r="494" customFormat="1" x14ac:dyDescent="0.35"/>
    <row r="495" customFormat="1" x14ac:dyDescent="0.35"/>
    <row r="496" customFormat="1" x14ac:dyDescent="0.35"/>
    <row r="497" customFormat="1" x14ac:dyDescent="0.35"/>
    <row r="498" customFormat="1" x14ac:dyDescent="0.35"/>
    <row r="499" customFormat="1" x14ac:dyDescent="0.35"/>
    <row r="500" customFormat="1" x14ac:dyDescent="0.35"/>
    <row r="501" customFormat="1" x14ac:dyDescent="0.35"/>
    <row r="502" customFormat="1" x14ac:dyDescent="0.35"/>
    <row r="503" customFormat="1" x14ac:dyDescent="0.35"/>
    <row r="504" customFormat="1" x14ac:dyDescent="0.35"/>
    <row r="505" customFormat="1" x14ac:dyDescent="0.35"/>
    <row r="506" customFormat="1" x14ac:dyDescent="0.35"/>
    <row r="507" customFormat="1" x14ac:dyDescent="0.35"/>
    <row r="508" customFormat="1" x14ac:dyDescent="0.35"/>
    <row r="509" customFormat="1" x14ac:dyDescent="0.35"/>
    <row r="510" customFormat="1" x14ac:dyDescent="0.35"/>
    <row r="511" customFormat="1" x14ac:dyDescent="0.35"/>
    <row r="512" customFormat="1" x14ac:dyDescent="0.35"/>
    <row r="513" customFormat="1" x14ac:dyDescent="0.35"/>
    <row r="514" customFormat="1" x14ac:dyDescent="0.35"/>
    <row r="515" customFormat="1" x14ac:dyDescent="0.35"/>
    <row r="516" customFormat="1" x14ac:dyDescent="0.35"/>
    <row r="517" customFormat="1" x14ac:dyDescent="0.35"/>
    <row r="518" customFormat="1" x14ac:dyDescent="0.35"/>
    <row r="519" customFormat="1" x14ac:dyDescent="0.35"/>
    <row r="520" customFormat="1" x14ac:dyDescent="0.35"/>
    <row r="521" customFormat="1" x14ac:dyDescent="0.35"/>
    <row r="522" customFormat="1" x14ac:dyDescent="0.35"/>
    <row r="523" customFormat="1" x14ac:dyDescent="0.35"/>
    <row r="524" customFormat="1" x14ac:dyDescent="0.35"/>
    <row r="525" customFormat="1" x14ac:dyDescent="0.35"/>
    <row r="526" customFormat="1" x14ac:dyDescent="0.35"/>
    <row r="527" customFormat="1" x14ac:dyDescent="0.35"/>
    <row r="528" customFormat="1" x14ac:dyDescent="0.35"/>
    <row r="529" customFormat="1" x14ac:dyDescent="0.35"/>
    <row r="530" customFormat="1" x14ac:dyDescent="0.35"/>
    <row r="531" customFormat="1" x14ac:dyDescent="0.35"/>
    <row r="532" customFormat="1" x14ac:dyDescent="0.35"/>
    <row r="533" customFormat="1" x14ac:dyDescent="0.35"/>
    <row r="534" customFormat="1" x14ac:dyDescent="0.35"/>
    <row r="535" customFormat="1" x14ac:dyDescent="0.35"/>
    <row r="536" customFormat="1" x14ac:dyDescent="0.35"/>
    <row r="537" customFormat="1" x14ac:dyDescent="0.35"/>
    <row r="538" customFormat="1" x14ac:dyDescent="0.35"/>
    <row r="539" customFormat="1" x14ac:dyDescent="0.35"/>
    <row r="540" customFormat="1" x14ac:dyDescent="0.35"/>
    <row r="541" customFormat="1" x14ac:dyDescent="0.35"/>
    <row r="542" customFormat="1" x14ac:dyDescent="0.35"/>
    <row r="543" customFormat="1" x14ac:dyDescent="0.35"/>
    <row r="544" customFormat="1" x14ac:dyDescent="0.35"/>
    <row r="545" customFormat="1" x14ac:dyDescent="0.35"/>
    <row r="546" customFormat="1" x14ac:dyDescent="0.35"/>
    <row r="547" customFormat="1" x14ac:dyDescent="0.35"/>
    <row r="548" customFormat="1" x14ac:dyDescent="0.35"/>
    <row r="549" customFormat="1" x14ac:dyDescent="0.35"/>
    <row r="550" customFormat="1" x14ac:dyDescent="0.35"/>
    <row r="551" customFormat="1" x14ac:dyDescent="0.35"/>
    <row r="552" customFormat="1" x14ac:dyDescent="0.35"/>
    <row r="553" customFormat="1" x14ac:dyDescent="0.35"/>
    <row r="554" customFormat="1" x14ac:dyDescent="0.35"/>
    <row r="555" customFormat="1" x14ac:dyDescent="0.35"/>
    <row r="556" customFormat="1" x14ac:dyDescent="0.35"/>
    <row r="557" customFormat="1" x14ac:dyDescent="0.35"/>
    <row r="558" customFormat="1" x14ac:dyDescent="0.35"/>
    <row r="559" customFormat="1" x14ac:dyDescent="0.35"/>
    <row r="560" customFormat="1" x14ac:dyDescent="0.35"/>
    <row r="561" customFormat="1" x14ac:dyDescent="0.35"/>
    <row r="562" customFormat="1" x14ac:dyDescent="0.35"/>
    <row r="563" customFormat="1" x14ac:dyDescent="0.35"/>
    <row r="564" customFormat="1" x14ac:dyDescent="0.35"/>
    <row r="565" customFormat="1" x14ac:dyDescent="0.35"/>
    <row r="566" customFormat="1" x14ac:dyDescent="0.35"/>
    <row r="567" customFormat="1" x14ac:dyDescent="0.35"/>
    <row r="568" customFormat="1" x14ac:dyDescent="0.35"/>
    <row r="569" customFormat="1" x14ac:dyDescent="0.35"/>
    <row r="570" customFormat="1" x14ac:dyDescent="0.35"/>
    <row r="571" customFormat="1" x14ac:dyDescent="0.35"/>
    <row r="572" customFormat="1" x14ac:dyDescent="0.35"/>
    <row r="573" customFormat="1" x14ac:dyDescent="0.35"/>
    <row r="574" customFormat="1" x14ac:dyDescent="0.35"/>
    <row r="575" customFormat="1" x14ac:dyDescent="0.35"/>
    <row r="576" customFormat="1" x14ac:dyDescent="0.35"/>
    <row r="577" customFormat="1" x14ac:dyDescent="0.35"/>
    <row r="578" customFormat="1" x14ac:dyDescent="0.35"/>
    <row r="579" customFormat="1" x14ac:dyDescent="0.35"/>
    <row r="580" customFormat="1" x14ac:dyDescent="0.35"/>
    <row r="581" customFormat="1" x14ac:dyDescent="0.35"/>
    <row r="582" customFormat="1" x14ac:dyDescent="0.35"/>
    <row r="583" customFormat="1" x14ac:dyDescent="0.35"/>
    <row r="584" customFormat="1" x14ac:dyDescent="0.35"/>
    <row r="585" customFormat="1" x14ac:dyDescent="0.35"/>
    <row r="586" customFormat="1" x14ac:dyDescent="0.35"/>
    <row r="587" customFormat="1" x14ac:dyDescent="0.35"/>
    <row r="588" customFormat="1" x14ac:dyDescent="0.35"/>
    <row r="589" customFormat="1" x14ac:dyDescent="0.35"/>
    <row r="590" customFormat="1" x14ac:dyDescent="0.35"/>
    <row r="591" customFormat="1" x14ac:dyDescent="0.35"/>
    <row r="592" customFormat="1" x14ac:dyDescent="0.35"/>
    <row r="593" customFormat="1" x14ac:dyDescent="0.35"/>
    <row r="594" customFormat="1" x14ac:dyDescent="0.35"/>
    <row r="595" customFormat="1" x14ac:dyDescent="0.35"/>
    <row r="596" customFormat="1" x14ac:dyDescent="0.35"/>
    <row r="597" customFormat="1" x14ac:dyDescent="0.35"/>
    <row r="598" customFormat="1" x14ac:dyDescent="0.35"/>
    <row r="599" customFormat="1" x14ac:dyDescent="0.35"/>
    <row r="600" customFormat="1" x14ac:dyDescent="0.35"/>
    <row r="601" customFormat="1" x14ac:dyDescent="0.35"/>
    <row r="602" customFormat="1" x14ac:dyDescent="0.35"/>
    <row r="603" customFormat="1" x14ac:dyDescent="0.35"/>
    <row r="604" customFormat="1" x14ac:dyDescent="0.35"/>
    <row r="605" customFormat="1" x14ac:dyDescent="0.35"/>
    <row r="606" customFormat="1" x14ac:dyDescent="0.35"/>
    <row r="607" customFormat="1" x14ac:dyDescent="0.35"/>
    <row r="608" customFormat="1" x14ac:dyDescent="0.35"/>
    <row r="609" customFormat="1" x14ac:dyDescent="0.35"/>
    <row r="610" customFormat="1" x14ac:dyDescent="0.35"/>
    <row r="611" customFormat="1" x14ac:dyDescent="0.35"/>
    <row r="612" customFormat="1" x14ac:dyDescent="0.35"/>
    <row r="613" customFormat="1" x14ac:dyDescent="0.35"/>
    <row r="614" customFormat="1" x14ac:dyDescent="0.35"/>
    <row r="615" customFormat="1" x14ac:dyDescent="0.35"/>
    <row r="616" customFormat="1" x14ac:dyDescent="0.35"/>
    <row r="617" customFormat="1" x14ac:dyDescent="0.35"/>
    <row r="618" customFormat="1" x14ac:dyDescent="0.35"/>
    <row r="619" customFormat="1" x14ac:dyDescent="0.35"/>
    <row r="620" customFormat="1" x14ac:dyDescent="0.35"/>
    <row r="621" customFormat="1" x14ac:dyDescent="0.35"/>
    <row r="622" customFormat="1" x14ac:dyDescent="0.35"/>
    <row r="623" customFormat="1" x14ac:dyDescent="0.35"/>
    <row r="624" customFormat="1" x14ac:dyDescent="0.35"/>
    <row r="625" customFormat="1" x14ac:dyDescent="0.35"/>
    <row r="626" customFormat="1" x14ac:dyDescent="0.35"/>
    <row r="627" customFormat="1" x14ac:dyDescent="0.35"/>
    <row r="628" customFormat="1" x14ac:dyDescent="0.35"/>
    <row r="629" customFormat="1" x14ac:dyDescent="0.35"/>
    <row r="630" customFormat="1" x14ac:dyDescent="0.35"/>
    <row r="631" customFormat="1" x14ac:dyDescent="0.35"/>
    <row r="632" customFormat="1" x14ac:dyDescent="0.35"/>
    <row r="633" customFormat="1" x14ac:dyDescent="0.35"/>
    <row r="634" customFormat="1" x14ac:dyDescent="0.35"/>
    <row r="635" customFormat="1" x14ac:dyDescent="0.35"/>
    <row r="636" customFormat="1" x14ac:dyDescent="0.35"/>
    <row r="637" customFormat="1" x14ac:dyDescent="0.35"/>
    <row r="638" customFormat="1" x14ac:dyDescent="0.35"/>
    <row r="639" customFormat="1" x14ac:dyDescent="0.35"/>
    <row r="640" customFormat="1" x14ac:dyDescent="0.35"/>
    <row r="641" customFormat="1" x14ac:dyDescent="0.35"/>
    <row r="642" customFormat="1" x14ac:dyDescent="0.35"/>
    <row r="643" customFormat="1" x14ac:dyDescent="0.35"/>
    <row r="644" customFormat="1" x14ac:dyDescent="0.35"/>
    <row r="645" customFormat="1" x14ac:dyDescent="0.35"/>
    <row r="646" customFormat="1" x14ac:dyDescent="0.35"/>
    <row r="647" customFormat="1" x14ac:dyDescent="0.35"/>
    <row r="648" customFormat="1" x14ac:dyDescent="0.35"/>
    <row r="649" customFormat="1" x14ac:dyDescent="0.35"/>
    <row r="650" customFormat="1" x14ac:dyDescent="0.35"/>
    <row r="651" customFormat="1" x14ac:dyDescent="0.35"/>
    <row r="652" customFormat="1" x14ac:dyDescent="0.35"/>
    <row r="653" customFormat="1" x14ac:dyDescent="0.35"/>
    <row r="654" customFormat="1" x14ac:dyDescent="0.35"/>
    <row r="655" customFormat="1" x14ac:dyDescent="0.35"/>
    <row r="656" customFormat="1" x14ac:dyDescent="0.35"/>
    <row r="657" customFormat="1" x14ac:dyDescent="0.35"/>
    <row r="658" customFormat="1" x14ac:dyDescent="0.35"/>
    <row r="659" customFormat="1" x14ac:dyDescent="0.35"/>
    <row r="660" customFormat="1" x14ac:dyDescent="0.35"/>
    <row r="661" customFormat="1" x14ac:dyDescent="0.35"/>
    <row r="662" customFormat="1" x14ac:dyDescent="0.35"/>
    <row r="663" customFormat="1" x14ac:dyDescent="0.35"/>
    <row r="664" customFormat="1" x14ac:dyDescent="0.35"/>
    <row r="665" customFormat="1" x14ac:dyDescent="0.35"/>
    <row r="666" customFormat="1" x14ac:dyDescent="0.35"/>
    <row r="667" customFormat="1" x14ac:dyDescent="0.35"/>
    <row r="668" customFormat="1" x14ac:dyDescent="0.35"/>
    <row r="669" customFormat="1" x14ac:dyDescent="0.35"/>
    <row r="670" customFormat="1" x14ac:dyDescent="0.35"/>
    <row r="671" customFormat="1" x14ac:dyDescent="0.35"/>
    <row r="672" customFormat="1" x14ac:dyDescent="0.35"/>
    <row r="673" customFormat="1" x14ac:dyDescent="0.35"/>
    <row r="674" customFormat="1" x14ac:dyDescent="0.35"/>
    <row r="675" customFormat="1" x14ac:dyDescent="0.35"/>
    <row r="676" customFormat="1" x14ac:dyDescent="0.35"/>
    <row r="677" customFormat="1" x14ac:dyDescent="0.35"/>
    <row r="678" customFormat="1" x14ac:dyDescent="0.35"/>
    <row r="679" customFormat="1" x14ac:dyDescent="0.35"/>
    <row r="680" customFormat="1" x14ac:dyDescent="0.35"/>
    <row r="681" customFormat="1" x14ac:dyDescent="0.35"/>
    <row r="682" customFormat="1" x14ac:dyDescent="0.35"/>
    <row r="683" customFormat="1" x14ac:dyDescent="0.35"/>
    <row r="684" customFormat="1" x14ac:dyDescent="0.35"/>
    <row r="685" customFormat="1" x14ac:dyDescent="0.35"/>
    <row r="686" customFormat="1" x14ac:dyDescent="0.35"/>
    <row r="687" customFormat="1" x14ac:dyDescent="0.35"/>
    <row r="688" customFormat="1" x14ac:dyDescent="0.35"/>
    <row r="689" customFormat="1" x14ac:dyDescent="0.35"/>
    <row r="690" customFormat="1" x14ac:dyDescent="0.35"/>
    <row r="691" customFormat="1" x14ac:dyDescent="0.35"/>
    <row r="692" customFormat="1" x14ac:dyDescent="0.35"/>
    <row r="693" customFormat="1" x14ac:dyDescent="0.35"/>
    <row r="694" customFormat="1" x14ac:dyDescent="0.35"/>
    <row r="695" customFormat="1" x14ac:dyDescent="0.35"/>
    <row r="696" customFormat="1" x14ac:dyDescent="0.35"/>
    <row r="697" customFormat="1" x14ac:dyDescent="0.35"/>
    <row r="698" customFormat="1" x14ac:dyDescent="0.35"/>
    <row r="699" customFormat="1" x14ac:dyDescent="0.35"/>
    <row r="700" customFormat="1" x14ac:dyDescent="0.35"/>
    <row r="701" customFormat="1" x14ac:dyDescent="0.35"/>
    <row r="702" customFormat="1" x14ac:dyDescent="0.35"/>
    <row r="703" customFormat="1" x14ac:dyDescent="0.35"/>
    <row r="704" customFormat="1" x14ac:dyDescent="0.35"/>
    <row r="705" customFormat="1" x14ac:dyDescent="0.35"/>
    <row r="706" customFormat="1" x14ac:dyDescent="0.35"/>
    <row r="707" customFormat="1" x14ac:dyDescent="0.35"/>
    <row r="708" customFormat="1" x14ac:dyDescent="0.35"/>
    <row r="709" customFormat="1" x14ac:dyDescent="0.35"/>
    <row r="710" customFormat="1" x14ac:dyDescent="0.35"/>
    <row r="711" customFormat="1" x14ac:dyDescent="0.35"/>
    <row r="712" customFormat="1" x14ac:dyDescent="0.35"/>
    <row r="713" customFormat="1" x14ac:dyDescent="0.35"/>
    <row r="714" customFormat="1" x14ac:dyDescent="0.35"/>
    <row r="715" customFormat="1" x14ac:dyDescent="0.35"/>
    <row r="716" customFormat="1" x14ac:dyDescent="0.35"/>
    <row r="717" customFormat="1" x14ac:dyDescent="0.35"/>
    <row r="718" customFormat="1" x14ac:dyDescent="0.35"/>
    <row r="719" customFormat="1" x14ac:dyDescent="0.35"/>
    <row r="720" customFormat="1" x14ac:dyDescent="0.35"/>
    <row r="721" customFormat="1" x14ac:dyDescent="0.35"/>
    <row r="722" customFormat="1" x14ac:dyDescent="0.35"/>
    <row r="723" customFormat="1" x14ac:dyDescent="0.35"/>
    <row r="724" customFormat="1" x14ac:dyDescent="0.35"/>
    <row r="725" customFormat="1" x14ac:dyDescent="0.35"/>
    <row r="726" customFormat="1" x14ac:dyDescent="0.35"/>
    <row r="727" customFormat="1" x14ac:dyDescent="0.35"/>
    <row r="728" customFormat="1" x14ac:dyDescent="0.35"/>
    <row r="729" customFormat="1" x14ac:dyDescent="0.35"/>
    <row r="730" customFormat="1" x14ac:dyDescent="0.35"/>
    <row r="731" customFormat="1" x14ac:dyDescent="0.35"/>
    <row r="732" customFormat="1" x14ac:dyDescent="0.35"/>
    <row r="733" customFormat="1" x14ac:dyDescent="0.35"/>
    <row r="734" customFormat="1" x14ac:dyDescent="0.35"/>
    <row r="735" customFormat="1" x14ac:dyDescent="0.35"/>
    <row r="736" customFormat="1" x14ac:dyDescent="0.35"/>
    <row r="737" customFormat="1" x14ac:dyDescent="0.35"/>
    <row r="738" customFormat="1" x14ac:dyDescent="0.35"/>
    <row r="739" customFormat="1" x14ac:dyDescent="0.35"/>
    <row r="740" customFormat="1" x14ac:dyDescent="0.35"/>
    <row r="741" customFormat="1" x14ac:dyDescent="0.35"/>
    <row r="742" customFormat="1" x14ac:dyDescent="0.35"/>
    <row r="743" customFormat="1" x14ac:dyDescent="0.35"/>
    <row r="744" customFormat="1" x14ac:dyDescent="0.35"/>
    <row r="745" customFormat="1" x14ac:dyDescent="0.35"/>
    <row r="746" customFormat="1" x14ac:dyDescent="0.35"/>
    <row r="747" customFormat="1" x14ac:dyDescent="0.35"/>
    <row r="748" customFormat="1" x14ac:dyDescent="0.35"/>
    <row r="749" customFormat="1" x14ac:dyDescent="0.35"/>
    <row r="750" customFormat="1" x14ac:dyDescent="0.35"/>
    <row r="751" customFormat="1" x14ac:dyDescent="0.35"/>
    <row r="752" customFormat="1" x14ac:dyDescent="0.35"/>
    <row r="753" customFormat="1" x14ac:dyDescent="0.35"/>
    <row r="754" customFormat="1" x14ac:dyDescent="0.35"/>
    <row r="755" customFormat="1" x14ac:dyDescent="0.35"/>
    <row r="756" customFormat="1" x14ac:dyDescent="0.35"/>
    <row r="757" customFormat="1" x14ac:dyDescent="0.35"/>
    <row r="758" customFormat="1" x14ac:dyDescent="0.35"/>
    <row r="759" customFormat="1" x14ac:dyDescent="0.35"/>
    <row r="760" customFormat="1" x14ac:dyDescent="0.35"/>
    <row r="761" customFormat="1" x14ac:dyDescent="0.35"/>
    <row r="762" customFormat="1" x14ac:dyDescent="0.35"/>
    <row r="763" customFormat="1" x14ac:dyDescent="0.35"/>
    <row r="764" customFormat="1" x14ac:dyDescent="0.35"/>
    <row r="765" customFormat="1" x14ac:dyDescent="0.35"/>
    <row r="766" customFormat="1" x14ac:dyDescent="0.35"/>
    <row r="767" customFormat="1" x14ac:dyDescent="0.35"/>
    <row r="768" customFormat="1" x14ac:dyDescent="0.35"/>
    <row r="769" customFormat="1" x14ac:dyDescent="0.35"/>
    <row r="770" customFormat="1" x14ac:dyDescent="0.35"/>
    <row r="771" customFormat="1" x14ac:dyDescent="0.35"/>
    <row r="772" customFormat="1" x14ac:dyDescent="0.35"/>
    <row r="773" customFormat="1" x14ac:dyDescent="0.35"/>
    <row r="774" customFormat="1" x14ac:dyDescent="0.35"/>
    <row r="775" customFormat="1" x14ac:dyDescent="0.35"/>
    <row r="776" customFormat="1" x14ac:dyDescent="0.35"/>
    <row r="777" customFormat="1" x14ac:dyDescent="0.35"/>
    <row r="778" customFormat="1" x14ac:dyDescent="0.35"/>
    <row r="779" customFormat="1" x14ac:dyDescent="0.35"/>
    <row r="780" customFormat="1" x14ac:dyDescent="0.35"/>
    <row r="781" customFormat="1" x14ac:dyDescent="0.35"/>
    <row r="782" customFormat="1" x14ac:dyDescent="0.35"/>
    <row r="783" customFormat="1" x14ac:dyDescent="0.35"/>
    <row r="784" customFormat="1" x14ac:dyDescent="0.35"/>
    <row r="785" customFormat="1" x14ac:dyDescent="0.35"/>
    <row r="786" customFormat="1" x14ac:dyDescent="0.35"/>
    <row r="787" customFormat="1" x14ac:dyDescent="0.35"/>
    <row r="788" customFormat="1" x14ac:dyDescent="0.35"/>
    <row r="789" customFormat="1" x14ac:dyDescent="0.35"/>
    <row r="790" customFormat="1" x14ac:dyDescent="0.35"/>
    <row r="791" customFormat="1" x14ac:dyDescent="0.35"/>
    <row r="792" customFormat="1" x14ac:dyDescent="0.35"/>
    <row r="793" customFormat="1" x14ac:dyDescent="0.35"/>
    <row r="794" customFormat="1" x14ac:dyDescent="0.35"/>
    <row r="795" customFormat="1" x14ac:dyDescent="0.35"/>
    <row r="796" customFormat="1" x14ac:dyDescent="0.35"/>
    <row r="797" customFormat="1" x14ac:dyDescent="0.35"/>
    <row r="798" customFormat="1" x14ac:dyDescent="0.35"/>
    <row r="799" customFormat="1" x14ac:dyDescent="0.35"/>
    <row r="800" customFormat="1" x14ac:dyDescent="0.35"/>
    <row r="801" customFormat="1" x14ac:dyDescent="0.35"/>
    <row r="802" customFormat="1" x14ac:dyDescent="0.35"/>
    <row r="803" customFormat="1" x14ac:dyDescent="0.35"/>
    <row r="804" customFormat="1" x14ac:dyDescent="0.35"/>
    <row r="805" customFormat="1" x14ac:dyDescent="0.35"/>
    <row r="806" customFormat="1" x14ac:dyDescent="0.35"/>
    <row r="807" customFormat="1" x14ac:dyDescent="0.35"/>
    <row r="808" customFormat="1" x14ac:dyDescent="0.35"/>
    <row r="809" customFormat="1" x14ac:dyDescent="0.35"/>
    <row r="810" customFormat="1" x14ac:dyDescent="0.35"/>
    <row r="811" customFormat="1" x14ac:dyDescent="0.35"/>
    <row r="812" customFormat="1" x14ac:dyDescent="0.35"/>
    <row r="813" customFormat="1" x14ac:dyDescent="0.35"/>
    <row r="814" customFormat="1" x14ac:dyDescent="0.35"/>
    <row r="815" customFormat="1" x14ac:dyDescent="0.35"/>
    <row r="816" customFormat="1" x14ac:dyDescent="0.35"/>
    <row r="817" customFormat="1" x14ac:dyDescent="0.35"/>
    <row r="818" customFormat="1" x14ac:dyDescent="0.35"/>
    <row r="819" customFormat="1" x14ac:dyDescent="0.35"/>
    <row r="820" customFormat="1" x14ac:dyDescent="0.35"/>
    <row r="821" customFormat="1" x14ac:dyDescent="0.35"/>
    <row r="822" customFormat="1" x14ac:dyDescent="0.35"/>
    <row r="823" customFormat="1" x14ac:dyDescent="0.35"/>
    <row r="824" customFormat="1" x14ac:dyDescent="0.35"/>
    <row r="825" customFormat="1" x14ac:dyDescent="0.35"/>
    <row r="826" customFormat="1" x14ac:dyDescent="0.35"/>
    <row r="827" customFormat="1" x14ac:dyDescent="0.35"/>
    <row r="828" customFormat="1" x14ac:dyDescent="0.35"/>
    <row r="829" customFormat="1" x14ac:dyDescent="0.35"/>
    <row r="830" customFormat="1" x14ac:dyDescent="0.35"/>
    <row r="831" customFormat="1" x14ac:dyDescent="0.35"/>
    <row r="832" customFormat="1" x14ac:dyDescent="0.35"/>
    <row r="833" customFormat="1" x14ac:dyDescent="0.35"/>
    <row r="834" customFormat="1" x14ac:dyDescent="0.35"/>
    <row r="835" customFormat="1" x14ac:dyDescent="0.35"/>
    <row r="836" customFormat="1" x14ac:dyDescent="0.35"/>
    <row r="837" customFormat="1" x14ac:dyDescent="0.35"/>
    <row r="838" customFormat="1" x14ac:dyDescent="0.35"/>
    <row r="839" customFormat="1" x14ac:dyDescent="0.35"/>
    <row r="840" customFormat="1" x14ac:dyDescent="0.35"/>
    <row r="841" customFormat="1" x14ac:dyDescent="0.35"/>
    <row r="842" customFormat="1" x14ac:dyDescent="0.35"/>
    <row r="843" customFormat="1" x14ac:dyDescent="0.35"/>
    <row r="844" customFormat="1" x14ac:dyDescent="0.35"/>
    <row r="845" customFormat="1" x14ac:dyDescent="0.35"/>
    <row r="846" customFormat="1" x14ac:dyDescent="0.35"/>
    <row r="847" customFormat="1" x14ac:dyDescent="0.35"/>
    <row r="848" customFormat="1" x14ac:dyDescent="0.35"/>
    <row r="849" spans="1:115" x14ac:dyDescent="0.35">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35">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35">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35">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35">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35">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35">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35">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35">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35">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35">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35">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3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35">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35">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35">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35"/>
    <row r="866" customFormat="1" x14ac:dyDescent="0.35"/>
    <row r="867" customFormat="1" x14ac:dyDescent="0.35"/>
    <row r="868" customFormat="1" x14ac:dyDescent="0.35"/>
    <row r="869" customFormat="1" x14ac:dyDescent="0.35"/>
    <row r="870" customFormat="1" x14ac:dyDescent="0.35"/>
    <row r="871" customFormat="1" x14ac:dyDescent="0.35"/>
    <row r="872" customFormat="1" x14ac:dyDescent="0.35"/>
    <row r="873" customFormat="1" x14ac:dyDescent="0.35"/>
    <row r="874" customFormat="1" x14ac:dyDescent="0.35"/>
    <row r="875" customFormat="1" x14ac:dyDescent="0.35"/>
    <row r="876" customFormat="1" x14ac:dyDescent="0.35"/>
    <row r="877" customFormat="1" x14ac:dyDescent="0.35"/>
    <row r="878" customFormat="1" x14ac:dyDescent="0.35"/>
    <row r="879" customFormat="1" x14ac:dyDescent="0.35"/>
    <row r="880" customFormat="1" x14ac:dyDescent="0.35"/>
    <row r="881" customFormat="1" x14ac:dyDescent="0.35"/>
    <row r="882" customFormat="1" x14ac:dyDescent="0.35"/>
    <row r="883" customFormat="1" x14ac:dyDescent="0.35"/>
    <row r="884" customFormat="1" x14ac:dyDescent="0.35"/>
    <row r="885" customFormat="1" x14ac:dyDescent="0.35"/>
    <row r="886" customFormat="1" x14ac:dyDescent="0.35"/>
    <row r="887" customFormat="1" x14ac:dyDescent="0.35"/>
    <row r="888" customFormat="1" x14ac:dyDescent="0.35"/>
    <row r="889" customFormat="1" x14ac:dyDescent="0.35"/>
    <row r="890" customFormat="1" x14ac:dyDescent="0.35"/>
    <row r="891" customFormat="1" x14ac:dyDescent="0.35"/>
    <row r="892" customFormat="1" x14ac:dyDescent="0.35"/>
    <row r="893" customFormat="1" x14ac:dyDescent="0.35"/>
    <row r="894" customFormat="1" x14ac:dyDescent="0.35"/>
    <row r="895" customFormat="1" x14ac:dyDescent="0.35"/>
    <row r="896" customFormat="1" x14ac:dyDescent="0.35"/>
    <row r="897" customFormat="1" x14ac:dyDescent="0.35"/>
    <row r="898" customFormat="1" x14ac:dyDescent="0.35"/>
    <row r="899" customFormat="1" x14ac:dyDescent="0.35"/>
    <row r="900" customFormat="1" x14ac:dyDescent="0.35"/>
    <row r="901" customFormat="1" x14ac:dyDescent="0.35"/>
    <row r="902" customFormat="1" x14ac:dyDescent="0.35"/>
    <row r="903" customFormat="1" x14ac:dyDescent="0.35"/>
    <row r="904" customFormat="1" x14ac:dyDescent="0.35"/>
    <row r="905" customFormat="1" x14ac:dyDescent="0.35"/>
    <row r="906" customFormat="1" x14ac:dyDescent="0.35"/>
    <row r="907" customFormat="1" x14ac:dyDescent="0.35"/>
    <row r="908" customFormat="1" x14ac:dyDescent="0.35"/>
    <row r="909" customFormat="1" x14ac:dyDescent="0.35"/>
    <row r="910" customFormat="1" x14ac:dyDescent="0.35"/>
    <row r="911" customFormat="1" x14ac:dyDescent="0.35"/>
    <row r="912" customFormat="1" x14ac:dyDescent="0.35"/>
    <row r="913" customFormat="1" x14ac:dyDescent="0.35"/>
    <row r="914" customFormat="1" x14ac:dyDescent="0.35"/>
    <row r="915" customFormat="1" x14ac:dyDescent="0.35"/>
    <row r="916" customFormat="1" x14ac:dyDescent="0.35"/>
    <row r="917" customFormat="1" x14ac:dyDescent="0.35"/>
    <row r="918" customFormat="1" x14ac:dyDescent="0.35"/>
    <row r="919" customFormat="1" x14ac:dyDescent="0.35"/>
    <row r="920" customFormat="1" x14ac:dyDescent="0.35"/>
    <row r="921" customFormat="1" x14ac:dyDescent="0.35"/>
    <row r="922" customFormat="1" x14ac:dyDescent="0.35"/>
    <row r="923" customFormat="1" x14ac:dyDescent="0.35"/>
    <row r="924" customFormat="1" x14ac:dyDescent="0.35"/>
    <row r="925" customFormat="1" x14ac:dyDescent="0.35"/>
    <row r="926" customFormat="1" x14ac:dyDescent="0.35"/>
    <row r="927" customFormat="1" x14ac:dyDescent="0.35"/>
    <row r="928" customFormat="1" x14ac:dyDescent="0.35"/>
    <row r="929" customFormat="1" x14ac:dyDescent="0.35"/>
    <row r="930" customFormat="1" x14ac:dyDescent="0.35"/>
    <row r="931" customFormat="1" x14ac:dyDescent="0.35"/>
    <row r="932" customFormat="1" x14ac:dyDescent="0.35"/>
    <row r="933" customFormat="1" x14ac:dyDescent="0.35"/>
    <row r="934" customFormat="1" x14ac:dyDescent="0.35"/>
    <row r="935" customFormat="1" x14ac:dyDescent="0.35"/>
    <row r="936" customFormat="1" x14ac:dyDescent="0.35"/>
    <row r="937" customFormat="1" x14ac:dyDescent="0.35"/>
    <row r="938" customFormat="1" x14ac:dyDescent="0.35"/>
    <row r="939" customFormat="1" x14ac:dyDescent="0.35"/>
    <row r="940" customFormat="1" x14ac:dyDescent="0.35"/>
    <row r="941" customFormat="1" x14ac:dyDescent="0.35"/>
    <row r="942" customFormat="1" ht="16.5" customHeight="1" x14ac:dyDescent="0.35"/>
    <row r="943" customFormat="1" ht="16.5" customHeight="1" x14ac:dyDescent="0.35"/>
    <row r="944" customFormat="1" ht="16.5" customHeight="1" x14ac:dyDescent="0.35"/>
    <row r="945" customFormat="1" x14ac:dyDescent="0.35"/>
    <row r="946" customFormat="1" x14ac:dyDescent="0.35"/>
    <row r="947" customFormat="1" x14ac:dyDescent="0.35"/>
    <row r="948" customFormat="1" x14ac:dyDescent="0.35"/>
    <row r="949" customFormat="1" x14ac:dyDescent="0.35"/>
    <row r="950" customFormat="1" x14ac:dyDescent="0.35"/>
    <row r="951" customFormat="1" x14ac:dyDescent="0.35"/>
    <row r="952" customFormat="1" x14ac:dyDescent="0.35"/>
    <row r="953" customFormat="1" x14ac:dyDescent="0.35"/>
    <row r="954" customFormat="1" x14ac:dyDescent="0.35"/>
    <row r="955" customFormat="1" x14ac:dyDescent="0.35"/>
    <row r="956" customFormat="1" x14ac:dyDescent="0.35"/>
    <row r="957" customFormat="1" x14ac:dyDescent="0.35"/>
    <row r="958" customFormat="1" x14ac:dyDescent="0.35"/>
    <row r="959" customFormat="1" x14ac:dyDescent="0.35"/>
    <row r="960" customFormat="1" x14ac:dyDescent="0.35"/>
    <row r="961" customFormat="1" x14ac:dyDescent="0.35"/>
    <row r="962" customFormat="1" x14ac:dyDescent="0.35"/>
    <row r="963" customFormat="1" x14ac:dyDescent="0.35"/>
    <row r="964" customFormat="1" x14ac:dyDescent="0.35"/>
    <row r="965" customFormat="1" x14ac:dyDescent="0.35"/>
    <row r="966" customFormat="1" x14ac:dyDescent="0.35"/>
    <row r="967" customFormat="1" x14ac:dyDescent="0.35"/>
    <row r="968" customFormat="1" x14ac:dyDescent="0.35"/>
    <row r="969" customFormat="1" x14ac:dyDescent="0.35"/>
    <row r="970" customFormat="1" x14ac:dyDescent="0.35"/>
    <row r="971" customFormat="1" x14ac:dyDescent="0.35"/>
    <row r="972" customFormat="1" x14ac:dyDescent="0.35"/>
    <row r="973" customFormat="1" x14ac:dyDescent="0.35"/>
    <row r="974" customFormat="1" x14ac:dyDescent="0.35"/>
    <row r="975" customFormat="1" x14ac:dyDescent="0.35"/>
    <row r="976" customFormat="1" x14ac:dyDescent="0.35"/>
    <row r="977" customFormat="1" x14ac:dyDescent="0.35"/>
    <row r="978" customFormat="1" x14ac:dyDescent="0.35"/>
    <row r="979" customFormat="1" x14ac:dyDescent="0.35"/>
    <row r="980" customFormat="1" x14ac:dyDescent="0.35"/>
    <row r="981" customFormat="1" x14ac:dyDescent="0.35"/>
    <row r="982" customFormat="1" x14ac:dyDescent="0.35"/>
    <row r="983" customFormat="1" x14ac:dyDescent="0.35"/>
    <row r="984" customFormat="1" x14ac:dyDescent="0.35"/>
    <row r="985" customFormat="1" x14ac:dyDescent="0.35"/>
    <row r="986" customFormat="1" x14ac:dyDescent="0.35"/>
    <row r="987" customFormat="1" x14ac:dyDescent="0.35"/>
    <row r="988" customFormat="1" x14ac:dyDescent="0.35"/>
    <row r="989" customFormat="1" x14ac:dyDescent="0.35"/>
    <row r="990" customFormat="1" x14ac:dyDescent="0.35"/>
    <row r="991" customFormat="1" x14ac:dyDescent="0.35"/>
    <row r="992" customFormat="1" x14ac:dyDescent="0.35"/>
    <row r="993" customFormat="1" x14ac:dyDescent="0.35"/>
    <row r="994" customFormat="1" x14ac:dyDescent="0.35"/>
    <row r="995" customFormat="1" x14ac:dyDescent="0.35"/>
    <row r="996" customFormat="1" x14ac:dyDescent="0.35"/>
    <row r="997" customFormat="1" x14ac:dyDescent="0.35"/>
    <row r="998" customFormat="1" x14ac:dyDescent="0.35"/>
    <row r="999" customFormat="1" x14ac:dyDescent="0.35"/>
    <row r="1000" customFormat="1" x14ac:dyDescent="0.35"/>
    <row r="1001" customFormat="1" x14ac:dyDescent="0.35"/>
    <row r="1002" customFormat="1" x14ac:dyDescent="0.35"/>
    <row r="1003" customFormat="1" x14ac:dyDescent="0.35"/>
    <row r="1004" customFormat="1" x14ac:dyDescent="0.35"/>
    <row r="1005" customFormat="1" x14ac:dyDescent="0.35"/>
    <row r="1006" customFormat="1" x14ac:dyDescent="0.35"/>
    <row r="1007" customFormat="1" x14ac:dyDescent="0.35"/>
    <row r="1008" customFormat="1" x14ac:dyDescent="0.35"/>
    <row r="1009" customFormat="1" x14ac:dyDescent="0.35"/>
    <row r="1010" customFormat="1" x14ac:dyDescent="0.35"/>
    <row r="1011" customFormat="1" x14ac:dyDescent="0.35"/>
    <row r="1012" customFormat="1" x14ac:dyDescent="0.35"/>
    <row r="1013" customFormat="1" x14ac:dyDescent="0.35"/>
    <row r="1014" customFormat="1" x14ac:dyDescent="0.35"/>
    <row r="1015" customFormat="1" x14ac:dyDescent="0.35"/>
    <row r="1016" customFormat="1" x14ac:dyDescent="0.35"/>
    <row r="1017" customFormat="1" x14ac:dyDescent="0.35"/>
    <row r="1018" customFormat="1" x14ac:dyDescent="0.35"/>
    <row r="1019" customFormat="1" x14ac:dyDescent="0.35"/>
    <row r="1020" customFormat="1" x14ac:dyDescent="0.35"/>
    <row r="1021" customFormat="1" x14ac:dyDescent="0.35"/>
    <row r="1022" customFormat="1" x14ac:dyDescent="0.35"/>
    <row r="1023" customFormat="1" x14ac:dyDescent="0.35"/>
    <row r="1024" customFormat="1" x14ac:dyDescent="0.35"/>
    <row r="1025" customFormat="1" x14ac:dyDescent="0.35"/>
    <row r="1026" customFormat="1" x14ac:dyDescent="0.35"/>
    <row r="1027" customFormat="1" x14ac:dyDescent="0.35"/>
    <row r="1028" customFormat="1" x14ac:dyDescent="0.35"/>
    <row r="1029" customFormat="1" x14ac:dyDescent="0.35"/>
    <row r="1030" customFormat="1" x14ac:dyDescent="0.35"/>
    <row r="1031" customFormat="1" x14ac:dyDescent="0.35"/>
    <row r="1032" customFormat="1" x14ac:dyDescent="0.35"/>
    <row r="1033" customFormat="1" x14ac:dyDescent="0.35"/>
    <row r="1034" customFormat="1" x14ac:dyDescent="0.35"/>
    <row r="1035" customFormat="1" x14ac:dyDescent="0.35"/>
    <row r="1036" customFormat="1" x14ac:dyDescent="0.35"/>
    <row r="1037" customFormat="1" x14ac:dyDescent="0.35"/>
    <row r="1038" customFormat="1" x14ac:dyDescent="0.35"/>
    <row r="1039" customFormat="1" x14ac:dyDescent="0.35"/>
    <row r="1040" customFormat="1" x14ac:dyDescent="0.35"/>
    <row r="1041" customFormat="1" x14ac:dyDescent="0.35"/>
    <row r="1042" customFormat="1" x14ac:dyDescent="0.35"/>
    <row r="1043" customFormat="1" x14ac:dyDescent="0.35"/>
    <row r="1044" customFormat="1" x14ac:dyDescent="0.35"/>
    <row r="1045" customFormat="1" x14ac:dyDescent="0.35"/>
    <row r="1046" customFormat="1" x14ac:dyDescent="0.35"/>
    <row r="1047" customFormat="1" x14ac:dyDescent="0.35"/>
    <row r="1048" customFormat="1" x14ac:dyDescent="0.35"/>
    <row r="1049" customFormat="1" x14ac:dyDescent="0.35"/>
    <row r="1050" customFormat="1" x14ac:dyDescent="0.35"/>
    <row r="1051" customFormat="1" x14ac:dyDescent="0.35"/>
    <row r="1052" customFormat="1" x14ac:dyDescent="0.35"/>
    <row r="1053" customFormat="1" x14ac:dyDescent="0.35"/>
    <row r="1054" customFormat="1" x14ac:dyDescent="0.35"/>
    <row r="1055" customFormat="1" x14ac:dyDescent="0.35"/>
    <row r="1056" customFormat="1" x14ac:dyDescent="0.35"/>
    <row r="1057" customFormat="1" x14ac:dyDescent="0.35"/>
    <row r="1058" customFormat="1" x14ac:dyDescent="0.35"/>
    <row r="1059" customFormat="1" x14ac:dyDescent="0.35"/>
    <row r="1060" customFormat="1" x14ac:dyDescent="0.35"/>
    <row r="1061" customFormat="1" x14ac:dyDescent="0.35"/>
    <row r="1062" customFormat="1" x14ac:dyDescent="0.35"/>
    <row r="1063" customFormat="1" x14ac:dyDescent="0.35"/>
    <row r="1064" customFormat="1" x14ac:dyDescent="0.35"/>
    <row r="1065" customFormat="1" x14ac:dyDescent="0.35"/>
    <row r="1066" customFormat="1" x14ac:dyDescent="0.35"/>
    <row r="1067" customFormat="1" x14ac:dyDescent="0.35"/>
    <row r="1068" customFormat="1" x14ac:dyDescent="0.35"/>
    <row r="1069" customFormat="1" x14ac:dyDescent="0.35"/>
    <row r="1070" customFormat="1" x14ac:dyDescent="0.35"/>
    <row r="1071" customFormat="1" x14ac:dyDescent="0.35"/>
    <row r="1072" customFormat="1" x14ac:dyDescent="0.35"/>
    <row r="1073" customFormat="1" x14ac:dyDescent="0.35"/>
    <row r="1074" customFormat="1" x14ac:dyDescent="0.35"/>
    <row r="1075" customFormat="1" x14ac:dyDescent="0.35"/>
    <row r="1076" customFormat="1" x14ac:dyDescent="0.35"/>
    <row r="1077" customFormat="1" x14ac:dyDescent="0.35"/>
    <row r="1078" customFormat="1" x14ac:dyDescent="0.35"/>
    <row r="1079" customFormat="1" x14ac:dyDescent="0.35"/>
    <row r="1080" customFormat="1" x14ac:dyDescent="0.35"/>
    <row r="1081" customFormat="1" x14ac:dyDescent="0.35"/>
    <row r="1082" customFormat="1" x14ac:dyDescent="0.35"/>
    <row r="1083" customFormat="1" x14ac:dyDescent="0.35"/>
    <row r="1084" customFormat="1" x14ac:dyDescent="0.35"/>
    <row r="1085" customFormat="1" x14ac:dyDescent="0.35"/>
    <row r="1086" customFormat="1" x14ac:dyDescent="0.35"/>
    <row r="1087" customFormat="1" x14ac:dyDescent="0.35"/>
    <row r="1088" customFormat="1" x14ac:dyDescent="0.35"/>
    <row r="1089" customFormat="1" x14ac:dyDescent="0.35"/>
    <row r="1090" customFormat="1" x14ac:dyDescent="0.35"/>
    <row r="1091" customFormat="1" x14ac:dyDescent="0.35"/>
    <row r="1092" customFormat="1" x14ac:dyDescent="0.35"/>
    <row r="1093" customFormat="1" x14ac:dyDescent="0.35"/>
    <row r="1094" customFormat="1" x14ac:dyDescent="0.35"/>
    <row r="1095" customFormat="1" x14ac:dyDescent="0.35"/>
    <row r="1096" customFormat="1" x14ac:dyDescent="0.35"/>
    <row r="1097" customFormat="1" x14ac:dyDescent="0.35"/>
    <row r="1098" customFormat="1" x14ac:dyDescent="0.35"/>
    <row r="1099" customFormat="1" x14ac:dyDescent="0.35"/>
    <row r="1100" customFormat="1" x14ac:dyDescent="0.35"/>
    <row r="1101" customFormat="1" x14ac:dyDescent="0.35"/>
    <row r="1102" customFormat="1" x14ac:dyDescent="0.35"/>
    <row r="1103" customFormat="1" x14ac:dyDescent="0.35"/>
    <row r="1104" customFormat="1" x14ac:dyDescent="0.35"/>
    <row r="1105" customFormat="1" x14ac:dyDescent="0.35"/>
    <row r="1106" customFormat="1" x14ac:dyDescent="0.35"/>
    <row r="1107" customFormat="1" x14ac:dyDescent="0.35"/>
    <row r="1108" customFormat="1" x14ac:dyDescent="0.35"/>
    <row r="1109" customFormat="1" x14ac:dyDescent="0.35"/>
    <row r="1110" customFormat="1" x14ac:dyDescent="0.35"/>
    <row r="1111" customFormat="1" x14ac:dyDescent="0.35"/>
    <row r="1112" customFormat="1" x14ac:dyDescent="0.35"/>
    <row r="1113" customFormat="1" x14ac:dyDescent="0.35"/>
    <row r="1114" customFormat="1" x14ac:dyDescent="0.35"/>
    <row r="1115" customFormat="1" x14ac:dyDescent="0.35"/>
    <row r="1116" customFormat="1" x14ac:dyDescent="0.35"/>
    <row r="1117" customFormat="1" x14ac:dyDescent="0.35"/>
    <row r="1118" customFormat="1" x14ac:dyDescent="0.35"/>
    <row r="1119" customFormat="1" x14ac:dyDescent="0.35"/>
    <row r="1120" customFormat="1" x14ac:dyDescent="0.35"/>
    <row r="1121" customFormat="1" x14ac:dyDescent="0.35"/>
    <row r="1122" customFormat="1" x14ac:dyDescent="0.35"/>
    <row r="1123" customFormat="1" x14ac:dyDescent="0.35"/>
    <row r="1124" customFormat="1" x14ac:dyDescent="0.35"/>
    <row r="1125" customFormat="1" x14ac:dyDescent="0.35"/>
    <row r="1126" customFormat="1" x14ac:dyDescent="0.35"/>
    <row r="1127" customFormat="1" x14ac:dyDescent="0.35"/>
    <row r="1128" customFormat="1" x14ac:dyDescent="0.35"/>
    <row r="1129" customFormat="1" x14ac:dyDescent="0.35"/>
    <row r="1130" customFormat="1" x14ac:dyDescent="0.35"/>
    <row r="1131" customFormat="1" x14ac:dyDescent="0.35"/>
    <row r="1132" customFormat="1" x14ac:dyDescent="0.35"/>
    <row r="1133" customFormat="1" x14ac:dyDescent="0.35"/>
    <row r="1134" customFormat="1" x14ac:dyDescent="0.35"/>
    <row r="1135" customFormat="1" x14ac:dyDescent="0.35"/>
    <row r="1136" customFormat="1" x14ac:dyDescent="0.35"/>
    <row r="1137" customFormat="1" x14ac:dyDescent="0.35"/>
    <row r="1138" customFormat="1" x14ac:dyDescent="0.35"/>
    <row r="1139" customFormat="1" x14ac:dyDescent="0.35"/>
    <row r="1140" customFormat="1" x14ac:dyDescent="0.35"/>
    <row r="1141" customFormat="1" x14ac:dyDescent="0.35"/>
    <row r="1142" customFormat="1" x14ac:dyDescent="0.35"/>
    <row r="1143" customFormat="1" x14ac:dyDescent="0.35"/>
    <row r="1144" customFormat="1" x14ac:dyDescent="0.35"/>
    <row r="1145" customFormat="1" x14ac:dyDescent="0.35"/>
    <row r="1146" customFormat="1" x14ac:dyDescent="0.35"/>
    <row r="1147" customFormat="1" x14ac:dyDescent="0.35"/>
    <row r="1148" customFormat="1" x14ac:dyDescent="0.35"/>
    <row r="1149" customFormat="1" x14ac:dyDescent="0.35"/>
    <row r="1150" customFormat="1" x14ac:dyDescent="0.35"/>
    <row r="1151" customFormat="1" x14ac:dyDescent="0.35"/>
    <row r="1152" customFormat="1" x14ac:dyDescent="0.35"/>
    <row r="1153" customFormat="1" x14ac:dyDescent="0.35"/>
    <row r="1154" customFormat="1" x14ac:dyDescent="0.35"/>
    <row r="1155" customFormat="1" x14ac:dyDescent="0.35"/>
    <row r="1156" customFormat="1" x14ac:dyDescent="0.35"/>
    <row r="1157" customFormat="1" x14ac:dyDescent="0.35"/>
    <row r="1158" customFormat="1" x14ac:dyDescent="0.35"/>
    <row r="1159" customFormat="1" x14ac:dyDescent="0.35"/>
    <row r="1160" customFormat="1" x14ac:dyDescent="0.35"/>
    <row r="1161" customFormat="1" x14ac:dyDescent="0.35"/>
    <row r="1162" customFormat="1" x14ac:dyDescent="0.35"/>
    <row r="1163" customFormat="1" x14ac:dyDescent="0.35"/>
    <row r="1164" customFormat="1" x14ac:dyDescent="0.35"/>
    <row r="1165" customFormat="1" x14ac:dyDescent="0.35"/>
    <row r="1166" customFormat="1" x14ac:dyDescent="0.35"/>
    <row r="1167" customFormat="1" x14ac:dyDescent="0.35"/>
    <row r="1168" customFormat="1" x14ac:dyDescent="0.35"/>
    <row r="1169" spans="1:115" x14ac:dyDescent="0.35">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35">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35">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35">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35">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0" customFormat="1" x14ac:dyDescent="0.35">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35">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35">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35">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35">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35">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35">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35">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35">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35">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35">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35"/>
    <row r="1186" customFormat="1" x14ac:dyDescent="0.35"/>
    <row r="1187" customFormat="1" x14ac:dyDescent="0.35"/>
    <row r="1188" customFormat="1" x14ac:dyDescent="0.35"/>
    <row r="1189" customFormat="1" x14ac:dyDescent="0.35"/>
    <row r="1190" customFormat="1" x14ac:dyDescent="0.35"/>
    <row r="1191" customFormat="1" x14ac:dyDescent="0.35"/>
    <row r="1192" customFormat="1" x14ac:dyDescent="0.35"/>
    <row r="1193" customFormat="1" x14ac:dyDescent="0.35"/>
    <row r="1194" customFormat="1" x14ac:dyDescent="0.35"/>
    <row r="1195" customFormat="1" x14ac:dyDescent="0.35"/>
    <row r="1196" customFormat="1" x14ac:dyDescent="0.35"/>
    <row r="1197" customFormat="1" x14ac:dyDescent="0.35"/>
    <row r="1198" customFormat="1" x14ac:dyDescent="0.35"/>
    <row r="1199" customFormat="1" x14ac:dyDescent="0.35"/>
    <row r="1200" customFormat="1" x14ac:dyDescent="0.35"/>
    <row r="1201" customFormat="1" x14ac:dyDescent="0.35"/>
    <row r="1202" customFormat="1" x14ac:dyDescent="0.35"/>
    <row r="1203" customFormat="1" x14ac:dyDescent="0.35"/>
    <row r="1204" customFormat="1" x14ac:dyDescent="0.35"/>
    <row r="1205" customFormat="1" x14ac:dyDescent="0.35"/>
    <row r="1206" customFormat="1" x14ac:dyDescent="0.35"/>
    <row r="1207" customFormat="1" x14ac:dyDescent="0.35"/>
    <row r="1208" customFormat="1" x14ac:dyDescent="0.35"/>
    <row r="1209" customFormat="1" x14ac:dyDescent="0.35"/>
    <row r="1210" customFormat="1" x14ac:dyDescent="0.35"/>
    <row r="1211" customFormat="1" x14ac:dyDescent="0.35"/>
    <row r="1212" customFormat="1" x14ac:dyDescent="0.35"/>
    <row r="1213" customFormat="1" x14ac:dyDescent="0.35"/>
    <row r="1214" customFormat="1" x14ac:dyDescent="0.35"/>
    <row r="1215" customFormat="1" x14ac:dyDescent="0.35"/>
    <row r="1216" customFormat="1" x14ac:dyDescent="0.35"/>
    <row r="1217" customFormat="1" x14ac:dyDescent="0.35"/>
    <row r="1218" customFormat="1" x14ac:dyDescent="0.35"/>
    <row r="1219" customFormat="1" x14ac:dyDescent="0.35"/>
    <row r="1220" customFormat="1" x14ac:dyDescent="0.35"/>
    <row r="1221" customFormat="1" x14ac:dyDescent="0.35"/>
    <row r="1222" customFormat="1" x14ac:dyDescent="0.35"/>
    <row r="1223" customFormat="1" x14ac:dyDescent="0.35"/>
    <row r="1224" customFormat="1" x14ac:dyDescent="0.35"/>
    <row r="1225" customFormat="1" x14ac:dyDescent="0.35"/>
    <row r="1226" customFormat="1" x14ac:dyDescent="0.35"/>
    <row r="1227" customFormat="1" x14ac:dyDescent="0.35"/>
    <row r="1228" customFormat="1" x14ac:dyDescent="0.35"/>
    <row r="1229" customFormat="1" x14ac:dyDescent="0.35"/>
    <row r="1230" customFormat="1" x14ac:dyDescent="0.35"/>
    <row r="1231" customFormat="1" x14ac:dyDescent="0.35"/>
    <row r="1232" customFormat="1" x14ac:dyDescent="0.35"/>
    <row r="1233" customFormat="1" x14ac:dyDescent="0.35"/>
    <row r="1234" customFormat="1" x14ac:dyDescent="0.35"/>
    <row r="1235" customFormat="1" x14ac:dyDescent="0.35"/>
    <row r="1236" customFormat="1" x14ac:dyDescent="0.35"/>
    <row r="1237" customFormat="1" x14ac:dyDescent="0.35"/>
    <row r="1238" customFormat="1" x14ac:dyDescent="0.35"/>
    <row r="1239" customFormat="1" x14ac:dyDescent="0.35"/>
    <row r="1240" customFormat="1" x14ac:dyDescent="0.35"/>
    <row r="1241" customFormat="1" x14ac:dyDescent="0.35"/>
    <row r="1242" customFormat="1" x14ac:dyDescent="0.35"/>
    <row r="1243" customFormat="1" x14ac:dyDescent="0.35"/>
    <row r="1244" customFormat="1" x14ac:dyDescent="0.35"/>
    <row r="1245" customFormat="1" x14ac:dyDescent="0.35"/>
    <row r="1246" customFormat="1" x14ac:dyDescent="0.35"/>
    <row r="1247" customFormat="1" x14ac:dyDescent="0.35"/>
    <row r="1248" customFormat="1" x14ac:dyDescent="0.35"/>
    <row r="1249" customFormat="1" x14ac:dyDescent="0.35"/>
    <row r="1250" customFormat="1" x14ac:dyDescent="0.35"/>
    <row r="1251" customFormat="1" x14ac:dyDescent="0.35"/>
    <row r="1252" customFormat="1" x14ac:dyDescent="0.35"/>
    <row r="1253" customFormat="1" x14ac:dyDescent="0.35"/>
    <row r="1254" customFormat="1" x14ac:dyDescent="0.35"/>
    <row r="1255" customFormat="1" x14ac:dyDescent="0.35"/>
    <row r="1256" customFormat="1" x14ac:dyDescent="0.35"/>
    <row r="1257" customFormat="1" x14ac:dyDescent="0.35"/>
    <row r="1258" customFormat="1" x14ac:dyDescent="0.35"/>
    <row r="1259" customFormat="1" x14ac:dyDescent="0.35"/>
    <row r="1260" customFormat="1" x14ac:dyDescent="0.35"/>
    <row r="1261" customFormat="1" x14ac:dyDescent="0.35"/>
    <row r="1262" customFormat="1" x14ac:dyDescent="0.35"/>
    <row r="1263" customFormat="1" x14ac:dyDescent="0.35"/>
    <row r="1264" customFormat="1" x14ac:dyDescent="0.35"/>
    <row r="1265" customFormat="1" x14ac:dyDescent="0.35"/>
    <row r="1266" customFormat="1" x14ac:dyDescent="0.35"/>
    <row r="1267" customFormat="1" x14ac:dyDescent="0.35"/>
    <row r="1268" customFormat="1" x14ac:dyDescent="0.35"/>
    <row r="1269" customFormat="1" x14ac:dyDescent="0.35"/>
    <row r="1270" customFormat="1" x14ac:dyDescent="0.35"/>
    <row r="1271" customFormat="1" x14ac:dyDescent="0.35"/>
    <row r="1272" customFormat="1" x14ac:dyDescent="0.35"/>
    <row r="1273" customFormat="1" x14ac:dyDescent="0.35"/>
    <row r="1274" customFormat="1" x14ac:dyDescent="0.35"/>
    <row r="1275" customFormat="1" x14ac:dyDescent="0.35"/>
    <row r="1276" customFormat="1" x14ac:dyDescent="0.35"/>
    <row r="1277" customFormat="1" x14ac:dyDescent="0.35"/>
    <row r="1278" customFormat="1" x14ac:dyDescent="0.35"/>
    <row r="1279" customFormat="1" x14ac:dyDescent="0.35"/>
    <row r="1280" customFormat="1" x14ac:dyDescent="0.35"/>
    <row r="1281" customFormat="1" x14ac:dyDescent="0.35"/>
    <row r="1282" customFormat="1" x14ac:dyDescent="0.35"/>
    <row r="1283" customFormat="1" x14ac:dyDescent="0.35"/>
    <row r="1284" customFormat="1" x14ac:dyDescent="0.35"/>
    <row r="1285" customFormat="1" x14ac:dyDescent="0.35"/>
    <row r="1286" customFormat="1" x14ac:dyDescent="0.35"/>
    <row r="1287" customFormat="1" x14ac:dyDescent="0.35"/>
    <row r="1288" customFormat="1" x14ac:dyDescent="0.35"/>
    <row r="1289" customFormat="1" x14ac:dyDescent="0.35"/>
    <row r="1290" customFormat="1" x14ac:dyDescent="0.35"/>
    <row r="1291" customFormat="1" x14ac:dyDescent="0.35"/>
    <row r="1292" customFormat="1" x14ac:dyDescent="0.35"/>
    <row r="1293" customFormat="1" x14ac:dyDescent="0.35"/>
    <row r="1294" customFormat="1" x14ac:dyDescent="0.35"/>
    <row r="1295" customFormat="1" x14ac:dyDescent="0.35"/>
    <row r="1296" customFormat="1" x14ac:dyDescent="0.35"/>
    <row r="1297" customFormat="1" x14ac:dyDescent="0.35"/>
    <row r="1298" customFormat="1" x14ac:dyDescent="0.35"/>
    <row r="1299" customFormat="1" x14ac:dyDescent="0.35"/>
    <row r="1300" customFormat="1" x14ac:dyDescent="0.35"/>
    <row r="1301" customFormat="1" x14ac:dyDescent="0.35"/>
    <row r="1302" customFormat="1" x14ac:dyDescent="0.35"/>
    <row r="1303" customFormat="1" x14ac:dyDescent="0.35"/>
    <row r="1304" customFormat="1" x14ac:dyDescent="0.35"/>
    <row r="1305" customFormat="1" x14ac:dyDescent="0.35"/>
    <row r="1306" customFormat="1" x14ac:dyDescent="0.35"/>
    <row r="1307" customFormat="1" x14ac:dyDescent="0.35"/>
    <row r="1308" customFormat="1" x14ac:dyDescent="0.35"/>
    <row r="1309" customFormat="1" x14ac:dyDescent="0.35"/>
    <row r="1310" customFormat="1" x14ac:dyDescent="0.35"/>
    <row r="1311" customFormat="1" x14ac:dyDescent="0.35"/>
    <row r="1312" customFormat="1" x14ac:dyDescent="0.35"/>
    <row r="1313" customFormat="1" x14ac:dyDescent="0.35"/>
    <row r="1314" customFormat="1" x14ac:dyDescent="0.35"/>
    <row r="1315" customFormat="1" x14ac:dyDescent="0.35"/>
    <row r="1316" customFormat="1" x14ac:dyDescent="0.35"/>
    <row r="1317" customFormat="1" x14ac:dyDescent="0.35"/>
    <row r="1318" customFormat="1" x14ac:dyDescent="0.35"/>
    <row r="1319" customFormat="1" x14ac:dyDescent="0.35"/>
    <row r="1320" customFormat="1" x14ac:dyDescent="0.35"/>
    <row r="1321" customFormat="1" x14ac:dyDescent="0.35"/>
    <row r="1322" customFormat="1" x14ac:dyDescent="0.35"/>
    <row r="1323" customFormat="1" x14ac:dyDescent="0.35"/>
    <row r="1324" customFormat="1" x14ac:dyDescent="0.35"/>
    <row r="1325" customFormat="1" x14ac:dyDescent="0.35"/>
    <row r="1326" customFormat="1" x14ac:dyDescent="0.35"/>
    <row r="1327" customFormat="1" x14ac:dyDescent="0.35"/>
    <row r="1328" customFormat="1" x14ac:dyDescent="0.35"/>
    <row r="1329" customFormat="1" x14ac:dyDescent="0.35"/>
    <row r="1330" customFormat="1" x14ac:dyDescent="0.35"/>
    <row r="1331" customFormat="1" x14ac:dyDescent="0.35"/>
    <row r="1332" customFormat="1" x14ac:dyDescent="0.35"/>
    <row r="1333" customFormat="1" x14ac:dyDescent="0.35"/>
    <row r="1334" customFormat="1" x14ac:dyDescent="0.35"/>
    <row r="1335" customFormat="1" x14ac:dyDescent="0.35"/>
    <row r="1336" customFormat="1" x14ac:dyDescent="0.35"/>
    <row r="1337" customFormat="1" x14ac:dyDescent="0.35"/>
    <row r="1338" customFormat="1" x14ac:dyDescent="0.35"/>
    <row r="1339" customFormat="1" x14ac:dyDescent="0.35"/>
    <row r="1340" customFormat="1" x14ac:dyDescent="0.35"/>
    <row r="1341" customFormat="1" x14ac:dyDescent="0.35"/>
    <row r="1342" customFormat="1" x14ac:dyDescent="0.35"/>
    <row r="1343" customFormat="1" x14ac:dyDescent="0.35"/>
    <row r="1344" customFormat="1" x14ac:dyDescent="0.35"/>
    <row r="1345" customFormat="1" x14ac:dyDescent="0.35"/>
    <row r="1346" customFormat="1" x14ac:dyDescent="0.35"/>
    <row r="1347" customFormat="1" x14ac:dyDescent="0.35"/>
    <row r="1348" customFormat="1" x14ac:dyDescent="0.35"/>
    <row r="1349" customFormat="1" x14ac:dyDescent="0.35"/>
    <row r="1350" customFormat="1" x14ac:dyDescent="0.35"/>
    <row r="1351" customFormat="1" x14ac:dyDescent="0.35"/>
    <row r="1352" customFormat="1" x14ac:dyDescent="0.35"/>
    <row r="1353" customFormat="1" x14ac:dyDescent="0.35"/>
    <row r="1354" customFormat="1" x14ac:dyDescent="0.35"/>
    <row r="1355" customFormat="1" x14ac:dyDescent="0.35"/>
    <row r="1356" customFormat="1" x14ac:dyDescent="0.35"/>
    <row r="1357" customFormat="1" x14ac:dyDescent="0.35"/>
    <row r="1358" customFormat="1" x14ac:dyDescent="0.35"/>
    <row r="1359" customFormat="1" x14ac:dyDescent="0.35"/>
    <row r="1360" customFormat="1" x14ac:dyDescent="0.35"/>
    <row r="1361" customFormat="1" x14ac:dyDescent="0.35"/>
    <row r="1362" customFormat="1" x14ac:dyDescent="0.35"/>
    <row r="1363" customFormat="1" x14ac:dyDescent="0.35"/>
    <row r="1364" customFormat="1" x14ac:dyDescent="0.35"/>
    <row r="1365" customFormat="1" x14ac:dyDescent="0.35"/>
    <row r="1366" customFormat="1" x14ac:dyDescent="0.35"/>
    <row r="1367" customFormat="1" x14ac:dyDescent="0.35"/>
    <row r="1368" customFormat="1" x14ac:dyDescent="0.35"/>
    <row r="1369" customFormat="1" x14ac:dyDescent="0.35"/>
    <row r="1370" customFormat="1" x14ac:dyDescent="0.35"/>
    <row r="1371" customFormat="1" x14ac:dyDescent="0.35"/>
    <row r="1372" customFormat="1" x14ac:dyDescent="0.35"/>
    <row r="1373" customFormat="1" x14ac:dyDescent="0.35"/>
    <row r="1374" customFormat="1" x14ac:dyDescent="0.35"/>
    <row r="1375" customFormat="1" x14ac:dyDescent="0.35"/>
    <row r="1376" customFormat="1" x14ac:dyDescent="0.35"/>
    <row r="1377" customFormat="1" x14ac:dyDescent="0.35"/>
    <row r="1378" customFormat="1" x14ac:dyDescent="0.35"/>
    <row r="1379" customFormat="1" x14ac:dyDescent="0.35"/>
    <row r="1380" customFormat="1" x14ac:dyDescent="0.35"/>
    <row r="1381" customFormat="1" x14ac:dyDescent="0.35"/>
    <row r="1382" customFormat="1" x14ac:dyDescent="0.35"/>
    <row r="1383" customFormat="1" x14ac:dyDescent="0.35"/>
    <row r="1384" customFormat="1" x14ac:dyDescent="0.35"/>
    <row r="1385" customFormat="1" x14ac:dyDescent="0.35"/>
    <row r="1386" customFormat="1" x14ac:dyDescent="0.35"/>
    <row r="1387" customFormat="1" x14ac:dyDescent="0.35"/>
    <row r="1388" customFormat="1" x14ac:dyDescent="0.35"/>
    <row r="1389" customFormat="1" x14ac:dyDescent="0.35"/>
    <row r="1390" customFormat="1" x14ac:dyDescent="0.35"/>
    <row r="1391" customFormat="1" x14ac:dyDescent="0.35"/>
    <row r="1392" customFormat="1" x14ac:dyDescent="0.35"/>
    <row r="1393" customFormat="1" x14ac:dyDescent="0.35"/>
    <row r="1394" customFormat="1" x14ac:dyDescent="0.35"/>
    <row r="1395" customFormat="1" x14ac:dyDescent="0.35"/>
    <row r="1396" customFormat="1" x14ac:dyDescent="0.35"/>
    <row r="1397" customFormat="1" x14ac:dyDescent="0.35"/>
    <row r="1398" customFormat="1" x14ac:dyDescent="0.35"/>
    <row r="1399" customFormat="1" x14ac:dyDescent="0.35"/>
    <row r="1400" customFormat="1" x14ac:dyDescent="0.35"/>
    <row r="1401" customFormat="1" x14ac:dyDescent="0.35"/>
    <row r="1402" customFormat="1" x14ac:dyDescent="0.35"/>
    <row r="1403" customFormat="1" x14ac:dyDescent="0.35"/>
    <row r="1404" customFormat="1" x14ac:dyDescent="0.35"/>
    <row r="1405" customFormat="1" x14ac:dyDescent="0.35"/>
    <row r="1406" customFormat="1" x14ac:dyDescent="0.35"/>
    <row r="1407" customFormat="1" x14ac:dyDescent="0.35"/>
    <row r="1408" customFormat="1" x14ac:dyDescent="0.35"/>
    <row r="1409" customFormat="1" x14ac:dyDescent="0.35"/>
    <row r="1410" customFormat="1" x14ac:dyDescent="0.35"/>
    <row r="1411" customFormat="1" x14ac:dyDescent="0.35"/>
    <row r="1412" customFormat="1" x14ac:dyDescent="0.35"/>
    <row r="1413" customFormat="1" x14ac:dyDescent="0.35"/>
    <row r="1414" customFormat="1" x14ac:dyDescent="0.35"/>
    <row r="1415" customFormat="1" x14ac:dyDescent="0.35"/>
    <row r="1416" customFormat="1" x14ac:dyDescent="0.35"/>
    <row r="1417" customFormat="1" x14ac:dyDescent="0.35"/>
    <row r="1418" customFormat="1" x14ac:dyDescent="0.35"/>
    <row r="1419" customFormat="1" x14ac:dyDescent="0.35"/>
    <row r="1420" customFormat="1" x14ac:dyDescent="0.35"/>
    <row r="1421" customFormat="1" x14ac:dyDescent="0.35"/>
    <row r="1422" customFormat="1" x14ac:dyDescent="0.35"/>
    <row r="1423" customFormat="1" x14ac:dyDescent="0.35"/>
    <row r="1424" customFormat="1" x14ac:dyDescent="0.35"/>
    <row r="1425" customFormat="1" x14ac:dyDescent="0.35"/>
    <row r="1426" customFormat="1" x14ac:dyDescent="0.35"/>
    <row r="1427" customFormat="1" x14ac:dyDescent="0.35"/>
    <row r="1428" customFormat="1" x14ac:dyDescent="0.35"/>
    <row r="1429" customFormat="1" x14ac:dyDescent="0.35"/>
    <row r="1430" customFormat="1" x14ac:dyDescent="0.35"/>
    <row r="1431" customFormat="1" x14ac:dyDescent="0.35"/>
    <row r="1432" customFormat="1" x14ac:dyDescent="0.35"/>
    <row r="1433" customFormat="1" x14ac:dyDescent="0.35"/>
    <row r="1434" customFormat="1" x14ac:dyDescent="0.35"/>
    <row r="1435" customFormat="1" x14ac:dyDescent="0.35"/>
    <row r="1436" customFormat="1" x14ac:dyDescent="0.35"/>
    <row r="1437" customFormat="1" x14ac:dyDescent="0.35"/>
    <row r="1438" customFormat="1" x14ac:dyDescent="0.35"/>
    <row r="1439" customFormat="1" x14ac:dyDescent="0.35"/>
    <row r="1440" customFormat="1" x14ac:dyDescent="0.35"/>
    <row r="1441" customFormat="1" x14ac:dyDescent="0.35"/>
    <row r="1442" customFormat="1" x14ac:dyDescent="0.35"/>
    <row r="1443" customFormat="1" x14ac:dyDescent="0.35"/>
    <row r="1444" customFormat="1" x14ac:dyDescent="0.35"/>
    <row r="1445" customFormat="1" x14ac:dyDescent="0.35"/>
    <row r="1446" customFormat="1" x14ac:dyDescent="0.35"/>
    <row r="1447" customFormat="1" x14ac:dyDescent="0.35"/>
    <row r="1448" customFormat="1" x14ac:dyDescent="0.35"/>
    <row r="1449" customFormat="1" x14ac:dyDescent="0.35"/>
    <row r="1450" customFormat="1" x14ac:dyDescent="0.35"/>
    <row r="1451" customFormat="1" x14ac:dyDescent="0.35"/>
    <row r="1452" customFormat="1" x14ac:dyDescent="0.35"/>
    <row r="1453" customFormat="1" x14ac:dyDescent="0.35"/>
    <row r="1454" customFormat="1" x14ac:dyDescent="0.35"/>
    <row r="1455" customFormat="1" x14ac:dyDescent="0.35"/>
    <row r="1456" customFormat="1" x14ac:dyDescent="0.35"/>
    <row r="1457" customFormat="1" x14ac:dyDescent="0.35"/>
    <row r="1458" customFormat="1" x14ac:dyDescent="0.35"/>
    <row r="1459" customFormat="1" x14ac:dyDescent="0.35"/>
    <row r="1460" customFormat="1" x14ac:dyDescent="0.35"/>
    <row r="1461" customFormat="1" x14ac:dyDescent="0.35"/>
    <row r="1462" customFormat="1" x14ac:dyDescent="0.35"/>
    <row r="1463" customFormat="1" x14ac:dyDescent="0.35"/>
    <row r="1464" customFormat="1" x14ac:dyDescent="0.35"/>
    <row r="1465" customFormat="1" x14ac:dyDescent="0.35"/>
    <row r="1466" customFormat="1" x14ac:dyDescent="0.35"/>
    <row r="1467" customFormat="1" x14ac:dyDescent="0.35"/>
    <row r="1468" customFormat="1" x14ac:dyDescent="0.35"/>
    <row r="1469" customFormat="1" x14ac:dyDescent="0.35"/>
    <row r="1470" customFormat="1" x14ac:dyDescent="0.35"/>
    <row r="1471" customFormat="1" x14ac:dyDescent="0.35"/>
    <row r="1472" customFormat="1" x14ac:dyDescent="0.35"/>
    <row r="1473" customFormat="1" x14ac:dyDescent="0.35"/>
    <row r="1474" customFormat="1" x14ac:dyDescent="0.35"/>
    <row r="1475" customFormat="1" x14ac:dyDescent="0.35"/>
    <row r="1476" customFormat="1" x14ac:dyDescent="0.35"/>
    <row r="1477" customFormat="1" x14ac:dyDescent="0.35"/>
    <row r="1478" customFormat="1" x14ac:dyDescent="0.35"/>
    <row r="1479" customFormat="1" x14ac:dyDescent="0.35"/>
    <row r="1480" customFormat="1" x14ac:dyDescent="0.35"/>
    <row r="1481" customFormat="1" x14ac:dyDescent="0.35"/>
    <row r="1482" customFormat="1" x14ac:dyDescent="0.35"/>
    <row r="1483" customFormat="1" x14ac:dyDescent="0.35"/>
    <row r="1484" customFormat="1" x14ac:dyDescent="0.35"/>
    <row r="1485" customFormat="1" x14ac:dyDescent="0.35"/>
    <row r="1486" customFormat="1" x14ac:dyDescent="0.35"/>
    <row r="1487" customFormat="1" x14ac:dyDescent="0.35"/>
    <row r="1488" customFormat="1" x14ac:dyDescent="0.35"/>
    <row r="1489" customFormat="1" x14ac:dyDescent="0.35"/>
    <row r="1490" customFormat="1" x14ac:dyDescent="0.35"/>
    <row r="1491" customFormat="1" x14ac:dyDescent="0.35"/>
    <row r="1492" customFormat="1" x14ac:dyDescent="0.35"/>
    <row r="1493" customFormat="1" x14ac:dyDescent="0.35"/>
    <row r="1494" customFormat="1" x14ac:dyDescent="0.35"/>
    <row r="1495" customFormat="1" x14ac:dyDescent="0.35"/>
    <row r="1496" customFormat="1" x14ac:dyDescent="0.35"/>
    <row r="1497" customFormat="1" x14ac:dyDescent="0.35"/>
    <row r="1498" customFormat="1" x14ac:dyDescent="0.35"/>
    <row r="1499" customFormat="1" x14ac:dyDescent="0.35"/>
    <row r="1500" customFormat="1" x14ac:dyDescent="0.35"/>
    <row r="1501" customFormat="1" x14ac:dyDescent="0.35"/>
    <row r="1502" customFormat="1" x14ac:dyDescent="0.35"/>
    <row r="1503" customFormat="1" x14ac:dyDescent="0.35"/>
    <row r="1504" customFormat="1" x14ac:dyDescent="0.35"/>
    <row r="1505" customFormat="1" x14ac:dyDescent="0.35"/>
    <row r="1506" customFormat="1" x14ac:dyDescent="0.35"/>
    <row r="1507" customFormat="1" x14ac:dyDescent="0.35"/>
    <row r="1508" customFormat="1" x14ac:dyDescent="0.35"/>
    <row r="1509" customFormat="1" x14ac:dyDescent="0.35"/>
    <row r="1510" customFormat="1" x14ac:dyDescent="0.35"/>
    <row r="1511" customFormat="1" x14ac:dyDescent="0.35"/>
    <row r="1512" customFormat="1" x14ac:dyDescent="0.35"/>
    <row r="1513" customFormat="1" x14ac:dyDescent="0.35"/>
    <row r="1514" customFormat="1" x14ac:dyDescent="0.35"/>
    <row r="1515" customFormat="1" x14ac:dyDescent="0.35"/>
    <row r="1516" customFormat="1" x14ac:dyDescent="0.35"/>
    <row r="1517" customFormat="1" x14ac:dyDescent="0.35"/>
    <row r="1518" customFormat="1" x14ac:dyDescent="0.35"/>
    <row r="1519" customFormat="1" x14ac:dyDescent="0.35"/>
    <row r="1520" customFormat="1" x14ac:dyDescent="0.35"/>
    <row r="1521" customFormat="1" x14ac:dyDescent="0.35"/>
    <row r="1522" customFormat="1" x14ac:dyDescent="0.35"/>
    <row r="1523" customFormat="1" x14ac:dyDescent="0.35"/>
    <row r="1524" customFormat="1" x14ac:dyDescent="0.35"/>
    <row r="1525" customFormat="1" x14ac:dyDescent="0.35"/>
    <row r="1526" customFormat="1" x14ac:dyDescent="0.35"/>
    <row r="1527" customFormat="1" x14ac:dyDescent="0.35"/>
    <row r="1528" customFormat="1" x14ac:dyDescent="0.35"/>
    <row r="1529" customFormat="1" x14ac:dyDescent="0.35"/>
    <row r="1530" customFormat="1" x14ac:dyDescent="0.35"/>
    <row r="1531" customFormat="1" x14ac:dyDescent="0.35"/>
    <row r="1532" customFormat="1" x14ac:dyDescent="0.35"/>
    <row r="1533" customFormat="1" x14ac:dyDescent="0.35"/>
    <row r="1534" customFormat="1" x14ac:dyDescent="0.35"/>
    <row r="1535" customFormat="1" x14ac:dyDescent="0.35"/>
    <row r="1536" customFormat="1" x14ac:dyDescent="0.35"/>
    <row r="1537" customFormat="1" x14ac:dyDescent="0.35"/>
    <row r="1538" customFormat="1" x14ac:dyDescent="0.35"/>
    <row r="1539" customFormat="1" x14ac:dyDescent="0.35"/>
    <row r="1540" customFormat="1" x14ac:dyDescent="0.35"/>
    <row r="1541" customFormat="1" x14ac:dyDescent="0.35"/>
    <row r="1542" customFormat="1" x14ac:dyDescent="0.35"/>
    <row r="1543" customFormat="1" x14ac:dyDescent="0.35"/>
    <row r="1544" customFormat="1" x14ac:dyDescent="0.35"/>
    <row r="1545" customFormat="1" x14ac:dyDescent="0.35"/>
    <row r="1546" customFormat="1" x14ac:dyDescent="0.35"/>
    <row r="1547" customFormat="1" x14ac:dyDescent="0.35"/>
    <row r="1548" customFormat="1" x14ac:dyDescent="0.35"/>
    <row r="1549" customFormat="1" x14ac:dyDescent="0.35"/>
    <row r="1550" customFormat="1" x14ac:dyDescent="0.35"/>
    <row r="1551" customFormat="1" x14ac:dyDescent="0.35"/>
    <row r="1552" customFormat="1" x14ac:dyDescent="0.35"/>
    <row r="1553" customFormat="1" x14ac:dyDescent="0.35"/>
    <row r="1554" customFormat="1" x14ac:dyDescent="0.35"/>
    <row r="1555" customFormat="1" x14ac:dyDescent="0.35"/>
    <row r="1556" customFormat="1" x14ac:dyDescent="0.35"/>
    <row r="1557" customFormat="1" x14ac:dyDescent="0.35"/>
    <row r="1558" customFormat="1" x14ac:dyDescent="0.35"/>
    <row r="1559" customFormat="1" x14ac:dyDescent="0.35"/>
    <row r="1560" customFormat="1" x14ac:dyDescent="0.35"/>
    <row r="1561" customFormat="1" x14ac:dyDescent="0.35"/>
    <row r="1562" customFormat="1" x14ac:dyDescent="0.35"/>
    <row r="1563" customFormat="1" x14ac:dyDescent="0.35"/>
    <row r="1564" customFormat="1" x14ac:dyDescent="0.35"/>
    <row r="1565" customFormat="1" x14ac:dyDescent="0.35"/>
    <row r="1566" customFormat="1" x14ac:dyDescent="0.35"/>
    <row r="1567" customFormat="1" x14ac:dyDescent="0.35"/>
    <row r="1568" customFormat="1" x14ac:dyDescent="0.35"/>
    <row r="1569" customFormat="1" x14ac:dyDescent="0.35"/>
    <row r="1570" customFormat="1" x14ac:dyDescent="0.35"/>
    <row r="1571" customFormat="1" x14ac:dyDescent="0.35"/>
    <row r="1572" customFormat="1" x14ac:dyDescent="0.35"/>
    <row r="1573" customFormat="1" x14ac:dyDescent="0.35"/>
    <row r="1574" customFormat="1" x14ac:dyDescent="0.35"/>
    <row r="1575" customFormat="1" x14ac:dyDescent="0.35"/>
    <row r="1576" customFormat="1" x14ac:dyDescent="0.35"/>
    <row r="1577" customFormat="1" x14ac:dyDescent="0.35"/>
    <row r="1578" customFormat="1" x14ac:dyDescent="0.35"/>
    <row r="1579" customFormat="1" x14ac:dyDescent="0.35"/>
    <row r="1580" customFormat="1" x14ac:dyDescent="0.35"/>
    <row r="1581" customFormat="1" x14ac:dyDescent="0.35"/>
    <row r="1582" customFormat="1" x14ac:dyDescent="0.35"/>
    <row r="1583" customFormat="1" x14ac:dyDescent="0.35"/>
    <row r="1584" customFormat="1" x14ac:dyDescent="0.35"/>
    <row r="1585" customFormat="1" x14ac:dyDescent="0.35"/>
    <row r="1586" customFormat="1" x14ac:dyDescent="0.35"/>
    <row r="1587" customFormat="1" x14ac:dyDescent="0.35"/>
    <row r="1588" customFormat="1" x14ac:dyDescent="0.35"/>
    <row r="1589" customFormat="1" x14ac:dyDescent="0.35"/>
    <row r="1590" customFormat="1" x14ac:dyDescent="0.35"/>
    <row r="1591" customFormat="1" x14ac:dyDescent="0.35"/>
    <row r="1592" customFormat="1" x14ac:dyDescent="0.35"/>
    <row r="1593" customFormat="1" x14ac:dyDescent="0.35"/>
    <row r="1594" customFormat="1" x14ac:dyDescent="0.35"/>
    <row r="1595" customFormat="1" x14ac:dyDescent="0.35"/>
    <row r="1596" customFormat="1" x14ac:dyDescent="0.35"/>
    <row r="1597" customFormat="1" x14ac:dyDescent="0.35"/>
    <row r="1598" customFormat="1" x14ac:dyDescent="0.35"/>
    <row r="1599" customFormat="1" x14ac:dyDescent="0.35"/>
    <row r="1600" customFormat="1" x14ac:dyDescent="0.35"/>
    <row r="1601" customFormat="1" x14ac:dyDescent="0.35"/>
    <row r="1602" customFormat="1" x14ac:dyDescent="0.35"/>
    <row r="1603" customFormat="1" x14ac:dyDescent="0.35"/>
    <row r="1604" customFormat="1" x14ac:dyDescent="0.35"/>
    <row r="1605" customFormat="1" x14ac:dyDescent="0.35"/>
    <row r="1606" customFormat="1" x14ac:dyDescent="0.35"/>
    <row r="1607" customFormat="1" x14ac:dyDescent="0.35"/>
    <row r="1608" customFormat="1" x14ac:dyDescent="0.35"/>
    <row r="1609" customFormat="1" x14ac:dyDescent="0.35"/>
    <row r="1610" customFormat="1" x14ac:dyDescent="0.35"/>
    <row r="1611" customFormat="1" x14ac:dyDescent="0.35"/>
    <row r="1612" customFormat="1" x14ac:dyDescent="0.35"/>
    <row r="1613" customFormat="1" x14ac:dyDescent="0.35"/>
    <row r="1614" customFormat="1" x14ac:dyDescent="0.35"/>
    <row r="1615" customFormat="1" x14ac:dyDescent="0.35"/>
    <row r="1616" customFormat="1" x14ac:dyDescent="0.35"/>
    <row r="1617" customFormat="1" x14ac:dyDescent="0.35"/>
    <row r="1618" customFormat="1" x14ac:dyDescent="0.35"/>
    <row r="1619" customFormat="1" x14ac:dyDescent="0.35"/>
    <row r="1620" customFormat="1" x14ac:dyDescent="0.35"/>
    <row r="1621" customFormat="1" x14ac:dyDescent="0.35"/>
    <row r="1622" customFormat="1" x14ac:dyDescent="0.35"/>
    <row r="1623" customFormat="1" x14ac:dyDescent="0.35"/>
    <row r="1624" customFormat="1" x14ac:dyDescent="0.35"/>
    <row r="1625" customFormat="1" x14ac:dyDescent="0.35"/>
    <row r="1626" customFormat="1" x14ac:dyDescent="0.35"/>
    <row r="1627" customFormat="1" x14ac:dyDescent="0.35"/>
    <row r="1628" customFormat="1" x14ac:dyDescent="0.35"/>
    <row r="1629" customFormat="1" x14ac:dyDescent="0.35"/>
    <row r="1630" customFormat="1" x14ac:dyDescent="0.35"/>
    <row r="1631" customFormat="1" x14ac:dyDescent="0.35"/>
    <row r="1632" customFormat="1" x14ac:dyDescent="0.35"/>
    <row r="1633" customFormat="1" x14ac:dyDescent="0.35"/>
    <row r="1634" customFormat="1" x14ac:dyDescent="0.35"/>
    <row r="1635" customFormat="1" x14ac:dyDescent="0.35"/>
    <row r="1636" customFormat="1" x14ac:dyDescent="0.35"/>
    <row r="1637" customFormat="1" x14ac:dyDescent="0.35"/>
    <row r="1638" customFormat="1" x14ac:dyDescent="0.35"/>
    <row r="1639" customFormat="1" x14ac:dyDescent="0.35"/>
    <row r="1640" customFormat="1" x14ac:dyDescent="0.35"/>
    <row r="1641" customFormat="1" x14ac:dyDescent="0.35"/>
    <row r="1642" customFormat="1" x14ac:dyDescent="0.35"/>
    <row r="1643" customFormat="1" x14ac:dyDescent="0.35"/>
    <row r="1644" customFormat="1" x14ac:dyDescent="0.35"/>
    <row r="1645" customFormat="1" x14ac:dyDescent="0.35"/>
    <row r="1646" customFormat="1" x14ac:dyDescent="0.35"/>
    <row r="1647" customFormat="1" x14ac:dyDescent="0.35"/>
    <row r="1648" customFormat="1" x14ac:dyDescent="0.35"/>
    <row r="1649" customFormat="1" x14ac:dyDescent="0.35"/>
    <row r="1650" customFormat="1" x14ac:dyDescent="0.35"/>
    <row r="1651" customFormat="1" x14ac:dyDescent="0.35"/>
    <row r="1652" customFormat="1" x14ac:dyDescent="0.35"/>
    <row r="1653" customFormat="1" x14ac:dyDescent="0.35"/>
    <row r="1654" customFormat="1" x14ac:dyDescent="0.35"/>
    <row r="1655" customFormat="1" x14ac:dyDescent="0.35"/>
    <row r="1656" customFormat="1" x14ac:dyDescent="0.35"/>
    <row r="1657" customFormat="1" x14ac:dyDescent="0.35"/>
    <row r="1658" customFormat="1" x14ac:dyDescent="0.35"/>
    <row r="1659" customFormat="1" x14ac:dyDescent="0.35"/>
    <row r="1660" customFormat="1" x14ac:dyDescent="0.35"/>
    <row r="1661" customFormat="1" x14ac:dyDescent="0.35"/>
    <row r="1662" customFormat="1" x14ac:dyDescent="0.35"/>
    <row r="1663" customFormat="1" x14ac:dyDescent="0.35"/>
    <row r="1664" customFormat="1" x14ac:dyDescent="0.35"/>
    <row r="1665" customFormat="1" x14ac:dyDescent="0.35"/>
    <row r="1666" customFormat="1" x14ac:dyDescent="0.35"/>
    <row r="1667" customFormat="1" x14ac:dyDescent="0.35"/>
    <row r="1668" customFormat="1" x14ac:dyDescent="0.35"/>
    <row r="1669" customFormat="1" x14ac:dyDescent="0.35"/>
    <row r="1670" customFormat="1" x14ac:dyDescent="0.35"/>
    <row r="1671" customFormat="1" x14ac:dyDescent="0.35"/>
    <row r="1672" customFormat="1" x14ac:dyDescent="0.35"/>
    <row r="1673" customFormat="1" x14ac:dyDescent="0.35"/>
    <row r="1674" customFormat="1" x14ac:dyDescent="0.35"/>
    <row r="1675" customFormat="1" x14ac:dyDescent="0.35"/>
    <row r="1676" customFormat="1" x14ac:dyDescent="0.35"/>
    <row r="1677" customFormat="1" x14ac:dyDescent="0.35"/>
    <row r="1678" customFormat="1" x14ac:dyDescent="0.35"/>
    <row r="1679" customFormat="1" x14ac:dyDescent="0.35"/>
    <row r="1680" customFormat="1" x14ac:dyDescent="0.35"/>
    <row r="1681" customFormat="1" x14ac:dyDescent="0.35"/>
    <row r="1682" customFormat="1" x14ac:dyDescent="0.35"/>
    <row r="1683" customFormat="1" x14ac:dyDescent="0.35"/>
    <row r="1684" customFormat="1" x14ac:dyDescent="0.35"/>
    <row r="1685" customFormat="1" x14ac:dyDescent="0.35"/>
    <row r="1686" customFormat="1" x14ac:dyDescent="0.35"/>
    <row r="1687" customFormat="1" x14ac:dyDescent="0.35"/>
    <row r="1688" customFormat="1" x14ac:dyDescent="0.35"/>
    <row r="1689" customFormat="1" x14ac:dyDescent="0.35"/>
    <row r="1690" customFormat="1" x14ac:dyDescent="0.35"/>
    <row r="1691" customFormat="1" x14ac:dyDescent="0.35"/>
    <row r="1692" customFormat="1" x14ac:dyDescent="0.35"/>
    <row r="1693" customFormat="1" x14ac:dyDescent="0.35"/>
    <row r="1694" customFormat="1" x14ac:dyDescent="0.35"/>
    <row r="1695" customFormat="1" x14ac:dyDescent="0.35"/>
    <row r="1696" customFormat="1" x14ac:dyDescent="0.35"/>
    <row r="1697" customFormat="1" x14ac:dyDescent="0.35"/>
    <row r="1698" customFormat="1" x14ac:dyDescent="0.35"/>
    <row r="1699" customFormat="1" x14ac:dyDescent="0.35"/>
    <row r="1700" customFormat="1" x14ac:dyDescent="0.35"/>
    <row r="1701" customFormat="1" x14ac:dyDescent="0.35"/>
    <row r="1702" customFormat="1" x14ac:dyDescent="0.35"/>
    <row r="1703" customFormat="1" x14ac:dyDescent="0.35"/>
    <row r="1704" customFormat="1" x14ac:dyDescent="0.35"/>
    <row r="1705" customFormat="1" x14ac:dyDescent="0.35"/>
    <row r="1706" customFormat="1" x14ac:dyDescent="0.35"/>
    <row r="1707" customFormat="1" x14ac:dyDescent="0.35"/>
    <row r="1708" customFormat="1" x14ac:dyDescent="0.35"/>
    <row r="1709" customFormat="1" x14ac:dyDescent="0.35"/>
    <row r="1710" customFormat="1" x14ac:dyDescent="0.35"/>
    <row r="1711" customFormat="1" x14ac:dyDescent="0.35"/>
    <row r="1712" customFormat="1" x14ac:dyDescent="0.35"/>
    <row r="1713" customFormat="1" x14ac:dyDescent="0.35"/>
    <row r="1714" customFormat="1" x14ac:dyDescent="0.35"/>
    <row r="1715" customFormat="1" x14ac:dyDescent="0.35"/>
    <row r="1716" customFormat="1" x14ac:dyDescent="0.35"/>
    <row r="1717" customFormat="1" x14ac:dyDescent="0.35"/>
    <row r="1718" customFormat="1" x14ac:dyDescent="0.35"/>
    <row r="1719" customFormat="1" x14ac:dyDescent="0.35"/>
    <row r="1720" customFormat="1" x14ac:dyDescent="0.35"/>
    <row r="1721" customFormat="1" x14ac:dyDescent="0.35"/>
    <row r="1722" customFormat="1" x14ac:dyDescent="0.35"/>
    <row r="1723" customFormat="1" x14ac:dyDescent="0.35"/>
    <row r="1724" customFormat="1" x14ac:dyDescent="0.35"/>
    <row r="1725" customFormat="1" x14ac:dyDescent="0.35"/>
    <row r="1726" customFormat="1" x14ac:dyDescent="0.35"/>
    <row r="1727" customFormat="1" x14ac:dyDescent="0.35"/>
    <row r="1728" customFormat="1" x14ac:dyDescent="0.35"/>
    <row r="1729" customFormat="1" x14ac:dyDescent="0.35"/>
    <row r="1730" customFormat="1" x14ac:dyDescent="0.35"/>
    <row r="1731" customFormat="1" x14ac:dyDescent="0.35"/>
    <row r="1732" customFormat="1" x14ac:dyDescent="0.35"/>
    <row r="1733" customFormat="1" x14ac:dyDescent="0.35"/>
    <row r="1734" customFormat="1" x14ac:dyDescent="0.35"/>
    <row r="1735" customFormat="1" x14ac:dyDescent="0.35"/>
    <row r="1736" customFormat="1" x14ac:dyDescent="0.35"/>
    <row r="1737" customFormat="1" x14ac:dyDescent="0.35"/>
    <row r="1738" customFormat="1" x14ac:dyDescent="0.35"/>
    <row r="1739" customFormat="1" x14ac:dyDescent="0.35"/>
    <row r="1740" customFormat="1" x14ac:dyDescent="0.35"/>
    <row r="1741" customFormat="1" x14ac:dyDescent="0.35"/>
    <row r="1742" customFormat="1" x14ac:dyDescent="0.35"/>
    <row r="1743" customFormat="1" x14ac:dyDescent="0.35"/>
    <row r="1744" customFormat="1" x14ac:dyDescent="0.35"/>
    <row r="1745" customFormat="1" x14ac:dyDescent="0.35"/>
    <row r="1746" customFormat="1" x14ac:dyDescent="0.35"/>
    <row r="1747" customFormat="1" x14ac:dyDescent="0.35"/>
    <row r="1748" customFormat="1" x14ac:dyDescent="0.35"/>
    <row r="1749" customFormat="1" x14ac:dyDescent="0.35"/>
    <row r="1750" customFormat="1" x14ac:dyDescent="0.35"/>
    <row r="1751" customFormat="1" x14ac:dyDescent="0.35"/>
    <row r="1752" customFormat="1" x14ac:dyDescent="0.35"/>
    <row r="1753" customFormat="1" x14ac:dyDescent="0.35"/>
    <row r="1754" customFormat="1" x14ac:dyDescent="0.35"/>
    <row r="1755" customFormat="1" x14ac:dyDescent="0.35"/>
    <row r="1756" customFormat="1" x14ac:dyDescent="0.35"/>
    <row r="1757" customFormat="1" x14ac:dyDescent="0.35"/>
    <row r="1758" customFormat="1" x14ac:dyDescent="0.35"/>
    <row r="1759" customFormat="1" x14ac:dyDescent="0.35"/>
    <row r="1760" customFormat="1" x14ac:dyDescent="0.35"/>
    <row r="1761" customFormat="1" x14ac:dyDescent="0.35"/>
    <row r="1762" customFormat="1" x14ac:dyDescent="0.35"/>
    <row r="1763" customFormat="1" x14ac:dyDescent="0.35"/>
    <row r="1764" customFormat="1" x14ac:dyDescent="0.35"/>
    <row r="1765" customFormat="1" x14ac:dyDescent="0.35"/>
    <row r="1766" customFormat="1" x14ac:dyDescent="0.35"/>
    <row r="1767" customFormat="1" x14ac:dyDescent="0.35"/>
    <row r="1768" customFormat="1" x14ac:dyDescent="0.35"/>
    <row r="1769" customFormat="1" x14ac:dyDescent="0.35"/>
    <row r="1770" customFormat="1" x14ac:dyDescent="0.35"/>
    <row r="1771" customFormat="1" x14ac:dyDescent="0.35"/>
    <row r="1772" customFormat="1" x14ac:dyDescent="0.35"/>
    <row r="1773" customFormat="1" x14ac:dyDescent="0.35"/>
    <row r="1774" customFormat="1" x14ac:dyDescent="0.35"/>
    <row r="1775" customFormat="1" x14ac:dyDescent="0.35"/>
    <row r="1776" customFormat="1" x14ac:dyDescent="0.35"/>
    <row r="1777" customFormat="1" x14ac:dyDescent="0.35"/>
    <row r="1778" customFormat="1" x14ac:dyDescent="0.35"/>
    <row r="1779" customFormat="1" x14ac:dyDescent="0.35"/>
    <row r="1780" customFormat="1" x14ac:dyDescent="0.35"/>
    <row r="1781" customFormat="1" x14ac:dyDescent="0.35"/>
    <row r="1782" customFormat="1" x14ac:dyDescent="0.35"/>
    <row r="1783" customFormat="1" x14ac:dyDescent="0.35"/>
    <row r="1784" customFormat="1" x14ac:dyDescent="0.35"/>
    <row r="1785" customFormat="1" x14ac:dyDescent="0.35"/>
    <row r="1786" customFormat="1" x14ac:dyDescent="0.35"/>
    <row r="1787" customFormat="1" x14ac:dyDescent="0.35"/>
    <row r="1788" customFormat="1" x14ac:dyDescent="0.35"/>
    <row r="1789" customFormat="1" x14ac:dyDescent="0.35"/>
    <row r="1790" customFormat="1" x14ac:dyDescent="0.35"/>
    <row r="1791" customFormat="1" x14ac:dyDescent="0.35"/>
    <row r="1792" customFormat="1" x14ac:dyDescent="0.35"/>
    <row r="1793" customFormat="1" x14ac:dyDescent="0.35"/>
    <row r="1794" customFormat="1" x14ac:dyDescent="0.35"/>
    <row r="1795" customFormat="1" x14ac:dyDescent="0.35"/>
    <row r="1796" customFormat="1" x14ac:dyDescent="0.35"/>
    <row r="1797" customFormat="1" x14ac:dyDescent="0.35"/>
    <row r="1798" customFormat="1" x14ac:dyDescent="0.35"/>
    <row r="1799" customFormat="1" x14ac:dyDescent="0.35"/>
    <row r="1800" customFormat="1" x14ac:dyDescent="0.35"/>
    <row r="1801" customFormat="1" x14ac:dyDescent="0.35"/>
    <row r="1802" customFormat="1" x14ac:dyDescent="0.35"/>
    <row r="1803" customFormat="1" x14ac:dyDescent="0.35"/>
    <row r="1804" customFormat="1" x14ac:dyDescent="0.35"/>
    <row r="1805" customFormat="1" x14ac:dyDescent="0.35"/>
    <row r="1806" customFormat="1" x14ac:dyDescent="0.35"/>
    <row r="1807" customFormat="1" x14ac:dyDescent="0.35"/>
    <row r="1808" customFormat="1" x14ac:dyDescent="0.35"/>
    <row r="1809" customFormat="1" x14ac:dyDescent="0.35"/>
    <row r="1810" customFormat="1" x14ac:dyDescent="0.35"/>
    <row r="1811" customFormat="1" x14ac:dyDescent="0.35"/>
    <row r="1812" customFormat="1" x14ac:dyDescent="0.35"/>
    <row r="1813" customFormat="1" x14ac:dyDescent="0.35"/>
    <row r="1814" customFormat="1" x14ac:dyDescent="0.35"/>
    <row r="1815" customFormat="1" x14ac:dyDescent="0.35"/>
    <row r="1816" customFormat="1" x14ac:dyDescent="0.35"/>
    <row r="1817" customFormat="1" x14ac:dyDescent="0.35"/>
    <row r="1818" customFormat="1" x14ac:dyDescent="0.35"/>
    <row r="1819" customFormat="1" x14ac:dyDescent="0.35"/>
    <row r="1820" customFormat="1" x14ac:dyDescent="0.35"/>
    <row r="1821" customFormat="1" x14ac:dyDescent="0.35"/>
    <row r="1822" customFormat="1" x14ac:dyDescent="0.35"/>
    <row r="1823" customFormat="1" x14ac:dyDescent="0.35"/>
    <row r="1824" customFormat="1" x14ac:dyDescent="0.35"/>
    <row r="1825" customFormat="1" x14ac:dyDescent="0.35"/>
    <row r="1826" customFormat="1" x14ac:dyDescent="0.35"/>
    <row r="1827" customFormat="1" x14ac:dyDescent="0.35"/>
    <row r="1828" customFormat="1" x14ac:dyDescent="0.35"/>
    <row r="1829" customFormat="1" x14ac:dyDescent="0.35"/>
    <row r="1830" customFormat="1" x14ac:dyDescent="0.35"/>
    <row r="1831" customFormat="1" x14ac:dyDescent="0.35"/>
    <row r="1832" customFormat="1" x14ac:dyDescent="0.35"/>
    <row r="1833" customFormat="1" x14ac:dyDescent="0.35"/>
    <row r="1834" customFormat="1" x14ac:dyDescent="0.35"/>
    <row r="1835" customFormat="1" x14ac:dyDescent="0.35"/>
    <row r="1836" customFormat="1" x14ac:dyDescent="0.35"/>
    <row r="1837" customFormat="1" x14ac:dyDescent="0.35"/>
    <row r="1838" customFormat="1" x14ac:dyDescent="0.35"/>
    <row r="1839" customFormat="1" x14ac:dyDescent="0.35"/>
    <row r="1840" customFormat="1" x14ac:dyDescent="0.35"/>
    <row r="1841" customFormat="1" x14ac:dyDescent="0.35"/>
    <row r="1842" customFormat="1" x14ac:dyDescent="0.35"/>
    <row r="1843" customFormat="1" x14ac:dyDescent="0.35"/>
    <row r="1844" customFormat="1" x14ac:dyDescent="0.35"/>
    <row r="1845" customFormat="1" x14ac:dyDescent="0.35"/>
    <row r="1846" customFormat="1" x14ac:dyDescent="0.35"/>
    <row r="1847" customFormat="1" x14ac:dyDescent="0.35"/>
    <row r="1848" customFormat="1" x14ac:dyDescent="0.35"/>
    <row r="1849" customFormat="1" x14ac:dyDescent="0.35"/>
    <row r="1850" customFormat="1" x14ac:dyDescent="0.35"/>
    <row r="1851" customFormat="1" x14ac:dyDescent="0.35"/>
    <row r="1852" customFormat="1" x14ac:dyDescent="0.35"/>
    <row r="1853" customFormat="1" x14ac:dyDescent="0.35"/>
    <row r="1854" customFormat="1" x14ac:dyDescent="0.35"/>
    <row r="1855" customFormat="1" x14ac:dyDescent="0.35"/>
    <row r="1856" customFormat="1" x14ac:dyDescent="0.35"/>
    <row r="1857" customFormat="1" x14ac:dyDescent="0.35"/>
    <row r="1858" customFormat="1" x14ac:dyDescent="0.35"/>
    <row r="1859" customFormat="1" x14ac:dyDescent="0.35"/>
    <row r="1860" customFormat="1" x14ac:dyDescent="0.35"/>
    <row r="1861" customFormat="1" x14ac:dyDescent="0.35"/>
    <row r="1862" customFormat="1" x14ac:dyDescent="0.35"/>
    <row r="1863" customFormat="1" x14ac:dyDescent="0.35"/>
    <row r="1864" customFormat="1" x14ac:dyDescent="0.35"/>
    <row r="1865" customFormat="1" x14ac:dyDescent="0.35"/>
    <row r="1866" customFormat="1" x14ac:dyDescent="0.35"/>
    <row r="1867" customFormat="1" x14ac:dyDescent="0.35"/>
    <row r="1868" customFormat="1" x14ac:dyDescent="0.35"/>
    <row r="1869" customFormat="1" x14ac:dyDescent="0.35"/>
    <row r="1870" customFormat="1" x14ac:dyDescent="0.35"/>
    <row r="1871" customFormat="1" x14ac:dyDescent="0.35"/>
    <row r="1872" customFormat="1" x14ac:dyDescent="0.35"/>
    <row r="1873" customFormat="1" x14ac:dyDescent="0.35"/>
    <row r="1874" customFormat="1" x14ac:dyDescent="0.35"/>
    <row r="1875" customFormat="1" x14ac:dyDescent="0.35"/>
    <row r="1876" customFormat="1" x14ac:dyDescent="0.35"/>
    <row r="1877" customFormat="1" x14ac:dyDescent="0.35"/>
    <row r="1878" customFormat="1" x14ac:dyDescent="0.35"/>
    <row r="1879" customFormat="1" x14ac:dyDescent="0.35"/>
    <row r="1880" customFormat="1" x14ac:dyDescent="0.35"/>
    <row r="1881" customFormat="1" x14ac:dyDescent="0.35"/>
    <row r="1882" customFormat="1" x14ac:dyDescent="0.35"/>
    <row r="1883" customFormat="1" x14ac:dyDescent="0.35"/>
    <row r="1884" customFormat="1" x14ac:dyDescent="0.35"/>
    <row r="1885" customFormat="1" x14ac:dyDescent="0.35"/>
    <row r="1886" customFormat="1" x14ac:dyDescent="0.35"/>
    <row r="1887" customFormat="1" x14ac:dyDescent="0.35"/>
    <row r="1888" customFormat="1" x14ac:dyDescent="0.35"/>
    <row r="1889" customFormat="1" x14ac:dyDescent="0.35"/>
    <row r="1890" customFormat="1" x14ac:dyDescent="0.35"/>
    <row r="1891" customFormat="1" x14ac:dyDescent="0.35"/>
    <row r="1892" customFormat="1" x14ac:dyDescent="0.35"/>
    <row r="1893" customFormat="1" x14ac:dyDescent="0.35"/>
    <row r="1894" customFormat="1" x14ac:dyDescent="0.35"/>
    <row r="1895" customFormat="1" x14ac:dyDescent="0.35"/>
    <row r="1896" customFormat="1" x14ac:dyDescent="0.35"/>
    <row r="1897" customFormat="1" x14ac:dyDescent="0.35"/>
    <row r="1898" customFormat="1" x14ac:dyDescent="0.35"/>
    <row r="1899" customFormat="1" x14ac:dyDescent="0.35"/>
    <row r="1900" customFormat="1" x14ac:dyDescent="0.35"/>
    <row r="1901" customFormat="1" x14ac:dyDescent="0.35"/>
    <row r="1902" customFormat="1" x14ac:dyDescent="0.35"/>
    <row r="1903" customFormat="1" x14ac:dyDescent="0.35"/>
    <row r="1904" customFormat="1" x14ac:dyDescent="0.35"/>
    <row r="1905" customFormat="1" x14ac:dyDescent="0.35"/>
    <row r="1906" customFormat="1" x14ac:dyDescent="0.35"/>
    <row r="1907" customFormat="1" x14ac:dyDescent="0.35"/>
    <row r="1908" customFormat="1" x14ac:dyDescent="0.35"/>
    <row r="1909" customFormat="1" x14ac:dyDescent="0.35"/>
    <row r="1910" customFormat="1" x14ac:dyDescent="0.35"/>
    <row r="1911" customFormat="1" x14ac:dyDescent="0.35"/>
    <row r="1912" customFormat="1" x14ac:dyDescent="0.35"/>
    <row r="1913" customFormat="1" x14ac:dyDescent="0.35"/>
    <row r="1914" customFormat="1" x14ac:dyDescent="0.35"/>
    <row r="1915" customFormat="1" x14ac:dyDescent="0.35"/>
    <row r="1916" customFormat="1" x14ac:dyDescent="0.35"/>
    <row r="1917" customFormat="1" x14ac:dyDescent="0.35"/>
    <row r="1918" customFormat="1" x14ac:dyDescent="0.35"/>
    <row r="1919" customFormat="1" x14ac:dyDescent="0.35"/>
    <row r="1920" customFormat="1" x14ac:dyDescent="0.35"/>
    <row r="1921" customFormat="1" x14ac:dyDescent="0.35"/>
    <row r="1922" customFormat="1" x14ac:dyDescent="0.35"/>
    <row r="1923" customFormat="1" x14ac:dyDescent="0.35"/>
    <row r="1924" customFormat="1" x14ac:dyDescent="0.35"/>
    <row r="1925" customFormat="1" x14ac:dyDescent="0.35"/>
    <row r="1926" customFormat="1" x14ac:dyDescent="0.35"/>
    <row r="1927" customFormat="1" x14ac:dyDescent="0.35"/>
    <row r="1928" customFormat="1" x14ac:dyDescent="0.35"/>
    <row r="1929" customFormat="1" x14ac:dyDescent="0.35"/>
    <row r="1930" customFormat="1" x14ac:dyDescent="0.35"/>
    <row r="1931" customFormat="1" x14ac:dyDescent="0.35"/>
    <row r="1932" customFormat="1" x14ac:dyDescent="0.35"/>
    <row r="1933" customFormat="1" x14ac:dyDescent="0.35"/>
    <row r="1934" customFormat="1" x14ac:dyDescent="0.35"/>
    <row r="1935" customFormat="1" x14ac:dyDescent="0.35"/>
    <row r="1936" customFormat="1" x14ac:dyDescent="0.35"/>
    <row r="1937" customFormat="1" x14ac:dyDescent="0.35"/>
    <row r="1938" customFormat="1" x14ac:dyDescent="0.35"/>
    <row r="1939" customFormat="1" x14ac:dyDescent="0.35"/>
    <row r="1940" customFormat="1" x14ac:dyDescent="0.35"/>
    <row r="1941" customFormat="1" x14ac:dyDescent="0.35"/>
    <row r="1942" customFormat="1" x14ac:dyDescent="0.35"/>
    <row r="1943" customFormat="1" x14ac:dyDescent="0.35"/>
    <row r="1944" customFormat="1" x14ac:dyDescent="0.35"/>
    <row r="1945" customFormat="1" x14ac:dyDescent="0.35"/>
    <row r="1946" customFormat="1" x14ac:dyDescent="0.35"/>
    <row r="1947" customFormat="1" x14ac:dyDescent="0.35"/>
    <row r="1948" customFormat="1" x14ac:dyDescent="0.35"/>
    <row r="1949" customFormat="1" x14ac:dyDescent="0.35"/>
    <row r="1950" customFormat="1" x14ac:dyDescent="0.35"/>
    <row r="1951" customFormat="1" x14ac:dyDescent="0.35"/>
    <row r="1952" customFormat="1" x14ac:dyDescent="0.35"/>
    <row r="1953" customFormat="1" x14ac:dyDescent="0.35"/>
    <row r="1954" customFormat="1" x14ac:dyDescent="0.35"/>
    <row r="1955" customFormat="1" ht="1.5" customHeight="1" x14ac:dyDescent="0.35"/>
    <row r="1956" customFormat="1" x14ac:dyDescent="0.35"/>
    <row r="1957" customFormat="1" x14ac:dyDescent="0.35"/>
    <row r="1958" customFormat="1" x14ac:dyDescent="0.35"/>
    <row r="1959" customFormat="1" x14ac:dyDescent="0.35"/>
    <row r="1960" customFormat="1" x14ac:dyDescent="0.35"/>
    <row r="1961" customFormat="1" x14ac:dyDescent="0.35"/>
    <row r="1962" customFormat="1" x14ac:dyDescent="0.35"/>
    <row r="1963" customFormat="1" x14ac:dyDescent="0.35"/>
    <row r="1964" customFormat="1" x14ac:dyDescent="0.35"/>
    <row r="1965" customFormat="1" x14ac:dyDescent="0.35"/>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C8:C13 C1966:C1048576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5FDD2-817F-4790-B193-4D43636FE28D}">
  <sheetPr codeName="Sheet10">
    <tabColor theme="4"/>
  </sheetPr>
  <dimension ref="A1:CL2982"/>
  <sheetViews>
    <sheetView showGridLines="0" zoomScale="54" zoomScaleNormal="54" workbookViewId="0">
      <pane xSplit="7" ySplit="9" topLeftCell="H10" activePane="bottomRight" state="frozen"/>
      <selection pane="topRight" activeCell="H1" sqref="H1"/>
      <selection pane="bottomLeft" activeCell="A8" sqref="A8"/>
      <selection pane="bottomRight" activeCell="S16" sqref="S16"/>
    </sheetView>
  </sheetViews>
  <sheetFormatPr defaultRowHeight="14.5" outlineLevelRow="2" outlineLevelCol="1" x14ac:dyDescent="0.35"/>
  <cols>
    <col min="2" max="2" width="37.1796875" style="8" bestFit="1" customWidth="1"/>
    <col min="3" max="3" width="21.7265625" customWidth="1" outlineLevel="1"/>
    <col min="4" max="4" width="11.6328125" customWidth="1" outlineLevel="1"/>
    <col min="5" max="5" width="13.1796875" customWidth="1" outlineLevel="1"/>
    <col min="6" max="6" width="11.6328125" customWidth="1" outlineLevel="1"/>
    <col min="7" max="7" width="8.7265625" outlineLevel="1"/>
    <col min="8" max="8" width="13.36328125" bestFit="1" customWidth="1"/>
    <col min="9" max="9" width="11" style="1" customWidth="1"/>
    <col min="10" max="10" width="17.6328125" style="1" customWidth="1"/>
    <col min="11" max="11" width="17.6328125" customWidth="1"/>
    <col min="12" max="16" width="17.1796875" customWidth="1"/>
    <col min="17" max="17" width="2" customWidth="1"/>
    <col min="18" max="18" width="13.26953125" style="8" customWidth="1"/>
    <col min="19" max="19" width="14.26953125" style="8" customWidth="1"/>
    <col min="20" max="89" width="15.26953125" style="8" customWidth="1"/>
  </cols>
  <sheetData>
    <row r="1" spans="2:89" x14ac:dyDescent="0.35">
      <c r="I1" s="8"/>
      <c r="J1" s="110" t="str">
        <f>'IS BS CF'!J1</f>
        <v>2023A</v>
      </c>
      <c r="K1" s="110" t="str">
        <f>'IS BS CF'!K1</f>
        <v>2024P</v>
      </c>
      <c r="L1" s="110" t="str">
        <f>'IS BS CF'!L1</f>
        <v>2025P</v>
      </c>
      <c r="M1" s="110" t="str">
        <f>'IS BS CF'!M1</f>
        <v>2026P</v>
      </c>
      <c r="N1" s="110" t="str">
        <f>'IS BS CF'!N1</f>
        <v>2027P</v>
      </c>
      <c r="O1" s="110" t="str">
        <f>'IS BS CF'!O1</f>
        <v>2028P</v>
      </c>
      <c r="P1" s="110" t="str">
        <f>'IS BS CF'!P1</f>
        <v>2029P</v>
      </c>
      <c r="R1" s="111" t="str">
        <f>'IS BS CF'!R1</f>
        <v>Dec-23A</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row>
    <row r="2" spans="2:89" outlineLevel="1" x14ac:dyDescent="0.35">
      <c r="B2" s="12">
        <f>'IS BS CF'!B2</f>
        <v>0</v>
      </c>
      <c r="I2"/>
      <c r="J2">
        <f>'IS BS CF'!J2</f>
        <v>2023</v>
      </c>
      <c r="K2">
        <f>'IS BS CF'!K2</f>
        <v>2024</v>
      </c>
      <c r="L2">
        <f>'IS BS CF'!L2</f>
        <v>2025</v>
      </c>
      <c r="M2">
        <f>'IS BS CF'!M2</f>
        <v>2026</v>
      </c>
      <c r="N2">
        <f>'IS BS CF'!N2</f>
        <v>2027</v>
      </c>
      <c r="O2">
        <f>'IS BS CF'!O2</f>
        <v>2028</v>
      </c>
      <c r="P2">
        <f>'IS BS CF'!P2</f>
        <v>2029</v>
      </c>
      <c r="R2" s="333">
        <f>'IS BS CF'!R2</f>
        <v>45291</v>
      </c>
      <c r="S2" s="333">
        <f>'IS BS CF'!S2</f>
        <v>45322</v>
      </c>
      <c r="T2" s="333">
        <f>'IS BS CF'!T2</f>
        <v>45351</v>
      </c>
      <c r="U2" s="333">
        <f>'IS BS CF'!U2</f>
        <v>45382</v>
      </c>
      <c r="V2" s="333">
        <f>'IS BS CF'!V2</f>
        <v>45412</v>
      </c>
      <c r="W2" s="333">
        <f>'IS BS CF'!W2</f>
        <v>45443</v>
      </c>
      <c r="X2" s="333">
        <f>'IS BS CF'!X2</f>
        <v>45473</v>
      </c>
      <c r="Y2" s="333">
        <f>'IS BS CF'!Y2</f>
        <v>45504</v>
      </c>
      <c r="Z2" s="333">
        <f>'IS BS CF'!Z2</f>
        <v>45535</v>
      </c>
      <c r="AA2" s="333">
        <f>'IS BS CF'!AA2</f>
        <v>45565</v>
      </c>
      <c r="AB2" s="333">
        <f>'IS BS CF'!AB2</f>
        <v>45596</v>
      </c>
      <c r="AC2" s="333">
        <f>'IS BS CF'!AC2</f>
        <v>45626</v>
      </c>
      <c r="AD2" s="333">
        <f>'IS BS CF'!AD2</f>
        <v>45657</v>
      </c>
      <c r="AE2" s="333">
        <f>'IS BS CF'!AE2</f>
        <v>45688</v>
      </c>
      <c r="AF2" s="333">
        <f>'IS BS CF'!AF2</f>
        <v>45716</v>
      </c>
      <c r="AG2" s="333">
        <f>'IS BS CF'!AG2</f>
        <v>45747</v>
      </c>
      <c r="AH2" s="333">
        <f>'IS BS CF'!AH2</f>
        <v>45777</v>
      </c>
      <c r="AI2" s="333">
        <f>'IS BS CF'!AI2</f>
        <v>45808</v>
      </c>
      <c r="AJ2" s="333">
        <f>'IS BS CF'!AJ2</f>
        <v>45838</v>
      </c>
      <c r="AK2" s="333">
        <f>'IS BS CF'!AK2</f>
        <v>45869</v>
      </c>
      <c r="AL2" s="333">
        <f>'IS BS CF'!AL2</f>
        <v>45900</v>
      </c>
      <c r="AM2" s="333">
        <f>'IS BS CF'!AM2</f>
        <v>45930</v>
      </c>
      <c r="AN2" s="333">
        <f>'IS BS CF'!AN2</f>
        <v>45961</v>
      </c>
      <c r="AO2" s="333">
        <f>'IS BS CF'!AO2</f>
        <v>45991</v>
      </c>
      <c r="AP2" s="333">
        <f>'IS BS CF'!AP2</f>
        <v>46022</v>
      </c>
      <c r="AQ2" s="333">
        <f>'IS BS CF'!AQ2</f>
        <v>46053</v>
      </c>
      <c r="AR2" s="333">
        <f>'IS BS CF'!AR2</f>
        <v>46081</v>
      </c>
      <c r="AS2" s="333">
        <f>'IS BS CF'!AS2</f>
        <v>46112</v>
      </c>
      <c r="AT2" s="333">
        <f>'IS BS CF'!AT2</f>
        <v>46142</v>
      </c>
      <c r="AU2" s="333">
        <f>'IS BS CF'!AU2</f>
        <v>46173</v>
      </c>
      <c r="AV2" s="333">
        <f>'IS BS CF'!AV2</f>
        <v>46203</v>
      </c>
      <c r="AW2" s="333">
        <f>'IS BS CF'!AW2</f>
        <v>46234</v>
      </c>
      <c r="AX2" s="333">
        <f>'IS BS CF'!AX2</f>
        <v>46265</v>
      </c>
      <c r="AY2" s="333">
        <f>'IS BS CF'!AY2</f>
        <v>46295</v>
      </c>
      <c r="AZ2" s="333">
        <f>'IS BS CF'!AZ2</f>
        <v>46326</v>
      </c>
      <c r="BA2" s="333">
        <f>'IS BS CF'!BA2</f>
        <v>46356</v>
      </c>
      <c r="BB2" s="333">
        <f>'IS BS CF'!BB2</f>
        <v>46387</v>
      </c>
      <c r="BC2" s="333">
        <f>'IS BS CF'!BC2</f>
        <v>46418</v>
      </c>
      <c r="BD2" s="333">
        <f>'IS BS CF'!BD2</f>
        <v>46446</v>
      </c>
      <c r="BE2" s="333">
        <f>'IS BS CF'!BE2</f>
        <v>46477</v>
      </c>
      <c r="BF2" s="333">
        <f>'IS BS CF'!BF2</f>
        <v>46507</v>
      </c>
      <c r="BG2" s="333">
        <f>'IS BS CF'!BG2</f>
        <v>46538</v>
      </c>
      <c r="BH2" s="333">
        <f>'IS BS CF'!BH2</f>
        <v>46568</v>
      </c>
      <c r="BI2" s="333">
        <f>'IS BS CF'!BI2</f>
        <v>46599</v>
      </c>
      <c r="BJ2" s="333">
        <f>'IS BS CF'!BJ2</f>
        <v>46630</v>
      </c>
      <c r="BK2" s="333">
        <f>'IS BS CF'!BK2</f>
        <v>46660</v>
      </c>
      <c r="BL2" s="333">
        <f>'IS BS CF'!BL2</f>
        <v>46691</v>
      </c>
      <c r="BM2" s="333">
        <f>'IS BS CF'!BM2</f>
        <v>46721</v>
      </c>
      <c r="BN2" s="333">
        <f>'IS BS CF'!BN2</f>
        <v>46752</v>
      </c>
      <c r="BO2" s="333">
        <f>'IS BS CF'!BO2</f>
        <v>46783</v>
      </c>
      <c r="BP2" s="333">
        <f>'IS BS CF'!BP2</f>
        <v>46812</v>
      </c>
      <c r="BQ2" s="333">
        <f>'IS BS CF'!BQ2</f>
        <v>46843</v>
      </c>
      <c r="BR2" s="333">
        <f>'IS BS CF'!BR2</f>
        <v>46873</v>
      </c>
      <c r="BS2" s="333">
        <f>'IS BS CF'!BS2</f>
        <v>46904</v>
      </c>
      <c r="BT2" s="333">
        <f>'IS BS CF'!BT2</f>
        <v>46934</v>
      </c>
      <c r="BU2" s="333">
        <f>'IS BS CF'!BU2</f>
        <v>46965</v>
      </c>
      <c r="BV2" s="333">
        <f>'IS BS CF'!BV2</f>
        <v>46996</v>
      </c>
      <c r="BW2" s="333">
        <f>'IS BS CF'!BW2</f>
        <v>47026</v>
      </c>
      <c r="BX2" s="333">
        <f>'IS BS CF'!BX2</f>
        <v>47057</v>
      </c>
      <c r="BY2" s="333">
        <f>'IS BS CF'!BY2</f>
        <v>47087</v>
      </c>
      <c r="BZ2" s="333">
        <f>'IS BS CF'!BZ2</f>
        <v>47118</v>
      </c>
      <c r="CA2" s="333">
        <f>'IS BS CF'!CA2</f>
        <v>47149</v>
      </c>
      <c r="CB2" s="333">
        <f>'IS BS CF'!CB2</f>
        <v>47177</v>
      </c>
      <c r="CC2" s="333">
        <f>'IS BS CF'!CC2</f>
        <v>47208</v>
      </c>
      <c r="CD2" s="333">
        <f>'IS BS CF'!CD2</f>
        <v>47238</v>
      </c>
      <c r="CE2" s="333">
        <f>'IS BS CF'!CE2</f>
        <v>47269</v>
      </c>
      <c r="CF2" s="333">
        <f>'IS BS CF'!CF2</f>
        <v>47299</v>
      </c>
      <c r="CG2" s="333">
        <f>'IS BS CF'!CG2</f>
        <v>47330</v>
      </c>
      <c r="CH2" s="333">
        <f>'IS BS CF'!CH2</f>
        <v>47361</v>
      </c>
      <c r="CI2" s="333">
        <f>'IS BS CF'!CI2</f>
        <v>47391</v>
      </c>
      <c r="CJ2" s="333">
        <f>'IS BS CF'!CJ2</f>
        <v>47422</v>
      </c>
      <c r="CK2" s="333">
        <f>'IS BS CF'!CK2</f>
        <v>47452</v>
      </c>
    </row>
    <row r="3" spans="2:89" outlineLevel="1" x14ac:dyDescent="0.35">
      <c r="B3" s="12" t="str">
        <f>'IS BS CF'!B3</f>
        <v>(year)</v>
      </c>
      <c r="I3"/>
      <c r="J3"/>
      <c r="R3" s="454">
        <f>'IS BS CF'!R3</f>
        <v>2023</v>
      </c>
      <c r="S3" s="454">
        <f>'IS BS CF'!S3</f>
        <v>2024</v>
      </c>
      <c r="T3" s="454">
        <f>'IS BS CF'!T3</f>
        <v>2024</v>
      </c>
      <c r="U3" s="454">
        <f>'IS BS CF'!U3</f>
        <v>2024</v>
      </c>
      <c r="V3" s="454">
        <f>'IS BS CF'!V3</f>
        <v>2024</v>
      </c>
      <c r="W3" s="454">
        <f>'IS BS CF'!W3</f>
        <v>2024</v>
      </c>
      <c r="X3" s="454">
        <f>'IS BS CF'!X3</f>
        <v>2024</v>
      </c>
      <c r="Y3" s="454">
        <f>'IS BS CF'!Y3</f>
        <v>2024</v>
      </c>
      <c r="Z3" s="454">
        <f>'IS BS CF'!Z3</f>
        <v>2024</v>
      </c>
      <c r="AA3" s="454">
        <f>'IS BS CF'!AA3</f>
        <v>2024</v>
      </c>
      <c r="AB3" s="454">
        <f>'IS BS CF'!AB3</f>
        <v>2024</v>
      </c>
      <c r="AC3" s="454">
        <f>'IS BS CF'!AC3</f>
        <v>2024</v>
      </c>
      <c r="AD3" s="454">
        <f>'IS BS CF'!AD3</f>
        <v>2024</v>
      </c>
      <c r="AE3" s="454">
        <f>'IS BS CF'!AE3</f>
        <v>2025</v>
      </c>
      <c r="AF3" s="454">
        <f>'IS BS CF'!AF3</f>
        <v>2025</v>
      </c>
      <c r="AG3" s="454">
        <f>'IS BS CF'!AG3</f>
        <v>2025</v>
      </c>
      <c r="AH3" s="454">
        <f>'IS BS CF'!AH3</f>
        <v>2025</v>
      </c>
      <c r="AI3" s="454">
        <f>'IS BS CF'!AI3</f>
        <v>2025</v>
      </c>
      <c r="AJ3" s="454">
        <f>'IS BS CF'!AJ3</f>
        <v>2025</v>
      </c>
      <c r="AK3" s="454">
        <f>'IS BS CF'!AK3</f>
        <v>2025</v>
      </c>
      <c r="AL3" s="454">
        <f>'IS BS CF'!AL3</f>
        <v>2025</v>
      </c>
      <c r="AM3" s="454">
        <f>'IS BS CF'!AM3</f>
        <v>2025</v>
      </c>
      <c r="AN3" s="454">
        <f>'IS BS CF'!AN3</f>
        <v>2025</v>
      </c>
      <c r="AO3" s="454">
        <f>'IS BS CF'!AO3</f>
        <v>2025</v>
      </c>
      <c r="AP3" s="454">
        <f>'IS BS CF'!AP3</f>
        <v>2025</v>
      </c>
      <c r="AQ3" s="454">
        <f>'IS BS CF'!AQ3</f>
        <v>2026</v>
      </c>
      <c r="AR3" s="454">
        <f>'IS BS CF'!AR3</f>
        <v>2026</v>
      </c>
      <c r="AS3" s="454">
        <f>'IS BS CF'!AS3</f>
        <v>2026</v>
      </c>
      <c r="AT3" s="454">
        <f>'IS BS CF'!AT3</f>
        <v>2026</v>
      </c>
      <c r="AU3" s="454">
        <f>'IS BS CF'!AU3</f>
        <v>2026</v>
      </c>
      <c r="AV3" s="454">
        <f>'IS BS CF'!AV3</f>
        <v>2026</v>
      </c>
      <c r="AW3" s="454">
        <f>'IS BS CF'!AW3</f>
        <v>2026</v>
      </c>
      <c r="AX3" s="454">
        <f>'IS BS CF'!AX3</f>
        <v>2026</v>
      </c>
      <c r="AY3" s="454">
        <f>'IS BS CF'!AY3</f>
        <v>2026</v>
      </c>
      <c r="AZ3" s="454">
        <f>'IS BS CF'!AZ3</f>
        <v>2026</v>
      </c>
      <c r="BA3" s="454">
        <f>'IS BS CF'!BA3</f>
        <v>2026</v>
      </c>
      <c r="BB3" s="454">
        <f>'IS BS CF'!BB3</f>
        <v>2026</v>
      </c>
      <c r="BC3" s="454">
        <f>'IS BS CF'!BC3</f>
        <v>2027</v>
      </c>
      <c r="BD3" s="454">
        <f>'IS BS CF'!BD3</f>
        <v>2027</v>
      </c>
      <c r="BE3" s="454">
        <f>'IS BS CF'!BE3</f>
        <v>2027</v>
      </c>
      <c r="BF3" s="454">
        <f>'IS BS CF'!BF3</f>
        <v>2027</v>
      </c>
      <c r="BG3" s="454">
        <f>'IS BS CF'!BG3</f>
        <v>2027</v>
      </c>
      <c r="BH3" s="454">
        <f>'IS BS CF'!BH3</f>
        <v>2027</v>
      </c>
      <c r="BI3" s="454">
        <f>'IS BS CF'!BI3</f>
        <v>2027</v>
      </c>
      <c r="BJ3" s="454">
        <f>'IS BS CF'!BJ3</f>
        <v>2027</v>
      </c>
      <c r="BK3" s="454">
        <f>'IS BS CF'!BK3</f>
        <v>2027</v>
      </c>
      <c r="BL3" s="454">
        <f>'IS BS CF'!BL3</f>
        <v>2027</v>
      </c>
      <c r="BM3" s="454">
        <f>'IS BS CF'!BM3</f>
        <v>2027</v>
      </c>
      <c r="BN3" s="454">
        <f>'IS BS CF'!BN3</f>
        <v>2027</v>
      </c>
      <c r="BO3" s="454">
        <f>'IS BS CF'!BO3</f>
        <v>2028</v>
      </c>
      <c r="BP3" s="454">
        <f>'IS BS CF'!BP3</f>
        <v>2028</v>
      </c>
      <c r="BQ3" s="454">
        <f>'IS BS CF'!BQ3</f>
        <v>2028</v>
      </c>
      <c r="BR3" s="454">
        <f>'IS BS CF'!BR3</f>
        <v>2028</v>
      </c>
      <c r="BS3" s="454">
        <f>'IS BS CF'!BS3</f>
        <v>2028</v>
      </c>
      <c r="BT3" s="454">
        <f>'IS BS CF'!BT3</f>
        <v>2028</v>
      </c>
      <c r="BU3" s="454">
        <f>'IS BS CF'!BU3</f>
        <v>2028</v>
      </c>
      <c r="BV3" s="454">
        <f>'IS BS CF'!BV3</f>
        <v>2028</v>
      </c>
      <c r="BW3" s="454">
        <f>'IS BS CF'!BW3</f>
        <v>2028</v>
      </c>
      <c r="BX3" s="454">
        <f>'IS BS CF'!BX3</f>
        <v>2028</v>
      </c>
      <c r="BY3" s="454">
        <f>'IS BS CF'!BY3</f>
        <v>2028</v>
      </c>
      <c r="BZ3" s="454">
        <f>'IS BS CF'!BZ3</f>
        <v>2028</v>
      </c>
      <c r="CA3" s="454">
        <f>'IS BS CF'!CA3</f>
        <v>2029</v>
      </c>
      <c r="CB3" s="454">
        <f>'IS BS CF'!CB3</f>
        <v>2029</v>
      </c>
      <c r="CC3" s="454">
        <f>'IS BS CF'!CC3</f>
        <v>2029</v>
      </c>
      <c r="CD3" s="454">
        <f>'IS BS CF'!CD3</f>
        <v>2029</v>
      </c>
      <c r="CE3" s="454">
        <f>'IS BS CF'!CE3</f>
        <v>2029</v>
      </c>
      <c r="CF3" s="454">
        <f>'IS BS CF'!CF3</f>
        <v>2029</v>
      </c>
      <c r="CG3" s="454">
        <f>'IS BS CF'!CG3</f>
        <v>2029</v>
      </c>
      <c r="CH3" s="454">
        <f>'IS BS CF'!CH3</f>
        <v>2029</v>
      </c>
      <c r="CI3" s="454">
        <f>'IS BS CF'!CI3</f>
        <v>2029</v>
      </c>
      <c r="CJ3" s="454">
        <f>'IS BS CF'!CJ3</f>
        <v>2029</v>
      </c>
      <c r="CK3" s="454">
        <f>'IS BS CF'!CK3</f>
        <v>2029</v>
      </c>
    </row>
    <row r="4" spans="2:89" outlineLevel="1" x14ac:dyDescent="0.35">
      <c r="B4" s="12" t="str">
        <f>'IS BS CF'!B4</f>
        <v>(year end)</v>
      </c>
      <c r="I4"/>
      <c r="J4"/>
      <c r="R4" s="454">
        <f>'IS BS CF'!R4</f>
        <v>2023</v>
      </c>
      <c r="S4" s="454">
        <f>'IS BS CF'!S4</f>
        <v>0</v>
      </c>
      <c r="T4" s="454">
        <f>'IS BS CF'!T4</f>
        <v>0</v>
      </c>
      <c r="U4" s="454">
        <f>'IS BS CF'!U4</f>
        <v>0</v>
      </c>
      <c r="V4" s="454">
        <f>'IS BS CF'!V4</f>
        <v>0</v>
      </c>
      <c r="W4" s="454">
        <f>'IS BS CF'!W4</f>
        <v>0</v>
      </c>
      <c r="X4" s="454">
        <f>'IS BS CF'!X4</f>
        <v>0</v>
      </c>
      <c r="Y4" s="454">
        <f>'IS BS CF'!Y4</f>
        <v>0</v>
      </c>
      <c r="Z4" s="454">
        <f>'IS BS CF'!Z4</f>
        <v>0</v>
      </c>
      <c r="AA4" s="454">
        <f>'IS BS CF'!AA4</f>
        <v>0</v>
      </c>
      <c r="AB4" s="454">
        <f>'IS BS CF'!AB4</f>
        <v>0</v>
      </c>
      <c r="AC4" s="454">
        <f>'IS BS CF'!AC4</f>
        <v>0</v>
      </c>
      <c r="AD4" s="454">
        <f>'IS BS CF'!AD4</f>
        <v>2024</v>
      </c>
      <c r="AE4" s="454">
        <f>'IS BS CF'!AE4</f>
        <v>0</v>
      </c>
      <c r="AF4" s="454">
        <f>'IS BS CF'!AF4</f>
        <v>0</v>
      </c>
      <c r="AG4" s="454">
        <f>'IS BS CF'!AG4</f>
        <v>0</v>
      </c>
      <c r="AH4" s="454">
        <f>'IS BS CF'!AH4</f>
        <v>0</v>
      </c>
      <c r="AI4" s="454">
        <f>'IS BS CF'!AI4</f>
        <v>0</v>
      </c>
      <c r="AJ4" s="454">
        <f>'IS BS CF'!AJ4</f>
        <v>0</v>
      </c>
      <c r="AK4" s="454">
        <f>'IS BS CF'!AK4</f>
        <v>0</v>
      </c>
      <c r="AL4" s="454">
        <f>'IS BS CF'!AL4</f>
        <v>0</v>
      </c>
      <c r="AM4" s="454">
        <f>'IS BS CF'!AM4</f>
        <v>0</v>
      </c>
      <c r="AN4" s="454">
        <f>'IS BS CF'!AN4</f>
        <v>0</v>
      </c>
      <c r="AO4" s="454">
        <f>'IS BS CF'!AO4</f>
        <v>0</v>
      </c>
      <c r="AP4" s="454">
        <f>'IS BS CF'!AP4</f>
        <v>2025</v>
      </c>
      <c r="AQ4" s="454">
        <f>'IS BS CF'!AQ4</f>
        <v>0</v>
      </c>
      <c r="AR4" s="454">
        <f>'IS BS CF'!AR4</f>
        <v>0</v>
      </c>
      <c r="AS4" s="454">
        <f>'IS BS CF'!AS4</f>
        <v>0</v>
      </c>
      <c r="AT4" s="454">
        <f>'IS BS CF'!AT4</f>
        <v>0</v>
      </c>
      <c r="AU4" s="454">
        <f>'IS BS CF'!AU4</f>
        <v>0</v>
      </c>
      <c r="AV4" s="454">
        <f>'IS BS CF'!AV4</f>
        <v>0</v>
      </c>
      <c r="AW4" s="454">
        <f>'IS BS CF'!AW4</f>
        <v>0</v>
      </c>
      <c r="AX4" s="454">
        <f>'IS BS CF'!AX4</f>
        <v>0</v>
      </c>
      <c r="AY4" s="454">
        <f>'IS BS CF'!AY4</f>
        <v>0</v>
      </c>
      <c r="AZ4" s="454">
        <f>'IS BS CF'!AZ4</f>
        <v>0</v>
      </c>
      <c r="BA4" s="454">
        <f>'IS BS CF'!BA4</f>
        <v>0</v>
      </c>
      <c r="BB4" s="454">
        <f>'IS BS CF'!BB4</f>
        <v>2026</v>
      </c>
      <c r="BC4" s="454">
        <f>'IS BS CF'!BC4</f>
        <v>0</v>
      </c>
      <c r="BD4" s="454">
        <f>'IS BS CF'!BD4</f>
        <v>0</v>
      </c>
      <c r="BE4" s="454">
        <f>'IS BS CF'!BE4</f>
        <v>0</v>
      </c>
      <c r="BF4" s="454">
        <f>'IS BS CF'!BF4</f>
        <v>0</v>
      </c>
      <c r="BG4" s="454">
        <f>'IS BS CF'!BG4</f>
        <v>0</v>
      </c>
      <c r="BH4" s="454">
        <f>'IS BS CF'!BH4</f>
        <v>0</v>
      </c>
      <c r="BI4" s="454">
        <f>'IS BS CF'!BI4</f>
        <v>0</v>
      </c>
      <c r="BJ4" s="454">
        <f>'IS BS CF'!BJ4</f>
        <v>0</v>
      </c>
      <c r="BK4" s="454">
        <f>'IS BS CF'!BK4</f>
        <v>0</v>
      </c>
      <c r="BL4" s="454">
        <f>'IS BS CF'!BL4</f>
        <v>0</v>
      </c>
      <c r="BM4" s="454">
        <f>'IS BS CF'!BM4</f>
        <v>0</v>
      </c>
      <c r="BN4" s="454">
        <f>'IS BS CF'!BN4</f>
        <v>2027</v>
      </c>
      <c r="BO4" s="454">
        <f>'IS BS CF'!BO4</f>
        <v>0</v>
      </c>
      <c r="BP4" s="454">
        <f>'IS BS CF'!BP4</f>
        <v>0</v>
      </c>
      <c r="BQ4" s="454">
        <f>'IS BS CF'!BQ4</f>
        <v>0</v>
      </c>
      <c r="BR4" s="454">
        <f>'IS BS CF'!BR4</f>
        <v>0</v>
      </c>
      <c r="BS4" s="454">
        <f>'IS BS CF'!BS4</f>
        <v>0</v>
      </c>
      <c r="BT4" s="454">
        <f>'IS BS CF'!BT4</f>
        <v>0</v>
      </c>
      <c r="BU4" s="454">
        <f>'IS BS CF'!BU4</f>
        <v>0</v>
      </c>
      <c r="BV4" s="454">
        <f>'IS BS CF'!BV4</f>
        <v>0</v>
      </c>
      <c r="BW4" s="454">
        <f>'IS BS CF'!BW4</f>
        <v>0</v>
      </c>
      <c r="BX4" s="454">
        <f>'IS BS CF'!BX4</f>
        <v>0</v>
      </c>
      <c r="BY4" s="454">
        <f>'IS BS CF'!BY4</f>
        <v>0</v>
      </c>
      <c r="BZ4" s="454">
        <f>'IS BS CF'!BZ4</f>
        <v>2028</v>
      </c>
      <c r="CA4" s="454">
        <f>'IS BS CF'!CA4</f>
        <v>0</v>
      </c>
      <c r="CB4" s="454">
        <f>'IS BS CF'!CB4</f>
        <v>0</v>
      </c>
      <c r="CC4" s="454">
        <f>'IS BS CF'!CC4</f>
        <v>0</v>
      </c>
      <c r="CD4" s="454">
        <f>'IS BS CF'!CD4</f>
        <v>0</v>
      </c>
      <c r="CE4" s="454">
        <f>'IS BS CF'!CE4</f>
        <v>0</v>
      </c>
      <c r="CF4" s="454">
        <f>'IS BS CF'!CF4</f>
        <v>0</v>
      </c>
      <c r="CG4" s="454">
        <f>'IS BS CF'!CG4</f>
        <v>0</v>
      </c>
      <c r="CH4" s="454">
        <f>'IS BS CF'!CH4</f>
        <v>0</v>
      </c>
      <c r="CI4" s="454">
        <f>'IS BS CF'!CI4</f>
        <v>0</v>
      </c>
      <c r="CJ4" s="454">
        <f>'IS BS CF'!CJ4</f>
        <v>0</v>
      </c>
      <c r="CK4" s="454">
        <f>'IS BS CF'!CK4</f>
        <v>0</v>
      </c>
    </row>
    <row r="5" spans="2:89" outlineLevel="1" x14ac:dyDescent="0.35">
      <c r="B5" s="12" t="str">
        <f>'IS BS CF'!B5</f>
        <v>(Year #)</v>
      </c>
      <c r="I5"/>
      <c r="J5"/>
      <c r="S5" s="455">
        <f>'IS BS CF'!S5</f>
        <v>1</v>
      </c>
      <c r="T5" s="455">
        <f>'IS BS CF'!T5</f>
        <v>1</v>
      </c>
      <c r="U5" s="455">
        <f>'IS BS CF'!U5</f>
        <v>1</v>
      </c>
      <c r="V5" s="455">
        <f>'IS BS CF'!V5</f>
        <v>1</v>
      </c>
      <c r="W5" s="455">
        <f>'IS BS CF'!W5</f>
        <v>1</v>
      </c>
      <c r="X5" s="455">
        <f>'IS BS CF'!X5</f>
        <v>1</v>
      </c>
      <c r="Y5" s="455">
        <f>'IS BS CF'!Y5</f>
        <v>1</v>
      </c>
      <c r="Z5" s="455">
        <f>'IS BS CF'!Z5</f>
        <v>1</v>
      </c>
      <c r="AA5" s="455">
        <f>'IS BS CF'!AA5</f>
        <v>1</v>
      </c>
      <c r="AB5" s="455">
        <f>'IS BS CF'!AB5</f>
        <v>1</v>
      </c>
      <c r="AC5" s="455">
        <f>'IS BS CF'!AC5</f>
        <v>1</v>
      </c>
      <c r="AD5" s="455">
        <f>'IS BS CF'!AD5</f>
        <v>1</v>
      </c>
      <c r="AE5" s="455">
        <f>'IS BS CF'!AE5</f>
        <v>2</v>
      </c>
      <c r="AF5" s="455">
        <f>'IS BS CF'!AF5</f>
        <v>2</v>
      </c>
      <c r="AG5" s="455">
        <f>'IS BS CF'!AG5</f>
        <v>2</v>
      </c>
      <c r="AH5" s="455">
        <f>'IS BS CF'!AH5</f>
        <v>2</v>
      </c>
      <c r="AI5" s="455">
        <f>'IS BS CF'!AI5</f>
        <v>2</v>
      </c>
      <c r="AJ5" s="455">
        <f>'IS BS CF'!AJ5</f>
        <v>2</v>
      </c>
      <c r="AK5" s="455">
        <f>'IS BS CF'!AK5</f>
        <v>2</v>
      </c>
      <c r="AL5" s="455">
        <f>'IS BS CF'!AL5</f>
        <v>2</v>
      </c>
      <c r="AM5" s="455">
        <f>'IS BS CF'!AM5</f>
        <v>2</v>
      </c>
      <c r="AN5" s="455">
        <f>'IS BS CF'!AN5</f>
        <v>2</v>
      </c>
      <c r="AO5" s="455">
        <f>'IS BS CF'!AO5</f>
        <v>2</v>
      </c>
      <c r="AP5" s="455">
        <f>'IS BS CF'!AP5</f>
        <v>2</v>
      </c>
      <c r="AQ5" s="455">
        <f>'IS BS CF'!AQ5</f>
        <v>3</v>
      </c>
      <c r="AR5" s="455">
        <f>'IS BS CF'!AR5</f>
        <v>3</v>
      </c>
      <c r="AS5" s="455">
        <f>'IS BS CF'!AS5</f>
        <v>3</v>
      </c>
      <c r="AT5" s="455">
        <f>'IS BS CF'!AT5</f>
        <v>3</v>
      </c>
      <c r="AU5" s="455">
        <f>'IS BS CF'!AU5</f>
        <v>3</v>
      </c>
      <c r="AV5" s="455">
        <f>'IS BS CF'!AV5</f>
        <v>3</v>
      </c>
      <c r="AW5" s="455">
        <f>'IS BS CF'!AW5</f>
        <v>3</v>
      </c>
      <c r="AX5" s="455">
        <f>'IS BS CF'!AX5</f>
        <v>3</v>
      </c>
      <c r="AY5" s="455">
        <f>'IS BS CF'!AY5</f>
        <v>3</v>
      </c>
      <c r="AZ5" s="455">
        <f>'IS BS CF'!AZ5</f>
        <v>3</v>
      </c>
      <c r="BA5" s="455">
        <f>'IS BS CF'!BA5</f>
        <v>3</v>
      </c>
      <c r="BB5" s="455">
        <f>'IS BS CF'!BB5</f>
        <v>3</v>
      </c>
      <c r="BC5" s="455">
        <f>'IS BS CF'!BC5</f>
        <v>4</v>
      </c>
      <c r="BD5" s="455">
        <f>'IS BS CF'!BD5</f>
        <v>4</v>
      </c>
      <c r="BE5" s="455">
        <f>'IS BS CF'!BE5</f>
        <v>4</v>
      </c>
      <c r="BF5" s="455">
        <f>'IS BS CF'!BF5</f>
        <v>4</v>
      </c>
      <c r="BG5" s="455">
        <f>'IS BS CF'!BG5</f>
        <v>4</v>
      </c>
      <c r="BH5" s="455">
        <f>'IS BS CF'!BH5</f>
        <v>4</v>
      </c>
      <c r="BI5" s="455">
        <f>'IS BS CF'!BI5</f>
        <v>4</v>
      </c>
      <c r="BJ5" s="455">
        <f>'IS BS CF'!BJ5</f>
        <v>4</v>
      </c>
      <c r="BK5" s="455">
        <f>'IS BS CF'!BK5</f>
        <v>4</v>
      </c>
      <c r="BL5" s="455">
        <f>'IS BS CF'!BL5</f>
        <v>4</v>
      </c>
      <c r="BM5" s="455">
        <f>'IS BS CF'!BM5</f>
        <v>4</v>
      </c>
      <c r="BN5" s="455">
        <f>'IS BS CF'!BN5</f>
        <v>4</v>
      </c>
      <c r="BO5" s="455">
        <f>'IS BS CF'!BO5</f>
        <v>5</v>
      </c>
      <c r="BP5" s="455">
        <f>'IS BS CF'!BP5</f>
        <v>5</v>
      </c>
      <c r="BQ5" s="455">
        <f>'IS BS CF'!BQ5</f>
        <v>5</v>
      </c>
      <c r="BR5" s="455">
        <f>'IS BS CF'!BR5</f>
        <v>5</v>
      </c>
      <c r="BS5" s="455">
        <f>'IS BS CF'!BS5</f>
        <v>5</v>
      </c>
      <c r="BT5" s="455">
        <f>'IS BS CF'!BT5</f>
        <v>5</v>
      </c>
      <c r="BU5" s="455">
        <f>'IS BS CF'!BU5</f>
        <v>5</v>
      </c>
      <c r="BV5" s="455">
        <f>'IS BS CF'!BV5</f>
        <v>5</v>
      </c>
      <c r="BW5" s="455">
        <f>'IS BS CF'!BW5</f>
        <v>5</v>
      </c>
      <c r="BX5" s="455">
        <f>'IS BS CF'!BX5</f>
        <v>5</v>
      </c>
      <c r="BY5" s="455">
        <f>'IS BS CF'!BY5</f>
        <v>5</v>
      </c>
      <c r="BZ5" s="455">
        <f>'IS BS CF'!BZ5</f>
        <v>5</v>
      </c>
      <c r="CA5" s="455">
        <f>'IS BS CF'!CA5</f>
        <v>6</v>
      </c>
      <c r="CB5" s="455">
        <f>'IS BS CF'!CB5</f>
        <v>6</v>
      </c>
      <c r="CC5" s="455">
        <f>'IS BS CF'!CC5</f>
        <v>6</v>
      </c>
      <c r="CD5" s="455">
        <f>'IS BS CF'!CD5</f>
        <v>6</v>
      </c>
      <c r="CE5" s="455">
        <f>'IS BS CF'!CE5</f>
        <v>6</v>
      </c>
      <c r="CF5" s="455">
        <f>'IS BS CF'!CF5</f>
        <v>6</v>
      </c>
      <c r="CG5" s="455">
        <f>'IS BS CF'!CG5</f>
        <v>6</v>
      </c>
      <c r="CH5" s="455">
        <f>'IS BS CF'!CH5</f>
        <v>6</v>
      </c>
      <c r="CI5" s="455">
        <f>'IS BS CF'!CI5</f>
        <v>6</v>
      </c>
      <c r="CJ5" s="455">
        <f>'IS BS CF'!CJ5</f>
        <v>6</v>
      </c>
      <c r="CK5" s="455">
        <f>'IS BS CF'!CK5</f>
        <v>6</v>
      </c>
    </row>
    <row r="6" spans="2:89" outlineLevel="1" x14ac:dyDescent="0.35">
      <c r="B6" s="12" t="str">
        <f>'IS BS CF'!B6</f>
        <v>(Year end #)</v>
      </c>
      <c r="I6"/>
      <c r="J6"/>
      <c r="S6" s="456">
        <f>'IS BS CF'!S6</f>
        <v>0</v>
      </c>
      <c r="T6" s="456">
        <f>'IS BS CF'!T6</f>
        <v>0</v>
      </c>
      <c r="U6" s="456">
        <f>'IS BS CF'!U6</f>
        <v>0</v>
      </c>
      <c r="V6" s="456">
        <f>'IS BS CF'!V6</f>
        <v>0</v>
      </c>
      <c r="W6" s="456">
        <f>'IS BS CF'!W6</f>
        <v>0</v>
      </c>
      <c r="X6" s="456">
        <f>'IS BS CF'!X6</f>
        <v>0</v>
      </c>
      <c r="Y6" s="456">
        <f>'IS BS CF'!Y6</f>
        <v>0</v>
      </c>
      <c r="Z6" s="456">
        <f>'IS BS CF'!Z6</f>
        <v>0</v>
      </c>
      <c r="AA6" s="456">
        <f>'IS BS CF'!AA6</f>
        <v>0</v>
      </c>
      <c r="AB6" s="456">
        <f>'IS BS CF'!AB6</f>
        <v>0</v>
      </c>
      <c r="AC6" s="456">
        <f>'IS BS CF'!AC6</f>
        <v>0</v>
      </c>
      <c r="AD6" s="456">
        <f>'IS BS CF'!AD6</f>
        <v>1</v>
      </c>
      <c r="AE6" s="456">
        <f>'IS BS CF'!AE6</f>
        <v>0</v>
      </c>
      <c r="AF6" s="456">
        <f>'IS BS CF'!AF6</f>
        <v>0</v>
      </c>
      <c r="AG6" s="456">
        <f>'IS BS CF'!AG6</f>
        <v>0</v>
      </c>
      <c r="AH6" s="456">
        <f>'IS BS CF'!AH6</f>
        <v>0</v>
      </c>
      <c r="AI6" s="456">
        <f>'IS BS CF'!AI6</f>
        <v>0</v>
      </c>
      <c r="AJ6" s="456">
        <f>'IS BS CF'!AJ6</f>
        <v>0</v>
      </c>
      <c r="AK6" s="456">
        <f>'IS BS CF'!AK6</f>
        <v>0</v>
      </c>
      <c r="AL6" s="456">
        <f>'IS BS CF'!AL6</f>
        <v>0</v>
      </c>
      <c r="AM6" s="456">
        <f>'IS BS CF'!AM6</f>
        <v>0</v>
      </c>
      <c r="AN6" s="456">
        <f>'IS BS CF'!AN6</f>
        <v>0</v>
      </c>
      <c r="AO6" s="456">
        <f>'IS BS CF'!AO6</f>
        <v>0</v>
      </c>
      <c r="AP6" s="456">
        <f>'IS BS CF'!AP6</f>
        <v>2</v>
      </c>
      <c r="AQ6" s="456">
        <f>'IS BS CF'!AQ6</f>
        <v>0</v>
      </c>
      <c r="AR6" s="456">
        <f>'IS BS CF'!AR6</f>
        <v>0</v>
      </c>
      <c r="AS6" s="456">
        <f>'IS BS CF'!AS6</f>
        <v>0</v>
      </c>
      <c r="AT6" s="456">
        <f>'IS BS CF'!AT6</f>
        <v>0</v>
      </c>
      <c r="AU6" s="456">
        <f>'IS BS CF'!AU6</f>
        <v>0</v>
      </c>
      <c r="AV6" s="456">
        <f>'IS BS CF'!AV6</f>
        <v>0</v>
      </c>
      <c r="AW6" s="456">
        <f>'IS BS CF'!AW6</f>
        <v>0</v>
      </c>
      <c r="AX6" s="456">
        <f>'IS BS CF'!AX6</f>
        <v>0</v>
      </c>
      <c r="AY6" s="456">
        <f>'IS BS CF'!AY6</f>
        <v>0</v>
      </c>
      <c r="AZ6" s="456">
        <f>'IS BS CF'!AZ6</f>
        <v>0</v>
      </c>
      <c r="BA6" s="456">
        <f>'IS BS CF'!BA6</f>
        <v>0</v>
      </c>
      <c r="BB6" s="456">
        <f>'IS BS CF'!BB6</f>
        <v>3</v>
      </c>
      <c r="BC6" s="456">
        <f>'IS BS CF'!BC6</f>
        <v>0</v>
      </c>
      <c r="BD6" s="456">
        <f>'IS BS CF'!BD6</f>
        <v>0</v>
      </c>
      <c r="BE6" s="456">
        <f>'IS BS CF'!BE6</f>
        <v>0</v>
      </c>
      <c r="BF6" s="456">
        <f>'IS BS CF'!BF6</f>
        <v>0</v>
      </c>
      <c r="BG6" s="456">
        <f>'IS BS CF'!BG6</f>
        <v>0</v>
      </c>
      <c r="BH6" s="456">
        <f>'IS BS CF'!BH6</f>
        <v>0</v>
      </c>
      <c r="BI6" s="456">
        <f>'IS BS CF'!BI6</f>
        <v>0</v>
      </c>
      <c r="BJ6" s="456">
        <f>'IS BS CF'!BJ6</f>
        <v>0</v>
      </c>
      <c r="BK6" s="456">
        <f>'IS BS CF'!BK6</f>
        <v>0</v>
      </c>
      <c r="BL6" s="456">
        <f>'IS BS CF'!BL6</f>
        <v>0</v>
      </c>
      <c r="BM6" s="456">
        <f>'IS BS CF'!BM6</f>
        <v>0</v>
      </c>
      <c r="BN6" s="456">
        <f>'IS BS CF'!BN6</f>
        <v>4</v>
      </c>
      <c r="BO6" s="456">
        <f>'IS BS CF'!BO6</f>
        <v>0</v>
      </c>
      <c r="BP6" s="456">
        <f>'IS BS CF'!BP6</f>
        <v>0</v>
      </c>
      <c r="BQ6" s="456">
        <f>'IS BS CF'!BQ6</f>
        <v>0</v>
      </c>
      <c r="BR6" s="456">
        <f>'IS BS CF'!BR6</f>
        <v>0</v>
      </c>
      <c r="BS6" s="456">
        <f>'IS BS CF'!BS6</f>
        <v>0</v>
      </c>
      <c r="BT6" s="456">
        <f>'IS BS CF'!BT6</f>
        <v>0</v>
      </c>
      <c r="BU6" s="456">
        <f>'IS BS CF'!BU6</f>
        <v>0</v>
      </c>
      <c r="BV6" s="456">
        <f>'IS BS CF'!BV6</f>
        <v>0</v>
      </c>
      <c r="BW6" s="456">
        <f>'IS BS CF'!BW6</f>
        <v>0</v>
      </c>
      <c r="BX6" s="456">
        <f>'IS BS CF'!BX6</f>
        <v>0</v>
      </c>
      <c r="BY6" s="456">
        <f>'IS BS CF'!BY6</f>
        <v>0</v>
      </c>
      <c r="BZ6" s="456">
        <f>'IS BS CF'!BZ6</f>
        <v>5</v>
      </c>
      <c r="CA6" s="456">
        <f>'IS BS CF'!CA6</f>
        <v>0</v>
      </c>
      <c r="CB6" s="456">
        <f>'IS BS CF'!CB6</f>
        <v>0</v>
      </c>
      <c r="CC6" s="456">
        <f>'IS BS CF'!CC6</f>
        <v>0</v>
      </c>
      <c r="CD6" s="456">
        <f>'IS BS CF'!CD6</f>
        <v>0</v>
      </c>
      <c r="CE6" s="456">
        <f>'IS BS CF'!CE6</f>
        <v>0</v>
      </c>
      <c r="CF6" s="456">
        <f>'IS BS CF'!CF6</f>
        <v>0</v>
      </c>
      <c r="CG6" s="456">
        <f>'IS BS CF'!CG6</f>
        <v>0</v>
      </c>
      <c r="CH6" s="456">
        <f>'IS BS CF'!CH6</f>
        <v>0</v>
      </c>
      <c r="CI6" s="456">
        <f>'IS BS CF'!CI6</f>
        <v>0</v>
      </c>
      <c r="CJ6" s="456">
        <f>'IS BS CF'!CJ6</f>
        <v>0</v>
      </c>
      <c r="CK6" s="456">
        <f>'IS BS CF'!CK6</f>
        <v>0</v>
      </c>
    </row>
    <row r="7" spans="2:89" outlineLevel="1" x14ac:dyDescent="0.35">
      <c r="B7" s="12" t="str">
        <f>'IS BS CF'!B7</f>
        <v>(Calendar month #)</v>
      </c>
      <c r="H7" s="57"/>
      <c r="I7" s="57"/>
      <c r="J7" s="57"/>
      <c r="K7" s="57"/>
      <c r="L7" s="57"/>
      <c r="M7" s="57"/>
      <c r="N7" s="57"/>
      <c r="O7" s="57"/>
      <c r="P7" s="57"/>
      <c r="S7" s="452">
        <f>'IS BS CF'!S7</f>
        <v>1</v>
      </c>
      <c r="T7" s="452">
        <f>'IS BS CF'!T7</f>
        <v>2</v>
      </c>
      <c r="U7" s="452">
        <f>'IS BS CF'!U7</f>
        <v>3</v>
      </c>
      <c r="V7" s="452">
        <f>'IS BS CF'!V7</f>
        <v>4</v>
      </c>
      <c r="W7" s="452">
        <f>'IS BS CF'!W7</f>
        <v>5</v>
      </c>
      <c r="X7" s="452">
        <f>'IS BS CF'!X7</f>
        <v>6</v>
      </c>
      <c r="Y7" s="452">
        <f>'IS BS CF'!Y7</f>
        <v>7</v>
      </c>
      <c r="Z7" s="452">
        <f>'IS BS CF'!Z7</f>
        <v>8</v>
      </c>
      <c r="AA7" s="452">
        <f>'IS BS CF'!AA7</f>
        <v>9</v>
      </c>
      <c r="AB7" s="452">
        <f>'IS BS CF'!AB7</f>
        <v>10</v>
      </c>
      <c r="AC7" s="452">
        <f>'IS BS CF'!AC7</f>
        <v>11</v>
      </c>
      <c r="AD7" s="452">
        <f>'IS BS CF'!AD7</f>
        <v>12</v>
      </c>
      <c r="AE7" s="452">
        <f>'IS BS CF'!AE7</f>
        <v>1</v>
      </c>
      <c r="AF7" s="452">
        <f>'IS BS CF'!AF7</f>
        <v>2</v>
      </c>
      <c r="AG7" s="452">
        <f>'IS BS CF'!AG7</f>
        <v>3</v>
      </c>
      <c r="AH7" s="452">
        <f>'IS BS CF'!AH7</f>
        <v>4</v>
      </c>
      <c r="AI7" s="452">
        <f>'IS BS CF'!AI7</f>
        <v>5</v>
      </c>
      <c r="AJ7" s="452">
        <f>'IS BS CF'!AJ7</f>
        <v>6</v>
      </c>
      <c r="AK7" s="452">
        <f>'IS BS CF'!AK7</f>
        <v>7</v>
      </c>
      <c r="AL7" s="452">
        <f>'IS BS CF'!AL7</f>
        <v>8</v>
      </c>
      <c r="AM7" s="452">
        <f>'IS BS CF'!AM7</f>
        <v>9</v>
      </c>
      <c r="AN7" s="452">
        <f>'IS BS CF'!AN7</f>
        <v>10</v>
      </c>
      <c r="AO7" s="452">
        <f>'IS BS CF'!AO7</f>
        <v>11</v>
      </c>
      <c r="AP7" s="452">
        <f>'IS BS CF'!AP7</f>
        <v>12</v>
      </c>
      <c r="AQ7" s="452">
        <f>'IS BS CF'!AQ7</f>
        <v>1</v>
      </c>
      <c r="AR7" s="452">
        <f>'IS BS CF'!AR7</f>
        <v>2</v>
      </c>
      <c r="AS7" s="452">
        <f>'IS BS CF'!AS7</f>
        <v>3</v>
      </c>
      <c r="AT7" s="452">
        <f>'IS BS CF'!AT7</f>
        <v>4</v>
      </c>
      <c r="AU7" s="452">
        <f>'IS BS CF'!AU7</f>
        <v>5</v>
      </c>
      <c r="AV7" s="452">
        <f>'IS BS CF'!AV7</f>
        <v>6</v>
      </c>
      <c r="AW7" s="452">
        <f>'IS BS CF'!AW7</f>
        <v>7</v>
      </c>
      <c r="AX7" s="452">
        <f>'IS BS CF'!AX7</f>
        <v>8</v>
      </c>
      <c r="AY7" s="452">
        <f>'IS BS CF'!AY7</f>
        <v>9</v>
      </c>
      <c r="AZ7" s="452">
        <f>'IS BS CF'!AZ7</f>
        <v>10</v>
      </c>
      <c r="BA7" s="452">
        <f>'IS BS CF'!BA7</f>
        <v>11</v>
      </c>
      <c r="BB7" s="452">
        <f>'IS BS CF'!BB7</f>
        <v>12</v>
      </c>
      <c r="BC7" s="452">
        <f>'IS BS CF'!BC7</f>
        <v>1</v>
      </c>
      <c r="BD7" s="452">
        <f>'IS BS CF'!BD7</f>
        <v>2</v>
      </c>
      <c r="BE7" s="452">
        <f>'IS BS CF'!BE7</f>
        <v>3</v>
      </c>
      <c r="BF7" s="452">
        <f>'IS BS CF'!BF7</f>
        <v>4</v>
      </c>
      <c r="BG7" s="452">
        <f>'IS BS CF'!BG7</f>
        <v>5</v>
      </c>
      <c r="BH7" s="452">
        <f>'IS BS CF'!BH7</f>
        <v>6</v>
      </c>
      <c r="BI7" s="452">
        <f>'IS BS CF'!BI7</f>
        <v>7</v>
      </c>
      <c r="BJ7" s="452">
        <f>'IS BS CF'!BJ7</f>
        <v>8</v>
      </c>
      <c r="BK7" s="452">
        <f>'IS BS CF'!BK7</f>
        <v>9</v>
      </c>
      <c r="BL7" s="452">
        <f>'IS BS CF'!BL7</f>
        <v>10</v>
      </c>
      <c r="BM7" s="452">
        <f>'IS BS CF'!BM7</f>
        <v>11</v>
      </c>
      <c r="BN7" s="452">
        <f>'IS BS CF'!BN7</f>
        <v>12</v>
      </c>
      <c r="BO7" s="452">
        <f>'IS BS CF'!BO7</f>
        <v>1</v>
      </c>
      <c r="BP7" s="452">
        <f>'IS BS CF'!BP7</f>
        <v>2</v>
      </c>
      <c r="BQ7" s="452">
        <f>'IS BS CF'!BQ7</f>
        <v>3</v>
      </c>
      <c r="BR7" s="452">
        <f>'IS BS CF'!BR7</f>
        <v>4</v>
      </c>
      <c r="BS7" s="452">
        <f>'IS BS CF'!BS7</f>
        <v>5</v>
      </c>
      <c r="BT7" s="452">
        <f>'IS BS CF'!BT7</f>
        <v>6</v>
      </c>
      <c r="BU7" s="452">
        <f>'IS BS CF'!BU7</f>
        <v>7</v>
      </c>
      <c r="BV7" s="452">
        <f>'IS BS CF'!BV7</f>
        <v>8</v>
      </c>
      <c r="BW7" s="452">
        <f>'IS BS CF'!BW7</f>
        <v>9</v>
      </c>
      <c r="BX7" s="452">
        <f>'IS BS CF'!BX7</f>
        <v>10</v>
      </c>
      <c r="BY7" s="452">
        <f>'IS BS CF'!BY7</f>
        <v>11</v>
      </c>
      <c r="BZ7" s="452">
        <f>'IS BS CF'!BZ7</f>
        <v>12</v>
      </c>
      <c r="CA7" s="452">
        <f>'IS BS CF'!CA7</f>
        <v>1</v>
      </c>
      <c r="CB7" s="452">
        <f>'IS BS CF'!CB7</f>
        <v>2</v>
      </c>
      <c r="CC7" s="452">
        <f>'IS BS CF'!CC7</f>
        <v>3</v>
      </c>
      <c r="CD7" s="452">
        <f>'IS BS CF'!CD7</f>
        <v>4</v>
      </c>
      <c r="CE7" s="452">
        <f>'IS BS CF'!CE7</f>
        <v>5</v>
      </c>
      <c r="CF7" s="452">
        <f>'IS BS CF'!CF7</f>
        <v>6</v>
      </c>
      <c r="CG7" s="452">
        <f>'IS BS CF'!CG7</f>
        <v>7</v>
      </c>
      <c r="CH7" s="452">
        <f>'IS BS CF'!CH7</f>
        <v>8</v>
      </c>
      <c r="CI7" s="452">
        <f>'IS BS CF'!CI7</f>
        <v>9</v>
      </c>
      <c r="CJ7" s="452">
        <f>'IS BS CF'!CJ7</f>
        <v>10</v>
      </c>
      <c r="CK7" s="452">
        <f>'IS BS CF'!CK7</f>
        <v>11</v>
      </c>
    </row>
    <row r="8" spans="2:89" outlineLevel="1" x14ac:dyDescent="0.35">
      <c r="B8" s="15"/>
      <c r="C8" t="s">
        <v>242</v>
      </c>
      <c r="D8" s="6" t="s">
        <v>217</v>
      </c>
      <c r="E8" s="6" t="s">
        <v>245</v>
      </c>
      <c r="F8" s="1" t="s">
        <v>148</v>
      </c>
      <c r="G8"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row>
    <row r="9" spans="2:89" ht="7.5" customHeight="1" x14ac:dyDescent="0.35">
      <c r="B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row>
    <row r="10" spans="2:89" ht="5.5" customHeight="1" x14ac:dyDescent="0.35">
      <c r="B10" s="13"/>
      <c r="D10" s="6"/>
      <c r="E10" s="6"/>
      <c r="F10" s="1"/>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row>
    <row r="11" spans="2:89" x14ac:dyDescent="0.35">
      <c r="B11" s="66" t="s">
        <v>229</v>
      </c>
      <c r="C11" s="31"/>
      <c r="D11" t="s">
        <v>246</v>
      </c>
      <c r="E11" s="8" t="str">
        <f>ROW()&amp;" "&amp;D11</f>
        <v>11 GENASS</v>
      </c>
      <c r="F11" t="s">
        <v>340</v>
      </c>
      <c r="G11" s="31" t="s">
        <v>243</v>
      </c>
      <c r="H11" s="22"/>
      <c r="I11" s="288"/>
      <c r="J11" s="288"/>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row>
    <row r="12" spans="2:89" x14ac:dyDescent="0.35">
      <c r="B12" s="95" t="s">
        <v>230</v>
      </c>
      <c r="D12" t="s">
        <v>246</v>
      </c>
      <c r="E12" t="str">
        <f>ROW()&amp;" "&amp;D12</f>
        <v>12 GENASS</v>
      </c>
      <c r="G12" t="str">
        <f>E12</f>
        <v>12 GENASS</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row>
    <row r="13" spans="2:89" x14ac:dyDescent="0.35">
      <c r="B13" t="s">
        <v>594</v>
      </c>
      <c r="D13" t="s">
        <v>246</v>
      </c>
      <c r="E13" t="str">
        <f>ROW()&amp;" "&amp;D13</f>
        <v>13 GENASS</v>
      </c>
      <c r="G13" t="str">
        <f>E13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row>
    <row r="14" spans="2:89" x14ac:dyDescent="0.35">
      <c r="B14" t="s">
        <v>592</v>
      </c>
      <c r="D14" t="s">
        <v>246</v>
      </c>
      <c r="E14" t="str">
        <f>ROW()&amp;" "&amp;D14</f>
        <v>14 GENASS</v>
      </c>
      <c r="G14" t="str">
        <f>E14</f>
        <v>14 GENASS</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row>
    <row r="15" spans="2:89" x14ac:dyDescent="0.35">
      <c r="B15" s="66" t="s">
        <v>1002</v>
      </c>
      <c r="C15" s="31"/>
      <c r="D15" t="s">
        <v>453</v>
      </c>
      <c r="E15" s="8" t="str">
        <f t="shared" ref="E15:E47" si="0">ROW()&amp;" "&amp;D15</f>
        <v>15 HVOL-EV</v>
      </c>
      <c r="F15" t="s">
        <v>454</v>
      </c>
      <c r="G15" s="31" t="s">
        <v>243</v>
      </c>
      <c r="H15" s="22"/>
      <c r="I15" s="288"/>
      <c r="J15" s="288"/>
      <c r="K15" s="22"/>
      <c r="L15" s="22"/>
      <c r="M15" s="22"/>
      <c r="N15" s="22"/>
      <c r="O15" s="22"/>
      <c r="P15" s="22"/>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c r="BM15" s="66"/>
      <c r="BN15" s="66"/>
      <c r="BO15" s="66"/>
      <c r="BP15" s="66"/>
      <c r="BQ15" s="66"/>
      <c r="BR15" s="66"/>
      <c r="BS15" s="66"/>
      <c r="BT15" s="66"/>
      <c r="BU15" s="66"/>
      <c r="BV15" s="66"/>
      <c r="BW15" s="66"/>
      <c r="BX15" s="66"/>
      <c r="BY15" s="66"/>
      <c r="BZ15" s="66"/>
      <c r="CA15" s="66"/>
      <c r="CB15" s="66"/>
      <c r="CC15" s="66"/>
      <c r="CD15" s="66"/>
      <c r="CE15" s="66"/>
      <c r="CF15" s="66"/>
      <c r="CG15" s="66"/>
      <c r="CH15" s="66"/>
      <c r="CI15" s="66"/>
      <c r="CJ15" s="66"/>
      <c r="CK15" s="66"/>
    </row>
    <row r="16" spans="2:89" x14ac:dyDescent="0.35">
      <c r="B16" s="124" t="str">
        <f ca="1">OFFSET(B16,ROW(B26)-ROW(B16),0)</f>
        <v># of new pools</v>
      </c>
      <c r="C16" t="s">
        <v>965</v>
      </c>
      <c r="D16" t="s">
        <v>453</v>
      </c>
      <c r="E16" s="8" t="str">
        <f t="shared" si="0"/>
        <v>16 HVOL-EV</v>
      </c>
      <c r="G16" t="str">
        <f>E16</f>
        <v>16 HVOL-EV</v>
      </c>
      <c r="H16" s="12"/>
      <c r="I16" s="60"/>
      <c r="J16" s="60"/>
      <c r="K16" s="17">
        <v>100000</v>
      </c>
      <c r="L16" s="17">
        <v>200000</v>
      </c>
      <c r="M16" s="17">
        <v>400000</v>
      </c>
      <c r="N16" s="17">
        <v>800000</v>
      </c>
      <c r="O16" s="17">
        <v>1600000</v>
      </c>
      <c r="P16" s="17">
        <v>3200000</v>
      </c>
      <c r="R16" s="15"/>
      <c r="S16" s="15" t="e" cm="1">
        <f t="array" ref="S16">INDEX($K:$P,ROW(),MATCH(#REF!,$K$2:$P$2,0))/12</f>
        <v>#REF!</v>
      </c>
      <c r="T16" s="15" cm="1">
        <f t="array" ref="T16">INDEX($K:$P,ROW(),MATCH(T$3,$K$2:$P$2,0))/12</f>
        <v>8333.3333333333339</v>
      </c>
      <c r="U16" s="15" cm="1">
        <f t="array" ref="U16">INDEX($K:$P,ROW(),MATCH(U$3,$K$2:$P$2,0))/12</f>
        <v>8333.3333333333339</v>
      </c>
      <c r="V16" s="15" cm="1">
        <f t="array" ref="V16">INDEX($K:$P,ROW(),MATCH(V$3,$K$2:$P$2,0))/12</f>
        <v>8333.3333333333339</v>
      </c>
      <c r="W16" s="15" cm="1">
        <f t="array" ref="W16">INDEX($K:$P,ROW(),MATCH(W$3,$K$2:$P$2,0))/12</f>
        <v>8333.3333333333339</v>
      </c>
      <c r="X16" s="15" cm="1">
        <f t="array" ref="X16">INDEX($K:$P,ROW(),MATCH(X$3,$K$2:$P$2,0))/12</f>
        <v>8333.3333333333339</v>
      </c>
      <c r="Y16" s="15" cm="1">
        <f t="array" ref="Y16">INDEX($K:$P,ROW(),MATCH(Y$3,$K$2:$P$2,0))/12</f>
        <v>8333.3333333333339</v>
      </c>
      <c r="Z16" s="15" cm="1">
        <f t="array" ref="Z16">INDEX($K:$P,ROW(),MATCH(Z$3,$K$2:$P$2,0))/12</f>
        <v>8333.3333333333339</v>
      </c>
      <c r="AA16" s="15" cm="1">
        <f t="array" ref="AA16">INDEX($K:$P,ROW(),MATCH(AA$3,$K$2:$P$2,0))/12</f>
        <v>8333.3333333333339</v>
      </c>
      <c r="AB16" s="15" cm="1">
        <f t="array" ref="AB16">INDEX($K:$P,ROW(),MATCH(AB$3,$K$2:$P$2,0))/12</f>
        <v>8333.3333333333339</v>
      </c>
      <c r="AC16" s="15" cm="1">
        <f t="array" ref="AC16">INDEX($K:$P,ROW(),MATCH(AC$3,$K$2:$P$2,0))/12</f>
        <v>8333.3333333333339</v>
      </c>
      <c r="AD16" s="15" cm="1">
        <f t="array" ref="AD16">INDEX($K:$P,ROW(),MATCH(AD$3,$K$2:$P$2,0))/12</f>
        <v>8333.3333333333339</v>
      </c>
      <c r="AE16" s="15" cm="1">
        <f t="array" ref="AE16">INDEX($K:$P,ROW(),MATCH(AE$3,$K$2:$P$2,0))/12</f>
        <v>16666.666666666668</v>
      </c>
      <c r="AF16" s="15" cm="1">
        <f t="array" ref="AF16">INDEX($K:$P,ROW(),MATCH(AF$3,$K$2:$P$2,0))/12</f>
        <v>16666.666666666668</v>
      </c>
      <c r="AG16" s="15" cm="1">
        <f t="array" ref="AG16">INDEX($K:$P,ROW(),MATCH(AG$3,$K$2:$P$2,0))/12</f>
        <v>16666.666666666668</v>
      </c>
      <c r="AH16" s="15" cm="1">
        <f t="array" ref="AH16">INDEX($K:$P,ROW(),MATCH(AH$3,$K$2:$P$2,0))/12</f>
        <v>16666.666666666668</v>
      </c>
      <c r="AI16" s="15" cm="1">
        <f t="array" ref="AI16">INDEX($K:$P,ROW(),MATCH(AI$3,$K$2:$P$2,0))/12</f>
        <v>16666.666666666668</v>
      </c>
      <c r="AJ16" s="15" cm="1">
        <f t="array" ref="AJ16">INDEX($K:$P,ROW(),MATCH(AJ$3,$K$2:$P$2,0))/12</f>
        <v>16666.666666666668</v>
      </c>
      <c r="AK16" s="15" cm="1">
        <f t="array" ref="AK16">INDEX($K:$P,ROW(),MATCH(AK$3,$K$2:$P$2,0))/12</f>
        <v>16666.666666666668</v>
      </c>
      <c r="AL16" s="15" cm="1">
        <f t="array" ref="AL16">INDEX($K:$P,ROW(),MATCH(AL$3,$K$2:$P$2,0))/12</f>
        <v>16666.666666666668</v>
      </c>
      <c r="AM16" s="15" cm="1">
        <f t="array" ref="AM16">INDEX($K:$P,ROW(),MATCH(AM$3,$K$2:$P$2,0))/12</f>
        <v>16666.666666666668</v>
      </c>
      <c r="AN16" s="15" cm="1">
        <f t="array" ref="AN16">INDEX($K:$P,ROW(),MATCH(AN$3,$K$2:$P$2,0))/12</f>
        <v>16666.666666666668</v>
      </c>
      <c r="AO16" s="15" cm="1">
        <f t="array" ref="AO16">INDEX($K:$P,ROW(),MATCH(AO$3,$K$2:$P$2,0))/12</f>
        <v>16666.666666666668</v>
      </c>
      <c r="AP16" s="15" cm="1">
        <f t="array" ref="AP16">INDEX($K:$P,ROW(),MATCH(AP$3,$K$2:$P$2,0))/12</f>
        <v>16666.666666666668</v>
      </c>
      <c r="AQ16" s="15" cm="1">
        <f t="array" ref="AQ16">INDEX($K:$P,ROW(),MATCH(AQ$3,$K$2:$P$2,0))/12</f>
        <v>33333.333333333336</v>
      </c>
      <c r="AR16" s="15" cm="1">
        <f t="array" ref="AR16">INDEX($K:$P,ROW(),MATCH(AR$3,$K$2:$P$2,0))/12</f>
        <v>33333.333333333336</v>
      </c>
      <c r="AS16" s="15" cm="1">
        <f t="array" ref="AS16">INDEX($K:$P,ROW(),MATCH(AS$3,$K$2:$P$2,0))/12</f>
        <v>33333.333333333336</v>
      </c>
      <c r="AT16" s="15" cm="1">
        <f t="array" ref="AT16">INDEX($K:$P,ROW(),MATCH(AT$3,$K$2:$P$2,0))/12</f>
        <v>33333.333333333336</v>
      </c>
      <c r="AU16" s="15" cm="1">
        <f t="array" ref="AU16">INDEX($K:$P,ROW(),MATCH(AU$3,$K$2:$P$2,0))/12</f>
        <v>33333.333333333336</v>
      </c>
      <c r="AV16" s="15" cm="1">
        <f t="array" ref="AV16">INDEX($K:$P,ROW(),MATCH(AV$3,$K$2:$P$2,0))/12</f>
        <v>33333.333333333336</v>
      </c>
      <c r="AW16" s="15" cm="1">
        <f t="array" ref="AW16">INDEX($K:$P,ROW(),MATCH(AW$3,$K$2:$P$2,0))/12</f>
        <v>33333.333333333336</v>
      </c>
      <c r="AX16" s="15" cm="1">
        <f t="array" ref="AX16">INDEX($K:$P,ROW(),MATCH(AX$3,$K$2:$P$2,0))/12</f>
        <v>33333.333333333336</v>
      </c>
      <c r="AY16" s="15" cm="1">
        <f t="array" ref="AY16">INDEX($K:$P,ROW(),MATCH(AY$3,$K$2:$P$2,0))/12</f>
        <v>33333.333333333336</v>
      </c>
      <c r="AZ16" s="15" cm="1">
        <f t="array" ref="AZ16">INDEX($K:$P,ROW(),MATCH(AZ$3,$K$2:$P$2,0))/12</f>
        <v>33333.333333333336</v>
      </c>
      <c r="BA16" s="15" cm="1">
        <f t="array" ref="BA16">INDEX($K:$P,ROW(),MATCH(BA$3,$K$2:$P$2,0))/12</f>
        <v>33333.333333333336</v>
      </c>
      <c r="BB16" s="15" cm="1">
        <f t="array" ref="BB16">INDEX($K:$P,ROW(),MATCH(BB$3,$K$2:$P$2,0))/12</f>
        <v>33333.333333333336</v>
      </c>
      <c r="BC16" s="15" cm="1">
        <f t="array" ref="BC16">INDEX($K:$P,ROW(),MATCH(BC$3,$K$2:$P$2,0))/12</f>
        <v>66666.666666666672</v>
      </c>
      <c r="BD16" s="15" cm="1">
        <f t="array" ref="BD16">INDEX($K:$P,ROW(),MATCH(BD$3,$K$2:$P$2,0))/12</f>
        <v>66666.666666666672</v>
      </c>
      <c r="BE16" s="15" cm="1">
        <f t="array" ref="BE16">INDEX($K:$P,ROW(),MATCH(BE$3,$K$2:$P$2,0))/12</f>
        <v>66666.666666666672</v>
      </c>
      <c r="BF16" s="15" cm="1">
        <f t="array" ref="BF16">INDEX($K:$P,ROW(),MATCH(BF$3,$K$2:$P$2,0))/12</f>
        <v>66666.666666666672</v>
      </c>
      <c r="BG16" s="15" cm="1">
        <f t="array" ref="BG16">INDEX($K:$P,ROW(),MATCH(BG$3,$K$2:$P$2,0))/12</f>
        <v>66666.666666666672</v>
      </c>
      <c r="BH16" s="15" cm="1">
        <f t="array" ref="BH16">INDEX($K:$P,ROW(),MATCH(BH$3,$K$2:$P$2,0))/12</f>
        <v>66666.666666666672</v>
      </c>
      <c r="BI16" s="15" cm="1">
        <f t="array" ref="BI16">INDEX($K:$P,ROW(),MATCH(BI$3,$K$2:$P$2,0))/12</f>
        <v>66666.666666666672</v>
      </c>
      <c r="BJ16" s="15" cm="1">
        <f t="array" ref="BJ16">INDEX($K:$P,ROW(),MATCH(BJ$3,$K$2:$P$2,0))/12</f>
        <v>66666.666666666672</v>
      </c>
      <c r="BK16" s="15" cm="1">
        <f t="array" ref="BK16">INDEX($K:$P,ROW(),MATCH(BK$3,$K$2:$P$2,0))/12</f>
        <v>66666.666666666672</v>
      </c>
      <c r="BL16" s="15" cm="1">
        <f t="array" ref="BL16">INDEX($K:$P,ROW(),MATCH(BL$3,$K$2:$P$2,0))/12</f>
        <v>66666.666666666672</v>
      </c>
      <c r="BM16" s="15" cm="1">
        <f t="array" ref="BM16">INDEX($K:$P,ROW(),MATCH(BM$3,$K$2:$P$2,0))/12</f>
        <v>66666.666666666672</v>
      </c>
      <c r="BN16" s="15" cm="1">
        <f t="array" ref="BN16">INDEX($K:$P,ROW(),MATCH(BN$3,$K$2:$P$2,0))/12</f>
        <v>66666.666666666672</v>
      </c>
      <c r="BO16" s="15" cm="1">
        <f t="array" ref="BO16">INDEX($K:$P,ROW(),MATCH(BO$3,$K$2:$P$2,0))/12</f>
        <v>133333.33333333334</v>
      </c>
      <c r="BP16" s="15" cm="1">
        <f t="array" ref="BP16">INDEX($K:$P,ROW(),MATCH(BP$3,$K$2:$P$2,0))/12</f>
        <v>133333.33333333334</v>
      </c>
      <c r="BQ16" s="15" cm="1">
        <f t="array" ref="BQ16">INDEX($K:$P,ROW(),MATCH(BQ$3,$K$2:$P$2,0))/12</f>
        <v>133333.33333333334</v>
      </c>
      <c r="BR16" s="15" cm="1">
        <f t="array" ref="BR16">INDEX($K:$P,ROW(),MATCH(BR$3,$K$2:$P$2,0))/12</f>
        <v>133333.33333333334</v>
      </c>
      <c r="BS16" s="15" cm="1">
        <f t="array" ref="BS16">INDEX($K:$P,ROW(),MATCH(BS$3,$K$2:$P$2,0))/12</f>
        <v>133333.33333333334</v>
      </c>
      <c r="BT16" s="15" cm="1">
        <f t="array" ref="BT16">INDEX($K:$P,ROW(),MATCH(BT$3,$K$2:$P$2,0))/12</f>
        <v>133333.33333333334</v>
      </c>
      <c r="BU16" s="15" cm="1">
        <f t="array" ref="BU16">INDEX($K:$P,ROW(),MATCH(BU$3,$K$2:$P$2,0))/12</f>
        <v>133333.33333333334</v>
      </c>
      <c r="BV16" s="15" cm="1">
        <f t="array" ref="BV16">INDEX($K:$P,ROW(),MATCH(BV$3,$K$2:$P$2,0))/12</f>
        <v>133333.33333333334</v>
      </c>
      <c r="BW16" s="15" cm="1">
        <f t="array" ref="BW16">INDEX($K:$P,ROW(),MATCH(BW$3,$K$2:$P$2,0))/12</f>
        <v>133333.33333333334</v>
      </c>
      <c r="BX16" s="15" cm="1">
        <f t="array" ref="BX16">INDEX($K:$P,ROW(),MATCH(BX$3,$K$2:$P$2,0))/12</f>
        <v>133333.33333333334</v>
      </c>
      <c r="BY16" s="15" cm="1">
        <f t="array" ref="BY16">INDEX($K:$P,ROW(),MATCH(BY$3,$K$2:$P$2,0))/12</f>
        <v>133333.33333333334</v>
      </c>
      <c r="BZ16" s="15" cm="1">
        <f t="array" ref="BZ16">INDEX($K:$P,ROW(),MATCH(BZ$3,$K$2:$P$2,0))/12</f>
        <v>133333.33333333334</v>
      </c>
      <c r="CA16" s="15" cm="1">
        <f t="array" ref="CA16">INDEX($K:$P,ROW(),MATCH(CA$3,$K$2:$P$2,0))/12</f>
        <v>266666.66666666669</v>
      </c>
      <c r="CB16" s="15" cm="1">
        <f t="array" ref="CB16">INDEX($K:$P,ROW(),MATCH(CB$3,$K$2:$P$2,0))/12</f>
        <v>266666.66666666669</v>
      </c>
      <c r="CC16" s="15" cm="1">
        <f t="array" ref="CC16">INDEX($K:$P,ROW(),MATCH(CC$3,$K$2:$P$2,0))/12</f>
        <v>266666.66666666669</v>
      </c>
      <c r="CD16" s="15" cm="1">
        <f t="array" ref="CD16">INDEX($K:$P,ROW(),MATCH(CD$3,$K$2:$P$2,0))/12</f>
        <v>266666.66666666669</v>
      </c>
      <c r="CE16" s="15" cm="1">
        <f t="array" ref="CE16">INDEX($K:$P,ROW(),MATCH(CE$3,$K$2:$P$2,0))/12</f>
        <v>266666.66666666669</v>
      </c>
      <c r="CF16" s="15" cm="1">
        <f t="array" ref="CF16">INDEX($K:$P,ROW(),MATCH(CF$3,$K$2:$P$2,0))/12</f>
        <v>266666.66666666669</v>
      </c>
      <c r="CG16" s="15" cm="1">
        <f t="array" ref="CG16">INDEX($K:$P,ROW(),MATCH(CG$3,$K$2:$P$2,0))/12</f>
        <v>266666.66666666669</v>
      </c>
      <c r="CH16" s="15" cm="1">
        <f t="array" ref="CH16">INDEX($K:$P,ROW(),MATCH(CH$3,$K$2:$P$2,0))/12</f>
        <v>266666.66666666669</v>
      </c>
      <c r="CI16" s="15" cm="1">
        <f t="array" ref="CI16">INDEX($K:$P,ROW(),MATCH(CI$3,$K$2:$P$2,0))/12</f>
        <v>266666.66666666669</v>
      </c>
      <c r="CJ16" s="15" cm="1">
        <f t="array" ref="CJ16">INDEX($K:$P,ROW(),MATCH(CJ$3,$K$2:$P$2,0))/12</f>
        <v>266666.66666666669</v>
      </c>
      <c r="CK16" s="15" cm="1">
        <f t="array" ref="CK16">INDEX($K:$P,ROW(),MATCH(CK$3,$K$2:$P$2,0))/12</f>
        <v>266666.66666666669</v>
      </c>
    </row>
    <row r="17" spans="2:89" x14ac:dyDescent="0.35">
      <c r="B17" s="187" t="str">
        <f>IFERROR(SUBSTITUTE(TRIM(LEFT(B15,SEARCH("-",B15)-1)),":",""),SUBSTITUTE(B15,":",""))</f>
        <v>Pools</v>
      </c>
      <c r="D17" t="s">
        <v>453</v>
      </c>
      <c r="E17" s="8" t="str">
        <f t="shared" si="0"/>
        <v>17 HVOL-EV</v>
      </c>
      <c r="G17" t="s">
        <v>332</v>
      </c>
      <c r="H17" s="31"/>
      <c r="I17" s="73"/>
      <c r="J17" s="73"/>
      <c r="K17" s="39"/>
      <c r="L17" s="39"/>
      <c r="M17" s="39"/>
      <c r="N17" s="39"/>
      <c r="O17" s="39"/>
      <c r="P17" s="39"/>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38"/>
      <c r="BN17" s="38"/>
      <c r="BO17" s="38"/>
      <c r="BP17" s="38"/>
      <c r="BQ17" s="38"/>
      <c r="BR17" s="38"/>
      <c r="BS17" s="38"/>
      <c r="BT17" s="38"/>
      <c r="BU17" s="38"/>
      <c r="BV17" s="38"/>
      <c r="BW17" s="38"/>
      <c r="BX17" s="38"/>
      <c r="BY17" s="38"/>
      <c r="BZ17" s="38"/>
      <c r="CA17" s="38"/>
      <c r="CB17" s="38"/>
      <c r="CC17" s="38"/>
      <c r="CD17" s="38"/>
      <c r="CE17" s="38"/>
      <c r="CF17" s="38"/>
      <c r="CG17" s="38"/>
      <c r="CH17" s="38"/>
      <c r="CI17" s="38"/>
      <c r="CJ17" s="38"/>
      <c r="CK17" s="38"/>
    </row>
    <row r="18" spans="2:89" x14ac:dyDescent="0.35">
      <c r="B18" s="235" t="str">
        <f>IFERROR(SUBSTITUTE(TRIM(MID(B15, SEARCH("-", B15) + 1, LEN(B15))),":",""),"no unit")</f>
        <v>no unit</v>
      </c>
      <c r="D18" t="s">
        <v>453</v>
      </c>
      <c r="E18" s="8" t="str">
        <f t="shared" si="0"/>
        <v>18 HVOL-EV</v>
      </c>
      <c r="G18" t="s">
        <v>332</v>
      </c>
      <c r="H18" s="31"/>
      <c r="I18" s="73"/>
      <c r="J18" s="73"/>
      <c r="K18" s="39"/>
      <c r="L18" s="39"/>
      <c r="M18" s="39"/>
      <c r="N18" s="39"/>
      <c r="O18" s="39"/>
      <c r="P18" s="39"/>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row>
    <row r="19" spans="2:89" x14ac:dyDescent="0.35">
      <c r="B19" s="132" t="s">
        <v>461</v>
      </c>
      <c r="D19" t="s">
        <v>453</v>
      </c>
      <c r="E19" s="8" t="str">
        <f t="shared" si="0"/>
        <v>19 HVOL-EV</v>
      </c>
      <c r="G19" t="s">
        <v>332</v>
      </c>
      <c r="H19" s="31"/>
      <c r="I19" s="73"/>
      <c r="J19" s="73"/>
      <c r="K19" s="39"/>
      <c r="L19" s="39"/>
      <c r="M19" s="39"/>
      <c r="N19" s="39"/>
      <c r="O19" s="39"/>
      <c r="P19" s="39"/>
      <c r="R19" s="38"/>
    </row>
    <row r="20" spans="2:89" x14ac:dyDescent="0.35">
      <c r="B20" s="132" t="s">
        <v>462</v>
      </c>
      <c r="D20" t="s">
        <v>453</v>
      </c>
      <c r="E20" s="8" t="str">
        <f t="shared" si="0"/>
        <v>20 HVOL-EV</v>
      </c>
      <c r="G20" t="s">
        <v>332</v>
      </c>
      <c r="H20" s="31"/>
      <c r="I20" s="73"/>
      <c r="J20" s="73"/>
      <c r="K20" s="39"/>
      <c r="L20" s="39"/>
      <c r="M20" s="39"/>
      <c r="N20" s="39"/>
      <c r="O20" s="39"/>
      <c r="P20" s="39"/>
      <c r="R20" s="38"/>
      <c r="S20" s="199" t="str">
        <f t="shared" ref="S20:CD20" si="1">ADDRESS(ROW(S16),COLUMN(S16))</f>
        <v>$S$16</v>
      </c>
      <c r="T20" s="199" t="str">
        <f t="shared" si="1"/>
        <v>$T$16</v>
      </c>
      <c r="U20" s="199" t="str">
        <f t="shared" si="1"/>
        <v>$U$16</v>
      </c>
      <c r="V20" s="199" t="str">
        <f t="shared" si="1"/>
        <v>$V$16</v>
      </c>
      <c r="W20" s="199" t="str">
        <f t="shared" si="1"/>
        <v>$W$16</v>
      </c>
      <c r="X20" s="199" t="str">
        <f t="shared" si="1"/>
        <v>$X$16</v>
      </c>
      <c r="Y20" s="199" t="str">
        <f t="shared" si="1"/>
        <v>$Y$16</v>
      </c>
      <c r="Z20" s="199" t="str">
        <f t="shared" si="1"/>
        <v>$Z$16</v>
      </c>
      <c r="AA20" s="199" t="str">
        <f t="shared" si="1"/>
        <v>$AA$16</v>
      </c>
      <c r="AB20" s="199" t="str">
        <f t="shared" si="1"/>
        <v>$AB$16</v>
      </c>
      <c r="AC20" s="199" t="str">
        <f t="shared" si="1"/>
        <v>$AC$16</v>
      </c>
      <c r="AD20" s="199" t="str">
        <f t="shared" si="1"/>
        <v>$AD$16</v>
      </c>
      <c r="AE20" s="199" t="str">
        <f t="shared" si="1"/>
        <v>$AE$16</v>
      </c>
      <c r="AF20" s="199" t="str">
        <f t="shared" si="1"/>
        <v>$AF$16</v>
      </c>
      <c r="AG20" s="199" t="str">
        <f t="shared" si="1"/>
        <v>$AG$16</v>
      </c>
      <c r="AH20" s="199" t="str">
        <f t="shared" si="1"/>
        <v>$AH$16</v>
      </c>
      <c r="AI20" s="199" t="str">
        <f t="shared" si="1"/>
        <v>$AI$16</v>
      </c>
      <c r="AJ20" s="199" t="str">
        <f t="shared" si="1"/>
        <v>$AJ$16</v>
      </c>
      <c r="AK20" s="199" t="str">
        <f t="shared" si="1"/>
        <v>$AK$16</v>
      </c>
      <c r="AL20" s="199" t="str">
        <f t="shared" si="1"/>
        <v>$AL$16</v>
      </c>
      <c r="AM20" s="199" t="str">
        <f t="shared" si="1"/>
        <v>$AM$16</v>
      </c>
      <c r="AN20" s="199" t="str">
        <f t="shared" si="1"/>
        <v>$AN$16</v>
      </c>
      <c r="AO20" s="199" t="str">
        <f t="shared" si="1"/>
        <v>$AO$16</v>
      </c>
      <c r="AP20" s="199" t="str">
        <f t="shared" si="1"/>
        <v>$AP$16</v>
      </c>
      <c r="AQ20" s="199" t="str">
        <f t="shared" si="1"/>
        <v>$AQ$16</v>
      </c>
      <c r="AR20" s="199" t="str">
        <f t="shared" si="1"/>
        <v>$AR$16</v>
      </c>
      <c r="AS20" s="199" t="str">
        <f t="shared" si="1"/>
        <v>$AS$16</v>
      </c>
      <c r="AT20" s="199" t="str">
        <f t="shared" si="1"/>
        <v>$AT$16</v>
      </c>
      <c r="AU20" s="199" t="str">
        <f t="shared" si="1"/>
        <v>$AU$16</v>
      </c>
      <c r="AV20" s="199" t="str">
        <f t="shared" si="1"/>
        <v>$AV$16</v>
      </c>
      <c r="AW20" s="199" t="str">
        <f t="shared" si="1"/>
        <v>$AW$16</v>
      </c>
      <c r="AX20" s="199" t="str">
        <f t="shared" si="1"/>
        <v>$AX$16</v>
      </c>
      <c r="AY20" s="199" t="str">
        <f t="shared" si="1"/>
        <v>$AY$16</v>
      </c>
      <c r="AZ20" s="199" t="str">
        <f t="shared" si="1"/>
        <v>$AZ$16</v>
      </c>
      <c r="BA20" s="199" t="str">
        <f t="shared" si="1"/>
        <v>$BA$16</v>
      </c>
      <c r="BB20" s="199" t="str">
        <f t="shared" si="1"/>
        <v>$BB$16</v>
      </c>
      <c r="BC20" s="199" t="str">
        <f t="shared" si="1"/>
        <v>$BC$16</v>
      </c>
      <c r="BD20" s="199" t="str">
        <f t="shared" si="1"/>
        <v>$BD$16</v>
      </c>
      <c r="BE20" s="199" t="str">
        <f t="shared" si="1"/>
        <v>$BE$16</v>
      </c>
      <c r="BF20" s="199" t="str">
        <f t="shared" si="1"/>
        <v>$BF$16</v>
      </c>
      <c r="BG20" s="199" t="str">
        <f t="shared" si="1"/>
        <v>$BG$16</v>
      </c>
      <c r="BH20" s="199" t="str">
        <f t="shared" si="1"/>
        <v>$BH$16</v>
      </c>
      <c r="BI20" s="199" t="str">
        <f t="shared" si="1"/>
        <v>$BI$16</v>
      </c>
      <c r="BJ20" s="199" t="str">
        <f t="shared" si="1"/>
        <v>$BJ$16</v>
      </c>
      <c r="BK20" s="199" t="str">
        <f t="shared" si="1"/>
        <v>$BK$16</v>
      </c>
      <c r="BL20" s="199" t="str">
        <f t="shared" si="1"/>
        <v>$BL$16</v>
      </c>
      <c r="BM20" s="199" t="str">
        <f t="shared" si="1"/>
        <v>$BM$16</v>
      </c>
      <c r="BN20" s="199" t="str">
        <f t="shared" si="1"/>
        <v>$BN$16</v>
      </c>
      <c r="BO20" s="199" t="str">
        <f t="shared" si="1"/>
        <v>$BO$16</v>
      </c>
      <c r="BP20" s="199" t="str">
        <f t="shared" si="1"/>
        <v>$BP$16</v>
      </c>
      <c r="BQ20" s="199" t="str">
        <f t="shared" si="1"/>
        <v>$BQ$16</v>
      </c>
      <c r="BR20" s="199" t="str">
        <f t="shared" si="1"/>
        <v>$BR$16</v>
      </c>
      <c r="BS20" s="199" t="str">
        <f t="shared" si="1"/>
        <v>$BS$16</v>
      </c>
      <c r="BT20" s="199" t="str">
        <f t="shared" si="1"/>
        <v>$BT$16</v>
      </c>
      <c r="BU20" s="199" t="str">
        <f t="shared" si="1"/>
        <v>$BU$16</v>
      </c>
      <c r="BV20" s="199" t="str">
        <f t="shared" si="1"/>
        <v>$BV$16</v>
      </c>
      <c r="BW20" s="199" t="str">
        <f t="shared" si="1"/>
        <v>$BW$16</v>
      </c>
      <c r="BX20" s="199" t="str">
        <f t="shared" si="1"/>
        <v>$BX$16</v>
      </c>
      <c r="BY20" s="199" t="str">
        <f t="shared" si="1"/>
        <v>$BY$16</v>
      </c>
      <c r="BZ20" s="199" t="str">
        <f t="shared" si="1"/>
        <v>$BZ$16</v>
      </c>
      <c r="CA20" s="199" t="str">
        <f t="shared" si="1"/>
        <v>$CA$16</v>
      </c>
      <c r="CB20" s="199" t="str">
        <f t="shared" si="1"/>
        <v>$CB$16</v>
      </c>
      <c r="CC20" s="199" t="str">
        <f t="shared" si="1"/>
        <v>$CC$16</v>
      </c>
      <c r="CD20" s="199" t="str">
        <f t="shared" si="1"/>
        <v>$CD$16</v>
      </c>
      <c r="CE20" s="199" t="str">
        <f t="shared" ref="CE20:CK20" si="2">ADDRESS(ROW(CE16),COLUMN(CE16))</f>
        <v>$CE$16</v>
      </c>
      <c r="CF20" s="199" t="str">
        <f t="shared" si="2"/>
        <v>$CF$16</v>
      </c>
      <c r="CG20" s="199" t="str">
        <f t="shared" si="2"/>
        <v>$CG$16</v>
      </c>
      <c r="CH20" s="199" t="str">
        <f t="shared" si="2"/>
        <v>$CH$16</v>
      </c>
      <c r="CI20" s="199" t="str">
        <f t="shared" si="2"/>
        <v>$CI$16</v>
      </c>
      <c r="CJ20" s="199" t="str">
        <f t="shared" si="2"/>
        <v>$CJ$16</v>
      </c>
      <c r="CK20" s="199" t="str">
        <f t="shared" si="2"/>
        <v>$CK$16</v>
      </c>
    </row>
    <row r="21" spans="2:89" x14ac:dyDescent="0.35">
      <c r="B21" s="8" t="s">
        <v>488</v>
      </c>
      <c r="D21" t="s">
        <v>453</v>
      </c>
      <c r="E21" s="8" t="str">
        <f t="shared" si="0"/>
        <v>21 HVOL-EV</v>
      </c>
      <c r="G21" t="s">
        <v>332</v>
      </c>
      <c r="H21" s="31"/>
      <c r="I21" s="73"/>
      <c r="J21" s="73"/>
      <c r="K21" s="39"/>
      <c r="L21" s="39"/>
      <c r="M21" s="39"/>
      <c r="N21" s="39"/>
      <c r="O21" s="39"/>
      <c r="P21" s="39"/>
      <c r="R21" s="38"/>
      <c r="S21" s="199"/>
      <c r="T21" s="199"/>
      <c r="U21" s="199"/>
      <c r="V21" s="199"/>
      <c r="W21" s="199"/>
      <c r="X21" s="199"/>
      <c r="Y21" s="199"/>
      <c r="Z21" s="199"/>
      <c r="AA21" s="199"/>
      <c r="AB21" s="199"/>
      <c r="AC21" s="199"/>
      <c r="AD21" s="199"/>
      <c r="AE21" s="199"/>
      <c r="AF21" s="199"/>
      <c r="AG21" s="199"/>
      <c r="AH21" s="199"/>
      <c r="AI21" s="199"/>
      <c r="AJ21" s="199"/>
      <c r="AK21" s="199"/>
      <c r="AL21" s="199"/>
      <c r="AM21" s="199"/>
      <c r="AN21" s="199"/>
      <c r="AO21" s="199"/>
      <c r="AP21" s="199"/>
      <c r="AQ21" s="199"/>
      <c r="AR21" s="199"/>
      <c r="AS21" s="199"/>
      <c r="AT21" s="199"/>
      <c r="AU21" s="199"/>
      <c r="AV21" s="199"/>
      <c r="AW21" s="199"/>
      <c r="AX21" s="199"/>
      <c r="AY21" s="199"/>
      <c r="AZ21" s="199"/>
      <c r="BA21" s="199"/>
      <c r="BB21" s="199"/>
      <c r="BC21" s="199"/>
      <c r="BD21" s="199"/>
      <c r="BE21" s="199"/>
      <c r="BF21" s="199"/>
      <c r="BG21" s="199"/>
      <c r="BH21" s="199"/>
      <c r="BI21" s="199"/>
      <c r="BJ21" s="199"/>
      <c r="BK21" s="199"/>
      <c r="BL21" s="199"/>
      <c r="BM21" s="199"/>
      <c r="BN21" s="199"/>
      <c r="BO21" s="199"/>
      <c r="BP21" s="199"/>
      <c r="BQ21" s="199"/>
      <c r="BR21" s="199"/>
      <c r="BS21" s="199"/>
      <c r="BT21" s="199"/>
      <c r="BU21" s="199"/>
      <c r="BV21" s="199"/>
      <c r="BW21" s="199"/>
      <c r="BX21" s="199"/>
      <c r="BY21" s="199"/>
      <c r="BZ21" s="199"/>
      <c r="CA21" s="199"/>
      <c r="CB21" s="199"/>
      <c r="CC21" s="199"/>
      <c r="CD21" s="199"/>
      <c r="CE21" s="199"/>
      <c r="CF21" s="199"/>
      <c r="CG21" s="199"/>
      <c r="CH21" s="199"/>
      <c r="CI21" s="199"/>
      <c r="CJ21" s="199"/>
      <c r="CK21" s="199"/>
    </row>
    <row r="22" spans="2:89" x14ac:dyDescent="0.35">
      <c r="B22" s="8" t="s">
        <v>494</v>
      </c>
      <c r="D22" t="s">
        <v>453</v>
      </c>
      <c r="E22" s="8" t="str">
        <f t="shared" si="0"/>
        <v>22 HVOL-EV</v>
      </c>
      <c r="G22" t="s">
        <v>332</v>
      </c>
      <c r="H22" s="31"/>
      <c r="I22" s="73"/>
      <c r="J22" s="73"/>
      <c r="K22" s="39"/>
      <c r="L22" s="39"/>
      <c r="M22" s="39"/>
      <c r="N22" s="39"/>
      <c r="O22" s="39"/>
      <c r="P22" s="39"/>
      <c r="R22" s="38"/>
      <c r="S22" s="199"/>
      <c r="T22" s="199"/>
      <c r="U22" s="199"/>
      <c r="V22" s="199"/>
      <c r="W22" s="199"/>
      <c r="X22" s="199"/>
      <c r="Y22" s="199"/>
      <c r="Z22" s="199"/>
      <c r="AA22" s="199"/>
      <c r="AB22" s="199"/>
      <c r="AC22" s="199"/>
      <c r="AD22" s="199"/>
      <c r="AE22" s="199"/>
      <c r="AF22" s="199"/>
      <c r="AG22" s="199"/>
      <c r="AH22" s="199"/>
      <c r="AI22" s="199"/>
      <c r="AJ22" s="199"/>
      <c r="AK22" s="199"/>
      <c r="AL22" s="199"/>
      <c r="AM22" s="199"/>
      <c r="AN22" s="199"/>
      <c r="AO22" s="199"/>
      <c r="AP22" s="199"/>
      <c r="AQ22" s="199"/>
      <c r="AR22" s="199"/>
      <c r="AS22" s="199"/>
      <c r="AT22" s="199"/>
      <c r="AU22" s="199"/>
      <c r="AV22" s="199"/>
      <c r="AW22" s="199"/>
      <c r="AX22" s="199"/>
      <c r="AY22" s="199"/>
      <c r="AZ22" s="199"/>
      <c r="BA22" s="199"/>
      <c r="BB22" s="199"/>
      <c r="BC22" s="199"/>
      <c r="BD22" s="199"/>
      <c r="BE22" s="199"/>
      <c r="BF22" s="199"/>
      <c r="BG22" s="199"/>
      <c r="BH22" s="199"/>
      <c r="BI22" s="199"/>
      <c r="BJ22" s="199"/>
      <c r="BK22" s="199"/>
      <c r="BL22" s="199"/>
      <c r="BM22" s="199"/>
      <c r="BN22" s="199"/>
      <c r="BO22" s="199"/>
      <c r="BP22" s="199"/>
      <c r="BQ22" s="199"/>
      <c r="BR22" s="199"/>
      <c r="BS22" s="199"/>
      <c r="BT22" s="199"/>
      <c r="BU22" s="199"/>
      <c r="BV22" s="199"/>
      <c r="BW22" s="199"/>
      <c r="BX22" s="199"/>
      <c r="BY22" s="199"/>
      <c r="BZ22" s="199"/>
      <c r="CA22" s="199"/>
      <c r="CB22" s="199"/>
      <c r="CC22" s="199"/>
      <c r="CD22" s="199"/>
      <c r="CE22" s="199"/>
      <c r="CF22" s="199"/>
      <c r="CG22" s="199"/>
      <c r="CH22" s="199"/>
      <c r="CI22" s="199"/>
      <c r="CJ22" s="199"/>
      <c r="CK22" s="199"/>
    </row>
    <row r="23" spans="2:89" x14ac:dyDescent="0.35">
      <c r="B23" s="8" t="s">
        <v>463</v>
      </c>
      <c r="D23" t="s">
        <v>453</v>
      </c>
      <c r="E23" s="8" t="str">
        <f t="shared" si="0"/>
        <v>23 HVOL-EV</v>
      </c>
      <c r="G23" t="s">
        <v>332</v>
      </c>
      <c r="H23" s="31"/>
      <c r="I23" s="73"/>
      <c r="J23" s="73"/>
      <c r="K23" s="39"/>
      <c r="L23" s="39"/>
      <c r="M23" s="39"/>
      <c r="N23" s="39"/>
      <c r="O23" s="39"/>
      <c r="P23" s="39"/>
      <c r="R23" s="38"/>
      <c r="S23" s="199"/>
      <c r="T23" s="199"/>
      <c r="U23" s="199"/>
      <c r="V23" s="199"/>
      <c r="W23" s="199"/>
      <c r="X23" s="199"/>
      <c r="Y23" s="199"/>
      <c r="Z23" s="199"/>
      <c r="AA23" s="199"/>
      <c r="AB23" s="199"/>
      <c r="AC23" s="199"/>
      <c r="AD23" s="199"/>
      <c r="AE23" s="199"/>
      <c r="AF23" s="199"/>
      <c r="AG23" s="199"/>
      <c r="AH23" s="199"/>
      <c r="AI23" s="199"/>
      <c r="AJ23" s="199"/>
      <c r="AK23" s="199"/>
      <c r="AL23" s="199"/>
      <c r="AM23" s="199"/>
      <c r="AN23" s="199"/>
      <c r="AO23" s="199"/>
      <c r="AP23" s="199"/>
      <c r="AQ23" s="199"/>
      <c r="AR23" s="199"/>
      <c r="AS23" s="199"/>
      <c r="AT23" s="199"/>
      <c r="AU23" s="199"/>
      <c r="AV23" s="199"/>
      <c r="AW23" s="199"/>
      <c r="AX23" s="199"/>
      <c r="AY23" s="199"/>
      <c r="AZ23" s="199"/>
      <c r="BA23" s="199"/>
      <c r="BB23" s="199"/>
      <c r="BC23" s="199"/>
      <c r="BD23" s="199"/>
      <c r="BE23" s="199"/>
      <c r="BF23" s="199"/>
      <c r="BG23" s="199"/>
      <c r="BH23" s="199"/>
      <c r="BI23" s="199"/>
      <c r="BJ23" s="199"/>
      <c r="BK23" s="199"/>
      <c r="BL23" s="199"/>
      <c r="BM23" s="199"/>
      <c r="BN23" s="199"/>
      <c r="BO23" s="199"/>
      <c r="BP23" s="199"/>
      <c r="BQ23" s="199"/>
      <c r="BR23" s="199"/>
      <c r="BS23" s="199"/>
      <c r="BT23" s="199"/>
      <c r="BU23" s="199"/>
      <c r="BV23" s="199"/>
      <c r="BW23" s="199"/>
      <c r="BX23" s="199"/>
      <c r="BY23" s="199"/>
      <c r="BZ23" s="199"/>
      <c r="CA23" s="199"/>
      <c r="CB23" s="199"/>
      <c r="CC23" s="199"/>
      <c r="CD23" s="199"/>
      <c r="CE23" s="199"/>
      <c r="CF23" s="199"/>
      <c r="CG23" s="199"/>
      <c r="CH23" s="199"/>
      <c r="CI23" s="199"/>
      <c r="CJ23" s="199"/>
      <c r="CK23" s="199"/>
    </row>
    <row r="24" spans="2:89" x14ac:dyDescent="0.35">
      <c r="B24" s="8" t="s">
        <v>464</v>
      </c>
      <c r="D24" t="s">
        <v>453</v>
      </c>
      <c r="E24" s="8" t="str">
        <f t="shared" si="0"/>
        <v>24 HVOL-EV</v>
      </c>
      <c r="G24" t="s">
        <v>332</v>
      </c>
      <c r="H24" s="31"/>
      <c r="I24" s="73"/>
      <c r="J24" s="73"/>
      <c r="K24" s="39"/>
      <c r="L24" s="39"/>
      <c r="M24" s="39"/>
      <c r="N24" s="39"/>
      <c r="O24" s="39"/>
      <c r="P24" s="39"/>
      <c r="R24" s="38"/>
      <c r="S24" s="199"/>
      <c r="T24" s="199"/>
      <c r="U24" s="199"/>
      <c r="V24" s="199"/>
      <c r="W24" s="199"/>
      <c r="X24" s="199"/>
      <c r="Y24" s="199"/>
      <c r="Z24" s="199"/>
      <c r="AA24" s="199"/>
      <c r="AB24" s="199"/>
      <c r="AC24" s="199"/>
      <c r="AD24" s="199"/>
      <c r="AE24" s="199"/>
      <c r="AF24" s="199"/>
      <c r="AG24" s="199"/>
      <c r="AH24" s="199"/>
      <c r="AI24" s="199"/>
      <c r="AJ24" s="199"/>
      <c r="AK24" s="199"/>
      <c r="AL24" s="199"/>
      <c r="AM24" s="199"/>
      <c r="AN24" s="199"/>
      <c r="AO24" s="199"/>
      <c r="AP24" s="199"/>
      <c r="AQ24" s="199"/>
      <c r="AR24" s="199"/>
      <c r="AS24" s="199"/>
      <c r="AT24" s="199"/>
      <c r="AU24" s="199"/>
      <c r="AV24" s="199"/>
      <c r="AW24" s="199"/>
      <c r="AX24" s="199"/>
      <c r="AY24" s="199"/>
      <c r="AZ24" s="199"/>
      <c r="BA24" s="199"/>
      <c r="BB24" s="199"/>
      <c r="BC24" s="199"/>
      <c r="BD24" s="199"/>
      <c r="BE24" s="199"/>
      <c r="BF24" s="199"/>
      <c r="BG24" s="199"/>
      <c r="BH24" s="199"/>
      <c r="BI24" s="199"/>
      <c r="BJ24" s="199"/>
      <c r="BK24" s="199"/>
      <c r="BL24" s="199"/>
      <c r="BM24" s="199"/>
      <c r="BN24" s="199"/>
      <c r="BO24" s="199"/>
      <c r="BP24" s="199"/>
      <c r="BQ24" s="199"/>
      <c r="BR24" s="199"/>
      <c r="BS24" s="199"/>
      <c r="BT24" s="199"/>
      <c r="BU24" s="199"/>
      <c r="BV24" s="199"/>
      <c r="BW24" s="199"/>
      <c r="BX24" s="199"/>
      <c r="BY24" s="199"/>
      <c r="BZ24" s="199"/>
      <c r="CA24" s="199"/>
      <c r="CB24" s="199"/>
      <c r="CC24" s="199"/>
      <c r="CD24" s="199"/>
      <c r="CE24" s="199"/>
      <c r="CF24" s="199"/>
      <c r="CG24" s="199"/>
      <c r="CH24" s="199"/>
      <c r="CI24" s="199"/>
      <c r="CJ24" s="199"/>
      <c r="CK24" s="199"/>
    </row>
    <row r="25" spans="2:89" x14ac:dyDescent="0.35">
      <c r="B25" s="70" t="s">
        <v>1009</v>
      </c>
      <c r="C25" s="31"/>
      <c r="D25" t="s">
        <v>268</v>
      </c>
      <c r="E25" s="8" t="str">
        <f t="shared" si="0"/>
        <v>25 SUB-PV</v>
      </c>
      <c r="F25" t="s">
        <v>445</v>
      </c>
      <c r="G25" s="31" t="s">
        <v>81</v>
      </c>
      <c r="H25" s="48"/>
      <c r="I25" s="286"/>
      <c r="J25" s="286"/>
      <c r="K25" s="48"/>
      <c r="L25" s="48"/>
      <c r="M25" s="48"/>
      <c r="N25" s="48"/>
      <c r="O25" s="48"/>
      <c r="P25" s="48"/>
      <c r="R25" s="70"/>
      <c r="S25" s="287"/>
      <c r="T25" s="287"/>
      <c r="U25" s="287"/>
      <c r="V25" s="287"/>
      <c r="W25" s="287"/>
      <c r="X25" s="287"/>
      <c r="Y25" s="287"/>
      <c r="Z25" s="287"/>
      <c r="AA25" s="287"/>
      <c r="AB25" s="287"/>
      <c r="AC25" s="287"/>
      <c r="AD25" s="287"/>
      <c r="AE25" s="287"/>
      <c r="AF25" s="287"/>
      <c r="AG25" s="287"/>
      <c r="AH25" s="287"/>
      <c r="AI25" s="287"/>
      <c r="AJ25" s="287"/>
      <c r="AK25" s="287"/>
      <c r="AL25" s="287"/>
      <c r="AM25" s="287"/>
      <c r="AN25" s="287"/>
      <c r="AO25" s="287"/>
      <c r="AP25" s="287"/>
      <c r="AQ25" s="287"/>
      <c r="AR25" s="287"/>
      <c r="AS25" s="287"/>
      <c r="AT25" s="287"/>
      <c r="AU25" s="287"/>
      <c r="AV25" s="287"/>
      <c r="AW25" s="287"/>
      <c r="AX25" s="287"/>
      <c r="AY25" s="287"/>
      <c r="AZ25" s="287"/>
      <c r="BA25" s="287"/>
      <c r="BB25" s="287"/>
      <c r="BC25" s="287"/>
      <c r="BD25" s="287"/>
      <c r="BE25" s="287"/>
      <c r="BF25" s="287"/>
      <c r="BG25" s="287"/>
      <c r="BH25" s="287"/>
      <c r="BI25" s="287"/>
      <c r="BJ25" s="287"/>
      <c r="BK25" s="287"/>
      <c r="BL25" s="287"/>
      <c r="BM25" s="287"/>
      <c r="BN25" s="287"/>
      <c r="BO25" s="287"/>
      <c r="BP25" s="287"/>
      <c r="BQ25" s="287"/>
      <c r="BR25" s="287"/>
      <c r="BS25" s="287"/>
      <c r="BT25" s="287"/>
      <c r="BU25" s="287"/>
      <c r="BV25" s="287"/>
      <c r="BW25" s="287"/>
      <c r="BX25" s="287"/>
      <c r="BY25" s="287"/>
      <c r="BZ25" s="287"/>
      <c r="CA25" s="287"/>
      <c r="CB25" s="287"/>
      <c r="CC25" s="287"/>
      <c r="CD25" s="287"/>
      <c r="CE25" s="287"/>
      <c r="CF25" s="287"/>
      <c r="CG25" s="287"/>
      <c r="CH25" s="287"/>
      <c r="CI25" s="287"/>
      <c r="CJ25" s="287"/>
      <c r="CK25" s="287"/>
    </row>
    <row r="26" spans="2:89" collapsed="1" x14ac:dyDescent="0.35">
      <c r="B26" s="141" t="str">
        <f>"# of new "&amp;B41&amp;"s"</f>
        <v># of new pools</v>
      </c>
      <c r="D26" t="s">
        <v>268</v>
      </c>
      <c r="E26" s="8" t="str">
        <f t="shared" si="0"/>
        <v>26 SUB-PV</v>
      </c>
      <c r="G26" t="s">
        <v>332</v>
      </c>
      <c r="H26" s="12"/>
      <c r="I26" s="60"/>
      <c r="J26" s="60"/>
      <c r="K26" s="16"/>
      <c r="L26" s="16"/>
      <c r="M26" s="16"/>
      <c r="N26" s="16"/>
      <c r="O26" s="16"/>
      <c r="P26" s="16"/>
      <c r="R26" s="15"/>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c r="BI26" s="76"/>
      <c r="BJ26" s="76"/>
      <c r="BK26" s="76"/>
      <c r="BL26" s="76"/>
      <c r="BM26" s="76"/>
      <c r="BN26" s="76"/>
      <c r="BO26" s="76"/>
      <c r="BP26" s="76"/>
      <c r="BQ26" s="76"/>
      <c r="BR26" s="76"/>
      <c r="BS26" s="76"/>
      <c r="BT26" s="76"/>
      <c r="BU26" s="76"/>
      <c r="BV26" s="76"/>
      <c r="BW26" s="76"/>
      <c r="BX26" s="76"/>
      <c r="BY26" s="76"/>
      <c r="BZ26" s="76"/>
      <c r="CA26" s="76"/>
      <c r="CB26" s="76"/>
      <c r="CC26" s="76"/>
      <c r="CD26" s="76"/>
      <c r="CE26" s="76"/>
      <c r="CF26" s="76"/>
      <c r="CG26" s="76"/>
      <c r="CH26" s="76"/>
      <c r="CI26" s="76"/>
      <c r="CJ26" s="76"/>
      <c r="CK26" s="76"/>
    </row>
    <row r="27" spans="2:89" x14ac:dyDescent="0.35">
      <c r="D27" t="s">
        <v>268</v>
      </c>
      <c r="E27" s="8" t="str">
        <f t="shared" si="0"/>
        <v>27 SUB-PV</v>
      </c>
      <c r="S27" s="72"/>
      <c r="T27" s="72"/>
      <c r="U27" s="72"/>
      <c r="V27" s="72"/>
      <c r="W27" s="72"/>
      <c r="X27" s="72"/>
      <c r="Y27" s="72"/>
      <c r="Z27" s="72"/>
      <c r="AA27" s="72"/>
      <c r="AB27" s="72"/>
      <c r="AC27" s="72"/>
      <c r="AD27" s="72"/>
      <c r="AE27" s="72"/>
      <c r="AF27" s="72"/>
      <c r="AG27" s="72"/>
      <c r="AH27" s="72"/>
      <c r="AI27" s="72"/>
      <c r="AJ27" s="72"/>
      <c r="AK27" s="72"/>
      <c r="AL27" s="72"/>
      <c r="AM27" s="72"/>
      <c r="AN27" s="72"/>
      <c r="AO27" s="72"/>
      <c r="AP27" s="72"/>
      <c r="AQ27" s="72"/>
      <c r="AR27" s="72"/>
      <c r="AS27" s="72"/>
      <c r="AT27" s="72"/>
      <c r="AU27" s="72"/>
      <c r="AV27" s="72"/>
      <c r="AW27" s="72"/>
      <c r="AX27" s="72"/>
      <c r="AY27" s="72"/>
      <c r="AZ27" s="72"/>
      <c r="BA27" s="72"/>
      <c r="BB27" s="72"/>
      <c r="BC27" s="72"/>
      <c r="BD27" s="72"/>
      <c r="BE27" s="72"/>
      <c r="BF27" s="72"/>
      <c r="BG27" s="72"/>
      <c r="BH27" s="72"/>
      <c r="BI27" s="72"/>
      <c r="BJ27" s="72"/>
      <c r="BK27" s="72"/>
      <c r="BL27" s="72"/>
      <c r="BM27" s="72"/>
      <c r="BN27" s="72"/>
      <c r="BO27" s="72"/>
      <c r="BP27" s="72"/>
      <c r="BQ27" s="72"/>
      <c r="BR27" s="72"/>
      <c r="BS27" s="72"/>
      <c r="BT27" s="72"/>
      <c r="BU27" s="72"/>
      <c r="BV27" s="72"/>
      <c r="BW27" s="72"/>
      <c r="BX27" s="72"/>
      <c r="BY27" s="72"/>
      <c r="BZ27" s="72"/>
      <c r="CA27" s="72"/>
      <c r="CB27" s="72"/>
      <c r="CC27" s="72"/>
      <c r="CD27" s="72"/>
      <c r="CE27" s="72"/>
      <c r="CF27" s="72"/>
      <c r="CG27" s="72"/>
      <c r="CH27" s="72"/>
      <c r="CI27" s="72"/>
      <c r="CJ27" s="72"/>
      <c r="CK27" s="72"/>
    </row>
    <row r="28" spans="2:89" x14ac:dyDescent="0.35">
      <c r="B28" s="95" t="str">
        <f>B33&amp;":"</f>
        <v># of pools:</v>
      </c>
      <c r="C28" s="6"/>
      <c r="D28" t="s">
        <v>268</v>
      </c>
      <c r="E28" s="8" t="str">
        <f t="shared" si="0"/>
        <v>28 SUB-PV</v>
      </c>
      <c r="G28" s="6"/>
      <c r="H28" s="12"/>
      <c r="I28" s="60"/>
      <c r="J28" s="60"/>
      <c r="S28" s="72"/>
      <c r="T28" s="72"/>
      <c r="U28" s="72"/>
      <c r="V28" s="72"/>
      <c r="W28" s="72"/>
      <c r="X28" s="72"/>
      <c r="Y28" s="72"/>
      <c r="Z28" s="72"/>
      <c r="AA28" s="72"/>
      <c r="AB28" s="72"/>
      <c r="AC28" s="72"/>
      <c r="AD28" s="72"/>
      <c r="AE28" s="72"/>
      <c r="AF28" s="72"/>
      <c r="AG28" s="72"/>
      <c r="AH28" s="72"/>
      <c r="AI28" s="72"/>
      <c r="AJ28" s="72"/>
      <c r="AK28" s="72"/>
      <c r="AL28" s="72"/>
      <c r="AM28" s="72"/>
      <c r="AN28" s="72"/>
      <c r="AO28" s="72"/>
      <c r="AP28" s="72"/>
      <c r="AQ28" s="72"/>
      <c r="AR28" s="72"/>
      <c r="AS28" s="72"/>
      <c r="AT28" s="72"/>
      <c r="AU28" s="72"/>
      <c r="AV28" s="72"/>
      <c r="AW28" s="72"/>
      <c r="AX28" s="72"/>
      <c r="AY28" s="72"/>
      <c r="AZ28" s="72"/>
      <c r="BA28" s="72"/>
      <c r="BB28" s="72"/>
      <c r="BC28" s="72"/>
      <c r="BD28" s="72"/>
      <c r="BE28" s="72"/>
      <c r="BF28" s="72"/>
      <c r="BG28" s="72"/>
      <c r="BH28" s="72"/>
      <c r="BI28" s="72"/>
      <c r="BJ28" s="72"/>
      <c r="BK28" s="72"/>
      <c r="BL28" s="72"/>
      <c r="BM28" s="72"/>
      <c r="BN28" s="72"/>
      <c r="BO28" s="72"/>
      <c r="BP28" s="72"/>
      <c r="BQ28" s="72"/>
      <c r="BR28" s="72"/>
      <c r="BS28" s="72"/>
      <c r="BT28" s="72"/>
      <c r="BU28" s="72"/>
      <c r="BV28" s="72"/>
      <c r="BW28" s="72"/>
      <c r="BX28" s="72"/>
      <c r="BY28" s="72"/>
      <c r="BZ28" s="72"/>
      <c r="CA28" s="72"/>
      <c r="CB28" s="72"/>
      <c r="CC28" s="72"/>
      <c r="CD28" s="72"/>
      <c r="CE28" s="72"/>
      <c r="CF28" s="72"/>
      <c r="CG28" s="72"/>
      <c r="CH28" s="72"/>
      <c r="CI28" s="72"/>
      <c r="CJ28" s="72"/>
      <c r="CK28" s="72"/>
    </row>
    <row r="29" spans="2:89" x14ac:dyDescent="0.35">
      <c r="B29" s="154" t="s">
        <v>71</v>
      </c>
      <c r="C29" s="6"/>
      <c r="D29" t="s">
        <v>268</v>
      </c>
      <c r="E29" s="8" t="str">
        <f t="shared" si="0"/>
        <v>29 SUB-PV</v>
      </c>
      <c r="G29" s="6"/>
      <c r="K29" s="15">
        <f>SUMIF($4:$4,K$2-1,29:29)</f>
        <v>0</v>
      </c>
      <c r="L29" s="15" t="e">
        <f ca="1">K33</f>
        <v>#REF!</v>
      </c>
      <c r="M29" s="15" t="e">
        <f ca="1">L33</f>
        <v>#REF!</v>
      </c>
      <c r="N29" s="15" t="e">
        <f ca="1">M33</f>
        <v>#REF!</v>
      </c>
      <c r="O29" s="15" t="e">
        <f ca="1">N33</f>
        <v>#REF!</v>
      </c>
      <c r="P29" s="15" t="e">
        <f ca="1">O33</f>
        <v>#REF!</v>
      </c>
      <c r="R29" s="15"/>
      <c r="S29" s="76">
        <f t="shared" ref="S29:CD29" si="3">R33</f>
        <v>0</v>
      </c>
      <c r="T29" s="76" t="e">
        <f t="shared" ca="1" si="3"/>
        <v>#REF!</v>
      </c>
      <c r="U29" s="76" t="e">
        <f t="shared" ca="1" si="3"/>
        <v>#REF!</v>
      </c>
      <c r="V29" s="76" t="e">
        <f t="shared" ca="1" si="3"/>
        <v>#REF!</v>
      </c>
      <c r="W29" s="76" t="e">
        <f t="shared" ca="1" si="3"/>
        <v>#REF!</v>
      </c>
      <c r="X29" s="76" t="e">
        <f t="shared" ca="1" si="3"/>
        <v>#REF!</v>
      </c>
      <c r="Y29" s="76" t="e">
        <f t="shared" ca="1" si="3"/>
        <v>#REF!</v>
      </c>
      <c r="Z29" s="76" t="e">
        <f t="shared" ca="1" si="3"/>
        <v>#REF!</v>
      </c>
      <c r="AA29" s="76" t="e">
        <f t="shared" ca="1" si="3"/>
        <v>#REF!</v>
      </c>
      <c r="AB29" s="76" t="e">
        <f t="shared" ca="1" si="3"/>
        <v>#REF!</v>
      </c>
      <c r="AC29" s="76" t="e">
        <f t="shared" ca="1" si="3"/>
        <v>#REF!</v>
      </c>
      <c r="AD29" s="76" t="e">
        <f t="shared" ca="1" si="3"/>
        <v>#REF!</v>
      </c>
      <c r="AE29" s="76" t="e">
        <f t="shared" ca="1" si="3"/>
        <v>#REF!</v>
      </c>
      <c r="AF29" s="76" t="e">
        <f t="shared" ca="1" si="3"/>
        <v>#REF!</v>
      </c>
      <c r="AG29" s="76" t="e">
        <f t="shared" ca="1" si="3"/>
        <v>#REF!</v>
      </c>
      <c r="AH29" s="76" t="e">
        <f t="shared" ca="1" si="3"/>
        <v>#REF!</v>
      </c>
      <c r="AI29" s="76" t="e">
        <f t="shared" ca="1" si="3"/>
        <v>#REF!</v>
      </c>
      <c r="AJ29" s="76" t="e">
        <f t="shared" ca="1" si="3"/>
        <v>#REF!</v>
      </c>
      <c r="AK29" s="76" t="e">
        <f t="shared" ca="1" si="3"/>
        <v>#REF!</v>
      </c>
      <c r="AL29" s="76" t="e">
        <f t="shared" ca="1" si="3"/>
        <v>#REF!</v>
      </c>
      <c r="AM29" s="76" t="e">
        <f t="shared" ca="1" si="3"/>
        <v>#REF!</v>
      </c>
      <c r="AN29" s="76" t="e">
        <f t="shared" ca="1" si="3"/>
        <v>#REF!</v>
      </c>
      <c r="AO29" s="76" t="e">
        <f t="shared" ca="1" si="3"/>
        <v>#REF!</v>
      </c>
      <c r="AP29" s="76" t="e">
        <f t="shared" ca="1" si="3"/>
        <v>#REF!</v>
      </c>
      <c r="AQ29" s="76" t="e">
        <f t="shared" ca="1" si="3"/>
        <v>#REF!</v>
      </c>
      <c r="AR29" s="76" t="e">
        <f t="shared" ca="1" si="3"/>
        <v>#REF!</v>
      </c>
      <c r="AS29" s="76" t="e">
        <f t="shared" ca="1" si="3"/>
        <v>#REF!</v>
      </c>
      <c r="AT29" s="76" t="e">
        <f t="shared" ca="1" si="3"/>
        <v>#REF!</v>
      </c>
      <c r="AU29" s="76" t="e">
        <f t="shared" ca="1" si="3"/>
        <v>#REF!</v>
      </c>
      <c r="AV29" s="76" t="e">
        <f t="shared" ca="1" si="3"/>
        <v>#REF!</v>
      </c>
      <c r="AW29" s="76" t="e">
        <f t="shared" ca="1" si="3"/>
        <v>#REF!</v>
      </c>
      <c r="AX29" s="76" t="e">
        <f t="shared" ca="1" si="3"/>
        <v>#REF!</v>
      </c>
      <c r="AY29" s="76" t="e">
        <f t="shared" ca="1" si="3"/>
        <v>#REF!</v>
      </c>
      <c r="AZ29" s="76" t="e">
        <f t="shared" ca="1" si="3"/>
        <v>#REF!</v>
      </c>
      <c r="BA29" s="76" t="e">
        <f t="shared" ca="1" si="3"/>
        <v>#REF!</v>
      </c>
      <c r="BB29" s="76" t="e">
        <f t="shared" ca="1" si="3"/>
        <v>#REF!</v>
      </c>
      <c r="BC29" s="76" t="e">
        <f t="shared" ca="1" si="3"/>
        <v>#REF!</v>
      </c>
      <c r="BD29" s="76" t="e">
        <f t="shared" ca="1" si="3"/>
        <v>#REF!</v>
      </c>
      <c r="BE29" s="76" t="e">
        <f t="shared" ca="1" si="3"/>
        <v>#REF!</v>
      </c>
      <c r="BF29" s="76" t="e">
        <f t="shared" ca="1" si="3"/>
        <v>#REF!</v>
      </c>
      <c r="BG29" s="76" t="e">
        <f t="shared" ca="1" si="3"/>
        <v>#REF!</v>
      </c>
      <c r="BH29" s="76" t="e">
        <f t="shared" ca="1" si="3"/>
        <v>#REF!</v>
      </c>
      <c r="BI29" s="76" t="e">
        <f t="shared" ca="1" si="3"/>
        <v>#REF!</v>
      </c>
      <c r="BJ29" s="76" t="e">
        <f t="shared" ca="1" si="3"/>
        <v>#REF!</v>
      </c>
      <c r="BK29" s="76" t="e">
        <f t="shared" ca="1" si="3"/>
        <v>#REF!</v>
      </c>
      <c r="BL29" s="76" t="e">
        <f t="shared" ca="1" si="3"/>
        <v>#REF!</v>
      </c>
      <c r="BM29" s="76" t="e">
        <f t="shared" ca="1" si="3"/>
        <v>#REF!</v>
      </c>
      <c r="BN29" s="76" t="e">
        <f t="shared" ca="1" si="3"/>
        <v>#REF!</v>
      </c>
      <c r="BO29" s="76" t="e">
        <f t="shared" ca="1" si="3"/>
        <v>#REF!</v>
      </c>
      <c r="BP29" s="76" t="e">
        <f t="shared" ca="1" si="3"/>
        <v>#REF!</v>
      </c>
      <c r="BQ29" s="76" t="e">
        <f t="shared" ca="1" si="3"/>
        <v>#REF!</v>
      </c>
      <c r="BR29" s="76" t="e">
        <f t="shared" ca="1" si="3"/>
        <v>#REF!</v>
      </c>
      <c r="BS29" s="76" t="e">
        <f t="shared" ca="1" si="3"/>
        <v>#REF!</v>
      </c>
      <c r="BT29" s="76" t="e">
        <f t="shared" ca="1" si="3"/>
        <v>#REF!</v>
      </c>
      <c r="BU29" s="76" t="e">
        <f t="shared" ca="1" si="3"/>
        <v>#REF!</v>
      </c>
      <c r="BV29" s="76" t="e">
        <f t="shared" ca="1" si="3"/>
        <v>#REF!</v>
      </c>
      <c r="BW29" s="76" t="e">
        <f t="shared" ca="1" si="3"/>
        <v>#REF!</v>
      </c>
      <c r="BX29" s="76" t="e">
        <f t="shared" ca="1" si="3"/>
        <v>#REF!</v>
      </c>
      <c r="BY29" s="76" t="e">
        <f t="shared" ca="1" si="3"/>
        <v>#REF!</v>
      </c>
      <c r="BZ29" s="76" t="e">
        <f t="shared" ca="1" si="3"/>
        <v>#REF!</v>
      </c>
      <c r="CA29" s="76" t="e">
        <f t="shared" ca="1" si="3"/>
        <v>#REF!</v>
      </c>
      <c r="CB29" s="76" t="e">
        <f t="shared" ca="1" si="3"/>
        <v>#REF!</v>
      </c>
      <c r="CC29" s="76" t="e">
        <f t="shared" ca="1" si="3"/>
        <v>#REF!</v>
      </c>
      <c r="CD29" s="76" t="e">
        <f t="shared" ca="1" si="3"/>
        <v>#REF!</v>
      </c>
      <c r="CE29" s="76" t="e">
        <f t="shared" ref="CE29:CK29" ca="1" si="4">CD33</f>
        <v>#REF!</v>
      </c>
      <c r="CF29" s="76" t="e">
        <f t="shared" ca="1" si="4"/>
        <v>#REF!</v>
      </c>
      <c r="CG29" s="76" t="e">
        <f t="shared" ca="1" si="4"/>
        <v>#REF!</v>
      </c>
      <c r="CH29" s="76" t="e">
        <f t="shared" ca="1" si="4"/>
        <v>#REF!</v>
      </c>
      <c r="CI29" s="76" t="e">
        <f t="shared" ca="1" si="4"/>
        <v>#REF!</v>
      </c>
      <c r="CJ29" s="76" t="e">
        <f t="shared" ca="1" si="4"/>
        <v>#REF!</v>
      </c>
      <c r="CK29" s="76" t="e">
        <f t="shared" ca="1" si="4"/>
        <v>#REF!</v>
      </c>
    </row>
    <row r="30" spans="2:89" x14ac:dyDescent="0.35">
      <c r="B30" s="154" t="s">
        <v>72</v>
      </c>
      <c r="C30" s="6"/>
      <c r="D30" t="s">
        <v>268</v>
      </c>
      <c r="E30" s="8" t="str">
        <f t="shared" si="0"/>
        <v>30 SUB-PV</v>
      </c>
      <c r="G30" s="6"/>
      <c r="K30" s="34" t="e">
        <f t="shared" ref="K30:P30" ca="1" si="5">SUMIF($3:$3,K$2,30:30)</f>
        <v>#REF!</v>
      </c>
      <c r="L30" s="34">
        <f t="shared" ca="1" si="5"/>
        <v>199999.99999999997</v>
      </c>
      <c r="M30" s="34">
        <f t="shared" ca="1" si="5"/>
        <v>399999.99999999994</v>
      </c>
      <c r="N30" s="34">
        <f t="shared" ca="1" si="5"/>
        <v>799999.99999999988</v>
      </c>
      <c r="O30" s="34">
        <f t="shared" ca="1" si="5"/>
        <v>1599999.9999999998</v>
      </c>
      <c r="P30" s="34">
        <f t="shared" ca="1" si="5"/>
        <v>2933333.333333333</v>
      </c>
      <c r="R30" s="15"/>
      <c r="S30" s="76" t="e" cm="1">
        <f t="array" aca="1" ref="S30" ca="1">INDIRECT(S20)</f>
        <v>#REF!</v>
      </c>
      <c r="T30" s="76" cm="1">
        <f t="array" aca="1" ref="T30" ca="1">INDIRECT(T20)</f>
        <v>8333.3333333333339</v>
      </c>
      <c r="U30" s="76" cm="1">
        <f t="array" aca="1" ref="U30" ca="1">INDIRECT(U20)</f>
        <v>8333.3333333333339</v>
      </c>
      <c r="V30" s="76" cm="1">
        <f t="array" aca="1" ref="V30" ca="1">INDIRECT(V20)</f>
        <v>8333.3333333333339</v>
      </c>
      <c r="W30" s="76" cm="1">
        <f t="array" aca="1" ref="W30" ca="1">INDIRECT(W20)</f>
        <v>8333.3333333333339</v>
      </c>
      <c r="X30" s="76" cm="1">
        <f t="array" aca="1" ref="X30" ca="1">INDIRECT(X20)</f>
        <v>8333.3333333333339</v>
      </c>
      <c r="Y30" s="76" cm="1">
        <f t="array" aca="1" ref="Y30" ca="1">INDIRECT(Y20)</f>
        <v>8333.3333333333339</v>
      </c>
      <c r="Z30" s="76" cm="1">
        <f t="array" aca="1" ref="Z30" ca="1">INDIRECT(Z20)</f>
        <v>8333.3333333333339</v>
      </c>
      <c r="AA30" s="76" cm="1">
        <f t="array" aca="1" ref="AA30" ca="1">INDIRECT(AA20)</f>
        <v>8333.3333333333339</v>
      </c>
      <c r="AB30" s="76" cm="1">
        <f t="array" aca="1" ref="AB30" ca="1">INDIRECT(AB20)</f>
        <v>8333.3333333333339</v>
      </c>
      <c r="AC30" s="76" cm="1">
        <f t="array" aca="1" ref="AC30" ca="1">INDIRECT(AC20)</f>
        <v>8333.3333333333339</v>
      </c>
      <c r="AD30" s="76" cm="1">
        <f t="array" aca="1" ref="AD30" ca="1">INDIRECT(AD20)</f>
        <v>8333.3333333333339</v>
      </c>
      <c r="AE30" s="76" cm="1">
        <f t="array" aca="1" ref="AE30" ca="1">INDIRECT(AE20)</f>
        <v>16666.666666666668</v>
      </c>
      <c r="AF30" s="76" cm="1">
        <f t="array" aca="1" ref="AF30" ca="1">INDIRECT(AF20)</f>
        <v>16666.666666666668</v>
      </c>
      <c r="AG30" s="76" cm="1">
        <f t="array" aca="1" ref="AG30" ca="1">INDIRECT(AG20)</f>
        <v>16666.666666666668</v>
      </c>
      <c r="AH30" s="76" cm="1">
        <f t="array" aca="1" ref="AH30" ca="1">INDIRECT(AH20)</f>
        <v>16666.666666666668</v>
      </c>
      <c r="AI30" s="76" cm="1">
        <f t="array" aca="1" ref="AI30" ca="1">INDIRECT(AI20)</f>
        <v>16666.666666666668</v>
      </c>
      <c r="AJ30" s="76" cm="1">
        <f t="array" aca="1" ref="AJ30" ca="1">INDIRECT(AJ20)</f>
        <v>16666.666666666668</v>
      </c>
      <c r="AK30" s="76" cm="1">
        <f t="array" aca="1" ref="AK30" ca="1">INDIRECT(AK20)</f>
        <v>16666.666666666668</v>
      </c>
      <c r="AL30" s="76" cm="1">
        <f t="array" aca="1" ref="AL30" ca="1">INDIRECT(AL20)</f>
        <v>16666.666666666668</v>
      </c>
      <c r="AM30" s="76" cm="1">
        <f t="array" aca="1" ref="AM30" ca="1">INDIRECT(AM20)</f>
        <v>16666.666666666668</v>
      </c>
      <c r="AN30" s="76" cm="1">
        <f t="array" aca="1" ref="AN30" ca="1">INDIRECT(AN20)</f>
        <v>16666.666666666668</v>
      </c>
      <c r="AO30" s="76" cm="1">
        <f t="array" aca="1" ref="AO30" ca="1">INDIRECT(AO20)</f>
        <v>16666.666666666668</v>
      </c>
      <c r="AP30" s="76" cm="1">
        <f t="array" aca="1" ref="AP30" ca="1">INDIRECT(AP20)</f>
        <v>16666.666666666668</v>
      </c>
      <c r="AQ30" s="76" cm="1">
        <f t="array" aca="1" ref="AQ30" ca="1">INDIRECT(AQ20)</f>
        <v>33333.333333333336</v>
      </c>
      <c r="AR30" s="76" cm="1">
        <f t="array" aca="1" ref="AR30" ca="1">INDIRECT(AR20)</f>
        <v>33333.333333333336</v>
      </c>
      <c r="AS30" s="76" cm="1">
        <f t="array" aca="1" ref="AS30" ca="1">INDIRECT(AS20)</f>
        <v>33333.333333333336</v>
      </c>
      <c r="AT30" s="76" cm="1">
        <f t="array" aca="1" ref="AT30" ca="1">INDIRECT(AT20)</f>
        <v>33333.333333333336</v>
      </c>
      <c r="AU30" s="76" cm="1">
        <f t="array" aca="1" ref="AU30" ca="1">INDIRECT(AU20)</f>
        <v>33333.333333333336</v>
      </c>
      <c r="AV30" s="76" cm="1">
        <f t="array" aca="1" ref="AV30" ca="1">INDIRECT(AV20)</f>
        <v>33333.333333333336</v>
      </c>
      <c r="AW30" s="76" cm="1">
        <f t="array" aca="1" ref="AW30" ca="1">INDIRECT(AW20)</f>
        <v>33333.333333333336</v>
      </c>
      <c r="AX30" s="76" cm="1">
        <f t="array" aca="1" ref="AX30" ca="1">INDIRECT(AX20)</f>
        <v>33333.333333333336</v>
      </c>
      <c r="AY30" s="76" cm="1">
        <f t="array" aca="1" ref="AY30" ca="1">INDIRECT(AY20)</f>
        <v>33333.333333333336</v>
      </c>
      <c r="AZ30" s="76" cm="1">
        <f t="array" aca="1" ref="AZ30" ca="1">INDIRECT(AZ20)</f>
        <v>33333.333333333336</v>
      </c>
      <c r="BA30" s="76" cm="1">
        <f t="array" aca="1" ref="BA30" ca="1">INDIRECT(BA20)</f>
        <v>33333.333333333336</v>
      </c>
      <c r="BB30" s="76" cm="1">
        <f t="array" aca="1" ref="BB30" ca="1">INDIRECT(BB20)</f>
        <v>33333.333333333336</v>
      </c>
      <c r="BC30" s="76" cm="1">
        <f t="array" aca="1" ref="BC30" ca="1">INDIRECT(BC20)</f>
        <v>66666.666666666672</v>
      </c>
      <c r="BD30" s="76" cm="1">
        <f t="array" aca="1" ref="BD30" ca="1">INDIRECT(BD20)</f>
        <v>66666.666666666672</v>
      </c>
      <c r="BE30" s="76" cm="1">
        <f t="array" aca="1" ref="BE30" ca="1">INDIRECT(BE20)</f>
        <v>66666.666666666672</v>
      </c>
      <c r="BF30" s="76" cm="1">
        <f t="array" aca="1" ref="BF30" ca="1">INDIRECT(BF20)</f>
        <v>66666.666666666672</v>
      </c>
      <c r="BG30" s="76" cm="1">
        <f t="array" aca="1" ref="BG30" ca="1">INDIRECT(BG20)</f>
        <v>66666.666666666672</v>
      </c>
      <c r="BH30" s="76" cm="1">
        <f t="array" aca="1" ref="BH30" ca="1">INDIRECT(BH20)</f>
        <v>66666.666666666672</v>
      </c>
      <c r="BI30" s="76" cm="1">
        <f t="array" aca="1" ref="BI30" ca="1">INDIRECT(BI20)</f>
        <v>66666.666666666672</v>
      </c>
      <c r="BJ30" s="76" cm="1">
        <f t="array" aca="1" ref="BJ30" ca="1">INDIRECT(BJ20)</f>
        <v>66666.666666666672</v>
      </c>
      <c r="BK30" s="76" cm="1">
        <f t="array" aca="1" ref="BK30" ca="1">INDIRECT(BK20)</f>
        <v>66666.666666666672</v>
      </c>
      <c r="BL30" s="76" cm="1">
        <f t="array" aca="1" ref="BL30" ca="1">INDIRECT(BL20)</f>
        <v>66666.666666666672</v>
      </c>
      <c r="BM30" s="76" cm="1">
        <f t="array" aca="1" ref="BM30" ca="1">INDIRECT(BM20)</f>
        <v>66666.666666666672</v>
      </c>
      <c r="BN30" s="76" cm="1">
        <f t="array" aca="1" ref="BN30" ca="1">INDIRECT(BN20)</f>
        <v>66666.666666666672</v>
      </c>
      <c r="BO30" s="76" cm="1">
        <f t="array" aca="1" ref="BO30" ca="1">INDIRECT(BO20)</f>
        <v>133333.33333333334</v>
      </c>
      <c r="BP30" s="76" cm="1">
        <f t="array" aca="1" ref="BP30" ca="1">INDIRECT(BP20)</f>
        <v>133333.33333333334</v>
      </c>
      <c r="BQ30" s="76" cm="1">
        <f t="array" aca="1" ref="BQ30" ca="1">INDIRECT(BQ20)</f>
        <v>133333.33333333334</v>
      </c>
      <c r="BR30" s="76" cm="1">
        <f t="array" aca="1" ref="BR30" ca="1">INDIRECT(BR20)</f>
        <v>133333.33333333334</v>
      </c>
      <c r="BS30" s="76" cm="1">
        <f t="array" aca="1" ref="BS30" ca="1">INDIRECT(BS20)</f>
        <v>133333.33333333334</v>
      </c>
      <c r="BT30" s="76" cm="1">
        <f t="array" aca="1" ref="BT30" ca="1">INDIRECT(BT20)</f>
        <v>133333.33333333334</v>
      </c>
      <c r="BU30" s="76" cm="1">
        <f t="array" aca="1" ref="BU30" ca="1">INDIRECT(BU20)</f>
        <v>133333.33333333334</v>
      </c>
      <c r="BV30" s="76" cm="1">
        <f t="array" aca="1" ref="BV30" ca="1">INDIRECT(BV20)</f>
        <v>133333.33333333334</v>
      </c>
      <c r="BW30" s="76" cm="1">
        <f t="array" aca="1" ref="BW30" ca="1">INDIRECT(BW20)</f>
        <v>133333.33333333334</v>
      </c>
      <c r="BX30" s="76" cm="1">
        <f t="array" aca="1" ref="BX30" ca="1">INDIRECT(BX20)</f>
        <v>133333.33333333334</v>
      </c>
      <c r="BY30" s="76" cm="1">
        <f t="array" aca="1" ref="BY30" ca="1">INDIRECT(BY20)</f>
        <v>133333.33333333334</v>
      </c>
      <c r="BZ30" s="76" cm="1">
        <f t="array" aca="1" ref="BZ30" ca="1">INDIRECT(BZ20)</f>
        <v>133333.33333333334</v>
      </c>
      <c r="CA30" s="76" cm="1">
        <f t="array" aca="1" ref="CA30" ca="1">INDIRECT(CA20)</f>
        <v>266666.66666666669</v>
      </c>
      <c r="CB30" s="76" cm="1">
        <f t="array" aca="1" ref="CB30" ca="1">INDIRECT(CB20)</f>
        <v>266666.66666666669</v>
      </c>
      <c r="CC30" s="76" cm="1">
        <f t="array" aca="1" ref="CC30" ca="1">INDIRECT(CC20)</f>
        <v>266666.66666666669</v>
      </c>
      <c r="CD30" s="76" cm="1">
        <f t="array" aca="1" ref="CD30" ca="1">INDIRECT(CD20)</f>
        <v>266666.66666666669</v>
      </c>
      <c r="CE30" s="76" cm="1">
        <f t="array" aca="1" ref="CE30" ca="1">INDIRECT(CE20)</f>
        <v>266666.66666666669</v>
      </c>
      <c r="CF30" s="76" cm="1">
        <f t="array" aca="1" ref="CF30" ca="1">INDIRECT(CF20)</f>
        <v>266666.66666666669</v>
      </c>
      <c r="CG30" s="76" cm="1">
        <f t="array" aca="1" ref="CG30" ca="1">INDIRECT(CG20)</f>
        <v>266666.66666666669</v>
      </c>
      <c r="CH30" s="76" cm="1">
        <f t="array" aca="1" ref="CH30" ca="1">INDIRECT(CH20)</f>
        <v>266666.66666666669</v>
      </c>
      <c r="CI30" s="76" cm="1">
        <f t="array" aca="1" ref="CI30" ca="1">INDIRECT(CI20)</f>
        <v>266666.66666666669</v>
      </c>
      <c r="CJ30" s="76" cm="1">
        <f t="array" aca="1" ref="CJ30" ca="1">INDIRECT(CJ20)</f>
        <v>266666.66666666669</v>
      </c>
      <c r="CK30" s="76" cm="1">
        <f t="array" aca="1" ref="CK30" ca="1">INDIRECT(CK20)</f>
        <v>266666.66666666669</v>
      </c>
    </row>
    <row r="31" spans="2:89" x14ac:dyDescent="0.35">
      <c r="B31" s="141" t="s">
        <v>73</v>
      </c>
      <c r="D31" t="s">
        <v>268</v>
      </c>
      <c r="E31" s="8" t="str">
        <f t="shared" si="0"/>
        <v>31 SUB-PV</v>
      </c>
      <c r="G31" t="str">
        <f>E31</f>
        <v>31 SUB-PV</v>
      </c>
      <c r="H31" s="12"/>
      <c r="I31" s="60"/>
      <c r="J31" s="60"/>
      <c r="K31" s="16">
        <v>0.05</v>
      </c>
      <c r="L31" s="16">
        <v>0.05</v>
      </c>
      <c r="M31" s="16">
        <v>0.05</v>
      </c>
      <c r="N31" s="16">
        <v>0.05</v>
      </c>
      <c r="O31" s="16">
        <v>0.05</v>
      </c>
      <c r="P31" s="16">
        <v>0.05</v>
      </c>
      <c r="R31" s="20"/>
      <c r="S31" s="146" cm="1">
        <f t="array" ref="S31">INDEX($K:$P,ROW(),MATCH(S$3,$K$2:$P$2,0))</f>
        <v>0.05</v>
      </c>
      <c r="T31" s="146" cm="1">
        <f t="array" ref="T31">INDEX($K:$P,ROW(),MATCH(T$3,$K$2:$P$2,0))</f>
        <v>0.05</v>
      </c>
      <c r="U31" s="146" cm="1">
        <f t="array" ref="U31">INDEX($K:$P,ROW(),MATCH(U$3,$K$2:$P$2,0))</f>
        <v>0.05</v>
      </c>
      <c r="V31" s="146" cm="1">
        <f t="array" ref="V31">INDEX($K:$P,ROW(),MATCH(V$3,$K$2:$P$2,0))</f>
        <v>0.05</v>
      </c>
      <c r="W31" s="146" cm="1">
        <f t="array" ref="W31">INDEX($K:$P,ROW(),MATCH(W$3,$K$2:$P$2,0))</f>
        <v>0.05</v>
      </c>
      <c r="X31" s="146" cm="1">
        <f t="array" ref="X31">INDEX($K:$P,ROW(),MATCH(X$3,$K$2:$P$2,0))</f>
        <v>0.05</v>
      </c>
      <c r="Y31" s="146" cm="1">
        <f t="array" ref="Y31">INDEX($K:$P,ROW(),MATCH(Y$3,$K$2:$P$2,0))</f>
        <v>0.05</v>
      </c>
      <c r="Z31" s="146" cm="1">
        <f t="array" ref="Z31">INDEX($K:$P,ROW(),MATCH(Z$3,$K$2:$P$2,0))</f>
        <v>0.05</v>
      </c>
      <c r="AA31" s="146" cm="1">
        <f t="array" ref="AA31">INDEX($K:$P,ROW(),MATCH(AA$3,$K$2:$P$2,0))</f>
        <v>0.05</v>
      </c>
      <c r="AB31" s="146" cm="1">
        <f t="array" ref="AB31">INDEX($K:$P,ROW(),MATCH(AB$3,$K$2:$P$2,0))</f>
        <v>0.05</v>
      </c>
      <c r="AC31" s="146" cm="1">
        <f t="array" ref="AC31">INDEX($K:$P,ROW(),MATCH(AC$3,$K$2:$P$2,0))</f>
        <v>0.05</v>
      </c>
      <c r="AD31" s="146" cm="1">
        <f t="array" ref="AD31">INDEX($K:$P,ROW(),MATCH(AD$3,$K$2:$P$2,0))</f>
        <v>0.05</v>
      </c>
      <c r="AE31" s="146" cm="1">
        <f t="array" ref="AE31">INDEX($K:$P,ROW(),MATCH(AE$3,$K$2:$P$2,0))</f>
        <v>0.05</v>
      </c>
      <c r="AF31" s="146" cm="1">
        <f t="array" ref="AF31">INDEX($K:$P,ROW(),MATCH(AF$3,$K$2:$P$2,0))</f>
        <v>0.05</v>
      </c>
      <c r="AG31" s="146" cm="1">
        <f t="array" ref="AG31">INDEX($K:$P,ROW(),MATCH(AG$3,$K$2:$P$2,0))</f>
        <v>0.05</v>
      </c>
      <c r="AH31" s="146" cm="1">
        <f t="array" ref="AH31">INDEX($K:$P,ROW(),MATCH(AH$3,$K$2:$P$2,0))</f>
        <v>0.05</v>
      </c>
      <c r="AI31" s="146" cm="1">
        <f t="array" ref="AI31">INDEX($K:$P,ROW(),MATCH(AI$3,$K$2:$P$2,0))</f>
        <v>0.05</v>
      </c>
      <c r="AJ31" s="146" cm="1">
        <f t="array" ref="AJ31">INDEX($K:$P,ROW(),MATCH(AJ$3,$K$2:$P$2,0))</f>
        <v>0.05</v>
      </c>
      <c r="AK31" s="146" cm="1">
        <f t="array" ref="AK31">INDEX($K:$P,ROW(),MATCH(AK$3,$K$2:$P$2,0))</f>
        <v>0.05</v>
      </c>
      <c r="AL31" s="146" cm="1">
        <f t="array" ref="AL31">INDEX($K:$P,ROW(),MATCH(AL$3,$K$2:$P$2,0))</f>
        <v>0.05</v>
      </c>
      <c r="AM31" s="146" cm="1">
        <f t="array" ref="AM31">INDEX($K:$P,ROW(),MATCH(AM$3,$K$2:$P$2,0))</f>
        <v>0.05</v>
      </c>
      <c r="AN31" s="146" cm="1">
        <f t="array" ref="AN31">INDEX($K:$P,ROW(),MATCH(AN$3,$K$2:$P$2,0))</f>
        <v>0.05</v>
      </c>
      <c r="AO31" s="146" cm="1">
        <f t="array" ref="AO31">INDEX($K:$P,ROW(),MATCH(AO$3,$K$2:$P$2,0))</f>
        <v>0.05</v>
      </c>
      <c r="AP31" s="146" cm="1">
        <f t="array" ref="AP31">INDEX($K:$P,ROW(),MATCH(AP$3,$K$2:$P$2,0))</f>
        <v>0.05</v>
      </c>
      <c r="AQ31" s="146" cm="1">
        <f t="array" ref="AQ31">INDEX($K:$P,ROW(),MATCH(AQ$3,$K$2:$P$2,0))</f>
        <v>0.05</v>
      </c>
      <c r="AR31" s="146" cm="1">
        <f t="array" ref="AR31">INDEX($K:$P,ROW(),MATCH(AR$3,$K$2:$P$2,0))</f>
        <v>0.05</v>
      </c>
      <c r="AS31" s="146" cm="1">
        <f t="array" ref="AS31">INDEX($K:$P,ROW(),MATCH(AS$3,$K$2:$P$2,0))</f>
        <v>0.05</v>
      </c>
      <c r="AT31" s="146" cm="1">
        <f t="array" ref="AT31">INDEX($K:$P,ROW(),MATCH(AT$3,$K$2:$P$2,0))</f>
        <v>0.05</v>
      </c>
      <c r="AU31" s="146" cm="1">
        <f t="array" ref="AU31">INDEX($K:$P,ROW(),MATCH(AU$3,$K$2:$P$2,0))</f>
        <v>0.05</v>
      </c>
      <c r="AV31" s="146" cm="1">
        <f t="array" ref="AV31">INDEX($K:$P,ROW(),MATCH(AV$3,$K$2:$P$2,0))</f>
        <v>0.05</v>
      </c>
      <c r="AW31" s="146" cm="1">
        <f t="array" ref="AW31">INDEX($K:$P,ROW(),MATCH(AW$3,$K$2:$P$2,0))</f>
        <v>0.05</v>
      </c>
      <c r="AX31" s="146" cm="1">
        <f t="array" ref="AX31">INDEX($K:$P,ROW(),MATCH(AX$3,$K$2:$P$2,0))</f>
        <v>0.05</v>
      </c>
      <c r="AY31" s="146" cm="1">
        <f t="array" ref="AY31">INDEX($K:$P,ROW(),MATCH(AY$3,$K$2:$P$2,0))</f>
        <v>0.05</v>
      </c>
      <c r="AZ31" s="146" cm="1">
        <f t="array" ref="AZ31">INDEX($K:$P,ROW(),MATCH(AZ$3,$K$2:$P$2,0))</f>
        <v>0.05</v>
      </c>
      <c r="BA31" s="146" cm="1">
        <f t="array" ref="BA31">INDEX($K:$P,ROW(),MATCH(BA$3,$K$2:$P$2,0))</f>
        <v>0.05</v>
      </c>
      <c r="BB31" s="146" cm="1">
        <f t="array" ref="BB31">INDEX($K:$P,ROW(),MATCH(BB$3,$K$2:$P$2,0))</f>
        <v>0.05</v>
      </c>
      <c r="BC31" s="146" cm="1">
        <f t="array" ref="BC31">INDEX($K:$P,ROW(),MATCH(BC$3,$K$2:$P$2,0))</f>
        <v>0.05</v>
      </c>
      <c r="BD31" s="146" cm="1">
        <f t="array" ref="BD31">INDEX($K:$P,ROW(),MATCH(BD$3,$K$2:$P$2,0))</f>
        <v>0.05</v>
      </c>
      <c r="BE31" s="146" cm="1">
        <f t="array" ref="BE31">INDEX($K:$P,ROW(),MATCH(BE$3,$K$2:$P$2,0))</f>
        <v>0.05</v>
      </c>
      <c r="BF31" s="146" cm="1">
        <f t="array" ref="BF31">INDEX($K:$P,ROW(),MATCH(BF$3,$K$2:$P$2,0))</f>
        <v>0.05</v>
      </c>
      <c r="BG31" s="146" cm="1">
        <f t="array" ref="BG31">INDEX($K:$P,ROW(),MATCH(BG$3,$K$2:$P$2,0))</f>
        <v>0.05</v>
      </c>
      <c r="BH31" s="146" cm="1">
        <f t="array" ref="BH31">INDEX($K:$P,ROW(),MATCH(BH$3,$K$2:$P$2,0))</f>
        <v>0.05</v>
      </c>
      <c r="BI31" s="146" cm="1">
        <f t="array" ref="BI31">INDEX($K:$P,ROW(),MATCH(BI$3,$K$2:$P$2,0))</f>
        <v>0.05</v>
      </c>
      <c r="BJ31" s="146" cm="1">
        <f t="array" ref="BJ31">INDEX($K:$P,ROW(),MATCH(BJ$3,$K$2:$P$2,0))</f>
        <v>0.05</v>
      </c>
      <c r="BK31" s="146" cm="1">
        <f t="array" ref="BK31">INDEX($K:$P,ROW(),MATCH(BK$3,$K$2:$P$2,0))</f>
        <v>0.05</v>
      </c>
      <c r="BL31" s="146" cm="1">
        <f t="array" ref="BL31">INDEX($K:$P,ROW(),MATCH(BL$3,$K$2:$P$2,0))</f>
        <v>0.05</v>
      </c>
      <c r="BM31" s="146" cm="1">
        <f t="array" ref="BM31">INDEX($K:$P,ROW(),MATCH(BM$3,$K$2:$P$2,0))</f>
        <v>0.05</v>
      </c>
      <c r="BN31" s="146" cm="1">
        <f t="array" ref="BN31">INDEX($K:$P,ROW(),MATCH(BN$3,$K$2:$P$2,0))</f>
        <v>0.05</v>
      </c>
      <c r="BO31" s="146" cm="1">
        <f t="array" ref="BO31">INDEX($K:$P,ROW(),MATCH(BO$3,$K$2:$P$2,0))</f>
        <v>0.05</v>
      </c>
      <c r="BP31" s="146" cm="1">
        <f t="array" ref="BP31">INDEX($K:$P,ROW(),MATCH(BP$3,$K$2:$P$2,0))</f>
        <v>0.05</v>
      </c>
      <c r="BQ31" s="146" cm="1">
        <f t="array" ref="BQ31">INDEX($K:$P,ROW(),MATCH(BQ$3,$K$2:$P$2,0))</f>
        <v>0.05</v>
      </c>
      <c r="BR31" s="146" cm="1">
        <f t="array" ref="BR31">INDEX($K:$P,ROW(),MATCH(BR$3,$K$2:$P$2,0))</f>
        <v>0.05</v>
      </c>
      <c r="BS31" s="146" cm="1">
        <f t="array" ref="BS31">INDEX($K:$P,ROW(),MATCH(BS$3,$K$2:$P$2,0))</f>
        <v>0.05</v>
      </c>
      <c r="BT31" s="146" cm="1">
        <f t="array" ref="BT31">INDEX($K:$P,ROW(),MATCH(BT$3,$K$2:$P$2,0))</f>
        <v>0.05</v>
      </c>
      <c r="BU31" s="146" cm="1">
        <f t="array" ref="BU31">INDEX($K:$P,ROW(),MATCH(BU$3,$K$2:$P$2,0))</f>
        <v>0.05</v>
      </c>
      <c r="BV31" s="146" cm="1">
        <f t="array" ref="BV31">INDEX($K:$P,ROW(),MATCH(BV$3,$K$2:$P$2,0))</f>
        <v>0.05</v>
      </c>
      <c r="BW31" s="146" cm="1">
        <f t="array" ref="BW31">INDEX($K:$P,ROW(),MATCH(BW$3,$K$2:$P$2,0))</f>
        <v>0.05</v>
      </c>
      <c r="BX31" s="146" cm="1">
        <f t="array" ref="BX31">INDEX($K:$P,ROW(),MATCH(BX$3,$K$2:$P$2,0))</f>
        <v>0.05</v>
      </c>
      <c r="BY31" s="146" cm="1">
        <f t="array" ref="BY31">INDEX($K:$P,ROW(),MATCH(BY$3,$K$2:$P$2,0))</f>
        <v>0.05</v>
      </c>
      <c r="BZ31" s="146" cm="1">
        <f t="array" ref="BZ31">INDEX($K:$P,ROW(),MATCH(BZ$3,$K$2:$P$2,0))</f>
        <v>0.05</v>
      </c>
      <c r="CA31" s="146" cm="1">
        <f t="array" ref="CA31">INDEX($K:$P,ROW(),MATCH(CA$3,$K$2:$P$2,0))</f>
        <v>0.05</v>
      </c>
      <c r="CB31" s="146" cm="1">
        <f t="array" ref="CB31">INDEX($K:$P,ROW(),MATCH(CB$3,$K$2:$P$2,0))</f>
        <v>0.05</v>
      </c>
      <c r="CC31" s="146" cm="1">
        <f t="array" ref="CC31">INDEX($K:$P,ROW(),MATCH(CC$3,$K$2:$P$2,0))</f>
        <v>0.05</v>
      </c>
      <c r="CD31" s="146" cm="1">
        <f t="array" ref="CD31">INDEX($K:$P,ROW(),MATCH(CD$3,$K$2:$P$2,0))</f>
        <v>0.05</v>
      </c>
      <c r="CE31" s="146" cm="1">
        <f t="array" ref="CE31">INDEX($K:$P,ROW(),MATCH(CE$3,$K$2:$P$2,0))</f>
        <v>0.05</v>
      </c>
      <c r="CF31" s="146" cm="1">
        <f t="array" ref="CF31">INDEX($K:$P,ROW(),MATCH(CF$3,$K$2:$P$2,0))</f>
        <v>0.05</v>
      </c>
      <c r="CG31" s="146" cm="1">
        <f t="array" ref="CG31">INDEX($K:$P,ROW(),MATCH(CG$3,$K$2:$P$2,0))</f>
        <v>0.05</v>
      </c>
      <c r="CH31" s="146" cm="1">
        <f t="array" ref="CH31">INDEX($K:$P,ROW(),MATCH(CH$3,$K$2:$P$2,0))</f>
        <v>0.05</v>
      </c>
      <c r="CI31" s="146" cm="1">
        <f t="array" ref="CI31">INDEX($K:$P,ROW(),MATCH(CI$3,$K$2:$P$2,0))</f>
        <v>0.05</v>
      </c>
      <c r="CJ31" s="146" cm="1">
        <f t="array" ref="CJ31">INDEX($K:$P,ROW(),MATCH(CJ$3,$K$2:$P$2,0))</f>
        <v>0.05</v>
      </c>
      <c r="CK31" s="146" cm="1">
        <f t="array" ref="CK31">INDEX($K:$P,ROW(),MATCH(CK$3,$K$2:$P$2,0))</f>
        <v>0.05</v>
      </c>
    </row>
    <row r="32" spans="2:89" x14ac:dyDescent="0.35">
      <c r="B32" s="154" t="s">
        <v>74</v>
      </c>
      <c r="D32" t="s">
        <v>268</v>
      </c>
      <c r="E32" s="8" t="str">
        <f t="shared" si="0"/>
        <v>32 SUB-PV</v>
      </c>
      <c r="K32" s="34" t="e">
        <f t="shared" ref="K32:P32" ca="1" si="6">SUMIF($3:$3,K$2,32:32)</f>
        <v>#REF!</v>
      </c>
      <c r="L32" s="34">
        <f t="shared" ca="1" si="6"/>
        <v>-10000.000000000005</v>
      </c>
      <c r="M32" s="34">
        <f t="shared" ca="1" si="6"/>
        <v>-20000.000000000011</v>
      </c>
      <c r="N32" s="34">
        <f t="shared" ca="1" si="6"/>
        <v>-40000.000000000022</v>
      </c>
      <c r="O32" s="34">
        <f t="shared" ca="1" si="6"/>
        <v>-80000.000000000044</v>
      </c>
      <c r="P32" s="34">
        <f t="shared" ca="1" si="6"/>
        <v>-146666.66666666674</v>
      </c>
      <c r="R32" s="15"/>
      <c r="S32" s="76" t="e">
        <f t="shared" ref="S32:CD32" ca="1" si="7">-S30*S31</f>
        <v>#REF!</v>
      </c>
      <c r="T32" s="76">
        <f t="shared" ca="1" si="7"/>
        <v>-416.66666666666674</v>
      </c>
      <c r="U32" s="76">
        <f t="shared" ca="1" si="7"/>
        <v>-416.66666666666674</v>
      </c>
      <c r="V32" s="76">
        <f t="shared" ca="1" si="7"/>
        <v>-416.66666666666674</v>
      </c>
      <c r="W32" s="76">
        <f t="shared" ca="1" si="7"/>
        <v>-416.66666666666674</v>
      </c>
      <c r="X32" s="76">
        <f t="shared" ca="1" si="7"/>
        <v>-416.66666666666674</v>
      </c>
      <c r="Y32" s="76">
        <f t="shared" ca="1" si="7"/>
        <v>-416.66666666666674</v>
      </c>
      <c r="Z32" s="76">
        <f t="shared" ca="1" si="7"/>
        <v>-416.66666666666674</v>
      </c>
      <c r="AA32" s="76">
        <f t="shared" ca="1" si="7"/>
        <v>-416.66666666666674</v>
      </c>
      <c r="AB32" s="76">
        <f t="shared" ca="1" si="7"/>
        <v>-416.66666666666674</v>
      </c>
      <c r="AC32" s="76">
        <f t="shared" ca="1" si="7"/>
        <v>-416.66666666666674</v>
      </c>
      <c r="AD32" s="76">
        <f t="shared" ca="1" si="7"/>
        <v>-416.66666666666674</v>
      </c>
      <c r="AE32" s="76">
        <f t="shared" ca="1" si="7"/>
        <v>-833.33333333333348</v>
      </c>
      <c r="AF32" s="76">
        <f t="shared" ca="1" si="7"/>
        <v>-833.33333333333348</v>
      </c>
      <c r="AG32" s="76">
        <f t="shared" ca="1" si="7"/>
        <v>-833.33333333333348</v>
      </c>
      <c r="AH32" s="76">
        <f t="shared" ca="1" si="7"/>
        <v>-833.33333333333348</v>
      </c>
      <c r="AI32" s="76">
        <f t="shared" ca="1" si="7"/>
        <v>-833.33333333333348</v>
      </c>
      <c r="AJ32" s="76">
        <f t="shared" ca="1" si="7"/>
        <v>-833.33333333333348</v>
      </c>
      <c r="AK32" s="76">
        <f t="shared" ca="1" si="7"/>
        <v>-833.33333333333348</v>
      </c>
      <c r="AL32" s="76">
        <f t="shared" ca="1" si="7"/>
        <v>-833.33333333333348</v>
      </c>
      <c r="AM32" s="76">
        <f t="shared" ca="1" si="7"/>
        <v>-833.33333333333348</v>
      </c>
      <c r="AN32" s="76">
        <f t="shared" ca="1" si="7"/>
        <v>-833.33333333333348</v>
      </c>
      <c r="AO32" s="76">
        <f t="shared" ca="1" si="7"/>
        <v>-833.33333333333348</v>
      </c>
      <c r="AP32" s="76">
        <f t="shared" ca="1" si="7"/>
        <v>-833.33333333333348</v>
      </c>
      <c r="AQ32" s="76">
        <f t="shared" ca="1" si="7"/>
        <v>-1666.666666666667</v>
      </c>
      <c r="AR32" s="76">
        <f t="shared" ca="1" si="7"/>
        <v>-1666.666666666667</v>
      </c>
      <c r="AS32" s="76">
        <f t="shared" ca="1" si="7"/>
        <v>-1666.666666666667</v>
      </c>
      <c r="AT32" s="76">
        <f t="shared" ca="1" si="7"/>
        <v>-1666.666666666667</v>
      </c>
      <c r="AU32" s="76">
        <f t="shared" ca="1" si="7"/>
        <v>-1666.666666666667</v>
      </c>
      <c r="AV32" s="76">
        <f t="shared" ca="1" si="7"/>
        <v>-1666.666666666667</v>
      </c>
      <c r="AW32" s="76">
        <f t="shared" ca="1" si="7"/>
        <v>-1666.666666666667</v>
      </c>
      <c r="AX32" s="76">
        <f t="shared" ca="1" si="7"/>
        <v>-1666.666666666667</v>
      </c>
      <c r="AY32" s="76">
        <f t="shared" ca="1" si="7"/>
        <v>-1666.666666666667</v>
      </c>
      <c r="AZ32" s="76">
        <f t="shared" ca="1" si="7"/>
        <v>-1666.666666666667</v>
      </c>
      <c r="BA32" s="76">
        <f t="shared" ca="1" si="7"/>
        <v>-1666.666666666667</v>
      </c>
      <c r="BB32" s="76">
        <f t="shared" ca="1" si="7"/>
        <v>-1666.666666666667</v>
      </c>
      <c r="BC32" s="76">
        <f t="shared" ca="1" si="7"/>
        <v>-3333.3333333333339</v>
      </c>
      <c r="BD32" s="76">
        <f t="shared" ca="1" si="7"/>
        <v>-3333.3333333333339</v>
      </c>
      <c r="BE32" s="76">
        <f t="shared" ca="1" si="7"/>
        <v>-3333.3333333333339</v>
      </c>
      <c r="BF32" s="76">
        <f t="shared" ca="1" si="7"/>
        <v>-3333.3333333333339</v>
      </c>
      <c r="BG32" s="76">
        <f t="shared" ca="1" si="7"/>
        <v>-3333.3333333333339</v>
      </c>
      <c r="BH32" s="76">
        <f t="shared" ca="1" si="7"/>
        <v>-3333.3333333333339</v>
      </c>
      <c r="BI32" s="76">
        <f t="shared" ca="1" si="7"/>
        <v>-3333.3333333333339</v>
      </c>
      <c r="BJ32" s="76">
        <f t="shared" ca="1" si="7"/>
        <v>-3333.3333333333339</v>
      </c>
      <c r="BK32" s="76">
        <f t="shared" ca="1" si="7"/>
        <v>-3333.3333333333339</v>
      </c>
      <c r="BL32" s="76">
        <f t="shared" ca="1" si="7"/>
        <v>-3333.3333333333339</v>
      </c>
      <c r="BM32" s="76">
        <f t="shared" ca="1" si="7"/>
        <v>-3333.3333333333339</v>
      </c>
      <c r="BN32" s="76">
        <f t="shared" ca="1" si="7"/>
        <v>-3333.3333333333339</v>
      </c>
      <c r="BO32" s="76">
        <f t="shared" ca="1" si="7"/>
        <v>-6666.6666666666679</v>
      </c>
      <c r="BP32" s="76">
        <f t="shared" ca="1" si="7"/>
        <v>-6666.6666666666679</v>
      </c>
      <c r="BQ32" s="76">
        <f t="shared" ca="1" si="7"/>
        <v>-6666.6666666666679</v>
      </c>
      <c r="BR32" s="76">
        <f t="shared" ca="1" si="7"/>
        <v>-6666.6666666666679</v>
      </c>
      <c r="BS32" s="76">
        <f t="shared" ca="1" si="7"/>
        <v>-6666.6666666666679</v>
      </c>
      <c r="BT32" s="76">
        <f t="shared" ca="1" si="7"/>
        <v>-6666.6666666666679</v>
      </c>
      <c r="BU32" s="76">
        <f t="shared" ca="1" si="7"/>
        <v>-6666.6666666666679</v>
      </c>
      <c r="BV32" s="76">
        <f t="shared" ca="1" si="7"/>
        <v>-6666.6666666666679</v>
      </c>
      <c r="BW32" s="76">
        <f t="shared" ca="1" si="7"/>
        <v>-6666.6666666666679</v>
      </c>
      <c r="BX32" s="76">
        <f t="shared" ca="1" si="7"/>
        <v>-6666.6666666666679</v>
      </c>
      <c r="BY32" s="76">
        <f t="shared" ca="1" si="7"/>
        <v>-6666.6666666666679</v>
      </c>
      <c r="BZ32" s="76">
        <f t="shared" ca="1" si="7"/>
        <v>-6666.6666666666679</v>
      </c>
      <c r="CA32" s="76">
        <f t="shared" ca="1" si="7"/>
        <v>-13333.333333333336</v>
      </c>
      <c r="CB32" s="76">
        <f t="shared" ca="1" si="7"/>
        <v>-13333.333333333336</v>
      </c>
      <c r="CC32" s="76">
        <f t="shared" ca="1" si="7"/>
        <v>-13333.333333333336</v>
      </c>
      <c r="CD32" s="76">
        <f t="shared" ca="1" si="7"/>
        <v>-13333.333333333336</v>
      </c>
      <c r="CE32" s="76">
        <f t="shared" ref="CE32:CK32" ca="1" si="8">-CE30*CE31</f>
        <v>-13333.333333333336</v>
      </c>
      <c r="CF32" s="76">
        <f t="shared" ca="1" si="8"/>
        <v>-13333.333333333336</v>
      </c>
      <c r="CG32" s="76">
        <f t="shared" ca="1" si="8"/>
        <v>-13333.333333333336</v>
      </c>
      <c r="CH32" s="76">
        <f t="shared" ca="1" si="8"/>
        <v>-13333.333333333336</v>
      </c>
      <c r="CI32" s="76">
        <f t="shared" ca="1" si="8"/>
        <v>-13333.333333333336</v>
      </c>
      <c r="CJ32" s="76">
        <f t="shared" ca="1" si="8"/>
        <v>-13333.333333333336</v>
      </c>
      <c r="CK32" s="76">
        <f t="shared" ca="1" si="8"/>
        <v>-13333.333333333336</v>
      </c>
    </row>
    <row r="33" spans="2:89" x14ac:dyDescent="0.35">
      <c r="B33" s="124" t="str">
        <f>"# of "&amp;B41&amp;"s"</f>
        <v># of pools</v>
      </c>
      <c r="C33" t="s">
        <v>80</v>
      </c>
      <c r="D33" t="s">
        <v>268</v>
      </c>
      <c r="E33" s="8" t="str">
        <f t="shared" si="0"/>
        <v>33 SUB-PV</v>
      </c>
      <c r="H33" s="31"/>
      <c r="I33" s="73"/>
      <c r="J33" s="73"/>
      <c r="K33" s="116" t="e">
        <f t="shared" ref="K33:P33" ca="1" si="9">SUMIF($4:$4,K$2,33:33)</f>
        <v>#REF!</v>
      </c>
      <c r="L33" s="116" t="e">
        <f t="shared" ca="1" si="9"/>
        <v>#REF!</v>
      </c>
      <c r="M33" s="116" t="e">
        <f t="shared" ca="1" si="9"/>
        <v>#REF!</v>
      </c>
      <c r="N33" s="116" t="e">
        <f t="shared" ca="1" si="9"/>
        <v>#REF!</v>
      </c>
      <c r="O33" s="116" t="e">
        <f t="shared" ca="1" si="9"/>
        <v>#REF!</v>
      </c>
      <c r="P33" s="116">
        <f t="shared" si="9"/>
        <v>0</v>
      </c>
      <c r="R33" s="114"/>
      <c r="S33" s="147" t="e">
        <f t="shared" ref="S33:CD33" ca="1" si="10">S29+S30+S32</f>
        <v>#REF!</v>
      </c>
      <c r="T33" s="147" t="e">
        <f t="shared" ca="1" si="10"/>
        <v>#REF!</v>
      </c>
      <c r="U33" s="147" t="e">
        <f t="shared" ca="1" si="10"/>
        <v>#REF!</v>
      </c>
      <c r="V33" s="147" t="e">
        <f t="shared" ca="1" si="10"/>
        <v>#REF!</v>
      </c>
      <c r="W33" s="147" t="e">
        <f t="shared" ca="1" si="10"/>
        <v>#REF!</v>
      </c>
      <c r="X33" s="147" t="e">
        <f t="shared" ca="1" si="10"/>
        <v>#REF!</v>
      </c>
      <c r="Y33" s="147" t="e">
        <f t="shared" ca="1" si="10"/>
        <v>#REF!</v>
      </c>
      <c r="Z33" s="147" t="e">
        <f t="shared" ca="1" si="10"/>
        <v>#REF!</v>
      </c>
      <c r="AA33" s="147" t="e">
        <f t="shared" ca="1" si="10"/>
        <v>#REF!</v>
      </c>
      <c r="AB33" s="147" t="e">
        <f t="shared" ca="1" si="10"/>
        <v>#REF!</v>
      </c>
      <c r="AC33" s="147" t="e">
        <f t="shared" ca="1" si="10"/>
        <v>#REF!</v>
      </c>
      <c r="AD33" s="147" t="e">
        <f t="shared" ca="1" si="10"/>
        <v>#REF!</v>
      </c>
      <c r="AE33" s="147" t="e">
        <f t="shared" ca="1" si="10"/>
        <v>#REF!</v>
      </c>
      <c r="AF33" s="147" t="e">
        <f t="shared" ca="1" si="10"/>
        <v>#REF!</v>
      </c>
      <c r="AG33" s="147" t="e">
        <f t="shared" ca="1" si="10"/>
        <v>#REF!</v>
      </c>
      <c r="AH33" s="147" t="e">
        <f t="shared" ca="1" si="10"/>
        <v>#REF!</v>
      </c>
      <c r="AI33" s="147" t="e">
        <f t="shared" ca="1" si="10"/>
        <v>#REF!</v>
      </c>
      <c r="AJ33" s="147" t="e">
        <f t="shared" ca="1" si="10"/>
        <v>#REF!</v>
      </c>
      <c r="AK33" s="147" t="e">
        <f t="shared" ca="1" si="10"/>
        <v>#REF!</v>
      </c>
      <c r="AL33" s="147" t="e">
        <f t="shared" ca="1" si="10"/>
        <v>#REF!</v>
      </c>
      <c r="AM33" s="147" t="e">
        <f t="shared" ca="1" si="10"/>
        <v>#REF!</v>
      </c>
      <c r="AN33" s="147" t="e">
        <f t="shared" ca="1" si="10"/>
        <v>#REF!</v>
      </c>
      <c r="AO33" s="147" t="e">
        <f t="shared" ca="1" si="10"/>
        <v>#REF!</v>
      </c>
      <c r="AP33" s="147" t="e">
        <f t="shared" ca="1" si="10"/>
        <v>#REF!</v>
      </c>
      <c r="AQ33" s="147" t="e">
        <f t="shared" ca="1" si="10"/>
        <v>#REF!</v>
      </c>
      <c r="AR33" s="147" t="e">
        <f t="shared" ca="1" si="10"/>
        <v>#REF!</v>
      </c>
      <c r="AS33" s="147" t="e">
        <f t="shared" ca="1" si="10"/>
        <v>#REF!</v>
      </c>
      <c r="AT33" s="147" t="e">
        <f t="shared" ca="1" si="10"/>
        <v>#REF!</v>
      </c>
      <c r="AU33" s="147" t="e">
        <f t="shared" ca="1" si="10"/>
        <v>#REF!</v>
      </c>
      <c r="AV33" s="147" t="e">
        <f t="shared" ca="1" si="10"/>
        <v>#REF!</v>
      </c>
      <c r="AW33" s="147" t="e">
        <f t="shared" ca="1" si="10"/>
        <v>#REF!</v>
      </c>
      <c r="AX33" s="147" t="e">
        <f t="shared" ca="1" si="10"/>
        <v>#REF!</v>
      </c>
      <c r="AY33" s="147" t="e">
        <f t="shared" ca="1" si="10"/>
        <v>#REF!</v>
      </c>
      <c r="AZ33" s="147" t="e">
        <f t="shared" ca="1" si="10"/>
        <v>#REF!</v>
      </c>
      <c r="BA33" s="147" t="e">
        <f t="shared" ca="1" si="10"/>
        <v>#REF!</v>
      </c>
      <c r="BB33" s="147" t="e">
        <f t="shared" ca="1" si="10"/>
        <v>#REF!</v>
      </c>
      <c r="BC33" s="147" t="e">
        <f t="shared" ca="1" si="10"/>
        <v>#REF!</v>
      </c>
      <c r="BD33" s="147" t="e">
        <f t="shared" ca="1" si="10"/>
        <v>#REF!</v>
      </c>
      <c r="BE33" s="147" t="e">
        <f t="shared" ca="1" si="10"/>
        <v>#REF!</v>
      </c>
      <c r="BF33" s="147" t="e">
        <f t="shared" ca="1" si="10"/>
        <v>#REF!</v>
      </c>
      <c r="BG33" s="147" t="e">
        <f t="shared" ca="1" si="10"/>
        <v>#REF!</v>
      </c>
      <c r="BH33" s="147" t="e">
        <f t="shared" ca="1" si="10"/>
        <v>#REF!</v>
      </c>
      <c r="BI33" s="147" t="e">
        <f t="shared" ca="1" si="10"/>
        <v>#REF!</v>
      </c>
      <c r="BJ33" s="147" t="e">
        <f t="shared" ca="1" si="10"/>
        <v>#REF!</v>
      </c>
      <c r="BK33" s="147" t="e">
        <f t="shared" ca="1" si="10"/>
        <v>#REF!</v>
      </c>
      <c r="BL33" s="147" t="e">
        <f t="shared" ca="1" si="10"/>
        <v>#REF!</v>
      </c>
      <c r="BM33" s="147" t="e">
        <f t="shared" ca="1" si="10"/>
        <v>#REF!</v>
      </c>
      <c r="BN33" s="147" t="e">
        <f t="shared" ca="1" si="10"/>
        <v>#REF!</v>
      </c>
      <c r="BO33" s="147" t="e">
        <f t="shared" ca="1" si="10"/>
        <v>#REF!</v>
      </c>
      <c r="BP33" s="147" t="e">
        <f t="shared" ca="1" si="10"/>
        <v>#REF!</v>
      </c>
      <c r="BQ33" s="147" t="e">
        <f t="shared" ca="1" si="10"/>
        <v>#REF!</v>
      </c>
      <c r="BR33" s="147" t="e">
        <f t="shared" ca="1" si="10"/>
        <v>#REF!</v>
      </c>
      <c r="BS33" s="147" t="e">
        <f t="shared" ca="1" si="10"/>
        <v>#REF!</v>
      </c>
      <c r="BT33" s="147" t="e">
        <f t="shared" ca="1" si="10"/>
        <v>#REF!</v>
      </c>
      <c r="BU33" s="147" t="e">
        <f t="shared" ca="1" si="10"/>
        <v>#REF!</v>
      </c>
      <c r="BV33" s="147" t="e">
        <f t="shared" ca="1" si="10"/>
        <v>#REF!</v>
      </c>
      <c r="BW33" s="147" t="e">
        <f t="shared" ca="1" si="10"/>
        <v>#REF!</v>
      </c>
      <c r="BX33" s="147" t="e">
        <f t="shared" ca="1" si="10"/>
        <v>#REF!</v>
      </c>
      <c r="BY33" s="147" t="e">
        <f t="shared" ca="1" si="10"/>
        <v>#REF!</v>
      </c>
      <c r="BZ33" s="147" t="e">
        <f t="shared" ca="1" si="10"/>
        <v>#REF!</v>
      </c>
      <c r="CA33" s="147" t="e">
        <f t="shared" ca="1" si="10"/>
        <v>#REF!</v>
      </c>
      <c r="CB33" s="147" t="e">
        <f t="shared" ca="1" si="10"/>
        <v>#REF!</v>
      </c>
      <c r="CC33" s="147" t="e">
        <f t="shared" ca="1" si="10"/>
        <v>#REF!</v>
      </c>
      <c r="CD33" s="147" t="e">
        <f t="shared" ca="1" si="10"/>
        <v>#REF!</v>
      </c>
      <c r="CE33" s="147" t="e">
        <f t="shared" ref="CE33:CK33" ca="1" si="11">CE29+CE30+CE32</f>
        <v>#REF!</v>
      </c>
      <c r="CF33" s="147" t="e">
        <f t="shared" ca="1" si="11"/>
        <v>#REF!</v>
      </c>
      <c r="CG33" s="147" t="e">
        <f t="shared" ca="1" si="11"/>
        <v>#REF!</v>
      </c>
      <c r="CH33" s="147" t="e">
        <f t="shared" ca="1" si="11"/>
        <v>#REF!</v>
      </c>
      <c r="CI33" s="147" t="e">
        <f t="shared" ca="1" si="11"/>
        <v>#REF!</v>
      </c>
      <c r="CJ33" s="147" t="e">
        <f t="shared" ca="1" si="11"/>
        <v>#REF!</v>
      </c>
      <c r="CK33" s="147" t="e">
        <f t="shared" ca="1" si="11"/>
        <v>#REF!</v>
      </c>
    </row>
    <row r="34" spans="2:89" x14ac:dyDescent="0.35">
      <c r="B34" s="141" t="s">
        <v>62</v>
      </c>
      <c r="D34" t="s">
        <v>268</v>
      </c>
      <c r="E34" s="8" t="str">
        <f t="shared" si="0"/>
        <v>34 SUB-PV</v>
      </c>
      <c r="H34" s="12"/>
      <c r="I34" s="60"/>
      <c r="J34" s="60"/>
      <c r="K34" s="34" t="e">
        <f t="shared" ref="K34:P34" ca="1" si="12">K33-SUM(K32,K29:K30)</f>
        <v>#REF!</v>
      </c>
      <c r="L34" s="34" t="e">
        <f t="shared" ca="1" si="12"/>
        <v>#REF!</v>
      </c>
      <c r="M34" s="34" t="e">
        <f t="shared" ca="1" si="12"/>
        <v>#REF!</v>
      </c>
      <c r="N34" s="34" t="e">
        <f t="shared" ca="1" si="12"/>
        <v>#REF!</v>
      </c>
      <c r="O34" s="34" t="e">
        <f t="shared" ca="1" si="12"/>
        <v>#REF!</v>
      </c>
      <c r="P34" s="34" t="e">
        <f t="shared" ca="1" si="12"/>
        <v>#REF!</v>
      </c>
      <c r="R34" s="15"/>
      <c r="S34" s="76" t="e">
        <f t="shared" ref="S34:CD34" ca="1" si="13">S33-SUM(S32,S29:S30)</f>
        <v>#REF!</v>
      </c>
      <c r="T34" s="76" t="e">
        <f t="shared" ca="1" si="13"/>
        <v>#REF!</v>
      </c>
      <c r="U34" s="76" t="e">
        <f t="shared" ca="1" si="13"/>
        <v>#REF!</v>
      </c>
      <c r="V34" s="76" t="e">
        <f t="shared" ca="1" si="13"/>
        <v>#REF!</v>
      </c>
      <c r="W34" s="76" t="e">
        <f t="shared" ca="1" si="13"/>
        <v>#REF!</v>
      </c>
      <c r="X34" s="76" t="e">
        <f t="shared" ca="1" si="13"/>
        <v>#REF!</v>
      </c>
      <c r="Y34" s="76" t="e">
        <f t="shared" ca="1" si="13"/>
        <v>#REF!</v>
      </c>
      <c r="Z34" s="76" t="e">
        <f t="shared" ca="1" si="13"/>
        <v>#REF!</v>
      </c>
      <c r="AA34" s="76" t="e">
        <f t="shared" ca="1" si="13"/>
        <v>#REF!</v>
      </c>
      <c r="AB34" s="76" t="e">
        <f t="shared" ca="1" si="13"/>
        <v>#REF!</v>
      </c>
      <c r="AC34" s="76" t="e">
        <f t="shared" ca="1" si="13"/>
        <v>#REF!</v>
      </c>
      <c r="AD34" s="76" t="e">
        <f t="shared" ca="1" si="13"/>
        <v>#REF!</v>
      </c>
      <c r="AE34" s="76" t="e">
        <f t="shared" ca="1" si="13"/>
        <v>#REF!</v>
      </c>
      <c r="AF34" s="76" t="e">
        <f t="shared" ca="1" si="13"/>
        <v>#REF!</v>
      </c>
      <c r="AG34" s="76" t="e">
        <f t="shared" ca="1" si="13"/>
        <v>#REF!</v>
      </c>
      <c r="AH34" s="76" t="e">
        <f t="shared" ca="1" si="13"/>
        <v>#REF!</v>
      </c>
      <c r="AI34" s="76" t="e">
        <f t="shared" ca="1" si="13"/>
        <v>#REF!</v>
      </c>
      <c r="AJ34" s="76" t="e">
        <f t="shared" ca="1" si="13"/>
        <v>#REF!</v>
      </c>
      <c r="AK34" s="76" t="e">
        <f t="shared" ca="1" si="13"/>
        <v>#REF!</v>
      </c>
      <c r="AL34" s="76" t="e">
        <f t="shared" ca="1" si="13"/>
        <v>#REF!</v>
      </c>
      <c r="AM34" s="76" t="e">
        <f t="shared" ca="1" si="13"/>
        <v>#REF!</v>
      </c>
      <c r="AN34" s="76" t="e">
        <f t="shared" ca="1" si="13"/>
        <v>#REF!</v>
      </c>
      <c r="AO34" s="76" t="e">
        <f t="shared" ca="1" si="13"/>
        <v>#REF!</v>
      </c>
      <c r="AP34" s="76" t="e">
        <f t="shared" ca="1" si="13"/>
        <v>#REF!</v>
      </c>
      <c r="AQ34" s="76" t="e">
        <f t="shared" ca="1" si="13"/>
        <v>#REF!</v>
      </c>
      <c r="AR34" s="76" t="e">
        <f t="shared" ca="1" si="13"/>
        <v>#REF!</v>
      </c>
      <c r="AS34" s="76" t="e">
        <f t="shared" ca="1" si="13"/>
        <v>#REF!</v>
      </c>
      <c r="AT34" s="76" t="e">
        <f t="shared" ca="1" si="13"/>
        <v>#REF!</v>
      </c>
      <c r="AU34" s="76" t="e">
        <f t="shared" ca="1" si="13"/>
        <v>#REF!</v>
      </c>
      <c r="AV34" s="76" t="e">
        <f t="shared" ca="1" si="13"/>
        <v>#REF!</v>
      </c>
      <c r="AW34" s="76" t="e">
        <f t="shared" ca="1" si="13"/>
        <v>#REF!</v>
      </c>
      <c r="AX34" s="76" t="e">
        <f t="shared" ca="1" si="13"/>
        <v>#REF!</v>
      </c>
      <c r="AY34" s="76" t="e">
        <f t="shared" ca="1" si="13"/>
        <v>#REF!</v>
      </c>
      <c r="AZ34" s="76" t="e">
        <f t="shared" ca="1" si="13"/>
        <v>#REF!</v>
      </c>
      <c r="BA34" s="76" t="e">
        <f t="shared" ca="1" si="13"/>
        <v>#REF!</v>
      </c>
      <c r="BB34" s="76" t="e">
        <f t="shared" ca="1" si="13"/>
        <v>#REF!</v>
      </c>
      <c r="BC34" s="76" t="e">
        <f t="shared" ca="1" si="13"/>
        <v>#REF!</v>
      </c>
      <c r="BD34" s="76" t="e">
        <f t="shared" ca="1" si="13"/>
        <v>#REF!</v>
      </c>
      <c r="BE34" s="76" t="e">
        <f t="shared" ca="1" si="13"/>
        <v>#REF!</v>
      </c>
      <c r="BF34" s="76" t="e">
        <f t="shared" ca="1" si="13"/>
        <v>#REF!</v>
      </c>
      <c r="BG34" s="76" t="e">
        <f t="shared" ca="1" si="13"/>
        <v>#REF!</v>
      </c>
      <c r="BH34" s="76" t="e">
        <f t="shared" ca="1" si="13"/>
        <v>#REF!</v>
      </c>
      <c r="BI34" s="76" t="e">
        <f t="shared" ca="1" si="13"/>
        <v>#REF!</v>
      </c>
      <c r="BJ34" s="76" t="e">
        <f t="shared" ca="1" si="13"/>
        <v>#REF!</v>
      </c>
      <c r="BK34" s="76" t="e">
        <f t="shared" ca="1" si="13"/>
        <v>#REF!</v>
      </c>
      <c r="BL34" s="76" t="e">
        <f t="shared" ca="1" si="13"/>
        <v>#REF!</v>
      </c>
      <c r="BM34" s="76" t="e">
        <f t="shared" ca="1" si="13"/>
        <v>#REF!</v>
      </c>
      <c r="BN34" s="76" t="e">
        <f t="shared" ca="1" si="13"/>
        <v>#REF!</v>
      </c>
      <c r="BO34" s="76" t="e">
        <f t="shared" ca="1" si="13"/>
        <v>#REF!</v>
      </c>
      <c r="BP34" s="76" t="e">
        <f t="shared" ca="1" si="13"/>
        <v>#REF!</v>
      </c>
      <c r="BQ34" s="76" t="e">
        <f t="shared" ca="1" si="13"/>
        <v>#REF!</v>
      </c>
      <c r="BR34" s="76" t="e">
        <f t="shared" ca="1" si="13"/>
        <v>#REF!</v>
      </c>
      <c r="BS34" s="76" t="e">
        <f t="shared" ca="1" si="13"/>
        <v>#REF!</v>
      </c>
      <c r="BT34" s="76" t="e">
        <f t="shared" ca="1" si="13"/>
        <v>#REF!</v>
      </c>
      <c r="BU34" s="76" t="e">
        <f t="shared" ca="1" si="13"/>
        <v>#REF!</v>
      </c>
      <c r="BV34" s="76" t="e">
        <f t="shared" ca="1" si="13"/>
        <v>#REF!</v>
      </c>
      <c r="BW34" s="76" t="e">
        <f t="shared" ca="1" si="13"/>
        <v>#REF!</v>
      </c>
      <c r="BX34" s="76" t="e">
        <f t="shared" ca="1" si="13"/>
        <v>#REF!</v>
      </c>
      <c r="BY34" s="76" t="e">
        <f t="shared" ca="1" si="13"/>
        <v>#REF!</v>
      </c>
      <c r="BZ34" s="76" t="e">
        <f t="shared" ca="1" si="13"/>
        <v>#REF!</v>
      </c>
      <c r="CA34" s="76" t="e">
        <f t="shared" ca="1" si="13"/>
        <v>#REF!</v>
      </c>
      <c r="CB34" s="76" t="e">
        <f t="shared" ca="1" si="13"/>
        <v>#REF!</v>
      </c>
      <c r="CC34" s="76" t="e">
        <f t="shared" ca="1" si="13"/>
        <v>#REF!</v>
      </c>
      <c r="CD34" s="76" t="e">
        <f t="shared" ca="1" si="13"/>
        <v>#REF!</v>
      </c>
      <c r="CE34" s="76" t="e">
        <f t="shared" ref="CE34:CK34" ca="1" si="14">CE33-SUM(CE32,CE29:CE30)</f>
        <v>#REF!</v>
      </c>
      <c r="CF34" s="76" t="e">
        <f t="shared" ca="1" si="14"/>
        <v>#REF!</v>
      </c>
      <c r="CG34" s="76" t="e">
        <f t="shared" ca="1" si="14"/>
        <v>#REF!</v>
      </c>
      <c r="CH34" s="76" t="e">
        <f t="shared" ca="1" si="14"/>
        <v>#REF!</v>
      </c>
      <c r="CI34" s="76" t="e">
        <f t="shared" ca="1" si="14"/>
        <v>#REF!</v>
      </c>
      <c r="CJ34" s="76" t="e">
        <f t="shared" ca="1" si="14"/>
        <v>#REF!</v>
      </c>
      <c r="CK34" s="76" t="e">
        <f t="shared" ca="1" si="14"/>
        <v>#REF!</v>
      </c>
    </row>
    <row r="35" spans="2:89" x14ac:dyDescent="0.35">
      <c r="B35" s="13"/>
      <c r="D35" t="s">
        <v>268</v>
      </c>
      <c r="E35" s="8" t="str">
        <f t="shared" si="0"/>
        <v>35 SUB-PV</v>
      </c>
      <c r="H35" s="12"/>
      <c r="K35" s="34"/>
      <c r="L35" s="34"/>
      <c r="M35" s="34"/>
      <c r="N35" s="34"/>
      <c r="O35" s="34"/>
      <c r="P35" s="34"/>
      <c r="R35" s="15"/>
      <c r="S35" s="76"/>
      <c r="T35" s="76"/>
      <c r="U35" s="76"/>
      <c r="V35" s="76"/>
      <c r="W35" s="76"/>
      <c r="X35" s="76"/>
      <c r="Y35" s="76"/>
      <c r="Z35" s="76"/>
      <c r="AA35" s="76"/>
      <c r="AB35" s="76"/>
      <c r="AC35" s="76"/>
      <c r="AD35" s="76"/>
      <c r="AE35" s="76"/>
      <c r="AF35" s="76"/>
      <c r="AG35" s="76"/>
      <c r="AH35" s="76"/>
      <c r="AI35" s="76"/>
      <c r="AJ35" s="76"/>
      <c r="AK35" s="76"/>
      <c r="AL35" s="76"/>
      <c r="AM35" s="76"/>
      <c r="AN35" s="76"/>
      <c r="AO35" s="76"/>
      <c r="AP35" s="76"/>
      <c r="AQ35" s="76"/>
      <c r="AR35" s="76"/>
      <c r="AS35" s="76"/>
      <c r="AT35" s="76"/>
      <c r="AU35" s="76"/>
      <c r="AV35" s="76"/>
      <c r="AW35" s="76"/>
      <c r="AX35" s="76"/>
      <c r="AY35" s="76"/>
      <c r="AZ35" s="76"/>
      <c r="BA35" s="76"/>
      <c r="BB35" s="76"/>
      <c r="BC35" s="76"/>
      <c r="BD35" s="76"/>
      <c r="BE35" s="76"/>
      <c r="BF35" s="76"/>
      <c r="BG35" s="76"/>
      <c r="BH35" s="76"/>
      <c r="BI35" s="76"/>
      <c r="BJ35" s="76"/>
      <c r="BK35" s="76"/>
      <c r="BL35" s="76"/>
      <c r="BM35" s="76"/>
      <c r="BN35" s="76"/>
      <c r="BO35" s="76"/>
      <c r="BP35" s="76"/>
      <c r="BQ35" s="76"/>
      <c r="BR35" s="76"/>
      <c r="BS35" s="76"/>
      <c r="BT35" s="76"/>
      <c r="BU35" s="76"/>
      <c r="BV35" s="76"/>
      <c r="BW35" s="76"/>
      <c r="BX35" s="76"/>
      <c r="BY35" s="76"/>
      <c r="BZ35" s="76"/>
      <c r="CA35" s="76"/>
      <c r="CB35" s="76"/>
      <c r="CC35" s="76"/>
      <c r="CD35" s="76"/>
      <c r="CE35" s="76"/>
      <c r="CF35" s="76"/>
      <c r="CG35" s="76"/>
      <c r="CH35" s="76"/>
      <c r="CI35" s="76"/>
      <c r="CJ35" s="76"/>
      <c r="CK35" s="76"/>
    </row>
    <row r="36" spans="2:89" x14ac:dyDescent="0.35">
      <c r="B36" s="95" t="str">
        <f>B38&amp;":"</f>
        <v>Revenue - Pools:</v>
      </c>
      <c r="D36" t="s">
        <v>268</v>
      </c>
      <c r="E36" s="8" t="str">
        <f t="shared" si="0"/>
        <v>36 SUB-PV</v>
      </c>
      <c r="H36" s="12"/>
      <c r="I36" s="60"/>
      <c r="J36" s="60"/>
      <c r="K36" s="34"/>
      <c r="L36" s="34"/>
      <c r="M36" s="34"/>
      <c r="N36" s="34"/>
      <c r="O36" s="34"/>
      <c r="P36" s="34"/>
      <c r="R36" s="15"/>
      <c r="S36" s="76"/>
      <c r="T36" s="76"/>
      <c r="U36" s="76"/>
      <c r="V36" s="76"/>
      <c r="W36" s="76"/>
      <c r="X36" s="76"/>
      <c r="Y36" s="76"/>
      <c r="Z36" s="76"/>
      <c r="AA36" s="76"/>
      <c r="AB36" s="76"/>
      <c r="AC36" s="76"/>
      <c r="AD36" s="76"/>
      <c r="AE36" s="76"/>
      <c r="AF36" s="76"/>
      <c r="AG36" s="76"/>
      <c r="AH36" s="76"/>
      <c r="AI36" s="76"/>
      <c r="AJ36" s="76"/>
      <c r="AK36" s="76"/>
      <c r="AL36" s="76"/>
      <c r="AM36" s="76"/>
      <c r="AN36" s="76"/>
      <c r="AO36" s="76"/>
      <c r="AP36" s="76"/>
      <c r="AQ36" s="76"/>
      <c r="AR36" s="76"/>
      <c r="AS36" s="76"/>
      <c r="AT36" s="76"/>
      <c r="AU36" s="76"/>
      <c r="AV36" s="76"/>
      <c r="AW36" s="76"/>
      <c r="AX36" s="76"/>
      <c r="AY36" s="76"/>
      <c r="AZ36" s="76"/>
      <c r="BA36" s="76"/>
      <c r="BB36" s="76"/>
      <c r="BC36" s="76"/>
      <c r="BD36" s="76"/>
      <c r="BE36" s="76"/>
      <c r="BF36" s="76"/>
      <c r="BG36" s="76"/>
      <c r="BH36" s="76"/>
      <c r="BI36" s="76"/>
      <c r="BJ36" s="76"/>
      <c r="BK36" s="76"/>
      <c r="BL36" s="76"/>
      <c r="BM36" s="76"/>
      <c r="BN36" s="76"/>
      <c r="BO36" s="76"/>
      <c r="BP36" s="76"/>
      <c r="BQ36" s="76"/>
      <c r="BR36" s="76"/>
      <c r="BS36" s="76"/>
      <c r="BT36" s="76"/>
      <c r="BU36" s="76"/>
      <c r="BV36" s="76"/>
      <c r="BW36" s="76"/>
      <c r="BX36" s="76"/>
      <c r="BY36" s="76"/>
      <c r="BZ36" s="76"/>
      <c r="CA36" s="76"/>
      <c r="CB36" s="76"/>
      <c r="CC36" s="76"/>
      <c r="CD36" s="76"/>
      <c r="CE36" s="76"/>
      <c r="CF36" s="76"/>
      <c r="CG36" s="76"/>
      <c r="CH36" s="76"/>
      <c r="CI36" s="76"/>
      <c r="CJ36" s="76"/>
      <c r="CK36" s="76"/>
    </row>
    <row r="37" spans="2:89" x14ac:dyDescent="0.35">
      <c r="B37" s="141" t="s">
        <v>498</v>
      </c>
      <c r="D37" t="s">
        <v>268</v>
      </c>
      <c r="E37" s="8" t="str">
        <f t="shared" si="0"/>
        <v>37 SUB-PV</v>
      </c>
      <c r="G37" t="str">
        <f>E37</f>
        <v>37 SUB-PV</v>
      </c>
      <c r="H37" s="12"/>
      <c r="I37" s="60"/>
      <c r="J37" s="60"/>
      <c r="K37" s="18">
        <v>20</v>
      </c>
      <c r="L37" s="18">
        <v>20</v>
      </c>
      <c r="M37" s="18">
        <v>20</v>
      </c>
      <c r="N37" s="18">
        <v>20</v>
      </c>
      <c r="O37" s="18">
        <v>20</v>
      </c>
      <c r="P37" s="18">
        <v>20</v>
      </c>
      <c r="R37" s="19"/>
      <c r="S37" s="143" cm="1">
        <f t="array" ref="S37">INDEX($K:$P,ROW(),MATCH(S$3,$K$2:$P$2,0))</f>
        <v>20</v>
      </c>
      <c r="T37" s="143" cm="1">
        <f t="array" ref="T37">INDEX($K:$P,ROW(),MATCH(T$3,$K$2:$P$2,0))</f>
        <v>20</v>
      </c>
      <c r="U37" s="143" cm="1">
        <f t="array" ref="U37">INDEX($K:$P,ROW(),MATCH(U$3,$K$2:$P$2,0))</f>
        <v>20</v>
      </c>
      <c r="V37" s="143" cm="1">
        <f t="array" ref="V37">INDEX($K:$P,ROW(),MATCH(V$3,$K$2:$P$2,0))</f>
        <v>20</v>
      </c>
      <c r="W37" s="143" cm="1">
        <f t="array" ref="W37">INDEX($K:$P,ROW(),MATCH(W$3,$K$2:$P$2,0))</f>
        <v>20</v>
      </c>
      <c r="X37" s="143" cm="1">
        <f t="array" ref="X37">INDEX($K:$P,ROW(),MATCH(X$3,$K$2:$P$2,0))</f>
        <v>20</v>
      </c>
      <c r="Y37" s="143" cm="1">
        <f t="array" ref="Y37">INDEX($K:$P,ROW(),MATCH(Y$3,$K$2:$P$2,0))</f>
        <v>20</v>
      </c>
      <c r="Z37" s="143" cm="1">
        <f t="array" ref="Z37">INDEX($K:$P,ROW(),MATCH(Z$3,$K$2:$P$2,0))</f>
        <v>20</v>
      </c>
      <c r="AA37" s="143" cm="1">
        <f t="array" ref="AA37">INDEX($K:$P,ROW(),MATCH(AA$3,$K$2:$P$2,0))</f>
        <v>20</v>
      </c>
      <c r="AB37" s="143" cm="1">
        <f t="array" ref="AB37">INDEX($K:$P,ROW(),MATCH(AB$3,$K$2:$P$2,0))</f>
        <v>20</v>
      </c>
      <c r="AC37" s="143" cm="1">
        <f t="array" ref="AC37">INDEX($K:$P,ROW(),MATCH(AC$3,$K$2:$P$2,0))</f>
        <v>20</v>
      </c>
      <c r="AD37" s="143" cm="1">
        <f t="array" ref="AD37">INDEX($K:$P,ROW(),MATCH(AD$3,$K$2:$P$2,0))</f>
        <v>20</v>
      </c>
      <c r="AE37" s="143" cm="1">
        <f t="array" ref="AE37">INDEX($K:$P,ROW(),MATCH(AE$3,$K$2:$P$2,0))</f>
        <v>20</v>
      </c>
      <c r="AF37" s="143" cm="1">
        <f t="array" ref="AF37">INDEX($K:$P,ROW(),MATCH(AF$3,$K$2:$P$2,0))</f>
        <v>20</v>
      </c>
      <c r="AG37" s="143" cm="1">
        <f t="array" ref="AG37">INDEX($K:$P,ROW(),MATCH(AG$3,$K$2:$P$2,0))</f>
        <v>20</v>
      </c>
      <c r="AH37" s="143" cm="1">
        <f t="array" ref="AH37">INDEX($K:$P,ROW(),MATCH(AH$3,$K$2:$P$2,0))</f>
        <v>20</v>
      </c>
      <c r="AI37" s="143" cm="1">
        <f t="array" ref="AI37">INDEX($K:$P,ROW(),MATCH(AI$3,$K$2:$P$2,0))</f>
        <v>20</v>
      </c>
      <c r="AJ37" s="143" cm="1">
        <f t="array" ref="AJ37">INDEX($K:$P,ROW(),MATCH(AJ$3,$K$2:$P$2,0))</f>
        <v>20</v>
      </c>
      <c r="AK37" s="143" cm="1">
        <f t="array" ref="AK37">INDEX($K:$P,ROW(),MATCH(AK$3,$K$2:$P$2,0))</f>
        <v>20</v>
      </c>
      <c r="AL37" s="143" cm="1">
        <f t="array" ref="AL37">INDEX($K:$P,ROW(),MATCH(AL$3,$K$2:$P$2,0))</f>
        <v>20</v>
      </c>
      <c r="AM37" s="143" cm="1">
        <f t="array" ref="AM37">INDEX($K:$P,ROW(),MATCH(AM$3,$K$2:$P$2,0))</f>
        <v>20</v>
      </c>
      <c r="AN37" s="143" cm="1">
        <f t="array" ref="AN37">INDEX($K:$P,ROW(),MATCH(AN$3,$K$2:$P$2,0))</f>
        <v>20</v>
      </c>
      <c r="AO37" s="143" cm="1">
        <f t="array" ref="AO37">INDEX($K:$P,ROW(),MATCH(AO$3,$K$2:$P$2,0))</f>
        <v>20</v>
      </c>
      <c r="AP37" s="143" cm="1">
        <f t="array" ref="AP37">INDEX($K:$P,ROW(),MATCH(AP$3,$K$2:$P$2,0))</f>
        <v>20</v>
      </c>
      <c r="AQ37" s="143" cm="1">
        <f t="array" ref="AQ37">INDEX($K:$P,ROW(),MATCH(AQ$3,$K$2:$P$2,0))</f>
        <v>20</v>
      </c>
      <c r="AR37" s="143" cm="1">
        <f t="array" ref="AR37">INDEX($K:$P,ROW(),MATCH(AR$3,$K$2:$P$2,0))</f>
        <v>20</v>
      </c>
      <c r="AS37" s="143" cm="1">
        <f t="array" ref="AS37">INDEX($K:$P,ROW(),MATCH(AS$3,$K$2:$P$2,0))</f>
        <v>20</v>
      </c>
      <c r="AT37" s="143" cm="1">
        <f t="array" ref="AT37">INDEX($K:$P,ROW(),MATCH(AT$3,$K$2:$P$2,0))</f>
        <v>20</v>
      </c>
      <c r="AU37" s="143" cm="1">
        <f t="array" ref="AU37">INDEX($K:$P,ROW(),MATCH(AU$3,$K$2:$P$2,0))</f>
        <v>20</v>
      </c>
      <c r="AV37" s="143" cm="1">
        <f t="array" ref="AV37">INDEX($K:$P,ROW(),MATCH(AV$3,$K$2:$P$2,0))</f>
        <v>20</v>
      </c>
      <c r="AW37" s="143" cm="1">
        <f t="array" ref="AW37">INDEX($K:$P,ROW(),MATCH(AW$3,$K$2:$P$2,0))</f>
        <v>20</v>
      </c>
      <c r="AX37" s="143" cm="1">
        <f t="array" ref="AX37">INDEX($K:$P,ROW(),MATCH(AX$3,$K$2:$P$2,0))</f>
        <v>20</v>
      </c>
      <c r="AY37" s="143" cm="1">
        <f t="array" ref="AY37">INDEX($K:$P,ROW(),MATCH(AY$3,$K$2:$P$2,0))</f>
        <v>20</v>
      </c>
      <c r="AZ37" s="143" cm="1">
        <f t="array" ref="AZ37">INDEX($K:$P,ROW(),MATCH(AZ$3,$K$2:$P$2,0))</f>
        <v>20</v>
      </c>
      <c r="BA37" s="143" cm="1">
        <f t="array" ref="BA37">INDEX($K:$P,ROW(),MATCH(BA$3,$K$2:$P$2,0))</f>
        <v>20</v>
      </c>
      <c r="BB37" s="143" cm="1">
        <f t="array" ref="BB37">INDEX($K:$P,ROW(),MATCH(BB$3,$K$2:$P$2,0))</f>
        <v>20</v>
      </c>
      <c r="BC37" s="143" cm="1">
        <f t="array" ref="BC37">INDEX($K:$P,ROW(),MATCH(BC$3,$K$2:$P$2,0))</f>
        <v>20</v>
      </c>
      <c r="BD37" s="143" cm="1">
        <f t="array" ref="BD37">INDEX($K:$P,ROW(),MATCH(BD$3,$K$2:$P$2,0))</f>
        <v>20</v>
      </c>
      <c r="BE37" s="143" cm="1">
        <f t="array" ref="BE37">INDEX($K:$P,ROW(),MATCH(BE$3,$K$2:$P$2,0))</f>
        <v>20</v>
      </c>
      <c r="BF37" s="143" cm="1">
        <f t="array" ref="BF37">INDEX($K:$P,ROW(),MATCH(BF$3,$K$2:$P$2,0))</f>
        <v>20</v>
      </c>
      <c r="BG37" s="143" cm="1">
        <f t="array" ref="BG37">INDEX($K:$P,ROW(),MATCH(BG$3,$K$2:$P$2,0))</f>
        <v>20</v>
      </c>
      <c r="BH37" s="143" cm="1">
        <f t="array" ref="BH37">INDEX($K:$P,ROW(),MATCH(BH$3,$K$2:$P$2,0))</f>
        <v>20</v>
      </c>
      <c r="BI37" s="143" cm="1">
        <f t="array" ref="BI37">INDEX($K:$P,ROW(),MATCH(BI$3,$K$2:$P$2,0))</f>
        <v>20</v>
      </c>
      <c r="BJ37" s="143" cm="1">
        <f t="array" ref="BJ37">INDEX($K:$P,ROW(),MATCH(BJ$3,$K$2:$P$2,0))</f>
        <v>20</v>
      </c>
      <c r="BK37" s="143" cm="1">
        <f t="array" ref="BK37">INDEX($K:$P,ROW(),MATCH(BK$3,$K$2:$P$2,0))</f>
        <v>20</v>
      </c>
      <c r="BL37" s="143" cm="1">
        <f t="array" ref="BL37">INDEX($K:$P,ROW(),MATCH(BL$3,$K$2:$P$2,0))</f>
        <v>20</v>
      </c>
      <c r="BM37" s="143" cm="1">
        <f t="array" ref="BM37">INDEX($K:$P,ROW(),MATCH(BM$3,$K$2:$P$2,0))</f>
        <v>20</v>
      </c>
      <c r="BN37" s="143" cm="1">
        <f t="array" ref="BN37">INDEX($K:$P,ROW(),MATCH(BN$3,$K$2:$P$2,0))</f>
        <v>20</v>
      </c>
      <c r="BO37" s="143" cm="1">
        <f t="array" ref="BO37">INDEX($K:$P,ROW(),MATCH(BO$3,$K$2:$P$2,0))</f>
        <v>20</v>
      </c>
      <c r="BP37" s="143" cm="1">
        <f t="array" ref="BP37">INDEX($K:$P,ROW(),MATCH(BP$3,$K$2:$P$2,0))</f>
        <v>20</v>
      </c>
      <c r="BQ37" s="143" cm="1">
        <f t="array" ref="BQ37">INDEX($K:$P,ROW(),MATCH(BQ$3,$K$2:$P$2,0))</f>
        <v>20</v>
      </c>
      <c r="BR37" s="143" cm="1">
        <f t="array" ref="BR37">INDEX($K:$P,ROW(),MATCH(BR$3,$K$2:$P$2,0))</f>
        <v>20</v>
      </c>
      <c r="BS37" s="143" cm="1">
        <f t="array" ref="BS37">INDEX($K:$P,ROW(),MATCH(BS$3,$K$2:$P$2,0))</f>
        <v>20</v>
      </c>
      <c r="BT37" s="143" cm="1">
        <f t="array" ref="BT37">INDEX($K:$P,ROW(),MATCH(BT$3,$K$2:$P$2,0))</f>
        <v>20</v>
      </c>
      <c r="BU37" s="143" cm="1">
        <f t="array" ref="BU37">INDEX($K:$P,ROW(),MATCH(BU$3,$K$2:$P$2,0))</f>
        <v>20</v>
      </c>
      <c r="BV37" s="143" cm="1">
        <f t="array" ref="BV37">INDEX($K:$P,ROW(),MATCH(BV$3,$K$2:$P$2,0))</f>
        <v>20</v>
      </c>
      <c r="BW37" s="143" cm="1">
        <f t="array" ref="BW37">INDEX($K:$P,ROW(),MATCH(BW$3,$K$2:$P$2,0))</f>
        <v>20</v>
      </c>
      <c r="BX37" s="143" cm="1">
        <f t="array" ref="BX37">INDEX($K:$P,ROW(),MATCH(BX$3,$K$2:$P$2,0))</f>
        <v>20</v>
      </c>
      <c r="BY37" s="143" cm="1">
        <f t="array" ref="BY37">INDEX($K:$P,ROW(),MATCH(BY$3,$K$2:$P$2,0))</f>
        <v>20</v>
      </c>
      <c r="BZ37" s="143" cm="1">
        <f t="array" ref="BZ37">INDEX($K:$P,ROW(),MATCH(BZ$3,$K$2:$P$2,0))</f>
        <v>20</v>
      </c>
      <c r="CA37" s="143" cm="1">
        <f t="array" ref="CA37">INDEX($K:$P,ROW(),MATCH(CA$3,$K$2:$P$2,0))</f>
        <v>20</v>
      </c>
      <c r="CB37" s="143" cm="1">
        <f t="array" ref="CB37">INDEX($K:$P,ROW(),MATCH(CB$3,$K$2:$P$2,0))</f>
        <v>20</v>
      </c>
      <c r="CC37" s="143" cm="1">
        <f t="array" ref="CC37">INDEX($K:$P,ROW(),MATCH(CC$3,$K$2:$P$2,0))</f>
        <v>20</v>
      </c>
      <c r="CD37" s="143" cm="1">
        <f t="array" ref="CD37">INDEX($K:$P,ROW(),MATCH(CD$3,$K$2:$P$2,0))</f>
        <v>20</v>
      </c>
      <c r="CE37" s="143" cm="1">
        <f t="array" ref="CE37">INDEX($K:$P,ROW(),MATCH(CE$3,$K$2:$P$2,0))</f>
        <v>20</v>
      </c>
      <c r="CF37" s="143" cm="1">
        <f t="array" ref="CF37">INDEX($K:$P,ROW(),MATCH(CF$3,$K$2:$P$2,0))</f>
        <v>20</v>
      </c>
      <c r="CG37" s="143" cm="1">
        <f t="array" ref="CG37">INDEX($K:$P,ROW(),MATCH(CG$3,$K$2:$P$2,0))</f>
        <v>20</v>
      </c>
      <c r="CH37" s="143" cm="1">
        <f t="array" ref="CH37">INDEX($K:$P,ROW(),MATCH(CH$3,$K$2:$P$2,0))</f>
        <v>20</v>
      </c>
      <c r="CI37" s="143" cm="1">
        <f t="array" ref="CI37">INDEX($K:$P,ROW(),MATCH(CI$3,$K$2:$P$2,0))</f>
        <v>20</v>
      </c>
      <c r="CJ37" s="143" cm="1">
        <f t="array" ref="CJ37">INDEX($K:$P,ROW(),MATCH(CJ$3,$K$2:$P$2,0))</f>
        <v>20</v>
      </c>
      <c r="CK37" s="143" cm="1">
        <f t="array" ref="CK37">INDEX($K:$P,ROW(),MATCH(CK$3,$K$2:$P$2,0))</f>
        <v>20</v>
      </c>
    </row>
    <row r="38" spans="2:89" x14ac:dyDescent="0.35">
      <c r="B38" s="123" t="str">
        <f>"Revenue - "&amp;B40</f>
        <v>Revenue - Pools</v>
      </c>
      <c r="C38" t="s">
        <v>198</v>
      </c>
      <c r="D38" t="s">
        <v>268</v>
      </c>
      <c r="E38" s="8" t="str">
        <f t="shared" si="0"/>
        <v>38 SUB-PV</v>
      </c>
      <c r="H38" s="27"/>
      <c r="I38" s="78"/>
      <c r="J38" s="78"/>
      <c r="K38" s="63" t="e">
        <f t="shared" ref="K38:P38" ca="1" si="15">SUMIF($3:$3,K$2,38:38)</f>
        <v>#REF!</v>
      </c>
      <c r="L38" s="63" t="e">
        <f t="shared" ca="1" si="15"/>
        <v>#REF!</v>
      </c>
      <c r="M38" s="63" t="e">
        <f t="shared" ca="1" si="15"/>
        <v>#REF!</v>
      </c>
      <c r="N38" s="63" t="e">
        <f t="shared" ca="1" si="15"/>
        <v>#REF!</v>
      </c>
      <c r="O38" s="63" t="e">
        <f t="shared" ca="1" si="15"/>
        <v>#REF!</v>
      </c>
      <c r="P38" s="63" t="e">
        <f t="shared" ca="1" si="15"/>
        <v>#REF!</v>
      </c>
      <c r="R38" s="115"/>
      <c r="S38" s="144" t="e">
        <f t="shared" ref="S38:CD38" ca="1" si="16">S37*AVERAGE(S33,S29)</f>
        <v>#REF!</v>
      </c>
      <c r="T38" s="144" t="e">
        <f t="shared" ca="1" si="16"/>
        <v>#REF!</v>
      </c>
      <c r="U38" s="144" t="e">
        <f t="shared" ca="1" si="16"/>
        <v>#REF!</v>
      </c>
      <c r="V38" s="144" t="e">
        <f t="shared" ca="1" si="16"/>
        <v>#REF!</v>
      </c>
      <c r="W38" s="144" t="e">
        <f t="shared" ca="1" si="16"/>
        <v>#REF!</v>
      </c>
      <c r="X38" s="144" t="e">
        <f t="shared" ca="1" si="16"/>
        <v>#REF!</v>
      </c>
      <c r="Y38" s="144" t="e">
        <f t="shared" ca="1" si="16"/>
        <v>#REF!</v>
      </c>
      <c r="Z38" s="144" t="e">
        <f t="shared" ca="1" si="16"/>
        <v>#REF!</v>
      </c>
      <c r="AA38" s="144" t="e">
        <f t="shared" ca="1" si="16"/>
        <v>#REF!</v>
      </c>
      <c r="AB38" s="144" t="e">
        <f t="shared" ca="1" si="16"/>
        <v>#REF!</v>
      </c>
      <c r="AC38" s="144" t="e">
        <f t="shared" ca="1" si="16"/>
        <v>#REF!</v>
      </c>
      <c r="AD38" s="144" t="e">
        <f t="shared" ca="1" si="16"/>
        <v>#REF!</v>
      </c>
      <c r="AE38" s="144" t="e">
        <f t="shared" ca="1" si="16"/>
        <v>#REF!</v>
      </c>
      <c r="AF38" s="144" t="e">
        <f t="shared" ca="1" si="16"/>
        <v>#REF!</v>
      </c>
      <c r="AG38" s="144" t="e">
        <f t="shared" ca="1" si="16"/>
        <v>#REF!</v>
      </c>
      <c r="AH38" s="144" t="e">
        <f t="shared" ca="1" si="16"/>
        <v>#REF!</v>
      </c>
      <c r="AI38" s="144" t="e">
        <f t="shared" ca="1" si="16"/>
        <v>#REF!</v>
      </c>
      <c r="AJ38" s="144" t="e">
        <f t="shared" ca="1" si="16"/>
        <v>#REF!</v>
      </c>
      <c r="AK38" s="144" t="e">
        <f t="shared" ca="1" si="16"/>
        <v>#REF!</v>
      </c>
      <c r="AL38" s="144" t="e">
        <f t="shared" ca="1" si="16"/>
        <v>#REF!</v>
      </c>
      <c r="AM38" s="144" t="e">
        <f t="shared" ca="1" si="16"/>
        <v>#REF!</v>
      </c>
      <c r="AN38" s="144" t="e">
        <f t="shared" ca="1" si="16"/>
        <v>#REF!</v>
      </c>
      <c r="AO38" s="144" t="e">
        <f t="shared" ca="1" si="16"/>
        <v>#REF!</v>
      </c>
      <c r="AP38" s="144" t="e">
        <f t="shared" ca="1" si="16"/>
        <v>#REF!</v>
      </c>
      <c r="AQ38" s="144" t="e">
        <f t="shared" ca="1" si="16"/>
        <v>#REF!</v>
      </c>
      <c r="AR38" s="144" t="e">
        <f t="shared" ca="1" si="16"/>
        <v>#REF!</v>
      </c>
      <c r="AS38" s="144" t="e">
        <f t="shared" ca="1" si="16"/>
        <v>#REF!</v>
      </c>
      <c r="AT38" s="144" t="e">
        <f t="shared" ca="1" si="16"/>
        <v>#REF!</v>
      </c>
      <c r="AU38" s="144" t="e">
        <f t="shared" ca="1" si="16"/>
        <v>#REF!</v>
      </c>
      <c r="AV38" s="144" t="e">
        <f t="shared" ca="1" si="16"/>
        <v>#REF!</v>
      </c>
      <c r="AW38" s="144" t="e">
        <f t="shared" ca="1" si="16"/>
        <v>#REF!</v>
      </c>
      <c r="AX38" s="144" t="e">
        <f t="shared" ca="1" si="16"/>
        <v>#REF!</v>
      </c>
      <c r="AY38" s="144" t="e">
        <f t="shared" ca="1" si="16"/>
        <v>#REF!</v>
      </c>
      <c r="AZ38" s="144" t="e">
        <f t="shared" ca="1" si="16"/>
        <v>#REF!</v>
      </c>
      <c r="BA38" s="144" t="e">
        <f t="shared" ca="1" si="16"/>
        <v>#REF!</v>
      </c>
      <c r="BB38" s="144" t="e">
        <f t="shared" ca="1" si="16"/>
        <v>#REF!</v>
      </c>
      <c r="BC38" s="144" t="e">
        <f t="shared" ca="1" si="16"/>
        <v>#REF!</v>
      </c>
      <c r="BD38" s="144" t="e">
        <f t="shared" ca="1" si="16"/>
        <v>#REF!</v>
      </c>
      <c r="BE38" s="144" t="e">
        <f t="shared" ca="1" si="16"/>
        <v>#REF!</v>
      </c>
      <c r="BF38" s="144" t="e">
        <f t="shared" ca="1" si="16"/>
        <v>#REF!</v>
      </c>
      <c r="BG38" s="144" t="e">
        <f t="shared" ca="1" si="16"/>
        <v>#REF!</v>
      </c>
      <c r="BH38" s="144" t="e">
        <f t="shared" ca="1" si="16"/>
        <v>#REF!</v>
      </c>
      <c r="BI38" s="144" t="e">
        <f t="shared" ca="1" si="16"/>
        <v>#REF!</v>
      </c>
      <c r="BJ38" s="144" t="e">
        <f t="shared" ca="1" si="16"/>
        <v>#REF!</v>
      </c>
      <c r="BK38" s="144" t="e">
        <f t="shared" ca="1" si="16"/>
        <v>#REF!</v>
      </c>
      <c r="BL38" s="144" t="e">
        <f t="shared" ca="1" si="16"/>
        <v>#REF!</v>
      </c>
      <c r="BM38" s="144" t="e">
        <f t="shared" ca="1" si="16"/>
        <v>#REF!</v>
      </c>
      <c r="BN38" s="144" t="e">
        <f t="shared" ca="1" si="16"/>
        <v>#REF!</v>
      </c>
      <c r="BO38" s="144" t="e">
        <f t="shared" ca="1" si="16"/>
        <v>#REF!</v>
      </c>
      <c r="BP38" s="144" t="e">
        <f t="shared" ca="1" si="16"/>
        <v>#REF!</v>
      </c>
      <c r="BQ38" s="144" t="e">
        <f t="shared" ca="1" si="16"/>
        <v>#REF!</v>
      </c>
      <c r="BR38" s="144" t="e">
        <f t="shared" ca="1" si="16"/>
        <v>#REF!</v>
      </c>
      <c r="BS38" s="144" t="e">
        <f t="shared" ca="1" si="16"/>
        <v>#REF!</v>
      </c>
      <c r="BT38" s="144" t="e">
        <f t="shared" ca="1" si="16"/>
        <v>#REF!</v>
      </c>
      <c r="BU38" s="144" t="e">
        <f t="shared" ca="1" si="16"/>
        <v>#REF!</v>
      </c>
      <c r="BV38" s="144" t="e">
        <f t="shared" ca="1" si="16"/>
        <v>#REF!</v>
      </c>
      <c r="BW38" s="144" t="e">
        <f t="shared" ca="1" si="16"/>
        <v>#REF!</v>
      </c>
      <c r="BX38" s="144" t="e">
        <f t="shared" ca="1" si="16"/>
        <v>#REF!</v>
      </c>
      <c r="BY38" s="144" t="e">
        <f t="shared" ca="1" si="16"/>
        <v>#REF!</v>
      </c>
      <c r="BZ38" s="144" t="e">
        <f t="shared" ca="1" si="16"/>
        <v>#REF!</v>
      </c>
      <c r="CA38" s="144" t="e">
        <f t="shared" ca="1" si="16"/>
        <v>#REF!</v>
      </c>
      <c r="CB38" s="144" t="e">
        <f t="shared" ca="1" si="16"/>
        <v>#REF!</v>
      </c>
      <c r="CC38" s="144" t="e">
        <f t="shared" ca="1" si="16"/>
        <v>#REF!</v>
      </c>
      <c r="CD38" s="144" t="e">
        <f t="shared" ca="1" si="16"/>
        <v>#REF!</v>
      </c>
      <c r="CE38" s="144" t="e">
        <f t="shared" ref="CE38:CK38" ca="1" si="17">CE37*AVERAGE(CE33,CE29)</f>
        <v>#REF!</v>
      </c>
      <c r="CF38" s="144" t="e">
        <f t="shared" ca="1" si="17"/>
        <v>#REF!</v>
      </c>
      <c r="CG38" s="144" t="e">
        <f t="shared" ca="1" si="17"/>
        <v>#REF!</v>
      </c>
      <c r="CH38" s="144" t="e">
        <f t="shared" ca="1" si="17"/>
        <v>#REF!</v>
      </c>
      <c r="CI38" s="144" t="e">
        <f t="shared" ca="1" si="17"/>
        <v>#REF!</v>
      </c>
      <c r="CJ38" s="144" t="e">
        <f t="shared" ca="1" si="17"/>
        <v>#REF!</v>
      </c>
      <c r="CK38" s="144" t="e">
        <f t="shared" ca="1" si="17"/>
        <v>#REF!</v>
      </c>
    </row>
    <row r="39" spans="2:89" x14ac:dyDescent="0.35">
      <c r="B39" s="123"/>
      <c r="D39" t="s">
        <v>268</v>
      </c>
      <c r="E39" s="8" t="str">
        <f t="shared" si="0"/>
        <v>39 SUB-PV</v>
      </c>
      <c r="H39" s="27"/>
      <c r="I39" s="78"/>
      <c r="J39" s="78"/>
      <c r="K39" s="28"/>
      <c r="L39" s="28"/>
      <c r="M39" s="28"/>
      <c r="N39" s="28"/>
      <c r="O39" s="28"/>
      <c r="P39" s="28"/>
      <c r="R39" s="33"/>
      <c r="S39" s="77"/>
      <c r="T39" s="77"/>
      <c r="U39" s="77"/>
      <c r="V39" s="77"/>
      <c r="W39" s="77"/>
      <c r="X39" s="77"/>
      <c r="Y39" s="77"/>
      <c r="Z39" s="77"/>
      <c r="AA39" s="77"/>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77"/>
      <c r="BA39" s="77"/>
      <c r="BB39" s="77"/>
      <c r="BC39" s="77"/>
      <c r="BD39" s="77"/>
      <c r="BE39" s="77"/>
      <c r="BF39" s="77"/>
      <c r="BG39" s="77"/>
      <c r="BH39" s="77"/>
      <c r="BI39" s="77"/>
      <c r="BJ39" s="77"/>
      <c r="BK39" s="77"/>
      <c r="BL39" s="77"/>
      <c r="BM39" s="77"/>
      <c r="BN39" s="77"/>
      <c r="BO39" s="77"/>
      <c r="BP39" s="77"/>
      <c r="BQ39" s="77"/>
      <c r="BR39" s="77"/>
      <c r="BS39" s="77"/>
      <c r="BT39" s="77"/>
      <c r="BU39" s="77"/>
      <c r="BV39" s="77"/>
      <c r="BW39" s="77"/>
      <c r="BX39" s="77"/>
      <c r="BY39" s="77"/>
      <c r="BZ39" s="77"/>
      <c r="CA39" s="77"/>
      <c r="CB39" s="77"/>
      <c r="CC39" s="77"/>
      <c r="CD39" s="77"/>
      <c r="CE39" s="77"/>
      <c r="CF39" s="77"/>
      <c r="CG39" s="77"/>
      <c r="CH39" s="77"/>
      <c r="CI39" s="77"/>
      <c r="CJ39" s="77"/>
      <c r="CK39" s="77"/>
    </row>
    <row r="40" spans="2:89" x14ac:dyDescent="0.35">
      <c r="B40" s="8" t="str">
        <f>B17</f>
        <v>Pools</v>
      </c>
      <c r="D40" t="s">
        <v>268</v>
      </c>
      <c r="E40" s="8" t="str">
        <f t="shared" si="0"/>
        <v>40 SUB-PV</v>
      </c>
      <c r="G40" t="s">
        <v>332</v>
      </c>
      <c r="S40" s="72"/>
      <c r="T40" s="72"/>
      <c r="U40" s="72"/>
      <c r="V40" s="72"/>
      <c r="W40" s="72"/>
      <c r="X40" s="72"/>
      <c r="Y40" s="72"/>
      <c r="Z40" s="72"/>
      <c r="AA40" s="72"/>
      <c r="AB40" s="72"/>
      <c r="AC40" s="72"/>
      <c r="AD40" s="72"/>
      <c r="AE40" s="72"/>
      <c r="AF40" s="72"/>
      <c r="AG40" s="72"/>
      <c r="AH40" s="72"/>
      <c r="AI40" s="72"/>
      <c r="AJ40" s="72"/>
      <c r="AK40" s="72"/>
      <c r="AL40" s="72"/>
      <c r="AM40" s="72"/>
      <c r="AN40" s="72"/>
      <c r="AO40" s="72"/>
      <c r="AP40" s="72"/>
      <c r="AQ40" s="72"/>
      <c r="AR40" s="72"/>
      <c r="AS40" s="72"/>
      <c r="AT40" s="72"/>
      <c r="AU40" s="72"/>
      <c r="AV40" s="72"/>
      <c r="AW40" s="72"/>
      <c r="AX40" s="72"/>
      <c r="AY40" s="72"/>
      <c r="AZ40" s="72"/>
      <c r="BA40" s="72"/>
      <c r="BB40" s="72"/>
      <c r="BC40" s="72"/>
      <c r="BD40" s="72"/>
      <c r="BE40" s="72"/>
      <c r="BF40" s="72"/>
      <c r="BG40" s="72"/>
      <c r="BH40" s="72"/>
      <c r="BI40" s="72"/>
      <c r="BJ40" s="72"/>
      <c r="BK40" s="72"/>
      <c r="BL40" s="72"/>
      <c r="BM40" s="72"/>
      <c r="BN40" s="72"/>
      <c r="BO40" s="72"/>
      <c r="BP40" s="72"/>
      <c r="BQ40" s="72"/>
      <c r="BR40" s="72"/>
      <c r="BS40" s="72"/>
      <c r="BT40" s="72"/>
      <c r="BU40" s="72"/>
      <c r="BV40" s="72"/>
      <c r="BW40" s="72"/>
      <c r="BX40" s="72"/>
      <c r="BY40" s="72"/>
      <c r="BZ40" s="72"/>
      <c r="CA40" s="72"/>
      <c r="CB40" s="72"/>
      <c r="CC40" s="72"/>
      <c r="CD40" s="72"/>
      <c r="CE40" s="72"/>
      <c r="CF40" s="72"/>
      <c r="CG40" s="72"/>
      <c r="CH40" s="72"/>
      <c r="CI40" s="72"/>
      <c r="CJ40" s="72"/>
      <c r="CK40" s="72"/>
    </row>
    <row r="41" spans="2:89" x14ac:dyDescent="0.35">
      <c r="B41" s="235" t="str">
        <f>IFERROR(SUBSTITUTE(B25,":",""),"no unit")</f>
        <v>pool</v>
      </c>
      <c r="D41" t="s">
        <v>268</v>
      </c>
      <c r="E41" s="8" t="str">
        <f t="shared" si="0"/>
        <v>41 SUB-PV</v>
      </c>
      <c r="G41" t="s">
        <v>332</v>
      </c>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2"/>
      <c r="BL41" s="72"/>
      <c r="BM41" s="72"/>
      <c r="BN41" s="72"/>
      <c r="BO41" s="72"/>
      <c r="BP41" s="72"/>
      <c r="BQ41" s="72"/>
      <c r="BR41" s="72"/>
      <c r="BS41" s="72"/>
      <c r="BT41" s="72"/>
      <c r="BU41" s="72"/>
      <c r="BV41" s="72"/>
      <c r="BW41" s="72"/>
      <c r="BX41" s="72"/>
      <c r="BY41" s="72"/>
      <c r="BZ41" s="72"/>
      <c r="CA41" s="72"/>
      <c r="CB41" s="72"/>
      <c r="CC41" s="72"/>
      <c r="CD41" s="72"/>
      <c r="CE41" s="72"/>
      <c r="CF41" s="72"/>
      <c r="CG41" s="72"/>
      <c r="CH41" s="72"/>
      <c r="CI41" s="72"/>
      <c r="CJ41" s="72"/>
      <c r="CK41" s="72"/>
    </row>
    <row r="42" spans="2:89" x14ac:dyDescent="0.35">
      <c r="B42" s="8" t="str">
        <f t="shared" ref="B42:B47" si="18">B19</f>
        <v>Primary revenue driver</v>
      </c>
      <c r="D42" t="s">
        <v>268</v>
      </c>
      <c r="E42" s="8" t="str">
        <f t="shared" si="0"/>
        <v>42 SUB-PV</v>
      </c>
      <c r="G42" t="s">
        <v>332</v>
      </c>
      <c r="K42" s="53"/>
      <c r="L42" s="53"/>
      <c r="M42" s="53"/>
      <c r="N42" s="53"/>
      <c r="O42" s="53"/>
      <c r="P42" s="53"/>
      <c r="R42" s="24"/>
      <c r="S42" s="199" t="str">
        <f t="shared" ref="S42:CD42" si="19">ADDRESS(ROW(S38),COLUMN(S38))</f>
        <v>$S$38</v>
      </c>
      <c r="T42" s="199" t="str">
        <f t="shared" si="19"/>
        <v>$T$38</v>
      </c>
      <c r="U42" s="199" t="str">
        <f t="shared" si="19"/>
        <v>$U$38</v>
      </c>
      <c r="V42" s="199" t="str">
        <f t="shared" si="19"/>
        <v>$V$38</v>
      </c>
      <c r="W42" s="199" t="str">
        <f t="shared" si="19"/>
        <v>$W$38</v>
      </c>
      <c r="X42" s="199" t="str">
        <f t="shared" si="19"/>
        <v>$X$38</v>
      </c>
      <c r="Y42" s="199" t="str">
        <f t="shared" si="19"/>
        <v>$Y$38</v>
      </c>
      <c r="Z42" s="199" t="str">
        <f t="shared" si="19"/>
        <v>$Z$38</v>
      </c>
      <c r="AA42" s="199" t="str">
        <f t="shared" si="19"/>
        <v>$AA$38</v>
      </c>
      <c r="AB42" s="199" t="str">
        <f t="shared" si="19"/>
        <v>$AB$38</v>
      </c>
      <c r="AC42" s="199" t="str">
        <f t="shared" si="19"/>
        <v>$AC$38</v>
      </c>
      <c r="AD42" s="199" t="str">
        <f t="shared" si="19"/>
        <v>$AD$38</v>
      </c>
      <c r="AE42" s="199" t="str">
        <f t="shared" si="19"/>
        <v>$AE$38</v>
      </c>
      <c r="AF42" s="199" t="str">
        <f t="shared" si="19"/>
        <v>$AF$38</v>
      </c>
      <c r="AG42" s="199" t="str">
        <f t="shared" si="19"/>
        <v>$AG$38</v>
      </c>
      <c r="AH42" s="199" t="str">
        <f t="shared" si="19"/>
        <v>$AH$38</v>
      </c>
      <c r="AI42" s="199" t="str">
        <f t="shared" si="19"/>
        <v>$AI$38</v>
      </c>
      <c r="AJ42" s="199" t="str">
        <f t="shared" si="19"/>
        <v>$AJ$38</v>
      </c>
      <c r="AK42" s="199" t="str">
        <f t="shared" si="19"/>
        <v>$AK$38</v>
      </c>
      <c r="AL42" s="199" t="str">
        <f t="shared" si="19"/>
        <v>$AL$38</v>
      </c>
      <c r="AM42" s="199" t="str">
        <f t="shared" si="19"/>
        <v>$AM$38</v>
      </c>
      <c r="AN42" s="199" t="str">
        <f t="shared" si="19"/>
        <v>$AN$38</v>
      </c>
      <c r="AO42" s="199" t="str">
        <f t="shared" si="19"/>
        <v>$AO$38</v>
      </c>
      <c r="AP42" s="199" t="str">
        <f t="shared" si="19"/>
        <v>$AP$38</v>
      </c>
      <c r="AQ42" s="199" t="str">
        <f t="shared" si="19"/>
        <v>$AQ$38</v>
      </c>
      <c r="AR42" s="199" t="str">
        <f t="shared" si="19"/>
        <v>$AR$38</v>
      </c>
      <c r="AS42" s="199" t="str">
        <f t="shared" si="19"/>
        <v>$AS$38</v>
      </c>
      <c r="AT42" s="199" t="str">
        <f t="shared" si="19"/>
        <v>$AT$38</v>
      </c>
      <c r="AU42" s="199" t="str">
        <f t="shared" si="19"/>
        <v>$AU$38</v>
      </c>
      <c r="AV42" s="199" t="str">
        <f t="shared" si="19"/>
        <v>$AV$38</v>
      </c>
      <c r="AW42" s="199" t="str">
        <f t="shared" si="19"/>
        <v>$AW$38</v>
      </c>
      <c r="AX42" s="199" t="str">
        <f t="shared" si="19"/>
        <v>$AX$38</v>
      </c>
      <c r="AY42" s="199" t="str">
        <f t="shared" si="19"/>
        <v>$AY$38</v>
      </c>
      <c r="AZ42" s="199" t="str">
        <f t="shared" si="19"/>
        <v>$AZ$38</v>
      </c>
      <c r="BA42" s="199" t="str">
        <f t="shared" si="19"/>
        <v>$BA$38</v>
      </c>
      <c r="BB42" s="199" t="str">
        <f t="shared" si="19"/>
        <v>$BB$38</v>
      </c>
      <c r="BC42" s="199" t="str">
        <f t="shared" si="19"/>
        <v>$BC$38</v>
      </c>
      <c r="BD42" s="199" t="str">
        <f t="shared" si="19"/>
        <v>$BD$38</v>
      </c>
      <c r="BE42" s="199" t="str">
        <f t="shared" si="19"/>
        <v>$BE$38</v>
      </c>
      <c r="BF42" s="199" t="str">
        <f t="shared" si="19"/>
        <v>$BF$38</v>
      </c>
      <c r="BG42" s="199" t="str">
        <f t="shared" si="19"/>
        <v>$BG$38</v>
      </c>
      <c r="BH42" s="199" t="str">
        <f t="shared" si="19"/>
        <v>$BH$38</v>
      </c>
      <c r="BI42" s="199" t="str">
        <f t="shared" si="19"/>
        <v>$BI$38</v>
      </c>
      <c r="BJ42" s="199" t="str">
        <f t="shared" si="19"/>
        <v>$BJ$38</v>
      </c>
      <c r="BK42" s="199" t="str">
        <f t="shared" si="19"/>
        <v>$BK$38</v>
      </c>
      <c r="BL42" s="199" t="str">
        <f t="shared" si="19"/>
        <v>$BL$38</v>
      </c>
      <c r="BM42" s="199" t="str">
        <f t="shared" si="19"/>
        <v>$BM$38</v>
      </c>
      <c r="BN42" s="199" t="str">
        <f t="shared" si="19"/>
        <v>$BN$38</v>
      </c>
      <c r="BO42" s="199" t="str">
        <f t="shared" si="19"/>
        <v>$BO$38</v>
      </c>
      <c r="BP42" s="199" t="str">
        <f t="shared" si="19"/>
        <v>$BP$38</v>
      </c>
      <c r="BQ42" s="199" t="str">
        <f t="shared" si="19"/>
        <v>$BQ$38</v>
      </c>
      <c r="BR42" s="199" t="str">
        <f t="shared" si="19"/>
        <v>$BR$38</v>
      </c>
      <c r="BS42" s="199" t="str">
        <f t="shared" si="19"/>
        <v>$BS$38</v>
      </c>
      <c r="BT42" s="199" t="str">
        <f t="shared" si="19"/>
        <v>$BT$38</v>
      </c>
      <c r="BU42" s="199" t="str">
        <f t="shared" si="19"/>
        <v>$BU$38</v>
      </c>
      <c r="BV42" s="199" t="str">
        <f t="shared" si="19"/>
        <v>$BV$38</v>
      </c>
      <c r="BW42" s="199" t="str">
        <f t="shared" si="19"/>
        <v>$BW$38</v>
      </c>
      <c r="BX42" s="199" t="str">
        <f t="shared" si="19"/>
        <v>$BX$38</v>
      </c>
      <c r="BY42" s="199" t="str">
        <f t="shared" si="19"/>
        <v>$BY$38</v>
      </c>
      <c r="BZ42" s="199" t="str">
        <f t="shared" si="19"/>
        <v>$BZ$38</v>
      </c>
      <c r="CA42" s="199" t="str">
        <f t="shared" si="19"/>
        <v>$CA$38</v>
      </c>
      <c r="CB42" s="199" t="str">
        <f t="shared" si="19"/>
        <v>$CB$38</v>
      </c>
      <c r="CC42" s="199" t="str">
        <f t="shared" si="19"/>
        <v>$CC$38</v>
      </c>
      <c r="CD42" s="199" t="str">
        <f t="shared" si="19"/>
        <v>$CD$38</v>
      </c>
      <c r="CE42" s="199" t="str">
        <f t="shared" ref="CE42:DJ42" si="20">ADDRESS(ROW(CE38),COLUMN(CE38))</f>
        <v>$CE$38</v>
      </c>
      <c r="CF42" s="199" t="str">
        <f t="shared" si="20"/>
        <v>$CF$38</v>
      </c>
      <c r="CG42" s="199" t="str">
        <f t="shared" si="20"/>
        <v>$CG$38</v>
      </c>
      <c r="CH42" s="199" t="str">
        <f t="shared" si="20"/>
        <v>$CH$38</v>
      </c>
      <c r="CI42" s="199" t="str">
        <f t="shared" si="20"/>
        <v>$CI$38</v>
      </c>
      <c r="CJ42" s="199" t="str">
        <f t="shared" si="20"/>
        <v>$CJ$38</v>
      </c>
      <c r="CK42" s="199" t="str">
        <f t="shared" si="20"/>
        <v>$CK$38</v>
      </c>
    </row>
    <row r="43" spans="2:89" x14ac:dyDescent="0.35">
      <c r="B43" s="8" t="str">
        <f t="shared" si="18"/>
        <v>Primary volume driver</v>
      </c>
      <c r="D43" t="s">
        <v>268</v>
      </c>
      <c r="E43" s="8" t="str">
        <f t="shared" si="0"/>
        <v>43 SUB-PV</v>
      </c>
      <c r="G43" t="s">
        <v>332</v>
      </c>
      <c r="H43" s="12"/>
      <c r="I43" s="60"/>
      <c r="J43" s="60"/>
      <c r="K43" s="34"/>
      <c r="L43" s="34"/>
      <c r="M43" s="34"/>
      <c r="N43" s="34"/>
      <c r="O43" s="34"/>
      <c r="P43" s="34"/>
      <c r="R43" s="15"/>
      <c r="S43" s="76" t="str">
        <f t="shared" ref="S43:CD43" si="21">S20</f>
        <v>$S$16</v>
      </c>
      <c r="T43" s="76" t="str">
        <f t="shared" si="21"/>
        <v>$T$16</v>
      </c>
      <c r="U43" s="76" t="str">
        <f t="shared" si="21"/>
        <v>$U$16</v>
      </c>
      <c r="V43" s="76" t="str">
        <f t="shared" si="21"/>
        <v>$V$16</v>
      </c>
      <c r="W43" s="76" t="str">
        <f t="shared" si="21"/>
        <v>$W$16</v>
      </c>
      <c r="X43" s="76" t="str">
        <f t="shared" si="21"/>
        <v>$X$16</v>
      </c>
      <c r="Y43" s="76" t="str">
        <f t="shared" si="21"/>
        <v>$Y$16</v>
      </c>
      <c r="Z43" s="76" t="str">
        <f t="shared" si="21"/>
        <v>$Z$16</v>
      </c>
      <c r="AA43" s="76" t="str">
        <f t="shared" si="21"/>
        <v>$AA$16</v>
      </c>
      <c r="AB43" s="76" t="str">
        <f t="shared" si="21"/>
        <v>$AB$16</v>
      </c>
      <c r="AC43" s="76" t="str">
        <f t="shared" si="21"/>
        <v>$AC$16</v>
      </c>
      <c r="AD43" s="76" t="str">
        <f t="shared" si="21"/>
        <v>$AD$16</v>
      </c>
      <c r="AE43" s="76" t="str">
        <f t="shared" si="21"/>
        <v>$AE$16</v>
      </c>
      <c r="AF43" s="76" t="str">
        <f t="shared" si="21"/>
        <v>$AF$16</v>
      </c>
      <c r="AG43" s="76" t="str">
        <f t="shared" si="21"/>
        <v>$AG$16</v>
      </c>
      <c r="AH43" s="76" t="str">
        <f t="shared" si="21"/>
        <v>$AH$16</v>
      </c>
      <c r="AI43" s="76" t="str">
        <f t="shared" si="21"/>
        <v>$AI$16</v>
      </c>
      <c r="AJ43" s="76" t="str">
        <f t="shared" si="21"/>
        <v>$AJ$16</v>
      </c>
      <c r="AK43" s="76" t="str">
        <f t="shared" si="21"/>
        <v>$AK$16</v>
      </c>
      <c r="AL43" s="76" t="str">
        <f t="shared" si="21"/>
        <v>$AL$16</v>
      </c>
      <c r="AM43" s="76" t="str">
        <f t="shared" si="21"/>
        <v>$AM$16</v>
      </c>
      <c r="AN43" s="76" t="str">
        <f t="shared" si="21"/>
        <v>$AN$16</v>
      </c>
      <c r="AO43" s="76" t="str">
        <f t="shared" si="21"/>
        <v>$AO$16</v>
      </c>
      <c r="AP43" s="76" t="str">
        <f t="shared" si="21"/>
        <v>$AP$16</v>
      </c>
      <c r="AQ43" s="76" t="str">
        <f t="shared" si="21"/>
        <v>$AQ$16</v>
      </c>
      <c r="AR43" s="76" t="str">
        <f t="shared" si="21"/>
        <v>$AR$16</v>
      </c>
      <c r="AS43" s="76" t="str">
        <f t="shared" si="21"/>
        <v>$AS$16</v>
      </c>
      <c r="AT43" s="76" t="str">
        <f t="shared" si="21"/>
        <v>$AT$16</v>
      </c>
      <c r="AU43" s="76" t="str">
        <f t="shared" si="21"/>
        <v>$AU$16</v>
      </c>
      <c r="AV43" s="76" t="str">
        <f t="shared" si="21"/>
        <v>$AV$16</v>
      </c>
      <c r="AW43" s="76" t="str">
        <f t="shared" si="21"/>
        <v>$AW$16</v>
      </c>
      <c r="AX43" s="76" t="str">
        <f t="shared" si="21"/>
        <v>$AX$16</v>
      </c>
      <c r="AY43" s="76" t="str">
        <f t="shared" si="21"/>
        <v>$AY$16</v>
      </c>
      <c r="AZ43" s="76" t="str">
        <f t="shared" si="21"/>
        <v>$AZ$16</v>
      </c>
      <c r="BA43" s="76" t="str">
        <f t="shared" si="21"/>
        <v>$BA$16</v>
      </c>
      <c r="BB43" s="76" t="str">
        <f t="shared" si="21"/>
        <v>$BB$16</v>
      </c>
      <c r="BC43" s="76" t="str">
        <f t="shared" si="21"/>
        <v>$BC$16</v>
      </c>
      <c r="BD43" s="76" t="str">
        <f t="shared" si="21"/>
        <v>$BD$16</v>
      </c>
      <c r="BE43" s="76" t="str">
        <f t="shared" si="21"/>
        <v>$BE$16</v>
      </c>
      <c r="BF43" s="76" t="str">
        <f t="shared" si="21"/>
        <v>$BF$16</v>
      </c>
      <c r="BG43" s="76" t="str">
        <f t="shared" si="21"/>
        <v>$BG$16</v>
      </c>
      <c r="BH43" s="76" t="str">
        <f t="shared" si="21"/>
        <v>$BH$16</v>
      </c>
      <c r="BI43" s="76" t="str">
        <f t="shared" si="21"/>
        <v>$BI$16</v>
      </c>
      <c r="BJ43" s="76" t="str">
        <f t="shared" si="21"/>
        <v>$BJ$16</v>
      </c>
      <c r="BK43" s="76" t="str">
        <f t="shared" si="21"/>
        <v>$BK$16</v>
      </c>
      <c r="BL43" s="76" t="str">
        <f t="shared" si="21"/>
        <v>$BL$16</v>
      </c>
      <c r="BM43" s="76" t="str">
        <f t="shared" si="21"/>
        <v>$BM$16</v>
      </c>
      <c r="BN43" s="76" t="str">
        <f t="shared" si="21"/>
        <v>$BN$16</v>
      </c>
      <c r="BO43" s="76" t="str">
        <f t="shared" si="21"/>
        <v>$BO$16</v>
      </c>
      <c r="BP43" s="76" t="str">
        <f t="shared" si="21"/>
        <v>$BP$16</v>
      </c>
      <c r="BQ43" s="76" t="str">
        <f t="shared" si="21"/>
        <v>$BQ$16</v>
      </c>
      <c r="BR43" s="76" t="str">
        <f t="shared" si="21"/>
        <v>$BR$16</v>
      </c>
      <c r="BS43" s="76" t="str">
        <f t="shared" si="21"/>
        <v>$BS$16</v>
      </c>
      <c r="BT43" s="76" t="str">
        <f t="shared" si="21"/>
        <v>$BT$16</v>
      </c>
      <c r="BU43" s="76" t="str">
        <f t="shared" si="21"/>
        <v>$BU$16</v>
      </c>
      <c r="BV43" s="76" t="str">
        <f t="shared" si="21"/>
        <v>$BV$16</v>
      </c>
      <c r="BW43" s="76" t="str">
        <f t="shared" si="21"/>
        <v>$BW$16</v>
      </c>
      <c r="BX43" s="76" t="str">
        <f t="shared" si="21"/>
        <v>$BX$16</v>
      </c>
      <c r="BY43" s="76" t="str">
        <f t="shared" si="21"/>
        <v>$BY$16</v>
      </c>
      <c r="BZ43" s="76" t="str">
        <f t="shared" si="21"/>
        <v>$BZ$16</v>
      </c>
      <c r="CA43" s="76" t="str">
        <f t="shared" si="21"/>
        <v>$CA$16</v>
      </c>
      <c r="CB43" s="76" t="str">
        <f t="shared" si="21"/>
        <v>$CB$16</v>
      </c>
      <c r="CC43" s="76" t="str">
        <f t="shared" si="21"/>
        <v>$CC$16</v>
      </c>
      <c r="CD43" s="76" t="str">
        <f t="shared" si="21"/>
        <v>$CD$16</v>
      </c>
      <c r="CE43" s="76" t="str">
        <f t="shared" ref="CE43:EP43" si="22">CE20</f>
        <v>$CE$16</v>
      </c>
      <c r="CF43" s="76" t="str">
        <f t="shared" si="22"/>
        <v>$CF$16</v>
      </c>
      <c r="CG43" s="76" t="str">
        <f t="shared" si="22"/>
        <v>$CG$16</v>
      </c>
      <c r="CH43" s="76" t="str">
        <f t="shared" si="22"/>
        <v>$CH$16</v>
      </c>
      <c r="CI43" s="76" t="str">
        <f t="shared" si="22"/>
        <v>$CI$16</v>
      </c>
      <c r="CJ43" s="76" t="str">
        <f t="shared" si="22"/>
        <v>$CJ$16</v>
      </c>
      <c r="CK43" s="76" t="str">
        <f t="shared" si="22"/>
        <v>$CK$16</v>
      </c>
    </row>
    <row r="44" spans="2:89" x14ac:dyDescent="0.35">
      <c r="B44" s="8" t="str">
        <f t="shared" si="18"/>
        <v>Secondary label</v>
      </c>
      <c r="D44" t="s">
        <v>268</v>
      </c>
      <c r="E44" s="8" t="str">
        <f t="shared" si="0"/>
        <v>44 SUB-PV</v>
      </c>
      <c r="G44" t="s">
        <v>332</v>
      </c>
      <c r="H44" s="12"/>
      <c r="I44" s="60"/>
      <c r="J44" s="60"/>
      <c r="K44" s="15"/>
      <c r="L44" s="15"/>
      <c r="M44" s="15"/>
      <c r="N44" s="15"/>
      <c r="O44" s="15"/>
      <c r="P44" s="15"/>
      <c r="R44" s="15"/>
      <c r="S44" s="76"/>
      <c r="T44" s="76"/>
      <c r="U44" s="76"/>
      <c r="V44" s="76"/>
      <c r="W44" s="76"/>
      <c r="X44" s="76"/>
      <c r="Y44" s="76"/>
      <c r="Z44" s="76"/>
      <c r="AA44" s="76"/>
      <c r="AB44" s="76"/>
      <c r="AC44" s="76"/>
      <c r="AD44" s="76"/>
      <c r="AE44" s="76"/>
      <c r="AF44" s="76"/>
      <c r="AG44" s="76"/>
      <c r="AH44" s="76"/>
      <c r="AI44" s="76"/>
      <c r="AJ44" s="76"/>
      <c r="AK44" s="76"/>
      <c r="AL44" s="76"/>
      <c r="AM44" s="76"/>
      <c r="AN44" s="76"/>
      <c r="AO44" s="76"/>
      <c r="AP44" s="76"/>
      <c r="AQ44" s="76"/>
      <c r="AR44" s="76"/>
      <c r="AS44" s="76"/>
      <c r="AT44" s="76"/>
      <c r="AU44" s="76"/>
      <c r="AV44" s="76"/>
      <c r="AW44" s="76"/>
      <c r="AX44" s="76"/>
      <c r="AY44" s="76"/>
      <c r="AZ44" s="76"/>
      <c r="BA44" s="76"/>
      <c r="BB44" s="76"/>
      <c r="BC44" s="76"/>
      <c r="BD44" s="76"/>
      <c r="BE44" s="76"/>
      <c r="BF44" s="76"/>
      <c r="BG44" s="76"/>
      <c r="BH44" s="76"/>
      <c r="BI44" s="76"/>
      <c r="BJ44" s="76"/>
      <c r="BK44" s="76"/>
      <c r="BL44" s="76"/>
      <c r="BM44" s="76"/>
      <c r="BN44" s="76"/>
      <c r="BO44" s="76"/>
      <c r="BP44" s="76"/>
      <c r="BQ44" s="76"/>
      <c r="BR44" s="76"/>
      <c r="BS44" s="76"/>
      <c r="BT44" s="76"/>
      <c r="BU44" s="76"/>
      <c r="BV44" s="76"/>
      <c r="BW44" s="76"/>
      <c r="BX44" s="76"/>
      <c r="BY44" s="76"/>
      <c r="BZ44" s="76"/>
      <c r="CA44" s="76"/>
      <c r="CB44" s="76"/>
      <c r="CC44" s="76"/>
      <c r="CD44" s="76"/>
      <c r="CE44" s="76"/>
      <c r="CF44" s="76"/>
      <c r="CG44" s="76"/>
      <c r="CH44" s="76"/>
      <c r="CI44" s="76"/>
      <c r="CJ44" s="76"/>
      <c r="CK44" s="76"/>
    </row>
    <row r="45" spans="2:89" x14ac:dyDescent="0.35">
      <c r="B45" s="8" t="str">
        <f t="shared" si="18"/>
        <v>Secondary unit</v>
      </c>
      <c r="D45" t="s">
        <v>268</v>
      </c>
      <c r="E45" s="8" t="str">
        <f t="shared" si="0"/>
        <v>45 SUB-PV</v>
      </c>
      <c r="G45" t="s">
        <v>332</v>
      </c>
      <c r="H45" s="12"/>
      <c r="I45" s="60"/>
      <c r="J45" s="60"/>
      <c r="K45" s="15"/>
      <c r="L45" s="15"/>
      <c r="M45" s="15"/>
      <c r="N45" s="15"/>
      <c r="O45" s="15"/>
      <c r="P45" s="15"/>
      <c r="R45" s="15"/>
      <c r="S45" s="76"/>
      <c r="T45" s="76"/>
      <c r="U45" s="76"/>
      <c r="V45" s="76"/>
      <c r="W45" s="76"/>
      <c r="X45" s="76"/>
      <c r="Y45" s="76"/>
      <c r="Z45" s="76"/>
      <c r="AA45" s="76"/>
      <c r="AB45" s="76"/>
      <c r="AC45" s="76"/>
      <c r="AD45" s="76"/>
      <c r="AE45" s="76"/>
      <c r="AF45" s="76"/>
      <c r="AG45" s="76"/>
      <c r="AH45" s="76"/>
      <c r="AI45" s="76"/>
      <c r="AJ45" s="76"/>
      <c r="AK45" s="76"/>
      <c r="AL45" s="76"/>
      <c r="AM45" s="76"/>
      <c r="AN45" s="76"/>
      <c r="AO45" s="76"/>
      <c r="AP45" s="76"/>
      <c r="AQ45" s="76"/>
      <c r="AR45" s="76"/>
      <c r="AS45" s="76"/>
      <c r="AT45" s="76"/>
      <c r="AU45" s="76"/>
      <c r="AV45" s="76"/>
      <c r="AW45" s="76"/>
      <c r="AX45" s="76"/>
      <c r="AY45" s="76"/>
      <c r="AZ45" s="76"/>
      <c r="BA45" s="76"/>
      <c r="BB45" s="76"/>
      <c r="BC45" s="76"/>
      <c r="BD45" s="76"/>
      <c r="BE45" s="76"/>
      <c r="BF45" s="76"/>
      <c r="BG45" s="76"/>
      <c r="BH45" s="76"/>
      <c r="BI45" s="76"/>
      <c r="BJ45" s="76"/>
      <c r="BK45" s="76"/>
      <c r="BL45" s="76"/>
      <c r="BM45" s="76"/>
      <c r="BN45" s="76"/>
      <c r="BO45" s="76"/>
      <c r="BP45" s="76"/>
      <c r="BQ45" s="76"/>
      <c r="BR45" s="76"/>
      <c r="BS45" s="76"/>
      <c r="BT45" s="76"/>
      <c r="BU45" s="76"/>
      <c r="BV45" s="76"/>
      <c r="BW45" s="76"/>
      <c r="BX45" s="76"/>
      <c r="BY45" s="76"/>
      <c r="BZ45" s="76"/>
      <c r="CA45" s="76"/>
      <c r="CB45" s="76"/>
      <c r="CC45" s="76"/>
      <c r="CD45" s="76"/>
      <c r="CE45" s="76"/>
      <c r="CF45" s="76"/>
      <c r="CG45" s="76"/>
      <c r="CH45" s="76"/>
      <c r="CI45" s="76"/>
      <c r="CJ45" s="76"/>
      <c r="CK45" s="76"/>
    </row>
    <row r="46" spans="2:89" x14ac:dyDescent="0.35">
      <c r="B46" s="8" t="str">
        <f t="shared" si="18"/>
        <v>Secondary revenue driver</v>
      </c>
      <c r="D46" t="s">
        <v>268</v>
      </c>
      <c r="E46" s="8" t="str">
        <f t="shared" si="0"/>
        <v>46 SUB-PV</v>
      </c>
      <c r="G46" t="s">
        <v>332</v>
      </c>
      <c r="H46" s="12"/>
      <c r="I46" s="60"/>
      <c r="J46" s="60"/>
      <c r="K46" s="15"/>
      <c r="L46" s="15"/>
      <c r="M46" s="15"/>
      <c r="N46" s="15"/>
      <c r="O46" s="15"/>
      <c r="P46" s="15"/>
      <c r="R46" s="15"/>
      <c r="S46" s="76"/>
      <c r="T46" s="76"/>
      <c r="U46" s="76"/>
      <c r="V46" s="76"/>
      <c r="W46" s="76"/>
      <c r="X46" s="76"/>
      <c r="Y46" s="76"/>
      <c r="Z46" s="76"/>
      <c r="AA46" s="76"/>
      <c r="AB46" s="76"/>
      <c r="AC46" s="76"/>
      <c r="AD46" s="76"/>
      <c r="AE46" s="76"/>
      <c r="AF46" s="76"/>
      <c r="AG46" s="76"/>
      <c r="AH46" s="76"/>
      <c r="AI46" s="76"/>
      <c r="AJ46" s="76"/>
      <c r="AK46" s="76"/>
      <c r="AL46" s="76"/>
      <c r="AM46" s="76"/>
      <c r="AN46" s="76"/>
      <c r="AO46" s="76"/>
      <c r="AP46" s="76"/>
      <c r="AQ46" s="76"/>
      <c r="AR46" s="76"/>
      <c r="AS46" s="76"/>
      <c r="AT46" s="76"/>
      <c r="AU46" s="76"/>
      <c r="AV46" s="76"/>
      <c r="AW46" s="76"/>
      <c r="AX46" s="76"/>
      <c r="AY46" s="76"/>
      <c r="AZ46" s="76"/>
      <c r="BA46" s="76"/>
      <c r="BB46" s="76"/>
      <c r="BC46" s="76"/>
      <c r="BD46" s="76"/>
      <c r="BE46" s="76"/>
      <c r="BF46" s="76"/>
      <c r="BG46" s="76"/>
      <c r="BH46" s="76"/>
      <c r="BI46" s="76"/>
      <c r="BJ46" s="76"/>
      <c r="BK46" s="76"/>
      <c r="BL46" s="76"/>
      <c r="BM46" s="76"/>
      <c r="BN46" s="76"/>
      <c r="BO46" s="76"/>
      <c r="BP46" s="76"/>
      <c r="BQ46" s="76"/>
      <c r="BR46" s="76"/>
      <c r="BS46" s="76"/>
      <c r="BT46" s="76"/>
      <c r="BU46" s="76"/>
      <c r="BV46" s="76"/>
      <c r="BW46" s="76"/>
      <c r="BX46" s="76"/>
      <c r="BY46" s="76"/>
      <c r="BZ46" s="76"/>
      <c r="CA46" s="76"/>
      <c r="CB46" s="76"/>
      <c r="CC46" s="76"/>
      <c r="CD46" s="76"/>
      <c r="CE46" s="76"/>
      <c r="CF46" s="76"/>
      <c r="CG46" s="76"/>
      <c r="CH46" s="76"/>
      <c r="CI46" s="76"/>
      <c r="CJ46" s="76"/>
      <c r="CK46" s="76"/>
    </row>
    <row r="47" spans="2:89" s="3" customFormat="1" x14ac:dyDescent="0.35">
      <c r="B47" s="89" t="str">
        <f t="shared" si="18"/>
        <v>Secondary volume driver</v>
      </c>
      <c r="D47" s="3" t="s">
        <v>268</v>
      </c>
      <c r="E47" s="89" t="str">
        <f t="shared" si="0"/>
        <v>47 SUB-PV</v>
      </c>
      <c r="G47" s="3" t="s">
        <v>332</v>
      </c>
      <c r="H47" s="90"/>
      <c r="I47" s="209"/>
      <c r="J47" s="209"/>
      <c r="K47" s="210"/>
      <c r="L47" s="210"/>
      <c r="M47" s="210"/>
      <c r="N47" s="210"/>
      <c r="O47" s="210"/>
      <c r="P47" s="210"/>
      <c r="R47" s="210"/>
      <c r="S47" s="199" t="str">
        <f t="shared" ref="S47:CD47" si="23">ADDRESS(ROW(S33),COLUMN(S33),2)</f>
        <v>S$33</v>
      </c>
      <c r="T47" s="199" t="str">
        <f t="shared" si="23"/>
        <v>T$33</v>
      </c>
      <c r="U47" s="199" t="str">
        <f t="shared" si="23"/>
        <v>U$33</v>
      </c>
      <c r="V47" s="199" t="str">
        <f t="shared" si="23"/>
        <v>V$33</v>
      </c>
      <c r="W47" s="199" t="str">
        <f t="shared" si="23"/>
        <v>W$33</v>
      </c>
      <c r="X47" s="199" t="str">
        <f t="shared" si="23"/>
        <v>X$33</v>
      </c>
      <c r="Y47" s="199" t="str">
        <f t="shared" si="23"/>
        <v>Y$33</v>
      </c>
      <c r="Z47" s="199" t="str">
        <f t="shared" si="23"/>
        <v>Z$33</v>
      </c>
      <c r="AA47" s="199" t="str">
        <f t="shared" si="23"/>
        <v>AA$33</v>
      </c>
      <c r="AB47" s="199" t="str">
        <f t="shared" si="23"/>
        <v>AB$33</v>
      </c>
      <c r="AC47" s="199" t="str">
        <f t="shared" si="23"/>
        <v>AC$33</v>
      </c>
      <c r="AD47" s="199" t="str">
        <f t="shared" si="23"/>
        <v>AD$33</v>
      </c>
      <c r="AE47" s="199" t="str">
        <f t="shared" si="23"/>
        <v>AE$33</v>
      </c>
      <c r="AF47" s="199" t="str">
        <f t="shared" si="23"/>
        <v>AF$33</v>
      </c>
      <c r="AG47" s="199" t="str">
        <f t="shared" si="23"/>
        <v>AG$33</v>
      </c>
      <c r="AH47" s="199" t="str">
        <f t="shared" si="23"/>
        <v>AH$33</v>
      </c>
      <c r="AI47" s="199" t="str">
        <f t="shared" si="23"/>
        <v>AI$33</v>
      </c>
      <c r="AJ47" s="199" t="str">
        <f t="shared" si="23"/>
        <v>AJ$33</v>
      </c>
      <c r="AK47" s="199" t="str">
        <f t="shared" si="23"/>
        <v>AK$33</v>
      </c>
      <c r="AL47" s="199" t="str">
        <f t="shared" si="23"/>
        <v>AL$33</v>
      </c>
      <c r="AM47" s="199" t="str">
        <f t="shared" si="23"/>
        <v>AM$33</v>
      </c>
      <c r="AN47" s="199" t="str">
        <f t="shared" si="23"/>
        <v>AN$33</v>
      </c>
      <c r="AO47" s="199" t="str">
        <f t="shared" si="23"/>
        <v>AO$33</v>
      </c>
      <c r="AP47" s="199" t="str">
        <f t="shared" si="23"/>
        <v>AP$33</v>
      </c>
      <c r="AQ47" s="199" t="str">
        <f t="shared" si="23"/>
        <v>AQ$33</v>
      </c>
      <c r="AR47" s="199" t="str">
        <f t="shared" si="23"/>
        <v>AR$33</v>
      </c>
      <c r="AS47" s="199" t="str">
        <f t="shared" si="23"/>
        <v>AS$33</v>
      </c>
      <c r="AT47" s="199" t="str">
        <f t="shared" si="23"/>
        <v>AT$33</v>
      </c>
      <c r="AU47" s="199" t="str">
        <f t="shared" si="23"/>
        <v>AU$33</v>
      </c>
      <c r="AV47" s="199" t="str">
        <f t="shared" si="23"/>
        <v>AV$33</v>
      </c>
      <c r="AW47" s="199" t="str">
        <f t="shared" si="23"/>
        <v>AW$33</v>
      </c>
      <c r="AX47" s="199" t="str">
        <f t="shared" si="23"/>
        <v>AX$33</v>
      </c>
      <c r="AY47" s="199" t="str">
        <f t="shared" si="23"/>
        <v>AY$33</v>
      </c>
      <c r="AZ47" s="199" t="str">
        <f t="shared" si="23"/>
        <v>AZ$33</v>
      </c>
      <c r="BA47" s="199" t="str">
        <f t="shared" si="23"/>
        <v>BA$33</v>
      </c>
      <c r="BB47" s="199" t="str">
        <f t="shared" si="23"/>
        <v>BB$33</v>
      </c>
      <c r="BC47" s="199" t="str">
        <f t="shared" si="23"/>
        <v>BC$33</v>
      </c>
      <c r="BD47" s="199" t="str">
        <f t="shared" si="23"/>
        <v>BD$33</v>
      </c>
      <c r="BE47" s="199" t="str">
        <f t="shared" si="23"/>
        <v>BE$33</v>
      </c>
      <c r="BF47" s="199" t="str">
        <f t="shared" si="23"/>
        <v>BF$33</v>
      </c>
      <c r="BG47" s="199" t="str">
        <f t="shared" si="23"/>
        <v>BG$33</v>
      </c>
      <c r="BH47" s="199" t="str">
        <f t="shared" si="23"/>
        <v>BH$33</v>
      </c>
      <c r="BI47" s="199" t="str">
        <f t="shared" si="23"/>
        <v>BI$33</v>
      </c>
      <c r="BJ47" s="199" t="str">
        <f t="shared" si="23"/>
        <v>BJ$33</v>
      </c>
      <c r="BK47" s="199" t="str">
        <f t="shared" si="23"/>
        <v>BK$33</v>
      </c>
      <c r="BL47" s="199" t="str">
        <f t="shared" si="23"/>
        <v>BL$33</v>
      </c>
      <c r="BM47" s="199" t="str">
        <f t="shared" si="23"/>
        <v>BM$33</v>
      </c>
      <c r="BN47" s="199" t="str">
        <f t="shared" si="23"/>
        <v>BN$33</v>
      </c>
      <c r="BO47" s="199" t="str">
        <f t="shared" si="23"/>
        <v>BO$33</v>
      </c>
      <c r="BP47" s="199" t="str">
        <f t="shared" si="23"/>
        <v>BP$33</v>
      </c>
      <c r="BQ47" s="199" t="str">
        <f t="shared" si="23"/>
        <v>BQ$33</v>
      </c>
      <c r="BR47" s="199" t="str">
        <f t="shared" si="23"/>
        <v>BR$33</v>
      </c>
      <c r="BS47" s="199" t="str">
        <f t="shared" si="23"/>
        <v>BS$33</v>
      </c>
      <c r="BT47" s="199" t="str">
        <f t="shared" si="23"/>
        <v>BT$33</v>
      </c>
      <c r="BU47" s="199" t="str">
        <f t="shared" si="23"/>
        <v>BU$33</v>
      </c>
      <c r="BV47" s="199" t="str">
        <f t="shared" si="23"/>
        <v>BV$33</v>
      </c>
      <c r="BW47" s="199" t="str">
        <f t="shared" si="23"/>
        <v>BW$33</v>
      </c>
      <c r="BX47" s="199" t="str">
        <f t="shared" si="23"/>
        <v>BX$33</v>
      </c>
      <c r="BY47" s="199" t="str">
        <f t="shared" si="23"/>
        <v>BY$33</v>
      </c>
      <c r="BZ47" s="199" t="str">
        <f t="shared" si="23"/>
        <v>BZ$33</v>
      </c>
      <c r="CA47" s="199" t="str">
        <f t="shared" si="23"/>
        <v>CA$33</v>
      </c>
      <c r="CB47" s="199" t="str">
        <f t="shared" si="23"/>
        <v>CB$33</v>
      </c>
      <c r="CC47" s="199" t="str">
        <f t="shared" si="23"/>
        <v>CC$33</v>
      </c>
      <c r="CD47" s="199" t="str">
        <f t="shared" si="23"/>
        <v>CD$33</v>
      </c>
      <c r="CE47" s="199" t="str">
        <f t="shared" ref="CE47:EP47" si="24">ADDRESS(ROW(CE33),COLUMN(CE33),2)</f>
        <v>CE$33</v>
      </c>
      <c r="CF47" s="199" t="str">
        <f t="shared" si="24"/>
        <v>CF$33</v>
      </c>
      <c r="CG47" s="199" t="str">
        <f t="shared" si="24"/>
        <v>CG$33</v>
      </c>
      <c r="CH47" s="199" t="str">
        <f t="shared" si="24"/>
        <v>CH$33</v>
      </c>
      <c r="CI47" s="199" t="str">
        <f t="shared" si="24"/>
        <v>CI$33</v>
      </c>
      <c r="CJ47" s="199" t="str">
        <f t="shared" si="24"/>
        <v>CJ$33</v>
      </c>
      <c r="CK47" s="199" t="str">
        <f t="shared" si="24"/>
        <v>CK$33</v>
      </c>
    </row>
    <row r="48" spans="2:89" x14ac:dyDescent="0.35">
      <c r="B48"/>
      <c r="I48"/>
      <c r="J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row>
    <row r="49" customFormat="1" x14ac:dyDescent="0.35"/>
    <row r="50" customFormat="1" x14ac:dyDescent="0.35"/>
    <row r="51" customFormat="1" x14ac:dyDescent="0.35"/>
    <row r="52" customFormat="1" x14ac:dyDescent="0.35"/>
    <row r="53" customFormat="1" x14ac:dyDescent="0.35"/>
    <row r="54" customFormat="1" x14ac:dyDescent="0.35"/>
    <row r="55" customFormat="1" x14ac:dyDescent="0.35"/>
    <row r="56" customFormat="1" x14ac:dyDescent="0.35"/>
    <row r="57" customFormat="1" x14ac:dyDescent="0.35"/>
    <row r="58" customFormat="1" x14ac:dyDescent="0.35"/>
    <row r="59" customFormat="1" x14ac:dyDescent="0.35"/>
    <row r="60" customFormat="1" x14ac:dyDescent="0.35"/>
    <row r="61" customFormat="1" x14ac:dyDescent="0.35"/>
    <row r="62" customFormat="1" x14ac:dyDescent="0.35"/>
    <row r="63" customFormat="1" x14ac:dyDescent="0.35"/>
    <row r="64" customFormat="1" x14ac:dyDescent="0.35"/>
    <row r="65" customFormat="1" x14ac:dyDescent="0.35"/>
    <row r="66" customFormat="1" x14ac:dyDescent="0.35"/>
    <row r="67" customFormat="1" x14ac:dyDescent="0.35"/>
    <row r="68" customFormat="1" x14ac:dyDescent="0.35"/>
    <row r="69" customFormat="1" x14ac:dyDescent="0.35"/>
    <row r="70" customFormat="1" x14ac:dyDescent="0.35"/>
    <row r="71" customFormat="1" x14ac:dyDescent="0.35"/>
    <row r="72" customFormat="1" x14ac:dyDescent="0.35"/>
    <row r="73" customFormat="1" x14ac:dyDescent="0.35"/>
    <row r="74" customFormat="1" x14ac:dyDescent="0.35"/>
    <row r="75" customFormat="1" x14ac:dyDescent="0.35"/>
    <row r="76" customFormat="1" x14ac:dyDescent="0.35"/>
    <row r="77" customFormat="1" x14ac:dyDescent="0.35"/>
    <row r="78" customFormat="1" x14ac:dyDescent="0.35"/>
    <row r="79" customFormat="1" x14ac:dyDescent="0.35"/>
    <row r="80" customFormat="1" x14ac:dyDescent="0.35"/>
    <row r="81" customFormat="1" x14ac:dyDescent="0.35"/>
    <row r="82" customFormat="1" x14ac:dyDescent="0.35"/>
    <row r="83" customFormat="1" x14ac:dyDescent="0.35"/>
    <row r="84" customFormat="1" x14ac:dyDescent="0.35"/>
    <row r="85" customFormat="1" x14ac:dyDescent="0.35"/>
    <row r="86" customFormat="1" x14ac:dyDescent="0.35"/>
    <row r="87" customFormat="1" x14ac:dyDescent="0.35"/>
    <row r="88" customFormat="1" x14ac:dyDescent="0.35"/>
    <row r="89" customFormat="1" x14ac:dyDescent="0.35"/>
    <row r="90" customFormat="1" x14ac:dyDescent="0.35"/>
    <row r="91" customFormat="1" x14ac:dyDescent="0.35"/>
    <row r="92" customFormat="1" x14ac:dyDescent="0.35"/>
    <row r="93" customFormat="1" x14ac:dyDescent="0.35"/>
    <row r="94" customFormat="1" x14ac:dyDescent="0.35"/>
    <row r="95" customFormat="1" x14ac:dyDescent="0.35"/>
    <row r="96" customFormat="1" x14ac:dyDescent="0.35"/>
    <row r="97" customFormat="1" x14ac:dyDescent="0.35"/>
    <row r="98" customFormat="1" x14ac:dyDescent="0.35"/>
    <row r="99" customFormat="1" x14ac:dyDescent="0.35"/>
    <row r="100" customFormat="1" x14ac:dyDescent="0.35"/>
    <row r="101" customFormat="1" x14ac:dyDescent="0.35"/>
    <row r="102" customFormat="1" x14ac:dyDescent="0.35"/>
    <row r="103" customFormat="1" x14ac:dyDescent="0.35"/>
    <row r="104" customFormat="1" x14ac:dyDescent="0.35"/>
    <row r="105" customFormat="1" x14ac:dyDescent="0.35"/>
    <row r="106" customFormat="1" x14ac:dyDescent="0.35"/>
    <row r="107" customFormat="1" x14ac:dyDescent="0.35"/>
    <row r="108" customFormat="1" x14ac:dyDescent="0.35"/>
    <row r="109" customFormat="1" x14ac:dyDescent="0.35"/>
    <row r="110" customFormat="1" x14ac:dyDescent="0.35"/>
    <row r="111" customFormat="1" x14ac:dyDescent="0.35"/>
    <row r="112" customFormat="1" x14ac:dyDescent="0.35"/>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row r="137" customFormat="1" x14ac:dyDescent="0.35"/>
    <row r="138" customFormat="1" x14ac:dyDescent="0.35"/>
    <row r="139" customFormat="1" x14ac:dyDescent="0.35"/>
    <row r="140" customFormat="1" x14ac:dyDescent="0.35"/>
    <row r="141" customFormat="1" x14ac:dyDescent="0.35"/>
    <row r="142" customFormat="1" x14ac:dyDescent="0.35"/>
    <row r="143" customFormat="1" x14ac:dyDescent="0.35"/>
    <row r="144" customFormat="1" x14ac:dyDescent="0.35"/>
    <row r="145" customFormat="1" x14ac:dyDescent="0.35"/>
    <row r="146" customFormat="1" ht="12.9" customHeight="1" x14ac:dyDescent="0.35"/>
    <row r="147" customFormat="1" x14ac:dyDescent="0.35"/>
    <row r="148" customFormat="1" x14ac:dyDescent="0.35"/>
    <row r="149" customFormat="1" x14ac:dyDescent="0.35"/>
    <row r="150" customFormat="1" x14ac:dyDescent="0.35"/>
    <row r="151" customFormat="1" x14ac:dyDescent="0.35"/>
    <row r="152" customFormat="1" x14ac:dyDescent="0.35"/>
    <row r="153" customFormat="1" x14ac:dyDescent="0.35"/>
    <row r="154" customFormat="1" x14ac:dyDescent="0.35"/>
    <row r="155" customFormat="1" x14ac:dyDescent="0.35"/>
    <row r="156" customFormat="1" x14ac:dyDescent="0.35"/>
    <row r="157" customFormat="1" x14ac:dyDescent="0.35"/>
    <row r="158" customFormat="1" x14ac:dyDescent="0.35"/>
    <row r="159" customFormat="1" x14ac:dyDescent="0.35"/>
    <row r="160" customFormat="1" x14ac:dyDescent="0.35"/>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0" customFormat="1" x14ac:dyDescent="0.35"/>
    <row r="181"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row r="198" customFormat="1" x14ac:dyDescent="0.35"/>
    <row r="199" customFormat="1" x14ac:dyDescent="0.35"/>
    <row r="200" customFormat="1" x14ac:dyDescent="0.35"/>
    <row r="201" customFormat="1" x14ac:dyDescent="0.35"/>
    <row r="202" customFormat="1" x14ac:dyDescent="0.35"/>
    <row r="203" customFormat="1" x14ac:dyDescent="0.35"/>
    <row r="204" customFormat="1" x14ac:dyDescent="0.35"/>
    <row r="205" customFormat="1" x14ac:dyDescent="0.35"/>
    <row r="206" customFormat="1" x14ac:dyDescent="0.35"/>
    <row r="207" customFormat="1" x14ac:dyDescent="0.35"/>
    <row r="208" customFormat="1" x14ac:dyDescent="0.35"/>
    <row r="209" customFormat="1" x14ac:dyDescent="0.35"/>
    <row r="210" customFormat="1" x14ac:dyDescent="0.35"/>
    <row r="211" customFormat="1" x14ac:dyDescent="0.35"/>
    <row r="212" customFormat="1" x14ac:dyDescent="0.35"/>
    <row r="213" customFormat="1" x14ac:dyDescent="0.35"/>
    <row r="214" customFormat="1" x14ac:dyDescent="0.35"/>
    <row r="215" customFormat="1" x14ac:dyDescent="0.35"/>
    <row r="216" customFormat="1" x14ac:dyDescent="0.35"/>
    <row r="217" customFormat="1" x14ac:dyDescent="0.35"/>
    <row r="218" customFormat="1" x14ac:dyDescent="0.35"/>
    <row r="219" customFormat="1" x14ac:dyDescent="0.35"/>
    <row r="220" customFormat="1" x14ac:dyDescent="0.35"/>
    <row r="221" customFormat="1" x14ac:dyDescent="0.35"/>
    <row r="222" customFormat="1" x14ac:dyDescent="0.35"/>
    <row r="223" customFormat="1" x14ac:dyDescent="0.35"/>
    <row r="224" customFormat="1" x14ac:dyDescent="0.35"/>
    <row r="225" customFormat="1" x14ac:dyDescent="0.35"/>
    <row r="226" customFormat="1" x14ac:dyDescent="0.35"/>
    <row r="227" customFormat="1" x14ac:dyDescent="0.35"/>
    <row r="228" customFormat="1" x14ac:dyDescent="0.35"/>
    <row r="229" customFormat="1" x14ac:dyDescent="0.35"/>
    <row r="230" customFormat="1" x14ac:dyDescent="0.35"/>
    <row r="231" customFormat="1" x14ac:dyDescent="0.35"/>
    <row r="232" customFormat="1" x14ac:dyDescent="0.35"/>
    <row r="233" customFormat="1" x14ac:dyDescent="0.35"/>
    <row r="234" customFormat="1" x14ac:dyDescent="0.35"/>
    <row r="235" customFormat="1" x14ac:dyDescent="0.35"/>
    <row r="236" customFormat="1" x14ac:dyDescent="0.35"/>
    <row r="237" customFormat="1" x14ac:dyDescent="0.35"/>
    <row r="238" customFormat="1" x14ac:dyDescent="0.35"/>
    <row r="239" customFormat="1" x14ac:dyDescent="0.35"/>
    <row r="240" customFormat="1" x14ac:dyDescent="0.35"/>
    <row r="241" spans="1:90" x14ac:dyDescent="0.35">
      <c r="B241"/>
      <c r="I241"/>
      <c r="J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row>
    <row r="242" spans="1:90" x14ac:dyDescent="0.35">
      <c r="B242"/>
      <c r="I242"/>
      <c r="J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row>
    <row r="243" spans="1:90" x14ac:dyDescent="0.35">
      <c r="B243"/>
      <c r="I243"/>
      <c r="J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row>
    <row r="244" spans="1:90" x14ac:dyDescent="0.35">
      <c r="B244"/>
      <c r="I244"/>
      <c r="J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row>
    <row r="245" spans="1:90" s="27" customFormat="1" x14ac:dyDescent="0.3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row>
    <row r="246" spans="1:90" x14ac:dyDescent="0.35">
      <c r="B246"/>
      <c r="I246"/>
      <c r="J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row>
    <row r="247" spans="1:90" x14ac:dyDescent="0.35">
      <c r="B247"/>
      <c r="I247"/>
      <c r="J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row>
    <row r="248" spans="1:90" x14ac:dyDescent="0.35">
      <c r="B248"/>
      <c r="I248"/>
      <c r="J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row>
    <row r="249" spans="1:90" x14ac:dyDescent="0.35">
      <c r="B249"/>
      <c r="I249"/>
      <c r="J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row>
    <row r="250" spans="1:90" x14ac:dyDescent="0.35">
      <c r="B250"/>
      <c r="I250"/>
      <c r="J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row>
    <row r="251" spans="1:90" x14ac:dyDescent="0.35">
      <c r="B251"/>
      <c r="I251"/>
      <c r="J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row>
    <row r="252" spans="1:90" x14ac:dyDescent="0.35">
      <c r="B252"/>
      <c r="I252"/>
      <c r="J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row>
    <row r="253" spans="1:90" x14ac:dyDescent="0.35">
      <c r="B253"/>
      <c r="I253"/>
      <c r="J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row>
    <row r="254" spans="1:90" x14ac:dyDescent="0.35">
      <c r="B254"/>
      <c r="I254"/>
      <c r="J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row>
    <row r="255" spans="1:90" x14ac:dyDescent="0.35">
      <c r="B255"/>
      <c r="I255"/>
      <c r="J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row>
    <row r="256" spans="1:90" x14ac:dyDescent="0.35">
      <c r="B256"/>
      <c r="I256"/>
      <c r="J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row>
    <row r="257" customFormat="1" x14ac:dyDescent="0.35"/>
    <row r="258" customFormat="1" x14ac:dyDescent="0.35"/>
    <row r="259" customFormat="1" x14ac:dyDescent="0.35"/>
    <row r="260" customFormat="1" x14ac:dyDescent="0.35"/>
    <row r="261" customFormat="1" x14ac:dyDescent="0.35"/>
    <row r="262" customFormat="1" x14ac:dyDescent="0.35"/>
    <row r="263" customFormat="1" x14ac:dyDescent="0.35"/>
    <row r="264" customFormat="1" x14ac:dyDescent="0.35"/>
    <row r="265" customFormat="1" x14ac:dyDescent="0.35"/>
    <row r="266" customFormat="1" x14ac:dyDescent="0.35"/>
    <row r="267" customFormat="1" x14ac:dyDescent="0.35"/>
    <row r="268" customFormat="1" x14ac:dyDescent="0.35"/>
    <row r="269" customFormat="1" x14ac:dyDescent="0.35"/>
    <row r="270" customFormat="1" x14ac:dyDescent="0.35"/>
    <row r="271" customFormat="1" x14ac:dyDescent="0.35"/>
    <row r="272" customFormat="1" x14ac:dyDescent="0.35"/>
    <row r="273" customFormat="1" x14ac:dyDescent="0.35"/>
    <row r="274" customFormat="1" x14ac:dyDescent="0.35"/>
    <row r="275" customFormat="1" x14ac:dyDescent="0.35"/>
    <row r="276" customFormat="1" x14ac:dyDescent="0.35"/>
    <row r="277" customFormat="1" x14ac:dyDescent="0.35"/>
    <row r="278" customFormat="1" x14ac:dyDescent="0.35"/>
    <row r="279" customFormat="1" x14ac:dyDescent="0.35"/>
    <row r="280" customFormat="1" x14ac:dyDescent="0.35"/>
    <row r="281" customFormat="1" x14ac:dyDescent="0.35"/>
    <row r="282" customFormat="1" x14ac:dyDescent="0.35"/>
    <row r="283" customFormat="1" x14ac:dyDescent="0.35"/>
    <row r="284" customFormat="1" x14ac:dyDescent="0.35"/>
    <row r="285" customFormat="1" x14ac:dyDescent="0.35"/>
    <row r="286" customFormat="1" x14ac:dyDescent="0.35"/>
    <row r="287" customFormat="1" x14ac:dyDescent="0.35"/>
    <row r="288" customFormat="1" x14ac:dyDescent="0.35"/>
    <row r="289" customFormat="1" x14ac:dyDescent="0.35"/>
    <row r="290" customFormat="1" x14ac:dyDescent="0.35"/>
    <row r="291" customFormat="1" x14ac:dyDescent="0.35"/>
    <row r="292" customFormat="1" x14ac:dyDescent="0.35"/>
    <row r="293" customFormat="1" x14ac:dyDescent="0.35"/>
    <row r="294" customFormat="1" x14ac:dyDescent="0.35"/>
    <row r="295" customFormat="1" x14ac:dyDescent="0.35"/>
    <row r="296" customFormat="1" x14ac:dyDescent="0.35"/>
    <row r="297" customFormat="1" x14ac:dyDescent="0.35"/>
    <row r="298" customFormat="1" x14ac:dyDescent="0.35"/>
    <row r="299" customFormat="1" x14ac:dyDescent="0.35"/>
    <row r="300" customFormat="1" x14ac:dyDescent="0.35"/>
    <row r="301" customFormat="1" x14ac:dyDescent="0.35"/>
    <row r="302" customFormat="1" x14ac:dyDescent="0.35"/>
    <row r="303" customFormat="1" x14ac:dyDescent="0.35"/>
    <row r="304" customFormat="1" x14ac:dyDescent="0.35"/>
    <row r="305" customFormat="1" x14ac:dyDescent="0.35"/>
    <row r="306" customFormat="1" x14ac:dyDescent="0.35"/>
    <row r="307" customFormat="1" x14ac:dyDescent="0.35"/>
    <row r="308" customFormat="1" x14ac:dyDescent="0.35"/>
    <row r="309" customFormat="1" x14ac:dyDescent="0.35"/>
    <row r="310" customFormat="1" x14ac:dyDescent="0.35"/>
    <row r="311" customFormat="1" x14ac:dyDescent="0.35"/>
    <row r="312" customFormat="1" x14ac:dyDescent="0.35"/>
    <row r="313" customFormat="1" x14ac:dyDescent="0.35"/>
    <row r="314" customFormat="1" x14ac:dyDescent="0.35"/>
    <row r="315" customFormat="1" x14ac:dyDescent="0.35"/>
    <row r="316" customFormat="1" x14ac:dyDescent="0.35"/>
    <row r="317" customFormat="1" x14ac:dyDescent="0.35"/>
    <row r="318" customFormat="1" x14ac:dyDescent="0.35"/>
    <row r="319" customFormat="1" x14ac:dyDescent="0.35"/>
    <row r="320" customFormat="1" x14ac:dyDescent="0.35"/>
    <row r="321" customFormat="1" x14ac:dyDescent="0.35"/>
    <row r="322" customFormat="1" x14ac:dyDescent="0.35"/>
    <row r="323" customFormat="1" x14ac:dyDescent="0.35"/>
    <row r="324" customFormat="1" x14ac:dyDescent="0.35"/>
    <row r="325" customFormat="1" x14ac:dyDescent="0.35"/>
    <row r="326" customFormat="1" x14ac:dyDescent="0.35"/>
    <row r="327" customFormat="1" x14ac:dyDescent="0.35"/>
    <row r="328" customFormat="1" x14ac:dyDescent="0.35"/>
    <row r="329" customFormat="1" x14ac:dyDescent="0.35"/>
    <row r="330" customFormat="1" x14ac:dyDescent="0.35"/>
    <row r="331" customFormat="1" x14ac:dyDescent="0.35"/>
    <row r="332" customFormat="1" x14ac:dyDescent="0.35"/>
    <row r="333" customFormat="1" x14ac:dyDescent="0.35"/>
    <row r="334" customFormat="1" x14ac:dyDescent="0.35"/>
    <row r="335" customFormat="1" x14ac:dyDescent="0.35"/>
    <row r="336" customFormat="1" x14ac:dyDescent="0.35"/>
    <row r="337" customFormat="1" x14ac:dyDescent="0.35"/>
    <row r="338" customFormat="1" x14ac:dyDescent="0.35"/>
    <row r="339" customFormat="1" x14ac:dyDescent="0.35"/>
    <row r="340" customFormat="1" x14ac:dyDescent="0.35"/>
    <row r="341" customFormat="1" x14ac:dyDescent="0.35"/>
    <row r="342" customFormat="1" x14ac:dyDescent="0.35"/>
    <row r="343" customFormat="1" x14ac:dyDescent="0.35"/>
    <row r="344" customFormat="1" x14ac:dyDescent="0.35"/>
    <row r="345" customFormat="1" x14ac:dyDescent="0.35"/>
    <row r="346" customFormat="1" x14ac:dyDescent="0.35"/>
    <row r="347" customFormat="1" x14ac:dyDescent="0.35"/>
    <row r="348" customFormat="1" x14ac:dyDescent="0.35"/>
    <row r="349" customFormat="1" x14ac:dyDescent="0.35"/>
    <row r="350" customFormat="1" x14ac:dyDescent="0.35"/>
    <row r="351" customFormat="1" x14ac:dyDescent="0.35"/>
    <row r="352" customFormat="1" x14ac:dyDescent="0.35"/>
    <row r="353" customFormat="1" x14ac:dyDescent="0.35"/>
    <row r="354" customFormat="1" x14ac:dyDescent="0.35"/>
    <row r="355" customFormat="1" x14ac:dyDescent="0.35"/>
    <row r="356" customFormat="1" x14ac:dyDescent="0.35"/>
    <row r="357" customFormat="1" x14ac:dyDescent="0.35"/>
    <row r="358" customFormat="1" x14ac:dyDescent="0.35"/>
    <row r="359" customFormat="1" x14ac:dyDescent="0.35"/>
    <row r="360" customFormat="1" x14ac:dyDescent="0.35"/>
    <row r="361" customFormat="1" x14ac:dyDescent="0.35"/>
    <row r="362" customFormat="1" x14ac:dyDescent="0.35"/>
    <row r="363" customFormat="1" x14ac:dyDescent="0.35"/>
    <row r="364" customFormat="1" x14ac:dyDescent="0.35"/>
    <row r="365" customFormat="1" x14ac:dyDescent="0.35"/>
    <row r="366" customFormat="1" x14ac:dyDescent="0.35"/>
    <row r="367" customFormat="1" x14ac:dyDescent="0.35"/>
    <row r="368" customFormat="1" x14ac:dyDescent="0.35"/>
    <row r="369" customFormat="1" x14ac:dyDescent="0.35"/>
    <row r="370" customFormat="1" x14ac:dyDescent="0.35"/>
    <row r="371" customFormat="1" x14ac:dyDescent="0.35"/>
    <row r="372" customFormat="1" x14ac:dyDescent="0.35"/>
    <row r="373" customFormat="1" x14ac:dyDescent="0.35"/>
    <row r="374" customFormat="1" x14ac:dyDescent="0.35"/>
    <row r="375" customFormat="1" x14ac:dyDescent="0.35"/>
    <row r="376" customFormat="1" x14ac:dyDescent="0.35"/>
    <row r="377" customFormat="1" x14ac:dyDescent="0.35"/>
    <row r="378" customFormat="1" x14ac:dyDescent="0.35"/>
    <row r="379" customFormat="1" x14ac:dyDescent="0.35"/>
    <row r="380" customFormat="1" x14ac:dyDescent="0.35"/>
    <row r="381" customFormat="1" x14ac:dyDescent="0.35"/>
    <row r="382" customFormat="1" x14ac:dyDescent="0.35"/>
    <row r="383" customFormat="1" x14ac:dyDescent="0.35"/>
    <row r="384" customFormat="1" x14ac:dyDescent="0.35"/>
    <row r="385" customFormat="1" x14ac:dyDescent="0.35"/>
    <row r="386" customFormat="1" x14ac:dyDescent="0.35"/>
    <row r="387" customFormat="1" x14ac:dyDescent="0.35"/>
    <row r="388" customFormat="1" x14ac:dyDescent="0.35"/>
    <row r="389" customFormat="1" x14ac:dyDescent="0.35"/>
    <row r="390" customFormat="1" x14ac:dyDescent="0.35"/>
    <row r="391" customFormat="1" x14ac:dyDescent="0.35"/>
    <row r="392" customFormat="1" x14ac:dyDescent="0.35"/>
    <row r="393" customFormat="1" x14ac:dyDescent="0.35"/>
    <row r="394" customFormat="1" x14ac:dyDescent="0.35"/>
    <row r="395" customFormat="1" x14ac:dyDescent="0.35"/>
    <row r="396" customFormat="1" x14ac:dyDescent="0.35"/>
    <row r="397" customFormat="1" x14ac:dyDescent="0.35"/>
    <row r="398" customFormat="1" x14ac:dyDescent="0.35"/>
    <row r="399" customFormat="1" x14ac:dyDescent="0.35"/>
    <row r="400" customFormat="1" x14ac:dyDescent="0.35"/>
    <row r="401" customFormat="1" x14ac:dyDescent="0.35"/>
    <row r="402" customFormat="1" x14ac:dyDescent="0.35"/>
    <row r="403" customFormat="1" x14ac:dyDescent="0.35"/>
    <row r="404" customFormat="1" x14ac:dyDescent="0.35"/>
    <row r="405" customFormat="1" x14ac:dyDescent="0.35"/>
    <row r="406" customFormat="1" x14ac:dyDescent="0.35"/>
    <row r="407" customFormat="1" x14ac:dyDescent="0.35"/>
    <row r="408" customFormat="1" x14ac:dyDescent="0.35"/>
    <row r="409" customFormat="1" x14ac:dyDescent="0.35"/>
    <row r="410" customFormat="1" x14ac:dyDescent="0.35"/>
    <row r="411" customFormat="1" x14ac:dyDescent="0.35"/>
    <row r="412" customFormat="1" x14ac:dyDescent="0.35"/>
    <row r="413" customFormat="1" x14ac:dyDescent="0.35"/>
    <row r="414" customFormat="1" x14ac:dyDescent="0.35"/>
    <row r="415" customFormat="1" x14ac:dyDescent="0.35"/>
    <row r="416" customFormat="1" x14ac:dyDescent="0.35"/>
    <row r="417" customFormat="1" x14ac:dyDescent="0.35"/>
    <row r="418" customFormat="1" x14ac:dyDescent="0.35"/>
    <row r="419" customFormat="1" x14ac:dyDescent="0.35"/>
    <row r="420" customFormat="1" x14ac:dyDescent="0.35"/>
    <row r="421" customFormat="1" x14ac:dyDescent="0.35"/>
    <row r="422" customFormat="1" x14ac:dyDescent="0.35"/>
    <row r="423" customFormat="1" x14ac:dyDescent="0.35"/>
    <row r="424" customFormat="1" x14ac:dyDescent="0.35"/>
    <row r="425" customFormat="1" x14ac:dyDescent="0.35"/>
    <row r="426" customFormat="1" x14ac:dyDescent="0.35"/>
    <row r="427" customFormat="1" x14ac:dyDescent="0.35"/>
    <row r="428" customFormat="1" x14ac:dyDescent="0.35"/>
    <row r="429" customFormat="1" x14ac:dyDescent="0.35"/>
    <row r="430" customFormat="1" x14ac:dyDescent="0.35"/>
    <row r="431" customFormat="1" x14ac:dyDescent="0.35"/>
    <row r="432" customFormat="1" x14ac:dyDescent="0.35"/>
    <row r="433" customFormat="1" x14ac:dyDescent="0.35"/>
    <row r="434" customFormat="1" x14ac:dyDescent="0.35"/>
    <row r="435" customFormat="1" x14ac:dyDescent="0.35"/>
    <row r="436" customFormat="1" x14ac:dyDescent="0.35"/>
    <row r="437" customFormat="1" x14ac:dyDescent="0.35"/>
    <row r="438" customFormat="1" x14ac:dyDescent="0.35"/>
    <row r="439" customFormat="1" x14ac:dyDescent="0.35"/>
    <row r="440" customFormat="1" outlineLevel="2" x14ac:dyDescent="0.35"/>
    <row r="441" customFormat="1" outlineLevel="2" x14ac:dyDescent="0.35"/>
    <row r="442" customFormat="1" outlineLevel="2" x14ac:dyDescent="0.35"/>
    <row r="443" customFormat="1" outlineLevel="2" x14ac:dyDescent="0.35"/>
    <row r="444" customFormat="1" outlineLevel="2" x14ac:dyDescent="0.35"/>
    <row r="445" customFormat="1" outlineLevel="2" x14ac:dyDescent="0.35"/>
    <row r="446" customFormat="1" outlineLevel="2" x14ac:dyDescent="0.35"/>
    <row r="447" customFormat="1" outlineLevel="2" x14ac:dyDescent="0.35"/>
    <row r="448" customFormat="1" outlineLevel="2" x14ac:dyDescent="0.35"/>
    <row r="449" customFormat="1" outlineLevel="2" x14ac:dyDescent="0.35"/>
    <row r="450" customFormat="1" outlineLevel="2" x14ac:dyDescent="0.35"/>
    <row r="451" customFormat="1" outlineLevel="2" x14ac:dyDescent="0.35"/>
    <row r="452" customFormat="1" outlineLevel="2" x14ac:dyDescent="0.35"/>
    <row r="453" customFormat="1" outlineLevel="2" x14ac:dyDescent="0.35"/>
    <row r="454" customFormat="1" outlineLevel="2" x14ac:dyDescent="0.35"/>
    <row r="455" customFormat="1" outlineLevel="2" x14ac:dyDescent="0.35"/>
    <row r="456" customFormat="1" outlineLevel="2" x14ac:dyDescent="0.35"/>
    <row r="457" customFormat="1" outlineLevel="2" x14ac:dyDescent="0.35"/>
    <row r="458" customFormat="1" outlineLevel="2" x14ac:dyDescent="0.35"/>
    <row r="459" customFormat="1" outlineLevel="2" x14ac:dyDescent="0.35"/>
    <row r="460" customFormat="1" outlineLevel="2" x14ac:dyDescent="0.35"/>
    <row r="461" customFormat="1" outlineLevel="2" x14ac:dyDescent="0.35"/>
    <row r="462" customFormat="1" outlineLevel="2" x14ac:dyDescent="0.35"/>
    <row r="463" customFormat="1" outlineLevel="2" x14ac:dyDescent="0.35"/>
    <row r="464" customFormat="1" outlineLevel="2" x14ac:dyDescent="0.35"/>
    <row r="465" customFormat="1" x14ac:dyDescent="0.35"/>
    <row r="466" customFormat="1" x14ac:dyDescent="0.35"/>
    <row r="467" customFormat="1" x14ac:dyDescent="0.35"/>
    <row r="468" customFormat="1" x14ac:dyDescent="0.35"/>
    <row r="469" customFormat="1" x14ac:dyDescent="0.35"/>
    <row r="470" customFormat="1" x14ac:dyDescent="0.35"/>
    <row r="471" customFormat="1" x14ac:dyDescent="0.35"/>
    <row r="472" customFormat="1" x14ac:dyDescent="0.35"/>
    <row r="473" customFormat="1" x14ac:dyDescent="0.35"/>
    <row r="474" customFormat="1" x14ac:dyDescent="0.35"/>
    <row r="475" customFormat="1" x14ac:dyDescent="0.35"/>
    <row r="476" customFormat="1" x14ac:dyDescent="0.35"/>
    <row r="477" customFormat="1" x14ac:dyDescent="0.35"/>
    <row r="478" customFormat="1" x14ac:dyDescent="0.35"/>
    <row r="479" customFormat="1" x14ac:dyDescent="0.35"/>
    <row r="480" customFormat="1" x14ac:dyDescent="0.35"/>
    <row r="481" customFormat="1" x14ac:dyDescent="0.35"/>
    <row r="482" customFormat="1" x14ac:dyDescent="0.35"/>
    <row r="483" customFormat="1" x14ac:dyDescent="0.35"/>
    <row r="484" customFormat="1" x14ac:dyDescent="0.35"/>
    <row r="485" customFormat="1" x14ac:dyDescent="0.35"/>
    <row r="486" customFormat="1" x14ac:dyDescent="0.35"/>
    <row r="487" customFormat="1" x14ac:dyDescent="0.35"/>
    <row r="488" customFormat="1" x14ac:dyDescent="0.35"/>
    <row r="489" customFormat="1" x14ac:dyDescent="0.35"/>
    <row r="490" customFormat="1" x14ac:dyDescent="0.35"/>
    <row r="491" customFormat="1" outlineLevel="2" x14ac:dyDescent="0.35"/>
    <row r="492" customFormat="1" outlineLevel="2" x14ac:dyDescent="0.35"/>
    <row r="493" customFormat="1" outlineLevel="2" x14ac:dyDescent="0.35"/>
    <row r="494" customFormat="1" outlineLevel="2" x14ac:dyDescent="0.35"/>
    <row r="495" customFormat="1" outlineLevel="2" x14ac:dyDescent="0.35"/>
    <row r="496" customFormat="1" outlineLevel="2" x14ac:dyDescent="0.35"/>
    <row r="497" customFormat="1" outlineLevel="2" x14ac:dyDescent="0.35"/>
    <row r="498" customFormat="1" outlineLevel="2" x14ac:dyDescent="0.35"/>
    <row r="499" customFormat="1" outlineLevel="2" x14ac:dyDescent="0.35"/>
    <row r="500" customFormat="1" outlineLevel="2" x14ac:dyDescent="0.35"/>
    <row r="501" customFormat="1" outlineLevel="2" x14ac:dyDescent="0.35"/>
    <row r="502" customFormat="1" outlineLevel="2" x14ac:dyDescent="0.35"/>
    <row r="503" customFormat="1" outlineLevel="2" x14ac:dyDescent="0.35"/>
    <row r="504" customFormat="1" outlineLevel="2" x14ac:dyDescent="0.35"/>
    <row r="505" customFormat="1" outlineLevel="2" x14ac:dyDescent="0.35"/>
    <row r="506" customFormat="1" outlineLevel="2" x14ac:dyDescent="0.35"/>
    <row r="507" customFormat="1" outlineLevel="2" x14ac:dyDescent="0.35"/>
    <row r="508" customFormat="1" outlineLevel="2" x14ac:dyDescent="0.35"/>
    <row r="509" customFormat="1" outlineLevel="2" x14ac:dyDescent="0.35"/>
    <row r="510" customFormat="1" outlineLevel="2" x14ac:dyDescent="0.35"/>
    <row r="511" customFormat="1" outlineLevel="2" x14ac:dyDescent="0.35"/>
    <row r="512" customFormat="1" outlineLevel="2" x14ac:dyDescent="0.35"/>
    <row r="513" customFormat="1" outlineLevel="2" x14ac:dyDescent="0.35"/>
    <row r="514" customFormat="1" outlineLevel="2" x14ac:dyDescent="0.35"/>
    <row r="515" customFormat="1" outlineLevel="2" x14ac:dyDescent="0.35"/>
    <row r="516" customFormat="1" x14ac:dyDescent="0.35"/>
    <row r="517" customFormat="1" x14ac:dyDescent="0.35"/>
    <row r="518" customFormat="1" x14ac:dyDescent="0.35"/>
    <row r="519" customFormat="1" x14ac:dyDescent="0.35"/>
    <row r="520" customFormat="1" x14ac:dyDescent="0.35"/>
    <row r="521" customFormat="1" x14ac:dyDescent="0.35"/>
    <row r="522" customFormat="1" x14ac:dyDescent="0.35"/>
    <row r="523" customFormat="1" x14ac:dyDescent="0.35"/>
    <row r="524" customFormat="1" x14ac:dyDescent="0.35"/>
    <row r="525" customFormat="1" x14ac:dyDescent="0.35"/>
    <row r="526" customFormat="1" x14ac:dyDescent="0.35"/>
    <row r="527" customFormat="1" x14ac:dyDescent="0.35"/>
    <row r="528" customFormat="1" x14ac:dyDescent="0.35"/>
    <row r="529" customFormat="1" x14ac:dyDescent="0.35"/>
    <row r="530" customFormat="1" x14ac:dyDescent="0.35"/>
    <row r="531" customFormat="1" x14ac:dyDescent="0.35"/>
    <row r="532" customFormat="1" x14ac:dyDescent="0.35"/>
    <row r="533" customFormat="1" x14ac:dyDescent="0.35"/>
    <row r="534" customFormat="1" x14ac:dyDescent="0.35"/>
    <row r="535" customFormat="1" x14ac:dyDescent="0.35"/>
    <row r="536" customFormat="1" x14ac:dyDescent="0.35"/>
    <row r="537" customFormat="1" x14ac:dyDescent="0.35"/>
    <row r="538" customFormat="1" x14ac:dyDescent="0.35"/>
    <row r="539" customFormat="1" x14ac:dyDescent="0.35"/>
    <row r="540" customFormat="1" x14ac:dyDescent="0.35"/>
    <row r="541" customFormat="1" x14ac:dyDescent="0.35"/>
    <row r="542" customFormat="1" x14ac:dyDescent="0.35"/>
    <row r="543" customFormat="1" x14ac:dyDescent="0.35"/>
    <row r="544" customFormat="1" x14ac:dyDescent="0.35"/>
    <row r="545" customFormat="1" x14ac:dyDescent="0.35"/>
    <row r="546" customFormat="1" x14ac:dyDescent="0.35"/>
    <row r="547" customFormat="1" x14ac:dyDescent="0.35"/>
    <row r="548" customFormat="1" x14ac:dyDescent="0.35"/>
    <row r="549" customFormat="1" x14ac:dyDescent="0.35"/>
    <row r="550" customFormat="1" x14ac:dyDescent="0.35"/>
    <row r="551" customFormat="1" x14ac:dyDescent="0.35"/>
    <row r="552" customFormat="1" x14ac:dyDescent="0.35"/>
    <row r="553" customFormat="1" x14ac:dyDescent="0.35"/>
    <row r="554" customFormat="1" x14ac:dyDescent="0.35"/>
    <row r="555" customFormat="1" x14ac:dyDescent="0.35"/>
    <row r="556" customFormat="1" x14ac:dyDescent="0.35"/>
    <row r="557" customFormat="1" x14ac:dyDescent="0.35"/>
    <row r="558" customFormat="1" x14ac:dyDescent="0.35"/>
    <row r="559" customFormat="1" x14ac:dyDescent="0.35"/>
    <row r="560" customFormat="1" x14ac:dyDescent="0.35"/>
    <row r="561" customFormat="1" x14ac:dyDescent="0.35"/>
    <row r="562" customFormat="1" x14ac:dyDescent="0.35"/>
    <row r="563" customFormat="1" x14ac:dyDescent="0.35"/>
    <row r="564" customFormat="1" x14ac:dyDescent="0.35"/>
    <row r="565" customFormat="1" x14ac:dyDescent="0.35"/>
    <row r="566" customFormat="1" x14ac:dyDescent="0.35"/>
    <row r="567" customFormat="1" x14ac:dyDescent="0.35"/>
    <row r="568" customFormat="1" x14ac:dyDescent="0.35"/>
    <row r="569" customFormat="1" x14ac:dyDescent="0.35"/>
    <row r="570" customFormat="1" x14ac:dyDescent="0.35"/>
    <row r="571" customFormat="1" x14ac:dyDescent="0.35"/>
    <row r="572" customFormat="1" x14ac:dyDescent="0.35"/>
    <row r="573" customFormat="1" x14ac:dyDescent="0.35"/>
    <row r="574" customFormat="1" x14ac:dyDescent="0.35"/>
    <row r="575" customFormat="1" x14ac:dyDescent="0.35"/>
    <row r="576" customFormat="1" x14ac:dyDescent="0.35"/>
    <row r="577" customFormat="1" x14ac:dyDescent="0.35"/>
    <row r="578" customFormat="1" x14ac:dyDescent="0.35"/>
    <row r="579" customFormat="1" x14ac:dyDescent="0.35"/>
    <row r="580" customFormat="1" x14ac:dyDescent="0.35"/>
    <row r="581" customFormat="1" x14ac:dyDescent="0.35"/>
    <row r="582" customFormat="1" x14ac:dyDescent="0.35"/>
    <row r="583" customFormat="1" x14ac:dyDescent="0.35"/>
    <row r="584" customFormat="1" x14ac:dyDescent="0.35"/>
    <row r="585" customFormat="1" x14ac:dyDescent="0.35"/>
    <row r="586" customFormat="1" x14ac:dyDescent="0.35"/>
    <row r="587" customFormat="1" x14ac:dyDescent="0.35"/>
    <row r="588" customFormat="1" x14ac:dyDescent="0.35"/>
    <row r="589" customFormat="1" x14ac:dyDescent="0.35"/>
    <row r="590" customFormat="1" x14ac:dyDescent="0.35"/>
    <row r="591" customFormat="1" x14ac:dyDescent="0.35"/>
    <row r="592" customFormat="1" x14ac:dyDescent="0.35"/>
    <row r="593" customFormat="1" x14ac:dyDescent="0.35"/>
    <row r="594" customFormat="1" x14ac:dyDescent="0.35"/>
    <row r="595" customFormat="1" x14ac:dyDescent="0.35"/>
    <row r="596" customFormat="1" x14ac:dyDescent="0.35"/>
    <row r="597" customFormat="1" x14ac:dyDescent="0.35"/>
    <row r="598" customFormat="1" x14ac:dyDescent="0.35"/>
    <row r="599" customFormat="1" x14ac:dyDescent="0.35"/>
    <row r="600" customFormat="1" x14ac:dyDescent="0.35"/>
    <row r="601" customFormat="1" x14ac:dyDescent="0.35"/>
    <row r="602" customFormat="1" x14ac:dyDescent="0.35"/>
    <row r="603" customFormat="1" x14ac:dyDescent="0.35"/>
    <row r="604" customFormat="1" x14ac:dyDescent="0.35"/>
    <row r="605" customFormat="1" x14ac:dyDescent="0.35"/>
    <row r="606" customFormat="1" x14ac:dyDescent="0.35"/>
    <row r="607" customFormat="1" x14ac:dyDescent="0.35"/>
    <row r="608" customFormat="1" x14ac:dyDescent="0.35"/>
    <row r="609" customFormat="1" x14ac:dyDescent="0.35"/>
    <row r="610" customFormat="1" x14ac:dyDescent="0.35"/>
    <row r="611" customFormat="1" x14ac:dyDescent="0.35"/>
    <row r="612" customFormat="1" x14ac:dyDescent="0.35"/>
    <row r="613" customFormat="1" collapsed="1" x14ac:dyDescent="0.35"/>
    <row r="614" customFormat="1" x14ac:dyDescent="0.35"/>
    <row r="615" customFormat="1" x14ac:dyDescent="0.35"/>
    <row r="616" customFormat="1" x14ac:dyDescent="0.35"/>
    <row r="617" customFormat="1" x14ac:dyDescent="0.35"/>
    <row r="618" customFormat="1" x14ac:dyDescent="0.35"/>
    <row r="619" customFormat="1" x14ac:dyDescent="0.35"/>
    <row r="620" customFormat="1" x14ac:dyDescent="0.35"/>
    <row r="621" customFormat="1" x14ac:dyDescent="0.35"/>
    <row r="622" customFormat="1" x14ac:dyDescent="0.35"/>
    <row r="623" customFormat="1" x14ac:dyDescent="0.35"/>
    <row r="624" customFormat="1" x14ac:dyDescent="0.35"/>
    <row r="625" spans="2:89" x14ac:dyDescent="0.35">
      <c r="B625"/>
      <c r="I625"/>
      <c r="J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row>
    <row r="626" spans="2:89" x14ac:dyDescent="0.35">
      <c r="B626"/>
      <c r="I626"/>
      <c r="J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row>
    <row r="627" spans="2:89" x14ac:dyDescent="0.35">
      <c r="B627"/>
      <c r="I627"/>
      <c r="J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row>
    <row r="628" spans="2:89" x14ac:dyDescent="0.35">
      <c r="B628"/>
      <c r="I628"/>
      <c r="J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row>
    <row r="629" spans="2:89" x14ac:dyDescent="0.35">
      <c r="B629"/>
      <c r="I629"/>
      <c r="J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row>
    <row r="630" spans="2:89" x14ac:dyDescent="0.35">
      <c r="B630"/>
      <c r="I630"/>
      <c r="J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row>
    <row r="631" spans="2:89" x14ac:dyDescent="0.35">
      <c r="B631"/>
      <c r="I631"/>
      <c r="J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row>
    <row r="632" spans="2:89" x14ac:dyDescent="0.35">
      <c r="B632"/>
      <c r="I632"/>
      <c r="J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row>
    <row r="633" spans="2:89" x14ac:dyDescent="0.35">
      <c r="B633"/>
      <c r="I633"/>
      <c r="J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row>
    <row r="634" spans="2:89" s="3" customFormat="1" x14ac:dyDescent="0.3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row>
    <row r="635" spans="2:89" x14ac:dyDescent="0.35">
      <c r="B635"/>
      <c r="I635"/>
      <c r="J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row>
    <row r="636" spans="2:89" x14ac:dyDescent="0.35">
      <c r="B636"/>
      <c r="I636"/>
      <c r="J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row>
    <row r="637" spans="2:89" x14ac:dyDescent="0.35">
      <c r="B637"/>
      <c r="I637"/>
      <c r="J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row>
    <row r="638" spans="2:89" x14ac:dyDescent="0.35">
      <c r="B638"/>
      <c r="I638"/>
      <c r="J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row>
    <row r="639" spans="2:89" x14ac:dyDescent="0.35">
      <c r="B639"/>
      <c r="I639"/>
      <c r="J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row>
    <row r="640" spans="2:89" x14ac:dyDescent="0.35">
      <c r="B640"/>
      <c r="I640"/>
      <c r="J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row>
    <row r="641" customFormat="1" x14ac:dyDescent="0.35"/>
    <row r="642" customFormat="1" x14ac:dyDescent="0.35"/>
    <row r="643" customFormat="1" x14ac:dyDescent="0.35"/>
    <row r="644" customFormat="1" x14ac:dyDescent="0.35"/>
    <row r="645" customFormat="1" collapsed="1" x14ac:dyDescent="0.35"/>
    <row r="646" customFormat="1" x14ac:dyDescent="0.35"/>
    <row r="647" customFormat="1" x14ac:dyDescent="0.35"/>
    <row r="648" customFormat="1" x14ac:dyDescent="0.35"/>
    <row r="649" customFormat="1" x14ac:dyDescent="0.35"/>
    <row r="650" customFormat="1" x14ac:dyDescent="0.35"/>
    <row r="651" customFormat="1" x14ac:dyDescent="0.35"/>
    <row r="652" customFormat="1" x14ac:dyDescent="0.35"/>
    <row r="653" customFormat="1" x14ac:dyDescent="0.35"/>
    <row r="654" customFormat="1" x14ac:dyDescent="0.35"/>
    <row r="655" customFormat="1" x14ac:dyDescent="0.35"/>
    <row r="656" customFormat="1" x14ac:dyDescent="0.35"/>
    <row r="657" customFormat="1" x14ac:dyDescent="0.35"/>
    <row r="658" customFormat="1" x14ac:dyDescent="0.35"/>
    <row r="659" customFormat="1" x14ac:dyDescent="0.35"/>
    <row r="660" customFormat="1" x14ac:dyDescent="0.35"/>
    <row r="661" customFormat="1" x14ac:dyDescent="0.35"/>
    <row r="662" customFormat="1" x14ac:dyDescent="0.35"/>
    <row r="663" customFormat="1" x14ac:dyDescent="0.35"/>
    <row r="664" customFormat="1" x14ac:dyDescent="0.35"/>
    <row r="665" customFormat="1" x14ac:dyDescent="0.35"/>
    <row r="666" customFormat="1" x14ac:dyDescent="0.35"/>
    <row r="667" customFormat="1" x14ac:dyDescent="0.35"/>
    <row r="668" customFormat="1" x14ac:dyDescent="0.35"/>
    <row r="669" customFormat="1" x14ac:dyDescent="0.35"/>
    <row r="670" customFormat="1" x14ac:dyDescent="0.35"/>
    <row r="671" customFormat="1" x14ac:dyDescent="0.35"/>
    <row r="672" customFormat="1" x14ac:dyDescent="0.35"/>
    <row r="673" customFormat="1" x14ac:dyDescent="0.35"/>
    <row r="674" customFormat="1" x14ac:dyDescent="0.35"/>
    <row r="675" customFormat="1" x14ac:dyDescent="0.35"/>
    <row r="676" customFormat="1" x14ac:dyDescent="0.35"/>
    <row r="677" customFormat="1" x14ac:dyDescent="0.35"/>
    <row r="678" customFormat="1" x14ac:dyDescent="0.35"/>
    <row r="679" customFormat="1" x14ac:dyDescent="0.35"/>
    <row r="680" customFormat="1" x14ac:dyDescent="0.35"/>
    <row r="681" customFormat="1" x14ac:dyDescent="0.35"/>
    <row r="682" customFormat="1" x14ac:dyDescent="0.35"/>
    <row r="683" customFormat="1" x14ac:dyDescent="0.35"/>
    <row r="684" customFormat="1" x14ac:dyDescent="0.35"/>
    <row r="685" customFormat="1" x14ac:dyDescent="0.35"/>
    <row r="686" customFormat="1" x14ac:dyDescent="0.35"/>
    <row r="687" customFormat="1" x14ac:dyDescent="0.35"/>
    <row r="688" customFormat="1" x14ac:dyDescent="0.35"/>
    <row r="689" customFormat="1" x14ac:dyDescent="0.35"/>
    <row r="690" customFormat="1" x14ac:dyDescent="0.35"/>
    <row r="691" customFormat="1" x14ac:dyDescent="0.35"/>
    <row r="692" customFormat="1" x14ac:dyDescent="0.35"/>
    <row r="693" customFormat="1" x14ac:dyDescent="0.35"/>
    <row r="694" customFormat="1" x14ac:dyDescent="0.35"/>
    <row r="695" customFormat="1" x14ac:dyDescent="0.35"/>
    <row r="696" customFormat="1" x14ac:dyDescent="0.35"/>
    <row r="697" customFormat="1" x14ac:dyDescent="0.35"/>
    <row r="698" customFormat="1" x14ac:dyDescent="0.35"/>
    <row r="699" customFormat="1" x14ac:dyDescent="0.35"/>
    <row r="700" customFormat="1" x14ac:dyDescent="0.35"/>
    <row r="701" customFormat="1" x14ac:dyDescent="0.35"/>
    <row r="702" customFormat="1" x14ac:dyDescent="0.35"/>
    <row r="703" customFormat="1" x14ac:dyDescent="0.35"/>
    <row r="704" customFormat="1" x14ac:dyDescent="0.35"/>
    <row r="705" customFormat="1" x14ac:dyDescent="0.35"/>
    <row r="706" customFormat="1" x14ac:dyDescent="0.35"/>
    <row r="707" customFormat="1" x14ac:dyDescent="0.35"/>
    <row r="708" customFormat="1" x14ac:dyDescent="0.35"/>
    <row r="709" customFormat="1" x14ac:dyDescent="0.35"/>
    <row r="710" customFormat="1" x14ac:dyDescent="0.35"/>
    <row r="711" customFormat="1" x14ac:dyDescent="0.35"/>
    <row r="712" customFormat="1" x14ac:dyDescent="0.35"/>
    <row r="713" customFormat="1" x14ac:dyDescent="0.35"/>
    <row r="714" customFormat="1" x14ac:dyDescent="0.35"/>
    <row r="715" customFormat="1" x14ac:dyDescent="0.35"/>
    <row r="716" customFormat="1" x14ac:dyDescent="0.35"/>
    <row r="717" customFormat="1" x14ac:dyDescent="0.35"/>
    <row r="718" customFormat="1" x14ac:dyDescent="0.35"/>
    <row r="719" customFormat="1" x14ac:dyDescent="0.35"/>
    <row r="720" customFormat="1" x14ac:dyDescent="0.35"/>
    <row r="721" customFormat="1" x14ac:dyDescent="0.35"/>
    <row r="722" customFormat="1" x14ac:dyDescent="0.35"/>
    <row r="723" customFormat="1" x14ac:dyDescent="0.35"/>
    <row r="724" customFormat="1" x14ac:dyDescent="0.35"/>
    <row r="725" customFormat="1" x14ac:dyDescent="0.35"/>
    <row r="726" customFormat="1" x14ac:dyDescent="0.35"/>
    <row r="727" customFormat="1" x14ac:dyDescent="0.35"/>
    <row r="728" customFormat="1" x14ac:dyDescent="0.35"/>
    <row r="729" customFormat="1" x14ac:dyDescent="0.35"/>
    <row r="730" customFormat="1" x14ac:dyDescent="0.35"/>
    <row r="731" customFormat="1" x14ac:dyDescent="0.35"/>
    <row r="732" customFormat="1" x14ac:dyDescent="0.35"/>
    <row r="733" customFormat="1" x14ac:dyDescent="0.35"/>
    <row r="734" customFormat="1" x14ac:dyDescent="0.35"/>
    <row r="735" customFormat="1" x14ac:dyDescent="0.35"/>
    <row r="736" customFormat="1" x14ac:dyDescent="0.35"/>
    <row r="737" customFormat="1" x14ac:dyDescent="0.35"/>
    <row r="738" customFormat="1" x14ac:dyDescent="0.35"/>
    <row r="739" customFormat="1" x14ac:dyDescent="0.35"/>
    <row r="740" customFormat="1" x14ac:dyDescent="0.35"/>
    <row r="741" customFormat="1" x14ac:dyDescent="0.35"/>
    <row r="742" customFormat="1" x14ac:dyDescent="0.35"/>
    <row r="743" customFormat="1" x14ac:dyDescent="0.35"/>
    <row r="744" customFormat="1" x14ac:dyDescent="0.35"/>
    <row r="745" customFormat="1" x14ac:dyDescent="0.35"/>
    <row r="746" customFormat="1" x14ac:dyDescent="0.35"/>
    <row r="747" customFormat="1" x14ac:dyDescent="0.35"/>
    <row r="748" customFormat="1" x14ac:dyDescent="0.35"/>
    <row r="749" customFormat="1" x14ac:dyDescent="0.35"/>
    <row r="750" customFormat="1" x14ac:dyDescent="0.35"/>
    <row r="751" customFormat="1" x14ac:dyDescent="0.35"/>
    <row r="752" customFormat="1" x14ac:dyDescent="0.35"/>
    <row r="753" customFormat="1" x14ac:dyDescent="0.35"/>
    <row r="754" customFormat="1" x14ac:dyDescent="0.35"/>
    <row r="755" customFormat="1" x14ac:dyDescent="0.35"/>
    <row r="756" customFormat="1" x14ac:dyDescent="0.35"/>
    <row r="757" customFormat="1" x14ac:dyDescent="0.35"/>
    <row r="758" customFormat="1" x14ac:dyDescent="0.35"/>
    <row r="759" customFormat="1" x14ac:dyDescent="0.35"/>
    <row r="760" customFormat="1" x14ac:dyDescent="0.35"/>
    <row r="761" customFormat="1" x14ac:dyDescent="0.35"/>
    <row r="762" customFormat="1" x14ac:dyDescent="0.35"/>
    <row r="763" customFormat="1" x14ac:dyDescent="0.35"/>
    <row r="764" customFormat="1" x14ac:dyDescent="0.35"/>
    <row r="765" customFormat="1" x14ac:dyDescent="0.35"/>
    <row r="766" customFormat="1" x14ac:dyDescent="0.35"/>
    <row r="767" customFormat="1" x14ac:dyDescent="0.35"/>
    <row r="768" customFormat="1" x14ac:dyDescent="0.35"/>
    <row r="769" customFormat="1" x14ac:dyDescent="0.35"/>
    <row r="770" customFormat="1" x14ac:dyDescent="0.35"/>
    <row r="771" customFormat="1" x14ac:dyDescent="0.35"/>
    <row r="772" customFormat="1" x14ac:dyDescent="0.35"/>
    <row r="773" customFormat="1" x14ac:dyDescent="0.35"/>
    <row r="774" customFormat="1" x14ac:dyDescent="0.35"/>
    <row r="775" customFormat="1" x14ac:dyDescent="0.35"/>
    <row r="776" customFormat="1" x14ac:dyDescent="0.35"/>
    <row r="777" customFormat="1" x14ac:dyDescent="0.35"/>
    <row r="778" customFormat="1" x14ac:dyDescent="0.35"/>
    <row r="779" customFormat="1" x14ac:dyDescent="0.35"/>
    <row r="780" customFormat="1" x14ac:dyDescent="0.35"/>
    <row r="781" customFormat="1" x14ac:dyDescent="0.35"/>
    <row r="782" customFormat="1" x14ac:dyDescent="0.35"/>
    <row r="783" customFormat="1" x14ac:dyDescent="0.35"/>
    <row r="784" customFormat="1" x14ac:dyDescent="0.35"/>
    <row r="785" customFormat="1" x14ac:dyDescent="0.35"/>
    <row r="786" customFormat="1" x14ac:dyDescent="0.35"/>
    <row r="787" customFormat="1" x14ac:dyDescent="0.35"/>
    <row r="788" customFormat="1" x14ac:dyDescent="0.35"/>
    <row r="789" customFormat="1" x14ac:dyDescent="0.35"/>
    <row r="790" customFormat="1" x14ac:dyDescent="0.35"/>
    <row r="791" customFormat="1" x14ac:dyDescent="0.35"/>
    <row r="792" customFormat="1" x14ac:dyDescent="0.35"/>
    <row r="793" customFormat="1" x14ac:dyDescent="0.35"/>
    <row r="794" customFormat="1" x14ac:dyDescent="0.35"/>
    <row r="795" customFormat="1" x14ac:dyDescent="0.35"/>
    <row r="796" customFormat="1" x14ac:dyDescent="0.35"/>
    <row r="797" customFormat="1" x14ac:dyDescent="0.35"/>
    <row r="798" customFormat="1" x14ac:dyDescent="0.35"/>
    <row r="799" customFormat="1" x14ac:dyDescent="0.35"/>
    <row r="800" customFormat="1" x14ac:dyDescent="0.35"/>
    <row r="801" customFormat="1" x14ac:dyDescent="0.35"/>
    <row r="802" customFormat="1" x14ac:dyDescent="0.35"/>
    <row r="803" customFormat="1" x14ac:dyDescent="0.35"/>
    <row r="804" customFormat="1" x14ac:dyDescent="0.35"/>
    <row r="805" customFormat="1" x14ac:dyDescent="0.35"/>
    <row r="806" customFormat="1" x14ac:dyDescent="0.35"/>
    <row r="807" customFormat="1" x14ac:dyDescent="0.35"/>
    <row r="808" customFormat="1" x14ac:dyDescent="0.35"/>
    <row r="809" customFormat="1" x14ac:dyDescent="0.35"/>
    <row r="810" customFormat="1" x14ac:dyDescent="0.35"/>
    <row r="811" customFormat="1" x14ac:dyDescent="0.35"/>
    <row r="812" customFormat="1" x14ac:dyDescent="0.35"/>
    <row r="813" customFormat="1" x14ac:dyDescent="0.35"/>
    <row r="814" customFormat="1" x14ac:dyDescent="0.35"/>
    <row r="815" customFormat="1" x14ac:dyDescent="0.35"/>
    <row r="816" customFormat="1" x14ac:dyDescent="0.35"/>
    <row r="817" customFormat="1" x14ac:dyDescent="0.35"/>
    <row r="818" customFormat="1" x14ac:dyDescent="0.35"/>
    <row r="819" customFormat="1" x14ac:dyDescent="0.35"/>
    <row r="820" customFormat="1" x14ac:dyDescent="0.35"/>
    <row r="821" customFormat="1" x14ac:dyDescent="0.35"/>
    <row r="822" customFormat="1" x14ac:dyDescent="0.35"/>
    <row r="823" customFormat="1" x14ac:dyDescent="0.35"/>
    <row r="824" customFormat="1" x14ac:dyDescent="0.35"/>
    <row r="825" customFormat="1" x14ac:dyDescent="0.35"/>
    <row r="826" customFormat="1" x14ac:dyDescent="0.35"/>
    <row r="827" customFormat="1" x14ac:dyDescent="0.35"/>
    <row r="828" customFormat="1" x14ac:dyDescent="0.35"/>
    <row r="829" customFormat="1" x14ac:dyDescent="0.35"/>
    <row r="830" customFormat="1" x14ac:dyDescent="0.35"/>
    <row r="831" customFormat="1" x14ac:dyDescent="0.35"/>
    <row r="832" customFormat="1" x14ac:dyDescent="0.35"/>
    <row r="833" customFormat="1" x14ac:dyDescent="0.35"/>
    <row r="834" customFormat="1" x14ac:dyDescent="0.35"/>
    <row r="835" customFormat="1" x14ac:dyDescent="0.35"/>
    <row r="836" customFormat="1" x14ac:dyDescent="0.35"/>
    <row r="837" customFormat="1" x14ac:dyDescent="0.35"/>
    <row r="838" customFormat="1" x14ac:dyDescent="0.35"/>
    <row r="839" customFormat="1" x14ac:dyDescent="0.35"/>
    <row r="840" customFormat="1" x14ac:dyDescent="0.35"/>
    <row r="841" customFormat="1" x14ac:dyDescent="0.35"/>
    <row r="842" customFormat="1" x14ac:dyDescent="0.35"/>
    <row r="843" customFormat="1" x14ac:dyDescent="0.35"/>
    <row r="844" customFormat="1" x14ac:dyDescent="0.35"/>
    <row r="845" customFormat="1" x14ac:dyDescent="0.35"/>
    <row r="846" customFormat="1" x14ac:dyDescent="0.35"/>
    <row r="847" customFormat="1" x14ac:dyDescent="0.35"/>
    <row r="848" customFormat="1" x14ac:dyDescent="0.35"/>
    <row r="849" customFormat="1" x14ac:dyDescent="0.35"/>
    <row r="850" customFormat="1" x14ac:dyDescent="0.35"/>
    <row r="851" customFormat="1" x14ac:dyDescent="0.35"/>
    <row r="852" customFormat="1" x14ac:dyDescent="0.35"/>
    <row r="853" customFormat="1" x14ac:dyDescent="0.35"/>
    <row r="854" customFormat="1" x14ac:dyDescent="0.35"/>
    <row r="855" customFormat="1" x14ac:dyDescent="0.35"/>
    <row r="856" customFormat="1" x14ac:dyDescent="0.35"/>
    <row r="857" customFormat="1" x14ac:dyDescent="0.35"/>
    <row r="858" customFormat="1" x14ac:dyDescent="0.35"/>
    <row r="859" customFormat="1" x14ac:dyDescent="0.35"/>
    <row r="860" customFormat="1" x14ac:dyDescent="0.35"/>
    <row r="861" customFormat="1" x14ac:dyDescent="0.35"/>
    <row r="862" customFormat="1" x14ac:dyDescent="0.35"/>
    <row r="863" customFormat="1" x14ac:dyDescent="0.35"/>
    <row r="864" customFormat="1" x14ac:dyDescent="0.35"/>
    <row r="865" customFormat="1" x14ac:dyDescent="0.35"/>
    <row r="866" customFormat="1" x14ac:dyDescent="0.35"/>
    <row r="867" customFormat="1" x14ac:dyDescent="0.35"/>
    <row r="868" customFormat="1" x14ac:dyDescent="0.35"/>
    <row r="869" customFormat="1" x14ac:dyDescent="0.35"/>
    <row r="870" customFormat="1" x14ac:dyDescent="0.35"/>
    <row r="871" customFormat="1" x14ac:dyDescent="0.35"/>
    <row r="872" customFormat="1" x14ac:dyDescent="0.35"/>
    <row r="873" customFormat="1" x14ac:dyDescent="0.35"/>
    <row r="874" customFormat="1" x14ac:dyDescent="0.35"/>
    <row r="875" customFormat="1" x14ac:dyDescent="0.35"/>
    <row r="876" customFormat="1" x14ac:dyDescent="0.35"/>
    <row r="877" customFormat="1" x14ac:dyDescent="0.35"/>
    <row r="878" customFormat="1" x14ac:dyDescent="0.35"/>
    <row r="879" customFormat="1" x14ac:dyDescent="0.35"/>
    <row r="880" customFormat="1" x14ac:dyDescent="0.35"/>
    <row r="881" customFormat="1" x14ac:dyDescent="0.35"/>
    <row r="882" customFormat="1" x14ac:dyDescent="0.35"/>
    <row r="883" customFormat="1" x14ac:dyDescent="0.35"/>
    <row r="884" customFormat="1" x14ac:dyDescent="0.35"/>
    <row r="885" customFormat="1" x14ac:dyDescent="0.35"/>
    <row r="886" customFormat="1" x14ac:dyDescent="0.35"/>
    <row r="887" customFormat="1" x14ac:dyDescent="0.35"/>
    <row r="888" customFormat="1" x14ac:dyDescent="0.35"/>
    <row r="889" customFormat="1" x14ac:dyDescent="0.35"/>
    <row r="890" customFormat="1" x14ac:dyDescent="0.35"/>
    <row r="891" customFormat="1" x14ac:dyDescent="0.35"/>
    <row r="892" customFormat="1" x14ac:dyDescent="0.35"/>
    <row r="893" customFormat="1" x14ac:dyDescent="0.35"/>
    <row r="894" customFormat="1" x14ac:dyDescent="0.35"/>
    <row r="895" customFormat="1" x14ac:dyDescent="0.35"/>
    <row r="896" customFormat="1" x14ac:dyDescent="0.35"/>
    <row r="897" customFormat="1" x14ac:dyDescent="0.35"/>
    <row r="898" customFormat="1" x14ac:dyDescent="0.35"/>
    <row r="899" customFormat="1" x14ac:dyDescent="0.35"/>
    <row r="900" customFormat="1" x14ac:dyDescent="0.35"/>
    <row r="901" customFormat="1" x14ac:dyDescent="0.35"/>
    <row r="902" customFormat="1" x14ac:dyDescent="0.35"/>
    <row r="903" customFormat="1" x14ac:dyDescent="0.35"/>
    <row r="904" customFormat="1" x14ac:dyDescent="0.35"/>
    <row r="905" customFormat="1" x14ac:dyDescent="0.35"/>
    <row r="906" customFormat="1" x14ac:dyDescent="0.35"/>
    <row r="907" customFormat="1" x14ac:dyDescent="0.35"/>
    <row r="908" customFormat="1" x14ac:dyDescent="0.35"/>
    <row r="909" customFormat="1" x14ac:dyDescent="0.35"/>
    <row r="910" customFormat="1" x14ac:dyDescent="0.35"/>
    <row r="911" customFormat="1" x14ac:dyDescent="0.35"/>
    <row r="912" customFormat="1" x14ac:dyDescent="0.35"/>
    <row r="913" customFormat="1" x14ac:dyDescent="0.35"/>
    <row r="914" customFormat="1" x14ac:dyDescent="0.35"/>
    <row r="915" customFormat="1" x14ac:dyDescent="0.35"/>
    <row r="916" customFormat="1" x14ac:dyDescent="0.35"/>
    <row r="917" customFormat="1" x14ac:dyDescent="0.35"/>
    <row r="918" customFormat="1" x14ac:dyDescent="0.35"/>
    <row r="919" customFormat="1" x14ac:dyDescent="0.35"/>
    <row r="920" customFormat="1" x14ac:dyDescent="0.35"/>
    <row r="921" customFormat="1" x14ac:dyDescent="0.35"/>
    <row r="922" customFormat="1" x14ac:dyDescent="0.35"/>
    <row r="923" customFormat="1" x14ac:dyDescent="0.35"/>
    <row r="924" customFormat="1" x14ac:dyDescent="0.35"/>
    <row r="925" customFormat="1" x14ac:dyDescent="0.35"/>
    <row r="926" customFormat="1" x14ac:dyDescent="0.35"/>
    <row r="927" customFormat="1" x14ac:dyDescent="0.35"/>
    <row r="928" customFormat="1" x14ac:dyDescent="0.35"/>
    <row r="929" customFormat="1" x14ac:dyDescent="0.35"/>
    <row r="930" customFormat="1" x14ac:dyDescent="0.35"/>
    <row r="931" customFormat="1" x14ac:dyDescent="0.35"/>
    <row r="932" customFormat="1" x14ac:dyDescent="0.35"/>
    <row r="933" customFormat="1" x14ac:dyDescent="0.35"/>
    <row r="934" customFormat="1" x14ac:dyDescent="0.35"/>
    <row r="935" customFormat="1" x14ac:dyDescent="0.35"/>
    <row r="936" customFormat="1" x14ac:dyDescent="0.35"/>
    <row r="937" customFormat="1" x14ac:dyDescent="0.35"/>
    <row r="938" customFormat="1" x14ac:dyDescent="0.35"/>
    <row r="939" customFormat="1" x14ac:dyDescent="0.35"/>
    <row r="940" customFormat="1" x14ac:dyDescent="0.35"/>
    <row r="941" customFormat="1" x14ac:dyDescent="0.35"/>
    <row r="942" customFormat="1" x14ac:dyDescent="0.35"/>
    <row r="943" customFormat="1" x14ac:dyDescent="0.35"/>
    <row r="944" customFormat="1" x14ac:dyDescent="0.35"/>
    <row r="945" customFormat="1" x14ac:dyDescent="0.35"/>
    <row r="946" customFormat="1" x14ac:dyDescent="0.35"/>
    <row r="947" customFormat="1" x14ac:dyDescent="0.35"/>
    <row r="948" customFormat="1" x14ac:dyDescent="0.35"/>
    <row r="949" customFormat="1" x14ac:dyDescent="0.35"/>
    <row r="950" customFormat="1" x14ac:dyDescent="0.35"/>
    <row r="951" customFormat="1" x14ac:dyDescent="0.35"/>
    <row r="952" customFormat="1" x14ac:dyDescent="0.35"/>
    <row r="953" customFormat="1" x14ac:dyDescent="0.35"/>
    <row r="954" customFormat="1" x14ac:dyDescent="0.35"/>
    <row r="955" customFormat="1" x14ac:dyDescent="0.35"/>
    <row r="956" customFormat="1" x14ac:dyDescent="0.35"/>
    <row r="957" customFormat="1" x14ac:dyDescent="0.35"/>
    <row r="958" customFormat="1" x14ac:dyDescent="0.35"/>
    <row r="959" customFormat="1" x14ac:dyDescent="0.35"/>
    <row r="960" customFormat="1" x14ac:dyDescent="0.35"/>
    <row r="961" spans="2:89" x14ac:dyDescent="0.35">
      <c r="B961"/>
      <c r="I961"/>
      <c r="J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row>
    <row r="962" spans="2:89" s="27" customFormat="1" x14ac:dyDescent="0.35">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row>
    <row r="963" spans="2:89" x14ac:dyDescent="0.35">
      <c r="B963"/>
      <c r="I963"/>
      <c r="J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row>
    <row r="964" spans="2:89" x14ac:dyDescent="0.35">
      <c r="B964"/>
      <c r="I964"/>
      <c r="J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row>
    <row r="965" spans="2:89" x14ac:dyDescent="0.35">
      <c r="B965"/>
      <c r="I965"/>
      <c r="J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row>
    <row r="966" spans="2:89" x14ac:dyDescent="0.35">
      <c r="B966"/>
      <c r="I966"/>
      <c r="J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row>
    <row r="967" spans="2:89" x14ac:dyDescent="0.35">
      <c r="B967"/>
      <c r="I967"/>
      <c r="J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row>
    <row r="968" spans="2:89" x14ac:dyDescent="0.35">
      <c r="B968"/>
      <c r="I968"/>
      <c r="J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row>
    <row r="969" spans="2:89" x14ac:dyDescent="0.35">
      <c r="B969"/>
      <c r="I969"/>
      <c r="J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row>
    <row r="970" spans="2:89" x14ac:dyDescent="0.35">
      <c r="B970"/>
      <c r="I970"/>
      <c r="J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row>
    <row r="971" spans="2:89" x14ac:dyDescent="0.35">
      <c r="B971"/>
      <c r="I971"/>
      <c r="J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row>
    <row r="972" spans="2:89" x14ac:dyDescent="0.35">
      <c r="B972"/>
      <c r="I972"/>
      <c r="J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row>
    <row r="973" spans="2:89" x14ac:dyDescent="0.35">
      <c r="B973"/>
      <c r="I973"/>
      <c r="J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row>
    <row r="974" spans="2:89" x14ac:dyDescent="0.35">
      <c r="B974"/>
      <c r="I974"/>
      <c r="J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row>
    <row r="975" spans="2:89" x14ac:dyDescent="0.35">
      <c r="B975"/>
      <c r="I975"/>
      <c r="J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row>
    <row r="976" spans="2:89" x14ac:dyDescent="0.35">
      <c r="B976"/>
      <c r="I976"/>
      <c r="J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row>
    <row r="977" customFormat="1" x14ac:dyDescent="0.35"/>
    <row r="978" customFormat="1" x14ac:dyDescent="0.35"/>
    <row r="979" customFormat="1" x14ac:dyDescent="0.35"/>
    <row r="980" customFormat="1" x14ac:dyDescent="0.35"/>
    <row r="981" customFormat="1" x14ac:dyDescent="0.35"/>
    <row r="982" customFormat="1" x14ac:dyDescent="0.35"/>
    <row r="983" customFormat="1" x14ac:dyDescent="0.35"/>
    <row r="984" customFormat="1" x14ac:dyDescent="0.35"/>
    <row r="985" customFormat="1" x14ac:dyDescent="0.35"/>
    <row r="986" customFormat="1" x14ac:dyDescent="0.35"/>
    <row r="987" customFormat="1" x14ac:dyDescent="0.35"/>
    <row r="988" customFormat="1" x14ac:dyDescent="0.35"/>
    <row r="989" customFormat="1" x14ac:dyDescent="0.35"/>
    <row r="990" customFormat="1" x14ac:dyDescent="0.35"/>
    <row r="991" customFormat="1" x14ac:dyDescent="0.35"/>
    <row r="992" customFormat="1" x14ac:dyDescent="0.35"/>
    <row r="993" customFormat="1" x14ac:dyDescent="0.35"/>
    <row r="994" customFormat="1" x14ac:dyDescent="0.35"/>
    <row r="995" customFormat="1" x14ac:dyDescent="0.35"/>
    <row r="996" customFormat="1" x14ac:dyDescent="0.35"/>
    <row r="997" customFormat="1" x14ac:dyDescent="0.35"/>
    <row r="998" customFormat="1" x14ac:dyDescent="0.35"/>
    <row r="999" customFormat="1" x14ac:dyDescent="0.35"/>
    <row r="1000" customFormat="1" x14ac:dyDescent="0.35"/>
    <row r="1001" customFormat="1" x14ac:dyDescent="0.35"/>
    <row r="1002" customFormat="1" x14ac:dyDescent="0.35"/>
    <row r="1003" customFormat="1" x14ac:dyDescent="0.35"/>
    <row r="1004" customFormat="1" x14ac:dyDescent="0.35"/>
    <row r="1005" customFormat="1" x14ac:dyDescent="0.35"/>
    <row r="1006" customFormat="1" x14ac:dyDescent="0.35"/>
    <row r="1007" customFormat="1" x14ac:dyDescent="0.35"/>
    <row r="1008" customFormat="1" x14ac:dyDescent="0.35"/>
    <row r="1009" customFormat="1" x14ac:dyDescent="0.35"/>
    <row r="1010" customFormat="1" x14ac:dyDescent="0.35"/>
    <row r="1011" customFormat="1" x14ac:dyDescent="0.35"/>
    <row r="1012" customFormat="1" x14ac:dyDescent="0.35"/>
    <row r="1013" customFormat="1" x14ac:dyDescent="0.35"/>
    <row r="1014" customFormat="1" x14ac:dyDescent="0.35"/>
    <row r="1015" customFormat="1" x14ac:dyDescent="0.35"/>
    <row r="1016" customFormat="1" x14ac:dyDescent="0.35"/>
    <row r="1017" customFormat="1" x14ac:dyDescent="0.35"/>
    <row r="1018" customFormat="1" x14ac:dyDescent="0.35"/>
    <row r="1019" customFormat="1" x14ac:dyDescent="0.35"/>
    <row r="1020" customFormat="1" x14ac:dyDescent="0.35"/>
    <row r="1021" customFormat="1" x14ac:dyDescent="0.35"/>
    <row r="1022" customFormat="1" x14ac:dyDescent="0.35"/>
    <row r="1023" customFormat="1" x14ac:dyDescent="0.35"/>
    <row r="1024" customFormat="1" x14ac:dyDescent="0.35"/>
    <row r="1025" customFormat="1" x14ac:dyDescent="0.35"/>
    <row r="1026" customFormat="1" x14ac:dyDescent="0.35"/>
    <row r="1027" customFormat="1" x14ac:dyDescent="0.35"/>
    <row r="1028" customFormat="1" x14ac:dyDescent="0.35"/>
    <row r="1029" customFormat="1" x14ac:dyDescent="0.35"/>
    <row r="1030" customFormat="1" x14ac:dyDescent="0.35"/>
    <row r="1031" customFormat="1" x14ac:dyDescent="0.35"/>
    <row r="1032" customFormat="1" x14ac:dyDescent="0.35"/>
    <row r="1033" customFormat="1" x14ac:dyDescent="0.35"/>
    <row r="1034" customFormat="1" x14ac:dyDescent="0.35"/>
    <row r="1035" customFormat="1" x14ac:dyDescent="0.35"/>
    <row r="1036" customFormat="1" x14ac:dyDescent="0.35"/>
    <row r="1037" customFormat="1" x14ac:dyDescent="0.35"/>
    <row r="1038" customFormat="1" x14ac:dyDescent="0.35"/>
    <row r="1039" customFormat="1" x14ac:dyDescent="0.35"/>
    <row r="1040" customFormat="1" x14ac:dyDescent="0.35"/>
    <row r="1041" customFormat="1" x14ac:dyDescent="0.35"/>
    <row r="1042" customFormat="1" x14ac:dyDescent="0.35"/>
    <row r="1043" customFormat="1" x14ac:dyDescent="0.35"/>
    <row r="1044" customFormat="1" x14ac:dyDescent="0.35"/>
    <row r="1045" customFormat="1" x14ac:dyDescent="0.35"/>
    <row r="1046" customFormat="1" x14ac:dyDescent="0.35"/>
    <row r="1047" customFormat="1" x14ac:dyDescent="0.35"/>
    <row r="1048" customFormat="1" x14ac:dyDescent="0.35"/>
    <row r="1049" customFormat="1" x14ac:dyDescent="0.35"/>
    <row r="1050" customFormat="1" x14ac:dyDescent="0.35"/>
    <row r="1051" customFormat="1" x14ac:dyDescent="0.35"/>
    <row r="1052" customFormat="1" x14ac:dyDescent="0.35"/>
    <row r="1053" customFormat="1" x14ac:dyDescent="0.35"/>
    <row r="1054" customFormat="1" x14ac:dyDescent="0.35"/>
    <row r="1055" customFormat="1" x14ac:dyDescent="0.35"/>
    <row r="1056" customFormat="1" x14ac:dyDescent="0.35"/>
    <row r="1057" customFormat="1" x14ac:dyDescent="0.35"/>
    <row r="1058" customFormat="1" x14ac:dyDescent="0.35"/>
    <row r="1059" customFormat="1" x14ac:dyDescent="0.35"/>
    <row r="1060" customFormat="1" x14ac:dyDescent="0.35"/>
    <row r="1061" customFormat="1" x14ac:dyDescent="0.35"/>
    <row r="1062" customFormat="1" x14ac:dyDescent="0.35"/>
    <row r="1063" customFormat="1" x14ac:dyDescent="0.35"/>
    <row r="1064" customFormat="1" x14ac:dyDescent="0.35"/>
    <row r="1065" customFormat="1" x14ac:dyDescent="0.35"/>
    <row r="1066" customFormat="1" x14ac:dyDescent="0.35"/>
    <row r="1067" customFormat="1" x14ac:dyDescent="0.35"/>
    <row r="1068" customFormat="1" x14ac:dyDescent="0.35"/>
    <row r="1069" customFormat="1" x14ac:dyDescent="0.35"/>
    <row r="1070" customFormat="1" x14ac:dyDescent="0.35"/>
    <row r="1071" customFormat="1" x14ac:dyDescent="0.35"/>
    <row r="1072" customFormat="1" x14ac:dyDescent="0.35"/>
    <row r="1073" customFormat="1" x14ac:dyDescent="0.35"/>
    <row r="1074" customFormat="1" x14ac:dyDescent="0.35"/>
    <row r="1075" customFormat="1" x14ac:dyDescent="0.35"/>
    <row r="1076" customFormat="1" x14ac:dyDescent="0.35"/>
    <row r="1077" customFormat="1" x14ac:dyDescent="0.35"/>
    <row r="1078" customFormat="1" x14ac:dyDescent="0.35"/>
    <row r="1079" customFormat="1" x14ac:dyDescent="0.35"/>
    <row r="1080" customFormat="1" x14ac:dyDescent="0.35"/>
    <row r="1081" customFormat="1" x14ac:dyDescent="0.35"/>
    <row r="1082" customFormat="1" x14ac:dyDescent="0.35"/>
    <row r="1083" customFormat="1" x14ac:dyDescent="0.35"/>
    <row r="1084" customFormat="1" x14ac:dyDescent="0.35"/>
    <row r="1085" customFormat="1" x14ac:dyDescent="0.35"/>
    <row r="1086" customFormat="1" x14ac:dyDescent="0.35"/>
    <row r="1087" customFormat="1" x14ac:dyDescent="0.35"/>
    <row r="1088" customFormat="1" x14ac:dyDescent="0.35"/>
    <row r="1089" customFormat="1" x14ac:dyDescent="0.35"/>
    <row r="1090" customFormat="1" x14ac:dyDescent="0.35"/>
    <row r="1091" customFormat="1" x14ac:dyDescent="0.35"/>
    <row r="1092" customFormat="1" x14ac:dyDescent="0.35"/>
    <row r="1093" customFormat="1" x14ac:dyDescent="0.35"/>
    <row r="1094" customFormat="1" x14ac:dyDescent="0.35"/>
    <row r="1095" customFormat="1" x14ac:dyDescent="0.35"/>
    <row r="1096" customFormat="1" x14ac:dyDescent="0.35"/>
    <row r="1097" customFormat="1" x14ac:dyDescent="0.35"/>
    <row r="1098" customFormat="1" x14ac:dyDescent="0.35"/>
    <row r="1099" customFormat="1" x14ac:dyDescent="0.35"/>
    <row r="1100" customFormat="1" x14ac:dyDescent="0.35"/>
    <row r="1101" customFormat="1" x14ac:dyDescent="0.35"/>
    <row r="1102" customFormat="1" x14ac:dyDescent="0.35"/>
    <row r="1103" customFormat="1" x14ac:dyDescent="0.35"/>
    <row r="1104" customFormat="1" x14ac:dyDescent="0.35"/>
    <row r="1105" customFormat="1" x14ac:dyDescent="0.35"/>
    <row r="1106" customFormat="1" x14ac:dyDescent="0.35"/>
    <row r="1107" customFormat="1" x14ac:dyDescent="0.35"/>
    <row r="1108" customFormat="1" x14ac:dyDescent="0.35"/>
    <row r="1109" customFormat="1" x14ac:dyDescent="0.35"/>
    <row r="1110" customFormat="1" x14ac:dyDescent="0.35"/>
    <row r="1111" customFormat="1" x14ac:dyDescent="0.35"/>
    <row r="1112" customFormat="1" x14ac:dyDescent="0.35"/>
    <row r="1113" customFormat="1" x14ac:dyDescent="0.35"/>
    <row r="1114" customFormat="1" x14ac:dyDescent="0.35"/>
    <row r="1115" customFormat="1" x14ac:dyDescent="0.35"/>
    <row r="1116" customFormat="1" x14ac:dyDescent="0.35"/>
    <row r="1117" customFormat="1" x14ac:dyDescent="0.35"/>
    <row r="1118" customFormat="1" x14ac:dyDescent="0.35"/>
    <row r="1119" customFormat="1" x14ac:dyDescent="0.35"/>
    <row r="1120" customFormat="1" x14ac:dyDescent="0.35"/>
    <row r="1121" customFormat="1" x14ac:dyDescent="0.35"/>
    <row r="1122" customFormat="1" x14ac:dyDescent="0.35"/>
    <row r="1123" customFormat="1" x14ac:dyDescent="0.35"/>
    <row r="1124" customFormat="1" x14ac:dyDescent="0.35"/>
    <row r="1125" customFormat="1" x14ac:dyDescent="0.35"/>
    <row r="1126" customFormat="1" x14ac:dyDescent="0.35"/>
    <row r="1127" customFormat="1" x14ac:dyDescent="0.35"/>
    <row r="1128" customFormat="1" x14ac:dyDescent="0.35"/>
    <row r="1129" customFormat="1" x14ac:dyDescent="0.35"/>
    <row r="1130" customFormat="1" x14ac:dyDescent="0.35"/>
    <row r="1131" customFormat="1" x14ac:dyDescent="0.35"/>
    <row r="1132" customFormat="1" x14ac:dyDescent="0.35"/>
    <row r="1133" customFormat="1" x14ac:dyDescent="0.35"/>
    <row r="1134" customFormat="1" x14ac:dyDescent="0.35"/>
    <row r="1135" customFormat="1" x14ac:dyDescent="0.35"/>
    <row r="1136" customFormat="1" x14ac:dyDescent="0.35"/>
    <row r="1137" customFormat="1" x14ac:dyDescent="0.35"/>
    <row r="1138" customFormat="1" x14ac:dyDescent="0.35"/>
    <row r="1139" customFormat="1" x14ac:dyDescent="0.35"/>
    <row r="1140" customFormat="1" x14ac:dyDescent="0.35"/>
    <row r="1141" customFormat="1" x14ac:dyDescent="0.35"/>
    <row r="1142" customFormat="1" x14ac:dyDescent="0.35"/>
    <row r="1143" customFormat="1" x14ac:dyDescent="0.35"/>
    <row r="1144" customFormat="1" x14ac:dyDescent="0.35"/>
    <row r="1145" customFormat="1" x14ac:dyDescent="0.35"/>
    <row r="1146" customFormat="1" x14ac:dyDescent="0.35"/>
    <row r="1147" customFormat="1" x14ac:dyDescent="0.35"/>
    <row r="1148" customFormat="1" x14ac:dyDescent="0.35"/>
    <row r="1149" customFormat="1" x14ac:dyDescent="0.35"/>
    <row r="1150" customFormat="1" x14ac:dyDescent="0.35"/>
    <row r="1151" customFormat="1" x14ac:dyDescent="0.35"/>
    <row r="1152" customFormat="1" x14ac:dyDescent="0.35"/>
    <row r="1153" customFormat="1" x14ac:dyDescent="0.35"/>
    <row r="1154" customFormat="1" x14ac:dyDescent="0.35"/>
    <row r="1155" customFormat="1" x14ac:dyDescent="0.35"/>
    <row r="1156" customFormat="1" x14ac:dyDescent="0.35"/>
    <row r="1157" customFormat="1" x14ac:dyDescent="0.35"/>
    <row r="1158" customFormat="1" x14ac:dyDescent="0.35"/>
    <row r="1159" customFormat="1" x14ac:dyDescent="0.35"/>
    <row r="1160" customFormat="1" x14ac:dyDescent="0.35"/>
    <row r="1161" customFormat="1" x14ac:dyDescent="0.35"/>
    <row r="1162" customFormat="1" x14ac:dyDescent="0.35"/>
    <row r="1163" customFormat="1" x14ac:dyDescent="0.35"/>
    <row r="1164" customFormat="1" x14ac:dyDescent="0.35"/>
    <row r="1165" customFormat="1" x14ac:dyDescent="0.35"/>
    <row r="1166" customFormat="1" x14ac:dyDescent="0.35"/>
    <row r="1167" customFormat="1" x14ac:dyDescent="0.35"/>
    <row r="1168" customFormat="1" x14ac:dyDescent="0.35"/>
    <row r="1169" customFormat="1" x14ac:dyDescent="0.35"/>
    <row r="1170" customFormat="1" x14ac:dyDescent="0.35"/>
    <row r="1171" customFormat="1" x14ac:dyDescent="0.35"/>
    <row r="1172" customFormat="1" x14ac:dyDescent="0.35"/>
    <row r="1173" customFormat="1" x14ac:dyDescent="0.35"/>
    <row r="1174" customFormat="1" x14ac:dyDescent="0.35"/>
    <row r="1175" customFormat="1" x14ac:dyDescent="0.35"/>
    <row r="1176" customFormat="1" x14ac:dyDescent="0.35"/>
    <row r="1177" customFormat="1" x14ac:dyDescent="0.35"/>
    <row r="1178" customFormat="1" x14ac:dyDescent="0.35"/>
    <row r="1179" customFormat="1" x14ac:dyDescent="0.35"/>
    <row r="1180" customFormat="1" x14ac:dyDescent="0.35"/>
    <row r="1181" customFormat="1" x14ac:dyDescent="0.35"/>
    <row r="1182" customFormat="1" x14ac:dyDescent="0.35"/>
    <row r="1183" customFormat="1" x14ac:dyDescent="0.35"/>
    <row r="1184" customFormat="1" x14ac:dyDescent="0.35"/>
    <row r="1185" customFormat="1" x14ac:dyDescent="0.35"/>
    <row r="1186" customFormat="1" x14ac:dyDescent="0.35"/>
    <row r="1187" customFormat="1" x14ac:dyDescent="0.35"/>
    <row r="1188" customFormat="1" x14ac:dyDescent="0.35"/>
    <row r="1189" customFormat="1" x14ac:dyDescent="0.35"/>
    <row r="1190" customFormat="1" x14ac:dyDescent="0.35"/>
    <row r="1191" customFormat="1" x14ac:dyDescent="0.35"/>
    <row r="1192" customFormat="1" x14ac:dyDescent="0.35"/>
    <row r="1193" customFormat="1" x14ac:dyDescent="0.35"/>
    <row r="1194" customFormat="1" x14ac:dyDescent="0.35"/>
    <row r="1195" customFormat="1" x14ac:dyDescent="0.35"/>
    <row r="1196" customFormat="1" x14ac:dyDescent="0.35"/>
    <row r="1197" customFormat="1" x14ac:dyDescent="0.35"/>
    <row r="1198" customFormat="1" x14ac:dyDescent="0.35"/>
    <row r="1199" customFormat="1" x14ac:dyDescent="0.35"/>
    <row r="1200" customFormat="1" x14ac:dyDescent="0.35"/>
    <row r="1201" customFormat="1" x14ac:dyDescent="0.35"/>
    <row r="1202" customFormat="1" x14ac:dyDescent="0.35"/>
    <row r="1203" customFormat="1" x14ac:dyDescent="0.35"/>
    <row r="1204" customFormat="1" x14ac:dyDescent="0.35"/>
    <row r="1205" customFormat="1" x14ac:dyDescent="0.35"/>
    <row r="1206" customFormat="1" x14ac:dyDescent="0.35"/>
    <row r="1207" customFormat="1" x14ac:dyDescent="0.35"/>
    <row r="1208" customFormat="1" x14ac:dyDescent="0.35"/>
    <row r="1209" customFormat="1" x14ac:dyDescent="0.35"/>
    <row r="1210" customFormat="1" x14ac:dyDescent="0.35"/>
    <row r="1211" customFormat="1" x14ac:dyDescent="0.35"/>
    <row r="1212" customFormat="1" x14ac:dyDescent="0.35"/>
    <row r="1213" customFormat="1" x14ac:dyDescent="0.35"/>
    <row r="1214" customFormat="1" x14ac:dyDescent="0.35"/>
    <row r="1215" customFormat="1" x14ac:dyDescent="0.35"/>
    <row r="1216" customFormat="1" x14ac:dyDescent="0.35"/>
    <row r="1217" customFormat="1" x14ac:dyDescent="0.35"/>
    <row r="1218" customFormat="1" x14ac:dyDescent="0.35"/>
    <row r="1219" customFormat="1" x14ac:dyDescent="0.35"/>
    <row r="1220" customFormat="1" x14ac:dyDescent="0.35"/>
    <row r="1221" customFormat="1" x14ac:dyDescent="0.35"/>
    <row r="1222" customFormat="1" x14ac:dyDescent="0.35"/>
    <row r="1223" customFormat="1" x14ac:dyDescent="0.35"/>
    <row r="1224" customFormat="1" x14ac:dyDescent="0.35"/>
    <row r="1225" customFormat="1" x14ac:dyDescent="0.35"/>
    <row r="1226" customFormat="1" x14ac:dyDescent="0.35"/>
    <row r="1227" customFormat="1" x14ac:dyDescent="0.35"/>
    <row r="1228" customFormat="1" x14ac:dyDescent="0.35"/>
    <row r="1229" customFormat="1" x14ac:dyDescent="0.35"/>
    <row r="1230" customFormat="1" x14ac:dyDescent="0.35"/>
    <row r="1231" customFormat="1" x14ac:dyDescent="0.35"/>
    <row r="1232" customFormat="1" x14ac:dyDescent="0.35"/>
    <row r="1233" customFormat="1" x14ac:dyDescent="0.35"/>
    <row r="1234" customFormat="1" x14ac:dyDescent="0.35"/>
    <row r="1235" customFormat="1" x14ac:dyDescent="0.35"/>
    <row r="1236" customFormat="1" x14ac:dyDescent="0.35"/>
    <row r="1237" customFormat="1" x14ac:dyDescent="0.35"/>
    <row r="1238" customFormat="1" x14ac:dyDescent="0.35"/>
    <row r="1239" customFormat="1" x14ac:dyDescent="0.35"/>
    <row r="1240" customFormat="1" x14ac:dyDescent="0.35"/>
    <row r="1241" customFormat="1" x14ac:dyDescent="0.35"/>
    <row r="1242" customFormat="1" x14ac:dyDescent="0.35"/>
    <row r="1243" customFormat="1" x14ac:dyDescent="0.35"/>
    <row r="1244" customFormat="1" x14ac:dyDescent="0.35"/>
    <row r="1245" customFormat="1" x14ac:dyDescent="0.35"/>
    <row r="1246" customFormat="1" x14ac:dyDescent="0.35"/>
    <row r="1247" customFormat="1" x14ac:dyDescent="0.35"/>
    <row r="1248" customFormat="1" x14ac:dyDescent="0.35"/>
    <row r="1249" customFormat="1" x14ac:dyDescent="0.35"/>
    <row r="1250" customFormat="1" x14ac:dyDescent="0.35"/>
    <row r="1251" customFormat="1" x14ac:dyDescent="0.35"/>
    <row r="1252" customFormat="1" x14ac:dyDescent="0.35"/>
    <row r="1253" customFormat="1" x14ac:dyDescent="0.35"/>
    <row r="1254" customFormat="1" x14ac:dyDescent="0.35"/>
    <row r="1255" customFormat="1" x14ac:dyDescent="0.35"/>
    <row r="1256" customFormat="1" x14ac:dyDescent="0.35"/>
    <row r="1257" customFormat="1" x14ac:dyDescent="0.35"/>
    <row r="1258" customFormat="1" x14ac:dyDescent="0.35"/>
    <row r="1259" customFormat="1" x14ac:dyDescent="0.35"/>
    <row r="1260" customFormat="1" x14ac:dyDescent="0.35"/>
    <row r="1261" customFormat="1" x14ac:dyDescent="0.35"/>
    <row r="1262" customFormat="1" x14ac:dyDescent="0.35"/>
    <row r="1263" customFormat="1" x14ac:dyDescent="0.35"/>
    <row r="1264" customFormat="1" x14ac:dyDescent="0.35"/>
    <row r="1265" customFormat="1" x14ac:dyDescent="0.35"/>
    <row r="1266" customFormat="1" x14ac:dyDescent="0.35"/>
    <row r="1267" customFormat="1" x14ac:dyDescent="0.35"/>
    <row r="1268" customFormat="1" x14ac:dyDescent="0.35"/>
    <row r="1269" customFormat="1" x14ac:dyDescent="0.35"/>
    <row r="1270" customFormat="1" x14ac:dyDescent="0.35"/>
    <row r="1271" customFormat="1" x14ac:dyDescent="0.35"/>
    <row r="1272" customFormat="1" x14ac:dyDescent="0.35"/>
    <row r="1273" customFormat="1" x14ac:dyDescent="0.35"/>
    <row r="1274" customFormat="1" x14ac:dyDescent="0.35"/>
    <row r="1275" customFormat="1" x14ac:dyDescent="0.35"/>
    <row r="1276" customFormat="1" x14ac:dyDescent="0.35"/>
    <row r="1277" customFormat="1" x14ac:dyDescent="0.35"/>
    <row r="1278" customFormat="1" x14ac:dyDescent="0.35"/>
    <row r="1279" customFormat="1" x14ac:dyDescent="0.35"/>
    <row r="1280" customFormat="1" x14ac:dyDescent="0.35"/>
    <row r="1281" customFormat="1" x14ac:dyDescent="0.35"/>
    <row r="1282" customFormat="1" x14ac:dyDescent="0.35"/>
    <row r="1283" customFormat="1" x14ac:dyDescent="0.35"/>
    <row r="1284" customFormat="1" x14ac:dyDescent="0.35"/>
    <row r="1285" customFormat="1" x14ac:dyDescent="0.35"/>
    <row r="1286" customFormat="1" x14ac:dyDescent="0.35"/>
    <row r="1287" customFormat="1" x14ac:dyDescent="0.35"/>
    <row r="1288" customFormat="1" x14ac:dyDescent="0.35"/>
    <row r="1289" customFormat="1" x14ac:dyDescent="0.35"/>
    <row r="1290" customFormat="1" x14ac:dyDescent="0.35"/>
    <row r="1291" customFormat="1" x14ac:dyDescent="0.35"/>
    <row r="1292" customFormat="1" x14ac:dyDescent="0.35"/>
    <row r="1293" customFormat="1" x14ac:dyDescent="0.35"/>
    <row r="1294" customFormat="1" x14ac:dyDescent="0.35"/>
    <row r="1295" customFormat="1" x14ac:dyDescent="0.35"/>
    <row r="1296" customFormat="1" x14ac:dyDescent="0.35"/>
    <row r="1297" customFormat="1" x14ac:dyDescent="0.35"/>
    <row r="1298" customFormat="1" x14ac:dyDescent="0.35"/>
    <row r="1299" customFormat="1" x14ac:dyDescent="0.35"/>
    <row r="1300" customFormat="1" x14ac:dyDescent="0.35"/>
    <row r="1301" customFormat="1" x14ac:dyDescent="0.35"/>
    <row r="1302" customFormat="1" x14ac:dyDescent="0.35"/>
    <row r="1303" customFormat="1" x14ac:dyDescent="0.35"/>
    <row r="1304" customFormat="1" x14ac:dyDescent="0.35"/>
    <row r="1305" customFormat="1" x14ac:dyDescent="0.35"/>
    <row r="1306" customFormat="1" x14ac:dyDescent="0.35"/>
    <row r="1307" customFormat="1" x14ac:dyDescent="0.35"/>
    <row r="1308" customFormat="1" x14ac:dyDescent="0.35"/>
    <row r="1309" customFormat="1" x14ac:dyDescent="0.35"/>
    <row r="1310" customFormat="1" x14ac:dyDescent="0.35"/>
    <row r="1311" customFormat="1" x14ac:dyDescent="0.35"/>
    <row r="1312" customFormat="1" x14ac:dyDescent="0.35"/>
    <row r="1313" customFormat="1" x14ac:dyDescent="0.35"/>
    <row r="1314" customFormat="1" x14ac:dyDescent="0.35"/>
    <row r="1315" customFormat="1" x14ac:dyDescent="0.35"/>
    <row r="1316" customFormat="1" x14ac:dyDescent="0.35"/>
    <row r="1317" customFormat="1" x14ac:dyDescent="0.35"/>
    <row r="1318" customFormat="1" x14ac:dyDescent="0.35"/>
    <row r="1319" customFormat="1" x14ac:dyDescent="0.35"/>
    <row r="1320" customFormat="1" x14ac:dyDescent="0.35"/>
    <row r="1321" customFormat="1" x14ac:dyDescent="0.35"/>
    <row r="1322" customFormat="1" x14ac:dyDescent="0.35"/>
    <row r="1323" customFormat="1" x14ac:dyDescent="0.35"/>
    <row r="1324" customFormat="1" x14ac:dyDescent="0.35"/>
    <row r="1325" customFormat="1" x14ac:dyDescent="0.35"/>
    <row r="1326" customFormat="1" x14ac:dyDescent="0.35"/>
    <row r="1327" customFormat="1" x14ac:dyDescent="0.35"/>
    <row r="1328" customFormat="1" x14ac:dyDescent="0.35"/>
    <row r="1329" customFormat="1" x14ac:dyDescent="0.35"/>
    <row r="1330" customFormat="1" x14ac:dyDescent="0.35"/>
    <row r="1331" customFormat="1" x14ac:dyDescent="0.35"/>
    <row r="1332" customFormat="1" x14ac:dyDescent="0.35"/>
    <row r="1333" customFormat="1" x14ac:dyDescent="0.35"/>
    <row r="1334" customFormat="1" x14ac:dyDescent="0.35"/>
    <row r="1335" customFormat="1" x14ac:dyDescent="0.35"/>
    <row r="1336" customFormat="1" x14ac:dyDescent="0.35"/>
    <row r="1337" customFormat="1" x14ac:dyDescent="0.35"/>
    <row r="1338" customFormat="1" x14ac:dyDescent="0.35"/>
    <row r="1339" customFormat="1" x14ac:dyDescent="0.35"/>
    <row r="1340" customFormat="1" x14ac:dyDescent="0.35"/>
    <row r="1341" customFormat="1" x14ac:dyDescent="0.35"/>
    <row r="1342" customFormat="1" x14ac:dyDescent="0.35"/>
    <row r="1343" customFormat="1" x14ac:dyDescent="0.35"/>
    <row r="1344" customFormat="1" x14ac:dyDescent="0.35"/>
    <row r="1345" customFormat="1" x14ac:dyDescent="0.35"/>
    <row r="1346" customFormat="1" x14ac:dyDescent="0.35"/>
    <row r="1347" customFormat="1" x14ac:dyDescent="0.35"/>
    <row r="1348" customFormat="1" x14ac:dyDescent="0.35"/>
    <row r="1349" customFormat="1" x14ac:dyDescent="0.35"/>
    <row r="1350" customFormat="1" x14ac:dyDescent="0.35"/>
    <row r="1351" customFormat="1" x14ac:dyDescent="0.35"/>
    <row r="1352" customFormat="1" x14ac:dyDescent="0.35"/>
    <row r="1353" customFormat="1" x14ac:dyDescent="0.35"/>
    <row r="1354" customFormat="1" x14ac:dyDescent="0.35"/>
    <row r="1355" customFormat="1" x14ac:dyDescent="0.35"/>
    <row r="1356" customFormat="1" x14ac:dyDescent="0.35"/>
    <row r="1357" customFormat="1" x14ac:dyDescent="0.35"/>
    <row r="1358" customFormat="1" x14ac:dyDescent="0.35"/>
    <row r="1359" customFormat="1" x14ac:dyDescent="0.35"/>
    <row r="1360" customFormat="1" x14ac:dyDescent="0.35"/>
    <row r="1361" customFormat="1" x14ac:dyDescent="0.35"/>
    <row r="1362" customFormat="1" x14ac:dyDescent="0.35"/>
    <row r="1363" customFormat="1" x14ac:dyDescent="0.35"/>
    <row r="1364" customFormat="1" x14ac:dyDescent="0.35"/>
    <row r="1365" customFormat="1" x14ac:dyDescent="0.35"/>
    <row r="1366" customFormat="1" x14ac:dyDescent="0.35"/>
    <row r="1367" customFormat="1" x14ac:dyDescent="0.35"/>
    <row r="1368" customFormat="1" x14ac:dyDescent="0.35"/>
    <row r="1369" customFormat="1" x14ac:dyDescent="0.35"/>
    <row r="1370" customFormat="1" x14ac:dyDescent="0.35"/>
    <row r="1371" customFormat="1" x14ac:dyDescent="0.35"/>
    <row r="1372" customFormat="1" x14ac:dyDescent="0.35"/>
    <row r="1373" customFormat="1" x14ac:dyDescent="0.35"/>
    <row r="1374" customFormat="1" x14ac:dyDescent="0.35"/>
    <row r="1375" customFormat="1" x14ac:dyDescent="0.35"/>
    <row r="1376" customFormat="1" x14ac:dyDescent="0.35"/>
    <row r="1377" customFormat="1" x14ac:dyDescent="0.35"/>
    <row r="1378" customFormat="1" x14ac:dyDescent="0.35"/>
    <row r="1379" customFormat="1" x14ac:dyDescent="0.35"/>
    <row r="1380" customFormat="1" x14ac:dyDescent="0.35"/>
    <row r="1381" customFormat="1" x14ac:dyDescent="0.35"/>
    <row r="1382" customFormat="1" x14ac:dyDescent="0.35"/>
    <row r="1383" customFormat="1" x14ac:dyDescent="0.35"/>
    <row r="1384" customFormat="1" x14ac:dyDescent="0.35"/>
    <row r="1385" customFormat="1" x14ac:dyDescent="0.35"/>
    <row r="1386" customFormat="1" x14ac:dyDescent="0.35"/>
    <row r="1387" customFormat="1" x14ac:dyDescent="0.35"/>
    <row r="1388" customFormat="1" x14ac:dyDescent="0.35"/>
    <row r="1389" customFormat="1" x14ac:dyDescent="0.35"/>
    <row r="1390" customFormat="1" x14ac:dyDescent="0.35"/>
    <row r="1391" customFormat="1" x14ac:dyDescent="0.35"/>
    <row r="1392" customFormat="1" x14ac:dyDescent="0.35"/>
    <row r="1393" customFormat="1" x14ac:dyDescent="0.35"/>
    <row r="1394" customFormat="1" x14ac:dyDescent="0.35"/>
    <row r="1395" customFormat="1" x14ac:dyDescent="0.35"/>
    <row r="1396" customFormat="1" x14ac:dyDescent="0.35"/>
    <row r="1397" customFormat="1" x14ac:dyDescent="0.35"/>
    <row r="1398" customFormat="1" x14ac:dyDescent="0.35"/>
    <row r="1399" customFormat="1" x14ac:dyDescent="0.35"/>
    <row r="1400" customFormat="1" x14ac:dyDescent="0.35"/>
    <row r="1401" customFormat="1" x14ac:dyDescent="0.35"/>
    <row r="1402" customFormat="1" x14ac:dyDescent="0.35"/>
    <row r="1403" customFormat="1" x14ac:dyDescent="0.35"/>
    <row r="1404" customFormat="1" x14ac:dyDescent="0.35"/>
    <row r="1405" customFormat="1" x14ac:dyDescent="0.35"/>
    <row r="1406" customFormat="1" x14ac:dyDescent="0.35"/>
    <row r="1407" customFormat="1" x14ac:dyDescent="0.35"/>
    <row r="1408" customFormat="1" x14ac:dyDescent="0.35"/>
    <row r="1409" customFormat="1" x14ac:dyDescent="0.35"/>
    <row r="1410" customFormat="1" x14ac:dyDescent="0.35"/>
    <row r="1411" customFormat="1" x14ac:dyDescent="0.35"/>
    <row r="1412" customFormat="1" x14ac:dyDescent="0.35"/>
    <row r="1413" customFormat="1" x14ac:dyDescent="0.35"/>
    <row r="1414" customFormat="1" x14ac:dyDescent="0.35"/>
    <row r="1415" customFormat="1" x14ac:dyDescent="0.35"/>
    <row r="1416" customFormat="1" x14ac:dyDescent="0.35"/>
    <row r="1417" customFormat="1" x14ac:dyDescent="0.35"/>
    <row r="1418" customFormat="1" x14ac:dyDescent="0.35"/>
    <row r="1419" customFormat="1" x14ac:dyDescent="0.35"/>
    <row r="1420" customFormat="1" x14ac:dyDescent="0.35"/>
    <row r="1421" customFormat="1" x14ac:dyDescent="0.35"/>
    <row r="1422" customFormat="1" x14ac:dyDescent="0.35"/>
    <row r="1423" customFormat="1" x14ac:dyDescent="0.35"/>
    <row r="1424" customFormat="1" x14ac:dyDescent="0.35"/>
    <row r="1425" customFormat="1" x14ac:dyDescent="0.35"/>
    <row r="1426" customFormat="1" x14ac:dyDescent="0.35"/>
    <row r="1427" customFormat="1" x14ac:dyDescent="0.35"/>
    <row r="1428" customFormat="1" x14ac:dyDescent="0.35"/>
    <row r="1429" customFormat="1" x14ac:dyDescent="0.35"/>
    <row r="1430" customFormat="1" x14ac:dyDescent="0.35"/>
    <row r="1431" customFormat="1" x14ac:dyDescent="0.35"/>
    <row r="1432" customFormat="1" x14ac:dyDescent="0.35"/>
    <row r="1433" customFormat="1" x14ac:dyDescent="0.35"/>
    <row r="1434" customFormat="1" x14ac:dyDescent="0.35"/>
    <row r="1435" customFormat="1" x14ac:dyDescent="0.35"/>
    <row r="1436" customFormat="1" x14ac:dyDescent="0.35"/>
    <row r="1437" customFormat="1" x14ac:dyDescent="0.35"/>
    <row r="1438" customFormat="1" x14ac:dyDescent="0.35"/>
    <row r="1439" customFormat="1" x14ac:dyDescent="0.35"/>
    <row r="1440" customFormat="1" x14ac:dyDescent="0.35"/>
    <row r="1441" customFormat="1" x14ac:dyDescent="0.35"/>
    <row r="1442" customFormat="1" x14ac:dyDescent="0.35"/>
    <row r="1443" customFormat="1" x14ac:dyDescent="0.35"/>
    <row r="1444" customFormat="1" x14ac:dyDescent="0.35"/>
    <row r="1445" customFormat="1" x14ac:dyDescent="0.35"/>
    <row r="1446" customFormat="1" x14ac:dyDescent="0.35"/>
    <row r="1447" customFormat="1" x14ac:dyDescent="0.35"/>
    <row r="1448" customFormat="1" x14ac:dyDescent="0.35"/>
    <row r="1449" customFormat="1" x14ac:dyDescent="0.35"/>
    <row r="1450" customFormat="1" x14ac:dyDescent="0.35"/>
    <row r="1451" customFormat="1" x14ac:dyDescent="0.35"/>
    <row r="1452" customFormat="1" x14ac:dyDescent="0.35"/>
    <row r="1453" customFormat="1" x14ac:dyDescent="0.35"/>
    <row r="1454" customFormat="1" x14ac:dyDescent="0.35"/>
    <row r="1455" customFormat="1" x14ac:dyDescent="0.35"/>
    <row r="1456" customFormat="1" x14ac:dyDescent="0.35"/>
    <row r="1457" customFormat="1" x14ac:dyDescent="0.35"/>
    <row r="1458" customFormat="1" x14ac:dyDescent="0.35"/>
    <row r="1459" customFormat="1" x14ac:dyDescent="0.35"/>
    <row r="1460" customFormat="1" x14ac:dyDescent="0.35"/>
    <row r="1461" customFormat="1" x14ac:dyDescent="0.35"/>
    <row r="1462" customFormat="1" x14ac:dyDescent="0.35"/>
    <row r="1463" customFormat="1" x14ac:dyDescent="0.35"/>
    <row r="1464" customFormat="1" x14ac:dyDescent="0.35"/>
    <row r="1465" customFormat="1" x14ac:dyDescent="0.35"/>
    <row r="1466" customFormat="1" x14ac:dyDescent="0.35"/>
    <row r="1467" customFormat="1" x14ac:dyDescent="0.35"/>
    <row r="1468" customFormat="1" x14ac:dyDescent="0.35"/>
    <row r="1469" customFormat="1" x14ac:dyDescent="0.35"/>
    <row r="1470" customFormat="1" x14ac:dyDescent="0.35"/>
    <row r="1471" customFormat="1" x14ac:dyDescent="0.35"/>
    <row r="1472" customFormat="1" x14ac:dyDescent="0.35"/>
    <row r="1473" customFormat="1" x14ac:dyDescent="0.35"/>
    <row r="1474" customFormat="1" x14ac:dyDescent="0.35"/>
    <row r="1475" customFormat="1" x14ac:dyDescent="0.35"/>
    <row r="1476" customFormat="1" x14ac:dyDescent="0.35"/>
    <row r="1477" customFormat="1" x14ac:dyDescent="0.35"/>
    <row r="1478" customFormat="1" x14ac:dyDescent="0.35"/>
    <row r="1479" customFormat="1" x14ac:dyDescent="0.35"/>
    <row r="1480" customFormat="1" x14ac:dyDescent="0.35"/>
    <row r="1481" customFormat="1" x14ac:dyDescent="0.35"/>
    <row r="1482" customFormat="1" x14ac:dyDescent="0.35"/>
    <row r="1483" customFormat="1" x14ac:dyDescent="0.35"/>
    <row r="1484" customFormat="1" x14ac:dyDescent="0.35"/>
    <row r="1485" customFormat="1" x14ac:dyDescent="0.35"/>
    <row r="1486" customFormat="1" x14ac:dyDescent="0.35"/>
    <row r="1487" customFormat="1" x14ac:dyDescent="0.35"/>
    <row r="1488" customFormat="1" x14ac:dyDescent="0.35"/>
    <row r="1489" customFormat="1" x14ac:dyDescent="0.35"/>
    <row r="1490" customFormat="1" x14ac:dyDescent="0.35"/>
    <row r="1491" customFormat="1" x14ac:dyDescent="0.35"/>
    <row r="1492" customFormat="1" x14ac:dyDescent="0.35"/>
    <row r="1493" customFormat="1" x14ac:dyDescent="0.35"/>
    <row r="1494" customFormat="1" x14ac:dyDescent="0.35"/>
    <row r="1495" customFormat="1" x14ac:dyDescent="0.35"/>
    <row r="1496" customFormat="1" x14ac:dyDescent="0.35"/>
    <row r="1497" customFormat="1" x14ac:dyDescent="0.35"/>
    <row r="1498" customFormat="1" x14ac:dyDescent="0.35"/>
    <row r="1499" customFormat="1" x14ac:dyDescent="0.35"/>
    <row r="1500" customFormat="1" x14ac:dyDescent="0.35"/>
    <row r="1501" customFormat="1" x14ac:dyDescent="0.35"/>
    <row r="1502" customFormat="1" x14ac:dyDescent="0.35"/>
    <row r="1503" customFormat="1" x14ac:dyDescent="0.35"/>
    <row r="1504" customFormat="1" x14ac:dyDescent="0.35"/>
    <row r="1505" customFormat="1" x14ac:dyDescent="0.35"/>
    <row r="1506" customFormat="1" x14ac:dyDescent="0.35"/>
    <row r="1507" customFormat="1" x14ac:dyDescent="0.35"/>
    <row r="1508" customFormat="1" x14ac:dyDescent="0.35"/>
    <row r="1509" customFormat="1" x14ac:dyDescent="0.35"/>
    <row r="1510" customFormat="1" x14ac:dyDescent="0.35"/>
    <row r="1511" customFormat="1" x14ac:dyDescent="0.35"/>
    <row r="1512" customFormat="1" x14ac:dyDescent="0.35"/>
    <row r="1513" customFormat="1" x14ac:dyDescent="0.35"/>
    <row r="1514" customFormat="1" x14ac:dyDescent="0.35"/>
    <row r="1515" customFormat="1" x14ac:dyDescent="0.35"/>
    <row r="1516" customFormat="1" x14ac:dyDescent="0.35"/>
    <row r="1517" customFormat="1" x14ac:dyDescent="0.35"/>
    <row r="1518" customFormat="1" x14ac:dyDescent="0.35"/>
    <row r="1519" customFormat="1" x14ac:dyDescent="0.35"/>
    <row r="1520" customFormat="1" x14ac:dyDescent="0.35"/>
    <row r="1521" customFormat="1" x14ac:dyDescent="0.35"/>
    <row r="1522" customFormat="1" x14ac:dyDescent="0.35"/>
    <row r="1523" customFormat="1" x14ac:dyDescent="0.35"/>
    <row r="1524" customFormat="1" x14ac:dyDescent="0.35"/>
    <row r="1525" customFormat="1" x14ac:dyDescent="0.35"/>
    <row r="1526" customFormat="1" x14ac:dyDescent="0.35"/>
    <row r="1527" customFormat="1" x14ac:dyDescent="0.35"/>
    <row r="1528" customFormat="1" x14ac:dyDescent="0.35"/>
    <row r="1529" customFormat="1" x14ac:dyDescent="0.35"/>
    <row r="1530" customFormat="1" x14ac:dyDescent="0.35"/>
    <row r="1531" customFormat="1" x14ac:dyDescent="0.35"/>
    <row r="1532" customFormat="1" x14ac:dyDescent="0.35"/>
    <row r="1533" customFormat="1" x14ac:dyDescent="0.35"/>
    <row r="1534" customFormat="1" x14ac:dyDescent="0.35"/>
    <row r="1535" customFormat="1" x14ac:dyDescent="0.35"/>
    <row r="1536" customFormat="1" x14ac:dyDescent="0.35"/>
    <row r="1537" customFormat="1" x14ac:dyDescent="0.35"/>
    <row r="1538" customFormat="1" x14ac:dyDescent="0.35"/>
    <row r="1539" customFormat="1" x14ac:dyDescent="0.35"/>
    <row r="1540" customFormat="1" x14ac:dyDescent="0.35"/>
    <row r="1541" customFormat="1" x14ac:dyDescent="0.35"/>
    <row r="1542" customFormat="1" x14ac:dyDescent="0.35"/>
    <row r="1543" customFormat="1" x14ac:dyDescent="0.35"/>
    <row r="1544" customFormat="1" x14ac:dyDescent="0.35"/>
    <row r="1545" customFormat="1" x14ac:dyDescent="0.35"/>
    <row r="1546" customFormat="1" x14ac:dyDescent="0.35"/>
    <row r="1547" customFormat="1" x14ac:dyDescent="0.35"/>
    <row r="1548" customFormat="1" x14ac:dyDescent="0.35"/>
    <row r="1549" customFormat="1" x14ac:dyDescent="0.35"/>
    <row r="1550" customFormat="1" x14ac:dyDescent="0.35"/>
    <row r="1551" customFormat="1" x14ac:dyDescent="0.35"/>
    <row r="1552" customFormat="1" x14ac:dyDescent="0.35"/>
    <row r="1553" customFormat="1" x14ac:dyDescent="0.35"/>
    <row r="1554" customFormat="1" x14ac:dyDescent="0.35"/>
    <row r="1555" customFormat="1" x14ac:dyDescent="0.35"/>
    <row r="1556" customFormat="1" x14ac:dyDescent="0.35"/>
    <row r="1557" customFormat="1" x14ac:dyDescent="0.35"/>
    <row r="1558" customFormat="1" x14ac:dyDescent="0.35"/>
    <row r="1559" customFormat="1" x14ac:dyDescent="0.35"/>
    <row r="1560" customFormat="1" x14ac:dyDescent="0.35"/>
    <row r="1561" customFormat="1" x14ac:dyDescent="0.35"/>
    <row r="1562" customFormat="1" x14ac:dyDescent="0.35"/>
    <row r="1563" customFormat="1" x14ac:dyDescent="0.35"/>
    <row r="1564" customFormat="1" x14ac:dyDescent="0.35"/>
    <row r="1565" customFormat="1" x14ac:dyDescent="0.35"/>
    <row r="1566" customFormat="1" x14ac:dyDescent="0.35"/>
    <row r="1567" customFormat="1" x14ac:dyDescent="0.35"/>
    <row r="1568" customFormat="1" x14ac:dyDescent="0.35"/>
    <row r="1569" customFormat="1" x14ac:dyDescent="0.35"/>
    <row r="1570" customFormat="1" x14ac:dyDescent="0.35"/>
    <row r="1571" customFormat="1" x14ac:dyDescent="0.35"/>
    <row r="1572" customFormat="1" x14ac:dyDescent="0.35"/>
    <row r="1573" customFormat="1" x14ac:dyDescent="0.35"/>
    <row r="1574" customFormat="1" x14ac:dyDescent="0.35"/>
    <row r="1575" customFormat="1" x14ac:dyDescent="0.35"/>
    <row r="1576" customFormat="1" x14ac:dyDescent="0.35"/>
    <row r="1577" customFormat="1" x14ac:dyDescent="0.35"/>
    <row r="1578" customFormat="1" x14ac:dyDescent="0.35"/>
    <row r="1579" customFormat="1" x14ac:dyDescent="0.35"/>
    <row r="1580" customFormat="1" x14ac:dyDescent="0.35"/>
    <row r="1581" customFormat="1" x14ac:dyDescent="0.35"/>
    <row r="1582" customFormat="1" x14ac:dyDescent="0.35"/>
    <row r="1583" customFormat="1" x14ac:dyDescent="0.35"/>
    <row r="1584" customFormat="1" x14ac:dyDescent="0.35"/>
    <row r="1585" customFormat="1" x14ac:dyDescent="0.35"/>
    <row r="1586" customFormat="1" x14ac:dyDescent="0.35"/>
    <row r="1587" customFormat="1" x14ac:dyDescent="0.35"/>
    <row r="1588" customFormat="1" x14ac:dyDescent="0.35"/>
    <row r="1589" customFormat="1" x14ac:dyDescent="0.35"/>
    <row r="1590" customFormat="1" x14ac:dyDescent="0.35"/>
    <row r="1591" customFormat="1" x14ac:dyDescent="0.35"/>
    <row r="1592" customFormat="1" x14ac:dyDescent="0.35"/>
    <row r="1593" customFormat="1" x14ac:dyDescent="0.35"/>
    <row r="1594" customFormat="1" x14ac:dyDescent="0.35"/>
    <row r="1595" customFormat="1" x14ac:dyDescent="0.35"/>
    <row r="1596" customFormat="1" x14ac:dyDescent="0.35"/>
    <row r="1597" customFormat="1" x14ac:dyDescent="0.35"/>
    <row r="1598" customFormat="1" x14ac:dyDescent="0.35"/>
    <row r="1599" customFormat="1" x14ac:dyDescent="0.35"/>
    <row r="1600" customFormat="1" x14ac:dyDescent="0.35"/>
    <row r="1601" customFormat="1" x14ac:dyDescent="0.35"/>
    <row r="1602" customFormat="1" x14ac:dyDescent="0.35"/>
    <row r="1603" customFormat="1" x14ac:dyDescent="0.35"/>
    <row r="1604" customFormat="1" x14ac:dyDescent="0.35"/>
    <row r="1605" customFormat="1" x14ac:dyDescent="0.35"/>
    <row r="1606" customFormat="1" x14ac:dyDescent="0.35"/>
    <row r="1607" customFormat="1" x14ac:dyDescent="0.35"/>
    <row r="1608" customFormat="1" x14ac:dyDescent="0.35"/>
    <row r="1609" customFormat="1" x14ac:dyDescent="0.35"/>
    <row r="1610" customFormat="1" x14ac:dyDescent="0.35"/>
    <row r="1611" customFormat="1" x14ac:dyDescent="0.35"/>
    <row r="1612" customFormat="1" x14ac:dyDescent="0.35"/>
    <row r="1613" customFormat="1" x14ac:dyDescent="0.35"/>
    <row r="1614" customFormat="1" x14ac:dyDescent="0.35"/>
    <row r="1615" customFormat="1" x14ac:dyDescent="0.35"/>
    <row r="1616" customFormat="1" x14ac:dyDescent="0.35"/>
    <row r="1617" customFormat="1" x14ac:dyDescent="0.35"/>
    <row r="1618" customFormat="1" x14ac:dyDescent="0.35"/>
    <row r="1619" customFormat="1" x14ac:dyDescent="0.35"/>
    <row r="1620" customFormat="1" x14ac:dyDescent="0.35"/>
    <row r="1621" customFormat="1" x14ac:dyDescent="0.35"/>
    <row r="1622" customFormat="1" x14ac:dyDescent="0.35"/>
    <row r="1623" customFormat="1" x14ac:dyDescent="0.35"/>
    <row r="1624" customFormat="1" x14ac:dyDescent="0.35"/>
    <row r="1625" customFormat="1" x14ac:dyDescent="0.35"/>
    <row r="1626" customFormat="1" x14ac:dyDescent="0.35"/>
    <row r="1627" customFormat="1" x14ac:dyDescent="0.35"/>
    <row r="1628" customFormat="1" x14ac:dyDescent="0.35"/>
    <row r="1629" customFormat="1" x14ac:dyDescent="0.35"/>
    <row r="1630" customFormat="1" x14ac:dyDescent="0.35"/>
    <row r="1631" customFormat="1" x14ac:dyDescent="0.35"/>
    <row r="1632" customFormat="1" x14ac:dyDescent="0.35"/>
    <row r="1633" customFormat="1" x14ac:dyDescent="0.35"/>
    <row r="1634" customFormat="1" x14ac:dyDescent="0.35"/>
    <row r="1635" customFormat="1" x14ac:dyDescent="0.35"/>
    <row r="1636" customFormat="1" x14ac:dyDescent="0.35"/>
    <row r="1637" customFormat="1" x14ac:dyDescent="0.35"/>
    <row r="1638" customFormat="1" x14ac:dyDescent="0.35"/>
    <row r="1639" customFormat="1" x14ac:dyDescent="0.35"/>
    <row r="1640" customFormat="1" x14ac:dyDescent="0.35"/>
    <row r="1641" customFormat="1" x14ac:dyDescent="0.35"/>
    <row r="1642" customFormat="1" x14ac:dyDescent="0.35"/>
    <row r="1643" customFormat="1" x14ac:dyDescent="0.35"/>
    <row r="1644" customFormat="1" x14ac:dyDescent="0.35"/>
    <row r="1645" customFormat="1" x14ac:dyDescent="0.35"/>
    <row r="1646" customFormat="1" x14ac:dyDescent="0.35"/>
    <row r="1647" customFormat="1" x14ac:dyDescent="0.35"/>
    <row r="1648" customFormat="1" x14ac:dyDescent="0.35"/>
    <row r="1649" customFormat="1" x14ac:dyDescent="0.35"/>
    <row r="1650" customFormat="1" x14ac:dyDescent="0.35"/>
    <row r="1651" customFormat="1" x14ac:dyDescent="0.35"/>
    <row r="1652" customFormat="1" x14ac:dyDescent="0.35"/>
    <row r="1653" customFormat="1" x14ac:dyDescent="0.35"/>
    <row r="1654" customFormat="1" x14ac:dyDescent="0.35"/>
    <row r="1655" customFormat="1" x14ac:dyDescent="0.35"/>
    <row r="1656" customFormat="1" x14ac:dyDescent="0.35"/>
    <row r="1657" customFormat="1" x14ac:dyDescent="0.35"/>
    <row r="1658" customFormat="1" x14ac:dyDescent="0.35"/>
    <row r="1659" customFormat="1" x14ac:dyDescent="0.35"/>
    <row r="1660" customFormat="1" x14ac:dyDescent="0.35"/>
    <row r="1661" customFormat="1" x14ac:dyDescent="0.35"/>
    <row r="1662" customFormat="1" x14ac:dyDescent="0.35"/>
    <row r="1663" customFormat="1" x14ac:dyDescent="0.35"/>
    <row r="1664" customFormat="1" x14ac:dyDescent="0.35"/>
    <row r="1665" customFormat="1" x14ac:dyDescent="0.35"/>
    <row r="1666" customFormat="1" x14ac:dyDescent="0.35"/>
    <row r="1667" customFormat="1" x14ac:dyDescent="0.35"/>
    <row r="1668" customFormat="1" x14ac:dyDescent="0.35"/>
    <row r="1669" customFormat="1" x14ac:dyDescent="0.35"/>
    <row r="1670" customFormat="1" x14ac:dyDescent="0.35"/>
    <row r="1671" customFormat="1" x14ac:dyDescent="0.35"/>
    <row r="1672" customFormat="1" x14ac:dyDescent="0.35"/>
    <row r="1673" customFormat="1" x14ac:dyDescent="0.35"/>
    <row r="1674" customFormat="1" x14ac:dyDescent="0.35"/>
    <row r="1675" customFormat="1" x14ac:dyDescent="0.35"/>
    <row r="1676" customFormat="1" x14ac:dyDescent="0.35"/>
    <row r="1677" customFormat="1" x14ac:dyDescent="0.35"/>
    <row r="1678" customFormat="1" x14ac:dyDescent="0.35"/>
    <row r="1679" customFormat="1" x14ac:dyDescent="0.35"/>
    <row r="1680" customFormat="1" x14ac:dyDescent="0.35"/>
    <row r="1681" customFormat="1" x14ac:dyDescent="0.35"/>
    <row r="1682" customFormat="1" x14ac:dyDescent="0.35"/>
    <row r="1683" customFormat="1" x14ac:dyDescent="0.35"/>
    <row r="1684" customFormat="1" x14ac:dyDescent="0.35"/>
    <row r="1685" customFormat="1" x14ac:dyDescent="0.35"/>
    <row r="1686" customFormat="1" x14ac:dyDescent="0.35"/>
    <row r="1687" customFormat="1" x14ac:dyDescent="0.35"/>
    <row r="1688" customFormat="1" x14ac:dyDescent="0.35"/>
    <row r="1689" customFormat="1" x14ac:dyDescent="0.35"/>
    <row r="1690" customFormat="1" x14ac:dyDescent="0.35"/>
    <row r="1691" customFormat="1" x14ac:dyDescent="0.35"/>
    <row r="1692" customFormat="1" x14ac:dyDescent="0.35"/>
    <row r="1693" customFormat="1" x14ac:dyDescent="0.35"/>
    <row r="1694" customFormat="1" x14ac:dyDescent="0.35"/>
    <row r="1695" customFormat="1" x14ac:dyDescent="0.35"/>
    <row r="1696" customFormat="1" x14ac:dyDescent="0.35"/>
    <row r="1697" customFormat="1" x14ac:dyDescent="0.35"/>
    <row r="1698" customFormat="1" x14ac:dyDescent="0.35"/>
    <row r="1699" customFormat="1" x14ac:dyDescent="0.35"/>
    <row r="1700" customFormat="1" x14ac:dyDescent="0.35"/>
    <row r="1701" customFormat="1" x14ac:dyDescent="0.35"/>
    <row r="1702" customFormat="1" x14ac:dyDescent="0.35"/>
    <row r="1703" customFormat="1" x14ac:dyDescent="0.35"/>
    <row r="1704" customFormat="1" x14ac:dyDescent="0.35"/>
    <row r="1705" customFormat="1" x14ac:dyDescent="0.35"/>
    <row r="1706" customFormat="1" x14ac:dyDescent="0.35"/>
    <row r="1707" customFormat="1" x14ac:dyDescent="0.35"/>
    <row r="1708" customFormat="1" x14ac:dyDescent="0.35"/>
    <row r="1709" customFormat="1" x14ac:dyDescent="0.35"/>
    <row r="1710" customFormat="1" x14ac:dyDescent="0.35"/>
    <row r="1711" customFormat="1" x14ac:dyDescent="0.35"/>
    <row r="1712" customFormat="1" x14ac:dyDescent="0.35"/>
    <row r="1713" customFormat="1" x14ac:dyDescent="0.35"/>
    <row r="1714" customFormat="1" x14ac:dyDescent="0.35"/>
    <row r="1715" customFormat="1" x14ac:dyDescent="0.35"/>
    <row r="1716" customFormat="1" x14ac:dyDescent="0.35"/>
    <row r="1717" customFormat="1" x14ac:dyDescent="0.35"/>
    <row r="1718" customFormat="1" x14ac:dyDescent="0.35"/>
    <row r="1719" customFormat="1" x14ac:dyDescent="0.35"/>
    <row r="1720" customFormat="1" x14ac:dyDescent="0.35"/>
    <row r="1721" customFormat="1" x14ac:dyDescent="0.35"/>
    <row r="1722" customFormat="1" x14ac:dyDescent="0.35"/>
    <row r="1723" customFormat="1" x14ac:dyDescent="0.35"/>
    <row r="1724" customFormat="1" x14ac:dyDescent="0.35"/>
    <row r="1725" customFormat="1" x14ac:dyDescent="0.35"/>
    <row r="1726" customFormat="1" x14ac:dyDescent="0.35"/>
    <row r="1727" customFormat="1" x14ac:dyDescent="0.35"/>
    <row r="1728" customFormat="1" x14ac:dyDescent="0.35"/>
    <row r="1729" customFormat="1" x14ac:dyDescent="0.35"/>
    <row r="1730" customFormat="1" x14ac:dyDescent="0.35"/>
    <row r="1731" customFormat="1" x14ac:dyDescent="0.35"/>
    <row r="1732" customFormat="1" x14ac:dyDescent="0.35"/>
    <row r="1733" customFormat="1" x14ac:dyDescent="0.35"/>
    <row r="1734" customFormat="1" x14ac:dyDescent="0.35"/>
    <row r="1735" customFormat="1" x14ac:dyDescent="0.35"/>
    <row r="1736" customFormat="1" x14ac:dyDescent="0.35"/>
    <row r="1737" customFormat="1" x14ac:dyDescent="0.35"/>
    <row r="1738" customFormat="1" x14ac:dyDescent="0.35"/>
    <row r="1739" customFormat="1" x14ac:dyDescent="0.35"/>
    <row r="1740" customFormat="1" x14ac:dyDescent="0.35"/>
    <row r="1741" customFormat="1" x14ac:dyDescent="0.35"/>
    <row r="1742" customFormat="1" x14ac:dyDescent="0.35"/>
    <row r="1743" customFormat="1" x14ac:dyDescent="0.35"/>
    <row r="1744" customFormat="1" x14ac:dyDescent="0.35"/>
    <row r="1745" customFormat="1" x14ac:dyDescent="0.35"/>
    <row r="1746" customFormat="1" x14ac:dyDescent="0.35"/>
    <row r="1747" customFormat="1" x14ac:dyDescent="0.35"/>
    <row r="1748" customFormat="1" x14ac:dyDescent="0.35"/>
    <row r="1749" customFormat="1" x14ac:dyDescent="0.35"/>
    <row r="1750" customFormat="1" x14ac:dyDescent="0.35"/>
    <row r="1751" customFormat="1" x14ac:dyDescent="0.35"/>
    <row r="1752" customFormat="1" x14ac:dyDescent="0.35"/>
    <row r="1753" customFormat="1" x14ac:dyDescent="0.35"/>
    <row r="1754" customFormat="1" x14ac:dyDescent="0.35"/>
    <row r="1755" customFormat="1" x14ac:dyDescent="0.35"/>
    <row r="1756" customFormat="1" x14ac:dyDescent="0.35"/>
    <row r="1757" customFormat="1" x14ac:dyDescent="0.35"/>
    <row r="1758" customFormat="1" x14ac:dyDescent="0.35"/>
    <row r="1759" customFormat="1" x14ac:dyDescent="0.35"/>
    <row r="1760" customFormat="1" x14ac:dyDescent="0.35"/>
    <row r="1761" customFormat="1" x14ac:dyDescent="0.35"/>
    <row r="1762" customFormat="1" x14ac:dyDescent="0.35"/>
    <row r="1763" customFormat="1" x14ac:dyDescent="0.35"/>
    <row r="1764" customFormat="1" x14ac:dyDescent="0.35"/>
    <row r="1765" customFormat="1" x14ac:dyDescent="0.35"/>
    <row r="1766" customFormat="1" x14ac:dyDescent="0.35"/>
    <row r="1767" customFormat="1" x14ac:dyDescent="0.35"/>
    <row r="1768" customFormat="1" x14ac:dyDescent="0.35"/>
    <row r="1769" customFormat="1" x14ac:dyDescent="0.35"/>
    <row r="1770" customFormat="1" x14ac:dyDescent="0.35"/>
    <row r="1771" customFormat="1" x14ac:dyDescent="0.35"/>
    <row r="1772" customFormat="1" x14ac:dyDescent="0.35"/>
    <row r="1773" customFormat="1" x14ac:dyDescent="0.35"/>
    <row r="1774" customFormat="1" x14ac:dyDescent="0.35"/>
    <row r="1775" customFormat="1" x14ac:dyDescent="0.35"/>
    <row r="1776" customFormat="1" x14ac:dyDescent="0.35"/>
    <row r="1777" spans="2:90" x14ac:dyDescent="0.35">
      <c r="B1777"/>
      <c r="I1777"/>
      <c r="J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row>
    <row r="1778" spans="2:90" x14ac:dyDescent="0.35">
      <c r="B1778"/>
      <c r="I1778"/>
      <c r="J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row>
    <row r="1779" spans="2:90" s="27" customFormat="1" x14ac:dyDescent="0.35">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row>
    <row r="1780" spans="2:90" x14ac:dyDescent="0.35">
      <c r="B1780"/>
      <c r="I1780"/>
      <c r="J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row>
    <row r="1781" spans="2:90" x14ac:dyDescent="0.35">
      <c r="B1781"/>
      <c r="I1781"/>
      <c r="J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row>
    <row r="1782" spans="2:90" x14ac:dyDescent="0.35">
      <c r="B1782"/>
      <c r="I1782"/>
      <c r="J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row>
    <row r="1783" spans="2:90" x14ac:dyDescent="0.35">
      <c r="B1783"/>
      <c r="I1783"/>
      <c r="J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row>
    <row r="1784" spans="2:90" x14ac:dyDescent="0.35">
      <c r="B1784"/>
      <c r="I1784"/>
      <c r="J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row>
    <row r="1785" spans="2:90" x14ac:dyDescent="0.35">
      <c r="B1785"/>
      <c r="I1785"/>
      <c r="J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row>
    <row r="1786" spans="2:90" x14ac:dyDescent="0.35">
      <c r="B1786"/>
      <c r="I1786"/>
      <c r="J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row>
    <row r="1787" spans="2:90" x14ac:dyDescent="0.35">
      <c r="B1787"/>
      <c r="I1787"/>
      <c r="J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row>
    <row r="1788" spans="2:90" x14ac:dyDescent="0.35">
      <c r="B1788"/>
      <c r="I1788"/>
      <c r="J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row>
    <row r="1789" spans="2:90" x14ac:dyDescent="0.35">
      <c r="B1789"/>
      <c r="I1789"/>
      <c r="J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row>
    <row r="1790" spans="2:90" x14ac:dyDescent="0.35">
      <c r="B1790"/>
      <c r="I1790"/>
      <c r="J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row>
    <row r="1791" spans="2:90" x14ac:dyDescent="0.35">
      <c r="B1791"/>
      <c r="I1791"/>
      <c r="J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row>
    <row r="1792" spans="2:90" x14ac:dyDescent="0.35">
      <c r="B1792"/>
      <c r="I1792"/>
      <c r="J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row>
    <row r="1793" customFormat="1" x14ac:dyDescent="0.35"/>
    <row r="1794" customFormat="1" x14ac:dyDescent="0.35"/>
    <row r="1795" customFormat="1" x14ac:dyDescent="0.35"/>
    <row r="1796" customFormat="1" x14ac:dyDescent="0.35"/>
    <row r="1797" customFormat="1" x14ac:dyDescent="0.35"/>
    <row r="1798" customFormat="1" x14ac:dyDescent="0.35"/>
    <row r="1799" customFormat="1" x14ac:dyDescent="0.35"/>
    <row r="1800" customFormat="1" x14ac:dyDescent="0.35"/>
    <row r="1801" customFormat="1" x14ac:dyDescent="0.35"/>
    <row r="1802" customFormat="1" x14ac:dyDescent="0.35"/>
    <row r="1803" customFormat="1" x14ac:dyDescent="0.35"/>
    <row r="1804" customFormat="1" x14ac:dyDescent="0.35"/>
    <row r="1805" customFormat="1" x14ac:dyDescent="0.35"/>
    <row r="1806" customFormat="1" x14ac:dyDescent="0.35"/>
    <row r="1807" customFormat="1" x14ac:dyDescent="0.35"/>
    <row r="1808" customFormat="1" x14ac:dyDescent="0.35"/>
    <row r="1809" customFormat="1" x14ac:dyDescent="0.35"/>
    <row r="1810" customFormat="1" x14ac:dyDescent="0.35"/>
    <row r="1811" customFormat="1" x14ac:dyDescent="0.35"/>
    <row r="1812" customFormat="1" x14ac:dyDescent="0.35"/>
    <row r="1813" customFormat="1" x14ac:dyDescent="0.35"/>
    <row r="1814" customFormat="1" x14ac:dyDescent="0.35"/>
    <row r="1815" customFormat="1" x14ac:dyDescent="0.35"/>
    <row r="1816" customFormat="1" x14ac:dyDescent="0.35"/>
    <row r="1817" customFormat="1" x14ac:dyDescent="0.35"/>
    <row r="1818" customFormat="1" x14ac:dyDescent="0.35"/>
    <row r="1819" customFormat="1" x14ac:dyDescent="0.35"/>
    <row r="1820" customFormat="1" x14ac:dyDescent="0.35"/>
    <row r="1821" customFormat="1" x14ac:dyDescent="0.35"/>
    <row r="1822" customFormat="1" x14ac:dyDescent="0.35"/>
    <row r="1823" customFormat="1" x14ac:dyDescent="0.35"/>
    <row r="1824" customFormat="1" x14ac:dyDescent="0.35"/>
    <row r="1825" customFormat="1" x14ac:dyDescent="0.35"/>
    <row r="1826" customFormat="1" x14ac:dyDescent="0.35"/>
    <row r="1827" customFormat="1" x14ac:dyDescent="0.35"/>
    <row r="1828" customFormat="1" x14ac:dyDescent="0.35"/>
    <row r="1829" customFormat="1" x14ac:dyDescent="0.35"/>
    <row r="1830" customFormat="1" x14ac:dyDescent="0.35"/>
    <row r="1831" customFormat="1" x14ac:dyDescent="0.35"/>
    <row r="1832" customFormat="1" x14ac:dyDescent="0.35"/>
    <row r="1833" customFormat="1" x14ac:dyDescent="0.35"/>
    <row r="1834" customFormat="1" x14ac:dyDescent="0.35"/>
    <row r="1835" customFormat="1" x14ac:dyDescent="0.35"/>
    <row r="1836" customFormat="1" x14ac:dyDescent="0.35"/>
    <row r="1837" customFormat="1" x14ac:dyDescent="0.35"/>
    <row r="1838" customFormat="1" x14ac:dyDescent="0.35"/>
    <row r="1839" customFormat="1" x14ac:dyDescent="0.35"/>
    <row r="1840" customFormat="1" x14ac:dyDescent="0.35"/>
    <row r="1841" customFormat="1" x14ac:dyDescent="0.35"/>
    <row r="1842" customFormat="1" x14ac:dyDescent="0.35"/>
    <row r="1843" customFormat="1" x14ac:dyDescent="0.35"/>
    <row r="1844" customFormat="1" x14ac:dyDescent="0.35"/>
    <row r="1845" customFormat="1" x14ac:dyDescent="0.35"/>
    <row r="1846" customFormat="1" x14ac:dyDescent="0.35"/>
    <row r="1847" customFormat="1" x14ac:dyDescent="0.35"/>
    <row r="1848" customFormat="1" x14ac:dyDescent="0.35"/>
    <row r="1849" customFormat="1" x14ac:dyDescent="0.35"/>
    <row r="1850" customFormat="1" x14ac:dyDescent="0.35"/>
    <row r="1851" customFormat="1" x14ac:dyDescent="0.35"/>
    <row r="1852" customFormat="1" x14ac:dyDescent="0.35"/>
    <row r="1853" customFormat="1" x14ac:dyDescent="0.35"/>
    <row r="1854" customFormat="1" x14ac:dyDescent="0.35"/>
    <row r="1855" customFormat="1" x14ac:dyDescent="0.35"/>
    <row r="1856" customFormat="1" x14ac:dyDescent="0.35"/>
    <row r="1857" customFormat="1" x14ac:dyDescent="0.35"/>
    <row r="1858" customFormat="1" x14ac:dyDescent="0.35"/>
    <row r="1859" customFormat="1" x14ac:dyDescent="0.35"/>
    <row r="1860" customFormat="1" x14ac:dyDescent="0.35"/>
    <row r="1861" customFormat="1" ht="16.5" customHeight="1" x14ac:dyDescent="0.35"/>
    <row r="1862" customFormat="1" ht="16.5" customHeight="1" x14ac:dyDescent="0.35"/>
    <row r="1863" customFormat="1" ht="16.5" customHeight="1" x14ac:dyDescent="0.35"/>
    <row r="1864" customFormat="1" x14ac:dyDescent="0.35"/>
    <row r="1865" customFormat="1" x14ac:dyDescent="0.35"/>
    <row r="1866" customFormat="1" x14ac:dyDescent="0.35"/>
    <row r="1867" customFormat="1" x14ac:dyDescent="0.35"/>
    <row r="1868" customFormat="1" x14ac:dyDescent="0.35"/>
    <row r="1869" customFormat="1" x14ac:dyDescent="0.35"/>
    <row r="1870" customFormat="1" x14ac:dyDescent="0.35"/>
    <row r="1871" customFormat="1" x14ac:dyDescent="0.35"/>
    <row r="1872" customFormat="1" x14ac:dyDescent="0.35"/>
    <row r="1873" customFormat="1" x14ac:dyDescent="0.35"/>
    <row r="1874" customFormat="1" x14ac:dyDescent="0.35"/>
    <row r="1875" customFormat="1" x14ac:dyDescent="0.35"/>
    <row r="1876" customFormat="1" x14ac:dyDescent="0.35"/>
    <row r="1877" customFormat="1" x14ac:dyDescent="0.35"/>
    <row r="1878" customFormat="1" x14ac:dyDescent="0.35"/>
    <row r="1879" customFormat="1" x14ac:dyDescent="0.35"/>
    <row r="1880" customFormat="1" x14ac:dyDescent="0.35"/>
    <row r="1881" customFormat="1" x14ac:dyDescent="0.35"/>
    <row r="1882" customFormat="1" x14ac:dyDescent="0.35"/>
    <row r="1883" customFormat="1" x14ac:dyDescent="0.35"/>
    <row r="1884" customFormat="1" x14ac:dyDescent="0.35"/>
    <row r="1885" customFormat="1" x14ac:dyDescent="0.35"/>
    <row r="1886" customFormat="1" x14ac:dyDescent="0.35"/>
    <row r="1887" customFormat="1" x14ac:dyDescent="0.35"/>
    <row r="1888" customFormat="1" x14ac:dyDescent="0.35"/>
    <row r="1889" customFormat="1" x14ac:dyDescent="0.35"/>
    <row r="1890" customFormat="1" x14ac:dyDescent="0.35"/>
    <row r="1891" customFormat="1" x14ac:dyDescent="0.35"/>
    <row r="1892" customFormat="1" x14ac:dyDescent="0.35"/>
    <row r="1893" customFormat="1" x14ac:dyDescent="0.35"/>
    <row r="1894" customFormat="1" x14ac:dyDescent="0.35"/>
    <row r="1895" customFormat="1" x14ac:dyDescent="0.35"/>
    <row r="1896" customFormat="1" x14ac:dyDescent="0.35"/>
    <row r="1897" customFormat="1" x14ac:dyDescent="0.35"/>
    <row r="1898" customFormat="1" x14ac:dyDescent="0.35"/>
    <row r="1899" customFormat="1" x14ac:dyDescent="0.35"/>
    <row r="1900" customFormat="1" x14ac:dyDescent="0.35"/>
    <row r="1901" customFormat="1" x14ac:dyDescent="0.35"/>
    <row r="1902" customFormat="1" x14ac:dyDescent="0.35"/>
    <row r="1903" customFormat="1" x14ac:dyDescent="0.35"/>
    <row r="1904" customFormat="1" x14ac:dyDescent="0.35"/>
    <row r="1905" customFormat="1" x14ac:dyDescent="0.35"/>
    <row r="1906" customFormat="1" x14ac:dyDescent="0.35"/>
    <row r="1907" customFormat="1" x14ac:dyDescent="0.35"/>
    <row r="1908" customFormat="1" x14ac:dyDescent="0.35"/>
    <row r="1909" customFormat="1" x14ac:dyDescent="0.35"/>
    <row r="1910" customFormat="1" x14ac:dyDescent="0.35"/>
    <row r="1911" customFormat="1" x14ac:dyDescent="0.35"/>
    <row r="1912" customFormat="1" x14ac:dyDescent="0.35"/>
    <row r="1913" customFormat="1" x14ac:dyDescent="0.35"/>
    <row r="1914" customFormat="1" x14ac:dyDescent="0.35"/>
    <row r="1915" customFormat="1" x14ac:dyDescent="0.35"/>
    <row r="1916" customFormat="1" x14ac:dyDescent="0.35"/>
    <row r="1917" customFormat="1" x14ac:dyDescent="0.35"/>
    <row r="1918" customFormat="1" x14ac:dyDescent="0.35"/>
    <row r="1919" customFormat="1" x14ac:dyDescent="0.35"/>
    <row r="1920" customFormat="1" x14ac:dyDescent="0.35"/>
    <row r="1921" customFormat="1" x14ac:dyDescent="0.35"/>
    <row r="1922" customFormat="1" x14ac:dyDescent="0.35"/>
    <row r="1923" customFormat="1" x14ac:dyDescent="0.35"/>
    <row r="1924" customFormat="1" x14ac:dyDescent="0.35"/>
    <row r="1925" customFormat="1" x14ac:dyDescent="0.35"/>
    <row r="1926" customFormat="1" x14ac:dyDescent="0.35"/>
    <row r="1927" customFormat="1" x14ac:dyDescent="0.35"/>
    <row r="1928" customFormat="1" x14ac:dyDescent="0.35"/>
    <row r="1929" customFormat="1" x14ac:dyDescent="0.35"/>
    <row r="1930" customFormat="1" x14ac:dyDescent="0.35"/>
    <row r="1931" customFormat="1" x14ac:dyDescent="0.35"/>
    <row r="1932" customFormat="1" x14ac:dyDescent="0.35"/>
    <row r="1933" customFormat="1" x14ac:dyDescent="0.35"/>
    <row r="1934" customFormat="1" x14ac:dyDescent="0.35"/>
    <row r="1935" customFormat="1" x14ac:dyDescent="0.35"/>
    <row r="1936" customFormat="1" x14ac:dyDescent="0.35"/>
    <row r="1937" customFormat="1" x14ac:dyDescent="0.35"/>
    <row r="1938" customFormat="1" x14ac:dyDescent="0.35"/>
    <row r="1939" customFormat="1" x14ac:dyDescent="0.35"/>
    <row r="1940" customFormat="1" x14ac:dyDescent="0.35"/>
    <row r="1941" customFormat="1" x14ac:dyDescent="0.35"/>
    <row r="1942" customFormat="1" x14ac:dyDescent="0.35"/>
    <row r="1943" customFormat="1" x14ac:dyDescent="0.35"/>
    <row r="1944" customFormat="1" x14ac:dyDescent="0.35"/>
    <row r="1945" customFormat="1" x14ac:dyDescent="0.35"/>
    <row r="1946" customFormat="1" x14ac:dyDescent="0.35"/>
    <row r="1947" customFormat="1" x14ac:dyDescent="0.35"/>
    <row r="1948" customFormat="1" x14ac:dyDescent="0.35"/>
    <row r="1949" customFormat="1" x14ac:dyDescent="0.35"/>
    <row r="1950" customFormat="1" x14ac:dyDescent="0.35"/>
    <row r="1951" customFormat="1" x14ac:dyDescent="0.35"/>
    <row r="1952" customFormat="1" x14ac:dyDescent="0.35"/>
    <row r="1953" customFormat="1" x14ac:dyDescent="0.35"/>
    <row r="1954" customFormat="1" x14ac:dyDescent="0.35"/>
    <row r="1955" customFormat="1" x14ac:dyDescent="0.35"/>
    <row r="1956" customFormat="1" x14ac:dyDescent="0.35"/>
    <row r="1957" customFormat="1" x14ac:dyDescent="0.35"/>
    <row r="1958" customFormat="1" x14ac:dyDescent="0.35"/>
    <row r="1959" customFormat="1" x14ac:dyDescent="0.35"/>
    <row r="1960" customFormat="1" x14ac:dyDescent="0.35"/>
    <row r="1961" customFormat="1" x14ac:dyDescent="0.35"/>
    <row r="1962" customFormat="1" x14ac:dyDescent="0.35"/>
    <row r="1963" customFormat="1" x14ac:dyDescent="0.35"/>
    <row r="1964" customFormat="1" x14ac:dyDescent="0.35"/>
    <row r="1965" customFormat="1" x14ac:dyDescent="0.35"/>
    <row r="1966" customFormat="1" x14ac:dyDescent="0.35"/>
    <row r="1967" customFormat="1" x14ac:dyDescent="0.35"/>
    <row r="1968" customFormat="1" x14ac:dyDescent="0.35"/>
    <row r="1969" customFormat="1" x14ac:dyDescent="0.35"/>
    <row r="1970" customFormat="1" x14ac:dyDescent="0.35"/>
    <row r="1971" customFormat="1" x14ac:dyDescent="0.35"/>
    <row r="1972" customFormat="1" x14ac:dyDescent="0.35"/>
    <row r="1973" customFormat="1" x14ac:dyDescent="0.35"/>
    <row r="1974" customFormat="1" x14ac:dyDescent="0.35"/>
    <row r="1975" customFormat="1" x14ac:dyDescent="0.35"/>
    <row r="1976" customFormat="1" x14ac:dyDescent="0.35"/>
    <row r="1977" customFormat="1" x14ac:dyDescent="0.35"/>
    <row r="1978" customFormat="1" x14ac:dyDescent="0.35"/>
    <row r="1979" customFormat="1" x14ac:dyDescent="0.35"/>
    <row r="1980" customFormat="1" x14ac:dyDescent="0.35"/>
    <row r="1981" customFormat="1" x14ac:dyDescent="0.35"/>
    <row r="1982" customFormat="1" x14ac:dyDescent="0.35"/>
    <row r="1983" customFormat="1" x14ac:dyDescent="0.35"/>
    <row r="1984" customFormat="1" x14ac:dyDescent="0.35"/>
    <row r="1985" customFormat="1" x14ac:dyDescent="0.35"/>
    <row r="1986" customFormat="1" x14ac:dyDescent="0.35"/>
    <row r="1987" customFormat="1" x14ac:dyDescent="0.35"/>
    <row r="1988" customFormat="1" x14ac:dyDescent="0.35"/>
    <row r="1989" customFormat="1" x14ac:dyDescent="0.35"/>
    <row r="1990" customFormat="1" x14ac:dyDescent="0.35"/>
    <row r="1991" customFormat="1" x14ac:dyDescent="0.35"/>
    <row r="1992" customFormat="1" x14ac:dyDescent="0.35"/>
    <row r="1993" customFormat="1" x14ac:dyDescent="0.35"/>
    <row r="1994" customFormat="1" x14ac:dyDescent="0.35"/>
    <row r="1995" customFormat="1" x14ac:dyDescent="0.35"/>
    <row r="1996" customFormat="1" x14ac:dyDescent="0.35"/>
    <row r="1997" customFormat="1" x14ac:dyDescent="0.35"/>
    <row r="1998" customFormat="1" x14ac:dyDescent="0.35"/>
    <row r="1999" customFormat="1" x14ac:dyDescent="0.35"/>
    <row r="2000" customFormat="1" x14ac:dyDescent="0.35"/>
    <row r="2001" customFormat="1" x14ac:dyDescent="0.35"/>
    <row r="2002" customFormat="1" x14ac:dyDescent="0.35"/>
    <row r="2003" customFormat="1" x14ac:dyDescent="0.35"/>
    <row r="2004" customFormat="1" x14ac:dyDescent="0.35"/>
    <row r="2005" customFormat="1" x14ac:dyDescent="0.35"/>
    <row r="2006" customFormat="1" x14ac:dyDescent="0.35"/>
    <row r="2007" customFormat="1" x14ac:dyDescent="0.35"/>
    <row r="2008" customFormat="1" x14ac:dyDescent="0.35"/>
    <row r="2009" customFormat="1" x14ac:dyDescent="0.35"/>
    <row r="2010" customFormat="1" x14ac:dyDescent="0.35"/>
    <row r="2011" customFormat="1" x14ac:dyDescent="0.35"/>
    <row r="2012" customFormat="1" x14ac:dyDescent="0.35"/>
    <row r="2013" customFormat="1" x14ac:dyDescent="0.35"/>
    <row r="2014" customFormat="1" x14ac:dyDescent="0.35"/>
    <row r="2015" customFormat="1" x14ac:dyDescent="0.35"/>
    <row r="2016" customFormat="1" x14ac:dyDescent="0.35"/>
    <row r="2017" customFormat="1" x14ac:dyDescent="0.35"/>
    <row r="2018" customFormat="1" x14ac:dyDescent="0.35"/>
    <row r="2019" customFormat="1" x14ac:dyDescent="0.35"/>
    <row r="2020" customFormat="1" x14ac:dyDescent="0.35"/>
    <row r="2021" customFormat="1" x14ac:dyDescent="0.35"/>
    <row r="2022" customFormat="1" x14ac:dyDescent="0.35"/>
    <row r="2023" customFormat="1" x14ac:dyDescent="0.35"/>
    <row r="2024" customFormat="1" x14ac:dyDescent="0.35"/>
    <row r="2025" customFormat="1" x14ac:dyDescent="0.35"/>
    <row r="2026" customFormat="1" x14ac:dyDescent="0.35"/>
    <row r="2027" customFormat="1" x14ac:dyDescent="0.35"/>
    <row r="2028" customFormat="1" x14ac:dyDescent="0.35"/>
    <row r="2029" customFormat="1" x14ac:dyDescent="0.35"/>
    <row r="2030" customFormat="1" x14ac:dyDescent="0.35"/>
    <row r="2031" customFormat="1" x14ac:dyDescent="0.35"/>
    <row r="2032" customFormat="1" x14ac:dyDescent="0.35"/>
    <row r="2033" customFormat="1" x14ac:dyDescent="0.35"/>
    <row r="2034" customFormat="1" x14ac:dyDescent="0.35"/>
    <row r="2035" customFormat="1" x14ac:dyDescent="0.35"/>
    <row r="2036" customFormat="1" x14ac:dyDescent="0.35"/>
    <row r="2037" customFormat="1" x14ac:dyDescent="0.35"/>
    <row r="2038" customFormat="1" x14ac:dyDescent="0.35"/>
    <row r="2039" customFormat="1" x14ac:dyDescent="0.35"/>
    <row r="2040" customFormat="1" x14ac:dyDescent="0.35"/>
    <row r="2041" customFormat="1" x14ac:dyDescent="0.35"/>
    <row r="2042" customFormat="1" x14ac:dyDescent="0.35"/>
    <row r="2043" customFormat="1" x14ac:dyDescent="0.35"/>
    <row r="2044" customFormat="1" x14ac:dyDescent="0.35"/>
    <row r="2045" customFormat="1" x14ac:dyDescent="0.35"/>
    <row r="2046" customFormat="1" x14ac:dyDescent="0.35"/>
    <row r="2047" customFormat="1" x14ac:dyDescent="0.35"/>
    <row r="2048" customFormat="1" x14ac:dyDescent="0.35"/>
    <row r="2049" customFormat="1" x14ac:dyDescent="0.35"/>
    <row r="2050" customFormat="1" x14ac:dyDescent="0.35"/>
    <row r="2051" customFormat="1" x14ac:dyDescent="0.35"/>
    <row r="2052" customFormat="1" x14ac:dyDescent="0.35"/>
    <row r="2053" customFormat="1" x14ac:dyDescent="0.35"/>
    <row r="2054" customFormat="1" x14ac:dyDescent="0.35"/>
    <row r="2055" customFormat="1" x14ac:dyDescent="0.35"/>
    <row r="2056" customFormat="1" x14ac:dyDescent="0.35"/>
    <row r="2057" customFormat="1" x14ac:dyDescent="0.35"/>
    <row r="2058" customFormat="1" x14ac:dyDescent="0.35"/>
    <row r="2059" customFormat="1" x14ac:dyDescent="0.35"/>
    <row r="2060" customFormat="1" x14ac:dyDescent="0.35"/>
    <row r="2061" customFormat="1" x14ac:dyDescent="0.35"/>
    <row r="2062" customFormat="1" x14ac:dyDescent="0.35"/>
    <row r="2063" customFormat="1" x14ac:dyDescent="0.35"/>
    <row r="2064" customFormat="1" x14ac:dyDescent="0.35"/>
    <row r="2065" customFormat="1" x14ac:dyDescent="0.35"/>
    <row r="2066" customFormat="1" x14ac:dyDescent="0.35"/>
    <row r="2067" customFormat="1" x14ac:dyDescent="0.35"/>
    <row r="2068" customFormat="1" x14ac:dyDescent="0.35"/>
    <row r="2069" customFormat="1" x14ac:dyDescent="0.35"/>
    <row r="2070" customFormat="1" x14ac:dyDescent="0.35"/>
    <row r="2071" customFormat="1" x14ac:dyDescent="0.35"/>
    <row r="2072" customFormat="1" x14ac:dyDescent="0.35"/>
    <row r="2073" customFormat="1" x14ac:dyDescent="0.35"/>
    <row r="2074" customFormat="1" x14ac:dyDescent="0.35"/>
    <row r="2075" customFormat="1" x14ac:dyDescent="0.35"/>
    <row r="2076" customFormat="1" x14ac:dyDescent="0.35"/>
    <row r="2077" customFormat="1" x14ac:dyDescent="0.35"/>
    <row r="2078" customFormat="1" x14ac:dyDescent="0.35"/>
    <row r="2079" customFormat="1" x14ac:dyDescent="0.35"/>
    <row r="2080" customFormat="1" x14ac:dyDescent="0.35"/>
    <row r="2081" customFormat="1" x14ac:dyDescent="0.35"/>
    <row r="2082" customFormat="1" x14ac:dyDescent="0.35"/>
    <row r="2083" customFormat="1" x14ac:dyDescent="0.35"/>
    <row r="2084" customFormat="1" x14ac:dyDescent="0.35"/>
    <row r="2085" customFormat="1" x14ac:dyDescent="0.35"/>
    <row r="2086" customFormat="1" x14ac:dyDescent="0.35"/>
    <row r="2087" customFormat="1" x14ac:dyDescent="0.35"/>
    <row r="2088" customFormat="1" x14ac:dyDescent="0.35"/>
    <row r="2089" customFormat="1" x14ac:dyDescent="0.35"/>
    <row r="2090" customFormat="1" x14ac:dyDescent="0.35"/>
    <row r="2091" customFormat="1" x14ac:dyDescent="0.35"/>
    <row r="2092" customFormat="1" x14ac:dyDescent="0.35"/>
    <row r="2093" customFormat="1" x14ac:dyDescent="0.35"/>
    <row r="2094" customFormat="1" x14ac:dyDescent="0.35"/>
    <row r="2095" customFormat="1" x14ac:dyDescent="0.35"/>
    <row r="2096" customFormat="1" x14ac:dyDescent="0.35"/>
    <row r="2097" customFormat="1" x14ac:dyDescent="0.35"/>
    <row r="2098" customFormat="1" x14ac:dyDescent="0.35"/>
    <row r="2099" customFormat="1" x14ac:dyDescent="0.35"/>
    <row r="2100" customFormat="1" x14ac:dyDescent="0.35"/>
    <row r="2101" customFormat="1" x14ac:dyDescent="0.35"/>
    <row r="2102" customFormat="1" x14ac:dyDescent="0.35"/>
    <row r="2103" customFormat="1" x14ac:dyDescent="0.35"/>
    <row r="2104" customFormat="1" x14ac:dyDescent="0.35"/>
    <row r="2105" customFormat="1" x14ac:dyDescent="0.35"/>
    <row r="2106" customFormat="1" x14ac:dyDescent="0.35"/>
    <row r="2107" customFormat="1" x14ac:dyDescent="0.35"/>
    <row r="2108" customFormat="1" x14ac:dyDescent="0.35"/>
    <row r="2109" customFormat="1" x14ac:dyDescent="0.35"/>
    <row r="2110" customFormat="1" x14ac:dyDescent="0.35"/>
    <row r="2111" customFormat="1" x14ac:dyDescent="0.35"/>
    <row r="2112" customFormat="1" x14ac:dyDescent="0.35"/>
    <row r="2113" customFormat="1" x14ac:dyDescent="0.35"/>
    <row r="2114" customFormat="1" x14ac:dyDescent="0.35"/>
    <row r="2115" customFormat="1" x14ac:dyDescent="0.35"/>
    <row r="2116" customFormat="1" x14ac:dyDescent="0.35"/>
    <row r="2117" customFormat="1" x14ac:dyDescent="0.35"/>
    <row r="2118" customFormat="1" x14ac:dyDescent="0.35"/>
    <row r="2119" customFormat="1" x14ac:dyDescent="0.35"/>
    <row r="2120" customFormat="1" x14ac:dyDescent="0.35"/>
    <row r="2121" customFormat="1" x14ac:dyDescent="0.35"/>
    <row r="2122" customFormat="1" x14ac:dyDescent="0.35"/>
    <row r="2123" customFormat="1" x14ac:dyDescent="0.35"/>
    <row r="2124" customFormat="1" x14ac:dyDescent="0.35"/>
    <row r="2125" customFormat="1" x14ac:dyDescent="0.35"/>
    <row r="2126" customFormat="1" x14ac:dyDescent="0.35"/>
    <row r="2127" customFormat="1" x14ac:dyDescent="0.35"/>
    <row r="2128" customFormat="1" x14ac:dyDescent="0.35"/>
    <row r="2129" spans="2:89" x14ac:dyDescent="0.35">
      <c r="B2129"/>
      <c r="I2129"/>
      <c r="J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row>
    <row r="2130" spans="2:89" x14ac:dyDescent="0.35">
      <c r="B2130"/>
      <c r="I2130"/>
      <c r="J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row>
    <row r="2131" spans="2:89" x14ac:dyDescent="0.35">
      <c r="B2131"/>
      <c r="I2131"/>
      <c r="J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row>
    <row r="2132" spans="2:89" x14ac:dyDescent="0.35">
      <c r="B2132"/>
      <c r="I2132"/>
      <c r="J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row>
    <row r="2133" spans="2:89" s="160" customFormat="1" x14ac:dyDescent="0.35">
      <c r="B2133"/>
      <c r="C2133"/>
      <c r="D2133"/>
      <c r="E2133"/>
      <c r="F2133"/>
      <c r="G2133"/>
      <c r="H2133"/>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row>
    <row r="2134" spans="2:89" x14ac:dyDescent="0.35">
      <c r="B2134"/>
      <c r="I2134"/>
      <c r="J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row>
    <row r="2135" spans="2:89" x14ac:dyDescent="0.35">
      <c r="B2135"/>
      <c r="I2135"/>
      <c r="J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row>
    <row r="2136" spans="2:89" x14ac:dyDescent="0.35">
      <c r="B2136"/>
      <c r="I2136"/>
      <c r="J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row>
    <row r="2137" spans="2:89" x14ac:dyDescent="0.35">
      <c r="B2137"/>
      <c r="I2137"/>
      <c r="J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row>
    <row r="2138" spans="2:89" x14ac:dyDescent="0.35">
      <c r="B2138"/>
      <c r="I2138"/>
      <c r="J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row>
    <row r="2139" spans="2:89" x14ac:dyDescent="0.35">
      <c r="B2139"/>
      <c r="I2139"/>
      <c r="J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row>
    <row r="2140" spans="2:89" x14ac:dyDescent="0.35">
      <c r="B2140"/>
      <c r="I2140"/>
      <c r="J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row>
    <row r="2141" spans="2:89" x14ac:dyDescent="0.35">
      <c r="B2141"/>
      <c r="I2141"/>
      <c r="J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row>
    <row r="2142" spans="2:89" x14ac:dyDescent="0.35">
      <c r="B2142"/>
      <c r="I2142"/>
      <c r="J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row>
    <row r="2143" spans="2:89" x14ac:dyDescent="0.35">
      <c r="B2143"/>
      <c r="I2143"/>
      <c r="J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row>
    <row r="2144" spans="2:89" x14ac:dyDescent="0.35">
      <c r="B2144"/>
      <c r="I2144"/>
      <c r="J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row>
    <row r="2145" customFormat="1" x14ac:dyDescent="0.35"/>
    <row r="2146" customFormat="1" x14ac:dyDescent="0.35"/>
    <row r="2147" customFormat="1" x14ac:dyDescent="0.35"/>
    <row r="2148" customFormat="1" x14ac:dyDescent="0.35"/>
    <row r="2149" customFormat="1" x14ac:dyDescent="0.35"/>
    <row r="2150" customFormat="1" x14ac:dyDescent="0.35"/>
    <row r="2151" customFormat="1" x14ac:dyDescent="0.35"/>
    <row r="2152" customFormat="1" x14ac:dyDescent="0.35"/>
    <row r="2153" customFormat="1" x14ac:dyDescent="0.35"/>
    <row r="2154" customFormat="1" x14ac:dyDescent="0.35"/>
    <row r="2155" customFormat="1" x14ac:dyDescent="0.35"/>
    <row r="2156" customFormat="1" x14ac:dyDescent="0.35"/>
    <row r="2157" customFormat="1" x14ac:dyDescent="0.35"/>
    <row r="2158" customFormat="1" x14ac:dyDescent="0.35"/>
    <row r="2159" customFormat="1" x14ac:dyDescent="0.35"/>
    <row r="2160" customFormat="1" x14ac:dyDescent="0.35"/>
    <row r="2161" customFormat="1" x14ac:dyDescent="0.35"/>
    <row r="2162" customFormat="1" x14ac:dyDescent="0.35"/>
    <row r="2163" customFormat="1" x14ac:dyDescent="0.35"/>
    <row r="2164" customFormat="1" x14ac:dyDescent="0.35"/>
    <row r="2165" customFormat="1" x14ac:dyDescent="0.35"/>
    <row r="2166" customFormat="1" x14ac:dyDescent="0.35"/>
    <row r="2167" customFormat="1" x14ac:dyDescent="0.35"/>
    <row r="2168" customFormat="1" x14ac:dyDescent="0.35"/>
    <row r="2169" customFormat="1" x14ac:dyDescent="0.35"/>
    <row r="2170" customFormat="1" x14ac:dyDescent="0.35"/>
    <row r="2171" customFormat="1" x14ac:dyDescent="0.35"/>
    <row r="2172" customFormat="1" x14ac:dyDescent="0.35"/>
    <row r="2173" customFormat="1" x14ac:dyDescent="0.35"/>
    <row r="2174" customFormat="1" x14ac:dyDescent="0.35"/>
    <row r="2175" customFormat="1" x14ac:dyDescent="0.35"/>
    <row r="2176" customFormat="1" x14ac:dyDescent="0.35"/>
    <row r="2177" customFormat="1" x14ac:dyDescent="0.35"/>
    <row r="2178" customFormat="1" x14ac:dyDescent="0.35"/>
    <row r="2179" customFormat="1" x14ac:dyDescent="0.35"/>
    <row r="2180" customFormat="1" x14ac:dyDescent="0.35"/>
    <row r="2181" customFormat="1" x14ac:dyDescent="0.35"/>
    <row r="2182" customFormat="1" x14ac:dyDescent="0.35"/>
    <row r="2183" customFormat="1" x14ac:dyDescent="0.35"/>
    <row r="2184" customFormat="1" x14ac:dyDescent="0.35"/>
    <row r="2185" customFormat="1" x14ac:dyDescent="0.35"/>
    <row r="2186" customFormat="1" x14ac:dyDescent="0.35"/>
    <row r="2187" customFormat="1" x14ac:dyDescent="0.35"/>
    <row r="2188" customFormat="1" x14ac:dyDescent="0.35"/>
    <row r="2189" customFormat="1" x14ac:dyDescent="0.35"/>
    <row r="2190" customFormat="1" x14ac:dyDescent="0.35"/>
    <row r="2191" customFormat="1" x14ac:dyDescent="0.35"/>
    <row r="2192" customFormat="1" x14ac:dyDescent="0.35"/>
    <row r="2193" customFormat="1" x14ac:dyDescent="0.35"/>
    <row r="2194" customFormat="1" x14ac:dyDescent="0.35"/>
    <row r="2195" customFormat="1" x14ac:dyDescent="0.35"/>
    <row r="2196" customFormat="1" x14ac:dyDescent="0.35"/>
    <row r="2197" customFormat="1" x14ac:dyDescent="0.35"/>
    <row r="2198" customFormat="1" x14ac:dyDescent="0.35"/>
    <row r="2199" customFormat="1" x14ac:dyDescent="0.35"/>
    <row r="2200" customFormat="1" x14ac:dyDescent="0.35"/>
    <row r="2201" customFormat="1" x14ac:dyDescent="0.35"/>
    <row r="2202" customFormat="1" x14ac:dyDescent="0.35"/>
    <row r="2203" customFormat="1" x14ac:dyDescent="0.35"/>
    <row r="2204" customFormat="1" x14ac:dyDescent="0.35"/>
    <row r="2205" customFormat="1" x14ac:dyDescent="0.35"/>
    <row r="2206" customFormat="1" x14ac:dyDescent="0.35"/>
    <row r="2207" customFormat="1" x14ac:dyDescent="0.35"/>
    <row r="2208" customFormat="1" x14ac:dyDescent="0.35"/>
    <row r="2209" customFormat="1" x14ac:dyDescent="0.35"/>
    <row r="2210" customFormat="1" x14ac:dyDescent="0.35"/>
    <row r="2211" customFormat="1" x14ac:dyDescent="0.35"/>
    <row r="2212" customFormat="1" x14ac:dyDescent="0.35"/>
    <row r="2213" customFormat="1" x14ac:dyDescent="0.35"/>
    <row r="2214" customFormat="1" x14ac:dyDescent="0.35"/>
    <row r="2215" customFormat="1" x14ac:dyDescent="0.35"/>
    <row r="2216" customFormat="1" x14ac:dyDescent="0.35"/>
    <row r="2217" customFormat="1" x14ac:dyDescent="0.35"/>
    <row r="2218" customFormat="1" x14ac:dyDescent="0.35"/>
    <row r="2219" customFormat="1" x14ac:dyDescent="0.35"/>
    <row r="2220" customFormat="1" x14ac:dyDescent="0.35"/>
    <row r="2221" customFormat="1" x14ac:dyDescent="0.35"/>
    <row r="2222" customFormat="1" x14ac:dyDescent="0.35"/>
    <row r="2223" customFormat="1" x14ac:dyDescent="0.35"/>
    <row r="2224" customFormat="1" x14ac:dyDescent="0.35"/>
    <row r="2225" customFormat="1" x14ac:dyDescent="0.35"/>
    <row r="2226" customFormat="1" x14ac:dyDescent="0.35"/>
    <row r="2227" customFormat="1" x14ac:dyDescent="0.35"/>
    <row r="2228" customFormat="1" x14ac:dyDescent="0.35"/>
    <row r="2229" customFormat="1" x14ac:dyDescent="0.35"/>
    <row r="2230" customFormat="1" x14ac:dyDescent="0.35"/>
    <row r="2231" customFormat="1" x14ac:dyDescent="0.35"/>
    <row r="2232" customFormat="1" x14ac:dyDescent="0.35"/>
    <row r="2233" customFormat="1" x14ac:dyDescent="0.35"/>
    <row r="2234" customFormat="1" x14ac:dyDescent="0.35"/>
    <row r="2235" customFormat="1" x14ac:dyDescent="0.35"/>
    <row r="2236" customFormat="1" x14ac:dyDescent="0.35"/>
    <row r="2237" customFormat="1" x14ac:dyDescent="0.35"/>
    <row r="2238" customFormat="1" x14ac:dyDescent="0.35"/>
    <row r="2239" customFormat="1" x14ac:dyDescent="0.35"/>
    <row r="2240" customFormat="1" x14ac:dyDescent="0.35"/>
    <row r="2241" customFormat="1" x14ac:dyDescent="0.35"/>
    <row r="2242" customFormat="1" x14ac:dyDescent="0.35"/>
    <row r="2243" customFormat="1" x14ac:dyDescent="0.35"/>
    <row r="2244" customFormat="1" x14ac:dyDescent="0.35"/>
    <row r="2245" customFormat="1" x14ac:dyDescent="0.35"/>
    <row r="2246" customFormat="1" x14ac:dyDescent="0.35"/>
    <row r="2247" customFormat="1" x14ac:dyDescent="0.35"/>
    <row r="2248" customFormat="1" x14ac:dyDescent="0.35"/>
    <row r="2249" customFormat="1" x14ac:dyDescent="0.35"/>
    <row r="2250" customFormat="1" x14ac:dyDescent="0.35"/>
    <row r="2251" customFormat="1" x14ac:dyDescent="0.35"/>
    <row r="2252" customFormat="1" x14ac:dyDescent="0.35"/>
    <row r="2253" customFormat="1" x14ac:dyDescent="0.35"/>
    <row r="2254" customFormat="1" x14ac:dyDescent="0.35"/>
    <row r="2255" customFormat="1" x14ac:dyDescent="0.35"/>
    <row r="2256" customFormat="1" x14ac:dyDescent="0.35"/>
    <row r="2257" customFormat="1" x14ac:dyDescent="0.35"/>
    <row r="2258" customFormat="1" x14ac:dyDescent="0.35"/>
    <row r="2259" customFormat="1" x14ac:dyDescent="0.35"/>
    <row r="2260" customFormat="1" x14ac:dyDescent="0.35"/>
    <row r="2261" customFormat="1" x14ac:dyDescent="0.35"/>
    <row r="2262" customFormat="1" x14ac:dyDescent="0.35"/>
    <row r="2263" customFormat="1" x14ac:dyDescent="0.35"/>
    <row r="2264" customFormat="1" x14ac:dyDescent="0.35"/>
    <row r="2265" customFormat="1" x14ac:dyDescent="0.35"/>
    <row r="2266" customFormat="1" x14ac:dyDescent="0.35"/>
    <row r="2267" customFormat="1" x14ac:dyDescent="0.35"/>
    <row r="2268" customFormat="1" x14ac:dyDescent="0.35"/>
    <row r="2269" customFormat="1" x14ac:dyDescent="0.35"/>
    <row r="2270" customFormat="1" x14ac:dyDescent="0.35"/>
    <row r="2271" customFormat="1" x14ac:dyDescent="0.35"/>
    <row r="2272" customFormat="1" x14ac:dyDescent="0.35"/>
    <row r="2273" customFormat="1" x14ac:dyDescent="0.35"/>
    <row r="2274" customFormat="1" x14ac:dyDescent="0.35"/>
    <row r="2275" customFormat="1" x14ac:dyDescent="0.35"/>
    <row r="2276" customFormat="1" x14ac:dyDescent="0.35"/>
    <row r="2277" customFormat="1" x14ac:dyDescent="0.35"/>
    <row r="2278" customFormat="1" x14ac:dyDescent="0.35"/>
    <row r="2279" customFormat="1" x14ac:dyDescent="0.35"/>
    <row r="2280" customFormat="1" x14ac:dyDescent="0.35"/>
    <row r="2281" customFormat="1" x14ac:dyDescent="0.35"/>
    <row r="2282" customFormat="1" x14ac:dyDescent="0.35"/>
    <row r="2283" customFormat="1" x14ac:dyDescent="0.35"/>
    <row r="2284" customFormat="1" x14ac:dyDescent="0.35"/>
    <row r="2285" customFormat="1" x14ac:dyDescent="0.35"/>
    <row r="2286" customFormat="1" x14ac:dyDescent="0.35"/>
    <row r="2287" customFormat="1" x14ac:dyDescent="0.35"/>
    <row r="2288" customFormat="1" x14ac:dyDescent="0.35"/>
    <row r="2289" customFormat="1" x14ac:dyDescent="0.35"/>
    <row r="2290" customFormat="1" x14ac:dyDescent="0.35"/>
    <row r="2291" customFormat="1" x14ac:dyDescent="0.35"/>
    <row r="2292" customFormat="1" x14ac:dyDescent="0.35"/>
    <row r="2293" customFormat="1" x14ac:dyDescent="0.35"/>
    <row r="2294" customFormat="1" x14ac:dyDescent="0.35"/>
    <row r="2295" customFormat="1" x14ac:dyDescent="0.35"/>
    <row r="2296" customFormat="1" x14ac:dyDescent="0.35"/>
    <row r="2297" customFormat="1" x14ac:dyDescent="0.35"/>
    <row r="2298" customFormat="1" x14ac:dyDescent="0.35"/>
    <row r="2299" customFormat="1" x14ac:dyDescent="0.35"/>
    <row r="2300" customFormat="1" x14ac:dyDescent="0.35"/>
    <row r="2301" customFormat="1" x14ac:dyDescent="0.35"/>
    <row r="2302" customFormat="1" x14ac:dyDescent="0.35"/>
    <row r="2303" customFormat="1" x14ac:dyDescent="0.35"/>
    <row r="2304" customFormat="1" x14ac:dyDescent="0.35"/>
    <row r="2305" customFormat="1" x14ac:dyDescent="0.35"/>
    <row r="2306" customFormat="1" x14ac:dyDescent="0.35"/>
    <row r="2307" customFormat="1" x14ac:dyDescent="0.35"/>
    <row r="2308" customFormat="1" x14ac:dyDescent="0.35"/>
    <row r="2309" customFormat="1" x14ac:dyDescent="0.35"/>
    <row r="2310" customFormat="1" x14ac:dyDescent="0.35"/>
    <row r="2311" customFormat="1" x14ac:dyDescent="0.35"/>
    <row r="2312" customFormat="1" x14ac:dyDescent="0.35"/>
    <row r="2313" customFormat="1" x14ac:dyDescent="0.35"/>
    <row r="2314" customFormat="1" x14ac:dyDescent="0.35"/>
    <row r="2315" customFormat="1" x14ac:dyDescent="0.35"/>
    <row r="2316" customFormat="1" x14ac:dyDescent="0.35"/>
    <row r="2317" customFormat="1" x14ac:dyDescent="0.35"/>
    <row r="2318" customFormat="1" x14ac:dyDescent="0.35"/>
    <row r="2319" customFormat="1" x14ac:dyDescent="0.35"/>
    <row r="2320" customFormat="1" x14ac:dyDescent="0.35"/>
    <row r="2321" customFormat="1" x14ac:dyDescent="0.35"/>
    <row r="2322" customFormat="1" x14ac:dyDescent="0.35"/>
    <row r="2323" customFormat="1" x14ac:dyDescent="0.35"/>
    <row r="2324" customFormat="1" x14ac:dyDescent="0.35"/>
    <row r="2325" customFormat="1" x14ac:dyDescent="0.35"/>
    <row r="2326" customFormat="1" x14ac:dyDescent="0.35"/>
    <row r="2327" customFormat="1" x14ac:dyDescent="0.35"/>
    <row r="2328" customFormat="1" x14ac:dyDescent="0.35"/>
    <row r="2329" customFormat="1" x14ac:dyDescent="0.35"/>
    <row r="2330" customFormat="1" x14ac:dyDescent="0.35"/>
    <row r="2331" customFormat="1" x14ac:dyDescent="0.35"/>
    <row r="2332" customFormat="1" x14ac:dyDescent="0.35"/>
    <row r="2333" customFormat="1" x14ac:dyDescent="0.35"/>
    <row r="2334" customFormat="1" x14ac:dyDescent="0.35"/>
    <row r="2335" customFormat="1" x14ac:dyDescent="0.35"/>
    <row r="2336" customFormat="1" x14ac:dyDescent="0.35"/>
    <row r="2337" customFormat="1" x14ac:dyDescent="0.35"/>
    <row r="2338" customFormat="1" x14ac:dyDescent="0.35"/>
    <row r="2339" customFormat="1" x14ac:dyDescent="0.35"/>
    <row r="2340" customFormat="1" x14ac:dyDescent="0.35"/>
    <row r="2341" customFormat="1" x14ac:dyDescent="0.35"/>
    <row r="2342" customFormat="1" x14ac:dyDescent="0.35"/>
    <row r="2343" customFormat="1" x14ac:dyDescent="0.35"/>
    <row r="2344" customFormat="1" x14ac:dyDescent="0.35"/>
    <row r="2345" customFormat="1" x14ac:dyDescent="0.35"/>
    <row r="2346" customFormat="1" x14ac:dyDescent="0.35"/>
    <row r="2347" customFormat="1" x14ac:dyDescent="0.35"/>
    <row r="2348" customFormat="1" x14ac:dyDescent="0.35"/>
    <row r="2349" customFormat="1" x14ac:dyDescent="0.35"/>
    <row r="2350" customFormat="1" x14ac:dyDescent="0.35"/>
    <row r="2351" customFormat="1" x14ac:dyDescent="0.35"/>
    <row r="2352" customFormat="1" x14ac:dyDescent="0.35"/>
    <row r="2353" customFormat="1" x14ac:dyDescent="0.35"/>
    <row r="2354" customFormat="1" x14ac:dyDescent="0.35"/>
    <row r="2355" customFormat="1" x14ac:dyDescent="0.35"/>
    <row r="2356" customFormat="1" x14ac:dyDescent="0.35"/>
    <row r="2357" customFormat="1" x14ac:dyDescent="0.35"/>
    <row r="2358" customFormat="1" x14ac:dyDescent="0.35"/>
    <row r="2359" customFormat="1" x14ac:dyDescent="0.35"/>
    <row r="2360" customFormat="1" x14ac:dyDescent="0.35"/>
    <row r="2361" customFormat="1" x14ac:dyDescent="0.35"/>
    <row r="2362" customFormat="1" x14ac:dyDescent="0.35"/>
    <row r="2363" customFormat="1" x14ac:dyDescent="0.35"/>
    <row r="2364" customFormat="1" x14ac:dyDescent="0.35"/>
    <row r="2365" customFormat="1" x14ac:dyDescent="0.35"/>
    <row r="2366" customFormat="1" x14ac:dyDescent="0.35"/>
    <row r="2367" customFormat="1" x14ac:dyDescent="0.35"/>
    <row r="2368" customFormat="1" x14ac:dyDescent="0.35"/>
    <row r="2369" customFormat="1" x14ac:dyDescent="0.35"/>
    <row r="2370" customFormat="1" x14ac:dyDescent="0.35"/>
    <row r="2371" customFormat="1" x14ac:dyDescent="0.35"/>
    <row r="2372" customFormat="1" x14ac:dyDescent="0.35"/>
    <row r="2373" customFormat="1" x14ac:dyDescent="0.35"/>
    <row r="2374" customFormat="1" x14ac:dyDescent="0.35"/>
    <row r="2375" customFormat="1" x14ac:dyDescent="0.35"/>
    <row r="2376" customFormat="1" x14ac:dyDescent="0.35"/>
    <row r="2377" customFormat="1" x14ac:dyDescent="0.35"/>
    <row r="2378" customFormat="1" x14ac:dyDescent="0.35"/>
    <row r="2379" customFormat="1" x14ac:dyDescent="0.35"/>
    <row r="2380" customFormat="1" x14ac:dyDescent="0.35"/>
    <row r="2381" customFormat="1" x14ac:dyDescent="0.35"/>
    <row r="2382" customFormat="1" x14ac:dyDescent="0.35"/>
    <row r="2383" customFormat="1" x14ac:dyDescent="0.35"/>
    <row r="2384" customFormat="1" x14ac:dyDescent="0.35"/>
    <row r="2385" customFormat="1" x14ac:dyDescent="0.35"/>
    <row r="2386" customFormat="1" x14ac:dyDescent="0.35"/>
    <row r="2387" customFormat="1" x14ac:dyDescent="0.35"/>
    <row r="2388" customFormat="1" x14ac:dyDescent="0.35"/>
    <row r="2389" customFormat="1" x14ac:dyDescent="0.35"/>
    <row r="2390" customFormat="1" x14ac:dyDescent="0.35"/>
    <row r="2391" customFormat="1" x14ac:dyDescent="0.35"/>
    <row r="2392" customFormat="1" x14ac:dyDescent="0.35"/>
    <row r="2393" customFormat="1" x14ac:dyDescent="0.35"/>
    <row r="2394" customFormat="1" x14ac:dyDescent="0.35"/>
    <row r="2395" customFormat="1" x14ac:dyDescent="0.35"/>
    <row r="2396" customFormat="1" x14ac:dyDescent="0.35"/>
    <row r="2397" customFormat="1" x14ac:dyDescent="0.35"/>
    <row r="2398" customFormat="1" x14ac:dyDescent="0.35"/>
    <row r="2399" customFormat="1" x14ac:dyDescent="0.35"/>
    <row r="2400" customFormat="1" x14ac:dyDescent="0.35"/>
    <row r="2401" customFormat="1" x14ac:dyDescent="0.35"/>
    <row r="2402" customFormat="1" x14ac:dyDescent="0.35"/>
    <row r="2403" customFormat="1" x14ac:dyDescent="0.35"/>
    <row r="2404" customFormat="1" x14ac:dyDescent="0.35"/>
    <row r="2405" customFormat="1" x14ac:dyDescent="0.35"/>
    <row r="2406" customFormat="1" x14ac:dyDescent="0.35"/>
    <row r="2407" customFormat="1" x14ac:dyDescent="0.35"/>
    <row r="2408" customFormat="1" x14ac:dyDescent="0.35"/>
    <row r="2409" customFormat="1" x14ac:dyDescent="0.35"/>
    <row r="2410" customFormat="1" x14ac:dyDescent="0.35"/>
    <row r="2411" customFormat="1" x14ac:dyDescent="0.35"/>
    <row r="2412" customFormat="1" x14ac:dyDescent="0.35"/>
    <row r="2413" customFormat="1" x14ac:dyDescent="0.35"/>
    <row r="2414" customFormat="1" x14ac:dyDescent="0.35"/>
    <row r="2415" customFormat="1" x14ac:dyDescent="0.35"/>
    <row r="2416" customFormat="1" x14ac:dyDescent="0.35"/>
    <row r="2417" customFormat="1" x14ac:dyDescent="0.35"/>
    <row r="2418" customFormat="1" x14ac:dyDescent="0.35"/>
    <row r="2419" customFormat="1" x14ac:dyDescent="0.35"/>
    <row r="2420" customFormat="1" x14ac:dyDescent="0.35"/>
    <row r="2421" customFormat="1" x14ac:dyDescent="0.35"/>
    <row r="2422" customFormat="1" x14ac:dyDescent="0.35"/>
    <row r="2423" customFormat="1" x14ac:dyDescent="0.35"/>
    <row r="2424" customFormat="1" x14ac:dyDescent="0.35"/>
    <row r="2425" customFormat="1" x14ac:dyDescent="0.35"/>
    <row r="2426" customFormat="1" x14ac:dyDescent="0.35"/>
    <row r="2427" customFormat="1" x14ac:dyDescent="0.35"/>
    <row r="2428" customFormat="1" x14ac:dyDescent="0.35"/>
    <row r="2429" customFormat="1" x14ac:dyDescent="0.35"/>
    <row r="2430" customFormat="1" x14ac:dyDescent="0.35"/>
    <row r="2431" customFormat="1" x14ac:dyDescent="0.35"/>
    <row r="2432" customFormat="1" x14ac:dyDescent="0.35"/>
    <row r="2433" customFormat="1" x14ac:dyDescent="0.35"/>
    <row r="2434" customFormat="1" x14ac:dyDescent="0.35"/>
    <row r="2435" customFormat="1" x14ac:dyDescent="0.35"/>
    <row r="2436" customFormat="1" x14ac:dyDescent="0.35"/>
    <row r="2437" customFormat="1" x14ac:dyDescent="0.35"/>
    <row r="2438" customFormat="1" x14ac:dyDescent="0.35"/>
    <row r="2439" customFormat="1" x14ac:dyDescent="0.35"/>
    <row r="2440" customFormat="1" x14ac:dyDescent="0.35"/>
    <row r="2441" customFormat="1" x14ac:dyDescent="0.35"/>
    <row r="2442" customFormat="1" x14ac:dyDescent="0.35"/>
    <row r="2443" customFormat="1" x14ac:dyDescent="0.35"/>
    <row r="2444" customFormat="1" x14ac:dyDescent="0.35"/>
    <row r="2445" customFormat="1" x14ac:dyDescent="0.35"/>
    <row r="2446" customFormat="1" x14ac:dyDescent="0.35"/>
    <row r="2447" customFormat="1" x14ac:dyDescent="0.35"/>
    <row r="2448" customFormat="1" x14ac:dyDescent="0.35"/>
    <row r="2449" customFormat="1" x14ac:dyDescent="0.35"/>
    <row r="2450" customFormat="1" x14ac:dyDescent="0.35"/>
    <row r="2451" customFormat="1" x14ac:dyDescent="0.35"/>
    <row r="2452" customFormat="1" x14ac:dyDescent="0.35"/>
    <row r="2453" customFormat="1" x14ac:dyDescent="0.35"/>
    <row r="2454" customFormat="1" x14ac:dyDescent="0.35"/>
    <row r="2455" customFormat="1" x14ac:dyDescent="0.35"/>
    <row r="2456" customFormat="1" x14ac:dyDescent="0.35"/>
    <row r="2457" customFormat="1" x14ac:dyDescent="0.35"/>
    <row r="2458" customFormat="1" x14ac:dyDescent="0.35"/>
    <row r="2459" customFormat="1" x14ac:dyDescent="0.35"/>
    <row r="2460" customFormat="1" x14ac:dyDescent="0.35"/>
    <row r="2461" customFormat="1" x14ac:dyDescent="0.35"/>
    <row r="2462" customFormat="1" x14ac:dyDescent="0.35"/>
    <row r="2463" customFormat="1" x14ac:dyDescent="0.35"/>
    <row r="2464" customFormat="1" x14ac:dyDescent="0.35"/>
    <row r="2465" customFormat="1" x14ac:dyDescent="0.35"/>
    <row r="2466" customFormat="1" x14ac:dyDescent="0.35"/>
    <row r="2467" customFormat="1" x14ac:dyDescent="0.35"/>
    <row r="2468" customFormat="1" x14ac:dyDescent="0.35"/>
    <row r="2469" customFormat="1" x14ac:dyDescent="0.35"/>
    <row r="2470" customFormat="1" x14ac:dyDescent="0.35"/>
    <row r="2471" customFormat="1" x14ac:dyDescent="0.35"/>
    <row r="2472" customFormat="1" x14ac:dyDescent="0.35"/>
    <row r="2473" customFormat="1" x14ac:dyDescent="0.35"/>
    <row r="2474" customFormat="1" x14ac:dyDescent="0.35"/>
    <row r="2475" customFormat="1" x14ac:dyDescent="0.35"/>
    <row r="2476" customFormat="1" x14ac:dyDescent="0.35"/>
    <row r="2477" customFormat="1" x14ac:dyDescent="0.35"/>
    <row r="2478" customFormat="1" x14ac:dyDescent="0.35"/>
    <row r="2479" customFormat="1" x14ac:dyDescent="0.35"/>
    <row r="2480" customFormat="1" x14ac:dyDescent="0.35"/>
    <row r="2481" customFormat="1" x14ac:dyDescent="0.35"/>
    <row r="2482" customFormat="1" x14ac:dyDescent="0.35"/>
    <row r="2483" customFormat="1" x14ac:dyDescent="0.35"/>
    <row r="2484" customFormat="1" x14ac:dyDescent="0.35"/>
    <row r="2485" customFormat="1" x14ac:dyDescent="0.35"/>
    <row r="2486" customFormat="1" x14ac:dyDescent="0.35"/>
    <row r="2487" customFormat="1" x14ac:dyDescent="0.35"/>
    <row r="2488" customFormat="1" x14ac:dyDescent="0.35"/>
    <row r="2489" customFormat="1" x14ac:dyDescent="0.35"/>
    <row r="2490" customFormat="1" x14ac:dyDescent="0.35"/>
    <row r="2491" customFormat="1" x14ac:dyDescent="0.35"/>
    <row r="2492" customFormat="1" x14ac:dyDescent="0.35"/>
    <row r="2493" customFormat="1" x14ac:dyDescent="0.35"/>
    <row r="2494" customFormat="1" x14ac:dyDescent="0.35"/>
    <row r="2495" customFormat="1" x14ac:dyDescent="0.35"/>
    <row r="2496" customFormat="1" x14ac:dyDescent="0.35"/>
    <row r="2497" customFormat="1" x14ac:dyDescent="0.35"/>
    <row r="2498" customFormat="1" x14ac:dyDescent="0.35"/>
    <row r="2499" customFormat="1" x14ac:dyDescent="0.35"/>
    <row r="2500" customFormat="1" x14ac:dyDescent="0.35"/>
    <row r="2501" customFormat="1" x14ac:dyDescent="0.35"/>
    <row r="2502" customFormat="1" x14ac:dyDescent="0.35"/>
    <row r="2503" customFormat="1" x14ac:dyDescent="0.35"/>
    <row r="2504" customFormat="1" x14ac:dyDescent="0.35"/>
    <row r="2505" customFormat="1" x14ac:dyDescent="0.35"/>
    <row r="2506" customFormat="1" x14ac:dyDescent="0.35"/>
    <row r="2507" customFormat="1" x14ac:dyDescent="0.35"/>
    <row r="2508" customFormat="1" x14ac:dyDescent="0.35"/>
    <row r="2509" customFormat="1" x14ac:dyDescent="0.35"/>
    <row r="2510" customFormat="1" x14ac:dyDescent="0.35"/>
    <row r="2511" customFormat="1" x14ac:dyDescent="0.35"/>
    <row r="2512" customFormat="1" x14ac:dyDescent="0.35"/>
    <row r="2513" customFormat="1" x14ac:dyDescent="0.35"/>
    <row r="2514" customFormat="1" x14ac:dyDescent="0.35"/>
    <row r="2515" customFormat="1" x14ac:dyDescent="0.35"/>
    <row r="2516" customFormat="1" x14ac:dyDescent="0.35"/>
    <row r="2517" customFormat="1" x14ac:dyDescent="0.35"/>
    <row r="2518" customFormat="1" x14ac:dyDescent="0.35"/>
    <row r="2519" customFormat="1" x14ac:dyDescent="0.35"/>
    <row r="2520" customFormat="1" x14ac:dyDescent="0.35"/>
    <row r="2521" customFormat="1" x14ac:dyDescent="0.35"/>
    <row r="2522" customFormat="1" x14ac:dyDescent="0.35"/>
    <row r="2523" customFormat="1" x14ac:dyDescent="0.35"/>
    <row r="2524" customFormat="1" x14ac:dyDescent="0.35"/>
    <row r="2525" customFormat="1" x14ac:dyDescent="0.35"/>
    <row r="2526" customFormat="1" x14ac:dyDescent="0.35"/>
    <row r="2527" customFormat="1" x14ac:dyDescent="0.35"/>
    <row r="2528" customFormat="1" x14ac:dyDescent="0.35"/>
    <row r="2529" customFormat="1" x14ac:dyDescent="0.35"/>
    <row r="2530" customFormat="1" x14ac:dyDescent="0.35"/>
    <row r="2531" customFormat="1" x14ac:dyDescent="0.35"/>
    <row r="2532" customFormat="1" x14ac:dyDescent="0.35"/>
    <row r="2533" customFormat="1" x14ac:dyDescent="0.35"/>
    <row r="2534" customFormat="1" x14ac:dyDescent="0.35"/>
    <row r="2535" customFormat="1" x14ac:dyDescent="0.35"/>
    <row r="2536" customFormat="1" x14ac:dyDescent="0.35"/>
    <row r="2537" customFormat="1" x14ac:dyDescent="0.35"/>
    <row r="2538" customFormat="1" x14ac:dyDescent="0.35"/>
    <row r="2539" customFormat="1" x14ac:dyDescent="0.35"/>
    <row r="2540" customFormat="1" x14ac:dyDescent="0.35"/>
    <row r="2541" customFormat="1" x14ac:dyDescent="0.35"/>
    <row r="2542" customFormat="1" x14ac:dyDescent="0.35"/>
    <row r="2543" customFormat="1" x14ac:dyDescent="0.35"/>
    <row r="2544" customFormat="1" x14ac:dyDescent="0.35"/>
    <row r="2545" customFormat="1" x14ac:dyDescent="0.35"/>
    <row r="2546" customFormat="1" x14ac:dyDescent="0.35"/>
    <row r="2547" customFormat="1" x14ac:dyDescent="0.35"/>
    <row r="2548" customFormat="1" x14ac:dyDescent="0.35"/>
    <row r="2549" customFormat="1" x14ac:dyDescent="0.35"/>
    <row r="2550" customFormat="1" x14ac:dyDescent="0.35"/>
    <row r="2551" customFormat="1" x14ac:dyDescent="0.35"/>
    <row r="2552" customFormat="1" x14ac:dyDescent="0.35"/>
    <row r="2553" customFormat="1" x14ac:dyDescent="0.35"/>
    <row r="2554" customFormat="1" x14ac:dyDescent="0.35"/>
    <row r="2555" customFormat="1" x14ac:dyDescent="0.35"/>
    <row r="2556" customFormat="1" x14ac:dyDescent="0.35"/>
    <row r="2557" customFormat="1" x14ac:dyDescent="0.35"/>
    <row r="2558" customFormat="1" x14ac:dyDescent="0.35"/>
    <row r="2559" customFormat="1" x14ac:dyDescent="0.35"/>
    <row r="2560" customFormat="1" x14ac:dyDescent="0.35"/>
    <row r="2561" customFormat="1" x14ac:dyDescent="0.35"/>
    <row r="2562" customFormat="1" x14ac:dyDescent="0.35"/>
    <row r="2563" customFormat="1" x14ac:dyDescent="0.35"/>
    <row r="2564" customFormat="1" x14ac:dyDescent="0.35"/>
    <row r="2565" customFormat="1" x14ac:dyDescent="0.35"/>
    <row r="2566" customFormat="1" x14ac:dyDescent="0.35"/>
    <row r="2567" customFormat="1" x14ac:dyDescent="0.35"/>
    <row r="2568" customFormat="1" x14ac:dyDescent="0.35"/>
    <row r="2569" customFormat="1" x14ac:dyDescent="0.35"/>
    <row r="2570" customFormat="1" x14ac:dyDescent="0.35"/>
    <row r="2571" customFormat="1" x14ac:dyDescent="0.35"/>
    <row r="2572" customFormat="1" x14ac:dyDescent="0.35"/>
    <row r="2573" customFormat="1" x14ac:dyDescent="0.35"/>
    <row r="2574" customFormat="1" x14ac:dyDescent="0.35"/>
    <row r="2575" customFormat="1" x14ac:dyDescent="0.35"/>
    <row r="2576" customFormat="1" x14ac:dyDescent="0.35"/>
    <row r="2577" customFormat="1" x14ac:dyDescent="0.35"/>
    <row r="2578" customFormat="1" x14ac:dyDescent="0.35"/>
    <row r="2579" customFormat="1" x14ac:dyDescent="0.35"/>
    <row r="2580" customFormat="1" x14ac:dyDescent="0.35"/>
    <row r="2581" customFormat="1" x14ac:dyDescent="0.35"/>
    <row r="2582" customFormat="1" x14ac:dyDescent="0.35"/>
    <row r="2583" customFormat="1" x14ac:dyDescent="0.35"/>
    <row r="2584" customFormat="1" x14ac:dyDescent="0.35"/>
    <row r="2585" customFormat="1" x14ac:dyDescent="0.35"/>
    <row r="2586" customFormat="1" x14ac:dyDescent="0.35"/>
    <row r="2587" customFormat="1" x14ac:dyDescent="0.35"/>
    <row r="2588" customFormat="1" x14ac:dyDescent="0.35"/>
    <row r="2589" customFormat="1" x14ac:dyDescent="0.35"/>
    <row r="2590" customFormat="1" x14ac:dyDescent="0.35"/>
    <row r="2591" customFormat="1" x14ac:dyDescent="0.35"/>
    <row r="2592" customFormat="1" x14ac:dyDescent="0.35"/>
    <row r="2593" customFormat="1" x14ac:dyDescent="0.35"/>
    <row r="2594" customFormat="1" x14ac:dyDescent="0.35"/>
    <row r="2595" customFormat="1" x14ac:dyDescent="0.35"/>
    <row r="2596" customFormat="1" x14ac:dyDescent="0.35"/>
    <row r="2597" customFormat="1" x14ac:dyDescent="0.35"/>
    <row r="2598" customFormat="1" x14ac:dyDescent="0.35"/>
    <row r="2599" customFormat="1" x14ac:dyDescent="0.35"/>
    <row r="2600" customFormat="1" x14ac:dyDescent="0.35"/>
    <row r="2601" customFormat="1" x14ac:dyDescent="0.35"/>
    <row r="2602" customFormat="1" x14ac:dyDescent="0.35"/>
    <row r="2603" customFormat="1" x14ac:dyDescent="0.35"/>
    <row r="2604" customFormat="1" x14ac:dyDescent="0.35"/>
    <row r="2605" customFormat="1" x14ac:dyDescent="0.35"/>
    <row r="2606" customFormat="1" x14ac:dyDescent="0.35"/>
    <row r="2607" customFormat="1" x14ac:dyDescent="0.35"/>
    <row r="2608" customFormat="1" x14ac:dyDescent="0.35"/>
    <row r="2609" customFormat="1" x14ac:dyDescent="0.35"/>
    <row r="2610" customFormat="1" x14ac:dyDescent="0.35"/>
    <row r="2611" customFormat="1" x14ac:dyDescent="0.35"/>
    <row r="2612" customFormat="1" x14ac:dyDescent="0.35"/>
    <row r="2613" customFormat="1" x14ac:dyDescent="0.35"/>
    <row r="2614" customFormat="1" x14ac:dyDescent="0.35"/>
    <row r="2615" customFormat="1" x14ac:dyDescent="0.35"/>
    <row r="2616" customFormat="1" x14ac:dyDescent="0.35"/>
    <row r="2617" customFormat="1" x14ac:dyDescent="0.35"/>
    <row r="2618" customFormat="1" x14ac:dyDescent="0.35"/>
    <row r="2619" customFormat="1" x14ac:dyDescent="0.35"/>
    <row r="2620" customFormat="1" x14ac:dyDescent="0.35"/>
    <row r="2621" customFormat="1" x14ac:dyDescent="0.35"/>
    <row r="2622" customFormat="1" x14ac:dyDescent="0.35"/>
    <row r="2623" customFormat="1" x14ac:dyDescent="0.35"/>
    <row r="2624" customFormat="1" x14ac:dyDescent="0.35"/>
    <row r="2625" customFormat="1" x14ac:dyDescent="0.35"/>
    <row r="2626" customFormat="1" x14ac:dyDescent="0.35"/>
    <row r="2627" customFormat="1" x14ac:dyDescent="0.35"/>
    <row r="2628" customFormat="1" x14ac:dyDescent="0.35"/>
    <row r="2629" customFormat="1" x14ac:dyDescent="0.35"/>
    <row r="2630" customFormat="1" x14ac:dyDescent="0.35"/>
    <row r="2631" customFormat="1" x14ac:dyDescent="0.35"/>
    <row r="2632" customFormat="1" x14ac:dyDescent="0.35"/>
    <row r="2633" customFormat="1" x14ac:dyDescent="0.35"/>
    <row r="2634" customFormat="1" x14ac:dyDescent="0.35"/>
    <row r="2635" customFormat="1" x14ac:dyDescent="0.35"/>
    <row r="2636" customFormat="1" x14ac:dyDescent="0.35"/>
    <row r="2637" customFormat="1" x14ac:dyDescent="0.35"/>
    <row r="2638" customFormat="1" x14ac:dyDescent="0.35"/>
    <row r="2639" customFormat="1" x14ac:dyDescent="0.35"/>
    <row r="2640" customFormat="1" x14ac:dyDescent="0.35"/>
    <row r="2641" customFormat="1" x14ac:dyDescent="0.35"/>
    <row r="2642" customFormat="1" x14ac:dyDescent="0.35"/>
    <row r="2643" customFormat="1" x14ac:dyDescent="0.35"/>
    <row r="2644" customFormat="1" x14ac:dyDescent="0.35"/>
    <row r="2645" customFormat="1" x14ac:dyDescent="0.35"/>
    <row r="2646" customFormat="1" x14ac:dyDescent="0.35"/>
    <row r="2647" customFormat="1" x14ac:dyDescent="0.35"/>
    <row r="2648" customFormat="1" x14ac:dyDescent="0.35"/>
    <row r="2649" customFormat="1" x14ac:dyDescent="0.35"/>
    <row r="2650" customFormat="1" x14ac:dyDescent="0.35"/>
    <row r="2651" customFormat="1" x14ac:dyDescent="0.35"/>
    <row r="2652" customFormat="1" x14ac:dyDescent="0.35"/>
    <row r="2653" customFormat="1" x14ac:dyDescent="0.35"/>
    <row r="2654" customFormat="1" x14ac:dyDescent="0.35"/>
    <row r="2655" customFormat="1" x14ac:dyDescent="0.35"/>
    <row r="2656" customFormat="1" x14ac:dyDescent="0.35"/>
    <row r="2657" customFormat="1" x14ac:dyDescent="0.35"/>
    <row r="2658" customFormat="1" x14ac:dyDescent="0.35"/>
    <row r="2659" customFormat="1" x14ac:dyDescent="0.35"/>
    <row r="2660" customFormat="1" x14ac:dyDescent="0.35"/>
    <row r="2661" customFormat="1" x14ac:dyDescent="0.35"/>
    <row r="2662" customFormat="1" x14ac:dyDescent="0.35"/>
    <row r="2663" customFormat="1" x14ac:dyDescent="0.35"/>
    <row r="2664" customFormat="1" x14ac:dyDescent="0.35"/>
    <row r="2665" customFormat="1" x14ac:dyDescent="0.35"/>
    <row r="2666" customFormat="1" x14ac:dyDescent="0.35"/>
    <row r="2667" customFormat="1" x14ac:dyDescent="0.35"/>
    <row r="2668" customFormat="1" x14ac:dyDescent="0.35"/>
    <row r="2669" customFormat="1" x14ac:dyDescent="0.35"/>
    <row r="2670" customFormat="1" x14ac:dyDescent="0.35"/>
    <row r="2671" customFormat="1" x14ac:dyDescent="0.35"/>
    <row r="2672" customFormat="1" x14ac:dyDescent="0.35"/>
    <row r="2673" customFormat="1" x14ac:dyDescent="0.35"/>
    <row r="2674" customFormat="1" x14ac:dyDescent="0.35"/>
    <row r="2675" customFormat="1" x14ac:dyDescent="0.35"/>
    <row r="2676" customFormat="1" x14ac:dyDescent="0.35"/>
    <row r="2677" customFormat="1" x14ac:dyDescent="0.35"/>
    <row r="2678" customFormat="1" x14ac:dyDescent="0.35"/>
    <row r="2679" customFormat="1" x14ac:dyDescent="0.35"/>
    <row r="2680" customFormat="1" x14ac:dyDescent="0.35"/>
    <row r="2681" customFormat="1" x14ac:dyDescent="0.35"/>
    <row r="2682" customFormat="1" x14ac:dyDescent="0.35"/>
    <row r="2683" customFormat="1" x14ac:dyDescent="0.35"/>
    <row r="2684" customFormat="1" x14ac:dyDescent="0.35"/>
    <row r="2685" customFormat="1" x14ac:dyDescent="0.35"/>
    <row r="2686" customFormat="1" x14ac:dyDescent="0.35"/>
    <row r="2687" customFormat="1" x14ac:dyDescent="0.35"/>
    <row r="2688" customFormat="1" x14ac:dyDescent="0.35"/>
    <row r="2689" customFormat="1" x14ac:dyDescent="0.35"/>
    <row r="2690" customFormat="1" x14ac:dyDescent="0.35"/>
    <row r="2691" customFormat="1" x14ac:dyDescent="0.35"/>
    <row r="2692" customFormat="1" x14ac:dyDescent="0.35"/>
    <row r="2693" customFormat="1" x14ac:dyDescent="0.35"/>
    <row r="2694" customFormat="1" x14ac:dyDescent="0.35"/>
    <row r="2695" customFormat="1" x14ac:dyDescent="0.35"/>
    <row r="2696" customFormat="1" x14ac:dyDescent="0.35"/>
    <row r="2697" customFormat="1" x14ac:dyDescent="0.35"/>
    <row r="2698" customFormat="1" x14ac:dyDescent="0.35"/>
    <row r="2699" customFormat="1" x14ac:dyDescent="0.35"/>
    <row r="2700" customFormat="1" x14ac:dyDescent="0.35"/>
    <row r="2701" customFormat="1" x14ac:dyDescent="0.35"/>
    <row r="2702" customFormat="1" x14ac:dyDescent="0.35"/>
    <row r="2703" customFormat="1" x14ac:dyDescent="0.35"/>
    <row r="2704" customFormat="1" x14ac:dyDescent="0.35"/>
    <row r="2705" customFormat="1" x14ac:dyDescent="0.35"/>
    <row r="2706" customFormat="1" x14ac:dyDescent="0.35"/>
    <row r="2707" customFormat="1" x14ac:dyDescent="0.35"/>
    <row r="2708" customFormat="1" x14ac:dyDescent="0.35"/>
    <row r="2709" customFormat="1" x14ac:dyDescent="0.35"/>
    <row r="2710" customFormat="1" x14ac:dyDescent="0.35"/>
    <row r="2711" customFormat="1" x14ac:dyDescent="0.35"/>
    <row r="2712" customFormat="1" x14ac:dyDescent="0.35"/>
    <row r="2713" customFormat="1" x14ac:dyDescent="0.35"/>
    <row r="2714" customFormat="1" x14ac:dyDescent="0.35"/>
    <row r="2715" customFormat="1" x14ac:dyDescent="0.35"/>
    <row r="2716" customFormat="1" x14ac:dyDescent="0.35"/>
    <row r="2717" customFormat="1" x14ac:dyDescent="0.35"/>
    <row r="2718" customFormat="1" x14ac:dyDescent="0.35"/>
    <row r="2719" customFormat="1" x14ac:dyDescent="0.35"/>
    <row r="2720" customFormat="1" x14ac:dyDescent="0.35"/>
    <row r="2721" customFormat="1" x14ac:dyDescent="0.35"/>
    <row r="2722" customFormat="1" x14ac:dyDescent="0.35"/>
    <row r="2723" customFormat="1" x14ac:dyDescent="0.35"/>
    <row r="2724" customFormat="1" x14ac:dyDescent="0.35"/>
    <row r="2725" customFormat="1" x14ac:dyDescent="0.35"/>
    <row r="2726" customFormat="1" x14ac:dyDescent="0.35"/>
    <row r="2727" customFormat="1" x14ac:dyDescent="0.35"/>
    <row r="2728" customFormat="1" x14ac:dyDescent="0.35"/>
    <row r="2729" customFormat="1" x14ac:dyDescent="0.35"/>
    <row r="2730" customFormat="1" x14ac:dyDescent="0.35"/>
    <row r="2731" customFormat="1" x14ac:dyDescent="0.35"/>
    <row r="2732" customFormat="1" x14ac:dyDescent="0.35"/>
    <row r="2733" customFormat="1" x14ac:dyDescent="0.35"/>
    <row r="2734" customFormat="1" x14ac:dyDescent="0.35"/>
    <row r="2735" customFormat="1" x14ac:dyDescent="0.35"/>
    <row r="2736" customFormat="1" x14ac:dyDescent="0.35"/>
    <row r="2737" customFormat="1" x14ac:dyDescent="0.35"/>
    <row r="2738" customFormat="1" x14ac:dyDescent="0.35"/>
    <row r="2739" customFormat="1" x14ac:dyDescent="0.35"/>
    <row r="2740" customFormat="1" x14ac:dyDescent="0.35"/>
    <row r="2741" customFormat="1" x14ac:dyDescent="0.35"/>
    <row r="2742" customFormat="1" x14ac:dyDescent="0.35"/>
    <row r="2743" customFormat="1" x14ac:dyDescent="0.35"/>
    <row r="2744" customFormat="1" x14ac:dyDescent="0.35"/>
    <row r="2745" customFormat="1" x14ac:dyDescent="0.35"/>
    <row r="2746" customFormat="1" x14ac:dyDescent="0.35"/>
    <row r="2747" customFormat="1" x14ac:dyDescent="0.35"/>
    <row r="2748" customFormat="1" x14ac:dyDescent="0.35"/>
    <row r="2749" customFormat="1" x14ac:dyDescent="0.35"/>
    <row r="2750" customFormat="1" x14ac:dyDescent="0.35"/>
    <row r="2751" customFormat="1" x14ac:dyDescent="0.35"/>
    <row r="2752" customFormat="1" x14ac:dyDescent="0.35"/>
    <row r="2753" customFormat="1" x14ac:dyDescent="0.35"/>
    <row r="2754" customFormat="1" x14ac:dyDescent="0.35"/>
    <row r="2755" customFormat="1" x14ac:dyDescent="0.35"/>
    <row r="2756" customFormat="1" x14ac:dyDescent="0.35"/>
    <row r="2757" customFormat="1" x14ac:dyDescent="0.35"/>
    <row r="2758" customFormat="1" x14ac:dyDescent="0.35"/>
    <row r="2759" customFormat="1" x14ac:dyDescent="0.35"/>
    <row r="2760" customFormat="1" x14ac:dyDescent="0.35"/>
    <row r="2761" customFormat="1" x14ac:dyDescent="0.35"/>
    <row r="2762" customFormat="1" x14ac:dyDescent="0.35"/>
    <row r="2763" customFormat="1" x14ac:dyDescent="0.35"/>
    <row r="2764" customFormat="1" x14ac:dyDescent="0.35"/>
    <row r="2765" customFormat="1" x14ac:dyDescent="0.35"/>
    <row r="2766" customFormat="1" x14ac:dyDescent="0.35"/>
    <row r="2767" customFormat="1" x14ac:dyDescent="0.35"/>
    <row r="2768" customFormat="1" x14ac:dyDescent="0.35"/>
    <row r="2769" customFormat="1" x14ac:dyDescent="0.35"/>
    <row r="2770" customFormat="1" x14ac:dyDescent="0.35"/>
    <row r="2771" customFormat="1" x14ac:dyDescent="0.35"/>
    <row r="2772" customFormat="1" x14ac:dyDescent="0.35"/>
    <row r="2773" customFormat="1" x14ac:dyDescent="0.35"/>
    <row r="2774" customFormat="1" x14ac:dyDescent="0.35"/>
    <row r="2775" customFormat="1" x14ac:dyDescent="0.35"/>
    <row r="2776" customFormat="1" x14ac:dyDescent="0.35"/>
    <row r="2777" customFormat="1" x14ac:dyDescent="0.35"/>
    <row r="2778" customFormat="1" x14ac:dyDescent="0.35"/>
    <row r="2779" customFormat="1" x14ac:dyDescent="0.35"/>
    <row r="2780" customFormat="1" x14ac:dyDescent="0.35"/>
    <row r="2781" customFormat="1" x14ac:dyDescent="0.35"/>
    <row r="2782" customFormat="1" x14ac:dyDescent="0.35"/>
    <row r="2783" customFormat="1" x14ac:dyDescent="0.35"/>
    <row r="2784" customFormat="1" x14ac:dyDescent="0.35"/>
    <row r="2785" customFormat="1" x14ac:dyDescent="0.35"/>
    <row r="2786" customFormat="1" x14ac:dyDescent="0.35"/>
    <row r="2787" customFormat="1" x14ac:dyDescent="0.35"/>
    <row r="2788" customFormat="1" x14ac:dyDescent="0.35"/>
    <row r="2789" customFormat="1" x14ac:dyDescent="0.35"/>
    <row r="2790" customFormat="1" x14ac:dyDescent="0.35"/>
    <row r="2791" customFormat="1" x14ac:dyDescent="0.35"/>
    <row r="2792" customFormat="1" x14ac:dyDescent="0.35"/>
    <row r="2793" customFormat="1" x14ac:dyDescent="0.35"/>
    <row r="2794" customFormat="1" x14ac:dyDescent="0.35"/>
    <row r="2795" customFormat="1" x14ac:dyDescent="0.35"/>
    <row r="2796" customFormat="1" x14ac:dyDescent="0.35"/>
    <row r="2797" customFormat="1" x14ac:dyDescent="0.35"/>
    <row r="2798" customFormat="1" x14ac:dyDescent="0.35"/>
    <row r="2799" customFormat="1" x14ac:dyDescent="0.35"/>
    <row r="2800" customFormat="1" x14ac:dyDescent="0.35"/>
    <row r="2801" customFormat="1" x14ac:dyDescent="0.35"/>
    <row r="2802" customFormat="1" x14ac:dyDescent="0.35"/>
    <row r="2803" customFormat="1" x14ac:dyDescent="0.35"/>
    <row r="2804" customFormat="1" x14ac:dyDescent="0.35"/>
    <row r="2805" customFormat="1" x14ac:dyDescent="0.35"/>
    <row r="2806" customFormat="1" x14ac:dyDescent="0.35"/>
    <row r="2807" customFormat="1" x14ac:dyDescent="0.35"/>
    <row r="2808" customFormat="1" x14ac:dyDescent="0.35"/>
    <row r="2809" customFormat="1" x14ac:dyDescent="0.35"/>
    <row r="2810" customFormat="1" x14ac:dyDescent="0.35"/>
    <row r="2811" customFormat="1" x14ac:dyDescent="0.35"/>
    <row r="2812" customFormat="1" x14ac:dyDescent="0.35"/>
    <row r="2813" customFormat="1" x14ac:dyDescent="0.35"/>
    <row r="2814" customFormat="1" x14ac:dyDescent="0.35"/>
    <row r="2815" customFormat="1" x14ac:dyDescent="0.35"/>
    <row r="2816" customFormat="1" x14ac:dyDescent="0.35"/>
    <row r="2817" customFormat="1" x14ac:dyDescent="0.35"/>
    <row r="2818" customFormat="1" x14ac:dyDescent="0.35"/>
    <row r="2819" customFormat="1" x14ac:dyDescent="0.35"/>
    <row r="2820" customFormat="1" x14ac:dyDescent="0.35"/>
    <row r="2821" customFormat="1" x14ac:dyDescent="0.35"/>
    <row r="2822" customFormat="1" x14ac:dyDescent="0.35"/>
    <row r="2823" customFormat="1" x14ac:dyDescent="0.35"/>
    <row r="2824" customFormat="1" x14ac:dyDescent="0.35"/>
    <row r="2825" customFormat="1" x14ac:dyDescent="0.35"/>
    <row r="2826" customFormat="1" x14ac:dyDescent="0.35"/>
    <row r="2827" customFormat="1" x14ac:dyDescent="0.35"/>
    <row r="2828" customFormat="1" x14ac:dyDescent="0.35"/>
    <row r="2829" customFormat="1" x14ac:dyDescent="0.35"/>
    <row r="2830" customFormat="1" x14ac:dyDescent="0.35"/>
    <row r="2831" customFormat="1" x14ac:dyDescent="0.35"/>
    <row r="2832" customFormat="1" x14ac:dyDescent="0.35"/>
    <row r="2833" customFormat="1" x14ac:dyDescent="0.35"/>
    <row r="2834" customFormat="1" x14ac:dyDescent="0.35"/>
    <row r="2835" customFormat="1" x14ac:dyDescent="0.35"/>
    <row r="2836" customFormat="1" x14ac:dyDescent="0.35"/>
    <row r="2837" customFormat="1" x14ac:dyDescent="0.35"/>
    <row r="2838" customFormat="1" x14ac:dyDescent="0.35"/>
    <row r="2839" customFormat="1" x14ac:dyDescent="0.35"/>
    <row r="2840" customFormat="1" x14ac:dyDescent="0.35"/>
    <row r="2841" customFormat="1" x14ac:dyDescent="0.35"/>
    <row r="2842" customFormat="1" x14ac:dyDescent="0.35"/>
    <row r="2843" customFormat="1" x14ac:dyDescent="0.35"/>
    <row r="2844" customFormat="1" x14ac:dyDescent="0.35"/>
    <row r="2845" customFormat="1" x14ac:dyDescent="0.35"/>
    <row r="2846" customFormat="1" x14ac:dyDescent="0.35"/>
    <row r="2847" customFormat="1" x14ac:dyDescent="0.35"/>
    <row r="2848" customFormat="1" x14ac:dyDescent="0.35"/>
    <row r="2849" customFormat="1" x14ac:dyDescent="0.35"/>
    <row r="2850" customFormat="1" x14ac:dyDescent="0.35"/>
    <row r="2851" customFormat="1" x14ac:dyDescent="0.35"/>
    <row r="2852" customFormat="1" x14ac:dyDescent="0.35"/>
    <row r="2853" customFormat="1" x14ac:dyDescent="0.35"/>
    <row r="2854" customFormat="1" x14ac:dyDescent="0.35"/>
    <row r="2855" customFormat="1" x14ac:dyDescent="0.35"/>
    <row r="2856" customFormat="1" x14ac:dyDescent="0.35"/>
    <row r="2857" customFormat="1" x14ac:dyDescent="0.35"/>
    <row r="2858" customFormat="1" x14ac:dyDescent="0.35"/>
    <row r="2859" customFormat="1" x14ac:dyDescent="0.35"/>
    <row r="2860" customFormat="1" x14ac:dyDescent="0.35"/>
    <row r="2861" customFormat="1" x14ac:dyDescent="0.35"/>
    <row r="2862" customFormat="1" x14ac:dyDescent="0.35"/>
    <row r="2863" customFormat="1" x14ac:dyDescent="0.35"/>
    <row r="2864" customFormat="1" x14ac:dyDescent="0.35"/>
    <row r="2865" customFormat="1" x14ac:dyDescent="0.35"/>
    <row r="2866" customFormat="1" x14ac:dyDescent="0.35"/>
    <row r="2867" customFormat="1" x14ac:dyDescent="0.35"/>
    <row r="2868" customFormat="1" x14ac:dyDescent="0.35"/>
    <row r="2869" customFormat="1" x14ac:dyDescent="0.35"/>
    <row r="2870" customFormat="1" x14ac:dyDescent="0.35"/>
    <row r="2871" customFormat="1" x14ac:dyDescent="0.35"/>
    <row r="2872" customFormat="1" x14ac:dyDescent="0.35"/>
    <row r="2873" customFormat="1" x14ac:dyDescent="0.35"/>
    <row r="2874" customFormat="1" x14ac:dyDescent="0.35"/>
    <row r="2875" customFormat="1" x14ac:dyDescent="0.35"/>
    <row r="2876" customFormat="1" x14ac:dyDescent="0.35"/>
    <row r="2877" customFormat="1" x14ac:dyDescent="0.35"/>
    <row r="2878" customFormat="1" x14ac:dyDescent="0.35"/>
    <row r="2879" customFormat="1" x14ac:dyDescent="0.35"/>
    <row r="2880" customFormat="1" x14ac:dyDescent="0.35"/>
    <row r="2881" customFormat="1" x14ac:dyDescent="0.35"/>
    <row r="2882" customFormat="1" x14ac:dyDescent="0.35"/>
    <row r="2883" customFormat="1" x14ac:dyDescent="0.35"/>
    <row r="2884" customFormat="1" x14ac:dyDescent="0.35"/>
    <row r="2885" customFormat="1" x14ac:dyDescent="0.35"/>
    <row r="2886" customFormat="1" x14ac:dyDescent="0.35"/>
    <row r="2887" customFormat="1" x14ac:dyDescent="0.35"/>
    <row r="2888" customFormat="1" x14ac:dyDescent="0.35"/>
    <row r="2889" customFormat="1" x14ac:dyDescent="0.35"/>
    <row r="2890" customFormat="1" x14ac:dyDescent="0.35"/>
    <row r="2891" customFormat="1" x14ac:dyDescent="0.35"/>
    <row r="2892" customFormat="1" x14ac:dyDescent="0.35"/>
    <row r="2893" customFormat="1" x14ac:dyDescent="0.35"/>
    <row r="2894" customFormat="1" x14ac:dyDescent="0.35"/>
    <row r="2895" customFormat="1" x14ac:dyDescent="0.35"/>
    <row r="2896" customFormat="1" x14ac:dyDescent="0.35"/>
    <row r="2897" customFormat="1" x14ac:dyDescent="0.35"/>
    <row r="2898" customFormat="1" x14ac:dyDescent="0.35"/>
    <row r="2899" customFormat="1" x14ac:dyDescent="0.35"/>
    <row r="2900" customFormat="1" x14ac:dyDescent="0.35"/>
    <row r="2901" customFormat="1" x14ac:dyDescent="0.35"/>
    <row r="2902" customFormat="1" x14ac:dyDescent="0.35"/>
    <row r="2903" customFormat="1" x14ac:dyDescent="0.35"/>
    <row r="2904" customFormat="1" x14ac:dyDescent="0.35"/>
    <row r="2905" customFormat="1" x14ac:dyDescent="0.35"/>
    <row r="2906" customFormat="1" x14ac:dyDescent="0.35"/>
    <row r="2907" customFormat="1" x14ac:dyDescent="0.35"/>
    <row r="2908" customFormat="1" ht="1.5" customHeight="1" x14ac:dyDescent="0.35"/>
    <row r="2909" customFormat="1" x14ac:dyDescent="0.35"/>
    <row r="2910" customFormat="1" x14ac:dyDescent="0.35"/>
    <row r="2911" customFormat="1" x14ac:dyDescent="0.35"/>
    <row r="2912" customFormat="1" x14ac:dyDescent="0.35"/>
    <row r="2913" customFormat="1" x14ac:dyDescent="0.35"/>
    <row r="2914" customFormat="1" x14ac:dyDescent="0.35"/>
    <row r="2915" customFormat="1" x14ac:dyDescent="0.35"/>
    <row r="2916" customFormat="1" x14ac:dyDescent="0.35"/>
    <row r="2917" customFormat="1" x14ac:dyDescent="0.35"/>
    <row r="2918" customFormat="1" x14ac:dyDescent="0.35"/>
    <row r="2919" customFormat="1" x14ac:dyDescent="0.35"/>
    <row r="2920" customFormat="1" x14ac:dyDescent="0.35"/>
    <row r="2921" customFormat="1" x14ac:dyDescent="0.35"/>
    <row r="2922" customFormat="1" x14ac:dyDescent="0.35"/>
    <row r="2923" customFormat="1" x14ac:dyDescent="0.35"/>
    <row r="2924" customFormat="1" x14ac:dyDescent="0.35"/>
    <row r="2925" customFormat="1" x14ac:dyDescent="0.35"/>
    <row r="2926" customFormat="1" x14ac:dyDescent="0.35"/>
    <row r="2927" customFormat="1" x14ac:dyDescent="0.35"/>
    <row r="2928" customFormat="1" x14ac:dyDescent="0.35"/>
    <row r="2929" customFormat="1" x14ac:dyDescent="0.35"/>
    <row r="2930" customFormat="1" x14ac:dyDescent="0.35"/>
    <row r="2931" customFormat="1" x14ac:dyDescent="0.35"/>
    <row r="2932" customFormat="1" x14ac:dyDescent="0.35"/>
    <row r="2933" customFormat="1" x14ac:dyDescent="0.35"/>
    <row r="2934" customFormat="1" x14ac:dyDescent="0.35"/>
    <row r="2935" customFormat="1" x14ac:dyDescent="0.35"/>
    <row r="2936" customFormat="1" x14ac:dyDescent="0.35"/>
    <row r="2937" customFormat="1" x14ac:dyDescent="0.35"/>
    <row r="2938" customFormat="1" x14ac:dyDescent="0.35"/>
    <row r="2939" customFormat="1" x14ac:dyDescent="0.35"/>
    <row r="2940" customFormat="1" x14ac:dyDescent="0.35"/>
    <row r="2941" customFormat="1" x14ac:dyDescent="0.35"/>
    <row r="2942" customFormat="1" x14ac:dyDescent="0.35"/>
    <row r="2943" customFormat="1" x14ac:dyDescent="0.35"/>
    <row r="2944" customFormat="1" x14ac:dyDescent="0.35"/>
    <row r="2945" spans="2:89" x14ac:dyDescent="0.35">
      <c r="B2945"/>
      <c r="I2945"/>
      <c r="J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row>
    <row r="2946" spans="2:89" x14ac:dyDescent="0.35">
      <c r="B2946"/>
      <c r="I2946"/>
      <c r="J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row>
    <row r="2947" spans="2:89" x14ac:dyDescent="0.35">
      <c r="B2947"/>
      <c r="I2947"/>
      <c r="J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row>
    <row r="2948" spans="2:89" x14ac:dyDescent="0.35">
      <c r="B2948"/>
      <c r="I2948"/>
      <c r="J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row>
    <row r="2949" spans="2:89" x14ac:dyDescent="0.35">
      <c r="B2949"/>
      <c r="I2949"/>
      <c r="J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row>
    <row r="2950" spans="2:89" x14ac:dyDescent="0.35">
      <c r="B2950"/>
      <c r="I2950"/>
      <c r="J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row>
    <row r="2951" spans="2:89" x14ac:dyDescent="0.35">
      <c r="B2951"/>
      <c r="I2951"/>
      <c r="J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row>
    <row r="2952" spans="2:89" x14ac:dyDescent="0.35">
      <c r="B2952"/>
      <c r="I2952"/>
      <c r="J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row>
    <row r="2953" spans="2:89" x14ac:dyDescent="0.35">
      <c r="B2953"/>
      <c r="I2953"/>
      <c r="J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row>
    <row r="2954" spans="2:89" x14ac:dyDescent="0.35">
      <c r="B2954"/>
      <c r="I2954"/>
      <c r="J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row>
    <row r="2955" spans="2:89" x14ac:dyDescent="0.35">
      <c r="B2955"/>
      <c r="I2955"/>
      <c r="J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row>
    <row r="2956" spans="2:89" x14ac:dyDescent="0.35">
      <c r="B2956"/>
      <c r="I2956"/>
      <c r="J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row>
    <row r="2957" spans="2:89" s="27" customFormat="1" x14ac:dyDescent="0.35">
      <c r="B2957"/>
      <c r="C2957"/>
      <c r="D2957"/>
      <c r="E2957"/>
      <c r="F2957"/>
      <c r="G2957"/>
      <c r="H2957"/>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row>
    <row r="2958" spans="2:89" s="27" customFormat="1" x14ac:dyDescent="0.35">
      <c r="B2958"/>
      <c r="C2958"/>
      <c r="D2958"/>
      <c r="E2958"/>
      <c r="F2958"/>
      <c r="G2958"/>
      <c r="H2958"/>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row>
    <row r="2959" spans="2:89" x14ac:dyDescent="0.35">
      <c r="B2959"/>
      <c r="I2959"/>
      <c r="J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row>
    <row r="2960" spans="2:89" x14ac:dyDescent="0.35">
      <c r="B2960"/>
      <c r="I2960"/>
      <c r="J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row>
    <row r="2961" customFormat="1" x14ac:dyDescent="0.35"/>
    <row r="2962" customFormat="1" x14ac:dyDescent="0.35"/>
    <row r="2963" customFormat="1" x14ac:dyDescent="0.35"/>
    <row r="2964" customFormat="1" x14ac:dyDescent="0.35"/>
    <row r="2965" customFormat="1" x14ac:dyDescent="0.35"/>
    <row r="2966" customFormat="1" x14ac:dyDescent="0.35"/>
    <row r="2967" customFormat="1" x14ac:dyDescent="0.35"/>
    <row r="2968" customFormat="1" x14ac:dyDescent="0.35"/>
    <row r="2969" customFormat="1" x14ac:dyDescent="0.35"/>
    <row r="2970" customFormat="1" x14ac:dyDescent="0.35"/>
    <row r="2971" customFormat="1" x14ac:dyDescent="0.35"/>
    <row r="2972" customFormat="1" x14ac:dyDescent="0.35"/>
    <row r="2973" customFormat="1" x14ac:dyDescent="0.35"/>
    <row r="2974" customFormat="1" x14ac:dyDescent="0.35"/>
    <row r="2975" customFormat="1" x14ac:dyDescent="0.35"/>
    <row r="2976" customFormat="1" x14ac:dyDescent="0.35"/>
    <row r="2977" customFormat="1" x14ac:dyDescent="0.35"/>
    <row r="2978" customFormat="1" x14ac:dyDescent="0.35"/>
    <row r="2979" customFormat="1" x14ac:dyDescent="0.35"/>
    <row r="2980" customFormat="1" x14ac:dyDescent="0.35"/>
    <row r="2981" customFormat="1" x14ac:dyDescent="0.35"/>
    <row r="2982" customFormat="1" x14ac:dyDescent="0.35"/>
  </sheetData>
  <conditionalFormatting sqref="B1:XFD1">
    <cfRule type="cellIs" dxfId="0"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BC7E5E1-3AA6-498C-B8D7-6097E58CE48A}">
          <x14:formula1>
            <xm:f>'Data validation'!$A:$A</xm:f>
          </x14:formula1>
          <xm:sqref>C8:C47 C2983:C1048576 C2:C4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93D6-4882-4CC6-AE74-F7CDADECB197}">
  <sheetPr codeName="Sheet18">
    <tabColor rgb="FF00B050"/>
  </sheetPr>
  <dimension ref="A1:AM85"/>
  <sheetViews>
    <sheetView showGridLines="0" topLeftCell="A2" zoomScale="91" zoomScaleNormal="91" workbookViewId="0">
      <pane xSplit="1" ySplit="8" topLeftCell="B10" activePane="bottomRight" state="frozen"/>
      <selection activeCell="B15" sqref="B15"/>
      <selection pane="topRight" activeCell="B15" sqref="B15"/>
      <selection pane="bottomLeft" activeCell="B15" sqref="B15"/>
      <selection pane="bottomRight"/>
    </sheetView>
  </sheetViews>
  <sheetFormatPr defaultColWidth="8.7265625" defaultRowHeight="15.65" customHeight="1" outlineLevelRow="1" x14ac:dyDescent="0.35"/>
  <cols>
    <col min="1" max="1" width="22.453125" style="8" bestFit="1" customWidth="1"/>
    <col min="2" max="37" width="13.26953125" style="8" customWidth="1"/>
    <col min="38" max="16384" width="8.7265625" style="8"/>
  </cols>
  <sheetData>
    <row r="1" spans="1:39" ht="15.65" customHeight="1" x14ac:dyDescent="0.35">
      <c r="A1" s="9"/>
    </row>
    <row r="2" spans="1:39" ht="15.65" customHeight="1" x14ac:dyDescent="0.35">
      <c r="A2" s="13"/>
      <c r="B2" s="428">
        <f>F4</f>
        <v>2024</v>
      </c>
      <c r="C2" s="427"/>
      <c r="D2" s="427"/>
      <c r="E2" s="427"/>
      <c r="F2" s="426"/>
      <c r="G2" s="8" t="str">
        <f>G3</f>
        <v/>
      </c>
      <c r="H2" s="428">
        <f>L4</f>
        <v>2025</v>
      </c>
      <c r="I2" s="427"/>
      <c r="J2" s="427"/>
      <c r="K2" s="427"/>
      <c r="L2" s="426"/>
      <c r="M2" s="8" t="str">
        <f>M3</f>
        <v/>
      </c>
      <c r="N2" s="428">
        <f>R4</f>
        <v>2026</v>
      </c>
      <c r="O2" s="427"/>
      <c r="P2" s="427"/>
      <c r="Q2" s="427"/>
      <c r="R2" s="426"/>
      <c r="S2" s="8" t="str">
        <f>S3</f>
        <v/>
      </c>
      <c r="T2" s="428">
        <f>X4</f>
        <v>2027</v>
      </c>
      <c r="U2" s="427"/>
      <c r="V2" s="427"/>
      <c r="W2" s="427"/>
      <c r="X2" s="426"/>
      <c r="Z2" s="428">
        <f>AD4</f>
        <v>2028</v>
      </c>
      <c r="AA2" s="427"/>
      <c r="AB2" s="427"/>
      <c r="AC2" s="427"/>
      <c r="AD2" s="426"/>
      <c r="AF2" s="428">
        <f>AJ4</f>
        <v>2029</v>
      </c>
      <c r="AG2" s="427"/>
      <c r="AH2" s="427"/>
      <c r="AI2" s="427"/>
      <c r="AJ2" s="426"/>
    </row>
    <row r="3" spans="1:39" ht="15.65" customHeight="1" x14ac:dyDescent="0.35">
      <c r="A3" s="13"/>
      <c r="B3" s="425" t="s">
        <v>547</v>
      </c>
      <c r="C3" s="425" t="s">
        <v>548</v>
      </c>
      <c r="D3" s="425" t="s">
        <v>550</v>
      </c>
      <c r="E3" s="425" t="s">
        <v>549</v>
      </c>
      <c r="F3" s="425" t="s">
        <v>678</v>
      </c>
      <c r="G3" s="425" t="str">
        <f>G4</f>
        <v/>
      </c>
      <c r="H3" s="425" t="str">
        <f t="shared" ref="H3:X3" si="0">B3</f>
        <v>Q1</v>
      </c>
      <c r="I3" s="425" t="str">
        <f t="shared" si="0"/>
        <v>Q2</v>
      </c>
      <c r="J3" s="425" t="str">
        <f t="shared" si="0"/>
        <v>Q3</v>
      </c>
      <c r="K3" s="425" t="str">
        <f t="shared" si="0"/>
        <v>Q4</v>
      </c>
      <c r="L3" s="425" t="str">
        <f t="shared" si="0"/>
        <v>Total</v>
      </c>
      <c r="M3" s="425" t="str">
        <f t="shared" si="0"/>
        <v/>
      </c>
      <c r="N3" s="425" t="str">
        <f t="shared" si="0"/>
        <v>Q1</v>
      </c>
      <c r="O3" s="425" t="str">
        <f t="shared" si="0"/>
        <v>Q2</v>
      </c>
      <c r="P3" s="425" t="str">
        <f t="shared" si="0"/>
        <v>Q3</v>
      </c>
      <c r="Q3" s="425" t="str">
        <f t="shared" si="0"/>
        <v>Q4</v>
      </c>
      <c r="R3" s="425" t="str">
        <f t="shared" si="0"/>
        <v>Total</v>
      </c>
      <c r="S3" s="425" t="str">
        <f t="shared" si="0"/>
        <v/>
      </c>
      <c r="T3" s="425" t="str">
        <f t="shared" si="0"/>
        <v>Q1</v>
      </c>
      <c r="U3" s="425" t="str">
        <f t="shared" si="0"/>
        <v>Q2</v>
      </c>
      <c r="V3" s="425" t="str">
        <f t="shared" si="0"/>
        <v>Q3</v>
      </c>
      <c r="W3" s="425" t="str">
        <f t="shared" si="0"/>
        <v>Q4</v>
      </c>
      <c r="X3" s="425" t="str">
        <f t="shared" si="0"/>
        <v>Total</v>
      </c>
      <c r="Y3" s="425"/>
      <c r="Z3" s="425" t="str">
        <f>T3</f>
        <v>Q1</v>
      </c>
      <c r="AA3" s="425" t="str">
        <f>U3</f>
        <v>Q2</v>
      </c>
      <c r="AB3" s="425" t="str">
        <f>V3</f>
        <v>Q3</v>
      </c>
      <c r="AC3" s="425" t="str">
        <f>W3</f>
        <v>Q4</v>
      </c>
      <c r="AD3" s="425" t="str">
        <f>X3</f>
        <v>Total</v>
      </c>
      <c r="AE3" s="425"/>
      <c r="AF3" s="425" t="str">
        <f>Z3</f>
        <v>Q1</v>
      </c>
      <c r="AG3" s="425" t="str">
        <f>AA3</f>
        <v>Q2</v>
      </c>
      <c r="AH3" s="425" t="str">
        <f>AB3</f>
        <v>Q3</v>
      </c>
      <c r="AI3" s="425" t="str">
        <f>AC3</f>
        <v>Q4</v>
      </c>
      <c r="AJ3" s="425" t="str">
        <f>AD3</f>
        <v>Total</v>
      </c>
    </row>
    <row r="4" spans="1:39" ht="14.4" hidden="1" customHeight="1" outlineLevel="1" x14ac:dyDescent="0.35">
      <c r="A4" s="13"/>
      <c r="B4" s="145" t="s">
        <v>961</v>
      </c>
      <c r="C4" s="145" t="s">
        <v>962</v>
      </c>
      <c r="D4" s="145" t="s">
        <v>963</v>
      </c>
      <c r="E4" s="145" t="s">
        <v>964</v>
      </c>
      <c r="F4" s="9">
        <v>2024</v>
      </c>
      <c r="G4" s="8" t="str">
        <f>""</f>
        <v/>
      </c>
      <c r="H4" s="145" t="str">
        <f>IF(H8=3,H6&amp;" Q1",IF(H8=6,H6&amp;" Q2",IF(H8=9,H6&amp;" Q3",IF(H8=12,H6&amp;" Q4",0))))</f>
        <v>2025 Q1</v>
      </c>
      <c r="I4" s="145" t="str">
        <f>IF(I8=3,I6&amp;" Q1",IF(I8=6,I6&amp;" Q2",IF(I8=9,I6&amp;" Q3",IF(I8=12,I6&amp;" Q4",0))))</f>
        <v>2025 Q2</v>
      </c>
      <c r="J4" s="145" t="str">
        <f>IF(J8=3,J6&amp;" Q1",IF(J8=6,J6&amp;" Q2",IF(J8=9,J6&amp;" Q3",IF(J8=12,J6&amp;" Q4",0))))</f>
        <v>2025 Q3</v>
      </c>
      <c r="K4" s="145" t="str">
        <f>IF(K8=3,K6&amp;" Q1",IF(K8=6,K6&amp;" Q2",IF(K8=9,K6&amp;" Q3",IF(K8=12,K6&amp;" Q4",0))))</f>
        <v>2025 Q4</v>
      </c>
      <c r="L4" s="145">
        <f>YEAR(K5)</f>
        <v>2025</v>
      </c>
      <c r="M4" s="145" t="str">
        <f>""</f>
        <v/>
      </c>
      <c r="N4" s="145" t="str">
        <f>IF(N8=3,N6&amp;" Q1",IF(N8=6,N6&amp;" Q2",IF(N8=9,N6&amp;" Q3",IF(N8=12,N6&amp;" Q4",0))))</f>
        <v>2026 Q1</v>
      </c>
      <c r="O4" s="145" t="str">
        <f>IF(O8=3,O6&amp;" Q1",IF(O8=6,O6&amp;" Q2",IF(O8=9,O6&amp;" Q3",IF(O8=12,O6&amp;" Q4",0))))</f>
        <v>2026 Q2</v>
      </c>
      <c r="P4" s="145" t="str">
        <f>IF(P8=3,P6&amp;" Q1",IF(P8=6,P6&amp;" Q2",IF(P8=9,P6&amp;" Q3",IF(P8=12,P6&amp;" Q4",0))))</f>
        <v>2026 Q3</v>
      </c>
      <c r="Q4" s="145" t="str">
        <f>IF(Q8=3,Q6&amp;" Q1",IF(Q8=6,Q6&amp;" Q2",IF(Q8=9,Q6&amp;" Q3",IF(Q8=12,Q6&amp;" Q4",0))))</f>
        <v>2026 Q4</v>
      </c>
      <c r="R4" s="145">
        <f>YEAR(Q5)</f>
        <v>2026</v>
      </c>
      <c r="S4" s="145" t="str">
        <f>""</f>
        <v/>
      </c>
      <c r="T4" s="145" t="str">
        <f>IF(T8=3,T6&amp;" Q1",IF(T8=6,T6&amp;" Q2",IF(T8=9,T6&amp;" Q3",IF(T8=12,T6&amp;" Q4",0))))</f>
        <v>2027 Q1</v>
      </c>
      <c r="U4" s="145" t="str">
        <f>IF(U8=3,U6&amp;" Q1",IF(U8=6,U6&amp;" Q2",IF(U8=9,U6&amp;" Q3",IF(U8=12,U6&amp;" Q4",0))))</f>
        <v>2027 Q2</v>
      </c>
      <c r="V4" s="145" t="str">
        <f>IF(V8=3,V6&amp;" Q1",IF(V8=6,V6&amp;" Q2",IF(V8=9,V6&amp;" Q3",IF(V8=12,V6&amp;" Q4",0))))</f>
        <v>2027 Q3</v>
      </c>
      <c r="W4" s="145" t="str">
        <f>IF(W8=3,W6&amp;" Q1",IF(W8=6,W6&amp;" Q2",IF(W8=9,W6&amp;" Q3",IF(W8=12,W6&amp;" Q4",0))))</f>
        <v>2027 Q4</v>
      </c>
      <c r="X4" s="145">
        <f>YEAR(W5)</f>
        <v>2027</v>
      </c>
      <c r="Y4" s="145"/>
      <c r="Z4" s="145" t="str">
        <f>IF(Z8=3,Z6&amp;" Q1",IF(Z8=6,Z6&amp;" Q2",IF(Z8=9,Z6&amp;" Q3",IF(Z8=12,Z6&amp;" Q4",0))))</f>
        <v>2028 Q1</v>
      </c>
      <c r="AA4" s="145" t="str">
        <f>IF(AA8=3,AA6&amp;" Q1",IF(AA8=6,AA6&amp;" Q2",IF(AA8=9,AA6&amp;" Q3",IF(AA8=12,AA6&amp;" Q4",0))))</f>
        <v>2028 Q2</v>
      </c>
      <c r="AB4" s="145" t="str">
        <f>IF(AB8=3,AB6&amp;" Q1",IF(AB8=6,AB6&amp;" Q2",IF(AB8=9,AB6&amp;" Q3",IF(AB8=12,AB6&amp;" Q4",0))))</f>
        <v>2028 Q3</v>
      </c>
      <c r="AC4" s="145" t="str">
        <f>IF(AC8=3,AC6&amp;" Q1",IF(AC8=6,AC6&amp;" Q2",IF(AC8=9,AC6&amp;" Q3",IF(AC8=12,AC6&amp;" Q4",0))))</f>
        <v>2028 Q4</v>
      </c>
      <c r="AD4" s="145">
        <f>YEAR(AC5)</f>
        <v>2028</v>
      </c>
      <c r="AE4" s="145"/>
      <c r="AF4" s="145" t="str">
        <f>IF(AF8=3,AF6&amp;" Q1",IF(AF8=6,AF6&amp;" Q2",IF(AF8=9,AF6&amp;" Q3",IF(AF8=12,AF6&amp;" Q4",0))))</f>
        <v>2029 Q1</v>
      </c>
      <c r="AG4" s="145" t="str">
        <f>IF(AG8=3,AG6&amp;" Q1",IF(AG8=6,AG6&amp;" Q2",IF(AG8=9,AG6&amp;" Q3",IF(AG8=12,AG6&amp;" Q4",0))))</f>
        <v>2029 Q2</v>
      </c>
      <c r="AH4" s="145" t="str">
        <f>IF(AH8=3,AH6&amp;" Q1",IF(AH8=6,AH6&amp;" Q2",IF(AH8=9,AH6&amp;" Q3",IF(AH8=12,AH6&amp;" Q4",0))))</f>
        <v>2029 Q3</v>
      </c>
      <c r="AI4" s="145" t="str">
        <f>IF(AI8=3,AI6&amp;" Q1",IF(AI8=6,AI6&amp;" Q2",IF(AI8=9,AI6&amp;" Q3",IF(AI8=12,AI6&amp;" Q4",0))))</f>
        <v>2029 Q4</v>
      </c>
      <c r="AJ4" s="145">
        <f>YEAR(AI5)</f>
        <v>2029</v>
      </c>
      <c r="AK4" s="145" t="str">
        <f>""</f>
        <v/>
      </c>
      <c r="AL4" s="145" t="str">
        <f>""</f>
        <v/>
      </c>
      <c r="AM4" s="145"/>
    </row>
    <row r="5" spans="1:39" ht="14.4" hidden="1" customHeight="1" outlineLevel="1" x14ac:dyDescent="0.35">
      <c r="A5" s="13" t="s">
        <v>958</v>
      </c>
      <c r="B5" s="424">
        <f>EOMONTH(C5,-3)</f>
        <v>45382</v>
      </c>
      <c r="C5" s="424">
        <f>EOMONTH(D5,-3)</f>
        <v>45473</v>
      </c>
      <c r="D5" s="424">
        <f>EOMONTH(E5,-3)</f>
        <v>45565</v>
      </c>
      <c r="E5" s="424">
        <v>45657</v>
      </c>
      <c r="H5" s="424">
        <f>EOMONTH(E5,3)</f>
        <v>45747</v>
      </c>
      <c r="I5" s="424">
        <f>EOMONTH(H5,3)</f>
        <v>45838</v>
      </c>
      <c r="J5" s="424">
        <f>EOMONTH(I5,3)</f>
        <v>45930</v>
      </c>
      <c r="K5" s="424">
        <f>EOMONTH(J5,3)</f>
        <v>46022</v>
      </c>
      <c r="N5" s="424">
        <f>EOMONTH(K5,3)</f>
        <v>46112</v>
      </c>
      <c r="O5" s="424">
        <f>EOMONTH(N5,3)</f>
        <v>46203</v>
      </c>
      <c r="P5" s="424">
        <f>EOMONTH(O5,3)</f>
        <v>46295</v>
      </c>
      <c r="Q5" s="424">
        <f>EOMONTH(P5,3)</f>
        <v>46387</v>
      </c>
      <c r="T5" s="424">
        <f>EOMONTH(Q5,3)</f>
        <v>46477</v>
      </c>
      <c r="U5" s="424">
        <f>EOMONTH(T5,3)</f>
        <v>46568</v>
      </c>
      <c r="V5" s="424">
        <f>EOMONTH(U5,3)</f>
        <v>46660</v>
      </c>
      <c r="W5" s="424">
        <f>EOMONTH(V5,3)</f>
        <v>46752</v>
      </c>
      <c r="Z5" s="424">
        <f>EOMONTH(W5,3)</f>
        <v>46843</v>
      </c>
      <c r="AA5" s="424">
        <f>EOMONTH(Z5,3)</f>
        <v>46934</v>
      </c>
      <c r="AB5" s="424">
        <f>EOMONTH(AA5,3)</f>
        <v>47026</v>
      </c>
      <c r="AC5" s="424">
        <f>EOMONTH(AB5,3)</f>
        <v>47118</v>
      </c>
      <c r="AF5" s="424">
        <f>EOMONTH(AC5,3)</f>
        <v>47208</v>
      </c>
      <c r="AG5" s="424">
        <f>EOMONTH(AF5,3)</f>
        <v>47299</v>
      </c>
      <c r="AH5" s="424">
        <f>EOMONTH(AG5,3)</f>
        <v>47391</v>
      </c>
      <c r="AI5" s="424">
        <f>EOMONTH(AH5,3)</f>
        <v>47483</v>
      </c>
      <c r="AL5" s="424"/>
      <c r="AM5" s="424" t="e">
        <f>EOMONTH(#REF!,3)</f>
        <v>#REF!</v>
      </c>
    </row>
    <row r="6" spans="1:39" ht="14.5" hidden="1" outlineLevel="1" x14ac:dyDescent="0.35">
      <c r="A6" s="13" t="s">
        <v>60</v>
      </c>
      <c r="B6" s="13">
        <v>2023</v>
      </c>
      <c r="C6" s="13">
        <v>2023</v>
      </c>
      <c r="D6" s="13">
        <v>2023</v>
      </c>
      <c r="E6" s="13">
        <v>2023</v>
      </c>
      <c r="H6" s="13">
        <f>YEAR(H5)</f>
        <v>2025</v>
      </c>
      <c r="I6" s="13">
        <f>YEAR(I5)</f>
        <v>2025</v>
      </c>
      <c r="J6" s="13">
        <f>YEAR(J5)</f>
        <v>2025</v>
      </c>
      <c r="K6" s="13">
        <f>YEAR(K5)</f>
        <v>2025</v>
      </c>
      <c r="N6" s="13">
        <f>YEAR(N5)</f>
        <v>2026</v>
      </c>
      <c r="O6" s="13">
        <f>YEAR(O5)</f>
        <v>2026</v>
      </c>
      <c r="P6" s="13">
        <f>YEAR(P5)</f>
        <v>2026</v>
      </c>
      <c r="Q6" s="13">
        <f>YEAR(Q5)</f>
        <v>2026</v>
      </c>
      <c r="T6" s="13">
        <f>YEAR(T5)</f>
        <v>2027</v>
      </c>
      <c r="U6" s="13">
        <f>YEAR(U5)</f>
        <v>2027</v>
      </c>
      <c r="V6" s="13">
        <f>YEAR(V5)</f>
        <v>2027</v>
      </c>
      <c r="W6" s="13">
        <f>YEAR(W5)</f>
        <v>2027</v>
      </c>
      <c r="Z6" s="13">
        <f>YEAR(Z5)</f>
        <v>2028</v>
      </c>
      <c r="AA6" s="13">
        <f>YEAR(AA5)</f>
        <v>2028</v>
      </c>
      <c r="AB6" s="13">
        <f>YEAR(AB5)</f>
        <v>2028</v>
      </c>
      <c r="AC6" s="13">
        <f>YEAR(AC5)</f>
        <v>2028</v>
      </c>
      <c r="AF6" s="13">
        <f>YEAR(AF5)</f>
        <v>2029</v>
      </c>
      <c r="AG6" s="13">
        <f>YEAR(AG5)</f>
        <v>2029</v>
      </c>
      <c r="AH6" s="13">
        <f>YEAR(AH5)</f>
        <v>2029</v>
      </c>
      <c r="AI6" s="13">
        <f>YEAR(AI5)</f>
        <v>2029</v>
      </c>
      <c r="AL6" s="13"/>
      <c r="AM6" s="13" t="e">
        <f>YEAR(AM5)</f>
        <v>#REF!</v>
      </c>
    </row>
    <row r="7" spans="1:39" ht="14.5" hidden="1" outlineLevel="1" x14ac:dyDescent="0.35">
      <c r="A7" s="13" t="s">
        <v>61</v>
      </c>
      <c r="B7" s="13">
        <v>0</v>
      </c>
      <c r="C7" s="13">
        <v>0</v>
      </c>
      <c r="D7" s="13">
        <v>2023</v>
      </c>
      <c r="E7" s="13">
        <v>2023</v>
      </c>
      <c r="H7" s="13">
        <f>H6*(MONTH(H5)=12)</f>
        <v>0</v>
      </c>
      <c r="I7" s="13">
        <f>I6*(MONTH(I5)=12)</f>
        <v>0</v>
      </c>
      <c r="J7" s="13">
        <f>J6*(MONTH(J5)=12)</f>
        <v>0</v>
      </c>
      <c r="K7" s="13">
        <f>K6*(MONTH(K5)=12)</f>
        <v>2025</v>
      </c>
      <c r="N7" s="13">
        <f>N6*(MONTH(N5)=12)</f>
        <v>0</v>
      </c>
      <c r="O7" s="13">
        <f>O6*(MONTH(O5)=12)</f>
        <v>0</v>
      </c>
      <c r="P7" s="13">
        <f>P6*(MONTH(P5)=12)</f>
        <v>0</v>
      </c>
      <c r="Q7" s="13">
        <f>Q6*(MONTH(Q5)=12)</f>
        <v>2026</v>
      </c>
      <c r="T7" s="13">
        <f>T6*(MONTH(T5)=12)</f>
        <v>0</v>
      </c>
      <c r="U7" s="13">
        <f>U6*(MONTH(U5)=12)</f>
        <v>0</v>
      </c>
      <c r="V7" s="13">
        <f>V6*(MONTH(V5)=12)</f>
        <v>0</v>
      </c>
      <c r="W7" s="13">
        <f>W6*(MONTH(W5)=12)</f>
        <v>2027</v>
      </c>
      <c r="Z7" s="13">
        <f>Z6*(MONTH(Z5)=12)</f>
        <v>0</v>
      </c>
      <c r="AA7" s="13">
        <f>AA6*(MONTH(AA5)=12)</f>
        <v>0</v>
      </c>
      <c r="AB7" s="13">
        <f>AB6*(MONTH(AB5)=12)</f>
        <v>0</v>
      </c>
      <c r="AC7" s="13">
        <f>AC6*(MONTH(AC5)=12)</f>
        <v>2028</v>
      </c>
      <c r="AF7" s="13">
        <f>AF6*(MONTH(AF5)=12)</f>
        <v>0</v>
      </c>
      <c r="AG7" s="13">
        <f>AG6*(MONTH(AG5)=12)</f>
        <v>0</v>
      </c>
      <c r="AH7" s="13">
        <f>AH6*(MONTH(AH5)=12)</f>
        <v>0</v>
      </c>
      <c r="AI7" s="13">
        <f>AI6*(MONTH(AI5)=12)</f>
        <v>2029</v>
      </c>
      <c r="AL7" s="13"/>
      <c r="AM7" s="13" t="e">
        <f>AM6*(MONTH(AM5)=12)</f>
        <v>#REF!</v>
      </c>
    </row>
    <row r="8" spans="1:39" ht="14.5" hidden="1" outlineLevel="1" x14ac:dyDescent="0.35">
      <c r="A8" s="13" t="s">
        <v>724</v>
      </c>
      <c r="B8" s="13">
        <v>6</v>
      </c>
      <c r="C8" s="13">
        <v>9</v>
      </c>
      <c r="D8" s="13">
        <v>12</v>
      </c>
      <c r="E8" s="13">
        <v>12</v>
      </c>
      <c r="H8" s="13">
        <f>MONTH(H5)</f>
        <v>3</v>
      </c>
      <c r="I8" s="13">
        <f>MONTH(I5)</f>
        <v>6</v>
      </c>
      <c r="J8" s="13">
        <f>MONTH(J5)</f>
        <v>9</v>
      </c>
      <c r="K8" s="13">
        <f>MONTH(K5)</f>
        <v>12</v>
      </c>
      <c r="N8" s="13">
        <f>MONTH(N5)</f>
        <v>3</v>
      </c>
      <c r="O8" s="13">
        <f>MONTH(O5)</f>
        <v>6</v>
      </c>
      <c r="P8" s="13">
        <f>MONTH(P5)</f>
        <v>9</v>
      </c>
      <c r="Q8" s="13">
        <f>MONTH(Q5)</f>
        <v>12</v>
      </c>
      <c r="T8" s="13">
        <f>MONTH(T5)</f>
        <v>3</v>
      </c>
      <c r="U8" s="13">
        <f>MONTH(U5)</f>
        <v>6</v>
      </c>
      <c r="V8" s="13">
        <f>MONTH(V5)</f>
        <v>9</v>
      </c>
      <c r="W8" s="13">
        <f>MONTH(W5)</f>
        <v>12</v>
      </c>
      <c r="Z8" s="13">
        <f>MONTH(Z5)</f>
        <v>3</v>
      </c>
      <c r="AA8" s="13">
        <f>MONTH(AA5)</f>
        <v>6</v>
      </c>
      <c r="AB8" s="13">
        <f>MONTH(AB5)</f>
        <v>9</v>
      </c>
      <c r="AC8" s="13">
        <f>MONTH(AC5)</f>
        <v>12</v>
      </c>
      <c r="AF8" s="13">
        <f>MONTH(AF5)</f>
        <v>3</v>
      </c>
      <c r="AG8" s="13">
        <f>MONTH(AG5)</f>
        <v>6</v>
      </c>
      <c r="AH8" s="13">
        <f>MONTH(AH5)</f>
        <v>9</v>
      </c>
      <c r="AI8" s="13">
        <f>MONTH(AI5)</f>
        <v>12</v>
      </c>
      <c r="AL8" s="13"/>
      <c r="AM8" s="13" t="e">
        <f>MONTH(AM5)</f>
        <v>#REF!</v>
      </c>
    </row>
    <row r="9" spans="1:39" ht="14.5" hidden="1" outlineLevel="1" x14ac:dyDescent="0.35">
      <c r="A9" s="13" t="s">
        <v>957</v>
      </c>
      <c r="B9" s="13">
        <v>2</v>
      </c>
      <c r="C9" s="13">
        <v>3</v>
      </c>
      <c r="D9" s="13">
        <v>4</v>
      </c>
      <c r="E9" s="13">
        <v>4</v>
      </c>
      <c r="H9" s="13">
        <f>ROUNDUP(MONTH(H5)/3,0)</f>
        <v>1</v>
      </c>
      <c r="I9" s="13">
        <f>ROUNDUP(MONTH(I5)/3,0)</f>
        <v>2</v>
      </c>
      <c r="J9" s="13">
        <f>ROUNDUP(MONTH(J5)/3,0)</f>
        <v>3</v>
      </c>
      <c r="K9" s="13">
        <f>ROUNDUP(MONTH(K5)/3,0)</f>
        <v>4</v>
      </c>
      <c r="N9" s="13">
        <f>ROUNDUP(MONTH(N5)/3,0)</f>
        <v>1</v>
      </c>
      <c r="O9" s="13">
        <f>ROUNDUP(MONTH(O5)/3,0)</f>
        <v>2</v>
      </c>
      <c r="P9" s="13">
        <f>ROUNDUP(MONTH(P5)/3,0)</f>
        <v>3</v>
      </c>
      <c r="Q9" s="13">
        <f>ROUNDUP(MONTH(Q5)/3,0)</f>
        <v>4</v>
      </c>
      <c r="T9" s="13">
        <f>ROUNDUP(MONTH(T5)/3,0)</f>
        <v>1</v>
      </c>
      <c r="U9" s="13">
        <f>ROUNDUP(MONTH(U5)/3,0)</f>
        <v>2</v>
      </c>
      <c r="V9" s="13">
        <f>ROUNDUP(MONTH(V5)/3,0)</f>
        <v>3</v>
      </c>
      <c r="W9" s="13">
        <f>ROUNDUP(MONTH(W5)/3,0)</f>
        <v>4</v>
      </c>
      <c r="Z9" s="13">
        <f>ROUNDUP(MONTH(Z5)/3,0)</f>
        <v>1</v>
      </c>
      <c r="AA9" s="13">
        <f>ROUNDUP(MONTH(AA5)/3,0)</f>
        <v>2</v>
      </c>
      <c r="AB9" s="13">
        <f>ROUNDUP(MONTH(AB5)/3,0)</f>
        <v>3</v>
      </c>
      <c r="AC9" s="13">
        <f>ROUNDUP(MONTH(AC5)/3,0)</f>
        <v>4</v>
      </c>
      <c r="AF9" s="13">
        <f>ROUNDUP(MONTH(AF5)/3,0)</f>
        <v>1</v>
      </c>
      <c r="AG9" s="13">
        <f>ROUNDUP(MONTH(AG5)/3,0)</f>
        <v>2</v>
      </c>
      <c r="AH9" s="13">
        <f>ROUNDUP(MONTH(AH5)/3,0)</f>
        <v>3</v>
      </c>
      <c r="AI9" s="13">
        <f>ROUNDUP(MONTH(AI5)/3,0)</f>
        <v>4</v>
      </c>
      <c r="AL9" s="13"/>
      <c r="AM9" s="13" t="e">
        <f>ROUNDUP(MONTH(AM5)/3,0)</f>
        <v>#REF!</v>
      </c>
    </row>
    <row r="10" spans="1:39" s="422" customFormat="1" ht="15.65" customHeight="1" collapsed="1" x14ac:dyDescent="0.35">
      <c r="A10" s="66" t="s">
        <v>204</v>
      </c>
      <c r="B10" s="423">
        <v>0</v>
      </c>
      <c r="C10" s="423"/>
      <c r="D10" s="423"/>
      <c r="E10" s="423"/>
      <c r="F10" s="423"/>
      <c r="G10" s="24"/>
      <c r="H10" s="423"/>
      <c r="I10" s="423"/>
      <c r="J10" s="423"/>
      <c r="K10" s="423"/>
      <c r="L10" s="423"/>
      <c r="M10" s="24"/>
      <c r="N10" s="423"/>
      <c r="O10" s="423"/>
      <c r="P10" s="423"/>
      <c r="Q10" s="423"/>
      <c r="R10" s="423"/>
      <c r="S10" s="24"/>
      <c r="T10" s="423"/>
      <c r="U10" s="423"/>
      <c r="V10" s="423"/>
      <c r="W10" s="423"/>
      <c r="X10" s="423"/>
      <c r="Y10" s="24"/>
      <c r="Z10" s="423"/>
      <c r="AA10" s="423"/>
      <c r="AB10" s="423"/>
      <c r="AC10" s="423"/>
      <c r="AD10" s="423"/>
      <c r="AE10" s="24"/>
      <c r="AF10" s="423"/>
      <c r="AG10" s="423"/>
      <c r="AH10" s="423"/>
      <c r="AI10" s="423"/>
      <c r="AJ10" s="423"/>
      <c r="AK10" s="423"/>
    </row>
    <row r="11" spans="1:39" ht="15.65" customHeight="1" x14ac:dyDescent="0.35">
      <c r="A11" s="13" t="s">
        <v>241</v>
      </c>
    </row>
    <row r="12" spans="1:39" ht="15.65" customHeight="1" x14ac:dyDescent="0.35">
      <c r="A12" s="8" t="s">
        <v>956</v>
      </c>
      <c r="B12" s="24">
        <v>0</v>
      </c>
      <c r="C12" s="24">
        <v>0</v>
      </c>
      <c r="D12" s="24">
        <v>0</v>
      </c>
      <c r="E12" s="24">
        <v>0</v>
      </c>
      <c r="F12" s="24">
        <v>0</v>
      </c>
      <c r="G12" s="24" t="s">
        <v>933</v>
      </c>
      <c r="H12" s="24">
        <v>0</v>
      </c>
      <c r="I12" s="24">
        <v>0</v>
      </c>
      <c r="J12" s="24">
        <v>0</v>
      </c>
      <c r="K12" s="24">
        <v>0</v>
      </c>
      <c r="L12" s="24">
        <v>0</v>
      </c>
      <c r="M12" s="24" t="s">
        <v>933</v>
      </c>
      <c r="N12" s="24">
        <v>0</v>
      </c>
      <c r="O12" s="24">
        <v>0</v>
      </c>
      <c r="P12" s="24">
        <v>0</v>
      </c>
      <c r="Q12" s="24">
        <v>0</v>
      </c>
      <c r="R12" s="24">
        <v>0</v>
      </c>
      <c r="S12" s="24" t="s">
        <v>933</v>
      </c>
      <c r="T12" s="24">
        <v>0</v>
      </c>
      <c r="U12" s="24">
        <v>0</v>
      </c>
      <c r="V12" s="24">
        <v>0</v>
      </c>
      <c r="W12" s="24">
        <v>0</v>
      </c>
      <c r="X12" s="24">
        <v>0</v>
      </c>
      <c r="Y12" s="24"/>
      <c r="Z12" s="24">
        <v>0</v>
      </c>
      <c r="AA12" s="24">
        <v>0</v>
      </c>
      <c r="AB12" s="24">
        <v>0</v>
      </c>
      <c r="AC12" s="24">
        <v>0</v>
      </c>
      <c r="AD12" s="24">
        <v>0</v>
      </c>
      <c r="AE12" s="24"/>
      <c r="AF12" s="24">
        <v>0</v>
      </c>
      <c r="AG12" s="24">
        <v>0</v>
      </c>
      <c r="AH12" s="24">
        <v>0</v>
      </c>
      <c r="AI12" s="24">
        <v>0</v>
      </c>
      <c r="AJ12" s="24">
        <v>0</v>
      </c>
      <c r="AK12" s="24" t="s">
        <v>933</v>
      </c>
    </row>
    <row r="13" spans="1:39" ht="15.65" customHeight="1" x14ac:dyDescent="0.35">
      <c r="A13" s="8" t="s">
        <v>955</v>
      </c>
      <c r="B13" s="24">
        <v>0</v>
      </c>
      <c r="C13" s="24">
        <v>0</v>
      </c>
      <c r="D13" s="24">
        <v>0</v>
      </c>
      <c r="E13" s="24">
        <v>0</v>
      </c>
      <c r="F13" s="24">
        <v>0</v>
      </c>
      <c r="G13" s="24" t="s">
        <v>933</v>
      </c>
      <c r="H13" s="24">
        <v>0</v>
      </c>
      <c r="I13" s="24">
        <v>0</v>
      </c>
      <c r="J13" s="24">
        <v>0</v>
      </c>
      <c r="K13" s="24">
        <v>0</v>
      </c>
      <c r="L13" s="24">
        <v>0</v>
      </c>
      <c r="M13" s="24" t="s">
        <v>933</v>
      </c>
      <c r="N13" s="24">
        <v>0</v>
      </c>
      <c r="O13" s="24">
        <v>0</v>
      </c>
      <c r="P13" s="24">
        <v>0</v>
      </c>
      <c r="Q13" s="24">
        <v>0</v>
      </c>
      <c r="R13" s="24">
        <v>0</v>
      </c>
      <c r="S13" s="24" t="s">
        <v>933</v>
      </c>
      <c r="T13" s="24">
        <v>0</v>
      </c>
      <c r="U13" s="24">
        <v>0</v>
      </c>
      <c r="V13" s="24">
        <v>0</v>
      </c>
      <c r="W13" s="24">
        <v>0</v>
      </c>
      <c r="X13" s="24">
        <v>0</v>
      </c>
      <c r="Y13" s="24"/>
      <c r="Z13" s="24">
        <v>0</v>
      </c>
      <c r="AA13" s="24">
        <v>0</v>
      </c>
      <c r="AB13" s="24">
        <v>0</v>
      </c>
      <c r="AC13" s="24">
        <v>0</v>
      </c>
      <c r="AD13" s="24">
        <v>0</v>
      </c>
      <c r="AE13" s="24"/>
      <c r="AF13" s="24">
        <v>0</v>
      </c>
      <c r="AG13" s="24">
        <v>0</v>
      </c>
      <c r="AH13" s="24">
        <v>0</v>
      </c>
      <c r="AI13" s="24">
        <v>0</v>
      </c>
      <c r="AJ13" s="24">
        <v>0</v>
      </c>
      <c r="AK13" s="24" t="s">
        <v>933</v>
      </c>
    </row>
    <row r="14" spans="1:39" ht="15.65" customHeight="1" x14ac:dyDescent="0.5">
      <c r="A14" s="8" t="s">
        <v>954</v>
      </c>
      <c r="B14" s="420">
        <v>0</v>
      </c>
      <c r="C14" s="420">
        <v>0</v>
      </c>
      <c r="D14" s="420">
        <v>0</v>
      </c>
      <c r="E14" s="420">
        <v>0</v>
      </c>
      <c r="F14" s="420">
        <v>0</v>
      </c>
      <c r="G14" s="420" t="s">
        <v>933</v>
      </c>
      <c r="H14" s="420">
        <v>0</v>
      </c>
      <c r="I14" s="420">
        <v>0</v>
      </c>
      <c r="J14" s="420">
        <v>0</v>
      </c>
      <c r="K14" s="420">
        <v>0</v>
      </c>
      <c r="L14" s="420">
        <v>0</v>
      </c>
      <c r="M14" s="420" t="s">
        <v>933</v>
      </c>
      <c r="N14" s="420">
        <v>0</v>
      </c>
      <c r="O14" s="420">
        <v>0</v>
      </c>
      <c r="P14" s="420">
        <v>0</v>
      </c>
      <c r="Q14" s="420">
        <v>0</v>
      </c>
      <c r="R14" s="420">
        <v>0</v>
      </c>
      <c r="S14" s="420" t="s">
        <v>933</v>
      </c>
      <c r="T14" s="420">
        <v>0</v>
      </c>
      <c r="U14" s="420">
        <v>0</v>
      </c>
      <c r="V14" s="420">
        <v>0</v>
      </c>
      <c r="W14" s="420">
        <v>0</v>
      </c>
      <c r="X14" s="420">
        <v>0</v>
      </c>
      <c r="Y14" s="420"/>
      <c r="Z14" s="420">
        <v>0</v>
      </c>
      <c r="AA14" s="420">
        <v>0</v>
      </c>
      <c r="AB14" s="420">
        <v>0</v>
      </c>
      <c r="AC14" s="420">
        <v>0</v>
      </c>
      <c r="AD14" s="420">
        <v>0</v>
      </c>
      <c r="AE14" s="24"/>
      <c r="AF14" s="24">
        <v>0</v>
      </c>
      <c r="AG14" s="24">
        <v>0</v>
      </c>
      <c r="AH14" s="24">
        <v>0</v>
      </c>
      <c r="AI14" s="24">
        <v>0</v>
      </c>
      <c r="AJ14" s="24">
        <v>0</v>
      </c>
      <c r="AK14" s="24" t="s">
        <v>933</v>
      </c>
    </row>
    <row r="15" spans="1:39" ht="15.65" customHeight="1" x14ac:dyDescent="0.35">
      <c r="A15" s="9" t="s">
        <v>5</v>
      </c>
      <c r="B15" s="33">
        <v>0</v>
      </c>
      <c r="C15" s="33">
        <v>0</v>
      </c>
      <c r="D15" s="33">
        <v>0</v>
      </c>
      <c r="E15" s="33">
        <v>0</v>
      </c>
      <c r="F15" s="33">
        <v>0</v>
      </c>
      <c r="G15" s="33" t="s">
        <v>933</v>
      </c>
      <c r="H15" s="33">
        <v>0</v>
      </c>
      <c r="I15" s="33">
        <v>0</v>
      </c>
      <c r="J15" s="33">
        <v>0</v>
      </c>
      <c r="K15" s="33">
        <v>0</v>
      </c>
      <c r="L15" s="33">
        <v>0</v>
      </c>
      <c r="M15" s="33" t="s">
        <v>933</v>
      </c>
      <c r="N15" s="33">
        <v>0</v>
      </c>
      <c r="O15" s="33">
        <v>0</v>
      </c>
      <c r="P15" s="33">
        <v>0</v>
      </c>
      <c r="Q15" s="33">
        <v>0</v>
      </c>
      <c r="R15" s="33">
        <v>0</v>
      </c>
      <c r="S15" s="33" t="s">
        <v>933</v>
      </c>
      <c r="T15" s="33">
        <v>0</v>
      </c>
      <c r="U15" s="33">
        <v>0</v>
      </c>
      <c r="V15" s="33">
        <v>0</v>
      </c>
      <c r="W15" s="33">
        <v>0</v>
      </c>
      <c r="X15" s="33">
        <v>0</v>
      </c>
      <c r="Y15" s="33"/>
      <c r="Z15" s="33">
        <v>0</v>
      </c>
      <c r="AA15" s="33">
        <v>0</v>
      </c>
      <c r="AB15" s="33">
        <v>0</v>
      </c>
      <c r="AC15" s="33">
        <v>0</v>
      </c>
      <c r="AD15" s="33">
        <v>0</v>
      </c>
      <c r="AE15" s="33"/>
      <c r="AF15" s="33">
        <v>0</v>
      </c>
      <c r="AG15" s="33">
        <v>0</v>
      </c>
      <c r="AH15" s="33">
        <v>0</v>
      </c>
      <c r="AI15" s="33">
        <v>0</v>
      </c>
      <c r="AJ15" s="33">
        <v>0</v>
      </c>
      <c r="AK15" s="33" t="s">
        <v>933</v>
      </c>
    </row>
    <row r="16" spans="1:39" ht="15.65" customHeight="1" x14ac:dyDescent="0.35">
      <c r="A16" s="13" t="s">
        <v>596</v>
      </c>
      <c r="B16" s="33"/>
      <c r="C16" s="33"/>
      <c r="D16" s="33"/>
      <c r="E16" s="33"/>
      <c r="F16" s="33"/>
      <c r="G16" s="33"/>
      <c r="H16" s="20">
        <f t="shared" ref="H16:X16" si="1">IF(H$4="","Blank",IFERROR(H15/B15-1,0))</f>
        <v>0</v>
      </c>
      <c r="I16" s="20">
        <f t="shared" si="1"/>
        <v>0</v>
      </c>
      <c r="J16" s="20">
        <f t="shared" si="1"/>
        <v>0</v>
      </c>
      <c r="K16" s="20">
        <f t="shared" si="1"/>
        <v>0</v>
      </c>
      <c r="L16" s="20">
        <f t="shared" si="1"/>
        <v>0</v>
      </c>
      <c r="M16" s="20" t="str">
        <f t="shared" si="1"/>
        <v>Blank</v>
      </c>
      <c r="N16" s="20">
        <f t="shared" si="1"/>
        <v>0</v>
      </c>
      <c r="O16" s="20">
        <f t="shared" si="1"/>
        <v>0</v>
      </c>
      <c r="P16" s="20">
        <f t="shared" si="1"/>
        <v>0</v>
      </c>
      <c r="Q16" s="20">
        <f t="shared" si="1"/>
        <v>0</v>
      </c>
      <c r="R16" s="20">
        <f t="shared" si="1"/>
        <v>0</v>
      </c>
      <c r="S16" s="20" t="str">
        <f t="shared" si="1"/>
        <v>Blank</v>
      </c>
      <c r="T16" s="20">
        <f t="shared" si="1"/>
        <v>0</v>
      </c>
      <c r="U16" s="20">
        <f t="shared" si="1"/>
        <v>0</v>
      </c>
      <c r="V16" s="20">
        <f t="shared" si="1"/>
        <v>0</v>
      </c>
      <c r="W16" s="20">
        <f t="shared" si="1"/>
        <v>0</v>
      </c>
      <c r="X16" s="20">
        <f t="shared" si="1"/>
        <v>0</v>
      </c>
      <c r="Y16" s="33"/>
      <c r="Z16" s="33"/>
      <c r="AA16" s="33"/>
      <c r="AB16" s="33"/>
      <c r="AC16" s="33"/>
      <c r="AD16" s="33"/>
      <c r="AE16" s="33"/>
      <c r="AF16" s="33"/>
      <c r="AG16" s="33"/>
      <c r="AH16" s="33"/>
      <c r="AI16" s="33"/>
      <c r="AJ16" s="33"/>
      <c r="AK16" s="33"/>
    </row>
    <row r="17" spans="1:37" ht="15.65" customHeight="1" x14ac:dyDescent="0.35">
      <c r="A17" s="13" t="s">
        <v>934</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row>
    <row r="18" spans="1:37" ht="15.65" customHeight="1" x14ac:dyDescent="0.35">
      <c r="A18" s="13" t="s">
        <v>226</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row>
    <row r="19" spans="1:37" ht="15.65" customHeight="1" x14ac:dyDescent="0.35">
      <c r="A19" s="8" t="s">
        <v>956</v>
      </c>
      <c r="B19" s="24">
        <v>0</v>
      </c>
      <c r="C19" s="24">
        <v>0</v>
      </c>
      <c r="D19" s="24">
        <v>0</v>
      </c>
      <c r="E19" s="24">
        <v>0</v>
      </c>
      <c r="F19" s="24">
        <v>0</v>
      </c>
      <c r="G19" s="24" t="s">
        <v>933</v>
      </c>
      <c r="H19" s="24">
        <v>0</v>
      </c>
      <c r="I19" s="24">
        <v>0</v>
      </c>
      <c r="J19" s="24">
        <v>0</v>
      </c>
      <c r="K19" s="24">
        <v>0</v>
      </c>
      <c r="L19" s="24">
        <v>0</v>
      </c>
      <c r="M19" s="24" t="s">
        <v>933</v>
      </c>
      <c r="N19" s="24">
        <v>0</v>
      </c>
      <c r="O19" s="24">
        <v>0</v>
      </c>
      <c r="P19" s="24">
        <v>0</v>
      </c>
      <c r="Q19" s="24">
        <v>0</v>
      </c>
      <c r="R19" s="24">
        <v>0</v>
      </c>
      <c r="S19" s="24" t="s">
        <v>933</v>
      </c>
      <c r="T19" s="24">
        <v>0</v>
      </c>
      <c r="U19" s="24">
        <v>0</v>
      </c>
      <c r="V19" s="24">
        <v>0</v>
      </c>
      <c r="W19" s="24">
        <v>0</v>
      </c>
      <c r="X19" s="24">
        <v>0</v>
      </c>
      <c r="Y19" s="24"/>
      <c r="Z19" s="24">
        <v>0</v>
      </c>
      <c r="AA19" s="24">
        <v>0</v>
      </c>
      <c r="AB19" s="24">
        <v>0</v>
      </c>
      <c r="AC19" s="24">
        <v>0</v>
      </c>
      <c r="AD19" s="24">
        <v>0</v>
      </c>
      <c r="AE19" s="24"/>
      <c r="AF19" s="24">
        <v>0</v>
      </c>
      <c r="AG19" s="24">
        <v>0</v>
      </c>
      <c r="AH19" s="24">
        <v>0</v>
      </c>
      <c r="AI19" s="24">
        <v>0</v>
      </c>
      <c r="AJ19" s="24">
        <v>0</v>
      </c>
      <c r="AK19" s="24" t="s">
        <v>933</v>
      </c>
    </row>
    <row r="20" spans="1:37" ht="15.65" customHeight="1" x14ac:dyDescent="0.35">
      <c r="A20" s="8" t="s">
        <v>955</v>
      </c>
      <c r="B20" s="24">
        <v>0</v>
      </c>
      <c r="C20" s="24">
        <v>0</v>
      </c>
      <c r="D20" s="24">
        <v>0</v>
      </c>
      <c r="E20" s="24">
        <v>0</v>
      </c>
      <c r="F20" s="24">
        <v>0</v>
      </c>
      <c r="G20" s="24" t="s">
        <v>933</v>
      </c>
      <c r="H20" s="24">
        <v>0</v>
      </c>
      <c r="I20" s="24">
        <v>0</v>
      </c>
      <c r="J20" s="24">
        <v>0</v>
      </c>
      <c r="K20" s="24">
        <v>0</v>
      </c>
      <c r="L20" s="24">
        <v>0</v>
      </c>
      <c r="M20" s="24" t="s">
        <v>933</v>
      </c>
      <c r="N20" s="24">
        <v>0</v>
      </c>
      <c r="O20" s="24">
        <v>0</v>
      </c>
      <c r="P20" s="24">
        <v>0</v>
      </c>
      <c r="Q20" s="24">
        <v>0</v>
      </c>
      <c r="R20" s="24">
        <v>0</v>
      </c>
      <c r="S20" s="24" t="s">
        <v>933</v>
      </c>
      <c r="T20" s="24">
        <v>0</v>
      </c>
      <c r="U20" s="24">
        <v>0</v>
      </c>
      <c r="V20" s="24">
        <v>0</v>
      </c>
      <c r="W20" s="24">
        <v>0</v>
      </c>
      <c r="X20" s="24">
        <v>0</v>
      </c>
      <c r="Y20" s="24"/>
      <c r="Z20" s="24">
        <v>0</v>
      </c>
      <c r="AA20" s="24">
        <v>0</v>
      </c>
      <c r="AB20" s="24">
        <v>0</v>
      </c>
      <c r="AC20" s="24">
        <v>0</v>
      </c>
      <c r="AD20" s="24">
        <v>0</v>
      </c>
      <c r="AE20" s="24"/>
      <c r="AF20" s="24">
        <v>0</v>
      </c>
      <c r="AG20" s="24">
        <v>0</v>
      </c>
      <c r="AH20" s="24">
        <v>0</v>
      </c>
      <c r="AI20" s="24">
        <v>0</v>
      </c>
      <c r="AJ20" s="24">
        <v>0</v>
      </c>
      <c r="AK20" s="24" t="s">
        <v>933</v>
      </c>
    </row>
    <row r="21" spans="1:37" ht="15.65" customHeight="1" x14ac:dyDescent="0.5">
      <c r="A21" s="8" t="s">
        <v>954</v>
      </c>
      <c r="B21" s="420">
        <v>0</v>
      </c>
      <c r="C21" s="420">
        <v>0</v>
      </c>
      <c r="D21" s="420">
        <v>0</v>
      </c>
      <c r="E21" s="420">
        <v>0</v>
      </c>
      <c r="F21" s="420">
        <v>0</v>
      </c>
      <c r="G21" s="420" t="s">
        <v>933</v>
      </c>
      <c r="H21" s="420">
        <v>0</v>
      </c>
      <c r="I21" s="420">
        <v>0</v>
      </c>
      <c r="J21" s="420">
        <v>0</v>
      </c>
      <c r="K21" s="420">
        <v>0</v>
      </c>
      <c r="L21" s="420">
        <v>0</v>
      </c>
      <c r="M21" s="420" t="s">
        <v>933</v>
      </c>
      <c r="N21" s="420">
        <v>0</v>
      </c>
      <c r="O21" s="420">
        <v>0</v>
      </c>
      <c r="P21" s="420">
        <v>0</v>
      </c>
      <c r="Q21" s="420">
        <v>0</v>
      </c>
      <c r="R21" s="420">
        <v>0</v>
      </c>
      <c r="S21" s="420" t="s">
        <v>933</v>
      </c>
      <c r="T21" s="420">
        <v>0</v>
      </c>
      <c r="U21" s="420">
        <v>0</v>
      </c>
      <c r="V21" s="420">
        <v>0</v>
      </c>
      <c r="W21" s="420">
        <v>0</v>
      </c>
      <c r="X21" s="420">
        <v>0</v>
      </c>
      <c r="Y21" s="420"/>
      <c r="Z21" s="420">
        <v>0</v>
      </c>
      <c r="AA21" s="420">
        <v>0</v>
      </c>
      <c r="AB21" s="420">
        <v>0</v>
      </c>
      <c r="AC21" s="420">
        <v>0</v>
      </c>
      <c r="AD21" s="420">
        <v>0</v>
      </c>
      <c r="AE21" s="24"/>
      <c r="AF21" s="24">
        <v>0</v>
      </c>
      <c r="AG21" s="24">
        <v>0</v>
      </c>
      <c r="AH21" s="24">
        <v>0</v>
      </c>
      <c r="AI21" s="24">
        <v>0</v>
      </c>
      <c r="AJ21" s="24">
        <v>0</v>
      </c>
      <c r="AK21" s="24" t="s">
        <v>933</v>
      </c>
    </row>
    <row r="22" spans="1:37" ht="15.65" customHeight="1" x14ac:dyDescent="0.35">
      <c r="A22" s="9" t="s">
        <v>597</v>
      </c>
      <c r="B22" s="33">
        <v>0</v>
      </c>
      <c r="C22" s="33">
        <v>0</v>
      </c>
      <c r="D22" s="33">
        <v>0</v>
      </c>
      <c r="E22" s="33">
        <v>0</v>
      </c>
      <c r="F22" s="33">
        <v>0</v>
      </c>
      <c r="G22" s="33" t="s">
        <v>933</v>
      </c>
      <c r="H22" s="33">
        <v>0</v>
      </c>
      <c r="I22" s="33">
        <v>0</v>
      </c>
      <c r="J22" s="33">
        <v>0</v>
      </c>
      <c r="K22" s="33">
        <v>0</v>
      </c>
      <c r="L22" s="33">
        <v>0</v>
      </c>
      <c r="M22" s="33" t="s">
        <v>933</v>
      </c>
      <c r="N22" s="33">
        <v>0</v>
      </c>
      <c r="O22" s="33">
        <v>0</v>
      </c>
      <c r="P22" s="33">
        <v>0</v>
      </c>
      <c r="Q22" s="33">
        <v>0</v>
      </c>
      <c r="R22" s="33">
        <v>0</v>
      </c>
      <c r="S22" s="33" t="s">
        <v>933</v>
      </c>
      <c r="T22" s="33">
        <v>0</v>
      </c>
      <c r="U22" s="33">
        <v>0</v>
      </c>
      <c r="V22" s="33">
        <v>0</v>
      </c>
      <c r="W22" s="33">
        <v>0</v>
      </c>
      <c r="X22" s="33">
        <v>0</v>
      </c>
      <c r="Y22" s="33"/>
      <c r="Z22" s="33">
        <v>0</v>
      </c>
      <c r="AA22" s="33">
        <v>0</v>
      </c>
      <c r="AB22" s="33">
        <v>0</v>
      </c>
      <c r="AC22" s="33">
        <v>0</v>
      </c>
      <c r="AD22" s="33">
        <v>0</v>
      </c>
      <c r="AE22" s="33"/>
      <c r="AF22" s="33">
        <v>0</v>
      </c>
      <c r="AG22" s="33">
        <v>0</v>
      </c>
      <c r="AH22" s="33">
        <v>0</v>
      </c>
      <c r="AI22" s="33">
        <v>0</v>
      </c>
      <c r="AJ22" s="33">
        <v>0</v>
      </c>
      <c r="AK22" s="33" t="s">
        <v>933</v>
      </c>
    </row>
    <row r="23" spans="1:37" ht="15.65" customHeight="1" x14ac:dyDescent="0.35">
      <c r="A23" s="8" t="s">
        <v>934</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row>
    <row r="24" spans="1:37" ht="15.65" customHeight="1" x14ac:dyDescent="0.35">
      <c r="A24" s="9" t="s">
        <v>68</v>
      </c>
      <c r="B24" s="33">
        <v>0</v>
      </c>
      <c r="C24" s="33">
        <v>0</v>
      </c>
      <c r="D24" s="33">
        <v>0</v>
      </c>
      <c r="E24" s="33">
        <v>0</v>
      </c>
      <c r="F24" s="33">
        <v>0</v>
      </c>
      <c r="G24" s="33" t="s">
        <v>933</v>
      </c>
      <c r="H24" s="33">
        <v>0</v>
      </c>
      <c r="I24" s="33">
        <v>0</v>
      </c>
      <c r="J24" s="33">
        <v>0</v>
      </c>
      <c r="K24" s="33">
        <v>0</v>
      </c>
      <c r="L24" s="33">
        <v>0</v>
      </c>
      <c r="M24" s="33" t="s">
        <v>933</v>
      </c>
      <c r="N24" s="33">
        <v>0</v>
      </c>
      <c r="O24" s="33">
        <v>0</v>
      </c>
      <c r="P24" s="33">
        <v>0</v>
      </c>
      <c r="Q24" s="33">
        <v>0</v>
      </c>
      <c r="R24" s="33">
        <v>0</v>
      </c>
      <c r="S24" s="33" t="s">
        <v>933</v>
      </c>
      <c r="T24" s="33">
        <v>0</v>
      </c>
      <c r="U24" s="33">
        <v>0</v>
      </c>
      <c r="V24" s="33">
        <v>0</v>
      </c>
      <c r="W24" s="33">
        <v>0</v>
      </c>
      <c r="X24" s="33">
        <v>0</v>
      </c>
      <c r="Y24" s="33"/>
      <c r="Z24" s="33">
        <v>0</v>
      </c>
      <c r="AA24" s="33">
        <v>0</v>
      </c>
      <c r="AB24" s="33">
        <v>0</v>
      </c>
      <c r="AC24" s="33">
        <v>0</v>
      </c>
      <c r="AD24" s="33">
        <v>0</v>
      </c>
      <c r="AE24" s="33"/>
      <c r="AF24" s="33">
        <v>0</v>
      </c>
      <c r="AG24" s="33">
        <v>0</v>
      </c>
      <c r="AH24" s="33">
        <v>0</v>
      </c>
      <c r="AI24" s="33">
        <v>0</v>
      </c>
      <c r="AJ24" s="33">
        <v>0</v>
      </c>
      <c r="AK24" s="33" t="s">
        <v>933</v>
      </c>
    </row>
    <row r="25" spans="1:37" ht="15.65" customHeight="1" x14ac:dyDescent="0.35">
      <c r="A25" s="13" t="s">
        <v>225</v>
      </c>
      <c r="B25" s="20">
        <f>IFERROR(B24/B15,0)</f>
        <v>0</v>
      </c>
      <c r="C25" s="20">
        <f>IFERROR(C24/C15,0)</f>
        <v>0</v>
      </c>
      <c r="D25" s="20">
        <f>IFERROR(D24/D15,0)</f>
        <v>0</v>
      </c>
      <c r="E25" s="20">
        <f t="shared" ref="E25:X25" si="2">IF(E$4="","Blank",IFERROR(E24/E15,0))</f>
        <v>0</v>
      </c>
      <c r="F25" s="20">
        <f t="shared" si="2"/>
        <v>0</v>
      </c>
      <c r="G25" s="20" t="str">
        <f t="shared" si="2"/>
        <v>Blank</v>
      </c>
      <c r="H25" s="20">
        <f t="shared" si="2"/>
        <v>0</v>
      </c>
      <c r="I25" s="20">
        <f t="shared" si="2"/>
        <v>0</v>
      </c>
      <c r="J25" s="20">
        <f t="shared" si="2"/>
        <v>0</v>
      </c>
      <c r="K25" s="20">
        <f t="shared" si="2"/>
        <v>0</v>
      </c>
      <c r="L25" s="20">
        <f t="shared" si="2"/>
        <v>0</v>
      </c>
      <c r="M25" s="20" t="str">
        <f t="shared" si="2"/>
        <v>Blank</v>
      </c>
      <c r="N25" s="20">
        <f t="shared" si="2"/>
        <v>0</v>
      </c>
      <c r="O25" s="20">
        <f t="shared" si="2"/>
        <v>0</v>
      </c>
      <c r="P25" s="20">
        <f t="shared" si="2"/>
        <v>0</v>
      </c>
      <c r="Q25" s="20">
        <f t="shared" si="2"/>
        <v>0</v>
      </c>
      <c r="R25" s="20">
        <f t="shared" si="2"/>
        <v>0</v>
      </c>
      <c r="S25" s="20" t="str">
        <f t="shared" si="2"/>
        <v>Blank</v>
      </c>
      <c r="T25" s="20">
        <f t="shared" si="2"/>
        <v>0</v>
      </c>
      <c r="U25" s="20">
        <f t="shared" si="2"/>
        <v>0</v>
      </c>
      <c r="V25" s="20">
        <f t="shared" si="2"/>
        <v>0</v>
      </c>
      <c r="W25" s="20">
        <f t="shared" si="2"/>
        <v>0</v>
      </c>
      <c r="X25" s="20">
        <f t="shared" si="2"/>
        <v>0</v>
      </c>
      <c r="Y25" s="20"/>
      <c r="Z25" s="20"/>
      <c r="AA25" s="20"/>
      <c r="AB25" s="20"/>
      <c r="AC25" s="20"/>
      <c r="AD25" s="20"/>
      <c r="AE25" s="20"/>
      <c r="AF25" s="20"/>
      <c r="AG25" s="20"/>
      <c r="AH25" s="20"/>
      <c r="AI25" s="20"/>
      <c r="AJ25" s="20"/>
      <c r="AK25" s="20"/>
    </row>
    <row r="26" spans="1:37" ht="15.65" customHeight="1" x14ac:dyDescent="0.35">
      <c r="A26" s="8" t="s">
        <v>934</v>
      </c>
    </row>
    <row r="27" spans="1:37" ht="15.65" customHeight="1" x14ac:dyDescent="0.35">
      <c r="A27" s="13" t="s">
        <v>601</v>
      </c>
    </row>
    <row r="28" spans="1:37" ht="15.65" customHeight="1" x14ac:dyDescent="0.35">
      <c r="A28" s="8" t="s">
        <v>953</v>
      </c>
      <c r="B28" s="24">
        <v>0</v>
      </c>
      <c r="C28" s="24">
        <v>0</v>
      </c>
      <c r="D28" s="24">
        <v>0</v>
      </c>
      <c r="E28" s="24">
        <v>0</v>
      </c>
      <c r="F28" s="24">
        <v>0</v>
      </c>
      <c r="G28" s="24" t="s">
        <v>933</v>
      </c>
      <c r="H28" s="24">
        <v>0</v>
      </c>
      <c r="I28" s="24">
        <v>0</v>
      </c>
      <c r="J28" s="24">
        <v>0</v>
      </c>
      <c r="K28" s="24">
        <v>0</v>
      </c>
      <c r="L28" s="24">
        <v>0</v>
      </c>
      <c r="M28" s="24" t="s">
        <v>933</v>
      </c>
      <c r="N28" s="24">
        <v>0</v>
      </c>
      <c r="O28" s="24">
        <v>0</v>
      </c>
      <c r="P28" s="24">
        <v>0</v>
      </c>
      <c r="Q28" s="24">
        <v>0</v>
      </c>
      <c r="R28" s="24">
        <v>0</v>
      </c>
      <c r="S28" s="24" t="s">
        <v>933</v>
      </c>
      <c r="T28" s="24">
        <v>0</v>
      </c>
      <c r="U28" s="24">
        <v>0</v>
      </c>
      <c r="V28" s="24">
        <v>0</v>
      </c>
      <c r="W28" s="24">
        <v>0</v>
      </c>
      <c r="X28" s="24">
        <v>0</v>
      </c>
      <c r="Y28" s="24"/>
      <c r="Z28" s="24">
        <v>0</v>
      </c>
      <c r="AA28" s="24">
        <v>0</v>
      </c>
      <c r="AB28" s="24">
        <v>0</v>
      </c>
      <c r="AC28" s="24">
        <v>0</v>
      </c>
      <c r="AD28" s="24">
        <v>0</v>
      </c>
      <c r="AE28" s="24"/>
      <c r="AF28" s="24">
        <v>0</v>
      </c>
      <c r="AG28" s="24">
        <v>0</v>
      </c>
      <c r="AH28" s="24">
        <v>0</v>
      </c>
      <c r="AI28" s="24">
        <v>0</v>
      </c>
      <c r="AJ28" s="24">
        <v>0</v>
      </c>
      <c r="AK28" s="24" t="s">
        <v>933</v>
      </c>
    </row>
    <row r="29" spans="1:37" ht="15.65" customHeight="1" x14ac:dyDescent="0.35">
      <c r="A29" s="8" t="s">
        <v>639</v>
      </c>
      <c r="B29" s="24">
        <v>0</v>
      </c>
      <c r="C29" s="24">
        <v>0</v>
      </c>
      <c r="D29" s="24">
        <v>0</v>
      </c>
      <c r="E29" s="24">
        <v>0</v>
      </c>
      <c r="F29" s="24">
        <v>0</v>
      </c>
      <c r="G29" s="24" t="s">
        <v>933</v>
      </c>
      <c r="H29" s="24">
        <v>0</v>
      </c>
      <c r="I29" s="24">
        <v>0</v>
      </c>
      <c r="J29" s="24">
        <v>0</v>
      </c>
      <c r="K29" s="24">
        <v>0</v>
      </c>
      <c r="L29" s="24">
        <v>0</v>
      </c>
      <c r="M29" s="24" t="s">
        <v>933</v>
      </c>
      <c r="N29" s="24">
        <v>0</v>
      </c>
      <c r="O29" s="24">
        <v>0</v>
      </c>
      <c r="P29" s="24">
        <v>0</v>
      </c>
      <c r="Q29" s="24">
        <v>0</v>
      </c>
      <c r="R29" s="24">
        <v>0</v>
      </c>
      <c r="S29" s="24" t="s">
        <v>933</v>
      </c>
      <c r="T29" s="24">
        <v>0</v>
      </c>
      <c r="U29" s="24">
        <v>0</v>
      </c>
      <c r="V29" s="24">
        <v>0</v>
      </c>
      <c r="W29" s="24">
        <v>0</v>
      </c>
      <c r="X29" s="24">
        <v>0</v>
      </c>
      <c r="Y29" s="24"/>
      <c r="Z29" s="24">
        <v>0</v>
      </c>
      <c r="AA29" s="24">
        <v>0</v>
      </c>
      <c r="AB29" s="24">
        <v>0</v>
      </c>
      <c r="AC29" s="24">
        <v>0</v>
      </c>
      <c r="AD29" s="24">
        <v>0</v>
      </c>
      <c r="AE29" s="24"/>
      <c r="AF29" s="24">
        <v>0</v>
      </c>
      <c r="AG29" s="24">
        <v>0</v>
      </c>
      <c r="AH29" s="24">
        <v>0</v>
      </c>
      <c r="AI29" s="24">
        <v>0</v>
      </c>
      <c r="AJ29" s="24">
        <v>0</v>
      </c>
      <c r="AK29" s="24" t="s">
        <v>933</v>
      </c>
    </row>
    <row r="30" spans="1:37" ht="15.65" customHeight="1" x14ac:dyDescent="0.35">
      <c r="A30" s="8" t="s">
        <v>952</v>
      </c>
      <c r="B30" s="24">
        <v>0</v>
      </c>
      <c r="C30" s="24">
        <v>0</v>
      </c>
      <c r="D30" s="24">
        <v>0</v>
      </c>
      <c r="E30" s="24">
        <v>0</v>
      </c>
      <c r="F30" s="24">
        <v>0</v>
      </c>
      <c r="G30" s="24" t="s">
        <v>933</v>
      </c>
      <c r="H30" s="24">
        <v>0</v>
      </c>
      <c r="I30" s="24">
        <v>0</v>
      </c>
      <c r="J30" s="24">
        <v>0</v>
      </c>
      <c r="K30" s="24">
        <v>0</v>
      </c>
      <c r="L30" s="24">
        <v>0</v>
      </c>
      <c r="M30" s="24" t="s">
        <v>933</v>
      </c>
      <c r="N30" s="24">
        <v>0</v>
      </c>
      <c r="O30" s="24">
        <v>0</v>
      </c>
      <c r="P30" s="24">
        <v>0</v>
      </c>
      <c r="Q30" s="24">
        <v>0</v>
      </c>
      <c r="R30" s="24">
        <v>0</v>
      </c>
      <c r="S30" s="24" t="s">
        <v>933</v>
      </c>
      <c r="T30" s="24">
        <v>0</v>
      </c>
      <c r="U30" s="24">
        <v>0</v>
      </c>
      <c r="V30" s="24">
        <v>0</v>
      </c>
      <c r="W30" s="24">
        <v>0</v>
      </c>
      <c r="X30" s="24">
        <v>0</v>
      </c>
      <c r="Y30" s="24"/>
      <c r="Z30" s="24">
        <v>0</v>
      </c>
      <c r="AA30" s="24">
        <v>0</v>
      </c>
      <c r="AB30" s="24">
        <v>0</v>
      </c>
      <c r="AC30" s="24">
        <v>0</v>
      </c>
      <c r="AD30" s="24">
        <v>0</v>
      </c>
      <c r="AE30" s="24"/>
      <c r="AF30" s="24">
        <v>0</v>
      </c>
      <c r="AG30" s="24">
        <v>0</v>
      </c>
      <c r="AH30" s="24">
        <v>0</v>
      </c>
      <c r="AI30" s="24">
        <v>0</v>
      </c>
      <c r="AJ30" s="24">
        <v>0</v>
      </c>
      <c r="AK30" s="24" t="s">
        <v>933</v>
      </c>
    </row>
    <row r="31" spans="1:37" ht="15.65" customHeight="1" x14ac:dyDescent="0.35">
      <c r="A31" s="8" t="s">
        <v>951</v>
      </c>
      <c r="B31" s="24">
        <v>0</v>
      </c>
      <c r="C31" s="24">
        <v>0</v>
      </c>
      <c r="D31" s="24">
        <v>0</v>
      </c>
      <c r="E31" s="24">
        <v>0</v>
      </c>
      <c r="F31" s="24">
        <v>0</v>
      </c>
      <c r="G31" s="24" t="s">
        <v>933</v>
      </c>
      <c r="H31" s="24">
        <v>0</v>
      </c>
      <c r="I31" s="24">
        <v>0</v>
      </c>
      <c r="J31" s="24">
        <v>0</v>
      </c>
      <c r="K31" s="24">
        <v>0</v>
      </c>
      <c r="L31" s="24">
        <v>0</v>
      </c>
      <c r="M31" s="24" t="s">
        <v>933</v>
      </c>
      <c r="N31" s="24">
        <v>0</v>
      </c>
      <c r="O31" s="24">
        <v>0</v>
      </c>
      <c r="P31" s="24">
        <v>0</v>
      </c>
      <c r="Q31" s="24">
        <v>0</v>
      </c>
      <c r="R31" s="24">
        <v>0</v>
      </c>
      <c r="S31" s="24" t="s">
        <v>933</v>
      </c>
      <c r="T31" s="24">
        <v>0</v>
      </c>
      <c r="U31" s="24">
        <v>0</v>
      </c>
      <c r="V31" s="24">
        <v>0</v>
      </c>
      <c r="W31" s="24">
        <v>0</v>
      </c>
      <c r="X31" s="24">
        <v>0</v>
      </c>
      <c r="Y31" s="24"/>
      <c r="Z31" s="24">
        <v>0</v>
      </c>
      <c r="AA31" s="24">
        <v>0</v>
      </c>
      <c r="AB31" s="24">
        <v>0</v>
      </c>
      <c r="AC31" s="24">
        <v>0</v>
      </c>
      <c r="AD31" s="24">
        <v>0</v>
      </c>
      <c r="AE31" s="24"/>
      <c r="AF31" s="24">
        <v>0</v>
      </c>
      <c r="AG31" s="24">
        <v>0</v>
      </c>
      <c r="AH31" s="24">
        <v>0</v>
      </c>
      <c r="AI31" s="24">
        <v>0</v>
      </c>
      <c r="AJ31" s="24">
        <v>0</v>
      </c>
      <c r="AK31" s="24" t="s">
        <v>933</v>
      </c>
    </row>
    <row r="32" spans="1:37" ht="15.65" customHeight="1" x14ac:dyDescent="0.35">
      <c r="A32" s="8" t="s">
        <v>950</v>
      </c>
      <c r="B32" s="24">
        <v>0</v>
      </c>
      <c r="C32" s="24">
        <v>0</v>
      </c>
      <c r="D32" s="24">
        <v>0</v>
      </c>
      <c r="E32" s="24">
        <v>0</v>
      </c>
      <c r="F32" s="24">
        <v>0</v>
      </c>
      <c r="G32" s="24" t="s">
        <v>933</v>
      </c>
      <c r="H32" s="24">
        <v>0</v>
      </c>
      <c r="I32" s="24">
        <v>0</v>
      </c>
      <c r="J32" s="24">
        <v>0</v>
      </c>
      <c r="K32" s="24">
        <v>0</v>
      </c>
      <c r="L32" s="24">
        <v>0</v>
      </c>
      <c r="M32" s="24" t="s">
        <v>933</v>
      </c>
      <c r="N32" s="24">
        <v>0</v>
      </c>
      <c r="O32" s="24">
        <v>0</v>
      </c>
      <c r="P32" s="24">
        <v>0</v>
      </c>
      <c r="Q32" s="24">
        <v>0</v>
      </c>
      <c r="R32" s="24">
        <v>0</v>
      </c>
      <c r="S32" s="24" t="s">
        <v>933</v>
      </c>
      <c r="T32" s="24">
        <v>0</v>
      </c>
      <c r="U32" s="24">
        <v>0</v>
      </c>
      <c r="V32" s="24">
        <v>0</v>
      </c>
      <c r="W32" s="24">
        <v>0</v>
      </c>
      <c r="X32" s="24">
        <v>0</v>
      </c>
      <c r="Y32" s="24"/>
      <c r="Z32" s="24">
        <v>0</v>
      </c>
      <c r="AA32" s="24">
        <v>0</v>
      </c>
      <c r="AB32" s="24">
        <v>0</v>
      </c>
      <c r="AC32" s="24">
        <v>0</v>
      </c>
      <c r="AD32" s="24">
        <v>0</v>
      </c>
      <c r="AE32" s="24"/>
      <c r="AF32" s="24">
        <v>0</v>
      </c>
      <c r="AG32" s="24">
        <v>0</v>
      </c>
      <c r="AH32" s="24">
        <v>0</v>
      </c>
      <c r="AI32" s="24">
        <v>0</v>
      </c>
      <c r="AJ32" s="24">
        <v>0</v>
      </c>
      <c r="AK32" s="24" t="s">
        <v>933</v>
      </c>
    </row>
    <row r="33" spans="1:37" ht="15.65" customHeight="1" x14ac:dyDescent="0.5">
      <c r="A33" s="8" t="s">
        <v>949</v>
      </c>
      <c r="B33" s="420">
        <v>0</v>
      </c>
      <c r="C33" s="420">
        <v>0</v>
      </c>
      <c r="D33" s="420">
        <v>0</v>
      </c>
      <c r="E33" s="420">
        <v>0</v>
      </c>
      <c r="F33" s="420">
        <v>0</v>
      </c>
      <c r="G33" s="420" t="s">
        <v>933</v>
      </c>
      <c r="H33" s="420">
        <v>0</v>
      </c>
      <c r="I33" s="420">
        <v>0</v>
      </c>
      <c r="J33" s="420">
        <v>0</v>
      </c>
      <c r="K33" s="420">
        <v>0</v>
      </c>
      <c r="L33" s="420">
        <v>0</v>
      </c>
      <c r="M33" s="420" t="s">
        <v>933</v>
      </c>
      <c r="N33" s="420">
        <v>0</v>
      </c>
      <c r="O33" s="420">
        <v>0</v>
      </c>
      <c r="P33" s="420">
        <v>0</v>
      </c>
      <c r="Q33" s="420">
        <v>0</v>
      </c>
      <c r="R33" s="420">
        <v>0</v>
      </c>
      <c r="S33" s="420" t="s">
        <v>933</v>
      </c>
      <c r="T33" s="420">
        <v>0</v>
      </c>
      <c r="U33" s="420">
        <v>0</v>
      </c>
      <c r="V33" s="420">
        <v>0</v>
      </c>
      <c r="W33" s="420">
        <v>0</v>
      </c>
      <c r="X33" s="420">
        <v>0</v>
      </c>
      <c r="Y33" s="420"/>
      <c r="Z33" s="420">
        <v>0</v>
      </c>
      <c r="AA33" s="420">
        <v>0</v>
      </c>
      <c r="AB33" s="420">
        <v>0</v>
      </c>
      <c r="AC33" s="420">
        <v>0</v>
      </c>
      <c r="AD33" s="420">
        <v>0</v>
      </c>
      <c r="AE33" s="24"/>
      <c r="AF33" s="24">
        <v>0</v>
      </c>
      <c r="AG33" s="24">
        <v>0</v>
      </c>
      <c r="AH33" s="24">
        <v>0</v>
      </c>
      <c r="AI33" s="24">
        <v>0</v>
      </c>
      <c r="AJ33" s="24">
        <v>0</v>
      </c>
      <c r="AK33" s="24" t="s">
        <v>933</v>
      </c>
    </row>
    <row r="34" spans="1:37" ht="15.65" customHeight="1" x14ac:dyDescent="0.35">
      <c r="A34" s="9" t="s">
        <v>603</v>
      </c>
      <c r="B34" s="33">
        <v>0</v>
      </c>
      <c r="C34" s="33">
        <v>0</v>
      </c>
      <c r="D34" s="33">
        <v>0</v>
      </c>
      <c r="E34" s="33">
        <v>0</v>
      </c>
      <c r="F34" s="33">
        <v>0</v>
      </c>
      <c r="G34" s="33" t="s">
        <v>933</v>
      </c>
      <c r="H34" s="33">
        <v>0</v>
      </c>
      <c r="I34" s="33">
        <v>0</v>
      </c>
      <c r="J34" s="33">
        <v>0</v>
      </c>
      <c r="K34" s="33">
        <v>0</v>
      </c>
      <c r="L34" s="33">
        <v>0</v>
      </c>
      <c r="M34" s="33" t="s">
        <v>933</v>
      </c>
      <c r="N34" s="33">
        <v>0</v>
      </c>
      <c r="O34" s="33">
        <v>0</v>
      </c>
      <c r="P34" s="33">
        <v>0</v>
      </c>
      <c r="Q34" s="33">
        <v>0</v>
      </c>
      <c r="R34" s="33">
        <v>0</v>
      </c>
      <c r="S34" s="33" t="s">
        <v>933</v>
      </c>
      <c r="T34" s="33">
        <v>0</v>
      </c>
      <c r="U34" s="33">
        <v>0</v>
      </c>
      <c r="V34" s="33">
        <v>0</v>
      </c>
      <c r="W34" s="33">
        <v>0</v>
      </c>
      <c r="X34" s="33">
        <v>0</v>
      </c>
      <c r="Y34" s="33"/>
      <c r="Z34" s="33">
        <v>0</v>
      </c>
      <c r="AA34" s="33">
        <v>0</v>
      </c>
      <c r="AB34" s="33">
        <v>0</v>
      </c>
      <c r="AC34" s="33">
        <v>0</v>
      </c>
      <c r="AD34" s="33">
        <v>0</v>
      </c>
      <c r="AE34" s="33"/>
      <c r="AF34" s="33">
        <v>0</v>
      </c>
      <c r="AG34" s="33">
        <v>0</v>
      </c>
      <c r="AH34" s="33">
        <v>0</v>
      </c>
      <c r="AI34" s="33">
        <v>0</v>
      </c>
      <c r="AJ34" s="33">
        <v>0</v>
      </c>
      <c r="AK34" s="33" t="s">
        <v>933</v>
      </c>
    </row>
    <row r="35" spans="1:37" ht="15.65" customHeight="1" x14ac:dyDescent="0.35">
      <c r="A35" s="8" t="s">
        <v>934</v>
      </c>
    </row>
    <row r="36" spans="1:37" ht="15.65" customHeight="1" x14ac:dyDescent="0.35">
      <c r="A36" s="9" t="s">
        <v>604</v>
      </c>
      <c r="B36" s="33">
        <v>0</v>
      </c>
      <c r="C36" s="33">
        <v>0</v>
      </c>
      <c r="D36" s="33">
        <v>0</v>
      </c>
      <c r="E36" s="33">
        <v>0</v>
      </c>
      <c r="F36" s="33">
        <v>0</v>
      </c>
      <c r="G36" s="33" t="s">
        <v>933</v>
      </c>
      <c r="H36" s="33">
        <v>0</v>
      </c>
      <c r="I36" s="33">
        <v>0</v>
      </c>
      <c r="J36" s="33">
        <v>0</v>
      </c>
      <c r="K36" s="33">
        <v>0</v>
      </c>
      <c r="L36" s="33">
        <v>0</v>
      </c>
      <c r="M36" s="33" t="s">
        <v>933</v>
      </c>
      <c r="N36" s="33">
        <v>0</v>
      </c>
      <c r="O36" s="33">
        <v>0</v>
      </c>
      <c r="P36" s="33">
        <v>0</v>
      </c>
      <c r="Q36" s="33">
        <v>0</v>
      </c>
      <c r="R36" s="33">
        <v>0</v>
      </c>
      <c r="S36" s="33" t="s">
        <v>933</v>
      </c>
      <c r="T36" s="33">
        <v>0</v>
      </c>
      <c r="U36" s="33">
        <v>0</v>
      </c>
      <c r="V36" s="33">
        <v>0</v>
      </c>
      <c r="W36" s="33">
        <v>0</v>
      </c>
      <c r="X36" s="33">
        <v>0</v>
      </c>
      <c r="Y36" s="33"/>
      <c r="Z36" s="33">
        <v>0</v>
      </c>
      <c r="AA36" s="33">
        <v>0</v>
      </c>
      <c r="AB36" s="33">
        <v>0</v>
      </c>
      <c r="AC36" s="33">
        <v>0</v>
      </c>
      <c r="AD36" s="33">
        <v>0</v>
      </c>
      <c r="AE36" s="33"/>
      <c r="AF36" s="33">
        <v>0</v>
      </c>
      <c r="AG36" s="33">
        <v>0</v>
      </c>
      <c r="AH36" s="33">
        <v>0</v>
      </c>
      <c r="AI36" s="33">
        <v>0</v>
      </c>
      <c r="AJ36" s="33">
        <v>0</v>
      </c>
      <c r="AK36" s="33" t="s">
        <v>933</v>
      </c>
    </row>
    <row r="37" spans="1:37" ht="15.65" customHeight="1" x14ac:dyDescent="0.35">
      <c r="A37" s="13" t="s">
        <v>605</v>
      </c>
      <c r="B37" s="20">
        <f>IFERROR(B36/B15,0)</f>
        <v>0</v>
      </c>
      <c r="C37" s="20">
        <f>IFERROR(C36/C15,0)</f>
        <v>0</v>
      </c>
      <c r="D37" s="20">
        <f>IFERROR(D36/D15,0)</f>
        <v>0</v>
      </c>
      <c r="E37" s="20">
        <f>IF(E$4="","Blank",IFERROR(E36/E15,0))</f>
        <v>0</v>
      </c>
      <c r="F37" s="20">
        <f t="shared" ref="F37:X37" si="3">IFERROR(F36/F15,0)</f>
        <v>0</v>
      </c>
      <c r="G37" s="20">
        <f t="shared" si="3"/>
        <v>0</v>
      </c>
      <c r="H37" s="20">
        <f t="shared" si="3"/>
        <v>0</v>
      </c>
      <c r="I37" s="20">
        <f t="shared" si="3"/>
        <v>0</v>
      </c>
      <c r="J37" s="20">
        <f t="shared" si="3"/>
        <v>0</v>
      </c>
      <c r="K37" s="20">
        <f t="shared" si="3"/>
        <v>0</v>
      </c>
      <c r="L37" s="20">
        <f t="shared" si="3"/>
        <v>0</v>
      </c>
      <c r="M37" s="20">
        <f t="shared" si="3"/>
        <v>0</v>
      </c>
      <c r="N37" s="20">
        <f t="shared" si="3"/>
        <v>0</v>
      </c>
      <c r="O37" s="20">
        <f t="shared" si="3"/>
        <v>0</v>
      </c>
      <c r="P37" s="20">
        <f t="shared" si="3"/>
        <v>0</v>
      </c>
      <c r="Q37" s="20">
        <f t="shared" si="3"/>
        <v>0</v>
      </c>
      <c r="R37" s="20">
        <f t="shared" si="3"/>
        <v>0</v>
      </c>
      <c r="S37" s="20">
        <f t="shared" si="3"/>
        <v>0</v>
      </c>
      <c r="T37" s="20">
        <f t="shared" si="3"/>
        <v>0</v>
      </c>
      <c r="U37" s="20">
        <f t="shared" si="3"/>
        <v>0</v>
      </c>
      <c r="V37" s="20">
        <f t="shared" si="3"/>
        <v>0</v>
      </c>
      <c r="W37" s="20">
        <f t="shared" si="3"/>
        <v>0</v>
      </c>
      <c r="X37" s="20">
        <f t="shared" si="3"/>
        <v>0</v>
      </c>
      <c r="Y37" s="161"/>
      <c r="Z37" s="161">
        <v>0</v>
      </c>
      <c r="AA37" s="161">
        <v>0</v>
      </c>
      <c r="AB37" s="161">
        <v>0</v>
      </c>
      <c r="AC37" s="161">
        <v>0</v>
      </c>
      <c r="AD37" s="161">
        <v>0</v>
      </c>
      <c r="AE37" s="161"/>
      <c r="AF37" s="161">
        <v>0</v>
      </c>
      <c r="AG37" s="161">
        <v>0</v>
      </c>
      <c r="AH37" s="161">
        <v>0</v>
      </c>
      <c r="AI37" s="161">
        <v>0</v>
      </c>
      <c r="AJ37" s="161">
        <v>0</v>
      </c>
      <c r="AK37" s="161" t="s">
        <v>933</v>
      </c>
    </row>
    <row r="38" spans="1:37" ht="15.65" customHeight="1" x14ac:dyDescent="0.5">
      <c r="A38" s="8" t="s">
        <v>612</v>
      </c>
      <c r="B38" s="421">
        <v>0</v>
      </c>
      <c r="C38" s="421">
        <v>0</v>
      </c>
      <c r="D38" s="421">
        <v>0</v>
      </c>
      <c r="E38" s="421">
        <v>0</v>
      </c>
      <c r="F38" s="421">
        <v>0</v>
      </c>
      <c r="G38" s="421" t="s">
        <v>933</v>
      </c>
      <c r="H38" s="421">
        <v>0</v>
      </c>
      <c r="I38" s="421">
        <v>0</v>
      </c>
      <c r="J38" s="421">
        <v>0</v>
      </c>
      <c r="K38" s="421">
        <v>0</v>
      </c>
      <c r="L38" s="421">
        <v>0</v>
      </c>
      <c r="M38" s="421" t="s">
        <v>933</v>
      </c>
      <c r="N38" s="421">
        <v>0</v>
      </c>
      <c r="O38" s="421">
        <v>0</v>
      </c>
      <c r="P38" s="421">
        <v>0</v>
      </c>
      <c r="Q38" s="421">
        <v>0</v>
      </c>
      <c r="R38" s="421">
        <v>0</v>
      </c>
      <c r="S38" s="421" t="s">
        <v>933</v>
      </c>
      <c r="T38" s="421">
        <v>0</v>
      </c>
      <c r="U38" s="421">
        <v>0</v>
      </c>
      <c r="V38" s="421">
        <v>0</v>
      </c>
      <c r="W38" s="421">
        <v>0</v>
      </c>
      <c r="X38" s="421">
        <v>0</v>
      </c>
      <c r="Y38" s="421"/>
      <c r="Z38" s="421">
        <v>0</v>
      </c>
      <c r="AA38" s="421">
        <v>0</v>
      </c>
      <c r="AB38" s="421">
        <v>0</v>
      </c>
      <c r="AC38" s="421">
        <v>0</v>
      </c>
      <c r="AD38" s="421">
        <v>0</v>
      </c>
      <c r="AE38" s="244"/>
      <c r="AF38" s="244">
        <v>0</v>
      </c>
      <c r="AG38" s="244">
        <v>0</v>
      </c>
      <c r="AH38" s="244">
        <v>0</v>
      </c>
      <c r="AI38" s="244">
        <v>0</v>
      </c>
      <c r="AJ38" s="244">
        <v>0</v>
      </c>
      <c r="AK38" s="244" t="s">
        <v>933</v>
      </c>
    </row>
    <row r="39" spans="1:37" ht="15.65" customHeight="1" x14ac:dyDescent="0.35">
      <c r="A39" s="9" t="s">
        <v>613</v>
      </c>
      <c r="B39" s="33">
        <v>0</v>
      </c>
      <c r="C39" s="33">
        <v>0</v>
      </c>
      <c r="D39" s="33">
        <v>0</v>
      </c>
      <c r="E39" s="33">
        <v>0</v>
      </c>
      <c r="F39" s="33">
        <v>0</v>
      </c>
      <c r="G39" s="33" t="s">
        <v>933</v>
      </c>
      <c r="H39" s="33">
        <v>0</v>
      </c>
      <c r="I39" s="33">
        <v>0</v>
      </c>
      <c r="J39" s="33">
        <v>0</v>
      </c>
      <c r="K39" s="33">
        <v>0</v>
      </c>
      <c r="L39" s="33">
        <v>0</v>
      </c>
      <c r="M39" s="33" t="s">
        <v>933</v>
      </c>
      <c r="N39" s="33">
        <v>0</v>
      </c>
      <c r="O39" s="33">
        <v>0</v>
      </c>
      <c r="P39" s="33">
        <v>0</v>
      </c>
      <c r="Q39" s="33">
        <v>0</v>
      </c>
      <c r="R39" s="33">
        <v>0</v>
      </c>
      <c r="S39" s="33" t="s">
        <v>933</v>
      </c>
      <c r="T39" s="33">
        <v>0</v>
      </c>
      <c r="U39" s="33">
        <v>0</v>
      </c>
      <c r="V39" s="33">
        <v>0</v>
      </c>
      <c r="W39" s="33">
        <v>0</v>
      </c>
      <c r="X39" s="33">
        <v>0</v>
      </c>
      <c r="Y39" s="33"/>
      <c r="Z39" s="33">
        <v>0</v>
      </c>
      <c r="AA39" s="33">
        <v>0</v>
      </c>
      <c r="AB39" s="33">
        <v>0</v>
      </c>
      <c r="AC39" s="33">
        <v>0</v>
      </c>
      <c r="AD39" s="33">
        <v>0</v>
      </c>
      <c r="AE39" s="33"/>
      <c r="AF39" s="33">
        <v>0</v>
      </c>
      <c r="AG39" s="33">
        <v>0</v>
      </c>
      <c r="AH39" s="33">
        <v>0</v>
      </c>
      <c r="AI39" s="33">
        <v>0</v>
      </c>
      <c r="AJ39" s="33">
        <v>0</v>
      </c>
      <c r="AK39" s="33" t="s">
        <v>933</v>
      </c>
    </row>
    <row r="40" spans="1:37" ht="15.65" customHeight="1" x14ac:dyDescent="0.35">
      <c r="A40" s="13" t="s">
        <v>69</v>
      </c>
      <c r="B40" s="20">
        <f>IFERROR(B39/B15,0)</f>
        <v>0</v>
      </c>
      <c r="C40" s="20">
        <f>IFERROR(C39/C15,0)</f>
        <v>0</v>
      </c>
      <c r="D40" s="20">
        <f>IFERROR(D39/D15,0)</f>
        <v>0</v>
      </c>
      <c r="E40" s="20">
        <f t="shared" ref="E40:X40" si="4">IF(E$4="","Blank",IFERROR(E39/E15,0))</f>
        <v>0</v>
      </c>
      <c r="F40" s="20">
        <f t="shared" si="4"/>
        <v>0</v>
      </c>
      <c r="G40" s="20" t="str">
        <f t="shared" si="4"/>
        <v>Blank</v>
      </c>
      <c r="H40" s="20">
        <f t="shared" si="4"/>
        <v>0</v>
      </c>
      <c r="I40" s="20">
        <f t="shared" si="4"/>
        <v>0</v>
      </c>
      <c r="J40" s="20">
        <f t="shared" si="4"/>
        <v>0</v>
      </c>
      <c r="K40" s="20">
        <f t="shared" si="4"/>
        <v>0</v>
      </c>
      <c r="L40" s="20">
        <f t="shared" si="4"/>
        <v>0</v>
      </c>
      <c r="M40" s="20" t="str">
        <f t="shared" si="4"/>
        <v>Blank</v>
      </c>
      <c r="N40" s="20">
        <f t="shared" si="4"/>
        <v>0</v>
      </c>
      <c r="O40" s="20">
        <f t="shared" si="4"/>
        <v>0</v>
      </c>
      <c r="P40" s="20">
        <f t="shared" si="4"/>
        <v>0</v>
      </c>
      <c r="Q40" s="20">
        <f t="shared" si="4"/>
        <v>0</v>
      </c>
      <c r="R40" s="20">
        <f t="shared" si="4"/>
        <v>0</v>
      </c>
      <c r="S40" s="20" t="str">
        <f t="shared" si="4"/>
        <v>Blank</v>
      </c>
      <c r="T40" s="20">
        <f t="shared" si="4"/>
        <v>0</v>
      </c>
      <c r="U40" s="20">
        <f t="shared" si="4"/>
        <v>0</v>
      </c>
      <c r="V40" s="20">
        <f t="shared" si="4"/>
        <v>0</v>
      </c>
      <c r="W40" s="20">
        <f t="shared" si="4"/>
        <v>0</v>
      </c>
      <c r="X40" s="20">
        <f t="shared" si="4"/>
        <v>0</v>
      </c>
      <c r="Y40" s="20"/>
      <c r="Z40" s="20">
        <v>0</v>
      </c>
      <c r="AA40" s="20">
        <v>0</v>
      </c>
      <c r="AB40" s="20">
        <v>0</v>
      </c>
      <c r="AC40" s="20">
        <v>0</v>
      </c>
      <c r="AD40" s="20">
        <v>0</v>
      </c>
      <c r="AE40" s="20"/>
      <c r="AF40" s="20">
        <v>0</v>
      </c>
      <c r="AG40" s="20">
        <v>0</v>
      </c>
      <c r="AH40" s="20">
        <v>0</v>
      </c>
      <c r="AI40" s="20">
        <v>0</v>
      </c>
      <c r="AJ40" s="20">
        <v>0</v>
      </c>
      <c r="AK40" s="20" t="s">
        <v>933</v>
      </c>
    </row>
    <row r="41" spans="1:37" ht="15.65" customHeight="1" x14ac:dyDescent="0.35">
      <c r="A41" s="8" t="s">
        <v>934</v>
      </c>
    </row>
    <row r="42" spans="1:37" ht="15.65" customHeight="1" x14ac:dyDescent="0.35">
      <c r="A42" s="66" t="s">
        <v>205</v>
      </c>
      <c r="B42" s="66"/>
      <c r="C42" s="66"/>
      <c r="D42" s="66"/>
      <c r="E42" s="66"/>
      <c r="F42" s="66"/>
      <c r="G42" s="67"/>
      <c r="H42" s="66"/>
      <c r="I42" s="66"/>
      <c r="J42" s="66"/>
      <c r="K42" s="66"/>
      <c r="L42" s="66"/>
      <c r="M42" s="67"/>
      <c r="N42" s="66"/>
      <c r="O42" s="66"/>
      <c r="P42" s="66"/>
      <c r="Q42" s="66"/>
      <c r="R42" s="66"/>
      <c r="S42" s="67"/>
      <c r="T42" s="66"/>
      <c r="U42" s="66"/>
      <c r="V42" s="66"/>
      <c r="W42" s="66"/>
      <c r="X42" s="66"/>
      <c r="Y42" s="67"/>
      <c r="Z42" s="66"/>
      <c r="AA42" s="66"/>
      <c r="AB42" s="66"/>
      <c r="AC42" s="66"/>
      <c r="AD42" s="66"/>
      <c r="AE42" s="67"/>
      <c r="AF42" s="66"/>
      <c r="AG42" s="66"/>
      <c r="AH42" s="66"/>
      <c r="AI42" s="66"/>
      <c r="AJ42" s="66"/>
      <c r="AK42" s="66"/>
    </row>
    <row r="43" spans="1:37" ht="15.65" customHeight="1" x14ac:dyDescent="0.35">
      <c r="A43" s="13" t="s">
        <v>948</v>
      </c>
    </row>
    <row r="44" spans="1:37" ht="15.65" customHeight="1" x14ac:dyDescent="0.35">
      <c r="A44" s="8" t="s">
        <v>615</v>
      </c>
      <c r="B44" s="24">
        <v>0</v>
      </c>
      <c r="C44" s="24">
        <v>0</v>
      </c>
      <c r="D44" s="24">
        <v>0</v>
      </c>
      <c r="E44" s="24">
        <v>0</v>
      </c>
      <c r="F44" s="24">
        <v>0</v>
      </c>
      <c r="G44" s="24" t="s">
        <v>933</v>
      </c>
      <c r="H44" s="24">
        <v>0</v>
      </c>
      <c r="I44" s="24">
        <v>0</v>
      </c>
      <c r="J44" s="24">
        <v>0</v>
      </c>
      <c r="K44" s="24">
        <v>0</v>
      </c>
      <c r="L44" s="24">
        <v>0</v>
      </c>
      <c r="M44" s="24" t="s">
        <v>933</v>
      </c>
      <c r="N44" s="24">
        <v>0</v>
      </c>
      <c r="O44" s="24">
        <v>0</v>
      </c>
      <c r="P44" s="24">
        <v>0</v>
      </c>
      <c r="Q44" s="24">
        <v>0</v>
      </c>
      <c r="R44" s="24">
        <v>0</v>
      </c>
      <c r="S44" s="24" t="s">
        <v>933</v>
      </c>
      <c r="T44" s="24">
        <v>0</v>
      </c>
      <c r="U44" s="24">
        <v>0</v>
      </c>
      <c r="V44" s="24">
        <v>0</v>
      </c>
      <c r="W44" s="24">
        <v>0</v>
      </c>
      <c r="X44" s="24">
        <v>0</v>
      </c>
      <c r="Y44" s="24"/>
      <c r="Z44" s="24">
        <v>0</v>
      </c>
      <c r="AA44" s="24">
        <v>0</v>
      </c>
      <c r="AB44" s="24">
        <v>0</v>
      </c>
      <c r="AC44" s="24">
        <v>0</v>
      </c>
      <c r="AD44" s="24">
        <v>0</v>
      </c>
      <c r="AE44" s="24"/>
      <c r="AF44" s="24">
        <v>0</v>
      </c>
      <c r="AG44" s="24">
        <v>0</v>
      </c>
      <c r="AH44" s="24">
        <v>0</v>
      </c>
      <c r="AI44" s="24">
        <v>0</v>
      </c>
      <c r="AJ44" s="24">
        <v>0</v>
      </c>
      <c r="AK44" s="24" t="s">
        <v>933</v>
      </c>
    </row>
    <row r="45" spans="1:37" ht="15.65" customHeight="1" x14ac:dyDescent="0.35">
      <c r="A45" s="8" t="s">
        <v>947</v>
      </c>
      <c r="B45" s="244">
        <v>0</v>
      </c>
      <c r="C45" s="244">
        <v>0</v>
      </c>
      <c r="D45" s="244">
        <v>0</v>
      </c>
      <c r="E45" s="244">
        <v>0</v>
      </c>
      <c r="F45" s="244">
        <v>0</v>
      </c>
      <c r="G45" s="244" t="s">
        <v>933</v>
      </c>
      <c r="H45" s="244">
        <v>0</v>
      </c>
      <c r="I45" s="244">
        <v>0</v>
      </c>
      <c r="J45" s="244">
        <v>0</v>
      </c>
      <c r="K45" s="244">
        <v>0</v>
      </c>
      <c r="L45" s="244">
        <v>0</v>
      </c>
      <c r="M45" s="244" t="s">
        <v>933</v>
      </c>
      <c r="N45" s="244">
        <v>0</v>
      </c>
      <c r="O45" s="244">
        <v>0</v>
      </c>
      <c r="P45" s="244">
        <v>0</v>
      </c>
      <c r="Q45" s="244">
        <v>0</v>
      </c>
      <c r="R45" s="244">
        <v>0</v>
      </c>
      <c r="S45" s="244" t="s">
        <v>933</v>
      </c>
      <c r="T45" s="244">
        <v>0</v>
      </c>
      <c r="U45" s="244">
        <v>0</v>
      </c>
      <c r="V45" s="244">
        <v>0</v>
      </c>
      <c r="W45" s="244">
        <v>0</v>
      </c>
      <c r="X45" s="244">
        <v>0</v>
      </c>
      <c r="Y45" s="244"/>
      <c r="Z45" s="244">
        <v>0</v>
      </c>
      <c r="AA45" s="244">
        <v>0</v>
      </c>
      <c r="AB45" s="244">
        <v>0</v>
      </c>
      <c r="AC45" s="244">
        <v>0</v>
      </c>
      <c r="AD45" s="244">
        <v>0</v>
      </c>
      <c r="AE45" s="244"/>
      <c r="AF45" s="244">
        <v>0</v>
      </c>
      <c r="AG45" s="244">
        <v>0</v>
      </c>
      <c r="AH45" s="244">
        <v>0</v>
      </c>
      <c r="AI45" s="244">
        <v>0</v>
      </c>
      <c r="AJ45" s="244">
        <v>0</v>
      </c>
      <c r="AK45" s="244" t="s">
        <v>933</v>
      </c>
    </row>
    <row r="46" spans="1:37" ht="15.65" customHeight="1" x14ac:dyDescent="0.35">
      <c r="A46" s="8" t="s">
        <v>36</v>
      </c>
      <c r="B46" s="244">
        <v>0</v>
      </c>
      <c r="C46" s="244">
        <v>0</v>
      </c>
      <c r="D46" s="244">
        <v>0</v>
      </c>
      <c r="E46" s="244">
        <v>0</v>
      </c>
      <c r="F46" s="244">
        <v>0</v>
      </c>
      <c r="G46" s="244" t="s">
        <v>933</v>
      </c>
      <c r="H46" s="244">
        <v>0</v>
      </c>
      <c r="I46" s="244">
        <v>0</v>
      </c>
      <c r="J46" s="244">
        <v>0</v>
      </c>
      <c r="K46" s="244">
        <v>0</v>
      </c>
      <c r="L46" s="244">
        <v>0</v>
      </c>
      <c r="M46" s="244" t="s">
        <v>933</v>
      </c>
      <c r="N46" s="244">
        <v>0</v>
      </c>
      <c r="O46" s="244">
        <v>0</v>
      </c>
      <c r="P46" s="244">
        <v>0</v>
      </c>
      <c r="Q46" s="244">
        <v>0</v>
      </c>
      <c r="R46" s="244">
        <v>0</v>
      </c>
      <c r="S46" s="244" t="s">
        <v>933</v>
      </c>
      <c r="T46" s="244">
        <v>0</v>
      </c>
      <c r="U46" s="244">
        <v>0</v>
      </c>
      <c r="V46" s="244">
        <v>0</v>
      </c>
      <c r="W46" s="244">
        <v>0</v>
      </c>
      <c r="X46" s="244">
        <v>0</v>
      </c>
      <c r="Y46" s="244"/>
      <c r="Z46" s="244">
        <v>0</v>
      </c>
      <c r="AA46" s="244">
        <v>0</v>
      </c>
      <c r="AB46" s="244">
        <v>0</v>
      </c>
      <c r="AC46" s="244">
        <v>0</v>
      </c>
      <c r="AD46" s="244">
        <v>0</v>
      </c>
      <c r="AE46" s="244"/>
      <c r="AF46" s="244">
        <v>0</v>
      </c>
      <c r="AG46" s="244">
        <v>0</v>
      </c>
      <c r="AH46" s="244">
        <v>0</v>
      </c>
      <c r="AI46" s="244">
        <v>0</v>
      </c>
      <c r="AJ46" s="244">
        <v>0</v>
      </c>
      <c r="AK46" s="244" t="s">
        <v>933</v>
      </c>
    </row>
    <row r="47" spans="1:37" ht="15.65" customHeight="1" x14ac:dyDescent="0.35">
      <c r="A47" s="8" t="s">
        <v>946</v>
      </c>
      <c r="B47" s="244">
        <v>0</v>
      </c>
      <c r="C47" s="244">
        <v>0</v>
      </c>
      <c r="D47" s="244">
        <v>0</v>
      </c>
      <c r="E47" s="244">
        <v>0</v>
      </c>
      <c r="F47" s="244">
        <v>0</v>
      </c>
      <c r="G47" s="244" t="s">
        <v>933</v>
      </c>
      <c r="H47" s="244">
        <v>0</v>
      </c>
      <c r="I47" s="244">
        <v>0</v>
      </c>
      <c r="J47" s="244">
        <v>0</v>
      </c>
      <c r="K47" s="244">
        <v>0</v>
      </c>
      <c r="L47" s="244">
        <v>0</v>
      </c>
      <c r="M47" s="244" t="s">
        <v>933</v>
      </c>
      <c r="N47" s="244">
        <v>0</v>
      </c>
      <c r="O47" s="244">
        <v>0</v>
      </c>
      <c r="P47" s="244">
        <v>0</v>
      </c>
      <c r="Q47" s="244">
        <v>0</v>
      </c>
      <c r="R47" s="244">
        <v>0</v>
      </c>
      <c r="S47" s="244" t="s">
        <v>933</v>
      </c>
      <c r="T47" s="244">
        <v>0</v>
      </c>
      <c r="U47" s="244">
        <v>0</v>
      </c>
      <c r="V47" s="244">
        <v>0</v>
      </c>
      <c r="W47" s="244">
        <v>0</v>
      </c>
      <c r="X47" s="244">
        <v>0</v>
      </c>
      <c r="Y47" s="244"/>
      <c r="Z47" s="244">
        <v>0</v>
      </c>
      <c r="AA47" s="244">
        <v>0</v>
      </c>
      <c r="AB47" s="244">
        <v>0</v>
      </c>
      <c r="AC47" s="244">
        <v>0</v>
      </c>
      <c r="AD47" s="244">
        <v>0</v>
      </c>
      <c r="AE47" s="244"/>
      <c r="AF47" s="244">
        <v>0</v>
      </c>
      <c r="AG47" s="244">
        <v>0</v>
      </c>
      <c r="AH47" s="244">
        <v>0</v>
      </c>
      <c r="AI47" s="244">
        <v>0</v>
      </c>
      <c r="AJ47" s="244">
        <v>0</v>
      </c>
      <c r="AK47" s="244" t="s">
        <v>933</v>
      </c>
    </row>
    <row r="48" spans="1:37" ht="15.65" customHeight="1" x14ac:dyDescent="0.5">
      <c r="A48" s="8" t="s">
        <v>945</v>
      </c>
      <c r="B48" s="420">
        <v>0</v>
      </c>
      <c r="C48" s="420">
        <v>0</v>
      </c>
      <c r="D48" s="420">
        <v>0</v>
      </c>
      <c r="E48" s="420">
        <v>0</v>
      </c>
      <c r="F48" s="420">
        <v>0</v>
      </c>
      <c r="G48" s="420" t="s">
        <v>933</v>
      </c>
      <c r="H48" s="420">
        <v>0</v>
      </c>
      <c r="I48" s="420">
        <v>0</v>
      </c>
      <c r="J48" s="420">
        <v>0</v>
      </c>
      <c r="K48" s="420">
        <v>0</v>
      </c>
      <c r="L48" s="420">
        <v>0</v>
      </c>
      <c r="M48" s="420" t="s">
        <v>933</v>
      </c>
      <c r="N48" s="420">
        <v>0</v>
      </c>
      <c r="O48" s="420">
        <v>0</v>
      </c>
      <c r="P48" s="420">
        <v>0</v>
      </c>
      <c r="Q48" s="420">
        <v>0</v>
      </c>
      <c r="R48" s="420">
        <v>0</v>
      </c>
      <c r="S48" s="420" t="s">
        <v>933</v>
      </c>
      <c r="T48" s="420">
        <v>0</v>
      </c>
      <c r="U48" s="420">
        <v>0</v>
      </c>
      <c r="V48" s="420">
        <v>0</v>
      </c>
      <c r="W48" s="420">
        <v>0</v>
      </c>
      <c r="X48" s="420">
        <v>0</v>
      </c>
      <c r="Y48" s="420"/>
      <c r="Z48" s="420">
        <v>0</v>
      </c>
      <c r="AA48" s="420">
        <v>0</v>
      </c>
      <c r="AB48" s="420">
        <v>0</v>
      </c>
      <c r="AC48" s="420">
        <v>0</v>
      </c>
      <c r="AD48" s="420">
        <v>0</v>
      </c>
      <c r="AE48" s="24"/>
      <c r="AF48" s="24">
        <v>0</v>
      </c>
      <c r="AG48" s="24">
        <v>0</v>
      </c>
      <c r="AH48" s="24">
        <v>0</v>
      </c>
      <c r="AI48" s="24">
        <v>0</v>
      </c>
      <c r="AJ48" s="24">
        <v>0</v>
      </c>
      <c r="AK48" s="24" t="s">
        <v>933</v>
      </c>
    </row>
    <row r="49" spans="1:37" ht="15.65" customHeight="1" x14ac:dyDescent="0.35">
      <c r="A49" s="9" t="s">
        <v>619</v>
      </c>
      <c r="B49" s="33">
        <v>0</v>
      </c>
      <c r="C49" s="33">
        <v>0</v>
      </c>
      <c r="D49" s="33">
        <v>0</v>
      </c>
      <c r="E49" s="33">
        <v>0</v>
      </c>
      <c r="F49" s="33">
        <v>0</v>
      </c>
      <c r="G49" s="33" t="s">
        <v>933</v>
      </c>
      <c r="H49" s="33">
        <v>0</v>
      </c>
      <c r="I49" s="33">
        <v>0</v>
      </c>
      <c r="J49" s="33">
        <v>0</v>
      </c>
      <c r="K49" s="33">
        <v>0</v>
      </c>
      <c r="L49" s="33">
        <v>0</v>
      </c>
      <c r="M49" s="33" t="s">
        <v>933</v>
      </c>
      <c r="N49" s="33">
        <v>0</v>
      </c>
      <c r="O49" s="33">
        <v>0</v>
      </c>
      <c r="P49" s="33">
        <v>0</v>
      </c>
      <c r="Q49" s="33">
        <v>0</v>
      </c>
      <c r="R49" s="33">
        <v>0</v>
      </c>
      <c r="S49" s="33" t="s">
        <v>933</v>
      </c>
      <c r="T49" s="33">
        <v>0</v>
      </c>
      <c r="U49" s="33">
        <v>0</v>
      </c>
      <c r="V49" s="33">
        <v>0</v>
      </c>
      <c r="W49" s="33">
        <v>0</v>
      </c>
      <c r="X49" s="33">
        <v>0</v>
      </c>
      <c r="Y49" s="33"/>
      <c r="Z49" s="33">
        <v>0</v>
      </c>
      <c r="AA49" s="33">
        <v>0</v>
      </c>
      <c r="AB49" s="33">
        <v>0</v>
      </c>
      <c r="AC49" s="33">
        <v>0</v>
      </c>
      <c r="AD49" s="33">
        <v>0</v>
      </c>
      <c r="AE49" s="33"/>
      <c r="AF49" s="33">
        <v>0</v>
      </c>
      <c r="AG49" s="33">
        <v>0</v>
      </c>
      <c r="AH49" s="33">
        <v>0</v>
      </c>
      <c r="AI49" s="33">
        <v>0</v>
      </c>
      <c r="AJ49" s="33">
        <v>0</v>
      </c>
      <c r="AK49" s="33" t="s">
        <v>933</v>
      </c>
    </row>
    <row r="50" spans="1:37" ht="15.65" customHeight="1" x14ac:dyDescent="0.35">
      <c r="A50" s="8" t="s">
        <v>934</v>
      </c>
    </row>
    <row r="51" spans="1:37" ht="15.65" customHeight="1" x14ac:dyDescent="0.35">
      <c r="A51" s="13" t="s">
        <v>944</v>
      </c>
    </row>
    <row r="52" spans="1:37" ht="15.65" customHeight="1" x14ac:dyDescent="0.35">
      <c r="A52" s="8" t="s">
        <v>943</v>
      </c>
      <c r="B52" s="24">
        <v>0</v>
      </c>
      <c r="C52" s="24">
        <v>0</v>
      </c>
      <c r="D52" s="24">
        <v>0</v>
      </c>
      <c r="E52" s="24">
        <v>0</v>
      </c>
      <c r="F52" s="24">
        <v>0</v>
      </c>
      <c r="G52" s="24" t="s">
        <v>933</v>
      </c>
      <c r="H52" s="24">
        <v>0</v>
      </c>
      <c r="I52" s="24">
        <v>0</v>
      </c>
      <c r="J52" s="24">
        <v>0</v>
      </c>
      <c r="K52" s="24">
        <v>0</v>
      </c>
      <c r="L52" s="24">
        <v>0</v>
      </c>
      <c r="M52" s="24" t="s">
        <v>933</v>
      </c>
      <c r="N52" s="24">
        <v>0</v>
      </c>
      <c r="O52" s="24">
        <v>0</v>
      </c>
      <c r="P52" s="24">
        <v>0</v>
      </c>
      <c r="Q52" s="24">
        <v>0</v>
      </c>
      <c r="R52" s="24">
        <v>0</v>
      </c>
      <c r="S52" s="24" t="s">
        <v>933</v>
      </c>
      <c r="T52" s="24">
        <v>0</v>
      </c>
      <c r="U52" s="24">
        <v>0</v>
      </c>
      <c r="V52" s="24">
        <v>0</v>
      </c>
      <c r="W52" s="24">
        <v>0</v>
      </c>
      <c r="X52" s="24">
        <v>0</v>
      </c>
      <c r="Y52" s="24"/>
      <c r="Z52" s="24">
        <v>0</v>
      </c>
      <c r="AA52" s="24">
        <v>0</v>
      </c>
      <c r="AB52" s="24">
        <v>0</v>
      </c>
      <c r="AC52" s="24">
        <v>0</v>
      </c>
      <c r="AD52" s="24">
        <v>0</v>
      </c>
      <c r="AE52" s="24"/>
      <c r="AF52" s="24">
        <v>0</v>
      </c>
      <c r="AG52" s="24">
        <v>0</v>
      </c>
      <c r="AH52" s="24">
        <v>0</v>
      </c>
      <c r="AI52" s="24">
        <v>0</v>
      </c>
      <c r="AJ52" s="24">
        <v>0</v>
      </c>
      <c r="AK52" s="24" t="s">
        <v>933</v>
      </c>
    </row>
    <row r="53" spans="1:37" ht="15.65" customHeight="1" x14ac:dyDescent="0.35">
      <c r="A53" s="8" t="s">
        <v>942</v>
      </c>
      <c r="B53" s="24">
        <v>0</v>
      </c>
      <c r="C53" s="24">
        <v>0</v>
      </c>
      <c r="D53" s="24">
        <v>0</v>
      </c>
      <c r="E53" s="24">
        <v>0</v>
      </c>
      <c r="F53" s="24">
        <v>0</v>
      </c>
      <c r="G53" s="24" t="s">
        <v>933</v>
      </c>
      <c r="H53" s="24">
        <v>0</v>
      </c>
      <c r="I53" s="24">
        <v>0</v>
      </c>
      <c r="J53" s="24">
        <v>0</v>
      </c>
      <c r="K53" s="24">
        <v>0</v>
      </c>
      <c r="L53" s="24">
        <v>0</v>
      </c>
      <c r="M53" s="24" t="s">
        <v>933</v>
      </c>
      <c r="N53" s="24">
        <v>0</v>
      </c>
      <c r="O53" s="24">
        <v>0</v>
      </c>
      <c r="P53" s="24">
        <v>0</v>
      </c>
      <c r="Q53" s="24">
        <v>0</v>
      </c>
      <c r="R53" s="24">
        <v>0</v>
      </c>
      <c r="S53" s="24" t="s">
        <v>933</v>
      </c>
      <c r="T53" s="24">
        <v>0</v>
      </c>
      <c r="U53" s="24">
        <v>0</v>
      </c>
      <c r="V53" s="24">
        <v>0</v>
      </c>
      <c r="W53" s="24">
        <v>0</v>
      </c>
      <c r="X53" s="24">
        <v>0</v>
      </c>
      <c r="Y53" s="24"/>
      <c r="Z53" s="24">
        <v>0</v>
      </c>
      <c r="AA53" s="24">
        <v>0</v>
      </c>
      <c r="AB53" s="24">
        <v>0</v>
      </c>
      <c r="AC53" s="24">
        <v>0</v>
      </c>
      <c r="AD53" s="24">
        <v>0</v>
      </c>
      <c r="AE53" s="24"/>
      <c r="AF53" s="24">
        <v>0</v>
      </c>
      <c r="AG53" s="24">
        <v>0</v>
      </c>
      <c r="AH53" s="24">
        <v>0</v>
      </c>
      <c r="AI53" s="24">
        <v>0</v>
      </c>
      <c r="AJ53" s="24">
        <v>0</v>
      </c>
      <c r="AK53" s="24" t="s">
        <v>933</v>
      </c>
    </row>
    <row r="54" spans="1:37" ht="15.65" customHeight="1" x14ac:dyDescent="0.35">
      <c r="A54" s="9" t="s">
        <v>624</v>
      </c>
      <c r="B54" s="33">
        <v>0</v>
      </c>
      <c r="C54" s="33">
        <v>0</v>
      </c>
      <c r="D54" s="33">
        <v>0</v>
      </c>
      <c r="E54" s="33">
        <v>0</v>
      </c>
      <c r="F54" s="33">
        <v>0</v>
      </c>
      <c r="G54" s="33" t="s">
        <v>933</v>
      </c>
      <c r="H54" s="33">
        <v>0</v>
      </c>
      <c r="I54" s="33">
        <v>0</v>
      </c>
      <c r="J54" s="33">
        <v>0</v>
      </c>
      <c r="K54" s="33">
        <v>0</v>
      </c>
      <c r="L54" s="33">
        <v>0</v>
      </c>
      <c r="M54" s="33" t="s">
        <v>933</v>
      </c>
      <c r="N54" s="33">
        <v>0</v>
      </c>
      <c r="O54" s="33">
        <v>0</v>
      </c>
      <c r="P54" s="33">
        <v>0</v>
      </c>
      <c r="Q54" s="33">
        <v>0</v>
      </c>
      <c r="R54" s="33">
        <v>0</v>
      </c>
      <c r="S54" s="33" t="s">
        <v>933</v>
      </c>
      <c r="T54" s="33">
        <v>0</v>
      </c>
      <c r="U54" s="33">
        <v>0</v>
      </c>
      <c r="V54" s="33">
        <v>0</v>
      </c>
      <c r="W54" s="33">
        <v>0</v>
      </c>
      <c r="X54" s="33">
        <v>0</v>
      </c>
      <c r="Y54" s="33"/>
      <c r="Z54" s="33">
        <v>0</v>
      </c>
      <c r="AA54" s="33">
        <v>0</v>
      </c>
      <c r="AB54" s="33">
        <v>0</v>
      </c>
      <c r="AC54" s="33">
        <v>0</v>
      </c>
      <c r="AD54" s="33">
        <v>0</v>
      </c>
      <c r="AE54" s="33"/>
      <c r="AF54" s="33">
        <v>0</v>
      </c>
      <c r="AG54" s="33">
        <v>0</v>
      </c>
      <c r="AH54" s="33">
        <v>0</v>
      </c>
      <c r="AI54" s="33">
        <v>0</v>
      </c>
      <c r="AJ54" s="33">
        <v>0</v>
      </c>
      <c r="AK54" s="33" t="s">
        <v>933</v>
      </c>
    </row>
    <row r="55" spans="1:37" ht="15.65" customHeight="1" x14ac:dyDescent="0.35">
      <c r="A55" s="8" t="s">
        <v>934</v>
      </c>
    </row>
    <row r="56" spans="1:37" ht="15.65" customHeight="1" x14ac:dyDescent="0.35">
      <c r="A56" s="13" t="s">
        <v>625</v>
      </c>
    </row>
    <row r="57" spans="1:37" ht="15.65" customHeight="1" x14ac:dyDescent="0.35">
      <c r="A57" s="8" t="s">
        <v>581</v>
      </c>
      <c r="B57" s="24">
        <v>0</v>
      </c>
      <c r="C57" s="24">
        <v>0</v>
      </c>
      <c r="D57" s="24">
        <v>0</v>
      </c>
      <c r="E57" s="24">
        <v>0</v>
      </c>
      <c r="F57" s="24">
        <v>0</v>
      </c>
      <c r="G57" s="24" t="s">
        <v>933</v>
      </c>
      <c r="H57" s="24">
        <v>0</v>
      </c>
      <c r="I57" s="24">
        <v>0</v>
      </c>
      <c r="J57" s="24">
        <v>0</v>
      </c>
      <c r="K57" s="24">
        <v>0</v>
      </c>
      <c r="L57" s="24">
        <v>0</v>
      </c>
      <c r="M57" s="24" t="s">
        <v>933</v>
      </c>
      <c r="N57" s="24">
        <v>0</v>
      </c>
      <c r="O57" s="24">
        <v>0</v>
      </c>
      <c r="P57" s="24">
        <v>0</v>
      </c>
      <c r="Q57" s="24">
        <v>0</v>
      </c>
      <c r="R57" s="24">
        <v>0</v>
      </c>
      <c r="S57" s="24" t="s">
        <v>933</v>
      </c>
      <c r="T57" s="24">
        <v>0</v>
      </c>
      <c r="U57" s="24">
        <v>0</v>
      </c>
      <c r="V57" s="24">
        <v>0</v>
      </c>
      <c r="W57" s="24">
        <v>0</v>
      </c>
      <c r="X57" s="24">
        <v>0</v>
      </c>
      <c r="Y57" s="24"/>
      <c r="Z57" s="24">
        <v>0</v>
      </c>
      <c r="AA57" s="24">
        <v>0</v>
      </c>
      <c r="AB57" s="24">
        <v>0</v>
      </c>
      <c r="AC57" s="24">
        <v>0</v>
      </c>
      <c r="AD57" s="24">
        <v>0</v>
      </c>
      <c r="AE57" s="24"/>
      <c r="AF57" s="24">
        <v>0</v>
      </c>
      <c r="AG57" s="24">
        <v>0</v>
      </c>
      <c r="AH57" s="24">
        <v>0</v>
      </c>
      <c r="AI57" s="24">
        <v>0</v>
      </c>
      <c r="AJ57" s="24">
        <v>0</v>
      </c>
      <c r="AK57" s="24" t="s">
        <v>933</v>
      </c>
    </row>
    <row r="58" spans="1:37" ht="15.65" customHeight="1" x14ac:dyDescent="0.5">
      <c r="A58" s="8" t="s">
        <v>626</v>
      </c>
      <c r="B58" s="421">
        <v>0</v>
      </c>
      <c r="C58" s="421">
        <v>0</v>
      </c>
      <c r="D58" s="421">
        <v>0</v>
      </c>
      <c r="E58" s="421">
        <v>0</v>
      </c>
      <c r="F58" s="421">
        <v>0</v>
      </c>
      <c r="G58" s="421" t="s">
        <v>933</v>
      </c>
      <c r="H58" s="421">
        <v>0</v>
      </c>
      <c r="I58" s="421">
        <v>0</v>
      </c>
      <c r="J58" s="421">
        <v>0</v>
      </c>
      <c r="K58" s="421">
        <v>0</v>
      </c>
      <c r="L58" s="421">
        <v>0</v>
      </c>
      <c r="M58" s="421" t="s">
        <v>933</v>
      </c>
      <c r="N58" s="421">
        <v>0</v>
      </c>
      <c r="O58" s="421">
        <v>0</v>
      </c>
      <c r="P58" s="421">
        <v>0</v>
      </c>
      <c r="Q58" s="421">
        <v>0</v>
      </c>
      <c r="R58" s="421">
        <v>0</v>
      </c>
      <c r="S58" s="421" t="s">
        <v>933</v>
      </c>
      <c r="T58" s="421">
        <v>0</v>
      </c>
      <c r="U58" s="421">
        <v>0</v>
      </c>
      <c r="V58" s="421">
        <v>0</v>
      </c>
      <c r="W58" s="421">
        <v>0</v>
      </c>
      <c r="X58" s="421">
        <v>0</v>
      </c>
      <c r="Y58" s="421"/>
      <c r="Z58" s="421">
        <v>0</v>
      </c>
      <c r="AA58" s="421">
        <v>0</v>
      </c>
      <c r="AB58" s="421">
        <v>0</v>
      </c>
      <c r="AC58" s="421">
        <v>0</v>
      </c>
      <c r="AD58" s="421">
        <v>0</v>
      </c>
      <c r="AE58" s="244"/>
      <c r="AF58" s="244">
        <v>0</v>
      </c>
      <c r="AG58" s="244">
        <v>0</v>
      </c>
      <c r="AH58" s="244">
        <v>0</v>
      </c>
      <c r="AI58" s="244">
        <v>0</v>
      </c>
      <c r="AJ58" s="244">
        <v>0</v>
      </c>
      <c r="AK58" s="244" t="s">
        <v>933</v>
      </c>
    </row>
    <row r="59" spans="1:37" ht="15.65" customHeight="1" x14ac:dyDescent="0.35">
      <c r="A59" s="9" t="s">
        <v>627</v>
      </c>
      <c r="B59" s="33">
        <v>0</v>
      </c>
      <c r="C59" s="33">
        <v>0</v>
      </c>
      <c r="D59" s="33">
        <v>0</v>
      </c>
      <c r="E59" s="33">
        <v>0</v>
      </c>
      <c r="F59" s="33">
        <v>0</v>
      </c>
      <c r="G59" s="33" t="s">
        <v>933</v>
      </c>
      <c r="H59" s="33">
        <v>0</v>
      </c>
      <c r="I59" s="33">
        <v>0</v>
      </c>
      <c r="J59" s="33">
        <v>0</v>
      </c>
      <c r="K59" s="33">
        <v>0</v>
      </c>
      <c r="L59" s="33">
        <v>0</v>
      </c>
      <c r="M59" s="33" t="s">
        <v>933</v>
      </c>
      <c r="N59" s="33">
        <v>0</v>
      </c>
      <c r="O59" s="33">
        <v>0</v>
      </c>
      <c r="P59" s="33">
        <v>0</v>
      </c>
      <c r="Q59" s="33">
        <v>0</v>
      </c>
      <c r="R59" s="33">
        <v>0</v>
      </c>
      <c r="S59" s="33" t="s">
        <v>933</v>
      </c>
      <c r="T59" s="33">
        <v>0</v>
      </c>
      <c r="U59" s="33">
        <v>0</v>
      </c>
      <c r="V59" s="33">
        <v>0</v>
      </c>
      <c r="W59" s="33">
        <v>0</v>
      </c>
      <c r="X59" s="33">
        <v>0</v>
      </c>
      <c r="Y59" s="33"/>
      <c r="Z59" s="33">
        <v>0</v>
      </c>
      <c r="AA59" s="33">
        <v>0</v>
      </c>
      <c r="AB59" s="33">
        <v>0</v>
      </c>
      <c r="AC59" s="33">
        <v>0</v>
      </c>
      <c r="AD59" s="33">
        <v>0</v>
      </c>
      <c r="AE59" s="33"/>
      <c r="AF59" s="33">
        <v>0</v>
      </c>
      <c r="AG59" s="33">
        <v>0</v>
      </c>
      <c r="AH59" s="33">
        <v>0</v>
      </c>
      <c r="AI59" s="33">
        <v>0</v>
      </c>
      <c r="AJ59" s="33">
        <v>0</v>
      </c>
      <c r="AK59" s="33" t="s">
        <v>933</v>
      </c>
    </row>
    <row r="60" spans="1:37" ht="15.65" customHeight="1" x14ac:dyDescent="0.35">
      <c r="A60" s="8" t="s">
        <v>934</v>
      </c>
    </row>
    <row r="61" spans="1:37" ht="15.65" customHeight="1" x14ac:dyDescent="0.35">
      <c r="A61" s="13" t="s">
        <v>62</v>
      </c>
      <c r="B61" s="15">
        <f>B49-B54-B59</f>
        <v>0</v>
      </c>
      <c r="C61" s="15">
        <f>C49-C54-C59</f>
        <v>0</v>
      </c>
      <c r="D61" s="15">
        <f>D49-D54-D59</f>
        <v>0</v>
      </c>
      <c r="E61" s="15">
        <f>E49-E54-E59</f>
        <v>0</v>
      </c>
      <c r="F61" s="15">
        <f>F49-F54-F59</f>
        <v>0</v>
      </c>
      <c r="G61" s="15"/>
      <c r="H61" s="15">
        <f>H49-H54-H59</f>
        <v>0</v>
      </c>
      <c r="I61" s="15">
        <f>I49-I54-I59</f>
        <v>0</v>
      </c>
      <c r="J61" s="15">
        <f>J49-J54-J59</f>
        <v>0</v>
      </c>
      <c r="K61" s="15">
        <f>K49-K54-K59</f>
        <v>0</v>
      </c>
      <c r="L61" s="15">
        <f>L49-L54-L59</f>
        <v>0</v>
      </c>
      <c r="M61" s="15"/>
      <c r="N61" s="15">
        <f>N49-N54-N59</f>
        <v>0</v>
      </c>
      <c r="O61" s="15">
        <f>O49-O54-O59</f>
        <v>0</v>
      </c>
      <c r="P61" s="15">
        <f>P49-P54-P59</f>
        <v>0</v>
      </c>
      <c r="Q61" s="15">
        <f>Q49-Q54-Q59</f>
        <v>0</v>
      </c>
      <c r="R61" s="15">
        <f>R49-R54-R59</f>
        <v>0</v>
      </c>
      <c r="S61" s="15"/>
      <c r="T61" s="15">
        <f>T49-T54-T59</f>
        <v>0</v>
      </c>
      <c r="U61" s="15">
        <f>U49-U54-U59</f>
        <v>0</v>
      </c>
      <c r="V61" s="15">
        <f>V49-V54-V59</f>
        <v>0</v>
      </c>
      <c r="W61" s="15">
        <f>W49-W54-W59</f>
        <v>0</v>
      </c>
      <c r="X61" s="15">
        <f>X49-X54-X59</f>
        <v>0</v>
      </c>
      <c r="Y61" s="15"/>
      <c r="Z61" s="15">
        <f>Z49-Z54-Z59</f>
        <v>0</v>
      </c>
      <c r="AA61" s="15">
        <f>AA49-AA54-AA59</f>
        <v>0</v>
      </c>
      <c r="AB61" s="15">
        <f>AB49-AB54-AB59</f>
        <v>0</v>
      </c>
      <c r="AC61" s="15">
        <f>AC49-AC54-AC59</f>
        <v>0</v>
      </c>
      <c r="AD61" s="15">
        <f>AD49-AD54-AD59</f>
        <v>0</v>
      </c>
      <c r="AE61" s="15"/>
      <c r="AF61" s="15">
        <f>AF49-AF54-AF59</f>
        <v>0</v>
      </c>
      <c r="AG61" s="15">
        <f>AG49-AG54-AG59</f>
        <v>0</v>
      </c>
      <c r="AH61" s="15">
        <f>AH49-AH54-AH59</f>
        <v>0</v>
      </c>
      <c r="AI61" s="15">
        <f>AI49-AI54-AI59</f>
        <v>0</v>
      </c>
      <c r="AJ61" s="15">
        <f>AJ49-AJ54-AJ59</f>
        <v>0</v>
      </c>
      <c r="AK61" s="15"/>
    </row>
    <row r="62" spans="1:37" ht="15.65" customHeight="1" x14ac:dyDescent="0.35">
      <c r="A62" s="8" t="s">
        <v>934</v>
      </c>
    </row>
    <row r="63" spans="1:37" ht="15.65" customHeight="1" x14ac:dyDescent="0.35">
      <c r="A63" s="66" t="s">
        <v>628</v>
      </c>
      <c r="B63" s="66"/>
      <c r="C63" s="66"/>
      <c r="D63" s="66"/>
      <c r="E63" s="66"/>
      <c r="F63" s="66"/>
      <c r="G63" s="67"/>
      <c r="H63" s="66"/>
      <c r="I63" s="66"/>
      <c r="J63" s="66"/>
      <c r="K63" s="66"/>
      <c r="L63" s="66"/>
      <c r="M63" s="67"/>
      <c r="N63" s="66"/>
      <c r="O63" s="66"/>
      <c r="P63" s="66"/>
      <c r="Q63" s="66"/>
      <c r="R63" s="66"/>
      <c r="S63" s="67"/>
      <c r="T63" s="66"/>
      <c r="U63" s="66"/>
      <c r="V63" s="66"/>
      <c r="W63" s="66"/>
      <c r="X63" s="66"/>
      <c r="Y63" s="67"/>
      <c r="Z63" s="66"/>
      <c r="AA63" s="66"/>
      <c r="AB63" s="66"/>
      <c r="AC63" s="66"/>
      <c r="AD63" s="66"/>
      <c r="AE63" s="67"/>
      <c r="AF63" s="66"/>
      <c r="AG63" s="66"/>
      <c r="AH63" s="66"/>
      <c r="AI63" s="66"/>
      <c r="AJ63" s="66"/>
      <c r="AK63" s="67"/>
    </row>
    <row r="64" spans="1:37" ht="15.65" customHeight="1" x14ac:dyDescent="0.35">
      <c r="A64" s="13" t="s">
        <v>629</v>
      </c>
    </row>
    <row r="65" spans="1:37" ht="15.65" customHeight="1" x14ac:dyDescent="0.35">
      <c r="A65" s="8" t="s">
        <v>613</v>
      </c>
      <c r="B65" s="24">
        <v>0</v>
      </c>
      <c r="C65" s="24">
        <v>0</v>
      </c>
      <c r="D65" s="24">
        <v>0</v>
      </c>
      <c r="E65" s="24">
        <v>0</v>
      </c>
      <c r="F65" s="24">
        <v>0</v>
      </c>
      <c r="G65" s="24" t="s">
        <v>933</v>
      </c>
      <c r="H65" s="24">
        <v>0</v>
      </c>
      <c r="I65" s="24">
        <v>0</v>
      </c>
      <c r="J65" s="24">
        <v>0</v>
      </c>
      <c r="K65" s="24">
        <v>0</v>
      </c>
      <c r="L65" s="24">
        <v>0</v>
      </c>
      <c r="M65" s="24" t="s">
        <v>933</v>
      </c>
      <c r="N65" s="24">
        <v>0</v>
      </c>
      <c r="O65" s="24">
        <v>0</v>
      </c>
      <c r="P65" s="24">
        <v>0</v>
      </c>
      <c r="Q65" s="24">
        <v>0</v>
      </c>
      <c r="R65" s="24">
        <v>0</v>
      </c>
      <c r="S65" s="24" t="s">
        <v>933</v>
      </c>
      <c r="T65" s="24">
        <v>0</v>
      </c>
      <c r="U65" s="24">
        <v>0</v>
      </c>
      <c r="V65" s="24">
        <v>0</v>
      </c>
      <c r="W65" s="24">
        <v>0</v>
      </c>
      <c r="X65" s="24">
        <v>0</v>
      </c>
      <c r="Y65" s="24"/>
      <c r="Z65" s="24">
        <v>0</v>
      </c>
      <c r="AA65" s="24">
        <v>0</v>
      </c>
      <c r="AB65" s="24">
        <v>0</v>
      </c>
      <c r="AC65" s="24">
        <v>0</v>
      </c>
      <c r="AD65" s="24">
        <v>0</v>
      </c>
      <c r="AE65" s="24"/>
      <c r="AF65" s="24">
        <v>0</v>
      </c>
      <c r="AG65" s="24">
        <v>0</v>
      </c>
      <c r="AH65" s="24">
        <v>0</v>
      </c>
      <c r="AI65" s="24">
        <v>0</v>
      </c>
      <c r="AJ65" s="24">
        <v>0</v>
      </c>
      <c r="AK65" s="24" t="s">
        <v>933</v>
      </c>
    </row>
    <row r="66" spans="1:37" ht="15.65" customHeight="1" x14ac:dyDescent="0.35">
      <c r="A66" s="8" t="s">
        <v>934</v>
      </c>
    </row>
    <row r="67" spans="1:37" ht="15.65" customHeight="1" x14ac:dyDescent="0.35">
      <c r="A67" s="13" t="s">
        <v>630</v>
      </c>
    </row>
    <row r="68" spans="1:37" ht="15.65" customHeight="1" x14ac:dyDescent="0.35">
      <c r="A68" s="8" t="s">
        <v>941</v>
      </c>
      <c r="B68" s="24">
        <v>0</v>
      </c>
      <c r="C68" s="24">
        <v>0</v>
      </c>
      <c r="D68" s="24">
        <v>0</v>
      </c>
      <c r="E68" s="24">
        <v>0</v>
      </c>
      <c r="F68" s="24">
        <v>0</v>
      </c>
      <c r="G68" s="24" t="s">
        <v>933</v>
      </c>
      <c r="H68" s="24">
        <v>0</v>
      </c>
      <c r="I68" s="24">
        <v>0</v>
      </c>
      <c r="J68" s="24">
        <v>0</v>
      </c>
      <c r="K68" s="24">
        <v>0</v>
      </c>
      <c r="L68" s="24">
        <v>0</v>
      </c>
      <c r="M68" s="24" t="s">
        <v>933</v>
      </c>
      <c r="N68" s="24">
        <v>0</v>
      </c>
      <c r="O68" s="24">
        <v>0</v>
      </c>
      <c r="P68" s="24">
        <v>0</v>
      </c>
      <c r="Q68" s="24">
        <v>0</v>
      </c>
      <c r="R68" s="24">
        <v>0</v>
      </c>
      <c r="S68" s="24" t="s">
        <v>933</v>
      </c>
      <c r="T68" s="24">
        <v>0</v>
      </c>
      <c r="U68" s="24">
        <v>0</v>
      </c>
      <c r="V68" s="24">
        <v>0</v>
      </c>
      <c r="W68" s="24">
        <v>0</v>
      </c>
      <c r="X68" s="24">
        <v>0</v>
      </c>
      <c r="Y68" s="24"/>
      <c r="Z68" s="24">
        <v>0</v>
      </c>
      <c r="AA68" s="24">
        <v>0</v>
      </c>
      <c r="AB68" s="24">
        <v>0</v>
      </c>
      <c r="AC68" s="24">
        <v>0</v>
      </c>
      <c r="AD68" s="24">
        <v>0</v>
      </c>
      <c r="AE68" s="24"/>
      <c r="AF68" s="24">
        <v>0</v>
      </c>
      <c r="AG68" s="24">
        <v>0</v>
      </c>
      <c r="AH68" s="24">
        <v>0</v>
      </c>
      <c r="AI68" s="24">
        <v>0</v>
      </c>
      <c r="AJ68" s="24">
        <v>0</v>
      </c>
      <c r="AK68" s="24" t="s">
        <v>933</v>
      </c>
    </row>
    <row r="69" spans="1:37" ht="15.65" customHeight="1" x14ac:dyDescent="0.35">
      <c r="A69" s="8" t="s">
        <v>940</v>
      </c>
      <c r="B69" s="24">
        <v>0</v>
      </c>
      <c r="C69" s="24">
        <v>0</v>
      </c>
      <c r="D69" s="24">
        <v>0</v>
      </c>
      <c r="E69" s="24">
        <v>0</v>
      </c>
      <c r="F69" s="24">
        <v>0</v>
      </c>
      <c r="G69" s="24" t="s">
        <v>933</v>
      </c>
      <c r="H69" s="24">
        <v>0</v>
      </c>
      <c r="I69" s="24">
        <v>0</v>
      </c>
      <c r="J69" s="24">
        <v>0</v>
      </c>
      <c r="K69" s="24">
        <v>0</v>
      </c>
      <c r="L69" s="24">
        <v>0</v>
      </c>
      <c r="M69" s="24" t="s">
        <v>933</v>
      </c>
      <c r="N69" s="24">
        <v>0</v>
      </c>
      <c r="O69" s="24">
        <v>0</v>
      </c>
      <c r="P69" s="24">
        <v>0</v>
      </c>
      <c r="Q69" s="24">
        <v>0</v>
      </c>
      <c r="R69" s="24">
        <v>0</v>
      </c>
      <c r="S69" s="24" t="s">
        <v>933</v>
      </c>
      <c r="T69" s="24">
        <v>0</v>
      </c>
      <c r="U69" s="24">
        <v>0</v>
      </c>
      <c r="V69" s="24">
        <v>0</v>
      </c>
      <c r="W69" s="24">
        <v>0</v>
      </c>
      <c r="X69" s="24">
        <v>0</v>
      </c>
      <c r="Y69" s="24"/>
      <c r="Z69" s="24">
        <v>0</v>
      </c>
      <c r="AA69" s="24">
        <v>0</v>
      </c>
      <c r="AB69" s="24">
        <v>0</v>
      </c>
      <c r="AC69" s="24">
        <v>0</v>
      </c>
      <c r="AD69" s="24">
        <v>0</v>
      </c>
      <c r="AE69" s="24"/>
      <c r="AF69" s="24">
        <v>0</v>
      </c>
      <c r="AG69" s="24">
        <v>0</v>
      </c>
      <c r="AH69" s="24">
        <v>0</v>
      </c>
      <c r="AI69" s="24">
        <v>0</v>
      </c>
      <c r="AJ69" s="24">
        <v>0</v>
      </c>
      <c r="AK69" s="24" t="s">
        <v>933</v>
      </c>
    </row>
    <row r="70" spans="1:37" ht="15.65" customHeight="1" x14ac:dyDescent="0.35">
      <c r="A70" s="8" t="s">
        <v>939</v>
      </c>
      <c r="B70" s="24">
        <v>0</v>
      </c>
      <c r="C70" s="24">
        <v>0</v>
      </c>
      <c r="D70" s="24">
        <v>0</v>
      </c>
      <c r="E70" s="24">
        <v>0</v>
      </c>
      <c r="F70" s="24">
        <v>0</v>
      </c>
      <c r="G70" s="24" t="s">
        <v>933</v>
      </c>
      <c r="H70" s="24">
        <v>0</v>
      </c>
      <c r="I70" s="24">
        <v>0</v>
      </c>
      <c r="J70" s="24">
        <v>0</v>
      </c>
      <c r="K70" s="24">
        <v>0</v>
      </c>
      <c r="L70" s="24">
        <v>0</v>
      </c>
      <c r="M70" s="24" t="s">
        <v>933</v>
      </c>
      <c r="N70" s="24">
        <v>0</v>
      </c>
      <c r="O70" s="24">
        <v>0</v>
      </c>
      <c r="P70" s="24">
        <v>0</v>
      </c>
      <c r="Q70" s="24">
        <v>0</v>
      </c>
      <c r="R70" s="24">
        <v>0</v>
      </c>
      <c r="S70" s="24" t="s">
        <v>933</v>
      </c>
      <c r="T70" s="24">
        <v>0</v>
      </c>
      <c r="U70" s="24">
        <v>0</v>
      </c>
      <c r="V70" s="24">
        <v>0</v>
      </c>
      <c r="W70" s="24">
        <v>0</v>
      </c>
      <c r="X70" s="24">
        <v>0</v>
      </c>
      <c r="Y70" s="24"/>
      <c r="Z70" s="24">
        <v>0</v>
      </c>
      <c r="AA70" s="24">
        <v>0</v>
      </c>
      <c r="AB70" s="24">
        <v>0</v>
      </c>
      <c r="AC70" s="24">
        <v>0</v>
      </c>
      <c r="AD70" s="24">
        <v>0</v>
      </c>
      <c r="AE70" s="24"/>
      <c r="AF70" s="24">
        <v>0</v>
      </c>
      <c r="AG70" s="24">
        <v>0</v>
      </c>
      <c r="AH70" s="24">
        <v>0</v>
      </c>
      <c r="AI70" s="24">
        <v>0</v>
      </c>
      <c r="AJ70" s="24">
        <v>0</v>
      </c>
      <c r="AK70" s="24" t="s">
        <v>933</v>
      </c>
    </row>
    <row r="71" spans="1:37" ht="15.65" customHeight="1" x14ac:dyDescent="0.35">
      <c r="A71" s="8" t="s">
        <v>938</v>
      </c>
      <c r="B71" s="24">
        <v>0</v>
      </c>
      <c r="C71" s="24">
        <v>0</v>
      </c>
      <c r="D71" s="24">
        <v>0</v>
      </c>
      <c r="E71" s="24">
        <v>0</v>
      </c>
      <c r="F71" s="24">
        <v>0</v>
      </c>
      <c r="G71" s="24" t="s">
        <v>933</v>
      </c>
      <c r="H71" s="24">
        <v>0</v>
      </c>
      <c r="I71" s="24">
        <v>0</v>
      </c>
      <c r="J71" s="24">
        <v>0</v>
      </c>
      <c r="K71" s="24">
        <v>0</v>
      </c>
      <c r="L71" s="24">
        <v>0</v>
      </c>
      <c r="M71" s="24" t="s">
        <v>933</v>
      </c>
      <c r="N71" s="24">
        <v>0</v>
      </c>
      <c r="O71" s="24">
        <v>0</v>
      </c>
      <c r="P71" s="24">
        <v>0</v>
      </c>
      <c r="Q71" s="24">
        <v>0</v>
      </c>
      <c r="R71" s="24">
        <v>0</v>
      </c>
      <c r="S71" s="24" t="s">
        <v>933</v>
      </c>
      <c r="T71" s="24">
        <v>0</v>
      </c>
      <c r="U71" s="24">
        <v>0</v>
      </c>
      <c r="V71" s="24">
        <v>0</v>
      </c>
      <c r="W71" s="24">
        <v>0</v>
      </c>
      <c r="X71" s="24">
        <v>0</v>
      </c>
      <c r="Y71" s="24"/>
      <c r="Z71" s="24">
        <v>0</v>
      </c>
      <c r="AA71" s="24">
        <v>0</v>
      </c>
      <c r="AB71" s="24">
        <v>0</v>
      </c>
      <c r="AC71" s="24">
        <v>0</v>
      </c>
      <c r="AD71" s="24">
        <v>0</v>
      </c>
      <c r="AE71" s="24"/>
      <c r="AF71" s="24">
        <v>0</v>
      </c>
      <c r="AG71" s="24">
        <v>0</v>
      </c>
      <c r="AH71" s="24">
        <v>0</v>
      </c>
      <c r="AI71" s="24">
        <v>0</v>
      </c>
      <c r="AJ71" s="24">
        <v>0</v>
      </c>
      <c r="AK71" s="24" t="s">
        <v>933</v>
      </c>
    </row>
    <row r="72" spans="1:37" ht="15.65" customHeight="1" x14ac:dyDescent="0.35">
      <c r="A72" s="8" t="s">
        <v>937</v>
      </c>
      <c r="B72" s="24">
        <v>0</v>
      </c>
      <c r="C72" s="24">
        <v>0</v>
      </c>
      <c r="D72" s="24">
        <v>0</v>
      </c>
      <c r="E72" s="24">
        <v>0</v>
      </c>
      <c r="F72" s="24">
        <v>0</v>
      </c>
      <c r="G72" s="24" t="s">
        <v>933</v>
      </c>
      <c r="H72" s="24">
        <v>0</v>
      </c>
      <c r="I72" s="24">
        <v>0</v>
      </c>
      <c r="J72" s="24">
        <v>0</v>
      </c>
      <c r="K72" s="24">
        <v>0</v>
      </c>
      <c r="L72" s="24">
        <v>0</v>
      </c>
      <c r="M72" s="24" t="s">
        <v>933</v>
      </c>
      <c r="N72" s="24">
        <v>0</v>
      </c>
      <c r="O72" s="24">
        <v>0</v>
      </c>
      <c r="P72" s="24">
        <v>0</v>
      </c>
      <c r="Q72" s="24">
        <v>0</v>
      </c>
      <c r="R72" s="24">
        <v>0</v>
      </c>
      <c r="S72" s="24" t="s">
        <v>933</v>
      </c>
      <c r="T72" s="24">
        <v>0</v>
      </c>
      <c r="U72" s="24">
        <v>0</v>
      </c>
      <c r="V72" s="24">
        <v>0</v>
      </c>
      <c r="W72" s="24">
        <v>0</v>
      </c>
      <c r="X72" s="24">
        <v>0</v>
      </c>
      <c r="Y72" s="24"/>
      <c r="Z72" s="24">
        <v>0</v>
      </c>
      <c r="AA72" s="24">
        <v>0</v>
      </c>
      <c r="AB72" s="24">
        <v>0</v>
      </c>
      <c r="AC72" s="24">
        <v>0</v>
      </c>
      <c r="AD72" s="24">
        <v>0</v>
      </c>
      <c r="AE72" s="24"/>
      <c r="AF72" s="24">
        <v>0</v>
      </c>
      <c r="AG72" s="24">
        <v>0</v>
      </c>
      <c r="AH72" s="24">
        <v>0</v>
      </c>
      <c r="AI72" s="24">
        <v>0</v>
      </c>
      <c r="AJ72" s="24">
        <v>0</v>
      </c>
      <c r="AK72" s="24" t="s">
        <v>933</v>
      </c>
    </row>
    <row r="73" spans="1:37" ht="15.65" customHeight="1" x14ac:dyDescent="0.5">
      <c r="A73" s="8" t="s">
        <v>936</v>
      </c>
      <c r="B73" s="420">
        <v>0</v>
      </c>
      <c r="C73" s="420">
        <v>0</v>
      </c>
      <c r="D73" s="420">
        <v>0</v>
      </c>
      <c r="E73" s="420">
        <v>0</v>
      </c>
      <c r="F73" s="420">
        <v>0</v>
      </c>
      <c r="G73" s="420" t="s">
        <v>933</v>
      </c>
      <c r="H73" s="420">
        <v>0</v>
      </c>
      <c r="I73" s="420">
        <v>0</v>
      </c>
      <c r="J73" s="420">
        <v>0</v>
      </c>
      <c r="K73" s="420">
        <v>0</v>
      </c>
      <c r="L73" s="420">
        <v>0</v>
      </c>
      <c r="M73" s="420" t="s">
        <v>933</v>
      </c>
      <c r="N73" s="420">
        <v>0</v>
      </c>
      <c r="O73" s="420">
        <v>0</v>
      </c>
      <c r="P73" s="420">
        <v>0</v>
      </c>
      <c r="Q73" s="420">
        <v>0</v>
      </c>
      <c r="R73" s="420">
        <v>0</v>
      </c>
      <c r="S73" s="420" t="s">
        <v>933</v>
      </c>
      <c r="T73" s="420">
        <v>0</v>
      </c>
      <c r="U73" s="420">
        <v>0</v>
      </c>
      <c r="V73" s="420">
        <v>0</v>
      </c>
      <c r="W73" s="420">
        <v>0</v>
      </c>
      <c r="X73" s="420">
        <v>0</v>
      </c>
      <c r="Y73" s="24"/>
      <c r="Z73" s="24">
        <v>0</v>
      </c>
      <c r="AA73" s="24">
        <v>0</v>
      </c>
      <c r="AB73" s="24">
        <v>0</v>
      </c>
      <c r="AC73" s="24">
        <v>0</v>
      </c>
      <c r="AD73" s="24">
        <v>0</v>
      </c>
      <c r="AE73" s="24"/>
      <c r="AF73" s="24">
        <v>0</v>
      </c>
      <c r="AG73" s="24">
        <v>0</v>
      </c>
      <c r="AH73" s="24">
        <v>0</v>
      </c>
      <c r="AI73" s="24">
        <v>0</v>
      </c>
      <c r="AJ73" s="24">
        <v>0</v>
      </c>
      <c r="AK73" s="24" t="s">
        <v>933</v>
      </c>
    </row>
    <row r="74" spans="1:37" ht="15.65" customHeight="1" x14ac:dyDescent="0.35">
      <c r="A74" s="9" t="s">
        <v>631</v>
      </c>
      <c r="B74" s="33">
        <v>0</v>
      </c>
      <c r="C74" s="33">
        <v>0</v>
      </c>
      <c r="D74" s="33">
        <v>0</v>
      </c>
      <c r="E74" s="33">
        <v>0</v>
      </c>
      <c r="F74" s="33">
        <v>0</v>
      </c>
      <c r="G74" s="33" t="s">
        <v>933</v>
      </c>
      <c r="H74" s="33">
        <v>0</v>
      </c>
      <c r="I74" s="33">
        <v>0</v>
      </c>
      <c r="J74" s="33">
        <v>0</v>
      </c>
      <c r="K74" s="33">
        <v>0</v>
      </c>
      <c r="L74" s="33">
        <v>0</v>
      </c>
      <c r="M74" s="33" t="s">
        <v>933</v>
      </c>
      <c r="N74" s="33">
        <v>0</v>
      </c>
      <c r="O74" s="33">
        <v>0</v>
      </c>
      <c r="P74" s="33">
        <v>0</v>
      </c>
      <c r="Q74" s="33">
        <v>0</v>
      </c>
      <c r="R74" s="33">
        <v>0</v>
      </c>
      <c r="S74" s="33" t="s">
        <v>933</v>
      </c>
      <c r="T74" s="33">
        <v>0</v>
      </c>
      <c r="U74" s="33">
        <v>0</v>
      </c>
      <c r="V74" s="33">
        <v>0</v>
      </c>
      <c r="W74" s="33">
        <v>0</v>
      </c>
      <c r="X74" s="33">
        <v>0</v>
      </c>
      <c r="Y74" s="33"/>
      <c r="Z74" s="33">
        <v>0</v>
      </c>
      <c r="AA74" s="33">
        <v>0</v>
      </c>
      <c r="AB74" s="33">
        <v>0</v>
      </c>
      <c r="AC74" s="33">
        <v>0</v>
      </c>
      <c r="AD74" s="33">
        <v>0</v>
      </c>
      <c r="AE74" s="33"/>
      <c r="AF74" s="33">
        <v>0</v>
      </c>
      <c r="AG74" s="33">
        <v>0</v>
      </c>
      <c r="AH74" s="33">
        <v>0</v>
      </c>
      <c r="AI74" s="33">
        <v>0</v>
      </c>
      <c r="AJ74" s="33">
        <v>0</v>
      </c>
      <c r="AK74" s="33" t="s">
        <v>933</v>
      </c>
    </row>
    <row r="75" spans="1:37" ht="15.65" customHeight="1" x14ac:dyDescent="0.5">
      <c r="A75" s="8" t="s">
        <v>934</v>
      </c>
      <c r="B75" s="420">
        <v>0</v>
      </c>
      <c r="C75" s="420">
        <v>0</v>
      </c>
      <c r="D75" s="420">
        <v>0</v>
      </c>
      <c r="E75" s="420">
        <v>0</v>
      </c>
      <c r="F75" s="420">
        <v>0</v>
      </c>
      <c r="G75" s="420" t="s">
        <v>933</v>
      </c>
      <c r="H75" s="420">
        <v>0</v>
      </c>
      <c r="I75" s="420">
        <v>0</v>
      </c>
      <c r="J75" s="420">
        <v>0</v>
      </c>
      <c r="K75" s="420">
        <v>0</v>
      </c>
      <c r="L75" s="420">
        <v>0</v>
      </c>
      <c r="M75" s="420" t="s">
        <v>933</v>
      </c>
      <c r="N75" s="420">
        <v>0</v>
      </c>
      <c r="O75" s="420">
        <v>0</v>
      </c>
      <c r="P75" s="420">
        <v>0</v>
      </c>
      <c r="Q75" s="420">
        <v>0</v>
      </c>
      <c r="R75" s="420">
        <v>0</v>
      </c>
      <c r="S75" s="420" t="s">
        <v>933</v>
      </c>
      <c r="T75" s="420">
        <v>0</v>
      </c>
      <c r="U75" s="420">
        <v>0</v>
      </c>
      <c r="V75" s="420">
        <v>0</v>
      </c>
      <c r="W75" s="420">
        <v>0</v>
      </c>
      <c r="X75" s="420">
        <v>0</v>
      </c>
      <c r="Y75" s="24"/>
      <c r="Z75" s="24">
        <v>0</v>
      </c>
      <c r="AA75" s="24">
        <v>0</v>
      </c>
      <c r="AB75" s="24">
        <v>0</v>
      </c>
      <c r="AC75" s="24">
        <v>0</v>
      </c>
      <c r="AD75" s="24">
        <v>0</v>
      </c>
      <c r="AE75" s="24"/>
      <c r="AF75" s="24">
        <v>0</v>
      </c>
      <c r="AG75" s="24">
        <v>0</v>
      </c>
      <c r="AH75" s="24">
        <v>0</v>
      </c>
      <c r="AI75" s="24">
        <v>0</v>
      </c>
      <c r="AJ75" s="24">
        <v>0</v>
      </c>
      <c r="AK75" s="24" t="s">
        <v>933</v>
      </c>
    </row>
    <row r="76" spans="1:37" ht="15.65" customHeight="1" x14ac:dyDescent="0.35">
      <c r="A76" s="9" t="s">
        <v>632</v>
      </c>
      <c r="B76" s="33">
        <v>0</v>
      </c>
      <c r="C76" s="33">
        <v>0</v>
      </c>
      <c r="D76" s="33">
        <v>0</v>
      </c>
      <c r="E76" s="33">
        <v>0</v>
      </c>
      <c r="F76" s="33">
        <v>0</v>
      </c>
      <c r="G76" s="33" t="s">
        <v>933</v>
      </c>
      <c r="H76" s="33">
        <v>0</v>
      </c>
      <c r="I76" s="33">
        <v>0</v>
      </c>
      <c r="J76" s="33">
        <v>0</v>
      </c>
      <c r="K76" s="33">
        <v>0</v>
      </c>
      <c r="L76" s="33">
        <v>0</v>
      </c>
      <c r="M76" s="33" t="s">
        <v>933</v>
      </c>
      <c r="N76" s="33">
        <v>0</v>
      </c>
      <c r="O76" s="33">
        <v>0</v>
      </c>
      <c r="P76" s="33">
        <v>0</v>
      </c>
      <c r="Q76" s="33">
        <v>0</v>
      </c>
      <c r="R76" s="33">
        <v>0</v>
      </c>
      <c r="S76" s="33" t="s">
        <v>933</v>
      </c>
      <c r="T76" s="33">
        <v>0</v>
      </c>
      <c r="U76" s="33">
        <v>0</v>
      </c>
      <c r="V76" s="33">
        <v>0</v>
      </c>
      <c r="W76" s="33">
        <v>0</v>
      </c>
      <c r="X76" s="33">
        <v>0</v>
      </c>
      <c r="Y76" s="33"/>
      <c r="Z76" s="33">
        <v>0</v>
      </c>
      <c r="AA76" s="33">
        <v>0</v>
      </c>
      <c r="AB76" s="33">
        <v>0</v>
      </c>
      <c r="AC76" s="33">
        <v>0</v>
      </c>
      <c r="AD76" s="33">
        <v>0</v>
      </c>
      <c r="AE76" s="33"/>
      <c r="AF76" s="33">
        <v>0</v>
      </c>
      <c r="AG76" s="33">
        <v>0</v>
      </c>
      <c r="AH76" s="33">
        <v>0</v>
      </c>
      <c r="AI76" s="33">
        <v>0</v>
      </c>
      <c r="AJ76" s="33">
        <v>0</v>
      </c>
      <c r="AK76" s="33" t="s">
        <v>933</v>
      </c>
    </row>
    <row r="77" spans="1:37" ht="15.65" customHeight="1" x14ac:dyDescent="0.35">
      <c r="A77" s="8" t="s">
        <v>934</v>
      </c>
    </row>
    <row r="78" spans="1:37" ht="15.65" customHeight="1" x14ac:dyDescent="0.35">
      <c r="A78" s="13" t="s">
        <v>635</v>
      </c>
    </row>
    <row r="79" spans="1:37" ht="15.65" customHeight="1" x14ac:dyDescent="0.35">
      <c r="A79" s="8" t="s">
        <v>302</v>
      </c>
      <c r="B79" s="24">
        <v>0</v>
      </c>
      <c r="C79" s="24">
        <v>0</v>
      </c>
      <c r="D79" s="24">
        <v>0</v>
      </c>
      <c r="E79" s="24">
        <v>0</v>
      </c>
      <c r="F79" s="24">
        <v>0</v>
      </c>
      <c r="G79" s="24" t="s">
        <v>933</v>
      </c>
      <c r="H79" s="24">
        <v>0</v>
      </c>
      <c r="I79" s="24">
        <v>0</v>
      </c>
      <c r="J79" s="24">
        <v>0</v>
      </c>
      <c r="K79" s="24">
        <v>0</v>
      </c>
      <c r="L79" s="24">
        <v>0</v>
      </c>
      <c r="M79" s="24" t="s">
        <v>933</v>
      </c>
      <c r="N79" s="24">
        <v>0</v>
      </c>
      <c r="O79" s="24">
        <v>0</v>
      </c>
      <c r="P79" s="24">
        <v>0</v>
      </c>
      <c r="Q79" s="24">
        <v>0</v>
      </c>
      <c r="R79" s="24">
        <v>0</v>
      </c>
      <c r="S79" s="24" t="s">
        <v>933</v>
      </c>
      <c r="T79" s="24">
        <v>0</v>
      </c>
      <c r="U79" s="24">
        <v>0</v>
      </c>
      <c r="V79" s="24">
        <v>0</v>
      </c>
      <c r="W79" s="24">
        <v>0</v>
      </c>
      <c r="X79" s="24">
        <v>0</v>
      </c>
      <c r="Y79" s="24"/>
      <c r="Z79" s="24">
        <v>0</v>
      </c>
      <c r="AA79" s="24">
        <v>0</v>
      </c>
      <c r="AB79" s="24">
        <v>0</v>
      </c>
      <c r="AC79" s="24">
        <v>0</v>
      </c>
      <c r="AD79" s="24">
        <v>0</v>
      </c>
      <c r="AE79" s="24"/>
      <c r="AF79" s="24">
        <v>0</v>
      </c>
      <c r="AG79" s="24">
        <v>0</v>
      </c>
      <c r="AH79" s="24">
        <v>0</v>
      </c>
      <c r="AI79" s="24">
        <v>0</v>
      </c>
      <c r="AJ79" s="24">
        <v>0</v>
      </c>
      <c r="AK79" s="24" t="s">
        <v>933</v>
      </c>
    </row>
    <row r="80" spans="1:37" ht="15.65" customHeight="1" x14ac:dyDescent="0.5">
      <c r="A80" s="8" t="s">
        <v>935</v>
      </c>
      <c r="B80" s="420">
        <v>0</v>
      </c>
      <c r="C80" s="420">
        <v>0</v>
      </c>
      <c r="D80" s="420">
        <v>0</v>
      </c>
      <c r="E80" s="420">
        <v>0</v>
      </c>
      <c r="F80" s="420">
        <v>0</v>
      </c>
      <c r="G80" s="420" t="s">
        <v>933</v>
      </c>
      <c r="H80" s="420">
        <v>0</v>
      </c>
      <c r="I80" s="420">
        <v>0</v>
      </c>
      <c r="J80" s="420">
        <v>0</v>
      </c>
      <c r="K80" s="420">
        <v>0</v>
      </c>
      <c r="L80" s="420">
        <v>0</v>
      </c>
      <c r="M80" s="420" t="s">
        <v>933</v>
      </c>
      <c r="N80" s="420">
        <v>0</v>
      </c>
      <c r="O80" s="420">
        <v>0</v>
      </c>
      <c r="P80" s="420">
        <v>0</v>
      </c>
      <c r="Q80" s="420">
        <v>0</v>
      </c>
      <c r="R80" s="420">
        <v>0</v>
      </c>
      <c r="S80" s="420" t="s">
        <v>933</v>
      </c>
      <c r="T80" s="420">
        <v>0</v>
      </c>
      <c r="U80" s="420">
        <v>0</v>
      </c>
      <c r="V80" s="420">
        <v>0</v>
      </c>
      <c r="W80" s="420">
        <v>0</v>
      </c>
      <c r="X80" s="420">
        <v>0</v>
      </c>
      <c r="Y80" s="24"/>
      <c r="Z80" s="24">
        <v>0</v>
      </c>
      <c r="AA80" s="24">
        <v>0</v>
      </c>
      <c r="AB80" s="24">
        <v>0</v>
      </c>
      <c r="AC80" s="24">
        <v>0</v>
      </c>
      <c r="AD80" s="24">
        <v>0</v>
      </c>
      <c r="AE80" s="24"/>
      <c r="AF80" s="24">
        <v>0</v>
      </c>
      <c r="AG80" s="24">
        <v>0</v>
      </c>
      <c r="AH80" s="24">
        <v>0</v>
      </c>
      <c r="AI80" s="24">
        <v>0</v>
      </c>
      <c r="AJ80" s="24">
        <v>0</v>
      </c>
      <c r="AK80" s="24" t="s">
        <v>933</v>
      </c>
    </row>
    <row r="81" spans="1:37" ht="15.65" customHeight="1" x14ac:dyDescent="0.35">
      <c r="A81" s="9" t="s">
        <v>636</v>
      </c>
      <c r="B81" s="33">
        <v>0</v>
      </c>
      <c r="C81" s="33">
        <v>0</v>
      </c>
      <c r="D81" s="33">
        <v>0</v>
      </c>
      <c r="E81" s="33">
        <v>0</v>
      </c>
      <c r="F81" s="33">
        <v>0</v>
      </c>
      <c r="G81" s="33" t="s">
        <v>933</v>
      </c>
      <c r="H81" s="33">
        <v>0</v>
      </c>
      <c r="I81" s="33">
        <v>0</v>
      </c>
      <c r="J81" s="33">
        <v>0</v>
      </c>
      <c r="K81" s="33">
        <v>0</v>
      </c>
      <c r="L81" s="33">
        <v>0</v>
      </c>
      <c r="M81" s="33" t="s">
        <v>933</v>
      </c>
      <c r="N81" s="33">
        <v>0</v>
      </c>
      <c r="O81" s="33">
        <v>0</v>
      </c>
      <c r="P81" s="33">
        <v>0</v>
      </c>
      <c r="Q81" s="33">
        <v>0</v>
      </c>
      <c r="R81" s="33">
        <v>0</v>
      </c>
      <c r="S81" s="33" t="s">
        <v>933</v>
      </c>
      <c r="T81" s="33">
        <v>0</v>
      </c>
      <c r="U81" s="33">
        <v>0</v>
      </c>
      <c r="V81" s="33">
        <v>0</v>
      </c>
      <c r="W81" s="33">
        <v>0</v>
      </c>
      <c r="X81" s="33">
        <v>0</v>
      </c>
      <c r="Y81" s="33"/>
      <c r="Z81" s="33">
        <v>0</v>
      </c>
      <c r="AA81" s="33">
        <v>0</v>
      </c>
      <c r="AB81" s="33">
        <v>0</v>
      </c>
      <c r="AC81" s="33">
        <v>0</v>
      </c>
      <c r="AD81" s="33">
        <v>0</v>
      </c>
      <c r="AE81" s="33"/>
      <c r="AF81" s="33">
        <v>0</v>
      </c>
      <c r="AG81" s="33">
        <v>0</v>
      </c>
      <c r="AH81" s="33">
        <v>0</v>
      </c>
      <c r="AI81" s="33">
        <v>0</v>
      </c>
      <c r="AJ81" s="33">
        <v>0</v>
      </c>
      <c r="AK81" s="33" t="s">
        <v>933</v>
      </c>
    </row>
    <row r="82" spans="1:37" ht="15.65" customHeight="1" x14ac:dyDescent="0.35">
      <c r="A82" s="8" t="s">
        <v>934</v>
      </c>
    </row>
    <row r="83" spans="1:37" ht="15.65" customHeight="1" x14ac:dyDescent="0.35">
      <c r="A83" s="9" t="s">
        <v>637</v>
      </c>
      <c r="B83" s="33">
        <v>0</v>
      </c>
      <c r="C83" s="33">
        <v>0</v>
      </c>
      <c r="D83" s="33">
        <v>0</v>
      </c>
      <c r="E83" s="33">
        <v>0</v>
      </c>
      <c r="F83" s="33">
        <v>0</v>
      </c>
      <c r="G83" s="33" t="s">
        <v>933</v>
      </c>
      <c r="H83" s="33">
        <v>0</v>
      </c>
      <c r="I83" s="33">
        <v>0</v>
      </c>
      <c r="J83" s="33">
        <v>0</v>
      </c>
      <c r="K83" s="33">
        <v>0</v>
      </c>
      <c r="L83" s="33">
        <v>0</v>
      </c>
      <c r="M83" s="33" t="s">
        <v>933</v>
      </c>
      <c r="N83" s="33">
        <v>0</v>
      </c>
      <c r="O83" s="33">
        <v>0</v>
      </c>
      <c r="P83" s="33">
        <v>0</v>
      </c>
      <c r="Q83" s="33">
        <v>0</v>
      </c>
      <c r="R83" s="33">
        <v>0</v>
      </c>
      <c r="S83" s="33" t="s">
        <v>933</v>
      </c>
      <c r="T83" s="33">
        <v>0</v>
      </c>
      <c r="U83" s="33">
        <v>0</v>
      </c>
      <c r="V83" s="33">
        <v>0</v>
      </c>
      <c r="W83" s="33">
        <v>0</v>
      </c>
      <c r="X83" s="33">
        <v>0</v>
      </c>
      <c r="Y83" s="33"/>
      <c r="Z83" s="33">
        <v>0</v>
      </c>
      <c r="AA83" s="33">
        <v>0</v>
      </c>
      <c r="AB83" s="33">
        <v>0</v>
      </c>
      <c r="AC83" s="33">
        <v>0</v>
      </c>
      <c r="AD83" s="33">
        <v>0</v>
      </c>
      <c r="AE83" s="33"/>
      <c r="AF83" s="33">
        <v>0</v>
      </c>
      <c r="AG83" s="33">
        <v>0</v>
      </c>
      <c r="AH83" s="33">
        <v>0</v>
      </c>
      <c r="AI83" s="33">
        <v>0</v>
      </c>
      <c r="AJ83" s="33">
        <v>0</v>
      </c>
      <c r="AK83" s="33" t="s">
        <v>933</v>
      </c>
    </row>
    <row r="85" spans="1:37" ht="15.65" customHeight="1" x14ac:dyDescent="0.35">
      <c r="A85" s="9"/>
    </row>
  </sheetData>
  <conditionalFormatting sqref="A1:XFD1048576">
    <cfRule type="cellIs" dxfId="15" priority="1" operator="equal">
      <formula>"Blank"</formula>
    </cfRule>
  </conditionalFormatting>
  <conditionalFormatting sqref="B10:AK10">
    <cfRule type="expression" dxfId="14" priority="3">
      <formula>(ISTEXT(B4)*1=0)</formula>
    </cfRule>
    <cfRule type="cellIs" dxfId="13" priority="4" operator="equal">
      <formula>"Blank"</formula>
    </cfRule>
  </conditionalFormatting>
  <conditionalFormatting sqref="B44:AK44">
    <cfRule type="cellIs" dxfId="12" priority="2" operator="less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1F09B-00F8-4F2E-A3C8-ECC47952551D}">
  <sheetPr codeName="Sheet19">
    <tabColor rgb="FF00B050"/>
    <pageSetUpPr autoPageBreaks="0" fitToPage="1"/>
  </sheetPr>
  <dimension ref="A1:M84"/>
  <sheetViews>
    <sheetView showGridLines="0" zoomScale="80" zoomScaleNormal="80" zoomScaleSheetLayoutView="80" workbookViewId="0"/>
  </sheetViews>
  <sheetFormatPr defaultColWidth="11.54296875" defaultRowHeight="10.5" customHeight="1" x14ac:dyDescent="0.35"/>
  <cols>
    <col min="1" max="1" width="2.453125" style="429" customWidth="1"/>
    <col min="2" max="2" width="15.54296875" style="429" customWidth="1"/>
    <col min="3" max="8" width="13.453125" style="429" customWidth="1"/>
    <col min="9" max="11" width="13.453125" customWidth="1"/>
    <col min="14" max="16384" width="11.54296875" style="429"/>
  </cols>
  <sheetData>
    <row r="1" spans="1:13" ht="14.15" customHeight="1" x14ac:dyDescent="0.35">
      <c r="A1" s="432"/>
      <c r="B1" s="432"/>
      <c r="C1" s="431"/>
      <c r="D1" s="431"/>
      <c r="E1" s="431"/>
      <c r="F1" s="431"/>
      <c r="G1" s="431"/>
      <c r="H1" s="431"/>
    </row>
    <row r="2" spans="1:13" ht="14.15" customHeight="1" x14ac:dyDescent="0.35">
      <c r="B2" s="447"/>
      <c r="C2" s="446" t="str">
        <f>+'IS BS CF'!K1</f>
        <v>2024P</v>
      </c>
      <c r="D2" s="446" t="str">
        <f>+'IS BS CF'!L1</f>
        <v>2025P</v>
      </c>
      <c r="E2" s="446" t="str">
        <f>+'IS BS CF'!M1</f>
        <v>2026P</v>
      </c>
      <c r="F2" s="446" t="str">
        <f>+'IS BS CF'!N1</f>
        <v>2027P</v>
      </c>
      <c r="G2" s="446" t="str">
        <f>+'IS BS CF'!O1</f>
        <v>2028P</v>
      </c>
      <c r="H2" s="446" t="str">
        <f>+'IS BS CF'!P1</f>
        <v>2029P</v>
      </c>
    </row>
    <row r="3" spans="1:13" ht="14.15" hidden="1" customHeight="1" x14ac:dyDescent="0.35">
      <c r="B3" s="445"/>
      <c r="C3" s="444"/>
      <c r="D3" s="444"/>
      <c r="E3" s="444"/>
      <c r="F3" s="444"/>
      <c r="G3" s="444"/>
      <c r="H3" s="444"/>
    </row>
    <row r="4" spans="1:13" ht="14.15" hidden="1" customHeight="1" x14ac:dyDescent="0.35">
      <c r="B4" s="12"/>
      <c r="C4" s="443"/>
      <c r="D4" s="443"/>
      <c r="E4" s="443"/>
      <c r="F4" s="443"/>
      <c r="G4" s="443"/>
      <c r="H4" s="443"/>
    </row>
    <row r="5" spans="1:13" ht="14.15" hidden="1" customHeight="1" x14ac:dyDescent="0.35">
      <c r="B5"/>
      <c r="C5" s="442"/>
      <c r="D5" s="442"/>
      <c r="E5" s="442"/>
      <c r="F5" s="442"/>
      <c r="G5" s="442"/>
      <c r="H5" s="442"/>
    </row>
    <row r="6" spans="1:13" s="440" customFormat="1" ht="14.15" hidden="1" customHeight="1" x14ac:dyDescent="0.35">
      <c r="B6"/>
      <c r="C6" s="442"/>
      <c r="D6" s="442"/>
      <c r="E6" s="442"/>
      <c r="F6" s="442"/>
      <c r="G6" s="442"/>
      <c r="H6" s="442"/>
      <c r="I6"/>
      <c r="J6"/>
      <c r="K6"/>
      <c r="L6"/>
      <c r="M6"/>
    </row>
    <row r="7" spans="1:13" s="440" customFormat="1" ht="14.15" hidden="1" customHeight="1" x14ac:dyDescent="0.35">
      <c r="B7"/>
      <c r="C7" s="442"/>
      <c r="D7" s="442"/>
      <c r="E7" s="442"/>
      <c r="F7" s="442"/>
      <c r="G7" s="442"/>
      <c r="H7" s="442"/>
      <c r="I7"/>
      <c r="J7"/>
      <c r="K7"/>
      <c r="L7"/>
      <c r="M7"/>
    </row>
    <row r="8" spans="1:13" s="440" customFormat="1" ht="14.15" customHeight="1" x14ac:dyDescent="0.35">
      <c r="B8" s="27" t="s">
        <v>5</v>
      </c>
      <c r="C8" s="441">
        <f ca="1">+'IS BS CF'!K16</f>
        <v>0</v>
      </c>
      <c r="D8" s="441">
        <f ca="1">+'IS BS CF'!L16</f>
        <v>0</v>
      </c>
      <c r="E8" s="441">
        <f ca="1">+'IS BS CF'!M16</f>
        <v>0</v>
      </c>
      <c r="F8" s="441">
        <f ca="1">+'IS BS CF'!N16</f>
        <v>0</v>
      </c>
      <c r="G8" s="441">
        <f ca="1">+'IS BS CF'!O16</f>
        <v>0</v>
      </c>
      <c r="H8" s="441">
        <f ca="1">+'IS BS CF'!P16</f>
        <v>0</v>
      </c>
      <c r="I8"/>
      <c r="J8"/>
      <c r="K8"/>
      <c r="L8"/>
      <c r="M8"/>
    </row>
    <row r="9" spans="1:13" ht="14.15" customHeight="1" x14ac:dyDescent="0.35">
      <c r="A9" s="432"/>
      <c r="B9" s="27" t="s">
        <v>604</v>
      </c>
      <c r="C9" s="439">
        <f ca="1">+'IS BS CF'!K36</f>
        <v>-407350.40000000014</v>
      </c>
      <c r="D9" s="439">
        <f ca="1">+'IS BS CF'!L36</f>
        <v>-427467.92</v>
      </c>
      <c r="E9" s="439">
        <f ca="1">+'IS BS CF'!M36</f>
        <v>-448591.31599999993</v>
      </c>
      <c r="F9" s="439">
        <f ca="1">+'IS BS CF'!N36</f>
        <v>-470770.88179999992</v>
      </c>
      <c r="G9" s="439">
        <f ca="1">+'IS BS CF'!O36</f>
        <v>-494059.42589000001</v>
      </c>
      <c r="H9" s="439">
        <f ca="1">+'IS BS CF'!P36</f>
        <v>-518512.39718450018</v>
      </c>
    </row>
    <row r="10" spans="1:13" ht="14.15" customHeight="1" x14ac:dyDescent="0.35">
      <c r="A10" s="432"/>
      <c r="B10" s="438" t="s">
        <v>960</v>
      </c>
      <c r="C10" s="437">
        <f ca="1">+IFERROR(C9/C8,0)</f>
        <v>0</v>
      </c>
      <c r="D10" s="437">
        <f t="shared" ref="D10:H10" ca="1" si="0">+IFERROR(D9/D8,0)</f>
        <v>0</v>
      </c>
      <c r="E10" s="437">
        <f t="shared" ca="1" si="0"/>
        <v>0</v>
      </c>
      <c r="F10" s="437">
        <f t="shared" ca="1" si="0"/>
        <v>0</v>
      </c>
      <c r="G10" s="437">
        <f t="shared" ca="1" si="0"/>
        <v>0</v>
      </c>
      <c r="H10" s="437">
        <f t="shared" ca="1" si="0"/>
        <v>0</v>
      </c>
    </row>
    <row r="11" spans="1:13" customFormat="1" ht="14.15" customHeight="1" x14ac:dyDescent="0.35"/>
    <row r="12" spans="1:13" s="430" customFormat="1" ht="14.5" x14ac:dyDescent="0.35">
      <c r="A12" s="432"/>
      <c r="B12" s="435" t="s">
        <v>959</v>
      </c>
      <c r="I12"/>
      <c r="J12"/>
      <c r="K12"/>
      <c r="L12"/>
      <c r="M12"/>
    </row>
    <row r="13" spans="1:13" s="430" customFormat="1" ht="14.5" x14ac:dyDescent="0.35">
      <c r="A13" s="432"/>
      <c r="B13" s="432" t="s">
        <v>5</v>
      </c>
      <c r="C13" s="436">
        <f ca="1">+C8/1000000</f>
        <v>0</v>
      </c>
      <c r="D13" s="436">
        <f t="shared" ref="D13:H14" ca="1" si="1">+D8/1000000</f>
        <v>0</v>
      </c>
      <c r="E13" s="436">
        <f t="shared" ca="1" si="1"/>
        <v>0</v>
      </c>
      <c r="F13" s="436">
        <f t="shared" ca="1" si="1"/>
        <v>0</v>
      </c>
      <c r="G13" s="436">
        <f t="shared" ca="1" si="1"/>
        <v>0</v>
      </c>
      <c r="H13" s="436">
        <f t="shared" ca="1" si="1"/>
        <v>0</v>
      </c>
      <c r="I13"/>
      <c r="J13"/>
      <c r="K13"/>
      <c r="L13"/>
      <c r="M13"/>
    </row>
    <row r="14" spans="1:13" s="430" customFormat="1" ht="14.5" x14ac:dyDescent="0.35">
      <c r="A14" s="432"/>
      <c r="B14" s="432" t="s">
        <v>604</v>
      </c>
      <c r="C14" s="436">
        <f ca="1">+C9/1000000</f>
        <v>-0.40735040000000011</v>
      </c>
      <c r="D14" s="436">
        <f t="shared" ca="1" si="1"/>
        <v>-0.42746792</v>
      </c>
      <c r="E14" s="436">
        <f t="shared" ca="1" si="1"/>
        <v>-0.44859131599999991</v>
      </c>
      <c r="F14" s="436">
        <f t="shared" ca="1" si="1"/>
        <v>-0.47077088179999993</v>
      </c>
      <c r="G14" s="436">
        <f t="shared" ca="1" si="1"/>
        <v>-0.49405942589000001</v>
      </c>
      <c r="H14" s="436">
        <f t="shared" ca="1" si="1"/>
        <v>-0.51851239718450015</v>
      </c>
      <c r="I14"/>
      <c r="J14"/>
      <c r="K14"/>
      <c r="L14"/>
      <c r="M14"/>
    </row>
    <row r="15" spans="1:13" s="430" customFormat="1" ht="14.5" x14ac:dyDescent="0.35">
      <c r="A15" s="432"/>
      <c r="B15" s="432"/>
      <c r="I15"/>
      <c r="J15"/>
      <c r="K15"/>
      <c r="L15"/>
      <c r="M15"/>
    </row>
    <row r="16" spans="1:13" s="430" customFormat="1" ht="14.5" x14ac:dyDescent="0.35">
      <c r="A16" s="432"/>
      <c r="B16" s="435"/>
      <c r="D16"/>
      <c r="E16"/>
      <c r="F16" s="434"/>
      <c r="G16" s="434"/>
      <c r="I16"/>
      <c r="J16"/>
      <c r="K16"/>
      <c r="L16"/>
      <c r="M16"/>
    </row>
    <row r="17" spans="1:13" s="430" customFormat="1" ht="14.5" x14ac:dyDescent="0.35">
      <c r="A17" s="432"/>
      <c r="B17"/>
      <c r="C17" s="419"/>
      <c r="D17"/>
      <c r="E17"/>
      <c r="F17" s="434"/>
      <c r="G17" s="434"/>
      <c r="I17"/>
      <c r="J17"/>
      <c r="K17"/>
      <c r="L17"/>
      <c r="M17"/>
    </row>
    <row r="18" spans="1:13" s="430" customFormat="1" ht="14.5" collapsed="1" x14ac:dyDescent="0.35">
      <c r="A18" s="432"/>
      <c r="B18"/>
      <c r="C18" s="419"/>
      <c r="D18" s="434"/>
      <c r="E18" s="434"/>
      <c r="F18" s="434"/>
      <c r="G18" s="434"/>
      <c r="H18" s="121"/>
      <c r="I18"/>
      <c r="J18"/>
      <c r="K18"/>
      <c r="L18"/>
      <c r="M18"/>
    </row>
    <row r="19" spans="1:13" s="430" customFormat="1" ht="14.5" x14ac:dyDescent="0.35">
      <c r="A19" s="432"/>
      <c r="B19" s="433"/>
      <c r="C19" s="433"/>
      <c r="I19"/>
      <c r="J19"/>
      <c r="K19"/>
      <c r="L19"/>
      <c r="M19"/>
    </row>
    <row r="20" spans="1:13" s="430" customFormat="1" ht="14.5" x14ac:dyDescent="0.35">
      <c r="A20" s="432"/>
      <c r="B20" s="432"/>
      <c r="I20"/>
      <c r="J20"/>
      <c r="K20"/>
      <c r="L20"/>
      <c r="M20"/>
    </row>
    <row r="21" spans="1:13" s="430" customFormat="1" ht="14.5" x14ac:dyDescent="0.35">
      <c r="A21" s="432"/>
      <c r="B21" s="432"/>
      <c r="I21"/>
      <c r="J21"/>
      <c r="K21"/>
      <c r="L21"/>
      <c r="M21"/>
    </row>
    <row r="22" spans="1:13" s="430" customFormat="1" ht="14.5" x14ac:dyDescent="0.35">
      <c r="A22" s="432"/>
      <c r="B22" s="432"/>
      <c r="I22"/>
      <c r="J22"/>
      <c r="K22"/>
      <c r="L22"/>
      <c r="M22"/>
    </row>
    <row r="23" spans="1:13" s="430" customFormat="1" ht="14.5" x14ac:dyDescent="0.35">
      <c r="A23" s="432"/>
      <c r="B23" s="432"/>
      <c r="I23"/>
      <c r="J23"/>
      <c r="K23"/>
      <c r="L23"/>
      <c r="M23"/>
    </row>
    <row r="24" spans="1:13" s="430" customFormat="1" ht="5.15" customHeight="1" x14ac:dyDescent="0.35">
      <c r="A24" s="432"/>
      <c r="B24" s="432"/>
      <c r="I24"/>
      <c r="J24"/>
      <c r="K24"/>
      <c r="L24"/>
      <c r="M24"/>
    </row>
    <row r="25" spans="1:13" s="430" customFormat="1" ht="14.5" x14ac:dyDescent="0.35">
      <c r="A25" s="432"/>
      <c r="B25" s="432"/>
      <c r="I25"/>
      <c r="J25"/>
      <c r="K25"/>
      <c r="L25"/>
      <c r="M25"/>
    </row>
    <row r="26" spans="1:13" s="430" customFormat="1" ht="14.5" x14ac:dyDescent="0.35">
      <c r="A26" s="432"/>
      <c r="B26" s="432"/>
      <c r="I26"/>
      <c r="J26"/>
      <c r="K26"/>
      <c r="L26"/>
      <c r="M26"/>
    </row>
    <row r="27" spans="1:13" s="430" customFormat="1" ht="14.5" x14ac:dyDescent="0.35">
      <c r="A27" s="432"/>
      <c r="B27" s="432"/>
      <c r="I27"/>
      <c r="J27"/>
      <c r="K27"/>
      <c r="L27"/>
      <c r="M27"/>
    </row>
    <row r="28" spans="1:13" s="430" customFormat="1" ht="14.5" x14ac:dyDescent="0.35">
      <c r="A28" s="432"/>
      <c r="B28" s="432"/>
      <c r="I28"/>
      <c r="J28"/>
      <c r="K28"/>
      <c r="L28"/>
      <c r="M28"/>
    </row>
    <row r="29" spans="1:13" s="430" customFormat="1" ht="14.5" x14ac:dyDescent="0.35">
      <c r="A29" s="432"/>
      <c r="B29" s="432"/>
      <c r="I29"/>
      <c r="J29"/>
      <c r="K29"/>
      <c r="L29"/>
      <c r="M29"/>
    </row>
    <row r="30" spans="1:13" s="430" customFormat="1" ht="14.5" x14ac:dyDescent="0.35">
      <c r="A30" s="432"/>
      <c r="B30" s="432"/>
      <c r="I30"/>
      <c r="J30"/>
      <c r="K30"/>
      <c r="L30"/>
      <c r="M30"/>
    </row>
    <row r="31" spans="1:13" s="430" customFormat="1" ht="14.5" x14ac:dyDescent="0.35">
      <c r="A31" s="432"/>
      <c r="B31" s="432"/>
      <c r="I31"/>
      <c r="J31"/>
      <c r="K31"/>
      <c r="L31"/>
      <c r="M31"/>
    </row>
    <row r="32" spans="1:13" s="430" customFormat="1" ht="14.5" x14ac:dyDescent="0.35">
      <c r="A32" s="432"/>
      <c r="B32" s="432"/>
      <c r="I32"/>
      <c r="J32"/>
      <c r="K32"/>
      <c r="L32"/>
      <c r="M32"/>
    </row>
    <row r="33" spans="1:13" s="430" customFormat="1" ht="14.5" x14ac:dyDescent="0.35">
      <c r="A33" s="432"/>
      <c r="B33" s="432"/>
      <c r="I33"/>
      <c r="J33"/>
      <c r="K33"/>
      <c r="L33"/>
      <c r="M33"/>
    </row>
    <row r="34" spans="1:13" s="430" customFormat="1" ht="14.5" x14ac:dyDescent="0.35">
      <c r="A34" s="432"/>
      <c r="B34" s="432"/>
      <c r="I34"/>
      <c r="J34"/>
      <c r="K34"/>
      <c r="L34"/>
      <c r="M34"/>
    </row>
    <row r="35" spans="1:13" s="430" customFormat="1" ht="14.5" x14ac:dyDescent="0.35">
      <c r="A35" s="432"/>
      <c r="B35" s="432"/>
      <c r="I35"/>
      <c r="J35"/>
      <c r="K35"/>
      <c r="L35"/>
      <c r="M35"/>
    </row>
    <row r="36" spans="1:13" s="430" customFormat="1" ht="14.5" x14ac:dyDescent="0.35">
      <c r="A36" s="432"/>
      <c r="B36" s="432"/>
      <c r="I36"/>
      <c r="J36"/>
      <c r="K36"/>
      <c r="L36"/>
      <c r="M36"/>
    </row>
    <row r="37" spans="1:13" s="430" customFormat="1" ht="14.5" x14ac:dyDescent="0.35">
      <c r="A37" s="432"/>
      <c r="B37" s="432"/>
      <c r="I37"/>
      <c r="J37"/>
      <c r="K37"/>
      <c r="L37"/>
      <c r="M37"/>
    </row>
    <row r="38" spans="1:13" s="430" customFormat="1" ht="14.5" x14ac:dyDescent="0.35">
      <c r="A38" s="432"/>
      <c r="B38" s="432"/>
      <c r="I38"/>
      <c r="J38"/>
      <c r="K38"/>
      <c r="L38"/>
      <c r="M38"/>
    </row>
    <row r="39" spans="1:13" s="430" customFormat="1" ht="14.5" x14ac:dyDescent="0.35">
      <c r="A39" s="432"/>
      <c r="B39" s="432"/>
      <c r="I39"/>
      <c r="J39"/>
      <c r="K39"/>
      <c r="L39"/>
      <c r="M39"/>
    </row>
    <row r="40" spans="1:13" s="430" customFormat="1" ht="14.5" x14ac:dyDescent="0.35">
      <c r="A40" s="432"/>
      <c r="B40" s="432"/>
      <c r="I40"/>
      <c r="J40"/>
      <c r="K40"/>
      <c r="L40"/>
      <c r="M40"/>
    </row>
    <row r="41" spans="1:13" s="430" customFormat="1" ht="5.15" customHeight="1" x14ac:dyDescent="0.35">
      <c r="A41" s="432"/>
      <c r="B41" s="432"/>
      <c r="I41"/>
      <c r="J41"/>
      <c r="K41"/>
      <c r="L41"/>
      <c r="M41"/>
    </row>
    <row r="42" spans="1:13" s="430" customFormat="1" ht="14.5" x14ac:dyDescent="0.35">
      <c r="A42" s="432"/>
      <c r="B42" s="432"/>
      <c r="I42"/>
      <c r="J42"/>
      <c r="K42"/>
      <c r="L42"/>
      <c r="M42"/>
    </row>
    <row r="43" spans="1:13" s="430" customFormat="1" ht="14.5" x14ac:dyDescent="0.35">
      <c r="A43" s="432"/>
      <c r="B43" s="432"/>
      <c r="I43"/>
      <c r="J43"/>
      <c r="K43"/>
      <c r="L43"/>
      <c r="M43"/>
    </row>
    <row r="44" spans="1:13" s="430" customFormat="1" ht="14.5" x14ac:dyDescent="0.35">
      <c r="A44" s="432"/>
      <c r="B44" s="432"/>
      <c r="I44"/>
      <c r="J44"/>
      <c r="K44"/>
      <c r="L44"/>
      <c r="M44"/>
    </row>
    <row r="45" spans="1:13" s="430" customFormat="1" ht="14.5" x14ac:dyDescent="0.35">
      <c r="A45" s="432"/>
      <c r="B45" s="432"/>
      <c r="I45"/>
      <c r="J45"/>
      <c r="K45"/>
      <c r="L45"/>
      <c r="M45"/>
    </row>
    <row r="46" spans="1:13" s="430" customFormat="1" ht="14.5" x14ac:dyDescent="0.35">
      <c r="A46" s="432"/>
      <c r="B46" s="432"/>
      <c r="I46"/>
      <c r="J46"/>
      <c r="K46"/>
      <c r="L46"/>
      <c r="M46"/>
    </row>
    <row r="47" spans="1:13" s="430" customFormat="1" ht="14.5" x14ac:dyDescent="0.35">
      <c r="A47" s="432"/>
      <c r="B47" s="432"/>
      <c r="I47"/>
      <c r="J47"/>
      <c r="K47"/>
      <c r="L47"/>
      <c r="M47"/>
    </row>
    <row r="48" spans="1:13" s="430" customFormat="1" ht="14.5" x14ac:dyDescent="0.35">
      <c r="A48" s="432"/>
      <c r="B48" s="432"/>
      <c r="I48"/>
      <c r="J48"/>
      <c r="K48"/>
      <c r="L48"/>
      <c r="M48"/>
    </row>
    <row r="49" spans="1:13" s="430" customFormat="1" ht="14.5" x14ac:dyDescent="0.35">
      <c r="A49" s="432"/>
      <c r="B49" s="432"/>
      <c r="I49"/>
      <c r="J49"/>
      <c r="K49"/>
      <c r="L49"/>
      <c r="M49"/>
    </row>
    <row r="50" spans="1:13" s="430" customFormat="1" ht="14.5" x14ac:dyDescent="0.35">
      <c r="A50" s="432"/>
      <c r="B50" s="432"/>
      <c r="I50"/>
      <c r="J50"/>
      <c r="K50"/>
      <c r="L50"/>
      <c r="M50"/>
    </row>
    <row r="51" spans="1:13" s="430" customFormat="1" ht="14.5" x14ac:dyDescent="0.35">
      <c r="A51" s="432"/>
      <c r="B51" s="432"/>
      <c r="I51"/>
      <c r="J51"/>
      <c r="K51"/>
      <c r="L51"/>
      <c r="M51"/>
    </row>
    <row r="52" spans="1:13" s="430" customFormat="1" ht="14.5" x14ac:dyDescent="0.35">
      <c r="A52" s="432"/>
      <c r="B52" s="432"/>
      <c r="I52"/>
      <c r="J52"/>
      <c r="K52"/>
      <c r="L52"/>
      <c r="M52"/>
    </row>
    <row r="53" spans="1:13" s="430" customFormat="1" ht="14.5" x14ac:dyDescent="0.35">
      <c r="A53" s="432"/>
      <c r="B53" s="432"/>
      <c r="I53"/>
      <c r="J53"/>
      <c r="K53"/>
      <c r="L53"/>
      <c r="M53"/>
    </row>
    <row r="54" spans="1:13" s="430" customFormat="1" ht="14.5" x14ac:dyDescent="0.35">
      <c r="A54" s="432"/>
      <c r="B54" s="432"/>
      <c r="I54"/>
      <c r="J54"/>
      <c r="K54"/>
      <c r="L54"/>
      <c r="M54"/>
    </row>
    <row r="55" spans="1:13" s="430" customFormat="1" ht="5.15" customHeight="1" x14ac:dyDescent="0.35">
      <c r="A55" s="432"/>
      <c r="B55" s="432"/>
      <c r="I55"/>
      <c r="J55"/>
      <c r="K55"/>
      <c r="L55"/>
      <c r="M55"/>
    </row>
    <row r="56" spans="1:13" s="430" customFormat="1" ht="14.5" x14ac:dyDescent="0.35">
      <c r="A56" s="432"/>
      <c r="B56" s="432"/>
      <c r="I56"/>
      <c r="J56"/>
      <c r="K56"/>
      <c r="L56"/>
      <c r="M56"/>
    </row>
    <row r="57" spans="1:13" s="430" customFormat="1" ht="14.5" x14ac:dyDescent="0.35">
      <c r="A57" s="432"/>
      <c r="B57" s="432"/>
      <c r="I57"/>
      <c r="J57"/>
      <c r="K57"/>
      <c r="L57"/>
      <c r="M57"/>
    </row>
    <row r="58" spans="1:13" s="430" customFormat="1" ht="14.5" x14ac:dyDescent="0.35">
      <c r="A58" s="432"/>
      <c r="B58" s="432"/>
      <c r="I58"/>
      <c r="J58"/>
      <c r="K58"/>
      <c r="L58"/>
      <c r="M58"/>
    </row>
    <row r="59" spans="1:13" s="430" customFormat="1" ht="14.5" x14ac:dyDescent="0.35">
      <c r="A59" s="431"/>
      <c r="B59" s="432"/>
      <c r="I59"/>
      <c r="J59"/>
      <c r="K59"/>
      <c r="L59"/>
      <c r="M59"/>
    </row>
    <row r="60" spans="1:13" s="430" customFormat="1" ht="14.5" x14ac:dyDescent="0.35">
      <c r="A60" s="431"/>
      <c r="B60" s="431"/>
      <c r="I60"/>
      <c r="J60"/>
      <c r="K60"/>
      <c r="L60"/>
      <c r="M60"/>
    </row>
    <row r="61" spans="1:13" s="430" customFormat="1" ht="14.5" x14ac:dyDescent="0.35">
      <c r="A61" s="431"/>
      <c r="B61" s="431"/>
      <c r="I61"/>
      <c r="J61"/>
      <c r="K61"/>
      <c r="L61"/>
      <c r="M61"/>
    </row>
    <row r="62" spans="1:13" s="430" customFormat="1" ht="14.5" x14ac:dyDescent="0.35">
      <c r="A62" s="431"/>
      <c r="B62" s="431"/>
      <c r="I62"/>
      <c r="J62"/>
      <c r="K62"/>
      <c r="L62"/>
      <c r="M62"/>
    </row>
    <row r="63" spans="1:13" s="430" customFormat="1" ht="14.5" x14ac:dyDescent="0.35">
      <c r="A63" s="431"/>
      <c r="B63" s="431"/>
      <c r="I63"/>
      <c r="J63"/>
      <c r="K63"/>
      <c r="L63"/>
      <c r="M63"/>
    </row>
    <row r="64" spans="1:13" ht="14.5" x14ac:dyDescent="0.35">
      <c r="B64" s="431"/>
      <c r="C64" s="430"/>
      <c r="D64" s="430"/>
      <c r="E64" s="430"/>
      <c r="F64" s="430"/>
      <c r="G64" s="430"/>
      <c r="H64" s="430"/>
    </row>
    <row r="65" spans="3:8" customFormat="1" ht="14.5" x14ac:dyDescent="0.35">
      <c r="C65" s="430"/>
      <c r="D65" s="430"/>
      <c r="E65" s="430"/>
      <c r="F65" s="430"/>
      <c r="G65" s="430"/>
      <c r="H65" s="430"/>
    </row>
    <row r="66" spans="3:8" customFormat="1" ht="14.5" x14ac:dyDescent="0.35">
      <c r="C66" s="430"/>
      <c r="D66" s="430"/>
      <c r="E66" s="430"/>
      <c r="F66" s="430"/>
      <c r="G66" s="430"/>
      <c r="H66" s="430"/>
    </row>
    <row r="67" spans="3:8" customFormat="1" ht="14.5" x14ac:dyDescent="0.35">
      <c r="C67" s="430"/>
      <c r="D67" s="429"/>
      <c r="E67" s="429"/>
      <c r="F67" s="429"/>
      <c r="G67" s="429"/>
      <c r="H67" s="429"/>
    </row>
    <row r="68" spans="3:8" customFormat="1" ht="14.5" x14ac:dyDescent="0.35">
      <c r="C68" s="429"/>
      <c r="D68" s="429"/>
      <c r="E68" s="429"/>
      <c r="F68" s="429"/>
      <c r="G68" s="429"/>
      <c r="H68" s="429"/>
    </row>
    <row r="69" spans="3:8" customFormat="1" ht="14.5" x14ac:dyDescent="0.35">
      <c r="C69" s="429"/>
      <c r="D69" s="429"/>
      <c r="E69" s="429"/>
      <c r="F69" s="429"/>
      <c r="G69" s="429"/>
      <c r="H69" s="429"/>
    </row>
    <row r="70" spans="3:8" customFormat="1" ht="14.5" x14ac:dyDescent="0.35">
      <c r="C70" s="429"/>
      <c r="D70" s="429"/>
      <c r="E70" s="429"/>
      <c r="F70" s="429"/>
      <c r="G70" s="429"/>
      <c r="H70" s="429"/>
    </row>
    <row r="71" spans="3:8" customFormat="1" ht="14.5" x14ac:dyDescent="0.35">
      <c r="C71" s="429"/>
      <c r="D71" s="429"/>
      <c r="E71" s="429"/>
      <c r="F71" s="429"/>
      <c r="G71" s="429"/>
      <c r="H71" s="429"/>
    </row>
    <row r="72" spans="3:8" customFormat="1" ht="14.5" x14ac:dyDescent="0.35">
      <c r="C72" s="429"/>
      <c r="D72" s="429"/>
      <c r="E72" s="429"/>
      <c r="F72" s="429"/>
      <c r="G72" s="429"/>
      <c r="H72" s="429"/>
    </row>
    <row r="73" spans="3:8" customFormat="1" ht="14.5" x14ac:dyDescent="0.35">
      <c r="C73" s="429"/>
      <c r="D73" s="429"/>
      <c r="E73" s="429"/>
      <c r="F73" s="429"/>
      <c r="G73" s="429"/>
      <c r="H73" s="429"/>
    </row>
    <row r="74" spans="3:8" customFormat="1" ht="14.5" x14ac:dyDescent="0.35">
      <c r="C74" s="429"/>
      <c r="D74" s="429"/>
      <c r="E74" s="429"/>
      <c r="F74" s="429"/>
      <c r="G74" s="429"/>
      <c r="H74" s="429"/>
    </row>
    <row r="75" spans="3:8" customFormat="1" ht="14.5" x14ac:dyDescent="0.35">
      <c r="C75" s="429"/>
      <c r="D75" s="429"/>
      <c r="E75" s="429"/>
      <c r="F75" s="429"/>
      <c r="G75" s="429"/>
      <c r="H75" s="429"/>
    </row>
    <row r="76" spans="3:8" customFormat="1" ht="14.5" x14ac:dyDescent="0.35">
      <c r="C76" s="429"/>
      <c r="D76" s="429"/>
      <c r="E76" s="429"/>
      <c r="F76" s="429"/>
      <c r="G76" s="429"/>
      <c r="H76" s="429"/>
    </row>
    <row r="77" spans="3:8" customFormat="1" ht="14.5" x14ac:dyDescent="0.35">
      <c r="C77" s="429"/>
      <c r="D77" s="429"/>
      <c r="E77" s="429"/>
      <c r="F77" s="429"/>
      <c r="G77" s="429"/>
      <c r="H77" s="429"/>
    </row>
    <row r="78" spans="3:8" customFormat="1" ht="14.5" x14ac:dyDescent="0.35">
      <c r="C78" s="429"/>
      <c r="D78" s="429"/>
      <c r="E78" s="429"/>
      <c r="F78" s="429"/>
      <c r="G78" s="429"/>
      <c r="H78" s="429"/>
    </row>
    <row r="79" spans="3:8" customFormat="1" ht="14.5" x14ac:dyDescent="0.35">
      <c r="C79" s="429"/>
      <c r="D79" s="429"/>
      <c r="E79" s="429"/>
      <c r="F79" s="429"/>
      <c r="G79" s="429"/>
      <c r="H79" s="429"/>
    </row>
    <row r="80" spans="3:8" customFormat="1" ht="14.5" x14ac:dyDescent="0.35">
      <c r="C80" s="429"/>
      <c r="D80" s="429"/>
      <c r="E80" s="429"/>
      <c r="F80" s="429"/>
      <c r="G80" s="429"/>
      <c r="H80" s="429"/>
    </row>
    <row r="81" ht="14.5" x14ac:dyDescent="0.35"/>
    <row r="82" ht="14.5" x14ac:dyDescent="0.35"/>
    <row r="83" ht="14.5" x14ac:dyDescent="0.35"/>
    <row r="84" ht="14.5" x14ac:dyDescent="0.35"/>
  </sheetData>
  <pageMargins left="0.2" right="0.2" top="0.25" bottom="0.25" header="0" footer="0.25"/>
  <pageSetup paperSize="9" scale="72" orientation="landscape" r:id="rId1"/>
  <headerFooter>
    <oddHeader>&amp;LManna Operating Model</oddHeader>
    <oddFooter>&amp;L&amp;12Confidential - Do not duplicate or distribute without written permission&amp;R&amp;12&amp;P/&amp;N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5" x14ac:dyDescent="0.35"/>
  <cols>
    <col min="1" max="1" width="14.6328125" bestFit="1" customWidth="1"/>
    <col min="2" max="2" width="17.54296875" bestFit="1" customWidth="1"/>
    <col min="3" max="3" width="10.6328125" bestFit="1" customWidth="1"/>
    <col min="4" max="4" width="20.54296875" bestFit="1" customWidth="1"/>
    <col min="5" max="5" width="15.81640625" bestFit="1" customWidth="1"/>
    <col min="17" max="90" width="8.7265625" customWidth="1"/>
    <col min="91" max="115" width="0" hidden="1" customWidth="1"/>
  </cols>
  <sheetData>
    <row r="1" spans="1:5" x14ac:dyDescent="0.35">
      <c r="A1" s="27" t="s">
        <v>673</v>
      </c>
      <c r="B1" s="27" t="s">
        <v>674</v>
      </c>
      <c r="C1" s="27" t="s">
        <v>670</v>
      </c>
      <c r="D1" s="27" t="s">
        <v>672</v>
      </c>
      <c r="E1" s="27" t="s">
        <v>671</v>
      </c>
    </row>
    <row r="2" spans="1:5" x14ac:dyDescent="0.35">
      <c r="A2" s="89" t="s">
        <v>453</v>
      </c>
      <c r="B2" t="s">
        <v>484</v>
      </c>
      <c r="C2" t="s">
        <v>220</v>
      </c>
      <c r="D2" t="s">
        <v>479</v>
      </c>
      <c r="E2" t="s">
        <v>537</v>
      </c>
    </row>
    <row r="3" spans="1:5" x14ac:dyDescent="0.35">
      <c r="A3" t="s">
        <v>455</v>
      </c>
      <c r="B3" t="s">
        <v>560</v>
      </c>
      <c r="C3" s="3" t="s">
        <v>263</v>
      </c>
      <c r="D3" t="s">
        <v>510</v>
      </c>
      <c r="E3" t="s">
        <v>529</v>
      </c>
    </row>
    <row r="4" spans="1:5" x14ac:dyDescent="0.35">
      <c r="A4" t="s">
        <v>324</v>
      </c>
      <c r="B4" t="s">
        <v>559</v>
      </c>
      <c r="C4" t="s">
        <v>496</v>
      </c>
      <c r="D4" t="s">
        <v>516</v>
      </c>
      <c r="E4" t="s">
        <v>528</v>
      </c>
    </row>
    <row r="5" spans="1:5" x14ac:dyDescent="0.35">
      <c r="A5" t="s">
        <v>259</v>
      </c>
      <c r="B5" t="s">
        <v>466</v>
      </c>
      <c r="C5" t="s">
        <v>420</v>
      </c>
      <c r="D5" t="s">
        <v>541</v>
      </c>
      <c r="E5" t="s">
        <v>532</v>
      </c>
    </row>
    <row r="6" spans="1:5" x14ac:dyDescent="0.35">
      <c r="A6" t="s">
        <v>584</v>
      </c>
      <c r="B6" t="s">
        <v>486</v>
      </c>
      <c r="C6" t="s">
        <v>275</v>
      </c>
      <c r="D6" t="s">
        <v>545</v>
      </c>
      <c r="E6" t="s">
        <v>533</v>
      </c>
    </row>
    <row r="7" spans="1:5" x14ac:dyDescent="0.35">
      <c r="A7" t="s">
        <v>260</v>
      </c>
      <c r="B7" s="3" t="s">
        <v>485</v>
      </c>
      <c r="C7" t="s">
        <v>276</v>
      </c>
      <c r="D7" t="s">
        <v>554</v>
      </c>
      <c r="E7" t="s">
        <v>426</v>
      </c>
    </row>
    <row r="8" spans="1:5" x14ac:dyDescent="0.35">
      <c r="A8" t="s">
        <v>261</v>
      </c>
      <c r="B8" t="s">
        <v>573</v>
      </c>
      <c r="C8" t="s">
        <v>337</v>
      </c>
      <c r="D8" t="s">
        <v>546</v>
      </c>
      <c r="E8" t="s">
        <v>427</v>
      </c>
    </row>
    <row r="9" spans="1:5" x14ac:dyDescent="0.35">
      <c r="A9" t="s">
        <v>448</v>
      </c>
      <c r="B9" t="s">
        <v>467</v>
      </c>
      <c r="C9" t="s">
        <v>421</v>
      </c>
      <c r="D9" t="s">
        <v>562</v>
      </c>
      <c r="E9" t="s">
        <v>428</v>
      </c>
    </row>
    <row r="10" spans="1:5" x14ac:dyDescent="0.35">
      <c r="A10" t="s">
        <v>588</v>
      </c>
      <c r="B10" t="s">
        <v>487</v>
      </c>
      <c r="C10" t="s">
        <v>422</v>
      </c>
      <c r="E10" t="s">
        <v>425</v>
      </c>
    </row>
    <row r="11" spans="1:5" x14ac:dyDescent="0.35">
      <c r="B11" t="s">
        <v>478</v>
      </c>
      <c r="C11" t="s">
        <v>418</v>
      </c>
      <c r="E11" t="s">
        <v>424</v>
      </c>
    </row>
    <row r="12" spans="1:5" x14ac:dyDescent="0.35">
      <c r="C12" t="s">
        <v>419</v>
      </c>
      <c r="E12" t="s">
        <v>564</v>
      </c>
    </row>
    <row r="13" spans="1:5" x14ac:dyDescent="0.35">
      <c r="C13" t="s">
        <v>423</v>
      </c>
      <c r="E13" t="s">
        <v>579</v>
      </c>
    </row>
    <row r="14" spans="1:5" x14ac:dyDescent="0.35">
      <c r="C14" t="s">
        <v>432</v>
      </c>
      <c r="E14" t="s">
        <v>580</v>
      </c>
    </row>
    <row r="15" spans="1:5" x14ac:dyDescent="0.35">
      <c r="C15" t="s">
        <v>430</v>
      </c>
      <c r="E15" t="s">
        <v>482</v>
      </c>
    </row>
    <row r="16" spans="1:5" x14ac:dyDescent="0.35">
      <c r="C16" t="s">
        <v>269</v>
      </c>
      <c r="E16" s="3" t="s">
        <v>391</v>
      </c>
    </row>
    <row r="17" spans="3:5" x14ac:dyDescent="0.35">
      <c r="C17" t="s">
        <v>390</v>
      </c>
      <c r="E17" s="3" t="s">
        <v>406</v>
      </c>
    </row>
    <row r="18" spans="3:5" x14ac:dyDescent="0.35">
      <c r="C18" t="s">
        <v>465</v>
      </c>
      <c r="E18" s="3" t="s">
        <v>407</v>
      </c>
    </row>
    <row r="19" spans="3:5" x14ac:dyDescent="0.35">
      <c r="C19" t="s">
        <v>267</v>
      </c>
      <c r="E19" t="s">
        <v>408</v>
      </c>
    </row>
    <row r="20" spans="3:5" x14ac:dyDescent="0.35">
      <c r="C20" t="s">
        <v>274</v>
      </c>
      <c r="E20" t="s">
        <v>523</v>
      </c>
    </row>
    <row r="21" spans="3:5" x14ac:dyDescent="0.35">
      <c r="C21" t="s">
        <v>512</v>
      </c>
      <c r="E21" t="s">
        <v>429</v>
      </c>
    </row>
    <row r="22" spans="3:5" x14ac:dyDescent="0.35">
      <c r="C22" t="s">
        <v>518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5" x14ac:dyDescent="0.35"/>
  <cols>
    <col min="6" max="6" width="5.1796875" customWidth="1"/>
    <col min="7" max="7" width="3.7265625" style="8" customWidth="1"/>
    <col min="8" max="8" width="17.54296875" bestFit="1" customWidth="1"/>
    <col min="9" max="9" width="16.26953125" style="279" customWidth="1"/>
    <col min="10" max="10" width="16.26953125" style="2" customWidth="1"/>
    <col min="11" max="11" width="41.54296875" bestFit="1" customWidth="1"/>
    <col min="13" max="13" width="14.26953125" bestFit="1" customWidth="1"/>
    <col min="14" max="14" width="54.1796875" bestFit="1" customWidth="1"/>
    <col min="15" max="15" width="11.26953125" bestFit="1" customWidth="1"/>
    <col min="16" max="16" width="10.6328125" customWidth="1"/>
    <col min="17" max="19" width="8.7265625" customWidth="1"/>
    <col min="20" max="26" width="16.26953125" customWidth="1"/>
    <col min="27" max="37" width="8.7265625" customWidth="1"/>
    <col min="38" max="38" width="17.54296875" customWidth="1"/>
    <col min="39" max="90" width="8.7265625" customWidth="1"/>
    <col min="91" max="115" width="0" hidden="1" customWidth="1"/>
  </cols>
  <sheetData>
    <row r="1" spans="1:39" x14ac:dyDescent="0.35">
      <c r="A1" t="s">
        <v>1008</v>
      </c>
      <c r="H1" s="229" t="s">
        <v>502</v>
      </c>
      <c r="I1" s="230" t="s">
        <v>500</v>
      </c>
      <c r="J1" s="242"/>
      <c r="N1" s="87">
        <v>0.61618055555555551</v>
      </c>
      <c r="O1" s="87">
        <v>0.61664351851851851</v>
      </c>
      <c r="P1" t="str">
        <f>TEXT(O1-N1, "h:mm:ss")</f>
        <v>0:00:40</v>
      </c>
    </row>
    <row r="2" spans="1:39" x14ac:dyDescent="0.35">
      <c r="A2" t="s">
        <v>557</v>
      </c>
      <c r="C2" s="27"/>
      <c r="D2" s="65"/>
      <c r="O2" s="87"/>
      <c r="P2" s="64"/>
    </row>
    <row r="3" spans="1:39" x14ac:dyDescent="0.35">
      <c r="A3" t="s">
        <v>501</v>
      </c>
      <c r="H3" s="229" t="s">
        <v>248</v>
      </c>
      <c r="I3" s="284" t="s">
        <v>249</v>
      </c>
      <c r="J3" s="243" t="s">
        <v>561</v>
      </c>
      <c r="K3" s="85" t="s">
        <v>250</v>
      </c>
      <c r="M3" cm="1">
        <f t="array" ref="M3:M96">_xlfn.UNIQUE(Codes!D:D)</f>
        <v>0</v>
      </c>
      <c r="P3" s="64" t="s">
        <v>578</v>
      </c>
      <c r="AE3" s="12" t="s">
        <v>681</v>
      </c>
      <c r="AI3" s="12" t="s">
        <v>682</v>
      </c>
      <c r="AL3" t="s">
        <v>684</v>
      </c>
    </row>
    <row r="4" spans="1:39" x14ac:dyDescent="0.35">
      <c r="A4" s="241" t="s">
        <v>558</v>
      </c>
      <c r="H4" t="s">
        <v>453</v>
      </c>
      <c r="I4" s="279" t="s">
        <v>1000</v>
      </c>
      <c r="J4" s="231"/>
      <c r="K4" s="83" t="str">
        <f>IFERROR(VLOOKUP(#REF!,'Code list'!$B$3:$C$310,2,0),"")</f>
        <v/>
      </c>
      <c r="M4" s="128" t="str">
        <v>Calcs.</v>
      </c>
      <c r="N4" s="128" t="s">
        <v>81</v>
      </c>
      <c r="T4" s="312" t="s">
        <v>673</v>
      </c>
      <c r="U4" s="312" t="s">
        <v>675</v>
      </c>
      <c r="V4" s="312" t="s">
        <v>674</v>
      </c>
      <c r="W4" s="312" t="s">
        <v>676</v>
      </c>
      <c r="X4" s="312" t="s">
        <v>670</v>
      </c>
      <c r="Y4" s="312" t="s">
        <v>671</v>
      </c>
      <c r="Z4" s="312" t="s">
        <v>748</v>
      </c>
      <c r="AE4" s="173" t="s">
        <v>448</v>
      </c>
      <c r="AI4" s="165" t="s">
        <v>453</v>
      </c>
      <c r="AL4" t="s">
        <v>453</v>
      </c>
      <c r="AM4" t="s">
        <v>730</v>
      </c>
    </row>
    <row r="5" spans="1:39" x14ac:dyDescent="0.35">
      <c r="H5" t="s">
        <v>268</v>
      </c>
      <c r="I5" s="279" t="s">
        <v>1001</v>
      </c>
      <c r="J5" s="231" t="s">
        <v>1001</v>
      </c>
      <c r="K5" s="83" t="str">
        <f>IFERROR(VLOOKUP(#REF!,'Code list'!$B$3:$C$310,2,0),"")</f>
        <v/>
      </c>
      <c r="M5" t="str">
        <v>GENASS</v>
      </c>
      <c r="N5" t="str">
        <f>IFERROR(VLOOKUP(M5,'Code list'!$B$4:$C$311,2,0),"")</f>
        <v/>
      </c>
      <c r="T5" s="8" t="s">
        <v>453</v>
      </c>
      <c r="U5" s="6" t="s">
        <v>260</v>
      </c>
      <c r="V5" t="s">
        <v>484</v>
      </c>
      <c r="W5" t="s">
        <v>467</v>
      </c>
      <c r="X5" t="s">
        <v>220</v>
      </c>
      <c r="Y5" t="s">
        <v>529</v>
      </c>
      <c r="Z5" t="s">
        <v>391</v>
      </c>
      <c r="AB5" s="27" t="s">
        <v>672</v>
      </c>
      <c r="AE5" s="173" t="s">
        <v>260</v>
      </c>
      <c r="AI5" s="165" t="s">
        <v>484</v>
      </c>
      <c r="AL5" t="s">
        <v>560</v>
      </c>
      <c r="AM5" t="s">
        <v>731</v>
      </c>
    </row>
    <row r="6" spans="1:39" x14ac:dyDescent="0.35">
      <c r="J6" s="231"/>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3" t="s">
        <v>455</v>
      </c>
      <c r="AI6" s="165" t="s">
        <v>453</v>
      </c>
      <c r="AL6" t="s">
        <v>263</v>
      </c>
      <c r="AM6" t="s">
        <v>568</v>
      </c>
    </row>
    <row r="7" spans="1:39" x14ac:dyDescent="0.35">
      <c r="B7" s="36"/>
      <c r="J7" s="231"/>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3" t="s">
        <v>559</v>
      </c>
      <c r="AI7" s="165" t="s">
        <v>560</v>
      </c>
      <c r="AL7" t="s">
        <v>432</v>
      </c>
      <c r="AM7" t="s">
        <v>569</v>
      </c>
    </row>
    <row r="8" spans="1:39" x14ac:dyDescent="0.35">
      <c r="B8" s="88" t="str">
        <f>IFERROR(P1,"Running")</f>
        <v>0:00:40</v>
      </c>
      <c r="J8" s="231"/>
      <c r="K8" s="83" t="str">
        <f>IFERROR(VLOOKUP(#REF!,'Code list'!$B$3:$C$310,2,0),"")</f>
        <v/>
      </c>
      <c r="M8" t="str">
        <v>LVOL-EV</v>
      </c>
      <c r="N8" t="str">
        <f>IFERROR(VLOOKUP(M8,'Code list'!$B$4:$C$311,2,0),"")</f>
        <v>Low volume-driven</v>
      </c>
      <c r="T8" t="s">
        <v>259</v>
      </c>
      <c r="U8" t="s">
        <v>588</v>
      </c>
      <c r="V8" t="s">
        <v>466</v>
      </c>
      <c r="X8" t="s">
        <v>420</v>
      </c>
      <c r="Y8" t="s">
        <v>533</v>
      </c>
      <c r="Z8" t="s">
        <v>408</v>
      </c>
      <c r="AB8" t="s">
        <v>516</v>
      </c>
      <c r="AE8" s="173" t="s">
        <v>324</v>
      </c>
      <c r="AI8" s="165" t="s">
        <v>453</v>
      </c>
      <c r="AL8" t="s">
        <v>453</v>
      </c>
      <c r="AM8" t="s">
        <v>732</v>
      </c>
    </row>
    <row r="9" spans="1:39" x14ac:dyDescent="0.35">
      <c r="J9" s="231"/>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3" t="s">
        <v>560</v>
      </c>
      <c r="AI9" s="165" t="s">
        <v>559</v>
      </c>
      <c r="AL9" t="s">
        <v>560</v>
      </c>
      <c r="AM9" t="s">
        <v>733</v>
      </c>
    </row>
    <row r="10" spans="1:39" x14ac:dyDescent="0.35">
      <c r="A10" t="s">
        <v>220</v>
      </c>
      <c r="B10" s="279" t="s">
        <v>322</v>
      </c>
      <c r="H10" s="3"/>
      <c r="I10"/>
      <c r="J10" s="231"/>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3" t="s">
        <v>259</v>
      </c>
      <c r="AI10" s="165" t="s">
        <v>453</v>
      </c>
      <c r="AL10" t="s">
        <v>430</v>
      </c>
      <c r="AM10" t="s">
        <v>691</v>
      </c>
    </row>
    <row r="11" spans="1:39" x14ac:dyDescent="0.35">
      <c r="A11" t="s">
        <v>423</v>
      </c>
      <c r="B11" s="279" t="s">
        <v>323</v>
      </c>
      <c r="H11" s="3"/>
      <c r="I11"/>
      <c r="J11" s="231"/>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3" t="s">
        <v>466</v>
      </c>
      <c r="AI11" s="165" t="s">
        <v>466</v>
      </c>
      <c r="AL11" t="s">
        <v>453</v>
      </c>
      <c r="AM11" t="s">
        <v>692</v>
      </c>
    </row>
    <row r="12" spans="1:39" x14ac:dyDescent="0.35">
      <c r="H12" s="3"/>
      <c r="I12"/>
      <c r="J12" s="231"/>
      <c r="K12" s="83" t="str">
        <f>IFERROR(VLOOKUP(#REF!,'Code list'!$B$3:$C$310,2,0),"")</f>
        <v/>
      </c>
      <c r="M12" s="12" t="str">
        <v>TAM-ER</v>
      </c>
      <c r="N12" t="str">
        <f>IFERROR(VLOOKUP(M12,'Code list'!$B$4:$C$311,2,0),"")</f>
        <v>TAM</v>
      </c>
      <c r="T12" t="s">
        <v>448</v>
      </c>
      <c r="X12" t="s">
        <v>421</v>
      </c>
      <c r="Y12" t="s">
        <v>425</v>
      </c>
      <c r="AB12" t="s">
        <v>546</v>
      </c>
      <c r="AE12" s="173" t="s">
        <v>260</v>
      </c>
      <c r="AI12" s="165" t="s">
        <v>453</v>
      </c>
      <c r="AL12" t="s">
        <v>559</v>
      </c>
      <c r="AM12" t="s">
        <v>693</v>
      </c>
    </row>
    <row r="13" spans="1:39" x14ac:dyDescent="0.35">
      <c r="H13" s="3"/>
      <c r="I13"/>
      <c r="J13" s="231"/>
      <c r="K13" s="83" t="str">
        <f>IFERROR(VLOOKUP(A95,'Code list'!$B$3:$C$310,2,0),"")</f>
        <v>Volume driven - primary unit</v>
      </c>
      <c r="M13" s="12" t="str">
        <v>TAM-EV</v>
      </c>
      <c r="N13" t="str">
        <f>IFERROR(VLOOKUP(M13,'Code list'!$B$4:$C$311,2,0),"")</f>
        <v>TAM</v>
      </c>
      <c r="T13" t="s">
        <v>588</v>
      </c>
      <c r="X13" t="s">
        <v>422</v>
      </c>
      <c r="Y13" t="s">
        <v>424</v>
      </c>
      <c r="AB13" t="s">
        <v>562</v>
      </c>
      <c r="AE13" s="173" t="s">
        <v>478</v>
      </c>
      <c r="AI13" s="165" t="s">
        <v>486</v>
      </c>
      <c r="AL13" t="s">
        <v>420</v>
      </c>
      <c r="AM13" t="s">
        <v>694</v>
      </c>
    </row>
    <row r="14" spans="1:39" x14ac:dyDescent="0.35">
      <c r="H14" s="3"/>
      <c r="I14" s="3"/>
      <c r="J14" s="231"/>
      <c r="K14" s="83" t="str">
        <f>IFERROR(VLOOKUP(#REF!,'Code list'!$B$3:$C$310,2,0),"")</f>
        <v/>
      </c>
      <c r="M14" s="12" t="str">
        <v>REV-ER</v>
      </c>
      <c r="N14" t="str">
        <f>IFERROR(VLOOKUP(M14,'Code list'!$B$4:$C$311,2,0),"")</f>
        <v>Revenue hard code</v>
      </c>
      <c r="X14" t="s">
        <v>418</v>
      </c>
      <c r="Y14" t="s">
        <v>564</v>
      </c>
      <c r="AE14" s="173" t="s">
        <v>261</v>
      </c>
      <c r="AI14" s="165" t="s">
        <v>453</v>
      </c>
      <c r="AL14" t="s">
        <v>496</v>
      </c>
      <c r="AM14" t="s">
        <v>690</v>
      </c>
    </row>
    <row r="15" spans="1:39" x14ac:dyDescent="0.35">
      <c r="I15"/>
      <c r="J15" s="231"/>
      <c r="K15" s="83" t="str">
        <f>IFERROR(VLOOKUP(#REF!,'Code list'!$B$3:$C$310,2,0),"")</f>
        <v/>
      </c>
      <c r="M15" t="str">
        <v>PROB-EV</v>
      </c>
      <c r="N15" t="str">
        <f>IFERROR(VLOOKUP(M15,'Code list'!$B$4:$C$311,2,0),"")</f>
        <v>Volume-driven probability weighted list - list</v>
      </c>
      <c r="X15" t="s">
        <v>419</v>
      </c>
      <c r="AE15" s="173" t="s">
        <v>467</v>
      </c>
      <c r="AI15" s="165" t="s">
        <v>485</v>
      </c>
      <c r="AL15" t="s">
        <v>269</v>
      </c>
      <c r="AM15" t="s">
        <v>695</v>
      </c>
    </row>
    <row r="16" spans="1:39" x14ac:dyDescent="0.35">
      <c r="J16" s="231"/>
      <c r="K16" s="83" t="str">
        <f>IFERROR(VLOOKUP(#REF!,'Code list'!$B$3:$C$310,2,0),"")</f>
        <v/>
      </c>
      <c r="M16" s="12" t="str">
        <v>PROB-ER</v>
      </c>
      <c r="N16" t="str">
        <f>IFERROR(VLOOKUP(M16,'Code list'!$B$4:$C$311,2,0),"")</f>
        <v>Volume-driven probability weighted list - list</v>
      </c>
      <c r="X16" t="s">
        <v>423</v>
      </c>
      <c r="AE16" s="173" t="s">
        <v>584</v>
      </c>
      <c r="AI16" s="165" t="s">
        <v>453</v>
      </c>
      <c r="AL16" t="s">
        <v>453</v>
      </c>
      <c r="AM16" t="s">
        <v>730</v>
      </c>
    </row>
    <row r="17" spans="1:39" x14ac:dyDescent="0.35">
      <c r="J17" s="231"/>
      <c r="K17" s="83" t="str">
        <f>IFERROR(VLOOKUP(#REF!,'Code list'!$B$3:$C$310,2,0),"")</f>
        <v/>
      </c>
      <c r="M17" t="str">
        <v>SCENARIO-EV</v>
      </c>
      <c r="N17" t="str">
        <f>IFERROR(VLOOKUP(M17,'Code list'!$B$4:$C$311,2,0),"")</f>
        <v>Volume driven - primary unit</v>
      </c>
      <c r="X17" t="s">
        <v>432</v>
      </c>
      <c r="AE17" s="173" t="s">
        <v>486</v>
      </c>
      <c r="AI17" s="165" t="s">
        <v>573</v>
      </c>
      <c r="AL17" t="s">
        <v>560</v>
      </c>
      <c r="AM17" t="s">
        <v>731</v>
      </c>
    </row>
    <row r="18" spans="1:39" x14ac:dyDescent="0.35">
      <c r="J18" s="231"/>
      <c r="K18" s="83" t="str">
        <f>IFERROR(VLOOKUP(#REF!,'Code list'!$B$3:$C$310,2,0),"")</f>
        <v/>
      </c>
      <c r="M18" s="12" t="str">
        <v>CAGRP-EV</v>
      </c>
      <c r="N18" t="str">
        <f>IFERROR(VLOOKUP(M18,'Code list'!$B$4:$C$311,2,0),"")</f>
        <v>Volume driven - primary unit</v>
      </c>
      <c r="X18" t="s">
        <v>430</v>
      </c>
      <c r="AE18" s="173" t="s">
        <v>588</v>
      </c>
      <c r="AI18" s="165" t="s">
        <v>261</v>
      </c>
      <c r="AL18" t="s">
        <v>263</v>
      </c>
      <c r="AM18" t="s">
        <v>568</v>
      </c>
    </row>
    <row r="19" spans="1:39" x14ac:dyDescent="0.35">
      <c r="A19" t="s">
        <v>686</v>
      </c>
      <c r="J19" s="231"/>
      <c r="K19" s="83" t="str">
        <f>IFERROR(VLOOKUP(A96,'Code list'!$B$3:$C$310,2,0),"")</f>
        <v/>
      </c>
      <c r="M19" s="12" t="str">
        <v>SCENARIOCAGR-EP</v>
      </c>
      <c r="N19" t="str">
        <f>IFERROR(VLOOKUP(M19,'Code list'!$B$4:$C$311,2,0),"")</f>
        <v>Volume driven - primary unit</v>
      </c>
      <c r="X19" t="s">
        <v>269</v>
      </c>
      <c r="AE19" s="173" t="s">
        <v>487</v>
      </c>
      <c r="AI19" s="165" t="s">
        <v>467</v>
      </c>
      <c r="AL19" t="s">
        <v>432</v>
      </c>
      <c r="AM19" t="s">
        <v>569</v>
      </c>
    </row>
    <row r="20" spans="1:39" x14ac:dyDescent="0.35">
      <c r="A20" t="s">
        <v>685</v>
      </c>
      <c r="J20" s="231"/>
      <c r="K20" s="83" t="str">
        <f>IFERROR(VLOOKUP(A99,'Code list'!$B$3:$C$310,2,0),"")</f>
        <v>Revenue hard code</v>
      </c>
      <c r="M20" s="12" t="str">
        <v>LAGVOL-EV</v>
      </c>
      <c r="N20" t="str">
        <f>IFERROR(VLOOKUP(M20,'Code list'!$B$4:$C$311,2,0),"")</f>
        <v>Lagged volume</v>
      </c>
      <c r="X20" t="s">
        <v>390</v>
      </c>
      <c r="AE20" s="173" t="s">
        <v>484</v>
      </c>
      <c r="AI20" s="165" t="s">
        <v>261</v>
      </c>
      <c r="AL20" t="s">
        <v>453</v>
      </c>
      <c r="AM20" t="s">
        <v>732</v>
      </c>
    </row>
    <row r="21" spans="1:39" x14ac:dyDescent="0.35">
      <c r="A21" t="s">
        <v>687</v>
      </c>
      <c r="J21" s="231"/>
      <c r="K21" s="83" t="str">
        <f>IFERROR(VLOOKUP(A100,'Code list'!$B$3:$C$310,2,0),"")</f>
        <v/>
      </c>
      <c r="M21" s="12" t="str">
        <v>FUNNEL-EV</v>
      </c>
      <c r="N21" t="str">
        <f>IFERROR(VLOOKUP(M21,'Code list'!$B$4:$C$311,2,0),"")</f>
        <v>Sales Funnel</v>
      </c>
      <c r="X21" t="s">
        <v>465</v>
      </c>
      <c r="AI21" s="165" t="s">
        <v>487</v>
      </c>
      <c r="AL21" t="s">
        <v>560</v>
      </c>
      <c r="AM21" t="s">
        <v>733</v>
      </c>
    </row>
    <row r="22" spans="1:39" x14ac:dyDescent="0.35">
      <c r="A22" t="s">
        <v>267</v>
      </c>
      <c r="H22" s="3"/>
      <c r="I22"/>
      <c r="J22" s="231"/>
      <c r="K22" s="83" t="str">
        <f>IFERROR(VLOOKUP(A103,'Code list'!$B$3:$C$310,2,0),"")</f>
        <v/>
      </c>
      <c r="M22" s="12" t="str">
        <v>DTERMY-PV</v>
      </c>
      <c r="N22" t="str">
        <f>IFERROR(VLOOKUP(M22,'Code list'!$B$4:$C$311,2,0),"")</f>
        <v>Rolling fixed term debt - multiple borrowings w/ annual control</v>
      </c>
      <c r="X22" t="s">
        <v>267</v>
      </c>
      <c r="AI22" s="165" t="s">
        <v>261</v>
      </c>
      <c r="AL22" t="s">
        <v>430</v>
      </c>
      <c r="AM22" t="s">
        <v>691</v>
      </c>
    </row>
    <row r="23" spans="1:39" x14ac:dyDescent="0.35">
      <c r="A23" t="s">
        <v>421</v>
      </c>
      <c r="H23" s="3"/>
      <c r="I23"/>
      <c r="J23" s="231"/>
      <c r="K23" s="83" t="str">
        <f>IFERROR(VLOOKUP(A104,'Code list'!$B$3:$C$310,2,0),"")</f>
        <v/>
      </c>
      <c r="M23" s="27" t="str">
        <v>GROWTHCHURN-PV</v>
      </c>
      <c r="N23" t="str">
        <f>IFERROR(VLOOKUP(M23,'Code list'!$B$4:$C$311,2,0),"")</f>
        <v>Growth curve steady state rev w/ churn</v>
      </c>
      <c r="X23" t="s">
        <v>274</v>
      </c>
      <c r="AI23" s="165" t="s">
        <v>478</v>
      </c>
      <c r="AL23" t="s">
        <v>453</v>
      </c>
      <c r="AM23" t="s">
        <v>692</v>
      </c>
    </row>
    <row r="24" spans="1:39" x14ac:dyDescent="0.35">
      <c r="A24" t="s">
        <v>274</v>
      </c>
      <c r="H24" s="3"/>
      <c r="I24"/>
      <c r="J24" s="231"/>
      <c r="K24" s="83" t="str">
        <f>IFERROR(VLOOKUP(A106,'Code list'!$B$3:$C$310,2,0),"")</f>
        <v>unit</v>
      </c>
      <c r="M24" s="12" t="str">
        <v>GROWTH-PV</v>
      </c>
      <c r="N24" t="str">
        <f>IFERROR(VLOOKUP(M24,'Code list'!$B$4:$C$311,2,0),"")</f>
        <v>Growth curve steady state rev</v>
      </c>
      <c r="AL24" t="s">
        <v>559</v>
      </c>
      <c r="AM24" t="s">
        <v>693</v>
      </c>
    </row>
    <row r="25" spans="1:39" x14ac:dyDescent="0.35">
      <c r="H25" s="3"/>
      <c r="I25"/>
      <c r="J25" s="231"/>
      <c r="K25" s="83"/>
      <c r="M25" s="12" t="str">
        <v>ADREV-PV</v>
      </c>
    </row>
    <row r="26" spans="1:39" x14ac:dyDescent="0.35">
      <c r="A26" s="3" t="s">
        <v>261</v>
      </c>
      <c r="H26" s="3"/>
      <c r="I26"/>
      <c r="J26" s="231"/>
      <c r="K26" s="83" t="str">
        <f>IFERROR(VLOOKUP(A107,'Code list'!$B$3:$C$310,2,0),"")</f>
        <v/>
      </c>
      <c r="M26" t="str">
        <v>MONTHRENT-PV</v>
      </c>
      <c r="N26" t="str">
        <f>IFERROR(VLOOKUP(M26,'Code list'!$B$4:$C$311,2,0),"")</f>
        <v>unit</v>
      </c>
      <c r="X26" t="s">
        <v>518</v>
      </c>
      <c r="AE26" t="s">
        <v>510</v>
      </c>
      <c r="AL26" t="s">
        <v>420</v>
      </c>
      <c r="AM26" t="s">
        <v>694</v>
      </c>
    </row>
    <row r="27" spans="1:39" x14ac:dyDescent="0.35">
      <c r="A27" s="3" t="s">
        <v>467</v>
      </c>
      <c r="H27" s="3"/>
      <c r="I27" s="3"/>
      <c r="J27" s="231"/>
      <c r="K27" s="83" t="str">
        <f>IFERROR(VLOOKUP(#REF!,'Code list'!$B$3:$C$310,2,0),"")</f>
        <v/>
      </c>
      <c r="M27" s="12" t="str">
        <v>DAYRENT-PV</v>
      </c>
      <c r="N27" t="str">
        <f>IFERROR(VLOOKUP(M27,'Code list'!$B$4:$C$311,2,0),"")</f>
        <v>unit</v>
      </c>
      <c r="AE27" t="s">
        <v>516</v>
      </c>
      <c r="AL27" t="s">
        <v>496</v>
      </c>
      <c r="AM27" t="s">
        <v>690</v>
      </c>
    </row>
    <row r="28" spans="1:39" x14ac:dyDescent="0.35">
      <c r="A28" t="s">
        <v>422</v>
      </c>
      <c r="C28" s="12" t="s">
        <v>688</v>
      </c>
      <c r="I28"/>
      <c r="J28" s="231"/>
      <c r="K28" s="83" t="str">
        <f>IFERROR(VLOOKUP(#REF!,'Code list'!$B$3:$C$310,2,0),"")</f>
        <v/>
      </c>
      <c r="M28" t="str">
        <v>SUB-PV</v>
      </c>
      <c r="N28" t="str">
        <f>IFERROR(VLOOKUP(M28,'Code list'!$B$4:$C$311,2,0),"")</f>
        <v>subscriber</v>
      </c>
      <c r="AE28" t="s">
        <v>541</v>
      </c>
      <c r="AL28" t="s">
        <v>269</v>
      </c>
      <c r="AM28" t="s">
        <v>695</v>
      </c>
    </row>
    <row r="29" spans="1:39" x14ac:dyDescent="0.35">
      <c r="A29" t="s">
        <v>418</v>
      </c>
      <c r="C29" t="s">
        <v>421</v>
      </c>
      <c r="I29"/>
      <c r="J29" s="231"/>
      <c r="K29" s="83" t="str">
        <f>IFERROR(VLOOKUP(#REF!,'Code list'!$B$3:$C$310,2,0),"")</f>
        <v/>
      </c>
      <c r="M29" t="str">
        <v>SUBFREE-PV</v>
      </c>
      <c r="N29" t="str">
        <f>IFERROR(VLOOKUP(M29,'Code list'!$B$4:$C$311,2,0),"")</f>
        <v>subscriber</v>
      </c>
      <c r="AE29" t="s">
        <v>562</v>
      </c>
      <c r="AL29" t="s">
        <v>453</v>
      </c>
      <c r="AM29" t="s">
        <v>734</v>
      </c>
    </row>
    <row r="30" spans="1:39" x14ac:dyDescent="0.35">
      <c r="I30"/>
      <c r="J30" s="231"/>
      <c r="K30" s="83" t="str">
        <f>IFERROR(VLOOKUP(#REF!,'Code list'!$B$3:$C$310,2,0),"")</f>
        <v/>
      </c>
      <c r="M30" t="str">
        <v>SUB-PR</v>
      </c>
      <c r="N30" t="str">
        <f>IFERROR(VLOOKUP(M30,'Code list'!$B$4:$C$311,2,0),"")</f>
        <v>subscriber</v>
      </c>
      <c r="AL30" t="s">
        <v>466</v>
      </c>
      <c r="AM30" t="s">
        <v>735</v>
      </c>
    </row>
    <row r="31" spans="1:39" x14ac:dyDescent="0.35">
      <c r="A31" t="s">
        <v>496</v>
      </c>
      <c r="B31" s="285" t="str">
        <f t="shared" ref="B31:B37" si="0">LEFT(A31,3)&amp;" - "&amp;"dog"</f>
        <v>WCI - dog</v>
      </c>
      <c r="H31" s="3"/>
      <c r="I31" s="3"/>
      <c r="J31" s="231"/>
      <c r="K31" s="83" t="str">
        <f>IFERROR(VLOOKUP(#REF!,'Code list'!$B$3:$C$310,2,0),"")</f>
        <v/>
      </c>
      <c r="M31" t="str">
        <v>SALES-PR</v>
      </c>
      <c r="N31" t="str">
        <f>IFERROR(VLOOKUP(M31,'Code list'!$B$4:$C$311,2,0),"")</f>
        <v>unit</v>
      </c>
      <c r="T31" t="s">
        <v>453</v>
      </c>
      <c r="AL31" t="s">
        <v>275</v>
      </c>
      <c r="AM31" t="s">
        <v>696</v>
      </c>
    </row>
    <row r="32" spans="1:39" x14ac:dyDescent="0.35">
      <c r="A32" s="84" t="s">
        <v>275</v>
      </c>
      <c r="B32" s="285" t="str">
        <f t="shared" si="0"/>
        <v>DCH - dog</v>
      </c>
      <c r="I32"/>
      <c r="J32" s="231"/>
      <c r="K32" s="83" t="str">
        <f>IFERROR(VLOOKUP(#REF!,'Code list'!$B$3:$C$310,2,0),"")</f>
        <v/>
      </c>
      <c r="M32" t="str">
        <v>SAM-PR-R</v>
      </c>
      <c r="N32" t="str">
        <f>IFERROR(VLOOKUP(M32,'Code list'!$B$4:$C$311,2,0),"")</f>
        <v>unit</v>
      </c>
      <c r="T32" t="s">
        <v>484</v>
      </c>
      <c r="AL32" t="s">
        <v>390</v>
      </c>
      <c r="AM32" t="s">
        <v>697</v>
      </c>
    </row>
    <row r="33" spans="1:39" x14ac:dyDescent="0.35">
      <c r="A33" s="84" t="s">
        <v>267</v>
      </c>
      <c r="B33" s="285" t="str">
        <f t="shared" si="0"/>
        <v>UER - dog</v>
      </c>
      <c r="I33"/>
      <c r="J33" s="231"/>
      <c r="K33" s="83" t="str">
        <f>IFERROR(VLOOKUP(#REF!,'Code list'!$B$3:$C$310,2,0),"")</f>
        <v/>
      </c>
      <c r="M33" t="str">
        <v>GMV-PV</v>
      </c>
      <c r="N33" t="str">
        <f>IFERROR(VLOOKUP(M33,'Code list'!$B$4:$C$311,2,0),"")</f>
        <v>unit</v>
      </c>
      <c r="T33" t="s">
        <v>453</v>
      </c>
      <c r="AL33" t="s">
        <v>453</v>
      </c>
      <c r="AM33" t="s">
        <v>736</v>
      </c>
    </row>
    <row r="34" spans="1:39" x14ac:dyDescent="0.35">
      <c r="A34" t="s">
        <v>421</v>
      </c>
      <c r="B34" s="285" t="str">
        <f t="shared" si="0"/>
        <v>FAI - dog</v>
      </c>
      <c r="I34"/>
      <c r="J34" s="231"/>
      <c r="K34" s="83" t="str">
        <f>IFERROR(VLOOKUP(#REF!,'Code list'!$B$3:$C$310,2,0),"")</f>
        <v/>
      </c>
      <c r="M34" t="str">
        <v>SALES-PV</v>
      </c>
      <c r="N34" t="str">
        <f>IFERROR(VLOOKUP(M34,'Code list'!$B$4:$C$311,2,0),"")</f>
        <v>unit</v>
      </c>
      <c r="T34" t="s">
        <v>560</v>
      </c>
      <c r="AL34" t="s">
        <v>486</v>
      </c>
      <c r="AM34" t="s">
        <v>737</v>
      </c>
    </row>
    <row r="35" spans="1:39" x14ac:dyDescent="0.35">
      <c r="A35" t="s">
        <v>274</v>
      </c>
      <c r="B35" s="285" t="str">
        <f t="shared" si="0"/>
        <v>DCH - dog</v>
      </c>
      <c r="H35" s="3"/>
      <c r="I35" s="3"/>
      <c r="J35" s="231"/>
      <c r="K35" s="83" t="str">
        <f>IFERROR(VLOOKUP(#REF!,'Code list'!$B$3:$C$310,2,0),"")</f>
        <v/>
      </c>
      <c r="M35" t="str">
        <v>ASSETSALE-PV</v>
      </c>
      <c r="N35" t="str">
        <f>IFERROR(VLOOKUP(M35,'Code list'!$B$4:$C$311,2,0),"")</f>
        <v>Unit</v>
      </c>
      <c r="T35" t="s">
        <v>453</v>
      </c>
      <c r="AL35" t="s">
        <v>276</v>
      </c>
      <c r="AM35" t="s">
        <v>698</v>
      </c>
    </row>
    <row r="36" spans="1:39" x14ac:dyDescent="0.35">
      <c r="A36" s="84" t="s">
        <v>422</v>
      </c>
      <c r="B36" s="285" t="str">
        <f t="shared" si="0"/>
        <v>FAP - dog</v>
      </c>
      <c r="H36" s="3"/>
      <c r="I36" s="3"/>
      <c r="J36" s="231"/>
      <c r="K36" s="83" t="str">
        <f>IFERROR(VLOOKUP(#REF!,'Code list'!$B$3:$C$310,2,0),"")</f>
        <v/>
      </c>
      <c r="M36" t="str">
        <v>HOURLY-PV</v>
      </c>
      <c r="N36" t="str">
        <f>IFERROR(VLOOKUP(M36,'Code list'!$B$4:$C$311,2,0),"")</f>
        <v>project</v>
      </c>
      <c r="T36" t="s">
        <v>559</v>
      </c>
      <c r="AL36" t="s">
        <v>465</v>
      </c>
      <c r="AM36" t="s">
        <v>699</v>
      </c>
    </row>
    <row r="37" spans="1:39" x14ac:dyDescent="0.35">
      <c r="A37" s="84" t="s">
        <v>418</v>
      </c>
      <c r="B37" s="285" t="str">
        <f t="shared" si="0"/>
        <v>FAI - dog</v>
      </c>
      <c r="I37"/>
      <c r="J37" s="231"/>
      <c r="K37" s="83" t="str">
        <f>IFERROR(VLOOKUP(#REF!,'Code list'!$B$3:$C$310,2,0),"")</f>
        <v/>
      </c>
      <c r="M37" t="str">
        <v>ORIGINATIONS-PP</v>
      </c>
      <c r="N37" t="str">
        <f>IFERROR(VLOOKUP(M37,'Code list'!$B$4:$C$311,2,0),"")</f>
        <v>unit</v>
      </c>
      <c r="T37" t="s">
        <v>453</v>
      </c>
      <c r="AL37" t="s">
        <v>453</v>
      </c>
      <c r="AM37" t="s">
        <v>738</v>
      </c>
    </row>
    <row r="38" spans="1:39" x14ac:dyDescent="0.35">
      <c r="I38"/>
      <c r="J38" s="231"/>
      <c r="K38" s="83" t="str">
        <f>IFERROR(VLOOKUP(A108,'Code list'!$B$3:$C$310,2,0),"")</f>
        <v>Fixed constant current asset</v>
      </c>
      <c r="M38" t="str">
        <v>LISTSALE-PV</v>
      </c>
      <c r="N38" t="str">
        <f>IFERROR(VLOOKUP(M38,'Code list'!$B$4:$C$311,2,0),"")</f>
        <v>unit</v>
      </c>
      <c r="T38" t="s">
        <v>466</v>
      </c>
      <c r="AL38" t="s">
        <v>485</v>
      </c>
      <c r="AM38" t="s">
        <v>739</v>
      </c>
    </row>
    <row r="39" spans="1:39" x14ac:dyDescent="0.35">
      <c r="H39" s="3"/>
      <c r="I39" s="3"/>
      <c r="J39" s="231"/>
      <c r="K39" s="83" t="str">
        <f>IFERROR(VLOOKUP(#REF!,'Code list'!$B$3:$C$310,2,0),"")</f>
        <v/>
      </c>
      <c r="M39" t="str">
        <v>LAMORT-PV</v>
      </c>
      <c r="N39" t="str">
        <f>IFERROR(VLOOKUP(M39,'Code list'!$B$4:$C$311,2,0),"")</f>
        <v>Volume driven amortizing loan - no defaults</v>
      </c>
      <c r="T39" t="s">
        <v>453</v>
      </c>
      <c r="AL39" t="s">
        <v>337</v>
      </c>
      <c r="AM39" t="s">
        <v>700</v>
      </c>
    </row>
    <row r="40" spans="1:39" x14ac:dyDescent="0.35">
      <c r="I40"/>
      <c r="J40" s="231"/>
      <c r="K40" s="83" t="str">
        <f>IFERROR(VLOOKUP(#REF!,'Code list'!$B$3:$C$310,2,0),"")</f>
        <v/>
      </c>
      <c r="M40" t="str">
        <v>LTERMY-PV</v>
      </c>
      <c r="N40" t="str">
        <f>IFERROR(VLOOKUP(M40,'Code list'!$B$4:$C$311,2,0),"")</f>
        <v>Rolling fixed term loan - multiple borrowings w/ annual control</v>
      </c>
      <c r="T40" t="s">
        <v>486</v>
      </c>
      <c r="AL40" t="s">
        <v>267</v>
      </c>
      <c r="AM40" t="s">
        <v>701</v>
      </c>
    </row>
    <row r="41" spans="1:39" x14ac:dyDescent="0.35">
      <c r="H41" s="3"/>
      <c r="I41" s="3"/>
      <c r="J41" s="231"/>
      <c r="K41" s="83" t="str">
        <f>IFERROR(VLOOKUP(#REF!,'Code list'!$B$3:$C$310,2,0),"")</f>
        <v/>
      </c>
      <c r="M41" t="str">
        <v>LTERMY-S</v>
      </c>
      <c r="N41" t="str">
        <f>IFERROR(VLOOKUP(M41,'Code list'!$B$4:$C$311,2,0),"")</f>
        <v>Rolling fixed term loan - multiple borrowings w/ annual control</v>
      </c>
      <c r="T41" t="s">
        <v>453</v>
      </c>
      <c r="AL41" t="s">
        <v>453</v>
      </c>
      <c r="AM41" t="s">
        <v>740</v>
      </c>
    </row>
    <row r="42" spans="1:39" x14ac:dyDescent="0.35">
      <c r="H42" s="3"/>
      <c r="I42" s="3"/>
      <c r="J42" s="231"/>
      <c r="K42" s="83" t="str">
        <f>IFERROR(VLOOKUP(#REF!,'Code list'!$B$3:$C$310,2,0),"")</f>
        <v/>
      </c>
      <c r="M42" t="str">
        <v>WCAR-S</v>
      </c>
      <c r="N42" t="str">
        <f>IFERROR(VLOOKUP(M42,'Code list'!$B$4:$C$311,2,0),"")</f>
        <v xml:space="preserve">Simple accounts receivable - revenue </v>
      </c>
      <c r="T42" t="s">
        <v>485</v>
      </c>
      <c r="AL42" t="s">
        <v>573</v>
      </c>
      <c r="AM42" t="s">
        <v>741</v>
      </c>
    </row>
    <row r="43" spans="1:39" x14ac:dyDescent="0.35">
      <c r="I43"/>
      <c r="J43" s="231"/>
      <c r="K43" s="83" t="str">
        <f>IFERROR(VLOOKUP(#REF!,'Code list'!$B$3:$C$310,2,0),"")</f>
        <v/>
      </c>
      <c r="M43" t="str">
        <v>DCSALESQUOTA-S</v>
      </c>
      <c r="N43" t="str">
        <f>IFERROR(VLOOKUP(M43,'Code list'!$B$4:$C$311,2,0),"")</f>
        <v>SALESQUOTA Direct Cost</v>
      </c>
      <c r="T43" t="s">
        <v>453</v>
      </c>
      <c r="AL43" t="s">
        <v>421</v>
      </c>
      <c r="AM43" t="s">
        <v>702</v>
      </c>
    </row>
    <row r="44" spans="1:39" x14ac:dyDescent="0.35">
      <c r="H44" s="3"/>
      <c r="I44" s="3"/>
      <c r="J44" s="231"/>
      <c r="K44" s="83" t="str">
        <f>IFERROR(VLOOKUP(#REF!,'Code list'!$B$3:$C$310,2,0),"")</f>
        <v/>
      </c>
      <c r="M44" t="str">
        <v>DCV-S</v>
      </c>
      <c r="N44" t="str">
        <f>IFERROR(VLOOKUP(M44,'Code list'!$B$4:$C$311,2,0),"")</f>
        <v xml:space="preserve">DC volume driven </v>
      </c>
      <c r="T44" t="s">
        <v>573</v>
      </c>
      <c r="AL44" t="s">
        <v>274</v>
      </c>
      <c r="AM44" t="s">
        <v>703</v>
      </c>
    </row>
    <row r="45" spans="1:39" x14ac:dyDescent="0.35">
      <c r="A45" s="160" t="s">
        <v>432</v>
      </c>
      <c r="I45"/>
      <c r="J45" s="231"/>
      <c r="K45" s="83" t="str">
        <f>IFERROR(VLOOKUP(#REF!,'Code list'!$B$3:$C$310,2,0),"")</f>
        <v/>
      </c>
      <c r="M45" t="str">
        <v>SUBCAC-S</v>
      </c>
      <c r="N45" t="str">
        <f>IFERROR(VLOOKUP(M45,'Code list'!$B$4:$C$311,2,0),"")</f>
        <v>New user acquisition cost</v>
      </c>
      <c r="T45" t="s">
        <v>261</v>
      </c>
      <c r="AL45" t="s">
        <v>261</v>
      </c>
      <c r="AM45" t="s">
        <v>742</v>
      </c>
    </row>
    <row r="46" spans="1:39" x14ac:dyDescent="0.35">
      <c r="A46" s="160" t="s">
        <v>496</v>
      </c>
      <c r="I46"/>
      <c r="J46" s="231"/>
      <c r="K46" s="83" t="str">
        <f>IFERROR(VLOOKUP(#REF!,'Code list'!$B$3:$C$310,2,0),"")</f>
        <v/>
      </c>
      <c r="M46" t="str">
        <v>SALES-S</v>
      </c>
      <c r="N46" t="str">
        <f>IFERROR(VLOOKUP(M46,'Code list'!$B$4:$C$311,2,0),"")</f>
        <v>Sales</v>
      </c>
      <c r="T46" t="s">
        <v>467</v>
      </c>
      <c r="AL46" t="s">
        <v>467</v>
      </c>
      <c r="AM46" t="s">
        <v>743</v>
      </c>
    </row>
    <row r="47" spans="1:39" x14ac:dyDescent="0.35">
      <c r="A47" s="160" t="s">
        <v>275</v>
      </c>
      <c r="I47"/>
      <c r="J47" s="231"/>
      <c r="K47" s="83" t="str">
        <f>IFERROR(VLOOKUP(#REF!,'Code list'!$B$3:$C$310,2,0),"")</f>
        <v/>
      </c>
      <c r="M47" t="str">
        <v>DTERMY-S</v>
      </c>
      <c r="N47" t="str">
        <f>IFERROR(VLOOKUP(M47,'Code list'!$B$4:$C$311,2,0),"")</f>
        <v>Rolling fixed term debt - multiple borrowings w/ annual control</v>
      </c>
      <c r="T47" t="s">
        <v>261</v>
      </c>
      <c r="AL47" t="s">
        <v>422</v>
      </c>
      <c r="AM47" t="s">
        <v>704</v>
      </c>
    </row>
    <row r="48" spans="1:39" x14ac:dyDescent="0.35">
      <c r="A48" s="160" t="s">
        <v>267</v>
      </c>
      <c r="I48"/>
      <c r="J48" s="231"/>
      <c r="K48" s="83" t="str">
        <f>IFERROR(VLOOKUP(A110,'Code list'!$B$3:$C$310,2,0),"")</f>
        <v>Fixed constant current asset</v>
      </c>
      <c r="M48" t="str">
        <v>WCINV-SSV</v>
      </c>
      <c r="N48" t="str">
        <f>IFERROR(VLOOKUP(M48,'Code list'!$B$4:$C$311,2,0),"")</f>
        <v xml:space="preserve">COGS w/ inventory - volume driven </v>
      </c>
      <c r="T48" t="s">
        <v>487</v>
      </c>
      <c r="AL48" t="s">
        <v>261</v>
      </c>
      <c r="AM48" t="s">
        <v>744</v>
      </c>
    </row>
    <row r="49" spans="1:39" x14ac:dyDescent="0.35">
      <c r="A49" s="160" t="s">
        <v>421</v>
      </c>
      <c r="I49"/>
      <c r="J49" s="231"/>
      <c r="K49" s="83" t="str">
        <f>IFERROR(VLOOKUP(A111,'Code list'!$B$3:$C$310,2,0),"")</f>
        <v>Fixed constant long-term liability</v>
      </c>
      <c r="M49" t="str">
        <v>WCINVBATCH-SV</v>
      </c>
      <c r="N49" t="str">
        <f>IFERROR(VLOOKUP(M49,'Code list'!$B$4:$C$311,2,0),"")</f>
        <v xml:space="preserve">COGS w/ inventory - volume driven </v>
      </c>
      <c r="T49" t="s">
        <v>261</v>
      </c>
      <c r="AL49" t="s">
        <v>487</v>
      </c>
      <c r="AM49" t="s">
        <v>745</v>
      </c>
    </row>
    <row r="50" spans="1:39" x14ac:dyDescent="0.35">
      <c r="A50" s="160" t="s">
        <v>274</v>
      </c>
      <c r="I50"/>
      <c r="J50" s="231"/>
      <c r="K50" s="83" t="str">
        <f>IFERROR(VLOOKUP(A112,'Code list'!$B$3:$C$310,2,0),"")</f>
        <v>Simple amortizing debt</v>
      </c>
      <c r="M50" t="str">
        <v>ADREV-S</v>
      </c>
      <c r="N50" t="str">
        <f>IFERROR(VLOOKUP(M50,'Code list'!$B$4:$C$311,2,0),"")</f>
        <v>Advertising revenue - secondary</v>
      </c>
      <c r="T50" t="s">
        <v>478</v>
      </c>
      <c r="AL50" t="s">
        <v>418</v>
      </c>
      <c r="AM50" t="s">
        <v>705</v>
      </c>
    </row>
    <row r="51" spans="1:39" x14ac:dyDescent="0.35">
      <c r="A51" s="160" t="s">
        <v>422</v>
      </c>
      <c r="I51"/>
      <c r="J51" s="231"/>
      <c r="K51" s="83">
        <f>IFERROR(VLOOKUP(A113,'Code list'!$B$3:$C$310,2,0),"")</f>
        <v>0</v>
      </c>
      <c r="M51" t="str">
        <v>DCHC-S</v>
      </c>
      <c r="N51" t="str">
        <f>IFERROR(VLOOKUP(M51,'Code list'!$B$4:$C$311,2,0),"")</f>
        <v>Headcount - revenue driven</v>
      </c>
      <c r="AL51" t="s">
        <v>260</v>
      </c>
      <c r="AM51" t="s">
        <v>746</v>
      </c>
    </row>
    <row r="52" spans="1:39" x14ac:dyDescent="0.35">
      <c r="A52" s="160" t="s">
        <v>418</v>
      </c>
      <c r="I52"/>
      <c r="J52" s="231"/>
      <c r="K52" s="83">
        <f>IFERROR(VLOOKUP(A114,'Code list'!$B$3:$C$310,2,0),"")</f>
        <v>0</v>
      </c>
      <c r="M52" t="str">
        <v>DC-S</v>
      </c>
      <c r="N52" t="str">
        <f>IFERROR(VLOOKUP(M52,'Code list'!$B$4:$C$311,2,0),"")</f>
        <v>% of revenue direct cost</v>
      </c>
      <c r="AL52" t="s">
        <v>478</v>
      </c>
      <c r="AM52" t="s">
        <v>747</v>
      </c>
    </row>
    <row r="53" spans="1:39" x14ac:dyDescent="0.35">
      <c r="I53"/>
      <c r="J53" s="231"/>
      <c r="K53" s="83">
        <f>IFERROR(VLOOKUP(A115,'Code list'!$B$3:$C$310,2,0),"")</f>
        <v>0</v>
      </c>
      <c r="M53" t="str">
        <v>HOURLY-S</v>
      </c>
      <c r="N53" t="str">
        <f>IFERROR(VLOOKUP(M53,'Code list'!$B$4:$C$311,2,0),"")</f>
        <v>Volume driven hourly wage</v>
      </c>
      <c r="AL53" t="s">
        <v>419</v>
      </c>
      <c r="AM53" t="s">
        <v>707</v>
      </c>
    </row>
    <row r="54" spans="1:39" x14ac:dyDescent="0.35">
      <c r="I54"/>
      <c r="J54" s="231"/>
      <c r="K54" s="83">
        <f>IFERROR(VLOOKUP(A116,'Code list'!$B$3:$C$310,2,0),"")</f>
        <v>0</v>
      </c>
      <c r="M54" t="str">
        <v>DCSCAC-S</v>
      </c>
      <c r="N54" t="str">
        <f>IFERROR(VLOOKUP(M54,'Code list'!$B$4:$C$311,2,0),"")</f>
        <v>Seller acquisition cost</v>
      </c>
      <c r="AL54" t="s">
        <v>529</v>
      </c>
      <c r="AM54" t="s">
        <v>708</v>
      </c>
    </row>
    <row r="55" spans="1:39" x14ac:dyDescent="0.35">
      <c r="H55" s="3"/>
      <c r="I55"/>
      <c r="J55" s="231"/>
      <c r="K55" s="83">
        <f>IFERROR(VLOOKUP(A117,'Code list'!$B$3:$C$310,2,0),"")</f>
        <v>0</v>
      </c>
      <c r="M55" t="str">
        <v>FAINT-S</v>
      </c>
      <c r="N55" t="str">
        <f>IFERROR(VLOOKUP(M55,'Code list'!$B$4:$C$311,2,0),"")</f>
        <v>Volume driven secondary intangible assets</v>
      </c>
      <c r="AL55" t="s">
        <v>528</v>
      </c>
      <c r="AM55" t="s">
        <v>709</v>
      </c>
    </row>
    <row r="56" spans="1:39" x14ac:dyDescent="0.35">
      <c r="A56" s="173"/>
      <c r="B56" s="280">
        <f t="shared" ref="B56" si="1">A56</f>
        <v>0</v>
      </c>
      <c r="H56" s="3"/>
      <c r="I56"/>
      <c r="J56" s="231"/>
      <c r="K56" s="83">
        <f>IFERROR(VLOOKUP(A118,'Code list'!$B$3:$C$310,2,0),"")</f>
        <v>0</v>
      </c>
      <c r="M56" t="str">
        <v>FAPPE-S</v>
      </c>
      <c r="N56" t="str">
        <f>IFERROR(VLOOKUP(M56,'Code list'!$B$4:$C$311,2,0),"")</f>
        <v>Volume driven secondary PP&amp;E</v>
      </c>
      <c r="AL56" t="s">
        <v>532</v>
      </c>
      <c r="AM56" t="s">
        <v>710</v>
      </c>
    </row>
    <row r="57" spans="1:39" x14ac:dyDescent="0.35">
      <c r="I57"/>
      <c r="J57" s="231"/>
      <c r="K57" s="83">
        <f>IFERROR(VLOOKUP(A119,'Code list'!$B$3:$C$310,2,0),"")</f>
        <v>0</v>
      </c>
      <c r="M57" t="str">
        <v>FAPPE-IS</v>
      </c>
      <c r="N57" t="str">
        <f>IFERROR(VLOOKUP(M57,'Code list'!$B$4:$C$311,2,0),"")</f>
        <v>Volume driven secondary PP&amp;E</v>
      </c>
      <c r="T57" s="84" t="s">
        <v>453</v>
      </c>
      <c r="AL57" t="s">
        <v>533</v>
      </c>
      <c r="AM57" t="s">
        <v>711</v>
      </c>
    </row>
    <row r="58" spans="1:39" x14ac:dyDescent="0.35">
      <c r="I58"/>
      <c r="J58" s="231"/>
      <c r="K58" s="83">
        <f>IFERROR(VLOOKUP(A120,'Code list'!$B$3:$C$310,2,0),"")</f>
        <v>0</v>
      </c>
      <c r="M58" t="str">
        <v>FAINTR-S</v>
      </c>
      <c r="N58" t="str">
        <f>IFERROR(VLOOKUP(M58,'Code list'!$B$4:$C$311,2,0),"")</f>
        <v>Revenue driven intangible assets</v>
      </c>
      <c r="T58" s="84" t="s">
        <v>560</v>
      </c>
      <c r="AL58" t="s">
        <v>426</v>
      </c>
      <c r="AM58" t="s">
        <v>712</v>
      </c>
    </row>
    <row r="59" spans="1:39" x14ac:dyDescent="0.35">
      <c r="I59"/>
      <c r="J59" s="231"/>
      <c r="K59" s="83">
        <f>IFERROR(VLOOKUP(A121,'Code list'!$B$3:$C$310,2,0),"")</f>
        <v>0</v>
      </c>
      <c r="M59" t="str">
        <v>FAPPER-S</v>
      </c>
      <c r="N59" t="str">
        <f>IFERROR(VLOOKUP(M59,'Code list'!$B$4:$C$311,2,0),"")</f>
        <v>Revenue driven PP&amp;E</v>
      </c>
      <c r="T59" s="84" t="s">
        <v>453</v>
      </c>
      <c r="AL59" t="s">
        <v>427</v>
      </c>
      <c r="AM59" t="s">
        <v>713</v>
      </c>
    </row>
    <row r="60" spans="1:39" x14ac:dyDescent="0.35">
      <c r="I60"/>
      <c r="J60" s="231"/>
      <c r="K60" s="83">
        <f>IFERROR(VLOOKUP(A122,'Code list'!$B$3:$C$310,2,0),"")</f>
        <v>0</v>
      </c>
      <c r="M60" t="str">
        <v>LAMORT-S</v>
      </c>
      <c r="N60" t="str">
        <f>IFERROR(VLOOKUP(M60,'Code list'!$B$4:$C$311,2,0),"")</f>
        <v>Volume driven amortizing loan - no defaults</v>
      </c>
      <c r="T60" s="84" t="s">
        <v>559</v>
      </c>
      <c r="AL60" t="s">
        <v>428</v>
      </c>
      <c r="AM60" t="s">
        <v>714</v>
      </c>
    </row>
    <row r="61" spans="1:39" x14ac:dyDescent="0.35">
      <c r="I61"/>
      <c r="J61" s="231"/>
      <c r="K61" s="83">
        <f>IFERROR(VLOOKUP(A123,'Code list'!$B$3:$C$310,2,0),"")</f>
        <v>0</v>
      </c>
      <c r="M61" t="str">
        <v>LAMORTR-S</v>
      </c>
      <c r="N61" t="str">
        <f>IFERROR(VLOOKUP(M61,'Code list'!$B$4:$C$311,2,0),"")</f>
        <v>Revenue driven amortizing loan - no defaults</v>
      </c>
      <c r="T61" s="84" t="s">
        <v>453</v>
      </c>
      <c r="AL61" t="s">
        <v>425</v>
      </c>
      <c r="AM61" t="s">
        <v>715</v>
      </c>
    </row>
    <row r="62" spans="1:39" x14ac:dyDescent="0.35">
      <c r="H62" s="3"/>
      <c r="I62"/>
      <c r="J62" s="231"/>
      <c r="K62" s="83" t="str">
        <f>IFERROR(VLOOKUP(H62,'Code list'!$B$3:$C$310,2,0),"")</f>
        <v/>
      </c>
      <c r="M62" t="str">
        <v>PDC-S</v>
      </c>
      <c r="N62" t="str">
        <f>IFERROR(VLOOKUP(M62,'Code list'!$B$4:$C$311,2,0),"")</f>
        <v>Passthrough direct cost</v>
      </c>
      <c r="T62" s="84" t="s">
        <v>466</v>
      </c>
      <c r="AL62" t="s">
        <v>424</v>
      </c>
      <c r="AM62" t="s">
        <v>716</v>
      </c>
    </row>
    <row r="63" spans="1:39" x14ac:dyDescent="0.35">
      <c r="A63" t="s">
        <v>260</v>
      </c>
      <c r="B63" t="s">
        <v>706</v>
      </c>
      <c r="H63" s="3"/>
      <c r="I63"/>
      <c r="J63" s="231"/>
      <c r="K63" s="83" t="str">
        <f>IFERROR(VLOOKUP(H63,'Code list'!$B$3:$C$310,2,0),"")</f>
        <v/>
      </c>
      <c r="M63" t="str">
        <v>SUB-S</v>
      </c>
      <c r="N63" t="str">
        <f>IFERROR(VLOOKUP(M63,'Code list'!$B$4:$C$311,2,0),"")</f>
        <v>Subscription revenue - secondary volume driven</v>
      </c>
      <c r="T63" s="84" t="s">
        <v>453</v>
      </c>
      <c r="AL63" t="s">
        <v>564</v>
      </c>
      <c r="AM63" t="s">
        <v>717</v>
      </c>
    </row>
    <row r="64" spans="1:39" x14ac:dyDescent="0.35">
      <c r="A64" t="s">
        <v>478</v>
      </c>
      <c r="B64" t="s">
        <v>707</v>
      </c>
      <c r="I64"/>
      <c r="J64" s="231"/>
      <c r="K64" s="83" t="str">
        <f>IFERROR(VLOOKUP(H64,'Code list'!$B$3:$C$310,2,0),"")</f>
        <v/>
      </c>
      <c r="M64" t="str">
        <v>GMV-S</v>
      </c>
      <c r="N64" t="str">
        <f>IFERROR(VLOOKUP(M64,'Code list'!$B$4:$C$311,2,0),"")</f>
        <v>Secondary GMV</v>
      </c>
      <c r="T64" s="84" t="s">
        <v>486</v>
      </c>
      <c r="AL64" t="s">
        <v>391</v>
      </c>
      <c r="AM64" t="s">
        <v>718</v>
      </c>
    </row>
    <row r="65" spans="1:39" x14ac:dyDescent="0.35">
      <c r="A65" t="s">
        <v>419</v>
      </c>
      <c r="B65" t="s">
        <v>708</v>
      </c>
      <c r="I65"/>
      <c r="M65" t="str">
        <v>SUBR-S</v>
      </c>
      <c r="N65" t="str">
        <f>IFERROR(VLOOKUP(M65,'Code list'!$B$4:$C$311,2,0),"")</f>
        <v>Subscription revenue - secondary revenue driven</v>
      </c>
      <c r="T65" s="84" t="s">
        <v>453</v>
      </c>
      <c r="AL65" t="s">
        <v>406</v>
      </c>
      <c r="AM65" t="s">
        <v>719</v>
      </c>
    </row>
    <row r="66" spans="1:39" x14ac:dyDescent="0.35">
      <c r="I66"/>
      <c r="M66" t="str">
        <v>UEREV - S</v>
      </c>
      <c r="N66" t="str">
        <f>IFERROR(VLOOKUP(M66,'Code list'!$B$4:$C$311,2,0),"")</f>
        <v xml:space="preserve">Simple unearned revenue - revenue </v>
      </c>
      <c r="T66" s="84" t="s">
        <v>485</v>
      </c>
      <c r="AL66" t="s">
        <v>407</v>
      </c>
      <c r="AM66" t="s">
        <v>720</v>
      </c>
    </row>
    <row r="67" spans="1:39" x14ac:dyDescent="0.35">
      <c r="I67"/>
      <c r="M67" t="str">
        <v>SPLIT-SV-VR</v>
      </c>
      <c r="N67" t="str">
        <f>IFERROR(VLOOKUP(M67,'Code list'!$B$4:$C$311,2,0),"")</f>
        <v>Split volume into two categories - unit</v>
      </c>
      <c r="T67" s="84" t="s">
        <v>453</v>
      </c>
      <c r="AL67" t="s">
        <v>408</v>
      </c>
      <c r="AM67" t="s">
        <v>721</v>
      </c>
    </row>
    <row r="68" spans="1:39" x14ac:dyDescent="0.35">
      <c r="I68"/>
      <c r="M68" t="str">
        <v>DAMORT-S</v>
      </c>
      <c r="N68" t="str">
        <f>IFERROR(VLOOKUP(M68,'Code list'!$B$4:$C$311,2,0),"")</f>
        <v>Simple amortizing debt</v>
      </c>
      <c r="T68" s="84" t="s">
        <v>573</v>
      </c>
      <c r="AL68" t="s">
        <v>523</v>
      </c>
      <c r="AM68" t="s">
        <v>722</v>
      </c>
    </row>
    <row r="69" spans="1:39" x14ac:dyDescent="0.35">
      <c r="I69"/>
      <c r="M69" t="str">
        <v>F codes</v>
      </c>
      <c r="N69" t="str">
        <f>IFERROR(VLOOKUP(M69,'Code list'!$B$4:$C$311,2,0),"")</f>
        <v>F codes</v>
      </c>
      <c r="T69" s="84" t="s">
        <v>261</v>
      </c>
      <c r="AL69" t="s">
        <v>429</v>
      </c>
      <c r="AM69" t="s">
        <v>723</v>
      </c>
    </row>
    <row r="70" spans="1:39" x14ac:dyDescent="0.35">
      <c r="M70" t="str">
        <v>FCCA-F</v>
      </c>
      <c r="N70" t="str">
        <f>IFERROR(VLOOKUP(M70,'Code list'!$B$4:$C$311,2,0),"")</f>
        <v>Fixed constant current asset</v>
      </c>
      <c r="T70" s="84" t="s">
        <v>467</v>
      </c>
    </row>
    <row r="71" spans="1:39" x14ac:dyDescent="0.35">
      <c r="A71" t="s">
        <v>453</v>
      </c>
      <c r="B71" s="279" t="s">
        <v>730</v>
      </c>
      <c r="M71" t="str">
        <v>FCCL-F</v>
      </c>
      <c r="N71" t="str">
        <f>IFERROR(VLOOKUP(M71,'Code list'!$B$4:$C$311,2,0),"")</f>
        <v>Fixed constant current liability</v>
      </c>
      <c r="T71" s="84" t="s">
        <v>261</v>
      </c>
    </row>
    <row r="72" spans="1:39" x14ac:dyDescent="0.35">
      <c r="A72" t="s">
        <v>560</v>
      </c>
      <c r="B72" s="279" t="s">
        <v>731</v>
      </c>
      <c r="M72" t="str">
        <v>FCLTA-F</v>
      </c>
      <c r="T72" s="84" t="s">
        <v>487</v>
      </c>
    </row>
    <row r="73" spans="1:39" x14ac:dyDescent="0.35">
      <c r="A73" t="s">
        <v>263</v>
      </c>
      <c r="B73" s="279" t="s">
        <v>568</v>
      </c>
      <c r="M73" t="str">
        <v>FCLTL-F</v>
      </c>
      <c r="T73" s="84" t="s">
        <v>260</v>
      </c>
    </row>
    <row r="74" spans="1:39" x14ac:dyDescent="0.35">
      <c r="A74" t="s">
        <v>432</v>
      </c>
      <c r="B74" s="279" t="s">
        <v>569</v>
      </c>
      <c r="M74" t="str">
        <v>DAMORT-F</v>
      </c>
      <c r="T74" s="84" t="s">
        <v>478</v>
      </c>
    </row>
    <row r="75" spans="1:39" x14ac:dyDescent="0.35">
      <c r="A75" t="s">
        <v>453</v>
      </c>
      <c r="B75" s="279" t="s">
        <v>732</v>
      </c>
      <c r="M75" t="str">
        <v>DTERMY-F</v>
      </c>
    </row>
    <row r="76" spans="1:39" x14ac:dyDescent="0.35">
      <c r="A76" t="s">
        <v>560</v>
      </c>
      <c r="B76" s="279" t="s">
        <v>733</v>
      </c>
      <c r="M76" t="str">
        <v>LTERMY-F</v>
      </c>
    </row>
    <row r="77" spans="1:39" x14ac:dyDescent="0.35">
      <c r="A77" s="3" t="s">
        <v>430</v>
      </c>
      <c r="B77" t="s">
        <v>691</v>
      </c>
      <c r="M77" t="str">
        <v>DTERM1-F</v>
      </c>
    </row>
    <row r="78" spans="1:39" x14ac:dyDescent="0.35">
      <c r="A78" s="3" t="s">
        <v>453</v>
      </c>
      <c r="B78" t="s">
        <v>692</v>
      </c>
      <c r="M78" t="str">
        <v>FAPPE-F</v>
      </c>
    </row>
    <row r="79" spans="1:39" x14ac:dyDescent="0.35">
      <c r="A79" s="3" t="s">
        <v>559</v>
      </c>
      <c r="B79" t="s">
        <v>693</v>
      </c>
      <c r="M79" t="str">
        <v>FAINT-F</v>
      </c>
    </row>
    <row r="80" spans="1:39" x14ac:dyDescent="0.35">
      <c r="A80" s="3" t="s">
        <v>420</v>
      </c>
      <c r="B80" t="s">
        <v>694</v>
      </c>
      <c r="M80" t="str">
        <v>FAPPELIST-F</v>
      </c>
    </row>
    <row r="81" spans="1:13" x14ac:dyDescent="0.35">
      <c r="A81" s="3" t="s">
        <v>496</v>
      </c>
      <c r="B81" s="3" t="s">
        <v>690</v>
      </c>
      <c r="M81" t="str">
        <v>AOV-TR-RV</v>
      </c>
    </row>
    <row r="82" spans="1:13" x14ac:dyDescent="0.35">
      <c r="A82" t="s">
        <v>269</v>
      </c>
      <c r="B82" t="s">
        <v>695</v>
      </c>
      <c r="M82" t="str">
        <v>VOV-TV-V</v>
      </c>
    </row>
    <row r="83" spans="1:13" x14ac:dyDescent="0.35">
      <c r="A83" t="s">
        <v>453</v>
      </c>
      <c r="B83" t="s">
        <v>734</v>
      </c>
      <c r="M83" t="str">
        <v>FAIL-TV-V</v>
      </c>
    </row>
    <row r="84" spans="1:13" x14ac:dyDescent="0.35">
      <c r="A84" t="s">
        <v>466</v>
      </c>
      <c r="B84" t="s">
        <v>735</v>
      </c>
      <c r="M84" t="str">
        <v>SEASON MONTHL-TV-V</v>
      </c>
    </row>
    <row r="85" spans="1:13" x14ac:dyDescent="0.35">
      <c r="A85" s="3" t="s">
        <v>275</v>
      </c>
      <c r="B85" s="3" t="s">
        <v>696</v>
      </c>
      <c r="M85" t="str">
        <v>SEASON MONTHL-TR-R</v>
      </c>
    </row>
    <row r="86" spans="1:13" x14ac:dyDescent="0.35">
      <c r="A86" t="s">
        <v>390</v>
      </c>
      <c r="B86" t="s">
        <v>697</v>
      </c>
      <c r="M86" t="str">
        <v>SEASON QUARTER-TR-R</v>
      </c>
    </row>
    <row r="87" spans="1:13" x14ac:dyDescent="0.35">
      <c r="A87" t="s">
        <v>453</v>
      </c>
      <c r="B87" t="s">
        <v>736</v>
      </c>
      <c r="M87" t="str">
        <v>SEASON QUARTER-TV-V</v>
      </c>
    </row>
    <row r="88" spans="1:13" x14ac:dyDescent="0.35">
      <c r="A88" t="s">
        <v>486</v>
      </c>
      <c r="B88" t="s">
        <v>737</v>
      </c>
      <c r="M88" t="str">
        <v>TOGGLE-TV-V</v>
      </c>
    </row>
    <row r="89" spans="1:13" x14ac:dyDescent="0.35">
      <c r="A89" s="3" t="s">
        <v>276</v>
      </c>
      <c r="B89" s="3" t="s">
        <v>698</v>
      </c>
      <c r="M89" t="str">
        <v>IS CODES</v>
      </c>
    </row>
    <row r="90" spans="1:13" x14ac:dyDescent="0.35">
      <c r="A90" s="3" t="s">
        <v>465</v>
      </c>
      <c r="B90" s="3" t="s">
        <v>699</v>
      </c>
      <c r="M90" t="str">
        <v>WCAR-IS</v>
      </c>
    </row>
    <row r="91" spans="1:13" x14ac:dyDescent="0.35">
      <c r="A91" t="s">
        <v>453</v>
      </c>
      <c r="B91" t="s">
        <v>738</v>
      </c>
      <c r="M91" t="str">
        <v>WCINV-IS</v>
      </c>
    </row>
    <row r="92" spans="1:13" x14ac:dyDescent="0.35">
      <c r="A92" t="s">
        <v>485</v>
      </c>
      <c r="B92" t="s">
        <v>739</v>
      </c>
      <c r="M92" t="str">
        <v>WCAP-IS</v>
      </c>
    </row>
    <row r="93" spans="1:13" x14ac:dyDescent="0.35">
      <c r="A93" s="3" t="s">
        <v>337</v>
      </c>
      <c r="B93" s="3" t="s">
        <v>700</v>
      </c>
      <c r="M93" t="str">
        <v>WCUR-IS</v>
      </c>
    </row>
    <row r="94" spans="1:13" x14ac:dyDescent="0.35">
      <c r="A94" t="s">
        <v>267</v>
      </c>
      <c r="B94" t="s">
        <v>701</v>
      </c>
      <c r="M94" t="str">
        <v>WCPP-IS</v>
      </c>
    </row>
    <row r="95" spans="1:13" x14ac:dyDescent="0.35">
      <c r="A95" s="3" t="s">
        <v>453</v>
      </c>
      <c r="B95" s="3" t="s">
        <v>740</v>
      </c>
      <c r="M95" t="str">
        <v>DCOPS-IS</v>
      </c>
    </row>
    <row r="96" spans="1:13" x14ac:dyDescent="0.35">
      <c r="A96" s="3" t="s">
        <v>573</v>
      </c>
      <c r="B96" s="3" t="s">
        <v>741</v>
      </c>
      <c r="M96" t="str">
        <v>GPLP-IS</v>
      </c>
    </row>
    <row r="97" spans="1:2" x14ac:dyDescent="0.35">
      <c r="A97" t="s">
        <v>421</v>
      </c>
      <c r="B97" t="s">
        <v>702</v>
      </c>
    </row>
    <row r="98" spans="1:2" x14ac:dyDescent="0.35">
      <c r="A98" s="3" t="s">
        <v>274</v>
      </c>
      <c r="B98" s="3" t="s">
        <v>703</v>
      </c>
    </row>
    <row r="99" spans="1:2" x14ac:dyDescent="0.35">
      <c r="A99" t="s">
        <v>261</v>
      </c>
      <c r="B99" t="s">
        <v>742</v>
      </c>
    </row>
    <row r="100" spans="1:2" x14ac:dyDescent="0.35">
      <c r="A100" t="s">
        <v>467</v>
      </c>
      <c r="B100" t="s">
        <v>743</v>
      </c>
    </row>
    <row r="101" spans="1:2" x14ac:dyDescent="0.35">
      <c r="A101" t="s">
        <v>422</v>
      </c>
      <c r="B101" t="s">
        <v>704</v>
      </c>
    </row>
    <row r="102" spans="1:2" x14ac:dyDescent="0.35">
      <c r="A102" t="s">
        <v>261</v>
      </c>
      <c r="B102" t="s">
        <v>744</v>
      </c>
    </row>
    <row r="103" spans="1:2" x14ac:dyDescent="0.35">
      <c r="A103" t="s">
        <v>487</v>
      </c>
      <c r="B103" t="s">
        <v>745</v>
      </c>
    </row>
    <row r="104" spans="1:2" x14ac:dyDescent="0.35">
      <c r="A104" t="s">
        <v>418</v>
      </c>
      <c r="B104" t="s">
        <v>705</v>
      </c>
    </row>
    <row r="105" spans="1:2" x14ac:dyDescent="0.35">
      <c r="A105" t="s">
        <v>260</v>
      </c>
      <c r="B105" t="s">
        <v>746</v>
      </c>
    </row>
    <row r="106" spans="1:2" x14ac:dyDescent="0.35">
      <c r="A106" t="s">
        <v>478</v>
      </c>
      <c r="B106" t="s">
        <v>747</v>
      </c>
    </row>
    <row r="107" spans="1:2" x14ac:dyDescent="0.35">
      <c r="A107" t="s">
        <v>419</v>
      </c>
      <c r="B107" t="s">
        <v>707</v>
      </c>
    </row>
    <row r="108" spans="1:2" x14ac:dyDescent="0.35">
      <c r="A108" t="s">
        <v>529</v>
      </c>
      <c r="B108" t="s">
        <v>708</v>
      </c>
    </row>
    <row r="109" spans="1:2" x14ac:dyDescent="0.35">
      <c r="A109" s="3" t="s">
        <v>528</v>
      </c>
      <c r="B109" t="s">
        <v>709</v>
      </c>
    </row>
    <row r="110" spans="1:2" x14ac:dyDescent="0.35">
      <c r="A110" s="3" t="s">
        <v>532</v>
      </c>
      <c r="B110" t="s">
        <v>710</v>
      </c>
    </row>
    <row r="111" spans="1:2" x14ac:dyDescent="0.35">
      <c r="A111" t="s">
        <v>533</v>
      </c>
      <c r="B111" t="s">
        <v>711</v>
      </c>
    </row>
    <row r="112" spans="1:2" x14ac:dyDescent="0.35">
      <c r="A112" t="s">
        <v>426</v>
      </c>
      <c r="B112" t="s">
        <v>712</v>
      </c>
    </row>
    <row r="113" spans="1:2" x14ac:dyDescent="0.35">
      <c r="A113" t="s">
        <v>427</v>
      </c>
      <c r="B113" t="s">
        <v>713</v>
      </c>
    </row>
    <row r="114" spans="1:2" x14ac:dyDescent="0.35">
      <c r="A114" t="s">
        <v>428</v>
      </c>
      <c r="B114" t="s">
        <v>714</v>
      </c>
    </row>
    <row r="115" spans="1:2" x14ac:dyDescent="0.35">
      <c r="A115" t="s">
        <v>425</v>
      </c>
      <c r="B115" t="s">
        <v>715</v>
      </c>
    </row>
    <row r="116" spans="1:2" x14ac:dyDescent="0.35">
      <c r="A116" s="3" t="s">
        <v>424</v>
      </c>
      <c r="B116" t="s">
        <v>716</v>
      </c>
    </row>
    <row r="117" spans="1:2" x14ac:dyDescent="0.35">
      <c r="A117" s="3" t="s">
        <v>564</v>
      </c>
      <c r="B117" t="s">
        <v>717</v>
      </c>
    </row>
    <row r="118" spans="1:2" x14ac:dyDescent="0.35">
      <c r="A118" t="s">
        <v>391</v>
      </c>
      <c r="B118" t="s">
        <v>718</v>
      </c>
    </row>
    <row r="119" spans="1:2" x14ac:dyDescent="0.35">
      <c r="A119" t="s">
        <v>406</v>
      </c>
      <c r="B119" t="s">
        <v>719</v>
      </c>
    </row>
    <row r="120" spans="1:2" x14ac:dyDescent="0.35">
      <c r="A120" t="s">
        <v>407</v>
      </c>
      <c r="B120" t="s">
        <v>720</v>
      </c>
    </row>
    <row r="121" spans="1:2" x14ac:dyDescent="0.35">
      <c r="A121" t="s">
        <v>408</v>
      </c>
      <c r="B121" t="s">
        <v>721</v>
      </c>
    </row>
    <row r="122" spans="1:2" x14ac:dyDescent="0.35">
      <c r="A122" t="s">
        <v>523</v>
      </c>
      <c r="B122" t="s">
        <v>722</v>
      </c>
    </row>
    <row r="123" spans="1:2" x14ac:dyDescent="0.35">
      <c r="A123" t="s">
        <v>429</v>
      </c>
      <c r="B123" t="s">
        <v>723</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82550</xdr:rowOff>
                  </from>
                  <to>
                    <xdr:col>6</xdr:col>
                    <xdr:colOff>6350</xdr:colOff>
                    <xdr:row>19</xdr:row>
                    <xdr:rowOff>31750</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247650</xdr:colOff>
                    <xdr:row>6</xdr:row>
                    <xdr:rowOff>95250</xdr:rowOff>
                  </from>
                  <to>
                    <xdr:col>6</xdr:col>
                    <xdr:colOff>12700</xdr:colOff>
                    <xdr:row>10</xdr:row>
                    <xdr:rowOff>44450</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247650</xdr:colOff>
                    <xdr:row>10</xdr:row>
                    <xdr:rowOff>139700</xdr:rowOff>
                  </from>
                  <to>
                    <xdr:col>6</xdr:col>
                    <xdr:colOff>12700</xdr:colOff>
                    <xdr:row>14</xdr:row>
                    <xdr:rowOff>88900</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6350</xdr:colOff>
                    <xdr:row>5</xdr:row>
                    <xdr:rowOff>171450</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222250</xdr:colOff>
                    <xdr:row>20</xdr:row>
                    <xdr:rowOff>57150</xdr:rowOff>
                  </from>
                  <to>
                    <xdr:col>6</xdr:col>
                    <xdr:colOff>0</xdr:colOff>
                    <xdr:row>25</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5" x14ac:dyDescent="0.35"/>
  <cols>
    <col min="1" max="1" width="19" bestFit="1" customWidth="1"/>
    <col min="2" max="2" width="10.453125" bestFit="1" customWidth="1"/>
    <col min="17" max="90" width="8.7265625" customWidth="1"/>
    <col min="91" max="115" width="0" hidden="1" customWidth="1"/>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5" x14ac:dyDescent="0.35"/>
  <cols>
    <col min="17" max="90" width="8.7265625" customWidth="1"/>
    <col min="91" max="115" width="0" hidden="1" customWidth="1"/>
  </cols>
  <sheetData>
    <row r="1" spans="1:27" x14ac:dyDescent="0.35">
      <c r="AA1" t="s">
        <v>389</v>
      </c>
    </row>
    <row r="2" spans="1:27" x14ac:dyDescent="0.35">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35">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35">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35">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35">
      <c r="A6" s="12" t="s">
        <v>271</v>
      </c>
      <c r="B6" s="12"/>
      <c r="V6" s="3" t="s">
        <v>274</v>
      </c>
      <c r="W6" s="3" t="s">
        <v>274</v>
      </c>
      <c r="X6" t="s">
        <v>274</v>
      </c>
      <c r="Y6" t="s">
        <v>274</v>
      </c>
      <c r="AA6" t="s">
        <v>356</v>
      </c>
    </row>
    <row r="7" spans="1:27" x14ac:dyDescent="0.35">
      <c r="A7" t="s">
        <v>274</v>
      </c>
      <c r="V7" s="90" t="s">
        <v>267</v>
      </c>
      <c r="W7" s="90" t="s">
        <v>267</v>
      </c>
      <c r="X7" s="12" t="s">
        <v>267</v>
      </c>
      <c r="Y7" s="12" t="s">
        <v>267</v>
      </c>
      <c r="AA7" t="s">
        <v>357</v>
      </c>
    </row>
    <row r="8" spans="1:27" x14ac:dyDescent="0.35">
      <c r="A8" s="12" t="s">
        <v>268</v>
      </c>
      <c r="B8" s="12"/>
      <c r="V8" s="90" t="s">
        <v>220</v>
      </c>
      <c r="W8" s="90" t="s">
        <v>220</v>
      </c>
      <c r="X8" s="12" t="s">
        <v>220</v>
      </c>
      <c r="Y8" s="12" t="s">
        <v>220</v>
      </c>
      <c r="AA8" t="s">
        <v>358</v>
      </c>
    </row>
    <row r="9" spans="1:27" x14ac:dyDescent="0.35">
      <c r="A9" s="12" t="s">
        <v>267</v>
      </c>
      <c r="B9" s="12"/>
      <c r="V9" s="3" t="s">
        <v>263</v>
      </c>
      <c r="W9" s="3" t="s">
        <v>263</v>
      </c>
      <c r="X9" t="s">
        <v>263</v>
      </c>
      <c r="Y9" t="s">
        <v>263</v>
      </c>
      <c r="AA9" t="s">
        <v>359</v>
      </c>
    </row>
    <row r="10" spans="1:27" x14ac:dyDescent="0.35">
      <c r="A10" s="12" t="s">
        <v>220</v>
      </c>
      <c r="B10" s="12"/>
      <c r="V10" s="90" t="s">
        <v>264</v>
      </c>
      <c r="W10" s="90" t="s">
        <v>264</v>
      </c>
      <c r="X10" s="12" t="s">
        <v>264</v>
      </c>
      <c r="Y10" s="12" t="s">
        <v>264</v>
      </c>
      <c r="AA10" t="s">
        <v>360</v>
      </c>
    </row>
    <row r="11" spans="1:27" x14ac:dyDescent="0.35">
      <c r="A11" t="s">
        <v>263</v>
      </c>
      <c r="V11" s="90" t="s">
        <v>270</v>
      </c>
      <c r="W11" s="90" t="s">
        <v>270</v>
      </c>
      <c r="X11" s="12" t="s">
        <v>270</v>
      </c>
      <c r="Y11" s="12" t="s">
        <v>270</v>
      </c>
      <c r="AA11" t="s">
        <v>361</v>
      </c>
    </row>
    <row r="12" spans="1:27" x14ac:dyDescent="0.35">
      <c r="A12" s="12" t="s">
        <v>264</v>
      </c>
      <c r="B12" s="12"/>
      <c r="V12" s="3" t="s">
        <v>275</v>
      </c>
      <c r="W12" s="3" t="s">
        <v>275</v>
      </c>
      <c r="X12" t="s">
        <v>275</v>
      </c>
      <c r="Y12" t="s">
        <v>275</v>
      </c>
      <c r="AA12" t="s">
        <v>362</v>
      </c>
    </row>
    <row r="13" spans="1:27" x14ac:dyDescent="0.35">
      <c r="A13" s="12" t="s">
        <v>270</v>
      </c>
      <c r="B13" s="12"/>
      <c r="V13" s="90" t="s">
        <v>276</v>
      </c>
      <c r="W13" s="90" t="s">
        <v>276</v>
      </c>
      <c r="X13" s="12" t="s">
        <v>276</v>
      </c>
      <c r="Y13" s="12" t="s">
        <v>276</v>
      </c>
      <c r="AA13" t="s">
        <v>363</v>
      </c>
    </row>
    <row r="14" spans="1:27" x14ac:dyDescent="0.35">
      <c r="A14" t="s">
        <v>275</v>
      </c>
      <c r="V14" s="90" t="s">
        <v>337</v>
      </c>
      <c r="W14" s="90" t="s">
        <v>337</v>
      </c>
      <c r="X14" s="12" t="s">
        <v>337</v>
      </c>
      <c r="Y14" s="12" t="s">
        <v>337</v>
      </c>
      <c r="AA14" t="s">
        <v>364</v>
      </c>
    </row>
    <row r="15" spans="1:27" x14ac:dyDescent="0.35">
      <c r="A15" s="12" t="s">
        <v>276</v>
      </c>
      <c r="B15" s="12"/>
      <c r="V15" s="3" t="s">
        <v>278</v>
      </c>
      <c r="W15" s="3" t="s">
        <v>278</v>
      </c>
      <c r="X15" t="s">
        <v>278</v>
      </c>
      <c r="Y15" t="s">
        <v>278</v>
      </c>
      <c r="AA15" t="s">
        <v>361</v>
      </c>
    </row>
    <row r="16" spans="1:27" x14ac:dyDescent="0.35">
      <c r="A16" s="12" t="s">
        <v>337</v>
      </c>
      <c r="B16" s="12"/>
      <c r="V16" s="3" t="s">
        <v>279</v>
      </c>
      <c r="W16" s="3" t="s">
        <v>279</v>
      </c>
      <c r="X16" t="s">
        <v>279</v>
      </c>
      <c r="Y16" t="s">
        <v>279</v>
      </c>
      <c r="AA16" t="s">
        <v>363</v>
      </c>
    </row>
    <row r="17" spans="1:27" x14ac:dyDescent="0.35">
      <c r="A17" t="s">
        <v>278</v>
      </c>
      <c r="V17" s="3" t="s">
        <v>255</v>
      </c>
      <c r="W17" s="3" t="s">
        <v>255</v>
      </c>
      <c r="X17" t="s">
        <v>255</v>
      </c>
      <c r="Y17" t="s">
        <v>255</v>
      </c>
      <c r="AA17" t="s">
        <v>365</v>
      </c>
    </row>
    <row r="18" spans="1:27" x14ac:dyDescent="0.35">
      <c r="A18" t="s">
        <v>279</v>
      </c>
      <c r="V18" s="3" t="s">
        <v>256</v>
      </c>
      <c r="W18" s="3" t="s">
        <v>256</v>
      </c>
      <c r="X18" t="s">
        <v>256</v>
      </c>
      <c r="Y18" t="s">
        <v>256</v>
      </c>
      <c r="AA18" t="s">
        <v>366</v>
      </c>
    </row>
    <row r="19" spans="1:27" x14ac:dyDescent="0.35">
      <c r="A19" t="s">
        <v>255</v>
      </c>
      <c r="V19" s="3" t="s">
        <v>257</v>
      </c>
      <c r="W19" s="3" t="s">
        <v>257</v>
      </c>
      <c r="X19" t="s">
        <v>257</v>
      </c>
      <c r="Y19" t="s">
        <v>257</v>
      </c>
      <c r="AA19" t="s">
        <v>367</v>
      </c>
    </row>
    <row r="20" spans="1:27" x14ac:dyDescent="0.35">
      <c r="A20" t="s">
        <v>256</v>
      </c>
      <c r="V20" s="3" t="s">
        <v>258</v>
      </c>
      <c r="W20" s="3" t="s">
        <v>258</v>
      </c>
      <c r="X20" t="s">
        <v>258</v>
      </c>
      <c r="Y20" t="s">
        <v>258</v>
      </c>
      <c r="AA20" t="s">
        <v>368</v>
      </c>
    </row>
    <row r="21" spans="1:27" x14ac:dyDescent="0.35">
      <c r="A21" t="s">
        <v>257</v>
      </c>
      <c r="V21" s="3" t="s">
        <v>285</v>
      </c>
      <c r="W21" s="3" t="s">
        <v>285</v>
      </c>
      <c r="X21" t="s">
        <v>285</v>
      </c>
      <c r="Y21" t="s">
        <v>285</v>
      </c>
      <c r="AA21" t="s">
        <v>369</v>
      </c>
    </row>
    <row r="22" spans="1:27" x14ac:dyDescent="0.35">
      <c r="A22" t="s">
        <v>258</v>
      </c>
      <c r="V22" s="3" t="s">
        <v>298</v>
      </c>
      <c r="W22" s="3" t="s">
        <v>298</v>
      </c>
      <c r="X22" t="s">
        <v>298</v>
      </c>
      <c r="Y22" t="s">
        <v>298</v>
      </c>
      <c r="AA22" t="s">
        <v>370</v>
      </c>
    </row>
    <row r="23" spans="1:27" x14ac:dyDescent="0.35">
      <c r="A23" t="s">
        <v>285</v>
      </c>
      <c r="V23" s="3" t="s">
        <v>299</v>
      </c>
      <c r="W23" s="3" t="s">
        <v>299</v>
      </c>
      <c r="X23" t="s">
        <v>299</v>
      </c>
      <c r="Y23" t="s">
        <v>299</v>
      </c>
      <c r="AA23" t="s">
        <v>371</v>
      </c>
    </row>
    <row r="24" spans="1:27" x14ac:dyDescent="0.35">
      <c r="A24" t="s">
        <v>298</v>
      </c>
      <c r="V24" s="3" t="s">
        <v>307</v>
      </c>
      <c r="W24" s="3" t="s">
        <v>307</v>
      </c>
      <c r="X24" t="s">
        <v>307</v>
      </c>
      <c r="Y24" t="s">
        <v>307</v>
      </c>
      <c r="AA24" t="s">
        <v>372</v>
      </c>
    </row>
    <row r="25" spans="1:27" x14ac:dyDescent="0.35">
      <c r="A25" t="s">
        <v>299</v>
      </c>
      <c r="V25" s="3" t="s">
        <v>310</v>
      </c>
      <c r="W25" s="3" t="s">
        <v>310</v>
      </c>
      <c r="X25" t="s">
        <v>310</v>
      </c>
      <c r="Y25" t="s">
        <v>310</v>
      </c>
      <c r="AA25" t="s">
        <v>373</v>
      </c>
    </row>
    <row r="26" spans="1:27" x14ac:dyDescent="0.35">
      <c r="A26" t="s">
        <v>307</v>
      </c>
      <c r="V26" s="3" t="s">
        <v>316</v>
      </c>
      <c r="W26" s="3" t="s">
        <v>316</v>
      </c>
      <c r="X26" t="s">
        <v>316</v>
      </c>
      <c r="Y26" t="s">
        <v>316</v>
      </c>
      <c r="AA26" t="s">
        <v>374</v>
      </c>
    </row>
    <row r="27" spans="1:27" x14ac:dyDescent="0.35">
      <c r="A27" t="s">
        <v>310</v>
      </c>
      <c r="V27" s="3" t="s">
        <v>335</v>
      </c>
      <c r="W27" s="3" t="s">
        <v>335</v>
      </c>
      <c r="X27" t="s">
        <v>335</v>
      </c>
      <c r="Y27" t="s">
        <v>335</v>
      </c>
      <c r="AA27" t="s">
        <v>375</v>
      </c>
    </row>
    <row r="28" spans="1:27" x14ac:dyDescent="0.35">
      <c r="A28" t="s">
        <v>316</v>
      </c>
      <c r="V28" s="3" t="s">
        <v>331</v>
      </c>
      <c r="W28" s="3" t="s">
        <v>331</v>
      </c>
      <c r="X28" t="s">
        <v>331</v>
      </c>
      <c r="Y28" t="s">
        <v>331</v>
      </c>
      <c r="AA28" t="s">
        <v>376</v>
      </c>
    </row>
    <row r="29" spans="1:27" x14ac:dyDescent="0.35">
      <c r="A29" t="s">
        <v>335</v>
      </c>
      <c r="V29" s="3" t="s">
        <v>269</v>
      </c>
      <c r="W29" s="3" t="s">
        <v>269</v>
      </c>
      <c r="X29" t="s">
        <v>269</v>
      </c>
      <c r="Y29" t="s">
        <v>269</v>
      </c>
      <c r="AA29" t="s">
        <v>377</v>
      </c>
    </row>
    <row r="30" spans="1:27" x14ac:dyDescent="0.35">
      <c r="A30" t="s">
        <v>331</v>
      </c>
      <c r="V30" s="3" t="s">
        <v>319</v>
      </c>
      <c r="W30" s="3" t="s">
        <v>319</v>
      </c>
      <c r="X30" t="s">
        <v>319</v>
      </c>
      <c r="Y30" t="s">
        <v>319</v>
      </c>
      <c r="AA30" t="s">
        <v>378</v>
      </c>
    </row>
    <row r="31" spans="1:27" x14ac:dyDescent="0.35">
      <c r="A31" t="s">
        <v>269</v>
      </c>
      <c r="V31" s="3" t="s">
        <v>269</v>
      </c>
      <c r="W31" s="3" t="s">
        <v>269</v>
      </c>
      <c r="X31" t="s">
        <v>269</v>
      </c>
      <c r="Y31" t="s">
        <v>269</v>
      </c>
      <c r="AA31" t="s">
        <v>379</v>
      </c>
    </row>
    <row r="32" spans="1:27" x14ac:dyDescent="0.35">
      <c r="A32" t="s">
        <v>319</v>
      </c>
      <c r="AA32" t="s">
        <v>380</v>
      </c>
    </row>
    <row r="33" spans="1:27" x14ac:dyDescent="0.35">
      <c r="A33" t="s">
        <v>269</v>
      </c>
      <c r="AA33" t="s">
        <v>381</v>
      </c>
    </row>
    <row r="34" spans="1:27" x14ac:dyDescent="0.35">
      <c r="AA34" t="s">
        <v>382</v>
      </c>
    </row>
    <row r="35" spans="1:27" x14ac:dyDescent="0.35">
      <c r="AA35" t="s">
        <v>383</v>
      </c>
    </row>
    <row r="36" spans="1:27" x14ac:dyDescent="0.35">
      <c r="AA36" t="s">
        <v>384</v>
      </c>
    </row>
    <row r="37" spans="1:27" x14ac:dyDescent="0.35">
      <c r="AA37" t="s">
        <v>385</v>
      </c>
    </row>
    <row r="38" spans="1:27" x14ac:dyDescent="0.35">
      <c r="AA38" t="s">
        <v>386</v>
      </c>
    </row>
    <row r="39" spans="1:27" x14ac:dyDescent="0.35">
      <c r="AA39" t="s">
        <v>387</v>
      </c>
    </row>
    <row r="40" spans="1:27" x14ac:dyDescent="0.35">
      <c r="AA40" t="s">
        <v>388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6"/>
  <sheetViews>
    <sheetView workbookViewId="0"/>
  </sheetViews>
  <sheetFormatPr defaultColWidth="8.81640625" defaultRowHeight="14.5" x14ac:dyDescent="0.35"/>
  <cols>
    <col min="17" max="90" width="8.81640625" customWidth="1"/>
    <col min="91" max="115" width="0" hidden="1" customWidth="1"/>
  </cols>
  <sheetData>
    <row r="1" spans="1:7" x14ac:dyDescent="0.35">
      <c r="A1" t="s">
        <v>965</v>
      </c>
      <c r="E1" t="s">
        <v>472</v>
      </c>
      <c r="G1" t="s">
        <v>500</v>
      </c>
    </row>
    <row r="2" spans="1:7" x14ac:dyDescent="0.35">
      <c r="A2" t="s">
        <v>198</v>
      </c>
      <c r="E2" t="s">
        <v>468</v>
      </c>
      <c r="G2" t="s">
        <v>501</v>
      </c>
    </row>
    <row r="3" spans="1:7" x14ac:dyDescent="0.35">
      <c r="A3" t="s">
        <v>203</v>
      </c>
      <c r="E3" t="s">
        <v>469</v>
      </c>
    </row>
    <row r="4" spans="1:7" x14ac:dyDescent="0.35">
      <c r="A4" t="s">
        <v>227</v>
      </c>
      <c r="E4" t="s">
        <v>473</v>
      </c>
    </row>
    <row r="5" spans="1:7" x14ac:dyDescent="0.35">
      <c r="A5" t="s">
        <v>233</v>
      </c>
      <c r="E5" t="s">
        <v>470</v>
      </c>
    </row>
    <row r="6" spans="1:7" x14ac:dyDescent="0.35">
      <c r="A6" t="s">
        <v>228</v>
      </c>
      <c r="E6" t="s">
        <v>471</v>
      </c>
    </row>
    <row r="7" spans="1:7" x14ac:dyDescent="0.35">
      <c r="A7" t="s">
        <v>317</v>
      </c>
    </row>
    <row r="8" spans="1:7" x14ac:dyDescent="0.35">
      <c r="A8" t="s">
        <v>224</v>
      </c>
    </row>
    <row r="9" spans="1:7" x14ac:dyDescent="0.35">
      <c r="A9" t="s">
        <v>240</v>
      </c>
    </row>
    <row r="10" spans="1:7" x14ac:dyDescent="0.35">
      <c r="A10" t="s">
        <v>232</v>
      </c>
    </row>
    <row r="11" spans="1:7" x14ac:dyDescent="0.35">
      <c r="A11" t="s">
        <v>237</v>
      </c>
    </row>
    <row r="12" spans="1:7" x14ac:dyDescent="0.35">
      <c r="A12" t="s">
        <v>231</v>
      </c>
    </row>
    <row r="13" spans="1:7" x14ac:dyDescent="0.35">
      <c r="A13" t="s">
        <v>234</v>
      </c>
    </row>
    <row r="14" spans="1:7" x14ac:dyDescent="0.35">
      <c r="A14" t="s">
        <v>577</v>
      </c>
    </row>
    <row r="15" spans="1:7" x14ac:dyDescent="0.35">
      <c r="A15" t="s">
        <v>235</v>
      </c>
    </row>
    <row r="16" spans="1:7" x14ac:dyDescent="0.35">
      <c r="A16" t="s">
        <v>236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94"/>
  <sheetViews>
    <sheetView showGridLines="0" workbookViewId="0">
      <pane ySplit="2" topLeftCell="A3" activePane="bottomLeft" state="frozen"/>
      <selection activeCell="C5" sqref="C5"/>
      <selection pane="bottomLeft"/>
    </sheetView>
  </sheetViews>
  <sheetFormatPr defaultRowHeight="14.5" x14ac:dyDescent="0.35"/>
  <cols>
    <col min="1" max="1" width="1" customWidth="1"/>
    <col min="2" max="2" width="14.26953125" bestFit="1" customWidth="1"/>
    <col min="3" max="3" width="60.7265625" bestFit="1" customWidth="1"/>
    <col min="7" max="7" width="8.7265625" style="8"/>
    <col min="17" max="90" width="8.7265625" customWidth="1"/>
    <col min="91" max="115" width="0" hidden="1" customWidth="1"/>
  </cols>
  <sheetData>
    <row r="1" spans="2:4" x14ac:dyDescent="0.35">
      <c r="B1" s="27" cm="1">
        <f t="array" ref="B1:B94">_xlfn.UNIQUE(Codes!D:D)</f>
        <v>0</v>
      </c>
      <c r="C1" s="27" t="s">
        <v>81</v>
      </c>
      <c r="D1" s="27" t="s">
        <v>148</v>
      </c>
    </row>
    <row r="2" spans="2:4" hidden="1" x14ac:dyDescent="0.35">
      <c r="B2" t="str">
        <v>Calcs.</v>
      </c>
    </row>
    <row r="3" spans="2:4" x14ac:dyDescent="0.35">
      <c r="B3" t="str">
        <v>GENASS</v>
      </c>
      <c r="C3" t="str">
        <f>SUBSTITUTE(INDEX(Codes!$B:$B,MATCH('Code list'!$B3,Codes!$D:$D,0)),":","")</f>
        <v>General assumptions</v>
      </c>
      <c r="D3" t="str">
        <f>INDEX(Codes!$F:$F,MATCH('Code list'!$B3,Codes!$D:$D,0))</f>
        <v>General assumptions. Automatically included. DO NOT EVER USE THIS CODE.</v>
      </c>
    </row>
    <row r="4" spans="2:4" x14ac:dyDescent="0.35">
      <c r="B4" t="str">
        <v>HVOL-EV</v>
      </c>
      <c r="C4" t="str">
        <f>SUBSTITUTE(INDEX(Codes!$B:$B,MATCH('Code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35">
      <c r="B5" t="str">
        <v>SALESQUOTA-ER</v>
      </c>
      <c r="C5" t="str">
        <f>SUBSTITUTE(INDEX(Codes!$B:$B,MATCH('Code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35">
      <c r="B6" t="str">
        <v>LVOL-EV</v>
      </c>
      <c r="C6" t="str">
        <f>SUBSTITUTE(INDEX(Codes!$B:$B,MATCH('Code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35">
      <c r="B7" t="str">
        <v>VOLLIST-EV</v>
      </c>
      <c r="C7" t="str">
        <f>SUBSTITUTE(INDEX(Codes!$B:$B,MATCH('Code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35">
      <c r="B8" t="str">
        <v>VOLLIST-EVP</v>
      </c>
      <c r="C8" t="str">
        <f>SUBSTITUTE(INDEX(Codes!$B:$B,MATCH('Code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35">
      <c r="B9" t="str">
        <v>AD-EV</v>
      </c>
      <c r="C9" t="str">
        <f>SUBSTITUTE(INDEX(Codes!$B:$B,MATCH('Code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35">
      <c r="B10" t="str">
        <v>TAM-ER</v>
      </c>
      <c r="C10" t="str">
        <f>SUBSTITUTE(INDEX(Codes!$B:$B,MATCH('Code list'!$B10,Codes!$D:$D,0)),":","")</f>
        <v>TAM</v>
      </c>
      <c r="D10" t="str">
        <f>INDEX(Codes!$F:$F,MATCH('Code list'!$B10,Codes!$D:$D,0))</f>
        <v xml:space="preserve">TAM driven event. Begin with total addressable market assumptions and take penetration assumptions to calculate expected revenue. </v>
      </c>
    </row>
    <row r="11" spans="2:4" x14ac:dyDescent="0.35">
      <c r="B11" t="str">
        <v>TAM-EV</v>
      </c>
      <c r="C11" t="str">
        <f>SUBSTITUTE(INDEX(Codes!$B:$B,MATCH('Code list'!$B11,Codes!$D:$D,0)),":","")</f>
        <v>TAM</v>
      </c>
      <c r="D11" t="str">
        <f>INDEX(Codes!$F:$F,MATCH('Code list'!$B11,Codes!$D:$D,0))</f>
        <v xml:space="preserve">TAM driven volume. Begin with total addressable market assumptions and take penetration assumptions to calculate expected revenue. </v>
      </c>
    </row>
    <row r="12" spans="2:4" x14ac:dyDescent="0.35">
      <c r="B12" t="str">
        <v>REV-ER</v>
      </c>
      <c r="C12" t="str">
        <f>SUBSTITUTE(INDEX(Codes!$B:$B,MATCH('Code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35">
      <c r="B13" t="str">
        <v>PROB-EV</v>
      </c>
      <c r="C13" t="str">
        <f>SUBSTITUTE(INDEX(Codes!$B:$B,MATCH('Code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35">
      <c r="B14" t="str">
        <v>PROB-ER</v>
      </c>
      <c r="C14" t="str">
        <f>SUBSTITUTE(INDEX(Codes!$B:$B,MATCH('Code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35">
      <c r="B15" t="str">
        <v>SCENARIO-EV</v>
      </c>
      <c r="C15" t="str">
        <f>SUBSTITUTE(INDEX(Codes!$B:$B,MATCH('Code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35">
      <c r="B16" t="str">
        <v>CAGRP-EV</v>
      </c>
      <c r="C16" t="str">
        <f>SUBSTITUTE(INDEX(Codes!$B:$B,MATCH('Code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35">
      <c r="B17" t="str">
        <v>SCENARIOCAGR-EP</v>
      </c>
      <c r="C17" t="str">
        <f>SUBSTITUTE(INDEX(Codes!$B:$B,MATCH('Code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35">
      <c r="B18" t="str">
        <v>LAGVOL-EV</v>
      </c>
      <c r="C18" t="str">
        <f>SUBSTITUTE(INDEX(Codes!$B:$B,MATCH('Code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35">
      <c r="B19" t="str">
        <v>FUNNEL-EV</v>
      </c>
      <c r="C19" t="str">
        <f>SUBSTITUTE(INDEX(Codes!$B:$B,MATCH('Code list'!$B19,Codes!$D:$D,0)),":","")</f>
        <v>Sales Funnel</v>
      </c>
      <c r="D19" t="str">
        <f>INDEX(Codes!$F:$F,MATCH('Code list'!$B19,Codes!$D:$D,0))</f>
        <v>Hardcoded high volume with lag. Client makes assumption about how long the volume is "Work in procress" before it becomes a volume that can drive revenue items</v>
      </c>
    </row>
    <row r="20" spans="2:9" x14ac:dyDescent="0.35">
      <c r="B20" t="str">
        <v>DTERMY-PV</v>
      </c>
      <c r="C20" t="str">
        <f>SUBSTITUTE(INDEX(Codes!$B:$B,MATCH('Code list'!$B20,Codes!$D:$D,0)),":","")</f>
        <v>Rolling fixed term debt - multiple borrowings w/ annual control</v>
      </c>
      <c r="D20" t="str">
        <f>INDEX(Codes!$F:$F,MATCH('Code list'!$B20,Codes!$D:$D,0))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21" spans="2:9" x14ac:dyDescent="0.35">
      <c r="B21" t="str">
        <v>GROWTHCHURN-PV</v>
      </c>
      <c r="C21" t="str">
        <f>SUBSTITUTE(INDEX(Codes!$B:$B,MATCH('Code list'!$B21,Codes!$D:$D,0)),":","")</f>
        <v>Growth curve steady state rev w/ churn</v>
      </c>
      <c r="D21" t="str">
        <f>INDEX(Codes!$F:$F,MATCH('Code list'!$B21,Codes!$D:$D,0))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2" spans="2:9" x14ac:dyDescent="0.35">
      <c r="B22" t="str">
        <v>GROWTH-PV</v>
      </c>
      <c r="C22" t="str">
        <f>SUBSTITUTE(INDEX(Codes!$B:$B,MATCH('Code list'!$B22,Codes!$D:$D,0)),":","")</f>
        <v>Growth curve steady state rev</v>
      </c>
      <c r="D22" t="str">
        <f>INDEX(Codes!$F:$F,MATCH('Code list'!$B22,Codes!$D:$D,0))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3" spans="2:9" x14ac:dyDescent="0.35">
      <c r="B23" t="str">
        <v>ADREV-PV</v>
      </c>
      <c r="C23" t="str">
        <f>SUBSTITUTE(INDEX(Codes!$B:$B,MATCH('Code list'!$B23,Codes!$D:$D,0)),":","")</f>
        <v>impression</v>
      </c>
      <c r="D23" t="str">
        <f>INDEX(Codes!$F:$F,MATCH('Code list'!$B23,Codes!$D:$D,0))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4" spans="2:9" x14ac:dyDescent="0.35">
      <c r="B24" t="str">
        <v>MONTHRENT-PV</v>
      </c>
      <c r="C24" t="str">
        <f>SUBSTITUTE(INDEX(Codes!$B:$B,MATCH('Code list'!$B24,Codes!$D:$D,0)),":","")</f>
        <v>unit</v>
      </c>
      <c r="D24" t="str">
        <f>INDEX(Codes!$F:$F,MATCH('Code list'!$B24,Codes!$D:$D,0))</f>
        <v>Primary volume driven monthly rental revenue that creates a revenue driver. Pairs with an EV code to drive rental income based off a monthly rent/unit assumption</v>
      </c>
    </row>
    <row r="25" spans="2:9" x14ac:dyDescent="0.35">
      <c r="B25" t="str">
        <v>DAYRENT-PV</v>
      </c>
      <c r="C25" t="str">
        <f>SUBSTITUTE(INDEX(Codes!$B:$B,MATCH('Code list'!$B25,Codes!$D:$D,0)),":","")</f>
        <v>unit</v>
      </c>
      <c r="D25" t="str">
        <f>INDEX(Codes!$F:$F,MATCH('Code list'!$B25,Codes!$D:$D,0))</f>
        <v>Primary volume daily driven rental revenue that creates a revenue driver. Pairs with an EV code to drive rental income based off a daily rent/unit assumption</v>
      </c>
    </row>
    <row r="26" spans="2:9" x14ac:dyDescent="0.35">
      <c r="B26" t="str">
        <v>SUB-PV</v>
      </c>
      <c r="C26" t="str">
        <f>SUBSTITUTE(INDEX(Codes!$B:$B,MATCH('Code list'!$B26,Codes!$D:$D,0)),":","")</f>
        <v>subscriber</v>
      </c>
      <c r="D26" t="str">
        <f>INDEX(Codes!$F:$F,MATCH('Code list'!$B26,Codes!$D:$D,0))</f>
        <v>Primary volume driven subscription revenue. PaiSR with an EV code to drive # of new subscriber, which is then used to calculate subscription revenue</v>
      </c>
    </row>
    <row r="27" spans="2:9" x14ac:dyDescent="0.35">
      <c r="B27" t="str">
        <v>SUBFREE-PV</v>
      </c>
      <c r="C27" t="str">
        <f>SUBSTITUTE(INDEX(Codes!$B:$B,MATCH('Code list'!$B27,Codes!$D:$D,0)),":","")</f>
        <v>subscriber</v>
      </c>
      <c r="D27" t="str">
        <f>INDEX(Codes!$F:$F,MATCH('Code list'!$B27,Codes!$D:$D,0))</f>
        <v>Primary volume driven freemium subscription revenue. Pairswith an EV code to drive # of new subscriber, which is then used to calculate # of free subscribers, some of whom upgrade to a paid subscription</v>
      </c>
    </row>
    <row r="28" spans="2:9" x14ac:dyDescent="0.35">
      <c r="B28" t="str">
        <v>SUB-PR</v>
      </c>
      <c r="C28" t="str">
        <f>SUBSTITUTE(INDEX(Codes!$B:$B,MATCH('Code list'!$B28,Codes!$D:$D,0)),":","")</f>
        <v>subscriber</v>
      </c>
      <c r="D28" t="str">
        <f>INDEX(Codes!$F:$F,MATCH('Code list'!$B28,Codes!$D:$D,0))</f>
        <v>Primary volume driven subscription revenue. PaiSR with an EV code to drive # of new subscriber, which is then used to calculate subscription revenue</v>
      </c>
    </row>
    <row r="29" spans="2:9" x14ac:dyDescent="0.35">
      <c r="B29" t="str">
        <v>SALES-PR</v>
      </c>
      <c r="C29" t="str">
        <f>SUBSTITUTE(INDEX(Codes!$B:$B,MATCH('Code list'!$B29,Codes!$D:$D,0)),":","")</f>
        <v>unit</v>
      </c>
      <c r="D29" t="str">
        <f>INDEX(Codes!$F:$F,MATCH('Code list'!$B29,Codes!$D:$D,0))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30" spans="2:9" x14ac:dyDescent="0.35">
      <c r="B30" t="str">
        <v>SAM-PR-R</v>
      </c>
      <c r="C30" t="str">
        <f>SUBSTITUTE(INDEX(Codes!$B:$B,MATCH('Code list'!$B30,Codes!$D:$D,0)),":","")</f>
        <v>unit</v>
      </c>
      <c r="D30" t="str">
        <f>INDEX(Codes!$F:$F,MATCH('Code list'!$B30,Codes!$D:$D,0))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31" spans="2:9" x14ac:dyDescent="0.35">
      <c r="B31" t="str">
        <v>GMV-PV</v>
      </c>
      <c r="C31" t="str">
        <f>SUBSTITUTE(INDEX(Codes!$B:$B,MATCH('Code list'!$B31,Codes!$D:$D,0)),":","")</f>
        <v>unit</v>
      </c>
      <c r="D31" t="str">
        <f>INDEX(Codes!$F:$F,MATCH('Code list'!$B31,Codes!$D:$D,0))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32" spans="2:9" x14ac:dyDescent="0.35">
      <c r="B32" t="str">
        <v>SALES-PV</v>
      </c>
      <c r="C32" t="str">
        <f>SUBSTITUTE(INDEX(Codes!$B:$B,MATCH('Code list'!$B32,Codes!$D:$D,0)),":","")</f>
        <v>unit</v>
      </c>
      <c r="D32" t="str">
        <f>INDEX(Codes!$F:$F,MATCH('Code list'!$B32,Codes!$D:$D,0))</f>
        <v xml:space="preserve">Primary sales revenue volume driven. # of units sold * price/unit = sales. </v>
      </c>
    </row>
    <row r="33" spans="2:4" x14ac:dyDescent="0.35">
      <c r="B33" t="str">
        <v>ASSETSALE-PV</v>
      </c>
      <c r="C33" t="str">
        <f>SUBSTITUTE(INDEX(Codes!$B:$B,MATCH('Code list'!$B33,Codes!$D:$D,0)),":","")</f>
        <v>Unit</v>
      </c>
      <c r="D33" t="str">
        <f>INDEX(Codes!$F:$F,MATCH('Code list'!$B33,Codes!$D:$D,0))</f>
        <v>Volume driven asset sales. Use this for large items that involve large capex per item prior to that item being sold later on (ex. Houses)</v>
      </c>
    </row>
    <row r="34" spans="2:4" x14ac:dyDescent="0.35">
      <c r="B34" t="str">
        <v>HOURLY-PV</v>
      </c>
      <c r="C34" t="str">
        <f>SUBSTITUTE(INDEX(Codes!$B:$B,MATCH('Code list'!$B34,Codes!$D:$D,0)),":","")</f>
        <v>project</v>
      </c>
      <c r="D34" t="str">
        <f>INDEX(Codes!$F:$F,MATCH('Code list'!$B34,Codes!$D:$D,0))</f>
        <v xml:space="preserve">Primary sales revenue volume driven. # of units sold * price/unit = sales. </v>
      </c>
    </row>
    <row r="35" spans="2:4" x14ac:dyDescent="0.35">
      <c r="B35" t="str">
        <v>ORIGINATIONS-PP</v>
      </c>
      <c r="C35" t="str">
        <f>SUBSTITUTE(INDEX(Codes!$B:$B,MATCH('Code list'!$B35,Codes!$D:$D,0)),":","")</f>
        <v>unit</v>
      </c>
      <c r="D35" t="str">
        <f>INDEX(Codes!$F:$F,MATCH('Code list'!$B35,Codes!$D:$D,0))</f>
        <v>CAGR-driven sales</v>
      </c>
    </row>
    <row r="36" spans="2:4" x14ac:dyDescent="0.35">
      <c r="B36" t="str">
        <v>LISTSALE-PV</v>
      </c>
      <c r="C36" t="str">
        <f>SUBSTITUTE(INDEX(Codes!$B:$B,MATCH('Code list'!$B36,Codes!$D:$D,0)),":","")</f>
        <v>unit</v>
      </c>
      <c r="D36" t="str">
        <f>INDEX(Codes!$F:$F,MATCH('Code list'!$B36,Codes!$D:$D,0))</f>
        <v>CAGR-driven sales</v>
      </c>
    </row>
    <row r="37" spans="2:4" x14ac:dyDescent="0.35">
      <c r="B37" t="str">
        <v>LAMORT-PV</v>
      </c>
      <c r="C37" t="str">
        <f>SUBSTITUTE(INDEX(Codes!$B:$B,MATCH('Code list'!$B37,Codes!$D:$D,0)),":","")</f>
        <v>Volume driven amortizing loan - no defaults</v>
      </c>
      <c r="D37" t="str">
        <f>INDEX(Codes!$F:$F,MATCH('Code list'!$B37,Codes!$D:$D,0))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38" spans="2:4" x14ac:dyDescent="0.35">
      <c r="B38" t="str">
        <v>LTERMY-PV</v>
      </c>
      <c r="C38" t="str">
        <f>SUBSTITUTE(INDEX(Codes!$B:$B,MATCH('Code list'!$B38,Codes!$D:$D,0)),":","")</f>
        <v>Rolling fixed term loan - multiple borrowings w/ annual control</v>
      </c>
      <c r="D38" t="str">
        <f>INDEX(Codes!$F:$F,MATCH('Code list'!$B38,Codes!$D:$D,0))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39" spans="2:4" x14ac:dyDescent="0.35">
      <c r="B39" t="str">
        <v>LTERMY-S</v>
      </c>
      <c r="C39" t="str">
        <f>SUBSTITUTE(INDEX(Codes!$B:$B,MATCH('Code list'!$B39,Codes!$D:$D,0)),":","")</f>
        <v>Rolling fixed term loan - multiple borrowings w/ annual control</v>
      </c>
      <c r="D39" t="str">
        <f>INDEX(Codes!$F:$F,MATCH('Code list'!$B39,Codes!$D:$D,0))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0" spans="2:4" x14ac:dyDescent="0.35">
      <c r="B40" t="str">
        <v>WCAR-S</v>
      </c>
      <c r="C40" t="str">
        <f>SUBSTITUTE(INDEX(Codes!$B:$B,MATCH('Code list'!$B40,Codes!$D:$D,0)),":","")</f>
        <v xml:space="preserve">Simple accounts receivable - revenue </v>
      </c>
      <c r="D40" t="str">
        <f>INDEX(Codes!$F:$F,MATCH('Code list'!$B40,Codes!$D:$D,0))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41" spans="2:4" x14ac:dyDescent="0.35">
      <c r="B41" t="str">
        <v>DCSALESQUOTA-S</v>
      </c>
      <c r="C41" t="str">
        <f>SUBSTITUTE(INDEX(Codes!$B:$B,MATCH('Code list'!$B41,Codes!$D:$D,0)),":","")</f>
        <v>SALESQUOTA Direct Cost</v>
      </c>
      <c r="D41" t="str">
        <f>INDEX(Codes!$F:$F,MATCH('Code list'!$B41,Codes!$D:$D,0))</f>
        <v>Sales FTE's that are driven by revenue and sales quota assumption. # of FTE's = ARR/obtained quota</v>
      </c>
    </row>
    <row r="42" spans="2:4" x14ac:dyDescent="0.35">
      <c r="B42" t="str">
        <v>DCV-S</v>
      </c>
      <c r="C42" t="str">
        <f>SUBSTITUTE(INDEX(Codes!$B:$B,MATCH('Code list'!$B42,Codes!$D:$D,0)),":","")</f>
        <v xml:space="preserve">DC volume driven </v>
      </c>
      <c r="D42" t="str">
        <f>INDEX(Codes!$F:$F,MATCH('Code list'!$B42,Codes!$D:$D,0))</f>
        <v xml:space="preserve">Secondary direct cost measuring the cost of goods sold. ONLY compatible with SR-P! Do not use with any other revenue codes other than SR-P. Multiplies # of orders by a COGS/unit assumption. </v>
      </c>
    </row>
    <row r="43" spans="2:4" x14ac:dyDescent="0.35">
      <c r="B43" t="str">
        <v>SUBCAC-S</v>
      </c>
      <c r="C43" t="str">
        <f>SUBSTITUTE(INDEX(Codes!$B:$B,MATCH('Code list'!$B43,Codes!$D:$D,0)),":","")</f>
        <v>New user acquisition cost</v>
      </c>
      <c r="D43" t="str">
        <f>INDEX(Codes!$F:$F,MATCH('Code list'!$B43,Codes!$D:$D,0))</f>
        <v xml:space="preserve">Secondary direct cost measuring the cost of goods sold. ONLY compatible with SR-P! Do not use with any other revenue codes other than SR-P. Multiplies # of orders by a COGS/unit assumption. </v>
      </c>
    </row>
    <row r="44" spans="2:4" x14ac:dyDescent="0.35">
      <c r="B44" t="str">
        <v>SALES-S</v>
      </c>
      <c r="C44" t="str">
        <f>SUBSTITUTE(INDEX(Codes!$B:$B,MATCH('Code list'!$B44,Codes!$D:$D,0)),":","")</f>
        <v>Sales</v>
      </c>
      <c r="D44" t="str">
        <f>INDEX(Codes!$F:$F,MATCH('Code list'!$B44,Codes!$D:$D,0))</f>
        <v xml:space="preserve">Secondary direct cost measuring the cost of goods sold. ONLY compatible with SR-P! Do not use with any other revenue codes other than SR-P. Multiplies # of orders by a COGS/unit assumption. </v>
      </c>
    </row>
    <row r="45" spans="2:4" x14ac:dyDescent="0.35">
      <c r="B45" t="str">
        <v>DTERMY-S</v>
      </c>
      <c r="C45" t="str">
        <f>SUBSTITUTE(INDEX(Codes!$B:$B,MATCH('Code list'!$B45,Codes!$D:$D,0)),":","")</f>
        <v>Rolling fixed term debt - multiple borrowings w/ annual control</v>
      </c>
      <c r="D45" t="str">
        <f>INDEX(Codes!$F:$F,MATCH('Code list'!$B45,Codes!$D:$D,0))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6" spans="2:4" x14ac:dyDescent="0.35">
      <c r="B46" t="str">
        <v>WCINV-SSV</v>
      </c>
      <c r="C46" t="str">
        <f>SUBSTITUTE(INDEX(Codes!$B:$B,MATCH('Code list'!$B46,Codes!$D:$D,0)),":","")</f>
        <v xml:space="preserve">COGS w/ inventory - volume driven </v>
      </c>
      <c r="D46" t="str">
        <f>INDEX(Codes!$F:$F,MATCH('Code list'!$B46,Codes!$D:$D,0))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7" spans="2:4" x14ac:dyDescent="0.35">
      <c r="B47" t="str">
        <v>WCINVBATCH-SV</v>
      </c>
      <c r="C47" t="str">
        <f>SUBSTITUTE(INDEX(Codes!$B:$B,MATCH('Code list'!$B47,Codes!$D:$D,0)),":","")</f>
        <v xml:space="preserve">COGS w/ inventory - volume driven </v>
      </c>
      <c r="D47" t="str">
        <f>INDEX(Codes!$F:$F,MATCH('Code list'!$B47,Codes!$D:$D,0))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8" spans="2:4" x14ac:dyDescent="0.35">
      <c r="B48" t="str">
        <v>ADREV-S</v>
      </c>
      <c r="C48" t="str">
        <f>SUBSTITUTE(INDEX(Codes!$B:$B,MATCH('Code list'!$B48,Codes!$D:$D,0)),":","")</f>
        <v>Advertising revenue - secondary</v>
      </c>
      <c r="D48" t="str">
        <f>INDEX(Codes!$F:$F,MATCH('Code list'!$B48,Codes!$D:$D,0))</f>
        <v>Secondary advertising revenue. We take assumptions about # of impressions per (unit of primary volume) and then multiply the two to calculation # of impressions. We then take an assumption about revenue/impression to driven ad revenue</v>
      </c>
    </row>
    <row r="49" spans="2:4" x14ac:dyDescent="0.35">
      <c r="B49" t="str">
        <v>DCHC-S</v>
      </c>
      <c r="C49" t="str">
        <f>SUBSTITUTE(INDEX(Codes!$B:$B,MATCH('Code list'!$B49,Codes!$D:$D,0)),":","")</f>
        <v>Headcount - revenue driven</v>
      </c>
      <c r="D49" t="str">
        <f>INDEX(Codes!$F:$F,MATCH('Code list'!$B49,Codes!$D:$D,0))</f>
        <v>This is a secondary revenue driven direct cost where the revenue from the previous code combines with an assumption about revenue/FTE to drive # of FTE's. This is multiplied by a total compensation/year assumption to get to total headcount expense</v>
      </c>
    </row>
    <row r="50" spans="2:4" x14ac:dyDescent="0.35">
      <c r="B50" t="str">
        <v>DC-S</v>
      </c>
      <c r="C50" t="str">
        <f>SUBSTITUTE(INDEX(Codes!$B:$B,MATCH('Code list'!$B50,Codes!$D:$D,0)),":","")</f>
        <v>% of revenue direct cost</v>
      </c>
      <c r="D50" t="str">
        <f>INDEX(Codes!$F:$F,MATCH('Code list'!$B50,Codes!$D:$D,0))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51" spans="2:4" x14ac:dyDescent="0.35">
      <c r="B51" t="str">
        <v>HOURLY-S</v>
      </c>
      <c r="C51" t="str">
        <f>SUBSTITUTE(INDEX(Codes!$B:$B,MATCH('Code list'!$B51,Codes!$D:$D,0)),":","")</f>
        <v>Volume driven hourly wage</v>
      </c>
      <c r="D51" t="str">
        <f>INDEX(Codes!$F:$F,MATCH('Code list'!$B51,Codes!$D:$D,0))</f>
        <v>This is a secondary revenue driven direct cost where the revenue from the previous code combines with an assumption about revenue/FTE to drive # of FTE's. This is multiplied by a total compensation/year assumption to get to total headcount expense</v>
      </c>
    </row>
    <row r="52" spans="2:4" x14ac:dyDescent="0.35">
      <c r="B52" t="str">
        <v>DCSCAC-S</v>
      </c>
      <c r="C52" t="str">
        <f>SUBSTITUTE(INDEX(Codes!$B:$B,MATCH('Code list'!$B52,Codes!$D:$D,0)),":","")</f>
        <v>Seller acquisition cost</v>
      </c>
      <c r="D52" t="str">
        <f>INDEX(Codes!$F:$F,MATCH('Code list'!$B52,Codes!$D:$D,0))</f>
        <v>Secondary seller acquisition cost. This is used in a two sided marketplace where selleSR and buyeSR must be acquired. We take an assumption about # of selleSR per order to calculate # of new selleSR and then multiply by CAC to get the expense</v>
      </c>
    </row>
    <row r="53" spans="2:4" x14ac:dyDescent="0.35">
      <c r="B53" t="str">
        <v>FAINT-S</v>
      </c>
      <c r="C53" t="str">
        <f>SUBSTITUTE(INDEX(Codes!$B:$B,MATCH('Code list'!$B53,Codes!$D:$D,0)),":","")</f>
        <v>Volume driven secondary intangible assets</v>
      </c>
      <c r="D53" t="str">
        <f>INDEX(Codes!$F:$F,MATCH('Code list'!$B53,Codes!$D:$D,0))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54" spans="2:4" x14ac:dyDescent="0.35">
      <c r="B54" t="str">
        <v>FAPPE-S</v>
      </c>
      <c r="C54" t="str">
        <f>SUBSTITUTE(INDEX(Codes!$B:$B,MATCH('Code list'!$B54,Codes!$D:$D,0)),":","")</f>
        <v>Volume driven secondary PP&amp;E</v>
      </c>
      <c r="D54" t="str">
        <f>INDEX(Codes!$F:$F,MATCH('Code list'!$B54,Codes!$D:$D,0))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55" spans="2:4" x14ac:dyDescent="0.35">
      <c r="B55" t="str">
        <v>FAPPE-IS</v>
      </c>
      <c r="C55" t="str">
        <f>SUBSTITUTE(INDEX(Codes!$B:$B,MATCH('Code list'!$B55,Codes!$D:$D,0)),":","")</f>
        <v>Volume driven secondary PP&amp;E</v>
      </c>
      <c r="D55" t="str">
        <f>INDEX(Codes!$F:$F,MATCH('Code list'!$B55,Codes!$D:$D,0))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56" spans="2:4" x14ac:dyDescent="0.35">
      <c r="B56" t="str">
        <v>FAINTR-S</v>
      </c>
      <c r="C56" t="str">
        <f>SUBSTITUTE(INDEX(Codes!$B:$B,MATCH('Code list'!$B56,Codes!$D:$D,0)),":","")</f>
        <v>Revenue driven intangible assets</v>
      </c>
      <c r="D56" t="str">
        <f>INDEX(Codes!$F:$F,MATCH('Code list'!$B56,Codes!$D:$D,0))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57" spans="2:4" x14ac:dyDescent="0.35">
      <c r="B57" t="str">
        <v>FAPPER-S</v>
      </c>
      <c r="C57" t="str">
        <f>SUBSTITUTE(INDEX(Codes!$B:$B,MATCH('Code list'!$B57,Codes!$D:$D,0)),":","")</f>
        <v>Revenue driven PP&amp;E</v>
      </c>
      <c r="D57" t="str">
        <f>INDEX(Codes!$F:$F,MATCH('Code list'!$B57,Codes!$D:$D,0))</f>
        <v>This is a code for fixed assets that are driven by a revenue driver. Use this when you want to drive the amount of investment based on revenue. Ex. You need to to invest in $10k of software for every $1 million of revenue</v>
      </c>
    </row>
    <row r="58" spans="2:4" x14ac:dyDescent="0.35">
      <c r="B58" t="str">
        <v>LAMORT-S</v>
      </c>
      <c r="C58" t="str">
        <f>SUBSTITUTE(INDEX(Codes!$B:$B,MATCH('Code list'!$B58,Codes!$D:$D,0)),":","")</f>
        <v>Volume driven amortizing loan - no defaults</v>
      </c>
      <c r="D58" t="str">
        <f>INDEX(Codes!$F:$F,MATCH('Code list'!$B58,Codes!$D:$D,0))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59" spans="2:4" x14ac:dyDescent="0.35">
      <c r="B59" t="str">
        <v>LAMORTR-S</v>
      </c>
      <c r="C59" t="str">
        <f>SUBSTITUTE(INDEX(Codes!$B:$B,MATCH('Code list'!$B59,Codes!$D:$D,0)),":","")</f>
        <v>Revenue driven amortizing loan - no defaults</v>
      </c>
      <c r="D59" t="str">
        <f>INDEX(Codes!$F:$F,MATCH('Code list'!$B59,Codes!$D:$D,0))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60" spans="2:4" x14ac:dyDescent="0.35">
      <c r="B60" t="str">
        <v>PDC-S</v>
      </c>
      <c r="C60" t="str">
        <f>SUBSTITUTE(INDEX(Codes!$B:$B,MATCH('Code list'!$B60,Codes!$D:$D,0)),":","")</f>
        <v>Passthrough direct cost</v>
      </c>
      <c r="D60" t="str">
        <f>INDEX(Codes!$F:$F,MATCH('Code list'!$B60,Codes!$D:$D,0))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61" spans="2:4" x14ac:dyDescent="0.35">
      <c r="B61" t="str">
        <v>SUB-S</v>
      </c>
      <c r="C61" t="str">
        <f>SUBSTITUTE(INDEX(Codes!$B:$B,MATCH('Code list'!$B61,Codes!$D:$D,0)),":","")</f>
        <v>Subscription revenue - secondary volume driven</v>
      </c>
      <c r="D61" t="str">
        <f>INDEX(Codes!$F:$F,MATCH('Code list'!$B61,Codes!$D:$D,0))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62" spans="2:4" x14ac:dyDescent="0.35">
      <c r="B62" t="str">
        <v>GMV-S</v>
      </c>
      <c r="C62" t="str">
        <f>SUBSTITUTE(INDEX(Codes!$B:$B,MATCH('Code list'!$B62,Codes!$D:$D,0)),":","")</f>
        <v>Secondary GMV</v>
      </c>
      <c r="D62" t="str">
        <f>INDEX(Codes!$F:$F,MATCH('Code list'!$B62,Codes!$D:$D,0))</f>
        <v>Secondary GMV. This is a secondary marketplace revenue. We assume that the event code drives GMV and then take an assumption about percent penetration to calculate revenue from that GMV</v>
      </c>
    </row>
    <row r="63" spans="2:4" x14ac:dyDescent="0.35">
      <c r="B63" t="str">
        <v>SUBR-S</v>
      </c>
      <c r="C63" t="str">
        <f>SUBSTITUTE(INDEX(Codes!$B:$B,MATCH('Code list'!$B63,Codes!$D:$D,0)),":","")</f>
        <v>Subscription revenue - secondary revenue driven</v>
      </c>
      <c r="D63" t="str">
        <f>INDEX(Codes!$F:$F,MATCH('Code list'!$B63,Codes!$D:$D,0))</f>
        <v xml:space="preserve">Subscription revenue that is driven by revenue. We take an assumption about how many $ of primary revenue results in one new subscriber. </v>
      </c>
    </row>
    <row r="64" spans="2:4" x14ac:dyDescent="0.35">
      <c r="B64" t="str">
        <v>UEREV - S</v>
      </c>
      <c r="C64" t="str">
        <f>SUBSTITUTE(INDEX(Codes!$B:$B,MATCH('Code list'!$B64,Codes!$D:$D,0)),":","")</f>
        <v xml:space="preserve">Simple unearned revenue - revenue </v>
      </c>
      <c r="D64" t="str">
        <f>INDEX(Codes!$F:$F,MATCH('Code list'!$B64,Codes!$D:$D,0))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65" spans="2:4" x14ac:dyDescent="0.35">
      <c r="B65" t="str">
        <v>SPLIT-SV-VR</v>
      </c>
      <c r="C65" t="str">
        <f>SUBSTITUTE(INDEX(Codes!$B:$B,MATCH('Code list'!$B65,Codes!$D:$D,0)),":","")</f>
        <v>Split volume into two categories - unit</v>
      </c>
      <c r="D65" t="str">
        <f>INDEX(Codes!$F:$F,MATCH('Code list'!$B65,Codes!$D:$D,0))</f>
        <v>This modifies a volume by assuming some percentage of the primary volume driver is "faulty". It procudes a new primary volume driver that deducts the percentage that are faulty</v>
      </c>
    </row>
    <row r="66" spans="2:4" x14ac:dyDescent="0.35">
      <c r="B66" t="str">
        <v>DAMORT-S</v>
      </c>
      <c r="C66" t="str">
        <f>SUBSTITUTE(INDEX(Codes!$B:$B,MATCH('Code list'!$B66,Codes!$D:$D,0)),":","")</f>
        <v>Simple amortizing debt</v>
      </c>
      <c r="D66" t="str">
        <f>INDEX(Codes!$F:$F,MATCH('Code list'!$B66,Codes!$D:$D,0))</f>
        <v xml:space="preserve">Fixed amortizing debt. This is a simple debt with straightline amortization that is fixed and not being driven by any volume. </v>
      </c>
    </row>
    <row r="67" spans="2:4" x14ac:dyDescent="0.35">
      <c r="B67" t="str">
        <v>F codes</v>
      </c>
      <c r="C67" t="str">
        <f>SUBSTITUTE(INDEX(Codes!$B:$B,MATCH('Code list'!$B67,Codes!$D:$D,0)),":","")</f>
        <v>F codes</v>
      </c>
      <c r="D67" t="str">
        <f>INDEX(Codes!$F:$F,MATCH('Code list'!$B67,Codes!$D:$D,0))</f>
        <v>F codes</v>
      </c>
    </row>
    <row r="68" spans="2:4" x14ac:dyDescent="0.35">
      <c r="B68" t="str">
        <v>FCCA-F</v>
      </c>
      <c r="C68" t="str">
        <f>SUBSTITUTE(INDEX(Codes!$B:$B,MATCH('Code list'!$B68,Codes!$D:$D,0)),":","")</f>
        <v>Fixed constant current asset</v>
      </c>
      <c r="D68" t="str">
        <f>INDEX(Codes!$F:$F,MATCH('Code list'!$B68,Codes!$D:$D,0))</f>
        <v xml:space="preserve">Fixed constant current asset. This is a hard coded asset with no logic. Use this when the client says "we have x asset on our books" that doesn't change. </v>
      </c>
    </row>
    <row r="69" spans="2:4" x14ac:dyDescent="0.35">
      <c r="B69" t="str">
        <v>FCCL-F</v>
      </c>
      <c r="C69" t="str">
        <f>SUBSTITUTE(INDEX(Codes!$B:$B,MATCH('Code list'!$B69,Codes!$D:$D,0)),":","")</f>
        <v>Fixed constant current liability</v>
      </c>
      <c r="D69" t="str">
        <f>INDEX(Codes!$F:$F,MATCH('Code list'!$B69,Codes!$D:$D,0))</f>
        <v xml:space="preserve">Fixed constant liability. This is a hard coded asset with no logic. Use this when the client says "we have x asset on our books" that doesn't change. </v>
      </c>
    </row>
    <row r="70" spans="2:4" x14ac:dyDescent="0.35">
      <c r="B70" t="str">
        <v>FCLTA-F</v>
      </c>
      <c r="C70" t="str">
        <f>SUBSTITUTE(INDEX(Codes!$B:$B,MATCH('Code list'!$B70,Codes!$D:$D,0)),":","")</f>
        <v>Fixed constant current asset</v>
      </c>
      <c r="D70" t="str">
        <f>INDEX(Codes!$F:$F,MATCH('Code list'!$B70,Codes!$D:$D,0))</f>
        <v>Fixed constant fixed asset. This is a hard coded asset with no logic. Use this when the client says "we have x asset on our books" that doesn't change. Only use this code if the client specifies that the asset is long-term in nature. By default, select FCCL</v>
      </c>
    </row>
    <row r="71" spans="2:4" x14ac:dyDescent="0.35">
      <c r="B71" t="str">
        <v>FCLTL-F</v>
      </c>
      <c r="C71" t="str">
        <f>SUBSTITUTE(INDEX(Codes!$B:$B,MATCH('Code list'!$B71,Codes!$D:$D,0)),":","")</f>
        <v>Fixed constant long-term liability</v>
      </c>
      <c r="D71" t="str">
        <f>INDEX(Codes!$F:$F,MATCH('Code list'!$B71,Codes!$D:$D,0))</f>
        <v>Fixed long-term liability. This is a hard coded asset with no logic. Use this when the client says "we have x asset on our books" that doesn't change. Only use this if the client specifies that the liability is long-term in nature</v>
      </c>
    </row>
    <row r="72" spans="2:4" x14ac:dyDescent="0.35">
      <c r="B72" t="str">
        <v>DAMORT-F</v>
      </c>
      <c r="C72" t="str">
        <f>SUBSTITUTE(INDEX(Codes!$B:$B,MATCH('Code list'!$B72,Codes!$D:$D,0)),":","")</f>
        <v>Simple amortizing debt</v>
      </c>
      <c r="D72" t="str">
        <f>INDEX(Codes!$F:$F,MATCH('Code list'!$B72,Codes!$D:$D,0))</f>
        <v xml:space="preserve">Fixed amortizing debt. This is a simple debt with straightline amortization that is fixed and not being driven by any volume. </v>
      </c>
    </row>
    <row r="73" spans="2:4" x14ac:dyDescent="0.35">
      <c r="B73" t="str">
        <v>DTERMY-F</v>
      </c>
    </row>
    <row r="74" spans="2:4" x14ac:dyDescent="0.35">
      <c r="B74" t="str">
        <v>LTERMY-F</v>
      </c>
    </row>
    <row r="75" spans="2:4" x14ac:dyDescent="0.35">
      <c r="B75" t="str">
        <v>DTERM1-F</v>
      </c>
    </row>
    <row r="76" spans="2:4" x14ac:dyDescent="0.35">
      <c r="B76" t="str">
        <v>FAPPE-F</v>
      </c>
    </row>
    <row r="77" spans="2:4" x14ac:dyDescent="0.35">
      <c r="B77" t="str">
        <v>FAINT-F</v>
      </c>
    </row>
    <row r="78" spans="2:4" x14ac:dyDescent="0.35">
      <c r="B78" t="str">
        <v>FAPPELIST-F</v>
      </c>
    </row>
    <row r="79" spans="2:4" x14ac:dyDescent="0.35">
      <c r="B79" t="str">
        <v>AOV-TR-RV</v>
      </c>
    </row>
    <row r="80" spans="2:4" x14ac:dyDescent="0.35">
      <c r="B80" t="str">
        <v>VOV-TV-V</v>
      </c>
    </row>
    <row r="81" spans="2:2" x14ac:dyDescent="0.35">
      <c r="B81" t="str">
        <v>FAIL-TV-V</v>
      </c>
    </row>
    <row r="82" spans="2:2" x14ac:dyDescent="0.35">
      <c r="B82" t="str">
        <v>SEASON MONTHL-TV-V</v>
      </c>
    </row>
    <row r="83" spans="2:2" x14ac:dyDescent="0.35">
      <c r="B83" t="str">
        <v>SEASON MONTHL-TR-R</v>
      </c>
    </row>
    <row r="84" spans="2:2" x14ac:dyDescent="0.35">
      <c r="B84" t="str">
        <v>SEASON QUARTER-TR-R</v>
      </c>
    </row>
    <row r="85" spans="2:2" x14ac:dyDescent="0.35">
      <c r="B85" t="str">
        <v>SEASON QUARTER-TV-V</v>
      </c>
    </row>
    <row r="86" spans="2:2" x14ac:dyDescent="0.35">
      <c r="B86" t="str">
        <v>TOGGLE-TV-V</v>
      </c>
    </row>
    <row r="87" spans="2:2" x14ac:dyDescent="0.35">
      <c r="B87" t="str">
        <v>IS CODES</v>
      </c>
    </row>
    <row r="88" spans="2:2" x14ac:dyDescent="0.35">
      <c r="B88" t="str">
        <v>WCAR-IS</v>
      </c>
    </row>
    <row r="89" spans="2:2" x14ac:dyDescent="0.35">
      <c r="B89" t="str">
        <v>WCINV-IS</v>
      </c>
    </row>
    <row r="90" spans="2:2" x14ac:dyDescent="0.35">
      <c r="B90" t="str">
        <v>WCAP-IS</v>
      </c>
    </row>
    <row r="91" spans="2:2" x14ac:dyDescent="0.35">
      <c r="B91" t="str">
        <v>WCUR-IS</v>
      </c>
    </row>
    <row r="92" spans="2:2" x14ac:dyDescent="0.35">
      <c r="B92" t="str">
        <v>WCPP-IS</v>
      </c>
    </row>
    <row r="93" spans="2:2" x14ac:dyDescent="0.35">
      <c r="B93" t="str">
        <v>DCOPS-IS</v>
      </c>
    </row>
    <row r="94" spans="2:2" x14ac:dyDescent="0.35">
      <c r="B94" t="str">
        <v>GPLP-IS</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B1:CL2982"/>
  <sheetViews>
    <sheetView showGridLines="0" tabSelected="1" zoomScale="54" zoomScaleNormal="54" workbookViewId="0">
      <pane xSplit="7" ySplit="9" topLeftCell="I10" activePane="bottomRight" state="frozen"/>
      <selection pane="topRight" activeCell="H1" sqref="H1"/>
      <selection pane="bottomLeft" activeCell="A8" sqref="A8"/>
      <selection pane="bottomRight" activeCell="T40" sqref="S40:T40"/>
    </sheetView>
  </sheetViews>
  <sheetFormatPr defaultRowHeight="14.5" outlineLevelRow="2" outlineLevelCol="1" x14ac:dyDescent="0.35"/>
  <cols>
    <col min="2" max="2" width="37.1796875" style="8" bestFit="1" customWidth="1"/>
    <col min="3" max="3" width="21.7265625" customWidth="1" outlineLevel="1"/>
    <col min="4" max="4" width="11.6328125" customWidth="1" outlineLevel="1"/>
    <col min="5" max="5" width="13.1796875" customWidth="1" outlineLevel="1"/>
    <col min="6" max="6" width="11.6328125" customWidth="1" outlineLevel="1"/>
    <col min="7" max="7" width="8.7265625" outlineLevel="1"/>
    <col min="8" max="8" width="13.36328125" bestFit="1" customWidth="1"/>
    <col min="9" max="9" width="11" style="1" customWidth="1"/>
    <col min="10" max="10" width="17.6328125" style="1" customWidth="1"/>
    <col min="11" max="11" width="17.6328125" customWidth="1"/>
    <col min="12" max="16" width="17.1796875" customWidth="1"/>
    <col min="17" max="17" width="2" customWidth="1"/>
    <col min="18" max="18" width="13.26953125" style="8" customWidth="1"/>
    <col min="19" max="19" width="14.26953125" style="8" customWidth="1"/>
    <col min="20" max="89" width="15.26953125" style="8" customWidth="1"/>
  </cols>
  <sheetData>
    <row r="1" spans="2:89" x14ac:dyDescent="0.35">
      <c r="I1" s="8"/>
      <c r="J1" s="110" t="str">
        <f>'IS BS CF'!J1</f>
        <v>2023A</v>
      </c>
      <c r="K1" s="110" t="str">
        <f>'IS BS CF'!K1</f>
        <v>2024P</v>
      </c>
      <c r="L1" s="110" t="str">
        <f>'IS BS CF'!L1</f>
        <v>2025P</v>
      </c>
      <c r="M1" s="110" t="str">
        <f>'IS BS CF'!M1</f>
        <v>2026P</v>
      </c>
      <c r="N1" s="110" t="str">
        <f>'IS BS CF'!N1</f>
        <v>2027P</v>
      </c>
      <c r="O1" s="110" t="str">
        <f>'IS BS CF'!O1</f>
        <v>2028P</v>
      </c>
      <c r="P1" s="110" t="str">
        <f>'IS BS CF'!P1</f>
        <v>2029P</v>
      </c>
      <c r="R1" s="111" t="str">
        <f>'IS BS CF'!R1</f>
        <v>Dec-23A</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row>
    <row r="2" spans="2:89" outlineLevel="1" x14ac:dyDescent="0.35">
      <c r="B2" s="12">
        <f>'IS BS CF'!B2</f>
        <v>0</v>
      </c>
      <c r="I2"/>
      <c r="J2">
        <f>'IS BS CF'!J2</f>
        <v>2023</v>
      </c>
      <c r="K2">
        <f>'IS BS CF'!K2</f>
        <v>2024</v>
      </c>
      <c r="L2">
        <f>'IS BS CF'!L2</f>
        <v>2025</v>
      </c>
      <c r="M2">
        <f>'IS BS CF'!M2</f>
        <v>2026</v>
      </c>
      <c r="N2">
        <f>'IS BS CF'!N2</f>
        <v>2027</v>
      </c>
      <c r="O2">
        <f>'IS BS CF'!O2</f>
        <v>2028</v>
      </c>
      <c r="P2">
        <f>'IS BS CF'!P2</f>
        <v>2029</v>
      </c>
      <c r="R2" s="333">
        <f>'IS BS CF'!R2</f>
        <v>45291</v>
      </c>
      <c r="S2" s="333">
        <f>'IS BS CF'!S2</f>
        <v>45322</v>
      </c>
      <c r="T2" s="333">
        <f>'IS BS CF'!T2</f>
        <v>45351</v>
      </c>
      <c r="U2" s="333">
        <f>'IS BS CF'!U2</f>
        <v>45382</v>
      </c>
      <c r="V2" s="333">
        <f>'IS BS CF'!V2</f>
        <v>45412</v>
      </c>
      <c r="W2" s="333">
        <f>'IS BS CF'!W2</f>
        <v>45443</v>
      </c>
      <c r="X2" s="333">
        <f>'IS BS CF'!X2</f>
        <v>45473</v>
      </c>
      <c r="Y2" s="333">
        <f>'IS BS CF'!Y2</f>
        <v>45504</v>
      </c>
      <c r="Z2" s="333">
        <f>'IS BS CF'!Z2</f>
        <v>45535</v>
      </c>
      <c r="AA2" s="333">
        <f>'IS BS CF'!AA2</f>
        <v>45565</v>
      </c>
      <c r="AB2" s="333">
        <f>'IS BS CF'!AB2</f>
        <v>45596</v>
      </c>
      <c r="AC2" s="333">
        <f>'IS BS CF'!AC2</f>
        <v>45626</v>
      </c>
      <c r="AD2" s="333">
        <f>'IS BS CF'!AD2</f>
        <v>45657</v>
      </c>
      <c r="AE2" s="333">
        <f>'IS BS CF'!AE2</f>
        <v>45688</v>
      </c>
      <c r="AF2" s="333">
        <f>'IS BS CF'!AF2</f>
        <v>45716</v>
      </c>
      <c r="AG2" s="333">
        <f>'IS BS CF'!AG2</f>
        <v>45747</v>
      </c>
      <c r="AH2" s="333">
        <f>'IS BS CF'!AH2</f>
        <v>45777</v>
      </c>
      <c r="AI2" s="333">
        <f>'IS BS CF'!AI2</f>
        <v>45808</v>
      </c>
      <c r="AJ2" s="333">
        <f>'IS BS CF'!AJ2</f>
        <v>45838</v>
      </c>
      <c r="AK2" s="333">
        <f>'IS BS CF'!AK2</f>
        <v>45869</v>
      </c>
      <c r="AL2" s="333">
        <f>'IS BS CF'!AL2</f>
        <v>45900</v>
      </c>
      <c r="AM2" s="333">
        <f>'IS BS CF'!AM2</f>
        <v>45930</v>
      </c>
      <c r="AN2" s="333">
        <f>'IS BS CF'!AN2</f>
        <v>45961</v>
      </c>
      <c r="AO2" s="333">
        <f>'IS BS CF'!AO2</f>
        <v>45991</v>
      </c>
      <c r="AP2" s="333">
        <f>'IS BS CF'!AP2</f>
        <v>46022</v>
      </c>
      <c r="AQ2" s="333">
        <f>'IS BS CF'!AQ2</f>
        <v>46053</v>
      </c>
      <c r="AR2" s="333">
        <f>'IS BS CF'!AR2</f>
        <v>46081</v>
      </c>
      <c r="AS2" s="333">
        <f>'IS BS CF'!AS2</f>
        <v>46112</v>
      </c>
      <c r="AT2" s="333">
        <f>'IS BS CF'!AT2</f>
        <v>46142</v>
      </c>
      <c r="AU2" s="333">
        <f>'IS BS CF'!AU2</f>
        <v>46173</v>
      </c>
      <c r="AV2" s="333">
        <f>'IS BS CF'!AV2</f>
        <v>46203</v>
      </c>
      <c r="AW2" s="333">
        <f>'IS BS CF'!AW2</f>
        <v>46234</v>
      </c>
      <c r="AX2" s="333">
        <f>'IS BS CF'!AX2</f>
        <v>46265</v>
      </c>
      <c r="AY2" s="333">
        <f>'IS BS CF'!AY2</f>
        <v>46295</v>
      </c>
      <c r="AZ2" s="333">
        <f>'IS BS CF'!AZ2</f>
        <v>46326</v>
      </c>
      <c r="BA2" s="333">
        <f>'IS BS CF'!BA2</f>
        <v>46356</v>
      </c>
      <c r="BB2" s="333">
        <f>'IS BS CF'!BB2</f>
        <v>46387</v>
      </c>
      <c r="BC2" s="333">
        <f>'IS BS CF'!BC2</f>
        <v>46418</v>
      </c>
      <c r="BD2" s="333">
        <f>'IS BS CF'!BD2</f>
        <v>46446</v>
      </c>
      <c r="BE2" s="333">
        <f>'IS BS CF'!BE2</f>
        <v>46477</v>
      </c>
      <c r="BF2" s="333">
        <f>'IS BS CF'!BF2</f>
        <v>46507</v>
      </c>
      <c r="BG2" s="333">
        <f>'IS BS CF'!BG2</f>
        <v>46538</v>
      </c>
      <c r="BH2" s="333">
        <f>'IS BS CF'!BH2</f>
        <v>46568</v>
      </c>
      <c r="BI2" s="333">
        <f>'IS BS CF'!BI2</f>
        <v>46599</v>
      </c>
      <c r="BJ2" s="333">
        <f>'IS BS CF'!BJ2</f>
        <v>46630</v>
      </c>
      <c r="BK2" s="333">
        <f>'IS BS CF'!BK2</f>
        <v>46660</v>
      </c>
      <c r="BL2" s="333">
        <f>'IS BS CF'!BL2</f>
        <v>46691</v>
      </c>
      <c r="BM2" s="333">
        <f>'IS BS CF'!BM2</f>
        <v>46721</v>
      </c>
      <c r="BN2" s="333">
        <f>'IS BS CF'!BN2</f>
        <v>46752</v>
      </c>
      <c r="BO2" s="333">
        <f>'IS BS CF'!BO2</f>
        <v>46783</v>
      </c>
      <c r="BP2" s="333">
        <f>'IS BS CF'!BP2</f>
        <v>46812</v>
      </c>
      <c r="BQ2" s="333">
        <f>'IS BS CF'!BQ2</f>
        <v>46843</v>
      </c>
      <c r="BR2" s="333">
        <f>'IS BS CF'!BR2</f>
        <v>46873</v>
      </c>
      <c r="BS2" s="333">
        <f>'IS BS CF'!BS2</f>
        <v>46904</v>
      </c>
      <c r="BT2" s="333">
        <f>'IS BS CF'!BT2</f>
        <v>46934</v>
      </c>
      <c r="BU2" s="333">
        <f>'IS BS CF'!BU2</f>
        <v>46965</v>
      </c>
      <c r="BV2" s="333">
        <f>'IS BS CF'!BV2</f>
        <v>46996</v>
      </c>
      <c r="BW2" s="333">
        <f>'IS BS CF'!BW2</f>
        <v>47026</v>
      </c>
      <c r="BX2" s="333">
        <f>'IS BS CF'!BX2</f>
        <v>47057</v>
      </c>
      <c r="BY2" s="333">
        <f>'IS BS CF'!BY2</f>
        <v>47087</v>
      </c>
      <c r="BZ2" s="333">
        <f>'IS BS CF'!BZ2</f>
        <v>47118</v>
      </c>
      <c r="CA2" s="333">
        <f>'IS BS CF'!CA2</f>
        <v>47149</v>
      </c>
      <c r="CB2" s="333">
        <f>'IS BS CF'!CB2</f>
        <v>47177</v>
      </c>
      <c r="CC2" s="333">
        <f>'IS BS CF'!CC2</f>
        <v>47208</v>
      </c>
      <c r="CD2" s="333">
        <f>'IS BS CF'!CD2</f>
        <v>47238</v>
      </c>
      <c r="CE2" s="333">
        <f>'IS BS CF'!CE2</f>
        <v>47269</v>
      </c>
      <c r="CF2" s="333">
        <f>'IS BS CF'!CF2</f>
        <v>47299</v>
      </c>
      <c r="CG2" s="333">
        <f>'IS BS CF'!CG2</f>
        <v>47330</v>
      </c>
      <c r="CH2" s="333">
        <f>'IS BS CF'!CH2</f>
        <v>47361</v>
      </c>
      <c r="CI2" s="333">
        <f>'IS BS CF'!CI2</f>
        <v>47391</v>
      </c>
      <c r="CJ2" s="333">
        <f>'IS BS CF'!CJ2</f>
        <v>47422</v>
      </c>
      <c r="CK2" s="333">
        <f>'IS BS CF'!CK2</f>
        <v>47452</v>
      </c>
    </row>
    <row r="3" spans="2:89" outlineLevel="1" x14ac:dyDescent="0.35">
      <c r="B3" s="12" t="str">
        <f>'IS BS CF'!B3</f>
        <v>(year)</v>
      </c>
      <c r="I3"/>
      <c r="J3"/>
      <c r="R3" s="454">
        <f>'IS BS CF'!R3</f>
        <v>2023</v>
      </c>
      <c r="S3" s="454">
        <f>'IS BS CF'!S3</f>
        <v>2024</v>
      </c>
      <c r="T3" s="454">
        <f>'IS BS CF'!T3</f>
        <v>2024</v>
      </c>
      <c r="U3" s="454">
        <f>'IS BS CF'!U3</f>
        <v>2024</v>
      </c>
      <c r="V3" s="454">
        <f>'IS BS CF'!V3</f>
        <v>2024</v>
      </c>
      <c r="W3" s="454">
        <f>'IS BS CF'!W3</f>
        <v>2024</v>
      </c>
      <c r="X3" s="454">
        <f>'IS BS CF'!X3</f>
        <v>2024</v>
      </c>
      <c r="Y3" s="454">
        <f>'IS BS CF'!Y3</f>
        <v>2024</v>
      </c>
      <c r="Z3" s="454">
        <f>'IS BS CF'!Z3</f>
        <v>2024</v>
      </c>
      <c r="AA3" s="454">
        <f>'IS BS CF'!AA3</f>
        <v>2024</v>
      </c>
      <c r="AB3" s="454">
        <f>'IS BS CF'!AB3</f>
        <v>2024</v>
      </c>
      <c r="AC3" s="454">
        <f>'IS BS CF'!AC3</f>
        <v>2024</v>
      </c>
      <c r="AD3" s="454">
        <f>'IS BS CF'!AD3</f>
        <v>2024</v>
      </c>
      <c r="AE3" s="454">
        <f>'IS BS CF'!AE3</f>
        <v>2025</v>
      </c>
      <c r="AF3" s="454">
        <f>'IS BS CF'!AF3</f>
        <v>2025</v>
      </c>
      <c r="AG3" s="454">
        <f>'IS BS CF'!AG3</f>
        <v>2025</v>
      </c>
      <c r="AH3" s="454">
        <f>'IS BS CF'!AH3</f>
        <v>2025</v>
      </c>
      <c r="AI3" s="454">
        <f>'IS BS CF'!AI3</f>
        <v>2025</v>
      </c>
      <c r="AJ3" s="454">
        <f>'IS BS CF'!AJ3</f>
        <v>2025</v>
      </c>
      <c r="AK3" s="454">
        <f>'IS BS CF'!AK3</f>
        <v>2025</v>
      </c>
      <c r="AL3" s="454">
        <f>'IS BS CF'!AL3</f>
        <v>2025</v>
      </c>
      <c r="AM3" s="454">
        <f>'IS BS CF'!AM3</f>
        <v>2025</v>
      </c>
      <c r="AN3" s="454">
        <f>'IS BS CF'!AN3</f>
        <v>2025</v>
      </c>
      <c r="AO3" s="454">
        <f>'IS BS CF'!AO3</f>
        <v>2025</v>
      </c>
      <c r="AP3" s="454">
        <f>'IS BS CF'!AP3</f>
        <v>2025</v>
      </c>
      <c r="AQ3" s="454">
        <f>'IS BS CF'!AQ3</f>
        <v>2026</v>
      </c>
      <c r="AR3" s="454">
        <f>'IS BS CF'!AR3</f>
        <v>2026</v>
      </c>
      <c r="AS3" s="454">
        <f>'IS BS CF'!AS3</f>
        <v>2026</v>
      </c>
      <c r="AT3" s="454">
        <f>'IS BS CF'!AT3</f>
        <v>2026</v>
      </c>
      <c r="AU3" s="454">
        <f>'IS BS CF'!AU3</f>
        <v>2026</v>
      </c>
      <c r="AV3" s="454">
        <f>'IS BS CF'!AV3</f>
        <v>2026</v>
      </c>
      <c r="AW3" s="454">
        <f>'IS BS CF'!AW3</f>
        <v>2026</v>
      </c>
      <c r="AX3" s="454">
        <f>'IS BS CF'!AX3</f>
        <v>2026</v>
      </c>
      <c r="AY3" s="454">
        <f>'IS BS CF'!AY3</f>
        <v>2026</v>
      </c>
      <c r="AZ3" s="454">
        <f>'IS BS CF'!AZ3</f>
        <v>2026</v>
      </c>
      <c r="BA3" s="454">
        <f>'IS BS CF'!BA3</f>
        <v>2026</v>
      </c>
      <c r="BB3" s="454">
        <f>'IS BS CF'!BB3</f>
        <v>2026</v>
      </c>
      <c r="BC3" s="454">
        <f>'IS BS CF'!BC3</f>
        <v>2027</v>
      </c>
      <c r="BD3" s="454">
        <f>'IS BS CF'!BD3</f>
        <v>2027</v>
      </c>
      <c r="BE3" s="454">
        <f>'IS BS CF'!BE3</f>
        <v>2027</v>
      </c>
      <c r="BF3" s="454">
        <f>'IS BS CF'!BF3</f>
        <v>2027</v>
      </c>
      <c r="BG3" s="454">
        <f>'IS BS CF'!BG3</f>
        <v>2027</v>
      </c>
      <c r="BH3" s="454">
        <f>'IS BS CF'!BH3</f>
        <v>2027</v>
      </c>
      <c r="BI3" s="454">
        <f>'IS BS CF'!BI3</f>
        <v>2027</v>
      </c>
      <c r="BJ3" s="454">
        <f>'IS BS CF'!BJ3</f>
        <v>2027</v>
      </c>
      <c r="BK3" s="454">
        <f>'IS BS CF'!BK3</f>
        <v>2027</v>
      </c>
      <c r="BL3" s="454">
        <f>'IS BS CF'!BL3</f>
        <v>2027</v>
      </c>
      <c r="BM3" s="454">
        <f>'IS BS CF'!BM3</f>
        <v>2027</v>
      </c>
      <c r="BN3" s="454">
        <f>'IS BS CF'!BN3</f>
        <v>2027</v>
      </c>
      <c r="BO3" s="454">
        <f>'IS BS CF'!BO3</f>
        <v>2028</v>
      </c>
      <c r="BP3" s="454">
        <f>'IS BS CF'!BP3</f>
        <v>2028</v>
      </c>
      <c r="BQ3" s="454">
        <f>'IS BS CF'!BQ3</f>
        <v>2028</v>
      </c>
      <c r="BR3" s="454">
        <f>'IS BS CF'!BR3</f>
        <v>2028</v>
      </c>
      <c r="BS3" s="454">
        <f>'IS BS CF'!BS3</f>
        <v>2028</v>
      </c>
      <c r="BT3" s="454">
        <f>'IS BS CF'!BT3</f>
        <v>2028</v>
      </c>
      <c r="BU3" s="454">
        <f>'IS BS CF'!BU3</f>
        <v>2028</v>
      </c>
      <c r="BV3" s="454">
        <f>'IS BS CF'!BV3</f>
        <v>2028</v>
      </c>
      <c r="BW3" s="454">
        <f>'IS BS CF'!BW3</f>
        <v>2028</v>
      </c>
      <c r="BX3" s="454">
        <f>'IS BS CF'!BX3</f>
        <v>2028</v>
      </c>
      <c r="BY3" s="454">
        <f>'IS BS CF'!BY3</f>
        <v>2028</v>
      </c>
      <c r="BZ3" s="454">
        <f>'IS BS CF'!BZ3</f>
        <v>2028</v>
      </c>
      <c r="CA3" s="454">
        <f>'IS BS CF'!CA3</f>
        <v>2029</v>
      </c>
      <c r="CB3" s="454">
        <f>'IS BS CF'!CB3</f>
        <v>2029</v>
      </c>
      <c r="CC3" s="454">
        <f>'IS BS CF'!CC3</f>
        <v>2029</v>
      </c>
      <c r="CD3" s="454">
        <f>'IS BS CF'!CD3</f>
        <v>2029</v>
      </c>
      <c r="CE3" s="454">
        <f>'IS BS CF'!CE3</f>
        <v>2029</v>
      </c>
      <c r="CF3" s="454">
        <f>'IS BS CF'!CF3</f>
        <v>2029</v>
      </c>
      <c r="CG3" s="454">
        <f>'IS BS CF'!CG3</f>
        <v>2029</v>
      </c>
      <c r="CH3" s="454">
        <f>'IS BS CF'!CH3</f>
        <v>2029</v>
      </c>
      <c r="CI3" s="454">
        <f>'IS BS CF'!CI3</f>
        <v>2029</v>
      </c>
      <c r="CJ3" s="454">
        <f>'IS BS CF'!CJ3</f>
        <v>2029</v>
      </c>
      <c r="CK3" s="454">
        <f>'IS BS CF'!CK3</f>
        <v>2029</v>
      </c>
    </row>
    <row r="4" spans="2:89" outlineLevel="1" x14ac:dyDescent="0.35">
      <c r="B4" s="12" t="str">
        <f>'IS BS CF'!B4</f>
        <v>(year end)</v>
      </c>
      <c r="I4"/>
      <c r="J4"/>
      <c r="R4" s="454">
        <f>'IS BS CF'!R4</f>
        <v>2023</v>
      </c>
      <c r="S4" s="454">
        <f>'IS BS CF'!S4</f>
        <v>0</v>
      </c>
      <c r="T4" s="454">
        <f>'IS BS CF'!T4</f>
        <v>0</v>
      </c>
      <c r="U4" s="454">
        <f>'IS BS CF'!U4</f>
        <v>0</v>
      </c>
      <c r="V4" s="454">
        <f>'IS BS CF'!V4</f>
        <v>0</v>
      </c>
      <c r="W4" s="454">
        <f>'IS BS CF'!W4</f>
        <v>0</v>
      </c>
      <c r="X4" s="454">
        <f>'IS BS CF'!X4</f>
        <v>0</v>
      </c>
      <c r="Y4" s="454">
        <f>'IS BS CF'!Y4</f>
        <v>0</v>
      </c>
      <c r="Z4" s="454">
        <f>'IS BS CF'!Z4</f>
        <v>0</v>
      </c>
      <c r="AA4" s="454">
        <f>'IS BS CF'!AA4</f>
        <v>0</v>
      </c>
      <c r="AB4" s="454">
        <f>'IS BS CF'!AB4</f>
        <v>0</v>
      </c>
      <c r="AC4" s="454">
        <f>'IS BS CF'!AC4</f>
        <v>0</v>
      </c>
      <c r="AD4" s="454">
        <f>'IS BS CF'!AD4</f>
        <v>2024</v>
      </c>
      <c r="AE4" s="454">
        <f>'IS BS CF'!AE4</f>
        <v>0</v>
      </c>
      <c r="AF4" s="454">
        <f>'IS BS CF'!AF4</f>
        <v>0</v>
      </c>
      <c r="AG4" s="454">
        <f>'IS BS CF'!AG4</f>
        <v>0</v>
      </c>
      <c r="AH4" s="454">
        <f>'IS BS CF'!AH4</f>
        <v>0</v>
      </c>
      <c r="AI4" s="454">
        <f>'IS BS CF'!AI4</f>
        <v>0</v>
      </c>
      <c r="AJ4" s="454">
        <f>'IS BS CF'!AJ4</f>
        <v>0</v>
      </c>
      <c r="AK4" s="454">
        <f>'IS BS CF'!AK4</f>
        <v>0</v>
      </c>
      <c r="AL4" s="454">
        <f>'IS BS CF'!AL4</f>
        <v>0</v>
      </c>
      <c r="AM4" s="454">
        <f>'IS BS CF'!AM4</f>
        <v>0</v>
      </c>
      <c r="AN4" s="454">
        <f>'IS BS CF'!AN4</f>
        <v>0</v>
      </c>
      <c r="AO4" s="454">
        <f>'IS BS CF'!AO4</f>
        <v>0</v>
      </c>
      <c r="AP4" s="454">
        <f>'IS BS CF'!AP4</f>
        <v>2025</v>
      </c>
      <c r="AQ4" s="454">
        <f>'IS BS CF'!AQ4</f>
        <v>0</v>
      </c>
      <c r="AR4" s="454">
        <f>'IS BS CF'!AR4</f>
        <v>0</v>
      </c>
      <c r="AS4" s="454">
        <f>'IS BS CF'!AS4</f>
        <v>0</v>
      </c>
      <c r="AT4" s="454">
        <f>'IS BS CF'!AT4</f>
        <v>0</v>
      </c>
      <c r="AU4" s="454">
        <f>'IS BS CF'!AU4</f>
        <v>0</v>
      </c>
      <c r="AV4" s="454">
        <f>'IS BS CF'!AV4</f>
        <v>0</v>
      </c>
      <c r="AW4" s="454">
        <f>'IS BS CF'!AW4</f>
        <v>0</v>
      </c>
      <c r="AX4" s="454">
        <f>'IS BS CF'!AX4</f>
        <v>0</v>
      </c>
      <c r="AY4" s="454">
        <f>'IS BS CF'!AY4</f>
        <v>0</v>
      </c>
      <c r="AZ4" s="454">
        <f>'IS BS CF'!AZ4</f>
        <v>0</v>
      </c>
      <c r="BA4" s="454">
        <f>'IS BS CF'!BA4</f>
        <v>0</v>
      </c>
      <c r="BB4" s="454">
        <f>'IS BS CF'!BB4</f>
        <v>2026</v>
      </c>
      <c r="BC4" s="454">
        <f>'IS BS CF'!BC4</f>
        <v>0</v>
      </c>
      <c r="BD4" s="454">
        <f>'IS BS CF'!BD4</f>
        <v>0</v>
      </c>
      <c r="BE4" s="454">
        <f>'IS BS CF'!BE4</f>
        <v>0</v>
      </c>
      <c r="BF4" s="454">
        <f>'IS BS CF'!BF4</f>
        <v>0</v>
      </c>
      <c r="BG4" s="454">
        <f>'IS BS CF'!BG4</f>
        <v>0</v>
      </c>
      <c r="BH4" s="454">
        <f>'IS BS CF'!BH4</f>
        <v>0</v>
      </c>
      <c r="BI4" s="454">
        <f>'IS BS CF'!BI4</f>
        <v>0</v>
      </c>
      <c r="BJ4" s="454">
        <f>'IS BS CF'!BJ4</f>
        <v>0</v>
      </c>
      <c r="BK4" s="454">
        <f>'IS BS CF'!BK4</f>
        <v>0</v>
      </c>
      <c r="BL4" s="454">
        <f>'IS BS CF'!BL4</f>
        <v>0</v>
      </c>
      <c r="BM4" s="454">
        <f>'IS BS CF'!BM4</f>
        <v>0</v>
      </c>
      <c r="BN4" s="454">
        <f>'IS BS CF'!BN4</f>
        <v>2027</v>
      </c>
      <c r="BO4" s="454">
        <f>'IS BS CF'!BO4</f>
        <v>0</v>
      </c>
      <c r="BP4" s="454">
        <f>'IS BS CF'!BP4</f>
        <v>0</v>
      </c>
      <c r="BQ4" s="454">
        <f>'IS BS CF'!BQ4</f>
        <v>0</v>
      </c>
      <c r="BR4" s="454">
        <f>'IS BS CF'!BR4</f>
        <v>0</v>
      </c>
      <c r="BS4" s="454">
        <f>'IS BS CF'!BS4</f>
        <v>0</v>
      </c>
      <c r="BT4" s="454">
        <f>'IS BS CF'!BT4</f>
        <v>0</v>
      </c>
      <c r="BU4" s="454">
        <f>'IS BS CF'!BU4</f>
        <v>0</v>
      </c>
      <c r="BV4" s="454">
        <f>'IS BS CF'!BV4</f>
        <v>0</v>
      </c>
      <c r="BW4" s="454">
        <f>'IS BS CF'!BW4</f>
        <v>0</v>
      </c>
      <c r="BX4" s="454">
        <f>'IS BS CF'!BX4</f>
        <v>0</v>
      </c>
      <c r="BY4" s="454">
        <f>'IS BS CF'!BY4</f>
        <v>0</v>
      </c>
      <c r="BZ4" s="454">
        <f>'IS BS CF'!BZ4</f>
        <v>2028</v>
      </c>
      <c r="CA4" s="454">
        <f>'IS BS CF'!CA4</f>
        <v>0</v>
      </c>
      <c r="CB4" s="454">
        <f>'IS BS CF'!CB4</f>
        <v>0</v>
      </c>
      <c r="CC4" s="454">
        <f>'IS BS CF'!CC4</f>
        <v>0</v>
      </c>
      <c r="CD4" s="454">
        <f>'IS BS CF'!CD4</f>
        <v>0</v>
      </c>
      <c r="CE4" s="454">
        <f>'IS BS CF'!CE4</f>
        <v>0</v>
      </c>
      <c r="CF4" s="454">
        <f>'IS BS CF'!CF4</f>
        <v>0</v>
      </c>
      <c r="CG4" s="454">
        <f>'IS BS CF'!CG4</f>
        <v>0</v>
      </c>
      <c r="CH4" s="454">
        <f>'IS BS CF'!CH4</f>
        <v>0</v>
      </c>
      <c r="CI4" s="454">
        <f>'IS BS CF'!CI4</f>
        <v>0</v>
      </c>
      <c r="CJ4" s="454">
        <f>'IS BS CF'!CJ4</f>
        <v>0</v>
      </c>
      <c r="CK4" s="454">
        <f>'IS BS CF'!CK4</f>
        <v>0</v>
      </c>
    </row>
    <row r="5" spans="2:89" outlineLevel="1" x14ac:dyDescent="0.35">
      <c r="B5" s="12" t="str">
        <f>'IS BS CF'!B5</f>
        <v>(Year #)</v>
      </c>
      <c r="I5"/>
      <c r="J5"/>
      <c r="S5" s="455">
        <f>'IS BS CF'!S5</f>
        <v>1</v>
      </c>
      <c r="T5" s="455">
        <f>'IS BS CF'!T5</f>
        <v>1</v>
      </c>
      <c r="U5" s="455">
        <f>'IS BS CF'!U5</f>
        <v>1</v>
      </c>
      <c r="V5" s="455">
        <f>'IS BS CF'!V5</f>
        <v>1</v>
      </c>
      <c r="W5" s="455">
        <f>'IS BS CF'!W5</f>
        <v>1</v>
      </c>
      <c r="X5" s="455">
        <f>'IS BS CF'!X5</f>
        <v>1</v>
      </c>
      <c r="Y5" s="455">
        <f>'IS BS CF'!Y5</f>
        <v>1</v>
      </c>
      <c r="Z5" s="455">
        <f>'IS BS CF'!Z5</f>
        <v>1</v>
      </c>
      <c r="AA5" s="455">
        <f>'IS BS CF'!AA5</f>
        <v>1</v>
      </c>
      <c r="AB5" s="455">
        <f>'IS BS CF'!AB5</f>
        <v>1</v>
      </c>
      <c r="AC5" s="455">
        <f>'IS BS CF'!AC5</f>
        <v>1</v>
      </c>
      <c r="AD5" s="455">
        <f>'IS BS CF'!AD5</f>
        <v>1</v>
      </c>
      <c r="AE5" s="455">
        <f>'IS BS CF'!AE5</f>
        <v>2</v>
      </c>
      <c r="AF5" s="455">
        <f>'IS BS CF'!AF5</f>
        <v>2</v>
      </c>
      <c r="AG5" s="455">
        <f>'IS BS CF'!AG5</f>
        <v>2</v>
      </c>
      <c r="AH5" s="455">
        <f>'IS BS CF'!AH5</f>
        <v>2</v>
      </c>
      <c r="AI5" s="455">
        <f>'IS BS CF'!AI5</f>
        <v>2</v>
      </c>
      <c r="AJ5" s="455">
        <f>'IS BS CF'!AJ5</f>
        <v>2</v>
      </c>
      <c r="AK5" s="455">
        <f>'IS BS CF'!AK5</f>
        <v>2</v>
      </c>
      <c r="AL5" s="455">
        <f>'IS BS CF'!AL5</f>
        <v>2</v>
      </c>
      <c r="AM5" s="455">
        <f>'IS BS CF'!AM5</f>
        <v>2</v>
      </c>
      <c r="AN5" s="455">
        <f>'IS BS CF'!AN5</f>
        <v>2</v>
      </c>
      <c r="AO5" s="455">
        <f>'IS BS CF'!AO5</f>
        <v>2</v>
      </c>
      <c r="AP5" s="455">
        <f>'IS BS CF'!AP5</f>
        <v>2</v>
      </c>
      <c r="AQ5" s="455">
        <f>'IS BS CF'!AQ5</f>
        <v>3</v>
      </c>
      <c r="AR5" s="455">
        <f>'IS BS CF'!AR5</f>
        <v>3</v>
      </c>
      <c r="AS5" s="455">
        <f>'IS BS CF'!AS5</f>
        <v>3</v>
      </c>
      <c r="AT5" s="455">
        <f>'IS BS CF'!AT5</f>
        <v>3</v>
      </c>
      <c r="AU5" s="455">
        <f>'IS BS CF'!AU5</f>
        <v>3</v>
      </c>
      <c r="AV5" s="455">
        <f>'IS BS CF'!AV5</f>
        <v>3</v>
      </c>
      <c r="AW5" s="455">
        <f>'IS BS CF'!AW5</f>
        <v>3</v>
      </c>
      <c r="AX5" s="455">
        <f>'IS BS CF'!AX5</f>
        <v>3</v>
      </c>
      <c r="AY5" s="455">
        <f>'IS BS CF'!AY5</f>
        <v>3</v>
      </c>
      <c r="AZ5" s="455">
        <f>'IS BS CF'!AZ5</f>
        <v>3</v>
      </c>
      <c r="BA5" s="455">
        <f>'IS BS CF'!BA5</f>
        <v>3</v>
      </c>
      <c r="BB5" s="455">
        <f>'IS BS CF'!BB5</f>
        <v>3</v>
      </c>
      <c r="BC5" s="455">
        <f>'IS BS CF'!BC5</f>
        <v>4</v>
      </c>
      <c r="BD5" s="455">
        <f>'IS BS CF'!BD5</f>
        <v>4</v>
      </c>
      <c r="BE5" s="455">
        <f>'IS BS CF'!BE5</f>
        <v>4</v>
      </c>
      <c r="BF5" s="455">
        <f>'IS BS CF'!BF5</f>
        <v>4</v>
      </c>
      <c r="BG5" s="455">
        <f>'IS BS CF'!BG5</f>
        <v>4</v>
      </c>
      <c r="BH5" s="455">
        <f>'IS BS CF'!BH5</f>
        <v>4</v>
      </c>
      <c r="BI5" s="455">
        <f>'IS BS CF'!BI5</f>
        <v>4</v>
      </c>
      <c r="BJ5" s="455">
        <f>'IS BS CF'!BJ5</f>
        <v>4</v>
      </c>
      <c r="BK5" s="455">
        <f>'IS BS CF'!BK5</f>
        <v>4</v>
      </c>
      <c r="BL5" s="455">
        <f>'IS BS CF'!BL5</f>
        <v>4</v>
      </c>
      <c r="BM5" s="455">
        <f>'IS BS CF'!BM5</f>
        <v>4</v>
      </c>
      <c r="BN5" s="455">
        <f>'IS BS CF'!BN5</f>
        <v>4</v>
      </c>
      <c r="BO5" s="455">
        <f>'IS BS CF'!BO5</f>
        <v>5</v>
      </c>
      <c r="BP5" s="455">
        <f>'IS BS CF'!BP5</f>
        <v>5</v>
      </c>
      <c r="BQ5" s="455">
        <f>'IS BS CF'!BQ5</f>
        <v>5</v>
      </c>
      <c r="BR5" s="455">
        <f>'IS BS CF'!BR5</f>
        <v>5</v>
      </c>
      <c r="BS5" s="455">
        <f>'IS BS CF'!BS5</f>
        <v>5</v>
      </c>
      <c r="BT5" s="455">
        <f>'IS BS CF'!BT5</f>
        <v>5</v>
      </c>
      <c r="BU5" s="455">
        <f>'IS BS CF'!BU5</f>
        <v>5</v>
      </c>
      <c r="BV5" s="455">
        <f>'IS BS CF'!BV5</f>
        <v>5</v>
      </c>
      <c r="BW5" s="455">
        <f>'IS BS CF'!BW5</f>
        <v>5</v>
      </c>
      <c r="BX5" s="455">
        <f>'IS BS CF'!BX5</f>
        <v>5</v>
      </c>
      <c r="BY5" s="455">
        <f>'IS BS CF'!BY5</f>
        <v>5</v>
      </c>
      <c r="BZ5" s="455">
        <f>'IS BS CF'!BZ5</f>
        <v>5</v>
      </c>
      <c r="CA5" s="455">
        <f>'IS BS CF'!CA5</f>
        <v>6</v>
      </c>
      <c r="CB5" s="455">
        <f>'IS BS CF'!CB5</f>
        <v>6</v>
      </c>
      <c r="CC5" s="455">
        <f>'IS BS CF'!CC5</f>
        <v>6</v>
      </c>
      <c r="CD5" s="455">
        <f>'IS BS CF'!CD5</f>
        <v>6</v>
      </c>
      <c r="CE5" s="455">
        <f>'IS BS CF'!CE5</f>
        <v>6</v>
      </c>
      <c r="CF5" s="455">
        <f>'IS BS CF'!CF5</f>
        <v>6</v>
      </c>
      <c r="CG5" s="455">
        <f>'IS BS CF'!CG5</f>
        <v>6</v>
      </c>
      <c r="CH5" s="455">
        <f>'IS BS CF'!CH5</f>
        <v>6</v>
      </c>
      <c r="CI5" s="455">
        <f>'IS BS CF'!CI5</f>
        <v>6</v>
      </c>
      <c r="CJ5" s="455">
        <f>'IS BS CF'!CJ5</f>
        <v>6</v>
      </c>
      <c r="CK5" s="455">
        <f>'IS BS CF'!CK5</f>
        <v>6</v>
      </c>
    </row>
    <row r="6" spans="2:89" outlineLevel="1" x14ac:dyDescent="0.35">
      <c r="B6" s="12" t="str">
        <f>'IS BS CF'!B6</f>
        <v>(Year end #)</v>
      </c>
      <c r="I6"/>
      <c r="J6"/>
      <c r="S6" s="456">
        <f>'IS BS CF'!S6</f>
        <v>0</v>
      </c>
      <c r="T6" s="456">
        <f>'IS BS CF'!T6</f>
        <v>0</v>
      </c>
      <c r="U6" s="456">
        <f>'IS BS CF'!U6</f>
        <v>0</v>
      </c>
      <c r="V6" s="456">
        <f>'IS BS CF'!V6</f>
        <v>0</v>
      </c>
      <c r="W6" s="456">
        <f>'IS BS CF'!W6</f>
        <v>0</v>
      </c>
      <c r="X6" s="456">
        <f>'IS BS CF'!X6</f>
        <v>0</v>
      </c>
      <c r="Y6" s="456">
        <f>'IS BS CF'!Y6</f>
        <v>0</v>
      </c>
      <c r="Z6" s="456">
        <f>'IS BS CF'!Z6</f>
        <v>0</v>
      </c>
      <c r="AA6" s="456">
        <f>'IS BS CF'!AA6</f>
        <v>0</v>
      </c>
      <c r="AB6" s="456">
        <f>'IS BS CF'!AB6</f>
        <v>0</v>
      </c>
      <c r="AC6" s="456">
        <f>'IS BS CF'!AC6</f>
        <v>0</v>
      </c>
      <c r="AD6" s="456">
        <f>'IS BS CF'!AD6</f>
        <v>1</v>
      </c>
      <c r="AE6" s="456">
        <f>'IS BS CF'!AE6</f>
        <v>0</v>
      </c>
      <c r="AF6" s="456">
        <f>'IS BS CF'!AF6</f>
        <v>0</v>
      </c>
      <c r="AG6" s="456">
        <f>'IS BS CF'!AG6</f>
        <v>0</v>
      </c>
      <c r="AH6" s="456">
        <f>'IS BS CF'!AH6</f>
        <v>0</v>
      </c>
      <c r="AI6" s="456">
        <f>'IS BS CF'!AI6</f>
        <v>0</v>
      </c>
      <c r="AJ6" s="456">
        <f>'IS BS CF'!AJ6</f>
        <v>0</v>
      </c>
      <c r="AK6" s="456">
        <f>'IS BS CF'!AK6</f>
        <v>0</v>
      </c>
      <c r="AL6" s="456">
        <f>'IS BS CF'!AL6</f>
        <v>0</v>
      </c>
      <c r="AM6" s="456">
        <f>'IS BS CF'!AM6</f>
        <v>0</v>
      </c>
      <c r="AN6" s="456">
        <f>'IS BS CF'!AN6</f>
        <v>0</v>
      </c>
      <c r="AO6" s="456">
        <f>'IS BS CF'!AO6</f>
        <v>0</v>
      </c>
      <c r="AP6" s="456">
        <f>'IS BS CF'!AP6</f>
        <v>2</v>
      </c>
      <c r="AQ6" s="456">
        <f>'IS BS CF'!AQ6</f>
        <v>0</v>
      </c>
      <c r="AR6" s="456">
        <f>'IS BS CF'!AR6</f>
        <v>0</v>
      </c>
      <c r="AS6" s="456">
        <f>'IS BS CF'!AS6</f>
        <v>0</v>
      </c>
      <c r="AT6" s="456">
        <f>'IS BS CF'!AT6</f>
        <v>0</v>
      </c>
      <c r="AU6" s="456">
        <f>'IS BS CF'!AU6</f>
        <v>0</v>
      </c>
      <c r="AV6" s="456">
        <f>'IS BS CF'!AV6</f>
        <v>0</v>
      </c>
      <c r="AW6" s="456">
        <f>'IS BS CF'!AW6</f>
        <v>0</v>
      </c>
      <c r="AX6" s="456">
        <f>'IS BS CF'!AX6</f>
        <v>0</v>
      </c>
      <c r="AY6" s="456">
        <f>'IS BS CF'!AY6</f>
        <v>0</v>
      </c>
      <c r="AZ6" s="456">
        <f>'IS BS CF'!AZ6</f>
        <v>0</v>
      </c>
      <c r="BA6" s="456">
        <f>'IS BS CF'!BA6</f>
        <v>0</v>
      </c>
      <c r="BB6" s="456">
        <f>'IS BS CF'!BB6</f>
        <v>3</v>
      </c>
      <c r="BC6" s="456">
        <f>'IS BS CF'!BC6</f>
        <v>0</v>
      </c>
      <c r="BD6" s="456">
        <f>'IS BS CF'!BD6</f>
        <v>0</v>
      </c>
      <c r="BE6" s="456">
        <f>'IS BS CF'!BE6</f>
        <v>0</v>
      </c>
      <c r="BF6" s="456">
        <f>'IS BS CF'!BF6</f>
        <v>0</v>
      </c>
      <c r="BG6" s="456">
        <f>'IS BS CF'!BG6</f>
        <v>0</v>
      </c>
      <c r="BH6" s="456">
        <f>'IS BS CF'!BH6</f>
        <v>0</v>
      </c>
      <c r="BI6" s="456">
        <f>'IS BS CF'!BI6</f>
        <v>0</v>
      </c>
      <c r="BJ6" s="456">
        <f>'IS BS CF'!BJ6</f>
        <v>0</v>
      </c>
      <c r="BK6" s="456">
        <f>'IS BS CF'!BK6</f>
        <v>0</v>
      </c>
      <c r="BL6" s="456">
        <f>'IS BS CF'!BL6</f>
        <v>0</v>
      </c>
      <c r="BM6" s="456">
        <f>'IS BS CF'!BM6</f>
        <v>0</v>
      </c>
      <c r="BN6" s="456">
        <f>'IS BS CF'!BN6</f>
        <v>4</v>
      </c>
      <c r="BO6" s="456">
        <f>'IS BS CF'!BO6</f>
        <v>0</v>
      </c>
      <c r="BP6" s="456">
        <f>'IS BS CF'!BP6</f>
        <v>0</v>
      </c>
      <c r="BQ6" s="456">
        <f>'IS BS CF'!BQ6</f>
        <v>0</v>
      </c>
      <c r="BR6" s="456">
        <f>'IS BS CF'!BR6</f>
        <v>0</v>
      </c>
      <c r="BS6" s="456">
        <f>'IS BS CF'!BS6</f>
        <v>0</v>
      </c>
      <c r="BT6" s="456">
        <f>'IS BS CF'!BT6</f>
        <v>0</v>
      </c>
      <c r="BU6" s="456">
        <f>'IS BS CF'!BU6</f>
        <v>0</v>
      </c>
      <c r="BV6" s="456">
        <f>'IS BS CF'!BV6</f>
        <v>0</v>
      </c>
      <c r="BW6" s="456">
        <f>'IS BS CF'!BW6</f>
        <v>0</v>
      </c>
      <c r="BX6" s="456">
        <f>'IS BS CF'!BX6</f>
        <v>0</v>
      </c>
      <c r="BY6" s="456">
        <f>'IS BS CF'!BY6</f>
        <v>0</v>
      </c>
      <c r="BZ6" s="456">
        <f>'IS BS CF'!BZ6</f>
        <v>5</v>
      </c>
      <c r="CA6" s="456">
        <f>'IS BS CF'!CA6</f>
        <v>0</v>
      </c>
      <c r="CB6" s="456">
        <f>'IS BS CF'!CB6</f>
        <v>0</v>
      </c>
      <c r="CC6" s="456">
        <f>'IS BS CF'!CC6</f>
        <v>0</v>
      </c>
      <c r="CD6" s="456">
        <f>'IS BS CF'!CD6</f>
        <v>0</v>
      </c>
      <c r="CE6" s="456">
        <f>'IS BS CF'!CE6</f>
        <v>0</v>
      </c>
      <c r="CF6" s="456">
        <f>'IS BS CF'!CF6</f>
        <v>0</v>
      </c>
      <c r="CG6" s="456">
        <f>'IS BS CF'!CG6</f>
        <v>0</v>
      </c>
      <c r="CH6" s="456">
        <f>'IS BS CF'!CH6</f>
        <v>0</v>
      </c>
      <c r="CI6" s="456">
        <f>'IS BS CF'!CI6</f>
        <v>0</v>
      </c>
      <c r="CJ6" s="456">
        <f>'IS BS CF'!CJ6</f>
        <v>0</v>
      </c>
      <c r="CK6" s="456">
        <f>'IS BS CF'!CK6</f>
        <v>0</v>
      </c>
    </row>
    <row r="7" spans="2:89" outlineLevel="1" x14ac:dyDescent="0.35">
      <c r="B7" s="12" t="str">
        <f>'IS BS CF'!B7</f>
        <v>(Calendar month #)</v>
      </c>
      <c r="H7" s="57"/>
      <c r="I7" s="57"/>
      <c r="J7" s="57"/>
      <c r="K7" s="57"/>
      <c r="L7" s="57"/>
      <c r="M7" s="57"/>
      <c r="N7" s="57"/>
      <c r="O7" s="57"/>
      <c r="P7" s="57"/>
      <c r="S7" s="452">
        <f>'IS BS CF'!S7</f>
        <v>1</v>
      </c>
      <c r="T7" s="452">
        <f>'IS BS CF'!T7</f>
        <v>2</v>
      </c>
      <c r="U7" s="452">
        <f>'IS BS CF'!U7</f>
        <v>3</v>
      </c>
      <c r="V7" s="452">
        <f>'IS BS CF'!V7</f>
        <v>4</v>
      </c>
      <c r="W7" s="452">
        <f>'IS BS CF'!W7</f>
        <v>5</v>
      </c>
      <c r="X7" s="452">
        <f>'IS BS CF'!X7</f>
        <v>6</v>
      </c>
      <c r="Y7" s="452">
        <f>'IS BS CF'!Y7</f>
        <v>7</v>
      </c>
      <c r="Z7" s="452">
        <f>'IS BS CF'!Z7</f>
        <v>8</v>
      </c>
      <c r="AA7" s="452">
        <f>'IS BS CF'!AA7</f>
        <v>9</v>
      </c>
      <c r="AB7" s="452">
        <f>'IS BS CF'!AB7</f>
        <v>10</v>
      </c>
      <c r="AC7" s="452">
        <f>'IS BS CF'!AC7</f>
        <v>11</v>
      </c>
      <c r="AD7" s="452">
        <f>'IS BS CF'!AD7</f>
        <v>12</v>
      </c>
      <c r="AE7" s="452">
        <f>'IS BS CF'!AE7</f>
        <v>1</v>
      </c>
      <c r="AF7" s="452">
        <f>'IS BS CF'!AF7</f>
        <v>2</v>
      </c>
      <c r="AG7" s="452">
        <f>'IS BS CF'!AG7</f>
        <v>3</v>
      </c>
      <c r="AH7" s="452">
        <f>'IS BS CF'!AH7</f>
        <v>4</v>
      </c>
      <c r="AI7" s="452">
        <f>'IS BS CF'!AI7</f>
        <v>5</v>
      </c>
      <c r="AJ7" s="452">
        <f>'IS BS CF'!AJ7</f>
        <v>6</v>
      </c>
      <c r="AK7" s="452">
        <f>'IS BS CF'!AK7</f>
        <v>7</v>
      </c>
      <c r="AL7" s="452">
        <f>'IS BS CF'!AL7</f>
        <v>8</v>
      </c>
      <c r="AM7" s="452">
        <f>'IS BS CF'!AM7</f>
        <v>9</v>
      </c>
      <c r="AN7" s="452">
        <f>'IS BS CF'!AN7</f>
        <v>10</v>
      </c>
      <c r="AO7" s="452">
        <f>'IS BS CF'!AO7</f>
        <v>11</v>
      </c>
      <c r="AP7" s="452">
        <f>'IS BS CF'!AP7</f>
        <v>12</v>
      </c>
      <c r="AQ7" s="452">
        <f>'IS BS CF'!AQ7</f>
        <v>1</v>
      </c>
      <c r="AR7" s="452">
        <f>'IS BS CF'!AR7</f>
        <v>2</v>
      </c>
      <c r="AS7" s="452">
        <f>'IS BS CF'!AS7</f>
        <v>3</v>
      </c>
      <c r="AT7" s="452">
        <f>'IS BS CF'!AT7</f>
        <v>4</v>
      </c>
      <c r="AU7" s="452">
        <f>'IS BS CF'!AU7</f>
        <v>5</v>
      </c>
      <c r="AV7" s="452">
        <f>'IS BS CF'!AV7</f>
        <v>6</v>
      </c>
      <c r="AW7" s="452">
        <f>'IS BS CF'!AW7</f>
        <v>7</v>
      </c>
      <c r="AX7" s="452">
        <f>'IS BS CF'!AX7</f>
        <v>8</v>
      </c>
      <c r="AY7" s="452">
        <f>'IS BS CF'!AY7</f>
        <v>9</v>
      </c>
      <c r="AZ7" s="452">
        <f>'IS BS CF'!AZ7</f>
        <v>10</v>
      </c>
      <c r="BA7" s="452">
        <f>'IS BS CF'!BA7</f>
        <v>11</v>
      </c>
      <c r="BB7" s="452">
        <f>'IS BS CF'!BB7</f>
        <v>12</v>
      </c>
      <c r="BC7" s="452">
        <f>'IS BS CF'!BC7</f>
        <v>1</v>
      </c>
      <c r="BD7" s="452">
        <f>'IS BS CF'!BD7</f>
        <v>2</v>
      </c>
      <c r="BE7" s="452">
        <f>'IS BS CF'!BE7</f>
        <v>3</v>
      </c>
      <c r="BF7" s="452">
        <f>'IS BS CF'!BF7</f>
        <v>4</v>
      </c>
      <c r="BG7" s="452">
        <f>'IS BS CF'!BG7</f>
        <v>5</v>
      </c>
      <c r="BH7" s="452">
        <f>'IS BS CF'!BH7</f>
        <v>6</v>
      </c>
      <c r="BI7" s="452">
        <f>'IS BS CF'!BI7</f>
        <v>7</v>
      </c>
      <c r="BJ7" s="452">
        <f>'IS BS CF'!BJ7</f>
        <v>8</v>
      </c>
      <c r="BK7" s="452">
        <f>'IS BS CF'!BK7</f>
        <v>9</v>
      </c>
      <c r="BL7" s="452">
        <f>'IS BS CF'!BL7</f>
        <v>10</v>
      </c>
      <c r="BM7" s="452">
        <f>'IS BS CF'!BM7</f>
        <v>11</v>
      </c>
      <c r="BN7" s="452">
        <f>'IS BS CF'!BN7</f>
        <v>12</v>
      </c>
      <c r="BO7" s="452">
        <f>'IS BS CF'!BO7</f>
        <v>1</v>
      </c>
      <c r="BP7" s="452">
        <f>'IS BS CF'!BP7</f>
        <v>2</v>
      </c>
      <c r="BQ7" s="452">
        <f>'IS BS CF'!BQ7</f>
        <v>3</v>
      </c>
      <c r="BR7" s="452">
        <f>'IS BS CF'!BR7</f>
        <v>4</v>
      </c>
      <c r="BS7" s="452">
        <f>'IS BS CF'!BS7</f>
        <v>5</v>
      </c>
      <c r="BT7" s="452">
        <f>'IS BS CF'!BT7</f>
        <v>6</v>
      </c>
      <c r="BU7" s="452">
        <f>'IS BS CF'!BU7</f>
        <v>7</v>
      </c>
      <c r="BV7" s="452">
        <f>'IS BS CF'!BV7</f>
        <v>8</v>
      </c>
      <c r="BW7" s="452">
        <f>'IS BS CF'!BW7</f>
        <v>9</v>
      </c>
      <c r="BX7" s="452">
        <f>'IS BS CF'!BX7</f>
        <v>10</v>
      </c>
      <c r="BY7" s="452">
        <f>'IS BS CF'!BY7</f>
        <v>11</v>
      </c>
      <c r="BZ7" s="452">
        <f>'IS BS CF'!BZ7</f>
        <v>12</v>
      </c>
      <c r="CA7" s="452">
        <f>'IS BS CF'!CA7</f>
        <v>1</v>
      </c>
      <c r="CB7" s="452">
        <f>'IS BS CF'!CB7</f>
        <v>2</v>
      </c>
      <c r="CC7" s="452">
        <f>'IS BS CF'!CC7</f>
        <v>3</v>
      </c>
      <c r="CD7" s="452">
        <f>'IS BS CF'!CD7</f>
        <v>4</v>
      </c>
      <c r="CE7" s="452">
        <f>'IS BS CF'!CE7</f>
        <v>5</v>
      </c>
      <c r="CF7" s="452">
        <f>'IS BS CF'!CF7</f>
        <v>6</v>
      </c>
      <c r="CG7" s="452">
        <f>'IS BS CF'!CG7</f>
        <v>7</v>
      </c>
      <c r="CH7" s="452">
        <f>'IS BS CF'!CH7</f>
        <v>8</v>
      </c>
      <c r="CI7" s="452">
        <f>'IS BS CF'!CI7</f>
        <v>9</v>
      </c>
      <c r="CJ7" s="452">
        <f>'IS BS CF'!CJ7</f>
        <v>10</v>
      </c>
      <c r="CK7" s="452">
        <f>'IS BS CF'!CK7</f>
        <v>11</v>
      </c>
    </row>
    <row r="8" spans="2:89" outlineLevel="1" x14ac:dyDescent="0.35">
      <c r="B8" s="15"/>
      <c r="C8" t="s">
        <v>242</v>
      </c>
      <c r="D8" s="6" t="s">
        <v>217</v>
      </c>
      <c r="E8" s="6" t="s">
        <v>245</v>
      </c>
      <c r="F8" s="1" t="s">
        <v>148</v>
      </c>
      <c r="G8"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row>
    <row r="9" spans="2:89" ht="7.5" customHeight="1" x14ac:dyDescent="0.35">
      <c r="B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row>
    <row r="10" spans="2:89" ht="5.5" customHeight="1" x14ac:dyDescent="0.35">
      <c r="B10" s="13"/>
      <c r="D10" s="6"/>
      <c r="E10" s="6"/>
      <c r="F10" s="1"/>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row>
    <row r="11" spans="2:89" x14ac:dyDescent="0.35">
      <c r="B11" s="66" t="s">
        <v>229</v>
      </c>
      <c r="C11" s="31"/>
      <c r="D11" t="s">
        <v>246</v>
      </c>
      <c r="E11" s="8" t="str">
        <f>ROW()&amp;" "&amp;D11</f>
        <v>11 GENASS</v>
      </c>
      <c r="F11" t="s">
        <v>340</v>
      </c>
      <c r="G11" s="31" t="s">
        <v>243</v>
      </c>
      <c r="H11" s="22"/>
      <c r="I11" s="288"/>
      <c r="J11" s="288"/>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row>
    <row r="12" spans="2:89" x14ac:dyDescent="0.35">
      <c r="B12" s="95" t="s">
        <v>230</v>
      </c>
      <c r="D12" t="s">
        <v>246</v>
      </c>
      <c r="E12" t="str">
        <f>ROW()&amp;" "&amp;D12</f>
        <v>12 GENASS</v>
      </c>
      <c r="G12" t="str">
        <f>E12</f>
        <v>12 GENASS</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row>
    <row r="13" spans="2:89" x14ac:dyDescent="0.35">
      <c r="B13" t="s">
        <v>594</v>
      </c>
      <c r="D13" t="s">
        <v>246</v>
      </c>
      <c r="E13" t="str">
        <f>ROW()&amp;" "&amp;D13</f>
        <v>13 GENASS</v>
      </c>
      <c r="G13" t="str">
        <f>E13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row>
    <row r="14" spans="2:89" x14ac:dyDescent="0.35">
      <c r="B14" t="s">
        <v>592</v>
      </c>
      <c r="D14" t="s">
        <v>246</v>
      </c>
      <c r="E14" t="str">
        <f>ROW()&amp;" "&amp;D14</f>
        <v>14 GENASS</v>
      </c>
      <c r="G14" t="str">
        <f>E14</f>
        <v>14 GENASS</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row>
    <row r="15" spans="2:89" x14ac:dyDescent="0.35">
      <c r="B15" s="219"/>
      <c r="G15" s="31" t="s">
        <v>475</v>
      </c>
      <c r="H15" s="170"/>
      <c r="I15" s="193"/>
      <c r="J15" s="193"/>
      <c r="K15" s="193"/>
      <c r="L15" s="193"/>
      <c r="M15" s="193"/>
      <c r="N15" s="193"/>
      <c r="O15" s="193"/>
      <c r="P15" s="193"/>
      <c r="R15" s="193"/>
      <c r="S15" s="193"/>
      <c r="T15" s="193"/>
      <c r="U15" s="193"/>
      <c r="V15" s="193"/>
      <c r="W15" s="193"/>
      <c r="X15" s="193"/>
      <c r="Y15" s="193"/>
      <c r="Z15" s="193"/>
      <c r="AA15" s="193"/>
      <c r="AB15" s="193"/>
      <c r="AC15" s="193"/>
      <c r="AD15" s="193"/>
      <c r="AE15" s="193"/>
      <c r="AF15" s="193"/>
      <c r="AG15" s="193"/>
      <c r="AH15" s="193"/>
      <c r="AI15" s="193"/>
      <c r="AJ15" s="193"/>
      <c r="AK15" s="193"/>
      <c r="AL15" s="193"/>
      <c r="AM15" s="193"/>
      <c r="AN15" s="193"/>
      <c r="AO15" s="193"/>
      <c r="AP15" s="193"/>
      <c r="AQ15" s="193"/>
      <c r="AR15" s="193"/>
      <c r="AS15" s="193"/>
      <c r="AT15" s="193"/>
      <c r="AU15" s="193"/>
      <c r="AV15" s="193"/>
      <c r="AW15" s="193"/>
      <c r="AX15" s="193"/>
      <c r="AY15" s="193"/>
      <c r="AZ15" s="193"/>
      <c r="BA15" s="193"/>
      <c r="BB15" s="193"/>
      <c r="BC15" s="193"/>
      <c r="BD15" s="193"/>
      <c r="BE15" s="193"/>
      <c r="BF15" s="193"/>
      <c r="BG15" s="193"/>
      <c r="BH15" s="193"/>
      <c r="BI15" s="193"/>
      <c r="BJ15" s="193"/>
      <c r="BK15" s="193"/>
      <c r="BL15" s="193"/>
      <c r="BM15" s="193"/>
      <c r="BN15" s="193"/>
      <c r="BO15" s="193"/>
      <c r="BP15" s="193"/>
      <c r="BQ15" s="193"/>
      <c r="BR15" s="193"/>
      <c r="BS15" s="193"/>
      <c r="BT15" s="193"/>
      <c r="BU15" s="193"/>
      <c r="BV15" s="193"/>
      <c r="BW15" s="193"/>
      <c r="BX15" s="193"/>
      <c r="BY15" s="193"/>
      <c r="BZ15" s="193"/>
      <c r="CA15" s="193"/>
      <c r="CB15" s="193"/>
      <c r="CC15" s="193"/>
      <c r="CD15" s="193"/>
      <c r="CE15" s="193"/>
      <c r="CF15" s="193"/>
      <c r="CG15" s="193"/>
      <c r="CH15" s="193"/>
      <c r="CI15" s="193"/>
      <c r="CJ15" s="193"/>
      <c r="CK15" s="193"/>
    </row>
    <row r="16" spans="2:89" x14ac:dyDescent="0.35">
      <c r="B16" s="170" t="s">
        <v>461</v>
      </c>
      <c r="H16" s="170"/>
      <c r="I16" s="193"/>
      <c r="J16" s="193"/>
      <c r="K16" s="170"/>
      <c r="L16" s="170"/>
      <c r="M16" s="170"/>
      <c r="N16" s="170"/>
      <c r="O16" s="170"/>
      <c r="P16" s="170"/>
      <c r="R16" s="193">
        <v>10000</v>
      </c>
      <c r="S16" s="193">
        <v>10000</v>
      </c>
      <c r="T16" s="193">
        <v>10000</v>
      </c>
      <c r="U16" s="193">
        <v>10000</v>
      </c>
      <c r="V16" s="193">
        <v>10000</v>
      </c>
      <c r="W16" s="193">
        <v>10000</v>
      </c>
      <c r="X16" s="193">
        <v>10000</v>
      </c>
      <c r="Y16" s="193">
        <v>10000</v>
      </c>
      <c r="Z16" s="193">
        <v>10000</v>
      </c>
      <c r="AA16" s="193">
        <v>10000</v>
      </c>
      <c r="AB16" s="193">
        <v>10000</v>
      </c>
      <c r="AC16" s="193">
        <v>10000</v>
      </c>
      <c r="AD16" s="193">
        <v>10000</v>
      </c>
      <c r="AE16" s="193">
        <v>10000</v>
      </c>
      <c r="AF16" s="193">
        <v>10000</v>
      </c>
      <c r="AG16" s="193">
        <v>10000</v>
      </c>
      <c r="AH16" s="193">
        <v>10000</v>
      </c>
      <c r="AI16" s="193">
        <v>10000</v>
      </c>
      <c r="AJ16" s="193">
        <v>10000</v>
      </c>
      <c r="AK16" s="193">
        <v>10000</v>
      </c>
      <c r="AL16" s="193">
        <v>10000</v>
      </c>
      <c r="AM16" s="193">
        <v>10000</v>
      </c>
      <c r="AN16" s="193">
        <v>10000</v>
      </c>
      <c r="AO16" s="193">
        <v>10000</v>
      </c>
      <c r="AP16" s="193">
        <v>10000</v>
      </c>
      <c r="AQ16" s="193">
        <v>10000</v>
      </c>
      <c r="AR16" s="193">
        <v>10000</v>
      </c>
      <c r="AS16" s="193">
        <v>10000</v>
      </c>
      <c r="AT16" s="193">
        <v>10000</v>
      </c>
      <c r="AU16" s="193">
        <v>10000</v>
      </c>
      <c r="AV16" s="193">
        <v>10000</v>
      </c>
      <c r="AW16" s="193">
        <v>10000</v>
      </c>
      <c r="AX16" s="193">
        <v>10000</v>
      </c>
      <c r="AY16" s="193">
        <v>10000</v>
      </c>
      <c r="AZ16" s="193">
        <v>10000</v>
      </c>
      <c r="BA16" s="193">
        <v>10000</v>
      </c>
      <c r="BB16" s="193">
        <v>10000</v>
      </c>
      <c r="BC16" s="193">
        <v>10000</v>
      </c>
      <c r="BD16" s="193">
        <v>10000</v>
      </c>
      <c r="BE16" s="193">
        <v>10000</v>
      </c>
      <c r="BF16" s="193">
        <v>10000</v>
      </c>
      <c r="BG16" s="193">
        <v>10000</v>
      </c>
      <c r="BH16" s="193">
        <v>10000</v>
      </c>
      <c r="BI16" s="193">
        <v>10000</v>
      </c>
      <c r="BJ16" s="193">
        <v>10000</v>
      </c>
      <c r="BK16" s="193">
        <v>10000</v>
      </c>
      <c r="BL16" s="193">
        <v>10000</v>
      </c>
      <c r="BM16" s="193">
        <v>10000</v>
      </c>
      <c r="BN16" s="193">
        <v>10000</v>
      </c>
      <c r="BO16" s="193">
        <v>10000</v>
      </c>
      <c r="BP16" s="193">
        <v>10000</v>
      </c>
      <c r="BQ16" s="193">
        <v>10000</v>
      </c>
      <c r="BR16" s="193">
        <v>10000</v>
      </c>
      <c r="BS16" s="193">
        <v>10000</v>
      </c>
      <c r="BT16" s="193">
        <v>10000</v>
      </c>
      <c r="BU16" s="193">
        <v>10000</v>
      </c>
      <c r="BV16" s="193">
        <v>10000</v>
      </c>
      <c r="BW16" s="193">
        <v>10000</v>
      </c>
      <c r="BX16" s="193">
        <v>10000</v>
      </c>
      <c r="BY16" s="193">
        <v>10000</v>
      </c>
      <c r="BZ16" s="193">
        <v>10000</v>
      </c>
      <c r="CA16" s="193">
        <v>10000</v>
      </c>
      <c r="CB16" s="193">
        <v>10000</v>
      </c>
      <c r="CC16" s="193">
        <v>10000</v>
      </c>
      <c r="CD16" s="193">
        <v>10000</v>
      </c>
      <c r="CE16" s="193">
        <v>10000</v>
      </c>
      <c r="CF16" s="193">
        <v>10000</v>
      </c>
      <c r="CG16" s="193">
        <v>10000</v>
      </c>
      <c r="CH16" s="193">
        <v>10000</v>
      </c>
      <c r="CI16" s="193">
        <v>10000</v>
      </c>
      <c r="CJ16" s="193">
        <v>10000</v>
      </c>
      <c r="CK16" s="193">
        <v>10000</v>
      </c>
    </row>
    <row r="17" spans="2:89" x14ac:dyDescent="0.35">
      <c r="B17" s="170" t="s">
        <v>462</v>
      </c>
      <c r="H17" s="170"/>
      <c r="I17" s="193"/>
      <c r="J17" s="193"/>
      <c r="K17" s="193"/>
      <c r="L17" s="193"/>
      <c r="M17" s="193"/>
      <c r="N17" s="193"/>
      <c r="O17" s="193"/>
      <c r="P17" s="193"/>
      <c r="R17" s="217">
        <v>5000</v>
      </c>
      <c r="S17" s="217">
        <v>5000</v>
      </c>
      <c r="T17" s="217">
        <v>5000</v>
      </c>
      <c r="U17" s="217">
        <v>5000</v>
      </c>
      <c r="V17" s="217">
        <v>5000</v>
      </c>
      <c r="W17" s="217">
        <v>5000</v>
      </c>
      <c r="X17" s="217">
        <v>5000</v>
      </c>
      <c r="Y17" s="217">
        <v>5000</v>
      </c>
      <c r="Z17" s="217">
        <v>5000</v>
      </c>
      <c r="AA17" s="217">
        <v>5000</v>
      </c>
      <c r="AB17" s="217">
        <v>5000</v>
      </c>
      <c r="AC17" s="217">
        <v>5000</v>
      </c>
      <c r="AD17" s="217">
        <v>5000</v>
      </c>
      <c r="AE17" s="217">
        <v>5000</v>
      </c>
      <c r="AF17" s="217">
        <v>5000</v>
      </c>
      <c r="AG17" s="217">
        <v>5000</v>
      </c>
      <c r="AH17" s="217">
        <v>5000</v>
      </c>
      <c r="AI17" s="217">
        <v>5000</v>
      </c>
      <c r="AJ17" s="217">
        <v>5000</v>
      </c>
      <c r="AK17" s="217">
        <v>5000</v>
      </c>
      <c r="AL17" s="217">
        <v>5000</v>
      </c>
      <c r="AM17" s="217">
        <v>5000</v>
      </c>
      <c r="AN17" s="217">
        <v>5000</v>
      </c>
      <c r="AO17" s="217">
        <v>5000</v>
      </c>
      <c r="AP17" s="217">
        <v>5000</v>
      </c>
      <c r="AQ17" s="217">
        <v>5000</v>
      </c>
      <c r="AR17" s="217">
        <v>5000</v>
      </c>
      <c r="AS17" s="217">
        <v>5000</v>
      </c>
      <c r="AT17" s="217">
        <v>5000</v>
      </c>
      <c r="AU17" s="217">
        <v>5000</v>
      </c>
      <c r="AV17" s="217">
        <v>5000</v>
      </c>
      <c r="AW17" s="217">
        <v>5000</v>
      </c>
      <c r="AX17" s="217">
        <v>5000</v>
      </c>
      <c r="AY17" s="217">
        <v>5000</v>
      </c>
      <c r="AZ17" s="217">
        <v>5000</v>
      </c>
      <c r="BA17" s="217">
        <v>5000</v>
      </c>
      <c r="BB17" s="217">
        <v>5000</v>
      </c>
      <c r="BC17" s="217">
        <v>5000</v>
      </c>
      <c r="BD17" s="217">
        <v>5000</v>
      </c>
      <c r="BE17" s="217">
        <v>5000</v>
      </c>
      <c r="BF17" s="217">
        <v>5000</v>
      </c>
      <c r="BG17" s="217">
        <v>5000</v>
      </c>
      <c r="BH17" s="217">
        <v>5000</v>
      </c>
      <c r="BI17" s="217">
        <v>5000</v>
      </c>
      <c r="BJ17" s="217">
        <v>5000</v>
      </c>
      <c r="BK17" s="217">
        <v>5000</v>
      </c>
      <c r="BL17" s="217">
        <v>5000</v>
      </c>
      <c r="BM17" s="217">
        <v>5000</v>
      </c>
      <c r="BN17" s="217">
        <v>5000</v>
      </c>
      <c r="BO17" s="217">
        <v>5000</v>
      </c>
      <c r="BP17" s="217">
        <v>5000</v>
      </c>
      <c r="BQ17" s="217">
        <v>5000</v>
      </c>
      <c r="BR17" s="217">
        <v>5000</v>
      </c>
      <c r="BS17" s="217">
        <v>5000</v>
      </c>
      <c r="BT17" s="217">
        <v>5000</v>
      </c>
      <c r="BU17" s="217">
        <v>5000</v>
      </c>
      <c r="BV17" s="217">
        <v>5000</v>
      </c>
      <c r="BW17" s="217">
        <v>5000</v>
      </c>
      <c r="BX17" s="217">
        <v>5000</v>
      </c>
      <c r="BY17" s="217">
        <v>5000</v>
      </c>
      <c r="BZ17" s="217">
        <v>5000</v>
      </c>
      <c r="CA17" s="217">
        <v>5000</v>
      </c>
      <c r="CB17" s="217">
        <v>5000</v>
      </c>
      <c r="CC17" s="217">
        <v>5000</v>
      </c>
      <c r="CD17" s="217">
        <v>5000</v>
      </c>
      <c r="CE17" s="217">
        <v>5000</v>
      </c>
      <c r="CF17" s="217">
        <v>5000</v>
      </c>
      <c r="CG17" s="217">
        <v>5000</v>
      </c>
      <c r="CH17" s="217">
        <v>5000</v>
      </c>
      <c r="CI17" s="217">
        <v>5000</v>
      </c>
      <c r="CJ17" s="217">
        <v>5000</v>
      </c>
      <c r="CK17" s="217">
        <v>5000</v>
      </c>
    </row>
    <row r="18" spans="2:89" x14ac:dyDescent="0.35">
      <c r="B18" s="170" t="s">
        <v>463</v>
      </c>
      <c r="H18" s="170"/>
      <c r="I18" s="193"/>
      <c r="J18" s="193"/>
      <c r="K18" s="193"/>
      <c r="L18" s="193"/>
      <c r="M18" s="193"/>
      <c r="N18" s="193"/>
      <c r="O18" s="193"/>
      <c r="P18" s="193"/>
      <c r="R18" s="193">
        <v>20000</v>
      </c>
      <c r="S18" s="193">
        <v>20000</v>
      </c>
      <c r="T18" s="193">
        <v>20000</v>
      </c>
      <c r="U18" s="193">
        <v>20000</v>
      </c>
      <c r="V18" s="193">
        <v>20000</v>
      </c>
      <c r="W18" s="193">
        <v>20000</v>
      </c>
      <c r="X18" s="193">
        <v>20000</v>
      </c>
      <c r="Y18" s="193">
        <v>20000</v>
      </c>
      <c r="Z18" s="193">
        <v>20000</v>
      </c>
      <c r="AA18" s="193">
        <v>20000</v>
      </c>
      <c r="AB18" s="193">
        <v>20000</v>
      </c>
      <c r="AC18" s="193">
        <v>20000</v>
      </c>
      <c r="AD18" s="193">
        <v>20000</v>
      </c>
      <c r="AE18" s="193">
        <v>20000</v>
      </c>
      <c r="AF18" s="193">
        <v>20000</v>
      </c>
      <c r="AG18" s="193">
        <v>20000</v>
      </c>
      <c r="AH18" s="193">
        <v>20000</v>
      </c>
      <c r="AI18" s="193">
        <v>20000</v>
      </c>
      <c r="AJ18" s="193">
        <v>20000</v>
      </c>
      <c r="AK18" s="193">
        <v>20000</v>
      </c>
      <c r="AL18" s="193">
        <v>20000</v>
      </c>
      <c r="AM18" s="193">
        <v>20000</v>
      </c>
      <c r="AN18" s="193">
        <v>20000</v>
      </c>
      <c r="AO18" s="193">
        <v>20000</v>
      </c>
      <c r="AP18" s="193">
        <v>20000</v>
      </c>
      <c r="AQ18" s="193">
        <v>20000</v>
      </c>
      <c r="AR18" s="193">
        <v>20000</v>
      </c>
      <c r="AS18" s="193">
        <v>20000</v>
      </c>
      <c r="AT18" s="193">
        <v>20000</v>
      </c>
      <c r="AU18" s="193">
        <v>20000</v>
      </c>
      <c r="AV18" s="193">
        <v>20000</v>
      </c>
      <c r="AW18" s="193">
        <v>20000</v>
      </c>
      <c r="AX18" s="193">
        <v>20000</v>
      </c>
      <c r="AY18" s="193">
        <v>20000</v>
      </c>
      <c r="AZ18" s="193">
        <v>20000</v>
      </c>
      <c r="BA18" s="193">
        <v>20000</v>
      </c>
      <c r="BB18" s="193">
        <v>20000</v>
      </c>
      <c r="BC18" s="193">
        <v>20000</v>
      </c>
      <c r="BD18" s="193">
        <v>20000</v>
      </c>
      <c r="BE18" s="193">
        <v>20000</v>
      </c>
      <c r="BF18" s="193">
        <v>20000</v>
      </c>
      <c r="BG18" s="193">
        <v>20000</v>
      </c>
      <c r="BH18" s="193">
        <v>20000</v>
      </c>
      <c r="BI18" s="193">
        <v>20000</v>
      </c>
      <c r="BJ18" s="193">
        <v>20000</v>
      </c>
      <c r="BK18" s="193">
        <v>20000</v>
      </c>
      <c r="BL18" s="193">
        <v>20000</v>
      </c>
      <c r="BM18" s="193">
        <v>20000</v>
      </c>
      <c r="BN18" s="193">
        <v>20000</v>
      </c>
      <c r="BO18" s="193">
        <v>20000</v>
      </c>
      <c r="BP18" s="193">
        <v>20000</v>
      </c>
      <c r="BQ18" s="193">
        <v>20000</v>
      </c>
      <c r="BR18" s="193">
        <v>20000</v>
      </c>
      <c r="BS18" s="193">
        <v>20000</v>
      </c>
      <c r="BT18" s="193">
        <v>20000</v>
      </c>
      <c r="BU18" s="193">
        <v>20000</v>
      </c>
      <c r="BV18" s="193">
        <v>20000</v>
      </c>
      <c r="BW18" s="193">
        <v>20000</v>
      </c>
      <c r="BX18" s="193">
        <v>20000</v>
      </c>
      <c r="BY18" s="193">
        <v>20000</v>
      </c>
      <c r="BZ18" s="193">
        <v>20000</v>
      </c>
      <c r="CA18" s="193">
        <v>20000</v>
      </c>
      <c r="CB18" s="193">
        <v>20000</v>
      </c>
      <c r="CC18" s="193">
        <v>20000</v>
      </c>
      <c r="CD18" s="193">
        <v>20000</v>
      </c>
      <c r="CE18" s="193">
        <v>20000</v>
      </c>
      <c r="CF18" s="193">
        <v>20000</v>
      </c>
      <c r="CG18" s="193">
        <v>20000</v>
      </c>
      <c r="CH18" s="193">
        <v>20000</v>
      </c>
      <c r="CI18" s="193">
        <v>20000</v>
      </c>
      <c r="CJ18" s="193">
        <v>20000</v>
      </c>
      <c r="CK18" s="193">
        <v>20000</v>
      </c>
    </row>
    <row r="19" spans="2:89" x14ac:dyDescent="0.35">
      <c r="B19" s="170" t="s">
        <v>464</v>
      </c>
      <c r="H19" s="170"/>
      <c r="I19" s="193"/>
      <c r="J19" s="193"/>
      <c r="K19" s="193"/>
      <c r="L19" s="193"/>
      <c r="M19" s="193"/>
      <c r="N19" s="193"/>
      <c r="O19" s="193"/>
      <c r="P19" s="193"/>
      <c r="R19" s="217">
        <v>2000</v>
      </c>
      <c r="S19" s="217">
        <v>2000</v>
      </c>
      <c r="T19" s="217">
        <v>2000</v>
      </c>
      <c r="U19" s="217">
        <v>2000</v>
      </c>
      <c r="V19" s="217">
        <v>2000</v>
      </c>
      <c r="W19" s="217">
        <v>2000</v>
      </c>
      <c r="X19" s="217">
        <v>2000</v>
      </c>
      <c r="Y19" s="217">
        <v>2000</v>
      </c>
      <c r="Z19" s="217">
        <v>2000</v>
      </c>
      <c r="AA19" s="217">
        <v>2000</v>
      </c>
      <c r="AB19" s="217">
        <v>2000</v>
      </c>
      <c r="AC19" s="217">
        <v>2000</v>
      </c>
      <c r="AD19" s="217">
        <v>2000</v>
      </c>
      <c r="AE19" s="217">
        <v>2000</v>
      </c>
      <c r="AF19" s="217">
        <v>2000</v>
      </c>
      <c r="AG19" s="217">
        <v>2000</v>
      </c>
      <c r="AH19" s="217">
        <v>2000</v>
      </c>
      <c r="AI19" s="217">
        <v>2000</v>
      </c>
      <c r="AJ19" s="217">
        <v>2000</v>
      </c>
      <c r="AK19" s="217">
        <v>2000</v>
      </c>
      <c r="AL19" s="217">
        <v>2000</v>
      </c>
      <c r="AM19" s="217">
        <v>2000</v>
      </c>
      <c r="AN19" s="217">
        <v>2000</v>
      </c>
      <c r="AO19" s="217">
        <v>2000</v>
      </c>
      <c r="AP19" s="217">
        <v>2000</v>
      </c>
      <c r="AQ19" s="217">
        <v>2000</v>
      </c>
      <c r="AR19" s="217">
        <v>2000</v>
      </c>
      <c r="AS19" s="217">
        <v>2000</v>
      </c>
      <c r="AT19" s="217">
        <v>2000</v>
      </c>
      <c r="AU19" s="217">
        <v>2000</v>
      </c>
      <c r="AV19" s="217">
        <v>2000</v>
      </c>
      <c r="AW19" s="217">
        <v>2000</v>
      </c>
      <c r="AX19" s="217">
        <v>2000</v>
      </c>
      <c r="AY19" s="217">
        <v>2000</v>
      </c>
      <c r="AZ19" s="217">
        <v>2000</v>
      </c>
      <c r="BA19" s="217">
        <v>2000</v>
      </c>
      <c r="BB19" s="217">
        <v>2000</v>
      </c>
      <c r="BC19" s="217">
        <v>2000</v>
      </c>
      <c r="BD19" s="217">
        <v>2000</v>
      </c>
      <c r="BE19" s="217">
        <v>2000</v>
      </c>
      <c r="BF19" s="217">
        <v>2000</v>
      </c>
      <c r="BG19" s="217">
        <v>2000</v>
      </c>
      <c r="BH19" s="217">
        <v>2000</v>
      </c>
      <c r="BI19" s="217">
        <v>2000</v>
      </c>
      <c r="BJ19" s="217">
        <v>2000</v>
      </c>
      <c r="BK19" s="217">
        <v>2000</v>
      </c>
      <c r="BL19" s="217">
        <v>2000</v>
      </c>
      <c r="BM19" s="217">
        <v>2000</v>
      </c>
      <c r="BN19" s="217">
        <v>2000</v>
      </c>
      <c r="BO19" s="217">
        <v>2000</v>
      </c>
      <c r="BP19" s="217">
        <v>2000</v>
      </c>
      <c r="BQ19" s="217">
        <v>2000</v>
      </c>
      <c r="BR19" s="217">
        <v>2000</v>
      </c>
      <c r="BS19" s="217">
        <v>2000</v>
      </c>
      <c r="BT19" s="217">
        <v>2000</v>
      </c>
      <c r="BU19" s="217">
        <v>2000</v>
      </c>
      <c r="BV19" s="217">
        <v>2000</v>
      </c>
      <c r="BW19" s="217">
        <v>2000</v>
      </c>
      <c r="BX19" s="217">
        <v>2000</v>
      </c>
      <c r="BY19" s="217">
        <v>2000</v>
      </c>
      <c r="BZ19" s="217">
        <v>2000</v>
      </c>
      <c r="CA19" s="217">
        <v>2000</v>
      </c>
      <c r="CB19" s="217">
        <v>2000</v>
      </c>
      <c r="CC19" s="217">
        <v>2000</v>
      </c>
      <c r="CD19" s="217">
        <v>2000</v>
      </c>
      <c r="CE19" s="217">
        <v>2000</v>
      </c>
      <c r="CF19" s="217">
        <v>2000</v>
      </c>
      <c r="CG19" s="217">
        <v>2000</v>
      </c>
      <c r="CH19" s="217">
        <v>2000</v>
      </c>
      <c r="CI19" s="217">
        <v>2000</v>
      </c>
      <c r="CJ19" s="217">
        <v>2000</v>
      </c>
      <c r="CK19" s="217">
        <v>2000</v>
      </c>
    </row>
    <row r="20" spans="2:89" x14ac:dyDescent="0.35">
      <c r="B20" s="170" t="str">
        <f>B16</f>
        <v>Primary revenue driver</v>
      </c>
      <c r="H20" s="170"/>
      <c r="I20" s="193"/>
      <c r="J20" s="193"/>
      <c r="K20" s="193"/>
      <c r="L20" s="193"/>
      <c r="M20" s="193"/>
      <c r="N20" s="193"/>
      <c r="O20" s="193"/>
      <c r="P20" s="193"/>
      <c r="R20" s="218" t="str">
        <f t="shared" ref="R20:AW20" si="0">ADDRESS(ROW(R16),COLUMN(R16),2)</f>
        <v>R$16</v>
      </c>
      <c r="S20" s="218" t="str">
        <f t="shared" si="0"/>
        <v>S$16</v>
      </c>
      <c r="T20" s="218" t="str">
        <f t="shared" si="0"/>
        <v>T$16</v>
      </c>
      <c r="U20" s="218" t="str">
        <f t="shared" si="0"/>
        <v>U$16</v>
      </c>
      <c r="V20" s="218" t="str">
        <f t="shared" si="0"/>
        <v>V$16</v>
      </c>
      <c r="W20" s="218" t="str">
        <f t="shared" si="0"/>
        <v>W$16</v>
      </c>
      <c r="X20" s="218" t="str">
        <f t="shared" si="0"/>
        <v>X$16</v>
      </c>
      <c r="Y20" s="218" t="str">
        <f t="shared" si="0"/>
        <v>Y$16</v>
      </c>
      <c r="Z20" s="218" t="str">
        <f t="shared" si="0"/>
        <v>Z$16</v>
      </c>
      <c r="AA20" s="218" t="str">
        <f t="shared" si="0"/>
        <v>AA$16</v>
      </c>
      <c r="AB20" s="218" t="str">
        <f t="shared" si="0"/>
        <v>AB$16</v>
      </c>
      <c r="AC20" s="218" t="str">
        <f t="shared" si="0"/>
        <v>AC$16</v>
      </c>
      <c r="AD20" s="218" t="str">
        <f t="shared" si="0"/>
        <v>AD$16</v>
      </c>
      <c r="AE20" s="218" t="str">
        <f t="shared" si="0"/>
        <v>AE$16</v>
      </c>
      <c r="AF20" s="218" t="str">
        <f t="shared" si="0"/>
        <v>AF$16</v>
      </c>
      <c r="AG20" s="218" t="str">
        <f t="shared" si="0"/>
        <v>AG$16</v>
      </c>
      <c r="AH20" s="218" t="str">
        <f t="shared" si="0"/>
        <v>AH$16</v>
      </c>
      <c r="AI20" s="218" t="str">
        <f t="shared" si="0"/>
        <v>AI$16</v>
      </c>
      <c r="AJ20" s="218" t="str">
        <f t="shared" si="0"/>
        <v>AJ$16</v>
      </c>
      <c r="AK20" s="218" t="str">
        <f t="shared" si="0"/>
        <v>AK$16</v>
      </c>
      <c r="AL20" s="218" t="str">
        <f t="shared" si="0"/>
        <v>AL$16</v>
      </c>
      <c r="AM20" s="218" t="str">
        <f t="shared" si="0"/>
        <v>AM$16</v>
      </c>
      <c r="AN20" s="218" t="str">
        <f t="shared" si="0"/>
        <v>AN$16</v>
      </c>
      <c r="AO20" s="218" t="str">
        <f t="shared" si="0"/>
        <v>AO$16</v>
      </c>
      <c r="AP20" s="218" t="str">
        <f t="shared" si="0"/>
        <v>AP$16</v>
      </c>
      <c r="AQ20" s="218" t="str">
        <f t="shared" si="0"/>
        <v>AQ$16</v>
      </c>
      <c r="AR20" s="218" t="str">
        <f t="shared" si="0"/>
        <v>AR$16</v>
      </c>
      <c r="AS20" s="218" t="str">
        <f t="shared" si="0"/>
        <v>AS$16</v>
      </c>
      <c r="AT20" s="218" t="str">
        <f t="shared" si="0"/>
        <v>AT$16</v>
      </c>
      <c r="AU20" s="218" t="str">
        <f t="shared" si="0"/>
        <v>AU$16</v>
      </c>
      <c r="AV20" s="218" t="str">
        <f t="shared" si="0"/>
        <v>AV$16</v>
      </c>
      <c r="AW20" s="218" t="str">
        <f t="shared" si="0"/>
        <v>AW$16</v>
      </c>
      <c r="AX20" s="218" t="str">
        <f t="shared" ref="AX20:CC20" si="1">ADDRESS(ROW(AX16),COLUMN(AX16),2)</f>
        <v>AX$16</v>
      </c>
      <c r="AY20" s="218" t="str">
        <f t="shared" si="1"/>
        <v>AY$16</v>
      </c>
      <c r="AZ20" s="218" t="str">
        <f t="shared" si="1"/>
        <v>AZ$16</v>
      </c>
      <c r="BA20" s="218" t="str">
        <f t="shared" si="1"/>
        <v>BA$16</v>
      </c>
      <c r="BB20" s="218" t="str">
        <f t="shared" si="1"/>
        <v>BB$16</v>
      </c>
      <c r="BC20" s="218" t="str">
        <f t="shared" si="1"/>
        <v>BC$16</v>
      </c>
      <c r="BD20" s="218" t="str">
        <f t="shared" si="1"/>
        <v>BD$16</v>
      </c>
      <c r="BE20" s="218" t="str">
        <f t="shared" si="1"/>
        <v>BE$16</v>
      </c>
      <c r="BF20" s="218" t="str">
        <f t="shared" si="1"/>
        <v>BF$16</v>
      </c>
      <c r="BG20" s="218" t="str">
        <f t="shared" si="1"/>
        <v>BG$16</v>
      </c>
      <c r="BH20" s="218" t="str">
        <f t="shared" si="1"/>
        <v>BH$16</v>
      </c>
      <c r="BI20" s="218" t="str">
        <f t="shared" si="1"/>
        <v>BI$16</v>
      </c>
      <c r="BJ20" s="218" t="str">
        <f t="shared" si="1"/>
        <v>BJ$16</v>
      </c>
      <c r="BK20" s="218" t="str">
        <f t="shared" si="1"/>
        <v>BK$16</v>
      </c>
      <c r="BL20" s="218" t="str">
        <f t="shared" si="1"/>
        <v>BL$16</v>
      </c>
      <c r="BM20" s="218" t="str">
        <f t="shared" si="1"/>
        <v>BM$16</v>
      </c>
      <c r="BN20" s="218" t="str">
        <f t="shared" si="1"/>
        <v>BN$16</v>
      </c>
      <c r="BO20" s="218" t="str">
        <f t="shared" si="1"/>
        <v>BO$16</v>
      </c>
      <c r="BP20" s="218" t="str">
        <f t="shared" si="1"/>
        <v>BP$16</v>
      </c>
      <c r="BQ20" s="218" t="str">
        <f t="shared" si="1"/>
        <v>BQ$16</v>
      </c>
      <c r="BR20" s="218" t="str">
        <f t="shared" si="1"/>
        <v>BR$16</v>
      </c>
      <c r="BS20" s="218" t="str">
        <f t="shared" si="1"/>
        <v>BS$16</v>
      </c>
      <c r="BT20" s="218" t="str">
        <f t="shared" si="1"/>
        <v>BT$16</v>
      </c>
      <c r="BU20" s="218" t="str">
        <f t="shared" si="1"/>
        <v>BU$16</v>
      </c>
      <c r="BV20" s="218" t="str">
        <f t="shared" si="1"/>
        <v>BV$16</v>
      </c>
      <c r="BW20" s="218" t="str">
        <f t="shared" si="1"/>
        <v>BW$16</v>
      </c>
      <c r="BX20" s="218" t="str">
        <f t="shared" si="1"/>
        <v>BX$16</v>
      </c>
      <c r="BY20" s="218" t="str">
        <f t="shared" si="1"/>
        <v>BY$16</v>
      </c>
      <c r="BZ20" s="218" t="str">
        <f t="shared" si="1"/>
        <v>BZ$16</v>
      </c>
      <c r="CA20" s="218" t="str">
        <f t="shared" si="1"/>
        <v>CA$16</v>
      </c>
      <c r="CB20" s="218" t="str">
        <f t="shared" si="1"/>
        <v>CB$16</v>
      </c>
      <c r="CC20" s="218" t="str">
        <f t="shared" si="1"/>
        <v>CC$16</v>
      </c>
      <c r="CD20" s="218" t="str">
        <f t="shared" ref="CD20:CK20" si="2">ADDRESS(ROW(CD16),COLUMN(CD16),2)</f>
        <v>CD$16</v>
      </c>
      <c r="CE20" s="218" t="str">
        <f t="shared" si="2"/>
        <v>CE$16</v>
      </c>
      <c r="CF20" s="218" t="str">
        <f t="shared" si="2"/>
        <v>CF$16</v>
      </c>
      <c r="CG20" s="218" t="str">
        <f t="shared" si="2"/>
        <v>CG$16</v>
      </c>
      <c r="CH20" s="218" t="str">
        <f t="shared" si="2"/>
        <v>CH$16</v>
      </c>
      <c r="CI20" s="218" t="str">
        <f t="shared" si="2"/>
        <v>CI$16</v>
      </c>
      <c r="CJ20" s="218" t="str">
        <f t="shared" si="2"/>
        <v>CJ$16</v>
      </c>
      <c r="CK20" s="218" t="str">
        <f t="shared" si="2"/>
        <v>CK$16</v>
      </c>
    </row>
    <row r="21" spans="2:89" x14ac:dyDescent="0.35">
      <c r="B21" s="170" t="str">
        <f>B17</f>
        <v>Primary volume driver</v>
      </c>
      <c r="H21" s="170"/>
      <c r="I21" s="193"/>
      <c r="J21" s="193"/>
      <c r="K21" s="193"/>
      <c r="L21" s="193"/>
      <c r="M21" s="193"/>
      <c r="N21" s="193"/>
      <c r="O21" s="193"/>
      <c r="P21" s="193"/>
      <c r="R21" s="218" t="str">
        <f t="shared" ref="R21:AW21" si="3">ADDRESS(ROW(R17),COLUMN(R17),2)</f>
        <v>R$17</v>
      </c>
      <c r="S21" s="218" t="str">
        <f t="shared" si="3"/>
        <v>S$17</v>
      </c>
      <c r="T21" s="218" t="str">
        <f t="shared" si="3"/>
        <v>T$17</v>
      </c>
      <c r="U21" s="218" t="str">
        <f t="shared" si="3"/>
        <v>U$17</v>
      </c>
      <c r="V21" s="218" t="str">
        <f t="shared" si="3"/>
        <v>V$17</v>
      </c>
      <c r="W21" s="218" t="str">
        <f t="shared" si="3"/>
        <v>W$17</v>
      </c>
      <c r="X21" s="218" t="str">
        <f t="shared" si="3"/>
        <v>X$17</v>
      </c>
      <c r="Y21" s="218" t="str">
        <f t="shared" si="3"/>
        <v>Y$17</v>
      </c>
      <c r="Z21" s="218" t="str">
        <f t="shared" si="3"/>
        <v>Z$17</v>
      </c>
      <c r="AA21" s="218" t="str">
        <f t="shared" si="3"/>
        <v>AA$17</v>
      </c>
      <c r="AB21" s="218" t="str">
        <f t="shared" si="3"/>
        <v>AB$17</v>
      </c>
      <c r="AC21" s="218" t="str">
        <f t="shared" si="3"/>
        <v>AC$17</v>
      </c>
      <c r="AD21" s="218" t="str">
        <f t="shared" si="3"/>
        <v>AD$17</v>
      </c>
      <c r="AE21" s="218" t="str">
        <f t="shared" si="3"/>
        <v>AE$17</v>
      </c>
      <c r="AF21" s="218" t="str">
        <f t="shared" si="3"/>
        <v>AF$17</v>
      </c>
      <c r="AG21" s="218" t="str">
        <f t="shared" si="3"/>
        <v>AG$17</v>
      </c>
      <c r="AH21" s="218" t="str">
        <f t="shared" si="3"/>
        <v>AH$17</v>
      </c>
      <c r="AI21" s="218" t="str">
        <f t="shared" si="3"/>
        <v>AI$17</v>
      </c>
      <c r="AJ21" s="218" t="str">
        <f t="shared" si="3"/>
        <v>AJ$17</v>
      </c>
      <c r="AK21" s="218" t="str">
        <f t="shared" si="3"/>
        <v>AK$17</v>
      </c>
      <c r="AL21" s="218" t="str">
        <f t="shared" si="3"/>
        <v>AL$17</v>
      </c>
      <c r="AM21" s="218" t="str">
        <f t="shared" si="3"/>
        <v>AM$17</v>
      </c>
      <c r="AN21" s="218" t="str">
        <f t="shared" si="3"/>
        <v>AN$17</v>
      </c>
      <c r="AO21" s="218" t="str">
        <f t="shared" si="3"/>
        <v>AO$17</v>
      </c>
      <c r="AP21" s="218" t="str">
        <f t="shared" si="3"/>
        <v>AP$17</v>
      </c>
      <c r="AQ21" s="218" t="str">
        <f t="shared" si="3"/>
        <v>AQ$17</v>
      </c>
      <c r="AR21" s="218" t="str">
        <f t="shared" si="3"/>
        <v>AR$17</v>
      </c>
      <c r="AS21" s="218" t="str">
        <f t="shared" si="3"/>
        <v>AS$17</v>
      </c>
      <c r="AT21" s="218" t="str">
        <f t="shared" si="3"/>
        <v>AT$17</v>
      </c>
      <c r="AU21" s="218" t="str">
        <f t="shared" si="3"/>
        <v>AU$17</v>
      </c>
      <c r="AV21" s="218" t="str">
        <f t="shared" si="3"/>
        <v>AV$17</v>
      </c>
      <c r="AW21" s="218" t="str">
        <f t="shared" si="3"/>
        <v>AW$17</v>
      </c>
      <c r="AX21" s="218" t="str">
        <f t="shared" ref="AX21:CC21" si="4">ADDRESS(ROW(AX17),COLUMN(AX17),2)</f>
        <v>AX$17</v>
      </c>
      <c r="AY21" s="218" t="str">
        <f t="shared" si="4"/>
        <v>AY$17</v>
      </c>
      <c r="AZ21" s="218" t="str">
        <f t="shared" si="4"/>
        <v>AZ$17</v>
      </c>
      <c r="BA21" s="218" t="str">
        <f t="shared" si="4"/>
        <v>BA$17</v>
      </c>
      <c r="BB21" s="218" t="str">
        <f t="shared" si="4"/>
        <v>BB$17</v>
      </c>
      <c r="BC21" s="218" t="str">
        <f t="shared" si="4"/>
        <v>BC$17</v>
      </c>
      <c r="BD21" s="218" t="str">
        <f t="shared" si="4"/>
        <v>BD$17</v>
      </c>
      <c r="BE21" s="218" t="str">
        <f t="shared" si="4"/>
        <v>BE$17</v>
      </c>
      <c r="BF21" s="218" t="str">
        <f t="shared" si="4"/>
        <v>BF$17</v>
      </c>
      <c r="BG21" s="218" t="str">
        <f t="shared" si="4"/>
        <v>BG$17</v>
      </c>
      <c r="BH21" s="218" t="str">
        <f t="shared" si="4"/>
        <v>BH$17</v>
      </c>
      <c r="BI21" s="218" t="str">
        <f t="shared" si="4"/>
        <v>BI$17</v>
      </c>
      <c r="BJ21" s="218" t="str">
        <f t="shared" si="4"/>
        <v>BJ$17</v>
      </c>
      <c r="BK21" s="218" t="str">
        <f t="shared" si="4"/>
        <v>BK$17</v>
      </c>
      <c r="BL21" s="218" t="str">
        <f t="shared" si="4"/>
        <v>BL$17</v>
      </c>
      <c r="BM21" s="218" t="str">
        <f t="shared" si="4"/>
        <v>BM$17</v>
      </c>
      <c r="BN21" s="218" t="str">
        <f t="shared" si="4"/>
        <v>BN$17</v>
      </c>
      <c r="BO21" s="218" t="str">
        <f t="shared" si="4"/>
        <v>BO$17</v>
      </c>
      <c r="BP21" s="218" t="str">
        <f t="shared" si="4"/>
        <v>BP$17</v>
      </c>
      <c r="BQ21" s="218" t="str">
        <f t="shared" si="4"/>
        <v>BQ$17</v>
      </c>
      <c r="BR21" s="218" t="str">
        <f t="shared" si="4"/>
        <v>BR$17</v>
      </c>
      <c r="BS21" s="218" t="str">
        <f t="shared" si="4"/>
        <v>BS$17</v>
      </c>
      <c r="BT21" s="218" t="str">
        <f t="shared" si="4"/>
        <v>BT$17</v>
      </c>
      <c r="BU21" s="218" t="str">
        <f t="shared" si="4"/>
        <v>BU$17</v>
      </c>
      <c r="BV21" s="218" t="str">
        <f t="shared" si="4"/>
        <v>BV$17</v>
      </c>
      <c r="BW21" s="218" t="str">
        <f t="shared" si="4"/>
        <v>BW$17</v>
      </c>
      <c r="BX21" s="218" t="str">
        <f t="shared" si="4"/>
        <v>BX$17</v>
      </c>
      <c r="BY21" s="218" t="str">
        <f t="shared" si="4"/>
        <v>BY$17</v>
      </c>
      <c r="BZ21" s="218" t="str">
        <f t="shared" si="4"/>
        <v>BZ$17</v>
      </c>
      <c r="CA21" s="218" t="str">
        <f t="shared" si="4"/>
        <v>CA$17</v>
      </c>
      <c r="CB21" s="218" t="str">
        <f t="shared" si="4"/>
        <v>CB$17</v>
      </c>
      <c r="CC21" s="218" t="str">
        <f t="shared" si="4"/>
        <v>CC$17</v>
      </c>
      <c r="CD21" s="218" t="str">
        <f t="shared" ref="CD21:CK21" si="5">ADDRESS(ROW(CD17),COLUMN(CD17),2)</f>
        <v>CD$17</v>
      </c>
      <c r="CE21" s="218" t="str">
        <f t="shared" si="5"/>
        <v>CE$17</v>
      </c>
      <c r="CF21" s="218" t="str">
        <f t="shared" si="5"/>
        <v>CF$17</v>
      </c>
      <c r="CG21" s="218" t="str">
        <f t="shared" si="5"/>
        <v>CG$17</v>
      </c>
      <c r="CH21" s="218" t="str">
        <f t="shared" si="5"/>
        <v>CH$17</v>
      </c>
      <c r="CI21" s="218" t="str">
        <f t="shared" si="5"/>
        <v>CI$17</v>
      </c>
      <c r="CJ21" s="218" t="str">
        <f t="shared" si="5"/>
        <v>CJ$17</v>
      </c>
      <c r="CK21" s="218" t="str">
        <f t="shared" si="5"/>
        <v>CK$17</v>
      </c>
    </row>
    <row r="22" spans="2:89" x14ac:dyDescent="0.35">
      <c r="B22" s="170" t="str">
        <f>B18</f>
        <v>Secondary revenue driver</v>
      </c>
      <c r="H22" s="170"/>
      <c r="I22" s="193"/>
      <c r="J22" s="193"/>
      <c r="K22" s="193"/>
      <c r="L22" s="193"/>
      <c r="M22" s="193"/>
      <c r="N22" s="193"/>
      <c r="O22" s="193"/>
      <c r="P22" s="193"/>
      <c r="R22" s="218" t="str">
        <f t="shared" ref="R22:AW22" si="6">ADDRESS(ROW(R18),COLUMN(R18),2)</f>
        <v>R$18</v>
      </c>
      <c r="S22" s="218" t="str">
        <f t="shared" si="6"/>
        <v>S$18</v>
      </c>
      <c r="T22" s="218" t="str">
        <f t="shared" si="6"/>
        <v>T$18</v>
      </c>
      <c r="U22" s="218" t="str">
        <f t="shared" si="6"/>
        <v>U$18</v>
      </c>
      <c r="V22" s="218" t="str">
        <f t="shared" si="6"/>
        <v>V$18</v>
      </c>
      <c r="W22" s="218" t="str">
        <f t="shared" si="6"/>
        <v>W$18</v>
      </c>
      <c r="X22" s="218" t="str">
        <f t="shared" si="6"/>
        <v>X$18</v>
      </c>
      <c r="Y22" s="218" t="str">
        <f t="shared" si="6"/>
        <v>Y$18</v>
      </c>
      <c r="Z22" s="218" t="str">
        <f t="shared" si="6"/>
        <v>Z$18</v>
      </c>
      <c r="AA22" s="218" t="str">
        <f t="shared" si="6"/>
        <v>AA$18</v>
      </c>
      <c r="AB22" s="218" t="str">
        <f t="shared" si="6"/>
        <v>AB$18</v>
      </c>
      <c r="AC22" s="218" t="str">
        <f t="shared" si="6"/>
        <v>AC$18</v>
      </c>
      <c r="AD22" s="218" t="str">
        <f t="shared" si="6"/>
        <v>AD$18</v>
      </c>
      <c r="AE22" s="218" t="str">
        <f t="shared" si="6"/>
        <v>AE$18</v>
      </c>
      <c r="AF22" s="218" t="str">
        <f t="shared" si="6"/>
        <v>AF$18</v>
      </c>
      <c r="AG22" s="218" t="str">
        <f t="shared" si="6"/>
        <v>AG$18</v>
      </c>
      <c r="AH22" s="218" t="str">
        <f t="shared" si="6"/>
        <v>AH$18</v>
      </c>
      <c r="AI22" s="218" t="str">
        <f t="shared" si="6"/>
        <v>AI$18</v>
      </c>
      <c r="AJ22" s="218" t="str">
        <f t="shared" si="6"/>
        <v>AJ$18</v>
      </c>
      <c r="AK22" s="218" t="str">
        <f t="shared" si="6"/>
        <v>AK$18</v>
      </c>
      <c r="AL22" s="218" t="str">
        <f t="shared" si="6"/>
        <v>AL$18</v>
      </c>
      <c r="AM22" s="218" t="str">
        <f t="shared" si="6"/>
        <v>AM$18</v>
      </c>
      <c r="AN22" s="218" t="str">
        <f t="shared" si="6"/>
        <v>AN$18</v>
      </c>
      <c r="AO22" s="218" t="str">
        <f t="shared" si="6"/>
        <v>AO$18</v>
      </c>
      <c r="AP22" s="218" t="str">
        <f t="shared" si="6"/>
        <v>AP$18</v>
      </c>
      <c r="AQ22" s="218" t="str">
        <f t="shared" si="6"/>
        <v>AQ$18</v>
      </c>
      <c r="AR22" s="218" t="str">
        <f t="shared" si="6"/>
        <v>AR$18</v>
      </c>
      <c r="AS22" s="218" t="str">
        <f t="shared" si="6"/>
        <v>AS$18</v>
      </c>
      <c r="AT22" s="218" t="str">
        <f t="shared" si="6"/>
        <v>AT$18</v>
      </c>
      <c r="AU22" s="218" t="str">
        <f t="shared" si="6"/>
        <v>AU$18</v>
      </c>
      <c r="AV22" s="218" t="str">
        <f t="shared" si="6"/>
        <v>AV$18</v>
      </c>
      <c r="AW22" s="218" t="str">
        <f t="shared" si="6"/>
        <v>AW$18</v>
      </c>
      <c r="AX22" s="218" t="str">
        <f t="shared" ref="AX22:CC22" si="7">ADDRESS(ROW(AX18),COLUMN(AX18),2)</f>
        <v>AX$18</v>
      </c>
      <c r="AY22" s="218" t="str">
        <f t="shared" si="7"/>
        <v>AY$18</v>
      </c>
      <c r="AZ22" s="218" t="str">
        <f t="shared" si="7"/>
        <v>AZ$18</v>
      </c>
      <c r="BA22" s="218" t="str">
        <f t="shared" si="7"/>
        <v>BA$18</v>
      </c>
      <c r="BB22" s="218" t="str">
        <f t="shared" si="7"/>
        <v>BB$18</v>
      </c>
      <c r="BC22" s="218" t="str">
        <f t="shared" si="7"/>
        <v>BC$18</v>
      </c>
      <c r="BD22" s="218" t="str">
        <f t="shared" si="7"/>
        <v>BD$18</v>
      </c>
      <c r="BE22" s="218" t="str">
        <f t="shared" si="7"/>
        <v>BE$18</v>
      </c>
      <c r="BF22" s="218" t="str">
        <f t="shared" si="7"/>
        <v>BF$18</v>
      </c>
      <c r="BG22" s="218" t="str">
        <f t="shared" si="7"/>
        <v>BG$18</v>
      </c>
      <c r="BH22" s="218" t="str">
        <f t="shared" si="7"/>
        <v>BH$18</v>
      </c>
      <c r="BI22" s="218" t="str">
        <f t="shared" si="7"/>
        <v>BI$18</v>
      </c>
      <c r="BJ22" s="218" t="str">
        <f t="shared" si="7"/>
        <v>BJ$18</v>
      </c>
      <c r="BK22" s="218" t="str">
        <f t="shared" si="7"/>
        <v>BK$18</v>
      </c>
      <c r="BL22" s="218" t="str">
        <f t="shared" si="7"/>
        <v>BL$18</v>
      </c>
      <c r="BM22" s="218" t="str">
        <f t="shared" si="7"/>
        <v>BM$18</v>
      </c>
      <c r="BN22" s="218" t="str">
        <f t="shared" si="7"/>
        <v>BN$18</v>
      </c>
      <c r="BO22" s="218" t="str">
        <f t="shared" si="7"/>
        <v>BO$18</v>
      </c>
      <c r="BP22" s="218" t="str">
        <f t="shared" si="7"/>
        <v>BP$18</v>
      </c>
      <c r="BQ22" s="218" t="str">
        <f t="shared" si="7"/>
        <v>BQ$18</v>
      </c>
      <c r="BR22" s="218" t="str">
        <f t="shared" si="7"/>
        <v>BR$18</v>
      </c>
      <c r="BS22" s="218" t="str">
        <f t="shared" si="7"/>
        <v>BS$18</v>
      </c>
      <c r="BT22" s="218" t="str">
        <f t="shared" si="7"/>
        <v>BT$18</v>
      </c>
      <c r="BU22" s="218" t="str">
        <f t="shared" si="7"/>
        <v>BU$18</v>
      </c>
      <c r="BV22" s="218" t="str">
        <f t="shared" si="7"/>
        <v>BV$18</v>
      </c>
      <c r="BW22" s="218" t="str">
        <f t="shared" si="7"/>
        <v>BW$18</v>
      </c>
      <c r="BX22" s="218" t="str">
        <f t="shared" si="7"/>
        <v>BX$18</v>
      </c>
      <c r="BY22" s="218" t="str">
        <f t="shared" si="7"/>
        <v>BY$18</v>
      </c>
      <c r="BZ22" s="218" t="str">
        <f t="shared" si="7"/>
        <v>BZ$18</v>
      </c>
      <c r="CA22" s="218" t="str">
        <f t="shared" si="7"/>
        <v>CA$18</v>
      </c>
      <c r="CB22" s="218" t="str">
        <f t="shared" si="7"/>
        <v>CB$18</v>
      </c>
      <c r="CC22" s="218" t="str">
        <f t="shared" si="7"/>
        <v>CC$18</v>
      </c>
      <c r="CD22" s="218" t="str">
        <f t="shared" ref="CD22:CK22" si="8">ADDRESS(ROW(CD18),COLUMN(CD18),2)</f>
        <v>CD$18</v>
      </c>
      <c r="CE22" s="218" t="str">
        <f t="shared" si="8"/>
        <v>CE$18</v>
      </c>
      <c r="CF22" s="218" t="str">
        <f t="shared" si="8"/>
        <v>CF$18</v>
      </c>
      <c r="CG22" s="218" t="str">
        <f t="shared" si="8"/>
        <v>CG$18</v>
      </c>
      <c r="CH22" s="218" t="str">
        <f t="shared" si="8"/>
        <v>CH$18</v>
      </c>
      <c r="CI22" s="218" t="str">
        <f t="shared" si="8"/>
        <v>CI$18</v>
      </c>
      <c r="CJ22" s="218" t="str">
        <f t="shared" si="8"/>
        <v>CJ$18</v>
      </c>
      <c r="CK22" s="218" t="str">
        <f t="shared" si="8"/>
        <v>CK$18</v>
      </c>
    </row>
    <row r="23" spans="2:89" x14ac:dyDescent="0.35">
      <c r="B23" s="170" t="str">
        <f>B19</f>
        <v>Secondary volume driver</v>
      </c>
      <c r="H23" s="170"/>
      <c r="I23" s="193"/>
      <c r="J23" s="193"/>
      <c r="K23" s="193"/>
      <c r="L23" s="193"/>
      <c r="M23" s="193"/>
      <c r="N23" s="193"/>
      <c r="O23" s="193"/>
      <c r="P23" s="193"/>
      <c r="R23" s="218" t="str">
        <f t="shared" ref="R23:AW23" si="9">ADDRESS(ROW(R19),COLUMN(R19),2)</f>
        <v>R$19</v>
      </c>
      <c r="S23" s="218" t="str">
        <f t="shared" si="9"/>
        <v>S$19</v>
      </c>
      <c r="T23" s="218" t="str">
        <f t="shared" si="9"/>
        <v>T$19</v>
      </c>
      <c r="U23" s="218" t="str">
        <f t="shared" si="9"/>
        <v>U$19</v>
      </c>
      <c r="V23" s="218" t="str">
        <f t="shared" si="9"/>
        <v>V$19</v>
      </c>
      <c r="W23" s="218" t="str">
        <f t="shared" si="9"/>
        <v>W$19</v>
      </c>
      <c r="X23" s="218" t="str">
        <f t="shared" si="9"/>
        <v>X$19</v>
      </c>
      <c r="Y23" s="218" t="str">
        <f t="shared" si="9"/>
        <v>Y$19</v>
      </c>
      <c r="Z23" s="218" t="str">
        <f t="shared" si="9"/>
        <v>Z$19</v>
      </c>
      <c r="AA23" s="218" t="str">
        <f t="shared" si="9"/>
        <v>AA$19</v>
      </c>
      <c r="AB23" s="218" t="str">
        <f t="shared" si="9"/>
        <v>AB$19</v>
      </c>
      <c r="AC23" s="218" t="str">
        <f t="shared" si="9"/>
        <v>AC$19</v>
      </c>
      <c r="AD23" s="218" t="str">
        <f t="shared" si="9"/>
        <v>AD$19</v>
      </c>
      <c r="AE23" s="218" t="str">
        <f t="shared" si="9"/>
        <v>AE$19</v>
      </c>
      <c r="AF23" s="218" t="str">
        <f t="shared" si="9"/>
        <v>AF$19</v>
      </c>
      <c r="AG23" s="218" t="str">
        <f t="shared" si="9"/>
        <v>AG$19</v>
      </c>
      <c r="AH23" s="218" t="str">
        <f t="shared" si="9"/>
        <v>AH$19</v>
      </c>
      <c r="AI23" s="218" t="str">
        <f t="shared" si="9"/>
        <v>AI$19</v>
      </c>
      <c r="AJ23" s="218" t="str">
        <f t="shared" si="9"/>
        <v>AJ$19</v>
      </c>
      <c r="AK23" s="218" t="str">
        <f t="shared" si="9"/>
        <v>AK$19</v>
      </c>
      <c r="AL23" s="218" t="str">
        <f t="shared" si="9"/>
        <v>AL$19</v>
      </c>
      <c r="AM23" s="218" t="str">
        <f t="shared" si="9"/>
        <v>AM$19</v>
      </c>
      <c r="AN23" s="218" t="str">
        <f t="shared" si="9"/>
        <v>AN$19</v>
      </c>
      <c r="AO23" s="218" t="str">
        <f t="shared" si="9"/>
        <v>AO$19</v>
      </c>
      <c r="AP23" s="218" t="str">
        <f t="shared" si="9"/>
        <v>AP$19</v>
      </c>
      <c r="AQ23" s="218" t="str">
        <f t="shared" si="9"/>
        <v>AQ$19</v>
      </c>
      <c r="AR23" s="218" t="str">
        <f t="shared" si="9"/>
        <v>AR$19</v>
      </c>
      <c r="AS23" s="218" t="str">
        <f t="shared" si="9"/>
        <v>AS$19</v>
      </c>
      <c r="AT23" s="218" t="str">
        <f t="shared" si="9"/>
        <v>AT$19</v>
      </c>
      <c r="AU23" s="218" t="str">
        <f t="shared" si="9"/>
        <v>AU$19</v>
      </c>
      <c r="AV23" s="218" t="str">
        <f t="shared" si="9"/>
        <v>AV$19</v>
      </c>
      <c r="AW23" s="218" t="str">
        <f t="shared" si="9"/>
        <v>AW$19</v>
      </c>
      <c r="AX23" s="218" t="str">
        <f t="shared" ref="AX23:CC23" si="10">ADDRESS(ROW(AX19),COLUMN(AX19),2)</f>
        <v>AX$19</v>
      </c>
      <c r="AY23" s="218" t="str">
        <f t="shared" si="10"/>
        <v>AY$19</v>
      </c>
      <c r="AZ23" s="218" t="str">
        <f t="shared" si="10"/>
        <v>AZ$19</v>
      </c>
      <c r="BA23" s="218" t="str">
        <f t="shared" si="10"/>
        <v>BA$19</v>
      </c>
      <c r="BB23" s="218" t="str">
        <f t="shared" si="10"/>
        <v>BB$19</v>
      </c>
      <c r="BC23" s="218" t="str">
        <f t="shared" si="10"/>
        <v>BC$19</v>
      </c>
      <c r="BD23" s="218" t="str">
        <f t="shared" si="10"/>
        <v>BD$19</v>
      </c>
      <c r="BE23" s="218" t="str">
        <f t="shared" si="10"/>
        <v>BE$19</v>
      </c>
      <c r="BF23" s="218" t="str">
        <f t="shared" si="10"/>
        <v>BF$19</v>
      </c>
      <c r="BG23" s="218" t="str">
        <f t="shared" si="10"/>
        <v>BG$19</v>
      </c>
      <c r="BH23" s="218" t="str">
        <f t="shared" si="10"/>
        <v>BH$19</v>
      </c>
      <c r="BI23" s="218" t="str">
        <f t="shared" si="10"/>
        <v>BI$19</v>
      </c>
      <c r="BJ23" s="218" t="str">
        <f t="shared" si="10"/>
        <v>BJ$19</v>
      </c>
      <c r="BK23" s="218" t="str">
        <f t="shared" si="10"/>
        <v>BK$19</v>
      </c>
      <c r="BL23" s="218" t="str">
        <f t="shared" si="10"/>
        <v>BL$19</v>
      </c>
      <c r="BM23" s="218" t="str">
        <f t="shared" si="10"/>
        <v>BM$19</v>
      </c>
      <c r="BN23" s="218" t="str">
        <f t="shared" si="10"/>
        <v>BN$19</v>
      </c>
      <c r="BO23" s="218" t="str">
        <f t="shared" si="10"/>
        <v>BO$19</v>
      </c>
      <c r="BP23" s="218" t="str">
        <f t="shared" si="10"/>
        <v>BP$19</v>
      </c>
      <c r="BQ23" s="218" t="str">
        <f t="shared" si="10"/>
        <v>BQ$19</v>
      </c>
      <c r="BR23" s="218" t="str">
        <f t="shared" si="10"/>
        <v>BR$19</v>
      </c>
      <c r="BS23" s="218" t="str">
        <f t="shared" si="10"/>
        <v>BS$19</v>
      </c>
      <c r="BT23" s="218" t="str">
        <f t="shared" si="10"/>
        <v>BT$19</v>
      </c>
      <c r="BU23" s="218" t="str">
        <f t="shared" si="10"/>
        <v>BU$19</v>
      </c>
      <c r="BV23" s="218" t="str">
        <f t="shared" si="10"/>
        <v>BV$19</v>
      </c>
      <c r="BW23" s="218" t="str">
        <f t="shared" si="10"/>
        <v>BW$19</v>
      </c>
      <c r="BX23" s="218" t="str">
        <f t="shared" si="10"/>
        <v>BX$19</v>
      </c>
      <c r="BY23" s="218" t="str">
        <f t="shared" si="10"/>
        <v>BY$19</v>
      </c>
      <c r="BZ23" s="218" t="str">
        <f t="shared" si="10"/>
        <v>BZ$19</v>
      </c>
      <c r="CA23" s="218" t="str">
        <f t="shared" si="10"/>
        <v>CA$19</v>
      </c>
      <c r="CB23" s="218" t="str">
        <f t="shared" si="10"/>
        <v>CB$19</v>
      </c>
      <c r="CC23" s="218" t="str">
        <f t="shared" si="10"/>
        <v>CC$19</v>
      </c>
      <c r="CD23" s="218" t="str">
        <f t="shared" ref="CD23:CK23" si="11">ADDRESS(ROW(CD19),COLUMN(CD19),2)</f>
        <v>CD$19</v>
      </c>
      <c r="CE23" s="218" t="str">
        <f t="shared" si="11"/>
        <v>CE$19</v>
      </c>
      <c r="CF23" s="218" t="str">
        <f t="shared" si="11"/>
        <v>CF$19</v>
      </c>
      <c r="CG23" s="218" t="str">
        <f t="shared" si="11"/>
        <v>CG$19</v>
      </c>
      <c r="CH23" s="218" t="str">
        <f t="shared" si="11"/>
        <v>CH$19</v>
      </c>
      <c r="CI23" s="218" t="str">
        <f t="shared" si="11"/>
        <v>CI$19</v>
      </c>
      <c r="CJ23" s="218" t="str">
        <f t="shared" si="11"/>
        <v>CJ$19</v>
      </c>
      <c r="CK23" s="218" t="str">
        <f t="shared" si="11"/>
        <v>CK$19</v>
      </c>
    </row>
    <row r="24" spans="2:89" x14ac:dyDescent="0.35">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row>
    <row r="25" spans="2:89" x14ac:dyDescent="0.35">
      <c r="B25" s="202" t="s">
        <v>476</v>
      </c>
      <c r="C25" s="27" t="s">
        <v>476</v>
      </c>
      <c r="D25" s="27"/>
      <c r="E25" s="27" t="s">
        <v>476</v>
      </c>
      <c r="F25" s="27" t="s">
        <v>476</v>
      </c>
      <c r="G25" s="27" t="s">
        <v>476</v>
      </c>
      <c r="H25" s="202" t="s">
        <v>476</v>
      </c>
      <c r="I25" s="202" t="s">
        <v>476</v>
      </c>
      <c r="J25" s="202"/>
      <c r="K25" s="202" t="s">
        <v>476</v>
      </c>
      <c r="L25" s="202" t="s">
        <v>476</v>
      </c>
      <c r="M25" s="202" t="s">
        <v>476</v>
      </c>
      <c r="N25" s="202" t="s">
        <v>476</v>
      </c>
      <c r="O25" s="202" t="s">
        <v>476</v>
      </c>
      <c r="P25" s="202" t="s">
        <v>476</v>
      </c>
      <c r="R25" s="202" t="s">
        <v>476</v>
      </c>
      <c r="S25" s="202" t="s">
        <v>476</v>
      </c>
      <c r="T25" s="202" t="s">
        <v>476</v>
      </c>
      <c r="U25" s="202" t="s">
        <v>476</v>
      </c>
      <c r="V25" s="202" t="s">
        <v>476</v>
      </c>
      <c r="W25" s="202" t="s">
        <v>476</v>
      </c>
      <c r="X25" s="202" t="s">
        <v>476</v>
      </c>
      <c r="Y25" s="202" t="s">
        <v>476</v>
      </c>
      <c r="Z25" s="202" t="s">
        <v>476</v>
      </c>
      <c r="AA25" s="202" t="s">
        <v>476</v>
      </c>
      <c r="AB25" s="202" t="s">
        <v>476</v>
      </c>
      <c r="AC25" s="202" t="s">
        <v>476</v>
      </c>
      <c r="AD25" s="206"/>
      <c r="AE25" s="206"/>
      <c r="AF25" s="206"/>
      <c r="AG25" s="206"/>
      <c r="AH25" s="206"/>
      <c r="AI25" s="206"/>
      <c r="AJ25" s="206"/>
      <c r="AK25" s="206"/>
      <c r="AL25" s="206"/>
      <c r="AM25" s="206"/>
      <c r="AN25" s="206"/>
      <c r="AO25" s="206"/>
      <c r="AP25" s="206"/>
      <c r="AQ25" s="206"/>
      <c r="AR25" s="206"/>
      <c r="AS25" s="206"/>
      <c r="AT25" s="206"/>
      <c r="AU25" s="206"/>
      <c r="AV25" s="206"/>
      <c r="AW25" s="206"/>
      <c r="AX25" s="206"/>
      <c r="AY25" s="206"/>
      <c r="AZ25" s="206"/>
      <c r="BA25" s="206"/>
      <c r="BB25" s="206"/>
      <c r="BC25" s="206"/>
      <c r="BD25" s="206"/>
      <c r="BE25" s="206"/>
      <c r="BF25" s="206"/>
      <c r="BG25" s="206"/>
      <c r="BH25" s="206"/>
      <c r="BI25" s="206"/>
      <c r="BJ25" s="206"/>
      <c r="BK25" s="206"/>
      <c r="BL25" s="206"/>
      <c r="BM25" s="206"/>
      <c r="BN25" s="206"/>
      <c r="BO25" s="206"/>
      <c r="BP25" s="206"/>
      <c r="BQ25" s="206"/>
      <c r="BR25" s="206"/>
      <c r="BS25" s="206"/>
      <c r="BT25" s="206"/>
      <c r="BU25" s="206"/>
      <c r="BV25" s="206"/>
      <c r="BW25" s="206"/>
      <c r="BX25" s="206"/>
      <c r="BY25" s="206"/>
      <c r="BZ25" s="206"/>
      <c r="CA25" s="206"/>
      <c r="CB25" s="206"/>
      <c r="CC25" s="206"/>
      <c r="CD25" s="206"/>
      <c r="CE25" s="206"/>
      <c r="CF25" s="206"/>
      <c r="CG25" s="206"/>
      <c r="CH25" s="206"/>
      <c r="CI25" s="206"/>
      <c r="CJ25" s="206"/>
      <c r="CK25" s="206"/>
    </row>
    <row r="26" spans="2:89" x14ac:dyDescent="0.35">
      <c r="B26" s="202"/>
      <c r="C26" s="27"/>
      <c r="D26" s="27"/>
      <c r="E26" s="27"/>
      <c r="F26" s="27"/>
      <c r="G26" s="27"/>
      <c r="H26" s="202"/>
      <c r="I26" s="202"/>
      <c r="J26" s="202"/>
      <c r="K26" s="202"/>
      <c r="L26" s="202"/>
      <c r="M26" s="202"/>
      <c r="N26" s="202"/>
      <c r="O26" s="202"/>
      <c r="P26" s="202"/>
      <c r="R26" s="202"/>
      <c r="S26" s="202"/>
      <c r="T26" s="202"/>
      <c r="U26" s="202"/>
      <c r="V26" s="202"/>
      <c r="W26" s="202"/>
      <c r="X26" s="202"/>
      <c r="Y26" s="202"/>
      <c r="Z26" s="202"/>
      <c r="AA26" s="202"/>
      <c r="AB26" s="202"/>
      <c r="AC26" s="202"/>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c r="BC26" s="206"/>
      <c r="BD26" s="206"/>
      <c r="BE26" s="206"/>
      <c r="BF26" s="206"/>
      <c r="BG26" s="206"/>
      <c r="BH26" s="206"/>
      <c r="BI26" s="206"/>
      <c r="BJ26" s="206"/>
      <c r="BK26" s="206"/>
      <c r="BL26" s="206"/>
      <c r="BM26" s="206"/>
      <c r="BN26" s="206"/>
      <c r="BO26" s="206"/>
      <c r="BP26" s="206"/>
      <c r="BQ26" s="206"/>
      <c r="BR26" s="206"/>
      <c r="BS26" s="206"/>
      <c r="BT26" s="206"/>
      <c r="BU26" s="206"/>
      <c r="BV26" s="206"/>
      <c r="BW26" s="206"/>
      <c r="BX26" s="206"/>
      <c r="BY26" s="206"/>
      <c r="BZ26" s="206"/>
      <c r="CA26" s="206"/>
      <c r="CB26" s="206"/>
      <c r="CC26" s="206"/>
      <c r="CD26" s="206"/>
      <c r="CE26" s="206"/>
      <c r="CF26" s="206"/>
      <c r="CG26" s="206"/>
      <c r="CH26" s="206"/>
      <c r="CI26" s="206"/>
      <c r="CJ26" s="206"/>
      <c r="CK26" s="206"/>
    </row>
    <row r="27" spans="2:89" x14ac:dyDescent="0.35">
      <c r="B27" s="202"/>
      <c r="C27" s="27"/>
      <c r="D27" s="27"/>
      <c r="E27" s="27"/>
      <c r="F27" s="27"/>
      <c r="G27" s="27"/>
      <c r="H27" s="202"/>
      <c r="I27" s="202"/>
      <c r="J27" s="202"/>
      <c r="K27" s="202"/>
      <c r="L27" s="202"/>
      <c r="M27" s="202"/>
      <c r="N27" s="202"/>
      <c r="O27" s="202"/>
      <c r="P27" s="202"/>
      <c r="R27" s="202"/>
      <c r="S27" s="202"/>
      <c r="T27" s="202"/>
      <c r="U27" s="202"/>
      <c r="V27" s="202"/>
      <c r="W27" s="202"/>
      <c r="X27" s="202"/>
      <c r="Y27" s="202"/>
      <c r="Z27" s="202"/>
      <c r="AA27" s="202"/>
      <c r="AB27" s="202"/>
      <c r="AC27" s="202"/>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c r="BC27" s="206"/>
      <c r="BD27" s="206"/>
      <c r="BE27" s="206"/>
      <c r="BF27" s="206"/>
      <c r="BG27" s="206"/>
      <c r="BH27" s="206"/>
      <c r="BI27" s="206"/>
      <c r="BJ27" s="206"/>
      <c r="BK27" s="206"/>
      <c r="BL27" s="206"/>
      <c r="BM27" s="206"/>
      <c r="BN27" s="206"/>
      <c r="BO27" s="206"/>
      <c r="BP27" s="206"/>
      <c r="BQ27" s="206"/>
      <c r="BR27" s="206"/>
      <c r="BS27" s="206"/>
      <c r="BT27" s="206"/>
      <c r="BU27" s="206"/>
      <c r="BV27" s="206"/>
      <c r="BW27" s="206"/>
      <c r="BX27" s="206"/>
      <c r="BY27" s="206"/>
      <c r="BZ27" s="206"/>
      <c r="CA27" s="206"/>
      <c r="CB27" s="206"/>
      <c r="CC27" s="206"/>
      <c r="CD27" s="206"/>
      <c r="CE27" s="206"/>
      <c r="CF27" s="206"/>
      <c r="CG27" s="206"/>
      <c r="CH27" s="206"/>
      <c r="CI27" s="206"/>
      <c r="CJ27" s="206"/>
      <c r="CK27" s="206"/>
    </row>
    <row r="28" spans="2:89" x14ac:dyDescent="0.35">
      <c r="B28" s="202"/>
      <c r="C28" s="27"/>
      <c r="D28" s="27"/>
      <c r="E28" s="27"/>
      <c r="F28" s="27"/>
      <c r="G28" s="27"/>
      <c r="H28" s="202"/>
      <c r="I28" s="202"/>
      <c r="J28" s="202"/>
      <c r="K28" s="202"/>
      <c r="L28" s="202"/>
      <c r="M28" s="202"/>
      <c r="N28" s="202"/>
      <c r="O28" s="202"/>
      <c r="P28" s="202"/>
      <c r="R28" s="202"/>
      <c r="S28" s="202"/>
      <c r="T28" s="202"/>
      <c r="U28" s="202"/>
      <c r="V28" s="202"/>
      <c r="W28" s="202"/>
      <c r="X28" s="202"/>
      <c r="Y28" s="202"/>
      <c r="Z28" s="202"/>
      <c r="AA28" s="202"/>
      <c r="AB28" s="202"/>
      <c r="AC28" s="202"/>
      <c r="AD28" s="206"/>
      <c r="AE28" s="206"/>
      <c r="AF28" s="206"/>
      <c r="AG28" s="206"/>
      <c r="AH28" s="206"/>
      <c r="AI28" s="206"/>
      <c r="AJ28" s="206"/>
      <c r="AK28" s="206"/>
      <c r="AL28" s="206"/>
      <c r="AM28" s="206"/>
      <c r="AN28" s="206"/>
      <c r="AO28" s="206"/>
      <c r="AP28" s="206"/>
      <c r="AQ28" s="206"/>
      <c r="AR28" s="206"/>
      <c r="AS28" s="206"/>
      <c r="AT28" s="206"/>
      <c r="AU28" s="206"/>
      <c r="AV28" s="206"/>
      <c r="AW28" s="206"/>
      <c r="AX28" s="206"/>
      <c r="AY28" s="206"/>
      <c r="AZ28" s="206"/>
      <c r="BA28" s="206"/>
      <c r="BB28" s="206"/>
      <c r="BC28" s="206"/>
      <c r="BD28" s="206"/>
      <c r="BE28" s="206"/>
      <c r="BF28" s="206"/>
      <c r="BG28" s="206"/>
      <c r="BH28" s="206"/>
      <c r="BI28" s="206"/>
      <c r="BJ28" s="206"/>
      <c r="BK28" s="206"/>
      <c r="BL28" s="206"/>
      <c r="BM28" s="206"/>
      <c r="BN28" s="206"/>
      <c r="BO28" s="206"/>
      <c r="BP28" s="206"/>
      <c r="BQ28" s="206"/>
      <c r="BR28" s="206"/>
      <c r="BS28" s="206"/>
      <c r="BT28" s="206"/>
      <c r="BU28" s="206"/>
      <c r="BV28" s="206"/>
      <c r="BW28" s="206"/>
      <c r="BX28" s="206"/>
      <c r="BY28" s="206"/>
      <c r="BZ28" s="206"/>
      <c r="CA28" s="206"/>
      <c r="CB28" s="206"/>
      <c r="CC28" s="206"/>
      <c r="CD28" s="206"/>
      <c r="CE28" s="206"/>
      <c r="CF28" s="206"/>
      <c r="CG28" s="206"/>
      <c r="CH28" s="206"/>
      <c r="CI28" s="206"/>
      <c r="CJ28" s="206"/>
      <c r="CK28" s="206"/>
    </row>
    <row r="29" spans="2:89" x14ac:dyDescent="0.35">
      <c r="B29" s="202"/>
      <c r="C29" s="27"/>
      <c r="D29" s="27"/>
      <c r="E29" s="27"/>
      <c r="F29" s="27"/>
      <c r="G29" s="27"/>
      <c r="H29" s="202"/>
      <c r="I29" s="202"/>
      <c r="J29" s="202"/>
      <c r="K29" s="202"/>
      <c r="L29" s="202"/>
      <c r="M29" s="202"/>
      <c r="N29" s="202"/>
      <c r="O29" s="202"/>
      <c r="P29" s="202"/>
      <c r="R29" s="202"/>
      <c r="S29" s="202"/>
      <c r="T29" s="202"/>
      <c r="U29" s="202"/>
      <c r="V29" s="202"/>
      <c r="W29" s="202"/>
      <c r="X29" s="202"/>
      <c r="Y29" s="202"/>
      <c r="Z29" s="202"/>
      <c r="AA29" s="202"/>
      <c r="AB29" s="202"/>
      <c r="AC29" s="202"/>
      <c r="AD29" s="206"/>
      <c r="AE29" s="206"/>
      <c r="AF29" s="206"/>
      <c r="AG29" s="206"/>
      <c r="AH29" s="206"/>
      <c r="AI29" s="206"/>
      <c r="AJ29" s="206"/>
      <c r="AK29" s="206"/>
      <c r="AL29" s="206"/>
      <c r="AM29" s="206"/>
      <c r="AN29" s="206"/>
      <c r="AO29" s="206"/>
      <c r="AP29" s="206"/>
      <c r="AQ29" s="206"/>
      <c r="AR29" s="206"/>
      <c r="AS29" s="206"/>
      <c r="AT29" s="206"/>
      <c r="AU29" s="206"/>
      <c r="AV29" s="206"/>
      <c r="AW29" s="206"/>
      <c r="AX29" s="206"/>
      <c r="AY29" s="206"/>
      <c r="AZ29" s="206"/>
      <c r="BA29" s="206"/>
      <c r="BB29" s="206"/>
      <c r="BC29" s="206"/>
      <c r="BD29" s="206"/>
      <c r="BE29" s="206"/>
      <c r="BF29" s="206"/>
      <c r="BG29" s="206"/>
      <c r="BH29" s="206"/>
      <c r="BI29" s="206"/>
      <c r="BJ29" s="206"/>
      <c r="BK29" s="206"/>
      <c r="BL29" s="206"/>
      <c r="BM29" s="206"/>
      <c r="BN29" s="206"/>
      <c r="BO29" s="206"/>
      <c r="BP29" s="206"/>
      <c r="BQ29" s="206"/>
      <c r="BR29" s="206"/>
      <c r="BS29" s="206"/>
      <c r="BT29" s="206"/>
      <c r="BU29" s="206"/>
      <c r="BV29" s="206"/>
      <c r="BW29" s="206"/>
      <c r="BX29" s="206"/>
      <c r="BY29" s="206"/>
      <c r="BZ29" s="206"/>
      <c r="CA29" s="206"/>
      <c r="CB29" s="206"/>
      <c r="CC29" s="206"/>
      <c r="CD29" s="206"/>
      <c r="CE29" s="206"/>
      <c r="CF29" s="206"/>
      <c r="CG29" s="206"/>
      <c r="CH29" s="206"/>
      <c r="CI29" s="206"/>
      <c r="CJ29" s="206"/>
      <c r="CK29" s="206"/>
    </row>
    <row r="30" spans="2:89" x14ac:dyDescent="0.35">
      <c r="B30" s="202"/>
      <c r="C30" s="27"/>
      <c r="D30" s="27"/>
      <c r="E30" s="27"/>
      <c r="F30" s="27"/>
      <c r="G30" s="27"/>
      <c r="H30" s="202"/>
      <c r="I30" s="202"/>
      <c r="J30" s="202"/>
      <c r="K30" s="202"/>
      <c r="L30" s="202"/>
      <c r="M30" s="202"/>
      <c r="N30" s="202"/>
      <c r="O30" s="202"/>
      <c r="P30" s="202"/>
      <c r="R30" s="202"/>
      <c r="S30" s="202"/>
      <c r="T30" s="202"/>
      <c r="U30" s="202"/>
      <c r="V30" s="202"/>
      <c r="W30" s="202"/>
      <c r="X30" s="202"/>
      <c r="Y30" s="202"/>
      <c r="Z30" s="202"/>
      <c r="AA30" s="202"/>
      <c r="AB30" s="202"/>
      <c r="AC30" s="202"/>
      <c r="AD30" s="206"/>
      <c r="AE30" s="206"/>
      <c r="AF30" s="206"/>
      <c r="AG30" s="206"/>
      <c r="AH30" s="206"/>
      <c r="AI30" s="206"/>
      <c r="AJ30" s="206"/>
      <c r="AK30" s="206"/>
      <c r="AL30" s="206"/>
      <c r="AM30" s="206"/>
      <c r="AN30" s="206"/>
      <c r="AO30" s="206"/>
      <c r="AP30" s="206"/>
      <c r="AQ30" s="206"/>
      <c r="AR30" s="206"/>
      <c r="AS30" s="206"/>
      <c r="AT30" s="206"/>
      <c r="AU30" s="206"/>
      <c r="AV30" s="206"/>
      <c r="AW30" s="206"/>
      <c r="AX30" s="206"/>
      <c r="AY30" s="206"/>
      <c r="AZ30" s="206"/>
      <c r="BA30" s="206"/>
      <c r="BB30" s="206"/>
      <c r="BC30" s="206"/>
      <c r="BD30" s="206"/>
      <c r="BE30" s="206"/>
      <c r="BF30" s="206"/>
      <c r="BG30" s="206"/>
      <c r="BH30" s="206"/>
      <c r="BI30" s="206"/>
      <c r="BJ30" s="206"/>
      <c r="BK30" s="206"/>
      <c r="BL30" s="206"/>
      <c r="BM30" s="206"/>
      <c r="BN30" s="206"/>
      <c r="BO30" s="206"/>
      <c r="BP30" s="206"/>
      <c r="BQ30" s="206"/>
      <c r="BR30" s="206"/>
      <c r="BS30" s="206"/>
      <c r="BT30" s="206"/>
      <c r="BU30" s="206"/>
      <c r="BV30" s="206"/>
      <c r="BW30" s="206"/>
      <c r="BX30" s="206"/>
      <c r="BY30" s="206"/>
      <c r="BZ30" s="206"/>
      <c r="CA30" s="206"/>
      <c r="CB30" s="206"/>
      <c r="CC30" s="206"/>
      <c r="CD30" s="206"/>
      <c r="CE30" s="206"/>
      <c r="CF30" s="206"/>
      <c r="CG30" s="206"/>
      <c r="CH30" s="206"/>
      <c r="CI30" s="206"/>
      <c r="CJ30" s="206"/>
      <c r="CK30" s="206"/>
    </row>
    <row r="31" spans="2:89" x14ac:dyDescent="0.35">
      <c r="B31" s="202"/>
      <c r="C31" s="27"/>
      <c r="D31" s="27"/>
      <c r="E31" s="27"/>
      <c r="F31" s="27"/>
      <c r="G31" s="27"/>
      <c r="H31" s="202"/>
      <c r="I31" s="202"/>
      <c r="J31" s="202"/>
      <c r="K31" s="202"/>
      <c r="L31" s="202"/>
      <c r="M31" s="202"/>
      <c r="N31" s="202"/>
      <c r="O31" s="202"/>
      <c r="P31" s="202"/>
      <c r="R31" s="202"/>
      <c r="S31" s="202"/>
      <c r="T31" s="202"/>
      <c r="U31" s="202"/>
      <c r="V31" s="202"/>
      <c r="W31" s="202"/>
      <c r="X31" s="202"/>
      <c r="Y31" s="202"/>
      <c r="Z31" s="202"/>
      <c r="AA31" s="202"/>
      <c r="AB31" s="202"/>
      <c r="AC31" s="202"/>
      <c r="AD31" s="206"/>
      <c r="AE31" s="206"/>
      <c r="AF31" s="206"/>
      <c r="AG31" s="206"/>
      <c r="AH31" s="206"/>
      <c r="AI31" s="206"/>
      <c r="AJ31" s="206"/>
      <c r="AK31" s="206"/>
      <c r="AL31" s="206"/>
      <c r="AM31" s="206"/>
      <c r="AN31" s="206"/>
      <c r="AO31" s="206"/>
      <c r="AP31" s="206"/>
      <c r="AQ31" s="206"/>
      <c r="AR31" s="206"/>
      <c r="AS31" s="206"/>
      <c r="AT31" s="206"/>
      <c r="AU31" s="206"/>
      <c r="AV31" s="206"/>
      <c r="AW31" s="206"/>
      <c r="AX31" s="206"/>
      <c r="AY31" s="206"/>
      <c r="AZ31" s="206"/>
      <c r="BA31" s="206"/>
      <c r="BB31" s="206"/>
      <c r="BC31" s="206"/>
      <c r="BD31" s="206"/>
      <c r="BE31" s="206"/>
      <c r="BF31" s="206"/>
      <c r="BG31" s="206"/>
      <c r="BH31" s="206"/>
      <c r="BI31" s="206"/>
      <c r="BJ31" s="206"/>
      <c r="BK31" s="206"/>
      <c r="BL31" s="206"/>
      <c r="BM31" s="206"/>
      <c r="BN31" s="206"/>
      <c r="BO31" s="206"/>
      <c r="BP31" s="206"/>
      <c r="BQ31" s="206"/>
      <c r="BR31" s="206"/>
      <c r="BS31" s="206"/>
      <c r="BT31" s="206"/>
      <c r="BU31" s="206"/>
      <c r="BV31" s="206"/>
      <c r="BW31" s="206"/>
      <c r="BX31" s="206"/>
      <c r="BY31" s="206"/>
      <c r="BZ31" s="206"/>
      <c r="CA31" s="206"/>
      <c r="CB31" s="206"/>
      <c r="CC31" s="206"/>
      <c r="CD31" s="206"/>
      <c r="CE31" s="206"/>
      <c r="CF31" s="206"/>
      <c r="CG31" s="206"/>
      <c r="CH31" s="206"/>
      <c r="CI31" s="206"/>
      <c r="CJ31" s="206"/>
      <c r="CK31" s="206"/>
    </row>
    <row r="32" spans="2:89" x14ac:dyDescent="0.35">
      <c r="B32" s="202"/>
      <c r="C32" s="27"/>
      <c r="D32" s="27"/>
      <c r="E32" s="27"/>
      <c r="F32" s="27"/>
      <c r="G32" s="27"/>
      <c r="H32" s="202"/>
      <c r="I32" s="202"/>
      <c r="J32" s="202"/>
      <c r="K32" s="202"/>
      <c r="L32" s="202"/>
      <c r="M32" s="202"/>
      <c r="N32" s="202"/>
      <c r="O32" s="202"/>
      <c r="P32" s="202"/>
      <c r="R32" s="202"/>
      <c r="S32" s="202"/>
      <c r="T32" s="202"/>
      <c r="U32" s="202"/>
      <c r="V32" s="202"/>
      <c r="W32" s="202"/>
      <c r="X32" s="202"/>
      <c r="Y32" s="202"/>
      <c r="Z32" s="202"/>
      <c r="AA32" s="202"/>
      <c r="AB32" s="202"/>
      <c r="AC32" s="202"/>
      <c r="AD32" s="206"/>
      <c r="AE32" s="206"/>
      <c r="AF32" s="206"/>
      <c r="AG32" s="206"/>
      <c r="AH32" s="206"/>
      <c r="AI32" s="206"/>
      <c r="AJ32" s="206"/>
      <c r="AK32" s="206"/>
      <c r="AL32" s="206"/>
      <c r="AM32" s="206"/>
      <c r="AN32" s="206"/>
      <c r="AO32" s="206"/>
      <c r="AP32" s="206"/>
      <c r="AQ32" s="206"/>
      <c r="AR32" s="206"/>
      <c r="AS32" s="206"/>
      <c r="AT32" s="206"/>
      <c r="AU32" s="206"/>
      <c r="AV32" s="206"/>
      <c r="AW32" s="206"/>
      <c r="AX32" s="206"/>
      <c r="AY32" s="206"/>
      <c r="AZ32" s="206"/>
      <c r="BA32" s="206"/>
      <c r="BB32" s="206"/>
      <c r="BC32" s="206"/>
      <c r="BD32" s="206"/>
      <c r="BE32" s="206"/>
      <c r="BF32" s="206"/>
      <c r="BG32" s="206"/>
      <c r="BH32" s="206"/>
      <c r="BI32" s="206"/>
      <c r="BJ32" s="206"/>
      <c r="BK32" s="206"/>
      <c r="BL32" s="206"/>
      <c r="BM32" s="206"/>
      <c r="BN32" s="206"/>
      <c r="BO32" s="206"/>
      <c r="BP32" s="206"/>
      <c r="BQ32" s="206"/>
      <c r="BR32" s="206"/>
      <c r="BS32" s="206"/>
      <c r="BT32" s="206"/>
      <c r="BU32" s="206"/>
      <c r="BV32" s="206"/>
      <c r="BW32" s="206"/>
      <c r="BX32" s="206"/>
      <c r="BY32" s="206"/>
      <c r="BZ32" s="206"/>
      <c r="CA32" s="206"/>
      <c r="CB32" s="206"/>
      <c r="CC32" s="206"/>
      <c r="CD32" s="206"/>
      <c r="CE32" s="206"/>
      <c r="CF32" s="206"/>
      <c r="CG32" s="206"/>
      <c r="CH32" s="206"/>
      <c r="CI32" s="206"/>
      <c r="CJ32" s="206"/>
      <c r="CK32" s="206"/>
    </row>
    <row r="33" spans="2:89" x14ac:dyDescent="0.35">
      <c r="B33" s="202"/>
      <c r="C33" s="27"/>
      <c r="D33" s="27"/>
      <c r="E33" s="27"/>
      <c r="F33" s="27"/>
      <c r="G33" s="27"/>
      <c r="H33" s="202"/>
      <c r="I33" s="202"/>
      <c r="J33" s="202"/>
      <c r="K33" s="202"/>
      <c r="L33" s="202"/>
      <c r="M33" s="202"/>
      <c r="N33" s="202"/>
      <c r="O33" s="202"/>
      <c r="P33" s="202"/>
      <c r="R33" s="202"/>
      <c r="S33" s="202"/>
      <c r="T33" s="202"/>
      <c r="U33" s="202"/>
      <c r="V33" s="202"/>
      <c r="W33" s="202"/>
      <c r="X33" s="202"/>
      <c r="Y33" s="202"/>
      <c r="Z33" s="202"/>
      <c r="AA33" s="202"/>
      <c r="AB33" s="202"/>
      <c r="AC33" s="202"/>
      <c r="AD33" s="206"/>
      <c r="AE33" s="206"/>
      <c r="AF33" s="206"/>
      <c r="AG33" s="206"/>
      <c r="AH33" s="206"/>
      <c r="AI33" s="206"/>
      <c r="AJ33" s="206"/>
      <c r="AK33" s="206"/>
      <c r="AL33" s="206"/>
      <c r="AM33" s="206"/>
      <c r="AN33" s="206"/>
      <c r="AO33" s="206"/>
      <c r="AP33" s="206"/>
      <c r="AQ33" s="206"/>
      <c r="AR33" s="206"/>
      <c r="AS33" s="206"/>
      <c r="AT33" s="206"/>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row>
    <row r="34" spans="2:89" x14ac:dyDescent="0.35">
      <c r="B34" s="202"/>
      <c r="C34" s="27"/>
      <c r="D34" s="27"/>
      <c r="E34" s="27"/>
      <c r="F34" s="27"/>
      <c r="G34" s="27"/>
      <c r="H34" s="202"/>
      <c r="I34" s="202"/>
      <c r="J34" s="202"/>
      <c r="K34" s="202"/>
      <c r="L34" s="202"/>
      <c r="M34" s="202"/>
      <c r="N34" s="202"/>
      <c r="O34" s="202"/>
      <c r="P34" s="202"/>
      <c r="R34" s="202"/>
      <c r="S34" s="202"/>
      <c r="T34" s="202"/>
      <c r="U34" s="202"/>
      <c r="V34" s="202"/>
      <c r="W34" s="202"/>
      <c r="X34" s="202"/>
      <c r="Y34" s="202"/>
      <c r="Z34" s="202"/>
      <c r="AA34" s="202"/>
      <c r="AB34" s="202"/>
      <c r="AC34" s="202"/>
      <c r="AD34" s="206"/>
      <c r="AE34" s="206"/>
      <c r="AF34" s="206"/>
      <c r="AG34" s="206"/>
      <c r="AH34" s="206"/>
      <c r="AI34" s="206"/>
      <c r="AJ34" s="206"/>
      <c r="AK34" s="206"/>
      <c r="AL34" s="206"/>
      <c r="AM34" s="206"/>
      <c r="AN34" s="206"/>
      <c r="AO34" s="206"/>
      <c r="AP34" s="206"/>
      <c r="AQ34" s="206"/>
      <c r="AR34" s="206"/>
      <c r="AS34" s="206"/>
      <c r="AT34" s="206"/>
      <c r="AU34" s="206"/>
      <c r="AV34" s="206"/>
      <c r="AW34" s="206"/>
      <c r="AX34" s="206"/>
      <c r="AY34" s="206"/>
      <c r="AZ34" s="206"/>
      <c r="BA34" s="206"/>
      <c r="BB34" s="206"/>
      <c r="BC34" s="206"/>
      <c r="BD34" s="206"/>
      <c r="BE34" s="206"/>
      <c r="BF34" s="206"/>
      <c r="BG34" s="206"/>
      <c r="BH34" s="206"/>
      <c r="BI34" s="206"/>
      <c r="BJ34" s="206"/>
      <c r="BK34" s="206"/>
      <c r="BL34" s="206"/>
      <c r="BM34" s="206"/>
      <c r="BN34" s="206"/>
      <c r="BO34" s="206"/>
      <c r="BP34" s="206"/>
      <c r="BQ34" s="206"/>
      <c r="BR34" s="206"/>
      <c r="BS34" s="206"/>
      <c r="BT34" s="206"/>
      <c r="BU34" s="206"/>
      <c r="BV34" s="206"/>
      <c r="BW34" s="206"/>
      <c r="BX34" s="206"/>
      <c r="BY34" s="206"/>
      <c r="BZ34" s="206"/>
      <c r="CA34" s="206"/>
      <c r="CB34" s="206"/>
      <c r="CC34" s="206"/>
      <c r="CD34" s="206"/>
      <c r="CE34" s="206"/>
      <c r="CF34" s="206"/>
      <c r="CG34" s="206"/>
      <c r="CH34" s="206"/>
      <c r="CI34" s="206"/>
      <c r="CJ34" s="206"/>
      <c r="CK34" s="206"/>
    </row>
    <row r="35" spans="2:89" x14ac:dyDescent="0.35">
      <c r="B35" s="202"/>
      <c r="C35" s="27"/>
      <c r="D35" s="27"/>
      <c r="E35" s="27"/>
      <c r="F35" s="27"/>
      <c r="G35" s="27"/>
      <c r="H35" s="202"/>
      <c r="I35" s="202"/>
      <c r="J35" s="202"/>
      <c r="K35" s="202"/>
      <c r="L35" s="202"/>
      <c r="M35" s="202"/>
      <c r="N35" s="202"/>
      <c r="O35" s="202"/>
      <c r="P35" s="202"/>
      <c r="R35" s="202"/>
      <c r="S35" s="202"/>
      <c r="T35" s="202"/>
      <c r="U35" s="202"/>
      <c r="V35" s="202"/>
      <c r="W35" s="202"/>
      <c r="X35" s="202"/>
      <c r="Y35" s="202"/>
      <c r="Z35" s="202"/>
      <c r="AA35" s="202"/>
      <c r="AB35" s="202"/>
      <c r="AC35" s="202"/>
      <c r="AD35" s="206"/>
      <c r="AE35" s="206"/>
      <c r="AF35" s="206"/>
      <c r="AG35" s="206"/>
      <c r="AH35" s="206"/>
      <c r="AI35" s="206"/>
      <c r="AJ35" s="206"/>
      <c r="AK35" s="206"/>
      <c r="AL35" s="206"/>
      <c r="AM35" s="206"/>
      <c r="AN35" s="206"/>
      <c r="AO35" s="206"/>
      <c r="AP35" s="206"/>
      <c r="AQ35" s="206"/>
      <c r="AR35" s="206"/>
      <c r="AS35" s="206"/>
      <c r="AT35" s="206"/>
      <c r="AU35" s="206"/>
      <c r="AV35" s="206"/>
      <c r="AW35" s="206"/>
      <c r="AX35" s="206"/>
      <c r="AY35" s="206"/>
      <c r="AZ35" s="206"/>
      <c r="BA35" s="206"/>
      <c r="BB35" s="206"/>
      <c r="BC35" s="206"/>
      <c r="BD35" s="206"/>
      <c r="BE35" s="206"/>
      <c r="BF35" s="206"/>
      <c r="BG35" s="206"/>
      <c r="BH35" s="206"/>
      <c r="BI35" s="206"/>
      <c r="BJ35" s="206"/>
      <c r="BK35" s="206"/>
      <c r="BL35" s="206"/>
      <c r="BM35" s="206"/>
      <c r="BN35" s="206"/>
      <c r="BO35" s="206"/>
      <c r="BP35" s="206"/>
      <c r="BQ35" s="206"/>
      <c r="BR35" s="206"/>
      <c r="BS35" s="206"/>
      <c r="BT35" s="206"/>
      <c r="BU35" s="206"/>
      <c r="BV35" s="206"/>
      <c r="BW35" s="206"/>
      <c r="BX35" s="206"/>
      <c r="BY35" s="206"/>
      <c r="BZ35" s="206"/>
      <c r="CA35" s="206"/>
      <c r="CB35" s="206"/>
      <c r="CC35" s="206"/>
      <c r="CD35" s="206"/>
      <c r="CE35" s="206"/>
      <c r="CF35" s="206"/>
      <c r="CG35" s="206"/>
      <c r="CH35" s="206"/>
      <c r="CI35" s="206"/>
      <c r="CJ35" s="206"/>
      <c r="CK35" s="206"/>
    </row>
    <row r="36" spans="2:89" x14ac:dyDescent="0.35">
      <c r="B36" s="202"/>
      <c r="C36" s="27"/>
      <c r="D36" s="27"/>
      <c r="E36" s="27"/>
      <c r="F36" s="27"/>
      <c r="G36" s="27"/>
      <c r="H36" s="202"/>
      <c r="I36" s="202"/>
      <c r="J36" s="202"/>
      <c r="K36" s="202"/>
      <c r="L36" s="202"/>
      <c r="M36" s="202"/>
      <c r="N36" s="202"/>
      <c r="O36" s="202"/>
      <c r="P36" s="202"/>
      <c r="R36" s="202"/>
      <c r="S36" s="202"/>
      <c r="T36" s="202"/>
      <c r="U36" s="202"/>
      <c r="V36" s="202"/>
      <c r="W36" s="202"/>
      <c r="X36" s="202"/>
      <c r="Y36" s="202"/>
      <c r="Z36" s="202"/>
      <c r="AA36" s="202"/>
      <c r="AB36" s="202"/>
      <c r="AC36" s="202"/>
      <c r="AD36" s="206"/>
      <c r="AE36" s="206"/>
      <c r="AF36" s="206"/>
      <c r="AG36" s="206"/>
      <c r="AH36" s="206"/>
      <c r="AI36" s="206"/>
      <c r="AJ36" s="206"/>
      <c r="AK36" s="206"/>
      <c r="AL36" s="206"/>
      <c r="AM36" s="206"/>
      <c r="AN36" s="206"/>
      <c r="AO36" s="206"/>
      <c r="AP36" s="206"/>
      <c r="AQ36" s="206"/>
      <c r="AR36" s="206"/>
      <c r="AS36" s="206"/>
      <c r="AT36" s="206"/>
      <c r="AU36" s="206"/>
      <c r="AV36" s="206"/>
      <c r="AW36" s="206"/>
      <c r="AX36" s="206"/>
      <c r="AY36" s="206"/>
      <c r="AZ36" s="206"/>
      <c r="BA36" s="206"/>
      <c r="BB36" s="206"/>
      <c r="BC36" s="206"/>
      <c r="BD36" s="206"/>
      <c r="BE36" s="206"/>
      <c r="BF36" s="206"/>
      <c r="BG36" s="206"/>
      <c r="BH36" s="206"/>
      <c r="BI36" s="206"/>
      <c r="BJ36" s="206"/>
      <c r="BK36" s="206"/>
      <c r="BL36" s="206"/>
      <c r="BM36" s="206"/>
      <c r="BN36" s="206"/>
      <c r="BO36" s="206"/>
      <c r="BP36" s="206"/>
      <c r="BQ36" s="206"/>
      <c r="BR36" s="206"/>
      <c r="BS36" s="206"/>
      <c r="BT36" s="206"/>
      <c r="BU36" s="206"/>
      <c r="BV36" s="206"/>
      <c r="BW36" s="206"/>
      <c r="BX36" s="206"/>
      <c r="BY36" s="206"/>
      <c r="BZ36" s="206"/>
      <c r="CA36" s="206"/>
      <c r="CB36" s="206"/>
      <c r="CC36" s="206"/>
      <c r="CD36" s="206"/>
      <c r="CE36" s="206"/>
      <c r="CF36" s="206"/>
      <c r="CG36" s="206"/>
      <c r="CH36" s="206"/>
      <c r="CI36" s="206"/>
      <c r="CJ36" s="206"/>
      <c r="CK36" s="206"/>
    </row>
    <row r="37" spans="2:89" x14ac:dyDescent="0.35">
      <c r="B37" s="202"/>
      <c r="C37" s="27"/>
      <c r="D37" s="27"/>
      <c r="E37" s="27"/>
      <c r="F37" s="27"/>
      <c r="G37" s="27"/>
      <c r="H37" s="202"/>
      <c r="I37" s="202"/>
      <c r="J37" s="202"/>
      <c r="K37" s="202"/>
      <c r="L37" s="202"/>
      <c r="M37" s="202"/>
      <c r="N37" s="202"/>
      <c r="O37" s="202"/>
      <c r="P37" s="202"/>
      <c r="R37" s="202"/>
      <c r="S37" s="202"/>
      <c r="T37" s="202"/>
      <c r="U37" s="202"/>
      <c r="V37" s="202"/>
      <c r="W37" s="202"/>
      <c r="X37" s="202"/>
      <c r="Y37" s="202"/>
      <c r="Z37" s="202"/>
      <c r="AA37" s="202"/>
      <c r="AB37" s="202"/>
      <c r="AC37" s="202"/>
      <c r="AD37" s="206"/>
      <c r="AE37" s="206"/>
      <c r="AF37" s="206"/>
      <c r="AG37" s="206"/>
      <c r="AH37" s="206"/>
      <c r="AI37" s="206"/>
      <c r="AJ37" s="206"/>
      <c r="AK37" s="206"/>
      <c r="AL37" s="206"/>
      <c r="AM37" s="206"/>
      <c r="AN37" s="206"/>
      <c r="AO37" s="206"/>
      <c r="AP37" s="206"/>
      <c r="AQ37" s="206"/>
      <c r="AR37" s="206"/>
      <c r="AS37" s="206"/>
      <c r="AT37" s="206"/>
      <c r="AU37" s="206"/>
      <c r="AV37" s="206"/>
      <c r="AW37" s="206"/>
      <c r="AX37" s="206"/>
      <c r="AY37" s="206"/>
      <c r="AZ37" s="206"/>
      <c r="BA37" s="206"/>
      <c r="BB37" s="206"/>
      <c r="BC37" s="206"/>
      <c r="BD37" s="206"/>
      <c r="BE37" s="206"/>
      <c r="BF37" s="206"/>
      <c r="BG37" s="206"/>
      <c r="BH37" s="206"/>
      <c r="BI37" s="206"/>
      <c r="BJ37" s="206"/>
      <c r="BK37" s="206"/>
      <c r="BL37" s="206"/>
      <c r="BM37" s="206"/>
      <c r="BN37" s="206"/>
      <c r="BO37" s="206"/>
      <c r="BP37" s="206"/>
      <c r="BQ37" s="206"/>
      <c r="BR37" s="206"/>
      <c r="BS37" s="206"/>
      <c r="BT37" s="206"/>
      <c r="BU37" s="206"/>
      <c r="BV37" s="206"/>
      <c r="BW37" s="206"/>
      <c r="BX37" s="206"/>
      <c r="BY37" s="206"/>
      <c r="BZ37" s="206"/>
      <c r="CA37" s="206"/>
      <c r="CB37" s="206"/>
      <c r="CC37" s="206"/>
      <c r="CD37" s="206"/>
      <c r="CE37" s="206"/>
      <c r="CF37" s="206"/>
      <c r="CG37" s="206"/>
      <c r="CH37" s="206"/>
      <c r="CI37" s="206"/>
      <c r="CJ37" s="206"/>
      <c r="CK37" s="206"/>
    </row>
    <row r="38" spans="2:89" x14ac:dyDescent="0.35">
      <c r="B38" s="202"/>
      <c r="C38" s="27"/>
      <c r="D38" s="27"/>
      <c r="E38" s="27"/>
      <c r="F38" s="27"/>
      <c r="G38" s="27"/>
      <c r="H38" s="202"/>
      <c r="I38" s="202"/>
      <c r="J38" s="202"/>
      <c r="K38" s="202"/>
      <c r="L38" s="202"/>
      <c r="M38" s="202"/>
      <c r="N38" s="202"/>
      <c r="O38" s="202"/>
      <c r="P38" s="202"/>
      <c r="R38" s="202"/>
      <c r="S38" s="202"/>
      <c r="T38" s="202"/>
      <c r="U38" s="202"/>
      <c r="V38" s="202"/>
      <c r="W38" s="202"/>
      <c r="X38" s="202"/>
      <c r="Y38" s="202"/>
      <c r="Z38" s="202"/>
      <c r="AA38" s="202"/>
      <c r="AB38" s="202"/>
      <c r="AC38" s="202"/>
      <c r="AD38" s="206"/>
      <c r="AE38" s="206"/>
      <c r="AF38" s="206"/>
      <c r="AG38" s="206"/>
      <c r="AH38" s="206"/>
      <c r="AI38" s="206"/>
      <c r="AJ38" s="206"/>
      <c r="AK38" s="206"/>
      <c r="AL38" s="206"/>
      <c r="AM38" s="206"/>
      <c r="AN38" s="206"/>
      <c r="AO38" s="206"/>
      <c r="AP38" s="206"/>
      <c r="AQ38" s="206"/>
      <c r="AR38" s="206"/>
      <c r="AS38" s="206"/>
      <c r="AT38" s="206"/>
      <c r="AU38" s="206"/>
      <c r="AV38" s="206"/>
      <c r="AW38" s="206"/>
      <c r="AX38" s="206"/>
      <c r="AY38" s="206"/>
      <c r="AZ38" s="206"/>
      <c r="BA38" s="206"/>
      <c r="BB38" s="206"/>
      <c r="BC38" s="206"/>
      <c r="BD38" s="206"/>
      <c r="BE38" s="206"/>
      <c r="BF38" s="206"/>
      <c r="BG38" s="206"/>
      <c r="BH38" s="206"/>
      <c r="BI38" s="206"/>
      <c r="BJ38" s="206"/>
      <c r="BK38" s="206"/>
      <c r="BL38" s="206"/>
      <c r="BM38" s="206"/>
      <c r="BN38" s="206"/>
      <c r="BO38" s="206"/>
      <c r="BP38" s="206"/>
      <c r="BQ38" s="206"/>
      <c r="BR38" s="206"/>
      <c r="BS38" s="206"/>
      <c r="BT38" s="206"/>
      <c r="BU38" s="206"/>
      <c r="BV38" s="206"/>
      <c r="BW38" s="206"/>
      <c r="BX38" s="206"/>
      <c r="BY38" s="206"/>
      <c r="BZ38" s="206"/>
      <c r="CA38" s="206"/>
      <c r="CB38" s="206"/>
      <c r="CC38" s="206"/>
      <c r="CD38" s="206"/>
      <c r="CE38" s="206"/>
      <c r="CF38" s="206"/>
      <c r="CG38" s="206"/>
      <c r="CH38" s="206"/>
      <c r="CI38" s="206"/>
      <c r="CJ38" s="206"/>
      <c r="CK38" s="206"/>
    </row>
    <row r="39" spans="2:89" x14ac:dyDescent="0.35">
      <c r="B39" s="66" t="s">
        <v>517</v>
      </c>
      <c r="C39" s="31"/>
      <c r="D39" t="s">
        <v>453</v>
      </c>
      <c r="E39" s="8" t="str">
        <f t="shared" ref="E39:E48" si="12">ROW()&amp;" "&amp;D39</f>
        <v>39 HVOL-EV</v>
      </c>
      <c r="F39" t="s">
        <v>454</v>
      </c>
      <c r="G39" s="31" t="s">
        <v>243</v>
      </c>
      <c r="H39" s="22"/>
      <c r="I39" s="288"/>
      <c r="J39" s="288"/>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row>
    <row r="40" spans="2:89" x14ac:dyDescent="0.35">
      <c r="B40" s="124" t="str">
        <f ca="1">OFFSET(B40,ROW(B50)-ROW(B40),0)</f>
        <v># of units</v>
      </c>
      <c r="C40" t="s">
        <v>965</v>
      </c>
      <c r="D40" t="s">
        <v>453</v>
      </c>
      <c r="E40" s="8" t="str">
        <f t="shared" si="12"/>
        <v>40 HVOL-EV</v>
      </c>
      <c r="G40" t="str">
        <f>E40</f>
        <v>40 HVOL-EV</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row>
    <row r="41" spans="2:89" x14ac:dyDescent="0.35">
      <c r="B41" s="187" t="str">
        <f>IFERROR(SUBSTITUTE(TRIM(LEFT(B39,SEARCH("-",B39)-1)),":",""),SUBSTITUTE(B39,":",""))</f>
        <v>Volume driven</v>
      </c>
      <c r="D41" t="s">
        <v>453</v>
      </c>
      <c r="E41" s="8" t="str">
        <f t="shared" si="12"/>
        <v>41 HVOL-EV</v>
      </c>
      <c r="G41" t="s">
        <v>332</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row>
    <row r="42" spans="2:89" x14ac:dyDescent="0.35">
      <c r="B42" s="235" t="str">
        <f>IFERROR(SUBSTITUTE(TRIM(MID(B39, SEARCH("-", B39) + 1, LEN(B39))),":",""),"no unit")</f>
        <v>primary unit</v>
      </c>
      <c r="D42" t="s">
        <v>453</v>
      </c>
      <c r="E42" s="8" t="str">
        <f t="shared" si="12"/>
        <v>42 HVOL-EV</v>
      </c>
      <c r="G42" t="s">
        <v>332</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row>
    <row r="43" spans="2:89" x14ac:dyDescent="0.35">
      <c r="B43" s="132" t="s">
        <v>461</v>
      </c>
      <c r="D43" t="s">
        <v>453</v>
      </c>
      <c r="E43" s="8" t="str">
        <f t="shared" si="12"/>
        <v>43 HVOL-EV</v>
      </c>
      <c r="G43" t="s">
        <v>332</v>
      </c>
      <c r="H43" s="31"/>
      <c r="I43" s="73"/>
      <c r="J43" s="73"/>
      <c r="K43" s="39"/>
      <c r="L43" s="39"/>
      <c r="M43" s="39"/>
      <c r="N43" s="39"/>
      <c r="O43" s="39"/>
      <c r="P43" s="39"/>
      <c r="R43" s="38"/>
    </row>
    <row r="44" spans="2:89" x14ac:dyDescent="0.35">
      <c r="B44" s="132" t="s">
        <v>462</v>
      </c>
      <c r="D44" t="s">
        <v>453</v>
      </c>
      <c r="E44" s="8" t="str">
        <f t="shared" si="12"/>
        <v>44 HVOL-EV</v>
      </c>
      <c r="G44" t="s">
        <v>332</v>
      </c>
      <c r="H44" s="31"/>
      <c r="I44" s="73"/>
      <c r="J44" s="73"/>
      <c r="K44" s="39"/>
      <c r="L44" s="39"/>
      <c r="M44" s="39"/>
      <c r="N44" s="39"/>
      <c r="O44" s="39"/>
      <c r="P44" s="39"/>
      <c r="R44" s="38"/>
      <c r="S44" s="199" t="str">
        <f t="shared" ref="S44:AX44" si="13">ADDRESS(ROW(S40),COLUMN(S40))</f>
        <v>$S$40</v>
      </c>
      <c r="T44" s="199" t="str">
        <f t="shared" si="13"/>
        <v>$T$40</v>
      </c>
      <c r="U44" s="199" t="str">
        <f t="shared" si="13"/>
        <v>$U$40</v>
      </c>
      <c r="V44" s="199" t="str">
        <f t="shared" si="13"/>
        <v>$V$40</v>
      </c>
      <c r="W44" s="199" t="str">
        <f t="shared" si="13"/>
        <v>$W$40</v>
      </c>
      <c r="X44" s="199" t="str">
        <f t="shared" si="13"/>
        <v>$X$40</v>
      </c>
      <c r="Y44" s="199" t="str">
        <f t="shared" si="13"/>
        <v>$Y$40</v>
      </c>
      <c r="Z44" s="199" t="str">
        <f t="shared" si="13"/>
        <v>$Z$40</v>
      </c>
      <c r="AA44" s="199" t="str">
        <f t="shared" si="13"/>
        <v>$AA$40</v>
      </c>
      <c r="AB44" s="199" t="str">
        <f t="shared" si="13"/>
        <v>$AB$40</v>
      </c>
      <c r="AC44" s="199" t="str">
        <f t="shared" si="13"/>
        <v>$AC$40</v>
      </c>
      <c r="AD44" s="199" t="str">
        <f t="shared" si="13"/>
        <v>$AD$40</v>
      </c>
      <c r="AE44" s="199" t="str">
        <f t="shared" si="13"/>
        <v>$AE$40</v>
      </c>
      <c r="AF44" s="199" t="str">
        <f t="shared" si="13"/>
        <v>$AF$40</v>
      </c>
      <c r="AG44" s="199" t="str">
        <f t="shared" si="13"/>
        <v>$AG$40</v>
      </c>
      <c r="AH44" s="199" t="str">
        <f t="shared" si="13"/>
        <v>$AH$40</v>
      </c>
      <c r="AI44" s="199" t="str">
        <f t="shared" si="13"/>
        <v>$AI$40</v>
      </c>
      <c r="AJ44" s="199" t="str">
        <f t="shared" si="13"/>
        <v>$AJ$40</v>
      </c>
      <c r="AK44" s="199" t="str">
        <f t="shared" si="13"/>
        <v>$AK$40</v>
      </c>
      <c r="AL44" s="199" t="str">
        <f t="shared" si="13"/>
        <v>$AL$40</v>
      </c>
      <c r="AM44" s="199" t="str">
        <f t="shared" si="13"/>
        <v>$AM$40</v>
      </c>
      <c r="AN44" s="199" t="str">
        <f t="shared" si="13"/>
        <v>$AN$40</v>
      </c>
      <c r="AO44" s="199" t="str">
        <f t="shared" si="13"/>
        <v>$AO$40</v>
      </c>
      <c r="AP44" s="199" t="str">
        <f t="shared" si="13"/>
        <v>$AP$40</v>
      </c>
      <c r="AQ44" s="199" t="str">
        <f t="shared" si="13"/>
        <v>$AQ$40</v>
      </c>
      <c r="AR44" s="199" t="str">
        <f t="shared" si="13"/>
        <v>$AR$40</v>
      </c>
      <c r="AS44" s="199" t="str">
        <f t="shared" si="13"/>
        <v>$AS$40</v>
      </c>
      <c r="AT44" s="199" t="str">
        <f t="shared" si="13"/>
        <v>$AT$40</v>
      </c>
      <c r="AU44" s="199" t="str">
        <f t="shared" si="13"/>
        <v>$AU$40</v>
      </c>
      <c r="AV44" s="199" t="str">
        <f t="shared" si="13"/>
        <v>$AV$40</v>
      </c>
      <c r="AW44" s="199" t="str">
        <f t="shared" si="13"/>
        <v>$AW$40</v>
      </c>
      <c r="AX44" s="199" t="str">
        <f t="shared" si="13"/>
        <v>$AX$40</v>
      </c>
      <c r="AY44" s="199" t="str">
        <f t="shared" ref="AY44:CD44" si="14">ADDRESS(ROW(AY40),COLUMN(AY40))</f>
        <v>$AY$40</v>
      </c>
      <c r="AZ44" s="199" t="str">
        <f t="shared" si="14"/>
        <v>$AZ$40</v>
      </c>
      <c r="BA44" s="199" t="str">
        <f t="shared" si="14"/>
        <v>$BA$40</v>
      </c>
      <c r="BB44" s="199" t="str">
        <f t="shared" si="14"/>
        <v>$BB$40</v>
      </c>
      <c r="BC44" s="199" t="str">
        <f t="shared" si="14"/>
        <v>$BC$40</v>
      </c>
      <c r="BD44" s="199" t="str">
        <f t="shared" si="14"/>
        <v>$BD$40</v>
      </c>
      <c r="BE44" s="199" t="str">
        <f t="shared" si="14"/>
        <v>$BE$40</v>
      </c>
      <c r="BF44" s="199" t="str">
        <f t="shared" si="14"/>
        <v>$BF$40</v>
      </c>
      <c r="BG44" s="199" t="str">
        <f t="shared" si="14"/>
        <v>$BG$40</v>
      </c>
      <c r="BH44" s="199" t="str">
        <f t="shared" si="14"/>
        <v>$BH$40</v>
      </c>
      <c r="BI44" s="199" t="str">
        <f t="shared" si="14"/>
        <v>$BI$40</v>
      </c>
      <c r="BJ44" s="199" t="str">
        <f t="shared" si="14"/>
        <v>$BJ$40</v>
      </c>
      <c r="BK44" s="199" t="str">
        <f t="shared" si="14"/>
        <v>$BK$40</v>
      </c>
      <c r="BL44" s="199" t="str">
        <f t="shared" si="14"/>
        <v>$BL$40</v>
      </c>
      <c r="BM44" s="199" t="str">
        <f t="shared" si="14"/>
        <v>$BM$40</v>
      </c>
      <c r="BN44" s="199" t="str">
        <f t="shared" si="14"/>
        <v>$BN$40</v>
      </c>
      <c r="BO44" s="199" t="str">
        <f t="shared" si="14"/>
        <v>$BO$40</v>
      </c>
      <c r="BP44" s="199" t="str">
        <f t="shared" si="14"/>
        <v>$BP$40</v>
      </c>
      <c r="BQ44" s="199" t="str">
        <f t="shared" si="14"/>
        <v>$BQ$40</v>
      </c>
      <c r="BR44" s="199" t="str">
        <f t="shared" si="14"/>
        <v>$BR$40</v>
      </c>
      <c r="BS44" s="199" t="str">
        <f t="shared" si="14"/>
        <v>$BS$40</v>
      </c>
      <c r="BT44" s="199" t="str">
        <f t="shared" si="14"/>
        <v>$BT$40</v>
      </c>
      <c r="BU44" s="199" t="str">
        <f t="shared" si="14"/>
        <v>$BU$40</v>
      </c>
      <c r="BV44" s="199" t="str">
        <f t="shared" si="14"/>
        <v>$BV$40</v>
      </c>
      <c r="BW44" s="199" t="str">
        <f t="shared" si="14"/>
        <v>$BW$40</v>
      </c>
      <c r="BX44" s="199" t="str">
        <f t="shared" si="14"/>
        <v>$BX$40</v>
      </c>
      <c r="BY44" s="199" t="str">
        <f t="shared" si="14"/>
        <v>$BY$40</v>
      </c>
      <c r="BZ44" s="199" t="str">
        <f t="shared" si="14"/>
        <v>$BZ$40</v>
      </c>
      <c r="CA44" s="199" t="str">
        <f t="shared" si="14"/>
        <v>$CA$40</v>
      </c>
      <c r="CB44" s="199" t="str">
        <f t="shared" si="14"/>
        <v>$CB$40</v>
      </c>
      <c r="CC44" s="199" t="str">
        <f t="shared" si="14"/>
        <v>$CC$40</v>
      </c>
      <c r="CD44" s="199" t="str">
        <f t="shared" si="14"/>
        <v>$CD$40</v>
      </c>
      <c r="CE44" s="199" t="str">
        <f t="shared" ref="CE44:CK44" si="15">ADDRESS(ROW(CE40),COLUMN(CE40))</f>
        <v>$CE$40</v>
      </c>
      <c r="CF44" s="199" t="str">
        <f t="shared" si="15"/>
        <v>$CF$40</v>
      </c>
      <c r="CG44" s="199" t="str">
        <f t="shared" si="15"/>
        <v>$CG$40</v>
      </c>
      <c r="CH44" s="199" t="str">
        <f t="shared" si="15"/>
        <v>$CH$40</v>
      </c>
      <c r="CI44" s="199" t="str">
        <f t="shared" si="15"/>
        <v>$CI$40</v>
      </c>
      <c r="CJ44" s="199" t="str">
        <f t="shared" si="15"/>
        <v>$CJ$40</v>
      </c>
      <c r="CK44" s="199" t="str">
        <f t="shared" si="15"/>
        <v>$CK$40</v>
      </c>
    </row>
    <row r="45" spans="2:89" x14ac:dyDescent="0.35">
      <c r="B45" s="8" t="s">
        <v>488</v>
      </c>
      <c r="D45" t="s">
        <v>453</v>
      </c>
      <c r="E45" s="8" t="str">
        <f t="shared" si="12"/>
        <v>45 HVOL-EV</v>
      </c>
      <c r="G45" t="s">
        <v>332</v>
      </c>
      <c r="H45" s="31"/>
      <c r="I45" s="73"/>
      <c r="J45" s="73"/>
      <c r="K45" s="39"/>
      <c r="L45" s="39"/>
      <c r="M45" s="39"/>
      <c r="N45" s="39"/>
      <c r="O45" s="39"/>
      <c r="P45" s="39"/>
      <c r="R45" s="38"/>
      <c r="S45" s="199"/>
      <c r="T45" s="199"/>
      <c r="U45" s="199"/>
      <c r="V45" s="199"/>
      <c r="W45" s="199"/>
      <c r="X45" s="199"/>
      <c r="Y45" s="199"/>
      <c r="Z45" s="199"/>
      <c r="AA45" s="199"/>
      <c r="AB45" s="199"/>
      <c r="AC45" s="199"/>
      <c r="AD45" s="199"/>
      <c r="AE45" s="199"/>
      <c r="AF45" s="199"/>
      <c r="AG45" s="199"/>
      <c r="AH45" s="199"/>
      <c r="AI45" s="199"/>
      <c r="AJ45" s="199"/>
      <c r="AK45" s="199"/>
      <c r="AL45" s="199"/>
      <c r="AM45" s="199"/>
      <c r="AN45" s="199"/>
      <c r="AO45" s="199"/>
      <c r="AP45" s="199"/>
      <c r="AQ45" s="199"/>
      <c r="AR45" s="199"/>
      <c r="AS45" s="199"/>
      <c r="AT45" s="199"/>
      <c r="AU45" s="199"/>
      <c r="AV45" s="199"/>
      <c r="AW45" s="199"/>
      <c r="AX45" s="199"/>
      <c r="AY45" s="199"/>
      <c r="AZ45" s="199"/>
      <c r="BA45" s="199"/>
      <c r="BB45" s="199"/>
      <c r="BC45" s="199"/>
      <c r="BD45" s="199"/>
      <c r="BE45" s="199"/>
      <c r="BF45" s="199"/>
      <c r="BG45" s="199"/>
      <c r="BH45" s="199"/>
      <c r="BI45" s="199"/>
      <c r="BJ45" s="199"/>
      <c r="BK45" s="199"/>
      <c r="BL45" s="199"/>
      <c r="BM45" s="199"/>
      <c r="BN45" s="199"/>
      <c r="BO45" s="199"/>
      <c r="BP45" s="199"/>
      <c r="BQ45" s="199"/>
      <c r="BR45" s="199"/>
      <c r="BS45" s="199"/>
      <c r="BT45" s="199"/>
      <c r="BU45" s="199"/>
      <c r="BV45" s="199"/>
      <c r="BW45" s="199"/>
      <c r="BX45" s="199"/>
      <c r="BY45" s="199"/>
      <c r="BZ45" s="199"/>
      <c r="CA45" s="199"/>
      <c r="CB45" s="199"/>
      <c r="CC45" s="199"/>
      <c r="CD45" s="199"/>
      <c r="CE45" s="199"/>
      <c r="CF45" s="199"/>
      <c r="CG45" s="199"/>
      <c r="CH45" s="199"/>
      <c r="CI45" s="199"/>
      <c r="CJ45" s="199"/>
      <c r="CK45" s="199"/>
    </row>
    <row r="46" spans="2:89" x14ac:dyDescent="0.35">
      <c r="B46" s="8" t="s">
        <v>494</v>
      </c>
      <c r="D46" t="s">
        <v>453</v>
      </c>
      <c r="E46" s="8" t="str">
        <f t="shared" si="12"/>
        <v>46 HVOL-EV</v>
      </c>
      <c r="G46" t="s">
        <v>332</v>
      </c>
      <c r="H46" s="31"/>
      <c r="I46" s="73"/>
      <c r="J46" s="73"/>
      <c r="K46" s="39"/>
      <c r="L46" s="39"/>
      <c r="M46" s="39"/>
      <c r="N46" s="39"/>
      <c r="O46" s="39"/>
      <c r="P46" s="39"/>
      <c r="R46" s="38"/>
      <c r="S46" s="199"/>
      <c r="T46" s="199"/>
      <c r="U46" s="199"/>
      <c r="V46" s="199"/>
      <c r="W46" s="199"/>
      <c r="X46" s="199"/>
      <c r="Y46" s="199"/>
      <c r="Z46" s="199"/>
      <c r="AA46" s="199"/>
      <c r="AB46" s="199"/>
      <c r="AC46" s="199"/>
      <c r="AD46" s="199"/>
      <c r="AE46" s="199"/>
      <c r="AF46" s="199"/>
      <c r="AG46" s="199"/>
      <c r="AH46" s="199"/>
      <c r="AI46" s="199"/>
      <c r="AJ46" s="199"/>
      <c r="AK46" s="199"/>
      <c r="AL46" s="199"/>
      <c r="AM46" s="199"/>
      <c r="AN46" s="199"/>
      <c r="AO46" s="199"/>
      <c r="AP46" s="199"/>
      <c r="AQ46" s="199"/>
      <c r="AR46" s="199"/>
      <c r="AS46" s="199"/>
      <c r="AT46" s="199"/>
      <c r="AU46" s="199"/>
      <c r="AV46" s="199"/>
      <c r="AW46" s="199"/>
      <c r="AX46" s="199"/>
      <c r="AY46" s="199"/>
      <c r="AZ46" s="199"/>
      <c r="BA46" s="199"/>
      <c r="BB46" s="199"/>
      <c r="BC46" s="199"/>
      <c r="BD46" s="199"/>
      <c r="BE46" s="199"/>
      <c r="BF46" s="199"/>
      <c r="BG46" s="199"/>
      <c r="BH46" s="199"/>
      <c r="BI46" s="199"/>
      <c r="BJ46" s="199"/>
      <c r="BK46" s="199"/>
      <c r="BL46" s="199"/>
      <c r="BM46" s="199"/>
      <c r="BN46" s="199"/>
      <c r="BO46" s="199"/>
      <c r="BP46" s="199"/>
      <c r="BQ46" s="199"/>
      <c r="BR46" s="199"/>
      <c r="BS46" s="199"/>
      <c r="BT46" s="199"/>
      <c r="BU46" s="199"/>
      <c r="BV46" s="199"/>
      <c r="BW46" s="199"/>
      <c r="BX46" s="199"/>
      <c r="BY46" s="199"/>
      <c r="BZ46" s="199"/>
      <c r="CA46" s="199"/>
      <c r="CB46" s="199"/>
      <c r="CC46" s="199"/>
      <c r="CD46" s="199"/>
      <c r="CE46" s="199"/>
      <c r="CF46" s="199"/>
      <c r="CG46" s="199"/>
      <c r="CH46" s="199"/>
      <c r="CI46" s="199"/>
      <c r="CJ46" s="199"/>
      <c r="CK46" s="199"/>
    </row>
    <row r="47" spans="2:89" x14ac:dyDescent="0.35">
      <c r="B47" s="8" t="s">
        <v>463</v>
      </c>
      <c r="D47" t="s">
        <v>453</v>
      </c>
      <c r="E47" s="8" t="str">
        <f t="shared" si="12"/>
        <v>47 HVOL-EV</v>
      </c>
      <c r="G47" t="s">
        <v>332</v>
      </c>
      <c r="H47" s="31"/>
      <c r="I47" s="73"/>
      <c r="J47" s="73"/>
      <c r="K47" s="39"/>
      <c r="L47" s="39"/>
      <c r="M47" s="39"/>
      <c r="N47" s="39"/>
      <c r="O47" s="39"/>
      <c r="P47" s="39"/>
      <c r="R47" s="38"/>
      <c r="S47" s="199"/>
      <c r="T47" s="199"/>
      <c r="U47" s="199"/>
      <c r="V47" s="199"/>
      <c r="W47" s="199"/>
      <c r="X47" s="199"/>
      <c r="Y47" s="199"/>
      <c r="Z47" s="199"/>
      <c r="AA47" s="199"/>
      <c r="AB47" s="199"/>
      <c r="AC47" s="199"/>
      <c r="AD47" s="199"/>
      <c r="AE47" s="199"/>
      <c r="AF47" s="199"/>
      <c r="AG47" s="199"/>
      <c r="AH47" s="199"/>
      <c r="AI47" s="199"/>
      <c r="AJ47" s="199"/>
      <c r="AK47" s="199"/>
      <c r="AL47" s="199"/>
      <c r="AM47" s="199"/>
      <c r="AN47" s="199"/>
      <c r="AO47" s="199"/>
      <c r="AP47" s="199"/>
      <c r="AQ47" s="199"/>
      <c r="AR47" s="199"/>
      <c r="AS47" s="199"/>
      <c r="AT47" s="199"/>
      <c r="AU47" s="199"/>
      <c r="AV47" s="199"/>
      <c r="AW47" s="199"/>
      <c r="AX47" s="199"/>
      <c r="AY47" s="199"/>
      <c r="AZ47" s="199"/>
      <c r="BA47" s="199"/>
      <c r="BB47" s="199"/>
      <c r="BC47" s="199"/>
      <c r="BD47" s="199"/>
      <c r="BE47" s="199"/>
      <c r="BF47" s="199"/>
      <c r="BG47" s="199"/>
      <c r="BH47" s="199"/>
      <c r="BI47" s="199"/>
      <c r="BJ47" s="199"/>
      <c r="BK47" s="199"/>
      <c r="BL47" s="199"/>
      <c r="BM47" s="199"/>
      <c r="BN47" s="199"/>
      <c r="BO47" s="199"/>
      <c r="BP47" s="199"/>
      <c r="BQ47" s="199"/>
      <c r="BR47" s="199"/>
      <c r="BS47" s="199"/>
      <c r="BT47" s="199"/>
      <c r="BU47" s="199"/>
      <c r="BV47" s="199"/>
      <c r="BW47" s="199"/>
      <c r="BX47" s="199"/>
      <c r="BY47" s="199"/>
      <c r="BZ47" s="199"/>
      <c r="CA47" s="199"/>
      <c r="CB47" s="199"/>
      <c r="CC47" s="199"/>
      <c r="CD47" s="199"/>
      <c r="CE47" s="199"/>
      <c r="CF47" s="199"/>
      <c r="CG47" s="199"/>
      <c r="CH47" s="199"/>
      <c r="CI47" s="199"/>
      <c r="CJ47" s="199"/>
      <c r="CK47" s="199"/>
    </row>
    <row r="48" spans="2:89" x14ac:dyDescent="0.35">
      <c r="B48" s="8" t="s">
        <v>464</v>
      </c>
      <c r="D48" t="s">
        <v>453</v>
      </c>
      <c r="E48" s="8" t="str">
        <f t="shared" si="12"/>
        <v>48 HVOL-EV</v>
      </c>
      <c r="G48" t="s">
        <v>332</v>
      </c>
      <c r="H48" s="31"/>
      <c r="I48" s="73"/>
      <c r="J48" s="73"/>
      <c r="K48" s="39"/>
      <c r="L48" s="39"/>
      <c r="M48" s="39"/>
      <c r="N48" s="39"/>
      <c r="O48" s="39"/>
      <c r="P48" s="39"/>
      <c r="R48" s="38"/>
      <c r="S48" s="199"/>
      <c r="T48" s="199"/>
      <c r="U48" s="199"/>
      <c r="V48" s="199"/>
      <c r="W48" s="199"/>
      <c r="X48" s="199"/>
      <c r="Y48" s="199"/>
      <c r="Z48" s="199"/>
      <c r="AA48" s="199"/>
      <c r="AB48" s="199"/>
      <c r="AC48" s="199"/>
      <c r="AD48" s="199"/>
      <c r="AE48" s="199"/>
      <c r="AF48" s="199"/>
      <c r="AG48" s="199"/>
      <c r="AH48" s="199"/>
      <c r="AI48" s="199"/>
      <c r="AJ48" s="199"/>
      <c r="AK48" s="199"/>
      <c r="AL48" s="199"/>
      <c r="AM48" s="199"/>
      <c r="AN48" s="199"/>
      <c r="AO48" s="199"/>
      <c r="AP48" s="199"/>
      <c r="AQ48" s="199"/>
      <c r="AR48" s="199"/>
      <c r="AS48" s="199"/>
      <c r="AT48" s="199"/>
      <c r="AU48" s="199"/>
      <c r="AV48" s="199"/>
      <c r="AW48" s="199"/>
      <c r="AX48" s="199"/>
      <c r="AY48" s="199"/>
      <c r="AZ48" s="199"/>
      <c r="BA48" s="199"/>
      <c r="BB48" s="199"/>
      <c r="BC48" s="199"/>
      <c r="BD48" s="199"/>
      <c r="BE48" s="199"/>
      <c r="BF48" s="199"/>
      <c r="BG48" s="199"/>
      <c r="BH48" s="199"/>
      <c r="BI48" s="199"/>
      <c r="BJ48" s="199"/>
      <c r="BK48" s="199"/>
      <c r="BL48" s="199"/>
      <c r="BM48" s="199"/>
      <c r="BN48" s="199"/>
      <c r="BO48" s="199"/>
      <c r="BP48" s="199"/>
      <c r="BQ48" s="199"/>
      <c r="BR48" s="199"/>
      <c r="BS48" s="199"/>
      <c r="BT48" s="199"/>
      <c r="BU48" s="199"/>
      <c r="BV48" s="199"/>
      <c r="BW48" s="199"/>
      <c r="BX48" s="199"/>
      <c r="BY48" s="199"/>
      <c r="BZ48" s="199"/>
      <c r="CA48" s="199"/>
      <c r="CB48" s="199"/>
      <c r="CC48" s="199"/>
      <c r="CD48" s="199"/>
      <c r="CE48" s="199"/>
      <c r="CF48" s="199"/>
      <c r="CG48" s="199"/>
      <c r="CH48" s="199"/>
      <c r="CI48" s="199"/>
      <c r="CJ48" s="199"/>
      <c r="CK48" s="199"/>
    </row>
    <row r="49" spans="2:89" x14ac:dyDescent="0.35">
      <c r="B49" s="181" t="s">
        <v>459</v>
      </c>
      <c r="E49" s="8"/>
      <c r="H49" s="182"/>
      <c r="I49" s="183"/>
      <c r="J49" s="183"/>
      <c r="K49" s="184"/>
      <c r="L49" s="184"/>
      <c r="M49" s="184"/>
      <c r="N49" s="184"/>
      <c r="O49" s="184"/>
      <c r="P49" s="184"/>
      <c r="R49" s="185"/>
      <c r="S49" s="186"/>
      <c r="T49" s="186"/>
      <c r="U49" s="186"/>
      <c r="V49" s="186"/>
      <c r="W49" s="186"/>
      <c r="X49" s="186"/>
      <c r="Y49" s="186"/>
      <c r="Z49" s="186"/>
      <c r="AA49" s="186"/>
      <c r="AB49" s="186"/>
      <c r="AC49" s="186"/>
      <c r="AD49" s="186"/>
      <c r="AE49" s="186"/>
      <c r="AF49" s="186"/>
      <c r="AG49" s="186"/>
      <c r="AH49" s="186"/>
      <c r="AI49" s="186"/>
      <c r="AJ49" s="186"/>
      <c r="AK49" s="186"/>
      <c r="AL49" s="186"/>
      <c r="AM49" s="186"/>
      <c r="AN49" s="186"/>
      <c r="AO49" s="186"/>
      <c r="AP49" s="186"/>
      <c r="AQ49" s="186"/>
      <c r="AR49" s="186"/>
      <c r="AS49" s="186"/>
      <c r="AT49" s="186"/>
      <c r="AU49" s="186"/>
      <c r="AV49" s="186"/>
      <c r="AW49" s="186"/>
      <c r="AX49" s="186"/>
      <c r="AY49" s="186"/>
      <c r="AZ49" s="186"/>
      <c r="BA49" s="186"/>
      <c r="BB49" s="186"/>
      <c r="BC49" s="186"/>
      <c r="BD49" s="186"/>
      <c r="BE49" s="186"/>
      <c r="BF49" s="186"/>
      <c r="BG49" s="186"/>
      <c r="BH49" s="186"/>
      <c r="BI49" s="186"/>
      <c r="BJ49" s="186"/>
      <c r="BK49" s="186"/>
      <c r="BL49" s="186"/>
      <c r="BM49" s="186"/>
      <c r="BN49" s="186"/>
      <c r="BO49" s="186"/>
      <c r="BP49" s="186"/>
      <c r="BQ49" s="186"/>
      <c r="BR49" s="186"/>
      <c r="BS49" s="186"/>
      <c r="BT49" s="186"/>
      <c r="BU49" s="186"/>
      <c r="BV49" s="186"/>
      <c r="BW49" s="186"/>
      <c r="BX49" s="186"/>
      <c r="BY49" s="186"/>
      <c r="BZ49" s="186"/>
      <c r="CA49" s="186"/>
      <c r="CB49" s="186"/>
      <c r="CC49" s="186"/>
      <c r="CD49" s="186"/>
      <c r="CE49" s="186"/>
      <c r="CF49" s="186"/>
      <c r="CG49" s="186"/>
      <c r="CH49" s="186"/>
      <c r="CI49" s="186"/>
      <c r="CJ49" s="186"/>
      <c r="CK49" s="186"/>
    </row>
    <row r="50" spans="2:89" x14ac:dyDescent="0.35">
      <c r="B50" s="188" t="s">
        <v>474</v>
      </c>
      <c r="E50" s="8"/>
      <c r="H50" s="182"/>
      <c r="I50" s="183"/>
      <c r="J50" s="183"/>
      <c r="K50" s="184"/>
      <c r="L50" s="184"/>
      <c r="M50" s="184"/>
      <c r="N50" s="184"/>
      <c r="O50" s="184"/>
      <c r="P50" s="184"/>
      <c r="R50" s="185"/>
      <c r="S50" s="186"/>
      <c r="T50" s="186"/>
      <c r="U50" s="186"/>
      <c r="V50" s="186"/>
      <c r="W50" s="186"/>
      <c r="X50" s="186"/>
      <c r="Y50" s="186"/>
      <c r="Z50" s="186"/>
      <c r="AA50" s="186"/>
      <c r="AB50" s="186"/>
      <c r="AC50" s="186"/>
      <c r="AD50" s="186"/>
      <c r="AE50" s="186"/>
      <c r="AF50" s="186"/>
      <c r="AG50" s="186"/>
      <c r="AH50" s="186"/>
      <c r="AI50" s="186"/>
      <c r="AJ50" s="186"/>
      <c r="AK50" s="186"/>
      <c r="AL50" s="186"/>
      <c r="AM50" s="186"/>
      <c r="AN50" s="186"/>
      <c r="AO50" s="186"/>
      <c r="AP50" s="186"/>
      <c r="AQ50" s="186"/>
      <c r="AR50" s="186"/>
      <c r="AS50" s="186"/>
      <c r="AT50" s="186"/>
      <c r="AU50" s="186"/>
      <c r="AV50" s="186"/>
      <c r="AW50" s="186"/>
      <c r="AX50" s="186"/>
      <c r="AY50" s="186"/>
      <c r="AZ50" s="186"/>
      <c r="BA50" s="186"/>
      <c r="BB50" s="186"/>
      <c r="BC50" s="186"/>
      <c r="BD50" s="186"/>
      <c r="BE50" s="186"/>
      <c r="BF50" s="186"/>
      <c r="BG50" s="186"/>
      <c r="BH50" s="186"/>
      <c r="BI50" s="186"/>
      <c r="BJ50" s="186"/>
      <c r="BK50" s="186"/>
      <c r="BL50" s="186"/>
      <c r="BM50" s="186"/>
      <c r="BN50" s="186"/>
      <c r="BO50" s="186"/>
      <c r="BP50" s="186"/>
      <c r="BQ50" s="186"/>
      <c r="BR50" s="186"/>
      <c r="BS50" s="186"/>
      <c r="BT50" s="186"/>
      <c r="BU50" s="186"/>
      <c r="BV50" s="186"/>
      <c r="BW50" s="186"/>
      <c r="BX50" s="186"/>
      <c r="BY50" s="186"/>
      <c r="BZ50" s="186"/>
      <c r="CA50" s="186"/>
      <c r="CB50" s="186"/>
      <c r="CC50" s="186"/>
      <c r="CD50" s="186"/>
      <c r="CE50" s="186"/>
      <c r="CF50" s="186"/>
      <c r="CG50" s="186"/>
      <c r="CH50" s="186"/>
      <c r="CI50" s="186"/>
      <c r="CJ50" s="186"/>
      <c r="CK50" s="186"/>
    </row>
    <row r="51" spans="2:89" x14ac:dyDescent="0.35">
      <c r="B51" s="167"/>
      <c r="E51" s="8"/>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row>
    <row r="52" spans="2:89" x14ac:dyDescent="0.35">
      <c r="B52" s="66" t="s">
        <v>449</v>
      </c>
      <c r="C52" s="31"/>
      <c r="D52" t="s">
        <v>448</v>
      </c>
      <c r="E52" s="8" t="str">
        <f t="shared" ref="E52:E70" si="16">ROW()&amp;" "&amp;D52</f>
        <v>52 SALESQUOTA-ER</v>
      </c>
      <c r="F52" t="s">
        <v>450</v>
      </c>
      <c r="G52" s="31" t="s">
        <v>243</v>
      </c>
      <c r="H52" s="22"/>
      <c r="I52" s="288"/>
      <c r="J52" s="288"/>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row>
    <row r="53" spans="2:89" x14ac:dyDescent="0.35">
      <c r="B53" s="141" t="s">
        <v>441</v>
      </c>
      <c r="D53" t="s">
        <v>448</v>
      </c>
      <c r="E53" s="8" t="str">
        <f t="shared" si="16"/>
        <v>53 SALESQUOTA-ER</v>
      </c>
      <c r="G53" t="str">
        <f t="shared" ref="G53:G62" si="17">E53</f>
        <v>53 SALESQUOTA-ER</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row>
    <row r="54" spans="2:89" x14ac:dyDescent="0.35">
      <c r="B54" s="141" t="s">
        <v>442</v>
      </c>
      <c r="D54" t="s">
        <v>448</v>
      </c>
      <c r="E54" s="8" t="str">
        <f t="shared" si="16"/>
        <v>54 SALESQUOTA-ER</v>
      </c>
      <c r="G54" t="str">
        <f t="shared" si="17"/>
        <v>54 SALESQUOTA-ER</v>
      </c>
      <c r="H54" s="31"/>
      <c r="I54" s="73"/>
      <c r="J54" s="73"/>
      <c r="K54" s="18">
        <v>100000</v>
      </c>
      <c r="L54" s="18">
        <v>100000</v>
      </c>
      <c r="M54" s="18">
        <v>100000</v>
      </c>
      <c r="N54" s="18">
        <v>100000</v>
      </c>
      <c r="O54" s="18">
        <v>100000</v>
      </c>
      <c r="P54" s="18">
        <v>100000</v>
      </c>
      <c r="R54" s="38"/>
      <c r="S54" s="143" cm="1">
        <f t="array" ref="S54">INDEX($K:$P,ROW(),MATCH(S$3,$K$2:$P$2,0))/12</f>
        <v>8333.3333333333339</v>
      </c>
      <c r="T54" s="143" cm="1">
        <f t="array" ref="T54">INDEX($K:$P,ROW(),MATCH(T$3,$K$2:$P$2,0))/12</f>
        <v>8333.3333333333339</v>
      </c>
      <c r="U54" s="143" cm="1">
        <f t="array" ref="U54">INDEX($K:$P,ROW(),MATCH(U$3,$K$2:$P$2,0))/12</f>
        <v>8333.3333333333339</v>
      </c>
      <c r="V54" s="143" cm="1">
        <f t="array" ref="V54">INDEX($K:$P,ROW(),MATCH(V$3,$K$2:$P$2,0))/12</f>
        <v>8333.3333333333339</v>
      </c>
      <c r="W54" s="143" cm="1">
        <f t="array" ref="W54">INDEX($K:$P,ROW(),MATCH(W$3,$K$2:$P$2,0))/12</f>
        <v>8333.3333333333339</v>
      </c>
      <c r="X54" s="143" cm="1">
        <f t="array" ref="X54">INDEX($K:$P,ROW(),MATCH(X$3,$K$2:$P$2,0))/12</f>
        <v>8333.3333333333339</v>
      </c>
      <c r="Y54" s="143" cm="1">
        <f t="array" ref="Y54">INDEX($K:$P,ROW(),MATCH(Y$3,$K$2:$P$2,0))/12</f>
        <v>8333.3333333333339</v>
      </c>
      <c r="Z54" s="143" cm="1">
        <f t="array" ref="Z54">INDEX($K:$P,ROW(),MATCH(Z$3,$K$2:$P$2,0))/12</f>
        <v>8333.3333333333339</v>
      </c>
      <c r="AA54" s="143" cm="1">
        <f t="array" ref="AA54">INDEX($K:$P,ROW(),MATCH(AA$3,$K$2:$P$2,0))/12</f>
        <v>8333.3333333333339</v>
      </c>
      <c r="AB54" s="143" cm="1">
        <f t="array" ref="AB54">INDEX($K:$P,ROW(),MATCH(AB$3,$K$2:$P$2,0))/12</f>
        <v>8333.3333333333339</v>
      </c>
      <c r="AC54" s="143" cm="1">
        <f t="array" ref="AC54">INDEX($K:$P,ROW(),MATCH(AC$3,$K$2:$P$2,0))/12</f>
        <v>8333.3333333333339</v>
      </c>
      <c r="AD54" s="143" cm="1">
        <f t="array" ref="AD54">INDEX($K:$P,ROW(),MATCH(AD$3,$K$2:$P$2,0))/12</f>
        <v>8333.3333333333339</v>
      </c>
      <c r="AE54" s="143" cm="1">
        <f t="array" ref="AE54">INDEX($K:$P,ROW(),MATCH(AE$3,$K$2:$P$2,0))/12</f>
        <v>8333.3333333333339</v>
      </c>
      <c r="AF54" s="143" cm="1">
        <f t="array" ref="AF54">INDEX($K:$P,ROW(),MATCH(AF$3,$K$2:$P$2,0))/12</f>
        <v>8333.3333333333339</v>
      </c>
      <c r="AG54" s="143" cm="1">
        <f t="array" ref="AG54">INDEX($K:$P,ROW(),MATCH(AG$3,$K$2:$P$2,0))/12</f>
        <v>8333.3333333333339</v>
      </c>
      <c r="AH54" s="143" cm="1">
        <f t="array" ref="AH54">INDEX($K:$P,ROW(),MATCH(AH$3,$K$2:$P$2,0))/12</f>
        <v>8333.3333333333339</v>
      </c>
      <c r="AI54" s="143" cm="1">
        <f t="array" ref="AI54">INDEX($K:$P,ROW(),MATCH(AI$3,$K$2:$P$2,0))/12</f>
        <v>8333.3333333333339</v>
      </c>
      <c r="AJ54" s="143" cm="1">
        <f t="array" ref="AJ54">INDEX($K:$P,ROW(),MATCH(AJ$3,$K$2:$P$2,0))/12</f>
        <v>8333.3333333333339</v>
      </c>
      <c r="AK54" s="143" cm="1">
        <f t="array" ref="AK54">INDEX($K:$P,ROW(),MATCH(AK$3,$K$2:$P$2,0))/12</f>
        <v>8333.3333333333339</v>
      </c>
      <c r="AL54" s="143" cm="1">
        <f t="array" ref="AL54">INDEX($K:$P,ROW(),MATCH(AL$3,$K$2:$P$2,0))/12</f>
        <v>8333.3333333333339</v>
      </c>
      <c r="AM54" s="143" cm="1">
        <f t="array" ref="AM54">INDEX($K:$P,ROW(),MATCH(AM$3,$K$2:$P$2,0))/12</f>
        <v>8333.3333333333339</v>
      </c>
      <c r="AN54" s="143" cm="1">
        <f t="array" ref="AN54">INDEX($K:$P,ROW(),MATCH(AN$3,$K$2:$P$2,0))/12</f>
        <v>8333.3333333333339</v>
      </c>
      <c r="AO54" s="143" cm="1">
        <f t="array" ref="AO54">INDEX($K:$P,ROW(),MATCH(AO$3,$K$2:$P$2,0))/12</f>
        <v>8333.3333333333339</v>
      </c>
      <c r="AP54" s="143" cm="1">
        <f t="array" ref="AP54">INDEX($K:$P,ROW(),MATCH(AP$3,$K$2:$P$2,0))/12</f>
        <v>8333.3333333333339</v>
      </c>
      <c r="AQ54" s="143" cm="1">
        <f t="array" ref="AQ54">INDEX($K:$P,ROW(),MATCH(AQ$3,$K$2:$P$2,0))/12</f>
        <v>8333.3333333333339</v>
      </c>
      <c r="AR54" s="143" cm="1">
        <f t="array" ref="AR54">INDEX($K:$P,ROW(),MATCH(AR$3,$K$2:$P$2,0))/12</f>
        <v>8333.3333333333339</v>
      </c>
      <c r="AS54" s="143" cm="1">
        <f t="array" ref="AS54">INDEX($K:$P,ROW(),MATCH(AS$3,$K$2:$P$2,0))/12</f>
        <v>8333.3333333333339</v>
      </c>
      <c r="AT54" s="143" cm="1">
        <f t="array" ref="AT54">INDEX($K:$P,ROW(),MATCH(AT$3,$K$2:$P$2,0))/12</f>
        <v>8333.3333333333339</v>
      </c>
      <c r="AU54" s="143" cm="1">
        <f t="array" ref="AU54">INDEX($K:$P,ROW(),MATCH(AU$3,$K$2:$P$2,0))/12</f>
        <v>8333.3333333333339</v>
      </c>
      <c r="AV54" s="143" cm="1">
        <f t="array" ref="AV54">INDEX($K:$P,ROW(),MATCH(AV$3,$K$2:$P$2,0))/12</f>
        <v>8333.3333333333339</v>
      </c>
      <c r="AW54" s="143" cm="1">
        <f t="array" ref="AW54">INDEX($K:$P,ROW(),MATCH(AW$3,$K$2:$P$2,0))/12</f>
        <v>8333.3333333333339</v>
      </c>
      <c r="AX54" s="143" cm="1">
        <f t="array" ref="AX54">INDEX($K:$P,ROW(),MATCH(AX$3,$K$2:$P$2,0))/12</f>
        <v>8333.3333333333339</v>
      </c>
      <c r="AY54" s="143" cm="1">
        <f t="array" ref="AY54">INDEX($K:$P,ROW(),MATCH(AY$3,$K$2:$P$2,0))/12</f>
        <v>8333.3333333333339</v>
      </c>
      <c r="AZ54" s="143" cm="1">
        <f t="array" ref="AZ54">INDEX($K:$P,ROW(),MATCH(AZ$3,$K$2:$P$2,0))/12</f>
        <v>8333.3333333333339</v>
      </c>
      <c r="BA54" s="143" cm="1">
        <f t="array" ref="BA54">INDEX($K:$P,ROW(),MATCH(BA$3,$K$2:$P$2,0))/12</f>
        <v>8333.3333333333339</v>
      </c>
      <c r="BB54" s="143" cm="1">
        <f t="array" ref="BB54">INDEX($K:$P,ROW(),MATCH(BB$3,$K$2:$P$2,0))/12</f>
        <v>8333.3333333333339</v>
      </c>
      <c r="BC54" s="143" cm="1">
        <f t="array" ref="BC54">INDEX($K:$P,ROW(),MATCH(BC$3,$K$2:$P$2,0))/12</f>
        <v>8333.3333333333339</v>
      </c>
      <c r="BD54" s="143" cm="1">
        <f t="array" ref="BD54">INDEX($K:$P,ROW(),MATCH(BD$3,$K$2:$P$2,0))/12</f>
        <v>8333.3333333333339</v>
      </c>
      <c r="BE54" s="143" cm="1">
        <f t="array" ref="BE54">INDEX($K:$P,ROW(),MATCH(BE$3,$K$2:$P$2,0))/12</f>
        <v>8333.3333333333339</v>
      </c>
      <c r="BF54" s="143" cm="1">
        <f t="array" ref="BF54">INDEX($K:$P,ROW(),MATCH(BF$3,$K$2:$P$2,0))/12</f>
        <v>8333.3333333333339</v>
      </c>
      <c r="BG54" s="143" cm="1">
        <f t="array" ref="BG54">INDEX($K:$P,ROW(),MATCH(BG$3,$K$2:$P$2,0))/12</f>
        <v>8333.3333333333339</v>
      </c>
      <c r="BH54" s="143" cm="1">
        <f t="array" ref="BH54">INDEX($K:$P,ROW(),MATCH(BH$3,$K$2:$P$2,0))/12</f>
        <v>8333.3333333333339</v>
      </c>
      <c r="BI54" s="143" cm="1">
        <f t="array" ref="BI54">INDEX($K:$P,ROW(),MATCH(BI$3,$K$2:$P$2,0))/12</f>
        <v>8333.3333333333339</v>
      </c>
      <c r="BJ54" s="143" cm="1">
        <f t="array" ref="BJ54">INDEX($K:$P,ROW(),MATCH(BJ$3,$K$2:$P$2,0))/12</f>
        <v>8333.3333333333339</v>
      </c>
      <c r="BK54" s="143" cm="1">
        <f t="array" ref="BK54">INDEX($K:$P,ROW(),MATCH(BK$3,$K$2:$P$2,0))/12</f>
        <v>8333.3333333333339</v>
      </c>
      <c r="BL54" s="143" cm="1">
        <f t="array" ref="BL54">INDEX($K:$P,ROW(),MATCH(BL$3,$K$2:$P$2,0))/12</f>
        <v>8333.3333333333339</v>
      </c>
      <c r="BM54" s="143" cm="1">
        <f t="array" ref="BM54">INDEX($K:$P,ROW(),MATCH(BM$3,$K$2:$P$2,0))/12</f>
        <v>8333.3333333333339</v>
      </c>
      <c r="BN54" s="143" cm="1">
        <f t="array" ref="BN54">INDEX($K:$P,ROW(),MATCH(BN$3,$K$2:$P$2,0))/12</f>
        <v>8333.3333333333339</v>
      </c>
      <c r="BO54" s="143" cm="1">
        <f t="array" ref="BO54">INDEX($K:$P,ROW(),MATCH(BO$3,$K$2:$P$2,0))/12</f>
        <v>8333.3333333333339</v>
      </c>
      <c r="BP54" s="143" cm="1">
        <f t="array" ref="BP54">INDEX($K:$P,ROW(),MATCH(BP$3,$K$2:$P$2,0))/12</f>
        <v>8333.3333333333339</v>
      </c>
      <c r="BQ54" s="143" cm="1">
        <f t="array" ref="BQ54">INDEX($K:$P,ROW(),MATCH(BQ$3,$K$2:$P$2,0))/12</f>
        <v>8333.3333333333339</v>
      </c>
      <c r="BR54" s="143" cm="1">
        <f t="array" ref="BR54">INDEX($K:$P,ROW(),MATCH(BR$3,$K$2:$P$2,0))/12</f>
        <v>8333.3333333333339</v>
      </c>
      <c r="BS54" s="143" cm="1">
        <f t="array" ref="BS54">INDEX($K:$P,ROW(),MATCH(BS$3,$K$2:$P$2,0))/12</f>
        <v>8333.3333333333339</v>
      </c>
      <c r="BT54" s="143" cm="1">
        <f t="array" ref="BT54">INDEX($K:$P,ROW(),MATCH(BT$3,$K$2:$P$2,0))/12</f>
        <v>8333.3333333333339</v>
      </c>
      <c r="BU54" s="143" cm="1">
        <f t="array" ref="BU54">INDEX($K:$P,ROW(),MATCH(BU$3,$K$2:$P$2,0))/12</f>
        <v>8333.3333333333339</v>
      </c>
      <c r="BV54" s="143" cm="1">
        <f t="array" ref="BV54">INDEX($K:$P,ROW(),MATCH(BV$3,$K$2:$P$2,0))/12</f>
        <v>8333.3333333333339</v>
      </c>
      <c r="BW54" s="143" cm="1">
        <f t="array" ref="BW54">INDEX($K:$P,ROW(),MATCH(BW$3,$K$2:$P$2,0))/12</f>
        <v>8333.3333333333339</v>
      </c>
      <c r="BX54" s="143" cm="1">
        <f t="array" ref="BX54">INDEX($K:$P,ROW(),MATCH(BX$3,$K$2:$P$2,0))/12</f>
        <v>8333.3333333333339</v>
      </c>
      <c r="BY54" s="143" cm="1">
        <f t="array" ref="BY54">INDEX($K:$P,ROW(),MATCH(BY$3,$K$2:$P$2,0))/12</f>
        <v>8333.3333333333339</v>
      </c>
      <c r="BZ54" s="143" cm="1">
        <f t="array" ref="BZ54">INDEX($K:$P,ROW(),MATCH(BZ$3,$K$2:$P$2,0))/12</f>
        <v>8333.3333333333339</v>
      </c>
      <c r="CA54" s="143" cm="1">
        <f t="array" ref="CA54">INDEX($K:$P,ROW(),MATCH(CA$3,$K$2:$P$2,0))/12</f>
        <v>8333.3333333333339</v>
      </c>
      <c r="CB54" s="143" cm="1">
        <f t="array" ref="CB54">INDEX($K:$P,ROW(),MATCH(CB$3,$K$2:$P$2,0))/12</f>
        <v>8333.3333333333339</v>
      </c>
      <c r="CC54" s="143" cm="1">
        <f t="array" ref="CC54">INDEX($K:$P,ROW(),MATCH(CC$3,$K$2:$P$2,0))/12</f>
        <v>8333.3333333333339</v>
      </c>
      <c r="CD54" s="143" cm="1">
        <f t="array" ref="CD54">INDEX($K:$P,ROW(),MATCH(CD$3,$K$2:$P$2,0))/12</f>
        <v>8333.3333333333339</v>
      </c>
      <c r="CE54" s="143" cm="1">
        <f t="array" ref="CE54">INDEX($K:$P,ROW(),MATCH(CE$3,$K$2:$P$2,0))/12</f>
        <v>8333.3333333333339</v>
      </c>
      <c r="CF54" s="143" cm="1">
        <f t="array" ref="CF54">INDEX($K:$P,ROW(),MATCH(CF$3,$K$2:$P$2,0))/12</f>
        <v>8333.3333333333339</v>
      </c>
      <c r="CG54" s="143" cm="1">
        <f t="array" ref="CG54">INDEX($K:$P,ROW(),MATCH(CG$3,$K$2:$P$2,0))/12</f>
        <v>8333.3333333333339</v>
      </c>
      <c r="CH54" s="143" cm="1">
        <f t="array" ref="CH54">INDEX($K:$P,ROW(),MATCH(CH$3,$K$2:$P$2,0))/12</f>
        <v>8333.3333333333339</v>
      </c>
      <c r="CI54" s="143" cm="1">
        <f t="array" ref="CI54">INDEX($K:$P,ROW(),MATCH(CI$3,$K$2:$P$2,0))/12</f>
        <v>8333.3333333333339</v>
      </c>
      <c r="CJ54" s="143" cm="1">
        <f t="array" ref="CJ54">INDEX($K:$P,ROW(),MATCH(CJ$3,$K$2:$P$2,0))/12</f>
        <v>8333.3333333333339</v>
      </c>
      <c r="CK54" s="143" cm="1">
        <f t="array" ref="CK54">INDEX($K:$P,ROW(),MATCH(CK$3,$K$2:$P$2,0))/12</f>
        <v>8333.3333333333339</v>
      </c>
    </row>
    <row r="55" spans="2:89" x14ac:dyDescent="0.35">
      <c r="B55" s="141" t="s">
        <v>443</v>
      </c>
      <c r="D55" t="s">
        <v>448</v>
      </c>
      <c r="E55" s="8" t="str">
        <f t="shared" si="16"/>
        <v>55 SALESQUOTA-ER</v>
      </c>
      <c r="G55" t="str">
        <f t="shared" si="17"/>
        <v>55 SALESQUOTA-ER</v>
      </c>
      <c r="H55" s="31"/>
      <c r="I55" s="73"/>
      <c r="J55" s="73"/>
      <c r="K55" s="16">
        <v>0.7</v>
      </c>
      <c r="L55" s="16">
        <v>0.7</v>
      </c>
      <c r="M55" s="16">
        <v>0.7</v>
      </c>
      <c r="N55" s="16">
        <v>0.7</v>
      </c>
      <c r="O55" s="16">
        <v>0.7</v>
      </c>
      <c r="P55" s="16">
        <v>0.7</v>
      </c>
      <c r="R55" s="38"/>
      <c r="S55" s="178" cm="1">
        <f t="array" ref="S55">INDEX($K:$P,ROW(),MATCH(S$3,$K$2:$P$2,0))</f>
        <v>0.7</v>
      </c>
      <c r="T55" s="178" cm="1">
        <f t="array" ref="T55">INDEX($K:$P,ROW(),MATCH(T$3,$K$2:$P$2,0))</f>
        <v>0.7</v>
      </c>
      <c r="U55" s="178" cm="1">
        <f t="array" ref="U55">INDEX($K:$P,ROW(),MATCH(U$3,$K$2:$P$2,0))</f>
        <v>0.7</v>
      </c>
      <c r="V55" s="178" cm="1">
        <f t="array" ref="V55">INDEX($K:$P,ROW(),MATCH(V$3,$K$2:$P$2,0))</f>
        <v>0.7</v>
      </c>
      <c r="W55" s="178" cm="1">
        <f t="array" ref="W55">INDEX($K:$P,ROW(),MATCH(W$3,$K$2:$P$2,0))</f>
        <v>0.7</v>
      </c>
      <c r="X55" s="178" cm="1">
        <f t="array" ref="X55">INDEX($K:$P,ROW(),MATCH(X$3,$K$2:$P$2,0))</f>
        <v>0.7</v>
      </c>
      <c r="Y55" s="178" cm="1">
        <f t="array" ref="Y55">INDEX($K:$P,ROW(),MATCH(Y$3,$K$2:$P$2,0))</f>
        <v>0.7</v>
      </c>
      <c r="Z55" s="178" cm="1">
        <f t="array" ref="Z55">INDEX($K:$P,ROW(),MATCH(Z$3,$K$2:$P$2,0))</f>
        <v>0.7</v>
      </c>
      <c r="AA55" s="178" cm="1">
        <f t="array" ref="AA55">INDEX($K:$P,ROW(),MATCH(AA$3,$K$2:$P$2,0))</f>
        <v>0.7</v>
      </c>
      <c r="AB55" s="178" cm="1">
        <f t="array" ref="AB55">INDEX($K:$P,ROW(),MATCH(AB$3,$K$2:$P$2,0))</f>
        <v>0.7</v>
      </c>
      <c r="AC55" s="178" cm="1">
        <f t="array" ref="AC55">INDEX($K:$P,ROW(),MATCH(AC$3,$K$2:$P$2,0))</f>
        <v>0.7</v>
      </c>
      <c r="AD55" s="178" cm="1">
        <f t="array" ref="AD55">INDEX($K:$P,ROW(),MATCH(AD$3,$K$2:$P$2,0))</f>
        <v>0.7</v>
      </c>
      <c r="AE55" s="178" cm="1">
        <f t="array" ref="AE55">INDEX($K:$P,ROW(),MATCH(AE$3,$K$2:$P$2,0))</f>
        <v>0.7</v>
      </c>
      <c r="AF55" s="178" cm="1">
        <f t="array" ref="AF55">INDEX($K:$P,ROW(),MATCH(AF$3,$K$2:$P$2,0))</f>
        <v>0.7</v>
      </c>
      <c r="AG55" s="178" cm="1">
        <f t="array" ref="AG55">INDEX($K:$P,ROW(),MATCH(AG$3,$K$2:$P$2,0))</f>
        <v>0.7</v>
      </c>
      <c r="AH55" s="178" cm="1">
        <f t="array" ref="AH55">INDEX($K:$P,ROW(),MATCH(AH$3,$K$2:$P$2,0))</f>
        <v>0.7</v>
      </c>
      <c r="AI55" s="178" cm="1">
        <f t="array" ref="AI55">INDEX($K:$P,ROW(),MATCH(AI$3,$K$2:$P$2,0))</f>
        <v>0.7</v>
      </c>
      <c r="AJ55" s="178" cm="1">
        <f t="array" ref="AJ55">INDEX($K:$P,ROW(),MATCH(AJ$3,$K$2:$P$2,0))</f>
        <v>0.7</v>
      </c>
      <c r="AK55" s="178" cm="1">
        <f t="array" ref="AK55">INDEX($K:$P,ROW(),MATCH(AK$3,$K$2:$P$2,0))</f>
        <v>0.7</v>
      </c>
      <c r="AL55" s="178" cm="1">
        <f t="array" ref="AL55">INDEX($K:$P,ROW(),MATCH(AL$3,$K$2:$P$2,0))</f>
        <v>0.7</v>
      </c>
      <c r="AM55" s="178" cm="1">
        <f t="array" ref="AM55">INDEX($K:$P,ROW(),MATCH(AM$3,$K$2:$P$2,0))</f>
        <v>0.7</v>
      </c>
      <c r="AN55" s="178" cm="1">
        <f t="array" ref="AN55">INDEX($K:$P,ROW(),MATCH(AN$3,$K$2:$P$2,0))</f>
        <v>0.7</v>
      </c>
      <c r="AO55" s="178" cm="1">
        <f t="array" ref="AO55">INDEX($K:$P,ROW(),MATCH(AO$3,$K$2:$P$2,0))</f>
        <v>0.7</v>
      </c>
      <c r="AP55" s="178" cm="1">
        <f t="array" ref="AP55">INDEX($K:$P,ROW(),MATCH(AP$3,$K$2:$P$2,0))</f>
        <v>0.7</v>
      </c>
      <c r="AQ55" s="178" cm="1">
        <f t="array" ref="AQ55">INDEX($K:$P,ROW(),MATCH(AQ$3,$K$2:$P$2,0))</f>
        <v>0.7</v>
      </c>
      <c r="AR55" s="178" cm="1">
        <f t="array" ref="AR55">INDEX($K:$P,ROW(),MATCH(AR$3,$K$2:$P$2,0))</f>
        <v>0.7</v>
      </c>
      <c r="AS55" s="178" cm="1">
        <f t="array" ref="AS55">INDEX($K:$P,ROW(),MATCH(AS$3,$K$2:$P$2,0))</f>
        <v>0.7</v>
      </c>
      <c r="AT55" s="178" cm="1">
        <f t="array" ref="AT55">INDEX($K:$P,ROW(),MATCH(AT$3,$K$2:$P$2,0))</f>
        <v>0.7</v>
      </c>
      <c r="AU55" s="178" cm="1">
        <f t="array" ref="AU55">INDEX($K:$P,ROW(),MATCH(AU$3,$K$2:$P$2,0))</f>
        <v>0.7</v>
      </c>
      <c r="AV55" s="178" cm="1">
        <f t="array" ref="AV55">INDEX($K:$P,ROW(),MATCH(AV$3,$K$2:$P$2,0))</f>
        <v>0.7</v>
      </c>
      <c r="AW55" s="178" cm="1">
        <f t="array" ref="AW55">INDEX($K:$P,ROW(),MATCH(AW$3,$K$2:$P$2,0))</f>
        <v>0.7</v>
      </c>
      <c r="AX55" s="178" cm="1">
        <f t="array" ref="AX55">INDEX($K:$P,ROW(),MATCH(AX$3,$K$2:$P$2,0))</f>
        <v>0.7</v>
      </c>
      <c r="AY55" s="178" cm="1">
        <f t="array" ref="AY55">INDEX($K:$P,ROW(),MATCH(AY$3,$K$2:$P$2,0))</f>
        <v>0.7</v>
      </c>
      <c r="AZ55" s="178" cm="1">
        <f t="array" ref="AZ55">INDEX($K:$P,ROW(),MATCH(AZ$3,$K$2:$P$2,0))</f>
        <v>0.7</v>
      </c>
      <c r="BA55" s="178" cm="1">
        <f t="array" ref="BA55">INDEX($K:$P,ROW(),MATCH(BA$3,$K$2:$P$2,0))</f>
        <v>0.7</v>
      </c>
      <c r="BB55" s="178" cm="1">
        <f t="array" ref="BB55">INDEX($K:$P,ROW(),MATCH(BB$3,$K$2:$P$2,0))</f>
        <v>0.7</v>
      </c>
      <c r="BC55" s="178" cm="1">
        <f t="array" ref="BC55">INDEX($K:$P,ROW(),MATCH(BC$3,$K$2:$P$2,0))</f>
        <v>0.7</v>
      </c>
      <c r="BD55" s="178" cm="1">
        <f t="array" ref="BD55">INDEX($K:$P,ROW(),MATCH(BD$3,$K$2:$P$2,0))</f>
        <v>0.7</v>
      </c>
      <c r="BE55" s="178" cm="1">
        <f t="array" ref="BE55">INDEX($K:$P,ROW(),MATCH(BE$3,$K$2:$P$2,0))</f>
        <v>0.7</v>
      </c>
      <c r="BF55" s="178" cm="1">
        <f t="array" ref="BF55">INDEX($K:$P,ROW(),MATCH(BF$3,$K$2:$P$2,0))</f>
        <v>0.7</v>
      </c>
      <c r="BG55" s="178" cm="1">
        <f t="array" ref="BG55">INDEX($K:$P,ROW(),MATCH(BG$3,$K$2:$P$2,0))</f>
        <v>0.7</v>
      </c>
      <c r="BH55" s="178" cm="1">
        <f t="array" ref="BH55">INDEX($K:$P,ROW(),MATCH(BH$3,$K$2:$P$2,0))</f>
        <v>0.7</v>
      </c>
      <c r="BI55" s="178" cm="1">
        <f t="array" ref="BI55">INDEX($K:$P,ROW(),MATCH(BI$3,$K$2:$P$2,0))</f>
        <v>0.7</v>
      </c>
      <c r="BJ55" s="178" cm="1">
        <f t="array" ref="BJ55">INDEX($K:$P,ROW(),MATCH(BJ$3,$K$2:$P$2,0))</f>
        <v>0.7</v>
      </c>
      <c r="BK55" s="178" cm="1">
        <f t="array" ref="BK55">INDEX($K:$P,ROW(),MATCH(BK$3,$K$2:$P$2,0))</f>
        <v>0.7</v>
      </c>
      <c r="BL55" s="178" cm="1">
        <f t="array" ref="BL55">INDEX($K:$P,ROW(),MATCH(BL$3,$K$2:$P$2,0))</f>
        <v>0.7</v>
      </c>
      <c r="BM55" s="178" cm="1">
        <f t="array" ref="BM55">INDEX($K:$P,ROW(),MATCH(BM$3,$K$2:$P$2,0))</f>
        <v>0.7</v>
      </c>
      <c r="BN55" s="178" cm="1">
        <f t="array" ref="BN55">INDEX($K:$P,ROW(),MATCH(BN$3,$K$2:$P$2,0))</f>
        <v>0.7</v>
      </c>
      <c r="BO55" s="178" cm="1">
        <f t="array" ref="BO55">INDEX($K:$P,ROW(),MATCH(BO$3,$K$2:$P$2,0))</f>
        <v>0.7</v>
      </c>
      <c r="BP55" s="178" cm="1">
        <f t="array" ref="BP55">INDEX($K:$P,ROW(),MATCH(BP$3,$K$2:$P$2,0))</f>
        <v>0.7</v>
      </c>
      <c r="BQ55" s="178" cm="1">
        <f t="array" ref="BQ55">INDEX($K:$P,ROW(),MATCH(BQ$3,$K$2:$P$2,0))</f>
        <v>0.7</v>
      </c>
      <c r="BR55" s="178" cm="1">
        <f t="array" ref="BR55">INDEX($K:$P,ROW(),MATCH(BR$3,$K$2:$P$2,0))</f>
        <v>0.7</v>
      </c>
      <c r="BS55" s="178" cm="1">
        <f t="array" ref="BS55">INDEX($K:$P,ROW(),MATCH(BS$3,$K$2:$P$2,0))</f>
        <v>0.7</v>
      </c>
      <c r="BT55" s="178" cm="1">
        <f t="array" ref="BT55">INDEX($K:$P,ROW(),MATCH(BT$3,$K$2:$P$2,0))</f>
        <v>0.7</v>
      </c>
      <c r="BU55" s="178" cm="1">
        <f t="array" ref="BU55">INDEX($K:$P,ROW(),MATCH(BU$3,$K$2:$P$2,0))</f>
        <v>0.7</v>
      </c>
      <c r="BV55" s="178" cm="1">
        <f t="array" ref="BV55">INDEX($K:$P,ROW(),MATCH(BV$3,$K$2:$P$2,0))</f>
        <v>0.7</v>
      </c>
      <c r="BW55" s="178" cm="1">
        <f t="array" ref="BW55">INDEX($K:$P,ROW(),MATCH(BW$3,$K$2:$P$2,0))</f>
        <v>0.7</v>
      </c>
      <c r="BX55" s="178" cm="1">
        <f t="array" ref="BX55">INDEX($K:$P,ROW(),MATCH(BX$3,$K$2:$P$2,0))</f>
        <v>0.7</v>
      </c>
      <c r="BY55" s="178" cm="1">
        <f t="array" ref="BY55">INDEX($K:$P,ROW(),MATCH(BY$3,$K$2:$P$2,0))</f>
        <v>0.7</v>
      </c>
      <c r="BZ55" s="178" cm="1">
        <f t="array" ref="BZ55">INDEX($K:$P,ROW(),MATCH(BZ$3,$K$2:$P$2,0))</f>
        <v>0.7</v>
      </c>
      <c r="CA55" s="178" cm="1">
        <f t="array" ref="CA55">INDEX($K:$P,ROW(),MATCH(CA$3,$K$2:$P$2,0))</f>
        <v>0.7</v>
      </c>
      <c r="CB55" s="178" cm="1">
        <f t="array" ref="CB55">INDEX($K:$P,ROW(),MATCH(CB$3,$K$2:$P$2,0))</f>
        <v>0.7</v>
      </c>
      <c r="CC55" s="178" cm="1">
        <f t="array" ref="CC55">INDEX($K:$P,ROW(),MATCH(CC$3,$K$2:$P$2,0))</f>
        <v>0.7</v>
      </c>
      <c r="CD55" s="178" cm="1">
        <f t="array" ref="CD55">INDEX($K:$P,ROW(),MATCH(CD$3,$K$2:$P$2,0))</f>
        <v>0.7</v>
      </c>
      <c r="CE55" s="178" cm="1">
        <f t="array" ref="CE55">INDEX($K:$P,ROW(),MATCH(CE$3,$K$2:$P$2,0))</f>
        <v>0.7</v>
      </c>
      <c r="CF55" s="178" cm="1">
        <f t="array" ref="CF55">INDEX($K:$P,ROW(),MATCH(CF$3,$K$2:$P$2,0))</f>
        <v>0.7</v>
      </c>
      <c r="CG55" s="178" cm="1">
        <f t="array" ref="CG55">INDEX($K:$P,ROW(),MATCH(CG$3,$K$2:$P$2,0))</f>
        <v>0.7</v>
      </c>
      <c r="CH55" s="178" cm="1">
        <f t="array" ref="CH55">INDEX($K:$P,ROW(),MATCH(CH$3,$K$2:$P$2,0))</f>
        <v>0.7</v>
      </c>
      <c r="CI55" s="178" cm="1">
        <f t="array" ref="CI55">INDEX($K:$P,ROW(),MATCH(CI$3,$K$2:$P$2,0))</f>
        <v>0.7</v>
      </c>
      <c r="CJ55" s="178" cm="1">
        <f t="array" ref="CJ55">INDEX($K:$P,ROW(),MATCH(CJ$3,$K$2:$P$2,0))</f>
        <v>0.7</v>
      </c>
      <c r="CK55" s="178" cm="1">
        <f t="array" ref="CK55">INDEX($K:$P,ROW(),MATCH(CK$3,$K$2:$P$2,0))</f>
        <v>0.7</v>
      </c>
    </row>
    <row r="56" spans="2:89" x14ac:dyDescent="0.35">
      <c r="B56" s="123" t="str">
        <f ca="1">OFFSET(B56,ROW(B72)-ROW(B56),0)</f>
        <v>Rev</v>
      </c>
      <c r="C56" t="str">
        <f ca="1">OFFSET(C56,16,0)</f>
        <v>IS: revenue</v>
      </c>
      <c r="D56" t="s">
        <v>448</v>
      </c>
      <c r="E56" s="8" t="str">
        <f t="shared" si="16"/>
        <v>56 SALESQUOTA-ER</v>
      </c>
      <c r="G56" t="str">
        <f t="shared" si="17"/>
        <v>56 SALESQUOTA-ER</v>
      </c>
      <c r="H56" s="31"/>
      <c r="I56" s="73"/>
      <c r="J56" s="73"/>
      <c r="K56" s="63">
        <f t="shared" ref="K56:P56" si="18">SUMIF($3:$3,K$2,56:56)</f>
        <v>700000</v>
      </c>
      <c r="L56" s="63">
        <f t="shared" si="18"/>
        <v>1050000</v>
      </c>
      <c r="M56" s="63">
        <f t="shared" si="18"/>
        <v>1400000</v>
      </c>
      <c r="N56" s="63">
        <f t="shared" si="18"/>
        <v>1749999.9999999993</v>
      </c>
      <c r="O56" s="63">
        <f t="shared" si="18"/>
        <v>2100000</v>
      </c>
      <c r="P56" s="63">
        <f t="shared" si="18"/>
        <v>2245833.3333333335</v>
      </c>
      <c r="R56" s="38"/>
      <c r="S56" s="77">
        <f t="shared" ref="S56" si="19">S54*S55*S53</f>
        <v>58333.333333333328</v>
      </c>
      <c r="T56" s="77">
        <f t="shared" ref="T56:AX56" si="20">T54*T55*T53</f>
        <v>58333.333333333328</v>
      </c>
      <c r="U56" s="77">
        <f t="shared" si="20"/>
        <v>58333.333333333328</v>
      </c>
      <c r="V56" s="77">
        <f t="shared" si="20"/>
        <v>58333.333333333328</v>
      </c>
      <c r="W56" s="77">
        <f t="shared" si="20"/>
        <v>58333.333333333328</v>
      </c>
      <c r="X56" s="77">
        <f t="shared" si="20"/>
        <v>58333.333333333328</v>
      </c>
      <c r="Y56" s="77">
        <f t="shared" si="20"/>
        <v>58333.333333333328</v>
      </c>
      <c r="Z56" s="77">
        <f t="shared" si="20"/>
        <v>58333.333333333328</v>
      </c>
      <c r="AA56" s="77">
        <f t="shared" si="20"/>
        <v>58333.333333333328</v>
      </c>
      <c r="AB56" s="77">
        <f t="shared" si="20"/>
        <v>58333.333333333328</v>
      </c>
      <c r="AC56" s="77">
        <f t="shared" si="20"/>
        <v>58333.333333333328</v>
      </c>
      <c r="AD56" s="77">
        <f t="shared" si="20"/>
        <v>58333.333333333328</v>
      </c>
      <c r="AE56" s="77">
        <f t="shared" si="20"/>
        <v>87500</v>
      </c>
      <c r="AF56" s="77">
        <f t="shared" si="20"/>
        <v>87500</v>
      </c>
      <c r="AG56" s="77">
        <f t="shared" si="20"/>
        <v>87500</v>
      </c>
      <c r="AH56" s="77">
        <f t="shared" si="20"/>
        <v>87500</v>
      </c>
      <c r="AI56" s="77">
        <f t="shared" si="20"/>
        <v>87500</v>
      </c>
      <c r="AJ56" s="77">
        <f t="shared" si="20"/>
        <v>87500</v>
      </c>
      <c r="AK56" s="77">
        <f t="shared" si="20"/>
        <v>87500</v>
      </c>
      <c r="AL56" s="77">
        <f t="shared" si="20"/>
        <v>87500</v>
      </c>
      <c r="AM56" s="77">
        <f t="shared" si="20"/>
        <v>87500</v>
      </c>
      <c r="AN56" s="77">
        <f t="shared" si="20"/>
        <v>87500</v>
      </c>
      <c r="AO56" s="77">
        <f t="shared" si="20"/>
        <v>87500</v>
      </c>
      <c r="AP56" s="77">
        <f t="shared" si="20"/>
        <v>87500</v>
      </c>
      <c r="AQ56" s="77">
        <f t="shared" si="20"/>
        <v>116666.66666666666</v>
      </c>
      <c r="AR56" s="77">
        <f t="shared" si="20"/>
        <v>116666.66666666666</v>
      </c>
      <c r="AS56" s="77">
        <f t="shared" si="20"/>
        <v>116666.66666666666</v>
      </c>
      <c r="AT56" s="77">
        <f t="shared" si="20"/>
        <v>116666.66666666666</v>
      </c>
      <c r="AU56" s="77">
        <f t="shared" si="20"/>
        <v>116666.66666666666</v>
      </c>
      <c r="AV56" s="77">
        <f t="shared" si="20"/>
        <v>116666.66666666666</v>
      </c>
      <c r="AW56" s="77">
        <f t="shared" si="20"/>
        <v>116666.66666666666</v>
      </c>
      <c r="AX56" s="77">
        <f t="shared" si="20"/>
        <v>116666.66666666666</v>
      </c>
      <c r="AY56" s="77">
        <f t="shared" ref="AY56:CD56" si="21">AY54*AY55*AY53</f>
        <v>116666.66666666666</v>
      </c>
      <c r="AZ56" s="77">
        <f t="shared" si="21"/>
        <v>116666.66666666666</v>
      </c>
      <c r="BA56" s="77">
        <f t="shared" si="21"/>
        <v>116666.66666666666</v>
      </c>
      <c r="BB56" s="77">
        <f t="shared" si="21"/>
        <v>116666.66666666666</v>
      </c>
      <c r="BC56" s="77">
        <f t="shared" si="21"/>
        <v>145833.33333333331</v>
      </c>
      <c r="BD56" s="77">
        <f t="shared" si="21"/>
        <v>145833.33333333331</v>
      </c>
      <c r="BE56" s="77">
        <f t="shared" si="21"/>
        <v>145833.33333333331</v>
      </c>
      <c r="BF56" s="77">
        <f t="shared" si="21"/>
        <v>145833.33333333331</v>
      </c>
      <c r="BG56" s="77">
        <f t="shared" si="21"/>
        <v>145833.33333333331</v>
      </c>
      <c r="BH56" s="77">
        <f t="shared" si="21"/>
        <v>145833.33333333331</v>
      </c>
      <c r="BI56" s="77">
        <f t="shared" si="21"/>
        <v>145833.33333333331</v>
      </c>
      <c r="BJ56" s="77">
        <f t="shared" si="21"/>
        <v>145833.33333333331</v>
      </c>
      <c r="BK56" s="77">
        <f t="shared" si="21"/>
        <v>145833.33333333331</v>
      </c>
      <c r="BL56" s="77">
        <f t="shared" si="21"/>
        <v>145833.33333333331</v>
      </c>
      <c r="BM56" s="77">
        <f t="shared" si="21"/>
        <v>145833.33333333331</v>
      </c>
      <c r="BN56" s="77">
        <f t="shared" si="21"/>
        <v>145833.33333333331</v>
      </c>
      <c r="BO56" s="77">
        <f t="shared" si="21"/>
        <v>175000</v>
      </c>
      <c r="BP56" s="77">
        <f t="shared" si="21"/>
        <v>175000</v>
      </c>
      <c r="BQ56" s="77">
        <f t="shared" si="21"/>
        <v>175000</v>
      </c>
      <c r="BR56" s="77">
        <f t="shared" si="21"/>
        <v>175000</v>
      </c>
      <c r="BS56" s="77">
        <f t="shared" si="21"/>
        <v>175000</v>
      </c>
      <c r="BT56" s="77">
        <f t="shared" si="21"/>
        <v>175000</v>
      </c>
      <c r="BU56" s="77">
        <f t="shared" si="21"/>
        <v>175000</v>
      </c>
      <c r="BV56" s="77">
        <f t="shared" si="21"/>
        <v>175000</v>
      </c>
      <c r="BW56" s="77">
        <f t="shared" si="21"/>
        <v>175000</v>
      </c>
      <c r="BX56" s="77">
        <f t="shared" si="21"/>
        <v>175000</v>
      </c>
      <c r="BY56" s="77">
        <f t="shared" si="21"/>
        <v>175000</v>
      </c>
      <c r="BZ56" s="77">
        <f t="shared" si="21"/>
        <v>175000</v>
      </c>
      <c r="CA56" s="77">
        <f t="shared" si="21"/>
        <v>204166.66666666666</v>
      </c>
      <c r="CB56" s="77">
        <f t="shared" si="21"/>
        <v>204166.66666666666</v>
      </c>
      <c r="CC56" s="77">
        <f t="shared" si="21"/>
        <v>204166.66666666666</v>
      </c>
      <c r="CD56" s="77">
        <f t="shared" si="21"/>
        <v>204166.66666666666</v>
      </c>
      <c r="CE56" s="77">
        <f t="shared" ref="CE56:CK56" si="22">CE54*CE55*CE53</f>
        <v>204166.66666666666</v>
      </c>
      <c r="CF56" s="77">
        <f t="shared" si="22"/>
        <v>204166.66666666666</v>
      </c>
      <c r="CG56" s="77">
        <f t="shared" si="22"/>
        <v>204166.66666666666</v>
      </c>
      <c r="CH56" s="77">
        <f t="shared" si="22"/>
        <v>204166.66666666666</v>
      </c>
      <c r="CI56" s="77">
        <f t="shared" si="22"/>
        <v>204166.66666666666</v>
      </c>
      <c r="CJ56" s="77">
        <f t="shared" si="22"/>
        <v>204166.66666666666</v>
      </c>
      <c r="CK56" s="77">
        <f t="shared" si="22"/>
        <v>204166.66666666666</v>
      </c>
    </row>
    <row r="57" spans="2:89" x14ac:dyDescent="0.35">
      <c r="B57" s="132"/>
      <c r="D57" t="s">
        <v>448</v>
      </c>
      <c r="E57" s="8" t="str">
        <f t="shared" si="16"/>
        <v>57 SALESQUOTA-ER</v>
      </c>
      <c r="G57" t="str">
        <f t="shared" si="17"/>
        <v>57 SALESQUOTA-ER</v>
      </c>
      <c r="H57" s="31"/>
      <c r="I57" s="73"/>
      <c r="J57" s="73"/>
      <c r="K57" s="39"/>
      <c r="L57" s="39"/>
      <c r="M57" s="39"/>
      <c r="N57" s="39"/>
      <c r="O57" s="39"/>
      <c r="P57" s="39"/>
      <c r="R57" s="38"/>
    </row>
    <row r="58" spans="2:89" x14ac:dyDescent="0.35">
      <c r="B58" s="95" t="s">
        <v>226</v>
      </c>
      <c r="D58" t="s">
        <v>448</v>
      </c>
      <c r="E58" s="8" t="str">
        <f t="shared" si="16"/>
        <v>58 SALESQUOTA-ER</v>
      </c>
      <c r="G58" t="str">
        <f t="shared" si="17"/>
        <v>58 SALESQUOTA-ER</v>
      </c>
      <c r="H58" s="31"/>
      <c r="I58" s="73"/>
      <c r="J58" s="73"/>
      <c r="K58" s="39"/>
      <c r="L58" s="39"/>
      <c r="M58" s="39"/>
      <c r="N58" s="39"/>
      <c r="O58" s="39"/>
      <c r="P58" s="39"/>
      <c r="R58" s="38"/>
    </row>
    <row r="59" spans="2:89" x14ac:dyDescent="0.35">
      <c r="B59" s="154" t="s">
        <v>451</v>
      </c>
      <c r="D59" t="s">
        <v>448</v>
      </c>
      <c r="E59" s="8" t="str">
        <f t="shared" si="16"/>
        <v>59 SALESQUOTA-ER</v>
      </c>
      <c r="G59" t="str">
        <f t="shared" si="17"/>
        <v>59 SALESQUOTA-ER</v>
      </c>
      <c r="H59" s="31"/>
      <c r="I59" s="73"/>
      <c r="J59" s="73"/>
      <c r="K59" s="18">
        <v>50000</v>
      </c>
      <c r="L59" s="18">
        <v>50000</v>
      </c>
      <c r="M59" s="18">
        <v>50000</v>
      </c>
      <c r="N59" s="18">
        <v>50000</v>
      </c>
      <c r="O59" s="18">
        <v>50000</v>
      </c>
      <c r="P59" s="18">
        <v>50000</v>
      </c>
      <c r="R59" s="38"/>
      <c r="S59" s="143" cm="1">
        <f t="array" ref="S59">INDEX($K:$P,ROW(),MATCH(S$3,$K$2:$P$2,0))/12</f>
        <v>4166.666666666667</v>
      </c>
      <c r="T59" s="143" cm="1">
        <f t="array" ref="T59">INDEX($K:$P,ROW(),MATCH(T$3,$K$2:$P$2,0))/12</f>
        <v>4166.666666666667</v>
      </c>
      <c r="U59" s="143" cm="1">
        <f t="array" ref="U59">INDEX($K:$P,ROW(),MATCH(U$3,$K$2:$P$2,0))/12</f>
        <v>4166.666666666667</v>
      </c>
      <c r="V59" s="143" cm="1">
        <f t="array" ref="V59">INDEX($K:$P,ROW(),MATCH(V$3,$K$2:$P$2,0))/12</f>
        <v>4166.666666666667</v>
      </c>
      <c r="W59" s="143" cm="1">
        <f t="array" ref="W59">INDEX($K:$P,ROW(),MATCH(W$3,$K$2:$P$2,0))/12</f>
        <v>4166.666666666667</v>
      </c>
      <c r="X59" s="143" cm="1">
        <f t="array" ref="X59">INDEX($K:$P,ROW(),MATCH(X$3,$K$2:$P$2,0))/12</f>
        <v>4166.666666666667</v>
      </c>
      <c r="Y59" s="143" cm="1">
        <f t="array" ref="Y59">INDEX($K:$P,ROW(),MATCH(Y$3,$K$2:$P$2,0))/12</f>
        <v>4166.666666666667</v>
      </c>
      <c r="Z59" s="143" cm="1">
        <f t="array" ref="Z59">INDEX($K:$P,ROW(),MATCH(Z$3,$K$2:$P$2,0))/12</f>
        <v>4166.666666666667</v>
      </c>
      <c r="AA59" s="143" cm="1">
        <f t="array" ref="AA59">INDEX($K:$P,ROW(),MATCH(AA$3,$K$2:$P$2,0))/12</f>
        <v>4166.666666666667</v>
      </c>
      <c r="AB59" s="143" cm="1">
        <f t="array" ref="AB59">INDEX($K:$P,ROW(),MATCH(AB$3,$K$2:$P$2,0))/12</f>
        <v>4166.666666666667</v>
      </c>
      <c r="AC59" s="143" cm="1">
        <f t="array" ref="AC59">INDEX($K:$P,ROW(),MATCH(AC$3,$K$2:$P$2,0))/12</f>
        <v>4166.666666666667</v>
      </c>
      <c r="AD59" s="143" cm="1">
        <f t="array" ref="AD59">INDEX($K:$P,ROW(),MATCH(AD$3,$K$2:$P$2,0))/12</f>
        <v>4166.666666666667</v>
      </c>
      <c r="AE59" s="143" cm="1">
        <f t="array" ref="AE59">INDEX($K:$P,ROW(),MATCH(AE$3,$K$2:$P$2,0))/12</f>
        <v>4166.666666666667</v>
      </c>
      <c r="AF59" s="143" cm="1">
        <f t="array" ref="AF59">INDEX($K:$P,ROW(),MATCH(AF$3,$K$2:$P$2,0))/12</f>
        <v>4166.666666666667</v>
      </c>
      <c r="AG59" s="143" cm="1">
        <f t="array" ref="AG59">INDEX($K:$P,ROW(),MATCH(AG$3,$K$2:$P$2,0))/12</f>
        <v>4166.666666666667</v>
      </c>
      <c r="AH59" s="143" cm="1">
        <f t="array" ref="AH59">INDEX($K:$P,ROW(),MATCH(AH$3,$K$2:$P$2,0))/12</f>
        <v>4166.666666666667</v>
      </c>
      <c r="AI59" s="143" cm="1">
        <f t="array" ref="AI59">INDEX($K:$P,ROW(),MATCH(AI$3,$K$2:$P$2,0))/12</f>
        <v>4166.666666666667</v>
      </c>
      <c r="AJ59" s="143" cm="1">
        <f t="array" ref="AJ59">INDEX($K:$P,ROW(),MATCH(AJ$3,$K$2:$P$2,0))/12</f>
        <v>4166.666666666667</v>
      </c>
      <c r="AK59" s="143" cm="1">
        <f t="array" ref="AK59">INDEX($K:$P,ROW(),MATCH(AK$3,$K$2:$P$2,0))/12</f>
        <v>4166.666666666667</v>
      </c>
      <c r="AL59" s="143" cm="1">
        <f t="array" ref="AL59">INDEX($K:$P,ROW(),MATCH(AL$3,$K$2:$P$2,0))/12</f>
        <v>4166.666666666667</v>
      </c>
      <c r="AM59" s="143" cm="1">
        <f t="array" ref="AM59">INDEX($K:$P,ROW(),MATCH(AM$3,$K$2:$P$2,0))/12</f>
        <v>4166.666666666667</v>
      </c>
      <c r="AN59" s="143" cm="1">
        <f t="array" ref="AN59">INDEX($K:$P,ROW(),MATCH(AN$3,$K$2:$P$2,0))/12</f>
        <v>4166.666666666667</v>
      </c>
      <c r="AO59" s="143" cm="1">
        <f t="array" ref="AO59">INDEX($K:$P,ROW(),MATCH(AO$3,$K$2:$P$2,0))/12</f>
        <v>4166.666666666667</v>
      </c>
      <c r="AP59" s="143" cm="1">
        <f t="array" ref="AP59">INDEX($K:$P,ROW(),MATCH(AP$3,$K$2:$P$2,0))/12</f>
        <v>4166.666666666667</v>
      </c>
      <c r="AQ59" s="143" cm="1">
        <f t="array" ref="AQ59">INDEX($K:$P,ROW(),MATCH(AQ$3,$K$2:$P$2,0))/12</f>
        <v>4166.666666666667</v>
      </c>
      <c r="AR59" s="143" cm="1">
        <f t="array" ref="AR59">INDEX($K:$P,ROW(),MATCH(AR$3,$K$2:$P$2,0))/12</f>
        <v>4166.666666666667</v>
      </c>
      <c r="AS59" s="143" cm="1">
        <f t="array" ref="AS59">INDEX($K:$P,ROW(),MATCH(AS$3,$K$2:$P$2,0))/12</f>
        <v>4166.666666666667</v>
      </c>
      <c r="AT59" s="143" cm="1">
        <f t="array" ref="AT59">INDEX($K:$P,ROW(),MATCH(AT$3,$K$2:$P$2,0))/12</f>
        <v>4166.666666666667</v>
      </c>
      <c r="AU59" s="143" cm="1">
        <f t="array" ref="AU59">INDEX($K:$P,ROW(),MATCH(AU$3,$K$2:$P$2,0))/12</f>
        <v>4166.666666666667</v>
      </c>
      <c r="AV59" s="143" cm="1">
        <f t="array" ref="AV59">INDEX($K:$P,ROW(),MATCH(AV$3,$K$2:$P$2,0))/12</f>
        <v>4166.666666666667</v>
      </c>
      <c r="AW59" s="143" cm="1">
        <f t="array" ref="AW59">INDEX($K:$P,ROW(),MATCH(AW$3,$K$2:$P$2,0))/12</f>
        <v>4166.666666666667</v>
      </c>
      <c r="AX59" s="143" cm="1">
        <f t="array" ref="AX59">INDEX($K:$P,ROW(),MATCH(AX$3,$K$2:$P$2,0))/12</f>
        <v>4166.666666666667</v>
      </c>
      <c r="AY59" s="143" cm="1">
        <f t="array" ref="AY59">INDEX($K:$P,ROW(),MATCH(AY$3,$K$2:$P$2,0))/12</f>
        <v>4166.666666666667</v>
      </c>
      <c r="AZ59" s="143" cm="1">
        <f t="array" ref="AZ59">INDEX($K:$P,ROW(),MATCH(AZ$3,$K$2:$P$2,0))/12</f>
        <v>4166.666666666667</v>
      </c>
      <c r="BA59" s="143" cm="1">
        <f t="array" ref="BA59">INDEX($K:$P,ROW(),MATCH(BA$3,$K$2:$P$2,0))/12</f>
        <v>4166.666666666667</v>
      </c>
      <c r="BB59" s="143" cm="1">
        <f t="array" ref="BB59">INDEX($K:$P,ROW(),MATCH(BB$3,$K$2:$P$2,0))/12</f>
        <v>4166.666666666667</v>
      </c>
      <c r="BC59" s="143" cm="1">
        <f t="array" ref="BC59">INDEX($K:$P,ROW(),MATCH(BC$3,$K$2:$P$2,0))/12</f>
        <v>4166.666666666667</v>
      </c>
      <c r="BD59" s="143" cm="1">
        <f t="array" ref="BD59">INDEX($K:$P,ROW(),MATCH(BD$3,$K$2:$P$2,0))/12</f>
        <v>4166.666666666667</v>
      </c>
      <c r="BE59" s="143" cm="1">
        <f t="array" ref="BE59">INDEX($K:$P,ROW(),MATCH(BE$3,$K$2:$P$2,0))/12</f>
        <v>4166.666666666667</v>
      </c>
      <c r="BF59" s="143" cm="1">
        <f t="array" ref="BF59">INDEX($K:$P,ROW(),MATCH(BF$3,$K$2:$P$2,0))/12</f>
        <v>4166.666666666667</v>
      </c>
      <c r="BG59" s="143" cm="1">
        <f t="array" ref="BG59">INDEX($K:$P,ROW(),MATCH(BG$3,$K$2:$P$2,0))/12</f>
        <v>4166.666666666667</v>
      </c>
      <c r="BH59" s="143" cm="1">
        <f t="array" ref="BH59">INDEX($K:$P,ROW(),MATCH(BH$3,$K$2:$P$2,0))/12</f>
        <v>4166.666666666667</v>
      </c>
      <c r="BI59" s="143" cm="1">
        <f t="array" ref="BI59">INDEX($K:$P,ROW(),MATCH(BI$3,$K$2:$P$2,0))/12</f>
        <v>4166.666666666667</v>
      </c>
      <c r="BJ59" s="143" cm="1">
        <f t="array" ref="BJ59">INDEX($K:$P,ROW(),MATCH(BJ$3,$K$2:$P$2,0))/12</f>
        <v>4166.666666666667</v>
      </c>
      <c r="BK59" s="143" cm="1">
        <f t="array" ref="BK59">INDEX($K:$P,ROW(),MATCH(BK$3,$K$2:$P$2,0))/12</f>
        <v>4166.666666666667</v>
      </c>
      <c r="BL59" s="143" cm="1">
        <f t="array" ref="BL59">INDEX($K:$P,ROW(),MATCH(BL$3,$K$2:$P$2,0))/12</f>
        <v>4166.666666666667</v>
      </c>
      <c r="BM59" s="143" cm="1">
        <f t="array" ref="BM59">INDEX($K:$P,ROW(),MATCH(BM$3,$K$2:$P$2,0))/12</f>
        <v>4166.666666666667</v>
      </c>
      <c r="BN59" s="143" cm="1">
        <f t="array" ref="BN59">INDEX($K:$P,ROW(),MATCH(BN$3,$K$2:$P$2,0))/12</f>
        <v>4166.666666666667</v>
      </c>
      <c r="BO59" s="143" cm="1">
        <f t="array" ref="BO59">INDEX($K:$P,ROW(),MATCH(BO$3,$K$2:$P$2,0))/12</f>
        <v>4166.666666666667</v>
      </c>
      <c r="BP59" s="143" cm="1">
        <f t="array" ref="BP59">INDEX($K:$P,ROW(),MATCH(BP$3,$K$2:$P$2,0))/12</f>
        <v>4166.666666666667</v>
      </c>
      <c r="BQ59" s="143" cm="1">
        <f t="array" ref="BQ59">INDEX($K:$P,ROW(),MATCH(BQ$3,$K$2:$P$2,0))/12</f>
        <v>4166.666666666667</v>
      </c>
      <c r="BR59" s="143" cm="1">
        <f t="array" ref="BR59">INDEX($K:$P,ROW(),MATCH(BR$3,$K$2:$P$2,0))/12</f>
        <v>4166.666666666667</v>
      </c>
      <c r="BS59" s="143" cm="1">
        <f t="array" ref="BS59">INDEX($K:$P,ROW(),MATCH(BS$3,$K$2:$P$2,0))/12</f>
        <v>4166.666666666667</v>
      </c>
      <c r="BT59" s="143" cm="1">
        <f t="array" ref="BT59">INDEX($K:$P,ROW(),MATCH(BT$3,$K$2:$P$2,0))/12</f>
        <v>4166.666666666667</v>
      </c>
      <c r="BU59" s="143" cm="1">
        <f t="array" ref="BU59">INDEX($K:$P,ROW(),MATCH(BU$3,$K$2:$P$2,0))/12</f>
        <v>4166.666666666667</v>
      </c>
      <c r="BV59" s="143" cm="1">
        <f t="array" ref="BV59">INDEX($K:$P,ROW(),MATCH(BV$3,$K$2:$P$2,0))/12</f>
        <v>4166.666666666667</v>
      </c>
      <c r="BW59" s="143" cm="1">
        <f t="array" ref="BW59">INDEX($K:$P,ROW(),MATCH(BW$3,$K$2:$P$2,0))/12</f>
        <v>4166.666666666667</v>
      </c>
      <c r="BX59" s="143" cm="1">
        <f t="array" ref="BX59">INDEX($K:$P,ROW(),MATCH(BX$3,$K$2:$P$2,0))/12</f>
        <v>4166.666666666667</v>
      </c>
      <c r="BY59" s="143" cm="1">
        <f t="array" ref="BY59">INDEX($K:$P,ROW(),MATCH(BY$3,$K$2:$P$2,0))/12</f>
        <v>4166.666666666667</v>
      </c>
      <c r="BZ59" s="143" cm="1">
        <f t="array" ref="BZ59">INDEX($K:$P,ROW(),MATCH(BZ$3,$K$2:$P$2,0))/12</f>
        <v>4166.666666666667</v>
      </c>
      <c r="CA59" s="143" cm="1">
        <f t="array" ref="CA59">INDEX($K:$P,ROW(),MATCH(CA$3,$K$2:$P$2,0))/12</f>
        <v>4166.666666666667</v>
      </c>
      <c r="CB59" s="143" cm="1">
        <f t="array" ref="CB59">INDEX($K:$P,ROW(),MATCH(CB$3,$K$2:$P$2,0))/12</f>
        <v>4166.666666666667</v>
      </c>
      <c r="CC59" s="143" cm="1">
        <f t="array" ref="CC59">INDEX($K:$P,ROW(),MATCH(CC$3,$K$2:$P$2,0))/12</f>
        <v>4166.666666666667</v>
      </c>
      <c r="CD59" s="143" cm="1">
        <f t="array" ref="CD59">INDEX($K:$P,ROW(),MATCH(CD$3,$K$2:$P$2,0))/12</f>
        <v>4166.666666666667</v>
      </c>
      <c r="CE59" s="143" cm="1">
        <f t="array" ref="CE59">INDEX($K:$P,ROW(),MATCH(CE$3,$K$2:$P$2,0))/12</f>
        <v>4166.666666666667</v>
      </c>
      <c r="CF59" s="143" cm="1">
        <f t="array" ref="CF59">INDEX($K:$P,ROW(),MATCH(CF$3,$K$2:$P$2,0))/12</f>
        <v>4166.666666666667</v>
      </c>
      <c r="CG59" s="143" cm="1">
        <f t="array" ref="CG59">INDEX($K:$P,ROW(),MATCH(CG$3,$K$2:$P$2,0))/12</f>
        <v>4166.666666666667</v>
      </c>
      <c r="CH59" s="143" cm="1">
        <f t="array" ref="CH59">INDEX($K:$P,ROW(),MATCH(CH$3,$K$2:$P$2,0))/12</f>
        <v>4166.666666666667</v>
      </c>
      <c r="CI59" s="143" cm="1">
        <f t="array" ref="CI59">INDEX($K:$P,ROW(),MATCH(CI$3,$K$2:$P$2,0))/12</f>
        <v>4166.666666666667</v>
      </c>
      <c r="CJ59" s="143" cm="1">
        <f t="array" ref="CJ59">INDEX($K:$P,ROW(),MATCH(CJ$3,$K$2:$P$2,0))/12</f>
        <v>4166.666666666667</v>
      </c>
      <c r="CK59" s="143" cm="1">
        <f t="array" ref="CK59">INDEX($K:$P,ROW(),MATCH(CK$3,$K$2:$P$2,0))/12</f>
        <v>4166.666666666667</v>
      </c>
    </row>
    <row r="60" spans="2:89" x14ac:dyDescent="0.35">
      <c r="B60" s="141" t="s">
        <v>452</v>
      </c>
      <c r="D60" t="s">
        <v>448</v>
      </c>
      <c r="E60" s="8" t="str">
        <f t="shared" si="16"/>
        <v>60 SALESQUOTA-ER</v>
      </c>
      <c r="G60" t="str">
        <f t="shared" si="17"/>
        <v>60 SALESQUOTA-ER</v>
      </c>
      <c r="H60" s="31"/>
      <c r="I60" s="73"/>
      <c r="J60" s="73"/>
      <c r="K60" s="16">
        <v>0.05</v>
      </c>
      <c r="L60" s="179">
        <v>0.05</v>
      </c>
      <c r="M60" s="179">
        <v>0.05</v>
      </c>
      <c r="N60" s="179">
        <v>0.05</v>
      </c>
      <c r="O60" s="179">
        <v>0.05</v>
      </c>
      <c r="P60" s="179">
        <v>0.05</v>
      </c>
      <c r="R60" s="38"/>
      <c r="S60" s="146" cm="1">
        <f t="array" ref="S60">INDEX($K:$P,ROW(),MATCH(S$3,$K$2:$P$2,0))</f>
        <v>0.05</v>
      </c>
      <c r="T60" s="146" cm="1">
        <f t="array" ref="T60">INDEX($K:$P,ROW(),MATCH(T$3,$K$2:$P$2,0))</f>
        <v>0.05</v>
      </c>
      <c r="U60" s="146" cm="1">
        <f t="array" ref="U60">INDEX($K:$P,ROW(),MATCH(U$3,$K$2:$P$2,0))</f>
        <v>0.05</v>
      </c>
      <c r="V60" s="146" cm="1">
        <f t="array" ref="V60">INDEX($K:$P,ROW(),MATCH(V$3,$K$2:$P$2,0))</f>
        <v>0.05</v>
      </c>
      <c r="W60" s="146" cm="1">
        <f t="array" ref="W60">INDEX($K:$P,ROW(),MATCH(W$3,$K$2:$P$2,0))</f>
        <v>0.05</v>
      </c>
      <c r="X60" s="146" cm="1">
        <f t="array" ref="X60">INDEX($K:$P,ROW(),MATCH(X$3,$K$2:$P$2,0))</f>
        <v>0.05</v>
      </c>
      <c r="Y60" s="146" cm="1">
        <f t="array" ref="Y60">INDEX($K:$P,ROW(),MATCH(Y$3,$K$2:$P$2,0))</f>
        <v>0.05</v>
      </c>
      <c r="Z60" s="146" cm="1">
        <f t="array" ref="Z60">INDEX($K:$P,ROW(),MATCH(Z$3,$K$2:$P$2,0))</f>
        <v>0.05</v>
      </c>
      <c r="AA60" s="146" cm="1">
        <f t="array" ref="AA60">INDEX($K:$P,ROW(),MATCH(AA$3,$K$2:$P$2,0))</f>
        <v>0.05</v>
      </c>
      <c r="AB60" s="146" cm="1">
        <f t="array" ref="AB60">INDEX($K:$P,ROW(),MATCH(AB$3,$K$2:$P$2,0))</f>
        <v>0.05</v>
      </c>
      <c r="AC60" s="146" cm="1">
        <f t="array" ref="AC60">INDEX($K:$P,ROW(),MATCH(AC$3,$K$2:$P$2,0))</f>
        <v>0.05</v>
      </c>
      <c r="AD60" s="146" cm="1">
        <f t="array" ref="AD60">INDEX($K:$P,ROW(),MATCH(AD$3,$K$2:$P$2,0))</f>
        <v>0.05</v>
      </c>
      <c r="AE60" s="146" cm="1">
        <f t="array" ref="AE60">INDEX($K:$P,ROW(),MATCH(AE$3,$K$2:$P$2,0))</f>
        <v>0.05</v>
      </c>
      <c r="AF60" s="146" cm="1">
        <f t="array" ref="AF60">INDEX($K:$P,ROW(),MATCH(AF$3,$K$2:$P$2,0))</f>
        <v>0.05</v>
      </c>
      <c r="AG60" s="146" cm="1">
        <f t="array" ref="AG60">INDEX($K:$P,ROW(),MATCH(AG$3,$K$2:$P$2,0))</f>
        <v>0.05</v>
      </c>
      <c r="AH60" s="146" cm="1">
        <f t="array" ref="AH60">INDEX($K:$P,ROW(),MATCH(AH$3,$K$2:$P$2,0))</f>
        <v>0.05</v>
      </c>
      <c r="AI60" s="146" cm="1">
        <f t="array" ref="AI60">INDEX($K:$P,ROW(),MATCH(AI$3,$K$2:$P$2,0))</f>
        <v>0.05</v>
      </c>
      <c r="AJ60" s="146" cm="1">
        <f t="array" ref="AJ60">INDEX($K:$P,ROW(),MATCH(AJ$3,$K$2:$P$2,0))</f>
        <v>0.05</v>
      </c>
      <c r="AK60" s="146" cm="1">
        <f t="array" ref="AK60">INDEX($K:$P,ROW(),MATCH(AK$3,$K$2:$P$2,0))</f>
        <v>0.05</v>
      </c>
      <c r="AL60" s="146" cm="1">
        <f t="array" ref="AL60">INDEX($K:$P,ROW(),MATCH(AL$3,$K$2:$P$2,0))</f>
        <v>0.05</v>
      </c>
      <c r="AM60" s="146" cm="1">
        <f t="array" ref="AM60">INDEX($K:$P,ROW(),MATCH(AM$3,$K$2:$P$2,0))</f>
        <v>0.05</v>
      </c>
      <c r="AN60" s="146" cm="1">
        <f t="array" ref="AN60">INDEX($K:$P,ROW(),MATCH(AN$3,$K$2:$P$2,0))</f>
        <v>0.05</v>
      </c>
      <c r="AO60" s="146" cm="1">
        <f t="array" ref="AO60">INDEX($K:$P,ROW(),MATCH(AO$3,$K$2:$P$2,0))</f>
        <v>0.05</v>
      </c>
      <c r="AP60" s="146" cm="1">
        <f t="array" ref="AP60">INDEX($K:$P,ROW(),MATCH(AP$3,$K$2:$P$2,0))</f>
        <v>0.05</v>
      </c>
      <c r="AQ60" s="146" cm="1">
        <f t="array" ref="AQ60">INDEX($K:$P,ROW(),MATCH(AQ$3,$K$2:$P$2,0))</f>
        <v>0.05</v>
      </c>
      <c r="AR60" s="146" cm="1">
        <f t="array" ref="AR60">INDEX($K:$P,ROW(),MATCH(AR$3,$K$2:$P$2,0))</f>
        <v>0.05</v>
      </c>
      <c r="AS60" s="146" cm="1">
        <f t="array" ref="AS60">INDEX($K:$P,ROW(),MATCH(AS$3,$K$2:$P$2,0))</f>
        <v>0.05</v>
      </c>
      <c r="AT60" s="146" cm="1">
        <f t="array" ref="AT60">INDEX($K:$P,ROW(),MATCH(AT$3,$K$2:$P$2,0))</f>
        <v>0.05</v>
      </c>
      <c r="AU60" s="146" cm="1">
        <f t="array" ref="AU60">INDEX($K:$P,ROW(),MATCH(AU$3,$K$2:$P$2,0))</f>
        <v>0.05</v>
      </c>
      <c r="AV60" s="146" cm="1">
        <f t="array" ref="AV60">INDEX($K:$P,ROW(),MATCH(AV$3,$K$2:$P$2,0))</f>
        <v>0.05</v>
      </c>
      <c r="AW60" s="146" cm="1">
        <f t="array" ref="AW60">INDEX($K:$P,ROW(),MATCH(AW$3,$K$2:$P$2,0))</f>
        <v>0.05</v>
      </c>
      <c r="AX60" s="146" cm="1">
        <f t="array" ref="AX60">INDEX($K:$P,ROW(),MATCH(AX$3,$K$2:$P$2,0))</f>
        <v>0.05</v>
      </c>
      <c r="AY60" s="146" cm="1">
        <f t="array" ref="AY60">INDEX($K:$P,ROW(),MATCH(AY$3,$K$2:$P$2,0))</f>
        <v>0.05</v>
      </c>
      <c r="AZ60" s="146" cm="1">
        <f t="array" ref="AZ60">INDEX($K:$P,ROW(),MATCH(AZ$3,$K$2:$P$2,0))</f>
        <v>0.05</v>
      </c>
      <c r="BA60" s="146" cm="1">
        <f t="array" ref="BA60">INDEX($K:$P,ROW(),MATCH(BA$3,$K$2:$P$2,0))</f>
        <v>0.05</v>
      </c>
      <c r="BB60" s="146" cm="1">
        <f t="array" ref="BB60">INDEX($K:$P,ROW(),MATCH(BB$3,$K$2:$P$2,0))</f>
        <v>0.05</v>
      </c>
      <c r="BC60" s="146" cm="1">
        <f t="array" ref="BC60">INDEX($K:$P,ROW(),MATCH(BC$3,$K$2:$P$2,0))</f>
        <v>0.05</v>
      </c>
      <c r="BD60" s="146" cm="1">
        <f t="array" ref="BD60">INDEX($K:$P,ROW(),MATCH(BD$3,$K$2:$P$2,0))</f>
        <v>0.05</v>
      </c>
      <c r="BE60" s="146" cm="1">
        <f t="array" ref="BE60">INDEX($K:$P,ROW(),MATCH(BE$3,$K$2:$P$2,0))</f>
        <v>0.05</v>
      </c>
      <c r="BF60" s="146" cm="1">
        <f t="array" ref="BF60">INDEX($K:$P,ROW(),MATCH(BF$3,$K$2:$P$2,0))</f>
        <v>0.05</v>
      </c>
      <c r="BG60" s="146" cm="1">
        <f t="array" ref="BG60">INDEX($K:$P,ROW(),MATCH(BG$3,$K$2:$P$2,0))</f>
        <v>0.05</v>
      </c>
      <c r="BH60" s="146" cm="1">
        <f t="array" ref="BH60">INDEX($K:$P,ROW(),MATCH(BH$3,$K$2:$P$2,0))</f>
        <v>0.05</v>
      </c>
      <c r="BI60" s="146" cm="1">
        <f t="array" ref="BI60">INDEX($K:$P,ROW(),MATCH(BI$3,$K$2:$P$2,0))</f>
        <v>0.05</v>
      </c>
      <c r="BJ60" s="146" cm="1">
        <f t="array" ref="BJ60">INDEX($K:$P,ROW(),MATCH(BJ$3,$K$2:$P$2,0))</f>
        <v>0.05</v>
      </c>
      <c r="BK60" s="146" cm="1">
        <f t="array" ref="BK60">INDEX($K:$P,ROW(),MATCH(BK$3,$K$2:$P$2,0))</f>
        <v>0.05</v>
      </c>
      <c r="BL60" s="146" cm="1">
        <f t="array" ref="BL60">INDEX($K:$P,ROW(),MATCH(BL$3,$K$2:$P$2,0))</f>
        <v>0.05</v>
      </c>
      <c r="BM60" s="146" cm="1">
        <f t="array" ref="BM60">INDEX($K:$P,ROW(),MATCH(BM$3,$K$2:$P$2,0))</f>
        <v>0.05</v>
      </c>
      <c r="BN60" s="146" cm="1">
        <f t="array" ref="BN60">INDEX($K:$P,ROW(),MATCH(BN$3,$K$2:$P$2,0))</f>
        <v>0.05</v>
      </c>
      <c r="BO60" s="146" cm="1">
        <f t="array" ref="BO60">INDEX($K:$P,ROW(),MATCH(BO$3,$K$2:$P$2,0))</f>
        <v>0.05</v>
      </c>
      <c r="BP60" s="146" cm="1">
        <f t="array" ref="BP60">INDEX($K:$P,ROW(),MATCH(BP$3,$K$2:$P$2,0))</f>
        <v>0.05</v>
      </c>
      <c r="BQ60" s="146" cm="1">
        <f t="array" ref="BQ60">INDEX($K:$P,ROW(),MATCH(BQ$3,$K$2:$P$2,0))</f>
        <v>0.05</v>
      </c>
      <c r="BR60" s="146" cm="1">
        <f t="array" ref="BR60">INDEX($K:$P,ROW(),MATCH(BR$3,$K$2:$P$2,0))</f>
        <v>0.05</v>
      </c>
      <c r="BS60" s="146" cm="1">
        <f t="array" ref="BS60">INDEX($K:$P,ROW(),MATCH(BS$3,$K$2:$P$2,0))</f>
        <v>0.05</v>
      </c>
      <c r="BT60" s="146" cm="1">
        <f t="array" ref="BT60">INDEX($K:$P,ROW(),MATCH(BT$3,$K$2:$P$2,0))</f>
        <v>0.05</v>
      </c>
      <c r="BU60" s="146" cm="1">
        <f t="array" ref="BU60">INDEX($K:$P,ROW(),MATCH(BU$3,$K$2:$P$2,0))</f>
        <v>0.05</v>
      </c>
      <c r="BV60" s="146" cm="1">
        <f t="array" ref="BV60">INDEX($K:$P,ROW(),MATCH(BV$3,$K$2:$P$2,0))</f>
        <v>0.05</v>
      </c>
      <c r="BW60" s="146" cm="1">
        <f t="array" ref="BW60">INDEX($K:$P,ROW(),MATCH(BW$3,$K$2:$P$2,0))</f>
        <v>0.05</v>
      </c>
      <c r="BX60" s="146" cm="1">
        <f t="array" ref="BX60">INDEX($K:$P,ROW(),MATCH(BX$3,$K$2:$P$2,0))</f>
        <v>0.05</v>
      </c>
      <c r="BY60" s="146" cm="1">
        <f t="array" ref="BY60">INDEX($K:$P,ROW(),MATCH(BY$3,$K$2:$P$2,0))</f>
        <v>0.05</v>
      </c>
      <c r="BZ60" s="146" cm="1">
        <f t="array" ref="BZ60">INDEX($K:$P,ROW(),MATCH(BZ$3,$K$2:$P$2,0))</f>
        <v>0.05</v>
      </c>
      <c r="CA60" s="146" cm="1">
        <f t="array" ref="CA60">INDEX($K:$P,ROW(),MATCH(CA$3,$K$2:$P$2,0))</f>
        <v>0.05</v>
      </c>
      <c r="CB60" s="146" cm="1">
        <f t="array" ref="CB60">INDEX($K:$P,ROW(),MATCH(CB$3,$K$2:$P$2,0))</f>
        <v>0.05</v>
      </c>
      <c r="CC60" s="146" cm="1">
        <f t="array" ref="CC60">INDEX($K:$P,ROW(),MATCH(CC$3,$K$2:$P$2,0))</f>
        <v>0.05</v>
      </c>
      <c r="CD60" s="146" cm="1">
        <f t="array" ref="CD60">INDEX($K:$P,ROW(),MATCH(CD$3,$K$2:$P$2,0))</f>
        <v>0.05</v>
      </c>
      <c r="CE60" s="146" cm="1">
        <f t="array" ref="CE60">INDEX($K:$P,ROW(),MATCH(CE$3,$K$2:$P$2,0))</f>
        <v>0.05</v>
      </c>
      <c r="CF60" s="146" cm="1">
        <f t="array" ref="CF60">INDEX($K:$P,ROW(),MATCH(CF$3,$K$2:$P$2,0))</f>
        <v>0.05</v>
      </c>
      <c r="CG60" s="146" cm="1">
        <f t="array" ref="CG60">INDEX($K:$P,ROW(),MATCH(CG$3,$K$2:$P$2,0))</f>
        <v>0.05</v>
      </c>
      <c r="CH60" s="146" cm="1">
        <f t="array" ref="CH60">INDEX($K:$P,ROW(),MATCH(CH$3,$K$2:$P$2,0))</f>
        <v>0.05</v>
      </c>
      <c r="CI60" s="146" cm="1">
        <f t="array" ref="CI60">INDEX($K:$P,ROW(),MATCH(CI$3,$K$2:$P$2,0))</f>
        <v>0.05</v>
      </c>
      <c r="CJ60" s="146" cm="1">
        <f t="array" ref="CJ60">INDEX($K:$P,ROW(),MATCH(CJ$3,$K$2:$P$2,0))</f>
        <v>0.05</v>
      </c>
      <c r="CK60" s="146" cm="1">
        <f t="array" ref="CK60">INDEX($K:$P,ROW(),MATCH(CK$3,$K$2:$P$2,0))</f>
        <v>0.05</v>
      </c>
    </row>
    <row r="61" spans="2:89" x14ac:dyDescent="0.35">
      <c r="B61" s="141" t="s">
        <v>215</v>
      </c>
      <c r="D61" t="s">
        <v>448</v>
      </c>
      <c r="E61" s="8" t="str">
        <f t="shared" si="16"/>
        <v>61 SALESQUOTA-ER</v>
      </c>
      <c r="G61" t="str">
        <f t="shared" si="17"/>
        <v>61 SALESQUOTA-ER</v>
      </c>
      <c r="H61" s="180">
        <v>0.2</v>
      </c>
      <c r="I61" s="73"/>
      <c r="J61" s="73"/>
      <c r="K61" s="16"/>
      <c r="L61" s="16"/>
      <c r="M61" s="16"/>
      <c r="N61" s="16"/>
      <c r="O61" s="16"/>
      <c r="P61" s="16"/>
      <c r="R61" s="38"/>
      <c r="S61" s="178"/>
      <c r="T61" s="178"/>
      <c r="U61" s="178"/>
      <c r="V61" s="178"/>
      <c r="W61" s="178"/>
      <c r="X61" s="178"/>
      <c r="Y61" s="178"/>
      <c r="Z61" s="178"/>
      <c r="AA61" s="178"/>
      <c r="AB61" s="178"/>
      <c r="AC61" s="178"/>
      <c r="AD61" s="178"/>
      <c r="AE61" s="178"/>
      <c r="AF61" s="178"/>
      <c r="AG61" s="178"/>
      <c r="AH61" s="178"/>
      <c r="AI61" s="178"/>
      <c r="AJ61" s="178"/>
      <c r="AK61" s="178"/>
      <c r="AL61" s="178"/>
      <c r="AM61" s="178"/>
      <c r="AN61" s="178"/>
      <c r="AO61" s="178"/>
      <c r="AP61" s="178"/>
      <c r="AQ61" s="178"/>
      <c r="AR61" s="178"/>
      <c r="AS61" s="178"/>
      <c r="AT61" s="178"/>
      <c r="AU61" s="178"/>
      <c r="AV61" s="178"/>
      <c r="AW61" s="178"/>
      <c r="AX61" s="178"/>
      <c r="AY61" s="178"/>
      <c r="AZ61" s="178"/>
      <c r="BA61" s="178"/>
      <c r="BB61" s="178"/>
      <c r="BC61" s="178"/>
      <c r="BD61" s="178"/>
      <c r="BE61" s="178"/>
      <c r="BF61" s="178"/>
      <c r="BG61" s="178"/>
      <c r="BH61" s="178"/>
      <c r="BI61" s="178"/>
      <c r="BJ61" s="178"/>
      <c r="BK61" s="178"/>
      <c r="BL61" s="178"/>
      <c r="BM61" s="178"/>
      <c r="BN61" s="178"/>
      <c r="BO61" s="178"/>
      <c r="BP61" s="178"/>
      <c r="BQ61" s="178"/>
      <c r="BR61" s="178"/>
      <c r="BS61" s="178"/>
      <c r="BT61" s="178"/>
      <c r="BU61" s="178"/>
      <c r="BV61" s="178"/>
      <c r="BW61" s="178"/>
      <c r="BX61" s="178"/>
      <c r="BY61" s="178"/>
      <c r="BZ61" s="178"/>
      <c r="CA61" s="178"/>
      <c r="CB61" s="178"/>
      <c r="CC61" s="178"/>
      <c r="CD61" s="178"/>
      <c r="CE61" s="178"/>
      <c r="CF61" s="178"/>
      <c r="CG61" s="178"/>
      <c r="CH61" s="178"/>
      <c r="CI61" s="178"/>
      <c r="CJ61" s="178"/>
      <c r="CK61" s="178"/>
    </row>
    <row r="62" spans="2:89" x14ac:dyDescent="0.35">
      <c r="B62" s="123" t="str">
        <f>"Sales payroll and benefits - "&amp;SUBSTITUTE(B52,":","")</f>
        <v>Sales payroll and benefits - Sales quota driven</v>
      </c>
      <c r="C62" t="s">
        <v>203</v>
      </c>
      <c r="D62" t="s">
        <v>448</v>
      </c>
      <c r="E62" s="8" t="str">
        <f t="shared" si="16"/>
        <v>62 SALESQUOTA-ER</v>
      </c>
      <c r="G62" t="str">
        <f t="shared" si="17"/>
        <v>62 SALESQUOTA-ER</v>
      </c>
      <c r="H62" s="31"/>
      <c r="I62" s="73"/>
      <c r="J62" s="73"/>
      <c r="K62" s="63">
        <f t="shared" ref="K62:P62" si="23">SUMIF($3:$3,K$2,62:62)</f>
        <v>-95000</v>
      </c>
      <c r="L62" s="63">
        <f t="shared" si="23"/>
        <v>-112500</v>
      </c>
      <c r="M62" s="63">
        <f t="shared" si="23"/>
        <v>-129999.99999999996</v>
      </c>
      <c r="N62" s="63">
        <f t="shared" si="23"/>
        <v>-147500</v>
      </c>
      <c r="O62" s="63">
        <f t="shared" si="23"/>
        <v>-165000</v>
      </c>
      <c r="P62" s="63">
        <f t="shared" si="23"/>
        <v>-167291.66666666669</v>
      </c>
      <c r="R62" s="38"/>
      <c r="S62" s="33">
        <f t="shared" ref="S62" si="24">-(S59*(1+$H61)+S60*S56)</f>
        <v>-7916.6666666666661</v>
      </c>
      <c r="T62" s="33">
        <f t="shared" ref="T62:AX62" si="25">-(T59*(1+$H61)+T60*T56)</f>
        <v>-7916.6666666666661</v>
      </c>
      <c r="U62" s="33">
        <f t="shared" si="25"/>
        <v>-7916.6666666666661</v>
      </c>
      <c r="V62" s="33">
        <f t="shared" si="25"/>
        <v>-7916.6666666666661</v>
      </c>
      <c r="W62" s="33">
        <f t="shared" si="25"/>
        <v>-7916.6666666666661</v>
      </c>
      <c r="X62" s="33">
        <f t="shared" si="25"/>
        <v>-7916.6666666666661</v>
      </c>
      <c r="Y62" s="33">
        <f t="shared" si="25"/>
        <v>-7916.6666666666661</v>
      </c>
      <c r="Z62" s="33">
        <f t="shared" si="25"/>
        <v>-7916.6666666666661</v>
      </c>
      <c r="AA62" s="33">
        <f t="shared" si="25"/>
        <v>-7916.6666666666661</v>
      </c>
      <c r="AB62" s="33">
        <f t="shared" si="25"/>
        <v>-7916.6666666666661</v>
      </c>
      <c r="AC62" s="33">
        <f t="shared" si="25"/>
        <v>-7916.6666666666661</v>
      </c>
      <c r="AD62" s="33">
        <f t="shared" si="25"/>
        <v>-7916.6666666666661</v>
      </c>
      <c r="AE62" s="33">
        <f t="shared" si="25"/>
        <v>-9375</v>
      </c>
      <c r="AF62" s="33">
        <f t="shared" si="25"/>
        <v>-9375</v>
      </c>
      <c r="AG62" s="33">
        <f t="shared" si="25"/>
        <v>-9375</v>
      </c>
      <c r="AH62" s="33">
        <f t="shared" si="25"/>
        <v>-9375</v>
      </c>
      <c r="AI62" s="33">
        <f t="shared" si="25"/>
        <v>-9375</v>
      </c>
      <c r="AJ62" s="33">
        <f t="shared" si="25"/>
        <v>-9375</v>
      </c>
      <c r="AK62" s="33">
        <f t="shared" si="25"/>
        <v>-9375</v>
      </c>
      <c r="AL62" s="33">
        <f t="shared" si="25"/>
        <v>-9375</v>
      </c>
      <c r="AM62" s="33">
        <f t="shared" si="25"/>
        <v>-9375</v>
      </c>
      <c r="AN62" s="33">
        <f t="shared" si="25"/>
        <v>-9375</v>
      </c>
      <c r="AO62" s="33">
        <f t="shared" si="25"/>
        <v>-9375</v>
      </c>
      <c r="AP62" s="33">
        <f t="shared" si="25"/>
        <v>-9375</v>
      </c>
      <c r="AQ62" s="33">
        <f t="shared" si="25"/>
        <v>-10833.333333333332</v>
      </c>
      <c r="AR62" s="33">
        <f t="shared" si="25"/>
        <v>-10833.333333333332</v>
      </c>
      <c r="AS62" s="33">
        <f t="shared" si="25"/>
        <v>-10833.333333333332</v>
      </c>
      <c r="AT62" s="33">
        <f t="shared" si="25"/>
        <v>-10833.333333333332</v>
      </c>
      <c r="AU62" s="33">
        <f t="shared" si="25"/>
        <v>-10833.333333333332</v>
      </c>
      <c r="AV62" s="33">
        <f t="shared" si="25"/>
        <v>-10833.333333333332</v>
      </c>
      <c r="AW62" s="33">
        <f t="shared" si="25"/>
        <v>-10833.333333333332</v>
      </c>
      <c r="AX62" s="33">
        <f t="shared" si="25"/>
        <v>-10833.333333333332</v>
      </c>
      <c r="AY62" s="33">
        <f t="shared" ref="AY62:CD62" si="26">-(AY59*(1+$H61)+AY60*AY56)</f>
        <v>-10833.333333333332</v>
      </c>
      <c r="AZ62" s="33">
        <f t="shared" si="26"/>
        <v>-10833.333333333332</v>
      </c>
      <c r="BA62" s="33">
        <f t="shared" si="26"/>
        <v>-10833.333333333332</v>
      </c>
      <c r="BB62" s="33">
        <f t="shared" si="26"/>
        <v>-10833.333333333332</v>
      </c>
      <c r="BC62" s="33">
        <f t="shared" si="26"/>
        <v>-12291.666666666666</v>
      </c>
      <c r="BD62" s="33">
        <f t="shared" si="26"/>
        <v>-12291.666666666666</v>
      </c>
      <c r="BE62" s="33">
        <f t="shared" si="26"/>
        <v>-12291.666666666666</v>
      </c>
      <c r="BF62" s="33">
        <f t="shared" si="26"/>
        <v>-12291.666666666666</v>
      </c>
      <c r="BG62" s="33">
        <f t="shared" si="26"/>
        <v>-12291.666666666666</v>
      </c>
      <c r="BH62" s="33">
        <f t="shared" si="26"/>
        <v>-12291.666666666666</v>
      </c>
      <c r="BI62" s="33">
        <f t="shared" si="26"/>
        <v>-12291.666666666666</v>
      </c>
      <c r="BJ62" s="33">
        <f t="shared" si="26"/>
        <v>-12291.666666666666</v>
      </c>
      <c r="BK62" s="33">
        <f t="shared" si="26"/>
        <v>-12291.666666666666</v>
      </c>
      <c r="BL62" s="33">
        <f t="shared" si="26"/>
        <v>-12291.666666666666</v>
      </c>
      <c r="BM62" s="33">
        <f t="shared" si="26"/>
        <v>-12291.666666666666</v>
      </c>
      <c r="BN62" s="33">
        <f t="shared" si="26"/>
        <v>-12291.666666666666</v>
      </c>
      <c r="BO62" s="33">
        <f t="shared" si="26"/>
        <v>-13750</v>
      </c>
      <c r="BP62" s="33">
        <f t="shared" si="26"/>
        <v>-13750</v>
      </c>
      <c r="BQ62" s="33">
        <f t="shared" si="26"/>
        <v>-13750</v>
      </c>
      <c r="BR62" s="33">
        <f t="shared" si="26"/>
        <v>-13750</v>
      </c>
      <c r="BS62" s="33">
        <f t="shared" si="26"/>
        <v>-13750</v>
      </c>
      <c r="BT62" s="33">
        <f t="shared" si="26"/>
        <v>-13750</v>
      </c>
      <c r="BU62" s="33">
        <f t="shared" si="26"/>
        <v>-13750</v>
      </c>
      <c r="BV62" s="33">
        <f t="shared" si="26"/>
        <v>-13750</v>
      </c>
      <c r="BW62" s="33">
        <f t="shared" si="26"/>
        <v>-13750</v>
      </c>
      <c r="BX62" s="33">
        <f t="shared" si="26"/>
        <v>-13750</v>
      </c>
      <c r="BY62" s="33">
        <f t="shared" si="26"/>
        <v>-13750</v>
      </c>
      <c r="BZ62" s="33">
        <f t="shared" si="26"/>
        <v>-13750</v>
      </c>
      <c r="CA62" s="33">
        <f t="shared" si="26"/>
        <v>-15208.333333333334</v>
      </c>
      <c r="CB62" s="33">
        <f t="shared" si="26"/>
        <v>-15208.333333333334</v>
      </c>
      <c r="CC62" s="33">
        <f t="shared" si="26"/>
        <v>-15208.333333333334</v>
      </c>
      <c r="CD62" s="33">
        <f t="shared" si="26"/>
        <v>-15208.333333333334</v>
      </c>
      <c r="CE62" s="33">
        <f t="shared" ref="CE62:CK62" si="27">-(CE59*(1+$H61)+CE60*CE56)</f>
        <v>-15208.333333333334</v>
      </c>
      <c r="CF62" s="33">
        <f t="shared" si="27"/>
        <v>-15208.333333333334</v>
      </c>
      <c r="CG62" s="33">
        <f t="shared" si="27"/>
        <v>-15208.333333333334</v>
      </c>
      <c r="CH62" s="33">
        <f t="shared" si="27"/>
        <v>-15208.333333333334</v>
      </c>
      <c r="CI62" s="33">
        <f t="shared" si="27"/>
        <v>-15208.333333333334</v>
      </c>
      <c r="CJ62" s="33">
        <f t="shared" si="27"/>
        <v>-15208.333333333334</v>
      </c>
      <c r="CK62" s="33">
        <f t="shared" si="27"/>
        <v>-15208.333333333334</v>
      </c>
    </row>
    <row r="63" spans="2:89" x14ac:dyDescent="0.35">
      <c r="B63" s="187" t="str">
        <f>IFERROR(SUBSTITUTE(TRIM(LEFT(B52,SEARCH("-",B52)-1)),":",""),SUBSTITUTE(B52,":",""))</f>
        <v>Sales quota driven</v>
      </c>
      <c r="D63" t="s">
        <v>448</v>
      </c>
      <c r="E63" s="8" t="str">
        <f t="shared" si="16"/>
        <v>63 SALESQUOTA-ER</v>
      </c>
      <c r="G63" t="s">
        <v>332</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row>
    <row r="64" spans="2:89" x14ac:dyDescent="0.35">
      <c r="B64" s="235" t="str">
        <f>IFERROR(SUBSTITUTE(TRIM(MID(B52, SEARCH("-", B52) + 1, LEN(B52))),":",""),"no unit")</f>
        <v>no unit</v>
      </c>
      <c r="D64" t="s">
        <v>448</v>
      </c>
      <c r="E64" s="8" t="str">
        <f t="shared" si="16"/>
        <v>64 SALESQUOTA-ER</v>
      </c>
      <c r="G64" t="s">
        <v>332</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row>
    <row r="65" spans="2:89" x14ac:dyDescent="0.35">
      <c r="B65" s="132" t="s">
        <v>334</v>
      </c>
      <c r="D65" t="s">
        <v>448</v>
      </c>
      <c r="E65" s="8" t="str">
        <f t="shared" si="16"/>
        <v>65 SALESQUOTA-ER</v>
      </c>
      <c r="G65" t="s">
        <v>332</v>
      </c>
      <c r="H65" s="31"/>
      <c r="I65" s="73"/>
      <c r="J65" s="73"/>
      <c r="K65" s="39"/>
      <c r="L65" s="39"/>
      <c r="M65" s="39"/>
      <c r="N65" s="39"/>
      <c r="O65" s="39"/>
      <c r="P65" s="39"/>
      <c r="R65" s="38"/>
      <c r="S65" s="199" t="str">
        <f t="shared" ref="S65" si="28">ADDRESS(ROW(S56),COLUMN(S56))</f>
        <v>$S$56</v>
      </c>
      <c r="T65" s="199" t="str">
        <f t="shared" ref="T65:AX65" si="29">ADDRESS(ROW(T56),COLUMN(T56))</f>
        <v>$T$56</v>
      </c>
      <c r="U65" s="199" t="str">
        <f t="shared" si="29"/>
        <v>$U$56</v>
      </c>
      <c r="V65" s="199" t="str">
        <f t="shared" si="29"/>
        <v>$V$56</v>
      </c>
      <c r="W65" s="199" t="str">
        <f t="shared" si="29"/>
        <v>$W$56</v>
      </c>
      <c r="X65" s="199" t="str">
        <f t="shared" si="29"/>
        <v>$X$56</v>
      </c>
      <c r="Y65" s="199" t="str">
        <f t="shared" si="29"/>
        <v>$Y$56</v>
      </c>
      <c r="Z65" s="199" t="str">
        <f t="shared" si="29"/>
        <v>$Z$56</v>
      </c>
      <c r="AA65" s="199" t="str">
        <f t="shared" si="29"/>
        <v>$AA$56</v>
      </c>
      <c r="AB65" s="199" t="str">
        <f t="shared" si="29"/>
        <v>$AB$56</v>
      </c>
      <c r="AC65" s="199" t="str">
        <f t="shared" si="29"/>
        <v>$AC$56</v>
      </c>
      <c r="AD65" s="199" t="str">
        <f t="shared" si="29"/>
        <v>$AD$56</v>
      </c>
      <c r="AE65" s="199" t="str">
        <f t="shared" si="29"/>
        <v>$AE$56</v>
      </c>
      <c r="AF65" s="199" t="str">
        <f t="shared" si="29"/>
        <v>$AF$56</v>
      </c>
      <c r="AG65" s="199" t="str">
        <f t="shared" si="29"/>
        <v>$AG$56</v>
      </c>
      <c r="AH65" s="199" t="str">
        <f t="shared" si="29"/>
        <v>$AH$56</v>
      </c>
      <c r="AI65" s="199" t="str">
        <f t="shared" si="29"/>
        <v>$AI$56</v>
      </c>
      <c r="AJ65" s="199" t="str">
        <f t="shared" si="29"/>
        <v>$AJ$56</v>
      </c>
      <c r="AK65" s="199" t="str">
        <f t="shared" si="29"/>
        <v>$AK$56</v>
      </c>
      <c r="AL65" s="199" t="str">
        <f t="shared" si="29"/>
        <v>$AL$56</v>
      </c>
      <c r="AM65" s="199" t="str">
        <f t="shared" si="29"/>
        <v>$AM$56</v>
      </c>
      <c r="AN65" s="199" t="str">
        <f t="shared" si="29"/>
        <v>$AN$56</v>
      </c>
      <c r="AO65" s="199" t="str">
        <f t="shared" si="29"/>
        <v>$AO$56</v>
      </c>
      <c r="AP65" s="199" t="str">
        <f t="shared" si="29"/>
        <v>$AP$56</v>
      </c>
      <c r="AQ65" s="199" t="str">
        <f t="shared" si="29"/>
        <v>$AQ$56</v>
      </c>
      <c r="AR65" s="199" t="str">
        <f t="shared" si="29"/>
        <v>$AR$56</v>
      </c>
      <c r="AS65" s="199" t="str">
        <f t="shared" si="29"/>
        <v>$AS$56</v>
      </c>
      <c r="AT65" s="199" t="str">
        <f t="shared" si="29"/>
        <v>$AT$56</v>
      </c>
      <c r="AU65" s="199" t="str">
        <f t="shared" si="29"/>
        <v>$AU$56</v>
      </c>
      <c r="AV65" s="199" t="str">
        <f t="shared" si="29"/>
        <v>$AV$56</v>
      </c>
      <c r="AW65" s="199" t="str">
        <f t="shared" si="29"/>
        <v>$AW$56</v>
      </c>
      <c r="AX65" s="199" t="str">
        <f t="shared" si="29"/>
        <v>$AX$56</v>
      </c>
      <c r="AY65" s="199" t="str">
        <f t="shared" ref="AY65:CD65" si="30">ADDRESS(ROW(AY56),COLUMN(AY56))</f>
        <v>$AY$56</v>
      </c>
      <c r="AZ65" s="199" t="str">
        <f t="shared" si="30"/>
        <v>$AZ$56</v>
      </c>
      <c r="BA65" s="199" t="str">
        <f t="shared" si="30"/>
        <v>$BA$56</v>
      </c>
      <c r="BB65" s="199" t="str">
        <f t="shared" si="30"/>
        <v>$BB$56</v>
      </c>
      <c r="BC65" s="199" t="str">
        <f t="shared" si="30"/>
        <v>$BC$56</v>
      </c>
      <c r="BD65" s="199" t="str">
        <f t="shared" si="30"/>
        <v>$BD$56</v>
      </c>
      <c r="BE65" s="199" t="str">
        <f t="shared" si="30"/>
        <v>$BE$56</v>
      </c>
      <c r="BF65" s="199" t="str">
        <f t="shared" si="30"/>
        <v>$BF$56</v>
      </c>
      <c r="BG65" s="199" t="str">
        <f t="shared" si="30"/>
        <v>$BG$56</v>
      </c>
      <c r="BH65" s="199" t="str">
        <f t="shared" si="30"/>
        <v>$BH$56</v>
      </c>
      <c r="BI65" s="199" t="str">
        <f t="shared" si="30"/>
        <v>$BI$56</v>
      </c>
      <c r="BJ65" s="199" t="str">
        <f t="shared" si="30"/>
        <v>$BJ$56</v>
      </c>
      <c r="BK65" s="199" t="str">
        <f t="shared" si="30"/>
        <v>$BK$56</v>
      </c>
      <c r="BL65" s="199" t="str">
        <f t="shared" si="30"/>
        <v>$BL$56</v>
      </c>
      <c r="BM65" s="199" t="str">
        <f t="shared" si="30"/>
        <v>$BM$56</v>
      </c>
      <c r="BN65" s="199" t="str">
        <f t="shared" si="30"/>
        <v>$BN$56</v>
      </c>
      <c r="BO65" s="199" t="str">
        <f t="shared" si="30"/>
        <v>$BO$56</v>
      </c>
      <c r="BP65" s="199" t="str">
        <f t="shared" si="30"/>
        <v>$BP$56</v>
      </c>
      <c r="BQ65" s="199" t="str">
        <f t="shared" si="30"/>
        <v>$BQ$56</v>
      </c>
      <c r="BR65" s="199" t="str">
        <f t="shared" si="30"/>
        <v>$BR$56</v>
      </c>
      <c r="BS65" s="199" t="str">
        <f t="shared" si="30"/>
        <v>$BS$56</v>
      </c>
      <c r="BT65" s="199" t="str">
        <f t="shared" si="30"/>
        <v>$BT$56</v>
      </c>
      <c r="BU65" s="199" t="str">
        <f t="shared" si="30"/>
        <v>$BU$56</v>
      </c>
      <c r="BV65" s="199" t="str">
        <f t="shared" si="30"/>
        <v>$BV$56</v>
      </c>
      <c r="BW65" s="199" t="str">
        <f t="shared" si="30"/>
        <v>$BW$56</v>
      </c>
      <c r="BX65" s="199" t="str">
        <f t="shared" si="30"/>
        <v>$BX$56</v>
      </c>
      <c r="BY65" s="199" t="str">
        <f t="shared" si="30"/>
        <v>$BY$56</v>
      </c>
      <c r="BZ65" s="199" t="str">
        <f t="shared" si="30"/>
        <v>$BZ$56</v>
      </c>
      <c r="CA65" s="199" t="str">
        <f t="shared" si="30"/>
        <v>$CA$56</v>
      </c>
      <c r="CB65" s="199" t="str">
        <f t="shared" si="30"/>
        <v>$CB$56</v>
      </c>
      <c r="CC65" s="199" t="str">
        <f t="shared" si="30"/>
        <v>$CC$56</v>
      </c>
      <c r="CD65" s="199" t="str">
        <f t="shared" si="30"/>
        <v>$CD$56</v>
      </c>
      <c r="CE65" s="199" t="str">
        <f t="shared" ref="CE65:CK65" si="31">ADDRESS(ROW(CE56),COLUMN(CE56))</f>
        <v>$CE$56</v>
      </c>
      <c r="CF65" s="199" t="str">
        <f t="shared" si="31"/>
        <v>$CF$56</v>
      </c>
      <c r="CG65" s="199" t="str">
        <f t="shared" si="31"/>
        <v>$CG$56</v>
      </c>
      <c r="CH65" s="199" t="str">
        <f t="shared" si="31"/>
        <v>$CH$56</v>
      </c>
      <c r="CI65" s="199" t="str">
        <f t="shared" si="31"/>
        <v>$CI$56</v>
      </c>
      <c r="CJ65" s="199" t="str">
        <f t="shared" si="31"/>
        <v>$CJ$56</v>
      </c>
      <c r="CK65" s="199" t="str">
        <f t="shared" si="31"/>
        <v>$CK$56</v>
      </c>
    </row>
    <row r="66" spans="2:89" x14ac:dyDescent="0.35">
      <c r="B66" s="132" t="s">
        <v>333</v>
      </c>
      <c r="D66" t="s">
        <v>448</v>
      </c>
      <c r="E66" s="8" t="str">
        <f t="shared" si="16"/>
        <v>66 SALESQUOTA-ER</v>
      </c>
      <c r="G66" t="s">
        <v>332</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row>
    <row r="67" spans="2:89" x14ac:dyDescent="0.35">
      <c r="B67" s="8" t="str">
        <f>"Secondary label: "</f>
        <v xml:space="preserve">Secondary label: </v>
      </c>
      <c r="D67" t="s">
        <v>448</v>
      </c>
      <c r="E67" s="8" t="str">
        <f t="shared" si="16"/>
        <v>67 SALESQUOTA-ER</v>
      </c>
      <c r="G67" t="s">
        <v>332</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row>
    <row r="68" spans="2:89" x14ac:dyDescent="0.35">
      <c r="D68" t="s">
        <v>448</v>
      </c>
      <c r="E68" s="8" t="str">
        <f t="shared" si="16"/>
        <v>68 SALESQUOTA-ER</v>
      </c>
      <c r="G68" t="s">
        <v>332</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row>
    <row r="69" spans="2:89" x14ac:dyDescent="0.35">
      <c r="B69" s="8" t="s">
        <v>463</v>
      </c>
      <c r="D69" t="s">
        <v>448</v>
      </c>
      <c r="E69" s="8" t="str">
        <f t="shared" si="16"/>
        <v>69 SALESQUOTA-ER</v>
      </c>
      <c r="G69" t="s">
        <v>332</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row>
    <row r="70" spans="2:89" x14ac:dyDescent="0.35">
      <c r="B70" s="8" t="s">
        <v>464</v>
      </c>
      <c r="D70" t="s">
        <v>448</v>
      </c>
      <c r="E70" s="8" t="str">
        <f t="shared" si="16"/>
        <v>70 SALESQUOTA-ER</v>
      </c>
      <c r="G70" t="s">
        <v>332</v>
      </c>
      <c r="H70" s="12"/>
      <c r="I70" s="60"/>
      <c r="J70" s="60"/>
      <c r="K70" s="15"/>
      <c r="L70" s="15"/>
      <c r="M70" s="15"/>
      <c r="N70" s="15"/>
      <c r="O70" s="15"/>
      <c r="P70" s="15"/>
      <c r="R70" s="15"/>
      <c r="S70" s="76">
        <f t="shared" ref="S70" si="32">S57</f>
        <v>0</v>
      </c>
      <c r="T70" s="76">
        <f t="shared" ref="T70:AX70" si="33">T57</f>
        <v>0</v>
      </c>
      <c r="U70" s="76">
        <f t="shared" si="33"/>
        <v>0</v>
      </c>
      <c r="V70" s="76">
        <f t="shared" si="33"/>
        <v>0</v>
      </c>
      <c r="W70" s="76">
        <f t="shared" si="33"/>
        <v>0</v>
      </c>
      <c r="X70" s="76">
        <f t="shared" si="33"/>
        <v>0</v>
      </c>
      <c r="Y70" s="76">
        <f t="shared" si="33"/>
        <v>0</v>
      </c>
      <c r="Z70" s="76">
        <f t="shared" si="33"/>
        <v>0</v>
      </c>
      <c r="AA70" s="76">
        <f t="shared" si="33"/>
        <v>0</v>
      </c>
      <c r="AB70" s="76">
        <f t="shared" si="33"/>
        <v>0</v>
      </c>
      <c r="AC70" s="76">
        <f t="shared" si="33"/>
        <v>0</v>
      </c>
      <c r="AD70" s="76">
        <f t="shared" si="33"/>
        <v>0</v>
      </c>
      <c r="AE70" s="76">
        <f t="shared" si="33"/>
        <v>0</v>
      </c>
      <c r="AF70" s="76">
        <f t="shared" si="33"/>
        <v>0</v>
      </c>
      <c r="AG70" s="76">
        <f t="shared" si="33"/>
        <v>0</v>
      </c>
      <c r="AH70" s="76">
        <f t="shared" si="33"/>
        <v>0</v>
      </c>
      <c r="AI70" s="76">
        <f t="shared" si="33"/>
        <v>0</v>
      </c>
      <c r="AJ70" s="76">
        <f t="shared" si="33"/>
        <v>0</v>
      </c>
      <c r="AK70" s="76">
        <f t="shared" si="33"/>
        <v>0</v>
      </c>
      <c r="AL70" s="76">
        <f t="shared" si="33"/>
        <v>0</v>
      </c>
      <c r="AM70" s="76">
        <f t="shared" si="33"/>
        <v>0</v>
      </c>
      <c r="AN70" s="76">
        <f t="shared" si="33"/>
        <v>0</v>
      </c>
      <c r="AO70" s="76">
        <f t="shared" si="33"/>
        <v>0</v>
      </c>
      <c r="AP70" s="76">
        <f t="shared" si="33"/>
        <v>0</v>
      </c>
      <c r="AQ70" s="76">
        <f t="shared" si="33"/>
        <v>0</v>
      </c>
      <c r="AR70" s="76">
        <f t="shared" si="33"/>
        <v>0</v>
      </c>
      <c r="AS70" s="76">
        <f t="shared" si="33"/>
        <v>0</v>
      </c>
      <c r="AT70" s="76">
        <f t="shared" si="33"/>
        <v>0</v>
      </c>
      <c r="AU70" s="76">
        <f t="shared" si="33"/>
        <v>0</v>
      </c>
      <c r="AV70" s="76">
        <f t="shared" si="33"/>
        <v>0</v>
      </c>
      <c r="AW70" s="76">
        <f t="shared" si="33"/>
        <v>0</v>
      </c>
      <c r="AX70" s="76">
        <f t="shared" si="33"/>
        <v>0</v>
      </c>
      <c r="AY70" s="76">
        <f t="shared" ref="AY70:CD70" si="34">AY57</f>
        <v>0</v>
      </c>
      <c r="AZ70" s="76">
        <f t="shared" si="34"/>
        <v>0</v>
      </c>
      <c r="BA70" s="76">
        <f t="shared" si="34"/>
        <v>0</v>
      </c>
      <c r="BB70" s="76">
        <f t="shared" si="34"/>
        <v>0</v>
      </c>
      <c r="BC70" s="76">
        <f t="shared" si="34"/>
        <v>0</v>
      </c>
      <c r="BD70" s="76">
        <f t="shared" si="34"/>
        <v>0</v>
      </c>
      <c r="BE70" s="76">
        <f t="shared" si="34"/>
        <v>0</v>
      </c>
      <c r="BF70" s="76">
        <f t="shared" si="34"/>
        <v>0</v>
      </c>
      <c r="BG70" s="76">
        <f t="shared" si="34"/>
        <v>0</v>
      </c>
      <c r="BH70" s="76">
        <f t="shared" si="34"/>
        <v>0</v>
      </c>
      <c r="BI70" s="76">
        <f t="shared" si="34"/>
        <v>0</v>
      </c>
      <c r="BJ70" s="76">
        <f t="shared" si="34"/>
        <v>0</v>
      </c>
      <c r="BK70" s="76">
        <f t="shared" si="34"/>
        <v>0</v>
      </c>
      <c r="BL70" s="76">
        <f t="shared" si="34"/>
        <v>0</v>
      </c>
      <c r="BM70" s="76">
        <f t="shared" si="34"/>
        <v>0</v>
      </c>
      <c r="BN70" s="76">
        <f t="shared" si="34"/>
        <v>0</v>
      </c>
      <c r="BO70" s="76">
        <f t="shared" si="34"/>
        <v>0</v>
      </c>
      <c r="BP70" s="76">
        <f t="shared" si="34"/>
        <v>0</v>
      </c>
      <c r="BQ70" s="76">
        <f t="shared" si="34"/>
        <v>0</v>
      </c>
      <c r="BR70" s="76">
        <f t="shared" si="34"/>
        <v>0</v>
      </c>
      <c r="BS70" s="76">
        <f t="shared" si="34"/>
        <v>0</v>
      </c>
      <c r="BT70" s="76">
        <f t="shared" si="34"/>
        <v>0</v>
      </c>
      <c r="BU70" s="76">
        <f t="shared" si="34"/>
        <v>0</v>
      </c>
      <c r="BV70" s="76">
        <f t="shared" si="34"/>
        <v>0</v>
      </c>
      <c r="BW70" s="76">
        <f t="shared" si="34"/>
        <v>0</v>
      </c>
      <c r="BX70" s="76">
        <f t="shared" si="34"/>
        <v>0</v>
      </c>
      <c r="BY70" s="76">
        <f t="shared" si="34"/>
        <v>0</v>
      </c>
      <c r="BZ70" s="76">
        <f t="shared" si="34"/>
        <v>0</v>
      </c>
      <c r="CA70" s="76">
        <f t="shared" si="34"/>
        <v>0</v>
      </c>
      <c r="CB70" s="76">
        <f t="shared" si="34"/>
        <v>0</v>
      </c>
      <c r="CC70" s="76">
        <f t="shared" si="34"/>
        <v>0</v>
      </c>
      <c r="CD70" s="76">
        <f t="shared" si="34"/>
        <v>0</v>
      </c>
      <c r="CE70" s="76">
        <f t="shared" ref="CE70:CK70" si="35">CE57</f>
        <v>0</v>
      </c>
      <c r="CF70" s="76">
        <f t="shared" si="35"/>
        <v>0</v>
      </c>
      <c r="CG70" s="76">
        <f t="shared" si="35"/>
        <v>0</v>
      </c>
      <c r="CH70" s="76">
        <f t="shared" si="35"/>
        <v>0</v>
      </c>
      <c r="CI70" s="76">
        <f t="shared" si="35"/>
        <v>0</v>
      </c>
      <c r="CJ70" s="76">
        <f t="shared" si="35"/>
        <v>0</v>
      </c>
      <c r="CK70" s="76">
        <f t="shared" si="35"/>
        <v>0</v>
      </c>
    </row>
    <row r="71" spans="2:89" x14ac:dyDescent="0.35">
      <c r="B71" s="181" t="s">
        <v>459</v>
      </c>
      <c r="E71" s="8"/>
      <c r="H71" s="182"/>
      <c r="I71" s="183"/>
      <c r="J71" s="183"/>
      <c r="K71" s="184"/>
      <c r="L71" s="184"/>
      <c r="M71" s="184"/>
      <c r="N71" s="184"/>
      <c r="O71" s="184"/>
      <c r="P71" s="184"/>
      <c r="R71" s="185"/>
      <c r="S71" s="186"/>
      <c r="T71" s="186"/>
      <c r="U71" s="186"/>
      <c r="V71" s="186"/>
      <c r="W71" s="186"/>
      <c r="X71" s="186"/>
      <c r="Y71" s="186"/>
      <c r="Z71" s="186"/>
      <c r="AA71" s="186"/>
      <c r="AB71" s="186"/>
      <c r="AC71" s="186"/>
      <c r="AD71" s="186"/>
      <c r="AE71" s="186"/>
      <c r="AF71" s="186"/>
      <c r="AG71" s="186"/>
      <c r="AH71" s="186"/>
      <c r="AI71" s="186"/>
      <c r="AJ71" s="186"/>
      <c r="AK71" s="186"/>
      <c r="AL71" s="186"/>
      <c r="AM71" s="186"/>
      <c r="AN71" s="186"/>
      <c r="AO71" s="186"/>
      <c r="AP71" s="186"/>
      <c r="AQ71" s="186"/>
      <c r="AR71" s="186"/>
      <c r="AS71" s="186"/>
      <c r="AT71" s="186"/>
      <c r="AU71" s="186"/>
      <c r="AV71" s="186"/>
      <c r="AW71" s="186"/>
      <c r="AX71" s="186"/>
      <c r="AY71" s="186"/>
      <c r="AZ71" s="186"/>
      <c r="BA71" s="186"/>
      <c r="BB71" s="186"/>
      <c r="BC71" s="186"/>
      <c r="BD71" s="186"/>
      <c r="BE71" s="186"/>
      <c r="BF71" s="186"/>
      <c r="BG71" s="186"/>
      <c r="BH71" s="186"/>
      <c r="BI71" s="186"/>
      <c r="BJ71" s="186"/>
      <c r="BK71" s="186"/>
      <c r="BL71" s="186"/>
      <c r="BM71" s="186"/>
      <c r="BN71" s="186"/>
      <c r="BO71" s="186"/>
      <c r="BP71" s="186"/>
      <c r="BQ71" s="186"/>
      <c r="BR71" s="186"/>
      <c r="BS71" s="186"/>
      <c r="BT71" s="186"/>
      <c r="BU71" s="186"/>
      <c r="BV71" s="186"/>
      <c r="BW71" s="186"/>
      <c r="BX71" s="186"/>
      <c r="BY71" s="186"/>
      <c r="BZ71" s="186"/>
      <c r="CA71" s="186"/>
      <c r="CB71" s="186"/>
      <c r="CC71" s="186"/>
      <c r="CD71" s="186"/>
      <c r="CE71" s="186"/>
      <c r="CF71" s="186"/>
      <c r="CG71" s="186"/>
      <c r="CH71" s="186"/>
      <c r="CI71" s="186"/>
      <c r="CJ71" s="186"/>
      <c r="CK71" s="186"/>
    </row>
    <row r="72" spans="2:89" x14ac:dyDescent="0.35">
      <c r="B72" s="188" t="s">
        <v>499</v>
      </c>
      <c r="C72" t="s">
        <v>198</v>
      </c>
      <c r="E72" s="8"/>
      <c r="H72" s="182"/>
      <c r="I72" s="183"/>
      <c r="J72" s="183"/>
      <c r="K72" s="184"/>
      <c r="L72" s="184"/>
      <c r="M72" s="184"/>
      <c r="N72" s="184"/>
      <c r="O72" s="184"/>
      <c r="P72" s="184"/>
      <c r="R72" s="185"/>
      <c r="S72" s="186"/>
      <c r="T72" s="186"/>
      <c r="U72" s="186"/>
      <c r="V72" s="186"/>
      <c r="W72" s="186"/>
      <c r="X72" s="186"/>
      <c r="Y72" s="186"/>
      <c r="Z72" s="186"/>
      <c r="AA72" s="186"/>
      <c r="AB72" s="186"/>
      <c r="AC72" s="186"/>
      <c r="AD72" s="186"/>
      <c r="AE72" s="186"/>
      <c r="AF72" s="186"/>
      <c r="AG72" s="186"/>
      <c r="AH72" s="186"/>
      <c r="AI72" s="186"/>
      <c r="AJ72" s="186"/>
      <c r="AK72" s="186"/>
      <c r="AL72" s="186"/>
      <c r="AM72" s="186"/>
      <c r="AN72" s="186"/>
      <c r="AO72" s="186"/>
      <c r="AP72" s="186"/>
      <c r="AQ72" s="186"/>
      <c r="AR72" s="186"/>
      <c r="AS72" s="186"/>
      <c r="AT72" s="186"/>
      <c r="AU72" s="186"/>
      <c r="AV72" s="186"/>
      <c r="AW72" s="186"/>
      <c r="AX72" s="186"/>
      <c r="AY72" s="186"/>
      <c r="AZ72" s="186"/>
      <c r="BA72" s="186"/>
      <c r="BB72" s="186"/>
      <c r="BC72" s="186"/>
      <c r="BD72" s="186"/>
      <c r="BE72" s="186"/>
      <c r="BF72" s="186"/>
      <c r="BG72" s="186"/>
      <c r="BH72" s="186"/>
      <c r="BI72" s="186"/>
      <c r="BJ72" s="186"/>
      <c r="BK72" s="186"/>
      <c r="BL72" s="186"/>
      <c r="BM72" s="186"/>
      <c r="BN72" s="186"/>
      <c r="BO72" s="186"/>
      <c r="BP72" s="186"/>
      <c r="BQ72" s="186"/>
      <c r="BR72" s="186"/>
      <c r="BS72" s="186"/>
      <c r="BT72" s="186"/>
      <c r="BU72" s="186"/>
      <c r="BV72" s="186"/>
      <c r="BW72" s="186"/>
      <c r="BX72" s="186"/>
      <c r="BY72" s="186"/>
      <c r="BZ72" s="186"/>
      <c r="CA72" s="186"/>
      <c r="CB72" s="186"/>
      <c r="CC72" s="186"/>
      <c r="CD72" s="186"/>
      <c r="CE72" s="186"/>
      <c r="CF72" s="186"/>
      <c r="CG72" s="186"/>
      <c r="CH72" s="186"/>
      <c r="CI72" s="186"/>
      <c r="CJ72" s="186"/>
      <c r="CK72" s="186"/>
    </row>
    <row r="73" spans="2:89" x14ac:dyDescent="0.35">
      <c r="B73" s="167"/>
      <c r="E73" s="8"/>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row>
    <row r="74" spans="2:89" x14ac:dyDescent="0.35">
      <c r="B74" s="66" t="s">
        <v>457</v>
      </c>
      <c r="C74" s="31"/>
      <c r="D74" t="s">
        <v>455</v>
      </c>
      <c r="E74" s="8" t="str">
        <f t="shared" ref="E74:E83" si="36">ROW()&amp;" "&amp;D74</f>
        <v>74 LVOL-EV</v>
      </c>
      <c r="F74" t="s">
        <v>454</v>
      </c>
      <c r="G74" s="31" t="s">
        <v>243</v>
      </c>
      <c r="H74" s="22"/>
      <c r="I74" s="288"/>
      <c r="J74" s="288"/>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row>
    <row r="75" spans="2:89" x14ac:dyDescent="0.35">
      <c r="B75" s="124" t="str">
        <f ca="1">OFFSET(B75,ROW(B85)-ROW(B75),0)</f>
        <v># of assets</v>
      </c>
      <c r="C75" t="s">
        <v>965</v>
      </c>
      <c r="D75" t="s">
        <v>455</v>
      </c>
      <c r="E75" s="8" t="str">
        <f t="shared" si="36"/>
        <v>75 LVOL-EV</v>
      </c>
      <c r="G75" t="str">
        <f>E75</f>
        <v>75 LVOL-EV</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row>
    <row r="76" spans="2:89" x14ac:dyDescent="0.35">
      <c r="B76" s="187" t="str">
        <f>IFERROR(SUBSTITUTE(TRIM(LEFT(B74,SEARCH("-",B74)-1)),":",""),SUBSTITUTE(B74,":",""))</f>
        <v>Low volume</v>
      </c>
      <c r="D76" t="s">
        <v>455</v>
      </c>
      <c r="E76" s="8" t="str">
        <f t="shared" si="36"/>
        <v>76 LVOL-EV</v>
      </c>
      <c r="G76" t="s">
        <v>332</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row>
    <row r="77" spans="2:89" x14ac:dyDescent="0.35">
      <c r="B77" s="235" t="str">
        <f>IFERROR(SUBSTITUTE(TRIM(MID(B74, SEARCH("-", B74) + 1, LEN(B74))),":",""),"no unit")</f>
        <v>driven</v>
      </c>
      <c r="D77" t="s">
        <v>455</v>
      </c>
      <c r="E77" s="8" t="str">
        <f t="shared" si="36"/>
        <v>77 LVOL-EV</v>
      </c>
      <c r="G77" t="s">
        <v>332</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row>
    <row r="78" spans="2:89" x14ac:dyDescent="0.35">
      <c r="B78" s="132" t="s">
        <v>334</v>
      </c>
      <c r="D78" t="s">
        <v>455</v>
      </c>
      <c r="E78" s="8" t="str">
        <f t="shared" si="36"/>
        <v>78 LVOL-EV</v>
      </c>
      <c r="G78" t="s">
        <v>332</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row>
    <row r="79" spans="2:89" x14ac:dyDescent="0.35">
      <c r="B79" s="132" t="s">
        <v>333</v>
      </c>
      <c r="D79" t="s">
        <v>455</v>
      </c>
      <c r="E79" s="8" t="str">
        <f t="shared" si="36"/>
        <v>79 LVOL-EV</v>
      </c>
      <c r="G79" t="s">
        <v>332</v>
      </c>
      <c r="H79" s="31"/>
      <c r="I79" s="73"/>
      <c r="J79" s="73"/>
      <c r="K79" s="39"/>
      <c r="L79" s="39"/>
      <c r="M79" s="39"/>
      <c r="N79" s="39"/>
      <c r="O79" s="39"/>
      <c r="P79" s="39"/>
      <c r="R79" s="38"/>
      <c r="S79" s="199" t="str">
        <f t="shared" ref="S79" si="37">ADDRESS(ROW(S75),COLUMN(S75),2)</f>
        <v>S$75</v>
      </c>
      <c r="T79" s="199" t="str">
        <f t="shared" ref="T79:AX79" si="38">ADDRESS(ROW(T75),COLUMN(T75),2)</f>
        <v>T$75</v>
      </c>
      <c r="U79" s="199" t="str">
        <f t="shared" si="38"/>
        <v>U$75</v>
      </c>
      <c r="V79" s="199" t="str">
        <f t="shared" si="38"/>
        <v>V$75</v>
      </c>
      <c r="W79" s="199" t="str">
        <f t="shared" si="38"/>
        <v>W$75</v>
      </c>
      <c r="X79" s="199" t="str">
        <f t="shared" si="38"/>
        <v>X$75</v>
      </c>
      <c r="Y79" s="199" t="str">
        <f t="shared" si="38"/>
        <v>Y$75</v>
      </c>
      <c r="Z79" s="199" t="str">
        <f t="shared" si="38"/>
        <v>Z$75</v>
      </c>
      <c r="AA79" s="199" t="str">
        <f t="shared" si="38"/>
        <v>AA$75</v>
      </c>
      <c r="AB79" s="199" t="str">
        <f t="shared" si="38"/>
        <v>AB$75</v>
      </c>
      <c r="AC79" s="199" t="str">
        <f t="shared" si="38"/>
        <v>AC$75</v>
      </c>
      <c r="AD79" s="199" t="str">
        <f t="shared" si="38"/>
        <v>AD$75</v>
      </c>
      <c r="AE79" s="199" t="str">
        <f t="shared" si="38"/>
        <v>AE$75</v>
      </c>
      <c r="AF79" s="199" t="str">
        <f t="shared" si="38"/>
        <v>AF$75</v>
      </c>
      <c r="AG79" s="199" t="str">
        <f t="shared" si="38"/>
        <v>AG$75</v>
      </c>
      <c r="AH79" s="199" t="str">
        <f t="shared" si="38"/>
        <v>AH$75</v>
      </c>
      <c r="AI79" s="199" t="str">
        <f t="shared" si="38"/>
        <v>AI$75</v>
      </c>
      <c r="AJ79" s="199" t="str">
        <f t="shared" si="38"/>
        <v>AJ$75</v>
      </c>
      <c r="AK79" s="199" t="str">
        <f t="shared" si="38"/>
        <v>AK$75</v>
      </c>
      <c r="AL79" s="199" t="str">
        <f t="shared" si="38"/>
        <v>AL$75</v>
      </c>
      <c r="AM79" s="199" t="str">
        <f t="shared" si="38"/>
        <v>AM$75</v>
      </c>
      <c r="AN79" s="199" t="str">
        <f t="shared" si="38"/>
        <v>AN$75</v>
      </c>
      <c r="AO79" s="199" t="str">
        <f t="shared" si="38"/>
        <v>AO$75</v>
      </c>
      <c r="AP79" s="199" t="str">
        <f t="shared" si="38"/>
        <v>AP$75</v>
      </c>
      <c r="AQ79" s="199" t="str">
        <f t="shared" si="38"/>
        <v>AQ$75</v>
      </c>
      <c r="AR79" s="199" t="str">
        <f t="shared" si="38"/>
        <v>AR$75</v>
      </c>
      <c r="AS79" s="199" t="str">
        <f t="shared" si="38"/>
        <v>AS$75</v>
      </c>
      <c r="AT79" s="199" t="str">
        <f t="shared" si="38"/>
        <v>AT$75</v>
      </c>
      <c r="AU79" s="199" t="str">
        <f t="shared" si="38"/>
        <v>AU$75</v>
      </c>
      <c r="AV79" s="199" t="str">
        <f t="shared" si="38"/>
        <v>AV$75</v>
      </c>
      <c r="AW79" s="199" t="str">
        <f t="shared" si="38"/>
        <v>AW$75</v>
      </c>
      <c r="AX79" s="199" t="str">
        <f t="shared" si="38"/>
        <v>AX$75</v>
      </c>
      <c r="AY79" s="199" t="str">
        <f t="shared" ref="AY79:CD79" si="39">ADDRESS(ROW(AY75),COLUMN(AY75),2)</f>
        <v>AY$75</v>
      </c>
      <c r="AZ79" s="199" t="str">
        <f t="shared" si="39"/>
        <v>AZ$75</v>
      </c>
      <c r="BA79" s="199" t="str">
        <f t="shared" si="39"/>
        <v>BA$75</v>
      </c>
      <c r="BB79" s="199" t="str">
        <f t="shared" si="39"/>
        <v>BB$75</v>
      </c>
      <c r="BC79" s="199" t="str">
        <f t="shared" si="39"/>
        <v>BC$75</v>
      </c>
      <c r="BD79" s="199" t="str">
        <f t="shared" si="39"/>
        <v>BD$75</v>
      </c>
      <c r="BE79" s="199" t="str">
        <f t="shared" si="39"/>
        <v>BE$75</v>
      </c>
      <c r="BF79" s="199" t="str">
        <f t="shared" si="39"/>
        <v>BF$75</v>
      </c>
      <c r="BG79" s="199" t="str">
        <f t="shared" si="39"/>
        <v>BG$75</v>
      </c>
      <c r="BH79" s="199" t="str">
        <f t="shared" si="39"/>
        <v>BH$75</v>
      </c>
      <c r="BI79" s="199" t="str">
        <f t="shared" si="39"/>
        <v>BI$75</v>
      </c>
      <c r="BJ79" s="199" t="str">
        <f t="shared" si="39"/>
        <v>BJ$75</v>
      </c>
      <c r="BK79" s="199" t="str">
        <f t="shared" si="39"/>
        <v>BK$75</v>
      </c>
      <c r="BL79" s="199" t="str">
        <f t="shared" si="39"/>
        <v>BL$75</v>
      </c>
      <c r="BM79" s="199" t="str">
        <f t="shared" si="39"/>
        <v>BM$75</v>
      </c>
      <c r="BN79" s="199" t="str">
        <f t="shared" si="39"/>
        <v>BN$75</v>
      </c>
      <c r="BO79" s="199" t="str">
        <f t="shared" si="39"/>
        <v>BO$75</v>
      </c>
      <c r="BP79" s="199" t="str">
        <f t="shared" si="39"/>
        <v>BP$75</v>
      </c>
      <c r="BQ79" s="199" t="str">
        <f t="shared" si="39"/>
        <v>BQ$75</v>
      </c>
      <c r="BR79" s="199" t="str">
        <f t="shared" si="39"/>
        <v>BR$75</v>
      </c>
      <c r="BS79" s="199" t="str">
        <f t="shared" si="39"/>
        <v>BS$75</v>
      </c>
      <c r="BT79" s="199" t="str">
        <f t="shared" si="39"/>
        <v>BT$75</v>
      </c>
      <c r="BU79" s="199" t="str">
        <f t="shared" si="39"/>
        <v>BU$75</v>
      </c>
      <c r="BV79" s="199" t="str">
        <f t="shared" si="39"/>
        <v>BV$75</v>
      </c>
      <c r="BW79" s="199" t="str">
        <f t="shared" si="39"/>
        <v>BW$75</v>
      </c>
      <c r="BX79" s="199" t="str">
        <f t="shared" si="39"/>
        <v>BX$75</v>
      </c>
      <c r="BY79" s="199" t="str">
        <f t="shared" si="39"/>
        <v>BY$75</v>
      </c>
      <c r="BZ79" s="199" t="str">
        <f t="shared" si="39"/>
        <v>BZ$75</v>
      </c>
      <c r="CA79" s="199" t="str">
        <f t="shared" si="39"/>
        <v>CA$75</v>
      </c>
      <c r="CB79" s="199" t="str">
        <f t="shared" si="39"/>
        <v>CB$75</v>
      </c>
      <c r="CC79" s="199" t="str">
        <f t="shared" si="39"/>
        <v>CC$75</v>
      </c>
      <c r="CD79" s="199" t="str">
        <f t="shared" si="39"/>
        <v>CD$75</v>
      </c>
      <c r="CE79" s="199" t="str">
        <f t="shared" ref="CE79:CK79" si="40">ADDRESS(ROW(CE75),COLUMN(CE75),2)</f>
        <v>CE$75</v>
      </c>
      <c r="CF79" s="199" t="str">
        <f t="shared" si="40"/>
        <v>CF$75</v>
      </c>
      <c r="CG79" s="199" t="str">
        <f t="shared" si="40"/>
        <v>CG$75</v>
      </c>
      <c r="CH79" s="199" t="str">
        <f t="shared" si="40"/>
        <v>CH$75</v>
      </c>
      <c r="CI79" s="199" t="str">
        <f t="shared" si="40"/>
        <v>CI$75</v>
      </c>
      <c r="CJ79" s="199" t="str">
        <f t="shared" si="40"/>
        <v>CJ$75</v>
      </c>
      <c r="CK79" s="199" t="str">
        <f t="shared" si="40"/>
        <v>CK$75</v>
      </c>
    </row>
    <row r="80" spans="2:89" x14ac:dyDescent="0.35">
      <c r="B80" s="8" t="s">
        <v>488</v>
      </c>
      <c r="D80" t="s">
        <v>455</v>
      </c>
      <c r="E80" s="8" t="str">
        <f t="shared" si="36"/>
        <v>80 LVOL-EV</v>
      </c>
      <c r="G80" t="s">
        <v>332</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row>
    <row r="81" spans="2:89" x14ac:dyDescent="0.35">
      <c r="B81" s="8" t="s">
        <v>494</v>
      </c>
      <c r="D81" t="s">
        <v>455</v>
      </c>
      <c r="E81" s="8" t="str">
        <f t="shared" si="36"/>
        <v>81 LVOL-EV</v>
      </c>
      <c r="G81" t="s">
        <v>332</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row>
    <row r="82" spans="2:89" x14ac:dyDescent="0.35">
      <c r="B82" s="8" t="s">
        <v>463</v>
      </c>
      <c r="D82" t="s">
        <v>455</v>
      </c>
      <c r="E82" s="8" t="str">
        <f t="shared" si="36"/>
        <v>82 LVOL-EV</v>
      </c>
      <c r="G82" t="s">
        <v>332</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row>
    <row r="83" spans="2:89" x14ac:dyDescent="0.35">
      <c r="B83" s="8" t="s">
        <v>464</v>
      </c>
      <c r="D83" t="s">
        <v>455</v>
      </c>
      <c r="E83" s="8" t="str">
        <f t="shared" si="36"/>
        <v>83 LVOL-EV</v>
      </c>
      <c r="G83" t="s">
        <v>332</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row>
    <row r="84" spans="2:89" x14ac:dyDescent="0.35">
      <c r="B84" s="181" t="s">
        <v>459</v>
      </c>
      <c r="E84" s="8"/>
      <c r="H84" s="182"/>
      <c r="I84" s="183"/>
      <c r="J84" s="183"/>
      <c r="K84" s="184"/>
      <c r="L84" s="184"/>
      <c r="M84" s="184"/>
      <c r="N84" s="184"/>
      <c r="O84" s="184"/>
      <c r="P84" s="184"/>
      <c r="R84" s="185"/>
      <c r="S84" s="186"/>
      <c r="T84" s="186"/>
      <c r="U84" s="186"/>
      <c r="V84" s="186"/>
      <c r="W84" s="186"/>
      <c r="X84" s="186"/>
      <c r="Y84" s="186"/>
      <c r="Z84" s="186"/>
      <c r="AA84" s="186"/>
      <c r="AB84" s="186"/>
      <c r="AC84" s="186"/>
      <c r="AD84" s="186"/>
      <c r="AE84" s="186"/>
      <c r="AF84" s="186"/>
      <c r="AG84" s="186"/>
      <c r="AH84" s="186"/>
      <c r="AI84" s="186"/>
      <c r="AJ84" s="186"/>
      <c r="AK84" s="186"/>
      <c r="AL84" s="186"/>
      <c r="AM84" s="186"/>
      <c r="AN84" s="186"/>
      <c r="AO84" s="186"/>
      <c r="AP84" s="186"/>
      <c r="AQ84" s="186"/>
      <c r="AR84" s="186"/>
      <c r="AS84" s="186"/>
      <c r="AT84" s="186"/>
      <c r="AU84" s="186"/>
      <c r="AV84" s="186"/>
      <c r="AW84" s="186"/>
      <c r="AX84" s="186"/>
      <c r="AY84" s="186"/>
      <c r="AZ84" s="186"/>
      <c r="BA84" s="186"/>
      <c r="BB84" s="186"/>
      <c r="BC84" s="186"/>
      <c r="BD84" s="186"/>
      <c r="BE84" s="186"/>
      <c r="BF84" s="186"/>
      <c r="BG84" s="186"/>
      <c r="BH84" s="186"/>
      <c r="BI84" s="186"/>
      <c r="BJ84" s="186"/>
      <c r="BK84" s="186"/>
      <c r="BL84" s="186"/>
      <c r="BM84" s="186"/>
      <c r="BN84" s="186"/>
      <c r="BO84" s="186"/>
      <c r="BP84" s="186"/>
      <c r="BQ84" s="186"/>
      <c r="BR84" s="186"/>
      <c r="BS84" s="186"/>
      <c r="BT84" s="186"/>
      <c r="BU84" s="186"/>
      <c r="BV84" s="186"/>
      <c r="BW84" s="186"/>
      <c r="BX84" s="186"/>
      <c r="BY84" s="186"/>
      <c r="BZ84" s="186"/>
      <c r="CA84" s="186"/>
      <c r="CB84" s="186"/>
      <c r="CC84" s="186"/>
      <c r="CD84" s="186"/>
      <c r="CE84" s="186"/>
      <c r="CF84" s="186"/>
      <c r="CG84" s="186"/>
      <c r="CH84" s="186"/>
      <c r="CI84" s="186"/>
      <c r="CJ84" s="186"/>
      <c r="CK84" s="186"/>
    </row>
    <row r="85" spans="2:89" x14ac:dyDescent="0.35">
      <c r="B85" s="181" t="s">
        <v>456</v>
      </c>
      <c r="E85" s="8"/>
      <c r="H85" s="182"/>
      <c r="I85" s="183"/>
      <c r="J85" s="183"/>
      <c r="K85" s="184"/>
      <c r="L85" s="184"/>
      <c r="M85" s="184"/>
      <c r="N85" s="184"/>
      <c r="O85" s="184"/>
      <c r="P85" s="184"/>
      <c r="R85" s="185"/>
      <c r="S85" s="186"/>
      <c r="T85" s="186"/>
      <c r="U85" s="186"/>
      <c r="V85" s="186"/>
      <c r="W85" s="186"/>
      <c r="X85" s="186"/>
      <c r="Y85" s="186"/>
      <c r="Z85" s="186"/>
      <c r="AA85" s="186"/>
      <c r="AB85" s="186"/>
      <c r="AC85" s="186"/>
      <c r="AD85" s="186"/>
      <c r="AE85" s="186"/>
      <c r="AF85" s="186"/>
      <c r="AG85" s="186"/>
      <c r="AH85" s="186"/>
      <c r="AI85" s="186"/>
      <c r="AJ85" s="186"/>
      <c r="AK85" s="186"/>
      <c r="AL85" s="186"/>
      <c r="AM85" s="186"/>
      <c r="AN85" s="186"/>
      <c r="AO85" s="186"/>
      <c r="AP85" s="186"/>
      <c r="AQ85" s="186"/>
      <c r="AR85" s="186"/>
      <c r="AS85" s="186"/>
      <c r="AT85" s="186"/>
      <c r="AU85" s="186"/>
      <c r="AV85" s="186"/>
      <c r="AW85" s="186"/>
      <c r="AX85" s="186"/>
      <c r="AY85" s="186"/>
      <c r="AZ85" s="186"/>
      <c r="BA85" s="186"/>
      <c r="BB85" s="186"/>
      <c r="BC85" s="186"/>
      <c r="BD85" s="186"/>
      <c r="BE85" s="186"/>
      <c r="BF85" s="186"/>
      <c r="BG85" s="186"/>
      <c r="BH85" s="186"/>
      <c r="BI85" s="186"/>
      <c r="BJ85" s="186"/>
      <c r="BK85" s="186"/>
      <c r="BL85" s="186"/>
      <c r="BM85" s="186"/>
      <c r="BN85" s="186"/>
      <c r="BO85" s="186"/>
      <c r="BP85" s="186"/>
      <c r="BQ85" s="186"/>
      <c r="BR85" s="186"/>
      <c r="BS85" s="186"/>
      <c r="BT85" s="186"/>
      <c r="BU85" s="186"/>
      <c r="BV85" s="186"/>
      <c r="BW85" s="186"/>
      <c r="BX85" s="186"/>
      <c r="BY85" s="186"/>
      <c r="BZ85" s="186"/>
      <c r="CA85" s="186"/>
      <c r="CB85" s="186"/>
      <c r="CC85" s="186"/>
      <c r="CD85" s="186"/>
      <c r="CE85" s="186"/>
      <c r="CF85" s="186"/>
      <c r="CG85" s="186"/>
      <c r="CH85" s="186"/>
      <c r="CI85" s="186"/>
      <c r="CJ85" s="186"/>
      <c r="CK85" s="186"/>
    </row>
    <row r="86" spans="2:89" x14ac:dyDescent="0.35">
      <c r="B86" s="167"/>
      <c r="E86" s="8"/>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row>
    <row r="87" spans="2:89" x14ac:dyDescent="0.35">
      <c r="B87" s="66" t="s">
        <v>325</v>
      </c>
      <c r="C87" s="31"/>
      <c r="D87" t="s">
        <v>324</v>
      </c>
      <c r="E87" s="8" t="str">
        <f t="shared" ref="E87:E101" si="41">ROW()&amp;" "&amp;D87</f>
        <v>87 VOLLIST-EV</v>
      </c>
      <c r="F87" t="s">
        <v>326</v>
      </c>
      <c r="G87" s="31" t="s">
        <v>243</v>
      </c>
      <c r="H87" s="22"/>
      <c r="I87" s="288"/>
      <c r="J87" s="288"/>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row>
    <row r="88" spans="2:89" x14ac:dyDescent="0.35">
      <c r="B88" s="95" t="str">
        <f ca="1">B93&amp;":"</f>
        <v># of assets:</v>
      </c>
      <c r="D88" t="s">
        <v>324</v>
      </c>
      <c r="E88" s="8" t="str">
        <f t="shared" si="41"/>
        <v>88 VOLLIST-EV</v>
      </c>
      <c r="G88" t="str">
        <f t="shared" ref="G88:G93" si="42">E88</f>
        <v>88 VOLLIST-EV</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row>
    <row r="89" spans="2:89" x14ac:dyDescent="0.35">
      <c r="B89" s="137" t="s">
        <v>320</v>
      </c>
      <c r="D89" t="s">
        <v>324</v>
      </c>
      <c r="E89" s="8" t="str">
        <f t="shared" si="41"/>
        <v>89 VOLLIST-EV</v>
      </c>
      <c r="G89" t="str">
        <f t="shared" si="42"/>
        <v>89 VOLLIST-EV</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row>
    <row r="90" spans="2:89" x14ac:dyDescent="0.35">
      <c r="B90" s="137" t="s">
        <v>321</v>
      </c>
      <c r="D90" t="s">
        <v>324</v>
      </c>
      <c r="E90" s="8" t="str">
        <f t="shared" si="41"/>
        <v>90 VOLLIST-EV</v>
      </c>
      <c r="G90" t="str">
        <f t="shared" si="42"/>
        <v>90 VOLLIST-EV</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row>
    <row r="91" spans="2:89" x14ac:dyDescent="0.35">
      <c r="B91" s="137" t="s">
        <v>322</v>
      </c>
      <c r="D91" t="s">
        <v>324</v>
      </c>
      <c r="E91" s="8" t="str">
        <f t="shared" si="41"/>
        <v>91 VOLLIST-EV</v>
      </c>
      <c r="G91" t="str">
        <f t="shared" si="42"/>
        <v>91 VOLLIST-EV</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row>
    <row r="92" spans="2:89" x14ac:dyDescent="0.35">
      <c r="B92" s="137" t="s">
        <v>323</v>
      </c>
      <c r="D92" t="s">
        <v>324</v>
      </c>
      <c r="E92" s="8" t="str">
        <f t="shared" si="41"/>
        <v>92 VOLLIST-EV</v>
      </c>
      <c r="G92" t="str">
        <f t="shared" si="42"/>
        <v>92 VOLLIST-EV</v>
      </c>
      <c r="H92" s="31"/>
      <c r="I92" s="73"/>
      <c r="J92" s="73"/>
      <c r="K92" s="130">
        <v>100000</v>
      </c>
      <c r="L92" s="130">
        <v>200000</v>
      </c>
      <c r="M92" s="130">
        <v>400000</v>
      </c>
      <c r="N92" s="130">
        <v>800000</v>
      </c>
      <c r="O92" s="130">
        <v>1600000</v>
      </c>
      <c r="P92" s="130">
        <v>3200000</v>
      </c>
      <c r="R92" s="15"/>
      <c r="S92" s="131" cm="1">
        <f t="array" ref="S92">INDEX($K:$P,ROW(),MATCH(S$3,$K$2:$P$2,0))/12</f>
        <v>8333.3333333333339</v>
      </c>
      <c r="T92" s="131" cm="1">
        <f t="array" ref="T92">INDEX($K:$P,ROW(),MATCH(T$3,$K$2:$P$2,0))/12</f>
        <v>8333.3333333333339</v>
      </c>
      <c r="U92" s="131" cm="1">
        <f t="array" ref="U92">INDEX($K:$P,ROW(),MATCH(U$3,$K$2:$P$2,0))/12</f>
        <v>8333.3333333333339</v>
      </c>
      <c r="V92" s="131" cm="1">
        <f t="array" ref="V92">INDEX($K:$P,ROW(),MATCH(V$3,$K$2:$P$2,0))/12</f>
        <v>8333.3333333333339</v>
      </c>
      <c r="W92" s="131" cm="1">
        <f t="array" ref="W92">INDEX($K:$P,ROW(),MATCH(W$3,$K$2:$P$2,0))/12</f>
        <v>8333.3333333333339</v>
      </c>
      <c r="X92" s="131" cm="1">
        <f t="array" ref="X92">INDEX($K:$P,ROW(),MATCH(X$3,$K$2:$P$2,0))/12</f>
        <v>8333.3333333333339</v>
      </c>
      <c r="Y92" s="131" cm="1">
        <f t="array" ref="Y92">INDEX($K:$P,ROW(),MATCH(Y$3,$K$2:$P$2,0))/12</f>
        <v>8333.3333333333339</v>
      </c>
      <c r="Z92" s="131" cm="1">
        <f t="array" ref="Z92">INDEX($K:$P,ROW(),MATCH(Z$3,$K$2:$P$2,0))/12</f>
        <v>8333.3333333333339</v>
      </c>
      <c r="AA92" s="131" cm="1">
        <f t="array" ref="AA92">INDEX($K:$P,ROW(),MATCH(AA$3,$K$2:$P$2,0))/12</f>
        <v>8333.3333333333339</v>
      </c>
      <c r="AB92" s="131" cm="1">
        <f t="array" ref="AB92">INDEX($K:$P,ROW(),MATCH(AB$3,$K$2:$P$2,0))/12</f>
        <v>8333.3333333333339</v>
      </c>
      <c r="AC92" s="131" cm="1">
        <f t="array" ref="AC92">INDEX($K:$P,ROW(),MATCH(AC$3,$K$2:$P$2,0))/12</f>
        <v>8333.3333333333339</v>
      </c>
      <c r="AD92" s="131" cm="1">
        <f t="array" ref="AD92">INDEX($K:$P,ROW(),MATCH(AD$3,$K$2:$P$2,0))/12</f>
        <v>8333.3333333333339</v>
      </c>
      <c r="AE92" s="131" cm="1">
        <f t="array" ref="AE92">INDEX($K:$P,ROW(),MATCH(AE$3,$K$2:$P$2,0))/12</f>
        <v>16666.666666666668</v>
      </c>
      <c r="AF92" s="131" cm="1">
        <f t="array" ref="AF92">INDEX($K:$P,ROW(),MATCH(AF$3,$K$2:$P$2,0))/12</f>
        <v>16666.666666666668</v>
      </c>
      <c r="AG92" s="131" cm="1">
        <f t="array" ref="AG92">INDEX($K:$P,ROW(),MATCH(AG$3,$K$2:$P$2,0))/12</f>
        <v>16666.666666666668</v>
      </c>
      <c r="AH92" s="131" cm="1">
        <f t="array" ref="AH92">INDEX($K:$P,ROW(),MATCH(AH$3,$K$2:$P$2,0))/12</f>
        <v>16666.666666666668</v>
      </c>
      <c r="AI92" s="131" cm="1">
        <f t="array" ref="AI92">INDEX($K:$P,ROW(),MATCH(AI$3,$K$2:$P$2,0))/12</f>
        <v>16666.666666666668</v>
      </c>
      <c r="AJ92" s="131" cm="1">
        <f t="array" ref="AJ92">INDEX($K:$P,ROW(),MATCH(AJ$3,$K$2:$P$2,0))/12</f>
        <v>16666.666666666668</v>
      </c>
      <c r="AK92" s="131" cm="1">
        <f t="array" ref="AK92">INDEX($K:$P,ROW(),MATCH(AK$3,$K$2:$P$2,0))/12</f>
        <v>16666.666666666668</v>
      </c>
      <c r="AL92" s="131" cm="1">
        <f t="array" ref="AL92">INDEX($K:$P,ROW(),MATCH(AL$3,$K$2:$P$2,0))/12</f>
        <v>16666.666666666668</v>
      </c>
      <c r="AM92" s="131" cm="1">
        <f t="array" ref="AM92">INDEX($K:$P,ROW(),MATCH(AM$3,$K$2:$P$2,0))/12</f>
        <v>16666.666666666668</v>
      </c>
      <c r="AN92" s="131" cm="1">
        <f t="array" ref="AN92">INDEX($K:$P,ROW(),MATCH(AN$3,$K$2:$P$2,0))/12</f>
        <v>16666.666666666668</v>
      </c>
      <c r="AO92" s="131" cm="1">
        <f t="array" ref="AO92">INDEX($K:$P,ROW(),MATCH(AO$3,$K$2:$P$2,0))/12</f>
        <v>16666.666666666668</v>
      </c>
      <c r="AP92" s="131" cm="1">
        <f t="array" ref="AP92">INDEX($K:$P,ROW(),MATCH(AP$3,$K$2:$P$2,0))/12</f>
        <v>16666.666666666668</v>
      </c>
      <c r="AQ92" s="131" cm="1">
        <f t="array" ref="AQ92">INDEX($K:$P,ROW(),MATCH(AQ$3,$K$2:$P$2,0))/12</f>
        <v>33333.333333333336</v>
      </c>
      <c r="AR92" s="131" cm="1">
        <f t="array" ref="AR92">INDEX($K:$P,ROW(),MATCH(AR$3,$K$2:$P$2,0))/12</f>
        <v>33333.333333333336</v>
      </c>
      <c r="AS92" s="131" cm="1">
        <f t="array" ref="AS92">INDEX($K:$P,ROW(),MATCH(AS$3,$K$2:$P$2,0))/12</f>
        <v>33333.333333333336</v>
      </c>
      <c r="AT92" s="131" cm="1">
        <f t="array" ref="AT92">INDEX($K:$P,ROW(),MATCH(AT$3,$K$2:$P$2,0))/12</f>
        <v>33333.333333333336</v>
      </c>
      <c r="AU92" s="131" cm="1">
        <f t="array" ref="AU92">INDEX($K:$P,ROW(),MATCH(AU$3,$K$2:$P$2,0))/12</f>
        <v>33333.333333333336</v>
      </c>
      <c r="AV92" s="131" cm="1">
        <f t="array" ref="AV92">INDEX($K:$P,ROW(),MATCH(AV$3,$K$2:$P$2,0))/12</f>
        <v>33333.333333333336</v>
      </c>
      <c r="AW92" s="131" cm="1">
        <f t="array" ref="AW92">INDEX($K:$P,ROW(),MATCH(AW$3,$K$2:$P$2,0))/12</f>
        <v>33333.333333333336</v>
      </c>
      <c r="AX92" s="131" cm="1">
        <f t="array" ref="AX92">INDEX($K:$P,ROW(),MATCH(AX$3,$K$2:$P$2,0))/12</f>
        <v>33333.333333333336</v>
      </c>
      <c r="AY92" s="131" cm="1">
        <f t="array" ref="AY92">INDEX($K:$P,ROW(),MATCH(AY$3,$K$2:$P$2,0))/12</f>
        <v>33333.333333333336</v>
      </c>
      <c r="AZ92" s="131" cm="1">
        <f t="array" ref="AZ92">INDEX($K:$P,ROW(),MATCH(AZ$3,$K$2:$P$2,0))/12</f>
        <v>33333.333333333336</v>
      </c>
      <c r="BA92" s="131" cm="1">
        <f t="array" ref="BA92">INDEX($K:$P,ROW(),MATCH(BA$3,$K$2:$P$2,0))/12</f>
        <v>33333.333333333336</v>
      </c>
      <c r="BB92" s="131" cm="1">
        <f t="array" ref="BB92">INDEX($K:$P,ROW(),MATCH(BB$3,$K$2:$P$2,0))/12</f>
        <v>33333.333333333336</v>
      </c>
      <c r="BC92" s="131" cm="1">
        <f t="array" ref="BC92">INDEX($K:$P,ROW(),MATCH(BC$3,$K$2:$P$2,0))/12</f>
        <v>66666.666666666672</v>
      </c>
      <c r="BD92" s="131" cm="1">
        <f t="array" ref="BD92">INDEX($K:$P,ROW(),MATCH(BD$3,$K$2:$P$2,0))/12</f>
        <v>66666.666666666672</v>
      </c>
      <c r="BE92" s="131" cm="1">
        <f t="array" ref="BE92">INDEX($K:$P,ROW(),MATCH(BE$3,$K$2:$P$2,0))/12</f>
        <v>66666.666666666672</v>
      </c>
      <c r="BF92" s="131" cm="1">
        <f t="array" ref="BF92">INDEX($K:$P,ROW(),MATCH(BF$3,$K$2:$P$2,0))/12</f>
        <v>66666.666666666672</v>
      </c>
      <c r="BG92" s="131" cm="1">
        <f t="array" ref="BG92">INDEX($K:$P,ROW(),MATCH(BG$3,$K$2:$P$2,0))/12</f>
        <v>66666.666666666672</v>
      </c>
      <c r="BH92" s="131" cm="1">
        <f t="array" ref="BH92">INDEX($K:$P,ROW(),MATCH(BH$3,$K$2:$P$2,0))/12</f>
        <v>66666.666666666672</v>
      </c>
      <c r="BI92" s="131" cm="1">
        <f t="array" ref="BI92">INDEX($K:$P,ROW(),MATCH(BI$3,$K$2:$P$2,0))/12</f>
        <v>66666.666666666672</v>
      </c>
      <c r="BJ92" s="131" cm="1">
        <f t="array" ref="BJ92">INDEX($K:$P,ROW(),MATCH(BJ$3,$K$2:$P$2,0))/12</f>
        <v>66666.666666666672</v>
      </c>
      <c r="BK92" s="131" cm="1">
        <f t="array" ref="BK92">INDEX($K:$P,ROW(),MATCH(BK$3,$K$2:$P$2,0))/12</f>
        <v>66666.666666666672</v>
      </c>
      <c r="BL92" s="131" cm="1">
        <f t="array" ref="BL92">INDEX($K:$P,ROW(),MATCH(BL$3,$K$2:$P$2,0))/12</f>
        <v>66666.666666666672</v>
      </c>
      <c r="BM92" s="131" cm="1">
        <f t="array" ref="BM92">INDEX($K:$P,ROW(),MATCH(BM$3,$K$2:$P$2,0))/12</f>
        <v>66666.666666666672</v>
      </c>
      <c r="BN92" s="131" cm="1">
        <f t="array" ref="BN92">INDEX($K:$P,ROW(),MATCH(BN$3,$K$2:$P$2,0))/12</f>
        <v>66666.666666666672</v>
      </c>
      <c r="BO92" s="131" cm="1">
        <f t="array" ref="BO92">INDEX($K:$P,ROW(),MATCH(BO$3,$K$2:$P$2,0))/12</f>
        <v>133333.33333333334</v>
      </c>
      <c r="BP92" s="131" cm="1">
        <f t="array" ref="BP92">INDEX($K:$P,ROW(),MATCH(BP$3,$K$2:$P$2,0))/12</f>
        <v>133333.33333333334</v>
      </c>
      <c r="BQ92" s="131" cm="1">
        <f t="array" ref="BQ92">INDEX($K:$P,ROW(),MATCH(BQ$3,$K$2:$P$2,0))/12</f>
        <v>133333.33333333334</v>
      </c>
      <c r="BR92" s="131" cm="1">
        <f t="array" ref="BR92">INDEX($K:$P,ROW(),MATCH(BR$3,$K$2:$P$2,0))/12</f>
        <v>133333.33333333334</v>
      </c>
      <c r="BS92" s="131" cm="1">
        <f t="array" ref="BS92">INDEX($K:$P,ROW(),MATCH(BS$3,$K$2:$P$2,0))/12</f>
        <v>133333.33333333334</v>
      </c>
      <c r="BT92" s="131" cm="1">
        <f t="array" ref="BT92">INDEX($K:$P,ROW(),MATCH(BT$3,$K$2:$P$2,0))/12</f>
        <v>133333.33333333334</v>
      </c>
      <c r="BU92" s="131" cm="1">
        <f t="array" ref="BU92">INDEX($K:$P,ROW(),MATCH(BU$3,$K$2:$P$2,0))/12</f>
        <v>133333.33333333334</v>
      </c>
      <c r="BV92" s="131" cm="1">
        <f t="array" ref="BV92">INDEX($K:$P,ROW(),MATCH(BV$3,$K$2:$P$2,0))/12</f>
        <v>133333.33333333334</v>
      </c>
      <c r="BW92" s="131" cm="1">
        <f t="array" ref="BW92">INDEX($K:$P,ROW(),MATCH(BW$3,$K$2:$P$2,0))/12</f>
        <v>133333.33333333334</v>
      </c>
      <c r="BX92" s="131" cm="1">
        <f t="array" ref="BX92">INDEX($K:$P,ROW(),MATCH(BX$3,$K$2:$P$2,0))/12</f>
        <v>133333.33333333334</v>
      </c>
      <c r="BY92" s="131" cm="1">
        <f t="array" ref="BY92">INDEX($K:$P,ROW(),MATCH(BY$3,$K$2:$P$2,0))/12</f>
        <v>133333.33333333334</v>
      </c>
      <c r="BZ92" s="131" cm="1">
        <f t="array" ref="BZ92">INDEX($K:$P,ROW(),MATCH(BZ$3,$K$2:$P$2,0))/12</f>
        <v>133333.33333333334</v>
      </c>
      <c r="CA92" s="131" cm="1">
        <f t="array" ref="CA92">INDEX($K:$P,ROW(),MATCH(CA$3,$K$2:$P$2,0))/12</f>
        <v>266666.66666666669</v>
      </c>
      <c r="CB92" s="131" cm="1">
        <f t="array" ref="CB92">INDEX($K:$P,ROW(),MATCH(CB$3,$K$2:$P$2,0))/12</f>
        <v>266666.66666666669</v>
      </c>
      <c r="CC92" s="131" cm="1">
        <f t="array" ref="CC92">INDEX($K:$P,ROW(),MATCH(CC$3,$K$2:$P$2,0))/12</f>
        <v>266666.66666666669</v>
      </c>
      <c r="CD92" s="131" cm="1">
        <f t="array" ref="CD92">INDEX($K:$P,ROW(),MATCH(CD$3,$K$2:$P$2,0))/12</f>
        <v>266666.66666666669</v>
      </c>
      <c r="CE92" s="131" cm="1">
        <f t="array" ref="CE92">INDEX($K:$P,ROW(),MATCH(CE$3,$K$2:$P$2,0))/12</f>
        <v>266666.66666666669</v>
      </c>
      <c r="CF92" s="131" cm="1">
        <f t="array" ref="CF92">INDEX($K:$P,ROW(),MATCH(CF$3,$K$2:$P$2,0))/12</f>
        <v>266666.66666666669</v>
      </c>
      <c r="CG92" s="131" cm="1">
        <f t="array" ref="CG92">INDEX($K:$P,ROW(),MATCH(CG$3,$K$2:$P$2,0))/12</f>
        <v>266666.66666666669</v>
      </c>
      <c r="CH92" s="131" cm="1">
        <f t="array" ref="CH92">INDEX($K:$P,ROW(),MATCH(CH$3,$K$2:$P$2,0))/12</f>
        <v>266666.66666666669</v>
      </c>
      <c r="CI92" s="131" cm="1">
        <f t="array" ref="CI92">INDEX($K:$P,ROW(),MATCH(CI$3,$K$2:$P$2,0))/12</f>
        <v>266666.66666666669</v>
      </c>
      <c r="CJ92" s="131" cm="1">
        <f t="array" ref="CJ92">INDEX($K:$P,ROW(),MATCH(CJ$3,$K$2:$P$2,0))/12</f>
        <v>266666.66666666669</v>
      </c>
      <c r="CK92" s="131" cm="1">
        <f t="array" ref="CK92">INDEX($K:$P,ROW(),MATCH(CK$3,$K$2:$P$2,0))/12</f>
        <v>266666.66666666669</v>
      </c>
    </row>
    <row r="93" spans="2:89" x14ac:dyDescent="0.35">
      <c r="B93" s="124" t="str">
        <f ca="1">OFFSET(B93,ROW(B103)-ROW(B93),0)</f>
        <v># of assets</v>
      </c>
      <c r="C93" t="s">
        <v>965</v>
      </c>
      <c r="D93" t="s">
        <v>324</v>
      </c>
      <c r="E93" s="8" t="str">
        <f t="shared" si="41"/>
        <v>93 VOLLIST-EV</v>
      </c>
      <c r="G93" t="str">
        <f t="shared" si="42"/>
        <v>93 VOLLIST-EV</v>
      </c>
      <c r="H93" s="31"/>
      <c r="I93" s="73"/>
      <c r="J93" s="73"/>
      <c r="K93" s="39">
        <f t="shared" ref="K93:P93" si="43">SUM(K89:K92)</f>
        <v>400000</v>
      </c>
      <c r="L93" s="39">
        <f t="shared" si="43"/>
        <v>800000</v>
      </c>
      <c r="M93" s="39">
        <f t="shared" si="43"/>
        <v>1600000</v>
      </c>
      <c r="N93" s="39">
        <f t="shared" si="43"/>
        <v>3200000</v>
      </c>
      <c r="O93" s="39">
        <f t="shared" si="43"/>
        <v>6400000</v>
      </c>
      <c r="P93" s="39">
        <f t="shared" si="43"/>
        <v>12800000</v>
      </c>
      <c r="R93" s="38"/>
      <c r="S93" s="38">
        <f t="shared" ref="S93" si="44">SUM(S89:S92)</f>
        <v>33333.333333333336</v>
      </c>
      <c r="T93" s="38">
        <f t="shared" ref="T93:AX93" si="45">SUM(T89:T92)</f>
        <v>33333.333333333336</v>
      </c>
      <c r="U93" s="38">
        <f t="shared" si="45"/>
        <v>33333.333333333336</v>
      </c>
      <c r="V93" s="38">
        <f t="shared" si="45"/>
        <v>33333.333333333336</v>
      </c>
      <c r="W93" s="38">
        <f t="shared" si="45"/>
        <v>33333.333333333336</v>
      </c>
      <c r="X93" s="38">
        <f t="shared" si="45"/>
        <v>33333.333333333336</v>
      </c>
      <c r="Y93" s="38">
        <f t="shared" si="45"/>
        <v>33333.333333333336</v>
      </c>
      <c r="Z93" s="38">
        <f t="shared" si="45"/>
        <v>33333.333333333336</v>
      </c>
      <c r="AA93" s="38">
        <f t="shared" si="45"/>
        <v>33333.333333333336</v>
      </c>
      <c r="AB93" s="38">
        <f t="shared" si="45"/>
        <v>33333.333333333336</v>
      </c>
      <c r="AC93" s="38">
        <f t="shared" si="45"/>
        <v>33333.333333333336</v>
      </c>
      <c r="AD93" s="38">
        <f t="shared" si="45"/>
        <v>33333.333333333336</v>
      </c>
      <c r="AE93" s="38">
        <f t="shared" si="45"/>
        <v>66666.666666666672</v>
      </c>
      <c r="AF93" s="38">
        <f t="shared" si="45"/>
        <v>66666.666666666672</v>
      </c>
      <c r="AG93" s="38">
        <f t="shared" si="45"/>
        <v>66666.666666666672</v>
      </c>
      <c r="AH93" s="38">
        <f t="shared" si="45"/>
        <v>66666.666666666672</v>
      </c>
      <c r="AI93" s="38">
        <f t="shared" si="45"/>
        <v>66666.666666666672</v>
      </c>
      <c r="AJ93" s="38">
        <f t="shared" si="45"/>
        <v>66666.666666666672</v>
      </c>
      <c r="AK93" s="38">
        <f t="shared" si="45"/>
        <v>66666.666666666672</v>
      </c>
      <c r="AL93" s="38">
        <f t="shared" si="45"/>
        <v>66666.666666666672</v>
      </c>
      <c r="AM93" s="38">
        <f t="shared" si="45"/>
        <v>66666.666666666672</v>
      </c>
      <c r="AN93" s="38">
        <f t="shared" si="45"/>
        <v>66666.666666666672</v>
      </c>
      <c r="AO93" s="38">
        <f t="shared" si="45"/>
        <v>66666.666666666672</v>
      </c>
      <c r="AP93" s="38">
        <f t="shared" si="45"/>
        <v>66666.666666666672</v>
      </c>
      <c r="AQ93" s="38">
        <f t="shared" si="45"/>
        <v>133333.33333333334</v>
      </c>
      <c r="AR93" s="38">
        <f t="shared" si="45"/>
        <v>133333.33333333334</v>
      </c>
      <c r="AS93" s="38">
        <f t="shared" si="45"/>
        <v>133333.33333333334</v>
      </c>
      <c r="AT93" s="38">
        <f t="shared" si="45"/>
        <v>133333.33333333334</v>
      </c>
      <c r="AU93" s="38">
        <f t="shared" si="45"/>
        <v>133333.33333333334</v>
      </c>
      <c r="AV93" s="38">
        <f t="shared" si="45"/>
        <v>133333.33333333334</v>
      </c>
      <c r="AW93" s="38">
        <f t="shared" si="45"/>
        <v>133333.33333333334</v>
      </c>
      <c r="AX93" s="38">
        <f t="shared" si="45"/>
        <v>133333.33333333334</v>
      </c>
      <c r="AY93" s="38">
        <f t="shared" ref="AY93:CD93" si="46">SUM(AY89:AY92)</f>
        <v>133333.33333333334</v>
      </c>
      <c r="AZ93" s="38">
        <f t="shared" si="46"/>
        <v>133333.33333333334</v>
      </c>
      <c r="BA93" s="38">
        <f t="shared" si="46"/>
        <v>133333.33333333334</v>
      </c>
      <c r="BB93" s="38">
        <f t="shared" si="46"/>
        <v>133333.33333333334</v>
      </c>
      <c r="BC93" s="38">
        <f t="shared" si="46"/>
        <v>266666.66666666669</v>
      </c>
      <c r="BD93" s="38">
        <f t="shared" si="46"/>
        <v>266666.66666666669</v>
      </c>
      <c r="BE93" s="38">
        <f t="shared" si="46"/>
        <v>266666.66666666669</v>
      </c>
      <c r="BF93" s="38">
        <f t="shared" si="46"/>
        <v>266666.66666666669</v>
      </c>
      <c r="BG93" s="38">
        <f t="shared" si="46"/>
        <v>266666.66666666669</v>
      </c>
      <c r="BH93" s="38">
        <f t="shared" si="46"/>
        <v>266666.66666666669</v>
      </c>
      <c r="BI93" s="38">
        <f t="shared" si="46"/>
        <v>266666.66666666669</v>
      </c>
      <c r="BJ93" s="38">
        <f t="shared" si="46"/>
        <v>266666.66666666669</v>
      </c>
      <c r="BK93" s="38">
        <f t="shared" si="46"/>
        <v>266666.66666666669</v>
      </c>
      <c r="BL93" s="38">
        <f t="shared" si="46"/>
        <v>266666.66666666669</v>
      </c>
      <c r="BM93" s="38">
        <f t="shared" si="46"/>
        <v>266666.66666666669</v>
      </c>
      <c r="BN93" s="38">
        <f t="shared" si="46"/>
        <v>266666.66666666669</v>
      </c>
      <c r="BO93" s="38">
        <f t="shared" si="46"/>
        <v>533333.33333333337</v>
      </c>
      <c r="BP93" s="38">
        <f t="shared" si="46"/>
        <v>533333.33333333337</v>
      </c>
      <c r="BQ93" s="38">
        <f t="shared" si="46"/>
        <v>533333.33333333337</v>
      </c>
      <c r="BR93" s="38">
        <f t="shared" si="46"/>
        <v>533333.33333333337</v>
      </c>
      <c r="BS93" s="38">
        <f t="shared" si="46"/>
        <v>533333.33333333337</v>
      </c>
      <c r="BT93" s="38">
        <f t="shared" si="46"/>
        <v>533333.33333333337</v>
      </c>
      <c r="BU93" s="38">
        <f t="shared" si="46"/>
        <v>533333.33333333337</v>
      </c>
      <c r="BV93" s="38">
        <f t="shared" si="46"/>
        <v>533333.33333333337</v>
      </c>
      <c r="BW93" s="38">
        <f t="shared" si="46"/>
        <v>533333.33333333337</v>
      </c>
      <c r="BX93" s="38">
        <f t="shared" si="46"/>
        <v>533333.33333333337</v>
      </c>
      <c r="BY93" s="38">
        <f t="shared" si="46"/>
        <v>533333.33333333337</v>
      </c>
      <c r="BZ93" s="38">
        <f t="shared" si="46"/>
        <v>533333.33333333337</v>
      </c>
      <c r="CA93" s="38">
        <f t="shared" si="46"/>
        <v>1066666.6666666667</v>
      </c>
      <c r="CB93" s="38">
        <f t="shared" si="46"/>
        <v>1066666.6666666667</v>
      </c>
      <c r="CC93" s="38">
        <f t="shared" si="46"/>
        <v>1066666.6666666667</v>
      </c>
      <c r="CD93" s="38">
        <f t="shared" si="46"/>
        <v>1066666.6666666667</v>
      </c>
      <c r="CE93" s="38">
        <f t="shared" ref="CE93:CK93" si="47">SUM(CE89:CE92)</f>
        <v>1066666.6666666667</v>
      </c>
      <c r="CF93" s="38">
        <f t="shared" si="47"/>
        <v>1066666.6666666667</v>
      </c>
      <c r="CG93" s="38">
        <f t="shared" si="47"/>
        <v>1066666.6666666667</v>
      </c>
      <c r="CH93" s="38">
        <f t="shared" si="47"/>
        <v>1066666.6666666667</v>
      </c>
      <c r="CI93" s="38">
        <f t="shared" si="47"/>
        <v>1066666.6666666667</v>
      </c>
      <c r="CJ93" s="38">
        <f t="shared" si="47"/>
        <v>1066666.6666666667</v>
      </c>
      <c r="CK93" s="38">
        <f t="shared" si="47"/>
        <v>1066666.6666666667</v>
      </c>
    </row>
    <row r="94" spans="2:89" x14ac:dyDescent="0.35">
      <c r="B94" s="187" t="str">
        <f>IFERROR(SUBSTITUTE(TRIM(LEFT(B87,SEARCH("-",B87)-1)),":",""),SUBSTITUTE(B87,":",""))</f>
        <v>Volume</v>
      </c>
      <c r="D94" t="s">
        <v>324</v>
      </c>
      <c r="E94" s="8" t="str">
        <f t="shared" si="41"/>
        <v>94 VOLLIST-EV</v>
      </c>
      <c r="G94" t="s">
        <v>332</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row>
    <row r="95" spans="2:89" x14ac:dyDescent="0.35">
      <c r="B95" s="235" t="str">
        <f>IFERROR(SUBSTITUTE(TRIM(MID(B87, SEARCH("-", B87) + 1, LEN(B87))),":",""),"no unit")</f>
        <v>driven - list</v>
      </c>
      <c r="D95" t="s">
        <v>324</v>
      </c>
      <c r="E95" s="8" t="str">
        <f t="shared" si="41"/>
        <v>95 VOLLIST-EV</v>
      </c>
      <c r="G95" t="s">
        <v>332</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row>
    <row r="96" spans="2:89" x14ac:dyDescent="0.35">
      <c r="B96" s="132" t="s">
        <v>334</v>
      </c>
      <c r="D96" t="s">
        <v>324</v>
      </c>
      <c r="E96" s="8" t="str">
        <f t="shared" si="41"/>
        <v>96 VOLLIST-EV</v>
      </c>
      <c r="G96" t="s">
        <v>332</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row>
    <row r="97" spans="2:89" x14ac:dyDescent="0.35">
      <c r="B97" s="132" t="s">
        <v>333</v>
      </c>
      <c r="D97" t="s">
        <v>324</v>
      </c>
      <c r="E97" s="8" t="str">
        <f t="shared" si="41"/>
        <v>97 VOLLIST-EV</v>
      </c>
      <c r="G97" t="s">
        <v>332</v>
      </c>
      <c r="H97" s="31"/>
      <c r="I97" s="73"/>
      <c r="J97" s="73"/>
      <c r="K97" s="39"/>
      <c r="L97" s="39"/>
      <c r="M97" s="39"/>
      <c r="N97" s="39"/>
      <c r="O97" s="39"/>
      <c r="P97" s="39"/>
      <c r="R97" s="38"/>
      <c r="S97" s="199" t="str">
        <f t="shared" ref="S97" si="48">ADDRESS(ROW(S93),COLUMN(S93),2)</f>
        <v>S$93</v>
      </c>
      <c r="T97" s="199" t="str">
        <f t="shared" ref="T97:AX97" si="49">ADDRESS(ROW(T93),COLUMN(T93),2)</f>
        <v>T$93</v>
      </c>
      <c r="U97" s="199" t="str">
        <f t="shared" si="49"/>
        <v>U$93</v>
      </c>
      <c r="V97" s="199" t="str">
        <f t="shared" si="49"/>
        <v>V$93</v>
      </c>
      <c r="W97" s="199" t="str">
        <f t="shared" si="49"/>
        <v>W$93</v>
      </c>
      <c r="X97" s="199" t="str">
        <f t="shared" si="49"/>
        <v>X$93</v>
      </c>
      <c r="Y97" s="199" t="str">
        <f t="shared" si="49"/>
        <v>Y$93</v>
      </c>
      <c r="Z97" s="199" t="str">
        <f t="shared" si="49"/>
        <v>Z$93</v>
      </c>
      <c r="AA97" s="199" t="str">
        <f t="shared" si="49"/>
        <v>AA$93</v>
      </c>
      <c r="AB97" s="199" t="str">
        <f t="shared" si="49"/>
        <v>AB$93</v>
      </c>
      <c r="AC97" s="199" t="str">
        <f t="shared" si="49"/>
        <v>AC$93</v>
      </c>
      <c r="AD97" s="199" t="str">
        <f t="shared" si="49"/>
        <v>AD$93</v>
      </c>
      <c r="AE97" s="199" t="str">
        <f t="shared" si="49"/>
        <v>AE$93</v>
      </c>
      <c r="AF97" s="199" t="str">
        <f t="shared" si="49"/>
        <v>AF$93</v>
      </c>
      <c r="AG97" s="199" t="str">
        <f t="shared" si="49"/>
        <v>AG$93</v>
      </c>
      <c r="AH97" s="199" t="str">
        <f t="shared" si="49"/>
        <v>AH$93</v>
      </c>
      <c r="AI97" s="199" t="str">
        <f t="shared" si="49"/>
        <v>AI$93</v>
      </c>
      <c r="AJ97" s="199" t="str">
        <f t="shared" si="49"/>
        <v>AJ$93</v>
      </c>
      <c r="AK97" s="199" t="str">
        <f t="shared" si="49"/>
        <v>AK$93</v>
      </c>
      <c r="AL97" s="199" t="str">
        <f t="shared" si="49"/>
        <v>AL$93</v>
      </c>
      <c r="AM97" s="199" t="str">
        <f t="shared" si="49"/>
        <v>AM$93</v>
      </c>
      <c r="AN97" s="199" t="str">
        <f t="shared" si="49"/>
        <v>AN$93</v>
      </c>
      <c r="AO97" s="199" t="str">
        <f t="shared" si="49"/>
        <v>AO$93</v>
      </c>
      <c r="AP97" s="199" t="str">
        <f t="shared" si="49"/>
        <v>AP$93</v>
      </c>
      <c r="AQ97" s="199" t="str">
        <f t="shared" si="49"/>
        <v>AQ$93</v>
      </c>
      <c r="AR97" s="199" t="str">
        <f t="shared" si="49"/>
        <v>AR$93</v>
      </c>
      <c r="AS97" s="199" t="str">
        <f t="shared" si="49"/>
        <v>AS$93</v>
      </c>
      <c r="AT97" s="199" t="str">
        <f t="shared" si="49"/>
        <v>AT$93</v>
      </c>
      <c r="AU97" s="199" t="str">
        <f t="shared" si="49"/>
        <v>AU$93</v>
      </c>
      <c r="AV97" s="199" t="str">
        <f t="shared" si="49"/>
        <v>AV$93</v>
      </c>
      <c r="AW97" s="199" t="str">
        <f t="shared" si="49"/>
        <v>AW$93</v>
      </c>
      <c r="AX97" s="199" t="str">
        <f t="shared" si="49"/>
        <v>AX$93</v>
      </c>
      <c r="AY97" s="199" t="str">
        <f t="shared" ref="AY97:CD97" si="50">ADDRESS(ROW(AY93),COLUMN(AY93),2)</f>
        <v>AY$93</v>
      </c>
      <c r="AZ97" s="199" t="str">
        <f t="shared" si="50"/>
        <v>AZ$93</v>
      </c>
      <c r="BA97" s="199" t="str">
        <f t="shared" si="50"/>
        <v>BA$93</v>
      </c>
      <c r="BB97" s="199" t="str">
        <f t="shared" si="50"/>
        <v>BB$93</v>
      </c>
      <c r="BC97" s="199" t="str">
        <f t="shared" si="50"/>
        <v>BC$93</v>
      </c>
      <c r="BD97" s="199" t="str">
        <f t="shared" si="50"/>
        <v>BD$93</v>
      </c>
      <c r="BE97" s="199" t="str">
        <f t="shared" si="50"/>
        <v>BE$93</v>
      </c>
      <c r="BF97" s="199" t="str">
        <f t="shared" si="50"/>
        <v>BF$93</v>
      </c>
      <c r="BG97" s="199" t="str">
        <f t="shared" si="50"/>
        <v>BG$93</v>
      </c>
      <c r="BH97" s="199" t="str">
        <f t="shared" si="50"/>
        <v>BH$93</v>
      </c>
      <c r="BI97" s="199" t="str">
        <f t="shared" si="50"/>
        <v>BI$93</v>
      </c>
      <c r="BJ97" s="199" t="str">
        <f t="shared" si="50"/>
        <v>BJ$93</v>
      </c>
      <c r="BK97" s="199" t="str">
        <f t="shared" si="50"/>
        <v>BK$93</v>
      </c>
      <c r="BL97" s="199" t="str">
        <f t="shared" si="50"/>
        <v>BL$93</v>
      </c>
      <c r="BM97" s="199" t="str">
        <f t="shared" si="50"/>
        <v>BM$93</v>
      </c>
      <c r="BN97" s="199" t="str">
        <f t="shared" si="50"/>
        <v>BN$93</v>
      </c>
      <c r="BO97" s="199" t="str">
        <f t="shared" si="50"/>
        <v>BO$93</v>
      </c>
      <c r="BP97" s="199" t="str">
        <f t="shared" si="50"/>
        <v>BP$93</v>
      </c>
      <c r="BQ97" s="199" t="str">
        <f t="shared" si="50"/>
        <v>BQ$93</v>
      </c>
      <c r="BR97" s="199" t="str">
        <f t="shared" si="50"/>
        <v>BR$93</v>
      </c>
      <c r="BS97" s="199" t="str">
        <f t="shared" si="50"/>
        <v>BS$93</v>
      </c>
      <c r="BT97" s="199" t="str">
        <f t="shared" si="50"/>
        <v>BT$93</v>
      </c>
      <c r="BU97" s="199" t="str">
        <f t="shared" si="50"/>
        <v>BU$93</v>
      </c>
      <c r="BV97" s="199" t="str">
        <f t="shared" si="50"/>
        <v>BV$93</v>
      </c>
      <c r="BW97" s="199" t="str">
        <f t="shared" si="50"/>
        <v>BW$93</v>
      </c>
      <c r="BX97" s="199" t="str">
        <f t="shared" si="50"/>
        <v>BX$93</v>
      </c>
      <c r="BY97" s="199" t="str">
        <f t="shared" si="50"/>
        <v>BY$93</v>
      </c>
      <c r="BZ97" s="199" t="str">
        <f t="shared" si="50"/>
        <v>BZ$93</v>
      </c>
      <c r="CA97" s="199" t="str">
        <f t="shared" si="50"/>
        <v>CA$93</v>
      </c>
      <c r="CB97" s="199" t="str">
        <f t="shared" si="50"/>
        <v>CB$93</v>
      </c>
      <c r="CC97" s="199" t="str">
        <f t="shared" si="50"/>
        <v>CC$93</v>
      </c>
      <c r="CD97" s="199" t="str">
        <f t="shared" si="50"/>
        <v>CD$93</v>
      </c>
      <c r="CE97" s="199" t="str">
        <f t="shared" ref="CE97:CK97" si="51">ADDRESS(ROW(CE93),COLUMN(CE93),2)</f>
        <v>CE$93</v>
      </c>
      <c r="CF97" s="199" t="str">
        <f t="shared" si="51"/>
        <v>CF$93</v>
      </c>
      <c r="CG97" s="199" t="str">
        <f t="shared" si="51"/>
        <v>CG$93</v>
      </c>
      <c r="CH97" s="199" t="str">
        <f t="shared" si="51"/>
        <v>CH$93</v>
      </c>
      <c r="CI97" s="199" t="str">
        <f t="shared" si="51"/>
        <v>CI$93</v>
      </c>
      <c r="CJ97" s="199" t="str">
        <f t="shared" si="51"/>
        <v>CJ$93</v>
      </c>
      <c r="CK97" s="199" t="str">
        <f t="shared" si="51"/>
        <v>CK$93</v>
      </c>
    </row>
    <row r="98" spans="2:89" x14ac:dyDescent="0.35">
      <c r="B98" s="8" t="str">
        <f>"Secondary label: "</f>
        <v xml:space="preserve">Secondary label: </v>
      </c>
      <c r="D98" t="s">
        <v>324</v>
      </c>
      <c r="E98" s="8" t="str">
        <f t="shared" si="41"/>
        <v>98 VOLLIST-EV</v>
      </c>
      <c r="G98" t="s">
        <v>332</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row>
    <row r="99" spans="2:89" x14ac:dyDescent="0.35">
      <c r="D99" t="s">
        <v>324</v>
      </c>
      <c r="E99" s="8" t="str">
        <f t="shared" si="41"/>
        <v>99 VOLLIST-EV</v>
      </c>
      <c r="G99" t="s">
        <v>332</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row>
    <row r="100" spans="2:89" x14ac:dyDescent="0.35">
      <c r="B100" s="8" t="s">
        <v>463</v>
      </c>
      <c r="D100" t="s">
        <v>324</v>
      </c>
      <c r="E100" s="8" t="str">
        <f t="shared" si="41"/>
        <v>100 VOLLIST-EV</v>
      </c>
      <c r="G100" t="s">
        <v>332</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row>
    <row r="101" spans="2:89" x14ac:dyDescent="0.35">
      <c r="B101" s="8" t="s">
        <v>464</v>
      </c>
      <c r="D101" t="s">
        <v>324</v>
      </c>
      <c r="E101" s="8" t="str">
        <f t="shared" si="41"/>
        <v>101 VOLLIST-EV</v>
      </c>
      <c r="G101" t="s">
        <v>332</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row>
    <row r="102" spans="2:89" x14ac:dyDescent="0.35">
      <c r="B102" s="181" t="s">
        <v>459</v>
      </c>
      <c r="E102" s="8"/>
      <c r="H102" s="182"/>
      <c r="I102" s="183"/>
      <c r="J102" s="183"/>
      <c r="K102" s="184"/>
      <c r="L102" s="184"/>
      <c r="M102" s="184"/>
      <c r="N102" s="184"/>
      <c r="O102" s="184"/>
      <c r="P102" s="184"/>
      <c r="R102" s="185"/>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6"/>
      <c r="BJ102" s="186"/>
      <c r="BK102" s="186"/>
      <c r="BL102" s="186"/>
      <c r="BM102" s="186"/>
      <c r="BN102" s="186"/>
      <c r="BO102" s="186"/>
      <c r="BP102" s="186"/>
      <c r="BQ102" s="186"/>
      <c r="BR102" s="186"/>
      <c r="BS102" s="186"/>
      <c r="BT102" s="186"/>
      <c r="BU102" s="186"/>
      <c r="BV102" s="186"/>
      <c r="BW102" s="186"/>
      <c r="BX102" s="186"/>
      <c r="BY102" s="186"/>
      <c r="BZ102" s="186"/>
      <c r="CA102" s="186"/>
      <c r="CB102" s="186"/>
      <c r="CC102" s="186"/>
      <c r="CD102" s="186"/>
      <c r="CE102" s="186"/>
      <c r="CF102" s="186"/>
      <c r="CG102" s="186"/>
      <c r="CH102" s="186"/>
      <c r="CI102" s="186"/>
      <c r="CJ102" s="186"/>
      <c r="CK102" s="186"/>
    </row>
    <row r="103" spans="2:89" x14ac:dyDescent="0.35">
      <c r="B103" s="181" t="s">
        <v>456</v>
      </c>
      <c r="E103" s="8"/>
      <c r="H103" s="182"/>
      <c r="I103" s="183"/>
      <c r="J103" s="183"/>
      <c r="K103" s="184"/>
      <c r="L103" s="184"/>
      <c r="M103" s="184"/>
      <c r="N103" s="184"/>
      <c r="O103" s="184"/>
      <c r="P103" s="184"/>
      <c r="R103" s="185"/>
      <c r="S103" s="186"/>
      <c r="T103" s="186"/>
      <c r="U103" s="186"/>
      <c r="V103" s="186"/>
      <c r="W103" s="186"/>
      <c r="X103" s="186"/>
      <c r="Y103" s="186"/>
      <c r="Z103" s="186"/>
      <c r="AA103" s="186"/>
      <c r="AB103" s="186"/>
      <c r="AC103" s="186"/>
      <c r="AD103" s="186"/>
      <c r="AE103" s="186"/>
      <c r="AF103" s="186"/>
      <c r="AG103" s="186"/>
      <c r="AH103" s="186"/>
      <c r="AI103" s="186"/>
      <c r="AJ103" s="186"/>
      <c r="AK103" s="186"/>
      <c r="AL103" s="186"/>
      <c r="AM103" s="186"/>
      <c r="AN103" s="186"/>
      <c r="AO103" s="186"/>
      <c r="AP103" s="186"/>
      <c r="AQ103" s="186"/>
      <c r="AR103" s="186"/>
      <c r="AS103" s="186"/>
      <c r="AT103" s="186"/>
      <c r="AU103" s="186"/>
      <c r="AV103" s="186"/>
      <c r="AW103" s="186"/>
      <c r="AX103" s="186"/>
      <c r="AY103" s="186"/>
      <c r="AZ103" s="186"/>
      <c r="BA103" s="186"/>
      <c r="BB103" s="186"/>
      <c r="BC103" s="186"/>
      <c r="BD103" s="186"/>
      <c r="BE103" s="186"/>
      <c r="BF103" s="186"/>
      <c r="BG103" s="186"/>
      <c r="BH103" s="186"/>
      <c r="BI103" s="186"/>
      <c r="BJ103" s="186"/>
      <c r="BK103" s="186"/>
      <c r="BL103" s="186"/>
      <c r="BM103" s="186"/>
      <c r="BN103" s="186"/>
      <c r="BO103" s="186"/>
      <c r="BP103" s="186"/>
      <c r="BQ103" s="186"/>
      <c r="BR103" s="186"/>
      <c r="BS103" s="186"/>
      <c r="BT103" s="186"/>
      <c r="BU103" s="186"/>
      <c r="BV103" s="186"/>
      <c r="BW103" s="186"/>
      <c r="BX103" s="186"/>
      <c r="BY103" s="186"/>
      <c r="BZ103" s="186"/>
      <c r="CA103" s="186"/>
      <c r="CB103" s="186"/>
      <c r="CC103" s="186"/>
      <c r="CD103" s="186"/>
      <c r="CE103" s="186"/>
      <c r="CF103" s="186"/>
      <c r="CG103" s="186"/>
      <c r="CH103" s="186"/>
      <c r="CI103" s="186"/>
      <c r="CJ103" s="186"/>
      <c r="CK103" s="186"/>
    </row>
    <row r="104" spans="2:89" x14ac:dyDescent="0.35">
      <c r="B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row>
    <row r="105" spans="2:89" x14ac:dyDescent="0.35">
      <c r="B105" s="66" t="s">
        <v>325</v>
      </c>
      <c r="C105" s="31"/>
      <c r="D105" t="s">
        <v>813</v>
      </c>
      <c r="E105" s="8" t="str">
        <f t="shared" ref="E105:E112" si="52">ROW()&amp;" "&amp;D105</f>
        <v>105 VOLLIST-EVP</v>
      </c>
      <c r="F105" t="s">
        <v>326</v>
      </c>
      <c r="G105" s="31" t="s">
        <v>243</v>
      </c>
      <c r="H105" s="22"/>
      <c r="I105" s="288"/>
      <c r="J105" s="288"/>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row>
    <row r="106" spans="2:89" x14ac:dyDescent="0.35">
      <c r="B106" s="95" t="str">
        <f>B112&amp;":"</f>
        <v># of units sold:</v>
      </c>
      <c r="D106" t="s">
        <v>813</v>
      </c>
      <c r="E106" s="8" t="str">
        <f t="shared" si="52"/>
        <v>106 VOLLIST-EVP</v>
      </c>
      <c r="G106" t="str">
        <f t="shared" ref="G106:G112" si="53">E106</f>
        <v>106 VOLLIST-EVP</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row>
    <row r="107" spans="2:89" x14ac:dyDescent="0.35">
      <c r="B107" s="137" t="s">
        <v>320</v>
      </c>
      <c r="D107" t="s">
        <v>813</v>
      </c>
      <c r="E107" s="8" t="str">
        <f t="shared" si="52"/>
        <v>107 VOLLIST-EVP</v>
      </c>
      <c r="G107" t="str">
        <f t="shared" si="53"/>
        <v>107 VOLLIST-EVP</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row>
    <row r="108" spans="2:89" x14ac:dyDescent="0.35">
      <c r="B108" s="137" t="s">
        <v>321</v>
      </c>
      <c r="D108" t="s">
        <v>813</v>
      </c>
      <c r="E108" s="8" t="str">
        <f t="shared" si="52"/>
        <v>108 VOLLIST-EVP</v>
      </c>
      <c r="G108" t="str">
        <f t="shared" si="53"/>
        <v>108 VOLLIST-EVP</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row>
    <row r="109" spans="2:89" x14ac:dyDescent="0.35">
      <c r="B109" s="137" t="s">
        <v>322</v>
      </c>
      <c r="D109" t="s">
        <v>813</v>
      </c>
      <c r="E109" s="8" t="str">
        <f t="shared" si="52"/>
        <v>109 VOLLIST-EVP</v>
      </c>
      <c r="G109" t="str">
        <f t="shared" si="53"/>
        <v>109 VOLLIST-EVP</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row>
    <row r="110" spans="2:89" x14ac:dyDescent="0.35">
      <c r="B110" s="137" t="s">
        <v>323</v>
      </c>
      <c r="D110" t="s">
        <v>813</v>
      </c>
      <c r="E110" s="8" t="str">
        <f t="shared" si="52"/>
        <v>110 VOLLIST-EVP</v>
      </c>
      <c r="G110" t="str">
        <f t="shared" si="53"/>
        <v>110 VOLLIST-EVP</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row>
    <row r="111" spans="2:89" x14ac:dyDescent="0.35">
      <c r="B111" s="137" t="s">
        <v>566</v>
      </c>
      <c r="D111" t="s">
        <v>813</v>
      </c>
      <c r="E111" s="8" t="str">
        <f t="shared" si="52"/>
        <v>111 VOLLIST-EVP</v>
      </c>
      <c r="G111" t="str">
        <f t="shared" si="53"/>
        <v>111 VOLLIST-EVP</v>
      </c>
      <c r="H111" s="31"/>
      <c r="I111" s="73"/>
      <c r="J111" s="73"/>
      <c r="K111" s="249">
        <v>100000</v>
      </c>
      <c r="L111" s="249">
        <v>200000</v>
      </c>
      <c r="M111" s="249">
        <v>400000</v>
      </c>
      <c r="N111" s="249">
        <v>800000</v>
      </c>
      <c r="O111" s="249">
        <v>1600000</v>
      </c>
      <c r="P111" s="249">
        <v>3200000</v>
      </c>
      <c r="R111" s="15"/>
      <c r="S111" s="250" cm="1">
        <f t="array" ref="S111">INDEX($K:$P,ROW(),MATCH(S$3,$K$2:$P$2,0))/12</f>
        <v>8333.3333333333339</v>
      </c>
      <c r="T111" s="250" cm="1">
        <f t="array" ref="T111">INDEX($K:$P,ROW(),MATCH(T$3,$K$2:$P$2,0))/12</f>
        <v>8333.3333333333339</v>
      </c>
      <c r="U111" s="250" cm="1">
        <f t="array" ref="U111">INDEX($K:$P,ROW(),MATCH(U$3,$K$2:$P$2,0))/12</f>
        <v>8333.3333333333339</v>
      </c>
      <c r="V111" s="250" cm="1">
        <f t="array" ref="V111">INDEX($K:$P,ROW(),MATCH(V$3,$K$2:$P$2,0))/12</f>
        <v>8333.3333333333339</v>
      </c>
      <c r="W111" s="250" cm="1">
        <f t="array" ref="W111">INDEX($K:$P,ROW(),MATCH(W$3,$K$2:$P$2,0))/12</f>
        <v>8333.3333333333339</v>
      </c>
      <c r="X111" s="250" cm="1">
        <f t="array" ref="X111">INDEX($K:$P,ROW(),MATCH(X$3,$K$2:$P$2,0))/12</f>
        <v>8333.3333333333339</v>
      </c>
      <c r="Y111" s="250" cm="1">
        <f t="array" ref="Y111">INDEX($K:$P,ROW(),MATCH(Y$3,$K$2:$P$2,0))/12</f>
        <v>8333.3333333333339</v>
      </c>
      <c r="Z111" s="250" cm="1">
        <f t="array" ref="Z111">INDEX($K:$P,ROW(),MATCH(Z$3,$K$2:$P$2,0))/12</f>
        <v>8333.3333333333339</v>
      </c>
      <c r="AA111" s="250" cm="1">
        <f t="array" ref="AA111">INDEX($K:$P,ROW(),MATCH(AA$3,$K$2:$P$2,0))/12</f>
        <v>8333.3333333333339</v>
      </c>
      <c r="AB111" s="250" cm="1">
        <f t="array" ref="AB111">INDEX($K:$P,ROW(),MATCH(AB$3,$K$2:$P$2,0))/12</f>
        <v>8333.3333333333339</v>
      </c>
      <c r="AC111" s="250" cm="1">
        <f t="array" ref="AC111">INDEX($K:$P,ROW(),MATCH(AC$3,$K$2:$P$2,0))/12</f>
        <v>8333.3333333333339</v>
      </c>
      <c r="AD111" s="250" cm="1">
        <f t="array" ref="AD111">INDEX($K:$P,ROW(),MATCH(AD$3,$K$2:$P$2,0))/12</f>
        <v>8333.3333333333339</v>
      </c>
      <c r="AE111" s="250" cm="1">
        <f t="array" ref="AE111">INDEX($K:$P,ROW(),MATCH(AE$3,$K$2:$P$2,0))/12</f>
        <v>16666.666666666668</v>
      </c>
      <c r="AF111" s="250" cm="1">
        <f t="array" ref="AF111">INDEX($K:$P,ROW(),MATCH(AF$3,$K$2:$P$2,0))/12</f>
        <v>16666.666666666668</v>
      </c>
      <c r="AG111" s="250" cm="1">
        <f t="array" ref="AG111">INDEX($K:$P,ROW(),MATCH(AG$3,$K$2:$P$2,0))/12</f>
        <v>16666.666666666668</v>
      </c>
      <c r="AH111" s="250" cm="1">
        <f t="array" ref="AH111">INDEX($K:$P,ROW(),MATCH(AH$3,$K$2:$P$2,0))/12</f>
        <v>16666.666666666668</v>
      </c>
      <c r="AI111" s="250" cm="1">
        <f t="array" ref="AI111">INDEX($K:$P,ROW(),MATCH(AI$3,$K$2:$P$2,0))/12</f>
        <v>16666.666666666668</v>
      </c>
      <c r="AJ111" s="250" cm="1">
        <f t="array" ref="AJ111">INDEX($K:$P,ROW(),MATCH(AJ$3,$K$2:$P$2,0))/12</f>
        <v>16666.666666666668</v>
      </c>
      <c r="AK111" s="250" cm="1">
        <f t="array" ref="AK111">INDEX($K:$P,ROW(),MATCH(AK$3,$K$2:$P$2,0))/12</f>
        <v>16666.666666666668</v>
      </c>
      <c r="AL111" s="250" cm="1">
        <f t="array" ref="AL111">INDEX($K:$P,ROW(),MATCH(AL$3,$K$2:$P$2,0))/12</f>
        <v>16666.666666666668</v>
      </c>
      <c r="AM111" s="250" cm="1">
        <f t="array" ref="AM111">INDEX($K:$P,ROW(),MATCH(AM$3,$K$2:$P$2,0))/12</f>
        <v>16666.666666666668</v>
      </c>
      <c r="AN111" s="250" cm="1">
        <f t="array" ref="AN111">INDEX($K:$P,ROW(),MATCH(AN$3,$K$2:$P$2,0))/12</f>
        <v>16666.666666666668</v>
      </c>
      <c r="AO111" s="250" cm="1">
        <f t="array" ref="AO111">INDEX($K:$P,ROW(),MATCH(AO$3,$K$2:$P$2,0))/12</f>
        <v>16666.666666666668</v>
      </c>
      <c r="AP111" s="250" cm="1">
        <f t="array" ref="AP111">INDEX($K:$P,ROW(),MATCH(AP$3,$K$2:$P$2,0))/12</f>
        <v>16666.666666666668</v>
      </c>
      <c r="AQ111" s="250" cm="1">
        <f t="array" ref="AQ111">INDEX($K:$P,ROW(),MATCH(AQ$3,$K$2:$P$2,0))/12</f>
        <v>33333.333333333336</v>
      </c>
      <c r="AR111" s="250" cm="1">
        <f t="array" ref="AR111">INDEX($K:$P,ROW(),MATCH(AR$3,$K$2:$P$2,0))/12</f>
        <v>33333.333333333336</v>
      </c>
      <c r="AS111" s="250" cm="1">
        <f t="array" ref="AS111">INDEX($K:$P,ROW(),MATCH(AS$3,$K$2:$P$2,0))/12</f>
        <v>33333.333333333336</v>
      </c>
      <c r="AT111" s="250" cm="1">
        <f t="array" ref="AT111">INDEX($K:$P,ROW(),MATCH(AT$3,$K$2:$P$2,0))/12</f>
        <v>33333.333333333336</v>
      </c>
      <c r="AU111" s="250" cm="1">
        <f t="array" ref="AU111">INDEX($K:$P,ROW(),MATCH(AU$3,$K$2:$P$2,0))/12</f>
        <v>33333.333333333336</v>
      </c>
      <c r="AV111" s="250" cm="1">
        <f t="array" ref="AV111">INDEX($K:$P,ROW(),MATCH(AV$3,$K$2:$P$2,0))/12</f>
        <v>33333.333333333336</v>
      </c>
      <c r="AW111" s="250" cm="1">
        <f t="array" ref="AW111">INDEX($K:$P,ROW(),MATCH(AW$3,$K$2:$P$2,0))/12</f>
        <v>33333.333333333336</v>
      </c>
      <c r="AX111" s="250" cm="1">
        <f t="array" ref="AX111">INDEX($K:$P,ROW(),MATCH(AX$3,$K$2:$P$2,0))/12</f>
        <v>33333.333333333336</v>
      </c>
      <c r="AY111" s="250" cm="1">
        <f t="array" ref="AY111">INDEX($K:$P,ROW(),MATCH(AY$3,$K$2:$P$2,0))/12</f>
        <v>33333.333333333336</v>
      </c>
      <c r="AZ111" s="250" cm="1">
        <f t="array" ref="AZ111">INDEX($K:$P,ROW(),MATCH(AZ$3,$K$2:$P$2,0))/12</f>
        <v>33333.333333333336</v>
      </c>
      <c r="BA111" s="250" cm="1">
        <f t="array" ref="BA111">INDEX($K:$P,ROW(),MATCH(BA$3,$K$2:$P$2,0))/12</f>
        <v>33333.333333333336</v>
      </c>
      <c r="BB111" s="250" cm="1">
        <f t="array" ref="BB111">INDEX($K:$P,ROW(),MATCH(BB$3,$K$2:$P$2,0))/12</f>
        <v>33333.333333333336</v>
      </c>
      <c r="BC111" s="250" cm="1">
        <f t="array" ref="BC111">INDEX($K:$P,ROW(),MATCH(BC$3,$K$2:$P$2,0))/12</f>
        <v>66666.666666666672</v>
      </c>
      <c r="BD111" s="250" cm="1">
        <f t="array" ref="BD111">INDEX($K:$P,ROW(),MATCH(BD$3,$K$2:$P$2,0))/12</f>
        <v>66666.666666666672</v>
      </c>
      <c r="BE111" s="250" cm="1">
        <f t="array" ref="BE111">INDEX($K:$P,ROW(),MATCH(BE$3,$K$2:$P$2,0))/12</f>
        <v>66666.666666666672</v>
      </c>
      <c r="BF111" s="250" cm="1">
        <f t="array" ref="BF111">INDEX($K:$P,ROW(),MATCH(BF$3,$K$2:$P$2,0))/12</f>
        <v>66666.666666666672</v>
      </c>
      <c r="BG111" s="250" cm="1">
        <f t="array" ref="BG111">INDEX($K:$P,ROW(),MATCH(BG$3,$K$2:$P$2,0))/12</f>
        <v>66666.666666666672</v>
      </c>
      <c r="BH111" s="250" cm="1">
        <f t="array" ref="BH111">INDEX($K:$P,ROW(),MATCH(BH$3,$K$2:$P$2,0))/12</f>
        <v>66666.666666666672</v>
      </c>
      <c r="BI111" s="250" cm="1">
        <f t="array" ref="BI111">INDEX($K:$P,ROW(),MATCH(BI$3,$K$2:$P$2,0))/12</f>
        <v>66666.666666666672</v>
      </c>
      <c r="BJ111" s="250" cm="1">
        <f t="array" ref="BJ111">INDEX($K:$P,ROW(),MATCH(BJ$3,$K$2:$P$2,0))/12</f>
        <v>66666.666666666672</v>
      </c>
      <c r="BK111" s="250" cm="1">
        <f t="array" ref="BK111">INDEX($K:$P,ROW(),MATCH(BK$3,$K$2:$P$2,0))/12</f>
        <v>66666.666666666672</v>
      </c>
      <c r="BL111" s="250" cm="1">
        <f t="array" ref="BL111">INDEX($K:$P,ROW(),MATCH(BL$3,$K$2:$P$2,0))/12</f>
        <v>66666.666666666672</v>
      </c>
      <c r="BM111" s="250" cm="1">
        <f t="array" ref="BM111">INDEX($K:$P,ROW(),MATCH(BM$3,$K$2:$P$2,0))/12</f>
        <v>66666.666666666672</v>
      </c>
      <c r="BN111" s="250" cm="1">
        <f t="array" ref="BN111">INDEX($K:$P,ROW(),MATCH(BN$3,$K$2:$P$2,0))/12</f>
        <v>66666.666666666672</v>
      </c>
      <c r="BO111" s="250" cm="1">
        <f t="array" ref="BO111">INDEX($K:$P,ROW(),MATCH(BO$3,$K$2:$P$2,0))/12</f>
        <v>133333.33333333334</v>
      </c>
      <c r="BP111" s="250" cm="1">
        <f t="array" ref="BP111">INDEX($K:$P,ROW(),MATCH(BP$3,$K$2:$P$2,0))/12</f>
        <v>133333.33333333334</v>
      </c>
      <c r="BQ111" s="250" cm="1">
        <f t="array" ref="BQ111">INDEX($K:$P,ROW(),MATCH(BQ$3,$K$2:$P$2,0))/12</f>
        <v>133333.33333333334</v>
      </c>
      <c r="BR111" s="250" cm="1">
        <f t="array" ref="BR111">INDEX($K:$P,ROW(),MATCH(BR$3,$K$2:$P$2,0))/12</f>
        <v>133333.33333333334</v>
      </c>
      <c r="BS111" s="250" cm="1">
        <f t="array" ref="BS111">INDEX($K:$P,ROW(),MATCH(BS$3,$K$2:$P$2,0))/12</f>
        <v>133333.33333333334</v>
      </c>
      <c r="BT111" s="250" cm="1">
        <f t="array" ref="BT111">INDEX($K:$P,ROW(),MATCH(BT$3,$K$2:$P$2,0))/12</f>
        <v>133333.33333333334</v>
      </c>
      <c r="BU111" s="250" cm="1">
        <f t="array" ref="BU111">INDEX($K:$P,ROW(),MATCH(BU$3,$K$2:$P$2,0))/12</f>
        <v>133333.33333333334</v>
      </c>
      <c r="BV111" s="250" cm="1">
        <f t="array" ref="BV111">INDEX($K:$P,ROW(),MATCH(BV$3,$K$2:$P$2,0))/12</f>
        <v>133333.33333333334</v>
      </c>
      <c r="BW111" s="250" cm="1">
        <f t="array" ref="BW111">INDEX($K:$P,ROW(),MATCH(BW$3,$K$2:$P$2,0))/12</f>
        <v>133333.33333333334</v>
      </c>
      <c r="BX111" s="250" cm="1">
        <f t="array" ref="BX111">INDEX($K:$P,ROW(),MATCH(BX$3,$K$2:$P$2,0))/12</f>
        <v>133333.33333333334</v>
      </c>
      <c r="BY111" s="250" cm="1">
        <f t="array" ref="BY111">INDEX($K:$P,ROW(),MATCH(BY$3,$K$2:$P$2,0))/12</f>
        <v>133333.33333333334</v>
      </c>
      <c r="BZ111" s="250" cm="1">
        <f t="array" ref="BZ111">INDEX($K:$P,ROW(),MATCH(BZ$3,$K$2:$P$2,0))/12</f>
        <v>133333.33333333334</v>
      </c>
      <c r="CA111" s="250" cm="1">
        <f t="array" ref="CA111">INDEX($K:$P,ROW(),MATCH(CA$3,$K$2:$P$2,0))/12</f>
        <v>266666.66666666669</v>
      </c>
      <c r="CB111" s="250" cm="1">
        <f t="array" ref="CB111">INDEX($K:$P,ROW(),MATCH(CB$3,$K$2:$P$2,0))/12</f>
        <v>266666.66666666669</v>
      </c>
      <c r="CC111" s="250" cm="1">
        <f t="array" ref="CC111">INDEX($K:$P,ROW(),MATCH(CC$3,$K$2:$P$2,0))/12</f>
        <v>266666.66666666669</v>
      </c>
      <c r="CD111" s="250" cm="1">
        <f t="array" ref="CD111">INDEX($K:$P,ROW(),MATCH(CD$3,$K$2:$P$2,0))/12</f>
        <v>266666.66666666669</v>
      </c>
      <c r="CE111" s="250" cm="1">
        <f t="array" ref="CE111">INDEX($K:$P,ROW(),MATCH(CE$3,$K$2:$P$2,0))/12</f>
        <v>266666.66666666669</v>
      </c>
      <c r="CF111" s="250" cm="1">
        <f t="array" ref="CF111">INDEX($K:$P,ROW(),MATCH(CF$3,$K$2:$P$2,0))/12</f>
        <v>266666.66666666669</v>
      </c>
      <c r="CG111" s="250" cm="1">
        <f t="array" ref="CG111">INDEX($K:$P,ROW(),MATCH(CG$3,$K$2:$P$2,0))/12</f>
        <v>266666.66666666669</v>
      </c>
      <c r="CH111" s="250" cm="1">
        <f t="array" ref="CH111">INDEX($K:$P,ROW(),MATCH(CH$3,$K$2:$P$2,0))/12</f>
        <v>266666.66666666669</v>
      </c>
      <c r="CI111" s="250" cm="1">
        <f t="array" ref="CI111">INDEX($K:$P,ROW(),MATCH(CI$3,$K$2:$P$2,0))/12</f>
        <v>266666.66666666669</v>
      </c>
      <c r="CJ111" s="250" cm="1">
        <f t="array" ref="CJ111">INDEX($K:$P,ROW(),MATCH(CJ$3,$K$2:$P$2,0))/12</f>
        <v>266666.66666666669</v>
      </c>
      <c r="CK111" s="250" cm="1">
        <f t="array" ref="CK111">INDEX($K:$P,ROW(),MATCH(CK$3,$K$2:$P$2,0))/12</f>
        <v>266666.66666666669</v>
      </c>
    </row>
    <row r="112" spans="2:89" x14ac:dyDescent="0.35">
      <c r="B112" s="124" t="s">
        <v>801</v>
      </c>
      <c r="C112" t="s">
        <v>965</v>
      </c>
      <c r="D112" t="s">
        <v>813</v>
      </c>
      <c r="E112" s="8" t="str">
        <f t="shared" si="52"/>
        <v>112 VOLLIST-EVP</v>
      </c>
      <c r="G112" t="str">
        <f t="shared" si="53"/>
        <v>112 VOLLIST-EVP</v>
      </c>
      <c r="H112" s="31"/>
      <c r="I112" s="73"/>
      <c r="J112" s="73"/>
      <c r="K112" s="38">
        <f t="shared" ref="K112:P112" si="54">SUMIF($3:$3,K$2,112:112)</f>
        <v>399999.99999999994</v>
      </c>
      <c r="L112" s="38">
        <f t="shared" si="54"/>
        <v>799999.99999999988</v>
      </c>
      <c r="M112" s="38">
        <f t="shared" si="54"/>
        <v>1599999.9999999998</v>
      </c>
      <c r="N112" s="38">
        <f t="shared" si="54"/>
        <v>3199999.9999999995</v>
      </c>
      <c r="O112" s="38">
        <f t="shared" si="54"/>
        <v>6399999.9999999991</v>
      </c>
      <c r="P112" s="38">
        <f t="shared" si="54"/>
        <v>11733333.333333332</v>
      </c>
      <c r="R112" s="38"/>
      <c r="S112" s="38">
        <f t="shared" ref="S112" si="55">SUM(S107:S110)</f>
        <v>33333.333333333336</v>
      </c>
      <c r="T112" s="38">
        <f t="shared" ref="T112:AX112" si="56">SUM(T107:T110)</f>
        <v>33333.333333333336</v>
      </c>
      <c r="U112" s="38">
        <f t="shared" si="56"/>
        <v>33333.333333333336</v>
      </c>
      <c r="V112" s="38">
        <f t="shared" si="56"/>
        <v>33333.333333333336</v>
      </c>
      <c r="W112" s="38">
        <f t="shared" si="56"/>
        <v>33333.333333333336</v>
      </c>
      <c r="X112" s="38">
        <f t="shared" si="56"/>
        <v>33333.333333333336</v>
      </c>
      <c r="Y112" s="38">
        <f t="shared" si="56"/>
        <v>33333.333333333336</v>
      </c>
      <c r="Z112" s="38">
        <f t="shared" si="56"/>
        <v>33333.333333333336</v>
      </c>
      <c r="AA112" s="38">
        <f t="shared" si="56"/>
        <v>33333.333333333336</v>
      </c>
      <c r="AB112" s="38">
        <f t="shared" si="56"/>
        <v>33333.333333333336</v>
      </c>
      <c r="AC112" s="38">
        <f t="shared" si="56"/>
        <v>33333.333333333336</v>
      </c>
      <c r="AD112" s="38">
        <f t="shared" si="56"/>
        <v>33333.333333333336</v>
      </c>
      <c r="AE112" s="38">
        <f t="shared" si="56"/>
        <v>66666.666666666672</v>
      </c>
      <c r="AF112" s="38">
        <f t="shared" si="56"/>
        <v>66666.666666666672</v>
      </c>
      <c r="AG112" s="38">
        <f t="shared" si="56"/>
        <v>66666.666666666672</v>
      </c>
      <c r="AH112" s="38">
        <f t="shared" si="56"/>
        <v>66666.666666666672</v>
      </c>
      <c r="AI112" s="38">
        <f t="shared" si="56"/>
        <v>66666.666666666672</v>
      </c>
      <c r="AJ112" s="38">
        <f t="shared" si="56"/>
        <v>66666.666666666672</v>
      </c>
      <c r="AK112" s="38">
        <f t="shared" si="56"/>
        <v>66666.666666666672</v>
      </c>
      <c r="AL112" s="38">
        <f t="shared" si="56"/>
        <v>66666.666666666672</v>
      </c>
      <c r="AM112" s="38">
        <f t="shared" si="56"/>
        <v>66666.666666666672</v>
      </c>
      <c r="AN112" s="38">
        <f t="shared" si="56"/>
        <v>66666.666666666672</v>
      </c>
      <c r="AO112" s="38">
        <f t="shared" si="56"/>
        <v>66666.666666666672</v>
      </c>
      <c r="AP112" s="38">
        <f t="shared" si="56"/>
        <v>66666.666666666672</v>
      </c>
      <c r="AQ112" s="38">
        <f t="shared" si="56"/>
        <v>133333.33333333334</v>
      </c>
      <c r="AR112" s="38">
        <f t="shared" si="56"/>
        <v>133333.33333333334</v>
      </c>
      <c r="AS112" s="38">
        <f t="shared" si="56"/>
        <v>133333.33333333334</v>
      </c>
      <c r="AT112" s="38">
        <f t="shared" si="56"/>
        <v>133333.33333333334</v>
      </c>
      <c r="AU112" s="38">
        <f t="shared" si="56"/>
        <v>133333.33333333334</v>
      </c>
      <c r="AV112" s="38">
        <f t="shared" si="56"/>
        <v>133333.33333333334</v>
      </c>
      <c r="AW112" s="38">
        <f t="shared" si="56"/>
        <v>133333.33333333334</v>
      </c>
      <c r="AX112" s="38">
        <f t="shared" si="56"/>
        <v>133333.33333333334</v>
      </c>
      <c r="AY112" s="38">
        <f t="shared" ref="AY112:CD112" si="57">SUM(AY107:AY110)</f>
        <v>133333.33333333334</v>
      </c>
      <c r="AZ112" s="38">
        <f t="shared" si="57"/>
        <v>133333.33333333334</v>
      </c>
      <c r="BA112" s="38">
        <f t="shared" si="57"/>
        <v>133333.33333333334</v>
      </c>
      <c r="BB112" s="38">
        <f t="shared" si="57"/>
        <v>133333.33333333334</v>
      </c>
      <c r="BC112" s="38">
        <f t="shared" si="57"/>
        <v>266666.66666666669</v>
      </c>
      <c r="BD112" s="38">
        <f t="shared" si="57"/>
        <v>266666.66666666669</v>
      </c>
      <c r="BE112" s="38">
        <f t="shared" si="57"/>
        <v>266666.66666666669</v>
      </c>
      <c r="BF112" s="38">
        <f t="shared" si="57"/>
        <v>266666.66666666669</v>
      </c>
      <c r="BG112" s="38">
        <f t="shared" si="57"/>
        <v>266666.66666666669</v>
      </c>
      <c r="BH112" s="38">
        <f t="shared" si="57"/>
        <v>266666.66666666669</v>
      </c>
      <c r="BI112" s="38">
        <f t="shared" si="57"/>
        <v>266666.66666666669</v>
      </c>
      <c r="BJ112" s="38">
        <f t="shared" si="57"/>
        <v>266666.66666666669</v>
      </c>
      <c r="BK112" s="38">
        <f t="shared" si="57"/>
        <v>266666.66666666669</v>
      </c>
      <c r="BL112" s="38">
        <f t="shared" si="57"/>
        <v>266666.66666666669</v>
      </c>
      <c r="BM112" s="38">
        <f t="shared" si="57"/>
        <v>266666.66666666669</v>
      </c>
      <c r="BN112" s="38">
        <f t="shared" si="57"/>
        <v>266666.66666666669</v>
      </c>
      <c r="BO112" s="38">
        <f t="shared" si="57"/>
        <v>533333.33333333337</v>
      </c>
      <c r="BP112" s="38">
        <f t="shared" si="57"/>
        <v>533333.33333333337</v>
      </c>
      <c r="BQ112" s="38">
        <f t="shared" si="57"/>
        <v>533333.33333333337</v>
      </c>
      <c r="BR112" s="38">
        <f t="shared" si="57"/>
        <v>533333.33333333337</v>
      </c>
      <c r="BS112" s="38">
        <f t="shared" si="57"/>
        <v>533333.33333333337</v>
      </c>
      <c r="BT112" s="38">
        <f t="shared" si="57"/>
        <v>533333.33333333337</v>
      </c>
      <c r="BU112" s="38">
        <f t="shared" si="57"/>
        <v>533333.33333333337</v>
      </c>
      <c r="BV112" s="38">
        <f t="shared" si="57"/>
        <v>533333.33333333337</v>
      </c>
      <c r="BW112" s="38">
        <f t="shared" si="57"/>
        <v>533333.33333333337</v>
      </c>
      <c r="BX112" s="38">
        <f t="shared" si="57"/>
        <v>533333.33333333337</v>
      </c>
      <c r="BY112" s="38">
        <f t="shared" si="57"/>
        <v>533333.33333333337</v>
      </c>
      <c r="BZ112" s="38">
        <f t="shared" si="57"/>
        <v>533333.33333333337</v>
      </c>
      <c r="CA112" s="38">
        <f t="shared" si="57"/>
        <v>1066666.6666666667</v>
      </c>
      <c r="CB112" s="38">
        <f t="shared" si="57"/>
        <v>1066666.6666666667</v>
      </c>
      <c r="CC112" s="38">
        <f t="shared" si="57"/>
        <v>1066666.6666666667</v>
      </c>
      <c r="CD112" s="38">
        <f t="shared" si="57"/>
        <v>1066666.6666666667</v>
      </c>
      <c r="CE112" s="38">
        <f t="shared" ref="CE112:CK112" si="58">SUM(CE107:CE110)</f>
        <v>1066666.6666666667</v>
      </c>
      <c r="CF112" s="38">
        <f t="shared" si="58"/>
        <v>1066666.6666666667</v>
      </c>
      <c r="CG112" s="38">
        <f t="shared" si="58"/>
        <v>1066666.6666666667</v>
      </c>
      <c r="CH112" s="38">
        <f t="shared" si="58"/>
        <v>1066666.6666666667</v>
      </c>
      <c r="CI112" s="38">
        <f t="shared" si="58"/>
        <v>1066666.6666666667</v>
      </c>
      <c r="CJ112" s="38">
        <f t="shared" si="58"/>
        <v>1066666.6666666667</v>
      </c>
      <c r="CK112" s="38">
        <f t="shared" si="58"/>
        <v>1066666.6666666667</v>
      </c>
    </row>
    <row r="113" spans="2:89" x14ac:dyDescent="0.35">
      <c r="B113" s="124"/>
      <c r="D113" t="s">
        <v>813</v>
      </c>
      <c r="E113" s="8"/>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row>
    <row r="114" spans="2:89" x14ac:dyDescent="0.35">
      <c r="B114" s="95" t="s">
        <v>815</v>
      </c>
      <c r="D114" t="s">
        <v>813</v>
      </c>
      <c r="E114" s="8" t="str">
        <f t="shared" ref="E114:E155" si="59">ROW()&amp;" "&amp;D114</f>
        <v>114 VOLLIST-EVP</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row>
    <row r="115" spans="2:89" x14ac:dyDescent="0.35">
      <c r="B115" s="141" t="str">
        <f>+B107</f>
        <v>Item 1</v>
      </c>
      <c r="D115" t="s">
        <v>813</v>
      </c>
      <c r="E115" s="8" t="str">
        <f t="shared" si="59"/>
        <v>115 VOLLIST-EVP</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row>
    <row r="116" spans="2:89" x14ac:dyDescent="0.35">
      <c r="B116" s="141" t="str">
        <f>+B108</f>
        <v>Item 2</v>
      </c>
      <c r="D116" t="s">
        <v>813</v>
      </c>
      <c r="E116" s="8" t="str">
        <f t="shared" si="59"/>
        <v>116 VOLLIST-EVP</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row>
    <row r="117" spans="2:89" x14ac:dyDescent="0.35">
      <c r="B117" s="141" t="str">
        <f>+B109</f>
        <v>Item 3</v>
      </c>
      <c r="D117" t="s">
        <v>813</v>
      </c>
      <c r="E117" s="8" t="str">
        <f t="shared" si="59"/>
        <v>117 VOLLIST-EVP</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row>
    <row r="118" spans="2:89" x14ac:dyDescent="0.35">
      <c r="B118" s="141" t="str">
        <f>+B110</f>
        <v>Item 4</v>
      </c>
      <c r="D118" t="s">
        <v>813</v>
      </c>
      <c r="E118" s="8" t="str">
        <f t="shared" si="59"/>
        <v>118 VOLLIST-EVP</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row>
    <row r="119" spans="2:89" x14ac:dyDescent="0.35">
      <c r="B119" s="141" t="str">
        <f>+B111</f>
        <v>Item 5</v>
      </c>
      <c r="D119" t="s">
        <v>813</v>
      </c>
      <c r="E119" s="8" t="str">
        <f t="shared" si="59"/>
        <v>119 VOLLIST-EVP</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row>
    <row r="120" spans="2:89" x14ac:dyDescent="0.35">
      <c r="B120" s="124"/>
      <c r="D120" t="s">
        <v>813</v>
      </c>
      <c r="E120" s="8" t="str">
        <f t="shared" si="59"/>
        <v>120 VOLLIST-EVP</v>
      </c>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row>
    <row r="121" spans="2:89" x14ac:dyDescent="0.35">
      <c r="B121" s="124" t="s">
        <v>800</v>
      </c>
      <c r="D121" t="s">
        <v>813</v>
      </c>
      <c r="E121" s="8" t="str">
        <f t="shared" si="59"/>
        <v>121 VOLLIST-EVP</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row>
    <row r="122" spans="2:89" x14ac:dyDescent="0.35">
      <c r="B122" s="154" t="str">
        <f>+B107</f>
        <v>Item 1</v>
      </c>
      <c r="D122" t="s">
        <v>813</v>
      </c>
      <c r="E122" s="8" t="str">
        <f t="shared" si="59"/>
        <v>122 VOLLIST-EVP</v>
      </c>
      <c r="H122" s="31"/>
      <c r="I122" s="73"/>
      <c r="J122" s="73"/>
      <c r="K122" s="24">
        <f>+K107*K115</f>
        <v>1000000</v>
      </c>
      <c r="L122" s="23">
        <f t="shared" ref="L122:P127" si="60">SUMIF($3:$3,L$2,122:122)</f>
        <v>2000000.0000000007</v>
      </c>
      <c r="M122" s="23">
        <f t="shared" si="60"/>
        <v>4000000.0000000014</v>
      </c>
      <c r="N122" s="23">
        <f t="shared" si="60"/>
        <v>8000000.0000000028</v>
      </c>
      <c r="O122" s="23">
        <f t="shared" si="60"/>
        <v>16000000.000000006</v>
      </c>
      <c r="P122" s="23">
        <f t="shared" si="60"/>
        <v>29333333.333333343</v>
      </c>
      <c r="R122" s="33"/>
      <c r="S122" s="24">
        <f t="shared" ref="S122" si="61">+S107*S115</f>
        <v>83333.333333333343</v>
      </c>
      <c r="T122" s="24">
        <f t="shared" ref="T122:AX122" si="62">+T107*T115</f>
        <v>83333.333333333343</v>
      </c>
      <c r="U122" s="24">
        <f t="shared" si="62"/>
        <v>83333.333333333343</v>
      </c>
      <c r="V122" s="24">
        <f t="shared" si="62"/>
        <v>83333.333333333343</v>
      </c>
      <c r="W122" s="24">
        <f t="shared" si="62"/>
        <v>83333.333333333343</v>
      </c>
      <c r="X122" s="24">
        <f t="shared" si="62"/>
        <v>83333.333333333343</v>
      </c>
      <c r="Y122" s="24">
        <f t="shared" si="62"/>
        <v>83333.333333333343</v>
      </c>
      <c r="Z122" s="24">
        <f t="shared" si="62"/>
        <v>83333.333333333343</v>
      </c>
      <c r="AA122" s="24">
        <f t="shared" si="62"/>
        <v>83333.333333333343</v>
      </c>
      <c r="AB122" s="24">
        <f t="shared" si="62"/>
        <v>83333.333333333343</v>
      </c>
      <c r="AC122" s="24">
        <f t="shared" si="62"/>
        <v>83333.333333333343</v>
      </c>
      <c r="AD122" s="24">
        <f t="shared" si="62"/>
        <v>83333.333333333343</v>
      </c>
      <c r="AE122" s="24">
        <f t="shared" si="62"/>
        <v>166666.66666666669</v>
      </c>
      <c r="AF122" s="24">
        <f t="shared" si="62"/>
        <v>166666.66666666669</v>
      </c>
      <c r="AG122" s="24">
        <f t="shared" si="62"/>
        <v>166666.66666666669</v>
      </c>
      <c r="AH122" s="24">
        <f t="shared" si="62"/>
        <v>166666.66666666669</v>
      </c>
      <c r="AI122" s="24">
        <f t="shared" si="62"/>
        <v>166666.66666666669</v>
      </c>
      <c r="AJ122" s="24">
        <f t="shared" si="62"/>
        <v>166666.66666666669</v>
      </c>
      <c r="AK122" s="24">
        <f t="shared" si="62"/>
        <v>166666.66666666669</v>
      </c>
      <c r="AL122" s="24">
        <f t="shared" si="62"/>
        <v>166666.66666666669</v>
      </c>
      <c r="AM122" s="24">
        <f t="shared" si="62"/>
        <v>166666.66666666669</v>
      </c>
      <c r="AN122" s="24">
        <f t="shared" si="62"/>
        <v>166666.66666666669</v>
      </c>
      <c r="AO122" s="24">
        <f t="shared" si="62"/>
        <v>166666.66666666669</v>
      </c>
      <c r="AP122" s="24">
        <f t="shared" si="62"/>
        <v>166666.66666666669</v>
      </c>
      <c r="AQ122" s="24">
        <f t="shared" si="62"/>
        <v>333333.33333333337</v>
      </c>
      <c r="AR122" s="24">
        <f t="shared" si="62"/>
        <v>333333.33333333337</v>
      </c>
      <c r="AS122" s="24">
        <f t="shared" si="62"/>
        <v>333333.33333333337</v>
      </c>
      <c r="AT122" s="24">
        <f t="shared" si="62"/>
        <v>333333.33333333337</v>
      </c>
      <c r="AU122" s="24">
        <f t="shared" si="62"/>
        <v>333333.33333333337</v>
      </c>
      <c r="AV122" s="24">
        <f t="shared" si="62"/>
        <v>333333.33333333337</v>
      </c>
      <c r="AW122" s="24">
        <f t="shared" si="62"/>
        <v>333333.33333333337</v>
      </c>
      <c r="AX122" s="24">
        <f t="shared" si="62"/>
        <v>333333.33333333337</v>
      </c>
      <c r="AY122" s="24">
        <f t="shared" ref="AY122:CD122" si="63">+AY107*AY115</f>
        <v>333333.33333333337</v>
      </c>
      <c r="AZ122" s="24">
        <f t="shared" si="63"/>
        <v>333333.33333333337</v>
      </c>
      <c r="BA122" s="24">
        <f t="shared" si="63"/>
        <v>333333.33333333337</v>
      </c>
      <c r="BB122" s="24">
        <f t="shared" si="63"/>
        <v>333333.33333333337</v>
      </c>
      <c r="BC122" s="24">
        <f t="shared" si="63"/>
        <v>666666.66666666674</v>
      </c>
      <c r="BD122" s="24">
        <f t="shared" si="63"/>
        <v>666666.66666666674</v>
      </c>
      <c r="BE122" s="24">
        <f t="shared" si="63"/>
        <v>666666.66666666674</v>
      </c>
      <c r="BF122" s="24">
        <f t="shared" si="63"/>
        <v>666666.66666666674</v>
      </c>
      <c r="BG122" s="24">
        <f t="shared" si="63"/>
        <v>666666.66666666674</v>
      </c>
      <c r="BH122" s="24">
        <f t="shared" si="63"/>
        <v>666666.66666666674</v>
      </c>
      <c r="BI122" s="24">
        <f t="shared" si="63"/>
        <v>666666.66666666674</v>
      </c>
      <c r="BJ122" s="24">
        <f t="shared" si="63"/>
        <v>666666.66666666674</v>
      </c>
      <c r="BK122" s="24">
        <f t="shared" si="63"/>
        <v>666666.66666666674</v>
      </c>
      <c r="BL122" s="24">
        <f t="shared" si="63"/>
        <v>666666.66666666674</v>
      </c>
      <c r="BM122" s="24">
        <f t="shared" si="63"/>
        <v>666666.66666666674</v>
      </c>
      <c r="BN122" s="24">
        <f t="shared" si="63"/>
        <v>666666.66666666674</v>
      </c>
      <c r="BO122" s="24">
        <f t="shared" si="63"/>
        <v>1333333.3333333335</v>
      </c>
      <c r="BP122" s="24">
        <f t="shared" si="63"/>
        <v>1333333.3333333335</v>
      </c>
      <c r="BQ122" s="24">
        <f t="shared" si="63"/>
        <v>1333333.3333333335</v>
      </c>
      <c r="BR122" s="24">
        <f t="shared" si="63"/>
        <v>1333333.3333333335</v>
      </c>
      <c r="BS122" s="24">
        <f t="shared" si="63"/>
        <v>1333333.3333333335</v>
      </c>
      <c r="BT122" s="24">
        <f t="shared" si="63"/>
        <v>1333333.3333333335</v>
      </c>
      <c r="BU122" s="24">
        <f t="shared" si="63"/>
        <v>1333333.3333333335</v>
      </c>
      <c r="BV122" s="24">
        <f t="shared" si="63"/>
        <v>1333333.3333333335</v>
      </c>
      <c r="BW122" s="24">
        <f t="shared" si="63"/>
        <v>1333333.3333333335</v>
      </c>
      <c r="BX122" s="24">
        <f t="shared" si="63"/>
        <v>1333333.3333333335</v>
      </c>
      <c r="BY122" s="24">
        <f t="shared" si="63"/>
        <v>1333333.3333333335</v>
      </c>
      <c r="BZ122" s="24">
        <f t="shared" si="63"/>
        <v>1333333.3333333335</v>
      </c>
      <c r="CA122" s="24">
        <f t="shared" si="63"/>
        <v>2666666.666666667</v>
      </c>
      <c r="CB122" s="24">
        <f t="shared" si="63"/>
        <v>2666666.666666667</v>
      </c>
      <c r="CC122" s="24">
        <f t="shared" si="63"/>
        <v>2666666.666666667</v>
      </c>
      <c r="CD122" s="24">
        <f t="shared" si="63"/>
        <v>2666666.666666667</v>
      </c>
      <c r="CE122" s="24">
        <f t="shared" ref="CE122:CK122" si="64">+CE107*CE115</f>
        <v>2666666.666666667</v>
      </c>
      <c r="CF122" s="24">
        <f t="shared" si="64"/>
        <v>2666666.666666667</v>
      </c>
      <c r="CG122" s="24">
        <f t="shared" si="64"/>
        <v>2666666.666666667</v>
      </c>
      <c r="CH122" s="24">
        <f t="shared" si="64"/>
        <v>2666666.666666667</v>
      </c>
      <c r="CI122" s="24">
        <f t="shared" si="64"/>
        <v>2666666.666666667</v>
      </c>
      <c r="CJ122" s="24">
        <f t="shared" si="64"/>
        <v>2666666.666666667</v>
      </c>
      <c r="CK122" s="24">
        <f t="shared" si="64"/>
        <v>2666666.666666667</v>
      </c>
    </row>
    <row r="123" spans="2:89" x14ac:dyDescent="0.35">
      <c r="B123" s="154" t="str">
        <f>+B108</f>
        <v>Item 2</v>
      </c>
      <c r="D123" t="s">
        <v>813</v>
      </c>
      <c r="E123" s="8" t="str">
        <f t="shared" si="59"/>
        <v>123 VOLLIST-EVP</v>
      </c>
      <c r="H123" s="31"/>
      <c r="I123" s="73"/>
      <c r="J123" s="73"/>
      <c r="K123" s="23">
        <f>SUMIF($3:$3,K$2,123:123)</f>
        <v>1000000.0000000003</v>
      </c>
      <c r="L123" s="23">
        <f t="shared" si="60"/>
        <v>2000000.0000000007</v>
      </c>
      <c r="M123" s="23">
        <f t="shared" si="60"/>
        <v>4000000.0000000014</v>
      </c>
      <c r="N123" s="23">
        <f t="shared" si="60"/>
        <v>8000000.0000000028</v>
      </c>
      <c r="O123" s="23">
        <f t="shared" si="60"/>
        <v>16000000.000000006</v>
      </c>
      <c r="P123" s="23">
        <f t="shared" si="60"/>
        <v>29333333.333333343</v>
      </c>
      <c r="R123" s="33"/>
      <c r="S123" s="24">
        <f t="shared" ref="S123" si="65">+S108*S116</f>
        <v>83333.333333333343</v>
      </c>
      <c r="T123" s="24">
        <f t="shared" ref="T123:AX123" si="66">+T108*T116</f>
        <v>83333.333333333343</v>
      </c>
      <c r="U123" s="24">
        <f t="shared" si="66"/>
        <v>83333.333333333343</v>
      </c>
      <c r="V123" s="24">
        <f t="shared" si="66"/>
        <v>83333.333333333343</v>
      </c>
      <c r="W123" s="24">
        <f t="shared" si="66"/>
        <v>83333.333333333343</v>
      </c>
      <c r="X123" s="24">
        <f t="shared" si="66"/>
        <v>83333.333333333343</v>
      </c>
      <c r="Y123" s="24">
        <f t="shared" si="66"/>
        <v>83333.333333333343</v>
      </c>
      <c r="Z123" s="24">
        <f t="shared" si="66"/>
        <v>83333.333333333343</v>
      </c>
      <c r="AA123" s="24">
        <f t="shared" si="66"/>
        <v>83333.333333333343</v>
      </c>
      <c r="AB123" s="24">
        <f t="shared" si="66"/>
        <v>83333.333333333343</v>
      </c>
      <c r="AC123" s="24">
        <f t="shared" si="66"/>
        <v>83333.333333333343</v>
      </c>
      <c r="AD123" s="24">
        <f t="shared" si="66"/>
        <v>83333.333333333343</v>
      </c>
      <c r="AE123" s="24">
        <f t="shared" si="66"/>
        <v>166666.66666666669</v>
      </c>
      <c r="AF123" s="24">
        <f t="shared" si="66"/>
        <v>166666.66666666669</v>
      </c>
      <c r="AG123" s="24">
        <f t="shared" si="66"/>
        <v>166666.66666666669</v>
      </c>
      <c r="AH123" s="24">
        <f t="shared" si="66"/>
        <v>166666.66666666669</v>
      </c>
      <c r="AI123" s="24">
        <f t="shared" si="66"/>
        <v>166666.66666666669</v>
      </c>
      <c r="AJ123" s="24">
        <f t="shared" si="66"/>
        <v>166666.66666666669</v>
      </c>
      <c r="AK123" s="24">
        <f t="shared" si="66"/>
        <v>166666.66666666669</v>
      </c>
      <c r="AL123" s="24">
        <f t="shared" si="66"/>
        <v>166666.66666666669</v>
      </c>
      <c r="AM123" s="24">
        <f t="shared" si="66"/>
        <v>166666.66666666669</v>
      </c>
      <c r="AN123" s="24">
        <f t="shared" si="66"/>
        <v>166666.66666666669</v>
      </c>
      <c r="AO123" s="24">
        <f t="shared" si="66"/>
        <v>166666.66666666669</v>
      </c>
      <c r="AP123" s="24">
        <f t="shared" si="66"/>
        <v>166666.66666666669</v>
      </c>
      <c r="AQ123" s="24">
        <f t="shared" si="66"/>
        <v>333333.33333333337</v>
      </c>
      <c r="AR123" s="24">
        <f t="shared" si="66"/>
        <v>333333.33333333337</v>
      </c>
      <c r="AS123" s="24">
        <f t="shared" si="66"/>
        <v>333333.33333333337</v>
      </c>
      <c r="AT123" s="24">
        <f t="shared" si="66"/>
        <v>333333.33333333337</v>
      </c>
      <c r="AU123" s="24">
        <f t="shared" si="66"/>
        <v>333333.33333333337</v>
      </c>
      <c r="AV123" s="24">
        <f t="shared" si="66"/>
        <v>333333.33333333337</v>
      </c>
      <c r="AW123" s="24">
        <f t="shared" si="66"/>
        <v>333333.33333333337</v>
      </c>
      <c r="AX123" s="24">
        <f t="shared" si="66"/>
        <v>333333.33333333337</v>
      </c>
      <c r="AY123" s="24">
        <f t="shared" ref="AY123:CD123" si="67">+AY108*AY116</f>
        <v>333333.33333333337</v>
      </c>
      <c r="AZ123" s="24">
        <f t="shared" si="67"/>
        <v>333333.33333333337</v>
      </c>
      <c r="BA123" s="24">
        <f t="shared" si="67"/>
        <v>333333.33333333337</v>
      </c>
      <c r="BB123" s="24">
        <f t="shared" si="67"/>
        <v>333333.33333333337</v>
      </c>
      <c r="BC123" s="24">
        <f t="shared" si="67"/>
        <v>666666.66666666674</v>
      </c>
      <c r="BD123" s="24">
        <f t="shared" si="67"/>
        <v>666666.66666666674</v>
      </c>
      <c r="BE123" s="24">
        <f t="shared" si="67"/>
        <v>666666.66666666674</v>
      </c>
      <c r="BF123" s="24">
        <f t="shared" si="67"/>
        <v>666666.66666666674</v>
      </c>
      <c r="BG123" s="24">
        <f t="shared" si="67"/>
        <v>666666.66666666674</v>
      </c>
      <c r="BH123" s="24">
        <f t="shared" si="67"/>
        <v>666666.66666666674</v>
      </c>
      <c r="BI123" s="24">
        <f t="shared" si="67"/>
        <v>666666.66666666674</v>
      </c>
      <c r="BJ123" s="24">
        <f t="shared" si="67"/>
        <v>666666.66666666674</v>
      </c>
      <c r="BK123" s="24">
        <f t="shared" si="67"/>
        <v>666666.66666666674</v>
      </c>
      <c r="BL123" s="24">
        <f t="shared" si="67"/>
        <v>666666.66666666674</v>
      </c>
      <c r="BM123" s="24">
        <f t="shared" si="67"/>
        <v>666666.66666666674</v>
      </c>
      <c r="BN123" s="24">
        <f t="shared" si="67"/>
        <v>666666.66666666674</v>
      </c>
      <c r="BO123" s="24">
        <f t="shared" si="67"/>
        <v>1333333.3333333335</v>
      </c>
      <c r="BP123" s="24">
        <f t="shared" si="67"/>
        <v>1333333.3333333335</v>
      </c>
      <c r="BQ123" s="24">
        <f t="shared" si="67"/>
        <v>1333333.3333333335</v>
      </c>
      <c r="BR123" s="24">
        <f t="shared" si="67"/>
        <v>1333333.3333333335</v>
      </c>
      <c r="BS123" s="24">
        <f t="shared" si="67"/>
        <v>1333333.3333333335</v>
      </c>
      <c r="BT123" s="24">
        <f t="shared" si="67"/>
        <v>1333333.3333333335</v>
      </c>
      <c r="BU123" s="24">
        <f t="shared" si="67"/>
        <v>1333333.3333333335</v>
      </c>
      <c r="BV123" s="24">
        <f t="shared" si="67"/>
        <v>1333333.3333333335</v>
      </c>
      <c r="BW123" s="24">
        <f t="shared" si="67"/>
        <v>1333333.3333333335</v>
      </c>
      <c r="BX123" s="24">
        <f t="shared" si="67"/>
        <v>1333333.3333333335</v>
      </c>
      <c r="BY123" s="24">
        <f t="shared" si="67"/>
        <v>1333333.3333333335</v>
      </c>
      <c r="BZ123" s="24">
        <f t="shared" si="67"/>
        <v>1333333.3333333335</v>
      </c>
      <c r="CA123" s="24">
        <f t="shared" si="67"/>
        <v>2666666.666666667</v>
      </c>
      <c r="CB123" s="24">
        <f t="shared" si="67"/>
        <v>2666666.666666667</v>
      </c>
      <c r="CC123" s="24">
        <f t="shared" si="67"/>
        <v>2666666.666666667</v>
      </c>
      <c r="CD123" s="24">
        <f t="shared" si="67"/>
        <v>2666666.666666667</v>
      </c>
      <c r="CE123" s="24">
        <f t="shared" ref="CE123:CK123" si="68">+CE108*CE116</f>
        <v>2666666.666666667</v>
      </c>
      <c r="CF123" s="24">
        <f t="shared" si="68"/>
        <v>2666666.666666667</v>
      </c>
      <c r="CG123" s="24">
        <f t="shared" si="68"/>
        <v>2666666.666666667</v>
      </c>
      <c r="CH123" s="24">
        <f t="shared" si="68"/>
        <v>2666666.666666667</v>
      </c>
      <c r="CI123" s="24">
        <f t="shared" si="68"/>
        <v>2666666.666666667</v>
      </c>
      <c r="CJ123" s="24">
        <f t="shared" si="68"/>
        <v>2666666.666666667</v>
      </c>
      <c r="CK123" s="24">
        <f t="shared" si="68"/>
        <v>2666666.666666667</v>
      </c>
    </row>
    <row r="124" spans="2:89" x14ac:dyDescent="0.35">
      <c r="B124" s="154" t="str">
        <f>+B109</f>
        <v>Item 3</v>
      </c>
      <c r="D124" t="s">
        <v>813</v>
      </c>
      <c r="E124" s="8" t="str">
        <f t="shared" si="59"/>
        <v>124 VOLLIST-EVP</v>
      </c>
      <c r="H124" s="31"/>
      <c r="I124" s="73"/>
      <c r="J124" s="73"/>
      <c r="K124" s="23">
        <f>SUMIF($3:$3,K$2,124:124)</f>
        <v>1000000.0000000003</v>
      </c>
      <c r="L124" s="23">
        <f t="shared" si="60"/>
        <v>2000000.0000000007</v>
      </c>
      <c r="M124" s="23">
        <f t="shared" si="60"/>
        <v>4000000.0000000014</v>
      </c>
      <c r="N124" s="23">
        <f t="shared" si="60"/>
        <v>8000000.0000000028</v>
      </c>
      <c r="O124" s="23">
        <f t="shared" si="60"/>
        <v>16000000.000000006</v>
      </c>
      <c r="P124" s="23">
        <f t="shared" si="60"/>
        <v>29333333.333333343</v>
      </c>
      <c r="R124" s="33"/>
      <c r="S124" s="24">
        <f t="shared" ref="S124" si="69">+S109*S117</f>
        <v>83333.333333333343</v>
      </c>
      <c r="T124" s="24">
        <f t="shared" ref="T124:AX124" si="70">+T109*T117</f>
        <v>83333.333333333343</v>
      </c>
      <c r="U124" s="24">
        <f t="shared" si="70"/>
        <v>83333.333333333343</v>
      </c>
      <c r="V124" s="24">
        <f t="shared" si="70"/>
        <v>83333.333333333343</v>
      </c>
      <c r="W124" s="24">
        <f t="shared" si="70"/>
        <v>83333.333333333343</v>
      </c>
      <c r="X124" s="24">
        <f t="shared" si="70"/>
        <v>83333.333333333343</v>
      </c>
      <c r="Y124" s="24">
        <f t="shared" si="70"/>
        <v>83333.333333333343</v>
      </c>
      <c r="Z124" s="24">
        <f t="shared" si="70"/>
        <v>83333.333333333343</v>
      </c>
      <c r="AA124" s="24">
        <f t="shared" si="70"/>
        <v>83333.333333333343</v>
      </c>
      <c r="AB124" s="24">
        <f t="shared" si="70"/>
        <v>83333.333333333343</v>
      </c>
      <c r="AC124" s="24">
        <f t="shared" si="70"/>
        <v>83333.333333333343</v>
      </c>
      <c r="AD124" s="24">
        <f t="shared" si="70"/>
        <v>83333.333333333343</v>
      </c>
      <c r="AE124" s="24">
        <f t="shared" si="70"/>
        <v>166666.66666666669</v>
      </c>
      <c r="AF124" s="24">
        <f t="shared" si="70"/>
        <v>166666.66666666669</v>
      </c>
      <c r="AG124" s="24">
        <f t="shared" si="70"/>
        <v>166666.66666666669</v>
      </c>
      <c r="AH124" s="24">
        <f t="shared" si="70"/>
        <v>166666.66666666669</v>
      </c>
      <c r="AI124" s="24">
        <f t="shared" si="70"/>
        <v>166666.66666666669</v>
      </c>
      <c r="AJ124" s="24">
        <f t="shared" si="70"/>
        <v>166666.66666666669</v>
      </c>
      <c r="AK124" s="24">
        <f t="shared" si="70"/>
        <v>166666.66666666669</v>
      </c>
      <c r="AL124" s="24">
        <f t="shared" si="70"/>
        <v>166666.66666666669</v>
      </c>
      <c r="AM124" s="24">
        <f t="shared" si="70"/>
        <v>166666.66666666669</v>
      </c>
      <c r="AN124" s="24">
        <f t="shared" si="70"/>
        <v>166666.66666666669</v>
      </c>
      <c r="AO124" s="24">
        <f t="shared" si="70"/>
        <v>166666.66666666669</v>
      </c>
      <c r="AP124" s="24">
        <f t="shared" si="70"/>
        <v>166666.66666666669</v>
      </c>
      <c r="AQ124" s="24">
        <f t="shared" si="70"/>
        <v>333333.33333333337</v>
      </c>
      <c r="AR124" s="24">
        <f t="shared" si="70"/>
        <v>333333.33333333337</v>
      </c>
      <c r="AS124" s="24">
        <f t="shared" si="70"/>
        <v>333333.33333333337</v>
      </c>
      <c r="AT124" s="24">
        <f t="shared" si="70"/>
        <v>333333.33333333337</v>
      </c>
      <c r="AU124" s="24">
        <f t="shared" si="70"/>
        <v>333333.33333333337</v>
      </c>
      <c r="AV124" s="24">
        <f t="shared" si="70"/>
        <v>333333.33333333337</v>
      </c>
      <c r="AW124" s="24">
        <f t="shared" si="70"/>
        <v>333333.33333333337</v>
      </c>
      <c r="AX124" s="24">
        <f t="shared" si="70"/>
        <v>333333.33333333337</v>
      </c>
      <c r="AY124" s="24">
        <f t="shared" ref="AY124:CD124" si="71">+AY109*AY117</f>
        <v>333333.33333333337</v>
      </c>
      <c r="AZ124" s="24">
        <f t="shared" si="71"/>
        <v>333333.33333333337</v>
      </c>
      <c r="BA124" s="24">
        <f t="shared" si="71"/>
        <v>333333.33333333337</v>
      </c>
      <c r="BB124" s="24">
        <f t="shared" si="71"/>
        <v>333333.33333333337</v>
      </c>
      <c r="BC124" s="24">
        <f t="shared" si="71"/>
        <v>666666.66666666674</v>
      </c>
      <c r="BD124" s="24">
        <f t="shared" si="71"/>
        <v>666666.66666666674</v>
      </c>
      <c r="BE124" s="24">
        <f t="shared" si="71"/>
        <v>666666.66666666674</v>
      </c>
      <c r="BF124" s="24">
        <f t="shared" si="71"/>
        <v>666666.66666666674</v>
      </c>
      <c r="BG124" s="24">
        <f t="shared" si="71"/>
        <v>666666.66666666674</v>
      </c>
      <c r="BH124" s="24">
        <f t="shared" si="71"/>
        <v>666666.66666666674</v>
      </c>
      <c r="BI124" s="24">
        <f t="shared" si="71"/>
        <v>666666.66666666674</v>
      </c>
      <c r="BJ124" s="24">
        <f t="shared" si="71"/>
        <v>666666.66666666674</v>
      </c>
      <c r="BK124" s="24">
        <f t="shared" si="71"/>
        <v>666666.66666666674</v>
      </c>
      <c r="BL124" s="24">
        <f t="shared" si="71"/>
        <v>666666.66666666674</v>
      </c>
      <c r="BM124" s="24">
        <f t="shared" si="71"/>
        <v>666666.66666666674</v>
      </c>
      <c r="BN124" s="24">
        <f t="shared" si="71"/>
        <v>666666.66666666674</v>
      </c>
      <c r="BO124" s="24">
        <f t="shared" si="71"/>
        <v>1333333.3333333335</v>
      </c>
      <c r="BP124" s="24">
        <f t="shared" si="71"/>
        <v>1333333.3333333335</v>
      </c>
      <c r="BQ124" s="24">
        <f t="shared" si="71"/>
        <v>1333333.3333333335</v>
      </c>
      <c r="BR124" s="24">
        <f t="shared" si="71"/>
        <v>1333333.3333333335</v>
      </c>
      <c r="BS124" s="24">
        <f t="shared" si="71"/>
        <v>1333333.3333333335</v>
      </c>
      <c r="BT124" s="24">
        <f t="shared" si="71"/>
        <v>1333333.3333333335</v>
      </c>
      <c r="BU124" s="24">
        <f t="shared" si="71"/>
        <v>1333333.3333333335</v>
      </c>
      <c r="BV124" s="24">
        <f t="shared" si="71"/>
        <v>1333333.3333333335</v>
      </c>
      <c r="BW124" s="24">
        <f t="shared" si="71"/>
        <v>1333333.3333333335</v>
      </c>
      <c r="BX124" s="24">
        <f t="shared" si="71"/>
        <v>1333333.3333333335</v>
      </c>
      <c r="BY124" s="24">
        <f t="shared" si="71"/>
        <v>1333333.3333333335</v>
      </c>
      <c r="BZ124" s="24">
        <f t="shared" si="71"/>
        <v>1333333.3333333335</v>
      </c>
      <c r="CA124" s="24">
        <f t="shared" si="71"/>
        <v>2666666.666666667</v>
      </c>
      <c r="CB124" s="24">
        <f t="shared" si="71"/>
        <v>2666666.666666667</v>
      </c>
      <c r="CC124" s="24">
        <f t="shared" si="71"/>
        <v>2666666.666666667</v>
      </c>
      <c r="CD124" s="24">
        <f t="shared" si="71"/>
        <v>2666666.666666667</v>
      </c>
      <c r="CE124" s="24">
        <f t="shared" ref="CE124:CK124" si="72">+CE109*CE117</f>
        <v>2666666.666666667</v>
      </c>
      <c r="CF124" s="24">
        <f t="shared" si="72"/>
        <v>2666666.666666667</v>
      </c>
      <c r="CG124" s="24">
        <f t="shared" si="72"/>
        <v>2666666.666666667</v>
      </c>
      <c r="CH124" s="24">
        <f t="shared" si="72"/>
        <v>2666666.666666667</v>
      </c>
      <c r="CI124" s="24">
        <f t="shared" si="72"/>
        <v>2666666.666666667</v>
      </c>
      <c r="CJ124" s="24">
        <f t="shared" si="72"/>
        <v>2666666.666666667</v>
      </c>
      <c r="CK124" s="24">
        <f t="shared" si="72"/>
        <v>2666666.666666667</v>
      </c>
    </row>
    <row r="125" spans="2:89" x14ac:dyDescent="0.35">
      <c r="B125" s="154" t="str">
        <f>+B110</f>
        <v>Item 4</v>
      </c>
      <c r="D125" t="s">
        <v>813</v>
      </c>
      <c r="E125" s="8" t="str">
        <f t="shared" si="59"/>
        <v>125 VOLLIST-EVP</v>
      </c>
      <c r="H125" s="31"/>
      <c r="I125" s="73"/>
      <c r="J125" s="73"/>
      <c r="K125" s="23">
        <f>SUMIF($3:$3,K$2,125:125)</f>
        <v>1000000.0000000003</v>
      </c>
      <c r="L125" s="23">
        <f t="shared" si="60"/>
        <v>2000000.0000000007</v>
      </c>
      <c r="M125" s="23">
        <f t="shared" si="60"/>
        <v>4000000.0000000014</v>
      </c>
      <c r="N125" s="23">
        <f t="shared" si="60"/>
        <v>8000000.0000000028</v>
      </c>
      <c r="O125" s="23">
        <f t="shared" si="60"/>
        <v>16000000.000000006</v>
      </c>
      <c r="P125" s="23">
        <f t="shared" si="60"/>
        <v>29333333.333333343</v>
      </c>
      <c r="R125" s="33"/>
      <c r="S125" s="24">
        <f t="shared" ref="S125" si="73">+S110*S118</f>
        <v>83333.333333333343</v>
      </c>
      <c r="T125" s="24">
        <f t="shared" ref="T125:AX125" si="74">+T110*T118</f>
        <v>83333.333333333343</v>
      </c>
      <c r="U125" s="24">
        <f t="shared" si="74"/>
        <v>83333.333333333343</v>
      </c>
      <c r="V125" s="24">
        <f t="shared" si="74"/>
        <v>83333.333333333343</v>
      </c>
      <c r="W125" s="24">
        <f t="shared" si="74"/>
        <v>83333.333333333343</v>
      </c>
      <c r="X125" s="24">
        <f t="shared" si="74"/>
        <v>83333.333333333343</v>
      </c>
      <c r="Y125" s="24">
        <f t="shared" si="74"/>
        <v>83333.333333333343</v>
      </c>
      <c r="Z125" s="24">
        <f t="shared" si="74"/>
        <v>83333.333333333343</v>
      </c>
      <c r="AA125" s="24">
        <f t="shared" si="74"/>
        <v>83333.333333333343</v>
      </c>
      <c r="AB125" s="24">
        <f t="shared" si="74"/>
        <v>83333.333333333343</v>
      </c>
      <c r="AC125" s="24">
        <f t="shared" si="74"/>
        <v>83333.333333333343</v>
      </c>
      <c r="AD125" s="24">
        <f t="shared" si="74"/>
        <v>83333.333333333343</v>
      </c>
      <c r="AE125" s="24">
        <f t="shared" si="74"/>
        <v>166666.66666666669</v>
      </c>
      <c r="AF125" s="24">
        <f t="shared" si="74"/>
        <v>166666.66666666669</v>
      </c>
      <c r="AG125" s="24">
        <f t="shared" si="74"/>
        <v>166666.66666666669</v>
      </c>
      <c r="AH125" s="24">
        <f t="shared" si="74"/>
        <v>166666.66666666669</v>
      </c>
      <c r="AI125" s="24">
        <f t="shared" si="74"/>
        <v>166666.66666666669</v>
      </c>
      <c r="AJ125" s="24">
        <f t="shared" si="74"/>
        <v>166666.66666666669</v>
      </c>
      <c r="AK125" s="24">
        <f t="shared" si="74"/>
        <v>166666.66666666669</v>
      </c>
      <c r="AL125" s="24">
        <f t="shared" si="74"/>
        <v>166666.66666666669</v>
      </c>
      <c r="AM125" s="24">
        <f t="shared" si="74"/>
        <v>166666.66666666669</v>
      </c>
      <c r="AN125" s="24">
        <f t="shared" si="74"/>
        <v>166666.66666666669</v>
      </c>
      <c r="AO125" s="24">
        <f t="shared" si="74"/>
        <v>166666.66666666669</v>
      </c>
      <c r="AP125" s="24">
        <f t="shared" si="74"/>
        <v>166666.66666666669</v>
      </c>
      <c r="AQ125" s="24">
        <f t="shared" si="74"/>
        <v>333333.33333333337</v>
      </c>
      <c r="AR125" s="24">
        <f t="shared" si="74"/>
        <v>333333.33333333337</v>
      </c>
      <c r="AS125" s="24">
        <f t="shared" si="74"/>
        <v>333333.33333333337</v>
      </c>
      <c r="AT125" s="24">
        <f t="shared" si="74"/>
        <v>333333.33333333337</v>
      </c>
      <c r="AU125" s="24">
        <f t="shared" si="74"/>
        <v>333333.33333333337</v>
      </c>
      <c r="AV125" s="24">
        <f t="shared" si="74"/>
        <v>333333.33333333337</v>
      </c>
      <c r="AW125" s="24">
        <f t="shared" si="74"/>
        <v>333333.33333333337</v>
      </c>
      <c r="AX125" s="24">
        <f t="shared" si="74"/>
        <v>333333.33333333337</v>
      </c>
      <c r="AY125" s="24">
        <f t="shared" ref="AY125:CD125" si="75">+AY110*AY118</f>
        <v>333333.33333333337</v>
      </c>
      <c r="AZ125" s="24">
        <f t="shared" si="75"/>
        <v>333333.33333333337</v>
      </c>
      <c r="BA125" s="24">
        <f t="shared" si="75"/>
        <v>333333.33333333337</v>
      </c>
      <c r="BB125" s="24">
        <f t="shared" si="75"/>
        <v>333333.33333333337</v>
      </c>
      <c r="BC125" s="24">
        <f t="shared" si="75"/>
        <v>666666.66666666674</v>
      </c>
      <c r="BD125" s="24">
        <f t="shared" si="75"/>
        <v>666666.66666666674</v>
      </c>
      <c r="BE125" s="24">
        <f t="shared" si="75"/>
        <v>666666.66666666674</v>
      </c>
      <c r="BF125" s="24">
        <f t="shared" si="75"/>
        <v>666666.66666666674</v>
      </c>
      <c r="BG125" s="24">
        <f t="shared" si="75"/>
        <v>666666.66666666674</v>
      </c>
      <c r="BH125" s="24">
        <f t="shared" si="75"/>
        <v>666666.66666666674</v>
      </c>
      <c r="BI125" s="24">
        <f t="shared" si="75"/>
        <v>666666.66666666674</v>
      </c>
      <c r="BJ125" s="24">
        <f t="shared" si="75"/>
        <v>666666.66666666674</v>
      </c>
      <c r="BK125" s="24">
        <f t="shared" si="75"/>
        <v>666666.66666666674</v>
      </c>
      <c r="BL125" s="24">
        <f t="shared" si="75"/>
        <v>666666.66666666674</v>
      </c>
      <c r="BM125" s="24">
        <f t="shared" si="75"/>
        <v>666666.66666666674</v>
      </c>
      <c r="BN125" s="24">
        <f t="shared" si="75"/>
        <v>666666.66666666674</v>
      </c>
      <c r="BO125" s="24">
        <f t="shared" si="75"/>
        <v>1333333.3333333335</v>
      </c>
      <c r="BP125" s="24">
        <f t="shared" si="75"/>
        <v>1333333.3333333335</v>
      </c>
      <c r="BQ125" s="24">
        <f t="shared" si="75"/>
        <v>1333333.3333333335</v>
      </c>
      <c r="BR125" s="24">
        <f t="shared" si="75"/>
        <v>1333333.3333333335</v>
      </c>
      <c r="BS125" s="24">
        <f t="shared" si="75"/>
        <v>1333333.3333333335</v>
      </c>
      <c r="BT125" s="24">
        <f t="shared" si="75"/>
        <v>1333333.3333333335</v>
      </c>
      <c r="BU125" s="24">
        <f t="shared" si="75"/>
        <v>1333333.3333333335</v>
      </c>
      <c r="BV125" s="24">
        <f t="shared" si="75"/>
        <v>1333333.3333333335</v>
      </c>
      <c r="BW125" s="24">
        <f t="shared" si="75"/>
        <v>1333333.3333333335</v>
      </c>
      <c r="BX125" s="24">
        <f t="shared" si="75"/>
        <v>1333333.3333333335</v>
      </c>
      <c r="BY125" s="24">
        <f t="shared" si="75"/>
        <v>1333333.3333333335</v>
      </c>
      <c r="BZ125" s="24">
        <f t="shared" si="75"/>
        <v>1333333.3333333335</v>
      </c>
      <c r="CA125" s="24">
        <f t="shared" si="75"/>
        <v>2666666.666666667</v>
      </c>
      <c r="CB125" s="24">
        <f t="shared" si="75"/>
        <v>2666666.666666667</v>
      </c>
      <c r="CC125" s="24">
        <f t="shared" si="75"/>
        <v>2666666.666666667</v>
      </c>
      <c r="CD125" s="24">
        <f t="shared" si="75"/>
        <v>2666666.666666667</v>
      </c>
      <c r="CE125" s="24">
        <f t="shared" ref="CE125:CK125" si="76">+CE110*CE118</f>
        <v>2666666.666666667</v>
      </c>
      <c r="CF125" s="24">
        <f t="shared" si="76"/>
        <v>2666666.666666667</v>
      </c>
      <c r="CG125" s="24">
        <f t="shared" si="76"/>
        <v>2666666.666666667</v>
      </c>
      <c r="CH125" s="24">
        <f t="shared" si="76"/>
        <v>2666666.666666667</v>
      </c>
      <c r="CI125" s="24">
        <f t="shared" si="76"/>
        <v>2666666.666666667</v>
      </c>
      <c r="CJ125" s="24">
        <f t="shared" si="76"/>
        <v>2666666.666666667</v>
      </c>
      <c r="CK125" s="24">
        <f t="shared" si="76"/>
        <v>2666666.666666667</v>
      </c>
    </row>
    <row r="126" spans="2:89" x14ac:dyDescent="0.35">
      <c r="B126" s="154" t="str">
        <f>+B111</f>
        <v>Item 5</v>
      </c>
      <c r="D126" t="s">
        <v>813</v>
      </c>
      <c r="E126" s="8" t="str">
        <f t="shared" si="59"/>
        <v>126 VOLLIST-EVP</v>
      </c>
      <c r="H126" s="31"/>
      <c r="I126" s="73"/>
      <c r="J126" s="73"/>
      <c r="K126" s="251">
        <f>SUMIF($3:$3,K$2,126:126)</f>
        <v>1000000.0000000003</v>
      </c>
      <c r="L126" s="251">
        <f t="shared" si="60"/>
        <v>2000000.0000000007</v>
      </c>
      <c r="M126" s="251">
        <f t="shared" si="60"/>
        <v>4000000.0000000014</v>
      </c>
      <c r="N126" s="251">
        <f t="shared" si="60"/>
        <v>8000000.0000000028</v>
      </c>
      <c r="O126" s="251">
        <f t="shared" si="60"/>
        <v>16000000.000000006</v>
      </c>
      <c r="P126" s="251">
        <f t="shared" si="60"/>
        <v>29333333.333333343</v>
      </c>
      <c r="R126" s="33"/>
      <c r="S126" s="134">
        <f t="shared" ref="S126" si="77">+S111*S119</f>
        <v>83333.333333333343</v>
      </c>
      <c r="T126" s="134">
        <f t="shared" ref="T126:AX126" si="78">+T111*T119</f>
        <v>83333.333333333343</v>
      </c>
      <c r="U126" s="134">
        <f t="shared" si="78"/>
        <v>83333.333333333343</v>
      </c>
      <c r="V126" s="134">
        <f t="shared" si="78"/>
        <v>83333.333333333343</v>
      </c>
      <c r="W126" s="134">
        <f t="shared" si="78"/>
        <v>83333.333333333343</v>
      </c>
      <c r="X126" s="134">
        <f t="shared" si="78"/>
        <v>83333.333333333343</v>
      </c>
      <c r="Y126" s="134">
        <f t="shared" si="78"/>
        <v>83333.333333333343</v>
      </c>
      <c r="Z126" s="134">
        <f t="shared" si="78"/>
        <v>83333.333333333343</v>
      </c>
      <c r="AA126" s="134">
        <f t="shared" si="78"/>
        <v>83333.333333333343</v>
      </c>
      <c r="AB126" s="134">
        <f t="shared" si="78"/>
        <v>83333.333333333343</v>
      </c>
      <c r="AC126" s="134">
        <f t="shared" si="78"/>
        <v>83333.333333333343</v>
      </c>
      <c r="AD126" s="134">
        <f t="shared" si="78"/>
        <v>83333.333333333343</v>
      </c>
      <c r="AE126" s="134">
        <f t="shared" si="78"/>
        <v>166666.66666666669</v>
      </c>
      <c r="AF126" s="134">
        <f t="shared" si="78"/>
        <v>166666.66666666669</v>
      </c>
      <c r="AG126" s="134">
        <f t="shared" si="78"/>
        <v>166666.66666666669</v>
      </c>
      <c r="AH126" s="134">
        <f t="shared" si="78"/>
        <v>166666.66666666669</v>
      </c>
      <c r="AI126" s="134">
        <f t="shared" si="78"/>
        <v>166666.66666666669</v>
      </c>
      <c r="AJ126" s="134">
        <f t="shared" si="78"/>
        <v>166666.66666666669</v>
      </c>
      <c r="AK126" s="134">
        <f t="shared" si="78"/>
        <v>166666.66666666669</v>
      </c>
      <c r="AL126" s="134">
        <f t="shared" si="78"/>
        <v>166666.66666666669</v>
      </c>
      <c r="AM126" s="134">
        <f t="shared" si="78"/>
        <v>166666.66666666669</v>
      </c>
      <c r="AN126" s="134">
        <f t="shared" si="78"/>
        <v>166666.66666666669</v>
      </c>
      <c r="AO126" s="134">
        <f t="shared" si="78"/>
        <v>166666.66666666669</v>
      </c>
      <c r="AP126" s="134">
        <f t="shared" si="78"/>
        <v>166666.66666666669</v>
      </c>
      <c r="AQ126" s="134">
        <f t="shared" si="78"/>
        <v>333333.33333333337</v>
      </c>
      <c r="AR126" s="134">
        <f t="shared" si="78"/>
        <v>333333.33333333337</v>
      </c>
      <c r="AS126" s="134">
        <f t="shared" si="78"/>
        <v>333333.33333333337</v>
      </c>
      <c r="AT126" s="134">
        <f t="shared" si="78"/>
        <v>333333.33333333337</v>
      </c>
      <c r="AU126" s="134">
        <f t="shared" si="78"/>
        <v>333333.33333333337</v>
      </c>
      <c r="AV126" s="134">
        <f t="shared" si="78"/>
        <v>333333.33333333337</v>
      </c>
      <c r="AW126" s="134">
        <f t="shared" si="78"/>
        <v>333333.33333333337</v>
      </c>
      <c r="AX126" s="134">
        <f t="shared" si="78"/>
        <v>333333.33333333337</v>
      </c>
      <c r="AY126" s="134">
        <f t="shared" ref="AY126:CD126" si="79">+AY111*AY119</f>
        <v>333333.33333333337</v>
      </c>
      <c r="AZ126" s="134">
        <f t="shared" si="79"/>
        <v>333333.33333333337</v>
      </c>
      <c r="BA126" s="134">
        <f t="shared" si="79"/>
        <v>333333.33333333337</v>
      </c>
      <c r="BB126" s="134">
        <f t="shared" si="79"/>
        <v>333333.33333333337</v>
      </c>
      <c r="BC126" s="134">
        <f t="shared" si="79"/>
        <v>666666.66666666674</v>
      </c>
      <c r="BD126" s="134">
        <f t="shared" si="79"/>
        <v>666666.66666666674</v>
      </c>
      <c r="BE126" s="134">
        <f t="shared" si="79"/>
        <v>666666.66666666674</v>
      </c>
      <c r="BF126" s="134">
        <f t="shared" si="79"/>
        <v>666666.66666666674</v>
      </c>
      <c r="BG126" s="134">
        <f t="shared" si="79"/>
        <v>666666.66666666674</v>
      </c>
      <c r="BH126" s="134">
        <f t="shared" si="79"/>
        <v>666666.66666666674</v>
      </c>
      <c r="BI126" s="134">
        <f t="shared" si="79"/>
        <v>666666.66666666674</v>
      </c>
      <c r="BJ126" s="134">
        <f t="shared" si="79"/>
        <v>666666.66666666674</v>
      </c>
      <c r="BK126" s="134">
        <f t="shared" si="79"/>
        <v>666666.66666666674</v>
      </c>
      <c r="BL126" s="134">
        <f t="shared" si="79"/>
        <v>666666.66666666674</v>
      </c>
      <c r="BM126" s="134">
        <f t="shared" si="79"/>
        <v>666666.66666666674</v>
      </c>
      <c r="BN126" s="134">
        <f t="shared" si="79"/>
        <v>666666.66666666674</v>
      </c>
      <c r="BO126" s="134">
        <f t="shared" si="79"/>
        <v>1333333.3333333335</v>
      </c>
      <c r="BP126" s="134">
        <f t="shared" si="79"/>
        <v>1333333.3333333335</v>
      </c>
      <c r="BQ126" s="134">
        <f t="shared" si="79"/>
        <v>1333333.3333333335</v>
      </c>
      <c r="BR126" s="134">
        <f t="shared" si="79"/>
        <v>1333333.3333333335</v>
      </c>
      <c r="BS126" s="134">
        <f t="shared" si="79"/>
        <v>1333333.3333333335</v>
      </c>
      <c r="BT126" s="134">
        <f t="shared" si="79"/>
        <v>1333333.3333333335</v>
      </c>
      <c r="BU126" s="134">
        <f t="shared" si="79"/>
        <v>1333333.3333333335</v>
      </c>
      <c r="BV126" s="134">
        <f t="shared" si="79"/>
        <v>1333333.3333333335</v>
      </c>
      <c r="BW126" s="134">
        <f t="shared" si="79"/>
        <v>1333333.3333333335</v>
      </c>
      <c r="BX126" s="134">
        <f t="shared" si="79"/>
        <v>1333333.3333333335</v>
      </c>
      <c r="BY126" s="134">
        <f t="shared" si="79"/>
        <v>1333333.3333333335</v>
      </c>
      <c r="BZ126" s="134">
        <f t="shared" si="79"/>
        <v>1333333.3333333335</v>
      </c>
      <c r="CA126" s="134">
        <f t="shared" si="79"/>
        <v>2666666.666666667</v>
      </c>
      <c r="CB126" s="134">
        <f t="shared" si="79"/>
        <v>2666666.666666667</v>
      </c>
      <c r="CC126" s="134">
        <f t="shared" si="79"/>
        <v>2666666.666666667</v>
      </c>
      <c r="CD126" s="134">
        <f t="shared" si="79"/>
        <v>2666666.666666667</v>
      </c>
      <c r="CE126" s="134">
        <f t="shared" ref="CE126:CK126" si="80">+CE111*CE119</f>
        <v>2666666.666666667</v>
      </c>
      <c r="CF126" s="134">
        <f t="shared" si="80"/>
        <v>2666666.666666667</v>
      </c>
      <c r="CG126" s="134">
        <f t="shared" si="80"/>
        <v>2666666.666666667</v>
      </c>
      <c r="CH126" s="134">
        <f t="shared" si="80"/>
        <v>2666666.666666667</v>
      </c>
      <c r="CI126" s="134">
        <f t="shared" si="80"/>
        <v>2666666.666666667</v>
      </c>
      <c r="CJ126" s="134">
        <f t="shared" si="80"/>
        <v>2666666.666666667</v>
      </c>
      <c r="CK126" s="134">
        <f t="shared" si="80"/>
        <v>2666666.666666667</v>
      </c>
    </row>
    <row r="127" spans="2:89" x14ac:dyDescent="0.35">
      <c r="B127" s="123" t="s">
        <v>803</v>
      </c>
      <c r="C127" t="s">
        <v>198</v>
      </c>
      <c r="D127" t="s">
        <v>813</v>
      </c>
      <c r="E127" s="8" t="str">
        <f t="shared" si="59"/>
        <v>127 VOLLIST-EVP</v>
      </c>
      <c r="F127" s="27"/>
      <c r="G127" s="27"/>
      <c r="H127" s="31"/>
      <c r="I127" s="73"/>
      <c r="J127" s="73"/>
      <c r="K127" s="33">
        <f>SUMIF($3:$3,K$2,127:127)</f>
        <v>5000000.0000000019</v>
      </c>
      <c r="L127" s="33">
        <f t="shared" si="60"/>
        <v>10000000.000000004</v>
      </c>
      <c r="M127" s="33">
        <f t="shared" si="60"/>
        <v>20000000.000000007</v>
      </c>
      <c r="N127" s="33">
        <f t="shared" si="60"/>
        <v>40000000.000000015</v>
      </c>
      <c r="O127" s="33">
        <f t="shared" si="60"/>
        <v>80000000.00000003</v>
      </c>
      <c r="P127" s="33">
        <f t="shared" si="60"/>
        <v>146666666.66666672</v>
      </c>
      <c r="R127" s="33"/>
      <c r="S127" s="33">
        <f t="shared" ref="S127" si="81">SUM(S122:S126)</f>
        <v>416666.66666666674</v>
      </c>
      <c r="T127" s="33">
        <f t="shared" ref="T127:AX127" si="82">SUM(T122:T126)</f>
        <v>416666.66666666674</v>
      </c>
      <c r="U127" s="33">
        <f t="shared" si="82"/>
        <v>416666.66666666674</v>
      </c>
      <c r="V127" s="33">
        <f t="shared" si="82"/>
        <v>416666.66666666674</v>
      </c>
      <c r="W127" s="33">
        <f t="shared" si="82"/>
        <v>416666.66666666674</v>
      </c>
      <c r="X127" s="33">
        <f t="shared" si="82"/>
        <v>416666.66666666674</v>
      </c>
      <c r="Y127" s="33">
        <f t="shared" si="82"/>
        <v>416666.66666666674</v>
      </c>
      <c r="Z127" s="33">
        <f t="shared" si="82"/>
        <v>416666.66666666674</v>
      </c>
      <c r="AA127" s="33">
        <f t="shared" si="82"/>
        <v>416666.66666666674</v>
      </c>
      <c r="AB127" s="33">
        <f t="shared" si="82"/>
        <v>416666.66666666674</v>
      </c>
      <c r="AC127" s="33">
        <f t="shared" si="82"/>
        <v>416666.66666666674</v>
      </c>
      <c r="AD127" s="33">
        <f t="shared" si="82"/>
        <v>416666.66666666674</v>
      </c>
      <c r="AE127" s="33">
        <f t="shared" si="82"/>
        <v>833333.33333333349</v>
      </c>
      <c r="AF127" s="33">
        <f t="shared" si="82"/>
        <v>833333.33333333349</v>
      </c>
      <c r="AG127" s="33">
        <f t="shared" si="82"/>
        <v>833333.33333333349</v>
      </c>
      <c r="AH127" s="33">
        <f t="shared" si="82"/>
        <v>833333.33333333349</v>
      </c>
      <c r="AI127" s="33">
        <f t="shared" si="82"/>
        <v>833333.33333333349</v>
      </c>
      <c r="AJ127" s="33">
        <f t="shared" si="82"/>
        <v>833333.33333333349</v>
      </c>
      <c r="AK127" s="33">
        <f t="shared" si="82"/>
        <v>833333.33333333349</v>
      </c>
      <c r="AL127" s="33">
        <f t="shared" si="82"/>
        <v>833333.33333333349</v>
      </c>
      <c r="AM127" s="33">
        <f t="shared" si="82"/>
        <v>833333.33333333349</v>
      </c>
      <c r="AN127" s="33">
        <f t="shared" si="82"/>
        <v>833333.33333333349</v>
      </c>
      <c r="AO127" s="33">
        <f t="shared" si="82"/>
        <v>833333.33333333349</v>
      </c>
      <c r="AP127" s="33">
        <f t="shared" si="82"/>
        <v>833333.33333333349</v>
      </c>
      <c r="AQ127" s="33">
        <f t="shared" si="82"/>
        <v>1666666.666666667</v>
      </c>
      <c r="AR127" s="33">
        <f t="shared" si="82"/>
        <v>1666666.666666667</v>
      </c>
      <c r="AS127" s="33">
        <f t="shared" si="82"/>
        <v>1666666.666666667</v>
      </c>
      <c r="AT127" s="33">
        <f t="shared" si="82"/>
        <v>1666666.666666667</v>
      </c>
      <c r="AU127" s="33">
        <f t="shared" si="82"/>
        <v>1666666.666666667</v>
      </c>
      <c r="AV127" s="33">
        <f t="shared" si="82"/>
        <v>1666666.666666667</v>
      </c>
      <c r="AW127" s="33">
        <f t="shared" si="82"/>
        <v>1666666.666666667</v>
      </c>
      <c r="AX127" s="33">
        <f t="shared" si="82"/>
        <v>1666666.666666667</v>
      </c>
      <c r="AY127" s="33">
        <f t="shared" ref="AY127:CD127" si="83">SUM(AY122:AY126)</f>
        <v>1666666.666666667</v>
      </c>
      <c r="AZ127" s="33">
        <f t="shared" si="83"/>
        <v>1666666.666666667</v>
      </c>
      <c r="BA127" s="33">
        <f t="shared" si="83"/>
        <v>1666666.666666667</v>
      </c>
      <c r="BB127" s="33">
        <f t="shared" si="83"/>
        <v>1666666.666666667</v>
      </c>
      <c r="BC127" s="33">
        <f t="shared" si="83"/>
        <v>3333333.333333334</v>
      </c>
      <c r="BD127" s="33">
        <f t="shared" si="83"/>
        <v>3333333.333333334</v>
      </c>
      <c r="BE127" s="33">
        <f t="shared" si="83"/>
        <v>3333333.333333334</v>
      </c>
      <c r="BF127" s="33">
        <f t="shared" si="83"/>
        <v>3333333.333333334</v>
      </c>
      <c r="BG127" s="33">
        <f t="shared" si="83"/>
        <v>3333333.333333334</v>
      </c>
      <c r="BH127" s="33">
        <f t="shared" si="83"/>
        <v>3333333.333333334</v>
      </c>
      <c r="BI127" s="33">
        <f t="shared" si="83"/>
        <v>3333333.333333334</v>
      </c>
      <c r="BJ127" s="33">
        <f t="shared" si="83"/>
        <v>3333333.333333334</v>
      </c>
      <c r="BK127" s="33">
        <f t="shared" si="83"/>
        <v>3333333.333333334</v>
      </c>
      <c r="BL127" s="33">
        <f t="shared" si="83"/>
        <v>3333333.333333334</v>
      </c>
      <c r="BM127" s="33">
        <f t="shared" si="83"/>
        <v>3333333.333333334</v>
      </c>
      <c r="BN127" s="33">
        <f t="shared" si="83"/>
        <v>3333333.333333334</v>
      </c>
      <c r="BO127" s="33">
        <f t="shared" si="83"/>
        <v>6666666.6666666679</v>
      </c>
      <c r="BP127" s="33">
        <f t="shared" si="83"/>
        <v>6666666.6666666679</v>
      </c>
      <c r="BQ127" s="33">
        <f t="shared" si="83"/>
        <v>6666666.6666666679</v>
      </c>
      <c r="BR127" s="33">
        <f t="shared" si="83"/>
        <v>6666666.6666666679</v>
      </c>
      <c r="BS127" s="33">
        <f t="shared" si="83"/>
        <v>6666666.6666666679</v>
      </c>
      <c r="BT127" s="33">
        <f t="shared" si="83"/>
        <v>6666666.6666666679</v>
      </c>
      <c r="BU127" s="33">
        <f t="shared" si="83"/>
        <v>6666666.6666666679</v>
      </c>
      <c r="BV127" s="33">
        <f t="shared" si="83"/>
        <v>6666666.6666666679</v>
      </c>
      <c r="BW127" s="33">
        <f t="shared" si="83"/>
        <v>6666666.6666666679</v>
      </c>
      <c r="BX127" s="33">
        <f t="shared" si="83"/>
        <v>6666666.6666666679</v>
      </c>
      <c r="BY127" s="33">
        <f t="shared" si="83"/>
        <v>6666666.6666666679</v>
      </c>
      <c r="BZ127" s="33">
        <f t="shared" si="83"/>
        <v>6666666.6666666679</v>
      </c>
      <c r="CA127" s="33">
        <f t="shared" si="83"/>
        <v>13333333.333333336</v>
      </c>
      <c r="CB127" s="33">
        <f t="shared" si="83"/>
        <v>13333333.333333336</v>
      </c>
      <c r="CC127" s="33">
        <f t="shared" si="83"/>
        <v>13333333.333333336</v>
      </c>
      <c r="CD127" s="33">
        <f t="shared" si="83"/>
        <v>13333333.333333336</v>
      </c>
      <c r="CE127" s="33">
        <f t="shared" ref="CE127:CK127" si="84">SUM(CE122:CE126)</f>
        <v>13333333.333333336</v>
      </c>
      <c r="CF127" s="33">
        <f t="shared" si="84"/>
        <v>13333333.333333336</v>
      </c>
      <c r="CG127" s="33">
        <f t="shared" si="84"/>
        <v>13333333.333333336</v>
      </c>
      <c r="CH127" s="33">
        <f t="shared" si="84"/>
        <v>13333333.333333336</v>
      </c>
      <c r="CI127" s="33">
        <f t="shared" si="84"/>
        <v>13333333.333333336</v>
      </c>
      <c r="CJ127" s="33">
        <f t="shared" si="84"/>
        <v>13333333.333333336</v>
      </c>
      <c r="CK127" s="33">
        <f t="shared" si="84"/>
        <v>13333333.333333336</v>
      </c>
    </row>
    <row r="128" spans="2:89" x14ac:dyDescent="0.35">
      <c r="B128" s="122"/>
      <c r="C128" s="27"/>
      <c r="D128" t="s">
        <v>813</v>
      </c>
      <c r="E128" s="8" t="str">
        <f t="shared" si="59"/>
        <v>128 VOLLIST-EVP</v>
      </c>
      <c r="F128" s="27"/>
      <c r="G128" s="27"/>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row>
    <row r="129" spans="2:89" x14ac:dyDescent="0.35">
      <c r="B129" s="95" t="s">
        <v>814</v>
      </c>
      <c r="D129" t="s">
        <v>813</v>
      </c>
      <c r="E129" s="8" t="str">
        <f t="shared" si="59"/>
        <v>129 VOLLIST-EVP</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row>
    <row r="130" spans="2:89" x14ac:dyDescent="0.35">
      <c r="B130" s="141" t="str">
        <f>+B107</f>
        <v>Item 1</v>
      </c>
      <c r="D130" t="s">
        <v>813</v>
      </c>
      <c r="E130" s="8" t="str">
        <f t="shared" si="59"/>
        <v>130 VOLLIST-EVP</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row>
    <row r="131" spans="2:89" x14ac:dyDescent="0.35">
      <c r="B131" s="141" t="str">
        <f>+B108</f>
        <v>Item 2</v>
      </c>
      <c r="D131" t="s">
        <v>813</v>
      </c>
      <c r="E131" s="8" t="str">
        <f t="shared" si="59"/>
        <v>131 VOLLIST-EVP</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row>
    <row r="132" spans="2:89" x14ac:dyDescent="0.35">
      <c r="B132" s="141" t="str">
        <f>+B109</f>
        <v>Item 3</v>
      </c>
      <c r="D132" t="s">
        <v>813</v>
      </c>
      <c r="E132" s="8" t="str">
        <f t="shared" si="59"/>
        <v>132 VOLLIST-EVP</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row>
    <row r="133" spans="2:89" x14ac:dyDescent="0.35">
      <c r="B133" s="141" t="str">
        <f>+B110</f>
        <v>Item 4</v>
      </c>
      <c r="D133" t="s">
        <v>813</v>
      </c>
      <c r="E133" s="8" t="str">
        <f t="shared" si="59"/>
        <v>133 VOLLIST-EVP</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row>
    <row r="134" spans="2:89" x14ac:dyDescent="0.35">
      <c r="B134" s="141" t="str">
        <f>+B111</f>
        <v>Item 5</v>
      </c>
      <c r="D134" t="s">
        <v>813</v>
      </c>
      <c r="E134" s="8" t="str">
        <f t="shared" si="59"/>
        <v>134 VOLLIST-EVP</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row>
    <row r="135" spans="2:89" x14ac:dyDescent="0.35">
      <c r="B135" s="124"/>
      <c r="D135" t="s">
        <v>813</v>
      </c>
      <c r="E135" s="8" t="str">
        <f t="shared" si="59"/>
        <v>135 VOLLIST-EVP</v>
      </c>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row>
    <row r="136" spans="2:89" x14ac:dyDescent="0.35">
      <c r="B136" s="124" t="s">
        <v>522</v>
      </c>
      <c r="D136" t="s">
        <v>813</v>
      </c>
      <c r="E136" s="8" t="str">
        <f t="shared" si="59"/>
        <v>136 VOLLIST-EVP</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row>
    <row r="137" spans="2:89" x14ac:dyDescent="0.35">
      <c r="B137" s="154" t="str">
        <f>+B107</f>
        <v>Item 1</v>
      </c>
      <c r="D137" t="s">
        <v>813</v>
      </c>
      <c r="E137" s="8" t="str">
        <f t="shared" si="59"/>
        <v>137 VOLLIST-EVP</v>
      </c>
      <c r="H137" s="31"/>
      <c r="I137" s="73"/>
      <c r="J137" s="73"/>
      <c r="K137" s="23">
        <f t="shared" ref="K137:P142" si="85">SUMIF($3:$3,K$2,137:137)</f>
        <v>-1000000.0000000003</v>
      </c>
      <c r="L137" s="23">
        <f t="shared" si="85"/>
        <v>-2000000.0000000007</v>
      </c>
      <c r="M137" s="23">
        <f t="shared" si="85"/>
        <v>-4000000.0000000014</v>
      </c>
      <c r="N137" s="23">
        <f t="shared" si="85"/>
        <v>-8000000.0000000028</v>
      </c>
      <c r="O137" s="23">
        <f t="shared" si="85"/>
        <v>-16000000.000000006</v>
      </c>
      <c r="P137" s="23">
        <f t="shared" si="85"/>
        <v>-29333333.333333343</v>
      </c>
      <c r="R137" s="33"/>
      <c r="S137" s="24">
        <f t="shared" ref="S137" si="86">-S107*S130</f>
        <v>-83333.333333333343</v>
      </c>
      <c r="T137" s="24">
        <f t="shared" ref="T137:AX137" si="87">-T107*T130</f>
        <v>-83333.333333333343</v>
      </c>
      <c r="U137" s="24">
        <f t="shared" si="87"/>
        <v>-83333.333333333343</v>
      </c>
      <c r="V137" s="24">
        <f t="shared" si="87"/>
        <v>-83333.333333333343</v>
      </c>
      <c r="W137" s="24">
        <f t="shared" si="87"/>
        <v>-83333.333333333343</v>
      </c>
      <c r="X137" s="24">
        <f t="shared" si="87"/>
        <v>-83333.333333333343</v>
      </c>
      <c r="Y137" s="24">
        <f t="shared" si="87"/>
        <v>-83333.333333333343</v>
      </c>
      <c r="Z137" s="24">
        <f t="shared" si="87"/>
        <v>-83333.333333333343</v>
      </c>
      <c r="AA137" s="24">
        <f t="shared" si="87"/>
        <v>-83333.333333333343</v>
      </c>
      <c r="AB137" s="24">
        <f t="shared" si="87"/>
        <v>-83333.333333333343</v>
      </c>
      <c r="AC137" s="24">
        <f t="shared" si="87"/>
        <v>-83333.333333333343</v>
      </c>
      <c r="AD137" s="24">
        <f t="shared" si="87"/>
        <v>-83333.333333333343</v>
      </c>
      <c r="AE137" s="24">
        <f t="shared" si="87"/>
        <v>-166666.66666666669</v>
      </c>
      <c r="AF137" s="24">
        <f t="shared" si="87"/>
        <v>-166666.66666666669</v>
      </c>
      <c r="AG137" s="24">
        <f t="shared" si="87"/>
        <v>-166666.66666666669</v>
      </c>
      <c r="AH137" s="24">
        <f t="shared" si="87"/>
        <v>-166666.66666666669</v>
      </c>
      <c r="AI137" s="24">
        <f t="shared" si="87"/>
        <v>-166666.66666666669</v>
      </c>
      <c r="AJ137" s="24">
        <f t="shared" si="87"/>
        <v>-166666.66666666669</v>
      </c>
      <c r="AK137" s="24">
        <f t="shared" si="87"/>
        <v>-166666.66666666669</v>
      </c>
      <c r="AL137" s="24">
        <f t="shared" si="87"/>
        <v>-166666.66666666669</v>
      </c>
      <c r="AM137" s="24">
        <f t="shared" si="87"/>
        <v>-166666.66666666669</v>
      </c>
      <c r="AN137" s="24">
        <f t="shared" si="87"/>
        <v>-166666.66666666669</v>
      </c>
      <c r="AO137" s="24">
        <f t="shared" si="87"/>
        <v>-166666.66666666669</v>
      </c>
      <c r="AP137" s="24">
        <f t="shared" si="87"/>
        <v>-166666.66666666669</v>
      </c>
      <c r="AQ137" s="24">
        <f t="shared" si="87"/>
        <v>-333333.33333333337</v>
      </c>
      <c r="AR137" s="24">
        <f t="shared" si="87"/>
        <v>-333333.33333333337</v>
      </c>
      <c r="AS137" s="24">
        <f t="shared" si="87"/>
        <v>-333333.33333333337</v>
      </c>
      <c r="AT137" s="24">
        <f t="shared" si="87"/>
        <v>-333333.33333333337</v>
      </c>
      <c r="AU137" s="24">
        <f t="shared" si="87"/>
        <v>-333333.33333333337</v>
      </c>
      <c r="AV137" s="24">
        <f t="shared" si="87"/>
        <v>-333333.33333333337</v>
      </c>
      <c r="AW137" s="24">
        <f t="shared" si="87"/>
        <v>-333333.33333333337</v>
      </c>
      <c r="AX137" s="24">
        <f t="shared" si="87"/>
        <v>-333333.33333333337</v>
      </c>
      <c r="AY137" s="24">
        <f t="shared" ref="AY137:CD137" si="88">-AY107*AY130</f>
        <v>-333333.33333333337</v>
      </c>
      <c r="AZ137" s="24">
        <f t="shared" si="88"/>
        <v>-333333.33333333337</v>
      </c>
      <c r="BA137" s="24">
        <f t="shared" si="88"/>
        <v>-333333.33333333337</v>
      </c>
      <c r="BB137" s="24">
        <f t="shared" si="88"/>
        <v>-333333.33333333337</v>
      </c>
      <c r="BC137" s="24">
        <f t="shared" si="88"/>
        <v>-666666.66666666674</v>
      </c>
      <c r="BD137" s="24">
        <f t="shared" si="88"/>
        <v>-666666.66666666674</v>
      </c>
      <c r="BE137" s="24">
        <f t="shared" si="88"/>
        <v>-666666.66666666674</v>
      </c>
      <c r="BF137" s="24">
        <f t="shared" si="88"/>
        <v>-666666.66666666674</v>
      </c>
      <c r="BG137" s="24">
        <f t="shared" si="88"/>
        <v>-666666.66666666674</v>
      </c>
      <c r="BH137" s="24">
        <f t="shared" si="88"/>
        <v>-666666.66666666674</v>
      </c>
      <c r="BI137" s="24">
        <f t="shared" si="88"/>
        <v>-666666.66666666674</v>
      </c>
      <c r="BJ137" s="24">
        <f t="shared" si="88"/>
        <v>-666666.66666666674</v>
      </c>
      <c r="BK137" s="24">
        <f t="shared" si="88"/>
        <v>-666666.66666666674</v>
      </c>
      <c r="BL137" s="24">
        <f t="shared" si="88"/>
        <v>-666666.66666666674</v>
      </c>
      <c r="BM137" s="24">
        <f t="shared" si="88"/>
        <v>-666666.66666666674</v>
      </c>
      <c r="BN137" s="24">
        <f t="shared" si="88"/>
        <v>-666666.66666666674</v>
      </c>
      <c r="BO137" s="24">
        <f t="shared" si="88"/>
        <v>-1333333.3333333335</v>
      </c>
      <c r="BP137" s="24">
        <f t="shared" si="88"/>
        <v>-1333333.3333333335</v>
      </c>
      <c r="BQ137" s="24">
        <f t="shared" si="88"/>
        <v>-1333333.3333333335</v>
      </c>
      <c r="BR137" s="24">
        <f t="shared" si="88"/>
        <v>-1333333.3333333335</v>
      </c>
      <c r="BS137" s="24">
        <f t="shared" si="88"/>
        <v>-1333333.3333333335</v>
      </c>
      <c r="BT137" s="24">
        <f t="shared" si="88"/>
        <v>-1333333.3333333335</v>
      </c>
      <c r="BU137" s="24">
        <f t="shared" si="88"/>
        <v>-1333333.3333333335</v>
      </c>
      <c r="BV137" s="24">
        <f t="shared" si="88"/>
        <v>-1333333.3333333335</v>
      </c>
      <c r="BW137" s="24">
        <f t="shared" si="88"/>
        <v>-1333333.3333333335</v>
      </c>
      <c r="BX137" s="24">
        <f t="shared" si="88"/>
        <v>-1333333.3333333335</v>
      </c>
      <c r="BY137" s="24">
        <f t="shared" si="88"/>
        <v>-1333333.3333333335</v>
      </c>
      <c r="BZ137" s="24">
        <f t="shared" si="88"/>
        <v>-1333333.3333333335</v>
      </c>
      <c r="CA137" s="24">
        <f t="shared" si="88"/>
        <v>-2666666.666666667</v>
      </c>
      <c r="CB137" s="24">
        <f t="shared" si="88"/>
        <v>-2666666.666666667</v>
      </c>
      <c r="CC137" s="24">
        <f t="shared" si="88"/>
        <v>-2666666.666666667</v>
      </c>
      <c r="CD137" s="24">
        <f t="shared" si="88"/>
        <v>-2666666.666666667</v>
      </c>
      <c r="CE137" s="24">
        <f t="shared" ref="CE137:CK137" si="89">-CE107*CE130</f>
        <v>-2666666.666666667</v>
      </c>
      <c r="CF137" s="24">
        <f t="shared" si="89"/>
        <v>-2666666.666666667</v>
      </c>
      <c r="CG137" s="24">
        <f t="shared" si="89"/>
        <v>-2666666.666666667</v>
      </c>
      <c r="CH137" s="24">
        <f t="shared" si="89"/>
        <v>-2666666.666666667</v>
      </c>
      <c r="CI137" s="24">
        <f t="shared" si="89"/>
        <v>-2666666.666666667</v>
      </c>
      <c r="CJ137" s="24">
        <f t="shared" si="89"/>
        <v>-2666666.666666667</v>
      </c>
      <c r="CK137" s="24">
        <f t="shared" si="89"/>
        <v>-2666666.666666667</v>
      </c>
    </row>
    <row r="138" spans="2:89" x14ac:dyDescent="0.35">
      <c r="B138" s="154" t="str">
        <f>+B108</f>
        <v>Item 2</v>
      </c>
      <c r="D138" t="s">
        <v>813</v>
      </c>
      <c r="E138" s="8" t="str">
        <f t="shared" si="59"/>
        <v>138 VOLLIST-EVP</v>
      </c>
      <c r="H138" s="31"/>
      <c r="I138" s="73"/>
      <c r="J138" s="73"/>
      <c r="K138" s="23">
        <f t="shared" si="85"/>
        <v>-1000000.0000000003</v>
      </c>
      <c r="L138" s="23">
        <f t="shared" si="85"/>
        <v>-2000000.0000000007</v>
      </c>
      <c r="M138" s="23">
        <f t="shared" si="85"/>
        <v>-4000000.0000000014</v>
      </c>
      <c r="N138" s="23">
        <f t="shared" si="85"/>
        <v>-8000000.0000000028</v>
      </c>
      <c r="O138" s="23">
        <f t="shared" si="85"/>
        <v>-16000000.000000006</v>
      </c>
      <c r="P138" s="23">
        <f t="shared" si="85"/>
        <v>-29333333.333333343</v>
      </c>
      <c r="R138" s="33"/>
      <c r="S138" s="24">
        <f t="shared" ref="S138" si="90">-S108*S131</f>
        <v>-83333.333333333343</v>
      </c>
      <c r="T138" s="24">
        <f t="shared" ref="T138:AX138" si="91">-T108*T131</f>
        <v>-83333.333333333343</v>
      </c>
      <c r="U138" s="24">
        <f t="shared" si="91"/>
        <v>-83333.333333333343</v>
      </c>
      <c r="V138" s="24">
        <f t="shared" si="91"/>
        <v>-83333.333333333343</v>
      </c>
      <c r="W138" s="24">
        <f t="shared" si="91"/>
        <v>-83333.333333333343</v>
      </c>
      <c r="X138" s="24">
        <f t="shared" si="91"/>
        <v>-83333.333333333343</v>
      </c>
      <c r="Y138" s="24">
        <f t="shared" si="91"/>
        <v>-83333.333333333343</v>
      </c>
      <c r="Z138" s="24">
        <f t="shared" si="91"/>
        <v>-83333.333333333343</v>
      </c>
      <c r="AA138" s="24">
        <f t="shared" si="91"/>
        <v>-83333.333333333343</v>
      </c>
      <c r="AB138" s="24">
        <f t="shared" si="91"/>
        <v>-83333.333333333343</v>
      </c>
      <c r="AC138" s="24">
        <f t="shared" si="91"/>
        <v>-83333.333333333343</v>
      </c>
      <c r="AD138" s="24">
        <f t="shared" si="91"/>
        <v>-83333.333333333343</v>
      </c>
      <c r="AE138" s="24">
        <f t="shared" si="91"/>
        <v>-166666.66666666669</v>
      </c>
      <c r="AF138" s="24">
        <f t="shared" si="91"/>
        <v>-166666.66666666669</v>
      </c>
      <c r="AG138" s="24">
        <f t="shared" si="91"/>
        <v>-166666.66666666669</v>
      </c>
      <c r="AH138" s="24">
        <f t="shared" si="91"/>
        <v>-166666.66666666669</v>
      </c>
      <c r="AI138" s="24">
        <f t="shared" si="91"/>
        <v>-166666.66666666669</v>
      </c>
      <c r="AJ138" s="24">
        <f t="shared" si="91"/>
        <v>-166666.66666666669</v>
      </c>
      <c r="AK138" s="24">
        <f t="shared" si="91"/>
        <v>-166666.66666666669</v>
      </c>
      <c r="AL138" s="24">
        <f t="shared" si="91"/>
        <v>-166666.66666666669</v>
      </c>
      <c r="AM138" s="24">
        <f t="shared" si="91"/>
        <v>-166666.66666666669</v>
      </c>
      <c r="AN138" s="24">
        <f t="shared" si="91"/>
        <v>-166666.66666666669</v>
      </c>
      <c r="AO138" s="24">
        <f t="shared" si="91"/>
        <v>-166666.66666666669</v>
      </c>
      <c r="AP138" s="24">
        <f t="shared" si="91"/>
        <v>-166666.66666666669</v>
      </c>
      <c r="AQ138" s="24">
        <f t="shared" si="91"/>
        <v>-333333.33333333337</v>
      </c>
      <c r="AR138" s="24">
        <f t="shared" si="91"/>
        <v>-333333.33333333337</v>
      </c>
      <c r="AS138" s="24">
        <f t="shared" si="91"/>
        <v>-333333.33333333337</v>
      </c>
      <c r="AT138" s="24">
        <f t="shared" si="91"/>
        <v>-333333.33333333337</v>
      </c>
      <c r="AU138" s="24">
        <f t="shared" si="91"/>
        <v>-333333.33333333337</v>
      </c>
      <c r="AV138" s="24">
        <f t="shared" si="91"/>
        <v>-333333.33333333337</v>
      </c>
      <c r="AW138" s="24">
        <f t="shared" si="91"/>
        <v>-333333.33333333337</v>
      </c>
      <c r="AX138" s="24">
        <f t="shared" si="91"/>
        <v>-333333.33333333337</v>
      </c>
      <c r="AY138" s="24">
        <f t="shared" ref="AY138:CD138" si="92">-AY108*AY131</f>
        <v>-333333.33333333337</v>
      </c>
      <c r="AZ138" s="24">
        <f t="shared" si="92"/>
        <v>-333333.33333333337</v>
      </c>
      <c r="BA138" s="24">
        <f t="shared" si="92"/>
        <v>-333333.33333333337</v>
      </c>
      <c r="BB138" s="24">
        <f t="shared" si="92"/>
        <v>-333333.33333333337</v>
      </c>
      <c r="BC138" s="24">
        <f t="shared" si="92"/>
        <v>-666666.66666666674</v>
      </c>
      <c r="BD138" s="24">
        <f t="shared" si="92"/>
        <v>-666666.66666666674</v>
      </c>
      <c r="BE138" s="24">
        <f t="shared" si="92"/>
        <v>-666666.66666666674</v>
      </c>
      <c r="BF138" s="24">
        <f t="shared" si="92"/>
        <v>-666666.66666666674</v>
      </c>
      <c r="BG138" s="24">
        <f t="shared" si="92"/>
        <v>-666666.66666666674</v>
      </c>
      <c r="BH138" s="24">
        <f t="shared" si="92"/>
        <v>-666666.66666666674</v>
      </c>
      <c r="BI138" s="24">
        <f t="shared" si="92"/>
        <v>-666666.66666666674</v>
      </c>
      <c r="BJ138" s="24">
        <f t="shared" si="92"/>
        <v>-666666.66666666674</v>
      </c>
      <c r="BK138" s="24">
        <f t="shared" si="92"/>
        <v>-666666.66666666674</v>
      </c>
      <c r="BL138" s="24">
        <f t="shared" si="92"/>
        <v>-666666.66666666674</v>
      </c>
      <c r="BM138" s="24">
        <f t="shared" si="92"/>
        <v>-666666.66666666674</v>
      </c>
      <c r="BN138" s="24">
        <f t="shared" si="92"/>
        <v>-666666.66666666674</v>
      </c>
      <c r="BO138" s="24">
        <f t="shared" si="92"/>
        <v>-1333333.3333333335</v>
      </c>
      <c r="BP138" s="24">
        <f t="shared" si="92"/>
        <v>-1333333.3333333335</v>
      </c>
      <c r="BQ138" s="24">
        <f t="shared" si="92"/>
        <v>-1333333.3333333335</v>
      </c>
      <c r="BR138" s="24">
        <f t="shared" si="92"/>
        <v>-1333333.3333333335</v>
      </c>
      <c r="BS138" s="24">
        <f t="shared" si="92"/>
        <v>-1333333.3333333335</v>
      </c>
      <c r="BT138" s="24">
        <f t="shared" si="92"/>
        <v>-1333333.3333333335</v>
      </c>
      <c r="BU138" s="24">
        <f t="shared" si="92"/>
        <v>-1333333.3333333335</v>
      </c>
      <c r="BV138" s="24">
        <f t="shared" si="92"/>
        <v>-1333333.3333333335</v>
      </c>
      <c r="BW138" s="24">
        <f t="shared" si="92"/>
        <v>-1333333.3333333335</v>
      </c>
      <c r="BX138" s="24">
        <f t="shared" si="92"/>
        <v>-1333333.3333333335</v>
      </c>
      <c r="BY138" s="24">
        <f t="shared" si="92"/>
        <v>-1333333.3333333335</v>
      </c>
      <c r="BZ138" s="24">
        <f t="shared" si="92"/>
        <v>-1333333.3333333335</v>
      </c>
      <c r="CA138" s="24">
        <f t="shared" si="92"/>
        <v>-2666666.666666667</v>
      </c>
      <c r="CB138" s="24">
        <f t="shared" si="92"/>
        <v>-2666666.666666667</v>
      </c>
      <c r="CC138" s="24">
        <f t="shared" si="92"/>
        <v>-2666666.666666667</v>
      </c>
      <c r="CD138" s="24">
        <f t="shared" si="92"/>
        <v>-2666666.666666667</v>
      </c>
      <c r="CE138" s="24">
        <f t="shared" ref="CE138:CK138" si="93">-CE108*CE131</f>
        <v>-2666666.666666667</v>
      </c>
      <c r="CF138" s="24">
        <f t="shared" si="93"/>
        <v>-2666666.666666667</v>
      </c>
      <c r="CG138" s="24">
        <f t="shared" si="93"/>
        <v>-2666666.666666667</v>
      </c>
      <c r="CH138" s="24">
        <f t="shared" si="93"/>
        <v>-2666666.666666667</v>
      </c>
      <c r="CI138" s="24">
        <f t="shared" si="93"/>
        <v>-2666666.666666667</v>
      </c>
      <c r="CJ138" s="24">
        <f t="shared" si="93"/>
        <v>-2666666.666666667</v>
      </c>
      <c r="CK138" s="24">
        <f t="shared" si="93"/>
        <v>-2666666.666666667</v>
      </c>
    </row>
    <row r="139" spans="2:89" x14ac:dyDescent="0.35">
      <c r="B139" s="154" t="str">
        <f>+B109</f>
        <v>Item 3</v>
      </c>
      <c r="D139" t="s">
        <v>813</v>
      </c>
      <c r="E139" s="8" t="str">
        <f t="shared" si="59"/>
        <v>139 VOLLIST-EVP</v>
      </c>
      <c r="H139" s="31"/>
      <c r="I139" s="73"/>
      <c r="J139" s="73"/>
      <c r="K139" s="23">
        <f t="shared" si="85"/>
        <v>-1000000.0000000003</v>
      </c>
      <c r="L139" s="23">
        <f t="shared" si="85"/>
        <v>-2000000.0000000007</v>
      </c>
      <c r="M139" s="23">
        <f t="shared" si="85"/>
        <v>-4000000.0000000014</v>
      </c>
      <c r="N139" s="23">
        <f t="shared" si="85"/>
        <v>-8000000.0000000028</v>
      </c>
      <c r="O139" s="23">
        <f t="shared" si="85"/>
        <v>-16000000.000000006</v>
      </c>
      <c r="P139" s="23">
        <f t="shared" si="85"/>
        <v>-29333333.333333343</v>
      </c>
      <c r="R139" s="33"/>
      <c r="S139" s="24">
        <f t="shared" ref="S139" si="94">-S109*S132</f>
        <v>-83333.333333333343</v>
      </c>
      <c r="T139" s="24">
        <f t="shared" ref="T139:AX139" si="95">-T109*T132</f>
        <v>-83333.333333333343</v>
      </c>
      <c r="U139" s="24">
        <f t="shared" si="95"/>
        <v>-83333.333333333343</v>
      </c>
      <c r="V139" s="24">
        <f t="shared" si="95"/>
        <v>-83333.333333333343</v>
      </c>
      <c r="W139" s="24">
        <f t="shared" si="95"/>
        <v>-83333.333333333343</v>
      </c>
      <c r="X139" s="24">
        <f t="shared" si="95"/>
        <v>-83333.333333333343</v>
      </c>
      <c r="Y139" s="24">
        <f t="shared" si="95"/>
        <v>-83333.333333333343</v>
      </c>
      <c r="Z139" s="24">
        <f t="shared" si="95"/>
        <v>-83333.333333333343</v>
      </c>
      <c r="AA139" s="24">
        <f t="shared" si="95"/>
        <v>-83333.333333333343</v>
      </c>
      <c r="AB139" s="24">
        <f t="shared" si="95"/>
        <v>-83333.333333333343</v>
      </c>
      <c r="AC139" s="24">
        <f t="shared" si="95"/>
        <v>-83333.333333333343</v>
      </c>
      <c r="AD139" s="24">
        <f t="shared" si="95"/>
        <v>-83333.333333333343</v>
      </c>
      <c r="AE139" s="24">
        <f t="shared" si="95"/>
        <v>-166666.66666666669</v>
      </c>
      <c r="AF139" s="24">
        <f t="shared" si="95"/>
        <v>-166666.66666666669</v>
      </c>
      <c r="AG139" s="24">
        <f t="shared" si="95"/>
        <v>-166666.66666666669</v>
      </c>
      <c r="AH139" s="24">
        <f t="shared" si="95"/>
        <v>-166666.66666666669</v>
      </c>
      <c r="AI139" s="24">
        <f t="shared" si="95"/>
        <v>-166666.66666666669</v>
      </c>
      <c r="AJ139" s="24">
        <f t="shared" si="95"/>
        <v>-166666.66666666669</v>
      </c>
      <c r="AK139" s="24">
        <f t="shared" si="95"/>
        <v>-166666.66666666669</v>
      </c>
      <c r="AL139" s="24">
        <f t="shared" si="95"/>
        <v>-166666.66666666669</v>
      </c>
      <c r="AM139" s="24">
        <f t="shared" si="95"/>
        <v>-166666.66666666669</v>
      </c>
      <c r="AN139" s="24">
        <f t="shared" si="95"/>
        <v>-166666.66666666669</v>
      </c>
      <c r="AO139" s="24">
        <f t="shared" si="95"/>
        <v>-166666.66666666669</v>
      </c>
      <c r="AP139" s="24">
        <f t="shared" si="95"/>
        <v>-166666.66666666669</v>
      </c>
      <c r="AQ139" s="24">
        <f t="shared" si="95"/>
        <v>-333333.33333333337</v>
      </c>
      <c r="AR139" s="24">
        <f t="shared" si="95"/>
        <v>-333333.33333333337</v>
      </c>
      <c r="AS139" s="24">
        <f t="shared" si="95"/>
        <v>-333333.33333333337</v>
      </c>
      <c r="AT139" s="24">
        <f t="shared" si="95"/>
        <v>-333333.33333333337</v>
      </c>
      <c r="AU139" s="24">
        <f t="shared" si="95"/>
        <v>-333333.33333333337</v>
      </c>
      <c r="AV139" s="24">
        <f t="shared" si="95"/>
        <v>-333333.33333333337</v>
      </c>
      <c r="AW139" s="24">
        <f t="shared" si="95"/>
        <v>-333333.33333333337</v>
      </c>
      <c r="AX139" s="24">
        <f t="shared" si="95"/>
        <v>-333333.33333333337</v>
      </c>
      <c r="AY139" s="24">
        <f t="shared" ref="AY139:CD139" si="96">-AY109*AY132</f>
        <v>-333333.33333333337</v>
      </c>
      <c r="AZ139" s="24">
        <f t="shared" si="96"/>
        <v>-333333.33333333337</v>
      </c>
      <c r="BA139" s="24">
        <f t="shared" si="96"/>
        <v>-333333.33333333337</v>
      </c>
      <c r="BB139" s="24">
        <f t="shared" si="96"/>
        <v>-333333.33333333337</v>
      </c>
      <c r="BC139" s="24">
        <f t="shared" si="96"/>
        <v>-666666.66666666674</v>
      </c>
      <c r="BD139" s="24">
        <f t="shared" si="96"/>
        <v>-666666.66666666674</v>
      </c>
      <c r="BE139" s="24">
        <f t="shared" si="96"/>
        <v>-666666.66666666674</v>
      </c>
      <c r="BF139" s="24">
        <f t="shared" si="96"/>
        <v>-666666.66666666674</v>
      </c>
      <c r="BG139" s="24">
        <f t="shared" si="96"/>
        <v>-666666.66666666674</v>
      </c>
      <c r="BH139" s="24">
        <f t="shared" si="96"/>
        <v>-666666.66666666674</v>
      </c>
      <c r="BI139" s="24">
        <f t="shared" si="96"/>
        <v>-666666.66666666674</v>
      </c>
      <c r="BJ139" s="24">
        <f t="shared" si="96"/>
        <v>-666666.66666666674</v>
      </c>
      <c r="BK139" s="24">
        <f t="shared" si="96"/>
        <v>-666666.66666666674</v>
      </c>
      <c r="BL139" s="24">
        <f t="shared" si="96"/>
        <v>-666666.66666666674</v>
      </c>
      <c r="BM139" s="24">
        <f t="shared" si="96"/>
        <v>-666666.66666666674</v>
      </c>
      <c r="BN139" s="24">
        <f t="shared" si="96"/>
        <v>-666666.66666666674</v>
      </c>
      <c r="BO139" s="24">
        <f t="shared" si="96"/>
        <v>-1333333.3333333335</v>
      </c>
      <c r="BP139" s="24">
        <f t="shared" si="96"/>
        <v>-1333333.3333333335</v>
      </c>
      <c r="BQ139" s="24">
        <f t="shared" si="96"/>
        <v>-1333333.3333333335</v>
      </c>
      <c r="BR139" s="24">
        <f t="shared" si="96"/>
        <v>-1333333.3333333335</v>
      </c>
      <c r="BS139" s="24">
        <f t="shared" si="96"/>
        <v>-1333333.3333333335</v>
      </c>
      <c r="BT139" s="24">
        <f t="shared" si="96"/>
        <v>-1333333.3333333335</v>
      </c>
      <c r="BU139" s="24">
        <f t="shared" si="96"/>
        <v>-1333333.3333333335</v>
      </c>
      <c r="BV139" s="24">
        <f t="shared" si="96"/>
        <v>-1333333.3333333335</v>
      </c>
      <c r="BW139" s="24">
        <f t="shared" si="96"/>
        <v>-1333333.3333333335</v>
      </c>
      <c r="BX139" s="24">
        <f t="shared" si="96"/>
        <v>-1333333.3333333335</v>
      </c>
      <c r="BY139" s="24">
        <f t="shared" si="96"/>
        <v>-1333333.3333333335</v>
      </c>
      <c r="BZ139" s="24">
        <f t="shared" si="96"/>
        <v>-1333333.3333333335</v>
      </c>
      <c r="CA139" s="24">
        <f t="shared" si="96"/>
        <v>-2666666.666666667</v>
      </c>
      <c r="CB139" s="24">
        <f t="shared" si="96"/>
        <v>-2666666.666666667</v>
      </c>
      <c r="CC139" s="24">
        <f t="shared" si="96"/>
        <v>-2666666.666666667</v>
      </c>
      <c r="CD139" s="24">
        <f t="shared" si="96"/>
        <v>-2666666.666666667</v>
      </c>
      <c r="CE139" s="24">
        <f t="shared" ref="CE139:CK139" si="97">-CE109*CE132</f>
        <v>-2666666.666666667</v>
      </c>
      <c r="CF139" s="24">
        <f t="shared" si="97"/>
        <v>-2666666.666666667</v>
      </c>
      <c r="CG139" s="24">
        <f t="shared" si="97"/>
        <v>-2666666.666666667</v>
      </c>
      <c r="CH139" s="24">
        <f t="shared" si="97"/>
        <v>-2666666.666666667</v>
      </c>
      <c r="CI139" s="24">
        <f t="shared" si="97"/>
        <v>-2666666.666666667</v>
      </c>
      <c r="CJ139" s="24">
        <f t="shared" si="97"/>
        <v>-2666666.666666667</v>
      </c>
      <c r="CK139" s="24">
        <f t="shared" si="97"/>
        <v>-2666666.666666667</v>
      </c>
    </row>
    <row r="140" spans="2:89" x14ac:dyDescent="0.35">
      <c r="B140" s="154" t="str">
        <f>+B110</f>
        <v>Item 4</v>
      </c>
      <c r="D140" t="s">
        <v>813</v>
      </c>
      <c r="E140" s="8" t="str">
        <f t="shared" si="59"/>
        <v>140 VOLLIST-EVP</v>
      </c>
      <c r="H140" s="31"/>
      <c r="I140" s="73"/>
      <c r="J140" s="73"/>
      <c r="K140" s="23">
        <f t="shared" si="85"/>
        <v>-1000000.0000000003</v>
      </c>
      <c r="L140" s="23">
        <f t="shared" si="85"/>
        <v>-2000000.0000000007</v>
      </c>
      <c r="M140" s="23">
        <f t="shared" si="85"/>
        <v>-4000000.0000000014</v>
      </c>
      <c r="N140" s="23">
        <f t="shared" si="85"/>
        <v>-8000000.0000000028</v>
      </c>
      <c r="O140" s="23">
        <f t="shared" si="85"/>
        <v>-16000000.000000006</v>
      </c>
      <c r="P140" s="23">
        <f t="shared" si="85"/>
        <v>-29333333.333333343</v>
      </c>
      <c r="R140" s="33"/>
      <c r="S140" s="24">
        <f t="shared" ref="S140" si="98">-S110*S133</f>
        <v>-83333.333333333343</v>
      </c>
      <c r="T140" s="24">
        <f t="shared" ref="T140:AX140" si="99">-T110*T133</f>
        <v>-83333.333333333343</v>
      </c>
      <c r="U140" s="24">
        <f t="shared" si="99"/>
        <v>-83333.333333333343</v>
      </c>
      <c r="V140" s="24">
        <f t="shared" si="99"/>
        <v>-83333.333333333343</v>
      </c>
      <c r="W140" s="24">
        <f t="shared" si="99"/>
        <v>-83333.333333333343</v>
      </c>
      <c r="X140" s="24">
        <f t="shared" si="99"/>
        <v>-83333.333333333343</v>
      </c>
      <c r="Y140" s="24">
        <f t="shared" si="99"/>
        <v>-83333.333333333343</v>
      </c>
      <c r="Z140" s="24">
        <f t="shared" si="99"/>
        <v>-83333.333333333343</v>
      </c>
      <c r="AA140" s="24">
        <f t="shared" si="99"/>
        <v>-83333.333333333343</v>
      </c>
      <c r="AB140" s="24">
        <f t="shared" si="99"/>
        <v>-83333.333333333343</v>
      </c>
      <c r="AC140" s="24">
        <f t="shared" si="99"/>
        <v>-83333.333333333343</v>
      </c>
      <c r="AD140" s="24">
        <f t="shared" si="99"/>
        <v>-83333.333333333343</v>
      </c>
      <c r="AE140" s="24">
        <f t="shared" si="99"/>
        <v>-166666.66666666669</v>
      </c>
      <c r="AF140" s="24">
        <f t="shared" si="99"/>
        <v>-166666.66666666669</v>
      </c>
      <c r="AG140" s="24">
        <f t="shared" si="99"/>
        <v>-166666.66666666669</v>
      </c>
      <c r="AH140" s="24">
        <f t="shared" si="99"/>
        <v>-166666.66666666669</v>
      </c>
      <c r="AI140" s="24">
        <f t="shared" si="99"/>
        <v>-166666.66666666669</v>
      </c>
      <c r="AJ140" s="24">
        <f t="shared" si="99"/>
        <v>-166666.66666666669</v>
      </c>
      <c r="AK140" s="24">
        <f t="shared" si="99"/>
        <v>-166666.66666666669</v>
      </c>
      <c r="AL140" s="24">
        <f t="shared" si="99"/>
        <v>-166666.66666666669</v>
      </c>
      <c r="AM140" s="24">
        <f t="shared" si="99"/>
        <v>-166666.66666666669</v>
      </c>
      <c r="AN140" s="24">
        <f t="shared" si="99"/>
        <v>-166666.66666666669</v>
      </c>
      <c r="AO140" s="24">
        <f t="shared" si="99"/>
        <v>-166666.66666666669</v>
      </c>
      <c r="AP140" s="24">
        <f t="shared" si="99"/>
        <v>-166666.66666666669</v>
      </c>
      <c r="AQ140" s="24">
        <f t="shared" si="99"/>
        <v>-333333.33333333337</v>
      </c>
      <c r="AR140" s="24">
        <f t="shared" si="99"/>
        <v>-333333.33333333337</v>
      </c>
      <c r="AS140" s="24">
        <f t="shared" si="99"/>
        <v>-333333.33333333337</v>
      </c>
      <c r="AT140" s="24">
        <f t="shared" si="99"/>
        <v>-333333.33333333337</v>
      </c>
      <c r="AU140" s="24">
        <f t="shared" si="99"/>
        <v>-333333.33333333337</v>
      </c>
      <c r="AV140" s="24">
        <f t="shared" si="99"/>
        <v>-333333.33333333337</v>
      </c>
      <c r="AW140" s="24">
        <f t="shared" si="99"/>
        <v>-333333.33333333337</v>
      </c>
      <c r="AX140" s="24">
        <f t="shared" si="99"/>
        <v>-333333.33333333337</v>
      </c>
      <c r="AY140" s="24">
        <f t="shared" ref="AY140:CD140" si="100">-AY110*AY133</f>
        <v>-333333.33333333337</v>
      </c>
      <c r="AZ140" s="24">
        <f t="shared" si="100"/>
        <v>-333333.33333333337</v>
      </c>
      <c r="BA140" s="24">
        <f t="shared" si="100"/>
        <v>-333333.33333333337</v>
      </c>
      <c r="BB140" s="24">
        <f t="shared" si="100"/>
        <v>-333333.33333333337</v>
      </c>
      <c r="BC140" s="24">
        <f t="shared" si="100"/>
        <v>-666666.66666666674</v>
      </c>
      <c r="BD140" s="24">
        <f t="shared" si="100"/>
        <v>-666666.66666666674</v>
      </c>
      <c r="BE140" s="24">
        <f t="shared" si="100"/>
        <v>-666666.66666666674</v>
      </c>
      <c r="BF140" s="24">
        <f t="shared" si="100"/>
        <v>-666666.66666666674</v>
      </c>
      <c r="BG140" s="24">
        <f t="shared" si="100"/>
        <v>-666666.66666666674</v>
      </c>
      <c r="BH140" s="24">
        <f t="shared" si="100"/>
        <v>-666666.66666666674</v>
      </c>
      <c r="BI140" s="24">
        <f t="shared" si="100"/>
        <v>-666666.66666666674</v>
      </c>
      <c r="BJ140" s="24">
        <f t="shared" si="100"/>
        <v>-666666.66666666674</v>
      </c>
      <c r="BK140" s="24">
        <f t="shared" si="100"/>
        <v>-666666.66666666674</v>
      </c>
      <c r="BL140" s="24">
        <f t="shared" si="100"/>
        <v>-666666.66666666674</v>
      </c>
      <c r="BM140" s="24">
        <f t="shared" si="100"/>
        <v>-666666.66666666674</v>
      </c>
      <c r="BN140" s="24">
        <f t="shared" si="100"/>
        <v>-666666.66666666674</v>
      </c>
      <c r="BO140" s="24">
        <f t="shared" si="100"/>
        <v>-1333333.3333333335</v>
      </c>
      <c r="BP140" s="24">
        <f t="shared" si="100"/>
        <v>-1333333.3333333335</v>
      </c>
      <c r="BQ140" s="24">
        <f t="shared" si="100"/>
        <v>-1333333.3333333335</v>
      </c>
      <c r="BR140" s="24">
        <f t="shared" si="100"/>
        <v>-1333333.3333333335</v>
      </c>
      <c r="BS140" s="24">
        <f t="shared" si="100"/>
        <v>-1333333.3333333335</v>
      </c>
      <c r="BT140" s="24">
        <f t="shared" si="100"/>
        <v>-1333333.3333333335</v>
      </c>
      <c r="BU140" s="24">
        <f t="shared" si="100"/>
        <v>-1333333.3333333335</v>
      </c>
      <c r="BV140" s="24">
        <f t="shared" si="100"/>
        <v>-1333333.3333333335</v>
      </c>
      <c r="BW140" s="24">
        <f t="shared" si="100"/>
        <v>-1333333.3333333335</v>
      </c>
      <c r="BX140" s="24">
        <f t="shared" si="100"/>
        <v>-1333333.3333333335</v>
      </c>
      <c r="BY140" s="24">
        <f t="shared" si="100"/>
        <v>-1333333.3333333335</v>
      </c>
      <c r="BZ140" s="24">
        <f t="shared" si="100"/>
        <v>-1333333.3333333335</v>
      </c>
      <c r="CA140" s="24">
        <f t="shared" si="100"/>
        <v>-2666666.666666667</v>
      </c>
      <c r="CB140" s="24">
        <f t="shared" si="100"/>
        <v>-2666666.666666667</v>
      </c>
      <c r="CC140" s="24">
        <f t="shared" si="100"/>
        <v>-2666666.666666667</v>
      </c>
      <c r="CD140" s="24">
        <f t="shared" si="100"/>
        <v>-2666666.666666667</v>
      </c>
      <c r="CE140" s="24">
        <f t="shared" ref="CE140:CK140" si="101">-CE110*CE133</f>
        <v>-2666666.666666667</v>
      </c>
      <c r="CF140" s="24">
        <f t="shared" si="101"/>
        <v>-2666666.666666667</v>
      </c>
      <c r="CG140" s="24">
        <f t="shared" si="101"/>
        <v>-2666666.666666667</v>
      </c>
      <c r="CH140" s="24">
        <f t="shared" si="101"/>
        <v>-2666666.666666667</v>
      </c>
      <c r="CI140" s="24">
        <f t="shared" si="101"/>
        <v>-2666666.666666667</v>
      </c>
      <c r="CJ140" s="24">
        <f t="shared" si="101"/>
        <v>-2666666.666666667</v>
      </c>
      <c r="CK140" s="24">
        <f t="shared" si="101"/>
        <v>-2666666.666666667</v>
      </c>
    </row>
    <row r="141" spans="2:89" x14ac:dyDescent="0.35">
      <c r="B141" s="154" t="str">
        <f>+B111</f>
        <v>Item 5</v>
      </c>
      <c r="D141" t="s">
        <v>813</v>
      </c>
      <c r="E141" s="8" t="str">
        <f t="shared" si="59"/>
        <v>141 VOLLIST-EVP</v>
      </c>
      <c r="H141" s="31"/>
      <c r="I141" s="73"/>
      <c r="J141" s="73"/>
      <c r="K141" s="251">
        <f t="shared" si="85"/>
        <v>-1000000.0000000003</v>
      </c>
      <c r="L141" s="251">
        <f t="shared" si="85"/>
        <v>-2000000.0000000007</v>
      </c>
      <c r="M141" s="251">
        <f t="shared" si="85"/>
        <v>-4000000.0000000014</v>
      </c>
      <c r="N141" s="251">
        <f t="shared" si="85"/>
        <v>-8000000.0000000028</v>
      </c>
      <c r="O141" s="251">
        <f t="shared" si="85"/>
        <v>-16000000.000000006</v>
      </c>
      <c r="P141" s="251">
        <f t="shared" si="85"/>
        <v>-29333333.333333343</v>
      </c>
      <c r="R141" s="33"/>
      <c r="S141" s="134">
        <f t="shared" ref="S141" si="102">-S111*S134</f>
        <v>-83333.333333333343</v>
      </c>
      <c r="T141" s="134">
        <f t="shared" ref="T141:AX141" si="103">-T111*T134</f>
        <v>-83333.333333333343</v>
      </c>
      <c r="U141" s="134">
        <f t="shared" si="103"/>
        <v>-83333.333333333343</v>
      </c>
      <c r="V141" s="134">
        <f t="shared" si="103"/>
        <v>-83333.333333333343</v>
      </c>
      <c r="W141" s="134">
        <f t="shared" si="103"/>
        <v>-83333.333333333343</v>
      </c>
      <c r="X141" s="134">
        <f t="shared" si="103"/>
        <v>-83333.333333333343</v>
      </c>
      <c r="Y141" s="134">
        <f t="shared" si="103"/>
        <v>-83333.333333333343</v>
      </c>
      <c r="Z141" s="134">
        <f t="shared" si="103"/>
        <v>-83333.333333333343</v>
      </c>
      <c r="AA141" s="134">
        <f t="shared" si="103"/>
        <v>-83333.333333333343</v>
      </c>
      <c r="AB141" s="134">
        <f t="shared" si="103"/>
        <v>-83333.333333333343</v>
      </c>
      <c r="AC141" s="134">
        <f t="shared" si="103"/>
        <v>-83333.333333333343</v>
      </c>
      <c r="AD141" s="134">
        <f t="shared" si="103"/>
        <v>-83333.333333333343</v>
      </c>
      <c r="AE141" s="134">
        <f t="shared" si="103"/>
        <v>-166666.66666666669</v>
      </c>
      <c r="AF141" s="134">
        <f t="shared" si="103"/>
        <v>-166666.66666666669</v>
      </c>
      <c r="AG141" s="134">
        <f t="shared" si="103"/>
        <v>-166666.66666666669</v>
      </c>
      <c r="AH141" s="134">
        <f t="shared" si="103"/>
        <v>-166666.66666666669</v>
      </c>
      <c r="AI141" s="134">
        <f t="shared" si="103"/>
        <v>-166666.66666666669</v>
      </c>
      <c r="AJ141" s="134">
        <f t="shared" si="103"/>
        <v>-166666.66666666669</v>
      </c>
      <c r="AK141" s="134">
        <f t="shared" si="103"/>
        <v>-166666.66666666669</v>
      </c>
      <c r="AL141" s="134">
        <f t="shared" si="103"/>
        <v>-166666.66666666669</v>
      </c>
      <c r="AM141" s="134">
        <f t="shared" si="103"/>
        <v>-166666.66666666669</v>
      </c>
      <c r="AN141" s="134">
        <f t="shared" si="103"/>
        <v>-166666.66666666669</v>
      </c>
      <c r="AO141" s="134">
        <f t="shared" si="103"/>
        <v>-166666.66666666669</v>
      </c>
      <c r="AP141" s="134">
        <f t="shared" si="103"/>
        <v>-166666.66666666669</v>
      </c>
      <c r="AQ141" s="134">
        <f t="shared" si="103"/>
        <v>-333333.33333333337</v>
      </c>
      <c r="AR141" s="134">
        <f t="shared" si="103"/>
        <v>-333333.33333333337</v>
      </c>
      <c r="AS141" s="134">
        <f t="shared" si="103"/>
        <v>-333333.33333333337</v>
      </c>
      <c r="AT141" s="134">
        <f t="shared" si="103"/>
        <v>-333333.33333333337</v>
      </c>
      <c r="AU141" s="134">
        <f t="shared" si="103"/>
        <v>-333333.33333333337</v>
      </c>
      <c r="AV141" s="134">
        <f t="shared" si="103"/>
        <v>-333333.33333333337</v>
      </c>
      <c r="AW141" s="134">
        <f t="shared" si="103"/>
        <v>-333333.33333333337</v>
      </c>
      <c r="AX141" s="134">
        <f t="shared" si="103"/>
        <v>-333333.33333333337</v>
      </c>
      <c r="AY141" s="134">
        <f t="shared" ref="AY141:CD141" si="104">-AY111*AY134</f>
        <v>-333333.33333333337</v>
      </c>
      <c r="AZ141" s="134">
        <f t="shared" si="104"/>
        <v>-333333.33333333337</v>
      </c>
      <c r="BA141" s="134">
        <f t="shared" si="104"/>
        <v>-333333.33333333337</v>
      </c>
      <c r="BB141" s="134">
        <f t="shared" si="104"/>
        <v>-333333.33333333337</v>
      </c>
      <c r="BC141" s="134">
        <f t="shared" si="104"/>
        <v>-666666.66666666674</v>
      </c>
      <c r="BD141" s="134">
        <f t="shared" si="104"/>
        <v>-666666.66666666674</v>
      </c>
      <c r="BE141" s="134">
        <f t="shared" si="104"/>
        <v>-666666.66666666674</v>
      </c>
      <c r="BF141" s="134">
        <f t="shared" si="104"/>
        <v>-666666.66666666674</v>
      </c>
      <c r="BG141" s="134">
        <f t="shared" si="104"/>
        <v>-666666.66666666674</v>
      </c>
      <c r="BH141" s="134">
        <f t="shared" si="104"/>
        <v>-666666.66666666674</v>
      </c>
      <c r="BI141" s="134">
        <f t="shared" si="104"/>
        <v>-666666.66666666674</v>
      </c>
      <c r="BJ141" s="134">
        <f t="shared" si="104"/>
        <v>-666666.66666666674</v>
      </c>
      <c r="BK141" s="134">
        <f t="shared" si="104"/>
        <v>-666666.66666666674</v>
      </c>
      <c r="BL141" s="134">
        <f t="shared" si="104"/>
        <v>-666666.66666666674</v>
      </c>
      <c r="BM141" s="134">
        <f t="shared" si="104"/>
        <v>-666666.66666666674</v>
      </c>
      <c r="BN141" s="134">
        <f t="shared" si="104"/>
        <v>-666666.66666666674</v>
      </c>
      <c r="BO141" s="134">
        <f t="shared" si="104"/>
        <v>-1333333.3333333335</v>
      </c>
      <c r="BP141" s="134">
        <f t="shared" si="104"/>
        <v>-1333333.3333333335</v>
      </c>
      <c r="BQ141" s="134">
        <f t="shared" si="104"/>
        <v>-1333333.3333333335</v>
      </c>
      <c r="BR141" s="134">
        <f t="shared" si="104"/>
        <v>-1333333.3333333335</v>
      </c>
      <c r="BS141" s="134">
        <f t="shared" si="104"/>
        <v>-1333333.3333333335</v>
      </c>
      <c r="BT141" s="134">
        <f t="shared" si="104"/>
        <v>-1333333.3333333335</v>
      </c>
      <c r="BU141" s="134">
        <f t="shared" si="104"/>
        <v>-1333333.3333333335</v>
      </c>
      <c r="BV141" s="134">
        <f t="shared" si="104"/>
        <v>-1333333.3333333335</v>
      </c>
      <c r="BW141" s="134">
        <f t="shared" si="104"/>
        <v>-1333333.3333333335</v>
      </c>
      <c r="BX141" s="134">
        <f t="shared" si="104"/>
        <v>-1333333.3333333335</v>
      </c>
      <c r="BY141" s="134">
        <f t="shared" si="104"/>
        <v>-1333333.3333333335</v>
      </c>
      <c r="BZ141" s="134">
        <f t="shared" si="104"/>
        <v>-1333333.3333333335</v>
      </c>
      <c r="CA141" s="134">
        <f t="shared" si="104"/>
        <v>-2666666.666666667</v>
      </c>
      <c r="CB141" s="134">
        <f t="shared" si="104"/>
        <v>-2666666.666666667</v>
      </c>
      <c r="CC141" s="134">
        <f t="shared" si="104"/>
        <v>-2666666.666666667</v>
      </c>
      <c r="CD141" s="134">
        <f t="shared" si="104"/>
        <v>-2666666.666666667</v>
      </c>
      <c r="CE141" s="134">
        <f t="shared" ref="CE141:CK141" si="105">-CE111*CE134</f>
        <v>-2666666.666666667</v>
      </c>
      <c r="CF141" s="134">
        <f t="shared" si="105"/>
        <v>-2666666.666666667</v>
      </c>
      <c r="CG141" s="134">
        <f t="shared" si="105"/>
        <v>-2666666.666666667</v>
      </c>
      <c r="CH141" s="134">
        <f t="shared" si="105"/>
        <v>-2666666.666666667</v>
      </c>
      <c r="CI141" s="134">
        <f t="shared" si="105"/>
        <v>-2666666.666666667</v>
      </c>
      <c r="CJ141" s="134">
        <f t="shared" si="105"/>
        <v>-2666666.666666667</v>
      </c>
      <c r="CK141" s="134">
        <f t="shared" si="105"/>
        <v>-2666666.666666667</v>
      </c>
    </row>
    <row r="142" spans="2:89" x14ac:dyDescent="0.35">
      <c r="B142" s="123" t="s">
        <v>804</v>
      </c>
      <c r="C142" t="s">
        <v>203</v>
      </c>
      <c r="D142" t="s">
        <v>813</v>
      </c>
      <c r="E142" s="8" t="str">
        <f t="shared" si="59"/>
        <v>142 VOLLIST-EVP</v>
      </c>
      <c r="F142" s="27"/>
      <c r="G142" s="27"/>
      <c r="H142" s="31"/>
      <c r="I142" s="73"/>
      <c r="J142" s="73"/>
      <c r="K142" s="33">
        <f t="shared" si="85"/>
        <v>-5000000.0000000019</v>
      </c>
      <c r="L142" s="33">
        <f t="shared" si="85"/>
        <v>-10000000.000000004</v>
      </c>
      <c r="M142" s="33">
        <f t="shared" si="85"/>
        <v>-20000000.000000007</v>
      </c>
      <c r="N142" s="33">
        <f t="shared" si="85"/>
        <v>-40000000.000000015</v>
      </c>
      <c r="O142" s="33">
        <f t="shared" si="85"/>
        <v>-80000000.00000003</v>
      </c>
      <c r="P142" s="33">
        <f t="shared" si="85"/>
        <v>-146666666.66666672</v>
      </c>
      <c r="R142" s="33"/>
      <c r="S142" s="33">
        <f t="shared" ref="S142" si="106">SUM(S137:S141)</f>
        <v>-416666.66666666674</v>
      </c>
      <c r="T142" s="33">
        <f t="shared" ref="T142:AX142" si="107">SUM(T137:T141)</f>
        <v>-416666.66666666674</v>
      </c>
      <c r="U142" s="33">
        <f t="shared" si="107"/>
        <v>-416666.66666666674</v>
      </c>
      <c r="V142" s="33">
        <f t="shared" si="107"/>
        <v>-416666.66666666674</v>
      </c>
      <c r="W142" s="33">
        <f t="shared" si="107"/>
        <v>-416666.66666666674</v>
      </c>
      <c r="X142" s="33">
        <f t="shared" si="107"/>
        <v>-416666.66666666674</v>
      </c>
      <c r="Y142" s="33">
        <f t="shared" si="107"/>
        <v>-416666.66666666674</v>
      </c>
      <c r="Z142" s="33">
        <f t="shared" si="107"/>
        <v>-416666.66666666674</v>
      </c>
      <c r="AA142" s="33">
        <f t="shared" si="107"/>
        <v>-416666.66666666674</v>
      </c>
      <c r="AB142" s="33">
        <f t="shared" si="107"/>
        <v>-416666.66666666674</v>
      </c>
      <c r="AC142" s="33">
        <f t="shared" si="107"/>
        <v>-416666.66666666674</v>
      </c>
      <c r="AD142" s="33">
        <f t="shared" si="107"/>
        <v>-416666.66666666674</v>
      </c>
      <c r="AE142" s="33">
        <f t="shared" si="107"/>
        <v>-833333.33333333349</v>
      </c>
      <c r="AF142" s="33">
        <f t="shared" si="107"/>
        <v>-833333.33333333349</v>
      </c>
      <c r="AG142" s="33">
        <f t="shared" si="107"/>
        <v>-833333.33333333349</v>
      </c>
      <c r="AH142" s="33">
        <f t="shared" si="107"/>
        <v>-833333.33333333349</v>
      </c>
      <c r="AI142" s="33">
        <f t="shared" si="107"/>
        <v>-833333.33333333349</v>
      </c>
      <c r="AJ142" s="33">
        <f t="shared" si="107"/>
        <v>-833333.33333333349</v>
      </c>
      <c r="AK142" s="33">
        <f t="shared" si="107"/>
        <v>-833333.33333333349</v>
      </c>
      <c r="AL142" s="33">
        <f t="shared" si="107"/>
        <v>-833333.33333333349</v>
      </c>
      <c r="AM142" s="33">
        <f t="shared" si="107"/>
        <v>-833333.33333333349</v>
      </c>
      <c r="AN142" s="33">
        <f t="shared" si="107"/>
        <v>-833333.33333333349</v>
      </c>
      <c r="AO142" s="33">
        <f t="shared" si="107"/>
        <v>-833333.33333333349</v>
      </c>
      <c r="AP142" s="33">
        <f t="shared" si="107"/>
        <v>-833333.33333333349</v>
      </c>
      <c r="AQ142" s="33">
        <f t="shared" si="107"/>
        <v>-1666666.666666667</v>
      </c>
      <c r="AR142" s="33">
        <f t="shared" si="107"/>
        <v>-1666666.666666667</v>
      </c>
      <c r="AS142" s="33">
        <f t="shared" si="107"/>
        <v>-1666666.666666667</v>
      </c>
      <c r="AT142" s="33">
        <f t="shared" si="107"/>
        <v>-1666666.666666667</v>
      </c>
      <c r="AU142" s="33">
        <f t="shared" si="107"/>
        <v>-1666666.666666667</v>
      </c>
      <c r="AV142" s="33">
        <f t="shared" si="107"/>
        <v>-1666666.666666667</v>
      </c>
      <c r="AW142" s="33">
        <f t="shared" si="107"/>
        <v>-1666666.666666667</v>
      </c>
      <c r="AX142" s="33">
        <f t="shared" si="107"/>
        <v>-1666666.666666667</v>
      </c>
      <c r="AY142" s="33">
        <f t="shared" ref="AY142:CD142" si="108">SUM(AY137:AY141)</f>
        <v>-1666666.666666667</v>
      </c>
      <c r="AZ142" s="33">
        <f t="shared" si="108"/>
        <v>-1666666.666666667</v>
      </c>
      <c r="BA142" s="33">
        <f t="shared" si="108"/>
        <v>-1666666.666666667</v>
      </c>
      <c r="BB142" s="33">
        <f t="shared" si="108"/>
        <v>-1666666.666666667</v>
      </c>
      <c r="BC142" s="33">
        <f t="shared" si="108"/>
        <v>-3333333.333333334</v>
      </c>
      <c r="BD142" s="33">
        <f t="shared" si="108"/>
        <v>-3333333.333333334</v>
      </c>
      <c r="BE142" s="33">
        <f t="shared" si="108"/>
        <v>-3333333.333333334</v>
      </c>
      <c r="BF142" s="33">
        <f t="shared" si="108"/>
        <v>-3333333.333333334</v>
      </c>
      <c r="BG142" s="33">
        <f t="shared" si="108"/>
        <v>-3333333.333333334</v>
      </c>
      <c r="BH142" s="33">
        <f t="shared" si="108"/>
        <v>-3333333.333333334</v>
      </c>
      <c r="BI142" s="33">
        <f t="shared" si="108"/>
        <v>-3333333.333333334</v>
      </c>
      <c r="BJ142" s="33">
        <f t="shared" si="108"/>
        <v>-3333333.333333334</v>
      </c>
      <c r="BK142" s="33">
        <f t="shared" si="108"/>
        <v>-3333333.333333334</v>
      </c>
      <c r="BL142" s="33">
        <f t="shared" si="108"/>
        <v>-3333333.333333334</v>
      </c>
      <c r="BM142" s="33">
        <f t="shared" si="108"/>
        <v>-3333333.333333334</v>
      </c>
      <c r="BN142" s="33">
        <f t="shared" si="108"/>
        <v>-3333333.333333334</v>
      </c>
      <c r="BO142" s="33">
        <f t="shared" si="108"/>
        <v>-6666666.6666666679</v>
      </c>
      <c r="BP142" s="33">
        <f t="shared" si="108"/>
        <v>-6666666.6666666679</v>
      </c>
      <c r="BQ142" s="33">
        <f t="shared" si="108"/>
        <v>-6666666.6666666679</v>
      </c>
      <c r="BR142" s="33">
        <f t="shared" si="108"/>
        <v>-6666666.6666666679</v>
      </c>
      <c r="BS142" s="33">
        <f t="shared" si="108"/>
        <v>-6666666.6666666679</v>
      </c>
      <c r="BT142" s="33">
        <f t="shared" si="108"/>
        <v>-6666666.6666666679</v>
      </c>
      <c r="BU142" s="33">
        <f t="shared" si="108"/>
        <v>-6666666.6666666679</v>
      </c>
      <c r="BV142" s="33">
        <f t="shared" si="108"/>
        <v>-6666666.6666666679</v>
      </c>
      <c r="BW142" s="33">
        <f t="shared" si="108"/>
        <v>-6666666.6666666679</v>
      </c>
      <c r="BX142" s="33">
        <f t="shared" si="108"/>
        <v>-6666666.6666666679</v>
      </c>
      <c r="BY142" s="33">
        <f t="shared" si="108"/>
        <v>-6666666.6666666679</v>
      </c>
      <c r="BZ142" s="33">
        <f t="shared" si="108"/>
        <v>-6666666.6666666679</v>
      </c>
      <c r="CA142" s="33">
        <f t="shared" si="108"/>
        <v>-13333333.333333336</v>
      </c>
      <c r="CB142" s="33">
        <f t="shared" si="108"/>
        <v>-13333333.333333336</v>
      </c>
      <c r="CC142" s="33">
        <f t="shared" si="108"/>
        <v>-13333333.333333336</v>
      </c>
      <c r="CD142" s="33">
        <f t="shared" si="108"/>
        <v>-13333333.333333336</v>
      </c>
      <c r="CE142" s="33">
        <f t="shared" ref="CE142:CK142" si="109">SUM(CE137:CE141)</f>
        <v>-13333333.333333336</v>
      </c>
      <c r="CF142" s="33">
        <f t="shared" si="109"/>
        <v>-13333333.333333336</v>
      </c>
      <c r="CG142" s="33">
        <f t="shared" si="109"/>
        <v>-13333333.333333336</v>
      </c>
      <c r="CH142" s="33">
        <f t="shared" si="109"/>
        <v>-13333333.333333336</v>
      </c>
      <c r="CI142" s="33">
        <f t="shared" si="109"/>
        <v>-13333333.333333336</v>
      </c>
      <c r="CJ142" s="33">
        <f t="shared" si="109"/>
        <v>-13333333.333333336</v>
      </c>
      <c r="CK142" s="33">
        <f t="shared" si="109"/>
        <v>-13333333.333333336</v>
      </c>
    </row>
    <row r="143" spans="2:89" x14ac:dyDescent="0.35">
      <c r="B143" s="123"/>
      <c r="C143" s="27"/>
      <c r="D143" t="s">
        <v>813</v>
      </c>
      <c r="E143" s="8" t="str">
        <f t="shared" si="59"/>
        <v>143 VOLLIST-EVP</v>
      </c>
      <c r="F143" s="27"/>
      <c r="G143" s="27"/>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row>
    <row r="144" spans="2:89" x14ac:dyDescent="0.35">
      <c r="B144" s="123" t="s">
        <v>805</v>
      </c>
      <c r="C144" s="27"/>
      <c r="D144" t="s">
        <v>813</v>
      </c>
      <c r="E144" s="8" t="str">
        <f t="shared" si="59"/>
        <v>144 VOLLIST-EVP</v>
      </c>
      <c r="F144" s="27"/>
      <c r="G144" s="27"/>
      <c r="H144" s="31"/>
      <c r="I144" s="73"/>
      <c r="J144" s="73"/>
      <c r="K144" s="33">
        <f t="shared" ref="K144:P144" si="110">SUMIF($3:$3,K$2,144:144)</f>
        <v>0</v>
      </c>
      <c r="L144" s="33">
        <f t="shared" si="110"/>
        <v>0</v>
      </c>
      <c r="M144" s="33">
        <f t="shared" si="110"/>
        <v>0</v>
      </c>
      <c r="N144" s="33">
        <f t="shared" si="110"/>
        <v>0</v>
      </c>
      <c r="O144" s="33">
        <f t="shared" si="110"/>
        <v>0</v>
      </c>
      <c r="P144" s="33">
        <f t="shared" si="110"/>
        <v>0</v>
      </c>
      <c r="R144" s="33"/>
      <c r="S144" s="33">
        <f t="shared" ref="S144" si="111">+S127+S142</f>
        <v>0</v>
      </c>
      <c r="T144" s="33">
        <f t="shared" ref="T144:AX144" si="112">+T127+T142</f>
        <v>0</v>
      </c>
      <c r="U144" s="33">
        <f t="shared" si="112"/>
        <v>0</v>
      </c>
      <c r="V144" s="33">
        <f t="shared" si="112"/>
        <v>0</v>
      </c>
      <c r="W144" s="33">
        <f t="shared" si="112"/>
        <v>0</v>
      </c>
      <c r="X144" s="33">
        <f t="shared" si="112"/>
        <v>0</v>
      </c>
      <c r="Y144" s="33">
        <f t="shared" si="112"/>
        <v>0</v>
      </c>
      <c r="Z144" s="33">
        <f t="shared" si="112"/>
        <v>0</v>
      </c>
      <c r="AA144" s="33">
        <f t="shared" si="112"/>
        <v>0</v>
      </c>
      <c r="AB144" s="33">
        <f t="shared" si="112"/>
        <v>0</v>
      </c>
      <c r="AC144" s="33">
        <f t="shared" si="112"/>
        <v>0</v>
      </c>
      <c r="AD144" s="33">
        <f t="shared" si="112"/>
        <v>0</v>
      </c>
      <c r="AE144" s="33">
        <f t="shared" si="112"/>
        <v>0</v>
      </c>
      <c r="AF144" s="33">
        <f t="shared" si="112"/>
        <v>0</v>
      </c>
      <c r="AG144" s="33">
        <f t="shared" si="112"/>
        <v>0</v>
      </c>
      <c r="AH144" s="33">
        <f t="shared" si="112"/>
        <v>0</v>
      </c>
      <c r="AI144" s="33">
        <f t="shared" si="112"/>
        <v>0</v>
      </c>
      <c r="AJ144" s="33">
        <f t="shared" si="112"/>
        <v>0</v>
      </c>
      <c r="AK144" s="33">
        <f t="shared" si="112"/>
        <v>0</v>
      </c>
      <c r="AL144" s="33">
        <f t="shared" si="112"/>
        <v>0</v>
      </c>
      <c r="AM144" s="33">
        <f t="shared" si="112"/>
        <v>0</v>
      </c>
      <c r="AN144" s="33">
        <f t="shared" si="112"/>
        <v>0</v>
      </c>
      <c r="AO144" s="33">
        <f t="shared" si="112"/>
        <v>0</v>
      </c>
      <c r="AP144" s="33">
        <f t="shared" si="112"/>
        <v>0</v>
      </c>
      <c r="AQ144" s="33">
        <f t="shared" si="112"/>
        <v>0</v>
      </c>
      <c r="AR144" s="33">
        <f t="shared" si="112"/>
        <v>0</v>
      </c>
      <c r="AS144" s="33">
        <f t="shared" si="112"/>
        <v>0</v>
      </c>
      <c r="AT144" s="33">
        <f t="shared" si="112"/>
        <v>0</v>
      </c>
      <c r="AU144" s="33">
        <f t="shared" si="112"/>
        <v>0</v>
      </c>
      <c r="AV144" s="33">
        <f t="shared" si="112"/>
        <v>0</v>
      </c>
      <c r="AW144" s="33">
        <f t="shared" si="112"/>
        <v>0</v>
      </c>
      <c r="AX144" s="33">
        <f t="shared" si="112"/>
        <v>0</v>
      </c>
      <c r="AY144" s="33">
        <f t="shared" ref="AY144:CD144" si="113">+AY127+AY142</f>
        <v>0</v>
      </c>
      <c r="AZ144" s="33">
        <f t="shared" si="113"/>
        <v>0</v>
      </c>
      <c r="BA144" s="33">
        <f t="shared" si="113"/>
        <v>0</v>
      </c>
      <c r="BB144" s="33">
        <f t="shared" si="113"/>
        <v>0</v>
      </c>
      <c r="BC144" s="33">
        <f t="shared" si="113"/>
        <v>0</v>
      </c>
      <c r="BD144" s="33">
        <f t="shared" si="113"/>
        <v>0</v>
      </c>
      <c r="BE144" s="33">
        <f t="shared" si="113"/>
        <v>0</v>
      </c>
      <c r="BF144" s="33">
        <f t="shared" si="113"/>
        <v>0</v>
      </c>
      <c r="BG144" s="33">
        <f t="shared" si="113"/>
        <v>0</v>
      </c>
      <c r="BH144" s="33">
        <f t="shared" si="113"/>
        <v>0</v>
      </c>
      <c r="BI144" s="33">
        <f t="shared" si="113"/>
        <v>0</v>
      </c>
      <c r="BJ144" s="33">
        <f t="shared" si="113"/>
        <v>0</v>
      </c>
      <c r="BK144" s="33">
        <f t="shared" si="113"/>
        <v>0</v>
      </c>
      <c r="BL144" s="33">
        <f t="shared" si="113"/>
        <v>0</v>
      </c>
      <c r="BM144" s="33">
        <f t="shared" si="113"/>
        <v>0</v>
      </c>
      <c r="BN144" s="33">
        <f t="shared" si="113"/>
        <v>0</v>
      </c>
      <c r="BO144" s="33">
        <f t="shared" si="113"/>
        <v>0</v>
      </c>
      <c r="BP144" s="33">
        <f t="shared" si="113"/>
        <v>0</v>
      </c>
      <c r="BQ144" s="33">
        <f t="shared" si="113"/>
        <v>0</v>
      </c>
      <c r="BR144" s="33">
        <f t="shared" si="113"/>
        <v>0</v>
      </c>
      <c r="BS144" s="33">
        <f t="shared" si="113"/>
        <v>0</v>
      </c>
      <c r="BT144" s="33">
        <f t="shared" si="113"/>
        <v>0</v>
      </c>
      <c r="BU144" s="33">
        <f t="shared" si="113"/>
        <v>0</v>
      </c>
      <c r="BV144" s="33">
        <f t="shared" si="113"/>
        <v>0</v>
      </c>
      <c r="BW144" s="33">
        <f t="shared" si="113"/>
        <v>0</v>
      </c>
      <c r="BX144" s="33">
        <f t="shared" si="113"/>
        <v>0</v>
      </c>
      <c r="BY144" s="33">
        <f t="shared" si="113"/>
        <v>0</v>
      </c>
      <c r="BZ144" s="33">
        <f t="shared" si="113"/>
        <v>0</v>
      </c>
      <c r="CA144" s="33">
        <f t="shared" si="113"/>
        <v>0</v>
      </c>
      <c r="CB144" s="33">
        <f t="shared" si="113"/>
        <v>0</v>
      </c>
      <c r="CC144" s="33">
        <f t="shared" si="113"/>
        <v>0</v>
      </c>
      <c r="CD144" s="33">
        <f t="shared" si="113"/>
        <v>0</v>
      </c>
      <c r="CE144" s="33">
        <f t="shared" ref="CE144:CK144" si="114">+CE127+CE142</f>
        <v>0</v>
      </c>
      <c r="CF144" s="33">
        <f t="shared" si="114"/>
        <v>0</v>
      </c>
      <c r="CG144" s="33">
        <f t="shared" si="114"/>
        <v>0</v>
      </c>
      <c r="CH144" s="33">
        <f t="shared" si="114"/>
        <v>0</v>
      </c>
      <c r="CI144" s="33">
        <f t="shared" si="114"/>
        <v>0</v>
      </c>
      <c r="CJ144" s="33">
        <f t="shared" si="114"/>
        <v>0</v>
      </c>
      <c r="CK144" s="33">
        <f t="shared" si="114"/>
        <v>0</v>
      </c>
    </row>
    <row r="145" spans="2:89" x14ac:dyDescent="0.35">
      <c r="B145" s="141" t="s">
        <v>69</v>
      </c>
      <c r="C145" s="27"/>
      <c r="D145" t="s">
        <v>813</v>
      </c>
      <c r="E145" s="8" t="str">
        <f t="shared" si="59"/>
        <v>145 VOLLIST-EVP</v>
      </c>
      <c r="F145" s="27"/>
      <c r="G145" s="27"/>
      <c r="H145" s="31"/>
      <c r="I145" s="73"/>
      <c r="J145" s="73"/>
      <c r="K145" s="20">
        <f t="shared" ref="K145:P145" si="115">+IFERROR(K144/K127,0)</f>
        <v>0</v>
      </c>
      <c r="L145" s="20">
        <f t="shared" si="115"/>
        <v>0</v>
      </c>
      <c r="M145" s="20">
        <f t="shared" si="115"/>
        <v>0</v>
      </c>
      <c r="N145" s="20">
        <f t="shared" si="115"/>
        <v>0</v>
      </c>
      <c r="O145" s="20">
        <f t="shared" si="115"/>
        <v>0</v>
      </c>
      <c r="P145" s="20">
        <f t="shared" si="115"/>
        <v>0</v>
      </c>
      <c r="R145" s="33"/>
      <c r="S145" s="20">
        <f t="shared" ref="S145" si="116">+IFERROR(S144/S127,0)</f>
        <v>0</v>
      </c>
      <c r="T145" s="20">
        <f t="shared" ref="T145:AX145" si="117">+IFERROR(T144/T127,0)</f>
        <v>0</v>
      </c>
      <c r="U145" s="20">
        <f t="shared" si="117"/>
        <v>0</v>
      </c>
      <c r="V145" s="20">
        <f t="shared" si="117"/>
        <v>0</v>
      </c>
      <c r="W145" s="20">
        <f t="shared" si="117"/>
        <v>0</v>
      </c>
      <c r="X145" s="20">
        <f t="shared" si="117"/>
        <v>0</v>
      </c>
      <c r="Y145" s="20">
        <f t="shared" si="117"/>
        <v>0</v>
      </c>
      <c r="Z145" s="20">
        <f t="shared" si="117"/>
        <v>0</v>
      </c>
      <c r="AA145" s="20">
        <f t="shared" si="117"/>
        <v>0</v>
      </c>
      <c r="AB145" s="20">
        <f t="shared" si="117"/>
        <v>0</v>
      </c>
      <c r="AC145" s="20">
        <f t="shared" si="117"/>
        <v>0</v>
      </c>
      <c r="AD145" s="20">
        <f t="shared" si="117"/>
        <v>0</v>
      </c>
      <c r="AE145" s="20">
        <f t="shared" si="117"/>
        <v>0</v>
      </c>
      <c r="AF145" s="20">
        <f t="shared" si="117"/>
        <v>0</v>
      </c>
      <c r="AG145" s="20">
        <f t="shared" si="117"/>
        <v>0</v>
      </c>
      <c r="AH145" s="20">
        <f t="shared" si="117"/>
        <v>0</v>
      </c>
      <c r="AI145" s="20">
        <f t="shared" si="117"/>
        <v>0</v>
      </c>
      <c r="AJ145" s="20">
        <f t="shared" si="117"/>
        <v>0</v>
      </c>
      <c r="AK145" s="20">
        <f t="shared" si="117"/>
        <v>0</v>
      </c>
      <c r="AL145" s="20">
        <f t="shared" si="117"/>
        <v>0</v>
      </c>
      <c r="AM145" s="20">
        <f t="shared" si="117"/>
        <v>0</v>
      </c>
      <c r="AN145" s="20">
        <f t="shared" si="117"/>
        <v>0</v>
      </c>
      <c r="AO145" s="20">
        <f t="shared" si="117"/>
        <v>0</v>
      </c>
      <c r="AP145" s="20">
        <f t="shared" si="117"/>
        <v>0</v>
      </c>
      <c r="AQ145" s="20">
        <f t="shared" si="117"/>
        <v>0</v>
      </c>
      <c r="AR145" s="20">
        <f t="shared" si="117"/>
        <v>0</v>
      </c>
      <c r="AS145" s="20">
        <f t="shared" si="117"/>
        <v>0</v>
      </c>
      <c r="AT145" s="20">
        <f t="shared" si="117"/>
        <v>0</v>
      </c>
      <c r="AU145" s="20">
        <f t="shared" si="117"/>
        <v>0</v>
      </c>
      <c r="AV145" s="20">
        <f t="shared" si="117"/>
        <v>0</v>
      </c>
      <c r="AW145" s="20">
        <f t="shared" si="117"/>
        <v>0</v>
      </c>
      <c r="AX145" s="20">
        <f t="shared" si="117"/>
        <v>0</v>
      </c>
      <c r="AY145" s="20">
        <f t="shared" ref="AY145:CD145" si="118">+IFERROR(AY144/AY127,0)</f>
        <v>0</v>
      </c>
      <c r="AZ145" s="20">
        <f t="shared" si="118"/>
        <v>0</v>
      </c>
      <c r="BA145" s="20">
        <f t="shared" si="118"/>
        <v>0</v>
      </c>
      <c r="BB145" s="20">
        <f t="shared" si="118"/>
        <v>0</v>
      </c>
      <c r="BC145" s="20">
        <f t="shared" si="118"/>
        <v>0</v>
      </c>
      <c r="BD145" s="20">
        <f t="shared" si="118"/>
        <v>0</v>
      </c>
      <c r="BE145" s="20">
        <f t="shared" si="118"/>
        <v>0</v>
      </c>
      <c r="BF145" s="20">
        <f t="shared" si="118"/>
        <v>0</v>
      </c>
      <c r="BG145" s="20">
        <f t="shared" si="118"/>
        <v>0</v>
      </c>
      <c r="BH145" s="20">
        <f t="shared" si="118"/>
        <v>0</v>
      </c>
      <c r="BI145" s="20">
        <f t="shared" si="118"/>
        <v>0</v>
      </c>
      <c r="BJ145" s="20">
        <f t="shared" si="118"/>
        <v>0</v>
      </c>
      <c r="BK145" s="20">
        <f t="shared" si="118"/>
        <v>0</v>
      </c>
      <c r="BL145" s="20">
        <f t="shared" si="118"/>
        <v>0</v>
      </c>
      <c r="BM145" s="20">
        <f t="shared" si="118"/>
        <v>0</v>
      </c>
      <c r="BN145" s="20">
        <f t="shared" si="118"/>
        <v>0</v>
      </c>
      <c r="BO145" s="20">
        <f t="shared" si="118"/>
        <v>0</v>
      </c>
      <c r="BP145" s="20">
        <f t="shared" si="118"/>
        <v>0</v>
      </c>
      <c r="BQ145" s="20">
        <f t="shared" si="118"/>
        <v>0</v>
      </c>
      <c r="BR145" s="20">
        <f t="shared" si="118"/>
        <v>0</v>
      </c>
      <c r="BS145" s="20">
        <f t="shared" si="118"/>
        <v>0</v>
      </c>
      <c r="BT145" s="20">
        <f t="shared" si="118"/>
        <v>0</v>
      </c>
      <c r="BU145" s="20">
        <f t="shared" si="118"/>
        <v>0</v>
      </c>
      <c r="BV145" s="20">
        <f t="shared" si="118"/>
        <v>0</v>
      </c>
      <c r="BW145" s="20">
        <f t="shared" si="118"/>
        <v>0</v>
      </c>
      <c r="BX145" s="20">
        <f t="shared" si="118"/>
        <v>0</v>
      </c>
      <c r="BY145" s="20">
        <f t="shared" si="118"/>
        <v>0</v>
      </c>
      <c r="BZ145" s="20">
        <f t="shared" si="118"/>
        <v>0</v>
      </c>
      <c r="CA145" s="20">
        <f t="shared" si="118"/>
        <v>0</v>
      </c>
      <c r="CB145" s="20">
        <f t="shared" si="118"/>
        <v>0</v>
      </c>
      <c r="CC145" s="20">
        <f t="shared" si="118"/>
        <v>0</v>
      </c>
      <c r="CD145" s="20">
        <f t="shared" si="118"/>
        <v>0</v>
      </c>
      <c r="CE145" s="20">
        <f t="shared" ref="CE145:CK145" si="119">+IFERROR(CE144/CE127,0)</f>
        <v>0</v>
      </c>
      <c r="CF145" s="20">
        <f t="shared" si="119"/>
        <v>0</v>
      </c>
      <c r="CG145" s="20">
        <f t="shared" si="119"/>
        <v>0</v>
      </c>
      <c r="CH145" s="20">
        <f t="shared" si="119"/>
        <v>0</v>
      </c>
      <c r="CI145" s="20">
        <f t="shared" si="119"/>
        <v>0</v>
      </c>
      <c r="CJ145" s="20">
        <f t="shared" si="119"/>
        <v>0</v>
      </c>
      <c r="CK145" s="20">
        <f t="shared" si="119"/>
        <v>0</v>
      </c>
    </row>
    <row r="146" spans="2:89" ht="12.9" customHeight="1" x14ac:dyDescent="0.35">
      <c r="B146" s="123"/>
      <c r="C146" s="27"/>
      <c r="D146" t="s">
        <v>813</v>
      </c>
      <c r="E146" s="8" t="str">
        <f t="shared" si="59"/>
        <v>146 VOLLIST-EVP</v>
      </c>
      <c r="F146" s="27"/>
      <c r="G146" s="27"/>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row>
    <row r="147" spans="2:89" x14ac:dyDescent="0.35">
      <c r="B147" s="187" t="str">
        <f>IFERROR(SUBSTITUTE(TRIM(LEFT(B105,SEARCH("-",B105)-1)),":",""),SUBSTITUTE(B105,":",""))</f>
        <v>Volume</v>
      </c>
      <c r="D147" t="s">
        <v>813</v>
      </c>
      <c r="E147" s="8" t="str">
        <f t="shared" si="59"/>
        <v>147 VOLLIST-EVP</v>
      </c>
      <c r="G147" t="s">
        <v>332</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row>
    <row r="148" spans="2:89" x14ac:dyDescent="0.35">
      <c r="B148" s="235" t="str">
        <f>IFERROR(SUBSTITUTE(TRIM(MID(B105, SEARCH("-", B105) + 1, LEN(B105))),":",""),"no unit")</f>
        <v>driven - list</v>
      </c>
      <c r="D148" t="s">
        <v>813</v>
      </c>
      <c r="E148" s="8" t="str">
        <f t="shared" si="59"/>
        <v>148 VOLLIST-EVP</v>
      </c>
      <c r="G148" t="s">
        <v>332</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row>
    <row r="149" spans="2:89" x14ac:dyDescent="0.35">
      <c r="B149" s="132" t="s">
        <v>334</v>
      </c>
      <c r="D149" t="s">
        <v>813</v>
      </c>
      <c r="E149" s="8" t="str">
        <f t="shared" si="59"/>
        <v>149 VOLLIST-EVP</v>
      </c>
      <c r="G149" t="s">
        <v>332</v>
      </c>
      <c r="H149" s="31"/>
      <c r="I149" s="73"/>
      <c r="J149" s="73"/>
      <c r="K149" s="39"/>
      <c r="L149" s="39"/>
      <c r="M149" s="39"/>
      <c r="N149" s="39"/>
      <c r="O149" s="39"/>
      <c r="P149" s="39"/>
      <c r="R149" s="38"/>
      <c r="S149" s="199" t="str">
        <f t="shared" ref="S149" si="120">ADDRESS(ROW(S126),COLUMN(S126),2)</f>
        <v>S$126</v>
      </c>
      <c r="T149" s="199" t="str">
        <f t="shared" ref="T149:AY149" si="121">ADDRESS(ROW(T126),COLUMN(T126),2)</f>
        <v>T$126</v>
      </c>
      <c r="U149" s="199" t="str">
        <f t="shared" si="121"/>
        <v>U$126</v>
      </c>
      <c r="V149" s="199" t="str">
        <f t="shared" si="121"/>
        <v>V$126</v>
      </c>
      <c r="W149" s="199" t="str">
        <f t="shared" si="121"/>
        <v>W$126</v>
      </c>
      <c r="X149" s="199" t="str">
        <f t="shared" si="121"/>
        <v>X$126</v>
      </c>
      <c r="Y149" s="199" t="str">
        <f t="shared" si="121"/>
        <v>Y$126</v>
      </c>
      <c r="Z149" s="199" t="str">
        <f t="shared" si="121"/>
        <v>Z$126</v>
      </c>
      <c r="AA149" s="199" t="str">
        <f t="shared" si="121"/>
        <v>AA$126</v>
      </c>
      <c r="AB149" s="199" t="str">
        <f t="shared" si="121"/>
        <v>AB$126</v>
      </c>
      <c r="AC149" s="199" t="str">
        <f t="shared" si="121"/>
        <v>AC$126</v>
      </c>
      <c r="AD149" s="199" t="str">
        <f t="shared" si="121"/>
        <v>AD$126</v>
      </c>
      <c r="AE149" s="199" t="str">
        <f t="shared" si="121"/>
        <v>AE$126</v>
      </c>
      <c r="AF149" s="199" t="str">
        <f t="shared" si="121"/>
        <v>AF$126</v>
      </c>
      <c r="AG149" s="199" t="str">
        <f t="shared" si="121"/>
        <v>AG$126</v>
      </c>
      <c r="AH149" s="199" t="str">
        <f t="shared" si="121"/>
        <v>AH$126</v>
      </c>
      <c r="AI149" s="199" t="str">
        <f t="shared" si="121"/>
        <v>AI$126</v>
      </c>
      <c r="AJ149" s="199" t="str">
        <f t="shared" si="121"/>
        <v>AJ$126</v>
      </c>
      <c r="AK149" s="199" t="str">
        <f t="shared" si="121"/>
        <v>AK$126</v>
      </c>
      <c r="AL149" s="199" t="str">
        <f t="shared" si="121"/>
        <v>AL$126</v>
      </c>
      <c r="AM149" s="199" t="str">
        <f t="shared" si="121"/>
        <v>AM$126</v>
      </c>
      <c r="AN149" s="199" t="str">
        <f t="shared" si="121"/>
        <v>AN$126</v>
      </c>
      <c r="AO149" s="199" t="str">
        <f t="shared" si="121"/>
        <v>AO$126</v>
      </c>
      <c r="AP149" s="199" t="str">
        <f t="shared" si="121"/>
        <v>AP$126</v>
      </c>
      <c r="AQ149" s="199" t="str">
        <f t="shared" si="121"/>
        <v>AQ$126</v>
      </c>
      <c r="AR149" s="199" t="str">
        <f t="shared" si="121"/>
        <v>AR$126</v>
      </c>
      <c r="AS149" s="199" t="str">
        <f t="shared" si="121"/>
        <v>AS$126</v>
      </c>
      <c r="AT149" s="199" t="str">
        <f t="shared" si="121"/>
        <v>AT$126</v>
      </c>
      <c r="AU149" s="199" t="str">
        <f t="shared" si="121"/>
        <v>AU$126</v>
      </c>
      <c r="AV149" s="199" t="str">
        <f t="shared" si="121"/>
        <v>AV$126</v>
      </c>
      <c r="AW149" s="199" t="str">
        <f t="shared" si="121"/>
        <v>AW$126</v>
      </c>
      <c r="AX149" s="199" t="str">
        <f t="shared" si="121"/>
        <v>AX$126</v>
      </c>
      <c r="AY149" s="199" t="str">
        <f t="shared" si="121"/>
        <v>AY$126</v>
      </c>
      <c r="AZ149" s="199" t="str">
        <f t="shared" ref="AZ149:CE149" si="122">ADDRESS(ROW(AZ126),COLUMN(AZ126),2)</f>
        <v>AZ$126</v>
      </c>
      <c r="BA149" s="199" t="str">
        <f t="shared" si="122"/>
        <v>BA$126</v>
      </c>
      <c r="BB149" s="199" t="str">
        <f t="shared" si="122"/>
        <v>BB$126</v>
      </c>
      <c r="BC149" s="199" t="str">
        <f t="shared" si="122"/>
        <v>BC$126</v>
      </c>
      <c r="BD149" s="199" t="str">
        <f t="shared" si="122"/>
        <v>BD$126</v>
      </c>
      <c r="BE149" s="199" t="str">
        <f t="shared" si="122"/>
        <v>BE$126</v>
      </c>
      <c r="BF149" s="199" t="str">
        <f t="shared" si="122"/>
        <v>BF$126</v>
      </c>
      <c r="BG149" s="199" t="str">
        <f t="shared" si="122"/>
        <v>BG$126</v>
      </c>
      <c r="BH149" s="199" t="str">
        <f t="shared" si="122"/>
        <v>BH$126</v>
      </c>
      <c r="BI149" s="199" t="str">
        <f t="shared" si="122"/>
        <v>BI$126</v>
      </c>
      <c r="BJ149" s="199" t="str">
        <f t="shared" si="122"/>
        <v>BJ$126</v>
      </c>
      <c r="BK149" s="199" t="str">
        <f t="shared" si="122"/>
        <v>BK$126</v>
      </c>
      <c r="BL149" s="199" t="str">
        <f t="shared" si="122"/>
        <v>BL$126</v>
      </c>
      <c r="BM149" s="199" t="str">
        <f t="shared" si="122"/>
        <v>BM$126</v>
      </c>
      <c r="BN149" s="199" t="str">
        <f t="shared" si="122"/>
        <v>BN$126</v>
      </c>
      <c r="BO149" s="199" t="str">
        <f t="shared" si="122"/>
        <v>BO$126</v>
      </c>
      <c r="BP149" s="199" t="str">
        <f t="shared" si="122"/>
        <v>BP$126</v>
      </c>
      <c r="BQ149" s="199" t="str">
        <f t="shared" si="122"/>
        <v>BQ$126</v>
      </c>
      <c r="BR149" s="199" t="str">
        <f t="shared" si="122"/>
        <v>BR$126</v>
      </c>
      <c r="BS149" s="199" t="str">
        <f t="shared" si="122"/>
        <v>BS$126</v>
      </c>
      <c r="BT149" s="199" t="str">
        <f t="shared" si="122"/>
        <v>BT$126</v>
      </c>
      <c r="BU149" s="199" t="str">
        <f t="shared" si="122"/>
        <v>BU$126</v>
      </c>
      <c r="BV149" s="199" t="str">
        <f t="shared" si="122"/>
        <v>BV$126</v>
      </c>
      <c r="BW149" s="199" t="str">
        <f t="shared" si="122"/>
        <v>BW$126</v>
      </c>
      <c r="BX149" s="199" t="str">
        <f t="shared" si="122"/>
        <v>BX$126</v>
      </c>
      <c r="BY149" s="199" t="str">
        <f t="shared" si="122"/>
        <v>BY$126</v>
      </c>
      <c r="BZ149" s="199" t="str">
        <f t="shared" si="122"/>
        <v>BZ$126</v>
      </c>
      <c r="CA149" s="199" t="str">
        <f t="shared" si="122"/>
        <v>CA$126</v>
      </c>
      <c r="CB149" s="199" t="str">
        <f t="shared" si="122"/>
        <v>CB$126</v>
      </c>
      <c r="CC149" s="199" t="str">
        <f t="shared" si="122"/>
        <v>CC$126</v>
      </c>
      <c r="CD149" s="199" t="str">
        <f t="shared" si="122"/>
        <v>CD$126</v>
      </c>
      <c r="CE149" s="199" t="str">
        <f t="shared" si="122"/>
        <v>CE$126</v>
      </c>
      <c r="CF149" s="199" t="str">
        <f t="shared" ref="CF149:CK149" si="123">ADDRESS(ROW(CF126),COLUMN(CF126),2)</f>
        <v>CF$126</v>
      </c>
      <c r="CG149" s="199" t="str">
        <f t="shared" si="123"/>
        <v>CG$126</v>
      </c>
      <c r="CH149" s="199" t="str">
        <f t="shared" si="123"/>
        <v>CH$126</v>
      </c>
      <c r="CI149" s="199" t="str">
        <f t="shared" si="123"/>
        <v>CI$126</v>
      </c>
      <c r="CJ149" s="199" t="str">
        <f t="shared" si="123"/>
        <v>CJ$126</v>
      </c>
      <c r="CK149" s="199" t="str">
        <f t="shared" si="123"/>
        <v>CK$126</v>
      </c>
    </row>
    <row r="150" spans="2:89" x14ac:dyDescent="0.35">
      <c r="B150" s="132" t="s">
        <v>333</v>
      </c>
      <c r="D150" t="s">
        <v>813</v>
      </c>
      <c r="E150" s="8" t="str">
        <f t="shared" si="59"/>
        <v>150 VOLLIST-EVP</v>
      </c>
      <c r="G150" t="s">
        <v>332</v>
      </c>
      <c r="H150" s="31"/>
      <c r="I150" s="73"/>
      <c r="J150" s="73"/>
      <c r="K150" s="39"/>
      <c r="L150" s="39"/>
      <c r="M150" s="39"/>
      <c r="N150" s="39"/>
      <c r="O150" s="39"/>
      <c r="P150" s="39"/>
      <c r="R150" s="38"/>
      <c r="S150" s="199" t="str">
        <f t="shared" ref="S150" si="124">ADDRESS(ROW(S107),COLUMN(S107),2)</f>
        <v>S$107</v>
      </c>
      <c r="T150" s="199" t="str">
        <f t="shared" ref="T150:AY150" si="125">ADDRESS(ROW(T107),COLUMN(T107),2)</f>
        <v>T$107</v>
      </c>
      <c r="U150" s="199" t="str">
        <f t="shared" si="125"/>
        <v>U$107</v>
      </c>
      <c r="V150" s="199" t="str">
        <f t="shared" si="125"/>
        <v>V$107</v>
      </c>
      <c r="W150" s="199" t="str">
        <f t="shared" si="125"/>
        <v>W$107</v>
      </c>
      <c r="X150" s="199" t="str">
        <f t="shared" si="125"/>
        <v>X$107</v>
      </c>
      <c r="Y150" s="199" t="str">
        <f t="shared" si="125"/>
        <v>Y$107</v>
      </c>
      <c r="Z150" s="199" t="str">
        <f t="shared" si="125"/>
        <v>Z$107</v>
      </c>
      <c r="AA150" s="199" t="str">
        <f t="shared" si="125"/>
        <v>AA$107</v>
      </c>
      <c r="AB150" s="199" t="str">
        <f t="shared" si="125"/>
        <v>AB$107</v>
      </c>
      <c r="AC150" s="199" t="str">
        <f t="shared" si="125"/>
        <v>AC$107</v>
      </c>
      <c r="AD150" s="199" t="str">
        <f t="shared" si="125"/>
        <v>AD$107</v>
      </c>
      <c r="AE150" s="199" t="str">
        <f t="shared" si="125"/>
        <v>AE$107</v>
      </c>
      <c r="AF150" s="199" t="str">
        <f t="shared" si="125"/>
        <v>AF$107</v>
      </c>
      <c r="AG150" s="199" t="str">
        <f t="shared" si="125"/>
        <v>AG$107</v>
      </c>
      <c r="AH150" s="199" t="str">
        <f t="shared" si="125"/>
        <v>AH$107</v>
      </c>
      <c r="AI150" s="199" t="str">
        <f t="shared" si="125"/>
        <v>AI$107</v>
      </c>
      <c r="AJ150" s="199" t="str">
        <f t="shared" si="125"/>
        <v>AJ$107</v>
      </c>
      <c r="AK150" s="199" t="str">
        <f t="shared" si="125"/>
        <v>AK$107</v>
      </c>
      <c r="AL150" s="199" t="str">
        <f t="shared" si="125"/>
        <v>AL$107</v>
      </c>
      <c r="AM150" s="199" t="str">
        <f t="shared" si="125"/>
        <v>AM$107</v>
      </c>
      <c r="AN150" s="199" t="str">
        <f t="shared" si="125"/>
        <v>AN$107</v>
      </c>
      <c r="AO150" s="199" t="str">
        <f t="shared" si="125"/>
        <v>AO$107</v>
      </c>
      <c r="AP150" s="199" t="str">
        <f t="shared" si="125"/>
        <v>AP$107</v>
      </c>
      <c r="AQ150" s="199" t="str">
        <f t="shared" si="125"/>
        <v>AQ$107</v>
      </c>
      <c r="AR150" s="199" t="str">
        <f t="shared" si="125"/>
        <v>AR$107</v>
      </c>
      <c r="AS150" s="199" t="str">
        <f t="shared" si="125"/>
        <v>AS$107</v>
      </c>
      <c r="AT150" s="199" t="str">
        <f t="shared" si="125"/>
        <v>AT$107</v>
      </c>
      <c r="AU150" s="199" t="str">
        <f t="shared" si="125"/>
        <v>AU$107</v>
      </c>
      <c r="AV150" s="199" t="str">
        <f t="shared" si="125"/>
        <v>AV$107</v>
      </c>
      <c r="AW150" s="199" t="str">
        <f t="shared" si="125"/>
        <v>AW$107</v>
      </c>
      <c r="AX150" s="199" t="str">
        <f t="shared" si="125"/>
        <v>AX$107</v>
      </c>
      <c r="AY150" s="199" t="str">
        <f t="shared" si="125"/>
        <v>AY$107</v>
      </c>
      <c r="AZ150" s="199" t="str">
        <f t="shared" ref="AZ150:CE150" si="126">ADDRESS(ROW(AZ107),COLUMN(AZ107),2)</f>
        <v>AZ$107</v>
      </c>
      <c r="BA150" s="199" t="str">
        <f t="shared" si="126"/>
        <v>BA$107</v>
      </c>
      <c r="BB150" s="199" t="str">
        <f t="shared" si="126"/>
        <v>BB$107</v>
      </c>
      <c r="BC150" s="199" t="str">
        <f t="shared" si="126"/>
        <v>BC$107</v>
      </c>
      <c r="BD150" s="199" t="str">
        <f t="shared" si="126"/>
        <v>BD$107</v>
      </c>
      <c r="BE150" s="199" t="str">
        <f t="shared" si="126"/>
        <v>BE$107</v>
      </c>
      <c r="BF150" s="199" t="str">
        <f t="shared" si="126"/>
        <v>BF$107</v>
      </c>
      <c r="BG150" s="199" t="str">
        <f t="shared" si="126"/>
        <v>BG$107</v>
      </c>
      <c r="BH150" s="199" t="str">
        <f t="shared" si="126"/>
        <v>BH$107</v>
      </c>
      <c r="BI150" s="199" t="str">
        <f t="shared" si="126"/>
        <v>BI$107</v>
      </c>
      <c r="BJ150" s="199" t="str">
        <f t="shared" si="126"/>
        <v>BJ$107</v>
      </c>
      <c r="BK150" s="199" t="str">
        <f t="shared" si="126"/>
        <v>BK$107</v>
      </c>
      <c r="BL150" s="199" t="str">
        <f t="shared" si="126"/>
        <v>BL$107</v>
      </c>
      <c r="BM150" s="199" t="str">
        <f t="shared" si="126"/>
        <v>BM$107</v>
      </c>
      <c r="BN150" s="199" t="str">
        <f t="shared" si="126"/>
        <v>BN$107</v>
      </c>
      <c r="BO150" s="199" t="str">
        <f t="shared" si="126"/>
        <v>BO$107</v>
      </c>
      <c r="BP150" s="199" t="str">
        <f t="shared" si="126"/>
        <v>BP$107</v>
      </c>
      <c r="BQ150" s="199" t="str">
        <f t="shared" si="126"/>
        <v>BQ$107</v>
      </c>
      <c r="BR150" s="199" t="str">
        <f t="shared" si="126"/>
        <v>BR$107</v>
      </c>
      <c r="BS150" s="199" t="str">
        <f t="shared" si="126"/>
        <v>BS$107</v>
      </c>
      <c r="BT150" s="199" t="str">
        <f t="shared" si="126"/>
        <v>BT$107</v>
      </c>
      <c r="BU150" s="199" t="str">
        <f t="shared" si="126"/>
        <v>BU$107</v>
      </c>
      <c r="BV150" s="199" t="str">
        <f t="shared" si="126"/>
        <v>BV$107</v>
      </c>
      <c r="BW150" s="199" t="str">
        <f t="shared" si="126"/>
        <v>BW$107</v>
      </c>
      <c r="BX150" s="199" t="str">
        <f t="shared" si="126"/>
        <v>BX$107</v>
      </c>
      <c r="BY150" s="199" t="str">
        <f t="shared" si="126"/>
        <v>BY$107</v>
      </c>
      <c r="BZ150" s="199" t="str">
        <f t="shared" si="126"/>
        <v>BZ$107</v>
      </c>
      <c r="CA150" s="199" t="str">
        <f t="shared" si="126"/>
        <v>CA$107</v>
      </c>
      <c r="CB150" s="199" t="str">
        <f t="shared" si="126"/>
        <v>CB$107</v>
      </c>
      <c r="CC150" s="199" t="str">
        <f t="shared" si="126"/>
        <v>CC$107</v>
      </c>
      <c r="CD150" s="199" t="str">
        <f t="shared" si="126"/>
        <v>CD$107</v>
      </c>
      <c r="CE150" s="199" t="str">
        <f t="shared" si="126"/>
        <v>CE$107</v>
      </c>
      <c r="CF150" s="199" t="str">
        <f t="shared" ref="CF150:CK150" si="127">ADDRESS(ROW(CF107),COLUMN(CF107),2)</f>
        <v>CF$107</v>
      </c>
      <c r="CG150" s="199" t="str">
        <f t="shared" si="127"/>
        <v>CG$107</v>
      </c>
      <c r="CH150" s="199" t="str">
        <f t="shared" si="127"/>
        <v>CH$107</v>
      </c>
      <c r="CI150" s="199" t="str">
        <f t="shared" si="127"/>
        <v>CI$107</v>
      </c>
      <c r="CJ150" s="199" t="str">
        <f t="shared" si="127"/>
        <v>CJ$107</v>
      </c>
      <c r="CK150" s="199" t="str">
        <f t="shared" si="127"/>
        <v>CK$107</v>
      </c>
    </row>
    <row r="151" spans="2:89" x14ac:dyDescent="0.35">
      <c r="B151" s="8" t="str">
        <f>"Secondary label: "</f>
        <v xml:space="preserve">Secondary label: </v>
      </c>
      <c r="D151" t="s">
        <v>813</v>
      </c>
      <c r="E151" s="8" t="str">
        <f t="shared" si="59"/>
        <v>151 VOLLIST-EVP</v>
      </c>
      <c r="G151" t="s">
        <v>332</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row>
    <row r="152" spans="2:89" x14ac:dyDescent="0.35">
      <c r="B152" s="8" t="s">
        <v>463</v>
      </c>
      <c r="D152" t="s">
        <v>813</v>
      </c>
      <c r="E152" s="8" t="str">
        <f t="shared" si="59"/>
        <v>152 VOLLIST-EVP</v>
      </c>
      <c r="G152" t="s">
        <v>332</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row>
    <row r="153" spans="2:89" x14ac:dyDescent="0.35">
      <c r="B153" s="8" t="s">
        <v>464</v>
      </c>
      <c r="D153" t="s">
        <v>813</v>
      </c>
      <c r="E153" s="8" t="str">
        <f t="shared" si="59"/>
        <v>153 VOLLIST-EVP</v>
      </c>
      <c r="G153" t="s">
        <v>332</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row>
    <row r="154" spans="2:89" x14ac:dyDescent="0.35">
      <c r="B154" s="181" t="s">
        <v>459</v>
      </c>
      <c r="D154" t="s">
        <v>813</v>
      </c>
      <c r="E154" s="8" t="str">
        <f t="shared" si="59"/>
        <v>154 VOLLIST-EVP</v>
      </c>
      <c r="H154" s="182"/>
      <c r="I154" s="183"/>
      <c r="J154" s="183"/>
      <c r="K154" s="184"/>
      <c r="L154" s="184"/>
      <c r="M154" s="184"/>
      <c r="N154" s="184"/>
      <c r="O154" s="184"/>
      <c r="P154" s="184"/>
      <c r="R154" s="185"/>
      <c r="S154" s="186"/>
      <c r="T154" s="186"/>
      <c r="U154" s="186"/>
      <c r="V154" s="186"/>
      <c r="W154" s="186"/>
      <c r="X154" s="186"/>
      <c r="Y154" s="186"/>
      <c r="Z154" s="186"/>
      <c r="AA154" s="186"/>
      <c r="AB154" s="186"/>
      <c r="AC154" s="186"/>
      <c r="AD154" s="186"/>
      <c r="AE154" s="186"/>
      <c r="AF154" s="186"/>
      <c r="AG154" s="186"/>
      <c r="AH154" s="186"/>
      <c r="AI154" s="186"/>
      <c r="AJ154" s="186"/>
      <c r="AK154" s="186"/>
      <c r="AL154" s="186"/>
      <c r="AM154" s="186"/>
      <c r="AN154" s="186"/>
      <c r="AO154" s="186"/>
      <c r="AP154" s="186"/>
      <c r="AQ154" s="186"/>
      <c r="AR154" s="186"/>
      <c r="AS154" s="186"/>
      <c r="AT154" s="186"/>
      <c r="AU154" s="186"/>
      <c r="AV154" s="186"/>
      <c r="AW154" s="186"/>
      <c r="AX154" s="186"/>
      <c r="AY154" s="186"/>
      <c r="AZ154" s="186"/>
      <c r="BA154" s="186"/>
      <c r="BB154" s="186"/>
      <c r="BC154" s="186"/>
      <c r="BD154" s="186"/>
      <c r="BE154" s="186"/>
      <c r="BF154" s="186"/>
      <c r="BG154" s="186"/>
      <c r="BH154" s="186"/>
      <c r="BI154" s="186"/>
      <c r="BJ154" s="186"/>
      <c r="BK154" s="186"/>
      <c r="BL154" s="186"/>
      <c r="BM154" s="186"/>
      <c r="BN154" s="186"/>
      <c r="BO154" s="186"/>
      <c r="BP154" s="186"/>
      <c r="BQ154" s="186"/>
      <c r="BR154" s="186"/>
      <c r="BS154" s="186"/>
      <c r="BT154" s="186"/>
      <c r="BU154" s="186"/>
      <c r="BV154" s="186"/>
      <c r="BW154" s="186"/>
      <c r="BX154" s="186"/>
      <c r="BY154" s="186"/>
      <c r="BZ154" s="186"/>
      <c r="CA154" s="186"/>
      <c r="CB154" s="186"/>
      <c r="CC154" s="186"/>
      <c r="CD154" s="186"/>
      <c r="CE154" s="186"/>
      <c r="CF154" s="186"/>
      <c r="CG154" s="186"/>
      <c r="CH154" s="186"/>
      <c r="CI154" s="186"/>
      <c r="CJ154" s="186"/>
      <c r="CK154" s="186"/>
    </row>
    <row r="155" spans="2:89" x14ac:dyDescent="0.35">
      <c r="B155" s="181" t="s">
        <v>456</v>
      </c>
      <c r="D155" t="s">
        <v>813</v>
      </c>
      <c r="E155" s="8" t="str">
        <f t="shared" si="59"/>
        <v>155 VOLLIST-EVP</v>
      </c>
      <c r="H155" s="182"/>
      <c r="I155" s="183"/>
      <c r="J155" s="183"/>
      <c r="K155" s="184"/>
      <c r="L155" s="184"/>
      <c r="M155" s="184"/>
      <c r="N155" s="184"/>
      <c r="O155" s="184"/>
      <c r="P155" s="184"/>
      <c r="R155" s="185"/>
      <c r="S155" s="186"/>
      <c r="T155" s="186"/>
      <c r="U155" s="186"/>
      <c r="V155" s="186"/>
      <c r="W155" s="186"/>
      <c r="X155" s="186"/>
      <c r="Y155" s="186"/>
      <c r="Z155" s="186"/>
      <c r="AA155" s="186"/>
      <c r="AB155" s="186"/>
      <c r="AC155" s="186"/>
      <c r="AD155" s="186"/>
      <c r="AE155" s="186"/>
      <c r="AF155" s="186"/>
      <c r="AG155" s="186"/>
      <c r="AH155" s="186"/>
      <c r="AI155" s="186"/>
      <c r="AJ155" s="186"/>
      <c r="AK155" s="186"/>
      <c r="AL155" s="186"/>
      <c r="AM155" s="186"/>
      <c r="AN155" s="186"/>
      <c r="AO155" s="186"/>
      <c r="AP155" s="186"/>
      <c r="AQ155" s="186"/>
      <c r="AR155" s="186"/>
      <c r="AS155" s="186"/>
      <c r="AT155" s="186"/>
      <c r="AU155" s="186"/>
      <c r="AV155" s="186"/>
      <c r="AW155" s="186"/>
      <c r="AX155" s="186"/>
      <c r="AY155" s="186"/>
      <c r="AZ155" s="186"/>
      <c r="BA155" s="186"/>
      <c r="BB155" s="186"/>
      <c r="BC155" s="186"/>
      <c r="BD155" s="186"/>
      <c r="BE155" s="186"/>
      <c r="BF155" s="186"/>
      <c r="BG155" s="186"/>
      <c r="BH155" s="186"/>
      <c r="BI155" s="186"/>
      <c r="BJ155" s="186"/>
      <c r="BK155" s="186"/>
      <c r="BL155" s="186"/>
      <c r="BM155" s="186"/>
      <c r="BN155" s="186"/>
      <c r="BO155" s="186"/>
      <c r="BP155" s="186"/>
      <c r="BQ155" s="186"/>
      <c r="BR155" s="186"/>
      <c r="BS155" s="186"/>
      <c r="BT155" s="186"/>
      <c r="BU155" s="186"/>
      <c r="BV155" s="186"/>
      <c r="BW155" s="186"/>
      <c r="BX155" s="186"/>
      <c r="BY155" s="186"/>
      <c r="BZ155" s="186"/>
      <c r="CA155" s="186"/>
      <c r="CB155" s="186"/>
      <c r="CC155" s="186"/>
      <c r="CD155" s="186"/>
      <c r="CE155" s="186"/>
      <c r="CF155" s="186"/>
      <c r="CG155" s="186"/>
      <c r="CH155" s="186"/>
      <c r="CI155" s="186"/>
      <c r="CJ155" s="186"/>
      <c r="CK155" s="186"/>
    </row>
    <row r="156" spans="2:89" x14ac:dyDescent="0.35">
      <c r="B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row>
    <row r="157" spans="2:89" x14ac:dyDescent="0.35">
      <c r="B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row>
    <row r="158" spans="2:89" x14ac:dyDescent="0.35">
      <c r="B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row>
    <row r="159" spans="2:89" x14ac:dyDescent="0.35">
      <c r="B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row>
    <row r="160" spans="2:89" x14ac:dyDescent="0.35">
      <c r="B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row>
    <row r="161" spans="2:89" x14ac:dyDescent="0.35">
      <c r="B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row>
    <row r="162" spans="2:89" x14ac:dyDescent="0.35">
      <c r="B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row>
    <row r="163" spans="2:89" x14ac:dyDescent="0.35">
      <c r="B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row>
    <row r="164" spans="2:89" x14ac:dyDescent="0.35">
      <c r="B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row>
    <row r="165" spans="2:89" x14ac:dyDescent="0.35">
      <c r="B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row>
    <row r="166" spans="2:89" x14ac:dyDescent="0.35">
      <c r="B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row>
    <row r="167" spans="2:89" x14ac:dyDescent="0.35">
      <c r="B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row>
    <row r="168" spans="2:89" x14ac:dyDescent="0.35">
      <c r="B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row>
    <row r="169" spans="2:89" x14ac:dyDescent="0.35">
      <c r="B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row>
    <row r="170" spans="2:89" x14ac:dyDescent="0.35">
      <c r="B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row>
    <row r="171" spans="2:89" x14ac:dyDescent="0.35">
      <c r="B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row>
    <row r="172" spans="2:89" x14ac:dyDescent="0.35">
      <c r="B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row>
    <row r="173" spans="2:89" x14ac:dyDescent="0.35">
      <c r="B173" s="167"/>
      <c r="E173" s="8"/>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row>
    <row r="174" spans="2:89" x14ac:dyDescent="0.35">
      <c r="B174" s="66" t="s">
        <v>497</v>
      </c>
      <c r="C174" s="31"/>
      <c r="D174" t="s">
        <v>259</v>
      </c>
      <c r="E174" s="8" t="str">
        <f t="shared" ref="E174:E185" si="128">ROW()&amp;" "&amp;D174</f>
        <v>174 AD-EV</v>
      </c>
      <c r="F174" t="s">
        <v>341</v>
      </c>
      <c r="G174" s="31" t="s">
        <v>243</v>
      </c>
      <c r="H174" s="22"/>
      <c r="I174" s="288"/>
      <c r="J174" s="288"/>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row>
    <row r="175" spans="2:89" x14ac:dyDescent="0.35">
      <c r="B175" s="122" t="s">
        <v>66</v>
      </c>
      <c r="C175" t="s">
        <v>227</v>
      </c>
      <c r="D175" t="s">
        <v>259</v>
      </c>
      <c r="E175" s="8" t="str">
        <f t="shared" si="128"/>
        <v>175 AD-EV</v>
      </c>
      <c r="G175" t="str">
        <f>E175</f>
        <v>175 AD-EV</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row>
    <row r="176" spans="2:89" x14ac:dyDescent="0.35">
      <c r="B176" s="141" t="s">
        <v>338</v>
      </c>
      <c r="D176" t="s">
        <v>259</v>
      </c>
      <c r="E176" s="8" t="str">
        <f t="shared" si="128"/>
        <v>176 AD-EV</v>
      </c>
      <c r="G176" t="str">
        <f>E176</f>
        <v>176 AD-EV</v>
      </c>
      <c r="H176" s="12"/>
      <c r="I176" s="60"/>
      <c r="J176" s="60"/>
      <c r="K176" s="119">
        <v>10</v>
      </c>
      <c r="L176" s="119">
        <v>10</v>
      </c>
      <c r="M176" s="119">
        <v>10</v>
      </c>
      <c r="N176" s="119">
        <v>10</v>
      </c>
      <c r="O176" s="119">
        <v>10</v>
      </c>
      <c r="P176" s="119">
        <v>10</v>
      </c>
      <c r="R176" s="120"/>
      <c r="S176" s="120" cm="1">
        <f t="array" ref="S176">INDEX($K:$P,ROW(),MATCH(S$3,$K$2:$P$2,0))</f>
        <v>10</v>
      </c>
      <c r="T176" s="120" cm="1">
        <f t="array" ref="T176">INDEX($K:$P,ROW(),MATCH(T$3,$K$2:$P$2,0))</f>
        <v>10</v>
      </c>
      <c r="U176" s="120" cm="1">
        <f t="array" ref="U176">INDEX($K:$P,ROW(),MATCH(U$3,$K$2:$P$2,0))</f>
        <v>10</v>
      </c>
      <c r="V176" s="120" cm="1">
        <f t="array" ref="V176">INDEX($K:$P,ROW(),MATCH(V$3,$K$2:$P$2,0))</f>
        <v>10</v>
      </c>
      <c r="W176" s="157" cm="1">
        <f t="array" ref="W176">INDEX($K:$P,ROW(),MATCH(W$3,$K$2:$P$2,0))</f>
        <v>10</v>
      </c>
      <c r="X176" s="120" cm="1">
        <f t="array" ref="X176">INDEX($K:$P,ROW(),MATCH(X$3,$K$2:$P$2,0))</f>
        <v>10</v>
      </c>
      <c r="Y176" s="120" cm="1">
        <f t="array" ref="Y176">INDEX($K:$P,ROW(),MATCH(Y$3,$K$2:$P$2,0))</f>
        <v>10</v>
      </c>
      <c r="Z176" s="120" cm="1">
        <f t="array" ref="Z176">INDEX($K:$P,ROW(),MATCH(Z$3,$K$2:$P$2,0))</f>
        <v>10</v>
      </c>
      <c r="AA176" s="120" cm="1">
        <f t="array" ref="AA176">INDEX($K:$P,ROW(),MATCH(AA$3,$K$2:$P$2,0))</f>
        <v>10</v>
      </c>
      <c r="AB176" s="120" cm="1">
        <f t="array" ref="AB176">INDEX($K:$P,ROW(),MATCH(AB$3,$K$2:$P$2,0))</f>
        <v>10</v>
      </c>
      <c r="AC176" s="120" cm="1">
        <f t="array" ref="AC176">INDEX($K:$P,ROW(),MATCH(AC$3,$K$2:$P$2,0))</f>
        <v>10</v>
      </c>
      <c r="AD176" s="120" cm="1">
        <f t="array" ref="AD176">INDEX($K:$P,ROW(),MATCH(AD$3,$K$2:$P$2,0))</f>
        <v>10</v>
      </c>
      <c r="AE176" s="120" cm="1">
        <f t="array" ref="AE176">INDEX($K:$P,ROW(),MATCH(AE$3,$K$2:$P$2,0))</f>
        <v>10</v>
      </c>
      <c r="AF176" s="120" cm="1">
        <f t="array" ref="AF176">INDEX($K:$P,ROW(),MATCH(AF$3,$K$2:$P$2,0))</f>
        <v>10</v>
      </c>
      <c r="AG176" s="120" cm="1">
        <f t="array" ref="AG176">INDEX($K:$P,ROW(),MATCH(AG$3,$K$2:$P$2,0))</f>
        <v>10</v>
      </c>
      <c r="AH176" s="120" cm="1">
        <f t="array" ref="AH176">INDEX($K:$P,ROW(),MATCH(AH$3,$K$2:$P$2,0))</f>
        <v>10</v>
      </c>
      <c r="AI176" s="120" cm="1">
        <f t="array" ref="AI176">INDEX($K:$P,ROW(),MATCH(AI$3,$K$2:$P$2,0))</f>
        <v>10</v>
      </c>
      <c r="AJ176" s="120" cm="1">
        <f t="array" ref="AJ176">INDEX($K:$P,ROW(),MATCH(AJ$3,$K$2:$P$2,0))</f>
        <v>10</v>
      </c>
      <c r="AK176" s="120" cm="1">
        <f t="array" ref="AK176">INDEX($K:$P,ROW(),MATCH(AK$3,$K$2:$P$2,0))</f>
        <v>10</v>
      </c>
      <c r="AL176" s="120" cm="1">
        <f t="array" ref="AL176">INDEX($K:$P,ROW(),MATCH(AL$3,$K$2:$P$2,0))</f>
        <v>10</v>
      </c>
      <c r="AM176" s="120" cm="1">
        <f t="array" ref="AM176">INDEX($K:$P,ROW(),MATCH(AM$3,$K$2:$P$2,0))</f>
        <v>10</v>
      </c>
      <c r="AN176" s="120" cm="1">
        <f t="array" ref="AN176">INDEX($K:$P,ROW(),MATCH(AN$3,$K$2:$P$2,0))</f>
        <v>10</v>
      </c>
      <c r="AO176" s="120" cm="1">
        <f t="array" ref="AO176">INDEX($K:$P,ROW(),MATCH(AO$3,$K$2:$P$2,0))</f>
        <v>10</v>
      </c>
      <c r="AP176" s="120" cm="1">
        <f t="array" ref="AP176">INDEX($K:$P,ROW(),MATCH(AP$3,$K$2:$P$2,0))</f>
        <v>10</v>
      </c>
      <c r="AQ176" s="120" cm="1">
        <f t="array" ref="AQ176">INDEX($K:$P,ROW(),MATCH(AQ$3,$K$2:$P$2,0))</f>
        <v>10</v>
      </c>
      <c r="AR176" s="120" cm="1">
        <f t="array" ref="AR176">INDEX($K:$P,ROW(),MATCH(AR$3,$K$2:$P$2,0))</f>
        <v>10</v>
      </c>
      <c r="AS176" s="120" cm="1">
        <f t="array" ref="AS176">INDEX($K:$P,ROW(),MATCH(AS$3,$K$2:$P$2,0))</f>
        <v>10</v>
      </c>
      <c r="AT176" s="120" cm="1">
        <f t="array" ref="AT176">INDEX($K:$P,ROW(),MATCH(AT$3,$K$2:$P$2,0))</f>
        <v>10</v>
      </c>
      <c r="AU176" s="120" cm="1">
        <f t="array" ref="AU176">INDEX($K:$P,ROW(),MATCH(AU$3,$K$2:$P$2,0))</f>
        <v>10</v>
      </c>
      <c r="AV176" s="120" cm="1">
        <f t="array" ref="AV176">INDEX($K:$P,ROW(),MATCH(AV$3,$K$2:$P$2,0))</f>
        <v>10</v>
      </c>
      <c r="AW176" s="120" cm="1">
        <f t="array" ref="AW176">INDEX($K:$P,ROW(),MATCH(AW$3,$K$2:$P$2,0))</f>
        <v>10</v>
      </c>
      <c r="AX176" s="120" cm="1">
        <f t="array" ref="AX176">INDEX($K:$P,ROW(),MATCH(AX$3,$K$2:$P$2,0))</f>
        <v>10</v>
      </c>
      <c r="AY176" s="120" cm="1">
        <f t="array" ref="AY176">INDEX($K:$P,ROW(),MATCH(AY$3,$K$2:$P$2,0))</f>
        <v>10</v>
      </c>
      <c r="AZ176" s="120" cm="1">
        <f t="array" ref="AZ176">INDEX($K:$P,ROW(),MATCH(AZ$3,$K$2:$P$2,0))</f>
        <v>10</v>
      </c>
      <c r="BA176" s="120" cm="1">
        <f t="array" ref="BA176">INDEX($K:$P,ROW(),MATCH(BA$3,$K$2:$P$2,0))</f>
        <v>10</v>
      </c>
      <c r="BB176" s="120" cm="1">
        <f t="array" ref="BB176">INDEX($K:$P,ROW(),MATCH(BB$3,$K$2:$P$2,0))</f>
        <v>10</v>
      </c>
      <c r="BC176" s="120" cm="1">
        <f t="array" ref="BC176">INDEX($K:$P,ROW(),MATCH(BC$3,$K$2:$P$2,0))</f>
        <v>10</v>
      </c>
      <c r="BD176" s="120" cm="1">
        <f t="array" ref="BD176">INDEX($K:$P,ROW(),MATCH(BD$3,$K$2:$P$2,0))</f>
        <v>10</v>
      </c>
      <c r="BE176" s="120" cm="1">
        <f t="array" ref="BE176">INDEX($K:$P,ROW(),MATCH(BE$3,$K$2:$P$2,0))</f>
        <v>10</v>
      </c>
      <c r="BF176" s="120" cm="1">
        <f t="array" ref="BF176">INDEX($K:$P,ROW(),MATCH(BF$3,$K$2:$P$2,0))</f>
        <v>10</v>
      </c>
      <c r="BG176" s="120" cm="1">
        <f t="array" ref="BG176">INDEX($K:$P,ROW(),MATCH(BG$3,$K$2:$P$2,0))</f>
        <v>10</v>
      </c>
      <c r="BH176" s="120" cm="1">
        <f t="array" ref="BH176">INDEX($K:$P,ROW(),MATCH(BH$3,$K$2:$P$2,0))</f>
        <v>10</v>
      </c>
      <c r="BI176" s="120" cm="1">
        <f t="array" ref="BI176">INDEX($K:$P,ROW(),MATCH(BI$3,$K$2:$P$2,0))</f>
        <v>10</v>
      </c>
      <c r="BJ176" s="120" cm="1">
        <f t="array" ref="BJ176">INDEX($K:$P,ROW(),MATCH(BJ$3,$K$2:$P$2,0))</f>
        <v>10</v>
      </c>
      <c r="BK176" s="120" cm="1">
        <f t="array" ref="BK176">INDEX($K:$P,ROW(),MATCH(BK$3,$K$2:$P$2,0))</f>
        <v>10</v>
      </c>
      <c r="BL176" s="120" cm="1">
        <f t="array" ref="BL176">INDEX($K:$P,ROW(),MATCH(BL$3,$K$2:$P$2,0))</f>
        <v>10</v>
      </c>
      <c r="BM176" s="120" cm="1">
        <f t="array" ref="BM176">INDEX($K:$P,ROW(),MATCH(BM$3,$K$2:$P$2,0))</f>
        <v>10</v>
      </c>
      <c r="BN176" s="120" cm="1">
        <f t="array" ref="BN176">INDEX($K:$P,ROW(),MATCH(BN$3,$K$2:$P$2,0))</f>
        <v>10</v>
      </c>
      <c r="BO176" s="120" cm="1">
        <f t="array" ref="BO176">INDEX($K:$P,ROW(),MATCH(BO$3,$K$2:$P$2,0))</f>
        <v>10</v>
      </c>
      <c r="BP176" s="120" cm="1">
        <f t="array" ref="BP176">INDEX($K:$P,ROW(),MATCH(BP$3,$K$2:$P$2,0))</f>
        <v>10</v>
      </c>
      <c r="BQ176" s="120" cm="1">
        <f t="array" ref="BQ176">INDEX($K:$P,ROW(),MATCH(BQ$3,$K$2:$P$2,0))</f>
        <v>10</v>
      </c>
      <c r="BR176" s="120" cm="1">
        <f t="array" ref="BR176">INDEX($K:$P,ROW(),MATCH(BR$3,$K$2:$P$2,0))</f>
        <v>10</v>
      </c>
      <c r="BS176" s="120" cm="1">
        <f t="array" ref="BS176">INDEX($K:$P,ROW(),MATCH(BS$3,$K$2:$P$2,0))</f>
        <v>10</v>
      </c>
      <c r="BT176" s="120" cm="1">
        <f t="array" ref="BT176">INDEX($K:$P,ROW(),MATCH(BT$3,$K$2:$P$2,0))</f>
        <v>10</v>
      </c>
      <c r="BU176" s="120" cm="1">
        <f t="array" ref="BU176">INDEX($K:$P,ROW(),MATCH(BU$3,$K$2:$P$2,0))</f>
        <v>10</v>
      </c>
      <c r="BV176" s="120" cm="1">
        <f t="array" ref="BV176">INDEX($K:$P,ROW(),MATCH(BV$3,$K$2:$P$2,0))</f>
        <v>10</v>
      </c>
      <c r="BW176" s="120" cm="1">
        <f t="array" ref="BW176">INDEX($K:$P,ROW(),MATCH(BW$3,$K$2:$P$2,0))</f>
        <v>10</v>
      </c>
      <c r="BX176" s="120" cm="1">
        <f t="array" ref="BX176">INDEX($K:$P,ROW(),MATCH(BX$3,$K$2:$P$2,0))</f>
        <v>10</v>
      </c>
      <c r="BY176" s="120" cm="1">
        <f t="array" ref="BY176">INDEX($K:$P,ROW(),MATCH(BY$3,$K$2:$P$2,0))</f>
        <v>10</v>
      </c>
      <c r="BZ176" s="120" cm="1">
        <f t="array" ref="BZ176">INDEX($K:$P,ROW(),MATCH(BZ$3,$K$2:$P$2,0))</f>
        <v>10</v>
      </c>
      <c r="CA176" s="120" cm="1">
        <f t="array" ref="CA176">INDEX($K:$P,ROW(),MATCH(CA$3,$K$2:$P$2,0))</f>
        <v>10</v>
      </c>
      <c r="CB176" s="120" cm="1">
        <f t="array" ref="CB176">INDEX($K:$P,ROW(),MATCH(CB$3,$K$2:$P$2,0))</f>
        <v>10</v>
      </c>
      <c r="CC176" s="120" cm="1">
        <f t="array" ref="CC176">INDEX($K:$P,ROW(),MATCH(CC$3,$K$2:$P$2,0))</f>
        <v>10</v>
      </c>
      <c r="CD176" s="120" cm="1">
        <f t="array" ref="CD176">INDEX($K:$P,ROW(),MATCH(CD$3,$K$2:$P$2,0))</f>
        <v>10</v>
      </c>
      <c r="CE176" s="120" cm="1">
        <f t="array" ref="CE176">INDEX($K:$P,ROW(),MATCH(CE$3,$K$2:$P$2,0))</f>
        <v>10</v>
      </c>
      <c r="CF176" s="120" cm="1">
        <f t="array" ref="CF176">INDEX($K:$P,ROW(),MATCH(CF$3,$K$2:$P$2,0))</f>
        <v>10</v>
      </c>
      <c r="CG176" s="120" cm="1">
        <f t="array" ref="CG176">INDEX($K:$P,ROW(),MATCH(CG$3,$K$2:$P$2,0))</f>
        <v>10</v>
      </c>
      <c r="CH176" s="120" cm="1">
        <f t="array" ref="CH176">INDEX($K:$P,ROW(),MATCH(CH$3,$K$2:$P$2,0))</f>
        <v>10</v>
      </c>
      <c r="CI176" s="120" cm="1">
        <f t="array" ref="CI176">INDEX($K:$P,ROW(),MATCH(CI$3,$K$2:$P$2,0))</f>
        <v>10</v>
      </c>
      <c r="CJ176" s="120" cm="1">
        <f t="array" ref="CJ176">INDEX($K:$P,ROW(),MATCH(CJ$3,$K$2:$P$2,0))</f>
        <v>10</v>
      </c>
      <c r="CK176" s="120" cm="1">
        <f t="array" ref="CK176">INDEX($K:$P,ROW(),MATCH(CK$3,$K$2:$P$2,0))</f>
        <v>10</v>
      </c>
    </row>
    <row r="177" spans="2:89" x14ac:dyDescent="0.35">
      <c r="B177" s="126" t="str">
        <f ca="1">OFFSET(B177,ROW(B187)-ROW(B177),0)</f>
        <v># of assets</v>
      </c>
      <c r="C177" t="s">
        <v>965</v>
      </c>
      <c r="D177" t="s">
        <v>259</v>
      </c>
      <c r="E177" s="8" t="str">
        <f t="shared" si="128"/>
        <v>177 AD-EV</v>
      </c>
      <c r="G177" t="str">
        <f>E177</f>
        <v>177 AD-EV</v>
      </c>
      <c r="H177" s="31"/>
      <c r="I177" s="73"/>
      <c r="J177" s="73"/>
      <c r="K177" s="38">
        <f t="shared" ref="K177:P177" si="129">SUMIF($3:$3,K$2,177:177)</f>
        <v>10000</v>
      </c>
      <c r="L177" s="32">
        <f t="shared" si="129"/>
        <v>20000</v>
      </c>
      <c r="M177" s="38">
        <f t="shared" si="129"/>
        <v>20000</v>
      </c>
      <c r="N177" s="38">
        <f t="shared" si="129"/>
        <v>20000</v>
      </c>
      <c r="O177" s="38">
        <f t="shared" si="129"/>
        <v>20000</v>
      </c>
      <c r="P177" s="38">
        <f t="shared" si="129"/>
        <v>18333.333333333332</v>
      </c>
      <c r="R177" s="38"/>
      <c r="S177" s="38">
        <f t="shared" ref="S177" si="130">-S175/S176</f>
        <v>833.33333333333337</v>
      </c>
      <c r="T177" s="38">
        <f t="shared" ref="T177:AX177" si="131">-T175/T176</f>
        <v>833.33333333333337</v>
      </c>
      <c r="U177" s="38">
        <f t="shared" si="131"/>
        <v>833.33333333333337</v>
      </c>
      <c r="V177" s="38">
        <f t="shared" si="131"/>
        <v>833.33333333333337</v>
      </c>
      <c r="W177" s="38">
        <f t="shared" si="131"/>
        <v>833.33333333333337</v>
      </c>
      <c r="X177" s="38">
        <f t="shared" si="131"/>
        <v>833.33333333333337</v>
      </c>
      <c r="Y177" s="38">
        <f t="shared" si="131"/>
        <v>833.33333333333337</v>
      </c>
      <c r="Z177" s="38">
        <f t="shared" si="131"/>
        <v>833.33333333333337</v>
      </c>
      <c r="AA177" s="38">
        <f t="shared" si="131"/>
        <v>833.33333333333337</v>
      </c>
      <c r="AB177" s="38">
        <f t="shared" si="131"/>
        <v>833.33333333333337</v>
      </c>
      <c r="AC177" s="38">
        <f t="shared" si="131"/>
        <v>833.33333333333337</v>
      </c>
      <c r="AD177" s="38">
        <f t="shared" si="131"/>
        <v>833.33333333333337</v>
      </c>
      <c r="AE177" s="38">
        <f t="shared" si="131"/>
        <v>1666.6666666666667</v>
      </c>
      <c r="AF177" s="38">
        <f t="shared" si="131"/>
        <v>1666.6666666666667</v>
      </c>
      <c r="AG177" s="38">
        <f t="shared" si="131"/>
        <v>1666.6666666666667</v>
      </c>
      <c r="AH177" s="38">
        <f t="shared" si="131"/>
        <v>1666.6666666666667</v>
      </c>
      <c r="AI177" s="38">
        <f t="shared" si="131"/>
        <v>1666.6666666666667</v>
      </c>
      <c r="AJ177" s="38">
        <f t="shared" si="131"/>
        <v>1666.6666666666667</v>
      </c>
      <c r="AK177" s="38">
        <f t="shared" si="131"/>
        <v>1666.6666666666667</v>
      </c>
      <c r="AL177" s="38">
        <f t="shared" si="131"/>
        <v>1666.6666666666667</v>
      </c>
      <c r="AM177" s="38">
        <f t="shared" si="131"/>
        <v>1666.6666666666667</v>
      </c>
      <c r="AN177" s="38">
        <f t="shared" si="131"/>
        <v>1666.6666666666667</v>
      </c>
      <c r="AO177" s="38">
        <f t="shared" si="131"/>
        <v>1666.6666666666667</v>
      </c>
      <c r="AP177" s="38">
        <f t="shared" si="131"/>
        <v>1666.6666666666667</v>
      </c>
      <c r="AQ177" s="38">
        <f t="shared" si="131"/>
        <v>1666.6666666666667</v>
      </c>
      <c r="AR177" s="38">
        <f t="shared" si="131"/>
        <v>1666.6666666666667</v>
      </c>
      <c r="AS177" s="38">
        <f t="shared" si="131"/>
        <v>1666.6666666666667</v>
      </c>
      <c r="AT177" s="38">
        <f t="shared" si="131"/>
        <v>1666.6666666666667</v>
      </c>
      <c r="AU177" s="38">
        <f t="shared" si="131"/>
        <v>1666.6666666666667</v>
      </c>
      <c r="AV177" s="38">
        <f t="shared" si="131"/>
        <v>1666.6666666666667</v>
      </c>
      <c r="AW177" s="38">
        <f t="shared" si="131"/>
        <v>1666.6666666666667</v>
      </c>
      <c r="AX177" s="38">
        <f t="shared" si="131"/>
        <v>1666.6666666666667</v>
      </c>
      <c r="AY177" s="38">
        <f t="shared" ref="AY177:CD177" si="132">-AY175/AY176</f>
        <v>1666.6666666666667</v>
      </c>
      <c r="AZ177" s="38">
        <f t="shared" si="132"/>
        <v>1666.6666666666667</v>
      </c>
      <c r="BA177" s="38">
        <f t="shared" si="132"/>
        <v>1666.6666666666667</v>
      </c>
      <c r="BB177" s="38">
        <f t="shared" si="132"/>
        <v>1666.6666666666667</v>
      </c>
      <c r="BC177" s="38">
        <f t="shared" si="132"/>
        <v>1666.6666666666667</v>
      </c>
      <c r="BD177" s="38">
        <f t="shared" si="132"/>
        <v>1666.6666666666667</v>
      </c>
      <c r="BE177" s="38">
        <f t="shared" si="132"/>
        <v>1666.6666666666667</v>
      </c>
      <c r="BF177" s="38">
        <f t="shared" si="132"/>
        <v>1666.6666666666667</v>
      </c>
      <c r="BG177" s="38">
        <f t="shared" si="132"/>
        <v>1666.6666666666667</v>
      </c>
      <c r="BH177" s="38">
        <f t="shared" si="132"/>
        <v>1666.6666666666667</v>
      </c>
      <c r="BI177" s="38">
        <f t="shared" si="132"/>
        <v>1666.6666666666667</v>
      </c>
      <c r="BJ177" s="38">
        <f t="shared" si="132"/>
        <v>1666.6666666666667</v>
      </c>
      <c r="BK177" s="38">
        <f t="shared" si="132"/>
        <v>1666.6666666666667</v>
      </c>
      <c r="BL177" s="38">
        <f t="shared" si="132"/>
        <v>1666.6666666666667</v>
      </c>
      <c r="BM177" s="38">
        <f t="shared" si="132"/>
        <v>1666.6666666666667</v>
      </c>
      <c r="BN177" s="38">
        <f t="shared" si="132"/>
        <v>1666.6666666666667</v>
      </c>
      <c r="BO177" s="38">
        <f t="shared" si="132"/>
        <v>1666.6666666666667</v>
      </c>
      <c r="BP177" s="38">
        <f t="shared" si="132"/>
        <v>1666.6666666666667</v>
      </c>
      <c r="BQ177" s="38">
        <f t="shared" si="132"/>
        <v>1666.6666666666667</v>
      </c>
      <c r="BR177" s="38">
        <f t="shared" si="132"/>
        <v>1666.6666666666667</v>
      </c>
      <c r="BS177" s="38">
        <f t="shared" si="132"/>
        <v>1666.6666666666667</v>
      </c>
      <c r="BT177" s="38">
        <f t="shared" si="132"/>
        <v>1666.6666666666667</v>
      </c>
      <c r="BU177" s="38">
        <f t="shared" si="132"/>
        <v>1666.6666666666667</v>
      </c>
      <c r="BV177" s="38">
        <f t="shared" si="132"/>
        <v>1666.6666666666667</v>
      </c>
      <c r="BW177" s="38">
        <f t="shared" si="132"/>
        <v>1666.6666666666667</v>
      </c>
      <c r="BX177" s="38">
        <f t="shared" si="132"/>
        <v>1666.6666666666667</v>
      </c>
      <c r="BY177" s="38">
        <f t="shared" si="132"/>
        <v>1666.6666666666667</v>
      </c>
      <c r="BZ177" s="38">
        <f t="shared" si="132"/>
        <v>1666.6666666666667</v>
      </c>
      <c r="CA177" s="38">
        <f t="shared" si="132"/>
        <v>1666.6666666666667</v>
      </c>
      <c r="CB177" s="38">
        <f t="shared" si="132"/>
        <v>1666.6666666666667</v>
      </c>
      <c r="CC177" s="38">
        <f t="shared" si="132"/>
        <v>1666.6666666666667</v>
      </c>
      <c r="CD177" s="38">
        <f t="shared" si="132"/>
        <v>1666.6666666666667</v>
      </c>
      <c r="CE177" s="38">
        <f t="shared" ref="CE177:CK177" si="133">-CE175/CE176</f>
        <v>1666.6666666666667</v>
      </c>
      <c r="CF177" s="38">
        <f t="shared" si="133"/>
        <v>1666.6666666666667</v>
      </c>
      <c r="CG177" s="38">
        <f t="shared" si="133"/>
        <v>1666.6666666666667</v>
      </c>
      <c r="CH177" s="38">
        <f t="shared" si="133"/>
        <v>1666.6666666666667</v>
      </c>
      <c r="CI177" s="38">
        <f t="shared" si="133"/>
        <v>1666.6666666666667</v>
      </c>
      <c r="CJ177" s="38">
        <f t="shared" si="133"/>
        <v>1666.6666666666667</v>
      </c>
      <c r="CK177" s="38">
        <f t="shared" si="133"/>
        <v>1666.6666666666667</v>
      </c>
    </row>
    <row r="178" spans="2:89" x14ac:dyDescent="0.35">
      <c r="B178" s="187" t="str">
        <f>IFERROR(SUBSTITUTE(TRIM(LEFT(B174,SEARCH("-",B174)-1)),":",""),SUBSTITUTE(B174,":",""))</f>
        <v xml:space="preserve">Ad driven revenue </v>
      </c>
      <c r="D178" t="s">
        <v>259</v>
      </c>
      <c r="E178" s="8" t="str">
        <f t="shared" si="128"/>
        <v>178 AD-EV</v>
      </c>
      <c r="G178" t="s">
        <v>332</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row>
    <row r="179" spans="2:89" x14ac:dyDescent="0.35">
      <c r="B179" s="235" t="str">
        <f>IFERROR(SUBSTITUTE(TRIM(MID(B174, SEARCH("-", B174) + 1, LEN(B174))),":",""),"no unit")</f>
        <v>no unit</v>
      </c>
      <c r="D179" t="s">
        <v>259</v>
      </c>
      <c r="E179" s="8" t="str">
        <f t="shared" si="128"/>
        <v>179 AD-EV</v>
      </c>
      <c r="G179" t="s">
        <v>332</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row>
    <row r="180" spans="2:89" x14ac:dyDescent="0.35">
      <c r="B180" s="187" t="s">
        <v>334</v>
      </c>
      <c r="D180" t="s">
        <v>259</v>
      </c>
      <c r="E180" s="8" t="str">
        <f t="shared" si="128"/>
        <v>180 AD-EV</v>
      </c>
      <c r="G180" t="s">
        <v>332</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row>
    <row r="181" spans="2:89" x14ac:dyDescent="0.35">
      <c r="B181" s="132" t="s">
        <v>333</v>
      </c>
      <c r="D181" t="s">
        <v>259</v>
      </c>
      <c r="E181" s="8" t="str">
        <f t="shared" si="128"/>
        <v>181 AD-EV</v>
      </c>
      <c r="G181" t="s">
        <v>332</v>
      </c>
      <c r="H181" s="31"/>
      <c r="I181" s="73"/>
      <c r="J181" s="73"/>
      <c r="K181" s="58"/>
      <c r="L181" s="58"/>
      <c r="M181" s="58"/>
      <c r="N181" s="58"/>
      <c r="O181" s="58"/>
      <c r="P181" s="58"/>
      <c r="R181" s="33"/>
      <c r="S181" s="199" t="str">
        <f t="shared" ref="S181" si="134">ADDRESS(ROW(S177),COLUMN(S177),2)</f>
        <v>S$177</v>
      </c>
      <c r="T181" s="199" t="str">
        <f t="shared" ref="T181:AX181" si="135">ADDRESS(ROW(T177),COLUMN(T177),2)</f>
        <v>T$177</v>
      </c>
      <c r="U181" s="199" t="str">
        <f t="shared" si="135"/>
        <v>U$177</v>
      </c>
      <c r="V181" s="199" t="str">
        <f t="shared" si="135"/>
        <v>V$177</v>
      </c>
      <c r="W181" s="199" t="str">
        <f t="shared" si="135"/>
        <v>W$177</v>
      </c>
      <c r="X181" s="199" t="str">
        <f t="shared" si="135"/>
        <v>X$177</v>
      </c>
      <c r="Y181" s="199" t="str">
        <f t="shared" si="135"/>
        <v>Y$177</v>
      </c>
      <c r="Z181" s="199" t="str">
        <f t="shared" si="135"/>
        <v>Z$177</v>
      </c>
      <c r="AA181" s="199" t="str">
        <f t="shared" si="135"/>
        <v>AA$177</v>
      </c>
      <c r="AB181" s="199" t="str">
        <f t="shared" si="135"/>
        <v>AB$177</v>
      </c>
      <c r="AC181" s="199" t="str">
        <f t="shared" si="135"/>
        <v>AC$177</v>
      </c>
      <c r="AD181" s="199" t="str">
        <f t="shared" si="135"/>
        <v>AD$177</v>
      </c>
      <c r="AE181" s="199" t="str">
        <f t="shared" si="135"/>
        <v>AE$177</v>
      </c>
      <c r="AF181" s="199" t="str">
        <f t="shared" si="135"/>
        <v>AF$177</v>
      </c>
      <c r="AG181" s="199" t="str">
        <f t="shared" si="135"/>
        <v>AG$177</v>
      </c>
      <c r="AH181" s="199" t="str">
        <f t="shared" si="135"/>
        <v>AH$177</v>
      </c>
      <c r="AI181" s="199" t="str">
        <f t="shared" si="135"/>
        <v>AI$177</v>
      </c>
      <c r="AJ181" s="199" t="str">
        <f t="shared" si="135"/>
        <v>AJ$177</v>
      </c>
      <c r="AK181" s="199" t="str">
        <f t="shared" si="135"/>
        <v>AK$177</v>
      </c>
      <c r="AL181" s="199" t="str">
        <f t="shared" si="135"/>
        <v>AL$177</v>
      </c>
      <c r="AM181" s="199" t="str">
        <f t="shared" si="135"/>
        <v>AM$177</v>
      </c>
      <c r="AN181" s="199" t="str">
        <f t="shared" si="135"/>
        <v>AN$177</v>
      </c>
      <c r="AO181" s="199" t="str">
        <f t="shared" si="135"/>
        <v>AO$177</v>
      </c>
      <c r="AP181" s="199" t="str">
        <f t="shared" si="135"/>
        <v>AP$177</v>
      </c>
      <c r="AQ181" s="199" t="str">
        <f t="shared" si="135"/>
        <v>AQ$177</v>
      </c>
      <c r="AR181" s="199" t="str">
        <f t="shared" si="135"/>
        <v>AR$177</v>
      </c>
      <c r="AS181" s="199" t="str">
        <f t="shared" si="135"/>
        <v>AS$177</v>
      </c>
      <c r="AT181" s="199" t="str">
        <f t="shared" si="135"/>
        <v>AT$177</v>
      </c>
      <c r="AU181" s="199" t="str">
        <f t="shared" si="135"/>
        <v>AU$177</v>
      </c>
      <c r="AV181" s="199" t="str">
        <f t="shared" si="135"/>
        <v>AV$177</v>
      </c>
      <c r="AW181" s="199" t="str">
        <f t="shared" si="135"/>
        <v>AW$177</v>
      </c>
      <c r="AX181" s="199" t="str">
        <f t="shared" si="135"/>
        <v>AX$177</v>
      </c>
      <c r="AY181" s="199" t="str">
        <f t="shared" ref="AY181:CD181" si="136">ADDRESS(ROW(AY177),COLUMN(AY177),2)</f>
        <v>AY$177</v>
      </c>
      <c r="AZ181" s="199" t="str">
        <f t="shared" si="136"/>
        <v>AZ$177</v>
      </c>
      <c r="BA181" s="199" t="str">
        <f t="shared" si="136"/>
        <v>BA$177</v>
      </c>
      <c r="BB181" s="199" t="str">
        <f t="shared" si="136"/>
        <v>BB$177</v>
      </c>
      <c r="BC181" s="199" t="str">
        <f t="shared" si="136"/>
        <v>BC$177</v>
      </c>
      <c r="BD181" s="199" t="str">
        <f t="shared" si="136"/>
        <v>BD$177</v>
      </c>
      <c r="BE181" s="199" t="str">
        <f t="shared" si="136"/>
        <v>BE$177</v>
      </c>
      <c r="BF181" s="199" t="str">
        <f t="shared" si="136"/>
        <v>BF$177</v>
      </c>
      <c r="BG181" s="199" t="str">
        <f t="shared" si="136"/>
        <v>BG$177</v>
      </c>
      <c r="BH181" s="199" t="str">
        <f t="shared" si="136"/>
        <v>BH$177</v>
      </c>
      <c r="BI181" s="199" t="str">
        <f t="shared" si="136"/>
        <v>BI$177</v>
      </c>
      <c r="BJ181" s="199" t="str">
        <f t="shared" si="136"/>
        <v>BJ$177</v>
      </c>
      <c r="BK181" s="199" t="str">
        <f t="shared" si="136"/>
        <v>BK$177</v>
      </c>
      <c r="BL181" s="199" t="str">
        <f t="shared" si="136"/>
        <v>BL$177</v>
      </c>
      <c r="BM181" s="199" t="str">
        <f t="shared" si="136"/>
        <v>BM$177</v>
      </c>
      <c r="BN181" s="199" t="str">
        <f t="shared" si="136"/>
        <v>BN$177</v>
      </c>
      <c r="BO181" s="199" t="str">
        <f t="shared" si="136"/>
        <v>BO$177</v>
      </c>
      <c r="BP181" s="199" t="str">
        <f t="shared" si="136"/>
        <v>BP$177</v>
      </c>
      <c r="BQ181" s="199" t="str">
        <f t="shared" si="136"/>
        <v>BQ$177</v>
      </c>
      <c r="BR181" s="199" t="str">
        <f t="shared" si="136"/>
        <v>BR$177</v>
      </c>
      <c r="BS181" s="199" t="str">
        <f t="shared" si="136"/>
        <v>BS$177</v>
      </c>
      <c r="BT181" s="199" t="str">
        <f t="shared" si="136"/>
        <v>BT$177</v>
      </c>
      <c r="BU181" s="199" t="str">
        <f t="shared" si="136"/>
        <v>BU$177</v>
      </c>
      <c r="BV181" s="199" t="str">
        <f t="shared" si="136"/>
        <v>BV$177</v>
      </c>
      <c r="BW181" s="199" t="str">
        <f t="shared" si="136"/>
        <v>BW$177</v>
      </c>
      <c r="BX181" s="199" t="str">
        <f t="shared" si="136"/>
        <v>BX$177</v>
      </c>
      <c r="BY181" s="199" t="str">
        <f t="shared" si="136"/>
        <v>BY$177</v>
      </c>
      <c r="BZ181" s="199" t="str">
        <f t="shared" si="136"/>
        <v>BZ$177</v>
      </c>
      <c r="CA181" s="199" t="str">
        <f t="shared" si="136"/>
        <v>CA$177</v>
      </c>
      <c r="CB181" s="199" t="str">
        <f t="shared" si="136"/>
        <v>CB$177</v>
      </c>
      <c r="CC181" s="199" t="str">
        <f t="shared" si="136"/>
        <v>CC$177</v>
      </c>
      <c r="CD181" s="199" t="str">
        <f t="shared" si="136"/>
        <v>CD$177</v>
      </c>
      <c r="CE181" s="199" t="str">
        <f t="shared" ref="CE181:CK181" si="137">ADDRESS(ROW(CE177),COLUMN(CE177),2)</f>
        <v>CE$177</v>
      </c>
      <c r="CF181" s="199" t="str">
        <f t="shared" si="137"/>
        <v>CF$177</v>
      </c>
      <c r="CG181" s="199" t="str">
        <f t="shared" si="137"/>
        <v>CG$177</v>
      </c>
      <c r="CH181" s="199" t="str">
        <f t="shared" si="137"/>
        <v>CH$177</v>
      </c>
      <c r="CI181" s="199" t="str">
        <f t="shared" si="137"/>
        <v>CI$177</v>
      </c>
      <c r="CJ181" s="199" t="str">
        <f t="shared" si="137"/>
        <v>CJ$177</v>
      </c>
      <c r="CK181" s="199" t="str">
        <f t="shared" si="137"/>
        <v>CK$177</v>
      </c>
    </row>
    <row r="182" spans="2:89" x14ac:dyDescent="0.35">
      <c r="B182" s="8" t="s">
        <v>488</v>
      </c>
      <c r="D182" t="s">
        <v>259</v>
      </c>
      <c r="E182" s="8" t="str">
        <f t="shared" si="128"/>
        <v>182 AD-EV</v>
      </c>
      <c r="G182" t="s">
        <v>332</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row>
    <row r="183" spans="2:89" x14ac:dyDescent="0.35">
      <c r="B183" s="8" t="s">
        <v>493</v>
      </c>
      <c r="D183" t="s">
        <v>259</v>
      </c>
      <c r="E183" s="8" t="str">
        <f t="shared" si="128"/>
        <v>183 AD-EV</v>
      </c>
      <c r="G183" t="s">
        <v>332</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row>
    <row r="184" spans="2:89" x14ac:dyDescent="0.35">
      <c r="B184" s="8" t="s">
        <v>463</v>
      </c>
      <c r="D184" t="s">
        <v>259</v>
      </c>
      <c r="E184" s="8" t="str">
        <f t="shared" si="128"/>
        <v>184 AD-EV</v>
      </c>
      <c r="G184" t="s">
        <v>332</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row>
    <row r="185" spans="2:89" x14ac:dyDescent="0.35">
      <c r="B185" s="8" t="s">
        <v>464</v>
      </c>
      <c r="D185" t="s">
        <v>259</v>
      </c>
      <c r="E185" s="8" t="str">
        <f t="shared" si="128"/>
        <v>185 AD-EV</v>
      </c>
      <c r="G185" t="s">
        <v>332</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row>
    <row r="186" spans="2:89" x14ac:dyDescent="0.35">
      <c r="B186" s="181" t="s">
        <v>459</v>
      </c>
      <c r="E186" s="8"/>
      <c r="H186" s="182"/>
      <c r="I186" s="183"/>
      <c r="J186" s="183"/>
      <c r="K186" s="184"/>
      <c r="L186" s="184"/>
      <c r="M186" s="184"/>
      <c r="N186" s="184"/>
      <c r="O186" s="184"/>
      <c r="P186" s="184"/>
      <c r="R186" s="185"/>
      <c r="S186" s="186"/>
      <c r="T186" s="186"/>
      <c r="U186" s="186"/>
      <c r="V186" s="186"/>
      <c r="W186" s="186"/>
      <c r="X186" s="186"/>
      <c r="Y186" s="186"/>
      <c r="Z186" s="186"/>
      <c r="AA186" s="186"/>
      <c r="AB186" s="186"/>
      <c r="AC186" s="186"/>
      <c r="AD186" s="186"/>
      <c r="AE186" s="186"/>
      <c r="AF186" s="186"/>
      <c r="AG186" s="186"/>
      <c r="AH186" s="186"/>
      <c r="AI186" s="186"/>
      <c r="AJ186" s="186"/>
      <c r="AK186" s="186"/>
      <c r="AL186" s="186"/>
      <c r="AM186" s="186"/>
      <c r="AN186" s="186"/>
      <c r="AO186" s="186"/>
      <c r="AP186" s="186"/>
      <c r="AQ186" s="186"/>
      <c r="AR186" s="186"/>
      <c r="AS186" s="186"/>
      <c r="AT186" s="186"/>
      <c r="AU186" s="186"/>
      <c r="AV186" s="186"/>
      <c r="AW186" s="186"/>
      <c r="AX186" s="186"/>
      <c r="AY186" s="186"/>
      <c r="AZ186" s="186"/>
      <c r="BA186" s="186"/>
      <c r="BB186" s="186"/>
      <c r="BC186" s="186"/>
      <c r="BD186" s="186"/>
      <c r="BE186" s="186"/>
      <c r="BF186" s="186"/>
      <c r="BG186" s="186"/>
      <c r="BH186" s="186"/>
      <c r="BI186" s="186"/>
      <c r="BJ186" s="186"/>
      <c r="BK186" s="186"/>
      <c r="BL186" s="186"/>
      <c r="BM186" s="186"/>
      <c r="BN186" s="186"/>
      <c r="BO186" s="186"/>
      <c r="BP186" s="186"/>
      <c r="BQ186" s="186"/>
      <c r="BR186" s="186"/>
      <c r="BS186" s="186"/>
      <c r="BT186" s="186"/>
      <c r="BU186" s="186"/>
      <c r="BV186" s="186"/>
      <c r="BW186" s="186"/>
      <c r="BX186" s="186"/>
      <c r="BY186" s="186"/>
      <c r="BZ186" s="186"/>
      <c r="CA186" s="186"/>
      <c r="CB186" s="186"/>
      <c r="CC186" s="186"/>
      <c r="CD186" s="186"/>
      <c r="CE186" s="186"/>
      <c r="CF186" s="186"/>
      <c r="CG186" s="186"/>
      <c r="CH186" s="186"/>
      <c r="CI186" s="186"/>
      <c r="CJ186" s="186"/>
      <c r="CK186" s="186"/>
    </row>
    <row r="187" spans="2:89" x14ac:dyDescent="0.35">
      <c r="B187" s="181" t="s">
        <v>456</v>
      </c>
      <c r="E187" s="8"/>
      <c r="H187" s="182"/>
      <c r="I187" s="183"/>
      <c r="J187" s="183"/>
      <c r="K187" s="184"/>
      <c r="L187" s="184"/>
      <c r="M187" s="184"/>
      <c r="N187" s="184"/>
      <c r="O187" s="184"/>
      <c r="P187" s="184"/>
      <c r="R187" s="185"/>
      <c r="S187" s="186"/>
      <c r="T187" s="186"/>
      <c r="U187" s="186"/>
      <c r="V187" s="186"/>
      <c r="W187" s="186"/>
      <c r="X187" s="186"/>
      <c r="Y187" s="186"/>
      <c r="Z187" s="186"/>
      <c r="AA187" s="186"/>
      <c r="AB187" s="186"/>
      <c r="AC187" s="186"/>
      <c r="AD187" s="186"/>
      <c r="AE187" s="186"/>
      <c r="AF187" s="186"/>
      <c r="AG187" s="186"/>
      <c r="AH187" s="186"/>
      <c r="AI187" s="186"/>
      <c r="AJ187" s="186"/>
      <c r="AK187" s="186"/>
      <c r="AL187" s="186"/>
      <c r="AM187" s="186"/>
      <c r="AN187" s="186"/>
      <c r="AO187" s="186"/>
      <c r="AP187" s="186"/>
      <c r="AQ187" s="186"/>
      <c r="AR187" s="186"/>
      <c r="AS187" s="186"/>
      <c r="AT187" s="186"/>
      <c r="AU187" s="186"/>
      <c r="AV187" s="186"/>
      <c r="AW187" s="186"/>
      <c r="AX187" s="186"/>
      <c r="AY187" s="186"/>
      <c r="AZ187" s="186"/>
      <c r="BA187" s="186"/>
      <c r="BB187" s="186"/>
      <c r="BC187" s="186"/>
      <c r="BD187" s="186"/>
      <c r="BE187" s="186"/>
      <c r="BF187" s="186"/>
      <c r="BG187" s="186"/>
      <c r="BH187" s="186"/>
      <c r="BI187" s="186"/>
      <c r="BJ187" s="186"/>
      <c r="BK187" s="186"/>
      <c r="BL187" s="186"/>
      <c r="BM187" s="186"/>
      <c r="BN187" s="186"/>
      <c r="BO187" s="186"/>
      <c r="BP187" s="186"/>
      <c r="BQ187" s="186"/>
      <c r="BR187" s="186"/>
      <c r="BS187" s="186"/>
      <c r="BT187" s="186"/>
      <c r="BU187" s="186"/>
      <c r="BV187" s="186"/>
      <c r="BW187" s="186"/>
      <c r="BX187" s="186"/>
      <c r="BY187" s="186"/>
      <c r="BZ187" s="186"/>
      <c r="CA187" s="186"/>
      <c r="CB187" s="186"/>
      <c r="CC187" s="186"/>
      <c r="CD187" s="186"/>
      <c r="CE187" s="186"/>
      <c r="CF187" s="186"/>
      <c r="CG187" s="186"/>
      <c r="CH187" s="186"/>
      <c r="CI187" s="186"/>
      <c r="CJ187" s="186"/>
      <c r="CK187" s="186"/>
    </row>
    <row r="188" spans="2:89" x14ac:dyDescent="0.35">
      <c r="B188" s="167"/>
      <c r="E188" s="8"/>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row>
    <row r="189" spans="2:89" x14ac:dyDescent="0.35">
      <c r="B189" s="66" t="s">
        <v>409</v>
      </c>
      <c r="C189" s="31"/>
      <c r="D189" t="s">
        <v>260</v>
      </c>
      <c r="E189" s="8" t="str">
        <f t="shared" ref="E189:E201" si="138">ROW()&amp;" "&amp;D189</f>
        <v>189 TAM-ER</v>
      </c>
      <c r="F189" t="s">
        <v>342</v>
      </c>
      <c r="G189" s="31" t="s">
        <v>243</v>
      </c>
      <c r="H189" s="22"/>
      <c r="I189" s="288"/>
      <c r="J189" s="288"/>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row>
    <row r="190" spans="2:89" x14ac:dyDescent="0.35">
      <c r="B190" s="123" t="s">
        <v>63</v>
      </c>
      <c r="C190" s="27"/>
      <c r="D190" s="27" t="s">
        <v>260</v>
      </c>
      <c r="E190" s="9" t="str">
        <f t="shared" si="138"/>
        <v>190 TAM-ER</v>
      </c>
      <c r="F190" s="27"/>
      <c r="G190" s="27" t="str">
        <f>E190</f>
        <v>190 TAM-ER</v>
      </c>
      <c r="H190" s="27"/>
      <c r="J190" s="176">
        <v>100</v>
      </c>
      <c r="K190" s="33">
        <f t="shared" ref="K190:P190" si="139">SUMIF($4:$4,K$2,190:190)</f>
        <v>105.11618978817329</v>
      </c>
      <c r="L190" s="33">
        <f t="shared" si="139"/>
        <v>110.49413355583269</v>
      </c>
      <c r="M190" s="33">
        <f t="shared" si="139"/>
        <v>116.14722313334676</v>
      </c>
      <c r="N190" s="33">
        <f t="shared" si="139"/>
        <v>122.08953550254191</v>
      </c>
      <c r="O190" s="33">
        <f t="shared" si="139"/>
        <v>128.33586785035118</v>
      </c>
      <c r="P190" s="33">
        <f t="shared" si="139"/>
        <v>0</v>
      </c>
      <c r="R190" s="177">
        <f>J190</f>
        <v>100</v>
      </c>
      <c r="S190" s="177">
        <f t="shared" ref="S190:AX190" si="140">R190*(1+S191)</f>
        <v>100.41666666666667</v>
      </c>
      <c r="T190" s="177">
        <f t="shared" si="140"/>
        <v>100.83506944444444</v>
      </c>
      <c r="U190" s="177">
        <f t="shared" si="140"/>
        <v>101.25521556712962</v>
      </c>
      <c r="V190" s="177">
        <f t="shared" si="140"/>
        <v>101.67711229865932</v>
      </c>
      <c r="W190" s="177">
        <f t="shared" si="140"/>
        <v>102.10076693323707</v>
      </c>
      <c r="X190" s="177">
        <f t="shared" si="140"/>
        <v>102.52618679545888</v>
      </c>
      <c r="Y190" s="177">
        <f t="shared" si="140"/>
        <v>102.95337924043996</v>
      </c>
      <c r="Z190" s="177">
        <f t="shared" si="140"/>
        <v>103.38235165394178</v>
      </c>
      <c r="AA190" s="177">
        <f t="shared" si="140"/>
        <v>103.81311145249987</v>
      </c>
      <c r="AB190" s="177">
        <f t="shared" si="140"/>
        <v>104.24566608355195</v>
      </c>
      <c r="AC190" s="177">
        <f t="shared" si="140"/>
        <v>104.68002302556675</v>
      </c>
      <c r="AD190" s="177">
        <f t="shared" si="140"/>
        <v>105.11618978817329</v>
      </c>
      <c r="AE190" s="177">
        <f t="shared" si="140"/>
        <v>105.55417391229068</v>
      </c>
      <c r="AF190" s="177">
        <f t="shared" si="140"/>
        <v>105.99398297025856</v>
      </c>
      <c r="AG190" s="177">
        <f t="shared" si="140"/>
        <v>106.43562456596797</v>
      </c>
      <c r="AH190" s="177">
        <f t="shared" si="140"/>
        <v>106.87910633499284</v>
      </c>
      <c r="AI190" s="177">
        <f t="shared" si="140"/>
        <v>107.32443594472197</v>
      </c>
      <c r="AJ190" s="177">
        <f t="shared" si="140"/>
        <v>107.77162109449165</v>
      </c>
      <c r="AK190" s="177">
        <f t="shared" si="140"/>
        <v>108.2206695157187</v>
      </c>
      <c r="AL190" s="177">
        <f t="shared" si="140"/>
        <v>108.67158897203419</v>
      </c>
      <c r="AM190" s="177">
        <f t="shared" si="140"/>
        <v>109.12438725941766</v>
      </c>
      <c r="AN190" s="177">
        <f t="shared" si="140"/>
        <v>109.5790722063319</v>
      </c>
      <c r="AO190" s="177">
        <f t="shared" si="140"/>
        <v>110.03565167385828</v>
      </c>
      <c r="AP190" s="177">
        <f t="shared" si="140"/>
        <v>110.49413355583269</v>
      </c>
      <c r="AQ190" s="177">
        <f t="shared" si="140"/>
        <v>110.95452577898199</v>
      </c>
      <c r="AR190" s="177">
        <f t="shared" si="140"/>
        <v>111.41683630306107</v>
      </c>
      <c r="AS190" s="177">
        <f t="shared" si="140"/>
        <v>111.88107312099049</v>
      </c>
      <c r="AT190" s="177">
        <f t="shared" si="140"/>
        <v>112.34724425899462</v>
      </c>
      <c r="AU190" s="177">
        <f t="shared" si="140"/>
        <v>112.81535777674043</v>
      </c>
      <c r="AV190" s="177">
        <f t="shared" si="140"/>
        <v>113.28542176747685</v>
      </c>
      <c r="AW190" s="177">
        <f t="shared" si="140"/>
        <v>113.75744435817467</v>
      </c>
      <c r="AX190" s="177">
        <f t="shared" si="140"/>
        <v>114.23143370966706</v>
      </c>
      <c r="AY190" s="177">
        <f t="shared" ref="AY190:CD190" si="141">AX190*(1+AY191)</f>
        <v>114.70739801679066</v>
      </c>
      <c r="AZ190" s="177">
        <f t="shared" si="141"/>
        <v>115.18534550852729</v>
      </c>
      <c r="BA190" s="177">
        <f t="shared" si="141"/>
        <v>115.66528444814615</v>
      </c>
      <c r="BB190" s="177">
        <f t="shared" si="141"/>
        <v>116.14722313334676</v>
      </c>
      <c r="BC190" s="177">
        <f t="shared" si="141"/>
        <v>116.63116989640237</v>
      </c>
      <c r="BD190" s="177">
        <f t="shared" si="141"/>
        <v>117.11713310430405</v>
      </c>
      <c r="BE190" s="177">
        <f t="shared" si="141"/>
        <v>117.60512115890531</v>
      </c>
      <c r="BF190" s="177">
        <f t="shared" si="141"/>
        <v>118.09514249706741</v>
      </c>
      <c r="BG190" s="177">
        <f t="shared" si="141"/>
        <v>118.5872055908052</v>
      </c>
      <c r="BH190" s="177">
        <f t="shared" si="141"/>
        <v>119.08131894743354</v>
      </c>
      <c r="BI190" s="177">
        <f t="shared" si="141"/>
        <v>119.57749110971452</v>
      </c>
      <c r="BJ190" s="177">
        <f t="shared" si="141"/>
        <v>120.07573065600499</v>
      </c>
      <c r="BK190" s="177">
        <f t="shared" si="141"/>
        <v>120.57604620040502</v>
      </c>
      <c r="BL190" s="177">
        <f t="shared" si="141"/>
        <v>121.0784463929067</v>
      </c>
      <c r="BM190" s="177">
        <f t="shared" si="141"/>
        <v>121.5829399195438</v>
      </c>
      <c r="BN190" s="177">
        <f t="shared" si="141"/>
        <v>122.08953550254191</v>
      </c>
      <c r="BO190" s="177">
        <f t="shared" si="141"/>
        <v>122.59824190046916</v>
      </c>
      <c r="BP190" s="177">
        <f t="shared" si="141"/>
        <v>123.10906790838779</v>
      </c>
      <c r="BQ190" s="177">
        <f t="shared" si="141"/>
        <v>123.62202235800606</v>
      </c>
      <c r="BR190" s="177">
        <f t="shared" si="141"/>
        <v>124.13711411783109</v>
      </c>
      <c r="BS190" s="177">
        <f t="shared" si="141"/>
        <v>124.65435209332205</v>
      </c>
      <c r="BT190" s="177">
        <f t="shared" si="141"/>
        <v>125.17374522704422</v>
      </c>
      <c r="BU190" s="177">
        <f t="shared" si="141"/>
        <v>125.69530249882357</v>
      </c>
      <c r="BV190" s="177">
        <f t="shared" si="141"/>
        <v>126.219032925902</v>
      </c>
      <c r="BW190" s="177">
        <f t="shared" si="141"/>
        <v>126.74494556309325</v>
      </c>
      <c r="BX190" s="177">
        <f t="shared" si="141"/>
        <v>127.27304950293947</v>
      </c>
      <c r="BY190" s="177">
        <f t="shared" si="141"/>
        <v>127.80335387586838</v>
      </c>
      <c r="BZ190" s="177">
        <f t="shared" si="141"/>
        <v>128.33586785035118</v>
      </c>
      <c r="CA190" s="177">
        <f t="shared" si="141"/>
        <v>128.87060063306097</v>
      </c>
      <c r="CB190" s="177">
        <f t="shared" si="141"/>
        <v>129.40756146903206</v>
      </c>
      <c r="CC190" s="177">
        <f t="shared" si="141"/>
        <v>129.94675964181968</v>
      </c>
      <c r="CD190" s="177">
        <f t="shared" si="141"/>
        <v>130.4882044736606</v>
      </c>
      <c r="CE190" s="177">
        <f t="shared" ref="CE190:CK190" si="142">CD190*(1+CE191)</f>
        <v>131.0319053256342</v>
      </c>
      <c r="CF190" s="177">
        <f t="shared" si="142"/>
        <v>131.57787159782433</v>
      </c>
      <c r="CG190" s="177">
        <f t="shared" si="142"/>
        <v>132.12611272948192</v>
      </c>
      <c r="CH190" s="177">
        <f t="shared" si="142"/>
        <v>132.67663819918809</v>
      </c>
      <c r="CI190" s="177">
        <f t="shared" si="142"/>
        <v>133.22945752501803</v>
      </c>
      <c r="CJ190" s="177">
        <f t="shared" si="142"/>
        <v>133.7845802647056</v>
      </c>
      <c r="CK190" s="177">
        <f t="shared" si="142"/>
        <v>134.34201601580853</v>
      </c>
    </row>
    <row r="191" spans="2:89" x14ac:dyDescent="0.35">
      <c r="B191" s="141" t="s">
        <v>64</v>
      </c>
      <c r="D191" t="s">
        <v>260</v>
      </c>
      <c r="E191" s="8" t="str">
        <f t="shared" si="138"/>
        <v>191 TAM-ER</v>
      </c>
      <c r="G191" t="str">
        <f>E191</f>
        <v>191 TAM-ER</v>
      </c>
      <c r="H191" s="12"/>
      <c r="J191"/>
      <c r="K191" s="16">
        <v>0.05</v>
      </c>
      <c r="L191" s="16">
        <v>0.05</v>
      </c>
      <c r="M191" s="16">
        <v>0.05</v>
      </c>
      <c r="N191" s="16">
        <v>0.05</v>
      </c>
      <c r="O191" s="16">
        <v>0.05</v>
      </c>
      <c r="P191" s="16">
        <v>0.05</v>
      </c>
      <c r="R191" s="20" cm="1">
        <f t="array" ref="R191">INDEX($I:$P,ROW(),MATCH(S$3,$I$2:$P$2,0))/12</f>
        <v>4.1666666666666666E-3</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row>
    <row r="192" spans="2:89" x14ac:dyDescent="0.35">
      <c r="B192" s="141" t="s">
        <v>65</v>
      </c>
      <c r="D192" t="s">
        <v>260</v>
      </c>
      <c r="E192" s="8" t="str">
        <f t="shared" si="138"/>
        <v>192 TAM-ER</v>
      </c>
      <c r="G192" t="str">
        <f>E192</f>
        <v>192 TAM-ER</v>
      </c>
      <c r="H192" s="12"/>
      <c r="J192"/>
      <c r="K192" s="162">
        <v>4.8000000000000001E-2</v>
      </c>
      <c r="L192" s="162">
        <v>8.5999999999999993E-2</v>
      </c>
      <c r="M192" s="162">
        <v>0.124</v>
      </c>
      <c r="N192" s="162">
        <v>0.16200000000000001</v>
      </c>
      <c r="O192" s="162">
        <v>0.2</v>
      </c>
      <c r="P192" s="162">
        <v>0.2</v>
      </c>
      <c r="R192" s="163"/>
      <c r="S192" s="163" cm="1">
        <f t="array" ref="S192">(INDEX($I:$O,ROW(),MATCH(S$3,$I$2:$O$2,0))/12-INDEX($I:$O,ROW(),MATCH(S$3-1,$I$2:$O$2,0))/12)+R192</f>
        <v>4.0000000000000001E-3</v>
      </c>
      <c r="T192" s="163" cm="1">
        <f t="array" ref="T192">(INDEX($I:$O,ROW(),MATCH(T$3,$I$2:$O$2,0))/12-INDEX($I:$O,ROW(),MATCH(T$3-1,$I$2:$O$2,0))/12)+S192</f>
        <v>8.0000000000000002E-3</v>
      </c>
      <c r="U192" s="163" cm="1">
        <f t="array" ref="U192">(INDEX($I:$O,ROW(),MATCH(U$3,$I$2:$O$2,0))/12-INDEX($I:$O,ROW(),MATCH(U$3-1,$I$2:$O$2,0))/12)+T192</f>
        <v>1.2E-2</v>
      </c>
      <c r="V192" s="163" cm="1">
        <f t="array" ref="V192">(INDEX($I:$O,ROW(),MATCH(V$3,$I$2:$O$2,0))/12-INDEX($I:$O,ROW(),MATCH(V$3-1,$I$2:$O$2,0))/12)+U192</f>
        <v>1.6E-2</v>
      </c>
      <c r="W192" s="163" cm="1">
        <f t="array" ref="W192">(INDEX($I:$O,ROW(),MATCH(W$3,$I$2:$O$2,0))/12-INDEX($I:$O,ROW(),MATCH(W$3-1,$I$2:$O$2,0))/12)+V192</f>
        <v>0.02</v>
      </c>
      <c r="X192" s="163" cm="1">
        <f t="array" ref="X192">(INDEX($I:$O,ROW(),MATCH(X$3,$I$2:$O$2,0))/12-INDEX($I:$O,ROW(),MATCH(X$3-1,$I$2:$O$2,0))/12)+W192</f>
        <v>2.4E-2</v>
      </c>
      <c r="Y192" s="163" cm="1">
        <f t="array" ref="Y192">(INDEX($I:$O,ROW(),MATCH(Y$3,$I$2:$O$2,0))/12-INDEX($I:$O,ROW(),MATCH(Y$3-1,$I$2:$O$2,0))/12)+X192</f>
        <v>2.8000000000000001E-2</v>
      </c>
      <c r="Z192" s="163" cm="1">
        <f t="array" ref="Z192">(INDEX($I:$O,ROW(),MATCH(Z$3,$I$2:$O$2,0))/12-INDEX($I:$O,ROW(),MATCH(Z$3-1,$I$2:$O$2,0))/12)+Y192</f>
        <v>3.2000000000000001E-2</v>
      </c>
      <c r="AA192" s="163" cm="1">
        <f t="array" ref="AA192">(INDEX($I:$O,ROW(),MATCH(AA$3,$I$2:$O$2,0))/12-INDEX($I:$O,ROW(),MATCH(AA$3-1,$I$2:$O$2,0))/12)+Z192</f>
        <v>3.6000000000000004E-2</v>
      </c>
      <c r="AB192" s="163" cm="1">
        <f t="array" ref="AB192">(INDEX($I:$O,ROW(),MATCH(AB$3,$I$2:$O$2,0))/12-INDEX($I:$O,ROW(),MATCH(AB$3-1,$I$2:$O$2,0))/12)+AA192</f>
        <v>4.0000000000000008E-2</v>
      </c>
      <c r="AC192" s="163" cm="1">
        <f t="array" ref="AC192">(INDEX($I:$O,ROW(),MATCH(AC$3,$I$2:$O$2,0))/12-INDEX($I:$O,ROW(),MATCH(AC$3-1,$I$2:$O$2,0))/12)+AB192</f>
        <v>4.4000000000000011E-2</v>
      </c>
      <c r="AD192" s="163" cm="1">
        <f t="array" ref="AD192">(INDEX($I:$O,ROW(),MATCH(AD$3,$I$2:$O$2,0))/12-INDEX($I:$O,ROW(),MATCH(AD$3-1,$I$2:$O$2,0))/12)+AC192</f>
        <v>4.8000000000000015E-2</v>
      </c>
      <c r="AE192" s="163" cm="1">
        <f t="array" ref="AE192">(INDEX($I:$O,ROW(),MATCH(AE$3,$I$2:$O$2,0))/12-INDEX($I:$O,ROW(),MATCH(AE$3-1,$I$2:$O$2,0))/12)+AD192</f>
        <v>5.116666666666668E-2</v>
      </c>
      <c r="AF192" s="163" cm="1">
        <f t="array" ref="AF192">(INDEX($I:$O,ROW(),MATCH(AF$3,$I$2:$O$2,0))/12-INDEX($I:$O,ROW(),MATCH(AF$3-1,$I$2:$O$2,0))/12)+AE192</f>
        <v>5.4333333333333345E-2</v>
      </c>
      <c r="AG192" s="163" cm="1">
        <f t="array" ref="AG192">(INDEX($I:$O,ROW(),MATCH(AG$3,$I$2:$O$2,0))/12-INDEX($I:$O,ROW(),MATCH(AG$3-1,$I$2:$O$2,0))/12)+AF192</f>
        <v>5.7500000000000009E-2</v>
      </c>
      <c r="AH192" s="163" cm="1">
        <f t="array" ref="AH192">(INDEX($I:$O,ROW(),MATCH(AH$3,$I$2:$O$2,0))/12-INDEX($I:$O,ROW(),MATCH(AH$3-1,$I$2:$O$2,0))/12)+AG192</f>
        <v>6.0666666666666674E-2</v>
      </c>
      <c r="AI192" s="163" cm="1">
        <f t="array" ref="AI192">(INDEX($I:$O,ROW(),MATCH(AI$3,$I$2:$O$2,0))/12-INDEX($I:$O,ROW(),MATCH(AI$3-1,$I$2:$O$2,0))/12)+AH192</f>
        <v>6.3833333333333339E-2</v>
      </c>
      <c r="AJ192" s="163" cm="1">
        <f t="array" ref="AJ192">(INDEX($I:$O,ROW(),MATCH(AJ$3,$I$2:$O$2,0))/12-INDEX($I:$O,ROW(),MATCH(AJ$3-1,$I$2:$O$2,0))/12)+AI192</f>
        <v>6.7000000000000004E-2</v>
      </c>
      <c r="AK192" s="163" cm="1">
        <f t="array" ref="AK192">(INDEX($I:$O,ROW(),MATCH(AK$3,$I$2:$O$2,0))/12-INDEX($I:$O,ROW(),MATCH(AK$3-1,$I$2:$O$2,0))/12)+AJ192</f>
        <v>7.0166666666666669E-2</v>
      </c>
      <c r="AL192" s="163" cm="1">
        <f t="array" ref="AL192">(INDEX($I:$O,ROW(),MATCH(AL$3,$I$2:$O$2,0))/12-INDEX($I:$O,ROW(),MATCH(AL$3-1,$I$2:$O$2,0))/12)+AK192</f>
        <v>7.3333333333333334E-2</v>
      </c>
      <c r="AM192" s="163" cm="1">
        <f t="array" ref="AM192">(INDEX($I:$O,ROW(),MATCH(AM$3,$I$2:$O$2,0))/12-INDEX($I:$O,ROW(),MATCH(AM$3-1,$I$2:$O$2,0))/12)+AL192</f>
        <v>7.6499999999999999E-2</v>
      </c>
      <c r="AN192" s="163" cm="1">
        <f t="array" ref="AN192">(INDEX($I:$O,ROW(),MATCH(AN$3,$I$2:$O$2,0))/12-INDEX($I:$O,ROW(),MATCH(AN$3-1,$I$2:$O$2,0))/12)+AM192</f>
        <v>7.9666666666666663E-2</v>
      </c>
      <c r="AO192" s="163" cm="1">
        <f t="array" ref="AO192">(INDEX($I:$O,ROW(),MATCH(AO$3,$I$2:$O$2,0))/12-INDEX($I:$O,ROW(),MATCH(AO$3-1,$I$2:$O$2,0))/12)+AN192</f>
        <v>8.2833333333333328E-2</v>
      </c>
      <c r="AP192" s="163" cm="1">
        <f t="array" ref="AP192">(INDEX($I:$O,ROW(),MATCH(AP$3,$I$2:$O$2,0))/12-INDEX($I:$O,ROW(),MATCH(AP$3-1,$I$2:$O$2,0))/12)+AO192</f>
        <v>8.5999999999999993E-2</v>
      </c>
      <c r="AQ192" s="163" cm="1">
        <f t="array" ref="AQ192">(INDEX($I:$O,ROW(),MATCH(AQ$3,$I$2:$O$2,0))/12-INDEX($I:$O,ROW(),MATCH(AQ$3-1,$I$2:$O$2,0))/12)+AP192</f>
        <v>8.9166666666666658E-2</v>
      </c>
      <c r="AR192" s="163" cm="1">
        <f t="array" ref="AR192">(INDEX($I:$O,ROW(),MATCH(AR$3,$I$2:$O$2,0))/12-INDEX($I:$O,ROW(),MATCH(AR$3-1,$I$2:$O$2,0))/12)+AQ192</f>
        <v>9.2333333333333323E-2</v>
      </c>
      <c r="AS192" s="163" cm="1">
        <f t="array" ref="AS192">(INDEX($I:$O,ROW(),MATCH(AS$3,$I$2:$O$2,0))/12-INDEX($I:$O,ROW(),MATCH(AS$3-1,$I$2:$O$2,0))/12)+AR192</f>
        <v>9.5499999999999988E-2</v>
      </c>
      <c r="AT192" s="163" cm="1">
        <f t="array" ref="AT192">(INDEX($I:$O,ROW(),MATCH(AT$3,$I$2:$O$2,0))/12-INDEX($I:$O,ROW(),MATCH(AT$3-1,$I$2:$O$2,0))/12)+AS192</f>
        <v>9.8666666666666653E-2</v>
      </c>
      <c r="AU192" s="163" cm="1">
        <f t="array" ref="AU192">(INDEX($I:$O,ROW(),MATCH(AU$3,$I$2:$O$2,0))/12-INDEX($I:$O,ROW(),MATCH(AU$3-1,$I$2:$O$2,0))/12)+AT192</f>
        <v>0.10183333333333332</v>
      </c>
      <c r="AV192" s="163" cm="1">
        <f t="array" ref="AV192">(INDEX($I:$O,ROW(),MATCH(AV$3,$I$2:$O$2,0))/12-INDEX($I:$O,ROW(),MATCH(AV$3-1,$I$2:$O$2,0))/12)+AU192</f>
        <v>0.10499999999999998</v>
      </c>
      <c r="AW192" s="163" cm="1">
        <f t="array" ref="AW192">(INDEX($I:$O,ROW(),MATCH(AW$3,$I$2:$O$2,0))/12-INDEX($I:$O,ROW(),MATCH(AW$3-1,$I$2:$O$2,0))/12)+AV192</f>
        <v>0.10816666666666665</v>
      </c>
      <c r="AX192" s="163" cm="1">
        <f t="array" ref="AX192">(INDEX($I:$O,ROW(),MATCH(AX$3,$I$2:$O$2,0))/12-INDEX($I:$O,ROW(),MATCH(AX$3-1,$I$2:$O$2,0))/12)+AW192</f>
        <v>0.11133333333333331</v>
      </c>
      <c r="AY192" s="163" cm="1">
        <f t="array" ref="AY192">(INDEX($I:$O,ROW(),MATCH(AY$3,$I$2:$O$2,0))/12-INDEX($I:$O,ROW(),MATCH(AY$3-1,$I$2:$O$2,0))/12)+AX192</f>
        <v>0.11449999999999998</v>
      </c>
      <c r="AZ192" s="163" cm="1">
        <f t="array" ref="AZ192">(INDEX($I:$O,ROW(),MATCH(AZ$3,$I$2:$O$2,0))/12-INDEX($I:$O,ROW(),MATCH(AZ$3-1,$I$2:$O$2,0))/12)+AY192</f>
        <v>0.11766666666666664</v>
      </c>
      <c r="BA192" s="163" cm="1">
        <f t="array" ref="BA192">(INDEX($I:$O,ROW(),MATCH(BA$3,$I$2:$O$2,0))/12-INDEX($I:$O,ROW(),MATCH(BA$3-1,$I$2:$O$2,0))/12)+AZ192</f>
        <v>0.12083333333333331</v>
      </c>
      <c r="BB192" s="163" cm="1">
        <f t="array" ref="BB192">(INDEX($I:$O,ROW(),MATCH(BB$3,$I$2:$O$2,0))/12-INDEX($I:$O,ROW(),MATCH(BB$3-1,$I$2:$O$2,0))/12)+BA192</f>
        <v>0.12399999999999997</v>
      </c>
      <c r="BC192" s="163" cm="1">
        <f t="array" ref="BC192">(INDEX($I:$O,ROW(),MATCH(BC$3,$I$2:$O$2,0))/12-INDEX($I:$O,ROW(),MATCH(BC$3-1,$I$2:$O$2,0))/12)+BB192</f>
        <v>0.12716666666666665</v>
      </c>
      <c r="BD192" s="163" cm="1">
        <f t="array" ref="BD192">(INDEX($I:$O,ROW(),MATCH(BD$3,$I$2:$O$2,0))/12-INDEX($I:$O,ROW(),MATCH(BD$3-1,$I$2:$O$2,0))/12)+BC192</f>
        <v>0.13033333333333333</v>
      </c>
      <c r="BE192" s="163" cm="1">
        <f t="array" ref="BE192">(INDEX($I:$O,ROW(),MATCH(BE$3,$I$2:$O$2,0))/12-INDEX($I:$O,ROW(),MATCH(BE$3-1,$I$2:$O$2,0))/12)+BD192</f>
        <v>0.13350000000000001</v>
      </c>
      <c r="BF192" s="163" cm="1">
        <f t="array" ref="BF192">(INDEX($I:$O,ROW(),MATCH(BF$3,$I$2:$O$2,0))/12-INDEX($I:$O,ROW(),MATCH(BF$3-1,$I$2:$O$2,0))/12)+BE192</f>
        <v>0.13666666666666669</v>
      </c>
      <c r="BG192" s="163" cm="1">
        <f t="array" ref="BG192">(INDEX($I:$O,ROW(),MATCH(BG$3,$I$2:$O$2,0))/12-INDEX($I:$O,ROW(),MATCH(BG$3-1,$I$2:$O$2,0))/12)+BF192</f>
        <v>0.13983333333333337</v>
      </c>
      <c r="BH192" s="163" cm="1">
        <f t="array" ref="BH192">(INDEX($I:$O,ROW(),MATCH(BH$3,$I$2:$O$2,0))/12-INDEX($I:$O,ROW(),MATCH(BH$3-1,$I$2:$O$2,0))/12)+BG192</f>
        <v>0.14300000000000004</v>
      </c>
      <c r="BI192" s="163" cm="1">
        <f t="array" ref="BI192">(INDEX($I:$O,ROW(),MATCH(BI$3,$I$2:$O$2,0))/12-INDEX($I:$O,ROW(),MATCH(BI$3-1,$I$2:$O$2,0))/12)+BH192</f>
        <v>0.14616666666666672</v>
      </c>
      <c r="BJ192" s="163" cm="1">
        <f t="array" ref="BJ192">(INDEX($I:$O,ROW(),MATCH(BJ$3,$I$2:$O$2,0))/12-INDEX($I:$O,ROW(),MATCH(BJ$3-1,$I$2:$O$2,0))/12)+BI192</f>
        <v>0.1493333333333334</v>
      </c>
      <c r="BK192" s="163" cm="1">
        <f t="array" ref="BK192">(INDEX($I:$O,ROW(),MATCH(BK$3,$I$2:$O$2,0))/12-INDEX($I:$O,ROW(),MATCH(BK$3-1,$I$2:$O$2,0))/12)+BJ192</f>
        <v>0.15250000000000008</v>
      </c>
      <c r="BL192" s="163" cm="1">
        <f t="array" ref="BL192">(INDEX($I:$O,ROW(),MATCH(BL$3,$I$2:$O$2,0))/12-INDEX($I:$O,ROW(),MATCH(BL$3-1,$I$2:$O$2,0))/12)+BK192</f>
        <v>0.15566666666666676</v>
      </c>
      <c r="BM192" s="163" cm="1">
        <f t="array" ref="BM192">(INDEX($I:$O,ROW(),MATCH(BM$3,$I$2:$O$2,0))/12-INDEX($I:$O,ROW(),MATCH(BM$3-1,$I$2:$O$2,0))/12)+BL192</f>
        <v>0.15883333333333344</v>
      </c>
      <c r="BN192" s="163" cm="1">
        <f t="array" ref="BN192">(INDEX($I:$O,ROW(),MATCH(BN$3,$I$2:$O$2,0))/12-INDEX($I:$O,ROW(),MATCH(BN$3-1,$I$2:$O$2,0))/12)+BM192</f>
        <v>0.16200000000000012</v>
      </c>
      <c r="BO192" s="163" cm="1">
        <f t="array" ref="BO192">(INDEX($I:$O,ROW(),MATCH(BO$3,$I$2:$O$2,0))/12-INDEX($I:$O,ROW(),MATCH(BO$3-1,$I$2:$O$2,0))/12)+BN192</f>
        <v>0.16516666666666679</v>
      </c>
      <c r="BP192" s="163" cm="1">
        <f t="array" ref="BP192">(INDEX($I:$O,ROW(),MATCH(BP$3,$I$2:$O$2,0))/12-INDEX($I:$O,ROW(),MATCH(BP$3-1,$I$2:$O$2,0))/12)+BO192</f>
        <v>0.16833333333333347</v>
      </c>
      <c r="BQ192" s="163" cm="1">
        <f t="array" ref="BQ192">(INDEX($I:$O,ROW(),MATCH(BQ$3,$I$2:$O$2,0))/12-INDEX($I:$O,ROW(),MATCH(BQ$3-1,$I$2:$O$2,0))/12)+BP192</f>
        <v>0.17150000000000015</v>
      </c>
      <c r="BR192" s="163" cm="1">
        <f t="array" ref="BR192">(INDEX($I:$O,ROW(),MATCH(BR$3,$I$2:$O$2,0))/12-INDEX($I:$O,ROW(),MATCH(BR$3-1,$I$2:$O$2,0))/12)+BQ192</f>
        <v>0.17466666666666683</v>
      </c>
      <c r="BS192" s="163" cm="1">
        <f t="array" ref="BS192">(INDEX($I:$O,ROW(),MATCH(BS$3,$I$2:$O$2,0))/12-INDEX($I:$O,ROW(),MATCH(BS$3-1,$I$2:$O$2,0))/12)+BR192</f>
        <v>0.17783333333333351</v>
      </c>
      <c r="BT192" s="163" cm="1">
        <f t="array" ref="BT192">(INDEX($I:$O,ROW(),MATCH(BT$3,$I$2:$O$2,0))/12-INDEX($I:$O,ROW(),MATCH(BT$3-1,$I$2:$O$2,0))/12)+BS192</f>
        <v>0.18100000000000019</v>
      </c>
      <c r="BU192" s="163" cm="1">
        <f t="array" ref="BU192">(INDEX($I:$O,ROW(),MATCH(BU$3,$I$2:$O$2,0))/12-INDEX($I:$O,ROW(),MATCH(BU$3-1,$I$2:$O$2,0))/12)+BT192</f>
        <v>0.18416666666666687</v>
      </c>
      <c r="BV192" s="163" cm="1">
        <f t="array" ref="BV192">(INDEX($I:$O,ROW(),MATCH(BV$3,$I$2:$O$2,0))/12-INDEX($I:$O,ROW(),MATCH(BV$3-1,$I$2:$O$2,0))/12)+BU192</f>
        <v>0.18733333333333355</v>
      </c>
      <c r="BW192" s="163" cm="1">
        <f t="array" ref="BW192">(INDEX($I:$O,ROW(),MATCH(BW$3,$I$2:$O$2,0))/12-INDEX($I:$O,ROW(),MATCH(BW$3-1,$I$2:$O$2,0))/12)+BV192</f>
        <v>0.19050000000000022</v>
      </c>
      <c r="BX192" s="163" cm="1">
        <f t="array" ref="BX192">(INDEX($I:$O,ROW(),MATCH(BX$3,$I$2:$O$2,0))/12-INDEX($I:$O,ROW(),MATCH(BX$3-1,$I$2:$O$2,0))/12)+BW192</f>
        <v>0.1936666666666669</v>
      </c>
      <c r="BY192" s="163" cm="1">
        <f t="array" ref="BY192">(INDEX($I:$O,ROW(),MATCH(BY$3,$I$2:$O$2,0))/12-INDEX($I:$O,ROW(),MATCH(BY$3-1,$I$2:$O$2,0))/12)+BX192</f>
        <v>0.19683333333333358</v>
      </c>
      <c r="BZ192" s="163" cm="1">
        <f t="array" ref="BZ192">(INDEX($I:$O,ROW(),MATCH(BZ$3,$I$2:$O$2,0))/12-INDEX($I:$O,ROW(),MATCH(BZ$3-1,$I$2:$O$2,0))/12)+BY192</f>
        <v>0.20000000000000026</v>
      </c>
      <c r="CA192" s="163" cm="1">
        <f t="array" ref="CA192">(INDEX($I:$P,ROW(),MATCH(CA$3,$I$2:$P$2,0))/12-INDEX($I:$P,ROW(),MATCH(CA$3-1,$I$2:$P$2,0))/12)+BZ192</f>
        <v>0.20000000000000026</v>
      </c>
      <c r="CB192" s="163" cm="1">
        <f t="array" ref="CB192">(INDEX($I:$P,ROW(),MATCH(CB$3,$I$2:$P$2,0))/12-INDEX($I:$P,ROW(),MATCH(CB$3-1,$I$2:$P$2,0))/12)+CA192</f>
        <v>0.20000000000000026</v>
      </c>
      <c r="CC192" s="163" cm="1">
        <f t="array" ref="CC192">(INDEX($I:$P,ROW(),MATCH(CC$3,$I$2:$P$2,0))/12-INDEX($I:$P,ROW(),MATCH(CC$3-1,$I$2:$P$2,0))/12)+CB192</f>
        <v>0.20000000000000026</v>
      </c>
      <c r="CD192" s="163" cm="1">
        <f t="array" ref="CD192">(INDEX($I:$P,ROW(),MATCH(CD$3,$I$2:$P$2,0))/12-INDEX($I:$P,ROW(),MATCH(CD$3-1,$I$2:$P$2,0))/12)+CC192</f>
        <v>0.20000000000000026</v>
      </c>
      <c r="CE192" s="163" cm="1">
        <f t="array" ref="CE192">(INDEX($I:$P,ROW(),MATCH(CE$3,$I$2:$P$2,0))/12-INDEX($I:$P,ROW(),MATCH(CE$3-1,$I$2:$P$2,0))/12)+CD192</f>
        <v>0.20000000000000026</v>
      </c>
      <c r="CF192" s="163" cm="1">
        <f t="array" ref="CF192">(INDEX($I:$P,ROW(),MATCH(CF$3,$I$2:$P$2,0))/12-INDEX($I:$P,ROW(),MATCH(CF$3-1,$I$2:$P$2,0))/12)+CE192</f>
        <v>0.20000000000000026</v>
      </c>
      <c r="CG192" s="163" cm="1">
        <f t="array" ref="CG192">(INDEX($I:$P,ROW(),MATCH(CG$3,$I$2:$P$2,0))/12-INDEX($I:$P,ROW(),MATCH(CG$3-1,$I$2:$P$2,0))/12)+CF192</f>
        <v>0.20000000000000026</v>
      </c>
      <c r="CH192" s="163" cm="1">
        <f t="array" ref="CH192">(INDEX($I:$P,ROW(),MATCH(CH$3,$I$2:$P$2,0))/12-INDEX($I:$P,ROW(),MATCH(CH$3-1,$I$2:$P$2,0))/12)+CG192</f>
        <v>0.20000000000000026</v>
      </c>
      <c r="CI192" s="163" cm="1">
        <f t="array" ref="CI192">(INDEX($I:$P,ROW(),MATCH(CI$3,$I$2:$P$2,0))/12-INDEX($I:$P,ROW(),MATCH(CI$3-1,$I$2:$P$2,0))/12)+CH192</f>
        <v>0.20000000000000026</v>
      </c>
      <c r="CJ192" s="163" cm="1">
        <f t="array" ref="CJ192">(INDEX($I:$P,ROW(),MATCH(CJ$3,$I$2:$P$2,0))/12-INDEX($I:$P,ROW(),MATCH(CJ$3-1,$I$2:$P$2,0))/12)+CI192</f>
        <v>0.20000000000000026</v>
      </c>
      <c r="CK192" s="163" cm="1">
        <f t="array" ref="CK192">(INDEX($I:$P,ROW(),MATCH(CK$3,$I$2:$P$2,0))/12-INDEX($I:$P,ROW(),MATCH(CK$3-1,$I$2:$P$2,0))/12)+CJ192</f>
        <v>0.20000000000000026</v>
      </c>
    </row>
    <row r="193" spans="2:89" x14ac:dyDescent="0.35">
      <c r="B193" s="123" t="str">
        <f>B203</f>
        <v>Revenue</v>
      </c>
      <c r="C193" t="str">
        <f ca="1">OFFSET(C193,10,0)</f>
        <v>IS: revenue</v>
      </c>
      <c r="D193" s="27" t="s">
        <v>260</v>
      </c>
      <c r="E193" s="9" t="str">
        <f t="shared" si="138"/>
        <v>193 TAM-ER</v>
      </c>
      <c r="F193" s="27"/>
      <c r="G193" s="27" t="str">
        <f>E193</f>
        <v>193 TAM-ER</v>
      </c>
      <c r="H193" s="24"/>
      <c r="I193" s="24"/>
      <c r="J193" s="24"/>
      <c r="K193" s="33">
        <f t="shared" ref="K193:P193" si="143">SUMIF($3:$3,K$2,193:193)</f>
        <v>32302414.077809874</v>
      </c>
      <c r="L193" s="33">
        <f t="shared" si="143"/>
        <v>89093148.124102876</v>
      </c>
      <c r="M193" s="33">
        <f t="shared" si="143"/>
        <v>145422317.02126443</v>
      </c>
      <c r="N193" s="33">
        <f t="shared" si="143"/>
        <v>207282095.43152076</v>
      </c>
      <c r="O193" s="33">
        <f t="shared" si="143"/>
        <v>275090952.47193754</v>
      </c>
      <c r="P193" s="33">
        <f t="shared" si="143"/>
        <v>289496341.57504714</v>
      </c>
      <c r="R193" s="161"/>
      <c r="S193" s="33">
        <f t="shared" ref="S193" si="144">S192*S190*1000000</f>
        <v>401666.66666666669</v>
      </c>
      <c r="T193" s="33">
        <f t="shared" ref="T193:AX193" si="145">T192*T190*1000000</f>
        <v>806680.5555555555</v>
      </c>
      <c r="U193" s="33">
        <f t="shared" si="145"/>
        <v>1215062.5868055555</v>
      </c>
      <c r="V193" s="33">
        <f t="shared" si="145"/>
        <v>1626833.7967785492</v>
      </c>
      <c r="W193" s="33">
        <f t="shared" si="145"/>
        <v>2042015.3386647413</v>
      </c>
      <c r="X193" s="33">
        <f t="shared" si="145"/>
        <v>2460628.483091013</v>
      </c>
      <c r="Y193" s="33">
        <f t="shared" si="145"/>
        <v>2882694.6187323192</v>
      </c>
      <c r="Z193" s="33">
        <f t="shared" si="145"/>
        <v>3308235.2529261373</v>
      </c>
      <c r="AA193" s="33">
        <f t="shared" si="145"/>
        <v>3737272.0122899958</v>
      </c>
      <c r="AB193" s="33">
        <f t="shared" si="145"/>
        <v>4169826.6433420787</v>
      </c>
      <c r="AC193" s="33">
        <f t="shared" si="145"/>
        <v>4605921.0131249381</v>
      </c>
      <c r="AD193" s="33">
        <f t="shared" si="145"/>
        <v>5045577.1098323194</v>
      </c>
      <c r="AE193" s="33">
        <f t="shared" si="145"/>
        <v>5400855.2318455409</v>
      </c>
      <c r="AF193" s="33">
        <f t="shared" si="145"/>
        <v>5759006.4080507159</v>
      </c>
      <c r="AG193" s="33">
        <f t="shared" si="145"/>
        <v>6120048.412543159</v>
      </c>
      <c r="AH193" s="33">
        <f t="shared" si="145"/>
        <v>6483999.1176562328</v>
      </c>
      <c r="AI193" s="33">
        <f t="shared" si="145"/>
        <v>6850876.4944714196</v>
      </c>
      <c r="AJ193" s="33">
        <f t="shared" si="145"/>
        <v>7220698.6133309416</v>
      </c>
      <c r="AK193" s="33">
        <f t="shared" si="145"/>
        <v>7593483.6443529297</v>
      </c>
      <c r="AL193" s="33">
        <f t="shared" si="145"/>
        <v>7969249.8579491731</v>
      </c>
      <c r="AM193" s="33">
        <f t="shared" si="145"/>
        <v>8348015.6253454499</v>
      </c>
      <c r="AN193" s="33">
        <f t="shared" si="145"/>
        <v>8729799.419104442</v>
      </c>
      <c r="AO193" s="33">
        <f t="shared" si="145"/>
        <v>9114619.8136512619</v>
      </c>
      <c r="AP193" s="33">
        <f t="shared" si="145"/>
        <v>9502495.4858016111</v>
      </c>
      <c r="AQ193" s="33">
        <f t="shared" si="145"/>
        <v>9893445.2152925599</v>
      </c>
      <c r="AR193" s="33">
        <f t="shared" si="145"/>
        <v>10287487.885315971</v>
      </c>
      <c r="AS193" s="33">
        <f t="shared" si="145"/>
        <v>10684642.483054589</v>
      </c>
      <c r="AT193" s="33">
        <f t="shared" si="145"/>
        <v>11084928.100220799</v>
      </c>
      <c r="AU193" s="33">
        <f t="shared" si="145"/>
        <v>11488363.933598064</v>
      </c>
      <c r="AV193" s="33">
        <f t="shared" si="145"/>
        <v>11894969.285585066</v>
      </c>
      <c r="AW193" s="33">
        <f t="shared" si="145"/>
        <v>12304763.564742558</v>
      </c>
      <c r="AX193" s="33">
        <f t="shared" si="145"/>
        <v>12717766.28634293</v>
      </c>
      <c r="AY193" s="33">
        <f t="shared" ref="AY193:CD193" si="146">AY192*AY190*1000000</f>
        <v>13133997.072922528</v>
      </c>
      <c r="AZ193" s="33">
        <f t="shared" si="146"/>
        <v>13553475.654836709</v>
      </c>
      <c r="BA193" s="33">
        <f t="shared" si="146"/>
        <v>13976221.870817658</v>
      </c>
      <c r="BB193" s="33">
        <f t="shared" si="146"/>
        <v>14402255.668534994</v>
      </c>
      <c r="BC193" s="33">
        <f t="shared" si="146"/>
        <v>14831597.105159165</v>
      </c>
      <c r="BD193" s="33">
        <f t="shared" si="146"/>
        <v>15264266.347927628</v>
      </c>
      <c r="BE193" s="33">
        <f t="shared" si="146"/>
        <v>15700283.674713859</v>
      </c>
      <c r="BF193" s="33">
        <f t="shared" si="146"/>
        <v>16139669.474599216</v>
      </c>
      <c r="BG193" s="33">
        <f t="shared" si="146"/>
        <v>16582444.248447597</v>
      </c>
      <c r="BH193" s="33">
        <f t="shared" si="146"/>
        <v>17028628.609483</v>
      </c>
      <c r="BI193" s="33">
        <f t="shared" si="146"/>
        <v>17478243.283869945</v>
      </c>
      <c r="BJ193" s="33">
        <f t="shared" si="146"/>
        <v>17931309.111296751</v>
      </c>
      <c r="BK193" s="33">
        <f t="shared" si="146"/>
        <v>18387847.045561776</v>
      </c>
      <c r="BL193" s="33">
        <f t="shared" si="146"/>
        <v>18847878.155162487</v>
      </c>
      <c r="BM193" s="33">
        <f t="shared" si="146"/>
        <v>19311423.623887554</v>
      </c>
      <c r="BN193" s="33">
        <f t="shared" si="146"/>
        <v>19778504.751411803</v>
      </c>
      <c r="BO193" s="33">
        <f t="shared" si="146"/>
        <v>20249142.953894172</v>
      </c>
      <c r="BP193" s="33">
        <f t="shared" si="146"/>
        <v>20723359.764578629</v>
      </c>
      <c r="BQ193" s="33">
        <f t="shared" si="146"/>
        <v>21201176.834398057</v>
      </c>
      <c r="BR193" s="33">
        <f t="shared" si="146"/>
        <v>21682615.932581183</v>
      </c>
      <c r="BS193" s="33">
        <f t="shared" si="146"/>
        <v>22167698.947262459</v>
      </c>
      <c r="BT193" s="33">
        <f t="shared" si="146"/>
        <v>22656447.886095028</v>
      </c>
      <c r="BU193" s="33">
        <f t="shared" si="146"/>
        <v>23148884.876866698</v>
      </c>
      <c r="BV193" s="33">
        <f t="shared" si="146"/>
        <v>23645032.168119002</v>
      </c>
      <c r="BW193" s="33">
        <f t="shared" si="146"/>
        <v>24144912.129769292</v>
      </c>
      <c r="BX193" s="33">
        <f t="shared" si="146"/>
        <v>24648547.253735974</v>
      </c>
      <c r="BY193" s="33">
        <f t="shared" si="146"/>
        <v>25155960.154566791</v>
      </c>
      <c r="BZ193" s="33">
        <f t="shared" si="146"/>
        <v>25667173.570070267</v>
      </c>
      <c r="CA193" s="33">
        <f t="shared" si="146"/>
        <v>25774120.126612227</v>
      </c>
      <c r="CB193" s="33">
        <f t="shared" si="146"/>
        <v>25881512.293806445</v>
      </c>
      <c r="CC193" s="33">
        <f t="shared" si="146"/>
        <v>25989351.928363971</v>
      </c>
      <c r="CD193" s="33">
        <f t="shared" si="146"/>
        <v>26097640.894732155</v>
      </c>
      <c r="CE193" s="33">
        <f t="shared" ref="CE193:CK193" si="147">CE192*CE190*1000000</f>
        <v>26206381.065126874</v>
      </c>
      <c r="CF193" s="33">
        <f t="shared" si="147"/>
        <v>26315574.319564898</v>
      </c>
      <c r="CG193" s="33">
        <f t="shared" si="147"/>
        <v>26425222.545896418</v>
      </c>
      <c r="CH193" s="33">
        <f t="shared" si="147"/>
        <v>26535327.639837652</v>
      </c>
      <c r="CI193" s="33">
        <f t="shared" si="147"/>
        <v>26645891.505003642</v>
      </c>
      <c r="CJ193" s="33">
        <f t="shared" si="147"/>
        <v>26756916.052941155</v>
      </c>
      <c r="CK193" s="33">
        <f t="shared" si="147"/>
        <v>26868403.203161739</v>
      </c>
    </row>
    <row r="194" spans="2:89" x14ac:dyDescent="0.35">
      <c r="B194" s="187" t="str">
        <f>IFERROR(SUBSTITUTE(TRIM(LEFT(B189,SEARCH("-",B189)-1)),":",""),SUBSTITUTE(B189,":",""))</f>
        <v>TAM</v>
      </c>
      <c r="D194" t="s">
        <v>260</v>
      </c>
      <c r="E194" s="8" t="str">
        <f t="shared" si="138"/>
        <v>194 TAM-ER</v>
      </c>
      <c r="G194" t="s">
        <v>332</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row>
    <row r="195" spans="2:89" x14ac:dyDescent="0.35">
      <c r="B195" s="235" t="str">
        <f>IFERROR(SUBSTITUTE(TRIM(MID(B189, SEARCH("-", B189) + 1, LEN(B189))),":",""),"no unit")</f>
        <v>no unit</v>
      </c>
      <c r="D195" t="s">
        <v>260</v>
      </c>
      <c r="E195" s="8" t="str">
        <f t="shared" si="138"/>
        <v>195 TAM-ER</v>
      </c>
      <c r="G195" t="s">
        <v>332</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row>
    <row r="196" spans="2:89" x14ac:dyDescent="0.35">
      <c r="B196" s="132" t="s">
        <v>334</v>
      </c>
      <c r="D196" t="s">
        <v>260</v>
      </c>
      <c r="E196" s="8" t="str">
        <f t="shared" si="138"/>
        <v>196 TAM-ER</v>
      </c>
      <c r="G196" t="s">
        <v>332</v>
      </c>
      <c r="H196" s="31"/>
      <c r="I196" s="73"/>
      <c r="J196" s="73"/>
      <c r="K196" s="58"/>
      <c r="L196" s="58"/>
      <c r="M196" s="58"/>
      <c r="N196" s="58"/>
      <c r="O196" s="58"/>
      <c r="P196" s="58"/>
      <c r="R196" s="33"/>
      <c r="S196" s="199" t="str">
        <f t="shared" ref="S196" si="148">ADDRESS(ROW(S193),COLUMN(S193),2)</f>
        <v>S$193</v>
      </c>
      <c r="T196" s="199" t="str">
        <f t="shared" ref="T196:AX196" si="149">ADDRESS(ROW(T193),COLUMN(T193),2)</f>
        <v>T$193</v>
      </c>
      <c r="U196" s="199" t="str">
        <f t="shared" si="149"/>
        <v>U$193</v>
      </c>
      <c r="V196" s="199" t="str">
        <f t="shared" si="149"/>
        <v>V$193</v>
      </c>
      <c r="W196" s="199" t="str">
        <f t="shared" si="149"/>
        <v>W$193</v>
      </c>
      <c r="X196" s="199" t="str">
        <f t="shared" si="149"/>
        <v>X$193</v>
      </c>
      <c r="Y196" s="199" t="str">
        <f t="shared" si="149"/>
        <v>Y$193</v>
      </c>
      <c r="Z196" s="199" t="str">
        <f t="shared" si="149"/>
        <v>Z$193</v>
      </c>
      <c r="AA196" s="199" t="str">
        <f t="shared" si="149"/>
        <v>AA$193</v>
      </c>
      <c r="AB196" s="199" t="str">
        <f t="shared" si="149"/>
        <v>AB$193</v>
      </c>
      <c r="AC196" s="199" t="str">
        <f t="shared" si="149"/>
        <v>AC$193</v>
      </c>
      <c r="AD196" s="199" t="str">
        <f t="shared" si="149"/>
        <v>AD$193</v>
      </c>
      <c r="AE196" s="199" t="str">
        <f t="shared" si="149"/>
        <v>AE$193</v>
      </c>
      <c r="AF196" s="199" t="str">
        <f t="shared" si="149"/>
        <v>AF$193</v>
      </c>
      <c r="AG196" s="199" t="str">
        <f t="shared" si="149"/>
        <v>AG$193</v>
      </c>
      <c r="AH196" s="199" t="str">
        <f t="shared" si="149"/>
        <v>AH$193</v>
      </c>
      <c r="AI196" s="199" t="str">
        <f t="shared" si="149"/>
        <v>AI$193</v>
      </c>
      <c r="AJ196" s="199" t="str">
        <f t="shared" si="149"/>
        <v>AJ$193</v>
      </c>
      <c r="AK196" s="199" t="str">
        <f t="shared" si="149"/>
        <v>AK$193</v>
      </c>
      <c r="AL196" s="199" t="str">
        <f t="shared" si="149"/>
        <v>AL$193</v>
      </c>
      <c r="AM196" s="199" t="str">
        <f t="shared" si="149"/>
        <v>AM$193</v>
      </c>
      <c r="AN196" s="199" t="str">
        <f t="shared" si="149"/>
        <v>AN$193</v>
      </c>
      <c r="AO196" s="199" t="str">
        <f t="shared" si="149"/>
        <v>AO$193</v>
      </c>
      <c r="AP196" s="199" t="str">
        <f t="shared" si="149"/>
        <v>AP$193</v>
      </c>
      <c r="AQ196" s="199" t="str">
        <f t="shared" si="149"/>
        <v>AQ$193</v>
      </c>
      <c r="AR196" s="199" t="str">
        <f t="shared" si="149"/>
        <v>AR$193</v>
      </c>
      <c r="AS196" s="199" t="str">
        <f t="shared" si="149"/>
        <v>AS$193</v>
      </c>
      <c r="AT196" s="199" t="str">
        <f t="shared" si="149"/>
        <v>AT$193</v>
      </c>
      <c r="AU196" s="199" t="str">
        <f t="shared" si="149"/>
        <v>AU$193</v>
      </c>
      <c r="AV196" s="199" t="str">
        <f t="shared" si="149"/>
        <v>AV$193</v>
      </c>
      <c r="AW196" s="199" t="str">
        <f t="shared" si="149"/>
        <v>AW$193</v>
      </c>
      <c r="AX196" s="199" t="str">
        <f t="shared" si="149"/>
        <v>AX$193</v>
      </c>
      <c r="AY196" s="199" t="str">
        <f t="shared" ref="AY196:CD196" si="150">ADDRESS(ROW(AY193),COLUMN(AY193),2)</f>
        <v>AY$193</v>
      </c>
      <c r="AZ196" s="199" t="str">
        <f t="shared" si="150"/>
        <v>AZ$193</v>
      </c>
      <c r="BA196" s="199" t="str">
        <f t="shared" si="150"/>
        <v>BA$193</v>
      </c>
      <c r="BB196" s="199" t="str">
        <f t="shared" si="150"/>
        <v>BB$193</v>
      </c>
      <c r="BC196" s="199" t="str">
        <f t="shared" si="150"/>
        <v>BC$193</v>
      </c>
      <c r="BD196" s="199" t="str">
        <f t="shared" si="150"/>
        <v>BD$193</v>
      </c>
      <c r="BE196" s="199" t="str">
        <f t="shared" si="150"/>
        <v>BE$193</v>
      </c>
      <c r="BF196" s="199" t="str">
        <f t="shared" si="150"/>
        <v>BF$193</v>
      </c>
      <c r="BG196" s="199" t="str">
        <f t="shared" si="150"/>
        <v>BG$193</v>
      </c>
      <c r="BH196" s="199" t="str">
        <f t="shared" si="150"/>
        <v>BH$193</v>
      </c>
      <c r="BI196" s="199" t="str">
        <f t="shared" si="150"/>
        <v>BI$193</v>
      </c>
      <c r="BJ196" s="199" t="str">
        <f t="shared" si="150"/>
        <v>BJ$193</v>
      </c>
      <c r="BK196" s="199" t="str">
        <f t="shared" si="150"/>
        <v>BK$193</v>
      </c>
      <c r="BL196" s="199" t="str">
        <f t="shared" si="150"/>
        <v>BL$193</v>
      </c>
      <c r="BM196" s="199" t="str">
        <f t="shared" si="150"/>
        <v>BM$193</v>
      </c>
      <c r="BN196" s="199" t="str">
        <f t="shared" si="150"/>
        <v>BN$193</v>
      </c>
      <c r="BO196" s="199" t="str">
        <f t="shared" si="150"/>
        <v>BO$193</v>
      </c>
      <c r="BP196" s="199" t="str">
        <f t="shared" si="150"/>
        <v>BP$193</v>
      </c>
      <c r="BQ196" s="199" t="str">
        <f t="shared" si="150"/>
        <v>BQ$193</v>
      </c>
      <c r="BR196" s="199" t="str">
        <f t="shared" si="150"/>
        <v>BR$193</v>
      </c>
      <c r="BS196" s="199" t="str">
        <f t="shared" si="150"/>
        <v>BS$193</v>
      </c>
      <c r="BT196" s="199" t="str">
        <f t="shared" si="150"/>
        <v>BT$193</v>
      </c>
      <c r="BU196" s="199" t="str">
        <f t="shared" si="150"/>
        <v>BU$193</v>
      </c>
      <c r="BV196" s="199" t="str">
        <f t="shared" si="150"/>
        <v>BV$193</v>
      </c>
      <c r="BW196" s="199" t="str">
        <f t="shared" si="150"/>
        <v>BW$193</v>
      </c>
      <c r="BX196" s="199" t="str">
        <f t="shared" si="150"/>
        <v>BX$193</v>
      </c>
      <c r="BY196" s="199" t="str">
        <f t="shared" si="150"/>
        <v>BY$193</v>
      </c>
      <c r="BZ196" s="199" t="str">
        <f t="shared" si="150"/>
        <v>BZ$193</v>
      </c>
      <c r="CA196" s="199" t="str">
        <f t="shared" si="150"/>
        <v>CA$193</v>
      </c>
      <c r="CB196" s="199" t="str">
        <f t="shared" si="150"/>
        <v>CB$193</v>
      </c>
      <c r="CC196" s="199" t="str">
        <f t="shared" si="150"/>
        <v>CC$193</v>
      </c>
      <c r="CD196" s="199" t="str">
        <f t="shared" si="150"/>
        <v>CD$193</v>
      </c>
      <c r="CE196" s="199" t="str">
        <f t="shared" ref="CE196:CK196" si="151">ADDRESS(ROW(CE193),COLUMN(CE193),2)</f>
        <v>CE$193</v>
      </c>
      <c r="CF196" s="199" t="str">
        <f t="shared" si="151"/>
        <v>CF$193</v>
      </c>
      <c r="CG196" s="199" t="str">
        <f t="shared" si="151"/>
        <v>CG$193</v>
      </c>
      <c r="CH196" s="199" t="str">
        <f t="shared" si="151"/>
        <v>CH$193</v>
      </c>
      <c r="CI196" s="199" t="str">
        <f t="shared" si="151"/>
        <v>CI$193</v>
      </c>
      <c r="CJ196" s="199" t="str">
        <f t="shared" si="151"/>
        <v>CJ$193</v>
      </c>
      <c r="CK196" s="199" t="str">
        <f t="shared" si="151"/>
        <v>CK$193</v>
      </c>
    </row>
    <row r="197" spans="2:89" x14ac:dyDescent="0.35">
      <c r="B197" s="132" t="s">
        <v>333</v>
      </c>
      <c r="D197" t="s">
        <v>260</v>
      </c>
      <c r="E197" s="8" t="str">
        <f t="shared" si="138"/>
        <v>197 TAM-ER</v>
      </c>
      <c r="G197" t="s">
        <v>332</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row>
    <row r="198" spans="2:89" x14ac:dyDescent="0.35">
      <c r="B198" s="8" t="s">
        <v>488</v>
      </c>
      <c r="D198" t="s">
        <v>260</v>
      </c>
      <c r="E198" s="8" t="str">
        <f t="shared" si="138"/>
        <v>198 TAM-ER</v>
      </c>
      <c r="G198" t="s">
        <v>332</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row>
    <row r="199" spans="2:89" x14ac:dyDescent="0.35">
      <c r="B199" s="8" t="s">
        <v>494</v>
      </c>
      <c r="D199" t="s">
        <v>260</v>
      </c>
      <c r="E199" s="8" t="str">
        <f t="shared" si="138"/>
        <v>199 TAM-ER</v>
      </c>
      <c r="G199" t="s">
        <v>332</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row>
    <row r="200" spans="2:89" x14ac:dyDescent="0.35">
      <c r="B200" s="8" t="s">
        <v>463</v>
      </c>
      <c r="D200" t="s">
        <v>260</v>
      </c>
      <c r="E200" s="8" t="str">
        <f t="shared" si="138"/>
        <v>200 TAM-ER</v>
      </c>
      <c r="G200" t="s">
        <v>332</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row>
    <row r="201" spans="2:89" x14ac:dyDescent="0.35">
      <c r="B201" s="8" t="s">
        <v>464</v>
      </c>
      <c r="D201" t="s">
        <v>260</v>
      </c>
      <c r="E201" s="8" t="str">
        <f t="shared" si="138"/>
        <v>201 TAM-ER</v>
      </c>
      <c r="G201" t="s">
        <v>332</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row>
    <row r="202" spans="2:89" x14ac:dyDescent="0.35">
      <c r="B202" s="181" t="s">
        <v>459</v>
      </c>
      <c r="E202" s="8"/>
      <c r="H202" s="182"/>
      <c r="I202" s="183"/>
      <c r="J202" s="183"/>
      <c r="K202" s="184"/>
      <c r="L202" s="184"/>
      <c r="M202" s="184"/>
      <c r="N202" s="184"/>
      <c r="O202" s="184"/>
      <c r="P202" s="184"/>
      <c r="R202" s="185"/>
      <c r="S202" s="186"/>
      <c r="T202" s="186"/>
      <c r="U202" s="186"/>
      <c r="V202" s="186"/>
      <c r="W202" s="186"/>
      <c r="X202" s="186"/>
      <c r="Y202" s="186"/>
      <c r="Z202" s="186"/>
      <c r="AA202" s="186"/>
      <c r="AB202" s="186"/>
      <c r="AC202" s="186"/>
      <c r="AD202" s="186"/>
      <c r="AE202" s="186"/>
      <c r="AF202" s="186"/>
      <c r="AG202" s="186"/>
      <c r="AH202" s="186"/>
      <c r="AI202" s="186"/>
      <c r="AJ202" s="186"/>
      <c r="AK202" s="186"/>
      <c r="AL202" s="186"/>
      <c r="AM202" s="186"/>
      <c r="AN202" s="186"/>
      <c r="AO202" s="186"/>
      <c r="AP202" s="186"/>
      <c r="AQ202" s="186"/>
      <c r="AR202" s="186"/>
      <c r="AS202" s="186"/>
      <c r="AT202" s="186"/>
      <c r="AU202" s="186"/>
      <c r="AV202" s="186"/>
      <c r="AW202" s="186"/>
      <c r="AX202" s="186"/>
      <c r="AY202" s="186"/>
      <c r="AZ202" s="186"/>
      <c r="BA202" s="186"/>
      <c r="BB202" s="186"/>
      <c r="BC202" s="186"/>
      <c r="BD202" s="186"/>
      <c r="BE202" s="186"/>
      <c r="BF202" s="186"/>
      <c r="BG202" s="186"/>
      <c r="BH202" s="186"/>
      <c r="BI202" s="186"/>
      <c r="BJ202" s="186"/>
      <c r="BK202" s="186"/>
      <c r="BL202" s="186"/>
      <c r="BM202" s="186"/>
      <c r="BN202" s="186"/>
      <c r="BO202" s="186"/>
      <c r="BP202" s="186"/>
      <c r="BQ202" s="186"/>
      <c r="BR202" s="186"/>
      <c r="BS202" s="186"/>
      <c r="BT202" s="186"/>
      <c r="BU202" s="186"/>
      <c r="BV202" s="186"/>
      <c r="BW202" s="186"/>
      <c r="BX202" s="186"/>
      <c r="BY202" s="186"/>
      <c r="BZ202" s="186"/>
      <c r="CA202" s="186"/>
      <c r="CB202" s="186"/>
      <c r="CC202" s="186"/>
      <c r="CD202" s="186"/>
      <c r="CE202" s="186"/>
      <c r="CF202" s="186"/>
      <c r="CG202" s="186"/>
      <c r="CH202" s="186"/>
      <c r="CI202" s="186"/>
      <c r="CJ202" s="186"/>
      <c r="CK202" s="186"/>
    </row>
    <row r="203" spans="2:89" x14ac:dyDescent="0.35">
      <c r="B203" s="181" t="s">
        <v>5</v>
      </c>
      <c r="C203" t="s">
        <v>198</v>
      </c>
      <c r="E203" s="8"/>
      <c r="H203" s="182"/>
      <c r="I203" s="183"/>
      <c r="J203" s="183"/>
      <c r="K203" s="184"/>
      <c r="L203" s="184"/>
      <c r="M203" s="184"/>
      <c r="N203" s="184"/>
      <c r="O203" s="184"/>
      <c r="P203" s="184"/>
      <c r="R203" s="185"/>
      <c r="S203" s="186"/>
      <c r="T203" s="186"/>
      <c r="U203" s="186"/>
      <c r="V203" s="186"/>
      <c r="W203" s="186"/>
      <c r="X203" s="186"/>
      <c r="Y203" s="186"/>
      <c r="Z203" s="186"/>
      <c r="AA203" s="186"/>
      <c r="AB203" s="186"/>
      <c r="AC203" s="186"/>
      <c r="AD203" s="186"/>
      <c r="AE203" s="186"/>
      <c r="AF203" s="186"/>
      <c r="AG203" s="186"/>
      <c r="AH203" s="186"/>
      <c r="AI203" s="186"/>
      <c r="AJ203" s="186"/>
      <c r="AK203" s="186"/>
      <c r="AL203" s="186"/>
      <c r="AM203" s="186"/>
      <c r="AN203" s="186"/>
      <c r="AO203" s="186"/>
      <c r="AP203" s="186"/>
      <c r="AQ203" s="186"/>
      <c r="AR203" s="186"/>
      <c r="AS203" s="186"/>
      <c r="AT203" s="186"/>
      <c r="AU203" s="186"/>
      <c r="AV203" s="186"/>
      <c r="AW203" s="186"/>
      <c r="AX203" s="186"/>
      <c r="AY203" s="186"/>
      <c r="AZ203" s="186"/>
      <c r="BA203" s="186"/>
      <c r="BB203" s="186"/>
      <c r="BC203" s="186"/>
      <c r="BD203" s="186"/>
      <c r="BE203" s="186"/>
      <c r="BF203" s="186"/>
      <c r="BG203" s="186"/>
      <c r="BH203" s="186"/>
      <c r="BI203" s="186"/>
      <c r="BJ203" s="186"/>
      <c r="BK203" s="186"/>
      <c r="BL203" s="186"/>
      <c r="BM203" s="186"/>
      <c r="BN203" s="186"/>
      <c r="BO203" s="186"/>
      <c r="BP203" s="186"/>
      <c r="BQ203" s="186"/>
      <c r="BR203" s="186"/>
      <c r="BS203" s="186"/>
      <c r="BT203" s="186"/>
      <c r="BU203" s="186"/>
      <c r="BV203" s="186"/>
      <c r="BW203" s="186"/>
      <c r="BX203" s="186"/>
      <c r="BY203" s="186"/>
      <c r="BZ203" s="186"/>
      <c r="CA203" s="186"/>
      <c r="CB203" s="186"/>
      <c r="CC203" s="186"/>
      <c r="CD203" s="186"/>
      <c r="CE203" s="186"/>
      <c r="CF203" s="186"/>
      <c r="CG203" s="186"/>
      <c r="CH203" s="186"/>
      <c r="CI203" s="186"/>
      <c r="CJ203" s="186"/>
      <c r="CK203" s="186"/>
    </row>
    <row r="204" spans="2:89" x14ac:dyDescent="0.35">
      <c r="B204" s="167"/>
      <c r="E204" s="8"/>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row>
    <row r="205" spans="2:89" x14ac:dyDescent="0.35">
      <c r="B205" s="167"/>
      <c r="E205" s="8"/>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row>
    <row r="206" spans="2:89" x14ac:dyDescent="0.35">
      <c r="B206" s="66" t="s">
        <v>409</v>
      </c>
      <c r="C206" s="31"/>
      <c r="D206" t="s">
        <v>794</v>
      </c>
      <c r="E206" s="8" t="str">
        <f t="shared" ref="E206:E220" si="152">ROW()&amp;" "&amp;D206</f>
        <v>206 TAM-EV</v>
      </c>
      <c r="F206" t="s">
        <v>795</v>
      </c>
      <c r="G206" s="31" t="s">
        <v>243</v>
      </c>
      <c r="H206" s="22"/>
      <c r="I206" s="288"/>
      <c r="J206" s="288"/>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row>
    <row r="207" spans="2:89" x14ac:dyDescent="0.35">
      <c r="B207" s="123" t="s">
        <v>63</v>
      </c>
      <c r="C207" s="27"/>
      <c r="D207" t="s">
        <v>794</v>
      </c>
      <c r="E207" s="9" t="str">
        <f t="shared" si="152"/>
        <v>207 TAM-EV</v>
      </c>
      <c r="F207" s="27"/>
      <c r="G207" s="27" t="str">
        <f t="shared" ref="G207:G212" si="153">E207</f>
        <v>207 TAM-EV</v>
      </c>
      <c r="H207" s="27"/>
      <c r="J207" s="317">
        <v>100</v>
      </c>
      <c r="K207" s="38">
        <f t="shared" ref="K207:P207" si="154">SUMIF($4:$4,K$2,207:207)</f>
        <v>105.11618978817329</v>
      </c>
      <c r="L207" s="38">
        <f t="shared" si="154"/>
        <v>110.49413355583269</v>
      </c>
      <c r="M207" s="38">
        <f t="shared" si="154"/>
        <v>116.14722313334676</v>
      </c>
      <c r="N207" s="38">
        <f t="shared" si="154"/>
        <v>122.08953550254191</v>
      </c>
      <c r="O207" s="38">
        <f t="shared" si="154"/>
        <v>128.33586785035118</v>
      </c>
      <c r="P207" s="38">
        <f t="shared" si="154"/>
        <v>0</v>
      </c>
      <c r="R207" s="38">
        <f>J207</f>
        <v>100</v>
      </c>
      <c r="S207" s="38">
        <f t="shared" ref="S207:AX207" si="155">R207*(1+S208)</f>
        <v>100.41666666666667</v>
      </c>
      <c r="T207" s="38">
        <f t="shared" si="155"/>
        <v>100.83506944444444</v>
      </c>
      <c r="U207" s="38">
        <f t="shared" si="155"/>
        <v>101.25521556712962</v>
      </c>
      <c r="V207" s="38">
        <f t="shared" si="155"/>
        <v>101.67711229865932</v>
      </c>
      <c r="W207" s="38">
        <f t="shared" si="155"/>
        <v>102.10076693323707</v>
      </c>
      <c r="X207" s="38">
        <f t="shared" si="155"/>
        <v>102.52618679545888</v>
      </c>
      <c r="Y207" s="38">
        <f t="shared" si="155"/>
        <v>102.95337924043996</v>
      </c>
      <c r="Z207" s="38">
        <f t="shared" si="155"/>
        <v>103.38235165394178</v>
      </c>
      <c r="AA207" s="38">
        <f t="shared" si="155"/>
        <v>103.81311145249987</v>
      </c>
      <c r="AB207" s="38">
        <f t="shared" si="155"/>
        <v>104.24566608355195</v>
      </c>
      <c r="AC207" s="38">
        <f t="shared" si="155"/>
        <v>104.68002302556675</v>
      </c>
      <c r="AD207" s="38">
        <f t="shared" si="155"/>
        <v>105.11618978817329</v>
      </c>
      <c r="AE207" s="38">
        <f t="shared" si="155"/>
        <v>105.55417391229068</v>
      </c>
      <c r="AF207" s="38">
        <f t="shared" si="155"/>
        <v>105.99398297025856</v>
      </c>
      <c r="AG207" s="38">
        <f t="shared" si="155"/>
        <v>106.43562456596797</v>
      </c>
      <c r="AH207" s="38">
        <f t="shared" si="155"/>
        <v>106.87910633499284</v>
      </c>
      <c r="AI207" s="38">
        <f t="shared" si="155"/>
        <v>107.32443594472197</v>
      </c>
      <c r="AJ207" s="38">
        <f t="shared" si="155"/>
        <v>107.77162109449165</v>
      </c>
      <c r="AK207" s="38">
        <f t="shared" si="155"/>
        <v>108.2206695157187</v>
      </c>
      <c r="AL207" s="38">
        <f t="shared" si="155"/>
        <v>108.67158897203419</v>
      </c>
      <c r="AM207" s="38">
        <f t="shared" si="155"/>
        <v>109.12438725941766</v>
      </c>
      <c r="AN207" s="38">
        <f t="shared" si="155"/>
        <v>109.5790722063319</v>
      </c>
      <c r="AO207" s="38">
        <f t="shared" si="155"/>
        <v>110.03565167385828</v>
      </c>
      <c r="AP207" s="38">
        <f t="shared" si="155"/>
        <v>110.49413355583269</v>
      </c>
      <c r="AQ207" s="38">
        <f t="shared" si="155"/>
        <v>110.95452577898199</v>
      </c>
      <c r="AR207" s="38">
        <f t="shared" si="155"/>
        <v>111.41683630306107</v>
      </c>
      <c r="AS207" s="38">
        <f t="shared" si="155"/>
        <v>111.88107312099049</v>
      </c>
      <c r="AT207" s="38">
        <f t="shared" si="155"/>
        <v>112.34724425899462</v>
      </c>
      <c r="AU207" s="38">
        <f t="shared" si="155"/>
        <v>112.81535777674043</v>
      </c>
      <c r="AV207" s="38">
        <f t="shared" si="155"/>
        <v>113.28542176747685</v>
      </c>
      <c r="AW207" s="38">
        <f t="shared" si="155"/>
        <v>113.75744435817467</v>
      </c>
      <c r="AX207" s="38">
        <f t="shared" si="155"/>
        <v>114.23143370966706</v>
      </c>
      <c r="AY207" s="38">
        <f t="shared" ref="AY207:CD207" si="156">AX207*(1+AY208)</f>
        <v>114.70739801679066</v>
      </c>
      <c r="AZ207" s="38">
        <f t="shared" si="156"/>
        <v>115.18534550852729</v>
      </c>
      <c r="BA207" s="38">
        <f t="shared" si="156"/>
        <v>115.66528444814615</v>
      </c>
      <c r="BB207" s="38">
        <f t="shared" si="156"/>
        <v>116.14722313334676</v>
      </c>
      <c r="BC207" s="38">
        <f t="shared" si="156"/>
        <v>116.63116989640237</v>
      </c>
      <c r="BD207" s="38">
        <f t="shared" si="156"/>
        <v>117.11713310430405</v>
      </c>
      <c r="BE207" s="38">
        <f t="shared" si="156"/>
        <v>117.60512115890531</v>
      </c>
      <c r="BF207" s="38">
        <f t="shared" si="156"/>
        <v>118.09514249706741</v>
      </c>
      <c r="BG207" s="38">
        <f t="shared" si="156"/>
        <v>118.5872055908052</v>
      </c>
      <c r="BH207" s="38">
        <f t="shared" si="156"/>
        <v>119.08131894743354</v>
      </c>
      <c r="BI207" s="38">
        <f t="shared" si="156"/>
        <v>119.57749110971452</v>
      </c>
      <c r="BJ207" s="38">
        <f t="shared" si="156"/>
        <v>120.07573065600499</v>
      </c>
      <c r="BK207" s="38">
        <f t="shared" si="156"/>
        <v>120.57604620040502</v>
      </c>
      <c r="BL207" s="38">
        <f t="shared" si="156"/>
        <v>121.0784463929067</v>
      </c>
      <c r="BM207" s="38">
        <f t="shared" si="156"/>
        <v>121.5829399195438</v>
      </c>
      <c r="BN207" s="38">
        <f t="shared" si="156"/>
        <v>122.08953550254191</v>
      </c>
      <c r="BO207" s="38">
        <f t="shared" si="156"/>
        <v>122.59824190046916</v>
      </c>
      <c r="BP207" s="38">
        <f t="shared" si="156"/>
        <v>123.10906790838779</v>
      </c>
      <c r="BQ207" s="38">
        <f t="shared" si="156"/>
        <v>123.62202235800606</v>
      </c>
      <c r="BR207" s="38">
        <f t="shared" si="156"/>
        <v>124.13711411783109</v>
      </c>
      <c r="BS207" s="38">
        <f t="shared" si="156"/>
        <v>124.65435209332205</v>
      </c>
      <c r="BT207" s="38">
        <f t="shared" si="156"/>
        <v>125.17374522704422</v>
      </c>
      <c r="BU207" s="38">
        <f t="shared" si="156"/>
        <v>125.69530249882357</v>
      </c>
      <c r="BV207" s="38">
        <f t="shared" si="156"/>
        <v>126.219032925902</v>
      </c>
      <c r="BW207" s="38">
        <f t="shared" si="156"/>
        <v>126.74494556309325</v>
      </c>
      <c r="BX207" s="38">
        <f t="shared" si="156"/>
        <v>127.27304950293947</v>
      </c>
      <c r="BY207" s="38">
        <f t="shared" si="156"/>
        <v>127.80335387586838</v>
      </c>
      <c r="BZ207" s="38">
        <f t="shared" si="156"/>
        <v>128.33586785035118</v>
      </c>
      <c r="CA207" s="38">
        <f t="shared" si="156"/>
        <v>128.87060063306097</v>
      </c>
      <c r="CB207" s="38">
        <f t="shared" si="156"/>
        <v>129.40756146903206</v>
      </c>
      <c r="CC207" s="38">
        <f t="shared" si="156"/>
        <v>129.94675964181968</v>
      </c>
      <c r="CD207" s="38">
        <f t="shared" si="156"/>
        <v>130.4882044736606</v>
      </c>
      <c r="CE207" s="38">
        <f t="shared" ref="CE207:CK207" si="157">CD207*(1+CE208)</f>
        <v>131.0319053256342</v>
      </c>
      <c r="CF207" s="38">
        <f t="shared" si="157"/>
        <v>131.57787159782433</v>
      </c>
      <c r="CG207" s="38">
        <f t="shared" si="157"/>
        <v>132.12611272948192</v>
      </c>
      <c r="CH207" s="38">
        <f t="shared" si="157"/>
        <v>132.67663819918809</v>
      </c>
      <c r="CI207" s="38">
        <f t="shared" si="157"/>
        <v>133.22945752501803</v>
      </c>
      <c r="CJ207" s="38">
        <f t="shared" si="157"/>
        <v>133.7845802647056</v>
      </c>
      <c r="CK207" s="38">
        <f t="shared" si="157"/>
        <v>134.34201601580853</v>
      </c>
    </row>
    <row r="208" spans="2:89" x14ac:dyDescent="0.35">
      <c r="B208" s="141" t="s">
        <v>64</v>
      </c>
      <c r="D208" t="s">
        <v>794</v>
      </c>
      <c r="E208" s="8" t="str">
        <f t="shared" si="152"/>
        <v>208 TAM-EV</v>
      </c>
      <c r="G208" t="str">
        <f t="shared" si="153"/>
        <v>208 TAM-EV</v>
      </c>
      <c r="H208" s="12"/>
      <c r="J208"/>
      <c r="K208" s="16">
        <v>0.05</v>
      </c>
      <c r="L208" s="16">
        <v>0.05</v>
      </c>
      <c r="M208" s="16">
        <v>0.05</v>
      </c>
      <c r="N208" s="16">
        <v>0.05</v>
      </c>
      <c r="O208" s="16">
        <v>0.05</v>
      </c>
      <c r="P208" s="16">
        <v>0.05</v>
      </c>
      <c r="R208" s="20" cm="1">
        <f t="array" ref="R208">INDEX($I:$P,ROW(),MATCH(S$3,$I$2:$P$2,0))/12</f>
        <v>4.1666666666666666E-3</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row>
    <row r="209" spans="2:89" x14ac:dyDescent="0.35">
      <c r="B209" s="141" t="s">
        <v>65</v>
      </c>
      <c r="D209" t="s">
        <v>794</v>
      </c>
      <c r="E209" s="8" t="str">
        <f t="shared" si="152"/>
        <v>209 TAM-EV</v>
      </c>
      <c r="G209" t="str">
        <f t="shared" si="153"/>
        <v>209 TAM-EV</v>
      </c>
      <c r="H209" s="12"/>
      <c r="J209"/>
      <c r="K209" s="162">
        <v>4.8000000000000001E-2</v>
      </c>
      <c r="L209" s="162">
        <v>8.5999999999999993E-2</v>
      </c>
      <c r="M209" s="162">
        <v>0.124</v>
      </c>
      <c r="N209" s="162">
        <v>0.16200000000000001</v>
      </c>
      <c r="O209" s="162">
        <v>0.2</v>
      </c>
      <c r="P209" s="162">
        <v>0.2</v>
      </c>
      <c r="R209" s="163"/>
      <c r="S209" s="163" cm="1">
        <f t="array" ref="S209">(INDEX($I:$O,ROW(),MATCH(S$3,$I$2:$O$2,0))/12-INDEX($I:$O,ROW(),MATCH(S$3-1,$I$2:$O$2,0))/12)+R209</f>
        <v>4.0000000000000001E-3</v>
      </c>
      <c r="T209" s="163" cm="1">
        <f t="array" ref="T209">(INDEX($I:$O,ROW(),MATCH(T$3,$I$2:$O$2,0))/12-INDEX($I:$O,ROW(),MATCH(T$3-1,$I$2:$O$2,0))/12)+S209</f>
        <v>8.0000000000000002E-3</v>
      </c>
      <c r="U209" s="163" cm="1">
        <f t="array" ref="U209">(INDEX($I:$O,ROW(),MATCH(U$3,$I$2:$O$2,0))/12-INDEX($I:$O,ROW(),MATCH(U$3-1,$I$2:$O$2,0))/12)+T209</f>
        <v>1.2E-2</v>
      </c>
      <c r="V209" s="163" cm="1">
        <f t="array" ref="V209">(INDEX($I:$O,ROW(),MATCH(V$3,$I$2:$O$2,0))/12-INDEX($I:$O,ROW(),MATCH(V$3-1,$I$2:$O$2,0))/12)+U209</f>
        <v>1.6E-2</v>
      </c>
      <c r="W209" s="163" cm="1">
        <f t="array" ref="W209">(INDEX($I:$O,ROW(),MATCH(W$3,$I$2:$O$2,0))/12-INDEX($I:$O,ROW(),MATCH(W$3-1,$I$2:$O$2,0))/12)+V209</f>
        <v>0.02</v>
      </c>
      <c r="X209" s="163" cm="1">
        <f t="array" ref="X209">(INDEX($I:$O,ROW(),MATCH(X$3,$I$2:$O$2,0))/12-INDEX($I:$O,ROW(),MATCH(X$3-1,$I$2:$O$2,0))/12)+W209</f>
        <v>2.4E-2</v>
      </c>
      <c r="Y209" s="163" cm="1">
        <f t="array" ref="Y209">(INDEX($I:$O,ROW(),MATCH(Y$3,$I$2:$O$2,0))/12-INDEX($I:$O,ROW(),MATCH(Y$3-1,$I$2:$O$2,0))/12)+X209</f>
        <v>2.8000000000000001E-2</v>
      </c>
      <c r="Z209" s="163" cm="1">
        <f t="array" ref="Z209">(INDEX($I:$O,ROW(),MATCH(Z$3,$I$2:$O$2,0))/12-INDEX($I:$O,ROW(),MATCH(Z$3-1,$I$2:$O$2,0))/12)+Y209</f>
        <v>3.2000000000000001E-2</v>
      </c>
      <c r="AA209" s="163" cm="1">
        <f t="array" ref="AA209">(INDEX($I:$O,ROW(),MATCH(AA$3,$I$2:$O$2,0))/12-INDEX($I:$O,ROW(),MATCH(AA$3-1,$I$2:$O$2,0))/12)+Z209</f>
        <v>3.6000000000000004E-2</v>
      </c>
      <c r="AB209" s="163" cm="1">
        <f t="array" ref="AB209">(INDEX($I:$O,ROW(),MATCH(AB$3,$I$2:$O$2,0))/12-INDEX($I:$O,ROW(),MATCH(AB$3-1,$I$2:$O$2,0))/12)+AA209</f>
        <v>4.0000000000000008E-2</v>
      </c>
      <c r="AC209" s="163" cm="1">
        <f t="array" ref="AC209">(INDEX($I:$O,ROW(),MATCH(AC$3,$I$2:$O$2,0))/12-INDEX($I:$O,ROW(),MATCH(AC$3-1,$I$2:$O$2,0))/12)+AB209</f>
        <v>4.4000000000000011E-2</v>
      </c>
      <c r="AD209" s="163" cm="1">
        <f t="array" ref="AD209">(INDEX($I:$O,ROW(),MATCH(AD$3,$I$2:$O$2,0))/12-INDEX($I:$O,ROW(),MATCH(AD$3-1,$I$2:$O$2,0))/12)+AC209</f>
        <v>4.8000000000000015E-2</v>
      </c>
      <c r="AE209" s="163" cm="1">
        <f t="array" ref="AE209">(INDEX($I:$O,ROW(),MATCH(AE$3,$I$2:$O$2,0))/12-INDEX($I:$O,ROW(),MATCH(AE$3-1,$I$2:$O$2,0))/12)+AD209</f>
        <v>5.116666666666668E-2</v>
      </c>
      <c r="AF209" s="163" cm="1">
        <f t="array" ref="AF209">(INDEX($I:$O,ROW(),MATCH(AF$3,$I$2:$O$2,0))/12-INDEX($I:$O,ROW(),MATCH(AF$3-1,$I$2:$O$2,0))/12)+AE209</f>
        <v>5.4333333333333345E-2</v>
      </c>
      <c r="AG209" s="163" cm="1">
        <f t="array" ref="AG209">(INDEX($I:$O,ROW(),MATCH(AG$3,$I$2:$O$2,0))/12-INDEX($I:$O,ROW(),MATCH(AG$3-1,$I$2:$O$2,0))/12)+AF209</f>
        <v>5.7500000000000009E-2</v>
      </c>
      <c r="AH209" s="163" cm="1">
        <f t="array" ref="AH209">(INDEX($I:$O,ROW(),MATCH(AH$3,$I$2:$O$2,0))/12-INDEX($I:$O,ROW(),MATCH(AH$3-1,$I$2:$O$2,0))/12)+AG209</f>
        <v>6.0666666666666674E-2</v>
      </c>
      <c r="AI209" s="163" cm="1">
        <f t="array" ref="AI209">(INDEX($I:$O,ROW(),MATCH(AI$3,$I$2:$O$2,0))/12-INDEX($I:$O,ROW(),MATCH(AI$3-1,$I$2:$O$2,0))/12)+AH209</f>
        <v>6.3833333333333339E-2</v>
      </c>
      <c r="AJ209" s="163" cm="1">
        <f t="array" ref="AJ209">(INDEX($I:$O,ROW(),MATCH(AJ$3,$I$2:$O$2,0))/12-INDEX($I:$O,ROW(),MATCH(AJ$3-1,$I$2:$O$2,0))/12)+AI209</f>
        <v>6.7000000000000004E-2</v>
      </c>
      <c r="AK209" s="163" cm="1">
        <f t="array" ref="AK209">(INDEX($I:$O,ROW(),MATCH(AK$3,$I$2:$O$2,0))/12-INDEX($I:$O,ROW(),MATCH(AK$3-1,$I$2:$O$2,0))/12)+AJ209</f>
        <v>7.0166666666666669E-2</v>
      </c>
      <c r="AL209" s="163" cm="1">
        <f t="array" ref="AL209">(INDEX($I:$O,ROW(),MATCH(AL$3,$I$2:$O$2,0))/12-INDEX($I:$O,ROW(),MATCH(AL$3-1,$I$2:$O$2,0))/12)+AK209</f>
        <v>7.3333333333333334E-2</v>
      </c>
      <c r="AM209" s="163" cm="1">
        <f t="array" ref="AM209">(INDEX($I:$O,ROW(),MATCH(AM$3,$I$2:$O$2,0))/12-INDEX($I:$O,ROW(),MATCH(AM$3-1,$I$2:$O$2,0))/12)+AL209</f>
        <v>7.6499999999999999E-2</v>
      </c>
      <c r="AN209" s="163" cm="1">
        <f t="array" ref="AN209">(INDEX($I:$O,ROW(),MATCH(AN$3,$I$2:$O$2,0))/12-INDEX($I:$O,ROW(),MATCH(AN$3-1,$I$2:$O$2,0))/12)+AM209</f>
        <v>7.9666666666666663E-2</v>
      </c>
      <c r="AO209" s="163" cm="1">
        <f t="array" ref="AO209">(INDEX($I:$O,ROW(),MATCH(AO$3,$I$2:$O$2,0))/12-INDEX($I:$O,ROW(),MATCH(AO$3-1,$I$2:$O$2,0))/12)+AN209</f>
        <v>8.2833333333333328E-2</v>
      </c>
      <c r="AP209" s="163" cm="1">
        <f t="array" ref="AP209">(INDEX($I:$O,ROW(),MATCH(AP$3,$I$2:$O$2,0))/12-INDEX($I:$O,ROW(),MATCH(AP$3-1,$I$2:$O$2,0))/12)+AO209</f>
        <v>8.5999999999999993E-2</v>
      </c>
      <c r="AQ209" s="163" cm="1">
        <f t="array" ref="AQ209">(INDEX($I:$O,ROW(),MATCH(AQ$3,$I$2:$O$2,0))/12-INDEX($I:$O,ROW(),MATCH(AQ$3-1,$I$2:$O$2,0))/12)+AP209</f>
        <v>8.9166666666666658E-2</v>
      </c>
      <c r="AR209" s="163" cm="1">
        <f t="array" ref="AR209">(INDEX($I:$O,ROW(),MATCH(AR$3,$I$2:$O$2,0))/12-INDEX($I:$O,ROW(),MATCH(AR$3-1,$I$2:$O$2,0))/12)+AQ209</f>
        <v>9.2333333333333323E-2</v>
      </c>
      <c r="AS209" s="163" cm="1">
        <f t="array" ref="AS209">(INDEX($I:$O,ROW(),MATCH(AS$3,$I$2:$O$2,0))/12-INDEX($I:$O,ROW(),MATCH(AS$3-1,$I$2:$O$2,0))/12)+AR209</f>
        <v>9.5499999999999988E-2</v>
      </c>
      <c r="AT209" s="163" cm="1">
        <f t="array" ref="AT209">(INDEX($I:$O,ROW(),MATCH(AT$3,$I$2:$O$2,0))/12-INDEX($I:$O,ROW(),MATCH(AT$3-1,$I$2:$O$2,0))/12)+AS209</f>
        <v>9.8666666666666653E-2</v>
      </c>
      <c r="AU209" s="163" cm="1">
        <f t="array" ref="AU209">(INDEX($I:$O,ROW(),MATCH(AU$3,$I$2:$O$2,0))/12-INDEX($I:$O,ROW(),MATCH(AU$3-1,$I$2:$O$2,0))/12)+AT209</f>
        <v>0.10183333333333332</v>
      </c>
      <c r="AV209" s="163" cm="1">
        <f t="array" ref="AV209">(INDEX($I:$O,ROW(),MATCH(AV$3,$I$2:$O$2,0))/12-INDEX($I:$O,ROW(),MATCH(AV$3-1,$I$2:$O$2,0))/12)+AU209</f>
        <v>0.10499999999999998</v>
      </c>
      <c r="AW209" s="163" cm="1">
        <f t="array" ref="AW209">(INDEX($I:$O,ROW(),MATCH(AW$3,$I$2:$O$2,0))/12-INDEX($I:$O,ROW(),MATCH(AW$3-1,$I$2:$O$2,0))/12)+AV209</f>
        <v>0.10816666666666665</v>
      </c>
      <c r="AX209" s="163" cm="1">
        <f t="array" ref="AX209">(INDEX($I:$O,ROW(),MATCH(AX$3,$I$2:$O$2,0))/12-INDEX($I:$O,ROW(),MATCH(AX$3-1,$I$2:$O$2,0))/12)+AW209</f>
        <v>0.11133333333333331</v>
      </c>
      <c r="AY209" s="163" cm="1">
        <f t="array" ref="AY209">(INDEX($I:$O,ROW(),MATCH(AY$3,$I$2:$O$2,0))/12-INDEX($I:$O,ROW(),MATCH(AY$3-1,$I$2:$O$2,0))/12)+AX209</f>
        <v>0.11449999999999998</v>
      </c>
      <c r="AZ209" s="163" cm="1">
        <f t="array" ref="AZ209">(INDEX($I:$O,ROW(),MATCH(AZ$3,$I$2:$O$2,0))/12-INDEX($I:$O,ROW(),MATCH(AZ$3-1,$I$2:$O$2,0))/12)+AY209</f>
        <v>0.11766666666666664</v>
      </c>
      <c r="BA209" s="163" cm="1">
        <f t="array" ref="BA209">(INDEX($I:$O,ROW(),MATCH(BA$3,$I$2:$O$2,0))/12-INDEX($I:$O,ROW(),MATCH(BA$3-1,$I$2:$O$2,0))/12)+AZ209</f>
        <v>0.12083333333333331</v>
      </c>
      <c r="BB209" s="163" cm="1">
        <f t="array" ref="BB209">(INDEX($I:$O,ROW(),MATCH(BB$3,$I$2:$O$2,0))/12-INDEX($I:$O,ROW(),MATCH(BB$3-1,$I$2:$O$2,0))/12)+BA209</f>
        <v>0.12399999999999997</v>
      </c>
      <c r="BC209" s="163" cm="1">
        <f t="array" ref="BC209">(INDEX($I:$O,ROW(),MATCH(BC$3,$I$2:$O$2,0))/12-INDEX($I:$O,ROW(),MATCH(BC$3-1,$I$2:$O$2,0))/12)+BB209</f>
        <v>0.12716666666666665</v>
      </c>
      <c r="BD209" s="163" cm="1">
        <f t="array" ref="BD209">(INDEX($I:$O,ROW(),MATCH(BD$3,$I$2:$O$2,0))/12-INDEX($I:$O,ROW(),MATCH(BD$3-1,$I$2:$O$2,0))/12)+BC209</f>
        <v>0.13033333333333333</v>
      </c>
      <c r="BE209" s="163" cm="1">
        <f t="array" ref="BE209">(INDEX($I:$O,ROW(),MATCH(BE$3,$I$2:$O$2,0))/12-INDEX($I:$O,ROW(),MATCH(BE$3-1,$I$2:$O$2,0))/12)+BD209</f>
        <v>0.13350000000000001</v>
      </c>
      <c r="BF209" s="163" cm="1">
        <f t="array" ref="BF209">(INDEX($I:$O,ROW(),MATCH(BF$3,$I$2:$O$2,0))/12-INDEX($I:$O,ROW(),MATCH(BF$3-1,$I$2:$O$2,0))/12)+BE209</f>
        <v>0.13666666666666669</v>
      </c>
      <c r="BG209" s="163" cm="1">
        <f t="array" ref="BG209">(INDEX($I:$O,ROW(),MATCH(BG$3,$I$2:$O$2,0))/12-INDEX($I:$O,ROW(),MATCH(BG$3-1,$I$2:$O$2,0))/12)+BF209</f>
        <v>0.13983333333333337</v>
      </c>
      <c r="BH209" s="163" cm="1">
        <f t="array" ref="BH209">(INDEX($I:$O,ROW(),MATCH(BH$3,$I$2:$O$2,0))/12-INDEX($I:$O,ROW(),MATCH(BH$3-1,$I$2:$O$2,0))/12)+BG209</f>
        <v>0.14300000000000004</v>
      </c>
      <c r="BI209" s="163" cm="1">
        <f t="array" ref="BI209">(INDEX($I:$O,ROW(),MATCH(BI$3,$I$2:$O$2,0))/12-INDEX($I:$O,ROW(),MATCH(BI$3-1,$I$2:$O$2,0))/12)+BH209</f>
        <v>0.14616666666666672</v>
      </c>
      <c r="BJ209" s="163" cm="1">
        <f t="array" ref="BJ209">(INDEX($I:$O,ROW(),MATCH(BJ$3,$I$2:$O$2,0))/12-INDEX($I:$O,ROW(),MATCH(BJ$3-1,$I$2:$O$2,0))/12)+BI209</f>
        <v>0.1493333333333334</v>
      </c>
      <c r="BK209" s="163" cm="1">
        <f t="array" ref="BK209">(INDEX($I:$O,ROW(),MATCH(BK$3,$I$2:$O$2,0))/12-INDEX($I:$O,ROW(),MATCH(BK$3-1,$I$2:$O$2,0))/12)+BJ209</f>
        <v>0.15250000000000008</v>
      </c>
      <c r="BL209" s="163" cm="1">
        <f t="array" ref="BL209">(INDEX($I:$O,ROW(),MATCH(BL$3,$I$2:$O$2,0))/12-INDEX($I:$O,ROW(),MATCH(BL$3-1,$I$2:$O$2,0))/12)+BK209</f>
        <v>0.15566666666666676</v>
      </c>
      <c r="BM209" s="163" cm="1">
        <f t="array" ref="BM209">(INDEX($I:$O,ROW(),MATCH(BM$3,$I$2:$O$2,0))/12-INDEX($I:$O,ROW(),MATCH(BM$3-1,$I$2:$O$2,0))/12)+BL209</f>
        <v>0.15883333333333344</v>
      </c>
      <c r="BN209" s="163" cm="1">
        <f t="array" ref="BN209">(INDEX($I:$O,ROW(),MATCH(BN$3,$I$2:$O$2,0))/12-INDEX($I:$O,ROW(),MATCH(BN$3-1,$I$2:$O$2,0))/12)+BM209</f>
        <v>0.16200000000000012</v>
      </c>
      <c r="BO209" s="163" cm="1">
        <f t="array" ref="BO209">(INDEX($I:$O,ROW(),MATCH(BO$3,$I$2:$O$2,0))/12-INDEX($I:$O,ROW(),MATCH(BO$3-1,$I$2:$O$2,0))/12)+BN209</f>
        <v>0.16516666666666679</v>
      </c>
      <c r="BP209" s="163" cm="1">
        <f t="array" ref="BP209">(INDEX($I:$O,ROW(),MATCH(BP$3,$I$2:$O$2,0))/12-INDEX($I:$O,ROW(),MATCH(BP$3-1,$I$2:$O$2,0))/12)+BO209</f>
        <v>0.16833333333333347</v>
      </c>
      <c r="BQ209" s="163" cm="1">
        <f t="array" ref="BQ209">(INDEX($I:$O,ROW(),MATCH(BQ$3,$I$2:$O$2,0))/12-INDEX($I:$O,ROW(),MATCH(BQ$3-1,$I$2:$O$2,0))/12)+BP209</f>
        <v>0.17150000000000015</v>
      </c>
      <c r="BR209" s="163" cm="1">
        <f t="array" ref="BR209">(INDEX($I:$O,ROW(),MATCH(BR$3,$I$2:$O$2,0))/12-INDEX($I:$O,ROW(),MATCH(BR$3-1,$I$2:$O$2,0))/12)+BQ209</f>
        <v>0.17466666666666683</v>
      </c>
      <c r="BS209" s="163" cm="1">
        <f t="array" ref="BS209">(INDEX($I:$O,ROW(),MATCH(BS$3,$I$2:$O$2,0))/12-INDEX($I:$O,ROW(),MATCH(BS$3-1,$I$2:$O$2,0))/12)+BR209</f>
        <v>0.17783333333333351</v>
      </c>
      <c r="BT209" s="163" cm="1">
        <f t="array" ref="BT209">(INDEX($I:$O,ROW(),MATCH(BT$3,$I$2:$O$2,0))/12-INDEX($I:$O,ROW(),MATCH(BT$3-1,$I$2:$O$2,0))/12)+BS209</f>
        <v>0.18100000000000019</v>
      </c>
      <c r="BU209" s="163" cm="1">
        <f t="array" ref="BU209">(INDEX($I:$O,ROW(),MATCH(BU$3,$I$2:$O$2,0))/12-INDEX($I:$O,ROW(),MATCH(BU$3-1,$I$2:$O$2,0))/12)+BT209</f>
        <v>0.18416666666666687</v>
      </c>
      <c r="BV209" s="163" cm="1">
        <f t="array" ref="BV209">(INDEX($I:$O,ROW(),MATCH(BV$3,$I$2:$O$2,0))/12-INDEX($I:$O,ROW(),MATCH(BV$3-1,$I$2:$O$2,0))/12)+BU209</f>
        <v>0.18733333333333355</v>
      </c>
      <c r="BW209" s="163" cm="1">
        <f t="array" ref="BW209">(INDEX($I:$O,ROW(),MATCH(BW$3,$I$2:$O$2,0))/12-INDEX($I:$O,ROW(),MATCH(BW$3-1,$I$2:$O$2,0))/12)+BV209</f>
        <v>0.19050000000000022</v>
      </c>
      <c r="BX209" s="163" cm="1">
        <f t="array" ref="BX209">(INDEX($I:$O,ROW(),MATCH(BX$3,$I$2:$O$2,0))/12-INDEX($I:$O,ROW(),MATCH(BX$3-1,$I$2:$O$2,0))/12)+BW209</f>
        <v>0.1936666666666669</v>
      </c>
      <c r="BY209" s="163" cm="1">
        <f t="array" ref="BY209">(INDEX($I:$O,ROW(),MATCH(BY$3,$I$2:$O$2,0))/12-INDEX($I:$O,ROW(),MATCH(BY$3-1,$I$2:$O$2,0))/12)+BX209</f>
        <v>0.19683333333333358</v>
      </c>
      <c r="BZ209" s="163" cm="1">
        <f t="array" ref="BZ209">(INDEX($I:$O,ROW(),MATCH(BZ$3,$I$2:$O$2,0))/12-INDEX($I:$O,ROW(),MATCH(BZ$3-1,$I$2:$O$2,0))/12)+BY209</f>
        <v>0.20000000000000026</v>
      </c>
      <c r="CA209" s="163" cm="1">
        <f t="array" ref="CA209">(INDEX($I:$P,ROW(),MATCH(CA$3,$I$2:$P$2,0))/12-INDEX($I:$P,ROW(),MATCH(CA$3-1,$I$2:$P$2,0))/12)+BZ209</f>
        <v>0.20000000000000026</v>
      </c>
      <c r="CB209" s="163" cm="1">
        <f t="array" ref="CB209">(INDEX($I:$P,ROW(),MATCH(CB$3,$I$2:$P$2,0))/12-INDEX($I:$P,ROW(),MATCH(CB$3-1,$I$2:$P$2,0))/12)+CA209</f>
        <v>0.20000000000000026</v>
      </c>
      <c r="CC209" s="163" cm="1">
        <f t="array" ref="CC209">(INDEX($I:$P,ROW(),MATCH(CC$3,$I$2:$P$2,0))/12-INDEX($I:$P,ROW(),MATCH(CC$3-1,$I$2:$P$2,0))/12)+CB209</f>
        <v>0.20000000000000026</v>
      </c>
      <c r="CD209" s="163" cm="1">
        <f t="array" ref="CD209">(INDEX($I:$P,ROW(),MATCH(CD$3,$I$2:$P$2,0))/12-INDEX($I:$P,ROW(),MATCH(CD$3-1,$I$2:$P$2,0))/12)+CC209</f>
        <v>0.20000000000000026</v>
      </c>
      <c r="CE209" s="163" cm="1">
        <f t="array" ref="CE209">(INDEX($I:$P,ROW(),MATCH(CE$3,$I$2:$P$2,0))/12-INDEX($I:$P,ROW(),MATCH(CE$3-1,$I$2:$P$2,0))/12)+CD209</f>
        <v>0.20000000000000026</v>
      </c>
      <c r="CF209" s="163" cm="1">
        <f t="array" ref="CF209">(INDEX($I:$P,ROW(),MATCH(CF$3,$I$2:$P$2,0))/12-INDEX($I:$P,ROW(),MATCH(CF$3-1,$I$2:$P$2,0))/12)+CE209</f>
        <v>0.20000000000000026</v>
      </c>
      <c r="CG209" s="163" cm="1">
        <f t="array" ref="CG209">(INDEX($I:$P,ROW(),MATCH(CG$3,$I$2:$P$2,0))/12-INDEX($I:$P,ROW(),MATCH(CG$3-1,$I$2:$P$2,0))/12)+CF209</f>
        <v>0.20000000000000026</v>
      </c>
      <c r="CH209" s="163" cm="1">
        <f t="array" ref="CH209">(INDEX($I:$P,ROW(),MATCH(CH$3,$I$2:$P$2,0))/12-INDEX($I:$P,ROW(),MATCH(CH$3-1,$I$2:$P$2,0))/12)+CG209</f>
        <v>0.20000000000000026</v>
      </c>
      <c r="CI209" s="163" cm="1">
        <f t="array" ref="CI209">(INDEX($I:$P,ROW(),MATCH(CI$3,$I$2:$P$2,0))/12-INDEX($I:$P,ROW(),MATCH(CI$3-1,$I$2:$P$2,0))/12)+CH209</f>
        <v>0.20000000000000026</v>
      </c>
      <c r="CJ209" s="163" cm="1">
        <f t="array" ref="CJ209">(INDEX($I:$P,ROW(),MATCH(CJ$3,$I$2:$P$2,0))/12-INDEX($I:$P,ROW(),MATCH(CJ$3-1,$I$2:$P$2,0))/12)+CI209</f>
        <v>0.20000000000000026</v>
      </c>
      <c r="CK209" s="163" cm="1">
        <f t="array" ref="CK209">(INDEX($I:$P,ROW(),MATCH(CK$3,$I$2:$P$2,0))/12-INDEX($I:$P,ROW(),MATCH(CK$3-1,$I$2:$P$2,0))/12)+CJ209</f>
        <v>0.20000000000000026</v>
      </c>
    </row>
    <row r="210" spans="2:89" x14ac:dyDescent="0.35">
      <c r="B210" s="123" t="str">
        <f>B222</f>
        <v># of units</v>
      </c>
      <c r="C210" t="s">
        <v>965</v>
      </c>
      <c r="D210" t="s">
        <v>794</v>
      </c>
      <c r="E210" s="9" t="str">
        <f t="shared" si="152"/>
        <v>210 TAM-EV</v>
      </c>
      <c r="F210" s="27"/>
      <c r="G210" t="str">
        <f t="shared" si="153"/>
        <v>210 TAM-EV</v>
      </c>
      <c r="H210" s="24"/>
      <c r="I210" s="24"/>
      <c r="J210" s="24"/>
      <c r="K210" s="38">
        <f t="shared" ref="K210:P210" si="158">SUMIF($3:$3,K$2,210:210)</f>
        <v>32302414.077809874</v>
      </c>
      <c r="L210" s="38">
        <f t="shared" si="158"/>
        <v>89093148.124102876</v>
      </c>
      <c r="M210" s="38">
        <f t="shared" si="158"/>
        <v>145422317.02126443</v>
      </c>
      <c r="N210" s="38">
        <f t="shared" si="158"/>
        <v>207282095.43152076</v>
      </c>
      <c r="O210" s="38">
        <f t="shared" si="158"/>
        <v>275090952.47193754</v>
      </c>
      <c r="P210" s="38">
        <f t="shared" si="158"/>
        <v>289496341.57504714</v>
      </c>
      <c r="R210" s="161"/>
      <c r="S210" s="38">
        <f t="shared" ref="S210" si="159">S209*S207*1000000</f>
        <v>401666.66666666669</v>
      </c>
      <c r="T210" s="38">
        <f t="shared" ref="T210:AX210" si="160">T209*T207*1000000</f>
        <v>806680.5555555555</v>
      </c>
      <c r="U210" s="38">
        <f t="shared" si="160"/>
        <v>1215062.5868055555</v>
      </c>
      <c r="V210" s="38">
        <f t="shared" si="160"/>
        <v>1626833.7967785492</v>
      </c>
      <c r="W210" s="38">
        <f t="shared" si="160"/>
        <v>2042015.3386647413</v>
      </c>
      <c r="X210" s="38">
        <f t="shared" si="160"/>
        <v>2460628.483091013</v>
      </c>
      <c r="Y210" s="38">
        <f t="shared" si="160"/>
        <v>2882694.6187323192</v>
      </c>
      <c r="Z210" s="38">
        <f t="shared" si="160"/>
        <v>3308235.2529261373</v>
      </c>
      <c r="AA210" s="38">
        <f t="shared" si="160"/>
        <v>3737272.0122899958</v>
      </c>
      <c r="AB210" s="38">
        <f t="shared" si="160"/>
        <v>4169826.6433420787</v>
      </c>
      <c r="AC210" s="38">
        <f t="shared" si="160"/>
        <v>4605921.0131249381</v>
      </c>
      <c r="AD210" s="38">
        <f t="shared" si="160"/>
        <v>5045577.1098323194</v>
      </c>
      <c r="AE210" s="38">
        <f t="shared" si="160"/>
        <v>5400855.2318455409</v>
      </c>
      <c r="AF210" s="38">
        <f t="shared" si="160"/>
        <v>5759006.4080507159</v>
      </c>
      <c r="AG210" s="38">
        <f t="shared" si="160"/>
        <v>6120048.412543159</v>
      </c>
      <c r="AH210" s="38">
        <f t="shared" si="160"/>
        <v>6483999.1176562328</v>
      </c>
      <c r="AI210" s="38">
        <f t="shared" si="160"/>
        <v>6850876.4944714196</v>
      </c>
      <c r="AJ210" s="38">
        <f t="shared" si="160"/>
        <v>7220698.6133309416</v>
      </c>
      <c r="AK210" s="38">
        <f t="shared" si="160"/>
        <v>7593483.6443529297</v>
      </c>
      <c r="AL210" s="38">
        <f t="shared" si="160"/>
        <v>7969249.8579491731</v>
      </c>
      <c r="AM210" s="38">
        <f t="shared" si="160"/>
        <v>8348015.6253454499</v>
      </c>
      <c r="AN210" s="38">
        <f t="shared" si="160"/>
        <v>8729799.419104442</v>
      </c>
      <c r="AO210" s="38">
        <f t="shared" si="160"/>
        <v>9114619.8136512619</v>
      </c>
      <c r="AP210" s="38">
        <f t="shared" si="160"/>
        <v>9502495.4858016111</v>
      </c>
      <c r="AQ210" s="38">
        <f t="shared" si="160"/>
        <v>9893445.2152925599</v>
      </c>
      <c r="AR210" s="38">
        <f t="shared" si="160"/>
        <v>10287487.885315971</v>
      </c>
      <c r="AS210" s="38">
        <f t="shared" si="160"/>
        <v>10684642.483054589</v>
      </c>
      <c r="AT210" s="38">
        <f t="shared" si="160"/>
        <v>11084928.100220799</v>
      </c>
      <c r="AU210" s="38">
        <f t="shared" si="160"/>
        <v>11488363.933598064</v>
      </c>
      <c r="AV210" s="38">
        <f t="shared" si="160"/>
        <v>11894969.285585066</v>
      </c>
      <c r="AW210" s="38">
        <f t="shared" si="160"/>
        <v>12304763.564742558</v>
      </c>
      <c r="AX210" s="38">
        <f t="shared" si="160"/>
        <v>12717766.28634293</v>
      </c>
      <c r="AY210" s="38">
        <f t="shared" ref="AY210:CD210" si="161">AY209*AY207*1000000</f>
        <v>13133997.072922528</v>
      </c>
      <c r="AZ210" s="38">
        <f t="shared" si="161"/>
        <v>13553475.654836709</v>
      </c>
      <c r="BA210" s="38">
        <f t="shared" si="161"/>
        <v>13976221.870817658</v>
      </c>
      <c r="BB210" s="38">
        <f t="shared" si="161"/>
        <v>14402255.668534994</v>
      </c>
      <c r="BC210" s="38">
        <f t="shared" si="161"/>
        <v>14831597.105159165</v>
      </c>
      <c r="BD210" s="38">
        <f t="shared" si="161"/>
        <v>15264266.347927628</v>
      </c>
      <c r="BE210" s="38">
        <f t="shared" si="161"/>
        <v>15700283.674713859</v>
      </c>
      <c r="BF210" s="38">
        <f t="shared" si="161"/>
        <v>16139669.474599216</v>
      </c>
      <c r="BG210" s="38">
        <f t="shared" si="161"/>
        <v>16582444.248447597</v>
      </c>
      <c r="BH210" s="38">
        <f t="shared" si="161"/>
        <v>17028628.609483</v>
      </c>
      <c r="BI210" s="38">
        <f t="shared" si="161"/>
        <v>17478243.283869945</v>
      </c>
      <c r="BJ210" s="38">
        <f t="shared" si="161"/>
        <v>17931309.111296751</v>
      </c>
      <c r="BK210" s="38">
        <f t="shared" si="161"/>
        <v>18387847.045561776</v>
      </c>
      <c r="BL210" s="38">
        <f t="shared" si="161"/>
        <v>18847878.155162487</v>
      </c>
      <c r="BM210" s="38">
        <f t="shared" si="161"/>
        <v>19311423.623887554</v>
      </c>
      <c r="BN210" s="38">
        <f t="shared" si="161"/>
        <v>19778504.751411803</v>
      </c>
      <c r="BO210" s="38">
        <f t="shared" si="161"/>
        <v>20249142.953894172</v>
      </c>
      <c r="BP210" s="38">
        <f t="shared" si="161"/>
        <v>20723359.764578629</v>
      </c>
      <c r="BQ210" s="38">
        <f t="shared" si="161"/>
        <v>21201176.834398057</v>
      </c>
      <c r="BR210" s="38">
        <f t="shared" si="161"/>
        <v>21682615.932581183</v>
      </c>
      <c r="BS210" s="38">
        <f t="shared" si="161"/>
        <v>22167698.947262459</v>
      </c>
      <c r="BT210" s="38">
        <f t="shared" si="161"/>
        <v>22656447.886095028</v>
      </c>
      <c r="BU210" s="38">
        <f t="shared" si="161"/>
        <v>23148884.876866698</v>
      </c>
      <c r="BV210" s="38">
        <f t="shared" si="161"/>
        <v>23645032.168119002</v>
      </c>
      <c r="BW210" s="38">
        <f t="shared" si="161"/>
        <v>24144912.129769292</v>
      </c>
      <c r="BX210" s="38">
        <f t="shared" si="161"/>
        <v>24648547.253735974</v>
      </c>
      <c r="BY210" s="38">
        <f t="shared" si="161"/>
        <v>25155960.154566791</v>
      </c>
      <c r="BZ210" s="38">
        <f t="shared" si="161"/>
        <v>25667173.570070267</v>
      </c>
      <c r="CA210" s="38">
        <f t="shared" si="161"/>
        <v>25774120.126612227</v>
      </c>
      <c r="CB210" s="38">
        <f t="shared" si="161"/>
        <v>25881512.293806445</v>
      </c>
      <c r="CC210" s="38">
        <f t="shared" si="161"/>
        <v>25989351.928363971</v>
      </c>
      <c r="CD210" s="38">
        <f t="shared" si="161"/>
        <v>26097640.894732155</v>
      </c>
      <c r="CE210" s="38">
        <f t="shared" ref="CE210:CK210" si="162">CE209*CE207*1000000</f>
        <v>26206381.065126874</v>
      </c>
      <c r="CF210" s="38">
        <f t="shared" si="162"/>
        <v>26315574.319564898</v>
      </c>
      <c r="CG210" s="38">
        <f t="shared" si="162"/>
        <v>26425222.545896418</v>
      </c>
      <c r="CH210" s="38">
        <f t="shared" si="162"/>
        <v>26535327.639837652</v>
      </c>
      <c r="CI210" s="38">
        <f t="shared" si="162"/>
        <v>26645891.505003642</v>
      </c>
      <c r="CJ210" s="38">
        <f t="shared" si="162"/>
        <v>26756916.052941155</v>
      </c>
      <c r="CK210" s="38">
        <f t="shared" si="162"/>
        <v>26868403.203161739</v>
      </c>
    </row>
    <row r="211" spans="2:89" x14ac:dyDescent="0.35">
      <c r="B211" s="123"/>
      <c r="D211" t="s">
        <v>794</v>
      </c>
      <c r="E211" s="9" t="str">
        <f t="shared" si="152"/>
        <v>211 TAM-EV</v>
      </c>
      <c r="F211" s="27"/>
      <c r="G211" t="str">
        <f t="shared" si="153"/>
        <v>211 TAM-EV</v>
      </c>
      <c r="H211" s="24"/>
      <c r="I211" s="24"/>
      <c r="J211" s="24"/>
      <c r="K211" s="38"/>
      <c r="L211" s="38"/>
      <c r="M211" s="38"/>
      <c r="N211" s="38"/>
      <c r="O211" s="38"/>
      <c r="P211" s="38"/>
      <c r="R211" s="161"/>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row>
    <row r="212" spans="2:89" x14ac:dyDescent="0.35">
      <c r="B212" s="123" t="s">
        <v>796</v>
      </c>
      <c r="C212" t="s">
        <v>965</v>
      </c>
      <c r="D212" t="s">
        <v>794</v>
      </c>
      <c r="E212" s="9" t="str">
        <f t="shared" si="152"/>
        <v>212 TAM-EV</v>
      </c>
      <c r="F212" s="27"/>
      <c r="G212" t="str">
        <f t="shared" si="153"/>
        <v>212 TAM-EV</v>
      </c>
      <c r="H212" s="24"/>
      <c r="I212" s="24"/>
      <c r="J212" s="24"/>
      <c r="K212" s="38">
        <f t="shared" ref="K212:P212" si="163">SUMIF($3:$3,K$2,212:212)</f>
        <v>5045577.1098323194</v>
      </c>
      <c r="L212" s="38">
        <f t="shared" si="163"/>
        <v>4456918.3759692917</v>
      </c>
      <c r="M212" s="38">
        <f t="shared" si="163"/>
        <v>4899760.182733383</v>
      </c>
      <c r="N212" s="38">
        <f t="shared" si="163"/>
        <v>5376249.0828768089</v>
      </c>
      <c r="O212" s="38">
        <f t="shared" si="163"/>
        <v>5888668.8186584637</v>
      </c>
      <c r="P212" s="38">
        <f t="shared" si="163"/>
        <v>1201229.6330914721</v>
      </c>
      <c r="R212" s="161"/>
      <c r="S212" s="38">
        <f t="shared" ref="S212:AX212" si="164">S210-R210</f>
        <v>401666.66666666669</v>
      </c>
      <c r="T212" s="38">
        <f t="shared" si="164"/>
        <v>405013.88888888882</v>
      </c>
      <c r="U212" s="38">
        <f t="shared" si="164"/>
        <v>408382.03125</v>
      </c>
      <c r="V212" s="38">
        <f t="shared" si="164"/>
        <v>411771.2099729937</v>
      </c>
      <c r="W212" s="38">
        <f t="shared" si="164"/>
        <v>415181.54188619205</v>
      </c>
      <c r="X212" s="38">
        <f t="shared" si="164"/>
        <v>418613.14442627179</v>
      </c>
      <c r="Y212" s="38">
        <f t="shared" si="164"/>
        <v>422066.13564130617</v>
      </c>
      <c r="Z212" s="38">
        <f t="shared" si="164"/>
        <v>425540.63419381808</v>
      </c>
      <c r="AA212" s="38">
        <f t="shared" si="164"/>
        <v>429036.75936385849</v>
      </c>
      <c r="AB212" s="38">
        <f t="shared" si="164"/>
        <v>432554.63105208287</v>
      </c>
      <c r="AC212" s="38">
        <f t="shared" si="164"/>
        <v>436094.36978285946</v>
      </c>
      <c r="AD212" s="38">
        <f t="shared" si="164"/>
        <v>439656.09670738131</v>
      </c>
      <c r="AE212" s="38">
        <f t="shared" si="164"/>
        <v>355278.12201322149</v>
      </c>
      <c r="AF212" s="38">
        <f t="shared" si="164"/>
        <v>358151.176205175</v>
      </c>
      <c r="AG212" s="38">
        <f t="shared" si="164"/>
        <v>361042.00449244305</v>
      </c>
      <c r="AH212" s="38">
        <f t="shared" si="164"/>
        <v>363950.70511307381</v>
      </c>
      <c r="AI212" s="38">
        <f t="shared" si="164"/>
        <v>366877.37681518681</v>
      </c>
      <c r="AJ212" s="38">
        <f t="shared" si="164"/>
        <v>369822.11885952204</v>
      </c>
      <c r="AK212" s="38">
        <f t="shared" si="164"/>
        <v>372785.03102198802</v>
      </c>
      <c r="AL212" s="38">
        <f t="shared" si="164"/>
        <v>375766.21359624341</v>
      </c>
      <c r="AM212" s="38">
        <f t="shared" si="164"/>
        <v>378765.76739627682</v>
      </c>
      <c r="AN212" s="38">
        <f t="shared" si="164"/>
        <v>381783.79375899211</v>
      </c>
      <c r="AO212" s="38">
        <f t="shared" si="164"/>
        <v>384820.39454681985</v>
      </c>
      <c r="AP212" s="38">
        <f t="shared" si="164"/>
        <v>387875.67215034924</v>
      </c>
      <c r="AQ212" s="38">
        <f t="shared" si="164"/>
        <v>390949.72949094884</v>
      </c>
      <c r="AR212" s="38">
        <f t="shared" si="164"/>
        <v>394042.67002341151</v>
      </c>
      <c r="AS212" s="38">
        <f t="shared" si="164"/>
        <v>397154.59773861803</v>
      </c>
      <c r="AT212" s="38">
        <f t="shared" si="164"/>
        <v>400285.61716620997</v>
      </c>
      <c r="AU212" s="38">
        <f t="shared" si="164"/>
        <v>403435.83337726444</v>
      </c>
      <c r="AV212" s="38">
        <f t="shared" si="164"/>
        <v>406605.35198700242</v>
      </c>
      <c r="AW212" s="38">
        <f t="shared" si="164"/>
        <v>409794.2791574914</v>
      </c>
      <c r="AX212" s="38">
        <f t="shared" si="164"/>
        <v>413002.72160037234</v>
      </c>
      <c r="AY212" s="38">
        <f t="shared" ref="AY212:CD212" si="165">AY210-AX210</f>
        <v>416230.78657959774</v>
      </c>
      <c r="AZ212" s="38">
        <f t="shared" si="165"/>
        <v>419478.58191418089</v>
      </c>
      <c r="BA212" s="38">
        <f t="shared" si="165"/>
        <v>422746.21598094888</v>
      </c>
      <c r="BB212" s="38">
        <f t="shared" si="165"/>
        <v>426033.79771733657</v>
      </c>
      <c r="BC212" s="38">
        <f t="shared" si="165"/>
        <v>429341.43662417121</v>
      </c>
      <c r="BD212" s="38">
        <f t="shared" si="165"/>
        <v>432669.24276846275</v>
      </c>
      <c r="BE212" s="38">
        <f t="shared" si="165"/>
        <v>436017.32678623125</v>
      </c>
      <c r="BF212" s="38">
        <f t="shared" si="165"/>
        <v>439385.7998853568</v>
      </c>
      <c r="BG212" s="38">
        <f t="shared" si="165"/>
        <v>442774.77384838089</v>
      </c>
      <c r="BH212" s="38">
        <f t="shared" si="165"/>
        <v>446184.36103540286</v>
      </c>
      <c r="BI212" s="38">
        <f t="shared" si="165"/>
        <v>449614.67438694462</v>
      </c>
      <c r="BJ212" s="38">
        <f t="shared" si="165"/>
        <v>453065.82742680609</v>
      </c>
      <c r="BK212" s="38">
        <f t="shared" si="165"/>
        <v>456537.93426502496</v>
      </c>
      <c r="BL212" s="38">
        <f t="shared" si="165"/>
        <v>460031.10960071161</v>
      </c>
      <c r="BM212" s="38">
        <f t="shared" si="165"/>
        <v>463545.46872506663</v>
      </c>
      <c r="BN212" s="38">
        <f t="shared" si="165"/>
        <v>467081.12752424926</v>
      </c>
      <c r="BO212" s="38">
        <f t="shared" si="165"/>
        <v>470638.2024823688</v>
      </c>
      <c r="BP212" s="38">
        <f t="shared" si="165"/>
        <v>474216.81068445742</v>
      </c>
      <c r="BQ212" s="38">
        <f t="shared" si="165"/>
        <v>477817.06981942803</v>
      </c>
      <c r="BR212" s="38">
        <f t="shared" si="165"/>
        <v>481439.09818312526</v>
      </c>
      <c r="BS212" s="38">
        <f t="shared" si="165"/>
        <v>485083.01468127593</v>
      </c>
      <c r="BT212" s="38">
        <f t="shared" si="165"/>
        <v>488748.93883256987</v>
      </c>
      <c r="BU212" s="38">
        <f t="shared" si="165"/>
        <v>492436.99077166989</v>
      </c>
      <c r="BV212" s="38">
        <f t="shared" si="165"/>
        <v>496147.29125230387</v>
      </c>
      <c r="BW212" s="38">
        <f t="shared" si="165"/>
        <v>499879.9616502896</v>
      </c>
      <c r="BX212" s="38">
        <f t="shared" si="165"/>
        <v>503635.1239666827</v>
      </c>
      <c r="BY212" s="38">
        <f t="shared" si="165"/>
        <v>507412.90083081648</v>
      </c>
      <c r="BZ212" s="38">
        <f t="shared" si="165"/>
        <v>511213.41550347582</v>
      </c>
      <c r="CA212" s="38">
        <f t="shared" si="165"/>
        <v>106946.55654196069</v>
      </c>
      <c r="CB212" s="38">
        <f t="shared" si="165"/>
        <v>107392.16719421744</v>
      </c>
      <c r="CC212" s="38">
        <f t="shared" si="165"/>
        <v>107839.63455752656</v>
      </c>
      <c r="CD212" s="38">
        <f t="shared" si="165"/>
        <v>108288.96636818349</v>
      </c>
      <c r="CE212" s="38">
        <f t="shared" ref="CE212:CK212" si="166">CE210-CD210</f>
        <v>108740.17039471865</v>
      </c>
      <c r="CF212" s="38">
        <f t="shared" si="166"/>
        <v>109193.25443802401</v>
      </c>
      <c r="CG212" s="38">
        <f t="shared" si="166"/>
        <v>109648.22633152083</v>
      </c>
      <c r="CH212" s="38">
        <f t="shared" si="166"/>
        <v>110105.09394123405</v>
      </c>
      <c r="CI212" s="38">
        <f t="shared" si="166"/>
        <v>110563.86516598985</v>
      </c>
      <c r="CJ212" s="38">
        <f t="shared" si="166"/>
        <v>111024.5479375124</v>
      </c>
      <c r="CK212" s="38">
        <f t="shared" si="166"/>
        <v>111487.15022058412</v>
      </c>
    </row>
    <row r="213" spans="2:89" x14ac:dyDescent="0.35">
      <c r="B213" s="187" t="str">
        <f>IFERROR(SUBSTITUTE(TRIM(LEFT(B206,SEARCH("-",B206)-1)),":",""),SUBSTITUTE(B206,":",""))</f>
        <v>TAM</v>
      </c>
      <c r="D213" t="s">
        <v>794</v>
      </c>
      <c r="E213" s="8" t="str">
        <f t="shared" si="152"/>
        <v>213 TAM-EV</v>
      </c>
      <c r="G213" t="s">
        <v>332</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row>
    <row r="214" spans="2:89" x14ac:dyDescent="0.35">
      <c r="B214" s="235" t="str">
        <f>IFERROR(SUBSTITUTE(TRIM(MID(B206, SEARCH("-", B206) + 1, LEN(B206))),":",""),"no unit")</f>
        <v>no unit</v>
      </c>
      <c r="D214" t="s">
        <v>794</v>
      </c>
      <c r="E214" s="8" t="str">
        <f t="shared" si="152"/>
        <v>214 TAM-EV</v>
      </c>
      <c r="G214" t="s">
        <v>332</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row>
    <row r="215" spans="2:89" x14ac:dyDescent="0.35">
      <c r="B215" s="132" t="s">
        <v>334</v>
      </c>
      <c r="D215" t="s">
        <v>794</v>
      </c>
      <c r="E215" s="8" t="str">
        <f t="shared" si="152"/>
        <v>215 TAM-EV</v>
      </c>
      <c r="G215" t="s">
        <v>332</v>
      </c>
      <c r="H215" s="31"/>
      <c r="I215" s="73"/>
      <c r="J215" s="73"/>
      <c r="K215" s="58"/>
      <c r="L215" s="58"/>
      <c r="M215" s="58"/>
      <c r="N215" s="58"/>
      <c r="O215" s="58"/>
      <c r="P215" s="58"/>
      <c r="R215" s="33"/>
    </row>
    <row r="216" spans="2:89" x14ac:dyDescent="0.35">
      <c r="B216" s="132" t="s">
        <v>333</v>
      </c>
      <c r="D216" t="s">
        <v>794</v>
      </c>
      <c r="E216" s="8" t="str">
        <f t="shared" si="152"/>
        <v>216 TAM-EV</v>
      </c>
      <c r="G216" t="s">
        <v>332</v>
      </c>
      <c r="H216" s="31"/>
      <c r="I216" s="73"/>
      <c r="J216" s="73"/>
      <c r="K216" s="58"/>
      <c r="L216" s="58"/>
      <c r="M216" s="58"/>
      <c r="N216" s="58"/>
      <c r="O216" s="58"/>
      <c r="P216" s="58"/>
      <c r="R216" s="33"/>
      <c r="S216" s="199" t="str">
        <f t="shared" ref="S216" si="167">ADDRESS(ROW(S212),COLUMN(S212),2)</f>
        <v>S$212</v>
      </c>
      <c r="T216" s="199" t="str">
        <f t="shared" ref="T216:AX216" si="168">ADDRESS(ROW(T212),COLUMN(T212),2)</f>
        <v>T$212</v>
      </c>
      <c r="U216" s="199" t="str">
        <f t="shared" si="168"/>
        <v>U$212</v>
      </c>
      <c r="V216" s="199" t="str">
        <f t="shared" si="168"/>
        <v>V$212</v>
      </c>
      <c r="W216" s="199" t="str">
        <f t="shared" si="168"/>
        <v>W$212</v>
      </c>
      <c r="X216" s="199" t="str">
        <f t="shared" si="168"/>
        <v>X$212</v>
      </c>
      <c r="Y216" s="199" t="str">
        <f t="shared" si="168"/>
        <v>Y$212</v>
      </c>
      <c r="Z216" s="199" t="str">
        <f t="shared" si="168"/>
        <v>Z$212</v>
      </c>
      <c r="AA216" s="199" t="str">
        <f t="shared" si="168"/>
        <v>AA$212</v>
      </c>
      <c r="AB216" s="199" t="str">
        <f t="shared" si="168"/>
        <v>AB$212</v>
      </c>
      <c r="AC216" s="199" t="str">
        <f t="shared" si="168"/>
        <v>AC$212</v>
      </c>
      <c r="AD216" s="199" t="str">
        <f t="shared" si="168"/>
        <v>AD$212</v>
      </c>
      <c r="AE216" s="199" t="str">
        <f t="shared" si="168"/>
        <v>AE$212</v>
      </c>
      <c r="AF216" s="199" t="str">
        <f t="shared" si="168"/>
        <v>AF$212</v>
      </c>
      <c r="AG216" s="199" t="str">
        <f t="shared" si="168"/>
        <v>AG$212</v>
      </c>
      <c r="AH216" s="199" t="str">
        <f t="shared" si="168"/>
        <v>AH$212</v>
      </c>
      <c r="AI216" s="199" t="str">
        <f t="shared" si="168"/>
        <v>AI$212</v>
      </c>
      <c r="AJ216" s="199" t="str">
        <f t="shared" si="168"/>
        <v>AJ$212</v>
      </c>
      <c r="AK216" s="199" t="str">
        <f t="shared" si="168"/>
        <v>AK$212</v>
      </c>
      <c r="AL216" s="199" t="str">
        <f t="shared" si="168"/>
        <v>AL$212</v>
      </c>
      <c r="AM216" s="199" t="str">
        <f t="shared" si="168"/>
        <v>AM$212</v>
      </c>
      <c r="AN216" s="199" t="str">
        <f t="shared" si="168"/>
        <v>AN$212</v>
      </c>
      <c r="AO216" s="199" t="str">
        <f t="shared" si="168"/>
        <v>AO$212</v>
      </c>
      <c r="AP216" s="199" t="str">
        <f t="shared" si="168"/>
        <v>AP$212</v>
      </c>
      <c r="AQ216" s="199" t="str">
        <f t="shared" si="168"/>
        <v>AQ$212</v>
      </c>
      <c r="AR216" s="199" t="str">
        <f t="shared" si="168"/>
        <v>AR$212</v>
      </c>
      <c r="AS216" s="199" t="str">
        <f t="shared" si="168"/>
        <v>AS$212</v>
      </c>
      <c r="AT216" s="199" t="str">
        <f t="shared" si="168"/>
        <v>AT$212</v>
      </c>
      <c r="AU216" s="199" t="str">
        <f t="shared" si="168"/>
        <v>AU$212</v>
      </c>
      <c r="AV216" s="199" t="str">
        <f t="shared" si="168"/>
        <v>AV$212</v>
      </c>
      <c r="AW216" s="199" t="str">
        <f t="shared" si="168"/>
        <v>AW$212</v>
      </c>
      <c r="AX216" s="199" t="str">
        <f t="shared" si="168"/>
        <v>AX$212</v>
      </c>
      <c r="AY216" s="199" t="str">
        <f t="shared" ref="AY216:CD216" si="169">ADDRESS(ROW(AY212),COLUMN(AY212),2)</f>
        <v>AY$212</v>
      </c>
      <c r="AZ216" s="199" t="str">
        <f t="shared" si="169"/>
        <v>AZ$212</v>
      </c>
      <c r="BA216" s="199" t="str">
        <f t="shared" si="169"/>
        <v>BA$212</v>
      </c>
      <c r="BB216" s="199" t="str">
        <f t="shared" si="169"/>
        <v>BB$212</v>
      </c>
      <c r="BC216" s="199" t="str">
        <f t="shared" si="169"/>
        <v>BC$212</v>
      </c>
      <c r="BD216" s="199" t="str">
        <f t="shared" si="169"/>
        <v>BD$212</v>
      </c>
      <c r="BE216" s="199" t="str">
        <f t="shared" si="169"/>
        <v>BE$212</v>
      </c>
      <c r="BF216" s="199" t="str">
        <f t="shared" si="169"/>
        <v>BF$212</v>
      </c>
      <c r="BG216" s="199" t="str">
        <f t="shared" si="169"/>
        <v>BG$212</v>
      </c>
      <c r="BH216" s="199" t="str">
        <f t="shared" si="169"/>
        <v>BH$212</v>
      </c>
      <c r="BI216" s="199" t="str">
        <f t="shared" si="169"/>
        <v>BI$212</v>
      </c>
      <c r="BJ216" s="199" t="str">
        <f t="shared" si="169"/>
        <v>BJ$212</v>
      </c>
      <c r="BK216" s="199" t="str">
        <f t="shared" si="169"/>
        <v>BK$212</v>
      </c>
      <c r="BL216" s="199" t="str">
        <f t="shared" si="169"/>
        <v>BL$212</v>
      </c>
      <c r="BM216" s="199" t="str">
        <f t="shared" si="169"/>
        <v>BM$212</v>
      </c>
      <c r="BN216" s="199" t="str">
        <f t="shared" si="169"/>
        <v>BN$212</v>
      </c>
      <c r="BO216" s="199" t="str">
        <f t="shared" si="169"/>
        <v>BO$212</v>
      </c>
      <c r="BP216" s="199" t="str">
        <f t="shared" si="169"/>
        <v>BP$212</v>
      </c>
      <c r="BQ216" s="199" t="str">
        <f t="shared" si="169"/>
        <v>BQ$212</v>
      </c>
      <c r="BR216" s="199" t="str">
        <f t="shared" si="169"/>
        <v>BR$212</v>
      </c>
      <c r="BS216" s="199" t="str">
        <f t="shared" si="169"/>
        <v>BS$212</v>
      </c>
      <c r="BT216" s="199" t="str">
        <f t="shared" si="169"/>
        <v>BT$212</v>
      </c>
      <c r="BU216" s="199" t="str">
        <f t="shared" si="169"/>
        <v>BU$212</v>
      </c>
      <c r="BV216" s="199" t="str">
        <f t="shared" si="169"/>
        <v>BV$212</v>
      </c>
      <c r="BW216" s="199" t="str">
        <f t="shared" si="169"/>
        <v>BW$212</v>
      </c>
      <c r="BX216" s="199" t="str">
        <f t="shared" si="169"/>
        <v>BX$212</v>
      </c>
      <c r="BY216" s="199" t="str">
        <f t="shared" si="169"/>
        <v>BY$212</v>
      </c>
      <c r="BZ216" s="199" t="str">
        <f t="shared" si="169"/>
        <v>BZ$212</v>
      </c>
      <c r="CA216" s="199" t="str">
        <f t="shared" si="169"/>
        <v>CA$212</v>
      </c>
      <c r="CB216" s="199" t="str">
        <f t="shared" si="169"/>
        <v>CB$212</v>
      </c>
      <c r="CC216" s="199" t="str">
        <f t="shared" si="169"/>
        <v>CC$212</v>
      </c>
      <c r="CD216" s="199" t="str">
        <f t="shared" si="169"/>
        <v>CD$212</v>
      </c>
      <c r="CE216" s="199" t="str">
        <f t="shared" ref="CE216:CK216" si="170">ADDRESS(ROW(CE212),COLUMN(CE212),2)</f>
        <v>CE$212</v>
      </c>
      <c r="CF216" s="199" t="str">
        <f t="shared" si="170"/>
        <v>CF$212</v>
      </c>
      <c r="CG216" s="199" t="str">
        <f t="shared" si="170"/>
        <v>CG$212</v>
      </c>
      <c r="CH216" s="199" t="str">
        <f t="shared" si="170"/>
        <v>CH$212</v>
      </c>
      <c r="CI216" s="199" t="str">
        <f t="shared" si="170"/>
        <v>CI$212</v>
      </c>
      <c r="CJ216" s="199" t="str">
        <f t="shared" si="170"/>
        <v>CJ$212</v>
      </c>
      <c r="CK216" s="199" t="str">
        <f t="shared" si="170"/>
        <v>CK$212</v>
      </c>
    </row>
    <row r="217" spans="2:89" x14ac:dyDescent="0.35">
      <c r="B217" s="8" t="s">
        <v>488</v>
      </c>
      <c r="D217" t="s">
        <v>794</v>
      </c>
      <c r="E217" s="8" t="str">
        <f t="shared" si="152"/>
        <v>217 TAM-EV</v>
      </c>
      <c r="G217" t="s">
        <v>332</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row>
    <row r="218" spans="2:89" x14ac:dyDescent="0.35">
      <c r="B218" s="8" t="s">
        <v>494</v>
      </c>
      <c r="D218" t="s">
        <v>794</v>
      </c>
      <c r="E218" s="8" t="str">
        <f t="shared" si="152"/>
        <v>218 TAM-EV</v>
      </c>
      <c r="G218" t="s">
        <v>332</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row>
    <row r="219" spans="2:89" x14ac:dyDescent="0.35">
      <c r="B219" s="8" t="s">
        <v>463</v>
      </c>
      <c r="D219" t="s">
        <v>794</v>
      </c>
      <c r="E219" s="8" t="str">
        <f t="shared" si="152"/>
        <v>219 TAM-EV</v>
      </c>
      <c r="G219" t="s">
        <v>332</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row>
    <row r="220" spans="2:89" x14ac:dyDescent="0.35">
      <c r="B220" s="8" t="s">
        <v>464</v>
      </c>
      <c r="D220" t="s">
        <v>794</v>
      </c>
      <c r="E220" s="8" t="str">
        <f t="shared" si="152"/>
        <v>220 TAM-EV</v>
      </c>
      <c r="G220" t="s">
        <v>332</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row>
    <row r="221" spans="2:89" x14ac:dyDescent="0.35">
      <c r="B221" s="181" t="s">
        <v>459</v>
      </c>
      <c r="E221" s="8"/>
      <c r="H221" s="182"/>
      <c r="I221" s="183"/>
      <c r="J221" s="183"/>
      <c r="K221" s="184"/>
      <c r="L221" s="184"/>
      <c r="M221" s="184"/>
      <c r="N221" s="184"/>
      <c r="O221" s="184"/>
      <c r="P221" s="184"/>
      <c r="R221" s="185"/>
      <c r="S221" s="186"/>
      <c r="T221" s="186"/>
      <c r="U221" s="186"/>
      <c r="V221" s="186"/>
      <c r="W221" s="186"/>
      <c r="X221" s="186"/>
      <c r="Y221" s="186"/>
      <c r="Z221" s="186"/>
      <c r="AA221" s="186"/>
      <c r="AB221" s="186"/>
      <c r="AC221" s="186"/>
      <c r="AD221" s="186"/>
      <c r="AE221" s="186"/>
      <c r="AF221" s="186"/>
      <c r="AG221" s="186"/>
      <c r="AH221" s="186"/>
      <c r="AI221" s="186"/>
      <c r="AJ221" s="186"/>
      <c r="AK221" s="186"/>
      <c r="AL221" s="186"/>
      <c r="AM221" s="186"/>
      <c r="AN221" s="186"/>
      <c r="AO221" s="186"/>
      <c r="AP221" s="186"/>
      <c r="AQ221" s="186"/>
      <c r="AR221" s="186"/>
      <c r="AS221" s="186"/>
      <c r="AT221" s="186"/>
      <c r="AU221" s="186"/>
      <c r="AV221" s="186"/>
      <c r="AW221" s="186"/>
      <c r="AX221" s="186"/>
      <c r="AY221" s="186"/>
      <c r="AZ221" s="186"/>
      <c r="BA221" s="186"/>
      <c r="BB221" s="186"/>
      <c r="BC221" s="186"/>
      <c r="BD221" s="186"/>
      <c r="BE221" s="186"/>
      <c r="BF221" s="186"/>
      <c r="BG221" s="186"/>
      <c r="BH221" s="186"/>
      <c r="BI221" s="186"/>
      <c r="BJ221" s="186"/>
      <c r="BK221" s="186"/>
      <c r="BL221" s="186"/>
      <c r="BM221" s="186"/>
      <c r="BN221" s="186"/>
      <c r="BO221" s="186"/>
      <c r="BP221" s="186"/>
      <c r="BQ221" s="186"/>
      <c r="BR221" s="186"/>
      <c r="BS221" s="186"/>
      <c r="BT221" s="186"/>
      <c r="BU221" s="186"/>
      <c r="BV221" s="186"/>
      <c r="BW221" s="186"/>
      <c r="BX221" s="186"/>
      <c r="BY221" s="186"/>
      <c r="BZ221" s="186"/>
      <c r="CA221" s="186"/>
      <c r="CB221" s="186"/>
      <c r="CC221" s="186"/>
      <c r="CD221" s="186"/>
      <c r="CE221" s="186"/>
      <c r="CF221" s="186"/>
      <c r="CG221" s="186"/>
      <c r="CH221" s="186"/>
      <c r="CI221" s="186"/>
      <c r="CJ221" s="186"/>
      <c r="CK221" s="186"/>
    </row>
    <row r="222" spans="2:89" x14ac:dyDescent="0.35">
      <c r="B222" s="181" t="s">
        <v>474</v>
      </c>
      <c r="C222" t="s">
        <v>198</v>
      </c>
      <c r="E222" s="8"/>
      <c r="H222" s="182"/>
      <c r="I222" s="183"/>
      <c r="J222" s="183"/>
      <c r="K222" s="184"/>
      <c r="L222" s="184"/>
      <c r="M222" s="184"/>
      <c r="N222" s="184"/>
      <c r="O222" s="184"/>
      <c r="P222" s="184"/>
      <c r="R222" s="185"/>
      <c r="S222" s="186"/>
      <c r="T222" s="186"/>
      <c r="U222" s="186"/>
      <c r="V222" s="186"/>
      <c r="W222" s="186"/>
      <c r="X222" s="186"/>
      <c r="Y222" s="186"/>
      <c r="Z222" s="186"/>
      <c r="AA222" s="186"/>
      <c r="AB222" s="186"/>
      <c r="AC222" s="186"/>
      <c r="AD222" s="186"/>
      <c r="AE222" s="186"/>
      <c r="AF222" s="186"/>
      <c r="AG222" s="186"/>
      <c r="AH222" s="186"/>
      <c r="AI222" s="186"/>
      <c r="AJ222" s="186"/>
      <c r="AK222" s="186"/>
      <c r="AL222" s="186"/>
      <c r="AM222" s="186"/>
      <c r="AN222" s="186"/>
      <c r="AO222" s="186"/>
      <c r="AP222" s="186"/>
      <c r="AQ222" s="186"/>
      <c r="AR222" s="186"/>
      <c r="AS222" s="186"/>
      <c r="AT222" s="186"/>
      <c r="AU222" s="186"/>
      <c r="AV222" s="186"/>
      <c r="AW222" s="186"/>
      <c r="AX222" s="186"/>
      <c r="AY222" s="186"/>
      <c r="AZ222" s="186"/>
      <c r="BA222" s="186"/>
      <c r="BB222" s="186"/>
      <c r="BC222" s="186"/>
      <c r="BD222" s="186"/>
      <c r="BE222" s="186"/>
      <c r="BF222" s="186"/>
      <c r="BG222" s="186"/>
      <c r="BH222" s="186"/>
      <c r="BI222" s="186"/>
      <c r="BJ222" s="186"/>
      <c r="BK222" s="186"/>
      <c r="BL222" s="186"/>
      <c r="BM222" s="186"/>
      <c r="BN222" s="186"/>
      <c r="BO222" s="186"/>
      <c r="BP222" s="186"/>
      <c r="BQ222" s="186"/>
      <c r="BR222" s="186"/>
      <c r="BS222" s="186"/>
      <c r="BT222" s="186"/>
      <c r="BU222" s="186"/>
      <c r="BV222" s="186"/>
      <c r="BW222" s="186"/>
      <c r="BX222" s="186"/>
      <c r="BY222" s="186"/>
      <c r="BZ222" s="186"/>
      <c r="CA222" s="186"/>
      <c r="CB222" s="186"/>
      <c r="CC222" s="186"/>
      <c r="CD222" s="186"/>
      <c r="CE222" s="186"/>
      <c r="CF222" s="186"/>
      <c r="CG222" s="186"/>
      <c r="CH222" s="186"/>
      <c r="CI222" s="186"/>
      <c r="CJ222" s="186"/>
      <c r="CK222" s="186"/>
    </row>
    <row r="223" spans="2:89" x14ac:dyDescent="0.35">
      <c r="B223" s="167"/>
      <c r="E223" s="8"/>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row>
    <row r="236" spans="2:89" x14ac:dyDescent="0.35">
      <c r="B236" s="167"/>
      <c r="E236" s="8"/>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row>
    <row r="237" spans="2:89" x14ac:dyDescent="0.35">
      <c r="B237" s="167"/>
      <c r="E237" s="8"/>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row>
    <row r="238" spans="2:89" x14ac:dyDescent="0.35">
      <c r="B238" s="167"/>
      <c r="E238" s="8"/>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row>
    <row r="239" spans="2:89" x14ac:dyDescent="0.35">
      <c r="B239" s="167"/>
      <c r="E239" s="8"/>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row>
    <row r="240" spans="2:89" x14ac:dyDescent="0.35">
      <c r="B240" s="167"/>
      <c r="E240" s="8"/>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row>
    <row r="241" spans="2:89" x14ac:dyDescent="0.35">
      <c r="B241" s="167"/>
      <c r="E241" s="8"/>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row>
    <row r="242" spans="2:89" x14ac:dyDescent="0.35">
      <c r="B242" s="167"/>
      <c r="E242" s="8"/>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row>
    <row r="243" spans="2:89" x14ac:dyDescent="0.35">
      <c r="B243" s="167"/>
      <c r="E243" s="8"/>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row>
    <row r="244" spans="2:89" x14ac:dyDescent="0.35">
      <c r="B244" s="66" t="s">
        <v>411</v>
      </c>
      <c r="C244" s="31"/>
      <c r="D244" t="s">
        <v>261</v>
      </c>
      <c r="E244" s="8" t="str">
        <f t="shared" ref="E244:E253" si="171">ROW()&amp;" "&amp;D244</f>
        <v>244 REV-ER</v>
      </c>
      <c r="F244" t="s">
        <v>412</v>
      </c>
      <c r="G244" s="31" t="s">
        <v>243</v>
      </c>
      <c r="H244" s="22"/>
      <c r="I244" s="288"/>
      <c r="J244" s="288"/>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row>
    <row r="245" spans="2:89" s="27" customFormat="1" x14ac:dyDescent="0.35">
      <c r="B245" s="283" t="str">
        <f>"Revenue -"&amp;SUBSTITUTE(B244,":","")</f>
        <v>Revenue -Revenue hard code</v>
      </c>
      <c r="C245" s="27" t="s">
        <v>198</v>
      </c>
      <c r="D245" s="27" t="s">
        <v>261</v>
      </c>
      <c r="E245" s="9" t="str">
        <f t="shared" si="171"/>
        <v>245 REV-ER</v>
      </c>
      <c r="G245" s="27" t="str">
        <f>E245</f>
        <v>245 REV-ER</v>
      </c>
      <c r="H245" s="31"/>
      <c r="I245" s="73"/>
      <c r="J245" s="73"/>
      <c r="K245" s="304">
        <v>100000</v>
      </c>
      <c r="L245" s="304">
        <v>200000</v>
      </c>
      <c r="M245" s="304">
        <v>400000</v>
      </c>
      <c r="N245" s="304">
        <v>800000</v>
      </c>
      <c r="O245" s="304">
        <v>1600000</v>
      </c>
      <c r="P245" s="304">
        <v>3200000</v>
      </c>
      <c r="R245" s="33"/>
      <c r="S245" s="305" cm="1">
        <f t="array" ref="S245">INDEX($K:$P,ROW(),MATCH(S$3,$K$2:$P$2,0))/12</f>
        <v>8333.3333333333339</v>
      </c>
      <c r="T245" s="305" cm="1">
        <f t="array" ref="T245">INDEX($K:$P,ROW(),MATCH(T$3,$K$2:$P$2,0))/12</f>
        <v>8333.3333333333339</v>
      </c>
      <c r="U245" s="305" cm="1">
        <f t="array" ref="U245">INDEX($K:$P,ROW(),MATCH(U$3,$K$2:$P$2,0))/12</f>
        <v>8333.3333333333339</v>
      </c>
      <c r="V245" s="305" cm="1">
        <f t="array" ref="V245">INDEX($K:$P,ROW(),MATCH(V$3,$K$2:$P$2,0))/12</f>
        <v>8333.3333333333339</v>
      </c>
      <c r="W245" s="305" cm="1">
        <f t="array" ref="W245">INDEX($K:$P,ROW(),MATCH(W$3,$K$2:$P$2,0))/12</f>
        <v>8333.3333333333339</v>
      </c>
      <c r="X245" s="305" cm="1">
        <f t="array" ref="X245">INDEX($K:$P,ROW(),MATCH(X$3,$K$2:$P$2,0))/12</f>
        <v>8333.3333333333339</v>
      </c>
      <c r="Y245" s="305" cm="1">
        <f t="array" ref="Y245">INDEX($K:$P,ROW(),MATCH(Y$3,$K$2:$P$2,0))/12</f>
        <v>8333.3333333333339</v>
      </c>
      <c r="Z245" s="305" cm="1">
        <f t="array" ref="Z245">INDEX($K:$P,ROW(),MATCH(Z$3,$K$2:$P$2,0))/12</f>
        <v>8333.3333333333339</v>
      </c>
      <c r="AA245" s="305" cm="1">
        <f t="array" ref="AA245">INDEX($K:$P,ROW(),MATCH(AA$3,$K$2:$P$2,0))/12</f>
        <v>8333.3333333333339</v>
      </c>
      <c r="AB245" s="305" cm="1">
        <f t="array" ref="AB245">INDEX($K:$P,ROW(),MATCH(AB$3,$K$2:$P$2,0))/12</f>
        <v>8333.3333333333339</v>
      </c>
      <c r="AC245" s="305" cm="1">
        <f t="array" ref="AC245">INDEX($K:$P,ROW(),MATCH(AC$3,$K$2:$P$2,0))/12</f>
        <v>8333.3333333333339</v>
      </c>
      <c r="AD245" s="305" cm="1">
        <f t="array" ref="AD245">INDEX($K:$P,ROW(),MATCH(AD$3,$K$2:$P$2,0))/12</f>
        <v>8333.3333333333339</v>
      </c>
      <c r="AE245" s="305" cm="1">
        <f t="array" ref="AE245">INDEX($K:$P,ROW(),MATCH(AE$3,$K$2:$P$2,0))/12</f>
        <v>16666.666666666668</v>
      </c>
      <c r="AF245" s="305" cm="1">
        <f t="array" ref="AF245">INDEX($K:$P,ROW(),MATCH(AF$3,$K$2:$P$2,0))/12</f>
        <v>16666.666666666668</v>
      </c>
      <c r="AG245" s="305" cm="1">
        <f t="array" ref="AG245">INDEX($K:$P,ROW(),MATCH(AG$3,$K$2:$P$2,0))/12</f>
        <v>16666.666666666668</v>
      </c>
      <c r="AH245" s="305" cm="1">
        <f t="array" ref="AH245">INDEX($K:$P,ROW(),MATCH(AH$3,$K$2:$P$2,0))/12</f>
        <v>16666.666666666668</v>
      </c>
      <c r="AI245" s="305" cm="1">
        <f t="array" ref="AI245">INDEX($K:$P,ROW(),MATCH(AI$3,$K$2:$P$2,0))/12</f>
        <v>16666.666666666668</v>
      </c>
      <c r="AJ245" s="305" cm="1">
        <f t="array" ref="AJ245">INDEX($K:$P,ROW(),MATCH(AJ$3,$K$2:$P$2,0))/12</f>
        <v>16666.666666666668</v>
      </c>
      <c r="AK245" s="305" cm="1">
        <f t="array" ref="AK245">INDEX($K:$P,ROW(),MATCH(AK$3,$K$2:$P$2,0))/12</f>
        <v>16666.666666666668</v>
      </c>
      <c r="AL245" s="305" cm="1">
        <f t="array" ref="AL245">INDEX($K:$P,ROW(),MATCH(AL$3,$K$2:$P$2,0))/12</f>
        <v>16666.666666666668</v>
      </c>
      <c r="AM245" s="305" cm="1">
        <f t="array" ref="AM245">INDEX($K:$P,ROW(),MATCH(AM$3,$K$2:$P$2,0))/12</f>
        <v>16666.666666666668</v>
      </c>
      <c r="AN245" s="305" cm="1">
        <f t="array" ref="AN245">INDEX($K:$P,ROW(),MATCH(AN$3,$K$2:$P$2,0))/12</f>
        <v>16666.666666666668</v>
      </c>
      <c r="AO245" s="305" cm="1">
        <f t="array" ref="AO245">INDEX($K:$P,ROW(),MATCH(AO$3,$K$2:$P$2,0))/12</f>
        <v>16666.666666666668</v>
      </c>
      <c r="AP245" s="305" cm="1">
        <f t="array" ref="AP245">INDEX($K:$P,ROW(),MATCH(AP$3,$K$2:$P$2,0))/12</f>
        <v>16666.666666666668</v>
      </c>
      <c r="AQ245" s="305" cm="1">
        <f t="array" ref="AQ245">INDEX($K:$P,ROW(),MATCH(AQ$3,$K$2:$P$2,0))/12</f>
        <v>33333.333333333336</v>
      </c>
      <c r="AR245" s="305" cm="1">
        <f t="array" ref="AR245">INDEX($K:$P,ROW(),MATCH(AR$3,$K$2:$P$2,0))/12</f>
        <v>33333.333333333336</v>
      </c>
      <c r="AS245" s="305" cm="1">
        <f t="array" ref="AS245">INDEX($K:$P,ROW(),MATCH(AS$3,$K$2:$P$2,0))/12</f>
        <v>33333.333333333336</v>
      </c>
      <c r="AT245" s="305" cm="1">
        <f t="array" ref="AT245">INDEX($K:$P,ROW(),MATCH(AT$3,$K$2:$P$2,0))/12</f>
        <v>33333.333333333336</v>
      </c>
      <c r="AU245" s="305" cm="1">
        <f t="array" ref="AU245">INDEX($K:$P,ROW(),MATCH(AU$3,$K$2:$P$2,0))/12</f>
        <v>33333.333333333336</v>
      </c>
      <c r="AV245" s="305" cm="1">
        <f t="array" ref="AV245">INDEX($K:$P,ROW(),MATCH(AV$3,$K$2:$P$2,0))/12</f>
        <v>33333.333333333336</v>
      </c>
      <c r="AW245" s="305" cm="1">
        <f t="array" ref="AW245">INDEX($K:$P,ROW(),MATCH(AW$3,$K$2:$P$2,0))/12</f>
        <v>33333.333333333336</v>
      </c>
      <c r="AX245" s="305" cm="1">
        <f t="array" ref="AX245">INDEX($K:$P,ROW(),MATCH(AX$3,$K$2:$P$2,0))/12</f>
        <v>33333.333333333336</v>
      </c>
      <c r="AY245" s="305" cm="1">
        <f t="array" ref="AY245">INDEX($K:$P,ROW(),MATCH(AY$3,$K$2:$P$2,0))/12</f>
        <v>33333.333333333336</v>
      </c>
      <c r="AZ245" s="305" cm="1">
        <f t="array" ref="AZ245">INDEX($K:$P,ROW(),MATCH(AZ$3,$K$2:$P$2,0))/12</f>
        <v>33333.333333333336</v>
      </c>
      <c r="BA245" s="305" cm="1">
        <f t="array" ref="BA245">INDEX($K:$P,ROW(),MATCH(BA$3,$K$2:$P$2,0))/12</f>
        <v>33333.333333333336</v>
      </c>
      <c r="BB245" s="305" cm="1">
        <f t="array" ref="BB245">INDEX($K:$P,ROW(),MATCH(BB$3,$K$2:$P$2,0))/12</f>
        <v>33333.333333333336</v>
      </c>
      <c r="BC245" s="305" cm="1">
        <f t="array" ref="BC245">INDEX($K:$P,ROW(),MATCH(BC$3,$K$2:$P$2,0))/12</f>
        <v>66666.666666666672</v>
      </c>
      <c r="BD245" s="305" cm="1">
        <f t="array" ref="BD245">INDEX($K:$P,ROW(),MATCH(BD$3,$K$2:$P$2,0))/12</f>
        <v>66666.666666666672</v>
      </c>
      <c r="BE245" s="305" cm="1">
        <f t="array" ref="BE245">INDEX($K:$P,ROW(),MATCH(BE$3,$K$2:$P$2,0))/12</f>
        <v>66666.666666666672</v>
      </c>
      <c r="BF245" s="305" cm="1">
        <f t="array" ref="BF245">INDEX($K:$P,ROW(),MATCH(BF$3,$K$2:$P$2,0))/12</f>
        <v>66666.666666666672</v>
      </c>
      <c r="BG245" s="305" cm="1">
        <f t="array" ref="BG245">INDEX($K:$P,ROW(),MATCH(BG$3,$K$2:$P$2,0))/12</f>
        <v>66666.666666666672</v>
      </c>
      <c r="BH245" s="305" cm="1">
        <f t="array" ref="BH245">INDEX($K:$P,ROW(),MATCH(BH$3,$K$2:$P$2,0))/12</f>
        <v>66666.666666666672</v>
      </c>
      <c r="BI245" s="305" cm="1">
        <f t="array" ref="BI245">INDEX($K:$P,ROW(),MATCH(BI$3,$K$2:$P$2,0))/12</f>
        <v>66666.666666666672</v>
      </c>
      <c r="BJ245" s="305" cm="1">
        <f t="array" ref="BJ245">INDEX($K:$P,ROW(),MATCH(BJ$3,$K$2:$P$2,0))/12</f>
        <v>66666.666666666672</v>
      </c>
      <c r="BK245" s="305" cm="1">
        <f t="array" ref="BK245">INDEX($K:$P,ROW(),MATCH(BK$3,$K$2:$P$2,0))/12</f>
        <v>66666.666666666672</v>
      </c>
      <c r="BL245" s="305" cm="1">
        <f t="array" ref="BL245">INDEX($K:$P,ROW(),MATCH(BL$3,$K$2:$P$2,0))/12</f>
        <v>66666.666666666672</v>
      </c>
      <c r="BM245" s="305" cm="1">
        <f t="array" ref="BM245">INDEX($K:$P,ROW(),MATCH(BM$3,$K$2:$P$2,0))/12</f>
        <v>66666.666666666672</v>
      </c>
      <c r="BN245" s="305" cm="1">
        <f t="array" ref="BN245">INDEX($K:$P,ROW(),MATCH(BN$3,$K$2:$P$2,0))/12</f>
        <v>66666.666666666672</v>
      </c>
      <c r="BO245" s="305" cm="1">
        <f t="array" ref="BO245">INDEX($K:$P,ROW(),MATCH(BO$3,$K$2:$P$2,0))/12</f>
        <v>133333.33333333334</v>
      </c>
      <c r="BP245" s="305" cm="1">
        <f t="array" ref="BP245">INDEX($K:$P,ROW(),MATCH(BP$3,$K$2:$P$2,0))/12</f>
        <v>133333.33333333334</v>
      </c>
      <c r="BQ245" s="305" cm="1">
        <f t="array" ref="BQ245">INDEX($K:$P,ROW(),MATCH(BQ$3,$K$2:$P$2,0))/12</f>
        <v>133333.33333333334</v>
      </c>
      <c r="BR245" s="305" cm="1">
        <f t="array" ref="BR245">INDEX($K:$P,ROW(),MATCH(BR$3,$K$2:$P$2,0))/12</f>
        <v>133333.33333333334</v>
      </c>
      <c r="BS245" s="305" cm="1">
        <f t="array" ref="BS245">INDEX($K:$P,ROW(),MATCH(BS$3,$K$2:$P$2,0))/12</f>
        <v>133333.33333333334</v>
      </c>
      <c r="BT245" s="305" cm="1">
        <f t="array" ref="BT245">INDEX($K:$P,ROW(),MATCH(BT$3,$K$2:$P$2,0))/12</f>
        <v>133333.33333333334</v>
      </c>
      <c r="BU245" s="305" cm="1">
        <f t="array" ref="BU245">INDEX($K:$P,ROW(),MATCH(BU$3,$K$2:$P$2,0))/12</f>
        <v>133333.33333333334</v>
      </c>
      <c r="BV245" s="305" cm="1">
        <f t="array" ref="BV245">INDEX($K:$P,ROW(),MATCH(BV$3,$K$2:$P$2,0))/12</f>
        <v>133333.33333333334</v>
      </c>
      <c r="BW245" s="305" cm="1">
        <f t="array" ref="BW245">INDEX($K:$P,ROW(),MATCH(BW$3,$K$2:$P$2,0))/12</f>
        <v>133333.33333333334</v>
      </c>
      <c r="BX245" s="305" cm="1">
        <f t="array" ref="BX245">INDEX($K:$P,ROW(),MATCH(BX$3,$K$2:$P$2,0))/12</f>
        <v>133333.33333333334</v>
      </c>
      <c r="BY245" s="305" cm="1">
        <f t="array" ref="BY245">INDEX($K:$P,ROW(),MATCH(BY$3,$K$2:$P$2,0))/12</f>
        <v>133333.33333333334</v>
      </c>
      <c r="BZ245" s="305" cm="1">
        <f t="array" ref="BZ245">INDEX($K:$P,ROW(),MATCH(BZ$3,$K$2:$P$2,0))/12</f>
        <v>133333.33333333334</v>
      </c>
      <c r="CA245" s="305" cm="1">
        <f t="array" ref="CA245">INDEX($K:$P,ROW(),MATCH(CA$3,$K$2:$P$2,0))/12</f>
        <v>266666.66666666669</v>
      </c>
      <c r="CB245" s="305" cm="1">
        <f t="array" ref="CB245">INDEX($K:$P,ROW(),MATCH(CB$3,$K$2:$P$2,0))/12</f>
        <v>266666.66666666669</v>
      </c>
      <c r="CC245" s="305" cm="1">
        <f t="array" ref="CC245">INDEX($K:$P,ROW(),MATCH(CC$3,$K$2:$P$2,0))/12</f>
        <v>266666.66666666669</v>
      </c>
      <c r="CD245" s="305" cm="1">
        <f t="array" ref="CD245">INDEX($K:$P,ROW(),MATCH(CD$3,$K$2:$P$2,0))/12</f>
        <v>266666.66666666669</v>
      </c>
      <c r="CE245" s="305" cm="1">
        <f t="array" ref="CE245">INDEX($K:$P,ROW(),MATCH(CE$3,$K$2:$P$2,0))/12</f>
        <v>266666.66666666669</v>
      </c>
      <c r="CF245" s="305" cm="1">
        <f t="array" ref="CF245">INDEX($K:$P,ROW(),MATCH(CF$3,$K$2:$P$2,0))/12</f>
        <v>266666.66666666669</v>
      </c>
      <c r="CG245" s="305" cm="1">
        <f t="array" ref="CG245">INDEX($K:$P,ROW(),MATCH(CG$3,$K$2:$P$2,0))/12</f>
        <v>266666.66666666669</v>
      </c>
      <c r="CH245" s="305" cm="1">
        <f t="array" ref="CH245">INDEX($K:$P,ROW(),MATCH(CH$3,$K$2:$P$2,0))/12</f>
        <v>266666.66666666669</v>
      </c>
      <c r="CI245" s="305" cm="1">
        <f t="array" ref="CI245">INDEX($K:$P,ROW(),MATCH(CI$3,$K$2:$P$2,0))/12</f>
        <v>266666.66666666669</v>
      </c>
      <c r="CJ245" s="305" cm="1">
        <f t="array" ref="CJ245">INDEX($K:$P,ROW(),MATCH(CJ$3,$K$2:$P$2,0))/12</f>
        <v>266666.66666666669</v>
      </c>
      <c r="CK245" s="305" cm="1">
        <f t="array" ref="CK245">INDEX($K:$P,ROW(),MATCH(CK$3,$K$2:$P$2,0))/12</f>
        <v>266666.66666666669</v>
      </c>
    </row>
    <row r="246" spans="2:89" x14ac:dyDescent="0.35">
      <c r="B246" s="187" t="str">
        <f>IFERROR(SUBSTITUTE(TRIM(LEFT(B244,SEARCH("-",B244)-1)),":",""),SUBSTITUTE(B244,":",""))</f>
        <v>Revenue hard code</v>
      </c>
      <c r="D246" t="s">
        <v>261</v>
      </c>
      <c r="E246" s="8" t="str">
        <f t="shared" si="171"/>
        <v>246 REV-ER</v>
      </c>
      <c r="G246" t="s">
        <v>332</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row>
    <row r="247" spans="2:89" x14ac:dyDescent="0.35">
      <c r="B247" s="235" t="str">
        <f>IFERROR(SUBSTITUTE(TRIM(MID(B244, SEARCH("-", B244) + 1, LEN(B244))),":",""),"no unit")</f>
        <v>no unit</v>
      </c>
      <c r="D247" t="s">
        <v>261</v>
      </c>
      <c r="E247" s="8" t="str">
        <f t="shared" si="171"/>
        <v>247 REV-ER</v>
      </c>
      <c r="G247" t="s">
        <v>332</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row>
    <row r="248" spans="2:89" x14ac:dyDescent="0.35">
      <c r="B248" s="132" t="s">
        <v>334</v>
      </c>
      <c r="D248" t="s">
        <v>261</v>
      </c>
      <c r="E248" s="8" t="str">
        <f t="shared" si="171"/>
        <v>248 REV-ER</v>
      </c>
      <c r="G248" t="s">
        <v>332</v>
      </c>
      <c r="H248" s="31"/>
      <c r="I248" s="73"/>
      <c r="J248" s="73"/>
      <c r="K248" s="58"/>
      <c r="L248" s="58"/>
      <c r="M248" s="58"/>
      <c r="N248" s="58"/>
      <c r="O248" s="58"/>
      <c r="P248" s="58"/>
      <c r="R248" s="199" t="str">
        <f t="shared" ref="R248:S248" si="172">ADDRESS(ROW(R245),COLUMN(R245),2)</f>
        <v>R$245</v>
      </c>
      <c r="S248" s="199" t="str">
        <f t="shared" si="172"/>
        <v>S$245</v>
      </c>
      <c r="T248" s="199" t="str">
        <f t="shared" ref="T248:AX248" si="173">ADDRESS(ROW(T245),COLUMN(T245),2)</f>
        <v>T$245</v>
      </c>
      <c r="U248" s="199" t="str">
        <f t="shared" si="173"/>
        <v>U$245</v>
      </c>
      <c r="V248" s="199" t="str">
        <f t="shared" si="173"/>
        <v>V$245</v>
      </c>
      <c r="W248" s="199" t="str">
        <f t="shared" si="173"/>
        <v>W$245</v>
      </c>
      <c r="X248" s="199" t="str">
        <f t="shared" si="173"/>
        <v>X$245</v>
      </c>
      <c r="Y248" s="199" t="str">
        <f t="shared" si="173"/>
        <v>Y$245</v>
      </c>
      <c r="Z248" s="199" t="str">
        <f t="shared" si="173"/>
        <v>Z$245</v>
      </c>
      <c r="AA248" s="199" t="str">
        <f t="shared" si="173"/>
        <v>AA$245</v>
      </c>
      <c r="AB248" s="199" t="str">
        <f t="shared" si="173"/>
        <v>AB$245</v>
      </c>
      <c r="AC248" s="199" t="str">
        <f t="shared" si="173"/>
        <v>AC$245</v>
      </c>
      <c r="AD248" s="199" t="str">
        <f t="shared" si="173"/>
        <v>AD$245</v>
      </c>
      <c r="AE248" s="199" t="str">
        <f t="shared" si="173"/>
        <v>AE$245</v>
      </c>
      <c r="AF248" s="199" t="str">
        <f t="shared" si="173"/>
        <v>AF$245</v>
      </c>
      <c r="AG248" s="199" t="str">
        <f t="shared" si="173"/>
        <v>AG$245</v>
      </c>
      <c r="AH248" s="199" t="str">
        <f t="shared" si="173"/>
        <v>AH$245</v>
      </c>
      <c r="AI248" s="199" t="str">
        <f t="shared" si="173"/>
        <v>AI$245</v>
      </c>
      <c r="AJ248" s="199" t="str">
        <f t="shared" si="173"/>
        <v>AJ$245</v>
      </c>
      <c r="AK248" s="199" t="str">
        <f t="shared" si="173"/>
        <v>AK$245</v>
      </c>
      <c r="AL248" s="199" t="str">
        <f t="shared" si="173"/>
        <v>AL$245</v>
      </c>
      <c r="AM248" s="199" t="str">
        <f t="shared" si="173"/>
        <v>AM$245</v>
      </c>
      <c r="AN248" s="199" t="str">
        <f t="shared" si="173"/>
        <v>AN$245</v>
      </c>
      <c r="AO248" s="199" t="str">
        <f t="shared" si="173"/>
        <v>AO$245</v>
      </c>
      <c r="AP248" s="199" t="str">
        <f t="shared" si="173"/>
        <v>AP$245</v>
      </c>
      <c r="AQ248" s="199" t="str">
        <f t="shared" si="173"/>
        <v>AQ$245</v>
      </c>
      <c r="AR248" s="199" t="str">
        <f t="shared" si="173"/>
        <v>AR$245</v>
      </c>
      <c r="AS248" s="199" t="str">
        <f t="shared" si="173"/>
        <v>AS$245</v>
      </c>
      <c r="AT248" s="199" t="str">
        <f t="shared" si="173"/>
        <v>AT$245</v>
      </c>
      <c r="AU248" s="199" t="str">
        <f t="shared" si="173"/>
        <v>AU$245</v>
      </c>
      <c r="AV248" s="199" t="str">
        <f t="shared" si="173"/>
        <v>AV$245</v>
      </c>
      <c r="AW248" s="199" t="str">
        <f t="shared" si="173"/>
        <v>AW$245</v>
      </c>
      <c r="AX248" s="199" t="str">
        <f t="shared" si="173"/>
        <v>AX$245</v>
      </c>
      <c r="AY248" s="199" t="str">
        <f t="shared" ref="AY248:CD248" si="174">ADDRESS(ROW(AY245),COLUMN(AY245),2)</f>
        <v>AY$245</v>
      </c>
      <c r="AZ248" s="199" t="str">
        <f t="shared" si="174"/>
        <v>AZ$245</v>
      </c>
      <c r="BA248" s="199" t="str">
        <f t="shared" si="174"/>
        <v>BA$245</v>
      </c>
      <c r="BB248" s="199" t="str">
        <f t="shared" si="174"/>
        <v>BB$245</v>
      </c>
      <c r="BC248" s="199" t="str">
        <f t="shared" si="174"/>
        <v>BC$245</v>
      </c>
      <c r="BD248" s="199" t="str">
        <f t="shared" si="174"/>
        <v>BD$245</v>
      </c>
      <c r="BE248" s="199" t="str">
        <f t="shared" si="174"/>
        <v>BE$245</v>
      </c>
      <c r="BF248" s="199" t="str">
        <f t="shared" si="174"/>
        <v>BF$245</v>
      </c>
      <c r="BG248" s="199" t="str">
        <f t="shared" si="174"/>
        <v>BG$245</v>
      </c>
      <c r="BH248" s="199" t="str">
        <f t="shared" si="174"/>
        <v>BH$245</v>
      </c>
      <c r="BI248" s="199" t="str">
        <f t="shared" si="174"/>
        <v>BI$245</v>
      </c>
      <c r="BJ248" s="199" t="str">
        <f t="shared" si="174"/>
        <v>BJ$245</v>
      </c>
      <c r="BK248" s="199" t="str">
        <f t="shared" si="174"/>
        <v>BK$245</v>
      </c>
      <c r="BL248" s="199" t="str">
        <f t="shared" si="174"/>
        <v>BL$245</v>
      </c>
      <c r="BM248" s="199" t="str">
        <f t="shared" si="174"/>
        <v>BM$245</v>
      </c>
      <c r="BN248" s="199" t="str">
        <f t="shared" si="174"/>
        <v>BN$245</v>
      </c>
      <c r="BO248" s="199" t="str">
        <f t="shared" si="174"/>
        <v>BO$245</v>
      </c>
      <c r="BP248" s="199" t="str">
        <f t="shared" si="174"/>
        <v>BP$245</v>
      </c>
      <c r="BQ248" s="199" t="str">
        <f t="shared" si="174"/>
        <v>BQ$245</v>
      </c>
      <c r="BR248" s="199" t="str">
        <f t="shared" si="174"/>
        <v>BR$245</v>
      </c>
      <c r="BS248" s="199" t="str">
        <f t="shared" si="174"/>
        <v>BS$245</v>
      </c>
      <c r="BT248" s="199" t="str">
        <f t="shared" si="174"/>
        <v>BT$245</v>
      </c>
      <c r="BU248" s="199" t="str">
        <f t="shared" si="174"/>
        <v>BU$245</v>
      </c>
      <c r="BV248" s="199" t="str">
        <f t="shared" si="174"/>
        <v>BV$245</v>
      </c>
      <c r="BW248" s="199" t="str">
        <f t="shared" si="174"/>
        <v>BW$245</v>
      </c>
      <c r="BX248" s="199" t="str">
        <f t="shared" si="174"/>
        <v>BX$245</v>
      </c>
      <c r="BY248" s="199" t="str">
        <f t="shared" si="174"/>
        <v>BY$245</v>
      </c>
      <c r="BZ248" s="199" t="str">
        <f t="shared" si="174"/>
        <v>BZ$245</v>
      </c>
      <c r="CA248" s="199" t="str">
        <f t="shared" si="174"/>
        <v>CA$245</v>
      </c>
      <c r="CB248" s="199" t="str">
        <f t="shared" si="174"/>
        <v>CB$245</v>
      </c>
      <c r="CC248" s="199" t="str">
        <f t="shared" si="174"/>
        <v>CC$245</v>
      </c>
      <c r="CD248" s="199" t="str">
        <f t="shared" si="174"/>
        <v>CD$245</v>
      </c>
      <c r="CE248" s="199" t="str">
        <f t="shared" ref="CE248:CK248" si="175">ADDRESS(ROW(CE245),COLUMN(CE245),2)</f>
        <v>CE$245</v>
      </c>
      <c r="CF248" s="199" t="str">
        <f t="shared" si="175"/>
        <v>CF$245</v>
      </c>
      <c r="CG248" s="199" t="str">
        <f t="shared" si="175"/>
        <v>CG$245</v>
      </c>
      <c r="CH248" s="199" t="str">
        <f t="shared" si="175"/>
        <v>CH$245</v>
      </c>
      <c r="CI248" s="199" t="str">
        <f t="shared" si="175"/>
        <v>CI$245</v>
      </c>
      <c r="CJ248" s="199" t="str">
        <f t="shared" si="175"/>
        <v>CJ$245</v>
      </c>
      <c r="CK248" s="199" t="str">
        <f t="shared" si="175"/>
        <v>CK$245</v>
      </c>
    </row>
    <row r="249" spans="2:89" x14ac:dyDescent="0.35">
      <c r="B249" s="132" t="s">
        <v>333</v>
      </c>
      <c r="D249" t="s">
        <v>261</v>
      </c>
      <c r="E249" s="8" t="str">
        <f t="shared" si="171"/>
        <v>249 REV-ER</v>
      </c>
      <c r="G249" t="s">
        <v>332</v>
      </c>
      <c r="H249" s="31"/>
      <c r="I249" s="73"/>
      <c r="J249" s="73"/>
      <c r="K249" s="58"/>
      <c r="L249" s="58"/>
      <c r="M249" s="58"/>
      <c r="N249" s="58"/>
      <c r="O249" s="58"/>
      <c r="P249" s="58"/>
      <c r="R249" s="33"/>
    </row>
    <row r="250" spans="2:89" x14ac:dyDescent="0.35">
      <c r="B250" s="8" t="s">
        <v>488</v>
      </c>
      <c r="D250" t="s">
        <v>261</v>
      </c>
      <c r="E250" s="8" t="str">
        <f t="shared" si="171"/>
        <v>250 REV-ER</v>
      </c>
      <c r="G250" t="s">
        <v>332</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row>
    <row r="251" spans="2:89" x14ac:dyDescent="0.35">
      <c r="B251" s="8" t="s">
        <v>494</v>
      </c>
      <c r="D251" t="s">
        <v>261</v>
      </c>
      <c r="E251" s="8" t="str">
        <f t="shared" si="171"/>
        <v>251 REV-ER</v>
      </c>
      <c r="G251" t="s">
        <v>332</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row>
    <row r="252" spans="2:89" x14ac:dyDescent="0.35">
      <c r="B252" s="8" t="s">
        <v>463</v>
      </c>
      <c r="D252" t="s">
        <v>261</v>
      </c>
      <c r="E252" s="8" t="str">
        <f t="shared" si="171"/>
        <v>252 REV-ER</v>
      </c>
      <c r="G252" t="s">
        <v>332</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row>
    <row r="253" spans="2:89" x14ac:dyDescent="0.35">
      <c r="B253" s="8" t="s">
        <v>464</v>
      </c>
      <c r="D253" t="s">
        <v>261</v>
      </c>
      <c r="E253" s="8" t="str">
        <f t="shared" si="171"/>
        <v>253 REV-ER</v>
      </c>
      <c r="G253" t="s">
        <v>332</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row>
    <row r="254" spans="2:89" x14ac:dyDescent="0.35">
      <c r="B254" s="181" t="s">
        <v>459</v>
      </c>
      <c r="E254" s="8"/>
      <c r="H254" s="182"/>
      <c r="I254" s="183"/>
      <c r="J254" s="183"/>
      <c r="K254" s="184"/>
      <c r="L254" s="184"/>
      <c r="M254" s="184"/>
      <c r="N254" s="184"/>
      <c r="O254" s="184"/>
      <c r="P254" s="184"/>
      <c r="R254" s="185"/>
      <c r="S254" s="186"/>
      <c r="T254" s="186"/>
      <c r="U254" s="186"/>
      <c r="V254" s="186"/>
      <c r="W254" s="186"/>
      <c r="X254" s="186"/>
      <c r="Y254" s="186"/>
      <c r="Z254" s="186"/>
      <c r="AA254" s="186"/>
      <c r="AB254" s="186"/>
      <c r="AC254" s="186"/>
      <c r="AD254" s="186"/>
      <c r="AE254" s="186"/>
      <c r="AF254" s="186"/>
      <c r="AG254" s="186"/>
      <c r="AH254" s="186"/>
      <c r="AI254" s="186"/>
      <c r="AJ254" s="186"/>
      <c r="AK254" s="186"/>
      <c r="AL254" s="186"/>
      <c r="AM254" s="186"/>
      <c r="AN254" s="186"/>
      <c r="AO254" s="186"/>
      <c r="AP254" s="186"/>
      <c r="AQ254" s="186"/>
      <c r="AR254" s="186"/>
      <c r="AS254" s="186"/>
      <c r="AT254" s="186"/>
      <c r="AU254" s="186"/>
      <c r="AV254" s="186"/>
      <c r="AW254" s="186"/>
      <c r="AX254" s="186"/>
      <c r="AY254" s="186"/>
      <c r="AZ254" s="186"/>
      <c r="BA254" s="186"/>
      <c r="BB254" s="186"/>
      <c r="BC254" s="186"/>
      <c r="BD254" s="186"/>
      <c r="BE254" s="186"/>
      <c r="BF254" s="186"/>
      <c r="BG254" s="186"/>
      <c r="BH254" s="186"/>
      <c r="BI254" s="186"/>
      <c r="BJ254" s="186"/>
      <c r="BK254" s="186"/>
      <c r="BL254" s="186"/>
      <c r="BM254" s="186"/>
      <c r="BN254" s="186"/>
      <c r="BO254" s="186"/>
      <c r="BP254" s="186"/>
      <c r="BQ254" s="186"/>
      <c r="BR254" s="186"/>
      <c r="BS254" s="186"/>
      <c r="BT254" s="186"/>
      <c r="BU254" s="186"/>
      <c r="BV254" s="186"/>
      <c r="BW254" s="186"/>
      <c r="BX254" s="186"/>
      <c r="BY254" s="186"/>
      <c r="BZ254" s="186"/>
      <c r="CA254" s="186"/>
      <c r="CB254" s="186"/>
      <c r="CC254" s="186"/>
      <c r="CD254" s="186"/>
      <c r="CE254" s="186"/>
      <c r="CF254" s="186"/>
      <c r="CG254" s="186"/>
      <c r="CH254" s="186"/>
      <c r="CI254" s="186"/>
      <c r="CJ254" s="186"/>
      <c r="CK254" s="186"/>
    </row>
    <row r="255" spans="2:89" x14ac:dyDescent="0.35">
      <c r="B255" s="181" t="s">
        <v>5</v>
      </c>
      <c r="E255" s="8"/>
      <c r="H255" s="182"/>
      <c r="I255" s="183"/>
      <c r="J255" s="183"/>
      <c r="K255" s="184"/>
      <c r="L255" s="184"/>
      <c r="M255" s="184"/>
      <c r="N255" s="184"/>
      <c r="O255" s="184"/>
      <c r="P255" s="184"/>
      <c r="R255" s="185"/>
      <c r="S255" s="186"/>
      <c r="T255" s="186"/>
      <c r="U255" s="186"/>
      <c r="V255" s="186"/>
      <c r="W255" s="186"/>
      <c r="X255" s="186"/>
      <c r="Y255" s="186"/>
      <c r="Z255" s="186"/>
      <c r="AA255" s="186"/>
      <c r="AB255" s="186"/>
      <c r="AC255" s="186"/>
      <c r="AD255" s="186"/>
      <c r="AE255" s="186"/>
      <c r="AF255" s="186"/>
      <c r="AG255" s="186"/>
      <c r="AH255" s="186"/>
      <c r="AI255" s="186"/>
      <c r="AJ255" s="186"/>
      <c r="AK255" s="186"/>
      <c r="AL255" s="186"/>
      <c r="AM255" s="186"/>
      <c r="AN255" s="186"/>
      <c r="AO255" s="186"/>
      <c r="AP255" s="186"/>
      <c r="AQ255" s="186"/>
      <c r="AR255" s="186"/>
      <c r="AS255" s="186"/>
      <c r="AT255" s="186"/>
      <c r="AU255" s="186"/>
      <c r="AV255" s="186"/>
      <c r="AW255" s="186"/>
      <c r="AX255" s="186"/>
      <c r="AY255" s="186"/>
      <c r="AZ255" s="186"/>
      <c r="BA255" s="186"/>
      <c r="BB255" s="186"/>
      <c r="BC255" s="186"/>
      <c r="BD255" s="186"/>
      <c r="BE255" s="186"/>
      <c r="BF255" s="186"/>
      <c r="BG255" s="186"/>
      <c r="BH255" s="186"/>
      <c r="BI255" s="186"/>
      <c r="BJ255" s="186"/>
      <c r="BK255" s="186"/>
      <c r="BL255" s="186"/>
      <c r="BM255" s="186"/>
      <c r="BN255" s="186"/>
      <c r="BO255" s="186"/>
      <c r="BP255" s="186"/>
      <c r="BQ255" s="186"/>
      <c r="BR255" s="186"/>
      <c r="BS255" s="186"/>
      <c r="BT255" s="186"/>
      <c r="BU255" s="186"/>
      <c r="BV255" s="186"/>
      <c r="BW255" s="186"/>
      <c r="BX255" s="186"/>
      <c r="BY255" s="186"/>
      <c r="BZ255" s="186"/>
      <c r="CA255" s="186"/>
      <c r="CB255" s="186"/>
      <c r="CC255" s="186"/>
      <c r="CD255" s="186"/>
      <c r="CE255" s="186"/>
      <c r="CF255" s="186"/>
      <c r="CG255" s="186"/>
      <c r="CH255" s="186"/>
      <c r="CI255" s="186"/>
      <c r="CJ255" s="186"/>
      <c r="CK255" s="186"/>
    </row>
    <row r="256" spans="2:89" x14ac:dyDescent="0.35">
      <c r="B256" s="167"/>
      <c r="E256" s="8"/>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row>
    <row r="257" spans="2:89" x14ac:dyDescent="0.35">
      <c r="B257" s="66" t="s">
        <v>586</v>
      </c>
      <c r="C257" s="31"/>
      <c r="D257" t="s">
        <v>584</v>
      </c>
      <c r="E257" s="8" t="str">
        <f t="shared" ref="E257:E271" si="176">ROW()&amp;" "&amp;D257</f>
        <v>257 PROB-EV</v>
      </c>
      <c r="F257" t="s">
        <v>585</v>
      </c>
      <c r="G257" s="31" t="s">
        <v>243</v>
      </c>
      <c r="H257" s="22"/>
      <c r="I257" s="22"/>
      <c r="J257" s="22"/>
      <c r="K257" s="288"/>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row>
    <row r="258" spans="2:89" ht="29" x14ac:dyDescent="0.35">
      <c r="B258" s="95" t="s">
        <v>677</v>
      </c>
      <c r="D258" t="s">
        <v>584</v>
      </c>
      <c r="E258" s="8" t="str">
        <f t="shared" si="176"/>
        <v>258 PROB-EV</v>
      </c>
      <c r="G258" t="str">
        <f t="shared" ref="G258:G263" si="177">E258</f>
        <v>258 PROB-EV</v>
      </c>
      <c r="H258" s="303" t="s">
        <v>679</v>
      </c>
      <c r="I258" s="303" t="s">
        <v>216</v>
      </c>
      <c r="J258" s="303"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row>
    <row r="259" spans="2:89" x14ac:dyDescent="0.35">
      <c r="B259" s="137" t="s">
        <v>320</v>
      </c>
      <c r="D259" t="s">
        <v>584</v>
      </c>
      <c r="E259" s="8" t="str">
        <f t="shared" si="176"/>
        <v>259 PROB-EV</v>
      </c>
      <c r="G259" t="str">
        <f t="shared" si="177"/>
        <v>259 PROB-EV</v>
      </c>
      <c r="H259" s="17">
        <v>10000</v>
      </c>
      <c r="I259" s="98">
        <v>45292</v>
      </c>
      <c r="J259" s="248">
        <v>0.5</v>
      </c>
      <c r="K259" s="17">
        <f t="shared" ref="K259:P263" si="178">SUMIF($3:$3,K$2,259:259)</f>
        <v>60000</v>
      </c>
      <c r="L259" s="17">
        <f t="shared" si="178"/>
        <v>30000</v>
      </c>
      <c r="M259" s="17">
        <f t="shared" si="178"/>
        <v>20000</v>
      </c>
      <c r="N259" s="17">
        <f t="shared" si="178"/>
        <v>15000</v>
      </c>
      <c r="O259" s="17">
        <f t="shared" si="178"/>
        <v>12000</v>
      </c>
      <c r="P259" s="17">
        <f t="shared" si="178"/>
        <v>9166.6666666666661</v>
      </c>
      <c r="R259"/>
      <c r="S259" s="15">
        <f t="shared" ref="S259:AB262" si="179">$H259*(EOMONTH($I259,0)&lt;=S$2)/S$5*$J259</f>
        <v>5000</v>
      </c>
      <c r="T259" s="15">
        <f t="shared" si="179"/>
        <v>5000</v>
      </c>
      <c r="U259" s="15">
        <f t="shared" si="179"/>
        <v>5000</v>
      </c>
      <c r="V259" s="15">
        <f t="shared" si="179"/>
        <v>5000</v>
      </c>
      <c r="W259" s="15">
        <f t="shared" si="179"/>
        <v>5000</v>
      </c>
      <c r="X259" s="15">
        <f t="shared" si="179"/>
        <v>5000</v>
      </c>
      <c r="Y259" s="15">
        <f t="shared" si="179"/>
        <v>5000</v>
      </c>
      <c r="Z259" s="15">
        <f t="shared" si="179"/>
        <v>5000</v>
      </c>
      <c r="AA259" s="15">
        <f t="shared" si="179"/>
        <v>5000</v>
      </c>
      <c r="AB259" s="15">
        <f t="shared" si="179"/>
        <v>5000</v>
      </c>
      <c r="AC259" s="15">
        <f t="shared" ref="AC259:AL262" si="180">$H259*(EOMONTH($I259,0)&lt;=AC$2)/AC$5*$J259</f>
        <v>5000</v>
      </c>
      <c r="AD259" s="15">
        <f t="shared" si="180"/>
        <v>5000</v>
      </c>
      <c r="AE259" s="15">
        <f t="shared" si="180"/>
        <v>2500</v>
      </c>
      <c r="AF259" s="15">
        <f t="shared" si="180"/>
        <v>2500</v>
      </c>
      <c r="AG259" s="15">
        <f t="shared" si="180"/>
        <v>2500</v>
      </c>
      <c r="AH259" s="15">
        <f t="shared" si="180"/>
        <v>2500</v>
      </c>
      <c r="AI259" s="15">
        <f t="shared" si="180"/>
        <v>2500</v>
      </c>
      <c r="AJ259" s="15">
        <f t="shared" si="180"/>
        <v>2500</v>
      </c>
      <c r="AK259" s="15">
        <f t="shared" si="180"/>
        <v>2500</v>
      </c>
      <c r="AL259" s="15">
        <f t="shared" si="180"/>
        <v>2500</v>
      </c>
      <c r="AM259" s="15">
        <f t="shared" ref="AM259:AV262" si="181">$H259*(EOMONTH($I259,0)&lt;=AM$2)/AM$5*$J259</f>
        <v>2500</v>
      </c>
      <c r="AN259" s="15">
        <f t="shared" si="181"/>
        <v>2500</v>
      </c>
      <c r="AO259" s="15">
        <f t="shared" si="181"/>
        <v>2500</v>
      </c>
      <c r="AP259" s="15">
        <f t="shared" si="181"/>
        <v>2500</v>
      </c>
      <c r="AQ259" s="15">
        <f t="shared" si="181"/>
        <v>1666.6666666666667</v>
      </c>
      <c r="AR259" s="15">
        <f t="shared" si="181"/>
        <v>1666.6666666666667</v>
      </c>
      <c r="AS259" s="15">
        <f t="shared" si="181"/>
        <v>1666.6666666666667</v>
      </c>
      <c r="AT259" s="15">
        <f t="shared" si="181"/>
        <v>1666.6666666666667</v>
      </c>
      <c r="AU259" s="15">
        <f t="shared" si="181"/>
        <v>1666.6666666666667</v>
      </c>
      <c r="AV259" s="15">
        <f t="shared" si="181"/>
        <v>1666.6666666666667</v>
      </c>
      <c r="AW259" s="15">
        <f t="shared" ref="AW259:BF262" si="182">$H259*(EOMONTH($I259,0)&lt;=AW$2)/AW$5*$J259</f>
        <v>1666.6666666666667</v>
      </c>
      <c r="AX259" s="15">
        <f t="shared" si="182"/>
        <v>1666.6666666666667</v>
      </c>
      <c r="AY259" s="15">
        <f t="shared" si="182"/>
        <v>1666.6666666666667</v>
      </c>
      <c r="AZ259" s="15">
        <f t="shared" si="182"/>
        <v>1666.6666666666667</v>
      </c>
      <c r="BA259" s="15">
        <f t="shared" si="182"/>
        <v>1666.6666666666667</v>
      </c>
      <c r="BB259" s="15">
        <f t="shared" si="182"/>
        <v>1666.6666666666667</v>
      </c>
      <c r="BC259" s="15">
        <f t="shared" si="182"/>
        <v>1250</v>
      </c>
      <c r="BD259" s="15">
        <f t="shared" si="182"/>
        <v>1250</v>
      </c>
      <c r="BE259" s="15">
        <f t="shared" si="182"/>
        <v>1250</v>
      </c>
      <c r="BF259" s="15">
        <f t="shared" si="182"/>
        <v>1250</v>
      </c>
      <c r="BG259" s="15">
        <f t="shared" ref="BG259:BP262" si="183">$H259*(EOMONTH($I259,0)&lt;=BG$2)/BG$5*$J259</f>
        <v>1250</v>
      </c>
      <c r="BH259" s="15">
        <f t="shared" si="183"/>
        <v>1250</v>
      </c>
      <c r="BI259" s="15">
        <f t="shared" si="183"/>
        <v>1250</v>
      </c>
      <c r="BJ259" s="15">
        <f t="shared" si="183"/>
        <v>1250</v>
      </c>
      <c r="BK259" s="15">
        <f t="shared" si="183"/>
        <v>1250</v>
      </c>
      <c r="BL259" s="15">
        <f t="shared" si="183"/>
        <v>1250</v>
      </c>
      <c r="BM259" s="15">
        <f t="shared" si="183"/>
        <v>1250</v>
      </c>
      <c r="BN259" s="15">
        <f t="shared" si="183"/>
        <v>1250</v>
      </c>
      <c r="BO259" s="15">
        <f t="shared" si="183"/>
        <v>1000</v>
      </c>
      <c r="BP259" s="15">
        <f t="shared" si="183"/>
        <v>1000</v>
      </c>
      <c r="BQ259" s="15">
        <f t="shared" ref="BQ259:BZ262" si="184">$H259*(EOMONTH($I259,0)&lt;=BQ$2)/BQ$5*$J259</f>
        <v>1000</v>
      </c>
      <c r="BR259" s="15">
        <f t="shared" si="184"/>
        <v>1000</v>
      </c>
      <c r="BS259" s="15">
        <f t="shared" si="184"/>
        <v>1000</v>
      </c>
      <c r="BT259" s="15">
        <f t="shared" si="184"/>
        <v>1000</v>
      </c>
      <c r="BU259" s="15">
        <f t="shared" si="184"/>
        <v>1000</v>
      </c>
      <c r="BV259" s="15">
        <f t="shared" si="184"/>
        <v>1000</v>
      </c>
      <c r="BW259" s="15">
        <f t="shared" si="184"/>
        <v>1000</v>
      </c>
      <c r="BX259" s="15">
        <f t="shared" si="184"/>
        <v>1000</v>
      </c>
      <c r="BY259" s="15">
        <f t="shared" si="184"/>
        <v>1000</v>
      </c>
      <c r="BZ259" s="15">
        <f t="shared" si="184"/>
        <v>1000</v>
      </c>
      <c r="CA259" s="15">
        <f t="shared" ref="CA259:CK262" si="185">$H259*(EOMONTH($I259,0)&lt;=CA$2)/CA$5*$J259</f>
        <v>833.33333333333337</v>
      </c>
      <c r="CB259" s="15">
        <f t="shared" si="185"/>
        <v>833.33333333333337</v>
      </c>
      <c r="CC259" s="15">
        <f t="shared" si="185"/>
        <v>833.33333333333337</v>
      </c>
      <c r="CD259" s="15">
        <f t="shared" si="185"/>
        <v>833.33333333333337</v>
      </c>
      <c r="CE259" s="15">
        <f t="shared" si="185"/>
        <v>833.33333333333337</v>
      </c>
      <c r="CF259" s="15">
        <f t="shared" si="185"/>
        <v>833.33333333333337</v>
      </c>
      <c r="CG259" s="15">
        <f t="shared" si="185"/>
        <v>833.33333333333337</v>
      </c>
      <c r="CH259" s="15">
        <f t="shared" si="185"/>
        <v>833.33333333333337</v>
      </c>
      <c r="CI259" s="15">
        <f t="shared" si="185"/>
        <v>833.33333333333337</v>
      </c>
      <c r="CJ259" s="15">
        <f t="shared" si="185"/>
        <v>833.33333333333337</v>
      </c>
      <c r="CK259" s="15">
        <f t="shared" si="185"/>
        <v>833.33333333333337</v>
      </c>
    </row>
    <row r="260" spans="2:89" x14ac:dyDescent="0.35">
      <c r="B260" s="137" t="s">
        <v>321</v>
      </c>
      <c r="D260" t="s">
        <v>584</v>
      </c>
      <c r="E260" s="8" t="str">
        <f t="shared" si="176"/>
        <v>260 PROB-EV</v>
      </c>
      <c r="G260" t="str">
        <f t="shared" si="177"/>
        <v>260 PROB-EV</v>
      </c>
      <c r="H260" s="17">
        <v>10000</v>
      </c>
      <c r="I260" s="98">
        <f>EOMONTH(I259,7)</f>
        <v>45535</v>
      </c>
      <c r="J260" s="248">
        <v>0.5</v>
      </c>
      <c r="K260" s="17">
        <f t="shared" si="178"/>
        <v>25000</v>
      </c>
      <c r="L260" s="17">
        <f t="shared" si="178"/>
        <v>30000</v>
      </c>
      <c r="M260" s="17">
        <f t="shared" si="178"/>
        <v>20000</v>
      </c>
      <c r="N260" s="17">
        <f t="shared" si="178"/>
        <v>15000</v>
      </c>
      <c r="O260" s="17">
        <f t="shared" si="178"/>
        <v>12000</v>
      </c>
      <c r="P260" s="17">
        <f t="shared" si="178"/>
        <v>9166.6666666666661</v>
      </c>
      <c r="R260"/>
      <c r="S260" s="15">
        <f t="shared" si="179"/>
        <v>0</v>
      </c>
      <c r="T260" s="15">
        <f t="shared" si="179"/>
        <v>0</v>
      </c>
      <c r="U260" s="15">
        <f t="shared" si="179"/>
        <v>0</v>
      </c>
      <c r="V260" s="15">
        <f t="shared" si="179"/>
        <v>0</v>
      </c>
      <c r="W260" s="15">
        <f t="shared" si="179"/>
        <v>0</v>
      </c>
      <c r="X260" s="15">
        <f t="shared" si="179"/>
        <v>0</v>
      </c>
      <c r="Y260" s="15">
        <f t="shared" si="179"/>
        <v>0</v>
      </c>
      <c r="Z260" s="15">
        <f t="shared" si="179"/>
        <v>5000</v>
      </c>
      <c r="AA260" s="15">
        <f t="shared" si="179"/>
        <v>5000</v>
      </c>
      <c r="AB260" s="15">
        <f t="shared" si="179"/>
        <v>5000</v>
      </c>
      <c r="AC260" s="15">
        <f t="shared" si="180"/>
        <v>5000</v>
      </c>
      <c r="AD260" s="15">
        <f t="shared" si="180"/>
        <v>5000</v>
      </c>
      <c r="AE260" s="15">
        <f t="shared" si="180"/>
        <v>2500</v>
      </c>
      <c r="AF260" s="15">
        <f t="shared" si="180"/>
        <v>2500</v>
      </c>
      <c r="AG260" s="15">
        <f t="shared" si="180"/>
        <v>2500</v>
      </c>
      <c r="AH260" s="15">
        <f t="shared" si="180"/>
        <v>2500</v>
      </c>
      <c r="AI260" s="15">
        <f t="shared" si="180"/>
        <v>2500</v>
      </c>
      <c r="AJ260" s="15">
        <f t="shared" si="180"/>
        <v>2500</v>
      </c>
      <c r="AK260" s="15">
        <f t="shared" si="180"/>
        <v>2500</v>
      </c>
      <c r="AL260" s="15">
        <f t="shared" si="180"/>
        <v>2500</v>
      </c>
      <c r="AM260" s="15">
        <f t="shared" si="181"/>
        <v>2500</v>
      </c>
      <c r="AN260" s="15">
        <f t="shared" si="181"/>
        <v>2500</v>
      </c>
      <c r="AO260" s="15">
        <f t="shared" si="181"/>
        <v>2500</v>
      </c>
      <c r="AP260" s="15">
        <f t="shared" si="181"/>
        <v>2500</v>
      </c>
      <c r="AQ260" s="15">
        <f t="shared" si="181"/>
        <v>1666.6666666666667</v>
      </c>
      <c r="AR260" s="15">
        <f t="shared" si="181"/>
        <v>1666.6666666666667</v>
      </c>
      <c r="AS260" s="15">
        <f t="shared" si="181"/>
        <v>1666.6666666666667</v>
      </c>
      <c r="AT260" s="15">
        <f t="shared" si="181"/>
        <v>1666.6666666666667</v>
      </c>
      <c r="AU260" s="15">
        <f t="shared" si="181"/>
        <v>1666.6666666666667</v>
      </c>
      <c r="AV260" s="15">
        <f t="shared" si="181"/>
        <v>1666.6666666666667</v>
      </c>
      <c r="AW260" s="15">
        <f t="shared" si="182"/>
        <v>1666.6666666666667</v>
      </c>
      <c r="AX260" s="15">
        <f t="shared" si="182"/>
        <v>1666.6666666666667</v>
      </c>
      <c r="AY260" s="15">
        <f t="shared" si="182"/>
        <v>1666.6666666666667</v>
      </c>
      <c r="AZ260" s="15">
        <f t="shared" si="182"/>
        <v>1666.6666666666667</v>
      </c>
      <c r="BA260" s="15">
        <f t="shared" si="182"/>
        <v>1666.6666666666667</v>
      </c>
      <c r="BB260" s="15">
        <f t="shared" si="182"/>
        <v>1666.6666666666667</v>
      </c>
      <c r="BC260" s="15">
        <f t="shared" si="182"/>
        <v>1250</v>
      </c>
      <c r="BD260" s="15">
        <f t="shared" si="182"/>
        <v>1250</v>
      </c>
      <c r="BE260" s="15">
        <f t="shared" si="182"/>
        <v>1250</v>
      </c>
      <c r="BF260" s="15">
        <f t="shared" si="182"/>
        <v>1250</v>
      </c>
      <c r="BG260" s="15">
        <f t="shared" si="183"/>
        <v>1250</v>
      </c>
      <c r="BH260" s="15">
        <f t="shared" si="183"/>
        <v>1250</v>
      </c>
      <c r="BI260" s="15">
        <f t="shared" si="183"/>
        <v>1250</v>
      </c>
      <c r="BJ260" s="15">
        <f t="shared" si="183"/>
        <v>1250</v>
      </c>
      <c r="BK260" s="15">
        <f t="shared" si="183"/>
        <v>1250</v>
      </c>
      <c r="BL260" s="15">
        <f t="shared" si="183"/>
        <v>1250</v>
      </c>
      <c r="BM260" s="15">
        <f t="shared" si="183"/>
        <v>1250</v>
      </c>
      <c r="BN260" s="15">
        <f t="shared" si="183"/>
        <v>1250</v>
      </c>
      <c r="BO260" s="15">
        <f t="shared" si="183"/>
        <v>1000</v>
      </c>
      <c r="BP260" s="15">
        <f t="shared" si="183"/>
        <v>1000</v>
      </c>
      <c r="BQ260" s="15">
        <f t="shared" si="184"/>
        <v>1000</v>
      </c>
      <c r="BR260" s="15">
        <f t="shared" si="184"/>
        <v>1000</v>
      </c>
      <c r="BS260" s="15">
        <f t="shared" si="184"/>
        <v>1000</v>
      </c>
      <c r="BT260" s="15">
        <f t="shared" si="184"/>
        <v>1000</v>
      </c>
      <c r="BU260" s="15">
        <f t="shared" si="184"/>
        <v>1000</v>
      </c>
      <c r="BV260" s="15">
        <f t="shared" si="184"/>
        <v>1000</v>
      </c>
      <c r="BW260" s="15">
        <f t="shared" si="184"/>
        <v>1000</v>
      </c>
      <c r="BX260" s="15">
        <f t="shared" si="184"/>
        <v>1000</v>
      </c>
      <c r="BY260" s="15">
        <f t="shared" si="184"/>
        <v>1000</v>
      </c>
      <c r="BZ260" s="15">
        <f t="shared" si="184"/>
        <v>1000</v>
      </c>
      <c r="CA260" s="15">
        <f t="shared" si="185"/>
        <v>833.33333333333337</v>
      </c>
      <c r="CB260" s="15">
        <f t="shared" si="185"/>
        <v>833.33333333333337</v>
      </c>
      <c r="CC260" s="15">
        <f t="shared" si="185"/>
        <v>833.33333333333337</v>
      </c>
      <c r="CD260" s="15">
        <f t="shared" si="185"/>
        <v>833.33333333333337</v>
      </c>
      <c r="CE260" s="15">
        <f t="shared" si="185"/>
        <v>833.33333333333337</v>
      </c>
      <c r="CF260" s="15">
        <f t="shared" si="185"/>
        <v>833.33333333333337</v>
      </c>
      <c r="CG260" s="15">
        <f t="shared" si="185"/>
        <v>833.33333333333337</v>
      </c>
      <c r="CH260" s="15">
        <f t="shared" si="185"/>
        <v>833.33333333333337</v>
      </c>
      <c r="CI260" s="15">
        <f t="shared" si="185"/>
        <v>833.33333333333337</v>
      </c>
      <c r="CJ260" s="15">
        <f t="shared" si="185"/>
        <v>833.33333333333337</v>
      </c>
      <c r="CK260" s="15">
        <f t="shared" si="185"/>
        <v>833.33333333333337</v>
      </c>
    </row>
    <row r="261" spans="2:89" x14ac:dyDescent="0.35">
      <c r="B261" s="137" t="s">
        <v>322</v>
      </c>
      <c r="D261" t="s">
        <v>584</v>
      </c>
      <c r="E261" s="8" t="str">
        <f t="shared" si="176"/>
        <v>261 PROB-EV</v>
      </c>
      <c r="G261" t="str">
        <f t="shared" si="177"/>
        <v>261 PROB-EV</v>
      </c>
      <c r="H261" s="17">
        <v>10000</v>
      </c>
      <c r="I261" s="98">
        <f>EOMONTH(I260,7)</f>
        <v>45747</v>
      </c>
      <c r="J261" s="248">
        <v>0.5</v>
      </c>
      <c r="K261" s="17">
        <f t="shared" si="178"/>
        <v>0</v>
      </c>
      <c r="L261" s="17">
        <f t="shared" si="178"/>
        <v>25000</v>
      </c>
      <c r="M261" s="17">
        <f t="shared" si="178"/>
        <v>20000</v>
      </c>
      <c r="N261" s="17">
        <f t="shared" si="178"/>
        <v>15000</v>
      </c>
      <c r="O261" s="17">
        <f t="shared" si="178"/>
        <v>12000</v>
      </c>
      <c r="P261" s="17">
        <f t="shared" si="178"/>
        <v>9166.6666666666661</v>
      </c>
      <c r="R261"/>
      <c r="S261" s="15">
        <f t="shared" si="179"/>
        <v>0</v>
      </c>
      <c r="T261" s="15">
        <f t="shared" si="179"/>
        <v>0</v>
      </c>
      <c r="U261" s="15">
        <f t="shared" si="179"/>
        <v>0</v>
      </c>
      <c r="V261" s="15">
        <f t="shared" si="179"/>
        <v>0</v>
      </c>
      <c r="W261" s="15">
        <f t="shared" si="179"/>
        <v>0</v>
      </c>
      <c r="X261" s="15">
        <f t="shared" si="179"/>
        <v>0</v>
      </c>
      <c r="Y261" s="15">
        <f t="shared" si="179"/>
        <v>0</v>
      </c>
      <c r="Z261" s="15">
        <f t="shared" si="179"/>
        <v>0</v>
      </c>
      <c r="AA261" s="15">
        <f t="shared" si="179"/>
        <v>0</v>
      </c>
      <c r="AB261" s="15">
        <f t="shared" si="179"/>
        <v>0</v>
      </c>
      <c r="AC261" s="15">
        <f t="shared" si="180"/>
        <v>0</v>
      </c>
      <c r="AD261" s="15">
        <f t="shared" si="180"/>
        <v>0</v>
      </c>
      <c r="AE261" s="15">
        <f t="shared" si="180"/>
        <v>0</v>
      </c>
      <c r="AF261" s="15">
        <f t="shared" si="180"/>
        <v>0</v>
      </c>
      <c r="AG261" s="15">
        <f t="shared" si="180"/>
        <v>2500</v>
      </c>
      <c r="AH261" s="15">
        <f t="shared" si="180"/>
        <v>2500</v>
      </c>
      <c r="AI261" s="15">
        <f t="shared" si="180"/>
        <v>2500</v>
      </c>
      <c r="AJ261" s="15">
        <f t="shared" si="180"/>
        <v>2500</v>
      </c>
      <c r="AK261" s="15">
        <f t="shared" si="180"/>
        <v>2500</v>
      </c>
      <c r="AL261" s="15">
        <f t="shared" si="180"/>
        <v>2500</v>
      </c>
      <c r="AM261" s="15">
        <f t="shared" si="181"/>
        <v>2500</v>
      </c>
      <c r="AN261" s="15">
        <f t="shared" si="181"/>
        <v>2500</v>
      </c>
      <c r="AO261" s="15">
        <f t="shared" si="181"/>
        <v>2500</v>
      </c>
      <c r="AP261" s="15">
        <f t="shared" si="181"/>
        <v>2500</v>
      </c>
      <c r="AQ261" s="15">
        <f t="shared" si="181"/>
        <v>1666.6666666666667</v>
      </c>
      <c r="AR261" s="15">
        <f t="shared" si="181"/>
        <v>1666.6666666666667</v>
      </c>
      <c r="AS261" s="15">
        <f t="shared" si="181"/>
        <v>1666.6666666666667</v>
      </c>
      <c r="AT261" s="15">
        <f t="shared" si="181"/>
        <v>1666.6666666666667</v>
      </c>
      <c r="AU261" s="15">
        <f t="shared" si="181"/>
        <v>1666.6666666666667</v>
      </c>
      <c r="AV261" s="15">
        <f t="shared" si="181"/>
        <v>1666.6666666666667</v>
      </c>
      <c r="AW261" s="15">
        <f t="shared" si="182"/>
        <v>1666.6666666666667</v>
      </c>
      <c r="AX261" s="15">
        <f t="shared" si="182"/>
        <v>1666.6666666666667</v>
      </c>
      <c r="AY261" s="15">
        <f t="shared" si="182"/>
        <v>1666.6666666666667</v>
      </c>
      <c r="AZ261" s="15">
        <f t="shared" si="182"/>
        <v>1666.6666666666667</v>
      </c>
      <c r="BA261" s="15">
        <f t="shared" si="182"/>
        <v>1666.6666666666667</v>
      </c>
      <c r="BB261" s="15">
        <f t="shared" si="182"/>
        <v>1666.6666666666667</v>
      </c>
      <c r="BC261" s="15">
        <f t="shared" si="182"/>
        <v>1250</v>
      </c>
      <c r="BD261" s="15">
        <f t="shared" si="182"/>
        <v>1250</v>
      </c>
      <c r="BE261" s="15">
        <f t="shared" si="182"/>
        <v>1250</v>
      </c>
      <c r="BF261" s="15">
        <f t="shared" si="182"/>
        <v>1250</v>
      </c>
      <c r="BG261" s="15">
        <f t="shared" si="183"/>
        <v>1250</v>
      </c>
      <c r="BH261" s="15">
        <f t="shared" si="183"/>
        <v>1250</v>
      </c>
      <c r="BI261" s="15">
        <f t="shared" si="183"/>
        <v>1250</v>
      </c>
      <c r="BJ261" s="15">
        <f t="shared" si="183"/>
        <v>1250</v>
      </c>
      <c r="BK261" s="15">
        <f t="shared" si="183"/>
        <v>1250</v>
      </c>
      <c r="BL261" s="15">
        <f t="shared" si="183"/>
        <v>1250</v>
      </c>
      <c r="BM261" s="15">
        <f t="shared" si="183"/>
        <v>1250</v>
      </c>
      <c r="BN261" s="15">
        <f t="shared" si="183"/>
        <v>1250</v>
      </c>
      <c r="BO261" s="15">
        <f t="shared" si="183"/>
        <v>1000</v>
      </c>
      <c r="BP261" s="15">
        <f t="shared" si="183"/>
        <v>1000</v>
      </c>
      <c r="BQ261" s="15">
        <f t="shared" si="184"/>
        <v>1000</v>
      </c>
      <c r="BR261" s="15">
        <f t="shared" si="184"/>
        <v>1000</v>
      </c>
      <c r="BS261" s="15">
        <f t="shared" si="184"/>
        <v>1000</v>
      </c>
      <c r="BT261" s="15">
        <f t="shared" si="184"/>
        <v>1000</v>
      </c>
      <c r="BU261" s="15">
        <f t="shared" si="184"/>
        <v>1000</v>
      </c>
      <c r="BV261" s="15">
        <f t="shared" si="184"/>
        <v>1000</v>
      </c>
      <c r="BW261" s="15">
        <f t="shared" si="184"/>
        <v>1000</v>
      </c>
      <c r="BX261" s="15">
        <f t="shared" si="184"/>
        <v>1000</v>
      </c>
      <c r="BY261" s="15">
        <f t="shared" si="184"/>
        <v>1000</v>
      </c>
      <c r="BZ261" s="15">
        <f t="shared" si="184"/>
        <v>1000</v>
      </c>
      <c r="CA261" s="15">
        <f t="shared" si="185"/>
        <v>833.33333333333337</v>
      </c>
      <c r="CB261" s="15">
        <f t="shared" si="185"/>
        <v>833.33333333333337</v>
      </c>
      <c r="CC261" s="15">
        <f t="shared" si="185"/>
        <v>833.33333333333337</v>
      </c>
      <c r="CD261" s="15">
        <f t="shared" si="185"/>
        <v>833.33333333333337</v>
      </c>
      <c r="CE261" s="15">
        <f t="shared" si="185"/>
        <v>833.33333333333337</v>
      </c>
      <c r="CF261" s="15">
        <f t="shared" si="185"/>
        <v>833.33333333333337</v>
      </c>
      <c r="CG261" s="15">
        <f t="shared" si="185"/>
        <v>833.33333333333337</v>
      </c>
      <c r="CH261" s="15">
        <f t="shared" si="185"/>
        <v>833.33333333333337</v>
      </c>
      <c r="CI261" s="15">
        <f t="shared" si="185"/>
        <v>833.33333333333337</v>
      </c>
      <c r="CJ261" s="15">
        <f t="shared" si="185"/>
        <v>833.33333333333337</v>
      </c>
      <c r="CK261" s="15">
        <f t="shared" si="185"/>
        <v>833.33333333333337</v>
      </c>
    </row>
    <row r="262" spans="2:89" x14ac:dyDescent="0.35">
      <c r="B262" s="137" t="s">
        <v>323</v>
      </c>
      <c r="C262" t="s">
        <v>965</v>
      </c>
      <c r="D262" t="s">
        <v>584</v>
      </c>
      <c r="E262" s="8" t="str">
        <f t="shared" si="176"/>
        <v>262 PROB-EV</v>
      </c>
      <c r="G262" t="str">
        <f t="shared" si="177"/>
        <v>262 PROB-EV</v>
      </c>
      <c r="H262" s="17">
        <v>10000</v>
      </c>
      <c r="I262" s="98">
        <f>EOMONTH(I261,7)</f>
        <v>45961</v>
      </c>
      <c r="J262" s="248">
        <v>0.5</v>
      </c>
      <c r="K262" s="249">
        <f t="shared" si="178"/>
        <v>0</v>
      </c>
      <c r="L262" s="249">
        <f t="shared" si="178"/>
        <v>7500</v>
      </c>
      <c r="M262" s="249">
        <f t="shared" si="178"/>
        <v>20000</v>
      </c>
      <c r="N262" s="249">
        <f t="shared" si="178"/>
        <v>15000</v>
      </c>
      <c r="O262" s="249">
        <f t="shared" si="178"/>
        <v>12000</v>
      </c>
      <c r="P262" s="249">
        <f t="shared" si="178"/>
        <v>9166.6666666666661</v>
      </c>
      <c r="R262"/>
      <c r="S262" s="250">
        <f t="shared" si="179"/>
        <v>0</v>
      </c>
      <c r="T262" s="250">
        <f t="shared" si="179"/>
        <v>0</v>
      </c>
      <c r="U262" s="250">
        <f t="shared" si="179"/>
        <v>0</v>
      </c>
      <c r="V262" s="250">
        <f t="shared" si="179"/>
        <v>0</v>
      </c>
      <c r="W262" s="250">
        <f t="shared" si="179"/>
        <v>0</v>
      </c>
      <c r="X262" s="250">
        <f t="shared" si="179"/>
        <v>0</v>
      </c>
      <c r="Y262" s="250">
        <f t="shared" si="179"/>
        <v>0</v>
      </c>
      <c r="Z262" s="250">
        <f t="shared" si="179"/>
        <v>0</v>
      </c>
      <c r="AA262" s="250">
        <f t="shared" si="179"/>
        <v>0</v>
      </c>
      <c r="AB262" s="250">
        <f t="shared" si="179"/>
        <v>0</v>
      </c>
      <c r="AC262" s="250">
        <f t="shared" si="180"/>
        <v>0</v>
      </c>
      <c r="AD262" s="250">
        <f t="shared" si="180"/>
        <v>0</v>
      </c>
      <c r="AE262" s="250">
        <f t="shared" si="180"/>
        <v>0</v>
      </c>
      <c r="AF262" s="250">
        <f t="shared" si="180"/>
        <v>0</v>
      </c>
      <c r="AG262" s="250">
        <f t="shared" si="180"/>
        <v>0</v>
      </c>
      <c r="AH262" s="250">
        <f t="shared" si="180"/>
        <v>0</v>
      </c>
      <c r="AI262" s="250">
        <f t="shared" si="180"/>
        <v>0</v>
      </c>
      <c r="AJ262" s="250">
        <f t="shared" si="180"/>
        <v>0</v>
      </c>
      <c r="AK262" s="250">
        <f t="shared" si="180"/>
        <v>0</v>
      </c>
      <c r="AL262" s="250">
        <f t="shared" si="180"/>
        <v>0</v>
      </c>
      <c r="AM262" s="250">
        <f t="shared" si="181"/>
        <v>0</v>
      </c>
      <c r="AN262" s="250">
        <f t="shared" si="181"/>
        <v>2500</v>
      </c>
      <c r="AO262" s="250">
        <f t="shared" si="181"/>
        <v>2500</v>
      </c>
      <c r="AP262" s="250">
        <f t="shared" si="181"/>
        <v>2500</v>
      </c>
      <c r="AQ262" s="250">
        <f t="shared" si="181"/>
        <v>1666.6666666666667</v>
      </c>
      <c r="AR262" s="250">
        <f t="shared" si="181"/>
        <v>1666.6666666666667</v>
      </c>
      <c r="AS262" s="250">
        <f t="shared" si="181"/>
        <v>1666.6666666666667</v>
      </c>
      <c r="AT262" s="250">
        <f t="shared" si="181"/>
        <v>1666.6666666666667</v>
      </c>
      <c r="AU262" s="250">
        <f t="shared" si="181"/>
        <v>1666.6666666666667</v>
      </c>
      <c r="AV262" s="250">
        <f t="shared" si="181"/>
        <v>1666.6666666666667</v>
      </c>
      <c r="AW262" s="250">
        <f t="shared" si="182"/>
        <v>1666.6666666666667</v>
      </c>
      <c r="AX262" s="250">
        <f t="shared" si="182"/>
        <v>1666.6666666666667</v>
      </c>
      <c r="AY262" s="250">
        <f t="shared" si="182"/>
        <v>1666.6666666666667</v>
      </c>
      <c r="AZ262" s="250">
        <f t="shared" si="182"/>
        <v>1666.6666666666667</v>
      </c>
      <c r="BA262" s="250">
        <f t="shared" si="182"/>
        <v>1666.6666666666667</v>
      </c>
      <c r="BB262" s="250">
        <f t="shared" si="182"/>
        <v>1666.6666666666667</v>
      </c>
      <c r="BC262" s="250">
        <f t="shared" si="182"/>
        <v>1250</v>
      </c>
      <c r="BD262" s="250">
        <f t="shared" si="182"/>
        <v>1250</v>
      </c>
      <c r="BE262" s="250">
        <f t="shared" si="182"/>
        <v>1250</v>
      </c>
      <c r="BF262" s="250">
        <f t="shared" si="182"/>
        <v>1250</v>
      </c>
      <c r="BG262" s="250">
        <f t="shared" si="183"/>
        <v>1250</v>
      </c>
      <c r="BH262" s="250">
        <f t="shared" si="183"/>
        <v>1250</v>
      </c>
      <c r="BI262" s="250">
        <f t="shared" si="183"/>
        <v>1250</v>
      </c>
      <c r="BJ262" s="250">
        <f t="shared" si="183"/>
        <v>1250</v>
      </c>
      <c r="BK262" s="250">
        <f t="shared" si="183"/>
        <v>1250</v>
      </c>
      <c r="BL262" s="250">
        <f t="shared" si="183"/>
        <v>1250</v>
      </c>
      <c r="BM262" s="250">
        <f t="shared" si="183"/>
        <v>1250</v>
      </c>
      <c r="BN262" s="250">
        <f t="shared" si="183"/>
        <v>1250</v>
      </c>
      <c r="BO262" s="250">
        <f t="shared" si="183"/>
        <v>1000</v>
      </c>
      <c r="BP262" s="250">
        <f t="shared" si="183"/>
        <v>1000</v>
      </c>
      <c r="BQ262" s="250">
        <f t="shared" si="184"/>
        <v>1000</v>
      </c>
      <c r="BR262" s="250">
        <f t="shared" si="184"/>
        <v>1000</v>
      </c>
      <c r="BS262" s="250">
        <f t="shared" si="184"/>
        <v>1000</v>
      </c>
      <c r="BT262" s="250">
        <f t="shared" si="184"/>
        <v>1000</v>
      </c>
      <c r="BU262" s="250">
        <f t="shared" si="184"/>
        <v>1000</v>
      </c>
      <c r="BV262" s="250">
        <f t="shared" si="184"/>
        <v>1000</v>
      </c>
      <c r="BW262" s="250">
        <f t="shared" si="184"/>
        <v>1000</v>
      </c>
      <c r="BX262" s="250">
        <f t="shared" si="184"/>
        <v>1000</v>
      </c>
      <c r="BY262" s="250">
        <f t="shared" si="184"/>
        <v>1000</v>
      </c>
      <c r="BZ262" s="250">
        <f t="shared" si="184"/>
        <v>1000</v>
      </c>
      <c r="CA262" s="250">
        <f t="shared" si="185"/>
        <v>833.33333333333337</v>
      </c>
      <c r="CB262" s="250">
        <f t="shared" si="185"/>
        <v>833.33333333333337</v>
      </c>
      <c r="CC262" s="250">
        <f t="shared" si="185"/>
        <v>833.33333333333337</v>
      </c>
      <c r="CD262" s="250">
        <f t="shared" si="185"/>
        <v>833.33333333333337</v>
      </c>
      <c r="CE262" s="250">
        <f t="shared" si="185"/>
        <v>833.33333333333337</v>
      </c>
      <c r="CF262" s="250">
        <f t="shared" si="185"/>
        <v>833.33333333333337</v>
      </c>
      <c r="CG262" s="250">
        <f t="shared" si="185"/>
        <v>833.33333333333337</v>
      </c>
      <c r="CH262" s="250">
        <f t="shared" si="185"/>
        <v>833.33333333333337</v>
      </c>
      <c r="CI262" s="250">
        <f t="shared" si="185"/>
        <v>833.33333333333337</v>
      </c>
      <c r="CJ262" s="250">
        <f t="shared" si="185"/>
        <v>833.33333333333337</v>
      </c>
      <c r="CK262" s="250">
        <f t="shared" si="185"/>
        <v>833.33333333333337</v>
      </c>
    </row>
    <row r="263" spans="2:89" x14ac:dyDescent="0.35">
      <c r="B263" s="123" t="str">
        <f>"Total - "&amp;SUBSTITUTE(B257,":","")</f>
        <v>Total - Volume-driven probability weighted list - list</v>
      </c>
      <c r="D263" t="s">
        <v>584</v>
      </c>
      <c r="E263" s="8" t="str">
        <f t="shared" si="176"/>
        <v>263 PROB-EV</v>
      </c>
      <c r="G263" t="str">
        <f t="shared" si="177"/>
        <v>263 PROB-EV</v>
      </c>
      <c r="H263" s="31"/>
      <c r="I263" s="31"/>
      <c r="J263" s="73"/>
      <c r="K263" s="39">
        <f t="shared" si="178"/>
        <v>85000</v>
      </c>
      <c r="L263" s="39">
        <f t="shared" si="178"/>
        <v>92500</v>
      </c>
      <c r="M263" s="39">
        <f t="shared" si="178"/>
        <v>80000</v>
      </c>
      <c r="N263" s="39">
        <f t="shared" si="178"/>
        <v>60000</v>
      </c>
      <c r="O263" s="39">
        <f t="shared" si="178"/>
        <v>48000</v>
      </c>
      <c r="P263" s="39">
        <f t="shared" si="178"/>
        <v>36666.666666666664</v>
      </c>
      <c r="R263"/>
      <c r="S263" s="38">
        <f t="shared" ref="S263" si="186">SUM(S259:S262)</f>
        <v>5000</v>
      </c>
      <c r="T263" s="38">
        <f t="shared" ref="T263:AX263" si="187">SUM(T259:T262)</f>
        <v>5000</v>
      </c>
      <c r="U263" s="38">
        <f t="shared" si="187"/>
        <v>5000</v>
      </c>
      <c r="V263" s="38">
        <f t="shared" si="187"/>
        <v>5000</v>
      </c>
      <c r="W263" s="38">
        <f t="shared" si="187"/>
        <v>5000</v>
      </c>
      <c r="X263" s="38">
        <f t="shared" si="187"/>
        <v>5000</v>
      </c>
      <c r="Y263" s="38">
        <f t="shared" si="187"/>
        <v>5000</v>
      </c>
      <c r="Z263" s="38">
        <f t="shared" si="187"/>
        <v>10000</v>
      </c>
      <c r="AA263" s="38">
        <f t="shared" si="187"/>
        <v>10000</v>
      </c>
      <c r="AB263" s="38">
        <f t="shared" si="187"/>
        <v>10000</v>
      </c>
      <c r="AC263" s="38">
        <f t="shared" si="187"/>
        <v>10000</v>
      </c>
      <c r="AD263" s="38">
        <f t="shared" si="187"/>
        <v>10000</v>
      </c>
      <c r="AE263" s="38">
        <f t="shared" si="187"/>
        <v>5000</v>
      </c>
      <c r="AF263" s="38">
        <f t="shared" si="187"/>
        <v>5000</v>
      </c>
      <c r="AG263" s="38">
        <f t="shared" si="187"/>
        <v>7500</v>
      </c>
      <c r="AH263" s="38">
        <f t="shared" si="187"/>
        <v>7500</v>
      </c>
      <c r="AI263" s="38">
        <f t="shared" si="187"/>
        <v>7500</v>
      </c>
      <c r="AJ263" s="38">
        <f t="shared" si="187"/>
        <v>7500</v>
      </c>
      <c r="AK263" s="38">
        <f t="shared" si="187"/>
        <v>7500</v>
      </c>
      <c r="AL263" s="38">
        <f t="shared" si="187"/>
        <v>7500</v>
      </c>
      <c r="AM263" s="38">
        <f t="shared" si="187"/>
        <v>7500</v>
      </c>
      <c r="AN263" s="38">
        <f t="shared" si="187"/>
        <v>10000</v>
      </c>
      <c r="AO263" s="38">
        <f t="shared" si="187"/>
        <v>10000</v>
      </c>
      <c r="AP263" s="38">
        <f t="shared" si="187"/>
        <v>10000</v>
      </c>
      <c r="AQ263" s="38">
        <f t="shared" si="187"/>
        <v>6666.666666666667</v>
      </c>
      <c r="AR263" s="38">
        <f t="shared" si="187"/>
        <v>6666.666666666667</v>
      </c>
      <c r="AS263" s="38">
        <f t="shared" si="187"/>
        <v>6666.666666666667</v>
      </c>
      <c r="AT263" s="38">
        <f t="shared" si="187"/>
        <v>6666.666666666667</v>
      </c>
      <c r="AU263" s="38">
        <f t="shared" si="187"/>
        <v>6666.666666666667</v>
      </c>
      <c r="AV263" s="38">
        <f t="shared" si="187"/>
        <v>6666.666666666667</v>
      </c>
      <c r="AW263" s="38">
        <f t="shared" si="187"/>
        <v>6666.666666666667</v>
      </c>
      <c r="AX263" s="38">
        <f t="shared" si="187"/>
        <v>6666.666666666667</v>
      </c>
      <c r="AY263" s="38">
        <f t="shared" ref="AY263:CD263" si="188">SUM(AY259:AY262)</f>
        <v>6666.666666666667</v>
      </c>
      <c r="AZ263" s="38">
        <f t="shared" si="188"/>
        <v>6666.666666666667</v>
      </c>
      <c r="BA263" s="38">
        <f t="shared" si="188"/>
        <v>6666.666666666667</v>
      </c>
      <c r="BB263" s="38">
        <f t="shared" si="188"/>
        <v>6666.666666666667</v>
      </c>
      <c r="BC263" s="38">
        <f t="shared" si="188"/>
        <v>5000</v>
      </c>
      <c r="BD263" s="38">
        <f t="shared" si="188"/>
        <v>5000</v>
      </c>
      <c r="BE263" s="38">
        <f t="shared" si="188"/>
        <v>5000</v>
      </c>
      <c r="BF263" s="38">
        <f t="shared" si="188"/>
        <v>5000</v>
      </c>
      <c r="BG263" s="38">
        <f t="shared" si="188"/>
        <v>5000</v>
      </c>
      <c r="BH263" s="38">
        <f t="shared" si="188"/>
        <v>5000</v>
      </c>
      <c r="BI263" s="38">
        <f t="shared" si="188"/>
        <v>5000</v>
      </c>
      <c r="BJ263" s="38">
        <f t="shared" si="188"/>
        <v>5000</v>
      </c>
      <c r="BK263" s="38">
        <f t="shared" si="188"/>
        <v>5000</v>
      </c>
      <c r="BL263" s="38">
        <f t="shared" si="188"/>
        <v>5000</v>
      </c>
      <c r="BM263" s="38">
        <f t="shared" si="188"/>
        <v>5000</v>
      </c>
      <c r="BN263" s="38">
        <f t="shared" si="188"/>
        <v>5000</v>
      </c>
      <c r="BO263" s="38">
        <f t="shared" si="188"/>
        <v>4000</v>
      </c>
      <c r="BP263" s="38">
        <f t="shared" si="188"/>
        <v>4000</v>
      </c>
      <c r="BQ263" s="38">
        <f t="shared" si="188"/>
        <v>4000</v>
      </c>
      <c r="BR263" s="38">
        <f t="shared" si="188"/>
        <v>4000</v>
      </c>
      <c r="BS263" s="38">
        <f t="shared" si="188"/>
        <v>4000</v>
      </c>
      <c r="BT263" s="38">
        <f t="shared" si="188"/>
        <v>4000</v>
      </c>
      <c r="BU263" s="38">
        <f t="shared" si="188"/>
        <v>4000</v>
      </c>
      <c r="BV263" s="38">
        <f t="shared" si="188"/>
        <v>4000</v>
      </c>
      <c r="BW263" s="38">
        <f t="shared" si="188"/>
        <v>4000</v>
      </c>
      <c r="BX263" s="38">
        <f t="shared" si="188"/>
        <v>4000</v>
      </c>
      <c r="BY263" s="38">
        <f t="shared" si="188"/>
        <v>4000</v>
      </c>
      <c r="BZ263" s="38">
        <f t="shared" si="188"/>
        <v>4000</v>
      </c>
      <c r="CA263" s="38">
        <f t="shared" si="188"/>
        <v>3333.3333333333335</v>
      </c>
      <c r="CB263" s="38">
        <f t="shared" si="188"/>
        <v>3333.3333333333335</v>
      </c>
      <c r="CC263" s="38">
        <f t="shared" si="188"/>
        <v>3333.3333333333335</v>
      </c>
      <c r="CD263" s="38">
        <f t="shared" si="188"/>
        <v>3333.3333333333335</v>
      </c>
      <c r="CE263" s="38">
        <f t="shared" ref="CE263:CK263" si="189">SUM(CE259:CE262)</f>
        <v>3333.3333333333335</v>
      </c>
      <c r="CF263" s="38">
        <f t="shared" si="189"/>
        <v>3333.3333333333335</v>
      </c>
      <c r="CG263" s="38">
        <f t="shared" si="189"/>
        <v>3333.3333333333335</v>
      </c>
      <c r="CH263" s="38">
        <f t="shared" si="189"/>
        <v>3333.3333333333335</v>
      </c>
      <c r="CI263" s="38">
        <f t="shared" si="189"/>
        <v>3333.3333333333335</v>
      </c>
      <c r="CJ263" s="38">
        <f t="shared" si="189"/>
        <v>3333.3333333333335</v>
      </c>
      <c r="CK263" s="38">
        <f t="shared" si="189"/>
        <v>3333.3333333333335</v>
      </c>
    </row>
    <row r="264" spans="2:89" x14ac:dyDescent="0.35">
      <c r="B264" s="235" t="str">
        <f>IFERROR(SUBSTITUTE(TRIM(MID(B257, SEARCH("-", B257) + 1, LEN(B272))),":",""),"no unit")</f>
        <v>driven</v>
      </c>
      <c r="D264" t="s">
        <v>584</v>
      </c>
      <c r="E264" s="8" t="str">
        <f t="shared" si="176"/>
        <v>264 PROB-EV</v>
      </c>
      <c r="G264" t="s">
        <v>332</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row>
    <row r="265" spans="2:89" x14ac:dyDescent="0.35">
      <c r="B265" s="235" t="str">
        <f>SUBSTITUTE(B273,"# of","")</f>
        <v xml:space="preserve"> assets</v>
      </c>
      <c r="D265" t="s">
        <v>584</v>
      </c>
      <c r="E265" s="8" t="str">
        <f t="shared" si="176"/>
        <v>265 PROB-EV</v>
      </c>
      <c r="G265" t="s">
        <v>332</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row>
    <row r="266" spans="2:89" x14ac:dyDescent="0.35">
      <c r="B266" s="132" t="s">
        <v>334</v>
      </c>
      <c r="D266" t="s">
        <v>584</v>
      </c>
      <c r="E266" s="8" t="str">
        <f t="shared" si="176"/>
        <v>266 PROB-EV</v>
      </c>
      <c r="G266" t="s">
        <v>332</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row>
    <row r="267" spans="2:89" x14ac:dyDescent="0.35">
      <c r="B267" s="132" t="s">
        <v>333</v>
      </c>
      <c r="D267" t="s">
        <v>584</v>
      </c>
      <c r="E267" s="8" t="str">
        <f t="shared" si="176"/>
        <v>267 PROB-EV</v>
      </c>
      <c r="G267" t="s">
        <v>332</v>
      </c>
      <c r="H267" s="31"/>
      <c r="I267" s="31"/>
      <c r="J267" s="73"/>
      <c r="K267" s="39"/>
      <c r="L267" s="39"/>
      <c r="M267" s="39"/>
      <c r="N267" s="39"/>
      <c r="O267" s="39"/>
      <c r="P267" s="39"/>
      <c r="R267"/>
      <c r="S267" s="199" t="str">
        <f t="shared" ref="S267" si="190">ADDRESS(ROW(S263),COLUMN(S263),2)</f>
        <v>S$263</v>
      </c>
      <c r="T267" s="199" t="str">
        <f t="shared" ref="T267:AX267" si="191">ADDRESS(ROW(T263),COLUMN(T263),2)</f>
        <v>T$263</v>
      </c>
      <c r="U267" s="199" t="str">
        <f t="shared" si="191"/>
        <v>U$263</v>
      </c>
      <c r="V267" s="199" t="str">
        <f t="shared" si="191"/>
        <v>V$263</v>
      </c>
      <c r="W267" s="199" t="str">
        <f t="shared" si="191"/>
        <v>W$263</v>
      </c>
      <c r="X267" s="199" t="str">
        <f t="shared" si="191"/>
        <v>X$263</v>
      </c>
      <c r="Y267" s="199" t="str">
        <f t="shared" si="191"/>
        <v>Y$263</v>
      </c>
      <c r="Z267" s="199" t="str">
        <f t="shared" si="191"/>
        <v>Z$263</v>
      </c>
      <c r="AA267" s="199" t="str">
        <f t="shared" si="191"/>
        <v>AA$263</v>
      </c>
      <c r="AB267" s="199" t="str">
        <f t="shared" si="191"/>
        <v>AB$263</v>
      </c>
      <c r="AC267" s="199" t="str">
        <f t="shared" si="191"/>
        <v>AC$263</v>
      </c>
      <c r="AD267" s="199" t="str">
        <f t="shared" si="191"/>
        <v>AD$263</v>
      </c>
      <c r="AE267" s="199" t="str">
        <f t="shared" si="191"/>
        <v>AE$263</v>
      </c>
      <c r="AF267" s="199" t="str">
        <f t="shared" si="191"/>
        <v>AF$263</v>
      </c>
      <c r="AG267" s="199" t="str">
        <f t="shared" si="191"/>
        <v>AG$263</v>
      </c>
      <c r="AH267" s="199" t="str">
        <f t="shared" si="191"/>
        <v>AH$263</v>
      </c>
      <c r="AI267" s="199" t="str">
        <f t="shared" si="191"/>
        <v>AI$263</v>
      </c>
      <c r="AJ267" s="199" t="str">
        <f t="shared" si="191"/>
        <v>AJ$263</v>
      </c>
      <c r="AK267" s="199" t="str">
        <f t="shared" si="191"/>
        <v>AK$263</v>
      </c>
      <c r="AL267" s="199" t="str">
        <f t="shared" si="191"/>
        <v>AL$263</v>
      </c>
      <c r="AM267" s="199" t="str">
        <f t="shared" si="191"/>
        <v>AM$263</v>
      </c>
      <c r="AN267" s="199" t="str">
        <f t="shared" si="191"/>
        <v>AN$263</v>
      </c>
      <c r="AO267" s="199" t="str">
        <f t="shared" si="191"/>
        <v>AO$263</v>
      </c>
      <c r="AP267" s="199" t="str">
        <f t="shared" si="191"/>
        <v>AP$263</v>
      </c>
      <c r="AQ267" s="199" t="str">
        <f t="shared" si="191"/>
        <v>AQ$263</v>
      </c>
      <c r="AR267" s="199" t="str">
        <f t="shared" si="191"/>
        <v>AR$263</v>
      </c>
      <c r="AS267" s="199" t="str">
        <f t="shared" si="191"/>
        <v>AS$263</v>
      </c>
      <c r="AT267" s="199" t="str">
        <f t="shared" si="191"/>
        <v>AT$263</v>
      </c>
      <c r="AU267" s="199" t="str">
        <f t="shared" si="191"/>
        <v>AU$263</v>
      </c>
      <c r="AV267" s="199" t="str">
        <f t="shared" si="191"/>
        <v>AV$263</v>
      </c>
      <c r="AW267" s="199" t="str">
        <f t="shared" si="191"/>
        <v>AW$263</v>
      </c>
      <c r="AX267" s="199" t="str">
        <f t="shared" si="191"/>
        <v>AX$263</v>
      </c>
      <c r="AY267" s="199" t="str">
        <f t="shared" ref="AY267:CD267" si="192">ADDRESS(ROW(AY263),COLUMN(AY263),2)</f>
        <v>AY$263</v>
      </c>
      <c r="AZ267" s="199" t="str">
        <f t="shared" si="192"/>
        <v>AZ$263</v>
      </c>
      <c r="BA267" s="199" t="str">
        <f t="shared" si="192"/>
        <v>BA$263</v>
      </c>
      <c r="BB267" s="199" t="str">
        <f t="shared" si="192"/>
        <v>BB$263</v>
      </c>
      <c r="BC267" s="199" t="str">
        <f t="shared" si="192"/>
        <v>BC$263</v>
      </c>
      <c r="BD267" s="199" t="str">
        <f t="shared" si="192"/>
        <v>BD$263</v>
      </c>
      <c r="BE267" s="199" t="str">
        <f t="shared" si="192"/>
        <v>BE$263</v>
      </c>
      <c r="BF267" s="199" t="str">
        <f t="shared" si="192"/>
        <v>BF$263</v>
      </c>
      <c r="BG267" s="199" t="str">
        <f t="shared" si="192"/>
        <v>BG$263</v>
      </c>
      <c r="BH267" s="199" t="str">
        <f t="shared" si="192"/>
        <v>BH$263</v>
      </c>
      <c r="BI267" s="199" t="str">
        <f t="shared" si="192"/>
        <v>BI$263</v>
      </c>
      <c r="BJ267" s="199" t="str">
        <f t="shared" si="192"/>
        <v>BJ$263</v>
      </c>
      <c r="BK267" s="199" t="str">
        <f t="shared" si="192"/>
        <v>BK$263</v>
      </c>
      <c r="BL267" s="199" t="str">
        <f t="shared" si="192"/>
        <v>BL$263</v>
      </c>
      <c r="BM267" s="199" t="str">
        <f t="shared" si="192"/>
        <v>BM$263</v>
      </c>
      <c r="BN267" s="199" t="str">
        <f t="shared" si="192"/>
        <v>BN$263</v>
      </c>
      <c r="BO267" s="199" t="str">
        <f t="shared" si="192"/>
        <v>BO$263</v>
      </c>
      <c r="BP267" s="199" t="str">
        <f t="shared" si="192"/>
        <v>BP$263</v>
      </c>
      <c r="BQ267" s="199" t="str">
        <f t="shared" si="192"/>
        <v>BQ$263</v>
      </c>
      <c r="BR267" s="199" t="str">
        <f t="shared" si="192"/>
        <v>BR$263</v>
      </c>
      <c r="BS267" s="199" t="str">
        <f t="shared" si="192"/>
        <v>BS$263</v>
      </c>
      <c r="BT267" s="199" t="str">
        <f t="shared" si="192"/>
        <v>BT$263</v>
      </c>
      <c r="BU267" s="199" t="str">
        <f t="shared" si="192"/>
        <v>BU$263</v>
      </c>
      <c r="BV267" s="199" t="str">
        <f t="shared" si="192"/>
        <v>BV$263</v>
      </c>
      <c r="BW267" s="199" t="str">
        <f t="shared" si="192"/>
        <v>BW$263</v>
      </c>
      <c r="BX267" s="199" t="str">
        <f t="shared" si="192"/>
        <v>BX$263</v>
      </c>
      <c r="BY267" s="199" t="str">
        <f t="shared" si="192"/>
        <v>BY$263</v>
      </c>
      <c r="BZ267" s="199" t="str">
        <f t="shared" si="192"/>
        <v>BZ$263</v>
      </c>
      <c r="CA267" s="199" t="str">
        <f t="shared" si="192"/>
        <v>CA$263</v>
      </c>
      <c r="CB267" s="199" t="str">
        <f t="shared" si="192"/>
        <v>CB$263</v>
      </c>
      <c r="CC267" s="199" t="str">
        <f t="shared" si="192"/>
        <v>CC$263</v>
      </c>
      <c r="CD267" s="199" t="str">
        <f t="shared" si="192"/>
        <v>CD$263</v>
      </c>
      <c r="CE267" s="199" t="str">
        <f t="shared" ref="CE267:CK267" si="193">ADDRESS(ROW(CE263),COLUMN(CE263),2)</f>
        <v>CE$263</v>
      </c>
      <c r="CF267" s="199" t="str">
        <f t="shared" si="193"/>
        <v>CF$263</v>
      </c>
      <c r="CG267" s="199" t="str">
        <f t="shared" si="193"/>
        <v>CG$263</v>
      </c>
      <c r="CH267" s="199" t="str">
        <f t="shared" si="193"/>
        <v>CH$263</v>
      </c>
      <c r="CI267" s="199" t="str">
        <f t="shared" si="193"/>
        <v>CI$263</v>
      </c>
      <c r="CJ267" s="199" t="str">
        <f t="shared" si="193"/>
        <v>CJ$263</v>
      </c>
      <c r="CK267" s="199" t="str">
        <f t="shared" si="193"/>
        <v>CK$263</v>
      </c>
    </row>
    <row r="268" spans="2:89" x14ac:dyDescent="0.35">
      <c r="B268" s="8" t="str">
        <f>"Secondary label: "</f>
        <v xml:space="preserve">Secondary label: </v>
      </c>
      <c r="D268" t="s">
        <v>584</v>
      </c>
      <c r="E268" s="8" t="str">
        <f t="shared" si="176"/>
        <v>268 PROB-EV</v>
      </c>
      <c r="G268" t="s">
        <v>332</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row>
    <row r="269" spans="2:89" x14ac:dyDescent="0.35">
      <c r="D269" t="s">
        <v>584</v>
      </c>
      <c r="E269" s="8" t="str">
        <f t="shared" si="176"/>
        <v>269 PROB-EV</v>
      </c>
      <c r="G269" t="s">
        <v>332</v>
      </c>
      <c r="H269" s="12"/>
      <c r="I269" s="12"/>
      <c r="J269" s="60"/>
      <c r="K269" s="15"/>
      <c r="L269" s="15"/>
      <c r="M269" s="15"/>
      <c r="N269" s="15"/>
      <c r="O269" s="15"/>
      <c r="P269" s="15"/>
      <c r="R269"/>
      <c r="S269" s="76"/>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row>
    <row r="270" spans="2:89" x14ac:dyDescent="0.35">
      <c r="B270" s="8" t="s">
        <v>463</v>
      </c>
      <c r="D270" t="s">
        <v>584</v>
      </c>
      <c r="E270" s="8" t="str">
        <f t="shared" si="176"/>
        <v>270 PROB-EV</v>
      </c>
      <c r="G270" t="s">
        <v>332</v>
      </c>
      <c r="H270" s="12"/>
      <c r="I270" s="12"/>
      <c r="J270" s="60"/>
      <c r="K270" s="15"/>
      <c r="L270" s="15"/>
      <c r="M270" s="15"/>
      <c r="N270" s="15"/>
      <c r="O270" s="15"/>
      <c r="P270" s="15"/>
      <c r="R270"/>
      <c r="S270" s="76"/>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row>
    <row r="271" spans="2:89" x14ac:dyDescent="0.35">
      <c r="B271" s="8" t="s">
        <v>464</v>
      </c>
      <c r="D271" t="s">
        <v>584</v>
      </c>
      <c r="E271" s="8" t="str">
        <f t="shared" si="176"/>
        <v>271 PROB-EV</v>
      </c>
      <c r="G271" t="s">
        <v>332</v>
      </c>
      <c r="H271" s="12"/>
      <c r="I271" s="12"/>
      <c r="J271" s="60"/>
      <c r="K271" s="15"/>
      <c r="L271" s="15"/>
      <c r="M271" s="15"/>
      <c r="N271" s="15"/>
      <c r="O271" s="15"/>
      <c r="P271" s="15"/>
      <c r="R271"/>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row>
    <row r="272" spans="2:89" x14ac:dyDescent="0.35">
      <c r="B272" s="181" t="s">
        <v>459</v>
      </c>
      <c r="E272" s="8"/>
      <c r="H272" s="182"/>
      <c r="I272" s="182"/>
      <c r="J272" s="183"/>
      <c r="K272" s="184"/>
      <c r="L272" s="184"/>
      <c r="M272" s="184"/>
      <c r="N272" s="184"/>
      <c r="O272" s="184"/>
      <c r="P272" s="184"/>
      <c r="R272" s="170"/>
      <c r="S272" s="186"/>
      <c r="T272" s="186"/>
      <c r="U272" s="186"/>
      <c r="V272" s="186"/>
      <c r="W272" s="186"/>
      <c r="X272" s="186"/>
      <c r="Y272" s="186"/>
      <c r="Z272" s="186"/>
      <c r="AA272" s="186"/>
      <c r="AB272" s="186"/>
      <c r="AC272" s="186"/>
      <c r="AD272" s="186"/>
      <c r="AE272" s="186"/>
      <c r="AF272" s="186"/>
      <c r="AG272" s="186"/>
      <c r="AH272" s="186"/>
      <c r="AI272" s="186"/>
      <c r="AJ272" s="186"/>
      <c r="AK272" s="186"/>
      <c r="AL272" s="186"/>
      <c r="AM272" s="186"/>
      <c r="AN272" s="186"/>
      <c r="AO272" s="186"/>
      <c r="AP272" s="186"/>
      <c r="AQ272" s="186"/>
      <c r="AR272" s="186"/>
      <c r="AS272" s="186"/>
      <c r="AT272" s="186"/>
      <c r="AU272" s="186"/>
      <c r="AV272" s="186"/>
      <c r="AW272" s="186"/>
      <c r="AX272" s="186"/>
      <c r="AY272" s="186"/>
      <c r="AZ272" s="186"/>
      <c r="BA272" s="186"/>
      <c r="BB272" s="186"/>
      <c r="BC272" s="186"/>
      <c r="BD272" s="186"/>
      <c r="BE272" s="186"/>
      <c r="BF272" s="186"/>
      <c r="BG272" s="186"/>
      <c r="BH272" s="186"/>
      <c r="BI272" s="186"/>
      <c r="BJ272" s="186"/>
      <c r="BK272" s="186"/>
      <c r="BL272" s="186"/>
      <c r="BM272" s="186"/>
      <c r="BN272" s="186"/>
      <c r="BO272" s="186"/>
      <c r="BP272" s="186"/>
      <c r="BQ272" s="186"/>
      <c r="BR272" s="186"/>
      <c r="BS272" s="186"/>
      <c r="BT272" s="186"/>
      <c r="BU272" s="186"/>
      <c r="BV272" s="186"/>
      <c r="BW272" s="186"/>
      <c r="BX272" s="186"/>
      <c r="BY272" s="186"/>
      <c r="BZ272" s="186"/>
      <c r="CA272" s="186"/>
      <c r="CB272" s="186"/>
      <c r="CC272" s="186"/>
      <c r="CD272" s="186"/>
      <c r="CE272" s="186"/>
      <c r="CF272" s="186"/>
      <c r="CG272" s="186"/>
      <c r="CH272" s="186"/>
      <c r="CI272" s="186"/>
      <c r="CJ272" s="186"/>
      <c r="CK272" s="186"/>
    </row>
    <row r="273" spans="2:89" x14ac:dyDescent="0.35">
      <c r="B273" s="181" t="s">
        <v>456</v>
      </c>
      <c r="E273" s="8"/>
      <c r="H273" s="182"/>
      <c r="I273" s="182"/>
      <c r="J273" s="183"/>
      <c r="K273" s="184"/>
      <c r="L273" s="184"/>
      <c r="M273" s="184"/>
      <c r="N273" s="184"/>
      <c r="O273" s="184"/>
      <c r="P273" s="184"/>
      <c r="R273" s="170"/>
      <c r="S273" s="186"/>
      <c r="T273" s="186"/>
      <c r="U273" s="186"/>
      <c r="V273" s="186"/>
      <c r="W273" s="186"/>
      <c r="X273" s="186"/>
      <c r="Y273" s="186"/>
      <c r="Z273" s="186"/>
      <c r="AA273" s="186"/>
      <c r="AB273" s="186"/>
      <c r="AC273" s="186"/>
      <c r="AD273" s="186"/>
      <c r="AE273" s="186"/>
      <c r="AF273" s="186"/>
      <c r="AG273" s="186"/>
      <c r="AH273" s="186"/>
      <c r="AI273" s="186"/>
      <c r="AJ273" s="186"/>
      <c r="AK273" s="186"/>
      <c r="AL273" s="186"/>
      <c r="AM273" s="186"/>
      <c r="AN273" s="186"/>
      <c r="AO273" s="186"/>
      <c r="AP273" s="186"/>
      <c r="AQ273" s="186"/>
      <c r="AR273" s="186"/>
      <c r="AS273" s="186"/>
      <c r="AT273" s="186"/>
      <c r="AU273" s="186"/>
      <c r="AV273" s="186"/>
      <c r="AW273" s="186"/>
      <c r="AX273" s="186"/>
      <c r="AY273" s="186"/>
      <c r="AZ273" s="186"/>
      <c r="BA273" s="186"/>
      <c r="BB273" s="186"/>
      <c r="BC273" s="186"/>
      <c r="BD273" s="186"/>
      <c r="BE273" s="186"/>
      <c r="BF273" s="186"/>
      <c r="BG273" s="186"/>
      <c r="BH273" s="186"/>
      <c r="BI273" s="186"/>
      <c r="BJ273" s="186"/>
      <c r="BK273" s="186"/>
      <c r="BL273" s="186"/>
      <c r="BM273" s="186"/>
      <c r="BN273" s="186"/>
      <c r="BO273" s="186"/>
      <c r="BP273" s="186"/>
      <c r="BQ273" s="186"/>
      <c r="BR273" s="186"/>
      <c r="BS273" s="186"/>
      <c r="BT273" s="186"/>
      <c r="BU273" s="186"/>
      <c r="BV273" s="186"/>
      <c r="BW273" s="186"/>
      <c r="BX273" s="186"/>
      <c r="BY273" s="186"/>
      <c r="BZ273" s="186"/>
      <c r="CA273" s="186"/>
      <c r="CB273" s="186"/>
      <c r="CC273" s="186"/>
      <c r="CD273" s="186"/>
      <c r="CE273" s="186"/>
      <c r="CF273" s="186"/>
      <c r="CG273" s="186"/>
      <c r="CH273" s="186"/>
      <c r="CI273" s="186"/>
      <c r="CJ273" s="186"/>
      <c r="CK273" s="186"/>
    </row>
    <row r="274" spans="2:89" x14ac:dyDescent="0.35">
      <c r="B274" s="167"/>
      <c r="E274" s="8"/>
      <c r="H274" s="31"/>
      <c r="I274" s="31"/>
      <c r="J274" s="73"/>
      <c r="K274" s="39"/>
      <c r="L274" s="39"/>
      <c r="M274" s="39"/>
      <c r="N274" s="39"/>
      <c r="O274" s="39"/>
      <c r="P274" s="39"/>
      <c r="R274"/>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row>
    <row r="275" spans="2:89" x14ac:dyDescent="0.35">
      <c r="B275" s="66" t="s">
        <v>586</v>
      </c>
      <c r="C275" s="31"/>
      <c r="D275" t="s">
        <v>588</v>
      </c>
      <c r="E275" s="8" t="str">
        <f t="shared" ref="E275:E289" si="194">ROW()&amp;" "&amp;D275</f>
        <v>275 PROB-ER</v>
      </c>
      <c r="F275" t="s">
        <v>589</v>
      </c>
      <c r="G275" s="31" t="s">
        <v>243</v>
      </c>
      <c r="H275" s="22"/>
      <c r="I275" s="22"/>
      <c r="J275" s="288"/>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row>
    <row r="276" spans="2:89" x14ac:dyDescent="0.35">
      <c r="B276" s="95" t="s">
        <v>677</v>
      </c>
      <c r="D276" t="s">
        <v>588</v>
      </c>
      <c r="E276" s="8" t="str">
        <f t="shared" si="194"/>
        <v>276 PROB-ER</v>
      </c>
      <c r="G276" t="str">
        <f t="shared" ref="G276:G281" si="195">E276</f>
        <v>276 PROB-ER</v>
      </c>
      <c r="H276" s="247" t="s">
        <v>680</v>
      </c>
      <c r="I276" s="247" t="s">
        <v>216</v>
      </c>
      <c r="J276" s="247"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row>
    <row r="277" spans="2:89" x14ac:dyDescent="0.35">
      <c r="B277" s="137" t="s">
        <v>320</v>
      </c>
      <c r="D277" t="s">
        <v>588</v>
      </c>
      <c r="E277" s="8" t="str">
        <f t="shared" si="194"/>
        <v>277 PROB-ER</v>
      </c>
      <c r="G277" t="str">
        <f t="shared" si="195"/>
        <v>277 PROB-ER</v>
      </c>
      <c r="H277" s="23">
        <v>5000</v>
      </c>
      <c r="I277" s="98">
        <v>45292</v>
      </c>
      <c r="J277" s="248">
        <v>0.5</v>
      </c>
      <c r="K277" s="23">
        <f t="shared" ref="K277:P281" si="196">SUMIF($3:$3,K$2,277:277)</f>
        <v>30000</v>
      </c>
      <c r="L277" s="23">
        <f t="shared" si="196"/>
        <v>15000</v>
      </c>
      <c r="M277" s="23">
        <f t="shared" si="196"/>
        <v>10000</v>
      </c>
      <c r="N277" s="23">
        <f t="shared" si="196"/>
        <v>7500</v>
      </c>
      <c r="O277" s="23">
        <f t="shared" si="196"/>
        <v>6000</v>
      </c>
      <c r="P277" s="23">
        <f t="shared" si="196"/>
        <v>4583.333333333333</v>
      </c>
      <c r="R277"/>
      <c r="S277" s="24">
        <f t="shared" ref="S277:AB280" si="197">$H277*(EOMONTH($I277,0)&lt;=S$2)/S$5*$J277</f>
        <v>2500</v>
      </c>
      <c r="T277" s="24">
        <f t="shared" si="197"/>
        <v>2500</v>
      </c>
      <c r="U277" s="24">
        <f t="shared" si="197"/>
        <v>2500</v>
      </c>
      <c r="V277" s="24">
        <f t="shared" si="197"/>
        <v>2500</v>
      </c>
      <c r="W277" s="24">
        <f t="shared" si="197"/>
        <v>2500</v>
      </c>
      <c r="X277" s="24">
        <f t="shared" si="197"/>
        <v>2500</v>
      </c>
      <c r="Y277" s="24">
        <f t="shared" si="197"/>
        <v>2500</v>
      </c>
      <c r="Z277" s="24">
        <f t="shared" si="197"/>
        <v>2500</v>
      </c>
      <c r="AA277" s="24">
        <f t="shared" si="197"/>
        <v>2500</v>
      </c>
      <c r="AB277" s="24">
        <f t="shared" si="197"/>
        <v>2500</v>
      </c>
      <c r="AC277" s="24">
        <f t="shared" ref="AC277:AL280" si="198">$H277*(EOMONTH($I277,0)&lt;=AC$2)/AC$5*$J277</f>
        <v>2500</v>
      </c>
      <c r="AD277" s="24">
        <f t="shared" si="198"/>
        <v>2500</v>
      </c>
      <c r="AE277" s="24">
        <f t="shared" si="198"/>
        <v>1250</v>
      </c>
      <c r="AF277" s="24">
        <f t="shared" si="198"/>
        <v>1250</v>
      </c>
      <c r="AG277" s="24">
        <f t="shared" si="198"/>
        <v>1250</v>
      </c>
      <c r="AH277" s="24">
        <f t="shared" si="198"/>
        <v>1250</v>
      </c>
      <c r="AI277" s="24">
        <f t="shared" si="198"/>
        <v>1250</v>
      </c>
      <c r="AJ277" s="24">
        <f t="shared" si="198"/>
        <v>1250</v>
      </c>
      <c r="AK277" s="24">
        <f t="shared" si="198"/>
        <v>1250</v>
      </c>
      <c r="AL277" s="24">
        <f t="shared" si="198"/>
        <v>1250</v>
      </c>
      <c r="AM277" s="24">
        <f t="shared" ref="AM277:AV280" si="199">$H277*(EOMONTH($I277,0)&lt;=AM$2)/AM$5*$J277</f>
        <v>1250</v>
      </c>
      <c r="AN277" s="24">
        <f t="shared" si="199"/>
        <v>1250</v>
      </c>
      <c r="AO277" s="24">
        <f t="shared" si="199"/>
        <v>1250</v>
      </c>
      <c r="AP277" s="24">
        <f t="shared" si="199"/>
        <v>1250</v>
      </c>
      <c r="AQ277" s="24">
        <f t="shared" si="199"/>
        <v>833.33333333333337</v>
      </c>
      <c r="AR277" s="24">
        <f t="shared" si="199"/>
        <v>833.33333333333337</v>
      </c>
      <c r="AS277" s="24">
        <f t="shared" si="199"/>
        <v>833.33333333333337</v>
      </c>
      <c r="AT277" s="24">
        <f t="shared" si="199"/>
        <v>833.33333333333337</v>
      </c>
      <c r="AU277" s="24">
        <f t="shared" si="199"/>
        <v>833.33333333333337</v>
      </c>
      <c r="AV277" s="24">
        <f t="shared" si="199"/>
        <v>833.33333333333337</v>
      </c>
      <c r="AW277" s="24">
        <f t="shared" ref="AW277:BF280" si="200">$H277*(EOMONTH($I277,0)&lt;=AW$2)/AW$5*$J277</f>
        <v>833.33333333333337</v>
      </c>
      <c r="AX277" s="24">
        <f t="shared" si="200"/>
        <v>833.33333333333337</v>
      </c>
      <c r="AY277" s="24">
        <f t="shared" si="200"/>
        <v>833.33333333333337</v>
      </c>
      <c r="AZ277" s="24">
        <f t="shared" si="200"/>
        <v>833.33333333333337</v>
      </c>
      <c r="BA277" s="24">
        <f t="shared" si="200"/>
        <v>833.33333333333337</v>
      </c>
      <c r="BB277" s="24">
        <f t="shared" si="200"/>
        <v>833.33333333333337</v>
      </c>
      <c r="BC277" s="24">
        <f t="shared" si="200"/>
        <v>625</v>
      </c>
      <c r="BD277" s="24">
        <f t="shared" si="200"/>
        <v>625</v>
      </c>
      <c r="BE277" s="24">
        <f t="shared" si="200"/>
        <v>625</v>
      </c>
      <c r="BF277" s="24">
        <f t="shared" si="200"/>
        <v>625</v>
      </c>
      <c r="BG277" s="24">
        <f t="shared" ref="BG277:BP280" si="201">$H277*(EOMONTH($I277,0)&lt;=BG$2)/BG$5*$J277</f>
        <v>625</v>
      </c>
      <c r="BH277" s="24">
        <f t="shared" si="201"/>
        <v>625</v>
      </c>
      <c r="BI277" s="24">
        <f t="shared" si="201"/>
        <v>625</v>
      </c>
      <c r="BJ277" s="24">
        <f t="shared" si="201"/>
        <v>625</v>
      </c>
      <c r="BK277" s="24">
        <f t="shared" si="201"/>
        <v>625</v>
      </c>
      <c r="BL277" s="24">
        <f t="shared" si="201"/>
        <v>625</v>
      </c>
      <c r="BM277" s="24">
        <f t="shared" si="201"/>
        <v>625</v>
      </c>
      <c r="BN277" s="24">
        <f t="shared" si="201"/>
        <v>625</v>
      </c>
      <c r="BO277" s="24">
        <f t="shared" si="201"/>
        <v>500</v>
      </c>
      <c r="BP277" s="24">
        <f t="shared" si="201"/>
        <v>500</v>
      </c>
      <c r="BQ277" s="24">
        <f t="shared" ref="BQ277:BZ280" si="202">$H277*(EOMONTH($I277,0)&lt;=BQ$2)/BQ$5*$J277</f>
        <v>500</v>
      </c>
      <c r="BR277" s="24">
        <f t="shared" si="202"/>
        <v>500</v>
      </c>
      <c r="BS277" s="24">
        <f t="shared" si="202"/>
        <v>500</v>
      </c>
      <c r="BT277" s="24">
        <f t="shared" si="202"/>
        <v>500</v>
      </c>
      <c r="BU277" s="24">
        <f t="shared" si="202"/>
        <v>500</v>
      </c>
      <c r="BV277" s="24">
        <f t="shared" si="202"/>
        <v>500</v>
      </c>
      <c r="BW277" s="24">
        <f t="shared" si="202"/>
        <v>500</v>
      </c>
      <c r="BX277" s="24">
        <f t="shared" si="202"/>
        <v>500</v>
      </c>
      <c r="BY277" s="24">
        <f t="shared" si="202"/>
        <v>500</v>
      </c>
      <c r="BZ277" s="24">
        <f t="shared" si="202"/>
        <v>500</v>
      </c>
      <c r="CA277" s="24">
        <f t="shared" ref="CA277:CK280" si="203">$H277*(EOMONTH($I277,0)&lt;=CA$2)/CA$5*$J277</f>
        <v>416.66666666666669</v>
      </c>
      <c r="CB277" s="24">
        <f t="shared" si="203"/>
        <v>416.66666666666669</v>
      </c>
      <c r="CC277" s="24">
        <f t="shared" si="203"/>
        <v>416.66666666666669</v>
      </c>
      <c r="CD277" s="24">
        <f t="shared" si="203"/>
        <v>416.66666666666669</v>
      </c>
      <c r="CE277" s="24">
        <f t="shared" si="203"/>
        <v>416.66666666666669</v>
      </c>
      <c r="CF277" s="24">
        <f t="shared" si="203"/>
        <v>416.66666666666669</v>
      </c>
      <c r="CG277" s="24">
        <f t="shared" si="203"/>
        <v>416.66666666666669</v>
      </c>
      <c r="CH277" s="24">
        <f t="shared" si="203"/>
        <v>416.66666666666669</v>
      </c>
      <c r="CI277" s="24">
        <f t="shared" si="203"/>
        <v>416.66666666666669</v>
      </c>
      <c r="CJ277" s="24">
        <f t="shared" si="203"/>
        <v>416.66666666666669</v>
      </c>
      <c r="CK277" s="24">
        <f t="shared" si="203"/>
        <v>416.66666666666669</v>
      </c>
    </row>
    <row r="278" spans="2:89" x14ac:dyDescent="0.35">
      <c r="B278" s="137" t="s">
        <v>321</v>
      </c>
      <c r="D278" t="s">
        <v>588</v>
      </c>
      <c r="E278" s="8" t="str">
        <f t="shared" si="194"/>
        <v>278 PROB-ER</v>
      </c>
      <c r="G278" t="str">
        <f t="shared" si="195"/>
        <v>278 PROB-ER</v>
      </c>
      <c r="H278" s="23">
        <v>5000</v>
      </c>
      <c r="I278" s="98">
        <f>EOMONTH(I277,7)</f>
        <v>45535</v>
      </c>
      <c r="J278" s="248">
        <v>0.5</v>
      </c>
      <c r="K278" s="23">
        <f t="shared" si="196"/>
        <v>12500</v>
      </c>
      <c r="L278" s="23">
        <f t="shared" si="196"/>
        <v>15000</v>
      </c>
      <c r="M278" s="23">
        <f t="shared" si="196"/>
        <v>10000</v>
      </c>
      <c r="N278" s="23">
        <f t="shared" si="196"/>
        <v>7500</v>
      </c>
      <c r="O278" s="23">
        <f t="shared" si="196"/>
        <v>6000</v>
      </c>
      <c r="P278" s="23">
        <f t="shared" si="196"/>
        <v>4583.333333333333</v>
      </c>
      <c r="R278"/>
      <c r="S278" s="24">
        <f t="shared" si="197"/>
        <v>0</v>
      </c>
      <c r="T278" s="24">
        <f t="shared" si="197"/>
        <v>0</v>
      </c>
      <c r="U278" s="24">
        <f t="shared" si="197"/>
        <v>0</v>
      </c>
      <c r="V278" s="24">
        <f t="shared" si="197"/>
        <v>0</v>
      </c>
      <c r="W278" s="24">
        <f t="shared" si="197"/>
        <v>0</v>
      </c>
      <c r="X278" s="24">
        <f t="shared" si="197"/>
        <v>0</v>
      </c>
      <c r="Y278" s="24">
        <f t="shared" si="197"/>
        <v>0</v>
      </c>
      <c r="Z278" s="24">
        <f t="shared" si="197"/>
        <v>2500</v>
      </c>
      <c r="AA278" s="24">
        <f t="shared" si="197"/>
        <v>2500</v>
      </c>
      <c r="AB278" s="24">
        <f t="shared" si="197"/>
        <v>2500</v>
      </c>
      <c r="AC278" s="24">
        <f t="shared" si="198"/>
        <v>2500</v>
      </c>
      <c r="AD278" s="24">
        <f t="shared" si="198"/>
        <v>2500</v>
      </c>
      <c r="AE278" s="24">
        <f t="shared" si="198"/>
        <v>1250</v>
      </c>
      <c r="AF278" s="24">
        <f t="shared" si="198"/>
        <v>1250</v>
      </c>
      <c r="AG278" s="24">
        <f t="shared" si="198"/>
        <v>1250</v>
      </c>
      <c r="AH278" s="24">
        <f t="shared" si="198"/>
        <v>1250</v>
      </c>
      <c r="AI278" s="24">
        <f t="shared" si="198"/>
        <v>1250</v>
      </c>
      <c r="AJ278" s="24">
        <f t="shared" si="198"/>
        <v>1250</v>
      </c>
      <c r="AK278" s="24">
        <f t="shared" si="198"/>
        <v>1250</v>
      </c>
      <c r="AL278" s="24">
        <f t="shared" si="198"/>
        <v>1250</v>
      </c>
      <c r="AM278" s="24">
        <f t="shared" si="199"/>
        <v>1250</v>
      </c>
      <c r="AN278" s="24">
        <f t="shared" si="199"/>
        <v>1250</v>
      </c>
      <c r="AO278" s="24">
        <f t="shared" si="199"/>
        <v>1250</v>
      </c>
      <c r="AP278" s="24">
        <f t="shared" si="199"/>
        <v>1250</v>
      </c>
      <c r="AQ278" s="24">
        <f t="shared" si="199"/>
        <v>833.33333333333337</v>
      </c>
      <c r="AR278" s="24">
        <f t="shared" si="199"/>
        <v>833.33333333333337</v>
      </c>
      <c r="AS278" s="24">
        <f t="shared" si="199"/>
        <v>833.33333333333337</v>
      </c>
      <c r="AT278" s="24">
        <f t="shared" si="199"/>
        <v>833.33333333333337</v>
      </c>
      <c r="AU278" s="24">
        <f t="shared" si="199"/>
        <v>833.33333333333337</v>
      </c>
      <c r="AV278" s="24">
        <f t="shared" si="199"/>
        <v>833.33333333333337</v>
      </c>
      <c r="AW278" s="24">
        <f t="shared" si="200"/>
        <v>833.33333333333337</v>
      </c>
      <c r="AX278" s="24">
        <f t="shared" si="200"/>
        <v>833.33333333333337</v>
      </c>
      <c r="AY278" s="24">
        <f t="shared" si="200"/>
        <v>833.33333333333337</v>
      </c>
      <c r="AZ278" s="24">
        <f t="shared" si="200"/>
        <v>833.33333333333337</v>
      </c>
      <c r="BA278" s="24">
        <f t="shared" si="200"/>
        <v>833.33333333333337</v>
      </c>
      <c r="BB278" s="24">
        <f t="shared" si="200"/>
        <v>833.33333333333337</v>
      </c>
      <c r="BC278" s="24">
        <f t="shared" si="200"/>
        <v>625</v>
      </c>
      <c r="BD278" s="24">
        <f t="shared" si="200"/>
        <v>625</v>
      </c>
      <c r="BE278" s="24">
        <f t="shared" si="200"/>
        <v>625</v>
      </c>
      <c r="BF278" s="24">
        <f t="shared" si="200"/>
        <v>625</v>
      </c>
      <c r="BG278" s="24">
        <f t="shared" si="201"/>
        <v>625</v>
      </c>
      <c r="BH278" s="24">
        <f t="shared" si="201"/>
        <v>625</v>
      </c>
      <c r="BI278" s="24">
        <f t="shared" si="201"/>
        <v>625</v>
      </c>
      <c r="BJ278" s="24">
        <f t="shared" si="201"/>
        <v>625</v>
      </c>
      <c r="BK278" s="24">
        <f t="shared" si="201"/>
        <v>625</v>
      </c>
      <c r="BL278" s="24">
        <f t="shared" si="201"/>
        <v>625</v>
      </c>
      <c r="BM278" s="24">
        <f t="shared" si="201"/>
        <v>625</v>
      </c>
      <c r="BN278" s="24">
        <f t="shared" si="201"/>
        <v>625</v>
      </c>
      <c r="BO278" s="24">
        <f t="shared" si="201"/>
        <v>500</v>
      </c>
      <c r="BP278" s="24">
        <f t="shared" si="201"/>
        <v>500</v>
      </c>
      <c r="BQ278" s="24">
        <f t="shared" si="202"/>
        <v>500</v>
      </c>
      <c r="BR278" s="24">
        <f t="shared" si="202"/>
        <v>500</v>
      </c>
      <c r="BS278" s="24">
        <f t="shared" si="202"/>
        <v>500</v>
      </c>
      <c r="BT278" s="24">
        <f t="shared" si="202"/>
        <v>500</v>
      </c>
      <c r="BU278" s="24">
        <f t="shared" si="202"/>
        <v>500</v>
      </c>
      <c r="BV278" s="24">
        <f t="shared" si="202"/>
        <v>500</v>
      </c>
      <c r="BW278" s="24">
        <f t="shared" si="202"/>
        <v>500</v>
      </c>
      <c r="BX278" s="24">
        <f t="shared" si="202"/>
        <v>500</v>
      </c>
      <c r="BY278" s="24">
        <f t="shared" si="202"/>
        <v>500</v>
      </c>
      <c r="BZ278" s="24">
        <f t="shared" si="202"/>
        <v>500</v>
      </c>
      <c r="CA278" s="24">
        <f t="shared" si="203"/>
        <v>416.66666666666669</v>
      </c>
      <c r="CB278" s="24">
        <f t="shared" si="203"/>
        <v>416.66666666666669</v>
      </c>
      <c r="CC278" s="24">
        <f t="shared" si="203"/>
        <v>416.66666666666669</v>
      </c>
      <c r="CD278" s="24">
        <f t="shared" si="203"/>
        <v>416.66666666666669</v>
      </c>
      <c r="CE278" s="24">
        <f t="shared" si="203"/>
        <v>416.66666666666669</v>
      </c>
      <c r="CF278" s="24">
        <f t="shared" si="203"/>
        <v>416.66666666666669</v>
      </c>
      <c r="CG278" s="24">
        <f t="shared" si="203"/>
        <v>416.66666666666669</v>
      </c>
      <c r="CH278" s="24">
        <f t="shared" si="203"/>
        <v>416.66666666666669</v>
      </c>
      <c r="CI278" s="24">
        <f t="shared" si="203"/>
        <v>416.66666666666669</v>
      </c>
      <c r="CJ278" s="24">
        <f t="shared" si="203"/>
        <v>416.66666666666669</v>
      </c>
      <c r="CK278" s="24">
        <f t="shared" si="203"/>
        <v>416.66666666666669</v>
      </c>
    </row>
    <row r="279" spans="2:89" x14ac:dyDescent="0.35">
      <c r="B279" s="137" t="s">
        <v>322</v>
      </c>
      <c r="D279" t="s">
        <v>588</v>
      </c>
      <c r="E279" s="8" t="str">
        <f t="shared" si="194"/>
        <v>279 PROB-ER</v>
      </c>
      <c r="G279" t="str">
        <f t="shared" si="195"/>
        <v>279 PROB-ER</v>
      </c>
      <c r="H279" s="23">
        <v>5000</v>
      </c>
      <c r="I279" s="98">
        <f>EOMONTH(I278,7)</f>
        <v>45747</v>
      </c>
      <c r="J279" s="248">
        <v>0.5</v>
      </c>
      <c r="K279" s="23">
        <f t="shared" si="196"/>
        <v>0</v>
      </c>
      <c r="L279" s="23">
        <f t="shared" si="196"/>
        <v>12500</v>
      </c>
      <c r="M279" s="23">
        <f t="shared" si="196"/>
        <v>10000</v>
      </c>
      <c r="N279" s="23">
        <f t="shared" si="196"/>
        <v>7500</v>
      </c>
      <c r="O279" s="23">
        <f t="shared" si="196"/>
        <v>6000</v>
      </c>
      <c r="P279" s="23">
        <f t="shared" si="196"/>
        <v>4583.333333333333</v>
      </c>
      <c r="R279"/>
      <c r="S279" s="24">
        <f t="shared" si="197"/>
        <v>0</v>
      </c>
      <c r="T279" s="24">
        <f t="shared" si="197"/>
        <v>0</v>
      </c>
      <c r="U279" s="24">
        <f t="shared" si="197"/>
        <v>0</v>
      </c>
      <c r="V279" s="24">
        <f t="shared" si="197"/>
        <v>0</v>
      </c>
      <c r="W279" s="24">
        <f t="shared" si="197"/>
        <v>0</v>
      </c>
      <c r="X279" s="24">
        <f t="shared" si="197"/>
        <v>0</v>
      </c>
      <c r="Y279" s="24">
        <f t="shared" si="197"/>
        <v>0</v>
      </c>
      <c r="Z279" s="24">
        <f t="shared" si="197"/>
        <v>0</v>
      </c>
      <c r="AA279" s="24">
        <f t="shared" si="197"/>
        <v>0</v>
      </c>
      <c r="AB279" s="24">
        <f t="shared" si="197"/>
        <v>0</v>
      </c>
      <c r="AC279" s="24">
        <f t="shared" si="198"/>
        <v>0</v>
      </c>
      <c r="AD279" s="24">
        <f t="shared" si="198"/>
        <v>0</v>
      </c>
      <c r="AE279" s="24">
        <f t="shared" si="198"/>
        <v>0</v>
      </c>
      <c r="AF279" s="24">
        <f t="shared" si="198"/>
        <v>0</v>
      </c>
      <c r="AG279" s="24">
        <f t="shared" si="198"/>
        <v>1250</v>
      </c>
      <c r="AH279" s="24">
        <f t="shared" si="198"/>
        <v>1250</v>
      </c>
      <c r="AI279" s="24">
        <f t="shared" si="198"/>
        <v>1250</v>
      </c>
      <c r="AJ279" s="24">
        <f t="shared" si="198"/>
        <v>1250</v>
      </c>
      <c r="AK279" s="24">
        <f t="shared" si="198"/>
        <v>1250</v>
      </c>
      <c r="AL279" s="24">
        <f t="shared" si="198"/>
        <v>1250</v>
      </c>
      <c r="AM279" s="24">
        <f t="shared" si="199"/>
        <v>1250</v>
      </c>
      <c r="AN279" s="24">
        <f t="shared" si="199"/>
        <v>1250</v>
      </c>
      <c r="AO279" s="24">
        <f t="shared" si="199"/>
        <v>1250</v>
      </c>
      <c r="AP279" s="24">
        <f t="shared" si="199"/>
        <v>1250</v>
      </c>
      <c r="AQ279" s="24">
        <f t="shared" si="199"/>
        <v>833.33333333333337</v>
      </c>
      <c r="AR279" s="24">
        <f t="shared" si="199"/>
        <v>833.33333333333337</v>
      </c>
      <c r="AS279" s="24">
        <f t="shared" si="199"/>
        <v>833.33333333333337</v>
      </c>
      <c r="AT279" s="24">
        <f t="shared" si="199"/>
        <v>833.33333333333337</v>
      </c>
      <c r="AU279" s="24">
        <f t="shared" si="199"/>
        <v>833.33333333333337</v>
      </c>
      <c r="AV279" s="24">
        <f t="shared" si="199"/>
        <v>833.33333333333337</v>
      </c>
      <c r="AW279" s="24">
        <f t="shared" si="200"/>
        <v>833.33333333333337</v>
      </c>
      <c r="AX279" s="24">
        <f t="shared" si="200"/>
        <v>833.33333333333337</v>
      </c>
      <c r="AY279" s="24">
        <f t="shared" si="200"/>
        <v>833.33333333333337</v>
      </c>
      <c r="AZ279" s="24">
        <f t="shared" si="200"/>
        <v>833.33333333333337</v>
      </c>
      <c r="BA279" s="24">
        <f t="shared" si="200"/>
        <v>833.33333333333337</v>
      </c>
      <c r="BB279" s="24">
        <f t="shared" si="200"/>
        <v>833.33333333333337</v>
      </c>
      <c r="BC279" s="24">
        <f t="shared" si="200"/>
        <v>625</v>
      </c>
      <c r="BD279" s="24">
        <f t="shared" si="200"/>
        <v>625</v>
      </c>
      <c r="BE279" s="24">
        <f t="shared" si="200"/>
        <v>625</v>
      </c>
      <c r="BF279" s="24">
        <f t="shared" si="200"/>
        <v>625</v>
      </c>
      <c r="BG279" s="24">
        <f t="shared" si="201"/>
        <v>625</v>
      </c>
      <c r="BH279" s="24">
        <f t="shared" si="201"/>
        <v>625</v>
      </c>
      <c r="BI279" s="24">
        <f t="shared" si="201"/>
        <v>625</v>
      </c>
      <c r="BJ279" s="24">
        <f t="shared" si="201"/>
        <v>625</v>
      </c>
      <c r="BK279" s="24">
        <f t="shared" si="201"/>
        <v>625</v>
      </c>
      <c r="BL279" s="24">
        <f t="shared" si="201"/>
        <v>625</v>
      </c>
      <c r="BM279" s="24">
        <f t="shared" si="201"/>
        <v>625</v>
      </c>
      <c r="BN279" s="24">
        <f t="shared" si="201"/>
        <v>625</v>
      </c>
      <c r="BO279" s="24">
        <f t="shared" si="201"/>
        <v>500</v>
      </c>
      <c r="BP279" s="24">
        <f t="shared" si="201"/>
        <v>500</v>
      </c>
      <c r="BQ279" s="24">
        <f t="shared" si="202"/>
        <v>500</v>
      </c>
      <c r="BR279" s="24">
        <f t="shared" si="202"/>
        <v>500</v>
      </c>
      <c r="BS279" s="24">
        <f t="shared" si="202"/>
        <v>500</v>
      </c>
      <c r="BT279" s="24">
        <f t="shared" si="202"/>
        <v>500</v>
      </c>
      <c r="BU279" s="24">
        <f t="shared" si="202"/>
        <v>500</v>
      </c>
      <c r="BV279" s="24">
        <f t="shared" si="202"/>
        <v>500</v>
      </c>
      <c r="BW279" s="24">
        <f t="shared" si="202"/>
        <v>500</v>
      </c>
      <c r="BX279" s="24">
        <f t="shared" si="202"/>
        <v>500</v>
      </c>
      <c r="BY279" s="24">
        <f t="shared" si="202"/>
        <v>500</v>
      </c>
      <c r="BZ279" s="24">
        <f t="shared" si="202"/>
        <v>500</v>
      </c>
      <c r="CA279" s="24">
        <f t="shared" si="203"/>
        <v>416.66666666666669</v>
      </c>
      <c r="CB279" s="24">
        <f t="shared" si="203"/>
        <v>416.66666666666669</v>
      </c>
      <c r="CC279" s="24">
        <f t="shared" si="203"/>
        <v>416.66666666666669</v>
      </c>
      <c r="CD279" s="24">
        <f t="shared" si="203"/>
        <v>416.66666666666669</v>
      </c>
      <c r="CE279" s="24">
        <f t="shared" si="203"/>
        <v>416.66666666666669</v>
      </c>
      <c r="CF279" s="24">
        <f t="shared" si="203"/>
        <v>416.66666666666669</v>
      </c>
      <c r="CG279" s="24">
        <f t="shared" si="203"/>
        <v>416.66666666666669</v>
      </c>
      <c r="CH279" s="24">
        <f t="shared" si="203"/>
        <v>416.66666666666669</v>
      </c>
      <c r="CI279" s="24">
        <f t="shared" si="203"/>
        <v>416.66666666666669</v>
      </c>
      <c r="CJ279" s="24">
        <f t="shared" si="203"/>
        <v>416.66666666666669</v>
      </c>
      <c r="CK279" s="24">
        <f t="shared" si="203"/>
        <v>416.66666666666669</v>
      </c>
    </row>
    <row r="280" spans="2:89" x14ac:dyDescent="0.35">
      <c r="B280" s="137" t="s">
        <v>323</v>
      </c>
      <c r="D280" t="s">
        <v>588</v>
      </c>
      <c r="E280" s="8" t="str">
        <f t="shared" si="194"/>
        <v>280 PROB-ER</v>
      </c>
      <c r="G280" t="str">
        <f t="shared" si="195"/>
        <v>280 PROB-ER</v>
      </c>
      <c r="H280" s="23">
        <v>5000</v>
      </c>
      <c r="I280" s="98">
        <f>EOMONTH(I279,7)</f>
        <v>45961</v>
      </c>
      <c r="J280" s="248">
        <v>0.5</v>
      </c>
      <c r="K280" s="251">
        <f t="shared" si="196"/>
        <v>0</v>
      </c>
      <c r="L280" s="251">
        <f t="shared" si="196"/>
        <v>3750</v>
      </c>
      <c r="M280" s="251">
        <f t="shared" si="196"/>
        <v>10000</v>
      </c>
      <c r="N280" s="251">
        <f t="shared" si="196"/>
        <v>7500</v>
      </c>
      <c r="O280" s="251">
        <f t="shared" si="196"/>
        <v>6000</v>
      </c>
      <c r="P280" s="251">
        <f t="shared" si="196"/>
        <v>4583.333333333333</v>
      </c>
      <c r="R280"/>
      <c r="S280" s="134">
        <f t="shared" si="197"/>
        <v>0</v>
      </c>
      <c r="T280" s="134">
        <f t="shared" si="197"/>
        <v>0</v>
      </c>
      <c r="U280" s="134">
        <f t="shared" si="197"/>
        <v>0</v>
      </c>
      <c r="V280" s="134">
        <f t="shared" si="197"/>
        <v>0</v>
      </c>
      <c r="W280" s="134">
        <f t="shared" si="197"/>
        <v>0</v>
      </c>
      <c r="X280" s="134">
        <f t="shared" si="197"/>
        <v>0</v>
      </c>
      <c r="Y280" s="134">
        <f t="shared" si="197"/>
        <v>0</v>
      </c>
      <c r="Z280" s="134">
        <f t="shared" si="197"/>
        <v>0</v>
      </c>
      <c r="AA280" s="134">
        <f t="shared" si="197"/>
        <v>0</v>
      </c>
      <c r="AB280" s="134">
        <f t="shared" si="197"/>
        <v>0</v>
      </c>
      <c r="AC280" s="134">
        <f t="shared" si="198"/>
        <v>0</v>
      </c>
      <c r="AD280" s="134">
        <f t="shared" si="198"/>
        <v>0</v>
      </c>
      <c r="AE280" s="134">
        <f t="shared" si="198"/>
        <v>0</v>
      </c>
      <c r="AF280" s="134">
        <f t="shared" si="198"/>
        <v>0</v>
      </c>
      <c r="AG280" s="134">
        <f t="shared" si="198"/>
        <v>0</v>
      </c>
      <c r="AH280" s="134">
        <f t="shared" si="198"/>
        <v>0</v>
      </c>
      <c r="AI280" s="134">
        <f t="shared" si="198"/>
        <v>0</v>
      </c>
      <c r="AJ280" s="134">
        <f t="shared" si="198"/>
        <v>0</v>
      </c>
      <c r="AK280" s="134">
        <f t="shared" si="198"/>
        <v>0</v>
      </c>
      <c r="AL280" s="134">
        <f t="shared" si="198"/>
        <v>0</v>
      </c>
      <c r="AM280" s="134">
        <f t="shared" si="199"/>
        <v>0</v>
      </c>
      <c r="AN280" s="134">
        <f t="shared" si="199"/>
        <v>1250</v>
      </c>
      <c r="AO280" s="134">
        <f t="shared" si="199"/>
        <v>1250</v>
      </c>
      <c r="AP280" s="134">
        <f t="shared" si="199"/>
        <v>1250</v>
      </c>
      <c r="AQ280" s="134">
        <f t="shared" si="199"/>
        <v>833.33333333333337</v>
      </c>
      <c r="AR280" s="134">
        <f t="shared" si="199"/>
        <v>833.33333333333337</v>
      </c>
      <c r="AS280" s="134">
        <f t="shared" si="199"/>
        <v>833.33333333333337</v>
      </c>
      <c r="AT280" s="134">
        <f t="shared" si="199"/>
        <v>833.33333333333337</v>
      </c>
      <c r="AU280" s="134">
        <f t="shared" si="199"/>
        <v>833.33333333333337</v>
      </c>
      <c r="AV280" s="134">
        <f t="shared" si="199"/>
        <v>833.33333333333337</v>
      </c>
      <c r="AW280" s="134">
        <f t="shared" si="200"/>
        <v>833.33333333333337</v>
      </c>
      <c r="AX280" s="134">
        <f t="shared" si="200"/>
        <v>833.33333333333337</v>
      </c>
      <c r="AY280" s="134">
        <f t="shared" si="200"/>
        <v>833.33333333333337</v>
      </c>
      <c r="AZ280" s="134">
        <f t="shared" si="200"/>
        <v>833.33333333333337</v>
      </c>
      <c r="BA280" s="134">
        <f t="shared" si="200"/>
        <v>833.33333333333337</v>
      </c>
      <c r="BB280" s="134">
        <f t="shared" si="200"/>
        <v>833.33333333333337</v>
      </c>
      <c r="BC280" s="134">
        <f t="shared" si="200"/>
        <v>625</v>
      </c>
      <c r="BD280" s="134">
        <f t="shared" si="200"/>
        <v>625</v>
      </c>
      <c r="BE280" s="134">
        <f t="shared" si="200"/>
        <v>625</v>
      </c>
      <c r="BF280" s="134">
        <f t="shared" si="200"/>
        <v>625</v>
      </c>
      <c r="BG280" s="134">
        <f t="shared" si="201"/>
        <v>625</v>
      </c>
      <c r="BH280" s="134">
        <f t="shared" si="201"/>
        <v>625</v>
      </c>
      <c r="BI280" s="134">
        <f t="shared" si="201"/>
        <v>625</v>
      </c>
      <c r="BJ280" s="134">
        <f t="shared" si="201"/>
        <v>625</v>
      </c>
      <c r="BK280" s="134">
        <f t="shared" si="201"/>
        <v>625</v>
      </c>
      <c r="BL280" s="134">
        <f t="shared" si="201"/>
        <v>625</v>
      </c>
      <c r="BM280" s="134">
        <f t="shared" si="201"/>
        <v>625</v>
      </c>
      <c r="BN280" s="134">
        <f t="shared" si="201"/>
        <v>625</v>
      </c>
      <c r="BO280" s="134">
        <f t="shared" si="201"/>
        <v>500</v>
      </c>
      <c r="BP280" s="134">
        <f t="shared" si="201"/>
        <v>500</v>
      </c>
      <c r="BQ280" s="134">
        <f t="shared" si="202"/>
        <v>500</v>
      </c>
      <c r="BR280" s="134">
        <f t="shared" si="202"/>
        <v>500</v>
      </c>
      <c r="BS280" s="134">
        <f t="shared" si="202"/>
        <v>500</v>
      </c>
      <c r="BT280" s="134">
        <f t="shared" si="202"/>
        <v>500</v>
      </c>
      <c r="BU280" s="134">
        <f t="shared" si="202"/>
        <v>500</v>
      </c>
      <c r="BV280" s="134">
        <f t="shared" si="202"/>
        <v>500</v>
      </c>
      <c r="BW280" s="134">
        <f t="shared" si="202"/>
        <v>500</v>
      </c>
      <c r="BX280" s="134">
        <f t="shared" si="202"/>
        <v>500</v>
      </c>
      <c r="BY280" s="134">
        <f t="shared" si="202"/>
        <v>500</v>
      </c>
      <c r="BZ280" s="134">
        <f t="shared" si="202"/>
        <v>500</v>
      </c>
      <c r="CA280" s="134">
        <f t="shared" si="203"/>
        <v>416.66666666666669</v>
      </c>
      <c r="CB280" s="134">
        <f t="shared" si="203"/>
        <v>416.66666666666669</v>
      </c>
      <c r="CC280" s="134">
        <f t="shared" si="203"/>
        <v>416.66666666666669</v>
      </c>
      <c r="CD280" s="134">
        <f t="shared" si="203"/>
        <v>416.66666666666669</v>
      </c>
      <c r="CE280" s="134">
        <f t="shared" si="203"/>
        <v>416.66666666666669</v>
      </c>
      <c r="CF280" s="134">
        <f t="shared" si="203"/>
        <v>416.66666666666669</v>
      </c>
      <c r="CG280" s="134">
        <f t="shared" si="203"/>
        <v>416.66666666666669</v>
      </c>
      <c r="CH280" s="134">
        <f t="shared" si="203"/>
        <v>416.66666666666669</v>
      </c>
      <c r="CI280" s="134">
        <f t="shared" si="203"/>
        <v>416.66666666666669</v>
      </c>
      <c r="CJ280" s="134">
        <f t="shared" si="203"/>
        <v>416.66666666666669</v>
      </c>
      <c r="CK280" s="134">
        <f t="shared" si="203"/>
        <v>416.66666666666669</v>
      </c>
    </row>
    <row r="281" spans="2:89" x14ac:dyDescent="0.35">
      <c r="B281" s="123" t="str">
        <f ca="1">OFFSET(B281,ROW(B291)-ROW(B281),0)</f>
        <v>Revenue</v>
      </c>
      <c r="C281" t="s">
        <v>198</v>
      </c>
      <c r="D281" t="s">
        <v>588</v>
      </c>
      <c r="E281" s="8" t="str">
        <f t="shared" si="194"/>
        <v>281 PROB-ER</v>
      </c>
      <c r="G281" t="str">
        <f t="shared" si="195"/>
        <v>281 PROB-ER</v>
      </c>
      <c r="H281" s="31"/>
      <c r="I281" s="31"/>
      <c r="J281" s="31"/>
      <c r="K281" s="58">
        <f t="shared" si="196"/>
        <v>42500</v>
      </c>
      <c r="L281" s="58">
        <f t="shared" si="196"/>
        <v>46250</v>
      </c>
      <c r="M281" s="58">
        <f t="shared" si="196"/>
        <v>40000</v>
      </c>
      <c r="N281" s="58">
        <f t="shared" si="196"/>
        <v>30000</v>
      </c>
      <c r="O281" s="58">
        <f t="shared" si="196"/>
        <v>24000</v>
      </c>
      <c r="P281" s="58">
        <f t="shared" si="196"/>
        <v>18333.333333333332</v>
      </c>
      <c r="R281"/>
      <c r="S281" s="33">
        <f t="shared" ref="S281" si="204">SUM(S277:S280)</f>
        <v>2500</v>
      </c>
      <c r="T281" s="33">
        <f t="shared" ref="T281:AX281" si="205">SUM(T277:T280)</f>
        <v>2500</v>
      </c>
      <c r="U281" s="33">
        <f t="shared" si="205"/>
        <v>2500</v>
      </c>
      <c r="V281" s="33">
        <f t="shared" si="205"/>
        <v>2500</v>
      </c>
      <c r="W281" s="33">
        <f t="shared" si="205"/>
        <v>2500</v>
      </c>
      <c r="X281" s="33">
        <f t="shared" si="205"/>
        <v>2500</v>
      </c>
      <c r="Y281" s="33">
        <f t="shared" si="205"/>
        <v>2500</v>
      </c>
      <c r="Z281" s="33">
        <f t="shared" si="205"/>
        <v>5000</v>
      </c>
      <c r="AA281" s="33">
        <f t="shared" si="205"/>
        <v>5000</v>
      </c>
      <c r="AB281" s="33">
        <f t="shared" si="205"/>
        <v>5000</v>
      </c>
      <c r="AC281" s="33">
        <f t="shared" si="205"/>
        <v>5000</v>
      </c>
      <c r="AD281" s="33">
        <f t="shared" si="205"/>
        <v>5000</v>
      </c>
      <c r="AE281" s="33">
        <f t="shared" si="205"/>
        <v>2500</v>
      </c>
      <c r="AF281" s="33">
        <f t="shared" si="205"/>
        <v>2500</v>
      </c>
      <c r="AG281" s="33">
        <f t="shared" si="205"/>
        <v>3750</v>
      </c>
      <c r="AH281" s="33">
        <f t="shared" si="205"/>
        <v>3750</v>
      </c>
      <c r="AI281" s="33">
        <f t="shared" si="205"/>
        <v>3750</v>
      </c>
      <c r="AJ281" s="33">
        <f t="shared" si="205"/>
        <v>3750</v>
      </c>
      <c r="AK281" s="33">
        <f t="shared" si="205"/>
        <v>3750</v>
      </c>
      <c r="AL281" s="33">
        <f t="shared" si="205"/>
        <v>3750</v>
      </c>
      <c r="AM281" s="33">
        <f t="shared" si="205"/>
        <v>3750</v>
      </c>
      <c r="AN281" s="33">
        <f t="shared" si="205"/>
        <v>5000</v>
      </c>
      <c r="AO281" s="33">
        <f t="shared" si="205"/>
        <v>5000</v>
      </c>
      <c r="AP281" s="33">
        <f t="shared" si="205"/>
        <v>5000</v>
      </c>
      <c r="AQ281" s="33">
        <f t="shared" si="205"/>
        <v>3333.3333333333335</v>
      </c>
      <c r="AR281" s="33">
        <f t="shared" si="205"/>
        <v>3333.3333333333335</v>
      </c>
      <c r="AS281" s="33">
        <f t="shared" si="205"/>
        <v>3333.3333333333335</v>
      </c>
      <c r="AT281" s="33">
        <f t="shared" si="205"/>
        <v>3333.3333333333335</v>
      </c>
      <c r="AU281" s="33">
        <f t="shared" si="205"/>
        <v>3333.3333333333335</v>
      </c>
      <c r="AV281" s="33">
        <f t="shared" si="205"/>
        <v>3333.3333333333335</v>
      </c>
      <c r="AW281" s="33">
        <f t="shared" si="205"/>
        <v>3333.3333333333335</v>
      </c>
      <c r="AX281" s="33">
        <f t="shared" si="205"/>
        <v>3333.3333333333335</v>
      </c>
      <c r="AY281" s="33">
        <f t="shared" ref="AY281:CD281" si="206">SUM(AY277:AY280)</f>
        <v>3333.3333333333335</v>
      </c>
      <c r="AZ281" s="33">
        <f t="shared" si="206"/>
        <v>3333.3333333333335</v>
      </c>
      <c r="BA281" s="33">
        <f t="shared" si="206"/>
        <v>3333.3333333333335</v>
      </c>
      <c r="BB281" s="33">
        <f t="shared" si="206"/>
        <v>3333.3333333333335</v>
      </c>
      <c r="BC281" s="33">
        <f t="shared" si="206"/>
        <v>2500</v>
      </c>
      <c r="BD281" s="33">
        <f t="shared" si="206"/>
        <v>2500</v>
      </c>
      <c r="BE281" s="33">
        <f t="shared" si="206"/>
        <v>2500</v>
      </c>
      <c r="BF281" s="33">
        <f t="shared" si="206"/>
        <v>2500</v>
      </c>
      <c r="BG281" s="33">
        <f t="shared" si="206"/>
        <v>2500</v>
      </c>
      <c r="BH281" s="33">
        <f t="shared" si="206"/>
        <v>2500</v>
      </c>
      <c r="BI281" s="33">
        <f t="shared" si="206"/>
        <v>2500</v>
      </c>
      <c r="BJ281" s="33">
        <f t="shared" si="206"/>
        <v>2500</v>
      </c>
      <c r="BK281" s="33">
        <f t="shared" si="206"/>
        <v>2500</v>
      </c>
      <c r="BL281" s="33">
        <f t="shared" si="206"/>
        <v>2500</v>
      </c>
      <c r="BM281" s="33">
        <f t="shared" si="206"/>
        <v>2500</v>
      </c>
      <c r="BN281" s="33">
        <f t="shared" si="206"/>
        <v>2500</v>
      </c>
      <c r="BO281" s="33">
        <f t="shared" si="206"/>
        <v>2000</v>
      </c>
      <c r="BP281" s="33">
        <f t="shared" si="206"/>
        <v>2000</v>
      </c>
      <c r="BQ281" s="33">
        <f t="shared" si="206"/>
        <v>2000</v>
      </c>
      <c r="BR281" s="33">
        <f t="shared" si="206"/>
        <v>2000</v>
      </c>
      <c r="BS281" s="33">
        <f t="shared" si="206"/>
        <v>2000</v>
      </c>
      <c r="BT281" s="33">
        <f t="shared" si="206"/>
        <v>2000</v>
      </c>
      <c r="BU281" s="33">
        <f t="shared" si="206"/>
        <v>2000</v>
      </c>
      <c r="BV281" s="33">
        <f t="shared" si="206"/>
        <v>2000</v>
      </c>
      <c r="BW281" s="33">
        <f t="shared" si="206"/>
        <v>2000</v>
      </c>
      <c r="BX281" s="33">
        <f t="shared" si="206"/>
        <v>2000</v>
      </c>
      <c r="BY281" s="33">
        <f t="shared" si="206"/>
        <v>2000</v>
      </c>
      <c r="BZ281" s="33">
        <f t="shared" si="206"/>
        <v>2000</v>
      </c>
      <c r="CA281" s="33">
        <f t="shared" si="206"/>
        <v>1666.6666666666667</v>
      </c>
      <c r="CB281" s="33">
        <f t="shared" si="206"/>
        <v>1666.6666666666667</v>
      </c>
      <c r="CC281" s="33">
        <f t="shared" si="206"/>
        <v>1666.6666666666667</v>
      </c>
      <c r="CD281" s="33">
        <f t="shared" si="206"/>
        <v>1666.6666666666667</v>
      </c>
      <c r="CE281" s="33">
        <f t="shared" ref="CE281:CK281" si="207">SUM(CE277:CE280)</f>
        <v>1666.6666666666667</v>
      </c>
      <c r="CF281" s="33">
        <f t="shared" si="207"/>
        <v>1666.6666666666667</v>
      </c>
      <c r="CG281" s="33">
        <f t="shared" si="207"/>
        <v>1666.6666666666667</v>
      </c>
      <c r="CH281" s="33">
        <f t="shared" si="207"/>
        <v>1666.6666666666667</v>
      </c>
      <c r="CI281" s="33">
        <f t="shared" si="207"/>
        <v>1666.6666666666667</v>
      </c>
      <c r="CJ281" s="33">
        <f t="shared" si="207"/>
        <v>1666.6666666666667</v>
      </c>
      <c r="CK281" s="33">
        <f t="shared" si="207"/>
        <v>1666.6666666666667</v>
      </c>
    </row>
    <row r="282" spans="2:89" x14ac:dyDescent="0.35">
      <c r="B282" s="235" t="str">
        <f>IFERROR(SUBSTITUTE(TRIM(MID(B275, SEARCH("-", B275) + 1, LEN(B290))),":",""),"no unit")</f>
        <v>d</v>
      </c>
      <c r="D282" t="s">
        <v>588</v>
      </c>
      <c r="E282" s="8" t="str">
        <f t="shared" si="194"/>
        <v>282 PROB-ER</v>
      </c>
      <c r="G282" t="s">
        <v>332</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row>
    <row r="283" spans="2:89" x14ac:dyDescent="0.35">
      <c r="B283" s="235" t="str">
        <f>SUBSTITUTE(B291,"# of","")</f>
        <v>Revenue</v>
      </c>
      <c r="D283" t="s">
        <v>588</v>
      </c>
      <c r="E283" s="8" t="str">
        <f t="shared" si="194"/>
        <v>283 PROB-ER</v>
      </c>
      <c r="G283" t="s">
        <v>332</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row>
    <row r="284" spans="2:89" x14ac:dyDescent="0.35">
      <c r="B284" s="132" t="s">
        <v>334</v>
      </c>
      <c r="D284" t="s">
        <v>588</v>
      </c>
      <c r="E284" s="8" t="str">
        <f t="shared" si="194"/>
        <v>284 PROB-ER</v>
      </c>
      <c r="G284" t="s">
        <v>332</v>
      </c>
      <c r="H284" s="31"/>
      <c r="I284" s="31"/>
      <c r="J284" s="31"/>
      <c r="K284" s="73"/>
      <c r="L284" s="39"/>
      <c r="M284" s="39"/>
      <c r="N284" s="39"/>
      <c r="O284" s="39"/>
      <c r="P284" s="39"/>
      <c r="R284"/>
      <c r="S284" s="199" t="str">
        <f t="shared" ref="S284" si="208">ADDRESS(ROW(S281),COLUMN(S281),2)</f>
        <v>S$281</v>
      </c>
      <c r="T284" s="199" t="str">
        <f t="shared" ref="T284:AX284" si="209">ADDRESS(ROW(T281),COLUMN(T281),2)</f>
        <v>T$281</v>
      </c>
      <c r="U284" s="199" t="str">
        <f t="shared" si="209"/>
        <v>U$281</v>
      </c>
      <c r="V284" s="199" t="str">
        <f t="shared" si="209"/>
        <v>V$281</v>
      </c>
      <c r="W284" s="199" t="str">
        <f t="shared" si="209"/>
        <v>W$281</v>
      </c>
      <c r="X284" s="199" t="str">
        <f t="shared" si="209"/>
        <v>X$281</v>
      </c>
      <c r="Y284" s="199" t="str">
        <f t="shared" si="209"/>
        <v>Y$281</v>
      </c>
      <c r="Z284" s="199" t="str">
        <f t="shared" si="209"/>
        <v>Z$281</v>
      </c>
      <c r="AA284" s="199" t="str">
        <f t="shared" si="209"/>
        <v>AA$281</v>
      </c>
      <c r="AB284" s="199" t="str">
        <f t="shared" si="209"/>
        <v>AB$281</v>
      </c>
      <c r="AC284" s="199" t="str">
        <f t="shared" si="209"/>
        <v>AC$281</v>
      </c>
      <c r="AD284" s="199" t="str">
        <f t="shared" si="209"/>
        <v>AD$281</v>
      </c>
      <c r="AE284" s="199" t="str">
        <f t="shared" si="209"/>
        <v>AE$281</v>
      </c>
      <c r="AF284" s="199" t="str">
        <f t="shared" si="209"/>
        <v>AF$281</v>
      </c>
      <c r="AG284" s="199" t="str">
        <f t="shared" si="209"/>
        <v>AG$281</v>
      </c>
      <c r="AH284" s="199" t="str">
        <f t="shared" si="209"/>
        <v>AH$281</v>
      </c>
      <c r="AI284" s="199" t="str">
        <f t="shared" si="209"/>
        <v>AI$281</v>
      </c>
      <c r="AJ284" s="199" t="str">
        <f t="shared" si="209"/>
        <v>AJ$281</v>
      </c>
      <c r="AK284" s="199" t="str">
        <f t="shared" si="209"/>
        <v>AK$281</v>
      </c>
      <c r="AL284" s="199" t="str">
        <f t="shared" si="209"/>
        <v>AL$281</v>
      </c>
      <c r="AM284" s="199" t="str">
        <f t="shared" si="209"/>
        <v>AM$281</v>
      </c>
      <c r="AN284" s="199" t="str">
        <f t="shared" si="209"/>
        <v>AN$281</v>
      </c>
      <c r="AO284" s="199" t="str">
        <f t="shared" si="209"/>
        <v>AO$281</v>
      </c>
      <c r="AP284" s="199" t="str">
        <f t="shared" si="209"/>
        <v>AP$281</v>
      </c>
      <c r="AQ284" s="199" t="str">
        <f t="shared" si="209"/>
        <v>AQ$281</v>
      </c>
      <c r="AR284" s="199" t="str">
        <f t="shared" si="209"/>
        <v>AR$281</v>
      </c>
      <c r="AS284" s="199" t="str">
        <f t="shared" si="209"/>
        <v>AS$281</v>
      </c>
      <c r="AT284" s="199" t="str">
        <f t="shared" si="209"/>
        <v>AT$281</v>
      </c>
      <c r="AU284" s="199" t="str">
        <f t="shared" si="209"/>
        <v>AU$281</v>
      </c>
      <c r="AV284" s="199" t="str">
        <f t="shared" si="209"/>
        <v>AV$281</v>
      </c>
      <c r="AW284" s="199" t="str">
        <f t="shared" si="209"/>
        <v>AW$281</v>
      </c>
      <c r="AX284" s="199" t="str">
        <f t="shared" si="209"/>
        <v>AX$281</v>
      </c>
      <c r="AY284" s="199" t="str">
        <f t="shared" ref="AY284:CD284" si="210">ADDRESS(ROW(AY281),COLUMN(AY281),2)</f>
        <v>AY$281</v>
      </c>
      <c r="AZ284" s="199" t="str">
        <f t="shared" si="210"/>
        <v>AZ$281</v>
      </c>
      <c r="BA284" s="199" t="str">
        <f t="shared" si="210"/>
        <v>BA$281</v>
      </c>
      <c r="BB284" s="199" t="str">
        <f t="shared" si="210"/>
        <v>BB$281</v>
      </c>
      <c r="BC284" s="199" t="str">
        <f t="shared" si="210"/>
        <v>BC$281</v>
      </c>
      <c r="BD284" s="199" t="str">
        <f t="shared" si="210"/>
        <v>BD$281</v>
      </c>
      <c r="BE284" s="199" t="str">
        <f t="shared" si="210"/>
        <v>BE$281</v>
      </c>
      <c r="BF284" s="199" t="str">
        <f t="shared" si="210"/>
        <v>BF$281</v>
      </c>
      <c r="BG284" s="199" t="str">
        <f t="shared" si="210"/>
        <v>BG$281</v>
      </c>
      <c r="BH284" s="199" t="str">
        <f t="shared" si="210"/>
        <v>BH$281</v>
      </c>
      <c r="BI284" s="199" t="str">
        <f t="shared" si="210"/>
        <v>BI$281</v>
      </c>
      <c r="BJ284" s="199" t="str">
        <f t="shared" si="210"/>
        <v>BJ$281</v>
      </c>
      <c r="BK284" s="199" t="str">
        <f t="shared" si="210"/>
        <v>BK$281</v>
      </c>
      <c r="BL284" s="199" t="str">
        <f t="shared" si="210"/>
        <v>BL$281</v>
      </c>
      <c r="BM284" s="199" t="str">
        <f t="shared" si="210"/>
        <v>BM$281</v>
      </c>
      <c r="BN284" s="199" t="str">
        <f t="shared" si="210"/>
        <v>BN$281</v>
      </c>
      <c r="BO284" s="199" t="str">
        <f t="shared" si="210"/>
        <v>BO$281</v>
      </c>
      <c r="BP284" s="199" t="str">
        <f t="shared" si="210"/>
        <v>BP$281</v>
      </c>
      <c r="BQ284" s="199" t="str">
        <f t="shared" si="210"/>
        <v>BQ$281</v>
      </c>
      <c r="BR284" s="199" t="str">
        <f t="shared" si="210"/>
        <v>BR$281</v>
      </c>
      <c r="BS284" s="199" t="str">
        <f t="shared" si="210"/>
        <v>BS$281</v>
      </c>
      <c r="BT284" s="199" t="str">
        <f t="shared" si="210"/>
        <v>BT$281</v>
      </c>
      <c r="BU284" s="199" t="str">
        <f t="shared" si="210"/>
        <v>BU$281</v>
      </c>
      <c r="BV284" s="199" t="str">
        <f t="shared" si="210"/>
        <v>BV$281</v>
      </c>
      <c r="BW284" s="199" t="str">
        <f t="shared" si="210"/>
        <v>BW$281</v>
      </c>
      <c r="BX284" s="199" t="str">
        <f t="shared" si="210"/>
        <v>BX$281</v>
      </c>
      <c r="BY284" s="199" t="str">
        <f t="shared" si="210"/>
        <v>BY$281</v>
      </c>
      <c r="BZ284" s="199" t="str">
        <f t="shared" si="210"/>
        <v>BZ$281</v>
      </c>
      <c r="CA284" s="199" t="str">
        <f t="shared" si="210"/>
        <v>CA$281</v>
      </c>
      <c r="CB284" s="199" t="str">
        <f t="shared" si="210"/>
        <v>CB$281</v>
      </c>
      <c r="CC284" s="199" t="str">
        <f t="shared" si="210"/>
        <v>CC$281</v>
      </c>
      <c r="CD284" s="199" t="str">
        <f t="shared" si="210"/>
        <v>CD$281</v>
      </c>
      <c r="CE284" s="199" t="str">
        <f t="shared" ref="CE284:CK284" si="211">ADDRESS(ROW(CE281),COLUMN(CE281),2)</f>
        <v>CE$281</v>
      </c>
      <c r="CF284" s="199" t="str">
        <f t="shared" si="211"/>
        <v>CF$281</v>
      </c>
      <c r="CG284" s="199" t="str">
        <f t="shared" si="211"/>
        <v>CG$281</v>
      </c>
      <c r="CH284" s="199" t="str">
        <f t="shared" si="211"/>
        <v>CH$281</v>
      </c>
      <c r="CI284" s="199" t="str">
        <f t="shared" si="211"/>
        <v>CI$281</v>
      </c>
      <c r="CJ284" s="199" t="str">
        <f t="shared" si="211"/>
        <v>CJ$281</v>
      </c>
      <c r="CK284" s="199" t="str">
        <f t="shared" si="211"/>
        <v>CK$281</v>
      </c>
    </row>
    <row r="285" spans="2:89" x14ac:dyDescent="0.35">
      <c r="B285" s="132" t="s">
        <v>333</v>
      </c>
      <c r="D285" t="s">
        <v>588</v>
      </c>
      <c r="E285" s="8" t="str">
        <f t="shared" si="194"/>
        <v>285 PROB-ER</v>
      </c>
      <c r="G285" t="s">
        <v>332</v>
      </c>
      <c r="H285" s="31"/>
      <c r="I285" s="31"/>
      <c r="J285" s="31"/>
      <c r="K285" s="73"/>
      <c r="L285" s="39"/>
      <c r="M285" s="39"/>
      <c r="N285" s="39"/>
      <c r="O285" s="39"/>
      <c r="P285" s="39"/>
      <c r="R285"/>
    </row>
    <row r="286" spans="2:89" x14ac:dyDescent="0.35">
      <c r="B286" s="8" t="str">
        <f>"Secondary label: "</f>
        <v xml:space="preserve">Secondary label: </v>
      </c>
      <c r="D286" t="s">
        <v>588</v>
      </c>
      <c r="E286" s="8" t="str">
        <f t="shared" si="194"/>
        <v>286 PROB-ER</v>
      </c>
      <c r="G286" t="s">
        <v>332</v>
      </c>
      <c r="H286" s="12"/>
      <c r="I286" s="12"/>
      <c r="J286" s="12"/>
      <c r="K286" s="60"/>
      <c r="L286" s="15"/>
      <c r="M286" s="15"/>
      <c r="N286" s="15"/>
      <c r="O286" s="15"/>
      <c r="P286" s="15"/>
      <c r="R286"/>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row>
    <row r="287" spans="2:89" x14ac:dyDescent="0.35">
      <c r="D287" t="s">
        <v>588</v>
      </c>
      <c r="E287" s="8" t="str">
        <f t="shared" si="194"/>
        <v>287 PROB-ER</v>
      </c>
      <c r="G287" t="s">
        <v>332</v>
      </c>
      <c r="H287" s="12"/>
      <c r="I287" s="12"/>
      <c r="J287" s="12"/>
      <c r="K287" s="60"/>
      <c r="L287" s="15"/>
      <c r="M287" s="15"/>
      <c r="N287" s="15"/>
      <c r="O287" s="15"/>
      <c r="P287" s="15"/>
      <c r="R287"/>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row>
    <row r="288" spans="2:89" x14ac:dyDescent="0.35">
      <c r="B288" s="8" t="s">
        <v>463</v>
      </c>
      <c r="D288" t="s">
        <v>588</v>
      </c>
      <c r="E288" s="8" t="str">
        <f t="shared" si="194"/>
        <v>288 PROB-ER</v>
      </c>
      <c r="G288" t="s">
        <v>332</v>
      </c>
      <c r="H288" s="12"/>
      <c r="I288" s="12"/>
      <c r="J288" s="12"/>
      <c r="K288" s="60"/>
      <c r="L288" s="15"/>
      <c r="M288" s="15"/>
      <c r="N288" s="15"/>
      <c r="O288" s="15"/>
      <c r="P288" s="15"/>
      <c r="R288"/>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row>
    <row r="289" spans="2:89" x14ac:dyDescent="0.35">
      <c r="B289" s="8" t="s">
        <v>464</v>
      </c>
      <c r="D289" t="s">
        <v>588</v>
      </c>
      <c r="E289" s="8" t="str">
        <f t="shared" si="194"/>
        <v>289 PROB-ER</v>
      </c>
      <c r="G289" t="s">
        <v>332</v>
      </c>
      <c r="H289" s="12"/>
      <c r="I289" s="12"/>
      <c r="J289" s="12"/>
      <c r="K289" s="60"/>
      <c r="L289" s="15"/>
      <c r="M289" s="15"/>
      <c r="N289" s="15"/>
      <c r="O289" s="15"/>
      <c r="P289" s="15"/>
      <c r="R289"/>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row>
    <row r="290" spans="2:89" x14ac:dyDescent="0.35">
      <c r="B290" s="181" t="s">
        <v>538</v>
      </c>
      <c r="E290" s="8"/>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row>
    <row r="291" spans="2:89" x14ac:dyDescent="0.35">
      <c r="B291" s="181" t="s">
        <v>5</v>
      </c>
      <c r="E291" s="8"/>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row>
    <row r="292" spans="2:89" x14ac:dyDescent="0.35">
      <c r="B292" s="167"/>
      <c r="E292" s="8"/>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row>
    <row r="293" spans="2:89" x14ac:dyDescent="0.35">
      <c r="B293" s="66" t="s">
        <v>517</v>
      </c>
      <c r="C293" s="31"/>
      <c r="D293" t="s">
        <v>784</v>
      </c>
      <c r="E293" s="8" t="str">
        <f t="shared" ref="E293:E307" si="212">ROW()&amp;" "&amp;D293</f>
        <v>293 SCENARIO-EV</v>
      </c>
      <c r="F293" t="s">
        <v>454</v>
      </c>
      <c r="G293" s="31" t="s">
        <v>243</v>
      </c>
      <c r="H293" s="22"/>
      <c r="I293" s="288"/>
      <c r="J293" s="288"/>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row>
    <row r="294" spans="2:89" x14ac:dyDescent="0.35">
      <c r="B294" t="s">
        <v>781</v>
      </c>
      <c r="D294" t="s">
        <v>784</v>
      </c>
      <c r="E294" s="8" t="str">
        <f t="shared" si="212"/>
        <v>294 SCENARIO-EV</v>
      </c>
      <c r="G294" t="str">
        <f t="shared" ref="G294:G299" si="213">E294</f>
        <v>294 SCENARIO-EV</v>
      </c>
      <c r="H294" s="230" t="s">
        <v>782</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row>
    <row r="295" spans="2:89" x14ac:dyDescent="0.35">
      <c r="B295"/>
      <c r="D295" t="s">
        <v>784</v>
      </c>
      <c r="E295" s="8" t="str">
        <f t="shared" si="212"/>
        <v>295 SCENARIO-EV</v>
      </c>
      <c r="G295" t="str">
        <f t="shared" si="213"/>
        <v>295 SCENARIO-EV</v>
      </c>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row>
    <row r="296" spans="2:89" x14ac:dyDescent="0.35">
      <c r="B296" s="126" t="str">
        <f ca="1">"Scenarios - "&amp;OFFSET(B299,ROW(B309)-ROW(B299),0)</f>
        <v>Scenarios - # of units</v>
      </c>
      <c r="D296" t="s">
        <v>784</v>
      </c>
      <c r="E296" s="8" t="str">
        <f t="shared" si="212"/>
        <v>296 SCENARIO-EV</v>
      </c>
      <c r="G296" t="str">
        <f t="shared" si="213"/>
        <v>296 SCENARIO-EV</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row>
    <row r="297" spans="2:89" x14ac:dyDescent="0.35">
      <c r="B297" s="315" t="s">
        <v>782</v>
      </c>
      <c r="D297" t="s">
        <v>784</v>
      </c>
      <c r="E297" s="8" t="str">
        <f t="shared" si="212"/>
        <v>297 SCENARIO-EV</v>
      </c>
      <c r="G297" t="str">
        <f t="shared" si="213"/>
        <v>297 SCENARIO-EV</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row>
    <row r="298" spans="2:89" x14ac:dyDescent="0.35">
      <c r="B298" s="315" t="s">
        <v>783</v>
      </c>
      <c r="D298" t="s">
        <v>784</v>
      </c>
      <c r="E298" s="8" t="str">
        <f t="shared" si="212"/>
        <v>298 SCENARIO-EV</v>
      </c>
      <c r="G298" t="str">
        <f t="shared" si="213"/>
        <v>298 SCENARIO-EV</v>
      </c>
      <c r="I298"/>
      <c r="J298"/>
      <c r="K298" s="249">
        <v>100000</v>
      </c>
      <c r="L298" s="249">
        <v>200000</v>
      </c>
      <c r="M298" s="249">
        <v>400000</v>
      </c>
      <c r="N298" s="249">
        <v>800000</v>
      </c>
      <c r="O298" s="249">
        <v>1600000</v>
      </c>
      <c r="P298" s="249">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row>
    <row r="299" spans="2:89" x14ac:dyDescent="0.35">
      <c r="B299" s="124" t="str">
        <f ca="1">"Selection - "&amp;OFFSET(B299,ROW(B309)-ROW(B299),0)</f>
        <v>Selection - # of units</v>
      </c>
      <c r="C299" t="s">
        <v>965</v>
      </c>
      <c r="D299" t="s">
        <v>784</v>
      </c>
      <c r="E299" s="8" t="str">
        <f t="shared" si="212"/>
        <v>299 SCENARIO-EV</v>
      </c>
      <c r="G299" t="str">
        <f t="shared" si="213"/>
        <v>299 SCENARIO-EV</v>
      </c>
      <c r="H299" s="12"/>
      <c r="I299" s="60"/>
      <c r="J299" s="60"/>
      <c r="K299" s="32">
        <f>INDEX(K297:P298,MATCH(H294,B297:B298,0),MATCH(K$1,K$1:P$1,0))</f>
        <v>100000</v>
      </c>
      <c r="L299" s="32">
        <f>INDEX(K297:P298,MATCH(H294,B297:B298,0),MATCH(L$1,K$1:P$1,0))</f>
        <v>200000</v>
      </c>
      <c r="M299" s="32">
        <f>INDEX(K297:P298,MATCH(H294,B297:B298,0),MATCH(M$1,K$1:P$1,0))</f>
        <v>400000</v>
      </c>
      <c r="N299" s="32">
        <f>INDEX(K297:P298,MATCH(H294,B297:B298,0),MATCH(N$1,K$1:P$1,0))</f>
        <v>800000</v>
      </c>
      <c r="O299" s="32">
        <f>INDEX(K297:P298,MATCH(H294,B297:B298,0),MATCH(O$1,K$1:P$1,0))</f>
        <v>1600000</v>
      </c>
      <c r="P299" s="32">
        <f>INDEX(K297:P298,MATCH(H294,B297:B298,0),MATCH(P$1,K$1:P$1,0))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row>
    <row r="300" spans="2:89" x14ac:dyDescent="0.35">
      <c r="B300" s="187" t="str">
        <f>IFERROR(SUBSTITUTE(TRIM(LEFT(B293,SEARCH("-",B293)-1)),":",""),SUBSTITUTE(B293,":",""))</f>
        <v>Volume driven</v>
      </c>
      <c r="D300" t="s">
        <v>784</v>
      </c>
      <c r="E300" s="8" t="str">
        <f t="shared" si="212"/>
        <v>300 SCENARIO-EV</v>
      </c>
      <c r="G300" t="s">
        <v>332</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row>
    <row r="301" spans="2:89" x14ac:dyDescent="0.35">
      <c r="B301" s="235" t="str">
        <f>IFERROR(SUBSTITUTE(TRIM(MID(B293, SEARCH("-", B293) + 1, LEN(B293))),":",""),"no unit")</f>
        <v>primary unit</v>
      </c>
      <c r="D301" t="s">
        <v>784</v>
      </c>
      <c r="E301" s="8" t="str">
        <f t="shared" si="212"/>
        <v>301 SCENARIO-EV</v>
      </c>
      <c r="G301" t="s">
        <v>332</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row>
    <row r="302" spans="2:89" x14ac:dyDescent="0.35">
      <c r="B302" s="132" t="s">
        <v>461</v>
      </c>
      <c r="D302" t="s">
        <v>784</v>
      </c>
      <c r="E302" s="8" t="str">
        <f t="shared" si="212"/>
        <v>302 SCENARIO-EV</v>
      </c>
      <c r="G302" t="s">
        <v>332</v>
      </c>
      <c r="H302" s="31"/>
      <c r="I302" s="73"/>
      <c r="J302" s="73"/>
      <c r="K302" s="39"/>
      <c r="L302" s="39"/>
      <c r="M302" s="39"/>
      <c r="N302" s="39"/>
      <c r="O302" s="39"/>
      <c r="P302" s="39"/>
      <c r="R302" s="38"/>
    </row>
    <row r="303" spans="2:89" x14ac:dyDescent="0.35">
      <c r="B303" s="132" t="s">
        <v>462</v>
      </c>
      <c r="D303" t="s">
        <v>784</v>
      </c>
      <c r="E303" s="8" t="str">
        <f t="shared" si="212"/>
        <v>303 SCENARIO-EV</v>
      </c>
      <c r="G303" t="s">
        <v>332</v>
      </c>
      <c r="H303" s="31"/>
      <c r="I303" s="73"/>
      <c r="J303" s="73"/>
      <c r="K303" s="39"/>
      <c r="L303" s="39"/>
      <c r="M303" s="39"/>
      <c r="N303" s="39"/>
      <c r="O303" s="39"/>
      <c r="P303" s="39"/>
      <c r="R303" s="38"/>
      <c r="S303" s="199" t="str">
        <f t="shared" ref="S303" si="214">ADDRESS(ROW(S299),COLUMN(S299))</f>
        <v>$S$299</v>
      </c>
      <c r="T303" s="199" t="str">
        <f t="shared" ref="T303:AX303" si="215">ADDRESS(ROW(T299),COLUMN(T299))</f>
        <v>$T$299</v>
      </c>
      <c r="U303" s="199" t="str">
        <f t="shared" si="215"/>
        <v>$U$299</v>
      </c>
      <c r="V303" s="199" t="str">
        <f t="shared" si="215"/>
        <v>$V$299</v>
      </c>
      <c r="W303" s="199" t="str">
        <f t="shared" si="215"/>
        <v>$W$299</v>
      </c>
      <c r="X303" s="199" t="str">
        <f t="shared" si="215"/>
        <v>$X$299</v>
      </c>
      <c r="Y303" s="199" t="str">
        <f t="shared" si="215"/>
        <v>$Y$299</v>
      </c>
      <c r="Z303" s="199" t="str">
        <f t="shared" si="215"/>
        <v>$Z$299</v>
      </c>
      <c r="AA303" s="199" t="str">
        <f t="shared" si="215"/>
        <v>$AA$299</v>
      </c>
      <c r="AB303" s="199" t="str">
        <f t="shared" si="215"/>
        <v>$AB$299</v>
      </c>
      <c r="AC303" s="199" t="str">
        <f t="shared" si="215"/>
        <v>$AC$299</v>
      </c>
      <c r="AD303" s="199" t="str">
        <f t="shared" si="215"/>
        <v>$AD$299</v>
      </c>
      <c r="AE303" s="199" t="str">
        <f t="shared" si="215"/>
        <v>$AE$299</v>
      </c>
      <c r="AF303" s="199" t="str">
        <f t="shared" si="215"/>
        <v>$AF$299</v>
      </c>
      <c r="AG303" s="199" t="str">
        <f t="shared" si="215"/>
        <v>$AG$299</v>
      </c>
      <c r="AH303" s="199" t="str">
        <f t="shared" si="215"/>
        <v>$AH$299</v>
      </c>
      <c r="AI303" s="199" t="str">
        <f t="shared" si="215"/>
        <v>$AI$299</v>
      </c>
      <c r="AJ303" s="199" t="str">
        <f t="shared" si="215"/>
        <v>$AJ$299</v>
      </c>
      <c r="AK303" s="199" t="str">
        <f t="shared" si="215"/>
        <v>$AK$299</v>
      </c>
      <c r="AL303" s="199" t="str">
        <f t="shared" si="215"/>
        <v>$AL$299</v>
      </c>
      <c r="AM303" s="199" t="str">
        <f t="shared" si="215"/>
        <v>$AM$299</v>
      </c>
      <c r="AN303" s="199" t="str">
        <f t="shared" si="215"/>
        <v>$AN$299</v>
      </c>
      <c r="AO303" s="199" t="str">
        <f t="shared" si="215"/>
        <v>$AO$299</v>
      </c>
      <c r="AP303" s="199" t="str">
        <f t="shared" si="215"/>
        <v>$AP$299</v>
      </c>
      <c r="AQ303" s="199" t="str">
        <f t="shared" si="215"/>
        <v>$AQ$299</v>
      </c>
      <c r="AR303" s="199" t="str">
        <f t="shared" si="215"/>
        <v>$AR$299</v>
      </c>
      <c r="AS303" s="199" t="str">
        <f t="shared" si="215"/>
        <v>$AS$299</v>
      </c>
      <c r="AT303" s="199" t="str">
        <f t="shared" si="215"/>
        <v>$AT$299</v>
      </c>
      <c r="AU303" s="199" t="str">
        <f t="shared" si="215"/>
        <v>$AU$299</v>
      </c>
      <c r="AV303" s="199" t="str">
        <f t="shared" si="215"/>
        <v>$AV$299</v>
      </c>
      <c r="AW303" s="199" t="str">
        <f t="shared" si="215"/>
        <v>$AW$299</v>
      </c>
      <c r="AX303" s="199" t="str">
        <f t="shared" si="215"/>
        <v>$AX$299</v>
      </c>
      <c r="AY303" s="199" t="str">
        <f t="shared" ref="AY303:CD303" si="216">ADDRESS(ROW(AY299),COLUMN(AY299))</f>
        <v>$AY$299</v>
      </c>
      <c r="AZ303" s="199" t="str">
        <f t="shared" si="216"/>
        <v>$AZ$299</v>
      </c>
      <c r="BA303" s="199" t="str">
        <f t="shared" si="216"/>
        <v>$BA$299</v>
      </c>
      <c r="BB303" s="199" t="str">
        <f t="shared" si="216"/>
        <v>$BB$299</v>
      </c>
      <c r="BC303" s="199" t="str">
        <f t="shared" si="216"/>
        <v>$BC$299</v>
      </c>
      <c r="BD303" s="199" t="str">
        <f t="shared" si="216"/>
        <v>$BD$299</v>
      </c>
      <c r="BE303" s="199" t="str">
        <f t="shared" si="216"/>
        <v>$BE$299</v>
      </c>
      <c r="BF303" s="199" t="str">
        <f t="shared" si="216"/>
        <v>$BF$299</v>
      </c>
      <c r="BG303" s="199" t="str">
        <f t="shared" si="216"/>
        <v>$BG$299</v>
      </c>
      <c r="BH303" s="199" t="str">
        <f t="shared" si="216"/>
        <v>$BH$299</v>
      </c>
      <c r="BI303" s="199" t="str">
        <f t="shared" si="216"/>
        <v>$BI$299</v>
      </c>
      <c r="BJ303" s="199" t="str">
        <f t="shared" si="216"/>
        <v>$BJ$299</v>
      </c>
      <c r="BK303" s="199" t="str">
        <f t="shared" si="216"/>
        <v>$BK$299</v>
      </c>
      <c r="BL303" s="199" t="str">
        <f t="shared" si="216"/>
        <v>$BL$299</v>
      </c>
      <c r="BM303" s="199" t="str">
        <f t="shared" si="216"/>
        <v>$BM$299</v>
      </c>
      <c r="BN303" s="199" t="str">
        <f t="shared" si="216"/>
        <v>$BN$299</v>
      </c>
      <c r="BO303" s="199" t="str">
        <f t="shared" si="216"/>
        <v>$BO$299</v>
      </c>
      <c r="BP303" s="199" t="str">
        <f t="shared" si="216"/>
        <v>$BP$299</v>
      </c>
      <c r="BQ303" s="199" t="str">
        <f t="shared" si="216"/>
        <v>$BQ$299</v>
      </c>
      <c r="BR303" s="199" t="str">
        <f t="shared" si="216"/>
        <v>$BR$299</v>
      </c>
      <c r="BS303" s="199" t="str">
        <f t="shared" si="216"/>
        <v>$BS$299</v>
      </c>
      <c r="BT303" s="199" t="str">
        <f t="shared" si="216"/>
        <v>$BT$299</v>
      </c>
      <c r="BU303" s="199" t="str">
        <f t="shared" si="216"/>
        <v>$BU$299</v>
      </c>
      <c r="BV303" s="199" t="str">
        <f t="shared" si="216"/>
        <v>$BV$299</v>
      </c>
      <c r="BW303" s="199" t="str">
        <f t="shared" si="216"/>
        <v>$BW$299</v>
      </c>
      <c r="BX303" s="199" t="str">
        <f t="shared" si="216"/>
        <v>$BX$299</v>
      </c>
      <c r="BY303" s="199" t="str">
        <f t="shared" si="216"/>
        <v>$BY$299</v>
      </c>
      <c r="BZ303" s="199" t="str">
        <f t="shared" si="216"/>
        <v>$BZ$299</v>
      </c>
      <c r="CA303" s="199" t="str">
        <f t="shared" si="216"/>
        <v>$CA$299</v>
      </c>
      <c r="CB303" s="199" t="str">
        <f t="shared" si="216"/>
        <v>$CB$299</v>
      </c>
      <c r="CC303" s="199" t="str">
        <f t="shared" si="216"/>
        <v>$CC$299</v>
      </c>
      <c r="CD303" s="199" t="str">
        <f t="shared" si="216"/>
        <v>$CD$299</v>
      </c>
      <c r="CE303" s="199" t="str">
        <f t="shared" ref="CE303:CK303" si="217">ADDRESS(ROW(CE299),COLUMN(CE299))</f>
        <v>$CE$299</v>
      </c>
      <c r="CF303" s="199" t="str">
        <f t="shared" si="217"/>
        <v>$CF$299</v>
      </c>
      <c r="CG303" s="199" t="str">
        <f t="shared" si="217"/>
        <v>$CG$299</v>
      </c>
      <c r="CH303" s="199" t="str">
        <f t="shared" si="217"/>
        <v>$CH$299</v>
      </c>
      <c r="CI303" s="199" t="str">
        <f t="shared" si="217"/>
        <v>$CI$299</v>
      </c>
      <c r="CJ303" s="199" t="str">
        <f t="shared" si="217"/>
        <v>$CJ$299</v>
      </c>
      <c r="CK303" s="199" t="str">
        <f t="shared" si="217"/>
        <v>$CK$299</v>
      </c>
    </row>
    <row r="304" spans="2:89" x14ac:dyDescent="0.35">
      <c r="B304" s="8" t="s">
        <v>488</v>
      </c>
      <c r="D304" t="s">
        <v>784</v>
      </c>
      <c r="E304" s="8" t="str">
        <f t="shared" si="212"/>
        <v>304 SCENARIO-EV</v>
      </c>
      <c r="G304" t="s">
        <v>332</v>
      </c>
      <c r="H304" s="31"/>
      <c r="I304" s="73"/>
      <c r="J304" s="73"/>
      <c r="K304" s="39"/>
      <c r="L304" s="39"/>
      <c r="M304" s="39"/>
      <c r="N304" s="39"/>
      <c r="O304" s="39"/>
      <c r="P304" s="39"/>
      <c r="R304" s="38"/>
      <c r="S304" s="199"/>
      <c r="T304" s="199"/>
      <c r="U304" s="199"/>
      <c r="V304" s="199"/>
      <c r="W304" s="199"/>
      <c r="X304" s="199"/>
      <c r="Y304" s="199"/>
      <c r="Z304" s="199"/>
      <c r="AA304" s="199"/>
      <c r="AB304" s="199"/>
      <c r="AC304" s="199"/>
      <c r="AD304" s="199"/>
      <c r="AE304" s="199"/>
      <c r="AF304" s="199"/>
      <c r="AG304" s="199"/>
      <c r="AH304" s="199"/>
      <c r="AI304" s="199"/>
      <c r="AJ304" s="199"/>
      <c r="AK304" s="199"/>
      <c r="AL304" s="199"/>
      <c r="AM304" s="199"/>
      <c r="AN304" s="199"/>
      <c r="AO304" s="199"/>
      <c r="AP304" s="199"/>
      <c r="AQ304" s="199"/>
      <c r="AR304" s="199"/>
      <c r="AS304" s="199"/>
      <c r="AT304" s="199"/>
      <c r="AU304" s="199"/>
      <c r="AV304" s="199"/>
      <c r="AW304" s="199"/>
      <c r="AX304" s="199"/>
      <c r="AY304" s="199"/>
      <c r="AZ304" s="199"/>
      <c r="BA304" s="199"/>
      <c r="BB304" s="199"/>
      <c r="BC304" s="199"/>
      <c r="BD304" s="199"/>
      <c r="BE304" s="199"/>
      <c r="BF304" s="199"/>
      <c r="BG304" s="199"/>
      <c r="BH304" s="199"/>
      <c r="BI304" s="199"/>
      <c r="BJ304" s="199"/>
      <c r="BK304" s="199"/>
      <c r="BL304" s="199"/>
      <c r="BM304" s="199"/>
      <c r="BN304" s="199"/>
      <c r="BO304" s="199"/>
      <c r="BP304" s="199"/>
      <c r="BQ304" s="199"/>
      <c r="BR304" s="199"/>
      <c r="BS304" s="199"/>
      <c r="BT304" s="199"/>
      <c r="BU304" s="199"/>
      <c r="BV304" s="199"/>
      <c r="BW304" s="199"/>
      <c r="BX304" s="199"/>
      <c r="BY304" s="199"/>
      <c r="BZ304" s="199"/>
      <c r="CA304" s="199"/>
      <c r="CB304" s="199"/>
      <c r="CC304" s="199"/>
      <c r="CD304" s="199"/>
      <c r="CE304" s="199"/>
      <c r="CF304" s="199"/>
      <c r="CG304" s="199"/>
      <c r="CH304" s="199"/>
      <c r="CI304" s="199"/>
      <c r="CJ304" s="199"/>
      <c r="CK304" s="199"/>
    </row>
    <row r="305" spans="2:89" x14ac:dyDescent="0.35">
      <c r="B305" s="8" t="s">
        <v>494</v>
      </c>
      <c r="D305" t="s">
        <v>784</v>
      </c>
      <c r="E305" s="8" t="str">
        <f t="shared" si="212"/>
        <v>305 SCENARIO-EV</v>
      </c>
      <c r="G305" t="s">
        <v>332</v>
      </c>
      <c r="H305" s="31"/>
      <c r="I305" s="73"/>
      <c r="J305" s="73"/>
      <c r="K305" s="39"/>
      <c r="L305" s="39"/>
      <c r="M305" s="39"/>
      <c r="N305" s="39"/>
      <c r="O305" s="39"/>
      <c r="P305" s="39"/>
      <c r="R305" s="38"/>
      <c r="S305" s="199"/>
      <c r="T305" s="199"/>
      <c r="U305" s="199"/>
      <c r="V305" s="199"/>
      <c r="W305" s="199"/>
      <c r="X305" s="199"/>
      <c r="Y305" s="199"/>
      <c r="Z305" s="199"/>
      <c r="AA305" s="199"/>
      <c r="AB305" s="199"/>
      <c r="AC305" s="199"/>
      <c r="AD305" s="199"/>
      <c r="AE305" s="199"/>
      <c r="AF305" s="199"/>
      <c r="AG305" s="199"/>
      <c r="AH305" s="199"/>
      <c r="AI305" s="199"/>
      <c r="AJ305" s="199"/>
      <c r="AK305" s="199"/>
      <c r="AL305" s="199"/>
      <c r="AM305" s="199"/>
      <c r="AN305" s="199"/>
      <c r="AO305" s="199"/>
      <c r="AP305" s="199"/>
      <c r="AQ305" s="199"/>
      <c r="AR305" s="199"/>
      <c r="AS305" s="199"/>
      <c r="AT305" s="199"/>
      <c r="AU305" s="199"/>
      <c r="AV305" s="199"/>
      <c r="AW305" s="199"/>
      <c r="AX305" s="199"/>
      <c r="AY305" s="199"/>
      <c r="AZ305" s="199"/>
      <c r="BA305" s="199"/>
      <c r="BB305" s="199"/>
      <c r="BC305" s="199"/>
      <c r="BD305" s="199"/>
      <c r="BE305" s="199"/>
      <c r="BF305" s="199"/>
      <c r="BG305" s="199"/>
      <c r="BH305" s="199"/>
      <c r="BI305" s="199"/>
      <c r="BJ305" s="199"/>
      <c r="BK305" s="199"/>
      <c r="BL305" s="199"/>
      <c r="BM305" s="199"/>
      <c r="BN305" s="199"/>
      <c r="BO305" s="199"/>
      <c r="BP305" s="199"/>
      <c r="BQ305" s="199"/>
      <c r="BR305" s="199"/>
      <c r="BS305" s="199"/>
      <c r="BT305" s="199"/>
      <c r="BU305" s="199"/>
      <c r="BV305" s="199"/>
      <c r="BW305" s="199"/>
      <c r="BX305" s="199"/>
      <c r="BY305" s="199"/>
      <c r="BZ305" s="199"/>
      <c r="CA305" s="199"/>
      <c r="CB305" s="199"/>
      <c r="CC305" s="199"/>
      <c r="CD305" s="199"/>
      <c r="CE305" s="199"/>
      <c r="CF305" s="199"/>
      <c r="CG305" s="199"/>
      <c r="CH305" s="199"/>
      <c r="CI305" s="199"/>
      <c r="CJ305" s="199"/>
      <c r="CK305" s="199"/>
    </row>
    <row r="306" spans="2:89" x14ac:dyDescent="0.35">
      <c r="B306" s="8" t="s">
        <v>463</v>
      </c>
      <c r="D306" t="s">
        <v>784</v>
      </c>
      <c r="E306" s="8" t="str">
        <f t="shared" si="212"/>
        <v>306 SCENARIO-EV</v>
      </c>
      <c r="G306" t="s">
        <v>332</v>
      </c>
      <c r="H306" s="31"/>
      <c r="I306" s="73"/>
      <c r="J306" s="73"/>
      <c r="K306" s="39"/>
      <c r="L306" s="39"/>
      <c r="M306" s="39"/>
      <c r="N306" s="39"/>
      <c r="O306" s="39"/>
      <c r="P306" s="39"/>
      <c r="R306" s="38"/>
      <c r="S306" s="199"/>
      <c r="T306" s="199"/>
      <c r="U306" s="199"/>
      <c r="V306" s="199"/>
      <c r="W306" s="199"/>
      <c r="X306" s="199"/>
      <c r="Y306" s="199"/>
      <c r="Z306" s="199"/>
      <c r="AA306" s="199"/>
      <c r="AB306" s="199"/>
      <c r="AC306" s="199"/>
      <c r="AD306" s="199"/>
      <c r="AE306" s="199"/>
      <c r="AF306" s="199"/>
      <c r="AG306" s="199"/>
      <c r="AH306" s="199"/>
      <c r="AI306" s="199"/>
      <c r="AJ306" s="199"/>
      <c r="AK306" s="199"/>
      <c r="AL306" s="199"/>
      <c r="AM306" s="199"/>
      <c r="AN306" s="199"/>
      <c r="AO306" s="199"/>
      <c r="AP306" s="199"/>
      <c r="AQ306" s="199"/>
      <c r="AR306" s="199"/>
      <c r="AS306" s="199"/>
      <c r="AT306" s="199"/>
      <c r="AU306" s="199"/>
      <c r="AV306" s="199"/>
      <c r="AW306" s="199"/>
      <c r="AX306" s="199"/>
      <c r="AY306" s="199"/>
      <c r="AZ306" s="199"/>
      <c r="BA306" s="199"/>
      <c r="BB306" s="199"/>
      <c r="BC306" s="199"/>
      <c r="BD306" s="199"/>
      <c r="BE306" s="199"/>
      <c r="BF306" s="199"/>
      <c r="BG306" s="199"/>
      <c r="BH306" s="199"/>
      <c r="BI306" s="199"/>
      <c r="BJ306" s="199"/>
      <c r="BK306" s="199"/>
      <c r="BL306" s="199"/>
      <c r="BM306" s="199"/>
      <c r="BN306" s="199"/>
      <c r="BO306" s="199"/>
      <c r="BP306" s="199"/>
      <c r="BQ306" s="199"/>
      <c r="BR306" s="199"/>
      <c r="BS306" s="199"/>
      <c r="BT306" s="199"/>
      <c r="BU306" s="199"/>
      <c r="BV306" s="199"/>
      <c r="BW306" s="199"/>
      <c r="BX306" s="199"/>
      <c r="BY306" s="199"/>
      <c r="BZ306" s="199"/>
      <c r="CA306" s="199"/>
      <c r="CB306" s="199"/>
      <c r="CC306" s="199"/>
      <c r="CD306" s="199"/>
      <c r="CE306" s="199"/>
      <c r="CF306" s="199"/>
      <c r="CG306" s="199"/>
      <c r="CH306" s="199"/>
      <c r="CI306" s="199"/>
      <c r="CJ306" s="199"/>
      <c r="CK306" s="199"/>
    </row>
    <row r="307" spans="2:89" x14ac:dyDescent="0.35">
      <c r="B307" s="8" t="s">
        <v>464</v>
      </c>
      <c r="D307" t="s">
        <v>784</v>
      </c>
      <c r="E307" s="8" t="str">
        <f t="shared" si="212"/>
        <v>307 SCENARIO-EV</v>
      </c>
      <c r="G307" t="s">
        <v>332</v>
      </c>
      <c r="H307" s="31"/>
      <c r="I307" s="73"/>
      <c r="J307" s="73"/>
      <c r="K307" s="39"/>
      <c r="L307" s="39"/>
      <c r="M307" s="39"/>
      <c r="N307" s="39"/>
      <c r="O307" s="39"/>
      <c r="P307" s="39"/>
      <c r="R307" s="38"/>
      <c r="S307" s="199"/>
      <c r="T307" s="199"/>
      <c r="U307" s="199"/>
      <c r="V307" s="199"/>
      <c r="W307" s="199"/>
      <c r="X307" s="199"/>
      <c r="Y307" s="199"/>
      <c r="Z307" s="199"/>
      <c r="AA307" s="199"/>
      <c r="AB307" s="199"/>
      <c r="AC307" s="199"/>
      <c r="AD307" s="199"/>
      <c r="AE307" s="199"/>
      <c r="AF307" s="199"/>
      <c r="AG307" s="199"/>
      <c r="AH307" s="199"/>
      <c r="AI307" s="199"/>
      <c r="AJ307" s="199"/>
      <c r="AK307" s="199"/>
      <c r="AL307" s="199"/>
      <c r="AM307" s="199"/>
      <c r="AN307" s="199"/>
      <c r="AO307" s="199"/>
      <c r="AP307" s="199"/>
      <c r="AQ307" s="199"/>
      <c r="AR307" s="199"/>
      <c r="AS307" s="199"/>
      <c r="AT307" s="199"/>
      <c r="AU307" s="199"/>
      <c r="AV307" s="199"/>
      <c r="AW307" s="199"/>
      <c r="AX307" s="199"/>
      <c r="AY307" s="199"/>
      <c r="AZ307" s="199"/>
      <c r="BA307" s="199"/>
      <c r="BB307" s="199"/>
      <c r="BC307" s="199"/>
      <c r="BD307" s="199"/>
      <c r="BE307" s="199"/>
      <c r="BF307" s="199"/>
      <c r="BG307" s="199"/>
      <c r="BH307" s="199"/>
      <c r="BI307" s="199"/>
      <c r="BJ307" s="199"/>
      <c r="BK307" s="199"/>
      <c r="BL307" s="199"/>
      <c r="BM307" s="199"/>
      <c r="BN307" s="199"/>
      <c r="BO307" s="199"/>
      <c r="BP307" s="199"/>
      <c r="BQ307" s="199"/>
      <c r="BR307" s="199"/>
      <c r="BS307" s="199"/>
      <c r="BT307" s="199"/>
      <c r="BU307" s="199"/>
      <c r="BV307" s="199"/>
      <c r="BW307" s="199"/>
      <c r="BX307" s="199"/>
      <c r="BY307" s="199"/>
      <c r="BZ307" s="199"/>
      <c r="CA307" s="199"/>
      <c r="CB307" s="199"/>
      <c r="CC307" s="199"/>
      <c r="CD307" s="199"/>
      <c r="CE307" s="199"/>
      <c r="CF307" s="199"/>
      <c r="CG307" s="199"/>
      <c r="CH307" s="199"/>
      <c r="CI307" s="199"/>
      <c r="CJ307" s="199"/>
      <c r="CK307" s="199"/>
    </row>
    <row r="308" spans="2:89" x14ac:dyDescent="0.35">
      <c r="B308" s="181" t="s">
        <v>459</v>
      </c>
      <c r="E308" s="8"/>
      <c r="H308" s="182"/>
      <c r="I308" s="183"/>
      <c r="J308" s="183"/>
      <c r="K308" s="184"/>
      <c r="L308" s="184"/>
      <c r="M308" s="184"/>
      <c r="N308" s="184"/>
      <c r="O308" s="184"/>
      <c r="P308" s="184"/>
      <c r="R308" s="185"/>
      <c r="S308" s="186"/>
      <c r="T308" s="186"/>
      <c r="U308" s="186"/>
      <c r="V308" s="186"/>
      <c r="W308" s="186"/>
      <c r="X308" s="186"/>
      <c r="Y308" s="186"/>
      <c r="Z308" s="186"/>
      <c r="AA308" s="186"/>
      <c r="AB308" s="186"/>
      <c r="AC308" s="186"/>
      <c r="AD308" s="186"/>
      <c r="AE308" s="186"/>
      <c r="AF308" s="186"/>
      <c r="AG308" s="186"/>
      <c r="AH308" s="186"/>
      <c r="AI308" s="186"/>
      <c r="AJ308" s="186"/>
      <c r="AK308" s="186"/>
      <c r="AL308" s="186"/>
      <c r="AM308" s="186"/>
      <c r="AN308" s="186"/>
      <c r="AO308" s="186"/>
      <c r="AP308" s="186"/>
      <c r="AQ308" s="186"/>
      <c r="AR308" s="186"/>
      <c r="AS308" s="186"/>
      <c r="AT308" s="186"/>
      <c r="AU308" s="186"/>
      <c r="AV308" s="186"/>
      <c r="AW308" s="186"/>
      <c r="AX308" s="186"/>
      <c r="AY308" s="186"/>
      <c r="AZ308" s="186"/>
      <c r="BA308" s="186"/>
      <c r="BB308" s="186"/>
      <c r="BC308" s="186"/>
      <c r="BD308" s="186"/>
      <c r="BE308" s="186"/>
      <c r="BF308" s="186"/>
      <c r="BG308" s="186"/>
      <c r="BH308" s="186"/>
      <c r="BI308" s="186"/>
      <c r="BJ308" s="186"/>
      <c r="BK308" s="186"/>
      <c r="BL308" s="186"/>
      <c r="BM308" s="186"/>
      <c r="BN308" s="186"/>
      <c r="BO308" s="186"/>
      <c r="BP308" s="186"/>
      <c r="BQ308" s="186"/>
      <c r="BR308" s="186"/>
      <c r="BS308" s="186"/>
      <c r="BT308" s="186"/>
      <c r="BU308" s="186"/>
      <c r="BV308" s="186"/>
      <c r="BW308" s="186"/>
      <c r="BX308" s="186"/>
      <c r="BY308" s="186"/>
      <c r="BZ308" s="186"/>
      <c r="CA308" s="186"/>
      <c r="CB308" s="186"/>
      <c r="CC308" s="186"/>
      <c r="CD308" s="186"/>
      <c r="CE308" s="186"/>
      <c r="CF308" s="186"/>
      <c r="CG308" s="186"/>
      <c r="CH308" s="186"/>
      <c r="CI308" s="186"/>
      <c r="CJ308" s="186"/>
      <c r="CK308" s="186"/>
    </row>
    <row r="309" spans="2:89" x14ac:dyDescent="0.35">
      <c r="B309" s="188" t="s">
        <v>474</v>
      </c>
      <c r="E309" s="8"/>
      <c r="H309" s="182"/>
      <c r="I309" s="183"/>
      <c r="J309" s="183"/>
      <c r="K309" s="184"/>
      <c r="L309" s="184"/>
      <c r="M309" s="184"/>
      <c r="N309" s="184"/>
      <c r="O309" s="184"/>
      <c r="P309" s="184"/>
      <c r="R309" s="185"/>
      <c r="S309" s="186"/>
      <c r="T309" s="186"/>
      <c r="U309" s="186"/>
      <c r="V309" s="186"/>
      <c r="W309" s="186"/>
      <c r="X309" s="186"/>
      <c r="Y309" s="186"/>
      <c r="Z309" s="186"/>
      <c r="AA309" s="186"/>
      <c r="AB309" s="186"/>
      <c r="AC309" s="186"/>
      <c r="AD309" s="186"/>
      <c r="AE309" s="186"/>
      <c r="AF309" s="186"/>
      <c r="AG309" s="186"/>
      <c r="AH309" s="186"/>
      <c r="AI309" s="186"/>
      <c r="AJ309" s="186"/>
      <c r="AK309" s="186"/>
      <c r="AL309" s="186"/>
      <c r="AM309" s="186"/>
      <c r="AN309" s="186"/>
      <c r="AO309" s="186"/>
      <c r="AP309" s="186"/>
      <c r="AQ309" s="186"/>
      <c r="AR309" s="186"/>
      <c r="AS309" s="186"/>
      <c r="AT309" s="186"/>
      <c r="AU309" s="186"/>
      <c r="AV309" s="186"/>
      <c r="AW309" s="186"/>
      <c r="AX309" s="186"/>
      <c r="AY309" s="186"/>
      <c r="AZ309" s="186"/>
      <c r="BA309" s="186"/>
      <c r="BB309" s="186"/>
      <c r="BC309" s="186"/>
      <c r="BD309" s="186"/>
      <c r="BE309" s="186"/>
      <c r="BF309" s="186"/>
      <c r="BG309" s="186"/>
      <c r="BH309" s="186"/>
      <c r="BI309" s="186"/>
      <c r="BJ309" s="186"/>
      <c r="BK309" s="186"/>
      <c r="BL309" s="186"/>
      <c r="BM309" s="186"/>
      <c r="BN309" s="186"/>
      <c r="BO309" s="186"/>
      <c r="BP309" s="186"/>
      <c r="BQ309" s="186"/>
      <c r="BR309" s="186"/>
      <c r="BS309" s="186"/>
      <c r="BT309" s="186"/>
      <c r="BU309" s="186"/>
      <c r="BV309" s="186"/>
      <c r="BW309" s="186"/>
      <c r="BX309" s="186"/>
      <c r="BY309" s="186"/>
      <c r="BZ309" s="186"/>
      <c r="CA309" s="186"/>
      <c r="CB309" s="186"/>
      <c r="CC309" s="186"/>
      <c r="CD309" s="186"/>
      <c r="CE309" s="186"/>
      <c r="CF309" s="186"/>
      <c r="CG309" s="186"/>
      <c r="CH309" s="186"/>
      <c r="CI309" s="186"/>
      <c r="CJ309" s="186"/>
      <c r="CK309" s="186"/>
    </row>
    <row r="310" spans="2:89" x14ac:dyDescent="0.35">
      <c r="B310" s="167"/>
      <c r="E310" s="8"/>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row>
    <row r="311" spans="2:89" x14ac:dyDescent="0.35">
      <c r="B311" s="66" t="s">
        <v>517</v>
      </c>
      <c r="C311" s="31"/>
      <c r="D311" t="s">
        <v>785</v>
      </c>
      <c r="E311" s="8" t="str">
        <f t="shared" ref="E311:E321" si="218">ROW()&amp;" "&amp;D311</f>
        <v>311 CAGRP-EV</v>
      </c>
      <c r="F311" t="s">
        <v>454</v>
      </c>
      <c r="G311" s="31" t="s">
        <v>243</v>
      </c>
      <c r="H311" s="22"/>
      <c r="I311" s="288"/>
      <c r="J311" s="288"/>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row>
    <row r="312" spans="2:89" x14ac:dyDescent="0.35">
      <c r="B312" s="124" t="str">
        <f ca="1">OFFSET(B312,ROW(B323)-ROW(B312),0)</f>
        <v># of units</v>
      </c>
      <c r="C312" t="s">
        <v>965</v>
      </c>
      <c r="D312" t="s">
        <v>785</v>
      </c>
      <c r="E312" s="8" t="str">
        <f t="shared" si="218"/>
        <v>312 CAGRP-EV</v>
      </c>
      <c r="G312" t="str">
        <f>E312</f>
        <v>312 CAGRP-EV</v>
      </c>
      <c r="H312" s="12"/>
      <c r="I312" s="60"/>
      <c r="J312" s="60"/>
      <c r="K312" s="17">
        <v>100000</v>
      </c>
      <c r="L312" s="17">
        <f>K312*(1+L313)</f>
        <v>103000</v>
      </c>
      <c r="M312" s="17">
        <f>L312*(1+M313)</f>
        <v>106090</v>
      </c>
      <c r="N312" s="17">
        <f>M312*(1+N313)</f>
        <v>109272.7</v>
      </c>
      <c r="O312" s="17">
        <f>N312*(1+O313)</f>
        <v>112550.88099999999</v>
      </c>
      <c r="P312" s="17">
        <f>O312*(1+P313)</f>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row>
    <row r="313" spans="2:89" x14ac:dyDescent="0.35">
      <c r="B313" s="95" t="s">
        <v>786</v>
      </c>
      <c r="D313" t="s">
        <v>785</v>
      </c>
      <c r="E313" s="8" t="str">
        <f t="shared" si="218"/>
        <v>313 CAGRP-EV</v>
      </c>
      <c r="G313" t="str">
        <f>E313</f>
        <v>313 CAGRP-EV</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row>
    <row r="314" spans="2:89" x14ac:dyDescent="0.35">
      <c r="B314" s="187" t="str">
        <f>IFERROR(SUBSTITUTE(TRIM(LEFT(B311,SEARCH("-",B311)-1)),":",""),SUBSTITUTE(B311,":",""))</f>
        <v>Volume driven</v>
      </c>
      <c r="D314" t="s">
        <v>785</v>
      </c>
      <c r="E314" s="8" t="str">
        <f t="shared" si="218"/>
        <v>314 CAGRP-EV</v>
      </c>
      <c r="G314" t="s">
        <v>332</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row>
    <row r="315" spans="2:89" x14ac:dyDescent="0.35">
      <c r="B315" s="235" t="str">
        <f>IFERROR(SUBSTITUTE(TRIM(MID(B311, SEARCH("-", B311) + 1, LEN(B311))),":",""),"no unit")</f>
        <v>primary unit</v>
      </c>
      <c r="D315" t="s">
        <v>785</v>
      </c>
      <c r="E315" s="8" t="str">
        <f t="shared" si="218"/>
        <v>315 CAGRP-EV</v>
      </c>
      <c r="G315" t="s">
        <v>332</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row>
    <row r="316" spans="2:89" x14ac:dyDescent="0.35">
      <c r="B316" s="132" t="s">
        <v>461</v>
      </c>
      <c r="D316" t="s">
        <v>785</v>
      </c>
      <c r="E316" s="8" t="str">
        <f t="shared" si="218"/>
        <v>316 CAGRP-EV</v>
      </c>
      <c r="G316" t="s">
        <v>332</v>
      </c>
      <c r="H316" s="31"/>
      <c r="I316" s="73"/>
      <c r="J316" s="73"/>
      <c r="K316" s="39"/>
      <c r="L316" s="39"/>
      <c r="M316" s="39"/>
      <c r="N316" s="39"/>
      <c r="O316" s="39"/>
      <c r="P316" s="39"/>
      <c r="R316" s="38"/>
    </row>
    <row r="317" spans="2:89" x14ac:dyDescent="0.35">
      <c r="B317" s="132" t="s">
        <v>462</v>
      </c>
      <c r="D317" t="s">
        <v>785</v>
      </c>
      <c r="E317" s="8" t="str">
        <f t="shared" si="218"/>
        <v>317 CAGRP-EV</v>
      </c>
      <c r="G317" t="s">
        <v>332</v>
      </c>
      <c r="H317" s="31"/>
      <c r="I317" s="73"/>
      <c r="J317" s="73"/>
      <c r="K317" s="39"/>
      <c r="L317" s="39"/>
      <c r="M317" s="39"/>
      <c r="N317" s="39"/>
      <c r="O317" s="39"/>
      <c r="P317" s="39"/>
      <c r="R317" s="38"/>
      <c r="S317" s="199" t="str">
        <f t="shared" ref="S317" si="219">ADDRESS(ROW(S312),COLUMN(S312))</f>
        <v>$S$312</v>
      </c>
      <c r="T317" s="199" t="str">
        <f t="shared" ref="T317:AX317" si="220">ADDRESS(ROW(T312),COLUMN(T312))</f>
        <v>$T$312</v>
      </c>
      <c r="U317" s="199" t="str">
        <f t="shared" si="220"/>
        <v>$U$312</v>
      </c>
      <c r="V317" s="199" t="str">
        <f t="shared" si="220"/>
        <v>$V$312</v>
      </c>
      <c r="W317" s="199" t="str">
        <f t="shared" si="220"/>
        <v>$W$312</v>
      </c>
      <c r="X317" s="199" t="str">
        <f t="shared" si="220"/>
        <v>$X$312</v>
      </c>
      <c r="Y317" s="199" t="str">
        <f t="shared" si="220"/>
        <v>$Y$312</v>
      </c>
      <c r="Z317" s="199" t="str">
        <f t="shared" si="220"/>
        <v>$Z$312</v>
      </c>
      <c r="AA317" s="199" t="str">
        <f t="shared" si="220"/>
        <v>$AA$312</v>
      </c>
      <c r="AB317" s="199" t="str">
        <f t="shared" si="220"/>
        <v>$AB$312</v>
      </c>
      <c r="AC317" s="199" t="str">
        <f t="shared" si="220"/>
        <v>$AC$312</v>
      </c>
      <c r="AD317" s="199" t="str">
        <f t="shared" si="220"/>
        <v>$AD$312</v>
      </c>
      <c r="AE317" s="199" t="str">
        <f t="shared" si="220"/>
        <v>$AE$312</v>
      </c>
      <c r="AF317" s="199" t="str">
        <f t="shared" si="220"/>
        <v>$AF$312</v>
      </c>
      <c r="AG317" s="199" t="str">
        <f t="shared" si="220"/>
        <v>$AG$312</v>
      </c>
      <c r="AH317" s="199" t="str">
        <f t="shared" si="220"/>
        <v>$AH$312</v>
      </c>
      <c r="AI317" s="199" t="str">
        <f t="shared" si="220"/>
        <v>$AI$312</v>
      </c>
      <c r="AJ317" s="199" t="str">
        <f t="shared" si="220"/>
        <v>$AJ$312</v>
      </c>
      <c r="AK317" s="199" t="str">
        <f t="shared" si="220"/>
        <v>$AK$312</v>
      </c>
      <c r="AL317" s="199" t="str">
        <f t="shared" si="220"/>
        <v>$AL$312</v>
      </c>
      <c r="AM317" s="199" t="str">
        <f t="shared" si="220"/>
        <v>$AM$312</v>
      </c>
      <c r="AN317" s="199" t="str">
        <f t="shared" si="220"/>
        <v>$AN$312</v>
      </c>
      <c r="AO317" s="199" t="str">
        <f t="shared" si="220"/>
        <v>$AO$312</v>
      </c>
      <c r="AP317" s="199" t="str">
        <f t="shared" si="220"/>
        <v>$AP$312</v>
      </c>
      <c r="AQ317" s="199" t="str">
        <f t="shared" si="220"/>
        <v>$AQ$312</v>
      </c>
      <c r="AR317" s="199" t="str">
        <f t="shared" si="220"/>
        <v>$AR$312</v>
      </c>
      <c r="AS317" s="199" t="str">
        <f t="shared" si="220"/>
        <v>$AS$312</v>
      </c>
      <c r="AT317" s="199" t="str">
        <f t="shared" si="220"/>
        <v>$AT$312</v>
      </c>
      <c r="AU317" s="199" t="str">
        <f t="shared" si="220"/>
        <v>$AU$312</v>
      </c>
      <c r="AV317" s="199" t="str">
        <f t="shared" si="220"/>
        <v>$AV$312</v>
      </c>
      <c r="AW317" s="199" t="str">
        <f t="shared" si="220"/>
        <v>$AW$312</v>
      </c>
      <c r="AX317" s="199" t="str">
        <f t="shared" si="220"/>
        <v>$AX$312</v>
      </c>
      <c r="AY317" s="199" t="str">
        <f t="shared" ref="AY317:CD317" si="221">ADDRESS(ROW(AY312),COLUMN(AY312))</f>
        <v>$AY$312</v>
      </c>
      <c r="AZ317" s="199" t="str">
        <f t="shared" si="221"/>
        <v>$AZ$312</v>
      </c>
      <c r="BA317" s="199" t="str">
        <f t="shared" si="221"/>
        <v>$BA$312</v>
      </c>
      <c r="BB317" s="199" t="str">
        <f t="shared" si="221"/>
        <v>$BB$312</v>
      </c>
      <c r="BC317" s="199" t="str">
        <f t="shared" si="221"/>
        <v>$BC$312</v>
      </c>
      <c r="BD317" s="199" t="str">
        <f t="shared" si="221"/>
        <v>$BD$312</v>
      </c>
      <c r="BE317" s="199" t="str">
        <f t="shared" si="221"/>
        <v>$BE$312</v>
      </c>
      <c r="BF317" s="199" t="str">
        <f t="shared" si="221"/>
        <v>$BF$312</v>
      </c>
      <c r="BG317" s="199" t="str">
        <f t="shared" si="221"/>
        <v>$BG$312</v>
      </c>
      <c r="BH317" s="199" t="str">
        <f t="shared" si="221"/>
        <v>$BH$312</v>
      </c>
      <c r="BI317" s="199" t="str">
        <f t="shared" si="221"/>
        <v>$BI$312</v>
      </c>
      <c r="BJ317" s="199" t="str">
        <f t="shared" si="221"/>
        <v>$BJ$312</v>
      </c>
      <c r="BK317" s="199" t="str">
        <f t="shared" si="221"/>
        <v>$BK$312</v>
      </c>
      <c r="BL317" s="199" t="str">
        <f t="shared" si="221"/>
        <v>$BL$312</v>
      </c>
      <c r="BM317" s="199" t="str">
        <f t="shared" si="221"/>
        <v>$BM$312</v>
      </c>
      <c r="BN317" s="199" t="str">
        <f t="shared" si="221"/>
        <v>$BN$312</v>
      </c>
      <c r="BO317" s="199" t="str">
        <f t="shared" si="221"/>
        <v>$BO$312</v>
      </c>
      <c r="BP317" s="199" t="str">
        <f t="shared" si="221"/>
        <v>$BP$312</v>
      </c>
      <c r="BQ317" s="199" t="str">
        <f t="shared" si="221"/>
        <v>$BQ$312</v>
      </c>
      <c r="BR317" s="199" t="str">
        <f t="shared" si="221"/>
        <v>$BR$312</v>
      </c>
      <c r="BS317" s="199" t="str">
        <f t="shared" si="221"/>
        <v>$BS$312</v>
      </c>
      <c r="BT317" s="199" t="str">
        <f t="shared" si="221"/>
        <v>$BT$312</v>
      </c>
      <c r="BU317" s="199" t="str">
        <f t="shared" si="221"/>
        <v>$BU$312</v>
      </c>
      <c r="BV317" s="199" t="str">
        <f t="shared" si="221"/>
        <v>$BV$312</v>
      </c>
      <c r="BW317" s="199" t="str">
        <f t="shared" si="221"/>
        <v>$BW$312</v>
      </c>
      <c r="BX317" s="199" t="str">
        <f t="shared" si="221"/>
        <v>$BX$312</v>
      </c>
      <c r="BY317" s="199" t="str">
        <f t="shared" si="221"/>
        <v>$BY$312</v>
      </c>
      <c r="BZ317" s="199" t="str">
        <f t="shared" si="221"/>
        <v>$BZ$312</v>
      </c>
      <c r="CA317" s="199" t="str">
        <f t="shared" si="221"/>
        <v>$CA$312</v>
      </c>
      <c r="CB317" s="199" t="str">
        <f t="shared" si="221"/>
        <v>$CB$312</v>
      </c>
      <c r="CC317" s="199" t="str">
        <f t="shared" si="221"/>
        <v>$CC$312</v>
      </c>
      <c r="CD317" s="199" t="str">
        <f t="shared" si="221"/>
        <v>$CD$312</v>
      </c>
      <c r="CE317" s="199" t="str">
        <f t="shared" ref="CE317:CK317" si="222">ADDRESS(ROW(CE312),COLUMN(CE312))</f>
        <v>$CE$312</v>
      </c>
      <c r="CF317" s="199" t="str">
        <f t="shared" si="222"/>
        <v>$CF$312</v>
      </c>
      <c r="CG317" s="199" t="str">
        <f t="shared" si="222"/>
        <v>$CG$312</v>
      </c>
      <c r="CH317" s="199" t="str">
        <f t="shared" si="222"/>
        <v>$CH$312</v>
      </c>
      <c r="CI317" s="199" t="str">
        <f t="shared" si="222"/>
        <v>$CI$312</v>
      </c>
      <c r="CJ317" s="199" t="str">
        <f t="shared" si="222"/>
        <v>$CJ$312</v>
      </c>
      <c r="CK317" s="199" t="str">
        <f t="shared" si="222"/>
        <v>$CK$312</v>
      </c>
    </row>
    <row r="318" spans="2:89" x14ac:dyDescent="0.35">
      <c r="B318" s="8" t="s">
        <v>488</v>
      </c>
      <c r="D318" t="s">
        <v>785</v>
      </c>
      <c r="E318" s="8" t="str">
        <f t="shared" si="218"/>
        <v>318 CAGRP-EV</v>
      </c>
      <c r="G318" t="s">
        <v>332</v>
      </c>
      <c r="H318" s="31"/>
      <c r="I318" s="73"/>
      <c r="J318" s="73"/>
      <c r="K318" s="39"/>
      <c r="L318" s="39"/>
      <c r="M318" s="39"/>
      <c r="N318" s="39"/>
      <c r="O318" s="39"/>
      <c r="P318" s="39"/>
      <c r="R318" s="38"/>
      <c r="S318" s="199"/>
      <c r="T318" s="199"/>
      <c r="U318" s="199"/>
      <c r="V318" s="199"/>
      <c r="W318" s="199"/>
      <c r="X318" s="199"/>
      <c r="Y318" s="199"/>
      <c r="Z318" s="199"/>
      <c r="AA318" s="199"/>
      <c r="AB318" s="199"/>
      <c r="AC318" s="199"/>
      <c r="AD318" s="199"/>
      <c r="AE318" s="199"/>
      <c r="AF318" s="199"/>
      <c r="AG318" s="199"/>
      <c r="AH318" s="199"/>
      <c r="AI318" s="199"/>
      <c r="AJ318" s="199"/>
      <c r="AK318" s="199"/>
      <c r="AL318" s="199"/>
      <c r="AM318" s="199"/>
      <c r="AN318" s="199"/>
      <c r="AO318" s="199"/>
      <c r="AP318" s="199"/>
      <c r="AQ318" s="199"/>
      <c r="AR318" s="199"/>
      <c r="AS318" s="199"/>
      <c r="AT318" s="199"/>
      <c r="AU318" s="199"/>
      <c r="AV318" s="199"/>
      <c r="AW318" s="199"/>
      <c r="AX318" s="199"/>
      <c r="AY318" s="199"/>
      <c r="AZ318" s="199"/>
      <c r="BA318" s="199"/>
      <c r="BB318" s="199"/>
      <c r="BC318" s="199"/>
      <c r="BD318" s="199"/>
      <c r="BE318" s="199"/>
      <c r="BF318" s="199"/>
      <c r="BG318" s="199"/>
      <c r="BH318" s="199"/>
      <c r="BI318" s="199"/>
      <c r="BJ318" s="199"/>
      <c r="BK318" s="199"/>
      <c r="BL318" s="199"/>
      <c r="BM318" s="199"/>
      <c r="BN318" s="199"/>
      <c r="BO318" s="199"/>
      <c r="BP318" s="199"/>
      <c r="BQ318" s="199"/>
      <c r="BR318" s="199"/>
      <c r="BS318" s="199"/>
      <c r="BT318" s="199"/>
      <c r="BU318" s="199"/>
      <c r="BV318" s="199"/>
      <c r="BW318" s="199"/>
      <c r="BX318" s="199"/>
      <c r="BY318" s="199"/>
      <c r="BZ318" s="199"/>
      <c r="CA318" s="199"/>
      <c r="CB318" s="199"/>
      <c r="CC318" s="199"/>
      <c r="CD318" s="199"/>
      <c r="CE318" s="199"/>
      <c r="CF318" s="199"/>
      <c r="CG318" s="199"/>
      <c r="CH318" s="199"/>
      <c r="CI318" s="199"/>
      <c r="CJ318" s="199"/>
      <c r="CK318" s="199"/>
    </row>
    <row r="319" spans="2:89" x14ac:dyDescent="0.35">
      <c r="B319" s="8" t="s">
        <v>494</v>
      </c>
      <c r="D319" t="s">
        <v>785</v>
      </c>
      <c r="E319" s="8" t="str">
        <f t="shared" si="218"/>
        <v>319 CAGRP-EV</v>
      </c>
      <c r="G319" t="s">
        <v>332</v>
      </c>
      <c r="H319" s="31"/>
      <c r="I319" s="73"/>
      <c r="J319" s="73"/>
      <c r="K319" s="39"/>
      <c r="L319" s="39"/>
      <c r="M319" s="39"/>
      <c r="N319" s="39"/>
      <c r="O319" s="39"/>
      <c r="P319" s="39"/>
      <c r="R319" s="38"/>
      <c r="S319" s="199"/>
      <c r="T319" s="199"/>
      <c r="U319" s="199"/>
      <c r="V319" s="199"/>
      <c r="W319" s="199"/>
      <c r="X319" s="199"/>
      <c r="Y319" s="199"/>
      <c r="Z319" s="199"/>
      <c r="AA319" s="199"/>
      <c r="AB319" s="199"/>
      <c r="AC319" s="199"/>
      <c r="AD319" s="199"/>
      <c r="AE319" s="199"/>
      <c r="AF319" s="199"/>
      <c r="AG319" s="199"/>
      <c r="AH319" s="199"/>
      <c r="AI319" s="199"/>
      <c r="AJ319" s="199"/>
      <c r="AK319" s="199"/>
      <c r="AL319" s="199"/>
      <c r="AM319" s="199"/>
      <c r="AN319" s="199"/>
      <c r="AO319" s="199"/>
      <c r="AP319" s="199"/>
      <c r="AQ319" s="199"/>
      <c r="AR319" s="199"/>
      <c r="AS319" s="199"/>
      <c r="AT319" s="199"/>
      <c r="AU319" s="199"/>
      <c r="AV319" s="199"/>
      <c r="AW319" s="199"/>
      <c r="AX319" s="199"/>
      <c r="AY319" s="199"/>
      <c r="AZ319" s="199"/>
      <c r="BA319" s="199"/>
      <c r="BB319" s="199"/>
      <c r="BC319" s="199"/>
      <c r="BD319" s="199"/>
      <c r="BE319" s="199"/>
      <c r="BF319" s="199"/>
      <c r="BG319" s="199"/>
      <c r="BH319" s="199"/>
      <c r="BI319" s="199"/>
      <c r="BJ319" s="199"/>
      <c r="BK319" s="199"/>
      <c r="BL319" s="199"/>
      <c r="BM319" s="199"/>
      <c r="BN319" s="199"/>
      <c r="BO319" s="199"/>
      <c r="BP319" s="199"/>
      <c r="BQ319" s="199"/>
      <c r="BR319" s="199"/>
      <c r="BS319" s="199"/>
      <c r="BT319" s="199"/>
      <c r="BU319" s="199"/>
      <c r="BV319" s="199"/>
      <c r="BW319" s="199"/>
      <c r="BX319" s="199"/>
      <c r="BY319" s="199"/>
      <c r="BZ319" s="199"/>
      <c r="CA319" s="199"/>
      <c r="CB319" s="199"/>
      <c r="CC319" s="199"/>
      <c r="CD319" s="199"/>
      <c r="CE319" s="199"/>
      <c r="CF319" s="199"/>
      <c r="CG319" s="199"/>
      <c r="CH319" s="199"/>
      <c r="CI319" s="199"/>
      <c r="CJ319" s="199"/>
      <c r="CK319" s="199"/>
    </row>
    <row r="320" spans="2:89" x14ac:dyDescent="0.35">
      <c r="B320" s="8" t="s">
        <v>463</v>
      </c>
      <c r="D320" t="s">
        <v>785</v>
      </c>
      <c r="E320" s="8" t="str">
        <f t="shared" si="218"/>
        <v>320 CAGRP-EV</v>
      </c>
      <c r="G320" t="s">
        <v>332</v>
      </c>
      <c r="H320" s="31"/>
      <c r="I320" s="73"/>
      <c r="J320" s="73"/>
      <c r="K320" s="39"/>
      <c r="L320" s="39"/>
      <c r="M320" s="39"/>
      <c r="N320" s="39"/>
      <c r="O320" s="39"/>
      <c r="P320" s="39"/>
      <c r="R320" s="38"/>
      <c r="S320" s="199"/>
      <c r="T320" s="199"/>
      <c r="U320" s="199"/>
      <c r="V320" s="199"/>
      <c r="W320" s="199"/>
      <c r="X320" s="199"/>
      <c r="Y320" s="199"/>
      <c r="Z320" s="199"/>
      <c r="AA320" s="199"/>
      <c r="AB320" s="199"/>
      <c r="AC320" s="199"/>
      <c r="AD320" s="199"/>
      <c r="AE320" s="199"/>
      <c r="AF320" s="199"/>
      <c r="AG320" s="199"/>
      <c r="AH320" s="199"/>
      <c r="AI320" s="199"/>
      <c r="AJ320" s="199"/>
      <c r="AK320" s="199"/>
      <c r="AL320" s="199"/>
      <c r="AM320" s="199"/>
      <c r="AN320" s="199"/>
      <c r="AO320" s="199"/>
      <c r="AP320" s="199"/>
      <c r="AQ320" s="199"/>
      <c r="AR320" s="199"/>
      <c r="AS320" s="199"/>
      <c r="AT320" s="199"/>
      <c r="AU320" s="199"/>
      <c r="AV320" s="199"/>
      <c r="AW320" s="199"/>
      <c r="AX320" s="199"/>
      <c r="AY320" s="199"/>
      <c r="AZ320" s="199"/>
      <c r="BA320" s="199"/>
      <c r="BB320" s="199"/>
      <c r="BC320" s="199"/>
      <c r="BD320" s="199"/>
      <c r="BE320" s="199"/>
      <c r="BF320" s="199"/>
      <c r="BG320" s="199"/>
      <c r="BH320" s="199"/>
      <c r="BI320" s="199"/>
      <c r="BJ320" s="199"/>
      <c r="BK320" s="199"/>
      <c r="BL320" s="199"/>
      <c r="BM320" s="199"/>
      <c r="BN320" s="199"/>
      <c r="BO320" s="199"/>
      <c r="BP320" s="199"/>
      <c r="BQ320" s="199"/>
      <c r="BR320" s="199"/>
      <c r="BS320" s="199"/>
      <c r="BT320" s="199"/>
      <c r="BU320" s="199"/>
      <c r="BV320" s="199"/>
      <c r="BW320" s="199"/>
      <c r="BX320" s="199"/>
      <c r="BY320" s="199"/>
      <c r="BZ320" s="199"/>
      <c r="CA320" s="199"/>
      <c r="CB320" s="199"/>
      <c r="CC320" s="199"/>
      <c r="CD320" s="199"/>
      <c r="CE320" s="199"/>
      <c r="CF320" s="199"/>
      <c r="CG320" s="199"/>
      <c r="CH320" s="199"/>
      <c r="CI320" s="199"/>
      <c r="CJ320" s="199"/>
      <c r="CK320" s="199"/>
    </row>
    <row r="321" spans="2:89" x14ac:dyDescent="0.35">
      <c r="B321" s="8" t="s">
        <v>464</v>
      </c>
      <c r="D321" t="s">
        <v>785</v>
      </c>
      <c r="E321" s="8" t="str">
        <f t="shared" si="218"/>
        <v>321 CAGRP-EV</v>
      </c>
      <c r="G321" t="s">
        <v>332</v>
      </c>
      <c r="H321" s="31"/>
      <c r="I321" s="73"/>
      <c r="J321" s="73"/>
      <c r="K321" s="39"/>
      <c r="L321" s="39"/>
      <c r="M321" s="39"/>
      <c r="N321" s="39"/>
      <c r="O321" s="39"/>
      <c r="P321" s="39"/>
      <c r="R321" s="38"/>
      <c r="S321" s="199"/>
      <c r="T321" s="199"/>
      <c r="U321" s="199"/>
      <c r="V321" s="199"/>
      <c r="W321" s="199"/>
      <c r="X321" s="199"/>
      <c r="Y321" s="199"/>
      <c r="Z321" s="199"/>
      <c r="AA321" s="199"/>
      <c r="AB321" s="199"/>
      <c r="AC321" s="199"/>
      <c r="AD321" s="199"/>
      <c r="AE321" s="199"/>
      <c r="AF321" s="199"/>
      <c r="AG321" s="199"/>
      <c r="AH321" s="199"/>
      <c r="AI321" s="199"/>
      <c r="AJ321" s="199"/>
      <c r="AK321" s="199"/>
      <c r="AL321" s="199"/>
      <c r="AM321" s="199"/>
      <c r="AN321" s="199"/>
      <c r="AO321" s="199"/>
      <c r="AP321" s="199"/>
      <c r="AQ321" s="199"/>
      <c r="AR321" s="199"/>
      <c r="AS321" s="199"/>
      <c r="AT321" s="199"/>
      <c r="AU321" s="199"/>
      <c r="AV321" s="199"/>
      <c r="AW321" s="199"/>
      <c r="AX321" s="199"/>
      <c r="AY321" s="199"/>
      <c r="AZ321" s="199"/>
      <c r="BA321" s="199"/>
      <c r="BB321" s="199"/>
      <c r="BC321" s="199"/>
      <c r="BD321" s="199"/>
      <c r="BE321" s="199"/>
      <c r="BF321" s="199"/>
      <c r="BG321" s="199"/>
      <c r="BH321" s="199"/>
      <c r="BI321" s="199"/>
      <c r="BJ321" s="199"/>
      <c r="BK321" s="199"/>
      <c r="BL321" s="199"/>
      <c r="BM321" s="199"/>
      <c r="BN321" s="199"/>
      <c r="BO321" s="199"/>
      <c r="BP321" s="199"/>
      <c r="BQ321" s="199"/>
      <c r="BR321" s="199"/>
      <c r="BS321" s="199"/>
      <c r="BT321" s="199"/>
      <c r="BU321" s="199"/>
      <c r="BV321" s="199"/>
      <c r="BW321" s="199"/>
      <c r="BX321" s="199"/>
      <c r="BY321" s="199"/>
      <c r="BZ321" s="199"/>
      <c r="CA321" s="199"/>
      <c r="CB321" s="199"/>
      <c r="CC321" s="199"/>
      <c r="CD321" s="199"/>
      <c r="CE321" s="199"/>
      <c r="CF321" s="199"/>
      <c r="CG321" s="199"/>
      <c r="CH321" s="199"/>
      <c r="CI321" s="199"/>
      <c r="CJ321" s="199"/>
      <c r="CK321" s="199"/>
    </row>
    <row r="322" spans="2:89" x14ac:dyDescent="0.35">
      <c r="B322" s="181" t="s">
        <v>459</v>
      </c>
      <c r="E322" s="8"/>
      <c r="H322" s="182"/>
      <c r="I322" s="183"/>
      <c r="J322" s="183"/>
      <c r="K322" s="184"/>
      <c r="L322" s="184"/>
      <c r="M322" s="184"/>
      <c r="N322" s="184"/>
      <c r="O322" s="184"/>
      <c r="P322" s="184"/>
      <c r="R322" s="185"/>
      <c r="S322" s="186"/>
      <c r="T322" s="186"/>
      <c r="U322" s="186"/>
      <c r="V322" s="186"/>
      <c r="W322" s="186"/>
      <c r="X322" s="186"/>
      <c r="Y322" s="186"/>
      <c r="Z322" s="186"/>
      <c r="AA322" s="186"/>
      <c r="AB322" s="186"/>
      <c r="AC322" s="186"/>
      <c r="AD322" s="186"/>
      <c r="AE322" s="186"/>
      <c r="AF322" s="186"/>
      <c r="AG322" s="186"/>
      <c r="AH322" s="186"/>
      <c r="AI322" s="186"/>
      <c r="AJ322" s="186"/>
      <c r="AK322" s="186"/>
      <c r="AL322" s="186"/>
      <c r="AM322" s="186"/>
      <c r="AN322" s="186"/>
      <c r="AO322" s="186"/>
      <c r="AP322" s="186"/>
      <c r="AQ322" s="186"/>
      <c r="AR322" s="186"/>
      <c r="AS322" s="186"/>
      <c r="AT322" s="186"/>
      <c r="AU322" s="186"/>
      <c r="AV322" s="186"/>
      <c r="AW322" s="186"/>
      <c r="AX322" s="186"/>
      <c r="AY322" s="186"/>
      <c r="AZ322" s="186"/>
      <c r="BA322" s="186"/>
      <c r="BB322" s="186"/>
      <c r="BC322" s="186"/>
      <c r="BD322" s="186"/>
      <c r="BE322" s="186"/>
      <c r="BF322" s="186"/>
      <c r="BG322" s="186"/>
      <c r="BH322" s="186"/>
      <c r="BI322" s="186"/>
      <c r="BJ322" s="186"/>
      <c r="BK322" s="186"/>
      <c r="BL322" s="186"/>
      <c r="BM322" s="186"/>
      <c r="BN322" s="186"/>
      <c r="BO322" s="186"/>
      <c r="BP322" s="186"/>
      <c r="BQ322" s="186"/>
      <c r="BR322" s="186"/>
      <c r="BS322" s="186"/>
      <c r="BT322" s="186"/>
      <c r="BU322" s="186"/>
      <c r="BV322" s="186"/>
      <c r="BW322" s="186"/>
      <c r="BX322" s="186"/>
      <c r="BY322" s="186"/>
      <c r="BZ322" s="186"/>
      <c r="CA322" s="186"/>
      <c r="CB322" s="186"/>
      <c r="CC322" s="186"/>
      <c r="CD322" s="186"/>
      <c r="CE322" s="186"/>
      <c r="CF322" s="186"/>
      <c r="CG322" s="186"/>
      <c r="CH322" s="186"/>
      <c r="CI322" s="186"/>
      <c r="CJ322" s="186"/>
      <c r="CK322" s="186"/>
    </row>
    <row r="323" spans="2:89" x14ac:dyDescent="0.35">
      <c r="B323" s="188" t="s">
        <v>474</v>
      </c>
      <c r="E323" s="8"/>
      <c r="H323" s="182"/>
      <c r="I323" s="183"/>
      <c r="J323" s="183"/>
      <c r="K323" s="184"/>
      <c r="L323" s="184"/>
      <c r="M323" s="184"/>
      <c r="N323" s="184"/>
      <c r="O323" s="184"/>
      <c r="P323" s="184"/>
      <c r="R323" s="185"/>
      <c r="S323" s="186"/>
      <c r="T323" s="186"/>
      <c r="U323" s="186"/>
      <c r="V323" s="186"/>
      <c r="W323" s="186"/>
      <c r="X323" s="186"/>
      <c r="Y323" s="186"/>
      <c r="Z323" s="186"/>
      <c r="AA323" s="186"/>
      <c r="AB323" s="186"/>
      <c r="AC323" s="186"/>
      <c r="AD323" s="186"/>
      <c r="AE323" s="186"/>
      <c r="AF323" s="186"/>
      <c r="AG323" s="186"/>
      <c r="AH323" s="186"/>
      <c r="AI323" s="186"/>
      <c r="AJ323" s="186"/>
      <c r="AK323" s="186"/>
      <c r="AL323" s="186"/>
      <c r="AM323" s="186"/>
      <c r="AN323" s="186"/>
      <c r="AO323" s="186"/>
      <c r="AP323" s="186"/>
      <c r="AQ323" s="186"/>
      <c r="AR323" s="186"/>
      <c r="AS323" s="186"/>
      <c r="AT323" s="186"/>
      <c r="AU323" s="186"/>
      <c r="AV323" s="186"/>
      <c r="AW323" s="186"/>
      <c r="AX323" s="186"/>
      <c r="AY323" s="186"/>
      <c r="AZ323" s="186"/>
      <c r="BA323" s="186"/>
      <c r="BB323" s="186"/>
      <c r="BC323" s="186"/>
      <c r="BD323" s="186"/>
      <c r="BE323" s="186"/>
      <c r="BF323" s="186"/>
      <c r="BG323" s="186"/>
      <c r="BH323" s="186"/>
      <c r="BI323" s="186"/>
      <c r="BJ323" s="186"/>
      <c r="BK323" s="186"/>
      <c r="BL323" s="186"/>
      <c r="BM323" s="186"/>
      <c r="BN323" s="186"/>
      <c r="BO323" s="186"/>
      <c r="BP323" s="186"/>
      <c r="BQ323" s="186"/>
      <c r="BR323" s="186"/>
      <c r="BS323" s="186"/>
      <c r="BT323" s="186"/>
      <c r="BU323" s="186"/>
      <c r="BV323" s="186"/>
      <c r="BW323" s="186"/>
      <c r="BX323" s="186"/>
      <c r="BY323" s="186"/>
      <c r="BZ323" s="186"/>
      <c r="CA323" s="186"/>
      <c r="CB323" s="186"/>
      <c r="CC323" s="186"/>
      <c r="CD323" s="186"/>
      <c r="CE323" s="186"/>
      <c r="CF323" s="186"/>
      <c r="CG323" s="186"/>
      <c r="CH323" s="186"/>
      <c r="CI323" s="186"/>
      <c r="CJ323" s="186"/>
      <c r="CK323" s="186"/>
    </row>
    <row r="324" spans="2:89" x14ac:dyDescent="0.35">
      <c r="B324" s="167"/>
      <c r="E324" s="8"/>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row>
    <row r="325" spans="2:89" x14ac:dyDescent="0.35">
      <c r="B325" s="66" t="s">
        <v>517</v>
      </c>
      <c r="C325" s="31"/>
      <c r="D325" t="s">
        <v>787</v>
      </c>
      <c r="E325" s="8" t="str">
        <f t="shared" ref="E325:E339" si="223">ROW()&amp;" "&amp;D325</f>
        <v>325 SCENARIOCAGR-EP</v>
      </c>
      <c r="F325" t="s">
        <v>454</v>
      </c>
      <c r="G325" s="31" t="s">
        <v>243</v>
      </c>
      <c r="H325" s="22"/>
      <c r="I325" s="288"/>
      <c r="J325" s="288"/>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row>
    <row r="326" spans="2:89" x14ac:dyDescent="0.35">
      <c r="B326" t="s">
        <v>781</v>
      </c>
      <c r="D326" t="s">
        <v>787</v>
      </c>
      <c r="E326" s="8" t="str">
        <f t="shared" si="223"/>
        <v>326 SCENARIOCAGR-EP</v>
      </c>
      <c r="G326" t="str">
        <f t="shared" ref="G326:G331" si="224">E326</f>
        <v>326 SCENARIOCAGR-EP</v>
      </c>
      <c r="H326" s="230" t="s">
        <v>782</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row>
    <row r="327" spans="2:89" x14ac:dyDescent="0.35">
      <c r="B327"/>
      <c r="D327" t="s">
        <v>787</v>
      </c>
      <c r="E327" s="8" t="str">
        <f t="shared" si="223"/>
        <v>327 SCENARIOCAGR-EP</v>
      </c>
      <c r="G327" t="str">
        <f t="shared" si="224"/>
        <v>327 SCENARIOCAGR-EP</v>
      </c>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row>
    <row r="328" spans="2:89" x14ac:dyDescent="0.35">
      <c r="B328" s="126" t="str">
        <f ca="1">"Scenarios - "&amp;OFFSET(B331,ROW(B341)-ROW(B331),0)</f>
        <v>Scenarios - # of units</v>
      </c>
      <c r="D328" t="s">
        <v>787</v>
      </c>
      <c r="E328" s="8" t="str">
        <f t="shared" si="223"/>
        <v>328 SCENARIOCAGR-EP</v>
      </c>
      <c r="G328" t="str">
        <f t="shared" si="224"/>
        <v>328 SCENARIOCAGR-EP</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row>
    <row r="329" spans="2:89" x14ac:dyDescent="0.35">
      <c r="B329" s="315" t="s">
        <v>782</v>
      </c>
      <c r="D329" t="s">
        <v>787</v>
      </c>
      <c r="E329" s="8" t="str">
        <f t="shared" si="223"/>
        <v>329 SCENARIOCAGR-EP</v>
      </c>
      <c r="G329" t="str">
        <f t="shared" si="224"/>
        <v>329 SCENARIOCAGR-EP</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row>
    <row r="330" spans="2:89" x14ac:dyDescent="0.35">
      <c r="B330" s="315" t="s">
        <v>783</v>
      </c>
      <c r="D330" t="s">
        <v>787</v>
      </c>
      <c r="E330" s="8" t="str">
        <f t="shared" si="223"/>
        <v>330 SCENARIOCAGR-EP</v>
      </c>
      <c r="G330" t="str">
        <f t="shared" si="224"/>
        <v>330 SCENARIOCAGR-EP</v>
      </c>
      <c r="I330"/>
      <c r="J330"/>
      <c r="K330" s="162">
        <v>0.01</v>
      </c>
      <c r="L330" s="162">
        <v>0.01</v>
      </c>
      <c r="M330" s="162">
        <v>0.01</v>
      </c>
      <c r="N330" s="162">
        <v>0.01</v>
      </c>
      <c r="O330" s="162">
        <v>0.01</v>
      </c>
      <c r="P330" s="162">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row>
    <row r="331" spans="2:89" x14ac:dyDescent="0.35">
      <c r="B331" s="124" t="str">
        <f ca="1">"Selection - "&amp;OFFSET(B331,ROW(B341)-ROW(B331),0)</f>
        <v>Selection - # of units</v>
      </c>
      <c r="C331" t="s">
        <v>965</v>
      </c>
      <c r="D331" t="s">
        <v>787</v>
      </c>
      <c r="E331" s="8" t="str">
        <f t="shared" si="223"/>
        <v>331 SCENARIOCAGR-EP</v>
      </c>
      <c r="G331" t="str">
        <f t="shared" si="224"/>
        <v>331 SCENARIOCAGR-EP</v>
      </c>
      <c r="H331" s="12"/>
      <c r="I331" s="60"/>
      <c r="J331" s="60"/>
      <c r="K331" s="259">
        <f t="shared" ref="K331:P331" si="225">INDEX($K329:$P330,MATCH($H326,$B329:$B330,0),MATCH(K$1,K$1:P$1,0))</f>
        <v>0.03</v>
      </c>
      <c r="L331" s="259">
        <f t="shared" si="225"/>
        <v>0.03</v>
      </c>
      <c r="M331" s="259">
        <f t="shared" si="225"/>
        <v>0.03</v>
      </c>
      <c r="N331" s="259">
        <f t="shared" si="225"/>
        <v>0.03</v>
      </c>
      <c r="O331" s="259">
        <f t="shared" si="225"/>
        <v>0.03</v>
      </c>
      <c r="P331" s="259">
        <f t="shared" si="225"/>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row>
    <row r="332" spans="2:89" x14ac:dyDescent="0.35">
      <c r="B332" s="187" t="str">
        <f>IFERROR(SUBSTITUTE(TRIM(LEFT(B325,SEARCH("-",B325)-1)),":",""),SUBSTITUTE(B325,":",""))</f>
        <v>Volume driven</v>
      </c>
      <c r="D332" t="s">
        <v>787</v>
      </c>
      <c r="E332" s="8" t="str">
        <f t="shared" si="223"/>
        <v>332 SCENARIOCAGR-EP</v>
      </c>
      <c r="G332" t="s">
        <v>332</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row>
    <row r="333" spans="2:89" x14ac:dyDescent="0.35">
      <c r="B333" s="235" t="str">
        <f>IFERROR(SUBSTITUTE(TRIM(MID(B325, SEARCH("-", B325) + 1, LEN(B325))),":",""),"no unit")</f>
        <v>primary unit</v>
      </c>
      <c r="D333" t="s">
        <v>787</v>
      </c>
      <c r="E333" s="8" t="str">
        <f t="shared" si="223"/>
        <v>333 SCENARIOCAGR-EP</v>
      </c>
      <c r="G333" t="s">
        <v>332</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row>
    <row r="334" spans="2:89" x14ac:dyDescent="0.35">
      <c r="B334" s="132" t="s">
        <v>461</v>
      </c>
      <c r="D334" t="s">
        <v>787</v>
      </c>
      <c r="E334" s="8" t="str">
        <f t="shared" si="223"/>
        <v>334 SCENARIOCAGR-EP</v>
      </c>
      <c r="G334" t="s">
        <v>332</v>
      </c>
      <c r="H334" s="31"/>
      <c r="I334" s="73"/>
      <c r="J334" s="73"/>
      <c r="K334" s="39"/>
      <c r="L334" s="39"/>
      <c r="M334" s="39"/>
      <c r="N334" s="39"/>
      <c r="O334" s="39"/>
      <c r="P334" s="39"/>
      <c r="R334" s="38"/>
    </row>
    <row r="335" spans="2:89" x14ac:dyDescent="0.35">
      <c r="B335" s="132" t="s">
        <v>462</v>
      </c>
      <c r="D335" t="s">
        <v>787</v>
      </c>
      <c r="E335" s="8" t="str">
        <f t="shared" si="223"/>
        <v>335 SCENARIOCAGR-EP</v>
      </c>
      <c r="G335" t="s">
        <v>332</v>
      </c>
      <c r="H335" s="31"/>
      <c r="I335" s="73"/>
      <c r="J335" s="73"/>
      <c r="K335" s="39"/>
      <c r="L335" s="39"/>
      <c r="M335" s="39"/>
      <c r="N335" s="39"/>
      <c r="O335" s="39"/>
      <c r="P335" s="39"/>
      <c r="R335" s="38"/>
      <c r="S335" s="199" t="str">
        <f t="shared" ref="S335" si="226">ADDRESS(ROW(S331),COLUMN(S331))</f>
        <v>$S$331</v>
      </c>
      <c r="T335" s="199" t="str">
        <f t="shared" ref="T335:AX335" si="227">ADDRESS(ROW(T331),COLUMN(T331))</f>
        <v>$T$331</v>
      </c>
      <c r="U335" s="199" t="str">
        <f t="shared" si="227"/>
        <v>$U$331</v>
      </c>
      <c r="V335" s="199" t="str">
        <f t="shared" si="227"/>
        <v>$V$331</v>
      </c>
      <c r="W335" s="199" t="str">
        <f t="shared" si="227"/>
        <v>$W$331</v>
      </c>
      <c r="X335" s="199" t="str">
        <f t="shared" si="227"/>
        <v>$X$331</v>
      </c>
      <c r="Y335" s="199" t="str">
        <f t="shared" si="227"/>
        <v>$Y$331</v>
      </c>
      <c r="Z335" s="199" t="str">
        <f t="shared" si="227"/>
        <v>$Z$331</v>
      </c>
      <c r="AA335" s="199" t="str">
        <f t="shared" si="227"/>
        <v>$AA$331</v>
      </c>
      <c r="AB335" s="199" t="str">
        <f t="shared" si="227"/>
        <v>$AB$331</v>
      </c>
      <c r="AC335" s="199" t="str">
        <f t="shared" si="227"/>
        <v>$AC$331</v>
      </c>
      <c r="AD335" s="199" t="str">
        <f t="shared" si="227"/>
        <v>$AD$331</v>
      </c>
      <c r="AE335" s="199" t="str">
        <f t="shared" si="227"/>
        <v>$AE$331</v>
      </c>
      <c r="AF335" s="199" t="str">
        <f t="shared" si="227"/>
        <v>$AF$331</v>
      </c>
      <c r="AG335" s="199" t="str">
        <f t="shared" si="227"/>
        <v>$AG$331</v>
      </c>
      <c r="AH335" s="199" t="str">
        <f t="shared" si="227"/>
        <v>$AH$331</v>
      </c>
      <c r="AI335" s="199" t="str">
        <f t="shared" si="227"/>
        <v>$AI$331</v>
      </c>
      <c r="AJ335" s="199" t="str">
        <f t="shared" si="227"/>
        <v>$AJ$331</v>
      </c>
      <c r="AK335" s="199" t="str">
        <f t="shared" si="227"/>
        <v>$AK$331</v>
      </c>
      <c r="AL335" s="199" t="str">
        <f t="shared" si="227"/>
        <v>$AL$331</v>
      </c>
      <c r="AM335" s="199" t="str">
        <f t="shared" si="227"/>
        <v>$AM$331</v>
      </c>
      <c r="AN335" s="199" t="str">
        <f t="shared" si="227"/>
        <v>$AN$331</v>
      </c>
      <c r="AO335" s="199" t="str">
        <f t="shared" si="227"/>
        <v>$AO$331</v>
      </c>
      <c r="AP335" s="199" t="str">
        <f t="shared" si="227"/>
        <v>$AP$331</v>
      </c>
      <c r="AQ335" s="199" t="str">
        <f t="shared" si="227"/>
        <v>$AQ$331</v>
      </c>
      <c r="AR335" s="199" t="str">
        <f t="shared" si="227"/>
        <v>$AR$331</v>
      </c>
      <c r="AS335" s="199" t="str">
        <f t="shared" si="227"/>
        <v>$AS$331</v>
      </c>
      <c r="AT335" s="199" t="str">
        <f t="shared" si="227"/>
        <v>$AT$331</v>
      </c>
      <c r="AU335" s="199" t="str">
        <f t="shared" si="227"/>
        <v>$AU$331</v>
      </c>
      <c r="AV335" s="199" t="str">
        <f t="shared" si="227"/>
        <v>$AV$331</v>
      </c>
      <c r="AW335" s="199" t="str">
        <f t="shared" si="227"/>
        <v>$AW$331</v>
      </c>
      <c r="AX335" s="199" t="str">
        <f t="shared" si="227"/>
        <v>$AX$331</v>
      </c>
      <c r="AY335" s="199" t="str">
        <f t="shared" ref="AY335:CD335" si="228">ADDRESS(ROW(AY331),COLUMN(AY331))</f>
        <v>$AY$331</v>
      </c>
      <c r="AZ335" s="199" t="str">
        <f t="shared" si="228"/>
        <v>$AZ$331</v>
      </c>
      <c r="BA335" s="199" t="str">
        <f t="shared" si="228"/>
        <v>$BA$331</v>
      </c>
      <c r="BB335" s="199" t="str">
        <f t="shared" si="228"/>
        <v>$BB$331</v>
      </c>
      <c r="BC335" s="199" t="str">
        <f t="shared" si="228"/>
        <v>$BC$331</v>
      </c>
      <c r="BD335" s="199" t="str">
        <f t="shared" si="228"/>
        <v>$BD$331</v>
      </c>
      <c r="BE335" s="199" t="str">
        <f t="shared" si="228"/>
        <v>$BE$331</v>
      </c>
      <c r="BF335" s="199" t="str">
        <f t="shared" si="228"/>
        <v>$BF$331</v>
      </c>
      <c r="BG335" s="199" t="str">
        <f t="shared" si="228"/>
        <v>$BG$331</v>
      </c>
      <c r="BH335" s="199" t="str">
        <f t="shared" si="228"/>
        <v>$BH$331</v>
      </c>
      <c r="BI335" s="199" t="str">
        <f t="shared" si="228"/>
        <v>$BI$331</v>
      </c>
      <c r="BJ335" s="199" t="str">
        <f t="shared" si="228"/>
        <v>$BJ$331</v>
      </c>
      <c r="BK335" s="199" t="str">
        <f t="shared" si="228"/>
        <v>$BK$331</v>
      </c>
      <c r="BL335" s="199" t="str">
        <f t="shared" si="228"/>
        <v>$BL$331</v>
      </c>
      <c r="BM335" s="199" t="str">
        <f t="shared" si="228"/>
        <v>$BM$331</v>
      </c>
      <c r="BN335" s="199" t="str">
        <f t="shared" si="228"/>
        <v>$BN$331</v>
      </c>
      <c r="BO335" s="199" t="str">
        <f t="shared" si="228"/>
        <v>$BO$331</v>
      </c>
      <c r="BP335" s="199" t="str">
        <f t="shared" si="228"/>
        <v>$BP$331</v>
      </c>
      <c r="BQ335" s="199" t="str">
        <f t="shared" si="228"/>
        <v>$BQ$331</v>
      </c>
      <c r="BR335" s="199" t="str">
        <f t="shared" si="228"/>
        <v>$BR$331</v>
      </c>
      <c r="BS335" s="199" t="str">
        <f t="shared" si="228"/>
        <v>$BS$331</v>
      </c>
      <c r="BT335" s="199" t="str">
        <f t="shared" si="228"/>
        <v>$BT$331</v>
      </c>
      <c r="BU335" s="199" t="str">
        <f t="shared" si="228"/>
        <v>$BU$331</v>
      </c>
      <c r="BV335" s="199" t="str">
        <f t="shared" si="228"/>
        <v>$BV$331</v>
      </c>
      <c r="BW335" s="199" t="str">
        <f t="shared" si="228"/>
        <v>$BW$331</v>
      </c>
      <c r="BX335" s="199" t="str">
        <f t="shared" si="228"/>
        <v>$BX$331</v>
      </c>
      <c r="BY335" s="199" t="str">
        <f t="shared" si="228"/>
        <v>$BY$331</v>
      </c>
      <c r="BZ335" s="199" t="str">
        <f t="shared" si="228"/>
        <v>$BZ$331</v>
      </c>
      <c r="CA335" s="199" t="str">
        <f t="shared" si="228"/>
        <v>$CA$331</v>
      </c>
      <c r="CB335" s="199" t="str">
        <f t="shared" si="228"/>
        <v>$CB$331</v>
      </c>
      <c r="CC335" s="199" t="str">
        <f t="shared" si="228"/>
        <v>$CC$331</v>
      </c>
      <c r="CD335" s="199" t="str">
        <f t="shared" si="228"/>
        <v>$CD$331</v>
      </c>
      <c r="CE335" s="199" t="str">
        <f t="shared" ref="CE335:CK335" si="229">ADDRESS(ROW(CE331),COLUMN(CE331))</f>
        <v>$CE$331</v>
      </c>
      <c r="CF335" s="199" t="str">
        <f t="shared" si="229"/>
        <v>$CF$331</v>
      </c>
      <c r="CG335" s="199" t="str">
        <f t="shared" si="229"/>
        <v>$CG$331</v>
      </c>
      <c r="CH335" s="199" t="str">
        <f t="shared" si="229"/>
        <v>$CH$331</v>
      </c>
      <c r="CI335" s="199" t="str">
        <f t="shared" si="229"/>
        <v>$CI$331</v>
      </c>
      <c r="CJ335" s="199" t="str">
        <f t="shared" si="229"/>
        <v>$CJ$331</v>
      </c>
      <c r="CK335" s="199" t="str">
        <f t="shared" si="229"/>
        <v>$CK$331</v>
      </c>
    </row>
    <row r="336" spans="2:89" x14ac:dyDescent="0.35">
      <c r="B336" s="8" t="s">
        <v>488</v>
      </c>
      <c r="D336" t="s">
        <v>787</v>
      </c>
      <c r="E336" s="8" t="str">
        <f t="shared" si="223"/>
        <v>336 SCENARIOCAGR-EP</v>
      </c>
      <c r="G336" t="s">
        <v>332</v>
      </c>
      <c r="H336" s="31"/>
      <c r="I336" s="73"/>
      <c r="J336" s="73"/>
      <c r="K336" s="39"/>
      <c r="L336" s="39"/>
      <c r="M336" s="39"/>
      <c r="N336" s="39"/>
      <c r="O336" s="39"/>
      <c r="P336" s="39"/>
      <c r="R336" s="38"/>
      <c r="S336" s="199"/>
      <c r="T336" s="199"/>
      <c r="U336" s="199"/>
      <c r="V336" s="199"/>
      <c r="W336" s="199"/>
      <c r="X336" s="199"/>
      <c r="Y336" s="199"/>
      <c r="Z336" s="199"/>
      <c r="AA336" s="199"/>
      <c r="AB336" s="199"/>
      <c r="AC336" s="199"/>
      <c r="AD336" s="199"/>
      <c r="AE336" s="199"/>
      <c r="AF336" s="199"/>
      <c r="AG336" s="199"/>
      <c r="AH336" s="199"/>
      <c r="AI336" s="199"/>
      <c r="AJ336" s="199"/>
      <c r="AK336" s="199"/>
      <c r="AL336" s="199"/>
      <c r="AM336" s="199"/>
      <c r="AN336" s="199"/>
      <c r="AO336" s="199"/>
      <c r="AP336" s="199"/>
      <c r="AQ336" s="199"/>
      <c r="AR336" s="199"/>
      <c r="AS336" s="199"/>
      <c r="AT336" s="199"/>
      <c r="AU336" s="199"/>
      <c r="AV336" s="199"/>
      <c r="AW336" s="199"/>
      <c r="AX336" s="199"/>
      <c r="AY336" s="199"/>
      <c r="AZ336" s="199"/>
      <c r="BA336" s="199"/>
      <c r="BB336" s="199"/>
      <c r="BC336" s="199"/>
      <c r="BD336" s="199"/>
      <c r="BE336" s="199"/>
      <c r="BF336" s="199"/>
      <c r="BG336" s="199"/>
      <c r="BH336" s="199"/>
      <c r="BI336" s="199"/>
      <c r="BJ336" s="199"/>
      <c r="BK336" s="199"/>
      <c r="BL336" s="199"/>
      <c r="BM336" s="199"/>
      <c r="BN336" s="199"/>
      <c r="BO336" s="199"/>
      <c r="BP336" s="199"/>
      <c r="BQ336" s="199"/>
      <c r="BR336" s="199"/>
      <c r="BS336" s="199"/>
      <c r="BT336" s="199"/>
      <c r="BU336" s="199"/>
      <c r="BV336" s="199"/>
      <c r="BW336" s="199"/>
      <c r="BX336" s="199"/>
      <c r="BY336" s="199"/>
      <c r="BZ336" s="199"/>
      <c r="CA336" s="199"/>
      <c r="CB336" s="199"/>
      <c r="CC336" s="199"/>
      <c r="CD336" s="199"/>
      <c r="CE336" s="199"/>
      <c r="CF336" s="199"/>
      <c r="CG336" s="199"/>
      <c r="CH336" s="199"/>
      <c r="CI336" s="199"/>
      <c r="CJ336" s="199"/>
      <c r="CK336" s="199"/>
    </row>
    <row r="337" spans="2:89" x14ac:dyDescent="0.35">
      <c r="B337" s="8" t="s">
        <v>494</v>
      </c>
      <c r="D337" t="s">
        <v>787</v>
      </c>
      <c r="E337" s="8" t="str">
        <f t="shared" si="223"/>
        <v>337 SCENARIOCAGR-EP</v>
      </c>
      <c r="G337" t="s">
        <v>332</v>
      </c>
      <c r="H337" s="31"/>
      <c r="I337" s="73"/>
      <c r="J337" s="73"/>
      <c r="K337" s="39"/>
      <c r="L337" s="39"/>
      <c r="M337" s="39"/>
      <c r="N337" s="39"/>
      <c r="O337" s="39"/>
      <c r="P337" s="39"/>
      <c r="R337" s="38"/>
      <c r="S337" s="199"/>
      <c r="T337" s="199"/>
      <c r="U337" s="199"/>
      <c r="V337" s="199"/>
      <c r="W337" s="199"/>
      <c r="X337" s="199"/>
      <c r="Y337" s="199"/>
      <c r="Z337" s="199"/>
      <c r="AA337" s="199"/>
      <c r="AB337" s="199"/>
      <c r="AC337" s="199"/>
      <c r="AD337" s="199"/>
      <c r="AE337" s="199"/>
      <c r="AF337" s="199"/>
      <c r="AG337" s="199"/>
      <c r="AH337" s="199"/>
      <c r="AI337" s="199"/>
      <c r="AJ337" s="199"/>
      <c r="AK337" s="199"/>
      <c r="AL337" s="199"/>
      <c r="AM337" s="199"/>
      <c r="AN337" s="199"/>
      <c r="AO337" s="199"/>
      <c r="AP337" s="199"/>
      <c r="AQ337" s="199"/>
      <c r="AR337" s="199"/>
      <c r="AS337" s="199"/>
      <c r="AT337" s="199"/>
      <c r="AU337" s="199"/>
      <c r="AV337" s="199"/>
      <c r="AW337" s="199"/>
      <c r="AX337" s="199"/>
      <c r="AY337" s="199"/>
      <c r="AZ337" s="199"/>
      <c r="BA337" s="199"/>
      <c r="BB337" s="199"/>
      <c r="BC337" s="199"/>
      <c r="BD337" s="199"/>
      <c r="BE337" s="199"/>
      <c r="BF337" s="199"/>
      <c r="BG337" s="199"/>
      <c r="BH337" s="199"/>
      <c r="BI337" s="199"/>
      <c r="BJ337" s="199"/>
      <c r="BK337" s="199"/>
      <c r="BL337" s="199"/>
      <c r="BM337" s="199"/>
      <c r="BN337" s="199"/>
      <c r="BO337" s="199"/>
      <c r="BP337" s="199"/>
      <c r="BQ337" s="199"/>
      <c r="BR337" s="199"/>
      <c r="BS337" s="199"/>
      <c r="BT337" s="199"/>
      <c r="BU337" s="199"/>
      <c r="BV337" s="199"/>
      <c r="BW337" s="199"/>
      <c r="BX337" s="199"/>
      <c r="BY337" s="199"/>
      <c r="BZ337" s="199"/>
      <c r="CA337" s="199"/>
      <c r="CB337" s="199"/>
      <c r="CC337" s="199"/>
      <c r="CD337" s="199"/>
      <c r="CE337" s="199"/>
      <c r="CF337" s="199"/>
      <c r="CG337" s="199"/>
      <c r="CH337" s="199"/>
      <c r="CI337" s="199"/>
      <c r="CJ337" s="199"/>
      <c r="CK337" s="199"/>
    </row>
    <row r="338" spans="2:89" x14ac:dyDescent="0.35">
      <c r="B338" s="8" t="s">
        <v>463</v>
      </c>
      <c r="D338" t="s">
        <v>787</v>
      </c>
      <c r="E338" s="8" t="str">
        <f t="shared" si="223"/>
        <v>338 SCENARIOCAGR-EP</v>
      </c>
      <c r="G338" t="s">
        <v>332</v>
      </c>
      <c r="H338" s="31"/>
      <c r="I338" s="73"/>
      <c r="J338" s="73"/>
      <c r="K338" s="39"/>
      <c r="L338" s="39"/>
      <c r="M338" s="39"/>
      <c r="N338" s="39"/>
      <c r="O338" s="39"/>
      <c r="P338" s="39"/>
      <c r="R338" s="38"/>
      <c r="S338" s="199"/>
      <c r="T338" s="199"/>
      <c r="U338" s="199"/>
      <c r="V338" s="199"/>
      <c r="W338" s="199"/>
      <c r="X338" s="199"/>
      <c r="Y338" s="199"/>
      <c r="Z338" s="199"/>
      <c r="AA338" s="199"/>
      <c r="AB338" s="199"/>
      <c r="AC338" s="199"/>
      <c r="AD338" s="199"/>
      <c r="AE338" s="199"/>
      <c r="AF338" s="199"/>
      <c r="AG338" s="199"/>
      <c r="AH338" s="199"/>
      <c r="AI338" s="199"/>
      <c r="AJ338" s="199"/>
      <c r="AK338" s="199"/>
      <c r="AL338" s="199"/>
      <c r="AM338" s="199"/>
      <c r="AN338" s="199"/>
      <c r="AO338" s="199"/>
      <c r="AP338" s="199"/>
      <c r="AQ338" s="199"/>
      <c r="AR338" s="199"/>
      <c r="AS338" s="199"/>
      <c r="AT338" s="199"/>
      <c r="AU338" s="199"/>
      <c r="AV338" s="199"/>
      <c r="AW338" s="199"/>
      <c r="AX338" s="199"/>
      <c r="AY338" s="199"/>
      <c r="AZ338" s="199"/>
      <c r="BA338" s="199"/>
      <c r="BB338" s="199"/>
      <c r="BC338" s="199"/>
      <c r="BD338" s="199"/>
      <c r="BE338" s="199"/>
      <c r="BF338" s="199"/>
      <c r="BG338" s="199"/>
      <c r="BH338" s="199"/>
      <c r="BI338" s="199"/>
      <c r="BJ338" s="199"/>
      <c r="BK338" s="199"/>
      <c r="BL338" s="199"/>
      <c r="BM338" s="199"/>
      <c r="BN338" s="199"/>
      <c r="BO338" s="199"/>
      <c r="BP338" s="199"/>
      <c r="BQ338" s="199"/>
      <c r="BR338" s="199"/>
      <c r="BS338" s="199"/>
      <c r="BT338" s="199"/>
      <c r="BU338" s="199"/>
      <c r="BV338" s="199"/>
      <c r="BW338" s="199"/>
      <c r="BX338" s="199"/>
      <c r="BY338" s="199"/>
      <c r="BZ338" s="199"/>
      <c r="CA338" s="199"/>
      <c r="CB338" s="199"/>
      <c r="CC338" s="199"/>
      <c r="CD338" s="199"/>
      <c r="CE338" s="199"/>
      <c r="CF338" s="199"/>
      <c r="CG338" s="199"/>
      <c r="CH338" s="199"/>
      <c r="CI338" s="199"/>
      <c r="CJ338" s="199"/>
      <c r="CK338" s="199"/>
    </row>
    <row r="339" spans="2:89" x14ac:dyDescent="0.35">
      <c r="B339" s="8" t="s">
        <v>464</v>
      </c>
      <c r="D339" t="s">
        <v>787</v>
      </c>
      <c r="E339" s="8" t="str">
        <f t="shared" si="223"/>
        <v>339 SCENARIOCAGR-EP</v>
      </c>
      <c r="G339" t="s">
        <v>332</v>
      </c>
      <c r="H339" s="31"/>
      <c r="I339" s="73"/>
      <c r="J339" s="73"/>
      <c r="K339" s="39"/>
      <c r="L339" s="39"/>
      <c r="M339" s="39"/>
      <c r="N339" s="39"/>
      <c r="O339" s="39"/>
      <c r="P339" s="39"/>
      <c r="R339" s="38"/>
      <c r="S339" s="199"/>
      <c r="T339" s="199"/>
      <c r="U339" s="199"/>
      <c r="V339" s="199"/>
      <c r="W339" s="199"/>
      <c r="X339" s="199"/>
      <c r="Y339" s="199"/>
      <c r="Z339" s="199"/>
      <c r="AA339" s="199"/>
      <c r="AB339" s="199"/>
      <c r="AC339" s="199"/>
      <c r="AD339" s="199"/>
      <c r="AE339" s="199"/>
      <c r="AF339" s="199"/>
      <c r="AG339" s="199"/>
      <c r="AH339" s="199"/>
      <c r="AI339" s="199"/>
      <c r="AJ339" s="199"/>
      <c r="AK339" s="199"/>
      <c r="AL339" s="199"/>
      <c r="AM339" s="199"/>
      <c r="AN339" s="199"/>
      <c r="AO339" s="199"/>
      <c r="AP339" s="199"/>
      <c r="AQ339" s="199"/>
      <c r="AR339" s="199"/>
      <c r="AS339" s="199"/>
      <c r="AT339" s="199"/>
      <c r="AU339" s="199"/>
      <c r="AV339" s="199"/>
      <c r="AW339" s="199"/>
      <c r="AX339" s="199"/>
      <c r="AY339" s="199"/>
      <c r="AZ339" s="199"/>
      <c r="BA339" s="199"/>
      <c r="BB339" s="199"/>
      <c r="BC339" s="199"/>
      <c r="BD339" s="199"/>
      <c r="BE339" s="199"/>
      <c r="BF339" s="199"/>
      <c r="BG339" s="199"/>
      <c r="BH339" s="199"/>
      <c r="BI339" s="199"/>
      <c r="BJ339" s="199"/>
      <c r="BK339" s="199"/>
      <c r="BL339" s="199"/>
      <c r="BM339" s="199"/>
      <c r="BN339" s="199"/>
      <c r="BO339" s="199"/>
      <c r="BP339" s="199"/>
      <c r="BQ339" s="199"/>
      <c r="BR339" s="199"/>
      <c r="BS339" s="199"/>
      <c r="BT339" s="199"/>
      <c r="BU339" s="199"/>
      <c r="BV339" s="199"/>
      <c r="BW339" s="199"/>
      <c r="BX339" s="199"/>
      <c r="BY339" s="199"/>
      <c r="BZ339" s="199"/>
      <c r="CA339" s="199"/>
      <c r="CB339" s="199"/>
      <c r="CC339" s="199"/>
      <c r="CD339" s="199"/>
      <c r="CE339" s="199"/>
      <c r="CF339" s="199"/>
      <c r="CG339" s="199"/>
      <c r="CH339" s="199"/>
      <c r="CI339" s="199"/>
      <c r="CJ339" s="199"/>
      <c r="CK339" s="199"/>
    </row>
    <row r="340" spans="2:89" x14ac:dyDescent="0.35">
      <c r="B340" s="181" t="s">
        <v>459</v>
      </c>
      <c r="E340" s="8"/>
      <c r="H340" s="182"/>
      <c r="I340" s="183"/>
      <c r="J340" s="183"/>
      <c r="K340" s="184"/>
      <c r="L340" s="184"/>
      <c r="M340" s="184"/>
      <c r="N340" s="184"/>
      <c r="O340" s="184"/>
      <c r="P340" s="184"/>
      <c r="R340" s="185"/>
      <c r="S340" s="186"/>
      <c r="T340" s="186"/>
      <c r="U340" s="186"/>
      <c r="V340" s="186"/>
      <c r="W340" s="186"/>
      <c r="X340" s="186"/>
      <c r="Y340" s="186"/>
      <c r="Z340" s="186"/>
      <c r="AA340" s="186"/>
      <c r="AB340" s="186"/>
      <c r="AC340" s="186"/>
      <c r="AD340" s="186"/>
      <c r="AE340" s="186"/>
      <c r="AF340" s="186"/>
      <c r="AG340" s="186"/>
      <c r="AH340" s="186"/>
      <c r="AI340" s="186"/>
      <c r="AJ340" s="186"/>
      <c r="AK340" s="186"/>
      <c r="AL340" s="186"/>
      <c r="AM340" s="186"/>
      <c r="AN340" s="186"/>
      <c r="AO340" s="186"/>
      <c r="AP340" s="186"/>
      <c r="AQ340" s="186"/>
      <c r="AR340" s="186"/>
      <c r="AS340" s="186"/>
      <c r="AT340" s="186"/>
      <c r="AU340" s="186"/>
      <c r="AV340" s="186"/>
      <c r="AW340" s="186"/>
      <c r="AX340" s="186"/>
      <c r="AY340" s="186"/>
      <c r="AZ340" s="186"/>
      <c r="BA340" s="186"/>
      <c r="BB340" s="186"/>
      <c r="BC340" s="186"/>
      <c r="BD340" s="186"/>
      <c r="BE340" s="186"/>
      <c r="BF340" s="186"/>
      <c r="BG340" s="186"/>
      <c r="BH340" s="186"/>
      <c r="BI340" s="186"/>
      <c r="BJ340" s="186"/>
      <c r="BK340" s="186"/>
      <c r="BL340" s="186"/>
      <c r="BM340" s="186"/>
      <c r="BN340" s="186"/>
      <c r="BO340" s="186"/>
      <c r="BP340" s="186"/>
      <c r="BQ340" s="186"/>
      <c r="BR340" s="186"/>
      <c r="BS340" s="186"/>
      <c r="BT340" s="186"/>
      <c r="BU340" s="186"/>
      <c r="BV340" s="186"/>
      <c r="BW340" s="186"/>
      <c r="BX340" s="186"/>
      <c r="BY340" s="186"/>
      <c r="BZ340" s="186"/>
      <c r="CA340" s="186"/>
      <c r="CB340" s="186"/>
      <c r="CC340" s="186"/>
      <c r="CD340" s="186"/>
      <c r="CE340" s="186"/>
      <c r="CF340" s="186"/>
      <c r="CG340" s="186"/>
      <c r="CH340" s="186"/>
      <c r="CI340" s="186"/>
      <c r="CJ340" s="186"/>
      <c r="CK340" s="186"/>
    </row>
    <row r="341" spans="2:89" x14ac:dyDescent="0.35">
      <c r="B341" s="188" t="s">
        <v>474</v>
      </c>
      <c r="E341" s="8"/>
      <c r="H341" s="182"/>
      <c r="I341" s="183"/>
      <c r="J341" s="183"/>
      <c r="K341" s="184"/>
      <c r="L341" s="184"/>
      <c r="M341" s="184"/>
      <c r="N341" s="184"/>
      <c r="O341" s="184"/>
      <c r="P341" s="184"/>
      <c r="R341" s="185"/>
      <c r="S341" s="186"/>
      <c r="T341" s="186"/>
      <c r="U341" s="186"/>
      <c r="V341" s="186"/>
      <c r="W341" s="186"/>
      <c r="X341" s="186"/>
      <c r="Y341" s="186"/>
      <c r="Z341" s="186"/>
      <c r="AA341" s="186"/>
      <c r="AB341" s="186"/>
      <c r="AC341" s="186"/>
      <c r="AD341" s="186"/>
      <c r="AE341" s="186"/>
      <c r="AF341" s="186"/>
      <c r="AG341" s="186"/>
      <c r="AH341" s="186"/>
      <c r="AI341" s="186"/>
      <c r="AJ341" s="186"/>
      <c r="AK341" s="186"/>
      <c r="AL341" s="186"/>
      <c r="AM341" s="186"/>
      <c r="AN341" s="186"/>
      <c r="AO341" s="186"/>
      <c r="AP341" s="186"/>
      <c r="AQ341" s="186"/>
      <c r="AR341" s="186"/>
      <c r="AS341" s="186"/>
      <c r="AT341" s="186"/>
      <c r="AU341" s="186"/>
      <c r="AV341" s="186"/>
      <c r="AW341" s="186"/>
      <c r="AX341" s="186"/>
      <c r="AY341" s="186"/>
      <c r="AZ341" s="186"/>
      <c r="BA341" s="186"/>
      <c r="BB341" s="186"/>
      <c r="BC341" s="186"/>
      <c r="BD341" s="186"/>
      <c r="BE341" s="186"/>
      <c r="BF341" s="186"/>
      <c r="BG341" s="186"/>
      <c r="BH341" s="186"/>
      <c r="BI341" s="186"/>
      <c r="BJ341" s="186"/>
      <c r="BK341" s="186"/>
      <c r="BL341" s="186"/>
      <c r="BM341" s="186"/>
      <c r="BN341" s="186"/>
      <c r="BO341" s="186"/>
      <c r="BP341" s="186"/>
      <c r="BQ341" s="186"/>
      <c r="BR341" s="186"/>
      <c r="BS341" s="186"/>
      <c r="BT341" s="186"/>
      <c r="BU341" s="186"/>
      <c r="BV341" s="186"/>
      <c r="BW341" s="186"/>
      <c r="BX341" s="186"/>
      <c r="BY341" s="186"/>
      <c r="BZ341" s="186"/>
      <c r="CA341" s="186"/>
      <c r="CB341" s="186"/>
      <c r="CC341" s="186"/>
      <c r="CD341" s="186"/>
      <c r="CE341" s="186"/>
      <c r="CF341" s="186"/>
      <c r="CG341" s="186"/>
      <c r="CH341" s="186"/>
      <c r="CI341" s="186"/>
      <c r="CJ341" s="186"/>
      <c r="CK341" s="186"/>
    </row>
    <row r="342" spans="2:89" x14ac:dyDescent="0.35">
      <c r="B342" s="167"/>
      <c r="E342" s="8"/>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row>
    <row r="343" spans="2:89" x14ac:dyDescent="0.35">
      <c r="B343" s="66" t="s">
        <v>812</v>
      </c>
      <c r="C343" s="31"/>
      <c r="D343" t="s">
        <v>809</v>
      </c>
      <c r="E343" s="8" t="str">
        <f t="shared" ref="E343:E354" si="230">ROW()&amp;" "&amp;D343</f>
        <v>343 LAGVOL-EV</v>
      </c>
      <c r="F343" t="s">
        <v>810</v>
      </c>
      <c r="G343" s="31" t="s">
        <v>243</v>
      </c>
      <c r="H343" s="22"/>
      <c r="I343" s="288"/>
      <c r="J343" s="288"/>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row>
    <row r="344" spans="2:89" x14ac:dyDescent="0.35">
      <c r="B344" s="13" t="s">
        <v>811</v>
      </c>
      <c r="C344" s="31"/>
      <c r="D344" t="s">
        <v>809</v>
      </c>
      <c r="E344" s="8" t="str">
        <f t="shared" si="230"/>
        <v>344 LAGVOL-EV</v>
      </c>
      <c r="G344" t="str">
        <f>E344</f>
        <v>344 LAGVOL-EV</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row>
    <row r="345" spans="2:89" x14ac:dyDescent="0.35">
      <c r="B345" s="67"/>
      <c r="C345" s="31"/>
      <c r="D345" t="s">
        <v>809</v>
      </c>
      <c r="E345" s="8" t="str">
        <f t="shared" si="230"/>
        <v>345 LAGVOL-EV</v>
      </c>
      <c r="G345" t="str">
        <f>E345</f>
        <v>345 LAGVOL-EV</v>
      </c>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row>
    <row r="346" spans="2:89" x14ac:dyDescent="0.35">
      <c r="B346" s="95" t="str">
        <f ca="1">B347&amp;" - new"</f>
        <v># of assets - completed - new</v>
      </c>
      <c r="C346" s="12"/>
      <c r="D346" t="s">
        <v>809</v>
      </c>
      <c r="E346" s="8" t="str">
        <f t="shared" si="230"/>
        <v>346 LAGVOL-EV</v>
      </c>
      <c r="G346" t="str">
        <f>E346</f>
        <v>346 LAGVOL-EV</v>
      </c>
      <c r="H346" s="12"/>
      <c r="I346" s="60"/>
      <c r="J346" s="60"/>
      <c r="K346" s="249">
        <v>10</v>
      </c>
      <c r="L346" s="249">
        <v>15</v>
      </c>
      <c r="M346" s="249">
        <v>20</v>
      </c>
      <c r="N346" s="249">
        <v>25</v>
      </c>
      <c r="O346" s="249">
        <v>30</v>
      </c>
      <c r="P346" s="249">
        <v>35</v>
      </c>
      <c r="R346" s="15"/>
      <c r="S346" s="322" cm="1">
        <f t="array" ref="S346">INDEX($K:$P,ROW(),MATCH(S$3,$K$2:$P$2,0))/12</f>
        <v>0.83333333333333337</v>
      </c>
      <c r="T346" s="322" cm="1">
        <f t="array" ref="T346">INDEX($K:$P,ROW(),MATCH(T$3,$K$2:$P$2,0))/12</f>
        <v>0.83333333333333337</v>
      </c>
      <c r="U346" s="322" cm="1">
        <f t="array" ref="U346">INDEX($K:$P,ROW(),MATCH(U$3,$K$2:$P$2,0))/12</f>
        <v>0.83333333333333337</v>
      </c>
      <c r="V346" s="322" cm="1">
        <f t="array" ref="V346">INDEX($K:$P,ROW(),MATCH(V$3,$K$2:$P$2,0))/12</f>
        <v>0.83333333333333337</v>
      </c>
      <c r="W346" s="322" cm="1">
        <f t="array" ref="W346">INDEX($K:$P,ROW(),MATCH(W$3,$K$2:$P$2,0))/12</f>
        <v>0.83333333333333337</v>
      </c>
      <c r="X346" s="322" cm="1">
        <f t="array" ref="X346">INDEX($K:$P,ROW(),MATCH(X$3,$K$2:$P$2,0))/12</f>
        <v>0.83333333333333337</v>
      </c>
      <c r="Y346" s="322" cm="1">
        <f t="array" ref="Y346">INDEX($K:$P,ROW(),MATCH(Y$3,$K$2:$P$2,0))/12</f>
        <v>0.83333333333333337</v>
      </c>
      <c r="Z346" s="322" cm="1">
        <f t="array" ref="Z346">INDEX($K:$P,ROW(),MATCH(Z$3,$K$2:$P$2,0))/12</f>
        <v>0.83333333333333337</v>
      </c>
      <c r="AA346" s="322" cm="1">
        <f t="array" ref="AA346">INDEX($K:$P,ROW(),MATCH(AA$3,$K$2:$P$2,0))/12</f>
        <v>0.83333333333333337</v>
      </c>
      <c r="AB346" s="322" cm="1">
        <f t="array" ref="AB346">INDEX($K:$P,ROW(),MATCH(AB$3,$K$2:$P$2,0))/12</f>
        <v>0.83333333333333337</v>
      </c>
      <c r="AC346" s="322" cm="1">
        <f t="array" ref="AC346">INDEX($K:$P,ROW(),MATCH(AC$3,$K$2:$P$2,0))/12</f>
        <v>0.83333333333333337</v>
      </c>
      <c r="AD346" s="322" cm="1">
        <f t="array" ref="AD346">INDEX($K:$P,ROW(),MATCH(AD$3,$K$2:$P$2,0))/12</f>
        <v>0.83333333333333337</v>
      </c>
      <c r="AE346" s="322" cm="1">
        <f t="array" ref="AE346">INDEX($K:$P,ROW(),MATCH(AE$3,$K$2:$P$2,0))/12</f>
        <v>1.25</v>
      </c>
      <c r="AF346" s="322" cm="1">
        <f t="array" ref="AF346">INDEX($K:$P,ROW(),MATCH(AF$3,$K$2:$P$2,0))/12</f>
        <v>1.25</v>
      </c>
      <c r="AG346" s="322" cm="1">
        <f t="array" ref="AG346">INDEX($K:$P,ROW(),MATCH(AG$3,$K$2:$P$2,0))/12</f>
        <v>1.25</v>
      </c>
      <c r="AH346" s="322" cm="1">
        <f t="array" ref="AH346">INDEX($K:$P,ROW(),MATCH(AH$3,$K$2:$P$2,0))/12</f>
        <v>1.25</v>
      </c>
      <c r="AI346" s="322" cm="1">
        <f t="array" ref="AI346">INDEX($K:$P,ROW(),MATCH(AI$3,$K$2:$P$2,0))/12</f>
        <v>1.25</v>
      </c>
      <c r="AJ346" s="322" cm="1">
        <f t="array" ref="AJ346">INDEX($K:$P,ROW(),MATCH(AJ$3,$K$2:$P$2,0))/12</f>
        <v>1.25</v>
      </c>
      <c r="AK346" s="322" cm="1">
        <f t="array" ref="AK346">INDEX($K:$P,ROW(),MATCH(AK$3,$K$2:$P$2,0))/12</f>
        <v>1.25</v>
      </c>
      <c r="AL346" s="322" cm="1">
        <f t="array" ref="AL346">INDEX($K:$P,ROW(),MATCH(AL$3,$K$2:$P$2,0))/12</f>
        <v>1.25</v>
      </c>
      <c r="AM346" s="322" cm="1">
        <f t="array" ref="AM346">INDEX($K:$P,ROW(),MATCH(AM$3,$K$2:$P$2,0))/12</f>
        <v>1.25</v>
      </c>
      <c r="AN346" s="322" cm="1">
        <f t="array" ref="AN346">INDEX($K:$P,ROW(),MATCH(AN$3,$K$2:$P$2,0))/12</f>
        <v>1.25</v>
      </c>
      <c r="AO346" s="322" cm="1">
        <f t="array" ref="AO346">INDEX($K:$P,ROW(),MATCH(AO$3,$K$2:$P$2,0))/12</f>
        <v>1.25</v>
      </c>
      <c r="AP346" s="322" cm="1">
        <f t="array" ref="AP346">INDEX($K:$P,ROW(),MATCH(AP$3,$K$2:$P$2,0))/12</f>
        <v>1.25</v>
      </c>
      <c r="AQ346" s="322" cm="1">
        <f t="array" ref="AQ346">INDEX($K:$P,ROW(),MATCH(AQ$3,$K$2:$P$2,0))/12</f>
        <v>1.6666666666666667</v>
      </c>
      <c r="AR346" s="322" cm="1">
        <f t="array" ref="AR346">INDEX($K:$P,ROW(),MATCH(AR$3,$K$2:$P$2,0))/12</f>
        <v>1.6666666666666667</v>
      </c>
      <c r="AS346" s="322" cm="1">
        <f t="array" ref="AS346">INDEX($K:$P,ROW(),MATCH(AS$3,$K$2:$P$2,0))/12</f>
        <v>1.6666666666666667</v>
      </c>
      <c r="AT346" s="322" cm="1">
        <f t="array" ref="AT346">INDEX($K:$P,ROW(),MATCH(AT$3,$K$2:$P$2,0))/12</f>
        <v>1.6666666666666667</v>
      </c>
      <c r="AU346" s="322" cm="1">
        <f t="array" ref="AU346">INDEX($K:$P,ROW(),MATCH(AU$3,$K$2:$P$2,0))/12</f>
        <v>1.6666666666666667</v>
      </c>
      <c r="AV346" s="322" cm="1">
        <f t="array" ref="AV346">INDEX($K:$P,ROW(),MATCH(AV$3,$K$2:$P$2,0))/12</f>
        <v>1.6666666666666667</v>
      </c>
      <c r="AW346" s="322" cm="1">
        <f t="array" ref="AW346">INDEX($K:$P,ROW(),MATCH(AW$3,$K$2:$P$2,0))/12</f>
        <v>1.6666666666666667</v>
      </c>
      <c r="AX346" s="322" cm="1">
        <f t="array" ref="AX346">INDEX($K:$P,ROW(),MATCH(AX$3,$K$2:$P$2,0))/12</f>
        <v>1.6666666666666667</v>
      </c>
      <c r="AY346" s="322" cm="1">
        <f t="array" ref="AY346">INDEX($K:$P,ROW(),MATCH(AY$3,$K$2:$P$2,0))/12</f>
        <v>1.6666666666666667</v>
      </c>
      <c r="AZ346" s="322" cm="1">
        <f t="array" ref="AZ346">INDEX($K:$P,ROW(),MATCH(AZ$3,$K$2:$P$2,0))/12</f>
        <v>1.6666666666666667</v>
      </c>
      <c r="BA346" s="322" cm="1">
        <f t="array" ref="BA346">INDEX($K:$P,ROW(),MATCH(BA$3,$K$2:$P$2,0))/12</f>
        <v>1.6666666666666667</v>
      </c>
      <c r="BB346" s="322" cm="1">
        <f t="array" ref="BB346">INDEX($K:$P,ROW(),MATCH(BB$3,$K$2:$P$2,0))/12</f>
        <v>1.6666666666666667</v>
      </c>
      <c r="BC346" s="322" cm="1">
        <f t="array" ref="BC346">INDEX($K:$P,ROW(),MATCH(BC$3,$K$2:$P$2,0))/12</f>
        <v>2.0833333333333335</v>
      </c>
      <c r="BD346" s="322" cm="1">
        <f t="array" ref="BD346">INDEX($K:$P,ROW(),MATCH(BD$3,$K$2:$P$2,0))/12</f>
        <v>2.0833333333333335</v>
      </c>
      <c r="BE346" s="322" cm="1">
        <f t="array" ref="BE346">INDEX($K:$P,ROW(),MATCH(BE$3,$K$2:$P$2,0))/12</f>
        <v>2.0833333333333335</v>
      </c>
      <c r="BF346" s="322" cm="1">
        <f t="array" ref="BF346">INDEX($K:$P,ROW(),MATCH(BF$3,$K$2:$P$2,0))/12</f>
        <v>2.0833333333333335</v>
      </c>
      <c r="BG346" s="322" cm="1">
        <f t="array" ref="BG346">INDEX($K:$P,ROW(),MATCH(BG$3,$K$2:$P$2,0))/12</f>
        <v>2.0833333333333335</v>
      </c>
      <c r="BH346" s="322" cm="1">
        <f t="array" ref="BH346">INDEX($K:$P,ROW(),MATCH(BH$3,$K$2:$P$2,0))/12</f>
        <v>2.0833333333333335</v>
      </c>
      <c r="BI346" s="322" cm="1">
        <f t="array" ref="BI346">INDEX($K:$P,ROW(),MATCH(BI$3,$K$2:$P$2,0))/12</f>
        <v>2.0833333333333335</v>
      </c>
      <c r="BJ346" s="322" cm="1">
        <f t="array" ref="BJ346">INDEX($K:$P,ROW(),MATCH(BJ$3,$K$2:$P$2,0))/12</f>
        <v>2.0833333333333335</v>
      </c>
      <c r="BK346" s="322" cm="1">
        <f t="array" ref="BK346">INDEX($K:$P,ROW(),MATCH(BK$3,$K$2:$P$2,0))/12</f>
        <v>2.0833333333333335</v>
      </c>
      <c r="BL346" s="322" cm="1">
        <f t="array" ref="BL346">INDEX($K:$P,ROW(),MATCH(BL$3,$K$2:$P$2,0))/12</f>
        <v>2.0833333333333335</v>
      </c>
      <c r="BM346" s="322" cm="1">
        <f t="array" ref="BM346">INDEX($K:$P,ROW(),MATCH(BM$3,$K$2:$P$2,0))/12</f>
        <v>2.0833333333333335</v>
      </c>
      <c r="BN346" s="322" cm="1">
        <f t="array" ref="BN346">INDEX($K:$P,ROW(),MATCH(BN$3,$K$2:$P$2,0))/12</f>
        <v>2.0833333333333335</v>
      </c>
      <c r="BO346" s="322" cm="1">
        <f t="array" ref="BO346">INDEX($K:$P,ROW(),MATCH(BO$3,$K$2:$P$2,0))/12</f>
        <v>2.5</v>
      </c>
      <c r="BP346" s="322" cm="1">
        <f t="array" ref="BP346">INDEX($K:$P,ROW(),MATCH(BP$3,$K$2:$P$2,0))/12</f>
        <v>2.5</v>
      </c>
      <c r="BQ346" s="322" cm="1">
        <f t="array" ref="BQ346">INDEX($K:$P,ROW(),MATCH(BQ$3,$K$2:$P$2,0))/12</f>
        <v>2.5</v>
      </c>
      <c r="BR346" s="322" cm="1">
        <f t="array" ref="BR346">INDEX($K:$P,ROW(),MATCH(BR$3,$K$2:$P$2,0))/12</f>
        <v>2.5</v>
      </c>
      <c r="BS346" s="322" cm="1">
        <f t="array" ref="BS346">INDEX($K:$P,ROW(),MATCH(BS$3,$K$2:$P$2,0))/12</f>
        <v>2.5</v>
      </c>
      <c r="BT346" s="322" cm="1">
        <f t="array" ref="BT346">INDEX($K:$P,ROW(),MATCH(BT$3,$K$2:$P$2,0))/12</f>
        <v>2.5</v>
      </c>
      <c r="BU346" s="322" cm="1">
        <f t="array" ref="BU346">INDEX($K:$P,ROW(),MATCH(BU$3,$K$2:$P$2,0))/12</f>
        <v>2.5</v>
      </c>
      <c r="BV346" s="322" cm="1">
        <f t="array" ref="BV346">INDEX($K:$P,ROW(),MATCH(BV$3,$K$2:$P$2,0))/12</f>
        <v>2.5</v>
      </c>
      <c r="BW346" s="322" cm="1">
        <f t="array" ref="BW346">INDEX($K:$P,ROW(),MATCH(BW$3,$K$2:$P$2,0))/12</f>
        <v>2.5</v>
      </c>
      <c r="BX346" s="322" cm="1">
        <f t="array" ref="BX346">INDEX($K:$P,ROW(),MATCH(BX$3,$K$2:$P$2,0))/12</f>
        <v>2.5</v>
      </c>
      <c r="BY346" s="322" cm="1">
        <f t="array" ref="BY346">INDEX($K:$P,ROW(),MATCH(BY$3,$K$2:$P$2,0))/12</f>
        <v>2.5</v>
      </c>
      <c r="BZ346" s="322" cm="1">
        <f t="array" ref="BZ346">INDEX($K:$P,ROW(),MATCH(BZ$3,$K$2:$P$2,0))/12</f>
        <v>2.5</v>
      </c>
      <c r="CA346" s="322" cm="1">
        <f t="array" ref="CA346">INDEX($K:$P,ROW(),MATCH(CA$3,$K$2:$P$2,0))/12</f>
        <v>2.9166666666666665</v>
      </c>
      <c r="CB346" s="322" cm="1">
        <f t="array" ref="CB346">INDEX($K:$P,ROW(),MATCH(CB$3,$K$2:$P$2,0))/12</f>
        <v>2.9166666666666665</v>
      </c>
      <c r="CC346" s="322" cm="1">
        <f t="array" ref="CC346">INDEX($K:$P,ROW(),MATCH(CC$3,$K$2:$P$2,0))/12</f>
        <v>2.9166666666666665</v>
      </c>
      <c r="CD346" s="322" cm="1">
        <f t="array" ref="CD346">INDEX($K:$P,ROW(),MATCH(CD$3,$K$2:$P$2,0))/12</f>
        <v>2.9166666666666665</v>
      </c>
      <c r="CE346" s="322" cm="1">
        <f t="array" ref="CE346">INDEX($K:$P,ROW(),MATCH(CE$3,$K$2:$P$2,0))/12</f>
        <v>2.9166666666666665</v>
      </c>
      <c r="CF346" s="322" cm="1">
        <f t="array" ref="CF346">INDEX($K:$P,ROW(),MATCH(CF$3,$K$2:$P$2,0))/12</f>
        <v>2.9166666666666665</v>
      </c>
      <c r="CG346" s="322" cm="1">
        <f t="array" ref="CG346">INDEX($K:$P,ROW(),MATCH(CG$3,$K$2:$P$2,0))/12</f>
        <v>2.9166666666666665</v>
      </c>
      <c r="CH346" s="322" cm="1">
        <f t="array" ref="CH346">INDEX($K:$P,ROW(),MATCH(CH$3,$K$2:$P$2,0))/12</f>
        <v>2.9166666666666665</v>
      </c>
      <c r="CI346" s="322" cm="1">
        <f t="array" ref="CI346">INDEX($K:$P,ROW(),MATCH(CI$3,$K$2:$P$2,0))/12</f>
        <v>2.9166666666666665</v>
      </c>
      <c r="CJ346" s="322" cm="1">
        <f t="array" ref="CJ346">INDEX($K:$P,ROW(),MATCH(CJ$3,$K$2:$P$2,0))/12</f>
        <v>2.9166666666666665</v>
      </c>
      <c r="CK346" s="322" cm="1">
        <f t="array" ref="CK346">INDEX($K:$P,ROW(),MATCH(CK$3,$K$2:$P$2,0))/12</f>
        <v>2.9166666666666665</v>
      </c>
    </row>
    <row r="347" spans="2:89" x14ac:dyDescent="0.35">
      <c r="B347" s="124" t="str">
        <f ca="1">OFFSET(B347,ROW(B356)-ROW(B347),0)&amp;" - completed"</f>
        <v># of assets - completed</v>
      </c>
      <c r="C347" t="s">
        <v>965</v>
      </c>
      <c r="D347" t="s">
        <v>809</v>
      </c>
      <c r="E347" s="8" t="str">
        <f t="shared" si="230"/>
        <v>347 LAGVOL-EV</v>
      </c>
      <c r="G347" t="str">
        <f>E347</f>
        <v>347 LAGVOL-EV</v>
      </c>
      <c r="H347" s="12"/>
      <c r="I347" s="60"/>
      <c r="J347" s="60"/>
      <c r="K347" s="39">
        <f t="shared" ref="K347:P347" ca="1" si="231">SUMIF($4:$4,K$2,347:347)</f>
        <v>8.3333333333333321</v>
      </c>
      <c r="L347" s="39">
        <f t="shared" ca="1" si="231"/>
        <v>22.5</v>
      </c>
      <c r="M347" s="39">
        <f t="shared" ca="1" si="231"/>
        <v>41.666666666666657</v>
      </c>
      <c r="N347" s="39">
        <f t="shared" ca="1" si="231"/>
        <v>65.833333333333343</v>
      </c>
      <c r="O347" s="39">
        <f t="shared" ca="1" si="231"/>
        <v>95</v>
      </c>
      <c r="P347" s="39">
        <f t="shared" si="231"/>
        <v>0</v>
      </c>
      <c r="R347" s="15"/>
      <c r="S347" s="321">
        <f t="shared" ref="S347:AX347" ca="1" si="232">+R347+OFFSET(S346, 0,- MIN($H344, COLUMN(S346)-COLUMN($Q$1))+1)</f>
        <v>0</v>
      </c>
      <c r="T347" s="321">
        <f t="shared" ca="1" si="232"/>
        <v>0</v>
      </c>
      <c r="U347" s="321">
        <f t="shared" ca="1" si="232"/>
        <v>0.83333333333333337</v>
      </c>
      <c r="V347" s="321">
        <f t="shared" ca="1" si="232"/>
        <v>1.6666666666666667</v>
      </c>
      <c r="W347" s="321">
        <f t="shared" ca="1" si="232"/>
        <v>2.5</v>
      </c>
      <c r="X347" s="321">
        <f t="shared" ca="1" si="232"/>
        <v>3.3333333333333335</v>
      </c>
      <c r="Y347" s="321">
        <f t="shared" ca="1" si="232"/>
        <v>4.166666666666667</v>
      </c>
      <c r="Z347" s="321">
        <f t="shared" ca="1" si="232"/>
        <v>5</v>
      </c>
      <c r="AA347" s="321">
        <f t="shared" ca="1" si="232"/>
        <v>5.833333333333333</v>
      </c>
      <c r="AB347" s="321">
        <f t="shared" ca="1" si="232"/>
        <v>6.6666666666666661</v>
      </c>
      <c r="AC347" s="321">
        <f t="shared" ca="1" si="232"/>
        <v>7.4999999999999991</v>
      </c>
      <c r="AD347" s="321">
        <f t="shared" ca="1" si="232"/>
        <v>8.3333333333333321</v>
      </c>
      <c r="AE347" s="321">
        <f t="shared" ca="1" si="232"/>
        <v>9.1666666666666661</v>
      </c>
      <c r="AF347" s="321">
        <f t="shared" ca="1" si="232"/>
        <v>10</v>
      </c>
      <c r="AG347" s="321">
        <f t="shared" ca="1" si="232"/>
        <v>11.25</v>
      </c>
      <c r="AH347" s="321">
        <f t="shared" ca="1" si="232"/>
        <v>12.5</v>
      </c>
      <c r="AI347" s="321">
        <f t="shared" ca="1" si="232"/>
        <v>13.75</v>
      </c>
      <c r="AJ347" s="321">
        <f t="shared" ca="1" si="232"/>
        <v>15</v>
      </c>
      <c r="AK347" s="321">
        <f t="shared" ca="1" si="232"/>
        <v>16.25</v>
      </c>
      <c r="AL347" s="321">
        <f t="shared" ca="1" si="232"/>
        <v>17.5</v>
      </c>
      <c r="AM347" s="321">
        <f t="shared" ca="1" si="232"/>
        <v>18.75</v>
      </c>
      <c r="AN347" s="321">
        <f t="shared" ca="1" si="232"/>
        <v>20</v>
      </c>
      <c r="AO347" s="321">
        <f t="shared" ca="1" si="232"/>
        <v>21.25</v>
      </c>
      <c r="AP347" s="321">
        <f t="shared" ca="1" si="232"/>
        <v>22.5</v>
      </c>
      <c r="AQ347" s="321">
        <f t="shared" ca="1" si="232"/>
        <v>23.75</v>
      </c>
      <c r="AR347" s="321">
        <f t="shared" ca="1" si="232"/>
        <v>25</v>
      </c>
      <c r="AS347" s="321">
        <f t="shared" ca="1" si="232"/>
        <v>26.666666666666668</v>
      </c>
      <c r="AT347" s="321">
        <f t="shared" ca="1" si="232"/>
        <v>28.333333333333336</v>
      </c>
      <c r="AU347" s="321">
        <f t="shared" ca="1" si="232"/>
        <v>30.000000000000004</v>
      </c>
      <c r="AV347" s="321">
        <f t="shared" ca="1" si="232"/>
        <v>31.666666666666671</v>
      </c>
      <c r="AW347" s="321">
        <f t="shared" ca="1" si="232"/>
        <v>33.333333333333336</v>
      </c>
      <c r="AX347" s="321">
        <f t="shared" ca="1" si="232"/>
        <v>35</v>
      </c>
      <c r="AY347" s="321">
        <f t="shared" ref="AY347:CD347" ca="1" si="233">+AX347+OFFSET(AY346, 0,- MIN($H344, COLUMN(AY346)-COLUMN($Q$1))+1)</f>
        <v>36.666666666666664</v>
      </c>
      <c r="AZ347" s="321">
        <f t="shared" ca="1" si="233"/>
        <v>38.333333333333329</v>
      </c>
      <c r="BA347" s="321">
        <f t="shared" ca="1" si="233"/>
        <v>39.999999999999993</v>
      </c>
      <c r="BB347" s="321">
        <f t="shared" ca="1" si="233"/>
        <v>41.666666666666657</v>
      </c>
      <c r="BC347" s="321">
        <f t="shared" ca="1" si="233"/>
        <v>43.333333333333321</v>
      </c>
      <c r="BD347" s="321">
        <f t="shared" ca="1" si="233"/>
        <v>44.999999999999986</v>
      </c>
      <c r="BE347" s="321">
        <f t="shared" ca="1" si="233"/>
        <v>47.083333333333321</v>
      </c>
      <c r="BF347" s="321">
        <f t="shared" ca="1" si="233"/>
        <v>49.166666666666657</v>
      </c>
      <c r="BG347" s="321">
        <f t="shared" ca="1" si="233"/>
        <v>51.249999999999993</v>
      </c>
      <c r="BH347" s="321">
        <f t="shared" ca="1" si="233"/>
        <v>53.333333333333329</v>
      </c>
      <c r="BI347" s="321">
        <f t="shared" ca="1" si="233"/>
        <v>55.416666666666664</v>
      </c>
      <c r="BJ347" s="321">
        <f t="shared" ca="1" si="233"/>
        <v>57.5</v>
      </c>
      <c r="BK347" s="321">
        <f t="shared" ca="1" si="233"/>
        <v>59.583333333333336</v>
      </c>
      <c r="BL347" s="321">
        <f t="shared" ca="1" si="233"/>
        <v>61.666666666666671</v>
      </c>
      <c r="BM347" s="321">
        <f t="shared" ca="1" si="233"/>
        <v>63.750000000000007</v>
      </c>
      <c r="BN347" s="321">
        <f t="shared" ca="1" si="233"/>
        <v>65.833333333333343</v>
      </c>
      <c r="BO347" s="321">
        <f t="shared" ca="1" si="233"/>
        <v>67.916666666666671</v>
      </c>
      <c r="BP347" s="321">
        <f t="shared" ca="1" si="233"/>
        <v>70</v>
      </c>
      <c r="BQ347" s="321">
        <f t="shared" ca="1" si="233"/>
        <v>72.5</v>
      </c>
      <c r="BR347" s="321">
        <f t="shared" ca="1" si="233"/>
        <v>75</v>
      </c>
      <c r="BS347" s="321">
        <f t="shared" ca="1" si="233"/>
        <v>77.5</v>
      </c>
      <c r="BT347" s="321">
        <f t="shared" ca="1" si="233"/>
        <v>80</v>
      </c>
      <c r="BU347" s="321">
        <f t="shared" ca="1" si="233"/>
        <v>82.5</v>
      </c>
      <c r="BV347" s="321">
        <f t="shared" ca="1" si="233"/>
        <v>85</v>
      </c>
      <c r="BW347" s="321">
        <f t="shared" ca="1" si="233"/>
        <v>87.5</v>
      </c>
      <c r="BX347" s="321">
        <f t="shared" ca="1" si="233"/>
        <v>90</v>
      </c>
      <c r="BY347" s="321">
        <f t="shared" ca="1" si="233"/>
        <v>92.5</v>
      </c>
      <c r="BZ347" s="321">
        <f t="shared" ca="1" si="233"/>
        <v>95</v>
      </c>
      <c r="CA347" s="321">
        <f t="shared" ca="1" si="233"/>
        <v>97.5</v>
      </c>
      <c r="CB347" s="321">
        <f t="shared" ca="1" si="233"/>
        <v>100</v>
      </c>
      <c r="CC347" s="321">
        <f t="shared" ca="1" si="233"/>
        <v>102.91666666666667</v>
      </c>
      <c r="CD347" s="321">
        <f t="shared" ca="1" si="233"/>
        <v>105.83333333333334</v>
      </c>
      <c r="CE347" s="321">
        <f t="shared" ref="CE347:CK347" ca="1" si="234">+CD347+OFFSET(CE346, 0,- MIN($H344, COLUMN(CE346)-COLUMN($Q$1))+1)</f>
        <v>108.75000000000001</v>
      </c>
      <c r="CF347" s="321">
        <f t="shared" ca="1" si="234"/>
        <v>111.66666666666669</v>
      </c>
      <c r="CG347" s="321">
        <f t="shared" ca="1" si="234"/>
        <v>114.58333333333336</v>
      </c>
      <c r="CH347" s="321">
        <f t="shared" ca="1" si="234"/>
        <v>117.50000000000003</v>
      </c>
      <c r="CI347" s="321">
        <f t="shared" ca="1" si="234"/>
        <v>120.4166666666667</v>
      </c>
      <c r="CJ347" s="321">
        <f t="shared" ca="1" si="234"/>
        <v>123.33333333333337</v>
      </c>
      <c r="CK347" s="321">
        <f t="shared" ca="1" si="234"/>
        <v>126.25000000000004</v>
      </c>
    </row>
    <row r="348" spans="2:89" x14ac:dyDescent="0.35">
      <c r="B348" s="235" t="str">
        <f>IFERROR(SUBSTITUTE(TRIM(MID(B356, SEARCH("-", B356) + 1, LEN(B356))),":",""),"no unit")</f>
        <v>no unit</v>
      </c>
      <c r="D348" t="s">
        <v>809</v>
      </c>
      <c r="E348" s="8" t="str">
        <f t="shared" si="230"/>
        <v>348 LAGVOL-EV</v>
      </c>
      <c r="G348" t="s">
        <v>332</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row>
    <row r="349" spans="2:89" x14ac:dyDescent="0.35">
      <c r="B349" s="132" t="s">
        <v>334</v>
      </c>
      <c r="D349" t="s">
        <v>809</v>
      </c>
      <c r="E349" s="8" t="str">
        <f t="shared" si="230"/>
        <v>349 LAGVOL-EV</v>
      </c>
      <c r="G349" t="s">
        <v>332</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row>
    <row r="350" spans="2:89" x14ac:dyDescent="0.35">
      <c r="B350" s="132" t="s">
        <v>333</v>
      </c>
      <c r="D350" t="s">
        <v>809</v>
      </c>
      <c r="E350" s="8" t="str">
        <f t="shared" si="230"/>
        <v>350 LAGVOL-EV</v>
      </c>
      <c r="G350" t="s">
        <v>332</v>
      </c>
      <c r="H350" s="31"/>
      <c r="I350" s="73"/>
      <c r="J350" s="73"/>
      <c r="K350" s="39"/>
      <c r="L350" s="39"/>
      <c r="M350" s="39"/>
      <c r="N350" s="39"/>
      <c r="O350" s="39"/>
      <c r="P350" s="39"/>
      <c r="R350" s="38"/>
      <c r="S350" s="199" t="str">
        <f t="shared" ref="S350" si="235">ADDRESS(ROW(S347),COLUMN(S347),2)</f>
        <v>S$347</v>
      </c>
      <c r="T350" s="199" t="str">
        <f t="shared" ref="T350:AX350" si="236">ADDRESS(ROW(T347),COLUMN(T347),2)</f>
        <v>T$347</v>
      </c>
      <c r="U350" s="199" t="str">
        <f t="shared" si="236"/>
        <v>U$347</v>
      </c>
      <c r="V350" s="199" t="str">
        <f t="shared" si="236"/>
        <v>V$347</v>
      </c>
      <c r="W350" s="199" t="str">
        <f t="shared" si="236"/>
        <v>W$347</v>
      </c>
      <c r="X350" s="199" t="str">
        <f t="shared" si="236"/>
        <v>X$347</v>
      </c>
      <c r="Y350" s="199" t="str">
        <f t="shared" si="236"/>
        <v>Y$347</v>
      </c>
      <c r="Z350" s="199" t="str">
        <f t="shared" si="236"/>
        <v>Z$347</v>
      </c>
      <c r="AA350" s="199" t="str">
        <f t="shared" si="236"/>
        <v>AA$347</v>
      </c>
      <c r="AB350" s="199" t="str">
        <f t="shared" si="236"/>
        <v>AB$347</v>
      </c>
      <c r="AC350" s="199" t="str">
        <f t="shared" si="236"/>
        <v>AC$347</v>
      </c>
      <c r="AD350" s="199" t="str">
        <f t="shared" si="236"/>
        <v>AD$347</v>
      </c>
      <c r="AE350" s="199" t="str">
        <f t="shared" si="236"/>
        <v>AE$347</v>
      </c>
      <c r="AF350" s="199" t="str">
        <f t="shared" si="236"/>
        <v>AF$347</v>
      </c>
      <c r="AG350" s="199" t="str">
        <f t="shared" si="236"/>
        <v>AG$347</v>
      </c>
      <c r="AH350" s="199" t="str">
        <f t="shared" si="236"/>
        <v>AH$347</v>
      </c>
      <c r="AI350" s="199" t="str">
        <f t="shared" si="236"/>
        <v>AI$347</v>
      </c>
      <c r="AJ350" s="199" t="str">
        <f t="shared" si="236"/>
        <v>AJ$347</v>
      </c>
      <c r="AK350" s="199" t="str">
        <f t="shared" si="236"/>
        <v>AK$347</v>
      </c>
      <c r="AL350" s="199" t="str">
        <f t="shared" si="236"/>
        <v>AL$347</v>
      </c>
      <c r="AM350" s="199" t="str">
        <f t="shared" si="236"/>
        <v>AM$347</v>
      </c>
      <c r="AN350" s="199" t="str">
        <f t="shared" si="236"/>
        <v>AN$347</v>
      </c>
      <c r="AO350" s="199" t="str">
        <f t="shared" si="236"/>
        <v>AO$347</v>
      </c>
      <c r="AP350" s="199" t="str">
        <f t="shared" si="236"/>
        <v>AP$347</v>
      </c>
      <c r="AQ350" s="199" t="str">
        <f t="shared" si="236"/>
        <v>AQ$347</v>
      </c>
      <c r="AR350" s="199" t="str">
        <f t="shared" si="236"/>
        <v>AR$347</v>
      </c>
      <c r="AS350" s="199" t="str">
        <f t="shared" si="236"/>
        <v>AS$347</v>
      </c>
      <c r="AT350" s="199" t="str">
        <f t="shared" si="236"/>
        <v>AT$347</v>
      </c>
      <c r="AU350" s="199" t="str">
        <f t="shared" si="236"/>
        <v>AU$347</v>
      </c>
      <c r="AV350" s="199" t="str">
        <f t="shared" si="236"/>
        <v>AV$347</v>
      </c>
      <c r="AW350" s="199" t="str">
        <f t="shared" si="236"/>
        <v>AW$347</v>
      </c>
      <c r="AX350" s="199" t="str">
        <f t="shared" si="236"/>
        <v>AX$347</v>
      </c>
      <c r="AY350" s="199" t="str">
        <f t="shared" ref="AY350:CD350" si="237">ADDRESS(ROW(AY347),COLUMN(AY347),2)</f>
        <v>AY$347</v>
      </c>
      <c r="AZ350" s="199" t="str">
        <f t="shared" si="237"/>
        <v>AZ$347</v>
      </c>
      <c r="BA350" s="199" t="str">
        <f t="shared" si="237"/>
        <v>BA$347</v>
      </c>
      <c r="BB350" s="199" t="str">
        <f t="shared" si="237"/>
        <v>BB$347</v>
      </c>
      <c r="BC350" s="199" t="str">
        <f t="shared" si="237"/>
        <v>BC$347</v>
      </c>
      <c r="BD350" s="199" t="str">
        <f t="shared" si="237"/>
        <v>BD$347</v>
      </c>
      <c r="BE350" s="199" t="str">
        <f t="shared" si="237"/>
        <v>BE$347</v>
      </c>
      <c r="BF350" s="199" t="str">
        <f t="shared" si="237"/>
        <v>BF$347</v>
      </c>
      <c r="BG350" s="199" t="str">
        <f t="shared" si="237"/>
        <v>BG$347</v>
      </c>
      <c r="BH350" s="199" t="str">
        <f t="shared" si="237"/>
        <v>BH$347</v>
      </c>
      <c r="BI350" s="199" t="str">
        <f t="shared" si="237"/>
        <v>BI$347</v>
      </c>
      <c r="BJ350" s="199" t="str">
        <f t="shared" si="237"/>
        <v>BJ$347</v>
      </c>
      <c r="BK350" s="199" t="str">
        <f t="shared" si="237"/>
        <v>BK$347</v>
      </c>
      <c r="BL350" s="199" t="str">
        <f t="shared" si="237"/>
        <v>BL$347</v>
      </c>
      <c r="BM350" s="199" t="str">
        <f t="shared" si="237"/>
        <v>BM$347</v>
      </c>
      <c r="BN350" s="199" t="str">
        <f t="shared" si="237"/>
        <v>BN$347</v>
      </c>
      <c r="BO350" s="199" t="str">
        <f t="shared" si="237"/>
        <v>BO$347</v>
      </c>
      <c r="BP350" s="199" t="str">
        <f t="shared" si="237"/>
        <v>BP$347</v>
      </c>
      <c r="BQ350" s="199" t="str">
        <f t="shared" si="237"/>
        <v>BQ$347</v>
      </c>
      <c r="BR350" s="199" t="str">
        <f t="shared" si="237"/>
        <v>BR$347</v>
      </c>
      <c r="BS350" s="199" t="str">
        <f t="shared" si="237"/>
        <v>BS$347</v>
      </c>
      <c r="BT350" s="199" t="str">
        <f t="shared" si="237"/>
        <v>BT$347</v>
      </c>
      <c r="BU350" s="199" t="str">
        <f t="shared" si="237"/>
        <v>BU$347</v>
      </c>
      <c r="BV350" s="199" t="str">
        <f t="shared" si="237"/>
        <v>BV$347</v>
      </c>
      <c r="BW350" s="199" t="str">
        <f t="shared" si="237"/>
        <v>BW$347</v>
      </c>
      <c r="BX350" s="199" t="str">
        <f t="shared" si="237"/>
        <v>BX$347</v>
      </c>
      <c r="BY350" s="199" t="str">
        <f t="shared" si="237"/>
        <v>BY$347</v>
      </c>
      <c r="BZ350" s="199" t="str">
        <f t="shared" si="237"/>
        <v>BZ$347</v>
      </c>
      <c r="CA350" s="199" t="str">
        <f t="shared" si="237"/>
        <v>CA$347</v>
      </c>
      <c r="CB350" s="199" t="str">
        <f t="shared" si="237"/>
        <v>CB$347</v>
      </c>
      <c r="CC350" s="199" t="str">
        <f t="shared" si="237"/>
        <v>CC$347</v>
      </c>
      <c r="CD350" s="199" t="str">
        <f t="shared" si="237"/>
        <v>CD$347</v>
      </c>
      <c r="CE350" s="199" t="str">
        <f t="shared" ref="CE350:CK350" si="238">ADDRESS(ROW(CE347),COLUMN(CE347),2)</f>
        <v>CE$347</v>
      </c>
      <c r="CF350" s="199" t="str">
        <f t="shared" si="238"/>
        <v>CF$347</v>
      </c>
      <c r="CG350" s="199" t="str">
        <f t="shared" si="238"/>
        <v>CG$347</v>
      </c>
      <c r="CH350" s="199" t="str">
        <f t="shared" si="238"/>
        <v>CH$347</v>
      </c>
      <c r="CI350" s="199" t="str">
        <f t="shared" si="238"/>
        <v>CI$347</v>
      </c>
      <c r="CJ350" s="199" t="str">
        <f t="shared" si="238"/>
        <v>CJ$347</v>
      </c>
      <c r="CK350" s="199" t="str">
        <f t="shared" si="238"/>
        <v>CK$347</v>
      </c>
    </row>
    <row r="351" spans="2:89" x14ac:dyDescent="0.35">
      <c r="B351" s="8" t="s">
        <v>488</v>
      </c>
      <c r="D351" t="s">
        <v>809</v>
      </c>
      <c r="E351" s="8" t="str">
        <f t="shared" si="230"/>
        <v>351 LAGVOL-EV</v>
      </c>
      <c r="G351" t="s">
        <v>332</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row>
    <row r="352" spans="2:89" x14ac:dyDescent="0.35">
      <c r="B352" s="8" t="s">
        <v>494</v>
      </c>
      <c r="D352" t="s">
        <v>809</v>
      </c>
      <c r="E352" s="8" t="str">
        <f t="shared" si="230"/>
        <v>352 LAGVOL-EV</v>
      </c>
      <c r="G352" t="s">
        <v>332</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row>
    <row r="353" spans="2:89" x14ac:dyDescent="0.35">
      <c r="B353" s="8" t="s">
        <v>463</v>
      </c>
      <c r="D353" t="s">
        <v>809</v>
      </c>
      <c r="E353" s="8" t="str">
        <f t="shared" si="230"/>
        <v>353 LAGVOL-EV</v>
      </c>
      <c r="G353" t="s">
        <v>332</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row>
    <row r="354" spans="2:89" x14ac:dyDescent="0.35">
      <c r="B354" s="8" t="s">
        <v>464</v>
      </c>
      <c r="D354" t="s">
        <v>809</v>
      </c>
      <c r="E354" s="8" t="str">
        <f t="shared" si="230"/>
        <v>354 LAGVOL-EV</v>
      </c>
      <c r="G354" t="s">
        <v>332</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row>
    <row r="355" spans="2:89" x14ac:dyDescent="0.35">
      <c r="B355" s="181" t="s">
        <v>459</v>
      </c>
      <c r="E355" s="8"/>
      <c r="H355" s="182"/>
      <c r="I355" s="183"/>
      <c r="J355" s="183"/>
      <c r="K355" s="184"/>
      <c r="L355" s="184"/>
      <c r="M355" s="184"/>
      <c r="N355" s="184"/>
      <c r="O355" s="184"/>
      <c r="P355" s="184"/>
      <c r="R355" s="185"/>
      <c r="S355" s="186"/>
      <c r="T355" s="186"/>
      <c r="U355" s="186"/>
      <c r="V355" s="186"/>
      <c r="W355" s="186"/>
      <c r="X355" s="186"/>
      <c r="Y355" s="186"/>
      <c r="Z355" s="186"/>
      <c r="AA355" s="186"/>
      <c r="AB355" s="186"/>
      <c r="AC355" s="186"/>
      <c r="AD355" s="186"/>
      <c r="AE355" s="186"/>
      <c r="AF355" s="186"/>
      <c r="AG355" s="186"/>
      <c r="AH355" s="186"/>
      <c r="AI355" s="186"/>
      <c r="AJ355" s="186"/>
      <c r="AK355" s="186"/>
      <c r="AL355" s="186"/>
      <c r="AM355" s="186"/>
      <c r="AN355" s="186"/>
      <c r="AO355" s="186"/>
      <c r="AP355" s="186"/>
      <c r="AQ355" s="186"/>
      <c r="AR355" s="186"/>
      <c r="AS355" s="186"/>
      <c r="AT355" s="186"/>
      <c r="AU355" s="186"/>
      <c r="AV355" s="186"/>
      <c r="AW355" s="186"/>
      <c r="AX355" s="186"/>
      <c r="AY355" s="186"/>
      <c r="AZ355" s="186"/>
      <c r="BA355" s="186"/>
      <c r="BB355" s="186"/>
      <c r="BC355" s="186"/>
      <c r="BD355" s="186"/>
      <c r="BE355" s="186"/>
      <c r="BF355" s="186"/>
      <c r="BG355" s="186"/>
      <c r="BH355" s="186"/>
      <c r="BI355" s="186"/>
      <c r="BJ355" s="186"/>
      <c r="BK355" s="186"/>
      <c r="BL355" s="186"/>
      <c r="BM355" s="186"/>
      <c r="BN355" s="186"/>
      <c r="BO355" s="186"/>
      <c r="BP355" s="186"/>
      <c r="BQ355" s="186"/>
      <c r="BR355" s="186"/>
      <c r="BS355" s="186"/>
      <c r="BT355" s="186"/>
      <c r="BU355" s="186"/>
      <c r="BV355" s="186"/>
      <c r="BW355" s="186"/>
      <c r="BX355" s="186"/>
      <c r="BY355" s="186"/>
      <c r="BZ355" s="186"/>
      <c r="CA355" s="186"/>
      <c r="CB355" s="186"/>
      <c r="CC355" s="186"/>
      <c r="CD355" s="186"/>
      <c r="CE355" s="186"/>
      <c r="CF355" s="186"/>
      <c r="CG355" s="186"/>
      <c r="CH355" s="186"/>
      <c r="CI355" s="186"/>
      <c r="CJ355" s="186"/>
      <c r="CK355" s="186"/>
    </row>
    <row r="356" spans="2:89" x14ac:dyDescent="0.35">
      <c r="B356" s="181" t="s">
        <v>456</v>
      </c>
      <c r="E356" s="8"/>
      <c r="H356" s="182"/>
      <c r="I356" s="183"/>
      <c r="J356" s="183"/>
      <c r="K356" s="184"/>
      <c r="L356" s="184"/>
      <c r="M356" s="184"/>
      <c r="N356" s="184"/>
      <c r="O356" s="184"/>
      <c r="P356" s="184"/>
      <c r="R356" s="185"/>
      <c r="S356" s="186"/>
      <c r="T356" s="186"/>
      <c r="U356" s="186"/>
      <c r="V356" s="186"/>
      <c r="W356" s="186"/>
      <c r="X356" s="186"/>
      <c r="Y356" s="186"/>
      <c r="Z356" s="186"/>
      <c r="AA356" s="186"/>
      <c r="AB356" s="186"/>
      <c r="AC356" s="186"/>
      <c r="AD356" s="186"/>
      <c r="AE356" s="186"/>
      <c r="AF356" s="186"/>
      <c r="AG356" s="186"/>
      <c r="AH356" s="186"/>
      <c r="AI356" s="186"/>
      <c r="AJ356" s="186"/>
      <c r="AK356" s="186"/>
      <c r="AL356" s="186"/>
      <c r="AM356" s="186"/>
      <c r="AN356" s="186"/>
      <c r="AO356" s="186"/>
      <c r="AP356" s="186"/>
      <c r="AQ356" s="186"/>
      <c r="AR356" s="186"/>
      <c r="AS356" s="186"/>
      <c r="AT356" s="186"/>
      <c r="AU356" s="186"/>
      <c r="AV356" s="186"/>
      <c r="AW356" s="186"/>
      <c r="AX356" s="186"/>
      <c r="AY356" s="186"/>
      <c r="AZ356" s="186"/>
      <c r="BA356" s="186"/>
      <c r="BB356" s="186"/>
      <c r="BC356" s="186"/>
      <c r="BD356" s="186"/>
      <c r="BE356" s="186"/>
      <c r="BF356" s="186"/>
      <c r="BG356" s="186"/>
      <c r="BH356" s="186"/>
      <c r="BI356" s="186"/>
      <c r="BJ356" s="186"/>
      <c r="BK356" s="186"/>
      <c r="BL356" s="186"/>
      <c r="BM356" s="186"/>
      <c r="BN356" s="186"/>
      <c r="BO356" s="186"/>
      <c r="BP356" s="186"/>
      <c r="BQ356" s="186"/>
      <c r="BR356" s="186"/>
      <c r="BS356" s="186"/>
      <c r="BT356" s="186"/>
      <c r="BU356" s="186"/>
      <c r="BV356" s="186"/>
      <c r="BW356" s="186"/>
      <c r="BX356" s="186"/>
      <c r="BY356" s="186"/>
      <c r="BZ356" s="186"/>
      <c r="CA356" s="186"/>
      <c r="CB356" s="186"/>
      <c r="CC356" s="186"/>
      <c r="CD356" s="186"/>
      <c r="CE356" s="186"/>
      <c r="CF356" s="186"/>
      <c r="CG356" s="186"/>
      <c r="CH356" s="186"/>
      <c r="CI356" s="186"/>
      <c r="CJ356" s="186"/>
      <c r="CK356" s="186"/>
    </row>
    <row r="357" spans="2:89" x14ac:dyDescent="0.35">
      <c r="B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row>
    <row r="358" spans="2:89" x14ac:dyDescent="0.35">
      <c r="B358" s="66" t="s">
        <v>967</v>
      </c>
      <c r="C358" s="31"/>
      <c r="D358" t="s">
        <v>966</v>
      </c>
      <c r="E358" s="8" t="str">
        <f t="shared" ref="E358:E371" si="239">ROW()&amp;" "&amp;D358</f>
        <v>358 FUNNEL-EV</v>
      </c>
      <c r="F358" t="s">
        <v>810</v>
      </c>
      <c r="G358" s="31" t="s">
        <v>243</v>
      </c>
      <c r="H358" s="22"/>
      <c r="I358" s="288"/>
      <c r="J358" s="288"/>
      <c r="K358" s="22"/>
      <c r="L358" s="22"/>
      <c r="M358" s="22"/>
      <c r="N358" s="22"/>
      <c r="O358" s="22"/>
      <c r="P358" s="22"/>
      <c r="R358" s="66"/>
      <c r="S358" s="66"/>
      <c r="T358" s="66"/>
      <c r="U358" s="66"/>
      <c r="V358" s="66"/>
      <c r="W358" s="66"/>
      <c r="X358" s="66"/>
      <c r="Y358" s="66"/>
      <c r="Z358" s="66"/>
      <c r="AA358" s="66"/>
      <c r="AB358" s="66"/>
      <c r="AC358" s="66"/>
      <c r="AD358" s="66"/>
      <c r="AE358" s="66"/>
      <c r="AF358" s="66"/>
      <c r="AG358" s="66"/>
      <c r="AH358" s="66"/>
      <c r="AI358" s="66"/>
      <c r="AJ358" s="66"/>
      <c r="AK358" s="66"/>
      <c r="AL358" s="66"/>
      <c r="AM358" s="66"/>
      <c r="AN358" s="66"/>
      <c r="AO358" s="66"/>
      <c r="AP358" s="66"/>
      <c r="AQ358" s="66"/>
      <c r="AR358" s="66"/>
      <c r="AS358" s="66"/>
      <c r="AT358" s="66"/>
      <c r="AU358" s="66"/>
      <c r="AV358" s="66"/>
      <c r="AW358" s="66"/>
      <c r="AX358" s="66"/>
      <c r="AY358" s="66"/>
      <c r="AZ358" s="66"/>
      <c r="BA358" s="66"/>
      <c r="BB358" s="66"/>
      <c r="BC358" s="66"/>
      <c r="BD358" s="66"/>
      <c r="BE358" s="66"/>
      <c r="BF358" s="66"/>
      <c r="BG358" s="66"/>
      <c r="BH358" s="66"/>
      <c r="BI358" s="66"/>
      <c r="BJ358" s="66"/>
      <c r="BK358" s="66"/>
      <c r="BL358" s="66"/>
      <c r="BM358" s="66"/>
      <c r="BN358" s="66"/>
      <c r="BO358" s="66"/>
      <c r="BP358" s="66"/>
      <c r="BQ358" s="66"/>
      <c r="BR358" s="66"/>
      <c r="BS358" s="66"/>
      <c r="BT358" s="66"/>
      <c r="BU358" s="66"/>
      <c r="BV358" s="66"/>
      <c r="BW358" s="66"/>
      <c r="BX358" s="66"/>
      <c r="BY358" s="66"/>
      <c r="BZ358" s="66"/>
      <c r="CA358" s="66"/>
      <c r="CB358" s="66"/>
      <c r="CC358" s="66"/>
      <c r="CD358" s="66"/>
      <c r="CE358" s="66"/>
      <c r="CF358" s="66"/>
      <c r="CG358" s="66"/>
      <c r="CH358" s="66"/>
      <c r="CI358" s="66"/>
      <c r="CJ358" s="66"/>
      <c r="CK358" s="66"/>
    </row>
    <row r="359" spans="2:89" x14ac:dyDescent="0.35">
      <c r="B359" s="67"/>
      <c r="C359" s="31"/>
      <c r="D359" t="s">
        <v>966</v>
      </c>
      <c r="E359" s="8" t="str">
        <f t="shared" si="239"/>
        <v>359 FUNNEL-EV</v>
      </c>
      <c r="G359" t="str">
        <f t="shared" ref="G359:G364" si="240">E359</f>
        <v>359 FUNNEL-EV</v>
      </c>
      <c r="H359" s="31"/>
      <c r="I359" s="73"/>
      <c r="J359" s="73"/>
      <c r="K359" s="31"/>
      <c r="L359" s="31"/>
      <c r="M359" s="31"/>
      <c r="N359" s="31"/>
      <c r="O359" s="31"/>
      <c r="P359" s="31"/>
      <c r="R359" s="67"/>
      <c r="S359" s="67"/>
      <c r="T359" s="67"/>
      <c r="U359" s="67"/>
      <c r="V359" s="67"/>
      <c r="W359" s="67"/>
      <c r="X359" s="67"/>
      <c r="Y359" s="67"/>
      <c r="Z359" s="67"/>
      <c r="AA359" s="67"/>
      <c r="AB359" s="67"/>
      <c r="AC359" s="67"/>
      <c r="AD359" s="67"/>
      <c r="AE359" s="67"/>
      <c r="AF359" s="67"/>
      <c r="AG359" s="67"/>
      <c r="AH359" s="67"/>
      <c r="AI359" s="67"/>
      <c r="AJ359" s="67"/>
      <c r="AK359" s="67"/>
      <c r="AL359" s="67"/>
      <c r="AM359" s="67"/>
      <c r="AN359" s="67"/>
      <c r="AO359" s="67"/>
      <c r="AP359" s="67"/>
      <c r="AQ359" s="67"/>
      <c r="AR359" s="67"/>
      <c r="AS359" s="67"/>
      <c r="AT359" s="67"/>
      <c r="AU359" s="67"/>
      <c r="AV359" s="67"/>
      <c r="AW359" s="67"/>
      <c r="AX359" s="67"/>
      <c r="AY359" s="67"/>
      <c r="AZ359" s="67"/>
      <c r="BA359" s="67"/>
      <c r="BB359" s="67"/>
      <c r="BC359" s="67"/>
      <c r="BD359" s="67"/>
      <c r="BE359" s="67"/>
      <c r="BF359" s="67"/>
      <c r="BG359" s="67"/>
      <c r="BH359" s="67"/>
      <c r="BI359" s="67"/>
      <c r="BJ359" s="67"/>
      <c r="BK359" s="67"/>
      <c r="BL359" s="67"/>
      <c r="BM359" s="67"/>
      <c r="BN359" s="67"/>
      <c r="BO359" s="67"/>
      <c r="BP359" s="67"/>
      <c r="BQ359" s="67"/>
      <c r="BR359" s="67"/>
      <c r="BS359" s="67"/>
      <c r="BT359" s="67"/>
      <c r="BU359" s="67"/>
      <c r="BV359" s="67"/>
      <c r="BW359" s="67"/>
      <c r="BX359" s="67"/>
      <c r="BY359" s="67"/>
      <c r="BZ359" s="67"/>
      <c r="CA359" s="67"/>
      <c r="CB359" s="67"/>
      <c r="CC359" s="67"/>
      <c r="CD359" s="67"/>
      <c r="CE359" s="67"/>
      <c r="CF359" s="67"/>
      <c r="CG359" s="67"/>
      <c r="CH359" s="67"/>
      <c r="CI359" s="67"/>
      <c r="CJ359" s="67"/>
      <c r="CK359" s="67"/>
    </row>
    <row r="360" spans="2:89" x14ac:dyDescent="0.35">
      <c r="B360" s="95" t="s">
        <v>968</v>
      </c>
      <c r="C360" s="31"/>
      <c r="D360" t="s">
        <v>966</v>
      </c>
      <c r="E360" s="8" t="str">
        <f t="shared" ref="E360:E364" si="241">ROW()&amp;" "&amp;D360</f>
        <v>360 FUNNEL-EV</v>
      </c>
      <c r="G360" t="str">
        <f t="shared" si="240"/>
        <v>360 FUNNEL-EV</v>
      </c>
      <c r="H360" s="31"/>
      <c r="I360" s="73"/>
      <c r="J360" s="73"/>
      <c r="K360" s="17">
        <v>10</v>
      </c>
      <c r="L360" s="17">
        <v>15</v>
      </c>
      <c r="M360" s="17">
        <v>20</v>
      </c>
      <c r="N360" s="17">
        <v>25</v>
      </c>
      <c r="O360" s="17">
        <v>30</v>
      </c>
      <c r="P360" s="17">
        <v>35</v>
      </c>
      <c r="R360" s="15"/>
      <c r="S360" s="15" cm="1">
        <f t="array" ref="S360">INDEX($K:$P,ROW(),MATCH(S$3,$K$2:$P$2,0))/12</f>
        <v>0.83333333333333337</v>
      </c>
      <c r="T360" s="15" cm="1">
        <f t="array" ref="T360">INDEX($K:$P,ROW(),MATCH(T$3,$K$2:$P$2,0))/12</f>
        <v>0.83333333333333337</v>
      </c>
      <c r="U360" s="15" cm="1">
        <f t="array" ref="U360">INDEX($K:$P,ROW(),MATCH(U$3,$K$2:$P$2,0))/12</f>
        <v>0.83333333333333337</v>
      </c>
      <c r="V360" s="15" cm="1">
        <f t="array" ref="V360">INDEX($K:$P,ROW(),MATCH(V$3,$K$2:$P$2,0))/12</f>
        <v>0.83333333333333337</v>
      </c>
      <c r="W360" s="15" cm="1">
        <f t="array" ref="W360">INDEX($K:$P,ROW(),MATCH(W$3,$K$2:$P$2,0))/12</f>
        <v>0.83333333333333337</v>
      </c>
      <c r="X360" s="15" cm="1">
        <f t="array" ref="X360">INDEX($K:$P,ROW(),MATCH(X$3,$K$2:$P$2,0))/12</f>
        <v>0.83333333333333337</v>
      </c>
      <c r="Y360" s="15" cm="1">
        <f t="array" ref="Y360">INDEX($K:$P,ROW(),MATCH(Y$3,$K$2:$P$2,0))/12</f>
        <v>0.83333333333333337</v>
      </c>
      <c r="Z360" s="15" cm="1">
        <f t="array" ref="Z360">INDEX($K:$P,ROW(),MATCH(Z$3,$K$2:$P$2,0))/12</f>
        <v>0.83333333333333337</v>
      </c>
      <c r="AA360" s="15" cm="1">
        <f t="array" ref="AA360">INDEX($K:$P,ROW(),MATCH(AA$3,$K$2:$P$2,0))/12</f>
        <v>0.83333333333333337</v>
      </c>
      <c r="AB360" s="15" cm="1">
        <f t="array" ref="AB360">INDEX($K:$P,ROW(),MATCH(AB$3,$K$2:$P$2,0))/12</f>
        <v>0.83333333333333337</v>
      </c>
      <c r="AC360" s="15" cm="1">
        <f t="array" ref="AC360">INDEX($K:$P,ROW(),MATCH(AC$3,$K$2:$P$2,0))/12</f>
        <v>0.83333333333333337</v>
      </c>
      <c r="AD360" s="15" cm="1">
        <f t="array" ref="AD360">INDEX($K:$P,ROW(),MATCH(AD$3,$K$2:$P$2,0))/12</f>
        <v>0.83333333333333337</v>
      </c>
      <c r="AE360" s="15" cm="1">
        <f t="array" ref="AE360">INDEX($K:$P,ROW(),MATCH(AE$3,$K$2:$P$2,0))/12</f>
        <v>1.25</v>
      </c>
      <c r="AF360" s="15" cm="1">
        <f t="array" ref="AF360">INDEX($K:$P,ROW(),MATCH(AF$3,$K$2:$P$2,0))/12</f>
        <v>1.25</v>
      </c>
      <c r="AG360" s="15" cm="1">
        <f t="array" ref="AG360">INDEX($K:$P,ROW(),MATCH(AG$3,$K$2:$P$2,0))/12</f>
        <v>1.25</v>
      </c>
      <c r="AH360" s="15" cm="1">
        <f t="array" ref="AH360">INDEX($K:$P,ROW(),MATCH(AH$3,$K$2:$P$2,0))/12</f>
        <v>1.25</v>
      </c>
      <c r="AI360" s="15" cm="1">
        <f t="array" ref="AI360">INDEX($K:$P,ROW(),MATCH(AI$3,$K$2:$P$2,0))/12</f>
        <v>1.25</v>
      </c>
      <c r="AJ360" s="15" cm="1">
        <f t="array" ref="AJ360">INDEX($K:$P,ROW(),MATCH(AJ$3,$K$2:$P$2,0))/12</f>
        <v>1.25</v>
      </c>
      <c r="AK360" s="15" cm="1">
        <f t="array" ref="AK360">INDEX($K:$P,ROW(),MATCH(AK$3,$K$2:$P$2,0))/12</f>
        <v>1.25</v>
      </c>
      <c r="AL360" s="15" cm="1">
        <f t="array" ref="AL360">INDEX($K:$P,ROW(),MATCH(AL$3,$K$2:$P$2,0))/12</f>
        <v>1.25</v>
      </c>
      <c r="AM360" s="15" cm="1">
        <f t="array" ref="AM360">INDEX($K:$P,ROW(),MATCH(AM$3,$K$2:$P$2,0))/12</f>
        <v>1.25</v>
      </c>
      <c r="AN360" s="15" cm="1">
        <f t="array" ref="AN360">INDEX($K:$P,ROW(),MATCH(AN$3,$K$2:$P$2,0))/12</f>
        <v>1.25</v>
      </c>
      <c r="AO360" s="15" cm="1">
        <f t="array" ref="AO360">INDEX($K:$P,ROW(),MATCH(AO$3,$K$2:$P$2,0))/12</f>
        <v>1.25</v>
      </c>
      <c r="AP360" s="15" cm="1">
        <f t="array" ref="AP360">INDEX($K:$P,ROW(),MATCH(AP$3,$K$2:$P$2,0))/12</f>
        <v>1.25</v>
      </c>
      <c r="AQ360" s="15" cm="1">
        <f t="array" ref="AQ360">INDEX($K:$P,ROW(),MATCH(AQ$3,$K$2:$P$2,0))/12</f>
        <v>1.6666666666666667</v>
      </c>
      <c r="AR360" s="15" cm="1">
        <f t="array" ref="AR360">INDEX($K:$P,ROW(),MATCH(AR$3,$K$2:$P$2,0))/12</f>
        <v>1.6666666666666667</v>
      </c>
      <c r="AS360" s="15" cm="1">
        <f t="array" ref="AS360">INDEX($K:$P,ROW(),MATCH(AS$3,$K$2:$P$2,0))/12</f>
        <v>1.6666666666666667</v>
      </c>
      <c r="AT360" s="15" cm="1">
        <f t="array" ref="AT360">INDEX($K:$P,ROW(),MATCH(AT$3,$K$2:$P$2,0))/12</f>
        <v>1.6666666666666667</v>
      </c>
      <c r="AU360" s="15" cm="1">
        <f t="array" ref="AU360">INDEX($K:$P,ROW(),MATCH(AU$3,$K$2:$P$2,0))/12</f>
        <v>1.6666666666666667</v>
      </c>
      <c r="AV360" s="15" cm="1">
        <f t="array" ref="AV360">INDEX($K:$P,ROW(),MATCH(AV$3,$K$2:$P$2,0))/12</f>
        <v>1.6666666666666667</v>
      </c>
      <c r="AW360" s="15" cm="1">
        <f t="array" ref="AW360">INDEX($K:$P,ROW(),MATCH(AW$3,$K$2:$P$2,0))/12</f>
        <v>1.6666666666666667</v>
      </c>
      <c r="AX360" s="15" cm="1">
        <f t="array" ref="AX360">INDEX($K:$P,ROW(),MATCH(AX$3,$K$2:$P$2,0))/12</f>
        <v>1.6666666666666667</v>
      </c>
      <c r="AY360" s="15" cm="1">
        <f t="array" ref="AY360">INDEX($K:$P,ROW(),MATCH(AY$3,$K$2:$P$2,0))/12</f>
        <v>1.6666666666666667</v>
      </c>
      <c r="AZ360" s="15" cm="1">
        <f t="array" ref="AZ360">INDEX($K:$P,ROW(),MATCH(AZ$3,$K$2:$P$2,0))/12</f>
        <v>1.6666666666666667</v>
      </c>
      <c r="BA360" s="15" cm="1">
        <f t="array" ref="BA360">INDEX($K:$P,ROW(),MATCH(BA$3,$K$2:$P$2,0))/12</f>
        <v>1.6666666666666667</v>
      </c>
      <c r="BB360" s="15" cm="1">
        <f t="array" ref="BB360">INDEX($K:$P,ROW(),MATCH(BB$3,$K$2:$P$2,0))/12</f>
        <v>1.6666666666666667</v>
      </c>
      <c r="BC360" s="15" cm="1">
        <f t="array" ref="BC360">INDEX($K:$P,ROW(),MATCH(BC$3,$K$2:$P$2,0))/12</f>
        <v>2.0833333333333335</v>
      </c>
      <c r="BD360" s="15" cm="1">
        <f t="array" ref="BD360">INDEX($K:$P,ROW(),MATCH(BD$3,$K$2:$P$2,0))/12</f>
        <v>2.0833333333333335</v>
      </c>
      <c r="BE360" s="15" cm="1">
        <f t="array" ref="BE360">INDEX($K:$P,ROW(),MATCH(BE$3,$K$2:$P$2,0))/12</f>
        <v>2.0833333333333335</v>
      </c>
      <c r="BF360" s="15" cm="1">
        <f t="array" ref="BF360">INDEX($K:$P,ROW(),MATCH(BF$3,$K$2:$P$2,0))/12</f>
        <v>2.0833333333333335</v>
      </c>
      <c r="BG360" s="15" cm="1">
        <f t="array" ref="BG360">INDEX($K:$P,ROW(),MATCH(BG$3,$K$2:$P$2,0))/12</f>
        <v>2.0833333333333335</v>
      </c>
      <c r="BH360" s="15" cm="1">
        <f t="array" ref="BH360">INDEX($K:$P,ROW(),MATCH(BH$3,$K$2:$P$2,0))/12</f>
        <v>2.0833333333333335</v>
      </c>
      <c r="BI360" s="15" cm="1">
        <f t="array" ref="BI360">INDEX($K:$P,ROW(),MATCH(BI$3,$K$2:$P$2,0))/12</f>
        <v>2.0833333333333335</v>
      </c>
      <c r="BJ360" s="15" cm="1">
        <f t="array" ref="BJ360">INDEX($K:$P,ROW(),MATCH(BJ$3,$K$2:$P$2,0))/12</f>
        <v>2.0833333333333335</v>
      </c>
      <c r="BK360" s="15" cm="1">
        <f t="array" ref="BK360">INDEX($K:$P,ROW(),MATCH(BK$3,$K$2:$P$2,0))/12</f>
        <v>2.0833333333333335</v>
      </c>
      <c r="BL360" s="15" cm="1">
        <f t="array" ref="BL360">INDEX($K:$P,ROW(),MATCH(BL$3,$K$2:$P$2,0))/12</f>
        <v>2.0833333333333335</v>
      </c>
      <c r="BM360" s="15" cm="1">
        <f t="array" ref="BM360">INDEX($K:$P,ROW(),MATCH(BM$3,$K$2:$P$2,0))/12</f>
        <v>2.0833333333333335</v>
      </c>
      <c r="BN360" s="15" cm="1">
        <f t="array" ref="BN360">INDEX($K:$P,ROW(),MATCH(BN$3,$K$2:$P$2,0))/12</f>
        <v>2.0833333333333335</v>
      </c>
      <c r="BO360" s="15" cm="1">
        <f t="array" ref="BO360">INDEX($K:$P,ROW(),MATCH(BO$3,$K$2:$P$2,0))/12</f>
        <v>2.5</v>
      </c>
      <c r="BP360" s="15" cm="1">
        <f t="array" ref="BP360">INDEX($K:$P,ROW(),MATCH(BP$3,$K$2:$P$2,0))/12</f>
        <v>2.5</v>
      </c>
      <c r="BQ360" s="15" cm="1">
        <f t="array" ref="BQ360">INDEX($K:$P,ROW(),MATCH(BQ$3,$K$2:$P$2,0))/12</f>
        <v>2.5</v>
      </c>
      <c r="BR360" s="15" cm="1">
        <f t="array" ref="BR360">INDEX($K:$P,ROW(),MATCH(BR$3,$K$2:$P$2,0))/12</f>
        <v>2.5</v>
      </c>
      <c r="BS360" s="15" cm="1">
        <f t="array" ref="BS360">INDEX($K:$P,ROW(),MATCH(BS$3,$K$2:$P$2,0))/12</f>
        <v>2.5</v>
      </c>
      <c r="BT360" s="15" cm="1">
        <f t="array" ref="BT360">INDEX($K:$P,ROW(),MATCH(BT$3,$K$2:$P$2,0))/12</f>
        <v>2.5</v>
      </c>
      <c r="BU360" s="15" cm="1">
        <f t="array" ref="BU360">INDEX($K:$P,ROW(),MATCH(BU$3,$K$2:$P$2,0))/12</f>
        <v>2.5</v>
      </c>
      <c r="BV360" s="15" cm="1">
        <f t="array" ref="BV360">INDEX($K:$P,ROW(),MATCH(BV$3,$K$2:$P$2,0))/12</f>
        <v>2.5</v>
      </c>
      <c r="BW360" s="15" cm="1">
        <f t="array" ref="BW360">INDEX($K:$P,ROW(),MATCH(BW$3,$K$2:$P$2,0))/12</f>
        <v>2.5</v>
      </c>
      <c r="BX360" s="15" cm="1">
        <f t="array" ref="BX360">INDEX($K:$P,ROW(),MATCH(BX$3,$K$2:$P$2,0))/12</f>
        <v>2.5</v>
      </c>
      <c r="BY360" s="15" cm="1">
        <f t="array" ref="BY360">INDEX($K:$P,ROW(),MATCH(BY$3,$K$2:$P$2,0))/12</f>
        <v>2.5</v>
      </c>
      <c r="BZ360" s="15" cm="1">
        <f t="array" ref="BZ360">INDEX($K:$P,ROW(),MATCH(BZ$3,$K$2:$P$2,0))/12</f>
        <v>2.5</v>
      </c>
      <c r="CA360" s="15" cm="1">
        <f t="array" ref="CA360">INDEX($K:$P,ROW(),MATCH(CA$3,$K$2:$P$2,0))/12</f>
        <v>2.9166666666666665</v>
      </c>
      <c r="CB360" s="15" cm="1">
        <f t="array" ref="CB360">INDEX($K:$P,ROW(),MATCH(CB$3,$K$2:$P$2,0))/12</f>
        <v>2.9166666666666665</v>
      </c>
      <c r="CC360" s="15" cm="1">
        <f t="array" ref="CC360">INDEX($K:$P,ROW(),MATCH(CC$3,$K$2:$P$2,0))/12</f>
        <v>2.9166666666666665</v>
      </c>
      <c r="CD360" s="15" cm="1">
        <f t="array" ref="CD360">INDEX($K:$P,ROW(),MATCH(CD$3,$K$2:$P$2,0))/12</f>
        <v>2.9166666666666665</v>
      </c>
      <c r="CE360" s="15" cm="1">
        <f t="array" ref="CE360">INDEX($K:$P,ROW(),MATCH(CE$3,$K$2:$P$2,0))/12</f>
        <v>2.9166666666666665</v>
      </c>
      <c r="CF360" s="15" cm="1">
        <f t="array" ref="CF360">INDEX($K:$P,ROW(),MATCH(CF$3,$K$2:$P$2,0))/12</f>
        <v>2.9166666666666665</v>
      </c>
      <c r="CG360" s="15" cm="1">
        <f t="array" ref="CG360">INDEX($K:$P,ROW(),MATCH(CG$3,$K$2:$P$2,0))/12</f>
        <v>2.9166666666666665</v>
      </c>
      <c r="CH360" s="15" cm="1">
        <f t="array" ref="CH360">INDEX($K:$P,ROW(),MATCH(CH$3,$K$2:$P$2,0))/12</f>
        <v>2.9166666666666665</v>
      </c>
      <c r="CI360" s="15" cm="1">
        <f t="array" ref="CI360">INDEX($K:$P,ROW(),MATCH(CI$3,$K$2:$P$2,0))/12</f>
        <v>2.9166666666666665</v>
      </c>
      <c r="CJ360" s="15" cm="1">
        <f t="array" ref="CJ360">INDEX($K:$P,ROW(),MATCH(CJ$3,$K$2:$P$2,0))/12</f>
        <v>2.9166666666666665</v>
      </c>
      <c r="CK360" s="15" cm="1">
        <f t="array" ref="CK360">INDEX($K:$P,ROW(),MATCH(CK$3,$K$2:$P$2,0))/12</f>
        <v>2.9166666666666665</v>
      </c>
    </row>
    <row r="361" spans="2:89" x14ac:dyDescent="0.35">
      <c r="B361" s="141" t="s">
        <v>969</v>
      </c>
      <c r="C361" s="31"/>
      <c r="D361" t="s">
        <v>966</v>
      </c>
      <c r="E361" s="8" t="str">
        <f t="shared" si="241"/>
        <v>361 FUNNEL-EV</v>
      </c>
      <c r="G361" t="str">
        <f t="shared" si="240"/>
        <v>361 FUNNEL-EV</v>
      </c>
      <c r="H361" s="31"/>
      <c r="I361" s="73"/>
      <c r="J361" s="73"/>
      <c r="K361" s="162">
        <v>0.5</v>
      </c>
      <c r="L361" s="162">
        <v>0.5</v>
      </c>
      <c r="M361" s="162">
        <v>0.5</v>
      </c>
      <c r="N361" s="162">
        <v>0.5</v>
      </c>
      <c r="O361" s="162">
        <v>0.5</v>
      </c>
      <c r="P361" s="162">
        <v>0.5</v>
      </c>
      <c r="R361" s="67"/>
      <c r="S361" s="20" cm="1">
        <f t="array" ref="S361">INDEX($K:$P,ROW(),MATCH(S$3,$K$2:$P$2,0))</f>
        <v>0.5</v>
      </c>
      <c r="T361" s="20" cm="1">
        <f t="array" ref="T361">INDEX($K:$P,ROW(),MATCH(T$3,$K$2:$P$2,0))</f>
        <v>0.5</v>
      </c>
      <c r="U361" s="20" cm="1">
        <f t="array" ref="U361">INDEX($K:$P,ROW(),MATCH(U$3,$K$2:$P$2,0))</f>
        <v>0.5</v>
      </c>
      <c r="V361" s="20" cm="1">
        <f t="array" ref="V361">INDEX($K:$P,ROW(),MATCH(V$3,$K$2:$P$2,0))</f>
        <v>0.5</v>
      </c>
      <c r="W361" s="20" cm="1">
        <f t="array" ref="W361">INDEX($K:$P,ROW(),MATCH(W$3,$K$2:$P$2,0))</f>
        <v>0.5</v>
      </c>
      <c r="X361" s="20" cm="1">
        <f t="array" ref="X361">INDEX($K:$P,ROW(),MATCH(X$3,$K$2:$P$2,0))</f>
        <v>0.5</v>
      </c>
      <c r="Y361" s="20" cm="1">
        <f t="array" ref="Y361">INDEX($K:$P,ROW(),MATCH(Y$3,$K$2:$P$2,0))</f>
        <v>0.5</v>
      </c>
      <c r="Z361" s="20" cm="1">
        <f t="array" ref="Z361">INDEX($K:$P,ROW(),MATCH(Z$3,$K$2:$P$2,0))</f>
        <v>0.5</v>
      </c>
      <c r="AA361" s="20" cm="1">
        <f t="array" ref="AA361">INDEX($K:$P,ROW(),MATCH(AA$3,$K$2:$P$2,0))</f>
        <v>0.5</v>
      </c>
      <c r="AB361" s="20" cm="1">
        <f t="array" ref="AB361">INDEX($K:$P,ROW(),MATCH(AB$3,$K$2:$P$2,0))</f>
        <v>0.5</v>
      </c>
      <c r="AC361" s="20" cm="1">
        <f t="array" ref="AC361">INDEX($K:$P,ROW(),MATCH(AC$3,$K$2:$P$2,0))</f>
        <v>0.5</v>
      </c>
      <c r="AD361" s="20" cm="1">
        <f t="array" ref="AD361">INDEX($K:$P,ROW(),MATCH(AD$3,$K$2:$P$2,0))</f>
        <v>0.5</v>
      </c>
      <c r="AE361" s="20" cm="1">
        <f t="array" ref="AE361">INDEX($K:$P,ROW(),MATCH(AE$3,$K$2:$P$2,0))</f>
        <v>0.5</v>
      </c>
      <c r="AF361" s="20" cm="1">
        <f t="array" ref="AF361">INDEX($K:$P,ROW(),MATCH(AF$3,$K$2:$P$2,0))</f>
        <v>0.5</v>
      </c>
      <c r="AG361" s="20" cm="1">
        <f t="array" ref="AG361">INDEX($K:$P,ROW(),MATCH(AG$3,$K$2:$P$2,0))</f>
        <v>0.5</v>
      </c>
      <c r="AH361" s="20" cm="1">
        <f t="array" ref="AH361">INDEX($K:$P,ROW(),MATCH(AH$3,$K$2:$P$2,0))</f>
        <v>0.5</v>
      </c>
      <c r="AI361" s="20" cm="1">
        <f t="array" ref="AI361">INDEX($K:$P,ROW(),MATCH(AI$3,$K$2:$P$2,0))</f>
        <v>0.5</v>
      </c>
      <c r="AJ361" s="20" cm="1">
        <f t="array" ref="AJ361">INDEX($K:$P,ROW(),MATCH(AJ$3,$K$2:$P$2,0))</f>
        <v>0.5</v>
      </c>
      <c r="AK361" s="20" cm="1">
        <f t="array" ref="AK361">INDEX($K:$P,ROW(),MATCH(AK$3,$K$2:$P$2,0))</f>
        <v>0.5</v>
      </c>
      <c r="AL361" s="20" cm="1">
        <f t="array" ref="AL361">INDEX($K:$P,ROW(),MATCH(AL$3,$K$2:$P$2,0))</f>
        <v>0.5</v>
      </c>
      <c r="AM361" s="20" cm="1">
        <f t="array" ref="AM361">INDEX($K:$P,ROW(),MATCH(AM$3,$K$2:$P$2,0))</f>
        <v>0.5</v>
      </c>
      <c r="AN361" s="20" cm="1">
        <f t="array" ref="AN361">INDEX($K:$P,ROW(),MATCH(AN$3,$K$2:$P$2,0))</f>
        <v>0.5</v>
      </c>
      <c r="AO361" s="20" cm="1">
        <f t="array" ref="AO361">INDEX($K:$P,ROW(),MATCH(AO$3,$K$2:$P$2,0))</f>
        <v>0.5</v>
      </c>
      <c r="AP361" s="20" cm="1">
        <f t="array" ref="AP361">INDEX($K:$P,ROW(),MATCH(AP$3,$K$2:$P$2,0))</f>
        <v>0.5</v>
      </c>
      <c r="AQ361" s="20" cm="1">
        <f t="array" ref="AQ361">INDEX($K:$P,ROW(),MATCH(AQ$3,$K$2:$P$2,0))</f>
        <v>0.5</v>
      </c>
      <c r="AR361" s="20" cm="1">
        <f t="array" ref="AR361">INDEX($K:$P,ROW(),MATCH(AR$3,$K$2:$P$2,0))</f>
        <v>0.5</v>
      </c>
      <c r="AS361" s="20" cm="1">
        <f t="array" ref="AS361">INDEX($K:$P,ROW(),MATCH(AS$3,$K$2:$P$2,0))</f>
        <v>0.5</v>
      </c>
      <c r="AT361" s="20" cm="1">
        <f t="array" ref="AT361">INDEX($K:$P,ROW(),MATCH(AT$3,$K$2:$P$2,0))</f>
        <v>0.5</v>
      </c>
      <c r="AU361" s="20" cm="1">
        <f t="array" ref="AU361">INDEX($K:$P,ROW(),MATCH(AU$3,$K$2:$P$2,0))</f>
        <v>0.5</v>
      </c>
      <c r="AV361" s="20" cm="1">
        <f t="array" ref="AV361">INDEX($K:$P,ROW(),MATCH(AV$3,$K$2:$P$2,0))</f>
        <v>0.5</v>
      </c>
      <c r="AW361" s="20" cm="1">
        <f t="array" ref="AW361">INDEX($K:$P,ROW(),MATCH(AW$3,$K$2:$P$2,0))</f>
        <v>0.5</v>
      </c>
      <c r="AX361" s="20" cm="1">
        <f t="array" ref="AX361">INDEX($K:$P,ROW(),MATCH(AX$3,$K$2:$P$2,0))</f>
        <v>0.5</v>
      </c>
      <c r="AY361" s="20" cm="1">
        <f t="array" ref="AY361">INDEX($K:$P,ROW(),MATCH(AY$3,$K$2:$P$2,0))</f>
        <v>0.5</v>
      </c>
      <c r="AZ361" s="20" cm="1">
        <f t="array" ref="AZ361">INDEX($K:$P,ROW(),MATCH(AZ$3,$K$2:$P$2,0))</f>
        <v>0.5</v>
      </c>
      <c r="BA361" s="20" cm="1">
        <f t="array" ref="BA361">INDEX($K:$P,ROW(),MATCH(BA$3,$K$2:$P$2,0))</f>
        <v>0.5</v>
      </c>
      <c r="BB361" s="20" cm="1">
        <f t="array" ref="BB361">INDEX($K:$P,ROW(),MATCH(BB$3,$K$2:$P$2,0))</f>
        <v>0.5</v>
      </c>
      <c r="BC361" s="20" cm="1">
        <f t="array" ref="BC361">INDEX($K:$P,ROW(),MATCH(BC$3,$K$2:$P$2,0))</f>
        <v>0.5</v>
      </c>
      <c r="BD361" s="20" cm="1">
        <f t="array" ref="BD361">INDEX($K:$P,ROW(),MATCH(BD$3,$K$2:$P$2,0))</f>
        <v>0.5</v>
      </c>
      <c r="BE361" s="20" cm="1">
        <f t="array" ref="BE361">INDEX($K:$P,ROW(),MATCH(BE$3,$K$2:$P$2,0))</f>
        <v>0.5</v>
      </c>
      <c r="BF361" s="20" cm="1">
        <f t="array" ref="BF361">INDEX($K:$P,ROW(),MATCH(BF$3,$K$2:$P$2,0))</f>
        <v>0.5</v>
      </c>
      <c r="BG361" s="20" cm="1">
        <f t="array" ref="BG361">INDEX($K:$P,ROW(),MATCH(BG$3,$K$2:$P$2,0))</f>
        <v>0.5</v>
      </c>
      <c r="BH361" s="20" cm="1">
        <f t="array" ref="BH361">INDEX($K:$P,ROW(),MATCH(BH$3,$K$2:$P$2,0))</f>
        <v>0.5</v>
      </c>
      <c r="BI361" s="20" cm="1">
        <f t="array" ref="BI361">INDEX($K:$P,ROW(),MATCH(BI$3,$K$2:$P$2,0))</f>
        <v>0.5</v>
      </c>
      <c r="BJ361" s="20" cm="1">
        <f t="array" ref="BJ361">INDEX($K:$P,ROW(),MATCH(BJ$3,$K$2:$P$2,0))</f>
        <v>0.5</v>
      </c>
      <c r="BK361" s="20" cm="1">
        <f t="array" ref="BK361">INDEX($K:$P,ROW(),MATCH(BK$3,$K$2:$P$2,0))</f>
        <v>0.5</v>
      </c>
      <c r="BL361" s="20" cm="1">
        <f t="array" ref="BL361">INDEX($K:$P,ROW(),MATCH(BL$3,$K$2:$P$2,0))</f>
        <v>0.5</v>
      </c>
      <c r="BM361" s="20" cm="1">
        <f t="array" ref="BM361">INDEX($K:$P,ROW(),MATCH(BM$3,$K$2:$P$2,0))</f>
        <v>0.5</v>
      </c>
      <c r="BN361" s="20" cm="1">
        <f t="array" ref="BN361">INDEX($K:$P,ROW(),MATCH(BN$3,$K$2:$P$2,0))</f>
        <v>0.5</v>
      </c>
      <c r="BO361" s="20" cm="1">
        <f t="array" ref="BO361">INDEX($K:$P,ROW(),MATCH(BO$3,$K$2:$P$2,0))</f>
        <v>0.5</v>
      </c>
      <c r="BP361" s="20" cm="1">
        <f t="array" ref="BP361">INDEX($K:$P,ROW(),MATCH(BP$3,$K$2:$P$2,0))</f>
        <v>0.5</v>
      </c>
      <c r="BQ361" s="20" cm="1">
        <f t="array" ref="BQ361">INDEX($K:$P,ROW(),MATCH(BQ$3,$K$2:$P$2,0))</f>
        <v>0.5</v>
      </c>
      <c r="BR361" s="20" cm="1">
        <f t="array" ref="BR361">INDEX($K:$P,ROW(),MATCH(BR$3,$K$2:$P$2,0))</f>
        <v>0.5</v>
      </c>
      <c r="BS361" s="20" cm="1">
        <f t="array" ref="BS361">INDEX($K:$P,ROW(),MATCH(BS$3,$K$2:$P$2,0))</f>
        <v>0.5</v>
      </c>
      <c r="BT361" s="20" cm="1">
        <f t="array" ref="BT361">INDEX($K:$P,ROW(),MATCH(BT$3,$K$2:$P$2,0))</f>
        <v>0.5</v>
      </c>
      <c r="BU361" s="20" cm="1">
        <f t="array" ref="BU361">INDEX($K:$P,ROW(),MATCH(BU$3,$K$2:$P$2,0))</f>
        <v>0.5</v>
      </c>
      <c r="BV361" s="20" cm="1">
        <f t="array" ref="BV361">INDEX($K:$P,ROW(),MATCH(BV$3,$K$2:$P$2,0))</f>
        <v>0.5</v>
      </c>
      <c r="BW361" s="20" cm="1">
        <f t="array" ref="BW361">INDEX($K:$P,ROW(),MATCH(BW$3,$K$2:$P$2,0))</f>
        <v>0.5</v>
      </c>
      <c r="BX361" s="20" cm="1">
        <f t="array" ref="BX361">INDEX($K:$P,ROW(),MATCH(BX$3,$K$2:$P$2,0))</f>
        <v>0.5</v>
      </c>
      <c r="BY361" s="20" cm="1">
        <f t="array" ref="BY361">INDEX($K:$P,ROW(),MATCH(BY$3,$K$2:$P$2,0))</f>
        <v>0.5</v>
      </c>
      <c r="BZ361" s="20" cm="1">
        <f t="array" ref="BZ361">INDEX($K:$P,ROW(),MATCH(BZ$3,$K$2:$P$2,0))</f>
        <v>0.5</v>
      </c>
      <c r="CA361" s="20" cm="1">
        <f t="array" ref="CA361">INDEX($K:$P,ROW(),MATCH(CA$3,$K$2:$P$2,0))</f>
        <v>0.5</v>
      </c>
      <c r="CB361" s="20" cm="1">
        <f t="array" ref="CB361">INDEX($K:$P,ROW(),MATCH(CB$3,$K$2:$P$2,0))</f>
        <v>0.5</v>
      </c>
      <c r="CC361" s="20" cm="1">
        <f t="array" ref="CC361">INDEX($K:$P,ROW(),MATCH(CC$3,$K$2:$P$2,0))</f>
        <v>0.5</v>
      </c>
      <c r="CD361" s="20" cm="1">
        <f t="array" ref="CD361">INDEX($K:$P,ROW(),MATCH(CD$3,$K$2:$P$2,0))</f>
        <v>0.5</v>
      </c>
      <c r="CE361" s="20" cm="1">
        <f t="array" ref="CE361">INDEX($K:$P,ROW(),MATCH(CE$3,$K$2:$P$2,0))</f>
        <v>0.5</v>
      </c>
      <c r="CF361" s="20" cm="1">
        <f t="array" ref="CF361">INDEX($K:$P,ROW(),MATCH(CF$3,$K$2:$P$2,0))</f>
        <v>0.5</v>
      </c>
      <c r="CG361" s="20" cm="1">
        <f t="array" ref="CG361">INDEX($K:$P,ROW(),MATCH(CG$3,$K$2:$P$2,0))</f>
        <v>0.5</v>
      </c>
      <c r="CH361" s="20" cm="1">
        <f t="array" ref="CH361">INDEX($K:$P,ROW(),MATCH(CH$3,$K$2:$P$2,0))</f>
        <v>0.5</v>
      </c>
      <c r="CI361" s="20" cm="1">
        <f t="array" ref="CI361">INDEX($K:$P,ROW(),MATCH(CI$3,$K$2:$P$2,0))</f>
        <v>0.5</v>
      </c>
      <c r="CJ361" s="20" cm="1">
        <f t="array" ref="CJ361">INDEX($K:$P,ROW(),MATCH(CJ$3,$K$2:$P$2,0))</f>
        <v>0.5</v>
      </c>
      <c r="CK361" s="20" cm="1">
        <f t="array" ref="CK361">INDEX($K:$P,ROW(),MATCH(CK$3,$K$2:$P$2,0))</f>
        <v>0.5</v>
      </c>
    </row>
    <row r="362" spans="2:89" x14ac:dyDescent="0.35">
      <c r="B362" s="124" t="s">
        <v>970</v>
      </c>
      <c r="C362" s="31"/>
      <c r="D362" t="s">
        <v>966</v>
      </c>
      <c r="E362" s="8" t="str">
        <f t="shared" si="241"/>
        <v>362 FUNNEL-EV</v>
      </c>
      <c r="G362" t="str">
        <f t="shared" si="240"/>
        <v>362 FUNNEL-EV</v>
      </c>
      <c r="H362" s="31"/>
      <c r="I362" s="73"/>
      <c r="J362" s="73"/>
      <c r="K362" s="38">
        <f t="shared" ref="K362:P362" si="242">SUMIF($3:$3,K$2,362:362)</f>
        <v>5</v>
      </c>
      <c r="L362" s="38">
        <f t="shared" si="242"/>
        <v>7.5</v>
      </c>
      <c r="M362" s="38">
        <f t="shared" si="242"/>
        <v>10</v>
      </c>
      <c r="N362" s="38">
        <f t="shared" si="242"/>
        <v>12.499999999999998</v>
      </c>
      <c r="O362" s="38">
        <f t="shared" si="242"/>
        <v>15</v>
      </c>
      <c r="P362" s="38">
        <f t="shared" si="242"/>
        <v>16.041666666666668</v>
      </c>
      <c r="R362" s="67"/>
      <c r="S362" s="336">
        <f t="shared" ref="S362" si="243">+S360*S361</f>
        <v>0.41666666666666669</v>
      </c>
      <c r="T362" s="336">
        <f t="shared" ref="T362:AX362" si="244">+T360*T361</f>
        <v>0.41666666666666669</v>
      </c>
      <c r="U362" s="336">
        <f t="shared" si="244"/>
        <v>0.41666666666666669</v>
      </c>
      <c r="V362" s="336">
        <f t="shared" si="244"/>
        <v>0.41666666666666669</v>
      </c>
      <c r="W362" s="336">
        <f t="shared" si="244"/>
        <v>0.41666666666666669</v>
      </c>
      <c r="X362" s="336">
        <f t="shared" si="244"/>
        <v>0.41666666666666669</v>
      </c>
      <c r="Y362" s="336">
        <f t="shared" si="244"/>
        <v>0.41666666666666669</v>
      </c>
      <c r="Z362" s="336">
        <f t="shared" si="244"/>
        <v>0.41666666666666669</v>
      </c>
      <c r="AA362" s="336">
        <f t="shared" si="244"/>
        <v>0.41666666666666669</v>
      </c>
      <c r="AB362" s="336">
        <f t="shared" si="244"/>
        <v>0.41666666666666669</v>
      </c>
      <c r="AC362" s="336">
        <f t="shared" si="244"/>
        <v>0.41666666666666669</v>
      </c>
      <c r="AD362" s="336">
        <f t="shared" si="244"/>
        <v>0.41666666666666669</v>
      </c>
      <c r="AE362" s="336">
        <f t="shared" si="244"/>
        <v>0.625</v>
      </c>
      <c r="AF362" s="336">
        <f t="shared" si="244"/>
        <v>0.625</v>
      </c>
      <c r="AG362" s="336">
        <f t="shared" si="244"/>
        <v>0.625</v>
      </c>
      <c r="AH362" s="336">
        <f t="shared" si="244"/>
        <v>0.625</v>
      </c>
      <c r="AI362" s="336">
        <f t="shared" si="244"/>
        <v>0.625</v>
      </c>
      <c r="AJ362" s="336">
        <f t="shared" si="244"/>
        <v>0.625</v>
      </c>
      <c r="AK362" s="336">
        <f t="shared" si="244"/>
        <v>0.625</v>
      </c>
      <c r="AL362" s="336">
        <f t="shared" si="244"/>
        <v>0.625</v>
      </c>
      <c r="AM362" s="336">
        <f t="shared" si="244"/>
        <v>0.625</v>
      </c>
      <c r="AN362" s="336">
        <f t="shared" si="244"/>
        <v>0.625</v>
      </c>
      <c r="AO362" s="336">
        <f t="shared" si="244"/>
        <v>0.625</v>
      </c>
      <c r="AP362" s="336">
        <f t="shared" si="244"/>
        <v>0.625</v>
      </c>
      <c r="AQ362" s="336">
        <f t="shared" si="244"/>
        <v>0.83333333333333337</v>
      </c>
      <c r="AR362" s="336">
        <f t="shared" si="244"/>
        <v>0.83333333333333337</v>
      </c>
      <c r="AS362" s="336">
        <f t="shared" si="244"/>
        <v>0.83333333333333337</v>
      </c>
      <c r="AT362" s="336">
        <f t="shared" si="244"/>
        <v>0.83333333333333337</v>
      </c>
      <c r="AU362" s="336">
        <f t="shared" si="244"/>
        <v>0.83333333333333337</v>
      </c>
      <c r="AV362" s="336">
        <f t="shared" si="244"/>
        <v>0.83333333333333337</v>
      </c>
      <c r="AW362" s="336">
        <f t="shared" si="244"/>
        <v>0.83333333333333337</v>
      </c>
      <c r="AX362" s="336">
        <f t="shared" si="244"/>
        <v>0.83333333333333337</v>
      </c>
      <c r="AY362" s="336">
        <f t="shared" ref="AY362:CD362" si="245">+AY360*AY361</f>
        <v>0.83333333333333337</v>
      </c>
      <c r="AZ362" s="336">
        <f t="shared" si="245"/>
        <v>0.83333333333333337</v>
      </c>
      <c r="BA362" s="336">
        <f t="shared" si="245"/>
        <v>0.83333333333333337</v>
      </c>
      <c r="BB362" s="336">
        <f t="shared" si="245"/>
        <v>0.83333333333333337</v>
      </c>
      <c r="BC362" s="336">
        <f t="shared" si="245"/>
        <v>1.0416666666666667</v>
      </c>
      <c r="BD362" s="336">
        <f t="shared" si="245"/>
        <v>1.0416666666666667</v>
      </c>
      <c r="BE362" s="336">
        <f t="shared" si="245"/>
        <v>1.0416666666666667</v>
      </c>
      <c r="BF362" s="336">
        <f t="shared" si="245"/>
        <v>1.0416666666666667</v>
      </c>
      <c r="BG362" s="336">
        <f t="shared" si="245"/>
        <v>1.0416666666666667</v>
      </c>
      <c r="BH362" s="336">
        <f t="shared" si="245"/>
        <v>1.0416666666666667</v>
      </c>
      <c r="BI362" s="336">
        <f t="shared" si="245"/>
        <v>1.0416666666666667</v>
      </c>
      <c r="BJ362" s="336">
        <f t="shared" si="245"/>
        <v>1.0416666666666667</v>
      </c>
      <c r="BK362" s="336">
        <f t="shared" si="245"/>
        <v>1.0416666666666667</v>
      </c>
      <c r="BL362" s="336">
        <f t="shared" si="245"/>
        <v>1.0416666666666667</v>
      </c>
      <c r="BM362" s="336">
        <f t="shared" si="245"/>
        <v>1.0416666666666667</v>
      </c>
      <c r="BN362" s="336">
        <f t="shared" si="245"/>
        <v>1.0416666666666667</v>
      </c>
      <c r="BO362" s="336">
        <f t="shared" si="245"/>
        <v>1.25</v>
      </c>
      <c r="BP362" s="336">
        <f t="shared" si="245"/>
        <v>1.25</v>
      </c>
      <c r="BQ362" s="336">
        <f t="shared" si="245"/>
        <v>1.25</v>
      </c>
      <c r="BR362" s="336">
        <f t="shared" si="245"/>
        <v>1.25</v>
      </c>
      <c r="BS362" s="336">
        <f t="shared" si="245"/>
        <v>1.25</v>
      </c>
      <c r="BT362" s="336">
        <f t="shared" si="245"/>
        <v>1.25</v>
      </c>
      <c r="BU362" s="336">
        <f t="shared" si="245"/>
        <v>1.25</v>
      </c>
      <c r="BV362" s="336">
        <f t="shared" si="245"/>
        <v>1.25</v>
      </c>
      <c r="BW362" s="336">
        <f t="shared" si="245"/>
        <v>1.25</v>
      </c>
      <c r="BX362" s="336">
        <f t="shared" si="245"/>
        <v>1.25</v>
      </c>
      <c r="BY362" s="336">
        <f t="shared" si="245"/>
        <v>1.25</v>
      </c>
      <c r="BZ362" s="336">
        <f t="shared" si="245"/>
        <v>1.25</v>
      </c>
      <c r="CA362" s="336">
        <f t="shared" si="245"/>
        <v>1.4583333333333333</v>
      </c>
      <c r="CB362" s="336">
        <f t="shared" si="245"/>
        <v>1.4583333333333333</v>
      </c>
      <c r="CC362" s="336">
        <f t="shared" si="245"/>
        <v>1.4583333333333333</v>
      </c>
      <c r="CD362" s="336">
        <f t="shared" si="245"/>
        <v>1.4583333333333333</v>
      </c>
      <c r="CE362" s="336">
        <f t="shared" ref="CE362:CK362" si="246">+CE360*CE361</f>
        <v>1.4583333333333333</v>
      </c>
      <c r="CF362" s="336">
        <f t="shared" si="246"/>
        <v>1.4583333333333333</v>
      </c>
      <c r="CG362" s="336">
        <f t="shared" si="246"/>
        <v>1.4583333333333333</v>
      </c>
      <c r="CH362" s="336">
        <f t="shared" si="246"/>
        <v>1.4583333333333333</v>
      </c>
      <c r="CI362" s="336">
        <f t="shared" si="246"/>
        <v>1.4583333333333333</v>
      </c>
      <c r="CJ362" s="336">
        <f t="shared" si="246"/>
        <v>1.4583333333333333</v>
      </c>
      <c r="CK362" s="336">
        <f t="shared" si="246"/>
        <v>1.4583333333333333</v>
      </c>
    </row>
    <row r="363" spans="2:89" x14ac:dyDescent="0.35">
      <c r="B363" s="141" t="str">
        <f>"% converstion to "&amp;B365&amp;"s"</f>
        <v>% converstion to subscribers</v>
      </c>
      <c r="C363" s="31"/>
      <c r="D363" t="s">
        <v>966</v>
      </c>
      <c r="E363" s="8" t="str">
        <f t="shared" si="241"/>
        <v>363 FUNNEL-EV</v>
      </c>
      <c r="G363" t="str">
        <f t="shared" si="240"/>
        <v>363 FUNNEL-EV</v>
      </c>
      <c r="H363" s="31"/>
      <c r="I363" s="73"/>
      <c r="J363" s="73"/>
      <c r="K363" s="162">
        <v>0.5</v>
      </c>
      <c r="L363" s="162">
        <v>0.5</v>
      </c>
      <c r="M363" s="162">
        <v>0.5</v>
      </c>
      <c r="N363" s="162">
        <v>0.5</v>
      </c>
      <c r="O363" s="162">
        <v>0.5</v>
      </c>
      <c r="P363" s="162">
        <v>0.5</v>
      </c>
      <c r="R363" s="67"/>
      <c r="S363" s="20" cm="1">
        <f t="array" ref="S363">INDEX($K:$P,ROW(),MATCH(S$3,$K$2:$P$2,0))</f>
        <v>0.5</v>
      </c>
      <c r="T363" s="20" cm="1">
        <f t="array" ref="T363">INDEX($K:$P,ROW(),MATCH(T$3,$K$2:$P$2,0))</f>
        <v>0.5</v>
      </c>
      <c r="U363" s="20" cm="1">
        <f t="array" ref="U363">INDEX($K:$P,ROW(),MATCH(U$3,$K$2:$P$2,0))</f>
        <v>0.5</v>
      </c>
      <c r="V363" s="20" cm="1">
        <f t="array" ref="V363">INDEX($K:$P,ROW(),MATCH(V$3,$K$2:$P$2,0))</f>
        <v>0.5</v>
      </c>
      <c r="W363" s="20" cm="1">
        <f t="array" ref="W363">INDEX($K:$P,ROW(),MATCH(W$3,$K$2:$P$2,0))</f>
        <v>0.5</v>
      </c>
      <c r="X363" s="20" cm="1">
        <f t="array" ref="X363">INDEX($K:$P,ROW(),MATCH(X$3,$K$2:$P$2,0))</f>
        <v>0.5</v>
      </c>
      <c r="Y363" s="20" cm="1">
        <f t="array" ref="Y363">INDEX($K:$P,ROW(),MATCH(Y$3,$K$2:$P$2,0))</f>
        <v>0.5</v>
      </c>
      <c r="Z363" s="20" cm="1">
        <f t="array" ref="Z363">INDEX($K:$P,ROW(),MATCH(Z$3,$K$2:$P$2,0))</f>
        <v>0.5</v>
      </c>
      <c r="AA363" s="20" cm="1">
        <f t="array" ref="AA363">INDEX($K:$P,ROW(),MATCH(AA$3,$K$2:$P$2,0))</f>
        <v>0.5</v>
      </c>
      <c r="AB363" s="20" cm="1">
        <f t="array" ref="AB363">INDEX($K:$P,ROW(),MATCH(AB$3,$K$2:$P$2,0))</f>
        <v>0.5</v>
      </c>
      <c r="AC363" s="20" cm="1">
        <f t="array" ref="AC363">INDEX($K:$P,ROW(),MATCH(AC$3,$K$2:$P$2,0))</f>
        <v>0.5</v>
      </c>
      <c r="AD363" s="20" cm="1">
        <f t="array" ref="AD363">INDEX($K:$P,ROW(),MATCH(AD$3,$K$2:$P$2,0))</f>
        <v>0.5</v>
      </c>
      <c r="AE363" s="20" cm="1">
        <f t="array" ref="AE363">INDEX($K:$P,ROW(),MATCH(AE$3,$K$2:$P$2,0))</f>
        <v>0.5</v>
      </c>
      <c r="AF363" s="20" cm="1">
        <f t="array" ref="AF363">INDEX($K:$P,ROW(),MATCH(AF$3,$K$2:$P$2,0))</f>
        <v>0.5</v>
      </c>
      <c r="AG363" s="20" cm="1">
        <f t="array" ref="AG363">INDEX($K:$P,ROW(),MATCH(AG$3,$K$2:$P$2,0))</f>
        <v>0.5</v>
      </c>
      <c r="AH363" s="20" cm="1">
        <f t="array" ref="AH363">INDEX($K:$P,ROW(),MATCH(AH$3,$K$2:$P$2,0))</f>
        <v>0.5</v>
      </c>
      <c r="AI363" s="20" cm="1">
        <f t="array" ref="AI363">INDEX($K:$P,ROW(),MATCH(AI$3,$K$2:$P$2,0))</f>
        <v>0.5</v>
      </c>
      <c r="AJ363" s="20" cm="1">
        <f t="array" ref="AJ363">INDEX($K:$P,ROW(),MATCH(AJ$3,$K$2:$P$2,0))</f>
        <v>0.5</v>
      </c>
      <c r="AK363" s="20" cm="1">
        <f t="array" ref="AK363">INDEX($K:$P,ROW(),MATCH(AK$3,$K$2:$P$2,0))</f>
        <v>0.5</v>
      </c>
      <c r="AL363" s="20" cm="1">
        <f t="array" ref="AL363">INDEX($K:$P,ROW(),MATCH(AL$3,$K$2:$P$2,0))</f>
        <v>0.5</v>
      </c>
      <c r="AM363" s="20" cm="1">
        <f t="array" ref="AM363">INDEX($K:$P,ROW(),MATCH(AM$3,$K$2:$P$2,0))</f>
        <v>0.5</v>
      </c>
      <c r="AN363" s="20" cm="1">
        <f t="array" ref="AN363">INDEX($K:$P,ROW(),MATCH(AN$3,$K$2:$P$2,0))</f>
        <v>0.5</v>
      </c>
      <c r="AO363" s="20" cm="1">
        <f t="array" ref="AO363">INDEX($K:$P,ROW(),MATCH(AO$3,$K$2:$P$2,0))</f>
        <v>0.5</v>
      </c>
      <c r="AP363" s="20" cm="1">
        <f t="array" ref="AP363">INDEX($K:$P,ROW(),MATCH(AP$3,$K$2:$P$2,0))</f>
        <v>0.5</v>
      </c>
      <c r="AQ363" s="20" cm="1">
        <f t="array" ref="AQ363">INDEX($K:$P,ROW(),MATCH(AQ$3,$K$2:$P$2,0))</f>
        <v>0.5</v>
      </c>
      <c r="AR363" s="20" cm="1">
        <f t="array" ref="AR363">INDEX($K:$P,ROW(),MATCH(AR$3,$K$2:$P$2,0))</f>
        <v>0.5</v>
      </c>
      <c r="AS363" s="20" cm="1">
        <f t="array" ref="AS363">INDEX($K:$P,ROW(),MATCH(AS$3,$K$2:$P$2,0))</f>
        <v>0.5</v>
      </c>
      <c r="AT363" s="20" cm="1">
        <f t="array" ref="AT363">INDEX($K:$P,ROW(),MATCH(AT$3,$K$2:$P$2,0))</f>
        <v>0.5</v>
      </c>
      <c r="AU363" s="20" cm="1">
        <f t="array" ref="AU363">INDEX($K:$P,ROW(),MATCH(AU$3,$K$2:$P$2,0))</f>
        <v>0.5</v>
      </c>
      <c r="AV363" s="20" cm="1">
        <f t="array" ref="AV363">INDEX($K:$P,ROW(),MATCH(AV$3,$K$2:$P$2,0))</f>
        <v>0.5</v>
      </c>
      <c r="AW363" s="20" cm="1">
        <f t="array" ref="AW363">INDEX($K:$P,ROW(),MATCH(AW$3,$K$2:$P$2,0))</f>
        <v>0.5</v>
      </c>
      <c r="AX363" s="20" cm="1">
        <f t="array" ref="AX363">INDEX($K:$P,ROW(),MATCH(AX$3,$K$2:$P$2,0))</f>
        <v>0.5</v>
      </c>
      <c r="AY363" s="20" cm="1">
        <f t="array" ref="AY363">INDEX($K:$P,ROW(),MATCH(AY$3,$K$2:$P$2,0))</f>
        <v>0.5</v>
      </c>
      <c r="AZ363" s="20" cm="1">
        <f t="array" ref="AZ363">INDEX($K:$P,ROW(),MATCH(AZ$3,$K$2:$P$2,0))</f>
        <v>0.5</v>
      </c>
      <c r="BA363" s="20" cm="1">
        <f t="array" ref="BA363">INDEX($K:$P,ROW(),MATCH(BA$3,$K$2:$P$2,0))</f>
        <v>0.5</v>
      </c>
      <c r="BB363" s="20" cm="1">
        <f t="array" ref="BB363">INDEX($K:$P,ROW(),MATCH(BB$3,$K$2:$P$2,0))</f>
        <v>0.5</v>
      </c>
      <c r="BC363" s="20" cm="1">
        <f t="array" ref="BC363">INDEX($K:$P,ROW(),MATCH(BC$3,$K$2:$P$2,0))</f>
        <v>0.5</v>
      </c>
      <c r="BD363" s="20" cm="1">
        <f t="array" ref="BD363">INDEX($K:$P,ROW(),MATCH(BD$3,$K$2:$P$2,0))</f>
        <v>0.5</v>
      </c>
      <c r="BE363" s="20" cm="1">
        <f t="array" ref="BE363">INDEX($K:$P,ROW(),MATCH(BE$3,$K$2:$P$2,0))</f>
        <v>0.5</v>
      </c>
      <c r="BF363" s="20" cm="1">
        <f t="array" ref="BF363">INDEX($K:$P,ROW(),MATCH(BF$3,$K$2:$P$2,0))</f>
        <v>0.5</v>
      </c>
      <c r="BG363" s="20" cm="1">
        <f t="array" ref="BG363">INDEX($K:$P,ROW(),MATCH(BG$3,$K$2:$P$2,0))</f>
        <v>0.5</v>
      </c>
      <c r="BH363" s="20" cm="1">
        <f t="array" ref="BH363">INDEX($K:$P,ROW(),MATCH(BH$3,$K$2:$P$2,0))</f>
        <v>0.5</v>
      </c>
      <c r="BI363" s="20" cm="1">
        <f t="array" ref="BI363">INDEX($K:$P,ROW(),MATCH(BI$3,$K$2:$P$2,0))</f>
        <v>0.5</v>
      </c>
      <c r="BJ363" s="20" cm="1">
        <f t="array" ref="BJ363">INDEX($K:$P,ROW(),MATCH(BJ$3,$K$2:$P$2,0))</f>
        <v>0.5</v>
      </c>
      <c r="BK363" s="20" cm="1">
        <f t="array" ref="BK363">INDEX($K:$P,ROW(),MATCH(BK$3,$K$2:$P$2,0))</f>
        <v>0.5</v>
      </c>
      <c r="BL363" s="20" cm="1">
        <f t="array" ref="BL363">INDEX($K:$P,ROW(),MATCH(BL$3,$K$2:$P$2,0))</f>
        <v>0.5</v>
      </c>
      <c r="BM363" s="20" cm="1">
        <f t="array" ref="BM363">INDEX($K:$P,ROW(),MATCH(BM$3,$K$2:$P$2,0))</f>
        <v>0.5</v>
      </c>
      <c r="BN363" s="20" cm="1">
        <f t="array" ref="BN363">INDEX($K:$P,ROW(),MATCH(BN$3,$K$2:$P$2,0))</f>
        <v>0.5</v>
      </c>
      <c r="BO363" s="20" cm="1">
        <f t="array" ref="BO363">INDEX($K:$P,ROW(),MATCH(BO$3,$K$2:$P$2,0))</f>
        <v>0.5</v>
      </c>
      <c r="BP363" s="20" cm="1">
        <f t="array" ref="BP363">INDEX($K:$P,ROW(),MATCH(BP$3,$K$2:$P$2,0))</f>
        <v>0.5</v>
      </c>
      <c r="BQ363" s="20" cm="1">
        <f t="array" ref="BQ363">INDEX($K:$P,ROW(),MATCH(BQ$3,$K$2:$P$2,0))</f>
        <v>0.5</v>
      </c>
      <c r="BR363" s="20" cm="1">
        <f t="array" ref="BR363">INDEX($K:$P,ROW(),MATCH(BR$3,$K$2:$P$2,0))</f>
        <v>0.5</v>
      </c>
      <c r="BS363" s="20" cm="1">
        <f t="array" ref="BS363">INDEX($K:$P,ROW(),MATCH(BS$3,$K$2:$P$2,0))</f>
        <v>0.5</v>
      </c>
      <c r="BT363" s="20" cm="1">
        <f t="array" ref="BT363">INDEX($K:$P,ROW(),MATCH(BT$3,$K$2:$P$2,0))</f>
        <v>0.5</v>
      </c>
      <c r="BU363" s="20" cm="1">
        <f t="array" ref="BU363">INDEX($K:$P,ROW(),MATCH(BU$3,$K$2:$P$2,0))</f>
        <v>0.5</v>
      </c>
      <c r="BV363" s="20" cm="1">
        <f t="array" ref="BV363">INDEX($K:$P,ROW(),MATCH(BV$3,$K$2:$P$2,0))</f>
        <v>0.5</v>
      </c>
      <c r="BW363" s="20" cm="1">
        <f t="array" ref="BW363">INDEX($K:$P,ROW(),MATCH(BW$3,$K$2:$P$2,0))</f>
        <v>0.5</v>
      </c>
      <c r="BX363" s="20" cm="1">
        <f t="array" ref="BX363">INDEX($K:$P,ROW(),MATCH(BX$3,$K$2:$P$2,0))</f>
        <v>0.5</v>
      </c>
      <c r="BY363" s="20" cm="1">
        <f t="array" ref="BY363">INDEX($K:$P,ROW(),MATCH(BY$3,$K$2:$P$2,0))</f>
        <v>0.5</v>
      </c>
      <c r="BZ363" s="20" cm="1">
        <f t="array" ref="BZ363">INDEX($K:$P,ROW(),MATCH(BZ$3,$K$2:$P$2,0))</f>
        <v>0.5</v>
      </c>
      <c r="CA363" s="20" cm="1">
        <f t="array" ref="CA363">INDEX($K:$P,ROW(),MATCH(CA$3,$K$2:$P$2,0))</f>
        <v>0.5</v>
      </c>
      <c r="CB363" s="20" cm="1">
        <f t="array" ref="CB363">INDEX($K:$P,ROW(),MATCH(CB$3,$K$2:$P$2,0))</f>
        <v>0.5</v>
      </c>
      <c r="CC363" s="20" cm="1">
        <f t="array" ref="CC363">INDEX($K:$P,ROW(),MATCH(CC$3,$K$2:$P$2,0))</f>
        <v>0.5</v>
      </c>
      <c r="CD363" s="20" cm="1">
        <f t="array" ref="CD363">INDEX($K:$P,ROW(),MATCH(CD$3,$K$2:$P$2,0))</f>
        <v>0.5</v>
      </c>
      <c r="CE363" s="20" cm="1">
        <f t="array" ref="CE363">INDEX($K:$P,ROW(),MATCH(CE$3,$K$2:$P$2,0))</f>
        <v>0.5</v>
      </c>
      <c r="CF363" s="20" cm="1">
        <f t="array" ref="CF363">INDEX($K:$P,ROW(),MATCH(CF$3,$K$2:$P$2,0))</f>
        <v>0.5</v>
      </c>
      <c r="CG363" s="20" cm="1">
        <f t="array" ref="CG363">INDEX($K:$P,ROW(),MATCH(CG$3,$K$2:$P$2,0))</f>
        <v>0.5</v>
      </c>
      <c r="CH363" s="20" cm="1">
        <f t="array" ref="CH363">INDEX($K:$P,ROW(),MATCH(CH$3,$K$2:$P$2,0))</f>
        <v>0.5</v>
      </c>
      <c r="CI363" s="20" cm="1">
        <f t="array" ref="CI363">INDEX($K:$P,ROW(),MATCH(CI$3,$K$2:$P$2,0))</f>
        <v>0.5</v>
      </c>
      <c r="CJ363" s="20" cm="1">
        <f t="array" ref="CJ363">INDEX($K:$P,ROW(),MATCH(CJ$3,$K$2:$P$2,0))</f>
        <v>0.5</v>
      </c>
      <c r="CK363" s="20" cm="1">
        <f t="array" ref="CK363">INDEX($K:$P,ROW(),MATCH(CK$3,$K$2:$P$2,0))</f>
        <v>0.5</v>
      </c>
    </row>
    <row r="364" spans="2:89" x14ac:dyDescent="0.35">
      <c r="B364" s="124" t="str">
        <f>+"# of "&amp;B365&amp;"s"</f>
        <v># of subscribers</v>
      </c>
      <c r="C364" s="31"/>
      <c r="D364" t="s">
        <v>966</v>
      </c>
      <c r="E364" s="8" t="str">
        <f t="shared" si="241"/>
        <v>364 FUNNEL-EV</v>
      </c>
      <c r="G364" t="str">
        <f t="shared" si="240"/>
        <v>364 FUNNEL-EV</v>
      </c>
      <c r="H364" s="12"/>
      <c r="I364" s="60"/>
      <c r="J364" s="60"/>
      <c r="K364" s="38">
        <f t="shared" ref="K364:P364" si="247">SUMIF($3:$3,K$2,364:364)</f>
        <v>2.5</v>
      </c>
      <c r="L364" s="38">
        <f t="shared" si="247"/>
        <v>3.75</v>
      </c>
      <c r="M364" s="38">
        <f t="shared" si="247"/>
        <v>5</v>
      </c>
      <c r="N364" s="38">
        <f t="shared" si="247"/>
        <v>6.2499999999999991</v>
      </c>
      <c r="O364" s="38">
        <f t="shared" si="247"/>
        <v>7.5</v>
      </c>
      <c r="P364" s="38">
        <f t="shared" si="247"/>
        <v>8.0208333333333339</v>
      </c>
      <c r="R364" s="67"/>
      <c r="S364" s="336">
        <f t="shared" ref="S364" si="248">+S362*S363</f>
        <v>0.20833333333333334</v>
      </c>
      <c r="T364" s="336">
        <f t="shared" ref="T364:AX364" si="249">+T362*T363</f>
        <v>0.20833333333333334</v>
      </c>
      <c r="U364" s="336">
        <f t="shared" si="249"/>
        <v>0.20833333333333334</v>
      </c>
      <c r="V364" s="336">
        <f t="shared" si="249"/>
        <v>0.20833333333333334</v>
      </c>
      <c r="W364" s="336">
        <f t="shared" si="249"/>
        <v>0.20833333333333334</v>
      </c>
      <c r="X364" s="336">
        <f t="shared" si="249"/>
        <v>0.20833333333333334</v>
      </c>
      <c r="Y364" s="336">
        <f t="shared" si="249"/>
        <v>0.20833333333333334</v>
      </c>
      <c r="Z364" s="336">
        <f t="shared" si="249"/>
        <v>0.20833333333333334</v>
      </c>
      <c r="AA364" s="336">
        <f t="shared" si="249"/>
        <v>0.20833333333333334</v>
      </c>
      <c r="AB364" s="336">
        <f t="shared" si="249"/>
        <v>0.20833333333333334</v>
      </c>
      <c r="AC364" s="336">
        <f t="shared" si="249"/>
        <v>0.20833333333333334</v>
      </c>
      <c r="AD364" s="336">
        <f t="shared" si="249"/>
        <v>0.20833333333333334</v>
      </c>
      <c r="AE364" s="336">
        <f t="shared" si="249"/>
        <v>0.3125</v>
      </c>
      <c r="AF364" s="336">
        <f t="shared" si="249"/>
        <v>0.3125</v>
      </c>
      <c r="AG364" s="336">
        <f t="shared" si="249"/>
        <v>0.3125</v>
      </c>
      <c r="AH364" s="336">
        <f t="shared" si="249"/>
        <v>0.3125</v>
      </c>
      <c r="AI364" s="336">
        <f t="shared" si="249"/>
        <v>0.3125</v>
      </c>
      <c r="AJ364" s="336">
        <f t="shared" si="249"/>
        <v>0.3125</v>
      </c>
      <c r="AK364" s="336">
        <f t="shared" si="249"/>
        <v>0.3125</v>
      </c>
      <c r="AL364" s="336">
        <f t="shared" si="249"/>
        <v>0.3125</v>
      </c>
      <c r="AM364" s="336">
        <f t="shared" si="249"/>
        <v>0.3125</v>
      </c>
      <c r="AN364" s="336">
        <f t="shared" si="249"/>
        <v>0.3125</v>
      </c>
      <c r="AO364" s="336">
        <f t="shared" si="249"/>
        <v>0.3125</v>
      </c>
      <c r="AP364" s="336">
        <f t="shared" si="249"/>
        <v>0.3125</v>
      </c>
      <c r="AQ364" s="336">
        <f t="shared" si="249"/>
        <v>0.41666666666666669</v>
      </c>
      <c r="AR364" s="336">
        <f t="shared" si="249"/>
        <v>0.41666666666666669</v>
      </c>
      <c r="AS364" s="336">
        <f t="shared" si="249"/>
        <v>0.41666666666666669</v>
      </c>
      <c r="AT364" s="336">
        <f t="shared" si="249"/>
        <v>0.41666666666666669</v>
      </c>
      <c r="AU364" s="336">
        <f t="shared" si="249"/>
        <v>0.41666666666666669</v>
      </c>
      <c r="AV364" s="336">
        <f t="shared" si="249"/>
        <v>0.41666666666666669</v>
      </c>
      <c r="AW364" s="336">
        <f t="shared" si="249"/>
        <v>0.41666666666666669</v>
      </c>
      <c r="AX364" s="336">
        <f t="shared" si="249"/>
        <v>0.41666666666666669</v>
      </c>
      <c r="AY364" s="336">
        <f t="shared" ref="AY364:CD364" si="250">+AY362*AY363</f>
        <v>0.41666666666666669</v>
      </c>
      <c r="AZ364" s="336">
        <f t="shared" si="250"/>
        <v>0.41666666666666669</v>
      </c>
      <c r="BA364" s="336">
        <f t="shared" si="250"/>
        <v>0.41666666666666669</v>
      </c>
      <c r="BB364" s="336">
        <f t="shared" si="250"/>
        <v>0.41666666666666669</v>
      </c>
      <c r="BC364" s="336">
        <f t="shared" si="250"/>
        <v>0.52083333333333337</v>
      </c>
      <c r="BD364" s="336">
        <f t="shared" si="250"/>
        <v>0.52083333333333337</v>
      </c>
      <c r="BE364" s="336">
        <f t="shared" si="250"/>
        <v>0.52083333333333337</v>
      </c>
      <c r="BF364" s="336">
        <f t="shared" si="250"/>
        <v>0.52083333333333337</v>
      </c>
      <c r="BG364" s="336">
        <f t="shared" si="250"/>
        <v>0.52083333333333337</v>
      </c>
      <c r="BH364" s="336">
        <f t="shared" si="250"/>
        <v>0.52083333333333337</v>
      </c>
      <c r="BI364" s="336">
        <f t="shared" si="250"/>
        <v>0.52083333333333337</v>
      </c>
      <c r="BJ364" s="336">
        <f t="shared" si="250"/>
        <v>0.52083333333333337</v>
      </c>
      <c r="BK364" s="336">
        <f t="shared" si="250"/>
        <v>0.52083333333333337</v>
      </c>
      <c r="BL364" s="336">
        <f t="shared" si="250"/>
        <v>0.52083333333333337</v>
      </c>
      <c r="BM364" s="336">
        <f t="shared" si="250"/>
        <v>0.52083333333333337</v>
      </c>
      <c r="BN364" s="336">
        <f t="shared" si="250"/>
        <v>0.52083333333333337</v>
      </c>
      <c r="BO364" s="336">
        <f t="shared" si="250"/>
        <v>0.625</v>
      </c>
      <c r="BP364" s="336">
        <f t="shared" si="250"/>
        <v>0.625</v>
      </c>
      <c r="BQ364" s="336">
        <f t="shared" si="250"/>
        <v>0.625</v>
      </c>
      <c r="BR364" s="336">
        <f t="shared" si="250"/>
        <v>0.625</v>
      </c>
      <c r="BS364" s="336">
        <f t="shared" si="250"/>
        <v>0.625</v>
      </c>
      <c r="BT364" s="336">
        <f t="shared" si="250"/>
        <v>0.625</v>
      </c>
      <c r="BU364" s="336">
        <f t="shared" si="250"/>
        <v>0.625</v>
      </c>
      <c r="BV364" s="336">
        <f t="shared" si="250"/>
        <v>0.625</v>
      </c>
      <c r="BW364" s="336">
        <f t="shared" si="250"/>
        <v>0.625</v>
      </c>
      <c r="BX364" s="336">
        <f t="shared" si="250"/>
        <v>0.625</v>
      </c>
      <c r="BY364" s="336">
        <f t="shared" si="250"/>
        <v>0.625</v>
      </c>
      <c r="BZ364" s="336">
        <f t="shared" si="250"/>
        <v>0.625</v>
      </c>
      <c r="CA364" s="336">
        <f t="shared" si="250"/>
        <v>0.72916666666666663</v>
      </c>
      <c r="CB364" s="336">
        <f t="shared" si="250"/>
        <v>0.72916666666666663</v>
      </c>
      <c r="CC364" s="336">
        <f t="shared" si="250"/>
        <v>0.72916666666666663</v>
      </c>
      <c r="CD364" s="336">
        <f t="shared" si="250"/>
        <v>0.72916666666666663</v>
      </c>
      <c r="CE364" s="336">
        <f t="shared" ref="CE364:CK364" si="251">+CE362*CE363</f>
        <v>0.72916666666666663</v>
      </c>
      <c r="CF364" s="336">
        <f t="shared" si="251"/>
        <v>0.72916666666666663</v>
      </c>
      <c r="CG364" s="336">
        <f t="shared" si="251"/>
        <v>0.72916666666666663</v>
      </c>
      <c r="CH364" s="336">
        <f t="shared" si="251"/>
        <v>0.72916666666666663</v>
      </c>
      <c r="CI364" s="336">
        <f t="shared" si="251"/>
        <v>0.72916666666666663</v>
      </c>
      <c r="CJ364" s="336">
        <f t="shared" si="251"/>
        <v>0.72916666666666663</v>
      </c>
      <c r="CK364" s="336">
        <f t="shared" si="251"/>
        <v>0.72916666666666663</v>
      </c>
    </row>
    <row r="365" spans="2:89" x14ac:dyDescent="0.35">
      <c r="B365" s="235" t="str">
        <f>B373</f>
        <v>subscriber</v>
      </c>
      <c r="D365" t="s">
        <v>966</v>
      </c>
      <c r="E365" s="8" t="str">
        <f t="shared" si="239"/>
        <v>365 FUNNEL-EV</v>
      </c>
      <c r="G365" t="s">
        <v>332</v>
      </c>
      <c r="H365" s="31"/>
      <c r="I365" s="73"/>
      <c r="J365" s="73"/>
      <c r="K365" s="39"/>
      <c r="L365" s="39"/>
      <c r="M365" s="39"/>
      <c r="N365" s="39"/>
      <c r="O365" s="39"/>
      <c r="P365" s="39"/>
      <c r="R365" s="38"/>
      <c r="S365" s="38"/>
      <c r="T365" s="38"/>
      <c r="U365" s="38"/>
      <c r="V365" s="38"/>
      <c r="W365" s="38"/>
      <c r="X365" s="38"/>
      <c r="Y365" s="38"/>
      <c r="Z365" s="38"/>
      <c r="AA365" s="38"/>
      <c r="AB365" s="38"/>
      <c r="AC365" s="38"/>
      <c r="AD365" s="38"/>
      <c r="AE365" s="38"/>
      <c r="AF365" s="38"/>
      <c r="AG365" s="38"/>
      <c r="AH365" s="38"/>
      <c r="AI365" s="38"/>
      <c r="AJ365" s="38"/>
      <c r="AK365" s="38"/>
      <c r="AL365" s="38"/>
      <c r="AM365" s="38"/>
      <c r="AN365" s="38"/>
      <c r="AO365" s="38"/>
      <c r="AP365" s="38"/>
      <c r="AQ365" s="38"/>
      <c r="AR365" s="38"/>
      <c r="AS365" s="38"/>
      <c r="AT365" s="38"/>
      <c r="AU365" s="38"/>
      <c r="AV365" s="38"/>
      <c r="AW365" s="38"/>
      <c r="AX365" s="38"/>
      <c r="AY365" s="38"/>
      <c r="AZ365" s="38"/>
      <c r="BA365" s="38"/>
      <c r="BB365" s="38"/>
      <c r="BC365" s="38"/>
      <c r="BD365" s="38"/>
      <c r="BE365" s="38"/>
      <c r="BF365" s="38"/>
      <c r="BG365" s="38"/>
      <c r="BH365" s="38"/>
      <c r="BI365" s="38"/>
      <c r="BJ365" s="38"/>
      <c r="BK365" s="38"/>
      <c r="BL365" s="38"/>
      <c r="BM365" s="38"/>
      <c r="BN365" s="38"/>
      <c r="BO365" s="38"/>
      <c r="BP365" s="38"/>
      <c r="BQ365" s="38"/>
      <c r="BR365" s="38"/>
      <c r="BS365" s="38"/>
      <c r="BT365" s="38"/>
      <c r="BU365" s="38"/>
      <c r="BV365" s="38"/>
      <c r="BW365" s="38"/>
      <c r="BX365" s="38"/>
      <c r="BY365" s="38"/>
      <c r="BZ365" s="38"/>
      <c r="CA365" s="38"/>
      <c r="CB365" s="38"/>
      <c r="CC365" s="38"/>
      <c r="CD365" s="38"/>
      <c r="CE365" s="38"/>
      <c r="CF365" s="38"/>
      <c r="CG365" s="38"/>
      <c r="CH365" s="38"/>
      <c r="CI365" s="38"/>
      <c r="CJ365" s="38"/>
      <c r="CK365" s="38"/>
    </row>
    <row r="366" spans="2:89" x14ac:dyDescent="0.35">
      <c r="B366" s="132" t="s">
        <v>334</v>
      </c>
      <c r="D366" t="s">
        <v>966</v>
      </c>
      <c r="E366" s="8" t="str">
        <f t="shared" si="239"/>
        <v>366 FUNNEL-EV</v>
      </c>
      <c r="G366" t="s">
        <v>332</v>
      </c>
      <c r="H366" s="31"/>
      <c r="I366" s="73"/>
      <c r="J366" s="73"/>
      <c r="K366" s="39"/>
      <c r="L366" s="39"/>
      <c r="M366" s="39"/>
      <c r="N366" s="39"/>
      <c r="O366" s="39"/>
      <c r="P366" s="39"/>
      <c r="R366" s="38"/>
      <c r="S366" s="38"/>
      <c r="T366" s="38"/>
      <c r="U366" s="38"/>
      <c r="V366" s="38"/>
      <c r="W366" s="38"/>
      <c r="X366" s="38"/>
      <c r="Y366" s="38"/>
      <c r="Z366" s="38"/>
      <c r="AA366" s="38"/>
      <c r="AB366" s="38"/>
      <c r="AC366" s="38"/>
      <c r="AD366" s="38"/>
      <c r="AE366" s="38"/>
      <c r="AF366" s="38"/>
      <c r="AG366" s="38"/>
      <c r="AH366" s="38"/>
      <c r="AI366" s="38"/>
      <c r="AJ366" s="38"/>
      <c r="AK366" s="38"/>
      <c r="AL366" s="38"/>
      <c r="AM366" s="38"/>
      <c r="AN366" s="38"/>
      <c r="AO366" s="38"/>
      <c r="AP366" s="38"/>
      <c r="AQ366" s="38"/>
      <c r="AR366" s="38"/>
      <c r="AS366" s="38"/>
      <c r="AT366" s="38"/>
      <c r="AU366" s="38"/>
      <c r="AV366" s="38"/>
      <c r="AW366" s="38"/>
      <c r="AX366" s="38"/>
      <c r="AY366" s="38"/>
      <c r="AZ366" s="38"/>
      <c r="BA366" s="38"/>
      <c r="BB366" s="38"/>
      <c r="BC366" s="38"/>
      <c r="BD366" s="38"/>
      <c r="BE366" s="38"/>
      <c r="BF366" s="38"/>
      <c r="BG366" s="38"/>
      <c r="BH366" s="38"/>
      <c r="BI366" s="38"/>
      <c r="BJ366" s="38"/>
      <c r="BK366" s="38"/>
      <c r="BL366" s="38"/>
      <c r="BM366" s="38"/>
      <c r="BN366" s="38"/>
      <c r="BO366" s="38"/>
      <c r="BP366" s="38"/>
      <c r="BQ366" s="38"/>
      <c r="BR366" s="38"/>
      <c r="BS366" s="38"/>
      <c r="BT366" s="38"/>
      <c r="BU366" s="38"/>
      <c r="BV366" s="38"/>
      <c r="BW366" s="38"/>
      <c r="BX366" s="38"/>
      <c r="BY366" s="38"/>
      <c r="BZ366" s="38"/>
      <c r="CA366" s="38"/>
      <c r="CB366" s="38"/>
      <c r="CC366" s="38"/>
      <c r="CD366" s="38"/>
      <c r="CE366" s="38"/>
      <c r="CF366" s="38"/>
      <c r="CG366" s="38"/>
      <c r="CH366" s="38"/>
      <c r="CI366" s="38"/>
      <c r="CJ366" s="38"/>
      <c r="CK366" s="38"/>
    </row>
    <row r="367" spans="2:89" x14ac:dyDescent="0.35">
      <c r="B367" s="132" t="s">
        <v>333</v>
      </c>
      <c r="D367" t="s">
        <v>966</v>
      </c>
      <c r="E367" s="8" t="str">
        <f t="shared" si="239"/>
        <v>367 FUNNEL-EV</v>
      </c>
      <c r="G367" t="s">
        <v>332</v>
      </c>
      <c r="H367" s="31"/>
      <c r="I367" s="73"/>
      <c r="J367" s="73"/>
      <c r="K367" s="39"/>
      <c r="L367" s="39"/>
      <c r="M367" s="39"/>
      <c r="N367" s="39"/>
      <c r="O367" s="39"/>
      <c r="P367" s="39"/>
      <c r="R367" s="38"/>
      <c r="S367" s="199" t="str">
        <f t="shared" ref="S367" si="252">ADDRESS(ROW(S364),COLUMN(S364),2)</f>
        <v>S$364</v>
      </c>
      <c r="T367" s="199" t="str">
        <f t="shared" ref="T367:AX367" si="253">ADDRESS(ROW(T364),COLUMN(T364),2)</f>
        <v>T$364</v>
      </c>
      <c r="U367" s="199" t="str">
        <f t="shared" si="253"/>
        <v>U$364</v>
      </c>
      <c r="V367" s="199" t="str">
        <f t="shared" si="253"/>
        <v>V$364</v>
      </c>
      <c r="W367" s="199" t="str">
        <f t="shared" si="253"/>
        <v>W$364</v>
      </c>
      <c r="X367" s="199" t="str">
        <f t="shared" si="253"/>
        <v>X$364</v>
      </c>
      <c r="Y367" s="199" t="str">
        <f t="shared" si="253"/>
        <v>Y$364</v>
      </c>
      <c r="Z367" s="199" t="str">
        <f t="shared" si="253"/>
        <v>Z$364</v>
      </c>
      <c r="AA367" s="199" t="str">
        <f t="shared" si="253"/>
        <v>AA$364</v>
      </c>
      <c r="AB367" s="199" t="str">
        <f t="shared" si="253"/>
        <v>AB$364</v>
      </c>
      <c r="AC367" s="199" t="str">
        <f t="shared" si="253"/>
        <v>AC$364</v>
      </c>
      <c r="AD367" s="199" t="str">
        <f t="shared" si="253"/>
        <v>AD$364</v>
      </c>
      <c r="AE367" s="199" t="str">
        <f t="shared" si="253"/>
        <v>AE$364</v>
      </c>
      <c r="AF367" s="199" t="str">
        <f t="shared" si="253"/>
        <v>AF$364</v>
      </c>
      <c r="AG367" s="199" t="str">
        <f t="shared" si="253"/>
        <v>AG$364</v>
      </c>
      <c r="AH367" s="199" t="str">
        <f t="shared" si="253"/>
        <v>AH$364</v>
      </c>
      <c r="AI367" s="199" t="str">
        <f t="shared" si="253"/>
        <v>AI$364</v>
      </c>
      <c r="AJ367" s="199" t="str">
        <f t="shared" si="253"/>
        <v>AJ$364</v>
      </c>
      <c r="AK367" s="199" t="str">
        <f t="shared" si="253"/>
        <v>AK$364</v>
      </c>
      <c r="AL367" s="199" t="str">
        <f t="shared" si="253"/>
        <v>AL$364</v>
      </c>
      <c r="AM367" s="199" t="str">
        <f t="shared" si="253"/>
        <v>AM$364</v>
      </c>
      <c r="AN367" s="199" t="str">
        <f t="shared" si="253"/>
        <v>AN$364</v>
      </c>
      <c r="AO367" s="199" t="str">
        <f t="shared" si="253"/>
        <v>AO$364</v>
      </c>
      <c r="AP367" s="199" t="str">
        <f t="shared" si="253"/>
        <v>AP$364</v>
      </c>
      <c r="AQ367" s="199" t="str">
        <f t="shared" si="253"/>
        <v>AQ$364</v>
      </c>
      <c r="AR367" s="199" t="str">
        <f t="shared" si="253"/>
        <v>AR$364</v>
      </c>
      <c r="AS367" s="199" t="str">
        <f t="shared" si="253"/>
        <v>AS$364</v>
      </c>
      <c r="AT367" s="199" t="str">
        <f t="shared" si="253"/>
        <v>AT$364</v>
      </c>
      <c r="AU367" s="199" t="str">
        <f t="shared" si="253"/>
        <v>AU$364</v>
      </c>
      <c r="AV367" s="199" t="str">
        <f t="shared" si="253"/>
        <v>AV$364</v>
      </c>
      <c r="AW367" s="199" t="str">
        <f t="shared" si="253"/>
        <v>AW$364</v>
      </c>
      <c r="AX367" s="199" t="str">
        <f t="shared" si="253"/>
        <v>AX$364</v>
      </c>
      <c r="AY367" s="199" t="str">
        <f t="shared" ref="AY367:CD367" si="254">ADDRESS(ROW(AY364),COLUMN(AY364),2)</f>
        <v>AY$364</v>
      </c>
      <c r="AZ367" s="199" t="str">
        <f t="shared" si="254"/>
        <v>AZ$364</v>
      </c>
      <c r="BA367" s="199" t="str">
        <f t="shared" si="254"/>
        <v>BA$364</v>
      </c>
      <c r="BB367" s="199" t="str">
        <f t="shared" si="254"/>
        <v>BB$364</v>
      </c>
      <c r="BC367" s="199" t="str">
        <f t="shared" si="254"/>
        <v>BC$364</v>
      </c>
      <c r="BD367" s="199" t="str">
        <f t="shared" si="254"/>
        <v>BD$364</v>
      </c>
      <c r="BE367" s="199" t="str">
        <f t="shared" si="254"/>
        <v>BE$364</v>
      </c>
      <c r="BF367" s="199" t="str">
        <f t="shared" si="254"/>
        <v>BF$364</v>
      </c>
      <c r="BG367" s="199" t="str">
        <f t="shared" si="254"/>
        <v>BG$364</v>
      </c>
      <c r="BH367" s="199" t="str">
        <f t="shared" si="254"/>
        <v>BH$364</v>
      </c>
      <c r="BI367" s="199" t="str">
        <f t="shared" si="254"/>
        <v>BI$364</v>
      </c>
      <c r="BJ367" s="199" t="str">
        <f t="shared" si="254"/>
        <v>BJ$364</v>
      </c>
      <c r="BK367" s="199" t="str">
        <f t="shared" si="254"/>
        <v>BK$364</v>
      </c>
      <c r="BL367" s="199" t="str">
        <f t="shared" si="254"/>
        <v>BL$364</v>
      </c>
      <c r="BM367" s="199" t="str">
        <f t="shared" si="254"/>
        <v>BM$364</v>
      </c>
      <c r="BN367" s="199" t="str">
        <f t="shared" si="254"/>
        <v>BN$364</v>
      </c>
      <c r="BO367" s="199" t="str">
        <f t="shared" si="254"/>
        <v>BO$364</v>
      </c>
      <c r="BP367" s="199" t="str">
        <f t="shared" si="254"/>
        <v>BP$364</v>
      </c>
      <c r="BQ367" s="199" t="str">
        <f t="shared" si="254"/>
        <v>BQ$364</v>
      </c>
      <c r="BR367" s="199" t="str">
        <f t="shared" si="254"/>
        <v>BR$364</v>
      </c>
      <c r="BS367" s="199" t="str">
        <f t="shared" si="254"/>
        <v>BS$364</v>
      </c>
      <c r="BT367" s="199" t="str">
        <f t="shared" si="254"/>
        <v>BT$364</v>
      </c>
      <c r="BU367" s="199" t="str">
        <f t="shared" si="254"/>
        <v>BU$364</v>
      </c>
      <c r="BV367" s="199" t="str">
        <f t="shared" si="254"/>
        <v>BV$364</v>
      </c>
      <c r="BW367" s="199" t="str">
        <f t="shared" si="254"/>
        <v>BW$364</v>
      </c>
      <c r="BX367" s="199" t="str">
        <f t="shared" si="254"/>
        <v>BX$364</v>
      </c>
      <c r="BY367" s="199" t="str">
        <f t="shared" si="254"/>
        <v>BY$364</v>
      </c>
      <c r="BZ367" s="199" t="str">
        <f t="shared" si="254"/>
        <v>BZ$364</v>
      </c>
      <c r="CA367" s="199" t="str">
        <f t="shared" si="254"/>
        <v>CA$364</v>
      </c>
      <c r="CB367" s="199" t="str">
        <f t="shared" si="254"/>
        <v>CB$364</v>
      </c>
      <c r="CC367" s="199" t="str">
        <f t="shared" si="254"/>
        <v>CC$364</v>
      </c>
      <c r="CD367" s="199" t="str">
        <f t="shared" si="254"/>
        <v>CD$364</v>
      </c>
      <c r="CE367" s="199" t="str">
        <f t="shared" ref="CE367:CK367" si="255">ADDRESS(ROW(CE364),COLUMN(CE364),2)</f>
        <v>CE$364</v>
      </c>
      <c r="CF367" s="199" t="str">
        <f t="shared" si="255"/>
        <v>CF$364</v>
      </c>
      <c r="CG367" s="199" t="str">
        <f t="shared" si="255"/>
        <v>CG$364</v>
      </c>
      <c r="CH367" s="199" t="str">
        <f t="shared" si="255"/>
        <v>CH$364</v>
      </c>
      <c r="CI367" s="199" t="str">
        <f t="shared" si="255"/>
        <v>CI$364</v>
      </c>
      <c r="CJ367" s="199" t="str">
        <f t="shared" si="255"/>
        <v>CJ$364</v>
      </c>
      <c r="CK367" s="199" t="str">
        <f t="shared" si="255"/>
        <v>CK$364</v>
      </c>
    </row>
    <row r="368" spans="2:89" x14ac:dyDescent="0.35">
      <c r="B368" s="8" t="s">
        <v>488</v>
      </c>
      <c r="D368" t="s">
        <v>966</v>
      </c>
      <c r="E368" s="8" t="str">
        <f t="shared" si="239"/>
        <v>368 FUNNEL-EV</v>
      </c>
      <c r="G368" t="s">
        <v>332</v>
      </c>
      <c r="H368" s="12"/>
      <c r="I368" s="60"/>
      <c r="J368" s="60"/>
      <c r="K368" s="15"/>
      <c r="L368" s="15"/>
      <c r="M368" s="15"/>
      <c r="N368" s="15"/>
      <c r="O368" s="15"/>
      <c r="P368" s="15"/>
      <c r="R368" s="15"/>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row>
    <row r="369" spans="2:89" x14ac:dyDescent="0.35">
      <c r="B369" s="8" t="s">
        <v>494</v>
      </c>
      <c r="D369" t="s">
        <v>966</v>
      </c>
      <c r="E369" s="8" t="str">
        <f t="shared" si="239"/>
        <v>369 FUNNEL-EV</v>
      </c>
      <c r="G369" t="s">
        <v>332</v>
      </c>
      <c r="H369" s="12"/>
      <c r="I369" s="60"/>
      <c r="J369" s="60"/>
      <c r="K369" s="15"/>
      <c r="L369" s="15"/>
      <c r="M369" s="15"/>
      <c r="N369" s="15"/>
      <c r="O369" s="15"/>
      <c r="P369" s="15"/>
      <c r="R369" s="15"/>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row>
    <row r="370" spans="2:89" x14ac:dyDescent="0.35">
      <c r="B370" s="8" t="s">
        <v>463</v>
      </c>
      <c r="D370" t="s">
        <v>966</v>
      </c>
      <c r="E370" s="8" t="str">
        <f t="shared" si="239"/>
        <v>370 FUNNEL-EV</v>
      </c>
      <c r="G370" t="s">
        <v>332</v>
      </c>
      <c r="H370" s="12"/>
      <c r="I370" s="60"/>
      <c r="J370" s="60"/>
      <c r="K370" s="15"/>
      <c r="L370" s="15"/>
      <c r="M370" s="15"/>
      <c r="N370" s="15"/>
      <c r="O370" s="15"/>
      <c r="P370" s="15"/>
      <c r="R370" s="15"/>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row>
    <row r="371" spans="2:89" x14ac:dyDescent="0.35">
      <c r="B371" s="8" t="s">
        <v>464</v>
      </c>
      <c r="D371" t="s">
        <v>966</v>
      </c>
      <c r="E371" s="8" t="str">
        <f t="shared" si="239"/>
        <v>371 FUNNEL-EV</v>
      </c>
      <c r="G371" t="s">
        <v>332</v>
      </c>
      <c r="H371" s="12"/>
      <c r="I371" s="60"/>
      <c r="J371" s="60"/>
      <c r="K371" s="15"/>
      <c r="L371" s="15"/>
      <c r="M371" s="15"/>
      <c r="N371" s="15"/>
      <c r="O371" s="15"/>
      <c r="P371" s="15"/>
      <c r="R371" s="15"/>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row>
    <row r="372" spans="2:89" x14ac:dyDescent="0.35">
      <c r="B372" s="181" t="s">
        <v>459</v>
      </c>
      <c r="E372" s="8"/>
      <c r="H372" s="182"/>
      <c r="I372" s="183"/>
      <c r="J372" s="183"/>
      <c r="K372" s="184"/>
      <c r="L372" s="184"/>
      <c r="M372" s="184"/>
      <c r="N372" s="184"/>
      <c r="O372" s="184"/>
      <c r="P372" s="184"/>
      <c r="R372" s="185"/>
      <c r="S372" s="186"/>
      <c r="T372" s="186"/>
      <c r="U372" s="186"/>
      <c r="V372" s="186"/>
      <c r="W372" s="186"/>
      <c r="X372" s="186"/>
      <c r="Y372" s="186"/>
      <c r="Z372" s="186"/>
      <c r="AA372" s="186"/>
      <c r="AB372" s="186"/>
      <c r="AC372" s="186"/>
      <c r="AD372" s="186"/>
      <c r="AE372" s="186"/>
      <c r="AF372" s="186"/>
      <c r="AG372" s="186"/>
      <c r="AH372" s="186"/>
      <c r="AI372" s="186"/>
      <c r="AJ372" s="186"/>
      <c r="AK372" s="186"/>
      <c r="AL372" s="186"/>
      <c r="AM372" s="186"/>
      <c r="AN372" s="186"/>
      <c r="AO372" s="186"/>
      <c r="AP372" s="186"/>
      <c r="AQ372" s="186"/>
      <c r="AR372" s="186"/>
      <c r="AS372" s="186"/>
      <c r="AT372" s="186"/>
      <c r="AU372" s="186"/>
      <c r="AV372" s="186"/>
      <c r="AW372" s="186"/>
      <c r="AX372" s="186"/>
      <c r="AY372" s="186"/>
      <c r="AZ372" s="186"/>
      <c r="BA372" s="186"/>
      <c r="BB372" s="186"/>
      <c r="BC372" s="186"/>
      <c r="BD372" s="186"/>
      <c r="BE372" s="186"/>
      <c r="BF372" s="186"/>
      <c r="BG372" s="186"/>
      <c r="BH372" s="186"/>
      <c r="BI372" s="186"/>
      <c r="BJ372" s="186"/>
      <c r="BK372" s="186"/>
      <c r="BL372" s="186"/>
      <c r="BM372" s="186"/>
      <c r="BN372" s="186"/>
      <c r="BO372" s="186"/>
      <c r="BP372" s="186"/>
      <c r="BQ372" s="186"/>
      <c r="BR372" s="186"/>
      <c r="BS372" s="186"/>
      <c r="BT372" s="186"/>
      <c r="BU372" s="186"/>
      <c r="BV372" s="186"/>
      <c r="BW372" s="186"/>
      <c r="BX372" s="186"/>
      <c r="BY372" s="186"/>
      <c r="BZ372" s="186"/>
      <c r="CA372" s="186"/>
      <c r="CB372" s="186"/>
      <c r="CC372" s="186"/>
      <c r="CD372" s="186"/>
      <c r="CE372" s="186"/>
      <c r="CF372" s="186"/>
      <c r="CG372" s="186"/>
      <c r="CH372" s="186"/>
      <c r="CI372" s="186"/>
      <c r="CJ372" s="186"/>
      <c r="CK372" s="186"/>
    </row>
    <row r="373" spans="2:89" x14ac:dyDescent="0.35">
      <c r="B373" s="181" t="s">
        <v>971</v>
      </c>
      <c r="E373" s="8"/>
      <c r="H373" s="182"/>
      <c r="I373" s="183"/>
      <c r="J373" s="183"/>
      <c r="K373" s="184"/>
      <c r="L373" s="184"/>
      <c r="M373" s="184"/>
      <c r="N373" s="184"/>
      <c r="O373" s="184"/>
      <c r="P373" s="184"/>
      <c r="R373" s="185"/>
      <c r="S373" s="186"/>
      <c r="T373" s="186"/>
      <c r="U373" s="186"/>
      <c r="V373" s="186"/>
      <c r="W373" s="186"/>
      <c r="X373" s="186"/>
      <c r="Y373" s="186"/>
      <c r="Z373" s="186"/>
      <c r="AA373" s="186"/>
      <c r="AB373" s="186"/>
      <c r="AC373" s="186"/>
      <c r="AD373" s="186"/>
      <c r="AE373" s="186"/>
      <c r="AF373" s="186"/>
      <c r="AG373" s="186"/>
      <c r="AH373" s="186"/>
      <c r="AI373" s="186"/>
      <c r="AJ373" s="186"/>
      <c r="AK373" s="186"/>
      <c r="AL373" s="186"/>
      <c r="AM373" s="186"/>
      <c r="AN373" s="186"/>
      <c r="AO373" s="186"/>
      <c r="AP373" s="186"/>
      <c r="AQ373" s="186"/>
      <c r="AR373" s="186"/>
      <c r="AS373" s="186"/>
      <c r="AT373" s="186"/>
      <c r="AU373" s="186"/>
      <c r="AV373" s="186"/>
      <c r="AW373" s="186"/>
      <c r="AX373" s="186"/>
      <c r="AY373" s="186"/>
      <c r="AZ373" s="186"/>
      <c r="BA373" s="186"/>
      <c r="BB373" s="186"/>
      <c r="BC373" s="186"/>
      <c r="BD373" s="186"/>
      <c r="BE373" s="186"/>
      <c r="BF373" s="186"/>
      <c r="BG373" s="186"/>
      <c r="BH373" s="186"/>
      <c r="BI373" s="186"/>
      <c r="BJ373" s="186"/>
      <c r="BK373" s="186"/>
      <c r="BL373" s="186"/>
      <c r="BM373" s="186"/>
      <c r="BN373" s="186"/>
      <c r="BO373" s="186"/>
      <c r="BP373" s="186"/>
      <c r="BQ373" s="186"/>
      <c r="BR373" s="186"/>
      <c r="BS373" s="186"/>
      <c r="BT373" s="186"/>
      <c r="BU373" s="186"/>
      <c r="BV373" s="186"/>
      <c r="BW373" s="186"/>
      <c r="BX373" s="186"/>
      <c r="BY373" s="186"/>
      <c r="BZ373" s="186"/>
      <c r="CA373" s="186"/>
      <c r="CB373" s="186"/>
      <c r="CC373" s="186"/>
      <c r="CD373" s="186"/>
      <c r="CE373" s="186"/>
      <c r="CF373" s="186"/>
      <c r="CG373" s="186"/>
      <c r="CH373" s="186"/>
      <c r="CI373" s="186"/>
      <c r="CJ373" s="186"/>
      <c r="CK373" s="186"/>
    </row>
    <row r="374" spans="2:89" x14ac:dyDescent="0.35">
      <c r="I374"/>
      <c r="J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row>
    <row r="375" spans="2:89" x14ac:dyDescent="0.35">
      <c r="I375"/>
      <c r="J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row>
    <row r="376" spans="2:89" x14ac:dyDescent="0.35">
      <c r="I376"/>
      <c r="J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row>
    <row r="377" spans="2:89" x14ac:dyDescent="0.35">
      <c r="I377"/>
      <c r="J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row>
    <row r="378" spans="2:89" x14ac:dyDescent="0.35">
      <c r="I378"/>
      <c r="J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row>
    <row r="379" spans="2:89" x14ac:dyDescent="0.35">
      <c r="I379"/>
      <c r="J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row>
    <row r="380" spans="2:89" x14ac:dyDescent="0.35">
      <c r="I380"/>
      <c r="J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row>
    <row r="381" spans="2:89" x14ac:dyDescent="0.35">
      <c r="I381"/>
      <c r="J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row>
    <row r="382" spans="2:89" x14ac:dyDescent="0.35">
      <c r="I382"/>
      <c r="J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row>
    <row r="383" spans="2:89" x14ac:dyDescent="0.35">
      <c r="I383"/>
      <c r="J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row>
    <row r="384" spans="2:89" x14ac:dyDescent="0.35">
      <c r="E384" s="8"/>
      <c r="H384" s="31"/>
      <c r="I384" s="73"/>
      <c r="J384" s="73"/>
      <c r="K384" s="39"/>
      <c r="L384" s="39"/>
      <c r="M384" s="39"/>
      <c r="N384" s="39"/>
      <c r="O384" s="39"/>
      <c r="P384" s="39"/>
      <c r="R384" s="38"/>
      <c r="S384" s="76"/>
      <c r="T384" s="76"/>
      <c r="U384" s="76"/>
      <c r="V384" s="76"/>
      <c r="W384" s="76"/>
      <c r="X384" s="76"/>
      <c r="Y384" s="76"/>
      <c r="Z384" s="76"/>
      <c r="AA384" s="76"/>
      <c r="AB384" s="76"/>
      <c r="AC384" s="76"/>
      <c r="AD384" s="76"/>
      <c r="AE384" s="76"/>
      <c r="AF384" s="76"/>
      <c r="AG384" s="76"/>
      <c r="AH384" s="76"/>
      <c r="AI384" s="76"/>
      <c r="AJ384" s="76"/>
      <c r="AK384" s="76"/>
      <c r="AL384" s="76"/>
      <c r="AM384" s="76"/>
      <c r="AN384" s="76"/>
      <c r="AO384" s="76"/>
      <c r="AP384" s="76"/>
      <c r="AQ384" s="76"/>
      <c r="AR384" s="76"/>
      <c r="AS384" s="76"/>
      <c r="AT384" s="76"/>
      <c r="AU384" s="76"/>
      <c r="AV384" s="76"/>
      <c r="AW384" s="76"/>
      <c r="AX384" s="76"/>
      <c r="AY384" s="76"/>
      <c r="AZ384" s="76"/>
      <c r="BA384" s="76"/>
      <c r="BB384" s="76"/>
      <c r="BC384" s="76"/>
      <c r="BD384" s="76"/>
      <c r="BE384" s="76"/>
      <c r="BF384" s="76"/>
      <c r="BG384" s="76"/>
      <c r="BH384" s="76"/>
      <c r="BI384" s="76"/>
      <c r="BJ384" s="76"/>
      <c r="BK384" s="76"/>
      <c r="BL384" s="76"/>
      <c r="BM384" s="76"/>
      <c r="BN384" s="76"/>
      <c r="BO384" s="76"/>
      <c r="BP384" s="76"/>
      <c r="BQ384" s="76"/>
      <c r="BR384" s="76"/>
      <c r="BS384" s="76"/>
      <c r="BT384" s="76"/>
      <c r="BU384" s="76"/>
      <c r="BV384" s="76"/>
      <c r="BW384" s="76"/>
      <c r="BX384" s="76"/>
      <c r="BY384" s="76"/>
      <c r="BZ384" s="76"/>
      <c r="CA384" s="76"/>
      <c r="CB384" s="76"/>
      <c r="CC384" s="76"/>
      <c r="CD384" s="76"/>
      <c r="CE384" s="76"/>
      <c r="CF384" s="76"/>
      <c r="CG384" s="76"/>
      <c r="CH384" s="76"/>
      <c r="CI384" s="76"/>
      <c r="CJ384" s="76"/>
      <c r="CK384" s="76"/>
    </row>
    <row r="385" spans="2:89" x14ac:dyDescent="0.35">
      <c r="E385" s="8"/>
      <c r="H385" s="31"/>
      <c r="I385" s="73"/>
      <c r="J385" s="73"/>
      <c r="K385" s="39"/>
      <c r="L385" s="39"/>
      <c r="M385" s="39"/>
      <c r="N385" s="39"/>
      <c r="O385" s="39"/>
      <c r="P385" s="39"/>
      <c r="R385" s="38"/>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row>
    <row r="386" spans="2:89" x14ac:dyDescent="0.35">
      <c r="E386" s="8"/>
      <c r="H386" s="31"/>
      <c r="I386" s="73"/>
      <c r="J386" s="73"/>
      <c r="K386" s="39"/>
      <c r="L386" s="39"/>
      <c r="M386" s="39"/>
      <c r="N386" s="39"/>
      <c r="O386" s="39"/>
      <c r="P386" s="39"/>
      <c r="R386" s="38"/>
      <c r="S386" s="76"/>
      <c r="T386" s="76"/>
      <c r="U386" s="76"/>
      <c r="V386" s="76"/>
      <c r="W386" s="76"/>
      <c r="X386" s="76"/>
      <c r="Y386" s="76"/>
      <c r="Z386" s="76"/>
      <c r="AA386" s="76"/>
      <c r="AB386" s="76"/>
      <c r="AC386" s="76"/>
      <c r="AD386" s="76"/>
      <c r="AE386" s="76"/>
      <c r="AF386" s="76"/>
      <c r="AG386" s="76"/>
      <c r="AH386" s="76"/>
      <c r="AI386" s="76"/>
      <c r="AJ386" s="76"/>
      <c r="AK386" s="76"/>
      <c r="AL386" s="76"/>
      <c r="AM386" s="76"/>
      <c r="AN386" s="76"/>
      <c r="AO386" s="76"/>
      <c r="AP386" s="76"/>
      <c r="AQ386" s="76"/>
      <c r="AR386" s="76"/>
      <c r="AS386" s="76"/>
      <c r="AT386" s="76"/>
      <c r="AU386" s="76"/>
      <c r="AV386" s="76"/>
      <c r="AW386" s="76"/>
      <c r="AX386" s="76"/>
      <c r="AY386" s="76"/>
      <c r="AZ386" s="76"/>
      <c r="BA386" s="76"/>
      <c r="BB386" s="76"/>
      <c r="BC386" s="76"/>
      <c r="BD386" s="76"/>
      <c r="BE386" s="76"/>
      <c r="BF386" s="76"/>
      <c r="BG386" s="76"/>
      <c r="BH386" s="76"/>
      <c r="BI386" s="76"/>
      <c r="BJ386" s="76"/>
      <c r="BK386" s="76"/>
      <c r="BL386" s="76"/>
      <c r="BM386" s="76"/>
      <c r="BN386" s="76"/>
      <c r="BO386" s="76"/>
      <c r="BP386" s="76"/>
      <c r="BQ386" s="76"/>
      <c r="BR386" s="76"/>
      <c r="BS386" s="76"/>
      <c r="BT386" s="76"/>
      <c r="BU386" s="76"/>
      <c r="BV386" s="76"/>
      <c r="BW386" s="76"/>
      <c r="BX386" s="76"/>
      <c r="BY386" s="76"/>
      <c r="BZ386" s="76"/>
      <c r="CA386" s="76"/>
      <c r="CB386" s="76"/>
      <c r="CC386" s="76"/>
      <c r="CD386" s="76"/>
      <c r="CE386" s="76"/>
      <c r="CF386" s="76"/>
      <c r="CG386" s="76"/>
      <c r="CH386" s="76"/>
      <c r="CI386" s="76"/>
      <c r="CJ386" s="76"/>
      <c r="CK386" s="76"/>
    </row>
    <row r="387" spans="2:89" x14ac:dyDescent="0.35">
      <c r="E387" s="8"/>
      <c r="H387" s="31"/>
      <c r="I387" s="73"/>
      <c r="J387" s="73"/>
      <c r="K387" s="39"/>
      <c r="L387" s="39"/>
      <c r="M387" s="39"/>
      <c r="N387" s="39"/>
      <c r="O387" s="39"/>
      <c r="P387" s="39"/>
      <c r="R387" s="38"/>
      <c r="S387" s="76"/>
      <c r="T387" s="76"/>
      <c r="U387" s="76"/>
      <c r="V387" s="76"/>
      <c r="W387" s="76"/>
      <c r="X387" s="76"/>
      <c r="Y387" s="76"/>
      <c r="Z387" s="76"/>
      <c r="AA387" s="76"/>
      <c r="AB387" s="76"/>
      <c r="AC387" s="76"/>
      <c r="AD387" s="76"/>
      <c r="AE387" s="76"/>
      <c r="AF387" s="76"/>
      <c r="AG387" s="76"/>
      <c r="AH387" s="76"/>
      <c r="AI387" s="76"/>
      <c r="AJ387" s="76"/>
      <c r="AK387" s="76"/>
      <c r="AL387" s="76"/>
      <c r="AM387" s="76"/>
      <c r="AN387" s="76"/>
      <c r="AO387" s="76"/>
      <c r="AP387" s="76"/>
      <c r="AQ387" s="76"/>
      <c r="AR387" s="76"/>
      <c r="AS387" s="76"/>
      <c r="AT387" s="76"/>
      <c r="AU387" s="76"/>
      <c r="AV387" s="76"/>
      <c r="AW387" s="76"/>
      <c r="AX387" s="76"/>
      <c r="AY387" s="76"/>
      <c r="AZ387" s="76"/>
      <c r="BA387" s="76"/>
      <c r="BB387" s="76"/>
      <c r="BC387" s="76"/>
      <c r="BD387" s="76"/>
      <c r="BE387" s="76"/>
      <c r="BF387" s="76"/>
      <c r="BG387" s="76"/>
      <c r="BH387" s="76"/>
      <c r="BI387" s="76"/>
      <c r="BJ387" s="76"/>
      <c r="BK387" s="76"/>
      <c r="BL387" s="76"/>
      <c r="BM387" s="76"/>
      <c r="BN387" s="76"/>
      <c r="BO387" s="76"/>
      <c r="BP387" s="76"/>
      <c r="BQ387" s="76"/>
      <c r="BR387" s="76"/>
      <c r="BS387" s="76"/>
      <c r="BT387" s="76"/>
      <c r="BU387" s="76"/>
      <c r="BV387" s="76"/>
      <c r="BW387" s="76"/>
      <c r="BX387" s="76"/>
      <c r="BY387" s="76"/>
      <c r="BZ387" s="76"/>
      <c r="CA387" s="76"/>
      <c r="CB387" s="76"/>
      <c r="CC387" s="76"/>
      <c r="CD387" s="76"/>
      <c r="CE387" s="76"/>
      <c r="CF387" s="76"/>
      <c r="CG387" s="76"/>
      <c r="CH387" s="76"/>
      <c r="CI387" s="76"/>
      <c r="CJ387" s="76"/>
      <c r="CK387" s="76"/>
    </row>
    <row r="388" spans="2:89" x14ac:dyDescent="0.35">
      <c r="E388" s="8"/>
      <c r="H388" s="31"/>
      <c r="I388" s="73"/>
      <c r="J388" s="73"/>
      <c r="K388" s="39"/>
      <c r="L388" s="39"/>
      <c r="M388" s="39"/>
      <c r="N388" s="39"/>
      <c r="O388" s="39"/>
      <c r="P388" s="39"/>
      <c r="R388" s="38"/>
      <c r="S388" s="76"/>
      <c r="T388" s="76"/>
      <c r="U388" s="76"/>
      <c r="V388" s="76"/>
      <c r="W388" s="76"/>
      <c r="X388" s="76"/>
      <c r="Y388" s="76"/>
      <c r="Z388" s="76"/>
      <c r="AA388" s="76"/>
      <c r="AB388" s="76"/>
      <c r="AC388" s="76"/>
      <c r="AD388" s="76"/>
      <c r="AE388" s="76"/>
      <c r="AF388" s="76"/>
      <c r="AG388" s="76"/>
      <c r="AH388" s="76"/>
      <c r="AI388" s="76"/>
      <c r="AJ388" s="76"/>
      <c r="AK388" s="76"/>
      <c r="AL388" s="76"/>
      <c r="AM388" s="76"/>
      <c r="AN388" s="76"/>
      <c r="AO388" s="76"/>
      <c r="AP388" s="76"/>
      <c r="AQ388" s="76"/>
      <c r="AR388" s="76"/>
      <c r="AS388" s="76"/>
      <c r="AT388" s="76"/>
      <c r="AU388" s="76"/>
      <c r="AV388" s="76"/>
      <c r="AW388" s="76"/>
      <c r="AX388" s="76"/>
      <c r="AY388" s="76"/>
      <c r="AZ388" s="76"/>
      <c r="BA388" s="76"/>
      <c r="BB388" s="76"/>
      <c r="BC388" s="76"/>
      <c r="BD388" s="76"/>
      <c r="BE388" s="76"/>
      <c r="BF388" s="76"/>
      <c r="BG388" s="76"/>
      <c r="BH388" s="76"/>
      <c r="BI388" s="76"/>
      <c r="BJ388" s="76"/>
      <c r="BK388" s="76"/>
      <c r="BL388" s="76"/>
      <c r="BM388" s="76"/>
      <c r="BN388" s="76"/>
      <c r="BO388" s="76"/>
      <c r="BP388" s="76"/>
      <c r="BQ388" s="76"/>
      <c r="BR388" s="76"/>
      <c r="BS388" s="76"/>
      <c r="BT388" s="76"/>
      <c r="BU388" s="76"/>
      <c r="BV388" s="76"/>
      <c r="BW388" s="76"/>
      <c r="BX388" s="76"/>
      <c r="BY388" s="76"/>
      <c r="BZ388" s="76"/>
      <c r="CA388" s="76"/>
      <c r="CB388" s="76"/>
      <c r="CC388" s="76"/>
      <c r="CD388" s="76"/>
      <c r="CE388" s="76"/>
      <c r="CF388" s="76"/>
      <c r="CG388" s="76"/>
      <c r="CH388" s="76"/>
      <c r="CI388" s="76"/>
      <c r="CJ388" s="76"/>
      <c r="CK388" s="76"/>
    </row>
    <row r="389" spans="2:89" x14ac:dyDescent="0.35">
      <c r="E389" s="8"/>
      <c r="H389" s="31"/>
      <c r="I389" s="73"/>
      <c r="J389" s="73"/>
      <c r="K389" s="39"/>
      <c r="L389" s="39"/>
      <c r="M389" s="39"/>
      <c r="N389" s="39"/>
      <c r="O389" s="39"/>
      <c r="P389" s="39"/>
      <c r="R389" s="38"/>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c r="AY389" s="76"/>
      <c r="AZ389" s="76"/>
      <c r="BA389" s="76"/>
      <c r="BB389" s="76"/>
      <c r="BC389" s="76"/>
      <c r="BD389" s="76"/>
      <c r="BE389" s="76"/>
      <c r="BF389" s="76"/>
      <c r="BG389" s="76"/>
      <c r="BH389" s="76"/>
      <c r="BI389" s="76"/>
      <c r="BJ389" s="76"/>
      <c r="BK389" s="76"/>
      <c r="BL389" s="76"/>
      <c r="BM389" s="76"/>
      <c r="BN389" s="76"/>
      <c r="BO389" s="76"/>
      <c r="BP389" s="76"/>
      <c r="BQ389" s="76"/>
      <c r="BR389" s="76"/>
      <c r="BS389" s="76"/>
      <c r="BT389" s="76"/>
      <c r="BU389" s="76"/>
      <c r="BV389" s="76"/>
      <c r="BW389" s="76"/>
      <c r="BX389" s="76"/>
      <c r="BY389" s="76"/>
      <c r="BZ389" s="76"/>
      <c r="CA389" s="76"/>
      <c r="CB389" s="76"/>
      <c r="CC389" s="76"/>
      <c r="CD389" s="76"/>
      <c r="CE389" s="76"/>
      <c r="CF389" s="76"/>
      <c r="CG389" s="76"/>
      <c r="CH389" s="76"/>
      <c r="CI389" s="76"/>
      <c r="CJ389" s="76"/>
      <c r="CK389" s="76"/>
    </row>
    <row r="390" spans="2:89" x14ac:dyDescent="0.35">
      <c r="E390" s="8"/>
      <c r="H390" s="31"/>
      <c r="I390" s="73"/>
      <c r="J390" s="73"/>
      <c r="K390" s="39"/>
      <c r="L390" s="39"/>
      <c r="M390" s="39"/>
      <c r="N390" s="39"/>
      <c r="O390" s="39"/>
      <c r="P390" s="39"/>
      <c r="R390" s="38"/>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c r="AY390" s="76"/>
      <c r="AZ390" s="76"/>
      <c r="BA390" s="76"/>
      <c r="BB390" s="76"/>
      <c r="BC390" s="76"/>
      <c r="BD390" s="76"/>
      <c r="BE390" s="76"/>
      <c r="BF390" s="76"/>
      <c r="BG390" s="76"/>
      <c r="BH390" s="76"/>
      <c r="BI390" s="76"/>
      <c r="BJ390" s="76"/>
      <c r="BK390" s="76"/>
      <c r="BL390" s="76"/>
      <c r="BM390" s="76"/>
      <c r="BN390" s="76"/>
      <c r="BO390" s="76"/>
      <c r="BP390" s="76"/>
      <c r="BQ390" s="76"/>
      <c r="BR390" s="76"/>
      <c r="BS390" s="76"/>
      <c r="BT390" s="76"/>
      <c r="BU390" s="76"/>
      <c r="BV390" s="76"/>
      <c r="BW390" s="76"/>
      <c r="BX390" s="76"/>
      <c r="BY390" s="76"/>
      <c r="BZ390" s="76"/>
      <c r="CA390" s="76"/>
      <c r="CB390" s="76"/>
      <c r="CC390" s="76"/>
      <c r="CD390" s="76"/>
      <c r="CE390" s="76"/>
      <c r="CF390" s="76"/>
      <c r="CG390" s="76"/>
      <c r="CH390" s="76"/>
      <c r="CI390" s="76"/>
      <c r="CJ390" s="76"/>
      <c r="CK390" s="76"/>
    </row>
    <row r="391" spans="2:89" x14ac:dyDescent="0.35">
      <c r="E391" s="8"/>
      <c r="H391" s="31"/>
      <c r="I391" s="73"/>
      <c r="J391" s="73"/>
      <c r="K391" s="39"/>
      <c r="L391" s="39"/>
      <c r="M391" s="39"/>
      <c r="N391" s="39"/>
      <c r="O391" s="39"/>
      <c r="P391" s="39"/>
      <c r="R391" s="38"/>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row>
    <row r="392" spans="2:89" x14ac:dyDescent="0.35">
      <c r="B392" s="167"/>
      <c r="E392" s="8"/>
      <c r="H392" s="31"/>
      <c r="I392" s="73"/>
      <c r="J392" s="73"/>
      <c r="K392" s="39"/>
      <c r="L392" s="39"/>
      <c r="M392" s="39"/>
      <c r="N392" s="39"/>
      <c r="O392" s="39"/>
      <c r="P392" s="39"/>
      <c r="R392" s="38"/>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row>
    <row r="393" spans="2:89" x14ac:dyDescent="0.35">
      <c r="B393" s="202" t="s">
        <v>477</v>
      </c>
      <c r="C393" s="27" t="s">
        <v>477</v>
      </c>
      <c r="D393" s="27"/>
      <c r="E393" s="27" t="s">
        <v>477</v>
      </c>
      <c r="F393" s="27" t="s">
        <v>477</v>
      </c>
      <c r="G393" s="27" t="s">
        <v>477</v>
      </c>
      <c r="H393" s="202" t="s">
        <v>477</v>
      </c>
      <c r="I393" s="202" t="s">
        <v>477</v>
      </c>
      <c r="J393" s="202"/>
      <c r="K393" s="202" t="s">
        <v>477</v>
      </c>
      <c r="L393" s="202" t="s">
        <v>477</v>
      </c>
      <c r="M393" s="202" t="s">
        <v>477</v>
      </c>
      <c r="N393" s="202" t="s">
        <v>477</v>
      </c>
      <c r="O393" s="202" t="s">
        <v>477</v>
      </c>
      <c r="P393" s="202" t="s">
        <v>477</v>
      </c>
      <c r="R393" s="202" t="s">
        <v>477</v>
      </c>
      <c r="S393" s="202" t="s">
        <v>477</v>
      </c>
      <c r="T393" s="202" t="s">
        <v>477</v>
      </c>
      <c r="U393" s="202" t="s">
        <v>477</v>
      </c>
      <c r="V393" s="202" t="s">
        <v>477</v>
      </c>
      <c r="W393" s="202" t="s">
        <v>477</v>
      </c>
      <c r="X393" s="202" t="s">
        <v>477</v>
      </c>
      <c r="Y393" s="202" t="s">
        <v>477</v>
      </c>
      <c r="Z393" s="202" t="s">
        <v>477</v>
      </c>
      <c r="AA393" s="202" t="s">
        <v>477</v>
      </c>
      <c r="AB393" s="202" t="s">
        <v>477</v>
      </c>
      <c r="AC393" s="202" t="s">
        <v>477</v>
      </c>
      <c r="AD393" s="206"/>
      <c r="AE393" s="206"/>
      <c r="AF393" s="206"/>
      <c r="AG393" s="206"/>
      <c r="AH393" s="206"/>
      <c r="AI393" s="206"/>
      <c r="AJ393" s="206"/>
      <c r="AK393" s="206"/>
      <c r="AL393" s="206"/>
      <c r="AM393" s="206"/>
      <c r="AN393" s="206"/>
      <c r="AO393" s="206"/>
      <c r="AP393" s="206"/>
      <c r="AQ393" s="206"/>
      <c r="AR393" s="206"/>
      <c r="AS393" s="206"/>
      <c r="AT393" s="206"/>
      <c r="AU393" s="206"/>
      <c r="AV393" s="206"/>
      <c r="AW393" s="206"/>
      <c r="AX393" s="206"/>
      <c r="AY393" s="206"/>
      <c r="AZ393" s="206"/>
      <c r="BA393" s="206"/>
      <c r="BB393" s="206"/>
      <c r="BC393" s="206"/>
      <c r="BD393" s="206"/>
      <c r="BE393" s="206"/>
      <c r="BF393" s="206"/>
      <c r="BG393" s="206"/>
      <c r="BH393" s="206"/>
      <c r="BI393" s="206"/>
      <c r="BJ393" s="206"/>
      <c r="BK393" s="206"/>
      <c r="BL393" s="206"/>
      <c r="BM393" s="206"/>
      <c r="BN393" s="206"/>
      <c r="BO393" s="206"/>
      <c r="BP393" s="206"/>
      <c r="BQ393" s="206"/>
      <c r="BR393" s="206"/>
      <c r="BS393" s="206"/>
      <c r="BT393" s="206"/>
      <c r="BU393" s="206"/>
      <c r="BV393" s="206"/>
      <c r="BW393" s="206"/>
      <c r="BX393" s="206"/>
      <c r="BY393" s="206"/>
      <c r="BZ393" s="206"/>
      <c r="CA393" s="206"/>
      <c r="CB393" s="206"/>
      <c r="CC393" s="206"/>
      <c r="CD393" s="206"/>
      <c r="CE393" s="206"/>
      <c r="CF393" s="206"/>
      <c r="CG393" s="206"/>
      <c r="CH393" s="206"/>
      <c r="CI393" s="206"/>
      <c r="CJ393" s="206"/>
      <c r="CK393" s="206"/>
    </row>
    <row r="394" spans="2:89" x14ac:dyDescent="0.35">
      <c r="B394" s="171" t="s">
        <v>490</v>
      </c>
      <c r="E394" s="8"/>
      <c r="H394" s="170"/>
      <c r="I394" s="172"/>
      <c r="J394" s="172"/>
      <c r="K394" s="193"/>
      <c r="L394" s="193"/>
      <c r="M394" s="193"/>
      <c r="N394" s="193"/>
      <c r="O394" s="193"/>
      <c r="P394" s="193"/>
      <c r="R394" s="194"/>
      <c r="S394" s="170"/>
      <c r="T394" s="170"/>
      <c r="U394" s="170"/>
      <c r="V394" s="170"/>
      <c r="W394" s="170"/>
      <c r="X394" s="170"/>
      <c r="Y394" s="170"/>
      <c r="Z394" s="170"/>
      <c r="AA394" s="170"/>
      <c r="AB394" s="170"/>
      <c r="AC394" s="170"/>
      <c r="AD394" s="170"/>
      <c r="AE394" s="170"/>
      <c r="AF394" s="170"/>
      <c r="AG394" s="170"/>
      <c r="AH394" s="170"/>
      <c r="AI394" s="170"/>
      <c r="AJ394" s="170"/>
      <c r="AK394" s="170"/>
      <c r="AL394" s="170"/>
      <c r="AM394" s="170"/>
      <c r="AN394" s="170"/>
      <c r="AO394" s="170"/>
      <c r="AP394" s="170"/>
      <c r="AQ394" s="170"/>
      <c r="AR394" s="170"/>
      <c r="AS394" s="170"/>
      <c r="AT394" s="170"/>
      <c r="AU394" s="170"/>
      <c r="AV394" s="170"/>
      <c r="AW394" s="170"/>
      <c r="AX394" s="170"/>
      <c r="AY394" s="170"/>
      <c r="AZ394" s="170"/>
      <c r="BA394" s="170"/>
      <c r="BB394" s="170"/>
      <c r="BC394" s="170"/>
      <c r="BD394" s="170"/>
      <c r="BE394" s="170"/>
      <c r="BF394" s="170"/>
      <c r="BG394" s="170"/>
      <c r="BH394" s="170"/>
      <c r="BI394" s="170"/>
      <c r="BJ394" s="170"/>
      <c r="BK394" s="170"/>
      <c r="BL394" s="170"/>
      <c r="BM394" s="170"/>
      <c r="BN394" s="170"/>
      <c r="BO394" s="170"/>
      <c r="BP394" s="170"/>
      <c r="BQ394" s="170"/>
      <c r="BR394" s="170"/>
      <c r="BS394" s="170"/>
      <c r="BT394" s="170"/>
      <c r="BU394" s="170"/>
      <c r="BV394" s="170"/>
      <c r="BW394" s="170"/>
      <c r="BX394" s="170"/>
      <c r="BY394" s="170"/>
      <c r="BZ394" s="170"/>
      <c r="CA394" s="170"/>
      <c r="CB394" s="170"/>
      <c r="CC394" s="170"/>
      <c r="CD394" s="170"/>
      <c r="CE394" s="170"/>
      <c r="CF394" s="170"/>
      <c r="CG394" s="170"/>
      <c r="CH394" s="170"/>
      <c r="CI394" s="170"/>
      <c r="CJ394" s="170"/>
      <c r="CK394" s="170"/>
    </row>
    <row r="395" spans="2:89" x14ac:dyDescent="0.35">
      <c r="B395" s="171" t="s">
        <v>492</v>
      </c>
      <c r="E395" s="8"/>
      <c r="H395" s="170"/>
      <c r="I395" s="172"/>
      <c r="J395" s="172"/>
      <c r="K395" s="193"/>
      <c r="L395" s="193"/>
      <c r="M395" s="193"/>
      <c r="N395" s="193"/>
      <c r="O395" s="193"/>
      <c r="P395" s="193"/>
      <c r="R395" s="194"/>
      <c r="S395" s="170"/>
      <c r="T395" s="170"/>
      <c r="U395" s="170"/>
      <c r="V395" s="170"/>
      <c r="W395" s="170"/>
      <c r="X395" s="170"/>
      <c r="Y395" s="170"/>
      <c r="Z395" s="170"/>
      <c r="AA395" s="170"/>
      <c r="AB395" s="170"/>
      <c r="AC395" s="170"/>
      <c r="AD395" s="170"/>
      <c r="AE395" s="170"/>
      <c r="AF395" s="170"/>
      <c r="AG395" s="170"/>
      <c r="AH395" s="170"/>
      <c r="AI395" s="170"/>
      <c r="AJ395" s="170"/>
      <c r="AK395" s="170"/>
      <c r="AL395" s="170"/>
      <c r="AM395" s="170"/>
      <c r="AN395" s="170"/>
      <c r="AO395" s="170"/>
      <c r="AP395" s="170"/>
      <c r="AQ395" s="170"/>
      <c r="AR395" s="170"/>
      <c r="AS395" s="170"/>
      <c r="AT395" s="170"/>
      <c r="AU395" s="170"/>
      <c r="AV395" s="170"/>
      <c r="AW395" s="170"/>
      <c r="AX395" s="170"/>
      <c r="AY395" s="170"/>
      <c r="AZ395" s="170"/>
      <c r="BA395" s="170"/>
      <c r="BB395" s="170"/>
      <c r="BC395" s="170"/>
      <c r="BD395" s="170"/>
      <c r="BE395" s="170"/>
      <c r="BF395" s="170"/>
      <c r="BG395" s="170"/>
      <c r="BH395" s="170"/>
      <c r="BI395" s="170"/>
      <c r="BJ395" s="170"/>
      <c r="BK395" s="170"/>
      <c r="BL395" s="170"/>
      <c r="BM395" s="170"/>
      <c r="BN395" s="170"/>
      <c r="BO395" s="170"/>
      <c r="BP395" s="170"/>
      <c r="BQ395" s="170"/>
      <c r="BR395" s="170"/>
      <c r="BS395" s="170"/>
      <c r="BT395" s="170"/>
      <c r="BU395" s="170"/>
      <c r="BV395" s="170"/>
      <c r="BW395" s="170"/>
      <c r="BX395" s="170"/>
      <c r="BY395" s="170"/>
      <c r="BZ395" s="170"/>
      <c r="CA395" s="170"/>
      <c r="CB395" s="170"/>
      <c r="CC395" s="170"/>
      <c r="CD395" s="170"/>
      <c r="CE395" s="170"/>
      <c r="CF395" s="170"/>
      <c r="CG395" s="170"/>
      <c r="CH395" s="170"/>
      <c r="CI395" s="170"/>
      <c r="CJ395" s="170"/>
      <c r="CK395" s="170"/>
    </row>
    <row r="396" spans="2:89" x14ac:dyDescent="0.35">
      <c r="B396" s="171" t="s">
        <v>461</v>
      </c>
      <c r="E396" s="8"/>
      <c r="H396" s="170"/>
      <c r="I396" s="172"/>
      <c r="J396" s="172"/>
      <c r="K396" s="193"/>
      <c r="L396" s="193"/>
      <c r="M396" s="193"/>
      <c r="N396" s="193"/>
      <c r="O396" s="193"/>
      <c r="P396" s="193"/>
      <c r="R396" s="194"/>
      <c r="S396" s="195" t="str">
        <f t="shared" ref="S396:AX396" si="256">S$20</f>
        <v>S$16</v>
      </c>
      <c r="T396" s="195" t="str">
        <f t="shared" si="256"/>
        <v>T$16</v>
      </c>
      <c r="U396" s="195" t="str">
        <f t="shared" si="256"/>
        <v>U$16</v>
      </c>
      <c r="V396" s="195" t="str">
        <f t="shared" si="256"/>
        <v>V$16</v>
      </c>
      <c r="W396" s="195" t="str">
        <f t="shared" si="256"/>
        <v>W$16</v>
      </c>
      <c r="X396" s="195" t="str">
        <f t="shared" si="256"/>
        <v>X$16</v>
      </c>
      <c r="Y396" s="195" t="str">
        <f t="shared" si="256"/>
        <v>Y$16</v>
      </c>
      <c r="Z396" s="195" t="str">
        <f t="shared" si="256"/>
        <v>Z$16</v>
      </c>
      <c r="AA396" s="195" t="str">
        <f t="shared" si="256"/>
        <v>AA$16</v>
      </c>
      <c r="AB396" s="195" t="str">
        <f t="shared" si="256"/>
        <v>AB$16</v>
      </c>
      <c r="AC396" s="195" t="str">
        <f t="shared" si="256"/>
        <v>AC$16</v>
      </c>
      <c r="AD396" s="195" t="str">
        <f t="shared" si="256"/>
        <v>AD$16</v>
      </c>
      <c r="AE396" s="195" t="str">
        <f t="shared" si="256"/>
        <v>AE$16</v>
      </c>
      <c r="AF396" s="195" t="str">
        <f t="shared" si="256"/>
        <v>AF$16</v>
      </c>
      <c r="AG396" s="195" t="str">
        <f t="shared" si="256"/>
        <v>AG$16</v>
      </c>
      <c r="AH396" s="195" t="str">
        <f t="shared" si="256"/>
        <v>AH$16</v>
      </c>
      <c r="AI396" s="195" t="str">
        <f t="shared" si="256"/>
        <v>AI$16</v>
      </c>
      <c r="AJ396" s="195" t="str">
        <f t="shared" si="256"/>
        <v>AJ$16</v>
      </c>
      <c r="AK396" s="195" t="str">
        <f t="shared" si="256"/>
        <v>AK$16</v>
      </c>
      <c r="AL396" s="195" t="str">
        <f t="shared" si="256"/>
        <v>AL$16</v>
      </c>
      <c r="AM396" s="195" t="str">
        <f t="shared" si="256"/>
        <v>AM$16</v>
      </c>
      <c r="AN396" s="195" t="str">
        <f t="shared" si="256"/>
        <v>AN$16</v>
      </c>
      <c r="AO396" s="195" t="str">
        <f t="shared" si="256"/>
        <v>AO$16</v>
      </c>
      <c r="AP396" s="195" t="str">
        <f t="shared" si="256"/>
        <v>AP$16</v>
      </c>
      <c r="AQ396" s="195" t="str">
        <f t="shared" si="256"/>
        <v>AQ$16</v>
      </c>
      <c r="AR396" s="195" t="str">
        <f t="shared" si="256"/>
        <v>AR$16</v>
      </c>
      <c r="AS396" s="195" t="str">
        <f t="shared" si="256"/>
        <v>AS$16</v>
      </c>
      <c r="AT396" s="195" t="str">
        <f t="shared" si="256"/>
        <v>AT$16</v>
      </c>
      <c r="AU396" s="195" t="str">
        <f t="shared" si="256"/>
        <v>AU$16</v>
      </c>
      <c r="AV396" s="195" t="str">
        <f t="shared" si="256"/>
        <v>AV$16</v>
      </c>
      <c r="AW396" s="195" t="str">
        <f t="shared" si="256"/>
        <v>AW$16</v>
      </c>
      <c r="AX396" s="195" t="str">
        <f t="shared" si="256"/>
        <v>AX$16</v>
      </c>
      <c r="AY396" s="195" t="str">
        <f t="shared" ref="AY396:CD396" si="257">AY$20</f>
        <v>AY$16</v>
      </c>
      <c r="AZ396" s="195" t="str">
        <f t="shared" si="257"/>
        <v>AZ$16</v>
      </c>
      <c r="BA396" s="195" t="str">
        <f t="shared" si="257"/>
        <v>BA$16</v>
      </c>
      <c r="BB396" s="195" t="str">
        <f t="shared" si="257"/>
        <v>BB$16</v>
      </c>
      <c r="BC396" s="195" t="str">
        <f t="shared" si="257"/>
        <v>BC$16</v>
      </c>
      <c r="BD396" s="195" t="str">
        <f t="shared" si="257"/>
        <v>BD$16</v>
      </c>
      <c r="BE396" s="195" t="str">
        <f t="shared" si="257"/>
        <v>BE$16</v>
      </c>
      <c r="BF396" s="195" t="str">
        <f t="shared" si="257"/>
        <v>BF$16</v>
      </c>
      <c r="BG396" s="195" t="str">
        <f t="shared" si="257"/>
        <v>BG$16</v>
      </c>
      <c r="BH396" s="195" t="str">
        <f t="shared" si="257"/>
        <v>BH$16</v>
      </c>
      <c r="BI396" s="195" t="str">
        <f t="shared" si="257"/>
        <v>BI$16</v>
      </c>
      <c r="BJ396" s="195" t="str">
        <f t="shared" si="257"/>
        <v>BJ$16</v>
      </c>
      <c r="BK396" s="195" t="str">
        <f t="shared" si="257"/>
        <v>BK$16</v>
      </c>
      <c r="BL396" s="195" t="str">
        <f t="shared" si="257"/>
        <v>BL$16</v>
      </c>
      <c r="BM396" s="195" t="str">
        <f t="shared" si="257"/>
        <v>BM$16</v>
      </c>
      <c r="BN396" s="195" t="str">
        <f t="shared" si="257"/>
        <v>BN$16</v>
      </c>
      <c r="BO396" s="195" t="str">
        <f t="shared" si="257"/>
        <v>BO$16</v>
      </c>
      <c r="BP396" s="195" t="str">
        <f t="shared" si="257"/>
        <v>BP$16</v>
      </c>
      <c r="BQ396" s="195" t="str">
        <f t="shared" si="257"/>
        <v>BQ$16</v>
      </c>
      <c r="BR396" s="195" t="str">
        <f t="shared" si="257"/>
        <v>BR$16</v>
      </c>
      <c r="BS396" s="195" t="str">
        <f t="shared" si="257"/>
        <v>BS$16</v>
      </c>
      <c r="BT396" s="195" t="str">
        <f t="shared" si="257"/>
        <v>BT$16</v>
      </c>
      <c r="BU396" s="195" t="str">
        <f t="shared" si="257"/>
        <v>BU$16</v>
      </c>
      <c r="BV396" s="195" t="str">
        <f t="shared" si="257"/>
        <v>BV$16</v>
      </c>
      <c r="BW396" s="195" t="str">
        <f t="shared" si="257"/>
        <v>BW$16</v>
      </c>
      <c r="BX396" s="195" t="str">
        <f t="shared" si="257"/>
        <v>BX$16</v>
      </c>
      <c r="BY396" s="195" t="str">
        <f t="shared" si="257"/>
        <v>BY$16</v>
      </c>
      <c r="BZ396" s="195" t="str">
        <f t="shared" si="257"/>
        <v>BZ$16</v>
      </c>
      <c r="CA396" s="195" t="str">
        <f t="shared" si="257"/>
        <v>CA$16</v>
      </c>
      <c r="CB396" s="195" t="str">
        <f t="shared" si="257"/>
        <v>CB$16</v>
      </c>
      <c r="CC396" s="195" t="str">
        <f t="shared" si="257"/>
        <v>CC$16</v>
      </c>
      <c r="CD396" s="195" t="str">
        <f t="shared" si="257"/>
        <v>CD$16</v>
      </c>
      <c r="CE396" s="195" t="str">
        <f t="shared" ref="CE396:CK396" si="258">CE$20</f>
        <v>CE$16</v>
      </c>
      <c r="CF396" s="195" t="str">
        <f t="shared" si="258"/>
        <v>CF$16</v>
      </c>
      <c r="CG396" s="195" t="str">
        <f t="shared" si="258"/>
        <v>CG$16</v>
      </c>
      <c r="CH396" s="195" t="str">
        <f t="shared" si="258"/>
        <v>CH$16</v>
      </c>
      <c r="CI396" s="195" t="str">
        <f t="shared" si="258"/>
        <v>CI$16</v>
      </c>
      <c r="CJ396" s="195" t="str">
        <f t="shared" si="258"/>
        <v>CJ$16</v>
      </c>
      <c r="CK396" s="195" t="str">
        <f t="shared" si="258"/>
        <v>CK$16</v>
      </c>
    </row>
    <row r="397" spans="2:89" x14ac:dyDescent="0.35">
      <c r="B397" s="171" t="s">
        <v>462</v>
      </c>
      <c r="E397" s="8"/>
      <c r="H397" s="196"/>
      <c r="I397" s="197"/>
      <c r="J397" s="197"/>
      <c r="K397" s="198"/>
      <c r="L397" s="198"/>
      <c r="M397" s="198"/>
      <c r="N397" s="198"/>
      <c r="O397" s="198"/>
      <c r="P397" s="198"/>
      <c r="R397" s="198"/>
      <c r="S397" s="195" t="str">
        <f t="shared" ref="S397:AX397" si="259">S$21</f>
        <v>S$17</v>
      </c>
      <c r="T397" s="195" t="str">
        <f t="shared" si="259"/>
        <v>T$17</v>
      </c>
      <c r="U397" s="195" t="str">
        <f t="shared" si="259"/>
        <v>U$17</v>
      </c>
      <c r="V397" s="195" t="str">
        <f t="shared" si="259"/>
        <v>V$17</v>
      </c>
      <c r="W397" s="195" t="str">
        <f t="shared" si="259"/>
        <v>W$17</v>
      </c>
      <c r="X397" s="195" t="str">
        <f t="shared" si="259"/>
        <v>X$17</v>
      </c>
      <c r="Y397" s="195" t="str">
        <f t="shared" si="259"/>
        <v>Y$17</v>
      </c>
      <c r="Z397" s="195" t="str">
        <f t="shared" si="259"/>
        <v>Z$17</v>
      </c>
      <c r="AA397" s="195" t="str">
        <f t="shared" si="259"/>
        <v>AA$17</v>
      </c>
      <c r="AB397" s="195" t="str">
        <f t="shared" si="259"/>
        <v>AB$17</v>
      </c>
      <c r="AC397" s="195" t="str">
        <f t="shared" si="259"/>
        <v>AC$17</v>
      </c>
      <c r="AD397" s="195" t="str">
        <f t="shared" si="259"/>
        <v>AD$17</v>
      </c>
      <c r="AE397" s="195" t="str">
        <f t="shared" si="259"/>
        <v>AE$17</v>
      </c>
      <c r="AF397" s="195" t="str">
        <f t="shared" si="259"/>
        <v>AF$17</v>
      </c>
      <c r="AG397" s="195" t="str">
        <f t="shared" si="259"/>
        <v>AG$17</v>
      </c>
      <c r="AH397" s="195" t="str">
        <f t="shared" si="259"/>
        <v>AH$17</v>
      </c>
      <c r="AI397" s="195" t="str">
        <f t="shared" si="259"/>
        <v>AI$17</v>
      </c>
      <c r="AJ397" s="195" t="str">
        <f t="shared" si="259"/>
        <v>AJ$17</v>
      </c>
      <c r="AK397" s="195" t="str">
        <f t="shared" si="259"/>
        <v>AK$17</v>
      </c>
      <c r="AL397" s="195" t="str">
        <f t="shared" si="259"/>
        <v>AL$17</v>
      </c>
      <c r="AM397" s="195" t="str">
        <f t="shared" si="259"/>
        <v>AM$17</v>
      </c>
      <c r="AN397" s="195" t="str">
        <f t="shared" si="259"/>
        <v>AN$17</v>
      </c>
      <c r="AO397" s="195" t="str">
        <f t="shared" si="259"/>
        <v>AO$17</v>
      </c>
      <c r="AP397" s="195" t="str">
        <f t="shared" si="259"/>
        <v>AP$17</v>
      </c>
      <c r="AQ397" s="195" t="str">
        <f t="shared" si="259"/>
        <v>AQ$17</v>
      </c>
      <c r="AR397" s="195" t="str">
        <f t="shared" si="259"/>
        <v>AR$17</v>
      </c>
      <c r="AS397" s="195" t="str">
        <f t="shared" si="259"/>
        <v>AS$17</v>
      </c>
      <c r="AT397" s="195" t="str">
        <f t="shared" si="259"/>
        <v>AT$17</v>
      </c>
      <c r="AU397" s="195" t="str">
        <f t="shared" si="259"/>
        <v>AU$17</v>
      </c>
      <c r="AV397" s="195" t="str">
        <f t="shared" si="259"/>
        <v>AV$17</v>
      </c>
      <c r="AW397" s="195" t="str">
        <f t="shared" si="259"/>
        <v>AW$17</v>
      </c>
      <c r="AX397" s="195" t="str">
        <f t="shared" si="259"/>
        <v>AX$17</v>
      </c>
      <c r="AY397" s="195" t="str">
        <f t="shared" ref="AY397:CD397" si="260">AY$21</f>
        <v>AY$17</v>
      </c>
      <c r="AZ397" s="195" t="str">
        <f t="shared" si="260"/>
        <v>AZ$17</v>
      </c>
      <c r="BA397" s="195" t="str">
        <f t="shared" si="260"/>
        <v>BA$17</v>
      </c>
      <c r="BB397" s="195" t="str">
        <f t="shared" si="260"/>
        <v>BB$17</v>
      </c>
      <c r="BC397" s="195" t="str">
        <f t="shared" si="260"/>
        <v>BC$17</v>
      </c>
      <c r="BD397" s="195" t="str">
        <f t="shared" si="260"/>
        <v>BD$17</v>
      </c>
      <c r="BE397" s="195" t="str">
        <f t="shared" si="260"/>
        <v>BE$17</v>
      </c>
      <c r="BF397" s="195" t="str">
        <f t="shared" si="260"/>
        <v>BF$17</v>
      </c>
      <c r="BG397" s="195" t="str">
        <f t="shared" si="260"/>
        <v>BG$17</v>
      </c>
      <c r="BH397" s="195" t="str">
        <f t="shared" si="260"/>
        <v>BH$17</v>
      </c>
      <c r="BI397" s="195" t="str">
        <f t="shared" si="260"/>
        <v>BI$17</v>
      </c>
      <c r="BJ397" s="195" t="str">
        <f t="shared" si="260"/>
        <v>BJ$17</v>
      </c>
      <c r="BK397" s="195" t="str">
        <f t="shared" si="260"/>
        <v>BK$17</v>
      </c>
      <c r="BL397" s="195" t="str">
        <f t="shared" si="260"/>
        <v>BL$17</v>
      </c>
      <c r="BM397" s="195" t="str">
        <f t="shared" si="260"/>
        <v>BM$17</v>
      </c>
      <c r="BN397" s="195" t="str">
        <f t="shared" si="260"/>
        <v>BN$17</v>
      </c>
      <c r="BO397" s="195" t="str">
        <f t="shared" si="260"/>
        <v>BO$17</v>
      </c>
      <c r="BP397" s="195" t="str">
        <f t="shared" si="260"/>
        <v>BP$17</v>
      </c>
      <c r="BQ397" s="195" t="str">
        <f t="shared" si="260"/>
        <v>BQ$17</v>
      </c>
      <c r="BR397" s="195" t="str">
        <f t="shared" si="260"/>
        <v>BR$17</v>
      </c>
      <c r="BS397" s="195" t="str">
        <f t="shared" si="260"/>
        <v>BS$17</v>
      </c>
      <c r="BT397" s="195" t="str">
        <f t="shared" si="260"/>
        <v>BT$17</v>
      </c>
      <c r="BU397" s="195" t="str">
        <f t="shared" si="260"/>
        <v>BU$17</v>
      </c>
      <c r="BV397" s="195" t="str">
        <f t="shared" si="260"/>
        <v>BV$17</v>
      </c>
      <c r="BW397" s="195" t="str">
        <f t="shared" si="260"/>
        <v>BW$17</v>
      </c>
      <c r="BX397" s="195" t="str">
        <f t="shared" si="260"/>
        <v>BX$17</v>
      </c>
      <c r="BY397" s="195" t="str">
        <f t="shared" si="260"/>
        <v>BY$17</v>
      </c>
      <c r="BZ397" s="195" t="str">
        <f t="shared" si="260"/>
        <v>BZ$17</v>
      </c>
      <c r="CA397" s="195" t="str">
        <f t="shared" si="260"/>
        <v>CA$17</v>
      </c>
      <c r="CB397" s="195" t="str">
        <f t="shared" si="260"/>
        <v>CB$17</v>
      </c>
      <c r="CC397" s="195" t="str">
        <f t="shared" si="260"/>
        <v>CC$17</v>
      </c>
      <c r="CD397" s="195" t="str">
        <f t="shared" si="260"/>
        <v>CD$17</v>
      </c>
      <c r="CE397" s="195" t="str">
        <f t="shared" ref="CE397:CK397" si="261">CE$21</f>
        <v>CE$17</v>
      </c>
      <c r="CF397" s="195" t="str">
        <f t="shared" si="261"/>
        <v>CF$17</v>
      </c>
      <c r="CG397" s="195" t="str">
        <f t="shared" si="261"/>
        <v>CG$17</v>
      </c>
      <c r="CH397" s="195" t="str">
        <f t="shared" si="261"/>
        <v>CH$17</v>
      </c>
      <c r="CI397" s="195" t="str">
        <f t="shared" si="261"/>
        <v>CI$17</v>
      </c>
      <c r="CJ397" s="195" t="str">
        <f t="shared" si="261"/>
        <v>CJ$17</v>
      </c>
      <c r="CK397" s="195" t="str">
        <f t="shared" si="261"/>
        <v>CK$17</v>
      </c>
    </row>
    <row r="398" spans="2:89" x14ac:dyDescent="0.35">
      <c r="B398" s="171" t="s">
        <v>491</v>
      </c>
      <c r="E398" s="8"/>
      <c r="H398" s="196"/>
      <c r="I398" s="197"/>
      <c r="J398" s="197"/>
      <c r="K398" s="198"/>
      <c r="L398" s="198"/>
      <c r="M398" s="198"/>
      <c r="N398" s="198"/>
      <c r="O398" s="198"/>
      <c r="P398" s="198"/>
      <c r="R398" s="198"/>
      <c r="S398" s="186"/>
      <c r="T398" s="186"/>
      <c r="U398" s="186"/>
      <c r="V398" s="186"/>
      <c r="W398" s="186"/>
      <c r="X398" s="186"/>
      <c r="Y398" s="186"/>
      <c r="Z398" s="186"/>
      <c r="AA398" s="186"/>
      <c r="AB398" s="186"/>
      <c r="AC398" s="186"/>
      <c r="AD398" s="186"/>
      <c r="AE398" s="186"/>
      <c r="AF398" s="186"/>
      <c r="AG398" s="186"/>
      <c r="AH398" s="186"/>
      <c r="AI398" s="186"/>
      <c r="AJ398" s="186"/>
      <c r="AK398" s="186"/>
      <c r="AL398" s="186"/>
      <c r="AM398" s="186"/>
      <c r="AN398" s="186"/>
      <c r="AO398" s="186"/>
      <c r="AP398" s="186"/>
      <c r="AQ398" s="186"/>
      <c r="AR398" s="186"/>
      <c r="AS398" s="186"/>
      <c r="AT398" s="186"/>
      <c r="AU398" s="186"/>
      <c r="AV398" s="186"/>
      <c r="AW398" s="186"/>
      <c r="AX398" s="186"/>
      <c r="AY398" s="186"/>
      <c r="AZ398" s="186"/>
      <c r="BA398" s="186"/>
      <c r="BB398" s="186"/>
      <c r="BC398" s="186"/>
      <c r="BD398" s="186"/>
      <c r="BE398" s="186"/>
      <c r="BF398" s="186"/>
      <c r="BG398" s="186"/>
      <c r="BH398" s="186"/>
      <c r="BI398" s="186"/>
      <c r="BJ398" s="186"/>
      <c r="BK398" s="186"/>
      <c r="BL398" s="186"/>
      <c r="BM398" s="186"/>
      <c r="BN398" s="186"/>
      <c r="BO398" s="186"/>
      <c r="BP398" s="186"/>
      <c r="BQ398" s="186"/>
      <c r="BR398" s="186"/>
      <c r="BS398" s="186"/>
      <c r="BT398" s="186"/>
      <c r="BU398" s="186"/>
      <c r="BV398" s="186"/>
      <c r="BW398" s="186"/>
      <c r="BX398" s="186"/>
      <c r="BY398" s="186"/>
      <c r="BZ398" s="186"/>
      <c r="CA398" s="186"/>
      <c r="CB398" s="186"/>
      <c r="CC398" s="186"/>
      <c r="CD398" s="186"/>
      <c r="CE398" s="186"/>
      <c r="CF398" s="186"/>
      <c r="CG398" s="186"/>
      <c r="CH398" s="186"/>
      <c r="CI398" s="186"/>
      <c r="CJ398" s="186"/>
      <c r="CK398" s="186"/>
    </row>
    <row r="399" spans="2:89" x14ac:dyDescent="0.35">
      <c r="B399" s="171" t="s">
        <v>505</v>
      </c>
      <c r="E399" s="8"/>
      <c r="H399" s="196"/>
      <c r="I399" s="197"/>
      <c r="J399" s="197"/>
      <c r="K399" s="198"/>
      <c r="L399" s="198"/>
      <c r="M399" s="198"/>
      <c r="N399" s="198"/>
      <c r="O399" s="198"/>
      <c r="P399" s="198"/>
      <c r="R399" s="198"/>
      <c r="S399" s="186"/>
      <c r="T399" s="186"/>
      <c r="U399" s="186"/>
      <c r="V399" s="186"/>
      <c r="W399" s="186"/>
      <c r="X399" s="186"/>
      <c r="Y399" s="186"/>
      <c r="Z399" s="186"/>
      <c r="AA399" s="186"/>
      <c r="AB399" s="186"/>
      <c r="AC399" s="186"/>
      <c r="AD399" s="186"/>
      <c r="AE399" s="186"/>
      <c r="AF399" s="186"/>
      <c r="AG399" s="186"/>
      <c r="AH399" s="186"/>
      <c r="AI399" s="186"/>
      <c r="AJ399" s="186"/>
      <c r="AK399" s="186"/>
      <c r="AL399" s="186"/>
      <c r="AM399" s="186"/>
      <c r="AN399" s="186"/>
      <c r="AO399" s="186"/>
      <c r="AP399" s="186"/>
      <c r="AQ399" s="186"/>
      <c r="AR399" s="186"/>
      <c r="AS399" s="186"/>
      <c r="AT399" s="186"/>
      <c r="AU399" s="186"/>
      <c r="AV399" s="186"/>
      <c r="AW399" s="186"/>
      <c r="AX399" s="186"/>
      <c r="AY399" s="186"/>
      <c r="AZ399" s="186"/>
      <c r="BA399" s="186"/>
      <c r="BB399" s="186"/>
      <c r="BC399" s="186"/>
      <c r="BD399" s="186"/>
      <c r="BE399" s="186"/>
      <c r="BF399" s="186"/>
      <c r="BG399" s="186"/>
      <c r="BH399" s="186"/>
      <c r="BI399" s="186"/>
      <c r="BJ399" s="186"/>
      <c r="BK399" s="186"/>
      <c r="BL399" s="186"/>
      <c r="BM399" s="186"/>
      <c r="BN399" s="186"/>
      <c r="BO399" s="186"/>
      <c r="BP399" s="186"/>
      <c r="BQ399" s="186"/>
      <c r="BR399" s="186"/>
      <c r="BS399" s="186"/>
      <c r="BT399" s="186"/>
      <c r="BU399" s="186"/>
      <c r="BV399" s="186"/>
      <c r="BW399" s="186"/>
      <c r="BX399" s="186"/>
      <c r="BY399" s="186"/>
      <c r="BZ399" s="186"/>
      <c r="CA399" s="186"/>
      <c r="CB399" s="186"/>
      <c r="CC399" s="186"/>
      <c r="CD399" s="186"/>
      <c r="CE399" s="186"/>
      <c r="CF399" s="186"/>
      <c r="CG399" s="186"/>
      <c r="CH399" s="186"/>
      <c r="CI399" s="186"/>
      <c r="CJ399" s="186"/>
      <c r="CK399" s="186"/>
    </row>
    <row r="400" spans="2:89" x14ac:dyDescent="0.35">
      <c r="B400" s="171" t="s">
        <v>463</v>
      </c>
      <c r="E400" s="8"/>
      <c r="H400" s="196"/>
      <c r="I400" s="197"/>
      <c r="J400" s="197"/>
      <c r="K400" s="198"/>
      <c r="L400" s="198"/>
      <c r="M400" s="198"/>
      <c r="N400" s="198"/>
      <c r="O400" s="198"/>
      <c r="P400" s="198"/>
      <c r="R400" s="198"/>
      <c r="S400" s="186" t="str">
        <f t="shared" ref="S400:AX400" si="262">S$22</f>
        <v>S$18</v>
      </c>
      <c r="T400" s="186" t="str">
        <f t="shared" si="262"/>
        <v>T$18</v>
      </c>
      <c r="U400" s="186" t="str">
        <f t="shared" si="262"/>
        <v>U$18</v>
      </c>
      <c r="V400" s="186" t="str">
        <f t="shared" si="262"/>
        <v>V$18</v>
      </c>
      <c r="W400" s="186" t="str">
        <f t="shared" si="262"/>
        <v>W$18</v>
      </c>
      <c r="X400" s="186" t="str">
        <f t="shared" si="262"/>
        <v>X$18</v>
      </c>
      <c r="Y400" s="186" t="str">
        <f t="shared" si="262"/>
        <v>Y$18</v>
      </c>
      <c r="Z400" s="186" t="str">
        <f t="shared" si="262"/>
        <v>Z$18</v>
      </c>
      <c r="AA400" s="186" t="str">
        <f t="shared" si="262"/>
        <v>AA$18</v>
      </c>
      <c r="AB400" s="186" t="str">
        <f t="shared" si="262"/>
        <v>AB$18</v>
      </c>
      <c r="AC400" s="186" t="str">
        <f t="shared" si="262"/>
        <v>AC$18</v>
      </c>
      <c r="AD400" s="186" t="str">
        <f t="shared" si="262"/>
        <v>AD$18</v>
      </c>
      <c r="AE400" s="186" t="str">
        <f t="shared" si="262"/>
        <v>AE$18</v>
      </c>
      <c r="AF400" s="186" t="str">
        <f t="shared" si="262"/>
        <v>AF$18</v>
      </c>
      <c r="AG400" s="186" t="str">
        <f t="shared" si="262"/>
        <v>AG$18</v>
      </c>
      <c r="AH400" s="186" t="str">
        <f t="shared" si="262"/>
        <v>AH$18</v>
      </c>
      <c r="AI400" s="186" t="str">
        <f t="shared" si="262"/>
        <v>AI$18</v>
      </c>
      <c r="AJ400" s="186" t="str">
        <f t="shared" si="262"/>
        <v>AJ$18</v>
      </c>
      <c r="AK400" s="186" t="str">
        <f t="shared" si="262"/>
        <v>AK$18</v>
      </c>
      <c r="AL400" s="186" t="str">
        <f t="shared" si="262"/>
        <v>AL$18</v>
      </c>
      <c r="AM400" s="186" t="str">
        <f t="shared" si="262"/>
        <v>AM$18</v>
      </c>
      <c r="AN400" s="186" t="str">
        <f t="shared" si="262"/>
        <v>AN$18</v>
      </c>
      <c r="AO400" s="186" t="str">
        <f t="shared" si="262"/>
        <v>AO$18</v>
      </c>
      <c r="AP400" s="186" t="str">
        <f t="shared" si="262"/>
        <v>AP$18</v>
      </c>
      <c r="AQ400" s="186" t="str">
        <f t="shared" si="262"/>
        <v>AQ$18</v>
      </c>
      <c r="AR400" s="186" t="str">
        <f t="shared" si="262"/>
        <v>AR$18</v>
      </c>
      <c r="AS400" s="186" t="str">
        <f t="shared" si="262"/>
        <v>AS$18</v>
      </c>
      <c r="AT400" s="186" t="str">
        <f t="shared" si="262"/>
        <v>AT$18</v>
      </c>
      <c r="AU400" s="186" t="str">
        <f t="shared" si="262"/>
        <v>AU$18</v>
      </c>
      <c r="AV400" s="186" t="str">
        <f t="shared" si="262"/>
        <v>AV$18</v>
      </c>
      <c r="AW400" s="186" t="str">
        <f t="shared" si="262"/>
        <v>AW$18</v>
      </c>
      <c r="AX400" s="186" t="str">
        <f t="shared" si="262"/>
        <v>AX$18</v>
      </c>
      <c r="AY400" s="186" t="str">
        <f t="shared" ref="AY400:CD400" si="263">AY$22</f>
        <v>AY$18</v>
      </c>
      <c r="AZ400" s="186" t="str">
        <f t="shared" si="263"/>
        <v>AZ$18</v>
      </c>
      <c r="BA400" s="186" t="str">
        <f t="shared" si="263"/>
        <v>BA$18</v>
      </c>
      <c r="BB400" s="186" t="str">
        <f t="shared" si="263"/>
        <v>BB$18</v>
      </c>
      <c r="BC400" s="186" t="str">
        <f t="shared" si="263"/>
        <v>BC$18</v>
      </c>
      <c r="BD400" s="186" t="str">
        <f t="shared" si="263"/>
        <v>BD$18</v>
      </c>
      <c r="BE400" s="186" t="str">
        <f t="shared" si="263"/>
        <v>BE$18</v>
      </c>
      <c r="BF400" s="186" t="str">
        <f t="shared" si="263"/>
        <v>BF$18</v>
      </c>
      <c r="BG400" s="186" t="str">
        <f t="shared" si="263"/>
        <v>BG$18</v>
      </c>
      <c r="BH400" s="186" t="str">
        <f t="shared" si="263"/>
        <v>BH$18</v>
      </c>
      <c r="BI400" s="186" t="str">
        <f t="shared" si="263"/>
        <v>BI$18</v>
      </c>
      <c r="BJ400" s="186" t="str">
        <f t="shared" si="263"/>
        <v>BJ$18</v>
      </c>
      <c r="BK400" s="186" t="str">
        <f t="shared" si="263"/>
        <v>BK$18</v>
      </c>
      <c r="BL400" s="186" t="str">
        <f t="shared" si="263"/>
        <v>BL$18</v>
      </c>
      <c r="BM400" s="186" t="str">
        <f t="shared" si="263"/>
        <v>BM$18</v>
      </c>
      <c r="BN400" s="186" t="str">
        <f t="shared" si="263"/>
        <v>BN$18</v>
      </c>
      <c r="BO400" s="186" t="str">
        <f t="shared" si="263"/>
        <v>BO$18</v>
      </c>
      <c r="BP400" s="186" t="str">
        <f t="shared" si="263"/>
        <v>BP$18</v>
      </c>
      <c r="BQ400" s="186" t="str">
        <f t="shared" si="263"/>
        <v>BQ$18</v>
      </c>
      <c r="BR400" s="186" t="str">
        <f t="shared" si="263"/>
        <v>BR$18</v>
      </c>
      <c r="BS400" s="186" t="str">
        <f t="shared" si="263"/>
        <v>BS$18</v>
      </c>
      <c r="BT400" s="186" t="str">
        <f t="shared" si="263"/>
        <v>BT$18</v>
      </c>
      <c r="BU400" s="186" t="str">
        <f t="shared" si="263"/>
        <v>BU$18</v>
      </c>
      <c r="BV400" s="186" t="str">
        <f t="shared" si="263"/>
        <v>BV$18</v>
      </c>
      <c r="BW400" s="186" t="str">
        <f t="shared" si="263"/>
        <v>BW$18</v>
      </c>
      <c r="BX400" s="186" t="str">
        <f t="shared" si="263"/>
        <v>BX$18</v>
      </c>
      <c r="BY400" s="186" t="str">
        <f t="shared" si="263"/>
        <v>BY$18</v>
      </c>
      <c r="BZ400" s="186" t="str">
        <f t="shared" si="263"/>
        <v>BZ$18</v>
      </c>
      <c r="CA400" s="186" t="str">
        <f t="shared" si="263"/>
        <v>CA$18</v>
      </c>
      <c r="CB400" s="186" t="str">
        <f t="shared" si="263"/>
        <v>CB$18</v>
      </c>
      <c r="CC400" s="186" t="str">
        <f t="shared" si="263"/>
        <v>CC$18</v>
      </c>
      <c r="CD400" s="186" t="str">
        <f t="shared" si="263"/>
        <v>CD$18</v>
      </c>
      <c r="CE400" s="186" t="str">
        <f t="shared" ref="CE400:CK400" si="264">CE$22</f>
        <v>CE$18</v>
      </c>
      <c r="CF400" s="186" t="str">
        <f t="shared" si="264"/>
        <v>CF$18</v>
      </c>
      <c r="CG400" s="186" t="str">
        <f t="shared" si="264"/>
        <v>CG$18</v>
      </c>
      <c r="CH400" s="186" t="str">
        <f t="shared" si="264"/>
        <v>CH$18</v>
      </c>
      <c r="CI400" s="186" t="str">
        <f t="shared" si="264"/>
        <v>CI$18</v>
      </c>
      <c r="CJ400" s="186" t="str">
        <f t="shared" si="264"/>
        <v>CJ$18</v>
      </c>
      <c r="CK400" s="186" t="str">
        <f t="shared" si="264"/>
        <v>CK$18</v>
      </c>
    </row>
    <row r="401" spans="2:89" x14ac:dyDescent="0.35">
      <c r="B401" s="171" t="s">
        <v>464</v>
      </c>
      <c r="E401" s="8"/>
      <c r="H401" s="196"/>
      <c r="I401" s="197"/>
      <c r="J401" s="197"/>
      <c r="K401" s="198"/>
      <c r="L401" s="198"/>
      <c r="M401" s="198"/>
      <c r="N401" s="198"/>
      <c r="O401" s="198"/>
      <c r="P401" s="198"/>
      <c r="R401" s="198"/>
      <c r="S401" s="186" t="str">
        <f t="shared" ref="S401:AX401" si="265">S$23</f>
        <v>S$19</v>
      </c>
      <c r="T401" s="186" t="str">
        <f t="shared" si="265"/>
        <v>T$19</v>
      </c>
      <c r="U401" s="186" t="str">
        <f t="shared" si="265"/>
        <v>U$19</v>
      </c>
      <c r="V401" s="186" t="str">
        <f t="shared" si="265"/>
        <v>V$19</v>
      </c>
      <c r="W401" s="186" t="str">
        <f t="shared" si="265"/>
        <v>W$19</v>
      </c>
      <c r="X401" s="186" t="str">
        <f t="shared" si="265"/>
        <v>X$19</v>
      </c>
      <c r="Y401" s="186" t="str">
        <f t="shared" si="265"/>
        <v>Y$19</v>
      </c>
      <c r="Z401" s="186" t="str">
        <f t="shared" si="265"/>
        <v>Z$19</v>
      </c>
      <c r="AA401" s="186" t="str">
        <f t="shared" si="265"/>
        <v>AA$19</v>
      </c>
      <c r="AB401" s="186" t="str">
        <f t="shared" si="265"/>
        <v>AB$19</v>
      </c>
      <c r="AC401" s="186" t="str">
        <f t="shared" si="265"/>
        <v>AC$19</v>
      </c>
      <c r="AD401" s="186" t="str">
        <f t="shared" si="265"/>
        <v>AD$19</v>
      </c>
      <c r="AE401" s="186" t="str">
        <f t="shared" si="265"/>
        <v>AE$19</v>
      </c>
      <c r="AF401" s="186" t="str">
        <f t="shared" si="265"/>
        <v>AF$19</v>
      </c>
      <c r="AG401" s="186" t="str">
        <f t="shared" si="265"/>
        <v>AG$19</v>
      </c>
      <c r="AH401" s="186" t="str">
        <f t="shared" si="265"/>
        <v>AH$19</v>
      </c>
      <c r="AI401" s="186" t="str">
        <f t="shared" si="265"/>
        <v>AI$19</v>
      </c>
      <c r="AJ401" s="186" t="str">
        <f t="shared" si="265"/>
        <v>AJ$19</v>
      </c>
      <c r="AK401" s="186" t="str">
        <f t="shared" si="265"/>
        <v>AK$19</v>
      </c>
      <c r="AL401" s="186" t="str">
        <f t="shared" si="265"/>
        <v>AL$19</v>
      </c>
      <c r="AM401" s="186" t="str">
        <f t="shared" si="265"/>
        <v>AM$19</v>
      </c>
      <c r="AN401" s="186" t="str">
        <f t="shared" si="265"/>
        <v>AN$19</v>
      </c>
      <c r="AO401" s="186" t="str">
        <f t="shared" si="265"/>
        <v>AO$19</v>
      </c>
      <c r="AP401" s="186" t="str">
        <f t="shared" si="265"/>
        <v>AP$19</v>
      </c>
      <c r="AQ401" s="186" t="str">
        <f t="shared" si="265"/>
        <v>AQ$19</v>
      </c>
      <c r="AR401" s="186" t="str">
        <f t="shared" si="265"/>
        <v>AR$19</v>
      </c>
      <c r="AS401" s="186" t="str">
        <f t="shared" si="265"/>
        <v>AS$19</v>
      </c>
      <c r="AT401" s="186" t="str">
        <f t="shared" si="265"/>
        <v>AT$19</v>
      </c>
      <c r="AU401" s="186" t="str">
        <f t="shared" si="265"/>
        <v>AU$19</v>
      </c>
      <c r="AV401" s="186" t="str">
        <f t="shared" si="265"/>
        <v>AV$19</v>
      </c>
      <c r="AW401" s="186" t="str">
        <f t="shared" si="265"/>
        <v>AW$19</v>
      </c>
      <c r="AX401" s="186" t="str">
        <f t="shared" si="265"/>
        <v>AX$19</v>
      </c>
      <c r="AY401" s="186" t="str">
        <f t="shared" ref="AY401:CD401" si="266">AY$23</f>
        <v>AY$19</v>
      </c>
      <c r="AZ401" s="186" t="str">
        <f t="shared" si="266"/>
        <v>AZ$19</v>
      </c>
      <c r="BA401" s="186" t="str">
        <f t="shared" si="266"/>
        <v>BA$19</v>
      </c>
      <c r="BB401" s="186" t="str">
        <f t="shared" si="266"/>
        <v>BB$19</v>
      </c>
      <c r="BC401" s="186" t="str">
        <f t="shared" si="266"/>
        <v>BC$19</v>
      </c>
      <c r="BD401" s="186" t="str">
        <f t="shared" si="266"/>
        <v>BD$19</v>
      </c>
      <c r="BE401" s="186" t="str">
        <f t="shared" si="266"/>
        <v>BE$19</v>
      </c>
      <c r="BF401" s="186" t="str">
        <f t="shared" si="266"/>
        <v>BF$19</v>
      </c>
      <c r="BG401" s="186" t="str">
        <f t="shared" si="266"/>
        <v>BG$19</v>
      </c>
      <c r="BH401" s="186" t="str">
        <f t="shared" si="266"/>
        <v>BH$19</v>
      </c>
      <c r="BI401" s="186" t="str">
        <f t="shared" si="266"/>
        <v>BI$19</v>
      </c>
      <c r="BJ401" s="186" t="str">
        <f t="shared" si="266"/>
        <v>BJ$19</v>
      </c>
      <c r="BK401" s="186" t="str">
        <f t="shared" si="266"/>
        <v>BK$19</v>
      </c>
      <c r="BL401" s="186" t="str">
        <f t="shared" si="266"/>
        <v>BL$19</v>
      </c>
      <c r="BM401" s="186" t="str">
        <f t="shared" si="266"/>
        <v>BM$19</v>
      </c>
      <c r="BN401" s="186" t="str">
        <f t="shared" si="266"/>
        <v>BN$19</v>
      </c>
      <c r="BO401" s="186" t="str">
        <f t="shared" si="266"/>
        <v>BO$19</v>
      </c>
      <c r="BP401" s="186" t="str">
        <f t="shared" si="266"/>
        <v>BP$19</v>
      </c>
      <c r="BQ401" s="186" t="str">
        <f t="shared" si="266"/>
        <v>BQ$19</v>
      </c>
      <c r="BR401" s="186" t="str">
        <f t="shared" si="266"/>
        <v>BR$19</v>
      </c>
      <c r="BS401" s="186" t="str">
        <f t="shared" si="266"/>
        <v>BS$19</v>
      </c>
      <c r="BT401" s="186" t="str">
        <f t="shared" si="266"/>
        <v>BT$19</v>
      </c>
      <c r="BU401" s="186" t="str">
        <f t="shared" si="266"/>
        <v>BU$19</v>
      </c>
      <c r="BV401" s="186" t="str">
        <f t="shared" si="266"/>
        <v>BV$19</v>
      </c>
      <c r="BW401" s="186" t="str">
        <f t="shared" si="266"/>
        <v>BW$19</v>
      </c>
      <c r="BX401" s="186" t="str">
        <f t="shared" si="266"/>
        <v>BX$19</v>
      </c>
      <c r="BY401" s="186" t="str">
        <f t="shared" si="266"/>
        <v>BY$19</v>
      </c>
      <c r="BZ401" s="186" t="str">
        <f t="shared" si="266"/>
        <v>BZ$19</v>
      </c>
      <c r="CA401" s="186" t="str">
        <f t="shared" si="266"/>
        <v>CA$19</v>
      </c>
      <c r="CB401" s="186" t="str">
        <f t="shared" si="266"/>
        <v>CB$19</v>
      </c>
      <c r="CC401" s="186" t="str">
        <f t="shared" si="266"/>
        <v>CC$19</v>
      </c>
      <c r="CD401" s="186" t="str">
        <f t="shared" si="266"/>
        <v>CD$19</v>
      </c>
      <c r="CE401" s="186" t="str">
        <f t="shared" ref="CE401:CK401" si="267">CE$23</f>
        <v>CE$19</v>
      </c>
      <c r="CF401" s="186" t="str">
        <f t="shared" si="267"/>
        <v>CF$19</v>
      </c>
      <c r="CG401" s="186" t="str">
        <f t="shared" si="267"/>
        <v>CG$19</v>
      </c>
      <c r="CH401" s="186" t="str">
        <f t="shared" si="267"/>
        <v>CH$19</v>
      </c>
      <c r="CI401" s="186" t="str">
        <f t="shared" si="267"/>
        <v>CI$19</v>
      </c>
      <c r="CJ401" s="186" t="str">
        <f t="shared" si="267"/>
        <v>CJ$19</v>
      </c>
      <c r="CK401" s="186" t="str">
        <f t="shared" si="267"/>
        <v>CK$19</v>
      </c>
    </row>
    <row r="402" spans="2:89" x14ac:dyDescent="0.35">
      <c r="B402" s="70" t="s">
        <v>297</v>
      </c>
      <c r="C402" s="31"/>
      <c r="D402" t="s">
        <v>851</v>
      </c>
      <c r="E402" s="8" t="str">
        <f t="shared" ref="E402:E425" si="268">ROW()&amp;" "&amp;D402</f>
        <v>402 DTERMY-PV</v>
      </c>
      <c r="F402" t="s">
        <v>350</v>
      </c>
      <c r="G402" s="31" t="s">
        <v>243</v>
      </c>
      <c r="H402" s="48"/>
      <c r="I402" s="286"/>
      <c r="J402" s="286"/>
      <c r="K402" s="48"/>
      <c r="L402" s="48"/>
      <c r="M402" s="48"/>
      <c r="N402" s="48"/>
      <c r="O402" s="48"/>
      <c r="P402" s="48"/>
      <c r="R402" s="70"/>
      <c r="S402" s="287"/>
      <c r="T402" s="287"/>
      <c r="U402" s="287"/>
      <c r="V402" s="287"/>
      <c r="W402" s="287"/>
      <c r="X402" s="287"/>
      <c r="Y402" s="287"/>
      <c r="Z402" s="287"/>
      <c r="AA402" s="287"/>
      <c r="AB402" s="287"/>
      <c r="AC402" s="287"/>
      <c r="AD402" s="287"/>
      <c r="AE402" s="287"/>
      <c r="AF402" s="287"/>
      <c r="AG402" s="287"/>
      <c r="AH402" s="287"/>
      <c r="AI402" s="287"/>
      <c r="AJ402" s="287"/>
      <c r="AK402" s="287"/>
      <c r="AL402" s="287"/>
      <c r="AM402" s="287"/>
      <c r="AN402" s="287"/>
      <c r="AO402" s="287"/>
      <c r="AP402" s="287"/>
      <c r="AQ402" s="287"/>
      <c r="AR402" s="287"/>
      <c r="AS402" s="287"/>
      <c r="AT402" s="287"/>
      <c r="AU402" s="287"/>
      <c r="AV402" s="287"/>
      <c r="AW402" s="287"/>
      <c r="AX402" s="287"/>
      <c r="AY402" s="287"/>
      <c r="AZ402" s="287"/>
      <c r="BA402" s="287"/>
      <c r="BB402" s="287"/>
      <c r="BC402" s="287"/>
      <c r="BD402" s="287"/>
      <c r="BE402" s="287"/>
      <c r="BF402" s="287"/>
      <c r="BG402" s="287"/>
      <c r="BH402" s="287"/>
      <c r="BI402" s="287"/>
      <c r="BJ402" s="287"/>
      <c r="BK402" s="287"/>
      <c r="BL402" s="287"/>
      <c r="BM402" s="287"/>
      <c r="BN402" s="287"/>
      <c r="BO402" s="287"/>
      <c r="BP402" s="287"/>
      <c r="BQ402" s="287"/>
      <c r="BR402" s="287"/>
      <c r="BS402" s="287"/>
      <c r="BT402" s="287"/>
      <c r="BU402" s="287"/>
      <c r="BV402" s="287"/>
      <c r="BW402" s="287"/>
      <c r="BX402" s="287"/>
      <c r="BY402" s="287"/>
      <c r="BZ402" s="287"/>
      <c r="CA402" s="287"/>
      <c r="CB402" s="287"/>
      <c r="CC402" s="287"/>
      <c r="CD402" s="287"/>
      <c r="CE402" s="287"/>
      <c r="CF402" s="287"/>
      <c r="CG402" s="287"/>
      <c r="CH402" s="287"/>
      <c r="CI402" s="287"/>
      <c r="CJ402" s="287"/>
      <c r="CK402" s="287"/>
    </row>
    <row r="403" spans="2:89" x14ac:dyDescent="0.35">
      <c r="B403" s="95" t="str">
        <f>"Assumptions - "&amp;B402</f>
        <v>Assumptions - Rolling fixed term debt - multiple borrowings w/ annual control:</v>
      </c>
      <c r="D403" t="s">
        <v>851</v>
      </c>
      <c r="E403" t="str">
        <f t="shared" si="268"/>
        <v>403 DTERMY-PV</v>
      </c>
      <c r="G403" t="str">
        <f>E403</f>
        <v>403 DTERMY-PV</v>
      </c>
      <c r="I403"/>
      <c r="J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row>
    <row r="404" spans="2:89" x14ac:dyDescent="0.35">
      <c r="B404" s="155" t="s">
        <v>287</v>
      </c>
      <c r="D404" t="s">
        <v>851</v>
      </c>
      <c r="E404" t="str">
        <f t="shared" si="268"/>
        <v>404 DTERMY-PV</v>
      </c>
      <c r="F404" s="31"/>
      <c r="G404" t="str">
        <f>E404</f>
        <v>404 DTERMY-PV</v>
      </c>
      <c r="H404" s="57">
        <v>4</v>
      </c>
      <c r="I404" s="31"/>
      <c r="J404" s="31"/>
      <c r="K404" s="31"/>
      <c r="L404" s="31"/>
      <c r="M404" s="31"/>
      <c r="N404" s="31"/>
      <c r="O404" s="31"/>
      <c r="P404" s="31"/>
      <c r="R404" s="31"/>
      <c r="S404" s="73"/>
      <c r="T404" s="73"/>
      <c r="U404" s="73"/>
      <c r="V404" s="73"/>
      <c r="W404" s="73"/>
      <c r="X404" s="73"/>
      <c r="Y404" s="73"/>
      <c r="Z404" s="73"/>
      <c r="AA404" s="73"/>
      <c r="AB404" s="73"/>
      <c r="AC404" s="73"/>
      <c r="AD404" s="73"/>
      <c r="AE404" s="73"/>
      <c r="AF404" s="73"/>
      <c r="AG404" s="73"/>
      <c r="AH404" s="73"/>
      <c r="AI404" s="73"/>
      <c r="AJ404" s="73"/>
      <c r="AK404" s="73"/>
      <c r="AL404" s="73"/>
      <c r="AM404" s="73"/>
      <c r="AN404" s="73"/>
      <c r="AO404" s="73"/>
      <c r="AP404" s="73"/>
      <c r="AQ404" s="73"/>
      <c r="AR404" s="73"/>
      <c r="AS404" s="73"/>
      <c r="AT404" s="73"/>
      <c r="AU404" s="73"/>
      <c r="AV404" s="73"/>
      <c r="AW404" s="73"/>
      <c r="AX404" s="73"/>
      <c r="AY404" s="73"/>
      <c r="AZ404" s="73"/>
      <c r="BA404" s="73"/>
      <c r="BB404" s="73"/>
      <c r="BC404" s="73"/>
      <c r="BD404" s="73"/>
      <c r="BE404" s="73"/>
      <c r="BF404" s="73"/>
      <c r="BG404" s="73"/>
      <c r="BH404" s="73"/>
      <c r="BI404" s="73"/>
      <c r="BJ404" s="73"/>
      <c r="BK404" s="73"/>
      <c r="BL404" s="73"/>
      <c r="BM404" s="73"/>
      <c r="BN404" s="73"/>
      <c r="BO404" s="73"/>
      <c r="BP404" s="73"/>
      <c r="BQ404" s="73"/>
      <c r="BR404" s="73"/>
      <c r="BS404" s="73"/>
      <c r="BT404" s="73"/>
      <c r="BU404" s="73"/>
      <c r="BV404" s="73"/>
      <c r="BW404" s="73"/>
      <c r="BX404" s="73"/>
      <c r="BY404" s="73"/>
      <c r="BZ404" s="73"/>
      <c r="CA404" s="73"/>
      <c r="CB404" s="73"/>
      <c r="CC404" s="73"/>
      <c r="CD404" s="73"/>
      <c r="CE404" s="73"/>
      <c r="CF404" s="73"/>
      <c r="CG404" s="73"/>
      <c r="CH404" s="73"/>
      <c r="CI404" s="73"/>
      <c r="CJ404" s="73"/>
      <c r="CK404" s="73"/>
    </row>
    <row r="405" spans="2:89" x14ac:dyDescent="0.35">
      <c r="B405" s="155" t="s">
        <v>294</v>
      </c>
      <c r="D405" t="s">
        <v>851</v>
      </c>
      <c r="E405" t="str">
        <f t="shared" si="268"/>
        <v>405 DTERMY-PV</v>
      </c>
      <c r="F405" s="31"/>
      <c r="G405" t="str">
        <f>E405</f>
        <v>405 DTERMY-PV</v>
      </c>
      <c r="H405" s="57">
        <v>3</v>
      </c>
      <c r="I405" s="31"/>
      <c r="J405" s="31"/>
      <c r="K405" s="31"/>
      <c r="L405" s="31"/>
      <c r="M405" s="31"/>
      <c r="N405" s="31"/>
      <c r="O405" s="31"/>
      <c r="P405" s="31"/>
      <c r="R405" s="31"/>
      <c r="S405" s="73"/>
      <c r="T405" s="73"/>
      <c r="U405" s="73"/>
      <c r="V405" s="73"/>
      <c r="W405" s="73"/>
      <c r="X405" s="73"/>
      <c r="Y405" s="73"/>
      <c r="Z405" s="73"/>
      <c r="AA405" s="73"/>
      <c r="AB405" s="73"/>
      <c r="AC405" s="73"/>
      <c r="AD405" s="73"/>
      <c r="AE405" s="73"/>
      <c r="AF405" s="73"/>
      <c r="AG405" s="73"/>
      <c r="AH405" s="73"/>
      <c r="AI405" s="73"/>
      <c r="AJ405" s="73"/>
      <c r="AK405" s="73"/>
      <c r="AL405" s="73"/>
      <c r="AM405" s="73"/>
      <c r="AN405" s="73"/>
      <c r="AO405" s="73"/>
      <c r="AP405" s="73"/>
      <c r="AQ405" s="73"/>
      <c r="AR405" s="73"/>
      <c r="AS405" s="73"/>
      <c r="AT405" s="73"/>
      <c r="AU405" s="73"/>
      <c r="AV405" s="73"/>
      <c r="AW405" s="73"/>
      <c r="AX405" s="73"/>
      <c r="AY405" s="73"/>
      <c r="AZ405" s="73"/>
      <c r="BA405" s="73"/>
      <c r="BB405" s="73"/>
      <c r="BC405" s="73"/>
      <c r="BD405" s="73"/>
      <c r="BE405" s="73"/>
      <c r="BF405" s="73"/>
      <c r="BG405" s="73"/>
      <c r="BH405" s="73"/>
      <c r="BI405" s="73"/>
      <c r="BJ405" s="73"/>
      <c r="BK405" s="73"/>
      <c r="BL405" s="73"/>
      <c r="BM405" s="73"/>
      <c r="BN405" s="73"/>
      <c r="BO405" s="73"/>
      <c r="BP405" s="73"/>
      <c r="BQ405" s="73"/>
      <c r="BR405" s="73"/>
      <c r="BS405" s="73"/>
      <c r="BT405" s="73"/>
      <c r="BU405" s="73"/>
      <c r="BV405" s="73"/>
      <c r="BW405" s="73"/>
      <c r="BX405" s="73"/>
      <c r="BY405" s="73"/>
      <c r="BZ405" s="73"/>
      <c r="CA405" s="73"/>
      <c r="CB405" s="73"/>
      <c r="CC405" s="73"/>
      <c r="CD405" s="73"/>
      <c r="CE405" s="73"/>
      <c r="CF405" s="73"/>
      <c r="CG405" s="73"/>
      <c r="CH405" s="73"/>
      <c r="CI405" s="73"/>
      <c r="CJ405" s="73"/>
      <c r="CK405" s="73"/>
    </row>
    <row r="406" spans="2:89" x14ac:dyDescent="0.35">
      <c r="B406" s="155" t="s">
        <v>288</v>
      </c>
      <c r="D406" t="s">
        <v>851</v>
      </c>
      <c r="E406" t="str">
        <f t="shared" si="268"/>
        <v>406 DTERMY-PV</v>
      </c>
      <c r="F406" s="31"/>
      <c r="G406" t="str">
        <f>E406</f>
        <v>406 DTERMY-PV</v>
      </c>
      <c r="H406" s="59">
        <v>0.1</v>
      </c>
      <c r="I406" s="31"/>
      <c r="J406" s="31"/>
      <c r="K406" s="31"/>
      <c r="L406" s="31"/>
      <c r="M406" s="31"/>
      <c r="N406" s="31"/>
      <c r="O406" s="31"/>
      <c r="P406" s="31"/>
      <c r="R406" s="31"/>
      <c r="S406" s="73"/>
      <c r="T406" s="73"/>
      <c r="U406" s="73"/>
      <c r="V406" s="73"/>
      <c r="W406" s="73"/>
      <c r="X406" s="73"/>
      <c r="Y406" s="73"/>
      <c r="Z406" s="73"/>
      <c r="AA406" s="73"/>
      <c r="AB406" s="73"/>
      <c r="AC406" s="73"/>
      <c r="AD406" s="73"/>
      <c r="AE406" s="73"/>
      <c r="AF406" s="73"/>
      <c r="AG406" s="73"/>
      <c r="AH406" s="73"/>
      <c r="AI406" s="73"/>
      <c r="AJ406" s="73"/>
      <c r="AK406" s="73"/>
      <c r="AL406" s="73"/>
      <c r="AM406" s="73"/>
      <c r="AN406" s="73"/>
      <c r="AO406" s="73"/>
      <c r="AP406" s="73"/>
      <c r="AQ406" s="73"/>
      <c r="AR406" s="73"/>
      <c r="AS406" s="73"/>
      <c r="AT406" s="73"/>
      <c r="AU406" s="73"/>
      <c r="AV406" s="73"/>
      <c r="AW406" s="73"/>
      <c r="AX406" s="73"/>
      <c r="AY406" s="73"/>
      <c r="AZ406" s="73"/>
      <c r="BA406" s="73"/>
      <c r="BB406" s="73"/>
      <c r="BC406" s="73"/>
      <c r="BD406" s="73"/>
      <c r="BE406" s="73"/>
      <c r="BF406" s="73"/>
      <c r="BG406" s="73"/>
      <c r="BH406" s="73"/>
      <c r="BI406" s="73"/>
      <c r="BJ406" s="73"/>
      <c r="BK406" s="73"/>
      <c r="BL406" s="73"/>
      <c r="BM406" s="73"/>
      <c r="BN406" s="73"/>
      <c r="BO406" s="73"/>
      <c r="BP406" s="73"/>
      <c r="BQ406" s="73"/>
      <c r="BR406" s="73"/>
      <c r="BS406" s="73"/>
      <c r="BT406" s="73"/>
      <c r="BU406" s="73"/>
      <c r="BV406" s="73"/>
      <c r="BW406" s="73"/>
      <c r="BX406" s="73"/>
      <c r="BY406" s="73"/>
      <c r="BZ406" s="73"/>
      <c r="CA406" s="73"/>
      <c r="CB406" s="73"/>
      <c r="CC406" s="73"/>
      <c r="CD406" s="73"/>
      <c r="CE406" s="73"/>
      <c r="CF406" s="73"/>
      <c r="CG406" s="73"/>
      <c r="CH406" s="73"/>
      <c r="CI406" s="73"/>
      <c r="CJ406" s="73"/>
      <c r="CK406" s="73"/>
    </row>
    <row r="407" spans="2:89" x14ac:dyDescent="0.35">
      <c r="B407" s="154" t="s">
        <v>295</v>
      </c>
      <c r="D407" t="s">
        <v>851</v>
      </c>
      <c r="E407" t="str">
        <f t="shared" si="268"/>
        <v>407 DTERMY-PV</v>
      </c>
      <c r="F407" s="31"/>
      <c r="G407" t="str">
        <f>E407</f>
        <v>407 DTERMY-PV</v>
      </c>
      <c r="H407" s="23">
        <v>1000</v>
      </c>
      <c r="I407" s="31"/>
      <c r="J407" s="31"/>
      <c r="K407" s="31"/>
      <c r="L407" s="31"/>
      <c r="M407" s="31"/>
      <c r="N407" s="31"/>
      <c r="O407" s="31"/>
      <c r="P407" s="31"/>
      <c r="R407" s="31"/>
      <c r="S407" s="73"/>
      <c r="T407" s="73"/>
      <c r="U407" s="73"/>
      <c r="V407" s="73"/>
      <c r="W407" s="73"/>
      <c r="X407" s="73"/>
      <c r="Y407" s="73"/>
      <c r="Z407" s="73"/>
      <c r="AA407" s="73"/>
      <c r="AB407" s="73"/>
      <c r="AC407" s="73"/>
      <c r="AD407" s="73"/>
      <c r="AE407" s="73"/>
      <c r="AF407" s="73"/>
      <c r="AG407" s="73"/>
      <c r="AH407" s="73"/>
      <c r="AI407" s="73"/>
      <c r="AJ407" s="73"/>
      <c r="AK407" s="73"/>
      <c r="AL407" s="73"/>
      <c r="AM407" s="73"/>
      <c r="AN407" s="73"/>
      <c r="AO407" s="73"/>
      <c r="AP407" s="73"/>
      <c r="AQ407" s="73"/>
      <c r="AR407" s="73"/>
      <c r="AS407" s="73"/>
      <c r="AT407" s="73"/>
      <c r="AU407" s="73"/>
      <c r="AV407" s="73"/>
      <c r="AW407" s="73"/>
      <c r="AX407" s="73"/>
      <c r="AY407" s="73"/>
      <c r="AZ407" s="73"/>
      <c r="BA407" s="73"/>
      <c r="BB407" s="73"/>
      <c r="BC407" s="73"/>
      <c r="BD407" s="73"/>
      <c r="BE407" s="73"/>
      <c r="BF407" s="73"/>
      <c r="BG407" s="73"/>
      <c r="BH407" s="73"/>
      <c r="BI407" s="73"/>
      <c r="BJ407" s="73"/>
      <c r="BK407" s="73"/>
      <c r="BL407" s="73"/>
      <c r="BM407" s="73"/>
      <c r="BN407" s="73"/>
      <c r="BO407" s="73"/>
      <c r="BP407" s="73"/>
      <c r="BQ407" s="73"/>
      <c r="BR407" s="73"/>
      <c r="BS407" s="73"/>
      <c r="BT407" s="73"/>
      <c r="BU407" s="73"/>
      <c r="BV407" s="73"/>
      <c r="BW407" s="73"/>
      <c r="BX407" s="73"/>
      <c r="BY407" s="73"/>
      <c r="BZ407" s="73"/>
      <c r="CA407" s="73"/>
      <c r="CB407" s="73"/>
      <c r="CC407" s="73"/>
      <c r="CD407" s="73"/>
      <c r="CE407" s="73"/>
      <c r="CF407" s="73"/>
      <c r="CG407" s="73"/>
      <c r="CH407" s="73"/>
      <c r="CI407" s="73"/>
      <c r="CJ407" s="73"/>
      <c r="CK407" s="73"/>
    </row>
    <row r="408" spans="2:89" x14ac:dyDescent="0.35">
      <c r="B408" s="124"/>
      <c r="C408" s="31"/>
      <c r="D408" t="s">
        <v>851</v>
      </c>
      <c r="E408" t="str">
        <f t="shared" si="268"/>
        <v>408 DTERMY-PV</v>
      </c>
      <c r="F408" s="31"/>
      <c r="G408" s="31"/>
      <c r="H408" s="31"/>
      <c r="I408" s="31"/>
      <c r="J408" s="31"/>
      <c r="K408" s="31"/>
      <c r="L408" s="31"/>
      <c r="M408" s="31"/>
      <c r="N408" s="31"/>
      <c r="O408" s="31"/>
      <c r="P408" s="31"/>
      <c r="R408" s="31"/>
      <c r="S408" s="73"/>
      <c r="T408" s="73"/>
      <c r="U408" s="73"/>
      <c r="V408" s="73"/>
      <c r="W408" s="73"/>
      <c r="X408" s="73"/>
      <c r="Y408" s="73"/>
      <c r="Z408" s="73"/>
      <c r="AA408" s="73"/>
      <c r="AB408" s="73"/>
      <c r="AC408" s="73"/>
      <c r="AD408" s="73"/>
      <c r="AE408" s="73"/>
      <c r="AF408" s="73"/>
      <c r="AG408" s="73"/>
      <c r="AH408" s="73"/>
      <c r="AI408" s="73"/>
      <c r="AJ408" s="73"/>
      <c r="AK408" s="73"/>
      <c r="AL408" s="73"/>
      <c r="AM408" s="73"/>
      <c r="AN408" s="73"/>
      <c r="AO408" s="73"/>
      <c r="AP408" s="73"/>
      <c r="AQ408" s="73"/>
      <c r="AR408" s="73"/>
      <c r="AS408" s="73"/>
      <c r="AT408" s="73"/>
      <c r="AU408" s="73"/>
      <c r="AV408" s="73"/>
      <c r="AW408" s="73"/>
      <c r="AX408" s="73"/>
      <c r="AY408" s="73"/>
      <c r="AZ408" s="73"/>
      <c r="BA408" s="73"/>
      <c r="BB408" s="73"/>
      <c r="BC408" s="73"/>
      <c r="BD408" s="73"/>
      <c r="BE408" s="73"/>
      <c r="BF408" s="73"/>
      <c r="BG408" s="73"/>
      <c r="BH408" s="73"/>
      <c r="BI408" s="73"/>
      <c r="BJ408" s="73"/>
      <c r="BK408" s="73"/>
      <c r="BL408" s="73"/>
      <c r="BM408" s="73"/>
      <c r="BN408" s="73"/>
      <c r="BO408" s="73"/>
      <c r="BP408" s="73"/>
      <c r="BQ408" s="73"/>
      <c r="BR408" s="73"/>
      <c r="BS408" s="73"/>
      <c r="BT408" s="73"/>
      <c r="BU408" s="73"/>
      <c r="BV408" s="73"/>
      <c r="BW408" s="73"/>
      <c r="BX408" s="73"/>
      <c r="BY408" s="73"/>
      <c r="BZ408" s="73"/>
      <c r="CA408" s="73"/>
      <c r="CB408" s="73"/>
      <c r="CC408" s="73"/>
      <c r="CD408" s="73"/>
      <c r="CE408" s="73"/>
      <c r="CF408" s="73"/>
      <c r="CG408" s="73"/>
      <c r="CH408" s="73"/>
      <c r="CI408" s="73"/>
      <c r="CJ408" s="73"/>
      <c r="CK408" s="73"/>
    </row>
    <row r="409" spans="2:89" x14ac:dyDescent="0.35">
      <c r="B409" s="95" t="s">
        <v>290</v>
      </c>
      <c r="D409" t="s">
        <v>851</v>
      </c>
      <c r="E409" t="str">
        <f t="shared" si="268"/>
        <v>409 DTERMY-PV</v>
      </c>
      <c r="F409" s="281"/>
      <c r="R409" s="92"/>
      <c r="S409" s="150"/>
      <c r="T409" s="150"/>
      <c r="U409" s="150"/>
      <c r="V409" s="150"/>
      <c r="W409" s="150"/>
      <c r="X409" s="150"/>
      <c r="Y409" s="150"/>
      <c r="Z409" s="150"/>
      <c r="AA409" s="150"/>
      <c r="AB409" s="150"/>
      <c r="AC409" s="150"/>
      <c r="AD409" s="150"/>
      <c r="AE409" s="150"/>
      <c r="AF409" s="150"/>
      <c r="AG409" s="150"/>
      <c r="AH409" s="150"/>
      <c r="AI409" s="150"/>
      <c r="AJ409" s="150"/>
      <c r="AK409" s="150"/>
      <c r="AL409" s="150"/>
      <c r="AM409" s="150"/>
      <c r="AN409" s="150"/>
      <c r="AO409" s="150"/>
      <c r="AP409" s="150"/>
      <c r="AQ409" s="150"/>
      <c r="AR409" s="150"/>
      <c r="AS409" s="150"/>
      <c r="AT409" s="150"/>
      <c r="AU409" s="150"/>
      <c r="AV409" s="150"/>
      <c r="AW409" s="150"/>
      <c r="AX409" s="150"/>
      <c r="AY409" s="150"/>
      <c r="AZ409" s="150"/>
      <c r="BA409" s="150"/>
      <c r="BB409" s="150"/>
      <c r="BC409" s="150"/>
      <c r="BD409" s="150"/>
      <c r="BE409" s="150"/>
      <c r="BF409" s="150"/>
      <c r="BG409" s="150"/>
      <c r="BH409" s="150"/>
      <c r="BI409" s="150"/>
      <c r="BJ409" s="150"/>
      <c r="BK409" s="150"/>
      <c r="BL409" s="150"/>
      <c r="BM409" s="150"/>
      <c r="BN409" s="150"/>
      <c r="BO409" s="150"/>
      <c r="BP409" s="150"/>
      <c r="BQ409" s="150"/>
      <c r="BR409" s="150"/>
      <c r="BS409" s="150"/>
      <c r="BT409" s="150"/>
      <c r="BU409" s="150"/>
      <c r="BV409" s="150"/>
      <c r="BW409" s="150"/>
      <c r="BX409" s="150"/>
      <c r="BY409" s="150"/>
      <c r="BZ409" s="150"/>
      <c r="CA409" s="150"/>
      <c r="CB409" s="150"/>
      <c r="CC409" s="150"/>
      <c r="CD409" s="150"/>
      <c r="CE409" s="150"/>
      <c r="CF409" s="150"/>
      <c r="CG409" s="150"/>
      <c r="CH409" s="150"/>
      <c r="CI409" s="150"/>
      <c r="CJ409" s="150"/>
      <c r="CK409" s="150"/>
    </row>
    <row r="410" spans="2:89" x14ac:dyDescent="0.35">
      <c r="B410" s="154" t="s">
        <v>289</v>
      </c>
      <c r="D410" t="s">
        <v>851</v>
      </c>
      <c r="E410" t="str">
        <f t="shared" si="268"/>
        <v>410 DTERMY-PV</v>
      </c>
      <c r="F410" s="281"/>
      <c r="K410" s="24">
        <f>H407</f>
        <v>1000</v>
      </c>
      <c r="L410" s="24">
        <f ca="1">K414</f>
        <v>1500000</v>
      </c>
      <c r="M410" s="24">
        <f ca="1">L414</f>
        <v>1500000</v>
      </c>
      <c r="N410" s="24">
        <f ca="1">M414</f>
        <v>1500000</v>
      </c>
      <c r="O410" s="24">
        <f ca="1">N414</f>
        <v>1500000</v>
      </c>
      <c r="P410" s="24">
        <f ca="1">O414</f>
        <v>1500000</v>
      </c>
      <c r="R410"/>
      <c r="S410" s="62">
        <f t="shared" ref="S410:AY410" si="269">R414</f>
        <v>1000</v>
      </c>
      <c r="T410" s="62">
        <f t="shared" ca="1" si="269"/>
        <v>501000</v>
      </c>
      <c r="U410" s="62">
        <f t="shared" ca="1" si="269"/>
        <v>1001000</v>
      </c>
      <c r="V410" s="62">
        <f t="shared" ca="1" si="269"/>
        <v>1500000</v>
      </c>
      <c r="W410" s="62">
        <f t="shared" ca="1" si="269"/>
        <v>1500000</v>
      </c>
      <c r="X410" s="62">
        <f t="shared" ca="1" si="269"/>
        <v>1500000</v>
      </c>
      <c r="Y410" s="62">
        <f t="shared" ca="1" si="269"/>
        <v>1500000</v>
      </c>
      <c r="Z410" s="62">
        <f t="shared" ca="1" si="269"/>
        <v>1500000</v>
      </c>
      <c r="AA410" s="62">
        <f t="shared" ca="1" si="269"/>
        <v>1500000</v>
      </c>
      <c r="AB410" s="62">
        <f t="shared" ca="1" si="269"/>
        <v>1500000</v>
      </c>
      <c r="AC410" s="62">
        <f t="shared" ca="1" si="269"/>
        <v>1500000</v>
      </c>
      <c r="AD410" s="62">
        <f t="shared" ca="1" si="269"/>
        <v>1500000</v>
      </c>
      <c r="AE410" s="62">
        <f t="shared" ca="1" si="269"/>
        <v>1500000</v>
      </c>
      <c r="AF410" s="62">
        <f t="shared" ca="1" si="269"/>
        <v>1500000</v>
      </c>
      <c r="AG410" s="62">
        <f t="shared" ca="1" si="269"/>
        <v>1500000</v>
      </c>
      <c r="AH410" s="62">
        <f t="shared" ca="1" si="269"/>
        <v>1500000</v>
      </c>
      <c r="AI410" s="62">
        <f t="shared" ca="1" si="269"/>
        <v>1500000</v>
      </c>
      <c r="AJ410" s="62">
        <f t="shared" ca="1" si="269"/>
        <v>1500000</v>
      </c>
      <c r="AK410" s="62">
        <f t="shared" ca="1" si="269"/>
        <v>1500000</v>
      </c>
      <c r="AL410" s="62">
        <f t="shared" ca="1" si="269"/>
        <v>1500000</v>
      </c>
      <c r="AM410" s="62">
        <f t="shared" ca="1" si="269"/>
        <v>1500000</v>
      </c>
      <c r="AN410" s="62">
        <f t="shared" ca="1" si="269"/>
        <v>1500000</v>
      </c>
      <c r="AO410" s="62">
        <f t="shared" ca="1" si="269"/>
        <v>1500000</v>
      </c>
      <c r="AP410" s="62">
        <f t="shared" ca="1" si="269"/>
        <v>1500000</v>
      </c>
      <c r="AQ410" s="62">
        <f t="shared" ca="1" si="269"/>
        <v>1500000</v>
      </c>
      <c r="AR410" s="62">
        <f t="shared" ca="1" si="269"/>
        <v>1500000</v>
      </c>
      <c r="AS410" s="62">
        <f t="shared" ca="1" si="269"/>
        <v>1500000</v>
      </c>
      <c r="AT410" s="62">
        <f t="shared" ca="1" si="269"/>
        <v>1500000</v>
      </c>
      <c r="AU410" s="62">
        <f t="shared" ca="1" si="269"/>
        <v>1500000</v>
      </c>
      <c r="AV410" s="62">
        <f t="shared" ca="1" si="269"/>
        <v>1500000</v>
      </c>
      <c r="AW410" s="62">
        <f t="shared" ca="1" si="269"/>
        <v>1500000</v>
      </c>
      <c r="AX410" s="62">
        <f t="shared" ca="1" si="269"/>
        <v>1500000</v>
      </c>
      <c r="AY410" s="62">
        <f t="shared" ca="1" si="269"/>
        <v>1500000</v>
      </c>
      <c r="AZ410" s="62">
        <f t="shared" ref="AZ410:CE410" ca="1" si="270">AY414</f>
        <v>1500000</v>
      </c>
      <c r="BA410" s="62">
        <f t="shared" ca="1" si="270"/>
        <v>1500000</v>
      </c>
      <c r="BB410" s="62">
        <f t="shared" ca="1" si="270"/>
        <v>1500000</v>
      </c>
      <c r="BC410" s="62">
        <f t="shared" ca="1" si="270"/>
        <v>1500000</v>
      </c>
      <c r="BD410" s="62">
        <f t="shared" ca="1" si="270"/>
        <v>1500000</v>
      </c>
      <c r="BE410" s="62">
        <f t="shared" ca="1" si="270"/>
        <v>1500000</v>
      </c>
      <c r="BF410" s="62">
        <f t="shared" ca="1" si="270"/>
        <v>1500000</v>
      </c>
      <c r="BG410" s="62">
        <f t="shared" ca="1" si="270"/>
        <v>1500000</v>
      </c>
      <c r="BH410" s="62">
        <f t="shared" ca="1" si="270"/>
        <v>1500000</v>
      </c>
      <c r="BI410" s="62">
        <f t="shared" ca="1" si="270"/>
        <v>1500000</v>
      </c>
      <c r="BJ410" s="62">
        <f t="shared" ca="1" si="270"/>
        <v>1500000</v>
      </c>
      <c r="BK410" s="62">
        <f t="shared" ca="1" si="270"/>
        <v>1500000</v>
      </c>
      <c r="BL410" s="62">
        <f t="shared" ca="1" si="270"/>
        <v>1500000</v>
      </c>
      <c r="BM410" s="62">
        <f t="shared" ca="1" si="270"/>
        <v>1500000</v>
      </c>
      <c r="BN410" s="62">
        <f t="shared" ca="1" si="270"/>
        <v>1500000</v>
      </c>
      <c r="BO410" s="62">
        <f t="shared" ca="1" si="270"/>
        <v>1500000</v>
      </c>
      <c r="BP410" s="62">
        <f t="shared" ca="1" si="270"/>
        <v>1500000</v>
      </c>
      <c r="BQ410" s="62">
        <f t="shared" ca="1" si="270"/>
        <v>1500000</v>
      </c>
      <c r="BR410" s="62">
        <f t="shared" ca="1" si="270"/>
        <v>1500000</v>
      </c>
      <c r="BS410" s="62">
        <f t="shared" ca="1" si="270"/>
        <v>1500000</v>
      </c>
      <c r="BT410" s="62">
        <f t="shared" ca="1" si="270"/>
        <v>1500000</v>
      </c>
      <c r="BU410" s="62">
        <f t="shared" ca="1" si="270"/>
        <v>1500000</v>
      </c>
      <c r="BV410" s="62">
        <f t="shared" ca="1" si="270"/>
        <v>1500000</v>
      </c>
      <c r="BW410" s="62">
        <f t="shared" ca="1" si="270"/>
        <v>1500000</v>
      </c>
      <c r="BX410" s="62">
        <f t="shared" ca="1" si="270"/>
        <v>1500000</v>
      </c>
      <c r="BY410" s="62">
        <f t="shared" ca="1" si="270"/>
        <v>1500000</v>
      </c>
      <c r="BZ410" s="62">
        <f t="shared" ca="1" si="270"/>
        <v>1500000</v>
      </c>
      <c r="CA410" s="62">
        <f t="shared" ca="1" si="270"/>
        <v>1500000</v>
      </c>
      <c r="CB410" s="62">
        <f t="shared" ca="1" si="270"/>
        <v>1500000</v>
      </c>
      <c r="CC410" s="62">
        <f t="shared" ca="1" si="270"/>
        <v>1500000</v>
      </c>
      <c r="CD410" s="62">
        <f t="shared" ca="1" si="270"/>
        <v>1500000</v>
      </c>
      <c r="CE410" s="62">
        <f t="shared" ca="1" si="270"/>
        <v>1500000</v>
      </c>
      <c r="CF410" s="62">
        <f t="shared" ref="CF410:CK410" ca="1" si="271">CE414</f>
        <v>1500000</v>
      </c>
      <c r="CG410" s="62">
        <f t="shared" ca="1" si="271"/>
        <v>1500000</v>
      </c>
      <c r="CH410" s="62">
        <f t="shared" ca="1" si="271"/>
        <v>1500000</v>
      </c>
      <c r="CI410" s="62">
        <f t="shared" ca="1" si="271"/>
        <v>1500000</v>
      </c>
      <c r="CJ410" s="62">
        <f t="shared" ca="1" si="271"/>
        <v>1500000</v>
      </c>
      <c r="CK410" s="62">
        <f t="shared" ca="1" si="271"/>
        <v>1500000</v>
      </c>
    </row>
    <row r="411" spans="2:89" x14ac:dyDescent="0.35">
      <c r="B411" s="141" t="str">
        <f>"Avg. borrowing per "&amp;B395</f>
        <v>Avg. borrowing per primary unit</v>
      </c>
      <c r="D411" t="s">
        <v>851</v>
      </c>
      <c r="E411" t="str">
        <f t="shared" si="268"/>
        <v>411 DTERMY-PV</v>
      </c>
      <c r="F411" s="281"/>
      <c r="K411" s="18">
        <v>100</v>
      </c>
      <c r="L411" s="18">
        <v>100</v>
      </c>
      <c r="M411" s="18">
        <v>100</v>
      </c>
      <c r="N411" s="18">
        <v>100</v>
      </c>
      <c r="O411" s="18">
        <v>100</v>
      </c>
      <c r="P411" s="18">
        <v>100</v>
      </c>
      <c r="R411"/>
      <c r="S411" s="148" cm="1">
        <f t="array" ref="S411">INDEX($K:$P,ROW(),MATCH(S$3,$K$2:$P$2,0))</f>
        <v>100</v>
      </c>
      <c r="T411" s="148" cm="1">
        <f t="array" ref="T411">INDEX($K:$P,ROW(),MATCH(T$3,$K$2:$P$2,0))</f>
        <v>100</v>
      </c>
      <c r="U411" s="148" cm="1">
        <f t="array" ref="U411">INDEX($K:$P,ROW(),MATCH(U$3,$K$2:$P$2,0))</f>
        <v>100</v>
      </c>
      <c r="V411" s="148" cm="1">
        <f t="array" ref="V411">INDEX($K:$P,ROW(),MATCH(V$3,$K$2:$P$2,0))</f>
        <v>100</v>
      </c>
      <c r="W411" s="148" cm="1">
        <f t="array" ref="W411">INDEX($K:$P,ROW(),MATCH(W$3,$K$2:$P$2,0))</f>
        <v>100</v>
      </c>
      <c r="X411" s="148" cm="1">
        <f t="array" ref="X411">INDEX($K:$P,ROW(),MATCH(X$3,$K$2:$P$2,0))</f>
        <v>100</v>
      </c>
      <c r="Y411" s="148" cm="1">
        <f t="array" ref="Y411">INDEX($K:$P,ROW(),MATCH(Y$3,$K$2:$P$2,0))</f>
        <v>100</v>
      </c>
      <c r="Z411" s="148" cm="1">
        <f t="array" ref="Z411">INDEX($K:$P,ROW(),MATCH(Z$3,$K$2:$P$2,0))</f>
        <v>100</v>
      </c>
      <c r="AA411" s="148" cm="1">
        <f t="array" ref="AA411">INDEX($K:$P,ROW(),MATCH(AA$3,$K$2:$P$2,0))</f>
        <v>100</v>
      </c>
      <c r="AB411" s="148" cm="1">
        <f t="array" ref="AB411">INDEX($K:$P,ROW(),MATCH(AB$3,$K$2:$P$2,0))</f>
        <v>100</v>
      </c>
      <c r="AC411" s="148" cm="1">
        <f t="array" ref="AC411">INDEX($K:$P,ROW(),MATCH(AC$3,$K$2:$P$2,0))</f>
        <v>100</v>
      </c>
      <c r="AD411" s="148" cm="1">
        <f t="array" ref="AD411">INDEX($K:$P,ROW(),MATCH(AD$3,$K$2:$P$2,0))</f>
        <v>100</v>
      </c>
      <c r="AE411" s="148" cm="1">
        <f t="array" ref="AE411">INDEX($K:$P,ROW(),MATCH(AE$3,$K$2:$P$2,0))</f>
        <v>100</v>
      </c>
      <c r="AF411" s="148" cm="1">
        <f t="array" ref="AF411">INDEX($K:$P,ROW(),MATCH(AF$3,$K$2:$P$2,0))</f>
        <v>100</v>
      </c>
      <c r="AG411" s="148" cm="1">
        <f t="array" ref="AG411">INDEX($K:$P,ROW(),MATCH(AG$3,$K$2:$P$2,0))</f>
        <v>100</v>
      </c>
      <c r="AH411" s="148" cm="1">
        <f t="array" ref="AH411">INDEX($K:$P,ROW(),MATCH(AH$3,$K$2:$P$2,0))</f>
        <v>100</v>
      </c>
      <c r="AI411" s="148" cm="1">
        <f t="array" ref="AI411">INDEX($K:$P,ROW(),MATCH(AI$3,$K$2:$P$2,0))</f>
        <v>100</v>
      </c>
      <c r="AJ411" s="148" cm="1">
        <f t="array" ref="AJ411">INDEX($K:$P,ROW(),MATCH(AJ$3,$K$2:$P$2,0))</f>
        <v>100</v>
      </c>
      <c r="AK411" s="148" cm="1">
        <f t="array" ref="AK411">INDEX($K:$P,ROW(),MATCH(AK$3,$K$2:$P$2,0))</f>
        <v>100</v>
      </c>
      <c r="AL411" s="148" cm="1">
        <f t="array" ref="AL411">INDEX($K:$P,ROW(),MATCH(AL$3,$K$2:$P$2,0))</f>
        <v>100</v>
      </c>
      <c r="AM411" s="148" cm="1">
        <f t="array" ref="AM411">INDEX($K:$P,ROW(),MATCH(AM$3,$K$2:$P$2,0))</f>
        <v>100</v>
      </c>
      <c r="AN411" s="148" cm="1">
        <f t="array" ref="AN411">INDEX($K:$P,ROW(),MATCH(AN$3,$K$2:$P$2,0))</f>
        <v>100</v>
      </c>
      <c r="AO411" s="148" cm="1">
        <f t="array" ref="AO411">INDEX($K:$P,ROW(),MATCH(AO$3,$K$2:$P$2,0))</f>
        <v>100</v>
      </c>
      <c r="AP411" s="148" cm="1">
        <f t="array" ref="AP411">INDEX($K:$P,ROW(),MATCH(AP$3,$K$2:$P$2,0))</f>
        <v>100</v>
      </c>
      <c r="AQ411" s="148" cm="1">
        <f t="array" ref="AQ411">INDEX($K:$P,ROW(),MATCH(AQ$3,$K$2:$P$2,0))</f>
        <v>100</v>
      </c>
      <c r="AR411" s="148" cm="1">
        <f t="array" ref="AR411">INDEX($K:$P,ROW(),MATCH(AR$3,$K$2:$P$2,0))</f>
        <v>100</v>
      </c>
      <c r="AS411" s="148" cm="1">
        <f t="array" ref="AS411">INDEX($K:$P,ROW(),MATCH(AS$3,$K$2:$P$2,0))</f>
        <v>100</v>
      </c>
      <c r="AT411" s="148" cm="1">
        <f t="array" ref="AT411">INDEX($K:$P,ROW(),MATCH(AT$3,$K$2:$P$2,0))</f>
        <v>100</v>
      </c>
      <c r="AU411" s="148" cm="1">
        <f t="array" ref="AU411">INDEX($K:$P,ROW(),MATCH(AU$3,$K$2:$P$2,0))</f>
        <v>100</v>
      </c>
      <c r="AV411" s="148" cm="1">
        <f t="array" ref="AV411">INDEX($K:$P,ROW(),MATCH(AV$3,$K$2:$P$2,0))</f>
        <v>100</v>
      </c>
      <c r="AW411" s="148" cm="1">
        <f t="array" ref="AW411">INDEX($K:$P,ROW(),MATCH(AW$3,$K$2:$P$2,0))</f>
        <v>100</v>
      </c>
      <c r="AX411" s="148" cm="1">
        <f t="array" ref="AX411">INDEX($K:$P,ROW(),MATCH(AX$3,$K$2:$P$2,0))</f>
        <v>100</v>
      </c>
      <c r="AY411" s="148" cm="1">
        <f t="array" ref="AY411">INDEX($K:$P,ROW(),MATCH(AY$3,$K$2:$P$2,0))</f>
        <v>100</v>
      </c>
      <c r="AZ411" s="148" cm="1">
        <f t="array" ref="AZ411">INDEX($K:$P,ROW(),MATCH(AZ$3,$K$2:$P$2,0))</f>
        <v>100</v>
      </c>
      <c r="BA411" s="148" cm="1">
        <f t="array" ref="BA411">INDEX($K:$P,ROW(),MATCH(BA$3,$K$2:$P$2,0))</f>
        <v>100</v>
      </c>
      <c r="BB411" s="148" cm="1">
        <f t="array" ref="BB411">INDEX($K:$P,ROW(),MATCH(BB$3,$K$2:$P$2,0))</f>
        <v>100</v>
      </c>
      <c r="BC411" s="148" cm="1">
        <f t="array" ref="BC411">INDEX($K:$P,ROW(),MATCH(BC$3,$K$2:$P$2,0))</f>
        <v>100</v>
      </c>
      <c r="BD411" s="148" cm="1">
        <f t="array" ref="BD411">INDEX($K:$P,ROW(),MATCH(BD$3,$K$2:$P$2,0))</f>
        <v>100</v>
      </c>
      <c r="BE411" s="148" cm="1">
        <f t="array" ref="BE411">INDEX($K:$P,ROW(),MATCH(BE$3,$K$2:$P$2,0))</f>
        <v>100</v>
      </c>
      <c r="BF411" s="148" cm="1">
        <f t="array" ref="BF411">INDEX($K:$P,ROW(),MATCH(BF$3,$K$2:$P$2,0))</f>
        <v>100</v>
      </c>
      <c r="BG411" s="148" cm="1">
        <f t="array" ref="BG411">INDEX($K:$P,ROW(),MATCH(BG$3,$K$2:$P$2,0))</f>
        <v>100</v>
      </c>
      <c r="BH411" s="148" cm="1">
        <f t="array" ref="BH411">INDEX($K:$P,ROW(),MATCH(BH$3,$K$2:$P$2,0))</f>
        <v>100</v>
      </c>
      <c r="BI411" s="148" cm="1">
        <f t="array" ref="BI411">INDEX($K:$P,ROW(),MATCH(BI$3,$K$2:$P$2,0))</f>
        <v>100</v>
      </c>
      <c r="BJ411" s="148" cm="1">
        <f t="array" ref="BJ411">INDEX($K:$P,ROW(),MATCH(BJ$3,$K$2:$P$2,0))</f>
        <v>100</v>
      </c>
      <c r="BK411" s="148" cm="1">
        <f t="array" ref="BK411">INDEX($K:$P,ROW(),MATCH(BK$3,$K$2:$P$2,0))</f>
        <v>100</v>
      </c>
      <c r="BL411" s="148" cm="1">
        <f t="array" ref="BL411">INDEX($K:$P,ROW(),MATCH(BL$3,$K$2:$P$2,0))</f>
        <v>100</v>
      </c>
      <c r="BM411" s="148" cm="1">
        <f t="array" ref="BM411">INDEX($K:$P,ROW(),MATCH(BM$3,$K$2:$P$2,0))</f>
        <v>100</v>
      </c>
      <c r="BN411" s="148" cm="1">
        <f t="array" ref="BN411">INDEX($K:$P,ROW(),MATCH(BN$3,$K$2:$P$2,0))</f>
        <v>100</v>
      </c>
      <c r="BO411" s="148" cm="1">
        <f t="array" ref="BO411">INDEX($K:$P,ROW(),MATCH(BO$3,$K$2:$P$2,0))</f>
        <v>100</v>
      </c>
      <c r="BP411" s="148" cm="1">
        <f t="array" ref="BP411">INDEX($K:$P,ROW(),MATCH(BP$3,$K$2:$P$2,0))</f>
        <v>100</v>
      </c>
      <c r="BQ411" s="148" cm="1">
        <f t="array" ref="BQ411">INDEX($K:$P,ROW(),MATCH(BQ$3,$K$2:$P$2,0))</f>
        <v>100</v>
      </c>
      <c r="BR411" s="148" cm="1">
        <f t="array" ref="BR411">INDEX($K:$P,ROW(),MATCH(BR$3,$K$2:$P$2,0))</f>
        <v>100</v>
      </c>
      <c r="BS411" s="148" cm="1">
        <f t="array" ref="BS411">INDEX($K:$P,ROW(),MATCH(BS$3,$K$2:$P$2,0))</f>
        <v>100</v>
      </c>
      <c r="BT411" s="148" cm="1">
        <f t="array" ref="BT411">INDEX($K:$P,ROW(),MATCH(BT$3,$K$2:$P$2,0))</f>
        <v>100</v>
      </c>
      <c r="BU411" s="148" cm="1">
        <f t="array" ref="BU411">INDEX($K:$P,ROW(),MATCH(BU$3,$K$2:$P$2,0))</f>
        <v>100</v>
      </c>
      <c r="BV411" s="148" cm="1">
        <f t="array" ref="BV411">INDEX($K:$P,ROW(),MATCH(BV$3,$K$2:$P$2,0))</f>
        <v>100</v>
      </c>
      <c r="BW411" s="148" cm="1">
        <f t="array" ref="BW411">INDEX($K:$P,ROW(),MATCH(BW$3,$K$2:$P$2,0))</f>
        <v>100</v>
      </c>
      <c r="BX411" s="148" cm="1">
        <f t="array" ref="BX411">INDEX($K:$P,ROW(),MATCH(BX$3,$K$2:$P$2,0))</f>
        <v>100</v>
      </c>
      <c r="BY411" s="148" cm="1">
        <f t="array" ref="BY411">INDEX($K:$P,ROW(),MATCH(BY$3,$K$2:$P$2,0))</f>
        <v>100</v>
      </c>
      <c r="BZ411" s="148" cm="1">
        <f t="array" ref="BZ411">INDEX($K:$P,ROW(),MATCH(BZ$3,$K$2:$P$2,0))</f>
        <v>100</v>
      </c>
      <c r="CA411" s="148" cm="1">
        <f t="array" ref="CA411">INDEX($K:$P,ROW(),MATCH(CA$3,$K$2:$P$2,0))</f>
        <v>100</v>
      </c>
      <c r="CB411" s="148" cm="1">
        <f t="array" ref="CB411">INDEX($K:$P,ROW(),MATCH(CB$3,$K$2:$P$2,0))</f>
        <v>100</v>
      </c>
      <c r="CC411" s="148" cm="1">
        <f t="array" ref="CC411">INDEX($K:$P,ROW(),MATCH(CC$3,$K$2:$P$2,0))</f>
        <v>100</v>
      </c>
      <c r="CD411" s="148" cm="1">
        <f t="array" ref="CD411">INDEX($K:$P,ROW(),MATCH(CD$3,$K$2:$P$2,0))</f>
        <v>100</v>
      </c>
      <c r="CE411" s="148" cm="1">
        <f t="array" ref="CE411">INDEX($K:$P,ROW(),MATCH(CE$3,$K$2:$P$2,0))</f>
        <v>100</v>
      </c>
      <c r="CF411" s="148" cm="1">
        <f t="array" ref="CF411">INDEX($K:$P,ROW(),MATCH(CF$3,$K$2:$P$2,0))</f>
        <v>100</v>
      </c>
      <c r="CG411" s="148" cm="1">
        <f t="array" ref="CG411">INDEX($K:$P,ROW(),MATCH(CG$3,$K$2:$P$2,0))</f>
        <v>100</v>
      </c>
      <c r="CH411" s="148" cm="1">
        <f t="array" ref="CH411">INDEX($K:$P,ROW(),MATCH(CH$3,$K$2:$P$2,0))</f>
        <v>100</v>
      </c>
      <c r="CI411" s="148" cm="1">
        <f t="array" ref="CI411">INDEX($K:$P,ROW(),MATCH(CI$3,$K$2:$P$2,0))</f>
        <v>100</v>
      </c>
      <c r="CJ411" s="148" cm="1">
        <f t="array" ref="CJ411">INDEX($K:$P,ROW(),MATCH(CJ$3,$K$2:$P$2,0))</f>
        <v>100</v>
      </c>
      <c r="CK411" s="148" cm="1">
        <f t="array" ref="CK411">INDEX($K:$P,ROW(),MATCH(CK$3,$K$2:$P$2,0))</f>
        <v>100</v>
      </c>
    </row>
    <row r="412" spans="2:89" x14ac:dyDescent="0.35">
      <c r="B412" s="154" t="str">
        <f>"New borrowing - "&amp;SUBSTITUTE(B402,":","")</f>
        <v>New borrowing - Rolling fixed term debt - multiple borrowings w/ annual control</v>
      </c>
      <c r="C412" t="s">
        <v>236</v>
      </c>
      <c r="D412" t="s">
        <v>851</v>
      </c>
      <c r="E412" t="str">
        <f t="shared" si="268"/>
        <v>412 DTERMY-PV</v>
      </c>
      <c r="G412" t="str">
        <f>E412</f>
        <v>412 DTERMY-PV</v>
      </c>
      <c r="K412" s="23">
        <v>10000</v>
      </c>
      <c r="L412" s="23">
        <f>SUMIF($4:$4,L$2,409:409)</f>
        <v>0</v>
      </c>
      <c r="M412" s="23">
        <f>SUMIF($4:$4,M$2,409:409)</f>
        <v>0</v>
      </c>
      <c r="N412" s="23">
        <f>SUMIF($4:$4,N$2,409:409)</f>
        <v>0</v>
      </c>
      <c r="O412" s="23">
        <f>SUMIF($4:$4,O$2,409:409)</f>
        <v>0</v>
      </c>
      <c r="P412" s="23">
        <f>SUMIF($4:$4,P$2,409:409)</f>
        <v>0</v>
      </c>
      <c r="R412" s="53">
        <f>H407</f>
        <v>1000</v>
      </c>
      <c r="S412" s="80" cm="1">
        <f t="array" aca="1" ref="S412" ca="1">+S411*INDIRECT(S397)</f>
        <v>500000</v>
      </c>
      <c r="T412" s="80" cm="1">
        <f t="array" aca="1" ref="T412" ca="1">+T411*INDIRECT(T397)</f>
        <v>500000</v>
      </c>
      <c r="U412" s="80" cm="1">
        <f t="array" aca="1" ref="U412" ca="1">+U411*INDIRECT(U397)</f>
        <v>500000</v>
      </c>
      <c r="V412" s="80" cm="1">
        <f t="array" aca="1" ref="V412" ca="1">+V411*INDIRECT(V397)</f>
        <v>500000</v>
      </c>
      <c r="W412" s="80" cm="1">
        <f t="array" aca="1" ref="W412" ca="1">+W411*INDIRECT(W397)</f>
        <v>500000</v>
      </c>
      <c r="X412" s="80" cm="1">
        <f t="array" aca="1" ref="X412" ca="1">+X411*INDIRECT(X397)</f>
        <v>500000</v>
      </c>
      <c r="Y412" s="80" cm="1">
        <f t="array" aca="1" ref="Y412" ca="1">+Y411*INDIRECT(Y397)</f>
        <v>500000</v>
      </c>
      <c r="Z412" s="80" cm="1">
        <f t="array" aca="1" ref="Z412" ca="1">+Z411*INDIRECT(Z397)</f>
        <v>500000</v>
      </c>
      <c r="AA412" s="80" cm="1">
        <f t="array" aca="1" ref="AA412" ca="1">+AA411*INDIRECT(AA397)</f>
        <v>500000</v>
      </c>
      <c r="AB412" s="80" cm="1">
        <f t="array" aca="1" ref="AB412" ca="1">+AB411*INDIRECT(AB397)</f>
        <v>500000</v>
      </c>
      <c r="AC412" s="80" cm="1">
        <f t="array" aca="1" ref="AC412" ca="1">+AC411*INDIRECT(AC397)</f>
        <v>500000</v>
      </c>
      <c r="AD412" s="80" cm="1">
        <f t="array" aca="1" ref="AD412" ca="1">+AD411*INDIRECT(AD397)</f>
        <v>500000</v>
      </c>
      <c r="AE412" s="80" cm="1">
        <f t="array" aca="1" ref="AE412" ca="1">+AE411*INDIRECT(AE397)</f>
        <v>500000</v>
      </c>
      <c r="AF412" s="80" cm="1">
        <f t="array" aca="1" ref="AF412" ca="1">+AF411*INDIRECT(AF397)</f>
        <v>500000</v>
      </c>
      <c r="AG412" s="80" cm="1">
        <f t="array" aca="1" ref="AG412" ca="1">+AG411*INDIRECT(AG397)</f>
        <v>500000</v>
      </c>
      <c r="AH412" s="80" cm="1">
        <f t="array" aca="1" ref="AH412" ca="1">+AH411*INDIRECT(AH397)</f>
        <v>500000</v>
      </c>
      <c r="AI412" s="80" cm="1">
        <f t="array" aca="1" ref="AI412" ca="1">+AI411*INDIRECT(AI397)</f>
        <v>500000</v>
      </c>
      <c r="AJ412" s="80" cm="1">
        <f t="array" aca="1" ref="AJ412" ca="1">+AJ411*INDIRECT(AJ397)</f>
        <v>500000</v>
      </c>
      <c r="AK412" s="80" cm="1">
        <f t="array" aca="1" ref="AK412" ca="1">+AK411*INDIRECT(AK397)</f>
        <v>500000</v>
      </c>
      <c r="AL412" s="80" cm="1">
        <f t="array" aca="1" ref="AL412" ca="1">+AL411*INDIRECT(AL397)</f>
        <v>500000</v>
      </c>
      <c r="AM412" s="80" cm="1">
        <f t="array" aca="1" ref="AM412" ca="1">+AM411*INDIRECT(AM397)</f>
        <v>500000</v>
      </c>
      <c r="AN412" s="80" cm="1">
        <f t="array" aca="1" ref="AN412" ca="1">+AN411*INDIRECT(AN397)</f>
        <v>500000</v>
      </c>
      <c r="AO412" s="80" cm="1">
        <f t="array" aca="1" ref="AO412" ca="1">+AO411*INDIRECT(AO397)</f>
        <v>500000</v>
      </c>
      <c r="AP412" s="80" cm="1">
        <f t="array" aca="1" ref="AP412" ca="1">+AP411*INDIRECT(AP397)</f>
        <v>500000</v>
      </c>
      <c r="AQ412" s="80" cm="1">
        <f t="array" aca="1" ref="AQ412" ca="1">+AQ411*INDIRECT(AQ397)</f>
        <v>500000</v>
      </c>
      <c r="AR412" s="80" cm="1">
        <f t="array" aca="1" ref="AR412" ca="1">+AR411*INDIRECT(AR397)</f>
        <v>500000</v>
      </c>
      <c r="AS412" s="80" cm="1">
        <f t="array" aca="1" ref="AS412" ca="1">+AS411*INDIRECT(AS397)</f>
        <v>500000</v>
      </c>
      <c r="AT412" s="80" cm="1">
        <f t="array" aca="1" ref="AT412" ca="1">+AT411*INDIRECT(AT397)</f>
        <v>500000</v>
      </c>
      <c r="AU412" s="80" cm="1">
        <f t="array" aca="1" ref="AU412" ca="1">+AU411*INDIRECT(AU397)</f>
        <v>500000</v>
      </c>
      <c r="AV412" s="80" cm="1">
        <f t="array" aca="1" ref="AV412" ca="1">+AV411*INDIRECT(AV397)</f>
        <v>500000</v>
      </c>
      <c r="AW412" s="80" cm="1">
        <f t="array" aca="1" ref="AW412" ca="1">+AW411*INDIRECT(AW397)</f>
        <v>500000</v>
      </c>
      <c r="AX412" s="80" cm="1">
        <f t="array" aca="1" ref="AX412" ca="1">+AX411*INDIRECT(AX397)</f>
        <v>500000</v>
      </c>
      <c r="AY412" s="80" cm="1">
        <f t="array" aca="1" ref="AY412" ca="1">+AY411*INDIRECT(AY397)</f>
        <v>500000</v>
      </c>
      <c r="AZ412" s="80" cm="1">
        <f t="array" aca="1" ref="AZ412" ca="1">+AZ411*INDIRECT(AZ397)</f>
        <v>500000</v>
      </c>
      <c r="BA412" s="80" cm="1">
        <f t="array" aca="1" ref="BA412" ca="1">+BA411*INDIRECT(BA397)</f>
        <v>500000</v>
      </c>
      <c r="BB412" s="80" cm="1">
        <f t="array" aca="1" ref="BB412" ca="1">+BB411*INDIRECT(BB397)</f>
        <v>500000</v>
      </c>
      <c r="BC412" s="80" cm="1">
        <f t="array" aca="1" ref="BC412" ca="1">+BC411*INDIRECT(BC397)</f>
        <v>500000</v>
      </c>
      <c r="BD412" s="80" cm="1">
        <f t="array" aca="1" ref="BD412" ca="1">+BD411*INDIRECT(BD397)</f>
        <v>500000</v>
      </c>
      <c r="BE412" s="80" cm="1">
        <f t="array" aca="1" ref="BE412" ca="1">+BE411*INDIRECT(BE397)</f>
        <v>500000</v>
      </c>
      <c r="BF412" s="80" cm="1">
        <f t="array" aca="1" ref="BF412" ca="1">+BF411*INDIRECT(BF397)</f>
        <v>500000</v>
      </c>
      <c r="BG412" s="80" cm="1">
        <f t="array" aca="1" ref="BG412" ca="1">+BG411*INDIRECT(BG397)</f>
        <v>500000</v>
      </c>
      <c r="BH412" s="80" cm="1">
        <f t="array" aca="1" ref="BH412" ca="1">+BH411*INDIRECT(BH397)</f>
        <v>500000</v>
      </c>
      <c r="BI412" s="80" cm="1">
        <f t="array" aca="1" ref="BI412" ca="1">+BI411*INDIRECT(BI397)</f>
        <v>500000</v>
      </c>
      <c r="BJ412" s="80" cm="1">
        <f t="array" aca="1" ref="BJ412" ca="1">+BJ411*INDIRECT(BJ397)</f>
        <v>500000</v>
      </c>
      <c r="BK412" s="80" cm="1">
        <f t="array" aca="1" ref="BK412" ca="1">+BK411*INDIRECT(BK397)</f>
        <v>500000</v>
      </c>
      <c r="BL412" s="80" cm="1">
        <f t="array" aca="1" ref="BL412" ca="1">+BL411*INDIRECT(BL397)</f>
        <v>500000</v>
      </c>
      <c r="BM412" s="80" cm="1">
        <f t="array" aca="1" ref="BM412" ca="1">+BM411*INDIRECT(BM397)</f>
        <v>500000</v>
      </c>
      <c r="BN412" s="80" cm="1">
        <f t="array" aca="1" ref="BN412" ca="1">+BN411*INDIRECT(BN397)</f>
        <v>500000</v>
      </c>
      <c r="BO412" s="80" cm="1">
        <f t="array" aca="1" ref="BO412" ca="1">+BO411*INDIRECT(BO397)</f>
        <v>500000</v>
      </c>
      <c r="BP412" s="80" cm="1">
        <f t="array" aca="1" ref="BP412" ca="1">+BP411*INDIRECT(BP397)</f>
        <v>500000</v>
      </c>
      <c r="BQ412" s="80" cm="1">
        <f t="array" aca="1" ref="BQ412" ca="1">+BQ411*INDIRECT(BQ397)</f>
        <v>500000</v>
      </c>
      <c r="BR412" s="80" cm="1">
        <f t="array" aca="1" ref="BR412" ca="1">+BR411*INDIRECT(BR397)</f>
        <v>500000</v>
      </c>
      <c r="BS412" s="80" cm="1">
        <f t="array" aca="1" ref="BS412" ca="1">+BS411*INDIRECT(BS397)</f>
        <v>500000</v>
      </c>
      <c r="BT412" s="80" cm="1">
        <f t="array" aca="1" ref="BT412" ca="1">+BT411*INDIRECT(BT397)</f>
        <v>500000</v>
      </c>
      <c r="BU412" s="80" cm="1">
        <f t="array" aca="1" ref="BU412" ca="1">+BU411*INDIRECT(BU397)</f>
        <v>500000</v>
      </c>
      <c r="BV412" s="80" cm="1">
        <f t="array" aca="1" ref="BV412" ca="1">+BV411*INDIRECT(BV397)</f>
        <v>500000</v>
      </c>
      <c r="BW412" s="80" cm="1">
        <f t="array" aca="1" ref="BW412" ca="1">+BW411*INDIRECT(BW397)</f>
        <v>500000</v>
      </c>
      <c r="BX412" s="80" cm="1">
        <f t="array" aca="1" ref="BX412" ca="1">+BX411*INDIRECT(BX397)</f>
        <v>500000</v>
      </c>
      <c r="BY412" s="80" cm="1">
        <f t="array" aca="1" ref="BY412" ca="1">+BY411*INDIRECT(BY397)</f>
        <v>500000</v>
      </c>
      <c r="BZ412" s="80" cm="1">
        <f t="array" aca="1" ref="BZ412" ca="1">+BZ411*INDIRECT(BZ397)</f>
        <v>500000</v>
      </c>
      <c r="CA412" s="80" cm="1">
        <f t="array" aca="1" ref="CA412" ca="1">+CA411*INDIRECT(CA397)</f>
        <v>500000</v>
      </c>
      <c r="CB412" s="80" cm="1">
        <f t="array" aca="1" ref="CB412" ca="1">+CB411*INDIRECT(CB397)</f>
        <v>500000</v>
      </c>
      <c r="CC412" s="80" cm="1">
        <f t="array" aca="1" ref="CC412" ca="1">+CC411*INDIRECT(CC397)</f>
        <v>500000</v>
      </c>
      <c r="CD412" s="80" cm="1">
        <f t="array" aca="1" ref="CD412" ca="1">+CD411*INDIRECT(CD397)</f>
        <v>500000</v>
      </c>
      <c r="CE412" s="80" cm="1">
        <f t="array" aca="1" ref="CE412" ca="1">+CE411*INDIRECT(CE397)</f>
        <v>500000</v>
      </c>
      <c r="CF412" s="80" cm="1">
        <f t="array" aca="1" ref="CF412" ca="1">+CF411*INDIRECT(CF397)</f>
        <v>500000</v>
      </c>
      <c r="CG412" s="80" cm="1">
        <f t="array" aca="1" ref="CG412" ca="1">+CG411*INDIRECT(CG397)</f>
        <v>500000</v>
      </c>
      <c r="CH412" s="80" cm="1">
        <f t="array" aca="1" ref="CH412" ca="1">+CH411*INDIRECT(CH397)</f>
        <v>500000</v>
      </c>
      <c r="CI412" s="80" cm="1">
        <f t="array" aca="1" ref="CI412" ca="1">+CI411*INDIRECT(CI397)</f>
        <v>500000</v>
      </c>
      <c r="CJ412" s="80" cm="1">
        <f t="array" aca="1" ref="CJ412" ca="1">+CJ411*INDIRECT(CJ397)</f>
        <v>500000</v>
      </c>
      <c r="CK412" s="80" cm="1">
        <f t="array" aca="1" ref="CK412" ca="1">+CK411*INDIRECT(CK397)</f>
        <v>500000</v>
      </c>
    </row>
    <row r="413" spans="2:89" x14ac:dyDescent="0.35">
      <c r="B413" s="154" t="str">
        <f>"Repayment - "&amp;SUBSTITUTE(B402,":","")</f>
        <v>Repayment - Rolling fixed term debt - multiple borrowings w/ annual control</v>
      </c>
      <c r="C413" t="s">
        <v>236</v>
      </c>
      <c r="D413" t="s">
        <v>851</v>
      </c>
      <c r="E413" t="str">
        <f t="shared" si="268"/>
        <v>413 DTERMY-PV</v>
      </c>
      <c r="K413" s="134">
        <f t="shared" ref="K413:P413" ca="1" si="272">SUMIF($3:$3,K$2,413:413)</f>
        <v>-4501000</v>
      </c>
      <c r="L413" s="134">
        <f t="shared" ca="1" si="272"/>
        <v>-6000000</v>
      </c>
      <c r="M413" s="134">
        <f t="shared" ca="1" si="272"/>
        <v>-6000000</v>
      </c>
      <c r="N413" s="134">
        <f t="shared" ca="1" si="272"/>
        <v>-6000000</v>
      </c>
      <c r="O413" s="134">
        <f t="shared" ca="1" si="272"/>
        <v>-6000000</v>
      </c>
      <c r="P413" s="134">
        <f t="shared" ca="1" si="272"/>
        <v>-5500000</v>
      </c>
      <c r="R413" s="220"/>
      <c r="S413" s="221">
        <f ca="1">-IF(COUNT($R412:S412)&lt;$H404,0,OFFSET(S412,0,-$H404+1))-$J$2243*(COUNT(R412:$S412)=($H404-$H405+1))</f>
        <v>0</v>
      </c>
      <c r="T413" s="221">
        <f ca="1">-IF(COUNT($R412:T412)&lt;$H404,0,OFFSET(T412,0,-$H404+1))-$J$2243*(COUNT(S412:$S412)=($H404-$H405+1))</f>
        <v>0</v>
      </c>
      <c r="U413" s="221">
        <f ca="1">-IF(COUNT($R412:U412)&lt;$H404,0,OFFSET(U412,0,-$H404+1))-$J$2243*(COUNT($S412:T412)=($H404-$H405+1))</f>
        <v>-1000</v>
      </c>
      <c r="V413" s="221">
        <f ca="1">-IF(COUNT($R412:V412)&lt;$H404,0,OFFSET(V412,0,-$H404+1))-$J$2243*(COUNT($S412:U412)=($H404-$H405+1))</f>
        <v>-500000</v>
      </c>
      <c r="W413" s="221">
        <f ca="1">-IF(COUNT($R412:W412)&lt;$H404,0,OFFSET(W412,0,-$H404+1))-$J$2243*(COUNT($S412:V412)=($H404-$H405+1))</f>
        <v>-500000</v>
      </c>
      <c r="X413" s="221">
        <f ca="1">-IF(COUNT($R412:X412)&lt;$H404,0,OFFSET(X412,0,-$H404+1))-$J$2243*(COUNT($S412:W412)=($H404-$H405+1))</f>
        <v>-500000</v>
      </c>
      <c r="Y413" s="221">
        <f ca="1">-IF(COUNT($R412:Y412)&lt;$H404,0,OFFSET(Y412,0,-$H404+1))-$J$2243*(COUNT($S412:X412)=($H404-$H405+1))</f>
        <v>-500000</v>
      </c>
      <c r="Z413" s="221">
        <f ca="1">-IF(COUNT($R412:Z412)&lt;$H404,0,OFFSET(Z412,0,-$H404+1))-$J$2243*(COUNT($S412:Y412)=($H404-$H405+1))</f>
        <v>-500000</v>
      </c>
      <c r="AA413" s="221">
        <f ca="1">-IF(COUNT($R412:AA412)&lt;$H404,0,OFFSET(AA412,0,-$H404+1))-$J$2243*(COUNT($S412:Z412)=($H404-$H405+1))</f>
        <v>-500000</v>
      </c>
      <c r="AB413" s="221">
        <f ca="1">-IF(COUNT($R412:AB412)&lt;$H404,0,OFFSET(AB412,0,-$H404+1))-$J$2243*(COUNT($S412:AA412)=($H404-$H405+1))</f>
        <v>-500000</v>
      </c>
      <c r="AC413" s="221">
        <f ca="1">-IF(COUNT($R412:AC412)&lt;$H404,0,OFFSET(AC412,0,-$H404+1))-$J$2243*(COUNT($S412:AB412)=($H404-$H405+1))</f>
        <v>-500000</v>
      </c>
      <c r="AD413" s="221">
        <f ca="1">-IF(COUNT($R412:AD412)&lt;$H404,0,OFFSET(AD412,0,-$H404+1))-$J$2243*(COUNT($S412:AC412)=($H404-$H405+1))</f>
        <v>-500000</v>
      </c>
      <c r="AE413" s="221">
        <f ca="1">-IF(COUNT($R412:AE412)&lt;$H404,0,OFFSET(AE412,0,-$H404+1))-$J$2243*(COUNT($S412:AD412)=($H404-$H405+1))</f>
        <v>-500000</v>
      </c>
      <c r="AF413" s="221">
        <f ca="1">-IF(COUNT($R412:AF412)&lt;$H404,0,OFFSET(AF412,0,-$H404+1))-$J$2243*(COUNT($S412:AE412)=($H404-$H405+1))</f>
        <v>-500000</v>
      </c>
      <c r="AG413" s="221">
        <f ca="1">-IF(COUNT($R412:AG412)&lt;$H404,0,OFFSET(AG412,0,-$H404+1))-$J$2243*(COUNT($S412:AF412)=($H404-$H405+1))</f>
        <v>-500000</v>
      </c>
      <c r="AH413" s="221">
        <f ca="1">-IF(COUNT($R412:AH412)&lt;$H404,0,OFFSET(AH412,0,-$H404+1))-$J$2243*(COUNT($S412:AG412)=($H404-$H405+1))</f>
        <v>-500000</v>
      </c>
      <c r="AI413" s="221">
        <f ca="1">-IF(COUNT($R412:AI412)&lt;$H404,0,OFFSET(AI412,0,-$H404+1))-$J$2243*(COUNT($S412:AH412)=($H404-$H405+1))</f>
        <v>-500000</v>
      </c>
      <c r="AJ413" s="221">
        <f ca="1">-IF(COUNT($R412:AJ412)&lt;$H404,0,OFFSET(AJ412,0,-$H404+1))-$J$2243*(COUNT($S412:AI412)=($H404-$H405+1))</f>
        <v>-500000</v>
      </c>
      <c r="AK413" s="221">
        <f ca="1">-IF(COUNT($R412:AK412)&lt;$H404,0,OFFSET(AK412,0,-$H404+1))-$J$2243*(COUNT($S412:AJ412)=($H404-$H405+1))</f>
        <v>-500000</v>
      </c>
      <c r="AL413" s="221">
        <f ca="1">-IF(COUNT($R412:AL412)&lt;$H404,0,OFFSET(AL412,0,-$H404+1))-$J$2243*(COUNT($S412:AK412)=($H404-$H405+1))</f>
        <v>-500000</v>
      </c>
      <c r="AM413" s="221">
        <f ca="1">-IF(COUNT($R412:AM412)&lt;$H404,0,OFFSET(AM412,0,-$H404+1))-$J$2243*(COUNT($S412:AL412)=($H404-$H405+1))</f>
        <v>-500000</v>
      </c>
      <c r="AN413" s="221">
        <f ca="1">-IF(COUNT($R412:AN412)&lt;$H404,0,OFFSET(AN412,0,-$H404+1))-$J$2243*(COUNT($S412:AM412)=($H404-$H405+1))</f>
        <v>-500000</v>
      </c>
      <c r="AO413" s="221">
        <f ca="1">-IF(COUNT($R412:AO412)&lt;$H404,0,OFFSET(AO412,0,-$H404+1))-$J$2243*(COUNT($S412:AN412)=($H404-$H405+1))</f>
        <v>-500000</v>
      </c>
      <c r="AP413" s="221">
        <f ca="1">-IF(COUNT($R412:AP412)&lt;$H404,0,OFFSET(AP412,0,-$H404+1))-$J$2243*(COUNT($S412:AO412)=($H404-$H405+1))</f>
        <v>-500000</v>
      </c>
      <c r="AQ413" s="221">
        <f ca="1">-IF(COUNT($R412:AQ412)&lt;$H404,0,OFFSET(AQ412,0,-$H404+1))-$J$2243*(COUNT($S412:AP412)=($H404-$H405+1))</f>
        <v>-500000</v>
      </c>
      <c r="AR413" s="221">
        <f ca="1">-IF(COUNT($R412:AR412)&lt;$H404,0,OFFSET(AR412,0,-$H404+1))-$J$2243*(COUNT($S412:AQ412)=($H404-$H405+1))</f>
        <v>-500000</v>
      </c>
      <c r="AS413" s="221">
        <f ca="1">-IF(COUNT($R412:AS412)&lt;$H404,0,OFFSET(AS412,0,-$H404+1))-$J$2243*(COUNT($S412:AR412)=($H404-$H405+1))</f>
        <v>-500000</v>
      </c>
      <c r="AT413" s="221">
        <f ca="1">-IF(COUNT($R412:AT412)&lt;$H404,0,OFFSET(AT412,0,-$H404+1))-$J$2243*(COUNT($S412:AS412)=($H404-$H405+1))</f>
        <v>-500000</v>
      </c>
      <c r="AU413" s="221">
        <f ca="1">-IF(COUNT($R412:AU412)&lt;$H404,0,OFFSET(AU412,0,-$H404+1))-$J$2243*(COUNT($S412:AT412)=($H404-$H405+1))</f>
        <v>-500000</v>
      </c>
      <c r="AV413" s="221">
        <f ca="1">-IF(COUNT($R412:AV412)&lt;$H404,0,OFFSET(AV412,0,-$H404+1))-$J$2243*(COUNT($S412:AU412)=($H404-$H405+1))</f>
        <v>-500000</v>
      </c>
      <c r="AW413" s="221">
        <f ca="1">-IF(COUNT($R412:AW412)&lt;$H404,0,OFFSET(AW412,0,-$H404+1))-$J$2243*(COUNT($S412:AV412)=($H404-$H405+1))</f>
        <v>-500000</v>
      </c>
      <c r="AX413" s="221">
        <f ca="1">-IF(COUNT($R412:AX412)&lt;$H404,0,OFFSET(AX412,0,-$H404+1))-$J$2243*(COUNT($S412:AW412)=($H404-$H405+1))</f>
        <v>-500000</v>
      </c>
      <c r="AY413" s="221">
        <f ca="1">-IF(COUNT($R412:AY412)&lt;$H404,0,OFFSET(AY412,0,-$H404+1))-$J$2243*(COUNT($S412:AX412)=($H404-$H405+1))</f>
        <v>-500000</v>
      </c>
      <c r="AZ413" s="221">
        <f ca="1">-IF(COUNT($R412:AZ412)&lt;$H404,0,OFFSET(AZ412,0,-$H404+1))-$J$2243*(COUNT($S412:AY412)=($H404-$H405+1))</f>
        <v>-500000</v>
      </c>
      <c r="BA413" s="221">
        <f ca="1">-IF(COUNT($R412:BA412)&lt;$H404,0,OFFSET(BA412,0,-$H404+1))-$J$2243*(COUNT($S412:AZ412)=($H404-$H405+1))</f>
        <v>-500000</v>
      </c>
      <c r="BB413" s="221">
        <f ca="1">-IF(COUNT($R412:BB412)&lt;$H404,0,OFFSET(BB412,0,-$H404+1))-$J$2243*(COUNT($S412:BA412)=($H404-$H405+1))</f>
        <v>-500000</v>
      </c>
      <c r="BC413" s="221">
        <f ca="1">-IF(COUNT($R412:BC412)&lt;$H404,0,OFFSET(BC412,0,-$H404+1))-$J$2243*(COUNT($S412:BB412)=($H404-$H405+1))</f>
        <v>-500000</v>
      </c>
      <c r="BD413" s="221">
        <f ca="1">-IF(COUNT($R412:BD412)&lt;$H404,0,OFFSET(BD412,0,-$H404+1))-$J$2243*(COUNT($S412:BC412)=($H404-$H405+1))</f>
        <v>-500000</v>
      </c>
      <c r="BE413" s="221">
        <f ca="1">-IF(COUNT($R412:BE412)&lt;$H404,0,OFFSET(BE412,0,-$H404+1))-$J$2243*(COUNT($S412:BD412)=($H404-$H405+1))</f>
        <v>-500000</v>
      </c>
      <c r="BF413" s="221">
        <f ca="1">-IF(COUNT($R412:BF412)&lt;$H404,0,OFFSET(BF412,0,-$H404+1))-$J$2243*(COUNT($S412:BE412)=($H404-$H405+1))</f>
        <v>-500000</v>
      </c>
      <c r="BG413" s="221">
        <f ca="1">-IF(COUNT($R412:BG412)&lt;$H404,0,OFFSET(BG412,0,-$H404+1))-$J$2243*(COUNT($S412:BF412)=($H404-$H405+1))</f>
        <v>-500000</v>
      </c>
      <c r="BH413" s="221">
        <f ca="1">-IF(COUNT($R412:BH412)&lt;$H404,0,OFFSET(BH412,0,-$H404+1))-$J$2243*(COUNT($S412:BG412)=($H404-$H405+1))</f>
        <v>-500000</v>
      </c>
      <c r="BI413" s="221">
        <f ca="1">-IF(COUNT($R412:BI412)&lt;$H404,0,OFFSET(BI412,0,-$H404+1))-$J$2243*(COUNT($S412:BH412)=($H404-$H405+1))</f>
        <v>-500000</v>
      </c>
      <c r="BJ413" s="221">
        <f ca="1">-IF(COUNT($R412:BJ412)&lt;$H404,0,OFFSET(BJ412,0,-$H404+1))-$J$2243*(COUNT($S412:BI412)=($H404-$H405+1))</f>
        <v>-500000</v>
      </c>
      <c r="BK413" s="221">
        <f ca="1">-IF(COUNT($R412:BK412)&lt;$H404,0,OFFSET(BK412,0,-$H404+1))-$J$2243*(COUNT($S412:BJ412)=($H404-$H405+1))</f>
        <v>-500000</v>
      </c>
      <c r="BL413" s="221">
        <f ca="1">-IF(COUNT($R412:BL412)&lt;$H404,0,OFFSET(BL412,0,-$H404+1))-$J$2243*(COUNT($S412:BK412)=($H404-$H405+1))</f>
        <v>-500000</v>
      </c>
      <c r="BM413" s="221">
        <f ca="1">-IF(COUNT($R412:BM412)&lt;$H404,0,OFFSET(BM412,0,-$H404+1))-$J$2243*(COUNT($S412:BL412)=($H404-$H405+1))</f>
        <v>-500000</v>
      </c>
      <c r="BN413" s="221">
        <f ca="1">-IF(COUNT($R412:BN412)&lt;$H404,0,OFFSET(BN412,0,-$H404+1))-$J$2243*(COUNT($S412:BM412)=($H404-$H405+1))</f>
        <v>-500000</v>
      </c>
      <c r="BO413" s="221">
        <f ca="1">-IF(COUNT($R412:BO412)&lt;$H404,0,OFFSET(BO412,0,-$H404+1))-$J$2243*(COUNT($S412:BN412)=($H404-$H405+1))</f>
        <v>-500000</v>
      </c>
      <c r="BP413" s="221">
        <f ca="1">-IF(COUNT($R412:BP412)&lt;$H404,0,OFFSET(BP412,0,-$H404+1))-$J$2243*(COUNT($S412:BO412)=($H404-$H405+1))</f>
        <v>-500000</v>
      </c>
      <c r="BQ413" s="221">
        <f ca="1">-IF(COUNT($R412:BQ412)&lt;$H404,0,OFFSET(BQ412,0,-$H404+1))-$J$2243*(COUNT($S412:BP412)=($H404-$H405+1))</f>
        <v>-500000</v>
      </c>
      <c r="BR413" s="221">
        <f ca="1">-IF(COUNT($R412:BR412)&lt;$H404,0,OFFSET(BR412,0,-$H404+1))-$J$2243*(COUNT($S412:BQ412)=($H404-$H405+1))</f>
        <v>-500000</v>
      </c>
      <c r="BS413" s="221">
        <f ca="1">-IF(COUNT($R412:BS412)&lt;$H404,0,OFFSET(BS412,0,-$H404+1))-$J$2243*(COUNT($S412:BR412)=($H404-$H405+1))</f>
        <v>-500000</v>
      </c>
      <c r="BT413" s="221">
        <f ca="1">-IF(COUNT($R412:BT412)&lt;$H404,0,OFFSET(BT412,0,-$H404+1))-$J$2243*(COUNT($S412:BS412)=($H404-$H405+1))</f>
        <v>-500000</v>
      </c>
      <c r="BU413" s="221">
        <f ca="1">-IF(COUNT($R412:BU412)&lt;$H404,0,OFFSET(BU412,0,-$H404+1))-$J$2243*(COUNT($S412:BT412)=($H404-$H405+1))</f>
        <v>-500000</v>
      </c>
      <c r="BV413" s="221">
        <f ca="1">-IF(COUNT($R412:BV412)&lt;$H404,0,OFFSET(BV412,0,-$H404+1))-$J$2243*(COUNT($S412:BU412)=($H404-$H405+1))</f>
        <v>-500000</v>
      </c>
      <c r="BW413" s="221">
        <f ca="1">-IF(COUNT($R412:BW412)&lt;$H404,0,OFFSET(BW412,0,-$H404+1))-$J$2243*(COUNT($S412:BV412)=($H404-$H405+1))</f>
        <v>-500000</v>
      </c>
      <c r="BX413" s="221">
        <f ca="1">-IF(COUNT($R412:BX412)&lt;$H404,0,OFFSET(BX412,0,-$H404+1))-$J$2243*(COUNT($S412:BW412)=($H404-$H405+1))</f>
        <v>-500000</v>
      </c>
      <c r="BY413" s="221">
        <f ca="1">-IF(COUNT($R412:BY412)&lt;$H404,0,OFFSET(BY412,0,-$H404+1))-$J$2243*(COUNT($S412:BX412)=($H404-$H405+1))</f>
        <v>-500000</v>
      </c>
      <c r="BZ413" s="221">
        <f ca="1">-IF(COUNT($R412:BZ412)&lt;$H404,0,OFFSET(BZ412,0,-$H404+1))-$J$2243*(COUNT($S412:BY412)=($H404-$H405+1))</f>
        <v>-500000</v>
      </c>
      <c r="CA413" s="221">
        <f ca="1">-IF(COUNT($R412:CA412)&lt;$H404,0,OFFSET(CA412,0,-$H404+1))-$J$2243*(COUNT($S412:BZ412)=($H404-$H405+1))</f>
        <v>-500000</v>
      </c>
      <c r="CB413" s="221">
        <f ca="1">-IF(COUNT($R412:CB412)&lt;$H404,0,OFFSET(CB412,0,-$H404+1))-$J$2243*(COUNT($S412:CA412)=($H404-$H405+1))</f>
        <v>-500000</v>
      </c>
      <c r="CC413" s="221">
        <f ca="1">-IF(COUNT($R412:CC412)&lt;$H404,0,OFFSET(CC412,0,-$H404+1))-$J$2243*(COUNT($S412:CB412)=($H404-$H405+1))</f>
        <v>-500000</v>
      </c>
      <c r="CD413" s="221">
        <f ca="1">-IF(COUNT($R412:CD412)&lt;$H404,0,OFFSET(CD412,0,-$H404+1))-$J$2243*(COUNT($S412:CC412)=($H404-$H405+1))</f>
        <v>-500000</v>
      </c>
      <c r="CE413" s="221">
        <f ca="1">-IF(COUNT($R412:CE412)&lt;$H404,0,OFFSET(CE412,0,-$H404+1))-$J$2243*(COUNT($S412:CD412)=($H404-$H405+1))</f>
        <v>-500000</v>
      </c>
      <c r="CF413" s="221">
        <f ca="1">-IF(COUNT($R412:CF412)&lt;$H404,0,OFFSET(CF412,0,-$H404+1))-$J$2243*(COUNT($S412:CE412)=($H404-$H405+1))</f>
        <v>-500000</v>
      </c>
      <c r="CG413" s="221">
        <f ca="1">-IF(COUNT($R412:CG412)&lt;$H404,0,OFFSET(CG412,0,-$H404+1))-$J$2243*(COUNT($S412:CF412)=($H404-$H405+1))</f>
        <v>-500000</v>
      </c>
      <c r="CH413" s="221">
        <f ca="1">-IF(COUNT($R412:CH412)&lt;$H404,0,OFFSET(CH412,0,-$H404+1))-$J$2243*(COUNT($S412:CG412)=($H404-$H405+1))</f>
        <v>-500000</v>
      </c>
      <c r="CI413" s="221">
        <f ca="1">-IF(COUNT($R412:CI412)&lt;$H404,0,OFFSET(CI412,0,-$H404+1))-$J$2243*(COUNT($S412:CH412)=($H404-$H405+1))</f>
        <v>-500000</v>
      </c>
      <c r="CJ413" s="221">
        <f ca="1">-IF(COUNT($R412:CJ412)&lt;$H404,0,OFFSET(CJ412,0,-$H404+1))-$J$2243*(COUNT($S412:CI412)=($H404-$H405+1))</f>
        <v>-500000</v>
      </c>
      <c r="CK413" s="221">
        <f ca="1">-IF(COUNT($R412:CK412)&lt;$H404,0,OFFSET(CK412,0,-$H404+1))-$J$2243*(COUNT($S412:CJ412)=($H404-$H405+1))</f>
        <v>-500000</v>
      </c>
    </row>
    <row r="414" spans="2:89" x14ac:dyDescent="0.35">
      <c r="B414" s="123" t="str">
        <f>"Debt - "&amp;SUBSTITUTE(B402,":","")</f>
        <v>Debt - Rolling fixed term debt - multiple borrowings w/ annual control</v>
      </c>
      <c r="C414" t="s">
        <v>237</v>
      </c>
      <c r="D414" t="s">
        <v>851</v>
      </c>
      <c r="E414" t="str">
        <f t="shared" si="268"/>
        <v>414 DTERMY-PV</v>
      </c>
      <c r="I414" s="80"/>
      <c r="J414" s="80"/>
      <c r="K414" s="33">
        <f t="shared" ref="K414:P414" ca="1" si="273">SUMIF($4:$4,K$2,414:414)</f>
        <v>1500000</v>
      </c>
      <c r="L414" s="33">
        <f t="shared" ca="1" si="273"/>
        <v>1500000</v>
      </c>
      <c r="M414" s="33">
        <f t="shared" ca="1" si="273"/>
        <v>1500000</v>
      </c>
      <c r="N414" s="33">
        <f t="shared" ca="1" si="273"/>
        <v>1500000</v>
      </c>
      <c r="O414" s="33">
        <f t="shared" ca="1" si="273"/>
        <v>1500000</v>
      </c>
      <c r="P414" s="33">
        <f t="shared" si="273"/>
        <v>0</v>
      </c>
      <c r="R414" s="93">
        <f t="shared" ref="R414:S414" si="274">+SUM(R410,R412:R413)</f>
        <v>1000</v>
      </c>
      <c r="S414" s="93">
        <f t="shared" ca="1" si="274"/>
        <v>501000</v>
      </c>
      <c r="T414" s="93">
        <f t="shared" ref="T414:AX414" ca="1" si="275">+SUM(T410,T412:T413)</f>
        <v>1001000</v>
      </c>
      <c r="U414" s="93">
        <f t="shared" ca="1" si="275"/>
        <v>1500000</v>
      </c>
      <c r="V414" s="93">
        <f t="shared" ca="1" si="275"/>
        <v>1500000</v>
      </c>
      <c r="W414" s="93">
        <f t="shared" ca="1" si="275"/>
        <v>1500000</v>
      </c>
      <c r="X414" s="93">
        <f t="shared" ca="1" si="275"/>
        <v>1500000</v>
      </c>
      <c r="Y414" s="93">
        <f t="shared" ca="1" si="275"/>
        <v>1500000</v>
      </c>
      <c r="Z414" s="93">
        <f t="shared" ca="1" si="275"/>
        <v>1500000</v>
      </c>
      <c r="AA414" s="93">
        <f t="shared" ca="1" si="275"/>
        <v>1500000</v>
      </c>
      <c r="AB414" s="93">
        <f t="shared" ca="1" si="275"/>
        <v>1500000</v>
      </c>
      <c r="AC414" s="93">
        <f t="shared" ca="1" si="275"/>
        <v>1500000</v>
      </c>
      <c r="AD414" s="93">
        <f t="shared" ca="1" si="275"/>
        <v>1500000</v>
      </c>
      <c r="AE414" s="93">
        <f t="shared" ca="1" si="275"/>
        <v>1500000</v>
      </c>
      <c r="AF414" s="93">
        <f t="shared" ca="1" si="275"/>
        <v>1500000</v>
      </c>
      <c r="AG414" s="93">
        <f t="shared" ca="1" si="275"/>
        <v>1500000</v>
      </c>
      <c r="AH414" s="93">
        <f t="shared" ca="1" si="275"/>
        <v>1500000</v>
      </c>
      <c r="AI414" s="93">
        <f t="shared" ca="1" si="275"/>
        <v>1500000</v>
      </c>
      <c r="AJ414" s="93">
        <f t="shared" ca="1" si="275"/>
        <v>1500000</v>
      </c>
      <c r="AK414" s="93">
        <f t="shared" ca="1" si="275"/>
        <v>1500000</v>
      </c>
      <c r="AL414" s="93">
        <f t="shared" ca="1" si="275"/>
        <v>1500000</v>
      </c>
      <c r="AM414" s="93">
        <f t="shared" ca="1" si="275"/>
        <v>1500000</v>
      </c>
      <c r="AN414" s="93">
        <f t="shared" ca="1" si="275"/>
        <v>1500000</v>
      </c>
      <c r="AO414" s="93">
        <f t="shared" ca="1" si="275"/>
        <v>1500000</v>
      </c>
      <c r="AP414" s="93">
        <f t="shared" ca="1" si="275"/>
        <v>1500000</v>
      </c>
      <c r="AQ414" s="93">
        <f t="shared" ca="1" si="275"/>
        <v>1500000</v>
      </c>
      <c r="AR414" s="93">
        <f t="shared" ca="1" si="275"/>
        <v>1500000</v>
      </c>
      <c r="AS414" s="93">
        <f t="shared" ca="1" si="275"/>
        <v>1500000</v>
      </c>
      <c r="AT414" s="93">
        <f t="shared" ca="1" si="275"/>
        <v>1500000</v>
      </c>
      <c r="AU414" s="93">
        <f t="shared" ca="1" si="275"/>
        <v>1500000</v>
      </c>
      <c r="AV414" s="93">
        <f t="shared" ca="1" si="275"/>
        <v>1500000</v>
      </c>
      <c r="AW414" s="93">
        <f t="shared" ca="1" si="275"/>
        <v>1500000</v>
      </c>
      <c r="AX414" s="93">
        <f t="shared" ca="1" si="275"/>
        <v>1500000</v>
      </c>
      <c r="AY414" s="93">
        <f t="shared" ref="AY414:CD414" ca="1" si="276">+SUM(AY410,AY412:AY413)</f>
        <v>1500000</v>
      </c>
      <c r="AZ414" s="93">
        <f t="shared" ca="1" si="276"/>
        <v>1500000</v>
      </c>
      <c r="BA414" s="93">
        <f t="shared" ca="1" si="276"/>
        <v>1500000</v>
      </c>
      <c r="BB414" s="93">
        <f t="shared" ca="1" si="276"/>
        <v>1500000</v>
      </c>
      <c r="BC414" s="93">
        <f t="shared" ca="1" si="276"/>
        <v>1500000</v>
      </c>
      <c r="BD414" s="93">
        <f t="shared" ca="1" si="276"/>
        <v>1500000</v>
      </c>
      <c r="BE414" s="93">
        <f t="shared" ca="1" si="276"/>
        <v>1500000</v>
      </c>
      <c r="BF414" s="93">
        <f t="shared" ca="1" si="276"/>
        <v>1500000</v>
      </c>
      <c r="BG414" s="93">
        <f t="shared" ca="1" si="276"/>
        <v>1500000</v>
      </c>
      <c r="BH414" s="93">
        <f t="shared" ca="1" si="276"/>
        <v>1500000</v>
      </c>
      <c r="BI414" s="93">
        <f t="shared" ca="1" si="276"/>
        <v>1500000</v>
      </c>
      <c r="BJ414" s="93">
        <f t="shared" ca="1" si="276"/>
        <v>1500000</v>
      </c>
      <c r="BK414" s="93">
        <f t="shared" ca="1" si="276"/>
        <v>1500000</v>
      </c>
      <c r="BL414" s="93">
        <f t="shared" ca="1" si="276"/>
        <v>1500000</v>
      </c>
      <c r="BM414" s="93">
        <f t="shared" ca="1" si="276"/>
        <v>1500000</v>
      </c>
      <c r="BN414" s="93">
        <f t="shared" ca="1" si="276"/>
        <v>1500000</v>
      </c>
      <c r="BO414" s="93">
        <f t="shared" ca="1" si="276"/>
        <v>1500000</v>
      </c>
      <c r="BP414" s="93">
        <f t="shared" ca="1" si="276"/>
        <v>1500000</v>
      </c>
      <c r="BQ414" s="93">
        <f t="shared" ca="1" si="276"/>
        <v>1500000</v>
      </c>
      <c r="BR414" s="93">
        <f t="shared" ca="1" si="276"/>
        <v>1500000</v>
      </c>
      <c r="BS414" s="93">
        <f t="shared" ca="1" si="276"/>
        <v>1500000</v>
      </c>
      <c r="BT414" s="93">
        <f t="shared" ca="1" si="276"/>
        <v>1500000</v>
      </c>
      <c r="BU414" s="93">
        <f t="shared" ca="1" si="276"/>
        <v>1500000</v>
      </c>
      <c r="BV414" s="93">
        <f t="shared" ca="1" si="276"/>
        <v>1500000</v>
      </c>
      <c r="BW414" s="93">
        <f t="shared" ca="1" si="276"/>
        <v>1500000</v>
      </c>
      <c r="BX414" s="93">
        <f t="shared" ca="1" si="276"/>
        <v>1500000</v>
      </c>
      <c r="BY414" s="93">
        <f t="shared" ca="1" si="276"/>
        <v>1500000</v>
      </c>
      <c r="BZ414" s="93">
        <f t="shared" ca="1" si="276"/>
        <v>1500000</v>
      </c>
      <c r="CA414" s="93">
        <f t="shared" ca="1" si="276"/>
        <v>1500000</v>
      </c>
      <c r="CB414" s="93">
        <f t="shared" ca="1" si="276"/>
        <v>1500000</v>
      </c>
      <c r="CC414" s="93">
        <f t="shared" ca="1" si="276"/>
        <v>1500000</v>
      </c>
      <c r="CD414" s="93">
        <f t="shared" ca="1" si="276"/>
        <v>1500000</v>
      </c>
      <c r="CE414" s="93">
        <f t="shared" ref="CE414:CK414" ca="1" si="277">+SUM(CE410,CE412:CE413)</f>
        <v>1500000</v>
      </c>
      <c r="CF414" s="93">
        <f t="shared" ca="1" si="277"/>
        <v>1500000</v>
      </c>
      <c r="CG414" s="93">
        <f t="shared" ca="1" si="277"/>
        <v>1500000</v>
      </c>
      <c r="CH414" s="93">
        <f t="shared" ca="1" si="277"/>
        <v>1500000</v>
      </c>
      <c r="CI414" s="93">
        <f t="shared" ca="1" si="277"/>
        <v>1500000</v>
      </c>
      <c r="CJ414" s="93">
        <f t="shared" ca="1" si="277"/>
        <v>1500000</v>
      </c>
      <c r="CK414" s="93">
        <f t="shared" ca="1" si="277"/>
        <v>1500000</v>
      </c>
    </row>
    <row r="415" spans="2:89" x14ac:dyDescent="0.35">
      <c r="B415" s="122"/>
      <c r="C415" s="59"/>
      <c r="D415" t="s">
        <v>851</v>
      </c>
      <c r="E415" t="str">
        <f t="shared" si="268"/>
        <v>415 DTERMY-PV</v>
      </c>
      <c r="G415" s="59"/>
      <c r="R415"/>
      <c r="S415" s="62"/>
      <c r="T415" s="62"/>
      <c r="U415" s="62"/>
      <c r="V415" s="62"/>
      <c r="W415" s="62"/>
      <c r="X415" s="62"/>
      <c r="Y415" s="62"/>
      <c r="Z415" s="62"/>
      <c r="AA415" s="62"/>
      <c r="AB415" s="62"/>
      <c r="AC415" s="62"/>
      <c r="AD415" s="62"/>
      <c r="AE415" s="62"/>
      <c r="AF415" s="62"/>
      <c r="AG415" s="62"/>
      <c r="AH415" s="62"/>
      <c r="AI415" s="62"/>
      <c r="AJ415" s="62"/>
      <c r="AK415" s="62"/>
      <c r="AL415" s="62"/>
      <c r="AM415" s="62"/>
      <c r="AN415" s="62"/>
      <c r="AO415" s="62"/>
      <c r="AP415" s="62"/>
      <c r="AQ415" s="62"/>
      <c r="AR415" s="62"/>
      <c r="AS415" s="62"/>
      <c r="AT415" s="62"/>
      <c r="AU415" s="62"/>
      <c r="AV415" s="62"/>
      <c r="AW415" s="62"/>
      <c r="AX415" s="62"/>
      <c r="AY415" s="62"/>
      <c r="AZ415" s="62"/>
      <c r="BA415" s="62"/>
      <c r="BB415" s="62"/>
      <c r="BC415" s="62"/>
      <c r="BD415" s="62"/>
      <c r="BE415" s="62"/>
      <c r="BF415" s="62"/>
      <c r="BG415" s="62"/>
      <c r="BH415" s="62"/>
      <c r="BI415" s="62"/>
      <c r="BJ415" s="62"/>
      <c r="BK415" s="62"/>
      <c r="BL415" s="62"/>
      <c r="BM415" s="62"/>
      <c r="BN415" s="62"/>
      <c r="BO415" s="62"/>
      <c r="BP415" s="62"/>
      <c r="BQ415" s="62"/>
      <c r="BR415" s="62"/>
      <c r="BS415" s="62"/>
      <c r="BT415" s="62"/>
      <c r="BU415" s="62"/>
      <c r="BV415" s="62"/>
      <c r="BW415" s="62"/>
      <c r="BX415" s="62"/>
      <c r="BY415" s="62"/>
      <c r="BZ415" s="62"/>
      <c r="CA415" s="62"/>
      <c r="CB415" s="62"/>
      <c r="CC415" s="62"/>
      <c r="CD415" s="62"/>
      <c r="CE415" s="62"/>
      <c r="CF415" s="62"/>
      <c r="CG415" s="62"/>
      <c r="CH415" s="62"/>
      <c r="CI415" s="62"/>
      <c r="CJ415" s="62"/>
      <c r="CK415" s="62"/>
    </row>
    <row r="416" spans="2:89" x14ac:dyDescent="0.35">
      <c r="B416" s="123" t="str">
        <f>"Interest expense - "&amp;SUBSTITUTE(B402,":","")</f>
        <v>Interest expense - Rolling fixed term debt - multiple borrowings w/ annual control</v>
      </c>
      <c r="C416" t="s">
        <v>228</v>
      </c>
      <c r="D416" t="s">
        <v>851</v>
      </c>
      <c r="E416" t="str">
        <f t="shared" si="268"/>
        <v>416 DTERMY-PV</v>
      </c>
      <c r="J416" s="93">
        <f>SUMIF($5:$5,I$2,414:414)</f>
        <v>0</v>
      </c>
      <c r="K416" s="28">
        <f t="shared" ref="K416:P416" ca="1" si="278">SUMIF($3:$3,K$2,416:416)</f>
        <v>-175035</v>
      </c>
      <c r="L416" s="28">
        <f t="shared" ca="1" si="278"/>
        <v>-200010</v>
      </c>
      <c r="M416" s="28">
        <f t="shared" ca="1" si="278"/>
        <v>-200010</v>
      </c>
      <c r="N416" s="28">
        <f t="shared" ca="1" si="278"/>
        <v>-200010</v>
      </c>
      <c r="O416" s="28">
        <f t="shared" ca="1" si="278"/>
        <v>-200010</v>
      </c>
      <c r="P416" s="28">
        <f t="shared" ca="1" si="278"/>
        <v>-183342.5</v>
      </c>
      <c r="R416" s="27"/>
      <c r="S416" s="93">
        <f t="shared" ref="S416" ca="1" si="279">-SUM(S409:S412)*$H406/12</f>
        <v>-4175.833333333333</v>
      </c>
      <c r="T416" s="93">
        <f t="shared" ref="T416:AX416" ca="1" si="280">-SUM(T409:T412)*$H406/12</f>
        <v>-8342.5</v>
      </c>
      <c r="U416" s="93">
        <f t="shared" ca="1" si="280"/>
        <v>-12509.166666666666</v>
      </c>
      <c r="V416" s="93">
        <f t="shared" ca="1" si="280"/>
        <v>-16667.5</v>
      </c>
      <c r="W416" s="93">
        <f t="shared" ca="1" si="280"/>
        <v>-16667.5</v>
      </c>
      <c r="X416" s="93">
        <f t="shared" ca="1" si="280"/>
        <v>-16667.5</v>
      </c>
      <c r="Y416" s="93">
        <f t="shared" ca="1" si="280"/>
        <v>-16667.5</v>
      </c>
      <c r="Z416" s="93">
        <f t="shared" ca="1" si="280"/>
        <v>-16667.5</v>
      </c>
      <c r="AA416" s="93">
        <f t="shared" ca="1" si="280"/>
        <v>-16667.5</v>
      </c>
      <c r="AB416" s="93">
        <f t="shared" ca="1" si="280"/>
        <v>-16667.5</v>
      </c>
      <c r="AC416" s="93">
        <f t="shared" ca="1" si="280"/>
        <v>-16667.5</v>
      </c>
      <c r="AD416" s="93">
        <f t="shared" ca="1" si="280"/>
        <v>-16667.5</v>
      </c>
      <c r="AE416" s="93">
        <f t="shared" ca="1" si="280"/>
        <v>-16667.5</v>
      </c>
      <c r="AF416" s="93">
        <f t="shared" ca="1" si="280"/>
        <v>-16667.5</v>
      </c>
      <c r="AG416" s="93">
        <f t="shared" ca="1" si="280"/>
        <v>-16667.5</v>
      </c>
      <c r="AH416" s="93">
        <f t="shared" ca="1" si="280"/>
        <v>-16667.5</v>
      </c>
      <c r="AI416" s="93">
        <f t="shared" ca="1" si="280"/>
        <v>-16667.5</v>
      </c>
      <c r="AJ416" s="93">
        <f t="shared" ca="1" si="280"/>
        <v>-16667.5</v>
      </c>
      <c r="AK416" s="93">
        <f t="shared" ca="1" si="280"/>
        <v>-16667.5</v>
      </c>
      <c r="AL416" s="93">
        <f t="shared" ca="1" si="280"/>
        <v>-16667.5</v>
      </c>
      <c r="AM416" s="93">
        <f t="shared" ca="1" si="280"/>
        <v>-16667.5</v>
      </c>
      <c r="AN416" s="93">
        <f t="shared" ca="1" si="280"/>
        <v>-16667.5</v>
      </c>
      <c r="AO416" s="93">
        <f t="shared" ca="1" si="280"/>
        <v>-16667.5</v>
      </c>
      <c r="AP416" s="93">
        <f t="shared" ca="1" si="280"/>
        <v>-16667.5</v>
      </c>
      <c r="AQ416" s="93">
        <f t="shared" ca="1" si="280"/>
        <v>-16667.5</v>
      </c>
      <c r="AR416" s="93">
        <f t="shared" ca="1" si="280"/>
        <v>-16667.5</v>
      </c>
      <c r="AS416" s="93">
        <f t="shared" ca="1" si="280"/>
        <v>-16667.5</v>
      </c>
      <c r="AT416" s="93">
        <f t="shared" ca="1" si="280"/>
        <v>-16667.5</v>
      </c>
      <c r="AU416" s="93">
        <f t="shared" ca="1" si="280"/>
        <v>-16667.5</v>
      </c>
      <c r="AV416" s="93">
        <f t="shared" ca="1" si="280"/>
        <v>-16667.5</v>
      </c>
      <c r="AW416" s="93">
        <f t="shared" ca="1" si="280"/>
        <v>-16667.5</v>
      </c>
      <c r="AX416" s="93">
        <f t="shared" ca="1" si="280"/>
        <v>-16667.5</v>
      </c>
      <c r="AY416" s="93">
        <f t="shared" ref="AY416:CD416" ca="1" si="281">-SUM(AY409:AY412)*$H406/12</f>
        <v>-16667.5</v>
      </c>
      <c r="AZ416" s="93">
        <f t="shared" ca="1" si="281"/>
        <v>-16667.5</v>
      </c>
      <c r="BA416" s="93">
        <f t="shared" ca="1" si="281"/>
        <v>-16667.5</v>
      </c>
      <c r="BB416" s="93">
        <f t="shared" ca="1" si="281"/>
        <v>-16667.5</v>
      </c>
      <c r="BC416" s="93">
        <f t="shared" ca="1" si="281"/>
        <v>-16667.5</v>
      </c>
      <c r="BD416" s="93">
        <f t="shared" ca="1" si="281"/>
        <v>-16667.5</v>
      </c>
      <c r="BE416" s="93">
        <f t="shared" ca="1" si="281"/>
        <v>-16667.5</v>
      </c>
      <c r="BF416" s="93">
        <f t="shared" ca="1" si="281"/>
        <v>-16667.5</v>
      </c>
      <c r="BG416" s="93">
        <f t="shared" ca="1" si="281"/>
        <v>-16667.5</v>
      </c>
      <c r="BH416" s="93">
        <f t="shared" ca="1" si="281"/>
        <v>-16667.5</v>
      </c>
      <c r="BI416" s="93">
        <f t="shared" ca="1" si="281"/>
        <v>-16667.5</v>
      </c>
      <c r="BJ416" s="93">
        <f t="shared" ca="1" si="281"/>
        <v>-16667.5</v>
      </c>
      <c r="BK416" s="93">
        <f t="shared" ca="1" si="281"/>
        <v>-16667.5</v>
      </c>
      <c r="BL416" s="93">
        <f t="shared" ca="1" si="281"/>
        <v>-16667.5</v>
      </c>
      <c r="BM416" s="93">
        <f t="shared" ca="1" si="281"/>
        <v>-16667.5</v>
      </c>
      <c r="BN416" s="93">
        <f t="shared" ca="1" si="281"/>
        <v>-16667.5</v>
      </c>
      <c r="BO416" s="93">
        <f t="shared" ca="1" si="281"/>
        <v>-16667.5</v>
      </c>
      <c r="BP416" s="93">
        <f t="shared" ca="1" si="281"/>
        <v>-16667.5</v>
      </c>
      <c r="BQ416" s="93">
        <f t="shared" ca="1" si="281"/>
        <v>-16667.5</v>
      </c>
      <c r="BR416" s="93">
        <f t="shared" ca="1" si="281"/>
        <v>-16667.5</v>
      </c>
      <c r="BS416" s="93">
        <f t="shared" ca="1" si="281"/>
        <v>-16667.5</v>
      </c>
      <c r="BT416" s="93">
        <f t="shared" ca="1" si="281"/>
        <v>-16667.5</v>
      </c>
      <c r="BU416" s="93">
        <f t="shared" ca="1" si="281"/>
        <v>-16667.5</v>
      </c>
      <c r="BV416" s="93">
        <f t="shared" ca="1" si="281"/>
        <v>-16667.5</v>
      </c>
      <c r="BW416" s="93">
        <f t="shared" ca="1" si="281"/>
        <v>-16667.5</v>
      </c>
      <c r="BX416" s="93">
        <f t="shared" ca="1" si="281"/>
        <v>-16667.5</v>
      </c>
      <c r="BY416" s="93">
        <f t="shared" ca="1" si="281"/>
        <v>-16667.5</v>
      </c>
      <c r="BZ416" s="93">
        <f t="shared" ca="1" si="281"/>
        <v>-16667.5</v>
      </c>
      <c r="CA416" s="93">
        <f t="shared" ca="1" si="281"/>
        <v>-16667.5</v>
      </c>
      <c r="CB416" s="93">
        <f t="shared" ca="1" si="281"/>
        <v>-16667.5</v>
      </c>
      <c r="CC416" s="93">
        <f t="shared" ca="1" si="281"/>
        <v>-16667.5</v>
      </c>
      <c r="CD416" s="93">
        <f t="shared" ca="1" si="281"/>
        <v>-16667.5</v>
      </c>
      <c r="CE416" s="93">
        <f t="shared" ref="CE416:CK416" ca="1" si="282">-SUM(CE409:CE412)*$H406/12</f>
        <v>-16667.5</v>
      </c>
      <c r="CF416" s="93">
        <f t="shared" ca="1" si="282"/>
        <v>-16667.5</v>
      </c>
      <c r="CG416" s="93">
        <f t="shared" ca="1" si="282"/>
        <v>-16667.5</v>
      </c>
      <c r="CH416" s="93">
        <f t="shared" ca="1" si="282"/>
        <v>-16667.5</v>
      </c>
      <c r="CI416" s="93">
        <f t="shared" ca="1" si="282"/>
        <v>-16667.5</v>
      </c>
      <c r="CJ416" s="93">
        <f t="shared" ca="1" si="282"/>
        <v>-16667.5</v>
      </c>
      <c r="CK416" s="93">
        <f t="shared" ca="1" si="282"/>
        <v>-16667.5</v>
      </c>
    </row>
    <row r="417" spans="2:89" x14ac:dyDescent="0.35">
      <c r="B417" s="123"/>
      <c r="D417" t="s">
        <v>851</v>
      </c>
      <c r="E417" t="str">
        <f t="shared" si="268"/>
        <v>417 DTERMY-PV</v>
      </c>
      <c r="J417" s="93"/>
      <c r="K417" s="28"/>
      <c r="L417" s="28"/>
      <c r="M417" s="28"/>
      <c r="N417" s="28"/>
      <c r="O417" s="28"/>
      <c r="P417" s="28"/>
      <c r="R417" s="27"/>
      <c r="S417" s="93"/>
      <c r="T417" s="93"/>
      <c r="U417" s="93"/>
      <c r="V417" s="93"/>
      <c r="W417" s="93"/>
      <c r="X417" s="93"/>
      <c r="Y417" s="93"/>
      <c r="Z417" s="93"/>
      <c r="AA417" s="93"/>
      <c r="AB417" s="93"/>
      <c r="AC417" s="93"/>
      <c r="AD417" s="93"/>
      <c r="AE417" s="93"/>
      <c r="AF417" s="93"/>
      <c r="AG417" s="93"/>
      <c r="AH417" s="93"/>
      <c r="AI417" s="93"/>
      <c r="AJ417" s="93"/>
      <c r="AK417" s="93"/>
      <c r="AL417" s="93"/>
      <c r="AM417" s="93"/>
      <c r="AN417" s="93"/>
      <c r="AO417" s="93"/>
      <c r="AP417" s="93"/>
      <c r="AQ417" s="93"/>
      <c r="AR417" s="93"/>
      <c r="AS417" s="93"/>
      <c r="AT417" s="93"/>
      <c r="AU417" s="93"/>
      <c r="AV417" s="93"/>
      <c r="AW417" s="93"/>
      <c r="AX417" s="93"/>
      <c r="AY417" s="93"/>
      <c r="AZ417" s="93"/>
      <c r="BA417" s="93"/>
      <c r="BB417" s="93"/>
      <c r="BC417" s="93"/>
      <c r="BD417" s="93"/>
      <c r="BE417" s="93"/>
      <c r="BF417" s="93"/>
      <c r="BG417" s="93"/>
      <c r="BH417" s="93"/>
      <c r="BI417" s="93"/>
      <c r="BJ417" s="93"/>
      <c r="BK417" s="93"/>
      <c r="BL417" s="93"/>
      <c r="BM417" s="93"/>
      <c r="BN417" s="93"/>
      <c r="BO417" s="93"/>
      <c r="BP417" s="93"/>
      <c r="BQ417" s="93"/>
      <c r="BR417" s="93"/>
      <c r="BS417" s="93"/>
      <c r="BT417" s="93"/>
      <c r="BU417" s="93"/>
      <c r="BV417" s="93"/>
      <c r="BW417" s="93"/>
      <c r="BX417" s="93"/>
      <c r="BY417" s="93"/>
      <c r="BZ417" s="93"/>
      <c r="CA417" s="93"/>
      <c r="CB417" s="93"/>
      <c r="CC417" s="93"/>
      <c r="CD417" s="93"/>
      <c r="CE417" s="93"/>
      <c r="CF417" s="93"/>
      <c r="CG417" s="93"/>
      <c r="CH417" s="93"/>
      <c r="CI417" s="93"/>
      <c r="CJ417" s="93"/>
      <c r="CK417" s="93"/>
    </row>
    <row r="418" spans="2:89" x14ac:dyDescent="0.35">
      <c r="B418" s="132" t="str">
        <f>B394</f>
        <v>(Primary label)</v>
      </c>
      <c r="D418" t="s">
        <v>851</v>
      </c>
      <c r="E418" s="8" t="str">
        <f t="shared" si="268"/>
        <v>418 DTERMY-PV</v>
      </c>
      <c r="G418" t="s">
        <v>332</v>
      </c>
      <c r="H418" s="27"/>
      <c r="I418" s="78"/>
      <c r="J418" s="78"/>
      <c r="K418" s="33"/>
      <c r="L418" s="33"/>
      <c r="M418" s="33"/>
      <c r="N418" s="33"/>
      <c r="O418" s="33"/>
      <c r="P418" s="33"/>
      <c r="R418" s="33"/>
      <c r="S418" s="77"/>
      <c r="T418" s="77"/>
      <c r="U418" s="77"/>
      <c r="V418" s="77"/>
      <c r="W418" s="77"/>
      <c r="X418" s="77"/>
      <c r="Y418" s="77"/>
      <c r="Z418" s="77"/>
      <c r="AA418" s="77"/>
      <c r="AB418" s="77"/>
      <c r="AC418" s="77"/>
      <c r="AD418" s="77"/>
      <c r="AE418" s="77"/>
      <c r="AF418" s="77"/>
      <c r="AG418" s="77"/>
      <c r="AH418" s="77"/>
      <c r="AI418" s="77"/>
      <c r="AJ418" s="77"/>
      <c r="AK418" s="77"/>
      <c r="AL418" s="77"/>
      <c r="AM418" s="77"/>
      <c r="AN418" s="77"/>
      <c r="AO418" s="77"/>
      <c r="AP418" s="77"/>
      <c r="AQ418" s="77"/>
      <c r="AR418" s="77"/>
      <c r="AS418" s="77"/>
      <c r="AT418" s="77"/>
      <c r="AU418" s="77"/>
      <c r="AV418" s="77"/>
      <c r="AW418" s="77"/>
      <c r="AX418" s="77"/>
      <c r="AY418" s="77"/>
      <c r="AZ418" s="77"/>
      <c r="BA418" s="77"/>
      <c r="BB418" s="77"/>
      <c r="BC418" s="77"/>
      <c r="BD418" s="77"/>
      <c r="BE418" s="77"/>
      <c r="BF418" s="77"/>
      <c r="BG418" s="77"/>
      <c r="BH418" s="77"/>
      <c r="BI418" s="77"/>
      <c r="BJ418" s="77"/>
      <c r="BK418" s="77"/>
      <c r="BL418" s="77"/>
      <c r="BM418" s="77"/>
      <c r="BN418" s="77"/>
      <c r="BO418" s="77"/>
      <c r="BP418" s="77"/>
      <c r="BQ418" s="77"/>
      <c r="BR418" s="77"/>
      <c r="BS418" s="77"/>
      <c r="BT418" s="77"/>
      <c r="BU418" s="77"/>
      <c r="BV418" s="77"/>
      <c r="BW418" s="77"/>
      <c r="BX418" s="77"/>
      <c r="BY418" s="77"/>
      <c r="BZ418" s="77"/>
      <c r="CA418" s="77"/>
      <c r="CB418" s="77"/>
      <c r="CC418" s="77"/>
      <c r="CD418" s="77"/>
      <c r="CE418" s="77"/>
      <c r="CF418" s="77"/>
      <c r="CG418" s="77"/>
      <c r="CH418" s="77"/>
      <c r="CI418" s="77"/>
      <c r="CJ418" s="77"/>
      <c r="CK418" s="77"/>
    </row>
    <row r="419" spans="2:89" x14ac:dyDescent="0.35">
      <c r="B419" s="132" t="str">
        <f>B395</f>
        <v>primary unit</v>
      </c>
      <c r="D419" t="s">
        <v>851</v>
      </c>
      <c r="E419" s="8" t="str">
        <f t="shared" si="268"/>
        <v>419 DTERMY-PV</v>
      </c>
      <c r="G419" t="s">
        <v>332</v>
      </c>
      <c r="H419" s="27"/>
      <c r="I419" s="78"/>
      <c r="J419" s="78"/>
      <c r="K419" s="33"/>
      <c r="L419" s="33"/>
      <c r="M419" s="33"/>
      <c r="N419" s="33"/>
      <c r="O419" s="33"/>
      <c r="P419" s="33"/>
      <c r="R419" s="33"/>
      <c r="S419" s="77"/>
      <c r="T419" s="77"/>
      <c r="U419" s="77"/>
      <c r="V419" s="77"/>
      <c r="W419" s="77"/>
      <c r="X419" s="77"/>
      <c r="Y419" s="77"/>
      <c r="Z419" s="77"/>
      <c r="AA419" s="77"/>
      <c r="AB419" s="77"/>
      <c r="AC419" s="77"/>
      <c r="AD419" s="77"/>
      <c r="AE419" s="77"/>
      <c r="AF419" s="77"/>
      <c r="AG419" s="77"/>
      <c r="AH419" s="77"/>
      <c r="AI419" s="77"/>
      <c r="AJ419" s="77"/>
      <c r="AK419" s="77"/>
      <c r="AL419" s="77"/>
      <c r="AM419" s="77"/>
      <c r="AN419" s="77"/>
      <c r="AO419" s="77"/>
      <c r="AP419" s="77"/>
      <c r="AQ419" s="77"/>
      <c r="AR419" s="77"/>
      <c r="AS419" s="77"/>
      <c r="AT419" s="77"/>
      <c r="AU419" s="77"/>
      <c r="AV419" s="77"/>
      <c r="AW419" s="77"/>
      <c r="AX419" s="77"/>
      <c r="AY419" s="77"/>
      <c r="AZ419" s="77"/>
      <c r="BA419" s="77"/>
      <c r="BB419" s="77"/>
      <c r="BC419" s="77"/>
      <c r="BD419" s="77"/>
      <c r="BE419" s="77"/>
      <c r="BF419" s="77"/>
      <c r="BG419" s="77"/>
      <c r="BH419" s="77"/>
      <c r="BI419" s="77"/>
      <c r="BJ419" s="77"/>
      <c r="BK419" s="77"/>
      <c r="BL419" s="77"/>
      <c r="BM419" s="77"/>
      <c r="BN419" s="77"/>
      <c r="BO419" s="77"/>
      <c r="BP419" s="77"/>
      <c r="BQ419" s="77"/>
      <c r="BR419" s="77"/>
      <c r="BS419" s="77"/>
      <c r="BT419" s="77"/>
      <c r="BU419" s="77"/>
      <c r="BV419" s="77"/>
      <c r="BW419" s="77"/>
      <c r="BX419" s="77"/>
      <c r="BY419" s="77"/>
      <c r="BZ419" s="77"/>
      <c r="CA419" s="77"/>
      <c r="CB419" s="77"/>
      <c r="CC419" s="77"/>
      <c r="CD419" s="77"/>
      <c r="CE419" s="77"/>
      <c r="CF419" s="77"/>
      <c r="CG419" s="77"/>
      <c r="CH419" s="77"/>
      <c r="CI419" s="77"/>
      <c r="CJ419" s="77"/>
      <c r="CK419" s="77"/>
    </row>
    <row r="420" spans="2:89" x14ac:dyDescent="0.35">
      <c r="B420" s="132" t="str">
        <f>B396</f>
        <v>Primary revenue driver</v>
      </c>
      <c r="D420" t="s">
        <v>851</v>
      </c>
      <c r="E420" s="8" t="str">
        <f t="shared" si="268"/>
        <v>420 DTERMY-PV</v>
      </c>
      <c r="G420" t="s">
        <v>332</v>
      </c>
      <c r="K420" s="53"/>
      <c r="L420" s="53"/>
      <c r="M420" s="53"/>
      <c r="N420" s="53"/>
      <c r="O420" s="53"/>
      <c r="P420" s="53"/>
      <c r="R420" s="24"/>
      <c r="S420" s="175" t="str">
        <f t="shared" ref="S420" si="283">S396</f>
        <v>S$16</v>
      </c>
      <c r="T420" s="175" t="str">
        <f t="shared" ref="T420:AX420" si="284">T396</f>
        <v>T$16</v>
      </c>
      <c r="U420" s="175" t="str">
        <f t="shared" si="284"/>
        <v>U$16</v>
      </c>
      <c r="V420" s="175" t="str">
        <f t="shared" si="284"/>
        <v>V$16</v>
      </c>
      <c r="W420" s="175" t="str">
        <f t="shared" si="284"/>
        <v>W$16</v>
      </c>
      <c r="X420" s="175" t="str">
        <f t="shared" si="284"/>
        <v>X$16</v>
      </c>
      <c r="Y420" s="175" t="str">
        <f t="shared" si="284"/>
        <v>Y$16</v>
      </c>
      <c r="Z420" s="175" t="str">
        <f t="shared" si="284"/>
        <v>Z$16</v>
      </c>
      <c r="AA420" s="175" t="str">
        <f t="shared" si="284"/>
        <v>AA$16</v>
      </c>
      <c r="AB420" s="175" t="str">
        <f t="shared" si="284"/>
        <v>AB$16</v>
      </c>
      <c r="AC420" s="175" t="str">
        <f t="shared" si="284"/>
        <v>AC$16</v>
      </c>
      <c r="AD420" s="175" t="str">
        <f t="shared" si="284"/>
        <v>AD$16</v>
      </c>
      <c r="AE420" s="175" t="str">
        <f t="shared" si="284"/>
        <v>AE$16</v>
      </c>
      <c r="AF420" s="175" t="str">
        <f t="shared" si="284"/>
        <v>AF$16</v>
      </c>
      <c r="AG420" s="175" t="str">
        <f t="shared" si="284"/>
        <v>AG$16</v>
      </c>
      <c r="AH420" s="175" t="str">
        <f t="shared" si="284"/>
        <v>AH$16</v>
      </c>
      <c r="AI420" s="175" t="str">
        <f t="shared" si="284"/>
        <v>AI$16</v>
      </c>
      <c r="AJ420" s="175" t="str">
        <f t="shared" si="284"/>
        <v>AJ$16</v>
      </c>
      <c r="AK420" s="175" t="str">
        <f t="shared" si="284"/>
        <v>AK$16</v>
      </c>
      <c r="AL420" s="175" t="str">
        <f t="shared" si="284"/>
        <v>AL$16</v>
      </c>
      <c r="AM420" s="175" t="str">
        <f t="shared" si="284"/>
        <v>AM$16</v>
      </c>
      <c r="AN420" s="175" t="str">
        <f t="shared" si="284"/>
        <v>AN$16</v>
      </c>
      <c r="AO420" s="175" t="str">
        <f t="shared" si="284"/>
        <v>AO$16</v>
      </c>
      <c r="AP420" s="175" t="str">
        <f t="shared" si="284"/>
        <v>AP$16</v>
      </c>
      <c r="AQ420" s="175" t="str">
        <f t="shared" si="284"/>
        <v>AQ$16</v>
      </c>
      <c r="AR420" s="175" t="str">
        <f t="shared" si="284"/>
        <v>AR$16</v>
      </c>
      <c r="AS420" s="175" t="str">
        <f t="shared" si="284"/>
        <v>AS$16</v>
      </c>
      <c r="AT420" s="175" t="str">
        <f t="shared" si="284"/>
        <v>AT$16</v>
      </c>
      <c r="AU420" s="175" t="str">
        <f t="shared" si="284"/>
        <v>AU$16</v>
      </c>
      <c r="AV420" s="175" t="str">
        <f t="shared" si="284"/>
        <v>AV$16</v>
      </c>
      <c r="AW420" s="175" t="str">
        <f t="shared" si="284"/>
        <v>AW$16</v>
      </c>
      <c r="AX420" s="175" t="str">
        <f t="shared" si="284"/>
        <v>AX$16</v>
      </c>
      <c r="AY420" s="175" t="str">
        <f t="shared" ref="AY420:CD420" si="285">AY396</f>
        <v>AY$16</v>
      </c>
      <c r="AZ420" s="175" t="str">
        <f t="shared" si="285"/>
        <v>AZ$16</v>
      </c>
      <c r="BA420" s="175" t="str">
        <f t="shared" si="285"/>
        <v>BA$16</v>
      </c>
      <c r="BB420" s="175" t="str">
        <f t="shared" si="285"/>
        <v>BB$16</v>
      </c>
      <c r="BC420" s="175" t="str">
        <f t="shared" si="285"/>
        <v>BC$16</v>
      </c>
      <c r="BD420" s="175" t="str">
        <f t="shared" si="285"/>
        <v>BD$16</v>
      </c>
      <c r="BE420" s="175" t="str">
        <f t="shared" si="285"/>
        <v>BE$16</v>
      </c>
      <c r="BF420" s="175" t="str">
        <f t="shared" si="285"/>
        <v>BF$16</v>
      </c>
      <c r="BG420" s="175" t="str">
        <f t="shared" si="285"/>
        <v>BG$16</v>
      </c>
      <c r="BH420" s="175" t="str">
        <f t="shared" si="285"/>
        <v>BH$16</v>
      </c>
      <c r="BI420" s="175" t="str">
        <f t="shared" si="285"/>
        <v>BI$16</v>
      </c>
      <c r="BJ420" s="175" t="str">
        <f t="shared" si="285"/>
        <v>BJ$16</v>
      </c>
      <c r="BK420" s="175" t="str">
        <f t="shared" si="285"/>
        <v>BK$16</v>
      </c>
      <c r="BL420" s="175" t="str">
        <f t="shared" si="285"/>
        <v>BL$16</v>
      </c>
      <c r="BM420" s="175" t="str">
        <f t="shared" si="285"/>
        <v>BM$16</v>
      </c>
      <c r="BN420" s="175" t="str">
        <f t="shared" si="285"/>
        <v>BN$16</v>
      </c>
      <c r="BO420" s="175" t="str">
        <f t="shared" si="285"/>
        <v>BO$16</v>
      </c>
      <c r="BP420" s="175" t="str">
        <f t="shared" si="285"/>
        <v>BP$16</v>
      </c>
      <c r="BQ420" s="175" t="str">
        <f t="shared" si="285"/>
        <v>BQ$16</v>
      </c>
      <c r="BR420" s="175" t="str">
        <f t="shared" si="285"/>
        <v>BR$16</v>
      </c>
      <c r="BS420" s="175" t="str">
        <f t="shared" si="285"/>
        <v>BS$16</v>
      </c>
      <c r="BT420" s="175" t="str">
        <f t="shared" si="285"/>
        <v>BT$16</v>
      </c>
      <c r="BU420" s="175" t="str">
        <f t="shared" si="285"/>
        <v>BU$16</v>
      </c>
      <c r="BV420" s="175" t="str">
        <f t="shared" si="285"/>
        <v>BV$16</v>
      </c>
      <c r="BW420" s="175" t="str">
        <f t="shared" si="285"/>
        <v>BW$16</v>
      </c>
      <c r="BX420" s="175" t="str">
        <f t="shared" si="285"/>
        <v>BX$16</v>
      </c>
      <c r="BY420" s="175" t="str">
        <f t="shared" si="285"/>
        <v>BY$16</v>
      </c>
      <c r="BZ420" s="175" t="str">
        <f t="shared" si="285"/>
        <v>BZ$16</v>
      </c>
      <c r="CA420" s="175" t="str">
        <f t="shared" si="285"/>
        <v>CA$16</v>
      </c>
      <c r="CB420" s="175" t="str">
        <f t="shared" si="285"/>
        <v>CB$16</v>
      </c>
      <c r="CC420" s="175" t="str">
        <f t="shared" si="285"/>
        <v>CC$16</v>
      </c>
      <c r="CD420" s="175" t="str">
        <f t="shared" si="285"/>
        <v>CD$16</v>
      </c>
      <c r="CE420" s="175" t="str">
        <f t="shared" ref="CE420:CK420" si="286">CE396</f>
        <v>CE$16</v>
      </c>
      <c r="CF420" s="175" t="str">
        <f t="shared" si="286"/>
        <v>CF$16</v>
      </c>
      <c r="CG420" s="175" t="str">
        <f t="shared" si="286"/>
        <v>CG$16</v>
      </c>
      <c r="CH420" s="175" t="str">
        <f t="shared" si="286"/>
        <v>CH$16</v>
      </c>
      <c r="CI420" s="175" t="str">
        <f t="shared" si="286"/>
        <v>CI$16</v>
      </c>
      <c r="CJ420" s="175" t="str">
        <f t="shared" si="286"/>
        <v>CJ$16</v>
      </c>
      <c r="CK420" s="175" t="str">
        <f t="shared" si="286"/>
        <v>CK$16</v>
      </c>
    </row>
    <row r="421" spans="2:89" x14ac:dyDescent="0.35">
      <c r="B421" s="132" t="str">
        <f>B397</f>
        <v>Primary volume driver</v>
      </c>
      <c r="D421" t="s">
        <v>851</v>
      </c>
      <c r="E421" s="8" t="str">
        <f t="shared" si="268"/>
        <v>421 DTERMY-PV</v>
      </c>
      <c r="G421" t="s">
        <v>332</v>
      </c>
      <c r="H421" s="12"/>
      <c r="I421" s="60"/>
      <c r="J421" s="60"/>
      <c r="K421" s="15"/>
      <c r="L421" s="15"/>
      <c r="M421" s="15"/>
      <c r="N421" s="15"/>
      <c r="O421" s="15"/>
      <c r="P421" s="15"/>
      <c r="R421" s="15"/>
      <c r="S421" s="175" t="str">
        <f t="shared" ref="S421" si="287">S397</f>
        <v>S$17</v>
      </c>
      <c r="T421" s="175" t="str">
        <f t="shared" ref="T421:AY421" si="288">T397</f>
        <v>T$17</v>
      </c>
      <c r="U421" s="175" t="str">
        <f t="shared" si="288"/>
        <v>U$17</v>
      </c>
      <c r="V421" s="175" t="str">
        <f t="shared" si="288"/>
        <v>V$17</v>
      </c>
      <c r="W421" s="175" t="str">
        <f t="shared" si="288"/>
        <v>W$17</v>
      </c>
      <c r="X421" s="175" t="str">
        <f t="shared" si="288"/>
        <v>X$17</v>
      </c>
      <c r="Y421" s="175" t="str">
        <f t="shared" si="288"/>
        <v>Y$17</v>
      </c>
      <c r="Z421" s="175" t="str">
        <f t="shared" si="288"/>
        <v>Z$17</v>
      </c>
      <c r="AA421" s="175" t="str">
        <f t="shared" si="288"/>
        <v>AA$17</v>
      </c>
      <c r="AB421" s="175" t="str">
        <f t="shared" si="288"/>
        <v>AB$17</v>
      </c>
      <c r="AC421" s="175" t="str">
        <f t="shared" si="288"/>
        <v>AC$17</v>
      </c>
      <c r="AD421" s="175" t="str">
        <f t="shared" si="288"/>
        <v>AD$17</v>
      </c>
      <c r="AE421" s="175" t="str">
        <f t="shared" si="288"/>
        <v>AE$17</v>
      </c>
      <c r="AF421" s="175" t="str">
        <f t="shared" si="288"/>
        <v>AF$17</v>
      </c>
      <c r="AG421" s="175" t="str">
        <f t="shared" si="288"/>
        <v>AG$17</v>
      </c>
      <c r="AH421" s="175" t="str">
        <f t="shared" si="288"/>
        <v>AH$17</v>
      </c>
      <c r="AI421" s="175" t="str">
        <f t="shared" si="288"/>
        <v>AI$17</v>
      </c>
      <c r="AJ421" s="175" t="str">
        <f t="shared" si="288"/>
        <v>AJ$17</v>
      </c>
      <c r="AK421" s="175" t="str">
        <f t="shared" si="288"/>
        <v>AK$17</v>
      </c>
      <c r="AL421" s="175" t="str">
        <f t="shared" si="288"/>
        <v>AL$17</v>
      </c>
      <c r="AM421" s="175" t="str">
        <f t="shared" si="288"/>
        <v>AM$17</v>
      </c>
      <c r="AN421" s="175" t="str">
        <f t="shared" si="288"/>
        <v>AN$17</v>
      </c>
      <c r="AO421" s="175" t="str">
        <f t="shared" si="288"/>
        <v>AO$17</v>
      </c>
      <c r="AP421" s="175" t="str">
        <f t="shared" si="288"/>
        <v>AP$17</v>
      </c>
      <c r="AQ421" s="175" t="str">
        <f t="shared" si="288"/>
        <v>AQ$17</v>
      </c>
      <c r="AR421" s="175" t="str">
        <f t="shared" si="288"/>
        <v>AR$17</v>
      </c>
      <c r="AS421" s="175" t="str">
        <f t="shared" si="288"/>
        <v>AS$17</v>
      </c>
      <c r="AT421" s="175" t="str">
        <f t="shared" si="288"/>
        <v>AT$17</v>
      </c>
      <c r="AU421" s="175" t="str">
        <f t="shared" si="288"/>
        <v>AU$17</v>
      </c>
      <c r="AV421" s="175" t="str">
        <f t="shared" si="288"/>
        <v>AV$17</v>
      </c>
      <c r="AW421" s="175" t="str">
        <f t="shared" si="288"/>
        <v>AW$17</v>
      </c>
      <c r="AX421" s="175" t="str">
        <f t="shared" si="288"/>
        <v>AX$17</v>
      </c>
      <c r="AY421" s="175" t="str">
        <f t="shared" si="288"/>
        <v>AY$17</v>
      </c>
      <c r="AZ421" s="175" t="str">
        <f t="shared" ref="AZ421:CE421" si="289">AZ397</f>
        <v>AZ$17</v>
      </c>
      <c r="BA421" s="175" t="str">
        <f t="shared" si="289"/>
        <v>BA$17</v>
      </c>
      <c r="BB421" s="175" t="str">
        <f t="shared" si="289"/>
        <v>BB$17</v>
      </c>
      <c r="BC421" s="175" t="str">
        <f t="shared" si="289"/>
        <v>BC$17</v>
      </c>
      <c r="BD421" s="175" t="str">
        <f t="shared" si="289"/>
        <v>BD$17</v>
      </c>
      <c r="BE421" s="175" t="str">
        <f t="shared" si="289"/>
        <v>BE$17</v>
      </c>
      <c r="BF421" s="175" t="str">
        <f t="shared" si="289"/>
        <v>BF$17</v>
      </c>
      <c r="BG421" s="175" t="str">
        <f t="shared" si="289"/>
        <v>BG$17</v>
      </c>
      <c r="BH421" s="175" t="str">
        <f t="shared" si="289"/>
        <v>BH$17</v>
      </c>
      <c r="BI421" s="175" t="str">
        <f t="shared" si="289"/>
        <v>BI$17</v>
      </c>
      <c r="BJ421" s="175" t="str">
        <f t="shared" si="289"/>
        <v>BJ$17</v>
      </c>
      <c r="BK421" s="175" t="str">
        <f t="shared" si="289"/>
        <v>BK$17</v>
      </c>
      <c r="BL421" s="175" t="str">
        <f t="shared" si="289"/>
        <v>BL$17</v>
      </c>
      <c r="BM421" s="175" t="str">
        <f t="shared" si="289"/>
        <v>BM$17</v>
      </c>
      <c r="BN421" s="175" t="str">
        <f t="shared" si="289"/>
        <v>BN$17</v>
      </c>
      <c r="BO421" s="175" t="str">
        <f t="shared" si="289"/>
        <v>BO$17</v>
      </c>
      <c r="BP421" s="175" t="str">
        <f t="shared" si="289"/>
        <v>BP$17</v>
      </c>
      <c r="BQ421" s="175" t="str">
        <f t="shared" si="289"/>
        <v>BQ$17</v>
      </c>
      <c r="BR421" s="175" t="str">
        <f t="shared" si="289"/>
        <v>BR$17</v>
      </c>
      <c r="BS421" s="175" t="str">
        <f t="shared" si="289"/>
        <v>BS$17</v>
      </c>
      <c r="BT421" s="175" t="str">
        <f t="shared" si="289"/>
        <v>BT$17</v>
      </c>
      <c r="BU421" s="175" t="str">
        <f t="shared" si="289"/>
        <v>BU$17</v>
      </c>
      <c r="BV421" s="175" t="str">
        <f t="shared" si="289"/>
        <v>BV$17</v>
      </c>
      <c r="BW421" s="175" t="str">
        <f t="shared" si="289"/>
        <v>BW$17</v>
      </c>
      <c r="BX421" s="175" t="str">
        <f t="shared" si="289"/>
        <v>BX$17</v>
      </c>
      <c r="BY421" s="175" t="str">
        <f t="shared" si="289"/>
        <v>BY$17</v>
      </c>
      <c r="BZ421" s="175" t="str">
        <f t="shared" si="289"/>
        <v>BZ$17</v>
      </c>
      <c r="CA421" s="175" t="str">
        <f t="shared" si="289"/>
        <v>CA$17</v>
      </c>
      <c r="CB421" s="175" t="str">
        <f t="shared" si="289"/>
        <v>CB$17</v>
      </c>
      <c r="CC421" s="175" t="str">
        <f t="shared" si="289"/>
        <v>CC$17</v>
      </c>
      <c r="CD421" s="175" t="str">
        <f t="shared" si="289"/>
        <v>CD$17</v>
      </c>
      <c r="CE421" s="175" t="str">
        <f t="shared" si="289"/>
        <v>CE$17</v>
      </c>
      <c r="CF421" s="175" t="str">
        <f t="shared" ref="CF421:CK421" si="290">CF397</f>
        <v>CF$17</v>
      </c>
      <c r="CG421" s="175" t="str">
        <f t="shared" si="290"/>
        <v>CG$17</v>
      </c>
      <c r="CH421" s="175" t="str">
        <f t="shared" si="290"/>
        <v>CH$17</v>
      </c>
      <c r="CI421" s="175" t="str">
        <f t="shared" si="290"/>
        <v>CI$17</v>
      </c>
      <c r="CJ421" s="175" t="str">
        <f t="shared" si="290"/>
        <v>CJ$17</v>
      </c>
      <c r="CK421" s="175" t="str">
        <f t="shared" si="290"/>
        <v>CK$17</v>
      </c>
    </row>
    <row r="422" spans="2:89" x14ac:dyDescent="0.35">
      <c r="B422" s="187" t="str">
        <f>B402</f>
        <v>Rolling fixed term debt - multiple borrowings w/ annual control:</v>
      </c>
      <c r="D422" t="s">
        <v>851</v>
      </c>
      <c r="E422" s="8" t="str">
        <f t="shared" si="268"/>
        <v>422 DTERMY-PV</v>
      </c>
      <c r="G422" t="s">
        <v>332</v>
      </c>
      <c r="H422" s="12"/>
      <c r="I422" s="60"/>
      <c r="J422" s="60"/>
      <c r="K422" s="15"/>
      <c r="L422" s="15"/>
      <c r="M422" s="15"/>
      <c r="N422" s="15"/>
      <c r="O422" s="15"/>
      <c r="P422" s="15"/>
      <c r="R422" s="15"/>
      <c r="S422" s="175">
        <f t="shared" ref="S422" si="291">S398</f>
        <v>0</v>
      </c>
      <c r="T422" s="175">
        <f t="shared" ref="T422:AY422" si="292">T398</f>
        <v>0</v>
      </c>
      <c r="U422" s="175">
        <f t="shared" si="292"/>
        <v>0</v>
      </c>
      <c r="V422" s="175">
        <f t="shared" si="292"/>
        <v>0</v>
      </c>
      <c r="W422" s="175">
        <f t="shared" si="292"/>
        <v>0</v>
      </c>
      <c r="X422" s="175">
        <f t="shared" si="292"/>
        <v>0</v>
      </c>
      <c r="Y422" s="175">
        <f t="shared" si="292"/>
        <v>0</v>
      </c>
      <c r="Z422" s="175">
        <f t="shared" si="292"/>
        <v>0</v>
      </c>
      <c r="AA422" s="175">
        <f t="shared" si="292"/>
        <v>0</v>
      </c>
      <c r="AB422" s="175">
        <f t="shared" si="292"/>
        <v>0</v>
      </c>
      <c r="AC422" s="175">
        <f t="shared" si="292"/>
        <v>0</v>
      </c>
      <c r="AD422" s="175">
        <f t="shared" si="292"/>
        <v>0</v>
      </c>
      <c r="AE422" s="175">
        <f t="shared" si="292"/>
        <v>0</v>
      </c>
      <c r="AF422" s="175">
        <f t="shared" si="292"/>
        <v>0</v>
      </c>
      <c r="AG422" s="175">
        <f t="shared" si="292"/>
        <v>0</v>
      </c>
      <c r="AH422" s="175">
        <f t="shared" si="292"/>
        <v>0</v>
      </c>
      <c r="AI422" s="175">
        <f t="shared" si="292"/>
        <v>0</v>
      </c>
      <c r="AJ422" s="175">
        <f t="shared" si="292"/>
        <v>0</v>
      </c>
      <c r="AK422" s="175">
        <f t="shared" si="292"/>
        <v>0</v>
      </c>
      <c r="AL422" s="175">
        <f t="shared" si="292"/>
        <v>0</v>
      </c>
      <c r="AM422" s="175">
        <f t="shared" si="292"/>
        <v>0</v>
      </c>
      <c r="AN422" s="175">
        <f t="shared" si="292"/>
        <v>0</v>
      </c>
      <c r="AO422" s="175">
        <f t="shared" si="292"/>
        <v>0</v>
      </c>
      <c r="AP422" s="175">
        <f t="shared" si="292"/>
        <v>0</v>
      </c>
      <c r="AQ422" s="175">
        <f t="shared" si="292"/>
        <v>0</v>
      </c>
      <c r="AR422" s="175">
        <f t="shared" si="292"/>
        <v>0</v>
      </c>
      <c r="AS422" s="175">
        <f t="shared" si="292"/>
        <v>0</v>
      </c>
      <c r="AT422" s="175">
        <f t="shared" si="292"/>
        <v>0</v>
      </c>
      <c r="AU422" s="175">
        <f t="shared" si="292"/>
        <v>0</v>
      </c>
      <c r="AV422" s="175">
        <f t="shared" si="292"/>
        <v>0</v>
      </c>
      <c r="AW422" s="175">
        <f t="shared" si="292"/>
        <v>0</v>
      </c>
      <c r="AX422" s="175">
        <f t="shared" si="292"/>
        <v>0</v>
      </c>
      <c r="AY422" s="175">
        <f t="shared" si="292"/>
        <v>0</v>
      </c>
      <c r="AZ422" s="175">
        <f t="shared" ref="AZ422:CE422" si="293">AZ398</f>
        <v>0</v>
      </c>
      <c r="BA422" s="175">
        <f t="shared" si="293"/>
        <v>0</v>
      </c>
      <c r="BB422" s="175">
        <f t="shared" si="293"/>
        <v>0</v>
      </c>
      <c r="BC422" s="175">
        <f t="shared" si="293"/>
        <v>0</v>
      </c>
      <c r="BD422" s="175">
        <f t="shared" si="293"/>
        <v>0</v>
      </c>
      <c r="BE422" s="175">
        <f t="shared" si="293"/>
        <v>0</v>
      </c>
      <c r="BF422" s="175">
        <f t="shared" si="293"/>
        <v>0</v>
      </c>
      <c r="BG422" s="175">
        <f t="shared" si="293"/>
        <v>0</v>
      </c>
      <c r="BH422" s="175">
        <f t="shared" si="293"/>
        <v>0</v>
      </c>
      <c r="BI422" s="175">
        <f t="shared" si="293"/>
        <v>0</v>
      </c>
      <c r="BJ422" s="175">
        <f t="shared" si="293"/>
        <v>0</v>
      </c>
      <c r="BK422" s="175">
        <f t="shared" si="293"/>
        <v>0</v>
      </c>
      <c r="BL422" s="175">
        <f t="shared" si="293"/>
        <v>0</v>
      </c>
      <c r="BM422" s="175">
        <f t="shared" si="293"/>
        <v>0</v>
      </c>
      <c r="BN422" s="175">
        <f t="shared" si="293"/>
        <v>0</v>
      </c>
      <c r="BO422" s="175">
        <f t="shared" si="293"/>
        <v>0</v>
      </c>
      <c r="BP422" s="175">
        <f t="shared" si="293"/>
        <v>0</v>
      </c>
      <c r="BQ422" s="175">
        <f t="shared" si="293"/>
        <v>0</v>
      </c>
      <c r="BR422" s="175">
        <f t="shared" si="293"/>
        <v>0</v>
      </c>
      <c r="BS422" s="175">
        <f t="shared" si="293"/>
        <v>0</v>
      </c>
      <c r="BT422" s="175">
        <f t="shared" si="293"/>
        <v>0</v>
      </c>
      <c r="BU422" s="175">
        <f t="shared" si="293"/>
        <v>0</v>
      </c>
      <c r="BV422" s="175">
        <f t="shared" si="293"/>
        <v>0</v>
      </c>
      <c r="BW422" s="175">
        <f t="shared" si="293"/>
        <v>0</v>
      </c>
      <c r="BX422" s="175">
        <f t="shared" si="293"/>
        <v>0</v>
      </c>
      <c r="BY422" s="175">
        <f t="shared" si="293"/>
        <v>0</v>
      </c>
      <c r="BZ422" s="175">
        <f t="shared" si="293"/>
        <v>0</v>
      </c>
      <c r="CA422" s="175">
        <f t="shared" si="293"/>
        <v>0</v>
      </c>
      <c r="CB422" s="175">
        <f t="shared" si="293"/>
        <v>0</v>
      </c>
      <c r="CC422" s="175">
        <f t="shared" si="293"/>
        <v>0</v>
      </c>
      <c r="CD422" s="175">
        <f t="shared" si="293"/>
        <v>0</v>
      </c>
      <c r="CE422" s="175">
        <f t="shared" si="293"/>
        <v>0</v>
      </c>
      <c r="CF422" s="175">
        <f t="shared" ref="CF422:CK422" si="294">CF398</f>
        <v>0</v>
      </c>
      <c r="CG422" s="175">
        <f t="shared" si="294"/>
        <v>0</v>
      </c>
      <c r="CH422" s="175">
        <f t="shared" si="294"/>
        <v>0</v>
      </c>
      <c r="CI422" s="175">
        <f t="shared" si="294"/>
        <v>0</v>
      </c>
      <c r="CJ422" s="175">
        <f t="shared" si="294"/>
        <v>0</v>
      </c>
      <c r="CK422" s="175">
        <f t="shared" si="294"/>
        <v>0</v>
      </c>
    </row>
    <row r="423" spans="2:89" x14ac:dyDescent="0.35">
      <c r="B423" s="235" t="str">
        <f>IFERROR(SUBSTITUTE(TRIM(MID(B402, SEARCH("-", B402) + 1, LEN(B402))),":",""),"no unit")</f>
        <v>multiple borrowings w/ annual control</v>
      </c>
      <c r="D423" t="s">
        <v>851</v>
      </c>
      <c r="E423" s="8" t="str">
        <f t="shared" si="268"/>
        <v>423 DTERMY-PV</v>
      </c>
      <c r="G423" t="s">
        <v>332</v>
      </c>
      <c r="H423" s="12"/>
      <c r="I423" s="60"/>
      <c r="J423" s="60"/>
      <c r="K423" s="15"/>
      <c r="L423" s="15"/>
      <c r="M423" s="15"/>
      <c r="N423" s="15"/>
      <c r="O423" s="15"/>
      <c r="P423" s="15"/>
      <c r="R423" s="15"/>
      <c r="S423" s="175"/>
      <c r="T423" s="175"/>
      <c r="U423" s="175"/>
      <c r="V423" s="175"/>
      <c r="W423" s="175"/>
      <c r="X423" s="175"/>
      <c r="Y423" s="175"/>
      <c r="Z423" s="175"/>
      <c r="AA423" s="175"/>
      <c r="AB423" s="175"/>
      <c r="AC423" s="175"/>
      <c r="AD423" s="175"/>
      <c r="AE423" s="175"/>
      <c r="AF423" s="175"/>
      <c r="AG423" s="175"/>
      <c r="AH423" s="175"/>
      <c r="AI423" s="175"/>
      <c r="AJ423" s="175"/>
      <c r="AK423" s="175"/>
      <c r="AL423" s="175"/>
      <c r="AM423" s="175"/>
      <c r="AN423" s="175"/>
      <c r="AO423" s="175"/>
      <c r="AP423" s="175"/>
      <c r="AQ423" s="175"/>
      <c r="AR423" s="175"/>
      <c r="AS423" s="175"/>
      <c r="AT423" s="175"/>
      <c r="AU423" s="175"/>
      <c r="AV423" s="175"/>
      <c r="AW423" s="175"/>
      <c r="AX423" s="175"/>
      <c r="AY423" s="175"/>
      <c r="AZ423" s="175"/>
      <c r="BA423" s="175"/>
      <c r="BB423" s="175"/>
      <c r="BC423" s="175"/>
      <c r="BD423" s="175"/>
      <c r="BE423" s="175"/>
      <c r="BF423" s="175"/>
      <c r="BG423" s="175"/>
      <c r="BH423" s="175"/>
      <c r="BI423" s="175"/>
      <c r="BJ423" s="175"/>
      <c r="BK423" s="175"/>
      <c r="BL423" s="175"/>
      <c r="BM423" s="175"/>
      <c r="BN423" s="175"/>
      <c r="BO423" s="175"/>
      <c r="BP423" s="175"/>
      <c r="BQ423" s="175"/>
      <c r="BR423" s="175"/>
      <c r="BS423" s="175"/>
      <c r="BT423" s="175"/>
      <c r="BU423" s="175"/>
      <c r="BV423" s="175"/>
      <c r="BW423" s="175"/>
      <c r="BX423" s="175"/>
      <c r="BY423" s="175"/>
      <c r="BZ423" s="175"/>
      <c r="CA423" s="175"/>
      <c r="CB423" s="175"/>
      <c r="CC423" s="175"/>
      <c r="CD423" s="175"/>
      <c r="CE423" s="175"/>
      <c r="CF423" s="175"/>
      <c r="CG423" s="175"/>
      <c r="CH423" s="175"/>
      <c r="CI423" s="175"/>
      <c r="CJ423" s="175"/>
      <c r="CK423" s="175"/>
    </row>
    <row r="424" spans="2:89" x14ac:dyDescent="0.35">
      <c r="B424" s="187" t="str">
        <f>B400</f>
        <v>Secondary revenue driver</v>
      </c>
      <c r="D424" t="s">
        <v>851</v>
      </c>
      <c r="E424" s="8" t="str">
        <f t="shared" si="268"/>
        <v>424 DTERMY-PV</v>
      </c>
      <c r="G424" t="s">
        <v>332</v>
      </c>
      <c r="H424" s="90"/>
      <c r="I424" s="209"/>
      <c r="J424" s="209"/>
      <c r="K424" s="210"/>
      <c r="L424" s="210"/>
      <c r="M424" s="210"/>
      <c r="N424" s="210"/>
      <c r="O424" s="210"/>
      <c r="P424" s="210"/>
      <c r="R424" s="210"/>
      <c r="S424" s="4" t="str">
        <f t="shared" ref="S424" si="295">ADDRESS(ROW(S414),COLUMN(S414),2)</f>
        <v>S$414</v>
      </c>
      <c r="T424" s="4" t="str">
        <f t="shared" ref="T424:AX424" si="296">ADDRESS(ROW(T414),COLUMN(T414),2)</f>
        <v>T$414</v>
      </c>
      <c r="U424" s="4" t="str">
        <f t="shared" si="296"/>
        <v>U$414</v>
      </c>
      <c r="V424" s="4" t="str">
        <f t="shared" si="296"/>
        <v>V$414</v>
      </c>
      <c r="W424" s="4" t="str">
        <f t="shared" si="296"/>
        <v>W$414</v>
      </c>
      <c r="X424" s="4" t="str">
        <f t="shared" si="296"/>
        <v>X$414</v>
      </c>
      <c r="Y424" s="4" t="str">
        <f t="shared" si="296"/>
        <v>Y$414</v>
      </c>
      <c r="Z424" s="4" t="str">
        <f t="shared" si="296"/>
        <v>Z$414</v>
      </c>
      <c r="AA424" s="4" t="str">
        <f t="shared" si="296"/>
        <v>AA$414</v>
      </c>
      <c r="AB424" s="4" t="str">
        <f t="shared" si="296"/>
        <v>AB$414</v>
      </c>
      <c r="AC424" s="4" t="str">
        <f t="shared" si="296"/>
        <v>AC$414</v>
      </c>
      <c r="AD424" s="4" t="str">
        <f t="shared" si="296"/>
        <v>AD$414</v>
      </c>
      <c r="AE424" s="4" t="str">
        <f t="shared" si="296"/>
        <v>AE$414</v>
      </c>
      <c r="AF424" s="4" t="str">
        <f t="shared" si="296"/>
        <v>AF$414</v>
      </c>
      <c r="AG424" s="4" t="str">
        <f t="shared" si="296"/>
        <v>AG$414</v>
      </c>
      <c r="AH424" s="4" t="str">
        <f t="shared" si="296"/>
        <v>AH$414</v>
      </c>
      <c r="AI424" s="4" t="str">
        <f t="shared" si="296"/>
        <v>AI$414</v>
      </c>
      <c r="AJ424" s="4" t="str">
        <f t="shared" si="296"/>
        <v>AJ$414</v>
      </c>
      <c r="AK424" s="4" t="str">
        <f t="shared" si="296"/>
        <v>AK$414</v>
      </c>
      <c r="AL424" s="4" t="str">
        <f t="shared" si="296"/>
        <v>AL$414</v>
      </c>
      <c r="AM424" s="4" t="str">
        <f t="shared" si="296"/>
        <v>AM$414</v>
      </c>
      <c r="AN424" s="4" t="str">
        <f t="shared" si="296"/>
        <v>AN$414</v>
      </c>
      <c r="AO424" s="4" t="str">
        <f t="shared" si="296"/>
        <v>AO$414</v>
      </c>
      <c r="AP424" s="4" t="str">
        <f t="shared" si="296"/>
        <v>AP$414</v>
      </c>
      <c r="AQ424" s="4" t="str">
        <f t="shared" si="296"/>
        <v>AQ$414</v>
      </c>
      <c r="AR424" s="4" t="str">
        <f t="shared" si="296"/>
        <v>AR$414</v>
      </c>
      <c r="AS424" s="4" t="str">
        <f t="shared" si="296"/>
        <v>AS$414</v>
      </c>
      <c r="AT424" s="4" t="str">
        <f t="shared" si="296"/>
        <v>AT$414</v>
      </c>
      <c r="AU424" s="4" t="str">
        <f t="shared" si="296"/>
        <v>AU$414</v>
      </c>
      <c r="AV424" s="4" t="str">
        <f t="shared" si="296"/>
        <v>AV$414</v>
      </c>
      <c r="AW424" s="4" t="str">
        <f t="shared" si="296"/>
        <v>AW$414</v>
      </c>
      <c r="AX424" s="4" t="str">
        <f t="shared" si="296"/>
        <v>AX$414</v>
      </c>
      <c r="AY424" s="4" t="str">
        <f t="shared" ref="AY424:CD424" si="297">ADDRESS(ROW(AY414),COLUMN(AY414),2)</f>
        <v>AY$414</v>
      </c>
      <c r="AZ424" s="4" t="str">
        <f t="shared" si="297"/>
        <v>AZ$414</v>
      </c>
      <c r="BA424" s="4" t="str">
        <f t="shared" si="297"/>
        <v>BA$414</v>
      </c>
      <c r="BB424" s="4" t="str">
        <f t="shared" si="297"/>
        <v>BB$414</v>
      </c>
      <c r="BC424" s="4" t="str">
        <f t="shared" si="297"/>
        <v>BC$414</v>
      </c>
      <c r="BD424" s="4" t="str">
        <f t="shared" si="297"/>
        <v>BD$414</v>
      </c>
      <c r="BE424" s="4" t="str">
        <f t="shared" si="297"/>
        <v>BE$414</v>
      </c>
      <c r="BF424" s="4" t="str">
        <f t="shared" si="297"/>
        <v>BF$414</v>
      </c>
      <c r="BG424" s="4" t="str">
        <f t="shared" si="297"/>
        <v>BG$414</v>
      </c>
      <c r="BH424" s="4" t="str">
        <f t="shared" si="297"/>
        <v>BH$414</v>
      </c>
      <c r="BI424" s="4" t="str">
        <f t="shared" si="297"/>
        <v>BI$414</v>
      </c>
      <c r="BJ424" s="4" t="str">
        <f t="shared" si="297"/>
        <v>BJ$414</v>
      </c>
      <c r="BK424" s="4" t="str">
        <f t="shared" si="297"/>
        <v>BK$414</v>
      </c>
      <c r="BL424" s="4" t="str">
        <f t="shared" si="297"/>
        <v>BL$414</v>
      </c>
      <c r="BM424" s="4" t="str">
        <f t="shared" si="297"/>
        <v>BM$414</v>
      </c>
      <c r="BN424" s="4" t="str">
        <f t="shared" si="297"/>
        <v>BN$414</v>
      </c>
      <c r="BO424" s="4" t="str">
        <f t="shared" si="297"/>
        <v>BO$414</v>
      </c>
      <c r="BP424" s="4" t="str">
        <f t="shared" si="297"/>
        <v>BP$414</v>
      </c>
      <c r="BQ424" s="4" t="str">
        <f t="shared" si="297"/>
        <v>BQ$414</v>
      </c>
      <c r="BR424" s="4" t="str">
        <f t="shared" si="297"/>
        <v>BR$414</v>
      </c>
      <c r="BS424" s="4" t="str">
        <f t="shared" si="297"/>
        <v>BS$414</v>
      </c>
      <c r="BT424" s="4" t="str">
        <f t="shared" si="297"/>
        <v>BT$414</v>
      </c>
      <c r="BU424" s="4" t="str">
        <f t="shared" si="297"/>
        <v>BU$414</v>
      </c>
      <c r="BV424" s="4" t="str">
        <f t="shared" si="297"/>
        <v>BV$414</v>
      </c>
      <c r="BW424" s="4" t="str">
        <f t="shared" si="297"/>
        <v>BW$414</v>
      </c>
      <c r="BX424" s="4" t="str">
        <f t="shared" si="297"/>
        <v>BX$414</v>
      </c>
      <c r="BY424" s="4" t="str">
        <f t="shared" si="297"/>
        <v>BY$414</v>
      </c>
      <c r="BZ424" s="4" t="str">
        <f t="shared" si="297"/>
        <v>BZ$414</v>
      </c>
      <c r="CA424" s="4" t="str">
        <f t="shared" si="297"/>
        <v>CA$414</v>
      </c>
      <c r="CB424" s="4" t="str">
        <f t="shared" si="297"/>
        <v>CB$414</v>
      </c>
      <c r="CC424" s="4" t="str">
        <f t="shared" si="297"/>
        <v>CC$414</v>
      </c>
      <c r="CD424" s="4" t="str">
        <f t="shared" si="297"/>
        <v>CD$414</v>
      </c>
      <c r="CE424" s="4" t="str">
        <f t="shared" ref="CE424:CK424" si="298">ADDRESS(ROW(CE414),COLUMN(CE414),2)</f>
        <v>CE$414</v>
      </c>
      <c r="CF424" s="4" t="str">
        <f t="shared" si="298"/>
        <v>CF$414</v>
      </c>
      <c r="CG424" s="4" t="str">
        <f t="shared" si="298"/>
        <v>CG$414</v>
      </c>
      <c r="CH424" s="4" t="str">
        <f t="shared" si="298"/>
        <v>CH$414</v>
      </c>
      <c r="CI424" s="4" t="str">
        <f t="shared" si="298"/>
        <v>CI$414</v>
      </c>
      <c r="CJ424" s="4" t="str">
        <f t="shared" si="298"/>
        <v>CJ$414</v>
      </c>
      <c r="CK424" s="4" t="str">
        <f t="shared" si="298"/>
        <v>CK$414</v>
      </c>
    </row>
    <row r="425" spans="2:89" x14ac:dyDescent="0.35">
      <c r="B425" s="132" t="str">
        <f>B401</f>
        <v>Secondary volume driver</v>
      </c>
      <c r="D425" t="s">
        <v>851</v>
      </c>
      <c r="E425" s="8" t="str">
        <f t="shared" si="268"/>
        <v>425 DTERMY-PV</v>
      </c>
      <c r="G425" t="s">
        <v>332</v>
      </c>
      <c r="H425" s="12"/>
      <c r="I425" s="60"/>
      <c r="J425" s="60"/>
      <c r="K425" s="15"/>
      <c r="L425" s="15"/>
      <c r="M425" s="15"/>
      <c r="N425" s="15"/>
      <c r="O425" s="15"/>
      <c r="P425" s="15"/>
      <c r="R425" s="15"/>
      <c r="S425" s="175" t="str">
        <f t="shared" ref="S425" si="299">S401</f>
        <v>S$19</v>
      </c>
      <c r="T425" s="175" t="str">
        <f t="shared" ref="T425:AX425" si="300">T401</f>
        <v>T$19</v>
      </c>
      <c r="U425" s="175" t="str">
        <f t="shared" si="300"/>
        <v>U$19</v>
      </c>
      <c r="V425" s="175" t="str">
        <f t="shared" si="300"/>
        <v>V$19</v>
      </c>
      <c r="W425" s="175" t="str">
        <f t="shared" si="300"/>
        <v>W$19</v>
      </c>
      <c r="X425" s="175" t="str">
        <f t="shared" si="300"/>
        <v>X$19</v>
      </c>
      <c r="Y425" s="175" t="str">
        <f t="shared" si="300"/>
        <v>Y$19</v>
      </c>
      <c r="Z425" s="175" t="str">
        <f t="shared" si="300"/>
        <v>Z$19</v>
      </c>
      <c r="AA425" s="175" t="str">
        <f t="shared" si="300"/>
        <v>AA$19</v>
      </c>
      <c r="AB425" s="175" t="str">
        <f t="shared" si="300"/>
        <v>AB$19</v>
      </c>
      <c r="AC425" s="175" t="str">
        <f t="shared" si="300"/>
        <v>AC$19</v>
      </c>
      <c r="AD425" s="175" t="str">
        <f t="shared" si="300"/>
        <v>AD$19</v>
      </c>
      <c r="AE425" s="175" t="str">
        <f t="shared" si="300"/>
        <v>AE$19</v>
      </c>
      <c r="AF425" s="175" t="str">
        <f t="shared" si="300"/>
        <v>AF$19</v>
      </c>
      <c r="AG425" s="175" t="str">
        <f t="shared" si="300"/>
        <v>AG$19</v>
      </c>
      <c r="AH425" s="175" t="str">
        <f t="shared" si="300"/>
        <v>AH$19</v>
      </c>
      <c r="AI425" s="175" t="str">
        <f t="shared" si="300"/>
        <v>AI$19</v>
      </c>
      <c r="AJ425" s="175" t="str">
        <f t="shared" si="300"/>
        <v>AJ$19</v>
      </c>
      <c r="AK425" s="175" t="str">
        <f t="shared" si="300"/>
        <v>AK$19</v>
      </c>
      <c r="AL425" s="175" t="str">
        <f t="shared" si="300"/>
        <v>AL$19</v>
      </c>
      <c r="AM425" s="175" t="str">
        <f t="shared" si="300"/>
        <v>AM$19</v>
      </c>
      <c r="AN425" s="175" t="str">
        <f t="shared" si="300"/>
        <v>AN$19</v>
      </c>
      <c r="AO425" s="175" t="str">
        <f t="shared" si="300"/>
        <v>AO$19</v>
      </c>
      <c r="AP425" s="175" t="str">
        <f t="shared" si="300"/>
        <v>AP$19</v>
      </c>
      <c r="AQ425" s="175" t="str">
        <f t="shared" si="300"/>
        <v>AQ$19</v>
      </c>
      <c r="AR425" s="175" t="str">
        <f t="shared" si="300"/>
        <v>AR$19</v>
      </c>
      <c r="AS425" s="175" t="str">
        <f t="shared" si="300"/>
        <v>AS$19</v>
      </c>
      <c r="AT425" s="175" t="str">
        <f t="shared" si="300"/>
        <v>AT$19</v>
      </c>
      <c r="AU425" s="175" t="str">
        <f t="shared" si="300"/>
        <v>AU$19</v>
      </c>
      <c r="AV425" s="175" t="str">
        <f t="shared" si="300"/>
        <v>AV$19</v>
      </c>
      <c r="AW425" s="175" t="str">
        <f t="shared" si="300"/>
        <v>AW$19</v>
      </c>
      <c r="AX425" s="175" t="str">
        <f t="shared" si="300"/>
        <v>AX$19</v>
      </c>
      <c r="AY425" s="175" t="str">
        <f t="shared" ref="AY425:CD425" si="301">AY401</f>
        <v>AY$19</v>
      </c>
      <c r="AZ425" s="175" t="str">
        <f t="shared" si="301"/>
        <v>AZ$19</v>
      </c>
      <c r="BA425" s="175" t="str">
        <f t="shared" si="301"/>
        <v>BA$19</v>
      </c>
      <c r="BB425" s="175" t="str">
        <f t="shared" si="301"/>
        <v>BB$19</v>
      </c>
      <c r="BC425" s="175" t="str">
        <f t="shared" si="301"/>
        <v>BC$19</v>
      </c>
      <c r="BD425" s="175" t="str">
        <f t="shared" si="301"/>
        <v>BD$19</v>
      </c>
      <c r="BE425" s="175" t="str">
        <f t="shared" si="301"/>
        <v>BE$19</v>
      </c>
      <c r="BF425" s="175" t="str">
        <f t="shared" si="301"/>
        <v>BF$19</v>
      </c>
      <c r="BG425" s="175" t="str">
        <f t="shared" si="301"/>
        <v>BG$19</v>
      </c>
      <c r="BH425" s="175" t="str">
        <f t="shared" si="301"/>
        <v>BH$19</v>
      </c>
      <c r="BI425" s="175" t="str">
        <f t="shared" si="301"/>
        <v>BI$19</v>
      </c>
      <c r="BJ425" s="175" t="str">
        <f t="shared" si="301"/>
        <v>BJ$19</v>
      </c>
      <c r="BK425" s="175" t="str">
        <f t="shared" si="301"/>
        <v>BK$19</v>
      </c>
      <c r="BL425" s="175" t="str">
        <f t="shared" si="301"/>
        <v>BL$19</v>
      </c>
      <c r="BM425" s="175" t="str">
        <f t="shared" si="301"/>
        <v>BM$19</v>
      </c>
      <c r="BN425" s="175" t="str">
        <f t="shared" si="301"/>
        <v>BN$19</v>
      </c>
      <c r="BO425" s="175" t="str">
        <f t="shared" si="301"/>
        <v>BO$19</v>
      </c>
      <c r="BP425" s="175" t="str">
        <f t="shared" si="301"/>
        <v>BP$19</v>
      </c>
      <c r="BQ425" s="175" t="str">
        <f t="shared" si="301"/>
        <v>BQ$19</v>
      </c>
      <c r="BR425" s="175" t="str">
        <f t="shared" si="301"/>
        <v>BR$19</v>
      </c>
      <c r="BS425" s="175" t="str">
        <f t="shared" si="301"/>
        <v>BS$19</v>
      </c>
      <c r="BT425" s="175" t="str">
        <f t="shared" si="301"/>
        <v>BT$19</v>
      </c>
      <c r="BU425" s="175" t="str">
        <f t="shared" si="301"/>
        <v>BU$19</v>
      </c>
      <c r="BV425" s="175" t="str">
        <f t="shared" si="301"/>
        <v>BV$19</v>
      </c>
      <c r="BW425" s="175" t="str">
        <f t="shared" si="301"/>
        <v>BW$19</v>
      </c>
      <c r="BX425" s="175" t="str">
        <f t="shared" si="301"/>
        <v>BX$19</v>
      </c>
      <c r="BY425" s="175" t="str">
        <f t="shared" si="301"/>
        <v>BY$19</v>
      </c>
      <c r="BZ425" s="175" t="str">
        <f t="shared" si="301"/>
        <v>BZ$19</v>
      </c>
      <c r="CA425" s="175" t="str">
        <f t="shared" si="301"/>
        <v>CA$19</v>
      </c>
      <c r="CB425" s="175" t="str">
        <f t="shared" si="301"/>
        <v>CB$19</v>
      </c>
      <c r="CC425" s="175" t="str">
        <f t="shared" si="301"/>
        <v>CC$19</v>
      </c>
      <c r="CD425" s="175" t="str">
        <f t="shared" si="301"/>
        <v>CD$19</v>
      </c>
      <c r="CE425" s="175" t="str">
        <f t="shared" ref="CE425:CK425" si="302">CE401</f>
        <v>CE$19</v>
      </c>
      <c r="CF425" s="175" t="str">
        <f t="shared" si="302"/>
        <v>CF$19</v>
      </c>
      <c r="CG425" s="175" t="str">
        <f t="shared" si="302"/>
        <v>CG$19</v>
      </c>
      <c r="CH425" s="175" t="str">
        <f t="shared" si="302"/>
        <v>CH$19</v>
      </c>
      <c r="CI425" s="175" t="str">
        <f t="shared" si="302"/>
        <v>CI$19</v>
      </c>
      <c r="CJ425" s="175" t="str">
        <f t="shared" si="302"/>
        <v>CJ$19</v>
      </c>
      <c r="CK425" s="175" t="str">
        <f t="shared" si="302"/>
        <v>CK$19</v>
      </c>
    </row>
    <row r="426" spans="2:89" x14ac:dyDescent="0.35">
      <c r="B426" s="171" t="s">
        <v>490</v>
      </c>
      <c r="E426" s="8"/>
      <c r="H426" s="170"/>
      <c r="I426" s="172"/>
      <c r="J426" s="172"/>
      <c r="K426" s="193"/>
      <c r="L426" s="193"/>
      <c r="M426" s="193"/>
      <c r="N426" s="193"/>
      <c r="O426" s="193"/>
      <c r="P426" s="193"/>
      <c r="R426" s="194"/>
      <c r="S426" s="170"/>
      <c r="T426" s="170"/>
      <c r="U426" s="170"/>
      <c r="V426" s="170"/>
      <c r="W426" s="170"/>
      <c r="X426" s="170"/>
      <c r="Y426" s="170"/>
      <c r="Z426" s="170"/>
      <c r="AA426" s="170"/>
      <c r="AB426" s="170"/>
      <c r="AC426" s="170"/>
      <c r="AD426" s="170"/>
      <c r="AE426" s="170"/>
      <c r="AF426" s="170"/>
      <c r="AG426" s="170"/>
      <c r="AH426" s="170"/>
      <c r="AI426" s="170"/>
      <c r="AJ426" s="170"/>
      <c r="AK426" s="170"/>
      <c r="AL426" s="170"/>
      <c r="AM426" s="170"/>
      <c r="AN426" s="170"/>
      <c r="AO426" s="170"/>
      <c r="AP426" s="170"/>
      <c r="AQ426" s="170"/>
      <c r="AR426" s="170"/>
      <c r="AS426" s="170"/>
      <c r="AT426" s="170"/>
      <c r="AU426" s="170"/>
      <c r="AV426" s="170"/>
      <c r="AW426" s="170"/>
      <c r="AX426" s="170"/>
      <c r="AY426" s="170"/>
      <c r="AZ426" s="170"/>
      <c r="BA426" s="170"/>
      <c r="BB426" s="170"/>
      <c r="BC426" s="170"/>
      <c r="BD426" s="170"/>
      <c r="BE426" s="170"/>
      <c r="BF426" s="170"/>
      <c r="BG426" s="170"/>
      <c r="BH426" s="170"/>
      <c r="BI426" s="170"/>
      <c r="BJ426" s="170"/>
      <c r="BK426" s="170"/>
      <c r="BL426" s="170"/>
      <c r="BM426" s="170"/>
      <c r="BN426" s="170"/>
      <c r="BO426" s="170"/>
      <c r="BP426" s="170"/>
      <c r="BQ426" s="170"/>
      <c r="BR426" s="170"/>
      <c r="BS426" s="170"/>
      <c r="BT426" s="170"/>
      <c r="BU426" s="170"/>
      <c r="BV426" s="170"/>
      <c r="BW426" s="170"/>
      <c r="BX426" s="170"/>
      <c r="BY426" s="170"/>
      <c r="BZ426" s="170"/>
      <c r="CA426" s="170"/>
      <c r="CB426" s="170"/>
      <c r="CC426" s="170"/>
      <c r="CD426" s="170"/>
      <c r="CE426" s="170"/>
      <c r="CF426" s="170"/>
      <c r="CG426" s="170"/>
      <c r="CH426" s="170"/>
      <c r="CI426" s="170"/>
      <c r="CJ426" s="170"/>
      <c r="CK426" s="170"/>
    </row>
    <row r="427" spans="2:89" x14ac:dyDescent="0.35">
      <c r="B427" s="171" t="s">
        <v>492</v>
      </c>
      <c r="E427" s="8"/>
      <c r="H427" s="170"/>
      <c r="I427" s="172"/>
      <c r="J427" s="172"/>
      <c r="K427" s="193"/>
      <c r="L427" s="193"/>
      <c r="M427" s="193"/>
      <c r="N427" s="193"/>
      <c r="O427" s="193"/>
      <c r="P427" s="193"/>
      <c r="R427" s="194"/>
      <c r="S427" s="170"/>
      <c r="T427" s="170"/>
      <c r="U427" s="170"/>
      <c r="V427" s="170"/>
      <c r="W427" s="170"/>
      <c r="X427" s="170"/>
      <c r="Y427" s="170"/>
      <c r="Z427" s="170"/>
      <c r="AA427" s="170"/>
      <c r="AB427" s="170"/>
      <c r="AC427" s="170"/>
      <c r="AD427" s="170"/>
      <c r="AE427" s="170"/>
      <c r="AF427" s="170"/>
      <c r="AG427" s="170"/>
      <c r="AH427" s="170"/>
      <c r="AI427" s="170"/>
      <c r="AJ427" s="170"/>
      <c r="AK427" s="170"/>
      <c r="AL427" s="170"/>
      <c r="AM427" s="170"/>
      <c r="AN427" s="170"/>
      <c r="AO427" s="170"/>
      <c r="AP427" s="170"/>
      <c r="AQ427" s="170"/>
      <c r="AR427" s="170"/>
      <c r="AS427" s="170"/>
      <c r="AT427" s="170"/>
      <c r="AU427" s="170"/>
      <c r="AV427" s="170"/>
      <c r="AW427" s="170"/>
      <c r="AX427" s="170"/>
      <c r="AY427" s="170"/>
      <c r="AZ427" s="170"/>
      <c r="BA427" s="170"/>
      <c r="BB427" s="170"/>
      <c r="BC427" s="170"/>
      <c r="BD427" s="170"/>
      <c r="BE427" s="170"/>
      <c r="BF427" s="170"/>
      <c r="BG427" s="170"/>
      <c r="BH427" s="170"/>
      <c r="BI427" s="170"/>
      <c r="BJ427" s="170"/>
      <c r="BK427" s="170"/>
      <c r="BL427" s="170"/>
      <c r="BM427" s="170"/>
      <c r="BN427" s="170"/>
      <c r="BO427" s="170"/>
      <c r="BP427" s="170"/>
      <c r="BQ427" s="170"/>
      <c r="BR427" s="170"/>
      <c r="BS427" s="170"/>
      <c r="BT427" s="170"/>
      <c r="BU427" s="170"/>
      <c r="BV427" s="170"/>
      <c r="BW427" s="170"/>
      <c r="BX427" s="170"/>
      <c r="BY427" s="170"/>
      <c r="BZ427" s="170"/>
      <c r="CA427" s="170"/>
      <c r="CB427" s="170"/>
      <c r="CC427" s="170"/>
      <c r="CD427" s="170"/>
      <c r="CE427" s="170"/>
      <c r="CF427" s="170"/>
      <c r="CG427" s="170"/>
      <c r="CH427" s="170"/>
      <c r="CI427" s="170"/>
      <c r="CJ427" s="170"/>
      <c r="CK427" s="170"/>
    </row>
    <row r="428" spans="2:89" x14ac:dyDescent="0.35">
      <c r="B428" s="171" t="s">
        <v>461</v>
      </c>
      <c r="E428" s="8"/>
      <c r="H428" s="170"/>
      <c r="I428" s="172"/>
      <c r="J428" s="172"/>
      <c r="K428" s="193"/>
      <c r="L428" s="193"/>
      <c r="M428" s="193"/>
      <c r="N428" s="193"/>
      <c r="O428" s="193"/>
      <c r="P428" s="193"/>
      <c r="R428" s="194"/>
      <c r="S428" s="195" t="str">
        <f t="shared" ref="S428:CD428" si="303">S$20</f>
        <v>S$16</v>
      </c>
      <c r="T428" s="195" t="str">
        <f t="shared" si="303"/>
        <v>T$16</v>
      </c>
      <c r="U428" s="195" t="str">
        <f t="shared" si="303"/>
        <v>U$16</v>
      </c>
      <c r="V428" s="195" t="str">
        <f t="shared" si="303"/>
        <v>V$16</v>
      </c>
      <c r="W428" s="195" t="str">
        <f t="shared" si="303"/>
        <v>W$16</v>
      </c>
      <c r="X428" s="195" t="str">
        <f t="shared" si="303"/>
        <v>X$16</v>
      </c>
      <c r="Y428" s="195" t="str">
        <f t="shared" si="303"/>
        <v>Y$16</v>
      </c>
      <c r="Z428" s="195" t="str">
        <f t="shared" si="303"/>
        <v>Z$16</v>
      </c>
      <c r="AA428" s="195" t="str">
        <f t="shared" si="303"/>
        <v>AA$16</v>
      </c>
      <c r="AB428" s="195" t="str">
        <f t="shared" si="303"/>
        <v>AB$16</v>
      </c>
      <c r="AC428" s="195" t="str">
        <f t="shared" si="303"/>
        <v>AC$16</v>
      </c>
      <c r="AD428" s="195" t="str">
        <f t="shared" si="303"/>
        <v>AD$16</v>
      </c>
      <c r="AE428" s="195" t="str">
        <f t="shared" si="303"/>
        <v>AE$16</v>
      </c>
      <c r="AF428" s="195" t="str">
        <f t="shared" si="303"/>
        <v>AF$16</v>
      </c>
      <c r="AG428" s="195" t="str">
        <f t="shared" si="303"/>
        <v>AG$16</v>
      </c>
      <c r="AH428" s="195" t="str">
        <f t="shared" si="303"/>
        <v>AH$16</v>
      </c>
      <c r="AI428" s="195" t="str">
        <f t="shared" si="303"/>
        <v>AI$16</v>
      </c>
      <c r="AJ428" s="195" t="str">
        <f t="shared" si="303"/>
        <v>AJ$16</v>
      </c>
      <c r="AK428" s="195" t="str">
        <f t="shared" si="303"/>
        <v>AK$16</v>
      </c>
      <c r="AL428" s="195" t="str">
        <f t="shared" si="303"/>
        <v>AL$16</v>
      </c>
      <c r="AM428" s="195" t="str">
        <f t="shared" si="303"/>
        <v>AM$16</v>
      </c>
      <c r="AN428" s="195" t="str">
        <f t="shared" si="303"/>
        <v>AN$16</v>
      </c>
      <c r="AO428" s="195" t="str">
        <f t="shared" si="303"/>
        <v>AO$16</v>
      </c>
      <c r="AP428" s="195" t="str">
        <f t="shared" si="303"/>
        <v>AP$16</v>
      </c>
      <c r="AQ428" s="195" t="str">
        <f t="shared" si="303"/>
        <v>AQ$16</v>
      </c>
      <c r="AR428" s="195" t="str">
        <f t="shared" si="303"/>
        <v>AR$16</v>
      </c>
      <c r="AS428" s="195" t="str">
        <f t="shared" si="303"/>
        <v>AS$16</v>
      </c>
      <c r="AT428" s="195" t="str">
        <f t="shared" si="303"/>
        <v>AT$16</v>
      </c>
      <c r="AU428" s="195" t="str">
        <f t="shared" si="303"/>
        <v>AU$16</v>
      </c>
      <c r="AV428" s="195" t="str">
        <f t="shared" si="303"/>
        <v>AV$16</v>
      </c>
      <c r="AW428" s="195" t="str">
        <f t="shared" si="303"/>
        <v>AW$16</v>
      </c>
      <c r="AX428" s="195" t="str">
        <f t="shared" si="303"/>
        <v>AX$16</v>
      </c>
      <c r="AY428" s="195" t="str">
        <f t="shared" si="303"/>
        <v>AY$16</v>
      </c>
      <c r="AZ428" s="195" t="str">
        <f t="shared" si="303"/>
        <v>AZ$16</v>
      </c>
      <c r="BA428" s="195" t="str">
        <f t="shared" si="303"/>
        <v>BA$16</v>
      </c>
      <c r="BB428" s="195" t="str">
        <f t="shared" si="303"/>
        <v>BB$16</v>
      </c>
      <c r="BC428" s="195" t="str">
        <f t="shared" si="303"/>
        <v>BC$16</v>
      </c>
      <c r="BD428" s="195" t="str">
        <f t="shared" si="303"/>
        <v>BD$16</v>
      </c>
      <c r="BE428" s="195" t="str">
        <f t="shared" si="303"/>
        <v>BE$16</v>
      </c>
      <c r="BF428" s="195" t="str">
        <f t="shared" si="303"/>
        <v>BF$16</v>
      </c>
      <c r="BG428" s="195" t="str">
        <f t="shared" si="303"/>
        <v>BG$16</v>
      </c>
      <c r="BH428" s="195" t="str">
        <f t="shared" si="303"/>
        <v>BH$16</v>
      </c>
      <c r="BI428" s="195" t="str">
        <f t="shared" si="303"/>
        <v>BI$16</v>
      </c>
      <c r="BJ428" s="195" t="str">
        <f t="shared" si="303"/>
        <v>BJ$16</v>
      </c>
      <c r="BK428" s="195" t="str">
        <f t="shared" si="303"/>
        <v>BK$16</v>
      </c>
      <c r="BL428" s="195" t="str">
        <f t="shared" si="303"/>
        <v>BL$16</v>
      </c>
      <c r="BM428" s="195" t="str">
        <f t="shared" si="303"/>
        <v>BM$16</v>
      </c>
      <c r="BN428" s="195" t="str">
        <f t="shared" si="303"/>
        <v>BN$16</v>
      </c>
      <c r="BO428" s="195" t="str">
        <f t="shared" si="303"/>
        <v>BO$16</v>
      </c>
      <c r="BP428" s="195" t="str">
        <f t="shared" si="303"/>
        <v>BP$16</v>
      </c>
      <c r="BQ428" s="195" t="str">
        <f t="shared" si="303"/>
        <v>BQ$16</v>
      </c>
      <c r="BR428" s="195" t="str">
        <f t="shared" si="303"/>
        <v>BR$16</v>
      </c>
      <c r="BS428" s="195" t="str">
        <f t="shared" si="303"/>
        <v>BS$16</v>
      </c>
      <c r="BT428" s="195" t="str">
        <f t="shared" si="303"/>
        <v>BT$16</v>
      </c>
      <c r="BU428" s="195" t="str">
        <f t="shared" si="303"/>
        <v>BU$16</v>
      </c>
      <c r="BV428" s="195" t="str">
        <f t="shared" si="303"/>
        <v>BV$16</v>
      </c>
      <c r="BW428" s="195" t="str">
        <f t="shared" si="303"/>
        <v>BW$16</v>
      </c>
      <c r="BX428" s="195" t="str">
        <f t="shared" si="303"/>
        <v>BX$16</v>
      </c>
      <c r="BY428" s="195" t="str">
        <f t="shared" si="303"/>
        <v>BY$16</v>
      </c>
      <c r="BZ428" s="195" t="str">
        <f t="shared" si="303"/>
        <v>BZ$16</v>
      </c>
      <c r="CA428" s="195" t="str">
        <f t="shared" si="303"/>
        <v>CA$16</v>
      </c>
      <c r="CB428" s="195" t="str">
        <f t="shared" si="303"/>
        <v>CB$16</v>
      </c>
      <c r="CC428" s="195" t="str">
        <f t="shared" si="303"/>
        <v>CC$16</v>
      </c>
      <c r="CD428" s="195" t="str">
        <f t="shared" si="303"/>
        <v>CD$16</v>
      </c>
      <c r="CE428" s="195" t="str">
        <f t="shared" ref="CE428:CK428" si="304">CE$20</f>
        <v>CE$16</v>
      </c>
      <c r="CF428" s="195" t="str">
        <f t="shared" si="304"/>
        <v>CF$16</v>
      </c>
      <c r="CG428" s="195" t="str">
        <f t="shared" si="304"/>
        <v>CG$16</v>
      </c>
      <c r="CH428" s="195" t="str">
        <f t="shared" si="304"/>
        <v>CH$16</v>
      </c>
      <c r="CI428" s="195" t="str">
        <f t="shared" si="304"/>
        <v>CI$16</v>
      </c>
      <c r="CJ428" s="195" t="str">
        <f t="shared" si="304"/>
        <v>CJ$16</v>
      </c>
      <c r="CK428" s="195" t="str">
        <f t="shared" si="304"/>
        <v>CK$16</v>
      </c>
    </row>
    <row r="429" spans="2:89" x14ac:dyDescent="0.35">
      <c r="B429" s="171" t="s">
        <v>462</v>
      </c>
      <c r="E429" s="8"/>
      <c r="H429" s="196"/>
      <c r="I429" s="197"/>
      <c r="J429" s="197"/>
      <c r="K429" s="198"/>
      <c r="L429" s="198"/>
      <c r="M429" s="198"/>
      <c r="N429" s="198"/>
      <c r="O429" s="198"/>
      <c r="P429" s="198"/>
      <c r="R429" s="198"/>
      <c r="S429" s="195" t="str">
        <f t="shared" ref="S429:CD429" si="305">S$21</f>
        <v>S$17</v>
      </c>
      <c r="T429" s="195" t="str">
        <f t="shared" si="305"/>
        <v>T$17</v>
      </c>
      <c r="U429" s="195" t="str">
        <f t="shared" si="305"/>
        <v>U$17</v>
      </c>
      <c r="V429" s="195" t="str">
        <f t="shared" si="305"/>
        <v>V$17</v>
      </c>
      <c r="W429" s="195" t="str">
        <f t="shared" si="305"/>
        <v>W$17</v>
      </c>
      <c r="X429" s="195" t="str">
        <f t="shared" si="305"/>
        <v>X$17</v>
      </c>
      <c r="Y429" s="195" t="str">
        <f t="shared" si="305"/>
        <v>Y$17</v>
      </c>
      <c r="Z429" s="195" t="str">
        <f t="shared" si="305"/>
        <v>Z$17</v>
      </c>
      <c r="AA429" s="195" t="str">
        <f t="shared" si="305"/>
        <v>AA$17</v>
      </c>
      <c r="AB429" s="195" t="str">
        <f t="shared" si="305"/>
        <v>AB$17</v>
      </c>
      <c r="AC429" s="195" t="str">
        <f t="shared" si="305"/>
        <v>AC$17</v>
      </c>
      <c r="AD429" s="195" t="str">
        <f t="shared" si="305"/>
        <v>AD$17</v>
      </c>
      <c r="AE429" s="195" t="str">
        <f t="shared" si="305"/>
        <v>AE$17</v>
      </c>
      <c r="AF429" s="195" t="str">
        <f t="shared" si="305"/>
        <v>AF$17</v>
      </c>
      <c r="AG429" s="195" t="str">
        <f t="shared" si="305"/>
        <v>AG$17</v>
      </c>
      <c r="AH429" s="195" t="str">
        <f t="shared" si="305"/>
        <v>AH$17</v>
      </c>
      <c r="AI429" s="195" t="str">
        <f t="shared" si="305"/>
        <v>AI$17</v>
      </c>
      <c r="AJ429" s="195" t="str">
        <f t="shared" si="305"/>
        <v>AJ$17</v>
      </c>
      <c r="AK429" s="195" t="str">
        <f t="shared" si="305"/>
        <v>AK$17</v>
      </c>
      <c r="AL429" s="195" t="str">
        <f t="shared" si="305"/>
        <v>AL$17</v>
      </c>
      <c r="AM429" s="195" t="str">
        <f t="shared" si="305"/>
        <v>AM$17</v>
      </c>
      <c r="AN429" s="195" t="str">
        <f t="shared" si="305"/>
        <v>AN$17</v>
      </c>
      <c r="AO429" s="195" t="str">
        <f t="shared" si="305"/>
        <v>AO$17</v>
      </c>
      <c r="AP429" s="195" t="str">
        <f t="shared" si="305"/>
        <v>AP$17</v>
      </c>
      <c r="AQ429" s="195" t="str">
        <f t="shared" si="305"/>
        <v>AQ$17</v>
      </c>
      <c r="AR429" s="195" t="str">
        <f t="shared" si="305"/>
        <v>AR$17</v>
      </c>
      <c r="AS429" s="195" t="str">
        <f t="shared" si="305"/>
        <v>AS$17</v>
      </c>
      <c r="AT429" s="195" t="str">
        <f t="shared" si="305"/>
        <v>AT$17</v>
      </c>
      <c r="AU429" s="195" t="str">
        <f t="shared" si="305"/>
        <v>AU$17</v>
      </c>
      <c r="AV429" s="195" t="str">
        <f t="shared" si="305"/>
        <v>AV$17</v>
      </c>
      <c r="AW429" s="195" t="str">
        <f t="shared" si="305"/>
        <v>AW$17</v>
      </c>
      <c r="AX429" s="195" t="str">
        <f t="shared" si="305"/>
        <v>AX$17</v>
      </c>
      <c r="AY429" s="195" t="str">
        <f t="shared" si="305"/>
        <v>AY$17</v>
      </c>
      <c r="AZ429" s="195" t="str">
        <f t="shared" si="305"/>
        <v>AZ$17</v>
      </c>
      <c r="BA429" s="195" t="str">
        <f t="shared" si="305"/>
        <v>BA$17</v>
      </c>
      <c r="BB429" s="195" t="str">
        <f t="shared" si="305"/>
        <v>BB$17</v>
      </c>
      <c r="BC429" s="195" t="str">
        <f t="shared" si="305"/>
        <v>BC$17</v>
      </c>
      <c r="BD429" s="195" t="str">
        <f t="shared" si="305"/>
        <v>BD$17</v>
      </c>
      <c r="BE429" s="195" t="str">
        <f t="shared" si="305"/>
        <v>BE$17</v>
      </c>
      <c r="BF429" s="195" t="str">
        <f t="shared" si="305"/>
        <v>BF$17</v>
      </c>
      <c r="BG429" s="195" t="str">
        <f t="shared" si="305"/>
        <v>BG$17</v>
      </c>
      <c r="BH429" s="195" t="str">
        <f t="shared" si="305"/>
        <v>BH$17</v>
      </c>
      <c r="BI429" s="195" t="str">
        <f t="shared" si="305"/>
        <v>BI$17</v>
      </c>
      <c r="BJ429" s="195" t="str">
        <f t="shared" si="305"/>
        <v>BJ$17</v>
      </c>
      <c r="BK429" s="195" t="str">
        <f t="shared" si="305"/>
        <v>BK$17</v>
      </c>
      <c r="BL429" s="195" t="str">
        <f t="shared" si="305"/>
        <v>BL$17</v>
      </c>
      <c r="BM429" s="195" t="str">
        <f t="shared" si="305"/>
        <v>BM$17</v>
      </c>
      <c r="BN429" s="195" t="str">
        <f t="shared" si="305"/>
        <v>BN$17</v>
      </c>
      <c r="BO429" s="195" t="str">
        <f t="shared" si="305"/>
        <v>BO$17</v>
      </c>
      <c r="BP429" s="195" t="str">
        <f t="shared" si="305"/>
        <v>BP$17</v>
      </c>
      <c r="BQ429" s="195" t="str">
        <f t="shared" si="305"/>
        <v>BQ$17</v>
      </c>
      <c r="BR429" s="195" t="str">
        <f t="shared" si="305"/>
        <v>BR$17</v>
      </c>
      <c r="BS429" s="195" t="str">
        <f t="shared" si="305"/>
        <v>BS$17</v>
      </c>
      <c r="BT429" s="195" t="str">
        <f t="shared" si="305"/>
        <v>BT$17</v>
      </c>
      <c r="BU429" s="195" t="str">
        <f t="shared" si="305"/>
        <v>BU$17</v>
      </c>
      <c r="BV429" s="195" t="str">
        <f t="shared" si="305"/>
        <v>BV$17</v>
      </c>
      <c r="BW429" s="195" t="str">
        <f t="shared" si="305"/>
        <v>BW$17</v>
      </c>
      <c r="BX429" s="195" t="str">
        <f t="shared" si="305"/>
        <v>BX$17</v>
      </c>
      <c r="BY429" s="195" t="str">
        <f t="shared" si="305"/>
        <v>BY$17</v>
      </c>
      <c r="BZ429" s="195" t="str">
        <f t="shared" si="305"/>
        <v>BZ$17</v>
      </c>
      <c r="CA429" s="195" t="str">
        <f t="shared" si="305"/>
        <v>CA$17</v>
      </c>
      <c r="CB429" s="195" t="str">
        <f t="shared" si="305"/>
        <v>CB$17</v>
      </c>
      <c r="CC429" s="195" t="str">
        <f t="shared" si="305"/>
        <v>CC$17</v>
      </c>
      <c r="CD429" s="195" t="str">
        <f t="shared" si="305"/>
        <v>CD$17</v>
      </c>
      <c r="CE429" s="195" t="str">
        <f t="shared" ref="CE429:CK429" si="306">CE$21</f>
        <v>CE$17</v>
      </c>
      <c r="CF429" s="195" t="str">
        <f t="shared" si="306"/>
        <v>CF$17</v>
      </c>
      <c r="CG429" s="195" t="str">
        <f t="shared" si="306"/>
        <v>CG$17</v>
      </c>
      <c r="CH429" s="195" t="str">
        <f t="shared" si="306"/>
        <v>CH$17</v>
      </c>
      <c r="CI429" s="195" t="str">
        <f t="shared" si="306"/>
        <v>CI$17</v>
      </c>
      <c r="CJ429" s="195" t="str">
        <f t="shared" si="306"/>
        <v>CJ$17</v>
      </c>
      <c r="CK429" s="195" t="str">
        <f t="shared" si="306"/>
        <v>CK$17</v>
      </c>
    </row>
    <row r="430" spans="2:89" x14ac:dyDescent="0.35">
      <c r="B430" s="171" t="s">
        <v>491</v>
      </c>
      <c r="E430" s="8"/>
      <c r="H430" s="196"/>
      <c r="I430" s="197"/>
      <c r="J430" s="197"/>
      <c r="K430" s="198"/>
      <c r="L430" s="198"/>
      <c r="M430" s="198"/>
      <c r="N430" s="198"/>
      <c r="O430" s="198"/>
      <c r="P430" s="198"/>
      <c r="R430" s="198"/>
      <c r="S430" s="186"/>
      <c r="T430" s="186"/>
      <c r="U430" s="186"/>
      <c r="V430" s="186"/>
      <c r="W430" s="186"/>
      <c r="X430" s="186"/>
      <c r="Y430" s="186"/>
      <c r="Z430" s="186"/>
      <c r="AA430" s="186"/>
      <c r="AB430" s="186"/>
      <c r="AC430" s="186"/>
      <c r="AD430" s="186"/>
      <c r="AE430" s="186"/>
      <c r="AF430" s="186"/>
      <c r="AG430" s="186"/>
      <c r="AH430" s="186"/>
      <c r="AI430" s="186"/>
      <c r="AJ430" s="186"/>
      <c r="AK430" s="186"/>
      <c r="AL430" s="186"/>
      <c r="AM430" s="186"/>
      <c r="AN430" s="186"/>
      <c r="AO430" s="186"/>
      <c r="AP430" s="186"/>
      <c r="AQ430" s="186"/>
      <c r="AR430" s="186"/>
      <c r="AS430" s="186"/>
      <c r="AT430" s="186"/>
      <c r="AU430" s="186"/>
      <c r="AV430" s="186"/>
      <c r="AW430" s="186"/>
      <c r="AX430" s="186"/>
      <c r="AY430" s="186"/>
      <c r="AZ430" s="186"/>
      <c r="BA430" s="186"/>
      <c r="BB430" s="186"/>
      <c r="BC430" s="186"/>
      <c r="BD430" s="186"/>
      <c r="BE430" s="186"/>
      <c r="BF430" s="186"/>
      <c r="BG430" s="186"/>
      <c r="BH430" s="186"/>
      <c r="BI430" s="186"/>
      <c r="BJ430" s="186"/>
      <c r="BK430" s="186"/>
      <c r="BL430" s="186"/>
      <c r="BM430" s="186"/>
      <c r="BN430" s="186"/>
      <c r="BO430" s="186"/>
      <c r="BP430" s="186"/>
      <c r="BQ430" s="186"/>
      <c r="BR430" s="186"/>
      <c r="BS430" s="186"/>
      <c r="BT430" s="186"/>
      <c r="BU430" s="186"/>
      <c r="BV430" s="186"/>
      <c r="BW430" s="186"/>
      <c r="BX430" s="186"/>
      <c r="BY430" s="186"/>
      <c r="BZ430" s="186"/>
      <c r="CA430" s="186"/>
      <c r="CB430" s="186"/>
      <c r="CC430" s="186"/>
      <c r="CD430" s="186"/>
      <c r="CE430" s="186"/>
      <c r="CF430" s="186"/>
      <c r="CG430" s="186"/>
      <c r="CH430" s="186"/>
      <c r="CI430" s="186"/>
      <c r="CJ430" s="186"/>
      <c r="CK430" s="186"/>
    </row>
    <row r="431" spans="2:89" x14ac:dyDescent="0.35">
      <c r="B431" s="171" t="s">
        <v>505</v>
      </c>
      <c r="E431" s="8"/>
      <c r="H431" s="196"/>
      <c r="I431" s="197"/>
      <c r="J431" s="197"/>
      <c r="K431" s="198"/>
      <c r="L431" s="198"/>
      <c r="M431" s="198"/>
      <c r="N431" s="198"/>
      <c r="O431" s="198"/>
      <c r="P431" s="198"/>
      <c r="R431" s="198"/>
      <c r="S431" s="186"/>
      <c r="T431" s="186"/>
      <c r="U431" s="186"/>
      <c r="V431" s="186"/>
      <c r="W431" s="186"/>
      <c r="X431" s="186"/>
      <c r="Y431" s="186"/>
      <c r="Z431" s="186"/>
      <c r="AA431" s="186"/>
      <c r="AB431" s="186"/>
      <c r="AC431" s="186"/>
      <c r="AD431" s="186"/>
      <c r="AE431" s="186"/>
      <c r="AF431" s="186"/>
      <c r="AG431" s="186"/>
      <c r="AH431" s="186"/>
      <c r="AI431" s="186"/>
      <c r="AJ431" s="186"/>
      <c r="AK431" s="186"/>
      <c r="AL431" s="186"/>
      <c r="AM431" s="186"/>
      <c r="AN431" s="186"/>
      <c r="AO431" s="186"/>
      <c r="AP431" s="186"/>
      <c r="AQ431" s="186"/>
      <c r="AR431" s="186"/>
      <c r="AS431" s="186"/>
      <c r="AT431" s="186"/>
      <c r="AU431" s="186"/>
      <c r="AV431" s="186"/>
      <c r="AW431" s="186"/>
      <c r="AX431" s="186"/>
      <c r="AY431" s="186"/>
      <c r="AZ431" s="186"/>
      <c r="BA431" s="186"/>
      <c r="BB431" s="186"/>
      <c r="BC431" s="186"/>
      <c r="BD431" s="186"/>
      <c r="BE431" s="186"/>
      <c r="BF431" s="186"/>
      <c r="BG431" s="186"/>
      <c r="BH431" s="186"/>
      <c r="BI431" s="186"/>
      <c r="BJ431" s="186"/>
      <c r="BK431" s="186"/>
      <c r="BL431" s="186"/>
      <c r="BM431" s="186"/>
      <c r="BN431" s="186"/>
      <c r="BO431" s="186"/>
      <c r="BP431" s="186"/>
      <c r="BQ431" s="186"/>
      <c r="BR431" s="186"/>
      <c r="BS431" s="186"/>
      <c r="BT431" s="186"/>
      <c r="BU431" s="186"/>
      <c r="BV431" s="186"/>
      <c r="BW431" s="186"/>
      <c r="BX431" s="186"/>
      <c r="BY431" s="186"/>
      <c r="BZ431" s="186"/>
      <c r="CA431" s="186"/>
      <c r="CB431" s="186"/>
      <c r="CC431" s="186"/>
      <c r="CD431" s="186"/>
      <c r="CE431" s="186"/>
      <c r="CF431" s="186"/>
      <c r="CG431" s="186"/>
      <c r="CH431" s="186"/>
      <c r="CI431" s="186"/>
      <c r="CJ431" s="186"/>
      <c r="CK431" s="186"/>
    </row>
    <row r="432" spans="2:89" x14ac:dyDescent="0.35">
      <c r="B432" s="171" t="s">
        <v>463</v>
      </c>
      <c r="E432" s="8"/>
      <c r="H432" s="196"/>
      <c r="I432" s="197"/>
      <c r="J432" s="197"/>
      <c r="K432" s="198"/>
      <c r="L432" s="198"/>
      <c r="M432" s="198"/>
      <c r="N432" s="198"/>
      <c r="O432" s="198"/>
      <c r="P432" s="198"/>
      <c r="R432" s="198"/>
      <c r="S432" s="186" t="str">
        <f t="shared" ref="S432:CD432" si="307">S$22</f>
        <v>S$18</v>
      </c>
      <c r="T432" s="186" t="str">
        <f t="shared" si="307"/>
        <v>T$18</v>
      </c>
      <c r="U432" s="186" t="str">
        <f t="shared" si="307"/>
        <v>U$18</v>
      </c>
      <c r="V432" s="186" t="str">
        <f t="shared" si="307"/>
        <v>V$18</v>
      </c>
      <c r="W432" s="186" t="str">
        <f t="shared" si="307"/>
        <v>W$18</v>
      </c>
      <c r="X432" s="186" t="str">
        <f t="shared" si="307"/>
        <v>X$18</v>
      </c>
      <c r="Y432" s="186" t="str">
        <f t="shared" si="307"/>
        <v>Y$18</v>
      </c>
      <c r="Z432" s="186" t="str">
        <f t="shared" si="307"/>
        <v>Z$18</v>
      </c>
      <c r="AA432" s="186" t="str">
        <f t="shared" si="307"/>
        <v>AA$18</v>
      </c>
      <c r="AB432" s="186" t="str">
        <f t="shared" si="307"/>
        <v>AB$18</v>
      </c>
      <c r="AC432" s="186" t="str">
        <f t="shared" si="307"/>
        <v>AC$18</v>
      </c>
      <c r="AD432" s="186" t="str">
        <f t="shared" si="307"/>
        <v>AD$18</v>
      </c>
      <c r="AE432" s="186" t="str">
        <f t="shared" si="307"/>
        <v>AE$18</v>
      </c>
      <c r="AF432" s="186" t="str">
        <f t="shared" si="307"/>
        <v>AF$18</v>
      </c>
      <c r="AG432" s="186" t="str">
        <f t="shared" si="307"/>
        <v>AG$18</v>
      </c>
      <c r="AH432" s="186" t="str">
        <f t="shared" si="307"/>
        <v>AH$18</v>
      </c>
      <c r="AI432" s="186" t="str">
        <f t="shared" si="307"/>
        <v>AI$18</v>
      </c>
      <c r="AJ432" s="186" t="str">
        <f t="shared" si="307"/>
        <v>AJ$18</v>
      </c>
      <c r="AK432" s="186" t="str">
        <f t="shared" si="307"/>
        <v>AK$18</v>
      </c>
      <c r="AL432" s="186" t="str">
        <f t="shared" si="307"/>
        <v>AL$18</v>
      </c>
      <c r="AM432" s="186" t="str">
        <f t="shared" si="307"/>
        <v>AM$18</v>
      </c>
      <c r="AN432" s="186" t="str">
        <f t="shared" si="307"/>
        <v>AN$18</v>
      </c>
      <c r="AO432" s="186" t="str">
        <f t="shared" si="307"/>
        <v>AO$18</v>
      </c>
      <c r="AP432" s="186" t="str">
        <f t="shared" si="307"/>
        <v>AP$18</v>
      </c>
      <c r="AQ432" s="186" t="str">
        <f t="shared" si="307"/>
        <v>AQ$18</v>
      </c>
      <c r="AR432" s="186" t="str">
        <f t="shared" si="307"/>
        <v>AR$18</v>
      </c>
      <c r="AS432" s="186" t="str">
        <f t="shared" si="307"/>
        <v>AS$18</v>
      </c>
      <c r="AT432" s="186" t="str">
        <f t="shared" si="307"/>
        <v>AT$18</v>
      </c>
      <c r="AU432" s="186" t="str">
        <f t="shared" si="307"/>
        <v>AU$18</v>
      </c>
      <c r="AV432" s="186" t="str">
        <f t="shared" si="307"/>
        <v>AV$18</v>
      </c>
      <c r="AW432" s="186" t="str">
        <f t="shared" si="307"/>
        <v>AW$18</v>
      </c>
      <c r="AX432" s="186" t="str">
        <f t="shared" si="307"/>
        <v>AX$18</v>
      </c>
      <c r="AY432" s="186" t="str">
        <f t="shared" si="307"/>
        <v>AY$18</v>
      </c>
      <c r="AZ432" s="186" t="str">
        <f t="shared" si="307"/>
        <v>AZ$18</v>
      </c>
      <c r="BA432" s="186" t="str">
        <f t="shared" si="307"/>
        <v>BA$18</v>
      </c>
      <c r="BB432" s="186" t="str">
        <f t="shared" si="307"/>
        <v>BB$18</v>
      </c>
      <c r="BC432" s="186" t="str">
        <f t="shared" si="307"/>
        <v>BC$18</v>
      </c>
      <c r="BD432" s="186" t="str">
        <f t="shared" si="307"/>
        <v>BD$18</v>
      </c>
      <c r="BE432" s="186" t="str">
        <f t="shared" si="307"/>
        <v>BE$18</v>
      </c>
      <c r="BF432" s="186" t="str">
        <f t="shared" si="307"/>
        <v>BF$18</v>
      </c>
      <c r="BG432" s="186" t="str">
        <f t="shared" si="307"/>
        <v>BG$18</v>
      </c>
      <c r="BH432" s="186" t="str">
        <f t="shared" si="307"/>
        <v>BH$18</v>
      </c>
      <c r="BI432" s="186" t="str">
        <f t="shared" si="307"/>
        <v>BI$18</v>
      </c>
      <c r="BJ432" s="186" t="str">
        <f t="shared" si="307"/>
        <v>BJ$18</v>
      </c>
      <c r="BK432" s="186" t="str">
        <f t="shared" si="307"/>
        <v>BK$18</v>
      </c>
      <c r="BL432" s="186" t="str">
        <f t="shared" si="307"/>
        <v>BL$18</v>
      </c>
      <c r="BM432" s="186" t="str">
        <f t="shared" si="307"/>
        <v>BM$18</v>
      </c>
      <c r="BN432" s="186" t="str">
        <f t="shared" si="307"/>
        <v>BN$18</v>
      </c>
      <c r="BO432" s="186" t="str">
        <f t="shared" si="307"/>
        <v>BO$18</v>
      </c>
      <c r="BP432" s="186" t="str">
        <f t="shared" si="307"/>
        <v>BP$18</v>
      </c>
      <c r="BQ432" s="186" t="str">
        <f t="shared" si="307"/>
        <v>BQ$18</v>
      </c>
      <c r="BR432" s="186" t="str">
        <f t="shared" si="307"/>
        <v>BR$18</v>
      </c>
      <c r="BS432" s="186" t="str">
        <f t="shared" si="307"/>
        <v>BS$18</v>
      </c>
      <c r="BT432" s="186" t="str">
        <f t="shared" si="307"/>
        <v>BT$18</v>
      </c>
      <c r="BU432" s="186" t="str">
        <f t="shared" si="307"/>
        <v>BU$18</v>
      </c>
      <c r="BV432" s="186" t="str">
        <f t="shared" si="307"/>
        <v>BV$18</v>
      </c>
      <c r="BW432" s="186" t="str">
        <f t="shared" si="307"/>
        <v>BW$18</v>
      </c>
      <c r="BX432" s="186" t="str">
        <f t="shared" si="307"/>
        <v>BX$18</v>
      </c>
      <c r="BY432" s="186" t="str">
        <f t="shared" si="307"/>
        <v>BY$18</v>
      </c>
      <c r="BZ432" s="186" t="str">
        <f t="shared" si="307"/>
        <v>BZ$18</v>
      </c>
      <c r="CA432" s="186" t="str">
        <f t="shared" si="307"/>
        <v>CA$18</v>
      </c>
      <c r="CB432" s="186" t="str">
        <f t="shared" si="307"/>
        <v>CB$18</v>
      </c>
      <c r="CC432" s="186" t="str">
        <f t="shared" si="307"/>
        <v>CC$18</v>
      </c>
      <c r="CD432" s="186" t="str">
        <f t="shared" si="307"/>
        <v>CD$18</v>
      </c>
      <c r="CE432" s="186" t="str">
        <f t="shared" ref="CE432:CK432" si="308">CE$22</f>
        <v>CE$18</v>
      </c>
      <c r="CF432" s="186" t="str">
        <f t="shared" si="308"/>
        <v>CF$18</v>
      </c>
      <c r="CG432" s="186" t="str">
        <f t="shared" si="308"/>
        <v>CG$18</v>
      </c>
      <c r="CH432" s="186" t="str">
        <f t="shared" si="308"/>
        <v>CH$18</v>
      </c>
      <c r="CI432" s="186" t="str">
        <f t="shared" si="308"/>
        <v>CI$18</v>
      </c>
      <c r="CJ432" s="186" t="str">
        <f t="shared" si="308"/>
        <v>CJ$18</v>
      </c>
      <c r="CK432" s="186" t="str">
        <f t="shared" si="308"/>
        <v>CK$18</v>
      </c>
    </row>
    <row r="433" spans="2:89" x14ac:dyDescent="0.35">
      <c r="B433" s="171" t="s">
        <v>464</v>
      </c>
      <c r="E433" s="8"/>
      <c r="H433" s="196"/>
      <c r="I433" s="197"/>
      <c r="J433" s="197"/>
      <c r="K433" s="198"/>
      <c r="L433" s="198"/>
      <c r="M433" s="198"/>
      <c r="N433" s="198"/>
      <c r="O433" s="198"/>
      <c r="P433" s="198"/>
      <c r="R433" s="198"/>
      <c r="S433" s="186" t="str">
        <f t="shared" ref="S433:CD433" si="309">S$23</f>
        <v>S$19</v>
      </c>
      <c r="T433" s="186" t="str">
        <f t="shared" si="309"/>
        <v>T$19</v>
      </c>
      <c r="U433" s="186" t="str">
        <f t="shared" si="309"/>
        <v>U$19</v>
      </c>
      <c r="V433" s="186" t="str">
        <f t="shared" si="309"/>
        <v>V$19</v>
      </c>
      <c r="W433" s="186" t="str">
        <f t="shared" si="309"/>
        <v>W$19</v>
      </c>
      <c r="X433" s="186" t="str">
        <f t="shared" si="309"/>
        <v>X$19</v>
      </c>
      <c r="Y433" s="186" t="str">
        <f t="shared" si="309"/>
        <v>Y$19</v>
      </c>
      <c r="Z433" s="186" t="str">
        <f t="shared" si="309"/>
        <v>Z$19</v>
      </c>
      <c r="AA433" s="186" t="str">
        <f t="shared" si="309"/>
        <v>AA$19</v>
      </c>
      <c r="AB433" s="186" t="str">
        <f t="shared" si="309"/>
        <v>AB$19</v>
      </c>
      <c r="AC433" s="186" t="str">
        <f t="shared" si="309"/>
        <v>AC$19</v>
      </c>
      <c r="AD433" s="186" t="str">
        <f t="shared" si="309"/>
        <v>AD$19</v>
      </c>
      <c r="AE433" s="186" t="str">
        <f t="shared" si="309"/>
        <v>AE$19</v>
      </c>
      <c r="AF433" s="186" t="str">
        <f t="shared" si="309"/>
        <v>AF$19</v>
      </c>
      <c r="AG433" s="186" t="str">
        <f t="shared" si="309"/>
        <v>AG$19</v>
      </c>
      <c r="AH433" s="186" t="str">
        <f t="shared" si="309"/>
        <v>AH$19</v>
      </c>
      <c r="AI433" s="186" t="str">
        <f t="shared" si="309"/>
        <v>AI$19</v>
      </c>
      <c r="AJ433" s="186" t="str">
        <f t="shared" si="309"/>
        <v>AJ$19</v>
      </c>
      <c r="AK433" s="186" t="str">
        <f t="shared" si="309"/>
        <v>AK$19</v>
      </c>
      <c r="AL433" s="186" t="str">
        <f t="shared" si="309"/>
        <v>AL$19</v>
      </c>
      <c r="AM433" s="186" t="str">
        <f t="shared" si="309"/>
        <v>AM$19</v>
      </c>
      <c r="AN433" s="186" t="str">
        <f t="shared" si="309"/>
        <v>AN$19</v>
      </c>
      <c r="AO433" s="186" t="str">
        <f t="shared" si="309"/>
        <v>AO$19</v>
      </c>
      <c r="AP433" s="186" t="str">
        <f t="shared" si="309"/>
        <v>AP$19</v>
      </c>
      <c r="AQ433" s="186" t="str">
        <f t="shared" si="309"/>
        <v>AQ$19</v>
      </c>
      <c r="AR433" s="186" t="str">
        <f t="shared" si="309"/>
        <v>AR$19</v>
      </c>
      <c r="AS433" s="186" t="str">
        <f t="shared" si="309"/>
        <v>AS$19</v>
      </c>
      <c r="AT433" s="186" t="str">
        <f t="shared" si="309"/>
        <v>AT$19</v>
      </c>
      <c r="AU433" s="186" t="str">
        <f t="shared" si="309"/>
        <v>AU$19</v>
      </c>
      <c r="AV433" s="186" t="str">
        <f t="shared" si="309"/>
        <v>AV$19</v>
      </c>
      <c r="AW433" s="186" t="str">
        <f t="shared" si="309"/>
        <v>AW$19</v>
      </c>
      <c r="AX433" s="186" t="str">
        <f t="shared" si="309"/>
        <v>AX$19</v>
      </c>
      <c r="AY433" s="186" t="str">
        <f t="shared" si="309"/>
        <v>AY$19</v>
      </c>
      <c r="AZ433" s="186" t="str">
        <f t="shared" si="309"/>
        <v>AZ$19</v>
      </c>
      <c r="BA433" s="186" t="str">
        <f t="shared" si="309"/>
        <v>BA$19</v>
      </c>
      <c r="BB433" s="186" t="str">
        <f t="shared" si="309"/>
        <v>BB$19</v>
      </c>
      <c r="BC433" s="186" t="str">
        <f t="shared" si="309"/>
        <v>BC$19</v>
      </c>
      <c r="BD433" s="186" t="str">
        <f t="shared" si="309"/>
        <v>BD$19</v>
      </c>
      <c r="BE433" s="186" t="str">
        <f t="shared" si="309"/>
        <v>BE$19</v>
      </c>
      <c r="BF433" s="186" t="str">
        <f t="shared" si="309"/>
        <v>BF$19</v>
      </c>
      <c r="BG433" s="186" t="str">
        <f t="shared" si="309"/>
        <v>BG$19</v>
      </c>
      <c r="BH433" s="186" t="str">
        <f t="shared" si="309"/>
        <v>BH$19</v>
      </c>
      <c r="BI433" s="186" t="str">
        <f t="shared" si="309"/>
        <v>BI$19</v>
      </c>
      <c r="BJ433" s="186" t="str">
        <f t="shared" si="309"/>
        <v>BJ$19</v>
      </c>
      <c r="BK433" s="186" t="str">
        <f t="shared" si="309"/>
        <v>BK$19</v>
      </c>
      <c r="BL433" s="186" t="str">
        <f t="shared" si="309"/>
        <v>BL$19</v>
      </c>
      <c r="BM433" s="186" t="str">
        <f t="shared" si="309"/>
        <v>BM$19</v>
      </c>
      <c r="BN433" s="186" t="str">
        <f t="shared" si="309"/>
        <v>BN$19</v>
      </c>
      <c r="BO433" s="186" t="str">
        <f t="shared" si="309"/>
        <v>BO$19</v>
      </c>
      <c r="BP433" s="186" t="str">
        <f t="shared" si="309"/>
        <v>BP$19</v>
      </c>
      <c r="BQ433" s="186" t="str">
        <f t="shared" si="309"/>
        <v>BQ$19</v>
      </c>
      <c r="BR433" s="186" t="str">
        <f t="shared" si="309"/>
        <v>BR$19</v>
      </c>
      <c r="BS433" s="186" t="str">
        <f t="shared" si="309"/>
        <v>BS$19</v>
      </c>
      <c r="BT433" s="186" t="str">
        <f t="shared" si="309"/>
        <v>BT$19</v>
      </c>
      <c r="BU433" s="186" t="str">
        <f t="shared" si="309"/>
        <v>BU$19</v>
      </c>
      <c r="BV433" s="186" t="str">
        <f t="shared" si="309"/>
        <v>BV$19</v>
      </c>
      <c r="BW433" s="186" t="str">
        <f t="shared" si="309"/>
        <v>BW$19</v>
      </c>
      <c r="BX433" s="186" t="str">
        <f t="shared" si="309"/>
        <v>BX$19</v>
      </c>
      <c r="BY433" s="186" t="str">
        <f t="shared" si="309"/>
        <v>BY$19</v>
      </c>
      <c r="BZ433" s="186" t="str">
        <f t="shared" si="309"/>
        <v>BZ$19</v>
      </c>
      <c r="CA433" s="186" t="str">
        <f t="shared" si="309"/>
        <v>CA$19</v>
      </c>
      <c r="CB433" s="186" t="str">
        <f t="shared" si="309"/>
        <v>CB$19</v>
      </c>
      <c r="CC433" s="186" t="str">
        <f t="shared" si="309"/>
        <v>CC$19</v>
      </c>
      <c r="CD433" s="186" t="str">
        <f t="shared" si="309"/>
        <v>CD$19</v>
      </c>
      <c r="CE433" s="186" t="str">
        <f t="shared" ref="CE433:CK433" si="310">CE$23</f>
        <v>CE$19</v>
      </c>
      <c r="CF433" s="186" t="str">
        <f t="shared" si="310"/>
        <v>CF$19</v>
      </c>
      <c r="CG433" s="186" t="str">
        <f t="shared" si="310"/>
        <v>CG$19</v>
      </c>
      <c r="CH433" s="186" t="str">
        <f t="shared" si="310"/>
        <v>CH$19</v>
      </c>
      <c r="CI433" s="186" t="str">
        <f t="shared" si="310"/>
        <v>CI$19</v>
      </c>
      <c r="CJ433" s="186" t="str">
        <f t="shared" si="310"/>
        <v>CJ$19</v>
      </c>
      <c r="CK433" s="186" t="str">
        <f t="shared" si="310"/>
        <v>CK$19</v>
      </c>
    </row>
    <row r="434" spans="2:89" x14ac:dyDescent="0.35">
      <c r="B434" s="70" t="s">
        <v>932</v>
      </c>
      <c r="C434" s="31"/>
      <c r="D434" t="s">
        <v>930</v>
      </c>
      <c r="E434" s="8" t="str">
        <f t="shared" ref="E434:E476" si="311">ROW()&amp;" "&amp;D434</f>
        <v>434 GROWTHCHURN-PV</v>
      </c>
      <c r="F434" t="s">
        <v>327</v>
      </c>
      <c r="G434" s="31" t="s">
        <v>81</v>
      </c>
      <c r="H434" s="48"/>
      <c r="I434" s="286"/>
      <c r="J434" s="286"/>
      <c r="K434" s="48"/>
      <c r="L434" s="48"/>
      <c r="M434" s="48"/>
      <c r="N434" s="48"/>
      <c r="O434" s="48"/>
      <c r="P434" s="48"/>
      <c r="R434" s="70"/>
      <c r="S434" s="287"/>
      <c r="T434" s="287"/>
      <c r="U434" s="287"/>
      <c r="V434" s="287"/>
      <c r="W434" s="287"/>
      <c r="X434" s="287"/>
      <c r="Y434" s="287"/>
      <c r="Z434" s="287"/>
      <c r="AA434" s="287"/>
      <c r="AB434" s="287"/>
      <c r="AC434" s="287"/>
      <c r="AD434" s="287"/>
      <c r="AE434" s="287"/>
      <c r="AF434" s="287"/>
      <c r="AG434" s="287"/>
      <c r="AH434" s="287"/>
      <c r="AI434" s="287"/>
      <c r="AJ434" s="287"/>
      <c r="AK434" s="287"/>
      <c r="AL434" s="287"/>
      <c r="AM434" s="287"/>
      <c r="AN434" s="287"/>
      <c r="AO434" s="287"/>
      <c r="AP434" s="287"/>
      <c r="AQ434" s="287"/>
      <c r="AR434" s="287"/>
      <c r="AS434" s="287"/>
      <c r="AT434" s="287"/>
      <c r="AU434" s="287"/>
      <c r="AV434" s="287"/>
      <c r="AW434" s="287"/>
      <c r="AX434" s="287"/>
      <c r="AY434" s="287"/>
      <c r="AZ434" s="287"/>
      <c r="BA434" s="287"/>
      <c r="BB434" s="287"/>
      <c r="BC434" s="287"/>
      <c r="BD434" s="287"/>
      <c r="BE434" s="287"/>
      <c r="BF434" s="287"/>
      <c r="BG434" s="287"/>
      <c r="BH434" s="287"/>
      <c r="BI434" s="287"/>
      <c r="BJ434" s="287"/>
      <c r="BK434" s="287"/>
      <c r="BL434" s="287"/>
      <c r="BM434" s="287"/>
      <c r="BN434" s="287"/>
      <c r="BO434" s="287"/>
      <c r="BP434" s="287"/>
      <c r="BQ434" s="287"/>
      <c r="BR434" s="287"/>
      <c r="BS434" s="287"/>
      <c r="BT434" s="287"/>
      <c r="BU434" s="287"/>
      <c r="BV434" s="287"/>
      <c r="BW434" s="287"/>
      <c r="BX434" s="287"/>
      <c r="BY434" s="287"/>
      <c r="BZ434" s="287"/>
      <c r="CA434" s="287"/>
      <c r="CB434" s="287"/>
      <c r="CC434" s="287"/>
      <c r="CD434" s="287"/>
      <c r="CE434" s="287"/>
      <c r="CF434" s="287"/>
      <c r="CG434" s="287"/>
      <c r="CH434" s="287"/>
      <c r="CI434" s="287"/>
      <c r="CJ434" s="287"/>
      <c r="CK434" s="287"/>
    </row>
    <row r="435" spans="2:89" x14ac:dyDescent="0.35">
      <c r="B435" s="126" t="s">
        <v>928</v>
      </c>
      <c r="D435" t="s">
        <v>930</v>
      </c>
      <c r="E435" s="8" t="str">
        <f t="shared" si="311"/>
        <v>435 GROWTHCHURN-PV</v>
      </c>
      <c r="G435" t="str">
        <f>E435</f>
        <v>435 GROWTHCHURN-PV</v>
      </c>
      <c r="I435"/>
      <c r="J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row>
    <row r="436" spans="2:89" x14ac:dyDescent="0.35">
      <c r="B436" s="154" t="str">
        <f>"Steady-state Revenue - "&amp;B427</f>
        <v>Steady-state Revenue - primary unit</v>
      </c>
      <c r="D436" t="s">
        <v>930</v>
      </c>
      <c r="E436" s="8" t="str">
        <f t="shared" si="311"/>
        <v>436 GROWTHCHURN-PV</v>
      </c>
      <c r="K436" s="18">
        <v>100</v>
      </c>
      <c r="L436" s="18">
        <v>100</v>
      </c>
      <c r="M436" s="18">
        <v>100</v>
      </c>
      <c r="N436" s="18">
        <v>100</v>
      </c>
      <c r="O436" s="18">
        <v>100</v>
      </c>
      <c r="P436" s="18">
        <v>100</v>
      </c>
      <c r="R436" s="118"/>
      <c r="S436" s="148" cm="1">
        <f t="array" ref="S436">INDEX($K:$P,ROW(),MATCH(S$3,$K$2:$P$2,0))</f>
        <v>100</v>
      </c>
      <c r="T436" s="148" cm="1">
        <f t="array" ref="T436">INDEX($K:$P,ROW(),MATCH(T$3,$K$2:$P$2,0))</f>
        <v>100</v>
      </c>
      <c r="U436" s="148" cm="1">
        <f t="array" ref="U436">INDEX($K:$P,ROW(),MATCH(U$3,$K$2:$P$2,0))</f>
        <v>100</v>
      </c>
      <c r="V436" s="148" cm="1">
        <f t="array" ref="V436">INDEX($K:$P,ROW(),MATCH(V$3,$K$2:$P$2,0))</f>
        <v>100</v>
      </c>
      <c r="W436" s="148" cm="1">
        <f t="array" ref="W436">INDEX($K:$P,ROW(),MATCH(W$3,$K$2:$P$2,0))</f>
        <v>100</v>
      </c>
      <c r="X436" s="148" cm="1">
        <f t="array" ref="X436">INDEX($K:$P,ROW(),MATCH(X$3,$K$2:$P$2,0))</f>
        <v>100</v>
      </c>
      <c r="Y436" s="148" cm="1">
        <f t="array" ref="Y436">INDEX($K:$P,ROW(),MATCH(Y$3,$K$2:$P$2,0))</f>
        <v>100</v>
      </c>
      <c r="Z436" s="148" cm="1">
        <f t="array" ref="Z436">INDEX($K:$P,ROW(),MATCH(Z$3,$K$2:$P$2,0))</f>
        <v>100</v>
      </c>
      <c r="AA436" s="148" cm="1">
        <f t="array" ref="AA436">INDEX($K:$P,ROW(),MATCH(AA$3,$K$2:$P$2,0))</f>
        <v>100</v>
      </c>
      <c r="AB436" s="148" cm="1">
        <f t="array" ref="AB436">INDEX($K:$P,ROW(),MATCH(AB$3,$K$2:$P$2,0))</f>
        <v>100</v>
      </c>
      <c r="AC436" s="148" cm="1">
        <f t="array" ref="AC436">INDEX($K:$P,ROW(),MATCH(AC$3,$K$2:$P$2,0))</f>
        <v>100</v>
      </c>
      <c r="AD436" s="148" cm="1">
        <f t="array" ref="AD436">INDEX($K:$P,ROW(),MATCH(AD$3,$K$2:$P$2,0))</f>
        <v>100</v>
      </c>
      <c r="AE436" s="148" cm="1">
        <f t="array" ref="AE436">INDEX($K:$P,ROW(),MATCH(AE$3,$K$2:$P$2,0))</f>
        <v>100</v>
      </c>
      <c r="AF436" s="148" cm="1">
        <f t="array" ref="AF436">INDEX($K:$P,ROW(),MATCH(AF$3,$K$2:$P$2,0))</f>
        <v>100</v>
      </c>
      <c r="AG436" s="148" cm="1">
        <f t="array" ref="AG436">INDEX($K:$P,ROW(),MATCH(AG$3,$K$2:$P$2,0))</f>
        <v>100</v>
      </c>
      <c r="AH436" s="148" cm="1">
        <f t="array" ref="AH436">INDEX($K:$P,ROW(),MATCH(AH$3,$K$2:$P$2,0))</f>
        <v>100</v>
      </c>
      <c r="AI436" s="148" cm="1">
        <f t="array" ref="AI436">INDEX($K:$P,ROW(),MATCH(AI$3,$K$2:$P$2,0))</f>
        <v>100</v>
      </c>
      <c r="AJ436" s="148" cm="1">
        <f t="array" ref="AJ436">INDEX($K:$P,ROW(),MATCH(AJ$3,$K$2:$P$2,0))</f>
        <v>100</v>
      </c>
      <c r="AK436" s="148" cm="1">
        <f t="array" ref="AK436">INDEX($K:$P,ROW(),MATCH(AK$3,$K$2:$P$2,0))</f>
        <v>100</v>
      </c>
      <c r="AL436" s="148" cm="1">
        <f t="array" ref="AL436">INDEX($K:$P,ROW(),MATCH(AL$3,$K$2:$P$2,0))</f>
        <v>100</v>
      </c>
      <c r="AM436" s="148" cm="1">
        <f t="array" ref="AM436">INDEX($K:$P,ROW(),MATCH(AM$3,$K$2:$P$2,0))</f>
        <v>100</v>
      </c>
      <c r="AN436" s="148" cm="1">
        <f t="array" ref="AN436">INDEX($K:$P,ROW(),MATCH(AN$3,$K$2:$P$2,0))</f>
        <v>100</v>
      </c>
      <c r="AO436" s="148" cm="1">
        <f t="array" ref="AO436">INDEX($K:$P,ROW(),MATCH(AO$3,$K$2:$P$2,0))</f>
        <v>100</v>
      </c>
      <c r="AP436" s="148" cm="1">
        <f t="array" ref="AP436">INDEX($K:$P,ROW(),MATCH(AP$3,$K$2:$P$2,0))</f>
        <v>100</v>
      </c>
      <c r="AQ436" s="148" cm="1">
        <f t="array" ref="AQ436">INDEX($K:$P,ROW(),MATCH(AQ$3,$K$2:$P$2,0))</f>
        <v>100</v>
      </c>
      <c r="AR436" s="148" cm="1">
        <f t="array" ref="AR436">INDEX($K:$P,ROW(),MATCH(AR$3,$K$2:$P$2,0))</f>
        <v>100</v>
      </c>
      <c r="AS436" s="148" cm="1">
        <f t="array" ref="AS436">INDEX($K:$P,ROW(),MATCH(AS$3,$K$2:$P$2,0))</f>
        <v>100</v>
      </c>
      <c r="AT436" s="148" cm="1">
        <f t="array" ref="AT436">INDEX($K:$P,ROW(),MATCH(AT$3,$K$2:$P$2,0))</f>
        <v>100</v>
      </c>
      <c r="AU436" s="148" cm="1">
        <f t="array" ref="AU436">INDEX($K:$P,ROW(),MATCH(AU$3,$K$2:$P$2,0))</f>
        <v>100</v>
      </c>
      <c r="AV436" s="148" cm="1">
        <f t="array" ref="AV436">INDEX($K:$P,ROW(),MATCH(AV$3,$K$2:$P$2,0))</f>
        <v>100</v>
      </c>
      <c r="AW436" s="148" cm="1">
        <f t="array" ref="AW436">INDEX($K:$P,ROW(),MATCH(AW$3,$K$2:$P$2,0))</f>
        <v>100</v>
      </c>
      <c r="AX436" s="148" cm="1">
        <f t="array" ref="AX436">INDEX($K:$P,ROW(),MATCH(AX$3,$K$2:$P$2,0))</f>
        <v>100</v>
      </c>
      <c r="AY436" s="148" cm="1">
        <f t="array" ref="AY436">INDEX($K:$P,ROW(),MATCH(AY$3,$K$2:$P$2,0))</f>
        <v>100</v>
      </c>
      <c r="AZ436" s="148" cm="1">
        <f t="array" ref="AZ436">INDEX($K:$P,ROW(),MATCH(AZ$3,$K$2:$P$2,0))</f>
        <v>100</v>
      </c>
      <c r="BA436" s="148" cm="1">
        <f t="array" ref="BA436">INDEX($K:$P,ROW(),MATCH(BA$3,$K$2:$P$2,0))</f>
        <v>100</v>
      </c>
      <c r="BB436" s="148" cm="1">
        <f t="array" ref="BB436">INDEX($K:$P,ROW(),MATCH(BB$3,$K$2:$P$2,0))</f>
        <v>100</v>
      </c>
      <c r="BC436" s="148" cm="1">
        <f t="array" ref="BC436">INDEX($K:$P,ROW(),MATCH(BC$3,$K$2:$P$2,0))</f>
        <v>100</v>
      </c>
      <c r="BD436" s="148" cm="1">
        <f t="array" ref="BD436">INDEX($K:$P,ROW(),MATCH(BD$3,$K$2:$P$2,0))</f>
        <v>100</v>
      </c>
      <c r="BE436" s="148" cm="1">
        <f t="array" ref="BE436">INDEX($K:$P,ROW(),MATCH(BE$3,$K$2:$P$2,0))</f>
        <v>100</v>
      </c>
      <c r="BF436" s="148" cm="1">
        <f t="array" ref="BF436">INDEX($K:$P,ROW(),MATCH(BF$3,$K$2:$P$2,0))</f>
        <v>100</v>
      </c>
      <c r="BG436" s="148" cm="1">
        <f t="array" ref="BG436">INDEX($K:$P,ROW(),MATCH(BG$3,$K$2:$P$2,0))</f>
        <v>100</v>
      </c>
      <c r="BH436" s="148" cm="1">
        <f t="array" ref="BH436">INDEX($K:$P,ROW(),MATCH(BH$3,$K$2:$P$2,0))</f>
        <v>100</v>
      </c>
      <c r="BI436" s="148" cm="1">
        <f t="array" ref="BI436">INDEX($K:$P,ROW(),MATCH(BI$3,$K$2:$P$2,0))</f>
        <v>100</v>
      </c>
      <c r="BJ436" s="148" cm="1">
        <f t="array" ref="BJ436">INDEX($K:$P,ROW(),MATCH(BJ$3,$K$2:$P$2,0))</f>
        <v>100</v>
      </c>
      <c r="BK436" s="148" cm="1">
        <f t="array" ref="BK436">INDEX($K:$P,ROW(),MATCH(BK$3,$K$2:$P$2,0))</f>
        <v>100</v>
      </c>
      <c r="BL436" s="148" cm="1">
        <f t="array" ref="BL436">INDEX($K:$P,ROW(),MATCH(BL$3,$K$2:$P$2,0))</f>
        <v>100</v>
      </c>
      <c r="BM436" s="148" cm="1">
        <f t="array" ref="BM436">INDEX($K:$P,ROW(),MATCH(BM$3,$K$2:$P$2,0))</f>
        <v>100</v>
      </c>
      <c r="BN436" s="148" cm="1">
        <f t="array" ref="BN436">INDEX($K:$P,ROW(),MATCH(BN$3,$K$2:$P$2,0))</f>
        <v>100</v>
      </c>
      <c r="BO436" s="148" cm="1">
        <f t="array" ref="BO436">INDEX($K:$P,ROW(),MATCH(BO$3,$K$2:$P$2,0))</f>
        <v>100</v>
      </c>
      <c r="BP436" s="148" cm="1">
        <f t="array" ref="BP436">INDEX($K:$P,ROW(),MATCH(BP$3,$K$2:$P$2,0))</f>
        <v>100</v>
      </c>
      <c r="BQ436" s="148" cm="1">
        <f t="array" ref="BQ436">INDEX($K:$P,ROW(),MATCH(BQ$3,$K$2:$P$2,0))</f>
        <v>100</v>
      </c>
      <c r="BR436" s="148" cm="1">
        <f t="array" ref="BR436">INDEX($K:$P,ROW(),MATCH(BR$3,$K$2:$P$2,0))</f>
        <v>100</v>
      </c>
      <c r="BS436" s="148" cm="1">
        <f t="array" ref="BS436">INDEX($K:$P,ROW(),MATCH(BS$3,$K$2:$P$2,0))</f>
        <v>100</v>
      </c>
      <c r="BT436" s="148" cm="1">
        <f t="array" ref="BT436">INDEX($K:$P,ROW(),MATCH(BT$3,$K$2:$P$2,0))</f>
        <v>100</v>
      </c>
      <c r="BU436" s="148" cm="1">
        <f t="array" ref="BU436">INDEX($K:$P,ROW(),MATCH(BU$3,$K$2:$P$2,0))</f>
        <v>100</v>
      </c>
      <c r="BV436" s="148" cm="1">
        <f t="array" ref="BV436">INDEX($K:$P,ROW(),MATCH(BV$3,$K$2:$P$2,0))</f>
        <v>100</v>
      </c>
      <c r="BW436" s="148" cm="1">
        <f t="array" ref="BW436">INDEX($K:$P,ROW(),MATCH(BW$3,$K$2:$P$2,0))</f>
        <v>100</v>
      </c>
      <c r="BX436" s="148" cm="1">
        <f t="array" ref="BX436">INDEX($K:$P,ROW(),MATCH(BX$3,$K$2:$P$2,0))</f>
        <v>100</v>
      </c>
      <c r="BY436" s="148" cm="1">
        <f t="array" ref="BY436">INDEX($K:$P,ROW(),MATCH(BY$3,$K$2:$P$2,0))</f>
        <v>100</v>
      </c>
      <c r="BZ436" s="148" cm="1">
        <f t="array" ref="BZ436">INDEX($K:$P,ROW(),MATCH(BZ$3,$K$2:$P$2,0))</f>
        <v>100</v>
      </c>
      <c r="CA436" s="148" cm="1">
        <f t="array" ref="CA436">INDEX($K:$P,ROW(),MATCH(CA$3,$K$2:$P$2,0))</f>
        <v>100</v>
      </c>
      <c r="CB436" s="148" cm="1">
        <f t="array" ref="CB436">INDEX($K:$P,ROW(),MATCH(CB$3,$K$2:$P$2,0))</f>
        <v>100</v>
      </c>
      <c r="CC436" s="148" cm="1">
        <f t="array" ref="CC436">INDEX($K:$P,ROW(),MATCH(CC$3,$K$2:$P$2,0))</f>
        <v>100</v>
      </c>
      <c r="CD436" s="148" cm="1">
        <f t="array" ref="CD436">INDEX($K:$P,ROW(),MATCH(CD$3,$K$2:$P$2,0))</f>
        <v>100</v>
      </c>
      <c r="CE436" s="148" cm="1">
        <f t="array" ref="CE436">INDEX($K:$P,ROW(),MATCH(CE$3,$K$2:$P$2,0))</f>
        <v>100</v>
      </c>
      <c r="CF436" s="148" cm="1">
        <f t="array" ref="CF436">INDEX($K:$P,ROW(),MATCH(CF$3,$K$2:$P$2,0))</f>
        <v>100</v>
      </c>
      <c r="CG436" s="148" cm="1">
        <f t="array" ref="CG436">INDEX($K:$P,ROW(),MATCH(CG$3,$K$2:$P$2,0))</f>
        <v>100</v>
      </c>
      <c r="CH436" s="148" cm="1">
        <f t="array" ref="CH436">INDEX($K:$P,ROW(),MATCH(CH$3,$K$2:$P$2,0))</f>
        <v>100</v>
      </c>
      <c r="CI436" s="148" cm="1">
        <f t="array" ref="CI436">INDEX($K:$P,ROW(),MATCH(CI$3,$K$2:$P$2,0))</f>
        <v>100</v>
      </c>
      <c r="CJ436" s="148" cm="1">
        <f t="array" ref="CJ436">INDEX($K:$P,ROW(),MATCH(CJ$3,$K$2:$P$2,0))</f>
        <v>100</v>
      </c>
      <c r="CK436" s="148" cm="1">
        <f t="array" ref="CK436">INDEX($K:$P,ROW(),MATCH(CK$3,$K$2:$P$2,0))</f>
        <v>100</v>
      </c>
    </row>
    <row r="437" spans="2:89" x14ac:dyDescent="0.35">
      <c r="B437" s="154"/>
      <c r="D437" t="s">
        <v>930</v>
      </c>
      <c r="E437" s="8" t="str">
        <f t="shared" si="311"/>
        <v>437 GROWTHCHURN-PV</v>
      </c>
      <c r="K437" s="18"/>
      <c r="L437" s="18"/>
      <c r="M437" s="18"/>
      <c r="N437" s="18"/>
      <c r="O437" s="18"/>
      <c r="P437" s="18"/>
      <c r="R437" s="118"/>
      <c r="S437" s="148"/>
      <c r="T437" s="148"/>
      <c r="U437" s="148"/>
      <c r="V437" s="148"/>
      <c r="W437" s="148"/>
      <c r="X437" s="148"/>
      <c r="Y437" s="148"/>
      <c r="Z437" s="148"/>
      <c r="AA437" s="148"/>
      <c r="AB437" s="148"/>
      <c r="AC437" s="148"/>
      <c r="AD437" s="148"/>
      <c r="AE437" s="148"/>
      <c r="AF437" s="148"/>
      <c r="AG437" s="148"/>
      <c r="AH437" s="148"/>
      <c r="AI437" s="148"/>
      <c r="AJ437" s="148"/>
      <c r="AK437" s="148"/>
      <c r="AL437" s="148"/>
      <c r="AM437" s="148"/>
      <c r="AN437" s="148"/>
      <c r="AO437" s="148"/>
      <c r="AP437" s="148"/>
      <c r="AQ437" s="148"/>
      <c r="AR437" s="148"/>
      <c r="AS437" s="148"/>
      <c r="AT437" s="148"/>
      <c r="AU437" s="148"/>
      <c r="AV437" s="148"/>
      <c r="AW437" s="148"/>
      <c r="AX437" s="148"/>
      <c r="AY437" s="148"/>
      <c r="AZ437" s="148"/>
      <c r="BA437" s="148"/>
      <c r="BB437" s="148"/>
      <c r="BC437" s="148"/>
      <c r="BD437" s="148"/>
      <c r="BE437" s="148"/>
      <c r="BF437" s="148"/>
      <c r="BG437" s="148"/>
      <c r="BH437" s="148"/>
      <c r="BI437" s="148"/>
      <c r="BJ437" s="148"/>
      <c r="BK437" s="148"/>
      <c r="BL437" s="148"/>
      <c r="BM437" s="148"/>
      <c r="BN437" s="148"/>
      <c r="BO437" s="148"/>
      <c r="BP437" s="148"/>
      <c r="BQ437" s="148"/>
      <c r="BR437" s="148"/>
      <c r="BS437" s="148"/>
      <c r="BT437" s="148"/>
      <c r="BU437" s="148"/>
      <c r="BV437" s="148"/>
      <c r="BW437" s="148"/>
      <c r="BX437" s="148"/>
      <c r="BY437" s="148"/>
      <c r="BZ437" s="148"/>
      <c r="CA437" s="148"/>
      <c r="CB437" s="148"/>
      <c r="CC437" s="148"/>
      <c r="CD437" s="148"/>
      <c r="CE437" s="148"/>
      <c r="CF437" s="148"/>
      <c r="CG437" s="148"/>
      <c r="CH437" s="148"/>
      <c r="CI437" s="148"/>
      <c r="CJ437" s="148"/>
      <c r="CK437" s="148"/>
    </row>
    <row r="438" spans="2:89" x14ac:dyDescent="0.35">
      <c r="B438" s="67"/>
      <c r="C438" s="31"/>
      <c r="D438" t="s">
        <v>930</v>
      </c>
      <c r="E438" s="8" t="str">
        <f t="shared" si="311"/>
        <v>438 GROWTHCHURN-PV</v>
      </c>
      <c r="G438" s="31"/>
      <c r="H438" s="31"/>
      <c r="I438" s="73"/>
      <c r="J438" s="73"/>
      <c r="K438" s="31"/>
      <c r="L438" s="31"/>
      <c r="M438" s="31"/>
      <c r="N438" s="31"/>
      <c r="O438" s="31"/>
      <c r="P438" s="31"/>
      <c r="R438" s="67"/>
      <c r="S438" s="152"/>
      <c r="T438" s="152"/>
      <c r="U438" s="152"/>
      <c r="V438" s="152"/>
      <c r="W438" s="152"/>
      <c r="X438" s="152"/>
      <c r="Y438" s="152"/>
      <c r="Z438" s="152"/>
      <c r="AA438" s="152"/>
      <c r="AB438" s="152"/>
      <c r="AC438" s="152"/>
      <c r="AD438" s="152"/>
      <c r="AE438" s="152"/>
      <c r="AF438" s="152"/>
      <c r="AG438" s="152"/>
      <c r="AH438" s="152"/>
      <c r="AI438" s="152"/>
      <c r="AJ438" s="152"/>
      <c r="AK438" s="152"/>
      <c r="AL438" s="152"/>
      <c r="AM438" s="152"/>
      <c r="AN438" s="152"/>
      <c r="AO438" s="152"/>
      <c r="AP438" s="152"/>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52"/>
      <c r="BP438" s="152"/>
      <c r="BQ438" s="152"/>
      <c r="BR438" s="152"/>
      <c r="BS438" s="152"/>
      <c r="BT438" s="152"/>
      <c r="BU438" s="152"/>
      <c r="BV438" s="152"/>
      <c r="BW438" s="152"/>
      <c r="BX438" s="152"/>
      <c r="BY438" s="152"/>
      <c r="BZ438" s="152"/>
      <c r="CA438" s="152"/>
      <c r="CB438" s="152"/>
      <c r="CC438" s="152"/>
      <c r="CD438" s="152"/>
      <c r="CE438" s="152"/>
      <c r="CF438" s="152"/>
      <c r="CG438" s="152"/>
      <c r="CH438" s="152"/>
      <c r="CI438" s="152"/>
      <c r="CJ438" s="152"/>
      <c r="CK438" s="152"/>
    </row>
    <row r="439" spans="2:89" x14ac:dyDescent="0.35">
      <c r="B439" s="95" t="str">
        <f>"# of "&amp;B427&amp;" by age - months:"</f>
        <v># of primary unit by age - months:</v>
      </c>
      <c r="C439" s="31"/>
      <c r="D439" t="s">
        <v>930</v>
      </c>
      <c r="E439" s="8" t="str">
        <f t="shared" si="311"/>
        <v>439 GROWTHCHURN-PV</v>
      </c>
      <c r="G439" s="31"/>
      <c r="H439" s="416" t="s">
        <v>927</v>
      </c>
      <c r="I439" s="60" t="s">
        <v>931</v>
      </c>
      <c r="J439" s="73"/>
      <c r="K439" s="31"/>
      <c r="L439" s="31"/>
      <c r="M439" s="31"/>
      <c r="N439" s="31"/>
      <c r="O439" s="31"/>
      <c r="P439" s="31"/>
      <c r="R439" s="67"/>
      <c r="S439" s="152"/>
      <c r="T439" s="152"/>
      <c r="U439" s="152"/>
      <c r="V439" s="152"/>
      <c r="W439" s="152"/>
      <c r="X439" s="152"/>
      <c r="Y439" s="152"/>
      <c r="Z439" s="152"/>
      <c r="AA439" s="152"/>
      <c r="AB439" s="152"/>
      <c r="AC439" s="152"/>
      <c r="AD439" s="152"/>
      <c r="AE439" s="152"/>
      <c r="AF439" s="152"/>
      <c r="AG439" s="152"/>
      <c r="AH439" s="152"/>
      <c r="AI439" s="152"/>
      <c r="AJ439" s="152"/>
      <c r="AK439" s="152"/>
      <c r="AL439" s="152"/>
      <c r="AM439" s="152"/>
      <c r="AN439" s="152"/>
      <c r="AO439" s="152"/>
      <c r="AP439" s="152"/>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52"/>
      <c r="BP439" s="152"/>
      <c r="BQ439" s="152"/>
      <c r="BR439" s="152"/>
      <c r="BS439" s="152"/>
      <c r="BT439" s="152"/>
      <c r="BU439" s="152"/>
      <c r="BV439" s="152"/>
      <c r="BW439" s="152"/>
      <c r="BX439" s="152"/>
      <c r="BY439" s="152"/>
      <c r="BZ439" s="152"/>
      <c r="CA439" s="152"/>
      <c r="CB439" s="152"/>
      <c r="CC439" s="152"/>
      <c r="CD439" s="152"/>
      <c r="CE439" s="152"/>
      <c r="CF439" s="152"/>
      <c r="CG439" s="152"/>
      <c r="CH439" s="152"/>
      <c r="CI439" s="152"/>
      <c r="CJ439" s="152"/>
      <c r="CK439" s="152"/>
    </row>
    <row r="440" spans="2:89" outlineLevel="2" x14ac:dyDescent="0.35">
      <c r="B440" s="414">
        <v>1</v>
      </c>
      <c r="C440" s="31"/>
      <c r="D440" t="s">
        <v>930</v>
      </c>
      <c r="E440" s="8" t="str">
        <f t="shared" si="311"/>
        <v>440 GROWTHCHURN-PV</v>
      </c>
      <c r="G440" s="31"/>
      <c r="H440" s="16">
        <v>0.04</v>
      </c>
      <c r="I440" s="417">
        <v>0</v>
      </c>
      <c r="J440" s="73"/>
      <c r="K440" s="15">
        <f t="shared" ref="K440:P449" ca="1" si="312">SUMIF($4:$4,K$2,440:440)</f>
        <v>5000</v>
      </c>
      <c r="L440" s="15">
        <f t="shared" ca="1" si="312"/>
        <v>5000</v>
      </c>
      <c r="M440" s="15">
        <f t="shared" ca="1" si="312"/>
        <v>5000</v>
      </c>
      <c r="N440" s="15">
        <f t="shared" ca="1" si="312"/>
        <v>5000</v>
      </c>
      <c r="O440" s="15">
        <f t="shared" ca="1" si="312"/>
        <v>5000</v>
      </c>
      <c r="P440" s="15">
        <f t="shared" si="312"/>
        <v>0</v>
      </c>
      <c r="R440" s="67"/>
      <c r="S440" s="76" cm="1">
        <f t="array" aca="1" ref="S440" ca="1">+INDIRECT(S429)*(1-$I440)</f>
        <v>5000</v>
      </c>
      <c r="T440" s="76" cm="1">
        <f t="array" aca="1" ref="T440" ca="1">+INDIRECT(T429)*(1-$I440)</f>
        <v>5000</v>
      </c>
      <c r="U440" s="76" cm="1">
        <f t="array" aca="1" ref="U440" ca="1">+INDIRECT(U429)*(1-$I440)</f>
        <v>5000</v>
      </c>
      <c r="V440" s="76" cm="1">
        <f t="array" aca="1" ref="V440" ca="1">+INDIRECT(V429)*(1-$I440)</f>
        <v>5000</v>
      </c>
      <c r="W440" s="76" cm="1">
        <f t="array" aca="1" ref="W440" ca="1">+INDIRECT(W429)*(1-$I440)</f>
        <v>5000</v>
      </c>
      <c r="X440" s="76" cm="1">
        <f t="array" aca="1" ref="X440" ca="1">+INDIRECT(X429)*(1-$I440)</f>
        <v>5000</v>
      </c>
      <c r="Y440" s="76" cm="1">
        <f t="array" aca="1" ref="Y440" ca="1">+INDIRECT(Y429)*(1-$I440)</f>
        <v>5000</v>
      </c>
      <c r="Z440" s="76" cm="1">
        <f t="array" aca="1" ref="Z440" ca="1">+INDIRECT(Z429)*(1-$I440)</f>
        <v>5000</v>
      </c>
      <c r="AA440" s="76" cm="1">
        <f t="array" aca="1" ref="AA440" ca="1">+INDIRECT(AA429)*(1-$I440)</f>
        <v>5000</v>
      </c>
      <c r="AB440" s="76" cm="1">
        <f t="array" aca="1" ref="AB440" ca="1">+INDIRECT(AB429)*(1-$I440)</f>
        <v>5000</v>
      </c>
      <c r="AC440" s="76" cm="1">
        <f t="array" aca="1" ref="AC440" ca="1">+INDIRECT(AC429)*(1-$I440)</f>
        <v>5000</v>
      </c>
      <c r="AD440" s="76" cm="1">
        <f t="array" aca="1" ref="AD440" ca="1">+INDIRECT(AD429)*(1-$I440)</f>
        <v>5000</v>
      </c>
      <c r="AE440" s="76" cm="1">
        <f t="array" aca="1" ref="AE440" ca="1">+INDIRECT(AE429)*(1-$I440)</f>
        <v>5000</v>
      </c>
      <c r="AF440" s="76" cm="1">
        <f t="array" aca="1" ref="AF440" ca="1">+INDIRECT(AF429)*(1-$I440)</f>
        <v>5000</v>
      </c>
      <c r="AG440" s="76" cm="1">
        <f t="array" aca="1" ref="AG440" ca="1">+INDIRECT(AG429)*(1-$I440)</f>
        <v>5000</v>
      </c>
      <c r="AH440" s="76" cm="1">
        <f t="array" aca="1" ref="AH440" ca="1">+INDIRECT(AH429)*(1-$I440)</f>
        <v>5000</v>
      </c>
      <c r="AI440" s="76" cm="1">
        <f t="array" aca="1" ref="AI440" ca="1">+INDIRECT(AI429)*(1-$I440)</f>
        <v>5000</v>
      </c>
      <c r="AJ440" s="76" cm="1">
        <f t="array" aca="1" ref="AJ440" ca="1">+INDIRECT(AJ429)*(1-$I440)</f>
        <v>5000</v>
      </c>
      <c r="AK440" s="76" cm="1">
        <f t="array" aca="1" ref="AK440" ca="1">+INDIRECT(AK429)*(1-$I440)</f>
        <v>5000</v>
      </c>
      <c r="AL440" s="76" cm="1">
        <f t="array" aca="1" ref="AL440" ca="1">+INDIRECT(AL429)*(1-$I440)</f>
        <v>5000</v>
      </c>
      <c r="AM440" s="76" cm="1">
        <f t="array" aca="1" ref="AM440" ca="1">+INDIRECT(AM429)*(1-$I440)</f>
        <v>5000</v>
      </c>
      <c r="AN440" s="76" cm="1">
        <f t="array" aca="1" ref="AN440" ca="1">+INDIRECT(AN429)*(1-$I440)</f>
        <v>5000</v>
      </c>
      <c r="AO440" s="76" cm="1">
        <f t="array" aca="1" ref="AO440" ca="1">+INDIRECT(AO429)*(1-$I440)</f>
        <v>5000</v>
      </c>
      <c r="AP440" s="76" cm="1">
        <f t="array" aca="1" ref="AP440" ca="1">+INDIRECT(AP429)*(1-$I440)</f>
        <v>5000</v>
      </c>
      <c r="AQ440" s="76" cm="1">
        <f t="array" aca="1" ref="AQ440" ca="1">+INDIRECT(AQ429)*(1-$I440)</f>
        <v>5000</v>
      </c>
      <c r="AR440" s="76" cm="1">
        <f t="array" aca="1" ref="AR440" ca="1">+INDIRECT(AR429)*(1-$I440)</f>
        <v>5000</v>
      </c>
      <c r="AS440" s="76" cm="1">
        <f t="array" aca="1" ref="AS440" ca="1">+INDIRECT(AS429)*(1-$I440)</f>
        <v>5000</v>
      </c>
      <c r="AT440" s="76" cm="1">
        <f t="array" aca="1" ref="AT440" ca="1">+INDIRECT(AT429)*(1-$I440)</f>
        <v>5000</v>
      </c>
      <c r="AU440" s="76" cm="1">
        <f t="array" aca="1" ref="AU440" ca="1">+INDIRECT(AU429)*(1-$I440)</f>
        <v>5000</v>
      </c>
      <c r="AV440" s="76" cm="1">
        <f t="array" aca="1" ref="AV440" ca="1">+INDIRECT(AV429)*(1-$I440)</f>
        <v>5000</v>
      </c>
      <c r="AW440" s="76" cm="1">
        <f t="array" aca="1" ref="AW440" ca="1">+INDIRECT(AW429)*(1-$I440)</f>
        <v>5000</v>
      </c>
      <c r="AX440" s="76" cm="1">
        <f t="array" aca="1" ref="AX440" ca="1">+INDIRECT(AX429)*(1-$I440)</f>
        <v>5000</v>
      </c>
      <c r="AY440" s="76" cm="1">
        <f t="array" aca="1" ref="AY440" ca="1">+INDIRECT(AY429)*(1-$I440)</f>
        <v>5000</v>
      </c>
      <c r="AZ440" s="76" cm="1">
        <f t="array" aca="1" ref="AZ440" ca="1">+INDIRECT(AZ429)*(1-$I440)</f>
        <v>5000</v>
      </c>
      <c r="BA440" s="76" cm="1">
        <f t="array" aca="1" ref="BA440" ca="1">+INDIRECT(BA429)*(1-$I440)</f>
        <v>5000</v>
      </c>
      <c r="BB440" s="76" cm="1">
        <f t="array" aca="1" ref="BB440" ca="1">+INDIRECT(BB429)*(1-$I440)</f>
        <v>5000</v>
      </c>
      <c r="BC440" s="76" cm="1">
        <f t="array" aca="1" ref="BC440" ca="1">+INDIRECT(BC429)*(1-$I440)</f>
        <v>5000</v>
      </c>
      <c r="BD440" s="76" cm="1">
        <f t="array" aca="1" ref="BD440" ca="1">+INDIRECT(BD429)*(1-$I440)</f>
        <v>5000</v>
      </c>
      <c r="BE440" s="76" cm="1">
        <f t="array" aca="1" ref="BE440" ca="1">+INDIRECT(BE429)*(1-$I440)</f>
        <v>5000</v>
      </c>
      <c r="BF440" s="76" cm="1">
        <f t="array" aca="1" ref="BF440" ca="1">+INDIRECT(BF429)*(1-$I440)</f>
        <v>5000</v>
      </c>
      <c r="BG440" s="76" cm="1">
        <f t="array" aca="1" ref="BG440" ca="1">+INDIRECT(BG429)*(1-$I440)</f>
        <v>5000</v>
      </c>
      <c r="BH440" s="76" cm="1">
        <f t="array" aca="1" ref="BH440" ca="1">+INDIRECT(BH429)*(1-$I440)</f>
        <v>5000</v>
      </c>
      <c r="BI440" s="76" cm="1">
        <f t="array" aca="1" ref="BI440" ca="1">+INDIRECT(BI429)*(1-$I440)</f>
        <v>5000</v>
      </c>
      <c r="BJ440" s="76" cm="1">
        <f t="array" aca="1" ref="BJ440" ca="1">+INDIRECT(BJ429)*(1-$I440)</f>
        <v>5000</v>
      </c>
      <c r="BK440" s="76" cm="1">
        <f t="array" aca="1" ref="BK440" ca="1">+INDIRECT(BK429)*(1-$I440)</f>
        <v>5000</v>
      </c>
      <c r="BL440" s="76" cm="1">
        <f t="array" aca="1" ref="BL440" ca="1">+INDIRECT(BL429)*(1-$I440)</f>
        <v>5000</v>
      </c>
      <c r="BM440" s="76" cm="1">
        <f t="array" aca="1" ref="BM440" ca="1">+INDIRECT(BM429)*(1-$I440)</f>
        <v>5000</v>
      </c>
      <c r="BN440" s="76" cm="1">
        <f t="array" aca="1" ref="BN440" ca="1">+INDIRECT(BN429)*(1-$I440)</f>
        <v>5000</v>
      </c>
      <c r="BO440" s="76" cm="1">
        <f t="array" aca="1" ref="BO440" ca="1">+INDIRECT(BO429)*(1-$I440)</f>
        <v>5000</v>
      </c>
      <c r="BP440" s="76" cm="1">
        <f t="array" aca="1" ref="BP440" ca="1">+INDIRECT(BP429)*(1-$I440)</f>
        <v>5000</v>
      </c>
      <c r="BQ440" s="76" cm="1">
        <f t="array" aca="1" ref="BQ440" ca="1">+INDIRECT(BQ429)*(1-$I440)</f>
        <v>5000</v>
      </c>
      <c r="BR440" s="76" cm="1">
        <f t="array" aca="1" ref="BR440" ca="1">+INDIRECT(BR429)*(1-$I440)</f>
        <v>5000</v>
      </c>
      <c r="BS440" s="76" cm="1">
        <f t="array" aca="1" ref="BS440" ca="1">+INDIRECT(BS429)*(1-$I440)</f>
        <v>5000</v>
      </c>
      <c r="BT440" s="76" cm="1">
        <f t="array" aca="1" ref="BT440" ca="1">+INDIRECT(BT429)*(1-$I440)</f>
        <v>5000</v>
      </c>
      <c r="BU440" s="76" cm="1">
        <f t="array" aca="1" ref="BU440" ca="1">+INDIRECT(BU429)*(1-$I440)</f>
        <v>5000</v>
      </c>
      <c r="BV440" s="76" cm="1">
        <f t="array" aca="1" ref="BV440" ca="1">+INDIRECT(BV429)*(1-$I440)</f>
        <v>5000</v>
      </c>
      <c r="BW440" s="76" cm="1">
        <f t="array" aca="1" ref="BW440" ca="1">+INDIRECT(BW429)*(1-$I440)</f>
        <v>5000</v>
      </c>
      <c r="BX440" s="76" cm="1">
        <f t="array" aca="1" ref="BX440" ca="1">+INDIRECT(BX429)*(1-$I440)</f>
        <v>5000</v>
      </c>
      <c r="BY440" s="76" cm="1">
        <f t="array" aca="1" ref="BY440" ca="1">+INDIRECT(BY429)*(1-$I440)</f>
        <v>5000</v>
      </c>
      <c r="BZ440" s="76" cm="1">
        <f t="array" aca="1" ref="BZ440" ca="1">+INDIRECT(BZ429)*(1-$I440)</f>
        <v>5000</v>
      </c>
      <c r="CA440" s="76" cm="1">
        <f t="array" aca="1" ref="CA440" ca="1">+INDIRECT(CA429)*(1-$I440)</f>
        <v>5000</v>
      </c>
      <c r="CB440" s="76" cm="1">
        <f t="array" aca="1" ref="CB440" ca="1">+INDIRECT(CB429)*(1-$I440)</f>
        <v>5000</v>
      </c>
      <c r="CC440" s="76" cm="1">
        <f t="array" aca="1" ref="CC440" ca="1">+INDIRECT(CC429)*(1-$I440)</f>
        <v>5000</v>
      </c>
      <c r="CD440" s="76" cm="1">
        <f t="array" aca="1" ref="CD440" ca="1">+INDIRECT(CD429)*(1-$I440)</f>
        <v>5000</v>
      </c>
      <c r="CE440" s="76" cm="1">
        <f t="array" aca="1" ref="CE440" ca="1">+INDIRECT(CE429)*(1-$I440)</f>
        <v>5000</v>
      </c>
      <c r="CF440" s="76" cm="1">
        <f t="array" aca="1" ref="CF440" ca="1">+INDIRECT(CF429)*(1-$I440)</f>
        <v>5000</v>
      </c>
      <c r="CG440" s="76" cm="1">
        <f t="array" aca="1" ref="CG440" ca="1">+INDIRECT(CG429)*(1-$I440)</f>
        <v>5000</v>
      </c>
      <c r="CH440" s="76" cm="1">
        <f t="array" aca="1" ref="CH440" ca="1">+INDIRECT(CH429)*(1-$I440)</f>
        <v>5000</v>
      </c>
      <c r="CI440" s="76" cm="1">
        <f t="array" aca="1" ref="CI440" ca="1">+INDIRECT(CI429)*(1-$I440)</f>
        <v>5000</v>
      </c>
      <c r="CJ440" s="76" cm="1">
        <f t="array" aca="1" ref="CJ440" ca="1">+INDIRECT(CJ429)*(1-$I440)</f>
        <v>5000</v>
      </c>
      <c r="CK440" s="76" cm="1">
        <f t="array" aca="1" ref="CK440" ca="1">+INDIRECT(CK429)*(1-$I440)</f>
        <v>5000</v>
      </c>
    </row>
    <row r="441" spans="2:89" outlineLevel="2" x14ac:dyDescent="0.35">
      <c r="B441" s="414">
        <f t="shared" ref="B441:B463" si="313">+B440+1</f>
        <v>2</v>
      </c>
      <c r="C441" s="31"/>
      <c r="D441" t="s">
        <v>930</v>
      </c>
      <c r="E441" s="8" t="str">
        <f t="shared" si="311"/>
        <v>441 GROWTHCHURN-PV</v>
      </c>
      <c r="G441" s="31"/>
      <c r="H441" s="16">
        <f t="shared" ref="H441:H464" si="314">H440+1/25</f>
        <v>0.08</v>
      </c>
      <c r="I441" s="415">
        <v>0.1</v>
      </c>
      <c r="J441" s="73"/>
      <c r="K441" s="15">
        <f t="shared" ca="1" si="312"/>
        <v>4500</v>
      </c>
      <c r="L441" s="15">
        <f t="shared" ca="1" si="312"/>
        <v>4500</v>
      </c>
      <c r="M441" s="15">
        <f t="shared" ca="1" si="312"/>
        <v>4500</v>
      </c>
      <c r="N441" s="15">
        <f t="shared" ca="1" si="312"/>
        <v>4500</v>
      </c>
      <c r="O441" s="15">
        <f t="shared" ca="1" si="312"/>
        <v>4500</v>
      </c>
      <c r="P441" s="15">
        <f t="shared" si="312"/>
        <v>0</v>
      </c>
      <c r="R441" s="67"/>
      <c r="S441" s="76">
        <f t="shared" ref="S441:AX441" si="315">+R440*(1-$I441)</f>
        <v>0</v>
      </c>
      <c r="T441" s="76">
        <f t="shared" ca="1" si="315"/>
        <v>4500</v>
      </c>
      <c r="U441" s="76">
        <f t="shared" ca="1" si="315"/>
        <v>4500</v>
      </c>
      <c r="V441" s="76">
        <f t="shared" ca="1" si="315"/>
        <v>4500</v>
      </c>
      <c r="W441" s="76">
        <f t="shared" ca="1" si="315"/>
        <v>4500</v>
      </c>
      <c r="X441" s="76">
        <f t="shared" ca="1" si="315"/>
        <v>4500</v>
      </c>
      <c r="Y441" s="76">
        <f t="shared" ca="1" si="315"/>
        <v>4500</v>
      </c>
      <c r="Z441" s="76">
        <f t="shared" ca="1" si="315"/>
        <v>4500</v>
      </c>
      <c r="AA441" s="76">
        <f t="shared" ca="1" si="315"/>
        <v>4500</v>
      </c>
      <c r="AB441" s="76">
        <f t="shared" ca="1" si="315"/>
        <v>4500</v>
      </c>
      <c r="AC441" s="76">
        <f t="shared" ca="1" si="315"/>
        <v>4500</v>
      </c>
      <c r="AD441" s="76">
        <f t="shared" ca="1" si="315"/>
        <v>4500</v>
      </c>
      <c r="AE441" s="76">
        <f t="shared" ca="1" si="315"/>
        <v>4500</v>
      </c>
      <c r="AF441" s="76">
        <f t="shared" ca="1" si="315"/>
        <v>4500</v>
      </c>
      <c r="AG441" s="76">
        <f t="shared" ca="1" si="315"/>
        <v>4500</v>
      </c>
      <c r="AH441" s="76">
        <f t="shared" ca="1" si="315"/>
        <v>4500</v>
      </c>
      <c r="AI441" s="76">
        <f t="shared" ca="1" si="315"/>
        <v>4500</v>
      </c>
      <c r="AJ441" s="76">
        <f t="shared" ca="1" si="315"/>
        <v>4500</v>
      </c>
      <c r="AK441" s="76">
        <f t="shared" ca="1" si="315"/>
        <v>4500</v>
      </c>
      <c r="AL441" s="76">
        <f t="shared" ca="1" si="315"/>
        <v>4500</v>
      </c>
      <c r="AM441" s="76">
        <f t="shared" ca="1" si="315"/>
        <v>4500</v>
      </c>
      <c r="AN441" s="76">
        <f t="shared" ca="1" si="315"/>
        <v>4500</v>
      </c>
      <c r="AO441" s="76">
        <f t="shared" ca="1" si="315"/>
        <v>4500</v>
      </c>
      <c r="AP441" s="76">
        <f t="shared" ca="1" si="315"/>
        <v>4500</v>
      </c>
      <c r="AQ441" s="76">
        <f t="shared" ca="1" si="315"/>
        <v>4500</v>
      </c>
      <c r="AR441" s="76">
        <f t="shared" ca="1" si="315"/>
        <v>4500</v>
      </c>
      <c r="AS441" s="76">
        <f t="shared" ca="1" si="315"/>
        <v>4500</v>
      </c>
      <c r="AT441" s="76">
        <f t="shared" ca="1" si="315"/>
        <v>4500</v>
      </c>
      <c r="AU441" s="76">
        <f t="shared" ca="1" si="315"/>
        <v>4500</v>
      </c>
      <c r="AV441" s="76">
        <f t="shared" ca="1" si="315"/>
        <v>4500</v>
      </c>
      <c r="AW441" s="76">
        <f t="shared" ca="1" si="315"/>
        <v>4500</v>
      </c>
      <c r="AX441" s="76">
        <f t="shared" ca="1" si="315"/>
        <v>4500</v>
      </c>
      <c r="AY441" s="76">
        <f t="shared" ref="AY441:CD441" ca="1" si="316">+AX440*(1-$I441)</f>
        <v>4500</v>
      </c>
      <c r="AZ441" s="76">
        <f t="shared" ca="1" si="316"/>
        <v>4500</v>
      </c>
      <c r="BA441" s="76">
        <f t="shared" ca="1" si="316"/>
        <v>4500</v>
      </c>
      <c r="BB441" s="76">
        <f t="shared" ca="1" si="316"/>
        <v>4500</v>
      </c>
      <c r="BC441" s="76">
        <f t="shared" ca="1" si="316"/>
        <v>4500</v>
      </c>
      <c r="BD441" s="76">
        <f t="shared" ca="1" si="316"/>
        <v>4500</v>
      </c>
      <c r="BE441" s="76">
        <f t="shared" ca="1" si="316"/>
        <v>4500</v>
      </c>
      <c r="BF441" s="76">
        <f t="shared" ca="1" si="316"/>
        <v>4500</v>
      </c>
      <c r="BG441" s="76">
        <f t="shared" ca="1" si="316"/>
        <v>4500</v>
      </c>
      <c r="BH441" s="76">
        <f t="shared" ca="1" si="316"/>
        <v>4500</v>
      </c>
      <c r="BI441" s="76">
        <f t="shared" ca="1" si="316"/>
        <v>4500</v>
      </c>
      <c r="BJ441" s="76">
        <f t="shared" ca="1" si="316"/>
        <v>4500</v>
      </c>
      <c r="BK441" s="76">
        <f t="shared" ca="1" si="316"/>
        <v>4500</v>
      </c>
      <c r="BL441" s="76">
        <f t="shared" ca="1" si="316"/>
        <v>4500</v>
      </c>
      <c r="BM441" s="76">
        <f t="shared" ca="1" si="316"/>
        <v>4500</v>
      </c>
      <c r="BN441" s="76">
        <f t="shared" ca="1" si="316"/>
        <v>4500</v>
      </c>
      <c r="BO441" s="76">
        <f t="shared" ca="1" si="316"/>
        <v>4500</v>
      </c>
      <c r="BP441" s="76">
        <f t="shared" ca="1" si="316"/>
        <v>4500</v>
      </c>
      <c r="BQ441" s="76">
        <f t="shared" ca="1" si="316"/>
        <v>4500</v>
      </c>
      <c r="BR441" s="76">
        <f t="shared" ca="1" si="316"/>
        <v>4500</v>
      </c>
      <c r="BS441" s="76">
        <f t="shared" ca="1" si="316"/>
        <v>4500</v>
      </c>
      <c r="BT441" s="76">
        <f t="shared" ca="1" si="316"/>
        <v>4500</v>
      </c>
      <c r="BU441" s="76">
        <f t="shared" ca="1" si="316"/>
        <v>4500</v>
      </c>
      <c r="BV441" s="76">
        <f t="shared" ca="1" si="316"/>
        <v>4500</v>
      </c>
      <c r="BW441" s="76">
        <f t="shared" ca="1" si="316"/>
        <v>4500</v>
      </c>
      <c r="BX441" s="76">
        <f t="shared" ca="1" si="316"/>
        <v>4500</v>
      </c>
      <c r="BY441" s="76">
        <f t="shared" ca="1" si="316"/>
        <v>4500</v>
      </c>
      <c r="BZ441" s="76">
        <f t="shared" ca="1" si="316"/>
        <v>4500</v>
      </c>
      <c r="CA441" s="76">
        <f t="shared" ca="1" si="316"/>
        <v>4500</v>
      </c>
      <c r="CB441" s="76">
        <f t="shared" ca="1" si="316"/>
        <v>4500</v>
      </c>
      <c r="CC441" s="76">
        <f t="shared" ca="1" si="316"/>
        <v>4500</v>
      </c>
      <c r="CD441" s="76">
        <f t="shared" ca="1" si="316"/>
        <v>4500</v>
      </c>
      <c r="CE441" s="76">
        <f t="shared" ref="CE441:CK441" ca="1" si="317">+CD440*(1-$I441)</f>
        <v>4500</v>
      </c>
      <c r="CF441" s="76">
        <f t="shared" ca="1" si="317"/>
        <v>4500</v>
      </c>
      <c r="CG441" s="76">
        <f t="shared" ca="1" si="317"/>
        <v>4500</v>
      </c>
      <c r="CH441" s="76">
        <f t="shared" ca="1" si="317"/>
        <v>4500</v>
      </c>
      <c r="CI441" s="76">
        <f t="shared" ca="1" si="317"/>
        <v>4500</v>
      </c>
      <c r="CJ441" s="76">
        <f t="shared" ca="1" si="317"/>
        <v>4500</v>
      </c>
      <c r="CK441" s="76">
        <f t="shared" ca="1" si="317"/>
        <v>4500</v>
      </c>
    </row>
    <row r="442" spans="2:89" outlineLevel="2" x14ac:dyDescent="0.35">
      <c r="B442" s="414">
        <f t="shared" si="313"/>
        <v>3</v>
      </c>
      <c r="C442" s="31"/>
      <c r="D442" t="s">
        <v>930</v>
      </c>
      <c r="E442" s="8" t="str">
        <f t="shared" si="311"/>
        <v>442 GROWTHCHURN-PV</v>
      </c>
      <c r="G442" s="31"/>
      <c r="H442" s="16">
        <f t="shared" si="314"/>
        <v>0.12</v>
      </c>
      <c r="I442" s="415">
        <v>0.1</v>
      </c>
      <c r="J442" s="73"/>
      <c r="K442" s="15">
        <f t="shared" ca="1" si="312"/>
        <v>4050</v>
      </c>
      <c r="L442" s="15">
        <f t="shared" ca="1" si="312"/>
        <v>4050</v>
      </c>
      <c r="M442" s="15">
        <f t="shared" ca="1" si="312"/>
        <v>4050</v>
      </c>
      <c r="N442" s="15">
        <f t="shared" ca="1" si="312"/>
        <v>4050</v>
      </c>
      <c r="O442" s="15">
        <f t="shared" ca="1" si="312"/>
        <v>4050</v>
      </c>
      <c r="P442" s="15">
        <f t="shared" si="312"/>
        <v>0</v>
      </c>
      <c r="R442" s="67"/>
      <c r="S442" s="76">
        <f t="shared" ref="S442:V444" si="318">+R441*(1-$I442)</f>
        <v>0</v>
      </c>
      <c r="T442" s="76">
        <f t="shared" si="318"/>
        <v>0</v>
      </c>
      <c r="U442" s="76">
        <f t="shared" ref="U442:AZ442" ca="1" si="319">+T441*(1-$I442)</f>
        <v>4050</v>
      </c>
      <c r="V442" s="76">
        <f t="shared" ca="1" si="319"/>
        <v>4050</v>
      </c>
      <c r="W442" s="76">
        <f t="shared" ca="1" si="319"/>
        <v>4050</v>
      </c>
      <c r="X442" s="76">
        <f t="shared" ca="1" si="319"/>
        <v>4050</v>
      </c>
      <c r="Y442" s="76">
        <f t="shared" ca="1" si="319"/>
        <v>4050</v>
      </c>
      <c r="Z442" s="76">
        <f t="shared" ca="1" si="319"/>
        <v>4050</v>
      </c>
      <c r="AA442" s="76">
        <f t="shared" ca="1" si="319"/>
        <v>4050</v>
      </c>
      <c r="AB442" s="76">
        <f t="shared" ca="1" si="319"/>
        <v>4050</v>
      </c>
      <c r="AC442" s="76">
        <f t="shared" ca="1" si="319"/>
        <v>4050</v>
      </c>
      <c r="AD442" s="76">
        <f t="shared" ca="1" si="319"/>
        <v>4050</v>
      </c>
      <c r="AE442" s="76">
        <f t="shared" ca="1" si="319"/>
        <v>4050</v>
      </c>
      <c r="AF442" s="76">
        <f t="shared" ca="1" si="319"/>
        <v>4050</v>
      </c>
      <c r="AG442" s="76">
        <f t="shared" ca="1" si="319"/>
        <v>4050</v>
      </c>
      <c r="AH442" s="76">
        <f t="shared" ca="1" si="319"/>
        <v>4050</v>
      </c>
      <c r="AI442" s="76">
        <f t="shared" ca="1" si="319"/>
        <v>4050</v>
      </c>
      <c r="AJ442" s="76">
        <f t="shared" ca="1" si="319"/>
        <v>4050</v>
      </c>
      <c r="AK442" s="76">
        <f t="shared" ca="1" si="319"/>
        <v>4050</v>
      </c>
      <c r="AL442" s="76">
        <f t="shared" ca="1" si="319"/>
        <v>4050</v>
      </c>
      <c r="AM442" s="76">
        <f t="shared" ca="1" si="319"/>
        <v>4050</v>
      </c>
      <c r="AN442" s="76">
        <f t="shared" ca="1" si="319"/>
        <v>4050</v>
      </c>
      <c r="AO442" s="76">
        <f t="shared" ca="1" si="319"/>
        <v>4050</v>
      </c>
      <c r="AP442" s="76">
        <f t="shared" ca="1" si="319"/>
        <v>4050</v>
      </c>
      <c r="AQ442" s="76">
        <f t="shared" ca="1" si="319"/>
        <v>4050</v>
      </c>
      <c r="AR442" s="76">
        <f t="shared" ca="1" si="319"/>
        <v>4050</v>
      </c>
      <c r="AS442" s="76">
        <f t="shared" ca="1" si="319"/>
        <v>4050</v>
      </c>
      <c r="AT442" s="76">
        <f t="shared" ca="1" si="319"/>
        <v>4050</v>
      </c>
      <c r="AU442" s="76">
        <f t="shared" ca="1" si="319"/>
        <v>4050</v>
      </c>
      <c r="AV442" s="76">
        <f t="shared" ca="1" si="319"/>
        <v>4050</v>
      </c>
      <c r="AW442" s="76">
        <f t="shared" ca="1" si="319"/>
        <v>4050</v>
      </c>
      <c r="AX442" s="76">
        <f t="shared" ca="1" si="319"/>
        <v>4050</v>
      </c>
      <c r="AY442" s="76">
        <f t="shared" ca="1" si="319"/>
        <v>4050</v>
      </c>
      <c r="AZ442" s="76">
        <f t="shared" ca="1" si="319"/>
        <v>4050</v>
      </c>
      <c r="BA442" s="76">
        <f t="shared" ref="BA442:CF442" ca="1" si="320">+AZ441*(1-$I442)</f>
        <v>4050</v>
      </c>
      <c r="BB442" s="76">
        <f t="shared" ca="1" si="320"/>
        <v>4050</v>
      </c>
      <c r="BC442" s="76">
        <f t="shared" ca="1" si="320"/>
        <v>4050</v>
      </c>
      <c r="BD442" s="76">
        <f t="shared" ca="1" si="320"/>
        <v>4050</v>
      </c>
      <c r="BE442" s="76">
        <f t="shared" ca="1" si="320"/>
        <v>4050</v>
      </c>
      <c r="BF442" s="76">
        <f t="shared" ca="1" si="320"/>
        <v>4050</v>
      </c>
      <c r="BG442" s="76">
        <f t="shared" ca="1" si="320"/>
        <v>4050</v>
      </c>
      <c r="BH442" s="76">
        <f t="shared" ca="1" si="320"/>
        <v>4050</v>
      </c>
      <c r="BI442" s="76">
        <f t="shared" ca="1" si="320"/>
        <v>4050</v>
      </c>
      <c r="BJ442" s="76">
        <f t="shared" ca="1" si="320"/>
        <v>4050</v>
      </c>
      <c r="BK442" s="76">
        <f t="shared" ca="1" si="320"/>
        <v>4050</v>
      </c>
      <c r="BL442" s="76">
        <f t="shared" ca="1" si="320"/>
        <v>4050</v>
      </c>
      <c r="BM442" s="76">
        <f t="shared" ca="1" si="320"/>
        <v>4050</v>
      </c>
      <c r="BN442" s="76">
        <f t="shared" ca="1" si="320"/>
        <v>4050</v>
      </c>
      <c r="BO442" s="76">
        <f t="shared" ca="1" si="320"/>
        <v>4050</v>
      </c>
      <c r="BP442" s="76">
        <f t="shared" ca="1" si="320"/>
        <v>4050</v>
      </c>
      <c r="BQ442" s="76">
        <f t="shared" ca="1" si="320"/>
        <v>4050</v>
      </c>
      <c r="BR442" s="76">
        <f t="shared" ca="1" si="320"/>
        <v>4050</v>
      </c>
      <c r="BS442" s="76">
        <f t="shared" ca="1" si="320"/>
        <v>4050</v>
      </c>
      <c r="BT442" s="76">
        <f t="shared" ca="1" si="320"/>
        <v>4050</v>
      </c>
      <c r="BU442" s="76">
        <f t="shared" ca="1" si="320"/>
        <v>4050</v>
      </c>
      <c r="BV442" s="76">
        <f t="shared" ca="1" si="320"/>
        <v>4050</v>
      </c>
      <c r="BW442" s="76">
        <f t="shared" ca="1" si="320"/>
        <v>4050</v>
      </c>
      <c r="BX442" s="76">
        <f t="shared" ca="1" si="320"/>
        <v>4050</v>
      </c>
      <c r="BY442" s="76">
        <f t="shared" ca="1" si="320"/>
        <v>4050</v>
      </c>
      <c r="BZ442" s="76">
        <f t="shared" ca="1" si="320"/>
        <v>4050</v>
      </c>
      <c r="CA442" s="76">
        <f t="shared" ca="1" si="320"/>
        <v>4050</v>
      </c>
      <c r="CB442" s="76">
        <f t="shared" ca="1" si="320"/>
        <v>4050</v>
      </c>
      <c r="CC442" s="76">
        <f t="shared" ca="1" si="320"/>
        <v>4050</v>
      </c>
      <c r="CD442" s="76">
        <f t="shared" ca="1" si="320"/>
        <v>4050</v>
      </c>
      <c r="CE442" s="76">
        <f t="shared" ca="1" si="320"/>
        <v>4050</v>
      </c>
      <c r="CF442" s="76">
        <f t="shared" ca="1" si="320"/>
        <v>4050</v>
      </c>
      <c r="CG442" s="76">
        <f t="shared" ref="CG442:CK442" ca="1" si="321">+CF441*(1-$I442)</f>
        <v>4050</v>
      </c>
      <c r="CH442" s="76">
        <f t="shared" ca="1" si="321"/>
        <v>4050</v>
      </c>
      <c r="CI442" s="76">
        <f t="shared" ca="1" si="321"/>
        <v>4050</v>
      </c>
      <c r="CJ442" s="76">
        <f t="shared" ca="1" si="321"/>
        <v>4050</v>
      </c>
      <c r="CK442" s="76">
        <f t="shared" ca="1" si="321"/>
        <v>4050</v>
      </c>
    </row>
    <row r="443" spans="2:89" outlineLevel="2" x14ac:dyDescent="0.35">
      <c r="B443" s="414">
        <f t="shared" si="313"/>
        <v>4</v>
      </c>
      <c r="C443" s="31"/>
      <c r="D443" t="s">
        <v>930</v>
      </c>
      <c r="E443" s="8" t="str">
        <f t="shared" si="311"/>
        <v>443 GROWTHCHURN-PV</v>
      </c>
      <c r="G443" s="31"/>
      <c r="H443" s="16">
        <f t="shared" si="314"/>
        <v>0.16</v>
      </c>
      <c r="I443" s="415">
        <v>0.1</v>
      </c>
      <c r="J443" s="73"/>
      <c r="K443" s="15">
        <f t="shared" ca="1" si="312"/>
        <v>3645</v>
      </c>
      <c r="L443" s="15">
        <f t="shared" ca="1" si="312"/>
        <v>3645</v>
      </c>
      <c r="M443" s="15">
        <f t="shared" ca="1" si="312"/>
        <v>3645</v>
      </c>
      <c r="N443" s="15">
        <f t="shared" ca="1" si="312"/>
        <v>3645</v>
      </c>
      <c r="O443" s="15">
        <f t="shared" ca="1" si="312"/>
        <v>3645</v>
      </c>
      <c r="P443" s="15">
        <f t="shared" si="312"/>
        <v>0</v>
      </c>
      <c r="R443" s="67"/>
      <c r="S443" s="76">
        <f t="shared" si="318"/>
        <v>0</v>
      </c>
      <c r="T443" s="76">
        <f t="shared" si="318"/>
        <v>0</v>
      </c>
      <c r="U443" s="76">
        <f t="shared" si="318"/>
        <v>0</v>
      </c>
      <c r="V443" s="76">
        <f t="shared" ref="V443:BA443" ca="1" si="322">+U442*(1-$I443)</f>
        <v>3645</v>
      </c>
      <c r="W443" s="76">
        <f t="shared" ca="1" si="322"/>
        <v>3645</v>
      </c>
      <c r="X443" s="76">
        <f t="shared" ca="1" si="322"/>
        <v>3645</v>
      </c>
      <c r="Y443" s="76">
        <f t="shared" ca="1" si="322"/>
        <v>3645</v>
      </c>
      <c r="Z443" s="76">
        <f t="shared" ca="1" si="322"/>
        <v>3645</v>
      </c>
      <c r="AA443" s="76">
        <f t="shared" ca="1" si="322"/>
        <v>3645</v>
      </c>
      <c r="AB443" s="76">
        <f t="shared" ca="1" si="322"/>
        <v>3645</v>
      </c>
      <c r="AC443" s="76">
        <f t="shared" ca="1" si="322"/>
        <v>3645</v>
      </c>
      <c r="AD443" s="76">
        <f t="shared" ca="1" si="322"/>
        <v>3645</v>
      </c>
      <c r="AE443" s="76">
        <f t="shared" ca="1" si="322"/>
        <v>3645</v>
      </c>
      <c r="AF443" s="76">
        <f t="shared" ca="1" si="322"/>
        <v>3645</v>
      </c>
      <c r="AG443" s="76">
        <f t="shared" ca="1" si="322"/>
        <v>3645</v>
      </c>
      <c r="AH443" s="76">
        <f t="shared" ca="1" si="322"/>
        <v>3645</v>
      </c>
      <c r="AI443" s="76">
        <f t="shared" ca="1" si="322"/>
        <v>3645</v>
      </c>
      <c r="AJ443" s="76">
        <f t="shared" ca="1" si="322"/>
        <v>3645</v>
      </c>
      <c r="AK443" s="76">
        <f t="shared" ca="1" si="322"/>
        <v>3645</v>
      </c>
      <c r="AL443" s="76">
        <f t="shared" ca="1" si="322"/>
        <v>3645</v>
      </c>
      <c r="AM443" s="76">
        <f t="shared" ca="1" si="322"/>
        <v>3645</v>
      </c>
      <c r="AN443" s="76">
        <f t="shared" ca="1" si="322"/>
        <v>3645</v>
      </c>
      <c r="AO443" s="76">
        <f t="shared" ca="1" si="322"/>
        <v>3645</v>
      </c>
      <c r="AP443" s="76">
        <f t="shared" ca="1" si="322"/>
        <v>3645</v>
      </c>
      <c r="AQ443" s="76">
        <f t="shared" ca="1" si="322"/>
        <v>3645</v>
      </c>
      <c r="AR443" s="76">
        <f t="shared" ca="1" si="322"/>
        <v>3645</v>
      </c>
      <c r="AS443" s="76">
        <f t="shared" ca="1" si="322"/>
        <v>3645</v>
      </c>
      <c r="AT443" s="76">
        <f t="shared" ca="1" si="322"/>
        <v>3645</v>
      </c>
      <c r="AU443" s="76">
        <f t="shared" ca="1" si="322"/>
        <v>3645</v>
      </c>
      <c r="AV443" s="76">
        <f t="shared" ca="1" si="322"/>
        <v>3645</v>
      </c>
      <c r="AW443" s="76">
        <f t="shared" ca="1" si="322"/>
        <v>3645</v>
      </c>
      <c r="AX443" s="76">
        <f t="shared" ca="1" si="322"/>
        <v>3645</v>
      </c>
      <c r="AY443" s="76">
        <f t="shared" ca="1" si="322"/>
        <v>3645</v>
      </c>
      <c r="AZ443" s="76">
        <f t="shared" ca="1" si="322"/>
        <v>3645</v>
      </c>
      <c r="BA443" s="76">
        <f t="shared" ca="1" si="322"/>
        <v>3645</v>
      </c>
      <c r="BB443" s="76">
        <f t="shared" ref="BB443:CG443" ca="1" si="323">+BA442*(1-$I443)</f>
        <v>3645</v>
      </c>
      <c r="BC443" s="76">
        <f t="shared" ca="1" si="323"/>
        <v>3645</v>
      </c>
      <c r="BD443" s="76">
        <f t="shared" ca="1" si="323"/>
        <v>3645</v>
      </c>
      <c r="BE443" s="76">
        <f t="shared" ca="1" si="323"/>
        <v>3645</v>
      </c>
      <c r="BF443" s="76">
        <f t="shared" ca="1" si="323"/>
        <v>3645</v>
      </c>
      <c r="BG443" s="76">
        <f t="shared" ca="1" si="323"/>
        <v>3645</v>
      </c>
      <c r="BH443" s="76">
        <f t="shared" ca="1" si="323"/>
        <v>3645</v>
      </c>
      <c r="BI443" s="76">
        <f t="shared" ca="1" si="323"/>
        <v>3645</v>
      </c>
      <c r="BJ443" s="76">
        <f t="shared" ca="1" si="323"/>
        <v>3645</v>
      </c>
      <c r="BK443" s="76">
        <f t="shared" ca="1" si="323"/>
        <v>3645</v>
      </c>
      <c r="BL443" s="76">
        <f t="shared" ca="1" si="323"/>
        <v>3645</v>
      </c>
      <c r="BM443" s="76">
        <f t="shared" ca="1" si="323"/>
        <v>3645</v>
      </c>
      <c r="BN443" s="76">
        <f t="shared" ca="1" si="323"/>
        <v>3645</v>
      </c>
      <c r="BO443" s="76">
        <f t="shared" ca="1" si="323"/>
        <v>3645</v>
      </c>
      <c r="BP443" s="76">
        <f t="shared" ca="1" si="323"/>
        <v>3645</v>
      </c>
      <c r="BQ443" s="76">
        <f t="shared" ca="1" si="323"/>
        <v>3645</v>
      </c>
      <c r="BR443" s="76">
        <f t="shared" ca="1" si="323"/>
        <v>3645</v>
      </c>
      <c r="BS443" s="76">
        <f t="shared" ca="1" si="323"/>
        <v>3645</v>
      </c>
      <c r="BT443" s="76">
        <f t="shared" ca="1" si="323"/>
        <v>3645</v>
      </c>
      <c r="BU443" s="76">
        <f t="shared" ca="1" si="323"/>
        <v>3645</v>
      </c>
      <c r="BV443" s="76">
        <f t="shared" ca="1" si="323"/>
        <v>3645</v>
      </c>
      <c r="BW443" s="76">
        <f t="shared" ca="1" si="323"/>
        <v>3645</v>
      </c>
      <c r="BX443" s="76">
        <f t="shared" ca="1" si="323"/>
        <v>3645</v>
      </c>
      <c r="BY443" s="76">
        <f t="shared" ca="1" si="323"/>
        <v>3645</v>
      </c>
      <c r="BZ443" s="76">
        <f t="shared" ca="1" si="323"/>
        <v>3645</v>
      </c>
      <c r="CA443" s="76">
        <f t="shared" ca="1" si="323"/>
        <v>3645</v>
      </c>
      <c r="CB443" s="76">
        <f t="shared" ca="1" si="323"/>
        <v>3645</v>
      </c>
      <c r="CC443" s="76">
        <f t="shared" ca="1" si="323"/>
        <v>3645</v>
      </c>
      <c r="CD443" s="76">
        <f t="shared" ca="1" si="323"/>
        <v>3645</v>
      </c>
      <c r="CE443" s="76">
        <f t="shared" ca="1" si="323"/>
        <v>3645</v>
      </c>
      <c r="CF443" s="76">
        <f t="shared" ca="1" si="323"/>
        <v>3645</v>
      </c>
      <c r="CG443" s="76">
        <f t="shared" ca="1" si="323"/>
        <v>3645</v>
      </c>
      <c r="CH443" s="76">
        <f t="shared" ref="CH443:CK443" ca="1" si="324">+CG442*(1-$I443)</f>
        <v>3645</v>
      </c>
      <c r="CI443" s="76">
        <f t="shared" ca="1" si="324"/>
        <v>3645</v>
      </c>
      <c r="CJ443" s="76">
        <f t="shared" ca="1" si="324"/>
        <v>3645</v>
      </c>
      <c r="CK443" s="76">
        <f t="shared" ca="1" si="324"/>
        <v>3645</v>
      </c>
    </row>
    <row r="444" spans="2:89" outlineLevel="2" x14ac:dyDescent="0.35">
      <c r="B444" s="414">
        <f t="shared" si="313"/>
        <v>5</v>
      </c>
      <c r="C444" s="31"/>
      <c r="D444" t="s">
        <v>930</v>
      </c>
      <c r="E444" s="8" t="str">
        <f t="shared" si="311"/>
        <v>444 GROWTHCHURN-PV</v>
      </c>
      <c r="G444" s="31"/>
      <c r="H444" s="16">
        <f t="shared" si="314"/>
        <v>0.2</v>
      </c>
      <c r="I444" s="415">
        <v>0.1</v>
      </c>
      <c r="J444" s="73"/>
      <c r="K444" s="15">
        <f t="shared" ca="1" si="312"/>
        <v>3280.5</v>
      </c>
      <c r="L444" s="15">
        <f t="shared" ca="1" si="312"/>
        <v>3280.5</v>
      </c>
      <c r="M444" s="15">
        <f t="shared" ca="1" si="312"/>
        <v>3280.5</v>
      </c>
      <c r="N444" s="15">
        <f t="shared" ca="1" si="312"/>
        <v>3280.5</v>
      </c>
      <c r="O444" s="15">
        <f t="shared" ca="1" si="312"/>
        <v>3280.5</v>
      </c>
      <c r="P444" s="15">
        <f t="shared" si="312"/>
        <v>0</v>
      </c>
      <c r="R444" s="67"/>
      <c r="S444" s="76">
        <f t="shared" si="318"/>
        <v>0</v>
      </c>
      <c r="T444" s="76">
        <f t="shared" si="318"/>
        <v>0</v>
      </c>
      <c r="U444" s="76">
        <f t="shared" si="318"/>
        <v>0</v>
      </c>
      <c r="V444" s="76">
        <f t="shared" si="318"/>
        <v>0</v>
      </c>
      <c r="W444" s="76">
        <f t="shared" ref="W444:BB444" ca="1" si="325">+V443*(1-$I444)</f>
        <v>3280.5</v>
      </c>
      <c r="X444" s="76">
        <f t="shared" ca="1" si="325"/>
        <v>3280.5</v>
      </c>
      <c r="Y444" s="76">
        <f t="shared" ca="1" si="325"/>
        <v>3280.5</v>
      </c>
      <c r="Z444" s="76">
        <f t="shared" ca="1" si="325"/>
        <v>3280.5</v>
      </c>
      <c r="AA444" s="76">
        <f t="shared" ca="1" si="325"/>
        <v>3280.5</v>
      </c>
      <c r="AB444" s="76">
        <f t="shared" ca="1" si="325"/>
        <v>3280.5</v>
      </c>
      <c r="AC444" s="76">
        <f t="shared" ca="1" si="325"/>
        <v>3280.5</v>
      </c>
      <c r="AD444" s="76">
        <f t="shared" ca="1" si="325"/>
        <v>3280.5</v>
      </c>
      <c r="AE444" s="76">
        <f t="shared" ca="1" si="325"/>
        <v>3280.5</v>
      </c>
      <c r="AF444" s="76">
        <f t="shared" ca="1" si="325"/>
        <v>3280.5</v>
      </c>
      <c r="AG444" s="76">
        <f t="shared" ca="1" si="325"/>
        <v>3280.5</v>
      </c>
      <c r="AH444" s="76">
        <f t="shared" ca="1" si="325"/>
        <v>3280.5</v>
      </c>
      <c r="AI444" s="76">
        <f t="shared" ca="1" si="325"/>
        <v>3280.5</v>
      </c>
      <c r="AJ444" s="76">
        <f t="shared" ca="1" si="325"/>
        <v>3280.5</v>
      </c>
      <c r="AK444" s="76">
        <f t="shared" ca="1" si="325"/>
        <v>3280.5</v>
      </c>
      <c r="AL444" s="76">
        <f t="shared" ca="1" si="325"/>
        <v>3280.5</v>
      </c>
      <c r="AM444" s="76">
        <f t="shared" ca="1" si="325"/>
        <v>3280.5</v>
      </c>
      <c r="AN444" s="76">
        <f t="shared" ca="1" si="325"/>
        <v>3280.5</v>
      </c>
      <c r="AO444" s="76">
        <f t="shared" ca="1" si="325"/>
        <v>3280.5</v>
      </c>
      <c r="AP444" s="76">
        <f t="shared" ca="1" si="325"/>
        <v>3280.5</v>
      </c>
      <c r="AQ444" s="76">
        <f t="shared" ca="1" si="325"/>
        <v>3280.5</v>
      </c>
      <c r="AR444" s="76">
        <f t="shared" ca="1" si="325"/>
        <v>3280.5</v>
      </c>
      <c r="AS444" s="76">
        <f t="shared" ca="1" si="325"/>
        <v>3280.5</v>
      </c>
      <c r="AT444" s="76">
        <f t="shared" ca="1" si="325"/>
        <v>3280.5</v>
      </c>
      <c r="AU444" s="76">
        <f t="shared" ca="1" si="325"/>
        <v>3280.5</v>
      </c>
      <c r="AV444" s="76">
        <f t="shared" ca="1" si="325"/>
        <v>3280.5</v>
      </c>
      <c r="AW444" s="76">
        <f t="shared" ca="1" si="325"/>
        <v>3280.5</v>
      </c>
      <c r="AX444" s="76">
        <f t="shared" ca="1" si="325"/>
        <v>3280.5</v>
      </c>
      <c r="AY444" s="76">
        <f t="shared" ca="1" si="325"/>
        <v>3280.5</v>
      </c>
      <c r="AZ444" s="76">
        <f t="shared" ca="1" si="325"/>
        <v>3280.5</v>
      </c>
      <c r="BA444" s="76">
        <f t="shared" ca="1" si="325"/>
        <v>3280.5</v>
      </c>
      <c r="BB444" s="76">
        <f t="shared" ca="1" si="325"/>
        <v>3280.5</v>
      </c>
      <c r="BC444" s="76">
        <f t="shared" ref="BC444:CH444" ca="1" si="326">+BB443*(1-$I444)</f>
        <v>3280.5</v>
      </c>
      <c r="BD444" s="76">
        <f t="shared" ca="1" si="326"/>
        <v>3280.5</v>
      </c>
      <c r="BE444" s="76">
        <f t="shared" ca="1" si="326"/>
        <v>3280.5</v>
      </c>
      <c r="BF444" s="76">
        <f t="shared" ca="1" si="326"/>
        <v>3280.5</v>
      </c>
      <c r="BG444" s="76">
        <f t="shared" ca="1" si="326"/>
        <v>3280.5</v>
      </c>
      <c r="BH444" s="76">
        <f t="shared" ca="1" si="326"/>
        <v>3280.5</v>
      </c>
      <c r="BI444" s="76">
        <f t="shared" ca="1" si="326"/>
        <v>3280.5</v>
      </c>
      <c r="BJ444" s="76">
        <f t="shared" ca="1" si="326"/>
        <v>3280.5</v>
      </c>
      <c r="BK444" s="76">
        <f t="shared" ca="1" si="326"/>
        <v>3280.5</v>
      </c>
      <c r="BL444" s="76">
        <f t="shared" ca="1" si="326"/>
        <v>3280.5</v>
      </c>
      <c r="BM444" s="76">
        <f t="shared" ca="1" si="326"/>
        <v>3280.5</v>
      </c>
      <c r="BN444" s="76">
        <f t="shared" ca="1" si="326"/>
        <v>3280.5</v>
      </c>
      <c r="BO444" s="76">
        <f t="shared" ca="1" si="326"/>
        <v>3280.5</v>
      </c>
      <c r="BP444" s="76">
        <f t="shared" ca="1" si="326"/>
        <v>3280.5</v>
      </c>
      <c r="BQ444" s="76">
        <f t="shared" ca="1" si="326"/>
        <v>3280.5</v>
      </c>
      <c r="BR444" s="76">
        <f t="shared" ca="1" si="326"/>
        <v>3280.5</v>
      </c>
      <c r="BS444" s="76">
        <f t="shared" ca="1" si="326"/>
        <v>3280.5</v>
      </c>
      <c r="BT444" s="76">
        <f t="shared" ca="1" si="326"/>
        <v>3280.5</v>
      </c>
      <c r="BU444" s="76">
        <f t="shared" ca="1" si="326"/>
        <v>3280.5</v>
      </c>
      <c r="BV444" s="76">
        <f t="shared" ca="1" si="326"/>
        <v>3280.5</v>
      </c>
      <c r="BW444" s="76">
        <f t="shared" ca="1" si="326"/>
        <v>3280.5</v>
      </c>
      <c r="BX444" s="76">
        <f t="shared" ca="1" si="326"/>
        <v>3280.5</v>
      </c>
      <c r="BY444" s="76">
        <f t="shared" ca="1" si="326"/>
        <v>3280.5</v>
      </c>
      <c r="BZ444" s="76">
        <f t="shared" ca="1" si="326"/>
        <v>3280.5</v>
      </c>
      <c r="CA444" s="76">
        <f t="shared" ca="1" si="326"/>
        <v>3280.5</v>
      </c>
      <c r="CB444" s="76">
        <f t="shared" ca="1" si="326"/>
        <v>3280.5</v>
      </c>
      <c r="CC444" s="76">
        <f t="shared" ca="1" si="326"/>
        <v>3280.5</v>
      </c>
      <c r="CD444" s="76">
        <f t="shared" ca="1" si="326"/>
        <v>3280.5</v>
      </c>
      <c r="CE444" s="76">
        <f t="shared" ca="1" si="326"/>
        <v>3280.5</v>
      </c>
      <c r="CF444" s="76">
        <f t="shared" ca="1" si="326"/>
        <v>3280.5</v>
      </c>
      <c r="CG444" s="76">
        <f t="shared" ca="1" si="326"/>
        <v>3280.5</v>
      </c>
      <c r="CH444" s="76">
        <f t="shared" ca="1" si="326"/>
        <v>3280.5</v>
      </c>
      <c r="CI444" s="76">
        <f t="shared" ref="CI444:CK444" ca="1" si="327">+CH443*(1-$I444)</f>
        <v>3280.5</v>
      </c>
      <c r="CJ444" s="76">
        <f t="shared" ca="1" si="327"/>
        <v>3280.5</v>
      </c>
      <c r="CK444" s="76">
        <f t="shared" ca="1" si="327"/>
        <v>3280.5</v>
      </c>
    </row>
    <row r="445" spans="2:89" outlineLevel="2" x14ac:dyDescent="0.35">
      <c r="B445" s="414">
        <f t="shared" si="313"/>
        <v>6</v>
      </c>
      <c r="C445" s="31"/>
      <c r="D445" t="s">
        <v>930</v>
      </c>
      <c r="E445" s="8" t="str">
        <f t="shared" si="311"/>
        <v>445 GROWTHCHURN-PV</v>
      </c>
      <c r="G445" s="31"/>
      <c r="H445" s="16">
        <f t="shared" si="314"/>
        <v>0.24000000000000002</v>
      </c>
      <c r="I445" s="415">
        <v>0.1</v>
      </c>
      <c r="J445" s="73"/>
      <c r="K445" s="15">
        <f t="shared" ca="1" si="312"/>
        <v>2952.4500000000003</v>
      </c>
      <c r="L445" s="15">
        <f t="shared" ca="1" si="312"/>
        <v>2952.4500000000003</v>
      </c>
      <c r="M445" s="15">
        <f t="shared" ca="1" si="312"/>
        <v>2952.4500000000003</v>
      </c>
      <c r="N445" s="15">
        <f t="shared" ca="1" si="312"/>
        <v>2952.4500000000003</v>
      </c>
      <c r="O445" s="15">
        <f t="shared" ca="1" si="312"/>
        <v>2952.4500000000003</v>
      </c>
      <c r="P445" s="15">
        <f t="shared" si="312"/>
        <v>0</v>
      </c>
      <c r="R445" s="67"/>
      <c r="S445" s="76">
        <f t="shared" ref="S445:Z448" si="328">+R444*(1-$I445)</f>
        <v>0</v>
      </c>
      <c r="T445" s="76">
        <f t="shared" si="328"/>
        <v>0</v>
      </c>
      <c r="U445" s="76">
        <f t="shared" si="328"/>
        <v>0</v>
      </c>
      <c r="V445" s="76">
        <f t="shared" si="328"/>
        <v>0</v>
      </c>
      <c r="W445" s="76">
        <f t="shared" si="328"/>
        <v>0</v>
      </c>
      <c r="X445" s="76">
        <f t="shared" ref="X445:BC445" ca="1" si="329">+W444*(1-$I445)</f>
        <v>2952.4500000000003</v>
      </c>
      <c r="Y445" s="76">
        <f t="shared" ca="1" si="329"/>
        <v>2952.4500000000003</v>
      </c>
      <c r="Z445" s="76">
        <f t="shared" ca="1" si="329"/>
        <v>2952.4500000000003</v>
      </c>
      <c r="AA445" s="76">
        <f t="shared" ca="1" si="329"/>
        <v>2952.4500000000003</v>
      </c>
      <c r="AB445" s="76">
        <f t="shared" ca="1" si="329"/>
        <v>2952.4500000000003</v>
      </c>
      <c r="AC445" s="76">
        <f t="shared" ca="1" si="329"/>
        <v>2952.4500000000003</v>
      </c>
      <c r="AD445" s="76">
        <f t="shared" ca="1" si="329"/>
        <v>2952.4500000000003</v>
      </c>
      <c r="AE445" s="76">
        <f t="shared" ca="1" si="329"/>
        <v>2952.4500000000003</v>
      </c>
      <c r="AF445" s="76">
        <f t="shared" ca="1" si="329"/>
        <v>2952.4500000000003</v>
      </c>
      <c r="AG445" s="76">
        <f t="shared" ca="1" si="329"/>
        <v>2952.4500000000003</v>
      </c>
      <c r="AH445" s="76">
        <f t="shared" ca="1" si="329"/>
        <v>2952.4500000000003</v>
      </c>
      <c r="AI445" s="76">
        <f t="shared" ca="1" si="329"/>
        <v>2952.4500000000003</v>
      </c>
      <c r="AJ445" s="76">
        <f t="shared" ca="1" si="329"/>
        <v>2952.4500000000003</v>
      </c>
      <c r="AK445" s="76">
        <f t="shared" ca="1" si="329"/>
        <v>2952.4500000000003</v>
      </c>
      <c r="AL445" s="76">
        <f t="shared" ca="1" si="329"/>
        <v>2952.4500000000003</v>
      </c>
      <c r="AM445" s="76">
        <f t="shared" ca="1" si="329"/>
        <v>2952.4500000000003</v>
      </c>
      <c r="AN445" s="76">
        <f t="shared" ca="1" si="329"/>
        <v>2952.4500000000003</v>
      </c>
      <c r="AO445" s="76">
        <f t="shared" ca="1" si="329"/>
        <v>2952.4500000000003</v>
      </c>
      <c r="AP445" s="76">
        <f t="shared" ca="1" si="329"/>
        <v>2952.4500000000003</v>
      </c>
      <c r="AQ445" s="76">
        <f t="shared" ca="1" si="329"/>
        <v>2952.4500000000003</v>
      </c>
      <c r="AR445" s="76">
        <f t="shared" ca="1" si="329"/>
        <v>2952.4500000000003</v>
      </c>
      <c r="AS445" s="76">
        <f t="shared" ca="1" si="329"/>
        <v>2952.4500000000003</v>
      </c>
      <c r="AT445" s="76">
        <f t="shared" ca="1" si="329"/>
        <v>2952.4500000000003</v>
      </c>
      <c r="AU445" s="76">
        <f t="shared" ca="1" si="329"/>
        <v>2952.4500000000003</v>
      </c>
      <c r="AV445" s="76">
        <f t="shared" ca="1" si="329"/>
        <v>2952.4500000000003</v>
      </c>
      <c r="AW445" s="76">
        <f t="shared" ca="1" si="329"/>
        <v>2952.4500000000003</v>
      </c>
      <c r="AX445" s="76">
        <f t="shared" ca="1" si="329"/>
        <v>2952.4500000000003</v>
      </c>
      <c r="AY445" s="76">
        <f t="shared" ca="1" si="329"/>
        <v>2952.4500000000003</v>
      </c>
      <c r="AZ445" s="76">
        <f t="shared" ca="1" si="329"/>
        <v>2952.4500000000003</v>
      </c>
      <c r="BA445" s="76">
        <f t="shared" ca="1" si="329"/>
        <v>2952.4500000000003</v>
      </c>
      <c r="BB445" s="76">
        <f t="shared" ca="1" si="329"/>
        <v>2952.4500000000003</v>
      </c>
      <c r="BC445" s="76">
        <f t="shared" ca="1" si="329"/>
        <v>2952.4500000000003</v>
      </c>
      <c r="BD445" s="76">
        <f t="shared" ref="BD445:CI445" ca="1" si="330">+BC444*(1-$I445)</f>
        <v>2952.4500000000003</v>
      </c>
      <c r="BE445" s="76">
        <f t="shared" ca="1" si="330"/>
        <v>2952.4500000000003</v>
      </c>
      <c r="BF445" s="76">
        <f t="shared" ca="1" si="330"/>
        <v>2952.4500000000003</v>
      </c>
      <c r="BG445" s="76">
        <f t="shared" ca="1" si="330"/>
        <v>2952.4500000000003</v>
      </c>
      <c r="BH445" s="76">
        <f t="shared" ca="1" si="330"/>
        <v>2952.4500000000003</v>
      </c>
      <c r="BI445" s="76">
        <f t="shared" ca="1" si="330"/>
        <v>2952.4500000000003</v>
      </c>
      <c r="BJ445" s="76">
        <f t="shared" ca="1" si="330"/>
        <v>2952.4500000000003</v>
      </c>
      <c r="BK445" s="76">
        <f t="shared" ca="1" si="330"/>
        <v>2952.4500000000003</v>
      </c>
      <c r="BL445" s="76">
        <f t="shared" ca="1" si="330"/>
        <v>2952.4500000000003</v>
      </c>
      <c r="BM445" s="76">
        <f t="shared" ca="1" si="330"/>
        <v>2952.4500000000003</v>
      </c>
      <c r="BN445" s="76">
        <f t="shared" ca="1" si="330"/>
        <v>2952.4500000000003</v>
      </c>
      <c r="BO445" s="76">
        <f t="shared" ca="1" si="330"/>
        <v>2952.4500000000003</v>
      </c>
      <c r="BP445" s="76">
        <f t="shared" ca="1" si="330"/>
        <v>2952.4500000000003</v>
      </c>
      <c r="BQ445" s="76">
        <f t="shared" ca="1" si="330"/>
        <v>2952.4500000000003</v>
      </c>
      <c r="BR445" s="76">
        <f t="shared" ca="1" si="330"/>
        <v>2952.4500000000003</v>
      </c>
      <c r="BS445" s="76">
        <f t="shared" ca="1" si="330"/>
        <v>2952.4500000000003</v>
      </c>
      <c r="BT445" s="76">
        <f t="shared" ca="1" si="330"/>
        <v>2952.4500000000003</v>
      </c>
      <c r="BU445" s="76">
        <f t="shared" ca="1" si="330"/>
        <v>2952.4500000000003</v>
      </c>
      <c r="BV445" s="76">
        <f t="shared" ca="1" si="330"/>
        <v>2952.4500000000003</v>
      </c>
      <c r="BW445" s="76">
        <f t="shared" ca="1" si="330"/>
        <v>2952.4500000000003</v>
      </c>
      <c r="BX445" s="76">
        <f t="shared" ca="1" si="330"/>
        <v>2952.4500000000003</v>
      </c>
      <c r="BY445" s="76">
        <f t="shared" ca="1" si="330"/>
        <v>2952.4500000000003</v>
      </c>
      <c r="BZ445" s="76">
        <f t="shared" ca="1" si="330"/>
        <v>2952.4500000000003</v>
      </c>
      <c r="CA445" s="76">
        <f t="shared" ca="1" si="330"/>
        <v>2952.4500000000003</v>
      </c>
      <c r="CB445" s="76">
        <f t="shared" ca="1" si="330"/>
        <v>2952.4500000000003</v>
      </c>
      <c r="CC445" s="76">
        <f t="shared" ca="1" si="330"/>
        <v>2952.4500000000003</v>
      </c>
      <c r="CD445" s="76">
        <f t="shared" ca="1" si="330"/>
        <v>2952.4500000000003</v>
      </c>
      <c r="CE445" s="76">
        <f t="shared" ca="1" si="330"/>
        <v>2952.4500000000003</v>
      </c>
      <c r="CF445" s="76">
        <f t="shared" ca="1" si="330"/>
        <v>2952.4500000000003</v>
      </c>
      <c r="CG445" s="76">
        <f t="shared" ca="1" si="330"/>
        <v>2952.4500000000003</v>
      </c>
      <c r="CH445" s="76">
        <f t="shared" ca="1" si="330"/>
        <v>2952.4500000000003</v>
      </c>
      <c r="CI445" s="76">
        <f t="shared" ca="1" si="330"/>
        <v>2952.4500000000003</v>
      </c>
      <c r="CJ445" s="76">
        <f t="shared" ref="CJ445:CK445" ca="1" si="331">+CI444*(1-$I445)</f>
        <v>2952.4500000000003</v>
      </c>
      <c r="CK445" s="76">
        <f t="shared" ca="1" si="331"/>
        <v>2952.4500000000003</v>
      </c>
    </row>
    <row r="446" spans="2:89" outlineLevel="2" x14ac:dyDescent="0.35">
      <c r="B446" s="414">
        <f t="shared" si="313"/>
        <v>7</v>
      </c>
      <c r="C446" s="31"/>
      <c r="D446" t="s">
        <v>930</v>
      </c>
      <c r="E446" s="8" t="str">
        <f t="shared" si="311"/>
        <v>446 GROWTHCHURN-PV</v>
      </c>
      <c r="G446" s="31"/>
      <c r="H446" s="16">
        <f t="shared" si="314"/>
        <v>0.28000000000000003</v>
      </c>
      <c r="I446" s="415">
        <v>0.1</v>
      </c>
      <c r="J446" s="73"/>
      <c r="K446" s="15">
        <f t="shared" ca="1" si="312"/>
        <v>2657.2050000000004</v>
      </c>
      <c r="L446" s="15">
        <f t="shared" ca="1" si="312"/>
        <v>2657.2050000000004</v>
      </c>
      <c r="M446" s="15">
        <f t="shared" ca="1" si="312"/>
        <v>2657.2050000000004</v>
      </c>
      <c r="N446" s="15">
        <f t="shared" ca="1" si="312"/>
        <v>2657.2050000000004</v>
      </c>
      <c r="O446" s="15">
        <f t="shared" ca="1" si="312"/>
        <v>2657.2050000000004</v>
      </c>
      <c r="P446" s="15">
        <f t="shared" si="312"/>
        <v>0</v>
      </c>
      <c r="R446" s="67"/>
      <c r="S446" s="76">
        <f t="shared" si="328"/>
        <v>0</v>
      </c>
      <c r="T446" s="76">
        <f t="shared" si="328"/>
        <v>0</v>
      </c>
      <c r="U446" s="76">
        <f t="shared" si="328"/>
        <v>0</v>
      </c>
      <c r="V446" s="76">
        <f t="shared" si="328"/>
        <v>0</v>
      </c>
      <c r="W446" s="76">
        <f t="shared" si="328"/>
        <v>0</v>
      </c>
      <c r="X446" s="76">
        <f t="shared" si="328"/>
        <v>0</v>
      </c>
      <c r="Y446" s="76">
        <f t="shared" ref="Y446:BD446" ca="1" si="332">+X445*(1-$I446)</f>
        <v>2657.2050000000004</v>
      </c>
      <c r="Z446" s="76">
        <f t="shared" ca="1" si="332"/>
        <v>2657.2050000000004</v>
      </c>
      <c r="AA446" s="76">
        <f t="shared" ca="1" si="332"/>
        <v>2657.2050000000004</v>
      </c>
      <c r="AB446" s="76">
        <f t="shared" ca="1" si="332"/>
        <v>2657.2050000000004</v>
      </c>
      <c r="AC446" s="76">
        <f t="shared" ca="1" si="332"/>
        <v>2657.2050000000004</v>
      </c>
      <c r="AD446" s="76">
        <f t="shared" ca="1" si="332"/>
        <v>2657.2050000000004</v>
      </c>
      <c r="AE446" s="76">
        <f t="shared" ca="1" si="332"/>
        <v>2657.2050000000004</v>
      </c>
      <c r="AF446" s="76">
        <f t="shared" ca="1" si="332"/>
        <v>2657.2050000000004</v>
      </c>
      <c r="AG446" s="76">
        <f t="shared" ca="1" si="332"/>
        <v>2657.2050000000004</v>
      </c>
      <c r="AH446" s="76">
        <f t="shared" ca="1" si="332"/>
        <v>2657.2050000000004</v>
      </c>
      <c r="AI446" s="76">
        <f t="shared" ca="1" si="332"/>
        <v>2657.2050000000004</v>
      </c>
      <c r="AJ446" s="76">
        <f t="shared" ca="1" si="332"/>
        <v>2657.2050000000004</v>
      </c>
      <c r="AK446" s="76">
        <f t="shared" ca="1" si="332"/>
        <v>2657.2050000000004</v>
      </c>
      <c r="AL446" s="76">
        <f t="shared" ca="1" si="332"/>
        <v>2657.2050000000004</v>
      </c>
      <c r="AM446" s="76">
        <f t="shared" ca="1" si="332"/>
        <v>2657.2050000000004</v>
      </c>
      <c r="AN446" s="76">
        <f t="shared" ca="1" si="332"/>
        <v>2657.2050000000004</v>
      </c>
      <c r="AO446" s="76">
        <f t="shared" ca="1" si="332"/>
        <v>2657.2050000000004</v>
      </c>
      <c r="AP446" s="76">
        <f t="shared" ca="1" si="332"/>
        <v>2657.2050000000004</v>
      </c>
      <c r="AQ446" s="76">
        <f t="shared" ca="1" si="332"/>
        <v>2657.2050000000004</v>
      </c>
      <c r="AR446" s="76">
        <f t="shared" ca="1" si="332"/>
        <v>2657.2050000000004</v>
      </c>
      <c r="AS446" s="76">
        <f t="shared" ca="1" si="332"/>
        <v>2657.2050000000004</v>
      </c>
      <c r="AT446" s="76">
        <f t="shared" ca="1" si="332"/>
        <v>2657.2050000000004</v>
      </c>
      <c r="AU446" s="76">
        <f t="shared" ca="1" si="332"/>
        <v>2657.2050000000004</v>
      </c>
      <c r="AV446" s="76">
        <f t="shared" ca="1" si="332"/>
        <v>2657.2050000000004</v>
      </c>
      <c r="AW446" s="76">
        <f t="shared" ca="1" si="332"/>
        <v>2657.2050000000004</v>
      </c>
      <c r="AX446" s="76">
        <f t="shared" ca="1" si="332"/>
        <v>2657.2050000000004</v>
      </c>
      <c r="AY446" s="76">
        <f t="shared" ca="1" si="332"/>
        <v>2657.2050000000004</v>
      </c>
      <c r="AZ446" s="76">
        <f t="shared" ca="1" si="332"/>
        <v>2657.2050000000004</v>
      </c>
      <c r="BA446" s="76">
        <f t="shared" ca="1" si="332"/>
        <v>2657.2050000000004</v>
      </c>
      <c r="BB446" s="76">
        <f t="shared" ca="1" si="332"/>
        <v>2657.2050000000004</v>
      </c>
      <c r="BC446" s="76">
        <f t="shared" ca="1" si="332"/>
        <v>2657.2050000000004</v>
      </c>
      <c r="BD446" s="76">
        <f t="shared" ca="1" si="332"/>
        <v>2657.2050000000004</v>
      </c>
      <c r="BE446" s="76">
        <f t="shared" ref="BE446:CJ446" ca="1" si="333">+BD445*(1-$I446)</f>
        <v>2657.2050000000004</v>
      </c>
      <c r="BF446" s="76">
        <f t="shared" ca="1" si="333"/>
        <v>2657.2050000000004</v>
      </c>
      <c r="BG446" s="76">
        <f t="shared" ca="1" si="333"/>
        <v>2657.2050000000004</v>
      </c>
      <c r="BH446" s="76">
        <f t="shared" ca="1" si="333"/>
        <v>2657.2050000000004</v>
      </c>
      <c r="BI446" s="76">
        <f t="shared" ca="1" si="333"/>
        <v>2657.2050000000004</v>
      </c>
      <c r="BJ446" s="76">
        <f t="shared" ca="1" si="333"/>
        <v>2657.2050000000004</v>
      </c>
      <c r="BK446" s="76">
        <f t="shared" ca="1" si="333"/>
        <v>2657.2050000000004</v>
      </c>
      <c r="BL446" s="76">
        <f t="shared" ca="1" si="333"/>
        <v>2657.2050000000004</v>
      </c>
      <c r="BM446" s="76">
        <f t="shared" ca="1" si="333"/>
        <v>2657.2050000000004</v>
      </c>
      <c r="BN446" s="76">
        <f t="shared" ca="1" si="333"/>
        <v>2657.2050000000004</v>
      </c>
      <c r="BO446" s="76">
        <f t="shared" ca="1" si="333"/>
        <v>2657.2050000000004</v>
      </c>
      <c r="BP446" s="76">
        <f t="shared" ca="1" si="333"/>
        <v>2657.2050000000004</v>
      </c>
      <c r="BQ446" s="76">
        <f t="shared" ca="1" si="333"/>
        <v>2657.2050000000004</v>
      </c>
      <c r="BR446" s="76">
        <f t="shared" ca="1" si="333"/>
        <v>2657.2050000000004</v>
      </c>
      <c r="BS446" s="76">
        <f t="shared" ca="1" si="333"/>
        <v>2657.2050000000004</v>
      </c>
      <c r="BT446" s="76">
        <f t="shared" ca="1" si="333"/>
        <v>2657.2050000000004</v>
      </c>
      <c r="BU446" s="76">
        <f t="shared" ca="1" si="333"/>
        <v>2657.2050000000004</v>
      </c>
      <c r="BV446" s="76">
        <f t="shared" ca="1" si="333"/>
        <v>2657.2050000000004</v>
      </c>
      <c r="BW446" s="76">
        <f t="shared" ca="1" si="333"/>
        <v>2657.2050000000004</v>
      </c>
      <c r="BX446" s="76">
        <f t="shared" ca="1" si="333"/>
        <v>2657.2050000000004</v>
      </c>
      <c r="BY446" s="76">
        <f t="shared" ca="1" si="333"/>
        <v>2657.2050000000004</v>
      </c>
      <c r="BZ446" s="76">
        <f t="shared" ca="1" si="333"/>
        <v>2657.2050000000004</v>
      </c>
      <c r="CA446" s="76">
        <f t="shared" ca="1" si="333"/>
        <v>2657.2050000000004</v>
      </c>
      <c r="CB446" s="76">
        <f t="shared" ca="1" si="333"/>
        <v>2657.2050000000004</v>
      </c>
      <c r="CC446" s="76">
        <f t="shared" ca="1" si="333"/>
        <v>2657.2050000000004</v>
      </c>
      <c r="CD446" s="76">
        <f t="shared" ca="1" si="333"/>
        <v>2657.2050000000004</v>
      </c>
      <c r="CE446" s="76">
        <f t="shared" ca="1" si="333"/>
        <v>2657.2050000000004</v>
      </c>
      <c r="CF446" s="76">
        <f t="shared" ca="1" si="333"/>
        <v>2657.2050000000004</v>
      </c>
      <c r="CG446" s="76">
        <f t="shared" ca="1" si="333"/>
        <v>2657.2050000000004</v>
      </c>
      <c r="CH446" s="76">
        <f t="shared" ca="1" si="333"/>
        <v>2657.2050000000004</v>
      </c>
      <c r="CI446" s="76">
        <f t="shared" ca="1" si="333"/>
        <v>2657.2050000000004</v>
      </c>
      <c r="CJ446" s="76">
        <f t="shared" ca="1" si="333"/>
        <v>2657.2050000000004</v>
      </c>
      <c r="CK446" s="76">
        <f t="shared" ref="CK446" ca="1" si="334">+CJ445*(1-$I446)</f>
        <v>2657.2050000000004</v>
      </c>
    </row>
    <row r="447" spans="2:89" outlineLevel="2" x14ac:dyDescent="0.35">
      <c r="B447" s="414">
        <f t="shared" si="313"/>
        <v>8</v>
      </c>
      <c r="C447" s="31"/>
      <c r="D447" t="s">
        <v>930</v>
      </c>
      <c r="E447" s="8" t="str">
        <f t="shared" si="311"/>
        <v>447 GROWTHCHURN-PV</v>
      </c>
      <c r="G447" s="31"/>
      <c r="H447" s="16">
        <f t="shared" si="314"/>
        <v>0.32</v>
      </c>
      <c r="I447" s="415">
        <v>0.1</v>
      </c>
      <c r="J447" s="73"/>
      <c r="K447" s="15">
        <f t="shared" ca="1" si="312"/>
        <v>2391.4845000000005</v>
      </c>
      <c r="L447" s="15">
        <f t="shared" ca="1" si="312"/>
        <v>2391.4845000000005</v>
      </c>
      <c r="M447" s="15">
        <f t="shared" ca="1" si="312"/>
        <v>2391.4845000000005</v>
      </c>
      <c r="N447" s="15">
        <f t="shared" ca="1" si="312"/>
        <v>2391.4845000000005</v>
      </c>
      <c r="O447" s="15">
        <f t="shared" ca="1" si="312"/>
        <v>2391.4845000000005</v>
      </c>
      <c r="P447" s="15">
        <f t="shared" si="312"/>
        <v>0</v>
      </c>
      <c r="R447" s="67"/>
      <c r="S447" s="76">
        <f t="shared" si="328"/>
        <v>0</v>
      </c>
      <c r="T447" s="76">
        <f t="shared" si="328"/>
        <v>0</v>
      </c>
      <c r="U447" s="76">
        <f t="shared" si="328"/>
        <v>0</v>
      </c>
      <c r="V447" s="76">
        <f t="shared" si="328"/>
        <v>0</v>
      </c>
      <c r="W447" s="76">
        <f t="shared" si="328"/>
        <v>0</v>
      </c>
      <c r="X447" s="76">
        <f t="shared" si="328"/>
        <v>0</v>
      </c>
      <c r="Y447" s="76">
        <f t="shared" si="328"/>
        <v>0</v>
      </c>
      <c r="Z447" s="76">
        <f t="shared" ref="Z447:BE447" ca="1" si="335">+Y446*(1-$I447)</f>
        <v>2391.4845000000005</v>
      </c>
      <c r="AA447" s="76">
        <f t="shared" ca="1" si="335"/>
        <v>2391.4845000000005</v>
      </c>
      <c r="AB447" s="76">
        <f t="shared" ca="1" si="335"/>
        <v>2391.4845000000005</v>
      </c>
      <c r="AC447" s="76">
        <f t="shared" ca="1" si="335"/>
        <v>2391.4845000000005</v>
      </c>
      <c r="AD447" s="76">
        <f t="shared" ca="1" si="335"/>
        <v>2391.4845000000005</v>
      </c>
      <c r="AE447" s="76">
        <f t="shared" ca="1" si="335"/>
        <v>2391.4845000000005</v>
      </c>
      <c r="AF447" s="76">
        <f t="shared" ca="1" si="335"/>
        <v>2391.4845000000005</v>
      </c>
      <c r="AG447" s="76">
        <f t="shared" ca="1" si="335"/>
        <v>2391.4845000000005</v>
      </c>
      <c r="AH447" s="76">
        <f t="shared" ca="1" si="335"/>
        <v>2391.4845000000005</v>
      </c>
      <c r="AI447" s="76">
        <f t="shared" ca="1" si="335"/>
        <v>2391.4845000000005</v>
      </c>
      <c r="AJ447" s="76">
        <f t="shared" ca="1" si="335"/>
        <v>2391.4845000000005</v>
      </c>
      <c r="AK447" s="76">
        <f t="shared" ca="1" si="335"/>
        <v>2391.4845000000005</v>
      </c>
      <c r="AL447" s="76">
        <f t="shared" ca="1" si="335"/>
        <v>2391.4845000000005</v>
      </c>
      <c r="AM447" s="76">
        <f t="shared" ca="1" si="335"/>
        <v>2391.4845000000005</v>
      </c>
      <c r="AN447" s="76">
        <f t="shared" ca="1" si="335"/>
        <v>2391.4845000000005</v>
      </c>
      <c r="AO447" s="76">
        <f t="shared" ca="1" si="335"/>
        <v>2391.4845000000005</v>
      </c>
      <c r="AP447" s="76">
        <f t="shared" ca="1" si="335"/>
        <v>2391.4845000000005</v>
      </c>
      <c r="AQ447" s="76">
        <f t="shared" ca="1" si="335"/>
        <v>2391.4845000000005</v>
      </c>
      <c r="AR447" s="76">
        <f t="shared" ca="1" si="335"/>
        <v>2391.4845000000005</v>
      </c>
      <c r="AS447" s="76">
        <f t="shared" ca="1" si="335"/>
        <v>2391.4845000000005</v>
      </c>
      <c r="AT447" s="76">
        <f t="shared" ca="1" si="335"/>
        <v>2391.4845000000005</v>
      </c>
      <c r="AU447" s="76">
        <f t="shared" ca="1" si="335"/>
        <v>2391.4845000000005</v>
      </c>
      <c r="AV447" s="76">
        <f t="shared" ca="1" si="335"/>
        <v>2391.4845000000005</v>
      </c>
      <c r="AW447" s="76">
        <f t="shared" ca="1" si="335"/>
        <v>2391.4845000000005</v>
      </c>
      <c r="AX447" s="76">
        <f t="shared" ca="1" si="335"/>
        <v>2391.4845000000005</v>
      </c>
      <c r="AY447" s="76">
        <f t="shared" ca="1" si="335"/>
        <v>2391.4845000000005</v>
      </c>
      <c r="AZ447" s="76">
        <f t="shared" ca="1" si="335"/>
        <v>2391.4845000000005</v>
      </c>
      <c r="BA447" s="76">
        <f t="shared" ca="1" si="335"/>
        <v>2391.4845000000005</v>
      </c>
      <c r="BB447" s="76">
        <f t="shared" ca="1" si="335"/>
        <v>2391.4845000000005</v>
      </c>
      <c r="BC447" s="76">
        <f t="shared" ca="1" si="335"/>
        <v>2391.4845000000005</v>
      </c>
      <c r="BD447" s="76">
        <f t="shared" ca="1" si="335"/>
        <v>2391.4845000000005</v>
      </c>
      <c r="BE447" s="76">
        <f t="shared" ca="1" si="335"/>
        <v>2391.4845000000005</v>
      </c>
      <c r="BF447" s="76">
        <f t="shared" ref="BF447:CK447" ca="1" si="336">+BE446*(1-$I447)</f>
        <v>2391.4845000000005</v>
      </c>
      <c r="BG447" s="76">
        <f t="shared" ca="1" si="336"/>
        <v>2391.4845000000005</v>
      </c>
      <c r="BH447" s="76">
        <f t="shared" ca="1" si="336"/>
        <v>2391.4845000000005</v>
      </c>
      <c r="BI447" s="76">
        <f t="shared" ca="1" si="336"/>
        <v>2391.4845000000005</v>
      </c>
      <c r="BJ447" s="76">
        <f t="shared" ca="1" si="336"/>
        <v>2391.4845000000005</v>
      </c>
      <c r="BK447" s="76">
        <f t="shared" ca="1" si="336"/>
        <v>2391.4845000000005</v>
      </c>
      <c r="BL447" s="76">
        <f t="shared" ca="1" si="336"/>
        <v>2391.4845000000005</v>
      </c>
      <c r="BM447" s="76">
        <f t="shared" ca="1" si="336"/>
        <v>2391.4845000000005</v>
      </c>
      <c r="BN447" s="76">
        <f t="shared" ca="1" si="336"/>
        <v>2391.4845000000005</v>
      </c>
      <c r="BO447" s="76">
        <f t="shared" ca="1" si="336"/>
        <v>2391.4845000000005</v>
      </c>
      <c r="BP447" s="76">
        <f t="shared" ca="1" si="336"/>
        <v>2391.4845000000005</v>
      </c>
      <c r="BQ447" s="76">
        <f t="shared" ca="1" si="336"/>
        <v>2391.4845000000005</v>
      </c>
      <c r="BR447" s="76">
        <f t="shared" ca="1" si="336"/>
        <v>2391.4845000000005</v>
      </c>
      <c r="BS447" s="76">
        <f t="shared" ca="1" si="336"/>
        <v>2391.4845000000005</v>
      </c>
      <c r="BT447" s="76">
        <f t="shared" ca="1" si="336"/>
        <v>2391.4845000000005</v>
      </c>
      <c r="BU447" s="76">
        <f t="shared" ca="1" si="336"/>
        <v>2391.4845000000005</v>
      </c>
      <c r="BV447" s="76">
        <f t="shared" ca="1" si="336"/>
        <v>2391.4845000000005</v>
      </c>
      <c r="BW447" s="76">
        <f t="shared" ca="1" si="336"/>
        <v>2391.4845000000005</v>
      </c>
      <c r="BX447" s="76">
        <f t="shared" ca="1" si="336"/>
        <v>2391.4845000000005</v>
      </c>
      <c r="BY447" s="76">
        <f t="shared" ca="1" si="336"/>
        <v>2391.4845000000005</v>
      </c>
      <c r="BZ447" s="76">
        <f t="shared" ca="1" si="336"/>
        <v>2391.4845000000005</v>
      </c>
      <c r="CA447" s="76">
        <f t="shared" ca="1" si="336"/>
        <v>2391.4845000000005</v>
      </c>
      <c r="CB447" s="76">
        <f t="shared" ca="1" si="336"/>
        <v>2391.4845000000005</v>
      </c>
      <c r="CC447" s="76">
        <f t="shared" ca="1" si="336"/>
        <v>2391.4845000000005</v>
      </c>
      <c r="CD447" s="76">
        <f t="shared" ca="1" si="336"/>
        <v>2391.4845000000005</v>
      </c>
      <c r="CE447" s="76">
        <f t="shared" ca="1" si="336"/>
        <v>2391.4845000000005</v>
      </c>
      <c r="CF447" s="76">
        <f t="shared" ca="1" si="336"/>
        <v>2391.4845000000005</v>
      </c>
      <c r="CG447" s="76">
        <f t="shared" ca="1" si="336"/>
        <v>2391.4845000000005</v>
      </c>
      <c r="CH447" s="76">
        <f t="shared" ca="1" si="336"/>
        <v>2391.4845000000005</v>
      </c>
      <c r="CI447" s="76">
        <f t="shared" ca="1" si="336"/>
        <v>2391.4845000000005</v>
      </c>
      <c r="CJ447" s="76">
        <f t="shared" ca="1" si="336"/>
        <v>2391.4845000000005</v>
      </c>
      <c r="CK447" s="76">
        <f t="shared" ca="1" si="336"/>
        <v>2391.4845000000005</v>
      </c>
    </row>
    <row r="448" spans="2:89" outlineLevel="2" x14ac:dyDescent="0.35">
      <c r="B448" s="414">
        <f t="shared" si="313"/>
        <v>9</v>
      </c>
      <c r="C448" s="31"/>
      <c r="D448" t="s">
        <v>930</v>
      </c>
      <c r="E448" s="8" t="str">
        <f t="shared" si="311"/>
        <v>448 GROWTHCHURN-PV</v>
      </c>
      <c r="G448" s="31"/>
      <c r="H448" s="16">
        <f t="shared" si="314"/>
        <v>0.36</v>
      </c>
      <c r="I448" s="415">
        <v>0.1</v>
      </c>
      <c r="J448" s="73"/>
      <c r="K448" s="15">
        <f t="shared" ca="1" si="312"/>
        <v>2152.3360500000003</v>
      </c>
      <c r="L448" s="15">
        <f t="shared" ca="1" si="312"/>
        <v>2152.3360500000003</v>
      </c>
      <c r="M448" s="15">
        <f t="shared" ca="1" si="312"/>
        <v>2152.3360500000003</v>
      </c>
      <c r="N448" s="15">
        <f t="shared" ca="1" si="312"/>
        <v>2152.3360500000003</v>
      </c>
      <c r="O448" s="15">
        <f t="shared" ca="1" si="312"/>
        <v>2152.3360500000003</v>
      </c>
      <c r="P448" s="15">
        <f t="shared" si="312"/>
        <v>0</v>
      </c>
      <c r="R448" s="67"/>
      <c r="S448" s="76">
        <f t="shared" si="328"/>
        <v>0</v>
      </c>
      <c r="T448" s="76">
        <f t="shared" si="328"/>
        <v>0</v>
      </c>
      <c r="U448" s="76">
        <f t="shared" si="328"/>
        <v>0</v>
      </c>
      <c r="V448" s="76">
        <f t="shared" si="328"/>
        <v>0</v>
      </c>
      <c r="W448" s="76">
        <f t="shared" si="328"/>
        <v>0</v>
      </c>
      <c r="X448" s="76">
        <f t="shared" si="328"/>
        <v>0</v>
      </c>
      <c r="Y448" s="76">
        <f t="shared" si="328"/>
        <v>0</v>
      </c>
      <c r="Z448" s="76">
        <f t="shared" si="328"/>
        <v>0</v>
      </c>
      <c r="AA448" s="76">
        <f t="shared" ref="AA448:BF448" ca="1" si="337">+Z447*(1-$I448)</f>
        <v>2152.3360500000003</v>
      </c>
      <c r="AB448" s="76">
        <f t="shared" ca="1" si="337"/>
        <v>2152.3360500000003</v>
      </c>
      <c r="AC448" s="76">
        <f t="shared" ca="1" si="337"/>
        <v>2152.3360500000003</v>
      </c>
      <c r="AD448" s="76">
        <f t="shared" ca="1" si="337"/>
        <v>2152.3360500000003</v>
      </c>
      <c r="AE448" s="76">
        <f t="shared" ca="1" si="337"/>
        <v>2152.3360500000003</v>
      </c>
      <c r="AF448" s="76">
        <f t="shared" ca="1" si="337"/>
        <v>2152.3360500000003</v>
      </c>
      <c r="AG448" s="76">
        <f t="shared" ca="1" si="337"/>
        <v>2152.3360500000003</v>
      </c>
      <c r="AH448" s="76">
        <f t="shared" ca="1" si="337"/>
        <v>2152.3360500000003</v>
      </c>
      <c r="AI448" s="76">
        <f t="shared" ca="1" si="337"/>
        <v>2152.3360500000003</v>
      </c>
      <c r="AJ448" s="76">
        <f t="shared" ca="1" si="337"/>
        <v>2152.3360500000003</v>
      </c>
      <c r="AK448" s="76">
        <f t="shared" ca="1" si="337"/>
        <v>2152.3360500000003</v>
      </c>
      <c r="AL448" s="76">
        <f t="shared" ca="1" si="337"/>
        <v>2152.3360500000003</v>
      </c>
      <c r="AM448" s="76">
        <f t="shared" ca="1" si="337"/>
        <v>2152.3360500000003</v>
      </c>
      <c r="AN448" s="76">
        <f t="shared" ca="1" si="337"/>
        <v>2152.3360500000003</v>
      </c>
      <c r="AO448" s="76">
        <f t="shared" ca="1" si="337"/>
        <v>2152.3360500000003</v>
      </c>
      <c r="AP448" s="76">
        <f t="shared" ca="1" si="337"/>
        <v>2152.3360500000003</v>
      </c>
      <c r="AQ448" s="76">
        <f t="shared" ca="1" si="337"/>
        <v>2152.3360500000003</v>
      </c>
      <c r="AR448" s="76">
        <f t="shared" ca="1" si="337"/>
        <v>2152.3360500000003</v>
      </c>
      <c r="AS448" s="76">
        <f t="shared" ca="1" si="337"/>
        <v>2152.3360500000003</v>
      </c>
      <c r="AT448" s="76">
        <f t="shared" ca="1" si="337"/>
        <v>2152.3360500000003</v>
      </c>
      <c r="AU448" s="76">
        <f t="shared" ca="1" si="337"/>
        <v>2152.3360500000003</v>
      </c>
      <c r="AV448" s="76">
        <f t="shared" ca="1" si="337"/>
        <v>2152.3360500000003</v>
      </c>
      <c r="AW448" s="76">
        <f t="shared" ca="1" si="337"/>
        <v>2152.3360500000003</v>
      </c>
      <c r="AX448" s="76">
        <f t="shared" ca="1" si="337"/>
        <v>2152.3360500000003</v>
      </c>
      <c r="AY448" s="76">
        <f t="shared" ca="1" si="337"/>
        <v>2152.3360500000003</v>
      </c>
      <c r="AZ448" s="76">
        <f t="shared" ca="1" si="337"/>
        <v>2152.3360500000003</v>
      </c>
      <c r="BA448" s="76">
        <f t="shared" ca="1" si="337"/>
        <v>2152.3360500000003</v>
      </c>
      <c r="BB448" s="76">
        <f t="shared" ca="1" si="337"/>
        <v>2152.3360500000003</v>
      </c>
      <c r="BC448" s="76">
        <f t="shared" ca="1" si="337"/>
        <v>2152.3360500000003</v>
      </c>
      <c r="BD448" s="76">
        <f t="shared" ca="1" si="337"/>
        <v>2152.3360500000003</v>
      </c>
      <c r="BE448" s="76">
        <f t="shared" ca="1" si="337"/>
        <v>2152.3360500000003</v>
      </c>
      <c r="BF448" s="76">
        <f t="shared" ca="1" si="337"/>
        <v>2152.3360500000003</v>
      </c>
      <c r="BG448" s="76">
        <f t="shared" ref="BG448:CK448" ca="1" si="338">+BF447*(1-$I448)</f>
        <v>2152.3360500000003</v>
      </c>
      <c r="BH448" s="76">
        <f t="shared" ca="1" si="338"/>
        <v>2152.3360500000003</v>
      </c>
      <c r="BI448" s="76">
        <f t="shared" ca="1" si="338"/>
        <v>2152.3360500000003</v>
      </c>
      <c r="BJ448" s="76">
        <f t="shared" ca="1" si="338"/>
        <v>2152.3360500000003</v>
      </c>
      <c r="BK448" s="76">
        <f t="shared" ca="1" si="338"/>
        <v>2152.3360500000003</v>
      </c>
      <c r="BL448" s="76">
        <f t="shared" ca="1" si="338"/>
        <v>2152.3360500000003</v>
      </c>
      <c r="BM448" s="76">
        <f t="shared" ca="1" si="338"/>
        <v>2152.3360500000003</v>
      </c>
      <c r="BN448" s="76">
        <f t="shared" ca="1" si="338"/>
        <v>2152.3360500000003</v>
      </c>
      <c r="BO448" s="76">
        <f t="shared" ca="1" si="338"/>
        <v>2152.3360500000003</v>
      </c>
      <c r="BP448" s="76">
        <f t="shared" ca="1" si="338"/>
        <v>2152.3360500000003</v>
      </c>
      <c r="BQ448" s="76">
        <f t="shared" ca="1" si="338"/>
        <v>2152.3360500000003</v>
      </c>
      <c r="BR448" s="76">
        <f t="shared" ca="1" si="338"/>
        <v>2152.3360500000003</v>
      </c>
      <c r="BS448" s="76">
        <f t="shared" ca="1" si="338"/>
        <v>2152.3360500000003</v>
      </c>
      <c r="BT448" s="76">
        <f t="shared" ca="1" si="338"/>
        <v>2152.3360500000003</v>
      </c>
      <c r="BU448" s="76">
        <f t="shared" ca="1" si="338"/>
        <v>2152.3360500000003</v>
      </c>
      <c r="BV448" s="76">
        <f t="shared" ca="1" si="338"/>
        <v>2152.3360500000003</v>
      </c>
      <c r="BW448" s="76">
        <f t="shared" ca="1" si="338"/>
        <v>2152.3360500000003</v>
      </c>
      <c r="BX448" s="76">
        <f t="shared" ca="1" si="338"/>
        <v>2152.3360500000003</v>
      </c>
      <c r="BY448" s="76">
        <f t="shared" ca="1" si="338"/>
        <v>2152.3360500000003</v>
      </c>
      <c r="BZ448" s="76">
        <f t="shared" ca="1" si="338"/>
        <v>2152.3360500000003</v>
      </c>
      <c r="CA448" s="76">
        <f t="shared" ca="1" si="338"/>
        <v>2152.3360500000003</v>
      </c>
      <c r="CB448" s="76">
        <f t="shared" ca="1" si="338"/>
        <v>2152.3360500000003</v>
      </c>
      <c r="CC448" s="76">
        <f t="shared" ca="1" si="338"/>
        <v>2152.3360500000003</v>
      </c>
      <c r="CD448" s="76">
        <f t="shared" ca="1" si="338"/>
        <v>2152.3360500000003</v>
      </c>
      <c r="CE448" s="76">
        <f t="shared" ca="1" si="338"/>
        <v>2152.3360500000003</v>
      </c>
      <c r="CF448" s="76">
        <f t="shared" ca="1" si="338"/>
        <v>2152.3360500000003</v>
      </c>
      <c r="CG448" s="76">
        <f t="shared" ca="1" si="338"/>
        <v>2152.3360500000003</v>
      </c>
      <c r="CH448" s="76">
        <f t="shared" ca="1" si="338"/>
        <v>2152.3360500000003</v>
      </c>
      <c r="CI448" s="76">
        <f t="shared" ca="1" si="338"/>
        <v>2152.3360500000003</v>
      </c>
      <c r="CJ448" s="76">
        <f t="shared" ca="1" si="338"/>
        <v>2152.3360500000003</v>
      </c>
      <c r="CK448" s="76">
        <f t="shared" ca="1" si="338"/>
        <v>2152.3360500000003</v>
      </c>
    </row>
    <row r="449" spans="2:89" outlineLevel="2" x14ac:dyDescent="0.35">
      <c r="B449" s="414">
        <f t="shared" si="313"/>
        <v>10</v>
      </c>
      <c r="C449" s="31"/>
      <c r="D449" t="s">
        <v>930</v>
      </c>
      <c r="E449" s="8" t="str">
        <f t="shared" si="311"/>
        <v>449 GROWTHCHURN-PV</v>
      </c>
      <c r="G449" s="31"/>
      <c r="H449" s="16">
        <f t="shared" si="314"/>
        <v>0.39999999999999997</v>
      </c>
      <c r="I449" s="415">
        <v>0.1</v>
      </c>
      <c r="J449" s="73"/>
      <c r="K449" s="15">
        <f t="shared" ca="1" si="312"/>
        <v>1937.1024450000004</v>
      </c>
      <c r="L449" s="15">
        <f t="shared" ca="1" si="312"/>
        <v>1937.1024450000004</v>
      </c>
      <c r="M449" s="15">
        <f t="shared" ca="1" si="312"/>
        <v>1937.1024450000004</v>
      </c>
      <c r="N449" s="15">
        <f t="shared" ca="1" si="312"/>
        <v>1937.1024450000004</v>
      </c>
      <c r="O449" s="15">
        <f t="shared" ca="1" si="312"/>
        <v>1937.1024450000004</v>
      </c>
      <c r="P449" s="15">
        <f t="shared" si="312"/>
        <v>0</v>
      </c>
      <c r="R449" s="67"/>
      <c r="S449" s="76">
        <f t="shared" ref="S449:AH463" si="339">+R448*(1-$I449)</f>
        <v>0</v>
      </c>
      <c r="T449" s="76">
        <f t="shared" si="339"/>
        <v>0</v>
      </c>
      <c r="U449" s="76">
        <f t="shared" si="339"/>
        <v>0</v>
      </c>
      <c r="V449" s="76">
        <f t="shared" si="339"/>
        <v>0</v>
      </c>
      <c r="W449" s="76">
        <f t="shared" si="339"/>
        <v>0</v>
      </c>
      <c r="X449" s="76">
        <f t="shared" si="339"/>
        <v>0</v>
      </c>
      <c r="Y449" s="76">
        <f t="shared" si="339"/>
        <v>0</v>
      </c>
      <c r="Z449" s="76">
        <f t="shared" si="339"/>
        <v>0</v>
      </c>
      <c r="AA449" s="76">
        <f t="shared" si="339"/>
        <v>0</v>
      </c>
      <c r="AB449" s="76">
        <f t="shared" ref="AB449:BG449" ca="1" si="340">+AA448*(1-$I449)</f>
        <v>1937.1024450000004</v>
      </c>
      <c r="AC449" s="76">
        <f t="shared" ca="1" si="340"/>
        <v>1937.1024450000004</v>
      </c>
      <c r="AD449" s="76">
        <f t="shared" ca="1" si="340"/>
        <v>1937.1024450000004</v>
      </c>
      <c r="AE449" s="76">
        <f t="shared" ca="1" si="340"/>
        <v>1937.1024450000004</v>
      </c>
      <c r="AF449" s="76">
        <f t="shared" ca="1" si="340"/>
        <v>1937.1024450000004</v>
      </c>
      <c r="AG449" s="76">
        <f t="shared" ca="1" si="340"/>
        <v>1937.1024450000004</v>
      </c>
      <c r="AH449" s="76">
        <f t="shared" ca="1" si="340"/>
        <v>1937.1024450000004</v>
      </c>
      <c r="AI449" s="76">
        <f t="shared" ca="1" si="340"/>
        <v>1937.1024450000004</v>
      </c>
      <c r="AJ449" s="76">
        <f t="shared" ca="1" si="340"/>
        <v>1937.1024450000004</v>
      </c>
      <c r="AK449" s="76">
        <f t="shared" ca="1" si="340"/>
        <v>1937.1024450000004</v>
      </c>
      <c r="AL449" s="76">
        <f t="shared" ca="1" si="340"/>
        <v>1937.1024450000004</v>
      </c>
      <c r="AM449" s="76">
        <f t="shared" ca="1" si="340"/>
        <v>1937.1024450000004</v>
      </c>
      <c r="AN449" s="76">
        <f t="shared" ca="1" si="340"/>
        <v>1937.1024450000004</v>
      </c>
      <c r="AO449" s="76">
        <f t="shared" ca="1" si="340"/>
        <v>1937.1024450000004</v>
      </c>
      <c r="AP449" s="76">
        <f t="shared" ca="1" si="340"/>
        <v>1937.1024450000004</v>
      </c>
      <c r="AQ449" s="76">
        <f t="shared" ca="1" si="340"/>
        <v>1937.1024450000004</v>
      </c>
      <c r="AR449" s="76">
        <f t="shared" ca="1" si="340"/>
        <v>1937.1024450000004</v>
      </c>
      <c r="AS449" s="76">
        <f t="shared" ca="1" si="340"/>
        <v>1937.1024450000004</v>
      </c>
      <c r="AT449" s="76">
        <f t="shared" ca="1" si="340"/>
        <v>1937.1024450000004</v>
      </c>
      <c r="AU449" s="76">
        <f t="shared" ca="1" si="340"/>
        <v>1937.1024450000004</v>
      </c>
      <c r="AV449" s="76">
        <f t="shared" ca="1" si="340"/>
        <v>1937.1024450000004</v>
      </c>
      <c r="AW449" s="76">
        <f t="shared" ca="1" si="340"/>
        <v>1937.1024450000004</v>
      </c>
      <c r="AX449" s="76">
        <f t="shared" ca="1" si="340"/>
        <v>1937.1024450000004</v>
      </c>
      <c r="AY449" s="76">
        <f t="shared" ca="1" si="340"/>
        <v>1937.1024450000004</v>
      </c>
      <c r="AZ449" s="76">
        <f t="shared" ca="1" si="340"/>
        <v>1937.1024450000004</v>
      </c>
      <c r="BA449" s="76">
        <f t="shared" ca="1" si="340"/>
        <v>1937.1024450000004</v>
      </c>
      <c r="BB449" s="76">
        <f t="shared" ca="1" si="340"/>
        <v>1937.1024450000004</v>
      </c>
      <c r="BC449" s="76">
        <f t="shared" ca="1" si="340"/>
        <v>1937.1024450000004</v>
      </c>
      <c r="BD449" s="76">
        <f t="shared" ca="1" si="340"/>
        <v>1937.1024450000004</v>
      </c>
      <c r="BE449" s="76">
        <f t="shared" ca="1" si="340"/>
        <v>1937.1024450000004</v>
      </c>
      <c r="BF449" s="76">
        <f t="shared" ca="1" si="340"/>
        <v>1937.1024450000004</v>
      </c>
      <c r="BG449" s="76">
        <f t="shared" ca="1" si="340"/>
        <v>1937.1024450000004</v>
      </c>
      <c r="BH449" s="76">
        <f t="shared" ref="BH449:CK449" ca="1" si="341">+BG448*(1-$I449)</f>
        <v>1937.1024450000004</v>
      </c>
      <c r="BI449" s="76">
        <f t="shared" ca="1" si="341"/>
        <v>1937.1024450000004</v>
      </c>
      <c r="BJ449" s="76">
        <f t="shared" ca="1" si="341"/>
        <v>1937.1024450000004</v>
      </c>
      <c r="BK449" s="76">
        <f t="shared" ca="1" si="341"/>
        <v>1937.1024450000004</v>
      </c>
      <c r="BL449" s="76">
        <f t="shared" ca="1" si="341"/>
        <v>1937.1024450000004</v>
      </c>
      <c r="BM449" s="76">
        <f t="shared" ca="1" si="341"/>
        <v>1937.1024450000004</v>
      </c>
      <c r="BN449" s="76">
        <f t="shared" ca="1" si="341"/>
        <v>1937.1024450000004</v>
      </c>
      <c r="BO449" s="76">
        <f t="shared" ca="1" si="341"/>
        <v>1937.1024450000004</v>
      </c>
      <c r="BP449" s="76">
        <f t="shared" ca="1" si="341"/>
        <v>1937.1024450000004</v>
      </c>
      <c r="BQ449" s="76">
        <f t="shared" ca="1" si="341"/>
        <v>1937.1024450000004</v>
      </c>
      <c r="BR449" s="76">
        <f t="shared" ca="1" si="341"/>
        <v>1937.1024450000004</v>
      </c>
      <c r="BS449" s="76">
        <f t="shared" ca="1" si="341"/>
        <v>1937.1024450000004</v>
      </c>
      <c r="BT449" s="76">
        <f t="shared" ca="1" si="341"/>
        <v>1937.1024450000004</v>
      </c>
      <c r="BU449" s="76">
        <f t="shared" ca="1" si="341"/>
        <v>1937.1024450000004</v>
      </c>
      <c r="BV449" s="76">
        <f t="shared" ca="1" si="341"/>
        <v>1937.1024450000004</v>
      </c>
      <c r="BW449" s="76">
        <f t="shared" ca="1" si="341"/>
        <v>1937.1024450000004</v>
      </c>
      <c r="BX449" s="76">
        <f t="shared" ca="1" si="341"/>
        <v>1937.1024450000004</v>
      </c>
      <c r="BY449" s="76">
        <f t="shared" ca="1" si="341"/>
        <v>1937.1024450000004</v>
      </c>
      <c r="BZ449" s="76">
        <f t="shared" ca="1" si="341"/>
        <v>1937.1024450000004</v>
      </c>
      <c r="CA449" s="76">
        <f t="shared" ca="1" si="341"/>
        <v>1937.1024450000004</v>
      </c>
      <c r="CB449" s="76">
        <f t="shared" ca="1" si="341"/>
        <v>1937.1024450000004</v>
      </c>
      <c r="CC449" s="76">
        <f t="shared" ca="1" si="341"/>
        <v>1937.1024450000004</v>
      </c>
      <c r="CD449" s="76">
        <f t="shared" ca="1" si="341"/>
        <v>1937.1024450000004</v>
      </c>
      <c r="CE449" s="76">
        <f t="shared" ca="1" si="341"/>
        <v>1937.1024450000004</v>
      </c>
      <c r="CF449" s="76">
        <f t="shared" ca="1" si="341"/>
        <v>1937.1024450000004</v>
      </c>
      <c r="CG449" s="76">
        <f t="shared" ca="1" si="341"/>
        <v>1937.1024450000004</v>
      </c>
      <c r="CH449" s="76">
        <f t="shared" ca="1" si="341"/>
        <v>1937.1024450000004</v>
      </c>
      <c r="CI449" s="76">
        <f t="shared" ca="1" si="341"/>
        <v>1937.1024450000004</v>
      </c>
      <c r="CJ449" s="76">
        <f t="shared" ca="1" si="341"/>
        <v>1937.1024450000004</v>
      </c>
      <c r="CK449" s="76">
        <f t="shared" ca="1" si="341"/>
        <v>1937.1024450000004</v>
      </c>
    </row>
    <row r="450" spans="2:89" outlineLevel="2" x14ac:dyDescent="0.35">
      <c r="B450" s="414">
        <f t="shared" si="313"/>
        <v>11</v>
      </c>
      <c r="C450" s="31"/>
      <c r="D450" t="s">
        <v>930</v>
      </c>
      <c r="E450" s="8" t="str">
        <f t="shared" si="311"/>
        <v>450 GROWTHCHURN-PV</v>
      </c>
      <c r="G450" s="31"/>
      <c r="H450" s="16">
        <f t="shared" si="314"/>
        <v>0.43999999999999995</v>
      </c>
      <c r="I450" s="415">
        <v>0.1</v>
      </c>
      <c r="J450" s="73"/>
      <c r="K450" s="15">
        <f t="shared" ref="K450:P459" ca="1" si="342">SUMIF($4:$4,K$2,450:450)</f>
        <v>1743.3922005000004</v>
      </c>
      <c r="L450" s="15">
        <f t="shared" ca="1" si="342"/>
        <v>1743.3922005000004</v>
      </c>
      <c r="M450" s="15">
        <f t="shared" ca="1" si="342"/>
        <v>1743.3922005000004</v>
      </c>
      <c r="N450" s="15">
        <f t="shared" ca="1" si="342"/>
        <v>1743.3922005000004</v>
      </c>
      <c r="O450" s="15">
        <f t="shared" ca="1" si="342"/>
        <v>1743.3922005000004</v>
      </c>
      <c r="P450" s="15">
        <f t="shared" si="342"/>
        <v>0</v>
      </c>
      <c r="R450" s="67"/>
      <c r="S450" s="76">
        <f t="shared" si="339"/>
        <v>0</v>
      </c>
      <c r="T450" s="76">
        <f t="shared" si="339"/>
        <v>0</v>
      </c>
      <c r="U450" s="76">
        <f t="shared" si="339"/>
        <v>0</v>
      </c>
      <c r="V450" s="76">
        <f t="shared" si="339"/>
        <v>0</v>
      </c>
      <c r="W450" s="76">
        <f t="shared" si="339"/>
        <v>0</v>
      </c>
      <c r="X450" s="76">
        <f t="shared" si="339"/>
        <v>0</v>
      </c>
      <c r="Y450" s="76">
        <f t="shared" si="339"/>
        <v>0</v>
      </c>
      <c r="Z450" s="76">
        <f t="shared" si="339"/>
        <v>0</v>
      </c>
      <c r="AA450" s="76">
        <f t="shared" si="339"/>
        <v>0</v>
      </c>
      <c r="AB450" s="76">
        <f t="shared" si="339"/>
        <v>0</v>
      </c>
      <c r="AC450" s="76">
        <f t="shared" ref="AC450:BH450" ca="1" si="343">+AB449*(1-$I450)</f>
        <v>1743.3922005000004</v>
      </c>
      <c r="AD450" s="76">
        <f t="shared" ca="1" si="343"/>
        <v>1743.3922005000004</v>
      </c>
      <c r="AE450" s="76">
        <f t="shared" ca="1" si="343"/>
        <v>1743.3922005000004</v>
      </c>
      <c r="AF450" s="76">
        <f t="shared" ca="1" si="343"/>
        <v>1743.3922005000004</v>
      </c>
      <c r="AG450" s="76">
        <f t="shared" ca="1" si="343"/>
        <v>1743.3922005000004</v>
      </c>
      <c r="AH450" s="76">
        <f t="shared" ca="1" si="343"/>
        <v>1743.3922005000004</v>
      </c>
      <c r="AI450" s="76">
        <f t="shared" ca="1" si="343"/>
        <v>1743.3922005000004</v>
      </c>
      <c r="AJ450" s="76">
        <f t="shared" ca="1" si="343"/>
        <v>1743.3922005000004</v>
      </c>
      <c r="AK450" s="76">
        <f t="shared" ca="1" si="343"/>
        <v>1743.3922005000004</v>
      </c>
      <c r="AL450" s="76">
        <f t="shared" ca="1" si="343"/>
        <v>1743.3922005000004</v>
      </c>
      <c r="AM450" s="76">
        <f t="shared" ca="1" si="343"/>
        <v>1743.3922005000004</v>
      </c>
      <c r="AN450" s="76">
        <f t="shared" ca="1" si="343"/>
        <v>1743.3922005000004</v>
      </c>
      <c r="AO450" s="76">
        <f t="shared" ca="1" si="343"/>
        <v>1743.3922005000004</v>
      </c>
      <c r="AP450" s="76">
        <f t="shared" ca="1" si="343"/>
        <v>1743.3922005000004</v>
      </c>
      <c r="AQ450" s="76">
        <f t="shared" ca="1" si="343"/>
        <v>1743.3922005000004</v>
      </c>
      <c r="AR450" s="76">
        <f t="shared" ca="1" si="343"/>
        <v>1743.3922005000004</v>
      </c>
      <c r="AS450" s="76">
        <f t="shared" ca="1" si="343"/>
        <v>1743.3922005000004</v>
      </c>
      <c r="AT450" s="76">
        <f t="shared" ca="1" si="343"/>
        <v>1743.3922005000004</v>
      </c>
      <c r="AU450" s="76">
        <f t="shared" ca="1" si="343"/>
        <v>1743.3922005000004</v>
      </c>
      <c r="AV450" s="76">
        <f t="shared" ca="1" si="343"/>
        <v>1743.3922005000004</v>
      </c>
      <c r="AW450" s="76">
        <f t="shared" ca="1" si="343"/>
        <v>1743.3922005000004</v>
      </c>
      <c r="AX450" s="76">
        <f t="shared" ca="1" si="343"/>
        <v>1743.3922005000004</v>
      </c>
      <c r="AY450" s="76">
        <f t="shared" ca="1" si="343"/>
        <v>1743.3922005000004</v>
      </c>
      <c r="AZ450" s="76">
        <f t="shared" ca="1" si="343"/>
        <v>1743.3922005000004</v>
      </c>
      <c r="BA450" s="76">
        <f t="shared" ca="1" si="343"/>
        <v>1743.3922005000004</v>
      </c>
      <c r="BB450" s="76">
        <f t="shared" ca="1" si="343"/>
        <v>1743.3922005000004</v>
      </c>
      <c r="BC450" s="76">
        <f t="shared" ca="1" si="343"/>
        <v>1743.3922005000004</v>
      </c>
      <c r="BD450" s="76">
        <f t="shared" ca="1" si="343"/>
        <v>1743.3922005000004</v>
      </c>
      <c r="BE450" s="76">
        <f t="shared" ca="1" si="343"/>
        <v>1743.3922005000004</v>
      </c>
      <c r="BF450" s="76">
        <f t="shared" ca="1" si="343"/>
        <v>1743.3922005000004</v>
      </c>
      <c r="BG450" s="76">
        <f t="shared" ca="1" si="343"/>
        <v>1743.3922005000004</v>
      </c>
      <c r="BH450" s="76">
        <f t="shared" ca="1" si="343"/>
        <v>1743.3922005000004</v>
      </c>
      <c r="BI450" s="76">
        <f t="shared" ref="BI450:CK450" ca="1" si="344">+BH449*(1-$I450)</f>
        <v>1743.3922005000004</v>
      </c>
      <c r="BJ450" s="76">
        <f t="shared" ca="1" si="344"/>
        <v>1743.3922005000004</v>
      </c>
      <c r="BK450" s="76">
        <f t="shared" ca="1" si="344"/>
        <v>1743.3922005000004</v>
      </c>
      <c r="BL450" s="76">
        <f t="shared" ca="1" si="344"/>
        <v>1743.3922005000004</v>
      </c>
      <c r="BM450" s="76">
        <f t="shared" ca="1" si="344"/>
        <v>1743.3922005000004</v>
      </c>
      <c r="BN450" s="76">
        <f t="shared" ca="1" si="344"/>
        <v>1743.3922005000004</v>
      </c>
      <c r="BO450" s="76">
        <f t="shared" ca="1" si="344"/>
        <v>1743.3922005000004</v>
      </c>
      <c r="BP450" s="76">
        <f t="shared" ca="1" si="344"/>
        <v>1743.3922005000004</v>
      </c>
      <c r="BQ450" s="76">
        <f t="shared" ca="1" si="344"/>
        <v>1743.3922005000004</v>
      </c>
      <c r="BR450" s="76">
        <f t="shared" ca="1" si="344"/>
        <v>1743.3922005000004</v>
      </c>
      <c r="BS450" s="76">
        <f t="shared" ca="1" si="344"/>
        <v>1743.3922005000004</v>
      </c>
      <c r="BT450" s="76">
        <f t="shared" ca="1" si="344"/>
        <v>1743.3922005000004</v>
      </c>
      <c r="BU450" s="76">
        <f t="shared" ca="1" si="344"/>
        <v>1743.3922005000004</v>
      </c>
      <c r="BV450" s="76">
        <f t="shared" ca="1" si="344"/>
        <v>1743.3922005000004</v>
      </c>
      <c r="BW450" s="76">
        <f t="shared" ca="1" si="344"/>
        <v>1743.3922005000004</v>
      </c>
      <c r="BX450" s="76">
        <f t="shared" ca="1" si="344"/>
        <v>1743.3922005000004</v>
      </c>
      <c r="BY450" s="76">
        <f t="shared" ca="1" si="344"/>
        <v>1743.3922005000004</v>
      </c>
      <c r="BZ450" s="76">
        <f t="shared" ca="1" si="344"/>
        <v>1743.3922005000004</v>
      </c>
      <c r="CA450" s="76">
        <f t="shared" ca="1" si="344"/>
        <v>1743.3922005000004</v>
      </c>
      <c r="CB450" s="76">
        <f t="shared" ca="1" si="344"/>
        <v>1743.3922005000004</v>
      </c>
      <c r="CC450" s="76">
        <f t="shared" ca="1" si="344"/>
        <v>1743.3922005000004</v>
      </c>
      <c r="CD450" s="76">
        <f t="shared" ca="1" si="344"/>
        <v>1743.3922005000004</v>
      </c>
      <c r="CE450" s="76">
        <f t="shared" ca="1" si="344"/>
        <v>1743.3922005000004</v>
      </c>
      <c r="CF450" s="76">
        <f t="shared" ca="1" si="344"/>
        <v>1743.3922005000004</v>
      </c>
      <c r="CG450" s="76">
        <f t="shared" ca="1" si="344"/>
        <v>1743.3922005000004</v>
      </c>
      <c r="CH450" s="76">
        <f t="shared" ca="1" si="344"/>
        <v>1743.3922005000004</v>
      </c>
      <c r="CI450" s="76">
        <f t="shared" ca="1" si="344"/>
        <v>1743.3922005000004</v>
      </c>
      <c r="CJ450" s="76">
        <f t="shared" ca="1" si="344"/>
        <v>1743.3922005000004</v>
      </c>
      <c r="CK450" s="76">
        <f t="shared" ca="1" si="344"/>
        <v>1743.3922005000004</v>
      </c>
    </row>
    <row r="451" spans="2:89" outlineLevel="2" x14ac:dyDescent="0.35">
      <c r="B451" s="414">
        <f t="shared" si="313"/>
        <v>12</v>
      </c>
      <c r="C451" s="31"/>
      <c r="D451" t="s">
        <v>930</v>
      </c>
      <c r="E451" s="8" t="str">
        <f t="shared" si="311"/>
        <v>451 GROWTHCHURN-PV</v>
      </c>
      <c r="G451" s="31"/>
      <c r="H451" s="16">
        <f t="shared" si="314"/>
        <v>0.47999999999999993</v>
      </c>
      <c r="I451" s="415">
        <v>0.1</v>
      </c>
      <c r="J451" s="73"/>
      <c r="K451" s="15">
        <f t="shared" ca="1" si="342"/>
        <v>1569.0529804500004</v>
      </c>
      <c r="L451" s="15">
        <f t="shared" ca="1" si="342"/>
        <v>1569.0529804500004</v>
      </c>
      <c r="M451" s="15">
        <f t="shared" ca="1" si="342"/>
        <v>1569.0529804500004</v>
      </c>
      <c r="N451" s="15">
        <f t="shared" ca="1" si="342"/>
        <v>1569.0529804500004</v>
      </c>
      <c r="O451" s="15">
        <f t="shared" ca="1" si="342"/>
        <v>1569.0529804500004</v>
      </c>
      <c r="P451" s="15">
        <f t="shared" si="342"/>
        <v>0</v>
      </c>
      <c r="R451" s="67"/>
      <c r="S451" s="76">
        <f t="shared" si="339"/>
        <v>0</v>
      </c>
      <c r="T451" s="76">
        <f t="shared" si="339"/>
        <v>0</v>
      </c>
      <c r="U451" s="76">
        <f t="shared" si="339"/>
        <v>0</v>
      </c>
      <c r="V451" s="76">
        <f t="shared" si="339"/>
        <v>0</v>
      </c>
      <c r="W451" s="76">
        <f t="shared" si="339"/>
        <v>0</v>
      </c>
      <c r="X451" s="76">
        <f t="shared" si="339"/>
        <v>0</v>
      </c>
      <c r="Y451" s="76">
        <f t="shared" si="339"/>
        <v>0</v>
      </c>
      <c r="Z451" s="76">
        <f t="shared" si="339"/>
        <v>0</v>
      </c>
      <c r="AA451" s="76">
        <f t="shared" si="339"/>
        <v>0</v>
      </c>
      <c r="AB451" s="76">
        <f t="shared" si="339"/>
        <v>0</v>
      </c>
      <c r="AC451" s="76">
        <f t="shared" si="339"/>
        <v>0</v>
      </c>
      <c r="AD451" s="76">
        <f t="shared" ref="AD451:BI451" ca="1" si="345">+AC450*(1-$I451)</f>
        <v>1569.0529804500004</v>
      </c>
      <c r="AE451" s="76">
        <f t="shared" ca="1" si="345"/>
        <v>1569.0529804500004</v>
      </c>
      <c r="AF451" s="76">
        <f t="shared" ca="1" si="345"/>
        <v>1569.0529804500004</v>
      </c>
      <c r="AG451" s="76">
        <f t="shared" ca="1" si="345"/>
        <v>1569.0529804500004</v>
      </c>
      <c r="AH451" s="76">
        <f t="shared" ca="1" si="345"/>
        <v>1569.0529804500004</v>
      </c>
      <c r="AI451" s="76">
        <f t="shared" ca="1" si="345"/>
        <v>1569.0529804500004</v>
      </c>
      <c r="AJ451" s="76">
        <f t="shared" ca="1" si="345"/>
        <v>1569.0529804500004</v>
      </c>
      <c r="AK451" s="76">
        <f t="shared" ca="1" si="345"/>
        <v>1569.0529804500004</v>
      </c>
      <c r="AL451" s="76">
        <f t="shared" ca="1" si="345"/>
        <v>1569.0529804500004</v>
      </c>
      <c r="AM451" s="76">
        <f t="shared" ca="1" si="345"/>
        <v>1569.0529804500004</v>
      </c>
      <c r="AN451" s="76">
        <f t="shared" ca="1" si="345"/>
        <v>1569.0529804500004</v>
      </c>
      <c r="AO451" s="76">
        <f t="shared" ca="1" si="345"/>
        <v>1569.0529804500004</v>
      </c>
      <c r="AP451" s="76">
        <f t="shared" ca="1" si="345"/>
        <v>1569.0529804500004</v>
      </c>
      <c r="AQ451" s="76">
        <f t="shared" ca="1" si="345"/>
        <v>1569.0529804500004</v>
      </c>
      <c r="AR451" s="76">
        <f t="shared" ca="1" si="345"/>
        <v>1569.0529804500004</v>
      </c>
      <c r="AS451" s="76">
        <f t="shared" ca="1" si="345"/>
        <v>1569.0529804500004</v>
      </c>
      <c r="AT451" s="76">
        <f t="shared" ca="1" si="345"/>
        <v>1569.0529804500004</v>
      </c>
      <c r="AU451" s="76">
        <f t="shared" ca="1" si="345"/>
        <v>1569.0529804500004</v>
      </c>
      <c r="AV451" s="76">
        <f t="shared" ca="1" si="345"/>
        <v>1569.0529804500004</v>
      </c>
      <c r="AW451" s="76">
        <f t="shared" ca="1" si="345"/>
        <v>1569.0529804500004</v>
      </c>
      <c r="AX451" s="76">
        <f t="shared" ca="1" si="345"/>
        <v>1569.0529804500004</v>
      </c>
      <c r="AY451" s="76">
        <f t="shared" ca="1" si="345"/>
        <v>1569.0529804500004</v>
      </c>
      <c r="AZ451" s="76">
        <f t="shared" ca="1" si="345"/>
        <v>1569.0529804500004</v>
      </c>
      <c r="BA451" s="76">
        <f t="shared" ca="1" si="345"/>
        <v>1569.0529804500004</v>
      </c>
      <c r="BB451" s="76">
        <f t="shared" ca="1" si="345"/>
        <v>1569.0529804500004</v>
      </c>
      <c r="BC451" s="76">
        <f t="shared" ca="1" si="345"/>
        <v>1569.0529804500004</v>
      </c>
      <c r="BD451" s="76">
        <f t="shared" ca="1" si="345"/>
        <v>1569.0529804500004</v>
      </c>
      <c r="BE451" s="76">
        <f t="shared" ca="1" si="345"/>
        <v>1569.0529804500004</v>
      </c>
      <c r="BF451" s="76">
        <f t="shared" ca="1" si="345"/>
        <v>1569.0529804500004</v>
      </c>
      <c r="BG451" s="76">
        <f t="shared" ca="1" si="345"/>
        <v>1569.0529804500004</v>
      </c>
      <c r="BH451" s="76">
        <f t="shared" ca="1" si="345"/>
        <v>1569.0529804500004</v>
      </c>
      <c r="BI451" s="76">
        <f t="shared" ca="1" si="345"/>
        <v>1569.0529804500004</v>
      </c>
      <c r="BJ451" s="76">
        <f t="shared" ref="BJ451:CK451" ca="1" si="346">+BI450*(1-$I451)</f>
        <v>1569.0529804500004</v>
      </c>
      <c r="BK451" s="76">
        <f t="shared" ca="1" si="346"/>
        <v>1569.0529804500004</v>
      </c>
      <c r="BL451" s="76">
        <f t="shared" ca="1" si="346"/>
        <v>1569.0529804500004</v>
      </c>
      <c r="BM451" s="76">
        <f t="shared" ca="1" si="346"/>
        <v>1569.0529804500004</v>
      </c>
      <c r="BN451" s="76">
        <f t="shared" ca="1" si="346"/>
        <v>1569.0529804500004</v>
      </c>
      <c r="BO451" s="76">
        <f t="shared" ca="1" si="346"/>
        <v>1569.0529804500004</v>
      </c>
      <c r="BP451" s="76">
        <f t="shared" ca="1" si="346"/>
        <v>1569.0529804500004</v>
      </c>
      <c r="BQ451" s="76">
        <f t="shared" ca="1" si="346"/>
        <v>1569.0529804500004</v>
      </c>
      <c r="BR451" s="76">
        <f t="shared" ca="1" si="346"/>
        <v>1569.0529804500004</v>
      </c>
      <c r="BS451" s="76">
        <f t="shared" ca="1" si="346"/>
        <v>1569.0529804500004</v>
      </c>
      <c r="BT451" s="76">
        <f t="shared" ca="1" si="346"/>
        <v>1569.0529804500004</v>
      </c>
      <c r="BU451" s="76">
        <f t="shared" ca="1" si="346"/>
        <v>1569.0529804500004</v>
      </c>
      <c r="BV451" s="76">
        <f t="shared" ca="1" si="346"/>
        <v>1569.0529804500004</v>
      </c>
      <c r="BW451" s="76">
        <f t="shared" ca="1" si="346"/>
        <v>1569.0529804500004</v>
      </c>
      <c r="BX451" s="76">
        <f t="shared" ca="1" si="346"/>
        <v>1569.0529804500004</v>
      </c>
      <c r="BY451" s="76">
        <f t="shared" ca="1" si="346"/>
        <v>1569.0529804500004</v>
      </c>
      <c r="BZ451" s="76">
        <f t="shared" ca="1" si="346"/>
        <v>1569.0529804500004</v>
      </c>
      <c r="CA451" s="76">
        <f t="shared" ca="1" si="346"/>
        <v>1569.0529804500004</v>
      </c>
      <c r="CB451" s="76">
        <f t="shared" ca="1" si="346"/>
        <v>1569.0529804500004</v>
      </c>
      <c r="CC451" s="76">
        <f t="shared" ca="1" si="346"/>
        <v>1569.0529804500004</v>
      </c>
      <c r="CD451" s="76">
        <f t="shared" ca="1" si="346"/>
        <v>1569.0529804500004</v>
      </c>
      <c r="CE451" s="76">
        <f t="shared" ca="1" si="346"/>
        <v>1569.0529804500004</v>
      </c>
      <c r="CF451" s="76">
        <f t="shared" ca="1" si="346"/>
        <v>1569.0529804500004</v>
      </c>
      <c r="CG451" s="76">
        <f t="shared" ca="1" si="346"/>
        <v>1569.0529804500004</v>
      </c>
      <c r="CH451" s="76">
        <f t="shared" ca="1" si="346"/>
        <v>1569.0529804500004</v>
      </c>
      <c r="CI451" s="76">
        <f t="shared" ca="1" si="346"/>
        <v>1569.0529804500004</v>
      </c>
      <c r="CJ451" s="76">
        <f t="shared" ca="1" si="346"/>
        <v>1569.0529804500004</v>
      </c>
      <c r="CK451" s="76">
        <f t="shared" ca="1" si="346"/>
        <v>1569.0529804500004</v>
      </c>
    </row>
    <row r="452" spans="2:89" outlineLevel="2" x14ac:dyDescent="0.35">
      <c r="B452" s="414">
        <f t="shared" si="313"/>
        <v>13</v>
      </c>
      <c r="C452" s="31"/>
      <c r="D452" t="s">
        <v>930</v>
      </c>
      <c r="E452" s="8" t="str">
        <f t="shared" si="311"/>
        <v>452 GROWTHCHURN-PV</v>
      </c>
      <c r="G452" s="31"/>
      <c r="H452" s="16">
        <f t="shared" si="314"/>
        <v>0.51999999999999991</v>
      </c>
      <c r="I452" s="415">
        <v>0.1</v>
      </c>
      <c r="J452" s="73"/>
      <c r="K452" s="15">
        <f t="shared" si="342"/>
        <v>0</v>
      </c>
      <c r="L452" s="15">
        <f t="shared" ca="1" si="342"/>
        <v>1412.1476824050003</v>
      </c>
      <c r="M452" s="15">
        <f t="shared" ca="1" si="342"/>
        <v>1412.1476824050003</v>
      </c>
      <c r="N452" s="15">
        <f t="shared" ca="1" si="342"/>
        <v>1412.1476824050003</v>
      </c>
      <c r="O452" s="15">
        <f t="shared" ca="1" si="342"/>
        <v>1412.1476824050003</v>
      </c>
      <c r="P452" s="15">
        <f t="shared" si="342"/>
        <v>0</v>
      </c>
      <c r="R452" s="67"/>
      <c r="S452" s="76">
        <f t="shared" si="339"/>
        <v>0</v>
      </c>
      <c r="T452" s="76">
        <f t="shared" si="339"/>
        <v>0</v>
      </c>
      <c r="U452" s="76">
        <f t="shared" si="339"/>
        <v>0</v>
      </c>
      <c r="V452" s="76">
        <f t="shared" si="339"/>
        <v>0</v>
      </c>
      <c r="W452" s="76">
        <f t="shared" si="339"/>
        <v>0</v>
      </c>
      <c r="X452" s="76">
        <f t="shared" si="339"/>
        <v>0</v>
      </c>
      <c r="Y452" s="76">
        <f t="shared" si="339"/>
        <v>0</v>
      </c>
      <c r="Z452" s="76">
        <f t="shared" si="339"/>
        <v>0</v>
      </c>
      <c r="AA452" s="76">
        <f t="shared" si="339"/>
        <v>0</v>
      </c>
      <c r="AB452" s="76">
        <f t="shared" si="339"/>
        <v>0</v>
      </c>
      <c r="AC452" s="76">
        <f t="shared" si="339"/>
        <v>0</v>
      </c>
      <c r="AD452" s="76">
        <f t="shared" si="339"/>
        <v>0</v>
      </c>
      <c r="AE452" s="76">
        <f t="shared" ref="AE452:BJ452" ca="1" si="347">+AD451*(1-$I452)</f>
        <v>1412.1476824050003</v>
      </c>
      <c r="AF452" s="76">
        <f t="shared" ca="1" si="347"/>
        <v>1412.1476824050003</v>
      </c>
      <c r="AG452" s="76">
        <f t="shared" ca="1" si="347"/>
        <v>1412.1476824050003</v>
      </c>
      <c r="AH452" s="76">
        <f t="shared" ca="1" si="347"/>
        <v>1412.1476824050003</v>
      </c>
      <c r="AI452" s="76">
        <f t="shared" ca="1" si="347"/>
        <v>1412.1476824050003</v>
      </c>
      <c r="AJ452" s="76">
        <f t="shared" ca="1" si="347"/>
        <v>1412.1476824050003</v>
      </c>
      <c r="AK452" s="76">
        <f t="shared" ca="1" si="347"/>
        <v>1412.1476824050003</v>
      </c>
      <c r="AL452" s="76">
        <f t="shared" ca="1" si="347"/>
        <v>1412.1476824050003</v>
      </c>
      <c r="AM452" s="76">
        <f t="shared" ca="1" si="347"/>
        <v>1412.1476824050003</v>
      </c>
      <c r="AN452" s="76">
        <f t="shared" ca="1" si="347"/>
        <v>1412.1476824050003</v>
      </c>
      <c r="AO452" s="76">
        <f t="shared" ca="1" si="347"/>
        <v>1412.1476824050003</v>
      </c>
      <c r="AP452" s="76">
        <f t="shared" ca="1" si="347"/>
        <v>1412.1476824050003</v>
      </c>
      <c r="AQ452" s="76">
        <f t="shared" ca="1" si="347"/>
        <v>1412.1476824050003</v>
      </c>
      <c r="AR452" s="76">
        <f t="shared" ca="1" si="347"/>
        <v>1412.1476824050003</v>
      </c>
      <c r="AS452" s="76">
        <f t="shared" ca="1" si="347"/>
        <v>1412.1476824050003</v>
      </c>
      <c r="AT452" s="76">
        <f t="shared" ca="1" si="347"/>
        <v>1412.1476824050003</v>
      </c>
      <c r="AU452" s="76">
        <f t="shared" ca="1" si="347"/>
        <v>1412.1476824050003</v>
      </c>
      <c r="AV452" s="76">
        <f t="shared" ca="1" si="347"/>
        <v>1412.1476824050003</v>
      </c>
      <c r="AW452" s="76">
        <f t="shared" ca="1" si="347"/>
        <v>1412.1476824050003</v>
      </c>
      <c r="AX452" s="76">
        <f t="shared" ca="1" si="347"/>
        <v>1412.1476824050003</v>
      </c>
      <c r="AY452" s="76">
        <f t="shared" ca="1" si="347"/>
        <v>1412.1476824050003</v>
      </c>
      <c r="AZ452" s="76">
        <f t="shared" ca="1" si="347"/>
        <v>1412.1476824050003</v>
      </c>
      <c r="BA452" s="76">
        <f t="shared" ca="1" si="347"/>
        <v>1412.1476824050003</v>
      </c>
      <c r="BB452" s="76">
        <f t="shared" ca="1" si="347"/>
        <v>1412.1476824050003</v>
      </c>
      <c r="BC452" s="76">
        <f t="shared" ca="1" si="347"/>
        <v>1412.1476824050003</v>
      </c>
      <c r="BD452" s="76">
        <f t="shared" ca="1" si="347"/>
        <v>1412.1476824050003</v>
      </c>
      <c r="BE452" s="76">
        <f t="shared" ca="1" si="347"/>
        <v>1412.1476824050003</v>
      </c>
      <c r="BF452" s="76">
        <f t="shared" ca="1" si="347"/>
        <v>1412.1476824050003</v>
      </c>
      <c r="BG452" s="76">
        <f t="shared" ca="1" si="347"/>
        <v>1412.1476824050003</v>
      </c>
      <c r="BH452" s="76">
        <f t="shared" ca="1" si="347"/>
        <v>1412.1476824050003</v>
      </c>
      <c r="BI452" s="76">
        <f t="shared" ca="1" si="347"/>
        <v>1412.1476824050003</v>
      </c>
      <c r="BJ452" s="76">
        <f t="shared" ca="1" si="347"/>
        <v>1412.1476824050003</v>
      </c>
      <c r="BK452" s="76">
        <f t="shared" ref="BK452:CK452" ca="1" si="348">+BJ451*(1-$I452)</f>
        <v>1412.1476824050003</v>
      </c>
      <c r="BL452" s="76">
        <f t="shared" ca="1" si="348"/>
        <v>1412.1476824050003</v>
      </c>
      <c r="BM452" s="76">
        <f t="shared" ca="1" si="348"/>
        <v>1412.1476824050003</v>
      </c>
      <c r="BN452" s="76">
        <f t="shared" ca="1" si="348"/>
        <v>1412.1476824050003</v>
      </c>
      <c r="BO452" s="76">
        <f t="shared" ca="1" si="348"/>
        <v>1412.1476824050003</v>
      </c>
      <c r="BP452" s="76">
        <f t="shared" ca="1" si="348"/>
        <v>1412.1476824050003</v>
      </c>
      <c r="BQ452" s="76">
        <f t="shared" ca="1" si="348"/>
        <v>1412.1476824050003</v>
      </c>
      <c r="BR452" s="76">
        <f t="shared" ca="1" si="348"/>
        <v>1412.1476824050003</v>
      </c>
      <c r="BS452" s="76">
        <f t="shared" ca="1" si="348"/>
        <v>1412.1476824050003</v>
      </c>
      <c r="BT452" s="76">
        <f t="shared" ca="1" si="348"/>
        <v>1412.1476824050003</v>
      </c>
      <c r="BU452" s="76">
        <f t="shared" ca="1" si="348"/>
        <v>1412.1476824050003</v>
      </c>
      <c r="BV452" s="76">
        <f t="shared" ca="1" si="348"/>
        <v>1412.1476824050003</v>
      </c>
      <c r="BW452" s="76">
        <f t="shared" ca="1" si="348"/>
        <v>1412.1476824050003</v>
      </c>
      <c r="BX452" s="76">
        <f t="shared" ca="1" si="348"/>
        <v>1412.1476824050003</v>
      </c>
      <c r="BY452" s="76">
        <f t="shared" ca="1" si="348"/>
        <v>1412.1476824050003</v>
      </c>
      <c r="BZ452" s="76">
        <f t="shared" ca="1" si="348"/>
        <v>1412.1476824050003</v>
      </c>
      <c r="CA452" s="76">
        <f t="shared" ca="1" si="348"/>
        <v>1412.1476824050003</v>
      </c>
      <c r="CB452" s="76">
        <f t="shared" ca="1" si="348"/>
        <v>1412.1476824050003</v>
      </c>
      <c r="CC452" s="76">
        <f t="shared" ca="1" si="348"/>
        <v>1412.1476824050003</v>
      </c>
      <c r="CD452" s="76">
        <f t="shared" ca="1" si="348"/>
        <v>1412.1476824050003</v>
      </c>
      <c r="CE452" s="76">
        <f t="shared" ca="1" si="348"/>
        <v>1412.1476824050003</v>
      </c>
      <c r="CF452" s="76">
        <f t="shared" ca="1" si="348"/>
        <v>1412.1476824050003</v>
      </c>
      <c r="CG452" s="76">
        <f t="shared" ca="1" si="348"/>
        <v>1412.1476824050003</v>
      </c>
      <c r="CH452" s="76">
        <f t="shared" ca="1" si="348"/>
        <v>1412.1476824050003</v>
      </c>
      <c r="CI452" s="76">
        <f t="shared" ca="1" si="348"/>
        <v>1412.1476824050003</v>
      </c>
      <c r="CJ452" s="76">
        <f t="shared" ca="1" si="348"/>
        <v>1412.1476824050003</v>
      </c>
      <c r="CK452" s="76">
        <f t="shared" ca="1" si="348"/>
        <v>1412.1476824050003</v>
      </c>
    </row>
    <row r="453" spans="2:89" outlineLevel="2" x14ac:dyDescent="0.35">
      <c r="B453" s="414">
        <f t="shared" si="313"/>
        <v>14</v>
      </c>
      <c r="C453" s="31"/>
      <c r="D453" t="s">
        <v>930</v>
      </c>
      <c r="E453" s="8" t="str">
        <f t="shared" si="311"/>
        <v>453 GROWTHCHURN-PV</v>
      </c>
      <c r="G453" s="31"/>
      <c r="H453" s="16">
        <f t="shared" si="314"/>
        <v>0.55999999999999994</v>
      </c>
      <c r="I453" s="415">
        <v>0.1</v>
      </c>
      <c r="J453" s="73"/>
      <c r="K453" s="15">
        <f t="shared" si="342"/>
        <v>0</v>
      </c>
      <c r="L453" s="15">
        <f t="shared" ca="1" si="342"/>
        <v>1270.9329141645003</v>
      </c>
      <c r="M453" s="15">
        <f t="shared" ca="1" si="342"/>
        <v>1270.9329141645003</v>
      </c>
      <c r="N453" s="15">
        <f t="shared" ca="1" si="342"/>
        <v>1270.9329141645003</v>
      </c>
      <c r="O453" s="15">
        <f t="shared" ca="1" si="342"/>
        <v>1270.9329141645003</v>
      </c>
      <c r="P453" s="15">
        <f t="shared" si="342"/>
        <v>0</v>
      </c>
      <c r="R453" s="67"/>
      <c r="S453" s="76">
        <f t="shared" si="339"/>
        <v>0</v>
      </c>
      <c r="T453" s="76">
        <f t="shared" si="339"/>
        <v>0</v>
      </c>
      <c r="U453" s="76">
        <f t="shared" si="339"/>
        <v>0</v>
      </c>
      <c r="V453" s="76">
        <f t="shared" si="339"/>
        <v>0</v>
      </c>
      <c r="W453" s="76">
        <f t="shared" si="339"/>
        <v>0</v>
      </c>
      <c r="X453" s="76">
        <f t="shared" si="339"/>
        <v>0</v>
      </c>
      <c r="Y453" s="76">
        <f t="shared" si="339"/>
        <v>0</v>
      </c>
      <c r="Z453" s="76">
        <f t="shared" si="339"/>
        <v>0</v>
      </c>
      <c r="AA453" s="76">
        <f t="shared" si="339"/>
        <v>0</v>
      </c>
      <c r="AB453" s="76">
        <f t="shared" si="339"/>
        <v>0</v>
      </c>
      <c r="AC453" s="76">
        <f t="shared" si="339"/>
        <v>0</v>
      </c>
      <c r="AD453" s="76">
        <f t="shared" si="339"/>
        <v>0</v>
      </c>
      <c r="AE453" s="76">
        <f t="shared" si="339"/>
        <v>0</v>
      </c>
      <c r="AF453" s="76">
        <f t="shared" ref="AF453:BK453" ca="1" si="349">+AE452*(1-$I453)</f>
        <v>1270.9329141645003</v>
      </c>
      <c r="AG453" s="76">
        <f t="shared" ca="1" si="349"/>
        <v>1270.9329141645003</v>
      </c>
      <c r="AH453" s="76">
        <f t="shared" ca="1" si="349"/>
        <v>1270.9329141645003</v>
      </c>
      <c r="AI453" s="76">
        <f t="shared" ca="1" si="349"/>
        <v>1270.9329141645003</v>
      </c>
      <c r="AJ453" s="76">
        <f t="shared" ca="1" si="349"/>
        <v>1270.9329141645003</v>
      </c>
      <c r="AK453" s="76">
        <f t="shared" ca="1" si="349"/>
        <v>1270.9329141645003</v>
      </c>
      <c r="AL453" s="76">
        <f t="shared" ca="1" si="349"/>
        <v>1270.9329141645003</v>
      </c>
      <c r="AM453" s="76">
        <f t="shared" ca="1" si="349"/>
        <v>1270.9329141645003</v>
      </c>
      <c r="AN453" s="76">
        <f t="shared" ca="1" si="349"/>
        <v>1270.9329141645003</v>
      </c>
      <c r="AO453" s="76">
        <f t="shared" ca="1" si="349"/>
        <v>1270.9329141645003</v>
      </c>
      <c r="AP453" s="76">
        <f t="shared" ca="1" si="349"/>
        <v>1270.9329141645003</v>
      </c>
      <c r="AQ453" s="76">
        <f t="shared" ca="1" si="349"/>
        <v>1270.9329141645003</v>
      </c>
      <c r="AR453" s="76">
        <f t="shared" ca="1" si="349"/>
        <v>1270.9329141645003</v>
      </c>
      <c r="AS453" s="76">
        <f t="shared" ca="1" si="349"/>
        <v>1270.9329141645003</v>
      </c>
      <c r="AT453" s="76">
        <f t="shared" ca="1" si="349"/>
        <v>1270.9329141645003</v>
      </c>
      <c r="AU453" s="76">
        <f t="shared" ca="1" si="349"/>
        <v>1270.9329141645003</v>
      </c>
      <c r="AV453" s="76">
        <f t="shared" ca="1" si="349"/>
        <v>1270.9329141645003</v>
      </c>
      <c r="AW453" s="76">
        <f t="shared" ca="1" si="349"/>
        <v>1270.9329141645003</v>
      </c>
      <c r="AX453" s="76">
        <f t="shared" ca="1" si="349"/>
        <v>1270.9329141645003</v>
      </c>
      <c r="AY453" s="76">
        <f t="shared" ca="1" si="349"/>
        <v>1270.9329141645003</v>
      </c>
      <c r="AZ453" s="76">
        <f t="shared" ca="1" si="349"/>
        <v>1270.9329141645003</v>
      </c>
      <c r="BA453" s="76">
        <f t="shared" ca="1" si="349"/>
        <v>1270.9329141645003</v>
      </c>
      <c r="BB453" s="76">
        <f t="shared" ca="1" si="349"/>
        <v>1270.9329141645003</v>
      </c>
      <c r="BC453" s="76">
        <f t="shared" ca="1" si="349"/>
        <v>1270.9329141645003</v>
      </c>
      <c r="BD453" s="76">
        <f t="shared" ca="1" si="349"/>
        <v>1270.9329141645003</v>
      </c>
      <c r="BE453" s="76">
        <f t="shared" ca="1" si="349"/>
        <v>1270.9329141645003</v>
      </c>
      <c r="BF453" s="76">
        <f t="shared" ca="1" si="349"/>
        <v>1270.9329141645003</v>
      </c>
      <c r="BG453" s="76">
        <f t="shared" ca="1" si="349"/>
        <v>1270.9329141645003</v>
      </c>
      <c r="BH453" s="76">
        <f t="shared" ca="1" si="349"/>
        <v>1270.9329141645003</v>
      </c>
      <c r="BI453" s="76">
        <f t="shared" ca="1" si="349"/>
        <v>1270.9329141645003</v>
      </c>
      <c r="BJ453" s="76">
        <f t="shared" ca="1" si="349"/>
        <v>1270.9329141645003</v>
      </c>
      <c r="BK453" s="76">
        <f t="shared" ca="1" si="349"/>
        <v>1270.9329141645003</v>
      </c>
      <c r="BL453" s="76">
        <f t="shared" ref="BL453:CK453" ca="1" si="350">+BK452*(1-$I453)</f>
        <v>1270.9329141645003</v>
      </c>
      <c r="BM453" s="76">
        <f t="shared" ca="1" si="350"/>
        <v>1270.9329141645003</v>
      </c>
      <c r="BN453" s="76">
        <f t="shared" ca="1" si="350"/>
        <v>1270.9329141645003</v>
      </c>
      <c r="BO453" s="76">
        <f t="shared" ca="1" si="350"/>
        <v>1270.9329141645003</v>
      </c>
      <c r="BP453" s="76">
        <f t="shared" ca="1" si="350"/>
        <v>1270.9329141645003</v>
      </c>
      <c r="BQ453" s="76">
        <f t="shared" ca="1" si="350"/>
        <v>1270.9329141645003</v>
      </c>
      <c r="BR453" s="76">
        <f t="shared" ca="1" si="350"/>
        <v>1270.9329141645003</v>
      </c>
      <c r="BS453" s="76">
        <f t="shared" ca="1" si="350"/>
        <v>1270.9329141645003</v>
      </c>
      <c r="BT453" s="76">
        <f t="shared" ca="1" si="350"/>
        <v>1270.9329141645003</v>
      </c>
      <c r="BU453" s="76">
        <f t="shared" ca="1" si="350"/>
        <v>1270.9329141645003</v>
      </c>
      <c r="BV453" s="76">
        <f t="shared" ca="1" si="350"/>
        <v>1270.9329141645003</v>
      </c>
      <c r="BW453" s="76">
        <f t="shared" ca="1" si="350"/>
        <v>1270.9329141645003</v>
      </c>
      <c r="BX453" s="76">
        <f t="shared" ca="1" si="350"/>
        <v>1270.9329141645003</v>
      </c>
      <c r="BY453" s="76">
        <f t="shared" ca="1" si="350"/>
        <v>1270.9329141645003</v>
      </c>
      <c r="BZ453" s="76">
        <f t="shared" ca="1" si="350"/>
        <v>1270.9329141645003</v>
      </c>
      <c r="CA453" s="76">
        <f t="shared" ca="1" si="350"/>
        <v>1270.9329141645003</v>
      </c>
      <c r="CB453" s="76">
        <f t="shared" ca="1" si="350"/>
        <v>1270.9329141645003</v>
      </c>
      <c r="CC453" s="76">
        <f t="shared" ca="1" si="350"/>
        <v>1270.9329141645003</v>
      </c>
      <c r="CD453" s="76">
        <f t="shared" ca="1" si="350"/>
        <v>1270.9329141645003</v>
      </c>
      <c r="CE453" s="76">
        <f t="shared" ca="1" si="350"/>
        <v>1270.9329141645003</v>
      </c>
      <c r="CF453" s="76">
        <f t="shared" ca="1" si="350"/>
        <v>1270.9329141645003</v>
      </c>
      <c r="CG453" s="76">
        <f t="shared" ca="1" si="350"/>
        <v>1270.9329141645003</v>
      </c>
      <c r="CH453" s="76">
        <f t="shared" ca="1" si="350"/>
        <v>1270.9329141645003</v>
      </c>
      <c r="CI453" s="76">
        <f t="shared" ca="1" si="350"/>
        <v>1270.9329141645003</v>
      </c>
      <c r="CJ453" s="76">
        <f t="shared" ca="1" si="350"/>
        <v>1270.9329141645003</v>
      </c>
      <c r="CK453" s="76">
        <f t="shared" ca="1" si="350"/>
        <v>1270.9329141645003</v>
      </c>
    </row>
    <row r="454" spans="2:89" outlineLevel="2" x14ac:dyDescent="0.35">
      <c r="B454" s="414">
        <f t="shared" si="313"/>
        <v>15</v>
      </c>
      <c r="C454" s="31"/>
      <c r="D454" t="s">
        <v>930</v>
      </c>
      <c r="E454" s="8" t="str">
        <f t="shared" si="311"/>
        <v>454 GROWTHCHURN-PV</v>
      </c>
      <c r="G454" s="31"/>
      <c r="H454" s="16">
        <f t="shared" si="314"/>
        <v>0.6</v>
      </c>
      <c r="I454" s="415">
        <v>0.1</v>
      </c>
      <c r="J454" s="73"/>
      <c r="K454" s="15">
        <f t="shared" si="342"/>
        <v>0</v>
      </c>
      <c r="L454" s="15">
        <f t="shared" ca="1" si="342"/>
        <v>1143.8396227480503</v>
      </c>
      <c r="M454" s="15">
        <f t="shared" ca="1" si="342"/>
        <v>1143.8396227480503</v>
      </c>
      <c r="N454" s="15">
        <f t="shared" ca="1" si="342"/>
        <v>1143.8396227480503</v>
      </c>
      <c r="O454" s="15">
        <f t="shared" ca="1" si="342"/>
        <v>1143.8396227480503</v>
      </c>
      <c r="P454" s="15">
        <f t="shared" si="342"/>
        <v>0</v>
      </c>
      <c r="R454" s="67"/>
      <c r="S454" s="76">
        <f t="shared" si="339"/>
        <v>0</v>
      </c>
      <c r="T454" s="76">
        <f t="shared" si="339"/>
        <v>0</v>
      </c>
      <c r="U454" s="76">
        <f t="shared" si="339"/>
        <v>0</v>
      </c>
      <c r="V454" s="76">
        <f t="shared" si="339"/>
        <v>0</v>
      </c>
      <c r="W454" s="76">
        <f t="shared" si="339"/>
        <v>0</v>
      </c>
      <c r="X454" s="76">
        <f t="shared" si="339"/>
        <v>0</v>
      </c>
      <c r="Y454" s="76">
        <f t="shared" si="339"/>
        <v>0</v>
      </c>
      <c r="Z454" s="76">
        <f t="shared" si="339"/>
        <v>0</v>
      </c>
      <c r="AA454" s="76">
        <f t="shared" si="339"/>
        <v>0</v>
      </c>
      <c r="AB454" s="76">
        <f t="shared" si="339"/>
        <v>0</v>
      </c>
      <c r="AC454" s="76">
        <f t="shared" si="339"/>
        <v>0</v>
      </c>
      <c r="AD454" s="76">
        <f t="shared" si="339"/>
        <v>0</v>
      </c>
      <c r="AE454" s="76">
        <f t="shared" si="339"/>
        <v>0</v>
      </c>
      <c r="AF454" s="76">
        <f t="shared" si="339"/>
        <v>0</v>
      </c>
      <c r="AG454" s="76">
        <f t="shared" ref="AG454:BL454" ca="1" si="351">+AF453*(1-$I454)</f>
        <v>1143.8396227480503</v>
      </c>
      <c r="AH454" s="76">
        <f t="shared" ca="1" si="351"/>
        <v>1143.8396227480503</v>
      </c>
      <c r="AI454" s="76">
        <f t="shared" ca="1" si="351"/>
        <v>1143.8396227480503</v>
      </c>
      <c r="AJ454" s="76">
        <f t="shared" ca="1" si="351"/>
        <v>1143.8396227480503</v>
      </c>
      <c r="AK454" s="76">
        <f t="shared" ca="1" si="351"/>
        <v>1143.8396227480503</v>
      </c>
      <c r="AL454" s="76">
        <f t="shared" ca="1" si="351"/>
        <v>1143.8396227480503</v>
      </c>
      <c r="AM454" s="76">
        <f t="shared" ca="1" si="351"/>
        <v>1143.8396227480503</v>
      </c>
      <c r="AN454" s="76">
        <f t="shared" ca="1" si="351"/>
        <v>1143.8396227480503</v>
      </c>
      <c r="AO454" s="76">
        <f t="shared" ca="1" si="351"/>
        <v>1143.8396227480503</v>
      </c>
      <c r="AP454" s="76">
        <f t="shared" ca="1" si="351"/>
        <v>1143.8396227480503</v>
      </c>
      <c r="AQ454" s="76">
        <f t="shared" ca="1" si="351"/>
        <v>1143.8396227480503</v>
      </c>
      <c r="AR454" s="76">
        <f t="shared" ca="1" si="351"/>
        <v>1143.8396227480503</v>
      </c>
      <c r="AS454" s="76">
        <f t="shared" ca="1" si="351"/>
        <v>1143.8396227480503</v>
      </c>
      <c r="AT454" s="76">
        <f t="shared" ca="1" si="351"/>
        <v>1143.8396227480503</v>
      </c>
      <c r="AU454" s="76">
        <f t="shared" ca="1" si="351"/>
        <v>1143.8396227480503</v>
      </c>
      <c r="AV454" s="76">
        <f t="shared" ca="1" si="351"/>
        <v>1143.8396227480503</v>
      </c>
      <c r="AW454" s="76">
        <f t="shared" ca="1" si="351"/>
        <v>1143.8396227480503</v>
      </c>
      <c r="AX454" s="76">
        <f t="shared" ca="1" si="351"/>
        <v>1143.8396227480503</v>
      </c>
      <c r="AY454" s="76">
        <f t="shared" ca="1" si="351"/>
        <v>1143.8396227480503</v>
      </c>
      <c r="AZ454" s="76">
        <f t="shared" ca="1" si="351"/>
        <v>1143.8396227480503</v>
      </c>
      <c r="BA454" s="76">
        <f t="shared" ca="1" si="351"/>
        <v>1143.8396227480503</v>
      </c>
      <c r="BB454" s="76">
        <f t="shared" ca="1" si="351"/>
        <v>1143.8396227480503</v>
      </c>
      <c r="BC454" s="76">
        <f t="shared" ca="1" si="351"/>
        <v>1143.8396227480503</v>
      </c>
      <c r="BD454" s="76">
        <f t="shared" ca="1" si="351"/>
        <v>1143.8396227480503</v>
      </c>
      <c r="BE454" s="76">
        <f t="shared" ca="1" si="351"/>
        <v>1143.8396227480503</v>
      </c>
      <c r="BF454" s="76">
        <f t="shared" ca="1" si="351"/>
        <v>1143.8396227480503</v>
      </c>
      <c r="BG454" s="76">
        <f t="shared" ca="1" si="351"/>
        <v>1143.8396227480503</v>
      </c>
      <c r="BH454" s="76">
        <f t="shared" ca="1" si="351"/>
        <v>1143.8396227480503</v>
      </c>
      <c r="BI454" s="76">
        <f t="shared" ca="1" si="351"/>
        <v>1143.8396227480503</v>
      </c>
      <c r="BJ454" s="76">
        <f t="shared" ca="1" si="351"/>
        <v>1143.8396227480503</v>
      </c>
      <c r="BK454" s="76">
        <f t="shared" ca="1" si="351"/>
        <v>1143.8396227480503</v>
      </c>
      <c r="BL454" s="76">
        <f t="shared" ca="1" si="351"/>
        <v>1143.8396227480503</v>
      </c>
      <c r="BM454" s="76">
        <f t="shared" ref="BM454:CK454" ca="1" si="352">+BL453*(1-$I454)</f>
        <v>1143.8396227480503</v>
      </c>
      <c r="BN454" s="76">
        <f t="shared" ca="1" si="352"/>
        <v>1143.8396227480503</v>
      </c>
      <c r="BO454" s="76">
        <f t="shared" ca="1" si="352"/>
        <v>1143.8396227480503</v>
      </c>
      <c r="BP454" s="76">
        <f t="shared" ca="1" si="352"/>
        <v>1143.8396227480503</v>
      </c>
      <c r="BQ454" s="76">
        <f t="shared" ca="1" si="352"/>
        <v>1143.8396227480503</v>
      </c>
      <c r="BR454" s="76">
        <f t="shared" ca="1" si="352"/>
        <v>1143.8396227480503</v>
      </c>
      <c r="BS454" s="76">
        <f t="shared" ca="1" si="352"/>
        <v>1143.8396227480503</v>
      </c>
      <c r="BT454" s="76">
        <f t="shared" ca="1" si="352"/>
        <v>1143.8396227480503</v>
      </c>
      <c r="BU454" s="76">
        <f t="shared" ca="1" si="352"/>
        <v>1143.8396227480503</v>
      </c>
      <c r="BV454" s="76">
        <f t="shared" ca="1" si="352"/>
        <v>1143.8396227480503</v>
      </c>
      <c r="BW454" s="76">
        <f t="shared" ca="1" si="352"/>
        <v>1143.8396227480503</v>
      </c>
      <c r="BX454" s="76">
        <f t="shared" ca="1" si="352"/>
        <v>1143.8396227480503</v>
      </c>
      <c r="BY454" s="76">
        <f t="shared" ca="1" si="352"/>
        <v>1143.8396227480503</v>
      </c>
      <c r="BZ454" s="76">
        <f t="shared" ca="1" si="352"/>
        <v>1143.8396227480503</v>
      </c>
      <c r="CA454" s="76">
        <f t="shared" ca="1" si="352"/>
        <v>1143.8396227480503</v>
      </c>
      <c r="CB454" s="76">
        <f t="shared" ca="1" si="352"/>
        <v>1143.8396227480503</v>
      </c>
      <c r="CC454" s="76">
        <f t="shared" ca="1" si="352"/>
        <v>1143.8396227480503</v>
      </c>
      <c r="CD454" s="76">
        <f t="shared" ca="1" si="352"/>
        <v>1143.8396227480503</v>
      </c>
      <c r="CE454" s="76">
        <f t="shared" ca="1" si="352"/>
        <v>1143.8396227480503</v>
      </c>
      <c r="CF454" s="76">
        <f t="shared" ca="1" si="352"/>
        <v>1143.8396227480503</v>
      </c>
      <c r="CG454" s="76">
        <f t="shared" ca="1" si="352"/>
        <v>1143.8396227480503</v>
      </c>
      <c r="CH454" s="76">
        <f t="shared" ca="1" si="352"/>
        <v>1143.8396227480503</v>
      </c>
      <c r="CI454" s="76">
        <f t="shared" ca="1" si="352"/>
        <v>1143.8396227480503</v>
      </c>
      <c r="CJ454" s="76">
        <f t="shared" ca="1" si="352"/>
        <v>1143.8396227480503</v>
      </c>
      <c r="CK454" s="76">
        <f t="shared" ca="1" si="352"/>
        <v>1143.8396227480503</v>
      </c>
    </row>
    <row r="455" spans="2:89" outlineLevel="2" x14ac:dyDescent="0.35">
      <c r="B455" s="414">
        <f t="shared" si="313"/>
        <v>16</v>
      </c>
      <c r="C455" s="31"/>
      <c r="D455" t="s">
        <v>930</v>
      </c>
      <c r="E455" s="8" t="str">
        <f t="shared" si="311"/>
        <v>455 GROWTHCHURN-PV</v>
      </c>
      <c r="G455" s="31"/>
      <c r="H455" s="16">
        <f t="shared" si="314"/>
        <v>0.64</v>
      </c>
      <c r="I455" s="415">
        <v>0.1</v>
      </c>
      <c r="J455" s="73"/>
      <c r="K455" s="15">
        <f t="shared" si="342"/>
        <v>0</v>
      </c>
      <c r="L455" s="15">
        <f t="shared" ca="1" si="342"/>
        <v>1029.4556604732452</v>
      </c>
      <c r="M455" s="15">
        <f t="shared" ca="1" si="342"/>
        <v>1029.4556604732452</v>
      </c>
      <c r="N455" s="15">
        <f t="shared" ca="1" si="342"/>
        <v>1029.4556604732452</v>
      </c>
      <c r="O455" s="15">
        <f t="shared" ca="1" si="342"/>
        <v>1029.4556604732452</v>
      </c>
      <c r="P455" s="15">
        <f t="shared" si="342"/>
        <v>0</v>
      </c>
      <c r="R455" s="67"/>
      <c r="S455" s="76">
        <f t="shared" si="339"/>
        <v>0</v>
      </c>
      <c r="T455" s="76">
        <f t="shared" si="339"/>
        <v>0</v>
      </c>
      <c r="U455" s="76">
        <f t="shared" si="339"/>
        <v>0</v>
      </c>
      <c r="V455" s="76">
        <f t="shared" si="339"/>
        <v>0</v>
      </c>
      <c r="W455" s="76">
        <f t="shared" si="339"/>
        <v>0</v>
      </c>
      <c r="X455" s="76">
        <f t="shared" si="339"/>
        <v>0</v>
      </c>
      <c r="Y455" s="76">
        <f t="shared" si="339"/>
        <v>0</v>
      </c>
      <c r="Z455" s="76">
        <f t="shared" si="339"/>
        <v>0</v>
      </c>
      <c r="AA455" s="76">
        <f t="shared" si="339"/>
        <v>0</v>
      </c>
      <c r="AB455" s="76">
        <f t="shared" si="339"/>
        <v>0</v>
      </c>
      <c r="AC455" s="76">
        <f t="shared" si="339"/>
        <v>0</v>
      </c>
      <c r="AD455" s="76">
        <f t="shared" si="339"/>
        <v>0</v>
      </c>
      <c r="AE455" s="76">
        <f t="shared" si="339"/>
        <v>0</v>
      </c>
      <c r="AF455" s="76">
        <f t="shared" si="339"/>
        <v>0</v>
      </c>
      <c r="AG455" s="76">
        <f t="shared" si="339"/>
        <v>0</v>
      </c>
      <c r="AH455" s="76">
        <f t="shared" ref="AH455:BM455" ca="1" si="353">+AG454*(1-$I455)</f>
        <v>1029.4556604732452</v>
      </c>
      <c r="AI455" s="76">
        <f t="shared" ca="1" si="353"/>
        <v>1029.4556604732452</v>
      </c>
      <c r="AJ455" s="76">
        <f t="shared" ca="1" si="353"/>
        <v>1029.4556604732452</v>
      </c>
      <c r="AK455" s="76">
        <f t="shared" ca="1" si="353"/>
        <v>1029.4556604732452</v>
      </c>
      <c r="AL455" s="76">
        <f t="shared" ca="1" si="353"/>
        <v>1029.4556604732452</v>
      </c>
      <c r="AM455" s="76">
        <f t="shared" ca="1" si="353"/>
        <v>1029.4556604732452</v>
      </c>
      <c r="AN455" s="76">
        <f t="shared" ca="1" si="353"/>
        <v>1029.4556604732452</v>
      </c>
      <c r="AO455" s="76">
        <f t="shared" ca="1" si="353"/>
        <v>1029.4556604732452</v>
      </c>
      <c r="AP455" s="76">
        <f t="shared" ca="1" si="353"/>
        <v>1029.4556604732452</v>
      </c>
      <c r="AQ455" s="76">
        <f t="shared" ca="1" si="353"/>
        <v>1029.4556604732452</v>
      </c>
      <c r="AR455" s="76">
        <f t="shared" ca="1" si="353"/>
        <v>1029.4556604732452</v>
      </c>
      <c r="AS455" s="76">
        <f t="shared" ca="1" si="353"/>
        <v>1029.4556604732452</v>
      </c>
      <c r="AT455" s="76">
        <f t="shared" ca="1" si="353"/>
        <v>1029.4556604732452</v>
      </c>
      <c r="AU455" s="76">
        <f t="shared" ca="1" si="353"/>
        <v>1029.4556604732452</v>
      </c>
      <c r="AV455" s="76">
        <f t="shared" ca="1" si="353"/>
        <v>1029.4556604732452</v>
      </c>
      <c r="AW455" s="76">
        <f t="shared" ca="1" si="353"/>
        <v>1029.4556604732452</v>
      </c>
      <c r="AX455" s="76">
        <f t="shared" ca="1" si="353"/>
        <v>1029.4556604732452</v>
      </c>
      <c r="AY455" s="76">
        <f t="shared" ca="1" si="353"/>
        <v>1029.4556604732452</v>
      </c>
      <c r="AZ455" s="76">
        <f t="shared" ca="1" si="353"/>
        <v>1029.4556604732452</v>
      </c>
      <c r="BA455" s="76">
        <f t="shared" ca="1" si="353"/>
        <v>1029.4556604732452</v>
      </c>
      <c r="BB455" s="76">
        <f t="shared" ca="1" si="353"/>
        <v>1029.4556604732452</v>
      </c>
      <c r="BC455" s="76">
        <f t="shared" ca="1" si="353"/>
        <v>1029.4556604732452</v>
      </c>
      <c r="BD455" s="76">
        <f t="shared" ca="1" si="353"/>
        <v>1029.4556604732452</v>
      </c>
      <c r="BE455" s="76">
        <f t="shared" ca="1" si="353"/>
        <v>1029.4556604732452</v>
      </c>
      <c r="BF455" s="76">
        <f t="shared" ca="1" si="353"/>
        <v>1029.4556604732452</v>
      </c>
      <c r="BG455" s="76">
        <f t="shared" ca="1" si="353"/>
        <v>1029.4556604732452</v>
      </c>
      <c r="BH455" s="76">
        <f t="shared" ca="1" si="353"/>
        <v>1029.4556604732452</v>
      </c>
      <c r="BI455" s="76">
        <f t="shared" ca="1" si="353"/>
        <v>1029.4556604732452</v>
      </c>
      <c r="BJ455" s="76">
        <f t="shared" ca="1" si="353"/>
        <v>1029.4556604732452</v>
      </c>
      <c r="BK455" s="76">
        <f t="shared" ca="1" si="353"/>
        <v>1029.4556604732452</v>
      </c>
      <c r="BL455" s="76">
        <f t="shared" ca="1" si="353"/>
        <v>1029.4556604732452</v>
      </c>
      <c r="BM455" s="76">
        <f t="shared" ca="1" si="353"/>
        <v>1029.4556604732452</v>
      </c>
      <c r="BN455" s="76">
        <f t="shared" ref="BN455:CK455" ca="1" si="354">+BM454*(1-$I455)</f>
        <v>1029.4556604732452</v>
      </c>
      <c r="BO455" s="76">
        <f t="shared" ca="1" si="354"/>
        <v>1029.4556604732452</v>
      </c>
      <c r="BP455" s="76">
        <f t="shared" ca="1" si="354"/>
        <v>1029.4556604732452</v>
      </c>
      <c r="BQ455" s="76">
        <f t="shared" ca="1" si="354"/>
        <v>1029.4556604732452</v>
      </c>
      <c r="BR455" s="76">
        <f t="shared" ca="1" si="354"/>
        <v>1029.4556604732452</v>
      </c>
      <c r="BS455" s="76">
        <f t="shared" ca="1" si="354"/>
        <v>1029.4556604732452</v>
      </c>
      <c r="BT455" s="76">
        <f t="shared" ca="1" si="354"/>
        <v>1029.4556604732452</v>
      </c>
      <c r="BU455" s="76">
        <f t="shared" ca="1" si="354"/>
        <v>1029.4556604732452</v>
      </c>
      <c r="BV455" s="76">
        <f t="shared" ca="1" si="354"/>
        <v>1029.4556604732452</v>
      </c>
      <c r="BW455" s="76">
        <f t="shared" ca="1" si="354"/>
        <v>1029.4556604732452</v>
      </c>
      <c r="BX455" s="76">
        <f t="shared" ca="1" si="354"/>
        <v>1029.4556604732452</v>
      </c>
      <c r="BY455" s="76">
        <f t="shared" ca="1" si="354"/>
        <v>1029.4556604732452</v>
      </c>
      <c r="BZ455" s="76">
        <f t="shared" ca="1" si="354"/>
        <v>1029.4556604732452</v>
      </c>
      <c r="CA455" s="76">
        <f t="shared" ca="1" si="354"/>
        <v>1029.4556604732452</v>
      </c>
      <c r="CB455" s="76">
        <f t="shared" ca="1" si="354"/>
        <v>1029.4556604732452</v>
      </c>
      <c r="CC455" s="76">
        <f t="shared" ca="1" si="354"/>
        <v>1029.4556604732452</v>
      </c>
      <c r="CD455" s="76">
        <f t="shared" ca="1" si="354"/>
        <v>1029.4556604732452</v>
      </c>
      <c r="CE455" s="76">
        <f t="shared" ca="1" si="354"/>
        <v>1029.4556604732452</v>
      </c>
      <c r="CF455" s="76">
        <f t="shared" ca="1" si="354"/>
        <v>1029.4556604732452</v>
      </c>
      <c r="CG455" s="76">
        <f t="shared" ca="1" si="354"/>
        <v>1029.4556604732452</v>
      </c>
      <c r="CH455" s="76">
        <f t="shared" ca="1" si="354"/>
        <v>1029.4556604732452</v>
      </c>
      <c r="CI455" s="76">
        <f t="shared" ca="1" si="354"/>
        <v>1029.4556604732452</v>
      </c>
      <c r="CJ455" s="76">
        <f t="shared" ca="1" si="354"/>
        <v>1029.4556604732452</v>
      </c>
      <c r="CK455" s="76">
        <f t="shared" ca="1" si="354"/>
        <v>1029.4556604732452</v>
      </c>
    </row>
    <row r="456" spans="2:89" outlineLevel="2" x14ac:dyDescent="0.35">
      <c r="B456" s="414">
        <f t="shared" si="313"/>
        <v>17</v>
      </c>
      <c r="C456" s="31"/>
      <c r="D456" t="s">
        <v>930</v>
      </c>
      <c r="E456" s="8" t="str">
        <f t="shared" si="311"/>
        <v>456 GROWTHCHURN-PV</v>
      </c>
      <c r="G456" s="31"/>
      <c r="H456" s="16">
        <f t="shared" si="314"/>
        <v>0.68</v>
      </c>
      <c r="I456" s="415">
        <v>0.1</v>
      </c>
      <c r="J456" s="73"/>
      <c r="K456" s="15">
        <f t="shared" si="342"/>
        <v>0</v>
      </c>
      <c r="L456" s="15">
        <f t="shared" ca="1" si="342"/>
        <v>926.51009442592067</v>
      </c>
      <c r="M456" s="15">
        <f t="shared" ca="1" si="342"/>
        <v>926.51009442592067</v>
      </c>
      <c r="N456" s="15">
        <f t="shared" ca="1" si="342"/>
        <v>926.51009442592067</v>
      </c>
      <c r="O456" s="15">
        <f t="shared" ca="1" si="342"/>
        <v>926.51009442592067</v>
      </c>
      <c r="P456" s="15">
        <f t="shared" si="342"/>
        <v>0</v>
      </c>
      <c r="R456" s="67"/>
      <c r="S456" s="76">
        <f t="shared" si="339"/>
        <v>0</v>
      </c>
      <c r="T456" s="76">
        <f t="shared" si="339"/>
        <v>0</v>
      </c>
      <c r="U456" s="76">
        <f t="shared" si="339"/>
        <v>0</v>
      </c>
      <c r="V456" s="76">
        <f t="shared" si="339"/>
        <v>0</v>
      </c>
      <c r="W456" s="76">
        <f t="shared" si="339"/>
        <v>0</v>
      </c>
      <c r="X456" s="76">
        <f t="shared" si="339"/>
        <v>0</v>
      </c>
      <c r="Y456" s="76">
        <f t="shared" si="339"/>
        <v>0</v>
      </c>
      <c r="Z456" s="76">
        <f t="shared" si="339"/>
        <v>0</v>
      </c>
      <c r="AA456" s="76">
        <f t="shared" si="339"/>
        <v>0</v>
      </c>
      <c r="AB456" s="76">
        <f t="shared" si="339"/>
        <v>0</v>
      </c>
      <c r="AC456" s="76">
        <f t="shared" si="339"/>
        <v>0</v>
      </c>
      <c r="AD456" s="76">
        <f t="shared" si="339"/>
        <v>0</v>
      </c>
      <c r="AE456" s="76">
        <f t="shared" si="339"/>
        <v>0</v>
      </c>
      <c r="AF456" s="76">
        <f t="shared" si="339"/>
        <v>0</v>
      </c>
      <c r="AG456" s="76">
        <f t="shared" si="339"/>
        <v>0</v>
      </c>
      <c r="AH456" s="76">
        <f t="shared" si="339"/>
        <v>0</v>
      </c>
      <c r="AI456" s="76">
        <f t="shared" ref="AI456:BN456" ca="1" si="355">+AH455*(1-$I456)</f>
        <v>926.51009442592067</v>
      </c>
      <c r="AJ456" s="76">
        <f t="shared" ca="1" si="355"/>
        <v>926.51009442592067</v>
      </c>
      <c r="AK456" s="76">
        <f t="shared" ca="1" si="355"/>
        <v>926.51009442592067</v>
      </c>
      <c r="AL456" s="76">
        <f t="shared" ca="1" si="355"/>
        <v>926.51009442592067</v>
      </c>
      <c r="AM456" s="76">
        <f t="shared" ca="1" si="355"/>
        <v>926.51009442592067</v>
      </c>
      <c r="AN456" s="76">
        <f t="shared" ca="1" si="355"/>
        <v>926.51009442592067</v>
      </c>
      <c r="AO456" s="76">
        <f t="shared" ca="1" si="355"/>
        <v>926.51009442592067</v>
      </c>
      <c r="AP456" s="76">
        <f t="shared" ca="1" si="355"/>
        <v>926.51009442592067</v>
      </c>
      <c r="AQ456" s="76">
        <f t="shared" ca="1" si="355"/>
        <v>926.51009442592067</v>
      </c>
      <c r="AR456" s="76">
        <f t="shared" ca="1" si="355"/>
        <v>926.51009442592067</v>
      </c>
      <c r="AS456" s="76">
        <f t="shared" ca="1" si="355"/>
        <v>926.51009442592067</v>
      </c>
      <c r="AT456" s="76">
        <f t="shared" ca="1" si="355"/>
        <v>926.51009442592067</v>
      </c>
      <c r="AU456" s="76">
        <f t="shared" ca="1" si="355"/>
        <v>926.51009442592067</v>
      </c>
      <c r="AV456" s="76">
        <f t="shared" ca="1" si="355"/>
        <v>926.51009442592067</v>
      </c>
      <c r="AW456" s="76">
        <f t="shared" ca="1" si="355"/>
        <v>926.51009442592067</v>
      </c>
      <c r="AX456" s="76">
        <f t="shared" ca="1" si="355"/>
        <v>926.51009442592067</v>
      </c>
      <c r="AY456" s="76">
        <f t="shared" ca="1" si="355"/>
        <v>926.51009442592067</v>
      </c>
      <c r="AZ456" s="76">
        <f t="shared" ca="1" si="355"/>
        <v>926.51009442592067</v>
      </c>
      <c r="BA456" s="76">
        <f t="shared" ca="1" si="355"/>
        <v>926.51009442592067</v>
      </c>
      <c r="BB456" s="76">
        <f t="shared" ca="1" si="355"/>
        <v>926.51009442592067</v>
      </c>
      <c r="BC456" s="76">
        <f t="shared" ca="1" si="355"/>
        <v>926.51009442592067</v>
      </c>
      <c r="BD456" s="76">
        <f t="shared" ca="1" si="355"/>
        <v>926.51009442592067</v>
      </c>
      <c r="BE456" s="76">
        <f t="shared" ca="1" si="355"/>
        <v>926.51009442592067</v>
      </c>
      <c r="BF456" s="76">
        <f t="shared" ca="1" si="355"/>
        <v>926.51009442592067</v>
      </c>
      <c r="BG456" s="76">
        <f t="shared" ca="1" si="355"/>
        <v>926.51009442592067</v>
      </c>
      <c r="BH456" s="76">
        <f t="shared" ca="1" si="355"/>
        <v>926.51009442592067</v>
      </c>
      <c r="BI456" s="76">
        <f t="shared" ca="1" si="355"/>
        <v>926.51009442592067</v>
      </c>
      <c r="BJ456" s="76">
        <f t="shared" ca="1" si="355"/>
        <v>926.51009442592067</v>
      </c>
      <c r="BK456" s="76">
        <f t="shared" ca="1" si="355"/>
        <v>926.51009442592067</v>
      </c>
      <c r="BL456" s="76">
        <f t="shared" ca="1" si="355"/>
        <v>926.51009442592067</v>
      </c>
      <c r="BM456" s="76">
        <f t="shared" ca="1" si="355"/>
        <v>926.51009442592067</v>
      </c>
      <c r="BN456" s="76">
        <f t="shared" ca="1" si="355"/>
        <v>926.51009442592067</v>
      </c>
      <c r="BO456" s="76">
        <f t="shared" ref="BO456:CK456" ca="1" si="356">+BN455*(1-$I456)</f>
        <v>926.51009442592067</v>
      </c>
      <c r="BP456" s="76">
        <f t="shared" ca="1" si="356"/>
        <v>926.51009442592067</v>
      </c>
      <c r="BQ456" s="76">
        <f t="shared" ca="1" si="356"/>
        <v>926.51009442592067</v>
      </c>
      <c r="BR456" s="76">
        <f t="shared" ca="1" si="356"/>
        <v>926.51009442592067</v>
      </c>
      <c r="BS456" s="76">
        <f t="shared" ca="1" si="356"/>
        <v>926.51009442592067</v>
      </c>
      <c r="BT456" s="76">
        <f t="shared" ca="1" si="356"/>
        <v>926.51009442592067</v>
      </c>
      <c r="BU456" s="76">
        <f t="shared" ca="1" si="356"/>
        <v>926.51009442592067</v>
      </c>
      <c r="BV456" s="76">
        <f t="shared" ca="1" si="356"/>
        <v>926.51009442592067</v>
      </c>
      <c r="BW456" s="76">
        <f t="shared" ca="1" si="356"/>
        <v>926.51009442592067</v>
      </c>
      <c r="BX456" s="76">
        <f t="shared" ca="1" si="356"/>
        <v>926.51009442592067</v>
      </c>
      <c r="BY456" s="76">
        <f t="shared" ca="1" si="356"/>
        <v>926.51009442592067</v>
      </c>
      <c r="BZ456" s="76">
        <f t="shared" ca="1" si="356"/>
        <v>926.51009442592067</v>
      </c>
      <c r="CA456" s="76">
        <f t="shared" ca="1" si="356"/>
        <v>926.51009442592067</v>
      </c>
      <c r="CB456" s="76">
        <f t="shared" ca="1" si="356"/>
        <v>926.51009442592067</v>
      </c>
      <c r="CC456" s="76">
        <f t="shared" ca="1" si="356"/>
        <v>926.51009442592067</v>
      </c>
      <c r="CD456" s="76">
        <f t="shared" ca="1" si="356"/>
        <v>926.51009442592067</v>
      </c>
      <c r="CE456" s="76">
        <f t="shared" ca="1" si="356"/>
        <v>926.51009442592067</v>
      </c>
      <c r="CF456" s="76">
        <f t="shared" ca="1" si="356"/>
        <v>926.51009442592067</v>
      </c>
      <c r="CG456" s="76">
        <f t="shared" ca="1" si="356"/>
        <v>926.51009442592067</v>
      </c>
      <c r="CH456" s="76">
        <f t="shared" ca="1" si="356"/>
        <v>926.51009442592067</v>
      </c>
      <c r="CI456" s="76">
        <f t="shared" ca="1" si="356"/>
        <v>926.51009442592067</v>
      </c>
      <c r="CJ456" s="76">
        <f t="shared" ca="1" si="356"/>
        <v>926.51009442592067</v>
      </c>
      <c r="CK456" s="76">
        <f t="shared" ca="1" si="356"/>
        <v>926.51009442592067</v>
      </c>
    </row>
    <row r="457" spans="2:89" outlineLevel="2" x14ac:dyDescent="0.35">
      <c r="B457" s="414">
        <f t="shared" si="313"/>
        <v>18</v>
      </c>
      <c r="C457" s="31"/>
      <c r="D457" t="s">
        <v>930</v>
      </c>
      <c r="E457" s="8" t="str">
        <f t="shared" si="311"/>
        <v>457 GROWTHCHURN-PV</v>
      </c>
      <c r="G457" s="31"/>
      <c r="H457" s="16">
        <f t="shared" si="314"/>
        <v>0.72000000000000008</v>
      </c>
      <c r="I457" s="415">
        <v>0.1</v>
      </c>
      <c r="J457" s="73"/>
      <c r="K457" s="15">
        <f t="shared" si="342"/>
        <v>0</v>
      </c>
      <c r="L457" s="15">
        <f t="shared" ca="1" si="342"/>
        <v>833.85908498332867</v>
      </c>
      <c r="M457" s="15">
        <f t="shared" ca="1" si="342"/>
        <v>833.85908498332867</v>
      </c>
      <c r="N457" s="15">
        <f t="shared" ca="1" si="342"/>
        <v>833.85908498332867</v>
      </c>
      <c r="O457" s="15">
        <f t="shared" ca="1" si="342"/>
        <v>833.85908498332867</v>
      </c>
      <c r="P457" s="15">
        <f t="shared" si="342"/>
        <v>0</v>
      </c>
      <c r="R457" s="67"/>
      <c r="S457" s="76">
        <f t="shared" si="339"/>
        <v>0</v>
      </c>
      <c r="T457" s="76">
        <f t="shared" si="339"/>
        <v>0</v>
      </c>
      <c r="U457" s="76">
        <f t="shared" si="339"/>
        <v>0</v>
      </c>
      <c r="V457" s="76">
        <f t="shared" si="339"/>
        <v>0</v>
      </c>
      <c r="W457" s="76">
        <f t="shared" si="339"/>
        <v>0</v>
      </c>
      <c r="X457" s="76">
        <f t="shared" si="339"/>
        <v>0</v>
      </c>
      <c r="Y457" s="76">
        <f t="shared" si="339"/>
        <v>0</v>
      </c>
      <c r="Z457" s="76">
        <f t="shared" si="339"/>
        <v>0</v>
      </c>
      <c r="AA457" s="76">
        <f t="shared" si="339"/>
        <v>0</v>
      </c>
      <c r="AB457" s="76">
        <f t="shared" si="339"/>
        <v>0</v>
      </c>
      <c r="AC457" s="76">
        <f t="shared" si="339"/>
        <v>0</v>
      </c>
      <c r="AD457" s="76">
        <f t="shared" si="339"/>
        <v>0</v>
      </c>
      <c r="AE457" s="76">
        <f t="shared" si="339"/>
        <v>0</v>
      </c>
      <c r="AF457" s="76">
        <f t="shared" si="339"/>
        <v>0</v>
      </c>
      <c r="AG457" s="76">
        <f t="shared" si="339"/>
        <v>0</v>
      </c>
      <c r="AH457" s="76">
        <f t="shared" si="339"/>
        <v>0</v>
      </c>
      <c r="AI457" s="76">
        <f t="shared" ref="AI457:AO463" si="357">+AH456*(1-$I457)</f>
        <v>0</v>
      </c>
      <c r="AJ457" s="76">
        <f t="shared" ref="AJ457:BO457" ca="1" si="358">+AI456*(1-$I457)</f>
        <v>833.85908498332867</v>
      </c>
      <c r="AK457" s="76">
        <f t="shared" ca="1" si="358"/>
        <v>833.85908498332867</v>
      </c>
      <c r="AL457" s="76">
        <f t="shared" ca="1" si="358"/>
        <v>833.85908498332867</v>
      </c>
      <c r="AM457" s="76">
        <f t="shared" ca="1" si="358"/>
        <v>833.85908498332867</v>
      </c>
      <c r="AN457" s="76">
        <f t="shared" ca="1" si="358"/>
        <v>833.85908498332867</v>
      </c>
      <c r="AO457" s="76">
        <f t="shared" ca="1" si="358"/>
        <v>833.85908498332867</v>
      </c>
      <c r="AP457" s="76">
        <f t="shared" ca="1" si="358"/>
        <v>833.85908498332867</v>
      </c>
      <c r="AQ457" s="76">
        <f t="shared" ca="1" si="358"/>
        <v>833.85908498332867</v>
      </c>
      <c r="AR457" s="76">
        <f t="shared" ca="1" si="358"/>
        <v>833.85908498332867</v>
      </c>
      <c r="AS457" s="76">
        <f t="shared" ca="1" si="358"/>
        <v>833.85908498332867</v>
      </c>
      <c r="AT457" s="76">
        <f t="shared" ca="1" si="358"/>
        <v>833.85908498332867</v>
      </c>
      <c r="AU457" s="76">
        <f t="shared" ca="1" si="358"/>
        <v>833.85908498332867</v>
      </c>
      <c r="AV457" s="76">
        <f t="shared" ca="1" si="358"/>
        <v>833.85908498332867</v>
      </c>
      <c r="AW457" s="76">
        <f t="shared" ca="1" si="358"/>
        <v>833.85908498332867</v>
      </c>
      <c r="AX457" s="76">
        <f t="shared" ca="1" si="358"/>
        <v>833.85908498332867</v>
      </c>
      <c r="AY457" s="76">
        <f t="shared" ca="1" si="358"/>
        <v>833.85908498332867</v>
      </c>
      <c r="AZ457" s="76">
        <f t="shared" ca="1" si="358"/>
        <v>833.85908498332867</v>
      </c>
      <c r="BA457" s="76">
        <f t="shared" ca="1" si="358"/>
        <v>833.85908498332867</v>
      </c>
      <c r="BB457" s="76">
        <f t="shared" ca="1" si="358"/>
        <v>833.85908498332867</v>
      </c>
      <c r="BC457" s="76">
        <f t="shared" ca="1" si="358"/>
        <v>833.85908498332867</v>
      </c>
      <c r="BD457" s="76">
        <f t="shared" ca="1" si="358"/>
        <v>833.85908498332867</v>
      </c>
      <c r="BE457" s="76">
        <f t="shared" ca="1" si="358"/>
        <v>833.85908498332867</v>
      </c>
      <c r="BF457" s="76">
        <f t="shared" ca="1" si="358"/>
        <v>833.85908498332867</v>
      </c>
      <c r="BG457" s="76">
        <f t="shared" ca="1" si="358"/>
        <v>833.85908498332867</v>
      </c>
      <c r="BH457" s="76">
        <f t="shared" ca="1" si="358"/>
        <v>833.85908498332867</v>
      </c>
      <c r="BI457" s="76">
        <f t="shared" ca="1" si="358"/>
        <v>833.85908498332867</v>
      </c>
      <c r="BJ457" s="76">
        <f t="shared" ca="1" si="358"/>
        <v>833.85908498332867</v>
      </c>
      <c r="BK457" s="76">
        <f t="shared" ca="1" si="358"/>
        <v>833.85908498332867</v>
      </c>
      <c r="BL457" s="76">
        <f t="shared" ca="1" si="358"/>
        <v>833.85908498332867</v>
      </c>
      <c r="BM457" s="76">
        <f t="shared" ca="1" si="358"/>
        <v>833.85908498332867</v>
      </c>
      <c r="BN457" s="76">
        <f t="shared" ca="1" si="358"/>
        <v>833.85908498332867</v>
      </c>
      <c r="BO457" s="76">
        <f t="shared" ca="1" si="358"/>
        <v>833.85908498332867</v>
      </c>
      <c r="BP457" s="76">
        <f t="shared" ref="BP457:CK457" ca="1" si="359">+BO456*(1-$I457)</f>
        <v>833.85908498332867</v>
      </c>
      <c r="BQ457" s="76">
        <f t="shared" ca="1" si="359"/>
        <v>833.85908498332867</v>
      </c>
      <c r="BR457" s="76">
        <f t="shared" ca="1" si="359"/>
        <v>833.85908498332867</v>
      </c>
      <c r="BS457" s="76">
        <f t="shared" ca="1" si="359"/>
        <v>833.85908498332867</v>
      </c>
      <c r="BT457" s="76">
        <f t="shared" ca="1" si="359"/>
        <v>833.85908498332867</v>
      </c>
      <c r="BU457" s="76">
        <f t="shared" ca="1" si="359"/>
        <v>833.85908498332867</v>
      </c>
      <c r="BV457" s="76">
        <f t="shared" ca="1" si="359"/>
        <v>833.85908498332867</v>
      </c>
      <c r="BW457" s="76">
        <f t="shared" ca="1" si="359"/>
        <v>833.85908498332867</v>
      </c>
      <c r="BX457" s="76">
        <f t="shared" ca="1" si="359"/>
        <v>833.85908498332867</v>
      </c>
      <c r="BY457" s="76">
        <f t="shared" ca="1" si="359"/>
        <v>833.85908498332867</v>
      </c>
      <c r="BZ457" s="76">
        <f t="shared" ca="1" si="359"/>
        <v>833.85908498332867</v>
      </c>
      <c r="CA457" s="76">
        <f t="shared" ca="1" si="359"/>
        <v>833.85908498332867</v>
      </c>
      <c r="CB457" s="76">
        <f t="shared" ca="1" si="359"/>
        <v>833.85908498332867</v>
      </c>
      <c r="CC457" s="76">
        <f t="shared" ca="1" si="359"/>
        <v>833.85908498332867</v>
      </c>
      <c r="CD457" s="76">
        <f t="shared" ca="1" si="359"/>
        <v>833.85908498332867</v>
      </c>
      <c r="CE457" s="76">
        <f t="shared" ca="1" si="359"/>
        <v>833.85908498332867</v>
      </c>
      <c r="CF457" s="76">
        <f t="shared" ca="1" si="359"/>
        <v>833.85908498332867</v>
      </c>
      <c r="CG457" s="76">
        <f t="shared" ca="1" si="359"/>
        <v>833.85908498332867</v>
      </c>
      <c r="CH457" s="76">
        <f t="shared" ca="1" si="359"/>
        <v>833.85908498332867</v>
      </c>
      <c r="CI457" s="76">
        <f t="shared" ca="1" si="359"/>
        <v>833.85908498332867</v>
      </c>
      <c r="CJ457" s="76">
        <f t="shared" ca="1" si="359"/>
        <v>833.85908498332867</v>
      </c>
      <c r="CK457" s="76">
        <f t="shared" ca="1" si="359"/>
        <v>833.85908498332867</v>
      </c>
    </row>
    <row r="458" spans="2:89" outlineLevel="2" x14ac:dyDescent="0.35">
      <c r="B458" s="414">
        <f t="shared" si="313"/>
        <v>19</v>
      </c>
      <c r="C458" s="31"/>
      <c r="D458" t="s">
        <v>930</v>
      </c>
      <c r="E458" s="8" t="str">
        <f t="shared" si="311"/>
        <v>458 GROWTHCHURN-PV</v>
      </c>
      <c r="G458" s="31"/>
      <c r="H458" s="16">
        <f t="shared" si="314"/>
        <v>0.76000000000000012</v>
      </c>
      <c r="I458" s="415">
        <v>0.1</v>
      </c>
      <c r="J458" s="73"/>
      <c r="K458" s="15">
        <f t="shared" si="342"/>
        <v>0</v>
      </c>
      <c r="L458" s="15">
        <f t="shared" ca="1" si="342"/>
        <v>750.47317648499586</v>
      </c>
      <c r="M458" s="15">
        <f t="shared" ca="1" si="342"/>
        <v>750.47317648499586</v>
      </c>
      <c r="N458" s="15">
        <f t="shared" ca="1" si="342"/>
        <v>750.47317648499586</v>
      </c>
      <c r="O458" s="15">
        <f t="shared" ca="1" si="342"/>
        <v>750.47317648499586</v>
      </c>
      <c r="P458" s="15">
        <f t="shared" si="342"/>
        <v>0</v>
      </c>
      <c r="R458" s="67"/>
      <c r="S458" s="76">
        <f t="shared" si="339"/>
        <v>0</v>
      </c>
      <c r="T458" s="76">
        <f t="shared" si="339"/>
        <v>0</v>
      </c>
      <c r="U458" s="76">
        <f t="shared" si="339"/>
        <v>0</v>
      </c>
      <c r="V458" s="76">
        <f t="shared" si="339"/>
        <v>0</v>
      </c>
      <c r="W458" s="76">
        <f t="shared" si="339"/>
        <v>0</v>
      </c>
      <c r="X458" s="76">
        <f t="shared" si="339"/>
        <v>0</v>
      </c>
      <c r="Y458" s="76">
        <f t="shared" si="339"/>
        <v>0</v>
      </c>
      <c r="Z458" s="76">
        <f t="shared" si="339"/>
        <v>0</v>
      </c>
      <c r="AA458" s="76">
        <f t="shared" si="339"/>
        <v>0</v>
      </c>
      <c r="AB458" s="76">
        <f t="shared" si="339"/>
        <v>0</v>
      </c>
      <c r="AC458" s="76">
        <f t="shared" si="339"/>
        <v>0</v>
      </c>
      <c r="AD458" s="76">
        <f t="shared" si="339"/>
        <v>0</v>
      </c>
      <c r="AE458" s="76">
        <f t="shared" si="339"/>
        <v>0</v>
      </c>
      <c r="AF458" s="76">
        <f t="shared" si="339"/>
        <v>0</v>
      </c>
      <c r="AG458" s="76">
        <f t="shared" si="339"/>
        <v>0</v>
      </c>
      <c r="AH458" s="76">
        <f t="shared" si="339"/>
        <v>0</v>
      </c>
      <c r="AI458" s="76">
        <f t="shared" si="357"/>
        <v>0</v>
      </c>
      <c r="AJ458" s="76">
        <f t="shared" si="357"/>
        <v>0</v>
      </c>
      <c r="AK458" s="76">
        <f t="shared" ref="AK458:BP458" ca="1" si="360">+AJ457*(1-$I458)</f>
        <v>750.47317648499586</v>
      </c>
      <c r="AL458" s="76">
        <f t="shared" ca="1" si="360"/>
        <v>750.47317648499586</v>
      </c>
      <c r="AM458" s="76">
        <f t="shared" ca="1" si="360"/>
        <v>750.47317648499586</v>
      </c>
      <c r="AN458" s="76">
        <f t="shared" ca="1" si="360"/>
        <v>750.47317648499586</v>
      </c>
      <c r="AO458" s="76">
        <f t="shared" ca="1" si="360"/>
        <v>750.47317648499586</v>
      </c>
      <c r="AP458" s="76">
        <f t="shared" ca="1" si="360"/>
        <v>750.47317648499586</v>
      </c>
      <c r="AQ458" s="76">
        <f t="shared" ca="1" si="360"/>
        <v>750.47317648499586</v>
      </c>
      <c r="AR458" s="76">
        <f t="shared" ca="1" si="360"/>
        <v>750.47317648499586</v>
      </c>
      <c r="AS458" s="76">
        <f t="shared" ca="1" si="360"/>
        <v>750.47317648499586</v>
      </c>
      <c r="AT458" s="76">
        <f t="shared" ca="1" si="360"/>
        <v>750.47317648499586</v>
      </c>
      <c r="AU458" s="76">
        <f t="shared" ca="1" si="360"/>
        <v>750.47317648499586</v>
      </c>
      <c r="AV458" s="76">
        <f t="shared" ca="1" si="360"/>
        <v>750.47317648499586</v>
      </c>
      <c r="AW458" s="76">
        <f t="shared" ca="1" si="360"/>
        <v>750.47317648499586</v>
      </c>
      <c r="AX458" s="76">
        <f t="shared" ca="1" si="360"/>
        <v>750.47317648499586</v>
      </c>
      <c r="AY458" s="76">
        <f t="shared" ca="1" si="360"/>
        <v>750.47317648499586</v>
      </c>
      <c r="AZ458" s="76">
        <f t="shared" ca="1" si="360"/>
        <v>750.47317648499586</v>
      </c>
      <c r="BA458" s="76">
        <f t="shared" ca="1" si="360"/>
        <v>750.47317648499586</v>
      </c>
      <c r="BB458" s="76">
        <f t="shared" ca="1" si="360"/>
        <v>750.47317648499586</v>
      </c>
      <c r="BC458" s="76">
        <f t="shared" ca="1" si="360"/>
        <v>750.47317648499586</v>
      </c>
      <c r="BD458" s="76">
        <f t="shared" ca="1" si="360"/>
        <v>750.47317648499586</v>
      </c>
      <c r="BE458" s="76">
        <f t="shared" ca="1" si="360"/>
        <v>750.47317648499586</v>
      </c>
      <c r="BF458" s="76">
        <f t="shared" ca="1" si="360"/>
        <v>750.47317648499586</v>
      </c>
      <c r="BG458" s="76">
        <f t="shared" ca="1" si="360"/>
        <v>750.47317648499586</v>
      </c>
      <c r="BH458" s="76">
        <f t="shared" ca="1" si="360"/>
        <v>750.47317648499586</v>
      </c>
      <c r="BI458" s="76">
        <f t="shared" ca="1" si="360"/>
        <v>750.47317648499586</v>
      </c>
      <c r="BJ458" s="76">
        <f t="shared" ca="1" si="360"/>
        <v>750.47317648499586</v>
      </c>
      <c r="BK458" s="76">
        <f t="shared" ca="1" si="360"/>
        <v>750.47317648499586</v>
      </c>
      <c r="BL458" s="76">
        <f t="shared" ca="1" si="360"/>
        <v>750.47317648499586</v>
      </c>
      <c r="BM458" s="76">
        <f t="shared" ca="1" si="360"/>
        <v>750.47317648499586</v>
      </c>
      <c r="BN458" s="76">
        <f t="shared" ca="1" si="360"/>
        <v>750.47317648499586</v>
      </c>
      <c r="BO458" s="76">
        <f t="shared" ca="1" si="360"/>
        <v>750.47317648499586</v>
      </c>
      <c r="BP458" s="76">
        <f t="shared" ca="1" si="360"/>
        <v>750.47317648499586</v>
      </c>
      <c r="BQ458" s="76">
        <f t="shared" ref="BQ458:CK458" ca="1" si="361">+BP457*(1-$I458)</f>
        <v>750.47317648499586</v>
      </c>
      <c r="BR458" s="76">
        <f t="shared" ca="1" si="361"/>
        <v>750.47317648499586</v>
      </c>
      <c r="BS458" s="76">
        <f t="shared" ca="1" si="361"/>
        <v>750.47317648499586</v>
      </c>
      <c r="BT458" s="76">
        <f t="shared" ca="1" si="361"/>
        <v>750.47317648499586</v>
      </c>
      <c r="BU458" s="76">
        <f t="shared" ca="1" si="361"/>
        <v>750.47317648499586</v>
      </c>
      <c r="BV458" s="76">
        <f t="shared" ca="1" si="361"/>
        <v>750.47317648499586</v>
      </c>
      <c r="BW458" s="76">
        <f t="shared" ca="1" si="361"/>
        <v>750.47317648499586</v>
      </c>
      <c r="BX458" s="76">
        <f t="shared" ca="1" si="361"/>
        <v>750.47317648499586</v>
      </c>
      <c r="BY458" s="76">
        <f t="shared" ca="1" si="361"/>
        <v>750.47317648499586</v>
      </c>
      <c r="BZ458" s="76">
        <f t="shared" ca="1" si="361"/>
        <v>750.47317648499586</v>
      </c>
      <c r="CA458" s="76">
        <f t="shared" ca="1" si="361"/>
        <v>750.47317648499586</v>
      </c>
      <c r="CB458" s="76">
        <f t="shared" ca="1" si="361"/>
        <v>750.47317648499586</v>
      </c>
      <c r="CC458" s="76">
        <f t="shared" ca="1" si="361"/>
        <v>750.47317648499586</v>
      </c>
      <c r="CD458" s="76">
        <f t="shared" ca="1" si="361"/>
        <v>750.47317648499586</v>
      </c>
      <c r="CE458" s="76">
        <f t="shared" ca="1" si="361"/>
        <v>750.47317648499586</v>
      </c>
      <c r="CF458" s="76">
        <f t="shared" ca="1" si="361"/>
        <v>750.47317648499586</v>
      </c>
      <c r="CG458" s="76">
        <f t="shared" ca="1" si="361"/>
        <v>750.47317648499586</v>
      </c>
      <c r="CH458" s="76">
        <f t="shared" ca="1" si="361"/>
        <v>750.47317648499586</v>
      </c>
      <c r="CI458" s="76">
        <f t="shared" ca="1" si="361"/>
        <v>750.47317648499586</v>
      </c>
      <c r="CJ458" s="76">
        <f t="shared" ca="1" si="361"/>
        <v>750.47317648499586</v>
      </c>
      <c r="CK458" s="76">
        <f t="shared" ca="1" si="361"/>
        <v>750.47317648499586</v>
      </c>
    </row>
    <row r="459" spans="2:89" outlineLevel="2" x14ac:dyDescent="0.35">
      <c r="B459" s="414">
        <f t="shared" si="313"/>
        <v>20</v>
      </c>
      <c r="C459" s="31"/>
      <c r="D459" t="s">
        <v>930</v>
      </c>
      <c r="E459" s="8" t="str">
        <f t="shared" si="311"/>
        <v>459 GROWTHCHURN-PV</v>
      </c>
      <c r="G459" s="31"/>
      <c r="H459" s="16">
        <f t="shared" si="314"/>
        <v>0.80000000000000016</v>
      </c>
      <c r="I459" s="415">
        <v>0.1</v>
      </c>
      <c r="J459" s="73"/>
      <c r="K459" s="15">
        <f t="shared" si="342"/>
        <v>0</v>
      </c>
      <c r="L459" s="15">
        <f t="shared" ca="1" si="342"/>
        <v>675.42585883649633</v>
      </c>
      <c r="M459" s="15">
        <f t="shared" ca="1" si="342"/>
        <v>675.42585883649633</v>
      </c>
      <c r="N459" s="15">
        <f t="shared" ca="1" si="342"/>
        <v>675.42585883649633</v>
      </c>
      <c r="O459" s="15">
        <f t="shared" ca="1" si="342"/>
        <v>675.42585883649633</v>
      </c>
      <c r="P459" s="15">
        <f t="shared" si="342"/>
        <v>0</v>
      </c>
      <c r="R459" s="67"/>
      <c r="S459" s="76">
        <f t="shared" si="339"/>
        <v>0</v>
      </c>
      <c r="T459" s="76">
        <f t="shared" si="339"/>
        <v>0</v>
      </c>
      <c r="U459" s="76">
        <f t="shared" si="339"/>
        <v>0</v>
      </c>
      <c r="V459" s="76">
        <f t="shared" si="339"/>
        <v>0</v>
      </c>
      <c r="W459" s="76">
        <f t="shared" si="339"/>
        <v>0</v>
      </c>
      <c r="X459" s="76">
        <f t="shared" si="339"/>
        <v>0</v>
      </c>
      <c r="Y459" s="76">
        <f t="shared" si="339"/>
        <v>0</v>
      </c>
      <c r="Z459" s="76">
        <f t="shared" si="339"/>
        <v>0</v>
      </c>
      <c r="AA459" s="76">
        <f t="shared" si="339"/>
        <v>0</v>
      </c>
      <c r="AB459" s="76">
        <f t="shared" si="339"/>
        <v>0</v>
      </c>
      <c r="AC459" s="76">
        <f t="shared" si="339"/>
        <v>0</v>
      </c>
      <c r="AD459" s="76">
        <f t="shared" si="339"/>
        <v>0</v>
      </c>
      <c r="AE459" s="76">
        <f t="shared" si="339"/>
        <v>0</v>
      </c>
      <c r="AF459" s="76">
        <f t="shared" si="339"/>
        <v>0</v>
      </c>
      <c r="AG459" s="76">
        <f t="shared" si="339"/>
        <v>0</v>
      </c>
      <c r="AH459" s="76">
        <f t="shared" si="339"/>
        <v>0</v>
      </c>
      <c r="AI459" s="76">
        <f t="shared" si="357"/>
        <v>0</v>
      </c>
      <c r="AJ459" s="76">
        <f t="shared" si="357"/>
        <v>0</v>
      </c>
      <c r="AK459" s="76">
        <f t="shared" si="357"/>
        <v>0</v>
      </c>
      <c r="AL459" s="76">
        <f t="shared" ref="AL459:BQ459" ca="1" si="362">+AK458*(1-$I459)</f>
        <v>675.42585883649633</v>
      </c>
      <c r="AM459" s="76">
        <f t="shared" ca="1" si="362"/>
        <v>675.42585883649633</v>
      </c>
      <c r="AN459" s="76">
        <f t="shared" ca="1" si="362"/>
        <v>675.42585883649633</v>
      </c>
      <c r="AO459" s="76">
        <f t="shared" ca="1" si="362"/>
        <v>675.42585883649633</v>
      </c>
      <c r="AP459" s="76">
        <f t="shared" ca="1" si="362"/>
        <v>675.42585883649633</v>
      </c>
      <c r="AQ459" s="76">
        <f t="shared" ca="1" si="362"/>
        <v>675.42585883649633</v>
      </c>
      <c r="AR459" s="76">
        <f t="shared" ca="1" si="362"/>
        <v>675.42585883649633</v>
      </c>
      <c r="AS459" s="76">
        <f t="shared" ca="1" si="362"/>
        <v>675.42585883649633</v>
      </c>
      <c r="AT459" s="76">
        <f t="shared" ca="1" si="362"/>
        <v>675.42585883649633</v>
      </c>
      <c r="AU459" s="76">
        <f t="shared" ca="1" si="362"/>
        <v>675.42585883649633</v>
      </c>
      <c r="AV459" s="76">
        <f t="shared" ca="1" si="362"/>
        <v>675.42585883649633</v>
      </c>
      <c r="AW459" s="76">
        <f t="shared" ca="1" si="362"/>
        <v>675.42585883649633</v>
      </c>
      <c r="AX459" s="76">
        <f t="shared" ca="1" si="362"/>
        <v>675.42585883649633</v>
      </c>
      <c r="AY459" s="76">
        <f t="shared" ca="1" si="362"/>
        <v>675.42585883649633</v>
      </c>
      <c r="AZ459" s="76">
        <f t="shared" ca="1" si="362"/>
        <v>675.42585883649633</v>
      </c>
      <c r="BA459" s="76">
        <f t="shared" ca="1" si="362"/>
        <v>675.42585883649633</v>
      </c>
      <c r="BB459" s="76">
        <f t="shared" ca="1" si="362"/>
        <v>675.42585883649633</v>
      </c>
      <c r="BC459" s="76">
        <f t="shared" ca="1" si="362"/>
        <v>675.42585883649633</v>
      </c>
      <c r="BD459" s="76">
        <f t="shared" ca="1" si="362"/>
        <v>675.42585883649633</v>
      </c>
      <c r="BE459" s="76">
        <f t="shared" ca="1" si="362"/>
        <v>675.42585883649633</v>
      </c>
      <c r="BF459" s="76">
        <f t="shared" ca="1" si="362"/>
        <v>675.42585883649633</v>
      </c>
      <c r="BG459" s="76">
        <f t="shared" ca="1" si="362"/>
        <v>675.42585883649633</v>
      </c>
      <c r="BH459" s="76">
        <f t="shared" ca="1" si="362"/>
        <v>675.42585883649633</v>
      </c>
      <c r="BI459" s="76">
        <f t="shared" ca="1" si="362"/>
        <v>675.42585883649633</v>
      </c>
      <c r="BJ459" s="76">
        <f t="shared" ca="1" si="362"/>
        <v>675.42585883649633</v>
      </c>
      <c r="BK459" s="76">
        <f t="shared" ca="1" si="362"/>
        <v>675.42585883649633</v>
      </c>
      <c r="BL459" s="76">
        <f t="shared" ca="1" si="362"/>
        <v>675.42585883649633</v>
      </c>
      <c r="BM459" s="76">
        <f t="shared" ca="1" si="362"/>
        <v>675.42585883649633</v>
      </c>
      <c r="BN459" s="76">
        <f t="shared" ca="1" si="362"/>
        <v>675.42585883649633</v>
      </c>
      <c r="BO459" s="76">
        <f t="shared" ca="1" si="362"/>
        <v>675.42585883649633</v>
      </c>
      <c r="BP459" s="76">
        <f t="shared" ca="1" si="362"/>
        <v>675.42585883649633</v>
      </c>
      <c r="BQ459" s="76">
        <f t="shared" ca="1" si="362"/>
        <v>675.42585883649633</v>
      </c>
      <c r="BR459" s="76">
        <f t="shared" ref="BR459:CK459" ca="1" si="363">+BQ458*(1-$I459)</f>
        <v>675.42585883649633</v>
      </c>
      <c r="BS459" s="76">
        <f t="shared" ca="1" si="363"/>
        <v>675.42585883649633</v>
      </c>
      <c r="BT459" s="76">
        <f t="shared" ca="1" si="363"/>
        <v>675.42585883649633</v>
      </c>
      <c r="BU459" s="76">
        <f t="shared" ca="1" si="363"/>
        <v>675.42585883649633</v>
      </c>
      <c r="BV459" s="76">
        <f t="shared" ca="1" si="363"/>
        <v>675.42585883649633</v>
      </c>
      <c r="BW459" s="76">
        <f t="shared" ca="1" si="363"/>
        <v>675.42585883649633</v>
      </c>
      <c r="BX459" s="76">
        <f t="shared" ca="1" si="363"/>
        <v>675.42585883649633</v>
      </c>
      <c r="BY459" s="76">
        <f t="shared" ca="1" si="363"/>
        <v>675.42585883649633</v>
      </c>
      <c r="BZ459" s="76">
        <f t="shared" ca="1" si="363"/>
        <v>675.42585883649633</v>
      </c>
      <c r="CA459" s="76">
        <f t="shared" ca="1" si="363"/>
        <v>675.42585883649633</v>
      </c>
      <c r="CB459" s="76">
        <f t="shared" ca="1" si="363"/>
        <v>675.42585883649633</v>
      </c>
      <c r="CC459" s="76">
        <f t="shared" ca="1" si="363"/>
        <v>675.42585883649633</v>
      </c>
      <c r="CD459" s="76">
        <f t="shared" ca="1" si="363"/>
        <v>675.42585883649633</v>
      </c>
      <c r="CE459" s="76">
        <f t="shared" ca="1" si="363"/>
        <v>675.42585883649633</v>
      </c>
      <c r="CF459" s="76">
        <f t="shared" ca="1" si="363"/>
        <v>675.42585883649633</v>
      </c>
      <c r="CG459" s="76">
        <f t="shared" ca="1" si="363"/>
        <v>675.42585883649633</v>
      </c>
      <c r="CH459" s="76">
        <f t="shared" ca="1" si="363"/>
        <v>675.42585883649633</v>
      </c>
      <c r="CI459" s="76">
        <f t="shared" ca="1" si="363"/>
        <v>675.42585883649633</v>
      </c>
      <c r="CJ459" s="76">
        <f t="shared" ca="1" si="363"/>
        <v>675.42585883649633</v>
      </c>
      <c r="CK459" s="76">
        <f t="shared" ca="1" si="363"/>
        <v>675.42585883649633</v>
      </c>
    </row>
    <row r="460" spans="2:89" outlineLevel="2" x14ac:dyDescent="0.35">
      <c r="B460" s="414">
        <f t="shared" si="313"/>
        <v>21</v>
      </c>
      <c r="C460" s="31"/>
      <c r="D460" t="s">
        <v>930</v>
      </c>
      <c r="E460" s="8" t="str">
        <f t="shared" si="311"/>
        <v>460 GROWTHCHURN-PV</v>
      </c>
      <c r="G460" s="31"/>
      <c r="H460" s="16">
        <f t="shared" si="314"/>
        <v>0.84000000000000019</v>
      </c>
      <c r="I460" s="415">
        <v>0.1</v>
      </c>
      <c r="J460" s="73"/>
      <c r="K460" s="15">
        <f t="shared" ref="K460:P465" si="364">SUMIF($4:$4,K$2,460:460)</f>
        <v>0</v>
      </c>
      <c r="L460" s="15">
        <f t="shared" ca="1" si="364"/>
        <v>607.88327295284671</v>
      </c>
      <c r="M460" s="15">
        <f t="shared" ca="1" si="364"/>
        <v>607.88327295284671</v>
      </c>
      <c r="N460" s="15">
        <f t="shared" ca="1" si="364"/>
        <v>607.88327295284671</v>
      </c>
      <c r="O460" s="15">
        <f t="shared" ca="1" si="364"/>
        <v>607.88327295284671</v>
      </c>
      <c r="P460" s="15">
        <f t="shared" si="364"/>
        <v>0</v>
      </c>
      <c r="R460" s="67"/>
      <c r="S460" s="76">
        <f t="shared" si="339"/>
        <v>0</v>
      </c>
      <c r="T460" s="76">
        <f t="shared" si="339"/>
        <v>0</v>
      </c>
      <c r="U460" s="76">
        <f t="shared" si="339"/>
        <v>0</v>
      </c>
      <c r="V460" s="76">
        <f t="shared" si="339"/>
        <v>0</v>
      </c>
      <c r="W460" s="76">
        <f t="shared" si="339"/>
        <v>0</v>
      </c>
      <c r="X460" s="76">
        <f t="shared" si="339"/>
        <v>0</v>
      </c>
      <c r="Y460" s="76">
        <f t="shared" si="339"/>
        <v>0</v>
      </c>
      <c r="Z460" s="76">
        <f t="shared" si="339"/>
        <v>0</v>
      </c>
      <c r="AA460" s="76">
        <f t="shared" si="339"/>
        <v>0</v>
      </c>
      <c r="AB460" s="76">
        <f t="shared" si="339"/>
        <v>0</v>
      </c>
      <c r="AC460" s="76">
        <f t="shared" si="339"/>
        <v>0</v>
      </c>
      <c r="AD460" s="76">
        <f t="shared" si="339"/>
        <v>0</v>
      </c>
      <c r="AE460" s="76">
        <f t="shared" si="339"/>
        <v>0</v>
      </c>
      <c r="AF460" s="76">
        <f t="shared" si="339"/>
        <v>0</v>
      </c>
      <c r="AG460" s="76">
        <f t="shared" si="339"/>
        <v>0</v>
      </c>
      <c r="AH460" s="76">
        <f t="shared" si="339"/>
        <v>0</v>
      </c>
      <c r="AI460" s="76">
        <f t="shared" si="357"/>
        <v>0</v>
      </c>
      <c r="AJ460" s="76">
        <f t="shared" si="357"/>
        <v>0</v>
      </c>
      <c r="AK460" s="76">
        <f t="shared" si="357"/>
        <v>0</v>
      </c>
      <c r="AL460" s="76">
        <f t="shared" si="357"/>
        <v>0</v>
      </c>
      <c r="AM460" s="76">
        <f t="shared" ref="AM460:BR460" ca="1" si="365">+AL459*(1-$I460)</f>
        <v>607.88327295284671</v>
      </c>
      <c r="AN460" s="76">
        <f t="shared" ca="1" si="365"/>
        <v>607.88327295284671</v>
      </c>
      <c r="AO460" s="76">
        <f t="shared" ca="1" si="365"/>
        <v>607.88327295284671</v>
      </c>
      <c r="AP460" s="76">
        <f t="shared" ca="1" si="365"/>
        <v>607.88327295284671</v>
      </c>
      <c r="AQ460" s="76">
        <f t="shared" ca="1" si="365"/>
        <v>607.88327295284671</v>
      </c>
      <c r="AR460" s="76">
        <f t="shared" ca="1" si="365"/>
        <v>607.88327295284671</v>
      </c>
      <c r="AS460" s="76">
        <f t="shared" ca="1" si="365"/>
        <v>607.88327295284671</v>
      </c>
      <c r="AT460" s="76">
        <f t="shared" ca="1" si="365"/>
        <v>607.88327295284671</v>
      </c>
      <c r="AU460" s="76">
        <f t="shared" ca="1" si="365"/>
        <v>607.88327295284671</v>
      </c>
      <c r="AV460" s="76">
        <f t="shared" ca="1" si="365"/>
        <v>607.88327295284671</v>
      </c>
      <c r="AW460" s="76">
        <f t="shared" ca="1" si="365"/>
        <v>607.88327295284671</v>
      </c>
      <c r="AX460" s="76">
        <f t="shared" ca="1" si="365"/>
        <v>607.88327295284671</v>
      </c>
      <c r="AY460" s="76">
        <f t="shared" ca="1" si="365"/>
        <v>607.88327295284671</v>
      </c>
      <c r="AZ460" s="76">
        <f t="shared" ca="1" si="365"/>
        <v>607.88327295284671</v>
      </c>
      <c r="BA460" s="76">
        <f t="shared" ca="1" si="365"/>
        <v>607.88327295284671</v>
      </c>
      <c r="BB460" s="76">
        <f t="shared" ca="1" si="365"/>
        <v>607.88327295284671</v>
      </c>
      <c r="BC460" s="76">
        <f t="shared" ca="1" si="365"/>
        <v>607.88327295284671</v>
      </c>
      <c r="BD460" s="76">
        <f t="shared" ca="1" si="365"/>
        <v>607.88327295284671</v>
      </c>
      <c r="BE460" s="76">
        <f t="shared" ca="1" si="365"/>
        <v>607.88327295284671</v>
      </c>
      <c r="BF460" s="76">
        <f t="shared" ca="1" si="365"/>
        <v>607.88327295284671</v>
      </c>
      <c r="BG460" s="76">
        <f t="shared" ca="1" si="365"/>
        <v>607.88327295284671</v>
      </c>
      <c r="BH460" s="76">
        <f t="shared" ca="1" si="365"/>
        <v>607.88327295284671</v>
      </c>
      <c r="BI460" s="76">
        <f t="shared" ca="1" si="365"/>
        <v>607.88327295284671</v>
      </c>
      <c r="BJ460" s="76">
        <f t="shared" ca="1" si="365"/>
        <v>607.88327295284671</v>
      </c>
      <c r="BK460" s="76">
        <f t="shared" ca="1" si="365"/>
        <v>607.88327295284671</v>
      </c>
      <c r="BL460" s="76">
        <f t="shared" ca="1" si="365"/>
        <v>607.88327295284671</v>
      </c>
      <c r="BM460" s="76">
        <f t="shared" ca="1" si="365"/>
        <v>607.88327295284671</v>
      </c>
      <c r="BN460" s="76">
        <f t="shared" ca="1" si="365"/>
        <v>607.88327295284671</v>
      </c>
      <c r="BO460" s="76">
        <f t="shared" ca="1" si="365"/>
        <v>607.88327295284671</v>
      </c>
      <c r="BP460" s="76">
        <f t="shared" ca="1" si="365"/>
        <v>607.88327295284671</v>
      </c>
      <c r="BQ460" s="76">
        <f t="shared" ca="1" si="365"/>
        <v>607.88327295284671</v>
      </c>
      <c r="BR460" s="76">
        <f t="shared" ca="1" si="365"/>
        <v>607.88327295284671</v>
      </c>
      <c r="BS460" s="76">
        <f t="shared" ref="BS460:CK460" ca="1" si="366">+BR459*(1-$I460)</f>
        <v>607.88327295284671</v>
      </c>
      <c r="BT460" s="76">
        <f t="shared" ca="1" si="366"/>
        <v>607.88327295284671</v>
      </c>
      <c r="BU460" s="76">
        <f t="shared" ca="1" si="366"/>
        <v>607.88327295284671</v>
      </c>
      <c r="BV460" s="76">
        <f t="shared" ca="1" si="366"/>
        <v>607.88327295284671</v>
      </c>
      <c r="BW460" s="76">
        <f t="shared" ca="1" si="366"/>
        <v>607.88327295284671</v>
      </c>
      <c r="BX460" s="76">
        <f t="shared" ca="1" si="366"/>
        <v>607.88327295284671</v>
      </c>
      <c r="BY460" s="76">
        <f t="shared" ca="1" si="366"/>
        <v>607.88327295284671</v>
      </c>
      <c r="BZ460" s="76">
        <f t="shared" ca="1" si="366"/>
        <v>607.88327295284671</v>
      </c>
      <c r="CA460" s="76">
        <f t="shared" ca="1" si="366"/>
        <v>607.88327295284671</v>
      </c>
      <c r="CB460" s="76">
        <f t="shared" ca="1" si="366"/>
        <v>607.88327295284671</v>
      </c>
      <c r="CC460" s="76">
        <f t="shared" ca="1" si="366"/>
        <v>607.88327295284671</v>
      </c>
      <c r="CD460" s="76">
        <f t="shared" ca="1" si="366"/>
        <v>607.88327295284671</v>
      </c>
      <c r="CE460" s="76">
        <f t="shared" ca="1" si="366"/>
        <v>607.88327295284671</v>
      </c>
      <c r="CF460" s="76">
        <f t="shared" ca="1" si="366"/>
        <v>607.88327295284671</v>
      </c>
      <c r="CG460" s="76">
        <f t="shared" ca="1" si="366"/>
        <v>607.88327295284671</v>
      </c>
      <c r="CH460" s="76">
        <f t="shared" ca="1" si="366"/>
        <v>607.88327295284671</v>
      </c>
      <c r="CI460" s="76">
        <f t="shared" ca="1" si="366"/>
        <v>607.88327295284671</v>
      </c>
      <c r="CJ460" s="76">
        <f t="shared" ca="1" si="366"/>
        <v>607.88327295284671</v>
      </c>
      <c r="CK460" s="76">
        <f t="shared" ca="1" si="366"/>
        <v>607.88327295284671</v>
      </c>
    </row>
    <row r="461" spans="2:89" outlineLevel="2" x14ac:dyDescent="0.35">
      <c r="B461" s="414">
        <f t="shared" si="313"/>
        <v>22</v>
      </c>
      <c r="C461" s="31"/>
      <c r="D461" t="s">
        <v>930</v>
      </c>
      <c r="E461" s="8" t="str">
        <f t="shared" si="311"/>
        <v>461 GROWTHCHURN-PV</v>
      </c>
      <c r="G461" s="31"/>
      <c r="H461" s="16">
        <f t="shared" si="314"/>
        <v>0.88000000000000023</v>
      </c>
      <c r="I461" s="415">
        <v>0.1</v>
      </c>
      <c r="J461" s="73"/>
      <c r="K461" s="15">
        <f t="shared" si="364"/>
        <v>0</v>
      </c>
      <c r="L461" s="15">
        <f t="shared" ca="1" si="364"/>
        <v>547.09494565756211</v>
      </c>
      <c r="M461" s="15">
        <f t="shared" ca="1" si="364"/>
        <v>547.09494565756211</v>
      </c>
      <c r="N461" s="15">
        <f t="shared" ca="1" si="364"/>
        <v>547.09494565756211</v>
      </c>
      <c r="O461" s="15">
        <f t="shared" ca="1" si="364"/>
        <v>547.09494565756211</v>
      </c>
      <c r="P461" s="15">
        <f t="shared" si="364"/>
        <v>0</v>
      </c>
      <c r="R461" s="67"/>
      <c r="S461" s="76">
        <f t="shared" si="339"/>
        <v>0</v>
      </c>
      <c r="T461" s="76">
        <f t="shared" si="339"/>
        <v>0</v>
      </c>
      <c r="U461" s="76">
        <f t="shared" si="339"/>
        <v>0</v>
      </c>
      <c r="V461" s="76">
        <f t="shared" si="339"/>
        <v>0</v>
      </c>
      <c r="W461" s="76">
        <f t="shared" si="339"/>
        <v>0</v>
      </c>
      <c r="X461" s="76">
        <f t="shared" si="339"/>
        <v>0</v>
      </c>
      <c r="Y461" s="76">
        <f t="shared" si="339"/>
        <v>0</v>
      </c>
      <c r="Z461" s="76">
        <f t="shared" si="339"/>
        <v>0</v>
      </c>
      <c r="AA461" s="76">
        <f t="shared" si="339"/>
        <v>0</v>
      </c>
      <c r="AB461" s="76">
        <f t="shared" si="339"/>
        <v>0</v>
      </c>
      <c r="AC461" s="76">
        <f t="shared" si="339"/>
        <v>0</v>
      </c>
      <c r="AD461" s="76">
        <f t="shared" si="339"/>
        <v>0</v>
      </c>
      <c r="AE461" s="76">
        <f t="shared" si="339"/>
        <v>0</v>
      </c>
      <c r="AF461" s="76">
        <f t="shared" si="339"/>
        <v>0</v>
      </c>
      <c r="AG461" s="76">
        <f t="shared" si="339"/>
        <v>0</v>
      </c>
      <c r="AH461" s="76">
        <f t="shared" si="339"/>
        <v>0</v>
      </c>
      <c r="AI461" s="76">
        <f t="shared" si="357"/>
        <v>0</v>
      </c>
      <c r="AJ461" s="76">
        <f t="shared" si="357"/>
        <v>0</v>
      </c>
      <c r="AK461" s="76">
        <f t="shared" si="357"/>
        <v>0</v>
      </c>
      <c r="AL461" s="76">
        <f t="shared" si="357"/>
        <v>0</v>
      </c>
      <c r="AM461" s="76">
        <f t="shared" si="357"/>
        <v>0</v>
      </c>
      <c r="AN461" s="76">
        <f t="shared" ref="AN461:BS461" ca="1" si="367">+AM460*(1-$I461)</f>
        <v>547.09494565756211</v>
      </c>
      <c r="AO461" s="76">
        <f t="shared" ca="1" si="367"/>
        <v>547.09494565756211</v>
      </c>
      <c r="AP461" s="76">
        <f t="shared" ca="1" si="367"/>
        <v>547.09494565756211</v>
      </c>
      <c r="AQ461" s="76">
        <f t="shared" ca="1" si="367"/>
        <v>547.09494565756211</v>
      </c>
      <c r="AR461" s="76">
        <f t="shared" ca="1" si="367"/>
        <v>547.09494565756211</v>
      </c>
      <c r="AS461" s="76">
        <f t="shared" ca="1" si="367"/>
        <v>547.09494565756211</v>
      </c>
      <c r="AT461" s="76">
        <f t="shared" ca="1" si="367"/>
        <v>547.09494565756211</v>
      </c>
      <c r="AU461" s="76">
        <f t="shared" ca="1" si="367"/>
        <v>547.09494565756211</v>
      </c>
      <c r="AV461" s="76">
        <f t="shared" ca="1" si="367"/>
        <v>547.09494565756211</v>
      </c>
      <c r="AW461" s="76">
        <f t="shared" ca="1" si="367"/>
        <v>547.09494565756211</v>
      </c>
      <c r="AX461" s="76">
        <f t="shared" ca="1" si="367"/>
        <v>547.09494565756211</v>
      </c>
      <c r="AY461" s="76">
        <f t="shared" ca="1" si="367"/>
        <v>547.09494565756211</v>
      </c>
      <c r="AZ461" s="76">
        <f t="shared" ca="1" si="367"/>
        <v>547.09494565756211</v>
      </c>
      <c r="BA461" s="76">
        <f t="shared" ca="1" si="367"/>
        <v>547.09494565756211</v>
      </c>
      <c r="BB461" s="76">
        <f t="shared" ca="1" si="367"/>
        <v>547.09494565756211</v>
      </c>
      <c r="BC461" s="76">
        <f t="shared" ca="1" si="367"/>
        <v>547.09494565756211</v>
      </c>
      <c r="BD461" s="76">
        <f t="shared" ca="1" si="367"/>
        <v>547.09494565756211</v>
      </c>
      <c r="BE461" s="76">
        <f t="shared" ca="1" si="367"/>
        <v>547.09494565756211</v>
      </c>
      <c r="BF461" s="76">
        <f t="shared" ca="1" si="367"/>
        <v>547.09494565756211</v>
      </c>
      <c r="BG461" s="76">
        <f t="shared" ca="1" si="367"/>
        <v>547.09494565756211</v>
      </c>
      <c r="BH461" s="76">
        <f t="shared" ca="1" si="367"/>
        <v>547.09494565756211</v>
      </c>
      <c r="BI461" s="76">
        <f t="shared" ca="1" si="367"/>
        <v>547.09494565756211</v>
      </c>
      <c r="BJ461" s="76">
        <f t="shared" ca="1" si="367"/>
        <v>547.09494565756211</v>
      </c>
      <c r="BK461" s="76">
        <f t="shared" ca="1" si="367"/>
        <v>547.09494565756211</v>
      </c>
      <c r="BL461" s="76">
        <f t="shared" ca="1" si="367"/>
        <v>547.09494565756211</v>
      </c>
      <c r="BM461" s="76">
        <f t="shared" ca="1" si="367"/>
        <v>547.09494565756211</v>
      </c>
      <c r="BN461" s="76">
        <f t="shared" ca="1" si="367"/>
        <v>547.09494565756211</v>
      </c>
      <c r="BO461" s="76">
        <f t="shared" ca="1" si="367"/>
        <v>547.09494565756211</v>
      </c>
      <c r="BP461" s="76">
        <f t="shared" ca="1" si="367"/>
        <v>547.09494565756211</v>
      </c>
      <c r="BQ461" s="76">
        <f t="shared" ca="1" si="367"/>
        <v>547.09494565756211</v>
      </c>
      <c r="BR461" s="76">
        <f t="shared" ca="1" si="367"/>
        <v>547.09494565756211</v>
      </c>
      <c r="BS461" s="76">
        <f t="shared" ca="1" si="367"/>
        <v>547.09494565756211</v>
      </c>
      <c r="BT461" s="76">
        <f t="shared" ref="BT461:CK461" ca="1" si="368">+BS460*(1-$I461)</f>
        <v>547.09494565756211</v>
      </c>
      <c r="BU461" s="76">
        <f t="shared" ca="1" si="368"/>
        <v>547.09494565756211</v>
      </c>
      <c r="BV461" s="76">
        <f t="shared" ca="1" si="368"/>
        <v>547.09494565756211</v>
      </c>
      <c r="BW461" s="76">
        <f t="shared" ca="1" si="368"/>
        <v>547.09494565756211</v>
      </c>
      <c r="BX461" s="76">
        <f t="shared" ca="1" si="368"/>
        <v>547.09494565756211</v>
      </c>
      <c r="BY461" s="76">
        <f t="shared" ca="1" si="368"/>
        <v>547.09494565756211</v>
      </c>
      <c r="BZ461" s="76">
        <f t="shared" ca="1" si="368"/>
        <v>547.09494565756211</v>
      </c>
      <c r="CA461" s="76">
        <f t="shared" ca="1" si="368"/>
        <v>547.09494565756211</v>
      </c>
      <c r="CB461" s="76">
        <f t="shared" ca="1" si="368"/>
        <v>547.09494565756211</v>
      </c>
      <c r="CC461" s="76">
        <f t="shared" ca="1" si="368"/>
        <v>547.09494565756211</v>
      </c>
      <c r="CD461" s="76">
        <f t="shared" ca="1" si="368"/>
        <v>547.09494565756211</v>
      </c>
      <c r="CE461" s="76">
        <f t="shared" ca="1" si="368"/>
        <v>547.09494565756211</v>
      </c>
      <c r="CF461" s="76">
        <f t="shared" ca="1" si="368"/>
        <v>547.09494565756211</v>
      </c>
      <c r="CG461" s="76">
        <f t="shared" ca="1" si="368"/>
        <v>547.09494565756211</v>
      </c>
      <c r="CH461" s="76">
        <f t="shared" ca="1" si="368"/>
        <v>547.09494565756211</v>
      </c>
      <c r="CI461" s="76">
        <f t="shared" ca="1" si="368"/>
        <v>547.09494565756211</v>
      </c>
      <c r="CJ461" s="76">
        <f t="shared" ca="1" si="368"/>
        <v>547.09494565756211</v>
      </c>
      <c r="CK461" s="76">
        <f t="shared" ca="1" si="368"/>
        <v>547.09494565756211</v>
      </c>
    </row>
    <row r="462" spans="2:89" outlineLevel="2" x14ac:dyDescent="0.35">
      <c r="B462" s="414">
        <f t="shared" si="313"/>
        <v>23</v>
      </c>
      <c r="C462" s="31"/>
      <c r="D462" t="s">
        <v>930</v>
      </c>
      <c r="E462" s="8" t="str">
        <f t="shared" si="311"/>
        <v>462 GROWTHCHURN-PV</v>
      </c>
      <c r="G462" s="31"/>
      <c r="H462" s="16">
        <f t="shared" si="314"/>
        <v>0.92000000000000026</v>
      </c>
      <c r="I462" s="415">
        <v>0.1</v>
      </c>
      <c r="J462" s="73"/>
      <c r="K462" s="15">
        <f t="shared" si="364"/>
        <v>0</v>
      </c>
      <c r="L462" s="15">
        <f t="shared" ca="1" si="364"/>
        <v>492.38545109180592</v>
      </c>
      <c r="M462" s="15">
        <f t="shared" ca="1" si="364"/>
        <v>492.38545109180592</v>
      </c>
      <c r="N462" s="15">
        <f t="shared" ca="1" si="364"/>
        <v>492.38545109180592</v>
      </c>
      <c r="O462" s="15">
        <f t="shared" ca="1" si="364"/>
        <v>492.38545109180592</v>
      </c>
      <c r="P462" s="15">
        <f t="shared" si="364"/>
        <v>0</v>
      </c>
      <c r="R462" s="67"/>
      <c r="S462" s="76">
        <f t="shared" si="339"/>
        <v>0</v>
      </c>
      <c r="T462" s="76">
        <f t="shared" si="339"/>
        <v>0</v>
      </c>
      <c r="U462" s="76">
        <f t="shared" si="339"/>
        <v>0</v>
      </c>
      <c r="V462" s="76">
        <f t="shared" si="339"/>
        <v>0</v>
      </c>
      <c r="W462" s="76">
        <f t="shared" si="339"/>
        <v>0</v>
      </c>
      <c r="X462" s="76">
        <f t="shared" si="339"/>
        <v>0</v>
      </c>
      <c r="Y462" s="76">
        <f t="shared" si="339"/>
        <v>0</v>
      </c>
      <c r="Z462" s="76">
        <f t="shared" si="339"/>
        <v>0</v>
      </c>
      <c r="AA462" s="76">
        <f t="shared" si="339"/>
        <v>0</v>
      </c>
      <c r="AB462" s="76">
        <f t="shared" si="339"/>
        <v>0</v>
      </c>
      <c r="AC462" s="76">
        <f t="shared" si="339"/>
        <v>0</v>
      </c>
      <c r="AD462" s="76">
        <f t="shared" si="339"/>
        <v>0</v>
      </c>
      <c r="AE462" s="76">
        <f t="shared" si="339"/>
        <v>0</v>
      </c>
      <c r="AF462" s="76">
        <f t="shared" si="339"/>
        <v>0</v>
      </c>
      <c r="AG462" s="76">
        <f t="shared" si="339"/>
        <v>0</v>
      </c>
      <c r="AH462" s="76">
        <f t="shared" si="339"/>
        <v>0</v>
      </c>
      <c r="AI462" s="76">
        <f t="shared" si="357"/>
        <v>0</v>
      </c>
      <c r="AJ462" s="76">
        <f t="shared" si="357"/>
        <v>0</v>
      </c>
      <c r="AK462" s="76">
        <f t="shared" si="357"/>
        <v>0</v>
      </c>
      <c r="AL462" s="76">
        <f t="shared" si="357"/>
        <v>0</v>
      </c>
      <c r="AM462" s="76">
        <f t="shared" si="357"/>
        <v>0</v>
      </c>
      <c r="AN462" s="76">
        <f t="shared" si="357"/>
        <v>0</v>
      </c>
      <c r="AO462" s="76">
        <f t="shared" ref="AO462:BT462" ca="1" si="369">+AN461*(1-$I462)</f>
        <v>492.38545109180592</v>
      </c>
      <c r="AP462" s="76">
        <f t="shared" ca="1" si="369"/>
        <v>492.38545109180592</v>
      </c>
      <c r="AQ462" s="76">
        <f t="shared" ca="1" si="369"/>
        <v>492.38545109180592</v>
      </c>
      <c r="AR462" s="76">
        <f t="shared" ca="1" si="369"/>
        <v>492.38545109180592</v>
      </c>
      <c r="AS462" s="76">
        <f t="shared" ca="1" si="369"/>
        <v>492.38545109180592</v>
      </c>
      <c r="AT462" s="76">
        <f t="shared" ca="1" si="369"/>
        <v>492.38545109180592</v>
      </c>
      <c r="AU462" s="76">
        <f t="shared" ca="1" si="369"/>
        <v>492.38545109180592</v>
      </c>
      <c r="AV462" s="76">
        <f t="shared" ca="1" si="369"/>
        <v>492.38545109180592</v>
      </c>
      <c r="AW462" s="76">
        <f t="shared" ca="1" si="369"/>
        <v>492.38545109180592</v>
      </c>
      <c r="AX462" s="76">
        <f t="shared" ca="1" si="369"/>
        <v>492.38545109180592</v>
      </c>
      <c r="AY462" s="76">
        <f t="shared" ca="1" si="369"/>
        <v>492.38545109180592</v>
      </c>
      <c r="AZ462" s="76">
        <f t="shared" ca="1" si="369"/>
        <v>492.38545109180592</v>
      </c>
      <c r="BA462" s="76">
        <f t="shared" ca="1" si="369"/>
        <v>492.38545109180592</v>
      </c>
      <c r="BB462" s="76">
        <f t="shared" ca="1" si="369"/>
        <v>492.38545109180592</v>
      </c>
      <c r="BC462" s="76">
        <f t="shared" ca="1" si="369"/>
        <v>492.38545109180592</v>
      </c>
      <c r="BD462" s="76">
        <f t="shared" ca="1" si="369"/>
        <v>492.38545109180592</v>
      </c>
      <c r="BE462" s="76">
        <f t="shared" ca="1" si="369"/>
        <v>492.38545109180592</v>
      </c>
      <c r="BF462" s="76">
        <f t="shared" ca="1" si="369"/>
        <v>492.38545109180592</v>
      </c>
      <c r="BG462" s="76">
        <f t="shared" ca="1" si="369"/>
        <v>492.38545109180592</v>
      </c>
      <c r="BH462" s="76">
        <f t="shared" ca="1" si="369"/>
        <v>492.38545109180592</v>
      </c>
      <c r="BI462" s="76">
        <f t="shared" ca="1" si="369"/>
        <v>492.38545109180592</v>
      </c>
      <c r="BJ462" s="76">
        <f t="shared" ca="1" si="369"/>
        <v>492.38545109180592</v>
      </c>
      <c r="BK462" s="76">
        <f t="shared" ca="1" si="369"/>
        <v>492.38545109180592</v>
      </c>
      <c r="BL462" s="76">
        <f t="shared" ca="1" si="369"/>
        <v>492.38545109180592</v>
      </c>
      <c r="BM462" s="76">
        <f t="shared" ca="1" si="369"/>
        <v>492.38545109180592</v>
      </c>
      <c r="BN462" s="76">
        <f t="shared" ca="1" si="369"/>
        <v>492.38545109180592</v>
      </c>
      <c r="BO462" s="76">
        <f t="shared" ca="1" si="369"/>
        <v>492.38545109180592</v>
      </c>
      <c r="BP462" s="76">
        <f t="shared" ca="1" si="369"/>
        <v>492.38545109180592</v>
      </c>
      <c r="BQ462" s="76">
        <f t="shared" ca="1" si="369"/>
        <v>492.38545109180592</v>
      </c>
      <c r="BR462" s="76">
        <f t="shared" ca="1" si="369"/>
        <v>492.38545109180592</v>
      </c>
      <c r="BS462" s="76">
        <f t="shared" ca="1" si="369"/>
        <v>492.38545109180592</v>
      </c>
      <c r="BT462" s="76">
        <f t="shared" ca="1" si="369"/>
        <v>492.38545109180592</v>
      </c>
      <c r="BU462" s="76">
        <f t="shared" ref="BU462:CK462" ca="1" si="370">+BT461*(1-$I462)</f>
        <v>492.38545109180592</v>
      </c>
      <c r="BV462" s="76">
        <f t="shared" ca="1" si="370"/>
        <v>492.38545109180592</v>
      </c>
      <c r="BW462" s="76">
        <f t="shared" ca="1" si="370"/>
        <v>492.38545109180592</v>
      </c>
      <c r="BX462" s="76">
        <f t="shared" ca="1" si="370"/>
        <v>492.38545109180592</v>
      </c>
      <c r="BY462" s="76">
        <f t="shared" ca="1" si="370"/>
        <v>492.38545109180592</v>
      </c>
      <c r="BZ462" s="76">
        <f t="shared" ca="1" si="370"/>
        <v>492.38545109180592</v>
      </c>
      <c r="CA462" s="76">
        <f t="shared" ca="1" si="370"/>
        <v>492.38545109180592</v>
      </c>
      <c r="CB462" s="76">
        <f t="shared" ca="1" si="370"/>
        <v>492.38545109180592</v>
      </c>
      <c r="CC462" s="76">
        <f t="shared" ca="1" si="370"/>
        <v>492.38545109180592</v>
      </c>
      <c r="CD462" s="76">
        <f t="shared" ca="1" si="370"/>
        <v>492.38545109180592</v>
      </c>
      <c r="CE462" s="76">
        <f t="shared" ca="1" si="370"/>
        <v>492.38545109180592</v>
      </c>
      <c r="CF462" s="76">
        <f t="shared" ca="1" si="370"/>
        <v>492.38545109180592</v>
      </c>
      <c r="CG462" s="76">
        <f t="shared" ca="1" si="370"/>
        <v>492.38545109180592</v>
      </c>
      <c r="CH462" s="76">
        <f t="shared" ca="1" si="370"/>
        <v>492.38545109180592</v>
      </c>
      <c r="CI462" s="76">
        <f t="shared" ca="1" si="370"/>
        <v>492.38545109180592</v>
      </c>
      <c r="CJ462" s="76">
        <f t="shared" ca="1" si="370"/>
        <v>492.38545109180592</v>
      </c>
      <c r="CK462" s="76">
        <f t="shared" ca="1" si="370"/>
        <v>492.38545109180592</v>
      </c>
    </row>
    <row r="463" spans="2:89" outlineLevel="2" x14ac:dyDescent="0.35">
      <c r="B463" s="414">
        <f t="shared" si="313"/>
        <v>24</v>
      </c>
      <c r="C463" s="31"/>
      <c r="D463" t="s">
        <v>930</v>
      </c>
      <c r="E463" s="8" t="str">
        <f t="shared" si="311"/>
        <v>463 GROWTHCHURN-PV</v>
      </c>
      <c r="G463" s="31"/>
      <c r="H463" s="16">
        <f t="shared" si="314"/>
        <v>0.9600000000000003</v>
      </c>
      <c r="I463" s="415">
        <v>0.1</v>
      </c>
      <c r="J463" s="73"/>
      <c r="K463" s="15">
        <f t="shared" si="364"/>
        <v>0</v>
      </c>
      <c r="L463" s="15">
        <f t="shared" ca="1" si="364"/>
        <v>443.14690598262536</v>
      </c>
      <c r="M463" s="15">
        <f t="shared" ca="1" si="364"/>
        <v>443.14690598262536</v>
      </c>
      <c r="N463" s="15">
        <f t="shared" ca="1" si="364"/>
        <v>443.14690598262536</v>
      </c>
      <c r="O463" s="15">
        <f t="shared" ca="1" si="364"/>
        <v>443.14690598262536</v>
      </c>
      <c r="P463" s="15">
        <f t="shared" si="364"/>
        <v>0</v>
      </c>
      <c r="R463" s="67"/>
      <c r="S463" s="76">
        <f t="shared" si="339"/>
        <v>0</v>
      </c>
      <c r="T463" s="76">
        <f t="shared" si="339"/>
        <v>0</v>
      </c>
      <c r="U463" s="76">
        <f t="shared" si="339"/>
        <v>0</v>
      </c>
      <c r="V463" s="76">
        <f t="shared" si="339"/>
        <v>0</v>
      </c>
      <c r="W463" s="76">
        <f t="shared" si="339"/>
        <v>0</v>
      </c>
      <c r="X463" s="76">
        <f t="shared" si="339"/>
        <v>0</v>
      </c>
      <c r="Y463" s="76">
        <f t="shared" si="339"/>
        <v>0</v>
      </c>
      <c r="Z463" s="76">
        <f t="shared" si="339"/>
        <v>0</v>
      </c>
      <c r="AA463" s="76">
        <f t="shared" si="339"/>
        <v>0</v>
      </c>
      <c r="AB463" s="76">
        <f t="shared" si="339"/>
        <v>0</v>
      </c>
      <c r="AC463" s="76">
        <f t="shared" si="339"/>
        <v>0</v>
      </c>
      <c r="AD463" s="76">
        <f t="shared" si="339"/>
        <v>0</v>
      </c>
      <c r="AE463" s="76">
        <f t="shared" si="339"/>
        <v>0</v>
      </c>
      <c r="AF463" s="76">
        <f t="shared" si="339"/>
        <v>0</v>
      </c>
      <c r="AG463" s="76">
        <f t="shared" si="339"/>
        <v>0</v>
      </c>
      <c r="AH463" s="76">
        <f t="shared" si="339"/>
        <v>0</v>
      </c>
      <c r="AI463" s="76">
        <f t="shared" si="357"/>
        <v>0</v>
      </c>
      <c r="AJ463" s="76">
        <f t="shared" si="357"/>
        <v>0</v>
      </c>
      <c r="AK463" s="76">
        <f t="shared" si="357"/>
        <v>0</v>
      </c>
      <c r="AL463" s="76">
        <f t="shared" si="357"/>
        <v>0</v>
      </c>
      <c r="AM463" s="76">
        <f t="shared" si="357"/>
        <v>0</v>
      </c>
      <c r="AN463" s="76">
        <f t="shared" si="357"/>
        <v>0</v>
      </c>
      <c r="AO463" s="76">
        <f t="shared" si="357"/>
        <v>0</v>
      </c>
      <c r="AP463" s="76">
        <f t="shared" ref="AP463:BU463" ca="1" si="371">+AO462*(1-$I463)</f>
        <v>443.14690598262536</v>
      </c>
      <c r="AQ463" s="76">
        <f t="shared" ca="1" si="371"/>
        <v>443.14690598262536</v>
      </c>
      <c r="AR463" s="76">
        <f t="shared" ca="1" si="371"/>
        <v>443.14690598262536</v>
      </c>
      <c r="AS463" s="76">
        <f t="shared" ca="1" si="371"/>
        <v>443.14690598262536</v>
      </c>
      <c r="AT463" s="76">
        <f t="shared" ca="1" si="371"/>
        <v>443.14690598262536</v>
      </c>
      <c r="AU463" s="76">
        <f t="shared" ca="1" si="371"/>
        <v>443.14690598262536</v>
      </c>
      <c r="AV463" s="76">
        <f t="shared" ca="1" si="371"/>
        <v>443.14690598262536</v>
      </c>
      <c r="AW463" s="76">
        <f t="shared" ca="1" si="371"/>
        <v>443.14690598262536</v>
      </c>
      <c r="AX463" s="76">
        <f t="shared" ca="1" si="371"/>
        <v>443.14690598262536</v>
      </c>
      <c r="AY463" s="76">
        <f t="shared" ca="1" si="371"/>
        <v>443.14690598262536</v>
      </c>
      <c r="AZ463" s="76">
        <f t="shared" ca="1" si="371"/>
        <v>443.14690598262536</v>
      </c>
      <c r="BA463" s="76">
        <f t="shared" ca="1" si="371"/>
        <v>443.14690598262536</v>
      </c>
      <c r="BB463" s="76">
        <f t="shared" ca="1" si="371"/>
        <v>443.14690598262536</v>
      </c>
      <c r="BC463" s="76">
        <f t="shared" ca="1" si="371"/>
        <v>443.14690598262536</v>
      </c>
      <c r="BD463" s="76">
        <f t="shared" ca="1" si="371"/>
        <v>443.14690598262536</v>
      </c>
      <c r="BE463" s="76">
        <f t="shared" ca="1" si="371"/>
        <v>443.14690598262536</v>
      </c>
      <c r="BF463" s="76">
        <f t="shared" ca="1" si="371"/>
        <v>443.14690598262536</v>
      </c>
      <c r="BG463" s="76">
        <f t="shared" ca="1" si="371"/>
        <v>443.14690598262536</v>
      </c>
      <c r="BH463" s="76">
        <f t="shared" ca="1" si="371"/>
        <v>443.14690598262536</v>
      </c>
      <c r="BI463" s="76">
        <f t="shared" ca="1" si="371"/>
        <v>443.14690598262536</v>
      </c>
      <c r="BJ463" s="76">
        <f t="shared" ca="1" si="371"/>
        <v>443.14690598262536</v>
      </c>
      <c r="BK463" s="76">
        <f t="shared" ca="1" si="371"/>
        <v>443.14690598262536</v>
      </c>
      <c r="BL463" s="76">
        <f t="shared" ca="1" si="371"/>
        <v>443.14690598262536</v>
      </c>
      <c r="BM463" s="76">
        <f t="shared" ca="1" si="371"/>
        <v>443.14690598262536</v>
      </c>
      <c r="BN463" s="76">
        <f t="shared" ca="1" si="371"/>
        <v>443.14690598262536</v>
      </c>
      <c r="BO463" s="76">
        <f t="shared" ca="1" si="371"/>
        <v>443.14690598262536</v>
      </c>
      <c r="BP463" s="76">
        <f t="shared" ca="1" si="371"/>
        <v>443.14690598262536</v>
      </c>
      <c r="BQ463" s="76">
        <f t="shared" ca="1" si="371"/>
        <v>443.14690598262536</v>
      </c>
      <c r="BR463" s="76">
        <f t="shared" ca="1" si="371"/>
        <v>443.14690598262536</v>
      </c>
      <c r="BS463" s="76">
        <f t="shared" ca="1" si="371"/>
        <v>443.14690598262536</v>
      </c>
      <c r="BT463" s="76">
        <f t="shared" ca="1" si="371"/>
        <v>443.14690598262536</v>
      </c>
      <c r="BU463" s="76">
        <f t="shared" ca="1" si="371"/>
        <v>443.14690598262536</v>
      </c>
      <c r="BV463" s="76">
        <f t="shared" ref="BV463:CK463" ca="1" si="372">+BU462*(1-$I463)</f>
        <v>443.14690598262536</v>
      </c>
      <c r="BW463" s="76">
        <f t="shared" ca="1" si="372"/>
        <v>443.14690598262536</v>
      </c>
      <c r="BX463" s="76">
        <f t="shared" ca="1" si="372"/>
        <v>443.14690598262536</v>
      </c>
      <c r="BY463" s="76">
        <f t="shared" ca="1" si="372"/>
        <v>443.14690598262536</v>
      </c>
      <c r="BZ463" s="76">
        <f t="shared" ca="1" si="372"/>
        <v>443.14690598262536</v>
      </c>
      <c r="CA463" s="76">
        <f t="shared" ca="1" si="372"/>
        <v>443.14690598262536</v>
      </c>
      <c r="CB463" s="76">
        <f t="shared" ca="1" si="372"/>
        <v>443.14690598262536</v>
      </c>
      <c r="CC463" s="76">
        <f t="shared" ca="1" si="372"/>
        <v>443.14690598262536</v>
      </c>
      <c r="CD463" s="76">
        <f t="shared" ca="1" si="372"/>
        <v>443.14690598262536</v>
      </c>
      <c r="CE463" s="76">
        <f t="shared" ca="1" si="372"/>
        <v>443.14690598262536</v>
      </c>
      <c r="CF463" s="76">
        <f t="shared" ca="1" si="372"/>
        <v>443.14690598262536</v>
      </c>
      <c r="CG463" s="76">
        <f t="shared" ca="1" si="372"/>
        <v>443.14690598262536</v>
      </c>
      <c r="CH463" s="76">
        <f t="shared" ca="1" si="372"/>
        <v>443.14690598262536</v>
      </c>
      <c r="CI463" s="76">
        <f t="shared" ca="1" si="372"/>
        <v>443.14690598262536</v>
      </c>
      <c r="CJ463" s="76">
        <f t="shared" ca="1" si="372"/>
        <v>443.14690598262536</v>
      </c>
      <c r="CK463" s="76">
        <f t="shared" ca="1" si="372"/>
        <v>443.14690598262536</v>
      </c>
    </row>
    <row r="464" spans="2:89" outlineLevel="2" x14ac:dyDescent="0.35">
      <c r="B464" s="141" t="s">
        <v>925</v>
      </c>
      <c r="C464" s="31"/>
      <c r="D464" t="s">
        <v>930</v>
      </c>
      <c r="E464" s="8" t="str">
        <f t="shared" si="311"/>
        <v>464 GROWTHCHURN-PV</v>
      </c>
      <c r="G464" s="31"/>
      <c r="H464" s="16">
        <f t="shared" si="314"/>
        <v>1.0000000000000002</v>
      </c>
      <c r="I464" s="415">
        <v>0.1</v>
      </c>
      <c r="J464" s="73"/>
      <c r="K464" s="250">
        <f t="shared" si="364"/>
        <v>0</v>
      </c>
      <c r="L464" s="250">
        <f t="shared" si="364"/>
        <v>0</v>
      </c>
      <c r="M464" s="250">
        <f t="shared" ca="1" si="364"/>
        <v>5317.7628717915031</v>
      </c>
      <c r="N464" s="250">
        <f t="shared" ca="1" si="364"/>
        <v>10635.525743583003</v>
      </c>
      <c r="O464" s="250">
        <f t="shared" ca="1" si="364"/>
        <v>15953.288615374502</v>
      </c>
      <c r="P464" s="250">
        <f t="shared" si="364"/>
        <v>0</v>
      </c>
      <c r="R464" s="67"/>
      <c r="S464" s="413">
        <f t="shared" ref="S464:AP464" si="373">+R463+R464*(1-$I464)</f>
        <v>0</v>
      </c>
      <c r="T464" s="413">
        <f t="shared" si="373"/>
        <v>0</v>
      </c>
      <c r="U464" s="413">
        <f t="shared" si="373"/>
        <v>0</v>
      </c>
      <c r="V464" s="413">
        <f t="shared" si="373"/>
        <v>0</v>
      </c>
      <c r="W464" s="413">
        <f t="shared" si="373"/>
        <v>0</v>
      </c>
      <c r="X464" s="413">
        <f t="shared" si="373"/>
        <v>0</v>
      </c>
      <c r="Y464" s="413">
        <f t="shared" si="373"/>
        <v>0</v>
      </c>
      <c r="Z464" s="413">
        <f t="shared" si="373"/>
        <v>0</v>
      </c>
      <c r="AA464" s="413">
        <f t="shared" si="373"/>
        <v>0</v>
      </c>
      <c r="AB464" s="413">
        <f t="shared" si="373"/>
        <v>0</v>
      </c>
      <c r="AC464" s="413">
        <f t="shared" si="373"/>
        <v>0</v>
      </c>
      <c r="AD464" s="413">
        <f t="shared" si="373"/>
        <v>0</v>
      </c>
      <c r="AE464" s="413">
        <f t="shared" si="373"/>
        <v>0</v>
      </c>
      <c r="AF464" s="413">
        <f t="shared" si="373"/>
        <v>0</v>
      </c>
      <c r="AG464" s="413">
        <f t="shared" si="373"/>
        <v>0</v>
      </c>
      <c r="AH464" s="413">
        <f t="shared" si="373"/>
        <v>0</v>
      </c>
      <c r="AI464" s="413">
        <f t="shared" si="373"/>
        <v>0</v>
      </c>
      <c r="AJ464" s="413">
        <f t="shared" si="373"/>
        <v>0</v>
      </c>
      <c r="AK464" s="413">
        <f t="shared" si="373"/>
        <v>0</v>
      </c>
      <c r="AL464" s="413">
        <f t="shared" si="373"/>
        <v>0</v>
      </c>
      <c r="AM464" s="413">
        <f t="shared" si="373"/>
        <v>0</v>
      </c>
      <c r="AN464" s="413">
        <f t="shared" si="373"/>
        <v>0</v>
      </c>
      <c r="AO464" s="413">
        <f t="shared" si="373"/>
        <v>0</v>
      </c>
      <c r="AP464" s="413">
        <f t="shared" si="373"/>
        <v>0</v>
      </c>
      <c r="AQ464" s="413">
        <f ca="1">+AP463+AP464*(1-$I464)</f>
        <v>443.14690598262536</v>
      </c>
      <c r="AR464" s="413">
        <f t="shared" ref="AR464:BW464" ca="1" si="374">+AQ463+AQ464</f>
        <v>886.29381196525071</v>
      </c>
      <c r="AS464" s="413">
        <f t="shared" ca="1" si="374"/>
        <v>1329.440717947876</v>
      </c>
      <c r="AT464" s="413">
        <f t="shared" ca="1" si="374"/>
        <v>1772.5876239305014</v>
      </c>
      <c r="AU464" s="413">
        <f t="shared" ca="1" si="374"/>
        <v>2215.7345299131266</v>
      </c>
      <c r="AV464" s="413">
        <f t="shared" ca="1" si="374"/>
        <v>2658.881435895752</v>
      </c>
      <c r="AW464" s="413">
        <f t="shared" ca="1" si="374"/>
        <v>3102.0283418783774</v>
      </c>
      <c r="AX464" s="413">
        <f t="shared" ca="1" si="374"/>
        <v>3545.1752478610028</v>
      </c>
      <c r="AY464" s="413">
        <f t="shared" ca="1" si="374"/>
        <v>3988.3221538436283</v>
      </c>
      <c r="AZ464" s="413">
        <f t="shared" ca="1" si="374"/>
        <v>4431.4690598262532</v>
      </c>
      <c r="BA464" s="413">
        <f t="shared" ca="1" si="374"/>
        <v>4874.6159658088782</v>
      </c>
      <c r="BB464" s="413">
        <f t="shared" ca="1" si="374"/>
        <v>5317.7628717915031</v>
      </c>
      <c r="BC464" s="413">
        <f t="shared" ca="1" si="374"/>
        <v>5760.9097777741281</v>
      </c>
      <c r="BD464" s="413">
        <f t="shared" ca="1" si="374"/>
        <v>6204.056683756753</v>
      </c>
      <c r="BE464" s="413">
        <f t="shared" ca="1" si="374"/>
        <v>6647.203589739378</v>
      </c>
      <c r="BF464" s="413">
        <f t="shared" ca="1" si="374"/>
        <v>7090.350495722003</v>
      </c>
      <c r="BG464" s="413">
        <f t="shared" ca="1" si="374"/>
        <v>7533.4974017046279</v>
      </c>
      <c r="BH464" s="413">
        <f t="shared" ca="1" si="374"/>
        <v>7976.6443076872529</v>
      </c>
      <c r="BI464" s="413">
        <f t="shared" ca="1" si="374"/>
        <v>8419.7912136698778</v>
      </c>
      <c r="BJ464" s="413">
        <f t="shared" ca="1" si="374"/>
        <v>8862.9381196525028</v>
      </c>
      <c r="BK464" s="413">
        <f t="shared" ca="1" si="374"/>
        <v>9306.0850256351277</v>
      </c>
      <c r="BL464" s="413">
        <f t="shared" ca="1" si="374"/>
        <v>9749.2319316177527</v>
      </c>
      <c r="BM464" s="413">
        <f t="shared" ca="1" si="374"/>
        <v>10192.378837600378</v>
      </c>
      <c r="BN464" s="413">
        <f t="shared" ca="1" si="374"/>
        <v>10635.525743583003</v>
      </c>
      <c r="BO464" s="413">
        <f t="shared" ca="1" si="374"/>
        <v>11078.672649565628</v>
      </c>
      <c r="BP464" s="413">
        <f t="shared" ca="1" si="374"/>
        <v>11521.819555548253</v>
      </c>
      <c r="BQ464" s="413">
        <f t="shared" ca="1" si="374"/>
        <v>11964.966461530877</v>
      </c>
      <c r="BR464" s="413">
        <f t="shared" ca="1" si="374"/>
        <v>12408.113367513502</v>
      </c>
      <c r="BS464" s="413">
        <f t="shared" ca="1" si="374"/>
        <v>12851.260273496127</v>
      </c>
      <c r="BT464" s="413">
        <f t="shared" ca="1" si="374"/>
        <v>13294.407179478752</v>
      </c>
      <c r="BU464" s="413">
        <f t="shared" ca="1" si="374"/>
        <v>13737.554085461377</v>
      </c>
      <c r="BV464" s="413">
        <f t="shared" ca="1" si="374"/>
        <v>14180.700991444002</v>
      </c>
      <c r="BW464" s="413">
        <f t="shared" ca="1" si="374"/>
        <v>14623.847897426627</v>
      </c>
      <c r="BX464" s="413">
        <f t="shared" ref="BX464:CK464" ca="1" si="375">+BW463+BW464</f>
        <v>15066.994803409252</v>
      </c>
      <c r="BY464" s="413">
        <f t="shared" ca="1" si="375"/>
        <v>15510.141709391877</v>
      </c>
      <c r="BZ464" s="413">
        <f t="shared" ca="1" si="375"/>
        <v>15953.288615374502</v>
      </c>
      <c r="CA464" s="413">
        <f t="shared" ca="1" si="375"/>
        <v>16396.435521357129</v>
      </c>
      <c r="CB464" s="413">
        <f t="shared" ca="1" si="375"/>
        <v>16839.582427339756</v>
      </c>
      <c r="CC464" s="413">
        <f t="shared" ca="1" si="375"/>
        <v>17282.729333322382</v>
      </c>
      <c r="CD464" s="413">
        <f t="shared" ca="1" si="375"/>
        <v>17725.876239305009</v>
      </c>
      <c r="CE464" s="413">
        <f t="shared" ca="1" si="375"/>
        <v>18169.023145287636</v>
      </c>
      <c r="CF464" s="413">
        <f t="shared" ca="1" si="375"/>
        <v>18612.170051270263</v>
      </c>
      <c r="CG464" s="413">
        <f t="shared" ca="1" si="375"/>
        <v>19055.31695725289</v>
      </c>
      <c r="CH464" s="413">
        <f t="shared" ca="1" si="375"/>
        <v>19498.463863235516</v>
      </c>
      <c r="CI464" s="413">
        <f t="shared" ca="1" si="375"/>
        <v>19941.610769218143</v>
      </c>
      <c r="CJ464" s="413">
        <f t="shared" ca="1" si="375"/>
        <v>20384.75767520077</v>
      </c>
      <c r="CK464" s="413">
        <f t="shared" ca="1" si="375"/>
        <v>20827.904581183397</v>
      </c>
    </row>
    <row r="465" spans="2:89" x14ac:dyDescent="0.35">
      <c r="B465" s="124" t="str">
        <f>+"Total "&amp;B427</f>
        <v>Total primary unit</v>
      </c>
      <c r="C465" s="31"/>
      <c r="D465" t="s">
        <v>930</v>
      </c>
      <c r="E465" s="8" t="str">
        <f t="shared" si="311"/>
        <v>465 GROWTHCHURN-PV</v>
      </c>
      <c r="G465" s="31"/>
      <c r="H465" s="31"/>
      <c r="I465" s="73"/>
      <c r="J465" s="73"/>
      <c r="K465" s="38">
        <f t="shared" ca="1" si="364"/>
        <v>35878.523175950009</v>
      </c>
      <c r="L465" s="38">
        <f t="shared" ca="1" si="364"/>
        <v>46011.677846156366</v>
      </c>
      <c r="M465" s="38">
        <f t="shared" ca="1" si="364"/>
        <v>51329.440717947873</v>
      </c>
      <c r="N465" s="38">
        <f t="shared" ca="1" si="364"/>
        <v>56647.203589739365</v>
      </c>
      <c r="O465" s="38">
        <f t="shared" ca="1" si="364"/>
        <v>61964.966461530872</v>
      </c>
      <c r="P465" s="38">
        <f t="shared" si="364"/>
        <v>0</v>
      </c>
      <c r="R465" s="67"/>
      <c r="S465" s="234">
        <f t="shared" ref="S465" ca="1" si="376">SUM(S440:S464)</f>
        <v>5000</v>
      </c>
      <c r="T465" s="234">
        <f t="shared" ref="T465:AX465" ca="1" si="377">SUM(T440:T464)</f>
        <v>9500</v>
      </c>
      <c r="U465" s="234">
        <f t="shared" ca="1" si="377"/>
        <v>13550</v>
      </c>
      <c r="V465" s="234">
        <f t="shared" ca="1" si="377"/>
        <v>17195</v>
      </c>
      <c r="W465" s="234">
        <f t="shared" ca="1" si="377"/>
        <v>20475.5</v>
      </c>
      <c r="X465" s="234">
        <f t="shared" ca="1" si="377"/>
        <v>23427.95</v>
      </c>
      <c r="Y465" s="234">
        <f t="shared" ca="1" si="377"/>
        <v>26085.155000000002</v>
      </c>
      <c r="Z465" s="234">
        <f t="shared" ca="1" si="377"/>
        <v>28476.639500000005</v>
      </c>
      <c r="AA465" s="234">
        <f t="shared" ca="1" si="377"/>
        <v>30628.975550000006</v>
      </c>
      <c r="AB465" s="234">
        <f t="shared" ca="1" si="377"/>
        <v>32566.077995000007</v>
      </c>
      <c r="AC465" s="234">
        <f t="shared" ca="1" si="377"/>
        <v>34309.470195500006</v>
      </c>
      <c r="AD465" s="234">
        <f t="shared" ca="1" si="377"/>
        <v>35878.523175950009</v>
      </c>
      <c r="AE465" s="234">
        <f t="shared" ca="1" si="377"/>
        <v>37290.670858355006</v>
      </c>
      <c r="AF465" s="234">
        <f t="shared" ca="1" si="377"/>
        <v>38561.603772519506</v>
      </c>
      <c r="AG465" s="234">
        <f t="shared" ca="1" si="377"/>
        <v>39705.443395267554</v>
      </c>
      <c r="AH465" s="234">
        <f t="shared" ca="1" si="377"/>
        <v>40734.899055740796</v>
      </c>
      <c r="AI465" s="234">
        <f t="shared" ca="1" si="377"/>
        <v>41661.409150166714</v>
      </c>
      <c r="AJ465" s="234">
        <f t="shared" ca="1" si="377"/>
        <v>42495.268235150041</v>
      </c>
      <c r="AK465" s="234">
        <f t="shared" ca="1" si="377"/>
        <v>43245.741411635034</v>
      </c>
      <c r="AL465" s="234">
        <f t="shared" ca="1" si="377"/>
        <v>43921.167270471531</v>
      </c>
      <c r="AM465" s="234">
        <f t="shared" ca="1" si="377"/>
        <v>44529.050543424375</v>
      </c>
      <c r="AN465" s="234">
        <f t="shared" ca="1" si="377"/>
        <v>45076.145489081937</v>
      </c>
      <c r="AO465" s="234">
        <f t="shared" ca="1" si="377"/>
        <v>45568.53094017374</v>
      </c>
      <c r="AP465" s="234">
        <f t="shared" ca="1" si="377"/>
        <v>46011.677846156366</v>
      </c>
      <c r="AQ465" s="234">
        <f t="shared" ca="1" si="377"/>
        <v>46454.824752138993</v>
      </c>
      <c r="AR465" s="234">
        <f t="shared" ca="1" si="377"/>
        <v>46897.97165812162</v>
      </c>
      <c r="AS465" s="234">
        <f t="shared" ca="1" si="377"/>
        <v>47341.118564104239</v>
      </c>
      <c r="AT465" s="234">
        <f t="shared" ca="1" si="377"/>
        <v>47784.265470086866</v>
      </c>
      <c r="AU465" s="234">
        <f t="shared" ca="1" si="377"/>
        <v>48227.412376069493</v>
      </c>
      <c r="AV465" s="234">
        <f t="shared" ca="1" si="377"/>
        <v>48670.55928205212</v>
      </c>
      <c r="AW465" s="234">
        <f t="shared" ca="1" si="377"/>
        <v>49113.706188034746</v>
      </c>
      <c r="AX465" s="234">
        <f t="shared" ca="1" si="377"/>
        <v>49556.853094017366</v>
      </c>
      <c r="AY465" s="234">
        <f t="shared" ref="AY465:CD465" ca="1" si="378">SUM(AY440:AY464)</f>
        <v>49999.999999999993</v>
      </c>
      <c r="AZ465" s="234">
        <f t="shared" ca="1" si="378"/>
        <v>50443.14690598262</v>
      </c>
      <c r="BA465" s="234">
        <f t="shared" ca="1" si="378"/>
        <v>50886.293811965246</v>
      </c>
      <c r="BB465" s="234">
        <f t="shared" ca="1" si="378"/>
        <v>51329.440717947873</v>
      </c>
      <c r="BC465" s="234">
        <f t="shared" ca="1" si="378"/>
        <v>51772.587623930493</v>
      </c>
      <c r="BD465" s="234">
        <f t="shared" ca="1" si="378"/>
        <v>52215.734529913119</v>
      </c>
      <c r="BE465" s="234">
        <f t="shared" ca="1" si="378"/>
        <v>52658.881435895746</v>
      </c>
      <c r="BF465" s="234">
        <f t="shared" ca="1" si="378"/>
        <v>53102.028341878366</v>
      </c>
      <c r="BG465" s="234">
        <f t="shared" ca="1" si="378"/>
        <v>53545.175247860992</v>
      </c>
      <c r="BH465" s="234">
        <f t="shared" ca="1" si="378"/>
        <v>53988.322153843619</v>
      </c>
      <c r="BI465" s="234">
        <f t="shared" ca="1" si="378"/>
        <v>54431.469059826246</v>
      </c>
      <c r="BJ465" s="234">
        <f t="shared" ca="1" si="378"/>
        <v>54874.615965808873</v>
      </c>
      <c r="BK465" s="234">
        <f t="shared" ca="1" si="378"/>
        <v>55317.762871791492</v>
      </c>
      <c r="BL465" s="234">
        <f t="shared" ca="1" si="378"/>
        <v>55760.909777774119</v>
      </c>
      <c r="BM465" s="234">
        <f t="shared" ca="1" si="378"/>
        <v>56204.056683756746</v>
      </c>
      <c r="BN465" s="234">
        <f t="shared" ca="1" si="378"/>
        <v>56647.203589739365</v>
      </c>
      <c r="BO465" s="234">
        <f t="shared" ca="1" si="378"/>
        <v>57090.350495721992</v>
      </c>
      <c r="BP465" s="234">
        <f t="shared" ca="1" si="378"/>
        <v>57533.497401704619</v>
      </c>
      <c r="BQ465" s="234">
        <f t="shared" ca="1" si="378"/>
        <v>57976.644307687246</v>
      </c>
      <c r="BR465" s="234">
        <f t="shared" ca="1" si="378"/>
        <v>58419.791213669872</v>
      </c>
      <c r="BS465" s="234">
        <f t="shared" ca="1" si="378"/>
        <v>58862.938119652492</v>
      </c>
      <c r="BT465" s="234">
        <f t="shared" ca="1" si="378"/>
        <v>59306.085025635119</v>
      </c>
      <c r="BU465" s="234">
        <f t="shared" ca="1" si="378"/>
        <v>59749.231931617745</v>
      </c>
      <c r="BV465" s="234">
        <f t="shared" ca="1" si="378"/>
        <v>60192.378837600365</v>
      </c>
      <c r="BW465" s="234">
        <f t="shared" ca="1" si="378"/>
        <v>60635.525743582992</v>
      </c>
      <c r="BX465" s="234">
        <f t="shared" ca="1" si="378"/>
        <v>61078.672649565618</v>
      </c>
      <c r="BY465" s="234">
        <f t="shared" ca="1" si="378"/>
        <v>61521.819555548245</v>
      </c>
      <c r="BZ465" s="234">
        <f t="shared" ca="1" si="378"/>
        <v>61964.966461530872</v>
      </c>
      <c r="CA465" s="234">
        <f t="shared" ca="1" si="378"/>
        <v>62408.113367513492</v>
      </c>
      <c r="CB465" s="234">
        <f t="shared" ca="1" si="378"/>
        <v>62851.260273496126</v>
      </c>
      <c r="CC465" s="234">
        <f t="shared" ca="1" si="378"/>
        <v>63294.407179478745</v>
      </c>
      <c r="CD465" s="234">
        <f t="shared" ca="1" si="378"/>
        <v>63737.554085461379</v>
      </c>
      <c r="CE465" s="234">
        <f t="shared" ref="CE465:CK465" ca="1" si="379">SUM(CE440:CE464)</f>
        <v>64180.700991443999</v>
      </c>
      <c r="CF465" s="234">
        <f t="shared" ca="1" si="379"/>
        <v>64623.847897426633</v>
      </c>
      <c r="CG465" s="234">
        <f t="shared" ca="1" si="379"/>
        <v>65066.994803409252</v>
      </c>
      <c r="CH465" s="234">
        <f t="shared" ca="1" si="379"/>
        <v>65510.141709391886</v>
      </c>
      <c r="CI465" s="234">
        <f t="shared" ca="1" si="379"/>
        <v>65953.288615374506</v>
      </c>
      <c r="CJ465" s="234">
        <f t="shared" ca="1" si="379"/>
        <v>66396.43552135714</v>
      </c>
      <c r="CK465" s="234">
        <f t="shared" ca="1" si="379"/>
        <v>66839.582427339759</v>
      </c>
    </row>
    <row r="466" spans="2:89" x14ac:dyDescent="0.35">
      <c r="B466" s="67"/>
      <c r="C466" s="31"/>
      <c r="D466" t="s">
        <v>930</v>
      </c>
      <c r="E466" s="8" t="str">
        <f t="shared" si="311"/>
        <v>466 GROWTHCHURN-PV</v>
      </c>
      <c r="G466" s="31"/>
      <c r="H466" s="31"/>
      <c r="I466" s="73"/>
      <c r="J466" s="73"/>
      <c r="K466" s="31"/>
      <c r="L466" s="31"/>
      <c r="M466" s="31"/>
      <c r="N466" s="31"/>
      <c r="O466" s="31"/>
      <c r="P466" s="31"/>
      <c r="R466" s="67"/>
      <c r="S466" s="152"/>
      <c r="T466" s="152"/>
      <c r="U466" s="152"/>
      <c r="V466" s="152"/>
      <c r="W466" s="152"/>
      <c r="X466" s="152"/>
      <c r="Y466" s="152"/>
      <c r="Z466" s="152"/>
      <c r="AA466" s="152"/>
      <c r="AB466" s="152"/>
      <c r="AC466" s="152"/>
      <c r="AD466" s="152"/>
      <c r="AE466" s="152"/>
      <c r="AF466" s="152"/>
      <c r="AG466" s="152"/>
      <c r="AH466" s="152"/>
      <c r="AI466" s="152"/>
      <c r="AJ466" s="152"/>
      <c r="AK466" s="152"/>
      <c r="AL466" s="152"/>
      <c r="AM466" s="152"/>
      <c r="AN466" s="152"/>
      <c r="AO466" s="152"/>
      <c r="AP466" s="152"/>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52"/>
      <c r="BP466" s="152"/>
      <c r="BQ466" s="152"/>
      <c r="BR466" s="152"/>
      <c r="BS466" s="152"/>
      <c r="BT466" s="152"/>
      <c r="BU466" s="152"/>
      <c r="BV466" s="152"/>
      <c r="BW466" s="152"/>
      <c r="BX466" s="152"/>
      <c r="BY466" s="152"/>
      <c r="BZ466" s="152"/>
      <c r="CA466" s="152"/>
      <c r="CB466" s="152"/>
      <c r="CC466" s="152"/>
      <c r="CD466" s="152"/>
      <c r="CE466" s="152"/>
      <c r="CF466" s="152"/>
      <c r="CG466" s="152"/>
      <c r="CH466" s="152"/>
      <c r="CI466" s="152"/>
      <c r="CJ466" s="152"/>
      <c r="CK466" s="152"/>
    </row>
    <row r="467" spans="2:89" x14ac:dyDescent="0.35">
      <c r="B467" s="9" t="str">
        <f>"Revenue - "&amp;B426</f>
        <v>Revenue - (Primary label)</v>
      </c>
      <c r="C467" t="s">
        <v>198</v>
      </c>
      <c r="D467" t="s">
        <v>930</v>
      </c>
      <c r="E467" s="8" t="str">
        <f t="shared" si="311"/>
        <v>467 GROWTHCHURN-PV</v>
      </c>
      <c r="G467" s="31"/>
      <c r="H467" s="31"/>
      <c r="I467" s="73"/>
      <c r="J467" s="33"/>
      <c r="K467" s="33">
        <f t="shared" ref="K467:P467" ca="1" si="380">SUMIF($3:$3,K$2,467:467)</f>
        <v>4267941.3013056004</v>
      </c>
      <c r="L467" s="33">
        <f t="shared" ca="1" si="380"/>
        <v>14049560.990382707</v>
      </c>
      <c r="M467" s="33">
        <f t="shared" ca="1" si="380"/>
        <v>20947604.111591686</v>
      </c>
      <c r="N467" s="33">
        <f t="shared" ca="1" si="380"/>
        <v>27328919.557741486</v>
      </c>
      <c r="O467" s="33">
        <f t="shared" ca="1" si="380"/>
        <v>33710235.003891297</v>
      </c>
      <c r="P467" s="33">
        <f t="shared" ca="1" si="380"/>
        <v>36506857.11424724</v>
      </c>
      <c r="R467" s="67"/>
      <c r="S467" s="77">
        <f t="shared" ref="S467" ca="1" si="381">+SUMPRODUCT($H440:$H464,S440:S464)*S436</f>
        <v>20000</v>
      </c>
      <c r="T467" s="77">
        <f t="shared" ref="T467:AX467" ca="1" si="382">+SUMPRODUCT($H440:$H464,T440:T464)*T436</f>
        <v>56000</v>
      </c>
      <c r="U467" s="77">
        <f t="shared" ca="1" si="382"/>
        <v>104600</v>
      </c>
      <c r="V467" s="77">
        <f t="shared" ca="1" si="382"/>
        <v>162920</v>
      </c>
      <c r="W467" s="77">
        <f t="shared" ca="1" si="382"/>
        <v>228530.00000000003</v>
      </c>
      <c r="X467" s="77">
        <f t="shared" ca="1" si="382"/>
        <v>299388.80000000005</v>
      </c>
      <c r="Y467" s="77">
        <f t="shared" ca="1" si="382"/>
        <v>373790.54000000004</v>
      </c>
      <c r="Z467" s="77">
        <f t="shared" ca="1" si="382"/>
        <v>450318.04400000011</v>
      </c>
      <c r="AA467" s="77">
        <f t="shared" ca="1" si="382"/>
        <v>527802.1418000001</v>
      </c>
      <c r="AB467" s="77">
        <f t="shared" ca="1" si="382"/>
        <v>605286.23960000009</v>
      </c>
      <c r="AC467" s="77">
        <f t="shared" ca="1" si="382"/>
        <v>681995.49642200023</v>
      </c>
      <c r="AD467" s="77">
        <f t="shared" ca="1" si="382"/>
        <v>757310.03948360018</v>
      </c>
      <c r="AE467" s="77">
        <f t="shared" ca="1" si="382"/>
        <v>830741.71896866034</v>
      </c>
      <c r="AF467" s="77">
        <f t="shared" ca="1" si="382"/>
        <v>901913.96216187219</v>
      </c>
      <c r="AG467" s="77">
        <f t="shared" ca="1" si="382"/>
        <v>970544.33952675515</v>
      </c>
      <c r="AH467" s="77">
        <f t="shared" ca="1" si="382"/>
        <v>1036429.5017970429</v>
      </c>
      <c r="AI467" s="77">
        <f t="shared" ca="1" si="382"/>
        <v>1099432.1882180055</v>
      </c>
      <c r="AJ467" s="77">
        <f t="shared" ca="1" si="382"/>
        <v>1159470.042336805</v>
      </c>
      <c r="AK467" s="77">
        <f t="shared" ca="1" si="382"/>
        <v>1216506.0037496646</v>
      </c>
      <c r="AL467" s="77">
        <f t="shared" ca="1" si="382"/>
        <v>1270540.0724565845</v>
      </c>
      <c r="AM467" s="77">
        <f t="shared" ca="1" si="382"/>
        <v>1321602.2673846236</v>
      </c>
      <c r="AN467" s="77">
        <f t="shared" ca="1" si="382"/>
        <v>1369746.6226024891</v>
      </c>
      <c r="AO467" s="77">
        <f t="shared" ca="1" si="382"/>
        <v>1415046.0841029354</v>
      </c>
      <c r="AP467" s="77">
        <f t="shared" ca="1" si="382"/>
        <v>1457588.1870772673</v>
      </c>
      <c r="AQ467" s="77">
        <f t="shared" ca="1" si="382"/>
        <v>1501902.8776755298</v>
      </c>
      <c r="AR467" s="77">
        <f t="shared" ca="1" si="382"/>
        <v>1546217.5682737925</v>
      </c>
      <c r="AS467" s="77">
        <f t="shared" ca="1" si="382"/>
        <v>1590532.258872055</v>
      </c>
      <c r="AT467" s="77">
        <f t="shared" ca="1" si="382"/>
        <v>1634846.9494703175</v>
      </c>
      <c r="AU467" s="77">
        <f t="shared" ca="1" si="382"/>
        <v>1679161.6400685802</v>
      </c>
      <c r="AV467" s="77">
        <f t="shared" ca="1" si="382"/>
        <v>1723476.3306668424</v>
      </c>
      <c r="AW467" s="77">
        <f t="shared" ca="1" si="382"/>
        <v>1767791.0212651051</v>
      </c>
      <c r="AX467" s="77">
        <f t="shared" ca="1" si="382"/>
        <v>1812105.7118633678</v>
      </c>
      <c r="AY467" s="77">
        <f t="shared" ref="AY467:CD467" ca="1" si="383">+SUMPRODUCT($H440:$H464,AY440:AY464)*AY436</f>
        <v>1856420.4024616301</v>
      </c>
      <c r="AZ467" s="77">
        <f t="shared" ca="1" si="383"/>
        <v>1900735.0930598928</v>
      </c>
      <c r="BA467" s="77">
        <f t="shared" ca="1" si="383"/>
        <v>1945049.7836581552</v>
      </c>
      <c r="BB467" s="77">
        <f t="shared" ca="1" si="383"/>
        <v>1989364.4742564177</v>
      </c>
      <c r="BC467" s="77">
        <f t="shared" ca="1" si="383"/>
        <v>2033679.1648546802</v>
      </c>
      <c r="BD467" s="77">
        <f t="shared" ca="1" si="383"/>
        <v>2077993.8554529429</v>
      </c>
      <c r="BE467" s="77">
        <f t="shared" ca="1" si="383"/>
        <v>2122308.5460512056</v>
      </c>
      <c r="BF467" s="77">
        <f t="shared" ca="1" si="383"/>
        <v>2166623.2366494676</v>
      </c>
      <c r="BG467" s="77">
        <f t="shared" ca="1" si="383"/>
        <v>2210937.9272477301</v>
      </c>
      <c r="BH467" s="77">
        <f t="shared" ca="1" si="383"/>
        <v>2255252.6178459926</v>
      </c>
      <c r="BI467" s="77">
        <f t="shared" ca="1" si="383"/>
        <v>2299567.3084442555</v>
      </c>
      <c r="BJ467" s="77">
        <f t="shared" ca="1" si="383"/>
        <v>2343881.999042518</v>
      </c>
      <c r="BK467" s="77">
        <f t="shared" ca="1" si="383"/>
        <v>2388196.68964078</v>
      </c>
      <c r="BL467" s="77">
        <f t="shared" ca="1" si="383"/>
        <v>2432511.3802390429</v>
      </c>
      <c r="BM467" s="77">
        <f t="shared" ca="1" si="383"/>
        <v>2476826.0708373054</v>
      </c>
      <c r="BN467" s="77">
        <f t="shared" ca="1" si="383"/>
        <v>2521140.7614355679</v>
      </c>
      <c r="BO467" s="77">
        <f t="shared" ca="1" si="383"/>
        <v>2565455.4520338299</v>
      </c>
      <c r="BP467" s="77">
        <f t="shared" ca="1" si="383"/>
        <v>2609770.1426320928</v>
      </c>
      <c r="BQ467" s="77">
        <f t="shared" ca="1" si="383"/>
        <v>2654084.8332303553</v>
      </c>
      <c r="BR467" s="77">
        <f t="shared" ca="1" si="383"/>
        <v>2698399.5238286182</v>
      </c>
      <c r="BS467" s="77">
        <f t="shared" ca="1" si="383"/>
        <v>2742714.2144268802</v>
      </c>
      <c r="BT467" s="77">
        <f t="shared" ca="1" si="383"/>
        <v>2787028.9050251427</v>
      </c>
      <c r="BU467" s="77">
        <f t="shared" ca="1" si="383"/>
        <v>2831343.5956234057</v>
      </c>
      <c r="BV467" s="77">
        <f t="shared" ca="1" si="383"/>
        <v>2875658.2862216681</v>
      </c>
      <c r="BW467" s="77">
        <f t="shared" ca="1" si="383"/>
        <v>2919972.9768199306</v>
      </c>
      <c r="BX467" s="77">
        <f t="shared" ca="1" si="383"/>
        <v>2964287.6674181926</v>
      </c>
      <c r="BY467" s="77">
        <f t="shared" ca="1" si="383"/>
        <v>3008602.3580164555</v>
      </c>
      <c r="BZ467" s="77">
        <f t="shared" ca="1" si="383"/>
        <v>3052917.048614718</v>
      </c>
      <c r="CA467" s="77">
        <f t="shared" ca="1" si="383"/>
        <v>3097231.739212981</v>
      </c>
      <c r="CB467" s="77">
        <f t="shared" ca="1" si="383"/>
        <v>3141546.4298112434</v>
      </c>
      <c r="CC467" s="77">
        <f t="shared" ca="1" si="383"/>
        <v>3185861.1204095059</v>
      </c>
      <c r="CD467" s="77">
        <f t="shared" ca="1" si="383"/>
        <v>3230175.8110077688</v>
      </c>
      <c r="CE467" s="77">
        <f t="shared" ref="CE467:CK467" ca="1" si="384">+SUMPRODUCT($H440:$H464,CE440:CE464)*CE436</f>
        <v>3274490.5016060313</v>
      </c>
      <c r="CF467" s="77">
        <f t="shared" ca="1" si="384"/>
        <v>3318805.1922042943</v>
      </c>
      <c r="CG467" s="77">
        <f t="shared" ca="1" si="384"/>
        <v>3363119.8828025567</v>
      </c>
      <c r="CH467" s="77">
        <f t="shared" ca="1" si="384"/>
        <v>3407434.5734008197</v>
      </c>
      <c r="CI467" s="77">
        <f t="shared" ca="1" si="384"/>
        <v>3451749.2639990821</v>
      </c>
      <c r="CJ467" s="77">
        <f t="shared" ca="1" si="384"/>
        <v>3496063.9545973446</v>
      </c>
      <c r="CK467" s="77">
        <f t="shared" ca="1" si="384"/>
        <v>3540378.6451956076</v>
      </c>
    </row>
    <row r="468" spans="2:89" x14ac:dyDescent="0.35">
      <c r="B468" s="9"/>
      <c r="C468" s="31"/>
      <c r="D468" t="s">
        <v>930</v>
      </c>
      <c r="E468" s="8" t="str">
        <f t="shared" si="311"/>
        <v>468 GROWTHCHURN-PV</v>
      </c>
      <c r="G468" s="31"/>
      <c r="H468" s="31"/>
      <c r="I468" s="73"/>
      <c r="J468" s="73"/>
      <c r="K468" s="31"/>
      <c r="L468" s="31"/>
      <c r="M468" s="31"/>
      <c r="N468" s="31"/>
      <c r="O468" s="31"/>
      <c r="P468" s="31"/>
      <c r="R468" s="67"/>
      <c r="S468" s="412"/>
      <c r="T468" s="412"/>
      <c r="U468" s="412"/>
      <c r="V468" s="412"/>
      <c r="W468" s="412"/>
      <c r="X468" s="412"/>
      <c r="Y468" s="412"/>
      <c r="Z468" s="412"/>
      <c r="AA468" s="412"/>
      <c r="AB468" s="412"/>
      <c r="AC468" s="412"/>
      <c r="AD468" s="412"/>
      <c r="AE468" s="412"/>
      <c r="AF468" s="412"/>
      <c r="AG468" s="412"/>
      <c r="AH468" s="412"/>
      <c r="AI468" s="412"/>
      <c r="AJ468" s="412"/>
      <c r="AK468" s="412"/>
      <c r="AL468" s="412"/>
      <c r="AM468" s="412"/>
      <c r="AN468" s="412"/>
      <c r="AO468" s="412"/>
      <c r="AP468" s="412"/>
      <c r="AQ468" s="412"/>
      <c r="AR468" s="412"/>
      <c r="AS468" s="412"/>
      <c r="AT468" s="412"/>
      <c r="AU468" s="412"/>
      <c r="AV468" s="412"/>
      <c r="AW468" s="412"/>
      <c r="AX468" s="412"/>
      <c r="AY468" s="412"/>
      <c r="AZ468" s="412"/>
      <c r="BA468" s="412"/>
      <c r="BB468" s="412"/>
      <c r="BC468" s="412"/>
      <c r="BD468" s="412"/>
      <c r="BE468" s="412"/>
      <c r="BF468" s="412"/>
      <c r="BG468" s="412"/>
      <c r="BH468" s="412"/>
      <c r="BI468" s="412"/>
      <c r="BJ468" s="412"/>
      <c r="BK468" s="412"/>
      <c r="BL468" s="412"/>
      <c r="BM468" s="412"/>
      <c r="BN468" s="412"/>
      <c r="BO468" s="412"/>
      <c r="BP468" s="412"/>
      <c r="BQ468" s="412"/>
      <c r="BR468" s="412"/>
      <c r="BS468" s="412"/>
      <c r="BT468" s="412"/>
      <c r="BU468" s="412"/>
      <c r="BV468" s="412"/>
      <c r="BW468" s="412"/>
      <c r="BX468" s="412"/>
      <c r="BY468" s="412"/>
      <c r="BZ468" s="412"/>
      <c r="CA468" s="412"/>
      <c r="CB468" s="412"/>
      <c r="CC468" s="412"/>
      <c r="CD468" s="412"/>
      <c r="CE468" s="412"/>
      <c r="CF468" s="412"/>
      <c r="CG468" s="412"/>
      <c r="CH468" s="412"/>
      <c r="CI468" s="412"/>
      <c r="CJ468" s="412"/>
      <c r="CK468" s="412"/>
    </row>
    <row r="469" spans="2:89" x14ac:dyDescent="0.35">
      <c r="B469" s="132" t="str">
        <f>B426</f>
        <v>(Primary label)</v>
      </c>
      <c r="D469" t="s">
        <v>930</v>
      </c>
      <c r="E469" s="8" t="str">
        <f t="shared" si="311"/>
        <v>469 GROWTHCHURN-PV</v>
      </c>
      <c r="G469" t="s">
        <v>332</v>
      </c>
      <c r="H469" s="27"/>
      <c r="I469" s="78"/>
      <c r="J469" s="78"/>
      <c r="K469" s="33"/>
      <c r="L469" s="33"/>
      <c r="M469" s="33"/>
      <c r="N469" s="33"/>
      <c r="O469" s="33"/>
      <c r="P469" s="33"/>
      <c r="R469" s="33"/>
      <c r="S469" s="77"/>
      <c r="T469" s="77"/>
      <c r="U469" s="77"/>
      <c r="V469" s="77"/>
      <c r="W469" s="77"/>
      <c r="X469" s="77"/>
      <c r="Y469" s="77"/>
      <c r="Z469" s="77"/>
      <c r="AA469" s="77"/>
      <c r="AB469" s="77"/>
      <c r="AC469" s="77"/>
      <c r="AD469" s="77"/>
      <c r="AE469" s="77"/>
      <c r="AF469" s="77"/>
      <c r="AG469" s="77"/>
      <c r="AH469" s="77"/>
      <c r="AI469" s="77"/>
      <c r="AJ469" s="77"/>
      <c r="AK469" s="77"/>
      <c r="AL469" s="77"/>
      <c r="AM469" s="77"/>
      <c r="AN469" s="77"/>
      <c r="AO469" s="77"/>
      <c r="AP469" s="77"/>
      <c r="AQ469" s="77"/>
      <c r="AR469" s="77"/>
      <c r="AS469" s="77"/>
      <c r="AT469" s="77"/>
      <c r="AU469" s="77"/>
      <c r="AV469" s="77"/>
      <c r="AW469" s="77"/>
      <c r="AX469" s="77"/>
      <c r="AY469" s="77"/>
      <c r="AZ469" s="77"/>
      <c r="BA469" s="77"/>
      <c r="BB469" s="77"/>
      <c r="BC469" s="77"/>
      <c r="BD469" s="77"/>
      <c r="BE469" s="77"/>
      <c r="BF469" s="77"/>
      <c r="BG469" s="77"/>
      <c r="BH469" s="77"/>
      <c r="BI469" s="77"/>
      <c r="BJ469" s="77"/>
      <c r="BK469" s="77"/>
      <c r="BL469" s="77"/>
      <c r="BM469" s="77"/>
      <c r="BN469" s="77"/>
      <c r="BO469" s="77"/>
      <c r="BP469" s="77"/>
      <c r="BQ469" s="77"/>
      <c r="BR469" s="77"/>
      <c r="BS469" s="77"/>
      <c r="BT469" s="77"/>
      <c r="BU469" s="77"/>
      <c r="BV469" s="77"/>
      <c r="BW469" s="77"/>
      <c r="BX469" s="77"/>
      <c r="BY469" s="77"/>
      <c r="BZ469" s="77"/>
      <c r="CA469" s="77"/>
      <c r="CB469" s="77"/>
      <c r="CC469" s="77"/>
      <c r="CD469" s="77"/>
      <c r="CE469" s="77"/>
      <c r="CF469" s="77"/>
      <c r="CG469" s="77"/>
      <c r="CH469" s="77"/>
      <c r="CI469" s="77"/>
      <c r="CJ469" s="77"/>
      <c r="CK469" s="77"/>
    </row>
    <row r="470" spans="2:89" x14ac:dyDescent="0.35">
      <c r="B470" s="235" t="str">
        <f>IFERROR(SUBSTITUTE(B434,":",""),"no unit")</f>
        <v>Growth curve steady state rev w/ churn</v>
      </c>
      <c r="D470" t="s">
        <v>930</v>
      </c>
      <c r="E470" s="8" t="str">
        <f t="shared" si="311"/>
        <v>470 GROWTHCHURN-PV</v>
      </c>
      <c r="G470" t="s">
        <v>332</v>
      </c>
      <c r="H470" s="27"/>
      <c r="I470" s="78"/>
      <c r="J470" s="78"/>
      <c r="K470" s="33"/>
      <c r="L470" s="33"/>
      <c r="M470" s="33"/>
      <c r="N470" s="33"/>
      <c r="O470" s="33"/>
      <c r="P470" s="33"/>
      <c r="R470" s="33"/>
      <c r="S470" s="77"/>
      <c r="T470" s="77"/>
      <c r="U470" s="77"/>
      <c r="V470" s="77"/>
      <c r="W470" s="77"/>
      <c r="X470" s="77"/>
      <c r="Y470" s="77"/>
      <c r="Z470" s="77"/>
      <c r="AA470" s="77"/>
      <c r="AB470" s="77"/>
      <c r="AC470" s="77"/>
      <c r="AD470" s="77"/>
      <c r="AE470" s="77"/>
      <c r="AF470" s="77"/>
      <c r="AG470" s="77"/>
      <c r="AH470" s="77"/>
      <c r="AI470" s="77"/>
      <c r="AJ470" s="77"/>
      <c r="AK470" s="77"/>
      <c r="AL470" s="77"/>
      <c r="AM470" s="77"/>
      <c r="AN470" s="77"/>
      <c r="AO470" s="77"/>
      <c r="AP470" s="77"/>
      <c r="AQ470" s="77"/>
      <c r="AR470" s="77"/>
      <c r="AS470" s="77"/>
      <c r="AT470" s="77"/>
      <c r="AU470" s="77"/>
      <c r="AV470" s="77"/>
      <c r="AW470" s="77"/>
      <c r="AX470" s="77"/>
      <c r="AY470" s="77"/>
      <c r="AZ470" s="77"/>
      <c r="BA470" s="77"/>
      <c r="BB470" s="77"/>
      <c r="BC470" s="77"/>
      <c r="BD470" s="77"/>
      <c r="BE470" s="77"/>
      <c r="BF470" s="77"/>
      <c r="BG470" s="77"/>
      <c r="BH470" s="77"/>
      <c r="BI470" s="77"/>
      <c r="BJ470" s="77"/>
      <c r="BK470" s="77"/>
      <c r="BL470" s="77"/>
      <c r="BM470" s="77"/>
      <c r="BN470" s="77"/>
      <c r="BO470" s="77"/>
      <c r="BP470" s="77"/>
      <c r="BQ470" s="77"/>
      <c r="BR470" s="77"/>
      <c r="BS470" s="77"/>
      <c r="BT470" s="77"/>
      <c r="BU470" s="77"/>
      <c r="BV470" s="77"/>
      <c r="BW470" s="77"/>
      <c r="BX470" s="77"/>
      <c r="BY470" s="77"/>
      <c r="BZ470" s="77"/>
      <c r="CA470" s="77"/>
      <c r="CB470" s="77"/>
      <c r="CC470" s="77"/>
      <c r="CD470" s="77"/>
      <c r="CE470" s="77"/>
      <c r="CF470" s="77"/>
      <c r="CG470" s="77"/>
      <c r="CH470" s="77"/>
      <c r="CI470" s="77"/>
      <c r="CJ470" s="77"/>
      <c r="CK470" s="77"/>
    </row>
    <row r="471" spans="2:89" x14ac:dyDescent="0.35">
      <c r="B471" s="132" t="s">
        <v>461</v>
      </c>
      <c r="D471" t="s">
        <v>930</v>
      </c>
      <c r="E471" s="8" t="str">
        <f t="shared" si="311"/>
        <v>471 GROWTHCHURN-PV</v>
      </c>
      <c r="G471" t="s">
        <v>332</v>
      </c>
      <c r="K471" s="53"/>
      <c r="L471" s="53"/>
      <c r="M471" s="53"/>
      <c r="N471" s="53"/>
      <c r="O471" s="53"/>
      <c r="P471" s="53"/>
      <c r="R471" s="24"/>
      <c r="S471" s="207" t="str">
        <f t="shared" ref="S471" si="385">ADDRESS(ROW(S467),COLUMN(S467),2)</f>
        <v>S$467</v>
      </c>
      <c r="T471" s="207" t="str">
        <f t="shared" ref="T471:CD471" si="386">ADDRESS(ROW(T467),COLUMN(T467),2)</f>
        <v>T$467</v>
      </c>
      <c r="U471" s="207" t="str">
        <f t="shared" si="386"/>
        <v>U$467</v>
      </c>
      <c r="V471" s="207" t="str">
        <f t="shared" si="386"/>
        <v>V$467</v>
      </c>
      <c r="W471" s="207" t="str">
        <f t="shared" si="386"/>
        <v>W$467</v>
      </c>
      <c r="X471" s="207" t="str">
        <f t="shared" si="386"/>
        <v>X$467</v>
      </c>
      <c r="Y471" s="207" t="str">
        <f t="shared" si="386"/>
        <v>Y$467</v>
      </c>
      <c r="Z471" s="207" t="str">
        <f t="shared" si="386"/>
        <v>Z$467</v>
      </c>
      <c r="AA471" s="207" t="str">
        <f t="shared" si="386"/>
        <v>AA$467</v>
      </c>
      <c r="AB471" s="207" t="str">
        <f t="shared" si="386"/>
        <v>AB$467</v>
      </c>
      <c r="AC471" s="207" t="str">
        <f t="shared" si="386"/>
        <v>AC$467</v>
      </c>
      <c r="AD471" s="207" t="str">
        <f t="shared" si="386"/>
        <v>AD$467</v>
      </c>
      <c r="AE471" s="207" t="str">
        <f t="shared" si="386"/>
        <v>AE$467</v>
      </c>
      <c r="AF471" s="207" t="str">
        <f t="shared" si="386"/>
        <v>AF$467</v>
      </c>
      <c r="AG471" s="207" t="str">
        <f t="shared" si="386"/>
        <v>AG$467</v>
      </c>
      <c r="AH471" s="207" t="str">
        <f t="shared" si="386"/>
        <v>AH$467</v>
      </c>
      <c r="AI471" s="207" t="str">
        <f t="shared" si="386"/>
        <v>AI$467</v>
      </c>
      <c r="AJ471" s="207" t="str">
        <f t="shared" si="386"/>
        <v>AJ$467</v>
      </c>
      <c r="AK471" s="207" t="str">
        <f t="shared" si="386"/>
        <v>AK$467</v>
      </c>
      <c r="AL471" s="207" t="str">
        <f t="shared" si="386"/>
        <v>AL$467</v>
      </c>
      <c r="AM471" s="207" t="str">
        <f t="shared" si="386"/>
        <v>AM$467</v>
      </c>
      <c r="AN471" s="207" t="str">
        <f t="shared" si="386"/>
        <v>AN$467</v>
      </c>
      <c r="AO471" s="207" t="str">
        <f t="shared" si="386"/>
        <v>AO$467</v>
      </c>
      <c r="AP471" s="207" t="str">
        <f t="shared" si="386"/>
        <v>AP$467</v>
      </c>
      <c r="AQ471" s="207" t="str">
        <f t="shared" si="386"/>
        <v>AQ$467</v>
      </c>
      <c r="AR471" s="207" t="str">
        <f t="shared" si="386"/>
        <v>AR$467</v>
      </c>
      <c r="AS471" s="207" t="str">
        <f t="shared" si="386"/>
        <v>AS$467</v>
      </c>
      <c r="AT471" s="207" t="str">
        <f t="shared" si="386"/>
        <v>AT$467</v>
      </c>
      <c r="AU471" s="207" t="str">
        <f t="shared" si="386"/>
        <v>AU$467</v>
      </c>
      <c r="AV471" s="207" t="str">
        <f t="shared" si="386"/>
        <v>AV$467</v>
      </c>
      <c r="AW471" s="207" t="str">
        <f t="shared" si="386"/>
        <v>AW$467</v>
      </c>
      <c r="AX471" s="207" t="str">
        <f t="shared" si="386"/>
        <v>AX$467</v>
      </c>
      <c r="AY471" s="207" t="str">
        <f t="shared" si="386"/>
        <v>AY$467</v>
      </c>
      <c r="AZ471" s="207" t="str">
        <f t="shared" si="386"/>
        <v>AZ$467</v>
      </c>
      <c r="BA471" s="207" t="str">
        <f t="shared" si="386"/>
        <v>BA$467</v>
      </c>
      <c r="BB471" s="207" t="str">
        <f t="shared" si="386"/>
        <v>BB$467</v>
      </c>
      <c r="BC471" s="207" t="str">
        <f t="shared" si="386"/>
        <v>BC$467</v>
      </c>
      <c r="BD471" s="207" t="str">
        <f t="shared" si="386"/>
        <v>BD$467</v>
      </c>
      <c r="BE471" s="207" t="str">
        <f t="shared" si="386"/>
        <v>BE$467</v>
      </c>
      <c r="BF471" s="207" t="str">
        <f t="shared" si="386"/>
        <v>BF$467</v>
      </c>
      <c r="BG471" s="207" t="str">
        <f t="shared" si="386"/>
        <v>BG$467</v>
      </c>
      <c r="BH471" s="207" t="str">
        <f t="shared" si="386"/>
        <v>BH$467</v>
      </c>
      <c r="BI471" s="207" t="str">
        <f t="shared" si="386"/>
        <v>BI$467</v>
      </c>
      <c r="BJ471" s="207" t="str">
        <f t="shared" si="386"/>
        <v>BJ$467</v>
      </c>
      <c r="BK471" s="207" t="str">
        <f t="shared" si="386"/>
        <v>BK$467</v>
      </c>
      <c r="BL471" s="207" t="str">
        <f t="shared" si="386"/>
        <v>BL$467</v>
      </c>
      <c r="BM471" s="207" t="str">
        <f t="shared" si="386"/>
        <v>BM$467</v>
      </c>
      <c r="BN471" s="207" t="str">
        <f t="shared" si="386"/>
        <v>BN$467</v>
      </c>
      <c r="BO471" s="207" t="str">
        <f t="shared" si="386"/>
        <v>BO$467</v>
      </c>
      <c r="BP471" s="207" t="str">
        <f t="shared" si="386"/>
        <v>BP$467</v>
      </c>
      <c r="BQ471" s="207" t="str">
        <f t="shared" si="386"/>
        <v>BQ$467</v>
      </c>
      <c r="BR471" s="207" t="str">
        <f t="shared" si="386"/>
        <v>BR$467</v>
      </c>
      <c r="BS471" s="207" t="str">
        <f t="shared" si="386"/>
        <v>BS$467</v>
      </c>
      <c r="BT471" s="207" t="str">
        <f t="shared" si="386"/>
        <v>BT$467</v>
      </c>
      <c r="BU471" s="207" t="str">
        <f t="shared" si="386"/>
        <v>BU$467</v>
      </c>
      <c r="BV471" s="207" t="str">
        <f t="shared" si="386"/>
        <v>BV$467</v>
      </c>
      <c r="BW471" s="207" t="str">
        <f t="shared" si="386"/>
        <v>BW$467</v>
      </c>
      <c r="BX471" s="207" t="str">
        <f t="shared" si="386"/>
        <v>BX$467</v>
      </c>
      <c r="BY471" s="207" t="str">
        <f t="shared" si="386"/>
        <v>BY$467</v>
      </c>
      <c r="BZ471" s="207" t="str">
        <f t="shared" si="386"/>
        <v>BZ$467</v>
      </c>
      <c r="CA471" s="207" t="str">
        <f t="shared" si="386"/>
        <v>CA$467</v>
      </c>
      <c r="CB471" s="207" t="str">
        <f t="shared" si="386"/>
        <v>CB$467</v>
      </c>
      <c r="CC471" s="207" t="str">
        <f t="shared" si="386"/>
        <v>CC$467</v>
      </c>
      <c r="CD471" s="207" t="str">
        <f t="shared" si="386"/>
        <v>CD$467</v>
      </c>
      <c r="CE471" s="207" t="str">
        <f t="shared" ref="CE471:CK471" si="387">ADDRESS(ROW(CE467),COLUMN(CE467),2)</f>
        <v>CE$467</v>
      </c>
      <c r="CF471" s="207" t="str">
        <f t="shared" si="387"/>
        <v>CF$467</v>
      </c>
      <c r="CG471" s="207" t="str">
        <f t="shared" si="387"/>
        <v>CG$467</v>
      </c>
      <c r="CH471" s="207" t="str">
        <f t="shared" si="387"/>
        <v>CH$467</v>
      </c>
      <c r="CI471" s="207" t="str">
        <f t="shared" si="387"/>
        <v>CI$467</v>
      </c>
      <c r="CJ471" s="207" t="str">
        <f t="shared" si="387"/>
        <v>CJ$467</v>
      </c>
      <c r="CK471" s="207" t="str">
        <f t="shared" si="387"/>
        <v>CK$467</v>
      </c>
    </row>
    <row r="472" spans="2:89" x14ac:dyDescent="0.35">
      <c r="B472" s="132" t="s">
        <v>462</v>
      </c>
      <c r="D472" t="s">
        <v>930</v>
      </c>
      <c r="E472" s="8" t="str">
        <f t="shared" si="311"/>
        <v>472 GROWTHCHURN-PV</v>
      </c>
      <c r="G472" t="s">
        <v>332</v>
      </c>
      <c r="K472" s="53"/>
      <c r="L472" s="53"/>
      <c r="M472" s="53"/>
      <c r="N472" s="53"/>
      <c r="O472" s="53"/>
      <c r="P472" s="53"/>
      <c r="R472" s="24"/>
      <c r="S472" s="80" t="str">
        <f t="shared" ref="S472" si="388">S429</f>
        <v>S$17</v>
      </c>
      <c r="T472" s="80" t="str">
        <f t="shared" ref="T472:AX472" si="389">T429</f>
        <v>T$17</v>
      </c>
      <c r="U472" s="80" t="str">
        <f t="shared" si="389"/>
        <v>U$17</v>
      </c>
      <c r="V472" s="80" t="str">
        <f t="shared" si="389"/>
        <v>V$17</v>
      </c>
      <c r="W472" s="80" t="str">
        <f t="shared" si="389"/>
        <v>W$17</v>
      </c>
      <c r="X472" s="80" t="str">
        <f t="shared" si="389"/>
        <v>X$17</v>
      </c>
      <c r="Y472" s="80" t="str">
        <f t="shared" si="389"/>
        <v>Y$17</v>
      </c>
      <c r="Z472" s="80" t="str">
        <f t="shared" si="389"/>
        <v>Z$17</v>
      </c>
      <c r="AA472" s="80" t="str">
        <f t="shared" si="389"/>
        <v>AA$17</v>
      </c>
      <c r="AB472" s="80" t="str">
        <f t="shared" si="389"/>
        <v>AB$17</v>
      </c>
      <c r="AC472" s="80" t="str">
        <f t="shared" si="389"/>
        <v>AC$17</v>
      </c>
      <c r="AD472" s="80" t="str">
        <f t="shared" si="389"/>
        <v>AD$17</v>
      </c>
      <c r="AE472" s="80" t="str">
        <f t="shared" si="389"/>
        <v>AE$17</v>
      </c>
      <c r="AF472" s="80" t="str">
        <f t="shared" si="389"/>
        <v>AF$17</v>
      </c>
      <c r="AG472" s="80" t="str">
        <f t="shared" si="389"/>
        <v>AG$17</v>
      </c>
      <c r="AH472" s="80" t="str">
        <f t="shared" si="389"/>
        <v>AH$17</v>
      </c>
      <c r="AI472" s="80" t="str">
        <f t="shared" si="389"/>
        <v>AI$17</v>
      </c>
      <c r="AJ472" s="80" t="str">
        <f t="shared" si="389"/>
        <v>AJ$17</v>
      </c>
      <c r="AK472" s="80" t="str">
        <f t="shared" si="389"/>
        <v>AK$17</v>
      </c>
      <c r="AL472" s="80" t="str">
        <f t="shared" si="389"/>
        <v>AL$17</v>
      </c>
      <c r="AM472" s="80" t="str">
        <f t="shared" si="389"/>
        <v>AM$17</v>
      </c>
      <c r="AN472" s="80" t="str">
        <f t="shared" si="389"/>
        <v>AN$17</v>
      </c>
      <c r="AO472" s="80" t="str">
        <f t="shared" si="389"/>
        <v>AO$17</v>
      </c>
      <c r="AP472" s="80" t="str">
        <f t="shared" si="389"/>
        <v>AP$17</v>
      </c>
      <c r="AQ472" s="80" t="str">
        <f t="shared" si="389"/>
        <v>AQ$17</v>
      </c>
      <c r="AR472" s="80" t="str">
        <f t="shared" si="389"/>
        <v>AR$17</v>
      </c>
      <c r="AS472" s="80" t="str">
        <f t="shared" si="389"/>
        <v>AS$17</v>
      </c>
      <c r="AT472" s="80" t="str">
        <f t="shared" si="389"/>
        <v>AT$17</v>
      </c>
      <c r="AU472" s="80" t="str">
        <f t="shared" si="389"/>
        <v>AU$17</v>
      </c>
      <c r="AV472" s="80" t="str">
        <f t="shared" si="389"/>
        <v>AV$17</v>
      </c>
      <c r="AW472" s="80" t="str">
        <f t="shared" si="389"/>
        <v>AW$17</v>
      </c>
      <c r="AX472" s="80" t="str">
        <f t="shared" si="389"/>
        <v>AX$17</v>
      </c>
      <c r="AY472" s="80" t="str">
        <f t="shared" ref="AY472:CD472" si="390">AY429</f>
        <v>AY$17</v>
      </c>
      <c r="AZ472" s="80" t="str">
        <f t="shared" si="390"/>
        <v>AZ$17</v>
      </c>
      <c r="BA472" s="80" t="str">
        <f t="shared" si="390"/>
        <v>BA$17</v>
      </c>
      <c r="BB472" s="80" t="str">
        <f t="shared" si="390"/>
        <v>BB$17</v>
      </c>
      <c r="BC472" s="80" t="str">
        <f t="shared" si="390"/>
        <v>BC$17</v>
      </c>
      <c r="BD472" s="80" t="str">
        <f t="shared" si="390"/>
        <v>BD$17</v>
      </c>
      <c r="BE472" s="80" t="str">
        <f t="shared" si="390"/>
        <v>BE$17</v>
      </c>
      <c r="BF472" s="80" t="str">
        <f t="shared" si="390"/>
        <v>BF$17</v>
      </c>
      <c r="BG472" s="80" t="str">
        <f t="shared" si="390"/>
        <v>BG$17</v>
      </c>
      <c r="BH472" s="80" t="str">
        <f t="shared" si="390"/>
        <v>BH$17</v>
      </c>
      <c r="BI472" s="80" t="str">
        <f t="shared" si="390"/>
        <v>BI$17</v>
      </c>
      <c r="BJ472" s="80" t="str">
        <f t="shared" si="390"/>
        <v>BJ$17</v>
      </c>
      <c r="BK472" s="80" t="str">
        <f t="shared" si="390"/>
        <v>BK$17</v>
      </c>
      <c r="BL472" s="80" t="str">
        <f t="shared" si="390"/>
        <v>BL$17</v>
      </c>
      <c r="BM472" s="80" t="str">
        <f t="shared" si="390"/>
        <v>BM$17</v>
      </c>
      <c r="BN472" s="80" t="str">
        <f t="shared" si="390"/>
        <v>BN$17</v>
      </c>
      <c r="BO472" s="80" t="str">
        <f t="shared" si="390"/>
        <v>BO$17</v>
      </c>
      <c r="BP472" s="80" t="str">
        <f t="shared" si="390"/>
        <v>BP$17</v>
      </c>
      <c r="BQ472" s="80" t="str">
        <f t="shared" si="390"/>
        <v>BQ$17</v>
      </c>
      <c r="BR472" s="80" t="str">
        <f t="shared" si="390"/>
        <v>BR$17</v>
      </c>
      <c r="BS472" s="80" t="str">
        <f t="shared" si="390"/>
        <v>BS$17</v>
      </c>
      <c r="BT472" s="80" t="str">
        <f t="shared" si="390"/>
        <v>BT$17</v>
      </c>
      <c r="BU472" s="80" t="str">
        <f t="shared" si="390"/>
        <v>BU$17</v>
      </c>
      <c r="BV472" s="80" t="str">
        <f t="shared" si="390"/>
        <v>BV$17</v>
      </c>
      <c r="BW472" s="80" t="str">
        <f t="shared" si="390"/>
        <v>BW$17</v>
      </c>
      <c r="BX472" s="80" t="str">
        <f t="shared" si="390"/>
        <v>BX$17</v>
      </c>
      <c r="BY472" s="80" t="str">
        <f t="shared" si="390"/>
        <v>BY$17</v>
      </c>
      <c r="BZ472" s="80" t="str">
        <f t="shared" si="390"/>
        <v>BZ$17</v>
      </c>
      <c r="CA472" s="80" t="str">
        <f t="shared" si="390"/>
        <v>CA$17</v>
      </c>
      <c r="CB472" s="80" t="str">
        <f t="shared" si="390"/>
        <v>CB$17</v>
      </c>
      <c r="CC472" s="80" t="str">
        <f t="shared" si="390"/>
        <v>CC$17</v>
      </c>
      <c r="CD472" s="80" t="str">
        <f t="shared" si="390"/>
        <v>CD$17</v>
      </c>
      <c r="CE472" s="80" t="str">
        <f t="shared" ref="CE472:CK472" si="391">CE429</f>
        <v>CE$17</v>
      </c>
      <c r="CF472" s="80" t="str">
        <f t="shared" si="391"/>
        <v>CF$17</v>
      </c>
      <c r="CG472" s="80" t="str">
        <f t="shared" si="391"/>
        <v>CG$17</v>
      </c>
      <c r="CH472" s="80" t="str">
        <f t="shared" si="391"/>
        <v>CH$17</v>
      </c>
      <c r="CI472" s="80" t="str">
        <f t="shared" si="391"/>
        <v>CI$17</v>
      </c>
      <c r="CJ472" s="80" t="str">
        <f t="shared" si="391"/>
        <v>CJ$17</v>
      </c>
      <c r="CK472" s="80" t="str">
        <f t="shared" si="391"/>
        <v>CK$17</v>
      </c>
    </row>
    <row r="473" spans="2:89" x14ac:dyDescent="0.35">
      <c r="B473" s="132" t="str">
        <f>B430</f>
        <v>(Secondary label)</v>
      </c>
      <c r="D473" t="s">
        <v>930</v>
      </c>
      <c r="E473" s="8" t="str">
        <f t="shared" si="311"/>
        <v>473 GROWTHCHURN-PV</v>
      </c>
      <c r="G473" t="s">
        <v>332</v>
      </c>
      <c r="H473" s="12"/>
      <c r="I473" s="60"/>
      <c r="J473" s="60"/>
      <c r="K473" s="15"/>
      <c r="L473" s="15"/>
      <c r="M473" s="15"/>
      <c r="N473" s="15"/>
      <c r="O473" s="15"/>
      <c r="P473" s="15"/>
      <c r="R473" s="15"/>
    </row>
    <row r="474" spans="2:89" x14ac:dyDescent="0.35">
      <c r="B474" s="132" t="s">
        <v>489</v>
      </c>
      <c r="D474" t="s">
        <v>930</v>
      </c>
      <c r="E474" s="8" t="str">
        <f t="shared" si="311"/>
        <v>474 GROWTHCHURN-PV</v>
      </c>
      <c r="G474" t="s">
        <v>332</v>
      </c>
      <c r="H474" s="12"/>
      <c r="I474" s="60"/>
      <c r="J474" s="60"/>
      <c r="K474" s="15"/>
      <c r="L474" s="15"/>
      <c r="M474" s="15"/>
      <c r="N474" s="15"/>
      <c r="O474" s="15"/>
      <c r="P474" s="15"/>
      <c r="R474" s="15"/>
    </row>
    <row r="475" spans="2:89" x14ac:dyDescent="0.35">
      <c r="B475" s="132" t="s">
        <v>463</v>
      </c>
      <c r="D475" t="s">
        <v>930</v>
      </c>
      <c r="E475" s="8" t="str">
        <f t="shared" si="311"/>
        <v>475 GROWTHCHURN-PV</v>
      </c>
      <c r="G475" t="s">
        <v>332</v>
      </c>
      <c r="H475" s="12"/>
      <c r="I475" s="60"/>
      <c r="J475" s="60"/>
      <c r="K475" s="15"/>
      <c r="L475" s="15"/>
      <c r="M475" s="15"/>
      <c r="N475" s="15"/>
      <c r="O475" s="15"/>
      <c r="P475" s="15"/>
      <c r="R475" s="15"/>
      <c r="S475" s="76"/>
      <c r="T475" s="76"/>
      <c r="U475" s="76"/>
      <c r="V475" s="76"/>
      <c r="W475" s="76"/>
      <c r="X475" s="76"/>
      <c r="Y475" s="76"/>
      <c r="Z475" s="76"/>
      <c r="AA475" s="76"/>
      <c r="AB475" s="76"/>
      <c r="AC475" s="76"/>
      <c r="AD475" s="76"/>
      <c r="AE475" s="76"/>
      <c r="AF475" s="76"/>
      <c r="AG475" s="76"/>
      <c r="AH475" s="76"/>
      <c r="AI475" s="76"/>
      <c r="AJ475" s="76"/>
      <c r="AK475" s="76"/>
      <c r="AL475" s="76"/>
      <c r="AM475" s="76"/>
      <c r="AN475" s="76"/>
      <c r="AO475" s="76"/>
      <c r="AP475" s="76"/>
      <c r="AQ475" s="76"/>
      <c r="AR475" s="76"/>
      <c r="AS475" s="76"/>
      <c r="AT475" s="76"/>
      <c r="AU475" s="76"/>
      <c r="AV475" s="76"/>
      <c r="AW475" s="76"/>
      <c r="AX475" s="76"/>
      <c r="AY475" s="76"/>
      <c r="AZ475" s="76"/>
      <c r="BA475" s="76"/>
      <c r="BB475" s="76"/>
      <c r="BC475" s="76"/>
      <c r="BD475" s="76"/>
      <c r="BE475" s="76"/>
      <c r="BF475" s="76"/>
      <c r="BG475" s="76"/>
      <c r="BH475" s="76"/>
      <c r="BI475" s="76"/>
      <c r="BJ475" s="76"/>
      <c r="BK475" s="76"/>
      <c r="BL475" s="76"/>
      <c r="BM475" s="76"/>
      <c r="BN475" s="76"/>
      <c r="BO475" s="76"/>
      <c r="BP475" s="76"/>
      <c r="BQ475" s="76"/>
      <c r="BR475" s="76"/>
      <c r="BS475" s="76"/>
      <c r="BT475" s="76"/>
      <c r="BU475" s="76"/>
      <c r="BV475" s="76"/>
      <c r="BW475" s="76"/>
      <c r="BX475" s="76"/>
      <c r="BY475" s="76"/>
      <c r="BZ475" s="76"/>
      <c r="CA475" s="76"/>
      <c r="CB475" s="76"/>
      <c r="CC475" s="76"/>
      <c r="CD475" s="76"/>
      <c r="CE475" s="76"/>
      <c r="CF475" s="76"/>
      <c r="CG475" s="76"/>
      <c r="CH475" s="76"/>
      <c r="CI475" s="76"/>
      <c r="CJ475" s="76"/>
      <c r="CK475" s="76"/>
    </row>
    <row r="476" spans="2:89" x14ac:dyDescent="0.35">
      <c r="B476" s="132" t="s">
        <v>464</v>
      </c>
      <c r="D476" t="s">
        <v>930</v>
      </c>
      <c r="E476" s="8" t="str">
        <f t="shared" si="311"/>
        <v>476 GROWTHCHURN-PV</v>
      </c>
      <c r="G476" t="s">
        <v>332</v>
      </c>
      <c r="H476" s="12"/>
      <c r="I476" s="60"/>
      <c r="J476" s="60"/>
      <c r="K476" s="15"/>
      <c r="L476" s="15"/>
      <c r="M476" s="15"/>
      <c r="N476" s="15"/>
      <c r="O476" s="15"/>
      <c r="P476" s="15"/>
      <c r="R476" s="15"/>
      <c r="S476" s="76"/>
      <c r="T476" s="76"/>
      <c r="U476" s="76"/>
      <c r="V476" s="76"/>
      <c r="W476" s="76"/>
      <c r="X476" s="76"/>
      <c r="Y476" s="76"/>
      <c r="Z476" s="76"/>
      <c r="AA476" s="76"/>
      <c r="AB476" s="76"/>
      <c r="AC476" s="76"/>
      <c r="AD476" s="76"/>
      <c r="AE476" s="76"/>
      <c r="AF476" s="76"/>
      <c r="AG476" s="76"/>
      <c r="AH476" s="76"/>
      <c r="AI476" s="76"/>
      <c r="AJ476" s="76"/>
      <c r="AK476" s="76"/>
      <c r="AL476" s="76"/>
      <c r="AM476" s="76"/>
      <c r="AN476" s="76"/>
      <c r="AO476" s="76"/>
      <c r="AP476" s="76"/>
      <c r="AQ476" s="76"/>
      <c r="AR476" s="76"/>
      <c r="AS476" s="76"/>
      <c r="AT476" s="76"/>
      <c r="AU476" s="76"/>
      <c r="AV476" s="76"/>
      <c r="AW476" s="76"/>
      <c r="AX476" s="76"/>
      <c r="AY476" s="76"/>
      <c r="AZ476" s="76"/>
      <c r="BA476" s="76"/>
      <c r="BB476" s="76"/>
      <c r="BC476" s="76"/>
      <c r="BD476" s="76"/>
      <c r="BE476" s="76"/>
      <c r="BF476" s="76"/>
      <c r="BG476" s="76"/>
      <c r="BH476" s="76"/>
      <c r="BI476" s="76"/>
      <c r="BJ476" s="76"/>
      <c r="BK476" s="76"/>
      <c r="BL476" s="76"/>
      <c r="BM476" s="76"/>
      <c r="BN476" s="76"/>
      <c r="BO476" s="76"/>
      <c r="BP476" s="76"/>
      <c r="BQ476" s="76"/>
      <c r="BR476" s="76"/>
      <c r="BS476" s="76"/>
      <c r="BT476" s="76"/>
      <c r="BU476" s="76"/>
      <c r="BV476" s="76"/>
      <c r="BW476" s="76"/>
      <c r="BX476" s="76"/>
      <c r="BY476" s="76"/>
      <c r="BZ476" s="76"/>
      <c r="CA476" s="76"/>
      <c r="CB476" s="76"/>
      <c r="CC476" s="76"/>
      <c r="CD476" s="76"/>
      <c r="CE476" s="76"/>
      <c r="CF476" s="76"/>
      <c r="CG476" s="76"/>
      <c r="CH476" s="76"/>
      <c r="CI476" s="76"/>
      <c r="CJ476" s="76"/>
      <c r="CK476" s="76"/>
    </row>
    <row r="477" spans="2:89" x14ac:dyDescent="0.35">
      <c r="B477" s="171" t="s">
        <v>490</v>
      </c>
      <c r="E477" s="8"/>
      <c r="H477" s="170"/>
      <c r="I477" s="172"/>
      <c r="J477" s="172"/>
      <c r="K477" s="193"/>
      <c r="L477" s="193"/>
      <c r="M477" s="193"/>
      <c r="N477" s="193"/>
      <c r="O477" s="193"/>
      <c r="P477" s="193"/>
      <c r="R477" s="194"/>
      <c r="S477" s="170"/>
      <c r="T477" s="170"/>
      <c r="U477" s="170"/>
      <c r="V477" s="170"/>
      <c r="W477" s="170"/>
      <c r="X477" s="170"/>
      <c r="Y477" s="170"/>
      <c r="Z477" s="170"/>
      <c r="AA477" s="170"/>
      <c r="AB477" s="170"/>
      <c r="AC477" s="170"/>
      <c r="AD477" s="170"/>
      <c r="AE477" s="170"/>
      <c r="AF477" s="170"/>
      <c r="AG477" s="170"/>
      <c r="AH477" s="170"/>
      <c r="AI477" s="170"/>
      <c r="AJ477" s="170"/>
      <c r="AK477" s="170"/>
      <c r="AL477" s="170"/>
      <c r="AM477" s="170"/>
      <c r="AN477" s="170"/>
      <c r="AO477" s="170"/>
      <c r="AP477" s="170"/>
      <c r="AQ477" s="170"/>
      <c r="AR477" s="170"/>
      <c r="AS477" s="170"/>
      <c r="AT477" s="170"/>
      <c r="AU477" s="170"/>
      <c r="AV477" s="170"/>
      <c r="AW477" s="170"/>
      <c r="AX477" s="170"/>
      <c r="AY477" s="170"/>
      <c r="AZ477" s="170"/>
      <c r="BA477" s="170"/>
      <c r="BB477" s="170"/>
      <c r="BC477" s="170"/>
      <c r="BD477" s="170"/>
      <c r="BE477" s="170"/>
      <c r="BF477" s="170"/>
      <c r="BG477" s="170"/>
      <c r="BH477" s="170"/>
      <c r="BI477" s="170"/>
      <c r="BJ477" s="170"/>
      <c r="BK477" s="170"/>
      <c r="BL477" s="170"/>
      <c r="BM477" s="170"/>
      <c r="BN477" s="170"/>
      <c r="BO477" s="170"/>
      <c r="BP477" s="170"/>
      <c r="BQ477" s="170"/>
      <c r="BR477" s="170"/>
      <c r="BS477" s="170"/>
      <c r="BT477" s="170"/>
      <c r="BU477" s="170"/>
      <c r="BV477" s="170"/>
      <c r="BW477" s="170"/>
      <c r="BX477" s="170"/>
      <c r="BY477" s="170"/>
      <c r="BZ477" s="170"/>
      <c r="CA477" s="170"/>
      <c r="CB477" s="170"/>
      <c r="CC477" s="170"/>
      <c r="CD477" s="170"/>
      <c r="CE477" s="170"/>
      <c r="CF477" s="170"/>
      <c r="CG477" s="170"/>
      <c r="CH477" s="170"/>
      <c r="CI477" s="170"/>
      <c r="CJ477" s="170"/>
      <c r="CK477" s="170"/>
    </row>
    <row r="478" spans="2:89" x14ac:dyDescent="0.35">
      <c r="B478" s="171" t="s">
        <v>492</v>
      </c>
      <c r="E478" s="8"/>
      <c r="H478" s="170"/>
      <c r="I478" s="172"/>
      <c r="J478" s="172"/>
      <c r="K478" s="193"/>
      <c r="L478" s="193"/>
      <c r="M478" s="193"/>
      <c r="N478" s="193"/>
      <c r="O478" s="193"/>
      <c r="P478" s="193"/>
      <c r="R478" s="194"/>
      <c r="S478" s="170"/>
      <c r="T478" s="170"/>
      <c r="U478" s="170"/>
      <c r="V478" s="170"/>
      <c r="W478" s="170"/>
      <c r="X478" s="170"/>
      <c r="Y478" s="170"/>
      <c r="Z478" s="170"/>
      <c r="AA478" s="170"/>
      <c r="AB478" s="170"/>
      <c r="AC478" s="170"/>
      <c r="AD478" s="170"/>
      <c r="AE478" s="170"/>
      <c r="AF478" s="170"/>
      <c r="AG478" s="170"/>
      <c r="AH478" s="170"/>
      <c r="AI478" s="170"/>
      <c r="AJ478" s="170"/>
      <c r="AK478" s="170"/>
      <c r="AL478" s="170"/>
      <c r="AM478" s="170"/>
      <c r="AN478" s="170"/>
      <c r="AO478" s="170"/>
      <c r="AP478" s="170"/>
      <c r="AQ478" s="170"/>
      <c r="AR478" s="170"/>
      <c r="AS478" s="170"/>
      <c r="AT478" s="170"/>
      <c r="AU478" s="170"/>
      <c r="AV478" s="170"/>
      <c r="AW478" s="170"/>
      <c r="AX478" s="170"/>
      <c r="AY478" s="170"/>
      <c r="AZ478" s="170"/>
      <c r="BA478" s="170"/>
      <c r="BB478" s="170"/>
      <c r="BC478" s="170"/>
      <c r="BD478" s="170"/>
      <c r="BE478" s="170"/>
      <c r="BF478" s="170"/>
      <c r="BG478" s="170"/>
      <c r="BH478" s="170"/>
      <c r="BI478" s="170"/>
      <c r="BJ478" s="170"/>
      <c r="BK478" s="170"/>
      <c r="BL478" s="170"/>
      <c r="BM478" s="170"/>
      <c r="BN478" s="170"/>
      <c r="BO478" s="170"/>
      <c r="BP478" s="170"/>
      <c r="BQ478" s="170"/>
      <c r="BR478" s="170"/>
      <c r="BS478" s="170"/>
      <c r="BT478" s="170"/>
      <c r="BU478" s="170"/>
      <c r="BV478" s="170"/>
      <c r="BW478" s="170"/>
      <c r="BX478" s="170"/>
      <c r="BY478" s="170"/>
      <c r="BZ478" s="170"/>
      <c r="CA478" s="170"/>
      <c r="CB478" s="170"/>
      <c r="CC478" s="170"/>
      <c r="CD478" s="170"/>
      <c r="CE478" s="170"/>
      <c r="CF478" s="170"/>
      <c r="CG478" s="170"/>
      <c r="CH478" s="170"/>
      <c r="CI478" s="170"/>
      <c r="CJ478" s="170"/>
      <c r="CK478" s="170"/>
    </row>
    <row r="479" spans="2:89" x14ac:dyDescent="0.35">
      <c r="B479" s="171" t="s">
        <v>461</v>
      </c>
      <c r="E479" s="8"/>
      <c r="H479" s="170"/>
      <c r="I479" s="172"/>
      <c r="J479" s="172"/>
      <c r="K479" s="193"/>
      <c r="L479" s="193"/>
      <c r="M479" s="193"/>
      <c r="N479" s="193"/>
      <c r="O479" s="193"/>
      <c r="P479" s="193"/>
      <c r="R479" s="194"/>
      <c r="S479" s="195" t="str">
        <f t="shared" ref="S479:AX479" si="392">S$20</f>
        <v>S$16</v>
      </c>
      <c r="T479" s="195" t="str">
        <f t="shared" si="392"/>
        <v>T$16</v>
      </c>
      <c r="U479" s="195" t="str">
        <f t="shared" si="392"/>
        <v>U$16</v>
      </c>
      <c r="V479" s="195" t="str">
        <f t="shared" si="392"/>
        <v>V$16</v>
      </c>
      <c r="W479" s="195" t="str">
        <f t="shared" si="392"/>
        <v>W$16</v>
      </c>
      <c r="X479" s="195" t="str">
        <f t="shared" si="392"/>
        <v>X$16</v>
      </c>
      <c r="Y479" s="195" t="str">
        <f t="shared" si="392"/>
        <v>Y$16</v>
      </c>
      <c r="Z479" s="195" t="str">
        <f t="shared" si="392"/>
        <v>Z$16</v>
      </c>
      <c r="AA479" s="195" t="str">
        <f t="shared" si="392"/>
        <v>AA$16</v>
      </c>
      <c r="AB479" s="195" t="str">
        <f t="shared" si="392"/>
        <v>AB$16</v>
      </c>
      <c r="AC479" s="195" t="str">
        <f t="shared" si="392"/>
        <v>AC$16</v>
      </c>
      <c r="AD479" s="195" t="str">
        <f t="shared" si="392"/>
        <v>AD$16</v>
      </c>
      <c r="AE479" s="195" t="str">
        <f t="shared" si="392"/>
        <v>AE$16</v>
      </c>
      <c r="AF479" s="195" t="str">
        <f t="shared" si="392"/>
        <v>AF$16</v>
      </c>
      <c r="AG479" s="195" t="str">
        <f t="shared" si="392"/>
        <v>AG$16</v>
      </c>
      <c r="AH479" s="195" t="str">
        <f t="shared" si="392"/>
        <v>AH$16</v>
      </c>
      <c r="AI479" s="195" t="str">
        <f t="shared" si="392"/>
        <v>AI$16</v>
      </c>
      <c r="AJ479" s="195" t="str">
        <f t="shared" si="392"/>
        <v>AJ$16</v>
      </c>
      <c r="AK479" s="195" t="str">
        <f t="shared" si="392"/>
        <v>AK$16</v>
      </c>
      <c r="AL479" s="195" t="str">
        <f t="shared" si="392"/>
        <v>AL$16</v>
      </c>
      <c r="AM479" s="195" t="str">
        <f t="shared" si="392"/>
        <v>AM$16</v>
      </c>
      <c r="AN479" s="195" t="str">
        <f t="shared" si="392"/>
        <v>AN$16</v>
      </c>
      <c r="AO479" s="195" t="str">
        <f t="shared" si="392"/>
        <v>AO$16</v>
      </c>
      <c r="AP479" s="195" t="str">
        <f t="shared" si="392"/>
        <v>AP$16</v>
      </c>
      <c r="AQ479" s="195" t="str">
        <f t="shared" si="392"/>
        <v>AQ$16</v>
      </c>
      <c r="AR479" s="195" t="str">
        <f t="shared" si="392"/>
        <v>AR$16</v>
      </c>
      <c r="AS479" s="195" t="str">
        <f t="shared" si="392"/>
        <v>AS$16</v>
      </c>
      <c r="AT479" s="195" t="str">
        <f t="shared" si="392"/>
        <v>AT$16</v>
      </c>
      <c r="AU479" s="195" t="str">
        <f t="shared" si="392"/>
        <v>AU$16</v>
      </c>
      <c r="AV479" s="195" t="str">
        <f t="shared" si="392"/>
        <v>AV$16</v>
      </c>
      <c r="AW479" s="195" t="str">
        <f t="shared" si="392"/>
        <v>AW$16</v>
      </c>
      <c r="AX479" s="195" t="str">
        <f t="shared" si="392"/>
        <v>AX$16</v>
      </c>
      <c r="AY479" s="195" t="str">
        <f t="shared" ref="AY479:CD479" si="393">AY$20</f>
        <v>AY$16</v>
      </c>
      <c r="AZ479" s="195" t="str">
        <f t="shared" si="393"/>
        <v>AZ$16</v>
      </c>
      <c r="BA479" s="195" t="str">
        <f t="shared" si="393"/>
        <v>BA$16</v>
      </c>
      <c r="BB479" s="195" t="str">
        <f t="shared" si="393"/>
        <v>BB$16</v>
      </c>
      <c r="BC479" s="195" t="str">
        <f t="shared" si="393"/>
        <v>BC$16</v>
      </c>
      <c r="BD479" s="195" t="str">
        <f t="shared" si="393"/>
        <v>BD$16</v>
      </c>
      <c r="BE479" s="195" t="str">
        <f t="shared" si="393"/>
        <v>BE$16</v>
      </c>
      <c r="BF479" s="195" t="str">
        <f t="shared" si="393"/>
        <v>BF$16</v>
      </c>
      <c r="BG479" s="195" t="str">
        <f t="shared" si="393"/>
        <v>BG$16</v>
      </c>
      <c r="BH479" s="195" t="str">
        <f t="shared" si="393"/>
        <v>BH$16</v>
      </c>
      <c r="BI479" s="195" t="str">
        <f t="shared" si="393"/>
        <v>BI$16</v>
      </c>
      <c r="BJ479" s="195" t="str">
        <f t="shared" si="393"/>
        <v>BJ$16</v>
      </c>
      <c r="BK479" s="195" t="str">
        <f t="shared" si="393"/>
        <v>BK$16</v>
      </c>
      <c r="BL479" s="195" t="str">
        <f t="shared" si="393"/>
        <v>BL$16</v>
      </c>
      <c r="BM479" s="195" t="str">
        <f t="shared" si="393"/>
        <v>BM$16</v>
      </c>
      <c r="BN479" s="195" t="str">
        <f t="shared" si="393"/>
        <v>BN$16</v>
      </c>
      <c r="BO479" s="195" t="str">
        <f t="shared" si="393"/>
        <v>BO$16</v>
      </c>
      <c r="BP479" s="195" t="str">
        <f t="shared" si="393"/>
        <v>BP$16</v>
      </c>
      <c r="BQ479" s="195" t="str">
        <f t="shared" si="393"/>
        <v>BQ$16</v>
      </c>
      <c r="BR479" s="195" t="str">
        <f t="shared" si="393"/>
        <v>BR$16</v>
      </c>
      <c r="BS479" s="195" t="str">
        <f t="shared" si="393"/>
        <v>BS$16</v>
      </c>
      <c r="BT479" s="195" t="str">
        <f t="shared" si="393"/>
        <v>BT$16</v>
      </c>
      <c r="BU479" s="195" t="str">
        <f t="shared" si="393"/>
        <v>BU$16</v>
      </c>
      <c r="BV479" s="195" t="str">
        <f t="shared" si="393"/>
        <v>BV$16</v>
      </c>
      <c r="BW479" s="195" t="str">
        <f t="shared" si="393"/>
        <v>BW$16</v>
      </c>
      <c r="BX479" s="195" t="str">
        <f t="shared" si="393"/>
        <v>BX$16</v>
      </c>
      <c r="BY479" s="195" t="str">
        <f t="shared" si="393"/>
        <v>BY$16</v>
      </c>
      <c r="BZ479" s="195" t="str">
        <f t="shared" si="393"/>
        <v>BZ$16</v>
      </c>
      <c r="CA479" s="195" t="str">
        <f t="shared" si="393"/>
        <v>CA$16</v>
      </c>
      <c r="CB479" s="195" t="str">
        <f t="shared" si="393"/>
        <v>CB$16</v>
      </c>
      <c r="CC479" s="195" t="str">
        <f t="shared" si="393"/>
        <v>CC$16</v>
      </c>
      <c r="CD479" s="195" t="str">
        <f t="shared" si="393"/>
        <v>CD$16</v>
      </c>
      <c r="CE479" s="195" t="str">
        <f t="shared" ref="CE479:CK479" si="394">CE$20</f>
        <v>CE$16</v>
      </c>
      <c r="CF479" s="195" t="str">
        <f t="shared" si="394"/>
        <v>CF$16</v>
      </c>
      <c r="CG479" s="195" t="str">
        <f t="shared" si="394"/>
        <v>CG$16</v>
      </c>
      <c r="CH479" s="195" t="str">
        <f t="shared" si="394"/>
        <v>CH$16</v>
      </c>
      <c r="CI479" s="195" t="str">
        <f t="shared" si="394"/>
        <v>CI$16</v>
      </c>
      <c r="CJ479" s="195" t="str">
        <f t="shared" si="394"/>
        <v>CJ$16</v>
      </c>
      <c r="CK479" s="195" t="str">
        <f t="shared" si="394"/>
        <v>CK$16</v>
      </c>
    </row>
    <row r="480" spans="2:89" x14ac:dyDescent="0.35">
      <c r="B480" s="171" t="s">
        <v>462</v>
      </c>
      <c r="E480" s="8"/>
      <c r="H480" s="196"/>
      <c r="I480" s="197"/>
      <c r="J480" s="197"/>
      <c r="K480" s="198"/>
      <c r="L480" s="198"/>
      <c r="M480" s="198"/>
      <c r="N480" s="198"/>
      <c r="O480" s="198"/>
      <c r="P480" s="198"/>
      <c r="R480" s="198"/>
      <c r="S480" s="195" t="str">
        <f t="shared" ref="S480:AX480" si="395">S$21</f>
        <v>S$17</v>
      </c>
      <c r="T480" s="195" t="str">
        <f t="shared" si="395"/>
        <v>T$17</v>
      </c>
      <c r="U480" s="195" t="str">
        <f t="shared" si="395"/>
        <v>U$17</v>
      </c>
      <c r="V480" s="195" t="str">
        <f t="shared" si="395"/>
        <v>V$17</v>
      </c>
      <c r="W480" s="195" t="str">
        <f t="shared" si="395"/>
        <v>W$17</v>
      </c>
      <c r="X480" s="195" t="str">
        <f t="shared" si="395"/>
        <v>X$17</v>
      </c>
      <c r="Y480" s="195" t="str">
        <f t="shared" si="395"/>
        <v>Y$17</v>
      </c>
      <c r="Z480" s="195" t="str">
        <f t="shared" si="395"/>
        <v>Z$17</v>
      </c>
      <c r="AA480" s="195" t="str">
        <f t="shared" si="395"/>
        <v>AA$17</v>
      </c>
      <c r="AB480" s="195" t="str">
        <f t="shared" si="395"/>
        <v>AB$17</v>
      </c>
      <c r="AC480" s="195" t="str">
        <f t="shared" si="395"/>
        <v>AC$17</v>
      </c>
      <c r="AD480" s="195" t="str">
        <f t="shared" si="395"/>
        <v>AD$17</v>
      </c>
      <c r="AE480" s="195" t="str">
        <f t="shared" si="395"/>
        <v>AE$17</v>
      </c>
      <c r="AF480" s="195" t="str">
        <f t="shared" si="395"/>
        <v>AF$17</v>
      </c>
      <c r="AG480" s="195" t="str">
        <f t="shared" si="395"/>
        <v>AG$17</v>
      </c>
      <c r="AH480" s="195" t="str">
        <f t="shared" si="395"/>
        <v>AH$17</v>
      </c>
      <c r="AI480" s="195" t="str">
        <f t="shared" si="395"/>
        <v>AI$17</v>
      </c>
      <c r="AJ480" s="195" t="str">
        <f t="shared" si="395"/>
        <v>AJ$17</v>
      </c>
      <c r="AK480" s="195" t="str">
        <f t="shared" si="395"/>
        <v>AK$17</v>
      </c>
      <c r="AL480" s="195" t="str">
        <f t="shared" si="395"/>
        <v>AL$17</v>
      </c>
      <c r="AM480" s="195" t="str">
        <f t="shared" si="395"/>
        <v>AM$17</v>
      </c>
      <c r="AN480" s="195" t="str">
        <f t="shared" si="395"/>
        <v>AN$17</v>
      </c>
      <c r="AO480" s="195" t="str">
        <f t="shared" si="395"/>
        <v>AO$17</v>
      </c>
      <c r="AP480" s="195" t="str">
        <f t="shared" si="395"/>
        <v>AP$17</v>
      </c>
      <c r="AQ480" s="195" t="str">
        <f t="shared" si="395"/>
        <v>AQ$17</v>
      </c>
      <c r="AR480" s="195" t="str">
        <f t="shared" si="395"/>
        <v>AR$17</v>
      </c>
      <c r="AS480" s="195" t="str">
        <f t="shared" si="395"/>
        <v>AS$17</v>
      </c>
      <c r="AT480" s="195" t="str">
        <f t="shared" si="395"/>
        <v>AT$17</v>
      </c>
      <c r="AU480" s="195" t="str">
        <f t="shared" si="395"/>
        <v>AU$17</v>
      </c>
      <c r="AV480" s="195" t="str">
        <f t="shared" si="395"/>
        <v>AV$17</v>
      </c>
      <c r="AW480" s="195" t="str">
        <f t="shared" si="395"/>
        <v>AW$17</v>
      </c>
      <c r="AX480" s="195" t="str">
        <f t="shared" si="395"/>
        <v>AX$17</v>
      </c>
      <c r="AY480" s="195" t="str">
        <f t="shared" ref="AY480:CD480" si="396">AY$21</f>
        <v>AY$17</v>
      </c>
      <c r="AZ480" s="195" t="str">
        <f t="shared" si="396"/>
        <v>AZ$17</v>
      </c>
      <c r="BA480" s="195" t="str">
        <f t="shared" si="396"/>
        <v>BA$17</v>
      </c>
      <c r="BB480" s="195" t="str">
        <f t="shared" si="396"/>
        <v>BB$17</v>
      </c>
      <c r="BC480" s="195" t="str">
        <f t="shared" si="396"/>
        <v>BC$17</v>
      </c>
      <c r="BD480" s="195" t="str">
        <f t="shared" si="396"/>
        <v>BD$17</v>
      </c>
      <c r="BE480" s="195" t="str">
        <f t="shared" si="396"/>
        <v>BE$17</v>
      </c>
      <c r="BF480" s="195" t="str">
        <f t="shared" si="396"/>
        <v>BF$17</v>
      </c>
      <c r="BG480" s="195" t="str">
        <f t="shared" si="396"/>
        <v>BG$17</v>
      </c>
      <c r="BH480" s="195" t="str">
        <f t="shared" si="396"/>
        <v>BH$17</v>
      </c>
      <c r="BI480" s="195" t="str">
        <f t="shared" si="396"/>
        <v>BI$17</v>
      </c>
      <c r="BJ480" s="195" t="str">
        <f t="shared" si="396"/>
        <v>BJ$17</v>
      </c>
      <c r="BK480" s="195" t="str">
        <f t="shared" si="396"/>
        <v>BK$17</v>
      </c>
      <c r="BL480" s="195" t="str">
        <f t="shared" si="396"/>
        <v>BL$17</v>
      </c>
      <c r="BM480" s="195" t="str">
        <f t="shared" si="396"/>
        <v>BM$17</v>
      </c>
      <c r="BN480" s="195" t="str">
        <f t="shared" si="396"/>
        <v>BN$17</v>
      </c>
      <c r="BO480" s="195" t="str">
        <f t="shared" si="396"/>
        <v>BO$17</v>
      </c>
      <c r="BP480" s="195" t="str">
        <f t="shared" si="396"/>
        <v>BP$17</v>
      </c>
      <c r="BQ480" s="195" t="str">
        <f t="shared" si="396"/>
        <v>BQ$17</v>
      </c>
      <c r="BR480" s="195" t="str">
        <f t="shared" si="396"/>
        <v>BR$17</v>
      </c>
      <c r="BS480" s="195" t="str">
        <f t="shared" si="396"/>
        <v>BS$17</v>
      </c>
      <c r="BT480" s="195" t="str">
        <f t="shared" si="396"/>
        <v>BT$17</v>
      </c>
      <c r="BU480" s="195" t="str">
        <f t="shared" si="396"/>
        <v>BU$17</v>
      </c>
      <c r="BV480" s="195" t="str">
        <f t="shared" si="396"/>
        <v>BV$17</v>
      </c>
      <c r="BW480" s="195" t="str">
        <f t="shared" si="396"/>
        <v>BW$17</v>
      </c>
      <c r="BX480" s="195" t="str">
        <f t="shared" si="396"/>
        <v>BX$17</v>
      </c>
      <c r="BY480" s="195" t="str">
        <f t="shared" si="396"/>
        <v>BY$17</v>
      </c>
      <c r="BZ480" s="195" t="str">
        <f t="shared" si="396"/>
        <v>BZ$17</v>
      </c>
      <c r="CA480" s="195" t="str">
        <f t="shared" si="396"/>
        <v>CA$17</v>
      </c>
      <c r="CB480" s="195" t="str">
        <f t="shared" si="396"/>
        <v>CB$17</v>
      </c>
      <c r="CC480" s="195" t="str">
        <f t="shared" si="396"/>
        <v>CC$17</v>
      </c>
      <c r="CD480" s="195" t="str">
        <f t="shared" si="396"/>
        <v>CD$17</v>
      </c>
      <c r="CE480" s="195" t="str">
        <f t="shared" ref="CE480:CK480" si="397">CE$21</f>
        <v>CE$17</v>
      </c>
      <c r="CF480" s="195" t="str">
        <f t="shared" si="397"/>
        <v>CF$17</v>
      </c>
      <c r="CG480" s="195" t="str">
        <f t="shared" si="397"/>
        <v>CG$17</v>
      </c>
      <c r="CH480" s="195" t="str">
        <f t="shared" si="397"/>
        <v>CH$17</v>
      </c>
      <c r="CI480" s="195" t="str">
        <f t="shared" si="397"/>
        <v>CI$17</v>
      </c>
      <c r="CJ480" s="195" t="str">
        <f t="shared" si="397"/>
        <v>CJ$17</v>
      </c>
      <c r="CK480" s="195" t="str">
        <f t="shared" si="397"/>
        <v>CK$17</v>
      </c>
    </row>
    <row r="481" spans="2:89" x14ac:dyDescent="0.35">
      <c r="B481" s="171" t="s">
        <v>491</v>
      </c>
      <c r="E481" s="8"/>
      <c r="H481" s="196"/>
      <c r="I481" s="197"/>
      <c r="J481" s="197"/>
      <c r="K481" s="198"/>
      <c r="L481" s="198"/>
      <c r="M481" s="198"/>
      <c r="N481" s="198"/>
      <c r="O481" s="198"/>
      <c r="P481" s="198"/>
      <c r="R481" s="198"/>
      <c r="S481" s="186"/>
      <c r="T481" s="186"/>
      <c r="U481" s="186"/>
      <c r="V481" s="186"/>
      <c r="W481" s="186"/>
      <c r="X481" s="186"/>
      <c r="Y481" s="186"/>
      <c r="Z481" s="186"/>
      <c r="AA481" s="186"/>
      <c r="AB481" s="186"/>
      <c r="AC481" s="186"/>
      <c r="AD481" s="186"/>
      <c r="AE481" s="186"/>
      <c r="AF481" s="186"/>
      <c r="AG481" s="186"/>
      <c r="AH481" s="186"/>
      <c r="AI481" s="186"/>
      <c r="AJ481" s="186"/>
      <c r="AK481" s="186"/>
      <c r="AL481" s="186"/>
      <c r="AM481" s="186"/>
      <c r="AN481" s="186"/>
      <c r="AO481" s="186"/>
      <c r="AP481" s="186"/>
      <c r="AQ481" s="186"/>
      <c r="AR481" s="186"/>
      <c r="AS481" s="186"/>
      <c r="AT481" s="186"/>
      <c r="AU481" s="186"/>
      <c r="AV481" s="186"/>
      <c r="AW481" s="186"/>
      <c r="AX481" s="186"/>
      <c r="AY481" s="186"/>
      <c r="AZ481" s="186"/>
      <c r="BA481" s="186"/>
      <c r="BB481" s="186"/>
      <c r="BC481" s="186"/>
      <c r="BD481" s="186"/>
      <c r="BE481" s="186"/>
      <c r="BF481" s="186"/>
      <c r="BG481" s="186"/>
      <c r="BH481" s="186"/>
      <c r="BI481" s="186"/>
      <c r="BJ481" s="186"/>
      <c r="BK481" s="186"/>
      <c r="BL481" s="186"/>
      <c r="BM481" s="186"/>
      <c r="BN481" s="186"/>
      <c r="BO481" s="186"/>
      <c r="BP481" s="186"/>
      <c r="BQ481" s="186"/>
      <c r="BR481" s="186"/>
      <c r="BS481" s="186"/>
      <c r="BT481" s="186"/>
      <c r="BU481" s="186"/>
      <c r="BV481" s="186"/>
      <c r="BW481" s="186"/>
      <c r="BX481" s="186"/>
      <c r="BY481" s="186"/>
      <c r="BZ481" s="186"/>
      <c r="CA481" s="186"/>
      <c r="CB481" s="186"/>
      <c r="CC481" s="186"/>
      <c r="CD481" s="186"/>
      <c r="CE481" s="186"/>
      <c r="CF481" s="186"/>
      <c r="CG481" s="186"/>
      <c r="CH481" s="186"/>
      <c r="CI481" s="186"/>
      <c r="CJ481" s="186"/>
      <c r="CK481" s="186"/>
    </row>
    <row r="482" spans="2:89" x14ac:dyDescent="0.35">
      <c r="B482" s="171" t="s">
        <v>505</v>
      </c>
      <c r="E482" s="8"/>
      <c r="H482" s="196"/>
      <c r="I482" s="197"/>
      <c r="J482" s="197"/>
      <c r="K482" s="198"/>
      <c r="L482" s="198"/>
      <c r="M482" s="198"/>
      <c r="N482" s="198"/>
      <c r="O482" s="198"/>
      <c r="P482" s="198"/>
      <c r="R482" s="198"/>
      <c r="S482" s="186"/>
      <c r="T482" s="186"/>
      <c r="U482" s="186"/>
      <c r="V482" s="186"/>
      <c r="W482" s="186"/>
      <c r="X482" s="186"/>
      <c r="Y482" s="186"/>
      <c r="Z482" s="186"/>
      <c r="AA482" s="186"/>
      <c r="AB482" s="186"/>
      <c r="AC482" s="186"/>
      <c r="AD482" s="186"/>
      <c r="AE482" s="186"/>
      <c r="AF482" s="186"/>
      <c r="AG482" s="186"/>
      <c r="AH482" s="186"/>
      <c r="AI482" s="186"/>
      <c r="AJ482" s="186"/>
      <c r="AK482" s="186"/>
      <c r="AL482" s="186"/>
      <c r="AM482" s="186"/>
      <c r="AN482" s="186"/>
      <c r="AO482" s="186"/>
      <c r="AP482" s="186"/>
      <c r="AQ482" s="186"/>
      <c r="AR482" s="186"/>
      <c r="AS482" s="186"/>
      <c r="AT482" s="186"/>
      <c r="AU482" s="186"/>
      <c r="AV482" s="186"/>
      <c r="AW482" s="186"/>
      <c r="AX482" s="186"/>
      <c r="AY482" s="186"/>
      <c r="AZ482" s="186"/>
      <c r="BA482" s="186"/>
      <c r="BB482" s="186"/>
      <c r="BC482" s="186"/>
      <c r="BD482" s="186"/>
      <c r="BE482" s="186"/>
      <c r="BF482" s="186"/>
      <c r="BG482" s="186"/>
      <c r="BH482" s="186"/>
      <c r="BI482" s="186"/>
      <c r="BJ482" s="186"/>
      <c r="BK482" s="186"/>
      <c r="BL482" s="186"/>
      <c r="BM482" s="186"/>
      <c r="BN482" s="186"/>
      <c r="BO482" s="186"/>
      <c r="BP482" s="186"/>
      <c r="BQ482" s="186"/>
      <c r="BR482" s="186"/>
      <c r="BS482" s="186"/>
      <c r="BT482" s="186"/>
      <c r="BU482" s="186"/>
      <c r="BV482" s="186"/>
      <c r="BW482" s="186"/>
      <c r="BX482" s="186"/>
      <c r="BY482" s="186"/>
      <c r="BZ482" s="186"/>
      <c r="CA482" s="186"/>
      <c r="CB482" s="186"/>
      <c r="CC482" s="186"/>
      <c r="CD482" s="186"/>
      <c r="CE482" s="186"/>
      <c r="CF482" s="186"/>
      <c r="CG482" s="186"/>
      <c r="CH482" s="186"/>
      <c r="CI482" s="186"/>
      <c r="CJ482" s="186"/>
      <c r="CK482" s="186"/>
    </row>
    <row r="483" spans="2:89" x14ac:dyDescent="0.35">
      <c r="B483" s="171" t="s">
        <v>463</v>
      </c>
      <c r="E483" s="8"/>
      <c r="H483" s="196"/>
      <c r="I483" s="197"/>
      <c r="J483" s="197"/>
      <c r="K483" s="198"/>
      <c r="L483" s="198"/>
      <c r="M483" s="198"/>
      <c r="N483" s="198"/>
      <c r="O483" s="198"/>
      <c r="P483" s="198"/>
      <c r="R483" s="198"/>
      <c r="S483" s="186" t="str">
        <f t="shared" ref="S483:AX483" si="398">S$22</f>
        <v>S$18</v>
      </c>
      <c r="T483" s="186" t="str">
        <f t="shared" si="398"/>
        <v>T$18</v>
      </c>
      <c r="U483" s="186" t="str">
        <f t="shared" si="398"/>
        <v>U$18</v>
      </c>
      <c r="V483" s="186" t="str">
        <f t="shared" si="398"/>
        <v>V$18</v>
      </c>
      <c r="W483" s="186" t="str">
        <f t="shared" si="398"/>
        <v>W$18</v>
      </c>
      <c r="X483" s="186" t="str">
        <f t="shared" si="398"/>
        <v>X$18</v>
      </c>
      <c r="Y483" s="186" t="str">
        <f t="shared" si="398"/>
        <v>Y$18</v>
      </c>
      <c r="Z483" s="186" t="str">
        <f t="shared" si="398"/>
        <v>Z$18</v>
      </c>
      <c r="AA483" s="186" t="str">
        <f t="shared" si="398"/>
        <v>AA$18</v>
      </c>
      <c r="AB483" s="186" t="str">
        <f t="shared" si="398"/>
        <v>AB$18</v>
      </c>
      <c r="AC483" s="186" t="str">
        <f t="shared" si="398"/>
        <v>AC$18</v>
      </c>
      <c r="AD483" s="186" t="str">
        <f t="shared" si="398"/>
        <v>AD$18</v>
      </c>
      <c r="AE483" s="186" t="str">
        <f t="shared" si="398"/>
        <v>AE$18</v>
      </c>
      <c r="AF483" s="186" t="str">
        <f t="shared" si="398"/>
        <v>AF$18</v>
      </c>
      <c r="AG483" s="186" t="str">
        <f t="shared" si="398"/>
        <v>AG$18</v>
      </c>
      <c r="AH483" s="186" t="str">
        <f t="shared" si="398"/>
        <v>AH$18</v>
      </c>
      <c r="AI483" s="186" t="str">
        <f t="shared" si="398"/>
        <v>AI$18</v>
      </c>
      <c r="AJ483" s="186" t="str">
        <f t="shared" si="398"/>
        <v>AJ$18</v>
      </c>
      <c r="AK483" s="186" t="str">
        <f t="shared" si="398"/>
        <v>AK$18</v>
      </c>
      <c r="AL483" s="186" t="str">
        <f t="shared" si="398"/>
        <v>AL$18</v>
      </c>
      <c r="AM483" s="186" t="str">
        <f t="shared" si="398"/>
        <v>AM$18</v>
      </c>
      <c r="AN483" s="186" t="str">
        <f t="shared" si="398"/>
        <v>AN$18</v>
      </c>
      <c r="AO483" s="186" t="str">
        <f t="shared" si="398"/>
        <v>AO$18</v>
      </c>
      <c r="AP483" s="186" t="str">
        <f t="shared" si="398"/>
        <v>AP$18</v>
      </c>
      <c r="AQ483" s="186" t="str">
        <f t="shared" si="398"/>
        <v>AQ$18</v>
      </c>
      <c r="AR483" s="186" t="str">
        <f t="shared" si="398"/>
        <v>AR$18</v>
      </c>
      <c r="AS483" s="186" t="str">
        <f t="shared" si="398"/>
        <v>AS$18</v>
      </c>
      <c r="AT483" s="186" t="str">
        <f t="shared" si="398"/>
        <v>AT$18</v>
      </c>
      <c r="AU483" s="186" t="str">
        <f t="shared" si="398"/>
        <v>AU$18</v>
      </c>
      <c r="AV483" s="186" t="str">
        <f t="shared" si="398"/>
        <v>AV$18</v>
      </c>
      <c r="AW483" s="186" t="str">
        <f t="shared" si="398"/>
        <v>AW$18</v>
      </c>
      <c r="AX483" s="186" t="str">
        <f t="shared" si="398"/>
        <v>AX$18</v>
      </c>
      <c r="AY483" s="186" t="str">
        <f t="shared" ref="AY483:CD483" si="399">AY$22</f>
        <v>AY$18</v>
      </c>
      <c r="AZ483" s="186" t="str">
        <f t="shared" si="399"/>
        <v>AZ$18</v>
      </c>
      <c r="BA483" s="186" t="str">
        <f t="shared" si="399"/>
        <v>BA$18</v>
      </c>
      <c r="BB483" s="186" t="str">
        <f t="shared" si="399"/>
        <v>BB$18</v>
      </c>
      <c r="BC483" s="186" t="str">
        <f t="shared" si="399"/>
        <v>BC$18</v>
      </c>
      <c r="BD483" s="186" t="str">
        <f t="shared" si="399"/>
        <v>BD$18</v>
      </c>
      <c r="BE483" s="186" t="str">
        <f t="shared" si="399"/>
        <v>BE$18</v>
      </c>
      <c r="BF483" s="186" t="str">
        <f t="shared" si="399"/>
        <v>BF$18</v>
      </c>
      <c r="BG483" s="186" t="str">
        <f t="shared" si="399"/>
        <v>BG$18</v>
      </c>
      <c r="BH483" s="186" t="str">
        <f t="shared" si="399"/>
        <v>BH$18</v>
      </c>
      <c r="BI483" s="186" t="str">
        <f t="shared" si="399"/>
        <v>BI$18</v>
      </c>
      <c r="BJ483" s="186" t="str">
        <f t="shared" si="399"/>
        <v>BJ$18</v>
      </c>
      <c r="BK483" s="186" t="str">
        <f t="shared" si="399"/>
        <v>BK$18</v>
      </c>
      <c r="BL483" s="186" t="str">
        <f t="shared" si="399"/>
        <v>BL$18</v>
      </c>
      <c r="BM483" s="186" t="str">
        <f t="shared" si="399"/>
        <v>BM$18</v>
      </c>
      <c r="BN483" s="186" t="str">
        <f t="shared" si="399"/>
        <v>BN$18</v>
      </c>
      <c r="BO483" s="186" t="str">
        <f t="shared" si="399"/>
        <v>BO$18</v>
      </c>
      <c r="BP483" s="186" t="str">
        <f t="shared" si="399"/>
        <v>BP$18</v>
      </c>
      <c r="BQ483" s="186" t="str">
        <f t="shared" si="399"/>
        <v>BQ$18</v>
      </c>
      <c r="BR483" s="186" t="str">
        <f t="shared" si="399"/>
        <v>BR$18</v>
      </c>
      <c r="BS483" s="186" t="str">
        <f t="shared" si="399"/>
        <v>BS$18</v>
      </c>
      <c r="BT483" s="186" t="str">
        <f t="shared" si="399"/>
        <v>BT$18</v>
      </c>
      <c r="BU483" s="186" t="str">
        <f t="shared" si="399"/>
        <v>BU$18</v>
      </c>
      <c r="BV483" s="186" t="str">
        <f t="shared" si="399"/>
        <v>BV$18</v>
      </c>
      <c r="BW483" s="186" t="str">
        <f t="shared" si="399"/>
        <v>BW$18</v>
      </c>
      <c r="BX483" s="186" t="str">
        <f t="shared" si="399"/>
        <v>BX$18</v>
      </c>
      <c r="BY483" s="186" t="str">
        <f t="shared" si="399"/>
        <v>BY$18</v>
      </c>
      <c r="BZ483" s="186" t="str">
        <f t="shared" si="399"/>
        <v>BZ$18</v>
      </c>
      <c r="CA483" s="186" t="str">
        <f t="shared" si="399"/>
        <v>CA$18</v>
      </c>
      <c r="CB483" s="186" t="str">
        <f t="shared" si="399"/>
        <v>CB$18</v>
      </c>
      <c r="CC483" s="186" t="str">
        <f t="shared" si="399"/>
        <v>CC$18</v>
      </c>
      <c r="CD483" s="186" t="str">
        <f t="shared" si="399"/>
        <v>CD$18</v>
      </c>
      <c r="CE483" s="186" t="str">
        <f t="shared" ref="CE483:CK483" si="400">CE$22</f>
        <v>CE$18</v>
      </c>
      <c r="CF483" s="186" t="str">
        <f t="shared" si="400"/>
        <v>CF$18</v>
      </c>
      <c r="CG483" s="186" t="str">
        <f t="shared" si="400"/>
        <v>CG$18</v>
      </c>
      <c r="CH483" s="186" t="str">
        <f t="shared" si="400"/>
        <v>CH$18</v>
      </c>
      <c r="CI483" s="186" t="str">
        <f t="shared" si="400"/>
        <v>CI$18</v>
      </c>
      <c r="CJ483" s="186" t="str">
        <f t="shared" si="400"/>
        <v>CJ$18</v>
      </c>
      <c r="CK483" s="186" t="str">
        <f t="shared" si="400"/>
        <v>CK$18</v>
      </c>
    </row>
    <row r="484" spans="2:89" x14ac:dyDescent="0.35">
      <c r="B484" s="171" t="s">
        <v>464</v>
      </c>
      <c r="E484" s="8"/>
      <c r="H484" s="196"/>
      <c r="I484" s="197"/>
      <c r="J484" s="197"/>
      <c r="K484" s="198"/>
      <c r="L484" s="198"/>
      <c r="M484" s="198"/>
      <c r="N484" s="198"/>
      <c r="O484" s="198"/>
      <c r="P484" s="198"/>
      <c r="R484" s="198"/>
      <c r="S484" s="186" t="str">
        <f t="shared" ref="S484:AX484" si="401">S$23</f>
        <v>S$19</v>
      </c>
      <c r="T484" s="186" t="str">
        <f t="shared" si="401"/>
        <v>T$19</v>
      </c>
      <c r="U484" s="186" t="str">
        <f t="shared" si="401"/>
        <v>U$19</v>
      </c>
      <c r="V484" s="186" t="str">
        <f t="shared" si="401"/>
        <v>V$19</v>
      </c>
      <c r="W484" s="186" t="str">
        <f t="shared" si="401"/>
        <v>W$19</v>
      </c>
      <c r="X484" s="186" t="str">
        <f t="shared" si="401"/>
        <v>X$19</v>
      </c>
      <c r="Y484" s="186" t="str">
        <f t="shared" si="401"/>
        <v>Y$19</v>
      </c>
      <c r="Z484" s="186" t="str">
        <f t="shared" si="401"/>
        <v>Z$19</v>
      </c>
      <c r="AA484" s="186" t="str">
        <f t="shared" si="401"/>
        <v>AA$19</v>
      </c>
      <c r="AB484" s="186" t="str">
        <f t="shared" si="401"/>
        <v>AB$19</v>
      </c>
      <c r="AC484" s="186" t="str">
        <f t="shared" si="401"/>
        <v>AC$19</v>
      </c>
      <c r="AD484" s="186" t="str">
        <f t="shared" si="401"/>
        <v>AD$19</v>
      </c>
      <c r="AE484" s="186" t="str">
        <f t="shared" si="401"/>
        <v>AE$19</v>
      </c>
      <c r="AF484" s="186" t="str">
        <f t="shared" si="401"/>
        <v>AF$19</v>
      </c>
      <c r="AG484" s="186" t="str">
        <f t="shared" si="401"/>
        <v>AG$19</v>
      </c>
      <c r="AH484" s="186" t="str">
        <f t="shared" si="401"/>
        <v>AH$19</v>
      </c>
      <c r="AI484" s="186" t="str">
        <f t="shared" si="401"/>
        <v>AI$19</v>
      </c>
      <c r="AJ484" s="186" t="str">
        <f t="shared" si="401"/>
        <v>AJ$19</v>
      </c>
      <c r="AK484" s="186" t="str">
        <f t="shared" si="401"/>
        <v>AK$19</v>
      </c>
      <c r="AL484" s="186" t="str">
        <f t="shared" si="401"/>
        <v>AL$19</v>
      </c>
      <c r="AM484" s="186" t="str">
        <f t="shared" si="401"/>
        <v>AM$19</v>
      </c>
      <c r="AN484" s="186" t="str">
        <f t="shared" si="401"/>
        <v>AN$19</v>
      </c>
      <c r="AO484" s="186" t="str">
        <f t="shared" si="401"/>
        <v>AO$19</v>
      </c>
      <c r="AP484" s="186" t="str">
        <f t="shared" si="401"/>
        <v>AP$19</v>
      </c>
      <c r="AQ484" s="186" t="str">
        <f t="shared" si="401"/>
        <v>AQ$19</v>
      </c>
      <c r="AR484" s="186" t="str">
        <f t="shared" si="401"/>
        <v>AR$19</v>
      </c>
      <c r="AS484" s="186" t="str">
        <f t="shared" si="401"/>
        <v>AS$19</v>
      </c>
      <c r="AT484" s="186" t="str">
        <f t="shared" si="401"/>
        <v>AT$19</v>
      </c>
      <c r="AU484" s="186" t="str">
        <f t="shared" si="401"/>
        <v>AU$19</v>
      </c>
      <c r="AV484" s="186" t="str">
        <f t="shared" si="401"/>
        <v>AV$19</v>
      </c>
      <c r="AW484" s="186" t="str">
        <f t="shared" si="401"/>
        <v>AW$19</v>
      </c>
      <c r="AX484" s="186" t="str">
        <f t="shared" si="401"/>
        <v>AX$19</v>
      </c>
      <c r="AY484" s="186" t="str">
        <f t="shared" ref="AY484:CD484" si="402">AY$23</f>
        <v>AY$19</v>
      </c>
      <c r="AZ484" s="186" t="str">
        <f t="shared" si="402"/>
        <v>AZ$19</v>
      </c>
      <c r="BA484" s="186" t="str">
        <f t="shared" si="402"/>
        <v>BA$19</v>
      </c>
      <c r="BB484" s="186" t="str">
        <f t="shared" si="402"/>
        <v>BB$19</v>
      </c>
      <c r="BC484" s="186" t="str">
        <f t="shared" si="402"/>
        <v>BC$19</v>
      </c>
      <c r="BD484" s="186" t="str">
        <f t="shared" si="402"/>
        <v>BD$19</v>
      </c>
      <c r="BE484" s="186" t="str">
        <f t="shared" si="402"/>
        <v>BE$19</v>
      </c>
      <c r="BF484" s="186" t="str">
        <f t="shared" si="402"/>
        <v>BF$19</v>
      </c>
      <c r="BG484" s="186" t="str">
        <f t="shared" si="402"/>
        <v>BG$19</v>
      </c>
      <c r="BH484" s="186" t="str">
        <f t="shared" si="402"/>
        <v>BH$19</v>
      </c>
      <c r="BI484" s="186" t="str">
        <f t="shared" si="402"/>
        <v>BI$19</v>
      </c>
      <c r="BJ484" s="186" t="str">
        <f t="shared" si="402"/>
        <v>BJ$19</v>
      </c>
      <c r="BK484" s="186" t="str">
        <f t="shared" si="402"/>
        <v>BK$19</v>
      </c>
      <c r="BL484" s="186" t="str">
        <f t="shared" si="402"/>
        <v>BL$19</v>
      </c>
      <c r="BM484" s="186" t="str">
        <f t="shared" si="402"/>
        <v>BM$19</v>
      </c>
      <c r="BN484" s="186" t="str">
        <f t="shared" si="402"/>
        <v>BN$19</v>
      </c>
      <c r="BO484" s="186" t="str">
        <f t="shared" si="402"/>
        <v>BO$19</v>
      </c>
      <c r="BP484" s="186" t="str">
        <f t="shared" si="402"/>
        <v>BP$19</v>
      </c>
      <c r="BQ484" s="186" t="str">
        <f t="shared" si="402"/>
        <v>BQ$19</v>
      </c>
      <c r="BR484" s="186" t="str">
        <f t="shared" si="402"/>
        <v>BR$19</v>
      </c>
      <c r="BS484" s="186" t="str">
        <f t="shared" si="402"/>
        <v>BS$19</v>
      </c>
      <c r="BT484" s="186" t="str">
        <f t="shared" si="402"/>
        <v>BT$19</v>
      </c>
      <c r="BU484" s="186" t="str">
        <f t="shared" si="402"/>
        <v>BU$19</v>
      </c>
      <c r="BV484" s="186" t="str">
        <f t="shared" si="402"/>
        <v>BV$19</v>
      </c>
      <c r="BW484" s="186" t="str">
        <f t="shared" si="402"/>
        <v>BW$19</v>
      </c>
      <c r="BX484" s="186" t="str">
        <f t="shared" si="402"/>
        <v>BX$19</v>
      </c>
      <c r="BY484" s="186" t="str">
        <f t="shared" si="402"/>
        <v>BY$19</v>
      </c>
      <c r="BZ484" s="186" t="str">
        <f t="shared" si="402"/>
        <v>BZ$19</v>
      </c>
      <c r="CA484" s="186" t="str">
        <f t="shared" si="402"/>
        <v>CA$19</v>
      </c>
      <c r="CB484" s="186" t="str">
        <f t="shared" si="402"/>
        <v>CB$19</v>
      </c>
      <c r="CC484" s="186" t="str">
        <f t="shared" si="402"/>
        <v>CC$19</v>
      </c>
      <c r="CD484" s="186" t="str">
        <f t="shared" si="402"/>
        <v>CD$19</v>
      </c>
      <c r="CE484" s="186" t="str">
        <f t="shared" ref="CE484:CK484" si="403">CE$23</f>
        <v>CE$19</v>
      </c>
      <c r="CF484" s="186" t="str">
        <f t="shared" si="403"/>
        <v>CF$19</v>
      </c>
      <c r="CG484" s="186" t="str">
        <f t="shared" si="403"/>
        <v>CG$19</v>
      </c>
      <c r="CH484" s="186" t="str">
        <f t="shared" si="403"/>
        <v>CH$19</v>
      </c>
      <c r="CI484" s="186" t="str">
        <f t="shared" si="403"/>
        <v>CI$19</v>
      </c>
      <c r="CJ484" s="186" t="str">
        <f t="shared" si="403"/>
        <v>CJ$19</v>
      </c>
      <c r="CK484" s="186" t="str">
        <f t="shared" si="403"/>
        <v>CK$19</v>
      </c>
    </row>
    <row r="485" spans="2:89" x14ac:dyDescent="0.35">
      <c r="B485" s="70" t="s">
        <v>926</v>
      </c>
      <c r="C485" s="31"/>
      <c r="D485" t="s">
        <v>929</v>
      </c>
      <c r="E485" s="8" t="str">
        <f t="shared" ref="E485:E527" si="404">ROW()&amp;" "&amp;D485</f>
        <v>485 GROWTH-PV</v>
      </c>
      <c r="F485" t="s">
        <v>327</v>
      </c>
      <c r="G485" s="31" t="s">
        <v>81</v>
      </c>
      <c r="H485" s="48"/>
      <c r="I485" s="286"/>
      <c r="J485" s="286"/>
      <c r="K485" s="48"/>
      <c r="L485" s="48"/>
      <c r="M485" s="48"/>
      <c r="N485" s="48"/>
      <c r="O485" s="48"/>
      <c r="P485" s="48"/>
      <c r="R485" s="70"/>
      <c r="S485" s="287"/>
      <c r="T485" s="287"/>
      <c r="U485" s="287"/>
      <c r="V485" s="287"/>
      <c r="W485" s="287"/>
      <c r="X485" s="287"/>
      <c r="Y485" s="287"/>
      <c r="Z485" s="287"/>
      <c r="AA485" s="287"/>
      <c r="AB485" s="287"/>
      <c r="AC485" s="287"/>
      <c r="AD485" s="287"/>
      <c r="AE485" s="287"/>
      <c r="AF485" s="287"/>
      <c r="AG485" s="287"/>
      <c r="AH485" s="287"/>
      <c r="AI485" s="287"/>
      <c r="AJ485" s="287"/>
      <c r="AK485" s="287"/>
      <c r="AL485" s="287"/>
      <c r="AM485" s="287"/>
      <c r="AN485" s="287"/>
      <c r="AO485" s="287"/>
      <c r="AP485" s="287"/>
      <c r="AQ485" s="287"/>
      <c r="AR485" s="287"/>
      <c r="AS485" s="287"/>
      <c r="AT485" s="287"/>
      <c r="AU485" s="287"/>
      <c r="AV485" s="287"/>
      <c r="AW485" s="287"/>
      <c r="AX485" s="287"/>
      <c r="AY485" s="287"/>
      <c r="AZ485" s="287"/>
      <c r="BA485" s="287"/>
      <c r="BB485" s="287"/>
      <c r="BC485" s="287"/>
      <c r="BD485" s="287"/>
      <c r="BE485" s="287"/>
      <c r="BF485" s="287"/>
      <c r="BG485" s="287"/>
      <c r="BH485" s="287"/>
      <c r="BI485" s="287"/>
      <c r="BJ485" s="287"/>
      <c r="BK485" s="287"/>
      <c r="BL485" s="287"/>
      <c r="BM485" s="287"/>
      <c r="BN485" s="287"/>
      <c r="BO485" s="287"/>
      <c r="BP485" s="287"/>
      <c r="BQ485" s="287"/>
      <c r="BR485" s="287"/>
      <c r="BS485" s="287"/>
      <c r="BT485" s="287"/>
      <c r="BU485" s="287"/>
      <c r="BV485" s="287"/>
      <c r="BW485" s="287"/>
      <c r="BX485" s="287"/>
      <c r="BY485" s="287"/>
      <c r="BZ485" s="287"/>
      <c r="CA485" s="287"/>
      <c r="CB485" s="287"/>
      <c r="CC485" s="287"/>
      <c r="CD485" s="287"/>
      <c r="CE485" s="287"/>
      <c r="CF485" s="287"/>
      <c r="CG485" s="287"/>
      <c r="CH485" s="287"/>
      <c r="CI485" s="287"/>
      <c r="CJ485" s="287"/>
      <c r="CK485" s="287"/>
    </row>
    <row r="486" spans="2:89" x14ac:dyDescent="0.35">
      <c r="B486" s="126" t="s">
        <v>928</v>
      </c>
      <c r="D486" t="s">
        <v>929</v>
      </c>
      <c r="E486" s="8" t="str">
        <f t="shared" si="404"/>
        <v>486 GROWTH-PV</v>
      </c>
      <c r="G486" t="str">
        <f>E486</f>
        <v>486 GROWTH-PV</v>
      </c>
      <c r="I486"/>
      <c r="J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row>
    <row r="487" spans="2:89" x14ac:dyDescent="0.35">
      <c r="B487" s="154" t="str">
        <f>"Steady-state Revenue - "&amp;B478</f>
        <v>Steady-state Revenue - primary unit</v>
      </c>
      <c r="D487" t="s">
        <v>929</v>
      </c>
      <c r="E487" s="8" t="str">
        <f t="shared" si="404"/>
        <v>487 GROWTH-PV</v>
      </c>
      <c r="K487" s="18">
        <v>100</v>
      </c>
      <c r="L487" s="18">
        <v>100</v>
      </c>
      <c r="M487" s="18">
        <v>100</v>
      </c>
      <c r="N487" s="18">
        <v>100</v>
      </c>
      <c r="O487" s="18">
        <v>100</v>
      </c>
      <c r="P487" s="18">
        <v>100</v>
      </c>
      <c r="R487" s="118"/>
      <c r="S487" s="148" cm="1">
        <f t="array" ref="S487">INDEX($K:$P,ROW(),MATCH(S$3,$K$2:$P$2,0))</f>
        <v>100</v>
      </c>
      <c r="T487" s="148" cm="1">
        <f t="array" ref="T487">INDEX($K:$P,ROW(),MATCH(T$3,$K$2:$P$2,0))</f>
        <v>100</v>
      </c>
      <c r="U487" s="148" cm="1">
        <f t="array" ref="U487">INDEX($K:$P,ROW(),MATCH(U$3,$K$2:$P$2,0))</f>
        <v>100</v>
      </c>
      <c r="V487" s="148" cm="1">
        <f t="array" ref="V487">INDEX($K:$P,ROW(),MATCH(V$3,$K$2:$P$2,0))</f>
        <v>100</v>
      </c>
      <c r="W487" s="148" cm="1">
        <f t="array" ref="W487">INDEX($K:$P,ROW(),MATCH(W$3,$K$2:$P$2,0))</f>
        <v>100</v>
      </c>
      <c r="X487" s="148" cm="1">
        <f t="array" ref="X487">INDEX($K:$P,ROW(),MATCH(X$3,$K$2:$P$2,0))</f>
        <v>100</v>
      </c>
      <c r="Y487" s="148" cm="1">
        <f t="array" ref="Y487">INDEX($K:$P,ROW(),MATCH(Y$3,$K$2:$P$2,0))</f>
        <v>100</v>
      </c>
      <c r="Z487" s="148" cm="1">
        <f t="array" ref="Z487">INDEX($K:$P,ROW(),MATCH(Z$3,$K$2:$P$2,0))</f>
        <v>100</v>
      </c>
      <c r="AA487" s="148" cm="1">
        <f t="array" ref="AA487">INDEX($K:$P,ROW(),MATCH(AA$3,$K$2:$P$2,0))</f>
        <v>100</v>
      </c>
      <c r="AB487" s="148" cm="1">
        <f t="array" ref="AB487">INDEX($K:$P,ROW(),MATCH(AB$3,$K$2:$P$2,0))</f>
        <v>100</v>
      </c>
      <c r="AC487" s="148" cm="1">
        <f t="array" ref="AC487">INDEX($K:$P,ROW(),MATCH(AC$3,$K$2:$P$2,0))</f>
        <v>100</v>
      </c>
      <c r="AD487" s="148" cm="1">
        <f t="array" ref="AD487">INDEX($K:$P,ROW(),MATCH(AD$3,$K$2:$P$2,0))</f>
        <v>100</v>
      </c>
      <c r="AE487" s="148" cm="1">
        <f t="array" ref="AE487">INDEX($K:$P,ROW(),MATCH(AE$3,$K$2:$P$2,0))</f>
        <v>100</v>
      </c>
      <c r="AF487" s="148" cm="1">
        <f t="array" ref="AF487">INDEX($K:$P,ROW(),MATCH(AF$3,$K$2:$P$2,0))</f>
        <v>100</v>
      </c>
      <c r="AG487" s="148" cm="1">
        <f t="array" ref="AG487">INDEX($K:$P,ROW(),MATCH(AG$3,$K$2:$P$2,0))</f>
        <v>100</v>
      </c>
      <c r="AH487" s="148" cm="1">
        <f t="array" ref="AH487">INDEX($K:$P,ROW(),MATCH(AH$3,$K$2:$P$2,0))</f>
        <v>100</v>
      </c>
      <c r="AI487" s="148" cm="1">
        <f t="array" ref="AI487">INDEX($K:$P,ROW(),MATCH(AI$3,$K$2:$P$2,0))</f>
        <v>100</v>
      </c>
      <c r="AJ487" s="148" cm="1">
        <f t="array" ref="AJ487">INDEX($K:$P,ROW(),MATCH(AJ$3,$K$2:$P$2,0))</f>
        <v>100</v>
      </c>
      <c r="AK487" s="148" cm="1">
        <f t="array" ref="AK487">INDEX($K:$P,ROW(),MATCH(AK$3,$K$2:$P$2,0))</f>
        <v>100</v>
      </c>
      <c r="AL487" s="148" cm="1">
        <f t="array" ref="AL487">INDEX($K:$P,ROW(),MATCH(AL$3,$K$2:$P$2,0))</f>
        <v>100</v>
      </c>
      <c r="AM487" s="148" cm="1">
        <f t="array" ref="AM487">INDEX($K:$P,ROW(),MATCH(AM$3,$K$2:$P$2,0))</f>
        <v>100</v>
      </c>
      <c r="AN487" s="148" cm="1">
        <f t="array" ref="AN487">INDEX($K:$P,ROW(),MATCH(AN$3,$K$2:$P$2,0))</f>
        <v>100</v>
      </c>
      <c r="AO487" s="148" cm="1">
        <f t="array" ref="AO487">INDEX($K:$P,ROW(),MATCH(AO$3,$K$2:$P$2,0))</f>
        <v>100</v>
      </c>
      <c r="AP487" s="148" cm="1">
        <f t="array" ref="AP487">INDEX($K:$P,ROW(),MATCH(AP$3,$K$2:$P$2,0))</f>
        <v>100</v>
      </c>
      <c r="AQ487" s="148" cm="1">
        <f t="array" ref="AQ487">INDEX($K:$P,ROW(),MATCH(AQ$3,$K$2:$P$2,0))</f>
        <v>100</v>
      </c>
      <c r="AR487" s="148" cm="1">
        <f t="array" ref="AR487">INDEX($K:$P,ROW(),MATCH(AR$3,$K$2:$P$2,0))</f>
        <v>100</v>
      </c>
      <c r="AS487" s="148" cm="1">
        <f t="array" ref="AS487">INDEX($K:$P,ROW(),MATCH(AS$3,$K$2:$P$2,0))</f>
        <v>100</v>
      </c>
      <c r="AT487" s="148" cm="1">
        <f t="array" ref="AT487">INDEX($K:$P,ROW(),MATCH(AT$3,$K$2:$P$2,0))</f>
        <v>100</v>
      </c>
      <c r="AU487" s="148" cm="1">
        <f t="array" ref="AU487">INDEX($K:$P,ROW(),MATCH(AU$3,$K$2:$P$2,0))</f>
        <v>100</v>
      </c>
      <c r="AV487" s="148" cm="1">
        <f t="array" ref="AV487">INDEX($K:$P,ROW(),MATCH(AV$3,$K$2:$P$2,0))</f>
        <v>100</v>
      </c>
      <c r="AW487" s="148" cm="1">
        <f t="array" ref="AW487">INDEX($K:$P,ROW(),MATCH(AW$3,$K$2:$P$2,0))</f>
        <v>100</v>
      </c>
      <c r="AX487" s="148" cm="1">
        <f t="array" ref="AX487">INDEX($K:$P,ROW(),MATCH(AX$3,$K$2:$P$2,0))</f>
        <v>100</v>
      </c>
      <c r="AY487" s="148" cm="1">
        <f t="array" ref="AY487">INDEX($K:$P,ROW(),MATCH(AY$3,$K$2:$P$2,0))</f>
        <v>100</v>
      </c>
      <c r="AZ487" s="148" cm="1">
        <f t="array" ref="AZ487">INDEX($K:$P,ROW(),MATCH(AZ$3,$K$2:$P$2,0))</f>
        <v>100</v>
      </c>
      <c r="BA487" s="148" cm="1">
        <f t="array" ref="BA487">INDEX($K:$P,ROW(),MATCH(BA$3,$K$2:$P$2,0))</f>
        <v>100</v>
      </c>
      <c r="BB487" s="148" cm="1">
        <f t="array" ref="BB487">INDEX($K:$P,ROW(),MATCH(BB$3,$K$2:$P$2,0))</f>
        <v>100</v>
      </c>
      <c r="BC487" s="148" cm="1">
        <f t="array" ref="BC487">INDEX($K:$P,ROW(),MATCH(BC$3,$K$2:$P$2,0))</f>
        <v>100</v>
      </c>
      <c r="BD487" s="148" cm="1">
        <f t="array" ref="BD487">INDEX($K:$P,ROW(),MATCH(BD$3,$K$2:$P$2,0))</f>
        <v>100</v>
      </c>
      <c r="BE487" s="148" cm="1">
        <f t="array" ref="BE487">INDEX($K:$P,ROW(),MATCH(BE$3,$K$2:$P$2,0))</f>
        <v>100</v>
      </c>
      <c r="BF487" s="148" cm="1">
        <f t="array" ref="BF487">INDEX($K:$P,ROW(),MATCH(BF$3,$K$2:$P$2,0))</f>
        <v>100</v>
      </c>
      <c r="BG487" s="148" cm="1">
        <f t="array" ref="BG487">INDEX($K:$P,ROW(),MATCH(BG$3,$K$2:$P$2,0))</f>
        <v>100</v>
      </c>
      <c r="BH487" s="148" cm="1">
        <f t="array" ref="BH487">INDEX($K:$P,ROW(),MATCH(BH$3,$K$2:$P$2,0))</f>
        <v>100</v>
      </c>
      <c r="BI487" s="148" cm="1">
        <f t="array" ref="BI487">INDEX($K:$P,ROW(),MATCH(BI$3,$K$2:$P$2,0))</f>
        <v>100</v>
      </c>
      <c r="BJ487" s="148" cm="1">
        <f t="array" ref="BJ487">INDEX($K:$P,ROW(),MATCH(BJ$3,$K$2:$P$2,0))</f>
        <v>100</v>
      </c>
      <c r="BK487" s="148" cm="1">
        <f t="array" ref="BK487">INDEX($K:$P,ROW(),MATCH(BK$3,$K$2:$P$2,0))</f>
        <v>100</v>
      </c>
      <c r="BL487" s="148" cm="1">
        <f t="array" ref="BL487">INDEX($K:$P,ROW(),MATCH(BL$3,$K$2:$P$2,0))</f>
        <v>100</v>
      </c>
      <c r="BM487" s="148" cm="1">
        <f t="array" ref="BM487">INDEX($K:$P,ROW(),MATCH(BM$3,$K$2:$P$2,0))</f>
        <v>100</v>
      </c>
      <c r="BN487" s="148" cm="1">
        <f t="array" ref="BN487">INDEX($K:$P,ROW(),MATCH(BN$3,$K$2:$P$2,0))</f>
        <v>100</v>
      </c>
      <c r="BO487" s="148" cm="1">
        <f t="array" ref="BO487">INDEX($K:$P,ROW(),MATCH(BO$3,$K$2:$P$2,0))</f>
        <v>100</v>
      </c>
      <c r="BP487" s="148" cm="1">
        <f t="array" ref="BP487">INDEX($K:$P,ROW(),MATCH(BP$3,$K$2:$P$2,0))</f>
        <v>100</v>
      </c>
      <c r="BQ487" s="148" cm="1">
        <f t="array" ref="BQ487">INDEX($K:$P,ROW(),MATCH(BQ$3,$K$2:$P$2,0))</f>
        <v>100</v>
      </c>
      <c r="BR487" s="148" cm="1">
        <f t="array" ref="BR487">INDEX($K:$P,ROW(),MATCH(BR$3,$K$2:$P$2,0))</f>
        <v>100</v>
      </c>
      <c r="BS487" s="148" cm="1">
        <f t="array" ref="BS487">INDEX($K:$P,ROW(),MATCH(BS$3,$K$2:$P$2,0))</f>
        <v>100</v>
      </c>
      <c r="BT487" s="148" cm="1">
        <f t="array" ref="BT487">INDEX($K:$P,ROW(),MATCH(BT$3,$K$2:$P$2,0))</f>
        <v>100</v>
      </c>
      <c r="BU487" s="148" cm="1">
        <f t="array" ref="BU487">INDEX($K:$P,ROW(),MATCH(BU$3,$K$2:$P$2,0))</f>
        <v>100</v>
      </c>
      <c r="BV487" s="148" cm="1">
        <f t="array" ref="BV487">INDEX($K:$P,ROW(),MATCH(BV$3,$K$2:$P$2,0))</f>
        <v>100</v>
      </c>
      <c r="BW487" s="148" cm="1">
        <f t="array" ref="BW487">INDEX($K:$P,ROW(),MATCH(BW$3,$K$2:$P$2,0))</f>
        <v>100</v>
      </c>
      <c r="BX487" s="148" cm="1">
        <f t="array" ref="BX487">INDEX($K:$P,ROW(),MATCH(BX$3,$K$2:$P$2,0))</f>
        <v>100</v>
      </c>
      <c r="BY487" s="148" cm="1">
        <f t="array" ref="BY487">INDEX($K:$P,ROW(),MATCH(BY$3,$K$2:$P$2,0))</f>
        <v>100</v>
      </c>
      <c r="BZ487" s="148" cm="1">
        <f t="array" ref="BZ487">INDEX($K:$P,ROW(),MATCH(BZ$3,$K$2:$P$2,0))</f>
        <v>100</v>
      </c>
      <c r="CA487" s="148" cm="1">
        <f t="array" ref="CA487">INDEX($K:$P,ROW(),MATCH(CA$3,$K$2:$P$2,0))</f>
        <v>100</v>
      </c>
      <c r="CB487" s="148" cm="1">
        <f t="array" ref="CB487">INDEX($K:$P,ROW(),MATCH(CB$3,$K$2:$P$2,0))</f>
        <v>100</v>
      </c>
      <c r="CC487" s="148" cm="1">
        <f t="array" ref="CC487">INDEX($K:$P,ROW(),MATCH(CC$3,$K$2:$P$2,0))</f>
        <v>100</v>
      </c>
      <c r="CD487" s="148" cm="1">
        <f t="array" ref="CD487">INDEX($K:$P,ROW(),MATCH(CD$3,$K$2:$P$2,0))</f>
        <v>100</v>
      </c>
      <c r="CE487" s="148" cm="1">
        <f t="array" ref="CE487">INDEX($K:$P,ROW(),MATCH(CE$3,$K$2:$P$2,0))</f>
        <v>100</v>
      </c>
      <c r="CF487" s="148" cm="1">
        <f t="array" ref="CF487">INDEX($K:$P,ROW(),MATCH(CF$3,$K$2:$P$2,0))</f>
        <v>100</v>
      </c>
      <c r="CG487" s="148" cm="1">
        <f t="array" ref="CG487">INDEX($K:$P,ROW(),MATCH(CG$3,$K$2:$P$2,0))</f>
        <v>100</v>
      </c>
      <c r="CH487" s="148" cm="1">
        <f t="array" ref="CH487">INDEX($K:$P,ROW(),MATCH(CH$3,$K$2:$P$2,0))</f>
        <v>100</v>
      </c>
      <c r="CI487" s="148" cm="1">
        <f t="array" ref="CI487">INDEX($K:$P,ROW(),MATCH(CI$3,$K$2:$P$2,0))</f>
        <v>100</v>
      </c>
      <c r="CJ487" s="148" cm="1">
        <f t="array" ref="CJ487">INDEX($K:$P,ROW(),MATCH(CJ$3,$K$2:$P$2,0))</f>
        <v>100</v>
      </c>
      <c r="CK487" s="148" cm="1">
        <f t="array" ref="CK487">INDEX($K:$P,ROW(),MATCH(CK$3,$K$2:$P$2,0))</f>
        <v>100</v>
      </c>
    </row>
    <row r="488" spans="2:89" x14ac:dyDescent="0.35">
      <c r="B488" s="154"/>
      <c r="D488" t="s">
        <v>929</v>
      </c>
      <c r="E488" s="8" t="str">
        <f t="shared" si="404"/>
        <v>488 GROWTH-PV</v>
      </c>
      <c r="K488" s="18"/>
      <c r="L488" s="18"/>
      <c r="M488" s="18"/>
      <c r="N488" s="18"/>
      <c r="O488" s="18"/>
      <c r="P488" s="18"/>
      <c r="R488" s="118"/>
      <c r="S488" s="148"/>
      <c r="T488" s="148"/>
      <c r="U488" s="148"/>
      <c r="V488" s="148"/>
      <c r="W488" s="148"/>
      <c r="X488" s="148"/>
      <c r="Y488" s="148"/>
      <c r="Z488" s="148"/>
      <c r="AA488" s="148"/>
      <c r="AB488" s="148"/>
      <c r="AC488" s="148"/>
      <c r="AD488" s="148"/>
      <c r="AE488" s="148"/>
      <c r="AF488" s="148"/>
      <c r="AG488" s="148"/>
      <c r="AH488" s="148"/>
      <c r="AI488" s="148"/>
      <c r="AJ488" s="148"/>
      <c r="AK488" s="148"/>
      <c r="AL488" s="148"/>
      <c r="AM488" s="148"/>
      <c r="AN488" s="148"/>
      <c r="AO488" s="148"/>
      <c r="AP488" s="148"/>
      <c r="AQ488" s="148"/>
      <c r="AR488" s="148"/>
      <c r="AS488" s="148"/>
      <c r="AT488" s="148"/>
      <c r="AU488" s="148"/>
      <c r="AV488" s="148"/>
      <c r="AW488" s="148"/>
      <c r="AX488" s="148"/>
      <c r="AY488" s="148"/>
      <c r="AZ488" s="148"/>
      <c r="BA488" s="148"/>
      <c r="BB488" s="148"/>
      <c r="BC488" s="148"/>
      <c r="BD488" s="148"/>
      <c r="BE488" s="148"/>
      <c r="BF488" s="148"/>
      <c r="BG488" s="148"/>
      <c r="BH488" s="148"/>
      <c r="BI488" s="148"/>
      <c r="BJ488" s="148"/>
      <c r="BK488" s="148"/>
      <c r="BL488" s="148"/>
      <c r="BM488" s="148"/>
      <c r="BN488" s="148"/>
      <c r="BO488" s="148"/>
      <c r="BP488" s="148"/>
      <c r="BQ488" s="148"/>
      <c r="BR488" s="148"/>
      <c r="BS488" s="148"/>
      <c r="BT488" s="148"/>
      <c r="BU488" s="148"/>
      <c r="BV488" s="148"/>
      <c r="BW488" s="148"/>
      <c r="BX488" s="148"/>
      <c r="BY488" s="148"/>
      <c r="BZ488" s="148"/>
      <c r="CA488" s="148"/>
      <c r="CB488" s="148"/>
      <c r="CC488" s="148"/>
      <c r="CD488" s="148"/>
      <c r="CE488" s="148"/>
      <c r="CF488" s="148"/>
      <c r="CG488" s="148"/>
      <c r="CH488" s="148"/>
      <c r="CI488" s="148"/>
      <c r="CJ488" s="148"/>
      <c r="CK488" s="148"/>
    </row>
    <row r="489" spans="2:89" x14ac:dyDescent="0.35">
      <c r="B489" s="67"/>
      <c r="C489" s="31"/>
      <c r="D489" t="s">
        <v>929</v>
      </c>
      <c r="E489" s="8" t="str">
        <f t="shared" si="404"/>
        <v>489 GROWTH-PV</v>
      </c>
      <c r="G489" s="31"/>
      <c r="H489" s="31"/>
      <c r="I489" s="73"/>
      <c r="J489" s="73"/>
      <c r="K489" s="31"/>
      <c r="L489" s="31"/>
      <c r="M489" s="31"/>
      <c r="N489" s="31"/>
      <c r="O489" s="31"/>
      <c r="P489" s="31"/>
      <c r="R489" s="67"/>
      <c r="S489" s="152"/>
      <c r="T489" s="152"/>
      <c r="U489" s="152"/>
      <c r="V489" s="152"/>
      <c r="W489" s="152"/>
      <c r="X489" s="152"/>
      <c r="Y489" s="152"/>
      <c r="Z489" s="152"/>
      <c r="AA489" s="152"/>
      <c r="AB489" s="152"/>
      <c r="AC489" s="152"/>
      <c r="AD489" s="152"/>
      <c r="AE489" s="152"/>
      <c r="AF489" s="152"/>
      <c r="AG489" s="152"/>
      <c r="AH489" s="152"/>
      <c r="AI489" s="152"/>
      <c r="AJ489" s="152"/>
      <c r="AK489" s="152"/>
      <c r="AL489" s="152"/>
      <c r="AM489" s="152"/>
      <c r="AN489" s="152"/>
      <c r="AO489" s="152"/>
      <c r="AP489" s="152"/>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52"/>
      <c r="BP489" s="152"/>
      <c r="BQ489" s="152"/>
      <c r="BR489" s="152"/>
      <c r="BS489" s="152"/>
      <c r="BT489" s="152"/>
      <c r="BU489" s="152"/>
      <c r="BV489" s="152"/>
      <c r="BW489" s="152"/>
      <c r="BX489" s="152"/>
      <c r="BY489" s="152"/>
      <c r="BZ489" s="152"/>
      <c r="CA489" s="152"/>
      <c r="CB489" s="152"/>
      <c r="CC489" s="152"/>
      <c r="CD489" s="152"/>
      <c r="CE489" s="152"/>
      <c r="CF489" s="152"/>
      <c r="CG489" s="152"/>
      <c r="CH489" s="152"/>
      <c r="CI489" s="152"/>
      <c r="CJ489" s="152"/>
      <c r="CK489" s="152"/>
    </row>
    <row r="490" spans="2:89" x14ac:dyDescent="0.35">
      <c r="B490" s="95" t="str">
        <f>"# of "&amp;B478&amp;" by age - months:"</f>
        <v># of primary unit by age - months:</v>
      </c>
      <c r="C490" s="31"/>
      <c r="D490" t="s">
        <v>929</v>
      </c>
      <c r="E490" s="8" t="str">
        <f t="shared" si="404"/>
        <v>490 GROWTH-PV</v>
      </c>
      <c r="G490" s="31"/>
      <c r="H490" s="416" t="s">
        <v>927</v>
      </c>
      <c r="I490" s="60" t="s">
        <v>931</v>
      </c>
      <c r="J490" s="73"/>
      <c r="K490" s="31"/>
      <c r="L490" s="31"/>
      <c r="M490" s="31"/>
      <c r="N490" s="31"/>
      <c r="O490" s="31"/>
      <c r="P490" s="31"/>
      <c r="R490" s="67"/>
      <c r="S490" s="152"/>
      <c r="T490" s="152"/>
      <c r="U490" s="152"/>
      <c r="V490" s="152"/>
      <c r="W490" s="152"/>
      <c r="X490" s="152"/>
      <c r="Y490" s="152"/>
      <c r="Z490" s="152"/>
      <c r="AA490" s="152"/>
      <c r="AB490" s="152"/>
      <c r="AC490" s="152"/>
      <c r="AD490" s="152"/>
      <c r="AE490" s="152"/>
      <c r="AF490" s="152"/>
      <c r="AG490" s="152"/>
      <c r="AH490" s="152"/>
      <c r="AI490" s="152"/>
      <c r="AJ490" s="152"/>
      <c r="AK490" s="152"/>
      <c r="AL490" s="152"/>
      <c r="AM490" s="152"/>
      <c r="AN490" s="152"/>
      <c r="AO490" s="152"/>
      <c r="AP490" s="152"/>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52"/>
      <c r="BP490" s="152"/>
      <c r="BQ490" s="152"/>
      <c r="BR490" s="152"/>
      <c r="BS490" s="152"/>
      <c r="BT490" s="152"/>
      <c r="BU490" s="152"/>
      <c r="BV490" s="152"/>
      <c r="BW490" s="152"/>
      <c r="BX490" s="152"/>
      <c r="BY490" s="152"/>
      <c r="BZ490" s="152"/>
      <c r="CA490" s="152"/>
      <c r="CB490" s="152"/>
      <c r="CC490" s="152"/>
      <c r="CD490" s="152"/>
      <c r="CE490" s="152"/>
      <c r="CF490" s="152"/>
      <c r="CG490" s="152"/>
      <c r="CH490" s="152"/>
      <c r="CI490" s="152"/>
      <c r="CJ490" s="152"/>
      <c r="CK490" s="152"/>
    </row>
    <row r="491" spans="2:89" outlineLevel="2" x14ac:dyDescent="0.35">
      <c r="B491" s="414">
        <v>1</v>
      </c>
      <c r="C491" s="31"/>
      <c r="D491" t="s">
        <v>929</v>
      </c>
      <c r="E491" s="8" t="str">
        <f t="shared" si="404"/>
        <v>491 GROWTH-PV</v>
      </c>
      <c r="G491" s="31"/>
      <c r="H491" s="16">
        <v>0.04</v>
      </c>
      <c r="I491" s="417">
        <v>0</v>
      </c>
      <c r="J491" s="73"/>
      <c r="K491" s="15">
        <f t="shared" ref="K491:P500" ca="1" si="405">SUMIF($4:$4,K$2,491:491)</f>
        <v>5000</v>
      </c>
      <c r="L491" s="15">
        <f t="shared" ca="1" si="405"/>
        <v>5000</v>
      </c>
      <c r="M491" s="15">
        <f t="shared" ca="1" si="405"/>
        <v>5000</v>
      </c>
      <c r="N491" s="15">
        <f t="shared" ca="1" si="405"/>
        <v>5000</v>
      </c>
      <c r="O491" s="15">
        <f t="shared" ca="1" si="405"/>
        <v>5000</v>
      </c>
      <c r="P491" s="15">
        <f t="shared" si="405"/>
        <v>0</v>
      </c>
      <c r="R491" s="67"/>
      <c r="S491" s="76" cm="1">
        <f t="array" aca="1" ref="S491" ca="1">+INDIRECT(S480)</f>
        <v>5000</v>
      </c>
      <c r="T491" s="76" cm="1">
        <f t="array" aca="1" ref="T491" ca="1">+INDIRECT(T480)</f>
        <v>5000</v>
      </c>
      <c r="U491" s="76" cm="1">
        <f t="array" aca="1" ref="U491" ca="1">+INDIRECT(U480)</f>
        <v>5000</v>
      </c>
      <c r="V491" s="76" cm="1">
        <f t="array" aca="1" ref="V491" ca="1">+INDIRECT(V480)</f>
        <v>5000</v>
      </c>
      <c r="W491" s="76" cm="1">
        <f t="array" aca="1" ref="W491" ca="1">+INDIRECT(W480)</f>
        <v>5000</v>
      </c>
      <c r="X491" s="76" cm="1">
        <f t="array" aca="1" ref="X491" ca="1">+INDIRECT(X480)</f>
        <v>5000</v>
      </c>
      <c r="Y491" s="76" cm="1">
        <f t="array" aca="1" ref="Y491" ca="1">+INDIRECT(Y480)</f>
        <v>5000</v>
      </c>
      <c r="Z491" s="76" cm="1">
        <f t="array" aca="1" ref="Z491" ca="1">+INDIRECT(Z480)</f>
        <v>5000</v>
      </c>
      <c r="AA491" s="76" cm="1">
        <f t="array" aca="1" ref="AA491" ca="1">+INDIRECT(AA480)</f>
        <v>5000</v>
      </c>
      <c r="AB491" s="76" cm="1">
        <f t="array" aca="1" ref="AB491" ca="1">+INDIRECT(AB480)</f>
        <v>5000</v>
      </c>
      <c r="AC491" s="76" cm="1">
        <f t="array" aca="1" ref="AC491" ca="1">+INDIRECT(AC480)</f>
        <v>5000</v>
      </c>
      <c r="AD491" s="76" cm="1">
        <f t="array" aca="1" ref="AD491" ca="1">+INDIRECT(AD480)</f>
        <v>5000</v>
      </c>
      <c r="AE491" s="76" cm="1">
        <f t="array" aca="1" ref="AE491" ca="1">+INDIRECT(AE480)</f>
        <v>5000</v>
      </c>
      <c r="AF491" s="76" cm="1">
        <f t="array" aca="1" ref="AF491" ca="1">+INDIRECT(AF480)</f>
        <v>5000</v>
      </c>
      <c r="AG491" s="76" cm="1">
        <f t="array" aca="1" ref="AG491" ca="1">+INDIRECT(AG480)</f>
        <v>5000</v>
      </c>
      <c r="AH491" s="76" cm="1">
        <f t="array" aca="1" ref="AH491" ca="1">+INDIRECT(AH480)</f>
        <v>5000</v>
      </c>
      <c r="AI491" s="76" cm="1">
        <f t="array" aca="1" ref="AI491" ca="1">+INDIRECT(AI480)</f>
        <v>5000</v>
      </c>
      <c r="AJ491" s="76" cm="1">
        <f t="array" aca="1" ref="AJ491" ca="1">+INDIRECT(AJ480)</f>
        <v>5000</v>
      </c>
      <c r="AK491" s="76" cm="1">
        <f t="array" aca="1" ref="AK491" ca="1">+INDIRECT(AK480)</f>
        <v>5000</v>
      </c>
      <c r="AL491" s="76" cm="1">
        <f t="array" aca="1" ref="AL491" ca="1">+INDIRECT(AL480)</f>
        <v>5000</v>
      </c>
      <c r="AM491" s="76" cm="1">
        <f t="array" aca="1" ref="AM491" ca="1">+INDIRECT(AM480)</f>
        <v>5000</v>
      </c>
      <c r="AN491" s="76" cm="1">
        <f t="array" aca="1" ref="AN491" ca="1">+INDIRECT(AN480)</f>
        <v>5000</v>
      </c>
      <c r="AO491" s="76" cm="1">
        <f t="array" aca="1" ref="AO491" ca="1">+INDIRECT(AO480)</f>
        <v>5000</v>
      </c>
      <c r="AP491" s="76" cm="1">
        <f t="array" aca="1" ref="AP491" ca="1">+INDIRECT(AP480)</f>
        <v>5000</v>
      </c>
      <c r="AQ491" s="76" cm="1">
        <f t="array" aca="1" ref="AQ491" ca="1">+INDIRECT(AQ480)</f>
        <v>5000</v>
      </c>
      <c r="AR491" s="76" cm="1">
        <f t="array" aca="1" ref="AR491" ca="1">+INDIRECT(AR480)</f>
        <v>5000</v>
      </c>
      <c r="AS491" s="76" cm="1">
        <f t="array" aca="1" ref="AS491" ca="1">+INDIRECT(AS480)</f>
        <v>5000</v>
      </c>
      <c r="AT491" s="76" cm="1">
        <f t="array" aca="1" ref="AT491" ca="1">+INDIRECT(AT480)</f>
        <v>5000</v>
      </c>
      <c r="AU491" s="76" cm="1">
        <f t="array" aca="1" ref="AU491" ca="1">+INDIRECT(AU480)</f>
        <v>5000</v>
      </c>
      <c r="AV491" s="76" cm="1">
        <f t="array" aca="1" ref="AV491" ca="1">+INDIRECT(AV480)</f>
        <v>5000</v>
      </c>
      <c r="AW491" s="76" cm="1">
        <f t="array" aca="1" ref="AW491" ca="1">+INDIRECT(AW480)</f>
        <v>5000</v>
      </c>
      <c r="AX491" s="76" cm="1">
        <f t="array" aca="1" ref="AX491" ca="1">+INDIRECT(AX480)</f>
        <v>5000</v>
      </c>
      <c r="AY491" s="76" cm="1">
        <f t="array" aca="1" ref="AY491" ca="1">+INDIRECT(AY480)</f>
        <v>5000</v>
      </c>
      <c r="AZ491" s="76" cm="1">
        <f t="array" aca="1" ref="AZ491" ca="1">+INDIRECT(AZ480)</f>
        <v>5000</v>
      </c>
      <c r="BA491" s="76" cm="1">
        <f t="array" aca="1" ref="BA491" ca="1">+INDIRECT(BA480)</f>
        <v>5000</v>
      </c>
      <c r="BB491" s="76" cm="1">
        <f t="array" aca="1" ref="BB491" ca="1">+INDIRECT(BB480)</f>
        <v>5000</v>
      </c>
      <c r="BC491" s="76" cm="1">
        <f t="array" aca="1" ref="BC491" ca="1">+INDIRECT(BC480)</f>
        <v>5000</v>
      </c>
      <c r="BD491" s="76" cm="1">
        <f t="array" aca="1" ref="BD491" ca="1">+INDIRECT(BD480)</f>
        <v>5000</v>
      </c>
      <c r="BE491" s="76" cm="1">
        <f t="array" aca="1" ref="BE491" ca="1">+INDIRECT(BE480)</f>
        <v>5000</v>
      </c>
      <c r="BF491" s="76" cm="1">
        <f t="array" aca="1" ref="BF491" ca="1">+INDIRECT(BF480)</f>
        <v>5000</v>
      </c>
      <c r="BG491" s="76" cm="1">
        <f t="array" aca="1" ref="BG491" ca="1">+INDIRECT(BG480)</f>
        <v>5000</v>
      </c>
      <c r="BH491" s="76" cm="1">
        <f t="array" aca="1" ref="BH491" ca="1">+INDIRECT(BH480)</f>
        <v>5000</v>
      </c>
      <c r="BI491" s="76" cm="1">
        <f t="array" aca="1" ref="BI491" ca="1">+INDIRECT(BI480)</f>
        <v>5000</v>
      </c>
      <c r="BJ491" s="76" cm="1">
        <f t="array" aca="1" ref="BJ491" ca="1">+INDIRECT(BJ480)</f>
        <v>5000</v>
      </c>
      <c r="BK491" s="76" cm="1">
        <f t="array" aca="1" ref="BK491" ca="1">+INDIRECT(BK480)</f>
        <v>5000</v>
      </c>
      <c r="BL491" s="76" cm="1">
        <f t="array" aca="1" ref="BL491" ca="1">+INDIRECT(BL480)</f>
        <v>5000</v>
      </c>
      <c r="BM491" s="76" cm="1">
        <f t="array" aca="1" ref="BM491" ca="1">+INDIRECT(BM480)</f>
        <v>5000</v>
      </c>
      <c r="BN491" s="76" cm="1">
        <f t="array" aca="1" ref="BN491" ca="1">+INDIRECT(BN480)</f>
        <v>5000</v>
      </c>
      <c r="BO491" s="76" cm="1">
        <f t="array" aca="1" ref="BO491" ca="1">+INDIRECT(BO480)</f>
        <v>5000</v>
      </c>
      <c r="BP491" s="76" cm="1">
        <f t="array" aca="1" ref="BP491" ca="1">+INDIRECT(BP480)</f>
        <v>5000</v>
      </c>
      <c r="BQ491" s="76" cm="1">
        <f t="array" aca="1" ref="BQ491" ca="1">+INDIRECT(BQ480)</f>
        <v>5000</v>
      </c>
      <c r="BR491" s="76" cm="1">
        <f t="array" aca="1" ref="BR491" ca="1">+INDIRECT(BR480)</f>
        <v>5000</v>
      </c>
      <c r="BS491" s="76" cm="1">
        <f t="array" aca="1" ref="BS491" ca="1">+INDIRECT(BS480)</f>
        <v>5000</v>
      </c>
      <c r="BT491" s="76" cm="1">
        <f t="array" aca="1" ref="BT491" ca="1">+INDIRECT(BT480)</f>
        <v>5000</v>
      </c>
      <c r="BU491" s="76" cm="1">
        <f t="array" aca="1" ref="BU491" ca="1">+INDIRECT(BU480)</f>
        <v>5000</v>
      </c>
      <c r="BV491" s="76" cm="1">
        <f t="array" aca="1" ref="BV491" ca="1">+INDIRECT(BV480)</f>
        <v>5000</v>
      </c>
      <c r="BW491" s="76" cm="1">
        <f t="array" aca="1" ref="BW491" ca="1">+INDIRECT(BW480)</f>
        <v>5000</v>
      </c>
      <c r="BX491" s="76" cm="1">
        <f t="array" aca="1" ref="BX491" ca="1">+INDIRECT(BX480)</f>
        <v>5000</v>
      </c>
      <c r="BY491" s="76" cm="1">
        <f t="array" aca="1" ref="BY491" ca="1">+INDIRECT(BY480)</f>
        <v>5000</v>
      </c>
      <c r="BZ491" s="76" cm="1">
        <f t="array" aca="1" ref="BZ491" ca="1">+INDIRECT(BZ480)</f>
        <v>5000</v>
      </c>
      <c r="CA491" s="76" cm="1">
        <f t="array" aca="1" ref="CA491" ca="1">+INDIRECT(CA480)</f>
        <v>5000</v>
      </c>
      <c r="CB491" s="76" cm="1">
        <f t="array" aca="1" ref="CB491" ca="1">+INDIRECT(CB480)</f>
        <v>5000</v>
      </c>
      <c r="CC491" s="76" cm="1">
        <f t="array" aca="1" ref="CC491" ca="1">+INDIRECT(CC480)</f>
        <v>5000</v>
      </c>
      <c r="CD491" s="76" cm="1">
        <f t="array" aca="1" ref="CD491" ca="1">+INDIRECT(CD480)</f>
        <v>5000</v>
      </c>
      <c r="CE491" s="76" cm="1">
        <f t="array" aca="1" ref="CE491" ca="1">+INDIRECT(CE480)</f>
        <v>5000</v>
      </c>
      <c r="CF491" s="76" cm="1">
        <f t="array" aca="1" ref="CF491" ca="1">+INDIRECT(CF480)</f>
        <v>5000</v>
      </c>
      <c r="CG491" s="76" cm="1">
        <f t="array" aca="1" ref="CG491" ca="1">+INDIRECT(CG480)</f>
        <v>5000</v>
      </c>
      <c r="CH491" s="76" cm="1">
        <f t="array" aca="1" ref="CH491" ca="1">+INDIRECT(CH480)</f>
        <v>5000</v>
      </c>
      <c r="CI491" s="76" cm="1">
        <f t="array" aca="1" ref="CI491" ca="1">+INDIRECT(CI480)</f>
        <v>5000</v>
      </c>
      <c r="CJ491" s="76" cm="1">
        <f t="array" aca="1" ref="CJ491" ca="1">+INDIRECT(CJ480)</f>
        <v>5000</v>
      </c>
      <c r="CK491" s="76" cm="1">
        <f t="array" aca="1" ref="CK491" ca="1">+INDIRECT(CK480)</f>
        <v>5000</v>
      </c>
    </row>
    <row r="492" spans="2:89" outlineLevel="2" x14ac:dyDescent="0.35">
      <c r="B492" s="414">
        <f t="shared" ref="B492:B514" si="406">+B491+1</f>
        <v>2</v>
      </c>
      <c r="C492" s="31"/>
      <c r="D492" t="s">
        <v>929</v>
      </c>
      <c r="E492" s="8" t="str">
        <f t="shared" si="404"/>
        <v>492 GROWTH-PV</v>
      </c>
      <c r="G492" s="31"/>
      <c r="H492" s="16">
        <f t="shared" ref="H492:H515" si="407">H491+1/25</f>
        <v>0.08</v>
      </c>
      <c r="I492" s="415">
        <v>0</v>
      </c>
      <c r="J492" s="73"/>
      <c r="K492" s="15">
        <f t="shared" ca="1" si="405"/>
        <v>5000</v>
      </c>
      <c r="L492" s="15">
        <f t="shared" ca="1" si="405"/>
        <v>5000</v>
      </c>
      <c r="M492" s="15">
        <f t="shared" ca="1" si="405"/>
        <v>5000</v>
      </c>
      <c r="N492" s="15">
        <f t="shared" ca="1" si="405"/>
        <v>5000</v>
      </c>
      <c r="O492" s="15">
        <f t="shared" ca="1" si="405"/>
        <v>5000</v>
      </c>
      <c r="P492" s="15">
        <f t="shared" si="405"/>
        <v>0</v>
      </c>
      <c r="R492" s="67"/>
      <c r="S492" s="76">
        <f t="shared" ref="S492:AY492" si="408">+R491</f>
        <v>0</v>
      </c>
      <c r="T492" s="76">
        <f t="shared" ca="1" si="408"/>
        <v>5000</v>
      </c>
      <c r="U492" s="76">
        <f t="shared" ca="1" si="408"/>
        <v>5000</v>
      </c>
      <c r="V492" s="76">
        <f t="shared" ca="1" si="408"/>
        <v>5000</v>
      </c>
      <c r="W492" s="76">
        <f t="shared" ca="1" si="408"/>
        <v>5000</v>
      </c>
      <c r="X492" s="76">
        <f t="shared" ca="1" si="408"/>
        <v>5000</v>
      </c>
      <c r="Y492" s="76">
        <f t="shared" ca="1" si="408"/>
        <v>5000</v>
      </c>
      <c r="Z492" s="76">
        <f t="shared" ca="1" si="408"/>
        <v>5000</v>
      </c>
      <c r="AA492" s="76">
        <f t="shared" ca="1" si="408"/>
        <v>5000</v>
      </c>
      <c r="AB492" s="76">
        <f t="shared" ca="1" si="408"/>
        <v>5000</v>
      </c>
      <c r="AC492" s="76">
        <f t="shared" ca="1" si="408"/>
        <v>5000</v>
      </c>
      <c r="AD492" s="76">
        <f t="shared" ca="1" si="408"/>
        <v>5000</v>
      </c>
      <c r="AE492" s="76">
        <f t="shared" ca="1" si="408"/>
        <v>5000</v>
      </c>
      <c r="AF492" s="76">
        <f t="shared" ca="1" si="408"/>
        <v>5000</v>
      </c>
      <c r="AG492" s="76">
        <f t="shared" ca="1" si="408"/>
        <v>5000</v>
      </c>
      <c r="AH492" s="76">
        <f t="shared" ca="1" si="408"/>
        <v>5000</v>
      </c>
      <c r="AI492" s="76">
        <f t="shared" ca="1" si="408"/>
        <v>5000</v>
      </c>
      <c r="AJ492" s="76">
        <f t="shared" ca="1" si="408"/>
        <v>5000</v>
      </c>
      <c r="AK492" s="76">
        <f t="shared" ca="1" si="408"/>
        <v>5000</v>
      </c>
      <c r="AL492" s="76">
        <f t="shared" ca="1" si="408"/>
        <v>5000</v>
      </c>
      <c r="AM492" s="76">
        <f t="shared" ca="1" si="408"/>
        <v>5000</v>
      </c>
      <c r="AN492" s="76">
        <f t="shared" ca="1" si="408"/>
        <v>5000</v>
      </c>
      <c r="AO492" s="76">
        <f t="shared" ca="1" si="408"/>
        <v>5000</v>
      </c>
      <c r="AP492" s="76">
        <f t="shared" ca="1" si="408"/>
        <v>5000</v>
      </c>
      <c r="AQ492" s="76">
        <f t="shared" ca="1" si="408"/>
        <v>5000</v>
      </c>
      <c r="AR492" s="76">
        <f t="shared" ca="1" si="408"/>
        <v>5000</v>
      </c>
      <c r="AS492" s="76">
        <f t="shared" ca="1" si="408"/>
        <v>5000</v>
      </c>
      <c r="AT492" s="76">
        <f t="shared" ca="1" si="408"/>
        <v>5000</v>
      </c>
      <c r="AU492" s="76">
        <f t="shared" ca="1" si="408"/>
        <v>5000</v>
      </c>
      <c r="AV492" s="76">
        <f t="shared" ca="1" si="408"/>
        <v>5000</v>
      </c>
      <c r="AW492" s="76">
        <f t="shared" ca="1" si="408"/>
        <v>5000</v>
      </c>
      <c r="AX492" s="76">
        <f t="shared" ca="1" si="408"/>
        <v>5000</v>
      </c>
      <c r="AY492" s="76">
        <f t="shared" ca="1" si="408"/>
        <v>5000</v>
      </c>
      <c r="AZ492" s="76">
        <f t="shared" ref="AZ492:CE492" ca="1" si="409">+AY491</f>
        <v>5000</v>
      </c>
      <c r="BA492" s="76">
        <f t="shared" ca="1" si="409"/>
        <v>5000</v>
      </c>
      <c r="BB492" s="76">
        <f t="shared" ca="1" si="409"/>
        <v>5000</v>
      </c>
      <c r="BC492" s="76">
        <f t="shared" ca="1" si="409"/>
        <v>5000</v>
      </c>
      <c r="BD492" s="76">
        <f t="shared" ca="1" si="409"/>
        <v>5000</v>
      </c>
      <c r="BE492" s="76">
        <f t="shared" ca="1" si="409"/>
        <v>5000</v>
      </c>
      <c r="BF492" s="76">
        <f t="shared" ca="1" si="409"/>
        <v>5000</v>
      </c>
      <c r="BG492" s="76">
        <f t="shared" ca="1" si="409"/>
        <v>5000</v>
      </c>
      <c r="BH492" s="76">
        <f t="shared" ca="1" si="409"/>
        <v>5000</v>
      </c>
      <c r="BI492" s="76">
        <f t="shared" ca="1" si="409"/>
        <v>5000</v>
      </c>
      <c r="BJ492" s="76">
        <f t="shared" ca="1" si="409"/>
        <v>5000</v>
      </c>
      <c r="BK492" s="76">
        <f t="shared" ca="1" si="409"/>
        <v>5000</v>
      </c>
      <c r="BL492" s="76">
        <f t="shared" ca="1" si="409"/>
        <v>5000</v>
      </c>
      <c r="BM492" s="76">
        <f t="shared" ca="1" si="409"/>
        <v>5000</v>
      </c>
      <c r="BN492" s="76">
        <f t="shared" ca="1" si="409"/>
        <v>5000</v>
      </c>
      <c r="BO492" s="76">
        <f t="shared" ca="1" si="409"/>
        <v>5000</v>
      </c>
      <c r="BP492" s="76">
        <f t="shared" ca="1" si="409"/>
        <v>5000</v>
      </c>
      <c r="BQ492" s="76">
        <f t="shared" ca="1" si="409"/>
        <v>5000</v>
      </c>
      <c r="BR492" s="76">
        <f t="shared" ca="1" si="409"/>
        <v>5000</v>
      </c>
      <c r="BS492" s="76">
        <f t="shared" ca="1" si="409"/>
        <v>5000</v>
      </c>
      <c r="BT492" s="76">
        <f t="shared" ca="1" si="409"/>
        <v>5000</v>
      </c>
      <c r="BU492" s="76">
        <f t="shared" ca="1" si="409"/>
        <v>5000</v>
      </c>
      <c r="BV492" s="76">
        <f t="shared" ca="1" si="409"/>
        <v>5000</v>
      </c>
      <c r="BW492" s="76">
        <f t="shared" ca="1" si="409"/>
        <v>5000</v>
      </c>
      <c r="BX492" s="76">
        <f t="shared" ca="1" si="409"/>
        <v>5000</v>
      </c>
      <c r="BY492" s="76">
        <f t="shared" ca="1" si="409"/>
        <v>5000</v>
      </c>
      <c r="BZ492" s="76">
        <f t="shared" ca="1" si="409"/>
        <v>5000</v>
      </c>
      <c r="CA492" s="76">
        <f t="shared" ca="1" si="409"/>
        <v>5000</v>
      </c>
      <c r="CB492" s="76">
        <f t="shared" ca="1" si="409"/>
        <v>5000</v>
      </c>
      <c r="CC492" s="76">
        <f t="shared" ca="1" si="409"/>
        <v>5000</v>
      </c>
      <c r="CD492" s="76">
        <f t="shared" ca="1" si="409"/>
        <v>5000</v>
      </c>
      <c r="CE492" s="76">
        <f t="shared" ca="1" si="409"/>
        <v>5000</v>
      </c>
      <c r="CF492" s="76">
        <f t="shared" ref="CF492:CK492" ca="1" si="410">+CE491</f>
        <v>5000</v>
      </c>
      <c r="CG492" s="76">
        <f t="shared" ca="1" si="410"/>
        <v>5000</v>
      </c>
      <c r="CH492" s="76">
        <f t="shared" ca="1" si="410"/>
        <v>5000</v>
      </c>
      <c r="CI492" s="76">
        <f t="shared" ca="1" si="410"/>
        <v>5000</v>
      </c>
      <c r="CJ492" s="76">
        <f t="shared" ca="1" si="410"/>
        <v>5000</v>
      </c>
      <c r="CK492" s="76">
        <f t="shared" ca="1" si="410"/>
        <v>5000</v>
      </c>
    </row>
    <row r="493" spans="2:89" outlineLevel="2" x14ac:dyDescent="0.35">
      <c r="B493" s="414">
        <f t="shared" si="406"/>
        <v>3</v>
      </c>
      <c r="C493" s="31"/>
      <c r="D493" t="s">
        <v>929</v>
      </c>
      <c r="E493" s="8" t="str">
        <f t="shared" si="404"/>
        <v>493 GROWTH-PV</v>
      </c>
      <c r="G493" s="31"/>
      <c r="H493" s="16">
        <f t="shared" si="407"/>
        <v>0.12</v>
      </c>
      <c r="I493" s="415">
        <v>0</v>
      </c>
      <c r="J493" s="73"/>
      <c r="K493" s="15">
        <f t="shared" ca="1" si="405"/>
        <v>5000</v>
      </c>
      <c r="L493" s="15">
        <f t="shared" ca="1" si="405"/>
        <v>5000</v>
      </c>
      <c r="M493" s="15">
        <f t="shared" ca="1" si="405"/>
        <v>5000</v>
      </c>
      <c r="N493" s="15">
        <f t="shared" ca="1" si="405"/>
        <v>5000</v>
      </c>
      <c r="O493" s="15">
        <f t="shared" ca="1" si="405"/>
        <v>5000</v>
      </c>
      <c r="P493" s="15">
        <f t="shared" si="405"/>
        <v>0</v>
      </c>
      <c r="R493" s="67"/>
      <c r="S493" s="76">
        <f t="shared" ref="S493:AB501" si="411">+R492</f>
        <v>0</v>
      </c>
      <c r="T493" s="76">
        <f t="shared" si="411"/>
        <v>0</v>
      </c>
      <c r="U493" s="76">
        <f t="shared" ref="U493:AZ493" ca="1" si="412">+T492</f>
        <v>5000</v>
      </c>
      <c r="V493" s="76">
        <f t="shared" ca="1" si="412"/>
        <v>5000</v>
      </c>
      <c r="W493" s="76">
        <f t="shared" ca="1" si="412"/>
        <v>5000</v>
      </c>
      <c r="X493" s="76">
        <f t="shared" ca="1" si="412"/>
        <v>5000</v>
      </c>
      <c r="Y493" s="76">
        <f t="shared" ca="1" si="412"/>
        <v>5000</v>
      </c>
      <c r="Z493" s="76">
        <f t="shared" ca="1" si="412"/>
        <v>5000</v>
      </c>
      <c r="AA493" s="76">
        <f t="shared" ca="1" si="412"/>
        <v>5000</v>
      </c>
      <c r="AB493" s="76">
        <f t="shared" ca="1" si="412"/>
        <v>5000</v>
      </c>
      <c r="AC493" s="76">
        <f t="shared" ca="1" si="412"/>
        <v>5000</v>
      </c>
      <c r="AD493" s="76">
        <f t="shared" ca="1" si="412"/>
        <v>5000</v>
      </c>
      <c r="AE493" s="76">
        <f t="shared" ca="1" si="412"/>
        <v>5000</v>
      </c>
      <c r="AF493" s="76">
        <f t="shared" ca="1" si="412"/>
        <v>5000</v>
      </c>
      <c r="AG493" s="76">
        <f t="shared" ca="1" si="412"/>
        <v>5000</v>
      </c>
      <c r="AH493" s="76">
        <f t="shared" ca="1" si="412"/>
        <v>5000</v>
      </c>
      <c r="AI493" s="76">
        <f t="shared" ca="1" si="412"/>
        <v>5000</v>
      </c>
      <c r="AJ493" s="76">
        <f t="shared" ca="1" si="412"/>
        <v>5000</v>
      </c>
      <c r="AK493" s="76">
        <f t="shared" ca="1" si="412"/>
        <v>5000</v>
      </c>
      <c r="AL493" s="76">
        <f t="shared" ca="1" si="412"/>
        <v>5000</v>
      </c>
      <c r="AM493" s="76">
        <f t="shared" ca="1" si="412"/>
        <v>5000</v>
      </c>
      <c r="AN493" s="76">
        <f t="shared" ca="1" si="412"/>
        <v>5000</v>
      </c>
      <c r="AO493" s="76">
        <f t="shared" ca="1" si="412"/>
        <v>5000</v>
      </c>
      <c r="AP493" s="76">
        <f t="shared" ca="1" si="412"/>
        <v>5000</v>
      </c>
      <c r="AQ493" s="76">
        <f t="shared" ca="1" si="412"/>
        <v>5000</v>
      </c>
      <c r="AR493" s="76">
        <f t="shared" ca="1" si="412"/>
        <v>5000</v>
      </c>
      <c r="AS493" s="76">
        <f t="shared" ca="1" si="412"/>
        <v>5000</v>
      </c>
      <c r="AT493" s="76">
        <f t="shared" ca="1" si="412"/>
        <v>5000</v>
      </c>
      <c r="AU493" s="76">
        <f t="shared" ca="1" si="412"/>
        <v>5000</v>
      </c>
      <c r="AV493" s="76">
        <f t="shared" ca="1" si="412"/>
        <v>5000</v>
      </c>
      <c r="AW493" s="76">
        <f t="shared" ca="1" si="412"/>
        <v>5000</v>
      </c>
      <c r="AX493" s="76">
        <f t="shared" ca="1" si="412"/>
        <v>5000</v>
      </c>
      <c r="AY493" s="76">
        <f t="shared" ca="1" si="412"/>
        <v>5000</v>
      </c>
      <c r="AZ493" s="76">
        <f t="shared" ca="1" si="412"/>
        <v>5000</v>
      </c>
      <c r="BA493" s="76">
        <f t="shared" ref="BA493:CF493" ca="1" si="413">+AZ492</f>
        <v>5000</v>
      </c>
      <c r="BB493" s="76">
        <f t="shared" ca="1" si="413"/>
        <v>5000</v>
      </c>
      <c r="BC493" s="76">
        <f t="shared" ca="1" si="413"/>
        <v>5000</v>
      </c>
      <c r="BD493" s="76">
        <f t="shared" ca="1" si="413"/>
        <v>5000</v>
      </c>
      <c r="BE493" s="76">
        <f t="shared" ca="1" si="413"/>
        <v>5000</v>
      </c>
      <c r="BF493" s="76">
        <f t="shared" ca="1" si="413"/>
        <v>5000</v>
      </c>
      <c r="BG493" s="76">
        <f t="shared" ca="1" si="413"/>
        <v>5000</v>
      </c>
      <c r="BH493" s="76">
        <f t="shared" ca="1" si="413"/>
        <v>5000</v>
      </c>
      <c r="BI493" s="76">
        <f t="shared" ca="1" si="413"/>
        <v>5000</v>
      </c>
      <c r="BJ493" s="76">
        <f t="shared" ca="1" si="413"/>
        <v>5000</v>
      </c>
      <c r="BK493" s="76">
        <f t="shared" ca="1" si="413"/>
        <v>5000</v>
      </c>
      <c r="BL493" s="76">
        <f t="shared" ca="1" si="413"/>
        <v>5000</v>
      </c>
      <c r="BM493" s="76">
        <f t="shared" ca="1" si="413"/>
        <v>5000</v>
      </c>
      <c r="BN493" s="76">
        <f t="shared" ca="1" si="413"/>
        <v>5000</v>
      </c>
      <c r="BO493" s="76">
        <f t="shared" ca="1" si="413"/>
        <v>5000</v>
      </c>
      <c r="BP493" s="76">
        <f t="shared" ca="1" si="413"/>
        <v>5000</v>
      </c>
      <c r="BQ493" s="76">
        <f t="shared" ca="1" si="413"/>
        <v>5000</v>
      </c>
      <c r="BR493" s="76">
        <f t="shared" ca="1" si="413"/>
        <v>5000</v>
      </c>
      <c r="BS493" s="76">
        <f t="shared" ca="1" si="413"/>
        <v>5000</v>
      </c>
      <c r="BT493" s="76">
        <f t="shared" ca="1" si="413"/>
        <v>5000</v>
      </c>
      <c r="BU493" s="76">
        <f t="shared" ca="1" si="413"/>
        <v>5000</v>
      </c>
      <c r="BV493" s="76">
        <f t="shared" ca="1" si="413"/>
        <v>5000</v>
      </c>
      <c r="BW493" s="76">
        <f t="shared" ca="1" si="413"/>
        <v>5000</v>
      </c>
      <c r="BX493" s="76">
        <f t="shared" ca="1" si="413"/>
        <v>5000</v>
      </c>
      <c r="BY493" s="76">
        <f t="shared" ca="1" si="413"/>
        <v>5000</v>
      </c>
      <c r="BZ493" s="76">
        <f t="shared" ca="1" si="413"/>
        <v>5000</v>
      </c>
      <c r="CA493" s="76">
        <f t="shared" ca="1" si="413"/>
        <v>5000</v>
      </c>
      <c r="CB493" s="76">
        <f t="shared" ca="1" si="413"/>
        <v>5000</v>
      </c>
      <c r="CC493" s="76">
        <f t="shared" ca="1" si="413"/>
        <v>5000</v>
      </c>
      <c r="CD493" s="76">
        <f t="shared" ca="1" si="413"/>
        <v>5000</v>
      </c>
      <c r="CE493" s="76">
        <f t="shared" ca="1" si="413"/>
        <v>5000</v>
      </c>
      <c r="CF493" s="76">
        <f t="shared" ca="1" si="413"/>
        <v>5000</v>
      </c>
      <c r="CG493" s="76">
        <f t="shared" ref="CG493:CK493" ca="1" si="414">+CF492</f>
        <v>5000</v>
      </c>
      <c r="CH493" s="76">
        <f t="shared" ca="1" si="414"/>
        <v>5000</v>
      </c>
      <c r="CI493" s="76">
        <f t="shared" ca="1" si="414"/>
        <v>5000</v>
      </c>
      <c r="CJ493" s="76">
        <f t="shared" ca="1" si="414"/>
        <v>5000</v>
      </c>
      <c r="CK493" s="76">
        <f t="shared" ca="1" si="414"/>
        <v>5000</v>
      </c>
    </row>
    <row r="494" spans="2:89" outlineLevel="2" x14ac:dyDescent="0.35">
      <c r="B494" s="414">
        <f t="shared" si="406"/>
        <v>4</v>
      </c>
      <c r="C494" s="31"/>
      <c r="D494" t="s">
        <v>929</v>
      </c>
      <c r="E494" s="8" t="str">
        <f t="shared" si="404"/>
        <v>494 GROWTH-PV</v>
      </c>
      <c r="G494" s="31"/>
      <c r="H494" s="16">
        <f t="shared" si="407"/>
        <v>0.16</v>
      </c>
      <c r="I494" s="415">
        <v>0</v>
      </c>
      <c r="J494" s="73"/>
      <c r="K494" s="15">
        <f t="shared" ca="1" si="405"/>
        <v>5000</v>
      </c>
      <c r="L494" s="15">
        <f t="shared" ca="1" si="405"/>
        <v>5000</v>
      </c>
      <c r="M494" s="15">
        <f t="shared" ca="1" si="405"/>
        <v>5000</v>
      </c>
      <c r="N494" s="15">
        <f t="shared" ca="1" si="405"/>
        <v>5000</v>
      </c>
      <c r="O494" s="15">
        <f t="shared" ca="1" si="405"/>
        <v>5000</v>
      </c>
      <c r="P494" s="15">
        <f t="shared" si="405"/>
        <v>0</v>
      </c>
      <c r="R494" s="67"/>
      <c r="S494" s="76">
        <f t="shared" si="411"/>
        <v>0</v>
      </c>
      <c r="T494" s="76">
        <f t="shared" si="411"/>
        <v>0</v>
      </c>
      <c r="U494" s="76">
        <f t="shared" si="411"/>
        <v>0</v>
      </c>
      <c r="V494" s="76">
        <f t="shared" ref="V494:BA494" ca="1" si="415">+U493</f>
        <v>5000</v>
      </c>
      <c r="W494" s="76">
        <f t="shared" ca="1" si="415"/>
        <v>5000</v>
      </c>
      <c r="X494" s="76">
        <f t="shared" ca="1" si="415"/>
        <v>5000</v>
      </c>
      <c r="Y494" s="76">
        <f t="shared" ca="1" si="415"/>
        <v>5000</v>
      </c>
      <c r="Z494" s="76">
        <f t="shared" ca="1" si="415"/>
        <v>5000</v>
      </c>
      <c r="AA494" s="76">
        <f t="shared" ca="1" si="415"/>
        <v>5000</v>
      </c>
      <c r="AB494" s="76">
        <f t="shared" ca="1" si="415"/>
        <v>5000</v>
      </c>
      <c r="AC494" s="76">
        <f t="shared" ca="1" si="415"/>
        <v>5000</v>
      </c>
      <c r="AD494" s="76">
        <f t="shared" ca="1" si="415"/>
        <v>5000</v>
      </c>
      <c r="AE494" s="76">
        <f t="shared" ca="1" si="415"/>
        <v>5000</v>
      </c>
      <c r="AF494" s="76">
        <f t="shared" ca="1" si="415"/>
        <v>5000</v>
      </c>
      <c r="AG494" s="76">
        <f t="shared" ca="1" si="415"/>
        <v>5000</v>
      </c>
      <c r="AH494" s="76">
        <f t="shared" ca="1" si="415"/>
        <v>5000</v>
      </c>
      <c r="AI494" s="76">
        <f t="shared" ca="1" si="415"/>
        <v>5000</v>
      </c>
      <c r="AJ494" s="76">
        <f t="shared" ca="1" si="415"/>
        <v>5000</v>
      </c>
      <c r="AK494" s="76">
        <f t="shared" ca="1" si="415"/>
        <v>5000</v>
      </c>
      <c r="AL494" s="76">
        <f t="shared" ca="1" si="415"/>
        <v>5000</v>
      </c>
      <c r="AM494" s="76">
        <f t="shared" ca="1" si="415"/>
        <v>5000</v>
      </c>
      <c r="AN494" s="76">
        <f t="shared" ca="1" si="415"/>
        <v>5000</v>
      </c>
      <c r="AO494" s="76">
        <f t="shared" ca="1" si="415"/>
        <v>5000</v>
      </c>
      <c r="AP494" s="76">
        <f t="shared" ca="1" si="415"/>
        <v>5000</v>
      </c>
      <c r="AQ494" s="76">
        <f t="shared" ca="1" si="415"/>
        <v>5000</v>
      </c>
      <c r="AR494" s="76">
        <f t="shared" ca="1" si="415"/>
        <v>5000</v>
      </c>
      <c r="AS494" s="76">
        <f t="shared" ca="1" si="415"/>
        <v>5000</v>
      </c>
      <c r="AT494" s="76">
        <f t="shared" ca="1" si="415"/>
        <v>5000</v>
      </c>
      <c r="AU494" s="76">
        <f t="shared" ca="1" si="415"/>
        <v>5000</v>
      </c>
      <c r="AV494" s="76">
        <f t="shared" ca="1" si="415"/>
        <v>5000</v>
      </c>
      <c r="AW494" s="76">
        <f t="shared" ca="1" si="415"/>
        <v>5000</v>
      </c>
      <c r="AX494" s="76">
        <f t="shared" ca="1" si="415"/>
        <v>5000</v>
      </c>
      <c r="AY494" s="76">
        <f t="shared" ca="1" si="415"/>
        <v>5000</v>
      </c>
      <c r="AZ494" s="76">
        <f t="shared" ca="1" si="415"/>
        <v>5000</v>
      </c>
      <c r="BA494" s="76">
        <f t="shared" ca="1" si="415"/>
        <v>5000</v>
      </c>
      <c r="BB494" s="76">
        <f t="shared" ref="BB494:CG494" ca="1" si="416">+BA493</f>
        <v>5000</v>
      </c>
      <c r="BC494" s="76">
        <f t="shared" ca="1" si="416"/>
        <v>5000</v>
      </c>
      <c r="BD494" s="76">
        <f t="shared" ca="1" si="416"/>
        <v>5000</v>
      </c>
      <c r="BE494" s="76">
        <f t="shared" ca="1" si="416"/>
        <v>5000</v>
      </c>
      <c r="BF494" s="76">
        <f t="shared" ca="1" si="416"/>
        <v>5000</v>
      </c>
      <c r="BG494" s="76">
        <f t="shared" ca="1" si="416"/>
        <v>5000</v>
      </c>
      <c r="BH494" s="76">
        <f t="shared" ca="1" si="416"/>
        <v>5000</v>
      </c>
      <c r="BI494" s="76">
        <f t="shared" ca="1" si="416"/>
        <v>5000</v>
      </c>
      <c r="BJ494" s="76">
        <f t="shared" ca="1" si="416"/>
        <v>5000</v>
      </c>
      <c r="BK494" s="76">
        <f t="shared" ca="1" si="416"/>
        <v>5000</v>
      </c>
      <c r="BL494" s="76">
        <f t="shared" ca="1" si="416"/>
        <v>5000</v>
      </c>
      <c r="BM494" s="76">
        <f t="shared" ca="1" si="416"/>
        <v>5000</v>
      </c>
      <c r="BN494" s="76">
        <f t="shared" ca="1" si="416"/>
        <v>5000</v>
      </c>
      <c r="BO494" s="76">
        <f t="shared" ca="1" si="416"/>
        <v>5000</v>
      </c>
      <c r="BP494" s="76">
        <f t="shared" ca="1" si="416"/>
        <v>5000</v>
      </c>
      <c r="BQ494" s="76">
        <f t="shared" ca="1" si="416"/>
        <v>5000</v>
      </c>
      <c r="BR494" s="76">
        <f t="shared" ca="1" si="416"/>
        <v>5000</v>
      </c>
      <c r="BS494" s="76">
        <f t="shared" ca="1" si="416"/>
        <v>5000</v>
      </c>
      <c r="BT494" s="76">
        <f t="shared" ca="1" si="416"/>
        <v>5000</v>
      </c>
      <c r="BU494" s="76">
        <f t="shared" ca="1" si="416"/>
        <v>5000</v>
      </c>
      <c r="BV494" s="76">
        <f t="shared" ca="1" si="416"/>
        <v>5000</v>
      </c>
      <c r="BW494" s="76">
        <f t="shared" ca="1" si="416"/>
        <v>5000</v>
      </c>
      <c r="BX494" s="76">
        <f t="shared" ca="1" si="416"/>
        <v>5000</v>
      </c>
      <c r="BY494" s="76">
        <f t="shared" ca="1" si="416"/>
        <v>5000</v>
      </c>
      <c r="BZ494" s="76">
        <f t="shared" ca="1" si="416"/>
        <v>5000</v>
      </c>
      <c r="CA494" s="76">
        <f t="shared" ca="1" si="416"/>
        <v>5000</v>
      </c>
      <c r="CB494" s="76">
        <f t="shared" ca="1" si="416"/>
        <v>5000</v>
      </c>
      <c r="CC494" s="76">
        <f t="shared" ca="1" si="416"/>
        <v>5000</v>
      </c>
      <c r="CD494" s="76">
        <f t="shared" ca="1" si="416"/>
        <v>5000</v>
      </c>
      <c r="CE494" s="76">
        <f t="shared" ca="1" si="416"/>
        <v>5000</v>
      </c>
      <c r="CF494" s="76">
        <f t="shared" ca="1" si="416"/>
        <v>5000</v>
      </c>
      <c r="CG494" s="76">
        <f t="shared" ca="1" si="416"/>
        <v>5000</v>
      </c>
      <c r="CH494" s="76">
        <f t="shared" ref="CH494:CK494" ca="1" si="417">+CG493</f>
        <v>5000</v>
      </c>
      <c r="CI494" s="76">
        <f t="shared" ca="1" si="417"/>
        <v>5000</v>
      </c>
      <c r="CJ494" s="76">
        <f t="shared" ca="1" si="417"/>
        <v>5000</v>
      </c>
      <c r="CK494" s="76">
        <f t="shared" ca="1" si="417"/>
        <v>5000</v>
      </c>
    </row>
    <row r="495" spans="2:89" outlineLevel="2" x14ac:dyDescent="0.35">
      <c r="B495" s="414">
        <f t="shared" si="406"/>
        <v>5</v>
      </c>
      <c r="C495" s="31"/>
      <c r="D495" t="s">
        <v>929</v>
      </c>
      <c r="E495" s="8" t="str">
        <f t="shared" si="404"/>
        <v>495 GROWTH-PV</v>
      </c>
      <c r="G495" s="31"/>
      <c r="H495" s="16">
        <f t="shared" si="407"/>
        <v>0.2</v>
      </c>
      <c r="I495" s="415">
        <v>0</v>
      </c>
      <c r="J495" s="73"/>
      <c r="K495" s="15">
        <f t="shared" ca="1" si="405"/>
        <v>5000</v>
      </c>
      <c r="L495" s="15">
        <f t="shared" ca="1" si="405"/>
        <v>5000</v>
      </c>
      <c r="M495" s="15">
        <f t="shared" ca="1" si="405"/>
        <v>5000</v>
      </c>
      <c r="N495" s="15">
        <f t="shared" ca="1" si="405"/>
        <v>5000</v>
      </c>
      <c r="O495" s="15">
        <f t="shared" ca="1" si="405"/>
        <v>5000</v>
      </c>
      <c r="P495" s="15">
        <f t="shared" si="405"/>
        <v>0</v>
      </c>
      <c r="R495" s="67"/>
      <c r="S495" s="76">
        <f t="shared" si="411"/>
        <v>0</v>
      </c>
      <c r="T495" s="76">
        <f t="shared" si="411"/>
        <v>0</v>
      </c>
      <c r="U495" s="76">
        <f t="shared" si="411"/>
        <v>0</v>
      </c>
      <c r="V495" s="76">
        <f t="shared" si="411"/>
        <v>0</v>
      </c>
      <c r="W495" s="76">
        <f t="shared" ref="W495:BB495" ca="1" si="418">+V494</f>
        <v>5000</v>
      </c>
      <c r="X495" s="76">
        <f t="shared" ca="1" si="418"/>
        <v>5000</v>
      </c>
      <c r="Y495" s="76">
        <f t="shared" ca="1" si="418"/>
        <v>5000</v>
      </c>
      <c r="Z495" s="76">
        <f t="shared" ca="1" si="418"/>
        <v>5000</v>
      </c>
      <c r="AA495" s="76">
        <f t="shared" ca="1" si="418"/>
        <v>5000</v>
      </c>
      <c r="AB495" s="76">
        <f t="shared" ca="1" si="418"/>
        <v>5000</v>
      </c>
      <c r="AC495" s="76">
        <f t="shared" ca="1" si="418"/>
        <v>5000</v>
      </c>
      <c r="AD495" s="76">
        <f t="shared" ca="1" si="418"/>
        <v>5000</v>
      </c>
      <c r="AE495" s="76">
        <f t="shared" ca="1" si="418"/>
        <v>5000</v>
      </c>
      <c r="AF495" s="76">
        <f t="shared" ca="1" si="418"/>
        <v>5000</v>
      </c>
      <c r="AG495" s="76">
        <f t="shared" ca="1" si="418"/>
        <v>5000</v>
      </c>
      <c r="AH495" s="76">
        <f t="shared" ca="1" si="418"/>
        <v>5000</v>
      </c>
      <c r="AI495" s="76">
        <f t="shared" ca="1" si="418"/>
        <v>5000</v>
      </c>
      <c r="AJ495" s="76">
        <f t="shared" ca="1" si="418"/>
        <v>5000</v>
      </c>
      <c r="AK495" s="76">
        <f t="shared" ca="1" si="418"/>
        <v>5000</v>
      </c>
      <c r="AL495" s="76">
        <f t="shared" ca="1" si="418"/>
        <v>5000</v>
      </c>
      <c r="AM495" s="76">
        <f t="shared" ca="1" si="418"/>
        <v>5000</v>
      </c>
      <c r="AN495" s="76">
        <f t="shared" ca="1" si="418"/>
        <v>5000</v>
      </c>
      <c r="AO495" s="76">
        <f t="shared" ca="1" si="418"/>
        <v>5000</v>
      </c>
      <c r="AP495" s="76">
        <f t="shared" ca="1" si="418"/>
        <v>5000</v>
      </c>
      <c r="AQ495" s="76">
        <f t="shared" ca="1" si="418"/>
        <v>5000</v>
      </c>
      <c r="AR495" s="76">
        <f t="shared" ca="1" si="418"/>
        <v>5000</v>
      </c>
      <c r="AS495" s="76">
        <f t="shared" ca="1" si="418"/>
        <v>5000</v>
      </c>
      <c r="AT495" s="76">
        <f t="shared" ca="1" si="418"/>
        <v>5000</v>
      </c>
      <c r="AU495" s="76">
        <f t="shared" ca="1" si="418"/>
        <v>5000</v>
      </c>
      <c r="AV495" s="76">
        <f t="shared" ca="1" si="418"/>
        <v>5000</v>
      </c>
      <c r="AW495" s="76">
        <f t="shared" ca="1" si="418"/>
        <v>5000</v>
      </c>
      <c r="AX495" s="76">
        <f t="shared" ca="1" si="418"/>
        <v>5000</v>
      </c>
      <c r="AY495" s="76">
        <f t="shared" ca="1" si="418"/>
        <v>5000</v>
      </c>
      <c r="AZ495" s="76">
        <f t="shared" ca="1" si="418"/>
        <v>5000</v>
      </c>
      <c r="BA495" s="76">
        <f t="shared" ca="1" si="418"/>
        <v>5000</v>
      </c>
      <c r="BB495" s="76">
        <f t="shared" ca="1" si="418"/>
        <v>5000</v>
      </c>
      <c r="BC495" s="76">
        <f t="shared" ref="BC495:CH495" ca="1" si="419">+BB494</f>
        <v>5000</v>
      </c>
      <c r="BD495" s="76">
        <f t="shared" ca="1" si="419"/>
        <v>5000</v>
      </c>
      <c r="BE495" s="76">
        <f t="shared" ca="1" si="419"/>
        <v>5000</v>
      </c>
      <c r="BF495" s="76">
        <f t="shared" ca="1" si="419"/>
        <v>5000</v>
      </c>
      <c r="BG495" s="76">
        <f t="shared" ca="1" si="419"/>
        <v>5000</v>
      </c>
      <c r="BH495" s="76">
        <f t="shared" ca="1" si="419"/>
        <v>5000</v>
      </c>
      <c r="BI495" s="76">
        <f t="shared" ca="1" si="419"/>
        <v>5000</v>
      </c>
      <c r="BJ495" s="76">
        <f t="shared" ca="1" si="419"/>
        <v>5000</v>
      </c>
      <c r="BK495" s="76">
        <f t="shared" ca="1" si="419"/>
        <v>5000</v>
      </c>
      <c r="BL495" s="76">
        <f t="shared" ca="1" si="419"/>
        <v>5000</v>
      </c>
      <c r="BM495" s="76">
        <f t="shared" ca="1" si="419"/>
        <v>5000</v>
      </c>
      <c r="BN495" s="76">
        <f t="shared" ca="1" si="419"/>
        <v>5000</v>
      </c>
      <c r="BO495" s="76">
        <f t="shared" ca="1" si="419"/>
        <v>5000</v>
      </c>
      <c r="BP495" s="76">
        <f t="shared" ca="1" si="419"/>
        <v>5000</v>
      </c>
      <c r="BQ495" s="76">
        <f t="shared" ca="1" si="419"/>
        <v>5000</v>
      </c>
      <c r="BR495" s="76">
        <f t="shared" ca="1" si="419"/>
        <v>5000</v>
      </c>
      <c r="BS495" s="76">
        <f t="shared" ca="1" si="419"/>
        <v>5000</v>
      </c>
      <c r="BT495" s="76">
        <f t="shared" ca="1" si="419"/>
        <v>5000</v>
      </c>
      <c r="BU495" s="76">
        <f t="shared" ca="1" si="419"/>
        <v>5000</v>
      </c>
      <c r="BV495" s="76">
        <f t="shared" ca="1" si="419"/>
        <v>5000</v>
      </c>
      <c r="BW495" s="76">
        <f t="shared" ca="1" si="419"/>
        <v>5000</v>
      </c>
      <c r="BX495" s="76">
        <f t="shared" ca="1" si="419"/>
        <v>5000</v>
      </c>
      <c r="BY495" s="76">
        <f t="shared" ca="1" si="419"/>
        <v>5000</v>
      </c>
      <c r="BZ495" s="76">
        <f t="shared" ca="1" si="419"/>
        <v>5000</v>
      </c>
      <c r="CA495" s="76">
        <f t="shared" ca="1" si="419"/>
        <v>5000</v>
      </c>
      <c r="CB495" s="76">
        <f t="shared" ca="1" si="419"/>
        <v>5000</v>
      </c>
      <c r="CC495" s="76">
        <f t="shared" ca="1" si="419"/>
        <v>5000</v>
      </c>
      <c r="CD495" s="76">
        <f t="shared" ca="1" si="419"/>
        <v>5000</v>
      </c>
      <c r="CE495" s="76">
        <f t="shared" ca="1" si="419"/>
        <v>5000</v>
      </c>
      <c r="CF495" s="76">
        <f t="shared" ca="1" si="419"/>
        <v>5000</v>
      </c>
      <c r="CG495" s="76">
        <f t="shared" ca="1" si="419"/>
        <v>5000</v>
      </c>
      <c r="CH495" s="76">
        <f t="shared" ca="1" si="419"/>
        <v>5000</v>
      </c>
      <c r="CI495" s="76">
        <f t="shared" ref="CI495:CK495" ca="1" si="420">+CH494</f>
        <v>5000</v>
      </c>
      <c r="CJ495" s="76">
        <f t="shared" ca="1" si="420"/>
        <v>5000</v>
      </c>
      <c r="CK495" s="76">
        <f t="shared" ca="1" si="420"/>
        <v>5000</v>
      </c>
    </row>
    <row r="496" spans="2:89" outlineLevel="2" x14ac:dyDescent="0.35">
      <c r="B496" s="414">
        <f t="shared" si="406"/>
        <v>6</v>
      </c>
      <c r="C496" s="31"/>
      <c r="D496" t="s">
        <v>929</v>
      </c>
      <c r="E496" s="8" t="str">
        <f t="shared" si="404"/>
        <v>496 GROWTH-PV</v>
      </c>
      <c r="G496" s="31"/>
      <c r="H496" s="16">
        <f t="shared" si="407"/>
        <v>0.24000000000000002</v>
      </c>
      <c r="I496" s="415">
        <v>0</v>
      </c>
      <c r="J496" s="73"/>
      <c r="K496" s="15">
        <f t="shared" ca="1" si="405"/>
        <v>5000</v>
      </c>
      <c r="L496" s="15">
        <f t="shared" ca="1" si="405"/>
        <v>5000</v>
      </c>
      <c r="M496" s="15">
        <f t="shared" ca="1" si="405"/>
        <v>5000</v>
      </c>
      <c r="N496" s="15">
        <f t="shared" ca="1" si="405"/>
        <v>5000</v>
      </c>
      <c r="O496" s="15">
        <f t="shared" ca="1" si="405"/>
        <v>5000</v>
      </c>
      <c r="P496" s="15">
        <f t="shared" si="405"/>
        <v>0</v>
      </c>
      <c r="R496" s="67"/>
      <c r="S496" s="76">
        <f t="shared" si="411"/>
        <v>0</v>
      </c>
      <c r="T496" s="76">
        <f t="shared" si="411"/>
        <v>0</v>
      </c>
      <c r="U496" s="76">
        <f t="shared" si="411"/>
        <v>0</v>
      </c>
      <c r="V496" s="76">
        <f t="shared" si="411"/>
        <v>0</v>
      </c>
      <c r="W496" s="76">
        <f t="shared" si="411"/>
        <v>0</v>
      </c>
      <c r="X496" s="76">
        <f t="shared" ref="X496:BC496" ca="1" si="421">+W495</f>
        <v>5000</v>
      </c>
      <c r="Y496" s="76">
        <f t="shared" ca="1" si="421"/>
        <v>5000</v>
      </c>
      <c r="Z496" s="76">
        <f t="shared" ca="1" si="421"/>
        <v>5000</v>
      </c>
      <c r="AA496" s="76">
        <f t="shared" ca="1" si="421"/>
        <v>5000</v>
      </c>
      <c r="AB496" s="76">
        <f t="shared" ca="1" si="421"/>
        <v>5000</v>
      </c>
      <c r="AC496" s="76">
        <f t="shared" ca="1" si="421"/>
        <v>5000</v>
      </c>
      <c r="AD496" s="76">
        <f t="shared" ca="1" si="421"/>
        <v>5000</v>
      </c>
      <c r="AE496" s="76">
        <f t="shared" ca="1" si="421"/>
        <v>5000</v>
      </c>
      <c r="AF496" s="76">
        <f t="shared" ca="1" si="421"/>
        <v>5000</v>
      </c>
      <c r="AG496" s="76">
        <f t="shared" ca="1" si="421"/>
        <v>5000</v>
      </c>
      <c r="AH496" s="76">
        <f t="shared" ca="1" si="421"/>
        <v>5000</v>
      </c>
      <c r="AI496" s="76">
        <f t="shared" ca="1" si="421"/>
        <v>5000</v>
      </c>
      <c r="AJ496" s="76">
        <f t="shared" ca="1" si="421"/>
        <v>5000</v>
      </c>
      <c r="AK496" s="76">
        <f t="shared" ca="1" si="421"/>
        <v>5000</v>
      </c>
      <c r="AL496" s="76">
        <f t="shared" ca="1" si="421"/>
        <v>5000</v>
      </c>
      <c r="AM496" s="76">
        <f t="shared" ca="1" si="421"/>
        <v>5000</v>
      </c>
      <c r="AN496" s="76">
        <f t="shared" ca="1" si="421"/>
        <v>5000</v>
      </c>
      <c r="AO496" s="76">
        <f t="shared" ca="1" si="421"/>
        <v>5000</v>
      </c>
      <c r="AP496" s="76">
        <f t="shared" ca="1" si="421"/>
        <v>5000</v>
      </c>
      <c r="AQ496" s="76">
        <f t="shared" ca="1" si="421"/>
        <v>5000</v>
      </c>
      <c r="AR496" s="76">
        <f t="shared" ca="1" si="421"/>
        <v>5000</v>
      </c>
      <c r="AS496" s="76">
        <f t="shared" ca="1" si="421"/>
        <v>5000</v>
      </c>
      <c r="AT496" s="76">
        <f t="shared" ca="1" si="421"/>
        <v>5000</v>
      </c>
      <c r="AU496" s="76">
        <f t="shared" ca="1" si="421"/>
        <v>5000</v>
      </c>
      <c r="AV496" s="76">
        <f t="shared" ca="1" si="421"/>
        <v>5000</v>
      </c>
      <c r="AW496" s="76">
        <f t="shared" ca="1" si="421"/>
        <v>5000</v>
      </c>
      <c r="AX496" s="76">
        <f t="shared" ca="1" si="421"/>
        <v>5000</v>
      </c>
      <c r="AY496" s="76">
        <f t="shared" ca="1" si="421"/>
        <v>5000</v>
      </c>
      <c r="AZ496" s="76">
        <f t="shared" ca="1" si="421"/>
        <v>5000</v>
      </c>
      <c r="BA496" s="76">
        <f t="shared" ca="1" si="421"/>
        <v>5000</v>
      </c>
      <c r="BB496" s="76">
        <f t="shared" ca="1" si="421"/>
        <v>5000</v>
      </c>
      <c r="BC496" s="76">
        <f t="shared" ca="1" si="421"/>
        <v>5000</v>
      </c>
      <c r="BD496" s="76">
        <f t="shared" ref="BD496:CI496" ca="1" si="422">+BC495</f>
        <v>5000</v>
      </c>
      <c r="BE496" s="76">
        <f t="shared" ca="1" si="422"/>
        <v>5000</v>
      </c>
      <c r="BF496" s="76">
        <f t="shared" ca="1" si="422"/>
        <v>5000</v>
      </c>
      <c r="BG496" s="76">
        <f t="shared" ca="1" si="422"/>
        <v>5000</v>
      </c>
      <c r="BH496" s="76">
        <f t="shared" ca="1" si="422"/>
        <v>5000</v>
      </c>
      <c r="BI496" s="76">
        <f t="shared" ca="1" si="422"/>
        <v>5000</v>
      </c>
      <c r="BJ496" s="76">
        <f t="shared" ca="1" si="422"/>
        <v>5000</v>
      </c>
      <c r="BK496" s="76">
        <f t="shared" ca="1" si="422"/>
        <v>5000</v>
      </c>
      <c r="BL496" s="76">
        <f t="shared" ca="1" si="422"/>
        <v>5000</v>
      </c>
      <c r="BM496" s="76">
        <f t="shared" ca="1" si="422"/>
        <v>5000</v>
      </c>
      <c r="BN496" s="76">
        <f t="shared" ca="1" si="422"/>
        <v>5000</v>
      </c>
      <c r="BO496" s="76">
        <f t="shared" ca="1" si="422"/>
        <v>5000</v>
      </c>
      <c r="BP496" s="76">
        <f t="shared" ca="1" si="422"/>
        <v>5000</v>
      </c>
      <c r="BQ496" s="76">
        <f t="shared" ca="1" si="422"/>
        <v>5000</v>
      </c>
      <c r="BR496" s="76">
        <f t="shared" ca="1" si="422"/>
        <v>5000</v>
      </c>
      <c r="BS496" s="76">
        <f t="shared" ca="1" si="422"/>
        <v>5000</v>
      </c>
      <c r="BT496" s="76">
        <f t="shared" ca="1" si="422"/>
        <v>5000</v>
      </c>
      <c r="BU496" s="76">
        <f t="shared" ca="1" si="422"/>
        <v>5000</v>
      </c>
      <c r="BV496" s="76">
        <f t="shared" ca="1" si="422"/>
        <v>5000</v>
      </c>
      <c r="BW496" s="76">
        <f t="shared" ca="1" si="422"/>
        <v>5000</v>
      </c>
      <c r="BX496" s="76">
        <f t="shared" ca="1" si="422"/>
        <v>5000</v>
      </c>
      <c r="BY496" s="76">
        <f t="shared" ca="1" si="422"/>
        <v>5000</v>
      </c>
      <c r="BZ496" s="76">
        <f t="shared" ca="1" si="422"/>
        <v>5000</v>
      </c>
      <c r="CA496" s="76">
        <f t="shared" ca="1" si="422"/>
        <v>5000</v>
      </c>
      <c r="CB496" s="76">
        <f t="shared" ca="1" si="422"/>
        <v>5000</v>
      </c>
      <c r="CC496" s="76">
        <f t="shared" ca="1" si="422"/>
        <v>5000</v>
      </c>
      <c r="CD496" s="76">
        <f t="shared" ca="1" si="422"/>
        <v>5000</v>
      </c>
      <c r="CE496" s="76">
        <f t="shared" ca="1" si="422"/>
        <v>5000</v>
      </c>
      <c r="CF496" s="76">
        <f t="shared" ca="1" si="422"/>
        <v>5000</v>
      </c>
      <c r="CG496" s="76">
        <f t="shared" ca="1" si="422"/>
        <v>5000</v>
      </c>
      <c r="CH496" s="76">
        <f t="shared" ca="1" si="422"/>
        <v>5000</v>
      </c>
      <c r="CI496" s="76">
        <f t="shared" ca="1" si="422"/>
        <v>5000</v>
      </c>
      <c r="CJ496" s="76">
        <f t="shared" ref="CJ496:CK496" ca="1" si="423">+CI495</f>
        <v>5000</v>
      </c>
      <c r="CK496" s="76">
        <f t="shared" ca="1" si="423"/>
        <v>5000</v>
      </c>
    </row>
    <row r="497" spans="2:89" outlineLevel="2" x14ac:dyDescent="0.35">
      <c r="B497" s="414">
        <f t="shared" si="406"/>
        <v>7</v>
      </c>
      <c r="C497" s="31"/>
      <c r="D497" t="s">
        <v>929</v>
      </c>
      <c r="E497" s="8" t="str">
        <f t="shared" si="404"/>
        <v>497 GROWTH-PV</v>
      </c>
      <c r="G497" s="31"/>
      <c r="H497" s="16">
        <f t="shared" si="407"/>
        <v>0.28000000000000003</v>
      </c>
      <c r="I497" s="415">
        <v>0</v>
      </c>
      <c r="J497" s="73"/>
      <c r="K497" s="15">
        <f t="shared" ca="1" si="405"/>
        <v>5000</v>
      </c>
      <c r="L497" s="15">
        <f t="shared" ca="1" si="405"/>
        <v>5000</v>
      </c>
      <c r="M497" s="15">
        <f t="shared" ca="1" si="405"/>
        <v>5000</v>
      </c>
      <c r="N497" s="15">
        <f t="shared" ca="1" si="405"/>
        <v>5000</v>
      </c>
      <c r="O497" s="15">
        <f t="shared" ca="1" si="405"/>
        <v>5000</v>
      </c>
      <c r="P497" s="15">
        <f t="shared" si="405"/>
        <v>0</v>
      </c>
      <c r="R497" s="67"/>
      <c r="S497" s="76">
        <f t="shared" si="411"/>
        <v>0</v>
      </c>
      <c r="T497" s="76">
        <f t="shared" si="411"/>
        <v>0</v>
      </c>
      <c r="U497" s="76">
        <f t="shared" si="411"/>
        <v>0</v>
      </c>
      <c r="V497" s="76">
        <f t="shared" si="411"/>
        <v>0</v>
      </c>
      <c r="W497" s="76">
        <f t="shared" si="411"/>
        <v>0</v>
      </c>
      <c r="X497" s="76">
        <f t="shared" si="411"/>
        <v>0</v>
      </c>
      <c r="Y497" s="76">
        <f t="shared" ref="Y497:BD497" ca="1" si="424">+X496</f>
        <v>5000</v>
      </c>
      <c r="Z497" s="76">
        <f t="shared" ca="1" si="424"/>
        <v>5000</v>
      </c>
      <c r="AA497" s="76">
        <f t="shared" ca="1" si="424"/>
        <v>5000</v>
      </c>
      <c r="AB497" s="76">
        <f t="shared" ca="1" si="424"/>
        <v>5000</v>
      </c>
      <c r="AC497" s="76">
        <f t="shared" ca="1" si="424"/>
        <v>5000</v>
      </c>
      <c r="AD497" s="76">
        <f t="shared" ca="1" si="424"/>
        <v>5000</v>
      </c>
      <c r="AE497" s="76">
        <f t="shared" ca="1" si="424"/>
        <v>5000</v>
      </c>
      <c r="AF497" s="76">
        <f t="shared" ca="1" si="424"/>
        <v>5000</v>
      </c>
      <c r="AG497" s="76">
        <f t="shared" ca="1" si="424"/>
        <v>5000</v>
      </c>
      <c r="AH497" s="76">
        <f t="shared" ca="1" si="424"/>
        <v>5000</v>
      </c>
      <c r="AI497" s="76">
        <f t="shared" ca="1" si="424"/>
        <v>5000</v>
      </c>
      <c r="AJ497" s="76">
        <f t="shared" ca="1" si="424"/>
        <v>5000</v>
      </c>
      <c r="AK497" s="76">
        <f t="shared" ca="1" si="424"/>
        <v>5000</v>
      </c>
      <c r="AL497" s="76">
        <f t="shared" ca="1" si="424"/>
        <v>5000</v>
      </c>
      <c r="AM497" s="76">
        <f t="shared" ca="1" si="424"/>
        <v>5000</v>
      </c>
      <c r="AN497" s="76">
        <f t="shared" ca="1" si="424"/>
        <v>5000</v>
      </c>
      <c r="AO497" s="76">
        <f t="shared" ca="1" si="424"/>
        <v>5000</v>
      </c>
      <c r="AP497" s="76">
        <f t="shared" ca="1" si="424"/>
        <v>5000</v>
      </c>
      <c r="AQ497" s="76">
        <f t="shared" ca="1" si="424"/>
        <v>5000</v>
      </c>
      <c r="AR497" s="76">
        <f t="shared" ca="1" si="424"/>
        <v>5000</v>
      </c>
      <c r="AS497" s="76">
        <f t="shared" ca="1" si="424"/>
        <v>5000</v>
      </c>
      <c r="AT497" s="76">
        <f t="shared" ca="1" si="424"/>
        <v>5000</v>
      </c>
      <c r="AU497" s="76">
        <f t="shared" ca="1" si="424"/>
        <v>5000</v>
      </c>
      <c r="AV497" s="76">
        <f t="shared" ca="1" si="424"/>
        <v>5000</v>
      </c>
      <c r="AW497" s="76">
        <f t="shared" ca="1" si="424"/>
        <v>5000</v>
      </c>
      <c r="AX497" s="76">
        <f t="shared" ca="1" si="424"/>
        <v>5000</v>
      </c>
      <c r="AY497" s="76">
        <f t="shared" ca="1" si="424"/>
        <v>5000</v>
      </c>
      <c r="AZ497" s="76">
        <f t="shared" ca="1" si="424"/>
        <v>5000</v>
      </c>
      <c r="BA497" s="76">
        <f t="shared" ca="1" si="424"/>
        <v>5000</v>
      </c>
      <c r="BB497" s="76">
        <f t="shared" ca="1" si="424"/>
        <v>5000</v>
      </c>
      <c r="BC497" s="76">
        <f t="shared" ca="1" si="424"/>
        <v>5000</v>
      </c>
      <c r="BD497" s="76">
        <f t="shared" ca="1" si="424"/>
        <v>5000</v>
      </c>
      <c r="BE497" s="76">
        <f t="shared" ref="BE497:CJ497" ca="1" si="425">+BD496</f>
        <v>5000</v>
      </c>
      <c r="BF497" s="76">
        <f t="shared" ca="1" si="425"/>
        <v>5000</v>
      </c>
      <c r="BG497" s="76">
        <f t="shared" ca="1" si="425"/>
        <v>5000</v>
      </c>
      <c r="BH497" s="76">
        <f t="shared" ca="1" si="425"/>
        <v>5000</v>
      </c>
      <c r="BI497" s="76">
        <f t="shared" ca="1" si="425"/>
        <v>5000</v>
      </c>
      <c r="BJ497" s="76">
        <f t="shared" ca="1" si="425"/>
        <v>5000</v>
      </c>
      <c r="BK497" s="76">
        <f t="shared" ca="1" si="425"/>
        <v>5000</v>
      </c>
      <c r="BL497" s="76">
        <f t="shared" ca="1" si="425"/>
        <v>5000</v>
      </c>
      <c r="BM497" s="76">
        <f t="shared" ca="1" si="425"/>
        <v>5000</v>
      </c>
      <c r="BN497" s="76">
        <f t="shared" ca="1" si="425"/>
        <v>5000</v>
      </c>
      <c r="BO497" s="76">
        <f t="shared" ca="1" si="425"/>
        <v>5000</v>
      </c>
      <c r="BP497" s="76">
        <f t="shared" ca="1" si="425"/>
        <v>5000</v>
      </c>
      <c r="BQ497" s="76">
        <f t="shared" ca="1" si="425"/>
        <v>5000</v>
      </c>
      <c r="BR497" s="76">
        <f t="shared" ca="1" si="425"/>
        <v>5000</v>
      </c>
      <c r="BS497" s="76">
        <f t="shared" ca="1" si="425"/>
        <v>5000</v>
      </c>
      <c r="BT497" s="76">
        <f t="shared" ca="1" si="425"/>
        <v>5000</v>
      </c>
      <c r="BU497" s="76">
        <f t="shared" ca="1" si="425"/>
        <v>5000</v>
      </c>
      <c r="BV497" s="76">
        <f t="shared" ca="1" si="425"/>
        <v>5000</v>
      </c>
      <c r="BW497" s="76">
        <f t="shared" ca="1" si="425"/>
        <v>5000</v>
      </c>
      <c r="BX497" s="76">
        <f t="shared" ca="1" si="425"/>
        <v>5000</v>
      </c>
      <c r="BY497" s="76">
        <f t="shared" ca="1" si="425"/>
        <v>5000</v>
      </c>
      <c r="BZ497" s="76">
        <f t="shared" ca="1" si="425"/>
        <v>5000</v>
      </c>
      <c r="CA497" s="76">
        <f t="shared" ca="1" si="425"/>
        <v>5000</v>
      </c>
      <c r="CB497" s="76">
        <f t="shared" ca="1" si="425"/>
        <v>5000</v>
      </c>
      <c r="CC497" s="76">
        <f t="shared" ca="1" si="425"/>
        <v>5000</v>
      </c>
      <c r="CD497" s="76">
        <f t="shared" ca="1" si="425"/>
        <v>5000</v>
      </c>
      <c r="CE497" s="76">
        <f t="shared" ca="1" si="425"/>
        <v>5000</v>
      </c>
      <c r="CF497" s="76">
        <f t="shared" ca="1" si="425"/>
        <v>5000</v>
      </c>
      <c r="CG497" s="76">
        <f t="shared" ca="1" si="425"/>
        <v>5000</v>
      </c>
      <c r="CH497" s="76">
        <f t="shared" ca="1" si="425"/>
        <v>5000</v>
      </c>
      <c r="CI497" s="76">
        <f t="shared" ca="1" si="425"/>
        <v>5000</v>
      </c>
      <c r="CJ497" s="76">
        <f t="shared" ca="1" si="425"/>
        <v>5000</v>
      </c>
      <c r="CK497" s="76">
        <f t="shared" ref="CK497" ca="1" si="426">+CJ496</f>
        <v>5000</v>
      </c>
    </row>
    <row r="498" spans="2:89" outlineLevel="2" x14ac:dyDescent="0.35">
      <c r="B498" s="414">
        <f t="shared" si="406"/>
        <v>8</v>
      </c>
      <c r="C498" s="31"/>
      <c r="D498" t="s">
        <v>929</v>
      </c>
      <c r="E498" s="8" t="str">
        <f t="shared" si="404"/>
        <v>498 GROWTH-PV</v>
      </c>
      <c r="G498" s="31"/>
      <c r="H498" s="16">
        <f t="shared" si="407"/>
        <v>0.32</v>
      </c>
      <c r="I498" s="415">
        <v>0</v>
      </c>
      <c r="J498" s="73"/>
      <c r="K498" s="15">
        <f t="shared" ca="1" si="405"/>
        <v>5000</v>
      </c>
      <c r="L498" s="15">
        <f t="shared" ca="1" si="405"/>
        <v>5000</v>
      </c>
      <c r="M498" s="15">
        <f t="shared" ca="1" si="405"/>
        <v>5000</v>
      </c>
      <c r="N498" s="15">
        <f t="shared" ca="1" si="405"/>
        <v>5000</v>
      </c>
      <c r="O498" s="15">
        <f t="shared" ca="1" si="405"/>
        <v>5000</v>
      </c>
      <c r="P498" s="15">
        <f t="shared" si="405"/>
        <v>0</v>
      </c>
      <c r="R498" s="67"/>
      <c r="S498" s="76">
        <f t="shared" si="411"/>
        <v>0</v>
      </c>
      <c r="T498" s="76">
        <f t="shared" si="411"/>
        <v>0</v>
      </c>
      <c r="U498" s="76">
        <f t="shared" si="411"/>
        <v>0</v>
      </c>
      <c r="V498" s="76">
        <f t="shared" si="411"/>
        <v>0</v>
      </c>
      <c r="W498" s="76">
        <f t="shared" si="411"/>
        <v>0</v>
      </c>
      <c r="X498" s="76">
        <f t="shared" si="411"/>
        <v>0</v>
      </c>
      <c r="Y498" s="76">
        <f t="shared" si="411"/>
        <v>0</v>
      </c>
      <c r="Z498" s="76">
        <f t="shared" ref="Z498:BE498" ca="1" si="427">+Y497</f>
        <v>5000</v>
      </c>
      <c r="AA498" s="76">
        <f t="shared" ca="1" si="427"/>
        <v>5000</v>
      </c>
      <c r="AB498" s="76">
        <f t="shared" ca="1" si="427"/>
        <v>5000</v>
      </c>
      <c r="AC498" s="76">
        <f t="shared" ca="1" si="427"/>
        <v>5000</v>
      </c>
      <c r="AD498" s="76">
        <f t="shared" ca="1" si="427"/>
        <v>5000</v>
      </c>
      <c r="AE498" s="76">
        <f t="shared" ca="1" si="427"/>
        <v>5000</v>
      </c>
      <c r="AF498" s="76">
        <f t="shared" ca="1" si="427"/>
        <v>5000</v>
      </c>
      <c r="AG498" s="76">
        <f t="shared" ca="1" si="427"/>
        <v>5000</v>
      </c>
      <c r="AH498" s="76">
        <f t="shared" ca="1" si="427"/>
        <v>5000</v>
      </c>
      <c r="AI498" s="76">
        <f t="shared" ca="1" si="427"/>
        <v>5000</v>
      </c>
      <c r="AJ498" s="76">
        <f t="shared" ca="1" si="427"/>
        <v>5000</v>
      </c>
      <c r="AK498" s="76">
        <f t="shared" ca="1" si="427"/>
        <v>5000</v>
      </c>
      <c r="AL498" s="76">
        <f t="shared" ca="1" si="427"/>
        <v>5000</v>
      </c>
      <c r="AM498" s="76">
        <f t="shared" ca="1" si="427"/>
        <v>5000</v>
      </c>
      <c r="AN498" s="76">
        <f t="shared" ca="1" si="427"/>
        <v>5000</v>
      </c>
      <c r="AO498" s="76">
        <f t="shared" ca="1" si="427"/>
        <v>5000</v>
      </c>
      <c r="AP498" s="76">
        <f t="shared" ca="1" si="427"/>
        <v>5000</v>
      </c>
      <c r="AQ498" s="76">
        <f t="shared" ca="1" si="427"/>
        <v>5000</v>
      </c>
      <c r="AR498" s="76">
        <f t="shared" ca="1" si="427"/>
        <v>5000</v>
      </c>
      <c r="AS498" s="76">
        <f t="shared" ca="1" si="427"/>
        <v>5000</v>
      </c>
      <c r="AT498" s="76">
        <f t="shared" ca="1" si="427"/>
        <v>5000</v>
      </c>
      <c r="AU498" s="76">
        <f t="shared" ca="1" si="427"/>
        <v>5000</v>
      </c>
      <c r="AV498" s="76">
        <f t="shared" ca="1" si="427"/>
        <v>5000</v>
      </c>
      <c r="AW498" s="76">
        <f t="shared" ca="1" si="427"/>
        <v>5000</v>
      </c>
      <c r="AX498" s="76">
        <f t="shared" ca="1" si="427"/>
        <v>5000</v>
      </c>
      <c r="AY498" s="76">
        <f t="shared" ca="1" si="427"/>
        <v>5000</v>
      </c>
      <c r="AZ498" s="76">
        <f t="shared" ca="1" si="427"/>
        <v>5000</v>
      </c>
      <c r="BA498" s="76">
        <f t="shared" ca="1" si="427"/>
        <v>5000</v>
      </c>
      <c r="BB498" s="76">
        <f t="shared" ca="1" si="427"/>
        <v>5000</v>
      </c>
      <c r="BC498" s="76">
        <f t="shared" ca="1" si="427"/>
        <v>5000</v>
      </c>
      <c r="BD498" s="76">
        <f t="shared" ca="1" si="427"/>
        <v>5000</v>
      </c>
      <c r="BE498" s="76">
        <f t="shared" ca="1" si="427"/>
        <v>5000</v>
      </c>
      <c r="BF498" s="76">
        <f t="shared" ref="BF498:CK498" ca="1" si="428">+BE497</f>
        <v>5000</v>
      </c>
      <c r="BG498" s="76">
        <f t="shared" ca="1" si="428"/>
        <v>5000</v>
      </c>
      <c r="BH498" s="76">
        <f t="shared" ca="1" si="428"/>
        <v>5000</v>
      </c>
      <c r="BI498" s="76">
        <f t="shared" ca="1" si="428"/>
        <v>5000</v>
      </c>
      <c r="BJ498" s="76">
        <f t="shared" ca="1" si="428"/>
        <v>5000</v>
      </c>
      <c r="BK498" s="76">
        <f t="shared" ca="1" si="428"/>
        <v>5000</v>
      </c>
      <c r="BL498" s="76">
        <f t="shared" ca="1" si="428"/>
        <v>5000</v>
      </c>
      <c r="BM498" s="76">
        <f t="shared" ca="1" si="428"/>
        <v>5000</v>
      </c>
      <c r="BN498" s="76">
        <f t="shared" ca="1" si="428"/>
        <v>5000</v>
      </c>
      <c r="BO498" s="76">
        <f t="shared" ca="1" si="428"/>
        <v>5000</v>
      </c>
      <c r="BP498" s="76">
        <f t="shared" ca="1" si="428"/>
        <v>5000</v>
      </c>
      <c r="BQ498" s="76">
        <f t="shared" ca="1" si="428"/>
        <v>5000</v>
      </c>
      <c r="BR498" s="76">
        <f t="shared" ca="1" si="428"/>
        <v>5000</v>
      </c>
      <c r="BS498" s="76">
        <f t="shared" ca="1" si="428"/>
        <v>5000</v>
      </c>
      <c r="BT498" s="76">
        <f t="shared" ca="1" si="428"/>
        <v>5000</v>
      </c>
      <c r="BU498" s="76">
        <f t="shared" ca="1" si="428"/>
        <v>5000</v>
      </c>
      <c r="BV498" s="76">
        <f t="shared" ca="1" si="428"/>
        <v>5000</v>
      </c>
      <c r="BW498" s="76">
        <f t="shared" ca="1" si="428"/>
        <v>5000</v>
      </c>
      <c r="BX498" s="76">
        <f t="shared" ca="1" si="428"/>
        <v>5000</v>
      </c>
      <c r="BY498" s="76">
        <f t="shared" ca="1" si="428"/>
        <v>5000</v>
      </c>
      <c r="BZ498" s="76">
        <f t="shared" ca="1" si="428"/>
        <v>5000</v>
      </c>
      <c r="CA498" s="76">
        <f t="shared" ca="1" si="428"/>
        <v>5000</v>
      </c>
      <c r="CB498" s="76">
        <f t="shared" ca="1" si="428"/>
        <v>5000</v>
      </c>
      <c r="CC498" s="76">
        <f t="shared" ca="1" si="428"/>
        <v>5000</v>
      </c>
      <c r="CD498" s="76">
        <f t="shared" ca="1" si="428"/>
        <v>5000</v>
      </c>
      <c r="CE498" s="76">
        <f t="shared" ca="1" si="428"/>
        <v>5000</v>
      </c>
      <c r="CF498" s="76">
        <f t="shared" ca="1" si="428"/>
        <v>5000</v>
      </c>
      <c r="CG498" s="76">
        <f t="shared" ca="1" si="428"/>
        <v>5000</v>
      </c>
      <c r="CH498" s="76">
        <f t="shared" ca="1" si="428"/>
        <v>5000</v>
      </c>
      <c r="CI498" s="76">
        <f t="shared" ca="1" si="428"/>
        <v>5000</v>
      </c>
      <c r="CJ498" s="76">
        <f t="shared" ca="1" si="428"/>
        <v>5000</v>
      </c>
      <c r="CK498" s="76">
        <f t="shared" ca="1" si="428"/>
        <v>5000</v>
      </c>
    </row>
    <row r="499" spans="2:89" outlineLevel="2" x14ac:dyDescent="0.35">
      <c r="B499" s="414">
        <f t="shared" si="406"/>
        <v>9</v>
      </c>
      <c r="C499" s="31"/>
      <c r="D499" t="s">
        <v>929</v>
      </c>
      <c r="E499" s="8" t="str">
        <f t="shared" si="404"/>
        <v>499 GROWTH-PV</v>
      </c>
      <c r="G499" s="31"/>
      <c r="H499" s="16">
        <f t="shared" si="407"/>
        <v>0.36</v>
      </c>
      <c r="I499" s="415">
        <v>0</v>
      </c>
      <c r="J499" s="73"/>
      <c r="K499" s="15">
        <f t="shared" ca="1" si="405"/>
        <v>5000</v>
      </c>
      <c r="L499" s="15">
        <f t="shared" ca="1" si="405"/>
        <v>5000</v>
      </c>
      <c r="M499" s="15">
        <f t="shared" ca="1" si="405"/>
        <v>5000</v>
      </c>
      <c r="N499" s="15">
        <f t="shared" ca="1" si="405"/>
        <v>5000</v>
      </c>
      <c r="O499" s="15">
        <f t="shared" ca="1" si="405"/>
        <v>5000</v>
      </c>
      <c r="P499" s="15">
        <f t="shared" si="405"/>
        <v>0</v>
      </c>
      <c r="R499" s="67"/>
      <c r="S499" s="76">
        <f t="shared" si="411"/>
        <v>0</v>
      </c>
      <c r="T499" s="76">
        <f t="shared" si="411"/>
        <v>0</v>
      </c>
      <c r="U499" s="76">
        <f t="shared" si="411"/>
        <v>0</v>
      </c>
      <c r="V499" s="76">
        <f t="shared" si="411"/>
        <v>0</v>
      </c>
      <c r="W499" s="76">
        <f t="shared" si="411"/>
        <v>0</v>
      </c>
      <c r="X499" s="76">
        <f t="shared" si="411"/>
        <v>0</v>
      </c>
      <c r="Y499" s="76">
        <f t="shared" si="411"/>
        <v>0</v>
      </c>
      <c r="Z499" s="76">
        <f t="shared" si="411"/>
        <v>0</v>
      </c>
      <c r="AA499" s="76">
        <f t="shared" ref="AA499:BF499" ca="1" si="429">+Z498</f>
        <v>5000</v>
      </c>
      <c r="AB499" s="76">
        <f t="shared" ca="1" si="429"/>
        <v>5000</v>
      </c>
      <c r="AC499" s="76">
        <f t="shared" ca="1" si="429"/>
        <v>5000</v>
      </c>
      <c r="AD499" s="76">
        <f t="shared" ca="1" si="429"/>
        <v>5000</v>
      </c>
      <c r="AE499" s="76">
        <f t="shared" ca="1" si="429"/>
        <v>5000</v>
      </c>
      <c r="AF499" s="76">
        <f t="shared" ca="1" si="429"/>
        <v>5000</v>
      </c>
      <c r="AG499" s="76">
        <f t="shared" ca="1" si="429"/>
        <v>5000</v>
      </c>
      <c r="AH499" s="76">
        <f t="shared" ca="1" si="429"/>
        <v>5000</v>
      </c>
      <c r="AI499" s="76">
        <f t="shared" ca="1" si="429"/>
        <v>5000</v>
      </c>
      <c r="AJ499" s="76">
        <f t="shared" ca="1" si="429"/>
        <v>5000</v>
      </c>
      <c r="AK499" s="76">
        <f t="shared" ca="1" si="429"/>
        <v>5000</v>
      </c>
      <c r="AL499" s="76">
        <f t="shared" ca="1" si="429"/>
        <v>5000</v>
      </c>
      <c r="AM499" s="76">
        <f t="shared" ca="1" si="429"/>
        <v>5000</v>
      </c>
      <c r="AN499" s="76">
        <f t="shared" ca="1" si="429"/>
        <v>5000</v>
      </c>
      <c r="AO499" s="76">
        <f t="shared" ca="1" si="429"/>
        <v>5000</v>
      </c>
      <c r="AP499" s="76">
        <f t="shared" ca="1" si="429"/>
        <v>5000</v>
      </c>
      <c r="AQ499" s="76">
        <f t="shared" ca="1" si="429"/>
        <v>5000</v>
      </c>
      <c r="AR499" s="76">
        <f t="shared" ca="1" si="429"/>
        <v>5000</v>
      </c>
      <c r="AS499" s="76">
        <f t="shared" ca="1" si="429"/>
        <v>5000</v>
      </c>
      <c r="AT499" s="76">
        <f t="shared" ca="1" si="429"/>
        <v>5000</v>
      </c>
      <c r="AU499" s="76">
        <f t="shared" ca="1" si="429"/>
        <v>5000</v>
      </c>
      <c r="AV499" s="76">
        <f t="shared" ca="1" si="429"/>
        <v>5000</v>
      </c>
      <c r="AW499" s="76">
        <f t="shared" ca="1" si="429"/>
        <v>5000</v>
      </c>
      <c r="AX499" s="76">
        <f t="shared" ca="1" si="429"/>
        <v>5000</v>
      </c>
      <c r="AY499" s="76">
        <f t="shared" ca="1" si="429"/>
        <v>5000</v>
      </c>
      <c r="AZ499" s="76">
        <f t="shared" ca="1" si="429"/>
        <v>5000</v>
      </c>
      <c r="BA499" s="76">
        <f t="shared" ca="1" si="429"/>
        <v>5000</v>
      </c>
      <c r="BB499" s="76">
        <f t="shared" ca="1" si="429"/>
        <v>5000</v>
      </c>
      <c r="BC499" s="76">
        <f t="shared" ca="1" si="429"/>
        <v>5000</v>
      </c>
      <c r="BD499" s="76">
        <f t="shared" ca="1" si="429"/>
        <v>5000</v>
      </c>
      <c r="BE499" s="76">
        <f t="shared" ca="1" si="429"/>
        <v>5000</v>
      </c>
      <c r="BF499" s="76">
        <f t="shared" ca="1" si="429"/>
        <v>5000</v>
      </c>
      <c r="BG499" s="76">
        <f t="shared" ref="BG499:CK499" ca="1" si="430">+BF498</f>
        <v>5000</v>
      </c>
      <c r="BH499" s="76">
        <f t="shared" ca="1" si="430"/>
        <v>5000</v>
      </c>
      <c r="BI499" s="76">
        <f t="shared" ca="1" si="430"/>
        <v>5000</v>
      </c>
      <c r="BJ499" s="76">
        <f t="shared" ca="1" si="430"/>
        <v>5000</v>
      </c>
      <c r="BK499" s="76">
        <f t="shared" ca="1" si="430"/>
        <v>5000</v>
      </c>
      <c r="BL499" s="76">
        <f t="shared" ca="1" si="430"/>
        <v>5000</v>
      </c>
      <c r="BM499" s="76">
        <f t="shared" ca="1" si="430"/>
        <v>5000</v>
      </c>
      <c r="BN499" s="76">
        <f t="shared" ca="1" si="430"/>
        <v>5000</v>
      </c>
      <c r="BO499" s="76">
        <f t="shared" ca="1" si="430"/>
        <v>5000</v>
      </c>
      <c r="BP499" s="76">
        <f t="shared" ca="1" si="430"/>
        <v>5000</v>
      </c>
      <c r="BQ499" s="76">
        <f t="shared" ca="1" si="430"/>
        <v>5000</v>
      </c>
      <c r="BR499" s="76">
        <f t="shared" ca="1" si="430"/>
        <v>5000</v>
      </c>
      <c r="BS499" s="76">
        <f t="shared" ca="1" si="430"/>
        <v>5000</v>
      </c>
      <c r="BT499" s="76">
        <f t="shared" ca="1" si="430"/>
        <v>5000</v>
      </c>
      <c r="BU499" s="76">
        <f t="shared" ca="1" si="430"/>
        <v>5000</v>
      </c>
      <c r="BV499" s="76">
        <f t="shared" ca="1" si="430"/>
        <v>5000</v>
      </c>
      <c r="BW499" s="76">
        <f t="shared" ca="1" si="430"/>
        <v>5000</v>
      </c>
      <c r="BX499" s="76">
        <f t="shared" ca="1" si="430"/>
        <v>5000</v>
      </c>
      <c r="BY499" s="76">
        <f t="shared" ca="1" si="430"/>
        <v>5000</v>
      </c>
      <c r="BZ499" s="76">
        <f t="shared" ca="1" si="430"/>
        <v>5000</v>
      </c>
      <c r="CA499" s="76">
        <f t="shared" ca="1" si="430"/>
        <v>5000</v>
      </c>
      <c r="CB499" s="76">
        <f t="shared" ca="1" si="430"/>
        <v>5000</v>
      </c>
      <c r="CC499" s="76">
        <f t="shared" ca="1" si="430"/>
        <v>5000</v>
      </c>
      <c r="CD499" s="76">
        <f t="shared" ca="1" si="430"/>
        <v>5000</v>
      </c>
      <c r="CE499" s="76">
        <f t="shared" ca="1" si="430"/>
        <v>5000</v>
      </c>
      <c r="CF499" s="76">
        <f t="shared" ca="1" si="430"/>
        <v>5000</v>
      </c>
      <c r="CG499" s="76">
        <f t="shared" ca="1" si="430"/>
        <v>5000</v>
      </c>
      <c r="CH499" s="76">
        <f t="shared" ca="1" si="430"/>
        <v>5000</v>
      </c>
      <c r="CI499" s="76">
        <f t="shared" ca="1" si="430"/>
        <v>5000</v>
      </c>
      <c r="CJ499" s="76">
        <f t="shared" ca="1" si="430"/>
        <v>5000</v>
      </c>
      <c r="CK499" s="76">
        <f t="shared" ca="1" si="430"/>
        <v>5000</v>
      </c>
    </row>
    <row r="500" spans="2:89" outlineLevel="2" x14ac:dyDescent="0.35">
      <c r="B500" s="414">
        <f t="shared" si="406"/>
        <v>10</v>
      </c>
      <c r="C500" s="31"/>
      <c r="D500" t="s">
        <v>929</v>
      </c>
      <c r="E500" s="8" t="str">
        <f t="shared" si="404"/>
        <v>500 GROWTH-PV</v>
      </c>
      <c r="G500" s="31"/>
      <c r="H500" s="16">
        <f t="shared" si="407"/>
        <v>0.39999999999999997</v>
      </c>
      <c r="I500" s="415">
        <v>0</v>
      </c>
      <c r="J500" s="73"/>
      <c r="K500" s="15">
        <f t="shared" ca="1" si="405"/>
        <v>5000</v>
      </c>
      <c r="L500" s="15">
        <f t="shared" ca="1" si="405"/>
        <v>5000</v>
      </c>
      <c r="M500" s="15">
        <f t="shared" ca="1" si="405"/>
        <v>5000</v>
      </c>
      <c r="N500" s="15">
        <f t="shared" ca="1" si="405"/>
        <v>5000</v>
      </c>
      <c r="O500" s="15">
        <f t="shared" ca="1" si="405"/>
        <v>5000</v>
      </c>
      <c r="P500" s="15">
        <f t="shared" si="405"/>
        <v>0</v>
      </c>
      <c r="R500" s="67"/>
      <c r="S500" s="76">
        <f t="shared" si="411"/>
        <v>0</v>
      </c>
      <c r="T500" s="76">
        <f t="shared" si="411"/>
        <v>0</v>
      </c>
      <c r="U500" s="76">
        <f t="shared" si="411"/>
        <v>0</v>
      </c>
      <c r="V500" s="76">
        <f t="shared" si="411"/>
        <v>0</v>
      </c>
      <c r="W500" s="76">
        <f t="shared" si="411"/>
        <v>0</v>
      </c>
      <c r="X500" s="76">
        <f t="shared" si="411"/>
        <v>0</v>
      </c>
      <c r="Y500" s="76">
        <f t="shared" si="411"/>
        <v>0</v>
      </c>
      <c r="Z500" s="76">
        <f t="shared" si="411"/>
        <v>0</v>
      </c>
      <c r="AA500" s="76">
        <f t="shared" si="411"/>
        <v>0</v>
      </c>
      <c r="AB500" s="76">
        <f t="shared" ref="AB500:BG500" ca="1" si="431">+AA499</f>
        <v>5000</v>
      </c>
      <c r="AC500" s="76">
        <f t="shared" ca="1" si="431"/>
        <v>5000</v>
      </c>
      <c r="AD500" s="76">
        <f t="shared" ca="1" si="431"/>
        <v>5000</v>
      </c>
      <c r="AE500" s="76">
        <f t="shared" ca="1" si="431"/>
        <v>5000</v>
      </c>
      <c r="AF500" s="76">
        <f t="shared" ca="1" si="431"/>
        <v>5000</v>
      </c>
      <c r="AG500" s="76">
        <f t="shared" ca="1" si="431"/>
        <v>5000</v>
      </c>
      <c r="AH500" s="76">
        <f t="shared" ca="1" si="431"/>
        <v>5000</v>
      </c>
      <c r="AI500" s="76">
        <f t="shared" ca="1" si="431"/>
        <v>5000</v>
      </c>
      <c r="AJ500" s="76">
        <f t="shared" ca="1" si="431"/>
        <v>5000</v>
      </c>
      <c r="AK500" s="76">
        <f t="shared" ca="1" si="431"/>
        <v>5000</v>
      </c>
      <c r="AL500" s="76">
        <f t="shared" ca="1" si="431"/>
        <v>5000</v>
      </c>
      <c r="AM500" s="76">
        <f t="shared" ca="1" si="431"/>
        <v>5000</v>
      </c>
      <c r="AN500" s="76">
        <f t="shared" ca="1" si="431"/>
        <v>5000</v>
      </c>
      <c r="AO500" s="76">
        <f t="shared" ca="1" si="431"/>
        <v>5000</v>
      </c>
      <c r="AP500" s="76">
        <f t="shared" ca="1" si="431"/>
        <v>5000</v>
      </c>
      <c r="AQ500" s="76">
        <f t="shared" ca="1" si="431"/>
        <v>5000</v>
      </c>
      <c r="AR500" s="76">
        <f t="shared" ca="1" si="431"/>
        <v>5000</v>
      </c>
      <c r="AS500" s="76">
        <f t="shared" ca="1" si="431"/>
        <v>5000</v>
      </c>
      <c r="AT500" s="76">
        <f t="shared" ca="1" si="431"/>
        <v>5000</v>
      </c>
      <c r="AU500" s="76">
        <f t="shared" ca="1" si="431"/>
        <v>5000</v>
      </c>
      <c r="AV500" s="76">
        <f t="shared" ca="1" si="431"/>
        <v>5000</v>
      </c>
      <c r="AW500" s="76">
        <f t="shared" ca="1" si="431"/>
        <v>5000</v>
      </c>
      <c r="AX500" s="76">
        <f t="shared" ca="1" si="431"/>
        <v>5000</v>
      </c>
      <c r="AY500" s="76">
        <f t="shared" ca="1" si="431"/>
        <v>5000</v>
      </c>
      <c r="AZ500" s="76">
        <f t="shared" ca="1" si="431"/>
        <v>5000</v>
      </c>
      <c r="BA500" s="76">
        <f t="shared" ca="1" si="431"/>
        <v>5000</v>
      </c>
      <c r="BB500" s="76">
        <f t="shared" ca="1" si="431"/>
        <v>5000</v>
      </c>
      <c r="BC500" s="76">
        <f t="shared" ca="1" si="431"/>
        <v>5000</v>
      </c>
      <c r="BD500" s="76">
        <f t="shared" ca="1" si="431"/>
        <v>5000</v>
      </c>
      <c r="BE500" s="76">
        <f t="shared" ca="1" si="431"/>
        <v>5000</v>
      </c>
      <c r="BF500" s="76">
        <f t="shared" ca="1" si="431"/>
        <v>5000</v>
      </c>
      <c r="BG500" s="76">
        <f t="shared" ca="1" si="431"/>
        <v>5000</v>
      </c>
      <c r="BH500" s="76">
        <f t="shared" ref="BH500:CK500" ca="1" si="432">+BG499</f>
        <v>5000</v>
      </c>
      <c r="BI500" s="76">
        <f t="shared" ca="1" si="432"/>
        <v>5000</v>
      </c>
      <c r="BJ500" s="76">
        <f t="shared" ca="1" si="432"/>
        <v>5000</v>
      </c>
      <c r="BK500" s="76">
        <f t="shared" ca="1" si="432"/>
        <v>5000</v>
      </c>
      <c r="BL500" s="76">
        <f t="shared" ca="1" si="432"/>
        <v>5000</v>
      </c>
      <c r="BM500" s="76">
        <f t="shared" ca="1" si="432"/>
        <v>5000</v>
      </c>
      <c r="BN500" s="76">
        <f t="shared" ca="1" si="432"/>
        <v>5000</v>
      </c>
      <c r="BO500" s="76">
        <f t="shared" ca="1" si="432"/>
        <v>5000</v>
      </c>
      <c r="BP500" s="76">
        <f t="shared" ca="1" si="432"/>
        <v>5000</v>
      </c>
      <c r="BQ500" s="76">
        <f t="shared" ca="1" si="432"/>
        <v>5000</v>
      </c>
      <c r="BR500" s="76">
        <f t="shared" ca="1" si="432"/>
        <v>5000</v>
      </c>
      <c r="BS500" s="76">
        <f t="shared" ca="1" si="432"/>
        <v>5000</v>
      </c>
      <c r="BT500" s="76">
        <f t="shared" ca="1" si="432"/>
        <v>5000</v>
      </c>
      <c r="BU500" s="76">
        <f t="shared" ca="1" si="432"/>
        <v>5000</v>
      </c>
      <c r="BV500" s="76">
        <f t="shared" ca="1" si="432"/>
        <v>5000</v>
      </c>
      <c r="BW500" s="76">
        <f t="shared" ca="1" si="432"/>
        <v>5000</v>
      </c>
      <c r="BX500" s="76">
        <f t="shared" ca="1" si="432"/>
        <v>5000</v>
      </c>
      <c r="BY500" s="76">
        <f t="shared" ca="1" si="432"/>
        <v>5000</v>
      </c>
      <c r="BZ500" s="76">
        <f t="shared" ca="1" si="432"/>
        <v>5000</v>
      </c>
      <c r="CA500" s="76">
        <f t="shared" ca="1" si="432"/>
        <v>5000</v>
      </c>
      <c r="CB500" s="76">
        <f t="shared" ca="1" si="432"/>
        <v>5000</v>
      </c>
      <c r="CC500" s="76">
        <f t="shared" ca="1" si="432"/>
        <v>5000</v>
      </c>
      <c r="CD500" s="76">
        <f t="shared" ca="1" si="432"/>
        <v>5000</v>
      </c>
      <c r="CE500" s="76">
        <f t="shared" ca="1" si="432"/>
        <v>5000</v>
      </c>
      <c r="CF500" s="76">
        <f t="shared" ca="1" si="432"/>
        <v>5000</v>
      </c>
      <c r="CG500" s="76">
        <f t="shared" ca="1" si="432"/>
        <v>5000</v>
      </c>
      <c r="CH500" s="76">
        <f t="shared" ca="1" si="432"/>
        <v>5000</v>
      </c>
      <c r="CI500" s="76">
        <f t="shared" ca="1" si="432"/>
        <v>5000</v>
      </c>
      <c r="CJ500" s="76">
        <f t="shared" ca="1" si="432"/>
        <v>5000</v>
      </c>
      <c r="CK500" s="76">
        <f t="shared" ca="1" si="432"/>
        <v>5000</v>
      </c>
    </row>
    <row r="501" spans="2:89" outlineLevel="2" x14ac:dyDescent="0.35">
      <c r="B501" s="414">
        <f t="shared" si="406"/>
        <v>11</v>
      </c>
      <c r="C501" s="31"/>
      <c r="D501" t="s">
        <v>929</v>
      </c>
      <c r="E501" s="8" t="str">
        <f t="shared" si="404"/>
        <v>501 GROWTH-PV</v>
      </c>
      <c r="G501" s="31"/>
      <c r="H501" s="16">
        <f t="shared" si="407"/>
        <v>0.43999999999999995</v>
      </c>
      <c r="I501" s="415">
        <v>0</v>
      </c>
      <c r="J501" s="73"/>
      <c r="K501" s="15">
        <f t="shared" ref="K501:P510" ca="1" si="433">SUMIF($4:$4,K$2,501:501)</f>
        <v>5000</v>
      </c>
      <c r="L501" s="15">
        <f t="shared" ca="1" si="433"/>
        <v>5000</v>
      </c>
      <c r="M501" s="15">
        <f t="shared" ca="1" si="433"/>
        <v>5000</v>
      </c>
      <c r="N501" s="15">
        <f t="shared" ca="1" si="433"/>
        <v>5000</v>
      </c>
      <c r="O501" s="15">
        <f t="shared" ca="1" si="433"/>
        <v>5000</v>
      </c>
      <c r="P501" s="15">
        <f t="shared" si="433"/>
        <v>0</v>
      </c>
      <c r="R501" s="67"/>
      <c r="S501" s="76">
        <f t="shared" si="411"/>
        <v>0</v>
      </c>
      <c r="T501" s="76">
        <f t="shared" si="411"/>
        <v>0</v>
      </c>
      <c r="U501" s="76">
        <f t="shared" si="411"/>
        <v>0</v>
      </c>
      <c r="V501" s="76">
        <f t="shared" si="411"/>
        <v>0</v>
      </c>
      <c r="W501" s="76">
        <f t="shared" si="411"/>
        <v>0</v>
      </c>
      <c r="X501" s="76">
        <f t="shared" si="411"/>
        <v>0</v>
      </c>
      <c r="Y501" s="76">
        <f t="shared" si="411"/>
        <v>0</v>
      </c>
      <c r="Z501" s="76">
        <f t="shared" si="411"/>
        <v>0</v>
      </c>
      <c r="AA501" s="76">
        <f t="shared" si="411"/>
        <v>0</v>
      </c>
      <c r="AB501" s="76">
        <f t="shared" si="411"/>
        <v>0</v>
      </c>
      <c r="AC501" s="76">
        <f t="shared" ref="AC501:BH501" ca="1" si="434">+AB500</f>
        <v>5000</v>
      </c>
      <c r="AD501" s="76">
        <f t="shared" ca="1" si="434"/>
        <v>5000</v>
      </c>
      <c r="AE501" s="76">
        <f t="shared" ca="1" si="434"/>
        <v>5000</v>
      </c>
      <c r="AF501" s="76">
        <f t="shared" ca="1" si="434"/>
        <v>5000</v>
      </c>
      <c r="AG501" s="76">
        <f t="shared" ca="1" si="434"/>
        <v>5000</v>
      </c>
      <c r="AH501" s="76">
        <f t="shared" ca="1" si="434"/>
        <v>5000</v>
      </c>
      <c r="AI501" s="76">
        <f t="shared" ca="1" si="434"/>
        <v>5000</v>
      </c>
      <c r="AJ501" s="76">
        <f t="shared" ca="1" si="434"/>
        <v>5000</v>
      </c>
      <c r="AK501" s="76">
        <f t="shared" ca="1" si="434"/>
        <v>5000</v>
      </c>
      <c r="AL501" s="76">
        <f t="shared" ca="1" si="434"/>
        <v>5000</v>
      </c>
      <c r="AM501" s="76">
        <f t="shared" ca="1" si="434"/>
        <v>5000</v>
      </c>
      <c r="AN501" s="76">
        <f t="shared" ca="1" si="434"/>
        <v>5000</v>
      </c>
      <c r="AO501" s="76">
        <f t="shared" ca="1" si="434"/>
        <v>5000</v>
      </c>
      <c r="AP501" s="76">
        <f t="shared" ca="1" si="434"/>
        <v>5000</v>
      </c>
      <c r="AQ501" s="76">
        <f t="shared" ca="1" si="434"/>
        <v>5000</v>
      </c>
      <c r="AR501" s="76">
        <f t="shared" ca="1" si="434"/>
        <v>5000</v>
      </c>
      <c r="AS501" s="76">
        <f t="shared" ca="1" si="434"/>
        <v>5000</v>
      </c>
      <c r="AT501" s="76">
        <f t="shared" ca="1" si="434"/>
        <v>5000</v>
      </c>
      <c r="AU501" s="76">
        <f t="shared" ca="1" si="434"/>
        <v>5000</v>
      </c>
      <c r="AV501" s="76">
        <f t="shared" ca="1" si="434"/>
        <v>5000</v>
      </c>
      <c r="AW501" s="76">
        <f t="shared" ca="1" si="434"/>
        <v>5000</v>
      </c>
      <c r="AX501" s="76">
        <f t="shared" ca="1" si="434"/>
        <v>5000</v>
      </c>
      <c r="AY501" s="76">
        <f t="shared" ca="1" si="434"/>
        <v>5000</v>
      </c>
      <c r="AZ501" s="76">
        <f t="shared" ca="1" si="434"/>
        <v>5000</v>
      </c>
      <c r="BA501" s="76">
        <f t="shared" ca="1" si="434"/>
        <v>5000</v>
      </c>
      <c r="BB501" s="76">
        <f t="shared" ca="1" si="434"/>
        <v>5000</v>
      </c>
      <c r="BC501" s="76">
        <f t="shared" ca="1" si="434"/>
        <v>5000</v>
      </c>
      <c r="BD501" s="76">
        <f t="shared" ca="1" si="434"/>
        <v>5000</v>
      </c>
      <c r="BE501" s="76">
        <f t="shared" ca="1" si="434"/>
        <v>5000</v>
      </c>
      <c r="BF501" s="76">
        <f t="shared" ca="1" si="434"/>
        <v>5000</v>
      </c>
      <c r="BG501" s="76">
        <f t="shared" ca="1" si="434"/>
        <v>5000</v>
      </c>
      <c r="BH501" s="76">
        <f t="shared" ca="1" si="434"/>
        <v>5000</v>
      </c>
      <c r="BI501" s="76">
        <f t="shared" ref="BI501:CK501" ca="1" si="435">+BH500</f>
        <v>5000</v>
      </c>
      <c r="BJ501" s="76">
        <f t="shared" ca="1" si="435"/>
        <v>5000</v>
      </c>
      <c r="BK501" s="76">
        <f t="shared" ca="1" si="435"/>
        <v>5000</v>
      </c>
      <c r="BL501" s="76">
        <f t="shared" ca="1" si="435"/>
        <v>5000</v>
      </c>
      <c r="BM501" s="76">
        <f t="shared" ca="1" si="435"/>
        <v>5000</v>
      </c>
      <c r="BN501" s="76">
        <f t="shared" ca="1" si="435"/>
        <v>5000</v>
      </c>
      <c r="BO501" s="76">
        <f t="shared" ca="1" si="435"/>
        <v>5000</v>
      </c>
      <c r="BP501" s="76">
        <f t="shared" ca="1" si="435"/>
        <v>5000</v>
      </c>
      <c r="BQ501" s="76">
        <f t="shared" ca="1" si="435"/>
        <v>5000</v>
      </c>
      <c r="BR501" s="76">
        <f t="shared" ca="1" si="435"/>
        <v>5000</v>
      </c>
      <c r="BS501" s="76">
        <f t="shared" ca="1" si="435"/>
        <v>5000</v>
      </c>
      <c r="BT501" s="76">
        <f t="shared" ca="1" si="435"/>
        <v>5000</v>
      </c>
      <c r="BU501" s="76">
        <f t="shared" ca="1" si="435"/>
        <v>5000</v>
      </c>
      <c r="BV501" s="76">
        <f t="shared" ca="1" si="435"/>
        <v>5000</v>
      </c>
      <c r="BW501" s="76">
        <f t="shared" ca="1" si="435"/>
        <v>5000</v>
      </c>
      <c r="BX501" s="76">
        <f t="shared" ca="1" si="435"/>
        <v>5000</v>
      </c>
      <c r="BY501" s="76">
        <f t="shared" ca="1" si="435"/>
        <v>5000</v>
      </c>
      <c r="BZ501" s="76">
        <f t="shared" ca="1" si="435"/>
        <v>5000</v>
      </c>
      <c r="CA501" s="76">
        <f t="shared" ca="1" si="435"/>
        <v>5000</v>
      </c>
      <c r="CB501" s="76">
        <f t="shared" ca="1" si="435"/>
        <v>5000</v>
      </c>
      <c r="CC501" s="76">
        <f t="shared" ca="1" si="435"/>
        <v>5000</v>
      </c>
      <c r="CD501" s="76">
        <f t="shared" ca="1" si="435"/>
        <v>5000</v>
      </c>
      <c r="CE501" s="76">
        <f t="shared" ca="1" si="435"/>
        <v>5000</v>
      </c>
      <c r="CF501" s="76">
        <f t="shared" ca="1" si="435"/>
        <v>5000</v>
      </c>
      <c r="CG501" s="76">
        <f t="shared" ca="1" si="435"/>
        <v>5000</v>
      </c>
      <c r="CH501" s="76">
        <f t="shared" ca="1" si="435"/>
        <v>5000</v>
      </c>
      <c r="CI501" s="76">
        <f t="shared" ca="1" si="435"/>
        <v>5000</v>
      </c>
      <c r="CJ501" s="76">
        <f t="shared" ca="1" si="435"/>
        <v>5000</v>
      </c>
      <c r="CK501" s="76">
        <f t="shared" ca="1" si="435"/>
        <v>5000</v>
      </c>
    </row>
    <row r="502" spans="2:89" outlineLevel="2" x14ac:dyDescent="0.35">
      <c r="B502" s="414">
        <f t="shared" si="406"/>
        <v>12</v>
      </c>
      <c r="C502" s="31"/>
      <c r="D502" t="s">
        <v>929</v>
      </c>
      <c r="E502" s="8" t="str">
        <f t="shared" si="404"/>
        <v>502 GROWTH-PV</v>
      </c>
      <c r="G502" s="31"/>
      <c r="H502" s="16">
        <f t="shared" si="407"/>
        <v>0.47999999999999993</v>
      </c>
      <c r="I502" s="415">
        <v>0</v>
      </c>
      <c r="J502" s="73"/>
      <c r="K502" s="15">
        <f t="shared" ca="1" si="433"/>
        <v>5000</v>
      </c>
      <c r="L502" s="15">
        <f t="shared" ca="1" si="433"/>
        <v>5000</v>
      </c>
      <c r="M502" s="15">
        <f t="shared" ca="1" si="433"/>
        <v>5000</v>
      </c>
      <c r="N502" s="15">
        <f t="shared" ca="1" si="433"/>
        <v>5000</v>
      </c>
      <c r="O502" s="15">
        <f t="shared" ca="1" si="433"/>
        <v>5000</v>
      </c>
      <c r="P502" s="15">
        <f t="shared" si="433"/>
        <v>0</v>
      </c>
      <c r="R502" s="67"/>
      <c r="S502" s="76">
        <f t="shared" ref="S502:AB514" si="436">+R501</f>
        <v>0</v>
      </c>
      <c r="T502" s="76">
        <f t="shared" si="436"/>
        <v>0</v>
      </c>
      <c r="U502" s="76">
        <f t="shared" si="436"/>
        <v>0</v>
      </c>
      <c r="V502" s="76">
        <f t="shared" si="436"/>
        <v>0</v>
      </c>
      <c r="W502" s="76">
        <f t="shared" si="436"/>
        <v>0</v>
      </c>
      <c r="X502" s="76">
        <f t="shared" si="436"/>
        <v>0</v>
      </c>
      <c r="Y502" s="76">
        <f t="shared" si="436"/>
        <v>0</v>
      </c>
      <c r="Z502" s="76">
        <f t="shared" si="436"/>
        <v>0</v>
      </c>
      <c r="AA502" s="76">
        <f t="shared" si="436"/>
        <v>0</v>
      </c>
      <c r="AB502" s="76">
        <f t="shared" si="436"/>
        <v>0</v>
      </c>
      <c r="AC502" s="76">
        <f t="shared" ref="AC502:AL514" si="437">+AB501</f>
        <v>0</v>
      </c>
      <c r="AD502" s="76">
        <f t="shared" ref="AD502:BI502" ca="1" si="438">+AC501</f>
        <v>5000</v>
      </c>
      <c r="AE502" s="76">
        <f t="shared" ca="1" si="438"/>
        <v>5000</v>
      </c>
      <c r="AF502" s="76">
        <f t="shared" ca="1" si="438"/>
        <v>5000</v>
      </c>
      <c r="AG502" s="76">
        <f t="shared" ca="1" si="438"/>
        <v>5000</v>
      </c>
      <c r="AH502" s="76">
        <f t="shared" ca="1" si="438"/>
        <v>5000</v>
      </c>
      <c r="AI502" s="76">
        <f t="shared" ca="1" si="438"/>
        <v>5000</v>
      </c>
      <c r="AJ502" s="76">
        <f t="shared" ca="1" si="438"/>
        <v>5000</v>
      </c>
      <c r="AK502" s="76">
        <f t="shared" ca="1" si="438"/>
        <v>5000</v>
      </c>
      <c r="AL502" s="76">
        <f t="shared" ca="1" si="438"/>
        <v>5000</v>
      </c>
      <c r="AM502" s="76">
        <f t="shared" ca="1" si="438"/>
        <v>5000</v>
      </c>
      <c r="AN502" s="76">
        <f t="shared" ca="1" si="438"/>
        <v>5000</v>
      </c>
      <c r="AO502" s="76">
        <f t="shared" ca="1" si="438"/>
        <v>5000</v>
      </c>
      <c r="AP502" s="76">
        <f t="shared" ca="1" si="438"/>
        <v>5000</v>
      </c>
      <c r="AQ502" s="76">
        <f t="shared" ca="1" si="438"/>
        <v>5000</v>
      </c>
      <c r="AR502" s="76">
        <f t="shared" ca="1" si="438"/>
        <v>5000</v>
      </c>
      <c r="AS502" s="76">
        <f t="shared" ca="1" si="438"/>
        <v>5000</v>
      </c>
      <c r="AT502" s="76">
        <f t="shared" ca="1" si="438"/>
        <v>5000</v>
      </c>
      <c r="AU502" s="76">
        <f t="shared" ca="1" si="438"/>
        <v>5000</v>
      </c>
      <c r="AV502" s="76">
        <f t="shared" ca="1" si="438"/>
        <v>5000</v>
      </c>
      <c r="AW502" s="76">
        <f t="shared" ca="1" si="438"/>
        <v>5000</v>
      </c>
      <c r="AX502" s="76">
        <f t="shared" ca="1" si="438"/>
        <v>5000</v>
      </c>
      <c r="AY502" s="76">
        <f t="shared" ca="1" si="438"/>
        <v>5000</v>
      </c>
      <c r="AZ502" s="76">
        <f t="shared" ca="1" si="438"/>
        <v>5000</v>
      </c>
      <c r="BA502" s="76">
        <f t="shared" ca="1" si="438"/>
        <v>5000</v>
      </c>
      <c r="BB502" s="76">
        <f t="shared" ca="1" si="438"/>
        <v>5000</v>
      </c>
      <c r="BC502" s="76">
        <f t="shared" ca="1" si="438"/>
        <v>5000</v>
      </c>
      <c r="BD502" s="76">
        <f t="shared" ca="1" si="438"/>
        <v>5000</v>
      </c>
      <c r="BE502" s="76">
        <f t="shared" ca="1" si="438"/>
        <v>5000</v>
      </c>
      <c r="BF502" s="76">
        <f t="shared" ca="1" si="438"/>
        <v>5000</v>
      </c>
      <c r="BG502" s="76">
        <f t="shared" ca="1" si="438"/>
        <v>5000</v>
      </c>
      <c r="BH502" s="76">
        <f t="shared" ca="1" si="438"/>
        <v>5000</v>
      </c>
      <c r="BI502" s="76">
        <f t="shared" ca="1" si="438"/>
        <v>5000</v>
      </c>
      <c r="BJ502" s="76">
        <f t="shared" ref="BJ502:CK502" ca="1" si="439">+BI501</f>
        <v>5000</v>
      </c>
      <c r="BK502" s="76">
        <f t="shared" ca="1" si="439"/>
        <v>5000</v>
      </c>
      <c r="BL502" s="76">
        <f t="shared" ca="1" si="439"/>
        <v>5000</v>
      </c>
      <c r="BM502" s="76">
        <f t="shared" ca="1" si="439"/>
        <v>5000</v>
      </c>
      <c r="BN502" s="76">
        <f t="shared" ca="1" si="439"/>
        <v>5000</v>
      </c>
      <c r="BO502" s="76">
        <f t="shared" ca="1" si="439"/>
        <v>5000</v>
      </c>
      <c r="BP502" s="76">
        <f t="shared" ca="1" si="439"/>
        <v>5000</v>
      </c>
      <c r="BQ502" s="76">
        <f t="shared" ca="1" si="439"/>
        <v>5000</v>
      </c>
      <c r="BR502" s="76">
        <f t="shared" ca="1" si="439"/>
        <v>5000</v>
      </c>
      <c r="BS502" s="76">
        <f t="shared" ca="1" si="439"/>
        <v>5000</v>
      </c>
      <c r="BT502" s="76">
        <f t="shared" ca="1" si="439"/>
        <v>5000</v>
      </c>
      <c r="BU502" s="76">
        <f t="shared" ca="1" si="439"/>
        <v>5000</v>
      </c>
      <c r="BV502" s="76">
        <f t="shared" ca="1" si="439"/>
        <v>5000</v>
      </c>
      <c r="BW502" s="76">
        <f t="shared" ca="1" si="439"/>
        <v>5000</v>
      </c>
      <c r="BX502" s="76">
        <f t="shared" ca="1" si="439"/>
        <v>5000</v>
      </c>
      <c r="BY502" s="76">
        <f t="shared" ca="1" si="439"/>
        <v>5000</v>
      </c>
      <c r="BZ502" s="76">
        <f t="shared" ca="1" si="439"/>
        <v>5000</v>
      </c>
      <c r="CA502" s="76">
        <f t="shared" ca="1" si="439"/>
        <v>5000</v>
      </c>
      <c r="CB502" s="76">
        <f t="shared" ca="1" si="439"/>
        <v>5000</v>
      </c>
      <c r="CC502" s="76">
        <f t="shared" ca="1" si="439"/>
        <v>5000</v>
      </c>
      <c r="CD502" s="76">
        <f t="shared" ca="1" si="439"/>
        <v>5000</v>
      </c>
      <c r="CE502" s="76">
        <f t="shared" ca="1" si="439"/>
        <v>5000</v>
      </c>
      <c r="CF502" s="76">
        <f t="shared" ca="1" si="439"/>
        <v>5000</v>
      </c>
      <c r="CG502" s="76">
        <f t="shared" ca="1" si="439"/>
        <v>5000</v>
      </c>
      <c r="CH502" s="76">
        <f t="shared" ca="1" si="439"/>
        <v>5000</v>
      </c>
      <c r="CI502" s="76">
        <f t="shared" ca="1" si="439"/>
        <v>5000</v>
      </c>
      <c r="CJ502" s="76">
        <f t="shared" ca="1" si="439"/>
        <v>5000</v>
      </c>
      <c r="CK502" s="76">
        <f t="shared" ca="1" si="439"/>
        <v>5000</v>
      </c>
    </row>
    <row r="503" spans="2:89" outlineLevel="2" x14ac:dyDescent="0.35">
      <c r="B503" s="414">
        <f t="shared" si="406"/>
        <v>13</v>
      </c>
      <c r="C503" s="31"/>
      <c r="D503" t="s">
        <v>929</v>
      </c>
      <c r="E503" s="8" t="str">
        <f t="shared" si="404"/>
        <v>503 GROWTH-PV</v>
      </c>
      <c r="G503" s="31"/>
      <c r="H503" s="16">
        <f t="shared" si="407"/>
        <v>0.51999999999999991</v>
      </c>
      <c r="I503" s="415">
        <v>0</v>
      </c>
      <c r="J503" s="73"/>
      <c r="K503" s="15">
        <f t="shared" si="433"/>
        <v>0</v>
      </c>
      <c r="L503" s="15">
        <f t="shared" ca="1" si="433"/>
        <v>5000</v>
      </c>
      <c r="M503" s="15">
        <f t="shared" ca="1" si="433"/>
        <v>5000</v>
      </c>
      <c r="N503" s="15">
        <f t="shared" ca="1" si="433"/>
        <v>5000</v>
      </c>
      <c r="O503" s="15">
        <f t="shared" ca="1" si="433"/>
        <v>5000</v>
      </c>
      <c r="P503" s="15">
        <f t="shared" si="433"/>
        <v>0</v>
      </c>
      <c r="R503" s="67"/>
      <c r="S503" s="76">
        <f t="shared" si="436"/>
        <v>0</v>
      </c>
      <c r="T503" s="76">
        <f t="shared" si="436"/>
        <v>0</v>
      </c>
      <c r="U503" s="76">
        <f t="shared" si="436"/>
        <v>0</v>
      </c>
      <c r="V503" s="76">
        <f t="shared" si="436"/>
        <v>0</v>
      </c>
      <c r="W503" s="76">
        <f t="shared" si="436"/>
        <v>0</v>
      </c>
      <c r="X503" s="76">
        <f t="shared" si="436"/>
        <v>0</v>
      </c>
      <c r="Y503" s="76">
        <f t="shared" si="436"/>
        <v>0</v>
      </c>
      <c r="Z503" s="76">
        <f t="shared" si="436"/>
        <v>0</v>
      </c>
      <c r="AA503" s="76">
        <f t="shared" si="436"/>
        <v>0</v>
      </c>
      <c r="AB503" s="76">
        <f t="shared" si="436"/>
        <v>0</v>
      </c>
      <c r="AC503" s="76">
        <f t="shared" si="437"/>
        <v>0</v>
      </c>
      <c r="AD503" s="76">
        <f t="shared" si="437"/>
        <v>0</v>
      </c>
      <c r="AE503" s="76">
        <f t="shared" ref="AE503:BJ503" ca="1" si="440">+AD502</f>
        <v>5000</v>
      </c>
      <c r="AF503" s="76">
        <f t="shared" ca="1" si="440"/>
        <v>5000</v>
      </c>
      <c r="AG503" s="76">
        <f t="shared" ca="1" si="440"/>
        <v>5000</v>
      </c>
      <c r="AH503" s="76">
        <f t="shared" ca="1" si="440"/>
        <v>5000</v>
      </c>
      <c r="AI503" s="76">
        <f t="shared" ca="1" si="440"/>
        <v>5000</v>
      </c>
      <c r="AJ503" s="76">
        <f t="shared" ca="1" si="440"/>
        <v>5000</v>
      </c>
      <c r="AK503" s="76">
        <f t="shared" ca="1" si="440"/>
        <v>5000</v>
      </c>
      <c r="AL503" s="76">
        <f t="shared" ca="1" si="440"/>
        <v>5000</v>
      </c>
      <c r="AM503" s="76">
        <f t="shared" ca="1" si="440"/>
        <v>5000</v>
      </c>
      <c r="AN503" s="76">
        <f t="shared" ca="1" si="440"/>
        <v>5000</v>
      </c>
      <c r="AO503" s="76">
        <f t="shared" ca="1" si="440"/>
        <v>5000</v>
      </c>
      <c r="AP503" s="76">
        <f t="shared" ca="1" si="440"/>
        <v>5000</v>
      </c>
      <c r="AQ503" s="76">
        <f t="shared" ca="1" si="440"/>
        <v>5000</v>
      </c>
      <c r="AR503" s="76">
        <f t="shared" ca="1" si="440"/>
        <v>5000</v>
      </c>
      <c r="AS503" s="76">
        <f t="shared" ca="1" si="440"/>
        <v>5000</v>
      </c>
      <c r="AT503" s="76">
        <f t="shared" ca="1" si="440"/>
        <v>5000</v>
      </c>
      <c r="AU503" s="76">
        <f t="shared" ca="1" si="440"/>
        <v>5000</v>
      </c>
      <c r="AV503" s="76">
        <f t="shared" ca="1" si="440"/>
        <v>5000</v>
      </c>
      <c r="AW503" s="76">
        <f t="shared" ca="1" si="440"/>
        <v>5000</v>
      </c>
      <c r="AX503" s="76">
        <f t="shared" ca="1" si="440"/>
        <v>5000</v>
      </c>
      <c r="AY503" s="76">
        <f t="shared" ca="1" si="440"/>
        <v>5000</v>
      </c>
      <c r="AZ503" s="76">
        <f t="shared" ca="1" si="440"/>
        <v>5000</v>
      </c>
      <c r="BA503" s="76">
        <f t="shared" ca="1" si="440"/>
        <v>5000</v>
      </c>
      <c r="BB503" s="76">
        <f t="shared" ca="1" si="440"/>
        <v>5000</v>
      </c>
      <c r="BC503" s="76">
        <f t="shared" ca="1" si="440"/>
        <v>5000</v>
      </c>
      <c r="BD503" s="76">
        <f t="shared" ca="1" si="440"/>
        <v>5000</v>
      </c>
      <c r="BE503" s="76">
        <f t="shared" ca="1" si="440"/>
        <v>5000</v>
      </c>
      <c r="BF503" s="76">
        <f t="shared" ca="1" si="440"/>
        <v>5000</v>
      </c>
      <c r="BG503" s="76">
        <f t="shared" ca="1" si="440"/>
        <v>5000</v>
      </c>
      <c r="BH503" s="76">
        <f t="shared" ca="1" si="440"/>
        <v>5000</v>
      </c>
      <c r="BI503" s="76">
        <f t="shared" ca="1" si="440"/>
        <v>5000</v>
      </c>
      <c r="BJ503" s="76">
        <f t="shared" ca="1" si="440"/>
        <v>5000</v>
      </c>
      <c r="BK503" s="76">
        <f t="shared" ref="BK503:CK503" ca="1" si="441">+BJ502</f>
        <v>5000</v>
      </c>
      <c r="BL503" s="76">
        <f t="shared" ca="1" si="441"/>
        <v>5000</v>
      </c>
      <c r="BM503" s="76">
        <f t="shared" ca="1" si="441"/>
        <v>5000</v>
      </c>
      <c r="BN503" s="76">
        <f t="shared" ca="1" si="441"/>
        <v>5000</v>
      </c>
      <c r="BO503" s="76">
        <f t="shared" ca="1" si="441"/>
        <v>5000</v>
      </c>
      <c r="BP503" s="76">
        <f t="shared" ca="1" si="441"/>
        <v>5000</v>
      </c>
      <c r="BQ503" s="76">
        <f t="shared" ca="1" si="441"/>
        <v>5000</v>
      </c>
      <c r="BR503" s="76">
        <f t="shared" ca="1" si="441"/>
        <v>5000</v>
      </c>
      <c r="BS503" s="76">
        <f t="shared" ca="1" si="441"/>
        <v>5000</v>
      </c>
      <c r="BT503" s="76">
        <f t="shared" ca="1" si="441"/>
        <v>5000</v>
      </c>
      <c r="BU503" s="76">
        <f t="shared" ca="1" si="441"/>
        <v>5000</v>
      </c>
      <c r="BV503" s="76">
        <f t="shared" ca="1" si="441"/>
        <v>5000</v>
      </c>
      <c r="BW503" s="76">
        <f t="shared" ca="1" si="441"/>
        <v>5000</v>
      </c>
      <c r="BX503" s="76">
        <f t="shared" ca="1" si="441"/>
        <v>5000</v>
      </c>
      <c r="BY503" s="76">
        <f t="shared" ca="1" si="441"/>
        <v>5000</v>
      </c>
      <c r="BZ503" s="76">
        <f t="shared" ca="1" si="441"/>
        <v>5000</v>
      </c>
      <c r="CA503" s="76">
        <f t="shared" ca="1" si="441"/>
        <v>5000</v>
      </c>
      <c r="CB503" s="76">
        <f t="shared" ca="1" si="441"/>
        <v>5000</v>
      </c>
      <c r="CC503" s="76">
        <f t="shared" ca="1" si="441"/>
        <v>5000</v>
      </c>
      <c r="CD503" s="76">
        <f t="shared" ca="1" si="441"/>
        <v>5000</v>
      </c>
      <c r="CE503" s="76">
        <f t="shared" ca="1" si="441"/>
        <v>5000</v>
      </c>
      <c r="CF503" s="76">
        <f t="shared" ca="1" si="441"/>
        <v>5000</v>
      </c>
      <c r="CG503" s="76">
        <f t="shared" ca="1" si="441"/>
        <v>5000</v>
      </c>
      <c r="CH503" s="76">
        <f t="shared" ca="1" si="441"/>
        <v>5000</v>
      </c>
      <c r="CI503" s="76">
        <f t="shared" ca="1" si="441"/>
        <v>5000</v>
      </c>
      <c r="CJ503" s="76">
        <f t="shared" ca="1" si="441"/>
        <v>5000</v>
      </c>
      <c r="CK503" s="76">
        <f t="shared" ca="1" si="441"/>
        <v>5000</v>
      </c>
    </row>
    <row r="504" spans="2:89" outlineLevel="2" x14ac:dyDescent="0.35">
      <c r="B504" s="414">
        <f t="shared" si="406"/>
        <v>14</v>
      </c>
      <c r="C504" s="31"/>
      <c r="D504" t="s">
        <v>929</v>
      </c>
      <c r="E504" s="8" t="str">
        <f t="shared" si="404"/>
        <v>504 GROWTH-PV</v>
      </c>
      <c r="G504" s="31"/>
      <c r="H504" s="16">
        <f t="shared" si="407"/>
        <v>0.55999999999999994</v>
      </c>
      <c r="I504" s="415">
        <v>0</v>
      </c>
      <c r="J504" s="73"/>
      <c r="K504" s="15">
        <f t="shared" si="433"/>
        <v>0</v>
      </c>
      <c r="L504" s="15">
        <f t="shared" ca="1" si="433"/>
        <v>5000</v>
      </c>
      <c r="M504" s="15">
        <f t="shared" ca="1" si="433"/>
        <v>5000</v>
      </c>
      <c r="N504" s="15">
        <f t="shared" ca="1" si="433"/>
        <v>5000</v>
      </c>
      <c r="O504" s="15">
        <f t="shared" ca="1" si="433"/>
        <v>5000</v>
      </c>
      <c r="P504" s="15">
        <f t="shared" si="433"/>
        <v>0</v>
      </c>
      <c r="R504" s="67"/>
      <c r="S504" s="76">
        <f t="shared" si="436"/>
        <v>0</v>
      </c>
      <c r="T504" s="76">
        <f t="shared" si="436"/>
        <v>0</v>
      </c>
      <c r="U504" s="76">
        <f t="shared" si="436"/>
        <v>0</v>
      </c>
      <c r="V504" s="76">
        <f t="shared" si="436"/>
        <v>0</v>
      </c>
      <c r="W504" s="76">
        <f t="shared" si="436"/>
        <v>0</v>
      </c>
      <c r="X504" s="76">
        <f t="shared" si="436"/>
        <v>0</v>
      </c>
      <c r="Y504" s="76">
        <f t="shared" si="436"/>
        <v>0</v>
      </c>
      <c r="Z504" s="76">
        <f t="shared" si="436"/>
        <v>0</v>
      </c>
      <c r="AA504" s="76">
        <f t="shared" si="436"/>
        <v>0</v>
      </c>
      <c r="AB504" s="76">
        <f t="shared" si="436"/>
        <v>0</v>
      </c>
      <c r="AC504" s="76">
        <f t="shared" si="437"/>
        <v>0</v>
      </c>
      <c r="AD504" s="76">
        <f t="shared" si="437"/>
        <v>0</v>
      </c>
      <c r="AE504" s="76">
        <f t="shared" si="437"/>
        <v>0</v>
      </c>
      <c r="AF504" s="76">
        <f t="shared" ref="AF504:BK504" ca="1" si="442">+AE503</f>
        <v>5000</v>
      </c>
      <c r="AG504" s="76">
        <f t="shared" ca="1" si="442"/>
        <v>5000</v>
      </c>
      <c r="AH504" s="76">
        <f t="shared" ca="1" si="442"/>
        <v>5000</v>
      </c>
      <c r="AI504" s="76">
        <f t="shared" ca="1" si="442"/>
        <v>5000</v>
      </c>
      <c r="AJ504" s="76">
        <f t="shared" ca="1" si="442"/>
        <v>5000</v>
      </c>
      <c r="AK504" s="76">
        <f t="shared" ca="1" si="442"/>
        <v>5000</v>
      </c>
      <c r="AL504" s="76">
        <f t="shared" ca="1" si="442"/>
        <v>5000</v>
      </c>
      <c r="AM504" s="76">
        <f t="shared" ca="1" si="442"/>
        <v>5000</v>
      </c>
      <c r="AN504" s="76">
        <f t="shared" ca="1" si="442"/>
        <v>5000</v>
      </c>
      <c r="AO504" s="76">
        <f t="shared" ca="1" si="442"/>
        <v>5000</v>
      </c>
      <c r="AP504" s="76">
        <f t="shared" ca="1" si="442"/>
        <v>5000</v>
      </c>
      <c r="AQ504" s="76">
        <f t="shared" ca="1" si="442"/>
        <v>5000</v>
      </c>
      <c r="AR504" s="76">
        <f t="shared" ca="1" si="442"/>
        <v>5000</v>
      </c>
      <c r="AS504" s="76">
        <f t="shared" ca="1" si="442"/>
        <v>5000</v>
      </c>
      <c r="AT504" s="76">
        <f t="shared" ca="1" si="442"/>
        <v>5000</v>
      </c>
      <c r="AU504" s="76">
        <f t="shared" ca="1" si="442"/>
        <v>5000</v>
      </c>
      <c r="AV504" s="76">
        <f t="shared" ca="1" si="442"/>
        <v>5000</v>
      </c>
      <c r="AW504" s="76">
        <f t="shared" ca="1" si="442"/>
        <v>5000</v>
      </c>
      <c r="AX504" s="76">
        <f t="shared" ca="1" si="442"/>
        <v>5000</v>
      </c>
      <c r="AY504" s="76">
        <f t="shared" ca="1" si="442"/>
        <v>5000</v>
      </c>
      <c r="AZ504" s="76">
        <f t="shared" ca="1" si="442"/>
        <v>5000</v>
      </c>
      <c r="BA504" s="76">
        <f t="shared" ca="1" si="442"/>
        <v>5000</v>
      </c>
      <c r="BB504" s="76">
        <f t="shared" ca="1" si="442"/>
        <v>5000</v>
      </c>
      <c r="BC504" s="76">
        <f t="shared" ca="1" si="442"/>
        <v>5000</v>
      </c>
      <c r="BD504" s="76">
        <f t="shared" ca="1" si="442"/>
        <v>5000</v>
      </c>
      <c r="BE504" s="76">
        <f t="shared" ca="1" si="442"/>
        <v>5000</v>
      </c>
      <c r="BF504" s="76">
        <f t="shared" ca="1" si="442"/>
        <v>5000</v>
      </c>
      <c r="BG504" s="76">
        <f t="shared" ca="1" si="442"/>
        <v>5000</v>
      </c>
      <c r="BH504" s="76">
        <f t="shared" ca="1" si="442"/>
        <v>5000</v>
      </c>
      <c r="BI504" s="76">
        <f t="shared" ca="1" si="442"/>
        <v>5000</v>
      </c>
      <c r="BJ504" s="76">
        <f t="shared" ca="1" si="442"/>
        <v>5000</v>
      </c>
      <c r="BK504" s="76">
        <f t="shared" ca="1" si="442"/>
        <v>5000</v>
      </c>
      <c r="BL504" s="76">
        <f t="shared" ref="BL504:CK504" ca="1" si="443">+BK503</f>
        <v>5000</v>
      </c>
      <c r="BM504" s="76">
        <f t="shared" ca="1" si="443"/>
        <v>5000</v>
      </c>
      <c r="BN504" s="76">
        <f t="shared" ca="1" si="443"/>
        <v>5000</v>
      </c>
      <c r="BO504" s="76">
        <f t="shared" ca="1" si="443"/>
        <v>5000</v>
      </c>
      <c r="BP504" s="76">
        <f t="shared" ca="1" si="443"/>
        <v>5000</v>
      </c>
      <c r="BQ504" s="76">
        <f t="shared" ca="1" si="443"/>
        <v>5000</v>
      </c>
      <c r="BR504" s="76">
        <f t="shared" ca="1" si="443"/>
        <v>5000</v>
      </c>
      <c r="BS504" s="76">
        <f t="shared" ca="1" si="443"/>
        <v>5000</v>
      </c>
      <c r="BT504" s="76">
        <f t="shared" ca="1" si="443"/>
        <v>5000</v>
      </c>
      <c r="BU504" s="76">
        <f t="shared" ca="1" si="443"/>
        <v>5000</v>
      </c>
      <c r="BV504" s="76">
        <f t="shared" ca="1" si="443"/>
        <v>5000</v>
      </c>
      <c r="BW504" s="76">
        <f t="shared" ca="1" si="443"/>
        <v>5000</v>
      </c>
      <c r="BX504" s="76">
        <f t="shared" ca="1" si="443"/>
        <v>5000</v>
      </c>
      <c r="BY504" s="76">
        <f t="shared" ca="1" si="443"/>
        <v>5000</v>
      </c>
      <c r="BZ504" s="76">
        <f t="shared" ca="1" si="443"/>
        <v>5000</v>
      </c>
      <c r="CA504" s="76">
        <f t="shared" ca="1" si="443"/>
        <v>5000</v>
      </c>
      <c r="CB504" s="76">
        <f t="shared" ca="1" si="443"/>
        <v>5000</v>
      </c>
      <c r="CC504" s="76">
        <f t="shared" ca="1" si="443"/>
        <v>5000</v>
      </c>
      <c r="CD504" s="76">
        <f t="shared" ca="1" si="443"/>
        <v>5000</v>
      </c>
      <c r="CE504" s="76">
        <f t="shared" ca="1" si="443"/>
        <v>5000</v>
      </c>
      <c r="CF504" s="76">
        <f t="shared" ca="1" si="443"/>
        <v>5000</v>
      </c>
      <c r="CG504" s="76">
        <f t="shared" ca="1" si="443"/>
        <v>5000</v>
      </c>
      <c r="CH504" s="76">
        <f t="shared" ca="1" si="443"/>
        <v>5000</v>
      </c>
      <c r="CI504" s="76">
        <f t="shared" ca="1" si="443"/>
        <v>5000</v>
      </c>
      <c r="CJ504" s="76">
        <f t="shared" ca="1" si="443"/>
        <v>5000</v>
      </c>
      <c r="CK504" s="76">
        <f t="shared" ca="1" si="443"/>
        <v>5000</v>
      </c>
    </row>
    <row r="505" spans="2:89" outlineLevel="2" x14ac:dyDescent="0.35">
      <c r="B505" s="414">
        <f t="shared" si="406"/>
        <v>15</v>
      </c>
      <c r="C505" s="31"/>
      <c r="D505" t="s">
        <v>929</v>
      </c>
      <c r="E505" s="8" t="str">
        <f t="shared" si="404"/>
        <v>505 GROWTH-PV</v>
      </c>
      <c r="G505" s="31"/>
      <c r="H505" s="16">
        <f t="shared" si="407"/>
        <v>0.6</v>
      </c>
      <c r="I505" s="415">
        <v>0</v>
      </c>
      <c r="J505" s="73"/>
      <c r="K505" s="15">
        <f t="shared" si="433"/>
        <v>0</v>
      </c>
      <c r="L505" s="15">
        <f t="shared" ca="1" si="433"/>
        <v>5000</v>
      </c>
      <c r="M505" s="15">
        <f t="shared" ca="1" si="433"/>
        <v>5000</v>
      </c>
      <c r="N505" s="15">
        <f t="shared" ca="1" si="433"/>
        <v>5000</v>
      </c>
      <c r="O505" s="15">
        <f t="shared" ca="1" si="433"/>
        <v>5000</v>
      </c>
      <c r="P505" s="15">
        <f t="shared" si="433"/>
        <v>0</v>
      </c>
      <c r="R505" s="67"/>
      <c r="S505" s="76">
        <f t="shared" si="436"/>
        <v>0</v>
      </c>
      <c r="T505" s="76">
        <f t="shared" si="436"/>
        <v>0</v>
      </c>
      <c r="U505" s="76">
        <f t="shared" si="436"/>
        <v>0</v>
      </c>
      <c r="V505" s="76">
        <f t="shared" si="436"/>
        <v>0</v>
      </c>
      <c r="W505" s="76">
        <f t="shared" si="436"/>
        <v>0</v>
      </c>
      <c r="X505" s="76">
        <f t="shared" si="436"/>
        <v>0</v>
      </c>
      <c r="Y505" s="76">
        <f t="shared" si="436"/>
        <v>0</v>
      </c>
      <c r="Z505" s="76">
        <f t="shared" si="436"/>
        <v>0</v>
      </c>
      <c r="AA505" s="76">
        <f t="shared" si="436"/>
        <v>0</v>
      </c>
      <c r="AB505" s="76">
        <f t="shared" si="436"/>
        <v>0</v>
      </c>
      <c r="AC505" s="76">
        <f t="shared" si="437"/>
        <v>0</v>
      </c>
      <c r="AD505" s="76">
        <f t="shared" si="437"/>
        <v>0</v>
      </c>
      <c r="AE505" s="76">
        <f t="shared" si="437"/>
        <v>0</v>
      </c>
      <c r="AF505" s="76">
        <f t="shared" si="437"/>
        <v>0</v>
      </c>
      <c r="AG505" s="76">
        <f t="shared" ref="AG505:BL505" ca="1" si="444">+AF504</f>
        <v>5000</v>
      </c>
      <c r="AH505" s="76">
        <f t="shared" ca="1" si="444"/>
        <v>5000</v>
      </c>
      <c r="AI505" s="76">
        <f t="shared" ca="1" si="444"/>
        <v>5000</v>
      </c>
      <c r="AJ505" s="76">
        <f t="shared" ca="1" si="444"/>
        <v>5000</v>
      </c>
      <c r="AK505" s="76">
        <f t="shared" ca="1" si="444"/>
        <v>5000</v>
      </c>
      <c r="AL505" s="76">
        <f t="shared" ca="1" si="444"/>
        <v>5000</v>
      </c>
      <c r="AM505" s="76">
        <f t="shared" ca="1" si="444"/>
        <v>5000</v>
      </c>
      <c r="AN505" s="76">
        <f t="shared" ca="1" si="444"/>
        <v>5000</v>
      </c>
      <c r="AO505" s="76">
        <f t="shared" ca="1" si="444"/>
        <v>5000</v>
      </c>
      <c r="AP505" s="76">
        <f t="shared" ca="1" si="444"/>
        <v>5000</v>
      </c>
      <c r="AQ505" s="76">
        <f t="shared" ca="1" si="444"/>
        <v>5000</v>
      </c>
      <c r="AR505" s="76">
        <f t="shared" ca="1" si="444"/>
        <v>5000</v>
      </c>
      <c r="AS505" s="76">
        <f t="shared" ca="1" si="444"/>
        <v>5000</v>
      </c>
      <c r="AT505" s="76">
        <f t="shared" ca="1" si="444"/>
        <v>5000</v>
      </c>
      <c r="AU505" s="76">
        <f t="shared" ca="1" si="444"/>
        <v>5000</v>
      </c>
      <c r="AV505" s="76">
        <f t="shared" ca="1" si="444"/>
        <v>5000</v>
      </c>
      <c r="AW505" s="76">
        <f t="shared" ca="1" si="444"/>
        <v>5000</v>
      </c>
      <c r="AX505" s="76">
        <f t="shared" ca="1" si="444"/>
        <v>5000</v>
      </c>
      <c r="AY505" s="76">
        <f t="shared" ca="1" si="444"/>
        <v>5000</v>
      </c>
      <c r="AZ505" s="76">
        <f t="shared" ca="1" si="444"/>
        <v>5000</v>
      </c>
      <c r="BA505" s="76">
        <f t="shared" ca="1" si="444"/>
        <v>5000</v>
      </c>
      <c r="BB505" s="76">
        <f t="shared" ca="1" si="444"/>
        <v>5000</v>
      </c>
      <c r="BC505" s="76">
        <f t="shared" ca="1" si="444"/>
        <v>5000</v>
      </c>
      <c r="BD505" s="76">
        <f t="shared" ca="1" si="444"/>
        <v>5000</v>
      </c>
      <c r="BE505" s="76">
        <f t="shared" ca="1" si="444"/>
        <v>5000</v>
      </c>
      <c r="BF505" s="76">
        <f t="shared" ca="1" si="444"/>
        <v>5000</v>
      </c>
      <c r="BG505" s="76">
        <f t="shared" ca="1" si="444"/>
        <v>5000</v>
      </c>
      <c r="BH505" s="76">
        <f t="shared" ca="1" si="444"/>
        <v>5000</v>
      </c>
      <c r="BI505" s="76">
        <f t="shared" ca="1" si="444"/>
        <v>5000</v>
      </c>
      <c r="BJ505" s="76">
        <f t="shared" ca="1" si="444"/>
        <v>5000</v>
      </c>
      <c r="BK505" s="76">
        <f t="shared" ca="1" si="444"/>
        <v>5000</v>
      </c>
      <c r="BL505" s="76">
        <f t="shared" ca="1" si="444"/>
        <v>5000</v>
      </c>
      <c r="BM505" s="76">
        <f t="shared" ref="BM505:CK505" ca="1" si="445">+BL504</f>
        <v>5000</v>
      </c>
      <c r="BN505" s="76">
        <f t="shared" ca="1" si="445"/>
        <v>5000</v>
      </c>
      <c r="BO505" s="76">
        <f t="shared" ca="1" si="445"/>
        <v>5000</v>
      </c>
      <c r="BP505" s="76">
        <f t="shared" ca="1" si="445"/>
        <v>5000</v>
      </c>
      <c r="BQ505" s="76">
        <f t="shared" ca="1" si="445"/>
        <v>5000</v>
      </c>
      <c r="BR505" s="76">
        <f t="shared" ca="1" si="445"/>
        <v>5000</v>
      </c>
      <c r="BS505" s="76">
        <f t="shared" ca="1" si="445"/>
        <v>5000</v>
      </c>
      <c r="BT505" s="76">
        <f t="shared" ca="1" si="445"/>
        <v>5000</v>
      </c>
      <c r="BU505" s="76">
        <f t="shared" ca="1" si="445"/>
        <v>5000</v>
      </c>
      <c r="BV505" s="76">
        <f t="shared" ca="1" si="445"/>
        <v>5000</v>
      </c>
      <c r="BW505" s="76">
        <f t="shared" ca="1" si="445"/>
        <v>5000</v>
      </c>
      <c r="BX505" s="76">
        <f t="shared" ca="1" si="445"/>
        <v>5000</v>
      </c>
      <c r="BY505" s="76">
        <f t="shared" ca="1" si="445"/>
        <v>5000</v>
      </c>
      <c r="BZ505" s="76">
        <f t="shared" ca="1" si="445"/>
        <v>5000</v>
      </c>
      <c r="CA505" s="76">
        <f t="shared" ca="1" si="445"/>
        <v>5000</v>
      </c>
      <c r="CB505" s="76">
        <f t="shared" ca="1" si="445"/>
        <v>5000</v>
      </c>
      <c r="CC505" s="76">
        <f t="shared" ca="1" si="445"/>
        <v>5000</v>
      </c>
      <c r="CD505" s="76">
        <f t="shared" ca="1" si="445"/>
        <v>5000</v>
      </c>
      <c r="CE505" s="76">
        <f t="shared" ca="1" si="445"/>
        <v>5000</v>
      </c>
      <c r="CF505" s="76">
        <f t="shared" ca="1" si="445"/>
        <v>5000</v>
      </c>
      <c r="CG505" s="76">
        <f t="shared" ca="1" si="445"/>
        <v>5000</v>
      </c>
      <c r="CH505" s="76">
        <f t="shared" ca="1" si="445"/>
        <v>5000</v>
      </c>
      <c r="CI505" s="76">
        <f t="shared" ca="1" si="445"/>
        <v>5000</v>
      </c>
      <c r="CJ505" s="76">
        <f t="shared" ca="1" si="445"/>
        <v>5000</v>
      </c>
      <c r="CK505" s="76">
        <f t="shared" ca="1" si="445"/>
        <v>5000</v>
      </c>
    </row>
    <row r="506" spans="2:89" outlineLevel="2" x14ac:dyDescent="0.35">
      <c r="B506" s="414">
        <f t="shared" si="406"/>
        <v>16</v>
      </c>
      <c r="C506" s="31"/>
      <c r="D506" t="s">
        <v>929</v>
      </c>
      <c r="E506" s="8" t="str">
        <f t="shared" si="404"/>
        <v>506 GROWTH-PV</v>
      </c>
      <c r="G506" s="31"/>
      <c r="H506" s="16">
        <f t="shared" si="407"/>
        <v>0.64</v>
      </c>
      <c r="I506" s="415">
        <v>0</v>
      </c>
      <c r="J506" s="73"/>
      <c r="K506" s="15">
        <f t="shared" si="433"/>
        <v>0</v>
      </c>
      <c r="L506" s="15">
        <f t="shared" ca="1" si="433"/>
        <v>5000</v>
      </c>
      <c r="M506" s="15">
        <f t="shared" ca="1" si="433"/>
        <v>5000</v>
      </c>
      <c r="N506" s="15">
        <f t="shared" ca="1" si="433"/>
        <v>5000</v>
      </c>
      <c r="O506" s="15">
        <f t="shared" ca="1" si="433"/>
        <v>5000</v>
      </c>
      <c r="P506" s="15">
        <f t="shared" si="433"/>
        <v>0</v>
      </c>
      <c r="R506" s="67"/>
      <c r="S506" s="76">
        <f t="shared" si="436"/>
        <v>0</v>
      </c>
      <c r="T506" s="76">
        <f t="shared" si="436"/>
        <v>0</v>
      </c>
      <c r="U506" s="76">
        <f t="shared" si="436"/>
        <v>0</v>
      </c>
      <c r="V506" s="76">
        <f t="shared" si="436"/>
        <v>0</v>
      </c>
      <c r="W506" s="76">
        <f t="shared" si="436"/>
        <v>0</v>
      </c>
      <c r="X506" s="76">
        <f t="shared" si="436"/>
        <v>0</v>
      </c>
      <c r="Y506" s="76">
        <f t="shared" si="436"/>
        <v>0</v>
      </c>
      <c r="Z506" s="76">
        <f t="shared" si="436"/>
        <v>0</v>
      </c>
      <c r="AA506" s="76">
        <f t="shared" si="436"/>
        <v>0</v>
      </c>
      <c r="AB506" s="76">
        <f t="shared" si="436"/>
        <v>0</v>
      </c>
      <c r="AC506" s="76">
        <f t="shared" si="437"/>
        <v>0</v>
      </c>
      <c r="AD506" s="76">
        <f t="shared" si="437"/>
        <v>0</v>
      </c>
      <c r="AE506" s="76">
        <f t="shared" si="437"/>
        <v>0</v>
      </c>
      <c r="AF506" s="76">
        <f t="shared" si="437"/>
        <v>0</v>
      </c>
      <c r="AG506" s="76">
        <f t="shared" si="437"/>
        <v>0</v>
      </c>
      <c r="AH506" s="76">
        <f t="shared" ref="AH506:BM506" ca="1" si="446">+AG505</f>
        <v>5000</v>
      </c>
      <c r="AI506" s="76">
        <f t="shared" ca="1" si="446"/>
        <v>5000</v>
      </c>
      <c r="AJ506" s="76">
        <f t="shared" ca="1" si="446"/>
        <v>5000</v>
      </c>
      <c r="AK506" s="76">
        <f t="shared" ca="1" si="446"/>
        <v>5000</v>
      </c>
      <c r="AL506" s="76">
        <f t="shared" ca="1" si="446"/>
        <v>5000</v>
      </c>
      <c r="AM506" s="76">
        <f t="shared" ca="1" si="446"/>
        <v>5000</v>
      </c>
      <c r="AN506" s="76">
        <f t="shared" ca="1" si="446"/>
        <v>5000</v>
      </c>
      <c r="AO506" s="76">
        <f t="shared" ca="1" si="446"/>
        <v>5000</v>
      </c>
      <c r="AP506" s="76">
        <f t="shared" ca="1" si="446"/>
        <v>5000</v>
      </c>
      <c r="AQ506" s="76">
        <f t="shared" ca="1" si="446"/>
        <v>5000</v>
      </c>
      <c r="AR506" s="76">
        <f t="shared" ca="1" si="446"/>
        <v>5000</v>
      </c>
      <c r="AS506" s="76">
        <f t="shared" ca="1" si="446"/>
        <v>5000</v>
      </c>
      <c r="AT506" s="76">
        <f t="shared" ca="1" si="446"/>
        <v>5000</v>
      </c>
      <c r="AU506" s="76">
        <f t="shared" ca="1" si="446"/>
        <v>5000</v>
      </c>
      <c r="AV506" s="76">
        <f t="shared" ca="1" si="446"/>
        <v>5000</v>
      </c>
      <c r="AW506" s="76">
        <f t="shared" ca="1" si="446"/>
        <v>5000</v>
      </c>
      <c r="AX506" s="76">
        <f t="shared" ca="1" si="446"/>
        <v>5000</v>
      </c>
      <c r="AY506" s="76">
        <f t="shared" ca="1" si="446"/>
        <v>5000</v>
      </c>
      <c r="AZ506" s="76">
        <f t="shared" ca="1" si="446"/>
        <v>5000</v>
      </c>
      <c r="BA506" s="76">
        <f t="shared" ca="1" si="446"/>
        <v>5000</v>
      </c>
      <c r="BB506" s="76">
        <f t="shared" ca="1" si="446"/>
        <v>5000</v>
      </c>
      <c r="BC506" s="76">
        <f t="shared" ca="1" si="446"/>
        <v>5000</v>
      </c>
      <c r="BD506" s="76">
        <f t="shared" ca="1" si="446"/>
        <v>5000</v>
      </c>
      <c r="BE506" s="76">
        <f t="shared" ca="1" si="446"/>
        <v>5000</v>
      </c>
      <c r="BF506" s="76">
        <f t="shared" ca="1" si="446"/>
        <v>5000</v>
      </c>
      <c r="BG506" s="76">
        <f t="shared" ca="1" si="446"/>
        <v>5000</v>
      </c>
      <c r="BH506" s="76">
        <f t="shared" ca="1" si="446"/>
        <v>5000</v>
      </c>
      <c r="BI506" s="76">
        <f t="shared" ca="1" si="446"/>
        <v>5000</v>
      </c>
      <c r="BJ506" s="76">
        <f t="shared" ca="1" si="446"/>
        <v>5000</v>
      </c>
      <c r="BK506" s="76">
        <f t="shared" ca="1" si="446"/>
        <v>5000</v>
      </c>
      <c r="BL506" s="76">
        <f t="shared" ca="1" si="446"/>
        <v>5000</v>
      </c>
      <c r="BM506" s="76">
        <f t="shared" ca="1" si="446"/>
        <v>5000</v>
      </c>
      <c r="BN506" s="76">
        <f t="shared" ref="BN506:CK506" ca="1" si="447">+BM505</f>
        <v>5000</v>
      </c>
      <c r="BO506" s="76">
        <f t="shared" ca="1" si="447"/>
        <v>5000</v>
      </c>
      <c r="BP506" s="76">
        <f t="shared" ca="1" si="447"/>
        <v>5000</v>
      </c>
      <c r="BQ506" s="76">
        <f t="shared" ca="1" si="447"/>
        <v>5000</v>
      </c>
      <c r="BR506" s="76">
        <f t="shared" ca="1" si="447"/>
        <v>5000</v>
      </c>
      <c r="BS506" s="76">
        <f t="shared" ca="1" si="447"/>
        <v>5000</v>
      </c>
      <c r="BT506" s="76">
        <f t="shared" ca="1" si="447"/>
        <v>5000</v>
      </c>
      <c r="BU506" s="76">
        <f t="shared" ca="1" si="447"/>
        <v>5000</v>
      </c>
      <c r="BV506" s="76">
        <f t="shared" ca="1" si="447"/>
        <v>5000</v>
      </c>
      <c r="BW506" s="76">
        <f t="shared" ca="1" si="447"/>
        <v>5000</v>
      </c>
      <c r="BX506" s="76">
        <f t="shared" ca="1" si="447"/>
        <v>5000</v>
      </c>
      <c r="BY506" s="76">
        <f t="shared" ca="1" si="447"/>
        <v>5000</v>
      </c>
      <c r="BZ506" s="76">
        <f t="shared" ca="1" si="447"/>
        <v>5000</v>
      </c>
      <c r="CA506" s="76">
        <f t="shared" ca="1" si="447"/>
        <v>5000</v>
      </c>
      <c r="CB506" s="76">
        <f t="shared" ca="1" si="447"/>
        <v>5000</v>
      </c>
      <c r="CC506" s="76">
        <f t="shared" ca="1" si="447"/>
        <v>5000</v>
      </c>
      <c r="CD506" s="76">
        <f t="shared" ca="1" si="447"/>
        <v>5000</v>
      </c>
      <c r="CE506" s="76">
        <f t="shared" ca="1" si="447"/>
        <v>5000</v>
      </c>
      <c r="CF506" s="76">
        <f t="shared" ca="1" si="447"/>
        <v>5000</v>
      </c>
      <c r="CG506" s="76">
        <f t="shared" ca="1" si="447"/>
        <v>5000</v>
      </c>
      <c r="CH506" s="76">
        <f t="shared" ca="1" si="447"/>
        <v>5000</v>
      </c>
      <c r="CI506" s="76">
        <f t="shared" ca="1" si="447"/>
        <v>5000</v>
      </c>
      <c r="CJ506" s="76">
        <f t="shared" ca="1" si="447"/>
        <v>5000</v>
      </c>
      <c r="CK506" s="76">
        <f t="shared" ca="1" si="447"/>
        <v>5000</v>
      </c>
    </row>
    <row r="507" spans="2:89" outlineLevel="2" x14ac:dyDescent="0.35">
      <c r="B507" s="414">
        <f t="shared" si="406"/>
        <v>17</v>
      </c>
      <c r="C507" s="31"/>
      <c r="D507" t="s">
        <v>929</v>
      </c>
      <c r="E507" s="8" t="str">
        <f t="shared" si="404"/>
        <v>507 GROWTH-PV</v>
      </c>
      <c r="G507" s="31"/>
      <c r="H507" s="16">
        <f t="shared" si="407"/>
        <v>0.68</v>
      </c>
      <c r="I507" s="415">
        <v>0</v>
      </c>
      <c r="J507" s="73"/>
      <c r="K507" s="15">
        <f t="shared" si="433"/>
        <v>0</v>
      </c>
      <c r="L507" s="15">
        <f t="shared" ca="1" si="433"/>
        <v>5000</v>
      </c>
      <c r="M507" s="15">
        <f t="shared" ca="1" si="433"/>
        <v>5000</v>
      </c>
      <c r="N507" s="15">
        <f t="shared" ca="1" si="433"/>
        <v>5000</v>
      </c>
      <c r="O507" s="15">
        <f t="shared" ca="1" si="433"/>
        <v>5000</v>
      </c>
      <c r="P507" s="15">
        <f t="shared" si="433"/>
        <v>0</v>
      </c>
      <c r="R507" s="67"/>
      <c r="S507" s="76">
        <f t="shared" si="436"/>
        <v>0</v>
      </c>
      <c r="T507" s="76">
        <f t="shared" si="436"/>
        <v>0</v>
      </c>
      <c r="U507" s="76">
        <f t="shared" si="436"/>
        <v>0</v>
      </c>
      <c r="V507" s="76">
        <f t="shared" si="436"/>
        <v>0</v>
      </c>
      <c r="W507" s="76">
        <f t="shared" si="436"/>
        <v>0</v>
      </c>
      <c r="X507" s="76">
        <f t="shared" si="436"/>
        <v>0</v>
      </c>
      <c r="Y507" s="76">
        <f t="shared" si="436"/>
        <v>0</v>
      </c>
      <c r="Z507" s="76">
        <f t="shared" si="436"/>
        <v>0</v>
      </c>
      <c r="AA507" s="76">
        <f t="shared" si="436"/>
        <v>0</v>
      </c>
      <c r="AB507" s="76">
        <f t="shared" si="436"/>
        <v>0</v>
      </c>
      <c r="AC507" s="76">
        <f t="shared" si="437"/>
        <v>0</v>
      </c>
      <c r="AD507" s="76">
        <f t="shared" si="437"/>
        <v>0</v>
      </c>
      <c r="AE507" s="76">
        <f t="shared" si="437"/>
        <v>0</v>
      </c>
      <c r="AF507" s="76">
        <f t="shared" si="437"/>
        <v>0</v>
      </c>
      <c r="AG507" s="76">
        <f t="shared" si="437"/>
        <v>0</v>
      </c>
      <c r="AH507" s="76">
        <f t="shared" si="437"/>
        <v>0</v>
      </c>
      <c r="AI507" s="76">
        <f t="shared" ref="AI507:BN507" ca="1" si="448">+AH506</f>
        <v>5000</v>
      </c>
      <c r="AJ507" s="76">
        <f t="shared" ca="1" si="448"/>
        <v>5000</v>
      </c>
      <c r="AK507" s="76">
        <f t="shared" ca="1" si="448"/>
        <v>5000</v>
      </c>
      <c r="AL507" s="76">
        <f t="shared" ca="1" si="448"/>
        <v>5000</v>
      </c>
      <c r="AM507" s="76">
        <f t="shared" ca="1" si="448"/>
        <v>5000</v>
      </c>
      <c r="AN507" s="76">
        <f t="shared" ca="1" si="448"/>
        <v>5000</v>
      </c>
      <c r="AO507" s="76">
        <f t="shared" ca="1" si="448"/>
        <v>5000</v>
      </c>
      <c r="AP507" s="76">
        <f t="shared" ca="1" si="448"/>
        <v>5000</v>
      </c>
      <c r="AQ507" s="76">
        <f t="shared" ca="1" si="448"/>
        <v>5000</v>
      </c>
      <c r="AR507" s="76">
        <f t="shared" ca="1" si="448"/>
        <v>5000</v>
      </c>
      <c r="AS507" s="76">
        <f t="shared" ca="1" si="448"/>
        <v>5000</v>
      </c>
      <c r="AT507" s="76">
        <f t="shared" ca="1" si="448"/>
        <v>5000</v>
      </c>
      <c r="AU507" s="76">
        <f t="shared" ca="1" si="448"/>
        <v>5000</v>
      </c>
      <c r="AV507" s="76">
        <f t="shared" ca="1" si="448"/>
        <v>5000</v>
      </c>
      <c r="AW507" s="76">
        <f t="shared" ca="1" si="448"/>
        <v>5000</v>
      </c>
      <c r="AX507" s="76">
        <f t="shared" ca="1" si="448"/>
        <v>5000</v>
      </c>
      <c r="AY507" s="76">
        <f t="shared" ca="1" si="448"/>
        <v>5000</v>
      </c>
      <c r="AZ507" s="76">
        <f t="shared" ca="1" si="448"/>
        <v>5000</v>
      </c>
      <c r="BA507" s="76">
        <f t="shared" ca="1" si="448"/>
        <v>5000</v>
      </c>
      <c r="BB507" s="76">
        <f t="shared" ca="1" si="448"/>
        <v>5000</v>
      </c>
      <c r="BC507" s="76">
        <f t="shared" ca="1" si="448"/>
        <v>5000</v>
      </c>
      <c r="BD507" s="76">
        <f t="shared" ca="1" si="448"/>
        <v>5000</v>
      </c>
      <c r="BE507" s="76">
        <f t="shared" ca="1" si="448"/>
        <v>5000</v>
      </c>
      <c r="BF507" s="76">
        <f t="shared" ca="1" si="448"/>
        <v>5000</v>
      </c>
      <c r="BG507" s="76">
        <f t="shared" ca="1" si="448"/>
        <v>5000</v>
      </c>
      <c r="BH507" s="76">
        <f t="shared" ca="1" si="448"/>
        <v>5000</v>
      </c>
      <c r="BI507" s="76">
        <f t="shared" ca="1" si="448"/>
        <v>5000</v>
      </c>
      <c r="BJ507" s="76">
        <f t="shared" ca="1" si="448"/>
        <v>5000</v>
      </c>
      <c r="BK507" s="76">
        <f t="shared" ca="1" si="448"/>
        <v>5000</v>
      </c>
      <c r="BL507" s="76">
        <f t="shared" ca="1" si="448"/>
        <v>5000</v>
      </c>
      <c r="BM507" s="76">
        <f t="shared" ca="1" si="448"/>
        <v>5000</v>
      </c>
      <c r="BN507" s="76">
        <f t="shared" ca="1" si="448"/>
        <v>5000</v>
      </c>
      <c r="BO507" s="76">
        <f t="shared" ref="BO507:CK507" ca="1" si="449">+BN506</f>
        <v>5000</v>
      </c>
      <c r="BP507" s="76">
        <f t="shared" ca="1" si="449"/>
        <v>5000</v>
      </c>
      <c r="BQ507" s="76">
        <f t="shared" ca="1" si="449"/>
        <v>5000</v>
      </c>
      <c r="BR507" s="76">
        <f t="shared" ca="1" si="449"/>
        <v>5000</v>
      </c>
      <c r="BS507" s="76">
        <f t="shared" ca="1" si="449"/>
        <v>5000</v>
      </c>
      <c r="BT507" s="76">
        <f t="shared" ca="1" si="449"/>
        <v>5000</v>
      </c>
      <c r="BU507" s="76">
        <f t="shared" ca="1" si="449"/>
        <v>5000</v>
      </c>
      <c r="BV507" s="76">
        <f t="shared" ca="1" si="449"/>
        <v>5000</v>
      </c>
      <c r="BW507" s="76">
        <f t="shared" ca="1" si="449"/>
        <v>5000</v>
      </c>
      <c r="BX507" s="76">
        <f t="shared" ca="1" si="449"/>
        <v>5000</v>
      </c>
      <c r="BY507" s="76">
        <f t="shared" ca="1" si="449"/>
        <v>5000</v>
      </c>
      <c r="BZ507" s="76">
        <f t="shared" ca="1" si="449"/>
        <v>5000</v>
      </c>
      <c r="CA507" s="76">
        <f t="shared" ca="1" si="449"/>
        <v>5000</v>
      </c>
      <c r="CB507" s="76">
        <f t="shared" ca="1" si="449"/>
        <v>5000</v>
      </c>
      <c r="CC507" s="76">
        <f t="shared" ca="1" si="449"/>
        <v>5000</v>
      </c>
      <c r="CD507" s="76">
        <f t="shared" ca="1" si="449"/>
        <v>5000</v>
      </c>
      <c r="CE507" s="76">
        <f t="shared" ca="1" si="449"/>
        <v>5000</v>
      </c>
      <c r="CF507" s="76">
        <f t="shared" ca="1" si="449"/>
        <v>5000</v>
      </c>
      <c r="CG507" s="76">
        <f t="shared" ca="1" si="449"/>
        <v>5000</v>
      </c>
      <c r="CH507" s="76">
        <f t="shared" ca="1" si="449"/>
        <v>5000</v>
      </c>
      <c r="CI507" s="76">
        <f t="shared" ca="1" si="449"/>
        <v>5000</v>
      </c>
      <c r="CJ507" s="76">
        <f t="shared" ca="1" si="449"/>
        <v>5000</v>
      </c>
      <c r="CK507" s="76">
        <f t="shared" ca="1" si="449"/>
        <v>5000</v>
      </c>
    </row>
    <row r="508" spans="2:89" outlineLevel="2" x14ac:dyDescent="0.35">
      <c r="B508" s="414">
        <f t="shared" si="406"/>
        <v>18</v>
      </c>
      <c r="C508" s="31"/>
      <c r="D508" t="s">
        <v>929</v>
      </c>
      <c r="E508" s="8" t="str">
        <f t="shared" si="404"/>
        <v>508 GROWTH-PV</v>
      </c>
      <c r="G508" s="31"/>
      <c r="H508" s="16">
        <f t="shared" si="407"/>
        <v>0.72000000000000008</v>
      </c>
      <c r="I508" s="415">
        <v>0</v>
      </c>
      <c r="J508" s="73"/>
      <c r="K508" s="15">
        <f t="shared" si="433"/>
        <v>0</v>
      </c>
      <c r="L508" s="15">
        <f t="shared" ca="1" si="433"/>
        <v>5000</v>
      </c>
      <c r="M508" s="15">
        <f t="shared" ca="1" si="433"/>
        <v>5000</v>
      </c>
      <c r="N508" s="15">
        <f t="shared" ca="1" si="433"/>
        <v>5000</v>
      </c>
      <c r="O508" s="15">
        <f t="shared" ca="1" si="433"/>
        <v>5000</v>
      </c>
      <c r="P508" s="15">
        <f t="shared" si="433"/>
        <v>0</v>
      </c>
      <c r="R508" s="67"/>
      <c r="S508" s="76">
        <f t="shared" si="436"/>
        <v>0</v>
      </c>
      <c r="T508" s="76">
        <f t="shared" si="436"/>
        <v>0</v>
      </c>
      <c r="U508" s="76">
        <f t="shared" si="436"/>
        <v>0</v>
      </c>
      <c r="V508" s="76">
        <f t="shared" si="436"/>
        <v>0</v>
      </c>
      <c r="W508" s="76">
        <f t="shared" si="436"/>
        <v>0</v>
      </c>
      <c r="X508" s="76">
        <f t="shared" si="436"/>
        <v>0</v>
      </c>
      <c r="Y508" s="76">
        <f t="shared" si="436"/>
        <v>0</v>
      </c>
      <c r="Z508" s="76">
        <f t="shared" si="436"/>
        <v>0</v>
      </c>
      <c r="AA508" s="76">
        <f t="shared" si="436"/>
        <v>0</v>
      </c>
      <c r="AB508" s="76">
        <f t="shared" si="436"/>
        <v>0</v>
      </c>
      <c r="AC508" s="76">
        <f t="shared" si="437"/>
        <v>0</v>
      </c>
      <c r="AD508" s="76">
        <f t="shared" si="437"/>
        <v>0</v>
      </c>
      <c r="AE508" s="76">
        <f t="shared" si="437"/>
        <v>0</v>
      </c>
      <c r="AF508" s="76">
        <f t="shared" si="437"/>
        <v>0</v>
      </c>
      <c r="AG508" s="76">
        <f t="shared" si="437"/>
        <v>0</v>
      </c>
      <c r="AH508" s="76">
        <f t="shared" si="437"/>
        <v>0</v>
      </c>
      <c r="AI508" s="76">
        <f t="shared" si="437"/>
        <v>0</v>
      </c>
      <c r="AJ508" s="76">
        <f t="shared" ref="AJ508:BO508" ca="1" si="450">+AI507</f>
        <v>5000</v>
      </c>
      <c r="AK508" s="76">
        <f t="shared" ca="1" si="450"/>
        <v>5000</v>
      </c>
      <c r="AL508" s="76">
        <f t="shared" ca="1" si="450"/>
        <v>5000</v>
      </c>
      <c r="AM508" s="76">
        <f t="shared" ca="1" si="450"/>
        <v>5000</v>
      </c>
      <c r="AN508" s="76">
        <f t="shared" ca="1" si="450"/>
        <v>5000</v>
      </c>
      <c r="AO508" s="76">
        <f t="shared" ca="1" si="450"/>
        <v>5000</v>
      </c>
      <c r="AP508" s="76">
        <f t="shared" ca="1" si="450"/>
        <v>5000</v>
      </c>
      <c r="AQ508" s="76">
        <f t="shared" ca="1" si="450"/>
        <v>5000</v>
      </c>
      <c r="AR508" s="76">
        <f t="shared" ca="1" si="450"/>
        <v>5000</v>
      </c>
      <c r="AS508" s="76">
        <f t="shared" ca="1" si="450"/>
        <v>5000</v>
      </c>
      <c r="AT508" s="76">
        <f t="shared" ca="1" si="450"/>
        <v>5000</v>
      </c>
      <c r="AU508" s="76">
        <f t="shared" ca="1" si="450"/>
        <v>5000</v>
      </c>
      <c r="AV508" s="76">
        <f t="shared" ca="1" si="450"/>
        <v>5000</v>
      </c>
      <c r="AW508" s="76">
        <f t="shared" ca="1" si="450"/>
        <v>5000</v>
      </c>
      <c r="AX508" s="76">
        <f t="shared" ca="1" si="450"/>
        <v>5000</v>
      </c>
      <c r="AY508" s="76">
        <f t="shared" ca="1" si="450"/>
        <v>5000</v>
      </c>
      <c r="AZ508" s="76">
        <f t="shared" ca="1" si="450"/>
        <v>5000</v>
      </c>
      <c r="BA508" s="76">
        <f t="shared" ca="1" si="450"/>
        <v>5000</v>
      </c>
      <c r="BB508" s="76">
        <f t="shared" ca="1" si="450"/>
        <v>5000</v>
      </c>
      <c r="BC508" s="76">
        <f t="shared" ca="1" si="450"/>
        <v>5000</v>
      </c>
      <c r="BD508" s="76">
        <f t="shared" ca="1" si="450"/>
        <v>5000</v>
      </c>
      <c r="BE508" s="76">
        <f t="shared" ca="1" si="450"/>
        <v>5000</v>
      </c>
      <c r="BF508" s="76">
        <f t="shared" ca="1" si="450"/>
        <v>5000</v>
      </c>
      <c r="BG508" s="76">
        <f t="shared" ca="1" si="450"/>
        <v>5000</v>
      </c>
      <c r="BH508" s="76">
        <f t="shared" ca="1" si="450"/>
        <v>5000</v>
      </c>
      <c r="BI508" s="76">
        <f t="shared" ca="1" si="450"/>
        <v>5000</v>
      </c>
      <c r="BJ508" s="76">
        <f t="shared" ca="1" si="450"/>
        <v>5000</v>
      </c>
      <c r="BK508" s="76">
        <f t="shared" ca="1" si="450"/>
        <v>5000</v>
      </c>
      <c r="BL508" s="76">
        <f t="shared" ca="1" si="450"/>
        <v>5000</v>
      </c>
      <c r="BM508" s="76">
        <f t="shared" ca="1" si="450"/>
        <v>5000</v>
      </c>
      <c r="BN508" s="76">
        <f t="shared" ca="1" si="450"/>
        <v>5000</v>
      </c>
      <c r="BO508" s="76">
        <f t="shared" ca="1" si="450"/>
        <v>5000</v>
      </c>
      <c r="BP508" s="76">
        <f t="shared" ref="BP508:CK508" ca="1" si="451">+BO507</f>
        <v>5000</v>
      </c>
      <c r="BQ508" s="76">
        <f t="shared" ca="1" si="451"/>
        <v>5000</v>
      </c>
      <c r="BR508" s="76">
        <f t="shared" ca="1" si="451"/>
        <v>5000</v>
      </c>
      <c r="BS508" s="76">
        <f t="shared" ca="1" si="451"/>
        <v>5000</v>
      </c>
      <c r="BT508" s="76">
        <f t="shared" ca="1" si="451"/>
        <v>5000</v>
      </c>
      <c r="BU508" s="76">
        <f t="shared" ca="1" si="451"/>
        <v>5000</v>
      </c>
      <c r="BV508" s="76">
        <f t="shared" ca="1" si="451"/>
        <v>5000</v>
      </c>
      <c r="BW508" s="76">
        <f t="shared" ca="1" si="451"/>
        <v>5000</v>
      </c>
      <c r="BX508" s="76">
        <f t="shared" ca="1" si="451"/>
        <v>5000</v>
      </c>
      <c r="BY508" s="76">
        <f t="shared" ca="1" si="451"/>
        <v>5000</v>
      </c>
      <c r="BZ508" s="76">
        <f t="shared" ca="1" si="451"/>
        <v>5000</v>
      </c>
      <c r="CA508" s="76">
        <f t="shared" ca="1" si="451"/>
        <v>5000</v>
      </c>
      <c r="CB508" s="76">
        <f t="shared" ca="1" si="451"/>
        <v>5000</v>
      </c>
      <c r="CC508" s="76">
        <f t="shared" ca="1" si="451"/>
        <v>5000</v>
      </c>
      <c r="CD508" s="76">
        <f t="shared" ca="1" si="451"/>
        <v>5000</v>
      </c>
      <c r="CE508" s="76">
        <f t="shared" ca="1" si="451"/>
        <v>5000</v>
      </c>
      <c r="CF508" s="76">
        <f t="shared" ca="1" si="451"/>
        <v>5000</v>
      </c>
      <c r="CG508" s="76">
        <f t="shared" ca="1" si="451"/>
        <v>5000</v>
      </c>
      <c r="CH508" s="76">
        <f t="shared" ca="1" si="451"/>
        <v>5000</v>
      </c>
      <c r="CI508" s="76">
        <f t="shared" ca="1" si="451"/>
        <v>5000</v>
      </c>
      <c r="CJ508" s="76">
        <f t="shared" ca="1" si="451"/>
        <v>5000</v>
      </c>
      <c r="CK508" s="76">
        <f t="shared" ca="1" si="451"/>
        <v>5000</v>
      </c>
    </row>
    <row r="509" spans="2:89" outlineLevel="2" x14ac:dyDescent="0.35">
      <c r="B509" s="414">
        <f t="shared" si="406"/>
        <v>19</v>
      </c>
      <c r="C509" s="31"/>
      <c r="D509" t="s">
        <v>929</v>
      </c>
      <c r="E509" s="8" t="str">
        <f t="shared" si="404"/>
        <v>509 GROWTH-PV</v>
      </c>
      <c r="G509" s="31"/>
      <c r="H509" s="16">
        <f t="shared" si="407"/>
        <v>0.76000000000000012</v>
      </c>
      <c r="I509" s="415">
        <v>0</v>
      </c>
      <c r="J509" s="73"/>
      <c r="K509" s="15">
        <f t="shared" si="433"/>
        <v>0</v>
      </c>
      <c r="L509" s="15">
        <f t="shared" ca="1" si="433"/>
        <v>5000</v>
      </c>
      <c r="M509" s="15">
        <f t="shared" ca="1" si="433"/>
        <v>5000</v>
      </c>
      <c r="N509" s="15">
        <f t="shared" ca="1" si="433"/>
        <v>5000</v>
      </c>
      <c r="O509" s="15">
        <f t="shared" ca="1" si="433"/>
        <v>5000</v>
      </c>
      <c r="P509" s="15">
        <f t="shared" si="433"/>
        <v>0</v>
      </c>
      <c r="R509" s="67"/>
      <c r="S509" s="76">
        <f t="shared" si="436"/>
        <v>0</v>
      </c>
      <c r="T509" s="76">
        <f t="shared" si="436"/>
        <v>0</v>
      </c>
      <c r="U509" s="76">
        <f t="shared" si="436"/>
        <v>0</v>
      </c>
      <c r="V509" s="76">
        <f t="shared" si="436"/>
        <v>0</v>
      </c>
      <c r="W509" s="76">
        <f t="shared" si="436"/>
        <v>0</v>
      </c>
      <c r="X509" s="76">
        <f t="shared" si="436"/>
        <v>0</v>
      </c>
      <c r="Y509" s="76">
        <f t="shared" si="436"/>
        <v>0</v>
      </c>
      <c r="Z509" s="76">
        <f t="shared" si="436"/>
        <v>0</v>
      </c>
      <c r="AA509" s="76">
        <f t="shared" si="436"/>
        <v>0</v>
      </c>
      <c r="AB509" s="76">
        <f t="shared" si="436"/>
        <v>0</v>
      </c>
      <c r="AC509" s="76">
        <f t="shared" si="437"/>
        <v>0</v>
      </c>
      <c r="AD509" s="76">
        <f t="shared" si="437"/>
        <v>0</v>
      </c>
      <c r="AE509" s="76">
        <f t="shared" si="437"/>
        <v>0</v>
      </c>
      <c r="AF509" s="76">
        <f t="shared" si="437"/>
        <v>0</v>
      </c>
      <c r="AG509" s="76">
        <f t="shared" si="437"/>
        <v>0</v>
      </c>
      <c r="AH509" s="76">
        <f t="shared" si="437"/>
        <v>0</v>
      </c>
      <c r="AI509" s="76">
        <f t="shared" si="437"/>
        <v>0</v>
      </c>
      <c r="AJ509" s="76">
        <f t="shared" si="437"/>
        <v>0</v>
      </c>
      <c r="AK509" s="76">
        <f t="shared" ref="AK509:BP509" ca="1" si="452">+AJ508</f>
        <v>5000</v>
      </c>
      <c r="AL509" s="76">
        <f t="shared" ca="1" si="452"/>
        <v>5000</v>
      </c>
      <c r="AM509" s="76">
        <f t="shared" ca="1" si="452"/>
        <v>5000</v>
      </c>
      <c r="AN509" s="76">
        <f t="shared" ca="1" si="452"/>
        <v>5000</v>
      </c>
      <c r="AO509" s="76">
        <f t="shared" ca="1" si="452"/>
        <v>5000</v>
      </c>
      <c r="AP509" s="76">
        <f t="shared" ca="1" si="452"/>
        <v>5000</v>
      </c>
      <c r="AQ509" s="76">
        <f t="shared" ca="1" si="452"/>
        <v>5000</v>
      </c>
      <c r="AR509" s="76">
        <f t="shared" ca="1" si="452"/>
        <v>5000</v>
      </c>
      <c r="AS509" s="76">
        <f t="shared" ca="1" si="452"/>
        <v>5000</v>
      </c>
      <c r="AT509" s="76">
        <f t="shared" ca="1" si="452"/>
        <v>5000</v>
      </c>
      <c r="AU509" s="76">
        <f t="shared" ca="1" si="452"/>
        <v>5000</v>
      </c>
      <c r="AV509" s="76">
        <f t="shared" ca="1" si="452"/>
        <v>5000</v>
      </c>
      <c r="AW509" s="76">
        <f t="shared" ca="1" si="452"/>
        <v>5000</v>
      </c>
      <c r="AX509" s="76">
        <f t="shared" ca="1" si="452"/>
        <v>5000</v>
      </c>
      <c r="AY509" s="76">
        <f t="shared" ca="1" si="452"/>
        <v>5000</v>
      </c>
      <c r="AZ509" s="76">
        <f t="shared" ca="1" si="452"/>
        <v>5000</v>
      </c>
      <c r="BA509" s="76">
        <f t="shared" ca="1" si="452"/>
        <v>5000</v>
      </c>
      <c r="BB509" s="76">
        <f t="shared" ca="1" si="452"/>
        <v>5000</v>
      </c>
      <c r="BC509" s="76">
        <f t="shared" ca="1" si="452"/>
        <v>5000</v>
      </c>
      <c r="BD509" s="76">
        <f t="shared" ca="1" si="452"/>
        <v>5000</v>
      </c>
      <c r="BE509" s="76">
        <f t="shared" ca="1" si="452"/>
        <v>5000</v>
      </c>
      <c r="BF509" s="76">
        <f t="shared" ca="1" si="452"/>
        <v>5000</v>
      </c>
      <c r="BG509" s="76">
        <f t="shared" ca="1" si="452"/>
        <v>5000</v>
      </c>
      <c r="BH509" s="76">
        <f t="shared" ca="1" si="452"/>
        <v>5000</v>
      </c>
      <c r="BI509" s="76">
        <f t="shared" ca="1" si="452"/>
        <v>5000</v>
      </c>
      <c r="BJ509" s="76">
        <f t="shared" ca="1" si="452"/>
        <v>5000</v>
      </c>
      <c r="BK509" s="76">
        <f t="shared" ca="1" si="452"/>
        <v>5000</v>
      </c>
      <c r="BL509" s="76">
        <f t="shared" ca="1" si="452"/>
        <v>5000</v>
      </c>
      <c r="BM509" s="76">
        <f t="shared" ca="1" si="452"/>
        <v>5000</v>
      </c>
      <c r="BN509" s="76">
        <f t="shared" ca="1" si="452"/>
        <v>5000</v>
      </c>
      <c r="BO509" s="76">
        <f t="shared" ca="1" si="452"/>
        <v>5000</v>
      </c>
      <c r="BP509" s="76">
        <f t="shared" ca="1" si="452"/>
        <v>5000</v>
      </c>
      <c r="BQ509" s="76">
        <f t="shared" ref="BQ509:CK509" ca="1" si="453">+BP508</f>
        <v>5000</v>
      </c>
      <c r="BR509" s="76">
        <f t="shared" ca="1" si="453"/>
        <v>5000</v>
      </c>
      <c r="BS509" s="76">
        <f t="shared" ca="1" si="453"/>
        <v>5000</v>
      </c>
      <c r="BT509" s="76">
        <f t="shared" ca="1" si="453"/>
        <v>5000</v>
      </c>
      <c r="BU509" s="76">
        <f t="shared" ca="1" si="453"/>
        <v>5000</v>
      </c>
      <c r="BV509" s="76">
        <f t="shared" ca="1" si="453"/>
        <v>5000</v>
      </c>
      <c r="BW509" s="76">
        <f t="shared" ca="1" si="453"/>
        <v>5000</v>
      </c>
      <c r="BX509" s="76">
        <f t="shared" ca="1" si="453"/>
        <v>5000</v>
      </c>
      <c r="BY509" s="76">
        <f t="shared" ca="1" si="453"/>
        <v>5000</v>
      </c>
      <c r="BZ509" s="76">
        <f t="shared" ca="1" si="453"/>
        <v>5000</v>
      </c>
      <c r="CA509" s="76">
        <f t="shared" ca="1" si="453"/>
        <v>5000</v>
      </c>
      <c r="CB509" s="76">
        <f t="shared" ca="1" si="453"/>
        <v>5000</v>
      </c>
      <c r="CC509" s="76">
        <f t="shared" ca="1" si="453"/>
        <v>5000</v>
      </c>
      <c r="CD509" s="76">
        <f t="shared" ca="1" si="453"/>
        <v>5000</v>
      </c>
      <c r="CE509" s="76">
        <f t="shared" ca="1" si="453"/>
        <v>5000</v>
      </c>
      <c r="CF509" s="76">
        <f t="shared" ca="1" si="453"/>
        <v>5000</v>
      </c>
      <c r="CG509" s="76">
        <f t="shared" ca="1" si="453"/>
        <v>5000</v>
      </c>
      <c r="CH509" s="76">
        <f t="shared" ca="1" si="453"/>
        <v>5000</v>
      </c>
      <c r="CI509" s="76">
        <f t="shared" ca="1" si="453"/>
        <v>5000</v>
      </c>
      <c r="CJ509" s="76">
        <f t="shared" ca="1" si="453"/>
        <v>5000</v>
      </c>
      <c r="CK509" s="76">
        <f t="shared" ca="1" si="453"/>
        <v>5000</v>
      </c>
    </row>
    <row r="510" spans="2:89" outlineLevel="2" x14ac:dyDescent="0.35">
      <c r="B510" s="414">
        <f t="shared" si="406"/>
        <v>20</v>
      </c>
      <c r="C510" s="31"/>
      <c r="D510" t="s">
        <v>929</v>
      </c>
      <c r="E510" s="8" t="str">
        <f t="shared" si="404"/>
        <v>510 GROWTH-PV</v>
      </c>
      <c r="G510" s="31"/>
      <c r="H510" s="16">
        <f t="shared" si="407"/>
        <v>0.80000000000000016</v>
      </c>
      <c r="I510" s="415">
        <v>0</v>
      </c>
      <c r="J510" s="73"/>
      <c r="K510" s="15">
        <f t="shared" si="433"/>
        <v>0</v>
      </c>
      <c r="L510" s="15">
        <f t="shared" ca="1" si="433"/>
        <v>5000</v>
      </c>
      <c r="M510" s="15">
        <f t="shared" ca="1" si="433"/>
        <v>5000</v>
      </c>
      <c r="N510" s="15">
        <f t="shared" ca="1" si="433"/>
        <v>5000</v>
      </c>
      <c r="O510" s="15">
        <f t="shared" ca="1" si="433"/>
        <v>5000</v>
      </c>
      <c r="P510" s="15">
        <f t="shared" si="433"/>
        <v>0</v>
      </c>
      <c r="R510" s="67"/>
      <c r="S510" s="76">
        <f t="shared" si="436"/>
        <v>0</v>
      </c>
      <c r="T510" s="76">
        <f t="shared" si="436"/>
        <v>0</v>
      </c>
      <c r="U510" s="76">
        <f t="shared" si="436"/>
        <v>0</v>
      </c>
      <c r="V510" s="76">
        <f t="shared" si="436"/>
        <v>0</v>
      </c>
      <c r="W510" s="76">
        <f t="shared" si="436"/>
        <v>0</v>
      </c>
      <c r="X510" s="76">
        <f t="shared" si="436"/>
        <v>0</v>
      </c>
      <c r="Y510" s="76">
        <f t="shared" si="436"/>
        <v>0</v>
      </c>
      <c r="Z510" s="76">
        <f t="shared" si="436"/>
        <v>0</v>
      </c>
      <c r="AA510" s="76">
        <f t="shared" si="436"/>
        <v>0</v>
      </c>
      <c r="AB510" s="76">
        <f t="shared" si="436"/>
        <v>0</v>
      </c>
      <c r="AC510" s="76">
        <f t="shared" si="437"/>
        <v>0</v>
      </c>
      <c r="AD510" s="76">
        <f t="shared" si="437"/>
        <v>0</v>
      </c>
      <c r="AE510" s="76">
        <f t="shared" si="437"/>
        <v>0</v>
      </c>
      <c r="AF510" s="76">
        <f t="shared" si="437"/>
        <v>0</v>
      </c>
      <c r="AG510" s="76">
        <f t="shared" si="437"/>
        <v>0</v>
      </c>
      <c r="AH510" s="76">
        <f t="shared" si="437"/>
        <v>0</v>
      </c>
      <c r="AI510" s="76">
        <f t="shared" si="437"/>
        <v>0</v>
      </c>
      <c r="AJ510" s="76">
        <f t="shared" si="437"/>
        <v>0</v>
      </c>
      <c r="AK510" s="76">
        <f t="shared" si="437"/>
        <v>0</v>
      </c>
      <c r="AL510" s="76">
        <f t="shared" ref="AL510:BQ510" ca="1" si="454">+AK509</f>
        <v>5000</v>
      </c>
      <c r="AM510" s="76">
        <f t="shared" ca="1" si="454"/>
        <v>5000</v>
      </c>
      <c r="AN510" s="76">
        <f t="shared" ca="1" si="454"/>
        <v>5000</v>
      </c>
      <c r="AO510" s="76">
        <f t="shared" ca="1" si="454"/>
        <v>5000</v>
      </c>
      <c r="AP510" s="76">
        <f t="shared" ca="1" si="454"/>
        <v>5000</v>
      </c>
      <c r="AQ510" s="76">
        <f t="shared" ca="1" si="454"/>
        <v>5000</v>
      </c>
      <c r="AR510" s="76">
        <f t="shared" ca="1" si="454"/>
        <v>5000</v>
      </c>
      <c r="AS510" s="76">
        <f t="shared" ca="1" si="454"/>
        <v>5000</v>
      </c>
      <c r="AT510" s="76">
        <f t="shared" ca="1" si="454"/>
        <v>5000</v>
      </c>
      <c r="AU510" s="76">
        <f t="shared" ca="1" si="454"/>
        <v>5000</v>
      </c>
      <c r="AV510" s="76">
        <f t="shared" ca="1" si="454"/>
        <v>5000</v>
      </c>
      <c r="AW510" s="76">
        <f t="shared" ca="1" si="454"/>
        <v>5000</v>
      </c>
      <c r="AX510" s="76">
        <f t="shared" ca="1" si="454"/>
        <v>5000</v>
      </c>
      <c r="AY510" s="76">
        <f t="shared" ca="1" si="454"/>
        <v>5000</v>
      </c>
      <c r="AZ510" s="76">
        <f t="shared" ca="1" si="454"/>
        <v>5000</v>
      </c>
      <c r="BA510" s="76">
        <f t="shared" ca="1" si="454"/>
        <v>5000</v>
      </c>
      <c r="BB510" s="76">
        <f t="shared" ca="1" si="454"/>
        <v>5000</v>
      </c>
      <c r="BC510" s="76">
        <f t="shared" ca="1" si="454"/>
        <v>5000</v>
      </c>
      <c r="BD510" s="76">
        <f t="shared" ca="1" si="454"/>
        <v>5000</v>
      </c>
      <c r="BE510" s="76">
        <f t="shared" ca="1" si="454"/>
        <v>5000</v>
      </c>
      <c r="BF510" s="76">
        <f t="shared" ca="1" si="454"/>
        <v>5000</v>
      </c>
      <c r="BG510" s="76">
        <f t="shared" ca="1" si="454"/>
        <v>5000</v>
      </c>
      <c r="BH510" s="76">
        <f t="shared" ca="1" si="454"/>
        <v>5000</v>
      </c>
      <c r="BI510" s="76">
        <f t="shared" ca="1" si="454"/>
        <v>5000</v>
      </c>
      <c r="BJ510" s="76">
        <f t="shared" ca="1" si="454"/>
        <v>5000</v>
      </c>
      <c r="BK510" s="76">
        <f t="shared" ca="1" si="454"/>
        <v>5000</v>
      </c>
      <c r="BL510" s="76">
        <f t="shared" ca="1" si="454"/>
        <v>5000</v>
      </c>
      <c r="BM510" s="76">
        <f t="shared" ca="1" si="454"/>
        <v>5000</v>
      </c>
      <c r="BN510" s="76">
        <f t="shared" ca="1" si="454"/>
        <v>5000</v>
      </c>
      <c r="BO510" s="76">
        <f t="shared" ca="1" si="454"/>
        <v>5000</v>
      </c>
      <c r="BP510" s="76">
        <f t="shared" ca="1" si="454"/>
        <v>5000</v>
      </c>
      <c r="BQ510" s="76">
        <f t="shared" ca="1" si="454"/>
        <v>5000</v>
      </c>
      <c r="BR510" s="76">
        <f t="shared" ref="BR510:CK510" ca="1" si="455">+BQ509</f>
        <v>5000</v>
      </c>
      <c r="BS510" s="76">
        <f t="shared" ca="1" si="455"/>
        <v>5000</v>
      </c>
      <c r="BT510" s="76">
        <f t="shared" ca="1" si="455"/>
        <v>5000</v>
      </c>
      <c r="BU510" s="76">
        <f t="shared" ca="1" si="455"/>
        <v>5000</v>
      </c>
      <c r="BV510" s="76">
        <f t="shared" ca="1" si="455"/>
        <v>5000</v>
      </c>
      <c r="BW510" s="76">
        <f t="shared" ca="1" si="455"/>
        <v>5000</v>
      </c>
      <c r="BX510" s="76">
        <f t="shared" ca="1" si="455"/>
        <v>5000</v>
      </c>
      <c r="BY510" s="76">
        <f t="shared" ca="1" si="455"/>
        <v>5000</v>
      </c>
      <c r="BZ510" s="76">
        <f t="shared" ca="1" si="455"/>
        <v>5000</v>
      </c>
      <c r="CA510" s="76">
        <f t="shared" ca="1" si="455"/>
        <v>5000</v>
      </c>
      <c r="CB510" s="76">
        <f t="shared" ca="1" si="455"/>
        <v>5000</v>
      </c>
      <c r="CC510" s="76">
        <f t="shared" ca="1" si="455"/>
        <v>5000</v>
      </c>
      <c r="CD510" s="76">
        <f t="shared" ca="1" si="455"/>
        <v>5000</v>
      </c>
      <c r="CE510" s="76">
        <f t="shared" ca="1" si="455"/>
        <v>5000</v>
      </c>
      <c r="CF510" s="76">
        <f t="shared" ca="1" si="455"/>
        <v>5000</v>
      </c>
      <c r="CG510" s="76">
        <f t="shared" ca="1" si="455"/>
        <v>5000</v>
      </c>
      <c r="CH510" s="76">
        <f t="shared" ca="1" si="455"/>
        <v>5000</v>
      </c>
      <c r="CI510" s="76">
        <f t="shared" ca="1" si="455"/>
        <v>5000</v>
      </c>
      <c r="CJ510" s="76">
        <f t="shared" ca="1" si="455"/>
        <v>5000</v>
      </c>
      <c r="CK510" s="76">
        <f t="shared" ca="1" si="455"/>
        <v>5000</v>
      </c>
    </row>
    <row r="511" spans="2:89" outlineLevel="2" x14ac:dyDescent="0.35">
      <c r="B511" s="414">
        <f t="shared" si="406"/>
        <v>21</v>
      </c>
      <c r="C511" s="31"/>
      <c r="D511" t="s">
        <v>929</v>
      </c>
      <c r="E511" s="8" t="str">
        <f t="shared" si="404"/>
        <v>511 GROWTH-PV</v>
      </c>
      <c r="G511" s="31"/>
      <c r="H511" s="16">
        <f t="shared" si="407"/>
        <v>0.84000000000000019</v>
      </c>
      <c r="I511" s="415">
        <v>0</v>
      </c>
      <c r="J511" s="73"/>
      <c r="K511" s="15">
        <f t="shared" ref="K511:P516" si="456">SUMIF($4:$4,K$2,511:511)</f>
        <v>0</v>
      </c>
      <c r="L511" s="15">
        <f t="shared" ca="1" si="456"/>
        <v>5000</v>
      </c>
      <c r="M511" s="15">
        <f t="shared" ca="1" si="456"/>
        <v>5000</v>
      </c>
      <c r="N511" s="15">
        <f t="shared" ca="1" si="456"/>
        <v>5000</v>
      </c>
      <c r="O511" s="15">
        <f t="shared" ca="1" si="456"/>
        <v>5000</v>
      </c>
      <c r="P511" s="15">
        <f t="shared" si="456"/>
        <v>0</v>
      </c>
      <c r="R511" s="67"/>
      <c r="S511" s="76">
        <f t="shared" si="436"/>
        <v>0</v>
      </c>
      <c r="T511" s="76">
        <f t="shared" si="436"/>
        <v>0</v>
      </c>
      <c r="U511" s="76">
        <f t="shared" si="436"/>
        <v>0</v>
      </c>
      <c r="V511" s="76">
        <f t="shared" si="436"/>
        <v>0</v>
      </c>
      <c r="W511" s="76">
        <f t="shared" si="436"/>
        <v>0</v>
      </c>
      <c r="X511" s="76">
        <f t="shared" si="436"/>
        <v>0</v>
      </c>
      <c r="Y511" s="76">
        <f t="shared" si="436"/>
        <v>0</v>
      </c>
      <c r="Z511" s="76">
        <f t="shared" si="436"/>
        <v>0</v>
      </c>
      <c r="AA511" s="76">
        <f t="shared" si="436"/>
        <v>0</v>
      </c>
      <c r="AB511" s="76">
        <f t="shared" si="436"/>
        <v>0</v>
      </c>
      <c r="AC511" s="76">
        <f t="shared" si="437"/>
        <v>0</v>
      </c>
      <c r="AD511" s="76">
        <f t="shared" si="437"/>
        <v>0</v>
      </c>
      <c r="AE511" s="76">
        <f t="shared" si="437"/>
        <v>0</v>
      </c>
      <c r="AF511" s="76">
        <f t="shared" si="437"/>
        <v>0</v>
      </c>
      <c r="AG511" s="76">
        <f t="shared" si="437"/>
        <v>0</v>
      </c>
      <c r="AH511" s="76">
        <f t="shared" si="437"/>
        <v>0</v>
      </c>
      <c r="AI511" s="76">
        <f t="shared" si="437"/>
        <v>0</v>
      </c>
      <c r="AJ511" s="76">
        <f t="shared" si="437"/>
        <v>0</v>
      </c>
      <c r="AK511" s="76">
        <f t="shared" si="437"/>
        <v>0</v>
      </c>
      <c r="AL511" s="76">
        <f t="shared" si="437"/>
        <v>0</v>
      </c>
      <c r="AM511" s="76">
        <f t="shared" ref="AM511:BR511" ca="1" si="457">+AL510</f>
        <v>5000</v>
      </c>
      <c r="AN511" s="76">
        <f t="shared" ca="1" si="457"/>
        <v>5000</v>
      </c>
      <c r="AO511" s="76">
        <f t="shared" ca="1" si="457"/>
        <v>5000</v>
      </c>
      <c r="AP511" s="76">
        <f t="shared" ca="1" si="457"/>
        <v>5000</v>
      </c>
      <c r="AQ511" s="76">
        <f t="shared" ca="1" si="457"/>
        <v>5000</v>
      </c>
      <c r="AR511" s="76">
        <f t="shared" ca="1" si="457"/>
        <v>5000</v>
      </c>
      <c r="AS511" s="76">
        <f t="shared" ca="1" si="457"/>
        <v>5000</v>
      </c>
      <c r="AT511" s="76">
        <f t="shared" ca="1" si="457"/>
        <v>5000</v>
      </c>
      <c r="AU511" s="76">
        <f t="shared" ca="1" si="457"/>
        <v>5000</v>
      </c>
      <c r="AV511" s="76">
        <f t="shared" ca="1" si="457"/>
        <v>5000</v>
      </c>
      <c r="AW511" s="76">
        <f t="shared" ca="1" si="457"/>
        <v>5000</v>
      </c>
      <c r="AX511" s="76">
        <f t="shared" ca="1" si="457"/>
        <v>5000</v>
      </c>
      <c r="AY511" s="76">
        <f t="shared" ca="1" si="457"/>
        <v>5000</v>
      </c>
      <c r="AZ511" s="76">
        <f t="shared" ca="1" si="457"/>
        <v>5000</v>
      </c>
      <c r="BA511" s="76">
        <f t="shared" ca="1" si="457"/>
        <v>5000</v>
      </c>
      <c r="BB511" s="76">
        <f t="shared" ca="1" si="457"/>
        <v>5000</v>
      </c>
      <c r="BC511" s="76">
        <f t="shared" ca="1" si="457"/>
        <v>5000</v>
      </c>
      <c r="BD511" s="76">
        <f t="shared" ca="1" si="457"/>
        <v>5000</v>
      </c>
      <c r="BE511" s="76">
        <f t="shared" ca="1" si="457"/>
        <v>5000</v>
      </c>
      <c r="BF511" s="76">
        <f t="shared" ca="1" si="457"/>
        <v>5000</v>
      </c>
      <c r="BG511" s="76">
        <f t="shared" ca="1" si="457"/>
        <v>5000</v>
      </c>
      <c r="BH511" s="76">
        <f t="shared" ca="1" si="457"/>
        <v>5000</v>
      </c>
      <c r="BI511" s="76">
        <f t="shared" ca="1" si="457"/>
        <v>5000</v>
      </c>
      <c r="BJ511" s="76">
        <f t="shared" ca="1" si="457"/>
        <v>5000</v>
      </c>
      <c r="BK511" s="76">
        <f t="shared" ca="1" si="457"/>
        <v>5000</v>
      </c>
      <c r="BL511" s="76">
        <f t="shared" ca="1" si="457"/>
        <v>5000</v>
      </c>
      <c r="BM511" s="76">
        <f t="shared" ca="1" si="457"/>
        <v>5000</v>
      </c>
      <c r="BN511" s="76">
        <f t="shared" ca="1" si="457"/>
        <v>5000</v>
      </c>
      <c r="BO511" s="76">
        <f t="shared" ca="1" si="457"/>
        <v>5000</v>
      </c>
      <c r="BP511" s="76">
        <f t="shared" ca="1" si="457"/>
        <v>5000</v>
      </c>
      <c r="BQ511" s="76">
        <f t="shared" ca="1" si="457"/>
        <v>5000</v>
      </c>
      <c r="BR511" s="76">
        <f t="shared" ca="1" si="457"/>
        <v>5000</v>
      </c>
      <c r="BS511" s="76">
        <f t="shared" ref="BS511:CK511" ca="1" si="458">+BR510</f>
        <v>5000</v>
      </c>
      <c r="BT511" s="76">
        <f t="shared" ca="1" si="458"/>
        <v>5000</v>
      </c>
      <c r="BU511" s="76">
        <f t="shared" ca="1" si="458"/>
        <v>5000</v>
      </c>
      <c r="BV511" s="76">
        <f t="shared" ca="1" si="458"/>
        <v>5000</v>
      </c>
      <c r="BW511" s="76">
        <f t="shared" ca="1" si="458"/>
        <v>5000</v>
      </c>
      <c r="BX511" s="76">
        <f t="shared" ca="1" si="458"/>
        <v>5000</v>
      </c>
      <c r="BY511" s="76">
        <f t="shared" ca="1" si="458"/>
        <v>5000</v>
      </c>
      <c r="BZ511" s="76">
        <f t="shared" ca="1" si="458"/>
        <v>5000</v>
      </c>
      <c r="CA511" s="76">
        <f t="shared" ca="1" si="458"/>
        <v>5000</v>
      </c>
      <c r="CB511" s="76">
        <f t="shared" ca="1" si="458"/>
        <v>5000</v>
      </c>
      <c r="CC511" s="76">
        <f t="shared" ca="1" si="458"/>
        <v>5000</v>
      </c>
      <c r="CD511" s="76">
        <f t="shared" ca="1" si="458"/>
        <v>5000</v>
      </c>
      <c r="CE511" s="76">
        <f t="shared" ca="1" si="458"/>
        <v>5000</v>
      </c>
      <c r="CF511" s="76">
        <f t="shared" ca="1" si="458"/>
        <v>5000</v>
      </c>
      <c r="CG511" s="76">
        <f t="shared" ca="1" si="458"/>
        <v>5000</v>
      </c>
      <c r="CH511" s="76">
        <f t="shared" ca="1" si="458"/>
        <v>5000</v>
      </c>
      <c r="CI511" s="76">
        <f t="shared" ca="1" si="458"/>
        <v>5000</v>
      </c>
      <c r="CJ511" s="76">
        <f t="shared" ca="1" si="458"/>
        <v>5000</v>
      </c>
      <c r="CK511" s="76">
        <f t="shared" ca="1" si="458"/>
        <v>5000</v>
      </c>
    </row>
    <row r="512" spans="2:89" outlineLevel="2" x14ac:dyDescent="0.35">
      <c r="B512" s="414">
        <f t="shared" si="406"/>
        <v>22</v>
      </c>
      <c r="C512" s="31"/>
      <c r="D512" t="s">
        <v>929</v>
      </c>
      <c r="E512" s="8" t="str">
        <f t="shared" si="404"/>
        <v>512 GROWTH-PV</v>
      </c>
      <c r="G512" s="31"/>
      <c r="H512" s="16">
        <f t="shared" si="407"/>
        <v>0.88000000000000023</v>
      </c>
      <c r="I512" s="415">
        <v>0</v>
      </c>
      <c r="J512" s="73"/>
      <c r="K512" s="15">
        <f t="shared" si="456"/>
        <v>0</v>
      </c>
      <c r="L512" s="15">
        <f t="shared" ca="1" si="456"/>
        <v>5000</v>
      </c>
      <c r="M512" s="15">
        <f t="shared" ca="1" si="456"/>
        <v>5000</v>
      </c>
      <c r="N512" s="15">
        <f t="shared" ca="1" si="456"/>
        <v>5000</v>
      </c>
      <c r="O512" s="15">
        <f t="shared" ca="1" si="456"/>
        <v>5000</v>
      </c>
      <c r="P512" s="15">
        <f t="shared" si="456"/>
        <v>0</v>
      </c>
      <c r="R512" s="67"/>
      <c r="S512" s="76">
        <f t="shared" si="436"/>
        <v>0</v>
      </c>
      <c r="T512" s="76">
        <f t="shared" si="436"/>
        <v>0</v>
      </c>
      <c r="U512" s="76">
        <f t="shared" si="436"/>
        <v>0</v>
      </c>
      <c r="V512" s="76">
        <f t="shared" si="436"/>
        <v>0</v>
      </c>
      <c r="W512" s="76">
        <f t="shared" si="436"/>
        <v>0</v>
      </c>
      <c r="X512" s="76">
        <f t="shared" si="436"/>
        <v>0</v>
      </c>
      <c r="Y512" s="76">
        <f t="shared" si="436"/>
        <v>0</v>
      </c>
      <c r="Z512" s="76">
        <f t="shared" si="436"/>
        <v>0</v>
      </c>
      <c r="AA512" s="76">
        <f t="shared" si="436"/>
        <v>0</v>
      </c>
      <c r="AB512" s="76">
        <f t="shared" si="436"/>
        <v>0</v>
      </c>
      <c r="AC512" s="76">
        <f t="shared" si="437"/>
        <v>0</v>
      </c>
      <c r="AD512" s="76">
        <f t="shared" si="437"/>
        <v>0</v>
      </c>
      <c r="AE512" s="76">
        <f t="shared" si="437"/>
        <v>0</v>
      </c>
      <c r="AF512" s="76">
        <f t="shared" si="437"/>
        <v>0</v>
      </c>
      <c r="AG512" s="76">
        <f t="shared" si="437"/>
        <v>0</v>
      </c>
      <c r="AH512" s="76">
        <f t="shared" si="437"/>
        <v>0</v>
      </c>
      <c r="AI512" s="76">
        <f t="shared" si="437"/>
        <v>0</v>
      </c>
      <c r="AJ512" s="76">
        <f t="shared" si="437"/>
        <v>0</v>
      </c>
      <c r="AK512" s="76">
        <f t="shared" si="437"/>
        <v>0</v>
      </c>
      <c r="AL512" s="76">
        <f t="shared" si="437"/>
        <v>0</v>
      </c>
      <c r="AM512" s="76">
        <f t="shared" ref="AM512:AO514" si="459">+AL511</f>
        <v>0</v>
      </c>
      <c r="AN512" s="76">
        <f t="shared" ref="AN512:BS512" ca="1" si="460">+AM511</f>
        <v>5000</v>
      </c>
      <c r="AO512" s="76">
        <f t="shared" ca="1" si="460"/>
        <v>5000</v>
      </c>
      <c r="AP512" s="76">
        <f t="shared" ca="1" si="460"/>
        <v>5000</v>
      </c>
      <c r="AQ512" s="76">
        <f t="shared" ca="1" si="460"/>
        <v>5000</v>
      </c>
      <c r="AR512" s="76">
        <f t="shared" ca="1" si="460"/>
        <v>5000</v>
      </c>
      <c r="AS512" s="76">
        <f t="shared" ca="1" si="460"/>
        <v>5000</v>
      </c>
      <c r="AT512" s="76">
        <f t="shared" ca="1" si="460"/>
        <v>5000</v>
      </c>
      <c r="AU512" s="76">
        <f t="shared" ca="1" si="460"/>
        <v>5000</v>
      </c>
      <c r="AV512" s="76">
        <f t="shared" ca="1" si="460"/>
        <v>5000</v>
      </c>
      <c r="AW512" s="76">
        <f t="shared" ca="1" si="460"/>
        <v>5000</v>
      </c>
      <c r="AX512" s="76">
        <f t="shared" ca="1" si="460"/>
        <v>5000</v>
      </c>
      <c r="AY512" s="76">
        <f t="shared" ca="1" si="460"/>
        <v>5000</v>
      </c>
      <c r="AZ512" s="76">
        <f t="shared" ca="1" si="460"/>
        <v>5000</v>
      </c>
      <c r="BA512" s="76">
        <f t="shared" ca="1" si="460"/>
        <v>5000</v>
      </c>
      <c r="BB512" s="76">
        <f t="shared" ca="1" si="460"/>
        <v>5000</v>
      </c>
      <c r="BC512" s="76">
        <f t="shared" ca="1" si="460"/>
        <v>5000</v>
      </c>
      <c r="BD512" s="76">
        <f t="shared" ca="1" si="460"/>
        <v>5000</v>
      </c>
      <c r="BE512" s="76">
        <f t="shared" ca="1" si="460"/>
        <v>5000</v>
      </c>
      <c r="BF512" s="76">
        <f t="shared" ca="1" si="460"/>
        <v>5000</v>
      </c>
      <c r="BG512" s="76">
        <f t="shared" ca="1" si="460"/>
        <v>5000</v>
      </c>
      <c r="BH512" s="76">
        <f t="shared" ca="1" si="460"/>
        <v>5000</v>
      </c>
      <c r="BI512" s="76">
        <f t="shared" ca="1" si="460"/>
        <v>5000</v>
      </c>
      <c r="BJ512" s="76">
        <f t="shared" ca="1" si="460"/>
        <v>5000</v>
      </c>
      <c r="BK512" s="76">
        <f t="shared" ca="1" si="460"/>
        <v>5000</v>
      </c>
      <c r="BL512" s="76">
        <f t="shared" ca="1" si="460"/>
        <v>5000</v>
      </c>
      <c r="BM512" s="76">
        <f t="shared" ca="1" si="460"/>
        <v>5000</v>
      </c>
      <c r="BN512" s="76">
        <f t="shared" ca="1" si="460"/>
        <v>5000</v>
      </c>
      <c r="BO512" s="76">
        <f t="shared" ca="1" si="460"/>
        <v>5000</v>
      </c>
      <c r="BP512" s="76">
        <f t="shared" ca="1" si="460"/>
        <v>5000</v>
      </c>
      <c r="BQ512" s="76">
        <f t="shared" ca="1" si="460"/>
        <v>5000</v>
      </c>
      <c r="BR512" s="76">
        <f t="shared" ca="1" si="460"/>
        <v>5000</v>
      </c>
      <c r="BS512" s="76">
        <f t="shared" ca="1" si="460"/>
        <v>5000</v>
      </c>
      <c r="BT512" s="76">
        <f t="shared" ref="BT512:CK512" ca="1" si="461">+BS511</f>
        <v>5000</v>
      </c>
      <c r="BU512" s="76">
        <f t="shared" ca="1" si="461"/>
        <v>5000</v>
      </c>
      <c r="BV512" s="76">
        <f t="shared" ca="1" si="461"/>
        <v>5000</v>
      </c>
      <c r="BW512" s="76">
        <f t="shared" ca="1" si="461"/>
        <v>5000</v>
      </c>
      <c r="BX512" s="76">
        <f t="shared" ca="1" si="461"/>
        <v>5000</v>
      </c>
      <c r="BY512" s="76">
        <f t="shared" ca="1" si="461"/>
        <v>5000</v>
      </c>
      <c r="BZ512" s="76">
        <f t="shared" ca="1" si="461"/>
        <v>5000</v>
      </c>
      <c r="CA512" s="76">
        <f t="shared" ca="1" si="461"/>
        <v>5000</v>
      </c>
      <c r="CB512" s="76">
        <f t="shared" ca="1" si="461"/>
        <v>5000</v>
      </c>
      <c r="CC512" s="76">
        <f t="shared" ca="1" si="461"/>
        <v>5000</v>
      </c>
      <c r="CD512" s="76">
        <f t="shared" ca="1" si="461"/>
        <v>5000</v>
      </c>
      <c r="CE512" s="76">
        <f t="shared" ca="1" si="461"/>
        <v>5000</v>
      </c>
      <c r="CF512" s="76">
        <f t="shared" ca="1" si="461"/>
        <v>5000</v>
      </c>
      <c r="CG512" s="76">
        <f t="shared" ca="1" si="461"/>
        <v>5000</v>
      </c>
      <c r="CH512" s="76">
        <f t="shared" ca="1" si="461"/>
        <v>5000</v>
      </c>
      <c r="CI512" s="76">
        <f t="shared" ca="1" si="461"/>
        <v>5000</v>
      </c>
      <c r="CJ512" s="76">
        <f t="shared" ca="1" si="461"/>
        <v>5000</v>
      </c>
      <c r="CK512" s="76">
        <f t="shared" ca="1" si="461"/>
        <v>5000</v>
      </c>
    </row>
    <row r="513" spans="2:89" outlineLevel="2" x14ac:dyDescent="0.35">
      <c r="B513" s="414">
        <f t="shared" si="406"/>
        <v>23</v>
      </c>
      <c r="C513" s="31"/>
      <c r="D513" t="s">
        <v>929</v>
      </c>
      <c r="E513" s="8" t="str">
        <f t="shared" si="404"/>
        <v>513 GROWTH-PV</v>
      </c>
      <c r="G513" s="31"/>
      <c r="H513" s="16">
        <f t="shared" si="407"/>
        <v>0.92000000000000026</v>
      </c>
      <c r="I513" s="415">
        <v>0</v>
      </c>
      <c r="J513" s="73"/>
      <c r="K513" s="15">
        <f t="shared" si="456"/>
        <v>0</v>
      </c>
      <c r="L513" s="15">
        <f t="shared" ca="1" si="456"/>
        <v>5000</v>
      </c>
      <c r="M513" s="15">
        <f t="shared" ca="1" si="456"/>
        <v>5000</v>
      </c>
      <c r="N513" s="15">
        <f t="shared" ca="1" si="456"/>
        <v>5000</v>
      </c>
      <c r="O513" s="15">
        <f t="shared" ca="1" si="456"/>
        <v>5000</v>
      </c>
      <c r="P513" s="15">
        <f t="shared" si="456"/>
        <v>0</v>
      </c>
      <c r="R513" s="67"/>
      <c r="S513" s="76">
        <f t="shared" si="436"/>
        <v>0</v>
      </c>
      <c r="T513" s="76">
        <f t="shared" si="436"/>
        <v>0</v>
      </c>
      <c r="U513" s="76">
        <f t="shared" si="436"/>
        <v>0</v>
      </c>
      <c r="V513" s="76">
        <f t="shared" si="436"/>
        <v>0</v>
      </c>
      <c r="W513" s="76">
        <f t="shared" si="436"/>
        <v>0</v>
      </c>
      <c r="X513" s="76">
        <f t="shared" si="436"/>
        <v>0</v>
      </c>
      <c r="Y513" s="76">
        <f t="shared" si="436"/>
        <v>0</v>
      </c>
      <c r="Z513" s="76">
        <f t="shared" si="436"/>
        <v>0</v>
      </c>
      <c r="AA513" s="76">
        <f t="shared" si="436"/>
        <v>0</v>
      </c>
      <c r="AB513" s="76">
        <f t="shared" si="436"/>
        <v>0</v>
      </c>
      <c r="AC513" s="76">
        <f t="shared" si="437"/>
        <v>0</v>
      </c>
      <c r="AD513" s="76">
        <f t="shared" si="437"/>
        <v>0</v>
      </c>
      <c r="AE513" s="76">
        <f t="shared" si="437"/>
        <v>0</v>
      </c>
      <c r="AF513" s="76">
        <f t="shared" si="437"/>
        <v>0</v>
      </c>
      <c r="AG513" s="76">
        <f t="shared" si="437"/>
        <v>0</v>
      </c>
      <c r="AH513" s="76">
        <f t="shared" si="437"/>
        <v>0</v>
      </c>
      <c r="AI513" s="76">
        <f t="shared" si="437"/>
        <v>0</v>
      </c>
      <c r="AJ513" s="76">
        <f t="shared" si="437"/>
        <v>0</v>
      </c>
      <c r="AK513" s="76">
        <f t="shared" si="437"/>
        <v>0</v>
      </c>
      <c r="AL513" s="76">
        <f t="shared" si="437"/>
        <v>0</v>
      </c>
      <c r="AM513" s="76">
        <f t="shared" si="459"/>
        <v>0</v>
      </c>
      <c r="AN513" s="76">
        <f t="shared" si="459"/>
        <v>0</v>
      </c>
      <c r="AO513" s="76">
        <f t="shared" ref="AO513:BT513" ca="1" si="462">+AN512</f>
        <v>5000</v>
      </c>
      <c r="AP513" s="76">
        <f t="shared" ca="1" si="462"/>
        <v>5000</v>
      </c>
      <c r="AQ513" s="76">
        <f t="shared" ca="1" si="462"/>
        <v>5000</v>
      </c>
      <c r="AR513" s="76">
        <f t="shared" ca="1" si="462"/>
        <v>5000</v>
      </c>
      <c r="AS513" s="76">
        <f t="shared" ca="1" si="462"/>
        <v>5000</v>
      </c>
      <c r="AT513" s="76">
        <f t="shared" ca="1" si="462"/>
        <v>5000</v>
      </c>
      <c r="AU513" s="76">
        <f t="shared" ca="1" si="462"/>
        <v>5000</v>
      </c>
      <c r="AV513" s="76">
        <f t="shared" ca="1" si="462"/>
        <v>5000</v>
      </c>
      <c r="AW513" s="76">
        <f t="shared" ca="1" si="462"/>
        <v>5000</v>
      </c>
      <c r="AX513" s="76">
        <f t="shared" ca="1" si="462"/>
        <v>5000</v>
      </c>
      <c r="AY513" s="76">
        <f t="shared" ca="1" si="462"/>
        <v>5000</v>
      </c>
      <c r="AZ513" s="76">
        <f t="shared" ca="1" si="462"/>
        <v>5000</v>
      </c>
      <c r="BA513" s="76">
        <f t="shared" ca="1" si="462"/>
        <v>5000</v>
      </c>
      <c r="BB513" s="76">
        <f t="shared" ca="1" si="462"/>
        <v>5000</v>
      </c>
      <c r="BC513" s="76">
        <f t="shared" ca="1" si="462"/>
        <v>5000</v>
      </c>
      <c r="BD513" s="76">
        <f t="shared" ca="1" si="462"/>
        <v>5000</v>
      </c>
      <c r="BE513" s="76">
        <f t="shared" ca="1" si="462"/>
        <v>5000</v>
      </c>
      <c r="BF513" s="76">
        <f t="shared" ca="1" si="462"/>
        <v>5000</v>
      </c>
      <c r="BG513" s="76">
        <f t="shared" ca="1" si="462"/>
        <v>5000</v>
      </c>
      <c r="BH513" s="76">
        <f t="shared" ca="1" si="462"/>
        <v>5000</v>
      </c>
      <c r="BI513" s="76">
        <f t="shared" ca="1" si="462"/>
        <v>5000</v>
      </c>
      <c r="BJ513" s="76">
        <f t="shared" ca="1" si="462"/>
        <v>5000</v>
      </c>
      <c r="BK513" s="76">
        <f t="shared" ca="1" si="462"/>
        <v>5000</v>
      </c>
      <c r="BL513" s="76">
        <f t="shared" ca="1" si="462"/>
        <v>5000</v>
      </c>
      <c r="BM513" s="76">
        <f t="shared" ca="1" si="462"/>
        <v>5000</v>
      </c>
      <c r="BN513" s="76">
        <f t="shared" ca="1" si="462"/>
        <v>5000</v>
      </c>
      <c r="BO513" s="76">
        <f t="shared" ca="1" si="462"/>
        <v>5000</v>
      </c>
      <c r="BP513" s="76">
        <f t="shared" ca="1" si="462"/>
        <v>5000</v>
      </c>
      <c r="BQ513" s="76">
        <f t="shared" ca="1" si="462"/>
        <v>5000</v>
      </c>
      <c r="BR513" s="76">
        <f t="shared" ca="1" si="462"/>
        <v>5000</v>
      </c>
      <c r="BS513" s="76">
        <f t="shared" ca="1" si="462"/>
        <v>5000</v>
      </c>
      <c r="BT513" s="76">
        <f t="shared" ca="1" si="462"/>
        <v>5000</v>
      </c>
      <c r="BU513" s="76">
        <f t="shared" ref="BU513:CK513" ca="1" si="463">+BT512</f>
        <v>5000</v>
      </c>
      <c r="BV513" s="76">
        <f t="shared" ca="1" si="463"/>
        <v>5000</v>
      </c>
      <c r="BW513" s="76">
        <f t="shared" ca="1" si="463"/>
        <v>5000</v>
      </c>
      <c r="BX513" s="76">
        <f t="shared" ca="1" si="463"/>
        <v>5000</v>
      </c>
      <c r="BY513" s="76">
        <f t="shared" ca="1" si="463"/>
        <v>5000</v>
      </c>
      <c r="BZ513" s="76">
        <f t="shared" ca="1" si="463"/>
        <v>5000</v>
      </c>
      <c r="CA513" s="76">
        <f t="shared" ca="1" si="463"/>
        <v>5000</v>
      </c>
      <c r="CB513" s="76">
        <f t="shared" ca="1" si="463"/>
        <v>5000</v>
      </c>
      <c r="CC513" s="76">
        <f t="shared" ca="1" si="463"/>
        <v>5000</v>
      </c>
      <c r="CD513" s="76">
        <f t="shared" ca="1" si="463"/>
        <v>5000</v>
      </c>
      <c r="CE513" s="76">
        <f t="shared" ca="1" si="463"/>
        <v>5000</v>
      </c>
      <c r="CF513" s="76">
        <f t="shared" ca="1" si="463"/>
        <v>5000</v>
      </c>
      <c r="CG513" s="76">
        <f t="shared" ca="1" si="463"/>
        <v>5000</v>
      </c>
      <c r="CH513" s="76">
        <f t="shared" ca="1" si="463"/>
        <v>5000</v>
      </c>
      <c r="CI513" s="76">
        <f t="shared" ca="1" si="463"/>
        <v>5000</v>
      </c>
      <c r="CJ513" s="76">
        <f t="shared" ca="1" si="463"/>
        <v>5000</v>
      </c>
      <c r="CK513" s="76">
        <f t="shared" ca="1" si="463"/>
        <v>5000</v>
      </c>
    </row>
    <row r="514" spans="2:89" outlineLevel="2" x14ac:dyDescent="0.35">
      <c r="B514" s="414">
        <f t="shared" si="406"/>
        <v>24</v>
      </c>
      <c r="C514" s="31"/>
      <c r="D514" t="s">
        <v>929</v>
      </c>
      <c r="E514" s="8" t="str">
        <f t="shared" si="404"/>
        <v>514 GROWTH-PV</v>
      </c>
      <c r="G514" s="31"/>
      <c r="H514" s="16">
        <f t="shared" si="407"/>
        <v>0.9600000000000003</v>
      </c>
      <c r="I514" s="418">
        <v>0</v>
      </c>
      <c r="J514" s="73"/>
      <c r="K514" s="15">
        <f t="shared" si="456"/>
        <v>0</v>
      </c>
      <c r="L514" s="15">
        <f t="shared" ca="1" si="456"/>
        <v>5000</v>
      </c>
      <c r="M514" s="15">
        <f t="shared" ca="1" si="456"/>
        <v>5000</v>
      </c>
      <c r="N514" s="15">
        <f t="shared" ca="1" si="456"/>
        <v>5000</v>
      </c>
      <c r="O514" s="15">
        <f t="shared" ca="1" si="456"/>
        <v>5000</v>
      </c>
      <c r="P514" s="15">
        <f t="shared" si="456"/>
        <v>0</v>
      </c>
      <c r="R514" s="67"/>
      <c r="S514" s="76">
        <f t="shared" si="436"/>
        <v>0</v>
      </c>
      <c r="T514" s="76">
        <f t="shared" si="436"/>
        <v>0</v>
      </c>
      <c r="U514" s="76">
        <f t="shared" si="436"/>
        <v>0</v>
      </c>
      <c r="V514" s="76">
        <f t="shared" si="436"/>
        <v>0</v>
      </c>
      <c r="W514" s="76">
        <f t="shared" si="436"/>
        <v>0</v>
      </c>
      <c r="X514" s="76">
        <f t="shared" si="436"/>
        <v>0</v>
      </c>
      <c r="Y514" s="76">
        <f t="shared" si="436"/>
        <v>0</v>
      </c>
      <c r="Z514" s="76">
        <f t="shared" si="436"/>
        <v>0</v>
      </c>
      <c r="AA514" s="76">
        <f t="shared" si="436"/>
        <v>0</v>
      </c>
      <c r="AB514" s="76">
        <f t="shared" si="436"/>
        <v>0</v>
      </c>
      <c r="AC514" s="76">
        <f t="shared" si="437"/>
        <v>0</v>
      </c>
      <c r="AD514" s="76">
        <f t="shared" si="437"/>
        <v>0</v>
      </c>
      <c r="AE514" s="76">
        <f t="shared" si="437"/>
        <v>0</v>
      </c>
      <c r="AF514" s="76">
        <f t="shared" si="437"/>
        <v>0</v>
      </c>
      <c r="AG514" s="76">
        <f t="shared" si="437"/>
        <v>0</v>
      </c>
      <c r="AH514" s="76">
        <f t="shared" si="437"/>
        <v>0</v>
      </c>
      <c r="AI514" s="76">
        <f t="shared" si="437"/>
        <v>0</v>
      </c>
      <c r="AJ514" s="76">
        <f t="shared" si="437"/>
        <v>0</v>
      </c>
      <c r="AK514" s="76">
        <f t="shared" si="437"/>
        <v>0</v>
      </c>
      <c r="AL514" s="76">
        <f t="shared" si="437"/>
        <v>0</v>
      </c>
      <c r="AM514" s="76">
        <f t="shared" si="459"/>
        <v>0</v>
      </c>
      <c r="AN514" s="76">
        <f t="shared" si="459"/>
        <v>0</v>
      </c>
      <c r="AO514" s="76">
        <f t="shared" si="459"/>
        <v>0</v>
      </c>
      <c r="AP514" s="76">
        <f t="shared" ref="AP514:BU514" ca="1" si="464">+AO513</f>
        <v>5000</v>
      </c>
      <c r="AQ514" s="76">
        <f t="shared" ca="1" si="464"/>
        <v>5000</v>
      </c>
      <c r="AR514" s="76">
        <f t="shared" ca="1" si="464"/>
        <v>5000</v>
      </c>
      <c r="AS514" s="76">
        <f t="shared" ca="1" si="464"/>
        <v>5000</v>
      </c>
      <c r="AT514" s="76">
        <f t="shared" ca="1" si="464"/>
        <v>5000</v>
      </c>
      <c r="AU514" s="76">
        <f t="shared" ca="1" si="464"/>
        <v>5000</v>
      </c>
      <c r="AV514" s="76">
        <f t="shared" ca="1" si="464"/>
        <v>5000</v>
      </c>
      <c r="AW514" s="76">
        <f t="shared" ca="1" si="464"/>
        <v>5000</v>
      </c>
      <c r="AX514" s="76">
        <f t="shared" ca="1" si="464"/>
        <v>5000</v>
      </c>
      <c r="AY514" s="76">
        <f t="shared" ca="1" si="464"/>
        <v>5000</v>
      </c>
      <c r="AZ514" s="76">
        <f t="shared" ca="1" si="464"/>
        <v>5000</v>
      </c>
      <c r="BA514" s="76">
        <f t="shared" ca="1" si="464"/>
        <v>5000</v>
      </c>
      <c r="BB514" s="76">
        <f t="shared" ca="1" si="464"/>
        <v>5000</v>
      </c>
      <c r="BC514" s="76">
        <f t="shared" ca="1" si="464"/>
        <v>5000</v>
      </c>
      <c r="BD514" s="76">
        <f t="shared" ca="1" si="464"/>
        <v>5000</v>
      </c>
      <c r="BE514" s="76">
        <f t="shared" ca="1" si="464"/>
        <v>5000</v>
      </c>
      <c r="BF514" s="76">
        <f t="shared" ca="1" si="464"/>
        <v>5000</v>
      </c>
      <c r="BG514" s="76">
        <f t="shared" ca="1" si="464"/>
        <v>5000</v>
      </c>
      <c r="BH514" s="76">
        <f t="shared" ca="1" si="464"/>
        <v>5000</v>
      </c>
      <c r="BI514" s="76">
        <f t="shared" ca="1" si="464"/>
        <v>5000</v>
      </c>
      <c r="BJ514" s="76">
        <f t="shared" ca="1" si="464"/>
        <v>5000</v>
      </c>
      <c r="BK514" s="76">
        <f t="shared" ca="1" si="464"/>
        <v>5000</v>
      </c>
      <c r="BL514" s="76">
        <f t="shared" ca="1" si="464"/>
        <v>5000</v>
      </c>
      <c r="BM514" s="76">
        <f t="shared" ca="1" si="464"/>
        <v>5000</v>
      </c>
      <c r="BN514" s="76">
        <f t="shared" ca="1" si="464"/>
        <v>5000</v>
      </c>
      <c r="BO514" s="76">
        <f t="shared" ca="1" si="464"/>
        <v>5000</v>
      </c>
      <c r="BP514" s="76">
        <f t="shared" ca="1" si="464"/>
        <v>5000</v>
      </c>
      <c r="BQ514" s="76">
        <f t="shared" ca="1" si="464"/>
        <v>5000</v>
      </c>
      <c r="BR514" s="76">
        <f t="shared" ca="1" si="464"/>
        <v>5000</v>
      </c>
      <c r="BS514" s="76">
        <f t="shared" ca="1" si="464"/>
        <v>5000</v>
      </c>
      <c r="BT514" s="76">
        <f t="shared" ca="1" si="464"/>
        <v>5000</v>
      </c>
      <c r="BU514" s="76">
        <f t="shared" ca="1" si="464"/>
        <v>5000</v>
      </c>
      <c r="BV514" s="76">
        <f t="shared" ref="BV514:CK514" ca="1" si="465">+BU513</f>
        <v>5000</v>
      </c>
      <c r="BW514" s="76">
        <f t="shared" ca="1" si="465"/>
        <v>5000</v>
      </c>
      <c r="BX514" s="76">
        <f t="shared" ca="1" si="465"/>
        <v>5000</v>
      </c>
      <c r="BY514" s="76">
        <f t="shared" ca="1" si="465"/>
        <v>5000</v>
      </c>
      <c r="BZ514" s="76">
        <f t="shared" ca="1" si="465"/>
        <v>5000</v>
      </c>
      <c r="CA514" s="76">
        <f t="shared" ca="1" si="465"/>
        <v>5000</v>
      </c>
      <c r="CB514" s="76">
        <f t="shared" ca="1" si="465"/>
        <v>5000</v>
      </c>
      <c r="CC514" s="76">
        <f t="shared" ca="1" si="465"/>
        <v>5000</v>
      </c>
      <c r="CD514" s="76">
        <f t="shared" ca="1" si="465"/>
        <v>5000</v>
      </c>
      <c r="CE514" s="76">
        <f t="shared" ca="1" si="465"/>
        <v>5000</v>
      </c>
      <c r="CF514" s="76">
        <f t="shared" ca="1" si="465"/>
        <v>5000</v>
      </c>
      <c r="CG514" s="76">
        <f t="shared" ca="1" si="465"/>
        <v>5000</v>
      </c>
      <c r="CH514" s="76">
        <f t="shared" ca="1" si="465"/>
        <v>5000</v>
      </c>
      <c r="CI514" s="76">
        <f t="shared" ca="1" si="465"/>
        <v>5000</v>
      </c>
      <c r="CJ514" s="76">
        <f t="shared" ca="1" si="465"/>
        <v>5000</v>
      </c>
      <c r="CK514" s="76">
        <f t="shared" ca="1" si="465"/>
        <v>5000</v>
      </c>
    </row>
    <row r="515" spans="2:89" outlineLevel="2" x14ac:dyDescent="0.35">
      <c r="B515" s="141" t="s">
        <v>925</v>
      </c>
      <c r="C515" s="31"/>
      <c r="D515" t="s">
        <v>929</v>
      </c>
      <c r="E515" s="8" t="str">
        <f t="shared" si="404"/>
        <v>515 GROWTH-PV</v>
      </c>
      <c r="G515" s="31"/>
      <c r="H515" s="16">
        <f t="shared" si="407"/>
        <v>1.0000000000000002</v>
      </c>
      <c r="I515" s="415">
        <v>0.3</v>
      </c>
      <c r="J515" s="73"/>
      <c r="K515" s="250">
        <f t="shared" si="456"/>
        <v>0</v>
      </c>
      <c r="L515" s="250">
        <f t="shared" si="456"/>
        <v>0</v>
      </c>
      <c r="M515" s="250">
        <f t="shared" ca="1" si="456"/>
        <v>60000</v>
      </c>
      <c r="N515" s="250">
        <f t="shared" ca="1" si="456"/>
        <v>120000</v>
      </c>
      <c r="O515" s="250">
        <f t="shared" ca="1" si="456"/>
        <v>180000</v>
      </c>
      <c r="P515" s="250">
        <f t="shared" si="456"/>
        <v>0</v>
      </c>
      <c r="R515" s="67"/>
      <c r="S515" s="413">
        <f>+R514+R515</f>
        <v>0</v>
      </c>
      <c r="T515" s="413">
        <f>+S514+S515</f>
        <v>0</v>
      </c>
      <c r="U515" s="413">
        <f t="shared" ref="U515:AP515" si="466">+T514+T515</f>
        <v>0</v>
      </c>
      <c r="V515" s="413">
        <f t="shared" si="466"/>
        <v>0</v>
      </c>
      <c r="W515" s="413">
        <f t="shared" si="466"/>
        <v>0</v>
      </c>
      <c r="X515" s="413">
        <f t="shared" si="466"/>
        <v>0</v>
      </c>
      <c r="Y515" s="413">
        <f t="shared" si="466"/>
        <v>0</v>
      </c>
      <c r="Z515" s="413">
        <f t="shared" si="466"/>
        <v>0</v>
      </c>
      <c r="AA515" s="413">
        <f t="shared" si="466"/>
        <v>0</v>
      </c>
      <c r="AB515" s="413">
        <f t="shared" si="466"/>
        <v>0</v>
      </c>
      <c r="AC515" s="413">
        <f t="shared" si="466"/>
        <v>0</v>
      </c>
      <c r="AD515" s="413">
        <f t="shared" si="466"/>
        <v>0</v>
      </c>
      <c r="AE515" s="413">
        <f t="shared" si="466"/>
        <v>0</v>
      </c>
      <c r="AF515" s="413">
        <f t="shared" si="466"/>
        <v>0</v>
      </c>
      <c r="AG515" s="413">
        <f t="shared" si="466"/>
        <v>0</v>
      </c>
      <c r="AH515" s="413">
        <f t="shared" si="466"/>
        <v>0</v>
      </c>
      <c r="AI515" s="413">
        <f t="shared" si="466"/>
        <v>0</v>
      </c>
      <c r="AJ515" s="413">
        <f t="shared" si="466"/>
        <v>0</v>
      </c>
      <c r="AK515" s="413">
        <f t="shared" si="466"/>
        <v>0</v>
      </c>
      <c r="AL515" s="413">
        <f t="shared" si="466"/>
        <v>0</v>
      </c>
      <c r="AM515" s="413">
        <f t="shared" si="466"/>
        <v>0</v>
      </c>
      <c r="AN515" s="413">
        <f t="shared" si="466"/>
        <v>0</v>
      </c>
      <c r="AO515" s="413">
        <f t="shared" si="466"/>
        <v>0</v>
      </c>
      <c r="AP515" s="413">
        <f t="shared" si="466"/>
        <v>0</v>
      </c>
      <c r="AQ515" s="413">
        <f t="shared" ref="AQ515:BV515" ca="1" si="467">+AP514+AP515</f>
        <v>5000</v>
      </c>
      <c r="AR515" s="413">
        <f t="shared" ca="1" si="467"/>
        <v>10000</v>
      </c>
      <c r="AS515" s="413">
        <f t="shared" ca="1" si="467"/>
        <v>15000</v>
      </c>
      <c r="AT515" s="413">
        <f t="shared" ca="1" si="467"/>
        <v>20000</v>
      </c>
      <c r="AU515" s="413">
        <f t="shared" ca="1" si="467"/>
        <v>25000</v>
      </c>
      <c r="AV515" s="413">
        <f t="shared" ca="1" si="467"/>
        <v>30000</v>
      </c>
      <c r="AW515" s="413">
        <f t="shared" ca="1" si="467"/>
        <v>35000</v>
      </c>
      <c r="AX515" s="413">
        <f t="shared" ca="1" si="467"/>
        <v>40000</v>
      </c>
      <c r="AY515" s="413">
        <f t="shared" ca="1" si="467"/>
        <v>45000</v>
      </c>
      <c r="AZ515" s="413">
        <f t="shared" ca="1" si="467"/>
        <v>50000</v>
      </c>
      <c r="BA515" s="413">
        <f t="shared" ca="1" si="467"/>
        <v>55000</v>
      </c>
      <c r="BB515" s="413">
        <f t="shared" ca="1" si="467"/>
        <v>60000</v>
      </c>
      <c r="BC515" s="413">
        <f t="shared" ca="1" si="467"/>
        <v>65000</v>
      </c>
      <c r="BD515" s="413">
        <f t="shared" ca="1" si="467"/>
        <v>70000</v>
      </c>
      <c r="BE515" s="413">
        <f t="shared" ca="1" si="467"/>
        <v>75000</v>
      </c>
      <c r="BF515" s="413">
        <f t="shared" ca="1" si="467"/>
        <v>80000</v>
      </c>
      <c r="BG515" s="413">
        <f t="shared" ca="1" si="467"/>
        <v>85000</v>
      </c>
      <c r="BH515" s="413">
        <f t="shared" ca="1" si="467"/>
        <v>90000</v>
      </c>
      <c r="BI515" s="413">
        <f t="shared" ca="1" si="467"/>
        <v>95000</v>
      </c>
      <c r="BJ515" s="413">
        <f t="shared" ca="1" si="467"/>
        <v>100000</v>
      </c>
      <c r="BK515" s="413">
        <f t="shared" ca="1" si="467"/>
        <v>105000</v>
      </c>
      <c r="BL515" s="413">
        <f t="shared" ca="1" si="467"/>
        <v>110000</v>
      </c>
      <c r="BM515" s="413">
        <f t="shared" ca="1" si="467"/>
        <v>115000</v>
      </c>
      <c r="BN515" s="413">
        <f t="shared" ca="1" si="467"/>
        <v>120000</v>
      </c>
      <c r="BO515" s="413">
        <f t="shared" ca="1" si="467"/>
        <v>125000</v>
      </c>
      <c r="BP515" s="413">
        <f t="shared" ca="1" si="467"/>
        <v>130000</v>
      </c>
      <c r="BQ515" s="413">
        <f t="shared" ca="1" si="467"/>
        <v>135000</v>
      </c>
      <c r="BR515" s="413">
        <f t="shared" ca="1" si="467"/>
        <v>140000</v>
      </c>
      <c r="BS515" s="413">
        <f t="shared" ca="1" si="467"/>
        <v>145000</v>
      </c>
      <c r="BT515" s="413">
        <f t="shared" ca="1" si="467"/>
        <v>150000</v>
      </c>
      <c r="BU515" s="413">
        <f t="shared" ca="1" si="467"/>
        <v>155000</v>
      </c>
      <c r="BV515" s="413">
        <f t="shared" ca="1" si="467"/>
        <v>160000</v>
      </c>
      <c r="BW515" s="413">
        <f t="shared" ref="BW515:CK515" ca="1" si="468">+BV514+BV515</f>
        <v>165000</v>
      </c>
      <c r="BX515" s="413">
        <f t="shared" ca="1" si="468"/>
        <v>170000</v>
      </c>
      <c r="BY515" s="413">
        <f t="shared" ca="1" si="468"/>
        <v>175000</v>
      </c>
      <c r="BZ515" s="413">
        <f t="shared" ca="1" si="468"/>
        <v>180000</v>
      </c>
      <c r="CA515" s="413">
        <f t="shared" ca="1" si="468"/>
        <v>185000</v>
      </c>
      <c r="CB515" s="413">
        <f t="shared" ca="1" si="468"/>
        <v>190000</v>
      </c>
      <c r="CC515" s="413">
        <f t="shared" ca="1" si="468"/>
        <v>195000</v>
      </c>
      <c r="CD515" s="413">
        <f t="shared" ca="1" si="468"/>
        <v>200000</v>
      </c>
      <c r="CE515" s="413">
        <f t="shared" ca="1" si="468"/>
        <v>205000</v>
      </c>
      <c r="CF515" s="413">
        <f t="shared" ca="1" si="468"/>
        <v>210000</v>
      </c>
      <c r="CG515" s="413">
        <f t="shared" ca="1" si="468"/>
        <v>215000</v>
      </c>
      <c r="CH515" s="413">
        <f t="shared" ca="1" si="468"/>
        <v>220000</v>
      </c>
      <c r="CI515" s="413">
        <f t="shared" ca="1" si="468"/>
        <v>225000</v>
      </c>
      <c r="CJ515" s="413">
        <f t="shared" ca="1" si="468"/>
        <v>230000</v>
      </c>
      <c r="CK515" s="413">
        <f t="shared" ca="1" si="468"/>
        <v>235000</v>
      </c>
    </row>
    <row r="516" spans="2:89" x14ac:dyDescent="0.35">
      <c r="B516" s="124" t="str">
        <f>+"Total "&amp;B478</f>
        <v>Total primary unit</v>
      </c>
      <c r="C516" s="31"/>
      <c r="D516" t="s">
        <v>929</v>
      </c>
      <c r="E516" s="8" t="str">
        <f t="shared" si="404"/>
        <v>516 GROWTH-PV</v>
      </c>
      <c r="G516" s="31"/>
      <c r="H516" s="31"/>
      <c r="I516" s="73"/>
      <c r="J516" s="73"/>
      <c r="K516" s="38">
        <f t="shared" ca="1" si="456"/>
        <v>60000</v>
      </c>
      <c r="L516" s="38">
        <f t="shared" ca="1" si="456"/>
        <v>120000</v>
      </c>
      <c r="M516" s="38">
        <f t="shared" ca="1" si="456"/>
        <v>180000</v>
      </c>
      <c r="N516" s="38">
        <f t="shared" ca="1" si="456"/>
        <v>240000</v>
      </c>
      <c r="O516" s="38">
        <f t="shared" ca="1" si="456"/>
        <v>300000</v>
      </c>
      <c r="P516" s="38">
        <f t="shared" si="456"/>
        <v>0</v>
      </c>
      <c r="R516" s="67"/>
      <c r="S516" s="234">
        <f t="shared" ref="S516" ca="1" si="469">SUM(S491:S515)</f>
        <v>5000</v>
      </c>
      <c r="T516" s="234">
        <f t="shared" ref="T516:AX516" ca="1" si="470">SUM(T491:T515)</f>
        <v>10000</v>
      </c>
      <c r="U516" s="234">
        <f t="shared" ca="1" si="470"/>
        <v>15000</v>
      </c>
      <c r="V516" s="234">
        <f t="shared" ca="1" si="470"/>
        <v>20000</v>
      </c>
      <c r="W516" s="234">
        <f t="shared" ca="1" si="470"/>
        <v>25000</v>
      </c>
      <c r="X516" s="234">
        <f t="shared" ca="1" si="470"/>
        <v>30000</v>
      </c>
      <c r="Y516" s="234">
        <f t="shared" ca="1" si="470"/>
        <v>35000</v>
      </c>
      <c r="Z516" s="234">
        <f t="shared" ca="1" si="470"/>
        <v>40000</v>
      </c>
      <c r="AA516" s="234">
        <f t="shared" ca="1" si="470"/>
        <v>45000</v>
      </c>
      <c r="AB516" s="234">
        <f t="shared" ca="1" si="470"/>
        <v>50000</v>
      </c>
      <c r="AC516" s="234">
        <f t="shared" ca="1" si="470"/>
        <v>55000</v>
      </c>
      <c r="AD516" s="234">
        <f t="shared" ca="1" si="470"/>
        <v>60000</v>
      </c>
      <c r="AE516" s="234">
        <f t="shared" ca="1" si="470"/>
        <v>65000</v>
      </c>
      <c r="AF516" s="234">
        <f t="shared" ca="1" si="470"/>
        <v>70000</v>
      </c>
      <c r="AG516" s="234">
        <f t="shared" ca="1" si="470"/>
        <v>75000</v>
      </c>
      <c r="AH516" s="234">
        <f t="shared" ca="1" si="470"/>
        <v>80000</v>
      </c>
      <c r="AI516" s="234">
        <f t="shared" ca="1" si="470"/>
        <v>85000</v>
      </c>
      <c r="AJ516" s="234">
        <f t="shared" ca="1" si="470"/>
        <v>90000</v>
      </c>
      <c r="AK516" s="234">
        <f t="shared" ca="1" si="470"/>
        <v>95000</v>
      </c>
      <c r="AL516" s="234">
        <f t="shared" ca="1" si="470"/>
        <v>100000</v>
      </c>
      <c r="AM516" s="234">
        <f t="shared" ca="1" si="470"/>
        <v>105000</v>
      </c>
      <c r="AN516" s="234">
        <f t="shared" ca="1" si="470"/>
        <v>110000</v>
      </c>
      <c r="AO516" s="234">
        <f t="shared" ca="1" si="470"/>
        <v>115000</v>
      </c>
      <c r="AP516" s="234">
        <f t="shared" ca="1" si="470"/>
        <v>120000</v>
      </c>
      <c r="AQ516" s="234">
        <f t="shared" ca="1" si="470"/>
        <v>125000</v>
      </c>
      <c r="AR516" s="234">
        <f t="shared" ca="1" si="470"/>
        <v>130000</v>
      </c>
      <c r="AS516" s="234">
        <f t="shared" ca="1" si="470"/>
        <v>135000</v>
      </c>
      <c r="AT516" s="234">
        <f t="shared" ca="1" si="470"/>
        <v>140000</v>
      </c>
      <c r="AU516" s="234">
        <f t="shared" ca="1" si="470"/>
        <v>145000</v>
      </c>
      <c r="AV516" s="234">
        <f t="shared" ca="1" si="470"/>
        <v>150000</v>
      </c>
      <c r="AW516" s="234">
        <f t="shared" ca="1" si="470"/>
        <v>155000</v>
      </c>
      <c r="AX516" s="234">
        <f t="shared" ca="1" si="470"/>
        <v>160000</v>
      </c>
      <c r="AY516" s="234">
        <f t="shared" ref="AY516:CD516" ca="1" si="471">SUM(AY491:AY515)</f>
        <v>165000</v>
      </c>
      <c r="AZ516" s="234">
        <f t="shared" ca="1" si="471"/>
        <v>170000</v>
      </c>
      <c r="BA516" s="234">
        <f t="shared" ca="1" si="471"/>
        <v>175000</v>
      </c>
      <c r="BB516" s="234">
        <f t="shared" ca="1" si="471"/>
        <v>180000</v>
      </c>
      <c r="BC516" s="234">
        <f t="shared" ca="1" si="471"/>
        <v>185000</v>
      </c>
      <c r="BD516" s="234">
        <f t="shared" ca="1" si="471"/>
        <v>190000</v>
      </c>
      <c r="BE516" s="234">
        <f t="shared" ca="1" si="471"/>
        <v>195000</v>
      </c>
      <c r="BF516" s="234">
        <f t="shared" ca="1" si="471"/>
        <v>200000</v>
      </c>
      <c r="BG516" s="234">
        <f t="shared" ca="1" si="471"/>
        <v>205000</v>
      </c>
      <c r="BH516" s="234">
        <f t="shared" ca="1" si="471"/>
        <v>210000</v>
      </c>
      <c r="BI516" s="234">
        <f t="shared" ca="1" si="471"/>
        <v>215000</v>
      </c>
      <c r="BJ516" s="234">
        <f t="shared" ca="1" si="471"/>
        <v>220000</v>
      </c>
      <c r="BK516" s="234">
        <f t="shared" ca="1" si="471"/>
        <v>225000</v>
      </c>
      <c r="BL516" s="234">
        <f t="shared" ca="1" si="471"/>
        <v>230000</v>
      </c>
      <c r="BM516" s="234">
        <f t="shared" ca="1" si="471"/>
        <v>235000</v>
      </c>
      <c r="BN516" s="234">
        <f t="shared" ca="1" si="471"/>
        <v>240000</v>
      </c>
      <c r="BO516" s="234">
        <f t="shared" ca="1" si="471"/>
        <v>245000</v>
      </c>
      <c r="BP516" s="234">
        <f t="shared" ca="1" si="471"/>
        <v>250000</v>
      </c>
      <c r="BQ516" s="234">
        <f t="shared" ca="1" si="471"/>
        <v>255000</v>
      </c>
      <c r="BR516" s="234">
        <f t="shared" ca="1" si="471"/>
        <v>260000</v>
      </c>
      <c r="BS516" s="234">
        <f t="shared" ca="1" si="471"/>
        <v>265000</v>
      </c>
      <c r="BT516" s="234">
        <f t="shared" ca="1" si="471"/>
        <v>270000</v>
      </c>
      <c r="BU516" s="234">
        <f t="shared" ca="1" si="471"/>
        <v>275000</v>
      </c>
      <c r="BV516" s="234">
        <f t="shared" ca="1" si="471"/>
        <v>280000</v>
      </c>
      <c r="BW516" s="234">
        <f t="shared" ca="1" si="471"/>
        <v>285000</v>
      </c>
      <c r="BX516" s="234">
        <f t="shared" ca="1" si="471"/>
        <v>290000</v>
      </c>
      <c r="BY516" s="234">
        <f t="shared" ca="1" si="471"/>
        <v>295000</v>
      </c>
      <c r="BZ516" s="234">
        <f t="shared" ca="1" si="471"/>
        <v>300000</v>
      </c>
      <c r="CA516" s="234">
        <f t="shared" ca="1" si="471"/>
        <v>305000</v>
      </c>
      <c r="CB516" s="234">
        <f t="shared" ca="1" si="471"/>
        <v>310000</v>
      </c>
      <c r="CC516" s="234">
        <f t="shared" ca="1" si="471"/>
        <v>315000</v>
      </c>
      <c r="CD516" s="234">
        <f t="shared" ca="1" si="471"/>
        <v>320000</v>
      </c>
      <c r="CE516" s="234">
        <f t="shared" ref="CE516:CK516" ca="1" si="472">SUM(CE491:CE515)</f>
        <v>325000</v>
      </c>
      <c r="CF516" s="234">
        <f t="shared" ca="1" si="472"/>
        <v>330000</v>
      </c>
      <c r="CG516" s="234">
        <f t="shared" ca="1" si="472"/>
        <v>335000</v>
      </c>
      <c r="CH516" s="234">
        <f t="shared" ca="1" si="472"/>
        <v>340000</v>
      </c>
      <c r="CI516" s="234">
        <f t="shared" ca="1" si="472"/>
        <v>345000</v>
      </c>
      <c r="CJ516" s="234">
        <f t="shared" ca="1" si="472"/>
        <v>350000</v>
      </c>
      <c r="CK516" s="234">
        <f t="shared" ca="1" si="472"/>
        <v>355000</v>
      </c>
    </row>
    <row r="517" spans="2:89" x14ac:dyDescent="0.35">
      <c r="B517" s="67"/>
      <c r="C517" s="31"/>
      <c r="D517" t="s">
        <v>929</v>
      </c>
      <c r="E517" s="8" t="str">
        <f t="shared" si="404"/>
        <v>517 GROWTH-PV</v>
      </c>
      <c r="G517" s="31"/>
      <c r="H517" s="31"/>
      <c r="I517" s="73"/>
      <c r="J517" s="73"/>
      <c r="K517" s="31"/>
      <c r="L517" s="31"/>
      <c r="M517" s="31"/>
      <c r="N517" s="31"/>
      <c r="O517" s="31"/>
      <c r="P517" s="31"/>
      <c r="R517" s="67"/>
      <c r="S517" s="152"/>
      <c r="T517" s="152"/>
      <c r="U517" s="152"/>
      <c r="V517" s="152"/>
      <c r="W517" s="152"/>
      <c r="X517" s="152"/>
      <c r="Y517" s="152"/>
      <c r="Z517" s="152"/>
      <c r="AA517" s="152"/>
      <c r="AB517" s="152"/>
      <c r="AC517" s="152"/>
      <c r="AD517" s="152"/>
      <c r="AE517" s="152"/>
      <c r="AF517" s="152"/>
      <c r="AG517" s="152"/>
      <c r="AH517" s="152"/>
      <c r="AI517" s="152"/>
      <c r="AJ517" s="152"/>
      <c r="AK517" s="152"/>
      <c r="AL517" s="152"/>
      <c r="AM517" s="152"/>
      <c r="AN517" s="152"/>
      <c r="AO517" s="152"/>
      <c r="AP517" s="152"/>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52"/>
      <c r="BP517" s="152"/>
      <c r="BQ517" s="152"/>
      <c r="BR517" s="152"/>
      <c r="BS517" s="152"/>
      <c r="BT517" s="152"/>
      <c r="BU517" s="152"/>
      <c r="BV517" s="152"/>
      <c r="BW517" s="152"/>
      <c r="BX517" s="152"/>
      <c r="BY517" s="152"/>
      <c r="BZ517" s="152"/>
      <c r="CA517" s="152"/>
      <c r="CB517" s="152"/>
      <c r="CC517" s="152"/>
      <c r="CD517" s="152"/>
      <c r="CE517" s="152"/>
      <c r="CF517" s="152"/>
      <c r="CG517" s="152"/>
      <c r="CH517" s="152"/>
      <c r="CI517" s="152"/>
      <c r="CJ517" s="152"/>
      <c r="CK517" s="152"/>
    </row>
    <row r="518" spans="2:89" x14ac:dyDescent="0.35">
      <c r="B518" s="9" t="str">
        <f>"Revenue - "&amp;B477</f>
        <v>Revenue - (Primary label)</v>
      </c>
      <c r="C518" t="s">
        <v>198</v>
      </c>
      <c r="D518" t="s">
        <v>929</v>
      </c>
      <c r="E518" s="8" t="str">
        <f t="shared" si="404"/>
        <v>518 GROWTH-PV</v>
      </c>
      <c r="G518" s="31"/>
      <c r="H518" s="31"/>
      <c r="I518" s="73"/>
      <c r="J518" s="33"/>
      <c r="K518" s="33">
        <f t="shared" ref="K518:P518" ca="1" si="473">SUMIF($3:$3,K$2,518:518)</f>
        <v>7280000</v>
      </c>
      <c r="L518" s="33">
        <f t="shared" ca="1" si="473"/>
        <v>44720000</v>
      </c>
      <c r="M518" s="33">
        <f t="shared" ca="1" si="473"/>
        <v>111000000</v>
      </c>
      <c r="N518" s="33">
        <f t="shared" ca="1" si="473"/>
        <v>183000000</v>
      </c>
      <c r="O518" s="33">
        <f t="shared" ca="1" si="473"/>
        <v>255000000.00000003</v>
      </c>
      <c r="P518" s="33">
        <f t="shared" ca="1" si="473"/>
        <v>297000000.00000006</v>
      </c>
      <c r="R518" s="67"/>
      <c r="S518" s="77">
        <f t="shared" ref="S518" ca="1" si="474">+SUMPRODUCT($H491:$H515,S491:S515)*S487</f>
        <v>20000</v>
      </c>
      <c r="T518" s="77">
        <f t="shared" ref="T518:AX518" ca="1" si="475">+SUMPRODUCT($H491:$H515,T491:T515)*T487</f>
        <v>60000</v>
      </c>
      <c r="U518" s="77">
        <f t="shared" ca="1" si="475"/>
        <v>120000</v>
      </c>
      <c r="V518" s="77">
        <f t="shared" ca="1" si="475"/>
        <v>200000</v>
      </c>
      <c r="W518" s="77">
        <f t="shared" ca="1" si="475"/>
        <v>300000</v>
      </c>
      <c r="X518" s="77">
        <f t="shared" ca="1" si="475"/>
        <v>420000</v>
      </c>
      <c r="Y518" s="77">
        <f t="shared" ca="1" si="475"/>
        <v>560000</v>
      </c>
      <c r="Z518" s="77">
        <f t="shared" ca="1" si="475"/>
        <v>720000</v>
      </c>
      <c r="AA518" s="77">
        <f t="shared" ca="1" si="475"/>
        <v>900000</v>
      </c>
      <c r="AB518" s="77">
        <f t="shared" ca="1" si="475"/>
        <v>1100000</v>
      </c>
      <c r="AC518" s="77">
        <f t="shared" ca="1" si="475"/>
        <v>1320000</v>
      </c>
      <c r="AD518" s="77">
        <f t="shared" ca="1" si="475"/>
        <v>1560000</v>
      </c>
      <c r="AE518" s="77">
        <f t="shared" ca="1" si="475"/>
        <v>1820000</v>
      </c>
      <c r="AF518" s="77">
        <f t="shared" ca="1" si="475"/>
        <v>2100000</v>
      </c>
      <c r="AG518" s="77">
        <f t="shared" ca="1" si="475"/>
        <v>2400000</v>
      </c>
      <c r="AH518" s="77">
        <f t="shared" ca="1" si="475"/>
        <v>2720000</v>
      </c>
      <c r="AI518" s="77">
        <f t="shared" ca="1" si="475"/>
        <v>3060000</v>
      </c>
      <c r="AJ518" s="77">
        <f t="shared" ca="1" si="475"/>
        <v>3420000</v>
      </c>
      <c r="AK518" s="77">
        <f t="shared" ca="1" si="475"/>
        <v>3800000</v>
      </c>
      <c r="AL518" s="77">
        <f t="shared" ca="1" si="475"/>
        <v>4200000</v>
      </c>
      <c r="AM518" s="77">
        <f t="shared" ca="1" si="475"/>
        <v>4620000</v>
      </c>
      <c r="AN518" s="77">
        <f t="shared" ca="1" si="475"/>
        <v>5060000</v>
      </c>
      <c r="AO518" s="77">
        <f t="shared" ca="1" si="475"/>
        <v>5520000</v>
      </c>
      <c r="AP518" s="77">
        <f t="shared" ca="1" si="475"/>
        <v>6000000</v>
      </c>
      <c r="AQ518" s="77">
        <f t="shared" ca="1" si="475"/>
        <v>6500000</v>
      </c>
      <c r="AR518" s="77">
        <f t="shared" ca="1" si="475"/>
        <v>7000000</v>
      </c>
      <c r="AS518" s="77">
        <f t="shared" ca="1" si="475"/>
        <v>7500000</v>
      </c>
      <c r="AT518" s="77">
        <f t="shared" ca="1" si="475"/>
        <v>8000000</v>
      </c>
      <c r="AU518" s="77">
        <f t="shared" ca="1" si="475"/>
        <v>8500000</v>
      </c>
      <c r="AV518" s="77">
        <f t="shared" ca="1" si="475"/>
        <v>9000000</v>
      </c>
      <c r="AW518" s="77">
        <f t="shared" ca="1" si="475"/>
        <v>9500000</v>
      </c>
      <c r="AX518" s="77">
        <f t="shared" ca="1" si="475"/>
        <v>10000000</v>
      </c>
      <c r="AY518" s="77">
        <f t="shared" ref="AY518:CD518" ca="1" si="476">+SUMPRODUCT($H491:$H515,AY491:AY515)*AY487</f>
        <v>10500000</v>
      </c>
      <c r="AZ518" s="77">
        <f t="shared" ca="1" si="476"/>
        <v>11000000.000000002</v>
      </c>
      <c r="BA518" s="77">
        <f t="shared" ca="1" si="476"/>
        <v>11500000.000000002</v>
      </c>
      <c r="BB518" s="77">
        <f t="shared" ca="1" si="476"/>
        <v>12000000.000000002</v>
      </c>
      <c r="BC518" s="77">
        <f t="shared" ca="1" si="476"/>
        <v>12500000.000000002</v>
      </c>
      <c r="BD518" s="77">
        <f t="shared" ca="1" si="476"/>
        <v>13000000.000000002</v>
      </c>
      <c r="BE518" s="77">
        <f t="shared" ca="1" si="476"/>
        <v>13500000</v>
      </c>
      <c r="BF518" s="77">
        <f t="shared" ca="1" si="476"/>
        <v>14000000</v>
      </c>
      <c r="BG518" s="77">
        <f t="shared" ca="1" si="476"/>
        <v>14500000</v>
      </c>
      <c r="BH518" s="77">
        <f t="shared" ca="1" si="476"/>
        <v>15000000</v>
      </c>
      <c r="BI518" s="77">
        <f t="shared" ca="1" si="476"/>
        <v>15500000</v>
      </c>
      <c r="BJ518" s="77">
        <f t="shared" ca="1" si="476"/>
        <v>16000000.000000004</v>
      </c>
      <c r="BK518" s="77">
        <f t="shared" ca="1" si="476"/>
        <v>16500000.000000004</v>
      </c>
      <c r="BL518" s="77">
        <f t="shared" ca="1" si="476"/>
        <v>17000000.000000004</v>
      </c>
      <c r="BM518" s="77">
        <f t="shared" ca="1" si="476"/>
        <v>17500000.000000004</v>
      </c>
      <c r="BN518" s="77">
        <f t="shared" ca="1" si="476"/>
        <v>18000000.000000004</v>
      </c>
      <c r="BO518" s="77">
        <f t="shared" ca="1" si="476"/>
        <v>18500000.000000004</v>
      </c>
      <c r="BP518" s="77">
        <f t="shared" ca="1" si="476"/>
        <v>19000000.000000004</v>
      </c>
      <c r="BQ518" s="77">
        <f t="shared" ca="1" si="476"/>
        <v>19500000.000000004</v>
      </c>
      <c r="BR518" s="77">
        <f t="shared" ca="1" si="476"/>
        <v>20000000.000000004</v>
      </c>
      <c r="BS518" s="77">
        <f t="shared" ca="1" si="476"/>
        <v>20500000.000000004</v>
      </c>
      <c r="BT518" s="77">
        <f t="shared" ca="1" si="476"/>
        <v>21000000.000000004</v>
      </c>
      <c r="BU518" s="77">
        <f t="shared" ca="1" si="476"/>
        <v>21500000.000000004</v>
      </c>
      <c r="BV518" s="77">
        <f t="shared" ca="1" si="476"/>
        <v>22000000.000000004</v>
      </c>
      <c r="BW518" s="77">
        <f t="shared" ca="1" si="476"/>
        <v>22500000.000000004</v>
      </c>
      <c r="BX518" s="77">
        <f t="shared" ca="1" si="476"/>
        <v>23000000.000000004</v>
      </c>
      <c r="BY518" s="77">
        <f t="shared" ca="1" si="476"/>
        <v>23500000.000000004</v>
      </c>
      <c r="BZ518" s="77">
        <f t="shared" ca="1" si="476"/>
        <v>24000000.000000004</v>
      </c>
      <c r="CA518" s="77">
        <f t="shared" ca="1" si="476"/>
        <v>24500000.000000004</v>
      </c>
      <c r="CB518" s="77">
        <f t="shared" ca="1" si="476"/>
        <v>25000000.000000004</v>
      </c>
      <c r="CC518" s="77">
        <f t="shared" ca="1" si="476"/>
        <v>25500000.000000004</v>
      </c>
      <c r="CD518" s="77">
        <f t="shared" ca="1" si="476"/>
        <v>26000000.000000007</v>
      </c>
      <c r="CE518" s="77">
        <f t="shared" ref="CE518:CK518" ca="1" si="477">+SUMPRODUCT($H491:$H515,CE491:CE515)*CE487</f>
        <v>26500000.000000007</v>
      </c>
      <c r="CF518" s="77">
        <f t="shared" ca="1" si="477"/>
        <v>27000000.000000007</v>
      </c>
      <c r="CG518" s="77">
        <f t="shared" ca="1" si="477"/>
        <v>27500000.000000007</v>
      </c>
      <c r="CH518" s="77">
        <f t="shared" ca="1" si="477"/>
        <v>28000000.000000007</v>
      </c>
      <c r="CI518" s="77">
        <f t="shared" ca="1" si="477"/>
        <v>28500000.000000007</v>
      </c>
      <c r="CJ518" s="77">
        <f t="shared" ca="1" si="477"/>
        <v>29000000.000000007</v>
      </c>
      <c r="CK518" s="77">
        <f t="shared" ca="1" si="477"/>
        <v>29500000.000000007</v>
      </c>
    </row>
    <row r="519" spans="2:89" x14ac:dyDescent="0.35">
      <c r="B519" s="9"/>
      <c r="C519" s="31"/>
      <c r="D519" t="s">
        <v>929</v>
      </c>
      <c r="E519" s="8" t="str">
        <f t="shared" si="404"/>
        <v>519 GROWTH-PV</v>
      </c>
      <c r="G519" s="31"/>
      <c r="H519" s="31"/>
      <c r="I519" s="73"/>
      <c r="J519" s="73"/>
      <c r="K519" s="31"/>
      <c r="L519" s="31"/>
      <c r="M519" s="31"/>
      <c r="N519" s="31"/>
      <c r="O519" s="31"/>
      <c r="P519" s="31"/>
      <c r="R519" s="67"/>
      <c r="S519" s="412"/>
      <c r="T519" s="412"/>
      <c r="U519" s="412"/>
      <c r="V519" s="412"/>
      <c r="W519" s="412"/>
      <c r="X519" s="412"/>
      <c r="Y519" s="412"/>
      <c r="Z519" s="412"/>
      <c r="AA519" s="412"/>
      <c r="AB519" s="412"/>
      <c r="AC519" s="412"/>
      <c r="AD519" s="412"/>
      <c r="AE519" s="412"/>
      <c r="AF519" s="412"/>
      <c r="AG519" s="412"/>
      <c r="AH519" s="412"/>
      <c r="AI519" s="412"/>
      <c r="AJ519" s="412"/>
      <c r="AK519" s="412"/>
      <c r="AL519" s="412"/>
      <c r="AM519" s="412"/>
      <c r="AN519" s="412"/>
      <c r="AO519" s="412"/>
      <c r="AP519" s="412"/>
      <c r="AQ519" s="412"/>
      <c r="AR519" s="412"/>
      <c r="AS519" s="412"/>
      <c r="AT519" s="412"/>
      <c r="AU519" s="412"/>
      <c r="AV519" s="412"/>
      <c r="AW519" s="412"/>
      <c r="AX519" s="412"/>
      <c r="AY519" s="412"/>
      <c r="AZ519" s="412"/>
      <c r="BA519" s="412"/>
      <c r="BB519" s="412"/>
      <c r="BC519" s="412"/>
      <c r="BD519" s="412"/>
      <c r="BE519" s="412"/>
      <c r="BF519" s="412"/>
      <c r="BG519" s="412"/>
      <c r="BH519" s="412"/>
      <c r="BI519" s="412"/>
      <c r="BJ519" s="412"/>
      <c r="BK519" s="412"/>
      <c r="BL519" s="412"/>
      <c r="BM519" s="412"/>
      <c r="BN519" s="412"/>
      <c r="BO519" s="412"/>
      <c r="BP519" s="412"/>
      <c r="BQ519" s="412"/>
      <c r="BR519" s="412"/>
      <c r="BS519" s="412"/>
      <c r="BT519" s="412"/>
      <c r="BU519" s="412"/>
      <c r="BV519" s="412"/>
      <c r="BW519" s="412"/>
      <c r="BX519" s="412"/>
      <c r="BY519" s="412"/>
      <c r="BZ519" s="412"/>
      <c r="CA519" s="412"/>
      <c r="CB519" s="412"/>
      <c r="CC519" s="412"/>
      <c r="CD519" s="412"/>
      <c r="CE519" s="412"/>
      <c r="CF519" s="412"/>
      <c r="CG519" s="412"/>
      <c r="CH519" s="412"/>
      <c r="CI519" s="412"/>
      <c r="CJ519" s="412"/>
      <c r="CK519" s="412"/>
    </row>
    <row r="520" spans="2:89" x14ac:dyDescent="0.35">
      <c r="B520" s="132" t="str">
        <f>B477</f>
        <v>(Primary label)</v>
      </c>
      <c r="D520" t="s">
        <v>929</v>
      </c>
      <c r="E520" s="8" t="str">
        <f t="shared" si="404"/>
        <v>520 GROWTH-PV</v>
      </c>
      <c r="G520" t="s">
        <v>332</v>
      </c>
      <c r="H520" s="27"/>
      <c r="I520" s="78"/>
      <c r="J520" s="78"/>
      <c r="K520" s="33"/>
      <c r="L520" s="33"/>
      <c r="M520" s="33"/>
      <c r="N520" s="33"/>
      <c r="O520" s="33"/>
      <c r="P520" s="33"/>
      <c r="R520" s="33"/>
      <c r="S520" s="77"/>
      <c r="T520" s="77"/>
      <c r="U520" s="77"/>
      <c r="V520" s="77"/>
      <c r="W520" s="77"/>
      <c r="X520" s="77"/>
      <c r="Y520" s="77"/>
      <c r="Z520" s="77"/>
      <c r="AA520" s="77"/>
      <c r="AB520" s="77"/>
      <c r="AC520" s="77"/>
      <c r="AD520" s="77"/>
      <c r="AE520" s="77"/>
      <c r="AF520" s="77"/>
      <c r="AG520" s="77"/>
      <c r="AH520" s="77"/>
      <c r="AI520" s="77"/>
      <c r="AJ520" s="77"/>
      <c r="AK520" s="77"/>
      <c r="AL520" s="77"/>
      <c r="AM520" s="77"/>
      <c r="AN520" s="77"/>
      <c r="AO520" s="77"/>
      <c r="AP520" s="77"/>
      <c r="AQ520" s="77"/>
      <c r="AR520" s="77"/>
      <c r="AS520" s="77"/>
      <c r="AT520" s="77"/>
      <c r="AU520" s="77"/>
      <c r="AV520" s="77"/>
      <c r="AW520" s="77"/>
      <c r="AX520" s="77"/>
      <c r="AY520" s="77"/>
      <c r="AZ520" s="77"/>
      <c r="BA520" s="77"/>
      <c r="BB520" s="77"/>
      <c r="BC520" s="77"/>
      <c r="BD520" s="77"/>
      <c r="BE520" s="77"/>
      <c r="BF520" s="77"/>
      <c r="BG520" s="77"/>
      <c r="BH520" s="77"/>
      <c r="BI520" s="77"/>
      <c r="BJ520" s="77"/>
      <c r="BK520" s="77"/>
      <c r="BL520" s="77"/>
      <c r="BM520" s="77"/>
      <c r="BN520" s="77"/>
      <c r="BO520" s="77"/>
      <c r="BP520" s="77"/>
      <c r="BQ520" s="77"/>
      <c r="BR520" s="77"/>
      <c r="BS520" s="77"/>
      <c r="BT520" s="77"/>
      <c r="BU520" s="77"/>
      <c r="BV520" s="77"/>
      <c r="BW520" s="77"/>
      <c r="BX520" s="77"/>
      <c r="BY520" s="77"/>
      <c r="BZ520" s="77"/>
      <c r="CA520" s="77"/>
      <c r="CB520" s="77"/>
      <c r="CC520" s="77"/>
      <c r="CD520" s="77"/>
      <c r="CE520" s="77"/>
      <c r="CF520" s="77"/>
      <c r="CG520" s="77"/>
      <c r="CH520" s="77"/>
      <c r="CI520" s="77"/>
      <c r="CJ520" s="77"/>
      <c r="CK520" s="77"/>
    </row>
    <row r="521" spans="2:89" x14ac:dyDescent="0.35">
      <c r="B521" s="235" t="str">
        <f>IFERROR(SUBSTITUTE(B485,":",""),"no unit")</f>
        <v>Growth curve steady state rev</v>
      </c>
      <c r="D521" t="s">
        <v>929</v>
      </c>
      <c r="E521" s="8" t="str">
        <f t="shared" si="404"/>
        <v>521 GROWTH-PV</v>
      </c>
      <c r="G521" t="s">
        <v>332</v>
      </c>
      <c r="H521" s="27"/>
      <c r="I521" s="78"/>
      <c r="J521" s="78"/>
      <c r="K521" s="33"/>
      <c r="L521" s="33"/>
      <c r="M521" s="33"/>
      <c r="N521" s="33"/>
      <c r="O521" s="33"/>
      <c r="P521" s="33"/>
      <c r="R521" s="33"/>
      <c r="S521" s="77"/>
      <c r="T521" s="77"/>
      <c r="U521" s="77"/>
      <c r="V521" s="77"/>
      <c r="W521" s="77"/>
      <c r="X521" s="77"/>
      <c r="Y521" s="77"/>
      <c r="Z521" s="77"/>
      <c r="AA521" s="77"/>
      <c r="AB521" s="77"/>
      <c r="AC521" s="77"/>
      <c r="AD521" s="77"/>
      <c r="AE521" s="77"/>
      <c r="AF521" s="77"/>
      <c r="AG521" s="77"/>
      <c r="AH521" s="77"/>
      <c r="AI521" s="77"/>
      <c r="AJ521" s="77"/>
      <c r="AK521" s="77"/>
      <c r="AL521" s="77"/>
      <c r="AM521" s="77"/>
      <c r="AN521" s="77"/>
      <c r="AO521" s="77"/>
      <c r="AP521" s="77"/>
      <c r="AQ521" s="77"/>
      <c r="AR521" s="77"/>
      <c r="AS521" s="77"/>
      <c r="AT521" s="77"/>
      <c r="AU521" s="77"/>
      <c r="AV521" s="77"/>
      <c r="AW521" s="77"/>
      <c r="AX521" s="77"/>
      <c r="AY521" s="77"/>
      <c r="AZ521" s="77"/>
      <c r="BA521" s="77"/>
      <c r="BB521" s="77"/>
      <c r="BC521" s="77"/>
      <c r="BD521" s="77"/>
      <c r="BE521" s="77"/>
      <c r="BF521" s="77"/>
      <c r="BG521" s="77"/>
      <c r="BH521" s="77"/>
      <c r="BI521" s="77"/>
      <c r="BJ521" s="77"/>
      <c r="BK521" s="77"/>
      <c r="BL521" s="77"/>
      <c r="BM521" s="77"/>
      <c r="BN521" s="77"/>
      <c r="BO521" s="77"/>
      <c r="BP521" s="77"/>
      <c r="BQ521" s="77"/>
      <c r="BR521" s="77"/>
      <c r="BS521" s="77"/>
      <c r="BT521" s="77"/>
      <c r="BU521" s="77"/>
      <c r="BV521" s="77"/>
      <c r="BW521" s="77"/>
      <c r="BX521" s="77"/>
      <c r="BY521" s="77"/>
      <c r="BZ521" s="77"/>
      <c r="CA521" s="77"/>
      <c r="CB521" s="77"/>
      <c r="CC521" s="77"/>
      <c r="CD521" s="77"/>
      <c r="CE521" s="77"/>
      <c r="CF521" s="77"/>
      <c r="CG521" s="77"/>
      <c r="CH521" s="77"/>
      <c r="CI521" s="77"/>
      <c r="CJ521" s="77"/>
      <c r="CK521" s="77"/>
    </row>
    <row r="522" spans="2:89" x14ac:dyDescent="0.35">
      <c r="B522" s="132" t="s">
        <v>461</v>
      </c>
      <c r="D522" t="s">
        <v>929</v>
      </c>
      <c r="E522" s="8" t="str">
        <f t="shared" si="404"/>
        <v>522 GROWTH-PV</v>
      </c>
      <c r="G522" t="s">
        <v>332</v>
      </c>
      <c r="K522" s="53"/>
      <c r="L522" s="53"/>
      <c r="M522" s="53"/>
      <c r="N522" s="53"/>
      <c r="O522" s="53"/>
      <c r="P522" s="53"/>
      <c r="R522" s="24"/>
      <c r="S522" s="207" t="str">
        <f t="shared" ref="S522" si="478">ADDRESS(ROW(S518),COLUMN(S518),2)</f>
        <v>S$518</v>
      </c>
      <c r="T522" s="207" t="str">
        <f t="shared" ref="T522:AX522" si="479">ADDRESS(ROW(T518),COLUMN(T518),2)</f>
        <v>T$518</v>
      </c>
      <c r="U522" s="207" t="str">
        <f t="shared" si="479"/>
        <v>U$518</v>
      </c>
      <c r="V522" s="207" t="str">
        <f t="shared" si="479"/>
        <v>V$518</v>
      </c>
      <c r="W522" s="207" t="str">
        <f t="shared" si="479"/>
        <v>W$518</v>
      </c>
      <c r="X522" s="207" t="str">
        <f t="shared" si="479"/>
        <v>X$518</v>
      </c>
      <c r="Y522" s="207" t="str">
        <f t="shared" si="479"/>
        <v>Y$518</v>
      </c>
      <c r="Z522" s="207" t="str">
        <f t="shared" si="479"/>
        <v>Z$518</v>
      </c>
      <c r="AA522" s="207" t="str">
        <f t="shared" si="479"/>
        <v>AA$518</v>
      </c>
      <c r="AB522" s="207" t="str">
        <f t="shared" si="479"/>
        <v>AB$518</v>
      </c>
      <c r="AC522" s="207" t="str">
        <f t="shared" si="479"/>
        <v>AC$518</v>
      </c>
      <c r="AD522" s="207" t="str">
        <f t="shared" si="479"/>
        <v>AD$518</v>
      </c>
      <c r="AE522" s="207" t="str">
        <f t="shared" si="479"/>
        <v>AE$518</v>
      </c>
      <c r="AF522" s="207" t="str">
        <f t="shared" si="479"/>
        <v>AF$518</v>
      </c>
      <c r="AG522" s="207" t="str">
        <f t="shared" si="479"/>
        <v>AG$518</v>
      </c>
      <c r="AH522" s="207" t="str">
        <f t="shared" si="479"/>
        <v>AH$518</v>
      </c>
      <c r="AI522" s="207" t="str">
        <f t="shared" si="479"/>
        <v>AI$518</v>
      </c>
      <c r="AJ522" s="207" t="str">
        <f t="shared" si="479"/>
        <v>AJ$518</v>
      </c>
      <c r="AK522" s="207" t="str">
        <f t="shared" si="479"/>
        <v>AK$518</v>
      </c>
      <c r="AL522" s="207" t="str">
        <f t="shared" si="479"/>
        <v>AL$518</v>
      </c>
      <c r="AM522" s="207" t="str">
        <f t="shared" si="479"/>
        <v>AM$518</v>
      </c>
      <c r="AN522" s="207" t="str">
        <f t="shared" si="479"/>
        <v>AN$518</v>
      </c>
      <c r="AO522" s="207" t="str">
        <f t="shared" si="479"/>
        <v>AO$518</v>
      </c>
      <c r="AP522" s="207" t="str">
        <f t="shared" si="479"/>
        <v>AP$518</v>
      </c>
      <c r="AQ522" s="207" t="str">
        <f t="shared" si="479"/>
        <v>AQ$518</v>
      </c>
      <c r="AR522" s="207" t="str">
        <f t="shared" si="479"/>
        <v>AR$518</v>
      </c>
      <c r="AS522" s="207" t="str">
        <f t="shared" si="479"/>
        <v>AS$518</v>
      </c>
      <c r="AT522" s="207" t="str">
        <f t="shared" si="479"/>
        <v>AT$518</v>
      </c>
      <c r="AU522" s="207" t="str">
        <f t="shared" si="479"/>
        <v>AU$518</v>
      </c>
      <c r="AV522" s="207" t="str">
        <f t="shared" si="479"/>
        <v>AV$518</v>
      </c>
      <c r="AW522" s="207" t="str">
        <f t="shared" si="479"/>
        <v>AW$518</v>
      </c>
      <c r="AX522" s="207" t="str">
        <f t="shared" si="479"/>
        <v>AX$518</v>
      </c>
      <c r="AY522" s="207" t="str">
        <f t="shared" ref="AY522:CD522" si="480">ADDRESS(ROW(AY518),COLUMN(AY518),2)</f>
        <v>AY$518</v>
      </c>
      <c r="AZ522" s="207" t="str">
        <f t="shared" si="480"/>
        <v>AZ$518</v>
      </c>
      <c r="BA522" s="207" t="str">
        <f t="shared" si="480"/>
        <v>BA$518</v>
      </c>
      <c r="BB522" s="207" t="str">
        <f t="shared" si="480"/>
        <v>BB$518</v>
      </c>
      <c r="BC522" s="207" t="str">
        <f t="shared" si="480"/>
        <v>BC$518</v>
      </c>
      <c r="BD522" s="207" t="str">
        <f t="shared" si="480"/>
        <v>BD$518</v>
      </c>
      <c r="BE522" s="207" t="str">
        <f t="shared" si="480"/>
        <v>BE$518</v>
      </c>
      <c r="BF522" s="207" t="str">
        <f t="shared" si="480"/>
        <v>BF$518</v>
      </c>
      <c r="BG522" s="207" t="str">
        <f t="shared" si="480"/>
        <v>BG$518</v>
      </c>
      <c r="BH522" s="207" t="str">
        <f t="shared" si="480"/>
        <v>BH$518</v>
      </c>
      <c r="BI522" s="207" t="str">
        <f t="shared" si="480"/>
        <v>BI$518</v>
      </c>
      <c r="BJ522" s="207" t="str">
        <f t="shared" si="480"/>
        <v>BJ$518</v>
      </c>
      <c r="BK522" s="207" t="str">
        <f t="shared" si="480"/>
        <v>BK$518</v>
      </c>
      <c r="BL522" s="207" t="str">
        <f t="shared" si="480"/>
        <v>BL$518</v>
      </c>
      <c r="BM522" s="207" t="str">
        <f t="shared" si="480"/>
        <v>BM$518</v>
      </c>
      <c r="BN522" s="207" t="str">
        <f t="shared" si="480"/>
        <v>BN$518</v>
      </c>
      <c r="BO522" s="207" t="str">
        <f t="shared" si="480"/>
        <v>BO$518</v>
      </c>
      <c r="BP522" s="207" t="str">
        <f t="shared" si="480"/>
        <v>BP$518</v>
      </c>
      <c r="BQ522" s="207" t="str">
        <f t="shared" si="480"/>
        <v>BQ$518</v>
      </c>
      <c r="BR522" s="207" t="str">
        <f t="shared" si="480"/>
        <v>BR$518</v>
      </c>
      <c r="BS522" s="207" t="str">
        <f t="shared" si="480"/>
        <v>BS$518</v>
      </c>
      <c r="BT522" s="207" t="str">
        <f t="shared" si="480"/>
        <v>BT$518</v>
      </c>
      <c r="BU522" s="207" t="str">
        <f t="shared" si="480"/>
        <v>BU$518</v>
      </c>
      <c r="BV522" s="207" t="str">
        <f t="shared" si="480"/>
        <v>BV$518</v>
      </c>
      <c r="BW522" s="207" t="str">
        <f t="shared" si="480"/>
        <v>BW$518</v>
      </c>
      <c r="BX522" s="207" t="str">
        <f t="shared" si="480"/>
        <v>BX$518</v>
      </c>
      <c r="BY522" s="207" t="str">
        <f t="shared" si="480"/>
        <v>BY$518</v>
      </c>
      <c r="BZ522" s="207" t="str">
        <f t="shared" si="480"/>
        <v>BZ$518</v>
      </c>
      <c r="CA522" s="207" t="str">
        <f t="shared" si="480"/>
        <v>CA$518</v>
      </c>
      <c r="CB522" s="207" t="str">
        <f t="shared" si="480"/>
        <v>CB$518</v>
      </c>
      <c r="CC522" s="207" t="str">
        <f t="shared" si="480"/>
        <v>CC$518</v>
      </c>
      <c r="CD522" s="207" t="str">
        <f t="shared" si="480"/>
        <v>CD$518</v>
      </c>
      <c r="CE522" s="207" t="str">
        <f t="shared" ref="CE522:CK522" si="481">ADDRESS(ROW(CE518),COLUMN(CE518),2)</f>
        <v>CE$518</v>
      </c>
      <c r="CF522" s="207" t="str">
        <f t="shared" si="481"/>
        <v>CF$518</v>
      </c>
      <c r="CG522" s="207" t="str">
        <f t="shared" si="481"/>
        <v>CG$518</v>
      </c>
      <c r="CH522" s="207" t="str">
        <f t="shared" si="481"/>
        <v>CH$518</v>
      </c>
      <c r="CI522" s="207" t="str">
        <f t="shared" si="481"/>
        <v>CI$518</v>
      </c>
      <c r="CJ522" s="207" t="str">
        <f t="shared" si="481"/>
        <v>CJ$518</v>
      </c>
      <c r="CK522" s="207" t="str">
        <f t="shared" si="481"/>
        <v>CK$518</v>
      </c>
    </row>
    <row r="523" spans="2:89" x14ac:dyDescent="0.35">
      <c r="B523" s="132" t="s">
        <v>462</v>
      </c>
      <c r="D523" t="s">
        <v>929</v>
      </c>
      <c r="E523" s="8" t="str">
        <f t="shared" si="404"/>
        <v>523 GROWTH-PV</v>
      </c>
      <c r="G523" t="s">
        <v>332</v>
      </c>
      <c r="K523" s="53"/>
      <c r="L523" s="53"/>
      <c r="M523" s="53"/>
      <c r="N523" s="53"/>
      <c r="O523" s="53"/>
      <c r="P523" s="53"/>
      <c r="R523" s="24"/>
      <c r="S523" s="80" t="str">
        <f t="shared" ref="S523" si="482">S480</f>
        <v>S$17</v>
      </c>
      <c r="T523" s="80" t="str">
        <f t="shared" ref="T523:AX523" si="483">T480</f>
        <v>T$17</v>
      </c>
      <c r="U523" s="80" t="str">
        <f t="shared" si="483"/>
        <v>U$17</v>
      </c>
      <c r="V523" s="80" t="str">
        <f t="shared" si="483"/>
        <v>V$17</v>
      </c>
      <c r="W523" s="80" t="str">
        <f t="shared" si="483"/>
        <v>W$17</v>
      </c>
      <c r="X523" s="80" t="str">
        <f t="shared" si="483"/>
        <v>X$17</v>
      </c>
      <c r="Y523" s="80" t="str">
        <f t="shared" si="483"/>
        <v>Y$17</v>
      </c>
      <c r="Z523" s="80" t="str">
        <f t="shared" si="483"/>
        <v>Z$17</v>
      </c>
      <c r="AA523" s="80" t="str">
        <f t="shared" si="483"/>
        <v>AA$17</v>
      </c>
      <c r="AB523" s="80" t="str">
        <f t="shared" si="483"/>
        <v>AB$17</v>
      </c>
      <c r="AC523" s="80" t="str">
        <f t="shared" si="483"/>
        <v>AC$17</v>
      </c>
      <c r="AD523" s="80" t="str">
        <f t="shared" si="483"/>
        <v>AD$17</v>
      </c>
      <c r="AE523" s="80" t="str">
        <f t="shared" si="483"/>
        <v>AE$17</v>
      </c>
      <c r="AF523" s="80" t="str">
        <f t="shared" si="483"/>
        <v>AF$17</v>
      </c>
      <c r="AG523" s="80" t="str">
        <f t="shared" si="483"/>
        <v>AG$17</v>
      </c>
      <c r="AH523" s="80" t="str">
        <f t="shared" si="483"/>
        <v>AH$17</v>
      </c>
      <c r="AI523" s="80" t="str">
        <f t="shared" si="483"/>
        <v>AI$17</v>
      </c>
      <c r="AJ523" s="80" t="str">
        <f t="shared" si="483"/>
        <v>AJ$17</v>
      </c>
      <c r="AK523" s="80" t="str">
        <f t="shared" si="483"/>
        <v>AK$17</v>
      </c>
      <c r="AL523" s="80" t="str">
        <f t="shared" si="483"/>
        <v>AL$17</v>
      </c>
      <c r="AM523" s="80" t="str">
        <f t="shared" si="483"/>
        <v>AM$17</v>
      </c>
      <c r="AN523" s="80" t="str">
        <f t="shared" si="483"/>
        <v>AN$17</v>
      </c>
      <c r="AO523" s="80" t="str">
        <f t="shared" si="483"/>
        <v>AO$17</v>
      </c>
      <c r="AP523" s="80" t="str">
        <f t="shared" si="483"/>
        <v>AP$17</v>
      </c>
      <c r="AQ523" s="80" t="str">
        <f t="shared" si="483"/>
        <v>AQ$17</v>
      </c>
      <c r="AR523" s="80" t="str">
        <f t="shared" si="483"/>
        <v>AR$17</v>
      </c>
      <c r="AS523" s="80" t="str">
        <f t="shared" si="483"/>
        <v>AS$17</v>
      </c>
      <c r="AT523" s="80" t="str">
        <f t="shared" si="483"/>
        <v>AT$17</v>
      </c>
      <c r="AU523" s="80" t="str">
        <f t="shared" si="483"/>
        <v>AU$17</v>
      </c>
      <c r="AV523" s="80" t="str">
        <f t="shared" si="483"/>
        <v>AV$17</v>
      </c>
      <c r="AW523" s="80" t="str">
        <f t="shared" si="483"/>
        <v>AW$17</v>
      </c>
      <c r="AX523" s="80" t="str">
        <f t="shared" si="483"/>
        <v>AX$17</v>
      </c>
      <c r="AY523" s="80" t="str">
        <f t="shared" ref="AY523:CD523" si="484">AY480</f>
        <v>AY$17</v>
      </c>
      <c r="AZ523" s="80" t="str">
        <f t="shared" si="484"/>
        <v>AZ$17</v>
      </c>
      <c r="BA523" s="80" t="str">
        <f t="shared" si="484"/>
        <v>BA$17</v>
      </c>
      <c r="BB523" s="80" t="str">
        <f t="shared" si="484"/>
        <v>BB$17</v>
      </c>
      <c r="BC523" s="80" t="str">
        <f t="shared" si="484"/>
        <v>BC$17</v>
      </c>
      <c r="BD523" s="80" t="str">
        <f t="shared" si="484"/>
        <v>BD$17</v>
      </c>
      <c r="BE523" s="80" t="str">
        <f t="shared" si="484"/>
        <v>BE$17</v>
      </c>
      <c r="BF523" s="80" t="str">
        <f t="shared" si="484"/>
        <v>BF$17</v>
      </c>
      <c r="BG523" s="80" t="str">
        <f t="shared" si="484"/>
        <v>BG$17</v>
      </c>
      <c r="BH523" s="80" t="str">
        <f t="shared" si="484"/>
        <v>BH$17</v>
      </c>
      <c r="BI523" s="80" t="str">
        <f t="shared" si="484"/>
        <v>BI$17</v>
      </c>
      <c r="BJ523" s="80" t="str">
        <f t="shared" si="484"/>
        <v>BJ$17</v>
      </c>
      <c r="BK523" s="80" t="str">
        <f t="shared" si="484"/>
        <v>BK$17</v>
      </c>
      <c r="BL523" s="80" t="str">
        <f t="shared" si="484"/>
        <v>BL$17</v>
      </c>
      <c r="BM523" s="80" t="str">
        <f t="shared" si="484"/>
        <v>BM$17</v>
      </c>
      <c r="BN523" s="80" t="str">
        <f t="shared" si="484"/>
        <v>BN$17</v>
      </c>
      <c r="BO523" s="80" t="str">
        <f t="shared" si="484"/>
        <v>BO$17</v>
      </c>
      <c r="BP523" s="80" t="str">
        <f t="shared" si="484"/>
        <v>BP$17</v>
      </c>
      <c r="BQ523" s="80" t="str">
        <f t="shared" si="484"/>
        <v>BQ$17</v>
      </c>
      <c r="BR523" s="80" t="str">
        <f t="shared" si="484"/>
        <v>BR$17</v>
      </c>
      <c r="BS523" s="80" t="str">
        <f t="shared" si="484"/>
        <v>BS$17</v>
      </c>
      <c r="BT523" s="80" t="str">
        <f t="shared" si="484"/>
        <v>BT$17</v>
      </c>
      <c r="BU523" s="80" t="str">
        <f t="shared" si="484"/>
        <v>BU$17</v>
      </c>
      <c r="BV523" s="80" t="str">
        <f t="shared" si="484"/>
        <v>BV$17</v>
      </c>
      <c r="BW523" s="80" t="str">
        <f t="shared" si="484"/>
        <v>BW$17</v>
      </c>
      <c r="BX523" s="80" t="str">
        <f t="shared" si="484"/>
        <v>BX$17</v>
      </c>
      <c r="BY523" s="80" t="str">
        <f t="shared" si="484"/>
        <v>BY$17</v>
      </c>
      <c r="BZ523" s="80" t="str">
        <f t="shared" si="484"/>
        <v>BZ$17</v>
      </c>
      <c r="CA523" s="80" t="str">
        <f t="shared" si="484"/>
        <v>CA$17</v>
      </c>
      <c r="CB523" s="80" t="str">
        <f t="shared" si="484"/>
        <v>CB$17</v>
      </c>
      <c r="CC523" s="80" t="str">
        <f t="shared" si="484"/>
        <v>CC$17</v>
      </c>
      <c r="CD523" s="80" t="str">
        <f t="shared" si="484"/>
        <v>CD$17</v>
      </c>
      <c r="CE523" s="80" t="str">
        <f t="shared" ref="CE523:CK523" si="485">CE480</f>
        <v>CE$17</v>
      </c>
      <c r="CF523" s="80" t="str">
        <f t="shared" si="485"/>
        <v>CF$17</v>
      </c>
      <c r="CG523" s="80" t="str">
        <f t="shared" si="485"/>
        <v>CG$17</v>
      </c>
      <c r="CH523" s="80" t="str">
        <f t="shared" si="485"/>
        <v>CH$17</v>
      </c>
      <c r="CI523" s="80" t="str">
        <f t="shared" si="485"/>
        <v>CI$17</v>
      </c>
      <c r="CJ523" s="80" t="str">
        <f t="shared" si="485"/>
        <v>CJ$17</v>
      </c>
      <c r="CK523" s="80" t="str">
        <f t="shared" si="485"/>
        <v>CK$17</v>
      </c>
    </row>
    <row r="524" spans="2:89" x14ac:dyDescent="0.35">
      <c r="B524" s="132" t="str">
        <f>B481</f>
        <v>(Secondary label)</v>
      </c>
      <c r="D524" t="s">
        <v>929</v>
      </c>
      <c r="E524" s="8" t="str">
        <f t="shared" si="404"/>
        <v>524 GROWTH-PV</v>
      </c>
      <c r="G524" t="s">
        <v>332</v>
      </c>
      <c r="H524" s="12"/>
      <c r="I524" s="60"/>
      <c r="J524" s="60"/>
      <c r="K524" s="15"/>
      <c r="L524" s="15"/>
      <c r="M524" s="15"/>
      <c r="N524" s="15"/>
      <c r="O524" s="15"/>
      <c r="P524" s="15"/>
      <c r="R524" s="15"/>
    </row>
    <row r="525" spans="2:89" x14ac:dyDescent="0.35">
      <c r="B525" s="132" t="s">
        <v>489</v>
      </c>
      <c r="D525" t="s">
        <v>929</v>
      </c>
      <c r="E525" s="8" t="str">
        <f t="shared" si="404"/>
        <v>525 GROWTH-PV</v>
      </c>
      <c r="G525" t="s">
        <v>332</v>
      </c>
      <c r="H525" s="12"/>
      <c r="I525" s="60"/>
      <c r="J525" s="60"/>
      <c r="K525" s="15"/>
      <c r="L525" s="15"/>
      <c r="M525" s="15"/>
      <c r="N525" s="15"/>
      <c r="O525" s="15"/>
      <c r="P525" s="15"/>
      <c r="R525" s="15"/>
    </row>
    <row r="526" spans="2:89" x14ac:dyDescent="0.35">
      <c r="B526" s="132" t="s">
        <v>463</v>
      </c>
      <c r="D526" t="s">
        <v>929</v>
      </c>
      <c r="E526" s="8" t="str">
        <f t="shared" si="404"/>
        <v>526 GROWTH-PV</v>
      </c>
      <c r="G526" t="s">
        <v>332</v>
      </c>
      <c r="H526" s="12"/>
      <c r="I526" s="60"/>
      <c r="J526" s="60"/>
      <c r="K526" s="15"/>
      <c r="L526" s="15"/>
      <c r="M526" s="15"/>
      <c r="N526" s="15"/>
      <c r="O526" s="15"/>
      <c r="P526" s="15"/>
      <c r="R526" s="15"/>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row>
    <row r="527" spans="2:89" x14ac:dyDescent="0.35">
      <c r="B527" s="132" t="s">
        <v>464</v>
      </c>
      <c r="D527" t="s">
        <v>929</v>
      </c>
      <c r="E527" s="8" t="str">
        <f t="shared" si="404"/>
        <v>527 GROWTH-PV</v>
      </c>
      <c r="G527" t="s">
        <v>332</v>
      </c>
      <c r="H527" s="12"/>
      <c r="I527" s="60"/>
      <c r="J527" s="60"/>
      <c r="K527" s="15"/>
      <c r="L527" s="15"/>
      <c r="M527" s="15"/>
      <c r="N527" s="15"/>
      <c r="O527" s="15"/>
      <c r="P527" s="15"/>
      <c r="R527" s="15"/>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row>
    <row r="528" spans="2:89" x14ac:dyDescent="0.35">
      <c r="B528" s="27"/>
      <c r="C528" s="27"/>
      <c r="D528" s="27"/>
      <c r="E528" s="27"/>
      <c r="F528" s="27"/>
      <c r="G528" s="27"/>
      <c r="H528" s="27"/>
      <c r="I528" s="27"/>
      <c r="J528" s="27"/>
      <c r="K528" s="27"/>
      <c r="L528" s="27"/>
      <c r="M528" s="27"/>
      <c r="N528" s="27"/>
      <c r="O528" s="27"/>
      <c r="P528" s="27"/>
      <c r="R528" s="27"/>
      <c r="S528" s="27"/>
      <c r="T528" s="27"/>
      <c r="U528" s="27"/>
      <c r="V528" s="27"/>
      <c r="W528" s="27"/>
      <c r="X528" s="27"/>
      <c r="Y528" s="27"/>
      <c r="Z528" s="27"/>
      <c r="AA528" s="27"/>
      <c r="AB528" s="27"/>
      <c r="AC528" s="27"/>
      <c r="AD528" s="67"/>
      <c r="AE528" s="67"/>
      <c r="AF528" s="67"/>
      <c r="AG528" s="67"/>
      <c r="AH528" s="67"/>
      <c r="AI528" s="67"/>
      <c r="AJ528" s="67"/>
      <c r="AK528" s="67"/>
      <c r="AL528" s="67"/>
      <c r="AM528" s="67"/>
      <c r="AN528" s="67"/>
      <c r="AO528" s="67"/>
      <c r="AP528" s="67"/>
      <c r="AQ528" s="67"/>
      <c r="AR528" s="67"/>
      <c r="AS528" s="67"/>
      <c r="AT528" s="67"/>
      <c r="AU528" s="67"/>
      <c r="AV528" s="67"/>
      <c r="AW528" s="67"/>
      <c r="AX528" s="67"/>
      <c r="AY528" s="67"/>
      <c r="AZ528" s="67"/>
      <c r="BA528" s="67"/>
      <c r="BB528" s="67"/>
      <c r="BC528" s="67"/>
      <c r="BD528" s="67"/>
      <c r="BE528" s="67"/>
      <c r="BF528" s="67"/>
      <c r="BG528" s="67"/>
      <c r="BH528" s="67"/>
      <c r="BI528" s="67"/>
      <c r="BJ528" s="67"/>
      <c r="BK528" s="67"/>
      <c r="BL528" s="67"/>
      <c r="BM528" s="67"/>
      <c r="BN528" s="67"/>
      <c r="BO528" s="67"/>
      <c r="BP528" s="67"/>
      <c r="BQ528" s="67"/>
      <c r="BR528" s="67"/>
      <c r="BS528" s="67"/>
      <c r="BT528" s="67"/>
      <c r="BU528" s="67"/>
      <c r="BV528" s="67"/>
      <c r="BW528" s="67"/>
      <c r="BX528" s="67"/>
      <c r="BY528" s="67"/>
      <c r="BZ528" s="67"/>
      <c r="CA528" s="67"/>
      <c r="CB528" s="67"/>
      <c r="CC528" s="67"/>
      <c r="CD528" s="67"/>
      <c r="CE528" s="67"/>
      <c r="CF528" s="67"/>
      <c r="CG528" s="67"/>
      <c r="CH528" s="67"/>
      <c r="CI528" s="67"/>
      <c r="CJ528" s="67"/>
      <c r="CK528" s="67"/>
    </row>
    <row r="529" spans="2:89" x14ac:dyDescent="0.35">
      <c r="E529" s="8"/>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row>
    <row r="530" spans="2:89" x14ac:dyDescent="0.35">
      <c r="B530" s="27"/>
      <c r="C530" s="27"/>
      <c r="D530" s="27"/>
      <c r="E530" s="27"/>
      <c r="F530" s="27"/>
      <c r="G530" s="27"/>
      <c r="H530" s="27"/>
      <c r="I530" s="27"/>
      <c r="J530" s="27"/>
      <c r="K530" s="27"/>
      <c r="L530" s="27"/>
      <c r="M530" s="27"/>
      <c r="N530" s="27"/>
      <c r="O530" s="27"/>
      <c r="P530" s="27"/>
      <c r="R530" s="27"/>
      <c r="S530" s="27"/>
      <c r="T530" s="27"/>
      <c r="U530" s="27"/>
      <c r="V530" s="27"/>
      <c r="W530" s="27"/>
      <c r="X530" s="27"/>
      <c r="Y530" s="27"/>
      <c r="Z530" s="27"/>
      <c r="AA530" s="27"/>
      <c r="AB530" s="27"/>
      <c r="AC530" s="27"/>
      <c r="AD530" s="67"/>
      <c r="AE530" s="67"/>
      <c r="AF530" s="67"/>
      <c r="AG530" s="67"/>
      <c r="AH530" s="67"/>
      <c r="AI530" s="67"/>
      <c r="AJ530" s="67"/>
      <c r="AK530" s="67"/>
      <c r="AL530" s="67"/>
      <c r="AM530" s="67"/>
      <c r="AN530" s="67"/>
      <c r="AO530" s="67"/>
      <c r="AP530" s="67"/>
      <c r="AQ530" s="67"/>
      <c r="AR530" s="67"/>
      <c r="AS530" s="67"/>
      <c r="AT530" s="67"/>
      <c r="AU530" s="67"/>
      <c r="AV530" s="67"/>
      <c r="AW530" s="67"/>
      <c r="AX530" s="67"/>
      <c r="AY530" s="67"/>
      <c r="AZ530" s="67"/>
      <c r="BA530" s="67"/>
      <c r="BB530" s="67"/>
      <c r="BC530" s="67"/>
      <c r="BD530" s="67"/>
      <c r="BE530" s="67"/>
      <c r="BF530" s="67"/>
      <c r="BG530" s="67"/>
      <c r="BH530" s="67"/>
      <c r="BI530" s="67"/>
      <c r="BJ530" s="67"/>
      <c r="BK530" s="67"/>
      <c r="BL530" s="67"/>
      <c r="BM530" s="67"/>
      <c r="BN530" s="67"/>
      <c r="BO530" s="67"/>
      <c r="BP530" s="67"/>
      <c r="BQ530" s="67"/>
      <c r="BR530" s="67"/>
      <c r="BS530" s="67"/>
      <c r="BT530" s="67"/>
      <c r="BU530" s="67"/>
      <c r="BV530" s="67"/>
      <c r="BW530" s="67"/>
      <c r="BX530" s="67"/>
      <c r="BY530" s="67"/>
      <c r="BZ530" s="67"/>
      <c r="CA530" s="67"/>
      <c r="CB530" s="67"/>
      <c r="CC530" s="67"/>
      <c r="CD530" s="67"/>
      <c r="CE530" s="67"/>
      <c r="CF530" s="67"/>
      <c r="CG530" s="67"/>
      <c r="CH530" s="67"/>
      <c r="CI530" s="67"/>
      <c r="CJ530" s="67"/>
      <c r="CK530" s="67"/>
    </row>
    <row r="531" spans="2:89" x14ac:dyDescent="0.35">
      <c r="B531" s="171" t="s">
        <v>490</v>
      </c>
      <c r="E531" s="8"/>
      <c r="H531" s="170"/>
      <c r="I531" s="172"/>
      <c r="J531" s="172"/>
      <c r="K531" s="193"/>
      <c r="L531" s="193"/>
      <c r="M531" s="193"/>
      <c r="N531" s="193"/>
      <c r="O531" s="193"/>
      <c r="P531" s="193"/>
      <c r="R531" s="194"/>
      <c r="S531" s="170"/>
      <c r="T531" s="170"/>
      <c r="U531" s="170"/>
      <c r="V531" s="170"/>
      <c r="W531" s="170"/>
      <c r="X531" s="170"/>
      <c r="Y531" s="170"/>
      <c r="Z531" s="170"/>
      <c r="AA531" s="170"/>
      <c r="AB531" s="170"/>
      <c r="AC531" s="170"/>
      <c r="AD531" s="170"/>
      <c r="AE531" s="170"/>
      <c r="AF531" s="170"/>
      <c r="AG531" s="170"/>
      <c r="AH531" s="170"/>
      <c r="AI531" s="170"/>
      <c r="AJ531" s="170"/>
      <c r="AK531" s="170"/>
      <c r="AL531" s="170"/>
      <c r="AM531" s="170"/>
      <c r="AN531" s="170"/>
      <c r="AO531" s="170"/>
      <c r="AP531" s="170"/>
      <c r="AQ531" s="170"/>
      <c r="AR531" s="170"/>
      <c r="AS531" s="170"/>
      <c r="AT531" s="170"/>
      <c r="AU531" s="170"/>
      <c r="AV531" s="170"/>
      <c r="AW531" s="170"/>
      <c r="AX531" s="170"/>
      <c r="AY531" s="170"/>
      <c r="AZ531" s="170"/>
      <c r="BA531" s="170"/>
      <c r="BB531" s="170"/>
      <c r="BC531" s="170"/>
      <c r="BD531" s="170"/>
      <c r="BE531" s="170"/>
      <c r="BF531" s="170"/>
      <c r="BG531" s="170"/>
      <c r="BH531" s="170"/>
      <c r="BI531" s="170"/>
      <c r="BJ531" s="170"/>
      <c r="BK531" s="170"/>
      <c r="BL531" s="170"/>
      <c r="BM531" s="170"/>
      <c r="BN531" s="170"/>
      <c r="BO531" s="170"/>
      <c r="BP531" s="170"/>
      <c r="BQ531" s="170"/>
      <c r="BR531" s="170"/>
      <c r="BS531" s="170"/>
      <c r="BT531" s="170"/>
      <c r="BU531" s="170"/>
      <c r="BV531" s="170"/>
      <c r="BW531" s="170"/>
      <c r="BX531" s="170"/>
      <c r="BY531" s="170"/>
      <c r="BZ531" s="170"/>
      <c r="CA531" s="170"/>
      <c r="CB531" s="170"/>
      <c r="CC531" s="170"/>
      <c r="CD531" s="170"/>
      <c r="CE531" s="170"/>
      <c r="CF531" s="170"/>
      <c r="CG531" s="170"/>
      <c r="CH531" s="170"/>
      <c r="CI531" s="170"/>
      <c r="CJ531" s="170"/>
      <c r="CK531" s="170"/>
    </row>
    <row r="532" spans="2:89" x14ac:dyDescent="0.35">
      <c r="B532" s="171" t="s">
        <v>492</v>
      </c>
      <c r="E532" s="8"/>
      <c r="H532" s="170"/>
      <c r="I532" s="172"/>
      <c r="J532" s="172"/>
      <c r="K532" s="193"/>
      <c r="L532" s="193"/>
      <c r="M532" s="193"/>
      <c r="N532" s="193"/>
      <c r="O532" s="193"/>
      <c r="P532" s="193"/>
      <c r="R532" s="194"/>
      <c r="S532" s="170"/>
      <c r="T532" s="170"/>
      <c r="U532" s="170"/>
      <c r="V532" s="170"/>
      <c r="W532" s="170"/>
      <c r="X532" s="170"/>
      <c r="Y532" s="170"/>
      <c r="Z532" s="170"/>
      <c r="AA532" s="170"/>
      <c r="AB532" s="170"/>
      <c r="AC532" s="170"/>
      <c r="AD532" s="170"/>
      <c r="AE532" s="170"/>
      <c r="AF532" s="170"/>
      <c r="AG532" s="170"/>
      <c r="AH532" s="170"/>
      <c r="AI532" s="170"/>
      <c r="AJ532" s="170"/>
      <c r="AK532" s="170"/>
      <c r="AL532" s="170"/>
      <c r="AM532" s="170"/>
      <c r="AN532" s="170"/>
      <c r="AO532" s="170"/>
      <c r="AP532" s="170"/>
      <c r="AQ532" s="170"/>
      <c r="AR532" s="170"/>
      <c r="AS532" s="170"/>
      <c r="AT532" s="170"/>
      <c r="AU532" s="170"/>
      <c r="AV532" s="170"/>
      <c r="AW532" s="170"/>
      <c r="AX532" s="170"/>
      <c r="AY532" s="170"/>
      <c r="AZ532" s="170"/>
      <c r="BA532" s="170"/>
      <c r="BB532" s="170"/>
      <c r="BC532" s="170"/>
      <c r="BD532" s="170"/>
      <c r="BE532" s="170"/>
      <c r="BF532" s="170"/>
      <c r="BG532" s="170"/>
      <c r="BH532" s="170"/>
      <c r="BI532" s="170"/>
      <c r="BJ532" s="170"/>
      <c r="BK532" s="170"/>
      <c r="BL532" s="170"/>
      <c r="BM532" s="170"/>
      <c r="BN532" s="170"/>
      <c r="BO532" s="170"/>
      <c r="BP532" s="170"/>
      <c r="BQ532" s="170"/>
      <c r="BR532" s="170"/>
      <c r="BS532" s="170"/>
      <c r="BT532" s="170"/>
      <c r="BU532" s="170"/>
      <c r="BV532" s="170"/>
      <c r="BW532" s="170"/>
      <c r="BX532" s="170"/>
      <c r="BY532" s="170"/>
      <c r="BZ532" s="170"/>
      <c r="CA532" s="170"/>
      <c r="CB532" s="170"/>
      <c r="CC532" s="170"/>
      <c r="CD532" s="170"/>
      <c r="CE532" s="170"/>
      <c r="CF532" s="170"/>
      <c r="CG532" s="170"/>
      <c r="CH532" s="170"/>
      <c r="CI532" s="170"/>
      <c r="CJ532" s="170"/>
      <c r="CK532" s="170"/>
    </row>
    <row r="533" spans="2:89" x14ac:dyDescent="0.35">
      <c r="B533" s="171" t="s">
        <v>461</v>
      </c>
      <c r="E533" s="8"/>
      <c r="H533" s="170"/>
      <c r="I533" s="172"/>
      <c r="J533" s="172"/>
      <c r="K533" s="193"/>
      <c r="L533" s="193"/>
      <c r="M533" s="193"/>
      <c r="N533" s="193"/>
      <c r="O533" s="193"/>
      <c r="P533" s="193"/>
      <c r="R533" s="194"/>
      <c r="S533" s="195" t="str">
        <f t="shared" ref="S533:CD533" si="486">S$20</f>
        <v>S$16</v>
      </c>
      <c r="T533" s="195" t="str">
        <f t="shared" si="486"/>
        <v>T$16</v>
      </c>
      <c r="U533" s="195" t="str">
        <f t="shared" si="486"/>
        <v>U$16</v>
      </c>
      <c r="V533" s="195" t="str">
        <f t="shared" si="486"/>
        <v>V$16</v>
      </c>
      <c r="W533" s="195" t="str">
        <f t="shared" si="486"/>
        <v>W$16</v>
      </c>
      <c r="X533" s="195" t="str">
        <f t="shared" si="486"/>
        <v>X$16</v>
      </c>
      <c r="Y533" s="195" t="str">
        <f t="shared" si="486"/>
        <v>Y$16</v>
      </c>
      <c r="Z533" s="195" t="str">
        <f t="shared" si="486"/>
        <v>Z$16</v>
      </c>
      <c r="AA533" s="195" t="str">
        <f t="shared" si="486"/>
        <v>AA$16</v>
      </c>
      <c r="AB533" s="195" t="str">
        <f t="shared" si="486"/>
        <v>AB$16</v>
      </c>
      <c r="AC533" s="195" t="str">
        <f t="shared" si="486"/>
        <v>AC$16</v>
      </c>
      <c r="AD533" s="195" t="str">
        <f t="shared" si="486"/>
        <v>AD$16</v>
      </c>
      <c r="AE533" s="195" t="str">
        <f t="shared" si="486"/>
        <v>AE$16</v>
      </c>
      <c r="AF533" s="195" t="str">
        <f t="shared" si="486"/>
        <v>AF$16</v>
      </c>
      <c r="AG533" s="195" t="str">
        <f t="shared" si="486"/>
        <v>AG$16</v>
      </c>
      <c r="AH533" s="195" t="str">
        <f t="shared" si="486"/>
        <v>AH$16</v>
      </c>
      <c r="AI533" s="195" t="str">
        <f t="shared" si="486"/>
        <v>AI$16</v>
      </c>
      <c r="AJ533" s="195" t="str">
        <f t="shared" si="486"/>
        <v>AJ$16</v>
      </c>
      <c r="AK533" s="195" t="str">
        <f t="shared" si="486"/>
        <v>AK$16</v>
      </c>
      <c r="AL533" s="195" t="str">
        <f t="shared" si="486"/>
        <v>AL$16</v>
      </c>
      <c r="AM533" s="195" t="str">
        <f t="shared" si="486"/>
        <v>AM$16</v>
      </c>
      <c r="AN533" s="195" t="str">
        <f t="shared" si="486"/>
        <v>AN$16</v>
      </c>
      <c r="AO533" s="195" t="str">
        <f t="shared" si="486"/>
        <v>AO$16</v>
      </c>
      <c r="AP533" s="195" t="str">
        <f t="shared" si="486"/>
        <v>AP$16</v>
      </c>
      <c r="AQ533" s="195" t="str">
        <f t="shared" si="486"/>
        <v>AQ$16</v>
      </c>
      <c r="AR533" s="195" t="str">
        <f t="shared" si="486"/>
        <v>AR$16</v>
      </c>
      <c r="AS533" s="195" t="str">
        <f t="shared" si="486"/>
        <v>AS$16</v>
      </c>
      <c r="AT533" s="195" t="str">
        <f t="shared" si="486"/>
        <v>AT$16</v>
      </c>
      <c r="AU533" s="195" t="str">
        <f t="shared" si="486"/>
        <v>AU$16</v>
      </c>
      <c r="AV533" s="195" t="str">
        <f t="shared" si="486"/>
        <v>AV$16</v>
      </c>
      <c r="AW533" s="195" t="str">
        <f t="shared" si="486"/>
        <v>AW$16</v>
      </c>
      <c r="AX533" s="195" t="str">
        <f t="shared" si="486"/>
        <v>AX$16</v>
      </c>
      <c r="AY533" s="195" t="str">
        <f t="shared" si="486"/>
        <v>AY$16</v>
      </c>
      <c r="AZ533" s="195" t="str">
        <f t="shared" si="486"/>
        <v>AZ$16</v>
      </c>
      <c r="BA533" s="195" t="str">
        <f t="shared" si="486"/>
        <v>BA$16</v>
      </c>
      <c r="BB533" s="195" t="str">
        <f t="shared" si="486"/>
        <v>BB$16</v>
      </c>
      <c r="BC533" s="195" t="str">
        <f t="shared" si="486"/>
        <v>BC$16</v>
      </c>
      <c r="BD533" s="195" t="str">
        <f t="shared" si="486"/>
        <v>BD$16</v>
      </c>
      <c r="BE533" s="195" t="str">
        <f t="shared" si="486"/>
        <v>BE$16</v>
      </c>
      <c r="BF533" s="195" t="str">
        <f t="shared" si="486"/>
        <v>BF$16</v>
      </c>
      <c r="BG533" s="195" t="str">
        <f t="shared" si="486"/>
        <v>BG$16</v>
      </c>
      <c r="BH533" s="195" t="str">
        <f t="shared" si="486"/>
        <v>BH$16</v>
      </c>
      <c r="BI533" s="195" t="str">
        <f t="shared" si="486"/>
        <v>BI$16</v>
      </c>
      <c r="BJ533" s="195" t="str">
        <f t="shared" si="486"/>
        <v>BJ$16</v>
      </c>
      <c r="BK533" s="195" t="str">
        <f t="shared" si="486"/>
        <v>BK$16</v>
      </c>
      <c r="BL533" s="195" t="str">
        <f t="shared" si="486"/>
        <v>BL$16</v>
      </c>
      <c r="BM533" s="195" t="str">
        <f t="shared" si="486"/>
        <v>BM$16</v>
      </c>
      <c r="BN533" s="195" t="str">
        <f t="shared" si="486"/>
        <v>BN$16</v>
      </c>
      <c r="BO533" s="195" t="str">
        <f t="shared" si="486"/>
        <v>BO$16</v>
      </c>
      <c r="BP533" s="195" t="str">
        <f t="shared" si="486"/>
        <v>BP$16</v>
      </c>
      <c r="BQ533" s="195" t="str">
        <f t="shared" si="486"/>
        <v>BQ$16</v>
      </c>
      <c r="BR533" s="195" t="str">
        <f t="shared" si="486"/>
        <v>BR$16</v>
      </c>
      <c r="BS533" s="195" t="str">
        <f t="shared" si="486"/>
        <v>BS$16</v>
      </c>
      <c r="BT533" s="195" t="str">
        <f t="shared" si="486"/>
        <v>BT$16</v>
      </c>
      <c r="BU533" s="195" t="str">
        <f t="shared" si="486"/>
        <v>BU$16</v>
      </c>
      <c r="BV533" s="195" t="str">
        <f t="shared" si="486"/>
        <v>BV$16</v>
      </c>
      <c r="BW533" s="195" t="str">
        <f t="shared" si="486"/>
        <v>BW$16</v>
      </c>
      <c r="BX533" s="195" t="str">
        <f t="shared" si="486"/>
        <v>BX$16</v>
      </c>
      <c r="BY533" s="195" t="str">
        <f t="shared" si="486"/>
        <v>BY$16</v>
      </c>
      <c r="BZ533" s="195" t="str">
        <f t="shared" si="486"/>
        <v>BZ$16</v>
      </c>
      <c r="CA533" s="195" t="str">
        <f t="shared" si="486"/>
        <v>CA$16</v>
      </c>
      <c r="CB533" s="195" t="str">
        <f t="shared" si="486"/>
        <v>CB$16</v>
      </c>
      <c r="CC533" s="195" t="str">
        <f t="shared" si="486"/>
        <v>CC$16</v>
      </c>
      <c r="CD533" s="195" t="str">
        <f t="shared" si="486"/>
        <v>CD$16</v>
      </c>
      <c r="CE533" s="195" t="str">
        <f t="shared" ref="CE533:CK533" si="487">CE$20</f>
        <v>CE$16</v>
      </c>
      <c r="CF533" s="195" t="str">
        <f t="shared" si="487"/>
        <v>CF$16</v>
      </c>
      <c r="CG533" s="195" t="str">
        <f t="shared" si="487"/>
        <v>CG$16</v>
      </c>
      <c r="CH533" s="195" t="str">
        <f t="shared" si="487"/>
        <v>CH$16</v>
      </c>
      <c r="CI533" s="195" t="str">
        <f t="shared" si="487"/>
        <v>CI$16</v>
      </c>
      <c r="CJ533" s="195" t="str">
        <f t="shared" si="487"/>
        <v>CJ$16</v>
      </c>
      <c r="CK533" s="195" t="str">
        <f t="shared" si="487"/>
        <v>CK$16</v>
      </c>
    </row>
    <row r="534" spans="2:89" x14ac:dyDescent="0.35">
      <c r="B534" s="171" t="s">
        <v>462</v>
      </c>
      <c r="E534" s="8"/>
      <c r="H534" s="196"/>
      <c r="I534" s="197"/>
      <c r="J534" s="197"/>
      <c r="K534" s="198"/>
      <c r="L534" s="198"/>
      <c r="M534" s="198"/>
      <c r="N534" s="198"/>
      <c r="O534" s="198"/>
      <c r="P534" s="198"/>
      <c r="R534" s="198"/>
      <c r="S534" s="195" t="str">
        <f t="shared" ref="S534:CD534" si="488">S$21</f>
        <v>S$17</v>
      </c>
      <c r="T534" s="195" t="str">
        <f t="shared" si="488"/>
        <v>T$17</v>
      </c>
      <c r="U534" s="195" t="str">
        <f t="shared" si="488"/>
        <v>U$17</v>
      </c>
      <c r="V534" s="195" t="str">
        <f t="shared" si="488"/>
        <v>V$17</v>
      </c>
      <c r="W534" s="195" t="str">
        <f t="shared" si="488"/>
        <v>W$17</v>
      </c>
      <c r="X534" s="195" t="str">
        <f t="shared" si="488"/>
        <v>X$17</v>
      </c>
      <c r="Y534" s="195" t="str">
        <f t="shared" si="488"/>
        <v>Y$17</v>
      </c>
      <c r="Z534" s="195" t="str">
        <f t="shared" si="488"/>
        <v>Z$17</v>
      </c>
      <c r="AA534" s="195" t="str">
        <f t="shared" si="488"/>
        <v>AA$17</v>
      </c>
      <c r="AB534" s="195" t="str">
        <f t="shared" si="488"/>
        <v>AB$17</v>
      </c>
      <c r="AC534" s="195" t="str">
        <f t="shared" si="488"/>
        <v>AC$17</v>
      </c>
      <c r="AD534" s="195" t="str">
        <f t="shared" si="488"/>
        <v>AD$17</v>
      </c>
      <c r="AE534" s="195" t="str">
        <f t="shared" si="488"/>
        <v>AE$17</v>
      </c>
      <c r="AF534" s="195" t="str">
        <f t="shared" si="488"/>
        <v>AF$17</v>
      </c>
      <c r="AG534" s="195" t="str">
        <f t="shared" si="488"/>
        <v>AG$17</v>
      </c>
      <c r="AH534" s="195" t="str">
        <f t="shared" si="488"/>
        <v>AH$17</v>
      </c>
      <c r="AI534" s="195" t="str">
        <f t="shared" si="488"/>
        <v>AI$17</v>
      </c>
      <c r="AJ534" s="195" t="str">
        <f t="shared" si="488"/>
        <v>AJ$17</v>
      </c>
      <c r="AK534" s="195" t="str">
        <f t="shared" si="488"/>
        <v>AK$17</v>
      </c>
      <c r="AL534" s="195" t="str">
        <f t="shared" si="488"/>
        <v>AL$17</v>
      </c>
      <c r="AM534" s="195" t="str">
        <f t="shared" si="488"/>
        <v>AM$17</v>
      </c>
      <c r="AN534" s="195" t="str">
        <f t="shared" si="488"/>
        <v>AN$17</v>
      </c>
      <c r="AO534" s="195" t="str">
        <f t="shared" si="488"/>
        <v>AO$17</v>
      </c>
      <c r="AP534" s="195" t="str">
        <f t="shared" si="488"/>
        <v>AP$17</v>
      </c>
      <c r="AQ534" s="195" t="str">
        <f t="shared" si="488"/>
        <v>AQ$17</v>
      </c>
      <c r="AR534" s="195" t="str">
        <f t="shared" si="488"/>
        <v>AR$17</v>
      </c>
      <c r="AS534" s="195" t="str">
        <f t="shared" si="488"/>
        <v>AS$17</v>
      </c>
      <c r="AT534" s="195" t="str">
        <f t="shared" si="488"/>
        <v>AT$17</v>
      </c>
      <c r="AU534" s="195" t="str">
        <f t="shared" si="488"/>
        <v>AU$17</v>
      </c>
      <c r="AV534" s="195" t="str">
        <f t="shared" si="488"/>
        <v>AV$17</v>
      </c>
      <c r="AW534" s="195" t="str">
        <f t="shared" si="488"/>
        <v>AW$17</v>
      </c>
      <c r="AX534" s="195" t="str">
        <f t="shared" si="488"/>
        <v>AX$17</v>
      </c>
      <c r="AY534" s="195" t="str">
        <f t="shared" si="488"/>
        <v>AY$17</v>
      </c>
      <c r="AZ534" s="195" t="str">
        <f t="shared" si="488"/>
        <v>AZ$17</v>
      </c>
      <c r="BA534" s="195" t="str">
        <f t="shared" si="488"/>
        <v>BA$17</v>
      </c>
      <c r="BB534" s="195" t="str">
        <f t="shared" si="488"/>
        <v>BB$17</v>
      </c>
      <c r="BC534" s="195" t="str">
        <f t="shared" si="488"/>
        <v>BC$17</v>
      </c>
      <c r="BD534" s="195" t="str">
        <f t="shared" si="488"/>
        <v>BD$17</v>
      </c>
      <c r="BE534" s="195" t="str">
        <f t="shared" si="488"/>
        <v>BE$17</v>
      </c>
      <c r="BF534" s="195" t="str">
        <f t="shared" si="488"/>
        <v>BF$17</v>
      </c>
      <c r="BG534" s="195" t="str">
        <f t="shared" si="488"/>
        <v>BG$17</v>
      </c>
      <c r="BH534" s="195" t="str">
        <f t="shared" si="488"/>
        <v>BH$17</v>
      </c>
      <c r="BI534" s="195" t="str">
        <f t="shared" si="488"/>
        <v>BI$17</v>
      </c>
      <c r="BJ534" s="195" t="str">
        <f t="shared" si="488"/>
        <v>BJ$17</v>
      </c>
      <c r="BK534" s="195" t="str">
        <f t="shared" si="488"/>
        <v>BK$17</v>
      </c>
      <c r="BL534" s="195" t="str">
        <f t="shared" si="488"/>
        <v>BL$17</v>
      </c>
      <c r="BM534" s="195" t="str">
        <f t="shared" si="488"/>
        <v>BM$17</v>
      </c>
      <c r="BN534" s="195" t="str">
        <f t="shared" si="488"/>
        <v>BN$17</v>
      </c>
      <c r="BO534" s="195" t="str">
        <f t="shared" si="488"/>
        <v>BO$17</v>
      </c>
      <c r="BP534" s="195" t="str">
        <f t="shared" si="488"/>
        <v>BP$17</v>
      </c>
      <c r="BQ534" s="195" t="str">
        <f t="shared" si="488"/>
        <v>BQ$17</v>
      </c>
      <c r="BR534" s="195" t="str">
        <f t="shared" si="488"/>
        <v>BR$17</v>
      </c>
      <c r="BS534" s="195" t="str">
        <f t="shared" si="488"/>
        <v>BS$17</v>
      </c>
      <c r="BT534" s="195" t="str">
        <f t="shared" si="488"/>
        <v>BT$17</v>
      </c>
      <c r="BU534" s="195" t="str">
        <f t="shared" si="488"/>
        <v>BU$17</v>
      </c>
      <c r="BV534" s="195" t="str">
        <f t="shared" si="488"/>
        <v>BV$17</v>
      </c>
      <c r="BW534" s="195" t="str">
        <f t="shared" si="488"/>
        <v>BW$17</v>
      </c>
      <c r="BX534" s="195" t="str">
        <f t="shared" si="488"/>
        <v>BX$17</v>
      </c>
      <c r="BY534" s="195" t="str">
        <f t="shared" si="488"/>
        <v>BY$17</v>
      </c>
      <c r="BZ534" s="195" t="str">
        <f t="shared" si="488"/>
        <v>BZ$17</v>
      </c>
      <c r="CA534" s="195" t="str">
        <f t="shared" si="488"/>
        <v>CA$17</v>
      </c>
      <c r="CB534" s="195" t="str">
        <f t="shared" si="488"/>
        <v>CB$17</v>
      </c>
      <c r="CC534" s="195" t="str">
        <f t="shared" si="488"/>
        <v>CC$17</v>
      </c>
      <c r="CD534" s="195" t="str">
        <f t="shared" si="488"/>
        <v>CD$17</v>
      </c>
      <c r="CE534" s="195" t="str">
        <f t="shared" ref="CE534:CK534" si="489">CE$21</f>
        <v>CE$17</v>
      </c>
      <c r="CF534" s="195" t="str">
        <f t="shared" si="489"/>
        <v>CF$17</v>
      </c>
      <c r="CG534" s="195" t="str">
        <f t="shared" si="489"/>
        <v>CG$17</v>
      </c>
      <c r="CH534" s="195" t="str">
        <f t="shared" si="489"/>
        <v>CH$17</v>
      </c>
      <c r="CI534" s="195" t="str">
        <f t="shared" si="489"/>
        <v>CI$17</v>
      </c>
      <c r="CJ534" s="195" t="str">
        <f t="shared" si="489"/>
        <v>CJ$17</v>
      </c>
      <c r="CK534" s="195" t="str">
        <f t="shared" si="489"/>
        <v>CK$17</v>
      </c>
    </row>
    <row r="535" spans="2:89" x14ac:dyDescent="0.35">
      <c r="B535" s="171" t="s">
        <v>491</v>
      </c>
      <c r="E535" s="8"/>
      <c r="H535" s="196"/>
      <c r="I535" s="197"/>
      <c r="J535" s="197"/>
      <c r="K535" s="198"/>
      <c r="L535" s="198"/>
      <c r="M535" s="198"/>
      <c r="N535" s="198"/>
      <c r="O535" s="198"/>
      <c r="P535" s="198"/>
      <c r="R535" s="198"/>
      <c r="S535" s="186"/>
      <c r="T535" s="186"/>
      <c r="U535" s="186"/>
      <c r="V535" s="186"/>
      <c r="W535" s="186"/>
      <c r="X535" s="186"/>
      <c r="Y535" s="186"/>
      <c r="Z535" s="186"/>
      <c r="AA535" s="186"/>
      <c r="AB535" s="186"/>
      <c r="AC535" s="186"/>
      <c r="AD535" s="186"/>
      <c r="AE535" s="186"/>
      <c r="AF535" s="186"/>
      <c r="AG535" s="186"/>
      <c r="AH535" s="186"/>
      <c r="AI535" s="186"/>
      <c r="AJ535" s="186"/>
      <c r="AK535" s="186"/>
      <c r="AL535" s="186"/>
      <c r="AM535" s="186"/>
      <c r="AN535" s="186"/>
      <c r="AO535" s="186"/>
      <c r="AP535" s="186"/>
      <c r="AQ535" s="186"/>
      <c r="AR535" s="186"/>
      <c r="AS535" s="186"/>
      <c r="AT535" s="186"/>
      <c r="AU535" s="186"/>
      <c r="AV535" s="186"/>
      <c r="AW535" s="186"/>
      <c r="AX535" s="186"/>
      <c r="AY535" s="186"/>
      <c r="AZ535" s="186"/>
      <c r="BA535" s="186"/>
      <c r="BB535" s="186"/>
      <c r="BC535" s="186"/>
      <c r="BD535" s="186"/>
      <c r="BE535" s="186"/>
      <c r="BF535" s="186"/>
      <c r="BG535" s="186"/>
      <c r="BH535" s="186"/>
      <c r="BI535" s="186"/>
      <c r="BJ535" s="186"/>
      <c r="BK535" s="186"/>
      <c r="BL535" s="186"/>
      <c r="BM535" s="186"/>
      <c r="BN535" s="186"/>
      <c r="BO535" s="186"/>
      <c r="BP535" s="186"/>
      <c r="BQ535" s="186"/>
      <c r="BR535" s="186"/>
      <c r="BS535" s="186"/>
      <c r="BT535" s="186"/>
      <c r="BU535" s="186"/>
      <c r="BV535" s="186"/>
      <c r="BW535" s="186"/>
      <c r="BX535" s="186"/>
      <c r="BY535" s="186"/>
      <c r="BZ535" s="186"/>
      <c r="CA535" s="186"/>
      <c r="CB535" s="186"/>
      <c r="CC535" s="186"/>
      <c r="CD535" s="186"/>
      <c r="CE535" s="186"/>
      <c r="CF535" s="186"/>
      <c r="CG535" s="186"/>
      <c r="CH535" s="186"/>
      <c r="CI535" s="186"/>
      <c r="CJ535" s="186"/>
      <c r="CK535" s="186"/>
    </row>
    <row r="536" spans="2:89" x14ac:dyDescent="0.35">
      <c r="B536" s="171" t="s">
        <v>505</v>
      </c>
      <c r="E536" s="8"/>
      <c r="H536" s="196"/>
      <c r="I536" s="197"/>
      <c r="J536" s="197"/>
      <c r="K536" s="198"/>
      <c r="L536" s="198"/>
      <c r="M536" s="198"/>
      <c r="N536" s="198"/>
      <c r="O536" s="198"/>
      <c r="P536" s="198"/>
      <c r="R536" s="198"/>
      <c r="S536" s="186"/>
      <c r="T536" s="186"/>
      <c r="U536" s="186"/>
      <c r="V536" s="186"/>
      <c r="W536" s="186"/>
      <c r="X536" s="186"/>
      <c r="Y536" s="186"/>
      <c r="Z536" s="186"/>
      <c r="AA536" s="186"/>
      <c r="AB536" s="186"/>
      <c r="AC536" s="186"/>
      <c r="AD536" s="186"/>
      <c r="AE536" s="186"/>
      <c r="AF536" s="186"/>
      <c r="AG536" s="186"/>
      <c r="AH536" s="186"/>
      <c r="AI536" s="186"/>
      <c r="AJ536" s="186"/>
      <c r="AK536" s="186"/>
      <c r="AL536" s="186"/>
      <c r="AM536" s="186"/>
      <c r="AN536" s="186"/>
      <c r="AO536" s="186"/>
      <c r="AP536" s="186"/>
      <c r="AQ536" s="186"/>
      <c r="AR536" s="186"/>
      <c r="AS536" s="186"/>
      <c r="AT536" s="186"/>
      <c r="AU536" s="186"/>
      <c r="AV536" s="186"/>
      <c r="AW536" s="186"/>
      <c r="AX536" s="186"/>
      <c r="AY536" s="186"/>
      <c r="AZ536" s="186"/>
      <c r="BA536" s="186"/>
      <c r="BB536" s="186"/>
      <c r="BC536" s="186"/>
      <c r="BD536" s="186"/>
      <c r="BE536" s="186"/>
      <c r="BF536" s="186"/>
      <c r="BG536" s="186"/>
      <c r="BH536" s="186"/>
      <c r="BI536" s="186"/>
      <c r="BJ536" s="186"/>
      <c r="BK536" s="186"/>
      <c r="BL536" s="186"/>
      <c r="BM536" s="186"/>
      <c r="BN536" s="186"/>
      <c r="BO536" s="186"/>
      <c r="BP536" s="186"/>
      <c r="BQ536" s="186"/>
      <c r="BR536" s="186"/>
      <c r="BS536" s="186"/>
      <c r="BT536" s="186"/>
      <c r="BU536" s="186"/>
      <c r="BV536" s="186"/>
      <c r="BW536" s="186"/>
      <c r="BX536" s="186"/>
      <c r="BY536" s="186"/>
      <c r="BZ536" s="186"/>
      <c r="CA536" s="186"/>
      <c r="CB536" s="186"/>
      <c r="CC536" s="186"/>
      <c r="CD536" s="186"/>
      <c r="CE536" s="186"/>
      <c r="CF536" s="186"/>
      <c r="CG536" s="186"/>
      <c r="CH536" s="186"/>
      <c r="CI536" s="186"/>
      <c r="CJ536" s="186"/>
      <c r="CK536" s="186"/>
    </row>
    <row r="537" spans="2:89" x14ac:dyDescent="0.35">
      <c r="B537" s="171" t="s">
        <v>463</v>
      </c>
      <c r="E537" s="8"/>
      <c r="H537" s="196"/>
      <c r="I537" s="197"/>
      <c r="J537" s="197"/>
      <c r="K537" s="198"/>
      <c r="L537" s="198"/>
      <c r="M537" s="198"/>
      <c r="N537" s="198"/>
      <c r="O537" s="198"/>
      <c r="P537" s="198"/>
      <c r="R537" s="198"/>
      <c r="S537" s="186" t="str">
        <f t="shared" ref="S537:CD537" si="490">S$22</f>
        <v>S$18</v>
      </c>
      <c r="T537" s="186" t="str">
        <f t="shared" si="490"/>
        <v>T$18</v>
      </c>
      <c r="U537" s="186" t="str">
        <f t="shared" si="490"/>
        <v>U$18</v>
      </c>
      <c r="V537" s="186" t="str">
        <f t="shared" si="490"/>
        <v>V$18</v>
      </c>
      <c r="W537" s="186" t="str">
        <f t="shared" si="490"/>
        <v>W$18</v>
      </c>
      <c r="X537" s="186" t="str">
        <f t="shared" si="490"/>
        <v>X$18</v>
      </c>
      <c r="Y537" s="186" t="str">
        <f t="shared" si="490"/>
        <v>Y$18</v>
      </c>
      <c r="Z537" s="186" t="str">
        <f t="shared" si="490"/>
        <v>Z$18</v>
      </c>
      <c r="AA537" s="186" t="str">
        <f t="shared" si="490"/>
        <v>AA$18</v>
      </c>
      <c r="AB537" s="186" t="str">
        <f t="shared" si="490"/>
        <v>AB$18</v>
      </c>
      <c r="AC537" s="186" t="str">
        <f t="shared" si="490"/>
        <v>AC$18</v>
      </c>
      <c r="AD537" s="186" t="str">
        <f t="shared" si="490"/>
        <v>AD$18</v>
      </c>
      <c r="AE537" s="186" t="str">
        <f t="shared" si="490"/>
        <v>AE$18</v>
      </c>
      <c r="AF537" s="186" t="str">
        <f t="shared" si="490"/>
        <v>AF$18</v>
      </c>
      <c r="AG537" s="186" t="str">
        <f t="shared" si="490"/>
        <v>AG$18</v>
      </c>
      <c r="AH537" s="186" t="str">
        <f t="shared" si="490"/>
        <v>AH$18</v>
      </c>
      <c r="AI537" s="186" t="str">
        <f t="shared" si="490"/>
        <v>AI$18</v>
      </c>
      <c r="AJ537" s="186" t="str">
        <f t="shared" si="490"/>
        <v>AJ$18</v>
      </c>
      <c r="AK537" s="186" t="str">
        <f t="shared" si="490"/>
        <v>AK$18</v>
      </c>
      <c r="AL537" s="186" t="str">
        <f t="shared" si="490"/>
        <v>AL$18</v>
      </c>
      <c r="AM537" s="186" t="str">
        <f t="shared" si="490"/>
        <v>AM$18</v>
      </c>
      <c r="AN537" s="186" t="str">
        <f t="shared" si="490"/>
        <v>AN$18</v>
      </c>
      <c r="AO537" s="186" t="str">
        <f t="shared" si="490"/>
        <v>AO$18</v>
      </c>
      <c r="AP537" s="186" t="str">
        <f t="shared" si="490"/>
        <v>AP$18</v>
      </c>
      <c r="AQ537" s="186" t="str">
        <f t="shared" si="490"/>
        <v>AQ$18</v>
      </c>
      <c r="AR537" s="186" t="str">
        <f t="shared" si="490"/>
        <v>AR$18</v>
      </c>
      <c r="AS537" s="186" t="str">
        <f t="shared" si="490"/>
        <v>AS$18</v>
      </c>
      <c r="AT537" s="186" t="str">
        <f t="shared" si="490"/>
        <v>AT$18</v>
      </c>
      <c r="AU537" s="186" t="str">
        <f t="shared" si="490"/>
        <v>AU$18</v>
      </c>
      <c r="AV537" s="186" t="str">
        <f t="shared" si="490"/>
        <v>AV$18</v>
      </c>
      <c r="AW537" s="186" t="str">
        <f t="shared" si="490"/>
        <v>AW$18</v>
      </c>
      <c r="AX537" s="186" t="str">
        <f t="shared" si="490"/>
        <v>AX$18</v>
      </c>
      <c r="AY537" s="186" t="str">
        <f t="shared" si="490"/>
        <v>AY$18</v>
      </c>
      <c r="AZ537" s="186" t="str">
        <f t="shared" si="490"/>
        <v>AZ$18</v>
      </c>
      <c r="BA537" s="186" t="str">
        <f t="shared" si="490"/>
        <v>BA$18</v>
      </c>
      <c r="BB537" s="186" t="str">
        <f t="shared" si="490"/>
        <v>BB$18</v>
      </c>
      <c r="BC537" s="186" t="str">
        <f t="shared" si="490"/>
        <v>BC$18</v>
      </c>
      <c r="BD537" s="186" t="str">
        <f t="shared" si="490"/>
        <v>BD$18</v>
      </c>
      <c r="BE537" s="186" t="str">
        <f t="shared" si="490"/>
        <v>BE$18</v>
      </c>
      <c r="BF537" s="186" t="str">
        <f t="shared" si="490"/>
        <v>BF$18</v>
      </c>
      <c r="BG537" s="186" t="str">
        <f t="shared" si="490"/>
        <v>BG$18</v>
      </c>
      <c r="BH537" s="186" t="str">
        <f t="shared" si="490"/>
        <v>BH$18</v>
      </c>
      <c r="BI537" s="186" t="str">
        <f t="shared" si="490"/>
        <v>BI$18</v>
      </c>
      <c r="BJ537" s="186" t="str">
        <f t="shared" si="490"/>
        <v>BJ$18</v>
      </c>
      <c r="BK537" s="186" t="str">
        <f t="shared" si="490"/>
        <v>BK$18</v>
      </c>
      <c r="BL537" s="186" t="str">
        <f t="shared" si="490"/>
        <v>BL$18</v>
      </c>
      <c r="BM537" s="186" t="str">
        <f t="shared" si="490"/>
        <v>BM$18</v>
      </c>
      <c r="BN537" s="186" t="str">
        <f t="shared" si="490"/>
        <v>BN$18</v>
      </c>
      <c r="BO537" s="186" t="str">
        <f t="shared" si="490"/>
        <v>BO$18</v>
      </c>
      <c r="BP537" s="186" t="str">
        <f t="shared" si="490"/>
        <v>BP$18</v>
      </c>
      <c r="BQ537" s="186" t="str">
        <f t="shared" si="490"/>
        <v>BQ$18</v>
      </c>
      <c r="BR537" s="186" t="str">
        <f t="shared" si="490"/>
        <v>BR$18</v>
      </c>
      <c r="BS537" s="186" t="str">
        <f t="shared" si="490"/>
        <v>BS$18</v>
      </c>
      <c r="BT537" s="186" t="str">
        <f t="shared" si="490"/>
        <v>BT$18</v>
      </c>
      <c r="BU537" s="186" t="str">
        <f t="shared" si="490"/>
        <v>BU$18</v>
      </c>
      <c r="BV537" s="186" t="str">
        <f t="shared" si="490"/>
        <v>BV$18</v>
      </c>
      <c r="BW537" s="186" t="str">
        <f t="shared" si="490"/>
        <v>BW$18</v>
      </c>
      <c r="BX537" s="186" t="str">
        <f t="shared" si="490"/>
        <v>BX$18</v>
      </c>
      <c r="BY537" s="186" t="str">
        <f t="shared" si="490"/>
        <v>BY$18</v>
      </c>
      <c r="BZ537" s="186" t="str">
        <f t="shared" si="490"/>
        <v>BZ$18</v>
      </c>
      <c r="CA537" s="186" t="str">
        <f t="shared" si="490"/>
        <v>CA$18</v>
      </c>
      <c r="CB537" s="186" t="str">
        <f t="shared" si="490"/>
        <v>CB$18</v>
      </c>
      <c r="CC537" s="186" t="str">
        <f t="shared" si="490"/>
        <v>CC$18</v>
      </c>
      <c r="CD537" s="186" t="str">
        <f t="shared" si="490"/>
        <v>CD$18</v>
      </c>
      <c r="CE537" s="186" t="str">
        <f t="shared" ref="CE537:CK537" si="491">CE$22</f>
        <v>CE$18</v>
      </c>
      <c r="CF537" s="186" t="str">
        <f t="shared" si="491"/>
        <v>CF$18</v>
      </c>
      <c r="CG537" s="186" t="str">
        <f t="shared" si="491"/>
        <v>CG$18</v>
      </c>
      <c r="CH537" s="186" t="str">
        <f t="shared" si="491"/>
        <v>CH$18</v>
      </c>
      <c r="CI537" s="186" t="str">
        <f t="shared" si="491"/>
        <v>CI$18</v>
      </c>
      <c r="CJ537" s="186" t="str">
        <f t="shared" si="491"/>
        <v>CJ$18</v>
      </c>
      <c r="CK537" s="186" t="str">
        <f t="shared" si="491"/>
        <v>CK$18</v>
      </c>
    </row>
    <row r="538" spans="2:89" x14ac:dyDescent="0.35">
      <c r="B538" s="171" t="s">
        <v>464</v>
      </c>
      <c r="E538" s="8"/>
      <c r="H538" s="196"/>
      <c r="I538" s="197"/>
      <c r="J538" s="197"/>
      <c r="K538" s="198"/>
      <c r="L538" s="198"/>
      <c r="M538" s="198"/>
      <c r="N538" s="198"/>
      <c r="O538" s="198"/>
      <c r="P538" s="198"/>
      <c r="R538" s="198"/>
      <c r="S538" s="186" t="str">
        <f t="shared" ref="S538:CD538" si="492">S$23</f>
        <v>S$19</v>
      </c>
      <c r="T538" s="186" t="str">
        <f t="shared" si="492"/>
        <v>T$19</v>
      </c>
      <c r="U538" s="186" t="str">
        <f t="shared" si="492"/>
        <v>U$19</v>
      </c>
      <c r="V538" s="186" t="str">
        <f t="shared" si="492"/>
        <v>V$19</v>
      </c>
      <c r="W538" s="186" t="str">
        <f t="shared" si="492"/>
        <v>W$19</v>
      </c>
      <c r="X538" s="186" t="str">
        <f t="shared" si="492"/>
        <v>X$19</v>
      </c>
      <c r="Y538" s="186" t="str">
        <f t="shared" si="492"/>
        <v>Y$19</v>
      </c>
      <c r="Z538" s="186" t="str">
        <f t="shared" si="492"/>
        <v>Z$19</v>
      </c>
      <c r="AA538" s="186" t="str">
        <f t="shared" si="492"/>
        <v>AA$19</v>
      </c>
      <c r="AB538" s="186" t="str">
        <f t="shared" si="492"/>
        <v>AB$19</v>
      </c>
      <c r="AC538" s="186" t="str">
        <f t="shared" si="492"/>
        <v>AC$19</v>
      </c>
      <c r="AD538" s="186" t="str">
        <f t="shared" si="492"/>
        <v>AD$19</v>
      </c>
      <c r="AE538" s="186" t="str">
        <f t="shared" si="492"/>
        <v>AE$19</v>
      </c>
      <c r="AF538" s="186" t="str">
        <f t="shared" si="492"/>
        <v>AF$19</v>
      </c>
      <c r="AG538" s="186" t="str">
        <f t="shared" si="492"/>
        <v>AG$19</v>
      </c>
      <c r="AH538" s="186" t="str">
        <f t="shared" si="492"/>
        <v>AH$19</v>
      </c>
      <c r="AI538" s="186" t="str">
        <f t="shared" si="492"/>
        <v>AI$19</v>
      </c>
      <c r="AJ538" s="186" t="str">
        <f t="shared" si="492"/>
        <v>AJ$19</v>
      </c>
      <c r="AK538" s="186" t="str">
        <f t="shared" si="492"/>
        <v>AK$19</v>
      </c>
      <c r="AL538" s="186" t="str">
        <f t="shared" si="492"/>
        <v>AL$19</v>
      </c>
      <c r="AM538" s="186" t="str">
        <f t="shared" si="492"/>
        <v>AM$19</v>
      </c>
      <c r="AN538" s="186" t="str">
        <f t="shared" si="492"/>
        <v>AN$19</v>
      </c>
      <c r="AO538" s="186" t="str">
        <f t="shared" si="492"/>
        <v>AO$19</v>
      </c>
      <c r="AP538" s="186" t="str">
        <f t="shared" si="492"/>
        <v>AP$19</v>
      </c>
      <c r="AQ538" s="186" t="str">
        <f t="shared" si="492"/>
        <v>AQ$19</v>
      </c>
      <c r="AR538" s="186" t="str">
        <f t="shared" si="492"/>
        <v>AR$19</v>
      </c>
      <c r="AS538" s="186" t="str">
        <f t="shared" si="492"/>
        <v>AS$19</v>
      </c>
      <c r="AT538" s="186" t="str">
        <f t="shared" si="492"/>
        <v>AT$19</v>
      </c>
      <c r="AU538" s="186" t="str">
        <f t="shared" si="492"/>
        <v>AU$19</v>
      </c>
      <c r="AV538" s="186" t="str">
        <f t="shared" si="492"/>
        <v>AV$19</v>
      </c>
      <c r="AW538" s="186" t="str">
        <f t="shared" si="492"/>
        <v>AW$19</v>
      </c>
      <c r="AX538" s="186" t="str">
        <f t="shared" si="492"/>
        <v>AX$19</v>
      </c>
      <c r="AY538" s="186" t="str">
        <f t="shared" si="492"/>
        <v>AY$19</v>
      </c>
      <c r="AZ538" s="186" t="str">
        <f t="shared" si="492"/>
        <v>AZ$19</v>
      </c>
      <c r="BA538" s="186" t="str">
        <f t="shared" si="492"/>
        <v>BA$19</v>
      </c>
      <c r="BB538" s="186" t="str">
        <f t="shared" si="492"/>
        <v>BB$19</v>
      </c>
      <c r="BC538" s="186" t="str">
        <f t="shared" si="492"/>
        <v>BC$19</v>
      </c>
      <c r="BD538" s="186" t="str">
        <f t="shared" si="492"/>
        <v>BD$19</v>
      </c>
      <c r="BE538" s="186" t="str">
        <f t="shared" si="492"/>
        <v>BE$19</v>
      </c>
      <c r="BF538" s="186" t="str">
        <f t="shared" si="492"/>
        <v>BF$19</v>
      </c>
      <c r="BG538" s="186" t="str">
        <f t="shared" si="492"/>
        <v>BG$19</v>
      </c>
      <c r="BH538" s="186" t="str">
        <f t="shared" si="492"/>
        <v>BH$19</v>
      </c>
      <c r="BI538" s="186" t="str">
        <f t="shared" si="492"/>
        <v>BI$19</v>
      </c>
      <c r="BJ538" s="186" t="str">
        <f t="shared" si="492"/>
        <v>BJ$19</v>
      </c>
      <c r="BK538" s="186" t="str">
        <f t="shared" si="492"/>
        <v>BK$19</v>
      </c>
      <c r="BL538" s="186" t="str">
        <f t="shared" si="492"/>
        <v>BL$19</v>
      </c>
      <c r="BM538" s="186" t="str">
        <f t="shared" si="492"/>
        <v>BM$19</v>
      </c>
      <c r="BN538" s="186" t="str">
        <f t="shared" si="492"/>
        <v>BN$19</v>
      </c>
      <c r="BO538" s="186" t="str">
        <f t="shared" si="492"/>
        <v>BO$19</v>
      </c>
      <c r="BP538" s="186" t="str">
        <f t="shared" si="492"/>
        <v>BP$19</v>
      </c>
      <c r="BQ538" s="186" t="str">
        <f t="shared" si="492"/>
        <v>BQ$19</v>
      </c>
      <c r="BR538" s="186" t="str">
        <f t="shared" si="492"/>
        <v>BR$19</v>
      </c>
      <c r="BS538" s="186" t="str">
        <f t="shared" si="492"/>
        <v>BS$19</v>
      </c>
      <c r="BT538" s="186" t="str">
        <f t="shared" si="492"/>
        <v>BT$19</v>
      </c>
      <c r="BU538" s="186" t="str">
        <f t="shared" si="492"/>
        <v>BU$19</v>
      </c>
      <c r="BV538" s="186" t="str">
        <f t="shared" si="492"/>
        <v>BV$19</v>
      </c>
      <c r="BW538" s="186" t="str">
        <f t="shared" si="492"/>
        <v>BW$19</v>
      </c>
      <c r="BX538" s="186" t="str">
        <f t="shared" si="492"/>
        <v>BX$19</v>
      </c>
      <c r="BY538" s="186" t="str">
        <f t="shared" si="492"/>
        <v>BY$19</v>
      </c>
      <c r="BZ538" s="186" t="str">
        <f t="shared" si="492"/>
        <v>BZ$19</v>
      </c>
      <c r="CA538" s="186" t="str">
        <f t="shared" si="492"/>
        <v>CA$19</v>
      </c>
      <c r="CB538" s="186" t="str">
        <f t="shared" si="492"/>
        <v>CB$19</v>
      </c>
      <c r="CC538" s="186" t="str">
        <f t="shared" si="492"/>
        <v>CC$19</v>
      </c>
      <c r="CD538" s="186" t="str">
        <f t="shared" si="492"/>
        <v>CD$19</v>
      </c>
      <c r="CE538" s="186" t="str">
        <f t="shared" ref="CE538:CK538" si="493">CE$23</f>
        <v>CE$19</v>
      </c>
      <c r="CF538" s="186" t="str">
        <f t="shared" si="493"/>
        <v>CF$19</v>
      </c>
      <c r="CG538" s="186" t="str">
        <f t="shared" si="493"/>
        <v>CG$19</v>
      </c>
      <c r="CH538" s="186" t="str">
        <f t="shared" si="493"/>
        <v>CH$19</v>
      </c>
      <c r="CI538" s="186" t="str">
        <f t="shared" si="493"/>
        <v>CI$19</v>
      </c>
      <c r="CJ538" s="186" t="str">
        <f t="shared" si="493"/>
        <v>CJ$19</v>
      </c>
      <c r="CK538" s="186" t="str">
        <f t="shared" si="493"/>
        <v>CK$19</v>
      </c>
    </row>
    <row r="539" spans="2:89" x14ac:dyDescent="0.35">
      <c r="B539" s="70" t="s">
        <v>770</v>
      </c>
      <c r="C539" s="31"/>
      <c r="D539" t="s">
        <v>336</v>
      </c>
      <c r="E539" s="8" t="str">
        <f t="shared" ref="E539:E544" si="494">ROW()&amp;" "&amp;D539</f>
        <v>539 ADREV-PV</v>
      </c>
      <c r="F539" t="s">
        <v>327</v>
      </c>
      <c r="G539" s="31" t="s">
        <v>81</v>
      </c>
      <c r="H539" s="48"/>
      <c r="I539" s="286"/>
      <c r="J539" s="286"/>
      <c r="K539" s="48"/>
      <c r="L539" s="48"/>
      <c r="M539" s="48"/>
      <c r="N539" s="48"/>
      <c r="O539" s="48"/>
      <c r="P539" s="48"/>
      <c r="R539" s="70"/>
      <c r="S539" s="287"/>
      <c r="T539" s="287"/>
      <c r="U539" s="287"/>
      <c r="V539" s="287"/>
      <c r="W539" s="287"/>
      <c r="X539" s="287"/>
      <c r="Y539" s="287"/>
      <c r="Z539" s="287"/>
      <c r="AA539" s="287"/>
      <c r="AB539" s="287"/>
      <c r="AC539" s="287"/>
      <c r="AD539" s="287"/>
      <c r="AE539" s="287"/>
      <c r="AF539" s="287"/>
      <c r="AG539" s="287"/>
      <c r="AH539" s="287"/>
      <c r="AI539" s="287"/>
      <c r="AJ539" s="287"/>
      <c r="AK539" s="287"/>
      <c r="AL539" s="287"/>
      <c r="AM539" s="287"/>
      <c r="AN539" s="287"/>
      <c r="AO539" s="287"/>
      <c r="AP539" s="287"/>
      <c r="AQ539" s="287"/>
      <c r="AR539" s="287"/>
      <c r="AS539" s="287"/>
      <c r="AT539" s="287"/>
      <c r="AU539" s="287"/>
      <c r="AV539" s="287"/>
      <c r="AW539" s="287"/>
      <c r="AX539" s="287"/>
      <c r="AY539" s="287"/>
      <c r="AZ539" s="287"/>
      <c r="BA539" s="287"/>
      <c r="BB539" s="287"/>
      <c r="BC539" s="287"/>
      <c r="BD539" s="287"/>
      <c r="BE539" s="287"/>
      <c r="BF539" s="287"/>
      <c r="BG539" s="287"/>
      <c r="BH539" s="287"/>
      <c r="BI539" s="287"/>
      <c r="BJ539" s="287"/>
      <c r="BK539" s="287"/>
      <c r="BL539" s="287"/>
      <c r="BM539" s="287"/>
      <c r="BN539" s="287"/>
      <c r="BO539" s="287"/>
      <c r="BP539" s="287"/>
      <c r="BQ539" s="287"/>
      <c r="BR539" s="287"/>
      <c r="BS539" s="287"/>
      <c r="BT539" s="287"/>
      <c r="BU539" s="287"/>
      <c r="BV539" s="287"/>
      <c r="BW539" s="287"/>
      <c r="BX539" s="287"/>
      <c r="BY539" s="287"/>
      <c r="BZ539" s="287"/>
      <c r="CA539" s="287"/>
      <c r="CB539" s="287"/>
      <c r="CC539" s="287"/>
      <c r="CD539" s="287"/>
      <c r="CE539" s="287"/>
      <c r="CF539" s="287"/>
      <c r="CG539" s="287"/>
      <c r="CH539" s="287"/>
      <c r="CI539" s="287"/>
      <c r="CJ539" s="287"/>
      <c r="CK539" s="287"/>
    </row>
    <row r="540" spans="2:89" x14ac:dyDescent="0.35">
      <c r="B540" s="141" t="s">
        <v>172</v>
      </c>
      <c r="D540" t="s">
        <v>336</v>
      </c>
      <c r="E540" s="8" t="str">
        <f t="shared" si="494"/>
        <v>540 ADREV-PV</v>
      </c>
      <c r="F540" t="s">
        <v>468</v>
      </c>
      <c r="G540" t="s">
        <v>332</v>
      </c>
      <c r="I540"/>
      <c r="J540"/>
      <c r="K540" s="15"/>
      <c r="L540" s="15"/>
      <c r="M540" s="15"/>
      <c r="N540" s="15"/>
      <c r="O540" s="15"/>
      <c r="P540" s="15"/>
      <c r="R540"/>
      <c r="S540" s="142"/>
      <c r="T540" s="142"/>
      <c r="U540" s="142"/>
      <c r="V540" s="142"/>
      <c r="W540" s="142"/>
      <c r="X540" s="142"/>
      <c r="Y540" s="142"/>
      <c r="Z540" s="142"/>
      <c r="AA540" s="142"/>
      <c r="AB540" s="142"/>
      <c r="AC540" s="142"/>
      <c r="AD540" s="142"/>
      <c r="AE540" s="142"/>
      <c r="AF540" s="142"/>
      <c r="AG540" s="142"/>
      <c r="AH540" s="142"/>
      <c r="AI540" s="142"/>
      <c r="AJ540" s="142"/>
      <c r="AK540" s="142"/>
      <c r="AL540" s="142"/>
      <c r="AM540" s="142"/>
      <c r="AN540" s="142"/>
      <c r="AO540" s="142"/>
      <c r="AP540" s="142"/>
      <c r="AQ540" s="142"/>
      <c r="AR540" s="142"/>
      <c r="AS540" s="142"/>
      <c r="AT540" s="142"/>
      <c r="AU540" s="142"/>
      <c r="AV540" s="142"/>
      <c r="AW540" s="142"/>
      <c r="AX540" s="142"/>
      <c r="AY540" s="142"/>
      <c r="AZ540" s="142"/>
      <c r="BA540" s="142"/>
      <c r="BB540" s="142"/>
      <c r="BC540" s="142"/>
      <c r="BD540" s="142"/>
      <c r="BE540" s="142"/>
      <c r="BF540" s="142"/>
      <c r="BG540" s="142"/>
      <c r="BH540" s="142"/>
      <c r="BI540" s="142"/>
      <c r="BJ540" s="142"/>
      <c r="BK540" s="142"/>
      <c r="BL540" s="142"/>
      <c r="BM540" s="142"/>
      <c r="BN540" s="142"/>
      <c r="BO540" s="142"/>
      <c r="BP540" s="142"/>
      <c r="BQ540" s="142"/>
      <c r="BR540" s="142"/>
      <c r="BS540" s="142"/>
      <c r="BT540" s="142"/>
      <c r="BU540" s="142"/>
      <c r="BV540" s="142"/>
      <c r="BW540" s="142"/>
      <c r="BX540" s="142"/>
      <c r="BY540" s="142"/>
      <c r="BZ540" s="142"/>
      <c r="CA540" s="142"/>
      <c r="CB540" s="142"/>
      <c r="CC540" s="142"/>
      <c r="CD540" s="142"/>
      <c r="CE540" s="142"/>
      <c r="CF540" s="142"/>
      <c r="CG540" s="142"/>
      <c r="CH540" s="142"/>
      <c r="CI540" s="142"/>
      <c r="CJ540" s="142"/>
      <c r="CK540" s="142"/>
    </row>
    <row r="541" spans="2:89" x14ac:dyDescent="0.35">
      <c r="B541" s="141" t="s">
        <v>173</v>
      </c>
      <c r="D541" t="s">
        <v>336</v>
      </c>
      <c r="E541" s="8" t="str">
        <f t="shared" si="494"/>
        <v>541 ADREV-PV</v>
      </c>
      <c r="G541" t="str">
        <f>E541</f>
        <v>541 ADREV-PV</v>
      </c>
      <c r="H541" s="12"/>
      <c r="I541" s="60"/>
      <c r="J541" s="60"/>
      <c r="K541" s="117">
        <v>0.1</v>
      </c>
      <c r="L541" s="117">
        <v>0.1</v>
      </c>
      <c r="M541" s="117">
        <v>0.1</v>
      </c>
      <c r="N541" s="117">
        <v>0.1</v>
      </c>
      <c r="O541" s="117">
        <v>0.1</v>
      </c>
      <c r="P541" s="117">
        <v>0.1</v>
      </c>
      <c r="R541" s="118"/>
      <c r="S541" s="148" cm="1">
        <f t="array" ref="S541">INDEX($K:$P,ROW(),MATCH(S$3,$K$2:$P$2,0))</f>
        <v>0.1</v>
      </c>
      <c r="T541" s="148" cm="1">
        <f t="array" ref="T541">INDEX($K:$P,ROW(),MATCH(T$3,$K$2:$P$2,0))</f>
        <v>0.1</v>
      </c>
      <c r="U541" s="148" cm="1">
        <f t="array" ref="U541">INDEX($K:$P,ROW(),MATCH(U$3,$K$2:$P$2,0))</f>
        <v>0.1</v>
      </c>
      <c r="V541" s="148" cm="1">
        <f t="array" ref="V541">INDEX($K:$P,ROW(),MATCH(V$3,$K$2:$P$2,0))</f>
        <v>0.1</v>
      </c>
      <c r="W541" s="148" cm="1">
        <f t="array" ref="W541">INDEX($K:$P,ROW(),MATCH(W$3,$K$2:$P$2,0))</f>
        <v>0.1</v>
      </c>
      <c r="X541" s="148" cm="1">
        <f t="array" ref="X541">INDEX($K:$P,ROW(),MATCH(X$3,$K$2:$P$2,0))</f>
        <v>0.1</v>
      </c>
      <c r="Y541" s="148" cm="1">
        <f t="array" ref="Y541">INDEX($K:$P,ROW(),MATCH(Y$3,$K$2:$P$2,0))</f>
        <v>0.1</v>
      </c>
      <c r="Z541" s="148" cm="1">
        <f t="array" ref="Z541">INDEX($K:$P,ROW(),MATCH(Z$3,$K$2:$P$2,0))</f>
        <v>0.1</v>
      </c>
      <c r="AA541" s="148" cm="1">
        <f t="array" ref="AA541">INDEX($K:$P,ROW(),MATCH(AA$3,$K$2:$P$2,0))</f>
        <v>0.1</v>
      </c>
      <c r="AB541" s="148" cm="1">
        <f t="array" ref="AB541">INDEX($K:$P,ROW(),MATCH(AB$3,$K$2:$P$2,0))</f>
        <v>0.1</v>
      </c>
      <c r="AC541" s="148" cm="1">
        <f t="array" ref="AC541">INDEX($K:$P,ROW(),MATCH(AC$3,$K$2:$P$2,0))</f>
        <v>0.1</v>
      </c>
      <c r="AD541" s="148" cm="1">
        <f t="array" ref="AD541">INDEX($K:$P,ROW(),MATCH(AD$3,$K$2:$P$2,0))</f>
        <v>0.1</v>
      </c>
      <c r="AE541" s="148" cm="1">
        <f t="array" ref="AE541">INDEX($K:$P,ROW(),MATCH(AE$3,$K$2:$P$2,0))</f>
        <v>0.1</v>
      </c>
      <c r="AF541" s="148" cm="1">
        <f t="array" ref="AF541">INDEX($K:$P,ROW(),MATCH(AF$3,$K$2:$P$2,0))</f>
        <v>0.1</v>
      </c>
      <c r="AG541" s="148" cm="1">
        <f t="array" ref="AG541">INDEX($K:$P,ROW(),MATCH(AG$3,$K$2:$P$2,0))</f>
        <v>0.1</v>
      </c>
      <c r="AH541" s="148" cm="1">
        <f t="array" ref="AH541">INDEX($K:$P,ROW(),MATCH(AH$3,$K$2:$P$2,0))</f>
        <v>0.1</v>
      </c>
      <c r="AI541" s="148" cm="1">
        <f t="array" ref="AI541">INDEX($K:$P,ROW(),MATCH(AI$3,$K$2:$P$2,0))</f>
        <v>0.1</v>
      </c>
      <c r="AJ541" s="148" cm="1">
        <f t="array" ref="AJ541">INDEX($K:$P,ROW(),MATCH(AJ$3,$K$2:$P$2,0))</f>
        <v>0.1</v>
      </c>
      <c r="AK541" s="148" cm="1">
        <f t="array" ref="AK541">INDEX($K:$P,ROW(),MATCH(AK$3,$K$2:$P$2,0))</f>
        <v>0.1</v>
      </c>
      <c r="AL541" s="148" cm="1">
        <f t="array" ref="AL541">INDEX($K:$P,ROW(),MATCH(AL$3,$K$2:$P$2,0))</f>
        <v>0.1</v>
      </c>
      <c r="AM541" s="148" cm="1">
        <f t="array" ref="AM541">INDEX($K:$P,ROW(),MATCH(AM$3,$K$2:$P$2,0))</f>
        <v>0.1</v>
      </c>
      <c r="AN541" s="148" cm="1">
        <f t="array" ref="AN541">INDEX($K:$P,ROW(),MATCH(AN$3,$K$2:$P$2,0))</f>
        <v>0.1</v>
      </c>
      <c r="AO541" s="148" cm="1">
        <f t="array" ref="AO541">INDEX($K:$P,ROW(),MATCH(AO$3,$K$2:$P$2,0))</f>
        <v>0.1</v>
      </c>
      <c r="AP541" s="148" cm="1">
        <f t="array" ref="AP541">INDEX($K:$P,ROW(),MATCH(AP$3,$K$2:$P$2,0))</f>
        <v>0.1</v>
      </c>
      <c r="AQ541" s="148" cm="1">
        <f t="array" ref="AQ541">INDEX($K:$P,ROW(),MATCH(AQ$3,$K$2:$P$2,0))</f>
        <v>0.1</v>
      </c>
      <c r="AR541" s="148" cm="1">
        <f t="array" ref="AR541">INDEX($K:$P,ROW(),MATCH(AR$3,$K$2:$P$2,0))</f>
        <v>0.1</v>
      </c>
      <c r="AS541" s="148" cm="1">
        <f t="array" ref="AS541">INDEX($K:$P,ROW(),MATCH(AS$3,$K$2:$P$2,0))</f>
        <v>0.1</v>
      </c>
      <c r="AT541" s="148" cm="1">
        <f t="array" ref="AT541">INDEX($K:$P,ROW(),MATCH(AT$3,$K$2:$P$2,0))</f>
        <v>0.1</v>
      </c>
      <c r="AU541" s="148" cm="1">
        <f t="array" ref="AU541">INDEX($K:$P,ROW(),MATCH(AU$3,$K$2:$P$2,0))</f>
        <v>0.1</v>
      </c>
      <c r="AV541" s="148" cm="1">
        <f t="array" ref="AV541">INDEX($K:$P,ROW(),MATCH(AV$3,$K$2:$P$2,0))</f>
        <v>0.1</v>
      </c>
      <c r="AW541" s="148" cm="1">
        <f t="array" ref="AW541">INDEX($K:$P,ROW(),MATCH(AW$3,$K$2:$P$2,0))</f>
        <v>0.1</v>
      </c>
      <c r="AX541" s="148" cm="1">
        <f t="array" ref="AX541">INDEX($K:$P,ROW(),MATCH(AX$3,$K$2:$P$2,0))</f>
        <v>0.1</v>
      </c>
      <c r="AY541" s="148" cm="1">
        <f t="array" ref="AY541">INDEX($K:$P,ROW(),MATCH(AY$3,$K$2:$P$2,0))</f>
        <v>0.1</v>
      </c>
      <c r="AZ541" s="148" cm="1">
        <f t="array" ref="AZ541">INDEX($K:$P,ROW(),MATCH(AZ$3,$K$2:$P$2,0))</f>
        <v>0.1</v>
      </c>
      <c r="BA541" s="148" cm="1">
        <f t="array" ref="BA541">INDEX($K:$P,ROW(),MATCH(BA$3,$K$2:$P$2,0))</f>
        <v>0.1</v>
      </c>
      <c r="BB541" s="148" cm="1">
        <f t="array" ref="BB541">INDEX($K:$P,ROW(),MATCH(BB$3,$K$2:$P$2,0))</f>
        <v>0.1</v>
      </c>
      <c r="BC541" s="148" cm="1">
        <f t="array" ref="BC541">INDEX($K:$P,ROW(),MATCH(BC$3,$K$2:$P$2,0))</f>
        <v>0.1</v>
      </c>
      <c r="BD541" s="148" cm="1">
        <f t="array" ref="BD541">INDEX($K:$P,ROW(),MATCH(BD$3,$K$2:$P$2,0))</f>
        <v>0.1</v>
      </c>
      <c r="BE541" s="148" cm="1">
        <f t="array" ref="BE541">INDEX($K:$P,ROW(),MATCH(BE$3,$K$2:$P$2,0))</f>
        <v>0.1</v>
      </c>
      <c r="BF541" s="148" cm="1">
        <f t="array" ref="BF541">INDEX($K:$P,ROW(),MATCH(BF$3,$K$2:$P$2,0))</f>
        <v>0.1</v>
      </c>
      <c r="BG541" s="148" cm="1">
        <f t="array" ref="BG541">INDEX($K:$P,ROW(),MATCH(BG$3,$K$2:$P$2,0))</f>
        <v>0.1</v>
      </c>
      <c r="BH541" s="148" cm="1">
        <f t="array" ref="BH541">INDEX($K:$P,ROW(),MATCH(BH$3,$K$2:$P$2,0))</f>
        <v>0.1</v>
      </c>
      <c r="BI541" s="148" cm="1">
        <f t="array" ref="BI541">INDEX($K:$P,ROW(),MATCH(BI$3,$K$2:$P$2,0))</f>
        <v>0.1</v>
      </c>
      <c r="BJ541" s="148" cm="1">
        <f t="array" ref="BJ541">INDEX($K:$P,ROW(),MATCH(BJ$3,$K$2:$P$2,0))</f>
        <v>0.1</v>
      </c>
      <c r="BK541" s="148" cm="1">
        <f t="array" ref="BK541">INDEX($K:$P,ROW(),MATCH(BK$3,$K$2:$P$2,0))</f>
        <v>0.1</v>
      </c>
      <c r="BL541" s="148" cm="1">
        <f t="array" ref="BL541">INDEX($K:$P,ROW(),MATCH(BL$3,$K$2:$P$2,0))</f>
        <v>0.1</v>
      </c>
      <c r="BM541" s="148" cm="1">
        <f t="array" ref="BM541">INDEX($K:$P,ROW(),MATCH(BM$3,$K$2:$P$2,0))</f>
        <v>0.1</v>
      </c>
      <c r="BN541" s="148" cm="1">
        <f t="array" ref="BN541">INDEX($K:$P,ROW(),MATCH(BN$3,$K$2:$P$2,0))</f>
        <v>0.1</v>
      </c>
      <c r="BO541" s="148" cm="1">
        <f t="array" ref="BO541">INDEX($K:$P,ROW(),MATCH(BO$3,$K$2:$P$2,0))</f>
        <v>0.1</v>
      </c>
      <c r="BP541" s="148" cm="1">
        <f t="array" ref="BP541">INDEX($K:$P,ROW(),MATCH(BP$3,$K$2:$P$2,0))</f>
        <v>0.1</v>
      </c>
      <c r="BQ541" s="148" cm="1">
        <f t="array" ref="BQ541">INDEX($K:$P,ROW(),MATCH(BQ$3,$K$2:$P$2,0))</f>
        <v>0.1</v>
      </c>
      <c r="BR541" s="148" cm="1">
        <f t="array" ref="BR541">INDEX($K:$P,ROW(),MATCH(BR$3,$K$2:$P$2,0))</f>
        <v>0.1</v>
      </c>
      <c r="BS541" s="148" cm="1">
        <f t="array" ref="BS541">INDEX($K:$P,ROW(),MATCH(BS$3,$K$2:$P$2,0))</f>
        <v>0.1</v>
      </c>
      <c r="BT541" s="148" cm="1">
        <f t="array" ref="BT541">INDEX($K:$P,ROW(),MATCH(BT$3,$K$2:$P$2,0))</f>
        <v>0.1</v>
      </c>
      <c r="BU541" s="148" cm="1">
        <f t="array" ref="BU541">INDEX($K:$P,ROW(),MATCH(BU$3,$K$2:$P$2,0))</f>
        <v>0.1</v>
      </c>
      <c r="BV541" s="148" cm="1">
        <f t="array" ref="BV541">INDEX($K:$P,ROW(),MATCH(BV$3,$K$2:$P$2,0))</f>
        <v>0.1</v>
      </c>
      <c r="BW541" s="148" cm="1">
        <f t="array" ref="BW541">INDEX($K:$P,ROW(),MATCH(BW$3,$K$2:$P$2,0))</f>
        <v>0.1</v>
      </c>
      <c r="BX541" s="148" cm="1">
        <f t="array" ref="BX541">INDEX($K:$P,ROW(),MATCH(BX$3,$K$2:$P$2,0))</f>
        <v>0.1</v>
      </c>
      <c r="BY541" s="148" cm="1">
        <f t="array" ref="BY541">INDEX($K:$P,ROW(),MATCH(BY$3,$K$2:$P$2,0))</f>
        <v>0.1</v>
      </c>
      <c r="BZ541" s="148" cm="1">
        <f t="array" ref="BZ541">INDEX($K:$P,ROW(),MATCH(BZ$3,$K$2:$P$2,0))</f>
        <v>0.1</v>
      </c>
      <c r="CA541" s="148" cm="1">
        <f t="array" ref="CA541">INDEX($K:$P,ROW(),MATCH(CA$3,$K$2:$P$2,0))</f>
        <v>0.1</v>
      </c>
      <c r="CB541" s="148" cm="1">
        <f t="array" ref="CB541">INDEX($K:$P,ROW(),MATCH(CB$3,$K$2:$P$2,0))</f>
        <v>0.1</v>
      </c>
      <c r="CC541" s="148" cm="1">
        <f t="array" ref="CC541">INDEX($K:$P,ROW(),MATCH(CC$3,$K$2:$P$2,0))</f>
        <v>0.1</v>
      </c>
      <c r="CD541" s="148" cm="1">
        <f t="array" ref="CD541">INDEX($K:$P,ROW(),MATCH(CD$3,$K$2:$P$2,0))</f>
        <v>0.1</v>
      </c>
      <c r="CE541" s="148" cm="1">
        <f t="array" ref="CE541">INDEX($K:$P,ROW(),MATCH(CE$3,$K$2:$P$2,0))</f>
        <v>0.1</v>
      </c>
      <c r="CF541" s="148" cm="1">
        <f t="array" ref="CF541">INDEX($K:$P,ROW(),MATCH(CF$3,$K$2:$P$2,0))</f>
        <v>0.1</v>
      </c>
      <c r="CG541" s="148" cm="1">
        <f t="array" ref="CG541">INDEX($K:$P,ROW(),MATCH(CG$3,$K$2:$P$2,0))</f>
        <v>0.1</v>
      </c>
      <c r="CH541" s="148" cm="1">
        <f t="array" ref="CH541">INDEX($K:$P,ROW(),MATCH(CH$3,$K$2:$P$2,0))</f>
        <v>0.1</v>
      </c>
      <c r="CI541" s="148" cm="1">
        <f t="array" ref="CI541">INDEX($K:$P,ROW(),MATCH(CI$3,$K$2:$P$2,0))</f>
        <v>0.1</v>
      </c>
      <c r="CJ541" s="148" cm="1">
        <f t="array" ref="CJ541">INDEX($K:$P,ROW(),MATCH(CJ$3,$K$2:$P$2,0))</f>
        <v>0.1</v>
      </c>
      <c r="CK541" s="148" cm="1">
        <f t="array" ref="CK541">INDEX($K:$P,ROW(),MATCH(CK$3,$K$2:$P$2,0))</f>
        <v>0.1</v>
      </c>
    </row>
    <row r="542" spans="2:89" x14ac:dyDescent="0.35">
      <c r="B542" s="123" t="e">
        <f>"Revenue - "&amp;B544</f>
        <v>#REF!</v>
      </c>
      <c r="C542" t="s">
        <v>198</v>
      </c>
      <c r="D542" t="s">
        <v>336</v>
      </c>
      <c r="E542" s="8" t="str">
        <f t="shared" si="494"/>
        <v>542 ADREV-PV</v>
      </c>
      <c r="H542" s="27"/>
      <c r="I542" s="78"/>
      <c r="J542" s="78"/>
      <c r="K542" s="115">
        <f t="shared" ref="K542:P542" ca="1" si="495">SUMIF($3:$3,K$2,542:542)</f>
        <v>6000</v>
      </c>
      <c r="L542" s="115">
        <f t="shared" ca="1" si="495"/>
        <v>6000</v>
      </c>
      <c r="M542" s="115">
        <f t="shared" ca="1" si="495"/>
        <v>6000</v>
      </c>
      <c r="N542" s="115">
        <f t="shared" ca="1" si="495"/>
        <v>6000</v>
      </c>
      <c r="O542" s="115">
        <f t="shared" ca="1" si="495"/>
        <v>6000</v>
      </c>
      <c r="P542" s="115">
        <f t="shared" ca="1" si="495"/>
        <v>5500</v>
      </c>
      <c r="R542" s="115"/>
      <c r="S542" s="144" cm="1">
        <f t="array" aca="1" ref="S542" ca="1">S541*INDIRECT(S534)</f>
        <v>500</v>
      </c>
      <c r="T542" s="144" cm="1">
        <f t="array" aca="1" ref="T542" ca="1">T541*INDIRECT(T534)</f>
        <v>500</v>
      </c>
      <c r="U542" s="144" cm="1">
        <f t="array" aca="1" ref="U542" ca="1">U541*INDIRECT(U534)</f>
        <v>500</v>
      </c>
      <c r="V542" s="144" cm="1">
        <f t="array" aca="1" ref="V542" ca="1">V541*INDIRECT(V534)</f>
        <v>500</v>
      </c>
      <c r="W542" s="144" cm="1">
        <f t="array" aca="1" ref="W542" ca="1">W541*INDIRECT(W534)</f>
        <v>500</v>
      </c>
      <c r="X542" s="144" cm="1">
        <f t="array" aca="1" ref="X542" ca="1">X541*INDIRECT(X534)</f>
        <v>500</v>
      </c>
      <c r="Y542" s="144" cm="1">
        <f t="array" aca="1" ref="Y542" ca="1">Y541*INDIRECT(Y534)</f>
        <v>500</v>
      </c>
      <c r="Z542" s="144" cm="1">
        <f t="array" aca="1" ref="Z542" ca="1">Z541*INDIRECT(Z534)</f>
        <v>500</v>
      </c>
      <c r="AA542" s="144" cm="1">
        <f t="array" aca="1" ref="AA542" ca="1">AA541*INDIRECT(AA534)</f>
        <v>500</v>
      </c>
      <c r="AB542" s="144" cm="1">
        <f t="array" aca="1" ref="AB542" ca="1">AB541*INDIRECT(AB534)</f>
        <v>500</v>
      </c>
      <c r="AC542" s="144" cm="1">
        <f t="array" aca="1" ref="AC542" ca="1">AC541*INDIRECT(AC534)</f>
        <v>500</v>
      </c>
      <c r="AD542" s="144" cm="1">
        <f t="array" aca="1" ref="AD542" ca="1">AD541*INDIRECT(AD534)</f>
        <v>500</v>
      </c>
      <c r="AE542" s="144" cm="1">
        <f t="array" aca="1" ref="AE542" ca="1">AE541*INDIRECT(AE534)</f>
        <v>500</v>
      </c>
      <c r="AF542" s="144" cm="1">
        <f t="array" aca="1" ref="AF542" ca="1">AF541*INDIRECT(AF534)</f>
        <v>500</v>
      </c>
      <c r="AG542" s="144" cm="1">
        <f t="array" aca="1" ref="AG542" ca="1">AG541*INDIRECT(AG534)</f>
        <v>500</v>
      </c>
      <c r="AH542" s="144" cm="1">
        <f t="array" aca="1" ref="AH542" ca="1">AH541*INDIRECT(AH534)</f>
        <v>500</v>
      </c>
      <c r="AI542" s="144" cm="1">
        <f t="array" aca="1" ref="AI542" ca="1">AI541*INDIRECT(AI534)</f>
        <v>500</v>
      </c>
      <c r="AJ542" s="144" cm="1">
        <f t="array" aca="1" ref="AJ542" ca="1">AJ541*INDIRECT(AJ534)</f>
        <v>500</v>
      </c>
      <c r="AK542" s="144" cm="1">
        <f t="array" aca="1" ref="AK542" ca="1">AK541*INDIRECT(AK534)</f>
        <v>500</v>
      </c>
      <c r="AL542" s="144" cm="1">
        <f t="array" aca="1" ref="AL542" ca="1">AL541*INDIRECT(AL534)</f>
        <v>500</v>
      </c>
      <c r="AM542" s="144" cm="1">
        <f t="array" aca="1" ref="AM542" ca="1">AM541*INDIRECT(AM534)</f>
        <v>500</v>
      </c>
      <c r="AN542" s="144" cm="1">
        <f t="array" aca="1" ref="AN542" ca="1">AN541*INDIRECT(AN534)</f>
        <v>500</v>
      </c>
      <c r="AO542" s="144" cm="1">
        <f t="array" aca="1" ref="AO542" ca="1">AO541*INDIRECT(AO534)</f>
        <v>500</v>
      </c>
      <c r="AP542" s="144" cm="1">
        <f t="array" aca="1" ref="AP542" ca="1">AP541*INDIRECT(AP534)</f>
        <v>500</v>
      </c>
      <c r="AQ542" s="144" cm="1">
        <f t="array" aca="1" ref="AQ542" ca="1">AQ541*INDIRECT(AQ534)</f>
        <v>500</v>
      </c>
      <c r="AR542" s="144" cm="1">
        <f t="array" aca="1" ref="AR542" ca="1">AR541*INDIRECT(AR534)</f>
        <v>500</v>
      </c>
      <c r="AS542" s="144" cm="1">
        <f t="array" aca="1" ref="AS542" ca="1">AS541*INDIRECT(AS534)</f>
        <v>500</v>
      </c>
      <c r="AT542" s="144" cm="1">
        <f t="array" aca="1" ref="AT542" ca="1">AT541*INDIRECT(AT534)</f>
        <v>500</v>
      </c>
      <c r="AU542" s="144" cm="1">
        <f t="array" aca="1" ref="AU542" ca="1">AU541*INDIRECT(AU534)</f>
        <v>500</v>
      </c>
      <c r="AV542" s="144" cm="1">
        <f t="array" aca="1" ref="AV542" ca="1">AV541*INDIRECT(AV534)</f>
        <v>500</v>
      </c>
      <c r="AW542" s="144" cm="1">
        <f t="array" aca="1" ref="AW542" ca="1">AW541*INDIRECT(AW534)</f>
        <v>500</v>
      </c>
      <c r="AX542" s="144" cm="1">
        <f t="array" aca="1" ref="AX542" ca="1">AX541*INDIRECT(AX534)</f>
        <v>500</v>
      </c>
      <c r="AY542" s="144" cm="1">
        <f t="array" aca="1" ref="AY542" ca="1">AY541*INDIRECT(AY534)</f>
        <v>500</v>
      </c>
      <c r="AZ542" s="144" cm="1">
        <f t="array" aca="1" ref="AZ542" ca="1">AZ541*INDIRECT(AZ534)</f>
        <v>500</v>
      </c>
      <c r="BA542" s="144" cm="1">
        <f t="array" aca="1" ref="BA542" ca="1">BA541*INDIRECT(BA534)</f>
        <v>500</v>
      </c>
      <c r="BB542" s="144" cm="1">
        <f t="array" aca="1" ref="BB542" ca="1">BB541*INDIRECT(BB534)</f>
        <v>500</v>
      </c>
      <c r="BC542" s="144" cm="1">
        <f t="array" aca="1" ref="BC542" ca="1">BC541*INDIRECT(BC534)</f>
        <v>500</v>
      </c>
      <c r="BD542" s="144" cm="1">
        <f t="array" aca="1" ref="BD542" ca="1">BD541*INDIRECT(BD534)</f>
        <v>500</v>
      </c>
      <c r="BE542" s="144" cm="1">
        <f t="array" aca="1" ref="BE542" ca="1">BE541*INDIRECT(BE534)</f>
        <v>500</v>
      </c>
      <c r="BF542" s="144" cm="1">
        <f t="array" aca="1" ref="BF542" ca="1">BF541*INDIRECT(BF534)</f>
        <v>500</v>
      </c>
      <c r="BG542" s="144" cm="1">
        <f t="array" aca="1" ref="BG542" ca="1">BG541*INDIRECT(BG534)</f>
        <v>500</v>
      </c>
      <c r="BH542" s="144" cm="1">
        <f t="array" aca="1" ref="BH542" ca="1">BH541*INDIRECT(BH534)</f>
        <v>500</v>
      </c>
      <c r="BI542" s="144" cm="1">
        <f t="array" aca="1" ref="BI542" ca="1">BI541*INDIRECT(BI534)</f>
        <v>500</v>
      </c>
      <c r="BJ542" s="144" cm="1">
        <f t="array" aca="1" ref="BJ542" ca="1">BJ541*INDIRECT(BJ534)</f>
        <v>500</v>
      </c>
      <c r="BK542" s="144" cm="1">
        <f t="array" aca="1" ref="BK542" ca="1">BK541*INDIRECT(BK534)</f>
        <v>500</v>
      </c>
      <c r="BL542" s="144" cm="1">
        <f t="array" aca="1" ref="BL542" ca="1">BL541*INDIRECT(BL534)</f>
        <v>500</v>
      </c>
      <c r="BM542" s="144" cm="1">
        <f t="array" aca="1" ref="BM542" ca="1">BM541*INDIRECT(BM534)</f>
        <v>500</v>
      </c>
      <c r="BN542" s="144" cm="1">
        <f t="array" aca="1" ref="BN542" ca="1">BN541*INDIRECT(BN534)</f>
        <v>500</v>
      </c>
      <c r="BO542" s="144" cm="1">
        <f t="array" aca="1" ref="BO542" ca="1">BO541*INDIRECT(BO534)</f>
        <v>500</v>
      </c>
      <c r="BP542" s="144" cm="1">
        <f t="array" aca="1" ref="BP542" ca="1">BP541*INDIRECT(BP534)</f>
        <v>500</v>
      </c>
      <c r="BQ542" s="144" cm="1">
        <f t="array" aca="1" ref="BQ542" ca="1">BQ541*INDIRECT(BQ534)</f>
        <v>500</v>
      </c>
      <c r="BR542" s="144" cm="1">
        <f t="array" aca="1" ref="BR542" ca="1">BR541*INDIRECT(BR534)</f>
        <v>500</v>
      </c>
      <c r="BS542" s="144" cm="1">
        <f t="array" aca="1" ref="BS542" ca="1">BS541*INDIRECT(BS534)</f>
        <v>500</v>
      </c>
      <c r="BT542" s="144" cm="1">
        <f t="array" aca="1" ref="BT542" ca="1">BT541*INDIRECT(BT534)</f>
        <v>500</v>
      </c>
      <c r="BU542" s="144" cm="1">
        <f t="array" aca="1" ref="BU542" ca="1">BU541*INDIRECT(BU534)</f>
        <v>500</v>
      </c>
      <c r="BV542" s="144" cm="1">
        <f t="array" aca="1" ref="BV542" ca="1">BV541*INDIRECT(BV534)</f>
        <v>500</v>
      </c>
      <c r="BW542" s="144" cm="1">
        <f t="array" aca="1" ref="BW542" ca="1">BW541*INDIRECT(BW534)</f>
        <v>500</v>
      </c>
      <c r="BX542" s="144" cm="1">
        <f t="array" aca="1" ref="BX542" ca="1">BX541*INDIRECT(BX534)</f>
        <v>500</v>
      </c>
      <c r="BY542" s="144" cm="1">
        <f t="array" aca="1" ref="BY542" ca="1">BY541*INDIRECT(BY534)</f>
        <v>500</v>
      </c>
      <c r="BZ542" s="144" cm="1">
        <f t="array" aca="1" ref="BZ542" ca="1">BZ541*INDIRECT(BZ534)</f>
        <v>500</v>
      </c>
      <c r="CA542" s="144" cm="1">
        <f t="array" aca="1" ref="CA542" ca="1">CA541*INDIRECT(CA534)</f>
        <v>500</v>
      </c>
      <c r="CB542" s="144" cm="1">
        <f t="array" aca="1" ref="CB542" ca="1">CB541*INDIRECT(CB534)</f>
        <v>500</v>
      </c>
      <c r="CC542" s="144" cm="1">
        <f t="array" aca="1" ref="CC542" ca="1">CC541*INDIRECT(CC534)</f>
        <v>500</v>
      </c>
      <c r="CD542" s="144" cm="1">
        <f t="array" aca="1" ref="CD542" ca="1">CD541*INDIRECT(CD534)</f>
        <v>500</v>
      </c>
      <c r="CE542" s="144" cm="1">
        <f t="array" aca="1" ref="CE542" ca="1">CE541*INDIRECT(CE534)</f>
        <v>500</v>
      </c>
      <c r="CF542" s="144" cm="1">
        <f t="array" aca="1" ref="CF542" ca="1">CF541*INDIRECT(CF534)</f>
        <v>500</v>
      </c>
      <c r="CG542" s="144" cm="1">
        <f t="array" aca="1" ref="CG542" ca="1">CG541*INDIRECT(CG534)</f>
        <v>500</v>
      </c>
      <c r="CH542" s="144" cm="1">
        <f t="array" aca="1" ref="CH542" ca="1">CH541*INDIRECT(CH534)</f>
        <v>500</v>
      </c>
      <c r="CI542" s="144" cm="1">
        <f t="array" aca="1" ref="CI542" ca="1">CI541*INDIRECT(CI534)</f>
        <v>500</v>
      </c>
      <c r="CJ542" s="144" cm="1">
        <f t="array" aca="1" ref="CJ542" ca="1">CJ541*INDIRECT(CJ534)</f>
        <v>500</v>
      </c>
      <c r="CK542" s="144" cm="1">
        <f t="array" aca="1" ref="CK542" ca="1">CK541*INDIRECT(CK534)</f>
        <v>500</v>
      </c>
    </row>
    <row r="543" spans="2:89" x14ac:dyDescent="0.35">
      <c r="B543" s="123"/>
      <c r="D543" t="s">
        <v>336</v>
      </c>
      <c r="E543" s="8" t="str">
        <f t="shared" ref="E543" si="496">ROW()&amp;" "&amp;D543</f>
        <v>543 ADREV-PV</v>
      </c>
      <c r="G543" t="s">
        <v>244</v>
      </c>
      <c r="H543" s="27"/>
      <c r="I543" s="78"/>
      <c r="J543" s="78"/>
      <c r="K543" s="33"/>
      <c r="L543" s="33"/>
      <c r="M543" s="33"/>
      <c r="N543" s="33"/>
      <c r="O543" s="33"/>
      <c r="P543" s="33"/>
      <c r="R543" s="33"/>
      <c r="S543" s="77"/>
      <c r="T543" s="77"/>
      <c r="U543" s="77"/>
      <c r="V543" s="77"/>
      <c r="W543" s="77"/>
      <c r="X543" s="77"/>
      <c r="Y543" s="77"/>
      <c r="Z543" s="77"/>
      <c r="AA543" s="77"/>
      <c r="AB543" s="77"/>
      <c r="AC543" s="77"/>
      <c r="AD543" s="77"/>
      <c r="AE543" s="77"/>
      <c r="AF543" s="77"/>
      <c r="AG543" s="77"/>
      <c r="AH543" s="77"/>
      <c r="AI543" s="77"/>
      <c r="AJ543" s="77"/>
      <c r="AK543" s="77"/>
      <c r="AL543" s="77"/>
      <c r="AM543" s="77"/>
      <c r="AN543" s="77"/>
      <c r="AO543" s="77"/>
      <c r="AP543" s="77"/>
      <c r="AQ543" s="77"/>
      <c r="AR543" s="77"/>
      <c r="AS543" s="77"/>
      <c r="AT543" s="77"/>
      <c r="AU543" s="77"/>
      <c r="AV543" s="77"/>
      <c r="AW543" s="77"/>
      <c r="AX543" s="77"/>
      <c r="AY543" s="77"/>
      <c r="AZ543" s="77"/>
      <c r="BA543" s="77"/>
      <c r="BB543" s="77"/>
      <c r="BC543" s="77"/>
      <c r="BD543" s="77"/>
      <c r="BE543" s="77"/>
      <c r="BF543" s="77"/>
      <c r="BG543" s="77"/>
      <c r="BH543" s="77"/>
      <c r="BI543" s="77"/>
      <c r="BJ543" s="77"/>
      <c r="BK543" s="77"/>
      <c r="BL543" s="77"/>
      <c r="BM543" s="77"/>
      <c r="BN543" s="77"/>
      <c r="BO543" s="77"/>
      <c r="BP543" s="77"/>
      <c r="BQ543" s="77"/>
      <c r="BR543" s="77"/>
      <c r="BS543" s="77"/>
      <c r="BT543" s="77"/>
      <c r="BU543" s="77"/>
      <c r="BV543" s="77"/>
      <c r="BW543" s="77"/>
      <c r="BX543" s="77"/>
      <c r="BY543" s="77"/>
      <c r="BZ543" s="77"/>
      <c r="CA543" s="77"/>
      <c r="CB543" s="77"/>
      <c r="CC543" s="77"/>
      <c r="CD543" s="77"/>
      <c r="CE543" s="77"/>
      <c r="CF543" s="77"/>
      <c r="CG543" s="77"/>
      <c r="CH543" s="77"/>
      <c r="CI543" s="77"/>
      <c r="CJ543" s="77"/>
      <c r="CK543" s="77"/>
    </row>
    <row r="544" spans="2:89" x14ac:dyDescent="0.35">
      <c r="B544" s="132" t="e">
        <f>#REF!</f>
        <v>#REF!</v>
      </c>
      <c r="D544" t="s">
        <v>336</v>
      </c>
      <c r="E544" s="8" t="str">
        <f t="shared" si="494"/>
        <v>544 ADREV-PV</v>
      </c>
      <c r="G544" t="s">
        <v>332</v>
      </c>
      <c r="H544" s="27"/>
      <c r="I544" s="78"/>
      <c r="J544" s="78"/>
      <c r="K544" s="33"/>
      <c r="L544" s="33"/>
      <c r="M544" s="33"/>
      <c r="N544" s="33"/>
      <c r="O544" s="33"/>
      <c r="P544" s="33"/>
      <c r="R544" s="33"/>
      <c r="S544" s="77"/>
      <c r="T544" s="77"/>
      <c r="U544" s="77"/>
      <c r="V544" s="77"/>
      <c r="W544" s="77"/>
      <c r="X544" s="77"/>
      <c r="Y544" s="77"/>
      <c r="Z544" s="77"/>
      <c r="AA544" s="77"/>
      <c r="AB544" s="77"/>
      <c r="AC544" s="77"/>
      <c r="AD544" s="77"/>
      <c r="AE544" s="77"/>
      <c r="AF544" s="77"/>
      <c r="AG544" s="77"/>
      <c r="AH544" s="77"/>
      <c r="AI544" s="77"/>
      <c r="AJ544" s="77"/>
      <c r="AK544" s="77"/>
      <c r="AL544" s="77"/>
      <c r="AM544" s="77"/>
      <c r="AN544" s="77"/>
      <c r="AO544" s="77"/>
      <c r="AP544" s="77"/>
      <c r="AQ544" s="77"/>
      <c r="AR544" s="77"/>
      <c r="AS544" s="77"/>
      <c r="AT544" s="77"/>
      <c r="AU544" s="77"/>
      <c r="AV544" s="77"/>
      <c r="AW544" s="77"/>
      <c r="AX544" s="77"/>
      <c r="AY544" s="77"/>
      <c r="AZ544" s="77"/>
      <c r="BA544" s="77"/>
      <c r="BB544" s="77"/>
      <c r="BC544" s="77"/>
      <c r="BD544" s="77"/>
      <c r="BE544" s="77"/>
      <c r="BF544" s="77"/>
      <c r="BG544" s="77"/>
      <c r="BH544" s="77"/>
      <c r="BI544" s="77"/>
      <c r="BJ544" s="77"/>
      <c r="BK544" s="77"/>
      <c r="BL544" s="77"/>
      <c r="BM544" s="77"/>
      <c r="BN544" s="77"/>
      <c r="BO544" s="77"/>
      <c r="BP544" s="77"/>
      <c r="BQ544" s="77"/>
      <c r="BR544" s="77"/>
      <c r="BS544" s="77"/>
      <c r="BT544" s="77"/>
      <c r="BU544" s="77"/>
      <c r="BV544" s="77"/>
      <c r="BW544" s="77"/>
      <c r="BX544" s="77"/>
      <c r="BY544" s="77"/>
      <c r="BZ544" s="77"/>
      <c r="CA544" s="77"/>
      <c r="CB544" s="77"/>
      <c r="CC544" s="77"/>
      <c r="CD544" s="77"/>
      <c r="CE544" s="77"/>
      <c r="CF544" s="77"/>
      <c r="CG544" s="77"/>
      <c r="CH544" s="77"/>
      <c r="CI544" s="77"/>
      <c r="CJ544" s="77"/>
      <c r="CK544" s="77"/>
    </row>
    <row r="545" spans="2:89" x14ac:dyDescent="0.35">
      <c r="B545" s="235" t="str">
        <f>IFERROR(SUBSTITUTE(B539,":",""),"no unit")</f>
        <v>impression</v>
      </c>
      <c r="D545" t="s">
        <v>336</v>
      </c>
      <c r="E545" s="8" t="str">
        <f t="shared" ref="E545:E551" si="497">ROW()&amp;" "&amp;D545</f>
        <v>545 ADREV-PV</v>
      </c>
      <c r="G545" t="s">
        <v>332</v>
      </c>
      <c r="H545" s="27"/>
      <c r="I545" s="78"/>
      <c r="J545" s="78"/>
      <c r="K545" s="33"/>
      <c r="L545" s="33"/>
      <c r="M545" s="33"/>
      <c r="N545" s="33"/>
      <c r="O545" s="33"/>
      <c r="P545" s="33"/>
      <c r="R545" s="33"/>
      <c r="S545" s="77"/>
      <c r="T545" s="77"/>
      <c r="U545" s="77"/>
      <c r="V545" s="77"/>
      <c r="W545" s="77"/>
      <c r="X545" s="77"/>
      <c r="Y545" s="77"/>
      <c r="Z545" s="77"/>
      <c r="AA545" s="77"/>
      <c r="AB545" s="77"/>
      <c r="AC545" s="77"/>
      <c r="AD545" s="77"/>
      <c r="AE545" s="77"/>
      <c r="AF545" s="77"/>
      <c r="AG545" s="77"/>
      <c r="AH545" s="77"/>
      <c r="AI545" s="77"/>
      <c r="AJ545" s="77"/>
      <c r="AK545" s="77"/>
      <c r="AL545" s="77"/>
      <c r="AM545" s="77"/>
      <c r="AN545" s="77"/>
      <c r="AO545" s="77"/>
      <c r="AP545" s="77"/>
      <c r="AQ545" s="77"/>
      <c r="AR545" s="77"/>
      <c r="AS545" s="77"/>
      <c r="AT545" s="77"/>
      <c r="AU545" s="77"/>
      <c r="AV545" s="77"/>
      <c r="AW545" s="77"/>
      <c r="AX545" s="77"/>
      <c r="AY545" s="77"/>
      <c r="AZ545" s="77"/>
      <c r="BA545" s="77"/>
      <c r="BB545" s="77"/>
      <c r="BC545" s="77"/>
      <c r="BD545" s="77"/>
      <c r="BE545" s="77"/>
      <c r="BF545" s="77"/>
      <c r="BG545" s="77"/>
      <c r="BH545" s="77"/>
      <c r="BI545" s="77"/>
      <c r="BJ545" s="77"/>
      <c r="BK545" s="77"/>
      <c r="BL545" s="77"/>
      <c r="BM545" s="77"/>
      <c r="BN545" s="77"/>
      <c r="BO545" s="77"/>
      <c r="BP545" s="77"/>
      <c r="BQ545" s="77"/>
      <c r="BR545" s="77"/>
      <c r="BS545" s="77"/>
      <c r="BT545" s="77"/>
      <c r="BU545" s="77"/>
      <c r="BV545" s="77"/>
      <c r="BW545" s="77"/>
      <c r="BX545" s="77"/>
      <c r="BY545" s="77"/>
      <c r="BZ545" s="77"/>
      <c r="CA545" s="77"/>
      <c r="CB545" s="77"/>
      <c r="CC545" s="77"/>
      <c r="CD545" s="77"/>
      <c r="CE545" s="77"/>
      <c r="CF545" s="77"/>
      <c r="CG545" s="77"/>
      <c r="CH545" s="77"/>
      <c r="CI545" s="77"/>
      <c r="CJ545" s="77"/>
      <c r="CK545" s="77"/>
    </row>
    <row r="546" spans="2:89" x14ac:dyDescent="0.35">
      <c r="B546" s="132" t="s">
        <v>461</v>
      </c>
      <c r="D546" t="s">
        <v>336</v>
      </c>
      <c r="E546" s="8" t="str">
        <f t="shared" si="497"/>
        <v>546 ADREV-PV</v>
      </c>
      <c r="G546" t="s">
        <v>332</v>
      </c>
      <c r="K546" s="53"/>
      <c r="L546" s="53"/>
      <c r="M546" s="53"/>
      <c r="N546" s="53"/>
      <c r="O546" s="53"/>
      <c r="P546" s="53"/>
      <c r="R546" s="24"/>
      <c r="S546" s="207" t="str">
        <f t="shared" ref="S546" si="498">ADDRESS(ROW(S542),COLUMN(S542),2)</f>
        <v>S$542</v>
      </c>
      <c r="T546" s="207" t="str">
        <f t="shared" ref="T546:AX546" si="499">ADDRESS(ROW(T542),COLUMN(T542),2)</f>
        <v>T$542</v>
      </c>
      <c r="U546" s="207" t="str">
        <f t="shared" si="499"/>
        <v>U$542</v>
      </c>
      <c r="V546" s="207" t="str">
        <f t="shared" si="499"/>
        <v>V$542</v>
      </c>
      <c r="W546" s="207" t="str">
        <f t="shared" si="499"/>
        <v>W$542</v>
      </c>
      <c r="X546" s="207" t="str">
        <f t="shared" si="499"/>
        <v>X$542</v>
      </c>
      <c r="Y546" s="207" t="str">
        <f t="shared" si="499"/>
        <v>Y$542</v>
      </c>
      <c r="Z546" s="207" t="str">
        <f t="shared" si="499"/>
        <v>Z$542</v>
      </c>
      <c r="AA546" s="207" t="str">
        <f t="shared" si="499"/>
        <v>AA$542</v>
      </c>
      <c r="AB546" s="207" t="str">
        <f t="shared" si="499"/>
        <v>AB$542</v>
      </c>
      <c r="AC546" s="207" t="str">
        <f t="shared" si="499"/>
        <v>AC$542</v>
      </c>
      <c r="AD546" s="207" t="str">
        <f t="shared" si="499"/>
        <v>AD$542</v>
      </c>
      <c r="AE546" s="207" t="str">
        <f t="shared" si="499"/>
        <v>AE$542</v>
      </c>
      <c r="AF546" s="207" t="str">
        <f t="shared" si="499"/>
        <v>AF$542</v>
      </c>
      <c r="AG546" s="207" t="str">
        <f t="shared" si="499"/>
        <v>AG$542</v>
      </c>
      <c r="AH546" s="207" t="str">
        <f t="shared" si="499"/>
        <v>AH$542</v>
      </c>
      <c r="AI546" s="207" t="str">
        <f t="shared" si="499"/>
        <v>AI$542</v>
      </c>
      <c r="AJ546" s="207" t="str">
        <f t="shared" si="499"/>
        <v>AJ$542</v>
      </c>
      <c r="AK546" s="207" t="str">
        <f t="shared" si="499"/>
        <v>AK$542</v>
      </c>
      <c r="AL546" s="207" t="str">
        <f t="shared" si="499"/>
        <v>AL$542</v>
      </c>
      <c r="AM546" s="207" t="str">
        <f t="shared" si="499"/>
        <v>AM$542</v>
      </c>
      <c r="AN546" s="207" t="str">
        <f t="shared" si="499"/>
        <v>AN$542</v>
      </c>
      <c r="AO546" s="207" t="str">
        <f t="shared" si="499"/>
        <v>AO$542</v>
      </c>
      <c r="AP546" s="207" t="str">
        <f t="shared" si="499"/>
        <v>AP$542</v>
      </c>
      <c r="AQ546" s="207" t="str">
        <f t="shared" si="499"/>
        <v>AQ$542</v>
      </c>
      <c r="AR546" s="207" t="str">
        <f t="shared" si="499"/>
        <v>AR$542</v>
      </c>
      <c r="AS546" s="207" t="str">
        <f t="shared" si="499"/>
        <v>AS$542</v>
      </c>
      <c r="AT546" s="207" t="str">
        <f t="shared" si="499"/>
        <v>AT$542</v>
      </c>
      <c r="AU546" s="207" t="str">
        <f t="shared" si="499"/>
        <v>AU$542</v>
      </c>
      <c r="AV546" s="207" t="str">
        <f t="shared" si="499"/>
        <v>AV$542</v>
      </c>
      <c r="AW546" s="207" t="str">
        <f t="shared" si="499"/>
        <v>AW$542</v>
      </c>
      <c r="AX546" s="207" t="str">
        <f t="shared" si="499"/>
        <v>AX$542</v>
      </c>
      <c r="AY546" s="207" t="str">
        <f t="shared" ref="AY546:CD546" si="500">ADDRESS(ROW(AY542),COLUMN(AY542),2)</f>
        <v>AY$542</v>
      </c>
      <c r="AZ546" s="207" t="str">
        <f t="shared" si="500"/>
        <v>AZ$542</v>
      </c>
      <c r="BA546" s="207" t="str">
        <f t="shared" si="500"/>
        <v>BA$542</v>
      </c>
      <c r="BB546" s="207" t="str">
        <f t="shared" si="500"/>
        <v>BB$542</v>
      </c>
      <c r="BC546" s="207" t="str">
        <f t="shared" si="500"/>
        <v>BC$542</v>
      </c>
      <c r="BD546" s="207" t="str">
        <f t="shared" si="500"/>
        <v>BD$542</v>
      </c>
      <c r="BE546" s="207" t="str">
        <f t="shared" si="500"/>
        <v>BE$542</v>
      </c>
      <c r="BF546" s="207" t="str">
        <f t="shared" si="500"/>
        <v>BF$542</v>
      </c>
      <c r="BG546" s="207" t="str">
        <f t="shared" si="500"/>
        <v>BG$542</v>
      </c>
      <c r="BH546" s="207" t="str">
        <f t="shared" si="500"/>
        <v>BH$542</v>
      </c>
      <c r="BI546" s="207" t="str">
        <f t="shared" si="500"/>
        <v>BI$542</v>
      </c>
      <c r="BJ546" s="207" t="str">
        <f t="shared" si="500"/>
        <v>BJ$542</v>
      </c>
      <c r="BK546" s="207" t="str">
        <f t="shared" si="500"/>
        <v>BK$542</v>
      </c>
      <c r="BL546" s="207" t="str">
        <f t="shared" si="500"/>
        <v>BL$542</v>
      </c>
      <c r="BM546" s="207" t="str">
        <f t="shared" si="500"/>
        <v>BM$542</v>
      </c>
      <c r="BN546" s="207" t="str">
        <f t="shared" si="500"/>
        <v>BN$542</v>
      </c>
      <c r="BO546" s="207" t="str">
        <f t="shared" si="500"/>
        <v>BO$542</v>
      </c>
      <c r="BP546" s="207" t="str">
        <f t="shared" si="500"/>
        <v>BP$542</v>
      </c>
      <c r="BQ546" s="207" t="str">
        <f t="shared" si="500"/>
        <v>BQ$542</v>
      </c>
      <c r="BR546" s="207" t="str">
        <f t="shared" si="500"/>
        <v>BR$542</v>
      </c>
      <c r="BS546" s="207" t="str">
        <f t="shared" si="500"/>
        <v>BS$542</v>
      </c>
      <c r="BT546" s="207" t="str">
        <f t="shared" si="500"/>
        <v>BT$542</v>
      </c>
      <c r="BU546" s="207" t="str">
        <f t="shared" si="500"/>
        <v>BU$542</v>
      </c>
      <c r="BV546" s="207" t="str">
        <f t="shared" si="500"/>
        <v>BV$542</v>
      </c>
      <c r="BW546" s="207" t="str">
        <f t="shared" si="500"/>
        <v>BW$542</v>
      </c>
      <c r="BX546" s="207" t="str">
        <f t="shared" si="500"/>
        <v>BX$542</v>
      </c>
      <c r="BY546" s="207" t="str">
        <f t="shared" si="500"/>
        <v>BY$542</v>
      </c>
      <c r="BZ546" s="207" t="str">
        <f t="shared" si="500"/>
        <v>BZ$542</v>
      </c>
      <c r="CA546" s="207" t="str">
        <f t="shared" si="500"/>
        <v>CA$542</v>
      </c>
      <c r="CB546" s="207" t="str">
        <f t="shared" si="500"/>
        <v>CB$542</v>
      </c>
      <c r="CC546" s="207" t="str">
        <f t="shared" si="500"/>
        <v>CC$542</v>
      </c>
      <c r="CD546" s="207" t="str">
        <f t="shared" si="500"/>
        <v>CD$542</v>
      </c>
      <c r="CE546" s="207" t="str">
        <f t="shared" ref="CE546:CK546" si="501">ADDRESS(ROW(CE542),COLUMN(CE542),2)</f>
        <v>CE$542</v>
      </c>
      <c r="CF546" s="207" t="str">
        <f t="shared" si="501"/>
        <v>CF$542</v>
      </c>
      <c r="CG546" s="207" t="str">
        <f t="shared" si="501"/>
        <v>CG$542</v>
      </c>
      <c r="CH546" s="207" t="str">
        <f t="shared" si="501"/>
        <v>CH$542</v>
      </c>
      <c r="CI546" s="207" t="str">
        <f t="shared" si="501"/>
        <v>CI$542</v>
      </c>
      <c r="CJ546" s="207" t="str">
        <f t="shared" si="501"/>
        <v>CJ$542</v>
      </c>
      <c r="CK546" s="207" t="str">
        <f t="shared" si="501"/>
        <v>CK$542</v>
      </c>
    </row>
    <row r="547" spans="2:89" x14ac:dyDescent="0.35">
      <c r="B547" s="132" t="s">
        <v>462</v>
      </c>
      <c r="D547" t="s">
        <v>336</v>
      </c>
      <c r="E547" s="8" t="str">
        <f t="shared" si="497"/>
        <v>547 ADREV-PV</v>
      </c>
      <c r="G547" t="s">
        <v>332</v>
      </c>
      <c r="K547" s="53"/>
      <c r="L547" s="53"/>
      <c r="M547" s="53"/>
      <c r="N547" s="53"/>
      <c r="O547" s="53"/>
      <c r="P547" s="53"/>
      <c r="R547" s="24"/>
      <c r="S547" s="80" t="e">
        <f>#REF!</f>
        <v>#REF!</v>
      </c>
      <c r="T547" s="80" t="e">
        <f>#REF!</f>
        <v>#REF!</v>
      </c>
      <c r="U547" s="80" t="e">
        <f>#REF!</f>
        <v>#REF!</v>
      </c>
      <c r="V547" s="80" t="e">
        <f>#REF!</f>
        <v>#REF!</v>
      </c>
      <c r="W547" s="80" t="e">
        <f>#REF!</f>
        <v>#REF!</v>
      </c>
      <c r="X547" s="80" t="e">
        <f>#REF!</f>
        <v>#REF!</v>
      </c>
      <c r="Y547" s="80" t="e">
        <f>#REF!</f>
        <v>#REF!</v>
      </c>
      <c r="Z547" s="80" t="e">
        <f>#REF!</f>
        <v>#REF!</v>
      </c>
      <c r="AA547" s="80" t="e">
        <f>#REF!</f>
        <v>#REF!</v>
      </c>
      <c r="AB547" s="80" t="e">
        <f>#REF!</f>
        <v>#REF!</v>
      </c>
      <c r="AC547" s="80" t="e">
        <f>#REF!</f>
        <v>#REF!</v>
      </c>
      <c r="AD547" s="80" t="e">
        <f>#REF!</f>
        <v>#REF!</v>
      </c>
      <c r="AE547" s="80" t="e">
        <f>#REF!</f>
        <v>#REF!</v>
      </c>
      <c r="AF547" s="80" t="e">
        <f>#REF!</f>
        <v>#REF!</v>
      </c>
      <c r="AG547" s="80" t="e">
        <f>#REF!</f>
        <v>#REF!</v>
      </c>
      <c r="AH547" s="80" t="e">
        <f>#REF!</f>
        <v>#REF!</v>
      </c>
      <c r="AI547" s="80" t="e">
        <f>#REF!</f>
        <v>#REF!</v>
      </c>
      <c r="AJ547" s="80" t="e">
        <f>#REF!</f>
        <v>#REF!</v>
      </c>
      <c r="AK547" s="80" t="e">
        <f>#REF!</f>
        <v>#REF!</v>
      </c>
      <c r="AL547" s="80" t="e">
        <f>#REF!</f>
        <v>#REF!</v>
      </c>
      <c r="AM547" s="80" t="e">
        <f>#REF!</f>
        <v>#REF!</v>
      </c>
      <c r="AN547" s="80" t="e">
        <f>#REF!</f>
        <v>#REF!</v>
      </c>
      <c r="AO547" s="80" t="e">
        <f>#REF!</f>
        <v>#REF!</v>
      </c>
      <c r="AP547" s="80" t="e">
        <f>#REF!</f>
        <v>#REF!</v>
      </c>
      <c r="AQ547" s="80" t="e">
        <f>#REF!</f>
        <v>#REF!</v>
      </c>
      <c r="AR547" s="80" t="e">
        <f>#REF!</f>
        <v>#REF!</v>
      </c>
      <c r="AS547" s="80" t="e">
        <f>#REF!</f>
        <v>#REF!</v>
      </c>
      <c r="AT547" s="80" t="e">
        <f>#REF!</f>
        <v>#REF!</v>
      </c>
      <c r="AU547" s="80" t="e">
        <f>#REF!</f>
        <v>#REF!</v>
      </c>
      <c r="AV547" s="80" t="e">
        <f>#REF!</f>
        <v>#REF!</v>
      </c>
      <c r="AW547" s="80" t="e">
        <f>#REF!</f>
        <v>#REF!</v>
      </c>
      <c r="AX547" s="80" t="e">
        <f>#REF!</f>
        <v>#REF!</v>
      </c>
      <c r="AY547" s="80" t="e">
        <f>#REF!</f>
        <v>#REF!</v>
      </c>
      <c r="AZ547" s="80" t="e">
        <f>#REF!</f>
        <v>#REF!</v>
      </c>
      <c r="BA547" s="80" t="e">
        <f>#REF!</f>
        <v>#REF!</v>
      </c>
      <c r="BB547" s="80" t="e">
        <f>#REF!</f>
        <v>#REF!</v>
      </c>
      <c r="BC547" s="80" t="e">
        <f>#REF!</f>
        <v>#REF!</v>
      </c>
      <c r="BD547" s="80" t="e">
        <f>#REF!</f>
        <v>#REF!</v>
      </c>
      <c r="BE547" s="80" t="e">
        <f>#REF!</f>
        <v>#REF!</v>
      </c>
      <c r="BF547" s="80" t="e">
        <f>#REF!</f>
        <v>#REF!</v>
      </c>
      <c r="BG547" s="80" t="e">
        <f>#REF!</f>
        <v>#REF!</v>
      </c>
      <c r="BH547" s="80" t="e">
        <f>#REF!</f>
        <v>#REF!</v>
      </c>
      <c r="BI547" s="80" t="e">
        <f>#REF!</f>
        <v>#REF!</v>
      </c>
      <c r="BJ547" s="80" t="e">
        <f>#REF!</f>
        <v>#REF!</v>
      </c>
      <c r="BK547" s="80" t="e">
        <f>#REF!</f>
        <v>#REF!</v>
      </c>
      <c r="BL547" s="80" t="e">
        <f>#REF!</f>
        <v>#REF!</v>
      </c>
      <c r="BM547" s="80" t="e">
        <f>#REF!</f>
        <v>#REF!</v>
      </c>
      <c r="BN547" s="80" t="e">
        <f>#REF!</f>
        <v>#REF!</v>
      </c>
      <c r="BO547" s="80" t="e">
        <f>#REF!</f>
        <v>#REF!</v>
      </c>
      <c r="BP547" s="80" t="e">
        <f>#REF!</f>
        <v>#REF!</v>
      </c>
      <c r="BQ547" s="80" t="e">
        <f>#REF!</f>
        <v>#REF!</v>
      </c>
      <c r="BR547" s="80" t="e">
        <f>#REF!</f>
        <v>#REF!</v>
      </c>
      <c r="BS547" s="80" t="e">
        <f>#REF!</f>
        <v>#REF!</v>
      </c>
      <c r="BT547" s="80" t="e">
        <f>#REF!</f>
        <v>#REF!</v>
      </c>
      <c r="BU547" s="80" t="e">
        <f>#REF!</f>
        <v>#REF!</v>
      </c>
      <c r="BV547" s="80" t="e">
        <f>#REF!</f>
        <v>#REF!</v>
      </c>
      <c r="BW547" s="80" t="e">
        <f>#REF!</f>
        <v>#REF!</v>
      </c>
      <c r="BX547" s="80" t="e">
        <f>#REF!</f>
        <v>#REF!</v>
      </c>
      <c r="BY547" s="80" t="e">
        <f>#REF!</f>
        <v>#REF!</v>
      </c>
      <c r="BZ547" s="80" t="e">
        <f>#REF!</f>
        <v>#REF!</v>
      </c>
      <c r="CA547" s="80" t="e">
        <f>#REF!</f>
        <v>#REF!</v>
      </c>
      <c r="CB547" s="80" t="e">
        <f>#REF!</f>
        <v>#REF!</v>
      </c>
      <c r="CC547" s="80" t="e">
        <f>#REF!</f>
        <v>#REF!</v>
      </c>
      <c r="CD547" s="80" t="e">
        <f>#REF!</f>
        <v>#REF!</v>
      </c>
      <c r="CE547" s="80" t="e">
        <f>#REF!</f>
        <v>#REF!</v>
      </c>
      <c r="CF547" s="80" t="e">
        <f>#REF!</f>
        <v>#REF!</v>
      </c>
      <c r="CG547" s="80" t="e">
        <f>#REF!</f>
        <v>#REF!</v>
      </c>
      <c r="CH547" s="80" t="e">
        <f>#REF!</f>
        <v>#REF!</v>
      </c>
      <c r="CI547" s="80" t="e">
        <f>#REF!</f>
        <v>#REF!</v>
      </c>
      <c r="CJ547" s="80" t="e">
        <f>#REF!</f>
        <v>#REF!</v>
      </c>
      <c r="CK547" s="80" t="e">
        <f>#REF!</f>
        <v>#REF!</v>
      </c>
    </row>
    <row r="548" spans="2:89" x14ac:dyDescent="0.35">
      <c r="B548" s="132" t="e">
        <f>#REF!</f>
        <v>#REF!</v>
      </c>
      <c r="D548" t="s">
        <v>336</v>
      </c>
      <c r="E548" s="8" t="str">
        <f t="shared" si="497"/>
        <v>548 ADREV-PV</v>
      </c>
      <c r="G548" t="s">
        <v>332</v>
      </c>
      <c r="H548" s="12"/>
      <c r="I548" s="60"/>
      <c r="J548" s="60"/>
      <c r="K548" s="15"/>
      <c r="L548" s="15"/>
      <c r="M548" s="15"/>
      <c r="N548" s="15"/>
      <c r="O548" s="15"/>
      <c r="P548" s="15"/>
      <c r="R548" s="15"/>
    </row>
    <row r="549" spans="2:89" x14ac:dyDescent="0.35">
      <c r="B549" s="132" t="s">
        <v>489</v>
      </c>
      <c r="D549" t="s">
        <v>336</v>
      </c>
      <c r="E549" s="8" t="str">
        <f t="shared" si="497"/>
        <v>549 ADREV-PV</v>
      </c>
      <c r="G549" t="s">
        <v>332</v>
      </c>
      <c r="H549" s="12"/>
      <c r="I549" s="60"/>
      <c r="J549" s="60"/>
      <c r="K549" s="15"/>
      <c r="L549" s="15"/>
      <c r="M549" s="15"/>
      <c r="N549" s="15"/>
      <c r="O549" s="15"/>
      <c r="P549" s="15"/>
      <c r="R549" s="15"/>
    </row>
    <row r="550" spans="2:89" x14ac:dyDescent="0.35">
      <c r="B550" s="132" t="s">
        <v>463</v>
      </c>
      <c r="D550" t="s">
        <v>336</v>
      </c>
      <c r="E550" s="8" t="str">
        <f t="shared" si="497"/>
        <v>550 ADREV-PV</v>
      </c>
      <c r="G550" t="s">
        <v>332</v>
      </c>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row>
    <row r="551" spans="2:89" x14ac:dyDescent="0.35">
      <c r="B551" s="132" t="s">
        <v>464</v>
      </c>
      <c r="D551" t="s">
        <v>336</v>
      </c>
      <c r="E551" s="8" t="str">
        <f t="shared" si="497"/>
        <v>551 ADREV-PV</v>
      </c>
      <c r="G551" t="s">
        <v>332</v>
      </c>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row>
    <row r="552" spans="2:89" x14ac:dyDescent="0.35">
      <c r="B552" s="167"/>
      <c r="E552" s="8"/>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row>
    <row r="554" spans="2:89" x14ac:dyDescent="0.35">
      <c r="B554" s="171" t="s">
        <v>490</v>
      </c>
      <c r="E554" s="8"/>
      <c r="H554" s="170"/>
      <c r="I554" s="172"/>
      <c r="J554" s="172"/>
      <c r="K554" s="193"/>
      <c r="L554" s="193"/>
      <c r="M554" s="193"/>
      <c r="N554" s="193"/>
      <c r="O554" s="193"/>
      <c r="P554" s="193"/>
      <c r="R554" s="194"/>
      <c r="S554" s="170"/>
      <c r="T554" s="170"/>
      <c r="U554" s="170"/>
      <c r="V554" s="170"/>
      <c r="W554" s="170"/>
      <c r="X554" s="170"/>
      <c r="Y554" s="170"/>
      <c r="Z554" s="170"/>
      <c r="AA554" s="170"/>
      <c r="AB554" s="170"/>
      <c r="AC554" s="170"/>
      <c r="AD554" s="170"/>
      <c r="AE554" s="170"/>
      <c r="AF554" s="170"/>
      <c r="AG554" s="170"/>
      <c r="AH554" s="170"/>
      <c r="AI554" s="170"/>
      <c r="AJ554" s="170"/>
      <c r="AK554" s="170"/>
      <c r="AL554" s="170"/>
      <c r="AM554" s="170"/>
      <c r="AN554" s="170"/>
      <c r="AO554" s="170"/>
      <c r="AP554" s="170"/>
      <c r="AQ554" s="170"/>
      <c r="AR554" s="170"/>
      <c r="AS554" s="170"/>
      <c r="AT554" s="170"/>
      <c r="AU554" s="170"/>
      <c r="AV554" s="170"/>
      <c r="AW554" s="170"/>
      <c r="AX554" s="170"/>
      <c r="AY554" s="170"/>
      <c r="AZ554" s="170"/>
      <c r="BA554" s="170"/>
      <c r="BB554" s="170"/>
      <c r="BC554" s="170"/>
      <c r="BD554" s="170"/>
      <c r="BE554" s="170"/>
      <c r="BF554" s="170"/>
      <c r="BG554" s="170"/>
      <c r="BH554" s="170"/>
      <c r="BI554" s="170"/>
      <c r="BJ554" s="170"/>
      <c r="BK554" s="170"/>
      <c r="BL554" s="170"/>
      <c r="BM554" s="170"/>
      <c r="BN554" s="170"/>
      <c r="BO554" s="170"/>
      <c r="BP554" s="170"/>
      <c r="BQ554" s="170"/>
      <c r="BR554" s="170"/>
      <c r="BS554" s="170"/>
      <c r="BT554" s="170"/>
      <c r="BU554" s="170"/>
      <c r="BV554" s="170"/>
      <c r="BW554" s="170"/>
      <c r="BX554" s="170"/>
      <c r="BY554" s="170"/>
      <c r="BZ554" s="170"/>
      <c r="CA554" s="170"/>
      <c r="CB554" s="170"/>
      <c r="CC554" s="170"/>
      <c r="CD554" s="170"/>
      <c r="CE554" s="170"/>
      <c r="CF554" s="170"/>
      <c r="CG554" s="170"/>
      <c r="CH554" s="170"/>
      <c r="CI554" s="170"/>
      <c r="CJ554" s="170"/>
      <c r="CK554" s="170"/>
    </row>
    <row r="555" spans="2:89" x14ac:dyDescent="0.35">
      <c r="B555" s="171" t="s">
        <v>492</v>
      </c>
      <c r="E555" s="8"/>
      <c r="H555" s="170"/>
      <c r="I555" s="172"/>
      <c r="J555" s="172"/>
      <c r="K555" s="193"/>
      <c r="L555" s="193"/>
      <c r="M555" s="193"/>
      <c r="N555" s="193"/>
      <c r="O555" s="193"/>
      <c r="P555" s="193"/>
      <c r="R555" s="194"/>
      <c r="S555" s="170"/>
      <c r="T555" s="170"/>
      <c r="U555" s="170"/>
      <c r="V555" s="170"/>
      <c r="W555" s="170"/>
      <c r="X555" s="170"/>
      <c r="Y555" s="170"/>
      <c r="Z555" s="170"/>
      <c r="AA555" s="170"/>
      <c r="AB555" s="170"/>
      <c r="AC555" s="170"/>
      <c r="AD555" s="170"/>
      <c r="AE555" s="170"/>
      <c r="AF555" s="170"/>
      <c r="AG555" s="170"/>
      <c r="AH555" s="170"/>
      <c r="AI555" s="170"/>
      <c r="AJ555" s="170"/>
      <c r="AK555" s="170"/>
      <c r="AL555" s="170"/>
      <c r="AM555" s="170"/>
      <c r="AN555" s="170"/>
      <c r="AO555" s="170"/>
      <c r="AP555" s="170"/>
      <c r="AQ555" s="170"/>
      <c r="AR555" s="170"/>
      <c r="AS555" s="170"/>
      <c r="AT555" s="170"/>
      <c r="AU555" s="170"/>
      <c r="AV555" s="170"/>
      <c r="AW555" s="170"/>
      <c r="AX555" s="170"/>
      <c r="AY555" s="170"/>
      <c r="AZ555" s="170"/>
      <c r="BA555" s="170"/>
      <c r="BB555" s="170"/>
      <c r="BC555" s="170"/>
      <c r="BD555" s="170"/>
      <c r="BE555" s="170"/>
      <c r="BF555" s="170"/>
      <c r="BG555" s="170"/>
      <c r="BH555" s="170"/>
      <c r="BI555" s="170"/>
      <c r="BJ555" s="170"/>
      <c r="BK555" s="170"/>
      <c r="BL555" s="170"/>
      <c r="BM555" s="170"/>
      <c r="BN555" s="170"/>
      <c r="BO555" s="170"/>
      <c r="BP555" s="170"/>
      <c r="BQ555" s="170"/>
      <c r="BR555" s="170"/>
      <c r="BS555" s="170"/>
      <c r="BT555" s="170"/>
      <c r="BU555" s="170"/>
      <c r="BV555" s="170"/>
      <c r="BW555" s="170"/>
      <c r="BX555" s="170"/>
      <c r="BY555" s="170"/>
      <c r="BZ555" s="170"/>
      <c r="CA555" s="170"/>
      <c r="CB555" s="170"/>
      <c r="CC555" s="170"/>
      <c r="CD555" s="170"/>
      <c r="CE555" s="170"/>
      <c r="CF555" s="170"/>
      <c r="CG555" s="170"/>
      <c r="CH555" s="170"/>
      <c r="CI555" s="170"/>
      <c r="CJ555" s="170"/>
      <c r="CK555" s="170"/>
    </row>
    <row r="556" spans="2:89" x14ac:dyDescent="0.35">
      <c r="B556" s="171" t="s">
        <v>461</v>
      </c>
      <c r="E556" s="8"/>
      <c r="H556" s="170"/>
      <c r="I556" s="172"/>
      <c r="J556" s="172"/>
      <c r="K556" s="193"/>
      <c r="L556" s="193"/>
      <c r="M556" s="193"/>
      <c r="N556" s="193"/>
      <c r="O556" s="193"/>
      <c r="P556" s="193"/>
      <c r="R556" s="194"/>
      <c r="S556" s="195" t="str">
        <f t="shared" ref="S556:AX556" si="502">S$20</f>
        <v>S$16</v>
      </c>
      <c r="T556" s="195" t="str">
        <f t="shared" si="502"/>
        <v>T$16</v>
      </c>
      <c r="U556" s="195" t="str">
        <f t="shared" si="502"/>
        <v>U$16</v>
      </c>
      <c r="V556" s="195" t="str">
        <f t="shared" si="502"/>
        <v>V$16</v>
      </c>
      <c r="W556" s="195" t="str">
        <f t="shared" si="502"/>
        <v>W$16</v>
      </c>
      <c r="X556" s="195" t="str">
        <f t="shared" si="502"/>
        <v>X$16</v>
      </c>
      <c r="Y556" s="195" t="str">
        <f t="shared" si="502"/>
        <v>Y$16</v>
      </c>
      <c r="Z556" s="195" t="str">
        <f t="shared" si="502"/>
        <v>Z$16</v>
      </c>
      <c r="AA556" s="195" t="str">
        <f t="shared" si="502"/>
        <v>AA$16</v>
      </c>
      <c r="AB556" s="195" t="str">
        <f t="shared" si="502"/>
        <v>AB$16</v>
      </c>
      <c r="AC556" s="195" t="str">
        <f t="shared" si="502"/>
        <v>AC$16</v>
      </c>
      <c r="AD556" s="195" t="str">
        <f t="shared" si="502"/>
        <v>AD$16</v>
      </c>
      <c r="AE556" s="195" t="str">
        <f t="shared" si="502"/>
        <v>AE$16</v>
      </c>
      <c r="AF556" s="195" t="str">
        <f t="shared" si="502"/>
        <v>AF$16</v>
      </c>
      <c r="AG556" s="195" t="str">
        <f t="shared" si="502"/>
        <v>AG$16</v>
      </c>
      <c r="AH556" s="195" t="str">
        <f t="shared" si="502"/>
        <v>AH$16</v>
      </c>
      <c r="AI556" s="195" t="str">
        <f t="shared" si="502"/>
        <v>AI$16</v>
      </c>
      <c r="AJ556" s="195" t="str">
        <f t="shared" si="502"/>
        <v>AJ$16</v>
      </c>
      <c r="AK556" s="195" t="str">
        <f t="shared" si="502"/>
        <v>AK$16</v>
      </c>
      <c r="AL556" s="195" t="str">
        <f t="shared" si="502"/>
        <v>AL$16</v>
      </c>
      <c r="AM556" s="195" t="str">
        <f t="shared" si="502"/>
        <v>AM$16</v>
      </c>
      <c r="AN556" s="195" t="str">
        <f t="shared" si="502"/>
        <v>AN$16</v>
      </c>
      <c r="AO556" s="195" t="str">
        <f t="shared" si="502"/>
        <v>AO$16</v>
      </c>
      <c r="AP556" s="195" t="str">
        <f t="shared" si="502"/>
        <v>AP$16</v>
      </c>
      <c r="AQ556" s="195" t="str">
        <f t="shared" si="502"/>
        <v>AQ$16</v>
      </c>
      <c r="AR556" s="195" t="str">
        <f t="shared" si="502"/>
        <v>AR$16</v>
      </c>
      <c r="AS556" s="195" t="str">
        <f t="shared" si="502"/>
        <v>AS$16</v>
      </c>
      <c r="AT556" s="195" t="str">
        <f t="shared" si="502"/>
        <v>AT$16</v>
      </c>
      <c r="AU556" s="195" t="str">
        <f t="shared" si="502"/>
        <v>AU$16</v>
      </c>
      <c r="AV556" s="195" t="str">
        <f t="shared" si="502"/>
        <v>AV$16</v>
      </c>
      <c r="AW556" s="195" t="str">
        <f t="shared" si="502"/>
        <v>AW$16</v>
      </c>
      <c r="AX556" s="195" t="str">
        <f t="shared" si="502"/>
        <v>AX$16</v>
      </c>
      <c r="AY556" s="195" t="str">
        <f t="shared" ref="AY556:CD556" si="503">AY$20</f>
        <v>AY$16</v>
      </c>
      <c r="AZ556" s="195" t="str">
        <f t="shared" si="503"/>
        <v>AZ$16</v>
      </c>
      <c r="BA556" s="195" t="str">
        <f t="shared" si="503"/>
        <v>BA$16</v>
      </c>
      <c r="BB556" s="195" t="str">
        <f t="shared" si="503"/>
        <v>BB$16</v>
      </c>
      <c r="BC556" s="195" t="str">
        <f t="shared" si="503"/>
        <v>BC$16</v>
      </c>
      <c r="BD556" s="195" t="str">
        <f t="shared" si="503"/>
        <v>BD$16</v>
      </c>
      <c r="BE556" s="195" t="str">
        <f t="shared" si="503"/>
        <v>BE$16</v>
      </c>
      <c r="BF556" s="195" t="str">
        <f t="shared" si="503"/>
        <v>BF$16</v>
      </c>
      <c r="BG556" s="195" t="str">
        <f t="shared" si="503"/>
        <v>BG$16</v>
      </c>
      <c r="BH556" s="195" t="str">
        <f t="shared" si="503"/>
        <v>BH$16</v>
      </c>
      <c r="BI556" s="195" t="str">
        <f t="shared" si="503"/>
        <v>BI$16</v>
      </c>
      <c r="BJ556" s="195" t="str">
        <f t="shared" si="503"/>
        <v>BJ$16</v>
      </c>
      <c r="BK556" s="195" t="str">
        <f t="shared" si="503"/>
        <v>BK$16</v>
      </c>
      <c r="BL556" s="195" t="str">
        <f t="shared" si="503"/>
        <v>BL$16</v>
      </c>
      <c r="BM556" s="195" t="str">
        <f t="shared" si="503"/>
        <v>BM$16</v>
      </c>
      <c r="BN556" s="195" t="str">
        <f t="shared" si="503"/>
        <v>BN$16</v>
      </c>
      <c r="BO556" s="195" t="str">
        <f t="shared" si="503"/>
        <v>BO$16</v>
      </c>
      <c r="BP556" s="195" t="str">
        <f t="shared" si="503"/>
        <v>BP$16</v>
      </c>
      <c r="BQ556" s="195" t="str">
        <f t="shared" si="503"/>
        <v>BQ$16</v>
      </c>
      <c r="BR556" s="195" t="str">
        <f t="shared" si="503"/>
        <v>BR$16</v>
      </c>
      <c r="BS556" s="195" t="str">
        <f t="shared" si="503"/>
        <v>BS$16</v>
      </c>
      <c r="BT556" s="195" t="str">
        <f t="shared" si="503"/>
        <v>BT$16</v>
      </c>
      <c r="BU556" s="195" t="str">
        <f t="shared" si="503"/>
        <v>BU$16</v>
      </c>
      <c r="BV556" s="195" t="str">
        <f t="shared" si="503"/>
        <v>BV$16</v>
      </c>
      <c r="BW556" s="195" t="str">
        <f t="shared" si="503"/>
        <v>BW$16</v>
      </c>
      <c r="BX556" s="195" t="str">
        <f t="shared" si="503"/>
        <v>BX$16</v>
      </c>
      <c r="BY556" s="195" t="str">
        <f t="shared" si="503"/>
        <v>BY$16</v>
      </c>
      <c r="BZ556" s="195" t="str">
        <f t="shared" si="503"/>
        <v>BZ$16</v>
      </c>
      <c r="CA556" s="195" t="str">
        <f t="shared" si="503"/>
        <v>CA$16</v>
      </c>
      <c r="CB556" s="195" t="str">
        <f t="shared" si="503"/>
        <v>CB$16</v>
      </c>
      <c r="CC556" s="195" t="str">
        <f t="shared" si="503"/>
        <v>CC$16</v>
      </c>
      <c r="CD556" s="195" t="str">
        <f t="shared" si="503"/>
        <v>CD$16</v>
      </c>
      <c r="CE556" s="195" t="str">
        <f t="shared" ref="CE556:CK556" si="504">CE$20</f>
        <v>CE$16</v>
      </c>
      <c r="CF556" s="195" t="str">
        <f t="shared" si="504"/>
        <v>CF$16</v>
      </c>
      <c r="CG556" s="195" t="str">
        <f t="shared" si="504"/>
        <v>CG$16</v>
      </c>
      <c r="CH556" s="195" t="str">
        <f t="shared" si="504"/>
        <v>CH$16</v>
      </c>
      <c r="CI556" s="195" t="str">
        <f t="shared" si="504"/>
        <v>CI$16</v>
      </c>
      <c r="CJ556" s="195" t="str">
        <f t="shared" si="504"/>
        <v>CJ$16</v>
      </c>
      <c r="CK556" s="195" t="str">
        <f t="shared" si="504"/>
        <v>CK$16</v>
      </c>
    </row>
    <row r="557" spans="2:89" x14ac:dyDescent="0.35">
      <c r="B557" s="171" t="s">
        <v>462</v>
      </c>
      <c r="E557" s="8"/>
      <c r="H557" s="196"/>
      <c r="I557" s="197"/>
      <c r="J557" s="197"/>
      <c r="K557" s="198"/>
      <c r="L557" s="198"/>
      <c r="M557" s="198"/>
      <c r="N557" s="198"/>
      <c r="O557" s="198"/>
      <c r="P557" s="198"/>
      <c r="R557" s="198"/>
      <c r="S557" s="195" t="str">
        <f t="shared" ref="S557:AX557" si="505">S$21</f>
        <v>S$17</v>
      </c>
      <c r="T557" s="195" t="str">
        <f t="shared" si="505"/>
        <v>T$17</v>
      </c>
      <c r="U557" s="195" t="str">
        <f t="shared" si="505"/>
        <v>U$17</v>
      </c>
      <c r="V557" s="195" t="str">
        <f t="shared" si="505"/>
        <v>V$17</v>
      </c>
      <c r="W557" s="195" t="str">
        <f t="shared" si="505"/>
        <v>W$17</v>
      </c>
      <c r="X557" s="195" t="str">
        <f t="shared" si="505"/>
        <v>X$17</v>
      </c>
      <c r="Y557" s="195" t="str">
        <f t="shared" si="505"/>
        <v>Y$17</v>
      </c>
      <c r="Z557" s="195" t="str">
        <f t="shared" si="505"/>
        <v>Z$17</v>
      </c>
      <c r="AA557" s="195" t="str">
        <f t="shared" si="505"/>
        <v>AA$17</v>
      </c>
      <c r="AB557" s="195" t="str">
        <f t="shared" si="505"/>
        <v>AB$17</v>
      </c>
      <c r="AC557" s="195" t="str">
        <f t="shared" si="505"/>
        <v>AC$17</v>
      </c>
      <c r="AD557" s="195" t="str">
        <f t="shared" si="505"/>
        <v>AD$17</v>
      </c>
      <c r="AE557" s="195" t="str">
        <f t="shared" si="505"/>
        <v>AE$17</v>
      </c>
      <c r="AF557" s="195" t="str">
        <f t="shared" si="505"/>
        <v>AF$17</v>
      </c>
      <c r="AG557" s="195" t="str">
        <f t="shared" si="505"/>
        <v>AG$17</v>
      </c>
      <c r="AH557" s="195" t="str">
        <f t="shared" si="505"/>
        <v>AH$17</v>
      </c>
      <c r="AI557" s="195" t="str">
        <f t="shared" si="505"/>
        <v>AI$17</v>
      </c>
      <c r="AJ557" s="195" t="str">
        <f t="shared" si="505"/>
        <v>AJ$17</v>
      </c>
      <c r="AK557" s="195" t="str">
        <f t="shared" si="505"/>
        <v>AK$17</v>
      </c>
      <c r="AL557" s="195" t="str">
        <f t="shared" si="505"/>
        <v>AL$17</v>
      </c>
      <c r="AM557" s="195" t="str">
        <f t="shared" si="505"/>
        <v>AM$17</v>
      </c>
      <c r="AN557" s="195" t="str">
        <f t="shared" si="505"/>
        <v>AN$17</v>
      </c>
      <c r="AO557" s="195" t="str">
        <f t="shared" si="505"/>
        <v>AO$17</v>
      </c>
      <c r="AP557" s="195" t="str">
        <f t="shared" si="505"/>
        <v>AP$17</v>
      </c>
      <c r="AQ557" s="195" t="str">
        <f t="shared" si="505"/>
        <v>AQ$17</v>
      </c>
      <c r="AR557" s="195" t="str">
        <f t="shared" si="505"/>
        <v>AR$17</v>
      </c>
      <c r="AS557" s="195" t="str">
        <f t="shared" si="505"/>
        <v>AS$17</v>
      </c>
      <c r="AT557" s="195" t="str">
        <f t="shared" si="505"/>
        <v>AT$17</v>
      </c>
      <c r="AU557" s="195" t="str">
        <f t="shared" si="505"/>
        <v>AU$17</v>
      </c>
      <c r="AV557" s="195" t="str">
        <f t="shared" si="505"/>
        <v>AV$17</v>
      </c>
      <c r="AW557" s="195" t="str">
        <f t="shared" si="505"/>
        <v>AW$17</v>
      </c>
      <c r="AX557" s="195" t="str">
        <f t="shared" si="505"/>
        <v>AX$17</v>
      </c>
      <c r="AY557" s="195" t="str">
        <f t="shared" ref="AY557:CD557" si="506">AY$21</f>
        <v>AY$17</v>
      </c>
      <c r="AZ557" s="195" t="str">
        <f t="shared" si="506"/>
        <v>AZ$17</v>
      </c>
      <c r="BA557" s="195" t="str">
        <f t="shared" si="506"/>
        <v>BA$17</v>
      </c>
      <c r="BB557" s="195" t="str">
        <f t="shared" si="506"/>
        <v>BB$17</v>
      </c>
      <c r="BC557" s="195" t="str">
        <f t="shared" si="506"/>
        <v>BC$17</v>
      </c>
      <c r="BD557" s="195" t="str">
        <f t="shared" si="506"/>
        <v>BD$17</v>
      </c>
      <c r="BE557" s="195" t="str">
        <f t="shared" si="506"/>
        <v>BE$17</v>
      </c>
      <c r="BF557" s="195" t="str">
        <f t="shared" si="506"/>
        <v>BF$17</v>
      </c>
      <c r="BG557" s="195" t="str">
        <f t="shared" si="506"/>
        <v>BG$17</v>
      </c>
      <c r="BH557" s="195" t="str">
        <f t="shared" si="506"/>
        <v>BH$17</v>
      </c>
      <c r="BI557" s="195" t="str">
        <f t="shared" si="506"/>
        <v>BI$17</v>
      </c>
      <c r="BJ557" s="195" t="str">
        <f t="shared" si="506"/>
        <v>BJ$17</v>
      </c>
      <c r="BK557" s="195" t="str">
        <f t="shared" si="506"/>
        <v>BK$17</v>
      </c>
      <c r="BL557" s="195" t="str">
        <f t="shared" si="506"/>
        <v>BL$17</v>
      </c>
      <c r="BM557" s="195" t="str">
        <f t="shared" si="506"/>
        <v>BM$17</v>
      </c>
      <c r="BN557" s="195" t="str">
        <f t="shared" si="506"/>
        <v>BN$17</v>
      </c>
      <c r="BO557" s="195" t="str">
        <f t="shared" si="506"/>
        <v>BO$17</v>
      </c>
      <c r="BP557" s="195" t="str">
        <f t="shared" si="506"/>
        <v>BP$17</v>
      </c>
      <c r="BQ557" s="195" t="str">
        <f t="shared" si="506"/>
        <v>BQ$17</v>
      </c>
      <c r="BR557" s="195" t="str">
        <f t="shared" si="506"/>
        <v>BR$17</v>
      </c>
      <c r="BS557" s="195" t="str">
        <f t="shared" si="506"/>
        <v>BS$17</v>
      </c>
      <c r="BT557" s="195" t="str">
        <f t="shared" si="506"/>
        <v>BT$17</v>
      </c>
      <c r="BU557" s="195" t="str">
        <f t="shared" si="506"/>
        <v>BU$17</v>
      </c>
      <c r="BV557" s="195" t="str">
        <f t="shared" si="506"/>
        <v>BV$17</v>
      </c>
      <c r="BW557" s="195" t="str">
        <f t="shared" si="506"/>
        <v>BW$17</v>
      </c>
      <c r="BX557" s="195" t="str">
        <f t="shared" si="506"/>
        <v>BX$17</v>
      </c>
      <c r="BY557" s="195" t="str">
        <f t="shared" si="506"/>
        <v>BY$17</v>
      </c>
      <c r="BZ557" s="195" t="str">
        <f t="shared" si="506"/>
        <v>BZ$17</v>
      </c>
      <c r="CA557" s="195" t="str">
        <f t="shared" si="506"/>
        <v>CA$17</v>
      </c>
      <c r="CB557" s="195" t="str">
        <f t="shared" si="506"/>
        <v>CB$17</v>
      </c>
      <c r="CC557" s="195" t="str">
        <f t="shared" si="506"/>
        <v>CC$17</v>
      </c>
      <c r="CD557" s="195" t="str">
        <f t="shared" si="506"/>
        <v>CD$17</v>
      </c>
      <c r="CE557" s="195" t="str">
        <f t="shared" ref="CE557:CK557" si="507">CE$21</f>
        <v>CE$17</v>
      </c>
      <c r="CF557" s="195" t="str">
        <f t="shared" si="507"/>
        <v>CF$17</v>
      </c>
      <c r="CG557" s="195" t="str">
        <f t="shared" si="507"/>
        <v>CG$17</v>
      </c>
      <c r="CH557" s="195" t="str">
        <f t="shared" si="507"/>
        <v>CH$17</v>
      </c>
      <c r="CI557" s="195" t="str">
        <f t="shared" si="507"/>
        <v>CI$17</v>
      </c>
      <c r="CJ557" s="195" t="str">
        <f t="shared" si="507"/>
        <v>CJ$17</v>
      </c>
      <c r="CK557" s="195" t="str">
        <f t="shared" si="507"/>
        <v>CK$17</v>
      </c>
    </row>
    <row r="558" spans="2:89" x14ac:dyDescent="0.35">
      <c r="B558" s="171" t="s">
        <v>491</v>
      </c>
      <c r="E558" s="8"/>
      <c r="H558" s="196"/>
      <c r="I558" s="197"/>
      <c r="J558" s="197"/>
      <c r="K558" s="198"/>
      <c r="L558" s="198"/>
      <c r="M558" s="198"/>
      <c r="N558" s="198"/>
      <c r="O558" s="198"/>
      <c r="P558" s="198"/>
      <c r="R558" s="198"/>
      <c r="S558" s="186"/>
      <c r="T558" s="186"/>
      <c r="U558" s="186"/>
      <c r="V558" s="186"/>
      <c r="W558" s="186"/>
      <c r="X558" s="186"/>
      <c r="Y558" s="186"/>
      <c r="Z558" s="186"/>
      <c r="AA558" s="186"/>
      <c r="AB558" s="186"/>
      <c r="AC558" s="186"/>
      <c r="AD558" s="186"/>
      <c r="AE558" s="186"/>
      <c r="AF558" s="186"/>
      <c r="AG558" s="186"/>
      <c r="AH558" s="186"/>
      <c r="AI558" s="186"/>
      <c r="AJ558" s="186"/>
      <c r="AK558" s="186"/>
      <c r="AL558" s="186"/>
      <c r="AM558" s="186"/>
      <c r="AN558" s="186"/>
      <c r="AO558" s="186"/>
      <c r="AP558" s="186"/>
      <c r="AQ558" s="186"/>
      <c r="AR558" s="186"/>
      <c r="AS558" s="186"/>
      <c r="AT558" s="186"/>
      <c r="AU558" s="186"/>
      <c r="AV558" s="186"/>
      <c r="AW558" s="186"/>
      <c r="AX558" s="186"/>
      <c r="AY558" s="186"/>
      <c r="AZ558" s="186"/>
      <c r="BA558" s="186"/>
      <c r="BB558" s="186"/>
      <c r="BC558" s="186"/>
      <c r="BD558" s="186"/>
      <c r="BE558" s="186"/>
      <c r="BF558" s="186"/>
      <c r="BG558" s="186"/>
      <c r="BH558" s="186"/>
      <c r="BI558" s="186"/>
      <c r="BJ558" s="186"/>
      <c r="BK558" s="186"/>
      <c r="BL558" s="186"/>
      <c r="BM558" s="186"/>
      <c r="BN558" s="186"/>
      <c r="BO558" s="186"/>
      <c r="BP558" s="186"/>
      <c r="BQ558" s="186"/>
      <c r="BR558" s="186"/>
      <c r="BS558" s="186"/>
      <c r="BT558" s="186"/>
      <c r="BU558" s="186"/>
      <c r="BV558" s="186"/>
      <c r="BW558" s="186"/>
      <c r="BX558" s="186"/>
      <c r="BY558" s="186"/>
      <c r="BZ558" s="186"/>
      <c r="CA558" s="186"/>
      <c r="CB558" s="186"/>
      <c r="CC558" s="186"/>
      <c r="CD558" s="186"/>
      <c r="CE558" s="186"/>
      <c r="CF558" s="186"/>
      <c r="CG558" s="186"/>
      <c r="CH558" s="186"/>
      <c r="CI558" s="186"/>
      <c r="CJ558" s="186"/>
      <c r="CK558" s="186"/>
    </row>
    <row r="559" spans="2:89" x14ac:dyDescent="0.35">
      <c r="B559" s="171" t="s">
        <v>505</v>
      </c>
      <c r="E559" s="8"/>
      <c r="H559" s="196"/>
      <c r="I559" s="197"/>
      <c r="J559" s="197"/>
      <c r="K559" s="198"/>
      <c r="L559" s="198"/>
      <c r="M559" s="198"/>
      <c r="N559" s="198"/>
      <c r="O559" s="198"/>
      <c r="P559" s="198"/>
      <c r="R559" s="198"/>
      <c r="S559" s="186"/>
      <c r="T559" s="186"/>
      <c r="U559" s="186"/>
      <c r="V559" s="186"/>
      <c r="W559" s="186"/>
      <c r="X559" s="186"/>
      <c r="Y559" s="186"/>
      <c r="Z559" s="186"/>
      <c r="AA559" s="186"/>
      <c r="AB559" s="186"/>
      <c r="AC559" s="186"/>
      <c r="AD559" s="186"/>
      <c r="AE559" s="186"/>
      <c r="AF559" s="186"/>
      <c r="AG559" s="186"/>
      <c r="AH559" s="186"/>
      <c r="AI559" s="186"/>
      <c r="AJ559" s="186"/>
      <c r="AK559" s="186"/>
      <c r="AL559" s="186"/>
      <c r="AM559" s="186"/>
      <c r="AN559" s="186"/>
      <c r="AO559" s="186"/>
      <c r="AP559" s="186"/>
      <c r="AQ559" s="186"/>
      <c r="AR559" s="186"/>
      <c r="AS559" s="186"/>
      <c r="AT559" s="186"/>
      <c r="AU559" s="186"/>
      <c r="AV559" s="186"/>
      <c r="AW559" s="186"/>
      <c r="AX559" s="186"/>
      <c r="AY559" s="186"/>
      <c r="AZ559" s="186"/>
      <c r="BA559" s="186"/>
      <c r="BB559" s="186"/>
      <c r="BC559" s="186"/>
      <c r="BD559" s="186"/>
      <c r="BE559" s="186"/>
      <c r="BF559" s="186"/>
      <c r="BG559" s="186"/>
      <c r="BH559" s="186"/>
      <c r="BI559" s="186"/>
      <c r="BJ559" s="186"/>
      <c r="BK559" s="186"/>
      <c r="BL559" s="186"/>
      <c r="BM559" s="186"/>
      <c r="BN559" s="186"/>
      <c r="BO559" s="186"/>
      <c r="BP559" s="186"/>
      <c r="BQ559" s="186"/>
      <c r="BR559" s="186"/>
      <c r="BS559" s="186"/>
      <c r="BT559" s="186"/>
      <c r="BU559" s="186"/>
      <c r="BV559" s="186"/>
      <c r="BW559" s="186"/>
      <c r="BX559" s="186"/>
      <c r="BY559" s="186"/>
      <c r="BZ559" s="186"/>
      <c r="CA559" s="186"/>
      <c r="CB559" s="186"/>
      <c r="CC559" s="186"/>
      <c r="CD559" s="186"/>
      <c r="CE559" s="186"/>
      <c r="CF559" s="186"/>
      <c r="CG559" s="186"/>
      <c r="CH559" s="186"/>
      <c r="CI559" s="186"/>
      <c r="CJ559" s="186"/>
      <c r="CK559" s="186"/>
    </row>
    <row r="560" spans="2:89" x14ac:dyDescent="0.35">
      <c r="B560" s="171" t="s">
        <v>463</v>
      </c>
      <c r="E560" s="8"/>
      <c r="H560" s="196"/>
      <c r="I560" s="197"/>
      <c r="J560" s="197"/>
      <c r="K560" s="198"/>
      <c r="L560" s="198"/>
      <c r="M560" s="198"/>
      <c r="N560" s="198"/>
      <c r="O560" s="198"/>
      <c r="P560" s="198"/>
      <c r="R560" s="198"/>
      <c r="S560" s="186" t="str">
        <f t="shared" ref="S560:AX560" si="508">S$22</f>
        <v>S$18</v>
      </c>
      <c r="T560" s="186" t="str">
        <f t="shared" si="508"/>
        <v>T$18</v>
      </c>
      <c r="U560" s="186" t="str">
        <f t="shared" si="508"/>
        <v>U$18</v>
      </c>
      <c r="V560" s="186" t="str">
        <f t="shared" si="508"/>
        <v>V$18</v>
      </c>
      <c r="W560" s="186" t="str">
        <f t="shared" si="508"/>
        <v>W$18</v>
      </c>
      <c r="X560" s="186" t="str">
        <f t="shared" si="508"/>
        <v>X$18</v>
      </c>
      <c r="Y560" s="186" t="str">
        <f t="shared" si="508"/>
        <v>Y$18</v>
      </c>
      <c r="Z560" s="186" t="str">
        <f t="shared" si="508"/>
        <v>Z$18</v>
      </c>
      <c r="AA560" s="186" t="str">
        <f t="shared" si="508"/>
        <v>AA$18</v>
      </c>
      <c r="AB560" s="186" t="str">
        <f t="shared" si="508"/>
        <v>AB$18</v>
      </c>
      <c r="AC560" s="186" t="str">
        <f t="shared" si="508"/>
        <v>AC$18</v>
      </c>
      <c r="AD560" s="186" t="str">
        <f t="shared" si="508"/>
        <v>AD$18</v>
      </c>
      <c r="AE560" s="186" t="str">
        <f t="shared" si="508"/>
        <v>AE$18</v>
      </c>
      <c r="AF560" s="186" t="str">
        <f t="shared" si="508"/>
        <v>AF$18</v>
      </c>
      <c r="AG560" s="186" t="str">
        <f t="shared" si="508"/>
        <v>AG$18</v>
      </c>
      <c r="AH560" s="186" t="str">
        <f t="shared" si="508"/>
        <v>AH$18</v>
      </c>
      <c r="AI560" s="186" t="str">
        <f t="shared" si="508"/>
        <v>AI$18</v>
      </c>
      <c r="AJ560" s="186" t="str">
        <f t="shared" si="508"/>
        <v>AJ$18</v>
      </c>
      <c r="AK560" s="186" t="str">
        <f t="shared" si="508"/>
        <v>AK$18</v>
      </c>
      <c r="AL560" s="186" t="str">
        <f t="shared" si="508"/>
        <v>AL$18</v>
      </c>
      <c r="AM560" s="186" t="str">
        <f t="shared" si="508"/>
        <v>AM$18</v>
      </c>
      <c r="AN560" s="186" t="str">
        <f t="shared" si="508"/>
        <v>AN$18</v>
      </c>
      <c r="AO560" s="186" t="str">
        <f t="shared" si="508"/>
        <v>AO$18</v>
      </c>
      <c r="AP560" s="186" t="str">
        <f t="shared" si="508"/>
        <v>AP$18</v>
      </c>
      <c r="AQ560" s="186" t="str">
        <f t="shared" si="508"/>
        <v>AQ$18</v>
      </c>
      <c r="AR560" s="186" t="str">
        <f t="shared" si="508"/>
        <v>AR$18</v>
      </c>
      <c r="AS560" s="186" t="str">
        <f t="shared" si="508"/>
        <v>AS$18</v>
      </c>
      <c r="AT560" s="186" t="str">
        <f t="shared" si="508"/>
        <v>AT$18</v>
      </c>
      <c r="AU560" s="186" t="str">
        <f t="shared" si="508"/>
        <v>AU$18</v>
      </c>
      <c r="AV560" s="186" t="str">
        <f t="shared" si="508"/>
        <v>AV$18</v>
      </c>
      <c r="AW560" s="186" t="str">
        <f t="shared" si="508"/>
        <v>AW$18</v>
      </c>
      <c r="AX560" s="186" t="str">
        <f t="shared" si="508"/>
        <v>AX$18</v>
      </c>
      <c r="AY560" s="186" t="str">
        <f t="shared" ref="AY560:CD560" si="509">AY$22</f>
        <v>AY$18</v>
      </c>
      <c r="AZ560" s="186" t="str">
        <f t="shared" si="509"/>
        <v>AZ$18</v>
      </c>
      <c r="BA560" s="186" t="str">
        <f t="shared" si="509"/>
        <v>BA$18</v>
      </c>
      <c r="BB560" s="186" t="str">
        <f t="shared" si="509"/>
        <v>BB$18</v>
      </c>
      <c r="BC560" s="186" t="str">
        <f t="shared" si="509"/>
        <v>BC$18</v>
      </c>
      <c r="BD560" s="186" t="str">
        <f t="shared" si="509"/>
        <v>BD$18</v>
      </c>
      <c r="BE560" s="186" t="str">
        <f t="shared" si="509"/>
        <v>BE$18</v>
      </c>
      <c r="BF560" s="186" t="str">
        <f t="shared" si="509"/>
        <v>BF$18</v>
      </c>
      <c r="BG560" s="186" t="str">
        <f t="shared" si="509"/>
        <v>BG$18</v>
      </c>
      <c r="BH560" s="186" t="str">
        <f t="shared" si="509"/>
        <v>BH$18</v>
      </c>
      <c r="BI560" s="186" t="str">
        <f t="shared" si="509"/>
        <v>BI$18</v>
      </c>
      <c r="BJ560" s="186" t="str">
        <f t="shared" si="509"/>
        <v>BJ$18</v>
      </c>
      <c r="BK560" s="186" t="str">
        <f t="shared" si="509"/>
        <v>BK$18</v>
      </c>
      <c r="BL560" s="186" t="str">
        <f t="shared" si="509"/>
        <v>BL$18</v>
      </c>
      <c r="BM560" s="186" t="str">
        <f t="shared" si="509"/>
        <v>BM$18</v>
      </c>
      <c r="BN560" s="186" t="str">
        <f t="shared" si="509"/>
        <v>BN$18</v>
      </c>
      <c r="BO560" s="186" t="str">
        <f t="shared" si="509"/>
        <v>BO$18</v>
      </c>
      <c r="BP560" s="186" t="str">
        <f t="shared" si="509"/>
        <v>BP$18</v>
      </c>
      <c r="BQ560" s="186" t="str">
        <f t="shared" si="509"/>
        <v>BQ$18</v>
      </c>
      <c r="BR560" s="186" t="str">
        <f t="shared" si="509"/>
        <v>BR$18</v>
      </c>
      <c r="BS560" s="186" t="str">
        <f t="shared" si="509"/>
        <v>BS$18</v>
      </c>
      <c r="BT560" s="186" t="str">
        <f t="shared" si="509"/>
        <v>BT$18</v>
      </c>
      <c r="BU560" s="186" t="str">
        <f t="shared" si="509"/>
        <v>BU$18</v>
      </c>
      <c r="BV560" s="186" t="str">
        <f t="shared" si="509"/>
        <v>BV$18</v>
      </c>
      <c r="BW560" s="186" t="str">
        <f t="shared" si="509"/>
        <v>BW$18</v>
      </c>
      <c r="BX560" s="186" t="str">
        <f t="shared" si="509"/>
        <v>BX$18</v>
      </c>
      <c r="BY560" s="186" t="str">
        <f t="shared" si="509"/>
        <v>BY$18</v>
      </c>
      <c r="BZ560" s="186" t="str">
        <f t="shared" si="509"/>
        <v>BZ$18</v>
      </c>
      <c r="CA560" s="186" t="str">
        <f t="shared" si="509"/>
        <v>CA$18</v>
      </c>
      <c r="CB560" s="186" t="str">
        <f t="shared" si="509"/>
        <v>CB$18</v>
      </c>
      <c r="CC560" s="186" t="str">
        <f t="shared" si="509"/>
        <v>CC$18</v>
      </c>
      <c r="CD560" s="186" t="str">
        <f t="shared" si="509"/>
        <v>CD$18</v>
      </c>
      <c r="CE560" s="186" t="str">
        <f t="shared" ref="CE560:CK560" si="510">CE$22</f>
        <v>CE$18</v>
      </c>
      <c r="CF560" s="186" t="str">
        <f t="shared" si="510"/>
        <v>CF$18</v>
      </c>
      <c r="CG560" s="186" t="str">
        <f t="shared" si="510"/>
        <v>CG$18</v>
      </c>
      <c r="CH560" s="186" t="str">
        <f t="shared" si="510"/>
        <v>CH$18</v>
      </c>
      <c r="CI560" s="186" t="str">
        <f t="shared" si="510"/>
        <v>CI$18</v>
      </c>
      <c r="CJ560" s="186" t="str">
        <f t="shared" si="510"/>
        <v>CJ$18</v>
      </c>
      <c r="CK560" s="186" t="str">
        <f t="shared" si="510"/>
        <v>CK$18</v>
      </c>
    </row>
    <row r="561" spans="2:89" x14ac:dyDescent="0.35">
      <c r="B561" s="171" t="s">
        <v>464</v>
      </c>
      <c r="E561" s="8"/>
      <c r="H561" s="196"/>
      <c r="I561" s="197"/>
      <c r="J561" s="197"/>
      <c r="K561" s="198"/>
      <c r="L561" s="198"/>
      <c r="M561" s="198"/>
      <c r="N561" s="198"/>
      <c r="O561" s="198"/>
      <c r="P561" s="198"/>
      <c r="R561" s="198"/>
      <c r="S561" s="186" t="str">
        <f t="shared" ref="S561:AX561" si="511">S$23</f>
        <v>S$19</v>
      </c>
      <c r="T561" s="186" t="str">
        <f t="shared" si="511"/>
        <v>T$19</v>
      </c>
      <c r="U561" s="186" t="str">
        <f t="shared" si="511"/>
        <v>U$19</v>
      </c>
      <c r="V561" s="186" t="str">
        <f t="shared" si="511"/>
        <v>V$19</v>
      </c>
      <c r="W561" s="186" t="str">
        <f t="shared" si="511"/>
        <v>W$19</v>
      </c>
      <c r="X561" s="186" t="str">
        <f t="shared" si="511"/>
        <v>X$19</v>
      </c>
      <c r="Y561" s="186" t="str">
        <f t="shared" si="511"/>
        <v>Y$19</v>
      </c>
      <c r="Z561" s="186" t="str">
        <f t="shared" si="511"/>
        <v>Z$19</v>
      </c>
      <c r="AA561" s="186" t="str">
        <f t="shared" si="511"/>
        <v>AA$19</v>
      </c>
      <c r="AB561" s="186" t="str">
        <f t="shared" si="511"/>
        <v>AB$19</v>
      </c>
      <c r="AC561" s="186" t="str">
        <f t="shared" si="511"/>
        <v>AC$19</v>
      </c>
      <c r="AD561" s="186" t="str">
        <f t="shared" si="511"/>
        <v>AD$19</v>
      </c>
      <c r="AE561" s="186" t="str">
        <f t="shared" si="511"/>
        <v>AE$19</v>
      </c>
      <c r="AF561" s="186" t="str">
        <f t="shared" si="511"/>
        <v>AF$19</v>
      </c>
      <c r="AG561" s="186" t="str">
        <f t="shared" si="511"/>
        <v>AG$19</v>
      </c>
      <c r="AH561" s="186" t="str">
        <f t="shared" si="511"/>
        <v>AH$19</v>
      </c>
      <c r="AI561" s="186" t="str">
        <f t="shared" si="511"/>
        <v>AI$19</v>
      </c>
      <c r="AJ561" s="186" t="str">
        <f t="shared" si="511"/>
        <v>AJ$19</v>
      </c>
      <c r="AK561" s="186" t="str">
        <f t="shared" si="511"/>
        <v>AK$19</v>
      </c>
      <c r="AL561" s="186" t="str">
        <f t="shared" si="511"/>
        <v>AL$19</v>
      </c>
      <c r="AM561" s="186" t="str">
        <f t="shared" si="511"/>
        <v>AM$19</v>
      </c>
      <c r="AN561" s="186" t="str">
        <f t="shared" si="511"/>
        <v>AN$19</v>
      </c>
      <c r="AO561" s="186" t="str">
        <f t="shared" si="511"/>
        <v>AO$19</v>
      </c>
      <c r="AP561" s="186" t="str">
        <f t="shared" si="511"/>
        <v>AP$19</v>
      </c>
      <c r="AQ561" s="186" t="str">
        <f t="shared" si="511"/>
        <v>AQ$19</v>
      </c>
      <c r="AR561" s="186" t="str">
        <f t="shared" si="511"/>
        <v>AR$19</v>
      </c>
      <c r="AS561" s="186" t="str">
        <f t="shared" si="511"/>
        <v>AS$19</v>
      </c>
      <c r="AT561" s="186" t="str">
        <f t="shared" si="511"/>
        <v>AT$19</v>
      </c>
      <c r="AU561" s="186" t="str">
        <f t="shared" si="511"/>
        <v>AU$19</v>
      </c>
      <c r="AV561" s="186" t="str">
        <f t="shared" si="511"/>
        <v>AV$19</v>
      </c>
      <c r="AW561" s="186" t="str">
        <f t="shared" si="511"/>
        <v>AW$19</v>
      </c>
      <c r="AX561" s="186" t="str">
        <f t="shared" si="511"/>
        <v>AX$19</v>
      </c>
      <c r="AY561" s="186" t="str">
        <f t="shared" ref="AY561:CD561" si="512">AY$23</f>
        <v>AY$19</v>
      </c>
      <c r="AZ561" s="186" t="str">
        <f t="shared" si="512"/>
        <v>AZ$19</v>
      </c>
      <c r="BA561" s="186" t="str">
        <f t="shared" si="512"/>
        <v>BA$19</v>
      </c>
      <c r="BB561" s="186" t="str">
        <f t="shared" si="512"/>
        <v>BB$19</v>
      </c>
      <c r="BC561" s="186" t="str">
        <f t="shared" si="512"/>
        <v>BC$19</v>
      </c>
      <c r="BD561" s="186" t="str">
        <f t="shared" si="512"/>
        <v>BD$19</v>
      </c>
      <c r="BE561" s="186" t="str">
        <f t="shared" si="512"/>
        <v>BE$19</v>
      </c>
      <c r="BF561" s="186" t="str">
        <f t="shared" si="512"/>
        <v>BF$19</v>
      </c>
      <c r="BG561" s="186" t="str">
        <f t="shared" si="512"/>
        <v>BG$19</v>
      </c>
      <c r="BH561" s="186" t="str">
        <f t="shared" si="512"/>
        <v>BH$19</v>
      </c>
      <c r="BI561" s="186" t="str">
        <f t="shared" si="512"/>
        <v>BI$19</v>
      </c>
      <c r="BJ561" s="186" t="str">
        <f t="shared" si="512"/>
        <v>BJ$19</v>
      </c>
      <c r="BK561" s="186" t="str">
        <f t="shared" si="512"/>
        <v>BK$19</v>
      </c>
      <c r="BL561" s="186" t="str">
        <f t="shared" si="512"/>
        <v>BL$19</v>
      </c>
      <c r="BM561" s="186" t="str">
        <f t="shared" si="512"/>
        <v>BM$19</v>
      </c>
      <c r="BN561" s="186" t="str">
        <f t="shared" si="512"/>
        <v>BN$19</v>
      </c>
      <c r="BO561" s="186" t="str">
        <f t="shared" si="512"/>
        <v>BO$19</v>
      </c>
      <c r="BP561" s="186" t="str">
        <f t="shared" si="512"/>
        <v>BP$19</v>
      </c>
      <c r="BQ561" s="186" t="str">
        <f t="shared" si="512"/>
        <v>BQ$19</v>
      </c>
      <c r="BR561" s="186" t="str">
        <f t="shared" si="512"/>
        <v>BR$19</v>
      </c>
      <c r="BS561" s="186" t="str">
        <f t="shared" si="512"/>
        <v>BS$19</v>
      </c>
      <c r="BT561" s="186" t="str">
        <f t="shared" si="512"/>
        <v>BT$19</v>
      </c>
      <c r="BU561" s="186" t="str">
        <f t="shared" si="512"/>
        <v>BU$19</v>
      </c>
      <c r="BV561" s="186" t="str">
        <f t="shared" si="512"/>
        <v>BV$19</v>
      </c>
      <c r="BW561" s="186" t="str">
        <f t="shared" si="512"/>
        <v>BW$19</v>
      </c>
      <c r="BX561" s="186" t="str">
        <f t="shared" si="512"/>
        <v>BX$19</v>
      </c>
      <c r="BY561" s="186" t="str">
        <f t="shared" si="512"/>
        <v>BY$19</v>
      </c>
      <c r="BZ561" s="186" t="str">
        <f t="shared" si="512"/>
        <v>BZ$19</v>
      </c>
      <c r="CA561" s="186" t="str">
        <f t="shared" si="512"/>
        <v>CA$19</v>
      </c>
      <c r="CB561" s="186" t="str">
        <f t="shared" si="512"/>
        <v>CB$19</v>
      </c>
      <c r="CC561" s="186" t="str">
        <f t="shared" si="512"/>
        <v>CC$19</v>
      </c>
      <c r="CD561" s="186" t="str">
        <f t="shared" si="512"/>
        <v>CD$19</v>
      </c>
      <c r="CE561" s="186" t="str">
        <f t="shared" ref="CE561:CK561" si="513">CE$23</f>
        <v>CE$19</v>
      </c>
      <c r="CF561" s="186" t="str">
        <f t="shared" si="513"/>
        <v>CF$19</v>
      </c>
      <c r="CG561" s="186" t="str">
        <f t="shared" si="513"/>
        <v>CG$19</v>
      </c>
      <c r="CH561" s="186" t="str">
        <f t="shared" si="513"/>
        <v>CH$19</v>
      </c>
      <c r="CI561" s="186" t="str">
        <f t="shared" si="513"/>
        <v>CI$19</v>
      </c>
      <c r="CJ561" s="186" t="str">
        <f t="shared" si="513"/>
        <v>CJ$19</v>
      </c>
      <c r="CK561" s="186" t="str">
        <f t="shared" si="513"/>
        <v>CK$19</v>
      </c>
    </row>
    <row r="562" spans="2:89" x14ac:dyDescent="0.35">
      <c r="B562" s="70" t="s">
        <v>771</v>
      </c>
      <c r="C562" s="31"/>
      <c r="D562" t="s">
        <v>749</v>
      </c>
      <c r="E562" s="8" t="str">
        <f t="shared" ref="E562:E566" si="514">ROW()&amp;" "&amp;D562</f>
        <v>562 MONTHRENT-PV</v>
      </c>
      <c r="F562" t="s">
        <v>571</v>
      </c>
      <c r="G562" s="31" t="s">
        <v>81</v>
      </c>
      <c r="H562" s="48"/>
      <c r="I562" s="286"/>
      <c r="J562" s="286"/>
      <c r="K562" s="48"/>
      <c r="L562" s="48"/>
      <c r="M562" s="48"/>
      <c r="N562" s="48"/>
      <c r="O562" s="48"/>
      <c r="P562" s="48"/>
      <c r="R562" s="70"/>
      <c r="S562" s="287"/>
      <c r="T562" s="287"/>
      <c r="U562" s="287"/>
      <c r="V562" s="287"/>
      <c r="W562" s="287"/>
      <c r="X562" s="287"/>
      <c r="Y562" s="287"/>
      <c r="Z562" s="287"/>
      <c r="AA562" s="287"/>
      <c r="AB562" s="287"/>
      <c r="AC562" s="287"/>
      <c r="AD562" s="287"/>
      <c r="AE562" s="287"/>
      <c r="AF562" s="287"/>
      <c r="AG562" s="287"/>
      <c r="AH562" s="287"/>
      <c r="AI562" s="287"/>
      <c r="AJ562" s="287"/>
      <c r="AK562" s="287"/>
      <c r="AL562" s="287"/>
      <c r="AM562" s="287"/>
      <c r="AN562" s="287"/>
      <c r="AO562" s="287"/>
      <c r="AP562" s="287"/>
      <c r="AQ562" s="287"/>
      <c r="AR562" s="287"/>
      <c r="AS562" s="287"/>
      <c r="AT562" s="287"/>
      <c r="AU562" s="287"/>
      <c r="AV562" s="287"/>
      <c r="AW562" s="287"/>
      <c r="AX562" s="287"/>
      <c r="AY562" s="287"/>
      <c r="AZ562" s="287"/>
      <c r="BA562" s="287"/>
      <c r="BB562" s="287"/>
      <c r="BC562" s="287"/>
      <c r="BD562" s="287"/>
      <c r="BE562" s="287"/>
      <c r="BF562" s="287"/>
      <c r="BG562" s="287"/>
      <c r="BH562" s="287"/>
      <c r="BI562" s="287"/>
      <c r="BJ562" s="287"/>
      <c r="BK562" s="287"/>
      <c r="BL562" s="287"/>
      <c r="BM562" s="287"/>
      <c r="BN562" s="287"/>
      <c r="BO562" s="287"/>
      <c r="BP562" s="287"/>
      <c r="BQ562" s="287"/>
      <c r="BR562" s="287"/>
      <c r="BS562" s="287"/>
      <c r="BT562" s="287"/>
      <c r="BU562" s="287"/>
      <c r="BV562" s="287"/>
      <c r="BW562" s="287"/>
      <c r="BX562" s="287"/>
      <c r="BY562" s="287"/>
      <c r="BZ562" s="287"/>
      <c r="CA562" s="287"/>
      <c r="CB562" s="287"/>
      <c r="CC562" s="287"/>
      <c r="CD562" s="287"/>
      <c r="CE562" s="287"/>
      <c r="CF562" s="287"/>
      <c r="CG562" s="287"/>
      <c r="CH562" s="287"/>
      <c r="CI562" s="287"/>
      <c r="CJ562" s="287"/>
      <c r="CK562" s="287"/>
    </row>
    <row r="563" spans="2:89" x14ac:dyDescent="0.35">
      <c r="B563" s="141" t="s">
        <v>458</v>
      </c>
      <c r="D563" t="s">
        <v>749</v>
      </c>
      <c r="E563" s="8" t="str">
        <f t="shared" si="514"/>
        <v>563 MONTHRENT-PV</v>
      </c>
      <c r="G563" t="s">
        <v>332</v>
      </c>
      <c r="H563" s="31"/>
      <c r="I563" s="73"/>
      <c r="J563" s="73"/>
      <c r="K563" s="39"/>
      <c r="L563" s="39"/>
      <c r="M563" s="39"/>
      <c r="N563" s="39"/>
      <c r="O563" s="39"/>
      <c r="P563" s="39"/>
      <c r="R563" s="38"/>
      <c r="S563" s="76"/>
      <c r="T563" s="76"/>
      <c r="U563" s="76"/>
      <c r="V563" s="76"/>
      <c r="W563" s="76"/>
      <c r="X563" s="76"/>
      <c r="Y563" s="76"/>
      <c r="Z563" s="76"/>
      <c r="AA563" s="76"/>
      <c r="AB563" s="76"/>
      <c r="AC563" s="76"/>
      <c r="AD563" s="76"/>
      <c r="AE563" s="76"/>
      <c r="AF563" s="76"/>
      <c r="AG563" s="76"/>
      <c r="AH563" s="76"/>
      <c r="AI563" s="76"/>
      <c r="AJ563" s="76"/>
      <c r="AK563" s="76"/>
      <c r="AL563" s="76"/>
      <c r="AM563" s="76"/>
      <c r="AN563" s="76"/>
      <c r="AO563" s="76"/>
      <c r="AP563" s="76"/>
      <c r="AQ563" s="76"/>
      <c r="AR563" s="76"/>
      <c r="AS563" s="76"/>
      <c r="AT563" s="76"/>
      <c r="AU563" s="76"/>
      <c r="AV563" s="76"/>
      <c r="AW563" s="76"/>
      <c r="AX563" s="76"/>
      <c r="AY563" s="76"/>
      <c r="AZ563" s="76"/>
      <c r="BA563" s="76"/>
      <c r="BB563" s="76"/>
      <c r="BC563" s="76"/>
      <c r="BD563" s="76"/>
      <c r="BE563" s="76"/>
      <c r="BF563" s="76"/>
      <c r="BG563" s="76"/>
      <c r="BH563" s="76"/>
      <c r="BI563" s="76"/>
      <c r="BJ563" s="76"/>
      <c r="BK563" s="76"/>
      <c r="BL563" s="76"/>
      <c r="BM563" s="76"/>
      <c r="BN563" s="76"/>
      <c r="BO563" s="76"/>
      <c r="BP563" s="76"/>
      <c r="BQ563" s="76"/>
      <c r="BR563" s="76"/>
      <c r="BS563" s="76"/>
      <c r="BT563" s="76"/>
      <c r="BU563" s="76"/>
      <c r="BV563" s="76"/>
      <c r="BW563" s="76"/>
      <c r="BX563" s="76"/>
      <c r="BY563" s="76"/>
      <c r="BZ563" s="76"/>
      <c r="CA563" s="76"/>
      <c r="CB563" s="76"/>
      <c r="CC563" s="76"/>
      <c r="CD563" s="76"/>
      <c r="CE563" s="76"/>
      <c r="CF563" s="76"/>
      <c r="CG563" s="76"/>
      <c r="CH563" s="76"/>
      <c r="CI563" s="76"/>
      <c r="CJ563" s="76"/>
      <c r="CK563" s="76"/>
    </row>
    <row r="564" spans="2:89" x14ac:dyDescent="0.35">
      <c r="B564" s="141" t="s">
        <v>460</v>
      </c>
      <c r="D564" t="s">
        <v>749</v>
      </c>
      <c r="E564" s="8" t="str">
        <f t="shared" si="514"/>
        <v>564 MONTHRENT-PV</v>
      </c>
      <c r="H564" s="31"/>
      <c r="I564" s="73"/>
      <c r="J564" s="73"/>
      <c r="K564" s="75">
        <v>0.8</v>
      </c>
      <c r="L564" s="75">
        <v>0.8</v>
      </c>
      <c r="M564" s="75">
        <v>0.8</v>
      </c>
      <c r="N564" s="75">
        <v>0.8</v>
      </c>
      <c r="O564" s="75">
        <v>0.8</v>
      </c>
      <c r="P564" s="75">
        <v>0.8</v>
      </c>
      <c r="R564" s="38"/>
      <c r="S564" s="20" cm="1">
        <f t="array" ref="S564">INDEX($K:$P,ROW(),MATCH(S$3,$K$2:$P$2,0))</f>
        <v>0.8</v>
      </c>
      <c r="T564" s="20" cm="1">
        <f t="array" ref="T564">INDEX($K:$P,ROW(),MATCH(T$3,$K$2:$P$2,0))</f>
        <v>0.8</v>
      </c>
      <c r="U564" s="20" cm="1">
        <f t="array" ref="U564">INDEX($K:$P,ROW(),MATCH(U$3,$K$2:$P$2,0))</f>
        <v>0.8</v>
      </c>
      <c r="V564" s="20" cm="1">
        <f t="array" ref="V564">INDEX($K:$P,ROW(),MATCH(V$3,$K$2:$P$2,0))</f>
        <v>0.8</v>
      </c>
      <c r="W564" s="20" cm="1">
        <f t="array" ref="W564">INDEX($K:$P,ROW(),MATCH(W$3,$K$2:$P$2,0))</f>
        <v>0.8</v>
      </c>
      <c r="X564" s="20" cm="1">
        <f t="array" ref="X564">INDEX($K:$P,ROW(),MATCH(X$3,$K$2:$P$2,0))</f>
        <v>0.8</v>
      </c>
      <c r="Y564" s="20" cm="1">
        <f t="array" ref="Y564">INDEX($K:$P,ROW(),MATCH(Y$3,$K$2:$P$2,0))</f>
        <v>0.8</v>
      </c>
      <c r="Z564" s="20" cm="1">
        <f t="array" ref="Z564">INDEX($K:$P,ROW(),MATCH(Z$3,$K$2:$P$2,0))</f>
        <v>0.8</v>
      </c>
      <c r="AA564" s="20" cm="1">
        <f t="array" ref="AA564">INDEX($K:$P,ROW(),MATCH(AA$3,$K$2:$P$2,0))</f>
        <v>0.8</v>
      </c>
      <c r="AB564" s="20" cm="1">
        <f t="array" ref="AB564">INDEX($K:$P,ROW(),MATCH(AB$3,$K$2:$P$2,0))</f>
        <v>0.8</v>
      </c>
      <c r="AC564" s="20" cm="1">
        <f t="array" ref="AC564">INDEX($K:$P,ROW(),MATCH(AC$3,$K$2:$P$2,0))</f>
        <v>0.8</v>
      </c>
      <c r="AD564" s="20" cm="1">
        <f t="array" ref="AD564">INDEX($K:$P,ROW(),MATCH(AD$3,$K$2:$P$2,0))</f>
        <v>0.8</v>
      </c>
      <c r="AE564" s="20" cm="1">
        <f t="array" ref="AE564">INDEX($K:$P,ROW(),MATCH(AE$3,$K$2:$P$2,0))</f>
        <v>0.8</v>
      </c>
      <c r="AF564" s="20" cm="1">
        <f t="array" ref="AF564">INDEX($K:$P,ROW(),MATCH(AF$3,$K$2:$P$2,0))</f>
        <v>0.8</v>
      </c>
      <c r="AG564" s="20" cm="1">
        <f t="array" ref="AG564">INDEX($K:$P,ROW(),MATCH(AG$3,$K$2:$P$2,0))</f>
        <v>0.8</v>
      </c>
      <c r="AH564" s="20" cm="1">
        <f t="array" ref="AH564">INDEX($K:$P,ROW(),MATCH(AH$3,$K$2:$P$2,0))</f>
        <v>0.8</v>
      </c>
      <c r="AI564" s="20" cm="1">
        <f t="array" ref="AI564">INDEX($K:$P,ROW(),MATCH(AI$3,$K$2:$P$2,0))</f>
        <v>0.8</v>
      </c>
      <c r="AJ564" s="20" cm="1">
        <f t="array" ref="AJ564">INDEX($K:$P,ROW(),MATCH(AJ$3,$K$2:$P$2,0))</f>
        <v>0.8</v>
      </c>
      <c r="AK564" s="20" cm="1">
        <f t="array" ref="AK564">INDEX($K:$P,ROW(),MATCH(AK$3,$K$2:$P$2,0))</f>
        <v>0.8</v>
      </c>
      <c r="AL564" s="20" cm="1">
        <f t="array" ref="AL564">INDEX($K:$P,ROW(),MATCH(AL$3,$K$2:$P$2,0))</f>
        <v>0.8</v>
      </c>
      <c r="AM564" s="20" cm="1">
        <f t="array" ref="AM564">INDEX($K:$P,ROW(),MATCH(AM$3,$K$2:$P$2,0))</f>
        <v>0.8</v>
      </c>
      <c r="AN564" s="20" cm="1">
        <f t="array" ref="AN564">INDEX($K:$P,ROW(),MATCH(AN$3,$K$2:$P$2,0))</f>
        <v>0.8</v>
      </c>
      <c r="AO564" s="20" cm="1">
        <f t="array" ref="AO564">INDEX($K:$P,ROW(),MATCH(AO$3,$K$2:$P$2,0))</f>
        <v>0.8</v>
      </c>
      <c r="AP564" s="20" cm="1">
        <f t="array" ref="AP564">INDEX($K:$P,ROW(),MATCH(AP$3,$K$2:$P$2,0))</f>
        <v>0.8</v>
      </c>
      <c r="AQ564" s="20" cm="1">
        <f t="array" ref="AQ564">INDEX($K:$P,ROW(),MATCH(AQ$3,$K$2:$P$2,0))</f>
        <v>0.8</v>
      </c>
      <c r="AR564" s="20" cm="1">
        <f t="array" ref="AR564">INDEX($K:$P,ROW(),MATCH(AR$3,$K$2:$P$2,0))</f>
        <v>0.8</v>
      </c>
      <c r="AS564" s="20" cm="1">
        <f t="array" ref="AS564">INDEX($K:$P,ROW(),MATCH(AS$3,$K$2:$P$2,0))</f>
        <v>0.8</v>
      </c>
      <c r="AT564" s="20" cm="1">
        <f t="array" ref="AT564">INDEX($K:$P,ROW(),MATCH(AT$3,$K$2:$P$2,0))</f>
        <v>0.8</v>
      </c>
      <c r="AU564" s="20" cm="1">
        <f t="array" ref="AU564">INDEX($K:$P,ROW(),MATCH(AU$3,$K$2:$P$2,0))</f>
        <v>0.8</v>
      </c>
      <c r="AV564" s="20" cm="1">
        <f t="array" ref="AV564">INDEX($K:$P,ROW(),MATCH(AV$3,$K$2:$P$2,0))</f>
        <v>0.8</v>
      </c>
      <c r="AW564" s="20" cm="1">
        <f t="array" ref="AW564">INDEX($K:$P,ROW(),MATCH(AW$3,$K$2:$P$2,0))</f>
        <v>0.8</v>
      </c>
      <c r="AX564" s="20" cm="1">
        <f t="array" ref="AX564">INDEX($K:$P,ROW(),MATCH(AX$3,$K$2:$P$2,0))</f>
        <v>0.8</v>
      </c>
      <c r="AY564" s="20" cm="1">
        <f t="array" ref="AY564">INDEX($K:$P,ROW(),MATCH(AY$3,$K$2:$P$2,0))</f>
        <v>0.8</v>
      </c>
      <c r="AZ564" s="20" cm="1">
        <f t="array" ref="AZ564">INDEX($K:$P,ROW(),MATCH(AZ$3,$K$2:$P$2,0))</f>
        <v>0.8</v>
      </c>
      <c r="BA564" s="20" cm="1">
        <f t="array" ref="BA564">INDEX($K:$P,ROW(),MATCH(BA$3,$K$2:$P$2,0))</f>
        <v>0.8</v>
      </c>
      <c r="BB564" s="20" cm="1">
        <f t="array" ref="BB564">INDEX($K:$P,ROW(),MATCH(BB$3,$K$2:$P$2,0))</f>
        <v>0.8</v>
      </c>
      <c r="BC564" s="20" cm="1">
        <f t="array" ref="BC564">INDEX($K:$P,ROW(),MATCH(BC$3,$K$2:$P$2,0))</f>
        <v>0.8</v>
      </c>
      <c r="BD564" s="20" cm="1">
        <f t="array" ref="BD564">INDEX($K:$P,ROW(),MATCH(BD$3,$K$2:$P$2,0))</f>
        <v>0.8</v>
      </c>
      <c r="BE564" s="20" cm="1">
        <f t="array" ref="BE564">INDEX($K:$P,ROW(),MATCH(BE$3,$K$2:$P$2,0))</f>
        <v>0.8</v>
      </c>
      <c r="BF564" s="20" cm="1">
        <f t="array" ref="BF564">INDEX($K:$P,ROW(),MATCH(BF$3,$K$2:$P$2,0))</f>
        <v>0.8</v>
      </c>
      <c r="BG564" s="20" cm="1">
        <f t="array" ref="BG564">INDEX($K:$P,ROW(),MATCH(BG$3,$K$2:$P$2,0))</f>
        <v>0.8</v>
      </c>
      <c r="BH564" s="20" cm="1">
        <f t="array" ref="BH564">INDEX($K:$P,ROW(),MATCH(BH$3,$K$2:$P$2,0))</f>
        <v>0.8</v>
      </c>
      <c r="BI564" s="20" cm="1">
        <f t="array" ref="BI564">INDEX($K:$P,ROW(),MATCH(BI$3,$K$2:$P$2,0))</f>
        <v>0.8</v>
      </c>
      <c r="BJ564" s="20" cm="1">
        <f t="array" ref="BJ564">INDEX($K:$P,ROW(),MATCH(BJ$3,$K$2:$P$2,0))</f>
        <v>0.8</v>
      </c>
      <c r="BK564" s="20" cm="1">
        <f t="array" ref="BK564">INDEX($K:$P,ROW(),MATCH(BK$3,$K$2:$P$2,0))</f>
        <v>0.8</v>
      </c>
      <c r="BL564" s="20" cm="1">
        <f t="array" ref="BL564">INDEX($K:$P,ROW(),MATCH(BL$3,$K$2:$P$2,0))</f>
        <v>0.8</v>
      </c>
      <c r="BM564" s="20" cm="1">
        <f t="array" ref="BM564">INDEX($K:$P,ROW(),MATCH(BM$3,$K$2:$P$2,0))</f>
        <v>0.8</v>
      </c>
      <c r="BN564" s="20" cm="1">
        <f t="array" ref="BN564">INDEX($K:$P,ROW(),MATCH(BN$3,$K$2:$P$2,0))</f>
        <v>0.8</v>
      </c>
      <c r="BO564" s="20" cm="1">
        <f t="array" ref="BO564">INDEX($K:$P,ROW(),MATCH(BO$3,$K$2:$P$2,0))</f>
        <v>0.8</v>
      </c>
      <c r="BP564" s="20" cm="1">
        <f t="array" ref="BP564">INDEX($K:$P,ROW(),MATCH(BP$3,$K$2:$P$2,0))</f>
        <v>0.8</v>
      </c>
      <c r="BQ564" s="20" cm="1">
        <f t="array" ref="BQ564">INDEX($K:$P,ROW(),MATCH(BQ$3,$K$2:$P$2,0))</f>
        <v>0.8</v>
      </c>
      <c r="BR564" s="20" cm="1">
        <f t="array" ref="BR564">INDEX($K:$P,ROW(),MATCH(BR$3,$K$2:$P$2,0))</f>
        <v>0.8</v>
      </c>
      <c r="BS564" s="20" cm="1">
        <f t="array" ref="BS564">INDEX($K:$P,ROW(),MATCH(BS$3,$K$2:$P$2,0))</f>
        <v>0.8</v>
      </c>
      <c r="BT564" s="20" cm="1">
        <f t="array" ref="BT564">INDEX($K:$P,ROW(),MATCH(BT$3,$K$2:$P$2,0))</f>
        <v>0.8</v>
      </c>
      <c r="BU564" s="20" cm="1">
        <f t="array" ref="BU564">INDEX($K:$P,ROW(),MATCH(BU$3,$K$2:$P$2,0))</f>
        <v>0.8</v>
      </c>
      <c r="BV564" s="20" cm="1">
        <f t="array" ref="BV564">INDEX($K:$P,ROW(),MATCH(BV$3,$K$2:$P$2,0))</f>
        <v>0.8</v>
      </c>
      <c r="BW564" s="20" cm="1">
        <f t="array" ref="BW564">INDEX($K:$P,ROW(),MATCH(BW$3,$K$2:$P$2,0))</f>
        <v>0.8</v>
      </c>
      <c r="BX564" s="20" cm="1">
        <f t="array" ref="BX564">INDEX($K:$P,ROW(),MATCH(BX$3,$K$2:$P$2,0))</f>
        <v>0.8</v>
      </c>
      <c r="BY564" s="20" cm="1">
        <f t="array" ref="BY564">INDEX($K:$P,ROW(),MATCH(BY$3,$K$2:$P$2,0))</f>
        <v>0.8</v>
      </c>
      <c r="BZ564" s="20" cm="1">
        <f t="array" ref="BZ564">INDEX($K:$P,ROW(),MATCH(BZ$3,$K$2:$P$2,0))</f>
        <v>0.8</v>
      </c>
      <c r="CA564" s="20" cm="1">
        <f t="array" ref="CA564">INDEX($K:$P,ROW(),MATCH(CA$3,$K$2:$P$2,0))</f>
        <v>0.8</v>
      </c>
      <c r="CB564" s="20" cm="1">
        <f t="array" ref="CB564">INDEX($K:$P,ROW(),MATCH(CB$3,$K$2:$P$2,0))</f>
        <v>0.8</v>
      </c>
      <c r="CC564" s="20" cm="1">
        <f t="array" ref="CC564">INDEX($K:$P,ROW(),MATCH(CC$3,$K$2:$P$2,0))</f>
        <v>0.8</v>
      </c>
      <c r="CD564" s="20" cm="1">
        <f t="array" ref="CD564">INDEX($K:$P,ROW(),MATCH(CD$3,$K$2:$P$2,0))</f>
        <v>0.8</v>
      </c>
      <c r="CE564" s="20" cm="1">
        <f t="array" ref="CE564">INDEX($K:$P,ROW(),MATCH(CE$3,$K$2:$P$2,0))</f>
        <v>0.8</v>
      </c>
      <c r="CF564" s="20" cm="1">
        <f t="array" ref="CF564">INDEX($K:$P,ROW(),MATCH(CF$3,$K$2:$P$2,0))</f>
        <v>0.8</v>
      </c>
      <c r="CG564" s="20" cm="1">
        <f t="array" ref="CG564">INDEX($K:$P,ROW(),MATCH(CG$3,$K$2:$P$2,0))</f>
        <v>0.8</v>
      </c>
      <c r="CH564" s="20" cm="1">
        <f t="array" ref="CH564">INDEX($K:$P,ROW(),MATCH(CH$3,$K$2:$P$2,0))</f>
        <v>0.8</v>
      </c>
      <c r="CI564" s="20" cm="1">
        <f t="array" ref="CI564">INDEX($K:$P,ROW(),MATCH(CI$3,$K$2:$P$2,0))</f>
        <v>0.8</v>
      </c>
      <c r="CJ564" s="20" cm="1">
        <f t="array" ref="CJ564">INDEX($K:$P,ROW(),MATCH(CJ$3,$K$2:$P$2,0))</f>
        <v>0.8</v>
      </c>
      <c r="CK564" s="20" cm="1">
        <f t="array" ref="CK564">INDEX($K:$P,ROW(),MATCH(CK$3,$K$2:$P$2,0))</f>
        <v>0.8</v>
      </c>
    </row>
    <row r="565" spans="2:89" x14ac:dyDescent="0.35">
      <c r="B565" s="141" t="str">
        <f>"$ rent/month/"&amp;B569</f>
        <v>$ rent/month/unit</v>
      </c>
      <c r="D565" t="s">
        <v>749</v>
      </c>
      <c r="E565" s="8" t="str">
        <f t="shared" si="514"/>
        <v>565 MONTHRENT-PV</v>
      </c>
      <c r="H565" s="31"/>
      <c r="I565" s="73"/>
      <c r="J565" s="73"/>
      <c r="K565" s="411">
        <v>500</v>
      </c>
      <c r="L565" s="411">
        <v>500</v>
      </c>
      <c r="M565" s="411">
        <v>500</v>
      </c>
      <c r="N565" s="411">
        <v>500</v>
      </c>
      <c r="O565" s="411">
        <v>500</v>
      </c>
      <c r="P565" s="411">
        <v>500</v>
      </c>
      <c r="R565" s="38"/>
      <c r="S565" s="136" cm="1">
        <f t="array" ref="S565">INDEX($K:$P,ROW(),MATCH(S$3,$K$2:$P$2,0))</f>
        <v>500</v>
      </c>
      <c r="T565" s="136" cm="1">
        <f t="array" ref="T565">INDEX($K:$P,ROW(),MATCH(T$3,$K$2:$P$2,0))</f>
        <v>500</v>
      </c>
      <c r="U565" s="136" cm="1">
        <f t="array" ref="U565">INDEX($K:$P,ROW(),MATCH(U$3,$K$2:$P$2,0))</f>
        <v>500</v>
      </c>
      <c r="V565" s="136" cm="1">
        <f t="array" ref="V565">INDEX($K:$P,ROW(),MATCH(V$3,$K$2:$P$2,0))</f>
        <v>500</v>
      </c>
      <c r="W565" s="136" cm="1">
        <f t="array" ref="W565">INDEX($K:$P,ROW(),MATCH(W$3,$K$2:$P$2,0))</f>
        <v>500</v>
      </c>
      <c r="X565" s="136" cm="1">
        <f t="array" ref="X565">INDEX($K:$P,ROW(),MATCH(X$3,$K$2:$P$2,0))</f>
        <v>500</v>
      </c>
      <c r="Y565" s="136" cm="1">
        <f t="array" ref="Y565">INDEX($K:$P,ROW(),MATCH(Y$3,$K$2:$P$2,0))</f>
        <v>500</v>
      </c>
      <c r="Z565" s="136" cm="1">
        <f t="array" ref="Z565">INDEX($K:$P,ROW(),MATCH(Z$3,$K$2:$P$2,0))</f>
        <v>500</v>
      </c>
      <c r="AA565" s="136" cm="1">
        <f t="array" ref="AA565">INDEX($K:$P,ROW(),MATCH(AA$3,$K$2:$P$2,0))</f>
        <v>500</v>
      </c>
      <c r="AB565" s="136" cm="1">
        <f t="array" ref="AB565">INDEX($K:$P,ROW(),MATCH(AB$3,$K$2:$P$2,0))</f>
        <v>500</v>
      </c>
      <c r="AC565" s="136" cm="1">
        <f t="array" ref="AC565">INDEX($K:$P,ROW(),MATCH(AC$3,$K$2:$P$2,0))</f>
        <v>500</v>
      </c>
      <c r="AD565" s="136" cm="1">
        <f t="array" ref="AD565">INDEX($K:$P,ROW(),MATCH(AD$3,$K$2:$P$2,0))</f>
        <v>500</v>
      </c>
      <c r="AE565" s="136" cm="1">
        <f t="array" ref="AE565">INDEX($K:$P,ROW(),MATCH(AE$3,$K$2:$P$2,0))</f>
        <v>500</v>
      </c>
      <c r="AF565" s="136" cm="1">
        <f t="array" ref="AF565">INDEX($K:$P,ROW(),MATCH(AF$3,$K$2:$P$2,0))</f>
        <v>500</v>
      </c>
      <c r="AG565" s="136" cm="1">
        <f t="array" ref="AG565">INDEX($K:$P,ROW(),MATCH(AG$3,$K$2:$P$2,0))</f>
        <v>500</v>
      </c>
      <c r="AH565" s="136" cm="1">
        <f t="array" ref="AH565">INDEX($K:$P,ROW(),MATCH(AH$3,$K$2:$P$2,0))</f>
        <v>500</v>
      </c>
      <c r="AI565" s="136" cm="1">
        <f t="array" ref="AI565">INDEX($K:$P,ROW(),MATCH(AI$3,$K$2:$P$2,0))</f>
        <v>500</v>
      </c>
      <c r="AJ565" s="136" cm="1">
        <f t="array" ref="AJ565">INDEX($K:$P,ROW(),MATCH(AJ$3,$K$2:$P$2,0))</f>
        <v>500</v>
      </c>
      <c r="AK565" s="136" cm="1">
        <f t="array" ref="AK565">INDEX($K:$P,ROW(),MATCH(AK$3,$K$2:$P$2,0))</f>
        <v>500</v>
      </c>
      <c r="AL565" s="136" cm="1">
        <f t="array" ref="AL565">INDEX($K:$P,ROW(),MATCH(AL$3,$K$2:$P$2,0))</f>
        <v>500</v>
      </c>
      <c r="AM565" s="136" cm="1">
        <f t="array" ref="AM565">INDEX($K:$P,ROW(),MATCH(AM$3,$K$2:$P$2,0))</f>
        <v>500</v>
      </c>
      <c r="AN565" s="136" cm="1">
        <f t="array" ref="AN565">INDEX($K:$P,ROW(),MATCH(AN$3,$K$2:$P$2,0))</f>
        <v>500</v>
      </c>
      <c r="AO565" s="136" cm="1">
        <f t="array" ref="AO565">INDEX($K:$P,ROW(),MATCH(AO$3,$K$2:$P$2,0))</f>
        <v>500</v>
      </c>
      <c r="AP565" s="136" cm="1">
        <f t="array" ref="AP565">INDEX($K:$P,ROW(),MATCH(AP$3,$K$2:$P$2,0))</f>
        <v>500</v>
      </c>
      <c r="AQ565" s="136" cm="1">
        <f t="array" ref="AQ565">INDEX($K:$P,ROW(),MATCH(AQ$3,$K$2:$P$2,0))</f>
        <v>500</v>
      </c>
      <c r="AR565" s="136" cm="1">
        <f t="array" ref="AR565">INDEX($K:$P,ROW(),MATCH(AR$3,$K$2:$P$2,0))</f>
        <v>500</v>
      </c>
      <c r="AS565" s="136" cm="1">
        <f t="array" ref="AS565">INDEX($K:$P,ROW(),MATCH(AS$3,$K$2:$P$2,0))</f>
        <v>500</v>
      </c>
      <c r="AT565" s="136" cm="1">
        <f t="array" ref="AT565">INDEX($K:$P,ROW(),MATCH(AT$3,$K$2:$P$2,0))</f>
        <v>500</v>
      </c>
      <c r="AU565" s="136" cm="1">
        <f t="array" ref="AU565">INDEX($K:$P,ROW(),MATCH(AU$3,$K$2:$P$2,0))</f>
        <v>500</v>
      </c>
      <c r="AV565" s="136" cm="1">
        <f t="array" ref="AV565">INDEX($K:$P,ROW(),MATCH(AV$3,$K$2:$P$2,0))</f>
        <v>500</v>
      </c>
      <c r="AW565" s="136" cm="1">
        <f t="array" ref="AW565">INDEX($K:$P,ROW(),MATCH(AW$3,$K$2:$P$2,0))</f>
        <v>500</v>
      </c>
      <c r="AX565" s="136" cm="1">
        <f t="array" ref="AX565">INDEX($K:$P,ROW(),MATCH(AX$3,$K$2:$P$2,0))</f>
        <v>500</v>
      </c>
      <c r="AY565" s="136" cm="1">
        <f t="array" ref="AY565">INDEX($K:$P,ROW(),MATCH(AY$3,$K$2:$P$2,0))</f>
        <v>500</v>
      </c>
      <c r="AZ565" s="136" cm="1">
        <f t="array" ref="AZ565">INDEX($K:$P,ROW(),MATCH(AZ$3,$K$2:$P$2,0))</f>
        <v>500</v>
      </c>
      <c r="BA565" s="136" cm="1">
        <f t="array" ref="BA565">INDEX($K:$P,ROW(),MATCH(BA$3,$K$2:$P$2,0))</f>
        <v>500</v>
      </c>
      <c r="BB565" s="136" cm="1">
        <f t="array" ref="BB565">INDEX($K:$P,ROW(),MATCH(BB$3,$K$2:$P$2,0))</f>
        <v>500</v>
      </c>
      <c r="BC565" s="136" cm="1">
        <f t="array" ref="BC565">INDEX($K:$P,ROW(),MATCH(BC$3,$K$2:$P$2,0))</f>
        <v>500</v>
      </c>
      <c r="BD565" s="136" cm="1">
        <f t="array" ref="BD565">INDEX($K:$P,ROW(),MATCH(BD$3,$K$2:$P$2,0))</f>
        <v>500</v>
      </c>
      <c r="BE565" s="136" cm="1">
        <f t="array" ref="BE565">INDEX($K:$P,ROW(),MATCH(BE$3,$K$2:$P$2,0))</f>
        <v>500</v>
      </c>
      <c r="BF565" s="136" cm="1">
        <f t="array" ref="BF565">INDEX($K:$P,ROW(),MATCH(BF$3,$K$2:$P$2,0))</f>
        <v>500</v>
      </c>
      <c r="BG565" s="136" cm="1">
        <f t="array" ref="BG565">INDEX($K:$P,ROW(),MATCH(BG$3,$K$2:$P$2,0))</f>
        <v>500</v>
      </c>
      <c r="BH565" s="136" cm="1">
        <f t="array" ref="BH565">INDEX($K:$P,ROW(),MATCH(BH$3,$K$2:$P$2,0))</f>
        <v>500</v>
      </c>
      <c r="BI565" s="136" cm="1">
        <f t="array" ref="BI565">INDEX($K:$P,ROW(),MATCH(BI$3,$K$2:$P$2,0))</f>
        <v>500</v>
      </c>
      <c r="BJ565" s="136" cm="1">
        <f t="array" ref="BJ565">INDEX($K:$P,ROW(),MATCH(BJ$3,$K$2:$P$2,0))</f>
        <v>500</v>
      </c>
      <c r="BK565" s="136" cm="1">
        <f t="array" ref="BK565">INDEX($K:$P,ROW(),MATCH(BK$3,$K$2:$P$2,0))</f>
        <v>500</v>
      </c>
      <c r="BL565" s="136" cm="1">
        <f t="array" ref="BL565">INDEX($K:$P,ROW(),MATCH(BL$3,$K$2:$P$2,0))</f>
        <v>500</v>
      </c>
      <c r="BM565" s="136" cm="1">
        <f t="array" ref="BM565">INDEX($K:$P,ROW(),MATCH(BM$3,$K$2:$P$2,0))</f>
        <v>500</v>
      </c>
      <c r="BN565" s="136" cm="1">
        <f t="array" ref="BN565">INDEX($K:$P,ROW(),MATCH(BN$3,$K$2:$P$2,0))</f>
        <v>500</v>
      </c>
      <c r="BO565" s="136" cm="1">
        <f t="array" ref="BO565">INDEX($K:$P,ROW(),MATCH(BO$3,$K$2:$P$2,0))</f>
        <v>500</v>
      </c>
      <c r="BP565" s="136" cm="1">
        <f t="array" ref="BP565">INDEX($K:$P,ROW(),MATCH(BP$3,$K$2:$P$2,0))</f>
        <v>500</v>
      </c>
      <c r="BQ565" s="136" cm="1">
        <f t="array" ref="BQ565">INDEX($K:$P,ROW(),MATCH(BQ$3,$K$2:$P$2,0))</f>
        <v>500</v>
      </c>
      <c r="BR565" s="136" cm="1">
        <f t="array" ref="BR565">INDEX($K:$P,ROW(),MATCH(BR$3,$K$2:$P$2,0))</f>
        <v>500</v>
      </c>
      <c r="BS565" s="136" cm="1">
        <f t="array" ref="BS565">INDEX($K:$P,ROW(),MATCH(BS$3,$K$2:$P$2,0))</f>
        <v>500</v>
      </c>
      <c r="BT565" s="136" cm="1">
        <f t="array" ref="BT565">INDEX($K:$P,ROW(),MATCH(BT$3,$K$2:$P$2,0))</f>
        <v>500</v>
      </c>
      <c r="BU565" s="136" cm="1">
        <f t="array" ref="BU565">INDEX($K:$P,ROW(),MATCH(BU$3,$K$2:$P$2,0))</f>
        <v>500</v>
      </c>
      <c r="BV565" s="136" cm="1">
        <f t="array" ref="BV565">INDEX($K:$P,ROW(),MATCH(BV$3,$K$2:$P$2,0))</f>
        <v>500</v>
      </c>
      <c r="BW565" s="136" cm="1">
        <f t="array" ref="BW565">INDEX($K:$P,ROW(),MATCH(BW$3,$K$2:$P$2,0))</f>
        <v>500</v>
      </c>
      <c r="BX565" s="136" cm="1">
        <f t="array" ref="BX565">INDEX($K:$P,ROW(),MATCH(BX$3,$K$2:$P$2,0))</f>
        <v>500</v>
      </c>
      <c r="BY565" s="136" cm="1">
        <f t="array" ref="BY565">INDEX($K:$P,ROW(),MATCH(BY$3,$K$2:$P$2,0))</f>
        <v>500</v>
      </c>
      <c r="BZ565" s="136" cm="1">
        <f t="array" ref="BZ565">INDEX($K:$P,ROW(),MATCH(BZ$3,$K$2:$P$2,0))</f>
        <v>500</v>
      </c>
      <c r="CA565" s="136" cm="1">
        <f t="array" ref="CA565">INDEX($K:$P,ROW(),MATCH(CA$3,$K$2:$P$2,0))</f>
        <v>500</v>
      </c>
      <c r="CB565" s="136" cm="1">
        <f t="array" ref="CB565">INDEX($K:$P,ROW(),MATCH(CB$3,$K$2:$P$2,0))</f>
        <v>500</v>
      </c>
      <c r="CC565" s="136" cm="1">
        <f t="array" ref="CC565">INDEX($K:$P,ROW(),MATCH(CC$3,$K$2:$P$2,0))</f>
        <v>500</v>
      </c>
      <c r="CD565" s="136" cm="1">
        <f t="array" ref="CD565">INDEX($K:$P,ROW(),MATCH(CD$3,$K$2:$P$2,0))</f>
        <v>500</v>
      </c>
      <c r="CE565" s="136" cm="1">
        <f t="array" ref="CE565">INDEX($K:$P,ROW(),MATCH(CE$3,$K$2:$P$2,0))</f>
        <v>500</v>
      </c>
      <c r="CF565" s="136" cm="1">
        <f t="array" ref="CF565">INDEX($K:$P,ROW(),MATCH(CF$3,$K$2:$P$2,0))</f>
        <v>500</v>
      </c>
      <c r="CG565" s="136" cm="1">
        <f t="array" ref="CG565">INDEX($K:$P,ROW(),MATCH(CG$3,$K$2:$P$2,0))</f>
        <v>500</v>
      </c>
      <c r="CH565" s="136" cm="1">
        <f t="array" ref="CH565">INDEX($K:$P,ROW(),MATCH(CH$3,$K$2:$P$2,0))</f>
        <v>500</v>
      </c>
      <c r="CI565" s="136" cm="1">
        <f t="array" ref="CI565">INDEX($K:$P,ROW(),MATCH(CI$3,$K$2:$P$2,0))</f>
        <v>500</v>
      </c>
      <c r="CJ565" s="136" cm="1">
        <f t="array" ref="CJ565">INDEX($K:$P,ROW(),MATCH(CJ$3,$K$2:$P$2,0))</f>
        <v>500</v>
      </c>
      <c r="CK565" s="136" cm="1">
        <f t="array" ref="CK565">INDEX($K:$P,ROW(),MATCH(CK$3,$K$2:$P$2,0))</f>
        <v>500</v>
      </c>
    </row>
    <row r="566" spans="2:89" x14ac:dyDescent="0.35">
      <c r="B566" s="123" t="str">
        <f>"Revenue - "&amp;B568</f>
        <v>Revenue - (Primary label)</v>
      </c>
      <c r="C566" t="s">
        <v>198</v>
      </c>
      <c r="D566" t="s">
        <v>749</v>
      </c>
      <c r="E566" s="8" t="str">
        <f t="shared" si="514"/>
        <v>566 MONTHRENT-PV</v>
      </c>
      <c r="H566" s="31"/>
      <c r="I566" s="73"/>
      <c r="J566" s="73"/>
      <c r="K566" s="115">
        <f t="shared" ref="K566:P566" ca="1" si="515">SUMIF($3:$3,K$2,566:566)</f>
        <v>24000000</v>
      </c>
      <c r="L566" s="115">
        <f t="shared" ca="1" si="515"/>
        <v>24000000</v>
      </c>
      <c r="M566" s="115">
        <f t="shared" ca="1" si="515"/>
        <v>24000000</v>
      </c>
      <c r="N566" s="115">
        <f t="shared" ca="1" si="515"/>
        <v>24000000</v>
      </c>
      <c r="O566" s="115">
        <f t="shared" ca="1" si="515"/>
        <v>24000000</v>
      </c>
      <c r="P566" s="115">
        <f t="shared" ca="1" si="515"/>
        <v>22000000</v>
      </c>
      <c r="R566" s="38"/>
      <c r="S566" s="77" cm="1">
        <f t="array" aca="1" ref="S566" ca="1">INDIRECT(S557)*S564*S565</f>
        <v>2000000</v>
      </c>
      <c r="T566" s="77" cm="1">
        <f t="array" aca="1" ref="T566" ca="1">INDIRECT(T557)*T564*T565</f>
        <v>2000000</v>
      </c>
      <c r="U566" s="77" cm="1">
        <f t="array" aca="1" ref="U566" ca="1">INDIRECT(U557)*U564*U565</f>
        <v>2000000</v>
      </c>
      <c r="V566" s="77" cm="1">
        <f t="array" aca="1" ref="V566" ca="1">INDIRECT(V557)*V564*V565</f>
        <v>2000000</v>
      </c>
      <c r="W566" s="77" cm="1">
        <f t="array" aca="1" ref="W566" ca="1">INDIRECT(W557)*W564*W565</f>
        <v>2000000</v>
      </c>
      <c r="X566" s="77" cm="1">
        <f t="array" aca="1" ref="X566" ca="1">INDIRECT(X557)*X564*X565</f>
        <v>2000000</v>
      </c>
      <c r="Y566" s="77" cm="1">
        <f t="array" aca="1" ref="Y566" ca="1">INDIRECT(Y557)*Y564*Y565</f>
        <v>2000000</v>
      </c>
      <c r="Z566" s="77" cm="1">
        <f t="array" aca="1" ref="Z566" ca="1">INDIRECT(Z557)*Z564*Z565</f>
        <v>2000000</v>
      </c>
      <c r="AA566" s="77" cm="1">
        <f t="array" aca="1" ref="AA566" ca="1">INDIRECT(AA557)*AA564*AA565</f>
        <v>2000000</v>
      </c>
      <c r="AB566" s="77" cm="1">
        <f t="array" aca="1" ref="AB566" ca="1">INDIRECT(AB557)*AB564*AB565</f>
        <v>2000000</v>
      </c>
      <c r="AC566" s="77" cm="1">
        <f t="array" aca="1" ref="AC566" ca="1">INDIRECT(AC557)*AC564*AC565</f>
        <v>2000000</v>
      </c>
      <c r="AD566" s="77" cm="1">
        <f t="array" aca="1" ref="AD566" ca="1">INDIRECT(AD557)*AD564*AD565</f>
        <v>2000000</v>
      </c>
      <c r="AE566" s="77" cm="1">
        <f t="array" aca="1" ref="AE566" ca="1">INDIRECT(AE557)*AE564*AE565</f>
        <v>2000000</v>
      </c>
      <c r="AF566" s="77" cm="1">
        <f t="array" aca="1" ref="AF566" ca="1">INDIRECT(AF557)*AF564*AF565</f>
        <v>2000000</v>
      </c>
      <c r="AG566" s="77" cm="1">
        <f t="array" aca="1" ref="AG566" ca="1">INDIRECT(AG557)*AG564*AG565</f>
        <v>2000000</v>
      </c>
      <c r="AH566" s="77" cm="1">
        <f t="array" aca="1" ref="AH566" ca="1">INDIRECT(AH557)*AH564*AH565</f>
        <v>2000000</v>
      </c>
      <c r="AI566" s="77" cm="1">
        <f t="array" aca="1" ref="AI566" ca="1">INDIRECT(AI557)*AI564*AI565</f>
        <v>2000000</v>
      </c>
      <c r="AJ566" s="77" cm="1">
        <f t="array" aca="1" ref="AJ566" ca="1">INDIRECT(AJ557)*AJ564*AJ565</f>
        <v>2000000</v>
      </c>
      <c r="AK566" s="77" cm="1">
        <f t="array" aca="1" ref="AK566" ca="1">INDIRECT(AK557)*AK564*AK565</f>
        <v>2000000</v>
      </c>
      <c r="AL566" s="77" cm="1">
        <f t="array" aca="1" ref="AL566" ca="1">INDIRECT(AL557)*AL564*AL565</f>
        <v>2000000</v>
      </c>
      <c r="AM566" s="77" cm="1">
        <f t="array" aca="1" ref="AM566" ca="1">INDIRECT(AM557)*AM564*AM565</f>
        <v>2000000</v>
      </c>
      <c r="AN566" s="77" cm="1">
        <f t="array" aca="1" ref="AN566" ca="1">INDIRECT(AN557)*AN564*AN565</f>
        <v>2000000</v>
      </c>
      <c r="AO566" s="77" cm="1">
        <f t="array" aca="1" ref="AO566" ca="1">INDIRECT(AO557)*AO564*AO565</f>
        <v>2000000</v>
      </c>
      <c r="AP566" s="77" cm="1">
        <f t="array" aca="1" ref="AP566" ca="1">INDIRECT(AP557)*AP564*AP565</f>
        <v>2000000</v>
      </c>
      <c r="AQ566" s="77" cm="1">
        <f t="array" aca="1" ref="AQ566" ca="1">INDIRECT(AQ557)*AQ564*AQ565</f>
        <v>2000000</v>
      </c>
      <c r="AR566" s="77" cm="1">
        <f t="array" aca="1" ref="AR566" ca="1">INDIRECT(AR557)*AR564*AR565</f>
        <v>2000000</v>
      </c>
      <c r="AS566" s="77" cm="1">
        <f t="array" aca="1" ref="AS566" ca="1">INDIRECT(AS557)*AS564*AS565</f>
        <v>2000000</v>
      </c>
      <c r="AT566" s="77" cm="1">
        <f t="array" aca="1" ref="AT566" ca="1">INDIRECT(AT557)*AT564*AT565</f>
        <v>2000000</v>
      </c>
      <c r="AU566" s="77" cm="1">
        <f t="array" aca="1" ref="AU566" ca="1">INDIRECT(AU557)*AU564*AU565</f>
        <v>2000000</v>
      </c>
      <c r="AV566" s="77" cm="1">
        <f t="array" aca="1" ref="AV566" ca="1">INDIRECT(AV557)*AV564*AV565</f>
        <v>2000000</v>
      </c>
      <c r="AW566" s="77" cm="1">
        <f t="array" aca="1" ref="AW566" ca="1">INDIRECT(AW557)*AW564*AW565</f>
        <v>2000000</v>
      </c>
      <c r="AX566" s="77" cm="1">
        <f t="array" aca="1" ref="AX566" ca="1">INDIRECT(AX557)*AX564*AX565</f>
        <v>2000000</v>
      </c>
      <c r="AY566" s="77" cm="1">
        <f t="array" aca="1" ref="AY566" ca="1">INDIRECT(AY557)*AY564*AY565</f>
        <v>2000000</v>
      </c>
      <c r="AZ566" s="77" cm="1">
        <f t="array" aca="1" ref="AZ566" ca="1">INDIRECT(AZ557)*AZ564*AZ565</f>
        <v>2000000</v>
      </c>
      <c r="BA566" s="77" cm="1">
        <f t="array" aca="1" ref="BA566" ca="1">INDIRECT(BA557)*BA564*BA565</f>
        <v>2000000</v>
      </c>
      <c r="BB566" s="77" cm="1">
        <f t="array" aca="1" ref="BB566" ca="1">INDIRECT(BB557)*BB564*BB565</f>
        <v>2000000</v>
      </c>
      <c r="BC566" s="77" cm="1">
        <f t="array" aca="1" ref="BC566" ca="1">INDIRECT(BC557)*BC564*BC565</f>
        <v>2000000</v>
      </c>
      <c r="BD566" s="77" cm="1">
        <f t="array" aca="1" ref="BD566" ca="1">INDIRECT(BD557)*BD564*BD565</f>
        <v>2000000</v>
      </c>
      <c r="BE566" s="77" cm="1">
        <f t="array" aca="1" ref="BE566" ca="1">INDIRECT(BE557)*BE564*BE565</f>
        <v>2000000</v>
      </c>
      <c r="BF566" s="77" cm="1">
        <f t="array" aca="1" ref="BF566" ca="1">INDIRECT(BF557)*BF564*BF565</f>
        <v>2000000</v>
      </c>
      <c r="BG566" s="77" cm="1">
        <f t="array" aca="1" ref="BG566" ca="1">INDIRECT(BG557)*BG564*BG565</f>
        <v>2000000</v>
      </c>
      <c r="BH566" s="77" cm="1">
        <f t="array" aca="1" ref="BH566" ca="1">INDIRECT(BH557)*BH564*BH565</f>
        <v>2000000</v>
      </c>
      <c r="BI566" s="77" cm="1">
        <f t="array" aca="1" ref="BI566" ca="1">INDIRECT(BI557)*BI564*BI565</f>
        <v>2000000</v>
      </c>
      <c r="BJ566" s="77" cm="1">
        <f t="array" aca="1" ref="BJ566" ca="1">INDIRECT(BJ557)*BJ564*BJ565</f>
        <v>2000000</v>
      </c>
      <c r="BK566" s="77" cm="1">
        <f t="array" aca="1" ref="BK566" ca="1">INDIRECT(BK557)*BK564*BK565</f>
        <v>2000000</v>
      </c>
      <c r="BL566" s="77" cm="1">
        <f t="array" aca="1" ref="BL566" ca="1">INDIRECT(BL557)*BL564*BL565</f>
        <v>2000000</v>
      </c>
      <c r="BM566" s="77" cm="1">
        <f t="array" aca="1" ref="BM566" ca="1">INDIRECT(BM557)*BM564*BM565</f>
        <v>2000000</v>
      </c>
      <c r="BN566" s="77" cm="1">
        <f t="array" aca="1" ref="BN566" ca="1">INDIRECT(BN557)*BN564*BN565</f>
        <v>2000000</v>
      </c>
      <c r="BO566" s="77" cm="1">
        <f t="array" aca="1" ref="BO566" ca="1">INDIRECT(BO557)*BO564*BO565</f>
        <v>2000000</v>
      </c>
      <c r="BP566" s="77" cm="1">
        <f t="array" aca="1" ref="BP566" ca="1">INDIRECT(BP557)*BP564*BP565</f>
        <v>2000000</v>
      </c>
      <c r="BQ566" s="77" cm="1">
        <f t="array" aca="1" ref="BQ566" ca="1">INDIRECT(BQ557)*BQ564*BQ565</f>
        <v>2000000</v>
      </c>
      <c r="BR566" s="77" cm="1">
        <f t="array" aca="1" ref="BR566" ca="1">INDIRECT(BR557)*BR564*BR565</f>
        <v>2000000</v>
      </c>
      <c r="BS566" s="77" cm="1">
        <f t="array" aca="1" ref="BS566" ca="1">INDIRECT(BS557)*BS564*BS565</f>
        <v>2000000</v>
      </c>
      <c r="BT566" s="77" cm="1">
        <f t="array" aca="1" ref="BT566" ca="1">INDIRECT(BT557)*BT564*BT565</f>
        <v>2000000</v>
      </c>
      <c r="BU566" s="77" cm="1">
        <f t="array" aca="1" ref="BU566" ca="1">INDIRECT(BU557)*BU564*BU565</f>
        <v>2000000</v>
      </c>
      <c r="BV566" s="77" cm="1">
        <f t="array" aca="1" ref="BV566" ca="1">INDIRECT(BV557)*BV564*BV565</f>
        <v>2000000</v>
      </c>
      <c r="BW566" s="77" cm="1">
        <f t="array" aca="1" ref="BW566" ca="1">INDIRECT(BW557)*BW564*BW565</f>
        <v>2000000</v>
      </c>
      <c r="BX566" s="77" cm="1">
        <f t="array" aca="1" ref="BX566" ca="1">INDIRECT(BX557)*BX564*BX565</f>
        <v>2000000</v>
      </c>
      <c r="BY566" s="77" cm="1">
        <f t="array" aca="1" ref="BY566" ca="1">INDIRECT(BY557)*BY564*BY565</f>
        <v>2000000</v>
      </c>
      <c r="BZ566" s="77" cm="1">
        <f t="array" aca="1" ref="BZ566" ca="1">INDIRECT(BZ557)*BZ564*BZ565</f>
        <v>2000000</v>
      </c>
      <c r="CA566" s="77" cm="1">
        <f t="array" aca="1" ref="CA566" ca="1">INDIRECT(CA557)*CA564*CA565</f>
        <v>2000000</v>
      </c>
      <c r="CB566" s="77" cm="1">
        <f t="array" aca="1" ref="CB566" ca="1">INDIRECT(CB557)*CB564*CB565</f>
        <v>2000000</v>
      </c>
      <c r="CC566" s="77" cm="1">
        <f t="array" aca="1" ref="CC566" ca="1">INDIRECT(CC557)*CC564*CC565</f>
        <v>2000000</v>
      </c>
      <c r="CD566" s="77" cm="1">
        <f t="array" aca="1" ref="CD566" ca="1">INDIRECT(CD557)*CD564*CD565</f>
        <v>2000000</v>
      </c>
      <c r="CE566" s="77" cm="1">
        <f t="array" aca="1" ref="CE566" ca="1">INDIRECT(CE557)*CE564*CE565</f>
        <v>2000000</v>
      </c>
      <c r="CF566" s="77" cm="1">
        <f t="array" aca="1" ref="CF566" ca="1">INDIRECT(CF557)*CF564*CF565</f>
        <v>2000000</v>
      </c>
      <c r="CG566" s="77" cm="1">
        <f t="array" aca="1" ref="CG566" ca="1">INDIRECT(CG557)*CG564*CG565</f>
        <v>2000000</v>
      </c>
      <c r="CH566" s="77" cm="1">
        <f t="array" aca="1" ref="CH566" ca="1">INDIRECT(CH557)*CH564*CH565</f>
        <v>2000000</v>
      </c>
      <c r="CI566" s="77" cm="1">
        <f t="array" aca="1" ref="CI566" ca="1">INDIRECT(CI557)*CI564*CI565</f>
        <v>2000000</v>
      </c>
      <c r="CJ566" s="77" cm="1">
        <f t="array" aca="1" ref="CJ566" ca="1">INDIRECT(CJ557)*CJ564*CJ565</f>
        <v>2000000</v>
      </c>
      <c r="CK566" s="77" cm="1">
        <f t="array" aca="1" ref="CK566" ca="1">INDIRECT(CK557)*CK564*CK565</f>
        <v>2000000</v>
      </c>
    </row>
    <row r="567" spans="2:89" x14ac:dyDescent="0.35">
      <c r="B567" s="123"/>
      <c r="D567" t="s">
        <v>749</v>
      </c>
      <c r="E567" s="8" t="str">
        <f t="shared" ref="E567" si="516">ROW()&amp;" "&amp;D567</f>
        <v>567 MONTHRENT-PV</v>
      </c>
      <c r="G567" t="s">
        <v>244</v>
      </c>
      <c r="H567" s="31"/>
      <c r="I567" s="73"/>
      <c r="J567" s="73"/>
      <c r="K567" s="33"/>
      <c r="L567" s="33"/>
      <c r="M567" s="33"/>
      <c r="N567" s="33"/>
      <c r="O567" s="33"/>
      <c r="P567" s="33"/>
      <c r="R567" s="38"/>
      <c r="S567" s="77"/>
      <c r="T567" s="77"/>
      <c r="U567" s="77"/>
      <c r="V567" s="77"/>
      <c r="W567" s="77"/>
      <c r="X567" s="77"/>
      <c r="Y567" s="77"/>
      <c r="Z567" s="77"/>
      <c r="AA567" s="77"/>
      <c r="AB567" s="77"/>
      <c r="AC567" s="77"/>
      <c r="AD567" s="77"/>
      <c r="AE567" s="77"/>
      <c r="AF567" s="77"/>
      <c r="AG567" s="77"/>
      <c r="AH567" s="77"/>
      <c r="AI567" s="77"/>
      <c r="AJ567" s="77"/>
      <c r="AK567" s="77"/>
      <c r="AL567" s="77"/>
      <c r="AM567" s="77"/>
      <c r="AN567" s="77"/>
      <c r="AO567" s="77"/>
      <c r="AP567" s="77"/>
      <c r="AQ567" s="77"/>
      <c r="AR567" s="77"/>
      <c r="AS567" s="77"/>
      <c r="AT567" s="77"/>
      <c r="AU567" s="77"/>
      <c r="AV567" s="77"/>
      <c r="AW567" s="77"/>
      <c r="AX567" s="77"/>
      <c r="AY567" s="77"/>
      <c r="AZ567" s="77"/>
      <c r="BA567" s="77"/>
      <c r="BB567" s="77"/>
      <c r="BC567" s="77"/>
      <c r="BD567" s="77"/>
      <c r="BE567" s="77"/>
      <c r="BF567" s="77"/>
      <c r="BG567" s="77"/>
      <c r="BH567" s="77"/>
      <c r="BI567" s="77"/>
      <c r="BJ567" s="77"/>
      <c r="BK567" s="77"/>
      <c r="BL567" s="77"/>
      <c r="BM567" s="77"/>
      <c r="BN567" s="77"/>
      <c r="BO567" s="77"/>
      <c r="BP567" s="77"/>
      <c r="BQ567" s="77"/>
      <c r="BR567" s="77"/>
      <c r="BS567" s="77"/>
      <c r="BT567" s="77"/>
      <c r="BU567" s="77"/>
      <c r="BV567" s="77"/>
      <c r="BW567" s="77"/>
      <c r="BX567" s="77"/>
      <c r="BY567" s="77"/>
      <c r="BZ567" s="77"/>
      <c r="CA567" s="77"/>
      <c r="CB567" s="77"/>
      <c r="CC567" s="77"/>
      <c r="CD567" s="77"/>
      <c r="CE567" s="77"/>
      <c r="CF567" s="77"/>
      <c r="CG567" s="77"/>
      <c r="CH567" s="77"/>
      <c r="CI567" s="77"/>
      <c r="CJ567" s="77"/>
      <c r="CK567" s="77"/>
    </row>
    <row r="568" spans="2:89" x14ac:dyDescent="0.35">
      <c r="B568" s="132" t="str">
        <f>B554</f>
        <v>(Primary label)</v>
      </c>
      <c r="D568" t="s">
        <v>749</v>
      </c>
      <c r="E568" s="8" t="str">
        <f t="shared" ref="E568:E575" si="517">ROW()&amp;" "&amp;D568</f>
        <v>568 MONTHRENT-PV</v>
      </c>
      <c r="G568" t="s">
        <v>332</v>
      </c>
      <c r="H568" s="31"/>
      <c r="I568" s="73"/>
      <c r="J568" s="73"/>
      <c r="K568" s="39"/>
      <c r="L568" s="39"/>
      <c r="M568" s="39"/>
      <c r="N568" s="39"/>
      <c r="O568" s="39"/>
      <c r="P568" s="39"/>
      <c r="R568" s="38"/>
      <c r="S568" s="76"/>
      <c r="T568" s="76"/>
      <c r="U568" s="76"/>
      <c r="V568" s="76"/>
      <c r="W568" s="76"/>
      <c r="X568" s="76"/>
      <c r="Y568" s="76"/>
      <c r="Z568" s="76"/>
      <c r="AA568" s="76"/>
      <c r="AB568" s="76"/>
      <c r="AC568" s="76"/>
      <c r="AD568" s="76"/>
      <c r="AE568" s="76"/>
      <c r="AF568" s="76"/>
      <c r="AG568" s="76"/>
      <c r="AH568" s="76"/>
      <c r="AI568" s="76"/>
      <c r="AJ568" s="76"/>
      <c r="AK568" s="76"/>
      <c r="AL568" s="76"/>
      <c r="AM568" s="76"/>
      <c r="AN568" s="76"/>
      <c r="AO568" s="76"/>
      <c r="AP568" s="76"/>
      <c r="AQ568" s="76"/>
      <c r="AR568" s="76"/>
      <c r="AS568" s="76"/>
      <c r="AT568" s="76"/>
      <c r="AU568" s="76"/>
      <c r="AV568" s="76"/>
      <c r="AW568" s="76"/>
      <c r="AX568" s="76"/>
      <c r="AY568" s="76"/>
      <c r="AZ568" s="76"/>
      <c r="BA568" s="76"/>
      <c r="BB568" s="76"/>
      <c r="BC568" s="76"/>
      <c r="BD568" s="76"/>
      <c r="BE568" s="76"/>
      <c r="BF568" s="76"/>
      <c r="BG568" s="76"/>
      <c r="BH568" s="76"/>
      <c r="BI568" s="76"/>
      <c r="BJ568" s="76"/>
      <c r="BK568" s="76"/>
      <c r="BL568" s="76"/>
      <c r="BM568" s="76"/>
      <c r="BN568" s="76"/>
      <c r="BO568" s="76"/>
      <c r="BP568" s="76"/>
      <c r="BQ568" s="76"/>
      <c r="BR568" s="76"/>
      <c r="BS568" s="76"/>
      <c r="BT568" s="76"/>
      <c r="BU568" s="76"/>
      <c r="BV568" s="76"/>
      <c r="BW568" s="76"/>
      <c r="BX568" s="76"/>
      <c r="BY568" s="76"/>
      <c r="BZ568" s="76"/>
      <c r="CA568" s="76"/>
      <c r="CB568" s="76"/>
      <c r="CC568" s="76"/>
      <c r="CD568" s="76"/>
      <c r="CE568" s="76"/>
      <c r="CF568" s="76"/>
      <c r="CG568" s="76"/>
      <c r="CH568" s="76"/>
      <c r="CI568" s="76"/>
      <c r="CJ568" s="76"/>
      <c r="CK568" s="76"/>
    </row>
    <row r="569" spans="2:89" x14ac:dyDescent="0.35">
      <c r="B569" s="235" t="str">
        <f>IFERROR(SUBSTITUTE(B562,":",""),"no unit")</f>
        <v>unit</v>
      </c>
      <c r="D569" t="s">
        <v>749</v>
      </c>
      <c r="E569" s="8" t="str">
        <f t="shared" ref="E569:E574" si="518">ROW()&amp;" "&amp;D569</f>
        <v>569 MONTHRENT-PV</v>
      </c>
      <c r="G569" t="s">
        <v>332</v>
      </c>
      <c r="H569" s="31"/>
      <c r="I569" s="73"/>
      <c r="J569" s="73"/>
      <c r="K569" s="39"/>
      <c r="L569" s="39"/>
      <c r="M569" s="39"/>
      <c r="N569" s="39"/>
      <c r="O569" s="39"/>
      <c r="P569" s="39"/>
      <c r="R569" s="38"/>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row>
    <row r="570" spans="2:89" x14ac:dyDescent="0.35">
      <c r="B570" s="132" t="str">
        <f>B556</f>
        <v>Primary revenue driver</v>
      </c>
      <c r="D570" t="s">
        <v>749</v>
      </c>
      <c r="E570" s="8" t="str">
        <f t="shared" si="518"/>
        <v>570 MONTHRENT-PV</v>
      </c>
      <c r="G570" t="s">
        <v>332</v>
      </c>
      <c r="H570" s="31"/>
      <c r="I570" s="73"/>
      <c r="J570" s="73"/>
      <c r="K570" s="39"/>
      <c r="L570" s="39"/>
      <c r="M570" s="39"/>
      <c r="N570" s="39"/>
      <c r="O570" s="39"/>
      <c r="P570" s="39"/>
      <c r="R570" s="38"/>
      <c r="S570" s="199" t="str">
        <f t="shared" ref="S570" si="519">ADDRESS(ROW(S566),COLUMN(S566),2)</f>
        <v>S$566</v>
      </c>
      <c r="T570" s="199" t="str">
        <f t="shared" ref="T570:AX570" si="520">ADDRESS(ROW(T566),COLUMN(T566),2)</f>
        <v>T$566</v>
      </c>
      <c r="U570" s="199" t="str">
        <f t="shared" si="520"/>
        <v>U$566</v>
      </c>
      <c r="V570" s="199" t="str">
        <f t="shared" si="520"/>
        <v>V$566</v>
      </c>
      <c r="W570" s="199" t="str">
        <f t="shared" si="520"/>
        <v>W$566</v>
      </c>
      <c r="X570" s="199" t="str">
        <f t="shared" si="520"/>
        <v>X$566</v>
      </c>
      <c r="Y570" s="199" t="str">
        <f t="shared" si="520"/>
        <v>Y$566</v>
      </c>
      <c r="Z570" s="199" t="str">
        <f t="shared" si="520"/>
        <v>Z$566</v>
      </c>
      <c r="AA570" s="199" t="str">
        <f t="shared" si="520"/>
        <v>AA$566</v>
      </c>
      <c r="AB570" s="199" t="str">
        <f t="shared" si="520"/>
        <v>AB$566</v>
      </c>
      <c r="AC570" s="199" t="str">
        <f t="shared" si="520"/>
        <v>AC$566</v>
      </c>
      <c r="AD570" s="199" t="str">
        <f t="shared" si="520"/>
        <v>AD$566</v>
      </c>
      <c r="AE570" s="199" t="str">
        <f t="shared" si="520"/>
        <v>AE$566</v>
      </c>
      <c r="AF570" s="199" t="str">
        <f t="shared" si="520"/>
        <v>AF$566</v>
      </c>
      <c r="AG570" s="199" t="str">
        <f t="shared" si="520"/>
        <v>AG$566</v>
      </c>
      <c r="AH570" s="199" t="str">
        <f t="shared" si="520"/>
        <v>AH$566</v>
      </c>
      <c r="AI570" s="199" t="str">
        <f t="shared" si="520"/>
        <v>AI$566</v>
      </c>
      <c r="AJ570" s="199" t="str">
        <f t="shared" si="520"/>
        <v>AJ$566</v>
      </c>
      <c r="AK570" s="199" t="str">
        <f t="shared" si="520"/>
        <v>AK$566</v>
      </c>
      <c r="AL570" s="199" t="str">
        <f t="shared" si="520"/>
        <v>AL$566</v>
      </c>
      <c r="AM570" s="199" t="str">
        <f t="shared" si="520"/>
        <v>AM$566</v>
      </c>
      <c r="AN570" s="199" t="str">
        <f t="shared" si="520"/>
        <v>AN$566</v>
      </c>
      <c r="AO570" s="199" t="str">
        <f t="shared" si="520"/>
        <v>AO$566</v>
      </c>
      <c r="AP570" s="199" t="str">
        <f t="shared" si="520"/>
        <v>AP$566</v>
      </c>
      <c r="AQ570" s="199" t="str">
        <f t="shared" si="520"/>
        <v>AQ$566</v>
      </c>
      <c r="AR570" s="199" t="str">
        <f t="shared" si="520"/>
        <v>AR$566</v>
      </c>
      <c r="AS570" s="199" t="str">
        <f t="shared" si="520"/>
        <v>AS$566</v>
      </c>
      <c r="AT570" s="199" t="str">
        <f t="shared" si="520"/>
        <v>AT$566</v>
      </c>
      <c r="AU570" s="199" t="str">
        <f t="shared" si="520"/>
        <v>AU$566</v>
      </c>
      <c r="AV570" s="199" t="str">
        <f t="shared" si="520"/>
        <v>AV$566</v>
      </c>
      <c r="AW570" s="199" t="str">
        <f t="shared" si="520"/>
        <v>AW$566</v>
      </c>
      <c r="AX570" s="199" t="str">
        <f t="shared" si="520"/>
        <v>AX$566</v>
      </c>
      <c r="AY570" s="199" t="str">
        <f t="shared" ref="AY570:BX570" si="521">ADDRESS(ROW(AY566),COLUMN(AY566),2)</f>
        <v>AY$566</v>
      </c>
      <c r="AZ570" s="199" t="str">
        <f t="shared" si="521"/>
        <v>AZ$566</v>
      </c>
      <c r="BA570" s="199" t="str">
        <f t="shared" si="521"/>
        <v>BA$566</v>
      </c>
      <c r="BB570" s="199" t="str">
        <f t="shared" si="521"/>
        <v>BB$566</v>
      </c>
      <c r="BC570" s="199" t="str">
        <f t="shared" si="521"/>
        <v>BC$566</v>
      </c>
      <c r="BD570" s="199" t="str">
        <f t="shared" si="521"/>
        <v>BD$566</v>
      </c>
      <c r="BE570" s="199" t="str">
        <f t="shared" si="521"/>
        <v>BE$566</v>
      </c>
      <c r="BF570" s="199" t="str">
        <f t="shared" si="521"/>
        <v>BF$566</v>
      </c>
      <c r="BG570" s="199" t="str">
        <f t="shared" si="521"/>
        <v>BG$566</v>
      </c>
      <c r="BH570" s="199" t="str">
        <f t="shared" si="521"/>
        <v>BH$566</v>
      </c>
      <c r="BI570" s="199" t="str">
        <f t="shared" si="521"/>
        <v>BI$566</v>
      </c>
      <c r="BJ570" s="199" t="str">
        <f t="shared" si="521"/>
        <v>BJ$566</v>
      </c>
      <c r="BK570" s="199" t="str">
        <f t="shared" si="521"/>
        <v>BK$566</v>
      </c>
      <c r="BL570" s="199" t="str">
        <f t="shared" si="521"/>
        <v>BL$566</v>
      </c>
      <c r="BM570" s="199" t="str">
        <f t="shared" si="521"/>
        <v>BM$566</v>
      </c>
      <c r="BN570" s="199" t="str">
        <f t="shared" si="521"/>
        <v>BN$566</v>
      </c>
      <c r="BO570" s="199" t="str">
        <f t="shared" si="521"/>
        <v>BO$566</v>
      </c>
      <c r="BP570" s="199" t="str">
        <f t="shared" si="521"/>
        <v>BP$566</v>
      </c>
      <c r="BQ570" s="199" t="str">
        <f t="shared" si="521"/>
        <v>BQ$566</v>
      </c>
      <c r="BR570" s="199" t="str">
        <f t="shared" si="521"/>
        <v>BR$566</v>
      </c>
      <c r="BS570" s="199" t="str">
        <f t="shared" si="521"/>
        <v>BS$566</v>
      </c>
      <c r="BT570" s="199" t="str">
        <f t="shared" si="521"/>
        <v>BT$566</v>
      </c>
      <c r="BU570" s="199" t="str">
        <f t="shared" si="521"/>
        <v>BU$566</v>
      </c>
      <c r="BV570" s="199" t="str">
        <f t="shared" si="521"/>
        <v>BV$566</v>
      </c>
      <c r="BW570" s="199" t="str">
        <f t="shared" si="521"/>
        <v>BW$566</v>
      </c>
      <c r="BX570" s="199" t="str">
        <f t="shared" si="521"/>
        <v>BX$566</v>
      </c>
      <c r="BY570" s="199" t="str">
        <f>BY556</f>
        <v>BY$16</v>
      </c>
      <c r="BZ570" s="199" t="str">
        <f t="shared" ref="BZ570:CK570" si="522">ADDRESS(ROW(BZ566),COLUMN(BZ566),2)</f>
        <v>BZ$566</v>
      </c>
      <c r="CA570" s="199" t="str">
        <f t="shared" si="522"/>
        <v>CA$566</v>
      </c>
      <c r="CB570" s="199" t="str">
        <f t="shared" si="522"/>
        <v>CB$566</v>
      </c>
      <c r="CC570" s="199" t="str">
        <f t="shared" si="522"/>
        <v>CC$566</v>
      </c>
      <c r="CD570" s="199" t="str">
        <f t="shared" si="522"/>
        <v>CD$566</v>
      </c>
      <c r="CE570" s="199" t="str">
        <f t="shared" si="522"/>
        <v>CE$566</v>
      </c>
      <c r="CF570" s="199" t="str">
        <f t="shared" si="522"/>
        <v>CF$566</v>
      </c>
      <c r="CG570" s="199" t="str">
        <f t="shared" si="522"/>
        <v>CG$566</v>
      </c>
      <c r="CH570" s="199" t="str">
        <f t="shared" si="522"/>
        <v>CH$566</v>
      </c>
      <c r="CI570" s="199" t="str">
        <f t="shared" si="522"/>
        <v>CI$566</v>
      </c>
      <c r="CJ570" s="199" t="str">
        <f t="shared" si="522"/>
        <v>CJ$566</v>
      </c>
      <c r="CK570" s="199" t="str">
        <f t="shared" si="522"/>
        <v>CK$566</v>
      </c>
    </row>
    <row r="571" spans="2:89" x14ac:dyDescent="0.35">
      <c r="B571" s="132" t="str">
        <f>B557</f>
        <v>Primary volume driver</v>
      </c>
      <c r="D571" t="s">
        <v>749</v>
      </c>
      <c r="E571" s="8" t="str">
        <f t="shared" si="518"/>
        <v>571 MONTHRENT-PV</v>
      </c>
      <c r="G571" t="s">
        <v>332</v>
      </c>
      <c r="H571" s="31"/>
      <c r="I571" s="73"/>
      <c r="J571" s="73"/>
      <c r="K571" s="39"/>
      <c r="L571" s="39"/>
      <c r="M571" s="39"/>
      <c r="N571" s="39"/>
      <c r="O571" s="39"/>
      <c r="P571" s="39"/>
      <c r="R571" s="38"/>
      <c r="S571" s="76" t="str">
        <f t="shared" ref="S571" si="523">S561</f>
        <v>S$19</v>
      </c>
      <c r="T571" s="76" t="str">
        <f t="shared" ref="T571:AX571" si="524">T561</f>
        <v>T$19</v>
      </c>
      <c r="U571" s="76" t="str">
        <f t="shared" si="524"/>
        <v>U$19</v>
      </c>
      <c r="V571" s="76" t="str">
        <f t="shared" si="524"/>
        <v>V$19</v>
      </c>
      <c r="W571" s="76" t="str">
        <f t="shared" si="524"/>
        <v>W$19</v>
      </c>
      <c r="X571" s="76" t="str">
        <f t="shared" si="524"/>
        <v>X$19</v>
      </c>
      <c r="Y571" s="76" t="str">
        <f t="shared" si="524"/>
        <v>Y$19</v>
      </c>
      <c r="Z571" s="76" t="str">
        <f t="shared" si="524"/>
        <v>Z$19</v>
      </c>
      <c r="AA571" s="76" t="str">
        <f t="shared" si="524"/>
        <v>AA$19</v>
      </c>
      <c r="AB571" s="76" t="str">
        <f t="shared" si="524"/>
        <v>AB$19</v>
      </c>
      <c r="AC571" s="76" t="str">
        <f t="shared" si="524"/>
        <v>AC$19</v>
      </c>
      <c r="AD571" s="76" t="str">
        <f t="shared" si="524"/>
        <v>AD$19</v>
      </c>
      <c r="AE571" s="76" t="str">
        <f t="shared" si="524"/>
        <v>AE$19</v>
      </c>
      <c r="AF571" s="76" t="str">
        <f t="shared" si="524"/>
        <v>AF$19</v>
      </c>
      <c r="AG571" s="76" t="str">
        <f t="shared" si="524"/>
        <v>AG$19</v>
      </c>
      <c r="AH571" s="76" t="str">
        <f t="shared" si="524"/>
        <v>AH$19</v>
      </c>
      <c r="AI571" s="76" t="str">
        <f t="shared" si="524"/>
        <v>AI$19</v>
      </c>
      <c r="AJ571" s="76" t="str">
        <f t="shared" si="524"/>
        <v>AJ$19</v>
      </c>
      <c r="AK571" s="76" t="str">
        <f t="shared" si="524"/>
        <v>AK$19</v>
      </c>
      <c r="AL571" s="76" t="str">
        <f t="shared" si="524"/>
        <v>AL$19</v>
      </c>
      <c r="AM571" s="76" t="str">
        <f t="shared" si="524"/>
        <v>AM$19</v>
      </c>
      <c r="AN571" s="76" t="str">
        <f t="shared" si="524"/>
        <v>AN$19</v>
      </c>
      <c r="AO571" s="76" t="str">
        <f t="shared" si="524"/>
        <v>AO$19</v>
      </c>
      <c r="AP571" s="76" t="str">
        <f t="shared" si="524"/>
        <v>AP$19</v>
      </c>
      <c r="AQ571" s="76" t="str">
        <f t="shared" si="524"/>
        <v>AQ$19</v>
      </c>
      <c r="AR571" s="76" t="str">
        <f t="shared" si="524"/>
        <v>AR$19</v>
      </c>
      <c r="AS571" s="76" t="str">
        <f t="shared" si="524"/>
        <v>AS$19</v>
      </c>
      <c r="AT571" s="76" t="str">
        <f t="shared" si="524"/>
        <v>AT$19</v>
      </c>
      <c r="AU571" s="76" t="str">
        <f t="shared" si="524"/>
        <v>AU$19</v>
      </c>
      <c r="AV571" s="76" t="str">
        <f t="shared" si="524"/>
        <v>AV$19</v>
      </c>
      <c r="AW571" s="76" t="str">
        <f t="shared" si="524"/>
        <v>AW$19</v>
      </c>
      <c r="AX571" s="76" t="str">
        <f t="shared" si="524"/>
        <v>AX$19</v>
      </c>
      <c r="AY571" s="76" t="str">
        <f t="shared" ref="AY571:CD571" si="525">AY561</f>
        <v>AY$19</v>
      </c>
      <c r="AZ571" s="76" t="str">
        <f t="shared" si="525"/>
        <v>AZ$19</v>
      </c>
      <c r="BA571" s="76" t="str">
        <f t="shared" si="525"/>
        <v>BA$19</v>
      </c>
      <c r="BB571" s="76" t="str">
        <f t="shared" si="525"/>
        <v>BB$19</v>
      </c>
      <c r="BC571" s="76" t="str">
        <f t="shared" si="525"/>
        <v>BC$19</v>
      </c>
      <c r="BD571" s="76" t="str">
        <f t="shared" si="525"/>
        <v>BD$19</v>
      </c>
      <c r="BE571" s="76" t="str">
        <f t="shared" si="525"/>
        <v>BE$19</v>
      </c>
      <c r="BF571" s="76" t="str">
        <f t="shared" si="525"/>
        <v>BF$19</v>
      </c>
      <c r="BG571" s="76" t="str">
        <f t="shared" si="525"/>
        <v>BG$19</v>
      </c>
      <c r="BH571" s="76" t="str">
        <f t="shared" si="525"/>
        <v>BH$19</v>
      </c>
      <c r="BI571" s="76" t="str">
        <f t="shared" si="525"/>
        <v>BI$19</v>
      </c>
      <c r="BJ571" s="76" t="str">
        <f t="shared" si="525"/>
        <v>BJ$19</v>
      </c>
      <c r="BK571" s="76" t="str">
        <f t="shared" si="525"/>
        <v>BK$19</v>
      </c>
      <c r="BL571" s="76" t="str">
        <f t="shared" si="525"/>
        <v>BL$19</v>
      </c>
      <c r="BM571" s="76" t="str">
        <f t="shared" si="525"/>
        <v>BM$19</v>
      </c>
      <c r="BN571" s="76" t="str">
        <f t="shared" si="525"/>
        <v>BN$19</v>
      </c>
      <c r="BO571" s="76" t="str">
        <f t="shared" si="525"/>
        <v>BO$19</v>
      </c>
      <c r="BP571" s="76" t="str">
        <f t="shared" si="525"/>
        <v>BP$19</v>
      </c>
      <c r="BQ571" s="76" t="str">
        <f t="shared" si="525"/>
        <v>BQ$19</v>
      </c>
      <c r="BR571" s="76" t="str">
        <f t="shared" si="525"/>
        <v>BR$19</v>
      </c>
      <c r="BS571" s="76" t="str">
        <f t="shared" si="525"/>
        <v>BS$19</v>
      </c>
      <c r="BT571" s="76" t="str">
        <f t="shared" si="525"/>
        <v>BT$19</v>
      </c>
      <c r="BU571" s="76" t="str">
        <f t="shared" si="525"/>
        <v>BU$19</v>
      </c>
      <c r="BV571" s="76" t="str">
        <f t="shared" si="525"/>
        <v>BV$19</v>
      </c>
      <c r="BW571" s="76" t="str">
        <f t="shared" si="525"/>
        <v>BW$19</v>
      </c>
      <c r="BX571" s="76" t="str">
        <f t="shared" si="525"/>
        <v>BX$19</v>
      </c>
      <c r="BY571" s="76" t="str">
        <f t="shared" si="525"/>
        <v>BY$19</v>
      </c>
      <c r="BZ571" s="76" t="str">
        <f t="shared" si="525"/>
        <v>BZ$19</v>
      </c>
      <c r="CA571" s="76" t="str">
        <f t="shared" si="525"/>
        <v>CA$19</v>
      </c>
      <c r="CB571" s="76" t="str">
        <f t="shared" si="525"/>
        <v>CB$19</v>
      </c>
      <c r="CC571" s="76" t="str">
        <f t="shared" si="525"/>
        <v>CC$19</v>
      </c>
      <c r="CD571" s="76" t="str">
        <f t="shared" si="525"/>
        <v>CD$19</v>
      </c>
      <c r="CE571" s="76" t="str">
        <f t="shared" ref="CE571:CK571" si="526">CE561</f>
        <v>CE$19</v>
      </c>
      <c r="CF571" s="76" t="str">
        <f t="shared" si="526"/>
        <v>CF$19</v>
      </c>
      <c r="CG571" s="76" t="str">
        <f t="shared" si="526"/>
        <v>CG$19</v>
      </c>
      <c r="CH571" s="76" t="str">
        <f t="shared" si="526"/>
        <v>CH$19</v>
      </c>
      <c r="CI571" s="76" t="str">
        <f t="shared" si="526"/>
        <v>CI$19</v>
      </c>
      <c r="CJ571" s="76" t="str">
        <f t="shared" si="526"/>
        <v>CJ$19</v>
      </c>
      <c r="CK571" s="76" t="str">
        <f t="shared" si="526"/>
        <v>CK$19</v>
      </c>
    </row>
    <row r="572" spans="2:89" x14ac:dyDescent="0.35">
      <c r="B572" s="132" t="str">
        <f>B558</f>
        <v>(Secondary label)</v>
      </c>
      <c r="D572" t="s">
        <v>749</v>
      </c>
      <c r="E572" s="8" t="str">
        <f t="shared" si="518"/>
        <v>572 MONTHRENT-PV</v>
      </c>
      <c r="G572" t="s">
        <v>332</v>
      </c>
      <c r="H572" s="12"/>
      <c r="I572" s="60"/>
      <c r="J572" s="60"/>
      <c r="K572" s="15"/>
      <c r="L572" s="15"/>
      <c r="M572" s="15"/>
      <c r="N572" s="15"/>
      <c r="O572" s="15"/>
      <c r="P572" s="15"/>
      <c r="R572" s="15"/>
      <c r="S572" s="76"/>
      <c r="T572" s="76"/>
      <c r="U572" s="76"/>
      <c r="V572" s="76"/>
      <c r="W572" s="76"/>
      <c r="X572" s="76"/>
      <c r="Y572" s="76"/>
      <c r="Z572" s="76"/>
      <c r="AA572" s="76"/>
      <c r="AB572" s="76"/>
      <c r="AC572" s="76"/>
      <c r="AD572" s="76"/>
      <c r="AE572" s="76"/>
      <c r="AF572" s="76"/>
      <c r="AG572" s="76"/>
      <c r="AH572" s="76"/>
      <c r="AI572" s="76"/>
      <c r="AJ572" s="76"/>
      <c r="AK572" s="76"/>
      <c r="AL572" s="76"/>
      <c r="AM572" s="76"/>
      <c r="AN572" s="76"/>
      <c r="AO572" s="76"/>
      <c r="AP572" s="76"/>
      <c r="AQ572" s="76"/>
      <c r="AR572" s="76"/>
      <c r="AS572" s="76"/>
      <c r="AT572" s="76"/>
      <c r="AU572" s="76"/>
      <c r="AV572" s="76"/>
      <c r="AW572" s="76"/>
      <c r="AX572" s="76"/>
      <c r="AY572" s="76"/>
      <c r="AZ572" s="76"/>
      <c r="BA572" s="76"/>
      <c r="BB572" s="76"/>
      <c r="BC572" s="76"/>
      <c r="BD572" s="76"/>
      <c r="BE572" s="76"/>
      <c r="BF572" s="76"/>
      <c r="BG572" s="76"/>
      <c r="BH572" s="76"/>
      <c r="BI572" s="76"/>
      <c r="BJ572" s="76"/>
      <c r="BK572" s="76"/>
      <c r="BL572" s="76"/>
      <c r="BM572" s="76"/>
      <c r="BN572" s="76"/>
      <c r="BO572" s="76"/>
      <c r="BP572" s="76"/>
      <c r="BQ572" s="76"/>
      <c r="BR572" s="76"/>
      <c r="BS572" s="76"/>
      <c r="BT572" s="76"/>
      <c r="BU572" s="76"/>
      <c r="BV572" s="76"/>
      <c r="BW572" s="76"/>
      <c r="BX572" s="76"/>
      <c r="BY572" s="76"/>
      <c r="BZ572" s="76"/>
      <c r="CA572" s="76"/>
      <c r="CB572" s="76"/>
      <c r="CC572" s="76"/>
      <c r="CD572" s="76"/>
      <c r="CE572" s="76"/>
      <c r="CF572" s="76"/>
      <c r="CG572" s="76"/>
      <c r="CH572" s="76"/>
      <c r="CI572" s="76"/>
      <c r="CJ572" s="76"/>
      <c r="CK572" s="76"/>
    </row>
    <row r="573" spans="2:89" x14ac:dyDescent="0.35">
      <c r="B573" s="132" t="str">
        <f>B559</f>
        <v xml:space="preserve">secondary unit </v>
      </c>
      <c r="D573" t="s">
        <v>749</v>
      </c>
      <c r="E573" s="8" t="str">
        <f t="shared" si="518"/>
        <v>573 MONTHRENT-PV</v>
      </c>
      <c r="G573" t="s">
        <v>332</v>
      </c>
      <c r="H573" s="12"/>
      <c r="I573" s="60"/>
      <c r="J573" s="60"/>
      <c r="K573" s="15"/>
      <c r="L573" s="15"/>
      <c r="M573" s="15"/>
      <c r="N573" s="15"/>
      <c r="O573" s="15"/>
      <c r="P573" s="15"/>
      <c r="R573" s="15"/>
      <c r="S573" s="76"/>
      <c r="T573" s="76"/>
      <c r="U573" s="76"/>
      <c r="V573" s="76"/>
      <c r="W573" s="76"/>
      <c r="X573" s="76"/>
      <c r="Y573" s="76"/>
      <c r="Z573" s="76"/>
      <c r="AA573" s="76"/>
      <c r="AB573" s="76"/>
      <c r="AC573" s="76"/>
      <c r="AD573" s="76"/>
      <c r="AE573" s="76"/>
      <c r="AF573" s="76"/>
      <c r="AG573" s="76"/>
      <c r="AH573" s="76"/>
      <c r="AI573" s="76"/>
      <c r="AJ573" s="76"/>
      <c r="AK573" s="76"/>
      <c r="AL573" s="76"/>
      <c r="AM573" s="76"/>
      <c r="AN573" s="76"/>
      <c r="AO573" s="76"/>
      <c r="AP573" s="76"/>
      <c r="AQ573" s="76"/>
      <c r="AR573" s="76"/>
      <c r="AS573" s="76"/>
      <c r="AT573" s="76"/>
      <c r="AU573" s="76"/>
      <c r="AV573" s="76"/>
      <c r="AW573" s="76"/>
      <c r="AX573" s="76"/>
      <c r="AY573" s="76"/>
      <c r="AZ573" s="76"/>
      <c r="BA573" s="76"/>
      <c r="BB573" s="76"/>
      <c r="BC573" s="76"/>
      <c r="BD573" s="76"/>
      <c r="BE573" s="76"/>
      <c r="BF573" s="76"/>
      <c r="BG573" s="76"/>
      <c r="BH573" s="76"/>
      <c r="BI573" s="76"/>
      <c r="BJ573" s="76"/>
      <c r="BK573" s="76"/>
      <c r="BL573" s="76"/>
      <c r="BM573" s="76"/>
      <c r="BN573" s="76"/>
      <c r="BO573" s="76"/>
      <c r="BP573" s="76"/>
      <c r="BQ573" s="76"/>
      <c r="BR573" s="76"/>
      <c r="BS573" s="76"/>
      <c r="BT573" s="76"/>
      <c r="BU573" s="76"/>
      <c r="BV573" s="76"/>
      <c r="BW573" s="76"/>
      <c r="BX573" s="76"/>
      <c r="BY573" s="76"/>
      <c r="BZ573" s="76"/>
      <c r="CA573" s="76"/>
      <c r="CB573" s="76"/>
      <c r="CC573" s="76"/>
      <c r="CD573" s="76"/>
      <c r="CE573" s="76"/>
      <c r="CF573" s="76"/>
      <c r="CG573" s="76"/>
      <c r="CH573" s="76"/>
      <c r="CI573" s="76"/>
      <c r="CJ573" s="76"/>
      <c r="CK573" s="76"/>
    </row>
    <row r="574" spans="2:89" x14ac:dyDescent="0.35">
      <c r="B574" s="132" t="str">
        <f>B560</f>
        <v>Secondary revenue driver</v>
      </c>
      <c r="D574" t="s">
        <v>749</v>
      </c>
      <c r="E574" s="8" t="str">
        <f t="shared" si="518"/>
        <v>574 MONTHRENT-PV</v>
      </c>
      <c r="G574" t="s">
        <v>332</v>
      </c>
      <c r="H574" s="12"/>
      <c r="I574" s="60"/>
      <c r="J574" s="60"/>
      <c r="K574" s="15"/>
      <c r="L574" s="15"/>
      <c r="M574" s="15"/>
      <c r="N574" s="15"/>
      <c r="O574" s="15"/>
      <c r="P574" s="15"/>
      <c r="R574" s="15"/>
      <c r="S574" s="76"/>
      <c r="T574" s="76"/>
      <c r="U574" s="76"/>
      <c r="V574" s="76"/>
      <c r="W574" s="76"/>
      <c r="X574" s="76"/>
      <c r="Y574" s="76"/>
      <c r="Z574" s="76"/>
      <c r="AA574" s="76"/>
      <c r="AB574" s="76"/>
      <c r="AC574" s="76"/>
      <c r="AD574" s="76"/>
      <c r="AE574" s="76"/>
      <c r="AF574" s="76"/>
      <c r="AG574" s="76"/>
      <c r="AH574" s="76"/>
      <c r="AI574" s="76"/>
      <c r="AJ574" s="76"/>
      <c r="AK574" s="76"/>
      <c r="AL574" s="76"/>
      <c r="AM574" s="76"/>
      <c r="AN574" s="76"/>
      <c r="AO574" s="76"/>
      <c r="AP574" s="76"/>
      <c r="AQ574" s="76"/>
      <c r="AR574" s="76"/>
      <c r="AS574" s="76"/>
      <c r="AT574" s="76"/>
      <c r="AU574" s="76"/>
      <c r="AV574" s="76"/>
      <c r="AW574" s="76"/>
      <c r="AX574" s="76"/>
      <c r="AY574" s="76"/>
      <c r="AZ574" s="76"/>
      <c r="BA574" s="76"/>
      <c r="BB574" s="76"/>
      <c r="BC574" s="76"/>
      <c r="BD574" s="76"/>
      <c r="BE574" s="76"/>
      <c r="BF574" s="76"/>
      <c r="BG574" s="76"/>
      <c r="BH574" s="76"/>
      <c r="BI574" s="76"/>
      <c r="BJ574" s="76"/>
      <c r="BK574" s="76"/>
      <c r="BL574" s="76"/>
      <c r="BM574" s="76"/>
      <c r="BN574" s="76"/>
      <c r="BO574" s="76"/>
      <c r="BP574" s="76"/>
      <c r="BQ574" s="76"/>
      <c r="BR574" s="76"/>
      <c r="BS574" s="76"/>
      <c r="BT574" s="76"/>
      <c r="BU574" s="76"/>
      <c r="BV574" s="76"/>
      <c r="BW574" s="76"/>
      <c r="BX574" s="76"/>
      <c r="BY574" s="76"/>
      <c r="BZ574" s="76"/>
      <c r="CA574" s="76"/>
      <c r="CB574" s="76"/>
      <c r="CC574" s="76"/>
      <c r="CD574" s="76"/>
      <c r="CE574" s="76"/>
      <c r="CF574" s="76"/>
      <c r="CG574" s="76"/>
      <c r="CH574" s="76"/>
      <c r="CI574" s="76"/>
      <c r="CJ574" s="76"/>
      <c r="CK574" s="76"/>
    </row>
    <row r="575" spans="2:89" x14ac:dyDescent="0.35">
      <c r="B575" s="8" t="s">
        <v>464</v>
      </c>
      <c r="D575" t="s">
        <v>749</v>
      </c>
      <c r="E575" s="8" t="str">
        <f t="shared" si="517"/>
        <v>575 MONTHRENT-PV</v>
      </c>
      <c r="G575" t="s">
        <v>332</v>
      </c>
      <c r="H575" s="12"/>
      <c r="I575" s="60"/>
      <c r="J575" s="60"/>
      <c r="K575" s="15"/>
      <c r="L575" s="15"/>
      <c r="M575" s="15"/>
      <c r="N575" s="15"/>
      <c r="O575" s="15"/>
      <c r="P575" s="15"/>
      <c r="R575" s="15"/>
      <c r="S575" s="76"/>
      <c r="T575" s="76"/>
      <c r="U575" s="76"/>
      <c r="V575" s="76"/>
      <c r="W575" s="76"/>
      <c r="X575" s="76"/>
      <c r="Y575" s="76"/>
      <c r="Z575" s="76"/>
      <c r="AA575" s="76"/>
      <c r="AB575" s="76"/>
      <c r="AC575" s="76"/>
      <c r="AD575" s="76"/>
      <c r="AE575" s="76"/>
      <c r="AF575" s="76"/>
      <c r="AG575" s="76"/>
      <c r="AH575" s="76"/>
      <c r="AI575" s="76"/>
      <c r="AJ575" s="76"/>
      <c r="AK575" s="76"/>
      <c r="AL575" s="76"/>
      <c r="AM575" s="76"/>
      <c r="AN575" s="76"/>
      <c r="AO575" s="76"/>
      <c r="AP575" s="76"/>
      <c r="AQ575" s="76"/>
      <c r="AR575" s="76"/>
      <c r="AS575" s="76"/>
      <c r="AT575" s="76"/>
      <c r="AU575" s="76"/>
      <c r="AV575" s="76"/>
      <c r="AW575" s="76"/>
      <c r="AX575" s="76"/>
      <c r="AY575" s="76"/>
      <c r="AZ575" s="76"/>
      <c r="BA575" s="76"/>
      <c r="BB575" s="76"/>
      <c r="BC575" s="76"/>
      <c r="BD575" s="76"/>
      <c r="BE575" s="76"/>
      <c r="BF575" s="76"/>
      <c r="BG575" s="76"/>
      <c r="BH575" s="76"/>
      <c r="BI575" s="76"/>
      <c r="BJ575" s="76"/>
      <c r="BK575" s="76"/>
      <c r="BL575" s="76"/>
      <c r="BM575" s="76"/>
      <c r="BN575" s="76"/>
      <c r="BO575" s="76"/>
      <c r="BP575" s="76"/>
      <c r="BQ575" s="76"/>
      <c r="BR575" s="76"/>
      <c r="BS575" s="76"/>
      <c r="BT575" s="76"/>
      <c r="BU575" s="76"/>
      <c r="BV575" s="76"/>
      <c r="BW575" s="76"/>
      <c r="BX575" s="76"/>
      <c r="BY575" s="76"/>
      <c r="BZ575" s="76"/>
      <c r="CA575" s="76"/>
      <c r="CB575" s="76"/>
      <c r="CC575" s="76"/>
      <c r="CD575" s="76"/>
      <c r="CE575" s="76"/>
      <c r="CF575" s="76"/>
      <c r="CG575" s="76"/>
      <c r="CH575" s="76"/>
      <c r="CI575" s="76"/>
      <c r="CJ575" s="76"/>
      <c r="CK575" s="76"/>
    </row>
    <row r="576" spans="2:89" x14ac:dyDescent="0.35">
      <c r="E576" s="8"/>
      <c r="H576" s="12"/>
      <c r="I576" s="60"/>
      <c r="J576" s="60"/>
      <c r="K576" s="15"/>
      <c r="L576" s="15"/>
      <c r="M576" s="15"/>
      <c r="N576" s="15"/>
      <c r="O576" s="15"/>
      <c r="P576" s="15"/>
      <c r="R576" s="15"/>
      <c r="S576" s="76"/>
      <c r="T576" s="76"/>
      <c r="U576" s="76"/>
      <c r="V576" s="76"/>
      <c r="W576" s="76"/>
      <c r="X576" s="76"/>
      <c r="Y576" s="76"/>
      <c r="Z576" s="76"/>
      <c r="AA576" s="76"/>
      <c r="AB576" s="76"/>
      <c r="AC576" s="76"/>
      <c r="AD576" s="76"/>
      <c r="AE576" s="76"/>
      <c r="AF576" s="76"/>
      <c r="AG576" s="76"/>
      <c r="AH576" s="76"/>
      <c r="AI576" s="76"/>
      <c r="AJ576" s="76"/>
      <c r="AK576" s="76"/>
      <c r="AL576" s="76"/>
      <c r="AM576" s="76"/>
      <c r="AN576" s="76"/>
      <c r="AO576" s="76"/>
      <c r="AP576" s="76"/>
      <c r="AQ576" s="76"/>
      <c r="AR576" s="76"/>
      <c r="AS576" s="76"/>
      <c r="AT576" s="76"/>
      <c r="AU576" s="76"/>
      <c r="AV576" s="76"/>
      <c r="AW576" s="76"/>
      <c r="AX576" s="76"/>
      <c r="AY576" s="76"/>
      <c r="AZ576" s="76"/>
      <c r="BA576" s="76"/>
      <c r="BB576" s="76"/>
      <c r="BC576" s="76"/>
      <c r="BD576" s="76"/>
      <c r="BE576" s="76"/>
      <c r="BF576" s="76"/>
      <c r="BG576" s="76"/>
      <c r="BH576" s="76"/>
      <c r="BI576" s="76"/>
      <c r="BJ576" s="76"/>
      <c r="BK576" s="76"/>
      <c r="BL576" s="76"/>
      <c r="BM576" s="76"/>
      <c r="BN576" s="76"/>
      <c r="BO576" s="76"/>
      <c r="BP576" s="76"/>
      <c r="BQ576" s="76"/>
      <c r="BR576" s="76"/>
      <c r="BS576" s="76"/>
      <c r="BT576" s="76"/>
      <c r="BU576" s="76"/>
      <c r="BV576" s="76"/>
      <c r="BW576" s="76"/>
      <c r="BX576" s="76"/>
      <c r="BY576" s="76"/>
      <c r="BZ576" s="76"/>
      <c r="CA576" s="76"/>
      <c r="CB576" s="76"/>
      <c r="CC576" s="76"/>
      <c r="CD576" s="76"/>
      <c r="CE576" s="76"/>
      <c r="CF576" s="76"/>
      <c r="CG576" s="76"/>
      <c r="CH576" s="76"/>
      <c r="CI576" s="76"/>
      <c r="CJ576" s="76"/>
      <c r="CK576" s="76"/>
    </row>
    <row r="577" spans="2:89" x14ac:dyDescent="0.35">
      <c r="B577" s="171" t="s">
        <v>490</v>
      </c>
      <c r="E577" s="8"/>
      <c r="H577" s="170"/>
      <c r="I577" s="172"/>
      <c r="J577" s="172"/>
      <c r="K577" s="193"/>
      <c r="L577" s="193"/>
      <c r="M577" s="193"/>
      <c r="N577" s="193"/>
      <c r="O577" s="193"/>
      <c r="P577" s="193"/>
      <c r="R577" s="194"/>
      <c r="S577" s="170"/>
      <c r="T577" s="170"/>
      <c r="U577" s="170"/>
      <c r="V577" s="170"/>
      <c r="W577" s="170"/>
      <c r="X577" s="170"/>
      <c r="Y577" s="170"/>
      <c r="Z577" s="170"/>
      <c r="AA577" s="170"/>
      <c r="AB577" s="170"/>
      <c r="AC577" s="170"/>
      <c r="AD577" s="170"/>
      <c r="AE577" s="170"/>
      <c r="AF577" s="170"/>
      <c r="AG577" s="170"/>
      <c r="AH577" s="170"/>
      <c r="AI577" s="170"/>
      <c r="AJ577" s="170"/>
      <c r="AK577" s="170"/>
      <c r="AL577" s="170"/>
      <c r="AM577" s="170"/>
      <c r="AN577" s="170"/>
      <c r="AO577" s="170"/>
      <c r="AP577" s="170"/>
      <c r="AQ577" s="170"/>
      <c r="AR577" s="170"/>
      <c r="AS577" s="170"/>
      <c r="AT577" s="170"/>
      <c r="AU577" s="170"/>
      <c r="AV577" s="170"/>
      <c r="AW577" s="170"/>
      <c r="AX577" s="170"/>
      <c r="AY577" s="170"/>
      <c r="AZ577" s="170"/>
      <c r="BA577" s="170"/>
      <c r="BB577" s="170"/>
      <c r="BC577" s="170"/>
      <c r="BD577" s="170"/>
      <c r="BE577" s="170"/>
      <c r="BF577" s="170"/>
      <c r="BG577" s="170"/>
      <c r="BH577" s="170"/>
      <c r="BI577" s="170"/>
      <c r="BJ577" s="170"/>
      <c r="BK577" s="170"/>
      <c r="BL577" s="170"/>
      <c r="BM577" s="170"/>
      <c r="BN577" s="170"/>
      <c r="BO577" s="170"/>
      <c r="BP577" s="170"/>
      <c r="BQ577" s="170"/>
      <c r="BR577" s="170"/>
      <c r="BS577" s="170"/>
      <c r="BT577" s="170"/>
      <c r="BU577" s="170"/>
      <c r="BV577" s="170"/>
      <c r="BW577" s="170"/>
      <c r="BX577" s="170"/>
      <c r="BY577" s="170"/>
      <c r="BZ577" s="170"/>
      <c r="CA577" s="170"/>
      <c r="CB577" s="170"/>
      <c r="CC577" s="170"/>
      <c r="CD577" s="170"/>
      <c r="CE577" s="170"/>
      <c r="CF577" s="170"/>
      <c r="CG577" s="170"/>
      <c r="CH577" s="170"/>
      <c r="CI577" s="170"/>
      <c r="CJ577" s="170"/>
      <c r="CK577" s="170"/>
    </row>
    <row r="578" spans="2:89" x14ac:dyDescent="0.35">
      <c r="B578" s="171" t="s">
        <v>492</v>
      </c>
      <c r="E578" s="8"/>
      <c r="H578" s="170"/>
      <c r="I578" s="172"/>
      <c r="J578" s="172"/>
      <c r="K578" s="193"/>
      <c r="L578" s="193"/>
      <c r="M578" s="193"/>
      <c r="N578" s="193"/>
      <c r="O578" s="193"/>
      <c r="P578" s="193"/>
      <c r="R578" s="194"/>
      <c r="S578" s="170"/>
      <c r="T578" s="170"/>
      <c r="U578" s="170"/>
      <c r="V578" s="170"/>
      <c r="W578" s="170"/>
      <c r="X578" s="170"/>
      <c r="Y578" s="170"/>
      <c r="Z578" s="170"/>
      <c r="AA578" s="170"/>
      <c r="AB578" s="170"/>
      <c r="AC578" s="170"/>
      <c r="AD578" s="170"/>
      <c r="AE578" s="170"/>
      <c r="AF578" s="170"/>
      <c r="AG578" s="170"/>
      <c r="AH578" s="170"/>
      <c r="AI578" s="170"/>
      <c r="AJ578" s="170"/>
      <c r="AK578" s="170"/>
      <c r="AL578" s="170"/>
      <c r="AM578" s="170"/>
      <c r="AN578" s="170"/>
      <c r="AO578" s="170"/>
      <c r="AP578" s="170"/>
      <c r="AQ578" s="170"/>
      <c r="AR578" s="170"/>
      <c r="AS578" s="170"/>
      <c r="AT578" s="170"/>
      <c r="AU578" s="170"/>
      <c r="AV578" s="170"/>
      <c r="AW578" s="170"/>
      <c r="AX578" s="170"/>
      <c r="AY578" s="170"/>
      <c r="AZ578" s="170"/>
      <c r="BA578" s="170"/>
      <c r="BB578" s="170"/>
      <c r="BC578" s="170"/>
      <c r="BD578" s="170"/>
      <c r="BE578" s="170"/>
      <c r="BF578" s="170"/>
      <c r="BG578" s="170"/>
      <c r="BH578" s="170"/>
      <c r="BI578" s="170"/>
      <c r="BJ578" s="170"/>
      <c r="BK578" s="170"/>
      <c r="BL578" s="170"/>
      <c r="BM578" s="170"/>
      <c r="BN578" s="170"/>
      <c r="BO578" s="170"/>
      <c r="BP578" s="170"/>
      <c r="BQ578" s="170"/>
      <c r="BR578" s="170"/>
      <c r="BS578" s="170"/>
      <c r="BT578" s="170"/>
      <c r="BU578" s="170"/>
      <c r="BV578" s="170"/>
      <c r="BW578" s="170"/>
      <c r="BX578" s="170"/>
      <c r="BY578" s="170"/>
      <c r="BZ578" s="170"/>
      <c r="CA578" s="170"/>
      <c r="CB578" s="170"/>
      <c r="CC578" s="170"/>
      <c r="CD578" s="170"/>
      <c r="CE578" s="170"/>
      <c r="CF578" s="170"/>
      <c r="CG578" s="170"/>
      <c r="CH578" s="170"/>
      <c r="CI578" s="170"/>
      <c r="CJ578" s="170"/>
      <c r="CK578" s="170"/>
    </row>
    <row r="579" spans="2:89" x14ac:dyDescent="0.35">
      <c r="B579" s="171" t="s">
        <v>461</v>
      </c>
      <c r="E579" s="8"/>
      <c r="H579" s="170"/>
      <c r="I579" s="172"/>
      <c r="J579" s="172"/>
      <c r="K579" s="193"/>
      <c r="L579" s="193"/>
      <c r="M579" s="193"/>
      <c r="N579" s="193"/>
      <c r="O579" s="193"/>
      <c r="P579" s="193"/>
      <c r="R579" s="194"/>
      <c r="S579" s="195" t="str">
        <f t="shared" ref="S579:AX579" si="527">S$20</f>
        <v>S$16</v>
      </c>
      <c r="T579" s="195" t="str">
        <f t="shared" si="527"/>
        <v>T$16</v>
      </c>
      <c r="U579" s="195" t="str">
        <f t="shared" si="527"/>
        <v>U$16</v>
      </c>
      <c r="V579" s="195" t="str">
        <f t="shared" si="527"/>
        <v>V$16</v>
      </c>
      <c r="W579" s="195" t="str">
        <f t="shared" si="527"/>
        <v>W$16</v>
      </c>
      <c r="X579" s="195" t="str">
        <f t="shared" si="527"/>
        <v>X$16</v>
      </c>
      <c r="Y579" s="195" t="str">
        <f t="shared" si="527"/>
        <v>Y$16</v>
      </c>
      <c r="Z579" s="195" t="str">
        <f t="shared" si="527"/>
        <v>Z$16</v>
      </c>
      <c r="AA579" s="195" t="str">
        <f t="shared" si="527"/>
        <v>AA$16</v>
      </c>
      <c r="AB579" s="195" t="str">
        <f t="shared" si="527"/>
        <v>AB$16</v>
      </c>
      <c r="AC579" s="195" t="str">
        <f t="shared" si="527"/>
        <v>AC$16</v>
      </c>
      <c r="AD579" s="195" t="str">
        <f t="shared" si="527"/>
        <v>AD$16</v>
      </c>
      <c r="AE579" s="195" t="str">
        <f t="shared" si="527"/>
        <v>AE$16</v>
      </c>
      <c r="AF579" s="195" t="str">
        <f t="shared" si="527"/>
        <v>AF$16</v>
      </c>
      <c r="AG579" s="195" t="str">
        <f t="shared" si="527"/>
        <v>AG$16</v>
      </c>
      <c r="AH579" s="195" t="str">
        <f t="shared" si="527"/>
        <v>AH$16</v>
      </c>
      <c r="AI579" s="195" t="str">
        <f t="shared" si="527"/>
        <v>AI$16</v>
      </c>
      <c r="AJ579" s="195" t="str">
        <f t="shared" si="527"/>
        <v>AJ$16</v>
      </c>
      <c r="AK579" s="195" t="str">
        <f t="shared" si="527"/>
        <v>AK$16</v>
      </c>
      <c r="AL579" s="195" t="str">
        <f t="shared" si="527"/>
        <v>AL$16</v>
      </c>
      <c r="AM579" s="195" t="str">
        <f t="shared" si="527"/>
        <v>AM$16</v>
      </c>
      <c r="AN579" s="195" t="str">
        <f t="shared" si="527"/>
        <v>AN$16</v>
      </c>
      <c r="AO579" s="195" t="str">
        <f t="shared" si="527"/>
        <v>AO$16</v>
      </c>
      <c r="AP579" s="195" t="str">
        <f t="shared" si="527"/>
        <v>AP$16</v>
      </c>
      <c r="AQ579" s="195" t="str">
        <f t="shared" si="527"/>
        <v>AQ$16</v>
      </c>
      <c r="AR579" s="195" t="str">
        <f t="shared" si="527"/>
        <v>AR$16</v>
      </c>
      <c r="AS579" s="195" t="str">
        <f t="shared" si="527"/>
        <v>AS$16</v>
      </c>
      <c r="AT579" s="195" t="str">
        <f t="shared" si="527"/>
        <v>AT$16</v>
      </c>
      <c r="AU579" s="195" t="str">
        <f t="shared" si="527"/>
        <v>AU$16</v>
      </c>
      <c r="AV579" s="195" t="str">
        <f t="shared" si="527"/>
        <v>AV$16</v>
      </c>
      <c r="AW579" s="195" t="str">
        <f t="shared" si="527"/>
        <v>AW$16</v>
      </c>
      <c r="AX579" s="195" t="str">
        <f t="shared" si="527"/>
        <v>AX$16</v>
      </c>
      <c r="AY579" s="195" t="str">
        <f t="shared" ref="AY579:CD579" si="528">AY$20</f>
        <v>AY$16</v>
      </c>
      <c r="AZ579" s="195" t="str">
        <f t="shared" si="528"/>
        <v>AZ$16</v>
      </c>
      <c r="BA579" s="195" t="str">
        <f t="shared" si="528"/>
        <v>BA$16</v>
      </c>
      <c r="BB579" s="195" t="str">
        <f t="shared" si="528"/>
        <v>BB$16</v>
      </c>
      <c r="BC579" s="195" t="str">
        <f t="shared" si="528"/>
        <v>BC$16</v>
      </c>
      <c r="BD579" s="195" t="str">
        <f t="shared" si="528"/>
        <v>BD$16</v>
      </c>
      <c r="BE579" s="195" t="str">
        <f t="shared" si="528"/>
        <v>BE$16</v>
      </c>
      <c r="BF579" s="195" t="str">
        <f t="shared" si="528"/>
        <v>BF$16</v>
      </c>
      <c r="BG579" s="195" t="str">
        <f t="shared" si="528"/>
        <v>BG$16</v>
      </c>
      <c r="BH579" s="195" t="str">
        <f t="shared" si="528"/>
        <v>BH$16</v>
      </c>
      <c r="BI579" s="195" t="str">
        <f t="shared" si="528"/>
        <v>BI$16</v>
      </c>
      <c r="BJ579" s="195" t="str">
        <f t="shared" si="528"/>
        <v>BJ$16</v>
      </c>
      <c r="BK579" s="195" t="str">
        <f t="shared" si="528"/>
        <v>BK$16</v>
      </c>
      <c r="BL579" s="195" t="str">
        <f t="shared" si="528"/>
        <v>BL$16</v>
      </c>
      <c r="BM579" s="195" t="str">
        <f t="shared" si="528"/>
        <v>BM$16</v>
      </c>
      <c r="BN579" s="195" t="str">
        <f t="shared" si="528"/>
        <v>BN$16</v>
      </c>
      <c r="BO579" s="195" t="str">
        <f t="shared" si="528"/>
        <v>BO$16</v>
      </c>
      <c r="BP579" s="195" t="str">
        <f t="shared" si="528"/>
        <v>BP$16</v>
      </c>
      <c r="BQ579" s="195" t="str">
        <f t="shared" si="528"/>
        <v>BQ$16</v>
      </c>
      <c r="BR579" s="195" t="str">
        <f t="shared" si="528"/>
        <v>BR$16</v>
      </c>
      <c r="BS579" s="195" t="str">
        <f t="shared" si="528"/>
        <v>BS$16</v>
      </c>
      <c r="BT579" s="195" t="str">
        <f t="shared" si="528"/>
        <v>BT$16</v>
      </c>
      <c r="BU579" s="195" t="str">
        <f t="shared" si="528"/>
        <v>BU$16</v>
      </c>
      <c r="BV579" s="195" t="str">
        <f t="shared" si="528"/>
        <v>BV$16</v>
      </c>
      <c r="BW579" s="195" t="str">
        <f t="shared" si="528"/>
        <v>BW$16</v>
      </c>
      <c r="BX579" s="195" t="str">
        <f t="shared" si="528"/>
        <v>BX$16</v>
      </c>
      <c r="BY579" s="195" t="str">
        <f t="shared" si="528"/>
        <v>BY$16</v>
      </c>
      <c r="BZ579" s="195" t="str">
        <f t="shared" si="528"/>
        <v>BZ$16</v>
      </c>
      <c r="CA579" s="195" t="str">
        <f t="shared" si="528"/>
        <v>CA$16</v>
      </c>
      <c r="CB579" s="195" t="str">
        <f t="shared" si="528"/>
        <v>CB$16</v>
      </c>
      <c r="CC579" s="195" t="str">
        <f t="shared" si="528"/>
        <v>CC$16</v>
      </c>
      <c r="CD579" s="195" t="str">
        <f t="shared" si="528"/>
        <v>CD$16</v>
      </c>
      <c r="CE579" s="195" t="str">
        <f t="shared" ref="CE579:CK579" si="529">CE$20</f>
        <v>CE$16</v>
      </c>
      <c r="CF579" s="195" t="str">
        <f t="shared" si="529"/>
        <v>CF$16</v>
      </c>
      <c r="CG579" s="195" t="str">
        <f t="shared" si="529"/>
        <v>CG$16</v>
      </c>
      <c r="CH579" s="195" t="str">
        <f t="shared" si="529"/>
        <v>CH$16</v>
      </c>
      <c r="CI579" s="195" t="str">
        <f t="shared" si="529"/>
        <v>CI$16</v>
      </c>
      <c r="CJ579" s="195" t="str">
        <f t="shared" si="529"/>
        <v>CJ$16</v>
      </c>
      <c r="CK579" s="195" t="str">
        <f t="shared" si="529"/>
        <v>CK$16</v>
      </c>
    </row>
    <row r="580" spans="2:89" x14ac:dyDescent="0.35">
      <c r="B580" s="171" t="s">
        <v>462</v>
      </c>
      <c r="E580" s="8"/>
      <c r="H580" s="196"/>
      <c r="I580" s="197"/>
      <c r="J580" s="197"/>
      <c r="K580" s="198"/>
      <c r="L580" s="198"/>
      <c r="M580" s="198"/>
      <c r="N580" s="198"/>
      <c r="O580" s="198"/>
      <c r="P580" s="198"/>
      <c r="R580" s="198"/>
      <c r="S580" s="195" t="str">
        <f t="shared" ref="S580:AX580" si="530">S$21</f>
        <v>S$17</v>
      </c>
      <c r="T580" s="195" t="str">
        <f t="shared" si="530"/>
        <v>T$17</v>
      </c>
      <c r="U580" s="195" t="str">
        <f t="shared" si="530"/>
        <v>U$17</v>
      </c>
      <c r="V580" s="195" t="str">
        <f t="shared" si="530"/>
        <v>V$17</v>
      </c>
      <c r="W580" s="195" t="str">
        <f t="shared" si="530"/>
        <v>W$17</v>
      </c>
      <c r="X580" s="195" t="str">
        <f t="shared" si="530"/>
        <v>X$17</v>
      </c>
      <c r="Y580" s="195" t="str">
        <f t="shared" si="530"/>
        <v>Y$17</v>
      </c>
      <c r="Z580" s="195" t="str">
        <f t="shared" si="530"/>
        <v>Z$17</v>
      </c>
      <c r="AA580" s="195" t="str">
        <f t="shared" si="530"/>
        <v>AA$17</v>
      </c>
      <c r="AB580" s="195" t="str">
        <f t="shared" si="530"/>
        <v>AB$17</v>
      </c>
      <c r="AC580" s="195" t="str">
        <f t="shared" si="530"/>
        <v>AC$17</v>
      </c>
      <c r="AD580" s="195" t="str">
        <f t="shared" si="530"/>
        <v>AD$17</v>
      </c>
      <c r="AE580" s="195" t="str">
        <f t="shared" si="530"/>
        <v>AE$17</v>
      </c>
      <c r="AF580" s="195" t="str">
        <f t="shared" si="530"/>
        <v>AF$17</v>
      </c>
      <c r="AG580" s="195" t="str">
        <f t="shared" si="530"/>
        <v>AG$17</v>
      </c>
      <c r="AH580" s="195" t="str">
        <f t="shared" si="530"/>
        <v>AH$17</v>
      </c>
      <c r="AI580" s="195" t="str">
        <f t="shared" si="530"/>
        <v>AI$17</v>
      </c>
      <c r="AJ580" s="195" t="str">
        <f t="shared" si="530"/>
        <v>AJ$17</v>
      </c>
      <c r="AK580" s="195" t="str">
        <f t="shared" si="530"/>
        <v>AK$17</v>
      </c>
      <c r="AL580" s="195" t="str">
        <f t="shared" si="530"/>
        <v>AL$17</v>
      </c>
      <c r="AM580" s="195" t="str">
        <f t="shared" si="530"/>
        <v>AM$17</v>
      </c>
      <c r="AN580" s="195" t="str">
        <f t="shared" si="530"/>
        <v>AN$17</v>
      </c>
      <c r="AO580" s="195" t="str">
        <f t="shared" si="530"/>
        <v>AO$17</v>
      </c>
      <c r="AP580" s="195" t="str">
        <f t="shared" si="530"/>
        <v>AP$17</v>
      </c>
      <c r="AQ580" s="195" t="str">
        <f t="shared" si="530"/>
        <v>AQ$17</v>
      </c>
      <c r="AR580" s="195" t="str">
        <f t="shared" si="530"/>
        <v>AR$17</v>
      </c>
      <c r="AS580" s="195" t="str">
        <f t="shared" si="530"/>
        <v>AS$17</v>
      </c>
      <c r="AT580" s="195" t="str">
        <f t="shared" si="530"/>
        <v>AT$17</v>
      </c>
      <c r="AU580" s="195" t="str">
        <f t="shared" si="530"/>
        <v>AU$17</v>
      </c>
      <c r="AV580" s="195" t="str">
        <f t="shared" si="530"/>
        <v>AV$17</v>
      </c>
      <c r="AW580" s="195" t="str">
        <f t="shared" si="530"/>
        <v>AW$17</v>
      </c>
      <c r="AX580" s="195" t="str">
        <f t="shared" si="530"/>
        <v>AX$17</v>
      </c>
      <c r="AY580" s="195" t="str">
        <f t="shared" ref="AY580:CD580" si="531">AY$21</f>
        <v>AY$17</v>
      </c>
      <c r="AZ580" s="195" t="str">
        <f t="shared" si="531"/>
        <v>AZ$17</v>
      </c>
      <c r="BA580" s="195" t="str">
        <f t="shared" si="531"/>
        <v>BA$17</v>
      </c>
      <c r="BB580" s="195" t="str">
        <f t="shared" si="531"/>
        <v>BB$17</v>
      </c>
      <c r="BC580" s="195" t="str">
        <f t="shared" si="531"/>
        <v>BC$17</v>
      </c>
      <c r="BD580" s="195" t="str">
        <f t="shared" si="531"/>
        <v>BD$17</v>
      </c>
      <c r="BE580" s="195" t="str">
        <f t="shared" si="531"/>
        <v>BE$17</v>
      </c>
      <c r="BF580" s="195" t="str">
        <f t="shared" si="531"/>
        <v>BF$17</v>
      </c>
      <c r="BG580" s="195" t="str">
        <f t="shared" si="531"/>
        <v>BG$17</v>
      </c>
      <c r="BH580" s="195" t="str">
        <f t="shared" si="531"/>
        <v>BH$17</v>
      </c>
      <c r="BI580" s="195" t="str">
        <f t="shared" si="531"/>
        <v>BI$17</v>
      </c>
      <c r="BJ580" s="195" t="str">
        <f t="shared" si="531"/>
        <v>BJ$17</v>
      </c>
      <c r="BK580" s="195" t="str">
        <f t="shared" si="531"/>
        <v>BK$17</v>
      </c>
      <c r="BL580" s="195" t="str">
        <f t="shared" si="531"/>
        <v>BL$17</v>
      </c>
      <c r="BM580" s="195" t="str">
        <f t="shared" si="531"/>
        <v>BM$17</v>
      </c>
      <c r="BN580" s="195" t="str">
        <f t="shared" si="531"/>
        <v>BN$17</v>
      </c>
      <c r="BO580" s="195" t="str">
        <f t="shared" si="531"/>
        <v>BO$17</v>
      </c>
      <c r="BP580" s="195" t="str">
        <f t="shared" si="531"/>
        <v>BP$17</v>
      </c>
      <c r="BQ580" s="195" t="str">
        <f t="shared" si="531"/>
        <v>BQ$17</v>
      </c>
      <c r="BR580" s="195" t="str">
        <f t="shared" si="531"/>
        <v>BR$17</v>
      </c>
      <c r="BS580" s="195" t="str">
        <f t="shared" si="531"/>
        <v>BS$17</v>
      </c>
      <c r="BT580" s="195" t="str">
        <f t="shared" si="531"/>
        <v>BT$17</v>
      </c>
      <c r="BU580" s="195" t="str">
        <f t="shared" si="531"/>
        <v>BU$17</v>
      </c>
      <c r="BV580" s="195" t="str">
        <f t="shared" si="531"/>
        <v>BV$17</v>
      </c>
      <c r="BW580" s="195" t="str">
        <f t="shared" si="531"/>
        <v>BW$17</v>
      </c>
      <c r="BX580" s="195" t="str">
        <f t="shared" si="531"/>
        <v>BX$17</v>
      </c>
      <c r="BY580" s="195" t="str">
        <f t="shared" si="531"/>
        <v>BY$17</v>
      </c>
      <c r="BZ580" s="195" t="str">
        <f t="shared" si="531"/>
        <v>BZ$17</v>
      </c>
      <c r="CA580" s="195" t="str">
        <f t="shared" si="531"/>
        <v>CA$17</v>
      </c>
      <c r="CB580" s="195" t="str">
        <f t="shared" si="531"/>
        <v>CB$17</v>
      </c>
      <c r="CC580" s="195" t="str">
        <f t="shared" si="531"/>
        <v>CC$17</v>
      </c>
      <c r="CD580" s="195" t="str">
        <f t="shared" si="531"/>
        <v>CD$17</v>
      </c>
      <c r="CE580" s="195" t="str">
        <f t="shared" ref="CE580:CK580" si="532">CE$21</f>
        <v>CE$17</v>
      </c>
      <c r="CF580" s="195" t="str">
        <f t="shared" si="532"/>
        <v>CF$17</v>
      </c>
      <c r="CG580" s="195" t="str">
        <f t="shared" si="532"/>
        <v>CG$17</v>
      </c>
      <c r="CH580" s="195" t="str">
        <f t="shared" si="532"/>
        <v>CH$17</v>
      </c>
      <c r="CI580" s="195" t="str">
        <f t="shared" si="532"/>
        <v>CI$17</v>
      </c>
      <c r="CJ580" s="195" t="str">
        <f t="shared" si="532"/>
        <v>CJ$17</v>
      </c>
      <c r="CK580" s="195" t="str">
        <f t="shared" si="532"/>
        <v>CK$17</v>
      </c>
    </row>
    <row r="581" spans="2:89" x14ac:dyDescent="0.35">
      <c r="B581" s="171" t="s">
        <v>491</v>
      </c>
      <c r="E581" s="8"/>
      <c r="H581" s="196"/>
      <c r="I581" s="197"/>
      <c r="J581" s="197"/>
      <c r="K581" s="198"/>
      <c r="L581" s="198"/>
      <c r="M581" s="198"/>
      <c r="N581" s="198"/>
      <c r="O581" s="198"/>
      <c r="P581" s="198"/>
      <c r="R581" s="198"/>
      <c r="S581" s="186"/>
      <c r="T581" s="186"/>
      <c r="U581" s="186"/>
      <c r="V581" s="186"/>
      <c r="W581" s="186"/>
      <c r="X581" s="186"/>
      <c r="Y581" s="186"/>
      <c r="Z581" s="186"/>
      <c r="AA581" s="186"/>
      <c r="AB581" s="186"/>
      <c r="AC581" s="186"/>
      <c r="AD581" s="186"/>
      <c r="AE581" s="186"/>
      <c r="AF581" s="186"/>
      <c r="AG581" s="186"/>
      <c r="AH581" s="186"/>
      <c r="AI581" s="186"/>
      <c r="AJ581" s="186"/>
      <c r="AK581" s="186"/>
      <c r="AL581" s="186"/>
      <c r="AM581" s="186"/>
      <c r="AN581" s="186"/>
      <c r="AO581" s="186"/>
      <c r="AP581" s="186"/>
      <c r="AQ581" s="186"/>
      <c r="AR581" s="186"/>
      <c r="AS581" s="186"/>
      <c r="AT581" s="186"/>
      <c r="AU581" s="186"/>
      <c r="AV581" s="186"/>
      <c r="AW581" s="186"/>
      <c r="AX581" s="186"/>
      <c r="AY581" s="186"/>
      <c r="AZ581" s="186"/>
      <c r="BA581" s="186"/>
      <c r="BB581" s="186"/>
      <c r="BC581" s="186"/>
      <c r="BD581" s="186"/>
      <c r="BE581" s="186"/>
      <c r="BF581" s="186"/>
      <c r="BG581" s="186"/>
      <c r="BH581" s="186"/>
      <c r="BI581" s="186"/>
      <c r="BJ581" s="186"/>
      <c r="BK581" s="186"/>
      <c r="BL581" s="186"/>
      <c r="BM581" s="186"/>
      <c r="BN581" s="186"/>
      <c r="BO581" s="186"/>
      <c r="BP581" s="186"/>
      <c r="BQ581" s="186"/>
      <c r="BR581" s="186"/>
      <c r="BS581" s="186"/>
      <c r="BT581" s="186"/>
      <c r="BU581" s="186"/>
      <c r="BV581" s="186"/>
      <c r="BW581" s="186"/>
      <c r="BX581" s="186"/>
      <c r="BY581" s="186"/>
      <c r="BZ581" s="186"/>
      <c r="CA581" s="186"/>
      <c r="CB581" s="186"/>
      <c r="CC581" s="186"/>
      <c r="CD581" s="186"/>
      <c r="CE581" s="186"/>
      <c r="CF581" s="186"/>
      <c r="CG581" s="186"/>
      <c r="CH581" s="186"/>
      <c r="CI581" s="186"/>
      <c r="CJ581" s="186"/>
      <c r="CK581" s="186"/>
    </row>
    <row r="582" spans="2:89" x14ac:dyDescent="0.35">
      <c r="B582" s="171" t="s">
        <v>505</v>
      </c>
      <c r="E582" s="8"/>
      <c r="H582" s="196"/>
      <c r="I582" s="197"/>
      <c r="J582" s="197"/>
      <c r="K582" s="198"/>
      <c r="L582" s="198"/>
      <c r="M582" s="198"/>
      <c r="N582" s="198"/>
      <c r="O582" s="198"/>
      <c r="P582" s="198"/>
      <c r="R582" s="198"/>
      <c r="S582" s="186"/>
      <c r="T582" s="186"/>
      <c r="U582" s="186"/>
      <c r="V582" s="186"/>
      <c r="W582" s="186"/>
      <c r="X582" s="186"/>
      <c r="Y582" s="186"/>
      <c r="Z582" s="186"/>
      <c r="AA582" s="186"/>
      <c r="AB582" s="186"/>
      <c r="AC582" s="186"/>
      <c r="AD582" s="186"/>
      <c r="AE582" s="186"/>
      <c r="AF582" s="186"/>
      <c r="AG582" s="186"/>
      <c r="AH582" s="186"/>
      <c r="AI582" s="186"/>
      <c r="AJ582" s="186"/>
      <c r="AK582" s="186"/>
      <c r="AL582" s="186"/>
      <c r="AM582" s="186"/>
      <c r="AN582" s="186"/>
      <c r="AO582" s="186"/>
      <c r="AP582" s="186"/>
      <c r="AQ582" s="186"/>
      <c r="AR582" s="186"/>
      <c r="AS582" s="186"/>
      <c r="AT582" s="186"/>
      <c r="AU582" s="186"/>
      <c r="AV582" s="186"/>
      <c r="AW582" s="186"/>
      <c r="AX582" s="186"/>
      <c r="AY582" s="186"/>
      <c r="AZ582" s="186"/>
      <c r="BA582" s="186"/>
      <c r="BB582" s="186"/>
      <c r="BC582" s="186"/>
      <c r="BD582" s="186"/>
      <c r="BE582" s="186"/>
      <c r="BF582" s="186"/>
      <c r="BG582" s="186"/>
      <c r="BH582" s="186"/>
      <c r="BI582" s="186"/>
      <c r="BJ582" s="186"/>
      <c r="BK582" s="186"/>
      <c r="BL582" s="186"/>
      <c r="BM582" s="186"/>
      <c r="BN582" s="186"/>
      <c r="BO582" s="186"/>
      <c r="BP582" s="186"/>
      <c r="BQ582" s="186"/>
      <c r="BR582" s="186"/>
      <c r="BS582" s="186"/>
      <c r="BT582" s="186"/>
      <c r="BU582" s="186"/>
      <c r="BV582" s="186"/>
      <c r="BW582" s="186"/>
      <c r="BX582" s="186"/>
      <c r="BY582" s="186"/>
      <c r="BZ582" s="186"/>
      <c r="CA582" s="186"/>
      <c r="CB582" s="186"/>
      <c r="CC582" s="186"/>
      <c r="CD582" s="186"/>
      <c r="CE582" s="186"/>
      <c r="CF582" s="186"/>
      <c r="CG582" s="186"/>
      <c r="CH582" s="186"/>
      <c r="CI582" s="186"/>
      <c r="CJ582" s="186"/>
      <c r="CK582" s="186"/>
    </row>
    <row r="583" spans="2:89" x14ac:dyDescent="0.35">
      <c r="B583" s="171" t="s">
        <v>463</v>
      </c>
      <c r="E583" s="8"/>
      <c r="H583" s="196"/>
      <c r="I583" s="197"/>
      <c r="J583" s="197"/>
      <c r="K583" s="198"/>
      <c r="L583" s="198"/>
      <c r="M583" s="198"/>
      <c r="N583" s="198"/>
      <c r="O583" s="198"/>
      <c r="P583" s="198"/>
      <c r="R583" s="198"/>
      <c r="S583" s="186" t="str">
        <f t="shared" ref="S583:AX583" si="533">S$22</f>
        <v>S$18</v>
      </c>
      <c r="T583" s="186" t="str">
        <f t="shared" si="533"/>
        <v>T$18</v>
      </c>
      <c r="U583" s="186" t="str">
        <f t="shared" si="533"/>
        <v>U$18</v>
      </c>
      <c r="V583" s="186" t="str">
        <f t="shared" si="533"/>
        <v>V$18</v>
      </c>
      <c r="W583" s="186" t="str">
        <f t="shared" si="533"/>
        <v>W$18</v>
      </c>
      <c r="X583" s="186" t="str">
        <f t="shared" si="533"/>
        <v>X$18</v>
      </c>
      <c r="Y583" s="186" t="str">
        <f t="shared" si="533"/>
        <v>Y$18</v>
      </c>
      <c r="Z583" s="186" t="str">
        <f t="shared" si="533"/>
        <v>Z$18</v>
      </c>
      <c r="AA583" s="186" t="str">
        <f t="shared" si="533"/>
        <v>AA$18</v>
      </c>
      <c r="AB583" s="186" t="str">
        <f t="shared" si="533"/>
        <v>AB$18</v>
      </c>
      <c r="AC583" s="186" t="str">
        <f t="shared" si="533"/>
        <v>AC$18</v>
      </c>
      <c r="AD583" s="186" t="str">
        <f t="shared" si="533"/>
        <v>AD$18</v>
      </c>
      <c r="AE583" s="186" t="str">
        <f t="shared" si="533"/>
        <v>AE$18</v>
      </c>
      <c r="AF583" s="186" t="str">
        <f t="shared" si="533"/>
        <v>AF$18</v>
      </c>
      <c r="AG583" s="186" t="str">
        <f t="shared" si="533"/>
        <v>AG$18</v>
      </c>
      <c r="AH583" s="186" t="str">
        <f t="shared" si="533"/>
        <v>AH$18</v>
      </c>
      <c r="AI583" s="186" t="str">
        <f t="shared" si="533"/>
        <v>AI$18</v>
      </c>
      <c r="AJ583" s="186" t="str">
        <f t="shared" si="533"/>
        <v>AJ$18</v>
      </c>
      <c r="AK583" s="186" t="str">
        <f t="shared" si="533"/>
        <v>AK$18</v>
      </c>
      <c r="AL583" s="186" t="str">
        <f t="shared" si="533"/>
        <v>AL$18</v>
      </c>
      <c r="AM583" s="186" t="str">
        <f t="shared" si="533"/>
        <v>AM$18</v>
      </c>
      <c r="AN583" s="186" t="str">
        <f t="shared" si="533"/>
        <v>AN$18</v>
      </c>
      <c r="AO583" s="186" t="str">
        <f t="shared" si="533"/>
        <v>AO$18</v>
      </c>
      <c r="AP583" s="186" t="str">
        <f t="shared" si="533"/>
        <v>AP$18</v>
      </c>
      <c r="AQ583" s="186" t="str">
        <f t="shared" si="533"/>
        <v>AQ$18</v>
      </c>
      <c r="AR583" s="186" t="str">
        <f t="shared" si="533"/>
        <v>AR$18</v>
      </c>
      <c r="AS583" s="186" t="str">
        <f t="shared" si="533"/>
        <v>AS$18</v>
      </c>
      <c r="AT583" s="186" t="str">
        <f t="shared" si="533"/>
        <v>AT$18</v>
      </c>
      <c r="AU583" s="186" t="str">
        <f t="shared" si="533"/>
        <v>AU$18</v>
      </c>
      <c r="AV583" s="186" t="str">
        <f t="shared" si="533"/>
        <v>AV$18</v>
      </c>
      <c r="AW583" s="186" t="str">
        <f t="shared" si="533"/>
        <v>AW$18</v>
      </c>
      <c r="AX583" s="186" t="str">
        <f t="shared" si="533"/>
        <v>AX$18</v>
      </c>
      <c r="AY583" s="186" t="str">
        <f t="shared" ref="AY583:CD583" si="534">AY$22</f>
        <v>AY$18</v>
      </c>
      <c r="AZ583" s="186" t="str">
        <f t="shared" si="534"/>
        <v>AZ$18</v>
      </c>
      <c r="BA583" s="186" t="str">
        <f t="shared" si="534"/>
        <v>BA$18</v>
      </c>
      <c r="BB583" s="186" t="str">
        <f t="shared" si="534"/>
        <v>BB$18</v>
      </c>
      <c r="BC583" s="186" t="str">
        <f t="shared" si="534"/>
        <v>BC$18</v>
      </c>
      <c r="BD583" s="186" t="str">
        <f t="shared" si="534"/>
        <v>BD$18</v>
      </c>
      <c r="BE583" s="186" t="str">
        <f t="shared" si="534"/>
        <v>BE$18</v>
      </c>
      <c r="BF583" s="186" t="str">
        <f t="shared" si="534"/>
        <v>BF$18</v>
      </c>
      <c r="BG583" s="186" t="str">
        <f t="shared" si="534"/>
        <v>BG$18</v>
      </c>
      <c r="BH583" s="186" t="str">
        <f t="shared" si="534"/>
        <v>BH$18</v>
      </c>
      <c r="BI583" s="186" t="str">
        <f t="shared" si="534"/>
        <v>BI$18</v>
      </c>
      <c r="BJ583" s="186" t="str">
        <f t="shared" si="534"/>
        <v>BJ$18</v>
      </c>
      <c r="BK583" s="186" t="str">
        <f t="shared" si="534"/>
        <v>BK$18</v>
      </c>
      <c r="BL583" s="186" t="str">
        <f t="shared" si="534"/>
        <v>BL$18</v>
      </c>
      <c r="BM583" s="186" t="str">
        <f t="shared" si="534"/>
        <v>BM$18</v>
      </c>
      <c r="BN583" s="186" t="str">
        <f t="shared" si="534"/>
        <v>BN$18</v>
      </c>
      <c r="BO583" s="186" t="str">
        <f t="shared" si="534"/>
        <v>BO$18</v>
      </c>
      <c r="BP583" s="186" t="str">
        <f t="shared" si="534"/>
        <v>BP$18</v>
      </c>
      <c r="BQ583" s="186" t="str">
        <f t="shared" si="534"/>
        <v>BQ$18</v>
      </c>
      <c r="BR583" s="186" t="str">
        <f t="shared" si="534"/>
        <v>BR$18</v>
      </c>
      <c r="BS583" s="186" t="str">
        <f t="shared" si="534"/>
        <v>BS$18</v>
      </c>
      <c r="BT583" s="186" t="str">
        <f t="shared" si="534"/>
        <v>BT$18</v>
      </c>
      <c r="BU583" s="186" t="str">
        <f t="shared" si="534"/>
        <v>BU$18</v>
      </c>
      <c r="BV583" s="186" t="str">
        <f t="shared" si="534"/>
        <v>BV$18</v>
      </c>
      <c r="BW583" s="186" t="str">
        <f t="shared" si="534"/>
        <v>BW$18</v>
      </c>
      <c r="BX583" s="186" t="str">
        <f t="shared" si="534"/>
        <v>BX$18</v>
      </c>
      <c r="BY583" s="186" t="str">
        <f t="shared" si="534"/>
        <v>BY$18</v>
      </c>
      <c r="BZ583" s="186" t="str">
        <f t="shared" si="534"/>
        <v>BZ$18</v>
      </c>
      <c r="CA583" s="186" t="str">
        <f t="shared" si="534"/>
        <v>CA$18</v>
      </c>
      <c r="CB583" s="186" t="str">
        <f t="shared" si="534"/>
        <v>CB$18</v>
      </c>
      <c r="CC583" s="186" t="str">
        <f t="shared" si="534"/>
        <v>CC$18</v>
      </c>
      <c r="CD583" s="186" t="str">
        <f t="shared" si="534"/>
        <v>CD$18</v>
      </c>
      <c r="CE583" s="186" t="str">
        <f t="shared" ref="CE583:CK583" si="535">CE$22</f>
        <v>CE$18</v>
      </c>
      <c r="CF583" s="186" t="str">
        <f t="shared" si="535"/>
        <v>CF$18</v>
      </c>
      <c r="CG583" s="186" t="str">
        <f t="shared" si="535"/>
        <v>CG$18</v>
      </c>
      <c r="CH583" s="186" t="str">
        <f t="shared" si="535"/>
        <v>CH$18</v>
      </c>
      <c r="CI583" s="186" t="str">
        <f t="shared" si="535"/>
        <v>CI$18</v>
      </c>
      <c r="CJ583" s="186" t="str">
        <f t="shared" si="535"/>
        <v>CJ$18</v>
      </c>
      <c r="CK583" s="186" t="str">
        <f t="shared" si="535"/>
        <v>CK$18</v>
      </c>
    </row>
    <row r="584" spans="2:89" x14ac:dyDescent="0.35">
      <c r="B584" s="171" t="s">
        <v>464</v>
      </c>
      <c r="E584" s="8"/>
      <c r="H584" s="196"/>
      <c r="I584" s="197"/>
      <c r="J584" s="197"/>
      <c r="K584" s="198"/>
      <c r="L584" s="198"/>
      <c r="M584" s="198"/>
      <c r="N584" s="198"/>
      <c r="O584" s="198"/>
      <c r="P584" s="198"/>
      <c r="R584" s="198"/>
      <c r="S584" s="186" t="str">
        <f t="shared" ref="S584:AX584" si="536">S$23</f>
        <v>S$19</v>
      </c>
      <c r="T584" s="186" t="str">
        <f t="shared" si="536"/>
        <v>T$19</v>
      </c>
      <c r="U584" s="186" t="str">
        <f t="shared" si="536"/>
        <v>U$19</v>
      </c>
      <c r="V584" s="186" t="str">
        <f t="shared" si="536"/>
        <v>V$19</v>
      </c>
      <c r="W584" s="186" t="str">
        <f t="shared" si="536"/>
        <v>W$19</v>
      </c>
      <c r="X584" s="186" t="str">
        <f t="shared" si="536"/>
        <v>X$19</v>
      </c>
      <c r="Y584" s="186" t="str">
        <f t="shared" si="536"/>
        <v>Y$19</v>
      </c>
      <c r="Z584" s="186" t="str">
        <f t="shared" si="536"/>
        <v>Z$19</v>
      </c>
      <c r="AA584" s="186" t="str">
        <f t="shared" si="536"/>
        <v>AA$19</v>
      </c>
      <c r="AB584" s="186" t="str">
        <f t="shared" si="536"/>
        <v>AB$19</v>
      </c>
      <c r="AC584" s="186" t="str">
        <f t="shared" si="536"/>
        <v>AC$19</v>
      </c>
      <c r="AD584" s="186" t="str">
        <f t="shared" si="536"/>
        <v>AD$19</v>
      </c>
      <c r="AE584" s="186" t="str">
        <f t="shared" si="536"/>
        <v>AE$19</v>
      </c>
      <c r="AF584" s="186" t="str">
        <f t="shared" si="536"/>
        <v>AF$19</v>
      </c>
      <c r="AG584" s="186" t="str">
        <f t="shared" si="536"/>
        <v>AG$19</v>
      </c>
      <c r="AH584" s="186" t="str">
        <f t="shared" si="536"/>
        <v>AH$19</v>
      </c>
      <c r="AI584" s="186" t="str">
        <f t="shared" si="536"/>
        <v>AI$19</v>
      </c>
      <c r="AJ584" s="186" t="str">
        <f t="shared" si="536"/>
        <v>AJ$19</v>
      </c>
      <c r="AK584" s="186" t="str">
        <f t="shared" si="536"/>
        <v>AK$19</v>
      </c>
      <c r="AL584" s="186" t="str">
        <f t="shared" si="536"/>
        <v>AL$19</v>
      </c>
      <c r="AM584" s="186" t="str">
        <f t="shared" si="536"/>
        <v>AM$19</v>
      </c>
      <c r="AN584" s="186" t="str">
        <f t="shared" si="536"/>
        <v>AN$19</v>
      </c>
      <c r="AO584" s="186" t="str">
        <f t="shared" si="536"/>
        <v>AO$19</v>
      </c>
      <c r="AP584" s="186" t="str">
        <f t="shared" si="536"/>
        <v>AP$19</v>
      </c>
      <c r="AQ584" s="186" t="str">
        <f t="shared" si="536"/>
        <v>AQ$19</v>
      </c>
      <c r="AR584" s="186" t="str">
        <f t="shared" si="536"/>
        <v>AR$19</v>
      </c>
      <c r="AS584" s="186" t="str">
        <f t="shared" si="536"/>
        <v>AS$19</v>
      </c>
      <c r="AT584" s="186" t="str">
        <f t="shared" si="536"/>
        <v>AT$19</v>
      </c>
      <c r="AU584" s="186" t="str">
        <f t="shared" si="536"/>
        <v>AU$19</v>
      </c>
      <c r="AV584" s="186" t="str">
        <f t="shared" si="536"/>
        <v>AV$19</v>
      </c>
      <c r="AW584" s="186" t="str">
        <f t="shared" si="536"/>
        <v>AW$19</v>
      </c>
      <c r="AX584" s="186" t="str">
        <f t="shared" si="536"/>
        <v>AX$19</v>
      </c>
      <c r="AY584" s="186" t="str">
        <f t="shared" ref="AY584:CD584" si="537">AY$23</f>
        <v>AY$19</v>
      </c>
      <c r="AZ584" s="186" t="str">
        <f t="shared" si="537"/>
        <v>AZ$19</v>
      </c>
      <c r="BA584" s="186" t="str">
        <f t="shared" si="537"/>
        <v>BA$19</v>
      </c>
      <c r="BB584" s="186" t="str">
        <f t="shared" si="537"/>
        <v>BB$19</v>
      </c>
      <c r="BC584" s="186" t="str">
        <f t="shared" si="537"/>
        <v>BC$19</v>
      </c>
      <c r="BD584" s="186" t="str">
        <f t="shared" si="537"/>
        <v>BD$19</v>
      </c>
      <c r="BE584" s="186" t="str">
        <f t="shared" si="537"/>
        <v>BE$19</v>
      </c>
      <c r="BF584" s="186" t="str">
        <f t="shared" si="537"/>
        <v>BF$19</v>
      </c>
      <c r="BG584" s="186" t="str">
        <f t="shared" si="537"/>
        <v>BG$19</v>
      </c>
      <c r="BH584" s="186" t="str">
        <f t="shared" si="537"/>
        <v>BH$19</v>
      </c>
      <c r="BI584" s="186" t="str">
        <f t="shared" si="537"/>
        <v>BI$19</v>
      </c>
      <c r="BJ584" s="186" t="str">
        <f t="shared" si="537"/>
        <v>BJ$19</v>
      </c>
      <c r="BK584" s="186" t="str">
        <f t="shared" si="537"/>
        <v>BK$19</v>
      </c>
      <c r="BL584" s="186" t="str">
        <f t="shared" si="537"/>
        <v>BL$19</v>
      </c>
      <c r="BM584" s="186" t="str">
        <f t="shared" si="537"/>
        <v>BM$19</v>
      </c>
      <c r="BN584" s="186" t="str">
        <f t="shared" si="537"/>
        <v>BN$19</v>
      </c>
      <c r="BO584" s="186" t="str">
        <f t="shared" si="537"/>
        <v>BO$19</v>
      </c>
      <c r="BP584" s="186" t="str">
        <f t="shared" si="537"/>
        <v>BP$19</v>
      </c>
      <c r="BQ584" s="186" t="str">
        <f t="shared" si="537"/>
        <v>BQ$19</v>
      </c>
      <c r="BR584" s="186" t="str">
        <f t="shared" si="537"/>
        <v>BR$19</v>
      </c>
      <c r="BS584" s="186" t="str">
        <f t="shared" si="537"/>
        <v>BS$19</v>
      </c>
      <c r="BT584" s="186" t="str">
        <f t="shared" si="537"/>
        <v>BT$19</v>
      </c>
      <c r="BU584" s="186" t="str">
        <f t="shared" si="537"/>
        <v>BU$19</v>
      </c>
      <c r="BV584" s="186" t="str">
        <f t="shared" si="537"/>
        <v>BV$19</v>
      </c>
      <c r="BW584" s="186" t="str">
        <f t="shared" si="537"/>
        <v>BW$19</v>
      </c>
      <c r="BX584" s="186" t="str">
        <f t="shared" si="537"/>
        <v>BX$19</v>
      </c>
      <c r="BY584" s="186" t="str">
        <f t="shared" si="537"/>
        <v>BY$19</v>
      </c>
      <c r="BZ584" s="186" t="str">
        <f t="shared" si="537"/>
        <v>BZ$19</v>
      </c>
      <c r="CA584" s="186" t="str">
        <f t="shared" si="537"/>
        <v>CA$19</v>
      </c>
      <c r="CB584" s="186" t="str">
        <f t="shared" si="537"/>
        <v>CB$19</v>
      </c>
      <c r="CC584" s="186" t="str">
        <f t="shared" si="537"/>
        <v>CC$19</v>
      </c>
      <c r="CD584" s="186" t="str">
        <f t="shared" si="537"/>
        <v>CD$19</v>
      </c>
      <c r="CE584" s="186" t="str">
        <f t="shared" ref="CE584:CK584" si="538">CE$23</f>
        <v>CE$19</v>
      </c>
      <c r="CF584" s="186" t="str">
        <f t="shared" si="538"/>
        <v>CF$19</v>
      </c>
      <c r="CG584" s="186" t="str">
        <f t="shared" si="538"/>
        <v>CG$19</v>
      </c>
      <c r="CH584" s="186" t="str">
        <f t="shared" si="538"/>
        <v>CH$19</v>
      </c>
      <c r="CI584" s="186" t="str">
        <f t="shared" si="538"/>
        <v>CI$19</v>
      </c>
      <c r="CJ584" s="186" t="str">
        <f t="shared" si="538"/>
        <v>CJ$19</v>
      </c>
      <c r="CK584" s="186" t="str">
        <f t="shared" si="538"/>
        <v>CK$19</v>
      </c>
    </row>
    <row r="585" spans="2:89" x14ac:dyDescent="0.35">
      <c r="B585" s="70" t="s">
        <v>772</v>
      </c>
      <c r="C585" s="31"/>
      <c r="D585" t="s">
        <v>750</v>
      </c>
      <c r="E585" s="8" t="str">
        <f t="shared" ref="E585:E598" si="539">ROW()&amp;" "&amp;D585</f>
        <v>585 DAYRENT-PV</v>
      </c>
      <c r="F585" t="s">
        <v>572</v>
      </c>
      <c r="G585" s="31" t="s">
        <v>81</v>
      </c>
      <c r="H585" s="48"/>
      <c r="I585" s="286"/>
      <c r="J585" s="286"/>
      <c r="K585" s="48"/>
      <c r="L585" s="48"/>
      <c r="M585" s="48"/>
      <c r="N585" s="48"/>
      <c r="O585" s="48"/>
      <c r="P585" s="48"/>
      <c r="R585" s="70"/>
      <c r="S585" s="287"/>
      <c r="T585" s="287"/>
      <c r="U585" s="287"/>
      <c r="V585" s="287"/>
      <c r="W585" s="287"/>
      <c r="X585" s="287"/>
      <c r="Y585" s="287"/>
      <c r="Z585" s="287"/>
      <c r="AA585" s="287"/>
      <c r="AB585" s="287"/>
      <c r="AC585" s="287"/>
      <c r="AD585" s="287"/>
      <c r="AE585" s="287"/>
      <c r="AF585" s="287"/>
      <c r="AG585" s="287"/>
      <c r="AH585" s="287"/>
      <c r="AI585" s="287"/>
      <c r="AJ585" s="287"/>
      <c r="AK585" s="287"/>
      <c r="AL585" s="287"/>
      <c r="AM585" s="287"/>
      <c r="AN585" s="287"/>
      <c r="AO585" s="287"/>
      <c r="AP585" s="287"/>
      <c r="AQ585" s="287"/>
      <c r="AR585" s="287"/>
      <c r="AS585" s="287"/>
      <c r="AT585" s="287"/>
      <c r="AU585" s="287"/>
      <c r="AV585" s="287"/>
      <c r="AW585" s="287"/>
      <c r="AX585" s="287"/>
      <c r="AY585" s="287"/>
      <c r="AZ585" s="287"/>
      <c r="BA585" s="287"/>
      <c r="BB585" s="287"/>
      <c r="BC585" s="287"/>
      <c r="BD585" s="287"/>
      <c r="BE585" s="287"/>
      <c r="BF585" s="287"/>
      <c r="BG585" s="287"/>
      <c r="BH585" s="287"/>
      <c r="BI585" s="287"/>
      <c r="BJ585" s="287"/>
      <c r="BK585" s="287"/>
      <c r="BL585" s="287"/>
      <c r="BM585" s="287"/>
      <c r="BN585" s="287"/>
      <c r="BO585" s="287"/>
      <c r="BP585" s="287"/>
      <c r="BQ585" s="287"/>
      <c r="BR585" s="287"/>
      <c r="BS585" s="287"/>
      <c r="BT585" s="287"/>
      <c r="BU585" s="287"/>
      <c r="BV585" s="287"/>
      <c r="BW585" s="287"/>
      <c r="BX585" s="287"/>
      <c r="BY585" s="287"/>
      <c r="BZ585" s="287"/>
      <c r="CA585" s="287"/>
      <c r="CB585" s="287"/>
      <c r="CC585" s="287"/>
      <c r="CD585" s="287"/>
      <c r="CE585" s="287"/>
      <c r="CF585" s="287"/>
      <c r="CG585" s="287"/>
      <c r="CH585" s="287"/>
      <c r="CI585" s="287"/>
      <c r="CJ585" s="287"/>
      <c r="CK585" s="287"/>
    </row>
    <row r="586" spans="2:89" x14ac:dyDescent="0.35">
      <c r="B586" s="141" t="s">
        <v>458</v>
      </c>
      <c r="D586" t="s">
        <v>750</v>
      </c>
      <c r="E586" s="8" t="str">
        <f t="shared" si="539"/>
        <v>586 DAYRENT-PV</v>
      </c>
      <c r="G586" t="s">
        <v>332</v>
      </c>
      <c r="H586" s="31"/>
      <c r="I586" s="73"/>
      <c r="J586" s="73"/>
      <c r="K586" s="39"/>
      <c r="L586" s="39"/>
      <c r="M586" s="39"/>
      <c r="N586" s="39"/>
      <c r="O586" s="39"/>
      <c r="P586" s="39"/>
      <c r="R586" s="38"/>
      <c r="S586" s="76"/>
      <c r="T586" s="76"/>
      <c r="U586" s="76"/>
      <c r="V586" s="76"/>
      <c r="W586" s="76"/>
      <c r="X586" s="76"/>
      <c r="Y586" s="76"/>
      <c r="Z586" s="76"/>
      <c r="AA586" s="76"/>
      <c r="AB586" s="76"/>
      <c r="AC586" s="76"/>
      <c r="AD586" s="76"/>
      <c r="AE586" s="76"/>
      <c r="AF586" s="76"/>
      <c r="AG586" s="76"/>
      <c r="AH586" s="76"/>
      <c r="AI586" s="76"/>
      <c r="AJ586" s="76"/>
      <c r="AK586" s="76"/>
      <c r="AL586" s="76"/>
      <c r="AM586" s="76"/>
      <c r="AN586" s="76"/>
      <c r="AO586" s="76"/>
      <c r="AP586" s="76"/>
      <c r="AQ586" s="76"/>
      <c r="AR586" s="76"/>
      <c r="AS586" s="76"/>
      <c r="AT586" s="76"/>
      <c r="AU586" s="76"/>
      <c r="AV586" s="76"/>
      <c r="AW586" s="76"/>
      <c r="AX586" s="76"/>
      <c r="AY586" s="76"/>
      <c r="AZ586" s="76"/>
      <c r="BA586" s="76"/>
      <c r="BB586" s="76"/>
      <c r="BC586" s="76"/>
      <c r="BD586" s="76"/>
      <c r="BE586" s="76"/>
      <c r="BF586" s="76"/>
      <c r="BG586" s="76"/>
      <c r="BH586" s="76"/>
      <c r="BI586" s="76"/>
      <c r="BJ586" s="76"/>
      <c r="BK586" s="76"/>
      <c r="BL586" s="76"/>
      <c r="BM586" s="76"/>
      <c r="BN586" s="76"/>
      <c r="BO586" s="76"/>
      <c r="BP586" s="76"/>
      <c r="BQ586" s="76"/>
      <c r="BR586" s="76"/>
      <c r="BS586" s="76"/>
      <c r="BT586" s="76"/>
      <c r="BU586" s="76"/>
      <c r="BV586" s="76"/>
      <c r="BW586" s="76"/>
      <c r="BX586" s="76"/>
      <c r="BY586" s="76"/>
      <c r="BZ586" s="76"/>
      <c r="CA586" s="76"/>
      <c r="CB586" s="76"/>
      <c r="CC586" s="76"/>
      <c r="CD586" s="76"/>
      <c r="CE586" s="76"/>
      <c r="CF586" s="76"/>
      <c r="CG586" s="76"/>
      <c r="CH586" s="76"/>
      <c r="CI586" s="76"/>
      <c r="CJ586" s="76"/>
      <c r="CK586" s="76"/>
    </row>
    <row r="587" spans="2:89" x14ac:dyDescent="0.35">
      <c r="B587" s="141" t="s">
        <v>460</v>
      </c>
      <c r="D587" t="s">
        <v>750</v>
      </c>
      <c r="E587" s="8" t="str">
        <f t="shared" si="539"/>
        <v>587 DAYRENT-PV</v>
      </c>
      <c r="H587" s="31"/>
      <c r="I587" s="73"/>
      <c r="J587" s="73"/>
      <c r="K587" s="75">
        <v>0.8</v>
      </c>
      <c r="L587" s="75">
        <v>0.8</v>
      </c>
      <c r="M587" s="75">
        <v>0.8</v>
      </c>
      <c r="N587" s="75">
        <v>0.8</v>
      </c>
      <c r="O587" s="75">
        <v>0.8</v>
      </c>
      <c r="P587" s="75">
        <v>0.8</v>
      </c>
      <c r="R587" s="38"/>
      <c r="S587" s="20" cm="1">
        <f t="array" ref="S587">INDEX($K:$P,ROW(),MATCH(S$3,$K$2:$P$2,0))</f>
        <v>0.8</v>
      </c>
      <c r="T587" s="20" cm="1">
        <f t="array" ref="T587">INDEX($K:$P,ROW(),MATCH(T$3,$K$2:$P$2,0))</f>
        <v>0.8</v>
      </c>
      <c r="U587" s="20" cm="1">
        <f t="array" ref="U587">INDEX($K:$P,ROW(),MATCH(U$3,$K$2:$P$2,0))</f>
        <v>0.8</v>
      </c>
      <c r="V587" s="20" cm="1">
        <f t="array" ref="V587">INDEX($K:$P,ROW(),MATCH(V$3,$K$2:$P$2,0))</f>
        <v>0.8</v>
      </c>
      <c r="W587" s="20" cm="1">
        <f t="array" ref="W587">INDEX($K:$P,ROW(),MATCH(W$3,$K$2:$P$2,0))</f>
        <v>0.8</v>
      </c>
      <c r="X587" s="20" cm="1">
        <f t="array" ref="X587">INDEX($K:$P,ROW(),MATCH(X$3,$K$2:$P$2,0))</f>
        <v>0.8</v>
      </c>
      <c r="Y587" s="20" cm="1">
        <f t="array" ref="Y587">INDEX($K:$P,ROW(),MATCH(Y$3,$K$2:$P$2,0))</f>
        <v>0.8</v>
      </c>
      <c r="Z587" s="20" cm="1">
        <f t="array" ref="Z587">INDEX($K:$P,ROW(),MATCH(Z$3,$K$2:$P$2,0))</f>
        <v>0.8</v>
      </c>
      <c r="AA587" s="20" cm="1">
        <f t="array" ref="AA587">INDEX($K:$P,ROW(),MATCH(AA$3,$K$2:$P$2,0))</f>
        <v>0.8</v>
      </c>
      <c r="AB587" s="20" cm="1">
        <f t="array" ref="AB587">INDEX($K:$P,ROW(),MATCH(AB$3,$K$2:$P$2,0))</f>
        <v>0.8</v>
      </c>
      <c r="AC587" s="20" cm="1">
        <f t="array" ref="AC587">INDEX($K:$P,ROW(),MATCH(AC$3,$K$2:$P$2,0))</f>
        <v>0.8</v>
      </c>
      <c r="AD587" s="20" cm="1">
        <f t="array" ref="AD587">INDEX($K:$P,ROW(),MATCH(AD$3,$K$2:$P$2,0))</f>
        <v>0.8</v>
      </c>
      <c r="AE587" s="20" cm="1">
        <f t="array" ref="AE587">INDEX($K:$P,ROW(),MATCH(AE$3,$K$2:$P$2,0))</f>
        <v>0.8</v>
      </c>
      <c r="AF587" s="20" cm="1">
        <f t="array" ref="AF587">INDEX($K:$P,ROW(),MATCH(AF$3,$K$2:$P$2,0))</f>
        <v>0.8</v>
      </c>
      <c r="AG587" s="20" cm="1">
        <f t="array" ref="AG587">INDEX($K:$P,ROW(),MATCH(AG$3,$K$2:$P$2,0))</f>
        <v>0.8</v>
      </c>
      <c r="AH587" s="20" cm="1">
        <f t="array" ref="AH587">INDEX($K:$P,ROW(),MATCH(AH$3,$K$2:$P$2,0))</f>
        <v>0.8</v>
      </c>
      <c r="AI587" s="20" cm="1">
        <f t="array" ref="AI587">INDEX($K:$P,ROW(),MATCH(AI$3,$K$2:$P$2,0))</f>
        <v>0.8</v>
      </c>
      <c r="AJ587" s="20" cm="1">
        <f t="array" ref="AJ587">INDEX($K:$P,ROW(),MATCH(AJ$3,$K$2:$P$2,0))</f>
        <v>0.8</v>
      </c>
      <c r="AK587" s="20" cm="1">
        <f t="array" ref="AK587">INDEX($K:$P,ROW(),MATCH(AK$3,$K$2:$P$2,0))</f>
        <v>0.8</v>
      </c>
      <c r="AL587" s="20" cm="1">
        <f t="array" ref="AL587">INDEX($K:$P,ROW(),MATCH(AL$3,$K$2:$P$2,0))</f>
        <v>0.8</v>
      </c>
      <c r="AM587" s="20" cm="1">
        <f t="array" ref="AM587">INDEX($K:$P,ROW(),MATCH(AM$3,$K$2:$P$2,0))</f>
        <v>0.8</v>
      </c>
      <c r="AN587" s="20" cm="1">
        <f t="array" ref="AN587">INDEX($K:$P,ROW(),MATCH(AN$3,$K$2:$P$2,0))</f>
        <v>0.8</v>
      </c>
      <c r="AO587" s="20" cm="1">
        <f t="array" ref="AO587">INDEX($K:$P,ROW(),MATCH(AO$3,$K$2:$P$2,0))</f>
        <v>0.8</v>
      </c>
      <c r="AP587" s="20" cm="1">
        <f t="array" ref="AP587">INDEX($K:$P,ROW(),MATCH(AP$3,$K$2:$P$2,0))</f>
        <v>0.8</v>
      </c>
      <c r="AQ587" s="20" cm="1">
        <f t="array" ref="AQ587">INDEX($K:$P,ROW(),MATCH(AQ$3,$K$2:$P$2,0))</f>
        <v>0.8</v>
      </c>
      <c r="AR587" s="20" cm="1">
        <f t="array" ref="AR587">INDEX($K:$P,ROW(),MATCH(AR$3,$K$2:$P$2,0))</f>
        <v>0.8</v>
      </c>
      <c r="AS587" s="20" cm="1">
        <f t="array" ref="AS587">INDEX($K:$P,ROW(),MATCH(AS$3,$K$2:$P$2,0))</f>
        <v>0.8</v>
      </c>
      <c r="AT587" s="20" cm="1">
        <f t="array" ref="AT587">INDEX($K:$P,ROW(),MATCH(AT$3,$K$2:$P$2,0))</f>
        <v>0.8</v>
      </c>
      <c r="AU587" s="20" cm="1">
        <f t="array" ref="AU587">INDEX($K:$P,ROW(),MATCH(AU$3,$K$2:$P$2,0))</f>
        <v>0.8</v>
      </c>
      <c r="AV587" s="20" cm="1">
        <f t="array" ref="AV587">INDEX($K:$P,ROW(),MATCH(AV$3,$K$2:$P$2,0))</f>
        <v>0.8</v>
      </c>
      <c r="AW587" s="20" cm="1">
        <f t="array" ref="AW587">INDEX($K:$P,ROW(),MATCH(AW$3,$K$2:$P$2,0))</f>
        <v>0.8</v>
      </c>
      <c r="AX587" s="20" cm="1">
        <f t="array" ref="AX587">INDEX($K:$P,ROW(),MATCH(AX$3,$K$2:$P$2,0))</f>
        <v>0.8</v>
      </c>
      <c r="AY587" s="20" cm="1">
        <f t="array" ref="AY587">INDEX($K:$P,ROW(),MATCH(AY$3,$K$2:$P$2,0))</f>
        <v>0.8</v>
      </c>
      <c r="AZ587" s="20" cm="1">
        <f t="array" ref="AZ587">INDEX($K:$P,ROW(),MATCH(AZ$3,$K$2:$P$2,0))</f>
        <v>0.8</v>
      </c>
      <c r="BA587" s="20" cm="1">
        <f t="array" ref="BA587">INDEX($K:$P,ROW(),MATCH(BA$3,$K$2:$P$2,0))</f>
        <v>0.8</v>
      </c>
      <c r="BB587" s="20" cm="1">
        <f t="array" ref="BB587">INDEX($K:$P,ROW(),MATCH(BB$3,$K$2:$P$2,0))</f>
        <v>0.8</v>
      </c>
      <c r="BC587" s="20" cm="1">
        <f t="array" ref="BC587">INDEX($K:$P,ROW(),MATCH(BC$3,$K$2:$P$2,0))</f>
        <v>0.8</v>
      </c>
      <c r="BD587" s="20" cm="1">
        <f t="array" ref="BD587">INDEX($K:$P,ROW(),MATCH(BD$3,$K$2:$P$2,0))</f>
        <v>0.8</v>
      </c>
      <c r="BE587" s="20" cm="1">
        <f t="array" ref="BE587">INDEX($K:$P,ROW(),MATCH(BE$3,$K$2:$P$2,0))</f>
        <v>0.8</v>
      </c>
      <c r="BF587" s="20" cm="1">
        <f t="array" ref="BF587">INDEX($K:$P,ROW(),MATCH(BF$3,$K$2:$P$2,0))</f>
        <v>0.8</v>
      </c>
      <c r="BG587" s="20" cm="1">
        <f t="array" ref="BG587">INDEX($K:$P,ROW(),MATCH(BG$3,$K$2:$P$2,0))</f>
        <v>0.8</v>
      </c>
      <c r="BH587" s="20" cm="1">
        <f t="array" ref="BH587">INDEX($K:$P,ROW(),MATCH(BH$3,$K$2:$P$2,0))</f>
        <v>0.8</v>
      </c>
      <c r="BI587" s="20" cm="1">
        <f t="array" ref="BI587">INDEX($K:$P,ROW(),MATCH(BI$3,$K$2:$P$2,0))</f>
        <v>0.8</v>
      </c>
      <c r="BJ587" s="20" cm="1">
        <f t="array" ref="BJ587">INDEX($K:$P,ROW(),MATCH(BJ$3,$K$2:$P$2,0))</f>
        <v>0.8</v>
      </c>
      <c r="BK587" s="20" cm="1">
        <f t="array" ref="BK587">INDEX($K:$P,ROW(),MATCH(BK$3,$K$2:$P$2,0))</f>
        <v>0.8</v>
      </c>
      <c r="BL587" s="20" cm="1">
        <f t="array" ref="BL587">INDEX($K:$P,ROW(),MATCH(BL$3,$K$2:$P$2,0))</f>
        <v>0.8</v>
      </c>
      <c r="BM587" s="20" cm="1">
        <f t="array" ref="BM587">INDEX($K:$P,ROW(),MATCH(BM$3,$K$2:$P$2,0))</f>
        <v>0.8</v>
      </c>
      <c r="BN587" s="20" cm="1">
        <f t="array" ref="BN587">INDEX($K:$P,ROW(),MATCH(BN$3,$K$2:$P$2,0))</f>
        <v>0.8</v>
      </c>
      <c r="BO587" s="20" cm="1">
        <f t="array" ref="BO587">INDEX($K:$P,ROW(),MATCH(BO$3,$K$2:$P$2,0))</f>
        <v>0.8</v>
      </c>
      <c r="BP587" s="20" cm="1">
        <f t="array" ref="BP587">INDEX($K:$P,ROW(),MATCH(BP$3,$K$2:$P$2,0))</f>
        <v>0.8</v>
      </c>
      <c r="BQ587" s="20" cm="1">
        <f t="array" ref="BQ587">INDEX($K:$P,ROW(),MATCH(BQ$3,$K$2:$P$2,0))</f>
        <v>0.8</v>
      </c>
      <c r="BR587" s="20" cm="1">
        <f t="array" ref="BR587">INDEX($K:$P,ROW(),MATCH(BR$3,$K$2:$P$2,0))</f>
        <v>0.8</v>
      </c>
      <c r="BS587" s="20" cm="1">
        <f t="array" ref="BS587">INDEX($K:$P,ROW(),MATCH(BS$3,$K$2:$P$2,0))</f>
        <v>0.8</v>
      </c>
      <c r="BT587" s="20" cm="1">
        <f t="array" ref="BT587">INDEX($K:$P,ROW(),MATCH(BT$3,$K$2:$P$2,0))</f>
        <v>0.8</v>
      </c>
      <c r="BU587" s="20" cm="1">
        <f t="array" ref="BU587">INDEX($K:$P,ROW(),MATCH(BU$3,$K$2:$P$2,0))</f>
        <v>0.8</v>
      </c>
      <c r="BV587" s="20" cm="1">
        <f t="array" ref="BV587">INDEX($K:$P,ROW(),MATCH(BV$3,$K$2:$P$2,0))</f>
        <v>0.8</v>
      </c>
      <c r="BW587" s="20" cm="1">
        <f t="array" ref="BW587">INDEX($K:$P,ROW(),MATCH(BW$3,$K$2:$P$2,0))</f>
        <v>0.8</v>
      </c>
      <c r="BX587" s="20" cm="1">
        <f t="array" ref="BX587">INDEX($K:$P,ROW(),MATCH(BX$3,$K$2:$P$2,0))</f>
        <v>0.8</v>
      </c>
      <c r="BY587" s="20" cm="1">
        <f t="array" ref="BY587">INDEX($K:$P,ROW(),MATCH(BY$3,$K$2:$P$2,0))</f>
        <v>0.8</v>
      </c>
      <c r="BZ587" s="20" cm="1">
        <f t="array" ref="BZ587">INDEX($K:$P,ROW(),MATCH(BZ$3,$K$2:$P$2,0))</f>
        <v>0.8</v>
      </c>
      <c r="CA587" s="20" cm="1">
        <f t="array" ref="CA587">INDEX($K:$P,ROW(),MATCH(CA$3,$K$2:$P$2,0))</f>
        <v>0.8</v>
      </c>
      <c r="CB587" s="20" cm="1">
        <f t="array" ref="CB587">INDEX($K:$P,ROW(),MATCH(CB$3,$K$2:$P$2,0))</f>
        <v>0.8</v>
      </c>
      <c r="CC587" s="20" cm="1">
        <f t="array" ref="CC587">INDEX($K:$P,ROW(),MATCH(CC$3,$K$2:$P$2,0))</f>
        <v>0.8</v>
      </c>
      <c r="CD587" s="20" cm="1">
        <f t="array" ref="CD587">INDEX($K:$P,ROW(),MATCH(CD$3,$K$2:$P$2,0))</f>
        <v>0.8</v>
      </c>
      <c r="CE587" s="20" cm="1">
        <f t="array" ref="CE587">INDEX($K:$P,ROW(),MATCH(CE$3,$K$2:$P$2,0))</f>
        <v>0.8</v>
      </c>
      <c r="CF587" s="20" cm="1">
        <f t="array" ref="CF587">INDEX($K:$P,ROW(),MATCH(CF$3,$K$2:$P$2,0))</f>
        <v>0.8</v>
      </c>
      <c r="CG587" s="20" cm="1">
        <f t="array" ref="CG587">INDEX($K:$P,ROW(),MATCH(CG$3,$K$2:$P$2,0))</f>
        <v>0.8</v>
      </c>
      <c r="CH587" s="20" cm="1">
        <f t="array" ref="CH587">INDEX($K:$P,ROW(),MATCH(CH$3,$K$2:$P$2,0))</f>
        <v>0.8</v>
      </c>
      <c r="CI587" s="20" cm="1">
        <f t="array" ref="CI587">INDEX($K:$P,ROW(),MATCH(CI$3,$K$2:$P$2,0))</f>
        <v>0.8</v>
      </c>
      <c r="CJ587" s="20" cm="1">
        <f t="array" ref="CJ587">INDEX($K:$P,ROW(),MATCH(CJ$3,$K$2:$P$2,0))</f>
        <v>0.8</v>
      </c>
      <c r="CK587" s="20" cm="1">
        <f t="array" ref="CK587">INDEX($K:$P,ROW(),MATCH(CK$3,$K$2:$P$2,0))</f>
        <v>0.8</v>
      </c>
    </row>
    <row r="588" spans="2:89" x14ac:dyDescent="0.35">
      <c r="B588" s="141" t="str">
        <f>"$ rent/day/"&amp;B592</f>
        <v>$ rent/day/unit</v>
      </c>
      <c r="D588" t="s">
        <v>750</v>
      </c>
      <c r="E588" s="8" t="str">
        <f t="shared" si="539"/>
        <v>588 DAYRENT-PV</v>
      </c>
      <c r="H588" s="31"/>
      <c r="I588" s="73"/>
      <c r="J588" s="73"/>
      <c r="K588" s="411">
        <v>100</v>
      </c>
      <c r="L588" s="411">
        <v>100</v>
      </c>
      <c r="M588" s="411">
        <v>100</v>
      </c>
      <c r="N588" s="411">
        <v>100</v>
      </c>
      <c r="O588" s="411">
        <v>100</v>
      </c>
      <c r="P588" s="411">
        <v>100</v>
      </c>
      <c r="R588" s="38"/>
      <c r="S588" s="136" cm="1">
        <f t="array" ref="S588">INDEX($K:$P,ROW(),MATCH(S$3,$K$2:$P$2,0))</f>
        <v>100</v>
      </c>
      <c r="T588" s="136" cm="1">
        <f t="array" ref="T588">INDEX($K:$P,ROW(),MATCH(T$3,$K$2:$P$2,0))</f>
        <v>100</v>
      </c>
      <c r="U588" s="136" cm="1">
        <f t="array" ref="U588">INDEX($K:$P,ROW(),MATCH(U$3,$K$2:$P$2,0))</f>
        <v>100</v>
      </c>
      <c r="V588" s="136" cm="1">
        <f t="array" ref="V588">INDEX($K:$P,ROW(),MATCH(V$3,$K$2:$P$2,0))</f>
        <v>100</v>
      </c>
      <c r="W588" s="136" cm="1">
        <f t="array" ref="W588">INDEX($K:$P,ROW(),MATCH(W$3,$K$2:$P$2,0))</f>
        <v>100</v>
      </c>
      <c r="X588" s="136" cm="1">
        <f t="array" ref="X588">INDEX($K:$P,ROW(),MATCH(X$3,$K$2:$P$2,0))</f>
        <v>100</v>
      </c>
      <c r="Y588" s="136" cm="1">
        <f t="array" ref="Y588">INDEX($K:$P,ROW(),MATCH(Y$3,$K$2:$P$2,0))</f>
        <v>100</v>
      </c>
      <c r="Z588" s="136" cm="1">
        <f t="array" ref="Z588">INDEX($K:$P,ROW(),MATCH(Z$3,$K$2:$P$2,0))</f>
        <v>100</v>
      </c>
      <c r="AA588" s="136" cm="1">
        <f t="array" ref="AA588">INDEX($K:$P,ROW(),MATCH(AA$3,$K$2:$P$2,0))</f>
        <v>100</v>
      </c>
      <c r="AB588" s="136" cm="1">
        <f t="array" ref="AB588">INDEX($K:$P,ROW(),MATCH(AB$3,$K$2:$P$2,0))</f>
        <v>100</v>
      </c>
      <c r="AC588" s="136" cm="1">
        <f t="array" ref="AC588">INDEX($K:$P,ROW(),MATCH(AC$3,$K$2:$P$2,0))</f>
        <v>100</v>
      </c>
      <c r="AD588" s="136" cm="1">
        <f t="array" ref="AD588">INDEX($K:$P,ROW(),MATCH(AD$3,$K$2:$P$2,0))</f>
        <v>100</v>
      </c>
      <c r="AE588" s="136" cm="1">
        <f t="array" ref="AE588">INDEX($K:$P,ROW(),MATCH(AE$3,$K$2:$P$2,0))</f>
        <v>100</v>
      </c>
      <c r="AF588" s="136" cm="1">
        <f t="array" ref="AF588">INDEX($K:$P,ROW(),MATCH(AF$3,$K$2:$P$2,0))</f>
        <v>100</v>
      </c>
      <c r="AG588" s="136" cm="1">
        <f t="array" ref="AG588">INDEX($K:$P,ROW(),MATCH(AG$3,$K$2:$P$2,0))</f>
        <v>100</v>
      </c>
      <c r="AH588" s="136" cm="1">
        <f t="array" ref="AH588">INDEX($K:$P,ROW(),MATCH(AH$3,$K$2:$P$2,0))</f>
        <v>100</v>
      </c>
      <c r="AI588" s="136" cm="1">
        <f t="array" ref="AI588">INDEX($K:$P,ROW(),MATCH(AI$3,$K$2:$P$2,0))</f>
        <v>100</v>
      </c>
      <c r="AJ588" s="136" cm="1">
        <f t="array" ref="AJ588">INDEX($K:$P,ROW(),MATCH(AJ$3,$K$2:$P$2,0))</f>
        <v>100</v>
      </c>
      <c r="AK588" s="136" cm="1">
        <f t="array" ref="AK588">INDEX($K:$P,ROW(),MATCH(AK$3,$K$2:$P$2,0))</f>
        <v>100</v>
      </c>
      <c r="AL588" s="136" cm="1">
        <f t="array" ref="AL588">INDEX($K:$P,ROW(),MATCH(AL$3,$K$2:$P$2,0))</f>
        <v>100</v>
      </c>
      <c r="AM588" s="136" cm="1">
        <f t="array" ref="AM588">INDEX($K:$P,ROW(),MATCH(AM$3,$K$2:$P$2,0))</f>
        <v>100</v>
      </c>
      <c r="AN588" s="136" cm="1">
        <f t="array" ref="AN588">INDEX($K:$P,ROW(),MATCH(AN$3,$K$2:$P$2,0))</f>
        <v>100</v>
      </c>
      <c r="AO588" s="136" cm="1">
        <f t="array" ref="AO588">INDEX($K:$P,ROW(),MATCH(AO$3,$K$2:$P$2,0))</f>
        <v>100</v>
      </c>
      <c r="AP588" s="136" cm="1">
        <f t="array" ref="AP588">INDEX($K:$P,ROW(),MATCH(AP$3,$K$2:$P$2,0))</f>
        <v>100</v>
      </c>
      <c r="AQ588" s="136" cm="1">
        <f t="array" ref="AQ588">INDEX($K:$P,ROW(),MATCH(AQ$3,$K$2:$P$2,0))</f>
        <v>100</v>
      </c>
      <c r="AR588" s="136" cm="1">
        <f t="array" ref="AR588">INDEX($K:$P,ROW(),MATCH(AR$3,$K$2:$P$2,0))</f>
        <v>100</v>
      </c>
      <c r="AS588" s="136" cm="1">
        <f t="array" ref="AS588">INDEX($K:$P,ROW(),MATCH(AS$3,$K$2:$P$2,0))</f>
        <v>100</v>
      </c>
      <c r="AT588" s="136" cm="1">
        <f t="array" ref="AT588">INDEX($K:$P,ROW(),MATCH(AT$3,$K$2:$P$2,0))</f>
        <v>100</v>
      </c>
      <c r="AU588" s="136" cm="1">
        <f t="array" ref="AU588">INDEX($K:$P,ROW(),MATCH(AU$3,$K$2:$P$2,0))</f>
        <v>100</v>
      </c>
      <c r="AV588" s="136" cm="1">
        <f t="array" ref="AV588">INDEX($K:$P,ROW(),MATCH(AV$3,$K$2:$P$2,0))</f>
        <v>100</v>
      </c>
      <c r="AW588" s="136" cm="1">
        <f t="array" ref="AW588">INDEX($K:$P,ROW(),MATCH(AW$3,$K$2:$P$2,0))</f>
        <v>100</v>
      </c>
      <c r="AX588" s="136" cm="1">
        <f t="array" ref="AX588">INDEX($K:$P,ROW(),MATCH(AX$3,$K$2:$P$2,0))</f>
        <v>100</v>
      </c>
      <c r="AY588" s="136" cm="1">
        <f t="array" ref="AY588">INDEX($K:$P,ROW(),MATCH(AY$3,$K$2:$P$2,0))</f>
        <v>100</v>
      </c>
      <c r="AZ588" s="136" cm="1">
        <f t="array" ref="AZ588">INDEX($K:$P,ROW(),MATCH(AZ$3,$K$2:$P$2,0))</f>
        <v>100</v>
      </c>
      <c r="BA588" s="136" cm="1">
        <f t="array" ref="BA588">INDEX($K:$P,ROW(),MATCH(BA$3,$K$2:$P$2,0))</f>
        <v>100</v>
      </c>
      <c r="BB588" s="136" cm="1">
        <f t="array" ref="BB588">INDEX($K:$P,ROW(),MATCH(BB$3,$K$2:$P$2,0))</f>
        <v>100</v>
      </c>
      <c r="BC588" s="136" cm="1">
        <f t="array" ref="BC588">INDEX($K:$P,ROW(),MATCH(BC$3,$K$2:$P$2,0))</f>
        <v>100</v>
      </c>
      <c r="BD588" s="136" cm="1">
        <f t="array" ref="BD588">INDEX($K:$P,ROW(),MATCH(BD$3,$K$2:$P$2,0))</f>
        <v>100</v>
      </c>
      <c r="BE588" s="136" cm="1">
        <f t="array" ref="BE588">INDEX($K:$P,ROW(),MATCH(BE$3,$K$2:$P$2,0))</f>
        <v>100</v>
      </c>
      <c r="BF588" s="136" cm="1">
        <f t="array" ref="BF588">INDEX($K:$P,ROW(),MATCH(BF$3,$K$2:$P$2,0))</f>
        <v>100</v>
      </c>
      <c r="BG588" s="136" cm="1">
        <f t="array" ref="BG588">INDEX($K:$P,ROW(),MATCH(BG$3,$K$2:$P$2,0))</f>
        <v>100</v>
      </c>
      <c r="BH588" s="136" cm="1">
        <f t="array" ref="BH588">INDEX($K:$P,ROW(),MATCH(BH$3,$K$2:$P$2,0))</f>
        <v>100</v>
      </c>
      <c r="BI588" s="136" cm="1">
        <f t="array" ref="BI588">INDEX($K:$P,ROW(),MATCH(BI$3,$K$2:$P$2,0))</f>
        <v>100</v>
      </c>
      <c r="BJ588" s="136" cm="1">
        <f t="array" ref="BJ588">INDEX($K:$P,ROW(),MATCH(BJ$3,$K$2:$P$2,0))</f>
        <v>100</v>
      </c>
      <c r="BK588" s="136" cm="1">
        <f t="array" ref="BK588">INDEX($K:$P,ROW(),MATCH(BK$3,$K$2:$P$2,0))</f>
        <v>100</v>
      </c>
      <c r="BL588" s="136" cm="1">
        <f t="array" ref="BL588">INDEX($K:$P,ROW(),MATCH(BL$3,$K$2:$P$2,0))</f>
        <v>100</v>
      </c>
      <c r="BM588" s="136" cm="1">
        <f t="array" ref="BM588">INDEX($K:$P,ROW(),MATCH(BM$3,$K$2:$P$2,0))</f>
        <v>100</v>
      </c>
      <c r="BN588" s="136" cm="1">
        <f t="array" ref="BN588">INDEX($K:$P,ROW(),MATCH(BN$3,$K$2:$P$2,0))</f>
        <v>100</v>
      </c>
      <c r="BO588" s="136" cm="1">
        <f t="array" ref="BO588">INDEX($K:$P,ROW(),MATCH(BO$3,$K$2:$P$2,0))</f>
        <v>100</v>
      </c>
      <c r="BP588" s="136" cm="1">
        <f t="array" ref="BP588">INDEX($K:$P,ROW(),MATCH(BP$3,$K$2:$P$2,0))</f>
        <v>100</v>
      </c>
      <c r="BQ588" s="136" cm="1">
        <f t="array" ref="BQ588">INDEX($K:$P,ROW(),MATCH(BQ$3,$K$2:$P$2,0))</f>
        <v>100</v>
      </c>
      <c r="BR588" s="136" cm="1">
        <f t="array" ref="BR588">INDEX($K:$P,ROW(),MATCH(BR$3,$K$2:$P$2,0))</f>
        <v>100</v>
      </c>
      <c r="BS588" s="136" cm="1">
        <f t="array" ref="BS588">INDEX($K:$P,ROW(),MATCH(BS$3,$K$2:$P$2,0))</f>
        <v>100</v>
      </c>
      <c r="BT588" s="136" cm="1">
        <f t="array" ref="BT588">INDEX($K:$P,ROW(),MATCH(BT$3,$K$2:$P$2,0))</f>
        <v>100</v>
      </c>
      <c r="BU588" s="136" cm="1">
        <f t="array" ref="BU588">INDEX($K:$P,ROW(),MATCH(BU$3,$K$2:$P$2,0))</f>
        <v>100</v>
      </c>
      <c r="BV588" s="136" cm="1">
        <f t="array" ref="BV588">INDEX($K:$P,ROW(),MATCH(BV$3,$K$2:$P$2,0))</f>
        <v>100</v>
      </c>
      <c r="BW588" s="136" cm="1">
        <f t="array" ref="BW588">INDEX($K:$P,ROW(),MATCH(BW$3,$K$2:$P$2,0))</f>
        <v>100</v>
      </c>
      <c r="BX588" s="136" cm="1">
        <f t="array" ref="BX588">INDEX($K:$P,ROW(),MATCH(BX$3,$K$2:$P$2,0))</f>
        <v>100</v>
      </c>
      <c r="BY588" s="136" cm="1">
        <f t="array" ref="BY588">INDEX($K:$P,ROW(),MATCH(BY$3,$K$2:$P$2,0))</f>
        <v>100</v>
      </c>
      <c r="BZ588" s="136" cm="1">
        <f t="array" ref="BZ588">INDEX($K:$P,ROW(),MATCH(BZ$3,$K$2:$P$2,0))</f>
        <v>100</v>
      </c>
      <c r="CA588" s="136" cm="1">
        <f t="array" ref="CA588">INDEX($K:$P,ROW(),MATCH(CA$3,$K$2:$P$2,0))</f>
        <v>100</v>
      </c>
      <c r="CB588" s="136" cm="1">
        <f t="array" ref="CB588">INDEX($K:$P,ROW(),MATCH(CB$3,$K$2:$P$2,0))</f>
        <v>100</v>
      </c>
      <c r="CC588" s="136" cm="1">
        <f t="array" ref="CC588">INDEX($K:$P,ROW(),MATCH(CC$3,$K$2:$P$2,0))</f>
        <v>100</v>
      </c>
      <c r="CD588" s="136" cm="1">
        <f t="array" ref="CD588">INDEX($K:$P,ROW(),MATCH(CD$3,$K$2:$P$2,0))</f>
        <v>100</v>
      </c>
      <c r="CE588" s="136" cm="1">
        <f t="array" ref="CE588">INDEX($K:$P,ROW(),MATCH(CE$3,$K$2:$P$2,0))</f>
        <v>100</v>
      </c>
      <c r="CF588" s="136" cm="1">
        <f t="array" ref="CF588">INDEX($K:$P,ROW(),MATCH(CF$3,$K$2:$P$2,0))</f>
        <v>100</v>
      </c>
      <c r="CG588" s="136" cm="1">
        <f t="array" ref="CG588">INDEX($K:$P,ROW(),MATCH(CG$3,$K$2:$P$2,0))</f>
        <v>100</v>
      </c>
      <c r="CH588" s="136" cm="1">
        <f t="array" ref="CH588">INDEX($K:$P,ROW(),MATCH(CH$3,$K$2:$P$2,0))</f>
        <v>100</v>
      </c>
      <c r="CI588" s="136" cm="1">
        <f t="array" ref="CI588">INDEX($K:$P,ROW(),MATCH(CI$3,$K$2:$P$2,0))</f>
        <v>100</v>
      </c>
      <c r="CJ588" s="136" cm="1">
        <f t="array" ref="CJ588">INDEX($K:$P,ROW(),MATCH(CJ$3,$K$2:$P$2,0))</f>
        <v>100</v>
      </c>
      <c r="CK588" s="136" cm="1">
        <f t="array" ref="CK588">INDEX($K:$P,ROW(),MATCH(CK$3,$K$2:$P$2,0))</f>
        <v>100</v>
      </c>
    </row>
    <row r="589" spans="2:89" x14ac:dyDescent="0.35">
      <c r="B589" s="123" t="str">
        <f>"Revenue - "&amp;B591</f>
        <v>Revenue - (Primary label)</v>
      </c>
      <c r="C589" t="s">
        <v>198</v>
      </c>
      <c r="D589" t="s">
        <v>750</v>
      </c>
      <c r="E589" s="8" t="str">
        <f t="shared" si="539"/>
        <v>589 DAYRENT-PV</v>
      </c>
      <c r="H589" s="31"/>
      <c r="I589" s="73"/>
      <c r="J589" s="73"/>
      <c r="K589" s="115">
        <f t="shared" ref="K589:P589" ca="1" si="540">SUMIF($3:$3,K$2,589:589)</f>
        <v>400000</v>
      </c>
      <c r="L589" s="115">
        <f t="shared" ca="1" si="540"/>
        <v>800000</v>
      </c>
      <c r="M589" s="115">
        <f t="shared" ca="1" si="540"/>
        <v>1200000</v>
      </c>
      <c r="N589" s="115">
        <f t="shared" ca="1" si="540"/>
        <v>1600000</v>
      </c>
      <c r="O589" s="115">
        <f t="shared" ca="1" si="540"/>
        <v>2000000</v>
      </c>
      <c r="P589" s="115">
        <f t="shared" ca="1" si="540"/>
        <v>0</v>
      </c>
      <c r="R589" s="38"/>
      <c r="S589" s="77" cm="1">
        <f t="array" aca="1" ref="S589" ca="1">INDIRECT(S580)*S587*S588*S$6</f>
        <v>0</v>
      </c>
      <c r="T589" s="77" cm="1">
        <f t="array" aca="1" ref="T589" ca="1">INDIRECT(T580)*T587*T588*T$6</f>
        <v>0</v>
      </c>
      <c r="U589" s="77" cm="1">
        <f t="array" aca="1" ref="U589" ca="1">INDIRECT(U580)*U587*U588*U$6</f>
        <v>0</v>
      </c>
      <c r="V589" s="77" cm="1">
        <f t="array" aca="1" ref="V589" ca="1">INDIRECT(V580)*V587*V588*V$6</f>
        <v>0</v>
      </c>
      <c r="W589" s="77" cm="1">
        <f t="array" aca="1" ref="W589" ca="1">INDIRECT(W580)*W587*W588*W$6</f>
        <v>0</v>
      </c>
      <c r="X589" s="77" cm="1">
        <f t="array" aca="1" ref="X589" ca="1">INDIRECT(X580)*X587*X588*X$6</f>
        <v>0</v>
      </c>
      <c r="Y589" s="77" cm="1">
        <f t="array" aca="1" ref="Y589" ca="1">INDIRECT(Y580)*Y587*Y588*Y$6</f>
        <v>0</v>
      </c>
      <c r="Z589" s="77" cm="1">
        <f t="array" aca="1" ref="Z589" ca="1">INDIRECT(Z580)*Z587*Z588*Z$6</f>
        <v>0</v>
      </c>
      <c r="AA589" s="77" cm="1">
        <f t="array" aca="1" ref="AA589" ca="1">INDIRECT(AA580)*AA587*AA588*AA$6</f>
        <v>0</v>
      </c>
      <c r="AB589" s="77" cm="1">
        <f t="array" aca="1" ref="AB589" ca="1">INDIRECT(AB580)*AB587*AB588*AB$6</f>
        <v>0</v>
      </c>
      <c r="AC589" s="77" cm="1">
        <f t="array" aca="1" ref="AC589" ca="1">INDIRECT(AC580)*AC587*AC588*AC$6</f>
        <v>0</v>
      </c>
      <c r="AD589" s="77" cm="1">
        <f t="array" aca="1" ref="AD589" ca="1">INDIRECT(AD580)*AD587*AD588*AD$6</f>
        <v>400000</v>
      </c>
      <c r="AE589" s="77" cm="1">
        <f t="array" aca="1" ref="AE589" ca="1">INDIRECT(AE580)*AE587*AE588*AE$6</f>
        <v>0</v>
      </c>
      <c r="AF589" s="77" cm="1">
        <f t="array" aca="1" ref="AF589" ca="1">INDIRECT(AF580)*AF587*AF588*AF$6</f>
        <v>0</v>
      </c>
      <c r="AG589" s="77" cm="1">
        <f t="array" aca="1" ref="AG589" ca="1">INDIRECT(AG580)*AG587*AG588*AG$6</f>
        <v>0</v>
      </c>
      <c r="AH589" s="77" cm="1">
        <f t="array" aca="1" ref="AH589" ca="1">INDIRECT(AH580)*AH587*AH588*AH$6</f>
        <v>0</v>
      </c>
      <c r="AI589" s="77" cm="1">
        <f t="array" aca="1" ref="AI589" ca="1">INDIRECT(AI580)*AI587*AI588*AI$6</f>
        <v>0</v>
      </c>
      <c r="AJ589" s="77" cm="1">
        <f t="array" aca="1" ref="AJ589" ca="1">INDIRECT(AJ580)*AJ587*AJ588*AJ$6</f>
        <v>0</v>
      </c>
      <c r="AK589" s="77" cm="1">
        <f t="array" aca="1" ref="AK589" ca="1">INDIRECT(AK580)*AK587*AK588*AK$6</f>
        <v>0</v>
      </c>
      <c r="AL589" s="77" cm="1">
        <f t="array" aca="1" ref="AL589" ca="1">INDIRECT(AL580)*AL587*AL588*AL$6</f>
        <v>0</v>
      </c>
      <c r="AM589" s="77" cm="1">
        <f t="array" aca="1" ref="AM589" ca="1">INDIRECT(AM580)*AM587*AM588*AM$6</f>
        <v>0</v>
      </c>
      <c r="AN589" s="77" cm="1">
        <f t="array" aca="1" ref="AN589" ca="1">INDIRECT(AN580)*AN587*AN588*AN$6</f>
        <v>0</v>
      </c>
      <c r="AO589" s="77" cm="1">
        <f t="array" aca="1" ref="AO589" ca="1">INDIRECT(AO580)*AO587*AO588*AO$6</f>
        <v>0</v>
      </c>
      <c r="AP589" s="77" cm="1">
        <f t="array" aca="1" ref="AP589" ca="1">INDIRECT(AP580)*AP587*AP588*AP$6</f>
        <v>800000</v>
      </c>
      <c r="AQ589" s="77" cm="1">
        <f t="array" aca="1" ref="AQ589" ca="1">INDIRECT(AQ580)*AQ587*AQ588*AQ$6</f>
        <v>0</v>
      </c>
      <c r="AR589" s="77" cm="1">
        <f t="array" aca="1" ref="AR589" ca="1">INDIRECT(AR580)*AR587*AR588*AR$6</f>
        <v>0</v>
      </c>
      <c r="AS589" s="77" cm="1">
        <f t="array" aca="1" ref="AS589" ca="1">INDIRECT(AS580)*AS587*AS588*AS$6</f>
        <v>0</v>
      </c>
      <c r="AT589" s="77" cm="1">
        <f t="array" aca="1" ref="AT589" ca="1">INDIRECT(AT580)*AT587*AT588*AT$6</f>
        <v>0</v>
      </c>
      <c r="AU589" s="77" cm="1">
        <f t="array" aca="1" ref="AU589" ca="1">INDIRECT(AU580)*AU587*AU588*AU$6</f>
        <v>0</v>
      </c>
      <c r="AV589" s="77" cm="1">
        <f t="array" aca="1" ref="AV589" ca="1">INDIRECT(AV580)*AV587*AV588*AV$6</f>
        <v>0</v>
      </c>
      <c r="AW589" s="77" cm="1">
        <f t="array" aca="1" ref="AW589" ca="1">INDIRECT(AW580)*AW587*AW588*AW$6</f>
        <v>0</v>
      </c>
      <c r="AX589" s="77" cm="1">
        <f t="array" aca="1" ref="AX589" ca="1">INDIRECT(AX580)*AX587*AX588*AX$6</f>
        <v>0</v>
      </c>
      <c r="AY589" s="77" cm="1">
        <f t="array" aca="1" ref="AY589" ca="1">INDIRECT(AY580)*AY587*AY588*AY$6</f>
        <v>0</v>
      </c>
      <c r="AZ589" s="77" cm="1">
        <f t="array" aca="1" ref="AZ589" ca="1">INDIRECT(AZ580)*AZ587*AZ588*AZ$6</f>
        <v>0</v>
      </c>
      <c r="BA589" s="77" cm="1">
        <f t="array" aca="1" ref="BA589" ca="1">INDIRECT(BA580)*BA587*BA588*BA$6</f>
        <v>0</v>
      </c>
      <c r="BB589" s="77" cm="1">
        <f t="array" aca="1" ref="BB589" ca="1">INDIRECT(BB580)*BB587*BB588*BB$6</f>
        <v>1200000</v>
      </c>
      <c r="BC589" s="77" cm="1">
        <f t="array" aca="1" ref="BC589" ca="1">INDIRECT(BC580)*BC587*BC588*BC$6</f>
        <v>0</v>
      </c>
      <c r="BD589" s="77" cm="1">
        <f t="array" aca="1" ref="BD589" ca="1">INDIRECT(BD580)*BD587*BD588*BD$6</f>
        <v>0</v>
      </c>
      <c r="BE589" s="77" cm="1">
        <f t="array" aca="1" ref="BE589" ca="1">INDIRECT(BE580)*BE587*BE588*BE$6</f>
        <v>0</v>
      </c>
      <c r="BF589" s="77" cm="1">
        <f t="array" aca="1" ref="BF589" ca="1">INDIRECT(BF580)*BF587*BF588*BF$6</f>
        <v>0</v>
      </c>
      <c r="BG589" s="77" cm="1">
        <f t="array" aca="1" ref="BG589" ca="1">INDIRECT(BG580)*BG587*BG588*BG$6</f>
        <v>0</v>
      </c>
      <c r="BH589" s="77" cm="1">
        <f t="array" aca="1" ref="BH589" ca="1">INDIRECT(BH580)*BH587*BH588*BH$6</f>
        <v>0</v>
      </c>
      <c r="BI589" s="77" cm="1">
        <f t="array" aca="1" ref="BI589" ca="1">INDIRECT(BI580)*BI587*BI588*BI$6</f>
        <v>0</v>
      </c>
      <c r="BJ589" s="77" cm="1">
        <f t="array" aca="1" ref="BJ589" ca="1">INDIRECT(BJ580)*BJ587*BJ588*BJ$6</f>
        <v>0</v>
      </c>
      <c r="BK589" s="77" cm="1">
        <f t="array" aca="1" ref="BK589" ca="1">INDIRECT(BK580)*BK587*BK588*BK$6</f>
        <v>0</v>
      </c>
      <c r="BL589" s="77" cm="1">
        <f t="array" aca="1" ref="BL589" ca="1">INDIRECT(BL580)*BL587*BL588*BL$6</f>
        <v>0</v>
      </c>
      <c r="BM589" s="77" cm="1">
        <f t="array" aca="1" ref="BM589" ca="1">INDIRECT(BM580)*BM587*BM588*BM$6</f>
        <v>0</v>
      </c>
      <c r="BN589" s="77" cm="1">
        <f t="array" aca="1" ref="BN589" ca="1">INDIRECT(BN580)*BN587*BN588*BN$6</f>
        <v>1600000</v>
      </c>
      <c r="BO589" s="77" cm="1">
        <f t="array" aca="1" ref="BO589" ca="1">INDIRECT(BO580)*BO587*BO588*BO$6</f>
        <v>0</v>
      </c>
      <c r="BP589" s="77" cm="1">
        <f t="array" aca="1" ref="BP589" ca="1">INDIRECT(BP580)*BP587*BP588*BP$6</f>
        <v>0</v>
      </c>
      <c r="BQ589" s="77" cm="1">
        <f t="array" aca="1" ref="BQ589" ca="1">INDIRECT(BQ580)*BQ587*BQ588*BQ$6</f>
        <v>0</v>
      </c>
      <c r="BR589" s="77" cm="1">
        <f t="array" aca="1" ref="BR589" ca="1">INDIRECT(BR580)*BR587*BR588*BR$6</f>
        <v>0</v>
      </c>
      <c r="BS589" s="77" cm="1">
        <f t="array" aca="1" ref="BS589" ca="1">INDIRECT(BS580)*BS587*BS588*BS$6</f>
        <v>0</v>
      </c>
      <c r="BT589" s="77" cm="1">
        <f t="array" aca="1" ref="BT589" ca="1">INDIRECT(BT580)*BT587*BT588*BT$6</f>
        <v>0</v>
      </c>
      <c r="BU589" s="77" cm="1">
        <f t="array" aca="1" ref="BU589" ca="1">INDIRECT(BU580)*BU587*BU588*BU$6</f>
        <v>0</v>
      </c>
      <c r="BV589" s="77" cm="1">
        <f t="array" aca="1" ref="BV589" ca="1">INDIRECT(BV580)*BV587*BV588*BV$6</f>
        <v>0</v>
      </c>
      <c r="BW589" s="77" cm="1">
        <f t="array" aca="1" ref="BW589" ca="1">INDIRECT(BW580)*BW587*BW588*BW$6</f>
        <v>0</v>
      </c>
      <c r="BX589" s="77" cm="1">
        <f t="array" aca="1" ref="BX589" ca="1">INDIRECT(BX580)*BX587*BX588*BX$6</f>
        <v>0</v>
      </c>
      <c r="BY589" s="77" cm="1">
        <f t="array" aca="1" ref="BY589" ca="1">INDIRECT(BY580)*BY587*BY588*BY$6</f>
        <v>0</v>
      </c>
      <c r="BZ589" s="77" cm="1">
        <f t="array" aca="1" ref="BZ589" ca="1">INDIRECT(BZ580)*BZ587*BZ588*BZ$6</f>
        <v>2000000</v>
      </c>
      <c r="CA589" s="77" cm="1">
        <f t="array" aca="1" ref="CA589" ca="1">INDIRECT(CA580)*CA587*CA588*CA$6</f>
        <v>0</v>
      </c>
      <c r="CB589" s="77" cm="1">
        <f t="array" aca="1" ref="CB589" ca="1">INDIRECT(CB580)*CB587*CB588*CB$6</f>
        <v>0</v>
      </c>
      <c r="CC589" s="77" cm="1">
        <f t="array" aca="1" ref="CC589" ca="1">INDIRECT(CC580)*CC587*CC588*CC$6</f>
        <v>0</v>
      </c>
      <c r="CD589" s="77" cm="1">
        <f t="array" aca="1" ref="CD589" ca="1">INDIRECT(CD580)*CD587*CD588*CD$6</f>
        <v>0</v>
      </c>
      <c r="CE589" s="77" cm="1">
        <f t="array" aca="1" ref="CE589" ca="1">INDIRECT(CE580)*CE587*CE588*CE$6</f>
        <v>0</v>
      </c>
      <c r="CF589" s="77" cm="1">
        <f t="array" aca="1" ref="CF589" ca="1">INDIRECT(CF580)*CF587*CF588*CF$6</f>
        <v>0</v>
      </c>
      <c r="CG589" s="77" cm="1">
        <f t="array" aca="1" ref="CG589" ca="1">INDIRECT(CG580)*CG587*CG588*CG$6</f>
        <v>0</v>
      </c>
      <c r="CH589" s="77" cm="1">
        <f t="array" aca="1" ref="CH589" ca="1">INDIRECT(CH580)*CH587*CH588*CH$6</f>
        <v>0</v>
      </c>
      <c r="CI589" s="77" cm="1">
        <f t="array" aca="1" ref="CI589" ca="1">INDIRECT(CI580)*CI587*CI588*CI$6</f>
        <v>0</v>
      </c>
      <c r="CJ589" s="77" cm="1">
        <f t="array" aca="1" ref="CJ589" ca="1">INDIRECT(CJ580)*CJ587*CJ588*CJ$6</f>
        <v>0</v>
      </c>
      <c r="CK589" s="77" cm="1">
        <f t="array" aca="1" ref="CK589" ca="1">INDIRECT(CK580)*CK587*CK588*CK$6</f>
        <v>0</v>
      </c>
    </row>
    <row r="590" spans="2:89" x14ac:dyDescent="0.35">
      <c r="B590" s="123"/>
      <c r="D590" t="s">
        <v>750</v>
      </c>
      <c r="E590" s="8" t="str">
        <f t="shared" ref="E590" si="541">ROW()&amp;" "&amp;D590</f>
        <v>590 DAYRENT-PV</v>
      </c>
      <c r="H590" s="31"/>
      <c r="I590" s="73"/>
      <c r="J590" s="73"/>
      <c r="K590" s="33"/>
      <c r="L590" s="33"/>
      <c r="M590" s="33"/>
      <c r="N590" s="33"/>
      <c r="O590" s="33"/>
      <c r="P590" s="33"/>
      <c r="R590" s="38"/>
      <c r="S590" s="77"/>
      <c r="T590" s="77"/>
      <c r="U590" s="77"/>
      <c r="V590" s="77"/>
      <c r="W590" s="77"/>
      <c r="X590" s="77"/>
      <c r="Y590" s="77"/>
      <c r="Z590" s="77"/>
      <c r="AA590" s="77"/>
      <c r="AB590" s="77"/>
      <c r="AC590" s="77"/>
      <c r="AD590" s="77"/>
      <c r="AE590" s="77"/>
      <c r="AF590" s="77"/>
      <c r="AG590" s="77"/>
      <c r="AH590" s="77"/>
      <c r="AI590" s="77"/>
      <c r="AJ590" s="77"/>
      <c r="AK590" s="77"/>
      <c r="AL590" s="77"/>
      <c r="AM590" s="77"/>
      <c r="AN590" s="77"/>
      <c r="AO590" s="77"/>
      <c r="AP590" s="77"/>
      <c r="AQ590" s="77"/>
      <c r="AR590" s="77"/>
      <c r="AS590" s="77"/>
      <c r="AT590" s="77"/>
      <c r="AU590" s="77"/>
      <c r="AV590" s="77"/>
      <c r="AW590" s="77"/>
      <c r="AX590" s="77"/>
      <c r="AY590" s="77"/>
      <c r="AZ590" s="77"/>
      <c r="BA590" s="77"/>
      <c r="BB590" s="77"/>
      <c r="BC590" s="77"/>
      <c r="BD590" s="77"/>
      <c r="BE590" s="77"/>
      <c r="BF590" s="77"/>
      <c r="BG590" s="77"/>
      <c r="BH590" s="77"/>
      <c r="BI590" s="77"/>
      <c r="BJ590" s="77"/>
      <c r="BK590" s="77"/>
      <c r="BL590" s="77"/>
      <c r="BM590" s="77"/>
      <c r="BN590" s="77"/>
      <c r="BO590" s="77"/>
      <c r="BP590" s="77"/>
      <c r="BQ590" s="77"/>
      <c r="BR590" s="77"/>
      <c r="BS590" s="77"/>
      <c r="BT590" s="77"/>
      <c r="BU590" s="77"/>
      <c r="BV590" s="77"/>
      <c r="BW590" s="77"/>
      <c r="BX590" s="77"/>
      <c r="BY590" s="77"/>
      <c r="BZ590" s="77"/>
      <c r="CA590" s="77"/>
      <c r="CB590" s="77"/>
      <c r="CC590" s="77"/>
      <c r="CD590" s="77"/>
      <c r="CE590" s="77"/>
      <c r="CF590" s="77"/>
      <c r="CG590" s="77"/>
      <c r="CH590" s="77"/>
      <c r="CI590" s="77"/>
      <c r="CJ590" s="77"/>
      <c r="CK590" s="77"/>
    </row>
    <row r="591" spans="2:89" x14ac:dyDescent="0.35">
      <c r="B591" s="132" t="str">
        <f>B577</f>
        <v>(Primary label)</v>
      </c>
      <c r="D591" t="s">
        <v>750</v>
      </c>
      <c r="E591" s="8" t="str">
        <f t="shared" si="539"/>
        <v>591 DAYRENT-PV</v>
      </c>
      <c r="G591" t="s">
        <v>332</v>
      </c>
      <c r="H591" s="31"/>
      <c r="I591" s="73"/>
      <c r="J591" s="73"/>
      <c r="K591" s="39"/>
      <c r="L591" s="39"/>
      <c r="M591" s="39"/>
      <c r="N591" s="39"/>
      <c r="O591" s="39"/>
      <c r="P591" s="39"/>
      <c r="R591" s="38"/>
      <c r="S591" s="76"/>
      <c r="T591" s="76"/>
      <c r="U591" s="76"/>
      <c r="V591" s="76"/>
      <c r="W591" s="76"/>
      <c r="X591" s="76"/>
      <c r="Y591" s="76"/>
      <c r="Z591" s="76"/>
      <c r="AA591" s="76"/>
      <c r="AB591" s="76"/>
      <c r="AC591" s="76"/>
      <c r="AD591" s="76"/>
      <c r="AE591" s="76"/>
      <c r="AF591" s="76"/>
      <c r="AG591" s="76"/>
      <c r="AH591" s="76"/>
      <c r="AI591" s="76"/>
      <c r="AJ591" s="76"/>
      <c r="AK591" s="76"/>
      <c r="AL591" s="76"/>
      <c r="AM591" s="76"/>
      <c r="AN591" s="76"/>
      <c r="AO591" s="76"/>
      <c r="AP591" s="76"/>
      <c r="AQ591" s="76"/>
      <c r="AR591" s="76"/>
      <c r="AS591" s="76"/>
      <c r="AT591" s="76"/>
      <c r="AU591" s="76"/>
      <c r="AV591" s="76"/>
      <c r="AW591" s="76"/>
      <c r="AX591" s="76"/>
      <c r="AY591" s="76"/>
      <c r="AZ591" s="76"/>
      <c r="BA591" s="76"/>
      <c r="BB591" s="76"/>
      <c r="BC591" s="76"/>
      <c r="BD591" s="76"/>
      <c r="BE591" s="76"/>
      <c r="BF591" s="76"/>
      <c r="BG591" s="76"/>
      <c r="BH591" s="76"/>
      <c r="BI591" s="76"/>
      <c r="BJ591" s="76"/>
      <c r="BK591" s="76"/>
      <c r="BL591" s="76"/>
      <c r="BM591" s="76"/>
      <c r="BN591" s="76"/>
      <c r="BO591" s="76"/>
      <c r="BP591" s="76"/>
      <c r="BQ591" s="76"/>
      <c r="BR591" s="76"/>
      <c r="BS591" s="76"/>
      <c r="BT591" s="76"/>
      <c r="BU591" s="76"/>
      <c r="BV591" s="76"/>
      <c r="BW591" s="76"/>
      <c r="BX591" s="76"/>
      <c r="BY591" s="76"/>
      <c r="BZ591" s="76"/>
      <c r="CA591" s="76"/>
      <c r="CB591" s="76"/>
      <c r="CC591" s="76"/>
      <c r="CD591" s="76"/>
      <c r="CE591" s="76"/>
      <c r="CF591" s="76"/>
      <c r="CG591" s="76"/>
      <c r="CH591" s="76"/>
      <c r="CI591" s="76"/>
      <c r="CJ591" s="76"/>
      <c r="CK591" s="76"/>
    </row>
    <row r="592" spans="2:89" x14ac:dyDescent="0.35">
      <c r="B592" s="235" t="str">
        <f>IFERROR(SUBSTITUTE(B585,":",""),"no unit")</f>
        <v>unit</v>
      </c>
      <c r="D592" t="s">
        <v>750</v>
      </c>
      <c r="E592" s="8" t="str">
        <f t="shared" si="539"/>
        <v>592 DAYRENT-PV</v>
      </c>
      <c r="G592" t="s">
        <v>332</v>
      </c>
      <c r="H592" s="31"/>
      <c r="I592" s="73"/>
      <c r="J592" s="73"/>
      <c r="K592" s="39"/>
      <c r="L592" s="39"/>
      <c r="M592" s="39"/>
      <c r="N592" s="39"/>
      <c r="O592" s="39"/>
      <c r="P592" s="39"/>
      <c r="R592" s="38"/>
      <c r="S592" s="76"/>
      <c r="T592" s="76"/>
      <c r="U592" s="76"/>
      <c r="V592" s="76"/>
      <c r="W592" s="76"/>
      <c r="X592" s="76"/>
      <c r="Y592" s="76"/>
      <c r="Z592" s="76"/>
      <c r="AA592" s="76"/>
      <c r="AB592" s="76"/>
      <c r="AC592" s="76"/>
      <c r="AD592" s="76"/>
      <c r="AE592" s="76"/>
      <c r="AF592" s="76"/>
      <c r="AG592" s="76"/>
      <c r="AH592" s="76"/>
      <c r="AI592" s="76"/>
      <c r="AJ592" s="76"/>
      <c r="AK592" s="76"/>
      <c r="AL592" s="76"/>
      <c r="AM592" s="76"/>
      <c r="AN592" s="76"/>
      <c r="AO592" s="76"/>
      <c r="AP592" s="76"/>
      <c r="AQ592" s="76"/>
      <c r="AR592" s="76"/>
      <c r="AS592" s="76"/>
      <c r="AT592" s="76"/>
      <c r="AU592" s="76"/>
      <c r="AV592" s="76"/>
      <c r="AW592" s="76"/>
      <c r="AX592" s="76"/>
      <c r="AY592" s="76"/>
      <c r="AZ592" s="76"/>
      <c r="BA592" s="76"/>
      <c r="BB592" s="76"/>
      <c r="BC592" s="76"/>
      <c r="BD592" s="76"/>
      <c r="BE592" s="76"/>
      <c r="BF592" s="76"/>
      <c r="BG592" s="76"/>
      <c r="BH592" s="76"/>
      <c r="BI592" s="76"/>
      <c r="BJ592" s="76"/>
      <c r="BK592" s="76"/>
      <c r="BL592" s="76"/>
      <c r="BM592" s="76"/>
      <c r="BN592" s="76"/>
      <c r="BO592" s="76"/>
      <c r="BP592" s="76"/>
      <c r="BQ592" s="76"/>
      <c r="BR592" s="76"/>
      <c r="BS592" s="76"/>
      <c r="BT592" s="76"/>
      <c r="BU592" s="76"/>
      <c r="BV592" s="76"/>
      <c r="BW592" s="76"/>
      <c r="BX592" s="76"/>
      <c r="BY592" s="76"/>
      <c r="BZ592" s="76"/>
      <c r="CA592" s="76"/>
      <c r="CB592" s="76"/>
      <c r="CC592" s="76"/>
      <c r="CD592" s="76"/>
      <c r="CE592" s="76"/>
      <c r="CF592" s="76"/>
      <c r="CG592" s="76"/>
      <c r="CH592" s="76"/>
      <c r="CI592" s="76"/>
      <c r="CJ592" s="76"/>
      <c r="CK592" s="76"/>
    </row>
    <row r="593" spans="2:89" x14ac:dyDescent="0.35">
      <c r="B593" s="132" t="str">
        <f>B579</f>
        <v>Primary revenue driver</v>
      </c>
      <c r="D593" t="s">
        <v>750</v>
      </c>
      <c r="E593" s="8" t="str">
        <f t="shared" si="539"/>
        <v>593 DAYRENT-PV</v>
      </c>
      <c r="G593" t="s">
        <v>332</v>
      </c>
      <c r="H593" s="31"/>
      <c r="I593" s="73"/>
      <c r="J593" s="73"/>
      <c r="K593" s="39"/>
      <c r="L593" s="39"/>
      <c r="M593" s="39"/>
      <c r="N593" s="39"/>
      <c r="O593" s="39"/>
      <c r="P593" s="39"/>
      <c r="R593" s="38"/>
      <c r="S593" s="199" t="str">
        <f t="shared" ref="S593" si="542">ADDRESS(ROW(S589),COLUMN(S589),2)</f>
        <v>S$589</v>
      </c>
      <c r="T593" s="199" t="str">
        <f t="shared" ref="T593:BX593" si="543">ADDRESS(ROW(T589),COLUMN(T589),2)</f>
        <v>T$589</v>
      </c>
      <c r="U593" s="199" t="str">
        <f t="shared" si="543"/>
        <v>U$589</v>
      </c>
      <c r="V593" s="199" t="str">
        <f t="shared" si="543"/>
        <v>V$589</v>
      </c>
      <c r="W593" s="199" t="str">
        <f t="shared" si="543"/>
        <v>W$589</v>
      </c>
      <c r="X593" s="199" t="str">
        <f t="shared" si="543"/>
        <v>X$589</v>
      </c>
      <c r="Y593" s="199" t="str">
        <f t="shared" si="543"/>
        <v>Y$589</v>
      </c>
      <c r="Z593" s="199" t="str">
        <f t="shared" si="543"/>
        <v>Z$589</v>
      </c>
      <c r="AA593" s="199" t="str">
        <f t="shared" si="543"/>
        <v>AA$589</v>
      </c>
      <c r="AB593" s="199" t="str">
        <f t="shared" si="543"/>
        <v>AB$589</v>
      </c>
      <c r="AC593" s="199" t="str">
        <f t="shared" si="543"/>
        <v>AC$589</v>
      </c>
      <c r="AD593" s="199" t="str">
        <f t="shared" si="543"/>
        <v>AD$589</v>
      </c>
      <c r="AE593" s="199" t="str">
        <f t="shared" si="543"/>
        <v>AE$589</v>
      </c>
      <c r="AF593" s="199" t="str">
        <f t="shared" si="543"/>
        <v>AF$589</v>
      </c>
      <c r="AG593" s="199" t="str">
        <f t="shared" si="543"/>
        <v>AG$589</v>
      </c>
      <c r="AH593" s="199" t="str">
        <f t="shared" si="543"/>
        <v>AH$589</v>
      </c>
      <c r="AI593" s="199" t="str">
        <f t="shared" si="543"/>
        <v>AI$589</v>
      </c>
      <c r="AJ593" s="199" t="str">
        <f t="shared" si="543"/>
        <v>AJ$589</v>
      </c>
      <c r="AK593" s="199" t="str">
        <f t="shared" si="543"/>
        <v>AK$589</v>
      </c>
      <c r="AL593" s="199" t="str">
        <f t="shared" si="543"/>
        <v>AL$589</v>
      </c>
      <c r="AM593" s="199" t="str">
        <f t="shared" si="543"/>
        <v>AM$589</v>
      </c>
      <c r="AN593" s="199" t="str">
        <f t="shared" si="543"/>
        <v>AN$589</v>
      </c>
      <c r="AO593" s="199" t="str">
        <f t="shared" si="543"/>
        <v>AO$589</v>
      </c>
      <c r="AP593" s="199" t="str">
        <f t="shared" si="543"/>
        <v>AP$589</v>
      </c>
      <c r="AQ593" s="199" t="str">
        <f t="shared" si="543"/>
        <v>AQ$589</v>
      </c>
      <c r="AR593" s="199" t="str">
        <f t="shared" si="543"/>
        <v>AR$589</v>
      </c>
      <c r="AS593" s="199" t="str">
        <f t="shared" si="543"/>
        <v>AS$589</v>
      </c>
      <c r="AT593" s="199" t="str">
        <f t="shared" si="543"/>
        <v>AT$589</v>
      </c>
      <c r="AU593" s="199" t="str">
        <f t="shared" si="543"/>
        <v>AU$589</v>
      </c>
      <c r="AV593" s="199" t="str">
        <f t="shared" si="543"/>
        <v>AV$589</v>
      </c>
      <c r="AW593" s="199" t="str">
        <f t="shared" si="543"/>
        <v>AW$589</v>
      </c>
      <c r="AX593" s="199" t="str">
        <f t="shared" si="543"/>
        <v>AX$589</v>
      </c>
      <c r="AY593" s="199" t="str">
        <f t="shared" si="543"/>
        <v>AY$589</v>
      </c>
      <c r="AZ593" s="199" t="str">
        <f t="shared" si="543"/>
        <v>AZ$589</v>
      </c>
      <c r="BA593" s="199" t="str">
        <f t="shared" si="543"/>
        <v>BA$589</v>
      </c>
      <c r="BB593" s="199" t="str">
        <f t="shared" si="543"/>
        <v>BB$589</v>
      </c>
      <c r="BC593" s="199" t="str">
        <f t="shared" si="543"/>
        <v>BC$589</v>
      </c>
      <c r="BD593" s="199" t="str">
        <f t="shared" si="543"/>
        <v>BD$589</v>
      </c>
      <c r="BE593" s="199" t="str">
        <f t="shared" si="543"/>
        <v>BE$589</v>
      </c>
      <c r="BF593" s="199" t="str">
        <f t="shared" si="543"/>
        <v>BF$589</v>
      </c>
      <c r="BG593" s="199" t="str">
        <f t="shared" si="543"/>
        <v>BG$589</v>
      </c>
      <c r="BH593" s="199" t="str">
        <f t="shared" si="543"/>
        <v>BH$589</v>
      </c>
      <c r="BI593" s="199" t="str">
        <f t="shared" si="543"/>
        <v>BI$589</v>
      </c>
      <c r="BJ593" s="199" t="str">
        <f t="shared" si="543"/>
        <v>BJ$589</v>
      </c>
      <c r="BK593" s="199" t="str">
        <f t="shared" si="543"/>
        <v>BK$589</v>
      </c>
      <c r="BL593" s="199" t="str">
        <f t="shared" si="543"/>
        <v>BL$589</v>
      </c>
      <c r="BM593" s="199" t="str">
        <f t="shared" si="543"/>
        <v>BM$589</v>
      </c>
      <c r="BN593" s="199" t="str">
        <f t="shared" si="543"/>
        <v>BN$589</v>
      </c>
      <c r="BO593" s="199" t="str">
        <f t="shared" si="543"/>
        <v>BO$589</v>
      </c>
      <c r="BP593" s="199" t="str">
        <f t="shared" si="543"/>
        <v>BP$589</v>
      </c>
      <c r="BQ593" s="199" t="str">
        <f t="shared" si="543"/>
        <v>BQ$589</v>
      </c>
      <c r="BR593" s="199" t="str">
        <f t="shared" si="543"/>
        <v>BR$589</v>
      </c>
      <c r="BS593" s="199" t="str">
        <f t="shared" si="543"/>
        <v>BS$589</v>
      </c>
      <c r="BT593" s="199" t="str">
        <f t="shared" si="543"/>
        <v>BT$589</v>
      </c>
      <c r="BU593" s="199" t="str">
        <f t="shared" si="543"/>
        <v>BU$589</v>
      </c>
      <c r="BV593" s="199" t="str">
        <f t="shared" si="543"/>
        <v>BV$589</v>
      </c>
      <c r="BW593" s="199" t="str">
        <f t="shared" si="543"/>
        <v>BW$589</v>
      </c>
      <c r="BX593" s="199" t="str">
        <f t="shared" si="543"/>
        <v>BX$589</v>
      </c>
      <c r="BY593" s="199" t="str">
        <f>BY579</f>
        <v>BY$16</v>
      </c>
      <c r="BZ593" s="199" t="str">
        <f t="shared" ref="BZ593:CK593" si="544">ADDRESS(ROW(BZ589),COLUMN(BZ589),2)</f>
        <v>BZ$589</v>
      </c>
      <c r="CA593" s="199" t="str">
        <f t="shared" si="544"/>
        <v>CA$589</v>
      </c>
      <c r="CB593" s="199" t="str">
        <f t="shared" si="544"/>
        <v>CB$589</v>
      </c>
      <c r="CC593" s="199" t="str">
        <f t="shared" si="544"/>
        <v>CC$589</v>
      </c>
      <c r="CD593" s="199" t="str">
        <f t="shared" si="544"/>
        <v>CD$589</v>
      </c>
      <c r="CE593" s="199" t="str">
        <f t="shared" si="544"/>
        <v>CE$589</v>
      </c>
      <c r="CF593" s="199" t="str">
        <f t="shared" si="544"/>
        <v>CF$589</v>
      </c>
      <c r="CG593" s="199" t="str">
        <f t="shared" si="544"/>
        <v>CG$589</v>
      </c>
      <c r="CH593" s="199" t="str">
        <f t="shared" si="544"/>
        <v>CH$589</v>
      </c>
      <c r="CI593" s="199" t="str">
        <f t="shared" si="544"/>
        <v>CI$589</v>
      </c>
      <c r="CJ593" s="199" t="str">
        <f t="shared" si="544"/>
        <v>CJ$589</v>
      </c>
      <c r="CK593" s="199" t="str">
        <f t="shared" si="544"/>
        <v>CK$589</v>
      </c>
    </row>
    <row r="594" spans="2:89" x14ac:dyDescent="0.35">
      <c r="B594" s="132" t="str">
        <f>B580</f>
        <v>Primary volume driver</v>
      </c>
      <c r="D594" t="s">
        <v>750</v>
      </c>
      <c r="E594" s="8" t="str">
        <f t="shared" si="539"/>
        <v>594 DAYRENT-PV</v>
      </c>
      <c r="G594" t="s">
        <v>332</v>
      </c>
      <c r="H594" s="31"/>
      <c r="I594" s="73"/>
      <c r="J594" s="73"/>
      <c r="K594" s="39"/>
      <c r="L594" s="39"/>
      <c r="M594" s="39"/>
      <c r="N594" s="39"/>
      <c r="O594" s="39"/>
      <c r="P594" s="39"/>
      <c r="R594" s="38"/>
      <c r="S594" s="199" t="str">
        <f t="shared" ref="S594" si="545">S580</f>
        <v>S$17</v>
      </c>
      <c r="T594" s="199" t="str">
        <f t="shared" ref="T594:CD594" si="546">T580</f>
        <v>T$17</v>
      </c>
      <c r="U594" s="199" t="str">
        <f t="shared" si="546"/>
        <v>U$17</v>
      </c>
      <c r="V594" s="199" t="str">
        <f t="shared" si="546"/>
        <v>V$17</v>
      </c>
      <c r="W594" s="199" t="str">
        <f t="shared" si="546"/>
        <v>W$17</v>
      </c>
      <c r="X594" s="199" t="str">
        <f t="shared" si="546"/>
        <v>X$17</v>
      </c>
      <c r="Y594" s="199" t="str">
        <f t="shared" si="546"/>
        <v>Y$17</v>
      </c>
      <c r="Z594" s="199" t="str">
        <f t="shared" si="546"/>
        <v>Z$17</v>
      </c>
      <c r="AA594" s="199" t="str">
        <f t="shared" si="546"/>
        <v>AA$17</v>
      </c>
      <c r="AB594" s="199" t="str">
        <f t="shared" si="546"/>
        <v>AB$17</v>
      </c>
      <c r="AC594" s="199" t="str">
        <f t="shared" si="546"/>
        <v>AC$17</v>
      </c>
      <c r="AD594" s="199" t="str">
        <f t="shared" si="546"/>
        <v>AD$17</v>
      </c>
      <c r="AE594" s="199" t="str">
        <f t="shared" si="546"/>
        <v>AE$17</v>
      </c>
      <c r="AF594" s="199" t="str">
        <f t="shared" si="546"/>
        <v>AF$17</v>
      </c>
      <c r="AG594" s="199" t="str">
        <f t="shared" si="546"/>
        <v>AG$17</v>
      </c>
      <c r="AH594" s="199" t="str">
        <f t="shared" si="546"/>
        <v>AH$17</v>
      </c>
      <c r="AI594" s="199" t="str">
        <f t="shared" si="546"/>
        <v>AI$17</v>
      </c>
      <c r="AJ594" s="199" t="str">
        <f t="shared" si="546"/>
        <v>AJ$17</v>
      </c>
      <c r="AK594" s="199" t="str">
        <f t="shared" si="546"/>
        <v>AK$17</v>
      </c>
      <c r="AL594" s="199" t="str">
        <f t="shared" si="546"/>
        <v>AL$17</v>
      </c>
      <c r="AM594" s="199" t="str">
        <f t="shared" si="546"/>
        <v>AM$17</v>
      </c>
      <c r="AN594" s="199" t="str">
        <f t="shared" si="546"/>
        <v>AN$17</v>
      </c>
      <c r="AO594" s="199" t="str">
        <f t="shared" si="546"/>
        <v>AO$17</v>
      </c>
      <c r="AP594" s="199" t="str">
        <f t="shared" si="546"/>
        <v>AP$17</v>
      </c>
      <c r="AQ594" s="199" t="str">
        <f t="shared" si="546"/>
        <v>AQ$17</v>
      </c>
      <c r="AR594" s="199" t="str">
        <f t="shared" si="546"/>
        <v>AR$17</v>
      </c>
      <c r="AS594" s="199" t="str">
        <f t="shared" si="546"/>
        <v>AS$17</v>
      </c>
      <c r="AT594" s="199" t="str">
        <f t="shared" si="546"/>
        <v>AT$17</v>
      </c>
      <c r="AU594" s="199" t="str">
        <f t="shared" si="546"/>
        <v>AU$17</v>
      </c>
      <c r="AV594" s="199" t="str">
        <f t="shared" si="546"/>
        <v>AV$17</v>
      </c>
      <c r="AW594" s="199" t="str">
        <f t="shared" si="546"/>
        <v>AW$17</v>
      </c>
      <c r="AX594" s="199" t="str">
        <f t="shared" si="546"/>
        <v>AX$17</v>
      </c>
      <c r="AY594" s="199" t="str">
        <f t="shared" si="546"/>
        <v>AY$17</v>
      </c>
      <c r="AZ594" s="199" t="str">
        <f t="shared" si="546"/>
        <v>AZ$17</v>
      </c>
      <c r="BA594" s="199" t="str">
        <f t="shared" si="546"/>
        <v>BA$17</v>
      </c>
      <c r="BB594" s="199" t="str">
        <f t="shared" si="546"/>
        <v>BB$17</v>
      </c>
      <c r="BC594" s="199" t="str">
        <f t="shared" si="546"/>
        <v>BC$17</v>
      </c>
      <c r="BD594" s="199" t="str">
        <f t="shared" si="546"/>
        <v>BD$17</v>
      </c>
      <c r="BE594" s="199" t="str">
        <f t="shared" si="546"/>
        <v>BE$17</v>
      </c>
      <c r="BF594" s="199" t="str">
        <f t="shared" si="546"/>
        <v>BF$17</v>
      </c>
      <c r="BG594" s="199" t="str">
        <f t="shared" si="546"/>
        <v>BG$17</v>
      </c>
      <c r="BH594" s="199" t="str">
        <f t="shared" si="546"/>
        <v>BH$17</v>
      </c>
      <c r="BI594" s="199" t="str">
        <f t="shared" si="546"/>
        <v>BI$17</v>
      </c>
      <c r="BJ594" s="199" t="str">
        <f t="shared" si="546"/>
        <v>BJ$17</v>
      </c>
      <c r="BK594" s="199" t="str">
        <f t="shared" si="546"/>
        <v>BK$17</v>
      </c>
      <c r="BL594" s="199" t="str">
        <f t="shared" si="546"/>
        <v>BL$17</v>
      </c>
      <c r="BM594" s="199" t="str">
        <f t="shared" si="546"/>
        <v>BM$17</v>
      </c>
      <c r="BN594" s="199" t="str">
        <f t="shared" si="546"/>
        <v>BN$17</v>
      </c>
      <c r="BO594" s="199" t="str">
        <f t="shared" si="546"/>
        <v>BO$17</v>
      </c>
      <c r="BP594" s="199" t="str">
        <f t="shared" si="546"/>
        <v>BP$17</v>
      </c>
      <c r="BQ594" s="199" t="str">
        <f t="shared" si="546"/>
        <v>BQ$17</v>
      </c>
      <c r="BR594" s="199" t="str">
        <f t="shared" si="546"/>
        <v>BR$17</v>
      </c>
      <c r="BS594" s="199" t="str">
        <f t="shared" si="546"/>
        <v>BS$17</v>
      </c>
      <c r="BT594" s="199" t="str">
        <f t="shared" si="546"/>
        <v>BT$17</v>
      </c>
      <c r="BU594" s="199" t="str">
        <f t="shared" si="546"/>
        <v>BU$17</v>
      </c>
      <c r="BV594" s="199" t="str">
        <f t="shared" si="546"/>
        <v>BV$17</v>
      </c>
      <c r="BW594" s="199" t="str">
        <f t="shared" si="546"/>
        <v>BW$17</v>
      </c>
      <c r="BX594" s="199" t="str">
        <f t="shared" si="546"/>
        <v>BX$17</v>
      </c>
      <c r="BY594" s="199" t="str">
        <f t="shared" si="546"/>
        <v>BY$17</v>
      </c>
      <c r="BZ594" s="199" t="str">
        <f t="shared" si="546"/>
        <v>BZ$17</v>
      </c>
      <c r="CA594" s="199" t="str">
        <f t="shared" si="546"/>
        <v>CA$17</v>
      </c>
      <c r="CB594" s="199" t="str">
        <f t="shared" si="546"/>
        <v>CB$17</v>
      </c>
      <c r="CC594" s="199" t="str">
        <f t="shared" si="546"/>
        <v>CC$17</v>
      </c>
      <c r="CD594" s="199" t="str">
        <f t="shared" si="546"/>
        <v>CD$17</v>
      </c>
      <c r="CE594" s="199" t="str">
        <f t="shared" ref="CE594:CK594" si="547">CE580</f>
        <v>CE$17</v>
      </c>
      <c r="CF594" s="199" t="str">
        <f t="shared" si="547"/>
        <v>CF$17</v>
      </c>
      <c r="CG594" s="199" t="str">
        <f t="shared" si="547"/>
        <v>CG$17</v>
      </c>
      <c r="CH594" s="199" t="str">
        <f t="shared" si="547"/>
        <v>CH$17</v>
      </c>
      <c r="CI594" s="199" t="str">
        <f t="shared" si="547"/>
        <v>CI$17</v>
      </c>
      <c r="CJ594" s="199" t="str">
        <f t="shared" si="547"/>
        <v>CJ$17</v>
      </c>
      <c r="CK594" s="199" t="str">
        <f t="shared" si="547"/>
        <v>CK$17</v>
      </c>
    </row>
    <row r="595" spans="2:89" x14ac:dyDescent="0.35">
      <c r="B595" s="132" t="str">
        <f>B581</f>
        <v>(Secondary label)</v>
      </c>
      <c r="D595" t="s">
        <v>750</v>
      </c>
      <c r="E595" s="8" t="str">
        <f t="shared" si="539"/>
        <v>595 DAYRENT-PV</v>
      </c>
      <c r="G595" t="s">
        <v>332</v>
      </c>
      <c r="H595" s="12"/>
      <c r="I595" s="60"/>
      <c r="J595" s="60"/>
      <c r="K595" s="15"/>
      <c r="L595" s="15"/>
      <c r="M595" s="15"/>
      <c r="N595" s="15"/>
      <c r="O595" s="15"/>
      <c r="P595" s="15"/>
      <c r="R595" s="15"/>
      <c r="S595" s="76"/>
      <c r="T595" s="76"/>
      <c r="U595" s="76"/>
      <c r="V595" s="76"/>
      <c r="W595" s="76"/>
      <c r="X595" s="76"/>
      <c r="Y595" s="76"/>
      <c r="Z595" s="76"/>
      <c r="AA595" s="76"/>
      <c r="AB595" s="76"/>
      <c r="AC595" s="76"/>
      <c r="AD595" s="76"/>
      <c r="AE595" s="76"/>
      <c r="AF595" s="76"/>
      <c r="AG595" s="76"/>
      <c r="AH595" s="76"/>
      <c r="AI595" s="76"/>
      <c r="AJ595" s="76"/>
      <c r="AK595" s="76"/>
      <c r="AL595" s="76"/>
      <c r="AM595" s="76"/>
      <c r="AN595" s="76"/>
      <c r="AO595" s="76"/>
      <c r="AP595" s="76"/>
      <c r="AQ595" s="76"/>
      <c r="AR595" s="76"/>
      <c r="AS595" s="76"/>
      <c r="AT595" s="76"/>
      <c r="AU595" s="76"/>
      <c r="AV595" s="76"/>
      <c r="AW595" s="76"/>
      <c r="AX595" s="76"/>
      <c r="AY595" s="76"/>
      <c r="AZ595" s="76"/>
      <c r="BA595" s="76"/>
      <c r="BB595" s="76"/>
      <c r="BC595" s="76"/>
      <c r="BD595" s="76"/>
      <c r="BE595" s="76"/>
      <c r="BF595" s="76"/>
      <c r="BG595" s="76"/>
      <c r="BH595" s="76"/>
      <c r="BI595" s="76"/>
      <c r="BJ595" s="76"/>
      <c r="BK595" s="76"/>
      <c r="BL595" s="76"/>
      <c r="BM595" s="76"/>
      <c r="BN595" s="76"/>
      <c r="BO595" s="76"/>
      <c r="BP595" s="76"/>
      <c r="BQ595" s="76"/>
      <c r="BR595" s="76"/>
      <c r="BS595" s="76"/>
      <c r="BT595" s="76"/>
      <c r="BU595" s="76"/>
      <c r="BV595" s="76"/>
      <c r="BW595" s="76"/>
      <c r="BX595" s="76"/>
      <c r="BY595" s="76"/>
      <c r="BZ595" s="76"/>
      <c r="CA595" s="76"/>
      <c r="CB595" s="76"/>
      <c r="CC595" s="76"/>
      <c r="CD595" s="76"/>
      <c r="CE595" s="76"/>
      <c r="CF595" s="76"/>
      <c r="CG595" s="76"/>
      <c r="CH595" s="76"/>
      <c r="CI595" s="76"/>
      <c r="CJ595" s="76"/>
      <c r="CK595" s="76"/>
    </row>
    <row r="596" spans="2:89" x14ac:dyDescent="0.35">
      <c r="B596" s="132" t="str">
        <f>B582</f>
        <v xml:space="preserve">secondary unit </v>
      </c>
      <c r="D596" t="s">
        <v>750</v>
      </c>
      <c r="E596" s="8" t="str">
        <f t="shared" si="539"/>
        <v>596 DAYRENT-PV</v>
      </c>
      <c r="G596" t="s">
        <v>332</v>
      </c>
      <c r="H596" s="12"/>
      <c r="I596" s="60"/>
      <c r="J596" s="60"/>
      <c r="K596" s="15"/>
      <c r="L596" s="15"/>
      <c r="M596" s="15"/>
      <c r="N596" s="15"/>
      <c r="O596" s="15"/>
      <c r="P596" s="15"/>
      <c r="R596" s="15"/>
      <c r="S596" s="76"/>
      <c r="T596" s="76"/>
      <c r="U596" s="76"/>
      <c r="V596" s="76"/>
      <c r="W596" s="76"/>
      <c r="X596" s="76"/>
      <c r="Y596" s="76"/>
      <c r="Z596" s="76"/>
      <c r="AA596" s="76"/>
      <c r="AB596" s="76"/>
      <c r="AC596" s="76"/>
      <c r="AD596" s="76"/>
      <c r="AE596" s="76"/>
      <c r="AF596" s="76"/>
      <c r="AG596" s="76"/>
      <c r="AH596" s="76"/>
      <c r="AI596" s="76"/>
      <c r="AJ596" s="76"/>
      <c r="AK596" s="76"/>
      <c r="AL596" s="76"/>
      <c r="AM596" s="76"/>
      <c r="AN596" s="76"/>
      <c r="AO596" s="76"/>
      <c r="AP596" s="76"/>
      <c r="AQ596" s="76"/>
      <c r="AR596" s="76"/>
      <c r="AS596" s="76"/>
      <c r="AT596" s="76"/>
      <c r="AU596" s="76"/>
      <c r="AV596" s="76"/>
      <c r="AW596" s="76"/>
      <c r="AX596" s="76"/>
      <c r="AY596" s="76"/>
      <c r="AZ596" s="76"/>
      <c r="BA596" s="76"/>
      <c r="BB596" s="76"/>
      <c r="BC596" s="76"/>
      <c r="BD596" s="76"/>
      <c r="BE596" s="76"/>
      <c r="BF596" s="76"/>
      <c r="BG596" s="76"/>
      <c r="BH596" s="76"/>
      <c r="BI596" s="76"/>
      <c r="BJ596" s="76"/>
      <c r="BK596" s="76"/>
      <c r="BL596" s="76"/>
      <c r="BM596" s="76"/>
      <c r="BN596" s="76"/>
      <c r="BO596" s="76"/>
      <c r="BP596" s="76"/>
      <c r="BQ596" s="76"/>
      <c r="BR596" s="76"/>
      <c r="BS596" s="76"/>
      <c r="BT596" s="76"/>
      <c r="BU596" s="76"/>
      <c r="BV596" s="76"/>
      <c r="BW596" s="76"/>
      <c r="BX596" s="76"/>
      <c r="BY596" s="76"/>
      <c r="BZ596" s="76"/>
      <c r="CA596" s="76"/>
      <c r="CB596" s="76"/>
      <c r="CC596" s="76"/>
      <c r="CD596" s="76"/>
      <c r="CE596" s="76"/>
      <c r="CF596" s="76"/>
      <c r="CG596" s="76"/>
      <c r="CH596" s="76"/>
      <c r="CI596" s="76"/>
      <c r="CJ596" s="76"/>
      <c r="CK596" s="76"/>
    </row>
    <row r="597" spans="2:89" x14ac:dyDescent="0.35">
      <c r="B597" s="132" t="str">
        <f>B583</f>
        <v>Secondary revenue driver</v>
      </c>
      <c r="D597" t="s">
        <v>750</v>
      </c>
      <c r="E597" s="8" t="str">
        <f t="shared" si="539"/>
        <v>597 DAYRENT-PV</v>
      </c>
      <c r="G597" t="s">
        <v>332</v>
      </c>
      <c r="H597" s="12"/>
      <c r="I597" s="60"/>
      <c r="J597" s="60"/>
      <c r="K597" s="15"/>
      <c r="L597" s="15"/>
      <c r="M597" s="15"/>
      <c r="N597" s="15"/>
      <c r="O597" s="15"/>
      <c r="P597" s="15"/>
      <c r="R597" s="15"/>
      <c r="S597" s="76"/>
      <c r="T597" s="76"/>
      <c r="U597" s="76"/>
      <c r="V597" s="76"/>
      <c r="W597" s="76"/>
      <c r="X597" s="76"/>
      <c r="Y597" s="76"/>
      <c r="Z597" s="76"/>
      <c r="AA597" s="76"/>
      <c r="AB597" s="76"/>
      <c r="AC597" s="76"/>
      <c r="AD597" s="76"/>
      <c r="AE597" s="76"/>
      <c r="AF597" s="76"/>
      <c r="AG597" s="76"/>
      <c r="AH597" s="76"/>
      <c r="AI597" s="76"/>
      <c r="AJ597" s="76"/>
      <c r="AK597" s="76"/>
      <c r="AL597" s="76"/>
      <c r="AM597" s="76"/>
      <c r="AN597" s="76"/>
      <c r="AO597" s="76"/>
      <c r="AP597" s="76"/>
      <c r="AQ597" s="76"/>
      <c r="AR597" s="76"/>
      <c r="AS597" s="76"/>
      <c r="AT597" s="76"/>
      <c r="AU597" s="76"/>
      <c r="AV597" s="76"/>
      <c r="AW597" s="76"/>
      <c r="AX597" s="76"/>
      <c r="AY597" s="76"/>
      <c r="AZ597" s="76"/>
      <c r="BA597" s="76"/>
      <c r="BB597" s="76"/>
      <c r="BC597" s="76"/>
      <c r="BD597" s="76"/>
      <c r="BE597" s="76"/>
      <c r="BF597" s="76"/>
      <c r="BG597" s="76"/>
      <c r="BH597" s="76"/>
      <c r="BI597" s="76"/>
      <c r="BJ597" s="76"/>
      <c r="BK597" s="76"/>
      <c r="BL597" s="76"/>
      <c r="BM597" s="76"/>
      <c r="BN597" s="76"/>
      <c r="BO597" s="76"/>
      <c r="BP597" s="76"/>
      <c r="BQ597" s="76"/>
      <c r="BR597" s="76"/>
      <c r="BS597" s="76"/>
      <c r="BT597" s="76"/>
      <c r="BU597" s="76"/>
      <c r="BV597" s="76"/>
      <c r="BW597" s="76"/>
      <c r="BX597" s="76"/>
      <c r="BY597" s="76"/>
      <c r="BZ597" s="76"/>
      <c r="CA597" s="76"/>
      <c r="CB597" s="76"/>
      <c r="CC597" s="76"/>
      <c r="CD597" s="76"/>
      <c r="CE597" s="76"/>
      <c r="CF597" s="76"/>
      <c r="CG597" s="76"/>
      <c r="CH597" s="76"/>
      <c r="CI597" s="76"/>
      <c r="CJ597" s="76"/>
      <c r="CK597" s="76"/>
    </row>
    <row r="598" spans="2:89" x14ac:dyDescent="0.35">
      <c r="B598" s="8" t="s">
        <v>464</v>
      </c>
      <c r="D598" t="s">
        <v>750</v>
      </c>
      <c r="E598" s="8" t="str">
        <f t="shared" si="539"/>
        <v>598 DAYRENT-PV</v>
      </c>
      <c r="G598" t="s">
        <v>332</v>
      </c>
      <c r="H598" s="12"/>
      <c r="I598" s="60"/>
      <c r="J598" s="60"/>
      <c r="K598" s="15"/>
      <c r="L598" s="15"/>
      <c r="M598" s="15"/>
      <c r="N598" s="15"/>
      <c r="O598" s="15"/>
      <c r="P598" s="15"/>
      <c r="R598" s="15"/>
      <c r="S598" s="76"/>
      <c r="T598" s="76"/>
      <c r="U598" s="76"/>
      <c r="V598" s="76"/>
      <c r="W598" s="76"/>
      <c r="X598" s="76"/>
      <c r="Y598" s="76"/>
      <c r="Z598" s="76"/>
      <c r="AA598" s="76"/>
      <c r="AB598" s="76"/>
      <c r="AC598" s="76"/>
      <c r="AD598" s="76"/>
      <c r="AE598" s="76"/>
      <c r="AF598" s="76"/>
      <c r="AG598" s="76"/>
      <c r="AH598" s="76"/>
      <c r="AI598" s="76"/>
      <c r="AJ598" s="76"/>
      <c r="AK598" s="76"/>
      <c r="AL598" s="76"/>
      <c r="AM598" s="76"/>
      <c r="AN598" s="76"/>
      <c r="AO598" s="76"/>
      <c r="AP598" s="76"/>
      <c r="AQ598" s="76"/>
      <c r="AR598" s="76"/>
      <c r="AS598" s="76"/>
      <c r="AT598" s="76"/>
      <c r="AU598" s="76"/>
      <c r="AV598" s="76"/>
      <c r="AW598" s="76"/>
      <c r="AX598" s="76"/>
      <c r="AY598" s="76"/>
      <c r="AZ598" s="76"/>
      <c r="BA598" s="76"/>
      <c r="BB598" s="76"/>
      <c r="BC598" s="76"/>
      <c r="BD598" s="76"/>
      <c r="BE598" s="76"/>
      <c r="BF598" s="76"/>
      <c r="BG598" s="76"/>
      <c r="BH598" s="76"/>
      <c r="BI598" s="76"/>
      <c r="BJ598" s="76"/>
      <c r="BK598" s="76"/>
      <c r="BL598" s="76"/>
      <c r="BM598" s="76"/>
      <c r="BN598" s="76"/>
      <c r="BO598" s="76"/>
      <c r="BP598" s="76"/>
      <c r="BQ598" s="76"/>
      <c r="BR598" s="76"/>
      <c r="BS598" s="76"/>
      <c r="BT598" s="76"/>
      <c r="BU598" s="76"/>
      <c r="BV598" s="76"/>
      <c r="BW598" s="76"/>
      <c r="BX598" s="76"/>
      <c r="BY598" s="76"/>
      <c r="BZ598" s="76"/>
      <c r="CA598" s="76"/>
      <c r="CB598" s="76"/>
      <c r="CC598" s="76"/>
      <c r="CD598" s="76"/>
      <c r="CE598" s="76"/>
      <c r="CF598" s="76"/>
      <c r="CG598" s="76"/>
      <c r="CH598" s="76"/>
      <c r="CI598" s="76"/>
      <c r="CJ598" s="76"/>
      <c r="CK598" s="76"/>
    </row>
    <row r="599" spans="2:89" x14ac:dyDescent="0.35">
      <c r="E599" s="8"/>
      <c r="H599" s="12"/>
      <c r="I599" s="60"/>
      <c r="J599" s="60"/>
      <c r="K599" s="15"/>
      <c r="L599" s="15"/>
      <c r="M599" s="15"/>
      <c r="N599" s="15"/>
      <c r="O599" s="15"/>
      <c r="P599" s="15"/>
      <c r="R599" s="15"/>
      <c r="S599" s="76"/>
      <c r="T599" s="76"/>
      <c r="U599" s="76"/>
      <c r="V599" s="76"/>
      <c r="W599" s="76"/>
      <c r="X599" s="76"/>
      <c r="Y599" s="76"/>
      <c r="Z599" s="76"/>
      <c r="AA599" s="76"/>
      <c r="AB599" s="76"/>
      <c r="AC599" s="76"/>
      <c r="AD599" s="76"/>
      <c r="AE599" s="76"/>
      <c r="AF599" s="76"/>
      <c r="AG599" s="76"/>
      <c r="AH599" s="76"/>
      <c r="AI599" s="76"/>
      <c r="AJ599" s="76"/>
      <c r="AK599" s="76"/>
      <c r="AL599" s="76"/>
      <c r="AM599" s="76"/>
      <c r="AN599" s="76"/>
      <c r="AO599" s="76"/>
      <c r="AP599" s="76"/>
      <c r="AQ599" s="76"/>
      <c r="AR599" s="76"/>
      <c r="AS599" s="76"/>
      <c r="AT599" s="76"/>
      <c r="AU599" s="76"/>
      <c r="AV599" s="76"/>
      <c r="AW599" s="76"/>
      <c r="AX599" s="76"/>
      <c r="AY599" s="76"/>
      <c r="AZ599" s="76"/>
      <c r="BA599" s="76"/>
      <c r="BB599" s="76"/>
      <c r="BC599" s="76"/>
      <c r="BD599" s="76"/>
      <c r="BE599" s="76"/>
      <c r="BF599" s="76"/>
      <c r="BG599" s="76"/>
      <c r="BH599" s="76"/>
      <c r="BI599" s="76"/>
      <c r="BJ599" s="76"/>
      <c r="BK599" s="76"/>
      <c r="BL599" s="76"/>
      <c r="BM599" s="76"/>
      <c r="BN599" s="76"/>
      <c r="BO599" s="76"/>
      <c r="BP599" s="76"/>
      <c r="BQ599" s="76"/>
      <c r="BR599" s="76"/>
      <c r="BS599" s="76"/>
      <c r="BT599" s="76"/>
      <c r="BU599" s="76"/>
      <c r="BV599" s="76"/>
      <c r="BW599" s="76"/>
      <c r="BX599" s="76"/>
      <c r="BY599" s="76"/>
      <c r="BZ599" s="76"/>
      <c r="CA599" s="76"/>
      <c r="CB599" s="76"/>
      <c r="CC599" s="76"/>
      <c r="CD599" s="76"/>
      <c r="CE599" s="76"/>
      <c r="CF599" s="76"/>
      <c r="CG599" s="76"/>
      <c r="CH599" s="76"/>
      <c r="CI599" s="76"/>
      <c r="CJ599" s="76"/>
      <c r="CK599" s="76"/>
    </row>
    <row r="600" spans="2:89" x14ac:dyDescent="0.35">
      <c r="E600" s="8"/>
      <c r="H600" s="12"/>
      <c r="I600" s="60"/>
      <c r="J600" s="60"/>
      <c r="K600" s="15"/>
      <c r="L600" s="15"/>
      <c r="M600" s="15"/>
      <c r="N600" s="15"/>
      <c r="O600" s="15"/>
      <c r="P600" s="15"/>
      <c r="R600" s="15"/>
      <c r="S600" s="76"/>
      <c r="T600" s="76"/>
      <c r="U600" s="76"/>
      <c r="V600" s="76"/>
      <c r="W600" s="76"/>
      <c r="X600" s="76"/>
      <c r="Y600" s="76"/>
      <c r="Z600" s="76"/>
      <c r="AA600" s="76"/>
      <c r="AB600" s="76"/>
      <c r="AC600" s="76"/>
      <c r="AD600" s="76"/>
      <c r="AE600" s="76"/>
      <c r="AF600" s="76"/>
      <c r="AG600" s="76"/>
      <c r="AH600" s="76"/>
      <c r="AI600" s="76"/>
      <c r="AJ600" s="76"/>
      <c r="AK600" s="76"/>
      <c r="AL600" s="76"/>
      <c r="AM600" s="76"/>
      <c r="AN600" s="76"/>
      <c r="AO600" s="76"/>
      <c r="AP600" s="76"/>
      <c r="AQ600" s="76"/>
      <c r="AR600" s="76"/>
      <c r="AS600" s="76"/>
      <c r="AT600" s="76"/>
      <c r="AU600" s="76"/>
      <c r="AV600" s="76"/>
      <c r="AW600" s="76"/>
      <c r="AX600" s="76"/>
      <c r="AY600" s="76"/>
      <c r="AZ600" s="76"/>
      <c r="BA600" s="76"/>
      <c r="BB600" s="76"/>
      <c r="BC600" s="76"/>
      <c r="BD600" s="76"/>
      <c r="BE600" s="76"/>
      <c r="BF600" s="76"/>
      <c r="BG600" s="76"/>
      <c r="BH600" s="76"/>
      <c r="BI600" s="76"/>
      <c r="BJ600" s="76"/>
      <c r="BK600" s="76"/>
      <c r="BL600" s="76"/>
      <c r="BM600" s="76"/>
      <c r="BN600" s="76"/>
      <c r="BO600" s="76"/>
      <c r="BP600" s="76"/>
      <c r="BQ600" s="76"/>
      <c r="BR600" s="76"/>
      <c r="BS600" s="76"/>
      <c r="BT600" s="76"/>
      <c r="BU600" s="76"/>
      <c r="BV600" s="76"/>
      <c r="BW600" s="76"/>
      <c r="BX600" s="76"/>
      <c r="BY600" s="76"/>
      <c r="BZ600" s="76"/>
      <c r="CA600" s="76"/>
      <c r="CB600" s="76"/>
      <c r="CC600" s="76"/>
      <c r="CD600" s="76"/>
      <c r="CE600" s="76"/>
      <c r="CF600" s="76"/>
      <c r="CG600" s="76"/>
      <c r="CH600" s="76"/>
      <c r="CI600" s="76"/>
      <c r="CJ600" s="76"/>
      <c r="CK600" s="76"/>
    </row>
    <row r="601" spans="2:89" x14ac:dyDescent="0.35">
      <c r="E601" s="8"/>
      <c r="H601" s="12"/>
      <c r="I601" s="60"/>
      <c r="J601" s="60"/>
      <c r="K601" s="15"/>
      <c r="L601" s="15"/>
      <c r="M601" s="15"/>
      <c r="N601" s="15"/>
      <c r="O601" s="15"/>
      <c r="P601" s="15"/>
      <c r="R601" s="15"/>
      <c r="S601" s="76"/>
      <c r="T601" s="76"/>
      <c r="U601" s="76"/>
      <c r="V601" s="76"/>
      <c r="W601" s="76"/>
      <c r="X601" s="76"/>
      <c r="Y601" s="76"/>
      <c r="Z601" s="76"/>
      <c r="AA601" s="76"/>
      <c r="AB601" s="76"/>
      <c r="AC601" s="76"/>
      <c r="AD601" s="76"/>
      <c r="AE601" s="76"/>
      <c r="AF601" s="76"/>
      <c r="AG601" s="76"/>
      <c r="AH601" s="76"/>
      <c r="AI601" s="76"/>
      <c r="AJ601" s="76"/>
      <c r="AK601" s="76"/>
      <c r="AL601" s="76"/>
      <c r="AM601" s="76"/>
      <c r="AN601" s="76"/>
      <c r="AO601" s="76"/>
      <c r="AP601" s="76"/>
      <c r="AQ601" s="76"/>
      <c r="AR601" s="76"/>
      <c r="AS601" s="76"/>
      <c r="AT601" s="76"/>
      <c r="AU601" s="76"/>
      <c r="AV601" s="76"/>
      <c r="AW601" s="76"/>
      <c r="AX601" s="76"/>
      <c r="AY601" s="76"/>
      <c r="AZ601" s="76"/>
      <c r="BA601" s="76"/>
      <c r="BB601" s="76"/>
      <c r="BC601" s="76"/>
      <c r="BD601" s="76"/>
      <c r="BE601" s="76"/>
      <c r="BF601" s="76"/>
      <c r="BG601" s="76"/>
      <c r="BH601" s="76"/>
      <c r="BI601" s="76"/>
      <c r="BJ601" s="76"/>
      <c r="BK601" s="76"/>
      <c r="BL601" s="76"/>
      <c r="BM601" s="76"/>
      <c r="BN601" s="76"/>
      <c r="BO601" s="76"/>
      <c r="BP601" s="76"/>
      <c r="BQ601" s="76"/>
      <c r="BR601" s="76"/>
      <c r="BS601" s="76"/>
      <c r="BT601" s="76"/>
      <c r="BU601" s="76"/>
      <c r="BV601" s="76"/>
      <c r="BW601" s="76"/>
      <c r="BX601" s="76"/>
      <c r="BY601" s="76"/>
      <c r="BZ601" s="76"/>
      <c r="CA601" s="76"/>
      <c r="CB601" s="76"/>
      <c r="CC601" s="76"/>
      <c r="CD601" s="76"/>
      <c r="CE601" s="76"/>
      <c r="CF601" s="76"/>
      <c r="CG601" s="76"/>
      <c r="CH601" s="76"/>
      <c r="CI601" s="76"/>
      <c r="CJ601" s="76"/>
      <c r="CK601" s="76"/>
    </row>
    <row r="602" spans="2:89" x14ac:dyDescent="0.35">
      <c r="E602" s="8"/>
      <c r="H602" s="12"/>
      <c r="I602" s="60"/>
      <c r="J602" s="60"/>
      <c r="K602" s="15"/>
      <c r="L602" s="15"/>
      <c r="M602" s="15"/>
      <c r="N602" s="15"/>
      <c r="O602" s="15"/>
      <c r="P602" s="15"/>
      <c r="R602" s="15"/>
      <c r="S602" s="76"/>
      <c r="T602" s="76"/>
      <c r="U602" s="76"/>
      <c r="V602" s="76"/>
      <c r="W602" s="76"/>
      <c r="X602" s="76"/>
      <c r="Y602" s="76"/>
      <c r="Z602" s="76"/>
      <c r="AA602" s="76"/>
      <c r="AB602" s="76"/>
      <c r="AC602" s="76"/>
      <c r="AD602" s="76"/>
      <c r="AE602" s="76"/>
      <c r="AF602" s="76"/>
      <c r="AG602" s="76"/>
      <c r="AH602" s="76"/>
      <c r="AI602" s="76"/>
      <c r="AJ602" s="76"/>
      <c r="AK602" s="76"/>
      <c r="AL602" s="76"/>
      <c r="AM602" s="76"/>
      <c r="AN602" s="76"/>
      <c r="AO602" s="76"/>
      <c r="AP602" s="76"/>
      <c r="AQ602" s="76"/>
      <c r="AR602" s="76"/>
      <c r="AS602" s="76"/>
      <c r="AT602" s="76"/>
      <c r="AU602" s="76"/>
      <c r="AV602" s="76"/>
      <c r="AW602" s="76"/>
      <c r="AX602" s="76"/>
      <c r="AY602" s="76"/>
      <c r="AZ602" s="76"/>
      <c r="BA602" s="76"/>
      <c r="BB602" s="76"/>
      <c r="BC602" s="76"/>
      <c r="BD602" s="76"/>
      <c r="BE602" s="76"/>
      <c r="BF602" s="76"/>
      <c r="BG602" s="76"/>
      <c r="BH602" s="76"/>
      <c r="BI602" s="76"/>
      <c r="BJ602" s="76"/>
      <c r="BK602" s="76"/>
      <c r="BL602" s="76"/>
      <c r="BM602" s="76"/>
      <c r="BN602" s="76"/>
      <c r="BO602" s="76"/>
      <c r="BP602" s="76"/>
      <c r="BQ602" s="76"/>
      <c r="BR602" s="76"/>
      <c r="BS602" s="76"/>
      <c r="BT602" s="76"/>
      <c r="BU602" s="76"/>
      <c r="BV602" s="76"/>
      <c r="BW602" s="76"/>
      <c r="BX602" s="76"/>
      <c r="BY602" s="76"/>
      <c r="BZ602" s="76"/>
      <c r="CA602" s="76"/>
      <c r="CB602" s="76"/>
      <c r="CC602" s="76"/>
      <c r="CD602" s="76"/>
      <c r="CE602" s="76"/>
      <c r="CF602" s="76"/>
      <c r="CG602" s="76"/>
      <c r="CH602" s="76"/>
      <c r="CI602" s="76"/>
      <c r="CJ602" s="76"/>
      <c r="CK602" s="76"/>
    </row>
    <row r="603" spans="2:89" x14ac:dyDescent="0.35">
      <c r="B603" s="167"/>
      <c r="E603" s="8"/>
      <c r="H603" s="31"/>
      <c r="I603" s="73"/>
      <c r="J603" s="73"/>
      <c r="K603" s="39"/>
      <c r="L603" s="39"/>
      <c r="M603" s="39"/>
      <c r="N603" s="39"/>
      <c r="O603" s="39"/>
      <c r="P603" s="39"/>
      <c r="R603" s="38"/>
      <c r="S603" s="76"/>
      <c r="T603" s="76"/>
      <c r="U603" s="76"/>
      <c r="V603" s="76"/>
      <c r="W603" s="76"/>
      <c r="X603" s="76"/>
      <c r="Y603" s="76"/>
      <c r="Z603" s="76"/>
      <c r="AA603" s="76"/>
      <c r="AB603" s="76"/>
      <c r="AC603" s="76"/>
      <c r="AD603" s="76"/>
      <c r="AE603" s="76"/>
      <c r="AF603" s="76"/>
      <c r="AG603" s="76"/>
      <c r="AH603" s="76"/>
      <c r="AI603" s="76"/>
      <c r="AJ603" s="76"/>
      <c r="AK603" s="76"/>
      <c r="AL603" s="76"/>
      <c r="AM603" s="76"/>
      <c r="AN603" s="76"/>
      <c r="AO603" s="76"/>
      <c r="AP603" s="76"/>
      <c r="AQ603" s="76"/>
      <c r="AR603" s="76"/>
      <c r="AS603" s="76"/>
      <c r="AT603" s="76"/>
      <c r="AU603" s="76"/>
      <c r="AV603" s="76"/>
      <c r="AW603" s="76"/>
      <c r="AX603" s="76"/>
      <c r="AY603" s="76"/>
      <c r="AZ603" s="76"/>
      <c r="BA603" s="76"/>
      <c r="BB603" s="76"/>
      <c r="BC603" s="76"/>
      <c r="BD603" s="76"/>
      <c r="BE603" s="76"/>
      <c r="BF603" s="76"/>
      <c r="BG603" s="76"/>
      <c r="BH603" s="76"/>
      <c r="BI603" s="76"/>
      <c r="BJ603" s="76"/>
      <c r="BK603" s="76"/>
      <c r="BL603" s="76"/>
      <c r="BM603" s="76"/>
      <c r="BN603" s="76"/>
      <c r="BO603" s="76"/>
      <c r="BP603" s="76"/>
      <c r="BQ603" s="76"/>
      <c r="BR603" s="76"/>
      <c r="BS603" s="76"/>
      <c r="BT603" s="76"/>
      <c r="BU603" s="76"/>
      <c r="BV603" s="76"/>
      <c r="BW603" s="76"/>
      <c r="BX603" s="76"/>
      <c r="BY603" s="76"/>
      <c r="BZ603" s="76"/>
      <c r="CA603" s="76"/>
      <c r="CB603" s="76"/>
      <c r="CC603" s="76"/>
      <c r="CD603" s="76"/>
      <c r="CE603" s="76"/>
      <c r="CF603" s="76"/>
      <c r="CG603" s="76"/>
      <c r="CH603" s="76"/>
      <c r="CI603" s="76"/>
      <c r="CJ603" s="76"/>
      <c r="CK603" s="76"/>
    </row>
    <row r="604" spans="2:89" x14ac:dyDescent="0.35">
      <c r="B604" s="171" t="s">
        <v>490</v>
      </c>
      <c r="E604" s="8"/>
      <c r="H604" s="189"/>
      <c r="I604" s="190"/>
      <c r="J604" s="190"/>
      <c r="K604" s="191"/>
      <c r="L604" s="191"/>
      <c r="M604" s="191"/>
      <c r="N604" s="191"/>
      <c r="O604" s="191"/>
      <c r="P604" s="191"/>
      <c r="R604" s="191"/>
      <c r="S604" s="192"/>
      <c r="T604" s="192"/>
      <c r="U604" s="192"/>
      <c r="V604" s="192"/>
      <c r="W604" s="192"/>
      <c r="X604" s="192"/>
      <c r="Y604" s="192"/>
      <c r="Z604" s="192"/>
      <c r="AA604" s="192"/>
      <c r="AB604" s="192"/>
      <c r="AC604" s="192"/>
      <c r="AD604" s="192"/>
      <c r="AE604" s="192"/>
      <c r="AF604" s="192"/>
      <c r="AG604" s="192"/>
      <c r="AH604" s="192"/>
      <c r="AI604" s="192"/>
      <c r="AJ604" s="192"/>
      <c r="AK604" s="192"/>
      <c r="AL604" s="192"/>
      <c r="AM604" s="192"/>
      <c r="AN604" s="192"/>
      <c r="AO604" s="192"/>
      <c r="AP604" s="192"/>
      <c r="AQ604" s="192"/>
      <c r="AR604" s="192"/>
      <c r="AS604" s="192"/>
      <c r="AT604" s="192"/>
      <c r="AU604" s="192"/>
      <c r="AV604" s="192"/>
      <c r="AW604" s="192"/>
      <c r="AX604" s="192"/>
      <c r="AY604" s="192"/>
      <c r="AZ604" s="192"/>
      <c r="BA604" s="192"/>
      <c r="BB604" s="192"/>
      <c r="BC604" s="192"/>
      <c r="BD604" s="192"/>
      <c r="BE604" s="192"/>
      <c r="BF604" s="192"/>
      <c r="BG604" s="192"/>
      <c r="BH604" s="192"/>
      <c r="BI604" s="192"/>
      <c r="BJ604" s="192"/>
      <c r="BK604" s="192"/>
      <c r="BL604" s="192"/>
      <c r="BM604" s="192"/>
      <c r="BN604" s="192"/>
      <c r="BO604" s="192"/>
      <c r="BP604" s="192"/>
      <c r="BQ604" s="192"/>
      <c r="BR604" s="192"/>
      <c r="BS604" s="192"/>
      <c r="BT604" s="192"/>
      <c r="BU604" s="192"/>
      <c r="BV604" s="192"/>
      <c r="BW604" s="192"/>
      <c r="BX604" s="192"/>
      <c r="BY604" s="192"/>
      <c r="BZ604" s="192"/>
      <c r="CA604" s="192"/>
      <c r="CB604" s="192"/>
      <c r="CC604" s="192"/>
      <c r="CD604" s="192"/>
      <c r="CE604" s="192"/>
      <c r="CF604" s="192"/>
      <c r="CG604" s="192"/>
      <c r="CH604" s="192"/>
      <c r="CI604" s="192"/>
      <c r="CJ604" s="192"/>
      <c r="CK604" s="192"/>
    </row>
    <row r="605" spans="2:89" x14ac:dyDescent="0.35">
      <c r="B605" s="171" t="s">
        <v>492</v>
      </c>
      <c r="E605" s="8"/>
      <c r="H605" s="170"/>
      <c r="I605" s="172"/>
      <c r="J605" s="172"/>
      <c r="K605" s="193"/>
      <c r="L605" s="193"/>
      <c r="M605" s="193"/>
      <c r="N605" s="193"/>
      <c r="O605" s="193"/>
      <c r="P605" s="193"/>
      <c r="R605" s="194"/>
      <c r="S605" s="170"/>
      <c r="T605" s="170"/>
      <c r="U605" s="170"/>
      <c r="V605" s="170"/>
      <c r="W605" s="170"/>
      <c r="X605" s="170"/>
      <c r="Y605" s="170"/>
      <c r="Z605" s="170"/>
      <c r="AA605" s="170"/>
      <c r="AB605" s="170"/>
      <c r="AC605" s="170"/>
      <c r="AD605" s="170"/>
      <c r="AE605" s="170"/>
      <c r="AF605" s="170"/>
      <c r="AG605" s="170"/>
      <c r="AH605" s="170"/>
      <c r="AI605" s="170"/>
      <c r="AJ605" s="170"/>
      <c r="AK605" s="170"/>
      <c r="AL605" s="170"/>
      <c r="AM605" s="170"/>
      <c r="AN605" s="170"/>
      <c r="AO605" s="170"/>
      <c r="AP605" s="170"/>
      <c r="AQ605" s="170"/>
      <c r="AR605" s="170"/>
      <c r="AS605" s="170"/>
      <c r="AT605" s="170"/>
      <c r="AU605" s="170"/>
      <c r="AV605" s="170"/>
      <c r="AW605" s="170"/>
      <c r="AX605" s="170"/>
      <c r="AY605" s="170"/>
      <c r="AZ605" s="170"/>
      <c r="BA605" s="170"/>
      <c r="BB605" s="170"/>
      <c r="BC605" s="170"/>
      <c r="BD605" s="170"/>
      <c r="BE605" s="170"/>
      <c r="BF605" s="170"/>
      <c r="BG605" s="170"/>
      <c r="BH605" s="170"/>
      <c r="BI605" s="170"/>
      <c r="BJ605" s="170"/>
      <c r="BK605" s="170"/>
      <c r="BL605" s="170"/>
      <c r="BM605" s="170"/>
      <c r="BN605" s="170"/>
      <c r="BO605" s="170"/>
      <c r="BP605" s="170"/>
      <c r="BQ605" s="170"/>
      <c r="BR605" s="170"/>
      <c r="BS605" s="170"/>
      <c r="BT605" s="170"/>
      <c r="BU605" s="170"/>
      <c r="BV605" s="170"/>
      <c r="BW605" s="170"/>
      <c r="BX605" s="170"/>
      <c r="BY605" s="170"/>
      <c r="BZ605" s="170"/>
      <c r="CA605" s="170"/>
      <c r="CB605" s="170"/>
      <c r="CC605" s="170"/>
      <c r="CD605" s="170"/>
      <c r="CE605" s="170"/>
      <c r="CF605" s="170"/>
      <c r="CG605" s="170"/>
      <c r="CH605" s="170"/>
      <c r="CI605" s="170"/>
      <c r="CJ605" s="170"/>
      <c r="CK605" s="170"/>
    </row>
    <row r="606" spans="2:89" x14ac:dyDescent="0.35">
      <c r="B606" s="171" t="s">
        <v>461</v>
      </c>
      <c r="E606" s="8"/>
      <c r="H606" s="170"/>
      <c r="I606" s="172"/>
      <c r="J606" s="172"/>
      <c r="K606" s="193"/>
      <c r="L606" s="193"/>
      <c r="M606" s="193"/>
      <c r="N606" s="193"/>
      <c r="O606" s="193"/>
      <c r="P606" s="193"/>
      <c r="R606" s="194"/>
      <c r="S606" s="195" t="str">
        <f t="shared" ref="S606:AX606" si="548">S$20</f>
        <v>S$16</v>
      </c>
      <c r="T606" s="195" t="str">
        <f t="shared" si="548"/>
        <v>T$16</v>
      </c>
      <c r="U606" s="195" t="str">
        <f t="shared" si="548"/>
        <v>U$16</v>
      </c>
      <c r="V606" s="195" t="str">
        <f t="shared" si="548"/>
        <v>V$16</v>
      </c>
      <c r="W606" s="195" t="str">
        <f t="shared" si="548"/>
        <v>W$16</v>
      </c>
      <c r="X606" s="195" t="str">
        <f t="shared" si="548"/>
        <v>X$16</v>
      </c>
      <c r="Y606" s="195" t="str">
        <f t="shared" si="548"/>
        <v>Y$16</v>
      </c>
      <c r="Z606" s="195" t="str">
        <f t="shared" si="548"/>
        <v>Z$16</v>
      </c>
      <c r="AA606" s="195" t="str">
        <f t="shared" si="548"/>
        <v>AA$16</v>
      </c>
      <c r="AB606" s="195" t="str">
        <f t="shared" si="548"/>
        <v>AB$16</v>
      </c>
      <c r="AC606" s="195" t="str">
        <f t="shared" si="548"/>
        <v>AC$16</v>
      </c>
      <c r="AD606" s="195" t="str">
        <f t="shared" si="548"/>
        <v>AD$16</v>
      </c>
      <c r="AE606" s="195" t="str">
        <f t="shared" si="548"/>
        <v>AE$16</v>
      </c>
      <c r="AF606" s="195" t="str">
        <f t="shared" si="548"/>
        <v>AF$16</v>
      </c>
      <c r="AG606" s="195" t="str">
        <f t="shared" si="548"/>
        <v>AG$16</v>
      </c>
      <c r="AH606" s="195" t="str">
        <f t="shared" si="548"/>
        <v>AH$16</v>
      </c>
      <c r="AI606" s="195" t="str">
        <f t="shared" si="548"/>
        <v>AI$16</v>
      </c>
      <c r="AJ606" s="195" t="str">
        <f t="shared" si="548"/>
        <v>AJ$16</v>
      </c>
      <c r="AK606" s="195" t="str">
        <f t="shared" si="548"/>
        <v>AK$16</v>
      </c>
      <c r="AL606" s="195" t="str">
        <f t="shared" si="548"/>
        <v>AL$16</v>
      </c>
      <c r="AM606" s="195" t="str">
        <f t="shared" si="548"/>
        <v>AM$16</v>
      </c>
      <c r="AN606" s="195" t="str">
        <f t="shared" si="548"/>
        <v>AN$16</v>
      </c>
      <c r="AO606" s="195" t="str">
        <f t="shared" si="548"/>
        <v>AO$16</v>
      </c>
      <c r="AP606" s="195" t="str">
        <f t="shared" si="548"/>
        <v>AP$16</v>
      </c>
      <c r="AQ606" s="195" t="str">
        <f t="shared" si="548"/>
        <v>AQ$16</v>
      </c>
      <c r="AR606" s="195" t="str">
        <f t="shared" si="548"/>
        <v>AR$16</v>
      </c>
      <c r="AS606" s="195" t="str">
        <f t="shared" si="548"/>
        <v>AS$16</v>
      </c>
      <c r="AT606" s="195" t="str">
        <f t="shared" si="548"/>
        <v>AT$16</v>
      </c>
      <c r="AU606" s="195" t="str">
        <f t="shared" si="548"/>
        <v>AU$16</v>
      </c>
      <c r="AV606" s="195" t="str">
        <f t="shared" si="548"/>
        <v>AV$16</v>
      </c>
      <c r="AW606" s="195" t="str">
        <f t="shared" si="548"/>
        <v>AW$16</v>
      </c>
      <c r="AX606" s="195" t="str">
        <f t="shared" si="548"/>
        <v>AX$16</v>
      </c>
      <c r="AY606" s="195" t="str">
        <f t="shared" ref="AY606:CD606" si="549">AY$20</f>
        <v>AY$16</v>
      </c>
      <c r="AZ606" s="195" t="str">
        <f t="shared" si="549"/>
        <v>AZ$16</v>
      </c>
      <c r="BA606" s="195" t="str">
        <f t="shared" si="549"/>
        <v>BA$16</v>
      </c>
      <c r="BB606" s="195" t="str">
        <f t="shared" si="549"/>
        <v>BB$16</v>
      </c>
      <c r="BC606" s="195" t="str">
        <f t="shared" si="549"/>
        <v>BC$16</v>
      </c>
      <c r="BD606" s="195" t="str">
        <f t="shared" si="549"/>
        <v>BD$16</v>
      </c>
      <c r="BE606" s="195" t="str">
        <f t="shared" si="549"/>
        <v>BE$16</v>
      </c>
      <c r="BF606" s="195" t="str">
        <f t="shared" si="549"/>
        <v>BF$16</v>
      </c>
      <c r="BG606" s="195" t="str">
        <f t="shared" si="549"/>
        <v>BG$16</v>
      </c>
      <c r="BH606" s="195" t="str">
        <f t="shared" si="549"/>
        <v>BH$16</v>
      </c>
      <c r="BI606" s="195" t="str">
        <f t="shared" si="549"/>
        <v>BI$16</v>
      </c>
      <c r="BJ606" s="195" t="str">
        <f t="shared" si="549"/>
        <v>BJ$16</v>
      </c>
      <c r="BK606" s="195" t="str">
        <f t="shared" si="549"/>
        <v>BK$16</v>
      </c>
      <c r="BL606" s="195" t="str">
        <f t="shared" si="549"/>
        <v>BL$16</v>
      </c>
      <c r="BM606" s="195" t="str">
        <f t="shared" si="549"/>
        <v>BM$16</v>
      </c>
      <c r="BN606" s="195" t="str">
        <f t="shared" si="549"/>
        <v>BN$16</v>
      </c>
      <c r="BO606" s="195" t="str">
        <f t="shared" si="549"/>
        <v>BO$16</v>
      </c>
      <c r="BP606" s="195" t="str">
        <f t="shared" si="549"/>
        <v>BP$16</v>
      </c>
      <c r="BQ606" s="195" t="str">
        <f t="shared" si="549"/>
        <v>BQ$16</v>
      </c>
      <c r="BR606" s="195" t="str">
        <f t="shared" si="549"/>
        <v>BR$16</v>
      </c>
      <c r="BS606" s="195" t="str">
        <f t="shared" si="549"/>
        <v>BS$16</v>
      </c>
      <c r="BT606" s="195" t="str">
        <f t="shared" si="549"/>
        <v>BT$16</v>
      </c>
      <c r="BU606" s="195" t="str">
        <f t="shared" si="549"/>
        <v>BU$16</v>
      </c>
      <c r="BV606" s="195" t="str">
        <f t="shared" si="549"/>
        <v>BV$16</v>
      </c>
      <c r="BW606" s="195" t="str">
        <f t="shared" si="549"/>
        <v>BW$16</v>
      </c>
      <c r="BX606" s="195" t="str">
        <f t="shared" si="549"/>
        <v>BX$16</v>
      </c>
      <c r="BY606" s="195" t="str">
        <f t="shared" si="549"/>
        <v>BY$16</v>
      </c>
      <c r="BZ606" s="195" t="str">
        <f t="shared" si="549"/>
        <v>BZ$16</v>
      </c>
      <c r="CA606" s="195" t="str">
        <f t="shared" si="549"/>
        <v>CA$16</v>
      </c>
      <c r="CB606" s="195" t="str">
        <f t="shared" si="549"/>
        <v>CB$16</v>
      </c>
      <c r="CC606" s="195" t="str">
        <f t="shared" si="549"/>
        <v>CC$16</v>
      </c>
      <c r="CD606" s="195" t="str">
        <f t="shared" si="549"/>
        <v>CD$16</v>
      </c>
      <c r="CE606" s="195" t="str">
        <f t="shared" ref="CE606:CK606" si="550">CE$20</f>
        <v>CE$16</v>
      </c>
      <c r="CF606" s="195" t="str">
        <f t="shared" si="550"/>
        <v>CF$16</v>
      </c>
      <c r="CG606" s="195" t="str">
        <f t="shared" si="550"/>
        <v>CG$16</v>
      </c>
      <c r="CH606" s="195" t="str">
        <f t="shared" si="550"/>
        <v>CH$16</v>
      </c>
      <c r="CI606" s="195" t="str">
        <f t="shared" si="550"/>
        <v>CI$16</v>
      </c>
      <c r="CJ606" s="195" t="str">
        <f t="shared" si="550"/>
        <v>CJ$16</v>
      </c>
      <c r="CK606" s="195" t="str">
        <f t="shared" si="550"/>
        <v>CK$16</v>
      </c>
    </row>
    <row r="607" spans="2:89" x14ac:dyDescent="0.35">
      <c r="B607" s="171" t="s">
        <v>462</v>
      </c>
      <c r="E607" s="8"/>
      <c r="H607" s="196"/>
      <c r="I607" s="197"/>
      <c r="J607" s="197"/>
      <c r="K607" s="198"/>
      <c r="L607" s="198"/>
      <c r="M607" s="198"/>
      <c r="N607" s="198"/>
      <c r="O607" s="198"/>
      <c r="P607" s="198"/>
      <c r="R607" s="198"/>
      <c r="S607" s="195" t="str">
        <f t="shared" ref="S607:AX607" si="551">S$21</f>
        <v>S$17</v>
      </c>
      <c r="T607" s="195" t="str">
        <f t="shared" si="551"/>
        <v>T$17</v>
      </c>
      <c r="U607" s="195" t="str">
        <f t="shared" si="551"/>
        <v>U$17</v>
      </c>
      <c r="V607" s="195" t="str">
        <f t="shared" si="551"/>
        <v>V$17</v>
      </c>
      <c r="W607" s="195" t="str">
        <f t="shared" si="551"/>
        <v>W$17</v>
      </c>
      <c r="X607" s="195" t="str">
        <f t="shared" si="551"/>
        <v>X$17</v>
      </c>
      <c r="Y607" s="195" t="str">
        <f t="shared" si="551"/>
        <v>Y$17</v>
      </c>
      <c r="Z607" s="195" t="str">
        <f t="shared" si="551"/>
        <v>Z$17</v>
      </c>
      <c r="AA607" s="195" t="str">
        <f t="shared" si="551"/>
        <v>AA$17</v>
      </c>
      <c r="AB607" s="195" t="str">
        <f t="shared" si="551"/>
        <v>AB$17</v>
      </c>
      <c r="AC607" s="195" t="str">
        <f t="shared" si="551"/>
        <v>AC$17</v>
      </c>
      <c r="AD607" s="195" t="str">
        <f t="shared" si="551"/>
        <v>AD$17</v>
      </c>
      <c r="AE607" s="195" t="str">
        <f t="shared" si="551"/>
        <v>AE$17</v>
      </c>
      <c r="AF607" s="195" t="str">
        <f t="shared" si="551"/>
        <v>AF$17</v>
      </c>
      <c r="AG607" s="195" t="str">
        <f t="shared" si="551"/>
        <v>AG$17</v>
      </c>
      <c r="AH607" s="195" t="str">
        <f t="shared" si="551"/>
        <v>AH$17</v>
      </c>
      <c r="AI607" s="195" t="str">
        <f t="shared" si="551"/>
        <v>AI$17</v>
      </c>
      <c r="AJ607" s="195" t="str">
        <f t="shared" si="551"/>
        <v>AJ$17</v>
      </c>
      <c r="AK607" s="195" t="str">
        <f t="shared" si="551"/>
        <v>AK$17</v>
      </c>
      <c r="AL607" s="195" t="str">
        <f t="shared" si="551"/>
        <v>AL$17</v>
      </c>
      <c r="AM607" s="195" t="str">
        <f t="shared" si="551"/>
        <v>AM$17</v>
      </c>
      <c r="AN607" s="195" t="str">
        <f t="shared" si="551"/>
        <v>AN$17</v>
      </c>
      <c r="AO607" s="195" t="str">
        <f t="shared" si="551"/>
        <v>AO$17</v>
      </c>
      <c r="AP607" s="195" t="str">
        <f t="shared" si="551"/>
        <v>AP$17</v>
      </c>
      <c r="AQ607" s="195" t="str">
        <f t="shared" si="551"/>
        <v>AQ$17</v>
      </c>
      <c r="AR607" s="195" t="str">
        <f t="shared" si="551"/>
        <v>AR$17</v>
      </c>
      <c r="AS607" s="195" t="str">
        <f t="shared" si="551"/>
        <v>AS$17</v>
      </c>
      <c r="AT607" s="195" t="str">
        <f t="shared" si="551"/>
        <v>AT$17</v>
      </c>
      <c r="AU607" s="195" t="str">
        <f t="shared" si="551"/>
        <v>AU$17</v>
      </c>
      <c r="AV607" s="195" t="str">
        <f t="shared" si="551"/>
        <v>AV$17</v>
      </c>
      <c r="AW607" s="195" t="str">
        <f t="shared" si="551"/>
        <v>AW$17</v>
      </c>
      <c r="AX607" s="195" t="str">
        <f t="shared" si="551"/>
        <v>AX$17</v>
      </c>
      <c r="AY607" s="195" t="str">
        <f t="shared" ref="AY607:CD607" si="552">AY$21</f>
        <v>AY$17</v>
      </c>
      <c r="AZ607" s="195" t="str">
        <f t="shared" si="552"/>
        <v>AZ$17</v>
      </c>
      <c r="BA607" s="195" t="str">
        <f t="shared" si="552"/>
        <v>BA$17</v>
      </c>
      <c r="BB607" s="195" t="str">
        <f t="shared" si="552"/>
        <v>BB$17</v>
      </c>
      <c r="BC607" s="195" t="str">
        <f t="shared" si="552"/>
        <v>BC$17</v>
      </c>
      <c r="BD607" s="195" t="str">
        <f t="shared" si="552"/>
        <v>BD$17</v>
      </c>
      <c r="BE607" s="195" t="str">
        <f t="shared" si="552"/>
        <v>BE$17</v>
      </c>
      <c r="BF607" s="195" t="str">
        <f t="shared" si="552"/>
        <v>BF$17</v>
      </c>
      <c r="BG607" s="195" t="str">
        <f t="shared" si="552"/>
        <v>BG$17</v>
      </c>
      <c r="BH607" s="195" t="str">
        <f t="shared" si="552"/>
        <v>BH$17</v>
      </c>
      <c r="BI607" s="195" t="str">
        <f t="shared" si="552"/>
        <v>BI$17</v>
      </c>
      <c r="BJ607" s="195" t="str">
        <f t="shared" si="552"/>
        <v>BJ$17</v>
      </c>
      <c r="BK607" s="195" t="str">
        <f t="shared" si="552"/>
        <v>BK$17</v>
      </c>
      <c r="BL607" s="195" t="str">
        <f t="shared" si="552"/>
        <v>BL$17</v>
      </c>
      <c r="BM607" s="195" t="str">
        <f t="shared" si="552"/>
        <v>BM$17</v>
      </c>
      <c r="BN607" s="195" t="str">
        <f t="shared" si="552"/>
        <v>BN$17</v>
      </c>
      <c r="BO607" s="195" t="str">
        <f t="shared" si="552"/>
        <v>BO$17</v>
      </c>
      <c r="BP607" s="195" t="str">
        <f t="shared" si="552"/>
        <v>BP$17</v>
      </c>
      <c r="BQ607" s="195" t="str">
        <f t="shared" si="552"/>
        <v>BQ$17</v>
      </c>
      <c r="BR607" s="195" t="str">
        <f t="shared" si="552"/>
        <v>BR$17</v>
      </c>
      <c r="BS607" s="195" t="str">
        <f t="shared" si="552"/>
        <v>BS$17</v>
      </c>
      <c r="BT607" s="195" t="str">
        <f t="shared" si="552"/>
        <v>BT$17</v>
      </c>
      <c r="BU607" s="195" t="str">
        <f t="shared" si="552"/>
        <v>BU$17</v>
      </c>
      <c r="BV607" s="195" t="str">
        <f t="shared" si="552"/>
        <v>BV$17</v>
      </c>
      <c r="BW607" s="195" t="str">
        <f t="shared" si="552"/>
        <v>BW$17</v>
      </c>
      <c r="BX607" s="195" t="str">
        <f t="shared" si="552"/>
        <v>BX$17</v>
      </c>
      <c r="BY607" s="195" t="str">
        <f t="shared" si="552"/>
        <v>BY$17</v>
      </c>
      <c r="BZ607" s="195" t="str">
        <f t="shared" si="552"/>
        <v>BZ$17</v>
      </c>
      <c r="CA607" s="195" t="str">
        <f t="shared" si="552"/>
        <v>CA$17</v>
      </c>
      <c r="CB607" s="195" t="str">
        <f t="shared" si="552"/>
        <v>CB$17</v>
      </c>
      <c r="CC607" s="195" t="str">
        <f t="shared" si="552"/>
        <v>CC$17</v>
      </c>
      <c r="CD607" s="195" t="str">
        <f t="shared" si="552"/>
        <v>CD$17</v>
      </c>
      <c r="CE607" s="195" t="str">
        <f t="shared" ref="CE607:CK607" si="553">CE$21</f>
        <v>CE$17</v>
      </c>
      <c r="CF607" s="195" t="str">
        <f t="shared" si="553"/>
        <v>CF$17</v>
      </c>
      <c r="CG607" s="195" t="str">
        <f t="shared" si="553"/>
        <v>CG$17</v>
      </c>
      <c r="CH607" s="195" t="str">
        <f t="shared" si="553"/>
        <v>CH$17</v>
      </c>
      <c r="CI607" s="195" t="str">
        <f t="shared" si="553"/>
        <v>CI$17</v>
      </c>
      <c r="CJ607" s="195" t="str">
        <f t="shared" si="553"/>
        <v>CJ$17</v>
      </c>
      <c r="CK607" s="195" t="str">
        <f t="shared" si="553"/>
        <v>CK$17</v>
      </c>
    </row>
    <row r="608" spans="2:89" x14ac:dyDescent="0.35">
      <c r="B608" s="171" t="s">
        <v>491</v>
      </c>
      <c r="E608" s="8"/>
      <c r="H608" s="196"/>
      <c r="I608" s="197"/>
      <c r="J608" s="197"/>
      <c r="K608" s="198"/>
      <c r="L608" s="198"/>
      <c r="M608" s="198"/>
      <c r="N608" s="198"/>
      <c r="O608" s="198"/>
      <c r="P608" s="198"/>
      <c r="R608" s="198"/>
      <c r="S608" s="186"/>
      <c r="T608" s="186"/>
      <c r="U608" s="186"/>
      <c r="V608" s="186"/>
      <c r="W608" s="186"/>
      <c r="X608" s="186"/>
      <c r="Y608" s="186"/>
      <c r="Z608" s="186"/>
      <c r="AA608" s="186"/>
      <c r="AB608" s="186"/>
      <c r="AC608" s="186"/>
      <c r="AD608" s="186"/>
      <c r="AE608" s="186"/>
      <c r="AF608" s="186"/>
      <c r="AG608" s="186"/>
      <c r="AH608" s="186"/>
      <c r="AI608" s="186"/>
      <c r="AJ608" s="186"/>
      <c r="AK608" s="186"/>
      <c r="AL608" s="186"/>
      <c r="AM608" s="186"/>
      <c r="AN608" s="186"/>
      <c r="AO608" s="186"/>
      <c r="AP608" s="186"/>
      <c r="AQ608" s="186"/>
      <c r="AR608" s="186"/>
      <c r="AS608" s="186"/>
      <c r="AT608" s="186"/>
      <c r="AU608" s="186"/>
      <c r="AV608" s="186"/>
      <c r="AW608" s="186"/>
      <c r="AX608" s="186"/>
      <c r="AY608" s="186"/>
      <c r="AZ608" s="186"/>
      <c r="BA608" s="186"/>
      <c r="BB608" s="186"/>
      <c r="BC608" s="186"/>
      <c r="BD608" s="186"/>
      <c r="BE608" s="186"/>
      <c r="BF608" s="186"/>
      <c r="BG608" s="186"/>
      <c r="BH608" s="186"/>
      <c r="BI608" s="186"/>
      <c r="BJ608" s="186"/>
      <c r="BK608" s="186"/>
      <c r="BL608" s="186"/>
      <c r="BM608" s="186"/>
      <c r="BN608" s="186"/>
      <c r="BO608" s="186"/>
      <c r="BP608" s="186"/>
      <c r="BQ608" s="186"/>
      <c r="BR608" s="186"/>
      <c r="BS608" s="186"/>
      <c r="BT608" s="186"/>
      <c r="BU608" s="186"/>
      <c r="BV608" s="186"/>
      <c r="BW608" s="186"/>
      <c r="BX608" s="186"/>
      <c r="BY608" s="186"/>
      <c r="BZ608" s="186"/>
      <c r="CA608" s="186"/>
      <c r="CB608" s="186"/>
      <c r="CC608" s="186"/>
      <c r="CD608" s="186"/>
      <c r="CE608" s="186"/>
      <c r="CF608" s="186"/>
      <c r="CG608" s="186"/>
      <c r="CH608" s="186"/>
      <c r="CI608" s="186"/>
      <c r="CJ608" s="186"/>
      <c r="CK608" s="186"/>
    </row>
    <row r="609" spans="2:89" x14ac:dyDescent="0.35">
      <c r="B609" s="171" t="s">
        <v>505</v>
      </c>
      <c r="E609" s="8"/>
      <c r="H609" s="196"/>
      <c r="I609" s="197"/>
      <c r="J609" s="197"/>
      <c r="K609" s="198"/>
      <c r="L609" s="198"/>
      <c r="M609" s="198"/>
      <c r="N609" s="198"/>
      <c r="O609" s="198"/>
      <c r="P609" s="198"/>
      <c r="R609" s="198"/>
      <c r="S609" s="186"/>
      <c r="T609" s="186"/>
      <c r="U609" s="186"/>
      <c r="V609" s="186"/>
      <c r="W609" s="186"/>
      <c r="X609" s="186"/>
      <c r="Y609" s="186"/>
      <c r="Z609" s="186"/>
      <c r="AA609" s="186"/>
      <c r="AB609" s="186"/>
      <c r="AC609" s="186"/>
      <c r="AD609" s="186"/>
      <c r="AE609" s="186"/>
      <c r="AF609" s="186"/>
      <c r="AG609" s="186"/>
      <c r="AH609" s="186"/>
      <c r="AI609" s="186"/>
      <c r="AJ609" s="186"/>
      <c r="AK609" s="186"/>
      <c r="AL609" s="186"/>
      <c r="AM609" s="186"/>
      <c r="AN609" s="186"/>
      <c r="AO609" s="186"/>
      <c r="AP609" s="186"/>
      <c r="AQ609" s="186"/>
      <c r="AR609" s="186"/>
      <c r="AS609" s="186"/>
      <c r="AT609" s="186"/>
      <c r="AU609" s="186"/>
      <c r="AV609" s="186"/>
      <c r="AW609" s="186"/>
      <c r="AX609" s="186"/>
      <c r="AY609" s="186"/>
      <c r="AZ609" s="186"/>
      <c r="BA609" s="186"/>
      <c r="BB609" s="186"/>
      <c r="BC609" s="186"/>
      <c r="BD609" s="186"/>
      <c r="BE609" s="186"/>
      <c r="BF609" s="186"/>
      <c r="BG609" s="186"/>
      <c r="BH609" s="186"/>
      <c r="BI609" s="186"/>
      <c r="BJ609" s="186"/>
      <c r="BK609" s="186"/>
      <c r="BL609" s="186"/>
      <c r="BM609" s="186"/>
      <c r="BN609" s="186"/>
      <c r="BO609" s="186"/>
      <c r="BP609" s="186"/>
      <c r="BQ609" s="186"/>
      <c r="BR609" s="186"/>
      <c r="BS609" s="186"/>
      <c r="BT609" s="186"/>
      <c r="BU609" s="186"/>
      <c r="BV609" s="186"/>
      <c r="BW609" s="186"/>
      <c r="BX609" s="186"/>
      <c r="BY609" s="186"/>
      <c r="BZ609" s="186"/>
      <c r="CA609" s="186"/>
      <c r="CB609" s="186"/>
      <c r="CC609" s="186"/>
      <c r="CD609" s="186"/>
      <c r="CE609" s="186"/>
      <c r="CF609" s="186"/>
      <c r="CG609" s="186"/>
      <c r="CH609" s="186"/>
      <c r="CI609" s="186"/>
      <c r="CJ609" s="186"/>
      <c r="CK609" s="186"/>
    </row>
    <row r="610" spans="2:89" x14ac:dyDescent="0.35">
      <c r="B610" s="171" t="s">
        <v>463</v>
      </c>
      <c r="E610" s="8"/>
      <c r="H610" s="196"/>
      <c r="I610" s="197"/>
      <c r="J610" s="197"/>
      <c r="K610" s="198"/>
      <c r="L610" s="198"/>
      <c r="M610" s="198"/>
      <c r="N610" s="198"/>
      <c r="O610" s="198"/>
      <c r="P610" s="198"/>
      <c r="R610" s="198"/>
      <c r="S610" s="186" t="str">
        <f t="shared" ref="S610:AX610" si="554">S$22</f>
        <v>S$18</v>
      </c>
      <c r="T610" s="186" t="str">
        <f t="shared" si="554"/>
        <v>T$18</v>
      </c>
      <c r="U610" s="186" t="str">
        <f t="shared" si="554"/>
        <v>U$18</v>
      </c>
      <c r="V610" s="186" t="str">
        <f t="shared" si="554"/>
        <v>V$18</v>
      </c>
      <c r="W610" s="186" t="str">
        <f t="shared" si="554"/>
        <v>W$18</v>
      </c>
      <c r="X610" s="186" t="str">
        <f t="shared" si="554"/>
        <v>X$18</v>
      </c>
      <c r="Y610" s="186" t="str">
        <f t="shared" si="554"/>
        <v>Y$18</v>
      </c>
      <c r="Z610" s="186" t="str">
        <f t="shared" si="554"/>
        <v>Z$18</v>
      </c>
      <c r="AA610" s="186" t="str">
        <f t="shared" si="554"/>
        <v>AA$18</v>
      </c>
      <c r="AB610" s="186" t="str">
        <f t="shared" si="554"/>
        <v>AB$18</v>
      </c>
      <c r="AC610" s="186" t="str">
        <f t="shared" si="554"/>
        <v>AC$18</v>
      </c>
      <c r="AD610" s="186" t="str">
        <f t="shared" si="554"/>
        <v>AD$18</v>
      </c>
      <c r="AE610" s="186" t="str">
        <f t="shared" si="554"/>
        <v>AE$18</v>
      </c>
      <c r="AF610" s="186" t="str">
        <f t="shared" si="554"/>
        <v>AF$18</v>
      </c>
      <c r="AG610" s="186" t="str">
        <f t="shared" si="554"/>
        <v>AG$18</v>
      </c>
      <c r="AH610" s="186" t="str">
        <f t="shared" si="554"/>
        <v>AH$18</v>
      </c>
      <c r="AI610" s="186" t="str">
        <f t="shared" si="554"/>
        <v>AI$18</v>
      </c>
      <c r="AJ610" s="186" t="str">
        <f t="shared" si="554"/>
        <v>AJ$18</v>
      </c>
      <c r="AK610" s="186" t="str">
        <f t="shared" si="554"/>
        <v>AK$18</v>
      </c>
      <c r="AL610" s="186" t="str">
        <f t="shared" si="554"/>
        <v>AL$18</v>
      </c>
      <c r="AM610" s="186" t="str">
        <f t="shared" si="554"/>
        <v>AM$18</v>
      </c>
      <c r="AN610" s="186" t="str">
        <f t="shared" si="554"/>
        <v>AN$18</v>
      </c>
      <c r="AO610" s="186" t="str">
        <f t="shared" si="554"/>
        <v>AO$18</v>
      </c>
      <c r="AP610" s="186" t="str">
        <f t="shared" si="554"/>
        <v>AP$18</v>
      </c>
      <c r="AQ610" s="186" t="str">
        <f t="shared" si="554"/>
        <v>AQ$18</v>
      </c>
      <c r="AR610" s="186" t="str">
        <f t="shared" si="554"/>
        <v>AR$18</v>
      </c>
      <c r="AS610" s="186" t="str">
        <f t="shared" si="554"/>
        <v>AS$18</v>
      </c>
      <c r="AT610" s="186" t="str">
        <f t="shared" si="554"/>
        <v>AT$18</v>
      </c>
      <c r="AU610" s="186" t="str">
        <f t="shared" si="554"/>
        <v>AU$18</v>
      </c>
      <c r="AV610" s="186" t="str">
        <f t="shared" si="554"/>
        <v>AV$18</v>
      </c>
      <c r="AW610" s="186" t="str">
        <f t="shared" si="554"/>
        <v>AW$18</v>
      </c>
      <c r="AX610" s="186" t="str">
        <f t="shared" si="554"/>
        <v>AX$18</v>
      </c>
      <c r="AY610" s="186" t="str">
        <f t="shared" ref="AY610:CD610" si="555">AY$22</f>
        <v>AY$18</v>
      </c>
      <c r="AZ610" s="186" t="str">
        <f t="shared" si="555"/>
        <v>AZ$18</v>
      </c>
      <c r="BA610" s="186" t="str">
        <f t="shared" si="555"/>
        <v>BA$18</v>
      </c>
      <c r="BB610" s="186" t="str">
        <f t="shared" si="555"/>
        <v>BB$18</v>
      </c>
      <c r="BC610" s="186" t="str">
        <f t="shared" si="555"/>
        <v>BC$18</v>
      </c>
      <c r="BD610" s="186" t="str">
        <f t="shared" si="555"/>
        <v>BD$18</v>
      </c>
      <c r="BE610" s="186" t="str">
        <f t="shared" si="555"/>
        <v>BE$18</v>
      </c>
      <c r="BF610" s="186" t="str">
        <f t="shared" si="555"/>
        <v>BF$18</v>
      </c>
      <c r="BG610" s="186" t="str">
        <f t="shared" si="555"/>
        <v>BG$18</v>
      </c>
      <c r="BH610" s="186" t="str">
        <f t="shared" si="555"/>
        <v>BH$18</v>
      </c>
      <c r="BI610" s="186" t="str">
        <f t="shared" si="555"/>
        <v>BI$18</v>
      </c>
      <c r="BJ610" s="186" t="str">
        <f t="shared" si="555"/>
        <v>BJ$18</v>
      </c>
      <c r="BK610" s="186" t="str">
        <f t="shared" si="555"/>
        <v>BK$18</v>
      </c>
      <c r="BL610" s="186" t="str">
        <f t="shared" si="555"/>
        <v>BL$18</v>
      </c>
      <c r="BM610" s="186" t="str">
        <f t="shared" si="555"/>
        <v>BM$18</v>
      </c>
      <c r="BN610" s="186" t="str">
        <f t="shared" si="555"/>
        <v>BN$18</v>
      </c>
      <c r="BO610" s="186" t="str">
        <f t="shared" si="555"/>
        <v>BO$18</v>
      </c>
      <c r="BP610" s="186" t="str">
        <f t="shared" si="555"/>
        <v>BP$18</v>
      </c>
      <c r="BQ610" s="186" t="str">
        <f t="shared" si="555"/>
        <v>BQ$18</v>
      </c>
      <c r="BR610" s="186" t="str">
        <f t="shared" si="555"/>
        <v>BR$18</v>
      </c>
      <c r="BS610" s="186" t="str">
        <f t="shared" si="555"/>
        <v>BS$18</v>
      </c>
      <c r="BT610" s="186" t="str">
        <f t="shared" si="555"/>
        <v>BT$18</v>
      </c>
      <c r="BU610" s="186" t="str">
        <f t="shared" si="555"/>
        <v>BU$18</v>
      </c>
      <c r="BV610" s="186" t="str">
        <f t="shared" si="555"/>
        <v>BV$18</v>
      </c>
      <c r="BW610" s="186" t="str">
        <f t="shared" si="555"/>
        <v>BW$18</v>
      </c>
      <c r="BX610" s="186" t="str">
        <f t="shared" si="555"/>
        <v>BX$18</v>
      </c>
      <c r="BY610" s="186" t="str">
        <f t="shared" si="555"/>
        <v>BY$18</v>
      </c>
      <c r="BZ610" s="186" t="str">
        <f t="shared" si="555"/>
        <v>BZ$18</v>
      </c>
      <c r="CA610" s="186" t="str">
        <f t="shared" si="555"/>
        <v>CA$18</v>
      </c>
      <c r="CB610" s="186" t="str">
        <f t="shared" si="555"/>
        <v>CB$18</v>
      </c>
      <c r="CC610" s="186" t="str">
        <f t="shared" si="555"/>
        <v>CC$18</v>
      </c>
      <c r="CD610" s="186" t="str">
        <f t="shared" si="555"/>
        <v>CD$18</v>
      </c>
      <c r="CE610" s="186" t="str">
        <f t="shared" ref="CE610:CK610" si="556">CE$22</f>
        <v>CE$18</v>
      </c>
      <c r="CF610" s="186" t="str">
        <f t="shared" si="556"/>
        <v>CF$18</v>
      </c>
      <c r="CG610" s="186" t="str">
        <f t="shared" si="556"/>
        <v>CG$18</v>
      </c>
      <c r="CH610" s="186" t="str">
        <f t="shared" si="556"/>
        <v>CH$18</v>
      </c>
      <c r="CI610" s="186" t="str">
        <f t="shared" si="556"/>
        <v>CI$18</v>
      </c>
      <c r="CJ610" s="186" t="str">
        <f t="shared" si="556"/>
        <v>CJ$18</v>
      </c>
      <c r="CK610" s="186" t="str">
        <f t="shared" si="556"/>
        <v>CK$18</v>
      </c>
    </row>
    <row r="611" spans="2:89" x14ac:dyDescent="0.35">
      <c r="B611" s="171" t="s">
        <v>464</v>
      </c>
      <c r="E611" s="8"/>
      <c r="H611" s="196"/>
      <c r="I611" s="197"/>
      <c r="J611" s="197"/>
      <c r="K611" s="198"/>
      <c r="L611" s="198"/>
      <c r="M611" s="198"/>
      <c r="N611" s="198"/>
      <c r="O611" s="198"/>
      <c r="P611" s="198"/>
      <c r="R611" s="198"/>
      <c r="S611" s="186" t="str">
        <f t="shared" ref="S611:AX611" si="557">S$23</f>
        <v>S$19</v>
      </c>
      <c r="T611" s="186" t="str">
        <f t="shared" si="557"/>
        <v>T$19</v>
      </c>
      <c r="U611" s="186" t="str">
        <f t="shared" si="557"/>
        <v>U$19</v>
      </c>
      <c r="V611" s="186" t="str">
        <f t="shared" si="557"/>
        <v>V$19</v>
      </c>
      <c r="W611" s="186" t="str">
        <f t="shared" si="557"/>
        <v>W$19</v>
      </c>
      <c r="X611" s="186" t="str">
        <f t="shared" si="557"/>
        <v>X$19</v>
      </c>
      <c r="Y611" s="186" t="str">
        <f t="shared" si="557"/>
        <v>Y$19</v>
      </c>
      <c r="Z611" s="186" t="str">
        <f t="shared" si="557"/>
        <v>Z$19</v>
      </c>
      <c r="AA611" s="186" t="str">
        <f t="shared" si="557"/>
        <v>AA$19</v>
      </c>
      <c r="AB611" s="186" t="str">
        <f t="shared" si="557"/>
        <v>AB$19</v>
      </c>
      <c r="AC611" s="186" t="str">
        <f t="shared" si="557"/>
        <v>AC$19</v>
      </c>
      <c r="AD611" s="186" t="str">
        <f t="shared" si="557"/>
        <v>AD$19</v>
      </c>
      <c r="AE611" s="186" t="str">
        <f t="shared" si="557"/>
        <v>AE$19</v>
      </c>
      <c r="AF611" s="186" t="str">
        <f t="shared" si="557"/>
        <v>AF$19</v>
      </c>
      <c r="AG611" s="186" t="str">
        <f t="shared" si="557"/>
        <v>AG$19</v>
      </c>
      <c r="AH611" s="186" t="str">
        <f t="shared" si="557"/>
        <v>AH$19</v>
      </c>
      <c r="AI611" s="186" t="str">
        <f t="shared" si="557"/>
        <v>AI$19</v>
      </c>
      <c r="AJ611" s="186" t="str">
        <f t="shared" si="557"/>
        <v>AJ$19</v>
      </c>
      <c r="AK611" s="186" t="str">
        <f t="shared" si="557"/>
        <v>AK$19</v>
      </c>
      <c r="AL611" s="186" t="str">
        <f t="shared" si="557"/>
        <v>AL$19</v>
      </c>
      <c r="AM611" s="186" t="str">
        <f t="shared" si="557"/>
        <v>AM$19</v>
      </c>
      <c r="AN611" s="186" t="str">
        <f t="shared" si="557"/>
        <v>AN$19</v>
      </c>
      <c r="AO611" s="186" t="str">
        <f t="shared" si="557"/>
        <v>AO$19</v>
      </c>
      <c r="AP611" s="186" t="str">
        <f t="shared" si="557"/>
        <v>AP$19</v>
      </c>
      <c r="AQ611" s="186" t="str">
        <f t="shared" si="557"/>
        <v>AQ$19</v>
      </c>
      <c r="AR611" s="186" t="str">
        <f t="shared" si="557"/>
        <v>AR$19</v>
      </c>
      <c r="AS611" s="186" t="str">
        <f t="shared" si="557"/>
        <v>AS$19</v>
      </c>
      <c r="AT611" s="186" t="str">
        <f t="shared" si="557"/>
        <v>AT$19</v>
      </c>
      <c r="AU611" s="186" t="str">
        <f t="shared" si="557"/>
        <v>AU$19</v>
      </c>
      <c r="AV611" s="186" t="str">
        <f t="shared" si="557"/>
        <v>AV$19</v>
      </c>
      <c r="AW611" s="186" t="str">
        <f t="shared" si="557"/>
        <v>AW$19</v>
      </c>
      <c r="AX611" s="186" t="str">
        <f t="shared" si="557"/>
        <v>AX$19</v>
      </c>
      <c r="AY611" s="186" t="str">
        <f t="shared" ref="AY611:CD611" si="558">AY$23</f>
        <v>AY$19</v>
      </c>
      <c r="AZ611" s="186" t="str">
        <f t="shared" si="558"/>
        <v>AZ$19</v>
      </c>
      <c r="BA611" s="186" t="str">
        <f t="shared" si="558"/>
        <v>BA$19</v>
      </c>
      <c r="BB611" s="186" t="str">
        <f t="shared" si="558"/>
        <v>BB$19</v>
      </c>
      <c r="BC611" s="186" t="str">
        <f t="shared" si="558"/>
        <v>BC$19</v>
      </c>
      <c r="BD611" s="186" t="str">
        <f t="shared" si="558"/>
        <v>BD$19</v>
      </c>
      <c r="BE611" s="186" t="str">
        <f t="shared" si="558"/>
        <v>BE$19</v>
      </c>
      <c r="BF611" s="186" t="str">
        <f t="shared" si="558"/>
        <v>BF$19</v>
      </c>
      <c r="BG611" s="186" t="str">
        <f t="shared" si="558"/>
        <v>BG$19</v>
      </c>
      <c r="BH611" s="186" t="str">
        <f t="shared" si="558"/>
        <v>BH$19</v>
      </c>
      <c r="BI611" s="186" t="str">
        <f t="shared" si="558"/>
        <v>BI$19</v>
      </c>
      <c r="BJ611" s="186" t="str">
        <f t="shared" si="558"/>
        <v>BJ$19</v>
      </c>
      <c r="BK611" s="186" t="str">
        <f t="shared" si="558"/>
        <v>BK$19</v>
      </c>
      <c r="BL611" s="186" t="str">
        <f t="shared" si="558"/>
        <v>BL$19</v>
      </c>
      <c r="BM611" s="186" t="str">
        <f t="shared" si="558"/>
        <v>BM$19</v>
      </c>
      <c r="BN611" s="186" t="str">
        <f t="shared" si="558"/>
        <v>BN$19</v>
      </c>
      <c r="BO611" s="186" t="str">
        <f t="shared" si="558"/>
        <v>BO$19</v>
      </c>
      <c r="BP611" s="186" t="str">
        <f t="shared" si="558"/>
        <v>BP$19</v>
      </c>
      <c r="BQ611" s="186" t="str">
        <f t="shared" si="558"/>
        <v>BQ$19</v>
      </c>
      <c r="BR611" s="186" t="str">
        <f t="shared" si="558"/>
        <v>BR$19</v>
      </c>
      <c r="BS611" s="186" t="str">
        <f t="shared" si="558"/>
        <v>BS$19</v>
      </c>
      <c r="BT611" s="186" t="str">
        <f t="shared" si="558"/>
        <v>BT$19</v>
      </c>
      <c r="BU611" s="186" t="str">
        <f t="shared" si="558"/>
        <v>BU$19</v>
      </c>
      <c r="BV611" s="186" t="str">
        <f t="shared" si="558"/>
        <v>BV$19</v>
      </c>
      <c r="BW611" s="186" t="str">
        <f t="shared" si="558"/>
        <v>BW$19</v>
      </c>
      <c r="BX611" s="186" t="str">
        <f t="shared" si="558"/>
        <v>BX$19</v>
      </c>
      <c r="BY611" s="186" t="str">
        <f t="shared" si="558"/>
        <v>BY$19</v>
      </c>
      <c r="BZ611" s="186" t="str">
        <f t="shared" si="558"/>
        <v>BZ$19</v>
      </c>
      <c r="CA611" s="186" t="str">
        <f t="shared" si="558"/>
        <v>CA$19</v>
      </c>
      <c r="CB611" s="186" t="str">
        <f t="shared" si="558"/>
        <v>CB$19</v>
      </c>
      <c r="CC611" s="186" t="str">
        <f t="shared" si="558"/>
        <v>CC$19</v>
      </c>
      <c r="CD611" s="186" t="str">
        <f t="shared" si="558"/>
        <v>CD$19</v>
      </c>
      <c r="CE611" s="186" t="str">
        <f t="shared" ref="CE611:CK611" si="559">CE$23</f>
        <v>CE$19</v>
      </c>
      <c r="CF611" s="186" t="str">
        <f t="shared" si="559"/>
        <v>CF$19</v>
      </c>
      <c r="CG611" s="186" t="str">
        <f t="shared" si="559"/>
        <v>CG$19</v>
      </c>
      <c r="CH611" s="186" t="str">
        <f t="shared" si="559"/>
        <v>CH$19</v>
      </c>
      <c r="CI611" s="186" t="str">
        <f t="shared" si="559"/>
        <v>CI$19</v>
      </c>
      <c r="CJ611" s="186" t="str">
        <f t="shared" si="559"/>
        <v>CJ$19</v>
      </c>
      <c r="CK611" s="186" t="str">
        <f t="shared" si="559"/>
        <v>CK$19</v>
      </c>
    </row>
    <row r="612" spans="2:89" x14ac:dyDescent="0.35">
      <c r="B612" s="70" t="s">
        <v>773</v>
      </c>
      <c r="C612" s="31"/>
      <c r="D612" t="s">
        <v>268</v>
      </c>
      <c r="E612" s="8" t="str">
        <f t="shared" ref="E612:E634" si="560">ROW()&amp;" "&amp;D612</f>
        <v>612 SUB-PV</v>
      </c>
      <c r="F612" t="s">
        <v>445</v>
      </c>
      <c r="G612" s="31" t="s">
        <v>81</v>
      </c>
      <c r="H612" s="48"/>
      <c r="I612" s="286"/>
      <c r="J612" s="286"/>
      <c r="K612" s="48"/>
      <c r="L612" s="48"/>
      <c r="M612" s="48"/>
      <c r="N612" s="48"/>
      <c r="O612" s="48"/>
      <c r="P612" s="48"/>
      <c r="R612" s="70"/>
      <c r="S612" s="287"/>
      <c r="T612" s="287"/>
      <c r="U612" s="287"/>
      <c r="V612" s="287"/>
      <c r="W612" s="287"/>
      <c r="X612" s="287"/>
      <c r="Y612" s="287"/>
      <c r="Z612" s="287"/>
      <c r="AA612" s="287"/>
      <c r="AB612" s="287"/>
      <c r="AC612" s="287"/>
      <c r="AD612" s="287"/>
      <c r="AE612" s="287"/>
      <c r="AF612" s="287"/>
      <c r="AG612" s="287"/>
      <c r="AH612" s="287"/>
      <c r="AI612" s="287"/>
      <c r="AJ612" s="287"/>
      <c r="AK612" s="287"/>
      <c r="AL612" s="287"/>
      <c r="AM612" s="287"/>
      <c r="AN612" s="287"/>
      <c r="AO612" s="287"/>
      <c r="AP612" s="287"/>
      <c r="AQ612" s="287"/>
      <c r="AR612" s="287"/>
      <c r="AS612" s="287"/>
      <c r="AT612" s="287"/>
      <c r="AU612" s="287"/>
      <c r="AV612" s="287"/>
      <c r="AW612" s="287"/>
      <c r="AX612" s="287"/>
      <c r="AY612" s="287"/>
      <c r="AZ612" s="287"/>
      <c r="BA612" s="287"/>
      <c r="BB612" s="287"/>
      <c r="BC612" s="287"/>
      <c r="BD612" s="287"/>
      <c r="BE612" s="287"/>
      <c r="BF612" s="287"/>
      <c r="BG612" s="287"/>
      <c r="BH612" s="287"/>
      <c r="BI612" s="287"/>
      <c r="BJ612" s="287"/>
      <c r="BK612" s="287"/>
      <c r="BL612" s="287"/>
      <c r="BM612" s="287"/>
      <c r="BN612" s="287"/>
      <c r="BO612" s="287"/>
      <c r="BP612" s="287"/>
      <c r="BQ612" s="287"/>
      <c r="BR612" s="287"/>
      <c r="BS612" s="287"/>
      <c r="BT612" s="287"/>
      <c r="BU612" s="287"/>
      <c r="BV612" s="287"/>
      <c r="BW612" s="287"/>
      <c r="BX612" s="287"/>
      <c r="BY612" s="287"/>
      <c r="BZ612" s="287"/>
      <c r="CA612" s="287"/>
      <c r="CB612" s="287"/>
      <c r="CC612" s="287"/>
      <c r="CD612" s="287"/>
      <c r="CE612" s="287"/>
      <c r="CF612" s="287"/>
      <c r="CG612" s="287"/>
      <c r="CH612" s="287"/>
      <c r="CI612" s="287"/>
      <c r="CJ612" s="287"/>
      <c r="CK612" s="287"/>
    </row>
    <row r="613" spans="2:89" collapsed="1" x14ac:dyDescent="0.35">
      <c r="B613" s="141" t="str">
        <f>"# of new "&amp;B628&amp;"s"</f>
        <v># of new subscribers</v>
      </c>
      <c r="D613" t="s">
        <v>268</v>
      </c>
      <c r="E613" s="8" t="str">
        <f t="shared" si="560"/>
        <v>613 SUB-PV</v>
      </c>
      <c r="G613" t="s">
        <v>332</v>
      </c>
      <c r="H613" s="12"/>
      <c r="I613" s="60"/>
      <c r="J613" s="60"/>
      <c r="K613" s="16"/>
      <c r="L613" s="16"/>
      <c r="M613" s="16"/>
      <c r="N613" s="16"/>
      <c r="O613" s="16"/>
      <c r="P613" s="16"/>
      <c r="R613" s="15"/>
      <c r="S613" s="76"/>
      <c r="T613" s="76"/>
      <c r="U613" s="76"/>
      <c r="V613" s="76"/>
      <c r="W613" s="76"/>
      <c r="X613" s="76"/>
      <c r="Y613" s="76"/>
      <c r="Z613" s="76"/>
      <c r="AA613" s="76"/>
      <c r="AB613" s="76"/>
      <c r="AC613" s="76"/>
      <c r="AD613" s="76"/>
      <c r="AE613" s="76"/>
      <c r="AF613" s="76"/>
      <c r="AG613" s="76"/>
      <c r="AH613" s="76"/>
      <c r="AI613" s="76"/>
      <c r="AJ613" s="76"/>
      <c r="AK613" s="76"/>
      <c r="AL613" s="76"/>
      <c r="AM613" s="76"/>
      <c r="AN613" s="76"/>
      <c r="AO613" s="76"/>
      <c r="AP613" s="76"/>
      <c r="AQ613" s="76"/>
      <c r="AR613" s="76"/>
      <c r="AS613" s="76"/>
      <c r="AT613" s="76"/>
      <c r="AU613" s="76"/>
      <c r="AV613" s="76"/>
      <c r="AW613" s="76"/>
      <c r="AX613" s="76"/>
      <c r="AY613" s="76"/>
      <c r="AZ613" s="76"/>
      <c r="BA613" s="76"/>
      <c r="BB613" s="76"/>
      <c r="BC613" s="76"/>
      <c r="BD613" s="76"/>
      <c r="BE613" s="76"/>
      <c r="BF613" s="76"/>
      <c r="BG613" s="76"/>
      <c r="BH613" s="76"/>
      <c r="BI613" s="76"/>
      <c r="BJ613" s="76"/>
      <c r="BK613" s="76"/>
      <c r="BL613" s="76"/>
      <c r="BM613" s="76"/>
      <c r="BN613" s="76"/>
      <c r="BO613" s="76"/>
      <c r="BP613" s="76"/>
      <c r="BQ613" s="76"/>
      <c r="BR613" s="76"/>
      <c r="BS613" s="76"/>
      <c r="BT613" s="76"/>
      <c r="BU613" s="76"/>
      <c r="BV613" s="76"/>
      <c r="BW613" s="76"/>
      <c r="BX613" s="76"/>
      <c r="BY613" s="76"/>
      <c r="BZ613" s="76"/>
      <c r="CA613" s="76"/>
      <c r="CB613" s="76"/>
      <c r="CC613" s="76"/>
      <c r="CD613" s="76"/>
      <c r="CE613" s="76"/>
      <c r="CF613" s="76"/>
      <c r="CG613" s="76"/>
      <c r="CH613" s="76"/>
      <c r="CI613" s="76"/>
      <c r="CJ613" s="76"/>
      <c r="CK613" s="76"/>
    </row>
    <row r="614" spans="2:89" x14ac:dyDescent="0.35">
      <c r="D614" t="s">
        <v>268</v>
      </c>
      <c r="E614" s="8" t="str">
        <f t="shared" si="560"/>
        <v>614 SUB-PV</v>
      </c>
      <c r="S614" s="72"/>
      <c r="T614" s="72"/>
      <c r="U614" s="72"/>
      <c r="V614" s="72"/>
      <c r="W614" s="72"/>
      <c r="X614" s="72"/>
      <c r="Y614" s="72"/>
      <c r="Z614" s="72"/>
      <c r="AA614" s="72"/>
      <c r="AB614" s="72"/>
      <c r="AC614" s="72"/>
      <c r="AD614" s="72"/>
      <c r="AE614" s="72"/>
      <c r="AF614" s="72"/>
      <c r="AG614" s="72"/>
      <c r="AH614" s="72"/>
      <c r="AI614" s="72"/>
      <c r="AJ614" s="72"/>
      <c r="AK614" s="72"/>
      <c r="AL614" s="72"/>
      <c r="AM614" s="72"/>
      <c r="AN614" s="72"/>
      <c r="AO614" s="72"/>
      <c r="AP614" s="72"/>
      <c r="AQ614" s="72"/>
      <c r="AR614" s="72"/>
      <c r="AS614" s="72"/>
      <c r="AT614" s="72"/>
      <c r="AU614" s="72"/>
      <c r="AV614" s="72"/>
      <c r="AW614" s="72"/>
      <c r="AX614" s="72"/>
      <c r="AY614" s="72"/>
      <c r="AZ614" s="72"/>
      <c r="BA614" s="72"/>
      <c r="BB614" s="72"/>
      <c r="BC614" s="72"/>
      <c r="BD614" s="72"/>
      <c r="BE614" s="72"/>
      <c r="BF614" s="72"/>
      <c r="BG614" s="72"/>
      <c r="BH614" s="72"/>
      <c r="BI614" s="72"/>
      <c r="BJ614" s="72"/>
      <c r="BK614" s="72"/>
      <c r="BL614" s="72"/>
      <c r="BM614" s="72"/>
      <c r="BN614" s="72"/>
      <c r="BO614" s="72"/>
      <c r="BP614" s="72"/>
      <c r="BQ614" s="72"/>
      <c r="BR614" s="72"/>
      <c r="BS614" s="72"/>
      <c r="BT614" s="72"/>
      <c r="BU614" s="72"/>
      <c r="BV614" s="72"/>
      <c r="BW614" s="72"/>
      <c r="BX614" s="72"/>
      <c r="BY614" s="72"/>
      <c r="BZ614" s="72"/>
      <c r="CA614" s="72"/>
      <c r="CB614" s="72"/>
      <c r="CC614" s="72"/>
      <c r="CD614" s="72"/>
      <c r="CE614" s="72"/>
      <c r="CF614" s="72"/>
      <c r="CG614" s="72"/>
      <c r="CH614" s="72"/>
      <c r="CI614" s="72"/>
      <c r="CJ614" s="72"/>
      <c r="CK614" s="72"/>
    </row>
    <row r="615" spans="2:89" x14ac:dyDescent="0.35">
      <c r="B615" s="95" t="str">
        <f>B620&amp;":"</f>
        <v># of subscribers:</v>
      </c>
      <c r="C615" s="6"/>
      <c r="D615" t="s">
        <v>268</v>
      </c>
      <c r="E615" s="8" t="str">
        <f t="shared" si="560"/>
        <v>615 SUB-PV</v>
      </c>
      <c r="G615" s="6"/>
      <c r="H615" s="12"/>
      <c r="I615" s="60"/>
      <c r="J615" s="60"/>
      <c r="S615" s="72"/>
      <c r="T615" s="72"/>
      <c r="U615" s="72"/>
      <c r="V615" s="72"/>
      <c r="W615" s="72"/>
      <c r="X615" s="72"/>
      <c r="Y615" s="72"/>
      <c r="Z615" s="72"/>
      <c r="AA615" s="72"/>
      <c r="AB615" s="72"/>
      <c r="AC615" s="72"/>
      <c r="AD615" s="72"/>
      <c r="AE615" s="72"/>
      <c r="AF615" s="72"/>
      <c r="AG615" s="72"/>
      <c r="AH615" s="72"/>
      <c r="AI615" s="72"/>
      <c r="AJ615" s="72"/>
      <c r="AK615" s="72"/>
      <c r="AL615" s="72"/>
      <c r="AM615" s="72"/>
      <c r="AN615" s="72"/>
      <c r="AO615" s="72"/>
      <c r="AP615" s="72"/>
      <c r="AQ615" s="72"/>
      <c r="AR615" s="72"/>
      <c r="AS615" s="72"/>
      <c r="AT615" s="72"/>
      <c r="AU615" s="72"/>
      <c r="AV615" s="72"/>
      <c r="AW615" s="72"/>
      <c r="AX615" s="72"/>
      <c r="AY615" s="72"/>
      <c r="AZ615" s="72"/>
      <c r="BA615" s="72"/>
      <c r="BB615" s="72"/>
      <c r="BC615" s="72"/>
      <c r="BD615" s="72"/>
      <c r="BE615" s="72"/>
      <c r="BF615" s="72"/>
      <c r="BG615" s="72"/>
      <c r="BH615" s="72"/>
      <c r="BI615" s="72"/>
      <c r="BJ615" s="72"/>
      <c r="BK615" s="72"/>
      <c r="BL615" s="72"/>
      <c r="BM615" s="72"/>
      <c r="BN615" s="72"/>
      <c r="BO615" s="72"/>
      <c r="BP615" s="72"/>
      <c r="BQ615" s="72"/>
      <c r="BR615" s="72"/>
      <c r="BS615" s="72"/>
      <c r="BT615" s="72"/>
      <c r="BU615" s="72"/>
      <c r="BV615" s="72"/>
      <c r="BW615" s="72"/>
      <c r="BX615" s="72"/>
      <c r="BY615" s="72"/>
      <c r="BZ615" s="72"/>
      <c r="CA615" s="72"/>
      <c r="CB615" s="72"/>
      <c r="CC615" s="72"/>
      <c r="CD615" s="72"/>
      <c r="CE615" s="72"/>
      <c r="CF615" s="72"/>
      <c r="CG615" s="72"/>
      <c r="CH615" s="72"/>
      <c r="CI615" s="72"/>
      <c r="CJ615" s="72"/>
      <c r="CK615" s="72"/>
    </row>
    <row r="616" spans="2:89" x14ac:dyDescent="0.35">
      <c r="B616" s="154" t="s">
        <v>71</v>
      </c>
      <c r="C616" s="6"/>
      <c r="D616" t="s">
        <v>268</v>
      </c>
      <c r="E616" s="8" t="str">
        <f t="shared" si="560"/>
        <v>616 SUB-PV</v>
      </c>
      <c r="G616" s="6"/>
      <c r="K616" s="15">
        <f>SUMIF($4:$4,K$2-1,616:616)</f>
        <v>0</v>
      </c>
      <c r="L616" s="15">
        <f ca="1">K620</f>
        <v>57000</v>
      </c>
      <c r="M616" s="15">
        <f ca="1">L620</f>
        <v>114000</v>
      </c>
      <c r="N616" s="15">
        <f ca="1">M620</f>
        <v>171000</v>
      </c>
      <c r="O616" s="15">
        <f ca="1">N620</f>
        <v>228000</v>
      </c>
      <c r="P616" s="15">
        <f ca="1">O620</f>
        <v>285000</v>
      </c>
      <c r="R616" s="15"/>
      <c r="S616" s="76">
        <f t="shared" ref="S616:AY616" si="561">R620</f>
        <v>0</v>
      </c>
      <c r="T616" s="76">
        <f t="shared" ca="1" si="561"/>
        <v>4750</v>
      </c>
      <c r="U616" s="76">
        <f t="shared" ca="1" si="561"/>
        <v>9500</v>
      </c>
      <c r="V616" s="76">
        <f t="shared" ca="1" si="561"/>
        <v>14250</v>
      </c>
      <c r="W616" s="76">
        <f t="shared" ca="1" si="561"/>
        <v>19000</v>
      </c>
      <c r="X616" s="76">
        <f t="shared" ca="1" si="561"/>
        <v>23750</v>
      </c>
      <c r="Y616" s="76">
        <f t="shared" ca="1" si="561"/>
        <v>28500</v>
      </c>
      <c r="Z616" s="76">
        <f t="shared" ca="1" si="561"/>
        <v>33250</v>
      </c>
      <c r="AA616" s="76">
        <f t="shared" ca="1" si="561"/>
        <v>38000</v>
      </c>
      <c r="AB616" s="76">
        <f t="shared" ca="1" si="561"/>
        <v>42750</v>
      </c>
      <c r="AC616" s="76">
        <f t="shared" ca="1" si="561"/>
        <v>47500</v>
      </c>
      <c r="AD616" s="76">
        <f t="shared" ca="1" si="561"/>
        <v>52250</v>
      </c>
      <c r="AE616" s="76">
        <f t="shared" ca="1" si="561"/>
        <v>57000</v>
      </c>
      <c r="AF616" s="76">
        <f t="shared" ca="1" si="561"/>
        <v>61750</v>
      </c>
      <c r="AG616" s="76">
        <f t="shared" ca="1" si="561"/>
        <v>66500</v>
      </c>
      <c r="AH616" s="76">
        <f t="shared" ca="1" si="561"/>
        <v>71250</v>
      </c>
      <c r="AI616" s="76">
        <f t="shared" ca="1" si="561"/>
        <v>76000</v>
      </c>
      <c r="AJ616" s="76">
        <f t="shared" ca="1" si="561"/>
        <v>80750</v>
      </c>
      <c r="AK616" s="76">
        <f t="shared" ca="1" si="561"/>
        <v>85500</v>
      </c>
      <c r="AL616" s="76">
        <f t="shared" ca="1" si="561"/>
        <v>90250</v>
      </c>
      <c r="AM616" s="76">
        <f t="shared" ca="1" si="561"/>
        <v>95000</v>
      </c>
      <c r="AN616" s="76">
        <f t="shared" ca="1" si="561"/>
        <v>99750</v>
      </c>
      <c r="AO616" s="76">
        <f t="shared" ca="1" si="561"/>
        <v>104500</v>
      </c>
      <c r="AP616" s="76">
        <f t="shared" ca="1" si="561"/>
        <v>109250</v>
      </c>
      <c r="AQ616" s="76">
        <f t="shared" ca="1" si="561"/>
        <v>114000</v>
      </c>
      <c r="AR616" s="76">
        <f t="shared" ca="1" si="561"/>
        <v>118750</v>
      </c>
      <c r="AS616" s="76">
        <f t="shared" ca="1" si="561"/>
        <v>123500</v>
      </c>
      <c r="AT616" s="76">
        <f t="shared" ca="1" si="561"/>
        <v>128250</v>
      </c>
      <c r="AU616" s="76">
        <f t="shared" ca="1" si="561"/>
        <v>133000</v>
      </c>
      <c r="AV616" s="76">
        <f t="shared" ca="1" si="561"/>
        <v>137750</v>
      </c>
      <c r="AW616" s="76">
        <f t="shared" ca="1" si="561"/>
        <v>142500</v>
      </c>
      <c r="AX616" s="76">
        <f t="shared" ca="1" si="561"/>
        <v>147250</v>
      </c>
      <c r="AY616" s="76">
        <f t="shared" ca="1" si="561"/>
        <v>152000</v>
      </c>
      <c r="AZ616" s="76">
        <f t="shared" ref="AZ616:CE616" ca="1" si="562">AY620</f>
        <v>156750</v>
      </c>
      <c r="BA616" s="76">
        <f t="shared" ca="1" si="562"/>
        <v>161500</v>
      </c>
      <c r="BB616" s="76">
        <f t="shared" ca="1" si="562"/>
        <v>166250</v>
      </c>
      <c r="BC616" s="76">
        <f t="shared" ca="1" si="562"/>
        <v>171000</v>
      </c>
      <c r="BD616" s="76">
        <f t="shared" ca="1" si="562"/>
        <v>175750</v>
      </c>
      <c r="BE616" s="76">
        <f t="shared" ca="1" si="562"/>
        <v>180500</v>
      </c>
      <c r="BF616" s="76">
        <f t="shared" ca="1" si="562"/>
        <v>185250</v>
      </c>
      <c r="BG616" s="76">
        <f t="shared" ca="1" si="562"/>
        <v>190000</v>
      </c>
      <c r="BH616" s="76">
        <f t="shared" ca="1" si="562"/>
        <v>194750</v>
      </c>
      <c r="BI616" s="76">
        <f t="shared" ca="1" si="562"/>
        <v>199500</v>
      </c>
      <c r="BJ616" s="76">
        <f t="shared" ca="1" si="562"/>
        <v>204250</v>
      </c>
      <c r="BK616" s="76">
        <f t="shared" ca="1" si="562"/>
        <v>209000</v>
      </c>
      <c r="BL616" s="76">
        <f t="shared" ca="1" si="562"/>
        <v>213750</v>
      </c>
      <c r="BM616" s="76">
        <f t="shared" ca="1" si="562"/>
        <v>218500</v>
      </c>
      <c r="BN616" s="76">
        <f t="shared" ca="1" si="562"/>
        <v>223250</v>
      </c>
      <c r="BO616" s="76">
        <f t="shared" ca="1" si="562"/>
        <v>228000</v>
      </c>
      <c r="BP616" s="76">
        <f t="shared" ca="1" si="562"/>
        <v>232750</v>
      </c>
      <c r="BQ616" s="76">
        <f t="shared" ca="1" si="562"/>
        <v>237500</v>
      </c>
      <c r="BR616" s="76">
        <f t="shared" ca="1" si="562"/>
        <v>242250</v>
      </c>
      <c r="BS616" s="76">
        <f t="shared" ca="1" si="562"/>
        <v>247000</v>
      </c>
      <c r="BT616" s="76">
        <f t="shared" ca="1" si="562"/>
        <v>251750</v>
      </c>
      <c r="BU616" s="76">
        <f t="shared" ca="1" si="562"/>
        <v>256500</v>
      </c>
      <c r="BV616" s="76">
        <f t="shared" ca="1" si="562"/>
        <v>261250</v>
      </c>
      <c r="BW616" s="76">
        <f t="shared" ca="1" si="562"/>
        <v>266000</v>
      </c>
      <c r="BX616" s="76">
        <f t="shared" ca="1" si="562"/>
        <v>270750</v>
      </c>
      <c r="BY616" s="76">
        <f t="shared" ca="1" si="562"/>
        <v>275500</v>
      </c>
      <c r="BZ616" s="76">
        <f t="shared" ca="1" si="562"/>
        <v>280250</v>
      </c>
      <c r="CA616" s="76">
        <f t="shared" ca="1" si="562"/>
        <v>285000</v>
      </c>
      <c r="CB616" s="76">
        <f t="shared" ca="1" si="562"/>
        <v>289750</v>
      </c>
      <c r="CC616" s="76">
        <f t="shared" ca="1" si="562"/>
        <v>294500</v>
      </c>
      <c r="CD616" s="76">
        <f t="shared" ca="1" si="562"/>
        <v>299250</v>
      </c>
      <c r="CE616" s="76">
        <f t="shared" ca="1" si="562"/>
        <v>304000</v>
      </c>
      <c r="CF616" s="76">
        <f t="shared" ref="CF616:CK616" ca="1" si="563">CE620</f>
        <v>308750</v>
      </c>
      <c r="CG616" s="76">
        <f t="shared" ca="1" si="563"/>
        <v>313500</v>
      </c>
      <c r="CH616" s="76">
        <f t="shared" ca="1" si="563"/>
        <v>318250</v>
      </c>
      <c r="CI616" s="76">
        <f t="shared" ca="1" si="563"/>
        <v>323000</v>
      </c>
      <c r="CJ616" s="76">
        <f t="shared" ca="1" si="563"/>
        <v>327750</v>
      </c>
      <c r="CK616" s="76">
        <f t="shared" ca="1" si="563"/>
        <v>332500</v>
      </c>
    </row>
    <row r="617" spans="2:89" x14ac:dyDescent="0.35">
      <c r="B617" s="154" t="s">
        <v>72</v>
      </c>
      <c r="C617" s="6"/>
      <c r="D617" t="s">
        <v>268</v>
      </c>
      <c r="E617" s="8" t="str">
        <f t="shared" si="560"/>
        <v>617 SUB-PV</v>
      </c>
      <c r="G617" s="6"/>
      <c r="K617" s="34">
        <f t="shared" ref="K617:P617" ca="1" si="564">SUMIF($3:$3,K$2,617:617)</f>
        <v>60000</v>
      </c>
      <c r="L617" s="34">
        <f t="shared" ca="1" si="564"/>
        <v>60000</v>
      </c>
      <c r="M617" s="34">
        <f t="shared" ca="1" si="564"/>
        <v>60000</v>
      </c>
      <c r="N617" s="34">
        <f t="shared" ca="1" si="564"/>
        <v>60000</v>
      </c>
      <c r="O617" s="34">
        <f t="shared" ca="1" si="564"/>
        <v>60000</v>
      </c>
      <c r="P617" s="34">
        <f t="shared" ca="1" si="564"/>
        <v>55000</v>
      </c>
      <c r="R617" s="15"/>
      <c r="S617" s="76" cm="1">
        <f t="array" aca="1" ref="S617" ca="1">INDIRECT(S607)</f>
        <v>5000</v>
      </c>
      <c r="T617" s="76" cm="1">
        <f t="array" aca="1" ref="T617" ca="1">INDIRECT(T607)</f>
        <v>5000</v>
      </c>
      <c r="U617" s="76" cm="1">
        <f t="array" aca="1" ref="U617" ca="1">INDIRECT(U607)</f>
        <v>5000</v>
      </c>
      <c r="V617" s="76" cm="1">
        <f t="array" aca="1" ref="V617" ca="1">INDIRECT(V607)</f>
        <v>5000</v>
      </c>
      <c r="W617" s="76" cm="1">
        <f t="array" aca="1" ref="W617" ca="1">INDIRECT(W607)</f>
        <v>5000</v>
      </c>
      <c r="X617" s="76" cm="1">
        <f t="array" aca="1" ref="X617" ca="1">INDIRECT(X607)</f>
        <v>5000</v>
      </c>
      <c r="Y617" s="76" cm="1">
        <f t="array" aca="1" ref="Y617" ca="1">INDIRECT(Y607)</f>
        <v>5000</v>
      </c>
      <c r="Z617" s="76" cm="1">
        <f t="array" aca="1" ref="Z617" ca="1">INDIRECT(Z607)</f>
        <v>5000</v>
      </c>
      <c r="AA617" s="76" cm="1">
        <f t="array" aca="1" ref="AA617" ca="1">INDIRECT(AA607)</f>
        <v>5000</v>
      </c>
      <c r="AB617" s="76" cm="1">
        <f t="array" aca="1" ref="AB617" ca="1">INDIRECT(AB607)</f>
        <v>5000</v>
      </c>
      <c r="AC617" s="76" cm="1">
        <f t="array" aca="1" ref="AC617" ca="1">INDIRECT(AC607)</f>
        <v>5000</v>
      </c>
      <c r="AD617" s="76" cm="1">
        <f t="array" aca="1" ref="AD617" ca="1">INDIRECT(AD607)</f>
        <v>5000</v>
      </c>
      <c r="AE617" s="76" cm="1">
        <f t="array" aca="1" ref="AE617" ca="1">INDIRECT(AE607)</f>
        <v>5000</v>
      </c>
      <c r="AF617" s="76" cm="1">
        <f t="array" aca="1" ref="AF617" ca="1">INDIRECT(AF607)</f>
        <v>5000</v>
      </c>
      <c r="AG617" s="76" cm="1">
        <f t="array" aca="1" ref="AG617" ca="1">INDIRECT(AG607)</f>
        <v>5000</v>
      </c>
      <c r="AH617" s="76" cm="1">
        <f t="array" aca="1" ref="AH617" ca="1">INDIRECT(AH607)</f>
        <v>5000</v>
      </c>
      <c r="AI617" s="76" cm="1">
        <f t="array" aca="1" ref="AI617" ca="1">INDIRECT(AI607)</f>
        <v>5000</v>
      </c>
      <c r="AJ617" s="76" cm="1">
        <f t="array" aca="1" ref="AJ617" ca="1">INDIRECT(AJ607)</f>
        <v>5000</v>
      </c>
      <c r="AK617" s="76" cm="1">
        <f t="array" aca="1" ref="AK617" ca="1">INDIRECT(AK607)</f>
        <v>5000</v>
      </c>
      <c r="AL617" s="76" cm="1">
        <f t="array" aca="1" ref="AL617" ca="1">INDIRECT(AL607)</f>
        <v>5000</v>
      </c>
      <c r="AM617" s="76" cm="1">
        <f t="array" aca="1" ref="AM617" ca="1">INDIRECT(AM607)</f>
        <v>5000</v>
      </c>
      <c r="AN617" s="76" cm="1">
        <f t="array" aca="1" ref="AN617" ca="1">INDIRECT(AN607)</f>
        <v>5000</v>
      </c>
      <c r="AO617" s="76" cm="1">
        <f t="array" aca="1" ref="AO617" ca="1">INDIRECT(AO607)</f>
        <v>5000</v>
      </c>
      <c r="AP617" s="76" cm="1">
        <f t="array" aca="1" ref="AP617" ca="1">INDIRECT(AP607)</f>
        <v>5000</v>
      </c>
      <c r="AQ617" s="76" cm="1">
        <f t="array" aca="1" ref="AQ617" ca="1">INDIRECT(AQ607)</f>
        <v>5000</v>
      </c>
      <c r="AR617" s="76" cm="1">
        <f t="array" aca="1" ref="AR617" ca="1">INDIRECT(AR607)</f>
        <v>5000</v>
      </c>
      <c r="AS617" s="76" cm="1">
        <f t="array" aca="1" ref="AS617" ca="1">INDIRECT(AS607)</f>
        <v>5000</v>
      </c>
      <c r="AT617" s="76" cm="1">
        <f t="array" aca="1" ref="AT617" ca="1">INDIRECT(AT607)</f>
        <v>5000</v>
      </c>
      <c r="AU617" s="76" cm="1">
        <f t="array" aca="1" ref="AU617" ca="1">INDIRECT(AU607)</f>
        <v>5000</v>
      </c>
      <c r="AV617" s="76" cm="1">
        <f t="array" aca="1" ref="AV617" ca="1">INDIRECT(AV607)</f>
        <v>5000</v>
      </c>
      <c r="AW617" s="76" cm="1">
        <f t="array" aca="1" ref="AW617" ca="1">INDIRECT(AW607)</f>
        <v>5000</v>
      </c>
      <c r="AX617" s="76" cm="1">
        <f t="array" aca="1" ref="AX617" ca="1">INDIRECT(AX607)</f>
        <v>5000</v>
      </c>
      <c r="AY617" s="76" cm="1">
        <f t="array" aca="1" ref="AY617" ca="1">INDIRECT(AY607)</f>
        <v>5000</v>
      </c>
      <c r="AZ617" s="76" cm="1">
        <f t="array" aca="1" ref="AZ617" ca="1">INDIRECT(AZ607)</f>
        <v>5000</v>
      </c>
      <c r="BA617" s="76" cm="1">
        <f t="array" aca="1" ref="BA617" ca="1">INDIRECT(BA607)</f>
        <v>5000</v>
      </c>
      <c r="BB617" s="76" cm="1">
        <f t="array" aca="1" ref="BB617" ca="1">INDIRECT(BB607)</f>
        <v>5000</v>
      </c>
      <c r="BC617" s="76" cm="1">
        <f t="array" aca="1" ref="BC617" ca="1">INDIRECT(BC607)</f>
        <v>5000</v>
      </c>
      <c r="BD617" s="76" cm="1">
        <f t="array" aca="1" ref="BD617" ca="1">INDIRECT(BD607)</f>
        <v>5000</v>
      </c>
      <c r="BE617" s="76" cm="1">
        <f t="array" aca="1" ref="BE617" ca="1">INDIRECT(BE607)</f>
        <v>5000</v>
      </c>
      <c r="BF617" s="76" cm="1">
        <f t="array" aca="1" ref="BF617" ca="1">INDIRECT(BF607)</f>
        <v>5000</v>
      </c>
      <c r="BG617" s="76" cm="1">
        <f t="array" aca="1" ref="BG617" ca="1">INDIRECT(BG607)</f>
        <v>5000</v>
      </c>
      <c r="BH617" s="76" cm="1">
        <f t="array" aca="1" ref="BH617" ca="1">INDIRECT(BH607)</f>
        <v>5000</v>
      </c>
      <c r="BI617" s="76" cm="1">
        <f t="array" aca="1" ref="BI617" ca="1">INDIRECT(BI607)</f>
        <v>5000</v>
      </c>
      <c r="BJ617" s="76" cm="1">
        <f t="array" aca="1" ref="BJ617" ca="1">INDIRECT(BJ607)</f>
        <v>5000</v>
      </c>
      <c r="BK617" s="76" cm="1">
        <f t="array" aca="1" ref="BK617" ca="1">INDIRECT(BK607)</f>
        <v>5000</v>
      </c>
      <c r="BL617" s="76" cm="1">
        <f t="array" aca="1" ref="BL617" ca="1">INDIRECT(BL607)</f>
        <v>5000</v>
      </c>
      <c r="BM617" s="76" cm="1">
        <f t="array" aca="1" ref="BM617" ca="1">INDIRECT(BM607)</f>
        <v>5000</v>
      </c>
      <c r="BN617" s="76" cm="1">
        <f t="array" aca="1" ref="BN617" ca="1">INDIRECT(BN607)</f>
        <v>5000</v>
      </c>
      <c r="BO617" s="76" cm="1">
        <f t="array" aca="1" ref="BO617" ca="1">INDIRECT(BO607)</f>
        <v>5000</v>
      </c>
      <c r="BP617" s="76" cm="1">
        <f t="array" aca="1" ref="BP617" ca="1">INDIRECT(BP607)</f>
        <v>5000</v>
      </c>
      <c r="BQ617" s="76" cm="1">
        <f t="array" aca="1" ref="BQ617" ca="1">INDIRECT(BQ607)</f>
        <v>5000</v>
      </c>
      <c r="BR617" s="76" cm="1">
        <f t="array" aca="1" ref="BR617" ca="1">INDIRECT(BR607)</f>
        <v>5000</v>
      </c>
      <c r="BS617" s="76" cm="1">
        <f t="array" aca="1" ref="BS617" ca="1">INDIRECT(BS607)</f>
        <v>5000</v>
      </c>
      <c r="BT617" s="76" cm="1">
        <f t="array" aca="1" ref="BT617" ca="1">INDIRECT(BT607)</f>
        <v>5000</v>
      </c>
      <c r="BU617" s="76" cm="1">
        <f t="array" aca="1" ref="BU617" ca="1">INDIRECT(BU607)</f>
        <v>5000</v>
      </c>
      <c r="BV617" s="76" cm="1">
        <f t="array" aca="1" ref="BV617" ca="1">INDIRECT(BV607)</f>
        <v>5000</v>
      </c>
      <c r="BW617" s="76" cm="1">
        <f t="array" aca="1" ref="BW617" ca="1">INDIRECT(BW607)</f>
        <v>5000</v>
      </c>
      <c r="BX617" s="76" cm="1">
        <f t="array" aca="1" ref="BX617" ca="1">INDIRECT(BX607)</f>
        <v>5000</v>
      </c>
      <c r="BY617" s="76" cm="1">
        <f t="array" aca="1" ref="BY617" ca="1">INDIRECT(BY607)</f>
        <v>5000</v>
      </c>
      <c r="BZ617" s="76" cm="1">
        <f t="array" aca="1" ref="BZ617" ca="1">INDIRECT(BZ607)</f>
        <v>5000</v>
      </c>
      <c r="CA617" s="76" cm="1">
        <f t="array" aca="1" ref="CA617" ca="1">INDIRECT(CA607)</f>
        <v>5000</v>
      </c>
      <c r="CB617" s="76" cm="1">
        <f t="array" aca="1" ref="CB617" ca="1">INDIRECT(CB607)</f>
        <v>5000</v>
      </c>
      <c r="CC617" s="76" cm="1">
        <f t="array" aca="1" ref="CC617" ca="1">INDIRECT(CC607)</f>
        <v>5000</v>
      </c>
      <c r="CD617" s="76" cm="1">
        <f t="array" aca="1" ref="CD617" ca="1">INDIRECT(CD607)</f>
        <v>5000</v>
      </c>
      <c r="CE617" s="76" cm="1">
        <f t="array" aca="1" ref="CE617" ca="1">INDIRECT(CE607)</f>
        <v>5000</v>
      </c>
      <c r="CF617" s="76" cm="1">
        <f t="array" aca="1" ref="CF617" ca="1">INDIRECT(CF607)</f>
        <v>5000</v>
      </c>
      <c r="CG617" s="76" cm="1">
        <f t="array" aca="1" ref="CG617" ca="1">INDIRECT(CG607)</f>
        <v>5000</v>
      </c>
      <c r="CH617" s="76" cm="1">
        <f t="array" aca="1" ref="CH617" ca="1">INDIRECT(CH607)</f>
        <v>5000</v>
      </c>
      <c r="CI617" s="76" cm="1">
        <f t="array" aca="1" ref="CI617" ca="1">INDIRECT(CI607)</f>
        <v>5000</v>
      </c>
      <c r="CJ617" s="76" cm="1">
        <f t="array" aca="1" ref="CJ617" ca="1">INDIRECT(CJ607)</f>
        <v>5000</v>
      </c>
      <c r="CK617" s="76" cm="1">
        <f t="array" aca="1" ref="CK617" ca="1">INDIRECT(CK607)</f>
        <v>5000</v>
      </c>
    </row>
    <row r="618" spans="2:89" x14ac:dyDescent="0.35">
      <c r="B618" s="141" t="s">
        <v>73</v>
      </c>
      <c r="D618" t="s">
        <v>268</v>
      </c>
      <c r="E618" s="8" t="str">
        <f t="shared" si="560"/>
        <v>618 SUB-PV</v>
      </c>
      <c r="G618" t="str">
        <f>E618</f>
        <v>618 SUB-PV</v>
      </c>
      <c r="H618" s="12"/>
      <c r="I618" s="60"/>
      <c r="J618" s="60"/>
      <c r="K618" s="16">
        <v>0.05</v>
      </c>
      <c r="L618" s="16">
        <v>0.05</v>
      </c>
      <c r="M618" s="16">
        <v>0.05</v>
      </c>
      <c r="N618" s="16">
        <v>0.05</v>
      </c>
      <c r="O618" s="16">
        <v>0.05</v>
      </c>
      <c r="P618" s="16">
        <v>0.05</v>
      </c>
      <c r="R618" s="20"/>
      <c r="S618" s="146" cm="1">
        <f t="array" ref="S618">INDEX($K:$P,ROW(),MATCH(S$3,$K$2:$P$2,0))</f>
        <v>0.05</v>
      </c>
      <c r="T618" s="146" cm="1">
        <f t="array" ref="T618">INDEX($K:$P,ROW(),MATCH(T$3,$K$2:$P$2,0))</f>
        <v>0.05</v>
      </c>
      <c r="U618" s="146" cm="1">
        <f t="array" ref="U618">INDEX($K:$P,ROW(),MATCH(U$3,$K$2:$P$2,0))</f>
        <v>0.05</v>
      </c>
      <c r="V618" s="146" cm="1">
        <f t="array" ref="V618">INDEX($K:$P,ROW(),MATCH(V$3,$K$2:$P$2,0))</f>
        <v>0.05</v>
      </c>
      <c r="W618" s="146" cm="1">
        <f t="array" ref="W618">INDEX($K:$P,ROW(),MATCH(W$3,$K$2:$P$2,0))</f>
        <v>0.05</v>
      </c>
      <c r="X618" s="146" cm="1">
        <f t="array" ref="X618">INDEX($K:$P,ROW(),MATCH(X$3,$K$2:$P$2,0))</f>
        <v>0.05</v>
      </c>
      <c r="Y618" s="146" cm="1">
        <f t="array" ref="Y618">INDEX($K:$P,ROW(),MATCH(Y$3,$K$2:$P$2,0))</f>
        <v>0.05</v>
      </c>
      <c r="Z618" s="146" cm="1">
        <f t="array" ref="Z618">INDEX($K:$P,ROW(),MATCH(Z$3,$K$2:$P$2,0))</f>
        <v>0.05</v>
      </c>
      <c r="AA618" s="146" cm="1">
        <f t="array" ref="AA618">INDEX($K:$P,ROW(),MATCH(AA$3,$K$2:$P$2,0))</f>
        <v>0.05</v>
      </c>
      <c r="AB618" s="146" cm="1">
        <f t="array" ref="AB618">INDEX($K:$P,ROW(),MATCH(AB$3,$K$2:$P$2,0))</f>
        <v>0.05</v>
      </c>
      <c r="AC618" s="146" cm="1">
        <f t="array" ref="AC618">INDEX($K:$P,ROW(),MATCH(AC$3,$K$2:$P$2,0))</f>
        <v>0.05</v>
      </c>
      <c r="AD618" s="146" cm="1">
        <f t="array" ref="AD618">INDEX($K:$P,ROW(),MATCH(AD$3,$K$2:$P$2,0))</f>
        <v>0.05</v>
      </c>
      <c r="AE618" s="146" cm="1">
        <f t="array" ref="AE618">INDEX($K:$P,ROW(),MATCH(AE$3,$K$2:$P$2,0))</f>
        <v>0.05</v>
      </c>
      <c r="AF618" s="146" cm="1">
        <f t="array" ref="AF618">INDEX($K:$P,ROW(),MATCH(AF$3,$K$2:$P$2,0))</f>
        <v>0.05</v>
      </c>
      <c r="AG618" s="146" cm="1">
        <f t="array" ref="AG618">INDEX($K:$P,ROW(),MATCH(AG$3,$K$2:$P$2,0))</f>
        <v>0.05</v>
      </c>
      <c r="AH618" s="146" cm="1">
        <f t="array" ref="AH618">INDEX($K:$P,ROW(),MATCH(AH$3,$K$2:$P$2,0))</f>
        <v>0.05</v>
      </c>
      <c r="AI618" s="146" cm="1">
        <f t="array" ref="AI618">INDEX($K:$P,ROW(),MATCH(AI$3,$K$2:$P$2,0))</f>
        <v>0.05</v>
      </c>
      <c r="AJ618" s="146" cm="1">
        <f t="array" ref="AJ618">INDEX($K:$P,ROW(),MATCH(AJ$3,$K$2:$P$2,0))</f>
        <v>0.05</v>
      </c>
      <c r="AK618" s="146" cm="1">
        <f t="array" ref="AK618">INDEX($K:$P,ROW(),MATCH(AK$3,$K$2:$P$2,0))</f>
        <v>0.05</v>
      </c>
      <c r="AL618" s="146" cm="1">
        <f t="array" ref="AL618">INDEX($K:$P,ROW(),MATCH(AL$3,$K$2:$P$2,0))</f>
        <v>0.05</v>
      </c>
      <c r="AM618" s="146" cm="1">
        <f t="array" ref="AM618">INDEX($K:$P,ROW(),MATCH(AM$3,$K$2:$P$2,0))</f>
        <v>0.05</v>
      </c>
      <c r="AN618" s="146" cm="1">
        <f t="array" ref="AN618">INDEX($K:$P,ROW(),MATCH(AN$3,$K$2:$P$2,0))</f>
        <v>0.05</v>
      </c>
      <c r="AO618" s="146" cm="1">
        <f t="array" ref="AO618">INDEX($K:$P,ROW(),MATCH(AO$3,$K$2:$P$2,0))</f>
        <v>0.05</v>
      </c>
      <c r="AP618" s="146" cm="1">
        <f t="array" ref="AP618">INDEX($K:$P,ROW(),MATCH(AP$3,$K$2:$P$2,0))</f>
        <v>0.05</v>
      </c>
      <c r="AQ618" s="146" cm="1">
        <f t="array" ref="AQ618">INDEX($K:$P,ROW(),MATCH(AQ$3,$K$2:$P$2,0))</f>
        <v>0.05</v>
      </c>
      <c r="AR618" s="146" cm="1">
        <f t="array" ref="AR618">INDEX($K:$P,ROW(),MATCH(AR$3,$K$2:$P$2,0))</f>
        <v>0.05</v>
      </c>
      <c r="AS618" s="146" cm="1">
        <f t="array" ref="AS618">INDEX($K:$P,ROW(),MATCH(AS$3,$K$2:$P$2,0))</f>
        <v>0.05</v>
      </c>
      <c r="AT618" s="146" cm="1">
        <f t="array" ref="AT618">INDEX($K:$P,ROW(),MATCH(AT$3,$K$2:$P$2,0))</f>
        <v>0.05</v>
      </c>
      <c r="AU618" s="146" cm="1">
        <f t="array" ref="AU618">INDEX($K:$P,ROW(),MATCH(AU$3,$K$2:$P$2,0))</f>
        <v>0.05</v>
      </c>
      <c r="AV618" s="146" cm="1">
        <f t="array" ref="AV618">INDEX($K:$P,ROW(),MATCH(AV$3,$K$2:$P$2,0))</f>
        <v>0.05</v>
      </c>
      <c r="AW618" s="146" cm="1">
        <f t="array" ref="AW618">INDEX($K:$P,ROW(),MATCH(AW$3,$K$2:$P$2,0))</f>
        <v>0.05</v>
      </c>
      <c r="AX618" s="146" cm="1">
        <f t="array" ref="AX618">INDEX($K:$P,ROW(),MATCH(AX$3,$K$2:$P$2,0))</f>
        <v>0.05</v>
      </c>
      <c r="AY618" s="146" cm="1">
        <f t="array" ref="AY618">INDEX($K:$P,ROW(),MATCH(AY$3,$K$2:$P$2,0))</f>
        <v>0.05</v>
      </c>
      <c r="AZ618" s="146" cm="1">
        <f t="array" ref="AZ618">INDEX($K:$P,ROW(),MATCH(AZ$3,$K$2:$P$2,0))</f>
        <v>0.05</v>
      </c>
      <c r="BA618" s="146" cm="1">
        <f t="array" ref="BA618">INDEX($K:$P,ROW(),MATCH(BA$3,$K$2:$P$2,0))</f>
        <v>0.05</v>
      </c>
      <c r="BB618" s="146" cm="1">
        <f t="array" ref="BB618">INDEX($K:$P,ROW(),MATCH(BB$3,$K$2:$P$2,0))</f>
        <v>0.05</v>
      </c>
      <c r="BC618" s="146" cm="1">
        <f t="array" ref="BC618">INDEX($K:$P,ROW(),MATCH(BC$3,$K$2:$P$2,0))</f>
        <v>0.05</v>
      </c>
      <c r="BD618" s="146" cm="1">
        <f t="array" ref="BD618">INDEX($K:$P,ROW(),MATCH(BD$3,$K$2:$P$2,0))</f>
        <v>0.05</v>
      </c>
      <c r="BE618" s="146" cm="1">
        <f t="array" ref="BE618">INDEX($K:$P,ROW(),MATCH(BE$3,$K$2:$P$2,0))</f>
        <v>0.05</v>
      </c>
      <c r="BF618" s="146" cm="1">
        <f t="array" ref="BF618">INDEX($K:$P,ROW(),MATCH(BF$3,$K$2:$P$2,0))</f>
        <v>0.05</v>
      </c>
      <c r="BG618" s="146" cm="1">
        <f t="array" ref="BG618">INDEX($K:$P,ROW(),MATCH(BG$3,$K$2:$P$2,0))</f>
        <v>0.05</v>
      </c>
      <c r="BH618" s="146" cm="1">
        <f t="array" ref="BH618">INDEX($K:$P,ROW(),MATCH(BH$3,$K$2:$P$2,0))</f>
        <v>0.05</v>
      </c>
      <c r="BI618" s="146" cm="1">
        <f t="array" ref="BI618">INDEX($K:$P,ROW(),MATCH(BI$3,$K$2:$P$2,0))</f>
        <v>0.05</v>
      </c>
      <c r="BJ618" s="146" cm="1">
        <f t="array" ref="BJ618">INDEX($K:$P,ROW(),MATCH(BJ$3,$K$2:$P$2,0))</f>
        <v>0.05</v>
      </c>
      <c r="BK618" s="146" cm="1">
        <f t="array" ref="BK618">INDEX($K:$P,ROW(),MATCH(BK$3,$K$2:$P$2,0))</f>
        <v>0.05</v>
      </c>
      <c r="BL618" s="146" cm="1">
        <f t="array" ref="BL618">INDEX($K:$P,ROW(),MATCH(BL$3,$K$2:$P$2,0))</f>
        <v>0.05</v>
      </c>
      <c r="BM618" s="146" cm="1">
        <f t="array" ref="BM618">INDEX($K:$P,ROW(),MATCH(BM$3,$K$2:$P$2,0))</f>
        <v>0.05</v>
      </c>
      <c r="BN618" s="146" cm="1">
        <f t="array" ref="BN618">INDEX($K:$P,ROW(),MATCH(BN$3,$K$2:$P$2,0))</f>
        <v>0.05</v>
      </c>
      <c r="BO618" s="146" cm="1">
        <f t="array" ref="BO618">INDEX($K:$P,ROW(),MATCH(BO$3,$K$2:$P$2,0))</f>
        <v>0.05</v>
      </c>
      <c r="BP618" s="146" cm="1">
        <f t="array" ref="BP618">INDEX($K:$P,ROW(),MATCH(BP$3,$K$2:$P$2,0))</f>
        <v>0.05</v>
      </c>
      <c r="BQ618" s="146" cm="1">
        <f t="array" ref="BQ618">INDEX($K:$P,ROW(),MATCH(BQ$3,$K$2:$P$2,0))</f>
        <v>0.05</v>
      </c>
      <c r="BR618" s="146" cm="1">
        <f t="array" ref="BR618">INDEX($K:$P,ROW(),MATCH(BR$3,$K$2:$P$2,0))</f>
        <v>0.05</v>
      </c>
      <c r="BS618" s="146" cm="1">
        <f t="array" ref="BS618">INDEX($K:$P,ROW(),MATCH(BS$3,$K$2:$P$2,0))</f>
        <v>0.05</v>
      </c>
      <c r="BT618" s="146" cm="1">
        <f t="array" ref="BT618">INDEX($K:$P,ROW(),MATCH(BT$3,$K$2:$P$2,0))</f>
        <v>0.05</v>
      </c>
      <c r="BU618" s="146" cm="1">
        <f t="array" ref="BU618">INDEX($K:$P,ROW(),MATCH(BU$3,$K$2:$P$2,0))</f>
        <v>0.05</v>
      </c>
      <c r="BV618" s="146" cm="1">
        <f t="array" ref="BV618">INDEX($K:$P,ROW(),MATCH(BV$3,$K$2:$P$2,0))</f>
        <v>0.05</v>
      </c>
      <c r="BW618" s="146" cm="1">
        <f t="array" ref="BW618">INDEX($K:$P,ROW(),MATCH(BW$3,$K$2:$P$2,0))</f>
        <v>0.05</v>
      </c>
      <c r="BX618" s="146" cm="1">
        <f t="array" ref="BX618">INDEX($K:$P,ROW(),MATCH(BX$3,$K$2:$P$2,0))</f>
        <v>0.05</v>
      </c>
      <c r="BY618" s="146" cm="1">
        <f t="array" ref="BY618">INDEX($K:$P,ROW(),MATCH(BY$3,$K$2:$P$2,0))</f>
        <v>0.05</v>
      </c>
      <c r="BZ618" s="146" cm="1">
        <f t="array" ref="BZ618">INDEX($K:$P,ROW(),MATCH(BZ$3,$K$2:$P$2,0))</f>
        <v>0.05</v>
      </c>
      <c r="CA618" s="146" cm="1">
        <f t="array" ref="CA618">INDEX($K:$P,ROW(),MATCH(CA$3,$K$2:$P$2,0))</f>
        <v>0.05</v>
      </c>
      <c r="CB618" s="146" cm="1">
        <f t="array" ref="CB618">INDEX($K:$P,ROW(),MATCH(CB$3,$K$2:$P$2,0))</f>
        <v>0.05</v>
      </c>
      <c r="CC618" s="146" cm="1">
        <f t="array" ref="CC618">INDEX($K:$P,ROW(),MATCH(CC$3,$K$2:$P$2,0))</f>
        <v>0.05</v>
      </c>
      <c r="CD618" s="146" cm="1">
        <f t="array" ref="CD618">INDEX($K:$P,ROW(),MATCH(CD$3,$K$2:$P$2,0))</f>
        <v>0.05</v>
      </c>
      <c r="CE618" s="146" cm="1">
        <f t="array" ref="CE618">INDEX($K:$P,ROW(),MATCH(CE$3,$K$2:$P$2,0))</f>
        <v>0.05</v>
      </c>
      <c r="CF618" s="146" cm="1">
        <f t="array" ref="CF618">INDEX($K:$P,ROW(),MATCH(CF$3,$K$2:$P$2,0))</f>
        <v>0.05</v>
      </c>
      <c r="CG618" s="146" cm="1">
        <f t="array" ref="CG618">INDEX($K:$P,ROW(),MATCH(CG$3,$K$2:$P$2,0))</f>
        <v>0.05</v>
      </c>
      <c r="CH618" s="146" cm="1">
        <f t="array" ref="CH618">INDEX($K:$P,ROW(),MATCH(CH$3,$K$2:$P$2,0))</f>
        <v>0.05</v>
      </c>
      <c r="CI618" s="146" cm="1">
        <f t="array" ref="CI618">INDEX($K:$P,ROW(),MATCH(CI$3,$K$2:$P$2,0))</f>
        <v>0.05</v>
      </c>
      <c r="CJ618" s="146" cm="1">
        <f t="array" ref="CJ618">INDEX($K:$P,ROW(),MATCH(CJ$3,$K$2:$P$2,0))</f>
        <v>0.05</v>
      </c>
      <c r="CK618" s="146" cm="1">
        <f t="array" ref="CK618">INDEX($K:$P,ROW(),MATCH(CK$3,$K$2:$P$2,0))</f>
        <v>0.05</v>
      </c>
    </row>
    <row r="619" spans="2:89" x14ac:dyDescent="0.35">
      <c r="B619" s="154" t="s">
        <v>74</v>
      </c>
      <c r="D619" t="s">
        <v>268</v>
      </c>
      <c r="E619" s="8" t="str">
        <f t="shared" si="560"/>
        <v>619 SUB-PV</v>
      </c>
      <c r="K619" s="34">
        <f t="shared" ref="K619:P619" ca="1" si="565">SUMIF($3:$3,K$2,619:619)</f>
        <v>-3000</v>
      </c>
      <c r="L619" s="34">
        <f t="shared" ca="1" si="565"/>
        <v>-3000</v>
      </c>
      <c r="M619" s="34">
        <f t="shared" ca="1" si="565"/>
        <v>-3000</v>
      </c>
      <c r="N619" s="34">
        <f t="shared" ca="1" si="565"/>
        <v>-3000</v>
      </c>
      <c r="O619" s="34">
        <f t="shared" ca="1" si="565"/>
        <v>-3000</v>
      </c>
      <c r="P619" s="34">
        <f t="shared" ca="1" si="565"/>
        <v>-2750</v>
      </c>
      <c r="R619" s="15"/>
      <c r="S619" s="76">
        <f t="shared" ref="S619" ca="1" si="566">-S617*S618</f>
        <v>-250</v>
      </c>
      <c r="T619" s="76">
        <f t="shared" ref="T619:AX619" ca="1" si="567">-T617*T618</f>
        <v>-250</v>
      </c>
      <c r="U619" s="76">
        <f t="shared" ca="1" si="567"/>
        <v>-250</v>
      </c>
      <c r="V619" s="76">
        <f t="shared" ca="1" si="567"/>
        <v>-250</v>
      </c>
      <c r="W619" s="76">
        <f t="shared" ca="1" si="567"/>
        <v>-250</v>
      </c>
      <c r="X619" s="76">
        <f t="shared" ca="1" si="567"/>
        <v>-250</v>
      </c>
      <c r="Y619" s="76">
        <f t="shared" ca="1" si="567"/>
        <v>-250</v>
      </c>
      <c r="Z619" s="76">
        <f t="shared" ca="1" si="567"/>
        <v>-250</v>
      </c>
      <c r="AA619" s="76">
        <f t="shared" ca="1" si="567"/>
        <v>-250</v>
      </c>
      <c r="AB619" s="76">
        <f t="shared" ca="1" si="567"/>
        <v>-250</v>
      </c>
      <c r="AC619" s="76">
        <f t="shared" ca="1" si="567"/>
        <v>-250</v>
      </c>
      <c r="AD619" s="76">
        <f t="shared" ca="1" si="567"/>
        <v>-250</v>
      </c>
      <c r="AE619" s="76">
        <f t="shared" ca="1" si="567"/>
        <v>-250</v>
      </c>
      <c r="AF619" s="76">
        <f t="shared" ca="1" si="567"/>
        <v>-250</v>
      </c>
      <c r="AG619" s="76">
        <f t="shared" ca="1" si="567"/>
        <v>-250</v>
      </c>
      <c r="AH619" s="76">
        <f t="shared" ca="1" si="567"/>
        <v>-250</v>
      </c>
      <c r="AI619" s="76">
        <f t="shared" ca="1" si="567"/>
        <v>-250</v>
      </c>
      <c r="AJ619" s="76">
        <f t="shared" ca="1" si="567"/>
        <v>-250</v>
      </c>
      <c r="AK619" s="76">
        <f t="shared" ca="1" si="567"/>
        <v>-250</v>
      </c>
      <c r="AL619" s="76">
        <f t="shared" ca="1" si="567"/>
        <v>-250</v>
      </c>
      <c r="AM619" s="76">
        <f t="shared" ca="1" si="567"/>
        <v>-250</v>
      </c>
      <c r="AN619" s="76">
        <f t="shared" ca="1" si="567"/>
        <v>-250</v>
      </c>
      <c r="AO619" s="76">
        <f t="shared" ca="1" si="567"/>
        <v>-250</v>
      </c>
      <c r="AP619" s="76">
        <f t="shared" ca="1" si="567"/>
        <v>-250</v>
      </c>
      <c r="AQ619" s="76">
        <f t="shared" ca="1" si="567"/>
        <v>-250</v>
      </c>
      <c r="AR619" s="76">
        <f t="shared" ca="1" si="567"/>
        <v>-250</v>
      </c>
      <c r="AS619" s="76">
        <f t="shared" ca="1" si="567"/>
        <v>-250</v>
      </c>
      <c r="AT619" s="76">
        <f t="shared" ca="1" si="567"/>
        <v>-250</v>
      </c>
      <c r="AU619" s="76">
        <f t="shared" ca="1" si="567"/>
        <v>-250</v>
      </c>
      <c r="AV619" s="76">
        <f t="shared" ca="1" si="567"/>
        <v>-250</v>
      </c>
      <c r="AW619" s="76">
        <f t="shared" ca="1" si="567"/>
        <v>-250</v>
      </c>
      <c r="AX619" s="76">
        <f t="shared" ca="1" si="567"/>
        <v>-250</v>
      </c>
      <c r="AY619" s="76">
        <f t="shared" ref="AY619:CD619" ca="1" si="568">-AY617*AY618</f>
        <v>-250</v>
      </c>
      <c r="AZ619" s="76">
        <f t="shared" ca="1" si="568"/>
        <v>-250</v>
      </c>
      <c r="BA619" s="76">
        <f t="shared" ca="1" si="568"/>
        <v>-250</v>
      </c>
      <c r="BB619" s="76">
        <f t="shared" ca="1" si="568"/>
        <v>-250</v>
      </c>
      <c r="BC619" s="76">
        <f t="shared" ca="1" si="568"/>
        <v>-250</v>
      </c>
      <c r="BD619" s="76">
        <f t="shared" ca="1" si="568"/>
        <v>-250</v>
      </c>
      <c r="BE619" s="76">
        <f t="shared" ca="1" si="568"/>
        <v>-250</v>
      </c>
      <c r="BF619" s="76">
        <f t="shared" ca="1" si="568"/>
        <v>-250</v>
      </c>
      <c r="BG619" s="76">
        <f t="shared" ca="1" si="568"/>
        <v>-250</v>
      </c>
      <c r="BH619" s="76">
        <f t="shared" ca="1" si="568"/>
        <v>-250</v>
      </c>
      <c r="BI619" s="76">
        <f t="shared" ca="1" si="568"/>
        <v>-250</v>
      </c>
      <c r="BJ619" s="76">
        <f t="shared" ca="1" si="568"/>
        <v>-250</v>
      </c>
      <c r="BK619" s="76">
        <f t="shared" ca="1" si="568"/>
        <v>-250</v>
      </c>
      <c r="BL619" s="76">
        <f t="shared" ca="1" si="568"/>
        <v>-250</v>
      </c>
      <c r="BM619" s="76">
        <f t="shared" ca="1" si="568"/>
        <v>-250</v>
      </c>
      <c r="BN619" s="76">
        <f t="shared" ca="1" si="568"/>
        <v>-250</v>
      </c>
      <c r="BO619" s="76">
        <f t="shared" ca="1" si="568"/>
        <v>-250</v>
      </c>
      <c r="BP619" s="76">
        <f t="shared" ca="1" si="568"/>
        <v>-250</v>
      </c>
      <c r="BQ619" s="76">
        <f t="shared" ca="1" si="568"/>
        <v>-250</v>
      </c>
      <c r="BR619" s="76">
        <f t="shared" ca="1" si="568"/>
        <v>-250</v>
      </c>
      <c r="BS619" s="76">
        <f t="shared" ca="1" si="568"/>
        <v>-250</v>
      </c>
      <c r="BT619" s="76">
        <f t="shared" ca="1" si="568"/>
        <v>-250</v>
      </c>
      <c r="BU619" s="76">
        <f t="shared" ca="1" si="568"/>
        <v>-250</v>
      </c>
      <c r="BV619" s="76">
        <f t="shared" ca="1" si="568"/>
        <v>-250</v>
      </c>
      <c r="BW619" s="76">
        <f t="shared" ca="1" si="568"/>
        <v>-250</v>
      </c>
      <c r="BX619" s="76">
        <f t="shared" ca="1" si="568"/>
        <v>-250</v>
      </c>
      <c r="BY619" s="76">
        <f t="shared" ca="1" si="568"/>
        <v>-250</v>
      </c>
      <c r="BZ619" s="76">
        <f t="shared" ca="1" si="568"/>
        <v>-250</v>
      </c>
      <c r="CA619" s="76">
        <f t="shared" ca="1" si="568"/>
        <v>-250</v>
      </c>
      <c r="CB619" s="76">
        <f t="shared" ca="1" si="568"/>
        <v>-250</v>
      </c>
      <c r="CC619" s="76">
        <f t="shared" ca="1" si="568"/>
        <v>-250</v>
      </c>
      <c r="CD619" s="76">
        <f t="shared" ca="1" si="568"/>
        <v>-250</v>
      </c>
      <c r="CE619" s="76">
        <f t="shared" ref="CE619:CK619" ca="1" si="569">-CE617*CE618</f>
        <v>-250</v>
      </c>
      <c r="CF619" s="76">
        <f t="shared" ca="1" si="569"/>
        <v>-250</v>
      </c>
      <c r="CG619" s="76">
        <f t="shared" ca="1" si="569"/>
        <v>-250</v>
      </c>
      <c r="CH619" s="76">
        <f t="shared" ca="1" si="569"/>
        <v>-250</v>
      </c>
      <c r="CI619" s="76">
        <f t="shared" ca="1" si="569"/>
        <v>-250</v>
      </c>
      <c r="CJ619" s="76">
        <f t="shared" ca="1" si="569"/>
        <v>-250</v>
      </c>
      <c r="CK619" s="76">
        <f t="shared" ca="1" si="569"/>
        <v>-250</v>
      </c>
    </row>
    <row r="620" spans="2:89" x14ac:dyDescent="0.35">
      <c r="B620" s="124" t="str">
        <f>"# of "&amp;B628&amp;"s"</f>
        <v># of subscribers</v>
      </c>
      <c r="C620" t="s">
        <v>80</v>
      </c>
      <c r="D620" t="s">
        <v>268</v>
      </c>
      <c r="E620" s="8" t="str">
        <f t="shared" si="560"/>
        <v>620 SUB-PV</v>
      </c>
      <c r="H620" s="31"/>
      <c r="I620" s="73"/>
      <c r="J620" s="73"/>
      <c r="K620" s="116">
        <f t="shared" ref="K620:P620" ca="1" si="570">SUMIF($4:$4,K$2,620:620)</f>
        <v>57000</v>
      </c>
      <c r="L620" s="116">
        <f t="shared" ca="1" si="570"/>
        <v>114000</v>
      </c>
      <c r="M620" s="116">
        <f t="shared" ca="1" si="570"/>
        <v>171000</v>
      </c>
      <c r="N620" s="116">
        <f t="shared" ca="1" si="570"/>
        <v>228000</v>
      </c>
      <c r="O620" s="116">
        <f t="shared" ca="1" si="570"/>
        <v>285000</v>
      </c>
      <c r="P620" s="116">
        <f t="shared" si="570"/>
        <v>0</v>
      </c>
      <c r="R620" s="114"/>
      <c r="S620" s="147">
        <f t="shared" ref="S620" ca="1" si="571">S616+S617+S619</f>
        <v>4750</v>
      </c>
      <c r="T620" s="147">
        <f t="shared" ref="T620:AX620" ca="1" si="572">T616+T617+T619</f>
        <v>9500</v>
      </c>
      <c r="U620" s="147">
        <f t="shared" ca="1" si="572"/>
        <v>14250</v>
      </c>
      <c r="V620" s="147">
        <f t="shared" ca="1" si="572"/>
        <v>19000</v>
      </c>
      <c r="W620" s="147">
        <f t="shared" ca="1" si="572"/>
        <v>23750</v>
      </c>
      <c r="X620" s="147">
        <f t="shared" ca="1" si="572"/>
        <v>28500</v>
      </c>
      <c r="Y620" s="147">
        <f t="shared" ca="1" si="572"/>
        <v>33250</v>
      </c>
      <c r="Z620" s="147">
        <f t="shared" ca="1" si="572"/>
        <v>38000</v>
      </c>
      <c r="AA620" s="147">
        <f t="shared" ca="1" si="572"/>
        <v>42750</v>
      </c>
      <c r="AB620" s="147">
        <f t="shared" ca="1" si="572"/>
        <v>47500</v>
      </c>
      <c r="AC620" s="147">
        <f t="shared" ca="1" si="572"/>
        <v>52250</v>
      </c>
      <c r="AD620" s="147">
        <f t="shared" ca="1" si="572"/>
        <v>57000</v>
      </c>
      <c r="AE620" s="147">
        <f t="shared" ca="1" si="572"/>
        <v>61750</v>
      </c>
      <c r="AF620" s="147">
        <f t="shared" ca="1" si="572"/>
        <v>66500</v>
      </c>
      <c r="AG620" s="147">
        <f t="shared" ca="1" si="572"/>
        <v>71250</v>
      </c>
      <c r="AH620" s="147">
        <f t="shared" ca="1" si="572"/>
        <v>76000</v>
      </c>
      <c r="AI620" s="147">
        <f t="shared" ca="1" si="572"/>
        <v>80750</v>
      </c>
      <c r="AJ620" s="147">
        <f t="shared" ca="1" si="572"/>
        <v>85500</v>
      </c>
      <c r="AK620" s="147">
        <f t="shared" ca="1" si="572"/>
        <v>90250</v>
      </c>
      <c r="AL620" s="147">
        <f t="shared" ca="1" si="572"/>
        <v>95000</v>
      </c>
      <c r="AM620" s="147">
        <f t="shared" ca="1" si="572"/>
        <v>99750</v>
      </c>
      <c r="AN620" s="147">
        <f t="shared" ca="1" si="572"/>
        <v>104500</v>
      </c>
      <c r="AO620" s="147">
        <f t="shared" ca="1" si="572"/>
        <v>109250</v>
      </c>
      <c r="AP620" s="147">
        <f t="shared" ca="1" si="572"/>
        <v>114000</v>
      </c>
      <c r="AQ620" s="147">
        <f t="shared" ca="1" si="572"/>
        <v>118750</v>
      </c>
      <c r="AR620" s="147">
        <f t="shared" ca="1" si="572"/>
        <v>123500</v>
      </c>
      <c r="AS620" s="147">
        <f t="shared" ca="1" si="572"/>
        <v>128250</v>
      </c>
      <c r="AT620" s="147">
        <f t="shared" ca="1" si="572"/>
        <v>133000</v>
      </c>
      <c r="AU620" s="147">
        <f t="shared" ca="1" si="572"/>
        <v>137750</v>
      </c>
      <c r="AV620" s="147">
        <f t="shared" ca="1" si="572"/>
        <v>142500</v>
      </c>
      <c r="AW620" s="147">
        <f t="shared" ca="1" si="572"/>
        <v>147250</v>
      </c>
      <c r="AX620" s="147">
        <f t="shared" ca="1" si="572"/>
        <v>152000</v>
      </c>
      <c r="AY620" s="147">
        <f t="shared" ref="AY620:CD620" ca="1" si="573">AY616+AY617+AY619</f>
        <v>156750</v>
      </c>
      <c r="AZ620" s="147">
        <f t="shared" ca="1" si="573"/>
        <v>161500</v>
      </c>
      <c r="BA620" s="147">
        <f t="shared" ca="1" si="573"/>
        <v>166250</v>
      </c>
      <c r="BB620" s="147">
        <f t="shared" ca="1" si="573"/>
        <v>171000</v>
      </c>
      <c r="BC620" s="147">
        <f t="shared" ca="1" si="573"/>
        <v>175750</v>
      </c>
      <c r="BD620" s="147">
        <f t="shared" ca="1" si="573"/>
        <v>180500</v>
      </c>
      <c r="BE620" s="147">
        <f t="shared" ca="1" si="573"/>
        <v>185250</v>
      </c>
      <c r="BF620" s="147">
        <f t="shared" ca="1" si="573"/>
        <v>190000</v>
      </c>
      <c r="BG620" s="147">
        <f t="shared" ca="1" si="573"/>
        <v>194750</v>
      </c>
      <c r="BH620" s="147">
        <f t="shared" ca="1" si="573"/>
        <v>199500</v>
      </c>
      <c r="BI620" s="147">
        <f t="shared" ca="1" si="573"/>
        <v>204250</v>
      </c>
      <c r="BJ620" s="147">
        <f t="shared" ca="1" si="573"/>
        <v>209000</v>
      </c>
      <c r="BK620" s="147">
        <f t="shared" ca="1" si="573"/>
        <v>213750</v>
      </c>
      <c r="BL620" s="147">
        <f t="shared" ca="1" si="573"/>
        <v>218500</v>
      </c>
      <c r="BM620" s="147">
        <f t="shared" ca="1" si="573"/>
        <v>223250</v>
      </c>
      <c r="BN620" s="147">
        <f t="shared" ca="1" si="573"/>
        <v>228000</v>
      </c>
      <c r="BO620" s="147">
        <f t="shared" ca="1" si="573"/>
        <v>232750</v>
      </c>
      <c r="BP620" s="147">
        <f t="shared" ca="1" si="573"/>
        <v>237500</v>
      </c>
      <c r="BQ620" s="147">
        <f t="shared" ca="1" si="573"/>
        <v>242250</v>
      </c>
      <c r="BR620" s="147">
        <f t="shared" ca="1" si="573"/>
        <v>247000</v>
      </c>
      <c r="BS620" s="147">
        <f t="shared" ca="1" si="573"/>
        <v>251750</v>
      </c>
      <c r="BT620" s="147">
        <f t="shared" ca="1" si="573"/>
        <v>256500</v>
      </c>
      <c r="BU620" s="147">
        <f t="shared" ca="1" si="573"/>
        <v>261250</v>
      </c>
      <c r="BV620" s="147">
        <f t="shared" ca="1" si="573"/>
        <v>266000</v>
      </c>
      <c r="BW620" s="147">
        <f t="shared" ca="1" si="573"/>
        <v>270750</v>
      </c>
      <c r="BX620" s="147">
        <f t="shared" ca="1" si="573"/>
        <v>275500</v>
      </c>
      <c r="BY620" s="147">
        <f t="shared" ca="1" si="573"/>
        <v>280250</v>
      </c>
      <c r="BZ620" s="147">
        <f t="shared" ca="1" si="573"/>
        <v>285000</v>
      </c>
      <c r="CA620" s="147">
        <f t="shared" ca="1" si="573"/>
        <v>289750</v>
      </c>
      <c r="CB620" s="147">
        <f t="shared" ca="1" si="573"/>
        <v>294500</v>
      </c>
      <c r="CC620" s="147">
        <f t="shared" ca="1" si="573"/>
        <v>299250</v>
      </c>
      <c r="CD620" s="147">
        <f t="shared" ca="1" si="573"/>
        <v>304000</v>
      </c>
      <c r="CE620" s="147">
        <f t="shared" ref="CE620:CK620" ca="1" si="574">CE616+CE617+CE619</f>
        <v>308750</v>
      </c>
      <c r="CF620" s="147">
        <f t="shared" ca="1" si="574"/>
        <v>313500</v>
      </c>
      <c r="CG620" s="147">
        <f t="shared" ca="1" si="574"/>
        <v>318250</v>
      </c>
      <c r="CH620" s="147">
        <f t="shared" ca="1" si="574"/>
        <v>323000</v>
      </c>
      <c r="CI620" s="147">
        <f t="shared" ca="1" si="574"/>
        <v>327750</v>
      </c>
      <c r="CJ620" s="147">
        <f t="shared" ca="1" si="574"/>
        <v>332500</v>
      </c>
      <c r="CK620" s="147">
        <f t="shared" ca="1" si="574"/>
        <v>337250</v>
      </c>
    </row>
    <row r="621" spans="2:89" x14ac:dyDescent="0.35">
      <c r="B621" s="141" t="s">
        <v>62</v>
      </c>
      <c r="D621" t="s">
        <v>268</v>
      </c>
      <c r="E621" s="8" t="str">
        <f t="shared" si="560"/>
        <v>621 SUB-PV</v>
      </c>
      <c r="H621" s="12"/>
      <c r="I621" s="60"/>
      <c r="J621" s="60"/>
      <c r="K621" s="34">
        <f t="shared" ref="K621:P621" ca="1" si="575">K620-SUM(K619,K616:K617)</f>
        <v>0</v>
      </c>
      <c r="L621" s="34">
        <f t="shared" ca="1" si="575"/>
        <v>0</v>
      </c>
      <c r="M621" s="34">
        <f t="shared" ca="1" si="575"/>
        <v>0</v>
      </c>
      <c r="N621" s="34">
        <f t="shared" ca="1" si="575"/>
        <v>0</v>
      </c>
      <c r="O621" s="34">
        <f t="shared" ca="1" si="575"/>
        <v>0</v>
      </c>
      <c r="P621" s="34">
        <f t="shared" ca="1" si="575"/>
        <v>-337250</v>
      </c>
      <c r="R621" s="15"/>
      <c r="S621" s="76">
        <f t="shared" ref="S621" ca="1" si="576">S620-SUM(S619,S616:S617)</f>
        <v>0</v>
      </c>
      <c r="T621" s="76">
        <f t="shared" ref="T621:AX621" ca="1" si="577">T620-SUM(T619,T616:T617)</f>
        <v>0</v>
      </c>
      <c r="U621" s="76">
        <f t="shared" ca="1" si="577"/>
        <v>0</v>
      </c>
      <c r="V621" s="76">
        <f t="shared" ca="1" si="577"/>
        <v>0</v>
      </c>
      <c r="W621" s="76">
        <f t="shared" ca="1" si="577"/>
        <v>0</v>
      </c>
      <c r="X621" s="76">
        <f t="shared" ca="1" si="577"/>
        <v>0</v>
      </c>
      <c r="Y621" s="76">
        <f t="shared" ca="1" si="577"/>
        <v>0</v>
      </c>
      <c r="Z621" s="76">
        <f t="shared" ca="1" si="577"/>
        <v>0</v>
      </c>
      <c r="AA621" s="76">
        <f t="shared" ca="1" si="577"/>
        <v>0</v>
      </c>
      <c r="AB621" s="76">
        <f t="shared" ca="1" si="577"/>
        <v>0</v>
      </c>
      <c r="AC621" s="76">
        <f t="shared" ca="1" si="577"/>
        <v>0</v>
      </c>
      <c r="AD621" s="76">
        <f t="shared" ca="1" si="577"/>
        <v>0</v>
      </c>
      <c r="AE621" s="76">
        <f t="shared" ca="1" si="577"/>
        <v>0</v>
      </c>
      <c r="AF621" s="76">
        <f t="shared" ca="1" si="577"/>
        <v>0</v>
      </c>
      <c r="AG621" s="76">
        <f t="shared" ca="1" si="577"/>
        <v>0</v>
      </c>
      <c r="AH621" s="76">
        <f t="shared" ca="1" si="577"/>
        <v>0</v>
      </c>
      <c r="AI621" s="76">
        <f t="shared" ca="1" si="577"/>
        <v>0</v>
      </c>
      <c r="AJ621" s="76">
        <f t="shared" ca="1" si="577"/>
        <v>0</v>
      </c>
      <c r="AK621" s="76">
        <f t="shared" ca="1" si="577"/>
        <v>0</v>
      </c>
      <c r="AL621" s="76">
        <f t="shared" ca="1" si="577"/>
        <v>0</v>
      </c>
      <c r="AM621" s="76">
        <f t="shared" ca="1" si="577"/>
        <v>0</v>
      </c>
      <c r="AN621" s="76">
        <f t="shared" ca="1" si="577"/>
        <v>0</v>
      </c>
      <c r="AO621" s="76">
        <f t="shared" ca="1" si="577"/>
        <v>0</v>
      </c>
      <c r="AP621" s="76">
        <f t="shared" ca="1" si="577"/>
        <v>0</v>
      </c>
      <c r="AQ621" s="76">
        <f t="shared" ca="1" si="577"/>
        <v>0</v>
      </c>
      <c r="AR621" s="76">
        <f t="shared" ca="1" si="577"/>
        <v>0</v>
      </c>
      <c r="AS621" s="76">
        <f t="shared" ca="1" si="577"/>
        <v>0</v>
      </c>
      <c r="AT621" s="76">
        <f t="shared" ca="1" si="577"/>
        <v>0</v>
      </c>
      <c r="AU621" s="76">
        <f t="shared" ca="1" si="577"/>
        <v>0</v>
      </c>
      <c r="AV621" s="76">
        <f t="shared" ca="1" si="577"/>
        <v>0</v>
      </c>
      <c r="AW621" s="76">
        <f t="shared" ca="1" si="577"/>
        <v>0</v>
      </c>
      <c r="AX621" s="76">
        <f t="shared" ca="1" si="577"/>
        <v>0</v>
      </c>
      <c r="AY621" s="76">
        <f t="shared" ref="AY621:CD621" ca="1" si="578">AY620-SUM(AY619,AY616:AY617)</f>
        <v>0</v>
      </c>
      <c r="AZ621" s="76">
        <f t="shared" ca="1" si="578"/>
        <v>0</v>
      </c>
      <c r="BA621" s="76">
        <f t="shared" ca="1" si="578"/>
        <v>0</v>
      </c>
      <c r="BB621" s="76">
        <f t="shared" ca="1" si="578"/>
        <v>0</v>
      </c>
      <c r="BC621" s="76">
        <f t="shared" ca="1" si="578"/>
        <v>0</v>
      </c>
      <c r="BD621" s="76">
        <f t="shared" ca="1" si="578"/>
        <v>0</v>
      </c>
      <c r="BE621" s="76">
        <f t="shared" ca="1" si="578"/>
        <v>0</v>
      </c>
      <c r="BF621" s="76">
        <f t="shared" ca="1" si="578"/>
        <v>0</v>
      </c>
      <c r="BG621" s="76">
        <f t="shared" ca="1" si="578"/>
        <v>0</v>
      </c>
      <c r="BH621" s="76">
        <f t="shared" ca="1" si="578"/>
        <v>0</v>
      </c>
      <c r="BI621" s="76">
        <f t="shared" ca="1" si="578"/>
        <v>0</v>
      </c>
      <c r="BJ621" s="76">
        <f t="shared" ca="1" si="578"/>
        <v>0</v>
      </c>
      <c r="BK621" s="76">
        <f t="shared" ca="1" si="578"/>
        <v>0</v>
      </c>
      <c r="BL621" s="76">
        <f t="shared" ca="1" si="578"/>
        <v>0</v>
      </c>
      <c r="BM621" s="76">
        <f t="shared" ca="1" si="578"/>
        <v>0</v>
      </c>
      <c r="BN621" s="76">
        <f t="shared" ca="1" si="578"/>
        <v>0</v>
      </c>
      <c r="BO621" s="76">
        <f t="shared" ca="1" si="578"/>
        <v>0</v>
      </c>
      <c r="BP621" s="76">
        <f t="shared" ca="1" si="578"/>
        <v>0</v>
      </c>
      <c r="BQ621" s="76">
        <f t="shared" ca="1" si="578"/>
        <v>0</v>
      </c>
      <c r="BR621" s="76">
        <f t="shared" ca="1" si="578"/>
        <v>0</v>
      </c>
      <c r="BS621" s="76">
        <f t="shared" ca="1" si="578"/>
        <v>0</v>
      </c>
      <c r="BT621" s="76">
        <f t="shared" ca="1" si="578"/>
        <v>0</v>
      </c>
      <c r="BU621" s="76">
        <f t="shared" ca="1" si="578"/>
        <v>0</v>
      </c>
      <c r="BV621" s="76">
        <f t="shared" ca="1" si="578"/>
        <v>0</v>
      </c>
      <c r="BW621" s="76">
        <f t="shared" ca="1" si="578"/>
        <v>0</v>
      </c>
      <c r="BX621" s="76">
        <f t="shared" ca="1" si="578"/>
        <v>0</v>
      </c>
      <c r="BY621" s="76">
        <f t="shared" ca="1" si="578"/>
        <v>0</v>
      </c>
      <c r="BZ621" s="76">
        <f t="shared" ca="1" si="578"/>
        <v>0</v>
      </c>
      <c r="CA621" s="76">
        <f t="shared" ca="1" si="578"/>
        <v>0</v>
      </c>
      <c r="CB621" s="76">
        <f t="shared" ca="1" si="578"/>
        <v>0</v>
      </c>
      <c r="CC621" s="76">
        <f t="shared" ca="1" si="578"/>
        <v>0</v>
      </c>
      <c r="CD621" s="76">
        <f t="shared" ca="1" si="578"/>
        <v>0</v>
      </c>
      <c r="CE621" s="76">
        <f t="shared" ref="CE621:CK621" ca="1" si="579">CE620-SUM(CE619,CE616:CE617)</f>
        <v>0</v>
      </c>
      <c r="CF621" s="76">
        <f t="shared" ca="1" si="579"/>
        <v>0</v>
      </c>
      <c r="CG621" s="76">
        <f t="shared" ca="1" si="579"/>
        <v>0</v>
      </c>
      <c r="CH621" s="76">
        <f t="shared" ca="1" si="579"/>
        <v>0</v>
      </c>
      <c r="CI621" s="76">
        <f t="shared" ca="1" si="579"/>
        <v>0</v>
      </c>
      <c r="CJ621" s="76">
        <f t="shared" ca="1" si="579"/>
        <v>0</v>
      </c>
      <c r="CK621" s="76">
        <f t="shared" ca="1" si="579"/>
        <v>0</v>
      </c>
    </row>
    <row r="622" spans="2:89" x14ac:dyDescent="0.35">
      <c r="B622" s="13"/>
      <c r="D622" t="s">
        <v>268</v>
      </c>
      <c r="E622" s="8" t="str">
        <f t="shared" si="560"/>
        <v>622 SUB-PV</v>
      </c>
      <c r="H622" s="12"/>
      <c r="K622" s="34"/>
      <c r="L622" s="34"/>
      <c r="M622" s="34"/>
      <c r="N622" s="34"/>
      <c r="O622" s="34"/>
      <c r="P622" s="34"/>
      <c r="R622" s="15"/>
      <c r="S622" s="76"/>
      <c r="T622" s="76"/>
      <c r="U622" s="76"/>
      <c r="V622" s="76"/>
      <c r="W622" s="76"/>
      <c r="X622" s="76"/>
      <c r="Y622" s="76"/>
      <c r="Z622" s="76"/>
      <c r="AA622" s="76"/>
      <c r="AB622" s="76"/>
      <c r="AC622" s="76"/>
      <c r="AD622" s="76"/>
      <c r="AE622" s="76"/>
      <c r="AF622" s="76"/>
      <c r="AG622" s="76"/>
      <c r="AH622" s="76"/>
      <c r="AI622" s="76"/>
      <c r="AJ622" s="76"/>
      <c r="AK622" s="76"/>
      <c r="AL622" s="76"/>
      <c r="AM622" s="76"/>
      <c r="AN622" s="76"/>
      <c r="AO622" s="76"/>
      <c r="AP622" s="76"/>
      <c r="AQ622" s="76"/>
      <c r="AR622" s="76"/>
      <c r="AS622" s="76"/>
      <c r="AT622" s="76"/>
      <c r="AU622" s="76"/>
      <c r="AV622" s="76"/>
      <c r="AW622" s="76"/>
      <c r="AX622" s="76"/>
      <c r="AY622" s="76"/>
      <c r="AZ622" s="76"/>
      <c r="BA622" s="76"/>
      <c r="BB622" s="76"/>
      <c r="BC622" s="76"/>
      <c r="BD622" s="76"/>
      <c r="BE622" s="76"/>
      <c r="BF622" s="76"/>
      <c r="BG622" s="76"/>
      <c r="BH622" s="76"/>
      <c r="BI622" s="76"/>
      <c r="BJ622" s="76"/>
      <c r="BK622" s="76"/>
      <c r="BL622" s="76"/>
      <c r="BM622" s="76"/>
      <c r="BN622" s="76"/>
      <c r="BO622" s="76"/>
      <c r="BP622" s="76"/>
      <c r="BQ622" s="76"/>
      <c r="BR622" s="76"/>
      <c r="BS622" s="76"/>
      <c r="BT622" s="76"/>
      <c r="BU622" s="76"/>
      <c r="BV622" s="76"/>
      <c r="BW622" s="76"/>
      <c r="BX622" s="76"/>
      <c r="BY622" s="76"/>
      <c r="BZ622" s="76"/>
      <c r="CA622" s="76"/>
      <c r="CB622" s="76"/>
      <c r="CC622" s="76"/>
      <c r="CD622" s="76"/>
      <c r="CE622" s="76"/>
      <c r="CF622" s="76"/>
      <c r="CG622" s="76"/>
      <c r="CH622" s="76"/>
      <c r="CI622" s="76"/>
      <c r="CJ622" s="76"/>
      <c r="CK622" s="76"/>
    </row>
    <row r="623" spans="2:89" x14ac:dyDescent="0.35">
      <c r="B623" s="95" t="str">
        <f>B625&amp;":"</f>
        <v>Revenue - (Primary label):</v>
      </c>
      <c r="D623" t="s">
        <v>268</v>
      </c>
      <c r="E623" s="8" t="str">
        <f t="shared" si="560"/>
        <v>623 SUB-PV</v>
      </c>
      <c r="H623" s="12"/>
      <c r="I623" s="60"/>
      <c r="J623" s="60"/>
      <c r="K623" s="34"/>
      <c r="L623" s="34"/>
      <c r="M623" s="34"/>
      <c r="N623" s="34"/>
      <c r="O623" s="34"/>
      <c r="P623" s="34"/>
      <c r="R623" s="15"/>
      <c r="S623" s="76"/>
      <c r="T623" s="76"/>
      <c r="U623" s="76"/>
      <c r="V623" s="76"/>
      <c r="W623" s="76"/>
      <c r="X623" s="76"/>
      <c r="Y623" s="76"/>
      <c r="Z623" s="76"/>
      <c r="AA623" s="76"/>
      <c r="AB623" s="76"/>
      <c r="AC623" s="76"/>
      <c r="AD623" s="76"/>
      <c r="AE623" s="76"/>
      <c r="AF623" s="76"/>
      <c r="AG623" s="76"/>
      <c r="AH623" s="76"/>
      <c r="AI623" s="76"/>
      <c r="AJ623" s="76"/>
      <c r="AK623" s="76"/>
      <c r="AL623" s="76"/>
      <c r="AM623" s="76"/>
      <c r="AN623" s="76"/>
      <c r="AO623" s="76"/>
      <c r="AP623" s="76"/>
      <c r="AQ623" s="76"/>
      <c r="AR623" s="76"/>
      <c r="AS623" s="76"/>
      <c r="AT623" s="76"/>
      <c r="AU623" s="76"/>
      <c r="AV623" s="76"/>
      <c r="AW623" s="76"/>
      <c r="AX623" s="76"/>
      <c r="AY623" s="76"/>
      <c r="AZ623" s="76"/>
      <c r="BA623" s="76"/>
      <c r="BB623" s="76"/>
      <c r="BC623" s="76"/>
      <c r="BD623" s="76"/>
      <c r="BE623" s="76"/>
      <c r="BF623" s="76"/>
      <c r="BG623" s="76"/>
      <c r="BH623" s="76"/>
      <c r="BI623" s="76"/>
      <c r="BJ623" s="76"/>
      <c r="BK623" s="76"/>
      <c r="BL623" s="76"/>
      <c r="BM623" s="76"/>
      <c r="BN623" s="76"/>
      <c r="BO623" s="76"/>
      <c r="BP623" s="76"/>
      <c r="BQ623" s="76"/>
      <c r="BR623" s="76"/>
      <c r="BS623" s="76"/>
      <c r="BT623" s="76"/>
      <c r="BU623" s="76"/>
      <c r="BV623" s="76"/>
      <c r="BW623" s="76"/>
      <c r="BX623" s="76"/>
      <c r="BY623" s="76"/>
      <c r="BZ623" s="76"/>
      <c r="CA623" s="76"/>
      <c r="CB623" s="76"/>
      <c r="CC623" s="76"/>
      <c r="CD623" s="76"/>
      <c r="CE623" s="76"/>
      <c r="CF623" s="76"/>
      <c r="CG623" s="76"/>
      <c r="CH623" s="76"/>
      <c r="CI623" s="76"/>
      <c r="CJ623" s="76"/>
      <c r="CK623" s="76"/>
    </row>
    <row r="624" spans="2:89" x14ac:dyDescent="0.35">
      <c r="B624" s="141" t="s">
        <v>498</v>
      </c>
      <c r="D624" t="s">
        <v>268</v>
      </c>
      <c r="E624" s="8" t="str">
        <f t="shared" si="560"/>
        <v>624 SUB-PV</v>
      </c>
      <c r="G624" t="str">
        <f>E624</f>
        <v>624 SUB-PV</v>
      </c>
      <c r="H624" s="12"/>
      <c r="I624" s="60"/>
      <c r="J624" s="60"/>
      <c r="K624" s="18">
        <v>20</v>
      </c>
      <c r="L624" s="18">
        <v>20</v>
      </c>
      <c r="M624" s="18">
        <v>20</v>
      </c>
      <c r="N624" s="18">
        <v>20</v>
      </c>
      <c r="O624" s="18">
        <v>20</v>
      </c>
      <c r="P624" s="18">
        <v>20</v>
      </c>
      <c r="R624" s="19"/>
      <c r="S624" s="143" cm="1">
        <f t="array" ref="S624">INDEX($K:$P,ROW(),MATCH(S$3,$K$2:$P$2,0))</f>
        <v>20</v>
      </c>
      <c r="T624" s="143" cm="1">
        <f t="array" ref="T624">INDEX($K:$P,ROW(),MATCH(T$3,$K$2:$P$2,0))</f>
        <v>20</v>
      </c>
      <c r="U624" s="143" cm="1">
        <f t="array" ref="U624">INDEX($K:$P,ROW(),MATCH(U$3,$K$2:$P$2,0))</f>
        <v>20</v>
      </c>
      <c r="V624" s="143" cm="1">
        <f t="array" ref="V624">INDEX($K:$P,ROW(),MATCH(V$3,$K$2:$P$2,0))</f>
        <v>20</v>
      </c>
      <c r="W624" s="143" cm="1">
        <f t="array" ref="W624">INDEX($K:$P,ROW(),MATCH(W$3,$K$2:$P$2,0))</f>
        <v>20</v>
      </c>
      <c r="X624" s="143" cm="1">
        <f t="array" ref="X624">INDEX($K:$P,ROW(),MATCH(X$3,$K$2:$P$2,0))</f>
        <v>20</v>
      </c>
      <c r="Y624" s="143" cm="1">
        <f t="array" ref="Y624">INDEX($K:$P,ROW(),MATCH(Y$3,$K$2:$P$2,0))</f>
        <v>20</v>
      </c>
      <c r="Z624" s="143" cm="1">
        <f t="array" ref="Z624">INDEX($K:$P,ROW(),MATCH(Z$3,$K$2:$P$2,0))</f>
        <v>20</v>
      </c>
      <c r="AA624" s="143" cm="1">
        <f t="array" ref="AA624">INDEX($K:$P,ROW(),MATCH(AA$3,$K$2:$P$2,0))</f>
        <v>20</v>
      </c>
      <c r="AB624" s="143" cm="1">
        <f t="array" ref="AB624">INDEX($K:$P,ROW(),MATCH(AB$3,$K$2:$P$2,0))</f>
        <v>20</v>
      </c>
      <c r="AC624" s="143" cm="1">
        <f t="array" ref="AC624">INDEX($K:$P,ROW(),MATCH(AC$3,$K$2:$P$2,0))</f>
        <v>20</v>
      </c>
      <c r="AD624" s="143" cm="1">
        <f t="array" ref="AD624">INDEX($K:$P,ROW(),MATCH(AD$3,$K$2:$P$2,0))</f>
        <v>20</v>
      </c>
      <c r="AE624" s="143" cm="1">
        <f t="array" ref="AE624">INDEX($K:$P,ROW(),MATCH(AE$3,$K$2:$P$2,0))</f>
        <v>20</v>
      </c>
      <c r="AF624" s="143" cm="1">
        <f t="array" ref="AF624">INDEX($K:$P,ROW(),MATCH(AF$3,$K$2:$P$2,0))</f>
        <v>20</v>
      </c>
      <c r="AG624" s="143" cm="1">
        <f t="array" ref="AG624">INDEX($K:$P,ROW(),MATCH(AG$3,$K$2:$P$2,0))</f>
        <v>20</v>
      </c>
      <c r="AH624" s="143" cm="1">
        <f t="array" ref="AH624">INDEX($K:$P,ROW(),MATCH(AH$3,$K$2:$P$2,0))</f>
        <v>20</v>
      </c>
      <c r="AI624" s="143" cm="1">
        <f t="array" ref="AI624">INDEX($K:$P,ROW(),MATCH(AI$3,$K$2:$P$2,0))</f>
        <v>20</v>
      </c>
      <c r="AJ624" s="143" cm="1">
        <f t="array" ref="AJ624">INDEX($K:$P,ROW(),MATCH(AJ$3,$K$2:$P$2,0))</f>
        <v>20</v>
      </c>
      <c r="AK624" s="143" cm="1">
        <f t="array" ref="AK624">INDEX($K:$P,ROW(),MATCH(AK$3,$K$2:$P$2,0))</f>
        <v>20</v>
      </c>
      <c r="AL624" s="143" cm="1">
        <f t="array" ref="AL624">INDEX($K:$P,ROW(),MATCH(AL$3,$K$2:$P$2,0))</f>
        <v>20</v>
      </c>
      <c r="AM624" s="143" cm="1">
        <f t="array" ref="AM624">INDEX($K:$P,ROW(),MATCH(AM$3,$K$2:$P$2,0))</f>
        <v>20</v>
      </c>
      <c r="AN624" s="143" cm="1">
        <f t="array" ref="AN624">INDEX($K:$P,ROW(),MATCH(AN$3,$K$2:$P$2,0))</f>
        <v>20</v>
      </c>
      <c r="AO624" s="143" cm="1">
        <f t="array" ref="AO624">INDEX($K:$P,ROW(),MATCH(AO$3,$K$2:$P$2,0))</f>
        <v>20</v>
      </c>
      <c r="AP624" s="143" cm="1">
        <f t="array" ref="AP624">INDEX($K:$P,ROW(),MATCH(AP$3,$K$2:$P$2,0))</f>
        <v>20</v>
      </c>
      <c r="AQ624" s="143" cm="1">
        <f t="array" ref="AQ624">INDEX($K:$P,ROW(),MATCH(AQ$3,$K$2:$P$2,0))</f>
        <v>20</v>
      </c>
      <c r="AR624" s="143" cm="1">
        <f t="array" ref="AR624">INDEX($K:$P,ROW(),MATCH(AR$3,$K$2:$P$2,0))</f>
        <v>20</v>
      </c>
      <c r="AS624" s="143" cm="1">
        <f t="array" ref="AS624">INDEX($K:$P,ROW(),MATCH(AS$3,$K$2:$P$2,0))</f>
        <v>20</v>
      </c>
      <c r="AT624" s="143" cm="1">
        <f t="array" ref="AT624">INDEX($K:$P,ROW(),MATCH(AT$3,$K$2:$P$2,0))</f>
        <v>20</v>
      </c>
      <c r="AU624" s="143" cm="1">
        <f t="array" ref="AU624">INDEX($K:$P,ROW(),MATCH(AU$3,$K$2:$P$2,0))</f>
        <v>20</v>
      </c>
      <c r="AV624" s="143" cm="1">
        <f t="array" ref="AV624">INDEX($K:$P,ROW(),MATCH(AV$3,$K$2:$P$2,0))</f>
        <v>20</v>
      </c>
      <c r="AW624" s="143" cm="1">
        <f t="array" ref="AW624">INDEX($K:$P,ROW(),MATCH(AW$3,$K$2:$P$2,0))</f>
        <v>20</v>
      </c>
      <c r="AX624" s="143" cm="1">
        <f t="array" ref="AX624">INDEX($K:$P,ROW(),MATCH(AX$3,$K$2:$P$2,0))</f>
        <v>20</v>
      </c>
      <c r="AY624" s="143" cm="1">
        <f t="array" ref="AY624">INDEX($K:$P,ROW(),MATCH(AY$3,$K$2:$P$2,0))</f>
        <v>20</v>
      </c>
      <c r="AZ624" s="143" cm="1">
        <f t="array" ref="AZ624">INDEX($K:$P,ROW(),MATCH(AZ$3,$K$2:$P$2,0))</f>
        <v>20</v>
      </c>
      <c r="BA624" s="143" cm="1">
        <f t="array" ref="BA624">INDEX($K:$P,ROW(),MATCH(BA$3,$K$2:$P$2,0))</f>
        <v>20</v>
      </c>
      <c r="BB624" s="143" cm="1">
        <f t="array" ref="BB624">INDEX($K:$P,ROW(),MATCH(BB$3,$K$2:$P$2,0))</f>
        <v>20</v>
      </c>
      <c r="BC624" s="143" cm="1">
        <f t="array" ref="BC624">INDEX($K:$P,ROW(),MATCH(BC$3,$K$2:$P$2,0))</f>
        <v>20</v>
      </c>
      <c r="BD624" s="143" cm="1">
        <f t="array" ref="BD624">INDEX($K:$P,ROW(),MATCH(BD$3,$K$2:$P$2,0))</f>
        <v>20</v>
      </c>
      <c r="BE624" s="143" cm="1">
        <f t="array" ref="BE624">INDEX($K:$P,ROW(),MATCH(BE$3,$K$2:$P$2,0))</f>
        <v>20</v>
      </c>
      <c r="BF624" s="143" cm="1">
        <f t="array" ref="BF624">INDEX($K:$P,ROW(),MATCH(BF$3,$K$2:$P$2,0))</f>
        <v>20</v>
      </c>
      <c r="BG624" s="143" cm="1">
        <f t="array" ref="BG624">INDEX($K:$P,ROW(),MATCH(BG$3,$K$2:$P$2,0))</f>
        <v>20</v>
      </c>
      <c r="BH624" s="143" cm="1">
        <f t="array" ref="BH624">INDEX($K:$P,ROW(),MATCH(BH$3,$K$2:$P$2,0))</f>
        <v>20</v>
      </c>
      <c r="BI624" s="143" cm="1">
        <f t="array" ref="BI624">INDEX($K:$P,ROW(),MATCH(BI$3,$K$2:$P$2,0))</f>
        <v>20</v>
      </c>
      <c r="BJ624" s="143" cm="1">
        <f t="array" ref="BJ624">INDEX($K:$P,ROW(),MATCH(BJ$3,$K$2:$P$2,0))</f>
        <v>20</v>
      </c>
      <c r="BK624" s="143" cm="1">
        <f t="array" ref="BK624">INDEX($K:$P,ROW(),MATCH(BK$3,$K$2:$P$2,0))</f>
        <v>20</v>
      </c>
      <c r="BL624" s="143" cm="1">
        <f t="array" ref="BL624">INDEX($K:$P,ROW(),MATCH(BL$3,$K$2:$P$2,0))</f>
        <v>20</v>
      </c>
      <c r="BM624" s="143" cm="1">
        <f t="array" ref="BM624">INDEX($K:$P,ROW(),MATCH(BM$3,$K$2:$P$2,0))</f>
        <v>20</v>
      </c>
      <c r="BN624" s="143" cm="1">
        <f t="array" ref="BN624">INDEX($K:$P,ROW(),MATCH(BN$3,$K$2:$P$2,0))</f>
        <v>20</v>
      </c>
      <c r="BO624" s="143" cm="1">
        <f t="array" ref="BO624">INDEX($K:$P,ROW(),MATCH(BO$3,$K$2:$P$2,0))</f>
        <v>20</v>
      </c>
      <c r="BP624" s="143" cm="1">
        <f t="array" ref="BP624">INDEX($K:$P,ROW(),MATCH(BP$3,$K$2:$P$2,0))</f>
        <v>20</v>
      </c>
      <c r="BQ624" s="143" cm="1">
        <f t="array" ref="BQ624">INDEX($K:$P,ROW(),MATCH(BQ$3,$K$2:$P$2,0))</f>
        <v>20</v>
      </c>
      <c r="BR624" s="143" cm="1">
        <f t="array" ref="BR624">INDEX($K:$P,ROW(),MATCH(BR$3,$K$2:$P$2,0))</f>
        <v>20</v>
      </c>
      <c r="BS624" s="143" cm="1">
        <f t="array" ref="BS624">INDEX($K:$P,ROW(),MATCH(BS$3,$K$2:$P$2,0))</f>
        <v>20</v>
      </c>
      <c r="BT624" s="143" cm="1">
        <f t="array" ref="BT624">INDEX($K:$P,ROW(),MATCH(BT$3,$K$2:$P$2,0))</f>
        <v>20</v>
      </c>
      <c r="BU624" s="143" cm="1">
        <f t="array" ref="BU624">INDEX($K:$P,ROW(),MATCH(BU$3,$K$2:$P$2,0))</f>
        <v>20</v>
      </c>
      <c r="BV624" s="143" cm="1">
        <f t="array" ref="BV624">INDEX($K:$P,ROW(),MATCH(BV$3,$K$2:$P$2,0))</f>
        <v>20</v>
      </c>
      <c r="BW624" s="143" cm="1">
        <f t="array" ref="BW624">INDEX($K:$P,ROW(),MATCH(BW$3,$K$2:$P$2,0))</f>
        <v>20</v>
      </c>
      <c r="BX624" s="143" cm="1">
        <f t="array" ref="BX624">INDEX($K:$P,ROW(),MATCH(BX$3,$K$2:$P$2,0))</f>
        <v>20</v>
      </c>
      <c r="BY624" s="143" cm="1">
        <f t="array" ref="BY624">INDEX($K:$P,ROW(),MATCH(BY$3,$K$2:$P$2,0))</f>
        <v>20</v>
      </c>
      <c r="BZ624" s="143" cm="1">
        <f t="array" ref="BZ624">INDEX($K:$P,ROW(),MATCH(BZ$3,$K$2:$P$2,0))</f>
        <v>20</v>
      </c>
      <c r="CA624" s="143" cm="1">
        <f t="array" ref="CA624">INDEX($K:$P,ROW(),MATCH(CA$3,$K$2:$P$2,0))</f>
        <v>20</v>
      </c>
      <c r="CB624" s="143" cm="1">
        <f t="array" ref="CB624">INDEX($K:$P,ROW(),MATCH(CB$3,$K$2:$P$2,0))</f>
        <v>20</v>
      </c>
      <c r="CC624" s="143" cm="1">
        <f t="array" ref="CC624">INDEX($K:$P,ROW(),MATCH(CC$3,$K$2:$P$2,0))</f>
        <v>20</v>
      </c>
      <c r="CD624" s="143" cm="1">
        <f t="array" ref="CD624">INDEX($K:$P,ROW(),MATCH(CD$3,$K$2:$P$2,0))</f>
        <v>20</v>
      </c>
      <c r="CE624" s="143" cm="1">
        <f t="array" ref="CE624">INDEX($K:$P,ROW(),MATCH(CE$3,$K$2:$P$2,0))</f>
        <v>20</v>
      </c>
      <c r="CF624" s="143" cm="1">
        <f t="array" ref="CF624">INDEX($K:$P,ROW(),MATCH(CF$3,$K$2:$P$2,0))</f>
        <v>20</v>
      </c>
      <c r="CG624" s="143" cm="1">
        <f t="array" ref="CG624">INDEX($K:$P,ROW(),MATCH(CG$3,$K$2:$P$2,0))</f>
        <v>20</v>
      </c>
      <c r="CH624" s="143" cm="1">
        <f t="array" ref="CH624">INDEX($K:$P,ROW(),MATCH(CH$3,$K$2:$P$2,0))</f>
        <v>20</v>
      </c>
      <c r="CI624" s="143" cm="1">
        <f t="array" ref="CI624">INDEX($K:$P,ROW(),MATCH(CI$3,$K$2:$P$2,0))</f>
        <v>20</v>
      </c>
      <c r="CJ624" s="143" cm="1">
        <f t="array" ref="CJ624">INDEX($K:$P,ROW(),MATCH(CJ$3,$K$2:$P$2,0))</f>
        <v>20</v>
      </c>
      <c r="CK624" s="143" cm="1">
        <f t="array" ref="CK624">INDEX($K:$P,ROW(),MATCH(CK$3,$K$2:$P$2,0))</f>
        <v>20</v>
      </c>
    </row>
    <row r="625" spans="2:89" x14ac:dyDescent="0.35">
      <c r="B625" s="123" t="str">
        <f>"Revenue - "&amp;B627</f>
        <v>Revenue - (Primary label)</v>
      </c>
      <c r="C625" t="s">
        <v>198</v>
      </c>
      <c r="D625" t="s">
        <v>268</v>
      </c>
      <c r="E625" s="8" t="str">
        <f t="shared" si="560"/>
        <v>625 SUB-PV</v>
      </c>
      <c r="H625" s="27"/>
      <c r="I625" s="78"/>
      <c r="J625" s="78"/>
      <c r="K625" s="63">
        <f t="shared" ref="K625:P625" ca="1" si="580">SUMIF($3:$3,K$2,625:625)</f>
        <v>6840000</v>
      </c>
      <c r="L625" s="63">
        <f t="shared" ca="1" si="580"/>
        <v>20520000</v>
      </c>
      <c r="M625" s="63">
        <f t="shared" ca="1" si="580"/>
        <v>34200000</v>
      </c>
      <c r="N625" s="63">
        <f t="shared" ca="1" si="580"/>
        <v>47880000</v>
      </c>
      <c r="O625" s="63">
        <f t="shared" ca="1" si="580"/>
        <v>61560000</v>
      </c>
      <c r="P625" s="63">
        <f t="shared" ca="1" si="580"/>
        <v>68447500</v>
      </c>
      <c r="R625" s="115"/>
      <c r="S625" s="144">
        <f t="shared" ref="S625" ca="1" si="581">S624*AVERAGE(S620,S616)</f>
        <v>47500</v>
      </c>
      <c r="T625" s="144">
        <f t="shared" ref="T625:AX625" ca="1" si="582">T624*AVERAGE(T620,T616)</f>
        <v>142500</v>
      </c>
      <c r="U625" s="144">
        <f t="shared" ca="1" si="582"/>
        <v>237500</v>
      </c>
      <c r="V625" s="144">
        <f t="shared" ca="1" si="582"/>
        <v>332500</v>
      </c>
      <c r="W625" s="144">
        <f t="shared" ca="1" si="582"/>
        <v>427500</v>
      </c>
      <c r="X625" s="144">
        <f t="shared" ca="1" si="582"/>
        <v>522500</v>
      </c>
      <c r="Y625" s="144">
        <f t="shared" ca="1" si="582"/>
        <v>617500</v>
      </c>
      <c r="Z625" s="144">
        <f t="shared" ca="1" si="582"/>
        <v>712500</v>
      </c>
      <c r="AA625" s="144">
        <f t="shared" ca="1" si="582"/>
        <v>807500</v>
      </c>
      <c r="AB625" s="144">
        <f t="shared" ca="1" si="582"/>
        <v>902500</v>
      </c>
      <c r="AC625" s="144">
        <f t="shared" ca="1" si="582"/>
        <v>997500</v>
      </c>
      <c r="AD625" s="144">
        <f t="shared" ca="1" si="582"/>
        <v>1092500</v>
      </c>
      <c r="AE625" s="144">
        <f t="shared" ca="1" si="582"/>
        <v>1187500</v>
      </c>
      <c r="AF625" s="144">
        <f t="shared" ca="1" si="582"/>
        <v>1282500</v>
      </c>
      <c r="AG625" s="144">
        <f t="shared" ca="1" si="582"/>
        <v>1377500</v>
      </c>
      <c r="AH625" s="144">
        <f t="shared" ca="1" si="582"/>
        <v>1472500</v>
      </c>
      <c r="AI625" s="144">
        <f t="shared" ca="1" si="582"/>
        <v>1567500</v>
      </c>
      <c r="AJ625" s="144">
        <f t="shared" ca="1" si="582"/>
        <v>1662500</v>
      </c>
      <c r="AK625" s="144">
        <f t="shared" ca="1" si="582"/>
        <v>1757500</v>
      </c>
      <c r="AL625" s="144">
        <f t="shared" ca="1" si="582"/>
        <v>1852500</v>
      </c>
      <c r="AM625" s="144">
        <f t="shared" ca="1" si="582"/>
        <v>1947500</v>
      </c>
      <c r="AN625" s="144">
        <f t="shared" ca="1" si="582"/>
        <v>2042500</v>
      </c>
      <c r="AO625" s="144">
        <f t="shared" ca="1" si="582"/>
        <v>2137500</v>
      </c>
      <c r="AP625" s="144">
        <f t="shared" ca="1" si="582"/>
        <v>2232500</v>
      </c>
      <c r="AQ625" s="144">
        <f t="shared" ca="1" si="582"/>
        <v>2327500</v>
      </c>
      <c r="AR625" s="144">
        <f t="shared" ca="1" si="582"/>
        <v>2422500</v>
      </c>
      <c r="AS625" s="144">
        <f t="shared" ca="1" si="582"/>
        <v>2517500</v>
      </c>
      <c r="AT625" s="144">
        <f t="shared" ca="1" si="582"/>
        <v>2612500</v>
      </c>
      <c r="AU625" s="144">
        <f t="shared" ca="1" si="582"/>
        <v>2707500</v>
      </c>
      <c r="AV625" s="144">
        <f t="shared" ca="1" si="582"/>
        <v>2802500</v>
      </c>
      <c r="AW625" s="144">
        <f t="shared" ca="1" si="582"/>
        <v>2897500</v>
      </c>
      <c r="AX625" s="144">
        <f t="shared" ca="1" si="582"/>
        <v>2992500</v>
      </c>
      <c r="AY625" s="144">
        <f t="shared" ref="AY625:CD625" ca="1" si="583">AY624*AVERAGE(AY620,AY616)</f>
        <v>3087500</v>
      </c>
      <c r="AZ625" s="144">
        <f t="shared" ca="1" si="583"/>
        <v>3182500</v>
      </c>
      <c r="BA625" s="144">
        <f t="shared" ca="1" si="583"/>
        <v>3277500</v>
      </c>
      <c r="BB625" s="144">
        <f t="shared" ca="1" si="583"/>
        <v>3372500</v>
      </c>
      <c r="BC625" s="144">
        <f t="shared" ca="1" si="583"/>
        <v>3467500</v>
      </c>
      <c r="BD625" s="144">
        <f t="shared" ca="1" si="583"/>
        <v>3562500</v>
      </c>
      <c r="BE625" s="144">
        <f t="shared" ca="1" si="583"/>
        <v>3657500</v>
      </c>
      <c r="BF625" s="144">
        <f t="shared" ca="1" si="583"/>
        <v>3752500</v>
      </c>
      <c r="BG625" s="144">
        <f t="shared" ca="1" si="583"/>
        <v>3847500</v>
      </c>
      <c r="BH625" s="144">
        <f t="shared" ca="1" si="583"/>
        <v>3942500</v>
      </c>
      <c r="BI625" s="144">
        <f t="shared" ca="1" si="583"/>
        <v>4037500</v>
      </c>
      <c r="BJ625" s="144">
        <f t="shared" ca="1" si="583"/>
        <v>4132500</v>
      </c>
      <c r="BK625" s="144">
        <f t="shared" ca="1" si="583"/>
        <v>4227500</v>
      </c>
      <c r="BL625" s="144">
        <f t="shared" ca="1" si="583"/>
        <v>4322500</v>
      </c>
      <c r="BM625" s="144">
        <f t="shared" ca="1" si="583"/>
        <v>4417500</v>
      </c>
      <c r="BN625" s="144">
        <f t="shared" ca="1" si="583"/>
        <v>4512500</v>
      </c>
      <c r="BO625" s="144">
        <f t="shared" ca="1" si="583"/>
        <v>4607500</v>
      </c>
      <c r="BP625" s="144">
        <f t="shared" ca="1" si="583"/>
        <v>4702500</v>
      </c>
      <c r="BQ625" s="144">
        <f t="shared" ca="1" si="583"/>
        <v>4797500</v>
      </c>
      <c r="BR625" s="144">
        <f t="shared" ca="1" si="583"/>
        <v>4892500</v>
      </c>
      <c r="BS625" s="144">
        <f t="shared" ca="1" si="583"/>
        <v>4987500</v>
      </c>
      <c r="BT625" s="144">
        <f t="shared" ca="1" si="583"/>
        <v>5082500</v>
      </c>
      <c r="BU625" s="144">
        <f t="shared" ca="1" si="583"/>
        <v>5177500</v>
      </c>
      <c r="BV625" s="144">
        <f t="shared" ca="1" si="583"/>
        <v>5272500</v>
      </c>
      <c r="BW625" s="144">
        <f t="shared" ca="1" si="583"/>
        <v>5367500</v>
      </c>
      <c r="BX625" s="144">
        <f t="shared" ca="1" si="583"/>
        <v>5462500</v>
      </c>
      <c r="BY625" s="144">
        <f t="shared" ca="1" si="583"/>
        <v>5557500</v>
      </c>
      <c r="BZ625" s="144">
        <f t="shared" ca="1" si="583"/>
        <v>5652500</v>
      </c>
      <c r="CA625" s="144">
        <f t="shared" ca="1" si="583"/>
        <v>5747500</v>
      </c>
      <c r="CB625" s="144">
        <f t="shared" ca="1" si="583"/>
        <v>5842500</v>
      </c>
      <c r="CC625" s="144">
        <f t="shared" ca="1" si="583"/>
        <v>5937500</v>
      </c>
      <c r="CD625" s="144">
        <f t="shared" ca="1" si="583"/>
        <v>6032500</v>
      </c>
      <c r="CE625" s="144">
        <f t="shared" ref="CE625:CK625" ca="1" si="584">CE624*AVERAGE(CE620,CE616)</f>
        <v>6127500</v>
      </c>
      <c r="CF625" s="144">
        <f t="shared" ca="1" si="584"/>
        <v>6222500</v>
      </c>
      <c r="CG625" s="144">
        <f t="shared" ca="1" si="584"/>
        <v>6317500</v>
      </c>
      <c r="CH625" s="144">
        <f t="shared" ca="1" si="584"/>
        <v>6412500</v>
      </c>
      <c r="CI625" s="144">
        <f t="shared" ca="1" si="584"/>
        <v>6507500</v>
      </c>
      <c r="CJ625" s="144">
        <f t="shared" ca="1" si="584"/>
        <v>6602500</v>
      </c>
      <c r="CK625" s="144">
        <f t="shared" ca="1" si="584"/>
        <v>6697500</v>
      </c>
    </row>
    <row r="626" spans="2:89" x14ac:dyDescent="0.35">
      <c r="B626" s="123"/>
      <c r="D626" t="s">
        <v>268</v>
      </c>
      <c r="E626" s="8" t="str">
        <f t="shared" ref="E626" si="585">ROW()&amp;" "&amp;D626</f>
        <v>626 SUB-PV</v>
      </c>
      <c r="H626" s="27"/>
      <c r="I626" s="78"/>
      <c r="J626" s="78"/>
      <c r="K626" s="28"/>
      <c r="L626" s="28"/>
      <c r="M626" s="28"/>
      <c r="N626" s="28"/>
      <c r="O626" s="28"/>
      <c r="P626" s="28"/>
      <c r="R626" s="33"/>
      <c r="S626" s="77"/>
      <c r="T626" s="77"/>
      <c r="U626" s="77"/>
      <c r="V626" s="77"/>
      <c r="W626" s="77"/>
      <c r="X626" s="77"/>
      <c r="Y626" s="77"/>
      <c r="Z626" s="77"/>
      <c r="AA626" s="77"/>
      <c r="AB626" s="77"/>
      <c r="AC626" s="77"/>
      <c r="AD626" s="77"/>
      <c r="AE626" s="77"/>
      <c r="AF626" s="77"/>
      <c r="AG626" s="77"/>
      <c r="AH626" s="77"/>
      <c r="AI626" s="77"/>
      <c r="AJ626" s="77"/>
      <c r="AK626" s="77"/>
      <c r="AL626" s="77"/>
      <c r="AM626" s="77"/>
      <c r="AN626" s="77"/>
      <c r="AO626" s="77"/>
      <c r="AP626" s="77"/>
      <c r="AQ626" s="77"/>
      <c r="AR626" s="77"/>
      <c r="AS626" s="77"/>
      <c r="AT626" s="77"/>
      <c r="AU626" s="77"/>
      <c r="AV626" s="77"/>
      <c r="AW626" s="77"/>
      <c r="AX626" s="77"/>
      <c r="AY626" s="77"/>
      <c r="AZ626" s="77"/>
      <c r="BA626" s="77"/>
      <c r="BB626" s="77"/>
      <c r="BC626" s="77"/>
      <c r="BD626" s="77"/>
      <c r="BE626" s="77"/>
      <c r="BF626" s="77"/>
      <c r="BG626" s="77"/>
      <c r="BH626" s="77"/>
      <c r="BI626" s="77"/>
      <c r="BJ626" s="77"/>
      <c r="BK626" s="77"/>
      <c r="BL626" s="77"/>
      <c r="BM626" s="77"/>
      <c r="BN626" s="77"/>
      <c r="BO626" s="77"/>
      <c r="BP626" s="77"/>
      <c r="BQ626" s="77"/>
      <c r="BR626" s="77"/>
      <c r="BS626" s="77"/>
      <c r="BT626" s="77"/>
      <c r="BU626" s="77"/>
      <c r="BV626" s="77"/>
      <c r="BW626" s="77"/>
      <c r="BX626" s="77"/>
      <c r="BY626" s="77"/>
      <c r="BZ626" s="77"/>
      <c r="CA626" s="77"/>
      <c r="CB626" s="77"/>
      <c r="CC626" s="77"/>
      <c r="CD626" s="77"/>
      <c r="CE626" s="77"/>
      <c r="CF626" s="77"/>
      <c r="CG626" s="77"/>
      <c r="CH626" s="77"/>
      <c r="CI626" s="77"/>
      <c r="CJ626" s="77"/>
      <c r="CK626" s="77"/>
    </row>
    <row r="627" spans="2:89" x14ac:dyDescent="0.35">
      <c r="B627" s="8" t="str">
        <f>B604</f>
        <v>(Primary label)</v>
      </c>
      <c r="D627" t="s">
        <v>268</v>
      </c>
      <c r="E627" s="8" t="str">
        <f t="shared" ref="E627:E633" si="586">ROW()&amp;" "&amp;D627</f>
        <v>627 SUB-PV</v>
      </c>
      <c r="G627" t="s">
        <v>332</v>
      </c>
      <c r="S627" s="72"/>
      <c r="T627" s="72"/>
      <c r="U627" s="72"/>
      <c r="V627" s="72"/>
      <c r="W627" s="72"/>
      <c r="X627" s="72"/>
      <c r="Y627" s="72"/>
      <c r="Z627" s="72"/>
      <c r="AA627" s="72"/>
      <c r="AB627" s="72"/>
      <c r="AC627" s="72"/>
      <c r="AD627" s="72"/>
      <c r="AE627" s="72"/>
      <c r="AF627" s="72"/>
      <c r="AG627" s="72"/>
      <c r="AH627" s="72"/>
      <c r="AI627" s="72"/>
      <c r="AJ627" s="72"/>
      <c r="AK627" s="72"/>
      <c r="AL627" s="72"/>
      <c r="AM627" s="72"/>
      <c r="AN627" s="72"/>
      <c r="AO627" s="72"/>
      <c r="AP627" s="72"/>
      <c r="AQ627" s="72"/>
      <c r="AR627" s="72"/>
      <c r="AS627" s="72"/>
      <c r="AT627" s="72"/>
      <c r="AU627" s="72"/>
      <c r="AV627" s="72"/>
      <c r="AW627" s="72"/>
      <c r="AX627" s="72"/>
      <c r="AY627" s="72"/>
      <c r="AZ627" s="72"/>
      <c r="BA627" s="72"/>
      <c r="BB627" s="72"/>
      <c r="BC627" s="72"/>
      <c r="BD627" s="72"/>
      <c r="BE627" s="72"/>
      <c r="BF627" s="72"/>
      <c r="BG627" s="72"/>
      <c r="BH627" s="72"/>
      <c r="BI627" s="72"/>
      <c r="BJ627" s="72"/>
      <c r="BK627" s="72"/>
      <c r="BL627" s="72"/>
      <c r="BM627" s="72"/>
      <c r="BN627" s="72"/>
      <c r="BO627" s="72"/>
      <c r="BP627" s="72"/>
      <c r="BQ627" s="72"/>
      <c r="BR627" s="72"/>
      <c r="BS627" s="72"/>
      <c r="BT627" s="72"/>
      <c r="BU627" s="72"/>
      <c r="BV627" s="72"/>
      <c r="BW627" s="72"/>
      <c r="BX627" s="72"/>
      <c r="BY627" s="72"/>
      <c r="BZ627" s="72"/>
      <c r="CA627" s="72"/>
      <c r="CB627" s="72"/>
      <c r="CC627" s="72"/>
      <c r="CD627" s="72"/>
      <c r="CE627" s="72"/>
      <c r="CF627" s="72"/>
      <c r="CG627" s="72"/>
      <c r="CH627" s="72"/>
      <c r="CI627" s="72"/>
      <c r="CJ627" s="72"/>
      <c r="CK627" s="72"/>
    </row>
    <row r="628" spans="2:89" x14ac:dyDescent="0.35">
      <c r="B628" s="235" t="str">
        <f>IFERROR(SUBSTITUTE(B612,":",""),"no unit")</f>
        <v>subscriber</v>
      </c>
      <c r="D628" t="s">
        <v>268</v>
      </c>
      <c r="E628" s="8" t="str">
        <f t="shared" ref="E628" si="587">ROW()&amp;" "&amp;D628</f>
        <v>628 SUB-PV</v>
      </c>
      <c r="G628" t="s">
        <v>332</v>
      </c>
      <c r="S628" s="72"/>
      <c r="T628" s="72"/>
      <c r="U628" s="72"/>
      <c r="V628" s="72"/>
      <c r="W628" s="72"/>
      <c r="X628" s="72"/>
      <c r="Y628" s="72"/>
      <c r="Z628" s="72"/>
      <c r="AA628" s="72"/>
      <c r="AB628" s="72"/>
      <c r="AC628" s="72"/>
      <c r="AD628" s="72"/>
      <c r="AE628" s="72"/>
      <c r="AF628" s="72"/>
      <c r="AG628" s="72"/>
      <c r="AH628" s="72"/>
      <c r="AI628" s="72"/>
      <c r="AJ628" s="72"/>
      <c r="AK628" s="72"/>
      <c r="AL628" s="72"/>
      <c r="AM628" s="72"/>
      <c r="AN628" s="72"/>
      <c r="AO628" s="72"/>
      <c r="AP628" s="72"/>
      <c r="AQ628" s="72"/>
      <c r="AR628" s="72"/>
      <c r="AS628" s="72"/>
      <c r="AT628" s="72"/>
      <c r="AU628" s="72"/>
      <c r="AV628" s="72"/>
      <c r="AW628" s="72"/>
      <c r="AX628" s="72"/>
      <c r="AY628" s="72"/>
      <c r="AZ628" s="72"/>
      <c r="BA628" s="72"/>
      <c r="BB628" s="72"/>
      <c r="BC628" s="72"/>
      <c r="BD628" s="72"/>
      <c r="BE628" s="72"/>
      <c r="BF628" s="72"/>
      <c r="BG628" s="72"/>
      <c r="BH628" s="72"/>
      <c r="BI628" s="72"/>
      <c r="BJ628" s="72"/>
      <c r="BK628" s="72"/>
      <c r="BL628" s="72"/>
      <c r="BM628" s="72"/>
      <c r="BN628" s="72"/>
      <c r="BO628" s="72"/>
      <c r="BP628" s="72"/>
      <c r="BQ628" s="72"/>
      <c r="BR628" s="72"/>
      <c r="BS628" s="72"/>
      <c r="BT628" s="72"/>
      <c r="BU628" s="72"/>
      <c r="BV628" s="72"/>
      <c r="BW628" s="72"/>
      <c r="BX628" s="72"/>
      <c r="BY628" s="72"/>
      <c r="BZ628" s="72"/>
      <c r="CA628" s="72"/>
      <c r="CB628" s="72"/>
      <c r="CC628" s="72"/>
      <c r="CD628" s="72"/>
      <c r="CE628" s="72"/>
      <c r="CF628" s="72"/>
      <c r="CG628" s="72"/>
      <c r="CH628" s="72"/>
      <c r="CI628" s="72"/>
      <c r="CJ628" s="72"/>
      <c r="CK628" s="72"/>
    </row>
    <row r="629" spans="2:89" x14ac:dyDescent="0.35">
      <c r="B629" s="8" t="str">
        <f t="shared" ref="B629:B634" si="588">B606</f>
        <v>Primary revenue driver</v>
      </c>
      <c r="D629" t="s">
        <v>268</v>
      </c>
      <c r="E629" s="8" t="str">
        <f t="shared" si="586"/>
        <v>629 SUB-PV</v>
      </c>
      <c r="G629" t="s">
        <v>332</v>
      </c>
      <c r="K629" s="53"/>
      <c r="L629" s="53"/>
      <c r="M629" s="53"/>
      <c r="N629" s="53"/>
      <c r="O629" s="53"/>
      <c r="P629" s="53"/>
      <c r="R629" s="24"/>
      <c r="S629" s="199" t="str">
        <f t="shared" ref="S629" si="589">ADDRESS(ROW(S625),COLUMN(S625))</f>
        <v>$S$625</v>
      </c>
      <c r="T629" s="199" t="str">
        <f t="shared" ref="T629:AY629" si="590">ADDRESS(ROW(T625),COLUMN(T625))</f>
        <v>$T$625</v>
      </c>
      <c r="U629" s="199" t="str">
        <f t="shared" si="590"/>
        <v>$U$625</v>
      </c>
      <c r="V629" s="199" t="str">
        <f t="shared" si="590"/>
        <v>$V$625</v>
      </c>
      <c r="W629" s="199" t="str">
        <f t="shared" si="590"/>
        <v>$W$625</v>
      </c>
      <c r="X629" s="199" t="str">
        <f t="shared" si="590"/>
        <v>$X$625</v>
      </c>
      <c r="Y629" s="199" t="str">
        <f t="shared" si="590"/>
        <v>$Y$625</v>
      </c>
      <c r="Z629" s="199" t="str">
        <f t="shared" si="590"/>
        <v>$Z$625</v>
      </c>
      <c r="AA629" s="199" t="str">
        <f t="shared" si="590"/>
        <v>$AA$625</v>
      </c>
      <c r="AB629" s="199" t="str">
        <f t="shared" si="590"/>
        <v>$AB$625</v>
      </c>
      <c r="AC629" s="199" t="str">
        <f t="shared" si="590"/>
        <v>$AC$625</v>
      </c>
      <c r="AD629" s="199" t="str">
        <f t="shared" si="590"/>
        <v>$AD$625</v>
      </c>
      <c r="AE629" s="199" t="str">
        <f t="shared" si="590"/>
        <v>$AE$625</v>
      </c>
      <c r="AF629" s="199" t="str">
        <f t="shared" si="590"/>
        <v>$AF$625</v>
      </c>
      <c r="AG629" s="199" t="str">
        <f t="shared" si="590"/>
        <v>$AG$625</v>
      </c>
      <c r="AH629" s="199" t="str">
        <f t="shared" si="590"/>
        <v>$AH$625</v>
      </c>
      <c r="AI629" s="199" t="str">
        <f t="shared" si="590"/>
        <v>$AI$625</v>
      </c>
      <c r="AJ629" s="199" t="str">
        <f t="shared" si="590"/>
        <v>$AJ$625</v>
      </c>
      <c r="AK629" s="199" t="str">
        <f t="shared" si="590"/>
        <v>$AK$625</v>
      </c>
      <c r="AL629" s="199" t="str">
        <f t="shared" si="590"/>
        <v>$AL$625</v>
      </c>
      <c r="AM629" s="199" t="str">
        <f t="shared" si="590"/>
        <v>$AM$625</v>
      </c>
      <c r="AN629" s="199" t="str">
        <f t="shared" si="590"/>
        <v>$AN$625</v>
      </c>
      <c r="AO629" s="199" t="str">
        <f t="shared" si="590"/>
        <v>$AO$625</v>
      </c>
      <c r="AP629" s="199" t="str">
        <f t="shared" si="590"/>
        <v>$AP$625</v>
      </c>
      <c r="AQ629" s="199" t="str">
        <f t="shared" si="590"/>
        <v>$AQ$625</v>
      </c>
      <c r="AR629" s="199" t="str">
        <f t="shared" si="590"/>
        <v>$AR$625</v>
      </c>
      <c r="AS629" s="199" t="str">
        <f t="shared" si="590"/>
        <v>$AS$625</v>
      </c>
      <c r="AT629" s="199" t="str">
        <f t="shared" si="590"/>
        <v>$AT$625</v>
      </c>
      <c r="AU629" s="199" t="str">
        <f t="shared" si="590"/>
        <v>$AU$625</v>
      </c>
      <c r="AV629" s="199" t="str">
        <f t="shared" si="590"/>
        <v>$AV$625</v>
      </c>
      <c r="AW629" s="199" t="str">
        <f t="shared" si="590"/>
        <v>$AW$625</v>
      </c>
      <c r="AX629" s="199" t="str">
        <f t="shared" si="590"/>
        <v>$AX$625</v>
      </c>
      <c r="AY629" s="199" t="str">
        <f t="shared" si="590"/>
        <v>$AY$625</v>
      </c>
      <c r="AZ629" s="199" t="str">
        <f t="shared" ref="AZ629:CE629" si="591">ADDRESS(ROW(AZ625),COLUMN(AZ625))</f>
        <v>$AZ$625</v>
      </c>
      <c r="BA629" s="199" t="str">
        <f t="shared" si="591"/>
        <v>$BA$625</v>
      </c>
      <c r="BB629" s="199" t="str">
        <f t="shared" si="591"/>
        <v>$BB$625</v>
      </c>
      <c r="BC629" s="199" t="str">
        <f t="shared" si="591"/>
        <v>$BC$625</v>
      </c>
      <c r="BD629" s="199" t="str">
        <f t="shared" si="591"/>
        <v>$BD$625</v>
      </c>
      <c r="BE629" s="199" t="str">
        <f t="shared" si="591"/>
        <v>$BE$625</v>
      </c>
      <c r="BF629" s="199" t="str">
        <f t="shared" si="591"/>
        <v>$BF$625</v>
      </c>
      <c r="BG629" s="199" t="str">
        <f t="shared" si="591"/>
        <v>$BG$625</v>
      </c>
      <c r="BH629" s="199" t="str">
        <f t="shared" si="591"/>
        <v>$BH$625</v>
      </c>
      <c r="BI629" s="199" t="str">
        <f t="shared" si="591"/>
        <v>$BI$625</v>
      </c>
      <c r="BJ629" s="199" t="str">
        <f t="shared" si="591"/>
        <v>$BJ$625</v>
      </c>
      <c r="BK629" s="199" t="str">
        <f t="shared" si="591"/>
        <v>$BK$625</v>
      </c>
      <c r="BL629" s="199" t="str">
        <f t="shared" si="591"/>
        <v>$BL$625</v>
      </c>
      <c r="BM629" s="199" t="str">
        <f t="shared" si="591"/>
        <v>$BM$625</v>
      </c>
      <c r="BN629" s="199" t="str">
        <f t="shared" si="591"/>
        <v>$BN$625</v>
      </c>
      <c r="BO629" s="199" t="str">
        <f t="shared" si="591"/>
        <v>$BO$625</v>
      </c>
      <c r="BP629" s="199" t="str">
        <f t="shared" si="591"/>
        <v>$BP$625</v>
      </c>
      <c r="BQ629" s="199" t="str">
        <f t="shared" si="591"/>
        <v>$BQ$625</v>
      </c>
      <c r="BR629" s="199" t="str">
        <f t="shared" si="591"/>
        <v>$BR$625</v>
      </c>
      <c r="BS629" s="199" t="str">
        <f t="shared" si="591"/>
        <v>$BS$625</v>
      </c>
      <c r="BT629" s="199" t="str">
        <f t="shared" si="591"/>
        <v>$BT$625</v>
      </c>
      <c r="BU629" s="199" t="str">
        <f t="shared" si="591"/>
        <v>$BU$625</v>
      </c>
      <c r="BV629" s="199" t="str">
        <f t="shared" si="591"/>
        <v>$BV$625</v>
      </c>
      <c r="BW629" s="199" t="str">
        <f t="shared" si="591"/>
        <v>$BW$625</v>
      </c>
      <c r="BX629" s="199" t="str">
        <f t="shared" si="591"/>
        <v>$BX$625</v>
      </c>
      <c r="BY629" s="199" t="str">
        <f t="shared" si="591"/>
        <v>$BY$625</v>
      </c>
      <c r="BZ629" s="199" t="str">
        <f t="shared" si="591"/>
        <v>$BZ$625</v>
      </c>
      <c r="CA629" s="199" t="str">
        <f t="shared" si="591"/>
        <v>$CA$625</v>
      </c>
      <c r="CB629" s="199" t="str">
        <f t="shared" si="591"/>
        <v>$CB$625</v>
      </c>
      <c r="CC629" s="199" t="str">
        <f t="shared" si="591"/>
        <v>$CC$625</v>
      </c>
      <c r="CD629" s="199" t="str">
        <f t="shared" si="591"/>
        <v>$CD$625</v>
      </c>
      <c r="CE629" s="199" t="str">
        <f t="shared" si="591"/>
        <v>$CE$625</v>
      </c>
      <c r="CF629" s="199" t="str">
        <f t="shared" ref="CF629:CK629" si="592">ADDRESS(ROW(CF625),COLUMN(CF625))</f>
        <v>$CF$625</v>
      </c>
      <c r="CG629" s="199" t="str">
        <f t="shared" si="592"/>
        <v>$CG$625</v>
      </c>
      <c r="CH629" s="199" t="str">
        <f t="shared" si="592"/>
        <v>$CH$625</v>
      </c>
      <c r="CI629" s="199" t="str">
        <f t="shared" si="592"/>
        <v>$CI$625</v>
      </c>
      <c r="CJ629" s="199" t="str">
        <f t="shared" si="592"/>
        <v>$CJ$625</v>
      </c>
      <c r="CK629" s="199" t="str">
        <f t="shared" si="592"/>
        <v>$CK$625</v>
      </c>
    </row>
    <row r="630" spans="2:89" x14ac:dyDescent="0.35">
      <c r="B630" s="8" t="str">
        <f t="shared" si="588"/>
        <v>Primary volume driver</v>
      </c>
      <c r="D630" t="s">
        <v>268</v>
      </c>
      <c r="E630" s="8" t="str">
        <f t="shared" si="586"/>
        <v>630 SUB-PV</v>
      </c>
      <c r="G630" t="s">
        <v>332</v>
      </c>
      <c r="H630" s="12"/>
      <c r="I630" s="60"/>
      <c r="J630" s="60"/>
      <c r="K630" s="34"/>
      <c r="L630" s="34"/>
      <c r="M630" s="34"/>
      <c r="N630" s="34"/>
      <c r="O630" s="34"/>
      <c r="P630" s="34"/>
      <c r="R630" s="15"/>
      <c r="S630" s="76" t="str">
        <f t="shared" ref="S630" si="593">S607</f>
        <v>S$17</v>
      </c>
      <c r="T630" s="76" t="str">
        <f t="shared" ref="T630:CE630" si="594">T607</f>
        <v>T$17</v>
      </c>
      <c r="U630" s="76" t="str">
        <f t="shared" si="594"/>
        <v>U$17</v>
      </c>
      <c r="V630" s="76" t="str">
        <f t="shared" si="594"/>
        <v>V$17</v>
      </c>
      <c r="W630" s="76" t="str">
        <f t="shared" si="594"/>
        <v>W$17</v>
      </c>
      <c r="X630" s="76" t="str">
        <f t="shared" si="594"/>
        <v>X$17</v>
      </c>
      <c r="Y630" s="76" t="str">
        <f t="shared" si="594"/>
        <v>Y$17</v>
      </c>
      <c r="Z630" s="76" t="str">
        <f t="shared" si="594"/>
        <v>Z$17</v>
      </c>
      <c r="AA630" s="76" t="str">
        <f t="shared" si="594"/>
        <v>AA$17</v>
      </c>
      <c r="AB630" s="76" t="str">
        <f t="shared" si="594"/>
        <v>AB$17</v>
      </c>
      <c r="AC630" s="76" t="str">
        <f t="shared" si="594"/>
        <v>AC$17</v>
      </c>
      <c r="AD630" s="76" t="str">
        <f t="shared" si="594"/>
        <v>AD$17</v>
      </c>
      <c r="AE630" s="76" t="str">
        <f t="shared" si="594"/>
        <v>AE$17</v>
      </c>
      <c r="AF630" s="76" t="str">
        <f t="shared" si="594"/>
        <v>AF$17</v>
      </c>
      <c r="AG630" s="76" t="str">
        <f t="shared" si="594"/>
        <v>AG$17</v>
      </c>
      <c r="AH630" s="76" t="str">
        <f t="shared" si="594"/>
        <v>AH$17</v>
      </c>
      <c r="AI630" s="76" t="str">
        <f t="shared" si="594"/>
        <v>AI$17</v>
      </c>
      <c r="AJ630" s="76" t="str">
        <f t="shared" si="594"/>
        <v>AJ$17</v>
      </c>
      <c r="AK630" s="76" t="str">
        <f t="shared" si="594"/>
        <v>AK$17</v>
      </c>
      <c r="AL630" s="76" t="str">
        <f t="shared" si="594"/>
        <v>AL$17</v>
      </c>
      <c r="AM630" s="76" t="str">
        <f t="shared" si="594"/>
        <v>AM$17</v>
      </c>
      <c r="AN630" s="76" t="str">
        <f t="shared" si="594"/>
        <v>AN$17</v>
      </c>
      <c r="AO630" s="76" t="str">
        <f t="shared" si="594"/>
        <v>AO$17</v>
      </c>
      <c r="AP630" s="76" t="str">
        <f t="shared" si="594"/>
        <v>AP$17</v>
      </c>
      <c r="AQ630" s="76" t="str">
        <f t="shared" si="594"/>
        <v>AQ$17</v>
      </c>
      <c r="AR630" s="76" t="str">
        <f t="shared" si="594"/>
        <v>AR$17</v>
      </c>
      <c r="AS630" s="76" t="str">
        <f t="shared" si="594"/>
        <v>AS$17</v>
      </c>
      <c r="AT630" s="76" t="str">
        <f t="shared" si="594"/>
        <v>AT$17</v>
      </c>
      <c r="AU630" s="76" t="str">
        <f t="shared" si="594"/>
        <v>AU$17</v>
      </c>
      <c r="AV630" s="76" t="str">
        <f t="shared" si="594"/>
        <v>AV$17</v>
      </c>
      <c r="AW630" s="76" t="str">
        <f t="shared" si="594"/>
        <v>AW$17</v>
      </c>
      <c r="AX630" s="76" t="str">
        <f t="shared" si="594"/>
        <v>AX$17</v>
      </c>
      <c r="AY630" s="76" t="str">
        <f t="shared" si="594"/>
        <v>AY$17</v>
      </c>
      <c r="AZ630" s="76" t="str">
        <f t="shared" si="594"/>
        <v>AZ$17</v>
      </c>
      <c r="BA630" s="76" t="str">
        <f t="shared" si="594"/>
        <v>BA$17</v>
      </c>
      <c r="BB630" s="76" t="str">
        <f t="shared" si="594"/>
        <v>BB$17</v>
      </c>
      <c r="BC630" s="76" t="str">
        <f t="shared" si="594"/>
        <v>BC$17</v>
      </c>
      <c r="BD630" s="76" t="str">
        <f t="shared" si="594"/>
        <v>BD$17</v>
      </c>
      <c r="BE630" s="76" t="str">
        <f t="shared" si="594"/>
        <v>BE$17</v>
      </c>
      <c r="BF630" s="76" t="str">
        <f t="shared" si="594"/>
        <v>BF$17</v>
      </c>
      <c r="BG630" s="76" t="str">
        <f t="shared" si="594"/>
        <v>BG$17</v>
      </c>
      <c r="BH630" s="76" t="str">
        <f t="shared" si="594"/>
        <v>BH$17</v>
      </c>
      <c r="BI630" s="76" t="str">
        <f t="shared" si="594"/>
        <v>BI$17</v>
      </c>
      <c r="BJ630" s="76" t="str">
        <f t="shared" si="594"/>
        <v>BJ$17</v>
      </c>
      <c r="BK630" s="76" t="str">
        <f t="shared" si="594"/>
        <v>BK$17</v>
      </c>
      <c r="BL630" s="76" t="str">
        <f t="shared" si="594"/>
        <v>BL$17</v>
      </c>
      <c r="BM630" s="76" t="str">
        <f t="shared" si="594"/>
        <v>BM$17</v>
      </c>
      <c r="BN630" s="76" t="str">
        <f t="shared" si="594"/>
        <v>BN$17</v>
      </c>
      <c r="BO630" s="76" t="str">
        <f t="shared" si="594"/>
        <v>BO$17</v>
      </c>
      <c r="BP630" s="76" t="str">
        <f t="shared" si="594"/>
        <v>BP$17</v>
      </c>
      <c r="BQ630" s="76" t="str">
        <f t="shared" si="594"/>
        <v>BQ$17</v>
      </c>
      <c r="BR630" s="76" t="str">
        <f t="shared" si="594"/>
        <v>BR$17</v>
      </c>
      <c r="BS630" s="76" t="str">
        <f t="shared" si="594"/>
        <v>BS$17</v>
      </c>
      <c r="BT630" s="76" t="str">
        <f t="shared" si="594"/>
        <v>BT$17</v>
      </c>
      <c r="BU630" s="76" t="str">
        <f t="shared" si="594"/>
        <v>BU$17</v>
      </c>
      <c r="BV630" s="76" t="str">
        <f t="shared" si="594"/>
        <v>BV$17</v>
      </c>
      <c r="BW630" s="76" t="str">
        <f t="shared" si="594"/>
        <v>BW$17</v>
      </c>
      <c r="BX630" s="76" t="str">
        <f t="shared" si="594"/>
        <v>BX$17</v>
      </c>
      <c r="BY630" s="76" t="str">
        <f t="shared" si="594"/>
        <v>BY$17</v>
      </c>
      <c r="BZ630" s="76" t="str">
        <f t="shared" si="594"/>
        <v>BZ$17</v>
      </c>
      <c r="CA630" s="76" t="str">
        <f t="shared" si="594"/>
        <v>CA$17</v>
      </c>
      <c r="CB630" s="76" t="str">
        <f t="shared" si="594"/>
        <v>CB$17</v>
      </c>
      <c r="CC630" s="76" t="str">
        <f t="shared" si="594"/>
        <v>CC$17</v>
      </c>
      <c r="CD630" s="76" t="str">
        <f t="shared" si="594"/>
        <v>CD$17</v>
      </c>
      <c r="CE630" s="76" t="str">
        <f t="shared" si="594"/>
        <v>CE$17</v>
      </c>
      <c r="CF630" s="76" t="str">
        <f t="shared" ref="CF630:CK630" si="595">CF607</f>
        <v>CF$17</v>
      </c>
      <c r="CG630" s="76" t="str">
        <f t="shared" si="595"/>
        <v>CG$17</v>
      </c>
      <c r="CH630" s="76" t="str">
        <f t="shared" si="595"/>
        <v>CH$17</v>
      </c>
      <c r="CI630" s="76" t="str">
        <f t="shared" si="595"/>
        <v>CI$17</v>
      </c>
      <c r="CJ630" s="76" t="str">
        <f t="shared" si="595"/>
        <v>CJ$17</v>
      </c>
      <c r="CK630" s="76" t="str">
        <f t="shared" si="595"/>
        <v>CK$17</v>
      </c>
    </row>
    <row r="631" spans="2:89" x14ac:dyDescent="0.35">
      <c r="B631" s="8" t="str">
        <f t="shared" si="588"/>
        <v>(Secondary label)</v>
      </c>
      <c r="D631" t="s">
        <v>268</v>
      </c>
      <c r="E631" s="8" t="str">
        <f t="shared" si="586"/>
        <v>631 SUB-PV</v>
      </c>
      <c r="G631" t="s">
        <v>332</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row>
    <row r="632" spans="2:89" x14ac:dyDescent="0.35">
      <c r="B632" s="8" t="str">
        <f t="shared" si="588"/>
        <v xml:space="preserve">secondary unit </v>
      </c>
      <c r="D632" t="s">
        <v>268</v>
      </c>
      <c r="E632" s="8" t="str">
        <f t="shared" si="586"/>
        <v>632 SUB-PV</v>
      </c>
      <c r="G632" t="s">
        <v>332</v>
      </c>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row>
    <row r="633" spans="2:89" x14ac:dyDescent="0.35">
      <c r="B633" s="8" t="str">
        <f t="shared" si="588"/>
        <v>Secondary revenue driver</v>
      </c>
      <c r="D633" t="s">
        <v>268</v>
      </c>
      <c r="E633" s="8" t="str">
        <f t="shared" si="586"/>
        <v>633 SUB-PV</v>
      </c>
      <c r="G633" t="s">
        <v>332</v>
      </c>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row>
    <row r="634" spans="2:89" s="3" customFormat="1" x14ac:dyDescent="0.35">
      <c r="B634" s="89" t="str">
        <f t="shared" si="588"/>
        <v>Secondary volume driver</v>
      </c>
      <c r="D634" s="3" t="s">
        <v>268</v>
      </c>
      <c r="E634" s="89" t="str">
        <f t="shared" si="560"/>
        <v>634 SUB-PV</v>
      </c>
      <c r="G634" s="3" t="s">
        <v>332</v>
      </c>
      <c r="H634" s="90"/>
      <c r="I634" s="209"/>
      <c r="J634" s="209"/>
      <c r="K634" s="210"/>
      <c r="L634" s="210"/>
      <c r="M634" s="210"/>
      <c r="N634" s="210"/>
      <c r="O634" s="210"/>
      <c r="P634" s="210"/>
      <c r="R634" s="210"/>
      <c r="S634" s="199" t="str">
        <f t="shared" ref="S634" si="596">ADDRESS(ROW(S620),COLUMN(S620),2)</f>
        <v>S$620</v>
      </c>
      <c r="T634" s="199" t="str">
        <f t="shared" ref="T634:CE634" si="597">ADDRESS(ROW(T620),COLUMN(T620),2)</f>
        <v>T$620</v>
      </c>
      <c r="U634" s="199" t="str">
        <f t="shared" si="597"/>
        <v>U$620</v>
      </c>
      <c r="V634" s="199" t="str">
        <f t="shared" si="597"/>
        <v>V$620</v>
      </c>
      <c r="W634" s="199" t="str">
        <f t="shared" si="597"/>
        <v>W$620</v>
      </c>
      <c r="X634" s="199" t="str">
        <f t="shared" si="597"/>
        <v>X$620</v>
      </c>
      <c r="Y634" s="199" t="str">
        <f t="shared" si="597"/>
        <v>Y$620</v>
      </c>
      <c r="Z634" s="199" t="str">
        <f t="shared" si="597"/>
        <v>Z$620</v>
      </c>
      <c r="AA634" s="199" t="str">
        <f t="shared" si="597"/>
        <v>AA$620</v>
      </c>
      <c r="AB634" s="199" t="str">
        <f t="shared" si="597"/>
        <v>AB$620</v>
      </c>
      <c r="AC634" s="199" t="str">
        <f t="shared" si="597"/>
        <v>AC$620</v>
      </c>
      <c r="AD634" s="199" t="str">
        <f t="shared" si="597"/>
        <v>AD$620</v>
      </c>
      <c r="AE634" s="199" t="str">
        <f t="shared" si="597"/>
        <v>AE$620</v>
      </c>
      <c r="AF634" s="199" t="str">
        <f t="shared" si="597"/>
        <v>AF$620</v>
      </c>
      <c r="AG634" s="199" t="str">
        <f t="shared" si="597"/>
        <v>AG$620</v>
      </c>
      <c r="AH634" s="199" t="str">
        <f t="shared" si="597"/>
        <v>AH$620</v>
      </c>
      <c r="AI634" s="199" t="str">
        <f t="shared" si="597"/>
        <v>AI$620</v>
      </c>
      <c r="AJ634" s="199" t="str">
        <f t="shared" si="597"/>
        <v>AJ$620</v>
      </c>
      <c r="AK634" s="199" t="str">
        <f t="shared" si="597"/>
        <v>AK$620</v>
      </c>
      <c r="AL634" s="199" t="str">
        <f t="shared" si="597"/>
        <v>AL$620</v>
      </c>
      <c r="AM634" s="199" t="str">
        <f t="shared" si="597"/>
        <v>AM$620</v>
      </c>
      <c r="AN634" s="199" t="str">
        <f t="shared" si="597"/>
        <v>AN$620</v>
      </c>
      <c r="AO634" s="199" t="str">
        <f t="shared" si="597"/>
        <v>AO$620</v>
      </c>
      <c r="AP634" s="199" t="str">
        <f t="shared" si="597"/>
        <v>AP$620</v>
      </c>
      <c r="AQ634" s="199" t="str">
        <f t="shared" si="597"/>
        <v>AQ$620</v>
      </c>
      <c r="AR634" s="199" t="str">
        <f t="shared" si="597"/>
        <v>AR$620</v>
      </c>
      <c r="AS634" s="199" t="str">
        <f t="shared" si="597"/>
        <v>AS$620</v>
      </c>
      <c r="AT634" s="199" t="str">
        <f t="shared" si="597"/>
        <v>AT$620</v>
      </c>
      <c r="AU634" s="199" t="str">
        <f t="shared" si="597"/>
        <v>AU$620</v>
      </c>
      <c r="AV634" s="199" t="str">
        <f t="shared" si="597"/>
        <v>AV$620</v>
      </c>
      <c r="AW634" s="199" t="str">
        <f t="shared" si="597"/>
        <v>AW$620</v>
      </c>
      <c r="AX634" s="199" t="str">
        <f t="shared" si="597"/>
        <v>AX$620</v>
      </c>
      <c r="AY634" s="199" t="str">
        <f t="shared" si="597"/>
        <v>AY$620</v>
      </c>
      <c r="AZ634" s="199" t="str">
        <f t="shared" si="597"/>
        <v>AZ$620</v>
      </c>
      <c r="BA634" s="199" t="str">
        <f t="shared" si="597"/>
        <v>BA$620</v>
      </c>
      <c r="BB634" s="199" t="str">
        <f t="shared" si="597"/>
        <v>BB$620</v>
      </c>
      <c r="BC634" s="199" t="str">
        <f t="shared" si="597"/>
        <v>BC$620</v>
      </c>
      <c r="BD634" s="199" t="str">
        <f t="shared" si="597"/>
        <v>BD$620</v>
      </c>
      <c r="BE634" s="199" t="str">
        <f t="shared" si="597"/>
        <v>BE$620</v>
      </c>
      <c r="BF634" s="199" t="str">
        <f t="shared" si="597"/>
        <v>BF$620</v>
      </c>
      <c r="BG634" s="199" t="str">
        <f t="shared" si="597"/>
        <v>BG$620</v>
      </c>
      <c r="BH634" s="199" t="str">
        <f t="shared" si="597"/>
        <v>BH$620</v>
      </c>
      <c r="BI634" s="199" t="str">
        <f t="shared" si="597"/>
        <v>BI$620</v>
      </c>
      <c r="BJ634" s="199" t="str">
        <f t="shared" si="597"/>
        <v>BJ$620</v>
      </c>
      <c r="BK634" s="199" t="str">
        <f t="shared" si="597"/>
        <v>BK$620</v>
      </c>
      <c r="BL634" s="199" t="str">
        <f t="shared" si="597"/>
        <v>BL$620</v>
      </c>
      <c r="BM634" s="199" t="str">
        <f t="shared" si="597"/>
        <v>BM$620</v>
      </c>
      <c r="BN634" s="199" t="str">
        <f t="shared" si="597"/>
        <v>BN$620</v>
      </c>
      <c r="BO634" s="199" t="str">
        <f t="shared" si="597"/>
        <v>BO$620</v>
      </c>
      <c r="BP634" s="199" t="str">
        <f t="shared" si="597"/>
        <v>BP$620</v>
      </c>
      <c r="BQ634" s="199" t="str">
        <f t="shared" si="597"/>
        <v>BQ$620</v>
      </c>
      <c r="BR634" s="199" t="str">
        <f t="shared" si="597"/>
        <v>BR$620</v>
      </c>
      <c r="BS634" s="199" t="str">
        <f t="shared" si="597"/>
        <v>BS$620</v>
      </c>
      <c r="BT634" s="199" t="str">
        <f t="shared" si="597"/>
        <v>BT$620</v>
      </c>
      <c r="BU634" s="199" t="str">
        <f t="shared" si="597"/>
        <v>BU$620</v>
      </c>
      <c r="BV634" s="199" t="str">
        <f t="shared" si="597"/>
        <v>BV$620</v>
      </c>
      <c r="BW634" s="199" t="str">
        <f t="shared" si="597"/>
        <v>BW$620</v>
      </c>
      <c r="BX634" s="199" t="str">
        <f t="shared" si="597"/>
        <v>BX$620</v>
      </c>
      <c r="BY634" s="199" t="str">
        <f t="shared" si="597"/>
        <v>BY$620</v>
      </c>
      <c r="BZ634" s="199" t="str">
        <f t="shared" si="597"/>
        <v>BZ$620</v>
      </c>
      <c r="CA634" s="199" t="str">
        <f t="shared" si="597"/>
        <v>CA$620</v>
      </c>
      <c r="CB634" s="199" t="str">
        <f t="shared" si="597"/>
        <v>CB$620</v>
      </c>
      <c r="CC634" s="199" t="str">
        <f t="shared" si="597"/>
        <v>CC$620</v>
      </c>
      <c r="CD634" s="199" t="str">
        <f t="shared" si="597"/>
        <v>CD$620</v>
      </c>
      <c r="CE634" s="199" t="str">
        <f t="shared" si="597"/>
        <v>CE$620</v>
      </c>
      <c r="CF634" s="199" t="str">
        <f t="shared" ref="CF634:CK634" si="598">ADDRESS(ROW(CF620),COLUMN(CF620),2)</f>
        <v>CF$620</v>
      </c>
      <c r="CG634" s="199" t="str">
        <f t="shared" si="598"/>
        <v>CG$620</v>
      </c>
      <c r="CH634" s="199" t="str">
        <f t="shared" si="598"/>
        <v>CH$620</v>
      </c>
      <c r="CI634" s="199" t="str">
        <f t="shared" si="598"/>
        <v>CI$620</v>
      </c>
      <c r="CJ634" s="199" t="str">
        <f t="shared" si="598"/>
        <v>CJ$620</v>
      </c>
      <c r="CK634" s="199" t="str">
        <f t="shared" si="598"/>
        <v>CK$620</v>
      </c>
    </row>
    <row r="635" spans="2:89" x14ac:dyDescent="0.35">
      <c r="E635" s="8"/>
      <c r="H635" s="12"/>
      <c r="I635" s="60"/>
      <c r="J635" s="60"/>
      <c r="K635" s="15"/>
      <c r="L635" s="15"/>
      <c r="M635" s="15"/>
      <c r="N635" s="15"/>
      <c r="O635" s="15"/>
      <c r="P635" s="15"/>
      <c r="R635" s="15"/>
      <c r="S635" s="76"/>
      <c r="T635" s="76"/>
      <c r="U635" s="76"/>
      <c r="V635" s="76"/>
      <c r="W635" s="76"/>
      <c r="X635" s="76"/>
      <c r="Y635" s="76"/>
      <c r="Z635" s="76"/>
      <c r="AA635" s="76"/>
      <c r="AB635" s="76"/>
      <c r="AC635" s="76"/>
      <c r="AD635" s="76"/>
      <c r="AE635" s="76"/>
      <c r="AF635" s="76"/>
      <c r="AG635" s="76"/>
      <c r="AH635" s="76"/>
      <c r="AI635" s="76"/>
      <c r="AJ635" s="76"/>
      <c r="AK635" s="76"/>
      <c r="AL635" s="76"/>
      <c r="AM635" s="76"/>
      <c r="AN635" s="76"/>
      <c r="AO635" s="76"/>
      <c r="AP635" s="76"/>
      <c r="AQ635" s="76"/>
      <c r="AR635" s="76"/>
      <c r="AS635" s="76"/>
      <c r="AT635" s="76"/>
      <c r="AU635" s="76"/>
      <c r="AV635" s="76"/>
      <c r="AW635" s="76"/>
      <c r="AX635" s="76"/>
      <c r="AY635" s="76"/>
      <c r="AZ635" s="76"/>
      <c r="BA635" s="76"/>
      <c r="BB635" s="76"/>
      <c r="BC635" s="76"/>
      <c r="BD635" s="76"/>
      <c r="BE635" s="76"/>
      <c r="BF635" s="76"/>
      <c r="BG635" s="76"/>
      <c r="BH635" s="76"/>
      <c r="BI635" s="76"/>
      <c r="BJ635" s="76"/>
      <c r="BK635" s="76"/>
      <c r="BL635" s="76"/>
      <c r="BM635" s="76"/>
      <c r="BN635" s="76"/>
      <c r="BO635" s="76"/>
      <c r="BP635" s="76"/>
      <c r="BQ635" s="76"/>
      <c r="BR635" s="76"/>
      <c r="BS635" s="76"/>
      <c r="BT635" s="76"/>
      <c r="BU635" s="76"/>
      <c r="BV635" s="76"/>
      <c r="BW635" s="76"/>
      <c r="BX635" s="76"/>
      <c r="BY635" s="76"/>
      <c r="BZ635" s="76"/>
      <c r="CA635" s="76"/>
      <c r="CB635" s="76"/>
      <c r="CC635" s="76"/>
      <c r="CD635" s="76"/>
      <c r="CE635" s="76"/>
      <c r="CF635" s="76"/>
      <c r="CG635" s="76"/>
      <c r="CH635" s="76"/>
      <c r="CI635" s="76"/>
      <c r="CJ635" s="76"/>
      <c r="CK635" s="76"/>
    </row>
    <row r="636" spans="2:89" x14ac:dyDescent="0.35">
      <c r="B636" s="171" t="s">
        <v>490</v>
      </c>
      <c r="E636" s="8"/>
      <c r="H636" s="189"/>
      <c r="I636" s="190"/>
      <c r="J636" s="190"/>
      <c r="K636" s="191"/>
      <c r="L636" s="191"/>
      <c r="M636" s="191"/>
      <c r="N636" s="191"/>
      <c r="O636" s="191"/>
      <c r="P636" s="191"/>
      <c r="R636" s="191"/>
      <c r="S636" s="192"/>
      <c r="T636" s="192"/>
      <c r="U636" s="192"/>
      <c r="V636" s="192"/>
      <c r="W636" s="192"/>
      <c r="X636" s="192"/>
      <c r="Y636" s="192"/>
      <c r="Z636" s="192"/>
      <c r="AA636" s="192"/>
      <c r="AB636" s="192"/>
      <c r="AC636" s="192"/>
      <c r="AD636" s="192"/>
      <c r="AE636" s="192"/>
      <c r="AF636" s="192"/>
      <c r="AG636" s="192"/>
      <c r="AH636" s="192"/>
      <c r="AI636" s="192"/>
      <c r="AJ636" s="192"/>
      <c r="AK636" s="192"/>
      <c r="AL636" s="192"/>
      <c r="AM636" s="192"/>
      <c r="AN636" s="192"/>
      <c r="AO636" s="192"/>
      <c r="AP636" s="192"/>
      <c r="AQ636" s="192"/>
      <c r="AR636" s="192"/>
      <c r="AS636" s="192"/>
      <c r="AT636" s="192"/>
      <c r="AU636" s="192"/>
      <c r="AV636" s="192"/>
      <c r="AW636" s="192"/>
      <c r="AX636" s="192"/>
      <c r="AY636" s="192"/>
      <c r="AZ636" s="192"/>
      <c r="BA636" s="192"/>
      <c r="BB636" s="192"/>
      <c r="BC636" s="192"/>
      <c r="BD636" s="192"/>
      <c r="BE636" s="192"/>
      <c r="BF636" s="192"/>
      <c r="BG636" s="192"/>
      <c r="BH636" s="192"/>
      <c r="BI636" s="192"/>
      <c r="BJ636" s="192"/>
      <c r="BK636" s="192"/>
      <c r="BL636" s="192"/>
      <c r="BM636" s="192"/>
      <c r="BN636" s="192"/>
      <c r="BO636" s="192"/>
      <c r="BP636" s="192"/>
      <c r="BQ636" s="192"/>
      <c r="BR636" s="192"/>
      <c r="BS636" s="192"/>
      <c r="BT636" s="192"/>
      <c r="BU636" s="192"/>
      <c r="BV636" s="192"/>
      <c r="BW636" s="192"/>
      <c r="BX636" s="192"/>
      <c r="BY636" s="192"/>
      <c r="BZ636" s="192"/>
      <c r="CA636" s="192"/>
      <c r="CB636" s="192"/>
      <c r="CC636" s="192"/>
      <c r="CD636" s="192"/>
      <c r="CE636" s="192"/>
      <c r="CF636" s="192"/>
      <c r="CG636" s="192"/>
      <c r="CH636" s="192"/>
      <c r="CI636" s="192"/>
      <c r="CJ636" s="192"/>
      <c r="CK636" s="192"/>
    </row>
    <row r="637" spans="2:89" x14ac:dyDescent="0.35">
      <c r="B637" s="171" t="s">
        <v>492</v>
      </c>
      <c r="E637" s="8"/>
      <c r="H637" s="170"/>
      <c r="I637" s="172"/>
      <c r="J637" s="172"/>
      <c r="K637" s="193"/>
      <c r="L637" s="193"/>
      <c r="M637" s="193"/>
      <c r="N637" s="193"/>
      <c r="O637" s="193"/>
      <c r="P637" s="193"/>
      <c r="R637" s="194"/>
      <c r="S637" s="170"/>
      <c r="T637" s="170"/>
      <c r="U637" s="170"/>
      <c r="V637" s="170"/>
      <c r="W637" s="170"/>
      <c r="X637" s="170"/>
      <c r="Y637" s="170"/>
      <c r="Z637" s="170"/>
      <c r="AA637" s="170"/>
      <c r="AB637" s="170"/>
      <c r="AC637" s="170"/>
      <c r="AD637" s="170"/>
      <c r="AE637" s="170"/>
      <c r="AF637" s="170"/>
      <c r="AG637" s="170"/>
      <c r="AH637" s="170"/>
      <c r="AI637" s="170"/>
      <c r="AJ637" s="170"/>
      <c r="AK637" s="170"/>
      <c r="AL637" s="170"/>
      <c r="AM637" s="170"/>
      <c r="AN637" s="170"/>
      <c r="AO637" s="170"/>
      <c r="AP637" s="170"/>
      <c r="AQ637" s="170"/>
      <c r="AR637" s="170"/>
      <c r="AS637" s="170"/>
      <c r="AT637" s="170"/>
      <c r="AU637" s="170"/>
      <c r="AV637" s="170"/>
      <c r="AW637" s="170"/>
      <c r="AX637" s="170"/>
      <c r="AY637" s="170"/>
      <c r="AZ637" s="170"/>
      <c r="BA637" s="170"/>
      <c r="BB637" s="170"/>
      <c r="BC637" s="170"/>
      <c r="BD637" s="170"/>
      <c r="BE637" s="170"/>
      <c r="BF637" s="170"/>
      <c r="BG637" s="170"/>
      <c r="BH637" s="170"/>
      <c r="BI637" s="170"/>
      <c r="BJ637" s="170"/>
      <c r="BK637" s="170"/>
      <c r="BL637" s="170"/>
      <c r="BM637" s="170"/>
      <c r="BN637" s="170"/>
      <c r="BO637" s="170"/>
      <c r="BP637" s="170"/>
      <c r="BQ637" s="170"/>
      <c r="BR637" s="170"/>
      <c r="BS637" s="170"/>
      <c r="BT637" s="170"/>
      <c r="BU637" s="170"/>
      <c r="BV637" s="170"/>
      <c r="BW637" s="170"/>
      <c r="BX637" s="170"/>
      <c r="BY637" s="170"/>
      <c r="BZ637" s="170"/>
      <c r="CA637" s="170"/>
      <c r="CB637" s="170"/>
      <c r="CC637" s="170"/>
      <c r="CD637" s="170"/>
      <c r="CE637" s="170"/>
      <c r="CF637" s="170"/>
      <c r="CG637" s="170"/>
      <c r="CH637" s="170"/>
      <c r="CI637" s="170"/>
      <c r="CJ637" s="170"/>
      <c r="CK637" s="170"/>
    </row>
    <row r="638" spans="2:89" x14ac:dyDescent="0.35">
      <c r="B638" s="171" t="s">
        <v>461</v>
      </c>
      <c r="E638" s="8"/>
      <c r="H638" s="170"/>
      <c r="I638" s="172"/>
      <c r="J638" s="172"/>
      <c r="K638" s="193"/>
      <c r="L638" s="193"/>
      <c r="M638" s="193"/>
      <c r="N638" s="193"/>
      <c r="O638" s="193"/>
      <c r="P638" s="193"/>
      <c r="R638" s="194"/>
      <c r="S638" s="195" t="str">
        <f t="shared" ref="S638:AX638" si="599">S$20</f>
        <v>S$16</v>
      </c>
      <c r="T638" s="195" t="str">
        <f t="shared" si="599"/>
        <v>T$16</v>
      </c>
      <c r="U638" s="195" t="str">
        <f t="shared" si="599"/>
        <v>U$16</v>
      </c>
      <c r="V638" s="195" t="str">
        <f t="shared" si="599"/>
        <v>V$16</v>
      </c>
      <c r="W638" s="195" t="str">
        <f t="shared" si="599"/>
        <v>W$16</v>
      </c>
      <c r="X638" s="195" t="str">
        <f t="shared" si="599"/>
        <v>X$16</v>
      </c>
      <c r="Y638" s="195" t="str">
        <f t="shared" si="599"/>
        <v>Y$16</v>
      </c>
      <c r="Z638" s="195" t="str">
        <f t="shared" si="599"/>
        <v>Z$16</v>
      </c>
      <c r="AA638" s="195" t="str">
        <f t="shared" si="599"/>
        <v>AA$16</v>
      </c>
      <c r="AB638" s="195" t="str">
        <f t="shared" si="599"/>
        <v>AB$16</v>
      </c>
      <c r="AC638" s="195" t="str">
        <f t="shared" si="599"/>
        <v>AC$16</v>
      </c>
      <c r="AD638" s="195" t="str">
        <f t="shared" si="599"/>
        <v>AD$16</v>
      </c>
      <c r="AE638" s="195" t="str">
        <f t="shared" si="599"/>
        <v>AE$16</v>
      </c>
      <c r="AF638" s="195" t="str">
        <f t="shared" si="599"/>
        <v>AF$16</v>
      </c>
      <c r="AG638" s="195" t="str">
        <f t="shared" si="599"/>
        <v>AG$16</v>
      </c>
      <c r="AH638" s="195" t="str">
        <f t="shared" si="599"/>
        <v>AH$16</v>
      </c>
      <c r="AI638" s="195" t="str">
        <f t="shared" si="599"/>
        <v>AI$16</v>
      </c>
      <c r="AJ638" s="195" t="str">
        <f t="shared" si="599"/>
        <v>AJ$16</v>
      </c>
      <c r="AK638" s="195" t="str">
        <f t="shared" si="599"/>
        <v>AK$16</v>
      </c>
      <c r="AL638" s="195" t="str">
        <f t="shared" si="599"/>
        <v>AL$16</v>
      </c>
      <c r="AM638" s="195" t="str">
        <f t="shared" si="599"/>
        <v>AM$16</v>
      </c>
      <c r="AN638" s="195" t="str">
        <f t="shared" si="599"/>
        <v>AN$16</v>
      </c>
      <c r="AO638" s="195" t="str">
        <f t="shared" si="599"/>
        <v>AO$16</v>
      </c>
      <c r="AP638" s="195" t="str">
        <f t="shared" si="599"/>
        <v>AP$16</v>
      </c>
      <c r="AQ638" s="195" t="str">
        <f t="shared" si="599"/>
        <v>AQ$16</v>
      </c>
      <c r="AR638" s="195" t="str">
        <f t="shared" si="599"/>
        <v>AR$16</v>
      </c>
      <c r="AS638" s="195" t="str">
        <f t="shared" si="599"/>
        <v>AS$16</v>
      </c>
      <c r="AT638" s="195" t="str">
        <f t="shared" si="599"/>
        <v>AT$16</v>
      </c>
      <c r="AU638" s="195" t="str">
        <f t="shared" si="599"/>
        <v>AU$16</v>
      </c>
      <c r="AV638" s="195" t="str">
        <f t="shared" si="599"/>
        <v>AV$16</v>
      </c>
      <c r="AW638" s="195" t="str">
        <f t="shared" si="599"/>
        <v>AW$16</v>
      </c>
      <c r="AX638" s="195" t="str">
        <f t="shared" si="599"/>
        <v>AX$16</v>
      </c>
      <c r="AY638" s="195" t="str">
        <f t="shared" ref="AY638:CD638" si="600">AY$20</f>
        <v>AY$16</v>
      </c>
      <c r="AZ638" s="195" t="str">
        <f t="shared" si="600"/>
        <v>AZ$16</v>
      </c>
      <c r="BA638" s="195" t="str">
        <f t="shared" si="600"/>
        <v>BA$16</v>
      </c>
      <c r="BB638" s="195" t="str">
        <f t="shared" si="600"/>
        <v>BB$16</v>
      </c>
      <c r="BC638" s="195" t="str">
        <f t="shared" si="600"/>
        <v>BC$16</v>
      </c>
      <c r="BD638" s="195" t="str">
        <f t="shared" si="600"/>
        <v>BD$16</v>
      </c>
      <c r="BE638" s="195" t="str">
        <f t="shared" si="600"/>
        <v>BE$16</v>
      </c>
      <c r="BF638" s="195" t="str">
        <f t="shared" si="600"/>
        <v>BF$16</v>
      </c>
      <c r="BG638" s="195" t="str">
        <f t="shared" si="600"/>
        <v>BG$16</v>
      </c>
      <c r="BH638" s="195" t="str">
        <f t="shared" si="600"/>
        <v>BH$16</v>
      </c>
      <c r="BI638" s="195" t="str">
        <f t="shared" si="600"/>
        <v>BI$16</v>
      </c>
      <c r="BJ638" s="195" t="str">
        <f t="shared" si="600"/>
        <v>BJ$16</v>
      </c>
      <c r="BK638" s="195" t="str">
        <f t="shared" si="600"/>
        <v>BK$16</v>
      </c>
      <c r="BL638" s="195" t="str">
        <f t="shared" si="600"/>
        <v>BL$16</v>
      </c>
      <c r="BM638" s="195" t="str">
        <f t="shared" si="600"/>
        <v>BM$16</v>
      </c>
      <c r="BN638" s="195" t="str">
        <f t="shared" si="600"/>
        <v>BN$16</v>
      </c>
      <c r="BO638" s="195" t="str">
        <f t="shared" si="600"/>
        <v>BO$16</v>
      </c>
      <c r="BP638" s="195" t="str">
        <f t="shared" si="600"/>
        <v>BP$16</v>
      </c>
      <c r="BQ638" s="195" t="str">
        <f t="shared" si="600"/>
        <v>BQ$16</v>
      </c>
      <c r="BR638" s="195" t="str">
        <f t="shared" si="600"/>
        <v>BR$16</v>
      </c>
      <c r="BS638" s="195" t="str">
        <f t="shared" si="600"/>
        <v>BS$16</v>
      </c>
      <c r="BT638" s="195" t="str">
        <f t="shared" si="600"/>
        <v>BT$16</v>
      </c>
      <c r="BU638" s="195" t="str">
        <f t="shared" si="600"/>
        <v>BU$16</v>
      </c>
      <c r="BV638" s="195" t="str">
        <f t="shared" si="600"/>
        <v>BV$16</v>
      </c>
      <c r="BW638" s="195" t="str">
        <f t="shared" si="600"/>
        <v>BW$16</v>
      </c>
      <c r="BX638" s="195" t="str">
        <f t="shared" si="600"/>
        <v>BX$16</v>
      </c>
      <c r="BY638" s="195" t="str">
        <f t="shared" si="600"/>
        <v>BY$16</v>
      </c>
      <c r="BZ638" s="195" t="str">
        <f t="shared" si="600"/>
        <v>BZ$16</v>
      </c>
      <c r="CA638" s="195" t="str">
        <f t="shared" si="600"/>
        <v>CA$16</v>
      </c>
      <c r="CB638" s="195" t="str">
        <f t="shared" si="600"/>
        <v>CB$16</v>
      </c>
      <c r="CC638" s="195" t="str">
        <f t="shared" si="600"/>
        <v>CC$16</v>
      </c>
      <c r="CD638" s="195" t="str">
        <f t="shared" si="600"/>
        <v>CD$16</v>
      </c>
      <c r="CE638" s="195" t="str">
        <f t="shared" ref="CE638:CK638" si="601">CE$20</f>
        <v>CE$16</v>
      </c>
      <c r="CF638" s="195" t="str">
        <f t="shared" si="601"/>
        <v>CF$16</v>
      </c>
      <c r="CG638" s="195" t="str">
        <f t="shared" si="601"/>
        <v>CG$16</v>
      </c>
      <c r="CH638" s="195" t="str">
        <f t="shared" si="601"/>
        <v>CH$16</v>
      </c>
      <c r="CI638" s="195" t="str">
        <f t="shared" si="601"/>
        <v>CI$16</v>
      </c>
      <c r="CJ638" s="195" t="str">
        <f t="shared" si="601"/>
        <v>CJ$16</v>
      </c>
      <c r="CK638" s="195" t="str">
        <f t="shared" si="601"/>
        <v>CK$16</v>
      </c>
    </row>
    <row r="639" spans="2:89" x14ac:dyDescent="0.35">
      <c r="B639" s="171" t="s">
        <v>462</v>
      </c>
      <c r="E639" s="8"/>
      <c r="H639" s="196"/>
      <c r="I639" s="197"/>
      <c r="J639" s="197"/>
      <c r="K639" s="198"/>
      <c r="L639" s="198"/>
      <c r="M639" s="198"/>
      <c r="N639" s="198"/>
      <c r="O639" s="198"/>
      <c r="P639" s="198"/>
      <c r="R639" s="198"/>
      <c r="S639" s="195" t="str">
        <f t="shared" ref="S639:AX639" si="602">S$21</f>
        <v>S$17</v>
      </c>
      <c r="T639" s="195" t="str">
        <f t="shared" si="602"/>
        <v>T$17</v>
      </c>
      <c r="U639" s="195" t="str">
        <f t="shared" si="602"/>
        <v>U$17</v>
      </c>
      <c r="V639" s="195" t="str">
        <f t="shared" si="602"/>
        <v>V$17</v>
      </c>
      <c r="W639" s="195" t="str">
        <f t="shared" si="602"/>
        <v>W$17</v>
      </c>
      <c r="X639" s="195" t="str">
        <f t="shared" si="602"/>
        <v>X$17</v>
      </c>
      <c r="Y639" s="195" t="str">
        <f t="shared" si="602"/>
        <v>Y$17</v>
      </c>
      <c r="Z639" s="195" t="str">
        <f t="shared" si="602"/>
        <v>Z$17</v>
      </c>
      <c r="AA639" s="195" t="str">
        <f t="shared" si="602"/>
        <v>AA$17</v>
      </c>
      <c r="AB639" s="195" t="str">
        <f t="shared" si="602"/>
        <v>AB$17</v>
      </c>
      <c r="AC639" s="195" t="str">
        <f t="shared" si="602"/>
        <v>AC$17</v>
      </c>
      <c r="AD639" s="195" t="str">
        <f t="shared" si="602"/>
        <v>AD$17</v>
      </c>
      <c r="AE639" s="195" t="str">
        <f t="shared" si="602"/>
        <v>AE$17</v>
      </c>
      <c r="AF639" s="195" t="str">
        <f t="shared" si="602"/>
        <v>AF$17</v>
      </c>
      <c r="AG639" s="195" t="str">
        <f t="shared" si="602"/>
        <v>AG$17</v>
      </c>
      <c r="AH639" s="195" t="str">
        <f t="shared" si="602"/>
        <v>AH$17</v>
      </c>
      <c r="AI639" s="195" t="str">
        <f t="shared" si="602"/>
        <v>AI$17</v>
      </c>
      <c r="AJ639" s="195" t="str">
        <f t="shared" si="602"/>
        <v>AJ$17</v>
      </c>
      <c r="AK639" s="195" t="str">
        <f t="shared" si="602"/>
        <v>AK$17</v>
      </c>
      <c r="AL639" s="195" t="str">
        <f t="shared" si="602"/>
        <v>AL$17</v>
      </c>
      <c r="AM639" s="195" t="str">
        <f t="shared" si="602"/>
        <v>AM$17</v>
      </c>
      <c r="AN639" s="195" t="str">
        <f t="shared" si="602"/>
        <v>AN$17</v>
      </c>
      <c r="AO639" s="195" t="str">
        <f t="shared" si="602"/>
        <v>AO$17</v>
      </c>
      <c r="AP639" s="195" t="str">
        <f t="shared" si="602"/>
        <v>AP$17</v>
      </c>
      <c r="AQ639" s="195" t="str">
        <f t="shared" si="602"/>
        <v>AQ$17</v>
      </c>
      <c r="AR639" s="195" t="str">
        <f t="shared" si="602"/>
        <v>AR$17</v>
      </c>
      <c r="AS639" s="195" t="str">
        <f t="shared" si="602"/>
        <v>AS$17</v>
      </c>
      <c r="AT639" s="195" t="str">
        <f t="shared" si="602"/>
        <v>AT$17</v>
      </c>
      <c r="AU639" s="195" t="str">
        <f t="shared" si="602"/>
        <v>AU$17</v>
      </c>
      <c r="AV639" s="195" t="str">
        <f t="shared" si="602"/>
        <v>AV$17</v>
      </c>
      <c r="AW639" s="195" t="str">
        <f t="shared" si="602"/>
        <v>AW$17</v>
      </c>
      <c r="AX639" s="195" t="str">
        <f t="shared" si="602"/>
        <v>AX$17</v>
      </c>
      <c r="AY639" s="195" t="str">
        <f t="shared" ref="AY639:CD639" si="603">AY$21</f>
        <v>AY$17</v>
      </c>
      <c r="AZ639" s="195" t="str">
        <f t="shared" si="603"/>
        <v>AZ$17</v>
      </c>
      <c r="BA639" s="195" t="str">
        <f t="shared" si="603"/>
        <v>BA$17</v>
      </c>
      <c r="BB639" s="195" t="str">
        <f t="shared" si="603"/>
        <v>BB$17</v>
      </c>
      <c r="BC639" s="195" t="str">
        <f t="shared" si="603"/>
        <v>BC$17</v>
      </c>
      <c r="BD639" s="195" t="str">
        <f t="shared" si="603"/>
        <v>BD$17</v>
      </c>
      <c r="BE639" s="195" t="str">
        <f t="shared" si="603"/>
        <v>BE$17</v>
      </c>
      <c r="BF639" s="195" t="str">
        <f t="shared" si="603"/>
        <v>BF$17</v>
      </c>
      <c r="BG639" s="195" t="str">
        <f t="shared" si="603"/>
        <v>BG$17</v>
      </c>
      <c r="BH639" s="195" t="str">
        <f t="shared" si="603"/>
        <v>BH$17</v>
      </c>
      <c r="BI639" s="195" t="str">
        <f t="shared" si="603"/>
        <v>BI$17</v>
      </c>
      <c r="BJ639" s="195" t="str">
        <f t="shared" si="603"/>
        <v>BJ$17</v>
      </c>
      <c r="BK639" s="195" t="str">
        <f t="shared" si="603"/>
        <v>BK$17</v>
      </c>
      <c r="BL639" s="195" t="str">
        <f t="shared" si="603"/>
        <v>BL$17</v>
      </c>
      <c r="BM639" s="195" t="str">
        <f t="shared" si="603"/>
        <v>BM$17</v>
      </c>
      <c r="BN639" s="195" t="str">
        <f t="shared" si="603"/>
        <v>BN$17</v>
      </c>
      <c r="BO639" s="195" t="str">
        <f t="shared" si="603"/>
        <v>BO$17</v>
      </c>
      <c r="BP639" s="195" t="str">
        <f t="shared" si="603"/>
        <v>BP$17</v>
      </c>
      <c r="BQ639" s="195" t="str">
        <f t="shared" si="603"/>
        <v>BQ$17</v>
      </c>
      <c r="BR639" s="195" t="str">
        <f t="shared" si="603"/>
        <v>BR$17</v>
      </c>
      <c r="BS639" s="195" t="str">
        <f t="shared" si="603"/>
        <v>BS$17</v>
      </c>
      <c r="BT639" s="195" t="str">
        <f t="shared" si="603"/>
        <v>BT$17</v>
      </c>
      <c r="BU639" s="195" t="str">
        <f t="shared" si="603"/>
        <v>BU$17</v>
      </c>
      <c r="BV639" s="195" t="str">
        <f t="shared" si="603"/>
        <v>BV$17</v>
      </c>
      <c r="BW639" s="195" t="str">
        <f t="shared" si="603"/>
        <v>BW$17</v>
      </c>
      <c r="BX639" s="195" t="str">
        <f t="shared" si="603"/>
        <v>BX$17</v>
      </c>
      <c r="BY639" s="195" t="str">
        <f t="shared" si="603"/>
        <v>BY$17</v>
      </c>
      <c r="BZ639" s="195" t="str">
        <f t="shared" si="603"/>
        <v>BZ$17</v>
      </c>
      <c r="CA639" s="195" t="str">
        <f t="shared" si="603"/>
        <v>CA$17</v>
      </c>
      <c r="CB639" s="195" t="str">
        <f t="shared" si="603"/>
        <v>CB$17</v>
      </c>
      <c r="CC639" s="195" t="str">
        <f t="shared" si="603"/>
        <v>CC$17</v>
      </c>
      <c r="CD639" s="195" t="str">
        <f t="shared" si="603"/>
        <v>CD$17</v>
      </c>
      <c r="CE639" s="195" t="str">
        <f t="shared" ref="CE639:CK639" si="604">CE$21</f>
        <v>CE$17</v>
      </c>
      <c r="CF639" s="195" t="str">
        <f t="shared" si="604"/>
        <v>CF$17</v>
      </c>
      <c r="CG639" s="195" t="str">
        <f t="shared" si="604"/>
        <v>CG$17</v>
      </c>
      <c r="CH639" s="195" t="str">
        <f t="shared" si="604"/>
        <v>CH$17</v>
      </c>
      <c r="CI639" s="195" t="str">
        <f t="shared" si="604"/>
        <v>CI$17</v>
      </c>
      <c r="CJ639" s="195" t="str">
        <f t="shared" si="604"/>
        <v>CJ$17</v>
      </c>
      <c r="CK639" s="195" t="str">
        <f t="shared" si="604"/>
        <v>CK$17</v>
      </c>
    </row>
    <row r="640" spans="2:89" x14ac:dyDescent="0.35">
      <c r="B640" s="171" t="s">
        <v>491</v>
      </c>
      <c r="E640" s="8"/>
      <c r="H640" s="196"/>
      <c r="I640" s="197"/>
      <c r="J640" s="197"/>
      <c r="K640" s="198"/>
      <c r="L640" s="198"/>
      <c r="M640" s="198"/>
      <c r="N640" s="198"/>
      <c r="O640" s="198"/>
      <c r="P640" s="198"/>
      <c r="R640" s="198"/>
      <c r="S640" s="186"/>
      <c r="T640" s="186"/>
      <c r="U640" s="186"/>
      <c r="V640" s="186"/>
      <c r="W640" s="186"/>
      <c r="X640" s="186"/>
      <c r="Y640" s="186"/>
      <c r="Z640" s="186"/>
      <c r="AA640" s="186"/>
      <c r="AB640" s="186"/>
      <c r="AC640" s="186"/>
      <c r="AD640" s="186"/>
      <c r="AE640" s="186"/>
      <c r="AF640" s="186"/>
      <c r="AG640" s="186"/>
      <c r="AH640" s="186"/>
      <c r="AI640" s="186"/>
      <c r="AJ640" s="186"/>
      <c r="AK640" s="186"/>
      <c r="AL640" s="186"/>
      <c r="AM640" s="186"/>
      <c r="AN640" s="186"/>
      <c r="AO640" s="186"/>
      <c r="AP640" s="186"/>
      <c r="AQ640" s="186"/>
      <c r="AR640" s="186"/>
      <c r="AS640" s="186"/>
      <c r="AT640" s="186"/>
      <c r="AU640" s="186"/>
      <c r="AV640" s="186"/>
      <c r="AW640" s="186"/>
      <c r="AX640" s="186"/>
      <c r="AY640" s="186"/>
      <c r="AZ640" s="186"/>
      <c r="BA640" s="186"/>
      <c r="BB640" s="186"/>
      <c r="BC640" s="186"/>
      <c r="BD640" s="186"/>
      <c r="BE640" s="186"/>
      <c r="BF640" s="186"/>
      <c r="BG640" s="186"/>
      <c r="BH640" s="186"/>
      <c r="BI640" s="186"/>
      <c r="BJ640" s="186"/>
      <c r="BK640" s="186"/>
      <c r="BL640" s="186"/>
      <c r="BM640" s="186"/>
      <c r="BN640" s="186"/>
      <c r="BO640" s="186"/>
      <c r="BP640" s="186"/>
      <c r="BQ640" s="186"/>
      <c r="BR640" s="186"/>
      <c r="BS640" s="186"/>
      <c r="BT640" s="186"/>
      <c r="BU640" s="186"/>
      <c r="BV640" s="186"/>
      <c r="BW640" s="186"/>
      <c r="BX640" s="186"/>
      <c r="BY640" s="186"/>
      <c r="BZ640" s="186"/>
      <c r="CA640" s="186"/>
      <c r="CB640" s="186"/>
      <c r="CC640" s="186"/>
      <c r="CD640" s="186"/>
      <c r="CE640" s="186"/>
      <c r="CF640" s="186"/>
      <c r="CG640" s="186"/>
      <c r="CH640" s="186"/>
      <c r="CI640" s="186"/>
      <c r="CJ640" s="186"/>
      <c r="CK640" s="186"/>
    </row>
    <row r="641" spans="2:89" x14ac:dyDescent="0.35">
      <c r="B641" s="171" t="s">
        <v>505</v>
      </c>
      <c r="E641" s="8"/>
      <c r="H641" s="196"/>
      <c r="I641" s="197"/>
      <c r="J641" s="197"/>
      <c r="K641" s="198"/>
      <c r="L641" s="198"/>
      <c r="M641" s="198"/>
      <c r="N641" s="198"/>
      <c r="O641" s="198"/>
      <c r="P641" s="198"/>
      <c r="R641" s="198"/>
      <c r="S641" s="186"/>
      <c r="T641" s="186"/>
      <c r="U641" s="186"/>
      <c r="V641" s="186"/>
      <c r="W641" s="186"/>
      <c r="X641" s="186"/>
      <c r="Y641" s="186"/>
      <c r="Z641" s="186"/>
      <c r="AA641" s="186"/>
      <c r="AB641" s="186"/>
      <c r="AC641" s="186"/>
      <c r="AD641" s="186"/>
      <c r="AE641" s="186"/>
      <c r="AF641" s="186"/>
      <c r="AG641" s="186"/>
      <c r="AH641" s="186"/>
      <c r="AI641" s="186"/>
      <c r="AJ641" s="186"/>
      <c r="AK641" s="186"/>
      <c r="AL641" s="186"/>
      <c r="AM641" s="186"/>
      <c r="AN641" s="186"/>
      <c r="AO641" s="186"/>
      <c r="AP641" s="186"/>
      <c r="AQ641" s="186"/>
      <c r="AR641" s="186"/>
      <c r="AS641" s="186"/>
      <c r="AT641" s="186"/>
      <c r="AU641" s="186"/>
      <c r="AV641" s="186"/>
      <c r="AW641" s="186"/>
      <c r="AX641" s="186"/>
      <c r="AY641" s="186"/>
      <c r="AZ641" s="186"/>
      <c r="BA641" s="186"/>
      <c r="BB641" s="186"/>
      <c r="BC641" s="186"/>
      <c r="BD641" s="186"/>
      <c r="BE641" s="186"/>
      <c r="BF641" s="186"/>
      <c r="BG641" s="186"/>
      <c r="BH641" s="186"/>
      <c r="BI641" s="186"/>
      <c r="BJ641" s="186"/>
      <c r="BK641" s="186"/>
      <c r="BL641" s="186"/>
      <c r="BM641" s="186"/>
      <c r="BN641" s="186"/>
      <c r="BO641" s="186"/>
      <c r="BP641" s="186"/>
      <c r="BQ641" s="186"/>
      <c r="BR641" s="186"/>
      <c r="BS641" s="186"/>
      <c r="BT641" s="186"/>
      <c r="BU641" s="186"/>
      <c r="BV641" s="186"/>
      <c r="BW641" s="186"/>
      <c r="BX641" s="186"/>
      <c r="BY641" s="186"/>
      <c r="BZ641" s="186"/>
      <c r="CA641" s="186"/>
      <c r="CB641" s="186"/>
      <c r="CC641" s="186"/>
      <c r="CD641" s="186"/>
      <c r="CE641" s="186"/>
      <c r="CF641" s="186"/>
      <c r="CG641" s="186"/>
      <c r="CH641" s="186"/>
      <c r="CI641" s="186"/>
      <c r="CJ641" s="186"/>
      <c r="CK641" s="186"/>
    </row>
    <row r="642" spans="2:89" x14ac:dyDescent="0.35">
      <c r="B642" s="171" t="s">
        <v>463</v>
      </c>
      <c r="E642" s="8"/>
      <c r="H642" s="196"/>
      <c r="I642" s="197"/>
      <c r="J642" s="197"/>
      <c r="K642" s="198"/>
      <c r="L642" s="198"/>
      <c r="M642" s="198"/>
      <c r="N642" s="198"/>
      <c r="O642" s="198"/>
      <c r="P642" s="198"/>
      <c r="R642" s="198"/>
      <c r="S642" s="186" t="str">
        <f t="shared" ref="S642:AX642" si="605">S$22</f>
        <v>S$18</v>
      </c>
      <c r="T642" s="186" t="str">
        <f t="shared" si="605"/>
        <v>T$18</v>
      </c>
      <c r="U642" s="186" t="str">
        <f t="shared" si="605"/>
        <v>U$18</v>
      </c>
      <c r="V642" s="186" t="str">
        <f t="shared" si="605"/>
        <v>V$18</v>
      </c>
      <c r="W642" s="186" t="str">
        <f t="shared" si="605"/>
        <v>W$18</v>
      </c>
      <c r="X642" s="186" t="str">
        <f t="shared" si="605"/>
        <v>X$18</v>
      </c>
      <c r="Y642" s="186" t="str">
        <f t="shared" si="605"/>
        <v>Y$18</v>
      </c>
      <c r="Z642" s="186" t="str">
        <f t="shared" si="605"/>
        <v>Z$18</v>
      </c>
      <c r="AA642" s="186" t="str">
        <f t="shared" si="605"/>
        <v>AA$18</v>
      </c>
      <c r="AB642" s="186" t="str">
        <f t="shared" si="605"/>
        <v>AB$18</v>
      </c>
      <c r="AC642" s="186" t="str">
        <f t="shared" si="605"/>
        <v>AC$18</v>
      </c>
      <c r="AD642" s="186" t="str">
        <f t="shared" si="605"/>
        <v>AD$18</v>
      </c>
      <c r="AE642" s="186" t="str">
        <f t="shared" si="605"/>
        <v>AE$18</v>
      </c>
      <c r="AF642" s="186" t="str">
        <f t="shared" si="605"/>
        <v>AF$18</v>
      </c>
      <c r="AG642" s="186" t="str">
        <f t="shared" si="605"/>
        <v>AG$18</v>
      </c>
      <c r="AH642" s="186" t="str">
        <f t="shared" si="605"/>
        <v>AH$18</v>
      </c>
      <c r="AI642" s="186" t="str">
        <f t="shared" si="605"/>
        <v>AI$18</v>
      </c>
      <c r="AJ642" s="186" t="str">
        <f t="shared" si="605"/>
        <v>AJ$18</v>
      </c>
      <c r="AK642" s="186" t="str">
        <f t="shared" si="605"/>
        <v>AK$18</v>
      </c>
      <c r="AL642" s="186" t="str">
        <f t="shared" si="605"/>
        <v>AL$18</v>
      </c>
      <c r="AM642" s="186" t="str">
        <f t="shared" si="605"/>
        <v>AM$18</v>
      </c>
      <c r="AN642" s="186" t="str">
        <f t="shared" si="605"/>
        <v>AN$18</v>
      </c>
      <c r="AO642" s="186" t="str">
        <f t="shared" si="605"/>
        <v>AO$18</v>
      </c>
      <c r="AP642" s="186" t="str">
        <f t="shared" si="605"/>
        <v>AP$18</v>
      </c>
      <c r="AQ642" s="186" t="str">
        <f t="shared" si="605"/>
        <v>AQ$18</v>
      </c>
      <c r="AR642" s="186" t="str">
        <f t="shared" si="605"/>
        <v>AR$18</v>
      </c>
      <c r="AS642" s="186" t="str">
        <f t="shared" si="605"/>
        <v>AS$18</v>
      </c>
      <c r="AT642" s="186" t="str">
        <f t="shared" si="605"/>
        <v>AT$18</v>
      </c>
      <c r="AU642" s="186" t="str">
        <f t="shared" si="605"/>
        <v>AU$18</v>
      </c>
      <c r="AV642" s="186" t="str">
        <f t="shared" si="605"/>
        <v>AV$18</v>
      </c>
      <c r="AW642" s="186" t="str">
        <f t="shared" si="605"/>
        <v>AW$18</v>
      </c>
      <c r="AX642" s="186" t="str">
        <f t="shared" si="605"/>
        <v>AX$18</v>
      </c>
      <c r="AY642" s="186" t="str">
        <f t="shared" ref="AY642:CD642" si="606">AY$22</f>
        <v>AY$18</v>
      </c>
      <c r="AZ642" s="186" t="str">
        <f t="shared" si="606"/>
        <v>AZ$18</v>
      </c>
      <c r="BA642" s="186" t="str">
        <f t="shared" si="606"/>
        <v>BA$18</v>
      </c>
      <c r="BB642" s="186" t="str">
        <f t="shared" si="606"/>
        <v>BB$18</v>
      </c>
      <c r="BC642" s="186" t="str">
        <f t="shared" si="606"/>
        <v>BC$18</v>
      </c>
      <c r="BD642" s="186" t="str">
        <f t="shared" si="606"/>
        <v>BD$18</v>
      </c>
      <c r="BE642" s="186" t="str">
        <f t="shared" si="606"/>
        <v>BE$18</v>
      </c>
      <c r="BF642" s="186" t="str">
        <f t="shared" si="606"/>
        <v>BF$18</v>
      </c>
      <c r="BG642" s="186" t="str">
        <f t="shared" si="606"/>
        <v>BG$18</v>
      </c>
      <c r="BH642" s="186" t="str">
        <f t="shared" si="606"/>
        <v>BH$18</v>
      </c>
      <c r="BI642" s="186" t="str">
        <f t="shared" si="606"/>
        <v>BI$18</v>
      </c>
      <c r="BJ642" s="186" t="str">
        <f t="shared" si="606"/>
        <v>BJ$18</v>
      </c>
      <c r="BK642" s="186" t="str">
        <f t="shared" si="606"/>
        <v>BK$18</v>
      </c>
      <c r="BL642" s="186" t="str">
        <f t="shared" si="606"/>
        <v>BL$18</v>
      </c>
      <c r="BM642" s="186" t="str">
        <f t="shared" si="606"/>
        <v>BM$18</v>
      </c>
      <c r="BN642" s="186" t="str">
        <f t="shared" si="606"/>
        <v>BN$18</v>
      </c>
      <c r="BO642" s="186" t="str">
        <f t="shared" si="606"/>
        <v>BO$18</v>
      </c>
      <c r="BP642" s="186" t="str">
        <f t="shared" si="606"/>
        <v>BP$18</v>
      </c>
      <c r="BQ642" s="186" t="str">
        <f t="shared" si="606"/>
        <v>BQ$18</v>
      </c>
      <c r="BR642" s="186" t="str">
        <f t="shared" si="606"/>
        <v>BR$18</v>
      </c>
      <c r="BS642" s="186" t="str">
        <f t="shared" si="606"/>
        <v>BS$18</v>
      </c>
      <c r="BT642" s="186" t="str">
        <f t="shared" si="606"/>
        <v>BT$18</v>
      </c>
      <c r="BU642" s="186" t="str">
        <f t="shared" si="606"/>
        <v>BU$18</v>
      </c>
      <c r="BV642" s="186" t="str">
        <f t="shared" si="606"/>
        <v>BV$18</v>
      </c>
      <c r="BW642" s="186" t="str">
        <f t="shared" si="606"/>
        <v>BW$18</v>
      </c>
      <c r="BX642" s="186" t="str">
        <f t="shared" si="606"/>
        <v>BX$18</v>
      </c>
      <c r="BY642" s="186" t="str">
        <f t="shared" si="606"/>
        <v>BY$18</v>
      </c>
      <c r="BZ642" s="186" t="str">
        <f t="shared" si="606"/>
        <v>BZ$18</v>
      </c>
      <c r="CA642" s="186" t="str">
        <f t="shared" si="606"/>
        <v>CA$18</v>
      </c>
      <c r="CB642" s="186" t="str">
        <f t="shared" si="606"/>
        <v>CB$18</v>
      </c>
      <c r="CC642" s="186" t="str">
        <f t="shared" si="606"/>
        <v>CC$18</v>
      </c>
      <c r="CD642" s="186" t="str">
        <f t="shared" si="606"/>
        <v>CD$18</v>
      </c>
      <c r="CE642" s="186" t="str">
        <f t="shared" ref="CE642:CK642" si="607">CE$22</f>
        <v>CE$18</v>
      </c>
      <c r="CF642" s="186" t="str">
        <f t="shared" si="607"/>
        <v>CF$18</v>
      </c>
      <c r="CG642" s="186" t="str">
        <f t="shared" si="607"/>
        <v>CG$18</v>
      </c>
      <c r="CH642" s="186" t="str">
        <f t="shared" si="607"/>
        <v>CH$18</v>
      </c>
      <c r="CI642" s="186" t="str">
        <f t="shared" si="607"/>
        <v>CI$18</v>
      </c>
      <c r="CJ642" s="186" t="str">
        <f t="shared" si="607"/>
        <v>CJ$18</v>
      </c>
      <c r="CK642" s="186" t="str">
        <f t="shared" si="607"/>
        <v>CK$18</v>
      </c>
    </row>
    <row r="643" spans="2:89" x14ac:dyDescent="0.35">
      <c r="B643" s="171" t="s">
        <v>464</v>
      </c>
      <c r="E643" s="8"/>
      <c r="H643" s="196"/>
      <c r="I643" s="197"/>
      <c r="J643" s="197"/>
      <c r="K643" s="198"/>
      <c r="L643" s="198"/>
      <c r="M643" s="198"/>
      <c r="N643" s="198"/>
      <c r="O643" s="198"/>
      <c r="P643" s="198"/>
      <c r="R643" s="198"/>
      <c r="S643" s="186" t="str">
        <f t="shared" ref="S643:AX643" si="608">S$23</f>
        <v>S$19</v>
      </c>
      <c r="T643" s="186" t="str">
        <f t="shared" si="608"/>
        <v>T$19</v>
      </c>
      <c r="U643" s="186" t="str">
        <f t="shared" si="608"/>
        <v>U$19</v>
      </c>
      <c r="V643" s="186" t="str">
        <f t="shared" si="608"/>
        <v>V$19</v>
      </c>
      <c r="W643" s="186" t="str">
        <f t="shared" si="608"/>
        <v>W$19</v>
      </c>
      <c r="X643" s="186" t="str">
        <f t="shared" si="608"/>
        <v>X$19</v>
      </c>
      <c r="Y643" s="186" t="str">
        <f t="shared" si="608"/>
        <v>Y$19</v>
      </c>
      <c r="Z643" s="186" t="str">
        <f t="shared" si="608"/>
        <v>Z$19</v>
      </c>
      <c r="AA643" s="186" t="str">
        <f t="shared" si="608"/>
        <v>AA$19</v>
      </c>
      <c r="AB643" s="186" t="str">
        <f t="shared" si="608"/>
        <v>AB$19</v>
      </c>
      <c r="AC643" s="186" t="str">
        <f t="shared" si="608"/>
        <v>AC$19</v>
      </c>
      <c r="AD643" s="186" t="str">
        <f t="shared" si="608"/>
        <v>AD$19</v>
      </c>
      <c r="AE643" s="186" t="str">
        <f t="shared" si="608"/>
        <v>AE$19</v>
      </c>
      <c r="AF643" s="186" t="str">
        <f t="shared" si="608"/>
        <v>AF$19</v>
      </c>
      <c r="AG643" s="186" t="str">
        <f t="shared" si="608"/>
        <v>AG$19</v>
      </c>
      <c r="AH643" s="186" t="str">
        <f t="shared" si="608"/>
        <v>AH$19</v>
      </c>
      <c r="AI643" s="186" t="str">
        <f t="shared" si="608"/>
        <v>AI$19</v>
      </c>
      <c r="AJ643" s="186" t="str">
        <f t="shared" si="608"/>
        <v>AJ$19</v>
      </c>
      <c r="AK643" s="186" t="str">
        <f t="shared" si="608"/>
        <v>AK$19</v>
      </c>
      <c r="AL643" s="186" t="str">
        <f t="shared" si="608"/>
        <v>AL$19</v>
      </c>
      <c r="AM643" s="186" t="str">
        <f t="shared" si="608"/>
        <v>AM$19</v>
      </c>
      <c r="AN643" s="186" t="str">
        <f t="shared" si="608"/>
        <v>AN$19</v>
      </c>
      <c r="AO643" s="186" t="str">
        <f t="shared" si="608"/>
        <v>AO$19</v>
      </c>
      <c r="AP643" s="186" t="str">
        <f t="shared" si="608"/>
        <v>AP$19</v>
      </c>
      <c r="AQ643" s="186" t="str">
        <f t="shared" si="608"/>
        <v>AQ$19</v>
      </c>
      <c r="AR643" s="186" t="str">
        <f t="shared" si="608"/>
        <v>AR$19</v>
      </c>
      <c r="AS643" s="186" t="str">
        <f t="shared" si="608"/>
        <v>AS$19</v>
      </c>
      <c r="AT643" s="186" t="str">
        <f t="shared" si="608"/>
        <v>AT$19</v>
      </c>
      <c r="AU643" s="186" t="str">
        <f t="shared" si="608"/>
        <v>AU$19</v>
      </c>
      <c r="AV643" s="186" t="str">
        <f t="shared" si="608"/>
        <v>AV$19</v>
      </c>
      <c r="AW643" s="186" t="str">
        <f t="shared" si="608"/>
        <v>AW$19</v>
      </c>
      <c r="AX643" s="186" t="str">
        <f t="shared" si="608"/>
        <v>AX$19</v>
      </c>
      <c r="AY643" s="186" t="str">
        <f t="shared" ref="AY643:CD643" si="609">AY$23</f>
        <v>AY$19</v>
      </c>
      <c r="AZ643" s="186" t="str">
        <f t="shared" si="609"/>
        <v>AZ$19</v>
      </c>
      <c r="BA643" s="186" t="str">
        <f t="shared" si="609"/>
        <v>BA$19</v>
      </c>
      <c r="BB643" s="186" t="str">
        <f t="shared" si="609"/>
        <v>BB$19</v>
      </c>
      <c r="BC643" s="186" t="str">
        <f t="shared" si="609"/>
        <v>BC$19</v>
      </c>
      <c r="BD643" s="186" t="str">
        <f t="shared" si="609"/>
        <v>BD$19</v>
      </c>
      <c r="BE643" s="186" t="str">
        <f t="shared" si="609"/>
        <v>BE$19</v>
      </c>
      <c r="BF643" s="186" t="str">
        <f t="shared" si="609"/>
        <v>BF$19</v>
      </c>
      <c r="BG643" s="186" t="str">
        <f t="shared" si="609"/>
        <v>BG$19</v>
      </c>
      <c r="BH643" s="186" t="str">
        <f t="shared" si="609"/>
        <v>BH$19</v>
      </c>
      <c r="BI643" s="186" t="str">
        <f t="shared" si="609"/>
        <v>BI$19</v>
      </c>
      <c r="BJ643" s="186" t="str">
        <f t="shared" si="609"/>
        <v>BJ$19</v>
      </c>
      <c r="BK643" s="186" t="str">
        <f t="shared" si="609"/>
        <v>BK$19</v>
      </c>
      <c r="BL643" s="186" t="str">
        <f t="shared" si="609"/>
        <v>BL$19</v>
      </c>
      <c r="BM643" s="186" t="str">
        <f t="shared" si="609"/>
        <v>BM$19</v>
      </c>
      <c r="BN643" s="186" t="str">
        <f t="shared" si="609"/>
        <v>BN$19</v>
      </c>
      <c r="BO643" s="186" t="str">
        <f t="shared" si="609"/>
        <v>BO$19</v>
      </c>
      <c r="BP643" s="186" t="str">
        <f t="shared" si="609"/>
        <v>BP$19</v>
      </c>
      <c r="BQ643" s="186" t="str">
        <f t="shared" si="609"/>
        <v>BQ$19</v>
      </c>
      <c r="BR643" s="186" t="str">
        <f t="shared" si="609"/>
        <v>BR$19</v>
      </c>
      <c r="BS643" s="186" t="str">
        <f t="shared" si="609"/>
        <v>BS$19</v>
      </c>
      <c r="BT643" s="186" t="str">
        <f t="shared" si="609"/>
        <v>BT$19</v>
      </c>
      <c r="BU643" s="186" t="str">
        <f t="shared" si="609"/>
        <v>BU$19</v>
      </c>
      <c r="BV643" s="186" t="str">
        <f t="shared" si="609"/>
        <v>BV$19</v>
      </c>
      <c r="BW643" s="186" t="str">
        <f t="shared" si="609"/>
        <v>BW$19</v>
      </c>
      <c r="BX643" s="186" t="str">
        <f t="shared" si="609"/>
        <v>BX$19</v>
      </c>
      <c r="BY643" s="186" t="str">
        <f t="shared" si="609"/>
        <v>BY$19</v>
      </c>
      <c r="BZ643" s="186" t="str">
        <f t="shared" si="609"/>
        <v>BZ$19</v>
      </c>
      <c r="CA643" s="186" t="str">
        <f t="shared" si="609"/>
        <v>CA$19</v>
      </c>
      <c r="CB643" s="186" t="str">
        <f t="shared" si="609"/>
        <v>CB$19</v>
      </c>
      <c r="CC643" s="186" t="str">
        <f t="shared" si="609"/>
        <v>CC$19</v>
      </c>
      <c r="CD643" s="186" t="str">
        <f t="shared" si="609"/>
        <v>CD$19</v>
      </c>
      <c r="CE643" s="186" t="str">
        <f t="shared" ref="CE643:CK643" si="610">CE$23</f>
        <v>CE$19</v>
      </c>
      <c r="CF643" s="186" t="str">
        <f t="shared" si="610"/>
        <v>CF$19</v>
      </c>
      <c r="CG643" s="186" t="str">
        <f t="shared" si="610"/>
        <v>CG$19</v>
      </c>
      <c r="CH643" s="186" t="str">
        <f t="shared" si="610"/>
        <v>CH$19</v>
      </c>
      <c r="CI643" s="186" t="str">
        <f t="shared" si="610"/>
        <v>CI$19</v>
      </c>
      <c r="CJ643" s="186" t="str">
        <f t="shared" si="610"/>
        <v>CJ$19</v>
      </c>
      <c r="CK643" s="186" t="str">
        <f t="shared" si="610"/>
        <v>CK$19</v>
      </c>
    </row>
    <row r="644" spans="2:89" x14ac:dyDescent="0.35">
      <c r="B644" s="70" t="s">
        <v>773</v>
      </c>
      <c r="C644" s="31"/>
      <c r="D644" t="s">
        <v>827</v>
      </c>
      <c r="E644" s="8" t="str">
        <f t="shared" ref="E644:E649" si="611">ROW()&amp;" "&amp;D644</f>
        <v>644 SUBFREE-PV</v>
      </c>
      <c r="F644" t="s">
        <v>828</v>
      </c>
      <c r="G644" s="31" t="s">
        <v>81</v>
      </c>
      <c r="H644" s="48"/>
      <c r="I644" s="286"/>
      <c r="J644" s="286"/>
      <c r="K644" s="48"/>
      <c r="L644" s="48"/>
      <c r="M644" s="48"/>
      <c r="N644" s="48"/>
      <c r="O644" s="48"/>
      <c r="P644" s="48"/>
      <c r="R644" s="70"/>
      <c r="S644" s="287"/>
      <c r="T644" s="287"/>
      <c r="U644" s="287"/>
      <c r="V644" s="287"/>
      <c r="W644" s="287"/>
      <c r="X644" s="287"/>
      <c r="Y644" s="287"/>
      <c r="Z644" s="287"/>
      <c r="AA644" s="287"/>
      <c r="AB644" s="287"/>
      <c r="AC644" s="287"/>
      <c r="AD644" s="287"/>
      <c r="AE644" s="287"/>
      <c r="AF644" s="287"/>
      <c r="AG644" s="287"/>
      <c r="AH644" s="287"/>
      <c r="AI644" s="287"/>
      <c r="AJ644" s="287"/>
      <c r="AK644" s="287"/>
      <c r="AL644" s="287"/>
      <c r="AM644" s="287"/>
      <c r="AN644" s="287"/>
      <c r="AO644" s="287"/>
      <c r="AP644" s="287"/>
      <c r="AQ644" s="287"/>
      <c r="AR644" s="287"/>
      <c r="AS644" s="287"/>
      <c r="AT644" s="287"/>
      <c r="AU644" s="287"/>
      <c r="AV644" s="287"/>
      <c r="AW644" s="287"/>
      <c r="AX644" s="287"/>
      <c r="AY644" s="287"/>
      <c r="AZ644" s="287"/>
      <c r="BA644" s="287"/>
      <c r="BB644" s="287"/>
      <c r="BC644" s="287"/>
      <c r="BD644" s="287"/>
      <c r="BE644" s="287"/>
      <c r="BF644" s="287"/>
      <c r="BG644" s="287"/>
      <c r="BH644" s="287"/>
      <c r="BI644" s="287"/>
      <c r="BJ644" s="287"/>
      <c r="BK644" s="287"/>
      <c r="BL644" s="287"/>
      <c r="BM644" s="287"/>
      <c r="BN644" s="287"/>
      <c r="BO644" s="287"/>
      <c r="BP644" s="287"/>
      <c r="BQ644" s="287"/>
      <c r="BR644" s="287"/>
      <c r="BS644" s="287"/>
      <c r="BT644" s="287"/>
      <c r="BU644" s="287"/>
      <c r="BV644" s="287"/>
      <c r="BW644" s="287"/>
      <c r="BX644" s="287"/>
      <c r="BY644" s="287"/>
      <c r="BZ644" s="287"/>
      <c r="CA644" s="287"/>
      <c r="CB644" s="287"/>
      <c r="CC644" s="287"/>
      <c r="CD644" s="287"/>
      <c r="CE644" s="287"/>
      <c r="CF644" s="287"/>
      <c r="CG644" s="287"/>
      <c r="CH644" s="287"/>
      <c r="CI644" s="287"/>
      <c r="CJ644" s="287"/>
      <c r="CK644" s="287"/>
    </row>
    <row r="645" spans="2:89" collapsed="1" x14ac:dyDescent="0.35">
      <c r="B645" s="141" t="str">
        <f>"# of new "&amp;B671&amp;"s"</f>
        <v># of new subscribers</v>
      </c>
      <c r="D645" t="s">
        <v>827</v>
      </c>
      <c r="E645" s="8" t="str">
        <f t="shared" si="611"/>
        <v>645 SUBFREE-PV</v>
      </c>
      <c r="G645" t="s">
        <v>332</v>
      </c>
      <c r="H645" s="12"/>
      <c r="I645" s="60"/>
      <c r="J645" s="60"/>
      <c r="K645" s="16"/>
      <c r="L645" s="16"/>
      <c r="M645" s="16"/>
      <c r="N645" s="16"/>
      <c r="O645" s="16"/>
      <c r="P645" s="16"/>
      <c r="R645" s="15"/>
      <c r="S645" s="76"/>
      <c r="T645" s="76"/>
      <c r="U645" s="76"/>
      <c r="V645" s="76"/>
      <c r="W645" s="76"/>
      <c r="X645" s="76"/>
      <c r="Y645" s="76"/>
      <c r="Z645" s="76"/>
      <c r="AA645" s="76"/>
      <c r="AB645" s="76"/>
      <c r="AC645" s="76"/>
      <c r="AD645" s="76"/>
      <c r="AE645" s="76"/>
      <c r="AF645" s="76"/>
      <c r="AG645" s="76"/>
      <c r="AH645" s="76"/>
      <c r="AI645" s="76"/>
      <c r="AJ645" s="76"/>
      <c r="AK645" s="76"/>
      <c r="AL645" s="76"/>
      <c r="AM645" s="76"/>
      <c r="AN645" s="76"/>
      <c r="AO645" s="76"/>
      <c r="AP645" s="76"/>
      <c r="AQ645" s="76"/>
      <c r="AR645" s="76"/>
      <c r="AS645" s="76"/>
      <c r="AT645" s="76"/>
      <c r="AU645" s="76"/>
      <c r="AV645" s="76"/>
      <c r="AW645" s="76"/>
      <c r="AX645" s="76"/>
      <c r="AY645" s="76"/>
      <c r="AZ645" s="76"/>
      <c r="BA645" s="76"/>
      <c r="BB645" s="76"/>
      <c r="BC645" s="76"/>
      <c r="BD645" s="76"/>
      <c r="BE645" s="76"/>
      <c r="BF645" s="76"/>
      <c r="BG645" s="76"/>
      <c r="BH645" s="76"/>
      <c r="BI645" s="76"/>
      <c r="BJ645" s="76"/>
      <c r="BK645" s="76"/>
      <c r="BL645" s="76"/>
      <c r="BM645" s="76"/>
      <c r="BN645" s="76"/>
      <c r="BO645" s="76"/>
      <c r="BP645" s="76"/>
      <c r="BQ645" s="76"/>
      <c r="BR645" s="76"/>
      <c r="BS645" s="76"/>
      <c r="BT645" s="76"/>
      <c r="BU645" s="76"/>
      <c r="BV645" s="76"/>
      <c r="BW645" s="76"/>
      <c r="BX645" s="76"/>
      <c r="BY645" s="76"/>
      <c r="BZ645" s="76"/>
      <c r="CA645" s="76"/>
      <c r="CB645" s="76"/>
      <c r="CC645" s="76"/>
      <c r="CD645" s="76"/>
      <c r="CE645" s="76"/>
      <c r="CF645" s="76"/>
      <c r="CG645" s="76"/>
      <c r="CH645" s="76"/>
      <c r="CI645" s="76"/>
      <c r="CJ645" s="76"/>
      <c r="CK645" s="76"/>
    </row>
    <row r="646" spans="2:89" x14ac:dyDescent="0.35">
      <c r="D646" t="s">
        <v>827</v>
      </c>
      <c r="E646" s="8" t="str">
        <f t="shared" si="611"/>
        <v>646 SUBFREE-PV</v>
      </c>
      <c r="S646" s="72"/>
      <c r="T646" s="72"/>
      <c r="U646" s="72"/>
      <c r="V646" s="72"/>
      <c r="W646" s="72"/>
      <c r="X646" s="72"/>
      <c r="Y646" s="72"/>
      <c r="Z646" s="72"/>
      <c r="AA646" s="72"/>
      <c r="AB646" s="72"/>
      <c r="AC646" s="72"/>
      <c r="AD646" s="72"/>
      <c r="AE646" s="72"/>
      <c r="AF646" s="72"/>
      <c r="AG646" s="72"/>
      <c r="AH646" s="72"/>
      <c r="AI646" s="72"/>
      <c r="AJ646" s="72"/>
      <c r="AK646" s="72"/>
      <c r="AL646" s="72"/>
      <c r="AM646" s="72"/>
      <c r="AN646" s="72"/>
      <c r="AO646" s="72"/>
      <c r="AP646" s="72"/>
      <c r="AQ646" s="72"/>
      <c r="AR646" s="72"/>
      <c r="AS646" s="72"/>
      <c r="AT646" s="72"/>
      <c r="AU646" s="72"/>
      <c r="AV646" s="72"/>
      <c r="AW646" s="72"/>
      <c r="AX646" s="72"/>
      <c r="AY646" s="72"/>
      <c r="AZ646" s="72"/>
      <c r="BA646" s="72"/>
      <c r="BB646" s="72"/>
      <c r="BC646" s="72"/>
      <c r="BD646" s="72"/>
      <c r="BE646" s="72"/>
      <c r="BF646" s="72"/>
      <c r="BG646" s="72"/>
      <c r="BH646" s="72"/>
      <c r="BI646" s="72"/>
      <c r="BJ646" s="72"/>
      <c r="BK646" s="72"/>
      <c r="BL646" s="72"/>
      <c r="BM646" s="72"/>
      <c r="BN646" s="72"/>
      <c r="BO646" s="72"/>
      <c r="BP646" s="72"/>
      <c r="BQ646" s="72"/>
      <c r="BR646" s="72"/>
      <c r="BS646" s="72"/>
      <c r="BT646" s="72"/>
      <c r="BU646" s="72"/>
      <c r="BV646" s="72"/>
      <c r="BW646" s="72"/>
      <c r="BX646" s="72"/>
      <c r="BY646" s="72"/>
      <c r="BZ646" s="72"/>
      <c r="CA646" s="72"/>
      <c r="CB646" s="72"/>
      <c r="CC646" s="72"/>
      <c r="CD646" s="72"/>
      <c r="CE646" s="72"/>
      <c r="CF646" s="72"/>
      <c r="CG646" s="72"/>
      <c r="CH646" s="72"/>
      <c r="CI646" s="72"/>
      <c r="CJ646" s="72"/>
      <c r="CK646" s="72"/>
    </row>
    <row r="647" spans="2:89" x14ac:dyDescent="0.35">
      <c r="B647" s="95" t="str">
        <f>B655&amp;":"</f>
        <v># of subscribers - Free:</v>
      </c>
      <c r="C647" s="6"/>
      <c r="D647" t="s">
        <v>827</v>
      </c>
      <c r="E647" s="8" t="str">
        <f t="shared" si="611"/>
        <v>647 SUBFREE-PV</v>
      </c>
      <c r="G647" s="6"/>
      <c r="H647" s="12"/>
      <c r="I647" s="60"/>
      <c r="J647" s="60"/>
      <c r="S647" s="72"/>
      <c r="T647" s="72"/>
      <c r="U647" s="72"/>
      <c r="V647" s="72"/>
      <c r="W647" s="72"/>
      <c r="X647" s="72"/>
      <c r="Y647" s="72"/>
      <c r="Z647" s="72"/>
      <c r="AA647" s="72"/>
      <c r="AB647" s="72"/>
      <c r="AC647" s="72"/>
      <c r="AD647" s="72"/>
      <c r="AE647" s="72"/>
      <c r="AF647" s="72"/>
      <c r="AG647" s="72"/>
      <c r="AH647" s="72"/>
      <c r="AI647" s="72"/>
      <c r="AJ647" s="72"/>
      <c r="AK647" s="72"/>
      <c r="AL647" s="72"/>
      <c r="AM647" s="72"/>
      <c r="AN647" s="72"/>
      <c r="AO647" s="72"/>
      <c r="AP647" s="72"/>
      <c r="AQ647" s="72"/>
      <c r="AR647" s="72"/>
      <c r="AS647" s="72"/>
      <c r="AT647" s="72"/>
      <c r="AU647" s="72"/>
      <c r="AV647" s="72"/>
      <c r="AW647" s="72"/>
      <c r="AX647" s="72"/>
      <c r="AY647" s="72"/>
      <c r="AZ647" s="72"/>
      <c r="BA647" s="72"/>
      <c r="BB647" s="72"/>
      <c r="BC647" s="72"/>
      <c r="BD647" s="72"/>
      <c r="BE647" s="72"/>
      <c r="BF647" s="72"/>
      <c r="BG647" s="72"/>
      <c r="BH647" s="72"/>
      <c r="BI647" s="72"/>
      <c r="BJ647" s="72"/>
      <c r="BK647" s="72"/>
      <c r="BL647" s="72"/>
      <c r="BM647" s="72"/>
      <c r="BN647" s="72"/>
      <c r="BO647" s="72"/>
      <c r="BP647" s="72"/>
      <c r="BQ647" s="72"/>
      <c r="BR647" s="72"/>
      <c r="BS647" s="72"/>
      <c r="BT647" s="72"/>
      <c r="BU647" s="72"/>
      <c r="BV647" s="72"/>
      <c r="BW647" s="72"/>
      <c r="BX647" s="72"/>
      <c r="BY647" s="72"/>
      <c r="BZ647" s="72"/>
      <c r="CA647" s="72"/>
      <c r="CB647" s="72"/>
      <c r="CC647" s="72"/>
      <c r="CD647" s="72"/>
      <c r="CE647" s="72"/>
      <c r="CF647" s="72"/>
      <c r="CG647" s="72"/>
      <c r="CH647" s="72"/>
      <c r="CI647" s="72"/>
      <c r="CJ647" s="72"/>
      <c r="CK647" s="72"/>
    </row>
    <row r="648" spans="2:89" x14ac:dyDescent="0.35">
      <c r="B648" s="154" t="s">
        <v>71</v>
      </c>
      <c r="C648" s="6"/>
      <c r="D648" t="s">
        <v>827</v>
      </c>
      <c r="E648" s="8" t="str">
        <f t="shared" si="611"/>
        <v>648 SUBFREE-PV</v>
      </c>
      <c r="G648" s="6"/>
      <c r="K648" s="15">
        <f>SUMIF($4:$4,K$2-1,648:648)</f>
        <v>0</v>
      </c>
      <c r="L648" s="15">
        <f ca="1">K655</f>
        <v>33229.751231447357</v>
      </c>
      <c r="M648" s="15">
        <f ca="1">L655</f>
        <v>43243.349535312154</v>
      </c>
      <c r="N648" s="15">
        <f ca="1">M655</f>
        <v>46260.890963557045</v>
      </c>
      <c r="O648" s="15">
        <f ca="1">N655</f>
        <v>47170.210070921268</v>
      </c>
      <c r="P648" s="15">
        <f ca="1">O655</f>
        <v>47444.228260457319</v>
      </c>
      <c r="R648" s="15"/>
      <c r="S648" s="76">
        <f t="shared" ref="S648:AY648" si="612">+R655</f>
        <v>0</v>
      </c>
      <c r="T648" s="76">
        <f t="shared" ca="1" si="612"/>
        <v>4524.375</v>
      </c>
      <c r="U648" s="76">
        <f t="shared" ca="1" si="612"/>
        <v>8618.3688281249997</v>
      </c>
      <c r="V648" s="76">
        <f t="shared" ca="1" si="612"/>
        <v>12322.92149334961</v>
      </c>
      <c r="W648" s="76">
        <f t="shared" ca="1" si="612"/>
        <v>15675.078586294729</v>
      </c>
      <c r="X648" s="76">
        <f t="shared" ca="1" si="612"/>
        <v>18708.361735773444</v>
      </c>
      <c r="Y648" s="76">
        <f t="shared" ca="1" si="612"/>
        <v>21453.103825657996</v>
      </c>
      <c r="Z648" s="76">
        <f t="shared" ca="1" si="612"/>
        <v>23936.752324242279</v>
      </c>
      <c r="AA648" s="76">
        <f t="shared" ca="1" si="612"/>
        <v>26184.143759398736</v>
      </c>
      <c r="AB648" s="76">
        <f t="shared" ca="1" si="612"/>
        <v>28217.752084285934</v>
      </c>
      <c r="AC648" s="76">
        <f t="shared" ca="1" si="612"/>
        <v>30057.913417268235</v>
      </c>
      <c r="AD648" s="76">
        <f t="shared" ca="1" si="612"/>
        <v>31723.029403450601</v>
      </c>
      <c r="AE648" s="76">
        <f t="shared" ca="1" si="612"/>
        <v>33229.751231447357</v>
      </c>
      <c r="AF648" s="76">
        <f t="shared" ca="1" si="612"/>
        <v>34593.146145555933</v>
      </c>
      <c r="AG648" s="76">
        <f t="shared" ca="1" si="612"/>
        <v>35826.848118459922</v>
      </c>
      <c r="AH648" s="76">
        <f t="shared" ca="1" si="612"/>
        <v>36943.194191191425</v>
      </c>
      <c r="AI648" s="76">
        <f t="shared" ca="1" si="612"/>
        <v>37953.347843754345</v>
      </c>
      <c r="AJ648" s="76">
        <f t="shared" ca="1" si="612"/>
        <v>38867.410630117214</v>
      </c>
      <c r="AK648" s="76">
        <f t="shared" ca="1" si="612"/>
        <v>39694.523193927307</v>
      </c>
      <c r="AL648" s="76">
        <f t="shared" ca="1" si="612"/>
        <v>40442.956675104972</v>
      </c>
      <c r="AM648" s="76">
        <f t="shared" ca="1" si="612"/>
        <v>41120.195421385615</v>
      </c>
      <c r="AN648" s="76">
        <f t="shared" ca="1" si="612"/>
        <v>41733.011831926306</v>
      </c>
      <c r="AO648" s="76">
        <f t="shared" ca="1" si="612"/>
        <v>42287.534081414313</v>
      </c>
      <c r="AP648" s="76">
        <f t="shared" ca="1" si="612"/>
        <v>42789.307401919774</v>
      </c>
      <c r="AQ648" s="76">
        <f t="shared" ca="1" si="612"/>
        <v>43243.349535312154</v>
      </c>
      <c r="AR648" s="76">
        <f t="shared" ca="1" si="612"/>
        <v>43654.200910765583</v>
      </c>
      <c r="AS648" s="76">
        <f t="shared" ca="1" si="612"/>
        <v>44025.970049129006</v>
      </c>
      <c r="AT648" s="76">
        <f t="shared" ca="1" si="612"/>
        <v>44362.374648205616</v>
      </c>
      <c r="AU648" s="76">
        <f t="shared" ca="1" si="612"/>
        <v>44666.778759795052</v>
      </c>
      <c r="AV648" s="76">
        <f t="shared" ca="1" si="612"/>
        <v>44942.226430269548</v>
      </c>
      <c r="AW648" s="76">
        <f t="shared" ca="1" si="612"/>
        <v>45191.472141090162</v>
      </c>
      <c r="AX648" s="76">
        <f t="shared" ca="1" si="612"/>
        <v>45417.008353668956</v>
      </c>
      <c r="AY648" s="76">
        <f t="shared" ca="1" si="612"/>
        <v>45621.090434026199</v>
      </c>
      <c r="AZ648" s="76">
        <f t="shared" ref="AZ648:CE648" ca="1" si="613">+AY655</f>
        <v>45805.759206489456</v>
      </c>
      <c r="BA648" s="76">
        <f t="shared" ca="1" si="613"/>
        <v>45972.861361972151</v>
      </c>
      <c r="BB648" s="76">
        <f t="shared" ca="1" si="613"/>
        <v>46124.067924914547</v>
      </c>
      <c r="BC648" s="76">
        <f t="shared" ca="1" si="613"/>
        <v>46260.890963557045</v>
      </c>
      <c r="BD648" s="76">
        <f t="shared" ca="1" si="613"/>
        <v>46384.698710648685</v>
      </c>
      <c r="BE648" s="76">
        <f t="shared" ca="1" si="613"/>
        <v>46496.729245798233</v>
      </c>
      <c r="BF648" s="76">
        <f t="shared" ca="1" si="613"/>
        <v>46598.102876291683</v>
      </c>
      <c r="BG648" s="76">
        <f t="shared" ca="1" si="613"/>
        <v>46689.833340184436</v>
      </c>
      <c r="BH648" s="76">
        <f t="shared" ca="1" si="613"/>
        <v>46772.837943699393</v>
      </c>
      <c r="BI648" s="76">
        <f t="shared" ca="1" si="613"/>
        <v>46847.946734304991</v>
      </c>
      <c r="BJ648" s="76">
        <f t="shared" ca="1" si="613"/>
        <v>46915.910801204227</v>
      </c>
      <c r="BK648" s="76">
        <f t="shared" ca="1" si="613"/>
        <v>46977.409786239674</v>
      </c>
      <c r="BL648" s="76">
        <f t="shared" ca="1" si="613"/>
        <v>47033.058680323622</v>
      </c>
      <c r="BM648" s="76">
        <f t="shared" ca="1" si="613"/>
        <v>47083.413973357841</v>
      </c>
      <c r="BN648" s="76">
        <f t="shared" ca="1" si="613"/>
        <v>47128.979219142173</v>
      </c>
      <c r="BO648" s="76">
        <f t="shared" ca="1" si="613"/>
        <v>47170.210070921268</v>
      </c>
      <c r="BP648" s="76">
        <f t="shared" ca="1" si="613"/>
        <v>47207.518837924887</v>
      </c>
      <c r="BQ648" s="76">
        <f t="shared" ca="1" si="613"/>
        <v>47241.278608467277</v>
      </c>
      <c r="BR648" s="76">
        <f t="shared" ca="1" si="613"/>
        <v>47271.826980836828</v>
      </c>
      <c r="BS648" s="76">
        <f t="shared" ca="1" si="613"/>
        <v>47299.469439284723</v>
      </c>
      <c r="BT648" s="76">
        <f t="shared" ca="1" si="613"/>
        <v>47324.482408872762</v>
      </c>
      <c r="BU648" s="76">
        <f t="shared" ca="1" si="613"/>
        <v>47347.116019728746</v>
      </c>
      <c r="BV648" s="76">
        <f t="shared" ca="1" si="613"/>
        <v>47367.596608352047</v>
      </c>
      <c r="BW648" s="76">
        <f t="shared" ca="1" si="613"/>
        <v>47386.128980982554</v>
      </c>
      <c r="BX648" s="76">
        <f t="shared" ca="1" si="613"/>
        <v>47402.898461666591</v>
      </c>
      <c r="BY648" s="76">
        <f t="shared" ca="1" si="613"/>
        <v>47418.072745500554</v>
      </c>
      <c r="BZ648" s="76">
        <f t="shared" ca="1" si="613"/>
        <v>47431.803575584818</v>
      </c>
      <c r="CA648" s="76">
        <f t="shared" ca="1" si="613"/>
        <v>47444.228260457319</v>
      </c>
      <c r="CB648" s="76">
        <f t="shared" ca="1" si="613"/>
        <v>47455.471047181316</v>
      </c>
      <c r="CC648" s="76">
        <f t="shared" ca="1" si="613"/>
        <v>47465.644363818188</v>
      </c>
      <c r="CD648" s="76">
        <f t="shared" ca="1" si="613"/>
        <v>47474.849943709982</v>
      </c>
      <c r="CE648" s="76">
        <f t="shared" ca="1" si="613"/>
        <v>47483.17984281457</v>
      </c>
      <c r="CF648" s="76">
        <f t="shared" ref="CF648:CK648" ca="1" si="614">+CE655</f>
        <v>47490.717360266834</v>
      </c>
      <c r="CG648" s="76">
        <f t="shared" ca="1" si="614"/>
        <v>47497.537871371453</v>
      </c>
      <c r="CH648" s="76">
        <f t="shared" ca="1" si="614"/>
        <v>47503.709581357245</v>
      </c>
      <c r="CI648" s="76">
        <f t="shared" ca="1" si="614"/>
        <v>47509.294207430641</v>
      </c>
      <c r="CJ648" s="76">
        <f t="shared" ca="1" si="614"/>
        <v>47514.347595948806</v>
      </c>
      <c r="CK648" s="76">
        <f t="shared" ca="1" si="614"/>
        <v>47518.920280884173</v>
      </c>
    </row>
    <row r="649" spans="2:89" x14ac:dyDescent="0.35">
      <c r="B649" s="154" t="s">
        <v>72</v>
      </c>
      <c r="C649" s="6"/>
      <c r="D649" t="s">
        <v>827</v>
      </c>
      <c r="E649" s="8" t="str">
        <f t="shared" si="611"/>
        <v>649 SUBFREE-PV</v>
      </c>
      <c r="G649" s="6"/>
      <c r="K649" s="34">
        <f t="shared" ref="K649:P649" ca="1" si="615">SUMIF($3:$3,K$2,649:649)</f>
        <v>60000</v>
      </c>
      <c r="L649" s="34">
        <f t="shared" ca="1" si="615"/>
        <v>60000</v>
      </c>
      <c r="M649" s="34">
        <f t="shared" ca="1" si="615"/>
        <v>60000</v>
      </c>
      <c r="N649" s="34">
        <f t="shared" ca="1" si="615"/>
        <v>60000</v>
      </c>
      <c r="O649" s="34">
        <f t="shared" ca="1" si="615"/>
        <v>60000</v>
      </c>
      <c r="P649" s="34">
        <f t="shared" ca="1" si="615"/>
        <v>55000</v>
      </c>
      <c r="R649" s="15"/>
      <c r="S649" s="76" cm="1">
        <f t="array" aca="1" ref="S649" ca="1">INDIRECT(S639)</f>
        <v>5000</v>
      </c>
      <c r="T649" s="76" cm="1">
        <f t="array" aca="1" ref="T649" ca="1">INDIRECT(T639)</f>
        <v>5000</v>
      </c>
      <c r="U649" s="76" cm="1">
        <f t="array" aca="1" ref="U649" ca="1">INDIRECT(U639)</f>
        <v>5000</v>
      </c>
      <c r="V649" s="76" cm="1">
        <f t="array" aca="1" ref="V649" ca="1">INDIRECT(V639)</f>
        <v>5000</v>
      </c>
      <c r="W649" s="76" cm="1">
        <f t="array" aca="1" ref="W649" ca="1">INDIRECT(W639)</f>
        <v>5000</v>
      </c>
      <c r="X649" s="76" cm="1">
        <f t="array" aca="1" ref="X649" ca="1">INDIRECT(X639)</f>
        <v>5000</v>
      </c>
      <c r="Y649" s="76" cm="1">
        <f t="array" aca="1" ref="Y649" ca="1">INDIRECT(Y639)</f>
        <v>5000</v>
      </c>
      <c r="Z649" s="76" cm="1">
        <f t="array" aca="1" ref="Z649" ca="1">INDIRECT(Z639)</f>
        <v>5000</v>
      </c>
      <c r="AA649" s="76" cm="1">
        <f t="array" aca="1" ref="AA649" ca="1">INDIRECT(AA639)</f>
        <v>5000</v>
      </c>
      <c r="AB649" s="76" cm="1">
        <f t="array" aca="1" ref="AB649" ca="1">INDIRECT(AB639)</f>
        <v>5000</v>
      </c>
      <c r="AC649" s="76" cm="1">
        <f t="array" aca="1" ref="AC649" ca="1">INDIRECT(AC639)</f>
        <v>5000</v>
      </c>
      <c r="AD649" s="76" cm="1">
        <f t="array" aca="1" ref="AD649" ca="1">INDIRECT(AD639)</f>
        <v>5000</v>
      </c>
      <c r="AE649" s="76" cm="1">
        <f t="array" aca="1" ref="AE649" ca="1">INDIRECT(AE639)</f>
        <v>5000</v>
      </c>
      <c r="AF649" s="76" cm="1">
        <f t="array" aca="1" ref="AF649" ca="1">INDIRECT(AF639)</f>
        <v>5000</v>
      </c>
      <c r="AG649" s="76" cm="1">
        <f t="array" aca="1" ref="AG649" ca="1">INDIRECT(AG639)</f>
        <v>5000</v>
      </c>
      <c r="AH649" s="76" cm="1">
        <f t="array" aca="1" ref="AH649" ca="1">INDIRECT(AH639)</f>
        <v>5000</v>
      </c>
      <c r="AI649" s="76" cm="1">
        <f t="array" aca="1" ref="AI649" ca="1">INDIRECT(AI639)</f>
        <v>5000</v>
      </c>
      <c r="AJ649" s="76" cm="1">
        <f t="array" aca="1" ref="AJ649" ca="1">INDIRECT(AJ639)</f>
        <v>5000</v>
      </c>
      <c r="AK649" s="76" cm="1">
        <f t="array" aca="1" ref="AK649" ca="1">INDIRECT(AK639)</f>
        <v>5000</v>
      </c>
      <c r="AL649" s="76" cm="1">
        <f t="array" aca="1" ref="AL649" ca="1">INDIRECT(AL639)</f>
        <v>5000</v>
      </c>
      <c r="AM649" s="76" cm="1">
        <f t="array" aca="1" ref="AM649" ca="1">INDIRECT(AM639)</f>
        <v>5000</v>
      </c>
      <c r="AN649" s="76" cm="1">
        <f t="array" aca="1" ref="AN649" ca="1">INDIRECT(AN639)</f>
        <v>5000</v>
      </c>
      <c r="AO649" s="76" cm="1">
        <f t="array" aca="1" ref="AO649" ca="1">INDIRECT(AO639)</f>
        <v>5000</v>
      </c>
      <c r="AP649" s="76" cm="1">
        <f t="array" aca="1" ref="AP649" ca="1">INDIRECT(AP639)</f>
        <v>5000</v>
      </c>
      <c r="AQ649" s="76" cm="1">
        <f t="array" aca="1" ref="AQ649" ca="1">INDIRECT(AQ639)</f>
        <v>5000</v>
      </c>
      <c r="AR649" s="76" cm="1">
        <f t="array" aca="1" ref="AR649" ca="1">INDIRECT(AR639)</f>
        <v>5000</v>
      </c>
      <c r="AS649" s="76" cm="1">
        <f t="array" aca="1" ref="AS649" ca="1">INDIRECT(AS639)</f>
        <v>5000</v>
      </c>
      <c r="AT649" s="76" cm="1">
        <f t="array" aca="1" ref="AT649" ca="1">INDIRECT(AT639)</f>
        <v>5000</v>
      </c>
      <c r="AU649" s="76" cm="1">
        <f t="array" aca="1" ref="AU649" ca="1">INDIRECT(AU639)</f>
        <v>5000</v>
      </c>
      <c r="AV649" s="76" cm="1">
        <f t="array" aca="1" ref="AV649" ca="1">INDIRECT(AV639)</f>
        <v>5000</v>
      </c>
      <c r="AW649" s="76" cm="1">
        <f t="array" aca="1" ref="AW649" ca="1">INDIRECT(AW639)</f>
        <v>5000</v>
      </c>
      <c r="AX649" s="76" cm="1">
        <f t="array" aca="1" ref="AX649" ca="1">INDIRECT(AX639)</f>
        <v>5000</v>
      </c>
      <c r="AY649" s="76" cm="1">
        <f t="array" aca="1" ref="AY649" ca="1">INDIRECT(AY639)</f>
        <v>5000</v>
      </c>
      <c r="AZ649" s="76" cm="1">
        <f t="array" aca="1" ref="AZ649" ca="1">INDIRECT(AZ639)</f>
        <v>5000</v>
      </c>
      <c r="BA649" s="76" cm="1">
        <f t="array" aca="1" ref="BA649" ca="1">INDIRECT(BA639)</f>
        <v>5000</v>
      </c>
      <c r="BB649" s="76" cm="1">
        <f t="array" aca="1" ref="BB649" ca="1">INDIRECT(BB639)</f>
        <v>5000</v>
      </c>
      <c r="BC649" s="76" cm="1">
        <f t="array" aca="1" ref="BC649" ca="1">INDIRECT(BC639)</f>
        <v>5000</v>
      </c>
      <c r="BD649" s="76" cm="1">
        <f t="array" aca="1" ref="BD649" ca="1">INDIRECT(BD639)</f>
        <v>5000</v>
      </c>
      <c r="BE649" s="76" cm="1">
        <f t="array" aca="1" ref="BE649" ca="1">INDIRECT(BE639)</f>
        <v>5000</v>
      </c>
      <c r="BF649" s="76" cm="1">
        <f t="array" aca="1" ref="BF649" ca="1">INDIRECT(BF639)</f>
        <v>5000</v>
      </c>
      <c r="BG649" s="76" cm="1">
        <f t="array" aca="1" ref="BG649" ca="1">INDIRECT(BG639)</f>
        <v>5000</v>
      </c>
      <c r="BH649" s="76" cm="1">
        <f t="array" aca="1" ref="BH649" ca="1">INDIRECT(BH639)</f>
        <v>5000</v>
      </c>
      <c r="BI649" s="76" cm="1">
        <f t="array" aca="1" ref="BI649" ca="1">INDIRECT(BI639)</f>
        <v>5000</v>
      </c>
      <c r="BJ649" s="76" cm="1">
        <f t="array" aca="1" ref="BJ649" ca="1">INDIRECT(BJ639)</f>
        <v>5000</v>
      </c>
      <c r="BK649" s="76" cm="1">
        <f t="array" aca="1" ref="BK649" ca="1">INDIRECT(BK639)</f>
        <v>5000</v>
      </c>
      <c r="BL649" s="76" cm="1">
        <f t="array" aca="1" ref="BL649" ca="1">INDIRECT(BL639)</f>
        <v>5000</v>
      </c>
      <c r="BM649" s="76" cm="1">
        <f t="array" aca="1" ref="BM649" ca="1">INDIRECT(BM639)</f>
        <v>5000</v>
      </c>
      <c r="BN649" s="76" cm="1">
        <f t="array" aca="1" ref="BN649" ca="1">INDIRECT(BN639)</f>
        <v>5000</v>
      </c>
      <c r="BO649" s="76" cm="1">
        <f t="array" aca="1" ref="BO649" ca="1">INDIRECT(BO639)</f>
        <v>5000</v>
      </c>
      <c r="BP649" s="76" cm="1">
        <f t="array" aca="1" ref="BP649" ca="1">INDIRECT(BP639)</f>
        <v>5000</v>
      </c>
      <c r="BQ649" s="76" cm="1">
        <f t="array" aca="1" ref="BQ649" ca="1">INDIRECT(BQ639)</f>
        <v>5000</v>
      </c>
      <c r="BR649" s="76" cm="1">
        <f t="array" aca="1" ref="BR649" ca="1">INDIRECT(BR639)</f>
        <v>5000</v>
      </c>
      <c r="BS649" s="76" cm="1">
        <f t="array" aca="1" ref="BS649" ca="1">INDIRECT(BS639)</f>
        <v>5000</v>
      </c>
      <c r="BT649" s="76" cm="1">
        <f t="array" aca="1" ref="BT649" ca="1">INDIRECT(BT639)</f>
        <v>5000</v>
      </c>
      <c r="BU649" s="76" cm="1">
        <f t="array" aca="1" ref="BU649" ca="1">INDIRECT(BU639)</f>
        <v>5000</v>
      </c>
      <c r="BV649" s="76" cm="1">
        <f t="array" aca="1" ref="BV649" ca="1">INDIRECT(BV639)</f>
        <v>5000</v>
      </c>
      <c r="BW649" s="76" cm="1">
        <f t="array" aca="1" ref="BW649" ca="1">INDIRECT(BW639)</f>
        <v>5000</v>
      </c>
      <c r="BX649" s="76" cm="1">
        <f t="array" aca="1" ref="BX649" ca="1">INDIRECT(BX639)</f>
        <v>5000</v>
      </c>
      <c r="BY649" s="76" cm="1">
        <f t="array" aca="1" ref="BY649" ca="1">INDIRECT(BY639)</f>
        <v>5000</v>
      </c>
      <c r="BZ649" s="76" cm="1">
        <f t="array" aca="1" ref="BZ649" ca="1">INDIRECT(BZ639)</f>
        <v>5000</v>
      </c>
      <c r="CA649" s="76" cm="1">
        <f t="array" aca="1" ref="CA649" ca="1">INDIRECT(CA639)</f>
        <v>5000</v>
      </c>
      <c r="CB649" s="76" cm="1">
        <f t="array" aca="1" ref="CB649" ca="1">INDIRECT(CB639)</f>
        <v>5000</v>
      </c>
      <c r="CC649" s="76" cm="1">
        <f t="array" aca="1" ref="CC649" ca="1">INDIRECT(CC639)</f>
        <v>5000</v>
      </c>
      <c r="CD649" s="76" cm="1">
        <f t="array" aca="1" ref="CD649" ca="1">INDIRECT(CD639)</f>
        <v>5000</v>
      </c>
      <c r="CE649" s="76" cm="1">
        <f t="array" aca="1" ref="CE649" ca="1">INDIRECT(CE639)</f>
        <v>5000</v>
      </c>
      <c r="CF649" s="76" cm="1">
        <f t="array" aca="1" ref="CF649" ca="1">INDIRECT(CF639)</f>
        <v>5000</v>
      </c>
      <c r="CG649" s="76" cm="1">
        <f t="array" aca="1" ref="CG649" ca="1">INDIRECT(CG639)</f>
        <v>5000</v>
      </c>
      <c r="CH649" s="76" cm="1">
        <f t="array" aca="1" ref="CH649" ca="1">INDIRECT(CH639)</f>
        <v>5000</v>
      </c>
      <c r="CI649" s="76" cm="1">
        <f t="array" aca="1" ref="CI649" ca="1">INDIRECT(CI639)</f>
        <v>5000</v>
      </c>
      <c r="CJ649" s="76" cm="1">
        <f t="array" aca="1" ref="CJ649" ca="1">INDIRECT(CJ639)</f>
        <v>5000</v>
      </c>
      <c r="CK649" s="76" cm="1">
        <f t="array" aca="1" ref="CK649" ca="1">INDIRECT(CK639)</f>
        <v>5000</v>
      </c>
    </row>
    <row r="650" spans="2:89" x14ac:dyDescent="0.35">
      <c r="B650" s="141" t="s">
        <v>824</v>
      </c>
      <c r="D650" t="s">
        <v>827</v>
      </c>
      <c r="E650" s="8" t="str">
        <f>ROW()&amp;" "&amp;D650</f>
        <v>650 SUBFREE-PV</v>
      </c>
      <c r="G650" t="str">
        <f>E650</f>
        <v>650 SUBFREE-PV</v>
      </c>
      <c r="H650" s="12"/>
      <c r="I650" s="60"/>
      <c r="J650" s="60"/>
      <c r="K650" s="16">
        <v>0.05</v>
      </c>
      <c r="L650" s="16">
        <v>0.05</v>
      </c>
      <c r="M650" s="16">
        <v>0.05</v>
      </c>
      <c r="N650" s="16">
        <v>0.05</v>
      </c>
      <c r="O650" s="16">
        <v>0.05</v>
      </c>
      <c r="P650" s="16">
        <v>0.05</v>
      </c>
      <c r="R650" s="20"/>
      <c r="S650" s="146" cm="1">
        <f t="array" ref="S650">INDEX($K:$P,ROW(),MATCH(S$3,$K$2:$P$2,0))</f>
        <v>0.05</v>
      </c>
      <c r="T650" s="146" cm="1">
        <f t="array" ref="T650">INDEX($K:$P,ROW(),MATCH(T$3,$K$2:$P$2,0))</f>
        <v>0.05</v>
      </c>
      <c r="U650" s="146" cm="1">
        <f t="array" ref="U650">INDEX($K:$P,ROW(),MATCH(U$3,$K$2:$P$2,0))</f>
        <v>0.05</v>
      </c>
      <c r="V650" s="146" cm="1">
        <f t="array" ref="V650">INDEX($K:$P,ROW(),MATCH(V$3,$K$2:$P$2,0))</f>
        <v>0.05</v>
      </c>
      <c r="W650" s="146" cm="1">
        <f t="array" ref="W650">INDEX($K:$P,ROW(),MATCH(W$3,$K$2:$P$2,0))</f>
        <v>0.05</v>
      </c>
      <c r="X650" s="146" cm="1">
        <f t="array" ref="X650">INDEX($K:$P,ROW(),MATCH(X$3,$K$2:$P$2,0))</f>
        <v>0.05</v>
      </c>
      <c r="Y650" s="146" cm="1">
        <f t="array" ref="Y650">INDEX($K:$P,ROW(),MATCH(Y$3,$K$2:$P$2,0))</f>
        <v>0.05</v>
      </c>
      <c r="Z650" s="146" cm="1">
        <f t="array" ref="Z650">INDEX($K:$P,ROW(),MATCH(Z$3,$K$2:$P$2,0))</f>
        <v>0.05</v>
      </c>
      <c r="AA650" s="146" cm="1">
        <f t="array" ref="AA650">INDEX($K:$P,ROW(),MATCH(AA$3,$K$2:$P$2,0))</f>
        <v>0.05</v>
      </c>
      <c r="AB650" s="146" cm="1">
        <f t="array" ref="AB650">INDEX($K:$P,ROW(),MATCH(AB$3,$K$2:$P$2,0))</f>
        <v>0.05</v>
      </c>
      <c r="AC650" s="146" cm="1">
        <f t="array" ref="AC650">INDEX($K:$P,ROW(),MATCH(AC$3,$K$2:$P$2,0))</f>
        <v>0.05</v>
      </c>
      <c r="AD650" s="146" cm="1">
        <f t="array" ref="AD650">INDEX($K:$P,ROW(),MATCH(AD$3,$K$2:$P$2,0))</f>
        <v>0.05</v>
      </c>
      <c r="AE650" s="146" cm="1">
        <f t="array" ref="AE650">INDEX($K:$P,ROW(),MATCH(AE$3,$K$2:$P$2,0))</f>
        <v>0.05</v>
      </c>
      <c r="AF650" s="146" cm="1">
        <f t="array" ref="AF650">INDEX($K:$P,ROW(),MATCH(AF$3,$K$2:$P$2,0))</f>
        <v>0.05</v>
      </c>
      <c r="AG650" s="146" cm="1">
        <f t="array" ref="AG650">INDEX($K:$P,ROW(),MATCH(AG$3,$K$2:$P$2,0))</f>
        <v>0.05</v>
      </c>
      <c r="AH650" s="146" cm="1">
        <f t="array" ref="AH650">INDEX($K:$P,ROW(),MATCH(AH$3,$K$2:$P$2,0))</f>
        <v>0.05</v>
      </c>
      <c r="AI650" s="146" cm="1">
        <f t="array" ref="AI650">INDEX($K:$P,ROW(),MATCH(AI$3,$K$2:$P$2,0))</f>
        <v>0.05</v>
      </c>
      <c r="AJ650" s="146" cm="1">
        <f t="array" ref="AJ650">INDEX($K:$P,ROW(),MATCH(AJ$3,$K$2:$P$2,0))</f>
        <v>0.05</v>
      </c>
      <c r="AK650" s="146" cm="1">
        <f t="array" ref="AK650">INDEX($K:$P,ROW(),MATCH(AK$3,$K$2:$P$2,0))</f>
        <v>0.05</v>
      </c>
      <c r="AL650" s="146" cm="1">
        <f t="array" ref="AL650">INDEX($K:$P,ROW(),MATCH(AL$3,$K$2:$P$2,0))</f>
        <v>0.05</v>
      </c>
      <c r="AM650" s="146" cm="1">
        <f t="array" ref="AM650">INDEX($K:$P,ROW(),MATCH(AM$3,$K$2:$P$2,0))</f>
        <v>0.05</v>
      </c>
      <c r="AN650" s="146" cm="1">
        <f t="array" ref="AN650">INDEX($K:$P,ROW(),MATCH(AN$3,$K$2:$P$2,0))</f>
        <v>0.05</v>
      </c>
      <c r="AO650" s="146" cm="1">
        <f t="array" ref="AO650">INDEX($K:$P,ROW(),MATCH(AO$3,$K$2:$P$2,0))</f>
        <v>0.05</v>
      </c>
      <c r="AP650" s="146" cm="1">
        <f t="array" ref="AP650">INDEX($K:$P,ROW(),MATCH(AP$3,$K$2:$P$2,0))</f>
        <v>0.05</v>
      </c>
      <c r="AQ650" s="146" cm="1">
        <f t="array" ref="AQ650">INDEX($K:$P,ROW(),MATCH(AQ$3,$K$2:$P$2,0))</f>
        <v>0.05</v>
      </c>
      <c r="AR650" s="146" cm="1">
        <f t="array" ref="AR650">INDEX($K:$P,ROW(),MATCH(AR$3,$K$2:$P$2,0))</f>
        <v>0.05</v>
      </c>
      <c r="AS650" s="146" cm="1">
        <f t="array" ref="AS650">INDEX($K:$P,ROW(),MATCH(AS$3,$K$2:$P$2,0))</f>
        <v>0.05</v>
      </c>
      <c r="AT650" s="146" cm="1">
        <f t="array" ref="AT650">INDEX($K:$P,ROW(),MATCH(AT$3,$K$2:$P$2,0))</f>
        <v>0.05</v>
      </c>
      <c r="AU650" s="146" cm="1">
        <f t="array" ref="AU650">INDEX($K:$P,ROW(),MATCH(AU$3,$K$2:$P$2,0))</f>
        <v>0.05</v>
      </c>
      <c r="AV650" s="146" cm="1">
        <f t="array" ref="AV650">INDEX($K:$P,ROW(),MATCH(AV$3,$K$2:$P$2,0))</f>
        <v>0.05</v>
      </c>
      <c r="AW650" s="146" cm="1">
        <f t="array" ref="AW650">INDEX($K:$P,ROW(),MATCH(AW$3,$K$2:$P$2,0))</f>
        <v>0.05</v>
      </c>
      <c r="AX650" s="146" cm="1">
        <f t="array" ref="AX650">INDEX($K:$P,ROW(),MATCH(AX$3,$K$2:$P$2,0))</f>
        <v>0.05</v>
      </c>
      <c r="AY650" s="146" cm="1">
        <f t="array" ref="AY650">INDEX($K:$P,ROW(),MATCH(AY$3,$K$2:$P$2,0))</f>
        <v>0.05</v>
      </c>
      <c r="AZ650" s="146" cm="1">
        <f t="array" ref="AZ650">INDEX($K:$P,ROW(),MATCH(AZ$3,$K$2:$P$2,0))</f>
        <v>0.05</v>
      </c>
      <c r="BA650" s="146" cm="1">
        <f t="array" ref="BA650">INDEX($K:$P,ROW(),MATCH(BA$3,$K$2:$P$2,0))</f>
        <v>0.05</v>
      </c>
      <c r="BB650" s="146" cm="1">
        <f t="array" ref="BB650">INDEX($K:$P,ROW(),MATCH(BB$3,$K$2:$P$2,0))</f>
        <v>0.05</v>
      </c>
      <c r="BC650" s="146" cm="1">
        <f t="array" ref="BC650">INDEX($K:$P,ROW(),MATCH(BC$3,$K$2:$P$2,0))</f>
        <v>0.05</v>
      </c>
      <c r="BD650" s="146" cm="1">
        <f t="array" ref="BD650">INDEX($K:$P,ROW(),MATCH(BD$3,$K$2:$P$2,0))</f>
        <v>0.05</v>
      </c>
      <c r="BE650" s="146" cm="1">
        <f t="array" ref="BE650">INDEX($K:$P,ROW(),MATCH(BE$3,$K$2:$P$2,0))</f>
        <v>0.05</v>
      </c>
      <c r="BF650" s="146" cm="1">
        <f t="array" ref="BF650">INDEX($K:$P,ROW(),MATCH(BF$3,$K$2:$P$2,0))</f>
        <v>0.05</v>
      </c>
      <c r="BG650" s="146" cm="1">
        <f t="array" ref="BG650">INDEX($K:$P,ROW(),MATCH(BG$3,$K$2:$P$2,0))</f>
        <v>0.05</v>
      </c>
      <c r="BH650" s="146" cm="1">
        <f t="array" ref="BH650">INDEX($K:$P,ROW(),MATCH(BH$3,$K$2:$P$2,0))</f>
        <v>0.05</v>
      </c>
      <c r="BI650" s="146" cm="1">
        <f t="array" ref="BI650">INDEX($K:$P,ROW(),MATCH(BI$3,$K$2:$P$2,0))</f>
        <v>0.05</v>
      </c>
      <c r="BJ650" s="146" cm="1">
        <f t="array" ref="BJ650">INDEX($K:$P,ROW(),MATCH(BJ$3,$K$2:$P$2,0))</f>
        <v>0.05</v>
      </c>
      <c r="BK650" s="146" cm="1">
        <f t="array" ref="BK650">INDEX($K:$P,ROW(),MATCH(BK$3,$K$2:$P$2,0))</f>
        <v>0.05</v>
      </c>
      <c r="BL650" s="146" cm="1">
        <f t="array" ref="BL650">INDEX($K:$P,ROW(),MATCH(BL$3,$K$2:$P$2,0))</f>
        <v>0.05</v>
      </c>
      <c r="BM650" s="146" cm="1">
        <f t="array" ref="BM650">INDEX($K:$P,ROW(),MATCH(BM$3,$K$2:$P$2,0))</f>
        <v>0.05</v>
      </c>
      <c r="BN650" s="146" cm="1">
        <f t="array" ref="BN650">INDEX($K:$P,ROW(),MATCH(BN$3,$K$2:$P$2,0))</f>
        <v>0.05</v>
      </c>
      <c r="BO650" s="146" cm="1">
        <f t="array" ref="BO650">INDEX($K:$P,ROW(),MATCH(BO$3,$K$2:$P$2,0))</f>
        <v>0.05</v>
      </c>
      <c r="BP650" s="146" cm="1">
        <f t="array" ref="BP650">INDEX($K:$P,ROW(),MATCH(BP$3,$K$2:$P$2,0))</f>
        <v>0.05</v>
      </c>
      <c r="BQ650" s="146" cm="1">
        <f t="array" ref="BQ650">INDEX($K:$P,ROW(),MATCH(BQ$3,$K$2:$P$2,0))</f>
        <v>0.05</v>
      </c>
      <c r="BR650" s="146" cm="1">
        <f t="array" ref="BR650">INDEX($K:$P,ROW(),MATCH(BR$3,$K$2:$P$2,0))</f>
        <v>0.05</v>
      </c>
      <c r="BS650" s="146" cm="1">
        <f t="array" ref="BS650">INDEX($K:$P,ROW(),MATCH(BS$3,$K$2:$P$2,0))</f>
        <v>0.05</v>
      </c>
      <c r="BT650" s="146" cm="1">
        <f t="array" ref="BT650">INDEX($K:$P,ROW(),MATCH(BT$3,$K$2:$P$2,0))</f>
        <v>0.05</v>
      </c>
      <c r="BU650" s="146" cm="1">
        <f t="array" ref="BU650">INDEX($K:$P,ROW(),MATCH(BU$3,$K$2:$P$2,0))</f>
        <v>0.05</v>
      </c>
      <c r="BV650" s="146" cm="1">
        <f t="array" ref="BV650">INDEX($K:$P,ROW(),MATCH(BV$3,$K$2:$P$2,0))</f>
        <v>0.05</v>
      </c>
      <c r="BW650" s="146" cm="1">
        <f t="array" ref="BW650">INDEX($K:$P,ROW(),MATCH(BW$3,$K$2:$P$2,0))</f>
        <v>0.05</v>
      </c>
      <c r="BX650" s="146" cm="1">
        <f t="array" ref="BX650">INDEX($K:$P,ROW(),MATCH(BX$3,$K$2:$P$2,0))</f>
        <v>0.05</v>
      </c>
      <c r="BY650" s="146" cm="1">
        <f t="array" ref="BY650">INDEX($K:$P,ROW(),MATCH(BY$3,$K$2:$P$2,0))</f>
        <v>0.05</v>
      </c>
      <c r="BZ650" s="146" cm="1">
        <f t="array" ref="BZ650">INDEX($K:$P,ROW(),MATCH(BZ$3,$K$2:$P$2,0))</f>
        <v>0.05</v>
      </c>
      <c r="CA650" s="146" cm="1">
        <f t="array" ref="CA650">INDEX($K:$P,ROW(),MATCH(CA$3,$K$2:$P$2,0))</f>
        <v>0.05</v>
      </c>
      <c r="CB650" s="146" cm="1">
        <f t="array" ref="CB650">INDEX($K:$P,ROW(),MATCH(CB$3,$K$2:$P$2,0))</f>
        <v>0.05</v>
      </c>
      <c r="CC650" s="146" cm="1">
        <f t="array" ref="CC650">INDEX($K:$P,ROW(),MATCH(CC$3,$K$2:$P$2,0))</f>
        <v>0.05</v>
      </c>
      <c r="CD650" s="146" cm="1">
        <f t="array" ref="CD650">INDEX($K:$P,ROW(),MATCH(CD$3,$K$2:$P$2,0))</f>
        <v>0.05</v>
      </c>
      <c r="CE650" s="146" cm="1">
        <f t="array" ref="CE650">INDEX($K:$P,ROW(),MATCH(CE$3,$K$2:$P$2,0))</f>
        <v>0.05</v>
      </c>
      <c r="CF650" s="146" cm="1">
        <f t="array" ref="CF650">INDEX($K:$P,ROW(),MATCH(CF$3,$K$2:$P$2,0))</f>
        <v>0.05</v>
      </c>
      <c r="CG650" s="146" cm="1">
        <f t="array" ref="CG650">INDEX($K:$P,ROW(),MATCH(CG$3,$K$2:$P$2,0))</f>
        <v>0.05</v>
      </c>
      <c r="CH650" s="146" cm="1">
        <f t="array" ref="CH650">INDEX($K:$P,ROW(),MATCH(CH$3,$K$2:$P$2,0))</f>
        <v>0.05</v>
      </c>
      <c r="CI650" s="146" cm="1">
        <f t="array" ref="CI650">INDEX($K:$P,ROW(),MATCH(CI$3,$K$2:$P$2,0))</f>
        <v>0.05</v>
      </c>
      <c r="CJ650" s="146" cm="1">
        <f t="array" ref="CJ650">INDEX($K:$P,ROW(),MATCH(CJ$3,$K$2:$P$2,0))</f>
        <v>0.05</v>
      </c>
      <c r="CK650" s="146" cm="1">
        <f t="array" ref="CK650">INDEX($K:$P,ROW(),MATCH(CK$3,$K$2:$P$2,0))</f>
        <v>0.05</v>
      </c>
    </row>
    <row r="651" spans="2:89" x14ac:dyDescent="0.35">
      <c r="B651" s="154" t="s">
        <v>823</v>
      </c>
      <c r="D651" t="s">
        <v>827</v>
      </c>
      <c r="E651" s="8" t="str">
        <f t="shared" ref="E651:E677" si="616">ROW()&amp;" "&amp;D651</f>
        <v>651 SUBFREE-PV</v>
      </c>
      <c r="K651" s="34">
        <f t="shared" ref="K651:P652" ca="1" si="617">SUMIF($3:$3,K$2,651:651)</f>
        <v>-14071.090022892329</v>
      </c>
      <c r="L651" s="34">
        <f t="shared" ca="1" si="617"/>
        <v>-26274.061338310225</v>
      </c>
      <c r="M651" s="34">
        <f t="shared" ca="1" si="617"/>
        <v>-29951.357987781921</v>
      </c>
      <c r="N651" s="34">
        <f t="shared" ca="1" si="617"/>
        <v>-31059.490613737602</v>
      </c>
      <c r="O651" s="34">
        <f t="shared" ca="1" si="617"/>
        <v>-31393.420136906148</v>
      </c>
      <c r="P651" s="34">
        <f t="shared" ca="1" si="617"/>
        <v>-28867.895017762028</v>
      </c>
      <c r="R651" s="15"/>
      <c r="S651" s="76">
        <f t="shared" ref="S651" ca="1" si="618">-+SUM(S648:S649)*S650</f>
        <v>-250</v>
      </c>
      <c r="T651" s="76">
        <f t="shared" ref="T651:AX651" ca="1" si="619">-+SUM(T648:T649)*T650</f>
        <v>-476.21875</v>
      </c>
      <c r="U651" s="76">
        <f t="shared" ca="1" si="619"/>
        <v>-680.91844140625005</v>
      </c>
      <c r="V651" s="76">
        <f t="shared" ca="1" si="619"/>
        <v>-866.14607466748066</v>
      </c>
      <c r="W651" s="76">
        <f t="shared" ca="1" si="619"/>
        <v>-1033.7539293147365</v>
      </c>
      <c r="X651" s="76">
        <f t="shared" ca="1" si="619"/>
        <v>-1185.4180867886723</v>
      </c>
      <c r="Y651" s="76">
        <f t="shared" ca="1" si="619"/>
        <v>-1322.6551912829</v>
      </c>
      <c r="Z651" s="76">
        <f t="shared" ca="1" si="619"/>
        <v>-1446.837616212114</v>
      </c>
      <c r="AA651" s="76">
        <f t="shared" ca="1" si="619"/>
        <v>-1559.207187969937</v>
      </c>
      <c r="AB651" s="76">
        <f t="shared" ca="1" si="619"/>
        <v>-1660.887604214297</v>
      </c>
      <c r="AC651" s="76">
        <f t="shared" ca="1" si="619"/>
        <v>-1752.8956708634121</v>
      </c>
      <c r="AD651" s="76">
        <f t="shared" ca="1" si="619"/>
        <v>-1836.15147017253</v>
      </c>
      <c r="AE651" s="76">
        <f t="shared" ca="1" si="619"/>
        <v>-1911.4875615723679</v>
      </c>
      <c r="AF651" s="76">
        <f t="shared" ca="1" si="619"/>
        <v>-1979.6573072777967</v>
      </c>
      <c r="AG651" s="76">
        <f t="shared" ca="1" si="619"/>
        <v>-2041.3424059229962</v>
      </c>
      <c r="AH651" s="76">
        <f t="shared" ca="1" si="619"/>
        <v>-2097.1597095595712</v>
      </c>
      <c r="AI651" s="76">
        <f t="shared" ca="1" si="619"/>
        <v>-2147.6673921877173</v>
      </c>
      <c r="AJ651" s="76">
        <f t="shared" ca="1" si="619"/>
        <v>-2193.370531505861</v>
      </c>
      <c r="AK651" s="76">
        <f t="shared" ca="1" si="619"/>
        <v>-2234.7261596963654</v>
      </c>
      <c r="AL651" s="76">
        <f t="shared" ca="1" si="619"/>
        <v>-2272.1478337552485</v>
      </c>
      <c r="AM651" s="76">
        <f t="shared" ca="1" si="619"/>
        <v>-2306.0097710692808</v>
      </c>
      <c r="AN651" s="76">
        <f t="shared" ca="1" si="619"/>
        <v>-2336.6505915963153</v>
      </c>
      <c r="AO651" s="76">
        <f t="shared" ca="1" si="619"/>
        <v>-2364.3767040707157</v>
      </c>
      <c r="AP651" s="76">
        <f t="shared" ca="1" si="619"/>
        <v>-2389.4653700959889</v>
      </c>
      <c r="AQ651" s="76">
        <f t="shared" ca="1" si="619"/>
        <v>-2412.1674767656077</v>
      </c>
      <c r="AR651" s="76">
        <f t="shared" ca="1" si="619"/>
        <v>-2432.7100455382792</v>
      </c>
      <c r="AS651" s="76">
        <f t="shared" ca="1" si="619"/>
        <v>-2451.2985024564505</v>
      </c>
      <c r="AT651" s="76">
        <f t="shared" ca="1" si="619"/>
        <v>-2468.1187324102812</v>
      </c>
      <c r="AU651" s="76">
        <f t="shared" ca="1" si="619"/>
        <v>-2483.3389379897526</v>
      </c>
      <c r="AV651" s="76">
        <f t="shared" ca="1" si="619"/>
        <v>-2497.1113215134774</v>
      </c>
      <c r="AW651" s="76">
        <f t="shared" ca="1" si="619"/>
        <v>-2509.5736070545081</v>
      </c>
      <c r="AX651" s="76">
        <f t="shared" ca="1" si="619"/>
        <v>-2520.8504176834481</v>
      </c>
      <c r="AY651" s="76">
        <f t="shared" ref="AY651:CD651" ca="1" si="620">-+SUM(AY648:AY649)*AY650</f>
        <v>-2531.05452170131</v>
      </c>
      <c r="AZ651" s="76">
        <f t="shared" ca="1" si="620"/>
        <v>-2540.2879603244728</v>
      </c>
      <c r="BA651" s="76">
        <f t="shared" ca="1" si="620"/>
        <v>-2548.6430680986077</v>
      </c>
      <c r="BB651" s="76">
        <f t="shared" ca="1" si="620"/>
        <v>-2556.2033962457276</v>
      </c>
      <c r="BC651" s="76">
        <f t="shared" ca="1" si="620"/>
        <v>-2563.0445481778524</v>
      </c>
      <c r="BD651" s="76">
        <f t="shared" ca="1" si="620"/>
        <v>-2569.2349355324345</v>
      </c>
      <c r="BE651" s="76">
        <f t="shared" ca="1" si="620"/>
        <v>-2574.8364622899117</v>
      </c>
      <c r="BF651" s="76">
        <f t="shared" ca="1" si="620"/>
        <v>-2579.9051438145843</v>
      </c>
      <c r="BG651" s="76">
        <f t="shared" ca="1" si="620"/>
        <v>-2584.4916670092221</v>
      </c>
      <c r="BH651" s="76">
        <f t="shared" ca="1" si="620"/>
        <v>-2588.6418971849698</v>
      </c>
      <c r="BI651" s="76">
        <f t="shared" ca="1" si="620"/>
        <v>-2592.3973367152498</v>
      </c>
      <c r="BJ651" s="76">
        <f t="shared" ca="1" si="620"/>
        <v>-2595.7955400602114</v>
      </c>
      <c r="BK651" s="76">
        <f t="shared" ca="1" si="620"/>
        <v>-2598.8704893119839</v>
      </c>
      <c r="BL651" s="76">
        <f t="shared" ca="1" si="620"/>
        <v>-2601.6529340161815</v>
      </c>
      <c r="BM651" s="76">
        <f t="shared" ca="1" si="620"/>
        <v>-2604.1706986678923</v>
      </c>
      <c r="BN651" s="76">
        <f t="shared" ca="1" si="620"/>
        <v>-2606.4489609571087</v>
      </c>
      <c r="BO651" s="76">
        <f t="shared" ca="1" si="620"/>
        <v>-2608.5105035460638</v>
      </c>
      <c r="BP651" s="76">
        <f t="shared" ca="1" si="620"/>
        <v>-2610.3759418962445</v>
      </c>
      <c r="BQ651" s="76">
        <f t="shared" ca="1" si="620"/>
        <v>-2612.0639304233641</v>
      </c>
      <c r="BR651" s="76">
        <f t="shared" ca="1" si="620"/>
        <v>-2613.5913490418416</v>
      </c>
      <c r="BS651" s="76">
        <f t="shared" ca="1" si="620"/>
        <v>-2614.9734719642365</v>
      </c>
      <c r="BT651" s="76">
        <f t="shared" ca="1" si="620"/>
        <v>-2616.2241204436382</v>
      </c>
      <c r="BU651" s="76">
        <f t="shared" ca="1" si="620"/>
        <v>-2617.3558009864373</v>
      </c>
      <c r="BV651" s="76">
        <f t="shared" ca="1" si="620"/>
        <v>-2618.3798304176025</v>
      </c>
      <c r="BW651" s="76">
        <f t="shared" ca="1" si="620"/>
        <v>-2619.3064490491279</v>
      </c>
      <c r="BX651" s="76">
        <f t="shared" ca="1" si="620"/>
        <v>-2620.1449230833296</v>
      </c>
      <c r="BY651" s="76">
        <f t="shared" ca="1" si="620"/>
        <v>-2620.9036372750279</v>
      </c>
      <c r="BZ651" s="76">
        <f t="shared" ca="1" si="620"/>
        <v>-2621.5901787792409</v>
      </c>
      <c r="CA651" s="76">
        <f t="shared" ca="1" si="620"/>
        <v>-2622.2114130228661</v>
      </c>
      <c r="CB651" s="76">
        <f t="shared" ca="1" si="620"/>
        <v>-2622.7735523590659</v>
      </c>
      <c r="CC651" s="76">
        <f t="shared" ca="1" si="620"/>
        <v>-2623.2822181909096</v>
      </c>
      <c r="CD651" s="76">
        <f t="shared" ca="1" si="620"/>
        <v>-2623.7424971854994</v>
      </c>
      <c r="CE651" s="76">
        <f t="shared" ref="CE651:CK651" ca="1" si="621">-+SUM(CE648:CE649)*CE650</f>
        <v>-2624.1589921407285</v>
      </c>
      <c r="CF651" s="76">
        <f t="shared" ca="1" si="621"/>
        <v>-2624.5358680133418</v>
      </c>
      <c r="CG651" s="76">
        <f t="shared" ca="1" si="621"/>
        <v>-2624.876893568573</v>
      </c>
      <c r="CH651" s="76">
        <f t="shared" ca="1" si="621"/>
        <v>-2625.1854790678626</v>
      </c>
      <c r="CI651" s="76">
        <f t="shared" ca="1" si="621"/>
        <v>-2625.4647103715324</v>
      </c>
      <c r="CJ651" s="76">
        <f t="shared" ca="1" si="621"/>
        <v>-2625.7173797974406</v>
      </c>
      <c r="CK651" s="76">
        <f t="shared" ca="1" si="621"/>
        <v>-2625.9460140442088</v>
      </c>
    </row>
    <row r="652" spans="2:89" x14ac:dyDescent="0.35">
      <c r="B652" s="154" t="s">
        <v>826</v>
      </c>
      <c r="D652" t="s">
        <v>827</v>
      </c>
      <c r="E652" s="8" t="str">
        <f t="shared" si="616"/>
        <v>652 SUBFREE-PV</v>
      </c>
      <c r="K652" s="34">
        <f t="shared" ca="1" si="617"/>
        <v>703.55450114461655</v>
      </c>
      <c r="L652" s="34">
        <f t="shared" ca="1" si="617"/>
        <v>1313.7030669155113</v>
      </c>
      <c r="M652" s="34">
        <f t="shared" ca="1" si="617"/>
        <v>1497.5678993890963</v>
      </c>
      <c r="N652" s="34">
        <f t="shared" ca="1" si="617"/>
        <v>1552.9745306868806</v>
      </c>
      <c r="O652" s="34">
        <f t="shared" ca="1" si="617"/>
        <v>1569.6710068453081</v>
      </c>
      <c r="P652" s="34">
        <f t="shared" ca="1" si="617"/>
        <v>1443.3947508881013</v>
      </c>
      <c r="R652" s="15"/>
      <c r="S652" s="76">
        <f t="shared" ref="S652" ca="1" si="622">-S662</f>
        <v>12.5</v>
      </c>
      <c r="T652" s="76">
        <f t="shared" ref="T652:AX652" ca="1" si="623">-T662</f>
        <v>23.810937500000001</v>
      </c>
      <c r="U652" s="76">
        <f t="shared" ca="1" si="623"/>
        <v>34.045922070312507</v>
      </c>
      <c r="V652" s="76">
        <f t="shared" ca="1" si="623"/>
        <v>43.307303733374034</v>
      </c>
      <c r="W652" s="76">
        <f t="shared" ca="1" si="623"/>
        <v>51.687696465736828</v>
      </c>
      <c r="X652" s="76">
        <f t="shared" ca="1" si="623"/>
        <v>59.270904339433621</v>
      </c>
      <c r="Y652" s="76">
        <f t="shared" ca="1" si="623"/>
        <v>66.132759564145005</v>
      </c>
      <c r="Z652" s="76">
        <f t="shared" ca="1" si="623"/>
        <v>72.341880810605701</v>
      </c>
      <c r="AA652" s="76">
        <f t="shared" ca="1" si="623"/>
        <v>77.960359398496848</v>
      </c>
      <c r="AB652" s="76">
        <f t="shared" ca="1" si="623"/>
        <v>83.044380210714849</v>
      </c>
      <c r="AC652" s="76">
        <f t="shared" ca="1" si="623"/>
        <v>87.644783543170604</v>
      </c>
      <c r="AD652" s="76">
        <f t="shared" ca="1" si="623"/>
        <v>91.807573508626504</v>
      </c>
      <c r="AE652" s="76">
        <f t="shared" ca="1" si="623"/>
        <v>95.574378078618395</v>
      </c>
      <c r="AF652" s="76">
        <f t="shared" ca="1" si="623"/>
        <v>98.982865363889843</v>
      </c>
      <c r="AG652" s="76">
        <f t="shared" ca="1" si="623"/>
        <v>102.06712029614982</v>
      </c>
      <c r="AH652" s="76">
        <f t="shared" ca="1" si="623"/>
        <v>104.85798547797856</v>
      </c>
      <c r="AI652" s="76">
        <f t="shared" ca="1" si="623"/>
        <v>107.38336960938587</v>
      </c>
      <c r="AJ652" s="76">
        <f t="shared" ca="1" si="623"/>
        <v>109.66852657529306</v>
      </c>
      <c r="AK652" s="76">
        <f t="shared" ca="1" si="623"/>
        <v>111.73630798481827</v>
      </c>
      <c r="AL652" s="76">
        <f t="shared" ca="1" si="623"/>
        <v>113.60739168776243</v>
      </c>
      <c r="AM652" s="76">
        <f t="shared" ca="1" si="623"/>
        <v>115.30048855346405</v>
      </c>
      <c r="AN652" s="76">
        <f t="shared" ca="1" si="623"/>
        <v>116.83252957981577</v>
      </c>
      <c r="AO652" s="76">
        <f t="shared" ca="1" si="623"/>
        <v>118.21883520353579</v>
      </c>
      <c r="AP652" s="76">
        <f t="shared" ca="1" si="623"/>
        <v>119.47326850479945</v>
      </c>
      <c r="AQ652" s="76">
        <f t="shared" ca="1" si="623"/>
        <v>120.60837383828039</v>
      </c>
      <c r="AR652" s="76">
        <f t="shared" ca="1" si="623"/>
        <v>121.63550227691397</v>
      </c>
      <c r="AS652" s="76">
        <f t="shared" ca="1" si="623"/>
        <v>122.56492512282253</v>
      </c>
      <c r="AT652" s="76">
        <f t="shared" ca="1" si="623"/>
        <v>123.40593662051407</v>
      </c>
      <c r="AU652" s="76">
        <f t="shared" ca="1" si="623"/>
        <v>124.16694689948764</v>
      </c>
      <c r="AV652" s="76">
        <f t="shared" ca="1" si="623"/>
        <v>124.85556607567388</v>
      </c>
      <c r="AW652" s="76">
        <f t="shared" ca="1" si="623"/>
        <v>125.47868035272541</v>
      </c>
      <c r="AX652" s="76">
        <f t="shared" ca="1" si="623"/>
        <v>126.0425208841724</v>
      </c>
      <c r="AY652" s="76">
        <f t="shared" ref="AY652:CD652" ca="1" si="624">-AY662</f>
        <v>126.5527260850655</v>
      </c>
      <c r="AZ652" s="76">
        <f t="shared" ca="1" si="624"/>
        <v>127.01439801622365</v>
      </c>
      <c r="BA652" s="76">
        <f t="shared" ca="1" si="624"/>
        <v>127.43215340493039</v>
      </c>
      <c r="BB652" s="76">
        <f t="shared" ca="1" si="624"/>
        <v>127.81016981228639</v>
      </c>
      <c r="BC652" s="76">
        <f t="shared" ca="1" si="624"/>
        <v>128.15222740889263</v>
      </c>
      <c r="BD652" s="76">
        <f t="shared" ca="1" si="624"/>
        <v>128.46174677662174</v>
      </c>
      <c r="BE652" s="76">
        <f t="shared" ca="1" si="624"/>
        <v>128.74182311449559</v>
      </c>
      <c r="BF652" s="76">
        <f t="shared" ca="1" si="624"/>
        <v>128.99525719072923</v>
      </c>
      <c r="BG652" s="76">
        <f t="shared" ca="1" si="624"/>
        <v>129.2245833504611</v>
      </c>
      <c r="BH652" s="76">
        <f t="shared" ca="1" si="624"/>
        <v>129.43209485924851</v>
      </c>
      <c r="BI652" s="76">
        <f t="shared" ca="1" si="624"/>
        <v>129.61986683576251</v>
      </c>
      <c r="BJ652" s="76">
        <f t="shared" ca="1" si="624"/>
        <v>129.78977700301058</v>
      </c>
      <c r="BK652" s="76">
        <f t="shared" ca="1" si="624"/>
        <v>129.94352446559921</v>
      </c>
      <c r="BL652" s="76">
        <f t="shared" ca="1" si="624"/>
        <v>130.08264670080908</v>
      </c>
      <c r="BM652" s="76">
        <f t="shared" ca="1" si="624"/>
        <v>130.20853493339462</v>
      </c>
      <c r="BN652" s="76">
        <f t="shared" ca="1" si="624"/>
        <v>130.32244804785543</v>
      </c>
      <c r="BO652" s="76">
        <f t="shared" ca="1" si="624"/>
        <v>130.4255251773032</v>
      </c>
      <c r="BP652" s="76">
        <f t="shared" ca="1" si="624"/>
        <v>130.51879709481224</v>
      </c>
      <c r="BQ652" s="76">
        <f t="shared" ca="1" si="624"/>
        <v>130.6031965211682</v>
      </c>
      <c r="BR652" s="76">
        <f t="shared" ca="1" si="624"/>
        <v>130.67956745209207</v>
      </c>
      <c r="BS652" s="76">
        <f t="shared" ca="1" si="624"/>
        <v>130.74867359821184</v>
      </c>
      <c r="BT652" s="76">
        <f t="shared" ca="1" si="624"/>
        <v>130.81120602218192</v>
      </c>
      <c r="BU652" s="76">
        <f t="shared" ca="1" si="624"/>
        <v>130.86779004932188</v>
      </c>
      <c r="BV652" s="76">
        <f t="shared" ca="1" si="624"/>
        <v>130.91899152088013</v>
      </c>
      <c r="BW652" s="76">
        <f t="shared" ca="1" si="624"/>
        <v>130.96532245245641</v>
      </c>
      <c r="BX652" s="76">
        <f t="shared" ca="1" si="624"/>
        <v>131.00724615416649</v>
      </c>
      <c r="BY652" s="76">
        <f t="shared" ca="1" si="624"/>
        <v>131.0451818637514</v>
      </c>
      <c r="BZ652" s="76">
        <f t="shared" ca="1" si="624"/>
        <v>131.07950893896205</v>
      </c>
      <c r="CA652" s="76">
        <f t="shared" ca="1" si="624"/>
        <v>131.11057065114332</v>
      </c>
      <c r="CB652" s="76">
        <f t="shared" ca="1" si="624"/>
        <v>131.13867761795331</v>
      </c>
      <c r="CC652" s="76">
        <f t="shared" ca="1" si="624"/>
        <v>131.16411090954549</v>
      </c>
      <c r="CD652" s="76">
        <f t="shared" ca="1" si="624"/>
        <v>131.18712485927497</v>
      </c>
      <c r="CE652" s="76">
        <f t="shared" ref="CE652:CK652" ca="1" si="625">-CE662</f>
        <v>131.20794960703643</v>
      </c>
      <c r="CF652" s="76">
        <f t="shared" ca="1" si="625"/>
        <v>131.22679340066711</v>
      </c>
      <c r="CG652" s="76">
        <f t="shared" ca="1" si="625"/>
        <v>131.24384467842864</v>
      </c>
      <c r="CH652" s="76">
        <f t="shared" ca="1" si="625"/>
        <v>131.25927395339315</v>
      </c>
      <c r="CI652" s="76">
        <f t="shared" ca="1" si="625"/>
        <v>131.27323551857663</v>
      </c>
      <c r="CJ652" s="76">
        <f t="shared" ca="1" si="625"/>
        <v>131.28586898987203</v>
      </c>
      <c r="CK652" s="76">
        <f t="shared" ca="1" si="625"/>
        <v>131.29730070221044</v>
      </c>
    </row>
    <row r="653" spans="2:89" x14ac:dyDescent="0.35">
      <c r="B653" s="141" t="s">
        <v>73</v>
      </c>
      <c r="D653" t="s">
        <v>827</v>
      </c>
      <c r="E653" s="8" t="str">
        <f t="shared" si="616"/>
        <v>653 SUBFREE-PV</v>
      </c>
      <c r="G653" t="str">
        <f>E653</f>
        <v>653 SUBFREE-PV</v>
      </c>
      <c r="H653" s="12"/>
      <c r="I653" s="60"/>
      <c r="J653" s="60"/>
      <c r="K653" s="16">
        <v>0.05</v>
      </c>
      <c r="L653" s="16">
        <v>0.05</v>
      </c>
      <c r="M653" s="16">
        <v>0.05</v>
      </c>
      <c r="N653" s="16">
        <v>0.05</v>
      </c>
      <c r="O653" s="16">
        <v>0.05</v>
      </c>
      <c r="P653" s="16">
        <v>0.05</v>
      </c>
      <c r="R653" s="20"/>
      <c r="S653" s="146" cm="1">
        <f t="array" ref="S653">INDEX($K:$P,ROW(),MATCH(S$3,$K$2:$P$2,0))</f>
        <v>0.05</v>
      </c>
      <c r="T653" s="146" cm="1">
        <f t="array" ref="T653">INDEX($K:$P,ROW(),MATCH(T$3,$K$2:$P$2,0))</f>
        <v>0.05</v>
      </c>
      <c r="U653" s="146" cm="1">
        <f t="array" ref="U653">INDEX($K:$P,ROW(),MATCH(U$3,$K$2:$P$2,0))</f>
        <v>0.05</v>
      </c>
      <c r="V653" s="146" cm="1">
        <f t="array" ref="V653">INDEX($K:$P,ROW(),MATCH(V$3,$K$2:$P$2,0))</f>
        <v>0.05</v>
      </c>
      <c r="W653" s="146" cm="1">
        <f t="array" ref="W653">INDEX($K:$P,ROW(),MATCH(W$3,$K$2:$P$2,0))</f>
        <v>0.05</v>
      </c>
      <c r="X653" s="146" cm="1">
        <f t="array" ref="X653">INDEX($K:$P,ROW(),MATCH(X$3,$K$2:$P$2,0))</f>
        <v>0.05</v>
      </c>
      <c r="Y653" s="146" cm="1">
        <f t="array" ref="Y653">INDEX($K:$P,ROW(),MATCH(Y$3,$K$2:$P$2,0))</f>
        <v>0.05</v>
      </c>
      <c r="Z653" s="146" cm="1">
        <f t="array" ref="Z653">INDEX($K:$P,ROW(),MATCH(Z$3,$K$2:$P$2,0))</f>
        <v>0.05</v>
      </c>
      <c r="AA653" s="146" cm="1">
        <f t="array" ref="AA653">INDEX($K:$P,ROW(),MATCH(AA$3,$K$2:$P$2,0))</f>
        <v>0.05</v>
      </c>
      <c r="AB653" s="146" cm="1">
        <f t="array" ref="AB653">INDEX($K:$P,ROW(),MATCH(AB$3,$K$2:$P$2,0))</f>
        <v>0.05</v>
      </c>
      <c r="AC653" s="146" cm="1">
        <f t="array" ref="AC653">INDEX($K:$P,ROW(),MATCH(AC$3,$K$2:$P$2,0))</f>
        <v>0.05</v>
      </c>
      <c r="AD653" s="146" cm="1">
        <f t="array" ref="AD653">INDEX($K:$P,ROW(),MATCH(AD$3,$K$2:$P$2,0))</f>
        <v>0.05</v>
      </c>
      <c r="AE653" s="146" cm="1">
        <f t="array" ref="AE653">INDEX($K:$P,ROW(),MATCH(AE$3,$K$2:$P$2,0))</f>
        <v>0.05</v>
      </c>
      <c r="AF653" s="146" cm="1">
        <f t="array" ref="AF653">INDEX($K:$P,ROW(),MATCH(AF$3,$K$2:$P$2,0))</f>
        <v>0.05</v>
      </c>
      <c r="AG653" s="146" cm="1">
        <f t="array" ref="AG653">INDEX($K:$P,ROW(),MATCH(AG$3,$K$2:$P$2,0))</f>
        <v>0.05</v>
      </c>
      <c r="AH653" s="146" cm="1">
        <f t="array" ref="AH653">INDEX($K:$P,ROW(),MATCH(AH$3,$K$2:$P$2,0))</f>
        <v>0.05</v>
      </c>
      <c r="AI653" s="146" cm="1">
        <f t="array" ref="AI653">INDEX($K:$P,ROW(),MATCH(AI$3,$K$2:$P$2,0))</f>
        <v>0.05</v>
      </c>
      <c r="AJ653" s="146" cm="1">
        <f t="array" ref="AJ653">INDEX($K:$P,ROW(),MATCH(AJ$3,$K$2:$P$2,0))</f>
        <v>0.05</v>
      </c>
      <c r="AK653" s="146" cm="1">
        <f t="array" ref="AK653">INDEX($K:$P,ROW(),MATCH(AK$3,$K$2:$P$2,0))</f>
        <v>0.05</v>
      </c>
      <c r="AL653" s="146" cm="1">
        <f t="array" ref="AL653">INDEX($K:$P,ROW(),MATCH(AL$3,$K$2:$P$2,0))</f>
        <v>0.05</v>
      </c>
      <c r="AM653" s="146" cm="1">
        <f t="array" ref="AM653">INDEX($K:$P,ROW(),MATCH(AM$3,$K$2:$P$2,0))</f>
        <v>0.05</v>
      </c>
      <c r="AN653" s="146" cm="1">
        <f t="array" ref="AN653">INDEX($K:$P,ROW(),MATCH(AN$3,$K$2:$P$2,0))</f>
        <v>0.05</v>
      </c>
      <c r="AO653" s="146" cm="1">
        <f t="array" ref="AO653">INDEX($K:$P,ROW(),MATCH(AO$3,$K$2:$P$2,0))</f>
        <v>0.05</v>
      </c>
      <c r="AP653" s="146" cm="1">
        <f t="array" ref="AP653">INDEX($K:$P,ROW(),MATCH(AP$3,$K$2:$P$2,0))</f>
        <v>0.05</v>
      </c>
      <c r="AQ653" s="146" cm="1">
        <f t="array" ref="AQ653">INDEX($K:$P,ROW(),MATCH(AQ$3,$K$2:$P$2,0))</f>
        <v>0.05</v>
      </c>
      <c r="AR653" s="146" cm="1">
        <f t="array" ref="AR653">INDEX($K:$P,ROW(),MATCH(AR$3,$K$2:$P$2,0))</f>
        <v>0.05</v>
      </c>
      <c r="AS653" s="146" cm="1">
        <f t="array" ref="AS653">INDEX($K:$P,ROW(),MATCH(AS$3,$K$2:$P$2,0))</f>
        <v>0.05</v>
      </c>
      <c r="AT653" s="146" cm="1">
        <f t="array" ref="AT653">INDEX($K:$P,ROW(),MATCH(AT$3,$K$2:$P$2,0))</f>
        <v>0.05</v>
      </c>
      <c r="AU653" s="146" cm="1">
        <f t="array" ref="AU653">INDEX($K:$P,ROW(),MATCH(AU$3,$K$2:$P$2,0))</f>
        <v>0.05</v>
      </c>
      <c r="AV653" s="146" cm="1">
        <f t="array" ref="AV653">INDEX($K:$P,ROW(),MATCH(AV$3,$K$2:$P$2,0))</f>
        <v>0.05</v>
      </c>
      <c r="AW653" s="146" cm="1">
        <f t="array" ref="AW653">INDEX($K:$P,ROW(),MATCH(AW$3,$K$2:$P$2,0))</f>
        <v>0.05</v>
      </c>
      <c r="AX653" s="146" cm="1">
        <f t="array" ref="AX653">INDEX($K:$P,ROW(),MATCH(AX$3,$K$2:$P$2,0))</f>
        <v>0.05</v>
      </c>
      <c r="AY653" s="146" cm="1">
        <f t="array" ref="AY653">INDEX($K:$P,ROW(),MATCH(AY$3,$K$2:$P$2,0))</f>
        <v>0.05</v>
      </c>
      <c r="AZ653" s="146" cm="1">
        <f t="array" ref="AZ653">INDEX($K:$P,ROW(),MATCH(AZ$3,$K$2:$P$2,0))</f>
        <v>0.05</v>
      </c>
      <c r="BA653" s="146" cm="1">
        <f t="array" ref="BA653">INDEX($K:$P,ROW(),MATCH(BA$3,$K$2:$P$2,0))</f>
        <v>0.05</v>
      </c>
      <c r="BB653" s="146" cm="1">
        <f t="array" ref="BB653">INDEX($K:$P,ROW(),MATCH(BB$3,$K$2:$P$2,0))</f>
        <v>0.05</v>
      </c>
      <c r="BC653" s="146" cm="1">
        <f t="array" ref="BC653">INDEX($K:$P,ROW(),MATCH(BC$3,$K$2:$P$2,0))</f>
        <v>0.05</v>
      </c>
      <c r="BD653" s="146" cm="1">
        <f t="array" ref="BD653">INDEX($K:$P,ROW(),MATCH(BD$3,$K$2:$P$2,0))</f>
        <v>0.05</v>
      </c>
      <c r="BE653" s="146" cm="1">
        <f t="array" ref="BE653">INDEX($K:$P,ROW(),MATCH(BE$3,$K$2:$P$2,0))</f>
        <v>0.05</v>
      </c>
      <c r="BF653" s="146" cm="1">
        <f t="array" ref="BF653">INDEX($K:$P,ROW(),MATCH(BF$3,$K$2:$P$2,0))</f>
        <v>0.05</v>
      </c>
      <c r="BG653" s="146" cm="1">
        <f t="array" ref="BG653">INDEX($K:$P,ROW(),MATCH(BG$3,$K$2:$P$2,0))</f>
        <v>0.05</v>
      </c>
      <c r="BH653" s="146" cm="1">
        <f t="array" ref="BH653">INDEX($K:$P,ROW(),MATCH(BH$3,$K$2:$P$2,0))</f>
        <v>0.05</v>
      </c>
      <c r="BI653" s="146" cm="1">
        <f t="array" ref="BI653">INDEX($K:$P,ROW(),MATCH(BI$3,$K$2:$P$2,0))</f>
        <v>0.05</v>
      </c>
      <c r="BJ653" s="146" cm="1">
        <f t="array" ref="BJ653">INDEX($K:$P,ROW(),MATCH(BJ$3,$K$2:$P$2,0))</f>
        <v>0.05</v>
      </c>
      <c r="BK653" s="146" cm="1">
        <f t="array" ref="BK653">INDEX($K:$P,ROW(),MATCH(BK$3,$K$2:$P$2,0))</f>
        <v>0.05</v>
      </c>
      <c r="BL653" s="146" cm="1">
        <f t="array" ref="BL653">INDEX($K:$P,ROW(),MATCH(BL$3,$K$2:$P$2,0))</f>
        <v>0.05</v>
      </c>
      <c r="BM653" s="146" cm="1">
        <f t="array" ref="BM653">INDEX($K:$P,ROW(),MATCH(BM$3,$K$2:$P$2,0))</f>
        <v>0.05</v>
      </c>
      <c r="BN653" s="146" cm="1">
        <f t="array" ref="BN653">INDEX($K:$P,ROW(),MATCH(BN$3,$K$2:$P$2,0))</f>
        <v>0.05</v>
      </c>
      <c r="BO653" s="146" cm="1">
        <f t="array" ref="BO653">INDEX($K:$P,ROW(),MATCH(BO$3,$K$2:$P$2,0))</f>
        <v>0.05</v>
      </c>
      <c r="BP653" s="146" cm="1">
        <f t="array" ref="BP653">INDEX($K:$P,ROW(),MATCH(BP$3,$K$2:$P$2,0))</f>
        <v>0.05</v>
      </c>
      <c r="BQ653" s="146" cm="1">
        <f t="array" ref="BQ653">INDEX($K:$P,ROW(),MATCH(BQ$3,$K$2:$P$2,0))</f>
        <v>0.05</v>
      </c>
      <c r="BR653" s="146" cm="1">
        <f t="array" ref="BR653">INDEX($K:$P,ROW(),MATCH(BR$3,$K$2:$P$2,0))</f>
        <v>0.05</v>
      </c>
      <c r="BS653" s="146" cm="1">
        <f t="array" ref="BS653">INDEX($K:$P,ROW(),MATCH(BS$3,$K$2:$P$2,0))</f>
        <v>0.05</v>
      </c>
      <c r="BT653" s="146" cm="1">
        <f t="array" ref="BT653">INDEX($K:$P,ROW(),MATCH(BT$3,$K$2:$P$2,0))</f>
        <v>0.05</v>
      </c>
      <c r="BU653" s="146" cm="1">
        <f t="array" ref="BU653">INDEX($K:$P,ROW(),MATCH(BU$3,$K$2:$P$2,0))</f>
        <v>0.05</v>
      </c>
      <c r="BV653" s="146" cm="1">
        <f t="array" ref="BV653">INDEX($K:$P,ROW(),MATCH(BV$3,$K$2:$P$2,0))</f>
        <v>0.05</v>
      </c>
      <c r="BW653" s="146" cm="1">
        <f t="array" ref="BW653">INDEX($K:$P,ROW(),MATCH(BW$3,$K$2:$P$2,0))</f>
        <v>0.05</v>
      </c>
      <c r="BX653" s="146" cm="1">
        <f t="array" ref="BX653">INDEX($K:$P,ROW(),MATCH(BX$3,$K$2:$P$2,0))</f>
        <v>0.05</v>
      </c>
      <c r="BY653" s="146" cm="1">
        <f t="array" ref="BY653">INDEX($K:$P,ROW(),MATCH(BY$3,$K$2:$P$2,0))</f>
        <v>0.05</v>
      </c>
      <c r="BZ653" s="146" cm="1">
        <f t="array" ref="BZ653">INDEX($K:$P,ROW(),MATCH(BZ$3,$K$2:$P$2,0))</f>
        <v>0.05</v>
      </c>
      <c r="CA653" s="146" cm="1">
        <f t="array" ref="CA653">INDEX($K:$P,ROW(),MATCH(CA$3,$K$2:$P$2,0))</f>
        <v>0.05</v>
      </c>
      <c r="CB653" s="146" cm="1">
        <f t="array" ref="CB653">INDEX($K:$P,ROW(),MATCH(CB$3,$K$2:$P$2,0))</f>
        <v>0.05</v>
      </c>
      <c r="CC653" s="146" cm="1">
        <f t="array" ref="CC653">INDEX($K:$P,ROW(),MATCH(CC$3,$K$2:$P$2,0))</f>
        <v>0.05</v>
      </c>
      <c r="CD653" s="146" cm="1">
        <f t="array" ref="CD653">INDEX($K:$P,ROW(),MATCH(CD$3,$K$2:$P$2,0))</f>
        <v>0.05</v>
      </c>
      <c r="CE653" s="146" cm="1">
        <f t="array" ref="CE653">INDEX($K:$P,ROW(),MATCH(CE$3,$K$2:$P$2,0))</f>
        <v>0.05</v>
      </c>
      <c r="CF653" s="146" cm="1">
        <f t="array" ref="CF653">INDEX($K:$P,ROW(),MATCH(CF$3,$K$2:$P$2,0))</f>
        <v>0.05</v>
      </c>
      <c r="CG653" s="146" cm="1">
        <f t="array" ref="CG653">INDEX($K:$P,ROW(),MATCH(CG$3,$K$2:$P$2,0))</f>
        <v>0.05</v>
      </c>
      <c r="CH653" s="146" cm="1">
        <f t="array" ref="CH653">INDEX($K:$P,ROW(),MATCH(CH$3,$K$2:$P$2,0))</f>
        <v>0.05</v>
      </c>
      <c r="CI653" s="146" cm="1">
        <f t="array" ref="CI653">INDEX($K:$P,ROW(),MATCH(CI$3,$K$2:$P$2,0))</f>
        <v>0.05</v>
      </c>
      <c r="CJ653" s="146" cm="1">
        <f t="array" ref="CJ653">INDEX($K:$P,ROW(),MATCH(CJ$3,$K$2:$P$2,0))</f>
        <v>0.05</v>
      </c>
      <c r="CK653" s="146" cm="1">
        <f t="array" ref="CK653">INDEX($K:$P,ROW(),MATCH(CK$3,$K$2:$P$2,0))</f>
        <v>0.05</v>
      </c>
    </row>
    <row r="654" spans="2:89" x14ac:dyDescent="0.35">
      <c r="B654" s="154" t="s">
        <v>74</v>
      </c>
      <c r="D654" t="s">
        <v>827</v>
      </c>
      <c r="E654" s="8" t="str">
        <f t="shared" si="616"/>
        <v>654 SUBFREE-PV</v>
      </c>
      <c r="K654" s="34">
        <f t="shared" ref="K654:P654" ca="1" si="626">SUMIF($3:$3,K$2,654:654)</f>
        <v>-13402.713246804942</v>
      </c>
      <c r="L654" s="34">
        <f t="shared" ca="1" si="626"/>
        <v>-25026.043424740485</v>
      </c>
      <c r="M654" s="34">
        <f t="shared" ca="1" si="626"/>
        <v>-28528.668483362278</v>
      </c>
      <c r="N654" s="34">
        <f t="shared" ca="1" si="626"/>
        <v>-29584.164809585069</v>
      </c>
      <c r="O654" s="34">
        <f t="shared" ca="1" si="626"/>
        <v>-29902.232680403111</v>
      </c>
      <c r="P654" s="34">
        <f t="shared" ca="1" si="626"/>
        <v>-27496.670004418334</v>
      </c>
      <c r="R654" s="15"/>
      <c r="S654" s="76">
        <f t="shared" ref="S654" ca="1" si="627">-SUM(S651,S649,S648,S652)*S653</f>
        <v>-238.125</v>
      </c>
      <c r="T654" s="76">
        <f t="shared" ref="T654:AX654" ca="1" si="628">-SUM(T651,T649,T648,T652)*T653</f>
        <v>-453.59835937500003</v>
      </c>
      <c r="U654" s="76">
        <f t="shared" ca="1" si="628"/>
        <v>-648.57481543945312</v>
      </c>
      <c r="V654" s="76">
        <f t="shared" ca="1" si="628"/>
        <v>-825.00413612077523</v>
      </c>
      <c r="W654" s="76">
        <f t="shared" ca="1" si="628"/>
        <v>-984.65061767228656</v>
      </c>
      <c r="X654" s="76">
        <f t="shared" ca="1" si="628"/>
        <v>-1129.1107276662103</v>
      </c>
      <c r="Y654" s="76">
        <f t="shared" ca="1" si="628"/>
        <v>-1259.8290696969623</v>
      </c>
      <c r="Z654" s="76">
        <f t="shared" ca="1" si="628"/>
        <v>-1378.1128294420387</v>
      </c>
      <c r="AA654" s="76">
        <f t="shared" ca="1" si="628"/>
        <v>-1485.144846541365</v>
      </c>
      <c r="AB654" s="76">
        <f t="shared" ca="1" si="628"/>
        <v>-1581.9954430141177</v>
      </c>
      <c r="AC654" s="76">
        <f t="shared" ca="1" si="628"/>
        <v>-1669.6331264973996</v>
      </c>
      <c r="AD654" s="76">
        <f t="shared" ca="1" si="628"/>
        <v>-1748.9342753393348</v>
      </c>
      <c r="AE654" s="76">
        <f t="shared" ca="1" si="628"/>
        <v>-1820.6919023976807</v>
      </c>
      <c r="AF654" s="76">
        <f t="shared" ca="1" si="628"/>
        <v>-1885.6235851821014</v>
      </c>
      <c r="AG654" s="76">
        <f t="shared" ca="1" si="628"/>
        <v>-1944.3786416416542</v>
      </c>
      <c r="AH654" s="76">
        <f t="shared" ca="1" si="628"/>
        <v>-1997.5446233554919</v>
      </c>
      <c r="AI654" s="76">
        <f t="shared" ca="1" si="628"/>
        <v>-2045.653191058801</v>
      </c>
      <c r="AJ654" s="76">
        <f t="shared" ca="1" si="628"/>
        <v>-2089.1854312593323</v>
      </c>
      <c r="AK654" s="76">
        <f t="shared" ca="1" si="628"/>
        <v>-2128.5766671107881</v>
      </c>
      <c r="AL654" s="76">
        <f t="shared" ca="1" si="628"/>
        <v>-2164.2208116518746</v>
      </c>
      <c r="AM654" s="76">
        <f t="shared" ca="1" si="628"/>
        <v>-2196.4743069434899</v>
      </c>
      <c r="AN654" s="76">
        <f t="shared" ca="1" si="628"/>
        <v>-2225.6596884954902</v>
      </c>
      <c r="AO654" s="76">
        <f t="shared" ca="1" si="628"/>
        <v>-2252.0688106273569</v>
      </c>
      <c r="AP654" s="76">
        <f t="shared" ca="1" si="628"/>
        <v>-2275.9657650164295</v>
      </c>
      <c r="AQ654" s="76">
        <f t="shared" ca="1" si="628"/>
        <v>-2297.5895216192416</v>
      </c>
      <c r="AR654" s="76">
        <f t="shared" ca="1" si="628"/>
        <v>-2317.156318375211</v>
      </c>
      <c r="AS654" s="76">
        <f t="shared" ca="1" si="628"/>
        <v>-2334.8618235897693</v>
      </c>
      <c r="AT654" s="76">
        <f t="shared" ca="1" si="628"/>
        <v>-2350.8830926207925</v>
      </c>
      <c r="AU654" s="76">
        <f t="shared" ca="1" si="628"/>
        <v>-2365.3803384352391</v>
      </c>
      <c r="AV654" s="76">
        <f t="shared" ca="1" si="628"/>
        <v>-2378.4985337415874</v>
      </c>
      <c r="AW654" s="76">
        <f t="shared" ca="1" si="628"/>
        <v>-2390.368860719419</v>
      </c>
      <c r="AX654" s="76">
        <f t="shared" ca="1" si="628"/>
        <v>-2401.1100228434839</v>
      </c>
      <c r="AY654" s="76">
        <f t="shared" ref="AY654:CD654" ca="1" si="629">-SUM(AY651,AY649,AY648,AY652)*AY653</f>
        <v>-2410.8294319204974</v>
      </c>
      <c r="AZ654" s="76">
        <f t="shared" ca="1" si="629"/>
        <v>-2419.6242822090603</v>
      </c>
      <c r="BA654" s="76">
        <f t="shared" ca="1" si="629"/>
        <v>-2427.5825223639235</v>
      </c>
      <c r="BB654" s="76">
        <f t="shared" ca="1" si="629"/>
        <v>-2434.7837349240554</v>
      </c>
      <c r="BC654" s="76">
        <f t="shared" ca="1" si="629"/>
        <v>-2441.2999321394045</v>
      </c>
      <c r="BD654" s="76">
        <f t="shared" ca="1" si="629"/>
        <v>-2447.196276094644</v>
      </c>
      <c r="BE654" s="76">
        <f t="shared" ca="1" si="629"/>
        <v>-2452.5317303311413</v>
      </c>
      <c r="BF654" s="76">
        <f t="shared" ca="1" si="629"/>
        <v>-2457.3596494833914</v>
      </c>
      <c r="BG654" s="76">
        <f t="shared" ca="1" si="629"/>
        <v>-2461.7283128262843</v>
      </c>
      <c r="BH654" s="76">
        <f t="shared" ca="1" si="629"/>
        <v>-2465.6814070686837</v>
      </c>
      <c r="BI654" s="76">
        <f t="shared" ca="1" si="629"/>
        <v>-2469.2584632212752</v>
      </c>
      <c r="BJ654" s="76">
        <f t="shared" ca="1" si="629"/>
        <v>-2472.4952519073518</v>
      </c>
      <c r="BK654" s="76">
        <f t="shared" ca="1" si="629"/>
        <v>-2475.4241410696645</v>
      </c>
      <c r="BL654" s="76">
        <f t="shared" ca="1" si="629"/>
        <v>-2478.0744196504129</v>
      </c>
      <c r="BM654" s="76">
        <f t="shared" ca="1" si="629"/>
        <v>-2480.4725904811676</v>
      </c>
      <c r="BN654" s="76">
        <f t="shared" ca="1" si="629"/>
        <v>-2482.6426353116458</v>
      </c>
      <c r="BO654" s="76">
        <f t="shared" ca="1" si="629"/>
        <v>-2484.6062546276257</v>
      </c>
      <c r="BP654" s="76">
        <f t="shared" ca="1" si="629"/>
        <v>-2486.3830846561727</v>
      </c>
      <c r="BQ654" s="76">
        <f t="shared" ca="1" si="629"/>
        <v>-2487.9908937282544</v>
      </c>
      <c r="BR654" s="76">
        <f t="shared" ca="1" si="629"/>
        <v>-2489.4457599623543</v>
      </c>
      <c r="BS654" s="76">
        <f t="shared" ca="1" si="629"/>
        <v>-2490.762232045935</v>
      </c>
      <c r="BT654" s="76">
        <f t="shared" ca="1" si="629"/>
        <v>-2491.9534747225657</v>
      </c>
      <c r="BU654" s="76">
        <f t="shared" ca="1" si="629"/>
        <v>-2493.0314004395818</v>
      </c>
      <c r="BV654" s="76">
        <f t="shared" ca="1" si="629"/>
        <v>-2494.0067884727664</v>
      </c>
      <c r="BW654" s="76">
        <f t="shared" ca="1" si="629"/>
        <v>-2494.8893927192944</v>
      </c>
      <c r="BX654" s="76">
        <f t="shared" ca="1" si="629"/>
        <v>-2495.6880392368712</v>
      </c>
      <c r="BY654" s="76">
        <f t="shared" ca="1" si="629"/>
        <v>-2496.4107145044641</v>
      </c>
      <c r="BZ654" s="76">
        <f t="shared" ca="1" si="629"/>
        <v>-2497.0646452872274</v>
      </c>
      <c r="CA654" s="76">
        <f t="shared" ca="1" si="629"/>
        <v>-2497.6563709042803</v>
      </c>
      <c r="CB654" s="76">
        <f t="shared" ca="1" si="629"/>
        <v>-2498.1918086220103</v>
      </c>
      <c r="CC654" s="76">
        <f t="shared" ca="1" si="629"/>
        <v>-2498.6763128268412</v>
      </c>
      <c r="CD654" s="76">
        <f t="shared" ca="1" si="629"/>
        <v>-2499.1147285691877</v>
      </c>
      <c r="CE654" s="76">
        <f t="shared" ref="CE654:CK654" ca="1" si="630">-SUM(CE651,CE649,CE648,CE652)*CE653</f>
        <v>-2499.5114400140442</v>
      </c>
      <c r="CF654" s="76">
        <f t="shared" ca="1" si="630"/>
        <v>-2499.8704142827082</v>
      </c>
      <c r="CG654" s="76">
        <f t="shared" ca="1" si="630"/>
        <v>-2500.1952411240654</v>
      </c>
      <c r="CH654" s="76">
        <f t="shared" ca="1" si="630"/>
        <v>-2500.4891688121388</v>
      </c>
      <c r="CI654" s="76">
        <f t="shared" ca="1" si="630"/>
        <v>-2500.7551366288844</v>
      </c>
      <c r="CJ654" s="76">
        <f t="shared" ca="1" si="630"/>
        <v>-2500.995804257062</v>
      </c>
      <c r="CK654" s="76">
        <f t="shared" ca="1" si="630"/>
        <v>-2501.2135783771087</v>
      </c>
    </row>
    <row r="655" spans="2:89" x14ac:dyDescent="0.35">
      <c r="B655" s="124" t="str">
        <f>"# of "&amp;B671&amp;"s - Free"</f>
        <v># of subscribers - Free</v>
      </c>
      <c r="C655" t="s">
        <v>80</v>
      </c>
      <c r="D655" t="s">
        <v>827</v>
      </c>
      <c r="E655" s="8" t="str">
        <f t="shared" si="616"/>
        <v>655 SUBFREE-PV</v>
      </c>
      <c r="H655" s="31"/>
      <c r="I655" s="73"/>
      <c r="J655" s="73"/>
      <c r="K655" s="116">
        <f t="shared" ref="K655:P655" ca="1" si="631">SUMIF($4:$4,K$2,655:655)</f>
        <v>33229.751231447357</v>
      </c>
      <c r="L655" s="116">
        <f t="shared" ca="1" si="631"/>
        <v>43243.349535312154</v>
      </c>
      <c r="M655" s="116">
        <f t="shared" ca="1" si="631"/>
        <v>46260.890963557045</v>
      </c>
      <c r="N655" s="116">
        <f t="shared" ca="1" si="631"/>
        <v>47170.210070921268</v>
      </c>
      <c r="O655" s="116">
        <f t="shared" ca="1" si="631"/>
        <v>47444.228260457319</v>
      </c>
      <c r="P655" s="116">
        <f t="shared" si="631"/>
        <v>0</v>
      </c>
      <c r="R655" s="114"/>
      <c r="S655" s="147">
        <f t="shared" ref="S655" ca="1" si="632">S648+S649+S654+S651+S652</f>
        <v>4524.375</v>
      </c>
      <c r="T655" s="147">
        <f t="shared" ref="T655:AX655" ca="1" si="633">T648+T649+T654+T651+T652</f>
        <v>8618.3688281249997</v>
      </c>
      <c r="U655" s="147">
        <f t="shared" ca="1" si="633"/>
        <v>12322.92149334961</v>
      </c>
      <c r="V655" s="147">
        <f t="shared" ca="1" si="633"/>
        <v>15675.078586294729</v>
      </c>
      <c r="W655" s="147">
        <f t="shared" ca="1" si="633"/>
        <v>18708.361735773444</v>
      </c>
      <c r="X655" s="147">
        <f t="shared" ca="1" si="633"/>
        <v>21453.103825657996</v>
      </c>
      <c r="Y655" s="147">
        <f t="shared" ca="1" si="633"/>
        <v>23936.752324242279</v>
      </c>
      <c r="Z655" s="147">
        <f t="shared" ca="1" si="633"/>
        <v>26184.143759398736</v>
      </c>
      <c r="AA655" s="147">
        <f t="shared" ca="1" si="633"/>
        <v>28217.752084285934</v>
      </c>
      <c r="AB655" s="147">
        <f t="shared" ca="1" si="633"/>
        <v>30057.913417268235</v>
      </c>
      <c r="AC655" s="147">
        <f t="shared" ca="1" si="633"/>
        <v>31723.029403450601</v>
      </c>
      <c r="AD655" s="147">
        <f t="shared" ca="1" si="633"/>
        <v>33229.751231447357</v>
      </c>
      <c r="AE655" s="147">
        <f t="shared" ca="1" si="633"/>
        <v>34593.146145555933</v>
      </c>
      <c r="AF655" s="147">
        <f t="shared" ca="1" si="633"/>
        <v>35826.848118459922</v>
      </c>
      <c r="AG655" s="147">
        <f t="shared" ca="1" si="633"/>
        <v>36943.194191191425</v>
      </c>
      <c r="AH655" s="147">
        <f t="shared" ca="1" si="633"/>
        <v>37953.347843754345</v>
      </c>
      <c r="AI655" s="147">
        <f t="shared" ca="1" si="633"/>
        <v>38867.410630117214</v>
      </c>
      <c r="AJ655" s="147">
        <f t="shared" ca="1" si="633"/>
        <v>39694.523193927307</v>
      </c>
      <c r="AK655" s="147">
        <f t="shared" ca="1" si="633"/>
        <v>40442.956675104972</v>
      </c>
      <c r="AL655" s="147">
        <f t="shared" ca="1" si="633"/>
        <v>41120.195421385615</v>
      </c>
      <c r="AM655" s="147">
        <f t="shared" ca="1" si="633"/>
        <v>41733.011831926306</v>
      </c>
      <c r="AN655" s="147">
        <f t="shared" ca="1" si="633"/>
        <v>42287.534081414313</v>
      </c>
      <c r="AO655" s="147">
        <f t="shared" ca="1" si="633"/>
        <v>42789.307401919774</v>
      </c>
      <c r="AP655" s="147">
        <f t="shared" ca="1" si="633"/>
        <v>43243.349535312154</v>
      </c>
      <c r="AQ655" s="147">
        <f t="shared" ca="1" si="633"/>
        <v>43654.200910765583</v>
      </c>
      <c r="AR655" s="147">
        <f t="shared" ca="1" si="633"/>
        <v>44025.970049129006</v>
      </c>
      <c r="AS655" s="147">
        <f t="shared" ca="1" si="633"/>
        <v>44362.374648205616</v>
      </c>
      <c r="AT655" s="147">
        <f t="shared" ca="1" si="633"/>
        <v>44666.778759795052</v>
      </c>
      <c r="AU655" s="147">
        <f t="shared" ca="1" si="633"/>
        <v>44942.226430269548</v>
      </c>
      <c r="AV655" s="147">
        <f t="shared" ca="1" si="633"/>
        <v>45191.472141090162</v>
      </c>
      <c r="AW655" s="147">
        <f t="shared" ca="1" si="633"/>
        <v>45417.008353668956</v>
      </c>
      <c r="AX655" s="147">
        <f t="shared" ca="1" si="633"/>
        <v>45621.090434026199</v>
      </c>
      <c r="AY655" s="147">
        <f t="shared" ref="AY655:CD655" ca="1" si="634">AY648+AY649+AY654+AY651+AY652</f>
        <v>45805.759206489456</v>
      </c>
      <c r="AZ655" s="147">
        <f t="shared" ca="1" si="634"/>
        <v>45972.861361972151</v>
      </c>
      <c r="BA655" s="147">
        <f t="shared" ca="1" si="634"/>
        <v>46124.067924914547</v>
      </c>
      <c r="BB655" s="147">
        <f t="shared" ca="1" si="634"/>
        <v>46260.890963557045</v>
      </c>
      <c r="BC655" s="147">
        <f t="shared" ca="1" si="634"/>
        <v>46384.698710648685</v>
      </c>
      <c r="BD655" s="147">
        <f t="shared" ca="1" si="634"/>
        <v>46496.729245798233</v>
      </c>
      <c r="BE655" s="147">
        <f t="shared" ca="1" si="634"/>
        <v>46598.102876291683</v>
      </c>
      <c r="BF655" s="147">
        <f t="shared" ca="1" si="634"/>
        <v>46689.833340184436</v>
      </c>
      <c r="BG655" s="147">
        <f t="shared" ca="1" si="634"/>
        <v>46772.837943699393</v>
      </c>
      <c r="BH655" s="147">
        <f t="shared" ca="1" si="634"/>
        <v>46847.946734304991</v>
      </c>
      <c r="BI655" s="147">
        <f t="shared" ca="1" si="634"/>
        <v>46915.910801204227</v>
      </c>
      <c r="BJ655" s="147">
        <f t="shared" ca="1" si="634"/>
        <v>46977.409786239674</v>
      </c>
      <c r="BK655" s="147">
        <f t="shared" ca="1" si="634"/>
        <v>47033.058680323622</v>
      </c>
      <c r="BL655" s="147">
        <f t="shared" ca="1" si="634"/>
        <v>47083.413973357841</v>
      </c>
      <c r="BM655" s="147">
        <f t="shared" ca="1" si="634"/>
        <v>47128.979219142173</v>
      </c>
      <c r="BN655" s="147">
        <f t="shared" ca="1" si="634"/>
        <v>47170.210070921268</v>
      </c>
      <c r="BO655" s="147">
        <f t="shared" ca="1" si="634"/>
        <v>47207.518837924887</v>
      </c>
      <c r="BP655" s="147">
        <f t="shared" ca="1" si="634"/>
        <v>47241.278608467277</v>
      </c>
      <c r="BQ655" s="147">
        <f t="shared" ca="1" si="634"/>
        <v>47271.826980836828</v>
      </c>
      <c r="BR655" s="147">
        <f t="shared" ca="1" si="634"/>
        <v>47299.469439284723</v>
      </c>
      <c r="BS655" s="147">
        <f t="shared" ca="1" si="634"/>
        <v>47324.482408872762</v>
      </c>
      <c r="BT655" s="147">
        <f t="shared" ca="1" si="634"/>
        <v>47347.116019728746</v>
      </c>
      <c r="BU655" s="147">
        <f t="shared" ca="1" si="634"/>
        <v>47367.596608352047</v>
      </c>
      <c r="BV655" s="147">
        <f t="shared" ca="1" si="634"/>
        <v>47386.128980982554</v>
      </c>
      <c r="BW655" s="147">
        <f t="shared" ca="1" si="634"/>
        <v>47402.898461666591</v>
      </c>
      <c r="BX655" s="147">
        <f t="shared" ca="1" si="634"/>
        <v>47418.072745500554</v>
      </c>
      <c r="BY655" s="147">
        <f t="shared" ca="1" si="634"/>
        <v>47431.803575584818</v>
      </c>
      <c r="BZ655" s="147">
        <f t="shared" ca="1" si="634"/>
        <v>47444.228260457319</v>
      </c>
      <c r="CA655" s="147">
        <f t="shared" ca="1" si="634"/>
        <v>47455.471047181316</v>
      </c>
      <c r="CB655" s="147">
        <f t="shared" ca="1" si="634"/>
        <v>47465.644363818188</v>
      </c>
      <c r="CC655" s="147">
        <f t="shared" ca="1" si="634"/>
        <v>47474.849943709982</v>
      </c>
      <c r="CD655" s="147">
        <f t="shared" ca="1" si="634"/>
        <v>47483.17984281457</v>
      </c>
      <c r="CE655" s="147">
        <f t="shared" ref="CE655:CK655" ca="1" si="635">CE648+CE649+CE654+CE651+CE652</f>
        <v>47490.717360266834</v>
      </c>
      <c r="CF655" s="147">
        <f t="shared" ca="1" si="635"/>
        <v>47497.537871371453</v>
      </c>
      <c r="CG655" s="147">
        <f t="shared" ca="1" si="635"/>
        <v>47503.709581357245</v>
      </c>
      <c r="CH655" s="147">
        <f t="shared" ca="1" si="635"/>
        <v>47509.294207430641</v>
      </c>
      <c r="CI655" s="147">
        <f t="shared" ca="1" si="635"/>
        <v>47514.347595948806</v>
      </c>
      <c r="CJ655" s="147">
        <f t="shared" ca="1" si="635"/>
        <v>47518.920280884173</v>
      </c>
      <c r="CK655" s="147">
        <f t="shared" ca="1" si="635"/>
        <v>47523.057989165063</v>
      </c>
    </row>
    <row r="656" spans="2:89" x14ac:dyDescent="0.35">
      <c r="B656" s="141" t="s">
        <v>62</v>
      </c>
      <c r="D656" t="s">
        <v>827</v>
      </c>
      <c r="E656" s="8" t="str">
        <f t="shared" si="616"/>
        <v>656 SUBFREE-PV</v>
      </c>
      <c r="H656" s="12"/>
      <c r="I656" s="60"/>
      <c r="J656" s="60"/>
      <c r="K656" s="76">
        <f t="shared" ref="K656:P656" ca="1" si="636">K655-SUM(K654,K648:K649,K651)</f>
        <v>703.55450114462292</v>
      </c>
      <c r="L656" s="76">
        <f t="shared" ca="1" si="636"/>
        <v>1313.7030669155138</v>
      </c>
      <c r="M656" s="76">
        <f t="shared" ca="1" si="636"/>
        <v>1497.5678993890833</v>
      </c>
      <c r="N656" s="76">
        <f t="shared" ca="1" si="636"/>
        <v>1552.9745306868936</v>
      </c>
      <c r="O656" s="76">
        <f t="shared" ca="1" si="636"/>
        <v>1569.6710068453176</v>
      </c>
      <c r="P656" s="76">
        <f t="shared" ca="1" si="636"/>
        <v>-46079.66323827696</v>
      </c>
      <c r="R656" s="15"/>
      <c r="S656" s="76">
        <f t="shared" ref="S656" ca="1" si="637">S655-SUM(S654,S648:S649,S651,S652)</f>
        <v>0</v>
      </c>
      <c r="T656" s="76">
        <f t="shared" ref="T656:AX656" ca="1" si="638">T655-SUM(T654,T648:T649,T651,T652)</f>
        <v>0</v>
      </c>
      <c r="U656" s="76">
        <f t="shared" ca="1" si="638"/>
        <v>0</v>
      </c>
      <c r="V656" s="76">
        <f t="shared" ca="1" si="638"/>
        <v>0</v>
      </c>
      <c r="W656" s="76">
        <f t="shared" ca="1" si="638"/>
        <v>0</v>
      </c>
      <c r="X656" s="76">
        <f t="shared" ca="1" si="638"/>
        <v>0</v>
      </c>
      <c r="Y656" s="76">
        <f t="shared" ca="1" si="638"/>
        <v>0</v>
      </c>
      <c r="Z656" s="76">
        <f t="shared" ca="1" si="638"/>
        <v>0</v>
      </c>
      <c r="AA656" s="76">
        <f t="shared" ca="1" si="638"/>
        <v>0</v>
      </c>
      <c r="AB656" s="76">
        <f t="shared" ca="1" si="638"/>
        <v>0</v>
      </c>
      <c r="AC656" s="76">
        <f t="shared" ca="1" si="638"/>
        <v>0</v>
      </c>
      <c r="AD656" s="76">
        <f t="shared" ca="1" si="638"/>
        <v>0</v>
      </c>
      <c r="AE656" s="76">
        <f t="shared" ca="1" si="638"/>
        <v>0</v>
      </c>
      <c r="AF656" s="76">
        <f t="shared" ca="1" si="638"/>
        <v>0</v>
      </c>
      <c r="AG656" s="76">
        <f t="shared" ca="1" si="638"/>
        <v>0</v>
      </c>
      <c r="AH656" s="76">
        <f t="shared" ca="1" si="638"/>
        <v>0</v>
      </c>
      <c r="AI656" s="76">
        <f t="shared" ca="1" si="638"/>
        <v>0</v>
      </c>
      <c r="AJ656" s="76">
        <f t="shared" ca="1" si="638"/>
        <v>0</v>
      </c>
      <c r="AK656" s="76">
        <f t="shared" ca="1" si="638"/>
        <v>0</v>
      </c>
      <c r="AL656" s="76">
        <f t="shared" ca="1" si="638"/>
        <v>0</v>
      </c>
      <c r="AM656" s="76">
        <f t="shared" ca="1" si="638"/>
        <v>0</v>
      </c>
      <c r="AN656" s="76">
        <f t="shared" ca="1" si="638"/>
        <v>0</v>
      </c>
      <c r="AO656" s="76">
        <f t="shared" ca="1" si="638"/>
        <v>0</v>
      </c>
      <c r="AP656" s="76">
        <f t="shared" ca="1" si="638"/>
        <v>0</v>
      </c>
      <c r="AQ656" s="76">
        <f t="shared" ca="1" si="638"/>
        <v>0</v>
      </c>
      <c r="AR656" s="76">
        <f t="shared" ca="1" si="638"/>
        <v>0</v>
      </c>
      <c r="AS656" s="76">
        <f t="shared" ca="1" si="638"/>
        <v>0</v>
      </c>
      <c r="AT656" s="76">
        <f t="shared" ca="1" si="638"/>
        <v>0</v>
      </c>
      <c r="AU656" s="76">
        <f t="shared" ca="1" si="638"/>
        <v>0</v>
      </c>
      <c r="AV656" s="76">
        <f t="shared" ca="1" si="638"/>
        <v>0</v>
      </c>
      <c r="AW656" s="76">
        <f t="shared" ca="1" si="638"/>
        <v>0</v>
      </c>
      <c r="AX656" s="76">
        <f t="shared" ca="1" si="638"/>
        <v>0</v>
      </c>
      <c r="AY656" s="76">
        <f t="shared" ref="AY656:CD656" ca="1" si="639">AY655-SUM(AY654,AY648:AY649,AY651,AY652)</f>
        <v>0</v>
      </c>
      <c r="AZ656" s="76">
        <f t="shared" ca="1" si="639"/>
        <v>0</v>
      </c>
      <c r="BA656" s="76">
        <f t="shared" ca="1" si="639"/>
        <v>0</v>
      </c>
      <c r="BB656" s="76">
        <f t="shared" ca="1" si="639"/>
        <v>0</v>
      </c>
      <c r="BC656" s="76">
        <f t="shared" ca="1" si="639"/>
        <v>0</v>
      </c>
      <c r="BD656" s="76">
        <f t="shared" ca="1" si="639"/>
        <v>0</v>
      </c>
      <c r="BE656" s="76">
        <f t="shared" ca="1" si="639"/>
        <v>0</v>
      </c>
      <c r="BF656" s="76">
        <f t="shared" ca="1" si="639"/>
        <v>0</v>
      </c>
      <c r="BG656" s="76">
        <f t="shared" ca="1" si="639"/>
        <v>0</v>
      </c>
      <c r="BH656" s="76">
        <f t="shared" ca="1" si="639"/>
        <v>0</v>
      </c>
      <c r="BI656" s="76">
        <f t="shared" ca="1" si="639"/>
        <v>0</v>
      </c>
      <c r="BJ656" s="76">
        <f t="shared" ca="1" si="639"/>
        <v>0</v>
      </c>
      <c r="BK656" s="76">
        <f t="shared" ca="1" si="639"/>
        <v>0</v>
      </c>
      <c r="BL656" s="76">
        <f t="shared" ca="1" si="639"/>
        <v>0</v>
      </c>
      <c r="BM656" s="76">
        <f t="shared" ca="1" si="639"/>
        <v>0</v>
      </c>
      <c r="BN656" s="76">
        <f t="shared" ca="1" si="639"/>
        <v>0</v>
      </c>
      <c r="BO656" s="76">
        <f t="shared" ca="1" si="639"/>
        <v>0</v>
      </c>
      <c r="BP656" s="76">
        <f t="shared" ca="1" si="639"/>
        <v>0</v>
      </c>
      <c r="BQ656" s="76">
        <f t="shared" ca="1" si="639"/>
        <v>0</v>
      </c>
      <c r="BR656" s="76">
        <f t="shared" ca="1" si="639"/>
        <v>0</v>
      </c>
      <c r="BS656" s="76">
        <f t="shared" ca="1" si="639"/>
        <v>0</v>
      </c>
      <c r="BT656" s="76">
        <f t="shared" ca="1" si="639"/>
        <v>0</v>
      </c>
      <c r="BU656" s="76">
        <f t="shared" ca="1" si="639"/>
        <v>0</v>
      </c>
      <c r="BV656" s="76">
        <f t="shared" ca="1" si="639"/>
        <v>0</v>
      </c>
      <c r="BW656" s="76">
        <f t="shared" ca="1" si="639"/>
        <v>0</v>
      </c>
      <c r="BX656" s="76">
        <f t="shared" ca="1" si="639"/>
        <v>0</v>
      </c>
      <c r="BY656" s="76">
        <f t="shared" ca="1" si="639"/>
        <v>0</v>
      </c>
      <c r="BZ656" s="76">
        <f t="shared" ca="1" si="639"/>
        <v>0</v>
      </c>
      <c r="CA656" s="76">
        <f t="shared" ca="1" si="639"/>
        <v>0</v>
      </c>
      <c r="CB656" s="76">
        <f t="shared" ca="1" si="639"/>
        <v>0</v>
      </c>
      <c r="CC656" s="76">
        <f t="shared" ca="1" si="639"/>
        <v>0</v>
      </c>
      <c r="CD656" s="76">
        <f t="shared" ca="1" si="639"/>
        <v>0</v>
      </c>
      <c r="CE656" s="76">
        <f t="shared" ref="CE656:CK656" ca="1" si="640">CE655-SUM(CE654,CE648:CE649,CE651,CE652)</f>
        <v>0</v>
      </c>
      <c r="CF656" s="76">
        <f t="shared" ca="1" si="640"/>
        <v>0</v>
      </c>
      <c r="CG656" s="76">
        <f t="shared" ca="1" si="640"/>
        <v>0</v>
      </c>
      <c r="CH656" s="76">
        <f t="shared" ca="1" si="640"/>
        <v>0</v>
      </c>
      <c r="CI656" s="76">
        <f t="shared" ca="1" si="640"/>
        <v>0</v>
      </c>
      <c r="CJ656" s="76">
        <f t="shared" ca="1" si="640"/>
        <v>0</v>
      </c>
      <c r="CK656" s="76">
        <f t="shared" ca="1" si="640"/>
        <v>0</v>
      </c>
    </row>
    <row r="657" spans="2:89" x14ac:dyDescent="0.35">
      <c r="B657" s="13"/>
      <c r="D657" t="s">
        <v>827</v>
      </c>
      <c r="E657" s="8" t="str">
        <f t="shared" si="616"/>
        <v>657 SUBFREE-PV</v>
      </c>
      <c r="H657" s="12"/>
      <c r="K657" s="34"/>
      <c r="L657" s="34"/>
      <c r="M657" s="34"/>
      <c r="N657" s="34"/>
      <c r="O657" s="34"/>
      <c r="P657" s="34"/>
      <c r="R657" s="15"/>
      <c r="S657" s="76"/>
      <c r="T657" s="76"/>
      <c r="U657" s="76"/>
      <c r="V657" s="76"/>
      <c r="W657" s="76"/>
      <c r="X657" s="76"/>
      <c r="Y657" s="76"/>
      <c r="Z657" s="76"/>
      <c r="AA657" s="76"/>
      <c r="AB657" s="76"/>
      <c r="AC657" s="76"/>
      <c r="AD657" s="76"/>
      <c r="AE657" s="76"/>
      <c r="AF657" s="76"/>
      <c r="AG657" s="76"/>
      <c r="AH657" s="76"/>
      <c r="AI657" s="76"/>
      <c r="AJ657" s="76"/>
      <c r="AK657" s="76"/>
      <c r="AL657" s="76"/>
      <c r="AM657" s="76"/>
      <c r="AN657" s="76"/>
      <c r="AO657" s="76"/>
      <c r="AP657" s="76"/>
      <c r="AQ657" s="76"/>
      <c r="AR657" s="76"/>
      <c r="AS657" s="76"/>
      <c r="AT657" s="76"/>
      <c r="AU657" s="76"/>
      <c r="AV657" s="76"/>
      <c r="AW657" s="76"/>
      <c r="AX657" s="76"/>
      <c r="AY657" s="76"/>
      <c r="AZ657" s="76"/>
      <c r="BA657" s="76"/>
      <c r="BB657" s="76"/>
      <c r="BC657" s="76"/>
      <c r="BD657" s="76"/>
      <c r="BE657" s="76"/>
      <c r="BF657" s="76"/>
      <c r="BG657" s="76"/>
      <c r="BH657" s="76"/>
      <c r="BI657" s="76"/>
      <c r="BJ657" s="76"/>
      <c r="BK657" s="76"/>
      <c r="BL657" s="76"/>
      <c r="BM657" s="76"/>
      <c r="BN657" s="76"/>
      <c r="BO657" s="76"/>
      <c r="BP657" s="76"/>
      <c r="BQ657" s="76"/>
      <c r="BR657" s="76"/>
      <c r="BS657" s="76"/>
      <c r="BT657" s="76"/>
      <c r="BU657" s="76"/>
      <c r="BV657" s="76"/>
      <c r="BW657" s="76"/>
      <c r="BX657" s="76"/>
      <c r="BY657" s="76"/>
      <c r="BZ657" s="76"/>
      <c r="CA657" s="76"/>
      <c r="CB657" s="76"/>
      <c r="CC657" s="76"/>
      <c r="CD657" s="76"/>
      <c r="CE657" s="76"/>
      <c r="CF657" s="76"/>
      <c r="CG657" s="76"/>
      <c r="CH657" s="76"/>
      <c r="CI657" s="76"/>
      <c r="CJ657" s="76"/>
      <c r="CK657" s="76"/>
    </row>
    <row r="658" spans="2:89" x14ac:dyDescent="0.35">
      <c r="B658" s="95" t="str">
        <f>B663&amp;":"</f>
        <v># of subscribers - Paid:</v>
      </c>
      <c r="C658" s="6"/>
      <c r="D658" t="s">
        <v>827</v>
      </c>
      <c r="E658" s="8" t="str">
        <f t="shared" si="616"/>
        <v>658 SUBFREE-PV</v>
      </c>
      <c r="G658" s="6"/>
      <c r="H658" s="12"/>
      <c r="I658" s="60"/>
      <c r="J658" s="60"/>
      <c r="S658" s="72"/>
      <c r="T658" s="72"/>
      <c r="U658" s="72"/>
      <c r="V658" s="72"/>
      <c r="W658" s="72"/>
      <c r="X658" s="72"/>
      <c r="Y658" s="72"/>
      <c r="Z658" s="72"/>
      <c r="AA658" s="72"/>
      <c r="AB658" s="72"/>
      <c r="AC658" s="72"/>
      <c r="AD658" s="72"/>
      <c r="AE658" s="72"/>
      <c r="AF658" s="72"/>
      <c r="AG658" s="72"/>
      <c r="AH658" s="72"/>
      <c r="AI658" s="72"/>
      <c r="AJ658" s="72"/>
      <c r="AK658" s="72"/>
      <c r="AL658" s="72"/>
      <c r="AM658" s="72"/>
      <c r="AN658" s="72"/>
      <c r="AO658" s="72"/>
      <c r="AP658" s="72"/>
      <c r="AQ658" s="72"/>
      <c r="AR658" s="72"/>
      <c r="AS658" s="72"/>
      <c r="AT658" s="72"/>
      <c r="AU658" s="72"/>
      <c r="AV658" s="72"/>
      <c r="AW658" s="72"/>
      <c r="AX658" s="72"/>
      <c r="AY658" s="72"/>
      <c r="AZ658" s="72"/>
      <c r="BA658" s="72"/>
      <c r="BB658" s="72"/>
      <c r="BC658" s="72"/>
      <c r="BD658" s="72"/>
      <c r="BE658" s="72"/>
      <c r="BF658" s="72"/>
      <c r="BG658" s="72"/>
      <c r="BH658" s="72"/>
      <c r="BI658" s="72"/>
      <c r="BJ658" s="72"/>
      <c r="BK658" s="72"/>
      <c r="BL658" s="72"/>
      <c r="BM658" s="72"/>
      <c r="BN658" s="72"/>
      <c r="BO658" s="72"/>
      <c r="BP658" s="72"/>
      <c r="BQ658" s="72"/>
      <c r="BR658" s="72"/>
      <c r="BS658" s="72"/>
      <c r="BT658" s="72"/>
      <c r="BU658" s="72"/>
      <c r="BV658" s="72"/>
      <c r="BW658" s="72"/>
      <c r="BX658" s="72"/>
      <c r="BY658" s="72"/>
      <c r="BZ658" s="72"/>
      <c r="CA658" s="72"/>
      <c r="CB658" s="72"/>
      <c r="CC658" s="72"/>
      <c r="CD658" s="72"/>
      <c r="CE658" s="72"/>
      <c r="CF658" s="72"/>
      <c r="CG658" s="72"/>
      <c r="CH658" s="72"/>
      <c r="CI658" s="72"/>
      <c r="CJ658" s="72"/>
      <c r="CK658" s="72"/>
    </row>
    <row r="659" spans="2:89" x14ac:dyDescent="0.35">
      <c r="B659" s="154" t="s">
        <v>71</v>
      </c>
      <c r="C659" s="6"/>
      <c r="D659" t="s">
        <v>827</v>
      </c>
      <c r="E659" s="8" t="str">
        <f t="shared" si="616"/>
        <v>659 SUBFREE-PV</v>
      </c>
      <c r="G659" s="6"/>
      <c r="K659" s="15">
        <f>SUMIF($4:$4,K$2-1,659:659)</f>
        <v>0</v>
      </c>
      <c r="L659" s="15">
        <f ca="1">K663</f>
        <v>13367.535521747714</v>
      </c>
      <c r="M659" s="15">
        <f ca="1">L663</f>
        <v>38327.89379314243</v>
      </c>
      <c r="N659" s="15">
        <f ca="1">M663</f>
        <v>66781.683881535253</v>
      </c>
      <c r="O659" s="15">
        <f ca="1">N663</f>
        <v>96288.199964585947</v>
      </c>
      <c r="P659" s="15">
        <f ca="1">O663</f>
        <v>126111.94909464678</v>
      </c>
      <c r="R659" s="15"/>
      <c r="S659" s="76">
        <f t="shared" ref="S659:AY659" si="641">R663</f>
        <v>0</v>
      </c>
      <c r="T659" s="76">
        <f t="shared" ca="1" si="641"/>
        <v>237.5</v>
      </c>
      <c r="U659" s="76">
        <f t="shared" ca="1" si="641"/>
        <v>689.90781249999998</v>
      </c>
      <c r="V659" s="76">
        <f t="shared" ca="1" si="641"/>
        <v>1336.7803318359374</v>
      </c>
      <c r="W659" s="76">
        <f t="shared" ca="1" si="641"/>
        <v>2159.6191027700443</v>
      </c>
      <c r="X659" s="76">
        <f t="shared" ca="1" si="641"/>
        <v>3141.6853356190441</v>
      </c>
      <c r="Y659" s="76">
        <f t="shared" ca="1" si="641"/>
        <v>4267.8325180682832</v>
      </c>
      <c r="Z659" s="76">
        <f t="shared" ca="1" si="641"/>
        <v>5524.3549497870381</v>
      </c>
      <c r="AA659" s="76">
        <f t="shared" ca="1" si="641"/>
        <v>6898.8506851885468</v>
      </c>
      <c r="AB659" s="76">
        <f t="shared" ca="1" si="641"/>
        <v>8380.0975137599853</v>
      </c>
      <c r="AC659" s="76">
        <f t="shared" ca="1" si="641"/>
        <v>9957.9407377635671</v>
      </c>
      <c r="AD659" s="76">
        <f t="shared" ca="1" si="641"/>
        <v>11623.191625083809</v>
      </c>
      <c r="AE659" s="76">
        <f t="shared" ca="1" si="641"/>
        <v>13367.535521747714</v>
      </c>
      <c r="AF659" s="76">
        <f t="shared" ca="1" si="641"/>
        <v>15183.448705241464</v>
      </c>
      <c r="AG659" s="76">
        <f t="shared" ca="1" si="641"/>
        <v>17064.123147155369</v>
      </c>
      <c r="AH659" s="76">
        <f t="shared" ca="1" si="641"/>
        <v>19003.398432782215</v>
      </c>
      <c r="AI659" s="76">
        <f t="shared" ca="1" si="641"/>
        <v>20995.700156863808</v>
      </c>
      <c r="AJ659" s="76">
        <f t="shared" ca="1" si="641"/>
        <v>23035.984179442137</v>
      </c>
      <c r="AK659" s="76">
        <f t="shared" ca="1" si="641"/>
        <v>25119.686184372706</v>
      </c>
      <c r="AL659" s="76">
        <f t="shared" ca="1" si="641"/>
        <v>27242.676036084253</v>
      </c>
      <c r="AM659" s="76">
        <f t="shared" ca="1" si="641"/>
        <v>29401.216478151739</v>
      </c>
      <c r="AN659" s="76">
        <f t="shared" ca="1" si="641"/>
        <v>31591.925760667556</v>
      </c>
      <c r="AO659" s="76">
        <f t="shared" ca="1" si="641"/>
        <v>33811.74382268406</v>
      </c>
      <c r="AP659" s="76">
        <f t="shared" ca="1" si="641"/>
        <v>36057.90169155124</v>
      </c>
      <c r="AQ659" s="76">
        <f t="shared" ca="1" si="641"/>
        <v>38327.89379314243</v>
      </c>
      <c r="AR659" s="76">
        <f t="shared" ca="1" si="641"/>
        <v>40619.452896069757</v>
      </c>
      <c r="AS659" s="76">
        <f t="shared" ca="1" si="641"/>
        <v>42930.527439331127</v>
      </c>
      <c r="AT659" s="76">
        <f t="shared" ca="1" si="641"/>
        <v>45259.26101666475</v>
      </c>
      <c r="AU659" s="76">
        <f t="shared" ca="1" si="641"/>
        <v>47603.973812454518</v>
      </c>
      <c r="AV659" s="76">
        <f t="shared" ca="1" si="641"/>
        <v>49963.145803544779</v>
      </c>
      <c r="AW659" s="76">
        <f t="shared" ca="1" si="641"/>
        <v>52335.401558982579</v>
      </c>
      <c r="AX659" s="76">
        <f t="shared" ca="1" si="641"/>
        <v>54719.496485684365</v>
      </c>
      <c r="AY659" s="76">
        <f t="shared" ca="1" si="641"/>
        <v>57114.304382483642</v>
      </c>
      <c r="AZ659" s="76">
        <f t="shared" ref="AZ659:CE659" ca="1" si="642">AY663</f>
        <v>59518.806178099891</v>
      </c>
      <c r="BA659" s="76">
        <f t="shared" ca="1" si="642"/>
        <v>61932.079740408139</v>
      </c>
      <c r="BB659" s="76">
        <f t="shared" ca="1" si="642"/>
        <v>64353.290655101817</v>
      </c>
      <c r="BC659" s="76">
        <f t="shared" ca="1" si="642"/>
        <v>66781.683881535253</v>
      </c>
      <c r="BD659" s="76">
        <f t="shared" ca="1" si="642"/>
        <v>69216.576202304219</v>
      </c>
      <c r="BE659" s="76">
        <f t="shared" ca="1" si="642"/>
        <v>71657.349391060037</v>
      </c>
      <c r="BF659" s="76">
        <f t="shared" ca="1" si="642"/>
        <v>74103.444030235449</v>
      </c>
      <c r="BG659" s="76">
        <f t="shared" ca="1" si="642"/>
        <v>76554.353916859298</v>
      </c>
      <c r="BH659" s="76">
        <f t="shared" ca="1" si="642"/>
        <v>79009.621000518062</v>
      </c>
      <c r="BI659" s="76">
        <f t="shared" ca="1" si="642"/>
        <v>81468.830802843775</v>
      </c>
      <c r="BJ659" s="76">
        <f t="shared" ca="1" si="642"/>
        <v>83931.608272723257</v>
      </c>
      <c r="BK659" s="76">
        <f t="shared" ca="1" si="642"/>
        <v>86397.614035780454</v>
      </c>
      <c r="BL659" s="76">
        <f t="shared" ca="1" si="642"/>
        <v>88866.541000626836</v>
      </c>
      <c r="BM659" s="76">
        <f t="shared" ca="1" si="642"/>
        <v>91338.1112879422</v>
      </c>
      <c r="BN659" s="76">
        <f t="shared" ca="1" si="642"/>
        <v>93812.073451676697</v>
      </c>
      <c r="BO659" s="76">
        <f t="shared" ca="1" si="642"/>
        <v>96288.199964585947</v>
      </c>
      <c r="BP659" s="76">
        <f t="shared" ca="1" si="642"/>
        <v>98766.284942954706</v>
      </c>
      <c r="BQ659" s="76">
        <f t="shared" ca="1" si="642"/>
        <v>101246.14208775613</v>
      </c>
      <c r="BR659" s="76">
        <f t="shared" ca="1" si="642"/>
        <v>103727.60282165832</v>
      </c>
      <c r="BS659" s="76">
        <f t="shared" ca="1" si="642"/>
        <v>106210.51460324807</v>
      </c>
      <c r="BT659" s="76">
        <f t="shared" ca="1" si="642"/>
        <v>108694.7394016141</v>
      </c>
      <c r="BU659" s="76">
        <f t="shared" ca="1" si="642"/>
        <v>111180.15231603557</v>
      </c>
      <c r="BV659" s="76">
        <f t="shared" ca="1" si="642"/>
        <v>113666.64032697269</v>
      </c>
      <c r="BW659" s="76">
        <f t="shared" ca="1" si="642"/>
        <v>116154.1011658694</v>
      </c>
      <c r="BX659" s="76">
        <f t="shared" ca="1" si="642"/>
        <v>118642.44229246608</v>
      </c>
      <c r="BY659" s="76">
        <f t="shared" ca="1" si="642"/>
        <v>121131.57996939523</v>
      </c>
      <c r="BZ659" s="76">
        <f t="shared" ca="1" si="642"/>
        <v>123621.4384248065</v>
      </c>
      <c r="CA659" s="76">
        <f t="shared" ca="1" si="642"/>
        <v>126111.94909464678</v>
      </c>
      <c r="CB659" s="76">
        <f t="shared" ca="1" si="642"/>
        <v>128603.04993701851</v>
      </c>
      <c r="CC659" s="76">
        <f t="shared" ca="1" si="642"/>
        <v>131094.68481175962</v>
      </c>
      <c r="CD659" s="76">
        <f t="shared" ca="1" si="642"/>
        <v>133586.80291904099</v>
      </c>
      <c r="CE659" s="76">
        <f t="shared" ca="1" si="642"/>
        <v>136079.35829136721</v>
      </c>
      <c r="CF659" s="76">
        <f t="shared" ref="CF659:CK659" ca="1" si="643">CE663</f>
        <v>138572.30933390092</v>
      </c>
      <c r="CG659" s="76">
        <f t="shared" ca="1" si="643"/>
        <v>141065.61840851358</v>
      </c>
      <c r="CH659" s="76">
        <f t="shared" ca="1" si="643"/>
        <v>143559.25145740373</v>
      </c>
      <c r="CI659" s="76">
        <f t="shared" ca="1" si="643"/>
        <v>146053.17766251822</v>
      </c>
      <c r="CJ659" s="76">
        <f t="shared" ca="1" si="643"/>
        <v>148547.36913737119</v>
      </c>
      <c r="CK659" s="76">
        <f t="shared" ca="1" si="643"/>
        <v>151041.80064817876</v>
      </c>
    </row>
    <row r="660" spans="2:89" x14ac:dyDescent="0.35">
      <c r="B660" s="154" t="s">
        <v>823</v>
      </c>
      <c r="C660" s="6"/>
      <c r="D660" t="s">
        <v>827</v>
      </c>
      <c r="E660" s="8" t="str">
        <f t="shared" si="616"/>
        <v>660 SUBFREE-PV</v>
      </c>
      <c r="G660" s="6"/>
      <c r="K660" s="34">
        <f t="shared" ref="K660:P660" ca="1" si="644">SUMIF($3:$3,K$2,660:660)</f>
        <v>14071.090022892329</v>
      </c>
      <c r="L660" s="34">
        <f t="shared" ca="1" si="644"/>
        <v>26274.061338310225</v>
      </c>
      <c r="M660" s="34">
        <f t="shared" ca="1" si="644"/>
        <v>29951.357987781921</v>
      </c>
      <c r="N660" s="34">
        <f t="shared" ca="1" si="644"/>
        <v>31059.490613737602</v>
      </c>
      <c r="O660" s="34">
        <f t="shared" ca="1" si="644"/>
        <v>31393.420136906148</v>
      </c>
      <c r="P660" s="34">
        <f t="shared" ca="1" si="644"/>
        <v>28867.895017762028</v>
      </c>
      <c r="R660" s="15"/>
      <c r="S660" s="76">
        <f t="shared" ref="S660" ca="1" si="645">-S651</f>
        <v>250</v>
      </c>
      <c r="T660" s="76">
        <f t="shared" ref="T660:AX660" ca="1" si="646">-T651</f>
        <v>476.21875</v>
      </c>
      <c r="U660" s="76">
        <f t="shared" ca="1" si="646"/>
        <v>680.91844140625005</v>
      </c>
      <c r="V660" s="76">
        <f t="shared" ca="1" si="646"/>
        <v>866.14607466748066</v>
      </c>
      <c r="W660" s="76">
        <f t="shared" ca="1" si="646"/>
        <v>1033.7539293147365</v>
      </c>
      <c r="X660" s="76">
        <f t="shared" ca="1" si="646"/>
        <v>1185.4180867886723</v>
      </c>
      <c r="Y660" s="76">
        <f t="shared" ca="1" si="646"/>
        <v>1322.6551912829</v>
      </c>
      <c r="Z660" s="76">
        <f t="shared" ca="1" si="646"/>
        <v>1446.837616212114</v>
      </c>
      <c r="AA660" s="76">
        <f t="shared" ca="1" si="646"/>
        <v>1559.207187969937</v>
      </c>
      <c r="AB660" s="76">
        <f t="shared" ca="1" si="646"/>
        <v>1660.887604214297</v>
      </c>
      <c r="AC660" s="76">
        <f t="shared" ca="1" si="646"/>
        <v>1752.8956708634121</v>
      </c>
      <c r="AD660" s="76">
        <f t="shared" ca="1" si="646"/>
        <v>1836.15147017253</v>
      </c>
      <c r="AE660" s="76">
        <f t="shared" ca="1" si="646"/>
        <v>1911.4875615723679</v>
      </c>
      <c r="AF660" s="76">
        <f t="shared" ca="1" si="646"/>
        <v>1979.6573072777967</v>
      </c>
      <c r="AG660" s="76">
        <f t="shared" ca="1" si="646"/>
        <v>2041.3424059229962</v>
      </c>
      <c r="AH660" s="76">
        <f t="shared" ca="1" si="646"/>
        <v>2097.1597095595712</v>
      </c>
      <c r="AI660" s="76">
        <f t="shared" ca="1" si="646"/>
        <v>2147.6673921877173</v>
      </c>
      <c r="AJ660" s="76">
        <f t="shared" ca="1" si="646"/>
        <v>2193.370531505861</v>
      </c>
      <c r="AK660" s="76">
        <f t="shared" ca="1" si="646"/>
        <v>2234.7261596963654</v>
      </c>
      <c r="AL660" s="76">
        <f t="shared" ca="1" si="646"/>
        <v>2272.1478337552485</v>
      </c>
      <c r="AM660" s="76">
        <f t="shared" ca="1" si="646"/>
        <v>2306.0097710692808</v>
      </c>
      <c r="AN660" s="76">
        <f t="shared" ca="1" si="646"/>
        <v>2336.6505915963153</v>
      </c>
      <c r="AO660" s="76">
        <f t="shared" ca="1" si="646"/>
        <v>2364.3767040707157</v>
      </c>
      <c r="AP660" s="76">
        <f t="shared" ca="1" si="646"/>
        <v>2389.4653700959889</v>
      </c>
      <c r="AQ660" s="76">
        <f t="shared" ca="1" si="646"/>
        <v>2412.1674767656077</v>
      </c>
      <c r="AR660" s="76">
        <f t="shared" ca="1" si="646"/>
        <v>2432.7100455382792</v>
      </c>
      <c r="AS660" s="76">
        <f t="shared" ca="1" si="646"/>
        <v>2451.2985024564505</v>
      </c>
      <c r="AT660" s="76">
        <f t="shared" ca="1" si="646"/>
        <v>2468.1187324102812</v>
      </c>
      <c r="AU660" s="76">
        <f t="shared" ca="1" si="646"/>
        <v>2483.3389379897526</v>
      </c>
      <c r="AV660" s="76">
        <f t="shared" ca="1" si="646"/>
        <v>2497.1113215134774</v>
      </c>
      <c r="AW660" s="76">
        <f t="shared" ca="1" si="646"/>
        <v>2509.5736070545081</v>
      </c>
      <c r="AX660" s="76">
        <f t="shared" ca="1" si="646"/>
        <v>2520.8504176834481</v>
      </c>
      <c r="AY660" s="76">
        <f t="shared" ref="AY660:CD660" ca="1" si="647">-AY651</f>
        <v>2531.05452170131</v>
      </c>
      <c r="AZ660" s="76">
        <f t="shared" ca="1" si="647"/>
        <v>2540.2879603244728</v>
      </c>
      <c r="BA660" s="76">
        <f t="shared" ca="1" si="647"/>
        <v>2548.6430680986077</v>
      </c>
      <c r="BB660" s="76">
        <f t="shared" ca="1" si="647"/>
        <v>2556.2033962457276</v>
      </c>
      <c r="BC660" s="76">
        <f t="shared" ca="1" si="647"/>
        <v>2563.0445481778524</v>
      </c>
      <c r="BD660" s="76">
        <f t="shared" ca="1" si="647"/>
        <v>2569.2349355324345</v>
      </c>
      <c r="BE660" s="76">
        <f t="shared" ca="1" si="647"/>
        <v>2574.8364622899117</v>
      </c>
      <c r="BF660" s="76">
        <f t="shared" ca="1" si="647"/>
        <v>2579.9051438145843</v>
      </c>
      <c r="BG660" s="76">
        <f t="shared" ca="1" si="647"/>
        <v>2584.4916670092221</v>
      </c>
      <c r="BH660" s="76">
        <f t="shared" ca="1" si="647"/>
        <v>2588.6418971849698</v>
      </c>
      <c r="BI660" s="76">
        <f t="shared" ca="1" si="647"/>
        <v>2592.3973367152498</v>
      </c>
      <c r="BJ660" s="76">
        <f t="shared" ca="1" si="647"/>
        <v>2595.7955400602114</v>
      </c>
      <c r="BK660" s="76">
        <f t="shared" ca="1" si="647"/>
        <v>2598.8704893119839</v>
      </c>
      <c r="BL660" s="76">
        <f t="shared" ca="1" si="647"/>
        <v>2601.6529340161815</v>
      </c>
      <c r="BM660" s="76">
        <f t="shared" ca="1" si="647"/>
        <v>2604.1706986678923</v>
      </c>
      <c r="BN660" s="76">
        <f t="shared" ca="1" si="647"/>
        <v>2606.4489609571087</v>
      </c>
      <c r="BO660" s="76">
        <f t="shared" ca="1" si="647"/>
        <v>2608.5105035460638</v>
      </c>
      <c r="BP660" s="76">
        <f t="shared" ca="1" si="647"/>
        <v>2610.3759418962445</v>
      </c>
      <c r="BQ660" s="76">
        <f t="shared" ca="1" si="647"/>
        <v>2612.0639304233641</v>
      </c>
      <c r="BR660" s="76">
        <f t="shared" ca="1" si="647"/>
        <v>2613.5913490418416</v>
      </c>
      <c r="BS660" s="76">
        <f t="shared" ca="1" si="647"/>
        <v>2614.9734719642365</v>
      </c>
      <c r="BT660" s="76">
        <f t="shared" ca="1" si="647"/>
        <v>2616.2241204436382</v>
      </c>
      <c r="BU660" s="76">
        <f t="shared" ca="1" si="647"/>
        <v>2617.3558009864373</v>
      </c>
      <c r="BV660" s="76">
        <f t="shared" ca="1" si="647"/>
        <v>2618.3798304176025</v>
      </c>
      <c r="BW660" s="76">
        <f t="shared" ca="1" si="647"/>
        <v>2619.3064490491279</v>
      </c>
      <c r="BX660" s="76">
        <f t="shared" ca="1" si="647"/>
        <v>2620.1449230833296</v>
      </c>
      <c r="BY660" s="76">
        <f t="shared" ca="1" si="647"/>
        <v>2620.9036372750279</v>
      </c>
      <c r="BZ660" s="76">
        <f t="shared" ca="1" si="647"/>
        <v>2621.5901787792409</v>
      </c>
      <c r="CA660" s="76">
        <f t="shared" ca="1" si="647"/>
        <v>2622.2114130228661</v>
      </c>
      <c r="CB660" s="76">
        <f t="shared" ca="1" si="647"/>
        <v>2622.7735523590659</v>
      </c>
      <c r="CC660" s="76">
        <f t="shared" ca="1" si="647"/>
        <v>2623.2822181909096</v>
      </c>
      <c r="CD660" s="76">
        <f t="shared" ca="1" si="647"/>
        <v>2623.7424971854994</v>
      </c>
      <c r="CE660" s="76">
        <f t="shared" ref="CE660:CK660" ca="1" si="648">-CE651</f>
        <v>2624.1589921407285</v>
      </c>
      <c r="CF660" s="76">
        <f t="shared" ca="1" si="648"/>
        <v>2624.5358680133418</v>
      </c>
      <c r="CG660" s="76">
        <f t="shared" ca="1" si="648"/>
        <v>2624.876893568573</v>
      </c>
      <c r="CH660" s="76">
        <f t="shared" ca="1" si="648"/>
        <v>2625.1854790678626</v>
      </c>
      <c r="CI660" s="76">
        <f t="shared" ca="1" si="648"/>
        <v>2625.4647103715324</v>
      </c>
      <c r="CJ660" s="76">
        <f t="shared" ca="1" si="648"/>
        <v>2625.7173797974406</v>
      </c>
      <c r="CK660" s="76">
        <f t="shared" ca="1" si="648"/>
        <v>2625.9460140442088</v>
      </c>
    </row>
    <row r="661" spans="2:89" x14ac:dyDescent="0.35">
      <c r="B661" s="141" t="s">
        <v>825</v>
      </c>
      <c r="D661" t="s">
        <v>827</v>
      </c>
      <c r="E661" s="8" t="str">
        <f t="shared" si="616"/>
        <v>661 SUBFREE-PV</v>
      </c>
      <c r="G661" t="str">
        <f>E661</f>
        <v>661 SUBFREE-PV</v>
      </c>
      <c r="H661" s="12"/>
      <c r="I661" s="60"/>
      <c r="J661" s="60"/>
      <c r="K661" s="16">
        <v>0.05</v>
      </c>
      <c r="L661" s="16">
        <v>0.05</v>
      </c>
      <c r="M661" s="16">
        <v>0.05</v>
      </c>
      <c r="N661" s="16">
        <v>0.05</v>
      </c>
      <c r="O661" s="16">
        <v>0.05</v>
      </c>
      <c r="P661" s="16">
        <v>0.05</v>
      </c>
      <c r="R661" s="20"/>
      <c r="S661" s="146" cm="1">
        <f t="array" ref="S661">INDEX($K:$P,ROW(),MATCH(S$3,$K$2:$P$2,0))</f>
        <v>0.05</v>
      </c>
      <c r="T661" s="146" cm="1">
        <f t="array" ref="T661">INDEX($K:$P,ROW(),MATCH(T$3,$K$2:$P$2,0))</f>
        <v>0.05</v>
      </c>
      <c r="U661" s="146" cm="1">
        <f t="array" ref="U661">INDEX($K:$P,ROW(),MATCH(U$3,$K$2:$P$2,0))</f>
        <v>0.05</v>
      </c>
      <c r="V661" s="146" cm="1">
        <f t="array" ref="V661">INDEX($K:$P,ROW(),MATCH(V$3,$K$2:$P$2,0))</f>
        <v>0.05</v>
      </c>
      <c r="W661" s="146" cm="1">
        <f t="array" ref="W661">INDEX($K:$P,ROW(),MATCH(W$3,$K$2:$P$2,0))</f>
        <v>0.05</v>
      </c>
      <c r="X661" s="146" cm="1">
        <f t="array" ref="X661">INDEX($K:$P,ROW(),MATCH(X$3,$K$2:$P$2,0))</f>
        <v>0.05</v>
      </c>
      <c r="Y661" s="146" cm="1">
        <f t="array" ref="Y661">INDEX($K:$P,ROW(),MATCH(Y$3,$K$2:$P$2,0))</f>
        <v>0.05</v>
      </c>
      <c r="Z661" s="146" cm="1">
        <f t="array" ref="Z661">INDEX($K:$P,ROW(),MATCH(Z$3,$K$2:$P$2,0))</f>
        <v>0.05</v>
      </c>
      <c r="AA661" s="146" cm="1">
        <f t="array" ref="AA661">INDEX($K:$P,ROW(),MATCH(AA$3,$K$2:$P$2,0))</f>
        <v>0.05</v>
      </c>
      <c r="AB661" s="146" cm="1">
        <f t="array" ref="AB661">INDEX($K:$P,ROW(),MATCH(AB$3,$K$2:$P$2,0))</f>
        <v>0.05</v>
      </c>
      <c r="AC661" s="146" cm="1">
        <f t="array" ref="AC661">INDEX($K:$P,ROW(),MATCH(AC$3,$K$2:$P$2,0))</f>
        <v>0.05</v>
      </c>
      <c r="AD661" s="146" cm="1">
        <f t="array" ref="AD661">INDEX($K:$P,ROW(),MATCH(AD$3,$K$2:$P$2,0))</f>
        <v>0.05</v>
      </c>
      <c r="AE661" s="146" cm="1">
        <f t="array" ref="AE661">INDEX($K:$P,ROW(),MATCH(AE$3,$K$2:$P$2,0))</f>
        <v>0.05</v>
      </c>
      <c r="AF661" s="146" cm="1">
        <f t="array" ref="AF661">INDEX($K:$P,ROW(),MATCH(AF$3,$K$2:$P$2,0))</f>
        <v>0.05</v>
      </c>
      <c r="AG661" s="146" cm="1">
        <f t="array" ref="AG661">INDEX($K:$P,ROW(),MATCH(AG$3,$K$2:$P$2,0))</f>
        <v>0.05</v>
      </c>
      <c r="AH661" s="146" cm="1">
        <f t="array" ref="AH661">INDEX($K:$P,ROW(),MATCH(AH$3,$K$2:$P$2,0))</f>
        <v>0.05</v>
      </c>
      <c r="AI661" s="146" cm="1">
        <f t="array" ref="AI661">INDEX($K:$P,ROW(),MATCH(AI$3,$K$2:$P$2,0))</f>
        <v>0.05</v>
      </c>
      <c r="AJ661" s="146" cm="1">
        <f t="array" ref="AJ661">INDEX($K:$P,ROW(),MATCH(AJ$3,$K$2:$P$2,0))</f>
        <v>0.05</v>
      </c>
      <c r="AK661" s="146" cm="1">
        <f t="array" ref="AK661">INDEX($K:$P,ROW(),MATCH(AK$3,$K$2:$P$2,0))</f>
        <v>0.05</v>
      </c>
      <c r="AL661" s="146" cm="1">
        <f t="array" ref="AL661">INDEX($K:$P,ROW(),MATCH(AL$3,$K$2:$P$2,0))</f>
        <v>0.05</v>
      </c>
      <c r="AM661" s="146" cm="1">
        <f t="array" ref="AM661">INDEX($K:$P,ROW(),MATCH(AM$3,$K$2:$P$2,0))</f>
        <v>0.05</v>
      </c>
      <c r="AN661" s="146" cm="1">
        <f t="array" ref="AN661">INDEX($K:$P,ROW(),MATCH(AN$3,$K$2:$P$2,0))</f>
        <v>0.05</v>
      </c>
      <c r="AO661" s="146" cm="1">
        <f t="array" ref="AO661">INDEX($K:$P,ROW(),MATCH(AO$3,$K$2:$P$2,0))</f>
        <v>0.05</v>
      </c>
      <c r="AP661" s="146" cm="1">
        <f t="array" ref="AP661">INDEX($K:$P,ROW(),MATCH(AP$3,$K$2:$P$2,0))</f>
        <v>0.05</v>
      </c>
      <c r="AQ661" s="146" cm="1">
        <f t="array" ref="AQ661">INDEX($K:$P,ROW(),MATCH(AQ$3,$K$2:$P$2,0))</f>
        <v>0.05</v>
      </c>
      <c r="AR661" s="146" cm="1">
        <f t="array" ref="AR661">INDEX($K:$P,ROW(),MATCH(AR$3,$K$2:$P$2,0))</f>
        <v>0.05</v>
      </c>
      <c r="AS661" s="146" cm="1">
        <f t="array" ref="AS661">INDEX($K:$P,ROW(),MATCH(AS$3,$K$2:$P$2,0))</f>
        <v>0.05</v>
      </c>
      <c r="AT661" s="146" cm="1">
        <f t="array" ref="AT661">INDEX($K:$P,ROW(),MATCH(AT$3,$K$2:$P$2,0))</f>
        <v>0.05</v>
      </c>
      <c r="AU661" s="146" cm="1">
        <f t="array" ref="AU661">INDEX($K:$P,ROW(),MATCH(AU$3,$K$2:$P$2,0))</f>
        <v>0.05</v>
      </c>
      <c r="AV661" s="146" cm="1">
        <f t="array" ref="AV661">INDEX($K:$P,ROW(),MATCH(AV$3,$K$2:$P$2,0))</f>
        <v>0.05</v>
      </c>
      <c r="AW661" s="146" cm="1">
        <f t="array" ref="AW661">INDEX($K:$P,ROW(),MATCH(AW$3,$K$2:$P$2,0))</f>
        <v>0.05</v>
      </c>
      <c r="AX661" s="146" cm="1">
        <f t="array" ref="AX661">INDEX($K:$P,ROW(),MATCH(AX$3,$K$2:$P$2,0))</f>
        <v>0.05</v>
      </c>
      <c r="AY661" s="146" cm="1">
        <f t="array" ref="AY661">INDEX($K:$P,ROW(),MATCH(AY$3,$K$2:$P$2,0))</f>
        <v>0.05</v>
      </c>
      <c r="AZ661" s="146" cm="1">
        <f t="array" ref="AZ661">INDEX($K:$P,ROW(),MATCH(AZ$3,$K$2:$P$2,0))</f>
        <v>0.05</v>
      </c>
      <c r="BA661" s="146" cm="1">
        <f t="array" ref="BA661">INDEX($K:$P,ROW(),MATCH(BA$3,$K$2:$P$2,0))</f>
        <v>0.05</v>
      </c>
      <c r="BB661" s="146" cm="1">
        <f t="array" ref="BB661">INDEX($K:$P,ROW(),MATCH(BB$3,$K$2:$P$2,0))</f>
        <v>0.05</v>
      </c>
      <c r="BC661" s="146" cm="1">
        <f t="array" ref="BC661">INDEX($K:$P,ROW(),MATCH(BC$3,$K$2:$P$2,0))</f>
        <v>0.05</v>
      </c>
      <c r="BD661" s="146" cm="1">
        <f t="array" ref="BD661">INDEX($K:$P,ROW(),MATCH(BD$3,$K$2:$P$2,0))</f>
        <v>0.05</v>
      </c>
      <c r="BE661" s="146" cm="1">
        <f t="array" ref="BE661">INDEX($K:$P,ROW(),MATCH(BE$3,$K$2:$P$2,0))</f>
        <v>0.05</v>
      </c>
      <c r="BF661" s="146" cm="1">
        <f t="array" ref="BF661">INDEX($K:$P,ROW(),MATCH(BF$3,$K$2:$P$2,0))</f>
        <v>0.05</v>
      </c>
      <c r="BG661" s="146" cm="1">
        <f t="array" ref="BG661">INDEX($K:$P,ROW(),MATCH(BG$3,$K$2:$P$2,0))</f>
        <v>0.05</v>
      </c>
      <c r="BH661" s="146" cm="1">
        <f t="array" ref="BH661">INDEX($K:$P,ROW(),MATCH(BH$3,$K$2:$P$2,0))</f>
        <v>0.05</v>
      </c>
      <c r="BI661" s="146" cm="1">
        <f t="array" ref="BI661">INDEX($K:$P,ROW(),MATCH(BI$3,$K$2:$P$2,0))</f>
        <v>0.05</v>
      </c>
      <c r="BJ661" s="146" cm="1">
        <f t="array" ref="BJ661">INDEX($K:$P,ROW(),MATCH(BJ$3,$K$2:$P$2,0))</f>
        <v>0.05</v>
      </c>
      <c r="BK661" s="146" cm="1">
        <f t="array" ref="BK661">INDEX($K:$P,ROW(),MATCH(BK$3,$K$2:$P$2,0))</f>
        <v>0.05</v>
      </c>
      <c r="BL661" s="146" cm="1">
        <f t="array" ref="BL661">INDEX($K:$P,ROW(),MATCH(BL$3,$K$2:$P$2,0))</f>
        <v>0.05</v>
      </c>
      <c r="BM661" s="146" cm="1">
        <f t="array" ref="BM661">INDEX($K:$P,ROW(),MATCH(BM$3,$K$2:$P$2,0))</f>
        <v>0.05</v>
      </c>
      <c r="BN661" s="146" cm="1">
        <f t="array" ref="BN661">INDEX($K:$P,ROW(),MATCH(BN$3,$K$2:$P$2,0))</f>
        <v>0.05</v>
      </c>
      <c r="BO661" s="146" cm="1">
        <f t="array" ref="BO661">INDEX($K:$P,ROW(),MATCH(BO$3,$K$2:$P$2,0))</f>
        <v>0.05</v>
      </c>
      <c r="BP661" s="146" cm="1">
        <f t="array" ref="BP661">INDEX($K:$P,ROW(),MATCH(BP$3,$K$2:$P$2,0))</f>
        <v>0.05</v>
      </c>
      <c r="BQ661" s="146" cm="1">
        <f t="array" ref="BQ661">INDEX($K:$P,ROW(),MATCH(BQ$3,$K$2:$P$2,0))</f>
        <v>0.05</v>
      </c>
      <c r="BR661" s="146" cm="1">
        <f t="array" ref="BR661">INDEX($K:$P,ROW(),MATCH(BR$3,$K$2:$P$2,0))</f>
        <v>0.05</v>
      </c>
      <c r="BS661" s="146" cm="1">
        <f t="array" ref="BS661">INDEX($K:$P,ROW(),MATCH(BS$3,$K$2:$P$2,0))</f>
        <v>0.05</v>
      </c>
      <c r="BT661" s="146" cm="1">
        <f t="array" ref="BT661">INDEX($K:$P,ROW(),MATCH(BT$3,$K$2:$P$2,0))</f>
        <v>0.05</v>
      </c>
      <c r="BU661" s="146" cm="1">
        <f t="array" ref="BU661">INDEX($K:$P,ROW(),MATCH(BU$3,$K$2:$P$2,0))</f>
        <v>0.05</v>
      </c>
      <c r="BV661" s="146" cm="1">
        <f t="array" ref="BV661">INDEX($K:$P,ROW(),MATCH(BV$3,$K$2:$P$2,0))</f>
        <v>0.05</v>
      </c>
      <c r="BW661" s="146" cm="1">
        <f t="array" ref="BW661">INDEX($K:$P,ROW(),MATCH(BW$3,$K$2:$P$2,0))</f>
        <v>0.05</v>
      </c>
      <c r="BX661" s="146" cm="1">
        <f t="array" ref="BX661">INDEX($K:$P,ROW(),MATCH(BX$3,$K$2:$P$2,0))</f>
        <v>0.05</v>
      </c>
      <c r="BY661" s="146" cm="1">
        <f t="array" ref="BY661">INDEX($K:$P,ROW(),MATCH(BY$3,$K$2:$P$2,0))</f>
        <v>0.05</v>
      </c>
      <c r="BZ661" s="146" cm="1">
        <f t="array" ref="BZ661">INDEX($K:$P,ROW(),MATCH(BZ$3,$K$2:$P$2,0))</f>
        <v>0.05</v>
      </c>
      <c r="CA661" s="146" cm="1">
        <f t="array" ref="CA661">INDEX($K:$P,ROW(),MATCH(CA$3,$K$2:$P$2,0))</f>
        <v>0.05</v>
      </c>
      <c r="CB661" s="146" cm="1">
        <f t="array" ref="CB661">INDEX($K:$P,ROW(),MATCH(CB$3,$K$2:$P$2,0))</f>
        <v>0.05</v>
      </c>
      <c r="CC661" s="146" cm="1">
        <f t="array" ref="CC661">INDEX($K:$P,ROW(),MATCH(CC$3,$K$2:$P$2,0))</f>
        <v>0.05</v>
      </c>
      <c r="CD661" s="146" cm="1">
        <f t="array" ref="CD661">INDEX($K:$P,ROW(),MATCH(CD$3,$K$2:$P$2,0))</f>
        <v>0.05</v>
      </c>
      <c r="CE661" s="146" cm="1">
        <f t="array" ref="CE661">INDEX($K:$P,ROW(),MATCH(CE$3,$K$2:$P$2,0))</f>
        <v>0.05</v>
      </c>
      <c r="CF661" s="146" cm="1">
        <f t="array" ref="CF661">INDEX($K:$P,ROW(),MATCH(CF$3,$K$2:$P$2,0))</f>
        <v>0.05</v>
      </c>
      <c r="CG661" s="146" cm="1">
        <f t="array" ref="CG661">INDEX($K:$P,ROW(),MATCH(CG$3,$K$2:$P$2,0))</f>
        <v>0.05</v>
      </c>
      <c r="CH661" s="146" cm="1">
        <f t="array" ref="CH661">INDEX($K:$P,ROW(),MATCH(CH$3,$K$2:$P$2,0))</f>
        <v>0.05</v>
      </c>
      <c r="CI661" s="146" cm="1">
        <f t="array" ref="CI661">INDEX($K:$P,ROW(),MATCH(CI$3,$K$2:$P$2,0))</f>
        <v>0.05</v>
      </c>
      <c r="CJ661" s="146" cm="1">
        <f t="array" ref="CJ661">INDEX($K:$P,ROW(),MATCH(CJ$3,$K$2:$P$2,0))</f>
        <v>0.05</v>
      </c>
      <c r="CK661" s="146" cm="1">
        <f t="array" ref="CK661">INDEX($K:$P,ROW(),MATCH(CK$3,$K$2:$P$2,0))</f>
        <v>0.05</v>
      </c>
    </row>
    <row r="662" spans="2:89" x14ac:dyDescent="0.35">
      <c r="B662" s="154" t="s">
        <v>74</v>
      </c>
      <c r="D662" t="s">
        <v>827</v>
      </c>
      <c r="E662" s="8" t="str">
        <f t="shared" si="616"/>
        <v>662 SUBFREE-PV</v>
      </c>
      <c r="K662" s="34">
        <f t="shared" ref="K662:P662" ca="1" si="649">SUMIF($3:$3,K$2,662:662)</f>
        <v>-703.55450114461655</v>
      </c>
      <c r="L662" s="34">
        <f t="shared" ca="1" si="649"/>
        <v>-1313.7030669155113</v>
      </c>
      <c r="M662" s="34">
        <f t="shared" ca="1" si="649"/>
        <v>-1497.5678993890963</v>
      </c>
      <c r="N662" s="34">
        <f t="shared" ca="1" si="649"/>
        <v>-1552.9745306868806</v>
      </c>
      <c r="O662" s="34">
        <f t="shared" ca="1" si="649"/>
        <v>-1569.6710068453081</v>
      </c>
      <c r="P662" s="34">
        <f t="shared" ca="1" si="649"/>
        <v>-1443.3947508881013</v>
      </c>
      <c r="R662" s="15"/>
      <c r="S662" s="76">
        <f t="shared" ref="S662" ca="1" si="650">-S660*S661</f>
        <v>-12.5</v>
      </c>
      <c r="T662" s="76">
        <f t="shared" ref="T662:AX662" ca="1" si="651">-T660*T661</f>
        <v>-23.810937500000001</v>
      </c>
      <c r="U662" s="76">
        <f t="shared" ca="1" si="651"/>
        <v>-34.045922070312507</v>
      </c>
      <c r="V662" s="76">
        <f t="shared" ca="1" si="651"/>
        <v>-43.307303733374034</v>
      </c>
      <c r="W662" s="76">
        <f t="shared" ca="1" si="651"/>
        <v>-51.687696465736828</v>
      </c>
      <c r="X662" s="76">
        <f t="shared" ca="1" si="651"/>
        <v>-59.270904339433621</v>
      </c>
      <c r="Y662" s="76">
        <f t="shared" ca="1" si="651"/>
        <v>-66.132759564145005</v>
      </c>
      <c r="Z662" s="76">
        <f t="shared" ca="1" si="651"/>
        <v>-72.341880810605701</v>
      </c>
      <c r="AA662" s="76">
        <f t="shared" ca="1" si="651"/>
        <v>-77.960359398496848</v>
      </c>
      <c r="AB662" s="76">
        <f t="shared" ca="1" si="651"/>
        <v>-83.044380210714849</v>
      </c>
      <c r="AC662" s="76">
        <f t="shared" ca="1" si="651"/>
        <v>-87.644783543170604</v>
      </c>
      <c r="AD662" s="76">
        <f t="shared" ca="1" si="651"/>
        <v>-91.807573508626504</v>
      </c>
      <c r="AE662" s="76">
        <f t="shared" ca="1" si="651"/>
        <v>-95.574378078618395</v>
      </c>
      <c r="AF662" s="76">
        <f t="shared" ca="1" si="651"/>
        <v>-98.982865363889843</v>
      </c>
      <c r="AG662" s="76">
        <f t="shared" ca="1" si="651"/>
        <v>-102.06712029614982</v>
      </c>
      <c r="AH662" s="76">
        <f t="shared" ca="1" si="651"/>
        <v>-104.85798547797856</v>
      </c>
      <c r="AI662" s="76">
        <f t="shared" ca="1" si="651"/>
        <v>-107.38336960938587</v>
      </c>
      <c r="AJ662" s="76">
        <f t="shared" ca="1" si="651"/>
        <v>-109.66852657529306</v>
      </c>
      <c r="AK662" s="76">
        <f t="shared" ca="1" si="651"/>
        <v>-111.73630798481827</v>
      </c>
      <c r="AL662" s="76">
        <f t="shared" ca="1" si="651"/>
        <v>-113.60739168776243</v>
      </c>
      <c r="AM662" s="76">
        <f t="shared" ca="1" si="651"/>
        <v>-115.30048855346405</v>
      </c>
      <c r="AN662" s="76">
        <f t="shared" ca="1" si="651"/>
        <v>-116.83252957981577</v>
      </c>
      <c r="AO662" s="76">
        <f t="shared" ca="1" si="651"/>
        <v>-118.21883520353579</v>
      </c>
      <c r="AP662" s="76">
        <f t="shared" ca="1" si="651"/>
        <v>-119.47326850479945</v>
      </c>
      <c r="AQ662" s="76">
        <f t="shared" ca="1" si="651"/>
        <v>-120.60837383828039</v>
      </c>
      <c r="AR662" s="76">
        <f t="shared" ca="1" si="651"/>
        <v>-121.63550227691397</v>
      </c>
      <c r="AS662" s="76">
        <f t="shared" ca="1" si="651"/>
        <v>-122.56492512282253</v>
      </c>
      <c r="AT662" s="76">
        <f t="shared" ca="1" si="651"/>
        <v>-123.40593662051407</v>
      </c>
      <c r="AU662" s="76">
        <f t="shared" ca="1" si="651"/>
        <v>-124.16694689948764</v>
      </c>
      <c r="AV662" s="76">
        <f t="shared" ca="1" si="651"/>
        <v>-124.85556607567388</v>
      </c>
      <c r="AW662" s="76">
        <f t="shared" ca="1" si="651"/>
        <v>-125.47868035272541</v>
      </c>
      <c r="AX662" s="76">
        <f t="shared" ca="1" si="651"/>
        <v>-126.0425208841724</v>
      </c>
      <c r="AY662" s="76">
        <f t="shared" ref="AY662:CD662" ca="1" si="652">-AY660*AY661</f>
        <v>-126.5527260850655</v>
      </c>
      <c r="AZ662" s="76">
        <f t="shared" ca="1" si="652"/>
        <v>-127.01439801622365</v>
      </c>
      <c r="BA662" s="76">
        <f t="shared" ca="1" si="652"/>
        <v>-127.43215340493039</v>
      </c>
      <c r="BB662" s="76">
        <f t="shared" ca="1" si="652"/>
        <v>-127.81016981228639</v>
      </c>
      <c r="BC662" s="76">
        <f t="shared" ca="1" si="652"/>
        <v>-128.15222740889263</v>
      </c>
      <c r="BD662" s="76">
        <f t="shared" ca="1" si="652"/>
        <v>-128.46174677662174</v>
      </c>
      <c r="BE662" s="76">
        <f t="shared" ca="1" si="652"/>
        <v>-128.74182311449559</v>
      </c>
      <c r="BF662" s="76">
        <f t="shared" ca="1" si="652"/>
        <v>-128.99525719072923</v>
      </c>
      <c r="BG662" s="76">
        <f t="shared" ca="1" si="652"/>
        <v>-129.2245833504611</v>
      </c>
      <c r="BH662" s="76">
        <f t="shared" ca="1" si="652"/>
        <v>-129.43209485924851</v>
      </c>
      <c r="BI662" s="76">
        <f t="shared" ca="1" si="652"/>
        <v>-129.61986683576251</v>
      </c>
      <c r="BJ662" s="76">
        <f t="shared" ca="1" si="652"/>
        <v>-129.78977700301058</v>
      </c>
      <c r="BK662" s="76">
        <f t="shared" ca="1" si="652"/>
        <v>-129.94352446559921</v>
      </c>
      <c r="BL662" s="76">
        <f t="shared" ca="1" si="652"/>
        <v>-130.08264670080908</v>
      </c>
      <c r="BM662" s="76">
        <f t="shared" ca="1" si="652"/>
        <v>-130.20853493339462</v>
      </c>
      <c r="BN662" s="76">
        <f t="shared" ca="1" si="652"/>
        <v>-130.32244804785543</v>
      </c>
      <c r="BO662" s="76">
        <f t="shared" ca="1" si="652"/>
        <v>-130.4255251773032</v>
      </c>
      <c r="BP662" s="76">
        <f t="shared" ca="1" si="652"/>
        <v>-130.51879709481224</v>
      </c>
      <c r="BQ662" s="76">
        <f t="shared" ca="1" si="652"/>
        <v>-130.6031965211682</v>
      </c>
      <c r="BR662" s="76">
        <f t="shared" ca="1" si="652"/>
        <v>-130.67956745209207</v>
      </c>
      <c r="BS662" s="76">
        <f t="shared" ca="1" si="652"/>
        <v>-130.74867359821184</v>
      </c>
      <c r="BT662" s="76">
        <f t="shared" ca="1" si="652"/>
        <v>-130.81120602218192</v>
      </c>
      <c r="BU662" s="76">
        <f t="shared" ca="1" si="652"/>
        <v>-130.86779004932188</v>
      </c>
      <c r="BV662" s="76">
        <f t="shared" ca="1" si="652"/>
        <v>-130.91899152088013</v>
      </c>
      <c r="BW662" s="76">
        <f t="shared" ca="1" si="652"/>
        <v>-130.96532245245641</v>
      </c>
      <c r="BX662" s="76">
        <f t="shared" ca="1" si="652"/>
        <v>-131.00724615416649</v>
      </c>
      <c r="BY662" s="76">
        <f t="shared" ca="1" si="652"/>
        <v>-131.0451818637514</v>
      </c>
      <c r="BZ662" s="76">
        <f t="shared" ca="1" si="652"/>
        <v>-131.07950893896205</v>
      </c>
      <c r="CA662" s="76">
        <f t="shared" ca="1" si="652"/>
        <v>-131.11057065114332</v>
      </c>
      <c r="CB662" s="76">
        <f t="shared" ca="1" si="652"/>
        <v>-131.13867761795331</v>
      </c>
      <c r="CC662" s="76">
        <f t="shared" ca="1" si="652"/>
        <v>-131.16411090954549</v>
      </c>
      <c r="CD662" s="76">
        <f t="shared" ca="1" si="652"/>
        <v>-131.18712485927497</v>
      </c>
      <c r="CE662" s="76">
        <f t="shared" ref="CE662:CK662" ca="1" si="653">-CE660*CE661</f>
        <v>-131.20794960703643</v>
      </c>
      <c r="CF662" s="76">
        <f t="shared" ca="1" si="653"/>
        <v>-131.22679340066711</v>
      </c>
      <c r="CG662" s="76">
        <f t="shared" ca="1" si="653"/>
        <v>-131.24384467842864</v>
      </c>
      <c r="CH662" s="76">
        <f t="shared" ca="1" si="653"/>
        <v>-131.25927395339315</v>
      </c>
      <c r="CI662" s="76">
        <f t="shared" ca="1" si="653"/>
        <v>-131.27323551857663</v>
      </c>
      <c r="CJ662" s="76">
        <f t="shared" ca="1" si="653"/>
        <v>-131.28586898987203</v>
      </c>
      <c r="CK662" s="76">
        <f t="shared" ca="1" si="653"/>
        <v>-131.29730070221044</v>
      </c>
    </row>
    <row r="663" spans="2:89" x14ac:dyDescent="0.35">
      <c r="B663" s="124" t="str">
        <f>"# of "&amp;B671&amp;"s - Paid"</f>
        <v># of subscribers - Paid</v>
      </c>
      <c r="C663" t="s">
        <v>80</v>
      </c>
      <c r="D663" t="s">
        <v>827</v>
      </c>
      <c r="E663" s="8" t="str">
        <f t="shared" si="616"/>
        <v>663 SUBFREE-PV</v>
      </c>
      <c r="H663" s="31"/>
      <c r="I663" s="73"/>
      <c r="J663" s="73"/>
      <c r="K663" s="116">
        <f t="shared" ref="K663:P663" ca="1" si="654">SUMIF($4:$4,K$2,663:663)</f>
        <v>13367.535521747714</v>
      </c>
      <c r="L663" s="116">
        <f t="shared" ca="1" si="654"/>
        <v>38327.89379314243</v>
      </c>
      <c r="M663" s="116">
        <f t="shared" ca="1" si="654"/>
        <v>66781.683881535253</v>
      </c>
      <c r="N663" s="116">
        <f t="shared" ca="1" si="654"/>
        <v>96288.199964585947</v>
      </c>
      <c r="O663" s="116">
        <f t="shared" ca="1" si="654"/>
        <v>126111.94909464678</v>
      </c>
      <c r="P663" s="116">
        <f t="shared" si="654"/>
        <v>0</v>
      </c>
      <c r="R663" s="114"/>
      <c r="S663" s="147">
        <f t="shared" ref="S663" ca="1" si="655">S659+S660+S662</f>
        <v>237.5</v>
      </c>
      <c r="T663" s="147">
        <f t="shared" ref="T663:AX663" ca="1" si="656">T659+T660+T662</f>
        <v>689.90781249999998</v>
      </c>
      <c r="U663" s="147">
        <f t="shared" ca="1" si="656"/>
        <v>1336.7803318359374</v>
      </c>
      <c r="V663" s="147">
        <f t="shared" ca="1" si="656"/>
        <v>2159.6191027700443</v>
      </c>
      <c r="W663" s="147">
        <f t="shared" ca="1" si="656"/>
        <v>3141.6853356190441</v>
      </c>
      <c r="X663" s="147">
        <f t="shared" ca="1" si="656"/>
        <v>4267.8325180682832</v>
      </c>
      <c r="Y663" s="147">
        <f t="shared" ca="1" si="656"/>
        <v>5524.3549497870381</v>
      </c>
      <c r="Z663" s="147">
        <f t="shared" ca="1" si="656"/>
        <v>6898.8506851885468</v>
      </c>
      <c r="AA663" s="147">
        <f t="shared" ca="1" si="656"/>
        <v>8380.0975137599853</v>
      </c>
      <c r="AB663" s="147">
        <f t="shared" ca="1" si="656"/>
        <v>9957.9407377635671</v>
      </c>
      <c r="AC663" s="147">
        <f t="shared" ca="1" si="656"/>
        <v>11623.191625083809</v>
      </c>
      <c r="AD663" s="147">
        <f t="shared" ca="1" si="656"/>
        <v>13367.535521747714</v>
      </c>
      <c r="AE663" s="147">
        <f t="shared" ca="1" si="656"/>
        <v>15183.448705241464</v>
      </c>
      <c r="AF663" s="147">
        <f t="shared" ca="1" si="656"/>
        <v>17064.123147155369</v>
      </c>
      <c r="AG663" s="147">
        <f t="shared" ca="1" si="656"/>
        <v>19003.398432782215</v>
      </c>
      <c r="AH663" s="147">
        <f t="shared" ca="1" si="656"/>
        <v>20995.700156863808</v>
      </c>
      <c r="AI663" s="147">
        <f t="shared" ca="1" si="656"/>
        <v>23035.984179442137</v>
      </c>
      <c r="AJ663" s="147">
        <f t="shared" ca="1" si="656"/>
        <v>25119.686184372706</v>
      </c>
      <c r="AK663" s="147">
        <f t="shared" ca="1" si="656"/>
        <v>27242.676036084253</v>
      </c>
      <c r="AL663" s="147">
        <f t="shared" ca="1" si="656"/>
        <v>29401.216478151739</v>
      </c>
      <c r="AM663" s="147">
        <f t="shared" ca="1" si="656"/>
        <v>31591.925760667556</v>
      </c>
      <c r="AN663" s="147">
        <f t="shared" ca="1" si="656"/>
        <v>33811.74382268406</v>
      </c>
      <c r="AO663" s="147">
        <f t="shared" ca="1" si="656"/>
        <v>36057.90169155124</v>
      </c>
      <c r="AP663" s="147">
        <f t="shared" ca="1" si="656"/>
        <v>38327.89379314243</v>
      </c>
      <c r="AQ663" s="147">
        <f t="shared" ca="1" si="656"/>
        <v>40619.452896069757</v>
      </c>
      <c r="AR663" s="147">
        <f t="shared" ca="1" si="656"/>
        <v>42930.527439331127</v>
      </c>
      <c r="AS663" s="147">
        <f t="shared" ca="1" si="656"/>
        <v>45259.26101666475</v>
      </c>
      <c r="AT663" s="147">
        <f t="shared" ca="1" si="656"/>
        <v>47603.973812454518</v>
      </c>
      <c r="AU663" s="147">
        <f t="shared" ca="1" si="656"/>
        <v>49963.145803544779</v>
      </c>
      <c r="AV663" s="147">
        <f t="shared" ca="1" si="656"/>
        <v>52335.401558982579</v>
      </c>
      <c r="AW663" s="147">
        <f t="shared" ca="1" si="656"/>
        <v>54719.496485684365</v>
      </c>
      <c r="AX663" s="147">
        <f t="shared" ca="1" si="656"/>
        <v>57114.304382483642</v>
      </c>
      <c r="AY663" s="147">
        <f t="shared" ref="AY663:CD663" ca="1" si="657">AY659+AY660+AY662</f>
        <v>59518.806178099891</v>
      </c>
      <c r="AZ663" s="147">
        <f t="shared" ca="1" si="657"/>
        <v>61932.079740408139</v>
      </c>
      <c r="BA663" s="147">
        <f t="shared" ca="1" si="657"/>
        <v>64353.290655101817</v>
      </c>
      <c r="BB663" s="147">
        <f t="shared" ca="1" si="657"/>
        <v>66781.683881535253</v>
      </c>
      <c r="BC663" s="147">
        <f t="shared" ca="1" si="657"/>
        <v>69216.576202304219</v>
      </c>
      <c r="BD663" s="147">
        <f t="shared" ca="1" si="657"/>
        <v>71657.349391060037</v>
      </c>
      <c r="BE663" s="147">
        <f t="shared" ca="1" si="657"/>
        <v>74103.444030235449</v>
      </c>
      <c r="BF663" s="147">
        <f t="shared" ca="1" si="657"/>
        <v>76554.353916859298</v>
      </c>
      <c r="BG663" s="147">
        <f t="shared" ca="1" si="657"/>
        <v>79009.621000518062</v>
      </c>
      <c r="BH663" s="147">
        <f t="shared" ca="1" si="657"/>
        <v>81468.830802843775</v>
      </c>
      <c r="BI663" s="147">
        <f t="shared" ca="1" si="657"/>
        <v>83931.608272723257</v>
      </c>
      <c r="BJ663" s="147">
        <f t="shared" ca="1" si="657"/>
        <v>86397.614035780454</v>
      </c>
      <c r="BK663" s="147">
        <f t="shared" ca="1" si="657"/>
        <v>88866.541000626836</v>
      </c>
      <c r="BL663" s="147">
        <f t="shared" ca="1" si="657"/>
        <v>91338.1112879422</v>
      </c>
      <c r="BM663" s="147">
        <f t="shared" ca="1" si="657"/>
        <v>93812.073451676697</v>
      </c>
      <c r="BN663" s="147">
        <f t="shared" ca="1" si="657"/>
        <v>96288.199964585947</v>
      </c>
      <c r="BO663" s="147">
        <f t="shared" ca="1" si="657"/>
        <v>98766.284942954706</v>
      </c>
      <c r="BP663" s="147">
        <f t="shared" ca="1" si="657"/>
        <v>101246.14208775613</v>
      </c>
      <c r="BQ663" s="147">
        <f t="shared" ca="1" si="657"/>
        <v>103727.60282165832</v>
      </c>
      <c r="BR663" s="147">
        <f t="shared" ca="1" si="657"/>
        <v>106210.51460324807</v>
      </c>
      <c r="BS663" s="147">
        <f t="shared" ca="1" si="657"/>
        <v>108694.7394016141</v>
      </c>
      <c r="BT663" s="147">
        <f t="shared" ca="1" si="657"/>
        <v>111180.15231603557</v>
      </c>
      <c r="BU663" s="147">
        <f t="shared" ca="1" si="657"/>
        <v>113666.64032697269</v>
      </c>
      <c r="BV663" s="147">
        <f t="shared" ca="1" si="657"/>
        <v>116154.1011658694</v>
      </c>
      <c r="BW663" s="147">
        <f t="shared" ca="1" si="657"/>
        <v>118642.44229246608</v>
      </c>
      <c r="BX663" s="147">
        <f t="shared" ca="1" si="657"/>
        <v>121131.57996939523</v>
      </c>
      <c r="BY663" s="147">
        <f t="shared" ca="1" si="657"/>
        <v>123621.4384248065</v>
      </c>
      <c r="BZ663" s="147">
        <f t="shared" ca="1" si="657"/>
        <v>126111.94909464678</v>
      </c>
      <c r="CA663" s="147">
        <f t="shared" ca="1" si="657"/>
        <v>128603.04993701851</v>
      </c>
      <c r="CB663" s="147">
        <f t="shared" ca="1" si="657"/>
        <v>131094.68481175962</v>
      </c>
      <c r="CC663" s="147">
        <f t="shared" ca="1" si="657"/>
        <v>133586.80291904099</v>
      </c>
      <c r="CD663" s="147">
        <f t="shared" ca="1" si="657"/>
        <v>136079.35829136721</v>
      </c>
      <c r="CE663" s="147">
        <f t="shared" ref="CE663:CK663" ca="1" si="658">CE659+CE660+CE662</f>
        <v>138572.30933390092</v>
      </c>
      <c r="CF663" s="147">
        <f t="shared" ca="1" si="658"/>
        <v>141065.61840851358</v>
      </c>
      <c r="CG663" s="147">
        <f t="shared" ca="1" si="658"/>
        <v>143559.25145740373</v>
      </c>
      <c r="CH663" s="147">
        <f t="shared" ca="1" si="658"/>
        <v>146053.17766251822</v>
      </c>
      <c r="CI663" s="147">
        <f t="shared" ca="1" si="658"/>
        <v>148547.36913737119</v>
      </c>
      <c r="CJ663" s="147">
        <f t="shared" ca="1" si="658"/>
        <v>151041.80064817876</v>
      </c>
      <c r="CK663" s="147">
        <f t="shared" ca="1" si="658"/>
        <v>153536.44936152073</v>
      </c>
    </row>
    <row r="664" spans="2:89" x14ac:dyDescent="0.35">
      <c r="B664" s="141" t="s">
        <v>62</v>
      </c>
      <c r="D664" t="s">
        <v>827</v>
      </c>
      <c r="E664" s="8" t="str">
        <f t="shared" si="616"/>
        <v>664 SUBFREE-PV</v>
      </c>
      <c r="H664" s="12"/>
      <c r="I664" s="60"/>
      <c r="J664" s="60"/>
      <c r="K664" s="34">
        <f t="shared" ref="K664:P664" ca="1" si="659">K663-SUM(K662,K659:K660)</f>
        <v>0</v>
      </c>
      <c r="L664" s="34">
        <f t="shared" ca="1" si="659"/>
        <v>0</v>
      </c>
      <c r="M664" s="34">
        <f t="shared" ca="1" si="659"/>
        <v>0</v>
      </c>
      <c r="N664" s="34">
        <f t="shared" ca="1" si="659"/>
        <v>0</v>
      </c>
      <c r="O664" s="34">
        <f t="shared" ca="1" si="659"/>
        <v>0</v>
      </c>
      <c r="P664" s="34">
        <f t="shared" ca="1" si="659"/>
        <v>-153536.4493615207</v>
      </c>
      <c r="R664" s="15"/>
      <c r="S664" s="76">
        <f t="shared" ref="S664" ca="1" si="660">S663-SUM(S662,S659:S660)</f>
        <v>0</v>
      </c>
      <c r="T664" s="76">
        <f t="shared" ref="T664:AX664" ca="1" si="661">T663-SUM(T662,T659:T660)</f>
        <v>0</v>
      </c>
      <c r="U664" s="76">
        <f t="shared" ca="1" si="661"/>
        <v>0</v>
      </c>
      <c r="V664" s="76">
        <f t="shared" ca="1" si="661"/>
        <v>0</v>
      </c>
      <c r="W664" s="76">
        <f t="shared" ca="1" si="661"/>
        <v>0</v>
      </c>
      <c r="X664" s="76">
        <f t="shared" ca="1" si="661"/>
        <v>0</v>
      </c>
      <c r="Y664" s="76">
        <f t="shared" ca="1" si="661"/>
        <v>0</v>
      </c>
      <c r="Z664" s="76">
        <f t="shared" ca="1" si="661"/>
        <v>0</v>
      </c>
      <c r="AA664" s="76">
        <f t="shared" ca="1" si="661"/>
        <v>0</v>
      </c>
      <c r="AB664" s="76">
        <f t="shared" ca="1" si="661"/>
        <v>0</v>
      </c>
      <c r="AC664" s="76">
        <f t="shared" ca="1" si="661"/>
        <v>0</v>
      </c>
      <c r="AD664" s="76">
        <f t="shared" ca="1" si="661"/>
        <v>0</v>
      </c>
      <c r="AE664" s="76">
        <f t="shared" ca="1" si="661"/>
        <v>0</v>
      </c>
      <c r="AF664" s="76">
        <f t="shared" ca="1" si="661"/>
        <v>0</v>
      </c>
      <c r="AG664" s="76">
        <f t="shared" ca="1" si="661"/>
        <v>0</v>
      </c>
      <c r="AH664" s="76">
        <f t="shared" ca="1" si="661"/>
        <v>0</v>
      </c>
      <c r="AI664" s="76">
        <f t="shared" ca="1" si="661"/>
        <v>0</v>
      </c>
      <c r="AJ664" s="76">
        <f t="shared" ca="1" si="661"/>
        <v>0</v>
      </c>
      <c r="AK664" s="76">
        <f t="shared" ca="1" si="661"/>
        <v>0</v>
      </c>
      <c r="AL664" s="76">
        <f t="shared" ca="1" si="661"/>
        <v>0</v>
      </c>
      <c r="AM664" s="76">
        <f t="shared" ca="1" si="661"/>
        <v>0</v>
      </c>
      <c r="AN664" s="76">
        <f t="shared" ca="1" si="661"/>
        <v>0</v>
      </c>
      <c r="AO664" s="76">
        <f t="shared" ca="1" si="661"/>
        <v>0</v>
      </c>
      <c r="AP664" s="76">
        <f t="shared" ca="1" si="661"/>
        <v>0</v>
      </c>
      <c r="AQ664" s="76">
        <f t="shared" ca="1" si="661"/>
        <v>0</v>
      </c>
      <c r="AR664" s="76">
        <f t="shared" ca="1" si="661"/>
        <v>0</v>
      </c>
      <c r="AS664" s="76">
        <f t="shared" ca="1" si="661"/>
        <v>0</v>
      </c>
      <c r="AT664" s="76">
        <f t="shared" ca="1" si="661"/>
        <v>0</v>
      </c>
      <c r="AU664" s="76">
        <f t="shared" ca="1" si="661"/>
        <v>0</v>
      </c>
      <c r="AV664" s="76">
        <f t="shared" ca="1" si="661"/>
        <v>0</v>
      </c>
      <c r="AW664" s="76">
        <f t="shared" ca="1" si="661"/>
        <v>0</v>
      </c>
      <c r="AX664" s="76">
        <f t="shared" ca="1" si="661"/>
        <v>0</v>
      </c>
      <c r="AY664" s="76">
        <f t="shared" ref="AY664:CD664" ca="1" si="662">AY663-SUM(AY662,AY659:AY660)</f>
        <v>0</v>
      </c>
      <c r="AZ664" s="76">
        <f t="shared" ca="1" si="662"/>
        <v>0</v>
      </c>
      <c r="BA664" s="76">
        <f t="shared" ca="1" si="662"/>
        <v>0</v>
      </c>
      <c r="BB664" s="76">
        <f t="shared" ca="1" si="662"/>
        <v>0</v>
      </c>
      <c r="BC664" s="76">
        <f t="shared" ca="1" si="662"/>
        <v>0</v>
      </c>
      <c r="BD664" s="76">
        <f t="shared" ca="1" si="662"/>
        <v>0</v>
      </c>
      <c r="BE664" s="76">
        <f t="shared" ca="1" si="662"/>
        <v>0</v>
      </c>
      <c r="BF664" s="76">
        <f t="shared" ca="1" si="662"/>
        <v>0</v>
      </c>
      <c r="BG664" s="76">
        <f t="shared" ca="1" si="662"/>
        <v>0</v>
      </c>
      <c r="BH664" s="76">
        <f t="shared" ca="1" si="662"/>
        <v>0</v>
      </c>
      <c r="BI664" s="76">
        <f t="shared" ca="1" si="662"/>
        <v>0</v>
      </c>
      <c r="BJ664" s="76">
        <f t="shared" ca="1" si="662"/>
        <v>0</v>
      </c>
      <c r="BK664" s="76">
        <f t="shared" ca="1" si="662"/>
        <v>0</v>
      </c>
      <c r="BL664" s="76">
        <f t="shared" ca="1" si="662"/>
        <v>0</v>
      </c>
      <c r="BM664" s="76">
        <f t="shared" ca="1" si="662"/>
        <v>0</v>
      </c>
      <c r="BN664" s="76">
        <f t="shared" ca="1" si="662"/>
        <v>0</v>
      </c>
      <c r="BO664" s="76">
        <f t="shared" ca="1" si="662"/>
        <v>0</v>
      </c>
      <c r="BP664" s="76">
        <f t="shared" ca="1" si="662"/>
        <v>0</v>
      </c>
      <c r="BQ664" s="76">
        <f t="shared" ca="1" si="662"/>
        <v>0</v>
      </c>
      <c r="BR664" s="76">
        <f t="shared" ca="1" si="662"/>
        <v>0</v>
      </c>
      <c r="BS664" s="76">
        <f t="shared" ca="1" si="662"/>
        <v>0</v>
      </c>
      <c r="BT664" s="76">
        <f t="shared" ca="1" si="662"/>
        <v>0</v>
      </c>
      <c r="BU664" s="76">
        <f t="shared" ca="1" si="662"/>
        <v>0</v>
      </c>
      <c r="BV664" s="76">
        <f t="shared" ca="1" si="662"/>
        <v>0</v>
      </c>
      <c r="BW664" s="76">
        <f t="shared" ca="1" si="662"/>
        <v>0</v>
      </c>
      <c r="BX664" s="76">
        <f t="shared" ca="1" si="662"/>
        <v>0</v>
      </c>
      <c r="BY664" s="76">
        <f t="shared" ca="1" si="662"/>
        <v>0</v>
      </c>
      <c r="BZ664" s="76">
        <f t="shared" ca="1" si="662"/>
        <v>0</v>
      </c>
      <c r="CA664" s="76">
        <f t="shared" ca="1" si="662"/>
        <v>0</v>
      </c>
      <c r="CB664" s="76">
        <f t="shared" ca="1" si="662"/>
        <v>0</v>
      </c>
      <c r="CC664" s="76">
        <f t="shared" ca="1" si="662"/>
        <v>0</v>
      </c>
      <c r="CD664" s="76">
        <f t="shared" ca="1" si="662"/>
        <v>0</v>
      </c>
      <c r="CE664" s="76">
        <f t="shared" ref="CE664:CK664" ca="1" si="663">CE663-SUM(CE662,CE659:CE660)</f>
        <v>0</v>
      </c>
      <c r="CF664" s="76">
        <f t="shared" ca="1" si="663"/>
        <v>0</v>
      </c>
      <c r="CG664" s="76">
        <f t="shared" ca="1" si="663"/>
        <v>0</v>
      </c>
      <c r="CH664" s="76">
        <f t="shared" ca="1" si="663"/>
        <v>0</v>
      </c>
      <c r="CI664" s="76">
        <f t="shared" ca="1" si="663"/>
        <v>0</v>
      </c>
      <c r="CJ664" s="76">
        <f t="shared" ca="1" si="663"/>
        <v>0</v>
      </c>
      <c r="CK664" s="76">
        <f t="shared" ca="1" si="663"/>
        <v>0</v>
      </c>
    </row>
    <row r="665" spans="2:89" x14ac:dyDescent="0.35">
      <c r="B665" s="13"/>
      <c r="D665" t="s">
        <v>827</v>
      </c>
      <c r="E665" s="8" t="str">
        <f t="shared" si="616"/>
        <v>665 SUBFREE-PV</v>
      </c>
      <c r="H665" s="12"/>
      <c r="K665" s="34"/>
      <c r="L665" s="34"/>
      <c r="M665" s="34"/>
      <c r="N665" s="34"/>
      <c r="O665" s="34"/>
      <c r="P665" s="34"/>
      <c r="R665" s="15"/>
      <c r="S665" s="76"/>
      <c r="T665" s="76"/>
      <c r="U665" s="76"/>
      <c r="V665" s="76"/>
      <c r="W665" s="76"/>
      <c r="X665" s="76"/>
      <c r="Y665" s="76"/>
      <c r="Z665" s="76"/>
      <c r="AA665" s="76"/>
      <c r="AB665" s="76"/>
      <c r="AC665" s="76"/>
      <c r="AD665" s="76"/>
      <c r="AE665" s="76"/>
      <c r="AF665" s="76"/>
      <c r="AG665" s="76"/>
      <c r="AH665" s="76"/>
      <c r="AI665" s="76"/>
      <c r="AJ665" s="76"/>
      <c r="AK665" s="76"/>
      <c r="AL665" s="76"/>
      <c r="AM665" s="76"/>
      <c r="AN665" s="76"/>
      <c r="AO665" s="76"/>
      <c r="AP665" s="76"/>
      <c r="AQ665" s="76"/>
      <c r="AR665" s="76"/>
      <c r="AS665" s="76"/>
      <c r="AT665" s="76"/>
      <c r="AU665" s="76"/>
      <c r="AV665" s="76"/>
      <c r="AW665" s="76"/>
      <c r="AX665" s="76"/>
      <c r="AY665" s="76"/>
      <c r="AZ665" s="76"/>
      <c r="BA665" s="76"/>
      <c r="BB665" s="76"/>
      <c r="BC665" s="76"/>
      <c r="BD665" s="76"/>
      <c r="BE665" s="76"/>
      <c r="BF665" s="76"/>
      <c r="BG665" s="76"/>
      <c r="BH665" s="76"/>
      <c r="BI665" s="76"/>
      <c r="BJ665" s="76"/>
      <c r="BK665" s="76"/>
      <c r="BL665" s="76"/>
      <c r="BM665" s="76"/>
      <c r="BN665" s="76"/>
      <c r="BO665" s="76"/>
      <c r="BP665" s="76"/>
      <c r="BQ665" s="76"/>
      <c r="BR665" s="76"/>
      <c r="BS665" s="76"/>
      <c r="BT665" s="76"/>
      <c r="BU665" s="76"/>
      <c r="BV665" s="76"/>
      <c r="BW665" s="76"/>
      <c r="BX665" s="76"/>
      <c r="BY665" s="76"/>
      <c r="BZ665" s="76"/>
      <c r="CA665" s="76"/>
      <c r="CB665" s="76"/>
      <c r="CC665" s="76"/>
      <c r="CD665" s="76"/>
      <c r="CE665" s="76"/>
      <c r="CF665" s="76"/>
      <c r="CG665" s="76"/>
      <c r="CH665" s="76"/>
      <c r="CI665" s="76"/>
      <c r="CJ665" s="76"/>
      <c r="CK665" s="76"/>
    </row>
    <row r="666" spans="2:89" x14ac:dyDescent="0.35">
      <c r="B666" s="95" t="str">
        <f>B668&amp;":"</f>
        <v>Revenue - (Primary label):</v>
      </c>
      <c r="D666" t="s">
        <v>827</v>
      </c>
      <c r="E666" s="8" t="str">
        <f t="shared" si="616"/>
        <v>666 SUBFREE-PV</v>
      </c>
      <c r="H666" s="12"/>
      <c r="I666" s="60"/>
      <c r="J666" s="60"/>
      <c r="K666" s="34"/>
      <c r="L666" s="34"/>
      <c r="M666" s="34"/>
      <c r="N666" s="34"/>
      <c r="O666" s="34"/>
      <c r="P666" s="34"/>
      <c r="R666" s="15"/>
      <c r="S666" s="76"/>
      <c r="T666" s="76"/>
      <c r="U666" s="76"/>
      <c r="V666" s="76"/>
      <c r="W666" s="76"/>
      <c r="X666" s="76"/>
      <c r="Y666" s="76"/>
      <c r="Z666" s="76"/>
      <c r="AA666" s="76"/>
      <c r="AB666" s="76"/>
      <c r="AC666" s="76"/>
      <c r="AD666" s="76"/>
      <c r="AE666" s="76"/>
      <c r="AF666" s="76"/>
      <c r="AG666" s="76"/>
      <c r="AH666" s="76"/>
      <c r="AI666" s="76"/>
      <c r="AJ666" s="76"/>
      <c r="AK666" s="76"/>
      <c r="AL666" s="76"/>
      <c r="AM666" s="76"/>
      <c r="AN666" s="76"/>
      <c r="AO666" s="76"/>
      <c r="AP666" s="76"/>
      <c r="AQ666" s="76"/>
      <c r="AR666" s="76"/>
      <c r="AS666" s="76"/>
      <c r="AT666" s="76"/>
      <c r="AU666" s="76"/>
      <c r="AV666" s="76"/>
      <c r="AW666" s="76"/>
      <c r="AX666" s="76"/>
      <c r="AY666" s="76"/>
      <c r="AZ666" s="76"/>
      <c r="BA666" s="76"/>
      <c r="BB666" s="76"/>
      <c r="BC666" s="76"/>
      <c r="BD666" s="76"/>
      <c r="BE666" s="76"/>
      <c r="BF666" s="76"/>
      <c r="BG666" s="76"/>
      <c r="BH666" s="76"/>
      <c r="BI666" s="76"/>
      <c r="BJ666" s="76"/>
      <c r="BK666" s="76"/>
      <c r="BL666" s="76"/>
      <c r="BM666" s="76"/>
      <c r="BN666" s="76"/>
      <c r="BO666" s="76"/>
      <c r="BP666" s="76"/>
      <c r="BQ666" s="76"/>
      <c r="BR666" s="76"/>
      <c r="BS666" s="76"/>
      <c r="BT666" s="76"/>
      <c r="BU666" s="76"/>
      <c r="BV666" s="76"/>
      <c r="BW666" s="76"/>
      <c r="BX666" s="76"/>
      <c r="BY666" s="76"/>
      <c r="BZ666" s="76"/>
      <c r="CA666" s="76"/>
      <c r="CB666" s="76"/>
      <c r="CC666" s="76"/>
      <c r="CD666" s="76"/>
      <c r="CE666" s="76"/>
      <c r="CF666" s="76"/>
      <c r="CG666" s="76"/>
      <c r="CH666" s="76"/>
      <c r="CI666" s="76"/>
      <c r="CJ666" s="76"/>
      <c r="CK666" s="76"/>
    </row>
    <row r="667" spans="2:89" x14ac:dyDescent="0.35">
      <c r="B667" s="141" t="s">
        <v>498</v>
      </c>
      <c r="D667" t="s">
        <v>827</v>
      </c>
      <c r="E667" s="8" t="str">
        <f t="shared" si="616"/>
        <v>667 SUBFREE-PV</v>
      </c>
      <c r="G667" t="str">
        <f>E667</f>
        <v>667 SUBFREE-PV</v>
      </c>
      <c r="H667" s="12"/>
      <c r="I667" s="60"/>
      <c r="J667" s="60"/>
      <c r="K667" s="18">
        <v>20</v>
      </c>
      <c r="L667" s="18">
        <v>20</v>
      </c>
      <c r="M667" s="18">
        <v>20</v>
      </c>
      <c r="N667" s="18">
        <v>20</v>
      </c>
      <c r="O667" s="18">
        <v>20</v>
      </c>
      <c r="P667" s="18">
        <v>20</v>
      </c>
      <c r="R667" s="19"/>
      <c r="S667" s="143" cm="1">
        <f t="array" ref="S667">INDEX($K:$P,ROW(),MATCH(S$3,$K$2:$P$2,0))</f>
        <v>20</v>
      </c>
      <c r="T667" s="143" cm="1">
        <f t="array" ref="T667">INDEX($K:$P,ROW(),MATCH(T$3,$K$2:$P$2,0))</f>
        <v>20</v>
      </c>
      <c r="U667" s="143" cm="1">
        <f t="array" ref="U667">INDEX($K:$P,ROW(),MATCH(U$3,$K$2:$P$2,0))</f>
        <v>20</v>
      </c>
      <c r="V667" s="143" cm="1">
        <f t="array" ref="V667">INDEX($K:$P,ROW(),MATCH(V$3,$K$2:$P$2,0))</f>
        <v>20</v>
      </c>
      <c r="W667" s="143" cm="1">
        <f t="array" ref="W667">INDEX($K:$P,ROW(),MATCH(W$3,$K$2:$P$2,0))</f>
        <v>20</v>
      </c>
      <c r="X667" s="143" cm="1">
        <f t="array" ref="X667">INDEX($K:$P,ROW(),MATCH(X$3,$K$2:$P$2,0))</f>
        <v>20</v>
      </c>
      <c r="Y667" s="143" cm="1">
        <f t="array" ref="Y667">INDEX($K:$P,ROW(),MATCH(Y$3,$K$2:$P$2,0))</f>
        <v>20</v>
      </c>
      <c r="Z667" s="143" cm="1">
        <f t="array" ref="Z667">INDEX($K:$P,ROW(),MATCH(Z$3,$K$2:$P$2,0))</f>
        <v>20</v>
      </c>
      <c r="AA667" s="143" cm="1">
        <f t="array" ref="AA667">INDEX($K:$P,ROW(),MATCH(AA$3,$K$2:$P$2,0))</f>
        <v>20</v>
      </c>
      <c r="AB667" s="143" cm="1">
        <f t="array" ref="AB667">INDEX($K:$P,ROW(),MATCH(AB$3,$K$2:$P$2,0))</f>
        <v>20</v>
      </c>
      <c r="AC667" s="143" cm="1">
        <f t="array" ref="AC667">INDEX($K:$P,ROW(),MATCH(AC$3,$K$2:$P$2,0))</f>
        <v>20</v>
      </c>
      <c r="AD667" s="143" cm="1">
        <f t="array" ref="AD667">INDEX($K:$P,ROW(),MATCH(AD$3,$K$2:$P$2,0))</f>
        <v>20</v>
      </c>
      <c r="AE667" s="143" cm="1">
        <f t="array" ref="AE667">INDEX($K:$P,ROW(),MATCH(AE$3,$K$2:$P$2,0))</f>
        <v>20</v>
      </c>
      <c r="AF667" s="143" cm="1">
        <f t="array" ref="AF667">INDEX($K:$P,ROW(),MATCH(AF$3,$K$2:$P$2,0))</f>
        <v>20</v>
      </c>
      <c r="AG667" s="143" cm="1">
        <f t="array" ref="AG667">INDEX($K:$P,ROW(),MATCH(AG$3,$K$2:$P$2,0))</f>
        <v>20</v>
      </c>
      <c r="AH667" s="143" cm="1">
        <f t="array" ref="AH667">INDEX($K:$P,ROW(),MATCH(AH$3,$K$2:$P$2,0))</f>
        <v>20</v>
      </c>
      <c r="AI667" s="143" cm="1">
        <f t="array" ref="AI667">INDEX($K:$P,ROW(),MATCH(AI$3,$K$2:$P$2,0))</f>
        <v>20</v>
      </c>
      <c r="AJ667" s="143" cm="1">
        <f t="array" ref="AJ667">INDEX($K:$P,ROW(),MATCH(AJ$3,$K$2:$P$2,0))</f>
        <v>20</v>
      </c>
      <c r="AK667" s="143" cm="1">
        <f t="array" ref="AK667">INDEX($K:$P,ROW(),MATCH(AK$3,$K$2:$P$2,0))</f>
        <v>20</v>
      </c>
      <c r="AL667" s="143" cm="1">
        <f t="array" ref="AL667">INDEX($K:$P,ROW(),MATCH(AL$3,$K$2:$P$2,0))</f>
        <v>20</v>
      </c>
      <c r="AM667" s="143" cm="1">
        <f t="array" ref="AM667">INDEX($K:$P,ROW(),MATCH(AM$3,$K$2:$P$2,0))</f>
        <v>20</v>
      </c>
      <c r="AN667" s="143" cm="1">
        <f t="array" ref="AN667">INDEX($K:$P,ROW(),MATCH(AN$3,$K$2:$P$2,0))</f>
        <v>20</v>
      </c>
      <c r="AO667" s="143" cm="1">
        <f t="array" ref="AO667">INDEX($K:$P,ROW(),MATCH(AO$3,$K$2:$P$2,0))</f>
        <v>20</v>
      </c>
      <c r="AP667" s="143" cm="1">
        <f t="array" ref="AP667">INDEX($K:$P,ROW(),MATCH(AP$3,$K$2:$P$2,0))</f>
        <v>20</v>
      </c>
      <c r="AQ667" s="143" cm="1">
        <f t="array" ref="AQ667">INDEX($K:$P,ROW(),MATCH(AQ$3,$K$2:$P$2,0))</f>
        <v>20</v>
      </c>
      <c r="AR667" s="143" cm="1">
        <f t="array" ref="AR667">INDEX($K:$P,ROW(),MATCH(AR$3,$K$2:$P$2,0))</f>
        <v>20</v>
      </c>
      <c r="AS667" s="143" cm="1">
        <f t="array" ref="AS667">INDEX($K:$P,ROW(),MATCH(AS$3,$K$2:$P$2,0))</f>
        <v>20</v>
      </c>
      <c r="AT667" s="143" cm="1">
        <f t="array" ref="AT667">INDEX($K:$P,ROW(),MATCH(AT$3,$K$2:$P$2,0))</f>
        <v>20</v>
      </c>
      <c r="AU667" s="143" cm="1">
        <f t="array" ref="AU667">INDEX($K:$P,ROW(),MATCH(AU$3,$K$2:$P$2,0))</f>
        <v>20</v>
      </c>
      <c r="AV667" s="143" cm="1">
        <f t="array" ref="AV667">INDEX($K:$P,ROW(),MATCH(AV$3,$K$2:$P$2,0))</f>
        <v>20</v>
      </c>
      <c r="AW667" s="143" cm="1">
        <f t="array" ref="AW667">INDEX($K:$P,ROW(),MATCH(AW$3,$K$2:$P$2,0))</f>
        <v>20</v>
      </c>
      <c r="AX667" s="143" cm="1">
        <f t="array" ref="AX667">INDEX($K:$P,ROW(),MATCH(AX$3,$K$2:$P$2,0))</f>
        <v>20</v>
      </c>
      <c r="AY667" s="143" cm="1">
        <f t="array" ref="AY667">INDEX($K:$P,ROW(),MATCH(AY$3,$K$2:$P$2,0))</f>
        <v>20</v>
      </c>
      <c r="AZ667" s="143" cm="1">
        <f t="array" ref="AZ667">INDEX($K:$P,ROW(),MATCH(AZ$3,$K$2:$P$2,0))</f>
        <v>20</v>
      </c>
      <c r="BA667" s="143" cm="1">
        <f t="array" ref="BA667">INDEX($K:$P,ROW(),MATCH(BA$3,$K$2:$P$2,0))</f>
        <v>20</v>
      </c>
      <c r="BB667" s="143" cm="1">
        <f t="array" ref="BB667">INDEX($K:$P,ROW(),MATCH(BB$3,$K$2:$P$2,0))</f>
        <v>20</v>
      </c>
      <c r="BC667" s="143" cm="1">
        <f t="array" ref="BC667">INDEX($K:$P,ROW(),MATCH(BC$3,$K$2:$P$2,0))</f>
        <v>20</v>
      </c>
      <c r="BD667" s="143" cm="1">
        <f t="array" ref="BD667">INDEX($K:$P,ROW(),MATCH(BD$3,$K$2:$P$2,0))</f>
        <v>20</v>
      </c>
      <c r="BE667" s="143" cm="1">
        <f t="array" ref="BE667">INDEX($K:$P,ROW(),MATCH(BE$3,$K$2:$P$2,0))</f>
        <v>20</v>
      </c>
      <c r="BF667" s="143" cm="1">
        <f t="array" ref="BF667">INDEX($K:$P,ROW(),MATCH(BF$3,$K$2:$P$2,0))</f>
        <v>20</v>
      </c>
      <c r="BG667" s="143" cm="1">
        <f t="array" ref="BG667">INDEX($K:$P,ROW(),MATCH(BG$3,$K$2:$P$2,0))</f>
        <v>20</v>
      </c>
      <c r="BH667" s="143" cm="1">
        <f t="array" ref="BH667">INDEX($K:$P,ROW(),MATCH(BH$3,$K$2:$P$2,0))</f>
        <v>20</v>
      </c>
      <c r="BI667" s="143" cm="1">
        <f t="array" ref="BI667">INDEX($K:$P,ROW(),MATCH(BI$3,$K$2:$P$2,0))</f>
        <v>20</v>
      </c>
      <c r="BJ667" s="143" cm="1">
        <f t="array" ref="BJ667">INDEX($K:$P,ROW(),MATCH(BJ$3,$K$2:$P$2,0))</f>
        <v>20</v>
      </c>
      <c r="BK667" s="143" cm="1">
        <f t="array" ref="BK667">INDEX($K:$P,ROW(),MATCH(BK$3,$K$2:$P$2,0))</f>
        <v>20</v>
      </c>
      <c r="BL667" s="143" cm="1">
        <f t="array" ref="BL667">INDEX($K:$P,ROW(),MATCH(BL$3,$K$2:$P$2,0))</f>
        <v>20</v>
      </c>
      <c r="BM667" s="143" cm="1">
        <f t="array" ref="BM667">INDEX($K:$P,ROW(),MATCH(BM$3,$K$2:$P$2,0))</f>
        <v>20</v>
      </c>
      <c r="BN667" s="143" cm="1">
        <f t="array" ref="BN667">INDEX($K:$P,ROW(),MATCH(BN$3,$K$2:$P$2,0))</f>
        <v>20</v>
      </c>
      <c r="BO667" s="143" cm="1">
        <f t="array" ref="BO667">INDEX($K:$P,ROW(),MATCH(BO$3,$K$2:$P$2,0))</f>
        <v>20</v>
      </c>
      <c r="BP667" s="143" cm="1">
        <f t="array" ref="BP667">INDEX($K:$P,ROW(),MATCH(BP$3,$K$2:$P$2,0))</f>
        <v>20</v>
      </c>
      <c r="BQ667" s="143" cm="1">
        <f t="array" ref="BQ667">INDEX($K:$P,ROW(),MATCH(BQ$3,$K$2:$P$2,0))</f>
        <v>20</v>
      </c>
      <c r="BR667" s="143" cm="1">
        <f t="array" ref="BR667">INDEX($K:$P,ROW(),MATCH(BR$3,$K$2:$P$2,0))</f>
        <v>20</v>
      </c>
      <c r="BS667" s="143" cm="1">
        <f t="array" ref="BS667">INDEX($K:$P,ROW(),MATCH(BS$3,$K$2:$P$2,0))</f>
        <v>20</v>
      </c>
      <c r="BT667" s="143" cm="1">
        <f t="array" ref="BT667">INDEX($K:$P,ROW(),MATCH(BT$3,$K$2:$P$2,0))</f>
        <v>20</v>
      </c>
      <c r="BU667" s="143" cm="1">
        <f t="array" ref="BU667">INDEX($K:$P,ROW(),MATCH(BU$3,$K$2:$P$2,0))</f>
        <v>20</v>
      </c>
      <c r="BV667" s="143" cm="1">
        <f t="array" ref="BV667">INDEX($K:$P,ROW(),MATCH(BV$3,$K$2:$P$2,0))</f>
        <v>20</v>
      </c>
      <c r="BW667" s="143" cm="1">
        <f t="array" ref="BW667">INDEX($K:$P,ROW(),MATCH(BW$3,$K$2:$P$2,0))</f>
        <v>20</v>
      </c>
      <c r="BX667" s="143" cm="1">
        <f t="array" ref="BX667">INDEX($K:$P,ROW(),MATCH(BX$3,$K$2:$P$2,0))</f>
        <v>20</v>
      </c>
      <c r="BY667" s="143" cm="1">
        <f t="array" ref="BY667">INDEX($K:$P,ROW(),MATCH(BY$3,$K$2:$P$2,0))</f>
        <v>20</v>
      </c>
      <c r="BZ667" s="143" cm="1">
        <f t="array" ref="BZ667">INDEX($K:$P,ROW(),MATCH(BZ$3,$K$2:$P$2,0))</f>
        <v>20</v>
      </c>
      <c r="CA667" s="143" cm="1">
        <f t="array" ref="CA667">INDEX($K:$P,ROW(),MATCH(CA$3,$K$2:$P$2,0))</f>
        <v>20</v>
      </c>
      <c r="CB667" s="143" cm="1">
        <f t="array" ref="CB667">INDEX($K:$P,ROW(),MATCH(CB$3,$K$2:$P$2,0))</f>
        <v>20</v>
      </c>
      <c r="CC667" s="143" cm="1">
        <f t="array" ref="CC667">INDEX($K:$P,ROW(),MATCH(CC$3,$K$2:$P$2,0))</f>
        <v>20</v>
      </c>
      <c r="CD667" s="143" cm="1">
        <f t="array" ref="CD667">INDEX($K:$P,ROW(),MATCH(CD$3,$K$2:$P$2,0))</f>
        <v>20</v>
      </c>
      <c r="CE667" s="143" cm="1">
        <f t="array" ref="CE667">INDEX($K:$P,ROW(),MATCH(CE$3,$K$2:$P$2,0))</f>
        <v>20</v>
      </c>
      <c r="CF667" s="143" cm="1">
        <f t="array" ref="CF667">INDEX($K:$P,ROW(),MATCH(CF$3,$K$2:$P$2,0))</f>
        <v>20</v>
      </c>
      <c r="CG667" s="143" cm="1">
        <f t="array" ref="CG667">INDEX($K:$P,ROW(),MATCH(CG$3,$K$2:$P$2,0))</f>
        <v>20</v>
      </c>
      <c r="CH667" s="143" cm="1">
        <f t="array" ref="CH667">INDEX($K:$P,ROW(),MATCH(CH$3,$K$2:$P$2,0))</f>
        <v>20</v>
      </c>
      <c r="CI667" s="143" cm="1">
        <f t="array" ref="CI667">INDEX($K:$P,ROW(),MATCH(CI$3,$K$2:$P$2,0))</f>
        <v>20</v>
      </c>
      <c r="CJ667" s="143" cm="1">
        <f t="array" ref="CJ667">INDEX($K:$P,ROW(),MATCH(CJ$3,$K$2:$P$2,0))</f>
        <v>20</v>
      </c>
      <c r="CK667" s="143" cm="1">
        <f t="array" ref="CK667">INDEX($K:$P,ROW(),MATCH(CK$3,$K$2:$P$2,0))</f>
        <v>20</v>
      </c>
    </row>
    <row r="668" spans="2:89" x14ac:dyDescent="0.35">
      <c r="B668" s="123" t="str">
        <f>"Revenue - "&amp;B670</f>
        <v>Revenue - (Primary label)</v>
      </c>
      <c r="C668" t="s">
        <v>198</v>
      </c>
      <c r="D668" t="s">
        <v>827</v>
      </c>
      <c r="E668" s="8" t="str">
        <f t="shared" si="616"/>
        <v>668 SUBFREE-PV</v>
      </c>
      <c r="H668" s="27"/>
      <c r="I668" s="78"/>
      <c r="J668" s="78"/>
      <c r="K668" s="63">
        <f t="shared" ref="K668:P668" ca="1" si="664">SUMIF($3:$3,K$2,668:668)</f>
        <v>1218030.5674650024</v>
      </c>
      <c r="L668" s="63">
        <f t="shared" ca="1" si="664"/>
        <v>6087110.3850488318</v>
      </c>
      <c r="M668" s="63">
        <f t="shared" ca="1" si="664"/>
        <v>12578090.576123284</v>
      </c>
      <c r="N668" s="63">
        <f t="shared" ca="1" si="664"/>
        <v>19557821.306312613</v>
      </c>
      <c r="O668" s="63">
        <f t="shared" ca="1" si="664"/>
        <v>26684834.257647865</v>
      </c>
      <c r="P668" s="63">
        <f t="shared" ca="1" si="664"/>
        <v>30760552.436703131</v>
      </c>
      <c r="R668" s="115"/>
      <c r="S668" s="144">
        <f t="shared" ref="S668" ca="1" si="665">S667*AVERAGE(S663,S659)</f>
        <v>2375</v>
      </c>
      <c r="T668" s="144">
        <f t="shared" ref="T668:AX668" ca="1" si="666">T667*AVERAGE(T663,T659)</f>
        <v>9274.078125</v>
      </c>
      <c r="U668" s="144">
        <f t="shared" ca="1" si="666"/>
        <v>20266.881443359376</v>
      </c>
      <c r="V668" s="144">
        <f t="shared" ca="1" si="666"/>
        <v>34963.994346059815</v>
      </c>
      <c r="W668" s="144">
        <f t="shared" ca="1" si="666"/>
        <v>53013.044383890883</v>
      </c>
      <c r="X668" s="144">
        <f t="shared" ca="1" si="666"/>
        <v>74095.178536873267</v>
      </c>
      <c r="Y668" s="144">
        <f t="shared" ca="1" si="666"/>
        <v>97921.874678553213</v>
      </c>
      <c r="Z668" s="144">
        <f t="shared" ca="1" si="666"/>
        <v>124232.05634975585</v>
      </c>
      <c r="AA668" s="144">
        <f t="shared" ca="1" si="666"/>
        <v>152789.48198948533</v>
      </c>
      <c r="AB668" s="144">
        <f t="shared" ca="1" si="666"/>
        <v>183380.38251523554</v>
      </c>
      <c r="AC668" s="144">
        <f t="shared" ca="1" si="666"/>
        <v>215811.32362847376</v>
      </c>
      <c r="AD668" s="144">
        <f t="shared" ca="1" si="666"/>
        <v>249907.27146831522</v>
      </c>
      <c r="AE668" s="144">
        <f t="shared" ca="1" si="666"/>
        <v>285509.84226989176</v>
      </c>
      <c r="AF668" s="144">
        <f t="shared" ca="1" si="666"/>
        <v>322475.7185239683</v>
      </c>
      <c r="AG668" s="144">
        <f t="shared" ca="1" si="666"/>
        <v>360675.2157993759</v>
      </c>
      <c r="AH668" s="144">
        <f t="shared" ca="1" si="666"/>
        <v>399990.98589646019</v>
      </c>
      <c r="AI668" s="144">
        <f t="shared" ca="1" si="666"/>
        <v>440316.84336305945</v>
      </c>
      <c r="AJ668" s="144">
        <f t="shared" ca="1" si="666"/>
        <v>481556.70363814849</v>
      </c>
      <c r="AK668" s="144">
        <f t="shared" ca="1" si="666"/>
        <v>523623.62220456952</v>
      </c>
      <c r="AL668" s="144">
        <f t="shared" ca="1" si="666"/>
        <v>566438.92514235992</v>
      </c>
      <c r="AM668" s="144">
        <f t="shared" ca="1" si="666"/>
        <v>609931.42238819296</v>
      </c>
      <c r="AN668" s="144">
        <f t="shared" ca="1" si="666"/>
        <v>654036.69583351607</v>
      </c>
      <c r="AO668" s="144">
        <f t="shared" ca="1" si="666"/>
        <v>698696.45514235308</v>
      </c>
      <c r="AP668" s="144">
        <f t="shared" ca="1" si="666"/>
        <v>743857.95484693663</v>
      </c>
      <c r="AQ668" s="144">
        <f t="shared" ca="1" si="666"/>
        <v>789473.46689212194</v>
      </c>
      <c r="AR668" s="144">
        <f t="shared" ca="1" si="666"/>
        <v>835499.80335400882</v>
      </c>
      <c r="AS668" s="144">
        <f t="shared" ca="1" si="666"/>
        <v>881897.88455995871</v>
      </c>
      <c r="AT668" s="144">
        <f t="shared" ca="1" si="666"/>
        <v>928632.34829119267</v>
      </c>
      <c r="AU668" s="144">
        <f t="shared" ca="1" si="666"/>
        <v>975671.19615999295</v>
      </c>
      <c r="AV668" s="144">
        <f t="shared" ca="1" si="666"/>
        <v>1022985.4736252736</v>
      </c>
      <c r="AW668" s="144">
        <f t="shared" ca="1" si="666"/>
        <v>1070548.9804466695</v>
      </c>
      <c r="AX668" s="144">
        <f t="shared" ca="1" si="666"/>
        <v>1118338.0086816801</v>
      </c>
      <c r="AY668" s="144">
        <f t="shared" ref="AY668:CD668" ca="1" si="667">AY667*AVERAGE(AY663,AY659)</f>
        <v>1166331.1056058353</v>
      </c>
      <c r="AZ668" s="144">
        <f t="shared" ca="1" si="667"/>
        <v>1214508.8591850803</v>
      </c>
      <c r="BA668" s="144">
        <f t="shared" ca="1" si="667"/>
        <v>1262853.7039550997</v>
      </c>
      <c r="BB668" s="144">
        <f t="shared" ca="1" si="667"/>
        <v>1311349.7453663708</v>
      </c>
      <c r="BC668" s="144">
        <f t="shared" ca="1" si="667"/>
        <v>1359982.6008383948</v>
      </c>
      <c r="BD668" s="144">
        <f t="shared" ca="1" si="667"/>
        <v>1408739.2559336426</v>
      </c>
      <c r="BE668" s="144">
        <f t="shared" ca="1" si="667"/>
        <v>1457607.9342129547</v>
      </c>
      <c r="BF668" s="144">
        <f t="shared" ca="1" si="667"/>
        <v>1506577.9794709475</v>
      </c>
      <c r="BG668" s="144">
        <f t="shared" ca="1" si="667"/>
        <v>1555639.7491737735</v>
      </c>
      <c r="BH668" s="144">
        <f t="shared" ca="1" si="667"/>
        <v>1604784.5180336181</v>
      </c>
      <c r="BI668" s="144">
        <f t="shared" ca="1" si="667"/>
        <v>1654004.3907556704</v>
      </c>
      <c r="BJ668" s="144">
        <f t="shared" ca="1" si="667"/>
        <v>1703292.223085037</v>
      </c>
      <c r="BK668" s="144">
        <f t="shared" ca="1" si="667"/>
        <v>1752641.5503640729</v>
      </c>
      <c r="BL668" s="144">
        <f t="shared" ca="1" si="667"/>
        <v>1802046.5228856902</v>
      </c>
      <c r="BM668" s="144">
        <f t="shared" ca="1" si="667"/>
        <v>1851501.8473961891</v>
      </c>
      <c r="BN668" s="144">
        <f t="shared" ca="1" si="667"/>
        <v>1901002.7341626263</v>
      </c>
      <c r="BO668" s="144">
        <f t="shared" ca="1" si="667"/>
        <v>1950544.8490754068</v>
      </c>
      <c r="BP668" s="144">
        <f t="shared" ca="1" si="667"/>
        <v>2000124.2703071085</v>
      </c>
      <c r="BQ668" s="144">
        <f t="shared" ca="1" si="667"/>
        <v>2049737.4490941444</v>
      </c>
      <c r="BR668" s="144">
        <f t="shared" ca="1" si="667"/>
        <v>2099381.1742490642</v>
      </c>
      <c r="BS668" s="144">
        <f t="shared" ca="1" si="667"/>
        <v>2149052.5400486216</v>
      </c>
      <c r="BT668" s="144">
        <f t="shared" ca="1" si="667"/>
        <v>2198748.9171764967</v>
      </c>
      <c r="BU668" s="144">
        <f t="shared" ca="1" si="667"/>
        <v>2248467.9264300824</v>
      </c>
      <c r="BV668" s="144">
        <f t="shared" ca="1" si="667"/>
        <v>2298207.4149284209</v>
      </c>
      <c r="BW668" s="144">
        <f t="shared" ca="1" si="667"/>
        <v>2347965.4345833547</v>
      </c>
      <c r="BX668" s="144">
        <f t="shared" ca="1" si="667"/>
        <v>2397740.2226186129</v>
      </c>
      <c r="BY668" s="144">
        <f t="shared" ca="1" si="667"/>
        <v>2447530.1839420171</v>
      </c>
      <c r="BZ668" s="144">
        <f t="shared" ca="1" si="667"/>
        <v>2497333.8751945328</v>
      </c>
      <c r="CA668" s="144">
        <f t="shared" ca="1" si="667"/>
        <v>2547149.9903166532</v>
      </c>
      <c r="CB668" s="144">
        <f t="shared" ca="1" si="667"/>
        <v>2596977.3474877812</v>
      </c>
      <c r="CC668" s="144">
        <f t="shared" ca="1" si="667"/>
        <v>2646814.8773080064</v>
      </c>
      <c r="CD668" s="144">
        <f t="shared" ca="1" si="667"/>
        <v>2696661.612104082</v>
      </c>
      <c r="CE668" s="144">
        <f t="shared" ref="CE668:CK668" ca="1" si="668">CE667*AVERAGE(CE663,CE659)</f>
        <v>2746516.6762526808</v>
      </c>
      <c r="CF668" s="144">
        <f t="shared" ca="1" si="668"/>
        <v>2796379.2774241455</v>
      </c>
      <c r="CG668" s="144">
        <f t="shared" ca="1" si="668"/>
        <v>2846248.6986591732</v>
      </c>
      <c r="CH668" s="144">
        <f t="shared" ca="1" si="668"/>
        <v>2896124.2911992199</v>
      </c>
      <c r="CI668" s="144">
        <f t="shared" ca="1" si="668"/>
        <v>2946005.4679988939</v>
      </c>
      <c r="CJ668" s="144">
        <f t="shared" ca="1" si="668"/>
        <v>2995891.6978554996</v>
      </c>
      <c r="CK668" s="144">
        <f t="shared" ca="1" si="668"/>
        <v>3045782.5000969949</v>
      </c>
    </row>
    <row r="669" spans="2:89" x14ac:dyDescent="0.35">
      <c r="B669" s="123"/>
      <c r="D669" t="s">
        <v>827</v>
      </c>
      <c r="E669" s="8" t="str">
        <f t="shared" si="616"/>
        <v>669 SUBFREE-PV</v>
      </c>
      <c r="H669" s="27"/>
      <c r="I669" s="78"/>
      <c r="J669" s="78"/>
      <c r="K669" s="28"/>
      <c r="L669" s="28"/>
      <c r="M669" s="28"/>
      <c r="N669" s="28"/>
      <c r="O669" s="28"/>
      <c r="P669" s="28"/>
      <c r="R669" s="33"/>
      <c r="S669" s="77"/>
      <c r="T669" s="77"/>
      <c r="U669" s="77"/>
      <c r="V669" s="77"/>
      <c r="W669" s="77"/>
      <c r="X669" s="77"/>
      <c r="Y669" s="77"/>
      <c r="Z669" s="77"/>
      <c r="AA669" s="77"/>
      <c r="AB669" s="77"/>
      <c r="AC669" s="77"/>
      <c r="AD669" s="77"/>
      <c r="AE669" s="77"/>
      <c r="AF669" s="77"/>
      <c r="AG669" s="77"/>
      <c r="AH669" s="77"/>
      <c r="AI669" s="77"/>
      <c r="AJ669" s="77"/>
      <c r="AK669" s="77"/>
      <c r="AL669" s="77"/>
      <c r="AM669" s="77"/>
      <c r="AN669" s="77"/>
      <c r="AO669" s="77"/>
      <c r="AP669" s="77"/>
      <c r="AQ669" s="77"/>
      <c r="AR669" s="77"/>
      <c r="AS669" s="77"/>
      <c r="AT669" s="77"/>
      <c r="AU669" s="77"/>
      <c r="AV669" s="77"/>
      <c r="AW669" s="77"/>
      <c r="AX669" s="77"/>
      <c r="AY669" s="77"/>
      <c r="AZ669" s="77"/>
      <c r="BA669" s="77"/>
      <c r="BB669" s="77"/>
      <c r="BC669" s="77"/>
      <c r="BD669" s="77"/>
      <c r="BE669" s="77"/>
      <c r="BF669" s="77"/>
      <c r="BG669" s="77"/>
      <c r="BH669" s="77"/>
      <c r="BI669" s="77"/>
      <c r="BJ669" s="77"/>
      <c r="BK669" s="77"/>
      <c r="BL669" s="77"/>
      <c r="BM669" s="77"/>
      <c r="BN669" s="77"/>
      <c r="BO669" s="77"/>
      <c r="BP669" s="77"/>
      <c r="BQ669" s="77"/>
      <c r="BR669" s="77"/>
      <c r="BS669" s="77"/>
      <c r="BT669" s="77"/>
      <c r="BU669" s="77"/>
      <c r="BV669" s="77"/>
      <c r="BW669" s="77"/>
      <c r="BX669" s="77"/>
      <c r="BY669" s="77"/>
      <c r="BZ669" s="77"/>
      <c r="CA669" s="77"/>
      <c r="CB669" s="77"/>
      <c r="CC669" s="77"/>
      <c r="CD669" s="77"/>
      <c r="CE669" s="77"/>
      <c r="CF669" s="77"/>
      <c r="CG669" s="77"/>
      <c r="CH669" s="77"/>
      <c r="CI669" s="77"/>
      <c r="CJ669" s="77"/>
      <c r="CK669" s="77"/>
    </row>
    <row r="670" spans="2:89" x14ac:dyDescent="0.35">
      <c r="B670" s="8" t="str">
        <f>B636</f>
        <v>(Primary label)</v>
      </c>
      <c r="D670" t="s">
        <v>827</v>
      </c>
      <c r="E670" s="8" t="str">
        <f t="shared" si="616"/>
        <v>670 SUBFREE-PV</v>
      </c>
      <c r="G670" t="s">
        <v>332</v>
      </c>
      <c r="S670" s="72"/>
      <c r="T670" s="72"/>
      <c r="U670" s="72"/>
      <c r="V670" s="72"/>
      <c r="W670" s="72"/>
      <c r="X670" s="72"/>
      <c r="Y670" s="72"/>
      <c r="Z670" s="72"/>
      <c r="AA670" s="72"/>
      <c r="AB670" s="72"/>
      <c r="AC670" s="72"/>
      <c r="AD670" s="72"/>
      <c r="AE670" s="72"/>
      <c r="AF670" s="72"/>
      <c r="AG670" s="72"/>
      <c r="AH670" s="72"/>
      <c r="AI670" s="72"/>
      <c r="AJ670" s="72"/>
      <c r="AK670" s="72"/>
      <c r="AL670" s="72"/>
      <c r="AM670" s="72"/>
      <c r="AN670" s="72"/>
      <c r="AO670" s="72"/>
      <c r="AP670" s="72"/>
      <c r="AQ670" s="72"/>
      <c r="AR670" s="72"/>
      <c r="AS670" s="72"/>
      <c r="AT670" s="72"/>
      <c r="AU670" s="72"/>
      <c r="AV670" s="72"/>
      <c r="AW670" s="72"/>
      <c r="AX670" s="72"/>
      <c r="AY670" s="72"/>
      <c r="AZ670" s="72"/>
      <c r="BA670" s="72"/>
      <c r="BB670" s="72"/>
      <c r="BC670" s="72"/>
      <c r="BD670" s="72"/>
      <c r="BE670" s="72"/>
      <c r="BF670" s="72"/>
      <c r="BG670" s="72"/>
      <c r="BH670" s="72"/>
      <c r="BI670" s="72"/>
      <c r="BJ670" s="72"/>
      <c r="BK670" s="72"/>
      <c r="BL670" s="72"/>
      <c r="BM670" s="72"/>
      <c r="BN670" s="72"/>
      <c r="BO670" s="72"/>
      <c r="BP670" s="72"/>
      <c r="BQ670" s="72"/>
      <c r="BR670" s="72"/>
      <c r="BS670" s="72"/>
      <c r="BT670" s="72"/>
      <c r="BU670" s="72"/>
      <c r="BV670" s="72"/>
      <c r="BW670" s="72"/>
      <c r="BX670" s="72"/>
      <c r="BY670" s="72"/>
      <c r="BZ670" s="72"/>
      <c r="CA670" s="72"/>
      <c r="CB670" s="72"/>
      <c r="CC670" s="72"/>
      <c r="CD670" s="72"/>
      <c r="CE670" s="72"/>
      <c r="CF670" s="72"/>
      <c r="CG670" s="72"/>
      <c r="CH670" s="72"/>
      <c r="CI670" s="72"/>
      <c r="CJ670" s="72"/>
      <c r="CK670" s="72"/>
    </row>
    <row r="671" spans="2:89" x14ac:dyDescent="0.35">
      <c r="B671" s="235" t="str">
        <f>IFERROR(SUBSTITUTE(B644,":",""),"no unit")</f>
        <v>subscriber</v>
      </c>
      <c r="D671" t="s">
        <v>827</v>
      </c>
      <c r="E671" s="8" t="str">
        <f t="shared" si="616"/>
        <v>671 SUBFREE-PV</v>
      </c>
      <c r="G671" t="s">
        <v>332</v>
      </c>
      <c r="S671" s="72"/>
      <c r="T671" s="72"/>
      <c r="U671" s="72"/>
      <c r="V671" s="72"/>
      <c r="W671" s="72"/>
      <c r="X671" s="72"/>
      <c r="Y671" s="72"/>
      <c r="Z671" s="72"/>
      <c r="AA671" s="72"/>
      <c r="AB671" s="72"/>
      <c r="AC671" s="72"/>
      <c r="AD671" s="72"/>
      <c r="AE671" s="72"/>
      <c r="AF671" s="72"/>
      <c r="AG671" s="72"/>
      <c r="AH671" s="72"/>
      <c r="AI671" s="72"/>
      <c r="AJ671" s="72"/>
      <c r="AK671" s="72"/>
      <c r="AL671" s="72"/>
      <c r="AM671" s="72"/>
      <c r="AN671" s="72"/>
      <c r="AO671" s="72"/>
      <c r="AP671" s="72"/>
      <c r="AQ671" s="72"/>
      <c r="AR671" s="72"/>
      <c r="AS671" s="72"/>
      <c r="AT671" s="72"/>
      <c r="AU671" s="72"/>
      <c r="AV671" s="72"/>
      <c r="AW671" s="72"/>
      <c r="AX671" s="72"/>
      <c r="AY671" s="72"/>
      <c r="AZ671" s="72"/>
      <c r="BA671" s="72"/>
      <c r="BB671" s="72"/>
      <c r="BC671" s="72"/>
      <c r="BD671" s="72"/>
      <c r="BE671" s="72"/>
      <c r="BF671" s="72"/>
      <c r="BG671" s="72"/>
      <c r="BH671" s="72"/>
      <c r="BI671" s="72"/>
      <c r="BJ671" s="72"/>
      <c r="BK671" s="72"/>
      <c r="BL671" s="72"/>
      <c r="BM671" s="72"/>
      <c r="BN671" s="72"/>
      <c r="BO671" s="72"/>
      <c r="BP671" s="72"/>
      <c r="BQ671" s="72"/>
      <c r="BR671" s="72"/>
      <c r="BS671" s="72"/>
      <c r="BT671" s="72"/>
      <c r="BU671" s="72"/>
      <c r="BV671" s="72"/>
      <c r="BW671" s="72"/>
      <c r="BX671" s="72"/>
      <c r="BY671" s="72"/>
      <c r="BZ671" s="72"/>
      <c r="CA671" s="72"/>
      <c r="CB671" s="72"/>
      <c r="CC671" s="72"/>
      <c r="CD671" s="72"/>
      <c r="CE671" s="72"/>
      <c r="CF671" s="72"/>
      <c r="CG671" s="72"/>
      <c r="CH671" s="72"/>
      <c r="CI671" s="72"/>
      <c r="CJ671" s="72"/>
      <c r="CK671" s="72"/>
    </row>
    <row r="672" spans="2:89" x14ac:dyDescent="0.35">
      <c r="B672" s="8" t="str">
        <f t="shared" ref="B672:B677" si="669">B638</f>
        <v>Primary revenue driver</v>
      </c>
      <c r="D672" t="s">
        <v>827</v>
      </c>
      <c r="E672" s="8" t="str">
        <f t="shared" si="616"/>
        <v>672 SUBFREE-PV</v>
      </c>
      <c r="G672" t="s">
        <v>332</v>
      </c>
      <c r="K672" s="53"/>
      <c r="L672" s="53"/>
      <c r="M672" s="53"/>
      <c r="N672" s="53"/>
      <c r="O672" s="53"/>
      <c r="P672" s="53"/>
      <c r="R672" s="24"/>
      <c r="S672" s="199" t="str">
        <f t="shared" ref="S672" si="670">ADDRESS(ROW(S668),COLUMN(S668))</f>
        <v>$S$668</v>
      </c>
      <c r="T672" s="199" t="str">
        <f t="shared" ref="T672:CE672" si="671">ADDRESS(ROW(T668),COLUMN(T668))</f>
        <v>$T$668</v>
      </c>
      <c r="U672" s="199" t="str">
        <f t="shared" si="671"/>
        <v>$U$668</v>
      </c>
      <c r="V672" s="199" t="str">
        <f t="shared" si="671"/>
        <v>$V$668</v>
      </c>
      <c r="W672" s="199" t="str">
        <f t="shared" si="671"/>
        <v>$W$668</v>
      </c>
      <c r="X672" s="199" t="str">
        <f t="shared" si="671"/>
        <v>$X$668</v>
      </c>
      <c r="Y672" s="199" t="str">
        <f t="shared" si="671"/>
        <v>$Y$668</v>
      </c>
      <c r="Z672" s="199" t="str">
        <f t="shared" si="671"/>
        <v>$Z$668</v>
      </c>
      <c r="AA672" s="199" t="str">
        <f t="shared" si="671"/>
        <v>$AA$668</v>
      </c>
      <c r="AB672" s="199" t="str">
        <f t="shared" si="671"/>
        <v>$AB$668</v>
      </c>
      <c r="AC672" s="199" t="str">
        <f t="shared" si="671"/>
        <v>$AC$668</v>
      </c>
      <c r="AD672" s="199" t="str">
        <f t="shared" si="671"/>
        <v>$AD$668</v>
      </c>
      <c r="AE672" s="199" t="str">
        <f t="shared" si="671"/>
        <v>$AE$668</v>
      </c>
      <c r="AF672" s="199" t="str">
        <f t="shared" si="671"/>
        <v>$AF$668</v>
      </c>
      <c r="AG672" s="199" t="str">
        <f t="shared" si="671"/>
        <v>$AG$668</v>
      </c>
      <c r="AH672" s="199" t="str">
        <f t="shared" si="671"/>
        <v>$AH$668</v>
      </c>
      <c r="AI672" s="199" t="str">
        <f t="shared" si="671"/>
        <v>$AI$668</v>
      </c>
      <c r="AJ672" s="199" t="str">
        <f t="shared" si="671"/>
        <v>$AJ$668</v>
      </c>
      <c r="AK672" s="199" t="str">
        <f t="shared" si="671"/>
        <v>$AK$668</v>
      </c>
      <c r="AL672" s="199" t="str">
        <f t="shared" si="671"/>
        <v>$AL$668</v>
      </c>
      <c r="AM672" s="199" t="str">
        <f t="shared" si="671"/>
        <v>$AM$668</v>
      </c>
      <c r="AN672" s="199" t="str">
        <f t="shared" si="671"/>
        <v>$AN$668</v>
      </c>
      <c r="AO672" s="199" t="str">
        <f t="shared" si="671"/>
        <v>$AO$668</v>
      </c>
      <c r="AP672" s="199" t="str">
        <f t="shared" si="671"/>
        <v>$AP$668</v>
      </c>
      <c r="AQ672" s="199" t="str">
        <f t="shared" si="671"/>
        <v>$AQ$668</v>
      </c>
      <c r="AR672" s="199" t="str">
        <f t="shared" si="671"/>
        <v>$AR$668</v>
      </c>
      <c r="AS672" s="199" t="str">
        <f t="shared" si="671"/>
        <v>$AS$668</v>
      </c>
      <c r="AT672" s="199" t="str">
        <f t="shared" si="671"/>
        <v>$AT$668</v>
      </c>
      <c r="AU672" s="199" t="str">
        <f t="shared" si="671"/>
        <v>$AU$668</v>
      </c>
      <c r="AV672" s="199" t="str">
        <f t="shared" si="671"/>
        <v>$AV$668</v>
      </c>
      <c r="AW672" s="199" t="str">
        <f t="shared" si="671"/>
        <v>$AW$668</v>
      </c>
      <c r="AX672" s="199" t="str">
        <f t="shared" si="671"/>
        <v>$AX$668</v>
      </c>
      <c r="AY672" s="199" t="str">
        <f t="shared" si="671"/>
        <v>$AY$668</v>
      </c>
      <c r="AZ672" s="199" t="str">
        <f t="shared" si="671"/>
        <v>$AZ$668</v>
      </c>
      <c r="BA672" s="199" t="str">
        <f t="shared" si="671"/>
        <v>$BA$668</v>
      </c>
      <c r="BB672" s="199" t="str">
        <f t="shared" si="671"/>
        <v>$BB$668</v>
      </c>
      <c r="BC672" s="199" t="str">
        <f t="shared" si="671"/>
        <v>$BC$668</v>
      </c>
      <c r="BD672" s="199" t="str">
        <f t="shared" si="671"/>
        <v>$BD$668</v>
      </c>
      <c r="BE672" s="199" t="str">
        <f t="shared" si="671"/>
        <v>$BE$668</v>
      </c>
      <c r="BF672" s="199" t="str">
        <f t="shared" si="671"/>
        <v>$BF$668</v>
      </c>
      <c r="BG672" s="199" t="str">
        <f t="shared" si="671"/>
        <v>$BG$668</v>
      </c>
      <c r="BH672" s="199" t="str">
        <f t="shared" si="671"/>
        <v>$BH$668</v>
      </c>
      <c r="BI672" s="199" t="str">
        <f t="shared" si="671"/>
        <v>$BI$668</v>
      </c>
      <c r="BJ672" s="199" t="str">
        <f t="shared" si="671"/>
        <v>$BJ$668</v>
      </c>
      <c r="BK672" s="199" t="str">
        <f t="shared" si="671"/>
        <v>$BK$668</v>
      </c>
      <c r="BL672" s="199" t="str">
        <f t="shared" si="671"/>
        <v>$BL$668</v>
      </c>
      <c r="BM672" s="199" t="str">
        <f t="shared" si="671"/>
        <v>$BM$668</v>
      </c>
      <c r="BN672" s="199" t="str">
        <f t="shared" si="671"/>
        <v>$BN$668</v>
      </c>
      <c r="BO672" s="199" t="str">
        <f t="shared" si="671"/>
        <v>$BO$668</v>
      </c>
      <c r="BP672" s="199" t="str">
        <f t="shared" si="671"/>
        <v>$BP$668</v>
      </c>
      <c r="BQ672" s="199" t="str">
        <f t="shared" si="671"/>
        <v>$BQ$668</v>
      </c>
      <c r="BR672" s="199" t="str">
        <f t="shared" si="671"/>
        <v>$BR$668</v>
      </c>
      <c r="BS672" s="199" t="str">
        <f t="shared" si="671"/>
        <v>$BS$668</v>
      </c>
      <c r="BT672" s="199" t="str">
        <f t="shared" si="671"/>
        <v>$BT$668</v>
      </c>
      <c r="BU672" s="199" t="str">
        <f t="shared" si="671"/>
        <v>$BU$668</v>
      </c>
      <c r="BV672" s="199" t="str">
        <f t="shared" si="671"/>
        <v>$BV$668</v>
      </c>
      <c r="BW672" s="199" t="str">
        <f t="shared" si="671"/>
        <v>$BW$668</v>
      </c>
      <c r="BX672" s="199" t="str">
        <f t="shared" si="671"/>
        <v>$BX$668</v>
      </c>
      <c r="BY672" s="199" t="str">
        <f t="shared" si="671"/>
        <v>$BY$668</v>
      </c>
      <c r="BZ672" s="199" t="str">
        <f t="shared" si="671"/>
        <v>$BZ$668</v>
      </c>
      <c r="CA672" s="199" t="str">
        <f t="shared" si="671"/>
        <v>$CA$668</v>
      </c>
      <c r="CB672" s="199" t="str">
        <f t="shared" si="671"/>
        <v>$CB$668</v>
      </c>
      <c r="CC672" s="199" t="str">
        <f t="shared" si="671"/>
        <v>$CC$668</v>
      </c>
      <c r="CD672" s="199" t="str">
        <f t="shared" si="671"/>
        <v>$CD$668</v>
      </c>
      <c r="CE672" s="199" t="str">
        <f t="shared" si="671"/>
        <v>$CE$668</v>
      </c>
      <c r="CF672" s="199" t="str">
        <f t="shared" ref="CF672:CK672" si="672">ADDRESS(ROW(CF668),COLUMN(CF668))</f>
        <v>$CF$668</v>
      </c>
      <c r="CG672" s="199" t="str">
        <f t="shared" si="672"/>
        <v>$CG$668</v>
      </c>
      <c r="CH672" s="199" t="str">
        <f t="shared" si="672"/>
        <v>$CH$668</v>
      </c>
      <c r="CI672" s="199" t="str">
        <f t="shared" si="672"/>
        <v>$CI$668</v>
      </c>
      <c r="CJ672" s="199" t="str">
        <f t="shared" si="672"/>
        <v>$CJ$668</v>
      </c>
      <c r="CK672" s="199" t="str">
        <f t="shared" si="672"/>
        <v>$CK$668</v>
      </c>
    </row>
    <row r="673" spans="2:89" x14ac:dyDescent="0.35">
      <c r="B673" s="8" t="str">
        <f t="shared" si="669"/>
        <v>Primary volume driver</v>
      </c>
      <c r="D673" t="s">
        <v>827</v>
      </c>
      <c r="E673" s="8" t="str">
        <f t="shared" si="616"/>
        <v>673 SUBFREE-PV</v>
      </c>
      <c r="G673" t="s">
        <v>332</v>
      </c>
      <c r="H673" s="12"/>
      <c r="I673" s="60"/>
      <c r="J673" s="60"/>
      <c r="K673" s="34"/>
      <c r="L673" s="34"/>
      <c r="M673" s="34"/>
      <c r="N673" s="34"/>
      <c r="O673" s="34"/>
      <c r="P673" s="34"/>
      <c r="R673" s="15"/>
      <c r="S673" s="76">
        <f t="shared" ref="S673" si="673">S636</f>
        <v>0</v>
      </c>
      <c r="T673" s="76">
        <f t="shared" ref="T673:AX673" si="674">T636</f>
        <v>0</v>
      </c>
      <c r="U673" s="76">
        <f t="shared" si="674"/>
        <v>0</v>
      </c>
      <c r="V673" s="76">
        <f t="shared" si="674"/>
        <v>0</v>
      </c>
      <c r="W673" s="76">
        <f t="shared" si="674"/>
        <v>0</v>
      </c>
      <c r="X673" s="76">
        <f t="shared" si="674"/>
        <v>0</v>
      </c>
      <c r="Y673" s="76">
        <f t="shared" si="674"/>
        <v>0</v>
      </c>
      <c r="Z673" s="76">
        <f t="shared" si="674"/>
        <v>0</v>
      </c>
      <c r="AA673" s="76">
        <f t="shared" si="674"/>
        <v>0</v>
      </c>
      <c r="AB673" s="76">
        <f t="shared" si="674"/>
        <v>0</v>
      </c>
      <c r="AC673" s="76">
        <f t="shared" si="674"/>
        <v>0</v>
      </c>
      <c r="AD673" s="76">
        <f t="shared" si="674"/>
        <v>0</v>
      </c>
      <c r="AE673" s="76">
        <f t="shared" si="674"/>
        <v>0</v>
      </c>
      <c r="AF673" s="76">
        <f t="shared" si="674"/>
        <v>0</v>
      </c>
      <c r="AG673" s="76">
        <f t="shared" si="674"/>
        <v>0</v>
      </c>
      <c r="AH673" s="76">
        <f t="shared" si="674"/>
        <v>0</v>
      </c>
      <c r="AI673" s="76">
        <f t="shared" si="674"/>
        <v>0</v>
      </c>
      <c r="AJ673" s="76">
        <f t="shared" si="674"/>
        <v>0</v>
      </c>
      <c r="AK673" s="76">
        <f t="shared" si="674"/>
        <v>0</v>
      </c>
      <c r="AL673" s="76">
        <f t="shared" si="674"/>
        <v>0</v>
      </c>
      <c r="AM673" s="76">
        <f t="shared" si="674"/>
        <v>0</v>
      </c>
      <c r="AN673" s="76">
        <f t="shared" si="674"/>
        <v>0</v>
      </c>
      <c r="AO673" s="76">
        <f t="shared" si="674"/>
        <v>0</v>
      </c>
      <c r="AP673" s="76">
        <f t="shared" si="674"/>
        <v>0</v>
      </c>
      <c r="AQ673" s="76">
        <f t="shared" si="674"/>
        <v>0</v>
      </c>
      <c r="AR673" s="76">
        <f t="shared" si="674"/>
        <v>0</v>
      </c>
      <c r="AS673" s="76">
        <f t="shared" si="674"/>
        <v>0</v>
      </c>
      <c r="AT673" s="76">
        <f t="shared" si="674"/>
        <v>0</v>
      </c>
      <c r="AU673" s="76">
        <f t="shared" si="674"/>
        <v>0</v>
      </c>
      <c r="AV673" s="76">
        <f t="shared" si="674"/>
        <v>0</v>
      </c>
      <c r="AW673" s="76">
        <f t="shared" si="674"/>
        <v>0</v>
      </c>
      <c r="AX673" s="76">
        <f t="shared" si="674"/>
        <v>0</v>
      </c>
      <c r="AY673" s="76">
        <f t="shared" ref="AY673:CD673" si="675">AY636</f>
        <v>0</v>
      </c>
      <c r="AZ673" s="76">
        <f t="shared" si="675"/>
        <v>0</v>
      </c>
      <c r="BA673" s="76">
        <f t="shared" si="675"/>
        <v>0</v>
      </c>
      <c r="BB673" s="76">
        <f t="shared" si="675"/>
        <v>0</v>
      </c>
      <c r="BC673" s="76">
        <f t="shared" si="675"/>
        <v>0</v>
      </c>
      <c r="BD673" s="76">
        <f t="shared" si="675"/>
        <v>0</v>
      </c>
      <c r="BE673" s="76">
        <f t="shared" si="675"/>
        <v>0</v>
      </c>
      <c r="BF673" s="76">
        <f t="shared" si="675"/>
        <v>0</v>
      </c>
      <c r="BG673" s="76">
        <f t="shared" si="675"/>
        <v>0</v>
      </c>
      <c r="BH673" s="76">
        <f t="shared" si="675"/>
        <v>0</v>
      </c>
      <c r="BI673" s="76">
        <f t="shared" si="675"/>
        <v>0</v>
      </c>
      <c r="BJ673" s="76">
        <f t="shared" si="675"/>
        <v>0</v>
      </c>
      <c r="BK673" s="76">
        <f t="shared" si="675"/>
        <v>0</v>
      </c>
      <c r="BL673" s="76">
        <f t="shared" si="675"/>
        <v>0</v>
      </c>
      <c r="BM673" s="76">
        <f t="shared" si="675"/>
        <v>0</v>
      </c>
      <c r="BN673" s="76">
        <f t="shared" si="675"/>
        <v>0</v>
      </c>
      <c r="BO673" s="76">
        <f t="shared" si="675"/>
        <v>0</v>
      </c>
      <c r="BP673" s="76">
        <f t="shared" si="675"/>
        <v>0</v>
      </c>
      <c r="BQ673" s="76">
        <f t="shared" si="675"/>
        <v>0</v>
      </c>
      <c r="BR673" s="76">
        <f t="shared" si="675"/>
        <v>0</v>
      </c>
      <c r="BS673" s="76">
        <f t="shared" si="675"/>
        <v>0</v>
      </c>
      <c r="BT673" s="76">
        <f t="shared" si="675"/>
        <v>0</v>
      </c>
      <c r="BU673" s="76">
        <f t="shared" si="675"/>
        <v>0</v>
      </c>
      <c r="BV673" s="76">
        <f t="shared" si="675"/>
        <v>0</v>
      </c>
      <c r="BW673" s="76">
        <f t="shared" si="675"/>
        <v>0</v>
      </c>
      <c r="BX673" s="76">
        <f t="shared" si="675"/>
        <v>0</v>
      </c>
      <c r="BY673" s="76">
        <f t="shared" si="675"/>
        <v>0</v>
      </c>
      <c r="BZ673" s="76">
        <f t="shared" si="675"/>
        <v>0</v>
      </c>
      <c r="CA673" s="76">
        <f t="shared" si="675"/>
        <v>0</v>
      </c>
      <c r="CB673" s="76">
        <f t="shared" si="675"/>
        <v>0</v>
      </c>
      <c r="CC673" s="76">
        <f t="shared" si="675"/>
        <v>0</v>
      </c>
      <c r="CD673" s="76">
        <f t="shared" si="675"/>
        <v>0</v>
      </c>
      <c r="CE673" s="76">
        <f t="shared" ref="CE673:CK673" si="676">CE636</f>
        <v>0</v>
      </c>
      <c r="CF673" s="76">
        <f t="shared" si="676"/>
        <v>0</v>
      </c>
      <c r="CG673" s="76">
        <f t="shared" si="676"/>
        <v>0</v>
      </c>
      <c r="CH673" s="76">
        <f t="shared" si="676"/>
        <v>0</v>
      </c>
      <c r="CI673" s="76">
        <f t="shared" si="676"/>
        <v>0</v>
      </c>
      <c r="CJ673" s="76">
        <f t="shared" si="676"/>
        <v>0</v>
      </c>
      <c r="CK673" s="76">
        <f t="shared" si="676"/>
        <v>0</v>
      </c>
    </row>
    <row r="674" spans="2:89" x14ac:dyDescent="0.35">
      <c r="B674" s="8" t="str">
        <f t="shared" si="669"/>
        <v>(Secondary label)</v>
      </c>
      <c r="D674" t="s">
        <v>827</v>
      </c>
      <c r="E674" s="8" t="str">
        <f t="shared" si="616"/>
        <v>674 SUBFREE-PV</v>
      </c>
      <c r="G674" t="s">
        <v>332</v>
      </c>
      <c r="H674" s="12"/>
      <c r="I674" s="60"/>
      <c r="J674" s="60"/>
      <c r="K674" s="15"/>
      <c r="L674" s="15"/>
      <c r="M674" s="15"/>
      <c r="N674" s="15"/>
      <c r="O674" s="15"/>
      <c r="P674" s="15"/>
      <c r="R674" s="15"/>
      <c r="S674" s="76"/>
      <c r="T674" s="76"/>
      <c r="U674" s="76"/>
      <c r="V674" s="76"/>
      <c r="W674" s="76"/>
      <c r="X674" s="76"/>
      <c r="Y674" s="76"/>
      <c r="Z674" s="76"/>
      <c r="AA674" s="76"/>
      <c r="AB674" s="76"/>
      <c r="AC674" s="76"/>
      <c r="AD674" s="76"/>
      <c r="AE674" s="76"/>
      <c r="AF674" s="76"/>
      <c r="AG674" s="76"/>
      <c r="AH674" s="76"/>
      <c r="AI674" s="76"/>
      <c r="AJ674" s="76"/>
      <c r="AK674" s="76"/>
      <c r="AL674" s="76"/>
      <c r="AM674" s="76"/>
      <c r="AN674" s="76"/>
      <c r="AO674" s="76"/>
      <c r="AP674" s="76"/>
      <c r="AQ674" s="76"/>
      <c r="AR674" s="76"/>
      <c r="AS674" s="76"/>
      <c r="AT674" s="76"/>
      <c r="AU674" s="76"/>
      <c r="AV674" s="76"/>
      <c r="AW674" s="76"/>
      <c r="AX674" s="76"/>
      <c r="AY674" s="76"/>
      <c r="AZ674" s="76"/>
      <c r="BA674" s="76"/>
      <c r="BB674" s="76"/>
      <c r="BC674" s="76"/>
      <c r="BD674" s="76"/>
      <c r="BE674" s="76"/>
      <c r="BF674" s="76"/>
      <c r="BG674" s="76"/>
      <c r="BH674" s="76"/>
      <c r="BI674" s="76"/>
      <c r="BJ674" s="76"/>
      <c r="BK674" s="76"/>
      <c r="BL674" s="76"/>
      <c r="BM674" s="76"/>
      <c r="BN674" s="76"/>
      <c r="BO674" s="76"/>
      <c r="BP674" s="76"/>
      <c r="BQ674" s="76"/>
      <c r="BR674" s="76"/>
      <c r="BS674" s="76"/>
      <c r="BT674" s="76"/>
      <c r="BU674" s="76"/>
      <c r="BV674" s="76"/>
      <c r="BW674" s="76"/>
      <c r="BX674" s="76"/>
      <c r="BY674" s="76"/>
      <c r="BZ674" s="76"/>
      <c r="CA674" s="76"/>
      <c r="CB674" s="76"/>
      <c r="CC674" s="76"/>
      <c r="CD674" s="76"/>
      <c r="CE674" s="76"/>
      <c r="CF674" s="76"/>
      <c r="CG674" s="76"/>
      <c r="CH674" s="76"/>
      <c r="CI674" s="76"/>
      <c r="CJ674" s="76"/>
      <c r="CK674" s="76"/>
    </row>
    <row r="675" spans="2:89" x14ac:dyDescent="0.35">
      <c r="B675" s="8" t="str">
        <f t="shared" si="669"/>
        <v xml:space="preserve">secondary unit </v>
      </c>
      <c r="D675" t="s">
        <v>827</v>
      </c>
      <c r="E675" s="8" t="str">
        <f t="shared" si="616"/>
        <v>675 SUBFREE-PV</v>
      </c>
      <c r="G675" t="s">
        <v>332</v>
      </c>
      <c r="H675" s="12"/>
      <c r="I675" s="60"/>
      <c r="J675" s="60"/>
      <c r="K675" s="15"/>
      <c r="L675" s="15"/>
      <c r="M675" s="15"/>
      <c r="N675" s="15"/>
      <c r="O675" s="15"/>
      <c r="P675" s="15"/>
      <c r="R675" s="15"/>
      <c r="S675" s="76"/>
      <c r="T675" s="76"/>
      <c r="U675" s="76"/>
      <c r="V675" s="76"/>
      <c r="W675" s="76"/>
      <c r="X675" s="76"/>
      <c r="Y675" s="76"/>
      <c r="Z675" s="76"/>
      <c r="AA675" s="76"/>
      <c r="AB675" s="76"/>
      <c r="AC675" s="76"/>
      <c r="AD675" s="76"/>
      <c r="AE675" s="76"/>
      <c r="AF675" s="76"/>
      <c r="AG675" s="76"/>
      <c r="AH675" s="76"/>
      <c r="AI675" s="76"/>
      <c r="AJ675" s="76"/>
      <c r="AK675" s="76"/>
      <c r="AL675" s="76"/>
      <c r="AM675" s="76"/>
      <c r="AN675" s="76"/>
      <c r="AO675" s="76"/>
      <c r="AP675" s="76"/>
      <c r="AQ675" s="76"/>
      <c r="AR675" s="76"/>
      <c r="AS675" s="76"/>
      <c r="AT675" s="76"/>
      <c r="AU675" s="76"/>
      <c r="AV675" s="76"/>
      <c r="AW675" s="76"/>
      <c r="AX675" s="76"/>
      <c r="AY675" s="76"/>
      <c r="AZ675" s="76"/>
      <c r="BA675" s="76"/>
      <c r="BB675" s="76"/>
      <c r="BC675" s="76"/>
      <c r="BD675" s="76"/>
      <c r="BE675" s="76"/>
      <c r="BF675" s="76"/>
      <c r="BG675" s="76"/>
      <c r="BH675" s="76"/>
      <c r="BI675" s="76"/>
      <c r="BJ675" s="76"/>
      <c r="BK675" s="76"/>
      <c r="BL675" s="76"/>
      <c r="BM675" s="76"/>
      <c r="BN675" s="76"/>
      <c r="BO675" s="76"/>
      <c r="BP675" s="76"/>
      <c r="BQ675" s="76"/>
      <c r="BR675" s="76"/>
      <c r="BS675" s="76"/>
      <c r="BT675" s="76"/>
      <c r="BU675" s="76"/>
      <c r="BV675" s="76"/>
      <c r="BW675" s="76"/>
      <c r="BX675" s="76"/>
      <c r="BY675" s="76"/>
      <c r="BZ675" s="76"/>
      <c r="CA675" s="76"/>
      <c r="CB675" s="76"/>
      <c r="CC675" s="76"/>
      <c r="CD675" s="76"/>
      <c r="CE675" s="76"/>
      <c r="CF675" s="76"/>
      <c r="CG675" s="76"/>
      <c r="CH675" s="76"/>
      <c r="CI675" s="76"/>
      <c r="CJ675" s="76"/>
      <c r="CK675" s="76"/>
    </row>
    <row r="676" spans="2:89" x14ac:dyDescent="0.35">
      <c r="B676" s="8" t="str">
        <f t="shared" si="669"/>
        <v>Secondary revenue driver</v>
      </c>
      <c r="D676" t="s">
        <v>827</v>
      </c>
      <c r="E676" s="8" t="str">
        <f t="shared" si="616"/>
        <v>676 SUBFREE-PV</v>
      </c>
      <c r="G676" t="s">
        <v>332</v>
      </c>
      <c r="H676" s="12"/>
      <c r="I676" s="60"/>
      <c r="J676" s="60"/>
      <c r="K676" s="15"/>
      <c r="L676" s="15"/>
      <c r="M676" s="15"/>
      <c r="N676" s="15"/>
      <c r="O676" s="15"/>
      <c r="P676" s="15"/>
      <c r="R676" s="15"/>
      <c r="S676" s="76"/>
      <c r="T676" s="76"/>
      <c r="U676" s="76"/>
      <c r="V676" s="76"/>
      <c r="W676" s="76"/>
      <c r="X676" s="76"/>
      <c r="Y676" s="76"/>
      <c r="Z676" s="76"/>
      <c r="AA676" s="76"/>
      <c r="AB676" s="76"/>
      <c r="AC676" s="76"/>
      <c r="AD676" s="76"/>
      <c r="AE676" s="76"/>
      <c r="AF676" s="76"/>
      <c r="AG676" s="76"/>
      <c r="AH676" s="76"/>
      <c r="AI676" s="76"/>
      <c r="AJ676" s="76"/>
      <c r="AK676" s="76"/>
      <c r="AL676" s="76"/>
      <c r="AM676" s="76"/>
      <c r="AN676" s="76"/>
      <c r="AO676" s="76"/>
      <c r="AP676" s="76"/>
      <c r="AQ676" s="76"/>
      <c r="AR676" s="76"/>
      <c r="AS676" s="76"/>
      <c r="AT676" s="76"/>
      <c r="AU676" s="76"/>
      <c r="AV676" s="76"/>
      <c r="AW676" s="76"/>
      <c r="AX676" s="76"/>
      <c r="AY676" s="76"/>
      <c r="AZ676" s="76"/>
      <c r="BA676" s="76"/>
      <c r="BB676" s="76"/>
      <c r="BC676" s="76"/>
      <c r="BD676" s="76"/>
      <c r="BE676" s="76"/>
      <c r="BF676" s="76"/>
      <c r="BG676" s="76"/>
      <c r="BH676" s="76"/>
      <c r="BI676" s="76"/>
      <c r="BJ676" s="76"/>
      <c r="BK676" s="76"/>
      <c r="BL676" s="76"/>
      <c r="BM676" s="76"/>
      <c r="BN676" s="76"/>
      <c r="BO676" s="76"/>
      <c r="BP676" s="76"/>
      <c r="BQ676" s="76"/>
      <c r="BR676" s="76"/>
      <c r="BS676" s="76"/>
      <c r="BT676" s="76"/>
      <c r="BU676" s="76"/>
      <c r="BV676" s="76"/>
      <c r="BW676" s="76"/>
      <c r="BX676" s="76"/>
      <c r="BY676" s="76"/>
      <c r="BZ676" s="76"/>
      <c r="CA676" s="76"/>
      <c r="CB676" s="76"/>
      <c r="CC676" s="76"/>
      <c r="CD676" s="76"/>
      <c r="CE676" s="76"/>
      <c r="CF676" s="76"/>
      <c r="CG676" s="76"/>
      <c r="CH676" s="76"/>
      <c r="CI676" s="76"/>
      <c r="CJ676" s="76"/>
      <c r="CK676" s="76"/>
    </row>
    <row r="677" spans="2:89" x14ac:dyDescent="0.35">
      <c r="B677" s="8" t="str">
        <f t="shared" si="669"/>
        <v>Secondary volume driver</v>
      </c>
      <c r="D677" t="s">
        <v>827</v>
      </c>
      <c r="E677" s="8" t="str">
        <f t="shared" si="616"/>
        <v>677 SUBFREE-PV</v>
      </c>
      <c r="G677" t="s">
        <v>332</v>
      </c>
      <c r="H677" s="12"/>
      <c r="I677" s="60"/>
      <c r="J677" s="60"/>
      <c r="K677" s="15"/>
      <c r="L677" s="15"/>
      <c r="M677" s="15"/>
      <c r="N677" s="15"/>
      <c r="O677" s="15"/>
      <c r="P677" s="15"/>
      <c r="R677" s="15"/>
      <c r="S677" s="76"/>
      <c r="T677" s="76"/>
      <c r="U677" s="76"/>
      <c r="V677" s="76"/>
      <c r="W677" s="76"/>
      <c r="X677" s="76"/>
      <c r="Y677" s="76"/>
      <c r="Z677" s="76"/>
      <c r="AA677" s="76"/>
      <c r="AB677" s="76"/>
      <c r="AC677" s="76"/>
      <c r="AD677" s="76"/>
      <c r="AE677" s="76"/>
      <c r="AF677" s="76"/>
      <c r="AG677" s="76"/>
      <c r="AH677" s="76"/>
      <c r="AI677" s="76"/>
      <c r="AJ677" s="76"/>
      <c r="AK677" s="76"/>
      <c r="AL677" s="76"/>
      <c r="AM677" s="76"/>
      <c r="AN677" s="76"/>
      <c r="AO677" s="76"/>
      <c r="AP677" s="76"/>
      <c r="AQ677" s="76"/>
      <c r="AR677" s="76"/>
      <c r="AS677" s="76"/>
      <c r="AT677" s="76"/>
      <c r="AU677" s="76"/>
      <c r="AV677" s="76"/>
      <c r="AW677" s="76"/>
      <c r="AX677" s="76"/>
      <c r="AY677" s="76"/>
      <c r="AZ677" s="76"/>
      <c r="BA677" s="76"/>
      <c r="BB677" s="76"/>
      <c r="BC677" s="76"/>
      <c r="BD677" s="76"/>
      <c r="BE677" s="76"/>
      <c r="BF677" s="76"/>
      <c r="BG677" s="76"/>
      <c r="BH677" s="76"/>
      <c r="BI677" s="76"/>
      <c r="BJ677" s="76"/>
      <c r="BK677" s="76"/>
      <c r="BL677" s="76"/>
      <c r="BM677" s="76"/>
      <c r="BN677" s="76"/>
      <c r="BO677" s="76"/>
      <c r="BP677" s="76"/>
      <c r="BQ677" s="76"/>
      <c r="BR677" s="76"/>
      <c r="BS677" s="76"/>
      <c r="BT677" s="76"/>
      <c r="BU677" s="76"/>
      <c r="BV677" s="76"/>
      <c r="BW677" s="76"/>
      <c r="BX677" s="76"/>
      <c r="BY677" s="76"/>
      <c r="BZ677" s="76"/>
      <c r="CA677" s="76"/>
      <c r="CB677" s="76"/>
      <c r="CC677" s="76"/>
      <c r="CD677" s="76"/>
      <c r="CE677" s="76"/>
      <c r="CF677" s="76"/>
      <c r="CG677" s="76"/>
      <c r="CH677" s="76"/>
      <c r="CI677" s="76"/>
      <c r="CJ677" s="76"/>
      <c r="CK677" s="76"/>
    </row>
    <row r="678" spans="2:89" x14ac:dyDescent="0.35">
      <c r="E678" s="8"/>
      <c r="H678" s="12"/>
      <c r="I678" s="60"/>
      <c r="J678" s="60"/>
      <c r="K678" s="15"/>
      <c r="L678" s="15"/>
      <c r="M678" s="15"/>
      <c r="N678" s="15"/>
      <c r="O678" s="15"/>
      <c r="P678" s="15"/>
      <c r="R678" s="15"/>
      <c r="S678" s="76"/>
      <c r="T678" s="76"/>
      <c r="U678" s="76"/>
      <c r="V678" s="76"/>
      <c r="W678" s="76"/>
      <c r="X678" s="76"/>
      <c r="Y678" s="76"/>
      <c r="Z678" s="76"/>
      <c r="AA678" s="76"/>
      <c r="AB678" s="76"/>
      <c r="AC678" s="76"/>
      <c r="AD678" s="76"/>
      <c r="AE678" s="76"/>
      <c r="AF678" s="76"/>
      <c r="AG678" s="76"/>
      <c r="AH678" s="76"/>
      <c r="AI678" s="76"/>
      <c r="AJ678" s="76"/>
      <c r="AK678" s="76"/>
      <c r="AL678" s="76"/>
      <c r="AM678" s="76"/>
      <c r="AN678" s="76"/>
      <c r="AO678" s="76"/>
      <c r="AP678" s="76"/>
      <c r="AQ678" s="76"/>
      <c r="AR678" s="76"/>
      <c r="AS678" s="76"/>
      <c r="AT678" s="76"/>
      <c r="AU678" s="76"/>
      <c r="AV678" s="76"/>
      <c r="AW678" s="76"/>
      <c r="AX678" s="76"/>
      <c r="AY678" s="76"/>
      <c r="AZ678" s="76"/>
      <c r="BA678" s="76"/>
      <c r="BB678" s="76"/>
      <c r="BC678" s="76"/>
      <c r="BD678" s="76"/>
      <c r="BE678" s="76"/>
      <c r="BF678" s="76"/>
      <c r="BG678" s="76"/>
      <c r="BH678" s="76"/>
      <c r="BI678" s="76"/>
      <c r="BJ678" s="76"/>
      <c r="BK678" s="76"/>
      <c r="BL678" s="76"/>
      <c r="BM678" s="76"/>
      <c r="BN678" s="76"/>
      <c r="BO678" s="76"/>
      <c r="BP678" s="76"/>
      <c r="BQ678" s="76"/>
      <c r="BR678" s="76"/>
      <c r="BS678" s="76"/>
      <c r="BT678" s="76"/>
      <c r="BU678" s="76"/>
      <c r="BV678" s="76"/>
      <c r="BW678" s="76"/>
      <c r="BX678" s="76"/>
      <c r="BY678" s="76"/>
      <c r="BZ678" s="76"/>
      <c r="CA678" s="76"/>
      <c r="CB678" s="76"/>
      <c r="CC678" s="76"/>
      <c r="CD678" s="76"/>
      <c r="CE678" s="76"/>
      <c r="CF678" s="76"/>
      <c r="CG678" s="76"/>
      <c r="CH678" s="76"/>
      <c r="CI678" s="76"/>
      <c r="CJ678" s="76"/>
      <c r="CK678" s="76"/>
    </row>
    <row r="679" spans="2:89" x14ac:dyDescent="0.35">
      <c r="E679" s="8"/>
      <c r="H679" s="12"/>
      <c r="I679" s="60"/>
      <c r="J679" s="60"/>
      <c r="K679" s="15"/>
      <c r="L679" s="15"/>
      <c r="M679" s="15"/>
      <c r="N679" s="15"/>
      <c r="O679" s="15"/>
      <c r="P679" s="15"/>
      <c r="R679" s="15"/>
      <c r="S679" s="76"/>
      <c r="T679" s="76"/>
      <c r="U679" s="76"/>
      <c r="V679" s="76"/>
      <c r="W679" s="76"/>
      <c r="X679" s="76"/>
      <c r="Y679" s="76"/>
      <c r="Z679" s="76"/>
      <c r="AA679" s="76"/>
      <c r="AB679" s="76"/>
      <c r="AC679" s="76"/>
      <c r="AD679" s="76"/>
      <c r="AE679" s="76"/>
      <c r="AF679" s="76"/>
      <c r="AG679" s="76"/>
      <c r="AH679" s="76"/>
      <c r="AI679" s="76"/>
      <c r="AJ679" s="76"/>
      <c r="AK679" s="76"/>
      <c r="AL679" s="76"/>
      <c r="AM679" s="76"/>
      <c r="AN679" s="76"/>
      <c r="AO679" s="76"/>
      <c r="AP679" s="76"/>
      <c r="AQ679" s="76"/>
      <c r="AR679" s="76"/>
      <c r="AS679" s="76"/>
      <c r="AT679" s="76"/>
      <c r="AU679" s="76"/>
      <c r="AV679" s="76"/>
      <c r="AW679" s="76"/>
      <c r="AX679" s="76"/>
      <c r="AY679" s="76"/>
      <c r="AZ679" s="76"/>
      <c r="BA679" s="76"/>
      <c r="BB679" s="76"/>
      <c r="BC679" s="76"/>
      <c r="BD679" s="76"/>
      <c r="BE679" s="76"/>
      <c r="BF679" s="76"/>
      <c r="BG679" s="76"/>
      <c r="BH679" s="76"/>
      <c r="BI679" s="76"/>
      <c r="BJ679" s="76"/>
      <c r="BK679" s="76"/>
      <c r="BL679" s="76"/>
      <c r="BM679" s="76"/>
      <c r="BN679" s="76"/>
      <c r="BO679" s="76"/>
      <c r="BP679" s="76"/>
      <c r="BQ679" s="76"/>
      <c r="BR679" s="76"/>
      <c r="BS679" s="76"/>
      <c r="BT679" s="76"/>
      <c r="BU679" s="76"/>
      <c r="BV679" s="76"/>
      <c r="BW679" s="76"/>
      <c r="BX679" s="76"/>
      <c r="BY679" s="76"/>
      <c r="BZ679" s="76"/>
      <c r="CA679" s="76"/>
      <c r="CB679" s="76"/>
      <c r="CC679" s="76"/>
      <c r="CD679" s="76"/>
      <c r="CE679" s="76"/>
      <c r="CF679" s="76"/>
      <c r="CG679" s="76"/>
      <c r="CH679" s="76"/>
      <c r="CI679" s="76"/>
      <c r="CJ679" s="76"/>
      <c r="CK679" s="76"/>
    </row>
    <row r="680" spans="2:89" x14ac:dyDescent="0.35">
      <c r="E680" s="8"/>
      <c r="H680" s="12"/>
      <c r="I680" s="60"/>
      <c r="J680" s="60"/>
      <c r="K680" s="15"/>
      <c r="L680" s="15"/>
      <c r="M680" s="15"/>
      <c r="N680" s="15"/>
      <c r="O680" s="15"/>
      <c r="P680" s="15"/>
      <c r="R680" s="15"/>
      <c r="S680" s="76"/>
      <c r="T680" s="76"/>
      <c r="U680" s="76"/>
      <c r="V680" s="76"/>
      <c r="W680" s="76"/>
      <c r="X680" s="76"/>
      <c r="Y680" s="76"/>
      <c r="Z680" s="76"/>
      <c r="AA680" s="76"/>
      <c r="AB680" s="76"/>
      <c r="AC680" s="76"/>
      <c r="AD680" s="76"/>
      <c r="AE680" s="76"/>
      <c r="AF680" s="76"/>
      <c r="AG680" s="76"/>
      <c r="AH680" s="76"/>
      <c r="AI680" s="76"/>
      <c r="AJ680" s="76"/>
      <c r="AK680" s="76"/>
      <c r="AL680" s="76"/>
      <c r="AM680" s="76"/>
      <c r="AN680" s="76"/>
      <c r="AO680" s="76"/>
      <c r="AP680" s="76"/>
      <c r="AQ680" s="76"/>
      <c r="AR680" s="76"/>
      <c r="AS680" s="76"/>
      <c r="AT680" s="76"/>
      <c r="AU680" s="76"/>
      <c r="AV680" s="76"/>
      <c r="AW680" s="76"/>
      <c r="AX680" s="76"/>
      <c r="AY680" s="76"/>
      <c r="AZ680" s="76"/>
      <c r="BA680" s="76"/>
      <c r="BB680" s="76"/>
      <c r="BC680" s="76"/>
      <c r="BD680" s="76"/>
      <c r="BE680" s="76"/>
      <c r="BF680" s="76"/>
      <c r="BG680" s="76"/>
      <c r="BH680" s="76"/>
      <c r="BI680" s="76"/>
      <c r="BJ680" s="76"/>
      <c r="BK680" s="76"/>
      <c r="BL680" s="76"/>
      <c r="BM680" s="76"/>
      <c r="BN680" s="76"/>
      <c r="BO680" s="76"/>
      <c r="BP680" s="76"/>
      <c r="BQ680" s="76"/>
      <c r="BR680" s="76"/>
      <c r="BS680" s="76"/>
      <c r="BT680" s="76"/>
      <c r="BU680" s="76"/>
      <c r="BV680" s="76"/>
      <c r="BW680" s="76"/>
      <c r="BX680" s="76"/>
      <c r="BY680" s="76"/>
      <c r="BZ680" s="76"/>
      <c r="CA680" s="76"/>
      <c r="CB680" s="76"/>
      <c r="CC680" s="76"/>
      <c r="CD680" s="76"/>
      <c r="CE680" s="76"/>
      <c r="CF680" s="76"/>
      <c r="CG680" s="76"/>
      <c r="CH680" s="76"/>
      <c r="CI680" s="76"/>
      <c r="CJ680" s="76"/>
      <c r="CK680" s="76"/>
    </row>
    <row r="681" spans="2:89" x14ac:dyDescent="0.35">
      <c r="E681" s="8"/>
      <c r="H681" s="12"/>
      <c r="I681" s="60"/>
      <c r="J681" s="60"/>
      <c r="K681" s="15"/>
      <c r="L681" s="15"/>
      <c r="M681" s="15"/>
      <c r="N681" s="15"/>
      <c r="O681" s="15"/>
      <c r="P681" s="15"/>
      <c r="R681" s="15"/>
      <c r="S681" s="76"/>
      <c r="T681" s="76"/>
      <c r="U681" s="76"/>
      <c r="V681" s="76"/>
      <c r="W681" s="76"/>
      <c r="X681" s="76"/>
      <c r="Y681" s="76"/>
      <c r="Z681" s="76"/>
      <c r="AA681" s="76"/>
      <c r="AB681" s="76"/>
      <c r="AC681" s="76"/>
      <c r="AD681" s="76"/>
      <c r="AE681" s="76"/>
      <c r="AF681" s="76"/>
      <c r="AG681" s="76"/>
      <c r="AH681" s="76"/>
      <c r="AI681" s="76"/>
      <c r="AJ681" s="76"/>
      <c r="AK681" s="76"/>
      <c r="AL681" s="76"/>
      <c r="AM681" s="76"/>
      <c r="AN681" s="76"/>
      <c r="AO681" s="76"/>
      <c r="AP681" s="76"/>
      <c r="AQ681" s="76"/>
      <c r="AR681" s="76"/>
      <c r="AS681" s="76"/>
      <c r="AT681" s="76"/>
      <c r="AU681" s="76"/>
      <c r="AV681" s="76"/>
      <c r="AW681" s="76"/>
      <c r="AX681" s="76"/>
      <c r="AY681" s="76"/>
      <c r="AZ681" s="76"/>
      <c r="BA681" s="76"/>
      <c r="BB681" s="76"/>
      <c r="BC681" s="76"/>
      <c r="BD681" s="76"/>
      <c r="BE681" s="76"/>
      <c r="BF681" s="76"/>
      <c r="BG681" s="76"/>
      <c r="BH681" s="76"/>
      <c r="BI681" s="76"/>
      <c r="BJ681" s="76"/>
      <c r="BK681" s="76"/>
      <c r="BL681" s="76"/>
      <c r="BM681" s="76"/>
      <c r="BN681" s="76"/>
      <c r="BO681" s="76"/>
      <c r="BP681" s="76"/>
      <c r="BQ681" s="76"/>
      <c r="BR681" s="76"/>
      <c r="BS681" s="76"/>
      <c r="BT681" s="76"/>
      <c r="BU681" s="76"/>
      <c r="BV681" s="76"/>
      <c r="BW681" s="76"/>
      <c r="BX681" s="76"/>
      <c r="BY681" s="76"/>
      <c r="BZ681" s="76"/>
      <c r="CA681" s="76"/>
      <c r="CB681" s="76"/>
      <c r="CC681" s="76"/>
      <c r="CD681" s="76"/>
      <c r="CE681" s="76"/>
      <c r="CF681" s="76"/>
      <c r="CG681" s="76"/>
      <c r="CH681" s="76"/>
      <c r="CI681" s="76"/>
      <c r="CJ681" s="76"/>
      <c r="CK681" s="76"/>
    </row>
    <row r="682" spans="2:89" x14ac:dyDescent="0.35">
      <c r="E682" s="8"/>
      <c r="H682" s="12"/>
      <c r="I682" s="60"/>
      <c r="J682" s="60"/>
      <c r="K682" s="15"/>
      <c r="L682" s="15"/>
      <c r="M682" s="15"/>
      <c r="N682" s="15"/>
      <c r="O682" s="15"/>
      <c r="P682" s="15"/>
      <c r="R682" s="15"/>
      <c r="S682" s="76"/>
      <c r="T682" s="76"/>
      <c r="U682" s="76"/>
      <c r="V682" s="76"/>
      <c r="W682" s="76"/>
      <c r="X682" s="76"/>
      <c r="Y682" s="76"/>
      <c r="Z682" s="76"/>
      <c r="AA682" s="76"/>
      <c r="AB682" s="76"/>
      <c r="AC682" s="76"/>
      <c r="AD682" s="76"/>
      <c r="AE682" s="76"/>
      <c r="AF682" s="76"/>
      <c r="AG682" s="76"/>
      <c r="AH682" s="76"/>
      <c r="AI682" s="76"/>
      <c r="AJ682" s="76"/>
      <c r="AK682" s="76"/>
      <c r="AL682" s="76"/>
      <c r="AM682" s="76"/>
      <c r="AN682" s="76"/>
      <c r="AO682" s="76"/>
      <c r="AP682" s="76"/>
      <c r="AQ682" s="76"/>
      <c r="AR682" s="76"/>
      <c r="AS682" s="76"/>
      <c r="AT682" s="76"/>
      <c r="AU682" s="76"/>
      <c r="AV682" s="76"/>
      <c r="AW682" s="76"/>
      <c r="AX682" s="76"/>
      <c r="AY682" s="76"/>
      <c r="AZ682" s="76"/>
      <c r="BA682" s="76"/>
      <c r="BB682" s="76"/>
      <c r="BC682" s="76"/>
      <c r="BD682" s="76"/>
      <c r="BE682" s="76"/>
      <c r="BF682" s="76"/>
      <c r="BG682" s="76"/>
      <c r="BH682" s="76"/>
      <c r="BI682" s="76"/>
      <c r="BJ682" s="76"/>
      <c r="BK682" s="76"/>
      <c r="BL682" s="76"/>
      <c r="BM682" s="76"/>
      <c r="BN682" s="76"/>
      <c r="BO682" s="76"/>
      <c r="BP682" s="76"/>
      <c r="BQ682" s="76"/>
      <c r="BR682" s="76"/>
      <c r="BS682" s="76"/>
      <c r="BT682" s="76"/>
      <c r="BU682" s="76"/>
      <c r="BV682" s="76"/>
      <c r="BW682" s="76"/>
      <c r="BX682" s="76"/>
      <c r="BY682" s="76"/>
      <c r="BZ682" s="76"/>
      <c r="CA682" s="76"/>
      <c r="CB682" s="76"/>
      <c r="CC682" s="76"/>
      <c r="CD682" s="76"/>
      <c r="CE682" s="76"/>
      <c r="CF682" s="76"/>
      <c r="CG682" s="76"/>
      <c r="CH682" s="76"/>
      <c r="CI682" s="76"/>
      <c r="CJ682" s="76"/>
      <c r="CK682" s="76"/>
    </row>
    <row r="683" spans="2:89" x14ac:dyDescent="0.35">
      <c r="E683" s="8"/>
      <c r="H683" s="12"/>
      <c r="I683" s="60"/>
      <c r="J683" s="60"/>
      <c r="K683" s="15"/>
      <c r="L683" s="15"/>
      <c r="M683" s="15"/>
      <c r="N683" s="15"/>
      <c r="O683" s="15"/>
      <c r="P683" s="15"/>
      <c r="R683" s="15"/>
      <c r="S683" s="76"/>
      <c r="T683" s="76"/>
      <c r="U683" s="76"/>
      <c r="V683" s="76"/>
      <c r="W683" s="76"/>
      <c r="X683" s="76"/>
      <c r="Y683" s="76"/>
      <c r="Z683" s="76"/>
      <c r="AA683" s="76"/>
      <c r="AB683" s="76"/>
      <c r="AC683" s="76"/>
      <c r="AD683" s="76"/>
      <c r="AE683" s="76"/>
      <c r="AF683" s="76"/>
      <c r="AG683" s="76"/>
      <c r="AH683" s="76"/>
      <c r="AI683" s="76"/>
      <c r="AJ683" s="76"/>
      <c r="AK683" s="76"/>
      <c r="AL683" s="76"/>
      <c r="AM683" s="76"/>
      <c r="AN683" s="76"/>
      <c r="AO683" s="76"/>
      <c r="AP683" s="76"/>
      <c r="AQ683" s="76"/>
      <c r="AR683" s="76"/>
      <c r="AS683" s="76"/>
      <c r="AT683" s="76"/>
      <c r="AU683" s="76"/>
      <c r="AV683" s="76"/>
      <c r="AW683" s="76"/>
      <c r="AX683" s="76"/>
      <c r="AY683" s="76"/>
      <c r="AZ683" s="76"/>
      <c r="BA683" s="76"/>
      <c r="BB683" s="76"/>
      <c r="BC683" s="76"/>
      <c r="BD683" s="76"/>
      <c r="BE683" s="76"/>
      <c r="BF683" s="76"/>
      <c r="BG683" s="76"/>
      <c r="BH683" s="76"/>
      <c r="BI683" s="76"/>
      <c r="BJ683" s="76"/>
      <c r="BK683" s="76"/>
      <c r="BL683" s="76"/>
      <c r="BM683" s="76"/>
      <c r="BN683" s="76"/>
      <c r="BO683" s="76"/>
      <c r="BP683" s="76"/>
      <c r="BQ683" s="76"/>
      <c r="BR683" s="76"/>
      <c r="BS683" s="76"/>
      <c r="BT683" s="76"/>
      <c r="BU683" s="76"/>
      <c r="BV683" s="76"/>
      <c r="BW683" s="76"/>
      <c r="BX683" s="76"/>
      <c r="BY683" s="76"/>
      <c r="BZ683" s="76"/>
      <c r="CA683" s="76"/>
      <c r="CB683" s="76"/>
      <c r="CC683" s="76"/>
      <c r="CD683" s="76"/>
      <c r="CE683" s="76"/>
      <c r="CF683" s="76"/>
      <c r="CG683" s="76"/>
      <c r="CH683" s="76"/>
      <c r="CI683" s="76"/>
      <c r="CJ683" s="76"/>
      <c r="CK683" s="76"/>
    </row>
    <row r="684" spans="2:89" x14ac:dyDescent="0.35">
      <c r="E684" s="8"/>
      <c r="H684" s="12"/>
      <c r="I684" s="60"/>
      <c r="J684" s="60"/>
      <c r="K684" s="15"/>
      <c r="L684" s="15"/>
      <c r="M684" s="15"/>
      <c r="N684" s="15"/>
      <c r="O684" s="15"/>
      <c r="P684" s="15"/>
      <c r="R684" s="15"/>
      <c r="S684" s="76"/>
      <c r="T684" s="76"/>
      <c r="U684" s="76"/>
      <c r="V684" s="76"/>
      <c r="W684" s="76"/>
      <c r="X684" s="76"/>
      <c r="Y684" s="76"/>
      <c r="Z684" s="76"/>
      <c r="AA684" s="76"/>
      <c r="AB684" s="76"/>
      <c r="AC684" s="76"/>
      <c r="AD684" s="76"/>
      <c r="AE684" s="76"/>
      <c r="AF684" s="76"/>
      <c r="AG684" s="76"/>
      <c r="AH684" s="76"/>
      <c r="AI684" s="76"/>
      <c r="AJ684" s="76"/>
      <c r="AK684" s="76"/>
      <c r="AL684" s="76"/>
      <c r="AM684" s="76"/>
      <c r="AN684" s="76"/>
      <c r="AO684" s="76"/>
      <c r="AP684" s="76"/>
      <c r="AQ684" s="76"/>
      <c r="AR684" s="76"/>
      <c r="AS684" s="76"/>
      <c r="AT684" s="76"/>
      <c r="AU684" s="76"/>
      <c r="AV684" s="76"/>
      <c r="AW684" s="76"/>
      <c r="AX684" s="76"/>
      <c r="AY684" s="76"/>
      <c r="AZ684" s="76"/>
      <c r="BA684" s="76"/>
      <c r="BB684" s="76"/>
      <c r="BC684" s="76"/>
      <c r="BD684" s="76"/>
      <c r="BE684" s="76"/>
      <c r="BF684" s="76"/>
      <c r="BG684" s="76"/>
      <c r="BH684" s="76"/>
      <c r="BI684" s="76"/>
      <c r="BJ684" s="76"/>
      <c r="BK684" s="76"/>
      <c r="BL684" s="76"/>
      <c r="BM684" s="76"/>
      <c r="BN684" s="76"/>
      <c r="BO684" s="76"/>
      <c r="BP684" s="76"/>
      <c r="BQ684" s="76"/>
      <c r="BR684" s="76"/>
      <c r="BS684" s="76"/>
      <c r="BT684" s="76"/>
      <c r="BU684" s="76"/>
      <c r="BV684" s="76"/>
      <c r="BW684" s="76"/>
      <c r="BX684" s="76"/>
      <c r="BY684" s="76"/>
      <c r="BZ684" s="76"/>
      <c r="CA684" s="76"/>
      <c r="CB684" s="76"/>
      <c r="CC684" s="76"/>
      <c r="CD684" s="76"/>
      <c r="CE684" s="76"/>
      <c r="CF684" s="76"/>
      <c r="CG684" s="76"/>
      <c r="CH684" s="76"/>
      <c r="CI684" s="76"/>
      <c r="CJ684" s="76"/>
      <c r="CK684" s="76"/>
    </row>
    <row r="685" spans="2:89" x14ac:dyDescent="0.35">
      <c r="E685" s="8"/>
      <c r="H685" s="12"/>
      <c r="I685" s="60"/>
      <c r="J685" s="60"/>
      <c r="K685" s="15"/>
      <c r="L685" s="15"/>
      <c r="M685" s="15"/>
      <c r="N685" s="15"/>
      <c r="O685" s="15"/>
      <c r="P685" s="15"/>
      <c r="R685" s="15"/>
      <c r="S685" s="76"/>
      <c r="T685" s="76"/>
      <c r="U685" s="76"/>
      <c r="V685" s="76"/>
      <c r="W685" s="76"/>
      <c r="X685" s="76"/>
      <c r="Y685" s="76"/>
      <c r="Z685" s="76"/>
      <c r="AA685" s="76"/>
      <c r="AB685" s="76"/>
      <c r="AC685" s="76"/>
      <c r="AD685" s="76"/>
      <c r="AE685" s="76"/>
      <c r="AF685" s="76"/>
      <c r="AG685" s="76"/>
      <c r="AH685" s="76"/>
      <c r="AI685" s="76"/>
      <c r="AJ685" s="76"/>
      <c r="AK685" s="76"/>
      <c r="AL685" s="76"/>
      <c r="AM685" s="76"/>
      <c r="AN685" s="76"/>
      <c r="AO685" s="76"/>
      <c r="AP685" s="76"/>
      <c r="AQ685" s="76"/>
      <c r="AR685" s="76"/>
      <c r="AS685" s="76"/>
      <c r="AT685" s="76"/>
      <c r="AU685" s="76"/>
      <c r="AV685" s="76"/>
      <c r="AW685" s="76"/>
      <c r="AX685" s="76"/>
      <c r="AY685" s="76"/>
      <c r="AZ685" s="76"/>
      <c r="BA685" s="76"/>
      <c r="BB685" s="76"/>
      <c r="BC685" s="76"/>
      <c r="BD685" s="76"/>
      <c r="BE685" s="76"/>
      <c r="BF685" s="76"/>
      <c r="BG685" s="76"/>
      <c r="BH685" s="76"/>
      <c r="BI685" s="76"/>
      <c r="BJ685" s="76"/>
      <c r="BK685" s="76"/>
      <c r="BL685" s="76"/>
      <c r="BM685" s="76"/>
      <c r="BN685" s="76"/>
      <c r="BO685" s="76"/>
      <c r="BP685" s="76"/>
      <c r="BQ685" s="76"/>
      <c r="BR685" s="76"/>
      <c r="BS685" s="76"/>
      <c r="BT685" s="76"/>
      <c r="BU685" s="76"/>
      <c r="BV685" s="76"/>
      <c r="BW685" s="76"/>
      <c r="BX685" s="76"/>
      <c r="BY685" s="76"/>
      <c r="BZ685" s="76"/>
      <c r="CA685" s="76"/>
      <c r="CB685" s="76"/>
      <c r="CC685" s="76"/>
      <c r="CD685" s="76"/>
      <c r="CE685" s="76"/>
      <c r="CF685" s="76"/>
      <c r="CG685" s="76"/>
      <c r="CH685" s="76"/>
      <c r="CI685" s="76"/>
      <c r="CJ685" s="76"/>
      <c r="CK685" s="76"/>
    </row>
    <row r="686" spans="2:89" x14ac:dyDescent="0.35">
      <c r="E686" s="8"/>
      <c r="H686" s="12"/>
      <c r="I686" s="60"/>
      <c r="J686" s="60"/>
      <c r="K686" s="15"/>
      <c r="L686" s="15"/>
      <c r="M686" s="15"/>
      <c r="N686" s="15"/>
      <c r="O686" s="15"/>
      <c r="P686" s="15"/>
      <c r="R686" s="15"/>
      <c r="S686" s="76"/>
      <c r="T686" s="76"/>
      <c r="U686" s="76"/>
      <c r="V686" s="76"/>
      <c r="W686" s="76"/>
      <c r="X686" s="76"/>
      <c r="Y686" s="76"/>
      <c r="Z686" s="76"/>
      <c r="AA686" s="76"/>
      <c r="AB686" s="76"/>
      <c r="AC686" s="76"/>
      <c r="AD686" s="76"/>
      <c r="AE686" s="76"/>
      <c r="AF686" s="76"/>
      <c r="AG686" s="76"/>
      <c r="AH686" s="76"/>
      <c r="AI686" s="76"/>
      <c r="AJ686" s="76"/>
      <c r="AK686" s="76"/>
      <c r="AL686" s="76"/>
      <c r="AM686" s="76"/>
      <c r="AN686" s="76"/>
      <c r="AO686" s="76"/>
      <c r="AP686" s="76"/>
      <c r="AQ686" s="76"/>
      <c r="AR686" s="76"/>
      <c r="AS686" s="76"/>
      <c r="AT686" s="76"/>
      <c r="AU686" s="76"/>
      <c r="AV686" s="76"/>
      <c r="AW686" s="76"/>
      <c r="AX686" s="76"/>
      <c r="AY686" s="76"/>
      <c r="AZ686" s="76"/>
      <c r="BA686" s="76"/>
      <c r="BB686" s="76"/>
      <c r="BC686" s="76"/>
      <c r="BD686" s="76"/>
      <c r="BE686" s="76"/>
      <c r="BF686" s="76"/>
      <c r="BG686" s="76"/>
      <c r="BH686" s="76"/>
      <c r="BI686" s="76"/>
      <c r="BJ686" s="76"/>
      <c r="BK686" s="76"/>
      <c r="BL686" s="76"/>
      <c r="BM686" s="76"/>
      <c r="BN686" s="76"/>
      <c r="BO686" s="76"/>
      <c r="BP686" s="76"/>
      <c r="BQ686" s="76"/>
      <c r="BR686" s="76"/>
      <c r="BS686" s="76"/>
      <c r="BT686" s="76"/>
      <c r="BU686" s="76"/>
      <c r="BV686" s="76"/>
      <c r="BW686" s="76"/>
      <c r="BX686" s="76"/>
      <c r="BY686" s="76"/>
      <c r="BZ686" s="76"/>
      <c r="CA686" s="76"/>
      <c r="CB686" s="76"/>
      <c r="CC686" s="76"/>
      <c r="CD686" s="76"/>
      <c r="CE686" s="76"/>
      <c r="CF686" s="76"/>
      <c r="CG686" s="76"/>
      <c r="CH686" s="76"/>
      <c r="CI686" s="76"/>
      <c r="CJ686" s="76"/>
      <c r="CK686" s="76"/>
    </row>
    <row r="687" spans="2:89" x14ac:dyDescent="0.35">
      <c r="E687" s="8"/>
      <c r="H687" s="12"/>
      <c r="I687" s="60"/>
      <c r="J687" s="60"/>
      <c r="K687" s="15"/>
      <c r="L687" s="15"/>
      <c r="M687" s="15"/>
      <c r="N687" s="15"/>
      <c r="O687" s="15"/>
      <c r="P687" s="15"/>
      <c r="R687" s="15"/>
      <c r="S687" s="76"/>
      <c r="T687" s="76"/>
      <c r="U687" s="76"/>
      <c r="V687" s="76"/>
      <c r="W687" s="76"/>
      <c r="X687" s="76"/>
      <c r="Y687" s="76"/>
      <c r="Z687" s="76"/>
      <c r="AA687" s="76"/>
      <c r="AB687" s="76"/>
      <c r="AC687" s="76"/>
      <c r="AD687" s="76"/>
      <c r="AE687" s="76"/>
      <c r="AF687" s="76"/>
      <c r="AG687" s="76"/>
      <c r="AH687" s="76"/>
      <c r="AI687" s="76"/>
      <c r="AJ687" s="76"/>
      <c r="AK687" s="76"/>
      <c r="AL687" s="76"/>
      <c r="AM687" s="76"/>
      <c r="AN687" s="76"/>
      <c r="AO687" s="76"/>
      <c r="AP687" s="76"/>
      <c r="AQ687" s="76"/>
      <c r="AR687" s="76"/>
      <c r="AS687" s="76"/>
      <c r="AT687" s="76"/>
      <c r="AU687" s="76"/>
      <c r="AV687" s="76"/>
      <c r="AW687" s="76"/>
      <c r="AX687" s="76"/>
      <c r="AY687" s="76"/>
      <c r="AZ687" s="76"/>
      <c r="BA687" s="76"/>
      <c r="BB687" s="76"/>
      <c r="BC687" s="76"/>
      <c r="BD687" s="76"/>
      <c r="BE687" s="76"/>
      <c r="BF687" s="76"/>
      <c r="BG687" s="76"/>
      <c r="BH687" s="76"/>
      <c r="BI687" s="76"/>
      <c r="BJ687" s="76"/>
      <c r="BK687" s="76"/>
      <c r="BL687" s="76"/>
      <c r="BM687" s="76"/>
      <c r="BN687" s="76"/>
      <c r="BO687" s="76"/>
      <c r="BP687" s="76"/>
      <c r="BQ687" s="76"/>
      <c r="BR687" s="76"/>
      <c r="BS687" s="76"/>
      <c r="BT687" s="76"/>
      <c r="BU687" s="76"/>
      <c r="BV687" s="76"/>
      <c r="BW687" s="76"/>
      <c r="BX687" s="76"/>
      <c r="BY687" s="76"/>
      <c r="BZ687" s="76"/>
      <c r="CA687" s="76"/>
      <c r="CB687" s="76"/>
      <c r="CC687" s="76"/>
      <c r="CD687" s="76"/>
      <c r="CE687" s="76"/>
      <c r="CF687" s="76"/>
      <c r="CG687" s="76"/>
      <c r="CH687" s="76"/>
      <c r="CI687" s="76"/>
      <c r="CJ687" s="76"/>
      <c r="CK687" s="76"/>
    </row>
    <row r="688" spans="2:89" x14ac:dyDescent="0.35">
      <c r="E688" s="8"/>
      <c r="H688" s="12"/>
      <c r="I688" s="60"/>
      <c r="J688" s="60"/>
      <c r="K688" s="15"/>
      <c r="L688" s="15"/>
      <c r="M688" s="15"/>
      <c r="N688" s="15"/>
      <c r="O688" s="15"/>
      <c r="P688" s="15"/>
      <c r="R688" s="15"/>
      <c r="S688" s="76"/>
      <c r="T688" s="76"/>
      <c r="U688" s="76"/>
      <c r="V688" s="76"/>
      <c r="W688" s="76"/>
      <c r="X688" s="76"/>
      <c r="Y688" s="76"/>
      <c r="Z688" s="76"/>
      <c r="AA688" s="76"/>
      <c r="AB688" s="76"/>
      <c r="AC688" s="76"/>
      <c r="AD688" s="76"/>
      <c r="AE688" s="76"/>
      <c r="AF688" s="76"/>
      <c r="AG688" s="76"/>
      <c r="AH688" s="76"/>
      <c r="AI688" s="76"/>
      <c r="AJ688" s="76"/>
      <c r="AK688" s="76"/>
      <c r="AL688" s="76"/>
      <c r="AM688" s="76"/>
      <c r="AN688" s="76"/>
      <c r="AO688" s="76"/>
      <c r="AP688" s="76"/>
      <c r="AQ688" s="76"/>
      <c r="AR688" s="76"/>
      <c r="AS688" s="76"/>
      <c r="AT688" s="76"/>
      <c r="AU688" s="76"/>
      <c r="AV688" s="76"/>
      <c r="AW688" s="76"/>
      <c r="AX688" s="76"/>
      <c r="AY688" s="76"/>
      <c r="AZ688" s="76"/>
      <c r="BA688" s="76"/>
      <c r="BB688" s="76"/>
      <c r="BC688" s="76"/>
      <c r="BD688" s="76"/>
      <c r="BE688" s="76"/>
      <c r="BF688" s="76"/>
      <c r="BG688" s="76"/>
      <c r="BH688" s="76"/>
      <c r="BI688" s="76"/>
      <c r="BJ688" s="76"/>
      <c r="BK688" s="76"/>
      <c r="BL688" s="76"/>
      <c r="BM688" s="76"/>
      <c r="BN688" s="76"/>
      <c r="BO688" s="76"/>
      <c r="BP688" s="76"/>
      <c r="BQ688" s="76"/>
      <c r="BR688" s="76"/>
      <c r="BS688" s="76"/>
      <c r="BT688" s="76"/>
      <c r="BU688" s="76"/>
      <c r="BV688" s="76"/>
      <c r="BW688" s="76"/>
      <c r="BX688" s="76"/>
      <c r="BY688" s="76"/>
      <c r="BZ688" s="76"/>
      <c r="CA688" s="76"/>
      <c r="CB688" s="76"/>
      <c r="CC688" s="76"/>
      <c r="CD688" s="76"/>
      <c r="CE688" s="76"/>
      <c r="CF688" s="76"/>
      <c r="CG688" s="76"/>
      <c r="CH688" s="76"/>
      <c r="CI688" s="76"/>
      <c r="CJ688" s="76"/>
      <c r="CK688" s="76"/>
    </row>
    <row r="689" spans="5:89" x14ac:dyDescent="0.35">
      <c r="E689" s="8"/>
      <c r="H689" s="12"/>
      <c r="I689" s="60"/>
      <c r="J689" s="60"/>
      <c r="K689" s="15"/>
      <c r="L689" s="15"/>
      <c r="M689" s="15"/>
      <c r="N689" s="15"/>
      <c r="O689" s="15"/>
      <c r="P689" s="15"/>
      <c r="R689" s="15"/>
      <c r="S689" s="76"/>
      <c r="T689" s="76"/>
      <c r="U689" s="76"/>
      <c r="V689" s="76"/>
      <c r="W689" s="76"/>
      <c r="X689" s="76"/>
      <c r="Y689" s="76"/>
      <c r="Z689" s="76"/>
      <c r="AA689" s="76"/>
      <c r="AB689" s="76"/>
      <c r="AC689" s="76"/>
      <c r="AD689" s="76"/>
      <c r="AE689" s="76"/>
      <c r="AF689" s="76"/>
      <c r="AG689" s="76"/>
      <c r="AH689" s="76"/>
      <c r="AI689" s="76"/>
      <c r="AJ689" s="76"/>
      <c r="AK689" s="76"/>
      <c r="AL689" s="76"/>
      <c r="AM689" s="76"/>
      <c r="AN689" s="76"/>
      <c r="AO689" s="76"/>
      <c r="AP689" s="76"/>
      <c r="AQ689" s="76"/>
      <c r="AR689" s="76"/>
      <c r="AS689" s="76"/>
      <c r="AT689" s="76"/>
      <c r="AU689" s="76"/>
      <c r="AV689" s="76"/>
      <c r="AW689" s="76"/>
      <c r="AX689" s="76"/>
      <c r="AY689" s="76"/>
      <c r="AZ689" s="76"/>
      <c r="BA689" s="76"/>
      <c r="BB689" s="76"/>
      <c r="BC689" s="76"/>
      <c r="BD689" s="76"/>
      <c r="BE689" s="76"/>
      <c r="BF689" s="76"/>
      <c r="BG689" s="76"/>
      <c r="BH689" s="76"/>
      <c r="BI689" s="76"/>
      <c r="BJ689" s="76"/>
      <c r="BK689" s="76"/>
      <c r="BL689" s="76"/>
      <c r="BM689" s="76"/>
      <c r="BN689" s="76"/>
      <c r="BO689" s="76"/>
      <c r="BP689" s="76"/>
      <c r="BQ689" s="76"/>
      <c r="BR689" s="76"/>
      <c r="BS689" s="76"/>
      <c r="BT689" s="76"/>
      <c r="BU689" s="76"/>
      <c r="BV689" s="76"/>
      <c r="BW689" s="76"/>
      <c r="BX689" s="76"/>
      <c r="BY689" s="76"/>
      <c r="BZ689" s="76"/>
      <c r="CA689" s="76"/>
      <c r="CB689" s="76"/>
      <c r="CC689" s="76"/>
      <c r="CD689" s="76"/>
      <c r="CE689" s="76"/>
      <c r="CF689" s="76"/>
      <c r="CG689" s="76"/>
      <c r="CH689" s="76"/>
      <c r="CI689" s="76"/>
      <c r="CJ689" s="76"/>
      <c r="CK689" s="76"/>
    </row>
    <row r="690" spans="5:89" x14ac:dyDescent="0.35">
      <c r="E690" s="8"/>
      <c r="H690" s="12"/>
      <c r="I690" s="60"/>
      <c r="J690" s="60"/>
      <c r="K690" s="15"/>
      <c r="L690" s="15"/>
      <c r="M690" s="15"/>
      <c r="N690" s="15"/>
      <c r="O690" s="15"/>
      <c r="P690" s="15"/>
      <c r="R690" s="15"/>
      <c r="S690" s="76"/>
      <c r="T690" s="76"/>
      <c r="U690" s="76"/>
      <c r="V690" s="76"/>
      <c r="W690" s="76"/>
      <c r="X690" s="76"/>
      <c r="Y690" s="76"/>
      <c r="Z690" s="76"/>
      <c r="AA690" s="76"/>
      <c r="AB690" s="76"/>
      <c r="AC690" s="76"/>
      <c r="AD690" s="76"/>
      <c r="AE690" s="76"/>
      <c r="AF690" s="76"/>
      <c r="AG690" s="76"/>
      <c r="AH690" s="76"/>
      <c r="AI690" s="76"/>
      <c r="AJ690" s="76"/>
      <c r="AK690" s="76"/>
      <c r="AL690" s="76"/>
      <c r="AM690" s="76"/>
      <c r="AN690" s="76"/>
      <c r="AO690" s="76"/>
      <c r="AP690" s="76"/>
      <c r="AQ690" s="76"/>
      <c r="AR690" s="76"/>
      <c r="AS690" s="76"/>
      <c r="AT690" s="76"/>
      <c r="AU690" s="76"/>
      <c r="AV690" s="76"/>
      <c r="AW690" s="76"/>
      <c r="AX690" s="76"/>
      <c r="AY690" s="76"/>
      <c r="AZ690" s="76"/>
      <c r="BA690" s="76"/>
      <c r="BB690" s="76"/>
      <c r="BC690" s="76"/>
      <c r="BD690" s="76"/>
      <c r="BE690" s="76"/>
      <c r="BF690" s="76"/>
      <c r="BG690" s="76"/>
      <c r="BH690" s="76"/>
      <c r="BI690" s="76"/>
      <c r="BJ690" s="76"/>
      <c r="BK690" s="76"/>
      <c r="BL690" s="76"/>
      <c r="BM690" s="76"/>
      <c r="BN690" s="76"/>
      <c r="BO690" s="76"/>
      <c r="BP690" s="76"/>
      <c r="BQ690" s="76"/>
      <c r="BR690" s="76"/>
      <c r="BS690" s="76"/>
      <c r="BT690" s="76"/>
      <c r="BU690" s="76"/>
      <c r="BV690" s="76"/>
      <c r="BW690" s="76"/>
      <c r="BX690" s="76"/>
      <c r="BY690" s="76"/>
      <c r="BZ690" s="76"/>
      <c r="CA690" s="76"/>
      <c r="CB690" s="76"/>
      <c r="CC690" s="76"/>
      <c r="CD690" s="76"/>
      <c r="CE690" s="76"/>
      <c r="CF690" s="76"/>
      <c r="CG690" s="76"/>
      <c r="CH690" s="76"/>
      <c r="CI690" s="76"/>
      <c r="CJ690" s="76"/>
      <c r="CK690" s="76"/>
    </row>
    <row r="691" spans="5:89" x14ac:dyDescent="0.35">
      <c r="E691" s="8"/>
      <c r="H691" s="12"/>
      <c r="I691" s="60"/>
      <c r="J691" s="60"/>
      <c r="K691" s="15"/>
      <c r="L691" s="15"/>
      <c r="M691" s="15"/>
      <c r="N691" s="15"/>
      <c r="O691" s="15"/>
      <c r="P691" s="15"/>
      <c r="R691" s="15"/>
      <c r="S691" s="76"/>
      <c r="T691" s="76"/>
      <c r="U691" s="76"/>
      <c r="V691" s="76"/>
      <c r="W691" s="76"/>
      <c r="X691" s="76"/>
      <c r="Y691" s="76"/>
      <c r="Z691" s="76"/>
      <c r="AA691" s="76"/>
      <c r="AB691" s="76"/>
      <c r="AC691" s="76"/>
      <c r="AD691" s="76"/>
      <c r="AE691" s="76"/>
      <c r="AF691" s="76"/>
      <c r="AG691" s="76"/>
      <c r="AH691" s="76"/>
      <c r="AI691" s="76"/>
      <c r="AJ691" s="76"/>
      <c r="AK691" s="76"/>
      <c r="AL691" s="76"/>
      <c r="AM691" s="76"/>
      <c r="AN691" s="76"/>
      <c r="AO691" s="76"/>
      <c r="AP691" s="76"/>
      <c r="AQ691" s="76"/>
      <c r="AR691" s="76"/>
      <c r="AS691" s="76"/>
      <c r="AT691" s="76"/>
      <c r="AU691" s="76"/>
      <c r="AV691" s="76"/>
      <c r="AW691" s="76"/>
      <c r="AX691" s="76"/>
      <c r="AY691" s="76"/>
      <c r="AZ691" s="76"/>
      <c r="BA691" s="76"/>
      <c r="BB691" s="76"/>
      <c r="BC691" s="76"/>
      <c r="BD691" s="76"/>
      <c r="BE691" s="76"/>
      <c r="BF691" s="76"/>
      <c r="BG691" s="76"/>
      <c r="BH691" s="76"/>
      <c r="BI691" s="76"/>
      <c r="BJ691" s="76"/>
      <c r="BK691" s="76"/>
      <c r="BL691" s="76"/>
      <c r="BM691" s="76"/>
      <c r="BN691" s="76"/>
      <c r="BO691" s="76"/>
      <c r="BP691" s="76"/>
      <c r="BQ691" s="76"/>
      <c r="BR691" s="76"/>
      <c r="BS691" s="76"/>
      <c r="BT691" s="76"/>
      <c r="BU691" s="76"/>
      <c r="BV691" s="76"/>
      <c r="BW691" s="76"/>
      <c r="BX691" s="76"/>
      <c r="BY691" s="76"/>
      <c r="BZ691" s="76"/>
      <c r="CA691" s="76"/>
      <c r="CB691" s="76"/>
      <c r="CC691" s="76"/>
      <c r="CD691" s="76"/>
      <c r="CE691" s="76"/>
      <c r="CF691" s="76"/>
      <c r="CG691" s="76"/>
      <c r="CH691" s="76"/>
      <c r="CI691" s="76"/>
      <c r="CJ691" s="76"/>
      <c r="CK691" s="76"/>
    </row>
    <row r="692" spans="5:89" x14ac:dyDescent="0.35">
      <c r="E692" s="8"/>
      <c r="H692" s="12"/>
      <c r="I692" s="60"/>
      <c r="J692" s="60"/>
      <c r="K692" s="15"/>
      <c r="L692" s="15"/>
      <c r="M692" s="15"/>
      <c r="N692" s="15"/>
      <c r="O692" s="15"/>
      <c r="P692" s="15"/>
      <c r="R692" s="15"/>
      <c r="S692" s="76"/>
      <c r="T692" s="76"/>
      <c r="U692" s="76"/>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row>
    <row r="693" spans="5:89" x14ac:dyDescent="0.35">
      <c r="E693" s="8"/>
      <c r="H693" s="12"/>
      <c r="I693" s="60"/>
      <c r="J693" s="60"/>
      <c r="K693" s="15"/>
      <c r="L693" s="15"/>
      <c r="M693" s="15"/>
      <c r="N693" s="15"/>
      <c r="O693" s="15"/>
      <c r="P693" s="15"/>
      <c r="R693" s="15"/>
      <c r="S693" s="76"/>
      <c r="T693" s="76"/>
      <c r="U693" s="76"/>
      <c r="V693" s="76"/>
      <c r="W693" s="76"/>
      <c r="X693" s="76"/>
      <c r="Y693" s="76"/>
      <c r="Z693" s="76"/>
      <c r="AA693" s="76"/>
      <c r="AB693" s="76"/>
      <c r="AC693" s="76"/>
      <c r="AD693" s="76"/>
      <c r="AE693" s="76"/>
      <c r="AF693" s="76"/>
      <c r="AG693" s="76"/>
      <c r="AH693" s="76"/>
      <c r="AI693" s="76"/>
      <c r="AJ693" s="76"/>
      <c r="AK693" s="76"/>
      <c r="AL693" s="76"/>
      <c r="AM693" s="76"/>
      <c r="AN693" s="76"/>
      <c r="AO693" s="76"/>
      <c r="AP693" s="76"/>
      <c r="AQ693" s="76"/>
      <c r="AR693" s="76"/>
      <c r="AS693" s="76"/>
      <c r="AT693" s="76"/>
      <c r="AU693" s="76"/>
      <c r="AV693" s="76"/>
      <c r="AW693" s="76"/>
      <c r="AX693" s="76"/>
      <c r="AY693" s="76"/>
      <c r="AZ693" s="76"/>
      <c r="BA693" s="76"/>
      <c r="BB693" s="76"/>
      <c r="BC693" s="76"/>
      <c r="BD693" s="76"/>
      <c r="BE693" s="76"/>
      <c r="BF693" s="76"/>
      <c r="BG693" s="76"/>
      <c r="BH693" s="76"/>
      <c r="BI693" s="76"/>
      <c r="BJ693" s="76"/>
      <c r="BK693" s="76"/>
      <c r="BL693" s="76"/>
      <c r="BM693" s="76"/>
      <c r="BN693" s="76"/>
      <c r="BO693" s="76"/>
      <c r="BP693" s="76"/>
      <c r="BQ693" s="76"/>
      <c r="BR693" s="76"/>
      <c r="BS693" s="76"/>
      <c r="BT693" s="76"/>
      <c r="BU693" s="76"/>
      <c r="BV693" s="76"/>
      <c r="BW693" s="76"/>
      <c r="BX693" s="76"/>
      <c r="BY693" s="76"/>
      <c r="BZ693" s="76"/>
      <c r="CA693" s="76"/>
      <c r="CB693" s="76"/>
      <c r="CC693" s="76"/>
      <c r="CD693" s="76"/>
      <c r="CE693" s="76"/>
      <c r="CF693" s="76"/>
      <c r="CG693" s="76"/>
      <c r="CH693" s="76"/>
      <c r="CI693" s="76"/>
      <c r="CJ693" s="76"/>
      <c r="CK693" s="76"/>
    </row>
    <row r="694" spans="5:89" x14ac:dyDescent="0.35">
      <c r="E694" s="8"/>
      <c r="H694" s="12"/>
      <c r="I694" s="60"/>
      <c r="J694" s="60"/>
      <c r="K694" s="15"/>
      <c r="L694" s="15"/>
      <c r="M694" s="15"/>
      <c r="N694" s="15"/>
      <c r="O694" s="15"/>
      <c r="P694" s="15"/>
      <c r="R694" s="15"/>
      <c r="S694" s="76"/>
      <c r="T694" s="76"/>
      <c r="U694" s="76"/>
      <c r="V694" s="76"/>
      <c r="W694" s="76"/>
      <c r="X694" s="76"/>
      <c r="Y694" s="76"/>
      <c r="Z694" s="76"/>
      <c r="AA694" s="76"/>
      <c r="AB694" s="76"/>
      <c r="AC694" s="76"/>
      <c r="AD694" s="76"/>
      <c r="AE694" s="76"/>
      <c r="AF694" s="76"/>
      <c r="AG694" s="76"/>
      <c r="AH694" s="76"/>
      <c r="AI694" s="76"/>
      <c r="AJ694" s="76"/>
      <c r="AK694" s="76"/>
      <c r="AL694" s="76"/>
      <c r="AM694" s="76"/>
      <c r="AN694" s="76"/>
      <c r="AO694" s="76"/>
      <c r="AP694" s="76"/>
      <c r="AQ694" s="76"/>
      <c r="AR694" s="76"/>
      <c r="AS694" s="76"/>
      <c r="AT694" s="76"/>
      <c r="AU694" s="76"/>
      <c r="AV694" s="76"/>
      <c r="AW694" s="76"/>
      <c r="AX694" s="76"/>
      <c r="AY694" s="76"/>
      <c r="AZ694" s="76"/>
      <c r="BA694" s="76"/>
      <c r="BB694" s="76"/>
      <c r="BC694" s="76"/>
      <c r="BD694" s="76"/>
      <c r="BE694" s="76"/>
      <c r="BF694" s="76"/>
      <c r="BG694" s="76"/>
      <c r="BH694" s="76"/>
      <c r="BI694" s="76"/>
      <c r="BJ694" s="76"/>
      <c r="BK694" s="76"/>
      <c r="BL694" s="76"/>
      <c r="BM694" s="76"/>
      <c r="BN694" s="76"/>
      <c r="BO694" s="76"/>
      <c r="BP694" s="76"/>
      <c r="BQ694" s="76"/>
      <c r="BR694" s="76"/>
      <c r="BS694" s="76"/>
      <c r="BT694" s="76"/>
      <c r="BU694" s="76"/>
      <c r="BV694" s="76"/>
      <c r="BW694" s="76"/>
      <c r="BX694" s="76"/>
      <c r="BY694" s="76"/>
      <c r="BZ694" s="76"/>
      <c r="CA694" s="76"/>
      <c r="CB694" s="76"/>
      <c r="CC694" s="76"/>
      <c r="CD694" s="76"/>
      <c r="CE694" s="76"/>
      <c r="CF694" s="76"/>
      <c r="CG694" s="76"/>
      <c r="CH694" s="76"/>
      <c r="CI694" s="76"/>
      <c r="CJ694" s="76"/>
      <c r="CK694" s="76"/>
    </row>
    <row r="695" spans="5:89" x14ac:dyDescent="0.35">
      <c r="E695" s="8"/>
      <c r="H695" s="12"/>
      <c r="I695" s="60"/>
      <c r="J695" s="60"/>
      <c r="K695" s="15"/>
      <c r="L695" s="15"/>
      <c r="M695" s="15"/>
      <c r="N695" s="15"/>
      <c r="O695" s="15"/>
      <c r="P695" s="15"/>
      <c r="R695" s="15"/>
      <c r="S695" s="76"/>
      <c r="T695" s="76"/>
      <c r="U695" s="76"/>
      <c r="V695" s="76"/>
      <c r="W695" s="76"/>
      <c r="X695" s="76"/>
      <c r="Y695" s="76"/>
      <c r="Z695" s="76"/>
      <c r="AA695" s="76"/>
      <c r="AB695" s="76"/>
      <c r="AC695" s="76"/>
      <c r="AD695" s="76"/>
      <c r="AE695" s="76"/>
      <c r="AF695" s="76"/>
      <c r="AG695" s="76"/>
      <c r="AH695" s="76"/>
      <c r="AI695" s="76"/>
      <c r="AJ695" s="76"/>
      <c r="AK695" s="76"/>
      <c r="AL695" s="76"/>
      <c r="AM695" s="76"/>
      <c r="AN695" s="76"/>
      <c r="AO695" s="76"/>
      <c r="AP695" s="76"/>
      <c r="AQ695" s="76"/>
      <c r="AR695" s="76"/>
      <c r="AS695" s="76"/>
      <c r="AT695" s="76"/>
      <c r="AU695" s="76"/>
      <c r="AV695" s="76"/>
      <c r="AW695" s="76"/>
      <c r="AX695" s="76"/>
      <c r="AY695" s="76"/>
      <c r="AZ695" s="76"/>
      <c r="BA695" s="76"/>
      <c r="BB695" s="76"/>
      <c r="BC695" s="76"/>
      <c r="BD695" s="76"/>
      <c r="BE695" s="76"/>
      <c r="BF695" s="76"/>
      <c r="BG695" s="76"/>
      <c r="BH695" s="76"/>
      <c r="BI695" s="76"/>
      <c r="BJ695" s="76"/>
      <c r="BK695" s="76"/>
      <c r="BL695" s="76"/>
      <c r="BM695" s="76"/>
      <c r="BN695" s="76"/>
      <c r="BO695" s="76"/>
      <c r="BP695" s="76"/>
      <c r="BQ695" s="76"/>
      <c r="BR695" s="76"/>
      <c r="BS695" s="76"/>
      <c r="BT695" s="76"/>
      <c r="BU695" s="76"/>
      <c r="BV695" s="76"/>
      <c r="BW695" s="76"/>
      <c r="BX695" s="76"/>
      <c r="BY695" s="76"/>
      <c r="BZ695" s="76"/>
      <c r="CA695" s="76"/>
      <c r="CB695" s="76"/>
      <c r="CC695" s="76"/>
      <c r="CD695" s="76"/>
      <c r="CE695" s="76"/>
      <c r="CF695" s="76"/>
      <c r="CG695" s="76"/>
      <c r="CH695" s="76"/>
      <c r="CI695" s="76"/>
      <c r="CJ695" s="76"/>
      <c r="CK695" s="76"/>
    </row>
    <row r="696" spans="5:89" x14ac:dyDescent="0.35">
      <c r="E696" s="8"/>
      <c r="H696" s="12"/>
      <c r="I696" s="60"/>
      <c r="J696" s="60"/>
      <c r="K696" s="15"/>
      <c r="L696" s="15"/>
      <c r="M696" s="15"/>
      <c r="N696" s="15"/>
      <c r="O696" s="15"/>
      <c r="P696" s="15"/>
      <c r="R696" s="15"/>
      <c r="S696" s="76"/>
      <c r="T696" s="76"/>
      <c r="U696" s="76"/>
      <c r="V696" s="76"/>
      <c r="W696" s="76"/>
      <c r="X696" s="76"/>
      <c r="Y696" s="76"/>
      <c r="Z696" s="76"/>
      <c r="AA696" s="76"/>
      <c r="AB696" s="76"/>
      <c r="AC696" s="76"/>
      <c r="AD696" s="76"/>
      <c r="AE696" s="76"/>
      <c r="AF696" s="76"/>
      <c r="AG696" s="76"/>
      <c r="AH696" s="76"/>
      <c r="AI696" s="76"/>
      <c r="AJ696" s="76"/>
      <c r="AK696" s="76"/>
      <c r="AL696" s="76"/>
      <c r="AM696" s="76"/>
      <c r="AN696" s="76"/>
      <c r="AO696" s="76"/>
      <c r="AP696" s="76"/>
      <c r="AQ696" s="76"/>
      <c r="AR696" s="76"/>
      <c r="AS696" s="76"/>
      <c r="AT696" s="76"/>
      <c r="AU696" s="76"/>
      <c r="AV696" s="76"/>
      <c r="AW696" s="76"/>
      <c r="AX696" s="76"/>
      <c r="AY696" s="76"/>
      <c r="AZ696" s="76"/>
      <c r="BA696" s="76"/>
      <c r="BB696" s="76"/>
      <c r="BC696" s="76"/>
      <c r="BD696" s="76"/>
      <c r="BE696" s="76"/>
      <c r="BF696" s="76"/>
      <c r="BG696" s="76"/>
      <c r="BH696" s="76"/>
      <c r="BI696" s="76"/>
      <c r="BJ696" s="76"/>
      <c r="BK696" s="76"/>
      <c r="BL696" s="76"/>
      <c r="BM696" s="76"/>
      <c r="BN696" s="76"/>
      <c r="BO696" s="76"/>
      <c r="BP696" s="76"/>
      <c r="BQ696" s="76"/>
      <c r="BR696" s="76"/>
      <c r="BS696" s="76"/>
      <c r="BT696" s="76"/>
      <c r="BU696" s="76"/>
      <c r="BV696" s="76"/>
      <c r="BW696" s="76"/>
      <c r="BX696" s="76"/>
      <c r="BY696" s="76"/>
      <c r="BZ696" s="76"/>
      <c r="CA696" s="76"/>
      <c r="CB696" s="76"/>
      <c r="CC696" s="76"/>
      <c r="CD696" s="76"/>
      <c r="CE696" s="76"/>
      <c r="CF696" s="76"/>
      <c r="CG696" s="76"/>
      <c r="CH696" s="76"/>
      <c r="CI696" s="76"/>
      <c r="CJ696" s="76"/>
      <c r="CK696" s="76"/>
    </row>
    <row r="697" spans="5:89" x14ac:dyDescent="0.35">
      <c r="E697" s="8"/>
      <c r="H697" s="12"/>
      <c r="I697" s="60"/>
      <c r="J697" s="60"/>
      <c r="K697" s="15"/>
      <c r="L697" s="15"/>
      <c r="M697" s="15"/>
      <c r="N697" s="15"/>
      <c r="O697" s="15"/>
      <c r="P697" s="15"/>
      <c r="R697" s="15"/>
      <c r="S697" s="76"/>
      <c r="T697" s="76"/>
      <c r="U697" s="76"/>
      <c r="V697" s="76"/>
      <c r="W697" s="76"/>
      <c r="X697" s="76"/>
      <c r="Y697" s="76"/>
      <c r="Z697" s="76"/>
      <c r="AA697" s="76"/>
      <c r="AB697" s="76"/>
      <c r="AC697" s="76"/>
      <c r="AD697" s="76"/>
      <c r="AE697" s="76"/>
      <c r="AF697" s="76"/>
      <c r="AG697" s="76"/>
      <c r="AH697" s="76"/>
      <c r="AI697" s="76"/>
      <c r="AJ697" s="76"/>
      <c r="AK697" s="76"/>
      <c r="AL697" s="76"/>
      <c r="AM697" s="76"/>
      <c r="AN697" s="76"/>
      <c r="AO697" s="76"/>
      <c r="AP697" s="76"/>
      <c r="AQ697" s="76"/>
      <c r="AR697" s="76"/>
      <c r="AS697" s="76"/>
      <c r="AT697" s="76"/>
      <c r="AU697" s="76"/>
      <c r="AV697" s="76"/>
      <c r="AW697" s="76"/>
      <c r="AX697" s="76"/>
      <c r="AY697" s="76"/>
      <c r="AZ697" s="76"/>
      <c r="BA697" s="76"/>
      <c r="BB697" s="76"/>
      <c r="BC697" s="76"/>
      <c r="BD697" s="76"/>
      <c r="BE697" s="76"/>
      <c r="BF697" s="76"/>
      <c r="BG697" s="76"/>
      <c r="BH697" s="76"/>
      <c r="BI697" s="76"/>
      <c r="BJ697" s="76"/>
      <c r="BK697" s="76"/>
      <c r="BL697" s="76"/>
      <c r="BM697" s="76"/>
      <c r="BN697" s="76"/>
      <c r="BO697" s="76"/>
      <c r="BP697" s="76"/>
      <c r="BQ697" s="76"/>
      <c r="BR697" s="76"/>
      <c r="BS697" s="76"/>
      <c r="BT697" s="76"/>
      <c r="BU697" s="76"/>
      <c r="BV697" s="76"/>
      <c r="BW697" s="76"/>
      <c r="BX697" s="76"/>
      <c r="BY697" s="76"/>
      <c r="BZ697" s="76"/>
      <c r="CA697" s="76"/>
      <c r="CB697" s="76"/>
      <c r="CC697" s="76"/>
      <c r="CD697" s="76"/>
      <c r="CE697" s="76"/>
      <c r="CF697" s="76"/>
      <c r="CG697" s="76"/>
      <c r="CH697" s="76"/>
      <c r="CI697" s="76"/>
      <c r="CJ697" s="76"/>
      <c r="CK697" s="76"/>
    </row>
    <row r="698" spans="5:89" x14ac:dyDescent="0.35">
      <c r="E698" s="8"/>
      <c r="H698" s="12"/>
      <c r="I698" s="60"/>
      <c r="J698" s="60"/>
      <c r="K698" s="15"/>
      <c r="L698" s="15"/>
      <c r="M698" s="15"/>
      <c r="N698" s="15"/>
      <c r="O698" s="15"/>
      <c r="P698" s="15"/>
      <c r="R698" s="15"/>
      <c r="S698" s="76"/>
      <c r="T698" s="76"/>
      <c r="U698" s="76"/>
      <c r="V698" s="76"/>
      <c r="W698" s="76"/>
      <c r="X698" s="76"/>
      <c r="Y698" s="76"/>
      <c r="Z698" s="76"/>
      <c r="AA698" s="76"/>
      <c r="AB698" s="76"/>
      <c r="AC698" s="76"/>
      <c r="AD698" s="76"/>
      <c r="AE698" s="76"/>
      <c r="AF698" s="76"/>
      <c r="AG698" s="76"/>
      <c r="AH698" s="76"/>
      <c r="AI698" s="76"/>
      <c r="AJ698" s="76"/>
      <c r="AK698" s="76"/>
      <c r="AL698" s="76"/>
      <c r="AM698" s="76"/>
      <c r="AN698" s="76"/>
      <c r="AO698" s="76"/>
      <c r="AP698" s="76"/>
      <c r="AQ698" s="76"/>
      <c r="AR698" s="76"/>
      <c r="AS698" s="76"/>
      <c r="AT698" s="76"/>
      <c r="AU698" s="76"/>
      <c r="AV698" s="76"/>
      <c r="AW698" s="76"/>
      <c r="AX698" s="76"/>
      <c r="AY698" s="76"/>
      <c r="AZ698" s="76"/>
      <c r="BA698" s="76"/>
      <c r="BB698" s="76"/>
      <c r="BC698" s="76"/>
      <c r="BD698" s="76"/>
      <c r="BE698" s="76"/>
      <c r="BF698" s="76"/>
      <c r="BG698" s="76"/>
      <c r="BH698" s="76"/>
      <c r="BI698" s="76"/>
      <c r="BJ698" s="76"/>
      <c r="BK698" s="76"/>
      <c r="BL698" s="76"/>
      <c r="BM698" s="76"/>
      <c r="BN698" s="76"/>
      <c r="BO698" s="76"/>
      <c r="BP698" s="76"/>
      <c r="BQ698" s="76"/>
      <c r="BR698" s="76"/>
      <c r="BS698" s="76"/>
      <c r="BT698" s="76"/>
      <c r="BU698" s="76"/>
      <c r="BV698" s="76"/>
      <c r="BW698" s="76"/>
      <c r="BX698" s="76"/>
      <c r="BY698" s="76"/>
      <c r="BZ698" s="76"/>
      <c r="CA698" s="76"/>
      <c r="CB698" s="76"/>
      <c r="CC698" s="76"/>
      <c r="CD698" s="76"/>
      <c r="CE698" s="76"/>
      <c r="CF698" s="76"/>
      <c r="CG698" s="76"/>
      <c r="CH698" s="76"/>
      <c r="CI698" s="76"/>
      <c r="CJ698" s="76"/>
      <c r="CK698" s="76"/>
    </row>
    <row r="699" spans="5:89" x14ac:dyDescent="0.35">
      <c r="E699" s="8"/>
      <c r="H699" s="12"/>
      <c r="I699" s="60"/>
      <c r="J699" s="60"/>
      <c r="K699" s="15"/>
      <c r="L699" s="15"/>
      <c r="M699" s="15"/>
      <c r="N699" s="15"/>
      <c r="O699" s="15"/>
      <c r="P699" s="15"/>
      <c r="R699" s="15"/>
      <c r="S699" s="76"/>
      <c r="T699" s="76"/>
      <c r="U699" s="76"/>
      <c r="V699" s="76"/>
      <c r="W699" s="76"/>
      <c r="X699" s="76"/>
      <c r="Y699" s="76"/>
      <c r="Z699" s="76"/>
      <c r="AA699" s="76"/>
      <c r="AB699" s="76"/>
      <c r="AC699" s="76"/>
      <c r="AD699" s="76"/>
      <c r="AE699" s="76"/>
      <c r="AF699" s="76"/>
      <c r="AG699" s="76"/>
      <c r="AH699" s="76"/>
      <c r="AI699" s="76"/>
      <c r="AJ699" s="76"/>
      <c r="AK699" s="76"/>
      <c r="AL699" s="76"/>
      <c r="AM699" s="76"/>
      <c r="AN699" s="76"/>
      <c r="AO699" s="76"/>
      <c r="AP699" s="76"/>
      <c r="AQ699" s="76"/>
      <c r="AR699" s="76"/>
      <c r="AS699" s="76"/>
      <c r="AT699" s="76"/>
      <c r="AU699" s="76"/>
      <c r="AV699" s="76"/>
      <c r="AW699" s="76"/>
      <c r="AX699" s="76"/>
      <c r="AY699" s="76"/>
      <c r="AZ699" s="76"/>
      <c r="BA699" s="76"/>
      <c r="BB699" s="76"/>
      <c r="BC699" s="76"/>
      <c r="BD699" s="76"/>
      <c r="BE699" s="76"/>
      <c r="BF699" s="76"/>
      <c r="BG699" s="76"/>
      <c r="BH699" s="76"/>
      <c r="BI699" s="76"/>
      <c r="BJ699" s="76"/>
      <c r="BK699" s="76"/>
      <c r="BL699" s="76"/>
      <c r="BM699" s="76"/>
      <c r="BN699" s="76"/>
      <c r="BO699" s="76"/>
      <c r="BP699" s="76"/>
      <c r="BQ699" s="76"/>
      <c r="BR699" s="76"/>
      <c r="BS699" s="76"/>
      <c r="BT699" s="76"/>
      <c r="BU699" s="76"/>
      <c r="BV699" s="76"/>
      <c r="BW699" s="76"/>
      <c r="BX699" s="76"/>
      <c r="BY699" s="76"/>
      <c r="BZ699" s="76"/>
      <c r="CA699" s="76"/>
      <c r="CB699" s="76"/>
      <c r="CC699" s="76"/>
      <c r="CD699" s="76"/>
      <c r="CE699" s="76"/>
      <c r="CF699" s="76"/>
      <c r="CG699" s="76"/>
      <c r="CH699" s="76"/>
      <c r="CI699" s="76"/>
      <c r="CJ699" s="76"/>
      <c r="CK699" s="76"/>
    </row>
    <row r="700" spans="5:89" x14ac:dyDescent="0.35">
      <c r="E700" s="8"/>
      <c r="H700" s="12"/>
      <c r="I700" s="60"/>
      <c r="J700" s="60"/>
      <c r="K700" s="15"/>
      <c r="L700" s="15"/>
      <c r="M700" s="15"/>
      <c r="N700" s="15"/>
      <c r="O700" s="15"/>
      <c r="P700" s="15"/>
      <c r="R700" s="15"/>
      <c r="S700" s="76"/>
      <c r="T700" s="76"/>
      <c r="U700" s="76"/>
      <c r="V700" s="76"/>
      <c r="W700" s="76"/>
      <c r="X700" s="76"/>
      <c r="Y700" s="76"/>
      <c r="Z700" s="76"/>
      <c r="AA700" s="76"/>
      <c r="AB700" s="76"/>
      <c r="AC700" s="76"/>
      <c r="AD700" s="76"/>
      <c r="AE700" s="76"/>
      <c r="AF700" s="76"/>
      <c r="AG700" s="76"/>
      <c r="AH700" s="76"/>
      <c r="AI700" s="76"/>
      <c r="AJ700" s="76"/>
      <c r="AK700" s="76"/>
      <c r="AL700" s="76"/>
      <c r="AM700" s="76"/>
      <c r="AN700" s="76"/>
      <c r="AO700" s="76"/>
      <c r="AP700" s="76"/>
      <c r="AQ700" s="76"/>
      <c r="AR700" s="76"/>
      <c r="AS700" s="76"/>
      <c r="AT700" s="76"/>
      <c r="AU700" s="76"/>
      <c r="AV700" s="76"/>
      <c r="AW700" s="76"/>
      <c r="AX700" s="76"/>
      <c r="AY700" s="76"/>
      <c r="AZ700" s="76"/>
      <c r="BA700" s="76"/>
      <c r="BB700" s="76"/>
      <c r="BC700" s="76"/>
      <c r="BD700" s="76"/>
      <c r="BE700" s="76"/>
      <c r="BF700" s="76"/>
      <c r="BG700" s="76"/>
      <c r="BH700" s="76"/>
      <c r="BI700" s="76"/>
      <c r="BJ700" s="76"/>
      <c r="BK700" s="76"/>
      <c r="BL700" s="76"/>
      <c r="BM700" s="76"/>
      <c r="BN700" s="76"/>
      <c r="BO700" s="76"/>
      <c r="BP700" s="76"/>
      <c r="BQ700" s="76"/>
      <c r="BR700" s="76"/>
      <c r="BS700" s="76"/>
      <c r="BT700" s="76"/>
      <c r="BU700" s="76"/>
      <c r="BV700" s="76"/>
      <c r="BW700" s="76"/>
      <c r="BX700" s="76"/>
      <c r="BY700" s="76"/>
      <c r="BZ700" s="76"/>
      <c r="CA700" s="76"/>
      <c r="CB700" s="76"/>
      <c r="CC700" s="76"/>
      <c r="CD700" s="76"/>
      <c r="CE700" s="76"/>
      <c r="CF700" s="76"/>
      <c r="CG700" s="76"/>
      <c r="CH700" s="76"/>
      <c r="CI700" s="76"/>
      <c r="CJ700" s="76"/>
      <c r="CK700" s="76"/>
    </row>
    <row r="701" spans="5:89" x14ac:dyDescent="0.35">
      <c r="E701" s="8"/>
      <c r="H701" s="12"/>
      <c r="I701" s="60"/>
      <c r="J701" s="60"/>
      <c r="K701" s="15"/>
      <c r="L701" s="15"/>
      <c r="M701" s="15"/>
      <c r="N701" s="15"/>
      <c r="O701" s="15"/>
      <c r="P701" s="15"/>
      <c r="R701" s="15"/>
      <c r="S701" s="76"/>
      <c r="T701" s="76"/>
      <c r="U701" s="76"/>
      <c r="V701" s="76"/>
      <c r="W701" s="76"/>
      <c r="X701" s="76"/>
      <c r="Y701" s="76"/>
      <c r="Z701" s="76"/>
      <c r="AA701" s="76"/>
      <c r="AB701" s="76"/>
      <c r="AC701" s="76"/>
      <c r="AD701" s="76"/>
      <c r="AE701" s="76"/>
      <c r="AF701" s="76"/>
      <c r="AG701" s="76"/>
      <c r="AH701" s="76"/>
      <c r="AI701" s="76"/>
      <c r="AJ701" s="76"/>
      <c r="AK701" s="76"/>
      <c r="AL701" s="76"/>
      <c r="AM701" s="76"/>
      <c r="AN701" s="76"/>
      <c r="AO701" s="76"/>
      <c r="AP701" s="76"/>
      <c r="AQ701" s="76"/>
      <c r="AR701" s="76"/>
      <c r="AS701" s="76"/>
      <c r="AT701" s="76"/>
      <c r="AU701" s="76"/>
      <c r="AV701" s="76"/>
      <c r="AW701" s="76"/>
      <c r="AX701" s="76"/>
      <c r="AY701" s="76"/>
      <c r="AZ701" s="76"/>
      <c r="BA701" s="76"/>
      <c r="BB701" s="76"/>
      <c r="BC701" s="76"/>
      <c r="BD701" s="76"/>
      <c r="BE701" s="76"/>
      <c r="BF701" s="76"/>
      <c r="BG701" s="76"/>
      <c r="BH701" s="76"/>
      <c r="BI701" s="76"/>
      <c r="BJ701" s="76"/>
      <c r="BK701" s="76"/>
      <c r="BL701" s="76"/>
      <c r="BM701" s="76"/>
      <c r="BN701" s="76"/>
      <c r="BO701" s="76"/>
      <c r="BP701" s="76"/>
      <c r="BQ701" s="76"/>
      <c r="BR701" s="76"/>
      <c r="BS701" s="76"/>
      <c r="BT701" s="76"/>
      <c r="BU701" s="76"/>
      <c r="BV701" s="76"/>
      <c r="BW701" s="76"/>
      <c r="BX701" s="76"/>
      <c r="BY701" s="76"/>
      <c r="BZ701" s="76"/>
      <c r="CA701" s="76"/>
      <c r="CB701" s="76"/>
      <c r="CC701" s="76"/>
      <c r="CD701" s="76"/>
      <c r="CE701" s="76"/>
      <c r="CF701" s="76"/>
      <c r="CG701" s="76"/>
      <c r="CH701" s="76"/>
      <c r="CI701" s="76"/>
      <c r="CJ701" s="76"/>
      <c r="CK701" s="76"/>
    </row>
    <row r="702" spans="5:89" x14ac:dyDescent="0.35">
      <c r="E702" s="8"/>
      <c r="H702" s="12"/>
      <c r="I702" s="60"/>
      <c r="J702" s="60"/>
      <c r="K702" s="15"/>
      <c r="L702" s="15"/>
      <c r="M702" s="15"/>
      <c r="N702" s="15"/>
      <c r="O702" s="15"/>
      <c r="P702" s="15"/>
      <c r="R702" s="15"/>
      <c r="S702" s="76"/>
      <c r="T702" s="76"/>
      <c r="U702" s="76"/>
      <c r="V702" s="76"/>
      <c r="W702" s="76"/>
      <c r="X702" s="76"/>
      <c r="Y702" s="76"/>
      <c r="Z702" s="76"/>
      <c r="AA702" s="76"/>
      <c r="AB702" s="76"/>
      <c r="AC702" s="76"/>
      <c r="AD702" s="76"/>
      <c r="AE702" s="76"/>
      <c r="AF702" s="76"/>
      <c r="AG702" s="76"/>
      <c r="AH702" s="76"/>
      <c r="AI702" s="76"/>
      <c r="AJ702" s="76"/>
      <c r="AK702" s="76"/>
      <c r="AL702" s="76"/>
      <c r="AM702" s="76"/>
      <c r="AN702" s="76"/>
      <c r="AO702" s="76"/>
      <c r="AP702" s="76"/>
      <c r="AQ702" s="76"/>
      <c r="AR702" s="76"/>
      <c r="AS702" s="76"/>
      <c r="AT702" s="76"/>
      <c r="AU702" s="76"/>
      <c r="AV702" s="76"/>
      <c r="AW702" s="76"/>
      <c r="AX702" s="76"/>
      <c r="AY702" s="76"/>
      <c r="AZ702" s="76"/>
      <c r="BA702" s="76"/>
      <c r="BB702" s="76"/>
      <c r="BC702" s="76"/>
      <c r="BD702" s="76"/>
      <c r="BE702" s="76"/>
      <c r="BF702" s="76"/>
      <c r="BG702" s="76"/>
      <c r="BH702" s="76"/>
      <c r="BI702" s="76"/>
      <c r="BJ702" s="76"/>
      <c r="BK702" s="76"/>
      <c r="BL702" s="76"/>
      <c r="BM702" s="76"/>
      <c r="BN702" s="76"/>
      <c r="BO702" s="76"/>
      <c r="BP702" s="76"/>
      <c r="BQ702" s="76"/>
      <c r="BR702" s="76"/>
      <c r="BS702" s="76"/>
      <c r="BT702" s="76"/>
      <c r="BU702" s="76"/>
      <c r="BV702" s="76"/>
      <c r="BW702" s="76"/>
      <c r="BX702" s="76"/>
      <c r="BY702" s="76"/>
      <c r="BZ702" s="76"/>
      <c r="CA702" s="76"/>
      <c r="CB702" s="76"/>
      <c r="CC702" s="76"/>
      <c r="CD702" s="76"/>
      <c r="CE702" s="76"/>
      <c r="CF702" s="76"/>
      <c r="CG702" s="76"/>
      <c r="CH702" s="76"/>
      <c r="CI702" s="76"/>
      <c r="CJ702" s="76"/>
      <c r="CK702" s="76"/>
    </row>
    <row r="703" spans="5:89" x14ac:dyDescent="0.35">
      <c r="E703" s="8"/>
      <c r="H703" s="12"/>
      <c r="I703" s="60"/>
      <c r="J703" s="60"/>
      <c r="K703" s="15"/>
      <c r="L703" s="15"/>
      <c r="M703" s="15"/>
      <c r="N703" s="15"/>
      <c r="O703" s="15"/>
      <c r="P703" s="15"/>
      <c r="R703" s="15"/>
      <c r="S703" s="76"/>
      <c r="T703" s="76"/>
      <c r="U703" s="76"/>
      <c r="V703" s="76"/>
      <c r="W703" s="76"/>
      <c r="X703" s="76"/>
      <c r="Y703" s="76"/>
      <c r="Z703" s="76"/>
      <c r="AA703" s="76"/>
      <c r="AB703" s="76"/>
      <c r="AC703" s="76"/>
      <c r="AD703" s="76"/>
      <c r="AE703" s="76"/>
      <c r="AF703" s="76"/>
      <c r="AG703" s="76"/>
      <c r="AH703" s="76"/>
      <c r="AI703" s="76"/>
      <c r="AJ703" s="76"/>
      <c r="AK703" s="76"/>
      <c r="AL703" s="76"/>
      <c r="AM703" s="76"/>
      <c r="AN703" s="76"/>
      <c r="AO703" s="76"/>
      <c r="AP703" s="76"/>
      <c r="AQ703" s="76"/>
      <c r="AR703" s="76"/>
      <c r="AS703" s="76"/>
      <c r="AT703" s="76"/>
      <c r="AU703" s="76"/>
      <c r="AV703" s="76"/>
      <c r="AW703" s="76"/>
      <c r="AX703" s="76"/>
      <c r="AY703" s="76"/>
      <c r="AZ703" s="76"/>
      <c r="BA703" s="76"/>
      <c r="BB703" s="76"/>
      <c r="BC703" s="76"/>
      <c r="BD703" s="76"/>
      <c r="BE703" s="76"/>
      <c r="BF703" s="76"/>
      <c r="BG703" s="76"/>
      <c r="BH703" s="76"/>
      <c r="BI703" s="76"/>
      <c r="BJ703" s="76"/>
      <c r="BK703" s="76"/>
      <c r="BL703" s="76"/>
      <c r="BM703" s="76"/>
      <c r="BN703" s="76"/>
      <c r="BO703" s="76"/>
      <c r="BP703" s="76"/>
      <c r="BQ703" s="76"/>
      <c r="BR703" s="76"/>
      <c r="BS703" s="76"/>
      <c r="BT703" s="76"/>
      <c r="BU703" s="76"/>
      <c r="BV703" s="76"/>
      <c r="BW703" s="76"/>
      <c r="BX703" s="76"/>
      <c r="BY703" s="76"/>
      <c r="BZ703" s="76"/>
      <c r="CA703" s="76"/>
      <c r="CB703" s="76"/>
      <c r="CC703" s="76"/>
      <c r="CD703" s="76"/>
      <c r="CE703" s="76"/>
      <c r="CF703" s="76"/>
      <c r="CG703" s="76"/>
      <c r="CH703" s="76"/>
      <c r="CI703" s="76"/>
      <c r="CJ703" s="76"/>
      <c r="CK703" s="76"/>
    </row>
    <row r="704" spans="5:89" x14ac:dyDescent="0.35">
      <c r="E704" s="8"/>
      <c r="H704" s="12"/>
      <c r="I704" s="60"/>
      <c r="J704" s="60"/>
      <c r="K704" s="15"/>
      <c r="L704" s="15"/>
      <c r="M704" s="15"/>
      <c r="N704" s="15"/>
      <c r="O704" s="15"/>
      <c r="P704" s="15"/>
      <c r="R704" s="15"/>
      <c r="S704" s="76"/>
      <c r="T704" s="76"/>
      <c r="U704" s="76"/>
      <c r="V704" s="76"/>
      <c r="W704" s="76"/>
      <c r="X704" s="76"/>
      <c r="Y704" s="76"/>
      <c r="Z704" s="76"/>
      <c r="AA704" s="76"/>
      <c r="AB704" s="76"/>
      <c r="AC704" s="76"/>
      <c r="AD704" s="76"/>
      <c r="AE704" s="76"/>
      <c r="AF704" s="76"/>
      <c r="AG704" s="76"/>
      <c r="AH704" s="76"/>
      <c r="AI704" s="76"/>
      <c r="AJ704" s="76"/>
      <c r="AK704" s="76"/>
      <c r="AL704" s="76"/>
      <c r="AM704" s="76"/>
      <c r="AN704" s="76"/>
      <c r="AO704" s="76"/>
      <c r="AP704" s="76"/>
      <c r="AQ704" s="76"/>
      <c r="AR704" s="76"/>
      <c r="AS704" s="76"/>
      <c r="AT704" s="76"/>
      <c r="AU704" s="76"/>
      <c r="AV704" s="76"/>
      <c r="AW704" s="76"/>
      <c r="AX704" s="76"/>
      <c r="AY704" s="76"/>
      <c r="AZ704" s="76"/>
      <c r="BA704" s="76"/>
      <c r="BB704" s="76"/>
      <c r="BC704" s="76"/>
      <c r="BD704" s="76"/>
      <c r="BE704" s="76"/>
      <c r="BF704" s="76"/>
      <c r="BG704" s="76"/>
      <c r="BH704" s="76"/>
      <c r="BI704" s="76"/>
      <c r="BJ704" s="76"/>
      <c r="BK704" s="76"/>
      <c r="BL704" s="76"/>
      <c r="BM704" s="76"/>
      <c r="BN704" s="76"/>
      <c r="BO704" s="76"/>
      <c r="BP704" s="76"/>
      <c r="BQ704" s="76"/>
      <c r="BR704" s="76"/>
      <c r="BS704" s="76"/>
      <c r="BT704" s="76"/>
      <c r="BU704" s="76"/>
      <c r="BV704" s="76"/>
      <c r="BW704" s="76"/>
      <c r="BX704" s="76"/>
      <c r="BY704" s="76"/>
      <c r="BZ704" s="76"/>
      <c r="CA704" s="76"/>
      <c r="CB704" s="76"/>
      <c r="CC704" s="76"/>
      <c r="CD704" s="76"/>
      <c r="CE704" s="76"/>
      <c r="CF704" s="76"/>
      <c r="CG704" s="76"/>
      <c r="CH704" s="76"/>
      <c r="CI704" s="76"/>
      <c r="CJ704" s="76"/>
      <c r="CK704" s="76"/>
    </row>
    <row r="705" spans="2:89" x14ac:dyDescent="0.35">
      <c r="E705" s="8"/>
      <c r="H705" s="12"/>
      <c r="I705" s="60"/>
      <c r="J705" s="60"/>
      <c r="K705" s="15"/>
      <c r="L705" s="15"/>
      <c r="M705" s="15"/>
      <c r="N705" s="15"/>
      <c r="O705" s="15"/>
      <c r="P705" s="15"/>
      <c r="R705" s="15"/>
      <c r="S705" s="76"/>
      <c r="T705" s="76"/>
      <c r="U705" s="76"/>
      <c r="V705" s="76"/>
      <c r="W705" s="76"/>
      <c r="X705" s="76"/>
      <c r="Y705" s="76"/>
      <c r="Z705" s="76"/>
      <c r="AA705" s="76"/>
      <c r="AB705" s="76"/>
      <c r="AC705" s="76"/>
      <c r="AD705" s="76"/>
      <c r="AE705" s="76"/>
      <c r="AF705" s="76"/>
      <c r="AG705" s="76"/>
      <c r="AH705" s="76"/>
      <c r="AI705" s="76"/>
      <c r="AJ705" s="76"/>
      <c r="AK705" s="76"/>
      <c r="AL705" s="76"/>
      <c r="AM705" s="76"/>
      <c r="AN705" s="76"/>
      <c r="AO705" s="76"/>
      <c r="AP705" s="76"/>
      <c r="AQ705" s="76"/>
      <c r="AR705" s="76"/>
      <c r="AS705" s="76"/>
      <c r="AT705" s="76"/>
      <c r="AU705" s="76"/>
      <c r="AV705" s="76"/>
      <c r="AW705" s="76"/>
      <c r="AX705" s="76"/>
      <c r="AY705" s="76"/>
      <c r="AZ705" s="76"/>
      <c r="BA705" s="76"/>
      <c r="BB705" s="76"/>
      <c r="BC705" s="76"/>
      <c r="BD705" s="76"/>
      <c r="BE705" s="76"/>
      <c r="BF705" s="76"/>
      <c r="BG705" s="76"/>
      <c r="BH705" s="76"/>
      <c r="BI705" s="76"/>
      <c r="BJ705" s="76"/>
      <c r="BK705" s="76"/>
      <c r="BL705" s="76"/>
      <c r="BM705" s="76"/>
      <c r="BN705" s="76"/>
      <c r="BO705" s="76"/>
      <c r="BP705" s="76"/>
      <c r="BQ705" s="76"/>
      <c r="BR705" s="76"/>
      <c r="BS705" s="76"/>
      <c r="BT705" s="76"/>
      <c r="BU705" s="76"/>
      <c r="BV705" s="76"/>
      <c r="BW705" s="76"/>
      <c r="BX705" s="76"/>
      <c r="BY705" s="76"/>
      <c r="BZ705" s="76"/>
      <c r="CA705" s="76"/>
      <c r="CB705" s="76"/>
      <c r="CC705" s="76"/>
      <c r="CD705" s="76"/>
      <c r="CE705" s="76"/>
      <c r="CF705" s="76"/>
      <c r="CG705" s="76"/>
      <c r="CH705" s="76"/>
      <c r="CI705" s="76"/>
      <c r="CJ705" s="76"/>
      <c r="CK705" s="76"/>
    </row>
    <row r="706" spans="2:89" x14ac:dyDescent="0.35">
      <c r="E706" s="8"/>
      <c r="H706" s="12"/>
      <c r="I706" s="60"/>
      <c r="J706" s="60"/>
      <c r="K706" s="15"/>
      <c r="L706" s="15"/>
      <c r="M706" s="15"/>
      <c r="N706" s="15"/>
      <c r="O706" s="15"/>
      <c r="P706" s="15"/>
      <c r="R706" s="15"/>
      <c r="S706" s="76"/>
      <c r="T706" s="76"/>
      <c r="U706" s="76"/>
      <c r="V706" s="76"/>
      <c r="W706" s="76"/>
      <c r="X706" s="76"/>
      <c r="Y706" s="76"/>
      <c r="Z706" s="76"/>
      <c r="AA706" s="76"/>
      <c r="AB706" s="76"/>
      <c r="AC706" s="76"/>
      <c r="AD706" s="76"/>
      <c r="AE706" s="76"/>
      <c r="AF706" s="76"/>
      <c r="AG706" s="76"/>
      <c r="AH706" s="76"/>
      <c r="AI706" s="76"/>
      <c r="AJ706" s="76"/>
      <c r="AK706" s="76"/>
      <c r="AL706" s="76"/>
      <c r="AM706" s="76"/>
      <c r="AN706" s="76"/>
      <c r="AO706" s="76"/>
      <c r="AP706" s="76"/>
      <c r="AQ706" s="76"/>
      <c r="AR706" s="76"/>
      <c r="AS706" s="76"/>
      <c r="AT706" s="76"/>
      <c r="AU706" s="76"/>
      <c r="AV706" s="76"/>
      <c r="AW706" s="76"/>
      <c r="AX706" s="76"/>
      <c r="AY706" s="76"/>
      <c r="AZ706" s="76"/>
      <c r="BA706" s="76"/>
      <c r="BB706" s="76"/>
      <c r="BC706" s="76"/>
      <c r="BD706" s="76"/>
      <c r="BE706" s="76"/>
      <c r="BF706" s="76"/>
      <c r="BG706" s="76"/>
      <c r="BH706" s="76"/>
      <c r="BI706" s="76"/>
      <c r="BJ706" s="76"/>
      <c r="BK706" s="76"/>
      <c r="BL706" s="76"/>
      <c r="BM706" s="76"/>
      <c r="BN706" s="76"/>
      <c r="BO706" s="76"/>
      <c r="BP706" s="76"/>
      <c r="BQ706" s="76"/>
      <c r="BR706" s="76"/>
      <c r="BS706" s="76"/>
      <c r="BT706" s="76"/>
      <c r="BU706" s="76"/>
      <c r="BV706" s="76"/>
      <c r="BW706" s="76"/>
      <c r="BX706" s="76"/>
      <c r="BY706" s="76"/>
      <c r="BZ706" s="76"/>
      <c r="CA706" s="76"/>
      <c r="CB706" s="76"/>
      <c r="CC706" s="76"/>
      <c r="CD706" s="76"/>
      <c r="CE706" s="76"/>
      <c r="CF706" s="76"/>
      <c r="CG706" s="76"/>
      <c r="CH706" s="76"/>
      <c r="CI706" s="76"/>
      <c r="CJ706" s="76"/>
      <c r="CK706" s="76"/>
    </row>
    <row r="707" spans="2:89" x14ac:dyDescent="0.35">
      <c r="E707" s="8"/>
      <c r="H707" s="12"/>
      <c r="I707" s="60"/>
      <c r="J707" s="60"/>
      <c r="K707" s="15"/>
      <c r="L707" s="15"/>
      <c r="M707" s="15"/>
      <c r="N707" s="15"/>
      <c r="O707" s="15"/>
      <c r="P707" s="15"/>
      <c r="R707" s="15"/>
      <c r="S707" s="76"/>
      <c r="T707" s="76"/>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c r="BB707" s="76"/>
      <c r="BC707" s="76"/>
      <c r="BD707" s="76"/>
      <c r="BE707" s="76"/>
      <c r="BF707" s="76"/>
      <c r="BG707" s="76"/>
      <c r="BH707" s="76"/>
      <c r="BI707" s="76"/>
      <c r="BJ707" s="76"/>
      <c r="BK707" s="76"/>
      <c r="BL707" s="76"/>
      <c r="BM707" s="76"/>
      <c r="BN707" s="76"/>
      <c r="BO707" s="76"/>
      <c r="BP707" s="76"/>
      <c r="BQ707" s="76"/>
      <c r="BR707" s="76"/>
      <c r="BS707" s="76"/>
      <c r="BT707" s="76"/>
      <c r="BU707" s="76"/>
      <c r="BV707" s="76"/>
      <c r="BW707" s="76"/>
      <c r="BX707" s="76"/>
      <c r="BY707" s="76"/>
      <c r="BZ707" s="76"/>
      <c r="CA707" s="76"/>
      <c r="CB707" s="76"/>
      <c r="CC707" s="76"/>
      <c r="CD707" s="76"/>
      <c r="CE707" s="76"/>
      <c r="CF707" s="76"/>
      <c r="CG707" s="76"/>
      <c r="CH707" s="76"/>
      <c r="CI707" s="76"/>
      <c r="CJ707" s="76"/>
      <c r="CK707" s="76"/>
    </row>
    <row r="710" spans="2:89" x14ac:dyDescent="0.35">
      <c r="B710" s="171" t="s">
        <v>490</v>
      </c>
      <c r="E710" s="8"/>
      <c r="H710" s="170"/>
      <c r="I710" s="172"/>
      <c r="J710" s="172"/>
      <c r="K710" s="193"/>
      <c r="L710" s="193"/>
      <c r="M710" s="193"/>
      <c r="N710" s="193"/>
      <c r="O710" s="193"/>
      <c r="P710" s="193"/>
      <c r="R710" s="194"/>
      <c r="S710" s="170"/>
      <c r="T710" s="170"/>
      <c r="U710" s="170"/>
      <c r="V710" s="170"/>
      <c r="W710" s="170"/>
      <c r="X710" s="170"/>
      <c r="Y710" s="170"/>
      <c r="Z710" s="170"/>
      <c r="AA710" s="170"/>
      <c r="AB710" s="170"/>
      <c r="AC710" s="170"/>
      <c r="AD710" s="170"/>
      <c r="AE710" s="170"/>
      <c r="AF710" s="170"/>
      <c r="AG710" s="170"/>
      <c r="AH710" s="170"/>
      <c r="AI710" s="170"/>
      <c r="AJ710" s="170"/>
      <c r="AK710" s="170"/>
      <c r="AL710" s="170"/>
      <c r="AM710" s="170"/>
      <c r="AN710" s="170"/>
      <c r="AO710" s="170"/>
      <c r="AP710" s="170"/>
      <c r="AQ710" s="170"/>
      <c r="AR710" s="170"/>
      <c r="AS710" s="170"/>
      <c r="AT710" s="170"/>
      <c r="AU710" s="170"/>
      <c r="AV710" s="170"/>
      <c r="AW710" s="170"/>
      <c r="AX710" s="170"/>
      <c r="AY710" s="170"/>
      <c r="AZ710" s="170"/>
      <c r="BA710" s="170"/>
      <c r="BB710" s="170"/>
      <c r="BC710" s="170"/>
      <c r="BD710" s="170"/>
      <c r="BE710" s="170"/>
      <c r="BF710" s="170"/>
      <c r="BG710" s="170"/>
      <c r="BH710" s="170"/>
      <c r="BI710" s="170"/>
      <c r="BJ710" s="170"/>
      <c r="BK710" s="170"/>
      <c r="BL710" s="170"/>
      <c r="BM710" s="170"/>
      <c r="BN710" s="170"/>
      <c r="BO710" s="170"/>
      <c r="BP710" s="170"/>
      <c r="BQ710" s="170"/>
      <c r="BR710" s="170"/>
      <c r="BS710" s="170"/>
      <c r="BT710" s="170"/>
      <c r="BU710" s="170"/>
      <c r="BV710" s="170"/>
      <c r="BW710" s="170"/>
      <c r="BX710" s="170"/>
      <c r="BY710" s="170"/>
      <c r="BZ710" s="170"/>
      <c r="CA710" s="170"/>
      <c r="CB710" s="170"/>
      <c r="CC710" s="170"/>
      <c r="CD710" s="170"/>
      <c r="CE710" s="170"/>
      <c r="CF710" s="170"/>
      <c r="CG710" s="170"/>
      <c r="CH710" s="170"/>
      <c r="CI710" s="170"/>
      <c r="CJ710" s="170"/>
      <c r="CK710" s="170"/>
    </row>
    <row r="711" spans="2:89" x14ac:dyDescent="0.35">
      <c r="B711" s="171" t="s">
        <v>492</v>
      </c>
      <c r="E711" s="8"/>
      <c r="H711" s="170"/>
      <c r="I711" s="172"/>
      <c r="J711" s="172"/>
      <c r="K711" s="193"/>
      <c r="L711" s="193"/>
      <c r="M711" s="193"/>
      <c r="N711" s="193"/>
      <c r="O711" s="193"/>
      <c r="P711" s="193"/>
      <c r="R711" s="194"/>
      <c r="S711" s="170"/>
      <c r="T711" s="170"/>
      <c r="U711" s="170"/>
      <c r="V711" s="170"/>
      <c r="W711" s="170"/>
      <c r="X711" s="170"/>
      <c r="Y711" s="170"/>
      <c r="Z711" s="170"/>
      <c r="AA711" s="170"/>
      <c r="AB711" s="170"/>
      <c r="AC711" s="170"/>
      <c r="AD711" s="170"/>
      <c r="AE711" s="170"/>
      <c r="AF711" s="170"/>
      <c r="AG711" s="170"/>
      <c r="AH711" s="170"/>
      <c r="AI711" s="170"/>
      <c r="AJ711" s="170"/>
      <c r="AK711" s="170"/>
      <c r="AL711" s="170"/>
      <c r="AM711" s="170"/>
      <c r="AN711" s="170"/>
      <c r="AO711" s="170"/>
      <c r="AP711" s="170"/>
      <c r="AQ711" s="170"/>
      <c r="AR711" s="170"/>
      <c r="AS711" s="170"/>
      <c r="AT711" s="170"/>
      <c r="AU711" s="170"/>
      <c r="AV711" s="170"/>
      <c r="AW711" s="170"/>
      <c r="AX711" s="170"/>
      <c r="AY711" s="170"/>
      <c r="AZ711" s="170"/>
      <c r="BA711" s="170"/>
      <c r="BB711" s="170"/>
      <c r="BC711" s="170"/>
      <c r="BD711" s="170"/>
      <c r="BE711" s="170"/>
      <c r="BF711" s="170"/>
      <c r="BG711" s="170"/>
      <c r="BH711" s="170"/>
      <c r="BI711" s="170"/>
      <c r="BJ711" s="170"/>
      <c r="BK711" s="170"/>
      <c r="BL711" s="170"/>
      <c r="BM711" s="170"/>
      <c r="BN711" s="170"/>
      <c r="BO711" s="170"/>
      <c r="BP711" s="170"/>
      <c r="BQ711" s="170"/>
      <c r="BR711" s="170"/>
      <c r="BS711" s="170"/>
      <c r="BT711" s="170"/>
      <c r="BU711" s="170"/>
      <c r="BV711" s="170"/>
      <c r="BW711" s="170"/>
      <c r="BX711" s="170"/>
      <c r="BY711" s="170"/>
      <c r="BZ711" s="170"/>
      <c r="CA711" s="170"/>
      <c r="CB711" s="170"/>
      <c r="CC711" s="170"/>
      <c r="CD711" s="170"/>
      <c r="CE711" s="170"/>
      <c r="CF711" s="170"/>
      <c r="CG711" s="170"/>
      <c r="CH711" s="170"/>
      <c r="CI711" s="170"/>
      <c r="CJ711" s="170"/>
      <c r="CK711" s="170"/>
    </row>
    <row r="712" spans="2:89" x14ac:dyDescent="0.35">
      <c r="B712" s="171" t="s">
        <v>461</v>
      </c>
      <c r="E712" s="8"/>
      <c r="H712" s="170"/>
      <c r="I712" s="172"/>
      <c r="J712" s="172"/>
      <c r="K712" s="193"/>
      <c r="L712" s="193"/>
      <c r="M712" s="193"/>
      <c r="N712" s="193"/>
      <c r="O712" s="193"/>
      <c r="P712" s="193"/>
      <c r="R712" s="194"/>
      <c r="S712" s="195" t="str">
        <f t="shared" ref="S712:AX712" si="677">S$20</f>
        <v>S$16</v>
      </c>
      <c r="T712" s="195" t="str">
        <f t="shared" si="677"/>
        <v>T$16</v>
      </c>
      <c r="U712" s="195" t="str">
        <f t="shared" si="677"/>
        <v>U$16</v>
      </c>
      <c r="V712" s="195" t="str">
        <f t="shared" si="677"/>
        <v>V$16</v>
      </c>
      <c r="W712" s="195" t="str">
        <f t="shared" si="677"/>
        <v>W$16</v>
      </c>
      <c r="X712" s="195" t="str">
        <f t="shared" si="677"/>
        <v>X$16</v>
      </c>
      <c r="Y712" s="195" t="str">
        <f t="shared" si="677"/>
        <v>Y$16</v>
      </c>
      <c r="Z712" s="195" t="str">
        <f t="shared" si="677"/>
        <v>Z$16</v>
      </c>
      <c r="AA712" s="195" t="str">
        <f t="shared" si="677"/>
        <v>AA$16</v>
      </c>
      <c r="AB712" s="195" t="str">
        <f t="shared" si="677"/>
        <v>AB$16</v>
      </c>
      <c r="AC712" s="195" t="str">
        <f t="shared" si="677"/>
        <v>AC$16</v>
      </c>
      <c r="AD712" s="195" t="str">
        <f t="shared" si="677"/>
        <v>AD$16</v>
      </c>
      <c r="AE712" s="195" t="str">
        <f t="shared" si="677"/>
        <v>AE$16</v>
      </c>
      <c r="AF712" s="195" t="str">
        <f t="shared" si="677"/>
        <v>AF$16</v>
      </c>
      <c r="AG712" s="195" t="str">
        <f t="shared" si="677"/>
        <v>AG$16</v>
      </c>
      <c r="AH712" s="195" t="str">
        <f t="shared" si="677"/>
        <v>AH$16</v>
      </c>
      <c r="AI712" s="195" t="str">
        <f t="shared" si="677"/>
        <v>AI$16</v>
      </c>
      <c r="AJ712" s="195" t="str">
        <f t="shared" si="677"/>
        <v>AJ$16</v>
      </c>
      <c r="AK712" s="195" t="str">
        <f t="shared" si="677"/>
        <v>AK$16</v>
      </c>
      <c r="AL712" s="195" t="str">
        <f t="shared" si="677"/>
        <v>AL$16</v>
      </c>
      <c r="AM712" s="195" t="str">
        <f t="shared" si="677"/>
        <v>AM$16</v>
      </c>
      <c r="AN712" s="195" t="str">
        <f t="shared" si="677"/>
        <v>AN$16</v>
      </c>
      <c r="AO712" s="195" t="str">
        <f t="shared" si="677"/>
        <v>AO$16</v>
      </c>
      <c r="AP712" s="195" t="str">
        <f t="shared" si="677"/>
        <v>AP$16</v>
      </c>
      <c r="AQ712" s="195" t="str">
        <f t="shared" si="677"/>
        <v>AQ$16</v>
      </c>
      <c r="AR712" s="195" t="str">
        <f t="shared" si="677"/>
        <v>AR$16</v>
      </c>
      <c r="AS712" s="195" t="str">
        <f t="shared" si="677"/>
        <v>AS$16</v>
      </c>
      <c r="AT712" s="195" t="str">
        <f t="shared" si="677"/>
        <v>AT$16</v>
      </c>
      <c r="AU712" s="195" t="str">
        <f t="shared" si="677"/>
        <v>AU$16</v>
      </c>
      <c r="AV712" s="195" t="str">
        <f t="shared" si="677"/>
        <v>AV$16</v>
      </c>
      <c r="AW712" s="195" t="str">
        <f t="shared" si="677"/>
        <v>AW$16</v>
      </c>
      <c r="AX712" s="195" t="str">
        <f t="shared" si="677"/>
        <v>AX$16</v>
      </c>
      <c r="AY712" s="195" t="str">
        <f t="shared" ref="AY712:CD712" si="678">AY$20</f>
        <v>AY$16</v>
      </c>
      <c r="AZ712" s="195" t="str">
        <f t="shared" si="678"/>
        <v>AZ$16</v>
      </c>
      <c r="BA712" s="195" t="str">
        <f t="shared" si="678"/>
        <v>BA$16</v>
      </c>
      <c r="BB712" s="195" t="str">
        <f t="shared" si="678"/>
        <v>BB$16</v>
      </c>
      <c r="BC712" s="195" t="str">
        <f t="shared" si="678"/>
        <v>BC$16</v>
      </c>
      <c r="BD712" s="195" t="str">
        <f t="shared" si="678"/>
        <v>BD$16</v>
      </c>
      <c r="BE712" s="195" t="str">
        <f t="shared" si="678"/>
        <v>BE$16</v>
      </c>
      <c r="BF712" s="195" t="str">
        <f t="shared" si="678"/>
        <v>BF$16</v>
      </c>
      <c r="BG712" s="195" t="str">
        <f t="shared" si="678"/>
        <v>BG$16</v>
      </c>
      <c r="BH712" s="195" t="str">
        <f t="shared" si="678"/>
        <v>BH$16</v>
      </c>
      <c r="BI712" s="195" t="str">
        <f t="shared" si="678"/>
        <v>BI$16</v>
      </c>
      <c r="BJ712" s="195" t="str">
        <f t="shared" si="678"/>
        <v>BJ$16</v>
      </c>
      <c r="BK712" s="195" t="str">
        <f t="shared" si="678"/>
        <v>BK$16</v>
      </c>
      <c r="BL712" s="195" t="str">
        <f t="shared" si="678"/>
        <v>BL$16</v>
      </c>
      <c r="BM712" s="195" t="str">
        <f t="shared" si="678"/>
        <v>BM$16</v>
      </c>
      <c r="BN712" s="195" t="str">
        <f t="shared" si="678"/>
        <v>BN$16</v>
      </c>
      <c r="BO712" s="195" t="str">
        <f t="shared" si="678"/>
        <v>BO$16</v>
      </c>
      <c r="BP712" s="195" t="str">
        <f t="shared" si="678"/>
        <v>BP$16</v>
      </c>
      <c r="BQ712" s="195" t="str">
        <f t="shared" si="678"/>
        <v>BQ$16</v>
      </c>
      <c r="BR712" s="195" t="str">
        <f t="shared" si="678"/>
        <v>BR$16</v>
      </c>
      <c r="BS712" s="195" t="str">
        <f t="shared" si="678"/>
        <v>BS$16</v>
      </c>
      <c r="BT712" s="195" t="str">
        <f t="shared" si="678"/>
        <v>BT$16</v>
      </c>
      <c r="BU712" s="195" t="str">
        <f t="shared" si="678"/>
        <v>BU$16</v>
      </c>
      <c r="BV712" s="195" t="str">
        <f t="shared" si="678"/>
        <v>BV$16</v>
      </c>
      <c r="BW712" s="195" t="str">
        <f t="shared" si="678"/>
        <v>BW$16</v>
      </c>
      <c r="BX712" s="195" t="str">
        <f t="shared" si="678"/>
        <v>BX$16</v>
      </c>
      <c r="BY712" s="195" t="str">
        <f t="shared" si="678"/>
        <v>BY$16</v>
      </c>
      <c r="BZ712" s="195" t="str">
        <f t="shared" si="678"/>
        <v>BZ$16</v>
      </c>
      <c r="CA712" s="195" t="str">
        <f t="shared" si="678"/>
        <v>CA$16</v>
      </c>
      <c r="CB712" s="195" t="str">
        <f t="shared" si="678"/>
        <v>CB$16</v>
      </c>
      <c r="CC712" s="195" t="str">
        <f t="shared" si="678"/>
        <v>CC$16</v>
      </c>
      <c r="CD712" s="195" t="str">
        <f t="shared" si="678"/>
        <v>CD$16</v>
      </c>
      <c r="CE712" s="195" t="str">
        <f t="shared" ref="CE712:CK712" si="679">CE$20</f>
        <v>CE$16</v>
      </c>
      <c r="CF712" s="195" t="str">
        <f t="shared" si="679"/>
        <v>CF$16</v>
      </c>
      <c r="CG712" s="195" t="str">
        <f t="shared" si="679"/>
        <v>CG$16</v>
      </c>
      <c r="CH712" s="195" t="str">
        <f t="shared" si="679"/>
        <v>CH$16</v>
      </c>
      <c r="CI712" s="195" t="str">
        <f t="shared" si="679"/>
        <v>CI$16</v>
      </c>
      <c r="CJ712" s="195" t="str">
        <f t="shared" si="679"/>
        <v>CJ$16</v>
      </c>
      <c r="CK712" s="195" t="str">
        <f t="shared" si="679"/>
        <v>CK$16</v>
      </c>
    </row>
    <row r="713" spans="2:89" x14ac:dyDescent="0.35">
      <c r="B713" s="171" t="s">
        <v>462</v>
      </c>
      <c r="E713" s="8"/>
      <c r="H713" s="196"/>
      <c r="I713" s="197"/>
      <c r="J713" s="197"/>
      <c r="K713" s="198"/>
      <c r="L713" s="198"/>
      <c r="M713" s="198"/>
      <c r="N713" s="198"/>
      <c r="O713" s="198"/>
      <c r="P713" s="198"/>
      <c r="R713" s="198"/>
      <c r="S713" s="195" t="str">
        <f t="shared" ref="S713:AX713" si="680">S$21</f>
        <v>S$17</v>
      </c>
      <c r="T713" s="195" t="str">
        <f t="shared" si="680"/>
        <v>T$17</v>
      </c>
      <c r="U713" s="195" t="str">
        <f t="shared" si="680"/>
        <v>U$17</v>
      </c>
      <c r="V713" s="195" t="str">
        <f t="shared" si="680"/>
        <v>V$17</v>
      </c>
      <c r="W713" s="195" t="str">
        <f t="shared" si="680"/>
        <v>W$17</v>
      </c>
      <c r="X713" s="195" t="str">
        <f t="shared" si="680"/>
        <v>X$17</v>
      </c>
      <c r="Y713" s="195" t="str">
        <f t="shared" si="680"/>
        <v>Y$17</v>
      </c>
      <c r="Z713" s="195" t="str">
        <f t="shared" si="680"/>
        <v>Z$17</v>
      </c>
      <c r="AA713" s="195" t="str">
        <f t="shared" si="680"/>
        <v>AA$17</v>
      </c>
      <c r="AB713" s="195" t="str">
        <f t="shared" si="680"/>
        <v>AB$17</v>
      </c>
      <c r="AC713" s="195" t="str">
        <f t="shared" si="680"/>
        <v>AC$17</v>
      </c>
      <c r="AD713" s="195" t="str">
        <f t="shared" si="680"/>
        <v>AD$17</v>
      </c>
      <c r="AE713" s="195" t="str">
        <f t="shared" si="680"/>
        <v>AE$17</v>
      </c>
      <c r="AF713" s="195" t="str">
        <f t="shared" si="680"/>
        <v>AF$17</v>
      </c>
      <c r="AG713" s="195" t="str">
        <f t="shared" si="680"/>
        <v>AG$17</v>
      </c>
      <c r="AH713" s="195" t="str">
        <f t="shared" si="680"/>
        <v>AH$17</v>
      </c>
      <c r="AI713" s="195" t="str">
        <f t="shared" si="680"/>
        <v>AI$17</v>
      </c>
      <c r="AJ713" s="195" t="str">
        <f t="shared" si="680"/>
        <v>AJ$17</v>
      </c>
      <c r="AK713" s="195" t="str">
        <f t="shared" si="680"/>
        <v>AK$17</v>
      </c>
      <c r="AL713" s="195" t="str">
        <f t="shared" si="680"/>
        <v>AL$17</v>
      </c>
      <c r="AM713" s="195" t="str">
        <f t="shared" si="680"/>
        <v>AM$17</v>
      </c>
      <c r="AN713" s="195" t="str">
        <f t="shared" si="680"/>
        <v>AN$17</v>
      </c>
      <c r="AO713" s="195" t="str">
        <f t="shared" si="680"/>
        <v>AO$17</v>
      </c>
      <c r="AP713" s="195" t="str">
        <f t="shared" si="680"/>
        <v>AP$17</v>
      </c>
      <c r="AQ713" s="195" t="str">
        <f t="shared" si="680"/>
        <v>AQ$17</v>
      </c>
      <c r="AR713" s="195" t="str">
        <f t="shared" si="680"/>
        <v>AR$17</v>
      </c>
      <c r="AS713" s="195" t="str">
        <f t="shared" si="680"/>
        <v>AS$17</v>
      </c>
      <c r="AT713" s="195" t="str">
        <f t="shared" si="680"/>
        <v>AT$17</v>
      </c>
      <c r="AU713" s="195" t="str">
        <f t="shared" si="680"/>
        <v>AU$17</v>
      </c>
      <c r="AV713" s="195" t="str">
        <f t="shared" si="680"/>
        <v>AV$17</v>
      </c>
      <c r="AW713" s="195" t="str">
        <f t="shared" si="680"/>
        <v>AW$17</v>
      </c>
      <c r="AX713" s="195" t="str">
        <f t="shared" si="680"/>
        <v>AX$17</v>
      </c>
      <c r="AY713" s="195" t="str">
        <f t="shared" ref="AY713:CD713" si="681">AY$21</f>
        <v>AY$17</v>
      </c>
      <c r="AZ713" s="195" t="str">
        <f t="shared" si="681"/>
        <v>AZ$17</v>
      </c>
      <c r="BA713" s="195" t="str">
        <f t="shared" si="681"/>
        <v>BA$17</v>
      </c>
      <c r="BB713" s="195" t="str">
        <f t="shared" si="681"/>
        <v>BB$17</v>
      </c>
      <c r="BC713" s="195" t="str">
        <f t="shared" si="681"/>
        <v>BC$17</v>
      </c>
      <c r="BD713" s="195" t="str">
        <f t="shared" si="681"/>
        <v>BD$17</v>
      </c>
      <c r="BE713" s="195" t="str">
        <f t="shared" si="681"/>
        <v>BE$17</v>
      </c>
      <c r="BF713" s="195" t="str">
        <f t="shared" si="681"/>
        <v>BF$17</v>
      </c>
      <c r="BG713" s="195" t="str">
        <f t="shared" si="681"/>
        <v>BG$17</v>
      </c>
      <c r="BH713" s="195" t="str">
        <f t="shared" si="681"/>
        <v>BH$17</v>
      </c>
      <c r="BI713" s="195" t="str">
        <f t="shared" si="681"/>
        <v>BI$17</v>
      </c>
      <c r="BJ713" s="195" t="str">
        <f t="shared" si="681"/>
        <v>BJ$17</v>
      </c>
      <c r="BK713" s="195" t="str">
        <f t="shared" si="681"/>
        <v>BK$17</v>
      </c>
      <c r="BL713" s="195" t="str">
        <f t="shared" si="681"/>
        <v>BL$17</v>
      </c>
      <c r="BM713" s="195" t="str">
        <f t="shared" si="681"/>
        <v>BM$17</v>
      </c>
      <c r="BN713" s="195" t="str">
        <f t="shared" si="681"/>
        <v>BN$17</v>
      </c>
      <c r="BO713" s="195" t="str">
        <f t="shared" si="681"/>
        <v>BO$17</v>
      </c>
      <c r="BP713" s="195" t="str">
        <f t="shared" si="681"/>
        <v>BP$17</v>
      </c>
      <c r="BQ713" s="195" t="str">
        <f t="shared" si="681"/>
        <v>BQ$17</v>
      </c>
      <c r="BR713" s="195" t="str">
        <f t="shared" si="681"/>
        <v>BR$17</v>
      </c>
      <c r="BS713" s="195" t="str">
        <f t="shared" si="681"/>
        <v>BS$17</v>
      </c>
      <c r="BT713" s="195" t="str">
        <f t="shared" si="681"/>
        <v>BT$17</v>
      </c>
      <c r="BU713" s="195" t="str">
        <f t="shared" si="681"/>
        <v>BU$17</v>
      </c>
      <c r="BV713" s="195" t="str">
        <f t="shared" si="681"/>
        <v>BV$17</v>
      </c>
      <c r="BW713" s="195" t="str">
        <f t="shared" si="681"/>
        <v>BW$17</v>
      </c>
      <c r="BX713" s="195" t="str">
        <f t="shared" si="681"/>
        <v>BX$17</v>
      </c>
      <c r="BY713" s="195" t="str">
        <f t="shared" si="681"/>
        <v>BY$17</v>
      </c>
      <c r="BZ713" s="195" t="str">
        <f t="shared" si="681"/>
        <v>BZ$17</v>
      </c>
      <c r="CA713" s="195" t="str">
        <f t="shared" si="681"/>
        <v>CA$17</v>
      </c>
      <c r="CB713" s="195" t="str">
        <f t="shared" si="681"/>
        <v>CB$17</v>
      </c>
      <c r="CC713" s="195" t="str">
        <f t="shared" si="681"/>
        <v>CC$17</v>
      </c>
      <c r="CD713" s="195" t="str">
        <f t="shared" si="681"/>
        <v>CD$17</v>
      </c>
      <c r="CE713" s="195" t="str">
        <f t="shared" ref="CE713:CK713" si="682">CE$21</f>
        <v>CE$17</v>
      </c>
      <c r="CF713" s="195" t="str">
        <f t="shared" si="682"/>
        <v>CF$17</v>
      </c>
      <c r="CG713" s="195" t="str">
        <f t="shared" si="682"/>
        <v>CG$17</v>
      </c>
      <c r="CH713" s="195" t="str">
        <f t="shared" si="682"/>
        <v>CH$17</v>
      </c>
      <c r="CI713" s="195" t="str">
        <f t="shared" si="682"/>
        <v>CI$17</v>
      </c>
      <c r="CJ713" s="195" t="str">
        <f t="shared" si="682"/>
        <v>CJ$17</v>
      </c>
      <c r="CK713" s="195" t="str">
        <f t="shared" si="682"/>
        <v>CK$17</v>
      </c>
    </row>
    <row r="714" spans="2:89" x14ac:dyDescent="0.35">
      <c r="B714" s="171" t="s">
        <v>491</v>
      </c>
      <c r="E714" s="8"/>
      <c r="H714" s="196"/>
      <c r="I714" s="197"/>
      <c r="J714" s="197"/>
      <c r="K714" s="198"/>
      <c r="L714" s="198"/>
      <c r="M714" s="198"/>
      <c r="N714" s="198"/>
      <c r="O714" s="198"/>
      <c r="P714" s="198"/>
      <c r="R714" s="198"/>
      <c r="S714" s="186"/>
      <c r="T714" s="186"/>
      <c r="U714" s="186"/>
      <c r="V714" s="186"/>
      <c r="W714" s="186"/>
      <c r="X714" s="186"/>
      <c r="Y714" s="186"/>
      <c r="Z714" s="186"/>
      <c r="AA714" s="186"/>
      <c r="AB714" s="186"/>
      <c r="AC714" s="186"/>
      <c r="AD714" s="186"/>
      <c r="AE714" s="186"/>
      <c r="AF714" s="186"/>
      <c r="AG714" s="186"/>
      <c r="AH714" s="186"/>
      <c r="AI714" s="186"/>
      <c r="AJ714" s="186"/>
      <c r="AK714" s="186"/>
      <c r="AL714" s="186"/>
      <c r="AM714" s="186"/>
      <c r="AN714" s="186"/>
      <c r="AO714" s="186"/>
      <c r="AP714" s="186"/>
      <c r="AQ714" s="186"/>
      <c r="AR714" s="186"/>
      <c r="AS714" s="186"/>
      <c r="AT714" s="186"/>
      <c r="AU714" s="186"/>
      <c r="AV714" s="186"/>
      <c r="AW714" s="186"/>
      <c r="AX714" s="186"/>
      <c r="AY714" s="186"/>
      <c r="AZ714" s="186"/>
      <c r="BA714" s="186"/>
      <c r="BB714" s="186"/>
      <c r="BC714" s="186"/>
      <c r="BD714" s="186"/>
      <c r="BE714" s="186"/>
      <c r="BF714" s="186"/>
      <c r="BG714" s="186"/>
      <c r="BH714" s="186"/>
      <c r="BI714" s="186"/>
      <c r="BJ714" s="186"/>
      <c r="BK714" s="186"/>
      <c r="BL714" s="186"/>
      <c r="BM714" s="186"/>
      <c r="BN714" s="186"/>
      <c r="BO714" s="186"/>
      <c r="BP714" s="186"/>
      <c r="BQ714" s="186"/>
      <c r="BR714" s="186"/>
      <c r="BS714" s="186"/>
      <c r="BT714" s="186"/>
      <c r="BU714" s="186"/>
      <c r="BV714" s="186"/>
      <c r="BW714" s="186"/>
      <c r="BX714" s="186"/>
      <c r="BY714" s="186"/>
      <c r="BZ714" s="186"/>
      <c r="CA714" s="186"/>
      <c r="CB714" s="186"/>
      <c r="CC714" s="186"/>
      <c r="CD714" s="186"/>
      <c r="CE714" s="186"/>
      <c r="CF714" s="186"/>
      <c r="CG714" s="186"/>
      <c r="CH714" s="186"/>
      <c r="CI714" s="186"/>
      <c r="CJ714" s="186"/>
      <c r="CK714" s="186"/>
    </row>
    <row r="715" spans="2:89" x14ac:dyDescent="0.35">
      <c r="B715" s="171" t="s">
        <v>505</v>
      </c>
      <c r="E715" s="8"/>
      <c r="H715" s="196"/>
      <c r="I715" s="197"/>
      <c r="J715" s="197"/>
      <c r="K715" s="198"/>
      <c r="L715" s="198"/>
      <c r="M715" s="198"/>
      <c r="N715" s="198"/>
      <c r="O715" s="198"/>
      <c r="P715" s="198"/>
      <c r="R715" s="198"/>
      <c r="S715" s="186"/>
      <c r="T715" s="186"/>
      <c r="U715" s="186"/>
      <c r="V715" s="186"/>
      <c r="W715" s="186"/>
      <c r="X715" s="186"/>
      <c r="Y715" s="186"/>
      <c r="Z715" s="186"/>
      <c r="AA715" s="186"/>
      <c r="AB715" s="186"/>
      <c r="AC715" s="186"/>
      <c r="AD715" s="186"/>
      <c r="AE715" s="186"/>
      <c r="AF715" s="186"/>
      <c r="AG715" s="186"/>
      <c r="AH715" s="186"/>
      <c r="AI715" s="186"/>
      <c r="AJ715" s="186"/>
      <c r="AK715" s="186"/>
      <c r="AL715" s="186"/>
      <c r="AM715" s="186"/>
      <c r="AN715" s="186"/>
      <c r="AO715" s="186"/>
      <c r="AP715" s="186"/>
      <c r="AQ715" s="186"/>
      <c r="AR715" s="186"/>
      <c r="AS715" s="186"/>
      <c r="AT715" s="186"/>
      <c r="AU715" s="186"/>
      <c r="AV715" s="186"/>
      <c r="AW715" s="186"/>
      <c r="AX715" s="186"/>
      <c r="AY715" s="186"/>
      <c r="AZ715" s="186"/>
      <c r="BA715" s="186"/>
      <c r="BB715" s="186"/>
      <c r="BC715" s="186"/>
      <c r="BD715" s="186"/>
      <c r="BE715" s="186"/>
      <c r="BF715" s="186"/>
      <c r="BG715" s="186"/>
      <c r="BH715" s="186"/>
      <c r="BI715" s="186"/>
      <c r="BJ715" s="186"/>
      <c r="BK715" s="186"/>
      <c r="BL715" s="186"/>
      <c r="BM715" s="186"/>
      <c r="BN715" s="186"/>
      <c r="BO715" s="186"/>
      <c r="BP715" s="186"/>
      <c r="BQ715" s="186"/>
      <c r="BR715" s="186"/>
      <c r="BS715" s="186"/>
      <c r="BT715" s="186"/>
      <c r="BU715" s="186"/>
      <c r="BV715" s="186"/>
      <c r="BW715" s="186"/>
      <c r="BX715" s="186"/>
      <c r="BY715" s="186"/>
      <c r="BZ715" s="186"/>
      <c r="CA715" s="186"/>
      <c r="CB715" s="186"/>
      <c r="CC715" s="186"/>
      <c r="CD715" s="186"/>
      <c r="CE715" s="186"/>
      <c r="CF715" s="186"/>
      <c r="CG715" s="186"/>
      <c r="CH715" s="186"/>
      <c r="CI715" s="186"/>
      <c r="CJ715" s="186"/>
      <c r="CK715" s="186"/>
    </row>
    <row r="716" spans="2:89" x14ac:dyDescent="0.35">
      <c r="B716" s="171" t="s">
        <v>463</v>
      </c>
      <c r="E716" s="8"/>
      <c r="H716" s="196"/>
      <c r="I716" s="197"/>
      <c r="J716" s="197"/>
      <c r="K716" s="198"/>
      <c r="L716" s="198"/>
      <c r="M716" s="198"/>
      <c r="N716" s="198"/>
      <c r="O716" s="198"/>
      <c r="P716" s="198"/>
      <c r="R716" s="198"/>
      <c r="S716" s="186" t="str">
        <f t="shared" ref="S716:AX716" si="683">S$22</f>
        <v>S$18</v>
      </c>
      <c r="T716" s="186" t="str">
        <f t="shared" si="683"/>
        <v>T$18</v>
      </c>
      <c r="U716" s="186" t="str">
        <f t="shared" si="683"/>
        <v>U$18</v>
      </c>
      <c r="V716" s="186" t="str">
        <f t="shared" si="683"/>
        <v>V$18</v>
      </c>
      <c r="W716" s="186" t="str">
        <f t="shared" si="683"/>
        <v>W$18</v>
      </c>
      <c r="X716" s="186" t="str">
        <f t="shared" si="683"/>
        <v>X$18</v>
      </c>
      <c r="Y716" s="186" t="str">
        <f t="shared" si="683"/>
        <v>Y$18</v>
      </c>
      <c r="Z716" s="186" t="str">
        <f t="shared" si="683"/>
        <v>Z$18</v>
      </c>
      <c r="AA716" s="186" t="str">
        <f t="shared" si="683"/>
        <v>AA$18</v>
      </c>
      <c r="AB716" s="186" t="str">
        <f t="shared" si="683"/>
        <v>AB$18</v>
      </c>
      <c r="AC716" s="186" t="str">
        <f t="shared" si="683"/>
        <v>AC$18</v>
      </c>
      <c r="AD716" s="186" t="str">
        <f t="shared" si="683"/>
        <v>AD$18</v>
      </c>
      <c r="AE716" s="186" t="str">
        <f t="shared" si="683"/>
        <v>AE$18</v>
      </c>
      <c r="AF716" s="186" t="str">
        <f t="shared" si="683"/>
        <v>AF$18</v>
      </c>
      <c r="AG716" s="186" t="str">
        <f t="shared" si="683"/>
        <v>AG$18</v>
      </c>
      <c r="AH716" s="186" t="str">
        <f t="shared" si="683"/>
        <v>AH$18</v>
      </c>
      <c r="AI716" s="186" t="str">
        <f t="shared" si="683"/>
        <v>AI$18</v>
      </c>
      <c r="AJ716" s="186" t="str">
        <f t="shared" si="683"/>
        <v>AJ$18</v>
      </c>
      <c r="AK716" s="186" t="str">
        <f t="shared" si="683"/>
        <v>AK$18</v>
      </c>
      <c r="AL716" s="186" t="str">
        <f t="shared" si="683"/>
        <v>AL$18</v>
      </c>
      <c r="AM716" s="186" t="str">
        <f t="shared" si="683"/>
        <v>AM$18</v>
      </c>
      <c r="AN716" s="186" t="str">
        <f t="shared" si="683"/>
        <v>AN$18</v>
      </c>
      <c r="AO716" s="186" t="str">
        <f t="shared" si="683"/>
        <v>AO$18</v>
      </c>
      <c r="AP716" s="186" t="str">
        <f t="shared" si="683"/>
        <v>AP$18</v>
      </c>
      <c r="AQ716" s="186" t="str">
        <f t="shared" si="683"/>
        <v>AQ$18</v>
      </c>
      <c r="AR716" s="186" t="str">
        <f t="shared" si="683"/>
        <v>AR$18</v>
      </c>
      <c r="AS716" s="186" t="str">
        <f t="shared" si="683"/>
        <v>AS$18</v>
      </c>
      <c r="AT716" s="186" t="str">
        <f t="shared" si="683"/>
        <v>AT$18</v>
      </c>
      <c r="AU716" s="186" t="str">
        <f t="shared" si="683"/>
        <v>AU$18</v>
      </c>
      <c r="AV716" s="186" t="str">
        <f t="shared" si="683"/>
        <v>AV$18</v>
      </c>
      <c r="AW716" s="186" t="str">
        <f t="shared" si="683"/>
        <v>AW$18</v>
      </c>
      <c r="AX716" s="186" t="str">
        <f t="shared" si="683"/>
        <v>AX$18</v>
      </c>
      <c r="AY716" s="186" t="str">
        <f t="shared" ref="AY716:CD716" si="684">AY$22</f>
        <v>AY$18</v>
      </c>
      <c r="AZ716" s="186" t="str">
        <f t="shared" si="684"/>
        <v>AZ$18</v>
      </c>
      <c r="BA716" s="186" t="str">
        <f t="shared" si="684"/>
        <v>BA$18</v>
      </c>
      <c r="BB716" s="186" t="str">
        <f t="shared" si="684"/>
        <v>BB$18</v>
      </c>
      <c r="BC716" s="186" t="str">
        <f t="shared" si="684"/>
        <v>BC$18</v>
      </c>
      <c r="BD716" s="186" t="str">
        <f t="shared" si="684"/>
        <v>BD$18</v>
      </c>
      <c r="BE716" s="186" t="str">
        <f t="shared" si="684"/>
        <v>BE$18</v>
      </c>
      <c r="BF716" s="186" t="str">
        <f t="shared" si="684"/>
        <v>BF$18</v>
      </c>
      <c r="BG716" s="186" t="str">
        <f t="shared" si="684"/>
        <v>BG$18</v>
      </c>
      <c r="BH716" s="186" t="str">
        <f t="shared" si="684"/>
        <v>BH$18</v>
      </c>
      <c r="BI716" s="186" t="str">
        <f t="shared" si="684"/>
        <v>BI$18</v>
      </c>
      <c r="BJ716" s="186" t="str">
        <f t="shared" si="684"/>
        <v>BJ$18</v>
      </c>
      <c r="BK716" s="186" t="str">
        <f t="shared" si="684"/>
        <v>BK$18</v>
      </c>
      <c r="BL716" s="186" t="str">
        <f t="shared" si="684"/>
        <v>BL$18</v>
      </c>
      <c r="BM716" s="186" t="str">
        <f t="shared" si="684"/>
        <v>BM$18</v>
      </c>
      <c r="BN716" s="186" t="str">
        <f t="shared" si="684"/>
        <v>BN$18</v>
      </c>
      <c r="BO716" s="186" t="str">
        <f t="shared" si="684"/>
        <v>BO$18</v>
      </c>
      <c r="BP716" s="186" t="str">
        <f t="shared" si="684"/>
        <v>BP$18</v>
      </c>
      <c r="BQ716" s="186" t="str">
        <f t="shared" si="684"/>
        <v>BQ$18</v>
      </c>
      <c r="BR716" s="186" t="str">
        <f t="shared" si="684"/>
        <v>BR$18</v>
      </c>
      <c r="BS716" s="186" t="str">
        <f t="shared" si="684"/>
        <v>BS$18</v>
      </c>
      <c r="BT716" s="186" t="str">
        <f t="shared" si="684"/>
        <v>BT$18</v>
      </c>
      <c r="BU716" s="186" t="str">
        <f t="shared" si="684"/>
        <v>BU$18</v>
      </c>
      <c r="BV716" s="186" t="str">
        <f t="shared" si="684"/>
        <v>BV$18</v>
      </c>
      <c r="BW716" s="186" t="str">
        <f t="shared" si="684"/>
        <v>BW$18</v>
      </c>
      <c r="BX716" s="186" t="str">
        <f t="shared" si="684"/>
        <v>BX$18</v>
      </c>
      <c r="BY716" s="186" t="str">
        <f t="shared" si="684"/>
        <v>BY$18</v>
      </c>
      <c r="BZ716" s="186" t="str">
        <f t="shared" si="684"/>
        <v>BZ$18</v>
      </c>
      <c r="CA716" s="186" t="str">
        <f t="shared" si="684"/>
        <v>CA$18</v>
      </c>
      <c r="CB716" s="186" t="str">
        <f t="shared" si="684"/>
        <v>CB$18</v>
      </c>
      <c r="CC716" s="186" t="str">
        <f t="shared" si="684"/>
        <v>CC$18</v>
      </c>
      <c r="CD716" s="186" t="str">
        <f t="shared" si="684"/>
        <v>CD$18</v>
      </c>
      <c r="CE716" s="186" t="str">
        <f t="shared" ref="CE716:CK716" si="685">CE$22</f>
        <v>CE$18</v>
      </c>
      <c r="CF716" s="186" t="str">
        <f t="shared" si="685"/>
        <v>CF$18</v>
      </c>
      <c r="CG716" s="186" t="str">
        <f t="shared" si="685"/>
        <v>CG$18</v>
      </c>
      <c r="CH716" s="186" t="str">
        <f t="shared" si="685"/>
        <v>CH$18</v>
      </c>
      <c r="CI716" s="186" t="str">
        <f t="shared" si="685"/>
        <v>CI$18</v>
      </c>
      <c r="CJ716" s="186" t="str">
        <f t="shared" si="685"/>
        <v>CJ$18</v>
      </c>
      <c r="CK716" s="186" t="str">
        <f t="shared" si="685"/>
        <v>CK$18</v>
      </c>
    </row>
    <row r="717" spans="2:89" x14ac:dyDescent="0.35">
      <c r="B717" s="171" t="s">
        <v>464</v>
      </c>
      <c r="E717" s="8"/>
      <c r="H717" s="196"/>
      <c r="I717" s="197"/>
      <c r="J717" s="197"/>
      <c r="K717" s="198"/>
      <c r="L717" s="198"/>
      <c r="M717" s="198"/>
      <c r="N717" s="198"/>
      <c r="O717" s="198"/>
      <c r="P717" s="198"/>
      <c r="R717" s="198"/>
      <c r="S717" s="186" t="str">
        <f t="shared" ref="S717:AX717" si="686">S$23</f>
        <v>S$19</v>
      </c>
      <c r="T717" s="186" t="str">
        <f t="shared" si="686"/>
        <v>T$19</v>
      </c>
      <c r="U717" s="186" t="str">
        <f t="shared" si="686"/>
        <v>U$19</v>
      </c>
      <c r="V717" s="186" t="str">
        <f t="shared" si="686"/>
        <v>V$19</v>
      </c>
      <c r="W717" s="186" t="str">
        <f t="shared" si="686"/>
        <v>W$19</v>
      </c>
      <c r="X717" s="186" t="str">
        <f t="shared" si="686"/>
        <v>X$19</v>
      </c>
      <c r="Y717" s="186" t="str">
        <f t="shared" si="686"/>
        <v>Y$19</v>
      </c>
      <c r="Z717" s="186" t="str">
        <f t="shared" si="686"/>
        <v>Z$19</v>
      </c>
      <c r="AA717" s="186" t="str">
        <f t="shared" si="686"/>
        <v>AA$19</v>
      </c>
      <c r="AB717" s="186" t="str">
        <f t="shared" si="686"/>
        <v>AB$19</v>
      </c>
      <c r="AC717" s="186" t="str">
        <f t="shared" si="686"/>
        <v>AC$19</v>
      </c>
      <c r="AD717" s="186" t="str">
        <f t="shared" si="686"/>
        <v>AD$19</v>
      </c>
      <c r="AE717" s="186" t="str">
        <f t="shared" si="686"/>
        <v>AE$19</v>
      </c>
      <c r="AF717" s="186" t="str">
        <f t="shared" si="686"/>
        <v>AF$19</v>
      </c>
      <c r="AG717" s="186" t="str">
        <f t="shared" si="686"/>
        <v>AG$19</v>
      </c>
      <c r="AH717" s="186" t="str">
        <f t="shared" si="686"/>
        <v>AH$19</v>
      </c>
      <c r="AI717" s="186" t="str">
        <f t="shared" si="686"/>
        <v>AI$19</v>
      </c>
      <c r="AJ717" s="186" t="str">
        <f t="shared" si="686"/>
        <v>AJ$19</v>
      </c>
      <c r="AK717" s="186" t="str">
        <f t="shared" si="686"/>
        <v>AK$19</v>
      </c>
      <c r="AL717" s="186" t="str">
        <f t="shared" si="686"/>
        <v>AL$19</v>
      </c>
      <c r="AM717" s="186" t="str">
        <f t="shared" si="686"/>
        <v>AM$19</v>
      </c>
      <c r="AN717" s="186" t="str">
        <f t="shared" si="686"/>
        <v>AN$19</v>
      </c>
      <c r="AO717" s="186" t="str">
        <f t="shared" si="686"/>
        <v>AO$19</v>
      </c>
      <c r="AP717" s="186" t="str">
        <f t="shared" si="686"/>
        <v>AP$19</v>
      </c>
      <c r="AQ717" s="186" t="str">
        <f t="shared" si="686"/>
        <v>AQ$19</v>
      </c>
      <c r="AR717" s="186" t="str">
        <f t="shared" si="686"/>
        <v>AR$19</v>
      </c>
      <c r="AS717" s="186" t="str">
        <f t="shared" si="686"/>
        <v>AS$19</v>
      </c>
      <c r="AT717" s="186" t="str">
        <f t="shared" si="686"/>
        <v>AT$19</v>
      </c>
      <c r="AU717" s="186" t="str">
        <f t="shared" si="686"/>
        <v>AU$19</v>
      </c>
      <c r="AV717" s="186" t="str">
        <f t="shared" si="686"/>
        <v>AV$19</v>
      </c>
      <c r="AW717" s="186" t="str">
        <f t="shared" si="686"/>
        <v>AW$19</v>
      </c>
      <c r="AX717" s="186" t="str">
        <f t="shared" si="686"/>
        <v>AX$19</v>
      </c>
      <c r="AY717" s="186" t="str">
        <f t="shared" ref="AY717:CD717" si="687">AY$23</f>
        <v>AY$19</v>
      </c>
      <c r="AZ717" s="186" t="str">
        <f t="shared" si="687"/>
        <v>AZ$19</v>
      </c>
      <c r="BA717" s="186" t="str">
        <f t="shared" si="687"/>
        <v>BA$19</v>
      </c>
      <c r="BB717" s="186" t="str">
        <f t="shared" si="687"/>
        <v>BB$19</v>
      </c>
      <c r="BC717" s="186" t="str">
        <f t="shared" si="687"/>
        <v>BC$19</v>
      </c>
      <c r="BD717" s="186" t="str">
        <f t="shared" si="687"/>
        <v>BD$19</v>
      </c>
      <c r="BE717" s="186" t="str">
        <f t="shared" si="687"/>
        <v>BE$19</v>
      </c>
      <c r="BF717" s="186" t="str">
        <f t="shared" si="687"/>
        <v>BF$19</v>
      </c>
      <c r="BG717" s="186" t="str">
        <f t="shared" si="687"/>
        <v>BG$19</v>
      </c>
      <c r="BH717" s="186" t="str">
        <f t="shared" si="687"/>
        <v>BH$19</v>
      </c>
      <c r="BI717" s="186" t="str">
        <f t="shared" si="687"/>
        <v>BI$19</v>
      </c>
      <c r="BJ717" s="186" t="str">
        <f t="shared" si="687"/>
        <v>BJ$19</v>
      </c>
      <c r="BK717" s="186" t="str">
        <f t="shared" si="687"/>
        <v>BK$19</v>
      </c>
      <c r="BL717" s="186" t="str">
        <f t="shared" si="687"/>
        <v>BL$19</v>
      </c>
      <c r="BM717" s="186" t="str">
        <f t="shared" si="687"/>
        <v>BM$19</v>
      </c>
      <c r="BN717" s="186" t="str">
        <f t="shared" si="687"/>
        <v>BN$19</v>
      </c>
      <c r="BO717" s="186" t="str">
        <f t="shared" si="687"/>
        <v>BO$19</v>
      </c>
      <c r="BP717" s="186" t="str">
        <f t="shared" si="687"/>
        <v>BP$19</v>
      </c>
      <c r="BQ717" s="186" t="str">
        <f t="shared" si="687"/>
        <v>BQ$19</v>
      </c>
      <c r="BR717" s="186" t="str">
        <f t="shared" si="687"/>
        <v>BR$19</v>
      </c>
      <c r="BS717" s="186" t="str">
        <f t="shared" si="687"/>
        <v>BS$19</v>
      </c>
      <c r="BT717" s="186" t="str">
        <f t="shared" si="687"/>
        <v>BT$19</v>
      </c>
      <c r="BU717" s="186" t="str">
        <f t="shared" si="687"/>
        <v>BU$19</v>
      </c>
      <c r="BV717" s="186" t="str">
        <f t="shared" si="687"/>
        <v>BV$19</v>
      </c>
      <c r="BW717" s="186" t="str">
        <f t="shared" si="687"/>
        <v>BW$19</v>
      </c>
      <c r="BX717" s="186" t="str">
        <f t="shared" si="687"/>
        <v>BX$19</v>
      </c>
      <c r="BY717" s="186" t="str">
        <f t="shared" si="687"/>
        <v>BY$19</v>
      </c>
      <c r="BZ717" s="186" t="str">
        <f t="shared" si="687"/>
        <v>BZ$19</v>
      </c>
      <c r="CA717" s="186" t="str">
        <f t="shared" si="687"/>
        <v>CA$19</v>
      </c>
      <c r="CB717" s="186" t="str">
        <f t="shared" si="687"/>
        <v>CB$19</v>
      </c>
      <c r="CC717" s="186" t="str">
        <f t="shared" si="687"/>
        <v>CC$19</v>
      </c>
      <c r="CD717" s="186" t="str">
        <f t="shared" si="687"/>
        <v>CD$19</v>
      </c>
      <c r="CE717" s="186" t="str">
        <f t="shared" ref="CE717:CK717" si="688">CE$23</f>
        <v>CE$19</v>
      </c>
      <c r="CF717" s="186" t="str">
        <f t="shared" si="688"/>
        <v>CF$19</v>
      </c>
      <c r="CG717" s="186" t="str">
        <f t="shared" si="688"/>
        <v>CG$19</v>
      </c>
      <c r="CH717" s="186" t="str">
        <f t="shared" si="688"/>
        <v>CH$19</v>
      </c>
      <c r="CI717" s="186" t="str">
        <f t="shared" si="688"/>
        <v>CI$19</v>
      </c>
      <c r="CJ717" s="186" t="str">
        <f t="shared" si="688"/>
        <v>CJ$19</v>
      </c>
      <c r="CK717" s="186" t="str">
        <f t="shared" si="688"/>
        <v>CK$19</v>
      </c>
    </row>
    <row r="718" spans="2:89" x14ac:dyDescent="0.35">
      <c r="B718" s="70" t="s">
        <v>773</v>
      </c>
      <c r="C718" s="31"/>
      <c r="D718" t="s">
        <v>751</v>
      </c>
      <c r="E718" s="8" t="str">
        <f t="shared" ref="E718:E728" si="689">ROW()&amp;" "&amp;D718</f>
        <v>718 SUB-PR</v>
      </c>
      <c r="F718" t="s">
        <v>445</v>
      </c>
      <c r="G718" s="31" t="s">
        <v>81</v>
      </c>
      <c r="H718" s="48"/>
      <c r="I718" s="286"/>
      <c r="J718" s="286"/>
      <c r="K718" s="48"/>
      <c r="L718" s="48"/>
      <c r="M718" s="48"/>
      <c r="N718" s="48"/>
      <c r="O718" s="48"/>
      <c r="P718" s="48"/>
      <c r="R718" s="70"/>
      <c r="S718" s="287"/>
      <c r="T718" s="287"/>
      <c r="U718" s="287"/>
      <c r="V718" s="287"/>
      <c r="W718" s="287"/>
      <c r="X718" s="287"/>
      <c r="Y718" s="287"/>
      <c r="Z718" s="287"/>
      <c r="AA718" s="287"/>
      <c r="AB718" s="287"/>
      <c r="AC718" s="287"/>
      <c r="AD718" s="287"/>
      <c r="AE718" s="287"/>
      <c r="AF718" s="287"/>
      <c r="AG718" s="287"/>
      <c r="AH718" s="287"/>
      <c r="AI718" s="287"/>
      <c r="AJ718" s="287"/>
      <c r="AK718" s="287"/>
      <c r="AL718" s="287"/>
      <c r="AM718" s="287"/>
      <c r="AN718" s="287"/>
      <c r="AO718" s="287"/>
      <c r="AP718" s="287"/>
      <c r="AQ718" s="287"/>
      <c r="AR718" s="287"/>
      <c r="AS718" s="287"/>
      <c r="AT718" s="287"/>
      <c r="AU718" s="287"/>
      <c r="AV718" s="287"/>
      <c r="AW718" s="287"/>
      <c r="AX718" s="287"/>
      <c r="AY718" s="287"/>
      <c r="AZ718" s="287"/>
      <c r="BA718" s="287"/>
      <c r="BB718" s="287"/>
      <c r="BC718" s="287"/>
      <c r="BD718" s="287"/>
      <c r="BE718" s="287"/>
      <c r="BF718" s="287"/>
      <c r="BG718" s="287"/>
      <c r="BH718" s="287"/>
      <c r="BI718" s="287"/>
      <c r="BJ718" s="287"/>
      <c r="BK718" s="287"/>
      <c r="BL718" s="287"/>
      <c r="BM718" s="287"/>
      <c r="BN718" s="287"/>
      <c r="BO718" s="287"/>
      <c r="BP718" s="287"/>
      <c r="BQ718" s="287"/>
      <c r="BR718" s="287"/>
      <c r="BS718" s="287"/>
      <c r="BT718" s="287"/>
      <c r="BU718" s="287"/>
      <c r="BV718" s="287"/>
      <c r="BW718" s="287"/>
      <c r="BX718" s="287"/>
      <c r="BY718" s="287"/>
      <c r="BZ718" s="287"/>
      <c r="CA718" s="287"/>
      <c r="CB718" s="287"/>
      <c r="CC718" s="287"/>
      <c r="CD718" s="287"/>
      <c r="CE718" s="287"/>
      <c r="CF718" s="287"/>
      <c r="CG718" s="287"/>
      <c r="CH718" s="287"/>
      <c r="CI718" s="287"/>
      <c r="CJ718" s="287"/>
      <c r="CK718" s="287"/>
    </row>
    <row r="719" spans="2:89" x14ac:dyDescent="0.35">
      <c r="B719" s="13" t="str">
        <f>"Subscription Revenue - "&amp;B730</f>
        <v>Subscription Revenue - (Primary label)</v>
      </c>
      <c r="C719" s="31" t="s">
        <v>198</v>
      </c>
      <c r="D719" t="s">
        <v>751</v>
      </c>
      <c r="E719" s="8" t="str">
        <f>ROW()&amp;" "&amp;D719</f>
        <v>719 SUB-PR</v>
      </c>
      <c r="G719" s="31" t="s">
        <v>81</v>
      </c>
      <c r="H719" s="31"/>
      <c r="I719" s="73"/>
      <c r="J719" s="73"/>
      <c r="K719" s="31"/>
      <c r="L719" s="31"/>
      <c r="M719" s="31"/>
      <c r="N719" s="31"/>
      <c r="O719" s="31"/>
      <c r="P719" s="31"/>
      <c r="R719" s="67"/>
      <c r="S719" s="152"/>
      <c r="T719" s="152"/>
      <c r="U719" s="152"/>
      <c r="V719" s="152"/>
      <c r="W719" s="152"/>
      <c r="X719" s="152"/>
      <c r="Y719" s="152"/>
      <c r="Z719" s="152"/>
      <c r="AA719" s="152"/>
      <c r="AB719" s="152"/>
      <c r="AC719" s="152"/>
      <c r="AD719" s="152"/>
      <c r="AE719" s="152"/>
      <c r="AF719" s="152"/>
      <c r="AG719" s="152"/>
      <c r="AH719" s="152"/>
      <c r="AI719" s="152"/>
      <c r="AJ719" s="152"/>
      <c r="AK719" s="152"/>
      <c r="AL719" s="152"/>
      <c r="AM719" s="152"/>
      <c r="AN719" s="152"/>
      <c r="AO719" s="152"/>
      <c r="AP719" s="152"/>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52"/>
      <c r="BP719" s="152"/>
      <c r="BQ719" s="152"/>
      <c r="BR719" s="152"/>
      <c r="BS719" s="152"/>
      <c r="BT719" s="152"/>
      <c r="BU719" s="152"/>
      <c r="BV719" s="152"/>
      <c r="BW719" s="152"/>
      <c r="BX719" s="152"/>
      <c r="BY719" s="152"/>
      <c r="BZ719" s="152"/>
      <c r="CA719" s="152"/>
      <c r="CB719" s="152"/>
      <c r="CC719" s="152"/>
      <c r="CD719" s="152"/>
      <c r="CE719" s="152"/>
      <c r="CF719" s="152"/>
      <c r="CG719" s="152"/>
      <c r="CH719" s="152"/>
      <c r="CI719" s="152"/>
      <c r="CJ719" s="152"/>
      <c r="CK719" s="152"/>
    </row>
    <row r="720" spans="2:89" x14ac:dyDescent="0.35">
      <c r="B720" s="141" t="s">
        <v>414</v>
      </c>
      <c r="D720" t="s">
        <v>751</v>
      </c>
      <c r="E720" s="8" t="str">
        <f>ROW()&amp;" "&amp;D720</f>
        <v>720 SUB-PR</v>
      </c>
      <c r="G720" t="str">
        <f>E720</f>
        <v>720 SUB-PR</v>
      </c>
      <c r="H720" s="12"/>
      <c r="I720" s="60"/>
      <c r="J720" s="60"/>
      <c r="K720" s="18">
        <v>20</v>
      </c>
      <c r="L720" s="18">
        <v>20</v>
      </c>
      <c r="M720" s="18">
        <v>20</v>
      </c>
      <c r="N720" s="18">
        <v>20</v>
      </c>
      <c r="O720" s="18">
        <v>20</v>
      </c>
      <c r="P720" s="18">
        <v>20</v>
      </c>
      <c r="R720" s="19"/>
      <c r="S720" s="143" cm="1">
        <f t="array" ref="S720">INDEX($K:$P,ROW(),MATCH(S$3,$K$2:$P$2,0))</f>
        <v>20</v>
      </c>
      <c r="T720" s="143" cm="1">
        <f t="array" ref="T720">INDEX($K:$P,ROW(),MATCH(T$3,$K$2:$P$2,0))</f>
        <v>20</v>
      </c>
      <c r="U720" s="143" cm="1">
        <f t="array" ref="U720">INDEX($K:$P,ROW(),MATCH(U$3,$K$2:$P$2,0))</f>
        <v>20</v>
      </c>
      <c r="V720" s="143" cm="1">
        <f t="array" ref="V720">INDEX($K:$P,ROW(),MATCH(V$3,$K$2:$P$2,0))</f>
        <v>20</v>
      </c>
      <c r="W720" s="143" cm="1">
        <f t="array" ref="W720">INDEX($K:$P,ROW(),MATCH(W$3,$K$2:$P$2,0))</f>
        <v>20</v>
      </c>
      <c r="X720" s="143" cm="1">
        <f t="array" ref="X720">INDEX($K:$P,ROW(),MATCH(X$3,$K$2:$P$2,0))</f>
        <v>20</v>
      </c>
      <c r="Y720" s="143" cm="1">
        <f t="array" ref="Y720">INDEX($K:$P,ROW(),MATCH(Y$3,$K$2:$P$2,0))</f>
        <v>20</v>
      </c>
      <c r="Z720" s="143" cm="1">
        <f t="array" ref="Z720">INDEX($K:$P,ROW(),MATCH(Z$3,$K$2:$P$2,0))</f>
        <v>20</v>
      </c>
      <c r="AA720" s="143" cm="1">
        <f t="array" ref="AA720">INDEX($K:$P,ROW(),MATCH(AA$3,$K$2:$P$2,0))</f>
        <v>20</v>
      </c>
      <c r="AB720" s="143" cm="1">
        <f t="array" ref="AB720">INDEX($K:$P,ROW(),MATCH(AB$3,$K$2:$P$2,0))</f>
        <v>20</v>
      </c>
      <c r="AC720" s="143" cm="1">
        <f t="array" ref="AC720">INDEX($K:$P,ROW(),MATCH(AC$3,$K$2:$P$2,0))</f>
        <v>20</v>
      </c>
      <c r="AD720" s="143" cm="1">
        <f t="array" ref="AD720">INDEX($K:$P,ROW(),MATCH(AD$3,$K$2:$P$2,0))</f>
        <v>20</v>
      </c>
      <c r="AE720" s="143" cm="1">
        <f t="array" ref="AE720">INDEX($K:$P,ROW(),MATCH(AE$3,$K$2:$P$2,0))</f>
        <v>20</v>
      </c>
      <c r="AF720" s="143" cm="1">
        <f t="array" ref="AF720">INDEX($K:$P,ROW(),MATCH(AF$3,$K$2:$P$2,0))</f>
        <v>20</v>
      </c>
      <c r="AG720" s="143" cm="1">
        <f t="array" ref="AG720">INDEX($K:$P,ROW(),MATCH(AG$3,$K$2:$P$2,0))</f>
        <v>20</v>
      </c>
      <c r="AH720" s="143" cm="1">
        <f t="array" ref="AH720">INDEX($K:$P,ROW(),MATCH(AH$3,$K$2:$P$2,0))</f>
        <v>20</v>
      </c>
      <c r="AI720" s="143" cm="1">
        <f t="array" ref="AI720">INDEX($K:$P,ROW(),MATCH(AI$3,$K$2:$P$2,0))</f>
        <v>20</v>
      </c>
      <c r="AJ720" s="143" cm="1">
        <f t="array" ref="AJ720">INDEX($K:$P,ROW(),MATCH(AJ$3,$K$2:$P$2,0))</f>
        <v>20</v>
      </c>
      <c r="AK720" s="143" cm="1">
        <f t="array" ref="AK720">INDEX($K:$P,ROW(),MATCH(AK$3,$K$2:$P$2,0))</f>
        <v>20</v>
      </c>
      <c r="AL720" s="143" cm="1">
        <f t="array" ref="AL720">INDEX($K:$P,ROW(),MATCH(AL$3,$K$2:$P$2,0))</f>
        <v>20</v>
      </c>
      <c r="AM720" s="143" cm="1">
        <f t="array" ref="AM720">INDEX($K:$P,ROW(),MATCH(AM$3,$K$2:$P$2,0))</f>
        <v>20</v>
      </c>
      <c r="AN720" s="143" cm="1">
        <f t="array" ref="AN720">INDEX($K:$P,ROW(),MATCH(AN$3,$K$2:$P$2,0))</f>
        <v>20</v>
      </c>
      <c r="AO720" s="143" cm="1">
        <f t="array" ref="AO720">INDEX($K:$P,ROW(),MATCH(AO$3,$K$2:$P$2,0))</f>
        <v>20</v>
      </c>
      <c r="AP720" s="143" cm="1">
        <f t="array" ref="AP720">INDEX($K:$P,ROW(),MATCH(AP$3,$K$2:$P$2,0))</f>
        <v>20</v>
      </c>
      <c r="AQ720" s="143" cm="1">
        <f t="array" ref="AQ720">INDEX($K:$P,ROW(),MATCH(AQ$3,$K$2:$P$2,0))</f>
        <v>20</v>
      </c>
      <c r="AR720" s="143" cm="1">
        <f t="array" ref="AR720">INDEX($K:$P,ROW(),MATCH(AR$3,$K$2:$P$2,0))</f>
        <v>20</v>
      </c>
      <c r="AS720" s="143" cm="1">
        <f t="array" ref="AS720">INDEX($K:$P,ROW(),MATCH(AS$3,$K$2:$P$2,0))</f>
        <v>20</v>
      </c>
      <c r="AT720" s="143" cm="1">
        <f t="array" ref="AT720">INDEX($K:$P,ROW(),MATCH(AT$3,$K$2:$P$2,0))</f>
        <v>20</v>
      </c>
      <c r="AU720" s="143" cm="1">
        <f t="array" ref="AU720">INDEX($K:$P,ROW(),MATCH(AU$3,$K$2:$P$2,0))</f>
        <v>20</v>
      </c>
      <c r="AV720" s="143" cm="1">
        <f t="array" ref="AV720">INDEX($K:$P,ROW(),MATCH(AV$3,$K$2:$P$2,0))</f>
        <v>20</v>
      </c>
      <c r="AW720" s="143" cm="1">
        <f t="array" ref="AW720">INDEX($K:$P,ROW(),MATCH(AW$3,$K$2:$P$2,0))</f>
        <v>20</v>
      </c>
      <c r="AX720" s="143" cm="1">
        <f t="array" ref="AX720">INDEX($K:$P,ROW(),MATCH(AX$3,$K$2:$P$2,0))</f>
        <v>20</v>
      </c>
      <c r="AY720" s="143" cm="1">
        <f t="array" ref="AY720">INDEX($K:$P,ROW(),MATCH(AY$3,$K$2:$P$2,0))</f>
        <v>20</v>
      </c>
      <c r="AZ720" s="143" cm="1">
        <f t="array" ref="AZ720">INDEX($K:$P,ROW(),MATCH(AZ$3,$K$2:$P$2,0))</f>
        <v>20</v>
      </c>
      <c r="BA720" s="143" cm="1">
        <f t="array" ref="BA720">INDEX($K:$P,ROW(),MATCH(BA$3,$K$2:$P$2,0))</f>
        <v>20</v>
      </c>
      <c r="BB720" s="143" cm="1">
        <f t="array" ref="BB720">INDEX($K:$P,ROW(),MATCH(BB$3,$K$2:$P$2,0))</f>
        <v>20</v>
      </c>
      <c r="BC720" s="143" cm="1">
        <f t="array" ref="BC720">INDEX($K:$P,ROW(),MATCH(BC$3,$K$2:$P$2,0))</f>
        <v>20</v>
      </c>
      <c r="BD720" s="143" cm="1">
        <f t="array" ref="BD720">INDEX($K:$P,ROW(),MATCH(BD$3,$K$2:$P$2,0))</f>
        <v>20</v>
      </c>
      <c r="BE720" s="143" cm="1">
        <f t="array" ref="BE720">INDEX($K:$P,ROW(),MATCH(BE$3,$K$2:$P$2,0))</f>
        <v>20</v>
      </c>
      <c r="BF720" s="143" cm="1">
        <f t="array" ref="BF720">INDEX($K:$P,ROW(),MATCH(BF$3,$K$2:$P$2,0))</f>
        <v>20</v>
      </c>
      <c r="BG720" s="143" cm="1">
        <f t="array" ref="BG720">INDEX($K:$P,ROW(),MATCH(BG$3,$K$2:$P$2,0))</f>
        <v>20</v>
      </c>
      <c r="BH720" s="143" cm="1">
        <f t="array" ref="BH720">INDEX($K:$P,ROW(),MATCH(BH$3,$K$2:$P$2,0))</f>
        <v>20</v>
      </c>
      <c r="BI720" s="143" cm="1">
        <f t="array" ref="BI720">INDEX($K:$P,ROW(),MATCH(BI$3,$K$2:$P$2,0))</f>
        <v>20</v>
      </c>
      <c r="BJ720" s="143" cm="1">
        <f t="array" ref="BJ720">INDEX($K:$P,ROW(),MATCH(BJ$3,$K$2:$P$2,0))</f>
        <v>20</v>
      </c>
      <c r="BK720" s="143" cm="1">
        <f t="array" ref="BK720">INDEX($K:$P,ROW(),MATCH(BK$3,$K$2:$P$2,0))</f>
        <v>20</v>
      </c>
      <c r="BL720" s="143" cm="1">
        <f t="array" ref="BL720">INDEX($K:$P,ROW(),MATCH(BL$3,$K$2:$P$2,0))</f>
        <v>20</v>
      </c>
      <c r="BM720" s="143" cm="1">
        <f t="array" ref="BM720">INDEX($K:$P,ROW(),MATCH(BM$3,$K$2:$P$2,0))</f>
        <v>20</v>
      </c>
      <c r="BN720" s="143" cm="1">
        <f t="array" ref="BN720">INDEX($K:$P,ROW(),MATCH(BN$3,$K$2:$P$2,0))</f>
        <v>20</v>
      </c>
      <c r="BO720" s="143" cm="1">
        <f t="array" ref="BO720">INDEX($K:$P,ROW(),MATCH(BO$3,$K$2:$P$2,0))</f>
        <v>20</v>
      </c>
      <c r="BP720" s="143" cm="1">
        <f t="array" ref="BP720">INDEX($K:$P,ROW(),MATCH(BP$3,$K$2:$P$2,0))</f>
        <v>20</v>
      </c>
      <c r="BQ720" s="143" cm="1">
        <f t="array" ref="BQ720">INDEX($K:$P,ROW(),MATCH(BQ$3,$K$2:$P$2,0))</f>
        <v>20</v>
      </c>
      <c r="BR720" s="143" cm="1">
        <f t="array" ref="BR720">INDEX($K:$P,ROW(),MATCH(BR$3,$K$2:$P$2,0))</f>
        <v>20</v>
      </c>
      <c r="BS720" s="143" cm="1">
        <f t="array" ref="BS720">INDEX($K:$P,ROW(),MATCH(BS$3,$K$2:$P$2,0))</f>
        <v>20</v>
      </c>
      <c r="BT720" s="143" cm="1">
        <f t="array" ref="BT720">INDEX($K:$P,ROW(),MATCH(BT$3,$K$2:$P$2,0))</f>
        <v>20</v>
      </c>
      <c r="BU720" s="143" cm="1">
        <f t="array" ref="BU720">INDEX($K:$P,ROW(),MATCH(BU$3,$K$2:$P$2,0))</f>
        <v>20</v>
      </c>
      <c r="BV720" s="143" cm="1">
        <f t="array" ref="BV720">INDEX($K:$P,ROW(),MATCH(BV$3,$K$2:$P$2,0))</f>
        <v>20</v>
      </c>
      <c r="BW720" s="143" cm="1">
        <f t="array" ref="BW720">INDEX($K:$P,ROW(),MATCH(BW$3,$K$2:$P$2,0))</f>
        <v>20</v>
      </c>
      <c r="BX720" s="143" cm="1">
        <f t="array" ref="BX720">INDEX($K:$P,ROW(),MATCH(BX$3,$K$2:$P$2,0))</f>
        <v>20</v>
      </c>
      <c r="BY720" s="143" cm="1">
        <f t="array" ref="BY720">INDEX($K:$P,ROW(),MATCH(BY$3,$K$2:$P$2,0))</f>
        <v>20</v>
      </c>
      <c r="BZ720" s="143" cm="1">
        <f t="array" ref="BZ720">INDEX($K:$P,ROW(),MATCH(BZ$3,$K$2:$P$2,0))</f>
        <v>20</v>
      </c>
      <c r="CA720" s="143" cm="1">
        <f t="array" ref="CA720">INDEX($K:$P,ROW(),MATCH(CA$3,$K$2:$P$2,0))</f>
        <v>20</v>
      </c>
      <c r="CB720" s="143" cm="1">
        <f t="array" ref="CB720">INDEX($K:$P,ROW(),MATCH(CB$3,$K$2:$P$2,0))</f>
        <v>20</v>
      </c>
      <c r="CC720" s="143" cm="1">
        <f t="array" ref="CC720">INDEX($K:$P,ROW(),MATCH(CC$3,$K$2:$P$2,0))</f>
        <v>20</v>
      </c>
      <c r="CD720" s="143" cm="1">
        <f t="array" ref="CD720">INDEX($K:$P,ROW(),MATCH(CD$3,$K$2:$P$2,0))</f>
        <v>20</v>
      </c>
      <c r="CE720" s="143" cm="1">
        <f t="array" ref="CE720">INDEX($K:$P,ROW(),MATCH(CE$3,$K$2:$P$2,0))</f>
        <v>20</v>
      </c>
      <c r="CF720" s="143" cm="1">
        <f t="array" ref="CF720">INDEX($K:$P,ROW(),MATCH(CF$3,$K$2:$P$2,0))</f>
        <v>20</v>
      </c>
      <c r="CG720" s="143" cm="1">
        <f t="array" ref="CG720">INDEX($K:$P,ROW(),MATCH(CG$3,$K$2:$P$2,0))</f>
        <v>20</v>
      </c>
      <c r="CH720" s="143" cm="1">
        <f t="array" ref="CH720">INDEX($K:$P,ROW(),MATCH(CH$3,$K$2:$P$2,0))</f>
        <v>20</v>
      </c>
      <c r="CI720" s="143" cm="1">
        <f t="array" ref="CI720">INDEX($K:$P,ROW(),MATCH(CI$3,$K$2:$P$2,0))</f>
        <v>20</v>
      </c>
      <c r="CJ720" s="143" cm="1">
        <f t="array" ref="CJ720">INDEX($K:$P,ROW(),MATCH(CJ$3,$K$2:$P$2,0))</f>
        <v>20</v>
      </c>
      <c r="CK720" s="143" cm="1">
        <f t="array" ref="CK720">INDEX($K:$P,ROW(),MATCH(CK$3,$K$2:$P$2,0))</f>
        <v>20</v>
      </c>
    </row>
    <row r="721" spans="2:89" x14ac:dyDescent="0.35">
      <c r="B721"/>
      <c r="D721" t="s">
        <v>751</v>
      </c>
      <c r="E721" s="8" t="str">
        <f t="shared" ref="E721" si="690">ROW()&amp;" "&amp;D721</f>
        <v>721 SUB-PR</v>
      </c>
      <c r="I721"/>
      <c r="J721"/>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row>
    <row r="722" spans="2:89" x14ac:dyDescent="0.35">
      <c r="B722" s="95" t="str">
        <f>B727&amp;":"</f>
        <v># of subscribers:</v>
      </c>
      <c r="C722" s="6"/>
      <c r="D722" t="s">
        <v>751</v>
      </c>
      <c r="E722" s="8" t="str">
        <f t="shared" si="689"/>
        <v>722 SUB-PR</v>
      </c>
      <c r="G722" s="6"/>
      <c r="H722" s="12"/>
      <c r="I722" s="60"/>
      <c r="J722" s="60"/>
      <c r="S722" s="72"/>
      <c r="T722" s="72"/>
      <c r="U722" s="72"/>
      <c r="V722" s="72"/>
      <c r="W722" s="72"/>
      <c r="X722" s="72"/>
      <c r="Y722" s="72"/>
      <c r="Z722" s="72"/>
      <c r="AA722" s="72"/>
      <c r="AB722" s="72"/>
      <c r="AC722" s="72"/>
      <c r="AD722" s="72"/>
      <c r="AE722" s="72"/>
      <c r="AF722" s="72"/>
      <c r="AG722" s="72"/>
      <c r="AH722" s="72"/>
      <c r="AI722" s="72"/>
      <c r="AJ722" s="72"/>
      <c r="AK722" s="72"/>
      <c r="AL722" s="72"/>
      <c r="AM722" s="72"/>
      <c r="AN722" s="72"/>
      <c r="AO722" s="72"/>
      <c r="AP722" s="72"/>
      <c r="AQ722" s="72"/>
      <c r="AR722" s="72"/>
      <c r="AS722" s="72"/>
      <c r="AT722" s="72"/>
      <c r="AU722" s="72"/>
      <c r="AV722" s="72"/>
      <c r="AW722" s="72"/>
      <c r="AX722" s="72"/>
      <c r="AY722" s="72"/>
      <c r="AZ722" s="72"/>
      <c r="BA722" s="72"/>
      <c r="BB722" s="72"/>
      <c r="BC722" s="72"/>
      <c r="BD722" s="72"/>
      <c r="BE722" s="72"/>
      <c r="BF722" s="72"/>
      <c r="BG722" s="72"/>
      <c r="BH722" s="72"/>
      <c r="BI722" s="72"/>
      <c r="BJ722" s="72"/>
      <c r="BK722" s="72"/>
      <c r="BL722" s="72"/>
      <c r="BM722" s="72"/>
      <c r="BN722" s="72"/>
      <c r="BO722" s="72"/>
      <c r="BP722" s="72"/>
      <c r="BQ722" s="72"/>
      <c r="BR722" s="72"/>
      <c r="BS722" s="72"/>
      <c r="BT722" s="72"/>
      <c r="BU722" s="72"/>
      <c r="BV722" s="72"/>
      <c r="BW722" s="72"/>
      <c r="BX722" s="72"/>
      <c r="BY722" s="72"/>
      <c r="BZ722" s="72"/>
      <c r="CA722" s="72"/>
      <c r="CB722" s="72"/>
      <c r="CC722" s="72"/>
      <c r="CD722" s="72"/>
      <c r="CE722" s="72"/>
      <c r="CF722" s="72"/>
      <c r="CG722" s="72"/>
      <c r="CH722" s="72"/>
      <c r="CI722" s="72"/>
      <c r="CJ722" s="72"/>
      <c r="CK722" s="72"/>
    </row>
    <row r="723" spans="2:89" x14ac:dyDescent="0.35">
      <c r="B723" s="154" t="s">
        <v>71</v>
      </c>
      <c r="C723" s="6"/>
      <c r="D723" t="s">
        <v>751</v>
      </c>
      <c r="E723" s="8" t="str">
        <f t="shared" si="689"/>
        <v>723 SUB-PR</v>
      </c>
      <c r="G723" s="6"/>
      <c r="K723" s="15">
        <f>SUMIF($4:$4,K$2-1,723:723)</f>
        <v>0</v>
      </c>
      <c r="L723" s="15">
        <f ca="1">K727</f>
        <v>500</v>
      </c>
      <c r="M723" s="15">
        <f ca="1">L727</f>
        <v>500</v>
      </c>
      <c r="N723" s="15">
        <f ca="1">M727</f>
        <v>500</v>
      </c>
      <c r="O723" s="15">
        <f ca="1">N727</f>
        <v>500</v>
      </c>
      <c r="P723" s="15">
        <f ca="1">O727</f>
        <v>500</v>
      </c>
      <c r="R723" s="15"/>
      <c r="S723" s="76">
        <f t="shared" ref="S723:AY723" si="691">R727</f>
        <v>0</v>
      </c>
      <c r="T723" s="76">
        <f t="shared" ca="1" si="691"/>
        <v>500</v>
      </c>
      <c r="U723" s="76">
        <f t="shared" ca="1" si="691"/>
        <v>500</v>
      </c>
      <c r="V723" s="76">
        <f t="shared" ca="1" si="691"/>
        <v>500</v>
      </c>
      <c r="W723" s="76">
        <f t="shared" ca="1" si="691"/>
        <v>500</v>
      </c>
      <c r="X723" s="76">
        <f t="shared" ca="1" si="691"/>
        <v>500</v>
      </c>
      <c r="Y723" s="76">
        <f t="shared" ca="1" si="691"/>
        <v>500</v>
      </c>
      <c r="Z723" s="76">
        <f t="shared" ca="1" si="691"/>
        <v>500</v>
      </c>
      <c r="AA723" s="76">
        <f t="shared" ca="1" si="691"/>
        <v>500</v>
      </c>
      <c r="AB723" s="76">
        <f t="shared" ca="1" si="691"/>
        <v>500</v>
      </c>
      <c r="AC723" s="76">
        <f t="shared" ca="1" si="691"/>
        <v>500</v>
      </c>
      <c r="AD723" s="76">
        <f t="shared" ca="1" si="691"/>
        <v>500</v>
      </c>
      <c r="AE723" s="76">
        <f t="shared" ca="1" si="691"/>
        <v>500</v>
      </c>
      <c r="AF723" s="76">
        <f t="shared" ca="1" si="691"/>
        <v>500</v>
      </c>
      <c r="AG723" s="76">
        <f t="shared" ca="1" si="691"/>
        <v>500</v>
      </c>
      <c r="AH723" s="76">
        <f t="shared" ca="1" si="691"/>
        <v>500</v>
      </c>
      <c r="AI723" s="76">
        <f t="shared" ca="1" si="691"/>
        <v>500</v>
      </c>
      <c r="AJ723" s="76">
        <f t="shared" ca="1" si="691"/>
        <v>500</v>
      </c>
      <c r="AK723" s="76">
        <f t="shared" ca="1" si="691"/>
        <v>500</v>
      </c>
      <c r="AL723" s="76">
        <f t="shared" ca="1" si="691"/>
        <v>500</v>
      </c>
      <c r="AM723" s="76">
        <f t="shared" ca="1" si="691"/>
        <v>500</v>
      </c>
      <c r="AN723" s="76">
        <f t="shared" ca="1" si="691"/>
        <v>500</v>
      </c>
      <c r="AO723" s="76">
        <f t="shared" ca="1" si="691"/>
        <v>500</v>
      </c>
      <c r="AP723" s="76">
        <f t="shared" ca="1" si="691"/>
        <v>500</v>
      </c>
      <c r="AQ723" s="76">
        <f t="shared" ca="1" si="691"/>
        <v>500</v>
      </c>
      <c r="AR723" s="76">
        <f t="shared" ca="1" si="691"/>
        <v>500</v>
      </c>
      <c r="AS723" s="76">
        <f t="shared" ca="1" si="691"/>
        <v>500</v>
      </c>
      <c r="AT723" s="76">
        <f t="shared" ca="1" si="691"/>
        <v>500</v>
      </c>
      <c r="AU723" s="76">
        <f t="shared" ca="1" si="691"/>
        <v>500</v>
      </c>
      <c r="AV723" s="76">
        <f t="shared" ca="1" si="691"/>
        <v>500</v>
      </c>
      <c r="AW723" s="76">
        <f t="shared" ca="1" si="691"/>
        <v>500</v>
      </c>
      <c r="AX723" s="76">
        <f t="shared" ca="1" si="691"/>
        <v>500</v>
      </c>
      <c r="AY723" s="76">
        <f t="shared" ca="1" si="691"/>
        <v>500</v>
      </c>
      <c r="AZ723" s="76">
        <f t="shared" ref="AZ723:CE723" ca="1" si="692">AY727</f>
        <v>500</v>
      </c>
      <c r="BA723" s="76">
        <f t="shared" ca="1" si="692"/>
        <v>500</v>
      </c>
      <c r="BB723" s="76">
        <f t="shared" ca="1" si="692"/>
        <v>500</v>
      </c>
      <c r="BC723" s="76">
        <f t="shared" ca="1" si="692"/>
        <v>500</v>
      </c>
      <c r="BD723" s="76">
        <f t="shared" ca="1" si="692"/>
        <v>500</v>
      </c>
      <c r="BE723" s="76">
        <f t="shared" ca="1" si="692"/>
        <v>500</v>
      </c>
      <c r="BF723" s="76">
        <f t="shared" ca="1" si="692"/>
        <v>500</v>
      </c>
      <c r="BG723" s="76">
        <f t="shared" ca="1" si="692"/>
        <v>500</v>
      </c>
      <c r="BH723" s="76">
        <f t="shared" ca="1" si="692"/>
        <v>500</v>
      </c>
      <c r="BI723" s="76">
        <f t="shared" ca="1" si="692"/>
        <v>500</v>
      </c>
      <c r="BJ723" s="76">
        <f t="shared" ca="1" si="692"/>
        <v>500</v>
      </c>
      <c r="BK723" s="76">
        <f t="shared" ca="1" si="692"/>
        <v>500</v>
      </c>
      <c r="BL723" s="76">
        <f t="shared" ca="1" si="692"/>
        <v>500</v>
      </c>
      <c r="BM723" s="76">
        <f t="shared" ca="1" si="692"/>
        <v>500</v>
      </c>
      <c r="BN723" s="76">
        <f t="shared" ca="1" si="692"/>
        <v>500</v>
      </c>
      <c r="BO723" s="76">
        <f t="shared" ca="1" si="692"/>
        <v>500</v>
      </c>
      <c r="BP723" s="76">
        <f t="shared" ca="1" si="692"/>
        <v>500</v>
      </c>
      <c r="BQ723" s="76">
        <f t="shared" ca="1" si="692"/>
        <v>500</v>
      </c>
      <c r="BR723" s="76">
        <f t="shared" ca="1" si="692"/>
        <v>500</v>
      </c>
      <c r="BS723" s="76">
        <f t="shared" ca="1" si="692"/>
        <v>500</v>
      </c>
      <c r="BT723" s="76">
        <f t="shared" ca="1" si="692"/>
        <v>500</v>
      </c>
      <c r="BU723" s="76">
        <f t="shared" ca="1" si="692"/>
        <v>500</v>
      </c>
      <c r="BV723" s="76">
        <f t="shared" ca="1" si="692"/>
        <v>500</v>
      </c>
      <c r="BW723" s="76">
        <f t="shared" ca="1" si="692"/>
        <v>500</v>
      </c>
      <c r="BX723" s="76">
        <f t="shared" ca="1" si="692"/>
        <v>500</v>
      </c>
      <c r="BY723" s="76">
        <f t="shared" ca="1" si="692"/>
        <v>500</v>
      </c>
      <c r="BZ723" s="76">
        <f t="shared" ca="1" si="692"/>
        <v>500</v>
      </c>
      <c r="CA723" s="76">
        <f t="shared" ca="1" si="692"/>
        <v>500</v>
      </c>
      <c r="CB723" s="76">
        <f t="shared" ca="1" si="692"/>
        <v>500</v>
      </c>
      <c r="CC723" s="76">
        <f t="shared" ca="1" si="692"/>
        <v>500</v>
      </c>
      <c r="CD723" s="76">
        <f t="shared" ca="1" si="692"/>
        <v>500</v>
      </c>
      <c r="CE723" s="76">
        <f t="shared" ca="1" si="692"/>
        <v>500</v>
      </c>
      <c r="CF723" s="76">
        <f t="shared" ref="CF723:CK723" ca="1" si="693">CE727</f>
        <v>500</v>
      </c>
      <c r="CG723" s="76">
        <f t="shared" ca="1" si="693"/>
        <v>500</v>
      </c>
      <c r="CH723" s="76">
        <f t="shared" ca="1" si="693"/>
        <v>500</v>
      </c>
      <c r="CI723" s="76">
        <f t="shared" ca="1" si="693"/>
        <v>500</v>
      </c>
      <c r="CJ723" s="76">
        <f t="shared" ca="1" si="693"/>
        <v>500</v>
      </c>
      <c r="CK723" s="76">
        <f t="shared" ca="1" si="693"/>
        <v>500</v>
      </c>
    </row>
    <row r="724" spans="2:89" x14ac:dyDescent="0.35">
      <c r="B724" s="154" t="s">
        <v>72</v>
      </c>
      <c r="C724" s="6"/>
      <c r="D724" t="s">
        <v>751</v>
      </c>
      <c r="E724" s="8" t="str">
        <f t="shared" si="689"/>
        <v>724 SUB-PR</v>
      </c>
      <c r="G724" s="6"/>
      <c r="K724" s="34">
        <f t="shared" ref="K724:P724" ca="1" si="694">SUMIF($3:$3,K$2,724:724)</f>
        <v>815.78947368420995</v>
      </c>
      <c r="L724" s="34">
        <f t="shared" ca="1" si="694"/>
        <v>315.78947368420995</v>
      </c>
      <c r="M724" s="34">
        <f t="shared" ca="1" si="694"/>
        <v>315.78947368420995</v>
      </c>
      <c r="N724" s="34">
        <f t="shared" ca="1" si="694"/>
        <v>315.78947368420995</v>
      </c>
      <c r="O724" s="34">
        <f t="shared" ca="1" si="694"/>
        <v>315.78947368420995</v>
      </c>
      <c r="P724" s="34">
        <f t="shared" ca="1" si="694"/>
        <v>289.47368421052579</v>
      </c>
      <c r="R724" s="15"/>
      <c r="S724" s="76">
        <f t="shared" ref="S724" ca="1" si="695">S727-S726-S723</f>
        <v>526.31578947368416</v>
      </c>
      <c r="T724" s="76">
        <f t="shared" ref="T724:AX724" ca="1" si="696">T727-T726-T723</f>
        <v>26.315789473684163</v>
      </c>
      <c r="U724" s="76">
        <f t="shared" ca="1" si="696"/>
        <v>26.315789473684163</v>
      </c>
      <c r="V724" s="76">
        <f t="shared" ca="1" si="696"/>
        <v>26.315789473684163</v>
      </c>
      <c r="W724" s="76">
        <f t="shared" ca="1" si="696"/>
        <v>26.315789473684163</v>
      </c>
      <c r="X724" s="76">
        <f t="shared" ca="1" si="696"/>
        <v>26.315789473684163</v>
      </c>
      <c r="Y724" s="76">
        <f t="shared" ca="1" si="696"/>
        <v>26.315789473684163</v>
      </c>
      <c r="Z724" s="76">
        <f t="shared" ca="1" si="696"/>
        <v>26.315789473684163</v>
      </c>
      <c r="AA724" s="76">
        <f t="shared" ca="1" si="696"/>
        <v>26.315789473684163</v>
      </c>
      <c r="AB724" s="76">
        <f t="shared" ca="1" si="696"/>
        <v>26.315789473684163</v>
      </c>
      <c r="AC724" s="76">
        <f t="shared" ca="1" si="696"/>
        <v>26.315789473684163</v>
      </c>
      <c r="AD724" s="76">
        <f t="shared" ca="1" si="696"/>
        <v>26.315789473684163</v>
      </c>
      <c r="AE724" s="76">
        <f t="shared" ca="1" si="696"/>
        <v>26.315789473684163</v>
      </c>
      <c r="AF724" s="76">
        <f t="shared" ca="1" si="696"/>
        <v>26.315789473684163</v>
      </c>
      <c r="AG724" s="76">
        <f t="shared" ca="1" si="696"/>
        <v>26.315789473684163</v>
      </c>
      <c r="AH724" s="76">
        <f t="shared" ca="1" si="696"/>
        <v>26.315789473684163</v>
      </c>
      <c r="AI724" s="76">
        <f t="shared" ca="1" si="696"/>
        <v>26.315789473684163</v>
      </c>
      <c r="AJ724" s="76">
        <f t="shared" ca="1" si="696"/>
        <v>26.315789473684163</v>
      </c>
      <c r="AK724" s="76">
        <f t="shared" ca="1" si="696"/>
        <v>26.315789473684163</v>
      </c>
      <c r="AL724" s="76">
        <f t="shared" ca="1" si="696"/>
        <v>26.315789473684163</v>
      </c>
      <c r="AM724" s="76">
        <f t="shared" ca="1" si="696"/>
        <v>26.315789473684163</v>
      </c>
      <c r="AN724" s="76">
        <f t="shared" ca="1" si="696"/>
        <v>26.315789473684163</v>
      </c>
      <c r="AO724" s="76">
        <f t="shared" ca="1" si="696"/>
        <v>26.315789473684163</v>
      </c>
      <c r="AP724" s="76">
        <f t="shared" ca="1" si="696"/>
        <v>26.315789473684163</v>
      </c>
      <c r="AQ724" s="76">
        <f t="shared" ca="1" si="696"/>
        <v>26.315789473684163</v>
      </c>
      <c r="AR724" s="76">
        <f t="shared" ca="1" si="696"/>
        <v>26.315789473684163</v>
      </c>
      <c r="AS724" s="76">
        <f t="shared" ca="1" si="696"/>
        <v>26.315789473684163</v>
      </c>
      <c r="AT724" s="76">
        <f t="shared" ca="1" si="696"/>
        <v>26.315789473684163</v>
      </c>
      <c r="AU724" s="76">
        <f t="shared" ca="1" si="696"/>
        <v>26.315789473684163</v>
      </c>
      <c r="AV724" s="76">
        <f t="shared" ca="1" si="696"/>
        <v>26.315789473684163</v>
      </c>
      <c r="AW724" s="76">
        <f t="shared" ca="1" si="696"/>
        <v>26.315789473684163</v>
      </c>
      <c r="AX724" s="76">
        <f t="shared" ca="1" si="696"/>
        <v>26.315789473684163</v>
      </c>
      <c r="AY724" s="76">
        <f t="shared" ref="AY724:CD724" ca="1" si="697">AY727-AY726-AY723</f>
        <v>26.315789473684163</v>
      </c>
      <c r="AZ724" s="76">
        <f t="shared" ca="1" si="697"/>
        <v>26.315789473684163</v>
      </c>
      <c r="BA724" s="76">
        <f t="shared" ca="1" si="697"/>
        <v>26.315789473684163</v>
      </c>
      <c r="BB724" s="76">
        <f t="shared" ca="1" si="697"/>
        <v>26.315789473684163</v>
      </c>
      <c r="BC724" s="76">
        <f t="shared" ca="1" si="697"/>
        <v>26.315789473684163</v>
      </c>
      <c r="BD724" s="76">
        <f t="shared" ca="1" si="697"/>
        <v>26.315789473684163</v>
      </c>
      <c r="BE724" s="76">
        <f t="shared" ca="1" si="697"/>
        <v>26.315789473684163</v>
      </c>
      <c r="BF724" s="76">
        <f t="shared" ca="1" si="697"/>
        <v>26.315789473684163</v>
      </c>
      <c r="BG724" s="76">
        <f t="shared" ca="1" si="697"/>
        <v>26.315789473684163</v>
      </c>
      <c r="BH724" s="76">
        <f t="shared" ca="1" si="697"/>
        <v>26.315789473684163</v>
      </c>
      <c r="BI724" s="76">
        <f t="shared" ca="1" si="697"/>
        <v>26.315789473684163</v>
      </c>
      <c r="BJ724" s="76">
        <f t="shared" ca="1" si="697"/>
        <v>26.315789473684163</v>
      </c>
      <c r="BK724" s="76">
        <f t="shared" ca="1" si="697"/>
        <v>26.315789473684163</v>
      </c>
      <c r="BL724" s="76">
        <f t="shared" ca="1" si="697"/>
        <v>26.315789473684163</v>
      </c>
      <c r="BM724" s="76">
        <f t="shared" ca="1" si="697"/>
        <v>26.315789473684163</v>
      </c>
      <c r="BN724" s="76">
        <f t="shared" ca="1" si="697"/>
        <v>26.315789473684163</v>
      </c>
      <c r="BO724" s="76">
        <f t="shared" ca="1" si="697"/>
        <v>26.315789473684163</v>
      </c>
      <c r="BP724" s="76">
        <f t="shared" ca="1" si="697"/>
        <v>26.315789473684163</v>
      </c>
      <c r="BQ724" s="76">
        <f t="shared" ca="1" si="697"/>
        <v>26.315789473684163</v>
      </c>
      <c r="BR724" s="76">
        <f t="shared" ca="1" si="697"/>
        <v>26.315789473684163</v>
      </c>
      <c r="BS724" s="76">
        <f t="shared" ca="1" si="697"/>
        <v>26.315789473684163</v>
      </c>
      <c r="BT724" s="76">
        <f t="shared" ca="1" si="697"/>
        <v>26.315789473684163</v>
      </c>
      <c r="BU724" s="76">
        <f t="shared" ca="1" si="697"/>
        <v>26.315789473684163</v>
      </c>
      <c r="BV724" s="76">
        <f t="shared" ca="1" si="697"/>
        <v>26.315789473684163</v>
      </c>
      <c r="BW724" s="76">
        <f t="shared" ca="1" si="697"/>
        <v>26.315789473684163</v>
      </c>
      <c r="BX724" s="76">
        <f t="shared" ca="1" si="697"/>
        <v>26.315789473684163</v>
      </c>
      <c r="BY724" s="76">
        <f t="shared" ca="1" si="697"/>
        <v>26.315789473684163</v>
      </c>
      <c r="BZ724" s="76">
        <f t="shared" ca="1" si="697"/>
        <v>26.315789473684163</v>
      </c>
      <c r="CA724" s="76">
        <f t="shared" ca="1" si="697"/>
        <v>26.315789473684163</v>
      </c>
      <c r="CB724" s="76">
        <f t="shared" ca="1" si="697"/>
        <v>26.315789473684163</v>
      </c>
      <c r="CC724" s="76">
        <f t="shared" ca="1" si="697"/>
        <v>26.315789473684163</v>
      </c>
      <c r="CD724" s="76">
        <f t="shared" ca="1" si="697"/>
        <v>26.315789473684163</v>
      </c>
      <c r="CE724" s="76">
        <f t="shared" ref="CE724:CK724" ca="1" si="698">CE727-CE726-CE723</f>
        <v>26.315789473684163</v>
      </c>
      <c r="CF724" s="76">
        <f t="shared" ca="1" si="698"/>
        <v>26.315789473684163</v>
      </c>
      <c r="CG724" s="76">
        <f t="shared" ca="1" si="698"/>
        <v>26.315789473684163</v>
      </c>
      <c r="CH724" s="76">
        <f t="shared" ca="1" si="698"/>
        <v>26.315789473684163</v>
      </c>
      <c r="CI724" s="76">
        <f t="shared" ca="1" si="698"/>
        <v>26.315789473684163</v>
      </c>
      <c r="CJ724" s="76">
        <f t="shared" ca="1" si="698"/>
        <v>26.315789473684163</v>
      </c>
      <c r="CK724" s="76">
        <f t="shared" ca="1" si="698"/>
        <v>26.315789473684163</v>
      </c>
    </row>
    <row r="725" spans="2:89" x14ac:dyDescent="0.35">
      <c r="B725" s="141" t="s">
        <v>73</v>
      </c>
      <c r="D725" t="s">
        <v>751</v>
      </c>
      <c r="E725" s="8" t="str">
        <f t="shared" si="689"/>
        <v>725 SUB-PR</v>
      </c>
      <c r="G725" t="str">
        <f>E725</f>
        <v>725 SUB-PR</v>
      </c>
      <c r="H725" s="12"/>
      <c r="I725" s="60"/>
      <c r="J725" s="60"/>
      <c r="K725" s="16">
        <v>0.05</v>
      </c>
      <c r="L725" s="16">
        <v>0.05</v>
      </c>
      <c r="M725" s="16">
        <v>0.05</v>
      </c>
      <c r="N725" s="16">
        <v>0.05</v>
      </c>
      <c r="O725" s="16">
        <v>0.05</v>
      </c>
      <c r="P725" s="16">
        <v>0.05</v>
      </c>
      <c r="R725" s="20"/>
      <c r="S725" s="146" cm="1">
        <f t="array" ref="S725">INDEX($K:$P,ROW(),MATCH(S$3,$K$2:$P$2,0))</f>
        <v>0.05</v>
      </c>
      <c r="T725" s="146" cm="1">
        <f t="array" ref="T725">INDEX($K:$P,ROW(),MATCH(T$3,$K$2:$P$2,0))</f>
        <v>0.05</v>
      </c>
      <c r="U725" s="146" cm="1">
        <f t="array" ref="U725">INDEX($K:$P,ROW(),MATCH(U$3,$K$2:$P$2,0))</f>
        <v>0.05</v>
      </c>
      <c r="V725" s="146" cm="1">
        <f t="array" ref="V725">INDEX($K:$P,ROW(),MATCH(V$3,$K$2:$P$2,0))</f>
        <v>0.05</v>
      </c>
      <c r="W725" s="146" cm="1">
        <f t="array" ref="W725">INDEX($K:$P,ROW(),MATCH(W$3,$K$2:$P$2,0))</f>
        <v>0.05</v>
      </c>
      <c r="X725" s="146" cm="1">
        <f t="array" ref="X725">INDEX($K:$P,ROW(),MATCH(X$3,$K$2:$P$2,0))</f>
        <v>0.05</v>
      </c>
      <c r="Y725" s="146" cm="1">
        <f t="array" ref="Y725">INDEX($K:$P,ROW(),MATCH(Y$3,$K$2:$P$2,0))</f>
        <v>0.05</v>
      </c>
      <c r="Z725" s="146" cm="1">
        <f t="array" ref="Z725">INDEX($K:$P,ROW(),MATCH(Z$3,$K$2:$P$2,0))</f>
        <v>0.05</v>
      </c>
      <c r="AA725" s="146" cm="1">
        <f t="array" ref="AA725">INDEX($K:$P,ROW(),MATCH(AA$3,$K$2:$P$2,0))</f>
        <v>0.05</v>
      </c>
      <c r="AB725" s="146" cm="1">
        <f t="array" ref="AB725">INDEX($K:$P,ROW(),MATCH(AB$3,$K$2:$P$2,0))</f>
        <v>0.05</v>
      </c>
      <c r="AC725" s="146" cm="1">
        <f t="array" ref="AC725">INDEX($K:$P,ROW(),MATCH(AC$3,$K$2:$P$2,0))</f>
        <v>0.05</v>
      </c>
      <c r="AD725" s="146" cm="1">
        <f t="array" ref="AD725">INDEX($K:$P,ROW(),MATCH(AD$3,$K$2:$P$2,0))</f>
        <v>0.05</v>
      </c>
      <c r="AE725" s="146" cm="1">
        <f t="array" ref="AE725">INDEX($K:$P,ROW(),MATCH(AE$3,$K$2:$P$2,0))</f>
        <v>0.05</v>
      </c>
      <c r="AF725" s="146" cm="1">
        <f t="array" ref="AF725">INDEX($K:$P,ROW(),MATCH(AF$3,$K$2:$P$2,0))</f>
        <v>0.05</v>
      </c>
      <c r="AG725" s="146" cm="1">
        <f t="array" ref="AG725">INDEX($K:$P,ROW(),MATCH(AG$3,$K$2:$P$2,0))</f>
        <v>0.05</v>
      </c>
      <c r="AH725" s="146" cm="1">
        <f t="array" ref="AH725">INDEX($K:$P,ROW(),MATCH(AH$3,$K$2:$P$2,0))</f>
        <v>0.05</v>
      </c>
      <c r="AI725" s="146" cm="1">
        <f t="array" ref="AI725">INDEX($K:$P,ROW(),MATCH(AI$3,$K$2:$P$2,0))</f>
        <v>0.05</v>
      </c>
      <c r="AJ725" s="146" cm="1">
        <f t="array" ref="AJ725">INDEX($K:$P,ROW(),MATCH(AJ$3,$K$2:$P$2,0))</f>
        <v>0.05</v>
      </c>
      <c r="AK725" s="146" cm="1">
        <f t="array" ref="AK725">INDEX($K:$P,ROW(),MATCH(AK$3,$K$2:$P$2,0))</f>
        <v>0.05</v>
      </c>
      <c r="AL725" s="146" cm="1">
        <f t="array" ref="AL725">INDEX($K:$P,ROW(),MATCH(AL$3,$K$2:$P$2,0))</f>
        <v>0.05</v>
      </c>
      <c r="AM725" s="146" cm="1">
        <f t="array" ref="AM725">INDEX($K:$P,ROW(),MATCH(AM$3,$K$2:$P$2,0))</f>
        <v>0.05</v>
      </c>
      <c r="AN725" s="146" cm="1">
        <f t="array" ref="AN725">INDEX($K:$P,ROW(),MATCH(AN$3,$K$2:$P$2,0))</f>
        <v>0.05</v>
      </c>
      <c r="AO725" s="146" cm="1">
        <f t="array" ref="AO725">INDEX($K:$P,ROW(),MATCH(AO$3,$K$2:$P$2,0))</f>
        <v>0.05</v>
      </c>
      <c r="AP725" s="146" cm="1">
        <f t="array" ref="AP725">INDEX($K:$P,ROW(),MATCH(AP$3,$K$2:$P$2,0))</f>
        <v>0.05</v>
      </c>
      <c r="AQ725" s="146" cm="1">
        <f t="array" ref="AQ725">INDEX($K:$P,ROW(),MATCH(AQ$3,$K$2:$P$2,0))</f>
        <v>0.05</v>
      </c>
      <c r="AR725" s="146" cm="1">
        <f t="array" ref="AR725">INDEX($K:$P,ROW(),MATCH(AR$3,$K$2:$P$2,0))</f>
        <v>0.05</v>
      </c>
      <c r="AS725" s="146" cm="1">
        <f t="array" ref="AS725">INDEX($K:$P,ROW(),MATCH(AS$3,$K$2:$P$2,0))</f>
        <v>0.05</v>
      </c>
      <c r="AT725" s="146" cm="1">
        <f t="array" ref="AT725">INDEX($K:$P,ROW(),MATCH(AT$3,$K$2:$P$2,0))</f>
        <v>0.05</v>
      </c>
      <c r="AU725" s="146" cm="1">
        <f t="array" ref="AU725">INDEX($K:$P,ROW(),MATCH(AU$3,$K$2:$P$2,0))</f>
        <v>0.05</v>
      </c>
      <c r="AV725" s="146" cm="1">
        <f t="array" ref="AV725">INDEX($K:$P,ROW(),MATCH(AV$3,$K$2:$P$2,0))</f>
        <v>0.05</v>
      </c>
      <c r="AW725" s="146" cm="1">
        <f t="array" ref="AW725">INDEX($K:$P,ROW(),MATCH(AW$3,$K$2:$P$2,0))</f>
        <v>0.05</v>
      </c>
      <c r="AX725" s="146" cm="1">
        <f t="array" ref="AX725">INDEX($K:$P,ROW(),MATCH(AX$3,$K$2:$P$2,0))</f>
        <v>0.05</v>
      </c>
      <c r="AY725" s="146" cm="1">
        <f t="array" ref="AY725">INDEX($K:$P,ROW(),MATCH(AY$3,$K$2:$P$2,0))</f>
        <v>0.05</v>
      </c>
      <c r="AZ725" s="146" cm="1">
        <f t="array" ref="AZ725">INDEX($K:$P,ROW(),MATCH(AZ$3,$K$2:$P$2,0))</f>
        <v>0.05</v>
      </c>
      <c r="BA725" s="146" cm="1">
        <f t="array" ref="BA725">INDEX($K:$P,ROW(),MATCH(BA$3,$K$2:$P$2,0))</f>
        <v>0.05</v>
      </c>
      <c r="BB725" s="146" cm="1">
        <f t="array" ref="BB725">INDEX($K:$P,ROW(),MATCH(BB$3,$K$2:$P$2,0))</f>
        <v>0.05</v>
      </c>
      <c r="BC725" s="146" cm="1">
        <f t="array" ref="BC725">INDEX($K:$P,ROW(),MATCH(BC$3,$K$2:$P$2,0))</f>
        <v>0.05</v>
      </c>
      <c r="BD725" s="146" cm="1">
        <f t="array" ref="BD725">INDEX($K:$P,ROW(),MATCH(BD$3,$K$2:$P$2,0))</f>
        <v>0.05</v>
      </c>
      <c r="BE725" s="146" cm="1">
        <f t="array" ref="BE725">INDEX($K:$P,ROW(),MATCH(BE$3,$K$2:$P$2,0))</f>
        <v>0.05</v>
      </c>
      <c r="BF725" s="146" cm="1">
        <f t="array" ref="BF725">INDEX($K:$P,ROW(),MATCH(BF$3,$K$2:$P$2,0))</f>
        <v>0.05</v>
      </c>
      <c r="BG725" s="146" cm="1">
        <f t="array" ref="BG725">INDEX($K:$P,ROW(),MATCH(BG$3,$K$2:$P$2,0))</f>
        <v>0.05</v>
      </c>
      <c r="BH725" s="146" cm="1">
        <f t="array" ref="BH725">INDEX($K:$P,ROW(),MATCH(BH$3,$K$2:$P$2,0))</f>
        <v>0.05</v>
      </c>
      <c r="BI725" s="146" cm="1">
        <f t="array" ref="BI725">INDEX($K:$P,ROW(),MATCH(BI$3,$K$2:$P$2,0))</f>
        <v>0.05</v>
      </c>
      <c r="BJ725" s="146" cm="1">
        <f t="array" ref="BJ725">INDEX($K:$P,ROW(),MATCH(BJ$3,$K$2:$P$2,0))</f>
        <v>0.05</v>
      </c>
      <c r="BK725" s="146" cm="1">
        <f t="array" ref="BK725">INDEX($K:$P,ROW(),MATCH(BK$3,$K$2:$P$2,0))</f>
        <v>0.05</v>
      </c>
      <c r="BL725" s="146" cm="1">
        <f t="array" ref="BL725">INDEX($K:$P,ROW(),MATCH(BL$3,$K$2:$P$2,0))</f>
        <v>0.05</v>
      </c>
      <c r="BM725" s="146" cm="1">
        <f t="array" ref="BM725">INDEX($K:$P,ROW(),MATCH(BM$3,$K$2:$P$2,0))</f>
        <v>0.05</v>
      </c>
      <c r="BN725" s="146" cm="1">
        <f t="array" ref="BN725">INDEX($K:$P,ROW(),MATCH(BN$3,$K$2:$P$2,0))</f>
        <v>0.05</v>
      </c>
      <c r="BO725" s="146" cm="1">
        <f t="array" ref="BO725">INDEX($K:$P,ROW(),MATCH(BO$3,$K$2:$P$2,0))</f>
        <v>0.05</v>
      </c>
      <c r="BP725" s="146" cm="1">
        <f t="array" ref="BP725">INDEX($K:$P,ROW(),MATCH(BP$3,$K$2:$P$2,0))</f>
        <v>0.05</v>
      </c>
      <c r="BQ725" s="146" cm="1">
        <f t="array" ref="BQ725">INDEX($K:$P,ROW(),MATCH(BQ$3,$K$2:$P$2,0))</f>
        <v>0.05</v>
      </c>
      <c r="BR725" s="146" cm="1">
        <f t="array" ref="BR725">INDEX($K:$P,ROW(),MATCH(BR$3,$K$2:$P$2,0))</f>
        <v>0.05</v>
      </c>
      <c r="BS725" s="146" cm="1">
        <f t="array" ref="BS725">INDEX($K:$P,ROW(),MATCH(BS$3,$K$2:$P$2,0))</f>
        <v>0.05</v>
      </c>
      <c r="BT725" s="146" cm="1">
        <f t="array" ref="BT725">INDEX($K:$P,ROW(),MATCH(BT$3,$K$2:$P$2,0))</f>
        <v>0.05</v>
      </c>
      <c r="BU725" s="146" cm="1">
        <f t="array" ref="BU725">INDEX($K:$P,ROW(),MATCH(BU$3,$K$2:$P$2,0))</f>
        <v>0.05</v>
      </c>
      <c r="BV725" s="146" cm="1">
        <f t="array" ref="BV725">INDEX($K:$P,ROW(),MATCH(BV$3,$K$2:$P$2,0))</f>
        <v>0.05</v>
      </c>
      <c r="BW725" s="146" cm="1">
        <f t="array" ref="BW725">INDEX($K:$P,ROW(),MATCH(BW$3,$K$2:$P$2,0))</f>
        <v>0.05</v>
      </c>
      <c r="BX725" s="146" cm="1">
        <f t="array" ref="BX725">INDEX($K:$P,ROW(),MATCH(BX$3,$K$2:$P$2,0))</f>
        <v>0.05</v>
      </c>
      <c r="BY725" s="146" cm="1">
        <f t="array" ref="BY725">INDEX($K:$P,ROW(),MATCH(BY$3,$K$2:$P$2,0))</f>
        <v>0.05</v>
      </c>
      <c r="BZ725" s="146" cm="1">
        <f t="array" ref="BZ725">INDEX($K:$P,ROW(),MATCH(BZ$3,$K$2:$P$2,0))</f>
        <v>0.05</v>
      </c>
      <c r="CA725" s="146" cm="1">
        <f t="array" ref="CA725">INDEX($K:$P,ROW(),MATCH(CA$3,$K$2:$P$2,0))</f>
        <v>0.05</v>
      </c>
      <c r="CB725" s="146" cm="1">
        <f t="array" ref="CB725">INDEX($K:$P,ROW(),MATCH(CB$3,$K$2:$P$2,0))</f>
        <v>0.05</v>
      </c>
      <c r="CC725" s="146" cm="1">
        <f t="array" ref="CC725">INDEX($K:$P,ROW(),MATCH(CC$3,$K$2:$P$2,0))</f>
        <v>0.05</v>
      </c>
      <c r="CD725" s="146" cm="1">
        <f t="array" ref="CD725">INDEX($K:$P,ROW(),MATCH(CD$3,$K$2:$P$2,0))</f>
        <v>0.05</v>
      </c>
      <c r="CE725" s="146" cm="1">
        <f t="array" ref="CE725">INDEX($K:$P,ROW(),MATCH(CE$3,$K$2:$P$2,0))</f>
        <v>0.05</v>
      </c>
      <c r="CF725" s="146" cm="1">
        <f t="array" ref="CF725">INDEX($K:$P,ROW(),MATCH(CF$3,$K$2:$P$2,0))</f>
        <v>0.05</v>
      </c>
      <c r="CG725" s="146" cm="1">
        <f t="array" ref="CG725">INDEX($K:$P,ROW(),MATCH(CG$3,$K$2:$P$2,0))</f>
        <v>0.05</v>
      </c>
      <c r="CH725" s="146" cm="1">
        <f t="array" ref="CH725">INDEX($K:$P,ROW(),MATCH(CH$3,$K$2:$P$2,0))</f>
        <v>0.05</v>
      </c>
      <c r="CI725" s="146" cm="1">
        <f t="array" ref="CI725">INDEX($K:$P,ROW(),MATCH(CI$3,$K$2:$P$2,0))</f>
        <v>0.05</v>
      </c>
      <c r="CJ725" s="146" cm="1">
        <f t="array" ref="CJ725">INDEX($K:$P,ROW(),MATCH(CJ$3,$K$2:$P$2,0))</f>
        <v>0.05</v>
      </c>
      <c r="CK725" s="146" cm="1">
        <f t="array" ref="CK725">INDEX($K:$P,ROW(),MATCH(CK$3,$K$2:$P$2,0))</f>
        <v>0.05</v>
      </c>
    </row>
    <row r="726" spans="2:89" x14ac:dyDescent="0.35">
      <c r="B726" s="154" t="s">
        <v>74</v>
      </c>
      <c r="D726" t="s">
        <v>751</v>
      </c>
      <c r="E726" s="8" t="str">
        <f t="shared" si="689"/>
        <v>726 SUB-PR</v>
      </c>
      <c r="K726" s="34">
        <f t="shared" ref="K726:P726" ca="1" si="699">SUMIF($3:$3,K$2,726:726)</f>
        <v>-315.78947368421058</v>
      </c>
      <c r="L726" s="34">
        <f t="shared" ca="1" si="699"/>
        <v>-315.78947368421058</v>
      </c>
      <c r="M726" s="34">
        <f t="shared" ca="1" si="699"/>
        <v>-315.78947368421058</v>
      </c>
      <c r="N726" s="34">
        <f t="shared" ca="1" si="699"/>
        <v>-315.78947368421058</v>
      </c>
      <c r="O726" s="34">
        <f t="shared" ca="1" si="699"/>
        <v>-315.78947368421058</v>
      </c>
      <c r="P726" s="34">
        <f t="shared" ca="1" si="699"/>
        <v>-289.47368421052636</v>
      </c>
      <c r="R726" s="15"/>
      <c r="S726" s="76">
        <f t="shared" ref="S726" ca="1" si="700">-S727/(1-S725)*S725</f>
        <v>-26.315789473684216</v>
      </c>
      <c r="T726" s="76">
        <f t="shared" ref="T726:AX726" ca="1" si="701">-T727/(1-T725)*T725</f>
        <v>-26.315789473684216</v>
      </c>
      <c r="U726" s="76">
        <f t="shared" ca="1" si="701"/>
        <v>-26.315789473684216</v>
      </c>
      <c r="V726" s="76">
        <f t="shared" ca="1" si="701"/>
        <v>-26.315789473684216</v>
      </c>
      <c r="W726" s="76">
        <f t="shared" ca="1" si="701"/>
        <v>-26.315789473684216</v>
      </c>
      <c r="X726" s="76">
        <f t="shared" ca="1" si="701"/>
        <v>-26.315789473684216</v>
      </c>
      <c r="Y726" s="76">
        <f t="shared" ca="1" si="701"/>
        <v>-26.315789473684216</v>
      </c>
      <c r="Z726" s="76">
        <f t="shared" ca="1" si="701"/>
        <v>-26.315789473684216</v>
      </c>
      <c r="AA726" s="76">
        <f t="shared" ca="1" si="701"/>
        <v>-26.315789473684216</v>
      </c>
      <c r="AB726" s="76">
        <f t="shared" ca="1" si="701"/>
        <v>-26.315789473684216</v>
      </c>
      <c r="AC726" s="76">
        <f t="shared" ca="1" si="701"/>
        <v>-26.315789473684216</v>
      </c>
      <c r="AD726" s="76">
        <f t="shared" ca="1" si="701"/>
        <v>-26.315789473684216</v>
      </c>
      <c r="AE726" s="76">
        <f t="shared" ca="1" si="701"/>
        <v>-26.315789473684216</v>
      </c>
      <c r="AF726" s="76">
        <f t="shared" ca="1" si="701"/>
        <v>-26.315789473684216</v>
      </c>
      <c r="AG726" s="76">
        <f t="shared" ca="1" si="701"/>
        <v>-26.315789473684216</v>
      </c>
      <c r="AH726" s="76">
        <f t="shared" ca="1" si="701"/>
        <v>-26.315789473684216</v>
      </c>
      <c r="AI726" s="76">
        <f t="shared" ca="1" si="701"/>
        <v>-26.315789473684216</v>
      </c>
      <c r="AJ726" s="76">
        <f t="shared" ca="1" si="701"/>
        <v>-26.315789473684216</v>
      </c>
      <c r="AK726" s="76">
        <f t="shared" ca="1" si="701"/>
        <v>-26.315789473684216</v>
      </c>
      <c r="AL726" s="76">
        <f t="shared" ca="1" si="701"/>
        <v>-26.315789473684216</v>
      </c>
      <c r="AM726" s="76">
        <f t="shared" ca="1" si="701"/>
        <v>-26.315789473684216</v>
      </c>
      <c r="AN726" s="76">
        <f t="shared" ca="1" si="701"/>
        <v>-26.315789473684216</v>
      </c>
      <c r="AO726" s="76">
        <f t="shared" ca="1" si="701"/>
        <v>-26.315789473684216</v>
      </c>
      <c r="AP726" s="76">
        <f t="shared" ca="1" si="701"/>
        <v>-26.315789473684216</v>
      </c>
      <c r="AQ726" s="76">
        <f t="shared" ca="1" si="701"/>
        <v>-26.315789473684216</v>
      </c>
      <c r="AR726" s="76">
        <f t="shared" ca="1" si="701"/>
        <v>-26.315789473684216</v>
      </c>
      <c r="AS726" s="76">
        <f t="shared" ca="1" si="701"/>
        <v>-26.315789473684216</v>
      </c>
      <c r="AT726" s="76">
        <f t="shared" ca="1" si="701"/>
        <v>-26.315789473684216</v>
      </c>
      <c r="AU726" s="76">
        <f t="shared" ca="1" si="701"/>
        <v>-26.315789473684216</v>
      </c>
      <c r="AV726" s="76">
        <f t="shared" ca="1" si="701"/>
        <v>-26.315789473684216</v>
      </c>
      <c r="AW726" s="76">
        <f t="shared" ca="1" si="701"/>
        <v>-26.315789473684216</v>
      </c>
      <c r="AX726" s="76">
        <f t="shared" ca="1" si="701"/>
        <v>-26.315789473684216</v>
      </c>
      <c r="AY726" s="76">
        <f t="shared" ref="AY726:CD726" ca="1" si="702">-AY727/(1-AY725)*AY725</f>
        <v>-26.315789473684216</v>
      </c>
      <c r="AZ726" s="76">
        <f t="shared" ca="1" si="702"/>
        <v>-26.315789473684216</v>
      </c>
      <c r="BA726" s="76">
        <f t="shared" ca="1" si="702"/>
        <v>-26.315789473684216</v>
      </c>
      <c r="BB726" s="76">
        <f t="shared" ca="1" si="702"/>
        <v>-26.315789473684216</v>
      </c>
      <c r="BC726" s="76">
        <f t="shared" ca="1" si="702"/>
        <v>-26.315789473684216</v>
      </c>
      <c r="BD726" s="76">
        <f t="shared" ca="1" si="702"/>
        <v>-26.315789473684216</v>
      </c>
      <c r="BE726" s="76">
        <f t="shared" ca="1" si="702"/>
        <v>-26.315789473684216</v>
      </c>
      <c r="BF726" s="76">
        <f t="shared" ca="1" si="702"/>
        <v>-26.315789473684216</v>
      </c>
      <c r="BG726" s="76">
        <f t="shared" ca="1" si="702"/>
        <v>-26.315789473684216</v>
      </c>
      <c r="BH726" s="76">
        <f t="shared" ca="1" si="702"/>
        <v>-26.315789473684216</v>
      </c>
      <c r="BI726" s="76">
        <f t="shared" ca="1" si="702"/>
        <v>-26.315789473684216</v>
      </c>
      <c r="BJ726" s="76">
        <f t="shared" ca="1" si="702"/>
        <v>-26.315789473684216</v>
      </c>
      <c r="BK726" s="76">
        <f t="shared" ca="1" si="702"/>
        <v>-26.315789473684216</v>
      </c>
      <c r="BL726" s="76">
        <f t="shared" ca="1" si="702"/>
        <v>-26.315789473684216</v>
      </c>
      <c r="BM726" s="76">
        <f t="shared" ca="1" si="702"/>
        <v>-26.315789473684216</v>
      </c>
      <c r="BN726" s="76">
        <f t="shared" ca="1" si="702"/>
        <v>-26.315789473684216</v>
      </c>
      <c r="BO726" s="76">
        <f t="shared" ca="1" si="702"/>
        <v>-26.315789473684216</v>
      </c>
      <c r="BP726" s="76">
        <f t="shared" ca="1" si="702"/>
        <v>-26.315789473684216</v>
      </c>
      <c r="BQ726" s="76">
        <f t="shared" ca="1" si="702"/>
        <v>-26.315789473684216</v>
      </c>
      <c r="BR726" s="76">
        <f t="shared" ca="1" si="702"/>
        <v>-26.315789473684216</v>
      </c>
      <c r="BS726" s="76">
        <f t="shared" ca="1" si="702"/>
        <v>-26.315789473684216</v>
      </c>
      <c r="BT726" s="76">
        <f t="shared" ca="1" si="702"/>
        <v>-26.315789473684216</v>
      </c>
      <c r="BU726" s="76">
        <f t="shared" ca="1" si="702"/>
        <v>-26.315789473684216</v>
      </c>
      <c r="BV726" s="76">
        <f t="shared" ca="1" si="702"/>
        <v>-26.315789473684216</v>
      </c>
      <c r="BW726" s="76">
        <f t="shared" ca="1" si="702"/>
        <v>-26.315789473684216</v>
      </c>
      <c r="BX726" s="76">
        <f t="shared" ca="1" si="702"/>
        <v>-26.315789473684216</v>
      </c>
      <c r="BY726" s="76">
        <f t="shared" ca="1" si="702"/>
        <v>-26.315789473684216</v>
      </c>
      <c r="BZ726" s="76">
        <f t="shared" ca="1" si="702"/>
        <v>-26.315789473684216</v>
      </c>
      <c r="CA726" s="76">
        <f t="shared" ca="1" si="702"/>
        <v>-26.315789473684216</v>
      </c>
      <c r="CB726" s="76">
        <f t="shared" ca="1" si="702"/>
        <v>-26.315789473684216</v>
      </c>
      <c r="CC726" s="76">
        <f t="shared" ca="1" si="702"/>
        <v>-26.315789473684216</v>
      </c>
      <c r="CD726" s="76">
        <f t="shared" ca="1" si="702"/>
        <v>-26.315789473684216</v>
      </c>
      <c r="CE726" s="76">
        <f t="shared" ref="CE726:CK726" ca="1" si="703">-CE727/(1-CE725)*CE725</f>
        <v>-26.315789473684216</v>
      </c>
      <c r="CF726" s="76">
        <f t="shared" ca="1" si="703"/>
        <v>-26.315789473684216</v>
      </c>
      <c r="CG726" s="76">
        <f t="shared" ca="1" si="703"/>
        <v>-26.315789473684216</v>
      </c>
      <c r="CH726" s="76">
        <f t="shared" ca="1" si="703"/>
        <v>-26.315789473684216</v>
      </c>
      <c r="CI726" s="76">
        <f t="shared" ca="1" si="703"/>
        <v>-26.315789473684216</v>
      </c>
      <c r="CJ726" s="76">
        <f t="shared" ca="1" si="703"/>
        <v>-26.315789473684216</v>
      </c>
      <c r="CK726" s="76">
        <f t="shared" ca="1" si="703"/>
        <v>-26.315789473684216</v>
      </c>
    </row>
    <row r="727" spans="2:89" x14ac:dyDescent="0.35">
      <c r="B727" s="124" t="str">
        <f>"# of "&amp;B731&amp;"s"</f>
        <v># of subscribers</v>
      </c>
      <c r="C727" t="s">
        <v>80</v>
      </c>
      <c r="D727" t="s">
        <v>751</v>
      </c>
      <c r="E727" s="8" t="str">
        <f t="shared" si="689"/>
        <v>727 SUB-PR</v>
      </c>
      <c r="H727" s="31"/>
      <c r="I727" s="73"/>
      <c r="J727" s="73"/>
      <c r="K727" s="116">
        <f t="shared" ref="K727:P727" ca="1" si="704">SUMIF($4:$4,K$2,727:727)</f>
        <v>500</v>
      </c>
      <c r="L727" s="116">
        <f t="shared" ca="1" si="704"/>
        <v>500</v>
      </c>
      <c r="M727" s="116">
        <f t="shared" ca="1" si="704"/>
        <v>500</v>
      </c>
      <c r="N727" s="116">
        <f t="shared" ca="1" si="704"/>
        <v>500</v>
      </c>
      <c r="O727" s="116">
        <f t="shared" ca="1" si="704"/>
        <v>500</v>
      </c>
      <c r="P727" s="116">
        <f t="shared" si="704"/>
        <v>0</v>
      </c>
      <c r="R727" s="38"/>
      <c r="S727" s="147" cm="1">
        <f t="array" aca="1" ref="S727" ca="1">INDIRECT(S712)/S720</f>
        <v>500</v>
      </c>
      <c r="T727" s="147" cm="1">
        <f t="array" aca="1" ref="T727" ca="1">INDIRECT(T712)/T720</f>
        <v>500</v>
      </c>
      <c r="U727" s="147" cm="1">
        <f t="array" aca="1" ref="U727" ca="1">INDIRECT(U712)/U720</f>
        <v>500</v>
      </c>
      <c r="V727" s="147" cm="1">
        <f t="array" aca="1" ref="V727" ca="1">INDIRECT(V712)/V720</f>
        <v>500</v>
      </c>
      <c r="W727" s="147" cm="1">
        <f t="array" aca="1" ref="W727" ca="1">INDIRECT(W712)/W720</f>
        <v>500</v>
      </c>
      <c r="X727" s="147" cm="1">
        <f t="array" aca="1" ref="X727" ca="1">INDIRECT(X712)/X720</f>
        <v>500</v>
      </c>
      <c r="Y727" s="147" cm="1">
        <f t="array" aca="1" ref="Y727" ca="1">INDIRECT(Y712)/Y720</f>
        <v>500</v>
      </c>
      <c r="Z727" s="147" cm="1">
        <f t="array" aca="1" ref="Z727" ca="1">INDIRECT(Z712)/Z720</f>
        <v>500</v>
      </c>
      <c r="AA727" s="147" cm="1">
        <f t="array" aca="1" ref="AA727" ca="1">INDIRECT(AA712)/AA720</f>
        <v>500</v>
      </c>
      <c r="AB727" s="147" cm="1">
        <f t="array" aca="1" ref="AB727" ca="1">INDIRECT(AB712)/AB720</f>
        <v>500</v>
      </c>
      <c r="AC727" s="147" cm="1">
        <f t="array" aca="1" ref="AC727" ca="1">INDIRECT(AC712)/AC720</f>
        <v>500</v>
      </c>
      <c r="AD727" s="147" cm="1">
        <f t="array" aca="1" ref="AD727" ca="1">INDIRECT(AD712)/AD720</f>
        <v>500</v>
      </c>
      <c r="AE727" s="147" cm="1">
        <f t="array" aca="1" ref="AE727" ca="1">INDIRECT(AE712)/AE720</f>
        <v>500</v>
      </c>
      <c r="AF727" s="147" cm="1">
        <f t="array" aca="1" ref="AF727" ca="1">INDIRECT(AF712)/AF720</f>
        <v>500</v>
      </c>
      <c r="AG727" s="147" cm="1">
        <f t="array" aca="1" ref="AG727" ca="1">INDIRECT(AG712)/AG720</f>
        <v>500</v>
      </c>
      <c r="AH727" s="147" cm="1">
        <f t="array" aca="1" ref="AH727" ca="1">INDIRECT(AH712)/AH720</f>
        <v>500</v>
      </c>
      <c r="AI727" s="147" cm="1">
        <f t="array" aca="1" ref="AI727" ca="1">INDIRECT(AI712)/AI720</f>
        <v>500</v>
      </c>
      <c r="AJ727" s="147" cm="1">
        <f t="array" aca="1" ref="AJ727" ca="1">INDIRECT(AJ712)/AJ720</f>
        <v>500</v>
      </c>
      <c r="AK727" s="147" cm="1">
        <f t="array" aca="1" ref="AK727" ca="1">INDIRECT(AK712)/AK720</f>
        <v>500</v>
      </c>
      <c r="AL727" s="147" cm="1">
        <f t="array" aca="1" ref="AL727" ca="1">INDIRECT(AL712)/AL720</f>
        <v>500</v>
      </c>
      <c r="AM727" s="147" cm="1">
        <f t="array" aca="1" ref="AM727" ca="1">INDIRECT(AM712)/AM720</f>
        <v>500</v>
      </c>
      <c r="AN727" s="147" cm="1">
        <f t="array" aca="1" ref="AN727" ca="1">INDIRECT(AN712)/AN720</f>
        <v>500</v>
      </c>
      <c r="AO727" s="147" cm="1">
        <f t="array" aca="1" ref="AO727" ca="1">INDIRECT(AO712)/AO720</f>
        <v>500</v>
      </c>
      <c r="AP727" s="147" cm="1">
        <f t="array" aca="1" ref="AP727" ca="1">INDIRECT(AP712)/AP720</f>
        <v>500</v>
      </c>
      <c r="AQ727" s="147" cm="1">
        <f t="array" aca="1" ref="AQ727" ca="1">INDIRECT(AQ712)/AQ720</f>
        <v>500</v>
      </c>
      <c r="AR727" s="147" cm="1">
        <f t="array" aca="1" ref="AR727" ca="1">INDIRECT(AR712)/AR720</f>
        <v>500</v>
      </c>
      <c r="AS727" s="147" cm="1">
        <f t="array" aca="1" ref="AS727" ca="1">INDIRECT(AS712)/AS720</f>
        <v>500</v>
      </c>
      <c r="AT727" s="147" cm="1">
        <f t="array" aca="1" ref="AT727" ca="1">INDIRECT(AT712)/AT720</f>
        <v>500</v>
      </c>
      <c r="AU727" s="147" cm="1">
        <f t="array" aca="1" ref="AU727" ca="1">INDIRECT(AU712)/AU720</f>
        <v>500</v>
      </c>
      <c r="AV727" s="147" cm="1">
        <f t="array" aca="1" ref="AV727" ca="1">INDIRECT(AV712)/AV720</f>
        <v>500</v>
      </c>
      <c r="AW727" s="147" cm="1">
        <f t="array" aca="1" ref="AW727" ca="1">INDIRECT(AW712)/AW720</f>
        <v>500</v>
      </c>
      <c r="AX727" s="147" cm="1">
        <f t="array" aca="1" ref="AX727" ca="1">INDIRECT(AX712)/AX720</f>
        <v>500</v>
      </c>
      <c r="AY727" s="147" cm="1">
        <f t="array" aca="1" ref="AY727" ca="1">INDIRECT(AY712)/AY720</f>
        <v>500</v>
      </c>
      <c r="AZ727" s="147" cm="1">
        <f t="array" aca="1" ref="AZ727" ca="1">INDIRECT(AZ712)/AZ720</f>
        <v>500</v>
      </c>
      <c r="BA727" s="147" cm="1">
        <f t="array" aca="1" ref="BA727" ca="1">INDIRECT(BA712)/BA720</f>
        <v>500</v>
      </c>
      <c r="BB727" s="147" cm="1">
        <f t="array" aca="1" ref="BB727" ca="1">INDIRECT(BB712)/BB720</f>
        <v>500</v>
      </c>
      <c r="BC727" s="147" cm="1">
        <f t="array" aca="1" ref="BC727" ca="1">INDIRECT(BC712)/BC720</f>
        <v>500</v>
      </c>
      <c r="BD727" s="147" cm="1">
        <f t="array" aca="1" ref="BD727" ca="1">INDIRECT(BD712)/BD720</f>
        <v>500</v>
      </c>
      <c r="BE727" s="147" cm="1">
        <f t="array" aca="1" ref="BE727" ca="1">INDIRECT(BE712)/BE720</f>
        <v>500</v>
      </c>
      <c r="BF727" s="147" cm="1">
        <f t="array" aca="1" ref="BF727" ca="1">INDIRECT(BF712)/BF720</f>
        <v>500</v>
      </c>
      <c r="BG727" s="147" cm="1">
        <f t="array" aca="1" ref="BG727" ca="1">INDIRECT(BG712)/BG720</f>
        <v>500</v>
      </c>
      <c r="BH727" s="147" cm="1">
        <f t="array" aca="1" ref="BH727" ca="1">INDIRECT(BH712)/BH720</f>
        <v>500</v>
      </c>
      <c r="BI727" s="147" cm="1">
        <f t="array" aca="1" ref="BI727" ca="1">INDIRECT(BI712)/BI720</f>
        <v>500</v>
      </c>
      <c r="BJ727" s="147" cm="1">
        <f t="array" aca="1" ref="BJ727" ca="1">INDIRECT(BJ712)/BJ720</f>
        <v>500</v>
      </c>
      <c r="BK727" s="147" cm="1">
        <f t="array" aca="1" ref="BK727" ca="1">INDIRECT(BK712)/BK720</f>
        <v>500</v>
      </c>
      <c r="BL727" s="147" cm="1">
        <f t="array" aca="1" ref="BL727" ca="1">INDIRECT(BL712)/BL720</f>
        <v>500</v>
      </c>
      <c r="BM727" s="147" cm="1">
        <f t="array" aca="1" ref="BM727" ca="1">INDIRECT(BM712)/BM720</f>
        <v>500</v>
      </c>
      <c r="BN727" s="147" cm="1">
        <f t="array" aca="1" ref="BN727" ca="1">INDIRECT(BN712)/BN720</f>
        <v>500</v>
      </c>
      <c r="BO727" s="147" cm="1">
        <f t="array" aca="1" ref="BO727" ca="1">INDIRECT(BO712)/BO720</f>
        <v>500</v>
      </c>
      <c r="BP727" s="147" cm="1">
        <f t="array" aca="1" ref="BP727" ca="1">INDIRECT(BP712)/BP720</f>
        <v>500</v>
      </c>
      <c r="BQ727" s="147" cm="1">
        <f t="array" aca="1" ref="BQ727" ca="1">INDIRECT(BQ712)/BQ720</f>
        <v>500</v>
      </c>
      <c r="BR727" s="147" cm="1">
        <f t="array" aca="1" ref="BR727" ca="1">INDIRECT(BR712)/BR720</f>
        <v>500</v>
      </c>
      <c r="BS727" s="147" cm="1">
        <f t="array" aca="1" ref="BS727" ca="1">INDIRECT(BS712)/BS720</f>
        <v>500</v>
      </c>
      <c r="BT727" s="147" cm="1">
        <f t="array" aca="1" ref="BT727" ca="1">INDIRECT(BT712)/BT720</f>
        <v>500</v>
      </c>
      <c r="BU727" s="147" cm="1">
        <f t="array" aca="1" ref="BU727" ca="1">INDIRECT(BU712)/BU720</f>
        <v>500</v>
      </c>
      <c r="BV727" s="147" cm="1">
        <f t="array" aca="1" ref="BV727" ca="1">INDIRECT(BV712)/BV720</f>
        <v>500</v>
      </c>
      <c r="BW727" s="147" cm="1">
        <f t="array" aca="1" ref="BW727" ca="1">INDIRECT(BW712)/BW720</f>
        <v>500</v>
      </c>
      <c r="BX727" s="147" cm="1">
        <f t="array" aca="1" ref="BX727" ca="1">INDIRECT(BX712)/BX720</f>
        <v>500</v>
      </c>
      <c r="BY727" s="147" cm="1">
        <f t="array" aca="1" ref="BY727" ca="1">INDIRECT(BY712)/BY720</f>
        <v>500</v>
      </c>
      <c r="BZ727" s="147" cm="1">
        <f t="array" aca="1" ref="BZ727" ca="1">INDIRECT(BZ712)/BZ720</f>
        <v>500</v>
      </c>
      <c r="CA727" s="147" cm="1">
        <f t="array" aca="1" ref="CA727" ca="1">INDIRECT(CA712)/CA720</f>
        <v>500</v>
      </c>
      <c r="CB727" s="147" cm="1">
        <f t="array" aca="1" ref="CB727" ca="1">INDIRECT(CB712)/CB720</f>
        <v>500</v>
      </c>
      <c r="CC727" s="147" cm="1">
        <f t="array" aca="1" ref="CC727" ca="1">INDIRECT(CC712)/CC720</f>
        <v>500</v>
      </c>
      <c r="CD727" s="147" cm="1">
        <f t="array" aca="1" ref="CD727" ca="1">INDIRECT(CD712)/CD720</f>
        <v>500</v>
      </c>
      <c r="CE727" s="147" cm="1">
        <f t="array" aca="1" ref="CE727" ca="1">INDIRECT(CE712)/CE720</f>
        <v>500</v>
      </c>
      <c r="CF727" s="147" cm="1">
        <f t="array" aca="1" ref="CF727" ca="1">INDIRECT(CF712)/CF720</f>
        <v>500</v>
      </c>
      <c r="CG727" s="147" cm="1">
        <f t="array" aca="1" ref="CG727" ca="1">INDIRECT(CG712)/CG720</f>
        <v>500</v>
      </c>
      <c r="CH727" s="147" cm="1">
        <f t="array" aca="1" ref="CH727" ca="1">INDIRECT(CH712)/CH720</f>
        <v>500</v>
      </c>
      <c r="CI727" s="147" cm="1">
        <f t="array" aca="1" ref="CI727" ca="1">INDIRECT(CI712)/CI720</f>
        <v>500</v>
      </c>
      <c r="CJ727" s="147" cm="1">
        <f t="array" aca="1" ref="CJ727" ca="1">INDIRECT(CJ712)/CJ720</f>
        <v>500</v>
      </c>
      <c r="CK727" s="147" cm="1">
        <f t="array" aca="1" ref="CK727" ca="1">INDIRECT(CK712)/CK720</f>
        <v>500</v>
      </c>
    </row>
    <row r="728" spans="2:89" x14ac:dyDescent="0.35">
      <c r="B728" s="141" t="s">
        <v>62</v>
      </c>
      <c r="D728" t="s">
        <v>751</v>
      </c>
      <c r="E728" s="8" t="str">
        <f t="shared" si="689"/>
        <v>728 SUB-PR</v>
      </c>
      <c r="H728" s="12"/>
      <c r="I728" s="60"/>
      <c r="J728" s="60"/>
      <c r="K728" s="34">
        <f t="shared" ref="K728:P728" ca="1" si="705">K727-SUM(K726,K723:K724)</f>
        <v>6.2527760746888816E-13</v>
      </c>
      <c r="L728" s="34">
        <f t="shared" ca="1" si="705"/>
        <v>6.2527760746888816E-13</v>
      </c>
      <c r="M728" s="34">
        <f t="shared" ca="1" si="705"/>
        <v>6.2527760746888816E-13</v>
      </c>
      <c r="N728" s="34">
        <f t="shared" ca="1" si="705"/>
        <v>6.2527760746888816E-13</v>
      </c>
      <c r="O728" s="34">
        <f t="shared" ca="1" si="705"/>
        <v>6.2527760746888816E-13</v>
      </c>
      <c r="P728" s="34">
        <f t="shared" ca="1" si="705"/>
        <v>-499.99999999999943</v>
      </c>
      <c r="R728" s="15"/>
      <c r="S728" s="76">
        <f t="shared" ref="S728" ca="1" si="706">S727-SUM(S726,S723:S724)</f>
        <v>0</v>
      </c>
      <c r="T728" s="76">
        <f t="shared" ref="T728:AX728" ca="1" si="707">T727-SUM(T726,T723:T724)</f>
        <v>0</v>
      </c>
      <c r="U728" s="76">
        <f t="shared" ca="1" si="707"/>
        <v>0</v>
      </c>
      <c r="V728" s="76">
        <f t="shared" ca="1" si="707"/>
        <v>0</v>
      </c>
      <c r="W728" s="76">
        <f t="shared" ca="1" si="707"/>
        <v>0</v>
      </c>
      <c r="X728" s="76">
        <f t="shared" ca="1" si="707"/>
        <v>0</v>
      </c>
      <c r="Y728" s="76">
        <f t="shared" ca="1" si="707"/>
        <v>0</v>
      </c>
      <c r="Z728" s="76">
        <f t="shared" ca="1" si="707"/>
        <v>0</v>
      </c>
      <c r="AA728" s="76">
        <f t="shared" ca="1" si="707"/>
        <v>0</v>
      </c>
      <c r="AB728" s="76">
        <f t="shared" ca="1" si="707"/>
        <v>0</v>
      </c>
      <c r="AC728" s="76">
        <f t="shared" ca="1" si="707"/>
        <v>0</v>
      </c>
      <c r="AD728" s="76">
        <f t="shared" ca="1" si="707"/>
        <v>0</v>
      </c>
      <c r="AE728" s="76">
        <f t="shared" ca="1" si="707"/>
        <v>0</v>
      </c>
      <c r="AF728" s="76">
        <f t="shared" ca="1" si="707"/>
        <v>0</v>
      </c>
      <c r="AG728" s="76">
        <f t="shared" ca="1" si="707"/>
        <v>0</v>
      </c>
      <c r="AH728" s="76">
        <f t="shared" ca="1" si="707"/>
        <v>0</v>
      </c>
      <c r="AI728" s="76">
        <f t="shared" ca="1" si="707"/>
        <v>0</v>
      </c>
      <c r="AJ728" s="76">
        <f t="shared" ca="1" si="707"/>
        <v>0</v>
      </c>
      <c r="AK728" s="76">
        <f t="shared" ca="1" si="707"/>
        <v>0</v>
      </c>
      <c r="AL728" s="76">
        <f t="shared" ca="1" si="707"/>
        <v>0</v>
      </c>
      <c r="AM728" s="76">
        <f t="shared" ca="1" si="707"/>
        <v>0</v>
      </c>
      <c r="AN728" s="76">
        <f t="shared" ca="1" si="707"/>
        <v>0</v>
      </c>
      <c r="AO728" s="76">
        <f t="shared" ca="1" si="707"/>
        <v>0</v>
      </c>
      <c r="AP728" s="76">
        <f t="shared" ca="1" si="707"/>
        <v>0</v>
      </c>
      <c r="AQ728" s="76">
        <f t="shared" ca="1" si="707"/>
        <v>0</v>
      </c>
      <c r="AR728" s="76">
        <f t="shared" ca="1" si="707"/>
        <v>0</v>
      </c>
      <c r="AS728" s="76">
        <f t="shared" ca="1" si="707"/>
        <v>0</v>
      </c>
      <c r="AT728" s="76">
        <f t="shared" ca="1" si="707"/>
        <v>0</v>
      </c>
      <c r="AU728" s="76">
        <f t="shared" ca="1" si="707"/>
        <v>0</v>
      </c>
      <c r="AV728" s="76">
        <f t="shared" ca="1" si="707"/>
        <v>0</v>
      </c>
      <c r="AW728" s="76">
        <f t="shared" ca="1" si="707"/>
        <v>0</v>
      </c>
      <c r="AX728" s="76">
        <f t="shared" ca="1" si="707"/>
        <v>0</v>
      </c>
      <c r="AY728" s="76">
        <f t="shared" ref="AY728:CD728" ca="1" si="708">AY727-SUM(AY726,AY723:AY724)</f>
        <v>0</v>
      </c>
      <c r="AZ728" s="76">
        <f t="shared" ca="1" si="708"/>
        <v>0</v>
      </c>
      <c r="BA728" s="76">
        <f t="shared" ca="1" si="708"/>
        <v>0</v>
      </c>
      <c r="BB728" s="76">
        <f t="shared" ca="1" si="708"/>
        <v>0</v>
      </c>
      <c r="BC728" s="76">
        <f t="shared" ca="1" si="708"/>
        <v>0</v>
      </c>
      <c r="BD728" s="76">
        <f t="shared" ca="1" si="708"/>
        <v>0</v>
      </c>
      <c r="BE728" s="76">
        <f t="shared" ca="1" si="708"/>
        <v>0</v>
      </c>
      <c r="BF728" s="76">
        <f t="shared" ca="1" si="708"/>
        <v>0</v>
      </c>
      <c r="BG728" s="76">
        <f t="shared" ca="1" si="708"/>
        <v>0</v>
      </c>
      <c r="BH728" s="76">
        <f t="shared" ca="1" si="708"/>
        <v>0</v>
      </c>
      <c r="BI728" s="76">
        <f t="shared" ca="1" si="708"/>
        <v>0</v>
      </c>
      <c r="BJ728" s="76">
        <f t="shared" ca="1" si="708"/>
        <v>0</v>
      </c>
      <c r="BK728" s="76">
        <f t="shared" ca="1" si="708"/>
        <v>0</v>
      </c>
      <c r="BL728" s="76">
        <f t="shared" ca="1" si="708"/>
        <v>0</v>
      </c>
      <c r="BM728" s="76">
        <f t="shared" ca="1" si="708"/>
        <v>0</v>
      </c>
      <c r="BN728" s="76">
        <f t="shared" ca="1" si="708"/>
        <v>0</v>
      </c>
      <c r="BO728" s="76">
        <f t="shared" ca="1" si="708"/>
        <v>0</v>
      </c>
      <c r="BP728" s="76">
        <f t="shared" ca="1" si="708"/>
        <v>0</v>
      </c>
      <c r="BQ728" s="76">
        <f t="shared" ca="1" si="708"/>
        <v>0</v>
      </c>
      <c r="BR728" s="76">
        <f t="shared" ca="1" si="708"/>
        <v>0</v>
      </c>
      <c r="BS728" s="76">
        <f t="shared" ca="1" si="708"/>
        <v>0</v>
      </c>
      <c r="BT728" s="76">
        <f t="shared" ca="1" si="708"/>
        <v>0</v>
      </c>
      <c r="BU728" s="76">
        <f t="shared" ca="1" si="708"/>
        <v>0</v>
      </c>
      <c r="BV728" s="76">
        <f t="shared" ca="1" si="708"/>
        <v>0</v>
      </c>
      <c r="BW728" s="76">
        <f t="shared" ca="1" si="708"/>
        <v>0</v>
      </c>
      <c r="BX728" s="76">
        <f t="shared" ca="1" si="708"/>
        <v>0</v>
      </c>
      <c r="BY728" s="76">
        <f t="shared" ca="1" si="708"/>
        <v>0</v>
      </c>
      <c r="BZ728" s="76">
        <f t="shared" ca="1" si="708"/>
        <v>0</v>
      </c>
      <c r="CA728" s="76">
        <f t="shared" ca="1" si="708"/>
        <v>0</v>
      </c>
      <c r="CB728" s="76">
        <f t="shared" ca="1" si="708"/>
        <v>0</v>
      </c>
      <c r="CC728" s="76">
        <f t="shared" ca="1" si="708"/>
        <v>0</v>
      </c>
      <c r="CD728" s="76">
        <f t="shared" ca="1" si="708"/>
        <v>0</v>
      </c>
      <c r="CE728" s="76">
        <f t="shared" ref="CE728:CK728" ca="1" si="709">CE727-SUM(CE726,CE723:CE724)</f>
        <v>0</v>
      </c>
      <c r="CF728" s="76">
        <f t="shared" ca="1" si="709"/>
        <v>0</v>
      </c>
      <c r="CG728" s="76">
        <f t="shared" ca="1" si="709"/>
        <v>0</v>
      </c>
      <c r="CH728" s="76">
        <f t="shared" ca="1" si="709"/>
        <v>0</v>
      </c>
      <c r="CI728" s="76">
        <f t="shared" ca="1" si="709"/>
        <v>0</v>
      </c>
      <c r="CJ728" s="76">
        <f t="shared" ca="1" si="709"/>
        <v>0</v>
      </c>
      <c r="CK728" s="76">
        <f t="shared" ca="1" si="709"/>
        <v>0</v>
      </c>
    </row>
    <row r="729" spans="2:89" x14ac:dyDescent="0.35">
      <c r="B729" s="95"/>
      <c r="D729" t="s">
        <v>751</v>
      </c>
      <c r="E729" s="8" t="str">
        <f t="shared" ref="E729" si="710">ROW()&amp;" "&amp;D729</f>
        <v>729 SUB-PR</v>
      </c>
      <c r="H729" s="12"/>
      <c r="I729" s="60"/>
      <c r="J729" s="60"/>
      <c r="K729" s="34"/>
      <c r="L729" s="34"/>
      <c r="M729" s="34"/>
      <c r="N729" s="34"/>
      <c r="O729" s="34"/>
      <c r="P729" s="34"/>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row>
    <row r="730" spans="2:89" x14ac:dyDescent="0.35">
      <c r="B730" s="8" t="str">
        <f>B710</f>
        <v>(Primary label)</v>
      </c>
      <c r="D730" t="s">
        <v>751</v>
      </c>
      <c r="E730" s="8" t="str">
        <f t="shared" ref="E730:E735" si="711">ROW()&amp;" "&amp;D730</f>
        <v>730 SUB-PR</v>
      </c>
      <c r="F730" t="s">
        <v>490</v>
      </c>
      <c r="G730" t="s">
        <v>332</v>
      </c>
      <c r="S730" s="72"/>
      <c r="T730" s="72"/>
      <c r="U730" s="72"/>
      <c r="V730" s="72"/>
      <c r="W730" s="72"/>
      <c r="X730" s="72"/>
      <c r="Y730" s="72"/>
      <c r="Z730" s="72"/>
      <c r="AA730" s="72"/>
      <c r="AB730" s="72"/>
      <c r="AC730" s="72"/>
      <c r="AD730" s="72"/>
      <c r="AE730" s="72"/>
      <c r="AF730" s="72"/>
      <c r="AG730" s="72"/>
      <c r="AH730" s="72"/>
      <c r="AI730" s="72"/>
      <c r="AJ730" s="72"/>
      <c r="AK730" s="72"/>
      <c r="AL730" s="72"/>
      <c r="AM730" s="72"/>
      <c r="AN730" s="72"/>
      <c r="AO730" s="72"/>
      <c r="AP730" s="72"/>
      <c r="AQ730" s="72"/>
      <c r="AR730" s="72"/>
      <c r="AS730" s="72"/>
      <c r="AT730" s="72"/>
      <c r="AU730" s="72"/>
      <c r="AV730" s="72"/>
      <c r="AW730" s="72"/>
      <c r="AX730" s="72"/>
      <c r="AY730" s="72"/>
      <c r="AZ730" s="72"/>
      <c r="BA730" s="72"/>
      <c r="BB730" s="72"/>
      <c r="BC730" s="72"/>
      <c r="BD730" s="72"/>
      <c r="BE730" s="72"/>
      <c r="BF730" s="72"/>
      <c r="BG730" s="72"/>
      <c r="BH730" s="72"/>
      <c r="BI730" s="72"/>
      <c r="BJ730" s="72"/>
      <c r="BK730" s="72"/>
      <c r="BL730" s="72"/>
      <c r="BM730" s="72"/>
      <c r="BN730" s="72"/>
      <c r="BO730" s="72"/>
      <c r="BP730" s="72"/>
      <c r="BQ730" s="72"/>
      <c r="BR730" s="72"/>
      <c r="BS730" s="72"/>
      <c r="BT730" s="72"/>
      <c r="BU730" s="72"/>
      <c r="BV730" s="72"/>
      <c r="BW730" s="72"/>
      <c r="BX730" s="72"/>
      <c r="BY730" s="72"/>
      <c r="BZ730" s="72"/>
      <c r="CA730" s="72"/>
      <c r="CB730" s="72"/>
      <c r="CC730" s="72"/>
      <c r="CD730" s="72"/>
      <c r="CE730" s="72"/>
      <c r="CF730" s="72"/>
      <c r="CG730" s="72"/>
      <c r="CH730" s="72"/>
      <c r="CI730" s="72"/>
      <c r="CJ730" s="72"/>
      <c r="CK730" s="72"/>
    </row>
    <row r="731" spans="2:89" x14ac:dyDescent="0.35">
      <c r="B731" s="235" t="str">
        <f>IFERROR(SUBSTITUTE(B718,":",""),"no unit")</f>
        <v>subscriber</v>
      </c>
      <c r="D731" t="s">
        <v>751</v>
      </c>
      <c r="E731" s="8" t="str">
        <f t="shared" si="711"/>
        <v>731 SUB-PR</v>
      </c>
      <c r="F731" t="s">
        <v>492</v>
      </c>
      <c r="G731" t="s">
        <v>332</v>
      </c>
      <c r="K731" s="53"/>
      <c r="L731" s="53"/>
      <c r="M731" s="53"/>
      <c r="N731" s="53"/>
      <c r="O731" s="53"/>
      <c r="P731" s="53"/>
      <c r="R731" s="24"/>
    </row>
    <row r="732" spans="2:89" x14ac:dyDescent="0.35">
      <c r="B732" s="8" t="str">
        <f>B712</f>
        <v>Primary revenue driver</v>
      </c>
      <c r="D732" t="s">
        <v>751</v>
      </c>
      <c r="E732" s="8" t="str">
        <f t="shared" si="711"/>
        <v>732 SUB-PR</v>
      </c>
      <c r="F732" t="s">
        <v>461</v>
      </c>
      <c r="G732" t="s">
        <v>332</v>
      </c>
      <c r="H732" s="90"/>
      <c r="I732" s="209"/>
      <c r="J732" s="209"/>
      <c r="K732" s="212"/>
      <c r="L732" s="212"/>
      <c r="M732" s="212"/>
      <c r="N732" s="212"/>
      <c r="O732" s="212"/>
      <c r="P732" s="212"/>
      <c r="R732" s="210"/>
      <c r="S732" s="76" t="str">
        <f t="shared" ref="S732" si="712">S712</f>
        <v>S$16</v>
      </c>
      <c r="T732" s="76" t="str">
        <f t="shared" ref="T732:AX732" si="713">T712</f>
        <v>T$16</v>
      </c>
      <c r="U732" s="76" t="str">
        <f t="shared" si="713"/>
        <v>U$16</v>
      </c>
      <c r="V732" s="76" t="str">
        <f t="shared" si="713"/>
        <v>V$16</v>
      </c>
      <c r="W732" s="76" t="str">
        <f t="shared" si="713"/>
        <v>W$16</v>
      </c>
      <c r="X732" s="76" t="str">
        <f t="shared" si="713"/>
        <v>X$16</v>
      </c>
      <c r="Y732" s="76" t="str">
        <f t="shared" si="713"/>
        <v>Y$16</v>
      </c>
      <c r="Z732" s="76" t="str">
        <f t="shared" si="713"/>
        <v>Z$16</v>
      </c>
      <c r="AA732" s="76" t="str">
        <f t="shared" si="713"/>
        <v>AA$16</v>
      </c>
      <c r="AB732" s="76" t="str">
        <f t="shared" si="713"/>
        <v>AB$16</v>
      </c>
      <c r="AC732" s="76" t="str">
        <f t="shared" si="713"/>
        <v>AC$16</v>
      </c>
      <c r="AD732" s="76" t="str">
        <f t="shared" si="713"/>
        <v>AD$16</v>
      </c>
      <c r="AE732" s="76" t="str">
        <f t="shared" si="713"/>
        <v>AE$16</v>
      </c>
      <c r="AF732" s="76" t="str">
        <f t="shared" si="713"/>
        <v>AF$16</v>
      </c>
      <c r="AG732" s="76" t="str">
        <f t="shared" si="713"/>
        <v>AG$16</v>
      </c>
      <c r="AH732" s="76" t="str">
        <f t="shared" si="713"/>
        <v>AH$16</v>
      </c>
      <c r="AI732" s="76" t="str">
        <f t="shared" si="713"/>
        <v>AI$16</v>
      </c>
      <c r="AJ732" s="76" t="str">
        <f t="shared" si="713"/>
        <v>AJ$16</v>
      </c>
      <c r="AK732" s="76" t="str">
        <f t="shared" si="713"/>
        <v>AK$16</v>
      </c>
      <c r="AL732" s="76" t="str">
        <f t="shared" si="713"/>
        <v>AL$16</v>
      </c>
      <c r="AM732" s="76" t="str">
        <f t="shared" si="713"/>
        <v>AM$16</v>
      </c>
      <c r="AN732" s="76" t="str">
        <f t="shared" si="713"/>
        <v>AN$16</v>
      </c>
      <c r="AO732" s="76" t="str">
        <f t="shared" si="713"/>
        <v>AO$16</v>
      </c>
      <c r="AP732" s="76" t="str">
        <f t="shared" si="713"/>
        <v>AP$16</v>
      </c>
      <c r="AQ732" s="76" t="str">
        <f t="shared" si="713"/>
        <v>AQ$16</v>
      </c>
      <c r="AR732" s="76" t="str">
        <f t="shared" si="713"/>
        <v>AR$16</v>
      </c>
      <c r="AS732" s="76" t="str">
        <f t="shared" si="713"/>
        <v>AS$16</v>
      </c>
      <c r="AT732" s="76" t="str">
        <f t="shared" si="713"/>
        <v>AT$16</v>
      </c>
      <c r="AU732" s="76" t="str">
        <f t="shared" si="713"/>
        <v>AU$16</v>
      </c>
      <c r="AV732" s="76" t="str">
        <f t="shared" si="713"/>
        <v>AV$16</v>
      </c>
      <c r="AW732" s="76" t="str">
        <f t="shared" si="713"/>
        <v>AW$16</v>
      </c>
      <c r="AX732" s="76" t="str">
        <f t="shared" si="713"/>
        <v>AX$16</v>
      </c>
      <c r="AY732" s="76" t="str">
        <f t="shared" ref="AY732:CD732" si="714">AY712</f>
        <v>AY$16</v>
      </c>
      <c r="AZ732" s="76" t="str">
        <f t="shared" si="714"/>
        <v>AZ$16</v>
      </c>
      <c r="BA732" s="76" t="str">
        <f t="shared" si="714"/>
        <v>BA$16</v>
      </c>
      <c r="BB732" s="76" t="str">
        <f t="shared" si="714"/>
        <v>BB$16</v>
      </c>
      <c r="BC732" s="76" t="str">
        <f t="shared" si="714"/>
        <v>BC$16</v>
      </c>
      <c r="BD732" s="76" t="str">
        <f t="shared" si="714"/>
        <v>BD$16</v>
      </c>
      <c r="BE732" s="76" t="str">
        <f t="shared" si="714"/>
        <v>BE$16</v>
      </c>
      <c r="BF732" s="76" t="str">
        <f t="shared" si="714"/>
        <v>BF$16</v>
      </c>
      <c r="BG732" s="76" t="str">
        <f t="shared" si="714"/>
        <v>BG$16</v>
      </c>
      <c r="BH732" s="76" t="str">
        <f t="shared" si="714"/>
        <v>BH$16</v>
      </c>
      <c r="BI732" s="76" t="str">
        <f t="shared" si="714"/>
        <v>BI$16</v>
      </c>
      <c r="BJ732" s="76" t="str">
        <f t="shared" si="714"/>
        <v>BJ$16</v>
      </c>
      <c r="BK732" s="76" t="str">
        <f t="shared" si="714"/>
        <v>BK$16</v>
      </c>
      <c r="BL732" s="76" t="str">
        <f t="shared" si="714"/>
        <v>BL$16</v>
      </c>
      <c r="BM732" s="76" t="str">
        <f t="shared" si="714"/>
        <v>BM$16</v>
      </c>
      <c r="BN732" s="76" t="str">
        <f t="shared" si="714"/>
        <v>BN$16</v>
      </c>
      <c r="BO732" s="76" t="str">
        <f t="shared" si="714"/>
        <v>BO$16</v>
      </c>
      <c r="BP732" s="76" t="str">
        <f t="shared" si="714"/>
        <v>BP$16</v>
      </c>
      <c r="BQ732" s="76" t="str">
        <f t="shared" si="714"/>
        <v>BQ$16</v>
      </c>
      <c r="BR732" s="76" t="str">
        <f t="shared" si="714"/>
        <v>BR$16</v>
      </c>
      <c r="BS732" s="76" t="str">
        <f t="shared" si="714"/>
        <v>BS$16</v>
      </c>
      <c r="BT732" s="76" t="str">
        <f t="shared" si="714"/>
        <v>BT$16</v>
      </c>
      <c r="BU732" s="76" t="str">
        <f t="shared" si="714"/>
        <v>BU$16</v>
      </c>
      <c r="BV732" s="76" t="str">
        <f t="shared" si="714"/>
        <v>BV$16</v>
      </c>
      <c r="BW732" s="76" t="str">
        <f t="shared" si="714"/>
        <v>BW$16</v>
      </c>
      <c r="BX732" s="76" t="str">
        <f t="shared" si="714"/>
        <v>BX$16</v>
      </c>
      <c r="BY732" s="76" t="str">
        <f t="shared" si="714"/>
        <v>BY$16</v>
      </c>
      <c r="BZ732" s="76" t="str">
        <f t="shared" si="714"/>
        <v>BZ$16</v>
      </c>
      <c r="CA732" s="76" t="str">
        <f t="shared" si="714"/>
        <v>CA$16</v>
      </c>
      <c r="CB732" s="76" t="str">
        <f t="shared" si="714"/>
        <v>CB$16</v>
      </c>
      <c r="CC732" s="76" t="str">
        <f t="shared" si="714"/>
        <v>CC$16</v>
      </c>
      <c r="CD732" s="76" t="str">
        <f t="shared" si="714"/>
        <v>CD$16</v>
      </c>
      <c r="CE732" s="76" t="str">
        <f t="shared" ref="CE732:CK732" si="715">CE712</f>
        <v>CE$16</v>
      </c>
      <c r="CF732" s="76" t="str">
        <f t="shared" si="715"/>
        <v>CF$16</v>
      </c>
      <c r="CG732" s="76" t="str">
        <f t="shared" si="715"/>
        <v>CG$16</v>
      </c>
      <c r="CH732" s="76" t="str">
        <f t="shared" si="715"/>
        <v>CH$16</v>
      </c>
      <c r="CI732" s="76" t="str">
        <f t="shared" si="715"/>
        <v>CI$16</v>
      </c>
      <c r="CJ732" s="76" t="str">
        <f t="shared" si="715"/>
        <v>CJ$16</v>
      </c>
      <c r="CK732" s="76" t="str">
        <f t="shared" si="715"/>
        <v>CK$16</v>
      </c>
    </row>
    <row r="733" spans="2:89" x14ac:dyDescent="0.35">
      <c r="B733" s="8" t="str">
        <f>B713</f>
        <v>Primary volume driver</v>
      </c>
      <c r="D733" t="s">
        <v>751</v>
      </c>
      <c r="E733" s="8" t="str">
        <f t="shared" si="711"/>
        <v>733 SUB-PR</v>
      </c>
      <c r="F733" t="s">
        <v>462</v>
      </c>
      <c r="G733" t="s">
        <v>332</v>
      </c>
      <c r="H733" s="12"/>
      <c r="I733" s="60"/>
      <c r="J733" s="60"/>
      <c r="K733" s="15"/>
      <c r="L733" s="15"/>
      <c r="M733" s="15"/>
      <c r="N733" s="15"/>
      <c r="O733" s="15"/>
      <c r="P733" s="15"/>
      <c r="R733" s="15"/>
      <c r="S733" s="199" t="str">
        <f t="shared" ref="S733" si="716">ADDRESS(ROW(S727),COLUMN(S727),2)</f>
        <v>S$727</v>
      </c>
      <c r="T733" s="199" t="str">
        <f t="shared" ref="T733:AX733" si="717">ADDRESS(ROW(T727),COLUMN(T727),2)</f>
        <v>T$727</v>
      </c>
      <c r="U733" s="199" t="str">
        <f t="shared" si="717"/>
        <v>U$727</v>
      </c>
      <c r="V733" s="199" t="str">
        <f t="shared" si="717"/>
        <v>V$727</v>
      </c>
      <c r="W733" s="199" t="str">
        <f t="shared" si="717"/>
        <v>W$727</v>
      </c>
      <c r="X733" s="199" t="str">
        <f t="shared" si="717"/>
        <v>X$727</v>
      </c>
      <c r="Y733" s="199" t="str">
        <f t="shared" si="717"/>
        <v>Y$727</v>
      </c>
      <c r="Z733" s="199" t="str">
        <f t="shared" si="717"/>
        <v>Z$727</v>
      </c>
      <c r="AA733" s="199" t="str">
        <f t="shared" si="717"/>
        <v>AA$727</v>
      </c>
      <c r="AB733" s="199" t="str">
        <f t="shared" si="717"/>
        <v>AB$727</v>
      </c>
      <c r="AC733" s="199" t="str">
        <f t="shared" si="717"/>
        <v>AC$727</v>
      </c>
      <c r="AD733" s="199" t="str">
        <f t="shared" si="717"/>
        <v>AD$727</v>
      </c>
      <c r="AE733" s="199" t="str">
        <f t="shared" si="717"/>
        <v>AE$727</v>
      </c>
      <c r="AF733" s="199" t="str">
        <f t="shared" si="717"/>
        <v>AF$727</v>
      </c>
      <c r="AG733" s="199" t="str">
        <f t="shared" si="717"/>
        <v>AG$727</v>
      </c>
      <c r="AH733" s="199" t="str">
        <f t="shared" si="717"/>
        <v>AH$727</v>
      </c>
      <c r="AI733" s="199" t="str">
        <f t="shared" si="717"/>
        <v>AI$727</v>
      </c>
      <c r="AJ733" s="199" t="str">
        <f t="shared" si="717"/>
        <v>AJ$727</v>
      </c>
      <c r="AK733" s="199" t="str">
        <f t="shared" si="717"/>
        <v>AK$727</v>
      </c>
      <c r="AL733" s="199" t="str">
        <f t="shared" si="717"/>
        <v>AL$727</v>
      </c>
      <c r="AM733" s="199" t="str">
        <f t="shared" si="717"/>
        <v>AM$727</v>
      </c>
      <c r="AN733" s="199" t="str">
        <f t="shared" si="717"/>
        <v>AN$727</v>
      </c>
      <c r="AO733" s="199" t="str">
        <f t="shared" si="717"/>
        <v>AO$727</v>
      </c>
      <c r="AP733" s="199" t="str">
        <f t="shared" si="717"/>
        <v>AP$727</v>
      </c>
      <c r="AQ733" s="199" t="str">
        <f t="shared" si="717"/>
        <v>AQ$727</v>
      </c>
      <c r="AR733" s="199" t="str">
        <f t="shared" si="717"/>
        <v>AR$727</v>
      </c>
      <c r="AS733" s="199" t="str">
        <f t="shared" si="717"/>
        <v>AS$727</v>
      </c>
      <c r="AT733" s="199" t="str">
        <f t="shared" si="717"/>
        <v>AT$727</v>
      </c>
      <c r="AU733" s="199" t="str">
        <f t="shared" si="717"/>
        <v>AU$727</v>
      </c>
      <c r="AV733" s="199" t="str">
        <f t="shared" si="717"/>
        <v>AV$727</v>
      </c>
      <c r="AW733" s="199" t="str">
        <f t="shared" si="717"/>
        <v>AW$727</v>
      </c>
      <c r="AX733" s="199" t="str">
        <f t="shared" si="717"/>
        <v>AX$727</v>
      </c>
      <c r="AY733" s="199" t="str">
        <f t="shared" ref="AY733:CD733" si="718">ADDRESS(ROW(AY727),COLUMN(AY727),2)</f>
        <v>AY$727</v>
      </c>
      <c r="AZ733" s="199" t="str">
        <f t="shared" si="718"/>
        <v>AZ$727</v>
      </c>
      <c r="BA733" s="199" t="str">
        <f t="shared" si="718"/>
        <v>BA$727</v>
      </c>
      <c r="BB733" s="199" t="str">
        <f t="shared" si="718"/>
        <v>BB$727</v>
      </c>
      <c r="BC733" s="199" t="str">
        <f t="shared" si="718"/>
        <v>BC$727</v>
      </c>
      <c r="BD733" s="199" t="str">
        <f t="shared" si="718"/>
        <v>BD$727</v>
      </c>
      <c r="BE733" s="199" t="str">
        <f t="shared" si="718"/>
        <v>BE$727</v>
      </c>
      <c r="BF733" s="199" t="str">
        <f t="shared" si="718"/>
        <v>BF$727</v>
      </c>
      <c r="BG733" s="199" t="str">
        <f t="shared" si="718"/>
        <v>BG$727</v>
      </c>
      <c r="BH733" s="199" t="str">
        <f t="shared" si="718"/>
        <v>BH$727</v>
      </c>
      <c r="BI733" s="199" t="str">
        <f t="shared" si="718"/>
        <v>BI$727</v>
      </c>
      <c r="BJ733" s="199" t="str">
        <f t="shared" si="718"/>
        <v>BJ$727</v>
      </c>
      <c r="BK733" s="199" t="str">
        <f t="shared" si="718"/>
        <v>BK$727</v>
      </c>
      <c r="BL733" s="199" t="str">
        <f t="shared" si="718"/>
        <v>BL$727</v>
      </c>
      <c r="BM733" s="199" t="str">
        <f t="shared" si="718"/>
        <v>BM$727</v>
      </c>
      <c r="BN733" s="199" t="str">
        <f t="shared" si="718"/>
        <v>BN$727</v>
      </c>
      <c r="BO733" s="199" t="str">
        <f t="shared" si="718"/>
        <v>BO$727</v>
      </c>
      <c r="BP733" s="199" t="str">
        <f t="shared" si="718"/>
        <v>BP$727</v>
      </c>
      <c r="BQ733" s="199" t="str">
        <f t="shared" si="718"/>
        <v>BQ$727</v>
      </c>
      <c r="BR733" s="199" t="str">
        <f t="shared" si="718"/>
        <v>BR$727</v>
      </c>
      <c r="BS733" s="199" t="str">
        <f t="shared" si="718"/>
        <v>BS$727</v>
      </c>
      <c r="BT733" s="199" t="str">
        <f t="shared" si="718"/>
        <v>BT$727</v>
      </c>
      <c r="BU733" s="199" t="str">
        <f t="shared" si="718"/>
        <v>BU$727</v>
      </c>
      <c r="BV733" s="199" t="str">
        <f t="shared" si="718"/>
        <v>BV$727</v>
      </c>
      <c r="BW733" s="199" t="str">
        <f t="shared" si="718"/>
        <v>BW$727</v>
      </c>
      <c r="BX733" s="199" t="str">
        <f t="shared" si="718"/>
        <v>BX$727</v>
      </c>
      <c r="BY733" s="199" t="str">
        <f t="shared" si="718"/>
        <v>BY$727</v>
      </c>
      <c r="BZ733" s="199" t="str">
        <f t="shared" si="718"/>
        <v>BZ$727</v>
      </c>
      <c r="CA733" s="199" t="str">
        <f t="shared" si="718"/>
        <v>CA$727</v>
      </c>
      <c r="CB733" s="199" t="str">
        <f t="shared" si="718"/>
        <v>CB$727</v>
      </c>
      <c r="CC733" s="199" t="str">
        <f t="shared" si="718"/>
        <v>CC$727</v>
      </c>
      <c r="CD733" s="199" t="str">
        <f t="shared" si="718"/>
        <v>CD$727</v>
      </c>
      <c r="CE733" s="199" t="str">
        <f t="shared" ref="CE733:CK733" si="719">ADDRESS(ROW(CE727),COLUMN(CE727),2)</f>
        <v>CE$727</v>
      </c>
      <c r="CF733" s="199" t="str">
        <f t="shared" si="719"/>
        <v>CF$727</v>
      </c>
      <c r="CG733" s="199" t="str">
        <f t="shared" si="719"/>
        <v>CG$727</v>
      </c>
      <c r="CH733" s="199" t="str">
        <f t="shared" si="719"/>
        <v>CH$727</v>
      </c>
      <c r="CI733" s="199" t="str">
        <f t="shared" si="719"/>
        <v>CI$727</v>
      </c>
      <c r="CJ733" s="199" t="str">
        <f t="shared" si="719"/>
        <v>CJ$727</v>
      </c>
      <c r="CK733" s="199" t="str">
        <f t="shared" si="719"/>
        <v>CK$727</v>
      </c>
    </row>
    <row r="734" spans="2:89" x14ac:dyDescent="0.35">
      <c r="B734" s="8" t="str">
        <f>B719</f>
        <v>Subscription Revenue - (Primary label)</v>
      </c>
      <c r="D734" t="s">
        <v>751</v>
      </c>
      <c r="E734" s="8" t="str">
        <f t="shared" si="711"/>
        <v>734 SUB-PR</v>
      </c>
      <c r="F734" t="s">
        <v>491</v>
      </c>
      <c r="G734" t="s">
        <v>332</v>
      </c>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row>
    <row r="735" spans="2:89" x14ac:dyDescent="0.35">
      <c r="B735" s="8" t="str">
        <f>B715</f>
        <v xml:space="preserve">secondary unit </v>
      </c>
      <c r="D735" t="s">
        <v>751</v>
      </c>
      <c r="E735" s="8" t="str">
        <f t="shared" si="711"/>
        <v>735 SUB-PR</v>
      </c>
      <c r="F735" t="s">
        <v>505</v>
      </c>
      <c r="G735" t="s">
        <v>332</v>
      </c>
      <c r="H735" s="12"/>
      <c r="I735" s="60"/>
      <c r="J735" s="60"/>
      <c r="K735" s="15"/>
      <c r="L735" s="15"/>
      <c r="M735" s="15"/>
      <c r="N735" s="15"/>
      <c r="O735" s="15"/>
      <c r="P735" s="15"/>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row>
    <row r="736" spans="2:89" x14ac:dyDescent="0.35">
      <c r="B736" s="8" t="str">
        <f>B716</f>
        <v>Secondary revenue driver</v>
      </c>
      <c r="D736" t="s">
        <v>751</v>
      </c>
      <c r="E736" s="8" t="str">
        <f t="shared" ref="E736" si="720">ROW()&amp;" "&amp;D736</f>
        <v>736 SUB-PR</v>
      </c>
      <c r="F736" t="s">
        <v>463</v>
      </c>
      <c r="G736" t="s">
        <v>332</v>
      </c>
      <c r="H736" s="12"/>
      <c r="I736" s="60"/>
      <c r="J736" s="60"/>
      <c r="K736" s="15"/>
      <c r="L736" s="15"/>
      <c r="M736" s="15"/>
      <c r="N736" s="15"/>
      <c r="O736" s="15"/>
      <c r="P736" s="15"/>
      <c r="R736" s="15"/>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row>
    <row r="737" spans="2:89" x14ac:dyDescent="0.35">
      <c r="B737" t="s">
        <v>464</v>
      </c>
      <c r="D737" t="s">
        <v>751</v>
      </c>
      <c r="E737" s="8" t="str">
        <f t="shared" ref="E737" si="721">ROW()&amp;" "&amp;D737</f>
        <v>737 SUB-PR</v>
      </c>
      <c r="F737" t="s">
        <v>464</v>
      </c>
      <c r="G737" t="s">
        <v>332</v>
      </c>
    </row>
    <row r="738" spans="2:89" x14ac:dyDescent="0.35">
      <c r="B738" s="171" t="s">
        <v>490</v>
      </c>
      <c r="E738" s="8"/>
      <c r="H738" s="170"/>
      <c r="I738" s="172"/>
      <c r="J738" s="172"/>
      <c r="K738" s="193"/>
      <c r="L738" s="193"/>
      <c r="M738" s="193"/>
      <c r="N738" s="193"/>
      <c r="O738" s="193"/>
      <c r="P738" s="193"/>
      <c r="R738" s="194"/>
      <c r="S738" s="170"/>
      <c r="T738" s="170"/>
      <c r="U738" s="170"/>
      <c r="V738" s="170"/>
      <c r="W738" s="170"/>
      <c r="X738" s="170"/>
      <c r="Y738" s="170"/>
      <c r="Z738" s="170"/>
      <c r="AA738" s="170"/>
      <c r="AB738" s="170"/>
      <c r="AC738" s="170"/>
      <c r="AD738" s="170"/>
      <c r="AE738" s="170"/>
      <c r="AF738" s="170"/>
      <c r="AG738" s="170"/>
      <c r="AH738" s="170"/>
      <c r="AI738" s="170"/>
      <c r="AJ738" s="170"/>
      <c r="AK738" s="170"/>
      <c r="AL738" s="170"/>
      <c r="AM738" s="170"/>
      <c r="AN738" s="170"/>
      <c r="AO738" s="170"/>
      <c r="AP738" s="170"/>
      <c r="AQ738" s="170"/>
      <c r="AR738" s="170"/>
      <c r="AS738" s="170"/>
      <c r="AT738" s="170"/>
      <c r="AU738" s="170"/>
      <c r="AV738" s="170"/>
      <c r="AW738" s="170"/>
      <c r="AX738" s="170"/>
      <c r="AY738" s="170"/>
      <c r="AZ738" s="170"/>
      <c r="BA738" s="170"/>
      <c r="BB738" s="170"/>
      <c r="BC738" s="170"/>
      <c r="BD738" s="170"/>
      <c r="BE738" s="170"/>
      <c r="BF738" s="170"/>
      <c r="BG738" s="170"/>
      <c r="BH738" s="170"/>
      <c r="BI738" s="170"/>
      <c r="BJ738" s="170"/>
      <c r="BK738" s="170"/>
      <c r="BL738" s="170"/>
      <c r="BM738" s="170"/>
      <c r="BN738" s="170"/>
      <c r="BO738" s="170"/>
      <c r="BP738" s="170"/>
      <c r="BQ738" s="170"/>
      <c r="BR738" s="170"/>
      <c r="BS738" s="170"/>
      <c r="BT738" s="170"/>
      <c r="BU738" s="170"/>
      <c r="BV738" s="170"/>
      <c r="BW738" s="170"/>
      <c r="BX738" s="170"/>
      <c r="BY738" s="170"/>
      <c r="BZ738" s="170"/>
      <c r="CA738" s="170"/>
      <c r="CB738" s="170"/>
      <c r="CC738" s="170"/>
      <c r="CD738" s="170"/>
      <c r="CE738" s="170"/>
      <c r="CF738" s="170"/>
      <c r="CG738" s="170"/>
      <c r="CH738" s="170"/>
      <c r="CI738" s="170"/>
      <c r="CJ738" s="170"/>
      <c r="CK738" s="170"/>
    </row>
    <row r="739" spans="2:89" x14ac:dyDescent="0.35">
      <c r="B739" s="171" t="s">
        <v>492</v>
      </c>
      <c r="E739" s="8"/>
      <c r="H739" s="170"/>
      <c r="I739" s="172"/>
      <c r="J739" s="172"/>
      <c r="K739" s="193"/>
      <c r="L739" s="193"/>
      <c r="M739" s="193"/>
      <c r="N739" s="193"/>
      <c r="O739" s="193"/>
      <c r="P739" s="193"/>
      <c r="R739" s="194"/>
      <c r="S739" s="170"/>
      <c r="T739" s="170"/>
      <c r="U739" s="170"/>
      <c r="V739" s="170"/>
      <c r="W739" s="170"/>
      <c r="X739" s="170"/>
      <c r="Y739" s="170"/>
      <c r="Z739" s="170"/>
      <c r="AA739" s="170"/>
      <c r="AB739" s="170"/>
      <c r="AC739" s="170"/>
      <c r="AD739" s="170"/>
      <c r="AE739" s="170"/>
      <c r="AF739" s="170"/>
      <c r="AG739" s="170"/>
      <c r="AH739" s="170"/>
      <c r="AI739" s="170"/>
      <c r="AJ739" s="170"/>
      <c r="AK739" s="170"/>
      <c r="AL739" s="170"/>
      <c r="AM739" s="170"/>
      <c r="AN739" s="170"/>
      <c r="AO739" s="170"/>
      <c r="AP739" s="170"/>
      <c r="AQ739" s="170"/>
      <c r="AR739" s="170"/>
      <c r="AS739" s="170"/>
      <c r="AT739" s="170"/>
      <c r="AU739" s="170"/>
      <c r="AV739" s="170"/>
      <c r="AW739" s="170"/>
      <c r="AX739" s="170"/>
      <c r="AY739" s="170"/>
      <c r="AZ739" s="170"/>
      <c r="BA739" s="170"/>
      <c r="BB739" s="170"/>
      <c r="BC739" s="170"/>
      <c r="BD739" s="170"/>
      <c r="BE739" s="170"/>
      <c r="BF739" s="170"/>
      <c r="BG739" s="170"/>
      <c r="BH739" s="170"/>
      <c r="BI739" s="170"/>
      <c r="BJ739" s="170"/>
      <c r="BK739" s="170"/>
      <c r="BL739" s="170"/>
      <c r="BM739" s="170"/>
      <c r="BN739" s="170"/>
      <c r="BO739" s="170"/>
      <c r="BP739" s="170"/>
      <c r="BQ739" s="170"/>
      <c r="BR739" s="170"/>
      <c r="BS739" s="170"/>
      <c r="BT739" s="170"/>
      <c r="BU739" s="170"/>
      <c r="BV739" s="170"/>
      <c r="BW739" s="170"/>
      <c r="BX739" s="170"/>
      <c r="BY739" s="170"/>
      <c r="BZ739" s="170"/>
      <c r="CA739" s="170"/>
      <c r="CB739" s="170"/>
      <c r="CC739" s="170"/>
      <c r="CD739" s="170"/>
      <c r="CE739" s="170"/>
      <c r="CF739" s="170"/>
      <c r="CG739" s="170"/>
      <c r="CH739" s="170"/>
      <c r="CI739" s="170"/>
      <c r="CJ739" s="170"/>
      <c r="CK739" s="170"/>
    </row>
    <row r="740" spans="2:89" x14ac:dyDescent="0.35">
      <c r="B740" s="171" t="s">
        <v>461</v>
      </c>
      <c r="E740" s="8"/>
      <c r="H740" s="170"/>
      <c r="I740" s="172"/>
      <c r="J740" s="172"/>
      <c r="K740" s="193"/>
      <c r="L740" s="193"/>
      <c r="M740" s="193"/>
      <c r="N740" s="193"/>
      <c r="O740" s="193"/>
      <c r="P740" s="193"/>
      <c r="R740" s="194"/>
      <c r="S740" s="195" t="str">
        <f t="shared" ref="S740:AX740" si="722">S$20</f>
        <v>S$16</v>
      </c>
      <c r="T740" s="195" t="str">
        <f t="shared" si="722"/>
        <v>T$16</v>
      </c>
      <c r="U740" s="195" t="str">
        <f t="shared" si="722"/>
        <v>U$16</v>
      </c>
      <c r="V740" s="195" t="str">
        <f t="shared" si="722"/>
        <v>V$16</v>
      </c>
      <c r="W740" s="195" t="str">
        <f t="shared" si="722"/>
        <v>W$16</v>
      </c>
      <c r="X740" s="195" t="str">
        <f t="shared" si="722"/>
        <v>X$16</v>
      </c>
      <c r="Y740" s="195" t="str">
        <f t="shared" si="722"/>
        <v>Y$16</v>
      </c>
      <c r="Z740" s="195" t="str">
        <f t="shared" si="722"/>
        <v>Z$16</v>
      </c>
      <c r="AA740" s="195" t="str">
        <f t="shared" si="722"/>
        <v>AA$16</v>
      </c>
      <c r="AB740" s="195" t="str">
        <f t="shared" si="722"/>
        <v>AB$16</v>
      </c>
      <c r="AC740" s="195" t="str">
        <f t="shared" si="722"/>
        <v>AC$16</v>
      </c>
      <c r="AD740" s="195" t="str">
        <f t="shared" si="722"/>
        <v>AD$16</v>
      </c>
      <c r="AE740" s="195" t="str">
        <f t="shared" si="722"/>
        <v>AE$16</v>
      </c>
      <c r="AF740" s="195" t="str">
        <f t="shared" si="722"/>
        <v>AF$16</v>
      </c>
      <c r="AG740" s="195" t="str">
        <f t="shared" si="722"/>
        <v>AG$16</v>
      </c>
      <c r="AH740" s="195" t="str">
        <f t="shared" si="722"/>
        <v>AH$16</v>
      </c>
      <c r="AI740" s="195" t="str">
        <f t="shared" si="722"/>
        <v>AI$16</v>
      </c>
      <c r="AJ740" s="195" t="str">
        <f t="shared" si="722"/>
        <v>AJ$16</v>
      </c>
      <c r="AK740" s="195" t="str">
        <f t="shared" si="722"/>
        <v>AK$16</v>
      </c>
      <c r="AL740" s="195" t="str">
        <f t="shared" si="722"/>
        <v>AL$16</v>
      </c>
      <c r="AM740" s="195" t="str">
        <f t="shared" si="722"/>
        <v>AM$16</v>
      </c>
      <c r="AN740" s="195" t="str">
        <f t="shared" si="722"/>
        <v>AN$16</v>
      </c>
      <c r="AO740" s="195" t="str">
        <f t="shared" si="722"/>
        <v>AO$16</v>
      </c>
      <c r="AP740" s="195" t="str">
        <f t="shared" si="722"/>
        <v>AP$16</v>
      </c>
      <c r="AQ740" s="195" t="str">
        <f t="shared" si="722"/>
        <v>AQ$16</v>
      </c>
      <c r="AR740" s="195" t="str">
        <f t="shared" si="722"/>
        <v>AR$16</v>
      </c>
      <c r="AS740" s="195" t="str">
        <f t="shared" si="722"/>
        <v>AS$16</v>
      </c>
      <c r="AT740" s="195" t="str">
        <f t="shared" si="722"/>
        <v>AT$16</v>
      </c>
      <c r="AU740" s="195" t="str">
        <f t="shared" si="722"/>
        <v>AU$16</v>
      </c>
      <c r="AV740" s="195" t="str">
        <f t="shared" si="722"/>
        <v>AV$16</v>
      </c>
      <c r="AW740" s="195" t="str">
        <f t="shared" si="722"/>
        <v>AW$16</v>
      </c>
      <c r="AX740" s="195" t="str">
        <f t="shared" si="722"/>
        <v>AX$16</v>
      </c>
      <c r="AY740" s="195" t="str">
        <f t="shared" ref="AY740:CD740" si="723">AY$20</f>
        <v>AY$16</v>
      </c>
      <c r="AZ740" s="195" t="str">
        <f t="shared" si="723"/>
        <v>AZ$16</v>
      </c>
      <c r="BA740" s="195" t="str">
        <f t="shared" si="723"/>
        <v>BA$16</v>
      </c>
      <c r="BB740" s="195" t="str">
        <f t="shared" si="723"/>
        <v>BB$16</v>
      </c>
      <c r="BC740" s="195" t="str">
        <f t="shared" si="723"/>
        <v>BC$16</v>
      </c>
      <c r="BD740" s="195" t="str">
        <f t="shared" si="723"/>
        <v>BD$16</v>
      </c>
      <c r="BE740" s="195" t="str">
        <f t="shared" si="723"/>
        <v>BE$16</v>
      </c>
      <c r="BF740" s="195" t="str">
        <f t="shared" si="723"/>
        <v>BF$16</v>
      </c>
      <c r="BG740" s="195" t="str">
        <f t="shared" si="723"/>
        <v>BG$16</v>
      </c>
      <c r="BH740" s="195" t="str">
        <f t="shared" si="723"/>
        <v>BH$16</v>
      </c>
      <c r="BI740" s="195" t="str">
        <f t="shared" si="723"/>
        <v>BI$16</v>
      </c>
      <c r="BJ740" s="195" t="str">
        <f t="shared" si="723"/>
        <v>BJ$16</v>
      </c>
      <c r="BK740" s="195" t="str">
        <f t="shared" si="723"/>
        <v>BK$16</v>
      </c>
      <c r="BL740" s="195" t="str">
        <f t="shared" si="723"/>
        <v>BL$16</v>
      </c>
      <c r="BM740" s="195" t="str">
        <f t="shared" si="723"/>
        <v>BM$16</v>
      </c>
      <c r="BN740" s="195" t="str">
        <f t="shared" si="723"/>
        <v>BN$16</v>
      </c>
      <c r="BO740" s="195" t="str">
        <f t="shared" si="723"/>
        <v>BO$16</v>
      </c>
      <c r="BP740" s="195" t="str">
        <f t="shared" si="723"/>
        <v>BP$16</v>
      </c>
      <c r="BQ740" s="195" t="str">
        <f t="shared" si="723"/>
        <v>BQ$16</v>
      </c>
      <c r="BR740" s="195" t="str">
        <f t="shared" si="723"/>
        <v>BR$16</v>
      </c>
      <c r="BS740" s="195" t="str">
        <f t="shared" si="723"/>
        <v>BS$16</v>
      </c>
      <c r="BT740" s="195" t="str">
        <f t="shared" si="723"/>
        <v>BT$16</v>
      </c>
      <c r="BU740" s="195" t="str">
        <f t="shared" si="723"/>
        <v>BU$16</v>
      </c>
      <c r="BV740" s="195" t="str">
        <f t="shared" si="723"/>
        <v>BV$16</v>
      </c>
      <c r="BW740" s="195" t="str">
        <f t="shared" si="723"/>
        <v>BW$16</v>
      </c>
      <c r="BX740" s="195" t="str">
        <f t="shared" si="723"/>
        <v>BX$16</v>
      </c>
      <c r="BY740" s="195" t="str">
        <f t="shared" si="723"/>
        <v>BY$16</v>
      </c>
      <c r="BZ740" s="195" t="str">
        <f t="shared" si="723"/>
        <v>BZ$16</v>
      </c>
      <c r="CA740" s="195" t="str">
        <f t="shared" si="723"/>
        <v>CA$16</v>
      </c>
      <c r="CB740" s="195" t="str">
        <f t="shared" si="723"/>
        <v>CB$16</v>
      </c>
      <c r="CC740" s="195" t="str">
        <f t="shared" si="723"/>
        <v>CC$16</v>
      </c>
      <c r="CD740" s="195" t="str">
        <f t="shared" si="723"/>
        <v>CD$16</v>
      </c>
      <c r="CE740" s="195" t="str">
        <f t="shared" ref="CE740:CK740" si="724">CE$20</f>
        <v>CE$16</v>
      </c>
      <c r="CF740" s="195" t="str">
        <f t="shared" si="724"/>
        <v>CF$16</v>
      </c>
      <c r="CG740" s="195" t="str">
        <f t="shared" si="724"/>
        <v>CG$16</v>
      </c>
      <c r="CH740" s="195" t="str">
        <f t="shared" si="724"/>
        <v>CH$16</v>
      </c>
      <c r="CI740" s="195" t="str">
        <f t="shared" si="724"/>
        <v>CI$16</v>
      </c>
      <c r="CJ740" s="195" t="str">
        <f t="shared" si="724"/>
        <v>CJ$16</v>
      </c>
      <c r="CK740" s="195" t="str">
        <f t="shared" si="724"/>
        <v>CK$16</v>
      </c>
    </row>
    <row r="741" spans="2:89" x14ac:dyDescent="0.35">
      <c r="B741" s="171" t="s">
        <v>462</v>
      </c>
      <c r="E741" s="8"/>
      <c r="H741" s="196"/>
      <c r="I741" s="197"/>
      <c r="J741" s="197"/>
      <c r="K741" s="198"/>
      <c r="L741" s="198"/>
      <c r="M741" s="198"/>
      <c r="N741" s="198"/>
      <c r="O741" s="198"/>
      <c r="P741" s="198"/>
      <c r="R741" s="198"/>
      <c r="S741" s="195" t="str">
        <f t="shared" ref="S741:AX741" si="725">S$21</f>
        <v>S$17</v>
      </c>
      <c r="T741" s="195" t="str">
        <f t="shared" si="725"/>
        <v>T$17</v>
      </c>
      <c r="U741" s="195" t="str">
        <f t="shared" si="725"/>
        <v>U$17</v>
      </c>
      <c r="V741" s="195" t="str">
        <f t="shared" si="725"/>
        <v>V$17</v>
      </c>
      <c r="W741" s="195" t="str">
        <f t="shared" si="725"/>
        <v>W$17</v>
      </c>
      <c r="X741" s="195" t="str">
        <f t="shared" si="725"/>
        <v>X$17</v>
      </c>
      <c r="Y741" s="195" t="str">
        <f t="shared" si="725"/>
        <v>Y$17</v>
      </c>
      <c r="Z741" s="195" t="str">
        <f t="shared" si="725"/>
        <v>Z$17</v>
      </c>
      <c r="AA741" s="195" t="str">
        <f t="shared" si="725"/>
        <v>AA$17</v>
      </c>
      <c r="AB741" s="195" t="str">
        <f t="shared" si="725"/>
        <v>AB$17</v>
      </c>
      <c r="AC741" s="195" t="str">
        <f t="shared" si="725"/>
        <v>AC$17</v>
      </c>
      <c r="AD741" s="195" t="str">
        <f t="shared" si="725"/>
        <v>AD$17</v>
      </c>
      <c r="AE741" s="195" t="str">
        <f t="shared" si="725"/>
        <v>AE$17</v>
      </c>
      <c r="AF741" s="195" t="str">
        <f t="shared" si="725"/>
        <v>AF$17</v>
      </c>
      <c r="AG741" s="195" t="str">
        <f t="shared" si="725"/>
        <v>AG$17</v>
      </c>
      <c r="AH741" s="195" t="str">
        <f t="shared" si="725"/>
        <v>AH$17</v>
      </c>
      <c r="AI741" s="195" t="str">
        <f t="shared" si="725"/>
        <v>AI$17</v>
      </c>
      <c r="AJ741" s="195" t="str">
        <f t="shared" si="725"/>
        <v>AJ$17</v>
      </c>
      <c r="AK741" s="195" t="str">
        <f t="shared" si="725"/>
        <v>AK$17</v>
      </c>
      <c r="AL741" s="195" t="str">
        <f t="shared" si="725"/>
        <v>AL$17</v>
      </c>
      <c r="AM741" s="195" t="str">
        <f t="shared" si="725"/>
        <v>AM$17</v>
      </c>
      <c r="AN741" s="195" t="str">
        <f t="shared" si="725"/>
        <v>AN$17</v>
      </c>
      <c r="AO741" s="195" t="str">
        <f t="shared" si="725"/>
        <v>AO$17</v>
      </c>
      <c r="AP741" s="195" t="str">
        <f t="shared" si="725"/>
        <v>AP$17</v>
      </c>
      <c r="AQ741" s="195" t="str">
        <f t="shared" si="725"/>
        <v>AQ$17</v>
      </c>
      <c r="AR741" s="195" t="str">
        <f t="shared" si="725"/>
        <v>AR$17</v>
      </c>
      <c r="AS741" s="195" t="str">
        <f t="shared" si="725"/>
        <v>AS$17</v>
      </c>
      <c r="AT741" s="195" t="str">
        <f t="shared" si="725"/>
        <v>AT$17</v>
      </c>
      <c r="AU741" s="195" t="str">
        <f t="shared" si="725"/>
        <v>AU$17</v>
      </c>
      <c r="AV741" s="195" t="str">
        <f t="shared" si="725"/>
        <v>AV$17</v>
      </c>
      <c r="AW741" s="195" t="str">
        <f t="shared" si="725"/>
        <v>AW$17</v>
      </c>
      <c r="AX741" s="195" t="str">
        <f t="shared" si="725"/>
        <v>AX$17</v>
      </c>
      <c r="AY741" s="195" t="str">
        <f t="shared" ref="AY741:CD741" si="726">AY$21</f>
        <v>AY$17</v>
      </c>
      <c r="AZ741" s="195" t="str">
        <f t="shared" si="726"/>
        <v>AZ$17</v>
      </c>
      <c r="BA741" s="195" t="str">
        <f t="shared" si="726"/>
        <v>BA$17</v>
      </c>
      <c r="BB741" s="195" t="str">
        <f t="shared" si="726"/>
        <v>BB$17</v>
      </c>
      <c r="BC741" s="195" t="str">
        <f t="shared" si="726"/>
        <v>BC$17</v>
      </c>
      <c r="BD741" s="195" t="str">
        <f t="shared" si="726"/>
        <v>BD$17</v>
      </c>
      <c r="BE741" s="195" t="str">
        <f t="shared" si="726"/>
        <v>BE$17</v>
      </c>
      <c r="BF741" s="195" t="str">
        <f t="shared" si="726"/>
        <v>BF$17</v>
      </c>
      <c r="BG741" s="195" t="str">
        <f t="shared" si="726"/>
        <v>BG$17</v>
      </c>
      <c r="BH741" s="195" t="str">
        <f t="shared" si="726"/>
        <v>BH$17</v>
      </c>
      <c r="BI741" s="195" t="str">
        <f t="shared" si="726"/>
        <v>BI$17</v>
      </c>
      <c r="BJ741" s="195" t="str">
        <f t="shared" si="726"/>
        <v>BJ$17</v>
      </c>
      <c r="BK741" s="195" t="str">
        <f t="shared" si="726"/>
        <v>BK$17</v>
      </c>
      <c r="BL741" s="195" t="str">
        <f t="shared" si="726"/>
        <v>BL$17</v>
      </c>
      <c r="BM741" s="195" t="str">
        <f t="shared" si="726"/>
        <v>BM$17</v>
      </c>
      <c r="BN741" s="195" t="str">
        <f t="shared" si="726"/>
        <v>BN$17</v>
      </c>
      <c r="BO741" s="195" t="str">
        <f t="shared" si="726"/>
        <v>BO$17</v>
      </c>
      <c r="BP741" s="195" t="str">
        <f t="shared" si="726"/>
        <v>BP$17</v>
      </c>
      <c r="BQ741" s="195" t="str">
        <f t="shared" si="726"/>
        <v>BQ$17</v>
      </c>
      <c r="BR741" s="195" t="str">
        <f t="shared" si="726"/>
        <v>BR$17</v>
      </c>
      <c r="BS741" s="195" t="str">
        <f t="shared" si="726"/>
        <v>BS$17</v>
      </c>
      <c r="BT741" s="195" t="str">
        <f t="shared" si="726"/>
        <v>BT$17</v>
      </c>
      <c r="BU741" s="195" t="str">
        <f t="shared" si="726"/>
        <v>BU$17</v>
      </c>
      <c r="BV741" s="195" t="str">
        <f t="shared" si="726"/>
        <v>BV$17</v>
      </c>
      <c r="BW741" s="195" t="str">
        <f t="shared" si="726"/>
        <v>BW$17</v>
      </c>
      <c r="BX741" s="195" t="str">
        <f t="shared" si="726"/>
        <v>BX$17</v>
      </c>
      <c r="BY741" s="195" t="str">
        <f t="shared" si="726"/>
        <v>BY$17</v>
      </c>
      <c r="BZ741" s="195" t="str">
        <f t="shared" si="726"/>
        <v>BZ$17</v>
      </c>
      <c r="CA741" s="195" t="str">
        <f t="shared" si="726"/>
        <v>CA$17</v>
      </c>
      <c r="CB741" s="195" t="str">
        <f t="shared" si="726"/>
        <v>CB$17</v>
      </c>
      <c r="CC741" s="195" t="str">
        <f t="shared" si="726"/>
        <v>CC$17</v>
      </c>
      <c r="CD741" s="195" t="str">
        <f t="shared" si="726"/>
        <v>CD$17</v>
      </c>
      <c r="CE741" s="195" t="str">
        <f t="shared" ref="CE741:CK741" si="727">CE$21</f>
        <v>CE$17</v>
      </c>
      <c r="CF741" s="195" t="str">
        <f t="shared" si="727"/>
        <v>CF$17</v>
      </c>
      <c r="CG741" s="195" t="str">
        <f t="shared" si="727"/>
        <v>CG$17</v>
      </c>
      <c r="CH741" s="195" t="str">
        <f t="shared" si="727"/>
        <v>CH$17</v>
      </c>
      <c r="CI741" s="195" t="str">
        <f t="shared" si="727"/>
        <v>CI$17</v>
      </c>
      <c r="CJ741" s="195" t="str">
        <f t="shared" si="727"/>
        <v>CJ$17</v>
      </c>
      <c r="CK741" s="195" t="str">
        <f t="shared" si="727"/>
        <v>CK$17</v>
      </c>
    </row>
    <row r="742" spans="2:89" x14ac:dyDescent="0.35">
      <c r="B742" s="171" t="s">
        <v>491</v>
      </c>
      <c r="E742" s="8"/>
      <c r="H742" s="196"/>
      <c r="I742" s="197"/>
      <c r="J742" s="197"/>
      <c r="K742" s="198"/>
      <c r="L742" s="198"/>
      <c r="M742" s="198"/>
      <c r="N742" s="198"/>
      <c r="O742" s="198"/>
      <c r="P742" s="198"/>
      <c r="R742" s="198"/>
      <c r="S742" s="186"/>
      <c r="T742" s="186"/>
      <c r="U742" s="186"/>
      <c r="V742" s="186"/>
      <c r="W742" s="186"/>
      <c r="X742" s="186"/>
      <c r="Y742" s="186"/>
      <c r="Z742" s="186"/>
      <c r="AA742" s="186"/>
      <c r="AB742" s="186"/>
      <c r="AC742" s="186"/>
      <c r="AD742" s="186"/>
      <c r="AE742" s="186"/>
      <c r="AF742" s="186"/>
      <c r="AG742" s="186"/>
      <c r="AH742" s="186"/>
      <c r="AI742" s="186"/>
      <c r="AJ742" s="186"/>
      <c r="AK742" s="186"/>
      <c r="AL742" s="186"/>
      <c r="AM742" s="186"/>
      <c r="AN742" s="186"/>
      <c r="AO742" s="186"/>
      <c r="AP742" s="186"/>
      <c r="AQ742" s="186"/>
      <c r="AR742" s="186"/>
      <c r="AS742" s="186"/>
      <c r="AT742" s="186"/>
      <c r="AU742" s="186"/>
      <c r="AV742" s="186"/>
      <c r="AW742" s="186"/>
      <c r="AX742" s="186"/>
      <c r="AY742" s="186"/>
      <c r="AZ742" s="186"/>
      <c r="BA742" s="186"/>
      <c r="BB742" s="186"/>
      <c r="BC742" s="186"/>
      <c r="BD742" s="186"/>
      <c r="BE742" s="186"/>
      <c r="BF742" s="186"/>
      <c r="BG742" s="186"/>
      <c r="BH742" s="186"/>
      <c r="BI742" s="186"/>
      <c r="BJ742" s="186"/>
      <c r="BK742" s="186"/>
      <c r="BL742" s="186"/>
      <c r="BM742" s="186"/>
      <c r="BN742" s="186"/>
      <c r="BO742" s="186"/>
      <c r="BP742" s="186"/>
      <c r="BQ742" s="186"/>
      <c r="BR742" s="186"/>
      <c r="BS742" s="186"/>
      <c r="BT742" s="186"/>
      <c r="BU742" s="186"/>
      <c r="BV742" s="186"/>
      <c r="BW742" s="186"/>
      <c r="BX742" s="186"/>
      <c r="BY742" s="186"/>
      <c r="BZ742" s="186"/>
      <c r="CA742" s="186"/>
      <c r="CB742" s="186"/>
      <c r="CC742" s="186"/>
      <c r="CD742" s="186"/>
      <c r="CE742" s="186"/>
      <c r="CF742" s="186"/>
      <c r="CG742" s="186"/>
      <c r="CH742" s="186"/>
      <c r="CI742" s="186"/>
      <c r="CJ742" s="186"/>
      <c r="CK742" s="186"/>
    </row>
    <row r="743" spans="2:89" x14ac:dyDescent="0.35">
      <c r="B743" s="171" t="s">
        <v>505</v>
      </c>
      <c r="E743" s="8"/>
      <c r="H743" s="196"/>
      <c r="I743" s="197"/>
      <c r="J743" s="197"/>
      <c r="K743" s="198"/>
      <c r="L743" s="198"/>
      <c r="M743" s="198"/>
      <c r="N743" s="198"/>
      <c r="O743" s="198"/>
      <c r="P743" s="198"/>
      <c r="R743" s="198"/>
      <c r="S743" s="186"/>
      <c r="T743" s="186"/>
      <c r="U743" s="186"/>
      <c r="V743" s="186"/>
      <c r="W743" s="186"/>
      <c r="X743" s="186"/>
      <c r="Y743" s="186"/>
      <c r="Z743" s="186"/>
      <c r="AA743" s="186"/>
      <c r="AB743" s="186"/>
      <c r="AC743" s="186"/>
      <c r="AD743" s="186"/>
      <c r="AE743" s="186"/>
      <c r="AF743" s="186"/>
      <c r="AG743" s="186"/>
      <c r="AH743" s="186"/>
      <c r="AI743" s="186"/>
      <c r="AJ743" s="186"/>
      <c r="AK743" s="186"/>
      <c r="AL743" s="186"/>
      <c r="AM743" s="186"/>
      <c r="AN743" s="186"/>
      <c r="AO743" s="186"/>
      <c r="AP743" s="186"/>
      <c r="AQ743" s="186"/>
      <c r="AR743" s="186"/>
      <c r="AS743" s="186"/>
      <c r="AT743" s="186"/>
      <c r="AU743" s="186"/>
      <c r="AV743" s="186"/>
      <c r="AW743" s="186"/>
      <c r="AX743" s="186"/>
      <c r="AY743" s="186"/>
      <c r="AZ743" s="186"/>
      <c r="BA743" s="186"/>
      <c r="BB743" s="186"/>
      <c r="BC743" s="186"/>
      <c r="BD743" s="186"/>
      <c r="BE743" s="186"/>
      <c r="BF743" s="186"/>
      <c r="BG743" s="186"/>
      <c r="BH743" s="186"/>
      <c r="BI743" s="186"/>
      <c r="BJ743" s="186"/>
      <c r="BK743" s="186"/>
      <c r="BL743" s="186"/>
      <c r="BM743" s="186"/>
      <c r="BN743" s="186"/>
      <c r="BO743" s="186"/>
      <c r="BP743" s="186"/>
      <c r="BQ743" s="186"/>
      <c r="BR743" s="186"/>
      <c r="BS743" s="186"/>
      <c r="BT743" s="186"/>
      <c r="BU743" s="186"/>
      <c r="BV743" s="186"/>
      <c r="BW743" s="186"/>
      <c r="BX743" s="186"/>
      <c r="BY743" s="186"/>
      <c r="BZ743" s="186"/>
      <c r="CA743" s="186"/>
      <c r="CB743" s="186"/>
      <c r="CC743" s="186"/>
      <c r="CD743" s="186"/>
      <c r="CE743" s="186"/>
      <c r="CF743" s="186"/>
      <c r="CG743" s="186"/>
      <c r="CH743" s="186"/>
      <c r="CI743" s="186"/>
      <c r="CJ743" s="186"/>
      <c r="CK743" s="186"/>
    </row>
    <row r="744" spans="2:89" x14ac:dyDescent="0.35">
      <c r="B744" s="171" t="s">
        <v>463</v>
      </c>
      <c r="E744" s="8"/>
      <c r="H744" s="196"/>
      <c r="I744" s="197"/>
      <c r="J744" s="197"/>
      <c r="K744" s="198"/>
      <c r="L744" s="198"/>
      <c r="M744" s="198"/>
      <c r="N744" s="198"/>
      <c r="O744" s="198"/>
      <c r="P744" s="198"/>
      <c r="R744" s="198"/>
      <c r="S744" s="186" t="str">
        <f t="shared" ref="S744:AX744" si="728">S$22</f>
        <v>S$18</v>
      </c>
      <c r="T744" s="186" t="str">
        <f t="shared" si="728"/>
        <v>T$18</v>
      </c>
      <c r="U744" s="186" t="str">
        <f t="shared" si="728"/>
        <v>U$18</v>
      </c>
      <c r="V744" s="186" t="str">
        <f t="shared" si="728"/>
        <v>V$18</v>
      </c>
      <c r="W744" s="186" t="str">
        <f t="shared" si="728"/>
        <v>W$18</v>
      </c>
      <c r="X744" s="186" t="str">
        <f t="shared" si="728"/>
        <v>X$18</v>
      </c>
      <c r="Y744" s="186" t="str">
        <f t="shared" si="728"/>
        <v>Y$18</v>
      </c>
      <c r="Z744" s="186" t="str">
        <f t="shared" si="728"/>
        <v>Z$18</v>
      </c>
      <c r="AA744" s="186" t="str">
        <f t="shared" si="728"/>
        <v>AA$18</v>
      </c>
      <c r="AB744" s="186" t="str">
        <f t="shared" si="728"/>
        <v>AB$18</v>
      </c>
      <c r="AC744" s="186" t="str">
        <f t="shared" si="728"/>
        <v>AC$18</v>
      </c>
      <c r="AD744" s="186" t="str">
        <f t="shared" si="728"/>
        <v>AD$18</v>
      </c>
      <c r="AE744" s="186" t="str">
        <f t="shared" si="728"/>
        <v>AE$18</v>
      </c>
      <c r="AF744" s="186" t="str">
        <f t="shared" si="728"/>
        <v>AF$18</v>
      </c>
      <c r="AG744" s="186" t="str">
        <f t="shared" si="728"/>
        <v>AG$18</v>
      </c>
      <c r="AH744" s="186" t="str">
        <f t="shared" si="728"/>
        <v>AH$18</v>
      </c>
      <c r="AI744" s="186" t="str">
        <f t="shared" si="728"/>
        <v>AI$18</v>
      </c>
      <c r="AJ744" s="186" t="str">
        <f t="shared" si="728"/>
        <v>AJ$18</v>
      </c>
      <c r="AK744" s="186" t="str">
        <f t="shared" si="728"/>
        <v>AK$18</v>
      </c>
      <c r="AL744" s="186" t="str">
        <f t="shared" si="728"/>
        <v>AL$18</v>
      </c>
      <c r="AM744" s="186" t="str">
        <f t="shared" si="728"/>
        <v>AM$18</v>
      </c>
      <c r="AN744" s="186" t="str">
        <f t="shared" si="728"/>
        <v>AN$18</v>
      </c>
      <c r="AO744" s="186" t="str">
        <f t="shared" si="728"/>
        <v>AO$18</v>
      </c>
      <c r="AP744" s="186" t="str">
        <f t="shared" si="728"/>
        <v>AP$18</v>
      </c>
      <c r="AQ744" s="186" t="str">
        <f t="shared" si="728"/>
        <v>AQ$18</v>
      </c>
      <c r="AR744" s="186" t="str">
        <f t="shared" si="728"/>
        <v>AR$18</v>
      </c>
      <c r="AS744" s="186" t="str">
        <f t="shared" si="728"/>
        <v>AS$18</v>
      </c>
      <c r="AT744" s="186" t="str">
        <f t="shared" si="728"/>
        <v>AT$18</v>
      </c>
      <c r="AU744" s="186" t="str">
        <f t="shared" si="728"/>
        <v>AU$18</v>
      </c>
      <c r="AV744" s="186" t="str">
        <f t="shared" si="728"/>
        <v>AV$18</v>
      </c>
      <c r="AW744" s="186" t="str">
        <f t="shared" si="728"/>
        <v>AW$18</v>
      </c>
      <c r="AX744" s="186" t="str">
        <f t="shared" si="728"/>
        <v>AX$18</v>
      </c>
      <c r="AY744" s="186" t="str">
        <f t="shared" ref="AY744:CD744" si="729">AY$22</f>
        <v>AY$18</v>
      </c>
      <c r="AZ744" s="186" t="str">
        <f t="shared" si="729"/>
        <v>AZ$18</v>
      </c>
      <c r="BA744" s="186" t="str">
        <f t="shared" si="729"/>
        <v>BA$18</v>
      </c>
      <c r="BB744" s="186" t="str">
        <f t="shared" si="729"/>
        <v>BB$18</v>
      </c>
      <c r="BC744" s="186" t="str">
        <f t="shared" si="729"/>
        <v>BC$18</v>
      </c>
      <c r="BD744" s="186" t="str">
        <f t="shared" si="729"/>
        <v>BD$18</v>
      </c>
      <c r="BE744" s="186" t="str">
        <f t="shared" si="729"/>
        <v>BE$18</v>
      </c>
      <c r="BF744" s="186" t="str">
        <f t="shared" si="729"/>
        <v>BF$18</v>
      </c>
      <c r="BG744" s="186" t="str">
        <f t="shared" si="729"/>
        <v>BG$18</v>
      </c>
      <c r="BH744" s="186" t="str">
        <f t="shared" si="729"/>
        <v>BH$18</v>
      </c>
      <c r="BI744" s="186" t="str">
        <f t="shared" si="729"/>
        <v>BI$18</v>
      </c>
      <c r="BJ744" s="186" t="str">
        <f t="shared" si="729"/>
        <v>BJ$18</v>
      </c>
      <c r="BK744" s="186" t="str">
        <f t="shared" si="729"/>
        <v>BK$18</v>
      </c>
      <c r="BL744" s="186" t="str">
        <f t="shared" si="729"/>
        <v>BL$18</v>
      </c>
      <c r="BM744" s="186" t="str">
        <f t="shared" si="729"/>
        <v>BM$18</v>
      </c>
      <c r="BN744" s="186" t="str">
        <f t="shared" si="729"/>
        <v>BN$18</v>
      </c>
      <c r="BO744" s="186" t="str">
        <f t="shared" si="729"/>
        <v>BO$18</v>
      </c>
      <c r="BP744" s="186" t="str">
        <f t="shared" si="729"/>
        <v>BP$18</v>
      </c>
      <c r="BQ744" s="186" t="str">
        <f t="shared" si="729"/>
        <v>BQ$18</v>
      </c>
      <c r="BR744" s="186" t="str">
        <f t="shared" si="729"/>
        <v>BR$18</v>
      </c>
      <c r="BS744" s="186" t="str">
        <f t="shared" si="729"/>
        <v>BS$18</v>
      </c>
      <c r="BT744" s="186" t="str">
        <f t="shared" si="729"/>
        <v>BT$18</v>
      </c>
      <c r="BU744" s="186" t="str">
        <f t="shared" si="729"/>
        <v>BU$18</v>
      </c>
      <c r="BV744" s="186" t="str">
        <f t="shared" si="729"/>
        <v>BV$18</v>
      </c>
      <c r="BW744" s="186" t="str">
        <f t="shared" si="729"/>
        <v>BW$18</v>
      </c>
      <c r="BX744" s="186" t="str">
        <f t="shared" si="729"/>
        <v>BX$18</v>
      </c>
      <c r="BY744" s="186" t="str">
        <f t="shared" si="729"/>
        <v>BY$18</v>
      </c>
      <c r="BZ744" s="186" t="str">
        <f t="shared" si="729"/>
        <v>BZ$18</v>
      </c>
      <c r="CA744" s="186" t="str">
        <f t="shared" si="729"/>
        <v>CA$18</v>
      </c>
      <c r="CB744" s="186" t="str">
        <f t="shared" si="729"/>
        <v>CB$18</v>
      </c>
      <c r="CC744" s="186" t="str">
        <f t="shared" si="729"/>
        <v>CC$18</v>
      </c>
      <c r="CD744" s="186" t="str">
        <f t="shared" si="729"/>
        <v>CD$18</v>
      </c>
      <c r="CE744" s="186" t="str">
        <f t="shared" ref="CE744:CK744" si="730">CE$22</f>
        <v>CE$18</v>
      </c>
      <c r="CF744" s="186" t="str">
        <f t="shared" si="730"/>
        <v>CF$18</v>
      </c>
      <c r="CG744" s="186" t="str">
        <f t="shared" si="730"/>
        <v>CG$18</v>
      </c>
      <c r="CH744" s="186" t="str">
        <f t="shared" si="730"/>
        <v>CH$18</v>
      </c>
      <c r="CI744" s="186" t="str">
        <f t="shared" si="730"/>
        <v>CI$18</v>
      </c>
      <c r="CJ744" s="186" t="str">
        <f t="shared" si="730"/>
        <v>CJ$18</v>
      </c>
      <c r="CK744" s="186" t="str">
        <f t="shared" si="730"/>
        <v>CK$18</v>
      </c>
    </row>
    <row r="745" spans="2:89" x14ac:dyDescent="0.35">
      <c r="B745" s="171" t="s">
        <v>464</v>
      </c>
      <c r="E745" s="8"/>
      <c r="H745" s="196"/>
      <c r="I745" s="197"/>
      <c r="J745" s="197"/>
      <c r="K745" s="198"/>
      <c r="L745" s="198"/>
      <c r="M745" s="198"/>
      <c r="N745" s="198"/>
      <c r="O745" s="198"/>
      <c r="P745" s="198"/>
      <c r="R745" s="198"/>
      <c r="S745" s="186" t="str">
        <f t="shared" ref="S745:AX745" si="731">S$23</f>
        <v>S$19</v>
      </c>
      <c r="T745" s="186" t="str">
        <f t="shared" si="731"/>
        <v>T$19</v>
      </c>
      <c r="U745" s="186" t="str">
        <f t="shared" si="731"/>
        <v>U$19</v>
      </c>
      <c r="V745" s="186" t="str">
        <f t="shared" si="731"/>
        <v>V$19</v>
      </c>
      <c r="W745" s="186" t="str">
        <f t="shared" si="731"/>
        <v>W$19</v>
      </c>
      <c r="X745" s="186" t="str">
        <f t="shared" si="731"/>
        <v>X$19</v>
      </c>
      <c r="Y745" s="186" t="str">
        <f t="shared" si="731"/>
        <v>Y$19</v>
      </c>
      <c r="Z745" s="186" t="str">
        <f t="shared" si="731"/>
        <v>Z$19</v>
      </c>
      <c r="AA745" s="186" t="str">
        <f t="shared" si="731"/>
        <v>AA$19</v>
      </c>
      <c r="AB745" s="186" t="str">
        <f t="shared" si="731"/>
        <v>AB$19</v>
      </c>
      <c r="AC745" s="186" t="str">
        <f t="shared" si="731"/>
        <v>AC$19</v>
      </c>
      <c r="AD745" s="186" t="str">
        <f t="shared" si="731"/>
        <v>AD$19</v>
      </c>
      <c r="AE745" s="186" t="str">
        <f t="shared" si="731"/>
        <v>AE$19</v>
      </c>
      <c r="AF745" s="186" t="str">
        <f t="shared" si="731"/>
        <v>AF$19</v>
      </c>
      <c r="AG745" s="186" t="str">
        <f t="shared" si="731"/>
        <v>AG$19</v>
      </c>
      <c r="AH745" s="186" t="str">
        <f t="shared" si="731"/>
        <v>AH$19</v>
      </c>
      <c r="AI745" s="186" t="str">
        <f t="shared" si="731"/>
        <v>AI$19</v>
      </c>
      <c r="AJ745" s="186" t="str">
        <f t="shared" si="731"/>
        <v>AJ$19</v>
      </c>
      <c r="AK745" s="186" t="str">
        <f t="shared" si="731"/>
        <v>AK$19</v>
      </c>
      <c r="AL745" s="186" t="str">
        <f t="shared" si="731"/>
        <v>AL$19</v>
      </c>
      <c r="AM745" s="186" t="str">
        <f t="shared" si="731"/>
        <v>AM$19</v>
      </c>
      <c r="AN745" s="186" t="str">
        <f t="shared" si="731"/>
        <v>AN$19</v>
      </c>
      <c r="AO745" s="186" t="str">
        <f t="shared" si="731"/>
        <v>AO$19</v>
      </c>
      <c r="AP745" s="186" t="str">
        <f t="shared" si="731"/>
        <v>AP$19</v>
      </c>
      <c r="AQ745" s="186" t="str">
        <f t="shared" si="731"/>
        <v>AQ$19</v>
      </c>
      <c r="AR745" s="186" t="str">
        <f t="shared" si="731"/>
        <v>AR$19</v>
      </c>
      <c r="AS745" s="186" t="str">
        <f t="shared" si="731"/>
        <v>AS$19</v>
      </c>
      <c r="AT745" s="186" t="str">
        <f t="shared" si="731"/>
        <v>AT$19</v>
      </c>
      <c r="AU745" s="186" t="str">
        <f t="shared" si="731"/>
        <v>AU$19</v>
      </c>
      <c r="AV745" s="186" t="str">
        <f t="shared" si="731"/>
        <v>AV$19</v>
      </c>
      <c r="AW745" s="186" t="str">
        <f t="shared" si="731"/>
        <v>AW$19</v>
      </c>
      <c r="AX745" s="186" t="str">
        <f t="shared" si="731"/>
        <v>AX$19</v>
      </c>
      <c r="AY745" s="186" t="str">
        <f t="shared" ref="AY745:CD745" si="732">AY$23</f>
        <v>AY$19</v>
      </c>
      <c r="AZ745" s="186" t="str">
        <f t="shared" si="732"/>
        <v>AZ$19</v>
      </c>
      <c r="BA745" s="186" t="str">
        <f t="shared" si="732"/>
        <v>BA$19</v>
      </c>
      <c r="BB745" s="186" t="str">
        <f t="shared" si="732"/>
        <v>BB$19</v>
      </c>
      <c r="BC745" s="186" t="str">
        <f t="shared" si="732"/>
        <v>BC$19</v>
      </c>
      <c r="BD745" s="186" t="str">
        <f t="shared" si="732"/>
        <v>BD$19</v>
      </c>
      <c r="BE745" s="186" t="str">
        <f t="shared" si="732"/>
        <v>BE$19</v>
      </c>
      <c r="BF745" s="186" t="str">
        <f t="shared" si="732"/>
        <v>BF$19</v>
      </c>
      <c r="BG745" s="186" t="str">
        <f t="shared" si="732"/>
        <v>BG$19</v>
      </c>
      <c r="BH745" s="186" t="str">
        <f t="shared" si="732"/>
        <v>BH$19</v>
      </c>
      <c r="BI745" s="186" t="str">
        <f t="shared" si="732"/>
        <v>BI$19</v>
      </c>
      <c r="BJ745" s="186" t="str">
        <f t="shared" si="732"/>
        <v>BJ$19</v>
      </c>
      <c r="BK745" s="186" t="str">
        <f t="shared" si="732"/>
        <v>BK$19</v>
      </c>
      <c r="BL745" s="186" t="str">
        <f t="shared" si="732"/>
        <v>BL$19</v>
      </c>
      <c r="BM745" s="186" t="str">
        <f t="shared" si="732"/>
        <v>BM$19</v>
      </c>
      <c r="BN745" s="186" t="str">
        <f t="shared" si="732"/>
        <v>BN$19</v>
      </c>
      <c r="BO745" s="186" t="str">
        <f t="shared" si="732"/>
        <v>BO$19</v>
      </c>
      <c r="BP745" s="186" t="str">
        <f t="shared" si="732"/>
        <v>BP$19</v>
      </c>
      <c r="BQ745" s="186" t="str">
        <f t="shared" si="732"/>
        <v>BQ$19</v>
      </c>
      <c r="BR745" s="186" t="str">
        <f t="shared" si="732"/>
        <v>BR$19</v>
      </c>
      <c r="BS745" s="186" t="str">
        <f t="shared" si="732"/>
        <v>BS$19</v>
      </c>
      <c r="BT745" s="186" t="str">
        <f t="shared" si="732"/>
        <v>BT$19</v>
      </c>
      <c r="BU745" s="186" t="str">
        <f t="shared" si="732"/>
        <v>BU$19</v>
      </c>
      <c r="BV745" s="186" t="str">
        <f t="shared" si="732"/>
        <v>BV$19</v>
      </c>
      <c r="BW745" s="186" t="str">
        <f t="shared" si="732"/>
        <v>BW$19</v>
      </c>
      <c r="BX745" s="186" t="str">
        <f t="shared" si="732"/>
        <v>BX$19</v>
      </c>
      <c r="BY745" s="186" t="str">
        <f t="shared" si="732"/>
        <v>BY$19</v>
      </c>
      <c r="BZ745" s="186" t="str">
        <f t="shared" si="732"/>
        <v>BZ$19</v>
      </c>
      <c r="CA745" s="186" t="str">
        <f t="shared" si="732"/>
        <v>CA$19</v>
      </c>
      <c r="CB745" s="186" t="str">
        <f t="shared" si="732"/>
        <v>CB$19</v>
      </c>
      <c r="CC745" s="186" t="str">
        <f t="shared" si="732"/>
        <v>CC$19</v>
      </c>
      <c r="CD745" s="186" t="str">
        <f t="shared" si="732"/>
        <v>CD$19</v>
      </c>
      <c r="CE745" s="186" t="str">
        <f t="shared" ref="CE745:CK745" si="733">CE$23</f>
        <v>CE$19</v>
      </c>
      <c r="CF745" s="186" t="str">
        <f t="shared" si="733"/>
        <v>CF$19</v>
      </c>
      <c r="CG745" s="186" t="str">
        <f t="shared" si="733"/>
        <v>CG$19</v>
      </c>
      <c r="CH745" s="186" t="str">
        <f t="shared" si="733"/>
        <v>CH$19</v>
      </c>
      <c r="CI745" s="186" t="str">
        <f t="shared" si="733"/>
        <v>CI$19</v>
      </c>
      <c r="CJ745" s="186" t="str">
        <f t="shared" si="733"/>
        <v>CJ$19</v>
      </c>
      <c r="CK745" s="186" t="str">
        <f t="shared" si="733"/>
        <v>CK$19</v>
      </c>
    </row>
    <row r="746" spans="2:89" x14ac:dyDescent="0.35">
      <c r="B746" s="66" t="s">
        <v>772</v>
      </c>
      <c r="C746" s="31"/>
      <c r="D746" t="s">
        <v>752</v>
      </c>
      <c r="E746" s="8" t="str">
        <f t="shared" ref="E746:E749" si="734">ROW()&amp;" "&amp;D746</f>
        <v>746 SALES-PR</v>
      </c>
      <c r="F746" t="s">
        <v>415</v>
      </c>
      <c r="G746" s="31" t="s">
        <v>81</v>
      </c>
      <c r="H746" s="22"/>
      <c r="I746" s="288"/>
      <c r="J746" s="288"/>
      <c r="K746" s="22"/>
      <c r="L746" s="22"/>
      <c r="M746" s="22"/>
      <c r="N746" s="22"/>
      <c r="O746" s="22"/>
      <c r="P746" s="22"/>
      <c r="R746" s="66"/>
      <c r="S746" s="66"/>
      <c r="T746" s="66"/>
      <c r="U746" s="66"/>
      <c r="V746" s="66"/>
      <c r="W746" s="66"/>
      <c r="X746" s="66"/>
      <c r="Y746" s="66"/>
      <c r="Z746" s="66"/>
      <c r="AA746" s="66"/>
      <c r="AB746" s="66"/>
      <c r="AC746" s="66"/>
      <c r="AD746" s="66"/>
      <c r="AE746" s="66"/>
      <c r="AF746" s="66"/>
      <c r="AG746" s="66"/>
      <c r="AH746" s="66"/>
      <c r="AI746" s="66"/>
      <c r="AJ746" s="66"/>
      <c r="AK746" s="66"/>
      <c r="AL746" s="66"/>
      <c r="AM746" s="66"/>
      <c r="AN746" s="66"/>
      <c r="AO746" s="66"/>
      <c r="AP746" s="66"/>
      <c r="AQ746" s="66"/>
      <c r="AR746" s="66"/>
      <c r="AS746" s="66"/>
      <c r="AT746" s="66"/>
      <c r="AU746" s="66"/>
      <c r="AV746" s="66"/>
      <c r="AW746" s="66"/>
      <c r="AX746" s="66"/>
      <c r="AY746" s="66"/>
      <c r="AZ746" s="66"/>
      <c r="BA746" s="66"/>
      <c r="BB746" s="66"/>
      <c r="BC746" s="66"/>
      <c r="BD746" s="66"/>
      <c r="BE746" s="66"/>
      <c r="BF746" s="66"/>
      <c r="BG746" s="66"/>
      <c r="BH746" s="66"/>
      <c r="BI746" s="66"/>
      <c r="BJ746" s="66"/>
      <c r="BK746" s="66"/>
      <c r="BL746" s="66"/>
      <c r="BM746" s="66"/>
      <c r="BN746" s="66"/>
      <c r="BO746" s="66"/>
      <c r="BP746" s="66"/>
      <c r="BQ746" s="66"/>
      <c r="BR746" s="66"/>
      <c r="BS746" s="66"/>
      <c r="BT746" s="66"/>
      <c r="BU746" s="66"/>
      <c r="BV746" s="66"/>
      <c r="BW746" s="66"/>
      <c r="BX746" s="66"/>
      <c r="BY746" s="66"/>
      <c r="BZ746" s="66"/>
      <c r="CA746" s="66"/>
      <c r="CB746" s="66"/>
      <c r="CC746" s="66"/>
      <c r="CD746" s="66"/>
      <c r="CE746" s="66"/>
      <c r="CF746" s="66"/>
      <c r="CG746" s="66"/>
      <c r="CH746" s="66"/>
      <c r="CI746" s="66"/>
      <c r="CJ746" s="66"/>
      <c r="CK746" s="66"/>
    </row>
    <row r="747" spans="2:89" x14ac:dyDescent="0.35">
      <c r="B747" s="122" t="str">
        <f>"Revenue - "&amp;B753</f>
        <v>Revenue - (Primary label)</v>
      </c>
      <c r="C747" t="s">
        <v>198</v>
      </c>
      <c r="D747" t="s">
        <v>752</v>
      </c>
      <c r="E747" s="8" t="str">
        <f t="shared" si="734"/>
        <v>747 SALES-PR</v>
      </c>
      <c r="G747" t="s">
        <v>332</v>
      </c>
      <c r="H747" s="31"/>
      <c r="I747" s="73"/>
      <c r="J747" s="73"/>
      <c r="K747" s="58"/>
      <c r="L747" s="58"/>
      <c r="M747" s="58"/>
      <c r="N747" s="58"/>
      <c r="O747" s="58"/>
      <c r="P747" s="58"/>
      <c r="R747" s="33"/>
    </row>
    <row r="748" spans="2:89" x14ac:dyDescent="0.35">
      <c r="B748" s="122"/>
      <c r="D748" t="s">
        <v>752</v>
      </c>
      <c r="E748" s="8" t="str">
        <f t="shared" si="734"/>
        <v>748 SALES-PR</v>
      </c>
      <c r="H748" s="31"/>
      <c r="I748" s="73"/>
      <c r="J748" s="73"/>
      <c r="K748" s="58"/>
      <c r="L748" s="58"/>
      <c r="M748" s="58"/>
      <c r="N748" s="58"/>
      <c r="O748" s="58"/>
      <c r="P748" s="58"/>
      <c r="R748" s="33"/>
    </row>
    <row r="749" spans="2:89" x14ac:dyDescent="0.35">
      <c r="B749" s="95" t="s">
        <v>343</v>
      </c>
      <c r="D749" t="s">
        <v>752</v>
      </c>
      <c r="E749" s="8" t="str">
        <f t="shared" si="734"/>
        <v>749 SALES-PR</v>
      </c>
      <c r="H749" s="31"/>
      <c r="I749" s="73"/>
      <c r="J749" s="73"/>
      <c r="K749" s="58"/>
      <c r="L749" s="58"/>
      <c r="M749" s="58"/>
      <c r="N749" s="58"/>
      <c r="O749" s="58"/>
      <c r="P749" s="58"/>
      <c r="R749" s="33"/>
    </row>
    <row r="750" spans="2:89" x14ac:dyDescent="0.35">
      <c r="B750" s="141" t="str">
        <f>"Price/"&amp;B754</f>
        <v>Price/unit</v>
      </c>
      <c r="D750" t="s">
        <v>752</v>
      </c>
      <c r="E750" s="8" t="str">
        <f t="shared" ref="E750:E751" si="735">ROW()&amp;" "&amp;D750</f>
        <v>750 SALES-PR</v>
      </c>
      <c r="H750" s="31"/>
      <c r="I750" s="73"/>
      <c r="J750" s="73"/>
      <c r="K750" s="135">
        <v>20</v>
      </c>
      <c r="L750" s="135">
        <v>20</v>
      </c>
      <c r="M750" s="135">
        <v>20</v>
      </c>
      <c r="N750" s="135">
        <v>20</v>
      </c>
      <c r="O750" s="135">
        <v>20</v>
      </c>
      <c r="P750" s="135">
        <v>20</v>
      </c>
      <c r="R750" s="33"/>
      <c r="S750" s="136" cm="1">
        <f t="array" ref="S750">INDEX($K:$P,ROW(),MATCH(S$3,$K$2:$P$2,0))</f>
        <v>20</v>
      </c>
      <c r="T750" s="136" cm="1">
        <f t="array" ref="T750">INDEX($K:$P,ROW(),MATCH(T$3,$K$2:$P$2,0))</f>
        <v>20</v>
      </c>
      <c r="U750" s="136" cm="1">
        <f t="array" ref="U750">INDEX($K:$P,ROW(),MATCH(U$3,$K$2:$P$2,0))</f>
        <v>20</v>
      </c>
      <c r="V750" s="136" cm="1">
        <f t="array" ref="V750">INDEX($K:$P,ROW(),MATCH(V$3,$K$2:$P$2,0))</f>
        <v>20</v>
      </c>
      <c r="W750" s="136" cm="1">
        <f t="array" ref="W750">INDEX($K:$P,ROW(),MATCH(W$3,$K$2:$P$2,0))</f>
        <v>20</v>
      </c>
      <c r="X750" s="136" cm="1">
        <f t="array" ref="X750">INDEX($K:$P,ROW(),MATCH(X$3,$K$2:$P$2,0))</f>
        <v>20</v>
      </c>
      <c r="Y750" s="136" cm="1">
        <f t="array" ref="Y750">INDEX($K:$P,ROW(),MATCH(Y$3,$K$2:$P$2,0))</f>
        <v>20</v>
      </c>
      <c r="Z750" s="136" cm="1">
        <f t="array" ref="Z750">INDEX($K:$P,ROW(),MATCH(Z$3,$K$2:$P$2,0))</f>
        <v>20</v>
      </c>
      <c r="AA750" s="136" cm="1">
        <f t="array" ref="AA750">INDEX($K:$P,ROW(),MATCH(AA$3,$K$2:$P$2,0))</f>
        <v>20</v>
      </c>
      <c r="AB750" s="136" cm="1">
        <f t="array" ref="AB750">INDEX($K:$P,ROW(),MATCH(AB$3,$K$2:$P$2,0))</f>
        <v>20</v>
      </c>
      <c r="AC750" s="136" cm="1">
        <f t="array" ref="AC750">INDEX($K:$P,ROW(),MATCH(AC$3,$K$2:$P$2,0))</f>
        <v>20</v>
      </c>
      <c r="AD750" s="136" cm="1">
        <f t="array" ref="AD750">INDEX($K:$P,ROW(),MATCH(AD$3,$K$2:$P$2,0))</f>
        <v>20</v>
      </c>
      <c r="AE750" s="136" cm="1">
        <f t="array" ref="AE750">INDEX($K:$P,ROW(),MATCH(AE$3,$K$2:$P$2,0))</f>
        <v>20</v>
      </c>
      <c r="AF750" s="136" cm="1">
        <f t="array" ref="AF750">INDEX($K:$P,ROW(),MATCH(AF$3,$K$2:$P$2,0))</f>
        <v>20</v>
      </c>
      <c r="AG750" s="136" cm="1">
        <f t="array" ref="AG750">INDEX($K:$P,ROW(),MATCH(AG$3,$K$2:$P$2,0))</f>
        <v>20</v>
      </c>
      <c r="AH750" s="136" cm="1">
        <f t="array" ref="AH750">INDEX($K:$P,ROW(),MATCH(AH$3,$K$2:$P$2,0))</f>
        <v>20</v>
      </c>
      <c r="AI750" s="136" cm="1">
        <f t="array" ref="AI750">INDEX($K:$P,ROW(),MATCH(AI$3,$K$2:$P$2,0))</f>
        <v>20</v>
      </c>
      <c r="AJ750" s="136" cm="1">
        <f t="array" ref="AJ750">INDEX($K:$P,ROW(),MATCH(AJ$3,$K$2:$P$2,0))</f>
        <v>20</v>
      </c>
      <c r="AK750" s="136" cm="1">
        <f t="array" ref="AK750">INDEX($K:$P,ROW(),MATCH(AK$3,$K$2:$P$2,0))</f>
        <v>20</v>
      </c>
      <c r="AL750" s="136" cm="1">
        <f t="array" ref="AL750">INDEX($K:$P,ROW(),MATCH(AL$3,$K$2:$P$2,0))</f>
        <v>20</v>
      </c>
      <c r="AM750" s="136" cm="1">
        <f t="array" ref="AM750">INDEX($K:$P,ROW(),MATCH(AM$3,$K$2:$P$2,0))</f>
        <v>20</v>
      </c>
      <c r="AN750" s="136" cm="1">
        <f t="array" ref="AN750">INDEX($K:$P,ROW(),MATCH(AN$3,$K$2:$P$2,0))</f>
        <v>20</v>
      </c>
      <c r="AO750" s="136" cm="1">
        <f t="array" ref="AO750">INDEX($K:$P,ROW(),MATCH(AO$3,$K$2:$P$2,0))</f>
        <v>20</v>
      </c>
      <c r="AP750" s="136" cm="1">
        <f t="array" ref="AP750">INDEX($K:$P,ROW(),MATCH(AP$3,$K$2:$P$2,0))</f>
        <v>20</v>
      </c>
      <c r="AQ750" s="136" cm="1">
        <f t="array" ref="AQ750">INDEX($K:$P,ROW(),MATCH(AQ$3,$K$2:$P$2,0))</f>
        <v>20</v>
      </c>
      <c r="AR750" s="136" cm="1">
        <f t="array" ref="AR750">INDEX($K:$P,ROW(),MATCH(AR$3,$K$2:$P$2,0))</f>
        <v>20</v>
      </c>
      <c r="AS750" s="136" cm="1">
        <f t="array" ref="AS750">INDEX($K:$P,ROW(),MATCH(AS$3,$K$2:$P$2,0))</f>
        <v>20</v>
      </c>
      <c r="AT750" s="136" cm="1">
        <f t="array" ref="AT750">INDEX($K:$P,ROW(),MATCH(AT$3,$K$2:$P$2,0))</f>
        <v>20</v>
      </c>
      <c r="AU750" s="136" cm="1">
        <f t="array" ref="AU750">INDEX($K:$P,ROW(),MATCH(AU$3,$K$2:$P$2,0))</f>
        <v>20</v>
      </c>
      <c r="AV750" s="136" cm="1">
        <f t="array" ref="AV750">INDEX($K:$P,ROW(),MATCH(AV$3,$K$2:$P$2,0))</f>
        <v>20</v>
      </c>
      <c r="AW750" s="136" cm="1">
        <f t="array" ref="AW750">INDEX($K:$P,ROW(),MATCH(AW$3,$K$2:$P$2,0))</f>
        <v>20</v>
      </c>
      <c r="AX750" s="136" cm="1">
        <f t="array" ref="AX750">INDEX($K:$P,ROW(),MATCH(AX$3,$K$2:$P$2,0))</f>
        <v>20</v>
      </c>
      <c r="AY750" s="136" cm="1">
        <f t="array" ref="AY750">INDEX($K:$P,ROW(),MATCH(AY$3,$K$2:$P$2,0))</f>
        <v>20</v>
      </c>
      <c r="AZ750" s="136" cm="1">
        <f t="array" ref="AZ750">INDEX($K:$P,ROW(),MATCH(AZ$3,$K$2:$P$2,0))</f>
        <v>20</v>
      </c>
      <c r="BA750" s="136" cm="1">
        <f t="array" ref="BA750">INDEX($K:$P,ROW(),MATCH(BA$3,$K$2:$P$2,0))</f>
        <v>20</v>
      </c>
      <c r="BB750" s="136" cm="1">
        <f t="array" ref="BB750">INDEX($K:$P,ROW(),MATCH(BB$3,$K$2:$P$2,0))</f>
        <v>20</v>
      </c>
      <c r="BC750" s="136" cm="1">
        <f t="array" ref="BC750">INDEX($K:$P,ROW(),MATCH(BC$3,$K$2:$P$2,0))</f>
        <v>20</v>
      </c>
      <c r="BD750" s="136" cm="1">
        <f t="array" ref="BD750">INDEX($K:$P,ROW(),MATCH(BD$3,$K$2:$P$2,0))</f>
        <v>20</v>
      </c>
      <c r="BE750" s="136" cm="1">
        <f t="array" ref="BE750">INDEX($K:$P,ROW(),MATCH(BE$3,$K$2:$P$2,0))</f>
        <v>20</v>
      </c>
      <c r="BF750" s="136" cm="1">
        <f t="array" ref="BF750">INDEX($K:$P,ROW(),MATCH(BF$3,$K$2:$P$2,0))</f>
        <v>20</v>
      </c>
      <c r="BG750" s="136" cm="1">
        <f t="array" ref="BG750">INDEX($K:$P,ROW(),MATCH(BG$3,$K$2:$P$2,0))</f>
        <v>20</v>
      </c>
      <c r="BH750" s="136" cm="1">
        <f t="array" ref="BH750">INDEX($K:$P,ROW(),MATCH(BH$3,$K$2:$P$2,0))</f>
        <v>20</v>
      </c>
      <c r="BI750" s="136" cm="1">
        <f t="array" ref="BI750">INDEX($K:$P,ROW(),MATCH(BI$3,$K$2:$P$2,0))</f>
        <v>20</v>
      </c>
      <c r="BJ750" s="136" cm="1">
        <f t="array" ref="BJ750">INDEX($K:$P,ROW(),MATCH(BJ$3,$K$2:$P$2,0))</f>
        <v>20</v>
      </c>
      <c r="BK750" s="136" cm="1">
        <f t="array" ref="BK750">INDEX($K:$P,ROW(),MATCH(BK$3,$K$2:$P$2,0))</f>
        <v>20</v>
      </c>
      <c r="BL750" s="136" cm="1">
        <f t="array" ref="BL750">INDEX($K:$P,ROW(),MATCH(BL$3,$K$2:$P$2,0))</f>
        <v>20</v>
      </c>
      <c r="BM750" s="136" cm="1">
        <f t="array" ref="BM750">INDEX($K:$P,ROW(),MATCH(BM$3,$K$2:$P$2,0))</f>
        <v>20</v>
      </c>
      <c r="BN750" s="136" cm="1">
        <f t="array" ref="BN750">INDEX($K:$P,ROW(),MATCH(BN$3,$K$2:$P$2,0))</f>
        <v>20</v>
      </c>
      <c r="BO750" s="136" cm="1">
        <f t="array" ref="BO750">INDEX($K:$P,ROW(),MATCH(BO$3,$K$2:$P$2,0))</f>
        <v>20</v>
      </c>
      <c r="BP750" s="136" cm="1">
        <f t="array" ref="BP750">INDEX($K:$P,ROW(),MATCH(BP$3,$K$2:$P$2,0))</f>
        <v>20</v>
      </c>
      <c r="BQ750" s="136" cm="1">
        <f t="array" ref="BQ750">INDEX($K:$P,ROW(),MATCH(BQ$3,$K$2:$P$2,0))</f>
        <v>20</v>
      </c>
      <c r="BR750" s="136" cm="1">
        <f t="array" ref="BR750">INDEX($K:$P,ROW(),MATCH(BR$3,$K$2:$P$2,0))</f>
        <v>20</v>
      </c>
      <c r="BS750" s="136" cm="1">
        <f t="array" ref="BS750">INDEX($K:$P,ROW(),MATCH(BS$3,$K$2:$P$2,0))</f>
        <v>20</v>
      </c>
      <c r="BT750" s="136" cm="1">
        <f t="array" ref="BT750">INDEX($K:$P,ROW(),MATCH(BT$3,$K$2:$P$2,0))</f>
        <v>20</v>
      </c>
      <c r="BU750" s="136" cm="1">
        <f t="array" ref="BU750">INDEX($K:$P,ROW(),MATCH(BU$3,$K$2:$P$2,0))</f>
        <v>20</v>
      </c>
      <c r="BV750" s="136" cm="1">
        <f t="array" ref="BV750">INDEX($K:$P,ROW(),MATCH(BV$3,$K$2:$P$2,0))</f>
        <v>20</v>
      </c>
      <c r="BW750" s="136" cm="1">
        <f t="array" ref="BW750">INDEX($K:$P,ROW(),MATCH(BW$3,$K$2:$P$2,0))</f>
        <v>20</v>
      </c>
      <c r="BX750" s="136" cm="1">
        <f t="array" ref="BX750">INDEX($K:$P,ROW(),MATCH(BX$3,$K$2:$P$2,0))</f>
        <v>20</v>
      </c>
      <c r="BY750" s="136" cm="1">
        <f t="array" ref="BY750">INDEX($K:$P,ROW(),MATCH(BY$3,$K$2:$P$2,0))</f>
        <v>20</v>
      </c>
      <c r="BZ750" s="136" cm="1">
        <f t="array" ref="BZ750">INDEX($K:$P,ROW(),MATCH(BZ$3,$K$2:$P$2,0))</f>
        <v>20</v>
      </c>
      <c r="CA750" s="136" cm="1">
        <f t="array" ref="CA750">INDEX($K:$P,ROW(),MATCH(CA$3,$K$2:$P$2,0))</f>
        <v>20</v>
      </c>
      <c r="CB750" s="136" cm="1">
        <f t="array" ref="CB750">INDEX($K:$P,ROW(),MATCH(CB$3,$K$2:$P$2,0))</f>
        <v>20</v>
      </c>
      <c r="CC750" s="136" cm="1">
        <f t="array" ref="CC750">INDEX($K:$P,ROW(),MATCH(CC$3,$K$2:$P$2,0))</f>
        <v>20</v>
      </c>
      <c r="CD750" s="136" cm="1">
        <f t="array" ref="CD750">INDEX($K:$P,ROW(),MATCH(CD$3,$K$2:$P$2,0))</f>
        <v>20</v>
      </c>
      <c r="CE750" s="136" cm="1">
        <f t="array" ref="CE750">INDEX($K:$P,ROW(),MATCH(CE$3,$K$2:$P$2,0))</f>
        <v>20</v>
      </c>
      <c r="CF750" s="136" cm="1">
        <f t="array" ref="CF750">INDEX($K:$P,ROW(),MATCH(CF$3,$K$2:$P$2,0))</f>
        <v>20</v>
      </c>
      <c r="CG750" s="136" cm="1">
        <f t="array" ref="CG750">INDEX($K:$P,ROW(),MATCH(CG$3,$K$2:$P$2,0))</f>
        <v>20</v>
      </c>
      <c r="CH750" s="136" cm="1">
        <f t="array" ref="CH750">INDEX($K:$P,ROW(),MATCH(CH$3,$K$2:$P$2,0))</f>
        <v>20</v>
      </c>
      <c r="CI750" s="136" cm="1">
        <f t="array" ref="CI750">INDEX($K:$P,ROW(),MATCH(CI$3,$K$2:$P$2,0))</f>
        <v>20</v>
      </c>
      <c r="CJ750" s="136" cm="1">
        <f t="array" ref="CJ750">INDEX($K:$P,ROW(),MATCH(CJ$3,$K$2:$P$2,0))</f>
        <v>20</v>
      </c>
      <c r="CK750" s="136" cm="1">
        <f t="array" ref="CK750">INDEX($K:$P,ROW(),MATCH(CK$3,$K$2:$P$2,0))</f>
        <v>20</v>
      </c>
    </row>
    <row r="751" spans="2:89" x14ac:dyDescent="0.35">
      <c r="B751" s="124" t="str">
        <f>"# of "&amp;B754&amp;"s sold"</f>
        <v># of units sold</v>
      </c>
      <c r="C751" s="27"/>
      <c r="D751" t="s">
        <v>752</v>
      </c>
      <c r="E751" s="9" t="str">
        <f t="shared" si="735"/>
        <v>751 SALES-PR</v>
      </c>
      <c r="F751" s="27"/>
      <c r="G751" s="27"/>
      <c r="H751" s="31"/>
      <c r="I751" s="73"/>
      <c r="J751" s="73"/>
      <c r="K751" s="38">
        <f t="shared" ref="K751:P751" ca="1" si="736">SUMIF($3:$3,K$2,751:751)</f>
        <v>6000</v>
      </c>
      <c r="L751" s="38">
        <f t="shared" ca="1" si="736"/>
        <v>6000</v>
      </c>
      <c r="M751" s="38">
        <f t="shared" ca="1" si="736"/>
        <v>6000</v>
      </c>
      <c r="N751" s="38">
        <f t="shared" ca="1" si="736"/>
        <v>6000</v>
      </c>
      <c r="O751" s="38">
        <f t="shared" ca="1" si="736"/>
        <v>6000</v>
      </c>
      <c r="P751" s="38">
        <f t="shared" ca="1" si="736"/>
        <v>5500</v>
      </c>
      <c r="R751" s="33"/>
      <c r="S751" s="38" cm="1">
        <f t="array" aca="1" ref="S751" ca="1">INDIRECT(S740)/S750</f>
        <v>500</v>
      </c>
      <c r="T751" s="38" cm="1">
        <f t="array" aca="1" ref="T751" ca="1">INDIRECT(T740)/T750</f>
        <v>500</v>
      </c>
      <c r="U751" s="38" cm="1">
        <f t="array" aca="1" ref="U751" ca="1">INDIRECT(U740)/U750</f>
        <v>500</v>
      </c>
      <c r="V751" s="38" cm="1">
        <f t="array" aca="1" ref="V751" ca="1">INDIRECT(V740)/V750</f>
        <v>500</v>
      </c>
      <c r="W751" s="38" cm="1">
        <f t="array" aca="1" ref="W751" ca="1">INDIRECT(W740)/W750</f>
        <v>500</v>
      </c>
      <c r="X751" s="38" cm="1">
        <f t="array" aca="1" ref="X751" ca="1">INDIRECT(X740)/X750</f>
        <v>500</v>
      </c>
      <c r="Y751" s="38" cm="1">
        <f t="array" aca="1" ref="Y751" ca="1">INDIRECT(Y740)/Y750</f>
        <v>500</v>
      </c>
      <c r="Z751" s="38" cm="1">
        <f t="array" aca="1" ref="Z751" ca="1">INDIRECT(Z740)/Z750</f>
        <v>500</v>
      </c>
      <c r="AA751" s="38" cm="1">
        <f t="array" aca="1" ref="AA751" ca="1">INDIRECT(AA740)/AA750</f>
        <v>500</v>
      </c>
      <c r="AB751" s="38" cm="1">
        <f t="array" aca="1" ref="AB751" ca="1">INDIRECT(AB740)/AB750</f>
        <v>500</v>
      </c>
      <c r="AC751" s="38" cm="1">
        <f t="array" aca="1" ref="AC751" ca="1">INDIRECT(AC740)/AC750</f>
        <v>500</v>
      </c>
      <c r="AD751" s="38" cm="1">
        <f t="array" aca="1" ref="AD751" ca="1">INDIRECT(AD740)/AD750</f>
        <v>500</v>
      </c>
      <c r="AE751" s="38" cm="1">
        <f t="array" aca="1" ref="AE751" ca="1">INDIRECT(AE740)/AE750</f>
        <v>500</v>
      </c>
      <c r="AF751" s="38" cm="1">
        <f t="array" aca="1" ref="AF751" ca="1">INDIRECT(AF740)/AF750</f>
        <v>500</v>
      </c>
      <c r="AG751" s="38" cm="1">
        <f t="array" aca="1" ref="AG751" ca="1">INDIRECT(AG740)/AG750</f>
        <v>500</v>
      </c>
      <c r="AH751" s="38" cm="1">
        <f t="array" aca="1" ref="AH751" ca="1">INDIRECT(AH740)/AH750</f>
        <v>500</v>
      </c>
      <c r="AI751" s="38" cm="1">
        <f t="array" aca="1" ref="AI751" ca="1">INDIRECT(AI740)/AI750</f>
        <v>500</v>
      </c>
      <c r="AJ751" s="38" cm="1">
        <f t="array" aca="1" ref="AJ751" ca="1">INDIRECT(AJ740)/AJ750</f>
        <v>500</v>
      </c>
      <c r="AK751" s="38" cm="1">
        <f t="array" aca="1" ref="AK751" ca="1">INDIRECT(AK740)/AK750</f>
        <v>500</v>
      </c>
      <c r="AL751" s="38" cm="1">
        <f t="array" aca="1" ref="AL751" ca="1">INDIRECT(AL740)/AL750</f>
        <v>500</v>
      </c>
      <c r="AM751" s="38" cm="1">
        <f t="array" aca="1" ref="AM751" ca="1">INDIRECT(AM740)/AM750</f>
        <v>500</v>
      </c>
      <c r="AN751" s="38" cm="1">
        <f t="array" aca="1" ref="AN751" ca="1">INDIRECT(AN740)/AN750</f>
        <v>500</v>
      </c>
      <c r="AO751" s="38" cm="1">
        <f t="array" aca="1" ref="AO751" ca="1">INDIRECT(AO740)/AO750</f>
        <v>500</v>
      </c>
      <c r="AP751" s="38" cm="1">
        <f t="array" aca="1" ref="AP751" ca="1">INDIRECT(AP740)/AP750</f>
        <v>500</v>
      </c>
      <c r="AQ751" s="38" cm="1">
        <f t="array" aca="1" ref="AQ751" ca="1">INDIRECT(AQ740)/AQ750</f>
        <v>500</v>
      </c>
      <c r="AR751" s="38" cm="1">
        <f t="array" aca="1" ref="AR751" ca="1">INDIRECT(AR740)/AR750</f>
        <v>500</v>
      </c>
      <c r="AS751" s="38" cm="1">
        <f t="array" aca="1" ref="AS751" ca="1">INDIRECT(AS740)/AS750</f>
        <v>500</v>
      </c>
      <c r="AT751" s="38" cm="1">
        <f t="array" aca="1" ref="AT751" ca="1">INDIRECT(AT740)/AT750</f>
        <v>500</v>
      </c>
      <c r="AU751" s="38" cm="1">
        <f t="array" aca="1" ref="AU751" ca="1">INDIRECT(AU740)/AU750</f>
        <v>500</v>
      </c>
      <c r="AV751" s="38" cm="1">
        <f t="array" aca="1" ref="AV751" ca="1">INDIRECT(AV740)/AV750</f>
        <v>500</v>
      </c>
      <c r="AW751" s="38" cm="1">
        <f t="array" aca="1" ref="AW751" ca="1">INDIRECT(AW740)/AW750</f>
        <v>500</v>
      </c>
      <c r="AX751" s="38" cm="1">
        <f t="array" aca="1" ref="AX751" ca="1">INDIRECT(AX740)/AX750</f>
        <v>500</v>
      </c>
      <c r="AY751" s="38" cm="1">
        <f t="array" aca="1" ref="AY751" ca="1">INDIRECT(AY740)/AY750</f>
        <v>500</v>
      </c>
      <c r="AZ751" s="38" cm="1">
        <f t="array" aca="1" ref="AZ751" ca="1">INDIRECT(AZ740)/AZ750</f>
        <v>500</v>
      </c>
      <c r="BA751" s="38" cm="1">
        <f t="array" aca="1" ref="BA751" ca="1">INDIRECT(BA740)/BA750</f>
        <v>500</v>
      </c>
      <c r="BB751" s="38" cm="1">
        <f t="array" aca="1" ref="BB751" ca="1">INDIRECT(BB740)/BB750</f>
        <v>500</v>
      </c>
      <c r="BC751" s="38" cm="1">
        <f t="array" aca="1" ref="BC751" ca="1">INDIRECT(BC740)/BC750</f>
        <v>500</v>
      </c>
      <c r="BD751" s="38" cm="1">
        <f t="array" aca="1" ref="BD751" ca="1">INDIRECT(BD740)/BD750</f>
        <v>500</v>
      </c>
      <c r="BE751" s="38" cm="1">
        <f t="array" aca="1" ref="BE751" ca="1">INDIRECT(BE740)/BE750</f>
        <v>500</v>
      </c>
      <c r="BF751" s="38" cm="1">
        <f t="array" aca="1" ref="BF751" ca="1">INDIRECT(BF740)/BF750</f>
        <v>500</v>
      </c>
      <c r="BG751" s="38" cm="1">
        <f t="array" aca="1" ref="BG751" ca="1">INDIRECT(BG740)/BG750</f>
        <v>500</v>
      </c>
      <c r="BH751" s="38" cm="1">
        <f t="array" aca="1" ref="BH751" ca="1">INDIRECT(BH740)/BH750</f>
        <v>500</v>
      </c>
      <c r="BI751" s="38" cm="1">
        <f t="array" aca="1" ref="BI751" ca="1">INDIRECT(BI740)/BI750</f>
        <v>500</v>
      </c>
      <c r="BJ751" s="38" cm="1">
        <f t="array" aca="1" ref="BJ751" ca="1">INDIRECT(BJ740)/BJ750</f>
        <v>500</v>
      </c>
      <c r="BK751" s="38" cm="1">
        <f t="array" aca="1" ref="BK751" ca="1">INDIRECT(BK740)/BK750</f>
        <v>500</v>
      </c>
      <c r="BL751" s="38" cm="1">
        <f t="array" aca="1" ref="BL751" ca="1">INDIRECT(BL740)/BL750</f>
        <v>500</v>
      </c>
      <c r="BM751" s="38" cm="1">
        <f t="array" aca="1" ref="BM751" ca="1">INDIRECT(BM740)/BM750</f>
        <v>500</v>
      </c>
      <c r="BN751" s="38" cm="1">
        <f t="array" aca="1" ref="BN751" ca="1">INDIRECT(BN740)/BN750</f>
        <v>500</v>
      </c>
      <c r="BO751" s="38" cm="1">
        <f t="array" aca="1" ref="BO751" ca="1">INDIRECT(BO740)/BO750</f>
        <v>500</v>
      </c>
      <c r="BP751" s="38" cm="1">
        <f t="array" aca="1" ref="BP751" ca="1">INDIRECT(BP740)/BP750</f>
        <v>500</v>
      </c>
      <c r="BQ751" s="38" cm="1">
        <f t="array" aca="1" ref="BQ751" ca="1">INDIRECT(BQ740)/BQ750</f>
        <v>500</v>
      </c>
      <c r="BR751" s="38" cm="1">
        <f t="array" aca="1" ref="BR751" ca="1">INDIRECT(BR740)/BR750</f>
        <v>500</v>
      </c>
      <c r="BS751" s="38" cm="1">
        <f t="array" aca="1" ref="BS751" ca="1">INDIRECT(BS740)/BS750</f>
        <v>500</v>
      </c>
      <c r="BT751" s="38" cm="1">
        <f t="array" aca="1" ref="BT751" ca="1">INDIRECT(BT740)/BT750</f>
        <v>500</v>
      </c>
      <c r="BU751" s="38" cm="1">
        <f t="array" aca="1" ref="BU751" ca="1">INDIRECT(BU740)/BU750</f>
        <v>500</v>
      </c>
      <c r="BV751" s="38" cm="1">
        <f t="array" aca="1" ref="BV751" ca="1">INDIRECT(BV740)/BV750</f>
        <v>500</v>
      </c>
      <c r="BW751" s="38" cm="1">
        <f t="array" aca="1" ref="BW751" ca="1">INDIRECT(BW740)/BW750</f>
        <v>500</v>
      </c>
      <c r="BX751" s="38" cm="1">
        <f t="array" aca="1" ref="BX751" ca="1">INDIRECT(BX740)/BX750</f>
        <v>500</v>
      </c>
      <c r="BY751" s="38" cm="1">
        <f t="array" aca="1" ref="BY751" ca="1">INDIRECT(BY740)/BY750</f>
        <v>500</v>
      </c>
      <c r="BZ751" s="38" cm="1">
        <f t="array" aca="1" ref="BZ751" ca="1">INDIRECT(BZ740)/BZ750</f>
        <v>500</v>
      </c>
      <c r="CA751" s="38" cm="1">
        <f t="array" aca="1" ref="CA751" ca="1">INDIRECT(CA740)/CA750</f>
        <v>500</v>
      </c>
      <c r="CB751" s="38" cm="1">
        <f t="array" aca="1" ref="CB751" ca="1">INDIRECT(CB740)/CB750</f>
        <v>500</v>
      </c>
      <c r="CC751" s="38" cm="1">
        <f t="array" aca="1" ref="CC751" ca="1">INDIRECT(CC740)/CC750</f>
        <v>500</v>
      </c>
      <c r="CD751" s="38" cm="1">
        <f t="array" aca="1" ref="CD751" ca="1">INDIRECT(CD740)/CD750</f>
        <v>500</v>
      </c>
      <c r="CE751" s="38" cm="1">
        <f t="array" aca="1" ref="CE751" ca="1">INDIRECT(CE740)/CE750</f>
        <v>500</v>
      </c>
      <c r="CF751" s="38" cm="1">
        <f t="array" aca="1" ref="CF751" ca="1">INDIRECT(CF740)/CF750</f>
        <v>500</v>
      </c>
      <c r="CG751" s="38" cm="1">
        <f t="array" aca="1" ref="CG751" ca="1">INDIRECT(CG740)/CG750</f>
        <v>500</v>
      </c>
      <c r="CH751" s="38" cm="1">
        <f t="array" aca="1" ref="CH751" ca="1">INDIRECT(CH740)/CH750</f>
        <v>500</v>
      </c>
      <c r="CI751" s="38" cm="1">
        <f t="array" aca="1" ref="CI751" ca="1">INDIRECT(CI740)/CI750</f>
        <v>500</v>
      </c>
      <c r="CJ751" s="38" cm="1">
        <f t="array" aca="1" ref="CJ751" ca="1">INDIRECT(CJ740)/CJ750</f>
        <v>500</v>
      </c>
      <c r="CK751" s="38" cm="1">
        <f t="array" aca="1" ref="CK751" ca="1">INDIRECT(CK740)/CK750</f>
        <v>500</v>
      </c>
    </row>
    <row r="752" spans="2:89" x14ac:dyDescent="0.35">
      <c r="B752" s="124"/>
      <c r="C752" s="27"/>
      <c r="D752" t="s">
        <v>752</v>
      </c>
      <c r="E752" s="9" t="str">
        <f t="shared" ref="E752" si="737">ROW()&amp;" "&amp;D752</f>
        <v>752 SALES-PR</v>
      </c>
      <c r="F752" s="27"/>
      <c r="G752" s="27"/>
      <c r="H752" s="31"/>
      <c r="I752" s="73"/>
      <c r="J752" s="73"/>
      <c r="K752" s="38"/>
      <c r="L752" s="38"/>
      <c r="M752" s="38"/>
      <c r="N752" s="38"/>
      <c r="O752" s="38"/>
      <c r="P752" s="38"/>
      <c r="R752" s="33"/>
      <c r="S752" s="38"/>
      <c r="T752" s="38"/>
      <c r="U752" s="38"/>
      <c r="V752" s="38"/>
      <c r="W752" s="38"/>
      <c r="X752" s="38"/>
      <c r="Y752" s="38"/>
      <c r="Z752" s="38"/>
      <c r="AA752" s="38"/>
      <c r="AB752" s="38"/>
      <c r="AC752" s="38"/>
      <c r="AD752" s="38"/>
      <c r="AE752" s="38"/>
      <c r="AF752" s="38"/>
      <c r="AG752" s="38"/>
      <c r="AH752" s="38"/>
      <c r="AI752" s="38"/>
      <c r="AJ752" s="38"/>
      <c r="AK752" s="38"/>
      <c r="AL752" s="38"/>
      <c r="AM752" s="38"/>
      <c r="AN752" s="38"/>
      <c r="AO752" s="38"/>
      <c r="AP752" s="38"/>
      <c r="AQ752" s="38"/>
      <c r="AR752" s="38"/>
      <c r="AS752" s="38"/>
      <c r="AT752" s="38"/>
      <c r="AU752" s="38"/>
      <c r="AV752" s="38"/>
      <c r="AW752" s="38"/>
      <c r="AX752" s="38"/>
      <c r="AY752" s="38"/>
      <c r="AZ752" s="38"/>
      <c r="BA752" s="38"/>
      <c r="BB752" s="38"/>
      <c r="BC752" s="38"/>
      <c r="BD752" s="38"/>
      <c r="BE752" s="38"/>
      <c r="BF752" s="38"/>
      <c r="BG752" s="38"/>
      <c r="BH752" s="38"/>
      <c r="BI752" s="38"/>
      <c r="BJ752" s="38"/>
      <c r="BK752" s="38"/>
      <c r="BL752" s="38"/>
      <c r="BM752" s="38"/>
      <c r="BN752" s="38"/>
      <c r="BO752" s="38"/>
      <c r="BP752" s="38"/>
      <c r="BQ752" s="38"/>
      <c r="BR752" s="38"/>
      <c r="BS752" s="38"/>
      <c r="BT752" s="38"/>
      <c r="BU752" s="38"/>
      <c r="BV752" s="38"/>
      <c r="BW752" s="38"/>
      <c r="BX752" s="38"/>
      <c r="BY752" s="38"/>
      <c r="BZ752" s="38"/>
      <c r="CA752" s="38"/>
      <c r="CB752" s="38"/>
      <c r="CC752" s="38"/>
      <c r="CD752" s="38"/>
      <c r="CE752" s="38"/>
      <c r="CF752" s="38"/>
      <c r="CG752" s="38"/>
      <c r="CH752" s="38"/>
      <c r="CI752" s="38"/>
      <c r="CJ752" s="38"/>
      <c r="CK752" s="38"/>
    </row>
    <row r="753" spans="2:89" x14ac:dyDescent="0.35">
      <c r="B753" s="132" t="str">
        <f>B738</f>
        <v>(Primary label)</v>
      </c>
      <c r="D753" t="s">
        <v>752</v>
      </c>
      <c r="E753" s="8" t="str">
        <f>ROW()&amp;" "&amp;D753</f>
        <v>753 SALES-PR</v>
      </c>
      <c r="G753" t="s">
        <v>332</v>
      </c>
      <c r="H753" s="31"/>
      <c r="I753" s="73"/>
      <c r="J753" s="73"/>
      <c r="K753" s="58"/>
      <c r="L753" s="58"/>
      <c r="M753" s="58"/>
      <c r="N753" s="58"/>
      <c r="O753" s="58"/>
      <c r="P753" s="58"/>
      <c r="R753" s="33"/>
    </row>
    <row r="754" spans="2:89" x14ac:dyDescent="0.35">
      <c r="B754" s="235" t="str">
        <f>IFERROR(SUBSTITUTE(B746,":",""),"no unit")</f>
        <v>unit</v>
      </c>
      <c r="D754" t="s">
        <v>752</v>
      </c>
      <c r="E754" s="8" t="str">
        <f>ROW()&amp;" "&amp;D754</f>
        <v>754 SALES-PR</v>
      </c>
      <c r="G754" t="s">
        <v>332</v>
      </c>
      <c r="H754" s="31"/>
      <c r="I754" s="73"/>
      <c r="J754" s="73"/>
      <c r="K754" s="58"/>
      <c r="L754" s="58"/>
      <c r="M754" s="58"/>
      <c r="N754" s="58"/>
      <c r="O754" s="58"/>
      <c r="P754" s="58"/>
      <c r="R754" s="33"/>
    </row>
    <row r="755" spans="2:89" x14ac:dyDescent="0.35">
      <c r="B755" s="8" t="str">
        <f t="shared" ref="B755:B760" si="738">B740</f>
        <v>Primary revenue driver</v>
      </c>
      <c r="D755" t="s">
        <v>752</v>
      </c>
      <c r="E755" s="8" t="str">
        <f>ROW()&amp;" "&amp;D755</f>
        <v>755 SALES-PR</v>
      </c>
      <c r="G755" t="s">
        <v>332</v>
      </c>
      <c r="H755" s="31"/>
      <c r="I755" s="73"/>
      <c r="J755" s="73"/>
      <c r="K755" s="58"/>
      <c r="L755" s="58"/>
      <c r="M755" s="58"/>
      <c r="N755" s="58"/>
      <c r="O755" s="58"/>
      <c r="P755" s="58"/>
      <c r="R755" s="33"/>
      <c r="S755" s="175" t="str">
        <f t="shared" ref="S755" si="739">S740</f>
        <v>S$16</v>
      </c>
      <c r="T755" s="175" t="str">
        <f t="shared" ref="T755:AX755" si="740">T740</f>
        <v>T$16</v>
      </c>
      <c r="U755" s="175" t="str">
        <f t="shared" si="740"/>
        <v>U$16</v>
      </c>
      <c r="V755" s="175" t="str">
        <f t="shared" si="740"/>
        <v>V$16</v>
      </c>
      <c r="W755" s="175" t="str">
        <f t="shared" si="740"/>
        <v>W$16</v>
      </c>
      <c r="X755" s="175" t="str">
        <f t="shared" si="740"/>
        <v>X$16</v>
      </c>
      <c r="Y755" s="175" t="str">
        <f t="shared" si="740"/>
        <v>Y$16</v>
      </c>
      <c r="Z755" s="175" t="str">
        <f t="shared" si="740"/>
        <v>Z$16</v>
      </c>
      <c r="AA755" s="175" t="str">
        <f t="shared" si="740"/>
        <v>AA$16</v>
      </c>
      <c r="AB755" s="175" t="str">
        <f t="shared" si="740"/>
        <v>AB$16</v>
      </c>
      <c r="AC755" s="175" t="str">
        <f t="shared" si="740"/>
        <v>AC$16</v>
      </c>
      <c r="AD755" s="175" t="str">
        <f t="shared" si="740"/>
        <v>AD$16</v>
      </c>
      <c r="AE755" s="175" t="str">
        <f t="shared" si="740"/>
        <v>AE$16</v>
      </c>
      <c r="AF755" s="175" t="str">
        <f t="shared" si="740"/>
        <v>AF$16</v>
      </c>
      <c r="AG755" s="175" t="str">
        <f t="shared" si="740"/>
        <v>AG$16</v>
      </c>
      <c r="AH755" s="175" t="str">
        <f t="shared" si="740"/>
        <v>AH$16</v>
      </c>
      <c r="AI755" s="175" t="str">
        <f t="shared" si="740"/>
        <v>AI$16</v>
      </c>
      <c r="AJ755" s="175" t="str">
        <f t="shared" si="740"/>
        <v>AJ$16</v>
      </c>
      <c r="AK755" s="175" t="str">
        <f t="shared" si="740"/>
        <v>AK$16</v>
      </c>
      <c r="AL755" s="175" t="str">
        <f t="shared" si="740"/>
        <v>AL$16</v>
      </c>
      <c r="AM755" s="175" t="str">
        <f t="shared" si="740"/>
        <v>AM$16</v>
      </c>
      <c r="AN755" s="175" t="str">
        <f t="shared" si="740"/>
        <v>AN$16</v>
      </c>
      <c r="AO755" s="175" t="str">
        <f t="shared" si="740"/>
        <v>AO$16</v>
      </c>
      <c r="AP755" s="175" t="str">
        <f t="shared" si="740"/>
        <v>AP$16</v>
      </c>
      <c r="AQ755" s="175" t="str">
        <f t="shared" si="740"/>
        <v>AQ$16</v>
      </c>
      <c r="AR755" s="175" t="str">
        <f t="shared" si="740"/>
        <v>AR$16</v>
      </c>
      <c r="AS755" s="175" t="str">
        <f t="shared" si="740"/>
        <v>AS$16</v>
      </c>
      <c r="AT755" s="175" t="str">
        <f t="shared" si="740"/>
        <v>AT$16</v>
      </c>
      <c r="AU755" s="175" t="str">
        <f t="shared" si="740"/>
        <v>AU$16</v>
      </c>
      <c r="AV755" s="175" t="str">
        <f t="shared" si="740"/>
        <v>AV$16</v>
      </c>
      <c r="AW755" s="175" t="str">
        <f t="shared" si="740"/>
        <v>AW$16</v>
      </c>
      <c r="AX755" s="175" t="str">
        <f t="shared" si="740"/>
        <v>AX$16</v>
      </c>
      <c r="AY755" s="175" t="str">
        <f t="shared" ref="AY755:CD755" si="741">AY740</f>
        <v>AY$16</v>
      </c>
      <c r="AZ755" s="175" t="str">
        <f t="shared" si="741"/>
        <v>AZ$16</v>
      </c>
      <c r="BA755" s="175" t="str">
        <f t="shared" si="741"/>
        <v>BA$16</v>
      </c>
      <c r="BB755" s="175" t="str">
        <f t="shared" si="741"/>
        <v>BB$16</v>
      </c>
      <c r="BC755" s="175" t="str">
        <f t="shared" si="741"/>
        <v>BC$16</v>
      </c>
      <c r="BD755" s="175" t="str">
        <f t="shared" si="741"/>
        <v>BD$16</v>
      </c>
      <c r="BE755" s="175" t="str">
        <f t="shared" si="741"/>
        <v>BE$16</v>
      </c>
      <c r="BF755" s="175" t="str">
        <f t="shared" si="741"/>
        <v>BF$16</v>
      </c>
      <c r="BG755" s="175" t="str">
        <f t="shared" si="741"/>
        <v>BG$16</v>
      </c>
      <c r="BH755" s="175" t="str">
        <f t="shared" si="741"/>
        <v>BH$16</v>
      </c>
      <c r="BI755" s="175" t="str">
        <f t="shared" si="741"/>
        <v>BI$16</v>
      </c>
      <c r="BJ755" s="175" t="str">
        <f t="shared" si="741"/>
        <v>BJ$16</v>
      </c>
      <c r="BK755" s="175" t="str">
        <f t="shared" si="741"/>
        <v>BK$16</v>
      </c>
      <c r="BL755" s="175" t="str">
        <f t="shared" si="741"/>
        <v>BL$16</v>
      </c>
      <c r="BM755" s="175" t="str">
        <f t="shared" si="741"/>
        <v>BM$16</v>
      </c>
      <c r="BN755" s="175" t="str">
        <f t="shared" si="741"/>
        <v>BN$16</v>
      </c>
      <c r="BO755" s="175" t="str">
        <f t="shared" si="741"/>
        <v>BO$16</v>
      </c>
      <c r="BP755" s="175" t="str">
        <f t="shared" si="741"/>
        <v>BP$16</v>
      </c>
      <c r="BQ755" s="175" t="str">
        <f t="shared" si="741"/>
        <v>BQ$16</v>
      </c>
      <c r="BR755" s="175" t="str">
        <f t="shared" si="741"/>
        <v>BR$16</v>
      </c>
      <c r="BS755" s="175" t="str">
        <f t="shared" si="741"/>
        <v>BS$16</v>
      </c>
      <c r="BT755" s="175" t="str">
        <f t="shared" si="741"/>
        <v>BT$16</v>
      </c>
      <c r="BU755" s="175" t="str">
        <f t="shared" si="741"/>
        <v>BU$16</v>
      </c>
      <c r="BV755" s="175" t="str">
        <f t="shared" si="741"/>
        <v>BV$16</v>
      </c>
      <c r="BW755" s="175" t="str">
        <f t="shared" si="741"/>
        <v>BW$16</v>
      </c>
      <c r="BX755" s="175" t="str">
        <f t="shared" si="741"/>
        <v>BX$16</v>
      </c>
      <c r="BY755" s="175" t="str">
        <f t="shared" si="741"/>
        <v>BY$16</v>
      </c>
      <c r="BZ755" s="175" t="str">
        <f t="shared" si="741"/>
        <v>BZ$16</v>
      </c>
      <c r="CA755" s="175" t="str">
        <f t="shared" si="741"/>
        <v>CA$16</v>
      </c>
      <c r="CB755" s="175" t="str">
        <f t="shared" si="741"/>
        <v>CB$16</v>
      </c>
      <c r="CC755" s="175" t="str">
        <f t="shared" si="741"/>
        <v>CC$16</v>
      </c>
      <c r="CD755" s="175" t="str">
        <f t="shared" si="741"/>
        <v>CD$16</v>
      </c>
      <c r="CE755" s="175" t="str">
        <f t="shared" ref="CE755:CK755" si="742">CE740</f>
        <v>CE$16</v>
      </c>
      <c r="CF755" s="175" t="str">
        <f t="shared" si="742"/>
        <v>CF$16</v>
      </c>
      <c r="CG755" s="175" t="str">
        <f t="shared" si="742"/>
        <v>CG$16</v>
      </c>
      <c r="CH755" s="175" t="str">
        <f t="shared" si="742"/>
        <v>CH$16</v>
      </c>
      <c r="CI755" s="175" t="str">
        <f t="shared" si="742"/>
        <v>CI$16</v>
      </c>
      <c r="CJ755" s="175" t="str">
        <f t="shared" si="742"/>
        <v>CJ$16</v>
      </c>
      <c r="CK755" s="175" t="str">
        <f t="shared" si="742"/>
        <v>CK$16</v>
      </c>
    </row>
    <row r="756" spans="2:89" x14ac:dyDescent="0.35">
      <c r="B756" s="89" t="str">
        <f t="shared" si="738"/>
        <v>Primary volume driver</v>
      </c>
      <c r="D756" t="s">
        <v>752</v>
      </c>
      <c r="E756" s="8" t="str">
        <f>ROW()&amp;" "&amp;D756</f>
        <v>756 SALES-PR</v>
      </c>
      <c r="G756" t="s">
        <v>332</v>
      </c>
      <c r="H756" s="204"/>
      <c r="I756" s="205"/>
      <c r="J756" s="205"/>
      <c r="K756" s="213"/>
      <c r="L756" s="213"/>
      <c r="M756" s="213"/>
      <c r="N756" s="213"/>
      <c r="O756" s="213"/>
      <c r="P756" s="213"/>
      <c r="R756" s="214"/>
      <c r="S756" s="208" t="str">
        <f t="shared" ref="S756" si="743">ADDRESS(ROW(S751),COLUMN(S751),2)</f>
        <v>S$751</v>
      </c>
      <c r="T756" s="208" t="str">
        <f t="shared" ref="T756:AX756" si="744">ADDRESS(ROW(T751),COLUMN(T751),2)</f>
        <v>T$751</v>
      </c>
      <c r="U756" s="208" t="str">
        <f t="shared" si="744"/>
        <v>U$751</v>
      </c>
      <c r="V756" s="208" t="str">
        <f t="shared" si="744"/>
        <v>V$751</v>
      </c>
      <c r="W756" s="208" t="str">
        <f t="shared" si="744"/>
        <v>W$751</v>
      </c>
      <c r="X756" s="208" t="str">
        <f t="shared" si="744"/>
        <v>X$751</v>
      </c>
      <c r="Y756" s="208" t="str">
        <f t="shared" si="744"/>
        <v>Y$751</v>
      </c>
      <c r="Z756" s="208" t="str">
        <f t="shared" si="744"/>
        <v>Z$751</v>
      </c>
      <c r="AA756" s="208" t="str">
        <f t="shared" si="744"/>
        <v>AA$751</v>
      </c>
      <c r="AB756" s="208" t="str">
        <f t="shared" si="744"/>
        <v>AB$751</v>
      </c>
      <c r="AC756" s="208" t="str">
        <f t="shared" si="744"/>
        <v>AC$751</v>
      </c>
      <c r="AD756" s="208" t="str">
        <f t="shared" si="744"/>
        <v>AD$751</v>
      </c>
      <c r="AE756" s="208" t="str">
        <f t="shared" si="744"/>
        <v>AE$751</v>
      </c>
      <c r="AF756" s="208" t="str">
        <f t="shared" si="744"/>
        <v>AF$751</v>
      </c>
      <c r="AG756" s="208" t="str">
        <f t="shared" si="744"/>
        <v>AG$751</v>
      </c>
      <c r="AH756" s="208" t="str">
        <f t="shared" si="744"/>
        <v>AH$751</v>
      </c>
      <c r="AI756" s="208" t="str">
        <f t="shared" si="744"/>
        <v>AI$751</v>
      </c>
      <c r="AJ756" s="208" t="str">
        <f t="shared" si="744"/>
        <v>AJ$751</v>
      </c>
      <c r="AK756" s="208" t="str">
        <f t="shared" si="744"/>
        <v>AK$751</v>
      </c>
      <c r="AL756" s="208" t="str">
        <f t="shared" si="744"/>
        <v>AL$751</v>
      </c>
      <c r="AM756" s="208" t="str">
        <f t="shared" si="744"/>
        <v>AM$751</v>
      </c>
      <c r="AN756" s="208" t="str">
        <f t="shared" si="744"/>
        <v>AN$751</v>
      </c>
      <c r="AO756" s="208" t="str">
        <f t="shared" si="744"/>
        <v>AO$751</v>
      </c>
      <c r="AP756" s="208" t="str">
        <f t="shared" si="744"/>
        <v>AP$751</v>
      </c>
      <c r="AQ756" s="208" t="str">
        <f t="shared" si="744"/>
        <v>AQ$751</v>
      </c>
      <c r="AR756" s="208" t="str">
        <f t="shared" si="744"/>
        <v>AR$751</v>
      </c>
      <c r="AS756" s="208" t="str">
        <f t="shared" si="744"/>
        <v>AS$751</v>
      </c>
      <c r="AT756" s="208" t="str">
        <f t="shared" si="744"/>
        <v>AT$751</v>
      </c>
      <c r="AU756" s="208" t="str">
        <f t="shared" si="744"/>
        <v>AU$751</v>
      </c>
      <c r="AV756" s="208" t="str">
        <f t="shared" si="744"/>
        <v>AV$751</v>
      </c>
      <c r="AW756" s="208" t="str">
        <f t="shared" si="744"/>
        <v>AW$751</v>
      </c>
      <c r="AX756" s="208" t="str">
        <f t="shared" si="744"/>
        <v>AX$751</v>
      </c>
      <c r="AY756" s="208" t="str">
        <f t="shared" ref="AY756:CD756" si="745">ADDRESS(ROW(AY751),COLUMN(AY751),2)</f>
        <v>AY$751</v>
      </c>
      <c r="AZ756" s="208" t="str">
        <f t="shared" si="745"/>
        <v>AZ$751</v>
      </c>
      <c r="BA756" s="208" t="str">
        <f t="shared" si="745"/>
        <v>BA$751</v>
      </c>
      <c r="BB756" s="208" t="str">
        <f t="shared" si="745"/>
        <v>BB$751</v>
      </c>
      <c r="BC756" s="208" t="str">
        <f t="shared" si="745"/>
        <v>BC$751</v>
      </c>
      <c r="BD756" s="208" t="str">
        <f t="shared" si="745"/>
        <v>BD$751</v>
      </c>
      <c r="BE756" s="208" t="str">
        <f t="shared" si="745"/>
        <v>BE$751</v>
      </c>
      <c r="BF756" s="208" t="str">
        <f t="shared" si="745"/>
        <v>BF$751</v>
      </c>
      <c r="BG756" s="208" t="str">
        <f t="shared" si="745"/>
        <v>BG$751</v>
      </c>
      <c r="BH756" s="208" t="str">
        <f t="shared" si="745"/>
        <v>BH$751</v>
      </c>
      <c r="BI756" s="208" t="str">
        <f t="shared" si="745"/>
        <v>BI$751</v>
      </c>
      <c r="BJ756" s="208" t="str">
        <f t="shared" si="745"/>
        <v>BJ$751</v>
      </c>
      <c r="BK756" s="208" t="str">
        <f t="shared" si="745"/>
        <v>BK$751</v>
      </c>
      <c r="BL756" s="208" t="str">
        <f t="shared" si="745"/>
        <v>BL$751</v>
      </c>
      <c r="BM756" s="208" t="str">
        <f t="shared" si="745"/>
        <v>BM$751</v>
      </c>
      <c r="BN756" s="208" t="str">
        <f t="shared" si="745"/>
        <v>BN$751</v>
      </c>
      <c r="BO756" s="208" t="str">
        <f t="shared" si="745"/>
        <v>BO$751</v>
      </c>
      <c r="BP756" s="208" t="str">
        <f t="shared" si="745"/>
        <v>BP$751</v>
      </c>
      <c r="BQ756" s="208" t="str">
        <f t="shared" si="745"/>
        <v>BQ$751</v>
      </c>
      <c r="BR756" s="208" t="str">
        <f t="shared" si="745"/>
        <v>BR$751</v>
      </c>
      <c r="BS756" s="208" t="str">
        <f t="shared" si="745"/>
        <v>BS$751</v>
      </c>
      <c r="BT756" s="208" t="str">
        <f t="shared" si="745"/>
        <v>BT$751</v>
      </c>
      <c r="BU756" s="208" t="str">
        <f t="shared" si="745"/>
        <v>BU$751</v>
      </c>
      <c r="BV756" s="208" t="str">
        <f t="shared" si="745"/>
        <v>BV$751</v>
      </c>
      <c r="BW756" s="208" t="str">
        <f t="shared" si="745"/>
        <v>BW$751</v>
      </c>
      <c r="BX756" s="208" t="str">
        <f t="shared" si="745"/>
        <v>BX$751</v>
      </c>
      <c r="BY756" s="208" t="str">
        <f t="shared" si="745"/>
        <v>BY$751</v>
      </c>
      <c r="BZ756" s="208" t="str">
        <f t="shared" si="745"/>
        <v>BZ$751</v>
      </c>
      <c r="CA756" s="208" t="str">
        <f t="shared" si="745"/>
        <v>CA$751</v>
      </c>
      <c r="CB756" s="208" t="str">
        <f t="shared" si="745"/>
        <v>CB$751</v>
      </c>
      <c r="CC756" s="208" t="str">
        <f t="shared" si="745"/>
        <v>CC$751</v>
      </c>
      <c r="CD756" s="208" t="str">
        <f t="shared" si="745"/>
        <v>CD$751</v>
      </c>
      <c r="CE756" s="208" t="str">
        <f t="shared" ref="CE756:CK756" si="746">ADDRESS(ROW(CE751),COLUMN(CE751),2)</f>
        <v>CE$751</v>
      </c>
      <c r="CF756" s="208" t="str">
        <f t="shared" si="746"/>
        <v>CF$751</v>
      </c>
      <c r="CG756" s="208" t="str">
        <f t="shared" si="746"/>
        <v>CG$751</v>
      </c>
      <c r="CH756" s="208" t="str">
        <f t="shared" si="746"/>
        <v>CH$751</v>
      </c>
      <c r="CI756" s="208" t="str">
        <f t="shared" si="746"/>
        <v>CI$751</v>
      </c>
      <c r="CJ756" s="208" t="str">
        <f t="shared" si="746"/>
        <v>CJ$751</v>
      </c>
      <c r="CK756" s="208" t="str">
        <f t="shared" si="746"/>
        <v>CK$751</v>
      </c>
    </row>
    <row r="757" spans="2:89" x14ac:dyDescent="0.35">
      <c r="B757" s="8" t="str">
        <f t="shared" si="738"/>
        <v>(Secondary label)</v>
      </c>
      <c r="D757" t="s">
        <v>752</v>
      </c>
      <c r="E757" s="8" t="str">
        <f t="shared" ref="E757:E760" si="747">ROW()&amp;" "&amp;D757</f>
        <v>757 SALES-PR</v>
      </c>
      <c r="G757" t="s">
        <v>332</v>
      </c>
      <c r="H757" s="12"/>
      <c r="I757" s="60"/>
      <c r="J757" s="60"/>
      <c r="K757" s="15"/>
      <c r="L757" s="15"/>
      <c r="M757" s="15"/>
      <c r="N757" s="15"/>
      <c r="O757" s="15"/>
      <c r="P757" s="15"/>
      <c r="R757" s="15"/>
      <c r="S757" s="175"/>
      <c r="T757" s="175"/>
      <c r="U757" s="175"/>
      <c r="V757" s="175"/>
      <c r="W757" s="175"/>
      <c r="X757" s="175"/>
      <c r="Y757" s="175"/>
      <c r="Z757" s="175"/>
      <c r="AA757" s="175"/>
      <c r="AB757" s="175"/>
      <c r="AC757" s="175"/>
      <c r="AD757" s="175"/>
      <c r="AE757" s="175"/>
      <c r="AF757" s="175"/>
      <c r="AG757" s="175"/>
      <c r="AH757" s="175"/>
      <c r="AI757" s="175"/>
      <c r="AJ757" s="175"/>
      <c r="AK757" s="175"/>
      <c r="AL757" s="175"/>
      <c r="AM757" s="175"/>
      <c r="AN757" s="175"/>
      <c r="AO757" s="175"/>
      <c r="AP757" s="175"/>
      <c r="AQ757" s="175"/>
      <c r="AR757" s="175"/>
      <c r="AS757" s="175"/>
      <c r="AT757" s="175"/>
      <c r="AU757" s="175"/>
      <c r="AV757" s="175"/>
      <c r="AW757" s="175"/>
      <c r="AX757" s="175"/>
      <c r="AY757" s="175"/>
      <c r="AZ757" s="175"/>
      <c r="BA757" s="175"/>
      <c r="BB757" s="175"/>
      <c r="BC757" s="175"/>
      <c r="BD757" s="175"/>
      <c r="BE757" s="175"/>
      <c r="BF757" s="175"/>
      <c r="BG757" s="175"/>
      <c r="BH757" s="175"/>
      <c r="BI757" s="175"/>
      <c r="BJ757" s="175"/>
      <c r="BK757" s="175"/>
      <c r="BL757" s="175"/>
      <c r="BM757" s="175"/>
      <c r="BN757" s="175"/>
      <c r="BO757" s="175"/>
      <c r="BP757" s="175"/>
      <c r="BQ757" s="175"/>
      <c r="BR757" s="175"/>
      <c r="BS757" s="175"/>
      <c r="BT757" s="175"/>
      <c r="BU757" s="175"/>
      <c r="BV757" s="175"/>
      <c r="BW757" s="175"/>
      <c r="BX757" s="175"/>
      <c r="BY757" s="175"/>
      <c r="BZ757" s="175"/>
      <c r="CA757" s="175"/>
      <c r="CB757" s="175"/>
      <c r="CC757" s="175"/>
      <c r="CD757" s="175"/>
      <c r="CE757" s="175"/>
      <c r="CF757" s="175"/>
      <c r="CG757" s="175"/>
      <c r="CH757" s="175"/>
      <c r="CI757" s="175"/>
      <c r="CJ757" s="175"/>
      <c r="CK757" s="175"/>
    </row>
    <row r="758" spans="2:89" x14ac:dyDescent="0.35">
      <c r="B758" s="8" t="str">
        <f t="shared" si="738"/>
        <v xml:space="preserve">secondary unit </v>
      </c>
      <c r="D758" t="s">
        <v>752</v>
      </c>
      <c r="E758" s="8" t="str">
        <f t="shared" ref="E758:E759" si="748">ROW()&amp;" "&amp;D758</f>
        <v>758 SALES-PR</v>
      </c>
      <c r="G758" t="s">
        <v>332</v>
      </c>
      <c r="H758" s="12"/>
      <c r="I758" s="60"/>
      <c r="J758" s="60"/>
      <c r="K758" s="15"/>
      <c r="L758" s="15"/>
      <c r="M758" s="15"/>
      <c r="N758" s="15"/>
      <c r="O758" s="15"/>
      <c r="P758" s="15"/>
      <c r="R758" s="15"/>
      <c r="S758" s="175"/>
      <c r="T758" s="175"/>
      <c r="U758" s="175"/>
      <c r="V758" s="175"/>
      <c r="W758" s="175"/>
      <c r="X758" s="175"/>
      <c r="Y758" s="175"/>
      <c r="Z758" s="175"/>
      <c r="AA758" s="175"/>
      <c r="AB758" s="175"/>
      <c r="AC758" s="175"/>
      <c r="AD758" s="175"/>
      <c r="AE758" s="175"/>
      <c r="AF758" s="175"/>
      <c r="AG758" s="175"/>
      <c r="AH758" s="175"/>
      <c r="AI758" s="175"/>
      <c r="AJ758" s="175"/>
      <c r="AK758" s="175"/>
      <c r="AL758" s="175"/>
      <c r="AM758" s="175"/>
      <c r="AN758" s="175"/>
      <c r="AO758" s="175"/>
      <c r="AP758" s="175"/>
      <c r="AQ758" s="175"/>
      <c r="AR758" s="175"/>
      <c r="AS758" s="175"/>
      <c r="AT758" s="175"/>
      <c r="AU758" s="175"/>
      <c r="AV758" s="175"/>
      <c r="AW758" s="175"/>
      <c r="AX758" s="175"/>
      <c r="AY758" s="175"/>
      <c r="AZ758" s="175"/>
      <c r="BA758" s="175"/>
      <c r="BB758" s="175"/>
      <c r="BC758" s="175"/>
      <c r="BD758" s="175"/>
      <c r="BE758" s="175"/>
      <c r="BF758" s="175"/>
      <c r="BG758" s="175"/>
      <c r="BH758" s="175"/>
      <c r="BI758" s="175"/>
      <c r="BJ758" s="175"/>
      <c r="BK758" s="175"/>
      <c r="BL758" s="175"/>
      <c r="BM758" s="175"/>
      <c r="BN758" s="175"/>
      <c r="BO758" s="175"/>
      <c r="BP758" s="175"/>
      <c r="BQ758" s="175"/>
      <c r="BR758" s="175"/>
      <c r="BS758" s="175"/>
      <c r="BT758" s="175"/>
      <c r="BU758" s="175"/>
      <c r="BV758" s="175"/>
      <c r="BW758" s="175"/>
      <c r="BX758" s="175"/>
      <c r="BY758" s="175"/>
      <c r="BZ758" s="175"/>
      <c r="CA758" s="175"/>
      <c r="CB758" s="175"/>
      <c r="CC758" s="175"/>
      <c r="CD758" s="175"/>
      <c r="CE758" s="175"/>
      <c r="CF758" s="175"/>
      <c r="CG758" s="175"/>
      <c r="CH758" s="175"/>
      <c r="CI758" s="175"/>
      <c r="CJ758" s="175"/>
      <c r="CK758" s="175"/>
    </row>
    <row r="759" spans="2:89" x14ac:dyDescent="0.35">
      <c r="B759" s="8" t="str">
        <f t="shared" si="738"/>
        <v>Secondary revenue driver</v>
      </c>
      <c r="D759" t="s">
        <v>752</v>
      </c>
      <c r="E759" s="8" t="str">
        <f t="shared" si="748"/>
        <v>759 SALES-PR</v>
      </c>
      <c r="G759" t="s">
        <v>332</v>
      </c>
      <c r="H759" s="12"/>
      <c r="I759" s="60"/>
      <c r="J759" s="60"/>
      <c r="K759" s="15"/>
      <c r="L759" s="15"/>
      <c r="M759" s="15"/>
      <c r="N759" s="15"/>
      <c r="O759" s="15"/>
      <c r="P759" s="15"/>
      <c r="R759" s="15"/>
      <c r="S759" s="175"/>
      <c r="T759" s="175"/>
      <c r="U759" s="175"/>
      <c r="V759" s="175"/>
      <c r="W759" s="175"/>
      <c r="X759" s="175"/>
      <c r="Y759" s="175"/>
      <c r="Z759" s="175"/>
      <c r="AA759" s="175"/>
      <c r="AB759" s="175"/>
      <c r="AC759" s="175"/>
      <c r="AD759" s="175"/>
      <c r="AE759" s="175"/>
      <c r="AF759" s="175"/>
      <c r="AG759" s="175"/>
      <c r="AH759" s="175"/>
      <c r="AI759" s="175"/>
      <c r="AJ759" s="175"/>
      <c r="AK759" s="175"/>
      <c r="AL759" s="175"/>
      <c r="AM759" s="175"/>
      <c r="AN759" s="175"/>
      <c r="AO759" s="175"/>
      <c r="AP759" s="175"/>
      <c r="AQ759" s="175"/>
      <c r="AR759" s="175"/>
      <c r="AS759" s="175"/>
      <c r="AT759" s="175"/>
      <c r="AU759" s="175"/>
      <c r="AV759" s="175"/>
      <c r="AW759" s="175"/>
      <c r="AX759" s="175"/>
      <c r="AY759" s="175"/>
      <c r="AZ759" s="175"/>
      <c r="BA759" s="175"/>
      <c r="BB759" s="175"/>
      <c r="BC759" s="175"/>
      <c r="BD759" s="175"/>
      <c r="BE759" s="175"/>
      <c r="BF759" s="175"/>
      <c r="BG759" s="175"/>
      <c r="BH759" s="175"/>
      <c r="BI759" s="175"/>
      <c r="BJ759" s="175"/>
      <c r="BK759" s="175"/>
      <c r="BL759" s="175"/>
      <c r="BM759" s="175"/>
      <c r="BN759" s="175"/>
      <c r="BO759" s="175"/>
      <c r="BP759" s="175"/>
      <c r="BQ759" s="175"/>
      <c r="BR759" s="175"/>
      <c r="BS759" s="175"/>
      <c r="BT759" s="175"/>
      <c r="BU759" s="175"/>
      <c r="BV759" s="175"/>
      <c r="BW759" s="175"/>
      <c r="BX759" s="175"/>
      <c r="BY759" s="175"/>
      <c r="BZ759" s="175"/>
      <c r="CA759" s="175"/>
      <c r="CB759" s="175"/>
      <c r="CC759" s="175"/>
      <c r="CD759" s="175"/>
      <c r="CE759" s="175"/>
      <c r="CF759" s="175"/>
      <c r="CG759" s="175"/>
      <c r="CH759" s="175"/>
      <c r="CI759" s="175"/>
      <c r="CJ759" s="175"/>
      <c r="CK759" s="175"/>
    </row>
    <row r="760" spans="2:89" x14ac:dyDescent="0.35">
      <c r="B760" s="8" t="str">
        <f t="shared" si="738"/>
        <v>Secondary volume driver</v>
      </c>
      <c r="D760" t="s">
        <v>752</v>
      </c>
      <c r="E760" s="8" t="str">
        <f t="shared" si="747"/>
        <v>760 SALES-PR</v>
      </c>
      <c r="G760" t="s">
        <v>332</v>
      </c>
      <c r="H760" s="12"/>
      <c r="I760" s="60"/>
      <c r="J760" s="60"/>
      <c r="K760" s="15"/>
      <c r="L760" s="15"/>
      <c r="M760" s="15"/>
      <c r="N760" s="15"/>
      <c r="O760" s="15"/>
      <c r="P760" s="15"/>
      <c r="R760" s="15"/>
      <c r="S760" s="175"/>
      <c r="T760" s="175"/>
      <c r="U760" s="175"/>
      <c r="V760" s="175"/>
      <c r="W760" s="175"/>
      <c r="X760" s="175"/>
      <c r="Y760" s="175"/>
      <c r="Z760" s="175"/>
      <c r="AA760" s="175"/>
      <c r="AB760" s="175"/>
      <c r="AC760" s="175"/>
      <c r="AD760" s="175"/>
      <c r="AE760" s="175"/>
      <c r="AF760" s="175"/>
      <c r="AG760" s="175"/>
      <c r="AH760" s="175"/>
      <c r="AI760" s="175"/>
      <c r="AJ760" s="175"/>
      <c r="AK760" s="175"/>
      <c r="AL760" s="175"/>
      <c r="AM760" s="175"/>
      <c r="AN760" s="175"/>
      <c r="AO760" s="175"/>
      <c r="AP760" s="175"/>
      <c r="AQ760" s="175"/>
      <c r="AR760" s="175"/>
      <c r="AS760" s="175"/>
      <c r="AT760" s="175"/>
      <c r="AU760" s="175"/>
      <c r="AV760" s="175"/>
      <c r="AW760" s="175"/>
      <c r="AX760" s="175"/>
      <c r="AY760" s="175"/>
      <c r="AZ760" s="175"/>
      <c r="BA760" s="175"/>
      <c r="BB760" s="175"/>
      <c r="BC760" s="175"/>
      <c r="BD760" s="175"/>
      <c r="BE760" s="175"/>
      <c r="BF760" s="175"/>
      <c r="BG760" s="175"/>
      <c r="BH760" s="175"/>
      <c r="BI760" s="175"/>
      <c r="BJ760" s="175"/>
      <c r="BK760" s="175"/>
      <c r="BL760" s="175"/>
      <c r="BM760" s="175"/>
      <c r="BN760" s="175"/>
      <c r="BO760" s="175"/>
      <c r="BP760" s="175"/>
      <c r="BQ760" s="175"/>
      <c r="BR760" s="175"/>
      <c r="BS760" s="175"/>
      <c r="BT760" s="175"/>
      <c r="BU760" s="175"/>
      <c r="BV760" s="175"/>
      <c r="BW760" s="175"/>
      <c r="BX760" s="175"/>
      <c r="BY760" s="175"/>
      <c r="BZ760" s="175"/>
      <c r="CA760" s="175"/>
      <c r="CB760" s="175"/>
      <c r="CC760" s="175"/>
      <c r="CD760" s="175"/>
      <c r="CE760" s="175"/>
      <c r="CF760" s="175"/>
      <c r="CG760" s="175"/>
      <c r="CH760" s="175"/>
      <c r="CI760" s="175"/>
      <c r="CJ760" s="175"/>
      <c r="CK760" s="175"/>
    </row>
    <row r="762" spans="2:89" x14ac:dyDescent="0.35">
      <c r="B762" s="171" t="s">
        <v>490</v>
      </c>
      <c r="E762" s="8"/>
      <c r="H762" s="170"/>
      <c r="I762" s="172"/>
      <c r="J762" s="172"/>
      <c r="K762" s="193"/>
      <c r="L762" s="193"/>
      <c r="M762" s="193"/>
      <c r="N762" s="193"/>
      <c r="O762" s="193"/>
      <c r="P762" s="193"/>
      <c r="R762" s="194"/>
      <c r="S762" s="170"/>
      <c r="T762" s="170"/>
      <c r="U762" s="170"/>
      <c r="V762" s="170"/>
      <c r="W762" s="170"/>
      <c r="X762" s="170"/>
      <c r="Y762" s="170"/>
      <c r="Z762" s="170"/>
      <c r="AA762" s="170"/>
      <c r="AB762" s="170"/>
      <c r="AC762" s="170"/>
      <c r="AD762" s="170"/>
      <c r="AE762" s="170"/>
      <c r="AF762" s="170"/>
      <c r="AG762" s="170"/>
      <c r="AH762" s="170"/>
      <c r="AI762" s="170"/>
      <c r="AJ762" s="170"/>
      <c r="AK762" s="170"/>
      <c r="AL762" s="170"/>
      <c r="AM762" s="170"/>
      <c r="AN762" s="170"/>
      <c r="AO762" s="170"/>
      <c r="AP762" s="170"/>
      <c r="AQ762" s="170"/>
      <c r="AR762" s="170"/>
      <c r="AS762" s="170"/>
      <c r="AT762" s="170"/>
      <c r="AU762" s="170"/>
      <c r="AV762" s="170"/>
      <c r="AW762" s="170"/>
      <c r="AX762" s="170"/>
      <c r="AY762" s="170"/>
      <c r="AZ762" s="170"/>
      <c r="BA762" s="170"/>
      <c r="BB762" s="170"/>
      <c r="BC762" s="170"/>
      <c r="BD762" s="170"/>
      <c r="BE762" s="170"/>
      <c r="BF762" s="170"/>
      <c r="BG762" s="170"/>
      <c r="BH762" s="170"/>
      <c r="BI762" s="170"/>
      <c r="BJ762" s="170"/>
      <c r="BK762" s="170"/>
      <c r="BL762" s="170"/>
      <c r="BM762" s="170"/>
      <c r="BN762" s="170"/>
      <c r="BO762" s="170"/>
      <c r="BP762" s="170"/>
      <c r="BQ762" s="170"/>
      <c r="BR762" s="170"/>
      <c r="BS762" s="170"/>
      <c r="BT762" s="170"/>
      <c r="BU762" s="170"/>
      <c r="BV762" s="170"/>
      <c r="BW762" s="170"/>
      <c r="BX762" s="170"/>
      <c r="BY762" s="170"/>
      <c r="BZ762" s="170"/>
      <c r="CA762" s="170"/>
      <c r="CB762" s="170"/>
      <c r="CC762" s="170"/>
      <c r="CD762" s="170"/>
      <c r="CE762" s="170"/>
      <c r="CF762" s="170"/>
      <c r="CG762" s="170"/>
      <c r="CH762" s="170"/>
      <c r="CI762" s="170"/>
      <c r="CJ762" s="170"/>
      <c r="CK762" s="170"/>
    </row>
    <row r="763" spans="2:89" x14ac:dyDescent="0.35">
      <c r="B763" s="171" t="s">
        <v>492</v>
      </c>
      <c r="E763" s="8"/>
      <c r="H763" s="170"/>
      <c r="I763" s="172"/>
      <c r="J763" s="172"/>
      <c r="K763" s="193"/>
      <c r="L763" s="193"/>
      <c r="M763" s="193"/>
      <c r="N763" s="193"/>
      <c r="O763" s="193"/>
      <c r="P763" s="193"/>
      <c r="R763" s="194"/>
      <c r="S763" s="170"/>
      <c r="T763" s="170"/>
      <c r="U763" s="170"/>
      <c r="V763" s="170"/>
      <c r="W763" s="170"/>
      <c r="X763" s="170"/>
      <c r="Y763" s="170"/>
      <c r="Z763" s="170"/>
      <c r="AA763" s="170"/>
      <c r="AB763" s="170"/>
      <c r="AC763" s="170"/>
      <c r="AD763" s="170"/>
      <c r="AE763" s="170"/>
      <c r="AF763" s="170"/>
      <c r="AG763" s="170"/>
      <c r="AH763" s="170"/>
      <c r="AI763" s="170"/>
      <c r="AJ763" s="170"/>
      <c r="AK763" s="170"/>
      <c r="AL763" s="170"/>
      <c r="AM763" s="170"/>
      <c r="AN763" s="170"/>
      <c r="AO763" s="170"/>
      <c r="AP763" s="170"/>
      <c r="AQ763" s="170"/>
      <c r="AR763" s="170"/>
      <c r="AS763" s="170"/>
      <c r="AT763" s="170"/>
      <c r="AU763" s="170"/>
      <c r="AV763" s="170"/>
      <c r="AW763" s="170"/>
      <c r="AX763" s="170"/>
      <c r="AY763" s="170"/>
      <c r="AZ763" s="170"/>
      <c r="BA763" s="170"/>
      <c r="BB763" s="170"/>
      <c r="BC763" s="170"/>
      <c r="BD763" s="170"/>
      <c r="BE763" s="170"/>
      <c r="BF763" s="170"/>
      <c r="BG763" s="170"/>
      <c r="BH763" s="170"/>
      <c r="BI763" s="170"/>
      <c r="BJ763" s="170"/>
      <c r="BK763" s="170"/>
      <c r="BL763" s="170"/>
      <c r="BM763" s="170"/>
      <c r="BN763" s="170"/>
      <c r="BO763" s="170"/>
      <c r="BP763" s="170"/>
      <c r="BQ763" s="170"/>
      <c r="BR763" s="170"/>
      <c r="BS763" s="170"/>
      <c r="BT763" s="170"/>
      <c r="BU763" s="170"/>
      <c r="BV763" s="170"/>
      <c r="BW763" s="170"/>
      <c r="BX763" s="170"/>
      <c r="BY763" s="170"/>
      <c r="BZ763" s="170"/>
      <c r="CA763" s="170"/>
      <c r="CB763" s="170"/>
      <c r="CC763" s="170"/>
      <c r="CD763" s="170"/>
      <c r="CE763" s="170"/>
      <c r="CF763" s="170"/>
      <c r="CG763" s="170"/>
      <c r="CH763" s="170"/>
      <c r="CI763" s="170"/>
      <c r="CJ763" s="170"/>
      <c r="CK763" s="170"/>
    </row>
    <row r="764" spans="2:89" x14ac:dyDescent="0.35">
      <c r="B764" s="171" t="s">
        <v>461</v>
      </c>
      <c r="E764" s="8"/>
      <c r="H764" s="170"/>
      <c r="I764" s="172"/>
      <c r="J764" s="172"/>
      <c r="K764" s="193"/>
      <c r="L764" s="193"/>
      <c r="M764" s="193"/>
      <c r="N764" s="193"/>
      <c r="O764" s="193"/>
      <c r="P764" s="193"/>
      <c r="R764" s="194"/>
      <c r="S764" s="195" t="str">
        <f t="shared" ref="S764:AX764" si="749">S$20</f>
        <v>S$16</v>
      </c>
      <c r="T764" s="195" t="str">
        <f t="shared" si="749"/>
        <v>T$16</v>
      </c>
      <c r="U764" s="195" t="str">
        <f t="shared" si="749"/>
        <v>U$16</v>
      </c>
      <c r="V764" s="195" t="str">
        <f t="shared" si="749"/>
        <v>V$16</v>
      </c>
      <c r="W764" s="195" t="str">
        <f t="shared" si="749"/>
        <v>W$16</v>
      </c>
      <c r="X764" s="195" t="str">
        <f t="shared" si="749"/>
        <v>X$16</v>
      </c>
      <c r="Y764" s="195" t="str">
        <f t="shared" si="749"/>
        <v>Y$16</v>
      </c>
      <c r="Z764" s="195" t="str">
        <f t="shared" si="749"/>
        <v>Z$16</v>
      </c>
      <c r="AA764" s="195" t="str">
        <f t="shared" si="749"/>
        <v>AA$16</v>
      </c>
      <c r="AB764" s="195" t="str">
        <f t="shared" si="749"/>
        <v>AB$16</v>
      </c>
      <c r="AC764" s="195" t="str">
        <f t="shared" si="749"/>
        <v>AC$16</v>
      </c>
      <c r="AD764" s="195" t="str">
        <f t="shared" si="749"/>
        <v>AD$16</v>
      </c>
      <c r="AE764" s="195" t="str">
        <f t="shared" si="749"/>
        <v>AE$16</v>
      </c>
      <c r="AF764" s="195" t="str">
        <f t="shared" si="749"/>
        <v>AF$16</v>
      </c>
      <c r="AG764" s="195" t="str">
        <f t="shared" si="749"/>
        <v>AG$16</v>
      </c>
      <c r="AH764" s="195" t="str">
        <f t="shared" si="749"/>
        <v>AH$16</v>
      </c>
      <c r="AI764" s="195" t="str">
        <f t="shared" si="749"/>
        <v>AI$16</v>
      </c>
      <c r="AJ764" s="195" t="str">
        <f t="shared" si="749"/>
        <v>AJ$16</v>
      </c>
      <c r="AK764" s="195" t="str">
        <f t="shared" si="749"/>
        <v>AK$16</v>
      </c>
      <c r="AL764" s="195" t="str">
        <f t="shared" si="749"/>
        <v>AL$16</v>
      </c>
      <c r="AM764" s="195" t="str">
        <f t="shared" si="749"/>
        <v>AM$16</v>
      </c>
      <c r="AN764" s="195" t="str">
        <f t="shared" si="749"/>
        <v>AN$16</v>
      </c>
      <c r="AO764" s="195" t="str">
        <f t="shared" si="749"/>
        <v>AO$16</v>
      </c>
      <c r="AP764" s="195" t="str">
        <f t="shared" si="749"/>
        <v>AP$16</v>
      </c>
      <c r="AQ764" s="195" t="str">
        <f t="shared" si="749"/>
        <v>AQ$16</v>
      </c>
      <c r="AR764" s="195" t="str">
        <f t="shared" si="749"/>
        <v>AR$16</v>
      </c>
      <c r="AS764" s="195" t="str">
        <f t="shared" si="749"/>
        <v>AS$16</v>
      </c>
      <c r="AT764" s="195" t="str">
        <f t="shared" si="749"/>
        <v>AT$16</v>
      </c>
      <c r="AU764" s="195" t="str">
        <f t="shared" si="749"/>
        <v>AU$16</v>
      </c>
      <c r="AV764" s="195" t="str">
        <f t="shared" si="749"/>
        <v>AV$16</v>
      </c>
      <c r="AW764" s="195" t="str">
        <f t="shared" si="749"/>
        <v>AW$16</v>
      </c>
      <c r="AX764" s="195" t="str">
        <f t="shared" si="749"/>
        <v>AX$16</v>
      </c>
      <c r="AY764" s="195" t="str">
        <f t="shared" ref="AY764:CD764" si="750">AY$20</f>
        <v>AY$16</v>
      </c>
      <c r="AZ764" s="195" t="str">
        <f t="shared" si="750"/>
        <v>AZ$16</v>
      </c>
      <c r="BA764" s="195" t="str">
        <f t="shared" si="750"/>
        <v>BA$16</v>
      </c>
      <c r="BB764" s="195" t="str">
        <f t="shared" si="750"/>
        <v>BB$16</v>
      </c>
      <c r="BC764" s="195" t="str">
        <f t="shared" si="750"/>
        <v>BC$16</v>
      </c>
      <c r="BD764" s="195" t="str">
        <f t="shared" si="750"/>
        <v>BD$16</v>
      </c>
      <c r="BE764" s="195" t="str">
        <f t="shared" si="750"/>
        <v>BE$16</v>
      </c>
      <c r="BF764" s="195" t="str">
        <f t="shared" si="750"/>
        <v>BF$16</v>
      </c>
      <c r="BG764" s="195" t="str">
        <f t="shared" si="750"/>
        <v>BG$16</v>
      </c>
      <c r="BH764" s="195" t="str">
        <f t="shared" si="750"/>
        <v>BH$16</v>
      </c>
      <c r="BI764" s="195" t="str">
        <f t="shared" si="750"/>
        <v>BI$16</v>
      </c>
      <c r="BJ764" s="195" t="str">
        <f t="shared" si="750"/>
        <v>BJ$16</v>
      </c>
      <c r="BK764" s="195" t="str">
        <f t="shared" si="750"/>
        <v>BK$16</v>
      </c>
      <c r="BL764" s="195" t="str">
        <f t="shared" si="750"/>
        <v>BL$16</v>
      </c>
      <c r="BM764" s="195" t="str">
        <f t="shared" si="750"/>
        <v>BM$16</v>
      </c>
      <c r="BN764" s="195" t="str">
        <f t="shared" si="750"/>
        <v>BN$16</v>
      </c>
      <c r="BO764" s="195" t="str">
        <f t="shared" si="750"/>
        <v>BO$16</v>
      </c>
      <c r="BP764" s="195" t="str">
        <f t="shared" si="750"/>
        <v>BP$16</v>
      </c>
      <c r="BQ764" s="195" t="str">
        <f t="shared" si="750"/>
        <v>BQ$16</v>
      </c>
      <c r="BR764" s="195" t="str">
        <f t="shared" si="750"/>
        <v>BR$16</v>
      </c>
      <c r="BS764" s="195" t="str">
        <f t="shared" si="750"/>
        <v>BS$16</v>
      </c>
      <c r="BT764" s="195" t="str">
        <f t="shared" si="750"/>
        <v>BT$16</v>
      </c>
      <c r="BU764" s="195" t="str">
        <f t="shared" si="750"/>
        <v>BU$16</v>
      </c>
      <c r="BV764" s="195" t="str">
        <f t="shared" si="750"/>
        <v>BV$16</v>
      </c>
      <c r="BW764" s="195" t="str">
        <f t="shared" si="750"/>
        <v>BW$16</v>
      </c>
      <c r="BX764" s="195" t="str">
        <f t="shared" si="750"/>
        <v>BX$16</v>
      </c>
      <c r="BY764" s="195" t="str">
        <f t="shared" si="750"/>
        <v>BY$16</v>
      </c>
      <c r="BZ764" s="195" t="str">
        <f t="shared" si="750"/>
        <v>BZ$16</v>
      </c>
      <c r="CA764" s="195" t="str">
        <f t="shared" si="750"/>
        <v>CA$16</v>
      </c>
      <c r="CB764" s="195" t="str">
        <f t="shared" si="750"/>
        <v>CB$16</v>
      </c>
      <c r="CC764" s="195" t="str">
        <f t="shared" si="750"/>
        <v>CC$16</v>
      </c>
      <c r="CD764" s="195" t="str">
        <f t="shared" si="750"/>
        <v>CD$16</v>
      </c>
      <c r="CE764" s="195" t="str">
        <f t="shared" ref="CE764:CK764" si="751">CE$20</f>
        <v>CE$16</v>
      </c>
      <c r="CF764" s="195" t="str">
        <f t="shared" si="751"/>
        <v>CF$16</v>
      </c>
      <c r="CG764" s="195" t="str">
        <f t="shared" si="751"/>
        <v>CG$16</v>
      </c>
      <c r="CH764" s="195" t="str">
        <f t="shared" si="751"/>
        <v>CH$16</v>
      </c>
      <c r="CI764" s="195" t="str">
        <f t="shared" si="751"/>
        <v>CI$16</v>
      </c>
      <c r="CJ764" s="195" t="str">
        <f t="shared" si="751"/>
        <v>CJ$16</v>
      </c>
      <c r="CK764" s="195" t="str">
        <f t="shared" si="751"/>
        <v>CK$16</v>
      </c>
    </row>
    <row r="765" spans="2:89" x14ac:dyDescent="0.35">
      <c r="B765" s="171" t="s">
        <v>462</v>
      </c>
      <c r="E765" s="8"/>
      <c r="H765" s="196"/>
      <c r="I765" s="197"/>
      <c r="J765" s="197"/>
      <c r="K765" s="198"/>
      <c r="L765" s="198"/>
      <c r="M765" s="198"/>
      <c r="N765" s="198"/>
      <c r="O765" s="198"/>
      <c r="P765" s="198"/>
      <c r="R765" s="198"/>
      <c r="S765" s="195" t="str">
        <f t="shared" ref="S765:AX765" si="752">S$21</f>
        <v>S$17</v>
      </c>
      <c r="T765" s="195" t="str">
        <f t="shared" si="752"/>
        <v>T$17</v>
      </c>
      <c r="U765" s="195" t="str">
        <f t="shared" si="752"/>
        <v>U$17</v>
      </c>
      <c r="V765" s="195" t="str">
        <f t="shared" si="752"/>
        <v>V$17</v>
      </c>
      <c r="W765" s="195" t="str">
        <f t="shared" si="752"/>
        <v>W$17</v>
      </c>
      <c r="X765" s="195" t="str">
        <f t="shared" si="752"/>
        <v>X$17</v>
      </c>
      <c r="Y765" s="195" t="str">
        <f t="shared" si="752"/>
        <v>Y$17</v>
      </c>
      <c r="Z765" s="195" t="str">
        <f t="shared" si="752"/>
        <v>Z$17</v>
      </c>
      <c r="AA765" s="195" t="str">
        <f t="shared" si="752"/>
        <v>AA$17</v>
      </c>
      <c r="AB765" s="195" t="str">
        <f t="shared" si="752"/>
        <v>AB$17</v>
      </c>
      <c r="AC765" s="195" t="str">
        <f t="shared" si="752"/>
        <v>AC$17</v>
      </c>
      <c r="AD765" s="195" t="str">
        <f t="shared" si="752"/>
        <v>AD$17</v>
      </c>
      <c r="AE765" s="195" t="str">
        <f t="shared" si="752"/>
        <v>AE$17</v>
      </c>
      <c r="AF765" s="195" t="str">
        <f t="shared" si="752"/>
        <v>AF$17</v>
      </c>
      <c r="AG765" s="195" t="str">
        <f t="shared" si="752"/>
        <v>AG$17</v>
      </c>
      <c r="AH765" s="195" t="str">
        <f t="shared" si="752"/>
        <v>AH$17</v>
      </c>
      <c r="AI765" s="195" t="str">
        <f t="shared" si="752"/>
        <v>AI$17</v>
      </c>
      <c r="AJ765" s="195" t="str">
        <f t="shared" si="752"/>
        <v>AJ$17</v>
      </c>
      <c r="AK765" s="195" t="str">
        <f t="shared" si="752"/>
        <v>AK$17</v>
      </c>
      <c r="AL765" s="195" t="str">
        <f t="shared" si="752"/>
        <v>AL$17</v>
      </c>
      <c r="AM765" s="195" t="str">
        <f t="shared" si="752"/>
        <v>AM$17</v>
      </c>
      <c r="AN765" s="195" t="str">
        <f t="shared" si="752"/>
        <v>AN$17</v>
      </c>
      <c r="AO765" s="195" t="str">
        <f t="shared" si="752"/>
        <v>AO$17</v>
      </c>
      <c r="AP765" s="195" t="str">
        <f t="shared" si="752"/>
        <v>AP$17</v>
      </c>
      <c r="AQ765" s="195" t="str">
        <f t="shared" si="752"/>
        <v>AQ$17</v>
      </c>
      <c r="AR765" s="195" t="str">
        <f t="shared" si="752"/>
        <v>AR$17</v>
      </c>
      <c r="AS765" s="195" t="str">
        <f t="shared" si="752"/>
        <v>AS$17</v>
      </c>
      <c r="AT765" s="195" t="str">
        <f t="shared" si="752"/>
        <v>AT$17</v>
      </c>
      <c r="AU765" s="195" t="str">
        <f t="shared" si="752"/>
        <v>AU$17</v>
      </c>
      <c r="AV765" s="195" t="str">
        <f t="shared" si="752"/>
        <v>AV$17</v>
      </c>
      <c r="AW765" s="195" t="str">
        <f t="shared" si="752"/>
        <v>AW$17</v>
      </c>
      <c r="AX765" s="195" t="str">
        <f t="shared" si="752"/>
        <v>AX$17</v>
      </c>
      <c r="AY765" s="195" t="str">
        <f t="shared" ref="AY765:CD765" si="753">AY$21</f>
        <v>AY$17</v>
      </c>
      <c r="AZ765" s="195" t="str">
        <f t="shared" si="753"/>
        <v>AZ$17</v>
      </c>
      <c r="BA765" s="195" t="str">
        <f t="shared" si="753"/>
        <v>BA$17</v>
      </c>
      <c r="BB765" s="195" t="str">
        <f t="shared" si="753"/>
        <v>BB$17</v>
      </c>
      <c r="BC765" s="195" t="str">
        <f t="shared" si="753"/>
        <v>BC$17</v>
      </c>
      <c r="BD765" s="195" t="str">
        <f t="shared" si="753"/>
        <v>BD$17</v>
      </c>
      <c r="BE765" s="195" t="str">
        <f t="shared" si="753"/>
        <v>BE$17</v>
      </c>
      <c r="BF765" s="195" t="str">
        <f t="shared" si="753"/>
        <v>BF$17</v>
      </c>
      <c r="BG765" s="195" t="str">
        <f t="shared" si="753"/>
        <v>BG$17</v>
      </c>
      <c r="BH765" s="195" t="str">
        <f t="shared" si="753"/>
        <v>BH$17</v>
      </c>
      <c r="BI765" s="195" t="str">
        <f t="shared" si="753"/>
        <v>BI$17</v>
      </c>
      <c r="BJ765" s="195" t="str">
        <f t="shared" si="753"/>
        <v>BJ$17</v>
      </c>
      <c r="BK765" s="195" t="str">
        <f t="shared" si="753"/>
        <v>BK$17</v>
      </c>
      <c r="BL765" s="195" t="str">
        <f t="shared" si="753"/>
        <v>BL$17</v>
      </c>
      <c r="BM765" s="195" t="str">
        <f t="shared" si="753"/>
        <v>BM$17</v>
      </c>
      <c r="BN765" s="195" t="str">
        <f t="shared" si="753"/>
        <v>BN$17</v>
      </c>
      <c r="BO765" s="195" t="str">
        <f t="shared" si="753"/>
        <v>BO$17</v>
      </c>
      <c r="BP765" s="195" t="str">
        <f t="shared" si="753"/>
        <v>BP$17</v>
      </c>
      <c r="BQ765" s="195" t="str">
        <f t="shared" si="753"/>
        <v>BQ$17</v>
      </c>
      <c r="BR765" s="195" t="str">
        <f t="shared" si="753"/>
        <v>BR$17</v>
      </c>
      <c r="BS765" s="195" t="str">
        <f t="shared" si="753"/>
        <v>BS$17</v>
      </c>
      <c r="BT765" s="195" t="str">
        <f t="shared" si="753"/>
        <v>BT$17</v>
      </c>
      <c r="BU765" s="195" t="str">
        <f t="shared" si="753"/>
        <v>BU$17</v>
      </c>
      <c r="BV765" s="195" t="str">
        <f t="shared" si="753"/>
        <v>BV$17</v>
      </c>
      <c r="BW765" s="195" t="str">
        <f t="shared" si="753"/>
        <v>BW$17</v>
      </c>
      <c r="BX765" s="195" t="str">
        <f t="shared" si="753"/>
        <v>BX$17</v>
      </c>
      <c r="BY765" s="195" t="str">
        <f t="shared" si="753"/>
        <v>BY$17</v>
      </c>
      <c r="BZ765" s="195" t="str">
        <f t="shared" si="753"/>
        <v>BZ$17</v>
      </c>
      <c r="CA765" s="195" t="str">
        <f t="shared" si="753"/>
        <v>CA$17</v>
      </c>
      <c r="CB765" s="195" t="str">
        <f t="shared" si="753"/>
        <v>CB$17</v>
      </c>
      <c r="CC765" s="195" t="str">
        <f t="shared" si="753"/>
        <v>CC$17</v>
      </c>
      <c r="CD765" s="195" t="str">
        <f t="shared" si="753"/>
        <v>CD$17</v>
      </c>
      <c r="CE765" s="195" t="str">
        <f t="shared" ref="CE765:CK765" si="754">CE$21</f>
        <v>CE$17</v>
      </c>
      <c r="CF765" s="195" t="str">
        <f t="shared" si="754"/>
        <v>CF$17</v>
      </c>
      <c r="CG765" s="195" t="str">
        <f t="shared" si="754"/>
        <v>CG$17</v>
      </c>
      <c r="CH765" s="195" t="str">
        <f t="shared" si="754"/>
        <v>CH$17</v>
      </c>
      <c r="CI765" s="195" t="str">
        <f t="shared" si="754"/>
        <v>CI$17</v>
      </c>
      <c r="CJ765" s="195" t="str">
        <f t="shared" si="754"/>
        <v>CJ$17</v>
      </c>
      <c r="CK765" s="195" t="str">
        <f t="shared" si="754"/>
        <v>CK$17</v>
      </c>
    </row>
    <row r="766" spans="2:89" x14ac:dyDescent="0.35">
      <c r="B766" s="171" t="s">
        <v>491</v>
      </c>
      <c r="E766" s="8"/>
      <c r="H766" s="196"/>
      <c r="I766" s="197"/>
      <c r="J766" s="197"/>
      <c r="K766" s="198"/>
      <c r="L766" s="198"/>
      <c r="M766" s="198"/>
      <c r="N766" s="198"/>
      <c r="O766" s="198"/>
      <c r="P766" s="198"/>
      <c r="R766" s="198"/>
      <c r="S766" s="195"/>
      <c r="T766" s="195"/>
      <c r="U766" s="195"/>
      <c r="V766" s="195"/>
      <c r="W766" s="195"/>
      <c r="X766" s="195"/>
      <c r="Y766" s="195"/>
      <c r="Z766" s="195"/>
      <c r="AA766" s="195"/>
      <c r="AB766" s="195"/>
      <c r="AC766" s="195"/>
      <c r="AD766" s="195"/>
      <c r="AE766" s="195"/>
      <c r="AF766" s="195"/>
      <c r="AG766" s="195"/>
      <c r="AH766" s="195"/>
      <c r="AI766" s="195"/>
      <c r="AJ766" s="195"/>
      <c r="AK766" s="195"/>
      <c r="AL766" s="195"/>
      <c r="AM766" s="195"/>
      <c r="AN766" s="195"/>
      <c r="AO766" s="195"/>
      <c r="AP766" s="195"/>
      <c r="AQ766" s="195"/>
      <c r="AR766" s="195"/>
      <c r="AS766" s="195"/>
      <c r="AT766" s="195"/>
      <c r="AU766" s="195"/>
      <c r="AV766" s="195"/>
      <c r="AW766" s="195"/>
      <c r="AX766" s="195"/>
      <c r="AY766" s="195"/>
      <c r="AZ766" s="195"/>
      <c r="BA766" s="195"/>
      <c r="BB766" s="195"/>
      <c r="BC766" s="195"/>
      <c r="BD766" s="195"/>
      <c r="BE766" s="195"/>
      <c r="BF766" s="195"/>
      <c r="BG766" s="195"/>
      <c r="BH766" s="195"/>
      <c r="BI766" s="195"/>
      <c r="BJ766" s="195"/>
      <c r="BK766" s="195"/>
      <c r="BL766" s="195"/>
      <c r="BM766" s="195"/>
      <c r="BN766" s="195"/>
      <c r="BO766" s="195"/>
      <c r="BP766" s="195"/>
      <c r="BQ766" s="195"/>
      <c r="BR766" s="195"/>
      <c r="BS766" s="195"/>
      <c r="BT766" s="195"/>
      <c r="BU766" s="195"/>
      <c r="BV766" s="195"/>
      <c r="BW766" s="195"/>
      <c r="BX766" s="195"/>
      <c r="BY766" s="195"/>
      <c r="BZ766" s="195"/>
      <c r="CA766" s="195"/>
      <c r="CB766" s="195"/>
      <c r="CC766" s="195"/>
      <c r="CD766" s="195"/>
      <c r="CE766" s="195"/>
      <c r="CF766" s="195"/>
      <c r="CG766" s="195"/>
      <c r="CH766" s="195"/>
      <c r="CI766" s="195"/>
      <c r="CJ766" s="195"/>
      <c r="CK766" s="195"/>
    </row>
    <row r="767" spans="2:89" x14ac:dyDescent="0.35">
      <c r="B767" s="171" t="s">
        <v>505</v>
      </c>
      <c r="E767" s="8"/>
      <c r="H767" s="196"/>
      <c r="I767" s="197"/>
      <c r="J767" s="197"/>
      <c r="K767" s="198"/>
      <c r="L767" s="198"/>
      <c r="M767" s="198"/>
      <c r="N767" s="198"/>
      <c r="O767" s="198"/>
      <c r="P767" s="198"/>
      <c r="R767" s="198"/>
      <c r="S767" s="186"/>
      <c r="T767" s="186"/>
      <c r="U767" s="186"/>
      <c r="V767" s="186"/>
      <c r="W767" s="186"/>
      <c r="X767" s="186"/>
      <c r="Y767" s="186"/>
      <c r="Z767" s="186"/>
      <c r="AA767" s="186"/>
      <c r="AB767" s="186"/>
      <c r="AC767" s="186"/>
      <c r="AD767" s="186"/>
      <c r="AE767" s="186"/>
      <c r="AF767" s="186"/>
      <c r="AG767" s="186"/>
      <c r="AH767" s="186"/>
      <c r="AI767" s="186"/>
      <c r="AJ767" s="186"/>
      <c r="AK767" s="186"/>
      <c r="AL767" s="186"/>
      <c r="AM767" s="186"/>
      <c r="AN767" s="186"/>
      <c r="AO767" s="186"/>
      <c r="AP767" s="186"/>
      <c r="AQ767" s="186"/>
      <c r="AR767" s="186"/>
      <c r="AS767" s="186"/>
      <c r="AT767" s="186"/>
      <c r="AU767" s="186"/>
      <c r="AV767" s="186"/>
      <c r="AW767" s="186"/>
      <c r="AX767" s="186"/>
      <c r="AY767" s="186"/>
      <c r="AZ767" s="186"/>
      <c r="BA767" s="186"/>
      <c r="BB767" s="186"/>
      <c r="BC767" s="186"/>
      <c r="BD767" s="186"/>
      <c r="BE767" s="186"/>
      <c r="BF767" s="186"/>
      <c r="BG767" s="186"/>
      <c r="BH767" s="186"/>
      <c r="BI767" s="186"/>
      <c r="BJ767" s="186"/>
      <c r="BK767" s="186"/>
      <c r="BL767" s="186"/>
      <c r="BM767" s="186"/>
      <c r="BN767" s="186"/>
      <c r="BO767" s="186"/>
      <c r="BP767" s="186"/>
      <c r="BQ767" s="186"/>
      <c r="BR767" s="186"/>
      <c r="BS767" s="186"/>
      <c r="BT767" s="186"/>
      <c r="BU767" s="186"/>
      <c r="BV767" s="186"/>
      <c r="BW767" s="186"/>
      <c r="BX767" s="186"/>
      <c r="BY767" s="186"/>
      <c r="BZ767" s="186"/>
      <c r="CA767" s="186"/>
      <c r="CB767" s="186"/>
      <c r="CC767" s="186"/>
      <c r="CD767" s="186"/>
      <c r="CE767" s="186"/>
      <c r="CF767" s="186"/>
      <c r="CG767" s="186"/>
      <c r="CH767" s="186"/>
      <c r="CI767" s="186"/>
      <c r="CJ767" s="186"/>
      <c r="CK767" s="186"/>
    </row>
    <row r="768" spans="2:89" x14ac:dyDescent="0.35">
      <c r="B768" s="171" t="s">
        <v>463</v>
      </c>
      <c r="E768" s="8"/>
      <c r="H768" s="196"/>
      <c r="I768" s="197"/>
      <c r="J768" s="197"/>
      <c r="K768" s="198"/>
      <c r="L768" s="198"/>
      <c r="M768" s="198"/>
      <c r="N768" s="198"/>
      <c r="O768" s="198"/>
      <c r="P768" s="198"/>
      <c r="R768" s="198"/>
      <c r="S768" s="186" t="str">
        <f t="shared" ref="S768:AX768" si="755">S$22</f>
        <v>S$18</v>
      </c>
      <c r="T768" s="186" t="str">
        <f t="shared" si="755"/>
        <v>T$18</v>
      </c>
      <c r="U768" s="186" t="str">
        <f t="shared" si="755"/>
        <v>U$18</v>
      </c>
      <c r="V768" s="186" t="str">
        <f t="shared" si="755"/>
        <v>V$18</v>
      </c>
      <c r="W768" s="186" t="str">
        <f t="shared" si="755"/>
        <v>W$18</v>
      </c>
      <c r="X768" s="186" t="str">
        <f t="shared" si="755"/>
        <v>X$18</v>
      </c>
      <c r="Y768" s="186" t="str">
        <f t="shared" si="755"/>
        <v>Y$18</v>
      </c>
      <c r="Z768" s="186" t="str">
        <f t="shared" si="755"/>
        <v>Z$18</v>
      </c>
      <c r="AA768" s="186" t="str">
        <f t="shared" si="755"/>
        <v>AA$18</v>
      </c>
      <c r="AB768" s="186" t="str">
        <f t="shared" si="755"/>
        <v>AB$18</v>
      </c>
      <c r="AC768" s="186" t="str">
        <f t="shared" si="755"/>
        <v>AC$18</v>
      </c>
      <c r="AD768" s="186" t="str">
        <f t="shared" si="755"/>
        <v>AD$18</v>
      </c>
      <c r="AE768" s="186" t="str">
        <f t="shared" si="755"/>
        <v>AE$18</v>
      </c>
      <c r="AF768" s="186" t="str">
        <f t="shared" si="755"/>
        <v>AF$18</v>
      </c>
      <c r="AG768" s="186" t="str">
        <f t="shared" si="755"/>
        <v>AG$18</v>
      </c>
      <c r="AH768" s="186" t="str">
        <f t="shared" si="755"/>
        <v>AH$18</v>
      </c>
      <c r="AI768" s="186" t="str">
        <f t="shared" si="755"/>
        <v>AI$18</v>
      </c>
      <c r="AJ768" s="186" t="str">
        <f t="shared" si="755"/>
        <v>AJ$18</v>
      </c>
      <c r="AK768" s="186" t="str">
        <f t="shared" si="755"/>
        <v>AK$18</v>
      </c>
      <c r="AL768" s="186" t="str">
        <f t="shared" si="755"/>
        <v>AL$18</v>
      </c>
      <c r="AM768" s="186" t="str">
        <f t="shared" si="755"/>
        <v>AM$18</v>
      </c>
      <c r="AN768" s="186" t="str">
        <f t="shared" si="755"/>
        <v>AN$18</v>
      </c>
      <c r="AO768" s="186" t="str">
        <f t="shared" si="755"/>
        <v>AO$18</v>
      </c>
      <c r="AP768" s="186" t="str">
        <f t="shared" si="755"/>
        <v>AP$18</v>
      </c>
      <c r="AQ768" s="186" t="str">
        <f t="shared" si="755"/>
        <v>AQ$18</v>
      </c>
      <c r="AR768" s="186" t="str">
        <f t="shared" si="755"/>
        <v>AR$18</v>
      </c>
      <c r="AS768" s="186" t="str">
        <f t="shared" si="755"/>
        <v>AS$18</v>
      </c>
      <c r="AT768" s="186" t="str">
        <f t="shared" si="755"/>
        <v>AT$18</v>
      </c>
      <c r="AU768" s="186" t="str">
        <f t="shared" si="755"/>
        <v>AU$18</v>
      </c>
      <c r="AV768" s="186" t="str">
        <f t="shared" si="755"/>
        <v>AV$18</v>
      </c>
      <c r="AW768" s="186" t="str">
        <f t="shared" si="755"/>
        <v>AW$18</v>
      </c>
      <c r="AX768" s="186" t="str">
        <f t="shared" si="755"/>
        <v>AX$18</v>
      </c>
      <c r="AY768" s="186" t="str">
        <f t="shared" ref="AY768:CD768" si="756">AY$22</f>
        <v>AY$18</v>
      </c>
      <c r="AZ768" s="186" t="str">
        <f t="shared" si="756"/>
        <v>AZ$18</v>
      </c>
      <c r="BA768" s="186" t="str">
        <f t="shared" si="756"/>
        <v>BA$18</v>
      </c>
      <c r="BB768" s="186" t="str">
        <f t="shared" si="756"/>
        <v>BB$18</v>
      </c>
      <c r="BC768" s="186" t="str">
        <f t="shared" si="756"/>
        <v>BC$18</v>
      </c>
      <c r="BD768" s="186" t="str">
        <f t="shared" si="756"/>
        <v>BD$18</v>
      </c>
      <c r="BE768" s="186" t="str">
        <f t="shared" si="756"/>
        <v>BE$18</v>
      </c>
      <c r="BF768" s="186" t="str">
        <f t="shared" si="756"/>
        <v>BF$18</v>
      </c>
      <c r="BG768" s="186" t="str">
        <f t="shared" si="756"/>
        <v>BG$18</v>
      </c>
      <c r="BH768" s="186" t="str">
        <f t="shared" si="756"/>
        <v>BH$18</v>
      </c>
      <c r="BI768" s="186" t="str">
        <f t="shared" si="756"/>
        <v>BI$18</v>
      </c>
      <c r="BJ768" s="186" t="str">
        <f t="shared" si="756"/>
        <v>BJ$18</v>
      </c>
      <c r="BK768" s="186" t="str">
        <f t="shared" si="756"/>
        <v>BK$18</v>
      </c>
      <c r="BL768" s="186" t="str">
        <f t="shared" si="756"/>
        <v>BL$18</v>
      </c>
      <c r="BM768" s="186" t="str">
        <f t="shared" si="756"/>
        <v>BM$18</v>
      </c>
      <c r="BN768" s="186" t="str">
        <f t="shared" si="756"/>
        <v>BN$18</v>
      </c>
      <c r="BO768" s="186" t="str">
        <f t="shared" si="756"/>
        <v>BO$18</v>
      </c>
      <c r="BP768" s="186" t="str">
        <f t="shared" si="756"/>
        <v>BP$18</v>
      </c>
      <c r="BQ768" s="186" t="str">
        <f t="shared" si="756"/>
        <v>BQ$18</v>
      </c>
      <c r="BR768" s="186" t="str">
        <f t="shared" si="756"/>
        <v>BR$18</v>
      </c>
      <c r="BS768" s="186" t="str">
        <f t="shared" si="756"/>
        <v>BS$18</v>
      </c>
      <c r="BT768" s="186" t="str">
        <f t="shared" si="756"/>
        <v>BT$18</v>
      </c>
      <c r="BU768" s="186" t="str">
        <f t="shared" si="756"/>
        <v>BU$18</v>
      </c>
      <c r="BV768" s="186" t="str">
        <f t="shared" si="756"/>
        <v>BV$18</v>
      </c>
      <c r="BW768" s="186" t="str">
        <f t="shared" si="756"/>
        <v>BW$18</v>
      </c>
      <c r="BX768" s="186" t="str">
        <f t="shared" si="756"/>
        <v>BX$18</v>
      </c>
      <c r="BY768" s="186" t="str">
        <f t="shared" si="756"/>
        <v>BY$18</v>
      </c>
      <c r="BZ768" s="186" t="str">
        <f t="shared" si="756"/>
        <v>BZ$18</v>
      </c>
      <c r="CA768" s="186" t="str">
        <f t="shared" si="756"/>
        <v>CA$18</v>
      </c>
      <c r="CB768" s="186" t="str">
        <f t="shared" si="756"/>
        <v>CB$18</v>
      </c>
      <c r="CC768" s="186" t="str">
        <f t="shared" si="756"/>
        <v>CC$18</v>
      </c>
      <c r="CD768" s="186" t="str">
        <f t="shared" si="756"/>
        <v>CD$18</v>
      </c>
      <c r="CE768" s="186" t="str">
        <f t="shared" ref="CE768:CK768" si="757">CE$22</f>
        <v>CE$18</v>
      </c>
      <c r="CF768" s="186" t="str">
        <f t="shared" si="757"/>
        <v>CF$18</v>
      </c>
      <c r="CG768" s="186" t="str">
        <f t="shared" si="757"/>
        <v>CG$18</v>
      </c>
      <c r="CH768" s="186" t="str">
        <f t="shared" si="757"/>
        <v>CH$18</v>
      </c>
      <c r="CI768" s="186" t="str">
        <f t="shared" si="757"/>
        <v>CI$18</v>
      </c>
      <c r="CJ768" s="186" t="str">
        <f t="shared" si="757"/>
        <v>CJ$18</v>
      </c>
      <c r="CK768" s="186" t="str">
        <f t="shared" si="757"/>
        <v>CK$18</v>
      </c>
    </row>
    <row r="769" spans="2:89" x14ac:dyDescent="0.35">
      <c r="B769" s="171" t="s">
        <v>464</v>
      </c>
      <c r="E769" s="8"/>
      <c r="H769" s="196"/>
      <c r="I769" s="197"/>
      <c r="J769" s="197"/>
      <c r="K769" s="198"/>
      <c r="L769" s="198"/>
      <c r="M769" s="198"/>
      <c r="N769" s="198"/>
      <c r="O769" s="198"/>
      <c r="P769" s="198"/>
      <c r="R769" s="198"/>
      <c r="S769" s="186" t="str">
        <f t="shared" ref="S769:AX769" si="758">S$23</f>
        <v>S$19</v>
      </c>
      <c r="T769" s="186" t="str">
        <f t="shared" si="758"/>
        <v>T$19</v>
      </c>
      <c r="U769" s="186" t="str">
        <f t="shared" si="758"/>
        <v>U$19</v>
      </c>
      <c r="V769" s="186" t="str">
        <f t="shared" si="758"/>
        <v>V$19</v>
      </c>
      <c r="W769" s="186" t="str">
        <f t="shared" si="758"/>
        <v>W$19</v>
      </c>
      <c r="X769" s="186" t="str">
        <f t="shared" si="758"/>
        <v>X$19</v>
      </c>
      <c r="Y769" s="186" t="str">
        <f t="shared" si="758"/>
        <v>Y$19</v>
      </c>
      <c r="Z769" s="186" t="str">
        <f t="shared" si="758"/>
        <v>Z$19</v>
      </c>
      <c r="AA769" s="186" t="str">
        <f t="shared" si="758"/>
        <v>AA$19</v>
      </c>
      <c r="AB769" s="186" t="str">
        <f t="shared" si="758"/>
        <v>AB$19</v>
      </c>
      <c r="AC769" s="186" t="str">
        <f t="shared" si="758"/>
        <v>AC$19</v>
      </c>
      <c r="AD769" s="186" t="str">
        <f t="shared" si="758"/>
        <v>AD$19</v>
      </c>
      <c r="AE769" s="186" t="str">
        <f t="shared" si="758"/>
        <v>AE$19</v>
      </c>
      <c r="AF769" s="186" t="str">
        <f t="shared" si="758"/>
        <v>AF$19</v>
      </c>
      <c r="AG769" s="186" t="str">
        <f t="shared" si="758"/>
        <v>AG$19</v>
      </c>
      <c r="AH769" s="186" t="str">
        <f t="shared" si="758"/>
        <v>AH$19</v>
      </c>
      <c r="AI769" s="186" t="str">
        <f t="shared" si="758"/>
        <v>AI$19</v>
      </c>
      <c r="AJ769" s="186" t="str">
        <f t="shared" si="758"/>
        <v>AJ$19</v>
      </c>
      <c r="AK769" s="186" t="str">
        <f t="shared" si="758"/>
        <v>AK$19</v>
      </c>
      <c r="AL769" s="186" t="str">
        <f t="shared" si="758"/>
        <v>AL$19</v>
      </c>
      <c r="AM769" s="186" t="str">
        <f t="shared" si="758"/>
        <v>AM$19</v>
      </c>
      <c r="AN769" s="186" t="str">
        <f t="shared" si="758"/>
        <v>AN$19</v>
      </c>
      <c r="AO769" s="186" t="str">
        <f t="shared" si="758"/>
        <v>AO$19</v>
      </c>
      <c r="AP769" s="186" t="str">
        <f t="shared" si="758"/>
        <v>AP$19</v>
      </c>
      <c r="AQ769" s="186" t="str">
        <f t="shared" si="758"/>
        <v>AQ$19</v>
      </c>
      <c r="AR769" s="186" t="str">
        <f t="shared" si="758"/>
        <v>AR$19</v>
      </c>
      <c r="AS769" s="186" t="str">
        <f t="shared" si="758"/>
        <v>AS$19</v>
      </c>
      <c r="AT769" s="186" t="str">
        <f t="shared" si="758"/>
        <v>AT$19</v>
      </c>
      <c r="AU769" s="186" t="str">
        <f t="shared" si="758"/>
        <v>AU$19</v>
      </c>
      <c r="AV769" s="186" t="str">
        <f t="shared" si="758"/>
        <v>AV$19</v>
      </c>
      <c r="AW769" s="186" t="str">
        <f t="shared" si="758"/>
        <v>AW$19</v>
      </c>
      <c r="AX769" s="186" t="str">
        <f t="shared" si="758"/>
        <v>AX$19</v>
      </c>
      <c r="AY769" s="186" t="str">
        <f t="shared" ref="AY769:CD769" si="759">AY$23</f>
        <v>AY$19</v>
      </c>
      <c r="AZ769" s="186" t="str">
        <f t="shared" si="759"/>
        <v>AZ$19</v>
      </c>
      <c r="BA769" s="186" t="str">
        <f t="shared" si="759"/>
        <v>BA$19</v>
      </c>
      <c r="BB769" s="186" t="str">
        <f t="shared" si="759"/>
        <v>BB$19</v>
      </c>
      <c r="BC769" s="186" t="str">
        <f t="shared" si="759"/>
        <v>BC$19</v>
      </c>
      <c r="BD769" s="186" t="str">
        <f t="shared" si="759"/>
        <v>BD$19</v>
      </c>
      <c r="BE769" s="186" t="str">
        <f t="shared" si="759"/>
        <v>BE$19</v>
      </c>
      <c r="BF769" s="186" t="str">
        <f t="shared" si="759"/>
        <v>BF$19</v>
      </c>
      <c r="BG769" s="186" t="str">
        <f t="shared" si="759"/>
        <v>BG$19</v>
      </c>
      <c r="BH769" s="186" t="str">
        <f t="shared" si="759"/>
        <v>BH$19</v>
      </c>
      <c r="BI769" s="186" t="str">
        <f t="shared" si="759"/>
        <v>BI$19</v>
      </c>
      <c r="BJ769" s="186" t="str">
        <f t="shared" si="759"/>
        <v>BJ$19</v>
      </c>
      <c r="BK769" s="186" t="str">
        <f t="shared" si="759"/>
        <v>BK$19</v>
      </c>
      <c r="BL769" s="186" t="str">
        <f t="shared" si="759"/>
        <v>BL$19</v>
      </c>
      <c r="BM769" s="186" t="str">
        <f t="shared" si="759"/>
        <v>BM$19</v>
      </c>
      <c r="BN769" s="186" t="str">
        <f t="shared" si="759"/>
        <v>BN$19</v>
      </c>
      <c r="BO769" s="186" t="str">
        <f t="shared" si="759"/>
        <v>BO$19</v>
      </c>
      <c r="BP769" s="186" t="str">
        <f t="shared" si="759"/>
        <v>BP$19</v>
      </c>
      <c r="BQ769" s="186" t="str">
        <f t="shared" si="759"/>
        <v>BQ$19</v>
      </c>
      <c r="BR769" s="186" t="str">
        <f t="shared" si="759"/>
        <v>BR$19</v>
      </c>
      <c r="BS769" s="186" t="str">
        <f t="shared" si="759"/>
        <v>BS$19</v>
      </c>
      <c r="BT769" s="186" t="str">
        <f t="shared" si="759"/>
        <v>BT$19</v>
      </c>
      <c r="BU769" s="186" t="str">
        <f t="shared" si="759"/>
        <v>BU$19</v>
      </c>
      <c r="BV769" s="186" t="str">
        <f t="shared" si="759"/>
        <v>BV$19</v>
      </c>
      <c r="BW769" s="186" t="str">
        <f t="shared" si="759"/>
        <v>BW$19</v>
      </c>
      <c r="BX769" s="186" t="str">
        <f t="shared" si="759"/>
        <v>BX$19</v>
      </c>
      <c r="BY769" s="186" t="str">
        <f t="shared" si="759"/>
        <v>BY$19</v>
      </c>
      <c r="BZ769" s="186" t="str">
        <f t="shared" si="759"/>
        <v>BZ$19</v>
      </c>
      <c r="CA769" s="186" t="str">
        <f t="shared" si="759"/>
        <v>CA$19</v>
      </c>
      <c r="CB769" s="186" t="str">
        <f t="shared" si="759"/>
        <v>CB$19</v>
      </c>
      <c r="CC769" s="186" t="str">
        <f t="shared" si="759"/>
        <v>CC$19</v>
      </c>
      <c r="CD769" s="186" t="str">
        <f t="shared" si="759"/>
        <v>CD$19</v>
      </c>
      <c r="CE769" s="186" t="str">
        <f t="shared" ref="CE769:CK769" si="760">CE$23</f>
        <v>CE$19</v>
      </c>
      <c r="CF769" s="186" t="str">
        <f t="shared" si="760"/>
        <v>CF$19</v>
      </c>
      <c r="CG769" s="186" t="str">
        <f t="shared" si="760"/>
        <v>CG$19</v>
      </c>
      <c r="CH769" s="186" t="str">
        <f t="shared" si="760"/>
        <v>CH$19</v>
      </c>
      <c r="CI769" s="186" t="str">
        <f t="shared" si="760"/>
        <v>CI$19</v>
      </c>
      <c r="CJ769" s="186" t="str">
        <f t="shared" si="760"/>
        <v>CJ$19</v>
      </c>
      <c r="CK769" s="186" t="str">
        <f t="shared" si="760"/>
        <v>CK$19</v>
      </c>
    </row>
    <row r="770" spans="2:89" x14ac:dyDescent="0.35">
      <c r="B770" s="66" t="s">
        <v>772</v>
      </c>
      <c r="C770" s="31"/>
      <c r="D770" t="s">
        <v>478</v>
      </c>
      <c r="E770" s="8" t="str">
        <f t="shared" ref="E770:E773" si="761">ROW()&amp;" "&amp;D770</f>
        <v>770 SAM-PR-R</v>
      </c>
      <c r="F770" t="s">
        <v>440</v>
      </c>
      <c r="G770" s="31" t="s">
        <v>81</v>
      </c>
      <c r="H770" s="22"/>
      <c r="I770" s="288"/>
      <c r="J770" s="288"/>
      <c r="K770" s="22"/>
      <c r="L770" s="22"/>
      <c r="M770" s="22"/>
      <c r="N770" s="22"/>
      <c r="O770" s="22"/>
      <c r="P770" s="22"/>
      <c r="R770" s="66"/>
      <c r="S770" s="66"/>
      <c r="T770" s="66"/>
      <c r="U770" s="66"/>
      <c r="V770" s="66"/>
      <c r="W770" s="66"/>
      <c r="X770" s="66"/>
      <c r="Y770" s="66"/>
      <c r="Z770" s="66"/>
      <c r="AA770" s="66"/>
      <c r="AB770" s="66"/>
      <c r="AC770" s="66"/>
      <c r="AD770" s="66"/>
      <c r="AE770" s="66"/>
      <c r="AF770" s="66"/>
      <c r="AG770" s="66"/>
      <c r="AH770" s="66"/>
      <c r="AI770" s="66"/>
      <c r="AJ770" s="66"/>
      <c r="AK770" s="66"/>
      <c r="AL770" s="66"/>
      <c r="AM770" s="66"/>
      <c r="AN770" s="66"/>
      <c r="AO770" s="66"/>
      <c r="AP770" s="66"/>
      <c r="AQ770" s="66"/>
      <c r="AR770" s="66"/>
      <c r="AS770" s="66"/>
      <c r="AT770" s="66"/>
      <c r="AU770" s="66"/>
      <c r="AV770" s="66"/>
      <c r="AW770" s="66"/>
      <c r="AX770" s="66"/>
      <c r="AY770" s="66"/>
      <c r="AZ770" s="66"/>
      <c r="BA770" s="66"/>
      <c r="BB770" s="66"/>
      <c r="BC770" s="66"/>
      <c r="BD770" s="66"/>
      <c r="BE770" s="66"/>
      <c r="BF770" s="66"/>
      <c r="BG770" s="66"/>
      <c r="BH770" s="66"/>
      <c r="BI770" s="66"/>
      <c r="BJ770" s="66"/>
      <c r="BK770" s="66"/>
      <c r="BL770" s="66"/>
      <c r="BM770" s="66"/>
      <c r="BN770" s="66"/>
      <c r="BO770" s="66"/>
      <c r="BP770" s="66"/>
      <c r="BQ770" s="66"/>
      <c r="BR770" s="66"/>
      <c r="BS770" s="66"/>
      <c r="BT770" s="66"/>
      <c r="BU770" s="66"/>
      <c r="BV770" s="66"/>
      <c r="BW770" s="66"/>
      <c r="BX770" s="66"/>
      <c r="BY770" s="66"/>
      <c r="BZ770" s="66"/>
      <c r="CA770" s="66"/>
      <c r="CB770" s="66"/>
      <c r="CC770" s="66"/>
      <c r="CD770" s="66"/>
      <c r="CE770" s="66"/>
      <c r="CF770" s="66"/>
      <c r="CG770" s="66"/>
      <c r="CH770" s="66"/>
      <c r="CI770" s="66"/>
      <c r="CJ770" s="66"/>
      <c r="CK770" s="66"/>
    </row>
    <row r="771" spans="2:89" x14ac:dyDescent="0.35">
      <c r="B771" s="122" t="str">
        <f>"SAM - "&amp;SUBSTITUTE(B770,":","")</f>
        <v>SAM - unit</v>
      </c>
      <c r="D771" t="s">
        <v>478</v>
      </c>
      <c r="E771" s="8" t="str">
        <f t="shared" si="761"/>
        <v>771 SAM-PR-R</v>
      </c>
      <c r="G771" t="s">
        <v>332</v>
      </c>
      <c r="I771" s="74"/>
      <c r="J771" s="74"/>
      <c r="K771" s="24"/>
      <c r="L771" s="24"/>
      <c r="M771" s="24"/>
      <c r="N771" s="24"/>
      <c r="O771" s="24"/>
      <c r="P771" s="24"/>
      <c r="R771" s="19"/>
      <c r="S771" s="19"/>
      <c r="T771" s="19"/>
      <c r="U771" s="19"/>
      <c r="V771" s="19"/>
      <c r="W771" s="19"/>
      <c r="X771" s="19"/>
      <c r="Y771" s="19"/>
      <c r="Z771" s="19"/>
      <c r="AA771" s="19"/>
      <c r="AB771" s="19"/>
      <c r="AC771" s="19"/>
      <c r="AD771" s="19"/>
      <c r="AE771" s="19"/>
      <c r="AF771" s="19"/>
      <c r="AG771" s="19"/>
      <c r="AH771" s="19"/>
      <c r="AI771" s="19"/>
      <c r="AJ771" s="19"/>
      <c r="AK771" s="19"/>
      <c r="AL771" s="19"/>
      <c r="AM771" s="19"/>
      <c r="AN771" s="19"/>
      <c r="AO771" s="19"/>
      <c r="AP771" s="19"/>
      <c r="AQ771" s="19"/>
      <c r="AR771" s="19"/>
      <c r="AS771" s="19"/>
      <c r="AT771" s="19"/>
      <c r="AU771" s="19"/>
      <c r="AV771" s="19"/>
      <c r="AW771" s="19"/>
      <c r="AX771" s="19"/>
      <c r="AY771" s="19"/>
      <c r="AZ771" s="19"/>
      <c r="BA771" s="19"/>
      <c r="BB771" s="19"/>
      <c r="BC771" s="19"/>
      <c r="BD771" s="19"/>
      <c r="BE771" s="19"/>
      <c r="BF771" s="19"/>
      <c r="BG771" s="19"/>
      <c r="BH771" s="19"/>
      <c r="BI771" s="19"/>
      <c r="BJ771" s="19"/>
      <c r="BK771" s="19"/>
      <c r="BL771" s="19"/>
      <c r="BM771" s="19"/>
      <c r="BN771" s="19"/>
      <c r="BO771" s="19"/>
      <c r="BP771" s="19"/>
      <c r="BQ771" s="19"/>
      <c r="BR771" s="19"/>
      <c r="BS771" s="19"/>
      <c r="BT771" s="19"/>
      <c r="BU771" s="19"/>
      <c r="BV771" s="19"/>
      <c r="BW771" s="19"/>
      <c r="BX771" s="19"/>
      <c r="BY771" s="19"/>
      <c r="BZ771" s="19"/>
      <c r="CA771" s="19"/>
      <c r="CB771" s="19"/>
      <c r="CC771" s="19"/>
      <c r="CD771" s="19"/>
      <c r="CE771" s="19"/>
      <c r="CF771" s="19"/>
      <c r="CG771" s="19"/>
      <c r="CH771" s="19"/>
      <c r="CI771" s="19"/>
      <c r="CJ771" s="19"/>
      <c r="CK771" s="19"/>
    </row>
    <row r="772" spans="2:89" x14ac:dyDescent="0.35">
      <c r="B772" s="141" t="s">
        <v>65</v>
      </c>
      <c r="D772" t="s">
        <v>478</v>
      </c>
      <c r="E772" s="8" t="str">
        <f t="shared" si="761"/>
        <v>772 SAM-PR-R</v>
      </c>
      <c r="G772" t="str">
        <f>E772</f>
        <v>772 SAM-PR-R</v>
      </c>
      <c r="H772" s="12"/>
      <c r="J772" s="75">
        <v>0.01</v>
      </c>
      <c r="K772" s="162">
        <v>4.8000000000000001E-2</v>
      </c>
      <c r="L772" s="162">
        <v>8.5999999999999993E-2</v>
      </c>
      <c r="M772" s="162">
        <v>0.124</v>
      </c>
      <c r="N772" s="162">
        <v>0.16200000000000001</v>
      </c>
      <c r="O772" s="162">
        <v>0.2</v>
      </c>
      <c r="P772" s="162">
        <v>0.2</v>
      </c>
      <c r="R772" s="20"/>
      <c r="S772" s="163" cm="1">
        <f t="array" ref="S772">(INDEX($I:$O,ROW(),MATCH(S$3,$I$2:$O$2,0))/12-INDEX($I:$O,ROW(),MATCH(S$3-1,$I$2:$O$2,0))/12)+R772</f>
        <v>3.1666666666666666E-3</v>
      </c>
      <c r="T772" s="163" cm="1">
        <f t="array" ref="T772">(INDEX($I:$O,ROW(),MATCH(T$3,$I$2:$O$2,0))/12-INDEX($I:$O,ROW(),MATCH(T$3-1,$I$2:$O$2,0))/12)+S772</f>
        <v>6.3333333333333332E-3</v>
      </c>
      <c r="U772" s="163" cm="1">
        <f t="array" ref="U772">(INDEX($I:$O,ROW(),MATCH(U$3,$I$2:$O$2,0))/12-INDEX($I:$O,ROW(),MATCH(U$3-1,$I$2:$O$2,0))/12)+T772</f>
        <v>9.4999999999999998E-3</v>
      </c>
      <c r="V772" s="163" cm="1">
        <f t="array" ref="V772">(INDEX($I:$O,ROW(),MATCH(V$3,$I$2:$O$2,0))/12-INDEX($I:$O,ROW(),MATCH(V$3-1,$I$2:$O$2,0))/12)+U772</f>
        <v>1.2666666666666666E-2</v>
      </c>
      <c r="W772" s="163" cm="1">
        <f t="array" ref="W772">(INDEX($I:$O,ROW(),MATCH(W$3,$I$2:$O$2,0))/12-INDEX($I:$O,ROW(),MATCH(W$3-1,$I$2:$O$2,0))/12)+V772</f>
        <v>1.5833333333333331E-2</v>
      </c>
      <c r="X772" s="163" cm="1">
        <f t="array" ref="X772">(INDEX($I:$O,ROW(),MATCH(X$3,$I$2:$O$2,0))/12-INDEX($I:$O,ROW(),MATCH(X$3-1,$I$2:$O$2,0))/12)+W772</f>
        <v>1.8999999999999996E-2</v>
      </c>
      <c r="Y772" s="163" cm="1">
        <f t="array" ref="Y772">(INDEX($I:$O,ROW(),MATCH(Y$3,$I$2:$O$2,0))/12-INDEX($I:$O,ROW(),MATCH(Y$3-1,$I$2:$O$2,0))/12)+X772</f>
        <v>2.2166666666666661E-2</v>
      </c>
      <c r="Z772" s="163" cm="1">
        <f t="array" ref="Z772">(INDEX($I:$O,ROW(),MATCH(Z$3,$I$2:$O$2,0))/12-INDEX($I:$O,ROW(),MATCH(Z$3-1,$I$2:$O$2,0))/12)+Y772</f>
        <v>2.5333333333333326E-2</v>
      </c>
      <c r="AA772" s="163" cm="1">
        <f t="array" ref="AA772">(INDEX($I:$O,ROW(),MATCH(AA$3,$I$2:$O$2,0))/12-INDEX($I:$O,ROW(),MATCH(AA$3-1,$I$2:$O$2,0))/12)+Z772</f>
        <v>2.8499999999999991E-2</v>
      </c>
      <c r="AB772" s="163" cm="1">
        <f t="array" ref="AB772">(INDEX($I:$O,ROW(),MATCH(AB$3,$I$2:$O$2,0))/12-INDEX($I:$O,ROW(),MATCH(AB$3-1,$I$2:$O$2,0))/12)+AA772</f>
        <v>3.1666666666666655E-2</v>
      </c>
      <c r="AC772" s="163" cm="1">
        <f t="array" ref="AC772">(INDEX($I:$O,ROW(),MATCH(AC$3,$I$2:$O$2,0))/12-INDEX($I:$O,ROW(),MATCH(AC$3-1,$I$2:$O$2,0))/12)+AB772</f>
        <v>3.483333333333332E-2</v>
      </c>
      <c r="AD772" s="163" cm="1">
        <f t="array" ref="AD772">(INDEX($I:$O,ROW(),MATCH(AD$3,$I$2:$O$2,0))/12-INDEX($I:$O,ROW(),MATCH(AD$3-1,$I$2:$O$2,0))/12)+AC772</f>
        <v>3.7999999999999985E-2</v>
      </c>
      <c r="AE772" s="163" cm="1">
        <f t="array" ref="AE772">(INDEX($I:$O,ROW(),MATCH(AE$3,$I$2:$O$2,0))/12-INDEX($I:$O,ROW(),MATCH(AE$3-1,$I$2:$O$2,0))/12)+AD772</f>
        <v>4.116666666666665E-2</v>
      </c>
      <c r="AF772" s="163" cm="1">
        <f t="array" ref="AF772">(INDEX($I:$O,ROW(),MATCH(AF$3,$I$2:$O$2,0))/12-INDEX($I:$O,ROW(),MATCH(AF$3-1,$I$2:$O$2,0))/12)+AE772</f>
        <v>4.4333333333333315E-2</v>
      </c>
      <c r="AG772" s="163" cm="1">
        <f t="array" ref="AG772">(INDEX($I:$O,ROW(),MATCH(AG$3,$I$2:$O$2,0))/12-INDEX($I:$O,ROW(),MATCH(AG$3-1,$I$2:$O$2,0))/12)+AF772</f>
        <v>4.749999999999998E-2</v>
      </c>
      <c r="AH772" s="163" cm="1">
        <f t="array" ref="AH772">(INDEX($I:$O,ROW(),MATCH(AH$3,$I$2:$O$2,0))/12-INDEX($I:$O,ROW(),MATCH(AH$3-1,$I$2:$O$2,0))/12)+AG772</f>
        <v>5.0666666666666645E-2</v>
      </c>
      <c r="AI772" s="163" cm="1">
        <f t="array" ref="AI772">(INDEX($I:$O,ROW(),MATCH(AI$3,$I$2:$O$2,0))/12-INDEX($I:$O,ROW(),MATCH(AI$3-1,$I$2:$O$2,0))/12)+AH772</f>
        <v>5.3833333333333309E-2</v>
      </c>
      <c r="AJ772" s="163" cm="1">
        <f t="array" ref="AJ772">(INDEX($I:$O,ROW(),MATCH(AJ$3,$I$2:$O$2,0))/12-INDEX($I:$O,ROW(),MATCH(AJ$3-1,$I$2:$O$2,0))/12)+AI772</f>
        <v>5.6999999999999974E-2</v>
      </c>
      <c r="AK772" s="163" cm="1">
        <f t="array" ref="AK772">(INDEX($I:$O,ROW(),MATCH(AK$3,$I$2:$O$2,0))/12-INDEX($I:$O,ROW(),MATCH(AK$3-1,$I$2:$O$2,0))/12)+AJ772</f>
        <v>6.0166666666666639E-2</v>
      </c>
      <c r="AL772" s="163" cm="1">
        <f t="array" ref="AL772">(INDEX($I:$O,ROW(),MATCH(AL$3,$I$2:$O$2,0))/12-INDEX($I:$O,ROW(),MATCH(AL$3-1,$I$2:$O$2,0))/12)+AK772</f>
        <v>6.3333333333333311E-2</v>
      </c>
      <c r="AM772" s="163" cm="1">
        <f t="array" ref="AM772">(INDEX($I:$O,ROW(),MATCH(AM$3,$I$2:$O$2,0))/12-INDEX($I:$O,ROW(),MATCH(AM$3-1,$I$2:$O$2,0))/12)+AL772</f>
        <v>6.6499999999999976E-2</v>
      </c>
      <c r="AN772" s="163" cm="1">
        <f t="array" ref="AN772">(INDEX($I:$O,ROW(),MATCH(AN$3,$I$2:$O$2,0))/12-INDEX($I:$O,ROW(),MATCH(AN$3-1,$I$2:$O$2,0))/12)+AM772</f>
        <v>6.9666666666666641E-2</v>
      </c>
      <c r="AO772" s="163" cm="1">
        <f t="array" ref="AO772">(INDEX($I:$O,ROW(),MATCH(AO$3,$I$2:$O$2,0))/12-INDEX($I:$O,ROW(),MATCH(AO$3-1,$I$2:$O$2,0))/12)+AN772</f>
        <v>7.2833333333333306E-2</v>
      </c>
      <c r="AP772" s="163" cm="1">
        <f t="array" ref="AP772">(INDEX($I:$O,ROW(),MATCH(AP$3,$I$2:$O$2,0))/12-INDEX($I:$O,ROW(),MATCH(AP$3-1,$I$2:$O$2,0))/12)+AO772</f>
        <v>7.599999999999997E-2</v>
      </c>
      <c r="AQ772" s="163" cm="1">
        <f t="array" ref="AQ772">(INDEX($I:$O,ROW(),MATCH(AQ$3,$I$2:$O$2,0))/12-INDEX($I:$O,ROW(),MATCH(AQ$3-1,$I$2:$O$2,0))/12)+AP772</f>
        <v>7.9166666666666635E-2</v>
      </c>
      <c r="AR772" s="163" cm="1">
        <f t="array" ref="AR772">(INDEX($I:$O,ROW(),MATCH(AR$3,$I$2:$O$2,0))/12-INDEX($I:$O,ROW(),MATCH(AR$3-1,$I$2:$O$2,0))/12)+AQ772</f>
        <v>8.23333333333333E-2</v>
      </c>
      <c r="AS772" s="163" cm="1">
        <f t="array" ref="AS772">(INDEX($I:$O,ROW(),MATCH(AS$3,$I$2:$O$2,0))/12-INDEX($I:$O,ROW(),MATCH(AS$3-1,$I$2:$O$2,0))/12)+AR772</f>
        <v>8.5499999999999965E-2</v>
      </c>
      <c r="AT772" s="163" cm="1">
        <f t="array" ref="AT772">(INDEX($I:$O,ROW(),MATCH(AT$3,$I$2:$O$2,0))/12-INDEX($I:$O,ROW(),MATCH(AT$3-1,$I$2:$O$2,0))/12)+AS772</f>
        <v>8.866666666666663E-2</v>
      </c>
      <c r="AU772" s="163" cm="1">
        <f t="array" ref="AU772">(INDEX($I:$O,ROW(),MATCH(AU$3,$I$2:$O$2,0))/12-INDEX($I:$O,ROW(),MATCH(AU$3-1,$I$2:$O$2,0))/12)+AT772</f>
        <v>9.1833333333333295E-2</v>
      </c>
      <c r="AV772" s="163" cm="1">
        <f t="array" ref="AV772">(INDEX($I:$O,ROW(),MATCH(AV$3,$I$2:$O$2,0))/12-INDEX($I:$O,ROW(),MATCH(AV$3-1,$I$2:$O$2,0))/12)+AU772</f>
        <v>9.4999999999999959E-2</v>
      </c>
      <c r="AW772" s="163" cm="1">
        <f t="array" ref="AW772">(INDEX($I:$O,ROW(),MATCH(AW$3,$I$2:$O$2,0))/12-INDEX($I:$O,ROW(),MATCH(AW$3-1,$I$2:$O$2,0))/12)+AV772</f>
        <v>9.8166666666666624E-2</v>
      </c>
      <c r="AX772" s="163" cm="1">
        <f t="array" ref="AX772">(INDEX($I:$O,ROW(),MATCH(AX$3,$I$2:$O$2,0))/12-INDEX($I:$O,ROW(),MATCH(AX$3-1,$I$2:$O$2,0))/12)+AW772</f>
        <v>0.10133333333333329</v>
      </c>
      <c r="AY772" s="163" cm="1">
        <f t="array" ref="AY772">(INDEX($I:$O,ROW(),MATCH(AY$3,$I$2:$O$2,0))/12-INDEX($I:$O,ROW(),MATCH(AY$3-1,$I$2:$O$2,0))/12)+AX772</f>
        <v>0.10449999999999995</v>
      </c>
      <c r="AZ772" s="163" cm="1">
        <f t="array" ref="AZ772">(INDEX($I:$O,ROW(),MATCH(AZ$3,$I$2:$O$2,0))/12-INDEX($I:$O,ROW(),MATCH(AZ$3-1,$I$2:$O$2,0))/12)+AY772</f>
        <v>0.10766666666666662</v>
      </c>
      <c r="BA772" s="163" cm="1">
        <f t="array" ref="BA772">(INDEX($I:$O,ROW(),MATCH(BA$3,$I$2:$O$2,0))/12-INDEX($I:$O,ROW(),MATCH(BA$3-1,$I$2:$O$2,0))/12)+AZ772</f>
        <v>0.11083333333333328</v>
      </c>
      <c r="BB772" s="163" cm="1">
        <f t="array" ref="BB772">(INDEX($I:$O,ROW(),MATCH(BB$3,$I$2:$O$2,0))/12-INDEX($I:$O,ROW(),MATCH(BB$3-1,$I$2:$O$2,0))/12)+BA772</f>
        <v>0.11399999999999995</v>
      </c>
      <c r="BC772" s="163" cm="1">
        <f t="array" ref="BC772">(INDEX($I:$O,ROW(),MATCH(BC$3,$I$2:$O$2,0))/12-INDEX($I:$O,ROW(),MATCH(BC$3-1,$I$2:$O$2,0))/12)+BB772</f>
        <v>0.11716666666666661</v>
      </c>
      <c r="BD772" s="163" cm="1">
        <f t="array" ref="BD772">(INDEX($I:$O,ROW(),MATCH(BD$3,$I$2:$O$2,0))/12-INDEX($I:$O,ROW(),MATCH(BD$3-1,$I$2:$O$2,0))/12)+BC772</f>
        <v>0.12033333333333328</v>
      </c>
      <c r="BE772" s="163" cm="1">
        <f t="array" ref="BE772">(INDEX($I:$O,ROW(),MATCH(BE$3,$I$2:$O$2,0))/12-INDEX($I:$O,ROW(),MATCH(BE$3-1,$I$2:$O$2,0))/12)+BD772</f>
        <v>0.12349999999999994</v>
      </c>
      <c r="BF772" s="163" cm="1">
        <f t="array" ref="BF772">(INDEX($I:$O,ROW(),MATCH(BF$3,$I$2:$O$2,0))/12-INDEX($I:$O,ROW(),MATCH(BF$3-1,$I$2:$O$2,0))/12)+BE772</f>
        <v>0.12666666666666662</v>
      </c>
      <c r="BG772" s="163" cm="1">
        <f t="array" ref="BG772">(INDEX($I:$O,ROW(),MATCH(BG$3,$I$2:$O$2,0))/12-INDEX($I:$O,ROW(),MATCH(BG$3-1,$I$2:$O$2,0))/12)+BF772</f>
        <v>0.1298333333333333</v>
      </c>
      <c r="BH772" s="163" cm="1">
        <f t="array" ref="BH772">(INDEX($I:$O,ROW(),MATCH(BH$3,$I$2:$O$2,0))/12-INDEX($I:$O,ROW(),MATCH(BH$3-1,$I$2:$O$2,0))/12)+BG772</f>
        <v>0.13299999999999998</v>
      </c>
      <c r="BI772" s="163" cm="1">
        <f t="array" ref="BI772">(INDEX($I:$O,ROW(),MATCH(BI$3,$I$2:$O$2,0))/12-INDEX($I:$O,ROW(),MATCH(BI$3-1,$I$2:$O$2,0))/12)+BH772</f>
        <v>0.13616666666666666</v>
      </c>
      <c r="BJ772" s="163" cm="1">
        <f t="array" ref="BJ772">(INDEX($I:$O,ROW(),MATCH(BJ$3,$I$2:$O$2,0))/12-INDEX($I:$O,ROW(),MATCH(BJ$3-1,$I$2:$O$2,0))/12)+BI772</f>
        <v>0.13933333333333334</v>
      </c>
      <c r="BK772" s="163" cm="1">
        <f t="array" ref="BK772">(INDEX($I:$O,ROW(),MATCH(BK$3,$I$2:$O$2,0))/12-INDEX($I:$O,ROW(),MATCH(BK$3-1,$I$2:$O$2,0))/12)+BJ772</f>
        <v>0.14250000000000002</v>
      </c>
      <c r="BL772" s="163" cm="1">
        <f t="array" ref="BL772">(INDEX($I:$O,ROW(),MATCH(BL$3,$I$2:$O$2,0))/12-INDEX($I:$O,ROW(),MATCH(BL$3-1,$I$2:$O$2,0))/12)+BK772</f>
        <v>0.14566666666666669</v>
      </c>
      <c r="BM772" s="163" cm="1">
        <f t="array" ref="BM772">(INDEX($I:$O,ROW(),MATCH(BM$3,$I$2:$O$2,0))/12-INDEX($I:$O,ROW(),MATCH(BM$3-1,$I$2:$O$2,0))/12)+BL772</f>
        <v>0.14883333333333337</v>
      </c>
      <c r="BN772" s="163" cm="1">
        <f t="array" ref="BN772">(INDEX($I:$O,ROW(),MATCH(BN$3,$I$2:$O$2,0))/12-INDEX($I:$O,ROW(),MATCH(BN$3-1,$I$2:$O$2,0))/12)+BM772</f>
        <v>0.15200000000000005</v>
      </c>
      <c r="BO772" s="163" cm="1">
        <f t="array" ref="BO772">(INDEX($I:$O,ROW(),MATCH(BO$3,$I$2:$O$2,0))/12-INDEX($I:$O,ROW(),MATCH(BO$3-1,$I$2:$O$2,0))/12)+BN772</f>
        <v>0.15516666666666673</v>
      </c>
      <c r="BP772" s="163" cm="1">
        <f t="array" ref="BP772">(INDEX($I:$O,ROW(),MATCH(BP$3,$I$2:$O$2,0))/12-INDEX($I:$O,ROW(),MATCH(BP$3-1,$I$2:$O$2,0))/12)+BO772</f>
        <v>0.15833333333333341</v>
      </c>
      <c r="BQ772" s="163" cm="1">
        <f t="array" ref="BQ772">(INDEX($I:$O,ROW(),MATCH(BQ$3,$I$2:$O$2,0))/12-INDEX($I:$O,ROW(),MATCH(BQ$3-1,$I$2:$O$2,0))/12)+BP772</f>
        <v>0.16150000000000009</v>
      </c>
      <c r="BR772" s="163" cm="1">
        <f t="array" ref="BR772">(INDEX($I:$O,ROW(),MATCH(BR$3,$I$2:$O$2,0))/12-INDEX($I:$O,ROW(),MATCH(BR$3-1,$I$2:$O$2,0))/12)+BQ772</f>
        <v>0.16466666666666677</v>
      </c>
      <c r="BS772" s="163" cm="1">
        <f t="array" ref="BS772">(INDEX($I:$O,ROW(),MATCH(BS$3,$I$2:$O$2,0))/12-INDEX($I:$O,ROW(),MATCH(BS$3-1,$I$2:$O$2,0))/12)+BR772</f>
        <v>0.16783333333333345</v>
      </c>
      <c r="BT772" s="163" cm="1">
        <f t="array" ref="BT772">(INDEX($I:$O,ROW(),MATCH(BT$3,$I$2:$O$2,0))/12-INDEX($I:$O,ROW(),MATCH(BT$3-1,$I$2:$O$2,0))/12)+BS772</f>
        <v>0.17100000000000012</v>
      </c>
      <c r="BU772" s="163" cm="1">
        <f t="array" ref="BU772">(INDEX($I:$O,ROW(),MATCH(BU$3,$I$2:$O$2,0))/12-INDEX($I:$O,ROW(),MATCH(BU$3-1,$I$2:$O$2,0))/12)+BT772</f>
        <v>0.1741666666666668</v>
      </c>
      <c r="BV772" s="163" cm="1">
        <f t="array" ref="BV772">(INDEX($I:$O,ROW(),MATCH(BV$3,$I$2:$O$2,0))/12-INDEX($I:$O,ROW(),MATCH(BV$3-1,$I$2:$O$2,0))/12)+BU772</f>
        <v>0.17733333333333348</v>
      </c>
      <c r="BW772" s="163" cm="1">
        <f t="array" ref="BW772">(INDEX($I:$O,ROW(),MATCH(BW$3,$I$2:$O$2,0))/12-INDEX($I:$O,ROW(),MATCH(BW$3-1,$I$2:$O$2,0))/12)+BV772</f>
        <v>0.18050000000000016</v>
      </c>
      <c r="BX772" s="163" cm="1">
        <f t="array" ref="BX772">(INDEX($I:$O,ROW(),MATCH(BX$3,$I$2:$O$2,0))/12-INDEX($I:$O,ROW(),MATCH(BX$3-1,$I$2:$O$2,0))/12)+BW772</f>
        <v>0.18366666666666684</v>
      </c>
      <c r="BY772" s="163" cm="1">
        <f t="array" ref="BY772">(INDEX($I:$O,ROW(),MATCH(BY$3,$I$2:$O$2,0))/12-INDEX($I:$O,ROW(),MATCH(BY$3-1,$I$2:$O$2,0))/12)+BX772</f>
        <v>0.18683333333333352</v>
      </c>
      <c r="BZ772" s="163" cm="1">
        <f t="array" ref="BZ772">(INDEX($I:$O,ROW(),MATCH(BZ$3,$I$2:$O$2,0))/12-INDEX($I:$O,ROW(),MATCH(BZ$3-1,$I$2:$O$2,0))/12)+BY772</f>
        <v>0.1900000000000002</v>
      </c>
      <c r="CA772" s="163" cm="1">
        <f t="array" ref="CA772">(INDEX($I:$P,ROW(),MATCH(CA$3,$I$2:$P$2,0))/12-INDEX($I:$P,ROW(),MATCH(CA$3-1,$I$2:$P$2,0))/12)+BZ772</f>
        <v>0.1900000000000002</v>
      </c>
      <c r="CB772" s="163" cm="1">
        <f t="array" ref="CB772">(INDEX($I:$P,ROW(),MATCH(CB$3,$I$2:$P$2,0))/12-INDEX($I:$P,ROW(),MATCH(CB$3-1,$I$2:$P$2,0))/12)+CA772</f>
        <v>0.1900000000000002</v>
      </c>
      <c r="CC772" s="163" cm="1">
        <f t="array" ref="CC772">(INDEX($I:$P,ROW(),MATCH(CC$3,$I$2:$P$2,0))/12-INDEX($I:$P,ROW(),MATCH(CC$3-1,$I$2:$P$2,0))/12)+CB772</f>
        <v>0.1900000000000002</v>
      </c>
      <c r="CD772" s="163" cm="1">
        <f t="array" ref="CD772">(INDEX($I:$P,ROW(),MATCH(CD$3,$I$2:$P$2,0))/12-INDEX($I:$P,ROW(),MATCH(CD$3-1,$I$2:$P$2,0))/12)+CC772</f>
        <v>0.1900000000000002</v>
      </c>
      <c r="CE772" s="163" cm="1">
        <f t="array" ref="CE772">(INDEX($I:$P,ROW(),MATCH(CE$3,$I$2:$P$2,0))/12-INDEX($I:$P,ROW(),MATCH(CE$3-1,$I$2:$P$2,0))/12)+CD772</f>
        <v>0.1900000000000002</v>
      </c>
      <c r="CF772" s="163" cm="1">
        <f t="array" ref="CF772">(INDEX($I:$P,ROW(),MATCH(CF$3,$I$2:$P$2,0))/12-INDEX($I:$P,ROW(),MATCH(CF$3-1,$I$2:$P$2,0))/12)+CE772</f>
        <v>0.1900000000000002</v>
      </c>
      <c r="CG772" s="163" cm="1">
        <f t="array" ref="CG772">(INDEX($I:$P,ROW(),MATCH(CG$3,$I$2:$P$2,0))/12-INDEX($I:$P,ROW(),MATCH(CG$3-1,$I$2:$P$2,0))/12)+CF772</f>
        <v>0.1900000000000002</v>
      </c>
      <c r="CH772" s="163" cm="1">
        <f t="array" ref="CH772">(INDEX($I:$P,ROW(),MATCH(CH$3,$I$2:$P$2,0))/12-INDEX($I:$P,ROW(),MATCH(CH$3-1,$I$2:$P$2,0))/12)+CG772</f>
        <v>0.1900000000000002</v>
      </c>
      <c r="CI772" s="163" cm="1">
        <f t="array" ref="CI772">(INDEX($I:$P,ROW(),MATCH(CI$3,$I$2:$P$2,0))/12-INDEX($I:$P,ROW(),MATCH(CI$3-1,$I$2:$P$2,0))/12)+CH772</f>
        <v>0.1900000000000002</v>
      </c>
      <c r="CJ772" s="163" cm="1">
        <f t="array" ref="CJ772">(INDEX($I:$P,ROW(),MATCH(CJ$3,$I$2:$P$2,0))/12-INDEX($I:$P,ROW(),MATCH(CJ$3-1,$I$2:$P$2,0))/12)+CI772</f>
        <v>0.1900000000000002</v>
      </c>
      <c r="CK772" s="163" cm="1">
        <f t="array" ref="CK772">(INDEX($I:$P,ROW(),MATCH(CK$3,$I$2:$P$2,0))/12-INDEX($I:$P,ROW(),MATCH(CK$3-1,$I$2:$P$2,0))/12)+CJ772</f>
        <v>0.1900000000000002</v>
      </c>
    </row>
    <row r="773" spans="2:89" x14ac:dyDescent="0.35">
      <c r="B773" s="123" t="str">
        <f>"Revenue - "&amp;B775</f>
        <v>Revenue - (Primary label)</v>
      </c>
      <c r="C773" s="27" t="s">
        <v>198</v>
      </c>
      <c r="D773" t="s">
        <v>478</v>
      </c>
      <c r="E773" s="9" t="str">
        <f t="shared" si="761"/>
        <v>773 SAM-PR-R</v>
      </c>
      <c r="F773" s="27"/>
      <c r="G773" s="27" t="str">
        <f>E773</f>
        <v>773 SAM-PR-R</v>
      </c>
      <c r="H773" s="24"/>
      <c r="I773" s="24"/>
      <c r="J773" s="24"/>
      <c r="K773" s="33">
        <f t="shared" ref="K773:P773" ca="1" si="762">SUMIF($3:$3,K$2,773:773)</f>
        <v>2469.9999999999991</v>
      </c>
      <c r="L773" s="33">
        <f t="shared" ca="1" si="762"/>
        <v>7029.9999999999982</v>
      </c>
      <c r="M773" s="33">
        <f t="shared" ca="1" si="762"/>
        <v>11589.999999999995</v>
      </c>
      <c r="N773" s="33">
        <f t="shared" ca="1" si="762"/>
        <v>16149.999999999998</v>
      </c>
      <c r="O773" s="33">
        <f t="shared" ca="1" si="762"/>
        <v>20710.000000000018</v>
      </c>
      <c r="P773" s="33">
        <f t="shared" ca="1" si="762"/>
        <v>20900.000000000025</v>
      </c>
      <c r="R773" s="161"/>
      <c r="S773" s="33" cm="1">
        <f t="array" aca="1" ref="S773" ca="1">S772*INDIRECT(S764)</f>
        <v>31.666666666666664</v>
      </c>
      <c r="T773" s="33" cm="1">
        <f t="array" aca="1" ref="T773" ca="1">T772*INDIRECT(T764)</f>
        <v>63.333333333333329</v>
      </c>
      <c r="U773" s="33" cm="1">
        <f t="array" aca="1" ref="U773" ca="1">U772*INDIRECT(U764)</f>
        <v>95</v>
      </c>
      <c r="V773" s="33" cm="1">
        <f t="array" aca="1" ref="V773" ca="1">V772*INDIRECT(V764)</f>
        <v>126.66666666666666</v>
      </c>
      <c r="W773" s="33" cm="1">
        <f t="array" aca="1" ref="W773" ca="1">W772*INDIRECT(W764)</f>
        <v>158.33333333333331</v>
      </c>
      <c r="X773" s="33" cm="1">
        <f t="array" aca="1" ref="X773" ca="1">X772*INDIRECT(X764)</f>
        <v>189.99999999999997</v>
      </c>
      <c r="Y773" s="33" cm="1">
        <f t="array" aca="1" ref="Y773" ca="1">Y772*INDIRECT(Y764)</f>
        <v>221.6666666666666</v>
      </c>
      <c r="Z773" s="33" cm="1">
        <f t="array" aca="1" ref="Z773" ca="1">Z772*INDIRECT(Z764)</f>
        <v>253.33333333333326</v>
      </c>
      <c r="AA773" s="33" cm="1">
        <f t="array" aca="1" ref="AA773" ca="1">AA772*INDIRECT(AA764)</f>
        <v>284.99999999999989</v>
      </c>
      <c r="AB773" s="33" cm="1">
        <f t="array" aca="1" ref="AB773" ca="1">AB772*INDIRECT(AB764)</f>
        <v>316.66666666666657</v>
      </c>
      <c r="AC773" s="33" cm="1">
        <f t="array" aca="1" ref="AC773" ca="1">AC772*INDIRECT(AC764)</f>
        <v>348.3333333333332</v>
      </c>
      <c r="AD773" s="33" cm="1">
        <f t="array" aca="1" ref="AD773" ca="1">AD772*INDIRECT(AD764)</f>
        <v>379.99999999999983</v>
      </c>
      <c r="AE773" s="33" cm="1">
        <f t="array" aca="1" ref="AE773" ca="1">AE772*INDIRECT(AE764)</f>
        <v>411.66666666666652</v>
      </c>
      <c r="AF773" s="33" cm="1">
        <f t="array" aca="1" ref="AF773" ca="1">AF772*INDIRECT(AF764)</f>
        <v>443.33333333333314</v>
      </c>
      <c r="AG773" s="33" cm="1">
        <f t="array" aca="1" ref="AG773" ca="1">AG772*INDIRECT(AG764)</f>
        <v>474.99999999999977</v>
      </c>
      <c r="AH773" s="33" cm="1">
        <f t="array" aca="1" ref="AH773" ca="1">AH772*INDIRECT(AH764)</f>
        <v>506.66666666666646</v>
      </c>
      <c r="AI773" s="33" cm="1">
        <f t="array" aca="1" ref="AI773" ca="1">AI772*INDIRECT(AI764)</f>
        <v>538.33333333333314</v>
      </c>
      <c r="AJ773" s="33" cm="1">
        <f t="array" aca="1" ref="AJ773" ca="1">AJ772*INDIRECT(AJ764)</f>
        <v>569.99999999999977</v>
      </c>
      <c r="AK773" s="33" cm="1">
        <f t="array" aca="1" ref="AK773" ca="1">AK772*INDIRECT(AK764)</f>
        <v>601.6666666666664</v>
      </c>
      <c r="AL773" s="33" cm="1">
        <f t="array" aca="1" ref="AL773" ca="1">AL772*INDIRECT(AL764)</f>
        <v>633.33333333333314</v>
      </c>
      <c r="AM773" s="33" cm="1">
        <f t="array" aca="1" ref="AM773" ca="1">AM772*INDIRECT(AM764)</f>
        <v>664.99999999999977</v>
      </c>
      <c r="AN773" s="33" cm="1">
        <f t="array" aca="1" ref="AN773" ca="1">AN772*INDIRECT(AN764)</f>
        <v>696.6666666666664</v>
      </c>
      <c r="AO773" s="33" cm="1">
        <f t="array" aca="1" ref="AO773" ca="1">AO772*INDIRECT(AO764)</f>
        <v>728.33333333333303</v>
      </c>
      <c r="AP773" s="33" cm="1">
        <f t="array" aca="1" ref="AP773" ca="1">AP772*INDIRECT(AP764)</f>
        <v>759.99999999999966</v>
      </c>
      <c r="AQ773" s="33" cm="1">
        <f t="array" aca="1" ref="AQ773" ca="1">AQ772*INDIRECT(AQ764)</f>
        <v>791.6666666666664</v>
      </c>
      <c r="AR773" s="33" cm="1">
        <f t="array" aca="1" ref="AR773" ca="1">AR772*INDIRECT(AR764)</f>
        <v>823.33333333333303</v>
      </c>
      <c r="AS773" s="33" cm="1">
        <f t="array" aca="1" ref="AS773" ca="1">AS772*INDIRECT(AS764)</f>
        <v>854.99999999999966</v>
      </c>
      <c r="AT773" s="33" cm="1">
        <f t="array" aca="1" ref="AT773" ca="1">AT772*INDIRECT(AT764)</f>
        <v>886.66666666666629</v>
      </c>
      <c r="AU773" s="33" cm="1">
        <f t="array" aca="1" ref="AU773" ca="1">AU772*INDIRECT(AU764)</f>
        <v>918.33333333333292</v>
      </c>
      <c r="AV773" s="33" cm="1">
        <f t="array" aca="1" ref="AV773" ca="1">AV772*INDIRECT(AV764)</f>
        <v>949.99999999999955</v>
      </c>
      <c r="AW773" s="33" cm="1">
        <f t="array" aca="1" ref="AW773" ca="1">AW772*INDIRECT(AW764)</f>
        <v>981.66666666666629</v>
      </c>
      <c r="AX773" s="33" cm="1">
        <f t="array" aca="1" ref="AX773" ca="1">AX772*INDIRECT(AX764)</f>
        <v>1013.3333333333329</v>
      </c>
      <c r="AY773" s="33" cm="1">
        <f t="array" aca="1" ref="AY773" ca="1">AY772*INDIRECT(AY764)</f>
        <v>1044.9999999999995</v>
      </c>
      <c r="AZ773" s="33" cm="1">
        <f t="array" aca="1" ref="AZ773" ca="1">AZ772*INDIRECT(AZ764)</f>
        <v>1076.6666666666663</v>
      </c>
      <c r="BA773" s="33" cm="1">
        <f t="array" aca="1" ref="BA773" ca="1">BA772*INDIRECT(BA764)</f>
        <v>1108.3333333333328</v>
      </c>
      <c r="BB773" s="33" cm="1">
        <f t="array" aca="1" ref="BB773" ca="1">BB772*INDIRECT(BB764)</f>
        <v>1139.9999999999995</v>
      </c>
      <c r="BC773" s="33" cm="1">
        <f t="array" aca="1" ref="BC773" ca="1">BC772*INDIRECT(BC764)</f>
        <v>1171.6666666666661</v>
      </c>
      <c r="BD773" s="33" cm="1">
        <f t="array" aca="1" ref="BD773" ca="1">BD772*INDIRECT(BD764)</f>
        <v>1203.3333333333328</v>
      </c>
      <c r="BE773" s="33" cm="1">
        <f t="array" aca="1" ref="BE773" ca="1">BE772*INDIRECT(BE764)</f>
        <v>1234.9999999999995</v>
      </c>
      <c r="BF773" s="33" cm="1">
        <f t="array" aca="1" ref="BF773" ca="1">BF772*INDIRECT(BF764)</f>
        <v>1266.6666666666663</v>
      </c>
      <c r="BG773" s="33" cm="1">
        <f t="array" aca="1" ref="BG773" ca="1">BG772*INDIRECT(BG764)</f>
        <v>1298.333333333333</v>
      </c>
      <c r="BH773" s="33" cm="1">
        <f t="array" aca="1" ref="BH773" ca="1">BH772*INDIRECT(BH764)</f>
        <v>1329.9999999999998</v>
      </c>
      <c r="BI773" s="33" cm="1">
        <f t="array" aca="1" ref="BI773" ca="1">BI772*INDIRECT(BI764)</f>
        <v>1361.6666666666665</v>
      </c>
      <c r="BJ773" s="33" cm="1">
        <f t="array" aca="1" ref="BJ773" ca="1">BJ772*INDIRECT(BJ764)</f>
        <v>1393.3333333333333</v>
      </c>
      <c r="BK773" s="33" cm="1">
        <f t="array" aca="1" ref="BK773" ca="1">BK772*INDIRECT(BK764)</f>
        <v>1425.0000000000002</v>
      </c>
      <c r="BL773" s="33" cm="1">
        <f t="array" aca="1" ref="BL773" ca="1">BL772*INDIRECT(BL764)</f>
        <v>1456.666666666667</v>
      </c>
      <c r="BM773" s="33" cm="1">
        <f t="array" aca="1" ref="BM773" ca="1">BM772*INDIRECT(BM764)</f>
        <v>1488.3333333333337</v>
      </c>
      <c r="BN773" s="33" cm="1">
        <f t="array" aca="1" ref="BN773" ca="1">BN772*INDIRECT(BN764)</f>
        <v>1520.0000000000005</v>
      </c>
      <c r="BO773" s="33" cm="1">
        <f t="array" aca="1" ref="BO773" ca="1">BO772*INDIRECT(BO764)</f>
        <v>1551.6666666666672</v>
      </c>
      <c r="BP773" s="33" cm="1">
        <f t="array" aca="1" ref="BP773" ca="1">BP772*INDIRECT(BP764)</f>
        <v>1583.3333333333342</v>
      </c>
      <c r="BQ773" s="33" cm="1">
        <f t="array" aca="1" ref="BQ773" ca="1">BQ772*INDIRECT(BQ764)</f>
        <v>1615.0000000000009</v>
      </c>
      <c r="BR773" s="33" cm="1">
        <f t="array" aca="1" ref="BR773" ca="1">BR772*INDIRECT(BR764)</f>
        <v>1646.6666666666677</v>
      </c>
      <c r="BS773" s="33" cm="1">
        <f t="array" aca="1" ref="BS773" ca="1">BS772*INDIRECT(BS764)</f>
        <v>1678.3333333333344</v>
      </c>
      <c r="BT773" s="33" cm="1">
        <f t="array" aca="1" ref="BT773" ca="1">BT772*INDIRECT(BT764)</f>
        <v>1710.0000000000011</v>
      </c>
      <c r="BU773" s="33" cm="1">
        <f t="array" aca="1" ref="BU773" ca="1">BU772*INDIRECT(BU764)</f>
        <v>1741.6666666666681</v>
      </c>
      <c r="BV773" s="33" cm="1">
        <f t="array" aca="1" ref="BV773" ca="1">BV772*INDIRECT(BV764)</f>
        <v>1773.3333333333348</v>
      </c>
      <c r="BW773" s="33" cm="1">
        <f t="array" aca="1" ref="BW773" ca="1">BW772*INDIRECT(BW764)</f>
        <v>1805.0000000000016</v>
      </c>
      <c r="BX773" s="33" cm="1">
        <f t="array" aca="1" ref="BX773" ca="1">BX772*INDIRECT(BX764)</f>
        <v>1836.6666666666683</v>
      </c>
      <c r="BY773" s="33" cm="1">
        <f t="array" aca="1" ref="BY773" ca="1">BY772*INDIRECT(BY764)</f>
        <v>1868.3333333333351</v>
      </c>
      <c r="BZ773" s="33" cm="1">
        <f t="array" aca="1" ref="BZ773" ca="1">BZ772*INDIRECT(BZ764)</f>
        <v>1900.000000000002</v>
      </c>
      <c r="CA773" s="33" cm="1">
        <f t="array" aca="1" ref="CA773" ca="1">CA772*INDIRECT(CA764)</f>
        <v>1900.000000000002</v>
      </c>
      <c r="CB773" s="33" cm="1">
        <f t="array" aca="1" ref="CB773" ca="1">CB772*INDIRECT(CB764)</f>
        <v>1900.000000000002</v>
      </c>
      <c r="CC773" s="33" cm="1">
        <f t="array" aca="1" ref="CC773" ca="1">CC772*INDIRECT(CC764)</f>
        <v>1900.000000000002</v>
      </c>
      <c r="CD773" s="33" cm="1">
        <f t="array" aca="1" ref="CD773" ca="1">CD772*INDIRECT(CD764)</f>
        <v>1900.000000000002</v>
      </c>
      <c r="CE773" s="33" cm="1">
        <f t="array" aca="1" ref="CE773" ca="1">CE772*INDIRECT(CE764)</f>
        <v>1900.000000000002</v>
      </c>
      <c r="CF773" s="33" cm="1">
        <f t="array" aca="1" ref="CF773" ca="1">CF772*INDIRECT(CF764)</f>
        <v>1900.000000000002</v>
      </c>
      <c r="CG773" s="33" cm="1">
        <f t="array" aca="1" ref="CG773" ca="1">CG772*INDIRECT(CG764)</f>
        <v>1900.000000000002</v>
      </c>
      <c r="CH773" s="33" cm="1">
        <f t="array" aca="1" ref="CH773" ca="1">CH772*INDIRECT(CH764)</f>
        <v>1900.000000000002</v>
      </c>
      <c r="CI773" s="33" cm="1">
        <f t="array" aca="1" ref="CI773" ca="1">CI772*INDIRECT(CI764)</f>
        <v>1900.000000000002</v>
      </c>
      <c r="CJ773" s="33" cm="1">
        <f t="array" aca="1" ref="CJ773" ca="1">CJ772*INDIRECT(CJ764)</f>
        <v>1900.000000000002</v>
      </c>
      <c r="CK773" s="33" cm="1">
        <f t="array" aca="1" ref="CK773" ca="1">CK772*INDIRECT(CK764)</f>
        <v>1900.000000000002</v>
      </c>
    </row>
    <row r="774" spans="2:89" x14ac:dyDescent="0.35">
      <c r="B774" s="123"/>
      <c r="C774" s="27"/>
      <c r="D774" t="s">
        <v>478</v>
      </c>
      <c r="E774" s="9" t="str">
        <f t="shared" ref="E774" si="763">ROW()&amp;" "&amp;D774</f>
        <v>774 SAM-PR-R</v>
      </c>
      <c r="F774" s="27"/>
      <c r="G774" s="27"/>
      <c r="H774" s="24"/>
      <c r="I774" s="24"/>
      <c r="J774" s="24"/>
      <c r="K774" s="33"/>
      <c r="L774" s="33"/>
      <c r="M774" s="33"/>
      <c r="N774" s="33"/>
      <c r="O774" s="33"/>
      <c r="P774" s="33"/>
      <c r="R774" s="161"/>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3"/>
      <c r="AV774" s="33"/>
      <c r="AW774" s="33"/>
      <c r="AX774" s="33"/>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c r="BV774" s="33"/>
      <c r="BW774" s="33"/>
      <c r="BX774" s="33"/>
      <c r="BY774" s="33"/>
      <c r="BZ774" s="33"/>
      <c r="CA774" s="33"/>
      <c r="CB774" s="33"/>
      <c r="CC774" s="33"/>
      <c r="CD774" s="33"/>
      <c r="CE774" s="33"/>
      <c r="CF774" s="33"/>
      <c r="CG774" s="33"/>
      <c r="CH774" s="33"/>
      <c r="CI774" s="33"/>
      <c r="CJ774" s="33"/>
      <c r="CK774" s="33"/>
    </row>
    <row r="775" spans="2:89" x14ac:dyDescent="0.35">
      <c r="B775" s="132" t="str">
        <f>B762</f>
        <v>(Primary label)</v>
      </c>
      <c r="D775" t="s">
        <v>478</v>
      </c>
      <c r="E775" s="8" t="str">
        <f>ROW()&amp;" "&amp;D775</f>
        <v>775 SAM-PR-R</v>
      </c>
      <c r="G775" t="s">
        <v>332</v>
      </c>
      <c r="H775" s="31"/>
      <c r="I775" s="73"/>
      <c r="J775" s="73"/>
      <c r="K775" s="58"/>
      <c r="L775" s="58"/>
      <c r="M775" s="58"/>
      <c r="N775" s="58"/>
      <c r="O775" s="58"/>
      <c r="P775" s="58"/>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3"/>
      <c r="AV775" s="33"/>
      <c r="AW775" s="33"/>
      <c r="AX775" s="33"/>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c r="BV775" s="33"/>
      <c r="BW775" s="33"/>
      <c r="BX775" s="33"/>
      <c r="BY775" s="33"/>
      <c r="BZ775" s="33"/>
      <c r="CA775" s="33"/>
      <c r="CB775" s="33"/>
      <c r="CC775" s="33"/>
      <c r="CD775" s="33"/>
      <c r="CE775" s="33"/>
      <c r="CF775" s="33"/>
      <c r="CG775" s="33"/>
      <c r="CH775" s="33"/>
      <c r="CI775" s="33"/>
      <c r="CJ775" s="33"/>
      <c r="CK775" s="33"/>
    </row>
    <row r="776" spans="2:89" x14ac:dyDescent="0.35">
      <c r="B776" s="235" t="str">
        <f>IFERROR(SUBSTITUTE(B770,":",""),"no unit")</f>
        <v>unit</v>
      </c>
      <c r="D776" t="s">
        <v>478</v>
      </c>
      <c r="E776" s="8" t="str">
        <f>ROW()&amp;" "&amp;D776</f>
        <v>776 SAM-PR-R</v>
      </c>
      <c r="G776" t="s">
        <v>332</v>
      </c>
      <c r="H776" s="204"/>
      <c r="I776" s="205"/>
      <c r="J776" s="205"/>
      <c r="K776" s="213"/>
      <c r="L776" s="213"/>
      <c r="M776" s="213"/>
      <c r="N776" s="213"/>
      <c r="O776" s="213"/>
      <c r="P776" s="213"/>
      <c r="R776" s="214"/>
      <c r="S776" s="208" t="str">
        <f t="shared" ref="S776" si="764">ADDRESS(ROW(S773),COLUMN(S773),2)</f>
        <v>S$773</v>
      </c>
      <c r="T776" s="208" t="str">
        <f t="shared" ref="T776:AX776" si="765">ADDRESS(ROW(T773),COLUMN(T773),2)</f>
        <v>T$773</v>
      </c>
      <c r="U776" s="208" t="str">
        <f t="shared" si="765"/>
        <v>U$773</v>
      </c>
      <c r="V776" s="208" t="str">
        <f t="shared" si="765"/>
        <v>V$773</v>
      </c>
      <c r="W776" s="208" t="str">
        <f t="shared" si="765"/>
        <v>W$773</v>
      </c>
      <c r="X776" s="208" t="str">
        <f t="shared" si="765"/>
        <v>X$773</v>
      </c>
      <c r="Y776" s="208" t="str">
        <f t="shared" si="765"/>
        <v>Y$773</v>
      </c>
      <c r="Z776" s="208" t="str">
        <f t="shared" si="765"/>
        <v>Z$773</v>
      </c>
      <c r="AA776" s="208" t="str">
        <f t="shared" si="765"/>
        <v>AA$773</v>
      </c>
      <c r="AB776" s="208" t="str">
        <f t="shared" si="765"/>
        <v>AB$773</v>
      </c>
      <c r="AC776" s="208" t="str">
        <f t="shared" si="765"/>
        <v>AC$773</v>
      </c>
      <c r="AD776" s="208" t="str">
        <f t="shared" si="765"/>
        <v>AD$773</v>
      </c>
      <c r="AE776" s="208" t="str">
        <f t="shared" si="765"/>
        <v>AE$773</v>
      </c>
      <c r="AF776" s="208" t="str">
        <f t="shared" si="765"/>
        <v>AF$773</v>
      </c>
      <c r="AG776" s="208" t="str">
        <f t="shared" si="765"/>
        <v>AG$773</v>
      </c>
      <c r="AH776" s="208" t="str">
        <f t="shared" si="765"/>
        <v>AH$773</v>
      </c>
      <c r="AI776" s="208" t="str">
        <f t="shared" si="765"/>
        <v>AI$773</v>
      </c>
      <c r="AJ776" s="208" t="str">
        <f t="shared" si="765"/>
        <v>AJ$773</v>
      </c>
      <c r="AK776" s="208" t="str">
        <f t="shared" si="765"/>
        <v>AK$773</v>
      </c>
      <c r="AL776" s="208" t="str">
        <f t="shared" si="765"/>
        <v>AL$773</v>
      </c>
      <c r="AM776" s="208" t="str">
        <f t="shared" si="765"/>
        <v>AM$773</v>
      </c>
      <c r="AN776" s="208" t="str">
        <f t="shared" si="765"/>
        <v>AN$773</v>
      </c>
      <c r="AO776" s="208" t="str">
        <f t="shared" si="765"/>
        <v>AO$773</v>
      </c>
      <c r="AP776" s="208" t="str">
        <f t="shared" si="765"/>
        <v>AP$773</v>
      </c>
      <c r="AQ776" s="208" t="str">
        <f t="shared" si="765"/>
        <v>AQ$773</v>
      </c>
      <c r="AR776" s="208" t="str">
        <f t="shared" si="765"/>
        <v>AR$773</v>
      </c>
      <c r="AS776" s="208" t="str">
        <f t="shared" si="765"/>
        <v>AS$773</v>
      </c>
      <c r="AT776" s="208" t="str">
        <f t="shared" si="765"/>
        <v>AT$773</v>
      </c>
      <c r="AU776" s="208" t="str">
        <f t="shared" si="765"/>
        <v>AU$773</v>
      </c>
      <c r="AV776" s="208" t="str">
        <f t="shared" si="765"/>
        <v>AV$773</v>
      </c>
      <c r="AW776" s="208" t="str">
        <f t="shared" si="765"/>
        <v>AW$773</v>
      </c>
      <c r="AX776" s="208" t="str">
        <f t="shared" si="765"/>
        <v>AX$773</v>
      </c>
      <c r="AY776" s="208" t="str">
        <f t="shared" ref="AY776:CD776" si="766">ADDRESS(ROW(AY773),COLUMN(AY773),2)</f>
        <v>AY$773</v>
      </c>
      <c r="AZ776" s="208" t="str">
        <f t="shared" si="766"/>
        <v>AZ$773</v>
      </c>
      <c r="BA776" s="208" t="str">
        <f t="shared" si="766"/>
        <v>BA$773</v>
      </c>
      <c r="BB776" s="208" t="str">
        <f t="shared" si="766"/>
        <v>BB$773</v>
      </c>
      <c r="BC776" s="208" t="str">
        <f t="shared" si="766"/>
        <v>BC$773</v>
      </c>
      <c r="BD776" s="208" t="str">
        <f t="shared" si="766"/>
        <v>BD$773</v>
      </c>
      <c r="BE776" s="208" t="str">
        <f t="shared" si="766"/>
        <v>BE$773</v>
      </c>
      <c r="BF776" s="208" t="str">
        <f t="shared" si="766"/>
        <v>BF$773</v>
      </c>
      <c r="BG776" s="208" t="str">
        <f t="shared" si="766"/>
        <v>BG$773</v>
      </c>
      <c r="BH776" s="208" t="str">
        <f t="shared" si="766"/>
        <v>BH$773</v>
      </c>
      <c r="BI776" s="208" t="str">
        <f t="shared" si="766"/>
        <v>BI$773</v>
      </c>
      <c r="BJ776" s="208" t="str">
        <f t="shared" si="766"/>
        <v>BJ$773</v>
      </c>
      <c r="BK776" s="208" t="str">
        <f t="shared" si="766"/>
        <v>BK$773</v>
      </c>
      <c r="BL776" s="208" t="str">
        <f t="shared" si="766"/>
        <v>BL$773</v>
      </c>
      <c r="BM776" s="208" t="str">
        <f t="shared" si="766"/>
        <v>BM$773</v>
      </c>
      <c r="BN776" s="208" t="str">
        <f t="shared" si="766"/>
        <v>BN$773</v>
      </c>
      <c r="BO776" s="208" t="str">
        <f t="shared" si="766"/>
        <v>BO$773</v>
      </c>
      <c r="BP776" s="208" t="str">
        <f t="shared" si="766"/>
        <v>BP$773</v>
      </c>
      <c r="BQ776" s="208" t="str">
        <f t="shared" si="766"/>
        <v>BQ$773</v>
      </c>
      <c r="BR776" s="208" t="str">
        <f t="shared" si="766"/>
        <v>BR$773</v>
      </c>
      <c r="BS776" s="208" t="str">
        <f t="shared" si="766"/>
        <v>BS$773</v>
      </c>
      <c r="BT776" s="208" t="str">
        <f t="shared" si="766"/>
        <v>BT$773</v>
      </c>
      <c r="BU776" s="208" t="str">
        <f t="shared" si="766"/>
        <v>BU$773</v>
      </c>
      <c r="BV776" s="208" t="str">
        <f t="shared" si="766"/>
        <v>BV$773</v>
      </c>
      <c r="BW776" s="208" t="str">
        <f t="shared" si="766"/>
        <v>BW$773</v>
      </c>
      <c r="BX776" s="208" t="str">
        <f t="shared" si="766"/>
        <v>BX$773</v>
      </c>
      <c r="BY776" s="208" t="str">
        <f t="shared" si="766"/>
        <v>BY$773</v>
      </c>
      <c r="BZ776" s="208" t="str">
        <f t="shared" si="766"/>
        <v>BZ$773</v>
      </c>
      <c r="CA776" s="208" t="str">
        <f t="shared" si="766"/>
        <v>CA$773</v>
      </c>
      <c r="CB776" s="208" t="str">
        <f t="shared" si="766"/>
        <v>CB$773</v>
      </c>
      <c r="CC776" s="208" t="str">
        <f t="shared" si="766"/>
        <v>CC$773</v>
      </c>
      <c r="CD776" s="208" t="str">
        <f t="shared" si="766"/>
        <v>CD$773</v>
      </c>
      <c r="CE776" s="208" t="str">
        <f t="shared" ref="CE776:CK776" si="767">ADDRESS(ROW(CE773),COLUMN(CE773),2)</f>
        <v>CE$773</v>
      </c>
      <c r="CF776" s="208" t="str">
        <f t="shared" si="767"/>
        <v>CF$773</v>
      </c>
      <c r="CG776" s="208" t="str">
        <f t="shared" si="767"/>
        <v>CG$773</v>
      </c>
      <c r="CH776" s="208" t="str">
        <f t="shared" si="767"/>
        <v>CH$773</v>
      </c>
      <c r="CI776" s="208" t="str">
        <f t="shared" si="767"/>
        <v>CI$773</v>
      </c>
      <c r="CJ776" s="208" t="str">
        <f t="shared" si="767"/>
        <v>CJ$773</v>
      </c>
      <c r="CK776" s="208" t="str">
        <f t="shared" si="767"/>
        <v>CK$773</v>
      </c>
    </row>
    <row r="777" spans="2:89" x14ac:dyDescent="0.35">
      <c r="B777" s="132" t="str">
        <f>B764</f>
        <v>Primary revenue driver</v>
      </c>
      <c r="D777" t="s">
        <v>478</v>
      </c>
      <c r="E777" s="8" t="str">
        <f>ROW()&amp;" "&amp;D777</f>
        <v>777 SAM-PR-R</v>
      </c>
      <c r="G777" t="s">
        <v>332</v>
      </c>
      <c r="H777" s="31"/>
      <c r="I777" s="73"/>
      <c r="J777" s="73"/>
      <c r="K777" s="58"/>
      <c r="L777" s="58"/>
      <c r="M777" s="58"/>
      <c r="N777" s="58"/>
      <c r="O777" s="58"/>
      <c r="P777" s="58"/>
      <c r="R777" s="33"/>
      <c r="S777" s="76"/>
      <c r="T777" s="76"/>
      <c r="U777" s="76"/>
      <c r="V777" s="76"/>
      <c r="W777" s="76"/>
      <c r="X777" s="76"/>
      <c r="Y777" s="76"/>
      <c r="Z777" s="76"/>
      <c r="AA777" s="76"/>
      <c r="AB777" s="76"/>
      <c r="AC777" s="76"/>
      <c r="AD777" s="76"/>
      <c r="AE777" s="76"/>
      <c r="AF777" s="76"/>
      <c r="AG777" s="76"/>
      <c r="AH777" s="76"/>
      <c r="AI777" s="76"/>
      <c r="AJ777" s="76"/>
      <c r="AK777" s="76"/>
      <c r="AL777" s="76"/>
      <c r="AM777" s="76"/>
      <c r="AN777" s="76"/>
      <c r="AO777" s="76"/>
      <c r="AP777" s="76"/>
      <c r="AQ777" s="76"/>
      <c r="AR777" s="76"/>
      <c r="AS777" s="76"/>
      <c r="AT777" s="76"/>
      <c r="AU777" s="76"/>
      <c r="AV777" s="76"/>
      <c r="AW777" s="76"/>
      <c r="AX777" s="76"/>
      <c r="AY777" s="76"/>
      <c r="AZ777" s="76"/>
      <c r="BA777" s="76"/>
      <c r="BB777" s="76"/>
      <c r="BC777" s="76"/>
      <c r="BD777" s="76"/>
      <c r="BE777" s="76"/>
      <c r="BF777" s="76"/>
      <c r="BG777" s="76"/>
      <c r="BH777" s="76"/>
      <c r="BI777" s="76"/>
      <c r="BJ777" s="76"/>
      <c r="BK777" s="76"/>
      <c r="BL777" s="76"/>
      <c r="BM777" s="76"/>
      <c r="BN777" s="76"/>
      <c r="BO777" s="76"/>
      <c r="BP777" s="76"/>
      <c r="BQ777" s="76"/>
      <c r="BR777" s="76"/>
      <c r="BS777" s="76"/>
      <c r="BT777" s="76"/>
      <c r="BU777" s="76"/>
      <c r="BV777" s="76"/>
      <c r="BW777" s="76"/>
      <c r="BX777" s="76"/>
      <c r="BY777" s="76"/>
      <c r="BZ777" s="76"/>
      <c r="CA777" s="76"/>
      <c r="CB777" s="76"/>
      <c r="CC777" s="76"/>
      <c r="CD777" s="76"/>
      <c r="CE777" s="76"/>
      <c r="CF777" s="76"/>
      <c r="CG777" s="76"/>
      <c r="CH777" s="76"/>
      <c r="CI777" s="76"/>
      <c r="CJ777" s="76"/>
      <c r="CK777" s="76"/>
    </row>
    <row r="778" spans="2:89" x14ac:dyDescent="0.35">
      <c r="B778" s="132" t="str">
        <f>B765</f>
        <v>Primary volume driver</v>
      </c>
      <c r="D778" t="s">
        <v>478</v>
      </c>
      <c r="E778" s="8" t="str">
        <f t="shared" ref="E778:E781" si="768">ROW()&amp;" "&amp;D778</f>
        <v>778 SAM-PR-R</v>
      </c>
      <c r="G778" t="s">
        <v>332</v>
      </c>
      <c r="H778" s="12"/>
      <c r="I778" s="60"/>
      <c r="J778" s="60"/>
      <c r="K778" s="15"/>
      <c r="L778" s="15"/>
      <c r="M778" s="15"/>
      <c r="N778" s="15"/>
      <c r="O778" s="15"/>
      <c r="P778" s="15"/>
      <c r="R778" s="15"/>
      <c r="S778" s="76"/>
      <c r="T778" s="76"/>
      <c r="U778" s="76"/>
      <c r="V778" s="76"/>
      <c r="W778" s="76"/>
      <c r="X778" s="76"/>
      <c r="Y778" s="76"/>
      <c r="Z778" s="76"/>
      <c r="AA778" s="76"/>
      <c r="AB778" s="76"/>
      <c r="AC778" s="76"/>
      <c r="AD778" s="76"/>
      <c r="AE778" s="76"/>
      <c r="AF778" s="76"/>
      <c r="AG778" s="76"/>
      <c r="AH778" s="76"/>
      <c r="AI778" s="76"/>
      <c r="AJ778" s="76"/>
      <c r="AK778" s="76"/>
      <c r="AL778" s="76"/>
      <c r="AM778" s="76"/>
      <c r="AN778" s="76"/>
      <c r="AO778" s="76"/>
      <c r="AP778" s="76"/>
      <c r="AQ778" s="76"/>
      <c r="AR778" s="76"/>
      <c r="AS778" s="76"/>
      <c r="AT778" s="76"/>
      <c r="AU778" s="76"/>
      <c r="AV778" s="76"/>
      <c r="AW778" s="76"/>
      <c r="AX778" s="76"/>
      <c r="AY778" s="76"/>
      <c r="AZ778" s="76"/>
      <c r="BA778" s="76"/>
      <c r="BB778" s="76"/>
      <c r="BC778" s="76"/>
      <c r="BD778" s="76"/>
      <c r="BE778" s="76"/>
      <c r="BF778" s="76"/>
      <c r="BG778" s="76"/>
      <c r="BH778" s="76"/>
      <c r="BI778" s="76"/>
      <c r="BJ778" s="76"/>
      <c r="BK778" s="76"/>
      <c r="BL778" s="76"/>
      <c r="BM778" s="76"/>
      <c r="BN778" s="76"/>
      <c r="BO778" s="76"/>
      <c r="BP778" s="76"/>
      <c r="BQ778" s="76"/>
      <c r="BR778" s="76"/>
      <c r="BS778" s="76"/>
      <c r="BT778" s="76"/>
      <c r="BU778" s="76"/>
      <c r="BV778" s="76"/>
      <c r="BW778" s="76"/>
      <c r="BX778" s="76"/>
      <c r="BY778" s="76"/>
      <c r="BZ778" s="76"/>
      <c r="CA778" s="76"/>
      <c r="CB778" s="76"/>
      <c r="CC778" s="76"/>
      <c r="CD778" s="76"/>
      <c r="CE778" s="76"/>
      <c r="CF778" s="76"/>
      <c r="CG778" s="76"/>
      <c r="CH778" s="76"/>
      <c r="CI778" s="76"/>
      <c r="CJ778" s="76"/>
      <c r="CK778" s="76"/>
    </row>
    <row r="779" spans="2:89" x14ac:dyDescent="0.35">
      <c r="B779" s="132" t="str">
        <f>B766</f>
        <v>(Secondary label)</v>
      </c>
      <c r="D779" t="s">
        <v>478</v>
      </c>
      <c r="E779" s="8" t="str">
        <f t="shared" ref="E779" si="769">ROW()&amp;" "&amp;D779</f>
        <v>779 SAM-PR-R</v>
      </c>
      <c r="G779" t="s">
        <v>332</v>
      </c>
      <c r="H779" s="12"/>
      <c r="I779" s="60"/>
      <c r="J779" s="60"/>
      <c r="K779" s="15"/>
      <c r="L779" s="15"/>
      <c r="M779" s="15"/>
      <c r="N779" s="15"/>
      <c r="O779" s="15"/>
      <c r="P779" s="15"/>
      <c r="R779" s="15"/>
      <c r="S779" s="76"/>
      <c r="T779" s="76"/>
      <c r="U779" s="76"/>
      <c r="V779" s="76"/>
      <c r="W779" s="76"/>
      <c r="X779" s="76"/>
      <c r="Y779" s="76"/>
      <c r="Z779" s="76"/>
      <c r="AA779" s="76"/>
      <c r="AB779" s="76"/>
      <c r="AC779" s="76"/>
      <c r="AD779" s="76"/>
      <c r="AE779" s="76"/>
      <c r="AF779" s="76"/>
      <c r="AG779" s="76"/>
      <c r="AH779" s="76"/>
      <c r="AI779" s="76"/>
      <c r="AJ779" s="76"/>
      <c r="AK779" s="76"/>
      <c r="AL779" s="76"/>
      <c r="AM779" s="76"/>
      <c r="AN779" s="76"/>
      <c r="AO779" s="76"/>
      <c r="AP779" s="76"/>
      <c r="AQ779" s="76"/>
      <c r="AR779" s="76"/>
      <c r="AS779" s="76"/>
      <c r="AT779" s="76"/>
      <c r="AU779" s="76"/>
      <c r="AV779" s="76"/>
      <c r="AW779" s="76"/>
      <c r="AX779" s="76"/>
      <c r="AY779" s="76"/>
      <c r="AZ779" s="76"/>
      <c r="BA779" s="76"/>
      <c r="BB779" s="76"/>
      <c r="BC779" s="76"/>
      <c r="BD779" s="76"/>
      <c r="BE779" s="76"/>
      <c r="BF779" s="76"/>
      <c r="BG779" s="76"/>
      <c r="BH779" s="76"/>
      <c r="BI779" s="76"/>
      <c r="BJ779" s="76"/>
      <c r="BK779" s="76"/>
      <c r="BL779" s="76"/>
      <c r="BM779" s="76"/>
      <c r="BN779" s="76"/>
      <c r="BO779" s="76"/>
      <c r="BP779" s="76"/>
      <c r="BQ779" s="76"/>
      <c r="BR779" s="76"/>
      <c r="BS779" s="76"/>
      <c r="BT779" s="76"/>
      <c r="BU779" s="76"/>
      <c r="BV779" s="76"/>
      <c r="BW779" s="76"/>
      <c r="BX779" s="76"/>
      <c r="BY779" s="76"/>
      <c r="BZ779" s="76"/>
      <c r="CA779" s="76"/>
      <c r="CB779" s="76"/>
      <c r="CC779" s="76"/>
      <c r="CD779" s="76"/>
      <c r="CE779" s="76"/>
      <c r="CF779" s="76"/>
      <c r="CG779" s="76"/>
      <c r="CH779" s="76"/>
      <c r="CI779" s="76"/>
      <c r="CJ779" s="76"/>
      <c r="CK779" s="76"/>
    </row>
    <row r="780" spans="2:89" x14ac:dyDescent="0.35">
      <c r="B780" s="132" t="str">
        <f>B767</f>
        <v xml:space="preserve">secondary unit </v>
      </c>
      <c r="D780" t="s">
        <v>478</v>
      </c>
      <c r="E780" s="8" t="str">
        <f t="shared" si="768"/>
        <v>780 SAM-PR-R</v>
      </c>
      <c r="G780" t="s">
        <v>332</v>
      </c>
      <c r="H780" s="12"/>
      <c r="I780" s="60"/>
      <c r="J780" s="60"/>
      <c r="K780" s="15"/>
      <c r="L780" s="15"/>
      <c r="M780" s="15"/>
      <c r="N780" s="15"/>
      <c r="O780" s="15"/>
      <c r="P780" s="15"/>
      <c r="R780" s="15"/>
      <c r="S780" s="76"/>
      <c r="T780" s="76"/>
      <c r="U780" s="76"/>
      <c r="V780" s="76"/>
      <c r="W780" s="76"/>
      <c r="X780" s="76"/>
      <c r="Y780" s="76"/>
      <c r="Z780" s="76"/>
      <c r="AA780" s="76"/>
      <c r="AB780" s="76"/>
      <c r="AC780" s="76"/>
      <c r="AD780" s="76"/>
      <c r="AE780" s="76"/>
      <c r="AF780" s="76"/>
      <c r="AG780" s="76"/>
      <c r="AH780" s="76"/>
      <c r="AI780" s="76"/>
      <c r="AJ780" s="76"/>
      <c r="AK780" s="76"/>
      <c r="AL780" s="76"/>
      <c r="AM780" s="76"/>
      <c r="AN780" s="76"/>
      <c r="AO780" s="76"/>
      <c r="AP780" s="76"/>
      <c r="AQ780" s="76"/>
      <c r="AR780" s="76"/>
      <c r="AS780" s="76"/>
      <c r="AT780" s="76"/>
      <c r="AU780" s="76"/>
      <c r="AV780" s="76"/>
      <c r="AW780" s="76"/>
      <c r="AX780" s="76"/>
      <c r="AY780" s="76"/>
      <c r="AZ780" s="76"/>
      <c r="BA780" s="76"/>
      <c r="BB780" s="76"/>
      <c r="BC780" s="76"/>
      <c r="BD780" s="76"/>
      <c r="BE780" s="76"/>
      <c r="BF780" s="76"/>
      <c r="BG780" s="76"/>
      <c r="BH780" s="76"/>
      <c r="BI780" s="76"/>
      <c r="BJ780" s="76"/>
      <c r="BK780" s="76"/>
      <c r="BL780" s="76"/>
      <c r="BM780" s="76"/>
      <c r="BN780" s="76"/>
      <c r="BO780" s="76"/>
      <c r="BP780" s="76"/>
      <c r="BQ780" s="76"/>
      <c r="BR780" s="76"/>
      <c r="BS780" s="76"/>
      <c r="BT780" s="76"/>
      <c r="BU780" s="76"/>
      <c r="BV780" s="76"/>
      <c r="BW780" s="76"/>
      <c r="BX780" s="76"/>
      <c r="BY780" s="76"/>
      <c r="BZ780" s="76"/>
      <c r="CA780" s="76"/>
      <c r="CB780" s="76"/>
      <c r="CC780" s="76"/>
      <c r="CD780" s="76"/>
      <c r="CE780" s="76"/>
      <c r="CF780" s="76"/>
      <c r="CG780" s="76"/>
      <c r="CH780" s="76"/>
      <c r="CI780" s="76"/>
      <c r="CJ780" s="76"/>
      <c r="CK780" s="76"/>
    </row>
    <row r="781" spans="2:89" x14ac:dyDescent="0.35">
      <c r="B781" s="132" t="str">
        <f>B768</f>
        <v>Secondary revenue driver</v>
      </c>
      <c r="D781" t="s">
        <v>478</v>
      </c>
      <c r="E781" s="8" t="str">
        <f t="shared" si="768"/>
        <v>781 SAM-PR-R</v>
      </c>
      <c r="G781" t="s">
        <v>332</v>
      </c>
      <c r="H781" s="12"/>
      <c r="I781" s="60"/>
      <c r="J781" s="60"/>
      <c r="K781" s="15"/>
      <c r="L781" s="15"/>
      <c r="M781" s="15"/>
      <c r="N781" s="15"/>
      <c r="O781" s="15"/>
      <c r="P781" s="15"/>
      <c r="R781" s="15"/>
      <c r="S781" s="76"/>
      <c r="T781" s="76"/>
      <c r="U781" s="76"/>
      <c r="V781" s="76"/>
      <c r="W781" s="76"/>
      <c r="X781" s="76"/>
      <c r="Y781" s="76"/>
      <c r="Z781" s="76"/>
      <c r="AA781" s="76"/>
      <c r="AB781" s="76"/>
      <c r="AC781" s="76"/>
      <c r="AD781" s="76"/>
      <c r="AE781" s="76"/>
      <c r="AF781" s="76"/>
      <c r="AG781" s="76"/>
      <c r="AH781" s="76"/>
      <c r="AI781" s="76"/>
      <c r="AJ781" s="76"/>
      <c r="AK781" s="76"/>
      <c r="AL781" s="76"/>
      <c r="AM781" s="76"/>
      <c r="AN781" s="76"/>
      <c r="AO781" s="76"/>
      <c r="AP781" s="76"/>
      <c r="AQ781" s="76"/>
      <c r="AR781" s="76"/>
      <c r="AS781" s="76"/>
      <c r="AT781" s="76"/>
      <c r="AU781" s="76"/>
      <c r="AV781" s="76"/>
      <c r="AW781" s="76"/>
      <c r="AX781" s="76"/>
      <c r="AY781" s="76"/>
      <c r="AZ781" s="76"/>
      <c r="BA781" s="76"/>
      <c r="BB781" s="76"/>
      <c r="BC781" s="76"/>
      <c r="BD781" s="76"/>
      <c r="BE781" s="76"/>
      <c r="BF781" s="76"/>
      <c r="BG781" s="76"/>
      <c r="BH781" s="76"/>
      <c r="BI781" s="76"/>
      <c r="BJ781" s="76"/>
      <c r="BK781" s="76"/>
      <c r="BL781" s="76"/>
      <c r="BM781" s="76"/>
      <c r="BN781" s="76"/>
      <c r="BO781" s="76"/>
      <c r="BP781" s="76"/>
      <c r="BQ781" s="76"/>
      <c r="BR781" s="76"/>
      <c r="BS781" s="76"/>
      <c r="BT781" s="76"/>
      <c r="BU781" s="76"/>
      <c r="BV781" s="76"/>
      <c r="BW781" s="76"/>
      <c r="BX781" s="76"/>
      <c r="BY781" s="76"/>
      <c r="BZ781" s="76"/>
      <c r="CA781" s="76"/>
      <c r="CB781" s="76"/>
      <c r="CC781" s="76"/>
      <c r="CD781" s="76"/>
      <c r="CE781" s="76"/>
      <c r="CF781" s="76"/>
      <c r="CG781" s="76"/>
      <c r="CH781" s="76"/>
      <c r="CI781" s="76"/>
      <c r="CJ781" s="76"/>
      <c r="CK781" s="76"/>
    </row>
    <row r="782" spans="2:89" x14ac:dyDescent="0.35">
      <c r="B782" s="8" t="s">
        <v>459</v>
      </c>
      <c r="E782" s="8"/>
      <c r="H782" s="12"/>
      <c r="I782" s="60"/>
      <c r="J782" s="60"/>
      <c r="K782" s="15"/>
      <c r="L782" s="15"/>
      <c r="M782" s="15"/>
      <c r="N782" s="15"/>
      <c r="O782" s="15"/>
      <c r="P782" s="15"/>
      <c r="R782" s="15"/>
      <c r="S782" s="76"/>
      <c r="T782" s="76"/>
      <c r="U782" s="76"/>
      <c r="V782" s="76"/>
      <c r="W782" s="76"/>
      <c r="X782" s="76"/>
      <c r="Y782" s="76"/>
      <c r="Z782" s="76"/>
      <c r="AA782" s="76"/>
      <c r="AB782" s="76"/>
      <c r="AC782" s="76"/>
      <c r="AD782" s="76"/>
      <c r="AE782" s="76"/>
      <c r="AF782" s="76"/>
      <c r="AG782" s="76"/>
      <c r="AH782" s="76"/>
      <c r="AI782" s="76"/>
      <c r="AJ782" s="76"/>
      <c r="AK782" s="76"/>
      <c r="AL782" s="76"/>
      <c r="AM782" s="76"/>
      <c r="AN782" s="76"/>
      <c r="AO782" s="76"/>
      <c r="AP782" s="76"/>
      <c r="AQ782" s="76"/>
      <c r="AR782" s="76"/>
      <c r="AS782" s="76"/>
      <c r="AT782" s="76"/>
      <c r="AU782" s="76"/>
      <c r="AV782" s="76"/>
      <c r="AW782" s="76"/>
      <c r="AX782" s="76"/>
      <c r="AY782" s="76"/>
      <c r="AZ782" s="76"/>
      <c r="BA782" s="76"/>
      <c r="BB782" s="76"/>
      <c r="BC782" s="76"/>
      <c r="BD782" s="76"/>
      <c r="BE782" s="76"/>
      <c r="BF782" s="76"/>
      <c r="BG782" s="76"/>
      <c r="BH782" s="76"/>
      <c r="BI782" s="76"/>
      <c r="BJ782" s="76"/>
      <c r="BK782" s="76"/>
      <c r="BL782" s="76"/>
      <c r="BM782" s="76"/>
      <c r="BN782" s="76"/>
      <c r="BO782" s="76"/>
      <c r="BP782" s="76"/>
      <c r="BQ782" s="76"/>
      <c r="BR782" s="76"/>
      <c r="BS782" s="76"/>
      <c r="BT782" s="76"/>
      <c r="BU782" s="76"/>
      <c r="BV782" s="76"/>
      <c r="BW782" s="76"/>
      <c r="BX782" s="76"/>
      <c r="BY782" s="76"/>
      <c r="BZ782" s="76"/>
      <c r="CA782" s="76"/>
      <c r="CB782" s="76"/>
      <c r="CC782" s="76"/>
      <c r="CD782" s="76"/>
      <c r="CE782" s="76"/>
      <c r="CF782" s="76"/>
      <c r="CG782" s="76"/>
      <c r="CH782" s="76"/>
      <c r="CI782" s="76"/>
      <c r="CJ782" s="76"/>
      <c r="CK782" s="76"/>
    </row>
    <row r="783" spans="2:89" x14ac:dyDescent="0.35">
      <c r="B783" s="8" t="s">
        <v>5</v>
      </c>
      <c r="E783" s="8"/>
      <c r="H783" s="12"/>
      <c r="I783" s="60"/>
      <c r="J783" s="60"/>
      <c r="K783" s="15"/>
      <c r="L783" s="15"/>
      <c r="M783" s="15"/>
      <c r="N783" s="15"/>
      <c r="O783" s="15"/>
      <c r="P783" s="15"/>
      <c r="R783" s="15"/>
      <c r="S783" s="76"/>
      <c r="T783" s="76"/>
      <c r="U783" s="76"/>
      <c r="V783" s="76"/>
      <c r="W783" s="76"/>
      <c r="X783" s="76"/>
      <c r="Y783" s="76"/>
      <c r="Z783" s="76"/>
      <c r="AA783" s="76"/>
      <c r="AB783" s="76"/>
      <c r="AC783" s="76"/>
      <c r="AD783" s="76"/>
      <c r="AE783" s="76"/>
      <c r="AF783" s="76"/>
      <c r="AG783" s="76"/>
      <c r="AH783" s="76"/>
      <c r="AI783" s="76"/>
      <c r="AJ783" s="76"/>
      <c r="AK783" s="76"/>
      <c r="AL783" s="76"/>
      <c r="AM783" s="76"/>
      <c r="AN783" s="76"/>
      <c r="AO783" s="76"/>
      <c r="AP783" s="76"/>
      <c r="AQ783" s="76"/>
      <c r="AR783" s="76"/>
      <c r="AS783" s="76"/>
      <c r="AT783" s="76"/>
      <c r="AU783" s="76"/>
      <c r="AV783" s="76"/>
      <c r="AW783" s="76"/>
      <c r="AX783" s="76"/>
      <c r="AY783" s="76"/>
      <c r="AZ783" s="76"/>
      <c r="BA783" s="76"/>
      <c r="BB783" s="76"/>
      <c r="BC783" s="76"/>
      <c r="BD783" s="76"/>
      <c r="BE783" s="76"/>
      <c r="BF783" s="76"/>
      <c r="BG783" s="76"/>
      <c r="BH783" s="76"/>
      <c r="BI783" s="76"/>
      <c r="BJ783" s="76"/>
      <c r="BK783" s="76"/>
      <c r="BL783" s="76"/>
      <c r="BM783" s="76"/>
      <c r="BN783" s="76"/>
      <c r="BO783" s="76"/>
      <c r="BP783" s="76"/>
      <c r="BQ783" s="76"/>
      <c r="BR783" s="76"/>
      <c r="BS783" s="76"/>
      <c r="BT783" s="76"/>
      <c r="BU783" s="76"/>
      <c r="BV783" s="76"/>
      <c r="BW783" s="76"/>
      <c r="BX783" s="76"/>
      <c r="BY783" s="76"/>
      <c r="BZ783" s="76"/>
      <c r="CA783" s="76"/>
      <c r="CB783" s="76"/>
      <c r="CC783" s="76"/>
      <c r="CD783" s="76"/>
      <c r="CE783" s="76"/>
      <c r="CF783" s="76"/>
      <c r="CG783" s="76"/>
      <c r="CH783" s="76"/>
      <c r="CI783" s="76"/>
      <c r="CJ783" s="76"/>
      <c r="CK783" s="76"/>
    </row>
    <row r="784" spans="2:89" x14ac:dyDescent="0.35">
      <c r="E784" s="8"/>
      <c r="H784" s="12"/>
      <c r="I784" s="60"/>
      <c r="J784" s="60"/>
      <c r="K784" s="15"/>
      <c r="L784" s="15"/>
      <c r="M784" s="15"/>
      <c r="N784" s="15"/>
      <c r="O784" s="15"/>
      <c r="P784" s="15"/>
      <c r="R784" s="15"/>
      <c r="S784" s="76"/>
      <c r="T784" s="76"/>
      <c r="U784" s="76"/>
      <c r="V784" s="76"/>
      <c r="W784" s="76"/>
      <c r="X784" s="76"/>
      <c r="Y784" s="76"/>
      <c r="Z784" s="76"/>
      <c r="AA784" s="76"/>
      <c r="AB784" s="76"/>
      <c r="AC784" s="76"/>
      <c r="AD784" s="76"/>
      <c r="AE784" s="76"/>
      <c r="AF784" s="76"/>
      <c r="AG784" s="76"/>
      <c r="AH784" s="76"/>
      <c r="AI784" s="76"/>
      <c r="AJ784" s="76"/>
      <c r="AK784" s="76"/>
      <c r="AL784" s="76"/>
      <c r="AM784" s="76"/>
      <c r="AN784" s="76"/>
      <c r="AO784" s="76"/>
      <c r="AP784" s="76"/>
      <c r="AQ784" s="76"/>
      <c r="AR784" s="76"/>
      <c r="AS784" s="76"/>
      <c r="AT784" s="76"/>
      <c r="AU784" s="76"/>
      <c r="AV784" s="76"/>
      <c r="AW784" s="76"/>
      <c r="AX784" s="76"/>
      <c r="AY784" s="76"/>
      <c r="AZ784" s="76"/>
      <c r="BA784" s="76"/>
      <c r="BB784" s="76"/>
      <c r="BC784" s="76"/>
      <c r="BD784" s="76"/>
      <c r="BE784" s="76"/>
      <c r="BF784" s="76"/>
      <c r="BG784" s="76"/>
      <c r="BH784" s="76"/>
      <c r="BI784" s="76"/>
      <c r="BJ784" s="76"/>
      <c r="BK784" s="76"/>
      <c r="BL784" s="76"/>
      <c r="BM784" s="76"/>
      <c r="BN784" s="76"/>
      <c r="BO784" s="76"/>
      <c r="BP784" s="76"/>
      <c r="BQ784" s="76"/>
      <c r="BR784" s="76"/>
      <c r="BS784" s="76"/>
      <c r="BT784" s="76"/>
      <c r="BU784" s="76"/>
      <c r="BV784" s="76"/>
      <c r="BW784" s="76"/>
      <c r="BX784" s="76"/>
      <c r="BY784" s="76"/>
      <c r="BZ784" s="76"/>
      <c r="CA784" s="76"/>
      <c r="CB784" s="76"/>
      <c r="CC784" s="76"/>
      <c r="CD784" s="76"/>
      <c r="CE784" s="76"/>
      <c r="CF784" s="76"/>
      <c r="CG784" s="76"/>
      <c r="CH784" s="76"/>
      <c r="CI784" s="76"/>
      <c r="CJ784" s="76"/>
      <c r="CK784" s="76"/>
    </row>
    <row r="785" spans="2:89" x14ac:dyDescent="0.35">
      <c r="E785" s="8"/>
      <c r="H785" s="12"/>
      <c r="I785" s="60"/>
      <c r="J785" s="60"/>
      <c r="K785" s="15"/>
      <c r="L785" s="15"/>
      <c r="M785" s="15"/>
      <c r="N785" s="15"/>
      <c r="O785" s="15"/>
      <c r="P785" s="15"/>
      <c r="R785" s="15"/>
      <c r="S785" s="76"/>
      <c r="T785" s="76"/>
      <c r="U785" s="76"/>
      <c r="V785" s="76"/>
      <c r="W785" s="76"/>
      <c r="X785" s="76"/>
      <c r="Y785" s="76"/>
      <c r="Z785" s="76"/>
      <c r="AA785" s="76"/>
      <c r="AB785" s="76"/>
      <c r="AC785" s="76"/>
      <c r="AD785" s="76"/>
      <c r="AE785" s="76"/>
      <c r="AF785" s="76"/>
      <c r="AG785" s="76"/>
      <c r="AH785" s="76"/>
      <c r="AI785" s="76"/>
      <c r="AJ785" s="76"/>
      <c r="AK785" s="76"/>
      <c r="AL785" s="76"/>
      <c r="AM785" s="76"/>
      <c r="AN785" s="76"/>
      <c r="AO785" s="76"/>
      <c r="AP785" s="76"/>
      <c r="AQ785" s="76"/>
      <c r="AR785" s="76"/>
      <c r="AS785" s="76"/>
      <c r="AT785" s="76"/>
      <c r="AU785" s="76"/>
      <c r="AV785" s="76"/>
      <c r="AW785" s="76"/>
      <c r="AX785" s="76"/>
      <c r="AY785" s="76"/>
      <c r="AZ785" s="76"/>
      <c r="BA785" s="76"/>
      <c r="BB785" s="76"/>
      <c r="BC785" s="76"/>
      <c r="BD785" s="76"/>
      <c r="BE785" s="76"/>
      <c r="BF785" s="76"/>
      <c r="BG785" s="76"/>
      <c r="BH785" s="76"/>
      <c r="BI785" s="76"/>
      <c r="BJ785" s="76"/>
      <c r="BK785" s="76"/>
      <c r="BL785" s="76"/>
      <c r="BM785" s="76"/>
      <c r="BN785" s="76"/>
      <c r="BO785" s="76"/>
      <c r="BP785" s="76"/>
      <c r="BQ785" s="76"/>
      <c r="BR785" s="76"/>
      <c r="BS785" s="76"/>
      <c r="BT785" s="76"/>
      <c r="BU785" s="76"/>
      <c r="BV785" s="76"/>
      <c r="BW785" s="76"/>
      <c r="BX785" s="76"/>
      <c r="BY785" s="76"/>
      <c r="BZ785" s="76"/>
      <c r="CA785" s="76"/>
      <c r="CB785" s="76"/>
      <c r="CC785" s="76"/>
      <c r="CD785" s="76"/>
      <c r="CE785" s="76"/>
      <c r="CF785" s="76"/>
      <c r="CG785" s="76"/>
      <c r="CH785" s="76"/>
      <c r="CI785" s="76"/>
      <c r="CJ785" s="76"/>
      <c r="CK785" s="76"/>
    </row>
    <row r="786" spans="2:89" x14ac:dyDescent="0.35">
      <c r="B786" s="132"/>
      <c r="E786" s="8"/>
      <c r="H786" s="31"/>
      <c r="I786" s="73"/>
      <c r="J786" s="73"/>
      <c r="K786" s="39"/>
      <c r="L786" s="39"/>
      <c r="M786" s="39"/>
      <c r="N786" s="39"/>
      <c r="O786" s="39"/>
      <c r="P786" s="39"/>
      <c r="R786" s="38"/>
      <c r="S786" s="76"/>
      <c r="T786" s="76"/>
      <c r="U786" s="76"/>
      <c r="V786" s="76"/>
      <c r="W786" s="76"/>
      <c r="X786" s="76"/>
      <c r="Y786" s="76"/>
      <c r="Z786" s="76"/>
      <c r="AA786" s="76"/>
      <c r="AB786" s="76"/>
      <c r="AC786" s="76"/>
      <c r="AD786" s="76"/>
      <c r="AE786" s="76"/>
      <c r="AF786" s="76"/>
      <c r="AG786" s="76"/>
      <c r="AH786" s="76"/>
      <c r="AI786" s="76"/>
      <c r="AJ786" s="76"/>
      <c r="AK786" s="76"/>
      <c r="AL786" s="76"/>
      <c r="AM786" s="76"/>
      <c r="AN786" s="76"/>
      <c r="AO786" s="76"/>
      <c r="AP786" s="76"/>
      <c r="AQ786" s="76"/>
      <c r="AR786" s="76"/>
      <c r="AS786" s="76"/>
      <c r="AT786" s="76"/>
      <c r="AU786" s="76"/>
      <c r="AV786" s="76"/>
      <c r="AW786" s="76"/>
      <c r="AX786" s="76"/>
      <c r="AY786" s="76"/>
      <c r="AZ786" s="76"/>
      <c r="BA786" s="76"/>
      <c r="BB786" s="76"/>
      <c r="BC786" s="76"/>
      <c r="BD786" s="76"/>
      <c r="BE786" s="76"/>
      <c r="BF786" s="76"/>
      <c r="BG786" s="76"/>
      <c r="BH786" s="76"/>
      <c r="BI786" s="76"/>
      <c r="BJ786" s="76"/>
      <c r="BK786" s="76"/>
      <c r="BL786" s="76"/>
      <c r="BM786" s="76"/>
      <c r="BN786" s="76"/>
      <c r="BO786" s="76"/>
      <c r="BP786" s="76"/>
      <c r="BQ786" s="76"/>
      <c r="BR786" s="76"/>
      <c r="BS786" s="76"/>
      <c r="BT786" s="76"/>
      <c r="BU786" s="76"/>
      <c r="BV786" s="76"/>
      <c r="BW786" s="76"/>
      <c r="BX786" s="76"/>
      <c r="BY786" s="76"/>
      <c r="BZ786" s="76"/>
      <c r="CA786" s="76"/>
      <c r="CB786" s="76"/>
      <c r="CC786" s="76"/>
      <c r="CD786" s="76"/>
      <c r="CE786" s="76"/>
      <c r="CF786" s="76"/>
      <c r="CG786" s="76"/>
      <c r="CH786" s="76"/>
      <c r="CI786" s="76"/>
      <c r="CJ786" s="76"/>
      <c r="CK786" s="76"/>
    </row>
    <row r="787" spans="2:89" x14ac:dyDescent="0.35">
      <c r="B787" s="171" t="s">
        <v>490</v>
      </c>
      <c r="E787" s="8"/>
      <c r="H787" s="170"/>
      <c r="I787" s="172"/>
      <c r="J787" s="172"/>
      <c r="K787" s="193"/>
      <c r="L787" s="193"/>
      <c r="M787" s="193"/>
      <c r="N787" s="193"/>
      <c r="O787" s="193"/>
      <c r="P787" s="193"/>
      <c r="R787" s="194"/>
      <c r="S787" s="170"/>
      <c r="T787" s="170"/>
      <c r="U787" s="170"/>
      <c r="V787" s="170"/>
      <c r="W787" s="170"/>
      <c r="X787" s="170"/>
      <c r="Y787" s="170"/>
      <c r="Z787" s="170"/>
      <c r="AA787" s="170"/>
      <c r="AB787" s="170"/>
      <c r="AC787" s="170"/>
      <c r="AD787" s="170"/>
      <c r="AE787" s="170"/>
      <c r="AF787" s="170"/>
      <c r="AG787" s="170"/>
      <c r="AH787" s="170"/>
      <c r="AI787" s="170"/>
      <c r="AJ787" s="170"/>
      <c r="AK787" s="170"/>
      <c r="AL787" s="170"/>
      <c r="AM787" s="170"/>
      <c r="AN787" s="170"/>
      <c r="AO787" s="170"/>
      <c r="AP787" s="170"/>
      <c r="AQ787" s="170"/>
      <c r="AR787" s="170"/>
      <c r="AS787" s="170"/>
      <c r="AT787" s="170"/>
      <c r="AU787" s="170"/>
      <c r="AV787" s="170"/>
      <c r="AW787" s="170"/>
      <c r="AX787" s="170"/>
      <c r="AY787" s="170"/>
      <c r="AZ787" s="170"/>
      <c r="BA787" s="170"/>
      <c r="BB787" s="170"/>
      <c r="BC787" s="170"/>
      <c r="BD787" s="170"/>
      <c r="BE787" s="170"/>
      <c r="BF787" s="170"/>
      <c r="BG787" s="170"/>
      <c r="BH787" s="170"/>
      <c r="BI787" s="170"/>
      <c r="BJ787" s="170"/>
      <c r="BK787" s="170"/>
      <c r="BL787" s="170"/>
      <c r="BM787" s="170"/>
      <c r="BN787" s="170"/>
      <c r="BO787" s="170"/>
      <c r="BP787" s="170"/>
      <c r="BQ787" s="170"/>
      <c r="BR787" s="170"/>
      <c r="BS787" s="170"/>
      <c r="BT787" s="170"/>
      <c r="BU787" s="170"/>
      <c r="BV787" s="170"/>
      <c r="BW787" s="170"/>
      <c r="BX787" s="170"/>
      <c r="BY787" s="170"/>
      <c r="BZ787" s="170"/>
      <c r="CA787" s="170"/>
      <c r="CB787" s="170"/>
      <c r="CC787" s="170"/>
      <c r="CD787" s="170"/>
      <c r="CE787" s="170"/>
      <c r="CF787" s="170"/>
      <c r="CG787" s="170"/>
      <c r="CH787" s="170"/>
      <c r="CI787" s="170"/>
      <c r="CJ787" s="170"/>
      <c r="CK787" s="170"/>
    </row>
    <row r="788" spans="2:89" x14ac:dyDescent="0.35">
      <c r="B788" s="171" t="s">
        <v>492</v>
      </c>
      <c r="E788" s="8"/>
      <c r="H788" s="170"/>
      <c r="I788" s="172"/>
      <c r="J788" s="172"/>
      <c r="K788" s="193"/>
      <c r="L788" s="193"/>
      <c r="M788" s="193"/>
      <c r="N788" s="193"/>
      <c r="O788" s="193"/>
      <c r="P788" s="193"/>
      <c r="R788" s="194"/>
      <c r="S788" s="170"/>
      <c r="T788" s="170"/>
      <c r="U788" s="170"/>
      <c r="V788" s="170"/>
      <c r="W788" s="170"/>
      <c r="X788" s="170"/>
      <c r="Y788" s="170"/>
      <c r="Z788" s="170"/>
      <c r="AA788" s="170"/>
      <c r="AB788" s="170"/>
      <c r="AC788" s="170"/>
      <c r="AD788" s="170"/>
      <c r="AE788" s="170"/>
      <c r="AF788" s="170"/>
      <c r="AG788" s="170"/>
      <c r="AH788" s="170"/>
      <c r="AI788" s="170"/>
      <c r="AJ788" s="170"/>
      <c r="AK788" s="170"/>
      <c r="AL788" s="170"/>
      <c r="AM788" s="170"/>
      <c r="AN788" s="170"/>
      <c r="AO788" s="170"/>
      <c r="AP788" s="170"/>
      <c r="AQ788" s="170"/>
      <c r="AR788" s="170"/>
      <c r="AS788" s="170"/>
      <c r="AT788" s="170"/>
      <c r="AU788" s="170"/>
      <c r="AV788" s="170"/>
      <c r="AW788" s="170"/>
      <c r="AX788" s="170"/>
      <c r="AY788" s="170"/>
      <c r="AZ788" s="170"/>
      <c r="BA788" s="170"/>
      <c r="BB788" s="170"/>
      <c r="BC788" s="170"/>
      <c r="BD788" s="170"/>
      <c r="BE788" s="170"/>
      <c r="BF788" s="170"/>
      <c r="BG788" s="170"/>
      <c r="BH788" s="170"/>
      <c r="BI788" s="170"/>
      <c r="BJ788" s="170"/>
      <c r="BK788" s="170"/>
      <c r="BL788" s="170"/>
      <c r="BM788" s="170"/>
      <c r="BN788" s="170"/>
      <c r="BO788" s="170"/>
      <c r="BP788" s="170"/>
      <c r="BQ788" s="170"/>
      <c r="BR788" s="170"/>
      <c r="BS788" s="170"/>
      <c r="BT788" s="170"/>
      <c r="BU788" s="170"/>
      <c r="BV788" s="170"/>
      <c r="BW788" s="170"/>
      <c r="BX788" s="170"/>
      <c r="BY788" s="170"/>
      <c r="BZ788" s="170"/>
      <c r="CA788" s="170"/>
      <c r="CB788" s="170"/>
      <c r="CC788" s="170"/>
      <c r="CD788" s="170"/>
      <c r="CE788" s="170"/>
      <c r="CF788" s="170"/>
      <c r="CG788" s="170"/>
      <c r="CH788" s="170"/>
      <c r="CI788" s="170"/>
      <c r="CJ788" s="170"/>
      <c r="CK788" s="170"/>
    </row>
    <row r="789" spans="2:89" x14ac:dyDescent="0.35">
      <c r="B789" s="171" t="s">
        <v>461</v>
      </c>
      <c r="E789" s="8"/>
      <c r="H789" s="170"/>
      <c r="I789" s="172"/>
      <c r="J789" s="172"/>
      <c r="K789" s="193"/>
      <c r="L789" s="193"/>
      <c r="M789" s="193"/>
      <c r="N789" s="193"/>
      <c r="O789" s="193"/>
      <c r="P789" s="193"/>
      <c r="R789" s="194"/>
      <c r="S789" s="195" t="str">
        <f t="shared" ref="S789:AX789" si="770">S$20</f>
        <v>S$16</v>
      </c>
      <c r="T789" s="195" t="str">
        <f t="shared" si="770"/>
        <v>T$16</v>
      </c>
      <c r="U789" s="195" t="str">
        <f t="shared" si="770"/>
        <v>U$16</v>
      </c>
      <c r="V789" s="195" t="str">
        <f t="shared" si="770"/>
        <v>V$16</v>
      </c>
      <c r="W789" s="195" t="str">
        <f t="shared" si="770"/>
        <v>W$16</v>
      </c>
      <c r="X789" s="195" t="str">
        <f t="shared" si="770"/>
        <v>X$16</v>
      </c>
      <c r="Y789" s="195" t="str">
        <f t="shared" si="770"/>
        <v>Y$16</v>
      </c>
      <c r="Z789" s="195" t="str">
        <f t="shared" si="770"/>
        <v>Z$16</v>
      </c>
      <c r="AA789" s="195" t="str">
        <f t="shared" si="770"/>
        <v>AA$16</v>
      </c>
      <c r="AB789" s="195" t="str">
        <f t="shared" si="770"/>
        <v>AB$16</v>
      </c>
      <c r="AC789" s="195" t="str">
        <f t="shared" si="770"/>
        <v>AC$16</v>
      </c>
      <c r="AD789" s="195" t="str">
        <f t="shared" si="770"/>
        <v>AD$16</v>
      </c>
      <c r="AE789" s="195" t="str">
        <f t="shared" si="770"/>
        <v>AE$16</v>
      </c>
      <c r="AF789" s="195" t="str">
        <f t="shared" si="770"/>
        <v>AF$16</v>
      </c>
      <c r="AG789" s="195" t="str">
        <f t="shared" si="770"/>
        <v>AG$16</v>
      </c>
      <c r="AH789" s="195" t="str">
        <f t="shared" si="770"/>
        <v>AH$16</v>
      </c>
      <c r="AI789" s="195" t="str">
        <f t="shared" si="770"/>
        <v>AI$16</v>
      </c>
      <c r="AJ789" s="195" t="str">
        <f t="shared" si="770"/>
        <v>AJ$16</v>
      </c>
      <c r="AK789" s="195" t="str">
        <f t="shared" si="770"/>
        <v>AK$16</v>
      </c>
      <c r="AL789" s="195" t="str">
        <f t="shared" si="770"/>
        <v>AL$16</v>
      </c>
      <c r="AM789" s="195" t="str">
        <f t="shared" si="770"/>
        <v>AM$16</v>
      </c>
      <c r="AN789" s="195" t="str">
        <f t="shared" si="770"/>
        <v>AN$16</v>
      </c>
      <c r="AO789" s="195" t="str">
        <f t="shared" si="770"/>
        <v>AO$16</v>
      </c>
      <c r="AP789" s="195" t="str">
        <f t="shared" si="770"/>
        <v>AP$16</v>
      </c>
      <c r="AQ789" s="195" t="str">
        <f t="shared" si="770"/>
        <v>AQ$16</v>
      </c>
      <c r="AR789" s="195" t="str">
        <f t="shared" si="770"/>
        <v>AR$16</v>
      </c>
      <c r="AS789" s="195" t="str">
        <f t="shared" si="770"/>
        <v>AS$16</v>
      </c>
      <c r="AT789" s="195" t="str">
        <f t="shared" si="770"/>
        <v>AT$16</v>
      </c>
      <c r="AU789" s="195" t="str">
        <f t="shared" si="770"/>
        <v>AU$16</v>
      </c>
      <c r="AV789" s="195" t="str">
        <f t="shared" si="770"/>
        <v>AV$16</v>
      </c>
      <c r="AW789" s="195" t="str">
        <f t="shared" si="770"/>
        <v>AW$16</v>
      </c>
      <c r="AX789" s="195" t="str">
        <f t="shared" si="770"/>
        <v>AX$16</v>
      </c>
      <c r="AY789" s="195" t="str">
        <f t="shared" ref="AY789:CD789" si="771">AY$20</f>
        <v>AY$16</v>
      </c>
      <c r="AZ789" s="195" t="str">
        <f t="shared" si="771"/>
        <v>AZ$16</v>
      </c>
      <c r="BA789" s="195" t="str">
        <f t="shared" si="771"/>
        <v>BA$16</v>
      </c>
      <c r="BB789" s="195" t="str">
        <f t="shared" si="771"/>
        <v>BB$16</v>
      </c>
      <c r="BC789" s="195" t="str">
        <f t="shared" si="771"/>
        <v>BC$16</v>
      </c>
      <c r="BD789" s="195" t="str">
        <f t="shared" si="771"/>
        <v>BD$16</v>
      </c>
      <c r="BE789" s="195" t="str">
        <f t="shared" si="771"/>
        <v>BE$16</v>
      </c>
      <c r="BF789" s="195" t="str">
        <f t="shared" si="771"/>
        <v>BF$16</v>
      </c>
      <c r="BG789" s="195" t="str">
        <f t="shared" si="771"/>
        <v>BG$16</v>
      </c>
      <c r="BH789" s="195" t="str">
        <f t="shared" si="771"/>
        <v>BH$16</v>
      </c>
      <c r="BI789" s="195" t="str">
        <f t="shared" si="771"/>
        <v>BI$16</v>
      </c>
      <c r="BJ789" s="195" t="str">
        <f t="shared" si="771"/>
        <v>BJ$16</v>
      </c>
      <c r="BK789" s="195" t="str">
        <f t="shared" si="771"/>
        <v>BK$16</v>
      </c>
      <c r="BL789" s="195" t="str">
        <f t="shared" si="771"/>
        <v>BL$16</v>
      </c>
      <c r="BM789" s="195" t="str">
        <f t="shared" si="771"/>
        <v>BM$16</v>
      </c>
      <c r="BN789" s="195" t="str">
        <f t="shared" si="771"/>
        <v>BN$16</v>
      </c>
      <c r="BO789" s="195" t="str">
        <f t="shared" si="771"/>
        <v>BO$16</v>
      </c>
      <c r="BP789" s="195" t="str">
        <f t="shared" si="771"/>
        <v>BP$16</v>
      </c>
      <c r="BQ789" s="195" t="str">
        <f t="shared" si="771"/>
        <v>BQ$16</v>
      </c>
      <c r="BR789" s="195" t="str">
        <f t="shared" si="771"/>
        <v>BR$16</v>
      </c>
      <c r="BS789" s="195" t="str">
        <f t="shared" si="771"/>
        <v>BS$16</v>
      </c>
      <c r="BT789" s="195" t="str">
        <f t="shared" si="771"/>
        <v>BT$16</v>
      </c>
      <c r="BU789" s="195" t="str">
        <f t="shared" si="771"/>
        <v>BU$16</v>
      </c>
      <c r="BV789" s="195" t="str">
        <f t="shared" si="771"/>
        <v>BV$16</v>
      </c>
      <c r="BW789" s="195" t="str">
        <f t="shared" si="771"/>
        <v>BW$16</v>
      </c>
      <c r="BX789" s="195" t="str">
        <f t="shared" si="771"/>
        <v>BX$16</v>
      </c>
      <c r="BY789" s="195" t="str">
        <f t="shared" si="771"/>
        <v>BY$16</v>
      </c>
      <c r="BZ789" s="195" t="str">
        <f t="shared" si="771"/>
        <v>BZ$16</v>
      </c>
      <c r="CA789" s="195" t="str">
        <f t="shared" si="771"/>
        <v>CA$16</v>
      </c>
      <c r="CB789" s="195" t="str">
        <f t="shared" si="771"/>
        <v>CB$16</v>
      </c>
      <c r="CC789" s="195" t="str">
        <f t="shared" si="771"/>
        <v>CC$16</v>
      </c>
      <c r="CD789" s="195" t="str">
        <f t="shared" si="771"/>
        <v>CD$16</v>
      </c>
      <c r="CE789" s="195" t="str">
        <f t="shared" ref="CE789:CK789" si="772">CE$20</f>
        <v>CE$16</v>
      </c>
      <c r="CF789" s="195" t="str">
        <f t="shared" si="772"/>
        <v>CF$16</v>
      </c>
      <c r="CG789" s="195" t="str">
        <f t="shared" si="772"/>
        <v>CG$16</v>
      </c>
      <c r="CH789" s="195" t="str">
        <f t="shared" si="772"/>
        <v>CH$16</v>
      </c>
      <c r="CI789" s="195" t="str">
        <f t="shared" si="772"/>
        <v>CI$16</v>
      </c>
      <c r="CJ789" s="195" t="str">
        <f t="shared" si="772"/>
        <v>CJ$16</v>
      </c>
      <c r="CK789" s="195" t="str">
        <f t="shared" si="772"/>
        <v>CK$16</v>
      </c>
    </row>
    <row r="790" spans="2:89" x14ac:dyDescent="0.35">
      <c r="B790" s="171" t="s">
        <v>462</v>
      </c>
      <c r="E790" s="8"/>
      <c r="H790" s="196"/>
      <c r="I790" s="197"/>
      <c r="J790" s="197"/>
      <c r="K790" s="198"/>
      <c r="L790" s="198"/>
      <c r="M790" s="198"/>
      <c r="N790" s="198"/>
      <c r="O790" s="198"/>
      <c r="P790" s="198"/>
      <c r="R790" s="198"/>
      <c r="S790" s="195" t="str">
        <f t="shared" ref="S790:AX790" si="773">S$21</f>
        <v>S$17</v>
      </c>
      <c r="T790" s="195" t="str">
        <f t="shared" si="773"/>
        <v>T$17</v>
      </c>
      <c r="U790" s="195" t="str">
        <f t="shared" si="773"/>
        <v>U$17</v>
      </c>
      <c r="V790" s="195" t="str">
        <f t="shared" si="773"/>
        <v>V$17</v>
      </c>
      <c r="W790" s="195" t="str">
        <f t="shared" si="773"/>
        <v>W$17</v>
      </c>
      <c r="X790" s="195" t="str">
        <f t="shared" si="773"/>
        <v>X$17</v>
      </c>
      <c r="Y790" s="195" t="str">
        <f t="shared" si="773"/>
        <v>Y$17</v>
      </c>
      <c r="Z790" s="195" t="str">
        <f t="shared" si="773"/>
        <v>Z$17</v>
      </c>
      <c r="AA790" s="195" t="str">
        <f t="shared" si="773"/>
        <v>AA$17</v>
      </c>
      <c r="AB790" s="195" t="str">
        <f t="shared" si="773"/>
        <v>AB$17</v>
      </c>
      <c r="AC790" s="195" t="str">
        <f t="shared" si="773"/>
        <v>AC$17</v>
      </c>
      <c r="AD790" s="195" t="str">
        <f t="shared" si="773"/>
        <v>AD$17</v>
      </c>
      <c r="AE790" s="195" t="str">
        <f t="shared" si="773"/>
        <v>AE$17</v>
      </c>
      <c r="AF790" s="195" t="str">
        <f t="shared" si="773"/>
        <v>AF$17</v>
      </c>
      <c r="AG790" s="195" t="str">
        <f t="shared" si="773"/>
        <v>AG$17</v>
      </c>
      <c r="AH790" s="195" t="str">
        <f t="shared" si="773"/>
        <v>AH$17</v>
      </c>
      <c r="AI790" s="195" t="str">
        <f t="shared" si="773"/>
        <v>AI$17</v>
      </c>
      <c r="AJ790" s="195" t="str">
        <f t="shared" si="773"/>
        <v>AJ$17</v>
      </c>
      <c r="AK790" s="195" t="str">
        <f t="shared" si="773"/>
        <v>AK$17</v>
      </c>
      <c r="AL790" s="195" t="str">
        <f t="shared" si="773"/>
        <v>AL$17</v>
      </c>
      <c r="AM790" s="195" t="str">
        <f t="shared" si="773"/>
        <v>AM$17</v>
      </c>
      <c r="AN790" s="195" t="str">
        <f t="shared" si="773"/>
        <v>AN$17</v>
      </c>
      <c r="AO790" s="195" t="str">
        <f t="shared" si="773"/>
        <v>AO$17</v>
      </c>
      <c r="AP790" s="195" t="str">
        <f t="shared" si="773"/>
        <v>AP$17</v>
      </c>
      <c r="AQ790" s="195" t="str">
        <f t="shared" si="773"/>
        <v>AQ$17</v>
      </c>
      <c r="AR790" s="195" t="str">
        <f t="shared" si="773"/>
        <v>AR$17</v>
      </c>
      <c r="AS790" s="195" t="str">
        <f t="shared" si="773"/>
        <v>AS$17</v>
      </c>
      <c r="AT790" s="195" t="str">
        <f t="shared" si="773"/>
        <v>AT$17</v>
      </c>
      <c r="AU790" s="195" t="str">
        <f t="shared" si="773"/>
        <v>AU$17</v>
      </c>
      <c r="AV790" s="195" t="str">
        <f t="shared" si="773"/>
        <v>AV$17</v>
      </c>
      <c r="AW790" s="195" t="str">
        <f t="shared" si="773"/>
        <v>AW$17</v>
      </c>
      <c r="AX790" s="195" t="str">
        <f t="shared" si="773"/>
        <v>AX$17</v>
      </c>
      <c r="AY790" s="195" t="str">
        <f t="shared" ref="AY790:CD790" si="774">AY$21</f>
        <v>AY$17</v>
      </c>
      <c r="AZ790" s="195" t="str">
        <f t="shared" si="774"/>
        <v>AZ$17</v>
      </c>
      <c r="BA790" s="195" t="str">
        <f t="shared" si="774"/>
        <v>BA$17</v>
      </c>
      <c r="BB790" s="195" t="str">
        <f t="shared" si="774"/>
        <v>BB$17</v>
      </c>
      <c r="BC790" s="195" t="str">
        <f t="shared" si="774"/>
        <v>BC$17</v>
      </c>
      <c r="BD790" s="195" t="str">
        <f t="shared" si="774"/>
        <v>BD$17</v>
      </c>
      <c r="BE790" s="195" t="str">
        <f t="shared" si="774"/>
        <v>BE$17</v>
      </c>
      <c r="BF790" s="195" t="str">
        <f t="shared" si="774"/>
        <v>BF$17</v>
      </c>
      <c r="BG790" s="195" t="str">
        <f t="shared" si="774"/>
        <v>BG$17</v>
      </c>
      <c r="BH790" s="195" t="str">
        <f t="shared" si="774"/>
        <v>BH$17</v>
      </c>
      <c r="BI790" s="195" t="str">
        <f t="shared" si="774"/>
        <v>BI$17</v>
      </c>
      <c r="BJ790" s="195" t="str">
        <f t="shared" si="774"/>
        <v>BJ$17</v>
      </c>
      <c r="BK790" s="195" t="str">
        <f t="shared" si="774"/>
        <v>BK$17</v>
      </c>
      <c r="BL790" s="195" t="str">
        <f t="shared" si="774"/>
        <v>BL$17</v>
      </c>
      <c r="BM790" s="195" t="str">
        <f t="shared" si="774"/>
        <v>BM$17</v>
      </c>
      <c r="BN790" s="195" t="str">
        <f t="shared" si="774"/>
        <v>BN$17</v>
      </c>
      <c r="BO790" s="195" t="str">
        <f t="shared" si="774"/>
        <v>BO$17</v>
      </c>
      <c r="BP790" s="195" t="str">
        <f t="shared" si="774"/>
        <v>BP$17</v>
      </c>
      <c r="BQ790" s="195" t="str">
        <f t="shared" si="774"/>
        <v>BQ$17</v>
      </c>
      <c r="BR790" s="195" t="str">
        <f t="shared" si="774"/>
        <v>BR$17</v>
      </c>
      <c r="BS790" s="195" t="str">
        <f t="shared" si="774"/>
        <v>BS$17</v>
      </c>
      <c r="BT790" s="195" t="str">
        <f t="shared" si="774"/>
        <v>BT$17</v>
      </c>
      <c r="BU790" s="195" t="str">
        <f t="shared" si="774"/>
        <v>BU$17</v>
      </c>
      <c r="BV790" s="195" t="str">
        <f t="shared" si="774"/>
        <v>BV$17</v>
      </c>
      <c r="BW790" s="195" t="str">
        <f t="shared" si="774"/>
        <v>BW$17</v>
      </c>
      <c r="BX790" s="195" t="str">
        <f t="shared" si="774"/>
        <v>BX$17</v>
      </c>
      <c r="BY790" s="195" t="str">
        <f t="shared" si="774"/>
        <v>BY$17</v>
      </c>
      <c r="BZ790" s="195" t="str">
        <f t="shared" si="774"/>
        <v>BZ$17</v>
      </c>
      <c r="CA790" s="195" t="str">
        <f t="shared" si="774"/>
        <v>CA$17</v>
      </c>
      <c r="CB790" s="195" t="str">
        <f t="shared" si="774"/>
        <v>CB$17</v>
      </c>
      <c r="CC790" s="195" t="str">
        <f t="shared" si="774"/>
        <v>CC$17</v>
      </c>
      <c r="CD790" s="195" t="str">
        <f t="shared" si="774"/>
        <v>CD$17</v>
      </c>
      <c r="CE790" s="195" t="str">
        <f t="shared" ref="CE790:CK790" si="775">CE$21</f>
        <v>CE$17</v>
      </c>
      <c r="CF790" s="195" t="str">
        <f t="shared" si="775"/>
        <v>CF$17</v>
      </c>
      <c r="CG790" s="195" t="str">
        <f t="shared" si="775"/>
        <v>CG$17</v>
      </c>
      <c r="CH790" s="195" t="str">
        <f t="shared" si="775"/>
        <v>CH$17</v>
      </c>
      <c r="CI790" s="195" t="str">
        <f t="shared" si="775"/>
        <v>CI$17</v>
      </c>
      <c r="CJ790" s="195" t="str">
        <f t="shared" si="775"/>
        <v>CJ$17</v>
      </c>
      <c r="CK790" s="195" t="str">
        <f t="shared" si="775"/>
        <v>CK$17</v>
      </c>
    </row>
    <row r="791" spans="2:89" x14ac:dyDescent="0.35">
      <c r="B791" s="171" t="s">
        <v>491</v>
      </c>
      <c r="E791" s="8"/>
      <c r="H791" s="196"/>
      <c r="I791" s="197"/>
      <c r="J791" s="197"/>
      <c r="K791" s="198"/>
      <c r="L791" s="198"/>
      <c r="M791" s="198"/>
      <c r="N791" s="198"/>
      <c r="O791" s="198"/>
      <c r="P791" s="198"/>
      <c r="R791" s="198"/>
      <c r="S791" s="186"/>
      <c r="T791" s="186"/>
      <c r="U791" s="186"/>
      <c r="V791" s="186"/>
      <c r="W791" s="186"/>
      <c r="X791" s="186"/>
      <c r="Y791" s="186"/>
      <c r="Z791" s="186"/>
      <c r="AA791" s="186"/>
      <c r="AB791" s="186"/>
      <c r="AC791" s="186"/>
      <c r="AD791" s="186"/>
      <c r="AE791" s="186"/>
      <c r="AF791" s="186"/>
      <c r="AG791" s="186"/>
      <c r="AH791" s="186"/>
      <c r="AI791" s="186"/>
      <c r="AJ791" s="186"/>
      <c r="AK791" s="186"/>
      <c r="AL791" s="186"/>
      <c r="AM791" s="186"/>
      <c r="AN791" s="186"/>
      <c r="AO791" s="186"/>
      <c r="AP791" s="186"/>
      <c r="AQ791" s="186"/>
      <c r="AR791" s="186"/>
      <c r="AS791" s="186"/>
      <c r="AT791" s="186"/>
      <c r="AU791" s="186"/>
      <c r="AV791" s="186"/>
      <c r="AW791" s="186"/>
      <c r="AX791" s="186"/>
      <c r="AY791" s="186"/>
      <c r="AZ791" s="186"/>
      <c r="BA791" s="186"/>
      <c r="BB791" s="186"/>
      <c r="BC791" s="186"/>
      <c r="BD791" s="186"/>
      <c r="BE791" s="186"/>
      <c r="BF791" s="186"/>
      <c r="BG791" s="186"/>
      <c r="BH791" s="186"/>
      <c r="BI791" s="186"/>
      <c r="BJ791" s="186"/>
      <c r="BK791" s="186"/>
      <c r="BL791" s="186"/>
      <c r="BM791" s="186"/>
      <c r="BN791" s="186"/>
      <c r="BO791" s="186"/>
      <c r="BP791" s="186"/>
      <c r="BQ791" s="186"/>
      <c r="BR791" s="186"/>
      <c r="BS791" s="186"/>
      <c r="BT791" s="186"/>
      <c r="BU791" s="186"/>
      <c r="BV791" s="186"/>
      <c r="BW791" s="186"/>
      <c r="BX791" s="186"/>
      <c r="BY791" s="186"/>
      <c r="BZ791" s="186"/>
      <c r="CA791" s="186"/>
      <c r="CB791" s="186"/>
      <c r="CC791" s="186"/>
      <c r="CD791" s="186"/>
      <c r="CE791" s="186"/>
      <c r="CF791" s="186"/>
      <c r="CG791" s="186"/>
      <c r="CH791" s="186"/>
      <c r="CI791" s="186"/>
      <c r="CJ791" s="186"/>
      <c r="CK791" s="186"/>
    </row>
    <row r="792" spans="2:89" x14ac:dyDescent="0.35">
      <c r="B792" s="171" t="s">
        <v>505</v>
      </c>
      <c r="E792" s="8"/>
      <c r="H792" s="196"/>
      <c r="I792" s="197"/>
      <c r="J792" s="197"/>
      <c r="K792" s="198"/>
      <c r="L792" s="198"/>
      <c r="M792" s="198"/>
      <c r="N792" s="198"/>
      <c r="O792" s="198"/>
      <c r="P792" s="198"/>
      <c r="R792" s="198"/>
      <c r="S792" s="186"/>
      <c r="T792" s="186"/>
      <c r="U792" s="186"/>
      <c r="V792" s="186"/>
      <c r="W792" s="186"/>
      <c r="X792" s="186"/>
      <c r="Y792" s="186"/>
      <c r="Z792" s="186"/>
      <c r="AA792" s="186"/>
      <c r="AB792" s="186"/>
      <c r="AC792" s="186"/>
      <c r="AD792" s="186"/>
      <c r="AE792" s="186"/>
      <c r="AF792" s="186"/>
      <c r="AG792" s="186"/>
      <c r="AH792" s="186"/>
      <c r="AI792" s="186"/>
      <c r="AJ792" s="186"/>
      <c r="AK792" s="186"/>
      <c r="AL792" s="186"/>
      <c r="AM792" s="186"/>
      <c r="AN792" s="186"/>
      <c r="AO792" s="186"/>
      <c r="AP792" s="186"/>
      <c r="AQ792" s="186"/>
      <c r="AR792" s="186"/>
      <c r="AS792" s="186"/>
      <c r="AT792" s="186"/>
      <c r="AU792" s="186"/>
      <c r="AV792" s="186"/>
      <c r="AW792" s="186"/>
      <c r="AX792" s="186"/>
      <c r="AY792" s="186"/>
      <c r="AZ792" s="186"/>
      <c r="BA792" s="186"/>
      <c r="BB792" s="186"/>
      <c r="BC792" s="186"/>
      <c r="BD792" s="186"/>
      <c r="BE792" s="186"/>
      <c r="BF792" s="186"/>
      <c r="BG792" s="186"/>
      <c r="BH792" s="186"/>
      <c r="BI792" s="186"/>
      <c r="BJ792" s="186"/>
      <c r="BK792" s="186"/>
      <c r="BL792" s="186"/>
      <c r="BM792" s="186"/>
      <c r="BN792" s="186"/>
      <c r="BO792" s="186"/>
      <c r="BP792" s="186"/>
      <c r="BQ792" s="186"/>
      <c r="BR792" s="186"/>
      <c r="BS792" s="186"/>
      <c r="BT792" s="186"/>
      <c r="BU792" s="186"/>
      <c r="BV792" s="186"/>
      <c r="BW792" s="186"/>
      <c r="BX792" s="186"/>
      <c r="BY792" s="186"/>
      <c r="BZ792" s="186"/>
      <c r="CA792" s="186"/>
      <c r="CB792" s="186"/>
      <c r="CC792" s="186"/>
      <c r="CD792" s="186"/>
      <c r="CE792" s="186"/>
      <c r="CF792" s="186"/>
      <c r="CG792" s="186"/>
      <c r="CH792" s="186"/>
      <c r="CI792" s="186"/>
      <c r="CJ792" s="186"/>
      <c r="CK792" s="186"/>
    </row>
    <row r="793" spans="2:89" x14ac:dyDescent="0.35">
      <c r="B793" s="171" t="s">
        <v>463</v>
      </c>
      <c r="E793" s="8"/>
      <c r="H793" s="196"/>
      <c r="I793" s="197"/>
      <c r="J793" s="197"/>
      <c r="K793" s="198"/>
      <c r="L793" s="198"/>
      <c r="M793" s="198"/>
      <c r="N793" s="198"/>
      <c r="O793" s="198"/>
      <c r="P793" s="198"/>
      <c r="R793" s="198"/>
      <c r="S793" s="186" t="str">
        <f t="shared" ref="S793:AX793" si="776">S$22</f>
        <v>S$18</v>
      </c>
      <c r="T793" s="186" t="str">
        <f t="shared" si="776"/>
        <v>T$18</v>
      </c>
      <c r="U793" s="186" t="str">
        <f t="shared" si="776"/>
        <v>U$18</v>
      </c>
      <c r="V793" s="186" t="str">
        <f t="shared" si="776"/>
        <v>V$18</v>
      </c>
      <c r="W793" s="186" t="str">
        <f t="shared" si="776"/>
        <v>W$18</v>
      </c>
      <c r="X793" s="186" t="str">
        <f t="shared" si="776"/>
        <v>X$18</v>
      </c>
      <c r="Y793" s="186" t="str">
        <f t="shared" si="776"/>
        <v>Y$18</v>
      </c>
      <c r="Z793" s="186" t="str">
        <f t="shared" si="776"/>
        <v>Z$18</v>
      </c>
      <c r="AA793" s="186" t="str">
        <f t="shared" si="776"/>
        <v>AA$18</v>
      </c>
      <c r="AB793" s="186" t="str">
        <f t="shared" si="776"/>
        <v>AB$18</v>
      </c>
      <c r="AC793" s="186" t="str">
        <f t="shared" si="776"/>
        <v>AC$18</v>
      </c>
      <c r="AD793" s="186" t="str">
        <f t="shared" si="776"/>
        <v>AD$18</v>
      </c>
      <c r="AE793" s="186" t="str">
        <f t="shared" si="776"/>
        <v>AE$18</v>
      </c>
      <c r="AF793" s="186" t="str">
        <f t="shared" si="776"/>
        <v>AF$18</v>
      </c>
      <c r="AG793" s="186" t="str">
        <f t="shared" si="776"/>
        <v>AG$18</v>
      </c>
      <c r="AH793" s="186" t="str">
        <f t="shared" si="776"/>
        <v>AH$18</v>
      </c>
      <c r="AI793" s="186" t="str">
        <f t="shared" si="776"/>
        <v>AI$18</v>
      </c>
      <c r="AJ793" s="186" t="str">
        <f t="shared" si="776"/>
        <v>AJ$18</v>
      </c>
      <c r="AK793" s="186" t="str">
        <f t="shared" si="776"/>
        <v>AK$18</v>
      </c>
      <c r="AL793" s="186" t="str">
        <f t="shared" si="776"/>
        <v>AL$18</v>
      </c>
      <c r="AM793" s="186" t="str">
        <f t="shared" si="776"/>
        <v>AM$18</v>
      </c>
      <c r="AN793" s="186" t="str">
        <f t="shared" si="776"/>
        <v>AN$18</v>
      </c>
      <c r="AO793" s="186" t="str">
        <f t="shared" si="776"/>
        <v>AO$18</v>
      </c>
      <c r="AP793" s="186" t="str">
        <f t="shared" si="776"/>
        <v>AP$18</v>
      </c>
      <c r="AQ793" s="186" t="str">
        <f t="shared" si="776"/>
        <v>AQ$18</v>
      </c>
      <c r="AR793" s="186" t="str">
        <f t="shared" si="776"/>
        <v>AR$18</v>
      </c>
      <c r="AS793" s="186" t="str">
        <f t="shared" si="776"/>
        <v>AS$18</v>
      </c>
      <c r="AT793" s="186" t="str">
        <f t="shared" si="776"/>
        <v>AT$18</v>
      </c>
      <c r="AU793" s="186" t="str">
        <f t="shared" si="776"/>
        <v>AU$18</v>
      </c>
      <c r="AV793" s="186" t="str">
        <f t="shared" si="776"/>
        <v>AV$18</v>
      </c>
      <c r="AW793" s="186" t="str">
        <f t="shared" si="776"/>
        <v>AW$18</v>
      </c>
      <c r="AX793" s="186" t="str">
        <f t="shared" si="776"/>
        <v>AX$18</v>
      </c>
      <c r="AY793" s="186" t="str">
        <f t="shared" ref="AY793:CD793" si="777">AY$22</f>
        <v>AY$18</v>
      </c>
      <c r="AZ793" s="186" t="str">
        <f t="shared" si="777"/>
        <v>AZ$18</v>
      </c>
      <c r="BA793" s="186" t="str">
        <f t="shared" si="777"/>
        <v>BA$18</v>
      </c>
      <c r="BB793" s="186" t="str">
        <f t="shared" si="777"/>
        <v>BB$18</v>
      </c>
      <c r="BC793" s="186" t="str">
        <f t="shared" si="777"/>
        <v>BC$18</v>
      </c>
      <c r="BD793" s="186" t="str">
        <f t="shared" si="777"/>
        <v>BD$18</v>
      </c>
      <c r="BE793" s="186" t="str">
        <f t="shared" si="777"/>
        <v>BE$18</v>
      </c>
      <c r="BF793" s="186" t="str">
        <f t="shared" si="777"/>
        <v>BF$18</v>
      </c>
      <c r="BG793" s="186" t="str">
        <f t="shared" si="777"/>
        <v>BG$18</v>
      </c>
      <c r="BH793" s="186" t="str">
        <f t="shared" si="777"/>
        <v>BH$18</v>
      </c>
      <c r="BI793" s="186" t="str">
        <f t="shared" si="777"/>
        <v>BI$18</v>
      </c>
      <c r="BJ793" s="186" t="str">
        <f t="shared" si="777"/>
        <v>BJ$18</v>
      </c>
      <c r="BK793" s="186" t="str">
        <f t="shared" si="777"/>
        <v>BK$18</v>
      </c>
      <c r="BL793" s="186" t="str">
        <f t="shared" si="777"/>
        <v>BL$18</v>
      </c>
      <c r="BM793" s="186" t="str">
        <f t="shared" si="777"/>
        <v>BM$18</v>
      </c>
      <c r="BN793" s="186" t="str">
        <f t="shared" si="777"/>
        <v>BN$18</v>
      </c>
      <c r="BO793" s="186" t="str">
        <f t="shared" si="777"/>
        <v>BO$18</v>
      </c>
      <c r="BP793" s="186" t="str">
        <f t="shared" si="777"/>
        <v>BP$18</v>
      </c>
      <c r="BQ793" s="186" t="str">
        <f t="shared" si="777"/>
        <v>BQ$18</v>
      </c>
      <c r="BR793" s="186" t="str">
        <f t="shared" si="777"/>
        <v>BR$18</v>
      </c>
      <c r="BS793" s="186" t="str">
        <f t="shared" si="777"/>
        <v>BS$18</v>
      </c>
      <c r="BT793" s="186" t="str">
        <f t="shared" si="777"/>
        <v>BT$18</v>
      </c>
      <c r="BU793" s="186" t="str">
        <f t="shared" si="777"/>
        <v>BU$18</v>
      </c>
      <c r="BV793" s="186" t="str">
        <f t="shared" si="777"/>
        <v>BV$18</v>
      </c>
      <c r="BW793" s="186" t="str">
        <f t="shared" si="777"/>
        <v>BW$18</v>
      </c>
      <c r="BX793" s="186" t="str">
        <f t="shared" si="777"/>
        <v>BX$18</v>
      </c>
      <c r="BY793" s="186" t="str">
        <f t="shared" si="777"/>
        <v>BY$18</v>
      </c>
      <c r="BZ793" s="186" t="str">
        <f t="shared" si="777"/>
        <v>BZ$18</v>
      </c>
      <c r="CA793" s="186" t="str">
        <f t="shared" si="777"/>
        <v>CA$18</v>
      </c>
      <c r="CB793" s="186" t="str">
        <f t="shared" si="777"/>
        <v>CB$18</v>
      </c>
      <c r="CC793" s="186" t="str">
        <f t="shared" si="777"/>
        <v>CC$18</v>
      </c>
      <c r="CD793" s="186" t="str">
        <f t="shared" si="777"/>
        <v>CD$18</v>
      </c>
      <c r="CE793" s="186" t="str">
        <f t="shared" ref="CE793:CK793" si="778">CE$22</f>
        <v>CE$18</v>
      </c>
      <c r="CF793" s="186" t="str">
        <f t="shared" si="778"/>
        <v>CF$18</v>
      </c>
      <c r="CG793" s="186" t="str">
        <f t="shared" si="778"/>
        <v>CG$18</v>
      </c>
      <c r="CH793" s="186" t="str">
        <f t="shared" si="778"/>
        <v>CH$18</v>
      </c>
      <c r="CI793" s="186" t="str">
        <f t="shared" si="778"/>
        <v>CI$18</v>
      </c>
      <c r="CJ793" s="186" t="str">
        <f t="shared" si="778"/>
        <v>CJ$18</v>
      </c>
      <c r="CK793" s="186" t="str">
        <f t="shared" si="778"/>
        <v>CK$18</v>
      </c>
    </row>
    <row r="794" spans="2:89" x14ac:dyDescent="0.35">
      <c r="B794" s="171" t="s">
        <v>464</v>
      </c>
      <c r="E794" s="8"/>
      <c r="H794" s="196"/>
      <c r="I794" s="197"/>
      <c r="J794" s="197"/>
      <c r="K794" s="198"/>
      <c r="L794" s="198"/>
      <c r="M794" s="198"/>
      <c r="N794" s="198"/>
      <c r="O794" s="198"/>
      <c r="P794" s="198"/>
      <c r="R794" s="198"/>
      <c r="S794" s="186" t="str">
        <f t="shared" ref="S794:AX794" si="779">S$23</f>
        <v>S$19</v>
      </c>
      <c r="T794" s="186" t="str">
        <f t="shared" si="779"/>
        <v>T$19</v>
      </c>
      <c r="U794" s="186" t="str">
        <f t="shared" si="779"/>
        <v>U$19</v>
      </c>
      <c r="V794" s="186" t="str">
        <f t="shared" si="779"/>
        <v>V$19</v>
      </c>
      <c r="W794" s="186" t="str">
        <f t="shared" si="779"/>
        <v>W$19</v>
      </c>
      <c r="X794" s="186" t="str">
        <f t="shared" si="779"/>
        <v>X$19</v>
      </c>
      <c r="Y794" s="186" t="str">
        <f t="shared" si="779"/>
        <v>Y$19</v>
      </c>
      <c r="Z794" s="186" t="str">
        <f t="shared" si="779"/>
        <v>Z$19</v>
      </c>
      <c r="AA794" s="186" t="str">
        <f t="shared" si="779"/>
        <v>AA$19</v>
      </c>
      <c r="AB794" s="186" t="str">
        <f t="shared" si="779"/>
        <v>AB$19</v>
      </c>
      <c r="AC794" s="186" t="str">
        <f t="shared" si="779"/>
        <v>AC$19</v>
      </c>
      <c r="AD794" s="186" t="str">
        <f t="shared" si="779"/>
        <v>AD$19</v>
      </c>
      <c r="AE794" s="186" t="str">
        <f t="shared" si="779"/>
        <v>AE$19</v>
      </c>
      <c r="AF794" s="186" t="str">
        <f t="shared" si="779"/>
        <v>AF$19</v>
      </c>
      <c r="AG794" s="186" t="str">
        <f t="shared" si="779"/>
        <v>AG$19</v>
      </c>
      <c r="AH794" s="186" t="str">
        <f t="shared" si="779"/>
        <v>AH$19</v>
      </c>
      <c r="AI794" s="186" t="str">
        <f t="shared" si="779"/>
        <v>AI$19</v>
      </c>
      <c r="AJ794" s="186" t="str">
        <f t="shared" si="779"/>
        <v>AJ$19</v>
      </c>
      <c r="AK794" s="186" t="str">
        <f t="shared" si="779"/>
        <v>AK$19</v>
      </c>
      <c r="AL794" s="186" t="str">
        <f t="shared" si="779"/>
        <v>AL$19</v>
      </c>
      <c r="AM794" s="186" t="str">
        <f t="shared" si="779"/>
        <v>AM$19</v>
      </c>
      <c r="AN794" s="186" t="str">
        <f t="shared" si="779"/>
        <v>AN$19</v>
      </c>
      <c r="AO794" s="186" t="str">
        <f t="shared" si="779"/>
        <v>AO$19</v>
      </c>
      <c r="AP794" s="186" t="str">
        <f t="shared" si="779"/>
        <v>AP$19</v>
      </c>
      <c r="AQ794" s="186" t="str">
        <f t="shared" si="779"/>
        <v>AQ$19</v>
      </c>
      <c r="AR794" s="186" t="str">
        <f t="shared" si="779"/>
        <v>AR$19</v>
      </c>
      <c r="AS794" s="186" t="str">
        <f t="shared" si="779"/>
        <v>AS$19</v>
      </c>
      <c r="AT794" s="186" t="str">
        <f t="shared" si="779"/>
        <v>AT$19</v>
      </c>
      <c r="AU794" s="186" t="str">
        <f t="shared" si="779"/>
        <v>AU$19</v>
      </c>
      <c r="AV794" s="186" t="str">
        <f t="shared" si="779"/>
        <v>AV$19</v>
      </c>
      <c r="AW794" s="186" t="str">
        <f t="shared" si="779"/>
        <v>AW$19</v>
      </c>
      <c r="AX794" s="186" t="str">
        <f t="shared" si="779"/>
        <v>AX$19</v>
      </c>
      <c r="AY794" s="186" t="str">
        <f t="shared" ref="AY794:CD794" si="780">AY$23</f>
        <v>AY$19</v>
      </c>
      <c r="AZ794" s="186" t="str">
        <f t="shared" si="780"/>
        <v>AZ$19</v>
      </c>
      <c r="BA794" s="186" t="str">
        <f t="shared" si="780"/>
        <v>BA$19</v>
      </c>
      <c r="BB794" s="186" t="str">
        <f t="shared" si="780"/>
        <v>BB$19</v>
      </c>
      <c r="BC794" s="186" t="str">
        <f t="shared" si="780"/>
        <v>BC$19</v>
      </c>
      <c r="BD794" s="186" t="str">
        <f t="shared" si="780"/>
        <v>BD$19</v>
      </c>
      <c r="BE794" s="186" t="str">
        <f t="shared" si="780"/>
        <v>BE$19</v>
      </c>
      <c r="BF794" s="186" t="str">
        <f t="shared" si="780"/>
        <v>BF$19</v>
      </c>
      <c r="BG794" s="186" t="str">
        <f t="shared" si="780"/>
        <v>BG$19</v>
      </c>
      <c r="BH794" s="186" t="str">
        <f t="shared" si="780"/>
        <v>BH$19</v>
      </c>
      <c r="BI794" s="186" t="str">
        <f t="shared" si="780"/>
        <v>BI$19</v>
      </c>
      <c r="BJ794" s="186" t="str">
        <f t="shared" si="780"/>
        <v>BJ$19</v>
      </c>
      <c r="BK794" s="186" t="str">
        <f t="shared" si="780"/>
        <v>BK$19</v>
      </c>
      <c r="BL794" s="186" t="str">
        <f t="shared" si="780"/>
        <v>BL$19</v>
      </c>
      <c r="BM794" s="186" t="str">
        <f t="shared" si="780"/>
        <v>BM$19</v>
      </c>
      <c r="BN794" s="186" t="str">
        <f t="shared" si="780"/>
        <v>BN$19</v>
      </c>
      <c r="BO794" s="186" t="str">
        <f t="shared" si="780"/>
        <v>BO$19</v>
      </c>
      <c r="BP794" s="186" t="str">
        <f t="shared" si="780"/>
        <v>BP$19</v>
      </c>
      <c r="BQ794" s="186" t="str">
        <f t="shared" si="780"/>
        <v>BQ$19</v>
      </c>
      <c r="BR794" s="186" t="str">
        <f t="shared" si="780"/>
        <v>BR$19</v>
      </c>
      <c r="BS794" s="186" t="str">
        <f t="shared" si="780"/>
        <v>BS$19</v>
      </c>
      <c r="BT794" s="186" t="str">
        <f t="shared" si="780"/>
        <v>BT$19</v>
      </c>
      <c r="BU794" s="186" t="str">
        <f t="shared" si="780"/>
        <v>BU$19</v>
      </c>
      <c r="BV794" s="186" t="str">
        <f t="shared" si="780"/>
        <v>BV$19</v>
      </c>
      <c r="BW794" s="186" t="str">
        <f t="shared" si="780"/>
        <v>BW$19</v>
      </c>
      <c r="BX794" s="186" t="str">
        <f t="shared" si="780"/>
        <v>BX$19</v>
      </c>
      <c r="BY794" s="186" t="str">
        <f t="shared" si="780"/>
        <v>BY$19</v>
      </c>
      <c r="BZ794" s="186" t="str">
        <f t="shared" si="780"/>
        <v>BZ$19</v>
      </c>
      <c r="CA794" s="186" t="str">
        <f t="shared" si="780"/>
        <v>CA$19</v>
      </c>
      <c r="CB794" s="186" t="str">
        <f t="shared" si="780"/>
        <v>CB$19</v>
      </c>
      <c r="CC794" s="186" t="str">
        <f t="shared" si="780"/>
        <v>CC$19</v>
      </c>
      <c r="CD794" s="186" t="str">
        <f t="shared" si="780"/>
        <v>CD$19</v>
      </c>
      <c r="CE794" s="186" t="str">
        <f t="shared" ref="CE794:CK794" si="781">CE$23</f>
        <v>CE$19</v>
      </c>
      <c r="CF794" s="186" t="str">
        <f t="shared" si="781"/>
        <v>CF$19</v>
      </c>
      <c r="CG794" s="186" t="str">
        <f t="shared" si="781"/>
        <v>CG$19</v>
      </c>
      <c r="CH794" s="186" t="str">
        <f t="shared" si="781"/>
        <v>CH$19</v>
      </c>
      <c r="CI794" s="186" t="str">
        <f t="shared" si="781"/>
        <v>CI$19</v>
      </c>
      <c r="CJ794" s="186" t="str">
        <f t="shared" si="781"/>
        <v>CJ$19</v>
      </c>
      <c r="CK794" s="186" t="str">
        <f t="shared" si="781"/>
        <v>CK$19</v>
      </c>
    </row>
    <row r="795" spans="2:89" x14ac:dyDescent="0.35">
      <c r="B795" s="66" t="s">
        <v>772</v>
      </c>
      <c r="C795" s="31"/>
      <c r="D795" t="s">
        <v>272</v>
      </c>
      <c r="E795" s="8" t="str">
        <f t="shared" ref="E795:E805" si="782">ROW()&amp;" "&amp;D795</f>
        <v>795 GMV-PV</v>
      </c>
      <c r="F795" t="s">
        <v>417</v>
      </c>
      <c r="G795" s="31" t="s">
        <v>81</v>
      </c>
      <c r="H795" s="22"/>
      <c r="I795" s="288"/>
      <c r="J795" s="288"/>
      <c r="K795" s="22"/>
      <c r="L795" s="22"/>
      <c r="M795" s="22"/>
      <c r="N795" s="22"/>
      <c r="O795" s="22"/>
      <c r="P795" s="22"/>
      <c r="R795" s="66"/>
      <c r="S795" s="289"/>
      <c r="T795" s="289"/>
      <c r="U795" s="289"/>
      <c r="V795" s="289"/>
      <c r="W795" s="289"/>
      <c r="X795" s="289"/>
      <c r="Y795" s="289"/>
      <c r="Z795" s="289"/>
      <c r="AA795" s="289"/>
      <c r="AB795" s="289"/>
      <c r="AC795" s="289"/>
      <c r="AD795" s="289"/>
      <c r="AE795" s="289"/>
      <c r="AF795" s="289"/>
      <c r="AG795" s="289"/>
      <c r="AH795" s="289"/>
      <c r="AI795" s="289"/>
      <c r="AJ795" s="289"/>
      <c r="AK795" s="289"/>
      <c r="AL795" s="289"/>
      <c r="AM795" s="289"/>
      <c r="AN795" s="289"/>
      <c r="AO795" s="289"/>
      <c r="AP795" s="289"/>
      <c r="AQ795" s="289"/>
      <c r="AR795" s="289"/>
      <c r="AS795" s="289"/>
      <c r="AT795" s="289"/>
      <c r="AU795" s="289"/>
      <c r="AV795" s="289"/>
      <c r="AW795" s="289"/>
      <c r="AX795" s="289"/>
      <c r="AY795" s="289"/>
      <c r="AZ795" s="289"/>
      <c r="BA795" s="289"/>
      <c r="BB795" s="289"/>
      <c r="BC795" s="289"/>
      <c r="BD795" s="289"/>
      <c r="BE795" s="289"/>
      <c r="BF795" s="289"/>
      <c r="BG795" s="289"/>
      <c r="BH795" s="289"/>
      <c r="BI795" s="289"/>
      <c r="BJ795" s="289"/>
      <c r="BK795" s="289"/>
      <c r="BL795" s="289"/>
      <c r="BM795" s="289"/>
      <c r="BN795" s="289"/>
      <c r="BO795" s="289"/>
      <c r="BP795" s="289"/>
      <c r="BQ795" s="289"/>
      <c r="BR795" s="289"/>
      <c r="BS795" s="289"/>
      <c r="BT795" s="289"/>
      <c r="BU795" s="289"/>
      <c r="BV795" s="289"/>
      <c r="BW795" s="289"/>
      <c r="BX795" s="289"/>
      <c r="BY795" s="289"/>
      <c r="BZ795" s="289"/>
      <c r="CA795" s="289"/>
      <c r="CB795" s="289"/>
      <c r="CC795" s="289"/>
      <c r="CD795" s="289"/>
      <c r="CE795" s="289"/>
      <c r="CF795" s="289"/>
      <c r="CG795" s="289"/>
      <c r="CH795" s="289"/>
      <c r="CI795" s="289"/>
      <c r="CJ795" s="289"/>
      <c r="CK795" s="289"/>
    </row>
    <row r="796" spans="2:89" x14ac:dyDescent="0.35">
      <c r="B796" s="141" t="str">
        <f>"# of "&amp;B803&amp;"s"</f>
        <v># of units</v>
      </c>
      <c r="D796" t="s">
        <v>272</v>
      </c>
      <c r="E796" s="8" t="str">
        <f t="shared" si="782"/>
        <v>796 GMV-PV</v>
      </c>
      <c r="G796" t="s">
        <v>332</v>
      </c>
      <c r="H796" s="12"/>
      <c r="I796" s="60"/>
      <c r="J796" s="60"/>
      <c r="K796" s="15"/>
      <c r="L796" s="15"/>
      <c r="M796" s="15"/>
      <c r="N796" s="15"/>
      <c r="O796" s="15"/>
      <c r="P796" s="15"/>
      <c r="R796" s="15"/>
      <c r="S796" s="76" t="str">
        <f t="shared" ref="S796" si="783">S790</f>
        <v>S$17</v>
      </c>
      <c r="T796" s="76" t="str">
        <f t="shared" ref="T796:CE796" si="784">T790</f>
        <v>T$17</v>
      </c>
      <c r="U796" s="76" t="str">
        <f t="shared" si="784"/>
        <v>U$17</v>
      </c>
      <c r="V796" s="76" t="str">
        <f t="shared" si="784"/>
        <v>V$17</v>
      </c>
      <c r="W796" s="76" t="str">
        <f t="shared" si="784"/>
        <v>W$17</v>
      </c>
      <c r="X796" s="76" t="str">
        <f t="shared" si="784"/>
        <v>X$17</v>
      </c>
      <c r="Y796" s="76" t="str">
        <f t="shared" si="784"/>
        <v>Y$17</v>
      </c>
      <c r="Z796" s="76" t="str">
        <f t="shared" si="784"/>
        <v>Z$17</v>
      </c>
      <c r="AA796" s="76" t="str">
        <f t="shared" si="784"/>
        <v>AA$17</v>
      </c>
      <c r="AB796" s="76" t="str">
        <f t="shared" si="784"/>
        <v>AB$17</v>
      </c>
      <c r="AC796" s="76" t="str">
        <f t="shared" si="784"/>
        <v>AC$17</v>
      </c>
      <c r="AD796" s="76" t="str">
        <f t="shared" si="784"/>
        <v>AD$17</v>
      </c>
      <c r="AE796" s="76" t="str">
        <f t="shared" si="784"/>
        <v>AE$17</v>
      </c>
      <c r="AF796" s="76" t="str">
        <f t="shared" si="784"/>
        <v>AF$17</v>
      </c>
      <c r="AG796" s="76" t="str">
        <f t="shared" si="784"/>
        <v>AG$17</v>
      </c>
      <c r="AH796" s="76" t="str">
        <f t="shared" si="784"/>
        <v>AH$17</v>
      </c>
      <c r="AI796" s="76" t="str">
        <f t="shared" si="784"/>
        <v>AI$17</v>
      </c>
      <c r="AJ796" s="76" t="str">
        <f t="shared" si="784"/>
        <v>AJ$17</v>
      </c>
      <c r="AK796" s="76" t="str">
        <f t="shared" si="784"/>
        <v>AK$17</v>
      </c>
      <c r="AL796" s="76" t="str">
        <f t="shared" si="784"/>
        <v>AL$17</v>
      </c>
      <c r="AM796" s="76" t="str">
        <f t="shared" si="784"/>
        <v>AM$17</v>
      </c>
      <c r="AN796" s="76" t="str">
        <f t="shared" si="784"/>
        <v>AN$17</v>
      </c>
      <c r="AO796" s="76" t="str">
        <f t="shared" si="784"/>
        <v>AO$17</v>
      </c>
      <c r="AP796" s="76" t="str">
        <f t="shared" si="784"/>
        <v>AP$17</v>
      </c>
      <c r="AQ796" s="76" t="str">
        <f t="shared" si="784"/>
        <v>AQ$17</v>
      </c>
      <c r="AR796" s="76" t="str">
        <f t="shared" si="784"/>
        <v>AR$17</v>
      </c>
      <c r="AS796" s="76" t="str">
        <f t="shared" si="784"/>
        <v>AS$17</v>
      </c>
      <c r="AT796" s="76" t="str">
        <f t="shared" si="784"/>
        <v>AT$17</v>
      </c>
      <c r="AU796" s="76" t="str">
        <f t="shared" si="784"/>
        <v>AU$17</v>
      </c>
      <c r="AV796" s="76" t="str">
        <f t="shared" si="784"/>
        <v>AV$17</v>
      </c>
      <c r="AW796" s="76" t="str">
        <f t="shared" si="784"/>
        <v>AW$17</v>
      </c>
      <c r="AX796" s="76" t="str">
        <f t="shared" si="784"/>
        <v>AX$17</v>
      </c>
      <c r="AY796" s="76" t="str">
        <f t="shared" si="784"/>
        <v>AY$17</v>
      </c>
      <c r="AZ796" s="76" t="str">
        <f t="shared" si="784"/>
        <v>AZ$17</v>
      </c>
      <c r="BA796" s="76" t="str">
        <f t="shared" si="784"/>
        <v>BA$17</v>
      </c>
      <c r="BB796" s="76" t="str">
        <f t="shared" si="784"/>
        <v>BB$17</v>
      </c>
      <c r="BC796" s="76" t="str">
        <f t="shared" si="784"/>
        <v>BC$17</v>
      </c>
      <c r="BD796" s="76" t="str">
        <f t="shared" si="784"/>
        <v>BD$17</v>
      </c>
      <c r="BE796" s="76" t="str">
        <f t="shared" si="784"/>
        <v>BE$17</v>
      </c>
      <c r="BF796" s="76" t="str">
        <f t="shared" si="784"/>
        <v>BF$17</v>
      </c>
      <c r="BG796" s="76" t="str">
        <f t="shared" si="784"/>
        <v>BG$17</v>
      </c>
      <c r="BH796" s="76" t="str">
        <f t="shared" si="784"/>
        <v>BH$17</v>
      </c>
      <c r="BI796" s="76" t="str">
        <f t="shared" si="784"/>
        <v>BI$17</v>
      </c>
      <c r="BJ796" s="76" t="str">
        <f t="shared" si="784"/>
        <v>BJ$17</v>
      </c>
      <c r="BK796" s="76" t="str">
        <f t="shared" si="784"/>
        <v>BK$17</v>
      </c>
      <c r="BL796" s="76" t="str">
        <f t="shared" si="784"/>
        <v>BL$17</v>
      </c>
      <c r="BM796" s="76" t="str">
        <f t="shared" si="784"/>
        <v>BM$17</v>
      </c>
      <c r="BN796" s="76" t="str">
        <f t="shared" si="784"/>
        <v>BN$17</v>
      </c>
      <c r="BO796" s="76" t="str">
        <f t="shared" si="784"/>
        <v>BO$17</v>
      </c>
      <c r="BP796" s="76" t="str">
        <f t="shared" si="784"/>
        <v>BP$17</v>
      </c>
      <c r="BQ796" s="76" t="str">
        <f t="shared" si="784"/>
        <v>BQ$17</v>
      </c>
      <c r="BR796" s="76" t="str">
        <f t="shared" si="784"/>
        <v>BR$17</v>
      </c>
      <c r="BS796" s="76" t="str">
        <f t="shared" si="784"/>
        <v>BS$17</v>
      </c>
      <c r="BT796" s="76" t="str">
        <f t="shared" si="784"/>
        <v>BT$17</v>
      </c>
      <c r="BU796" s="76" t="str">
        <f t="shared" si="784"/>
        <v>BU$17</v>
      </c>
      <c r="BV796" s="76" t="str">
        <f t="shared" si="784"/>
        <v>BV$17</v>
      </c>
      <c r="BW796" s="76" t="str">
        <f t="shared" si="784"/>
        <v>BW$17</v>
      </c>
      <c r="BX796" s="76" t="str">
        <f t="shared" si="784"/>
        <v>BX$17</v>
      </c>
      <c r="BY796" s="76" t="str">
        <f t="shared" si="784"/>
        <v>BY$17</v>
      </c>
      <c r="BZ796" s="76" t="str">
        <f t="shared" si="784"/>
        <v>BZ$17</v>
      </c>
      <c r="CA796" s="76" t="str">
        <f t="shared" si="784"/>
        <v>CA$17</v>
      </c>
      <c r="CB796" s="76" t="str">
        <f t="shared" si="784"/>
        <v>CB$17</v>
      </c>
      <c r="CC796" s="76" t="str">
        <f t="shared" si="784"/>
        <v>CC$17</v>
      </c>
      <c r="CD796" s="76" t="str">
        <f t="shared" si="784"/>
        <v>CD$17</v>
      </c>
      <c r="CE796" s="76" t="str">
        <f t="shared" si="784"/>
        <v>CE$17</v>
      </c>
      <c r="CF796" s="76" t="str">
        <f t="shared" ref="CF796:CK796" si="785">CF790</f>
        <v>CF$17</v>
      </c>
      <c r="CG796" s="76" t="str">
        <f t="shared" si="785"/>
        <v>CG$17</v>
      </c>
      <c r="CH796" s="76" t="str">
        <f t="shared" si="785"/>
        <v>CH$17</v>
      </c>
      <c r="CI796" s="76" t="str">
        <f t="shared" si="785"/>
        <v>CI$17</v>
      </c>
      <c r="CJ796" s="76" t="str">
        <f t="shared" si="785"/>
        <v>CJ$17</v>
      </c>
      <c r="CK796" s="76" t="str">
        <f t="shared" si="785"/>
        <v>CK$17</v>
      </c>
    </row>
    <row r="797" spans="2:89" x14ac:dyDescent="0.35">
      <c r="B797" s="141" t="str">
        <f>"Avg. "&amp;B803&amp;" value"</f>
        <v>Avg. unit value</v>
      </c>
      <c r="D797" t="s">
        <v>272</v>
      </c>
      <c r="E797" s="8" t="str">
        <f t="shared" si="782"/>
        <v>797 GMV-PV</v>
      </c>
      <c r="G797" t="str">
        <f>E797</f>
        <v>797 GMV-PV</v>
      </c>
      <c r="H797" s="12"/>
      <c r="I797" s="60"/>
      <c r="J797" s="60"/>
      <c r="K797" s="18">
        <v>10</v>
      </c>
      <c r="L797" s="18">
        <v>10</v>
      </c>
      <c r="M797" s="18">
        <v>10</v>
      </c>
      <c r="N797" s="18">
        <v>10</v>
      </c>
      <c r="O797" s="18">
        <v>10</v>
      </c>
      <c r="P797" s="18">
        <v>10</v>
      </c>
      <c r="R797" s="19"/>
      <c r="S797" s="143" cm="1">
        <f t="array" ref="S797">INDEX($K:$P,ROW(),MATCH(S$3,$K$2:$P$2,0))</f>
        <v>10</v>
      </c>
      <c r="T797" s="143" cm="1">
        <f t="array" ref="T797">INDEX($K:$P,ROW(),MATCH(T$3,$K$2:$P$2,0))</f>
        <v>10</v>
      </c>
      <c r="U797" s="143" cm="1">
        <f t="array" ref="U797">INDEX($K:$P,ROW(),MATCH(U$3,$K$2:$P$2,0))</f>
        <v>10</v>
      </c>
      <c r="V797" s="143" cm="1">
        <f t="array" ref="V797">INDEX($K:$P,ROW(),MATCH(V$3,$K$2:$P$2,0))</f>
        <v>10</v>
      </c>
      <c r="W797" s="143" cm="1">
        <f t="array" ref="W797">INDEX($K:$P,ROW(),MATCH(W$3,$K$2:$P$2,0))</f>
        <v>10</v>
      </c>
      <c r="X797" s="143" cm="1">
        <f t="array" ref="X797">INDEX($K:$P,ROW(),MATCH(X$3,$K$2:$P$2,0))</f>
        <v>10</v>
      </c>
      <c r="Y797" s="143" cm="1">
        <f t="array" ref="Y797">INDEX($K:$P,ROW(),MATCH(Y$3,$K$2:$P$2,0))</f>
        <v>10</v>
      </c>
      <c r="Z797" s="143" cm="1">
        <f t="array" ref="Z797">INDEX($K:$P,ROW(),MATCH(Z$3,$K$2:$P$2,0))</f>
        <v>10</v>
      </c>
      <c r="AA797" s="143" cm="1">
        <f t="array" ref="AA797">INDEX($K:$P,ROW(),MATCH(AA$3,$K$2:$P$2,0))</f>
        <v>10</v>
      </c>
      <c r="AB797" s="143" cm="1">
        <f t="array" ref="AB797">INDEX($K:$P,ROW(),MATCH(AB$3,$K$2:$P$2,0))</f>
        <v>10</v>
      </c>
      <c r="AC797" s="143" cm="1">
        <f t="array" ref="AC797">INDEX($K:$P,ROW(),MATCH(AC$3,$K$2:$P$2,0))</f>
        <v>10</v>
      </c>
      <c r="AD797" s="143" cm="1">
        <f t="array" ref="AD797">INDEX($K:$P,ROW(),MATCH(AD$3,$K$2:$P$2,0))</f>
        <v>10</v>
      </c>
      <c r="AE797" s="143" cm="1">
        <f t="array" ref="AE797">INDEX($K:$P,ROW(),MATCH(AE$3,$K$2:$P$2,0))</f>
        <v>10</v>
      </c>
      <c r="AF797" s="143" cm="1">
        <f t="array" ref="AF797">INDEX($K:$P,ROW(),MATCH(AF$3,$K$2:$P$2,0))</f>
        <v>10</v>
      </c>
      <c r="AG797" s="143" cm="1">
        <f t="array" ref="AG797">INDEX($K:$P,ROW(),MATCH(AG$3,$K$2:$P$2,0))</f>
        <v>10</v>
      </c>
      <c r="AH797" s="143" cm="1">
        <f t="array" ref="AH797">INDEX($K:$P,ROW(),MATCH(AH$3,$K$2:$P$2,0))</f>
        <v>10</v>
      </c>
      <c r="AI797" s="143" cm="1">
        <f t="array" ref="AI797">INDEX($K:$P,ROW(),MATCH(AI$3,$K$2:$P$2,0))</f>
        <v>10</v>
      </c>
      <c r="AJ797" s="143" cm="1">
        <f t="array" ref="AJ797">INDEX($K:$P,ROW(),MATCH(AJ$3,$K$2:$P$2,0))</f>
        <v>10</v>
      </c>
      <c r="AK797" s="143" cm="1">
        <f t="array" ref="AK797">INDEX($K:$P,ROW(),MATCH(AK$3,$K$2:$P$2,0))</f>
        <v>10</v>
      </c>
      <c r="AL797" s="143" cm="1">
        <f t="array" ref="AL797">INDEX($K:$P,ROW(),MATCH(AL$3,$K$2:$P$2,0))</f>
        <v>10</v>
      </c>
      <c r="AM797" s="143" cm="1">
        <f t="array" ref="AM797">INDEX($K:$P,ROW(),MATCH(AM$3,$K$2:$P$2,0))</f>
        <v>10</v>
      </c>
      <c r="AN797" s="143" cm="1">
        <f t="array" ref="AN797">INDEX($K:$P,ROW(),MATCH(AN$3,$K$2:$P$2,0))</f>
        <v>10</v>
      </c>
      <c r="AO797" s="143" cm="1">
        <f t="array" ref="AO797">INDEX($K:$P,ROW(),MATCH(AO$3,$K$2:$P$2,0))</f>
        <v>10</v>
      </c>
      <c r="AP797" s="143" cm="1">
        <f t="array" ref="AP797">INDEX($K:$P,ROW(),MATCH(AP$3,$K$2:$P$2,0))</f>
        <v>10</v>
      </c>
      <c r="AQ797" s="143" cm="1">
        <f t="array" ref="AQ797">INDEX($K:$P,ROW(),MATCH(AQ$3,$K$2:$P$2,0))</f>
        <v>10</v>
      </c>
      <c r="AR797" s="143" cm="1">
        <f t="array" ref="AR797">INDEX($K:$P,ROW(),MATCH(AR$3,$K$2:$P$2,0))</f>
        <v>10</v>
      </c>
      <c r="AS797" s="143" cm="1">
        <f t="array" ref="AS797">INDEX($K:$P,ROW(),MATCH(AS$3,$K$2:$P$2,0))</f>
        <v>10</v>
      </c>
      <c r="AT797" s="143" cm="1">
        <f t="array" ref="AT797">INDEX($K:$P,ROW(),MATCH(AT$3,$K$2:$P$2,0))</f>
        <v>10</v>
      </c>
      <c r="AU797" s="143" cm="1">
        <f t="array" ref="AU797">INDEX($K:$P,ROW(),MATCH(AU$3,$K$2:$P$2,0))</f>
        <v>10</v>
      </c>
      <c r="AV797" s="143" cm="1">
        <f t="array" ref="AV797">INDEX($K:$P,ROW(),MATCH(AV$3,$K$2:$P$2,0))</f>
        <v>10</v>
      </c>
      <c r="AW797" s="143" cm="1">
        <f t="array" ref="AW797">INDEX($K:$P,ROW(),MATCH(AW$3,$K$2:$P$2,0))</f>
        <v>10</v>
      </c>
      <c r="AX797" s="143" cm="1">
        <f t="array" ref="AX797">INDEX($K:$P,ROW(),MATCH(AX$3,$K$2:$P$2,0))</f>
        <v>10</v>
      </c>
      <c r="AY797" s="143" cm="1">
        <f t="array" ref="AY797">INDEX($K:$P,ROW(),MATCH(AY$3,$K$2:$P$2,0))</f>
        <v>10</v>
      </c>
      <c r="AZ797" s="143" cm="1">
        <f t="array" ref="AZ797">INDEX($K:$P,ROW(),MATCH(AZ$3,$K$2:$P$2,0))</f>
        <v>10</v>
      </c>
      <c r="BA797" s="143" cm="1">
        <f t="array" ref="BA797">INDEX($K:$P,ROW(),MATCH(BA$3,$K$2:$P$2,0))</f>
        <v>10</v>
      </c>
      <c r="BB797" s="143" cm="1">
        <f t="array" ref="BB797">INDEX($K:$P,ROW(),MATCH(BB$3,$K$2:$P$2,0))</f>
        <v>10</v>
      </c>
      <c r="BC797" s="143" cm="1">
        <f t="array" ref="BC797">INDEX($K:$P,ROW(),MATCH(BC$3,$K$2:$P$2,0))</f>
        <v>10</v>
      </c>
      <c r="BD797" s="143" cm="1">
        <f t="array" ref="BD797">INDEX($K:$P,ROW(),MATCH(BD$3,$K$2:$P$2,0))</f>
        <v>10</v>
      </c>
      <c r="BE797" s="143" cm="1">
        <f t="array" ref="BE797">INDEX($K:$P,ROW(),MATCH(BE$3,$K$2:$P$2,0))</f>
        <v>10</v>
      </c>
      <c r="BF797" s="143" cm="1">
        <f t="array" ref="BF797">INDEX($K:$P,ROW(),MATCH(BF$3,$K$2:$P$2,0))</f>
        <v>10</v>
      </c>
      <c r="BG797" s="143" cm="1">
        <f t="array" ref="BG797">INDEX($K:$P,ROW(),MATCH(BG$3,$K$2:$P$2,0))</f>
        <v>10</v>
      </c>
      <c r="BH797" s="143" cm="1">
        <f t="array" ref="BH797">INDEX($K:$P,ROW(),MATCH(BH$3,$K$2:$P$2,0))</f>
        <v>10</v>
      </c>
      <c r="BI797" s="143" cm="1">
        <f t="array" ref="BI797">INDEX($K:$P,ROW(),MATCH(BI$3,$K$2:$P$2,0))</f>
        <v>10</v>
      </c>
      <c r="BJ797" s="143" cm="1">
        <f t="array" ref="BJ797">INDEX($K:$P,ROW(),MATCH(BJ$3,$K$2:$P$2,0))</f>
        <v>10</v>
      </c>
      <c r="BK797" s="143" cm="1">
        <f t="array" ref="BK797">INDEX($K:$P,ROW(),MATCH(BK$3,$K$2:$P$2,0))</f>
        <v>10</v>
      </c>
      <c r="BL797" s="143" cm="1">
        <f t="array" ref="BL797">INDEX($K:$P,ROW(),MATCH(BL$3,$K$2:$P$2,0))</f>
        <v>10</v>
      </c>
      <c r="BM797" s="143" cm="1">
        <f t="array" ref="BM797">INDEX($K:$P,ROW(),MATCH(BM$3,$K$2:$P$2,0))</f>
        <v>10</v>
      </c>
      <c r="BN797" s="143" cm="1">
        <f t="array" ref="BN797">INDEX($K:$P,ROW(),MATCH(BN$3,$K$2:$P$2,0))</f>
        <v>10</v>
      </c>
      <c r="BO797" s="143" cm="1">
        <f t="array" ref="BO797">INDEX($K:$P,ROW(),MATCH(BO$3,$K$2:$P$2,0))</f>
        <v>10</v>
      </c>
      <c r="BP797" s="143" cm="1">
        <f t="array" ref="BP797">INDEX($K:$P,ROW(),MATCH(BP$3,$K$2:$P$2,0))</f>
        <v>10</v>
      </c>
      <c r="BQ797" s="143" cm="1">
        <f t="array" ref="BQ797">INDEX($K:$P,ROW(),MATCH(BQ$3,$K$2:$P$2,0))</f>
        <v>10</v>
      </c>
      <c r="BR797" s="143" cm="1">
        <f t="array" ref="BR797">INDEX($K:$P,ROW(),MATCH(BR$3,$K$2:$P$2,0))</f>
        <v>10</v>
      </c>
      <c r="BS797" s="143" cm="1">
        <f t="array" ref="BS797">INDEX($K:$P,ROW(),MATCH(BS$3,$K$2:$P$2,0))</f>
        <v>10</v>
      </c>
      <c r="BT797" s="143" cm="1">
        <f t="array" ref="BT797">INDEX($K:$P,ROW(),MATCH(BT$3,$K$2:$P$2,0))</f>
        <v>10</v>
      </c>
      <c r="BU797" s="143" cm="1">
        <f t="array" ref="BU797">INDEX($K:$P,ROW(),MATCH(BU$3,$K$2:$P$2,0))</f>
        <v>10</v>
      </c>
      <c r="BV797" s="143" cm="1">
        <f t="array" ref="BV797">INDEX($K:$P,ROW(),MATCH(BV$3,$K$2:$P$2,0))</f>
        <v>10</v>
      </c>
      <c r="BW797" s="143" cm="1">
        <f t="array" ref="BW797">INDEX($K:$P,ROW(),MATCH(BW$3,$K$2:$P$2,0))</f>
        <v>10</v>
      </c>
      <c r="BX797" s="143" cm="1">
        <f t="array" ref="BX797">INDEX($K:$P,ROW(),MATCH(BX$3,$K$2:$P$2,0))</f>
        <v>10</v>
      </c>
      <c r="BY797" s="143" cm="1">
        <f t="array" ref="BY797">INDEX($K:$P,ROW(),MATCH(BY$3,$K$2:$P$2,0))</f>
        <v>10</v>
      </c>
      <c r="BZ797" s="143" cm="1">
        <f t="array" ref="BZ797">INDEX($K:$P,ROW(),MATCH(BZ$3,$K$2:$P$2,0))</f>
        <v>10</v>
      </c>
      <c r="CA797" s="143" cm="1">
        <f t="array" ref="CA797">INDEX($K:$P,ROW(),MATCH(CA$3,$K$2:$P$2,0))</f>
        <v>10</v>
      </c>
      <c r="CB797" s="143" cm="1">
        <f t="array" ref="CB797">INDEX($K:$P,ROW(),MATCH(CB$3,$K$2:$P$2,0))</f>
        <v>10</v>
      </c>
      <c r="CC797" s="143" cm="1">
        <f t="array" ref="CC797">INDEX($K:$P,ROW(),MATCH(CC$3,$K$2:$P$2,0))</f>
        <v>10</v>
      </c>
      <c r="CD797" s="143" cm="1">
        <f t="array" ref="CD797">INDEX($K:$P,ROW(),MATCH(CD$3,$K$2:$P$2,0))</f>
        <v>10</v>
      </c>
      <c r="CE797" s="143" cm="1">
        <f t="array" ref="CE797">INDEX($K:$P,ROW(),MATCH(CE$3,$K$2:$P$2,0))</f>
        <v>10</v>
      </c>
      <c r="CF797" s="143" cm="1">
        <f t="array" ref="CF797">INDEX($K:$P,ROW(),MATCH(CF$3,$K$2:$P$2,0))</f>
        <v>10</v>
      </c>
      <c r="CG797" s="143" cm="1">
        <f t="array" ref="CG797">INDEX($K:$P,ROW(),MATCH(CG$3,$K$2:$P$2,0))</f>
        <v>10</v>
      </c>
      <c r="CH797" s="143" cm="1">
        <f t="array" ref="CH797">INDEX($K:$P,ROW(),MATCH(CH$3,$K$2:$P$2,0))</f>
        <v>10</v>
      </c>
      <c r="CI797" s="143" cm="1">
        <f t="array" ref="CI797">INDEX($K:$P,ROW(),MATCH(CI$3,$K$2:$P$2,0))</f>
        <v>10</v>
      </c>
      <c r="CJ797" s="143" cm="1">
        <f t="array" ref="CJ797">INDEX($K:$P,ROW(),MATCH(CJ$3,$K$2:$P$2,0))</f>
        <v>10</v>
      </c>
      <c r="CK797" s="143" cm="1">
        <f t="array" ref="CK797">INDEX($K:$P,ROW(),MATCH(CK$3,$K$2:$P$2,0))</f>
        <v>10</v>
      </c>
    </row>
    <row r="798" spans="2:89" x14ac:dyDescent="0.35">
      <c r="B798" s="123" t="str">
        <f>"GMV - "&amp;B802</f>
        <v>GMV - (Primary label)</v>
      </c>
      <c r="C798" t="s">
        <v>80</v>
      </c>
      <c r="D798" t="s">
        <v>272</v>
      </c>
      <c r="E798" s="8" t="str">
        <f t="shared" si="782"/>
        <v>798 GMV-PV</v>
      </c>
      <c r="H798" s="27"/>
      <c r="I798" s="78"/>
      <c r="J798" s="78"/>
      <c r="K798" s="115">
        <f t="shared" ref="K798:P798" ca="1" si="786">SUMIF($3:$3,K$2,798:798)</f>
        <v>600000</v>
      </c>
      <c r="L798" s="115">
        <f t="shared" ca="1" si="786"/>
        <v>600000</v>
      </c>
      <c r="M798" s="115">
        <f t="shared" ca="1" si="786"/>
        <v>600000</v>
      </c>
      <c r="N798" s="115">
        <f t="shared" ca="1" si="786"/>
        <v>600000</v>
      </c>
      <c r="O798" s="115">
        <f t="shared" ca="1" si="786"/>
        <v>600000</v>
      </c>
      <c r="P798" s="115">
        <f t="shared" ca="1" si="786"/>
        <v>550000</v>
      </c>
      <c r="R798" s="33"/>
      <c r="S798" s="144" cm="1">
        <f t="array" aca="1" ref="S798" ca="1">S797*INDIRECT(S796)</f>
        <v>50000</v>
      </c>
      <c r="T798" s="144" cm="1">
        <f t="array" aca="1" ref="T798" ca="1">T797*INDIRECT(T796)</f>
        <v>50000</v>
      </c>
      <c r="U798" s="144" cm="1">
        <f t="array" aca="1" ref="U798" ca="1">U797*INDIRECT(U796)</f>
        <v>50000</v>
      </c>
      <c r="V798" s="144" cm="1">
        <f t="array" aca="1" ref="V798" ca="1">V797*INDIRECT(V796)</f>
        <v>50000</v>
      </c>
      <c r="W798" s="144" cm="1">
        <f t="array" aca="1" ref="W798" ca="1">W797*INDIRECT(W796)</f>
        <v>50000</v>
      </c>
      <c r="X798" s="144" cm="1">
        <f t="array" aca="1" ref="X798" ca="1">X797*INDIRECT(X796)</f>
        <v>50000</v>
      </c>
      <c r="Y798" s="144" cm="1">
        <f t="array" aca="1" ref="Y798" ca="1">Y797*INDIRECT(Y796)</f>
        <v>50000</v>
      </c>
      <c r="Z798" s="144" cm="1">
        <f t="array" aca="1" ref="Z798" ca="1">Z797*INDIRECT(Z796)</f>
        <v>50000</v>
      </c>
      <c r="AA798" s="144" cm="1">
        <f t="array" aca="1" ref="AA798" ca="1">AA797*INDIRECT(AA796)</f>
        <v>50000</v>
      </c>
      <c r="AB798" s="144" cm="1">
        <f t="array" aca="1" ref="AB798" ca="1">AB797*INDIRECT(AB796)</f>
        <v>50000</v>
      </c>
      <c r="AC798" s="144" cm="1">
        <f t="array" aca="1" ref="AC798" ca="1">AC797*INDIRECT(AC796)</f>
        <v>50000</v>
      </c>
      <c r="AD798" s="144" cm="1">
        <f t="array" aca="1" ref="AD798" ca="1">AD797*INDIRECT(AD796)</f>
        <v>50000</v>
      </c>
      <c r="AE798" s="144" cm="1">
        <f t="array" aca="1" ref="AE798" ca="1">AE797*INDIRECT(AE796)</f>
        <v>50000</v>
      </c>
      <c r="AF798" s="144" cm="1">
        <f t="array" aca="1" ref="AF798" ca="1">AF797*INDIRECT(AF796)</f>
        <v>50000</v>
      </c>
      <c r="AG798" s="144" cm="1">
        <f t="array" aca="1" ref="AG798" ca="1">AG797*INDIRECT(AG796)</f>
        <v>50000</v>
      </c>
      <c r="AH798" s="144" cm="1">
        <f t="array" aca="1" ref="AH798" ca="1">AH797*INDIRECT(AH796)</f>
        <v>50000</v>
      </c>
      <c r="AI798" s="144" cm="1">
        <f t="array" aca="1" ref="AI798" ca="1">AI797*INDIRECT(AI796)</f>
        <v>50000</v>
      </c>
      <c r="AJ798" s="144" cm="1">
        <f t="array" aca="1" ref="AJ798" ca="1">AJ797*INDIRECT(AJ796)</f>
        <v>50000</v>
      </c>
      <c r="AK798" s="144" cm="1">
        <f t="array" aca="1" ref="AK798" ca="1">AK797*INDIRECT(AK796)</f>
        <v>50000</v>
      </c>
      <c r="AL798" s="144" cm="1">
        <f t="array" aca="1" ref="AL798" ca="1">AL797*INDIRECT(AL796)</f>
        <v>50000</v>
      </c>
      <c r="AM798" s="144" cm="1">
        <f t="array" aca="1" ref="AM798" ca="1">AM797*INDIRECT(AM796)</f>
        <v>50000</v>
      </c>
      <c r="AN798" s="144" cm="1">
        <f t="array" aca="1" ref="AN798" ca="1">AN797*INDIRECT(AN796)</f>
        <v>50000</v>
      </c>
      <c r="AO798" s="144" cm="1">
        <f t="array" aca="1" ref="AO798" ca="1">AO797*INDIRECT(AO796)</f>
        <v>50000</v>
      </c>
      <c r="AP798" s="144" cm="1">
        <f t="array" aca="1" ref="AP798" ca="1">AP797*INDIRECT(AP796)</f>
        <v>50000</v>
      </c>
      <c r="AQ798" s="144" cm="1">
        <f t="array" aca="1" ref="AQ798" ca="1">AQ797*INDIRECT(AQ796)</f>
        <v>50000</v>
      </c>
      <c r="AR798" s="144" cm="1">
        <f t="array" aca="1" ref="AR798" ca="1">AR797*INDIRECT(AR796)</f>
        <v>50000</v>
      </c>
      <c r="AS798" s="144" cm="1">
        <f t="array" aca="1" ref="AS798" ca="1">AS797*INDIRECT(AS796)</f>
        <v>50000</v>
      </c>
      <c r="AT798" s="144" cm="1">
        <f t="array" aca="1" ref="AT798" ca="1">AT797*INDIRECT(AT796)</f>
        <v>50000</v>
      </c>
      <c r="AU798" s="144" cm="1">
        <f t="array" aca="1" ref="AU798" ca="1">AU797*INDIRECT(AU796)</f>
        <v>50000</v>
      </c>
      <c r="AV798" s="144" cm="1">
        <f t="array" aca="1" ref="AV798" ca="1">AV797*INDIRECT(AV796)</f>
        <v>50000</v>
      </c>
      <c r="AW798" s="144" cm="1">
        <f t="array" aca="1" ref="AW798" ca="1">AW797*INDIRECT(AW796)</f>
        <v>50000</v>
      </c>
      <c r="AX798" s="144" cm="1">
        <f t="array" aca="1" ref="AX798" ca="1">AX797*INDIRECT(AX796)</f>
        <v>50000</v>
      </c>
      <c r="AY798" s="144" cm="1">
        <f t="array" aca="1" ref="AY798" ca="1">AY797*INDIRECT(AY796)</f>
        <v>50000</v>
      </c>
      <c r="AZ798" s="144" cm="1">
        <f t="array" aca="1" ref="AZ798" ca="1">AZ797*INDIRECT(AZ796)</f>
        <v>50000</v>
      </c>
      <c r="BA798" s="144" cm="1">
        <f t="array" aca="1" ref="BA798" ca="1">BA797*INDIRECT(BA796)</f>
        <v>50000</v>
      </c>
      <c r="BB798" s="144" cm="1">
        <f t="array" aca="1" ref="BB798" ca="1">BB797*INDIRECT(BB796)</f>
        <v>50000</v>
      </c>
      <c r="BC798" s="144" cm="1">
        <f t="array" aca="1" ref="BC798" ca="1">BC797*INDIRECT(BC796)</f>
        <v>50000</v>
      </c>
      <c r="BD798" s="144" cm="1">
        <f t="array" aca="1" ref="BD798" ca="1">BD797*INDIRECT(BD796)</f>
        <v>50000</v>
      </c>
      <c r="BE798" s="144" cm="1">
        <f t="array" aca="1" ref="BE798" ca="1">BE797*INDIRECT(BE796)</f>
        <v>50000</v>
      </c>
      <c r="BF798" s="144" cm="1">
        <f t="array" aca="1" ref="BF798" ca="1">BF797*INDIRECT(BF796)</f>
        <v>50000</v>
      </c>
      <c r="BG798" s="144" cm="1">
        <f t="array" aca="1" ref="BG798" ca="1">BG797*INDIRECT(BG796)</f>
        <v>50000</v>
      </c>
      <c r="BH798" s="144" cm="1">
        <f t="array" aca="1" ref="BH798" ca="1">BH797*INDIRECT(BH796)</f>
        <v>50000</v>
      </c>
      <c r="BI798" s="144" cm="1">
        <f t="array" aca="1" ref="BI798" ca="1">BI797*INDIRECT(BI796)</f>
        <v>50000</v>
      </c>
      <c r="BJ798" s="144" cm="1">
        <f t="array" aca="1" ref="BJ798" ca="1">BJ797*INDIRECT(BJ796)</f>
        <v>50000</v>
      </c>
      <c r="BK798" s="144" cm="1">
        <f t="array" aca="1" ref="BK798" ca="1">BK797*INDIRECT(BK796)</f>
        <v>50000</v>
      </c>
      <c r="BL798" s="144" cm="1">
        <f t="array" aca="1" ref="BL798" ca="1">BL797*INDIRECT(BL796)</f>
        <v>50000</v>
      </c>
      <c r="BM798" s="144" cm="1">
        <f t="array" aca="1" ref="BM798" ca="1">BM797*INDIRECT(BM796)</f>
        <v>50000</v>
      </c>
      <c r="BN798" s="144" cm="1">
        <f t="array" aca="1" ref="BN798" ca="1">BN797*INDIRECT(BN796)</f>
        <v>50000</v>
      </c>
      <c r="BO798" s="144" cm="1">
        <f t="array" aca="1" ref="BO798" ca="1">BO797*INDIRECT(BO796)</f>
        <v>50000</v>
      </c>
      <c r="BP798" s="144" cm="1">
        <f t="array" aca="1" ref="BP798" ca="1">BP797*INDIRECT(BP796)</f>
        <v>50000</v>
      </c>
      <c r="BQ798" s="144" cm="1">
        <f t="array" aca="1" ref="BQ798" ca="1">BQ797*INDIRECT(BQ796)</f>
        <v>50000</v>
      </c>
      <c r="BR798" s="144" cm="1">
        <f t="array" aca="1" ref="BR798" ca="1">BR797*INDIRECT(BR796)</f>
        <v>50000</v>
      </c>
      <c r="BS798" s="144" cm="1">
        <f t="array" aca="1" ref="BS798" ca="1">BS797*INDIRECT(BS796)</f>
        <v>50000</v>
      </c>
      <c r="BT798" s="144" cm="1">
        <f t="array" aca="1" ref="BT798" ca="1">BT797*INDIRECT(BT796)</f>
        <v>50000</v>
      </c>
      <c r="BU798" s="144" cm="1">
        <f t="array" aca="1" ref="BU798" ca="1">BU797*INDIRECT(BU796)</f>
        <v>50000</v>
      </c>
      <c r="BV798" s="144" cm="1">
        <f t="array" aca="1" ref="BV798" ca="1">BV797*INDIRECT(BV796)</f>
        <v>50000</v>
      </c>
      <c r="BW798" s="144" cm="1">
        <f t="array" aca="1" ref="BW798" ca="1">BW797*INDIRECT(BW796)</f>
        <v>50000</v>
      </c>
      <c r="BX798" s="144" cm="1">
        <f t="array" aca="1" ref="BX798" ca="1">BX797*INDIRECT(BX796)</f>
        <v>50000</v>
      </c>
      <c r="BY798" s="144" cm="1">
        <f t="array" aca="1" ref="BY798" ca="1">BY797*INDIRECT(BY796)</f>
        <v>50000</v>
      </c>
      <c r="BZ798" s="144" cm="1">
        <f t="array" aca="1" ref="BZ798" ca="1">BZ797*INDIRECT(BZ796)</f>
        <v>50000</v>
      </c>
      <c r="CA798" s="144" cm="1">
        <f t="array" aca="1" ref="CA798" ca="1">CA797*INDIRECT(CA796)</f>
        <v>50000</v>
      </c>
      <c r="CB798" s="144" cm="1">
        <f t="array" aca="1" ref="CB798" ca="1">CB797*INDIRECT(CB796)</f>
        <v>50000</v>
      </c>
      <c r="CC798" s="144" cm="1">
        <f t="array" aca="1" ref="CC798" ca="1">CC797*INDIRECT(CC796)</f>
        <v>50000</v>
      </c>
      <c r="CD798" s="144" cm="1">
        <f t="array" aca="1" ref="CD798" ca="1">CD797*INDIRECT(CD796)</f>
        <v>50000</v>
      </c>
      <c r="CE798" s="144" cm="1">
        <f t="array" aca="1" ref="CE798" ca="1">CE797*INDIRECT(CE796)</f>
        <v>50000</v>
      </c>
      <c r="CF798" s="144" cm="1">
        <f t="array" aca="1" ref="CF798" ca="1">CF797*INDIRECT(CF796)</f>
        <v>50000</v>
      </c>
      <c r="CG798" s="144" cm="1">
        <f t="array" aca="1" ref="CG798" ca="1">CG797*INDIRECT(CG796)</f>
        <v>50000</v>
      </c>
      <c r="CH798" s="144" cm="1">
        <f t="array" aca="1" ref="CH798" ca="1">CH797*INDIRECT(CH796)</f>
        <v>50000</v>
      </c>
      <c r="CI798" s="144" cm="1">
        <f t="array" aca="1" ref="CI798" ca="1">CI797*INDIRECT(CI796)</f>
        <v>50000</v>
      </c>
      <c r="CJ798" s="144" cm="1">
        <f t="array" aca="1" ref="CJ798" ca="1">CJ797*INDIRECT(CJ796)</f>
        <v>50000</v>
      </c>
      <c r="CK798" s="144" cm="1">
        <f t="array" aca="1" ref="CK798" ca="1">CK797*INDIRECT(CK796)</f>
        <v>50000</v>
      </c>
    </row>
    <row r="799" spans="2:89" x14ac:dyDescent="0.35">
      <c r="B799" s="141" t="s">
        <v>79</v>
      </c>
      <c r="D799" t="s">
        <v>272</v>
      </c>
      <c r="E799" s="8" t="str">
        <f t="shared" si="782"/>
        <v>799 GMV-PV</v>
      </c>
      <c r="G799" t="str">
        <f>E799</f>
        <v>799 GMV-PV</v>
      </c>
      <c r="H799" s="12"/>
      <c r="I799" s="60"/>
      <c r="J799" s="60"/>
      <c r="K799" s="16">
        <v>0.1</v>
      </c>
      <c r="L799" s="16">
        <v>0.1</v>
      </c>
      <c r="M799" s="16">
        <v>0.1</v>
      </c>
      <c r="N799" s="16">
        <v>0.1</v>
      </c>
      <c r="O799" s="16">
        <v>0.1</v>
      </c>
      <c r="P799" s="16">
        <v>0.1</v>
      </c>
      <c r="R799" s="20"/>
      <c r="S799" s="146" cm="1">
        <f t="array" ref="S799">INDEX($K:$P,ROW(),MATCH(S$3,$K$2:$P$2,0))</f>
        <v>0.1</v>
      </c>
      <c r="T799" s="146" cm="1">
        <f t="array" ref="T799">INDEX($K:$P,ROW(),MATCH(T$3,$K$2:$P$2,0))</f>
        <v>0.1</v>
      </c>
      <c r="U799" s="146" cm="1">
        <f t="array" ref="U799">INDEX($K:$P,ROW(),MATCH(U$3,$K$2:$P$2,0))</f>
        <v>0.1</v>
      </c>
      <c r="V799" s="146" cm="1">
        <f t="array" ref="V799">INDEX($K:$P,ROW(),MATCH(V$3,$K$2:$P$2,0))</f>
        <v>0.1</v>
      </c>
      <c r="W799" s="146" cm="1">
        <f t="array" ref="W799">INDEX($K:$P,ROW(),MATCH(W$3,$K$2:$P$2,0))</f>
        <v>0.1</v>
      </c>
      <c r="X799" s="146" cm="1">
        <f t="array" ref="X799">INDEX($K:$P,ROW(),MATCH(X$3,$K$2:$P$2,0))</f>
        <v>0.1</v>
      </c>
      <c r="Y799" s="146" cm="1">
        <f t="array" ref="Y799">INDEX($K:$P,ROW(),MATCH(Y$3,$K$2:$P$2,0))</f>
        <v>0.1</v>
      </c>
      <c r="Z799" s="146" cm="1">
        <f t="array" ref="Z799">INDEX($K:$P,ROW(),MATCH(Z$3,$K$2:$P$2,0))</f>
        <v>0.1</v>
      </c>
      <c r="AA799" s="146" cm="1">
        <f t="array" ref="AA799">INDEX($K:$P,ROW(),MATCH(AA$3,$K$2:$P$2,0))</f>
        <v>0.1</v>
      </c>
      <c r="AB799" s="146" cm="1">
        <f t="array" ref="AB799">INDEX($K:$P,ROW(),MATCH(AB$3,$K$2:$P$2,0))</f>
        <v>0.1</v>
      </c>
      <c r="AC799" s="146" cm="1">
        <f t="array" ref="AC799">INDEX($K:$P,ROW(),MATCH(AC$3,$K$2:$P$2,0))</f>
        <v>0.1</v>
      </c>
      <c r="AD799" s="146" cm="1">
        <f t="array" ref="AD799">INDEX($K:$P,ROW(),MATCH(AD$3,$K$2:$P$2,0))</f>
        <v>0.1</v>
      </c>
      <c r="AE799" s="146" cm="1">
        <f t="array" ref="AE799">INDEX($K:$P,ROW(),MATCH(AE$3,$K$2:$P$2,0))</f>
        <v>0.1</v>
      </c>
      <c r="AF799" s="146" cm="1">
        <f t="array" ref="AF799">INDEX($K:$P,ROW(),MATCH(AF$3,$K$2:$P$2,0))</f>
        <v>0.1</v>
      </c>
      <c r="AG799" s="146" cm="1">
        <f t="array" ref="AG799">INDEX($K:$P,ROW(),MATCH(AG$3,$K$2:$P$2,0))</f>
        <v>0.1</v>
      </c>
      <c r="AH799" s="146" cm="1">
        <f t="array" ref="AH799">INDEX($K:$P,ROW(),MATCH(AH$3,$K$2:$P$2,0))</f>
        <v>0.1</v>
      </c>
      <c r="AI799" s="146" cm="1">
        <f t="array" ref="AI799">INDEX($K:$P,ROW(),MATCH(AI$3,$K$2:$P$2,0))</f>
        <v>0.1</v>
      </c>
      <c r="AJ799" s="146" cm="1">
        <f t="array" ref="AJ799">INDEX($K:$P,ROW(),MATCH(AJ$3,$K$2:$P$2,0))</f>
        <v>0.1</v>
      </c>
      <c r="AK799" s="146" cm="1">
        <f t="array" ref="AK799">INDEX($K:$P,ROW(),MATCH(AK$3,$K$2:$P$2,0))</f>
        <v>0.1</v>
      </c>
      <c r="AL799" s="146" cm="1">
        <f t="array" ref="AL799">INDEX($K:$P,ROW(),MATCH(AL$3,$K$2:$P$2,0))</f>
        <v>0.1</v>
      </c>
      <c r="AM799" s="146" cm="1">
        <f t="array" ref="AM799">INDEX($K:$P,ROW(),MATCH(AM$3,$K$2:$P$2,0))</f>
        <v>0.1</v>
      </c>
      <c r="AN799" s="146" cm="1">
        <f t="array" ref="AN799">INDEX($K:$P,ROW(),MATCH(AN$3,$K$2:$P$2,0))</f>
        <v>0.1</v>
      </c>
      <c r="AO799" s="146" cm="1">
        <f t="array" ref="AO799">INDEX($K:$P,ROW(),MATCH(AO$3,$K$2:$P$2,0))</f>
        <v>0.1</v>
      </c>
      <c r="AP799" s="146" cm="1">
        <f t="array" ref="AP799">INDEX($K:$P,ROW(),MATCH(AP$3,$K$2:$P$2,0))</f>
        <v>0.1</v>
      </c>
      <c r="AQ799" s="146" cm="1">
        <f t="array" ref="AQ799">INDEX($K:$P,ROW(),MATCH(AQ$3,$K$2:$P$2,0))</f>
        <v>0.1</v>
      </c>
      <c r="AR799" s="146" cm="1">
        <f t="array" ref="AR799">INDEX($K:$P,ROW(),MATCH(AR$3,$K$2:$P$2,0))</f>
        <v>0.1</v>
      </c>
      <c r="AS799" s="146" cm="1">
        <f t="array" ref="AS799">INDEX($K:$P,ROW(),MATCH(AS$3,$K$2:$P$2,0))</f>
        <v>0.1</v>
      </c>
      <c r="AT799" s="146" cm="1">
        <f t="array" ref="AT799">INDEX($K:$P,ROW(),MATCH(AT$3,$K$2:$P$2,0))</f>
        <v>0.1</v>
      </c>
      <c r="AU799" s="146" cm="1">
        <f t="array" ref="AU799">INDEX($K:$P,ROW(),MATCH(AU$3,$K$2:$P$2,0))</f>
        <v>0.1</v>
      </c>
      <c r="AV799" s="146" cm="1">
        <f t="array" ref="AV799">INDEX($K:$P,ROW(),MATCH(AV$3,$K$2:$P$2,0))</f>
        <v>0.1</v>
      </c>
      <c r="AW799" s="146" cm="1">
        <f t="array" ref="AW799">INDEX($K:$P,ROW(),MATCH(AW$3,$K$2:$P$2,0))</f>
        <v>0.1</v>
      </c>
      <c r="AX799" s="146" cm="1">
        <f t="array" ref="AX799">INDEX($K:$P,ROW(),MATCH(AX$3,$K$2:$P$2,0))</f>
        <v>0.1</v>
      </c>
      <c r="AY799" s="146" cm="1">
        <f t="array" ref="AY799">INDEX($K:$P,ROW(),MATCH(AY$3,$K$2:$P$2,0))</f>
        <v>0.1</v>
      </c>
      <c r="AZ799" s="146" cm="1">
        <f t="array" ref="AZ799">INDEX($K:$P,ROW(),MATCH(AZ$3,$K$2:$P$2,0))</f>
        <v>0.1</v>
      </c>
      <c r="BA799" s="146" cm="1">
        <f t="array" ref="BA799">INDEX($K:$P,ROW(),MATCH(BA$3,$K$2:$P$2,0))</f>
        <v>0.1</v>
      </c>
      <c r="BB799" s="146" cm="1">
        <f t="array" ref="BB799">INDEX($K:$P,ROW(),MATCH(BB$3,$K$2:$P$2,0))</f>
        <v>0.1</v>
      </c>
      <c r="BC799" s="146" cm="1">
        <f t="array" ref="BC799">INDEX($K:$P,ROW(),MATCH(BC$3,$K$2:$P$2,0))</f>
        <v>0.1</v>
      </c>
      <c r="BD799" s="146" cm="1">
        <f t="array" ref="BD799">INDEX($K:$P,ROW(),MATCH(BD$3,$K$2:$P$2,0))</f>
        <v>0.1</v>
      </c>
      <c r="BE799" s="146" cm="1">
        <f t="array" ref="BE799">INDEX($K:$P,ROW(),MATCH(BE$3,$K$2:$P$2,0))</f>
        <v>0.1</v>
      </c>
      <c r="BF799" s="146" cm="1">
        <f t="array" ref="BF799">INDEX($K:$P,ROW(),MATCH(BF$3,$K$2:$P$2,0))</f>
        <v>0.1</v>
      </c>
      <c r="BG799" s="146" cm="1">
        <f t="array" ref="BG799">INDEX($K:$P,ROW(),MATCH(BG$3,$K$2:$P$2,0))</f>
        <v>0.1</v>
      </c>
      <c r="BH799" s="146" cm="1">
        <f t="array" ref="BH799">INDEX($K:$P,ROW(),MATCH(BH$3,$K$2:$P$2,0))</f>
        <v>0.1</v>
      </c>
      <c r="BI799" s="146" cm="1">
        <f t="array" ref="BI799">INDEX($K:$P,ROW(),MATCH(BI$3,$K$2:$P$2,0))</f>
        <v>0.1</v>
      </c>
      <c r="BJ799" s="146" cm="1">
        <f t="array" ref="BJ799">INDEX($K:$P,ROW(),MATCH(BJ$3,$K$2:$P$2,0))</f>
        <v>0.1</v>
      </c>
      <c r="BK799" s="146" cm="1">
        <f t="array" ref="BK799">INDEX($K:$P,ROW(),MATCH(BK$3,$K$2:$P$2,0))</f>
        <v>0.1</v>
      </c>
      <c r="BL799" s="146" cm="1">
        <f t="array" ref="BL799">INDEX($K:$P,ROW(),MATCH(BL$3,$K$2:$P$2,0))</f>
        <v>0.1</v>
      </c>
      <c r="BM799" s="146" cm="1">
        <f t="array" ref="BM799">INDEX($K:$P,ROW(),MATCH(BM$3,$K$2:$P$2,0))</f>
        <v>0.1</v>
      </c>
      <c r="BN799" s="146" cm="1">
        <f t="array" ref="BN799">INDEX($K:$P,ROW(),MATCH(BN$3,$K$2:$P$2,0))</f>
        <v>0.1</v>
      </c>
      <c r="BO799" s="146" cm="1">
        <f t="array" ref="BO799">INDEX($K:$P,ROW(),MATCH(BO$3,$K$2:$P$2,0))</f>
        <v>0.1</v>
      </c>
      <c r="BP799" s="146" cm="1">
        <f t="array" ref="BP799">INDEX($K:$P,ROW(),MATCH(BP$3,$K$2:$P$2,0))</f>
        <v>0.1</v>
      </c>
      <c r="BQ799" s="146" cm="1">
        <f t="array" ref="BQ799">INDEX($K:$P,ROW(),MATCH(BQ$3,$K$2:$P$2,0))</f>
        <v>0.1</v>
      </c>
      <c r="BR799" s="146" cm="1">
        <f t="array" ref="BR799">INDEX($K:$P,ROW(),MATCH(BR$3,$K$2:$P$2,0))</f>
        <v>0.1</v>
      </c>
      <c r="BS799" s="146" cm="1">
        <f t="array" ref="BS799">INDEX($K:$P,ROW(),MATCH(BS$3,$K$2:$P$2,0))</f>
        <v>0.1</v>
      </c>
      <c r="BT799" s="146" cm="1">
        <f t="array" ref="BT799">INDEX($K:$P,ROW(),MATCH(BT$3,$K$2:$P$2,0))</f>
        <v>0.1</v>
      </c>
      <c r="BU799" s="146" cm="1">
        <f t="array" ref="BU799">INDEX($K:$P,ROW(),MATCH(BU$3,$K$2:$P$2,0))</f>
        <v>0.1</v>
      </c>
      <c r="BV799" s="146" cm="1">
        <f t="array" ref="BV799">INDEX($K:$P,ROW(),MATCH(BV$3,$K$2:$P$2,0))</f>
        <v>0.1</v>
      </c>
      <c r="BW799" s="146" cm="1">
        <f t="array" ref="BW799">INDEX($K:$P,ROW(),MATCH(BW$3,$K$2:$P$2,0))</f>
        <v>0.1</v>
      </c>
      <c r="BX799" s="146" cm="1">
        <f t="array" ref="BX799">INDEX($K:$P,ROW(),MATCH(BX$3,$K$2:$P$2,0))</f>
        <v>0.1</v>
      </c>
      <c r="BY799" s="146" cm="1">
        <f t="array" ref="BY799">INDEX($K:$P,ROW(),MATCH(BY$3,$K$2:$P$2,0))</f>
        <v>0.1</v>
      </c>
      <c r="BZ799" s="146" cm="1">
        <f t="array" ref="BZ799">INDEX($K:$P,ROW(),MATCH(BZ$3,$K$2:$P$2,0))</f>
        <v>0.1</v>
      </c>
      <c r="CA799" s="146" cm="1">
        <f t="array" ref="CA799">INDEX($K:$P,ROW(),MATCH(CA$3,$K$2:$P$2,0))</f>
        <v>0.1</v>
      </c>
      <c r="CB799" s="146" cm="1">
        <f t="array" ref="CB799">INDEX($K:$P,ROW(),MATCH(CB$3,$K$2:$P$2,0))</f>
        <v>0.1</v>
      </c>
      <c r="CC799" s="146" cm="1">
        <f t="array" ref="CC799">INDEX($K:$P,ROW(),MATCH(CC$3,$K$2:$P$2,0))</f>
        <v>0.1</v>
      </c>
      <c r="CD799" s="146" cm="1">
        <f t="array" ref="CD799">INDEX($K:$P,ROW(),MATCH(CD$3,$K$2:$P$2,0))</f>
        <v>0.1</v>
      </c>
      <c r="CE799" s="146" cm="1">
        <f t="array" ref="CE799">INDEX($K:$P,ROW(),MATCH(CE$3,$K$2:$P$2,0))</f>
        <v>0.1</v>
      </c>
      <c r="CF799" s="146" cm="1">
        <f t="array" ref="CF799">INDEX($K:$P,ROW(),MATCH(CF$3,$K$2:$P$2,0))</f>
        <v>0.1</v>
      </c>
      <c r="CG799" s="146" cm="1">
        <f t="array" ref="CG799">INDEX($K:$P,ROW(),MATCH(CG$3,$K$2:$P$2,0))</f>
        <v>0.1</v>
      </c>
      <c r="CH799" s="146" cm="1">
        <f t="array" ref="CH799">INDEX($K:$P,ROW(),MATCH(CH$3,$K$2:$P$2,0))</f>
        <v>0.1</v>
      </c>
      <c r="CI799" s="146" cm="1">
        <f t="array" ref="CI799">INDEX($K:$P,ROW(),MATCH(CI$3,$K$2:$P$2,0))</f>
        <v>0.1</v>
      </c>
      <c r="CJ799" s="146" cm="1">
        <f t="array" ref="CJ799">INDEX($K:$P,ROW(),MATCH(CJ$3,$K$2:$P$2,0))</f>
        <v>0.1</v>
      </c>
      <c r="CK799" s="146" cm="1">
        <f t="array" ref="CK799">INDEX($K:$P,ROW(),MATCH(CK$3,$K$2:$P$2,0))</f>
        <v>0.1</v>
      </c>
    </row>
    <row r="800" spans="2:89" x14ac:dyDescent="0.35">
      <c r="B800" s="123" t="str">
        <f>"Revenue - "&amp;B802</f>
        <v>Revenue - (Primary label)</v>
      </c>
      <c r="C800" t="s">
        <v>198</v>
      </c>
      <c r="D800" t="s">
        <v>272</v>
      </c>
      <c r="E800" s="8" t="str">
        <f t="shared" si="782"/>
        <v>800 GMV-PV</v>
      </c>
      <c r="H800" s="27"/>
      <c r="I800" s="78"/>
      <c r="J800" s="78"/>
      <c r="K800" s="115">
        <f t="shared" ref="K800:P800" ca="1" si="787">SUMIF($3:$3,K$2,800:800)</f>
        <v>60000</v>
      </c>
      <c r="L800" s="115">
        <f t="shared" ca="1" si="787"/>
        <v>60000</v>
      </c>
      <c r="M800" s="115">
        <f t="shared" ca="1" si="787"/>
        <v>60000</v>
      </c>
      <c r="N800" s="115">
        <f t="shared" ca="1" si="787"/>
        <v>60000</v>
      </c>
      <c r="O800" s="115">
        <f t="shared" ca="1" si="787"/>
        <v>60000</v>
      </c>
      <c r="P800" s="115">
        <f t="shared" ca="1" si="787"/>
        <v>55000</v>
      </c>
      <c r="R800" s="33"/>
      <c r="S800" s="144">
        <f t="shared" ref="S800" ca="1" si="788">S799*S798</f>
        <v>5000</v>
      </c>
      <c r="T800" s="144">
        <f t="shared" ref="T800:AX800" ca="1" si="789">T799*T798</f>
        <v>5000</v>
      </c>
      <c r="U800" s="144">
        <f t="shared" ca="1" si="789"/>
        <v>5000</v>
      </c>
      <c r="V800" s="144">
        <f t="shared" ca="1" si="789"/>
        <v>5000</v>
      </c>
      <c r="W800" s="144">
        <f t="shared" ca="1" si="789"/>
        <v>5000</v>
      </c>
      <c r="X800" s="144">
        <f t="shared" ca="1" si="789"/>
        <v>5000</v>
      </c>
      <c r="Y800" s="144">
        <f t="shared" ca="1" si="789"/>
        <v>5000</v>
      </c>
      <c r="Z800" s="144">
        <f t="shared" ca="1" si="789"/>
        <v>5000</v>
      </c>
      <c r="AA800" s="144">
        <f t="shared" ca="1" si="789"/>
        <v>5000</v>
      </c>
      <c r="AB800" s="144">
        <f t="shared" ca="1" si="789"/>
        <v>5000</v>
      </c>
      <c r="AC800" s="144">
        <f t="shared" ca="1" si="789"/>
        <v>5000</v>
      </c>
      <c r="AD800" s="144">
        <f t="shared" ca="1" si="789"/>
        <v>5000</v>
      </c>
      <c r="AE800" s="144">
        <f t="shared" ca="1" si="789"/>
        <v>5000</v>
      </c>
      <c r="AF800" s="144">
        <f t="shared" ca="1" si="789"/>
        <v>5000</v>
      </c>
      <c r="AG800" s="144">
        <f t="shared" ca="1" si="789"/>
        <v>5000</v>
      </c>
      <c r="AH800" s="144">
        <f t="shared" ca="1" si="789"/>
        <v>5000</v>
      </c>
      <c r="AI800" s="144">
        <f t="shared" ca="1" si="789"/>
        <v>5000</v>
      </c>
      <c r="AJ800" s="144">
        <f t="shared" ca="1" si="789"/>
        <v>5000</v>
      </c>
      <c r="AK800" s="144">
        <f t="shared" ca="1" si="789"/>
        <v>5000</v>
      </c>
      <c r="AL800" s="144">
        <f t="shared" ca="1" si="789"/>
        <v>5000</v>
      </c>
      <c r="AM800" s="144">
        <f t="shared" ca="1" si="789"/>
        <v>5000</v>
      </c>
      <c r="AN800" s="144">
        <f t="shared" ca="1" si="789"/>
        <v>5000</v>
      </c>
      <c r="AO800" s="144">
        <f t="shared" ca="1" si="789"/>
        <v>5000</v>
      </c>
      <c r="AP800" s="144">
        <f t="shared" ca="1" si="789"/>
        <v>5000</v>
      </c>
      <c r="AQ800" s="144">
        <f t="shared" ca="1" si="789"/>
        <v>5000</v>
      </c>
      <c r="AR800" s="144">
        <f t="shared" ca="1" si="789"/>
        <v>5000</v>
      </c>
      <c r="AS800" s="144">
        <f t="shared" ca="1" si="789"/>
        <v>5000</v>
      </c>
      <c r="AT800" s="144">
        <f t="shared" ca="1" si="789"/>
        <v>5000</v>
      </c>
      <c r="AU800" s="144">
        <f t="shared" ca="1" si="789"/>
        <v>5000</v>
      </c>
      <c r="AV800" s="144">
        <f t="shared" ca="1" si="789"/>
        <v>5000</v>
      </c>
      <c r="AW800" s="144">
        <f t="shared" ca="1" si="789"/>
        <v>5000</v>
      </c>
      <c r="AX800" s="144">
        <f t="shared" ca="1" si="789"/>
        <v>5000</v>
      </c>
      <c r="AY800" s="144">
        <f t="shared" ref="AY800:CD800" ca="1" si="790">AY799*AY798</f>
        <v>5000</v>
      </c>
      <c r="AZ800" s="144">
        <f t="shared" ca="1" si="790"/>
        <v>5000</v>
      </c>
      <c r="BA800" s="144">
        <f t="shared" ca="1" si="790"/>
        <v>5000</v>
      </c>
      <c r="BB800" s="144">
        <f t="shared" ca="1" si="790"/>
        <v>5000</v>
      </c>
      <c r="BC800" s="144">
        <f t="shared" ca="1" si="790"/>
        <v>5000</v>
      </c>
      <c r="BD800" s="144">
        <f t="shared" ca="1" si="790"/>
        <v>5000</v>
      </c>
      <c r="BE800" s="144">
        <f t="shared" ca="1" si="790"/>
        <v>5000</v>
      </c>
      <c r="BF800" s="144">
        <f t="shared" ca="1" si="790"/>
        <v>5000</v>
      </c>
      <c r="BG800" s="144">
        <f t="shared" ca="1" si="790"/>
        <v>5000</v>
      </c>
      <c r="BH800" s="144">
        <f t="shared" ca="1" si="790"/>
        <v>5000</v>
      </c>
      <c r="BI800" s="144">
        <f t="shared" ca="1" si="790"/>
        <v>5000</v>
      </c>
      <c r="BJ800" s="144">
        <f t="shared" ca="1" si="790"/>
        <v>5000</v>
      </c>
      <c r="BK800" s="144">
        <f t="shared" ca="1" si="790"/>
        <v>5000</v>
      </c>
      <c r="BL800" s="144">
        <f t="shared" ca="1" si="790"/>
        <v>5000</v>
      </c>
      <c r="BM800" s="144">
        <f t="shared" ca="1" si="790"/>
        <v>5000</v>
      </c>
      <c r="BN800" s="144">
        <f t="shared" ca="1" si="790"/>
        <v>5000</v>
      </c>
      <c r="BO800" s="144">
        <f t="shared" ca="1" si="790"/>
        <v>5000</v>
      </c>
      <c r="BP800" s="144">
        <f t="shared" ca="1" si="790"/>
        <v>5000</v>
      </c>
      <c r="BQ800" s="144">
        <f t="shared" ca="1" si="790"/>
        <v>5000</v>
      </c>
      <c r="BR800" s="144">
        <f t="shared" ca="1" si="790"/>
        <v>5000</v>
      </c>
      <c r="BS800" s="144">
        <f t="shared" ca="1" si="790"/>
        <v>5000</v>
      </c>
      <c r="BT800" s="144">
        <f t="shared" ca="1" si="790"/>
        <v>5000</v>
      </c>
      <c r="BU800" s="144">
        <f t="shared" ca="1" si="790"/>
        <v>5000</v>
      </c>
      <c r="BV800" s="144">
        <f t="shared" ca="1" si="790"/>
        <v>5000</v>
      </c>
      <c r="BW800" s="144">
        <f t="shared" ca="1" si="790"/>
        <v>5000</v>
      </c>
      <c r="BX800" s="144">
        <f t="shared" ca="1" si="790"/>
        <v>5000</v>
      </c>
      <c r="BY800" s="144">
        <f t="shared" ca="1" si="790"/>
        <v>5000</v>
      </c>
      <c r="BZ800" s="144">
        <f t="shared" ca="1" si="790"/>
        <v>5000</v>
      </c>
      <c r="CA800" s="144">
        <f t="shared" ca="1" si="790"/>
        <v>5000</v>
      </c>
      <c r="CB800" s="144">
        <f t="shared" ca="1" si="790"/>
        <v>5000</v>
      </c>
      <c r="CC800" s="144">
        <f t="shared" ca="1" si="790"/>
        <v>5000</v>
      </c>
      <c r="CD800" s="144">
        <f t="shared" ca="1" si="790"/>
        <v>5000</v>
      </c>
      <c r="CE800" s="144">
        <f t="shared" ref="CE800:CK800" ca="1" si="791">CE799*CE798</f>
        <v>5000</v>
      </c>
      <c r="CF800" s="144">
        <f t="shared" ca="1" si="791"/>
        <v>5000</v>
      </c>
      <c r="CG800" s="144">
        <f t="shared" ca="1" si="791"/>
        <v>5000</v>
      </c>
      <c r="CH800" s="144">
        <f t="shared" ca="1" si="791"/>
        <v>5000</v>
      </c>
      <c r="CI800" s="144">
        <f t="shared" ca="1" si="791"/>
        <v>5000</v>
      </c>
      <c r="CJ800" s="144">
        <f t="shared" ca="1" si="791"/>
        <v>5000</v>
      </c>
      <c r="CK800" s="144">
        <f t="shared" ca="1" si="791"/>
        <v>5000</v>
      </c>
    </row>
    <row r="801" spans="2:89" x14ac:dyDescent="0.35">
      <c r="B801" s="123"/>
      <c r="D801" t="s">
        <v>272</v>
      </c>
      <c r="E801" s="8" t="str">
        <f t="shared" ref="E801" si="792">ROW()&amp;" "&amp;D801</f>
        <v>801 GMV-PV</v>
      </c>
      <c r="H801" s="27"/>
      <c r="I801" s="78"/>
      <c r="J801" s="78"/>
      <c r="K801" s="33"/>
      <c r="L801" s="33"/>
      <c r="M801" s="33"/>
      <c r="N801" s="33"/>
      <c r="O801" s="33"/>
      <c r="P801" s="33"/>
      <c r="R801" s="33"/>
      <c r="S801" s="77"/>
      <c r="T801" s="77"/>
      <c r="U801" s="77"/>
      <c r="V801" s="77"/>
      <c r="W801" s="77"/>
      <c r="X801" s="77"/>
      <c r="Y801" s="77"/>
      <c r="Z801" s="77"/>
      <c r="AA801" s="77"/>
      <c r="AB801" s="77"/>
      <c r="AC801" s="77"/>
      <c r="AD801" s="77"/>
      <c r="AE801" s="77"/>
      <c r="AF801" s="77"/>
      <c r="AG801" s="77"/>
      <c r="AH801" s="77"/>
      <c r="AI801" s="77"/>
      <c r="AJ801" s="77"/>
      <c r="AK801" s="77"/>
      <c r="AL801" s="77"/>
      <c r="AM801" s="77"/>
      <c r="AN801" s="77"/>
      <c r="AO801" s="77"/>
      <c r="AP801" s="77"/>
      <c r="AQ801" s="77"/>
      <c r="AR801" s="77"/>
      <c r="AS801" s="77"/>
      <c r="AT801" s="77"/>
      <c r="AU801" s="77"/>
      <c r="AV801" s="77"/>
      <c r="AW801" s="77"/>
      <c r="AX801" s="77"/>
      <c r="AY801" s="77"/>
      <c r="AZ801" s="77"/>
      <c r="BA801" s="77"/>
      <c r="BB801" s="77"/>
      <c r="BC801" s="77"/>
      <c r="BD801" s="77"/>
      <c r="BE801" s="77"/>
      <c r="BF801" s="77"/>
      <c r="BG801" s="77"/>
      <c r="BH801" s="77"/>
      <c r="BI801" s="77"/>
      <c r="BJ801" s="77"/>
      <c r="BK801" s="77"/>
      <c r="BL801" s="77"/>
      <c r="BM801" s="77"/>
      <c r="BN801" s="77"/>
      <c r="BO801" s="77"/>
      <c r="BP801" s="77"/>
      <c r="BQ801" s="77"/>
      <c r="BR801" s="77"/>
      <c r="BS801" s="77"/>
      <c r="BT801" s="77"/>
      <c r="BU801" s="77"/>
      <c r="BV801" s="77"/>
      <c r="BW801" s="77"/>
      <c r="BX801" s="77"/>
      <c r="BY801" s="77"/>
      <c r="BZ801" s="77"/>
      <c r="CA801" s="77"/>
      <c r="CB801" s="77"/>
      <c r="CC801" s="77"/>
      <c r="CD801" s="77"/>
      <c r="CE801" s="77"/>
      <c r="CF801" s="77"/>
      <c r="CG801" s="77"/>
      <c r="CH801" s="77"/>
      <c r="CI801" s="77"/>
      <c r="CJ801" s="77"/>
      <c r="CK801" s="77"/>
    </row>
    <row r="802" spans="2:89" x14ac:dyDescent="0.35">
      <c r="B802" s="132" t="str">
        <f>B787</f>
        <v>(Primary label)</v>
      </c>
      <c r="D802" t="s">
        <v>272</v>
      </c>
      <c r="E802" s="8" t="str">
        <f t="shared" si="782"/>
        <v>802 GMV-PV</v>
      </c>
      <c r="G802" t="s">
        <v>332</v>
      </c>
      <c r="H802" s="27"/>
      <c r="I802" s="78"/>
      <c r="J802" s="78"/>
      <c r="K802" s="33"/>
      <c r="L802" s="33"/>
      <c r="M802" s="33"/>
      <c r="N802" s="33"/>
      <c r="O802" s="33"/>
      <c r="P802" s="33"/>
      <c r="R802" s="33"/>
      <c r="S802" s="77"/>
      <c r="T802" s="77"/>
      <c r="U802" s="77"/>
      <c r="V802" s="77"/>
      <c r="W802" s="77"/>
      <c r="X802" s="77"/>
      <c r="Y802" s="77"/>
      <c r="Z802" s="77"/>
      <c r="AA802" s="77"/>
      <c r="AB802" s="77"/>
      <c r="AC802" s="77"/>
      <c r="AD802" s="77"/>
      <c r="AE802" s="77"/>
      <c r="AF802" s="77"/>
      <c r="AG802" s="77"/>
      <c r="AH802" s="77"/>
      <c r="AI802" s="77"/>
      <c r="AJ802" s="77"/>
      <c r="AK802" s="77"/>
      <c r="AL802" s="77"/>
      <c r="AM802" s="77"/>
      <c r="AN802" s="77"/>
      <c r="AO802" s="77"/>
      <c r="AP802" s="77"/>
      <c r="AQ802" s="77"/>
      <c r="AR802" s="77"/>
      <c r="AS802" s="77"/>
      <c r="AT802" s="77"/>
      <c r="AU802" s="77"/>
      <c r="AV802" s="77"/>
      <c r="AW802" s="77"/>
      <c r="AX802" s="77"/>
      <c r="AY802" s="77"/>
      <c r="AZ802" s="77"/>
      <c r="BA802" s="77"/>
      <c r="BB802" s="77"/>
      <c r="BC802" s="77"/>
      <c r="BD802" s="77"/>
      <c r="BE802" s="77"/>
      <c r="BF802" s="77"/>
      <c r="BG802" s="77"/>
      <c r="BH802" s="77"/>
      <c r="BI802" s="77"/>
      <c r="BJ802" s="77"/>
      <c r="BK802" s="77"/>
      <c r="BL802" s="77"/>
      <c r="BM802" s="77"/>
      <c r="BN802" s="77"/>
      <c r="BO802" s="77"/>
      <c r="BP802" s="77"/>
      <c r="BQ802" s="77"/>
      <c r="BR802" s="77"/>
      <c r="BS802" s="77"/>
      <c r="BT802" s="77"/>
      <c r="BU802" s="77"/>
      <c r="BV802" s="77"/>
      <c r="BW802" s="77"/>
      <c r="BX802" s="77"/>
      <c r="BY802" s="77"/>
      <c r="BZ802" s="77"/>
      <c r="CA802" s="77"/>
      <c r="CB802" s="77"/>
      <c r="CC802" s="77"/>
      <c r="CD802" s="77"/>
      <c r="CE802" s="77"/>
      <c r="CF802" s="77"/>
      <c r="CG802" s="77"/>
      <c r="CH802" s="77"/>
      <c r="CI802" s="77"/>
      <c r="CJ802" s="77"/>
      <c r="CK802" s="77"/>
    </row>
    <row r="803" spans="2:89" x14ac:dyDescent="0.35">
      <c r="B803" s="235" t="str">
        <f>IFERROR(SUBSTITUTE(B795,":",""),"no unit")</f>
        <v>unit</v>
      </c>
      <c r="D803" t="s">
        <v>272</v>
      </c>
      <c r="E803" s="8" t="str">
        <f>ROW()&amp;" "&amp;D803</f>
        <v>803 GMV-PV</v>
      </c>
      <c r="G803" t="s">
        <v>332</v>
      </c>
      <c r="H803" s="27"/>
      <c r="I803" s="78"/>
      <c r="J803" s="78"/>
      <c r="K803" s="33"/>
      <c r="L803" s="33"/>
      <c r="M803" s="33"/>
      <c r="N803" s="33"/>
      <c r="O803" s="33"/>
      <c r="P803" s="33"/>
      <c r="R803" s="33"/>
      <c r="S803" s="77"/>
      <c r="T803" s="77"/>
      <c r="U803" s="77"/>
      <c r="V803" s="77"/>
      <c r="W803" s="77"/>
      <c r="X803" s="77"/>
      <c r="Y803" s="77"/>
      <c r="Z803" s="77"/>
      <c r="AA803" s="77"/>
      <c r="AB803" s="77"/>
      <c r="AC803" s="77"/>
      <c r="AD803" s="77"/>
      <c r="AE803" s="77"/>
      <c r="AF803" s="77"/>
      <c r="AG803" s="77"/>
      <c r="AH803" s="77"/>
      <c r="AI803" s="77"/>
      <c r="AJ803" s="77"/>
      <c r="AK803" s="77"/>
      <c r="AL803" s="77"/>
      <c r="AM803" s="77"/>
      <c r="AN803" s="77"/>
      <c r="AO803" s="77"/>
      <c r="AP803" s="77"/>
      <c r="AQ803" s="77"/>
      <c r="AR803" s="77"/>
      <c r="AS803" s="77"/>
      <c r="AT803" s="77"/>
      <c r="AU803" s="77"/>
      <c r="AV803" s="77"/>
      <c r="AW803" s="77"/>
      <c r="AX803" s="77"/>
      <c r="AY803" s="77"/>
      <c r="AZ803" s="77"/>
      <c r="BA803" s="77"/>
      <c r="BB803" s="77"/>
      <c r="BC803" s="77"/>
      <c r="BD803" s="77"/>
      <c r="BE803" s="77"/>
      <c r="BF803" s="77"/>
      <c r="BG803" s="77"/>
      <c r="BH803" s="77"/>
      <c r="BI803" s="77"/>
      <c r="BJ803" s="77"/>
      <c r="BK803" s="77"/>
      <c r="BL803" s="77"/>
      <c r="BM803" s="77"/>
      <c r="BN803" s="77"/>
      <c r="BO803" s="77"/>
      <c r="BP803" s="77"/>
      <c r="BQ803" s="77"/>
      <c r="BR803" s="77"/>
      <c r="BS803" s="77"/>
      <c r="BT803" s="77"/>
      <c r="BU803" s="77"/>
      <c r="BV803" s="77"/>
      <c r="BW803" s="77"/>
      <c r="BX803" s="77"/>
      <c r="BY803" s="77"/>
      <c r="BZ803" s="77"/>
      <c r="CA803" s="77"/>
      <c r="CB803" s="77"/>
      <c r="CC803" s="77"/>
      <c r="CD803" s="77"/>
      <c r="CE803" s="77"/>
      <c r="CF803" s="77"/>
      <c r="CG803" s="77"/>
      <c r="CH803" s="77"/>
      <c r="CI803" s="77"/>
      <c r="CJ803" s="77"/>
      <c r="CK803" s="77"/>
    </row>
    <row r="804" spans="2:89" x14ac:dyDescent="0.35">
      <c r="B804" s="187" t="s">
        <v>334</v>
      </c>
      <c r="D804" t="s">
        <v>272</v>
      </c>
      <c r="E804" s="8" t="str">
        <f t="shared" si="782"/>
        <v>804 GMV-PV</v>
      </c>
      <c r="G804" t="s">
        <v>332</v>
      </c>
      <c r="H804" s="3"/>
      <c r="I804" s="4"/>
      <c r="J804" s="4"/>
      <c r="K804" s="215"/>
      <c r="L804" s="215"/>
      <c r="M804" s="215"/>
      <c r="N804" s="215"/>
      <c r="O804" s="215"/>
      <c r="P804" s="215"/>
      <c r="R804" s="216"/>
      <c r="S804" s="208" t="str">
        <f t="shared" ref="S804" si="793">ADDRESS(ROW(S800),COLUMN(S800),2)</f>
        <v>S$800</v>
      </c>
      <c r="T804" s="208" t="str">
        <f t="shared" ref="T804:AX804" si="794">ADDRESS(ROW(T800),COLUMN(T800),2)</f>
        <v>T$800</v>
      </c>
      <c r="U804" s="208" t="str">
        <f t="shared" si="794"/>
        <v>U$800</v>
      </c>
      <c r="V804" s="208" t="str">
        <f t="shared" si="794"/>
        <v>V$800</v>
      </c>
      <c r="W804" s="208" t="str">
        <f t="shared" si="794"/>
        <v>W$800</v>
      </c>
      <c r="X804" s="208" t="str">
        <f t="shared" si="794"/>
        <v>X$800</v>
      </c>
      <c r="Y804" s="208" t="str">
        <f t="shared" si="794"/>
        <v>Y$800</v>
      </c>
      <c r="Z804" s="208" t="str">
        <f t="shared" si="794"/>
        <v>Z$800</v>
      </c>
      <c r="AA804" s="208" t="str">
        <f t="shared" si="794"/>
        <v>AA$800</v>
      </c>
      <c r="AB804" s="208" t="str">
        <f t="shared" si="794"/>
        <v>AB$800</v>
      </c>
      <c r="AC804" s="208" t="str">
        <f t="shared" si="794"/>
        <v>AC$800</v>
      </c>
      <c r="AD804" s="208" t="str">
        <f t="shared" si="794"/>
        <v>AD$800</v>
      </c>
      <c r="AE804" s="208" t="str">
        <f t="shared" si="794"/>
        <v>AE$800</v>
      </c>
      <c r="AF804" s="208" t="str">
        <f t="shared" si="794"/>
        <v>AF$800</v>
      </c>
      <c r="AG804" s="208" t="str">
        <f t="shared" si="794"/>
        <v>AG$800</v>
      </c>
      <c r="AH804" s="208" t="str">
        <f t="shared" si="794"/>
        <v>AH$800</v>
      </c>
      <c r="AI804" s="208" t="str">
        <f t="shared" si="794"/>
        <v>AI$800</v>
      </c>
      <c r="AJ804" s="208" t="str">
        <f t="shared" si="794"/>
        <v>AJ$800</v>
      </c>
      <c r="AK804" s="208" t="str">
        <f t="shared" si="794"/>
        <v>AK$800</v>
      </c>
      <c r="AL804" s="208" t="str">
        <f t="shared" si="794"/>
        <v>AL$800</v>
      </c>
      <c r="AM804" s="208" t="str">
        <f t="shared" si="794"/>
        <v>AM$800</v>
      </c>
      <c r="AN804" s="208" t="str">
        <f t="shared" si="794"/>
        <v>AN$800</v>
      </c>
      <c r="AO804" s="208" t="str">
        <f t="shared" si="794"/>
        <v>AO$800</v>
      </c>
      <c r="AP804" s="208" t="str">
        <f t="shared" si="794"/>
        <v>AP$800</v>
      </c>
      <c r="AQ804" s="208" t="str">
        <f t="shared" si="794"/>
        <v>AQ$800</v>
      </c>
      <c r="AR804" s="208" t="str">
        <f t="shared" si="794"/>
        <v>AR$800</v>
      </c>
      <c r="AS804" s="208" t="str">
        <f t="shared" si="794"/>
        <v>AS$800</v>
      </c>
      <c r="AT804" s="208" t="str">
        <f t="shared" si="794"/>
        <v>AT$800</v>
      </c>
      <c r="AU804" s="208" t="str">
        <f t="shared" si="794"/>
        <v>AU$800</v>
      </c>
      <c r="AV804" s="208" t="str">
        <f t="shared" si="794"/>
        <v>AV$800</v>
      </c>
      <c r="AW804" s="208" t="str">
        <f t="shared" si="794"/>
        <v>AW$800</v>
      </c>
      <c r="AX804" s="208" t="str">
        <f t="shared" si="794"/>
        <v>AX$800</v>
      </c>
      <c r="AY804" s="208" t="str">
        <f t="shared" ref="AY804:CD804" si="795">ADDRESS(ROW(AY800),COLUMN(AY800),2)</f>
        <v>AY$800</v>
      </c>
      <c r="AZ804" s="208" t="str">
        <f t="shared" si="795"/>
        <v>AZ$800</v>
      </c>
      <c r="BA804" s="208" t="str">
        <f t="shared" si="795"/>
        <v>BA$800</v>
      </c>
      <c r="BB804" s="208" t="str">
        <f t="shared" si="795"/>
        <v>BB$800</v>
      </c>
      <c r="BC804" s="208" t="str">
        <f t="shared" si="795"/>
        <v>BC$800</v>
      </c>
      <c r="BD804" s="208" t="str">
        <f t="shared" si="795"/>
        <v>BD$800</v>
      </c>
      <c r="BE804" s="208" t="str">
        <f t="shared" si="795"/>
        <v>BE$800</v>
      </c>
      <c r="BF804" s="208" t="str">
        <f t="shared" si="795"/>
        <v>BF$800</v>
      </c>
      <c r="BG804" s="208" t="str">
        <f t="shared" si="795"/>
        <v>BG$800</v>
      </c>
      <c r="BH804" s="208" t="str">
        <f t="shared" si="795"/>
        <v>BH$800</v>
      </c>
      <c r="BI804" s="208" t="str">
        <f t="shared" si="795"/>
        <v>BI$800</v>
      </c>
      <c r="BJ804" s="208" t="str">
        <f t="shared" si="795"/>
        <v>BJ$800</v>
      </c>
      <c r="BK804" s="208" t="str">
        <f t="shared" si="795"/>
        <v>BK$800</v>
      </c>
      <c r="BL804" s="208" t="str">
        <f t="shared" si="795"/>
        <v>BL$800</v>
      </c>
      <c r="BM804" s="208" t="str">
        <f t="shared" si="795"/>
        <v>BM$800</v>
      </c>
      <c r="BN804" s="208" t="str">
        <f t="shared" si="795"/>
        <v>BN$800</v>
      </c>
      <c r="BO804" s="208" t="str">
        <f t="shared" si="795"/>
        <v>BO$800</v>
      </c>
      <c r="BP804" s="208" t="str">
        <f t="shared" si="795"/>
        <v>BP$800</v>
      </c>
      <c r="BQ804" s="208" t="str">
        <f t="shared" si="795"/>
        <v>BQ$800</v>
      </c>
      <c r="BR804" s="208" t="str">
        <f t="shared" si="795"/>
        <v>BR$800</v>
      </c>
      <c r="BS804" s="208" t="str">
        <f t="shared" si="795"/>
        <v>BS$800</v>
      </c>
      <c r="BT804" s="208" t="str">
        <f t="shared" si="795"/>
        <v>BT$800</v>
      </c>
      <c r="BU804" s="208" t="str">
        <f t="shared" si="795"/>
        <v>BU$800</v>
      </c>
      <c r="BV804" s="208" t="str">
        <f t="shared" si="795"/>
        <v>BV$800</v>
      </c>
      <c r="BW804" s="208" t="str">
        <f t="shared" si="795"/>
        <v>BW$800</v>
      </c>
      <c r="BX804" s="208" t="str">
        <f t="shared" si="795"/>
        <v>BX$800</v>
      </c>
      <c r="BY804" s="208" t="str">
        <f t="shared" si="795"/>
        <v>BY$800</v>
      </c>
      <c r="BZ804" s="208" t="str">
        <f t="shared" si="795"/>
        <v>BZ$800</v>
      </c>
      <c r="CA804" s="208" t="str">
        <f t="shared" si="795"/>
        <v>CA$800</v>
      </c>
      <c r="CB804" s="208" t="str">
        <f t="shared" si="795"/>
        <v>CB$800</v>
      </c>
      <c r="CC804" s="208" t="str">
        <f t="shared" si="795"/>
        <v>CC$800</v>
      </c>
      <c r="CD804" s="208" t="str">
        <f t="shared" si="795"/>
        <v>CD$800</v>
      </c>
      <c r="CE804" s="208" t="str">
        <f t="shared" ref="CE804:CK804" si="796">ADDRESS(ROW(CE800),COLUMN(CE800),2)</f>
        <v>CE$800</v>
      </c>
      <c r="CF804" s="208" t="str">
        <f t="shared" si="796"/>
        <v>CF$800</v>
      </c>
      <c r="CG804" s="208" t="str">
        <f t="shared" si="796"/>
        <v>CG$800</v>
      </c>
      <c r="CH804" s="208" t="str">
        <f t="shared" si="796"/>
        <v>CH$800</v>
      </c>
      <c r="CI804" s="208" t="str">
        <f t="shared" si="796"/>
        <v>CI$800</v>
      </c>
      <c r="CJ804" s="208" t="str">
        <f t="shared" si="796"/>
        <v>CJ$800</v>
      </c>
      <c r="CK804" s="208" t="str">
        <f t="shared" si="796"/>
        <v>CK$800</v>
      </c>
    </row>
    <row r="805" spans="2:89" x14ac:dyDescent="0.35">
      <c r="B805" s="132" t="s">
        <v>333</v>
      </c>
      <c r="D805" t="s">
        <v>272</v>
      </c>
      <c r="E805" s="8" t="str">
        <f t="shared" si="782"/>
        <v>805 GMV-PV</v>
      </c>
      <c r="G805" t="s">
        <v>332</v>
      </c>
      <c r="H805" s="12"/>
      <c r="I805" s="60"/>
      <c r="J805" s="60"/>
      <c r="K805" s="15"/>
      <c r="L805" s="15"/>
      <c r="M805" s="15"/>
      <c r="N805" s="15"/>
      <c r="O805" s="15"/>
      <c r="P805" s="15"/>
      <c r="R805" s="15"/>
      <c r="S805" s="175" t="str">
        <f t="shared" ref="S805" si="797">S790</f>
        <v>S$17</v>
      </c>
      <c r="T805" s="175" t="str">
        <f t="shared" ref="T805:AX805" si="798">T790</f>
        <v>T$17</v>
      </c>
      <c r="U805" s="175" t="str">
        <f t="shared" si="798"/>
        <v>U$17</v>
      </c>
      <c r="V805" s="175" t="str">
        <f t="shared" si="798"/>
        <v>V$17</v>
      </c>
      <c r="W805" s="175" t="str">
        <f t="shared" si="798"/>
        <v>W$17</v>
      </c>
      <c r="X805" s="175" t="str">
        <f t="shared" si="798"/>
        <v>X$17</v>
      </c>
      <c r="Y805" s="175" t="str">
        <f t="shared" si="798"/>
        <v>Y$17</v>
      </c>
      <c r="Z805" s="175" t="str">
        <f t="shared" si="798"/>
        <v>Z$17</v>
      </c>
      <c r="AA805" s="175" t="str">
        <f t="shared" si="798"/>
        <v>AA$17</v>
      </c>
      <c r="AB805" s="175" t="str">
        <f t="shared" si="798"/>
        <v>AB$17</v>
      </c>
      <c r="AC805" s="175" t="str">
        <f t="shared" si="798"/>
        <v>AC$17</v>
      </c>
      <c r="AD805" s="175" t="str">
        <f t="shared" si="798"/>
        <v>AD$17</v>
      </c>
      <c r="AE805" s="175" t="str">
        <f t="shared" si="798"/>
        <v>AE$17</v>
      </c>
      <c r="AF805" s="175" t="str">
        <f t="shared" si="798"/>
        <v>AF$17</v>
      </c>
      <c r="AG805" s="175" t="str">
        <f t="shared" si="798"/>
        <v>AG$17</v>
      </c>
      <c r="AH805" s="175" t="str">
        <f t="shared" si="798"/>
        <v>AH$17</v>
      </c>
      <c r="AI805" s="175" t="str">
        <f t="shared" si="798"/>
        <v>AI$17</v>
      </c>
      <c r="AJ805" s="175" t="str">
        <f t="shared" si="798"/>
        <v>AJ$17</v>
      </c>
      <c r="AK805" s="175" t="str">
        <f t="shared" si="798"/>
        <v>AK$17</v>
      </c>
      <c r="AL805" s="175" t="str">
        <f t="shared" si="798"/>
        <v>AL$17</v>
      </c>
      <c r="AM805" s="175" t="str">
        <f t="shared" si="798"/>
        <v>AM$17</v>
      </c>
      <c r="AN805" s="175" t="str">
        <f t="shared" si="798"/>
        <v>AN$17</v>
      </c>
      <c r="AO805" s="175" t="str">
        <f t="shared" si="798"/>
        <v>AO$17</v>
      </c>
      <c r="AP805" s="175" t="str">
        <f t="shared" si="798"/>
        <v>AP$17</v>
      </c>
      <c r="AQ805" s="175" t="str">
        <f t="shared" si="798"/>
        <v>AQ$17</v>
      </c>
      <c r="AR805" s="175" t="str">
        <f t="shared" si="798"/>
        <v>AR$17</v>
      </c>
      <c r="AS805" s="175" t="str">
        <f t="shared" si="798"/>
        <v>AS$17</v>
      </c>
      <c r="AT805" s="175" t="str">
        <f t="shared" si="798"/>
        <v>AT$17</v>
      </c>
      <c r="AU805" s="175" t="str">
        <f t="shared" si="798"/>
        <v>AU$17</v>
      </c>
      <c r="AV805" s="175" t="str">
        <f t="shared" si="798"/>
        <v>AV$17</v>
      </c>
      <c r="AW805" s="175" t="str">
        <f t="shared" si="798"/>
        <v>AW$17</v>
      </c>
      <c r="AX805" s="175" t="str">
        <f t="shared" si="798"/>
        <v>AX$17</v>
      </c>
      <c r="AY805" s="175" t="str">
        <f t="shared" ref="AY805:CD805" si="799">AY790</f>
        <v>AY$17</v>
      </c>
      <c r="AZ805" s="175" t="str">
        <f t="shared" si="799"/>
        <v>AZ$17</v>
      </c>
      <c r="BA805" s="175" t="str">
        <f t="shared" si="799"/>
        <v>BA$17</v>
      </c>
      <c r="BB805" s="175" t="str">
        <f t="shared" si="799"/>
        <v>BB$17</v>
      </c>
      <c r="BC805" s="175" t="str">
        <f t="shared" si="799"/>
        <v>BC$17</v>
      </c>
      <c r="BD805" s="175" t="str">
        <f t="shared" si="799"/>
        <v>BD$17</v>
      </c>
      <c r="BE805" s="175" t="str">
        <f t="shared" si="799"/>
        <v>BE$17</v>
      </c>
      <c r="BF805" s="175" t="str">
        <f t="shared" si="799"/>
        <v>BF$17</v>
      </c>
      <c r="BG805" s="175" t="str">
        <f t="shared" si="799"/>
        <v>BG$17</v>
      </c>
      <c r="BH805" s="175" t="str">
        <f t="shared" si="799"/>
        <v>BH$17</v>
      </c>
      <c r="BI805" s="175" t="str">
        <f t="shared" si="799"/>
        <v>BI$17</v>
      </c>
      <c r="BJ805" s="175" t="str">
        <f t="shared" si="799"/>
        <v>BJ$17</v>
      </c>
      <c r="BK805" s="175" t="str">
        <f t="shared" si="799"/>
        <v>BK$17</v>
      </c>
      <c r="BL805" s="175" t="str">
        <f t="shared" si="799"/>
        <v>BL$17</v>
      </c>
      <c r="BM805" s="175" t="str">
        <f t="shared" si="799"/>
        <v>BM$17</v>
      </c>
      <c r="BN805" s="175" t="str">
        <f t="shared" si="799"/>
        <v>BN$17</v>
      </c>
      <c r="BO805" s="175" t="str">
        <f t="shared" si="799"/>
        <v>BO$17</v>
      </c>
      <c r="BP805" s="175" t="str">
        <f t="shared" si="799"/>
        <v>BP$17</v>
      </c>
      <c r="BQ805" s="175" t="str">
        <f t="shared" si="799"/>
        <v>BQ$17</v>
      </c>
      <c r="BR805" s="175" t="str">
        <f t="shared" si="799"/>
        <v>BR$17</v>
      </c>
      <c r="BS805" s="175" t="str">
        <f t="shared" si="799"/>
        <v>BS$17</v>
      </c>
      <c r="BT805" s="175" t="str">
        <f t="shared" si="799"/>
        <v>BT$17</v>
      </c>
      <c r="BU805" s="175" t="str">
        <f t="shared" si="799"/>
        <v>BU$17</v>
      </c>
      <c r="BV805" s="175" t="str">
        <f t="shared" si="799"/>
        <v>BV$17</v>
      </c>
      <c r="BW805" s="175" t="str">
        <f t="shared" si="799"/>
        <v>BW$17</v>
      </c>
      <c r="BX805" s="175" t="str">
        <f t="shared" si="799"/>
        <v>BX$17</v>
      </c>
      <c r="BY805" s="175" t="str">
        <f t="shared" si="799"/>
        <v>BY$17</v>
      </c>
      <c r="BZ805" s="175" t="str">
        <f t="shared" si="799"/>
        <v>BZ$17</v>
      </c>
      <c r="CA805" s="175" t="str">
        <f t="shared" si="799"/>
        <v>CA$17</v>
      </c>
      <c r="CB805" s="175" t="str">
        <f t="shared" si="799"/>
        <v>CB$17</v>
      </c>
      <c r="CC805" s="175" t="str">
        <f t="shared" si="799"/>
        <v>CC$17</v>
      </c>
      <c r="CD805" s="175" t="str">
        <f t="shared" si="799"/>
        <v>CD$17</v>
      </c>
      <c r="CE805" s="175" t="str">
        <f t="shared" ref="CE805:CK805" si="800">CE790</f>
        <v>CE$17</v>
      </c>
      <c r="CF805" s="175" t="str">
        <f t="shared" si="800"/>
        <v>CF$17</v>
      </c>
      <c r="CG805" s="175" t="str">
        <f t="shared" si="800"/>
        <v>CG$17</v>
      </c>
      <c r="CH805" s="175" t="str">
        <f t="shared" si="800"/>
        <v>CH$17</v>
      </c>
      <c r="CI805" s="175" t="str">
        <f t="shared" si="800"/>
        <v>CI$17</v>
      </c>
      <c r="CJ805" s="175" t="str">
        <f t="shared" si="800"/>
        <v>CJ$17</v>
      </c>
      <c r="CK805" s="175" t="str">
        <f t="shared" si="800"/>
        <v>CK$17</v>
      </c>
    </row>
    <row r="806" spans="2:89" x14ac:dyDescent="0.35">
      <c r="B806" s="132" t="str">
        <f>B791</f>
        <v>(Secondary label)</v>
      </c>
      <c r="D806" t="s">
        <v>272</v>
      </c>
      <c r="E806" s="8" t="str">
        <f t="shared" ref="E806:E809" si="801">ROW()&amp;" "&amp;D806</f>
        <v>806 GMV-PV</v>
      </c>
      <c r="G806" t="s">
        <v>332</v>
      </c>
      <c r="H806" s="12"/>
      <c r="I806" s="60"/>
      <c r="J806" s="60"/>
      <c r="K806" s="15"/>
      <c r="L806" s="15"/>
      <c r="M806" s="15"/>
      <c r="N806" s="15"/>
      <c r="O806" s="15"/>
      <c r="P806" s="15"/>
      <c r="R806" s="15"/>
      <c r="S806" s="175"/>
      <c r="T806" s="175"/>
      <c r="U806" s="175"/>
      <c r="V806" s="175"/>
      <c r="W806" s="175"/>
      <c r="X806" s="175"/>
      <c r="Y806" s="175"/>
      <c r="Z806" s="175"/>
      <c r="AA806" s="175"/>
      <c r="AB806" s="175"/>
      <c r="AC806" s="175"/>
      <c r="AD806" s="175"/>
      <c r="AE806" s="175"/>
      <c r="AF806" s="175"/>
      <c r="AG806" s="175"/>
      <c r="AH806" s="175"/>
      <c r="AI806" s="175"/>
      <c r="AJ806" s="175"/>
      <c r="AK806" s="175"/>
      <c r="AL806" s="175"/>
      <c r="AM806" s="175"/>
      <c r="AN806" s="175"/>
      <c r="AO806" s="175"/>
      <c r="AP806" s="175"/>
      <c r="AQ806" s="175"/>
      <c r="AR806" s="175"/>
      <c r="AS806" s="175"/>
      <c r="AT806" s="175"/>
      <c r="AU806" s="175"/>
      <c r="AV806" s="175"/>
      <c r="AW806" s="175"/>
      <c r="AX806" s="175"/>
      <c r="AY806" s="175"/>
      <c r="AZ806" s="175"/>
      <c r="BA806" s="175"/>
      <c r="BB806" s="175"/>
      <c r="BC806" s="175"/>
      <c r="BD806" s="175"/>
      <c r="BE806" s="175"/>
      <c r="BF806" s="175"/>
      <c r="BG806" s="175"/>
      <c r="BH806" s="175"/>
      <c r="BI806" s="175"/>
      <c r="BJ806" s="175"/>
      <c r="BK806" s="175"/>
      <c r="BL806" s="175"/>
      <c r="BM806" s="175"/>
      <c r="BN806" s="175"/>
      <c r="BO806" s="175"/>
      <c r="BP806" s="175"/>
      <c r="BQ806" s="175"/>
      <c r="BR806" s="175"/>
      <c r="BS806" s="175"/>
      <c r="BT806" s="175"/>
      <c r="BU806" s="175"/>
      <c r="BV806" s="175"/>
      <c r="BW806" s="175"/>
      <c r="BX806" s="175"/>
      <c r="BY806" s="175"/>
      <c r="BZ806" s="175"/>
      <c r="CA806" s="175"/>
      <c r="CB806" s="175"/>
      <c r="CC806" s="175"/>
      <c r="CD806" s="175"/>
      <c r="CE806" s="175"/>
      <c r="CF806" s="175"/>
      <c r="CG806" s="175"/>
      <c r="CH806" s="175"/>
      <c r="CI806" s="175"/>
      <c r="CJ806" s="175"/>
      <c r="CK806" s="175"/>
    </row>
    <row r="807" spans="2:89" x14ac:dyDescent="0.35">
      <c r="B807" s="132" t="str">
        <f>B792</f>
        <v xml:space="preserve">secondary unit </v>
      </c>
      <c r="D807" t="s">
        <v>272</v>
      </c>
      <c r="E807" s="8" t="str">
        <f t="shared" ref="E807" si="802">ROW()&amp;" "&amp;D807</f>
        <v>807 GMV-PV</v>
      </c>
      <c r="G807" t="s">
        <v>332</v>
      </c>
      <c r="H807" s="12"/>
      <c r="I807" s="60"/>
      <c r="J807" s="60"/>
      <c r="K807" s="15"/>
      <c r="L807" s="15"/>
      <c r="M807" s="15"/>
      <c r="N807" s="15"/>
      <c r="O807" s="15"/>
      <c r="P807" s="15"/>
      <c r="R807" s="15"/>
      <c r="S807" s="175"/>
      <c r="T807" s="175"/>
      <c r="U807" s="175"/>
      <c r="V807" s="175"/>
      <c r="W807" s="175"/>
      <c r="X807" s="175"/>
      <c r="Y807" s="175"/>
      <c r="Z807" s="175"/>
      <c r="AA807" s="175"/>
      <c r="AB807" s="175"/>
      <c r="AC807" s="175"/>
      <c r="AD807" s="175"/>
      <c r="AE807" s="175"/>
      <c r="AF807" s="175"/>
      <c r="AG807" s="175"/>
      <c r="AH807" s="175"/>
      <c r="AI807" s="175"/>
      <c r="AJ807" s="175"/>
      <c r="AK807" s="175"/>
      <c r="AL807" s="175"/>
      <c r="AM807" s="175"/>
      <c r="AN807" s="175"/>
      <c r="AO807" s="175"/>
      <c r="AP807" s="175"/>
      <c r="AQ807" s="175"/>
      <c r="AR807" s="175"/>
      <c r="AS807" s="175"/>
      <c r="AT807" s="175"/>
      <c r="AU807" s="175"/>
      <c r="AV807" s="175"/>
      <c r="AW807" s="175"/>
      <c r="AX807" s="175"/>
      <c r="AY807" s="175"/>
      <c r="AZ807" s="175"/>
      <c r="BA807" s="175"/>
      <c r="BB807" s="175"/>
      <c r="BC807" s="175"/>
      <c r="BD807" s="175"/>
      <c r="BE807" s="175"/>
      <c r="BF807" s="175"/>
      <c r="BG807" s="175"/>
      <c r="BH807" s="175"/>
      <c r="BI807" s="175"/>
      <c r="BJ807" s="175"/>
      <c r="BK807" s="175"/>
      <c r="BL807" s="175"/>
      <c r="BM807" s="175"/>
      <c r="BN807" s="175"/>
      <c r="BO807" s="175"/>
      <c r="BP807" s="175"/>
      <c r="BQ807" s="175"/>
      <c r="BR807" s="175"/>
      <c r="BS807" s="175"/>
      <c r="BT807" s="175"/>
      <c r="BU807" s="175"/>
      <c r="BV807" s="175"/>
      <c r="BW807" s="175"/>
      <c r="BX807" s="175"/>
      <c r="BY807" s="175"/>
      <c r="BZ807" s="175"/>
      <c r="CA807" s="175"/>
      <c r="CB807" s="175"/>
      <c r="CC807" s="175"/>
      <c r="CD807" s="175"/>
      <c r="CE807" s="175"/>
      <c r="CF807" s="175"/>
      <c r="CG807" s="175"/>
      <c r="CH807" s="175"/>
      <c r="CI807" s="175"/>
      <c r="CJ807" s="175"/>
      <c r="CK807" s="175"/>
    </row>
    <row r="808" spans="2:89" x14ac:dyDescent="0.35">
      <c r="B808" s="8" t="s">
        <v>463</v>
      </c>
      <c r="D808" t="s">
        <v>272</v>
      </c>
      <c r="E808" s="8" t="str">
        <f t="shared" si="801"/>
        <v>808 GMV-PV</v>
      </c>
      <c r="G808" t="s">
        <v>332</v>
      </c>
      <c r="H808" s="12"/>
      <c r="I808" s="60"/>
      <c r="J808" s="60"/>
      <c r="K808" s="15"/>
      <c r="L808" s="15"/>
      <c r="M808" s="15"/>
      <c r="N808" s="15"/>
      <c r="O808" s="15"/>
      <c r="P808" s="15"/>
      <c r="R808" s="15"/>
      <c r="S808" s="175"/>
      <c r="T808" s="175"/>
      <c r="U808" s="175"/>
      <c r="V808" s="175"/>
      <c r="W808" s="175"/>
      <c r="X808" s="175"/>
      <c r="Y808" s="175"/>
      <c r="Z808" s="175"/>
      <c r="AA808" s="175"/>
      <c r="AB808" s="175"/>
      <c r="AC808" s="175"/>
      <c r="AD808" s="175"/>
      <c r="AE808" s="175"/>
      <c r="AF808" s="175"/>
      <c r="AG808" s="175"/>
      <c r="AH808" s="175"/>
      <c r="AI808" s="175"/>
      <c r="AJ808" s="175"/>
      <c r="AK808" s="175"/>
      <c r="AL808" s="175"/>
      <c r="AM808" s="175"/>
      <c r="AN808" s="175"/>
      <c r="AO808" s="175"/>
      <c r="AP808" s="175"/>
      <c r="AQ808" s="175"/>
      <c r="AR808" s="175"/>
      <c r="AS808" s="175"/>
      <c r="AT808" s="175"/>
      <c r="AU808" s="175"/>
      <c r="AV808" s="175"/>
      <c r="AW808" s="175"/>
      <c r="AX808" s="175"/>
      <c r="AY808" s="175"/>
      <c r="AZ808" s="175"/>
      <c r="BA808" s="175"/>
      <c r="BB808" s="175"/>
      <c r="BC808" s="175"/>
      <c r="BD808" s="175"/>
      <c r="BE808" s="175"/>
      <c r="BF808" s="175"/>
      <c r="BG808" s="175"/>
      <c r="BH808" s="175"/>
      <c r="BI808" s="175"/>
      <c r="BJ808" s="175"/>
      <c r="BK808" s="175"/>
      <c r="BL808" s="175"/>
      <c r="BM808" s="175"/>
      <c r="BN808" s="175"/>
      <c r="BO808" s="175"/>
      <c r="BP808" s="175"/>
      <c r="BQ808" s="175"/>
      <c r="BR808" s="175"/>
      <c r="BS808" s="175"/>
      <c r="BT808" s="175"/>
      <c r="BU808" s="175"/>
      <c r="BV808" s="175"/>
      <c r="BW808" s="175"/>
      <c r="BX808" s="175"/>
      <c r="BY808" s="175"/>
      <c r="BZ808" s="175"/>
      <c r="CA808" s="175"/>
      <c r="CB808" s="175"/>
      <c r="CC808" s="175"/>
      <c r="CD808" s="175"/>
      <c r="CE808" s="175"/>
      <c r="CF808" s="175"/>
      <c r="CG808" s="175"/>
      <c r="CH808" s="175"/>
      <c r="CI808" s="175"/>
      <c r="CJ808" s="175"/>
      <c r="CK808" s="175"/>
    </row>
    <row r="809" spans="2:89" x14ac:dyDescent="0.35">
      <c r="B809" s="8" t="s">
        <v>464</v>
      </c>
      <c r="D809" t="s">
        <v>272</v>
      </c>
      <c r="E809" s="8" t="str">
        <f t="shared" si="801"/>
        <v>809 GMV-PV</v>
      </c>
      <c r="G809" t="s">
        <v>332</v>
      </c>
      <c r="H809" s="12"/>
      <c r="I809" s="60"/>
      <c r="J809" s="60"/>
      <c r="K809" s="15"/>
      <c r="L809" s="15"/>
      <c r="M809" s="15"/>
      <c r="N809" s="15"/>
      <c r="O809" s="15"/>
      <c r="P809" s="15"/>
      <c r="R809" s="15"/>
      <c r="S809" s="175"/>
      <c r="T809" s="175"/>
      <c r="U809" s="175"/>
      <c r="V809" s="175"/>
      <c r="W809" s="175"/>
      <c r="X809" s="175"/>
      <c r="Y809" s="175"/>
      <c r="Z809" s="175"/>
      <c r="AA809" s="175"/>
      <c r="AB809" s="175"/>
      <c r="AC809" s="175"/>
      <c r="AD809" s="175"/>
      <c r="AE809" s="175"/>
      <c r="AF809" s="175"/>
      <c r="AG809" s="175"/>
      <c r="AH809" s="175"/>
      <c r="AI809" s="175"/>
      <c r="AJ809" s="175"/>
      <c r="AK809" s="175"/>
      <c r="AL809" s="175"/>
      <c r="AM809" s="175"/>
      <c r="AN809" s="175"/>
      <c r="AO809" s="175"/>
      <c r="AP809" s="175"/>
      <c r="AQ809" s="175"/>
      <c r="AR809" s="175"/>
      <c r="AS809" s="175"/>
      <c r="AT809" s="175"/>
      <c r="AU809" s="175"/>
      <c r="AV809" s="175"/>
      <c r="AW809" s="175"/>
      <c r="AX809" s="175"/>
      <c r="AY809" s="175"/>
      <c r="AZ809" s="175"/>
      <c r="BA809" s="175"/>
      <c r="BB809" s="175"/>
      <c r="BC809" s="175"/>
      <c r="BD809" s="175"/>
      <c r="BE809" s="175"/>
      <c r="BF809" s="175"/>
      <c r="BG809" s="175"/>
      <c r="BH809" s="175"/>
      <c r="BI809" s="175"/>
      <c r="BJ809" s="175"/>
      <c r="BK809" s="175"/>
      <c r="BL809" s="175"/>
      <c r="BM809" s="175"/>
      <c r="BN809" s="175"/>
      <c r="BO809" s="175"/>
      <c r="BP809" s="175"/>
      <c r="BQ809" s="175"/>
      <c r="BR809" s="175"/>
      <c r="BS809" s="175"/>
      <c r="BT809" s="175"/>
      <c r="BU809" s="175"/>
      <c r="BV809" s="175"/>
      <c r="BW809" s="175"/>
      <c r="BX809" s="175"/>
      <c r="BY809" s="175"/>
      <c r="BZ809" s="175"/>
      <c r="CA809" s="175"/>
      <c r="CB809" s="175"/>
      <c r="CC809" s="175"/>
      <c r="CD809" s="175"/>
      <c r="CE809" s="175"/>
      <c r="CF809" s="175"/>
      <c r="CG809" s="175"/>
      <c r="CH809" s="175"/>
      <c r="CI809" s="175"/>
      <c r="CJ809" s="175"/>
      <c r="CK809" s="175"/>
    </row>
    <row r="810" spans="2:89" x14ac:dyDescent="0.35">
      <c r="E810" s="8"/>
      <c r="H810" s="12"/>
      <c r="I810" s="60"/>
      <c r="J810" s="60"/>
      <c r="K810" s="15"/>
      <c r="L810" s="15"/>
      <c r="M810" s="15"/>
      <c r="N810" s="15"/>
      <c r="O810" s="15"/>
      <c r="P810" s="15"/>
      <c r="R810" s="15"/>
      <c r="S810" s="175"/>
      <c r="T810" s="175"/>
      <c r="U810" s="175"/>
      <c r="V810" s="175"/>
      <c r="W810" s="175"/>
      <c r="X810" s="175"/>
      <c r="Y810" s="175"/>
      <c r="Z810" s="175"/>
      <c r="AA810" s="175"/>
      <c r="AB810" s="175"/>
      <c r="AC810" s="175"/>
      <c r="AD810" s="175"/>
      <c r="AE810" s="175"/>
      <c r="AF810" s="175"/>
      <c r="AG810" s="175"/>
      <c r="AH810" s="175"/>
      <c r="AI810" s="175"/>
      <c r="AJ810" s="175"/>
      <c r="AK810" s="175"/>
      <c r="AL810" s="175"/>
      <c r="AM810" s="175"/>
      <c r="AN810" s="175"/>
      <c r="AO810" s="175"/>
      <c r="AP810" s="175"/>
      <c r="AQ810" s="175"/>
      <c r="AR810" s="175"/>
      <c r="AS810" s="175"/>
      <c r="AT810" s="175"/>
      <c r="AU810" s="175"/>
      <c r="AV810" s="175"/>
      <c r="AW810" s="175"/>
      <c r="AX810" s="175"/>
      <c r="AY810" s="175"/>
      <c r="AZ810" s="175"/>
      <c r="BA810" s="175"/>
      <c r="BB810" s="175"/>
      <c r="BC810" s="175"/>
      <c r="BD810" s="175"/>
      <c r="BE810" s="175"/>
      <c r="BF810" s="175"/>
      <c r="BG810" s="175"/>
      <c r="BH810" s="175"/>
      <c r="BI810" s="175"/>
      <c r="BJ810" s="175"/>
      <c r="BK810" s="175"/>
      <c r="BL810" s="175"/>
      <c r="BM810" s="175"/>
      <c r="BN810" s="175"/>
      <c r="BO810" s="175"/>
      <c r="BP810" s="175"/>
      <c r="BQ810" s="175"/>
      <c r="BR810" s="175"/>
      <c r="BS810" s="175"/>
      <c r="BT810" s="175"/>
      <c r="BU810" s="175"/>
      <c r="BV810" s="175"/>
      <c r="BW810" s="175"/>
      <c r="BX810" s="175"/>
      <c r="BY810" s="175"/>
      <c r="BZ810" s="175"/>
      <c r="CA810" s="175"/>
      <c r="CB810" s="175"/>
      <c r="CC810" s="175"/>
      <c r="CD810" s="175"/>
      <c r="CE810" s="175"/>
      <c r="CF810" s="175"/>
      <c r="CG810" s="175"/>
      <c r="CH810" s="175"/>
      <c r="CI810" s="175"/>
      <c r="CJ810" s="175"/>
      <c r="CK810" s="175"/>
    </row>
    <row r="811" spans="2:89" x14ac:dyDescent="0.35">
      <c r="B811" s="171" t="s">
        <v>490</v>
      </c>
      <c r="E811" s="8"/>
      <c r="H811" s="170"/>
      <c r="I811" s="172"/>
      <c r="J811" s="172"/>
      <c r="K811" s="193"/>
      <c r="L811" s="193"/>
      <c r="M811" s="193"/>
      <c r="N811" s="193"/>
      <c r="O811" s="193"/>
      <c r="P811" s="193"/>
      <c r="R811" s="194"/>
      <c r="S811" s="170"/>
      <c r="T811" s="170"/>
      <c r="U811" s="170"/>
      <c r="V811" s="170"/>
      <c r="W811" s="170"/>
      <c r="X811" s="170"/>
      <c r="Y811" s="170"/>
      <c r="Z811" s="170"/>
      <c r="AA811" s="170"/>
      <c r="AB811" s="170"/>
      <c r="AC811" s="170"/>
      <c r="AD811" s="170"/>
      <c r="AE811" s="170"/>
      <c r="AF811" s="170"/>
      <c r="AG811" s="170"/>
      <c r="AH811" s="170"/>
      <c r="AI811" s="170"/>
      <c r="AJ811" s="170"/>
      <c r="AK811" s="170"/>
      <c r="AL811" s="170"/>
      <c r="AM811" s="170"/>
      <c r="AN811" s="170"/>
      <c r="AO811" s="170"/>
      <c r="AP811" s="170"/>
      <c r="AQ811" s="170"/>
      <c r="AR811" s="170"/>
      <c r="AS811" s="170"/>
      <c r="AT811" s="170"/>
      <c r="AU811" s="170"/>
      <c r="AV811" s="170"/>
      <c r="AW811" s="170"/>
      <c r="AX811" s="170"/>
      <c r="AY811" s="170"/>
      <c r="AZ811" s="170"/>
      <c r="BA811" s="170"/>
      <c r="BB811" s="170"/>
      <c r="BC811" s="170"/>
      <c r="BD811" s="170"/>
      <c r="BE811" s="170"/>
      <c r="BF811" s="170"/>
      <c r="BG811" s="170"/>
      <c r="BH811" s="170"/>
      <c r="BI811" s="170"/>
      <c r="BJ811" s="170"/>
      <c r="BK811" s="170"/>
      <c r="BL811" s="170"/>
      <c r="BM811" s="170"/>
      <c r="BN811" s="170"/>
      <c r="BO811" s="170"/>
      <c r="BP811" s="170"/>
      <c r="BQ811" s="170"/>
      <c r="BR811" s="170"/>
      <c r="BS811" s="170"/>
      <c r="BT811" s="170"/>
      <c r="BU811" s="170"/>
      <c r="BV811" s="170"/>
      <c r="BW811" s="170"/>
      <c r="BX811" s="170"/>
      <c r="BY811" s="170"/>
      <c r="BZ811" s="170"/>
      <c r="CA811" s="170"/>
      <c r="CB811" s="170"/>
      <c r="CC811" s="170"/>
      <c r="CD811" s="170"/>
      <c r="CE811" s="170"/>
      <c r="CF811" s="170"/>
      <c r="CG811" s="170"/>
      <c r="CH811" s="170"/>
      <c r="CI811" s="170"/>
      <c r="CJ811" s="170"/>
      <c r="CK811" s="170"/>
    </row>
    <row r="812" spans="2:89" x14ac:dyDescent="0.35">
      <c r="B812" s="171" t="s">
        <v>492</v>
      </c>
      <c r="E812" s="8"/>
      <c r="H812" s="170"/>
      <c r="I812" s="172"/>
      <c r="J812" s="172"/>
      <c r="K812" s="193"/>
      <c r="L812" s="193"/>
      <c r="M812" s="193"/>
      <c r="N812" s="193"/>
      <c r="O812" s="193"/>
      <c r="P812" s="193"/>
      <c r="R812" s="194"/>
      <c r="S812" s="170"/>
      <c r="T812" s="170"/>
      <c r="U812" s="170"/>
      <c r="V812" s="170"/>
      <c r="W812" s="170"/>
      <c r="X812" s="170"/>
      <c r="Y812" s="170"/>
      <c r="Z812" s="170"/>
      <c r="AA812" s="170"/>
      <c r="AB812" s="170"/>
      <c r="AC812" s="170"/>
      <c r="AD812" s="170"/>
      <c r="AE812" s="170"/>
      <c r="AF812" s="170"/>
      <c r="AG812" s="170"/>
      <c r="AH812" s="170"/>
      <c r="AI812" s="170"/>
      <c r="AJ812" s="170"/>
      <c r="AK812" s="170"/>
      <c r="AL812" s="170"/>
      <c r="AM812" s="170"/>
      <c r="AN812" s="170"/>
      <c r="AO812" s="170"/>
      <c r="AP812" s="170"/>
      <c r="AQ812" s="170"/>
      <c r="AR812" s="170"/>
      <c r="AS812" s="170"/>
      <c r="AT812" s="170"/>
      <c r="AU812" s="170"/>
      <c r="AV812" s="170"/>
      <c r="AW812" s="170"/>
      <c r="AX812" s="170"/>
      <c r="AY812" s="170"/>
      <c r="AZ812" s="170"/>
      <c r="BA812" s="170"/>
      <c r="BB812" s="170"/>
      <c r="BC812" s="170"/>
      <c r="BD812" s="170"/>
      <c r="BE812" s="170"/>
      <c r="BF812" s="170"/>
      <c r="BG812" s="170"/>
      <c r="BH812" s="170"/>
      <c r="BI812" s="170"/>
      <c r="BJ812" s="170"/>
      <c r="BK812" s="170"/>
      <c r="BL812" s="170"/>
      <c r="BM812" s="170"/>
      <c r="BN812" s="170"/>
      <c r="BO812" s="170"/>
      <c r="BP812" s="170"/>
      <c r="BQ812" s="170"/>
      <c r="BR812" s="170"/>
      <c r="BS812" s="170"/>
      <c r="BT812" s="170"/>
      <c r="BU812" s="170"/>
      <c r="BV812" s="170"/>
      <c r="BW812" s="170"/>
      <c r="BX812" s="170"/>
      <c r="BY812" s="170"/>
      <c r="BZ812" s="170"/>
      <c r="CA812" s="170"/>
      <c r="CB812" s="170"/>
      <c r="CC812" s="170"/>
      <c r="CD812" s="170"/>
      <c r="CE812" s="170"/>
      <c r="CF812" s="170"/>
      <c r="CG812" s="170"/>
      <c r="CH812" s="170"/>
      <c r="CI812" s="170"/>
      <c r="CJ812" s="170"/>
      <c r="CK812" s="170"/>
    </row>
    <row r="813" spans="2:89" x14ac:dyDescent="0.35">
      <c r="B813" s="171" t="s">
        <v>461</v>
      </c>
      <c r="E813" s="8"/>
      <c r="H813" s="170"/>
      <c r="I813" s="172"/>
      <c r="J813" s="172"/>
      <c r="K813" s="193"/>
      <c r="L813" s="193"/>
      <c r="M813" s="193"/>
      <c r="N813" s="193"/>
      <c r="O813" s="193"/>
      <c r="P813" s="193"/>
      <c r="R813" s="194"/>
      <c r="S813" s="195" t="str">
        <f t="shared" ref="S813:AX813" si="803">S$20</f>
        <v>S$16</v>
      </c>
      <c r="T813" s="195" t="str">
        <f t="shared" si="803"/>
        <v>T$16</v>
      </c>
      <c r="U813" s="195" t="str">
        <f t="shared" si="803"/>
        <v>U$16</v>
      </c>
      <c r="V813" s="195" t="str">
        <f t="shared" si="803"/>
        <v>V$16</v>
      </c>
      <c r="W813" s="195" t="str">
        <f t="shared" si="803"/>
        <v>W$16</v>
      </c>
      <c r="X813" s="195" t="str">
        <f t="shared" si="803"/>
        <v>X$16</v>
      </c>
      <c r="Y813" s="195" t="str">
        <f t="shared" si="803"/>
        <v>Y$16</v>
      </c>
      <c r="Z813" s="195" t="str">
        <f t="shared" si="803"/>
        <v>Z$16</v>
      </c>
      <c r="AA813" s="195" t="str">
        <f t="shared" si="803"/>
        <v>AA$16</v>
      </c>
      <c r="AB813" s="195" t="str">
        <f t="shared" si="803"/>
        <v>AB$16</v>
      </c>
      <c r="AC813" s="195" t="str">
        <f t="shared" si="803"/>
        <v>AC$16</v>
      </c>
      <c r="AD813" s="195" t="str">
        <f t="shared" si="803"/>
        <v>AD$16</v>
      </c>
      <c r="AE813" s="195" t="str">
        <f t="shared" si="803"/>
        <v>AE$16</v>
      </c>
      <c r="AF813" s="195" t="str">
        <f t="shared" si="803"/>
        <v>AF$16</v>
      </c>
      <c r="AG813" s="195" t="str">
        <f t="shared" si="803"/>
        <v>AG$16</v>
      </c>
      <c r="AH813" s="195" t="str">
        <f t="shared" si="803"/>
        <v>AH$16</v>
      </c>
      <c r="AI813" s="195" t="str">
        <f t="shared" si="803"/>
        <v>AI$16</v>
      </c>
      <c r="AJ813" s="195" t="str">
        <f t="shared" si="803"/>
        <v>AJ$16</v>
      </c>
      <c r="AK813" s="195" t="str">
        <f t="shared" si="803"/>
        <v>AK$16</v>
      </c>
      <c r="AL813" s="195" t="str">
        <f t="shared" si="803"/>
        <v>AL$16</v>
      </c>
      <c r="AM813" s="195" t="str">
        <f t="shared" si="803"/>
        <v>AM$16</v>
      </c>
      <c r="AN813" s="195" t="str">
        <f t="shared" si="803"/>
        <v>AN$16</v>
      </c>
      <c r="AO813" s="195" t="str">
        <f t="shared" si="803"/>
        <v>AO$16</v>
      </c>
      <c r="AP813" s="195" t="str">
        <f t="shared" si="803"/>
        <v>AP$16</v>
      </c>
      <c r="AQ813" s="195" t="str">
        <f t="shared" si="803"/>
        <v>AQ$16</v>
      </c>
      <c r="AR813" s="195" t="str">
        <f t="shared" si="803"/>
        <v>AR$16</v>
      </c>
      <c r="AS813" s="195" t="str">
        <f t="shared" si="803"/>
        <v>AS$16</v>
      </c>
      <c r="AT813" s="195" t="str">
        <f t="shared" si="803"/>
        <v>AT$16</v>
      </c>
      <c r="AU813" s="195" t="str">
        <f t="shared" si="803"/>
        <v>AU$16</v>
      </c>
      <c r="AV813" s="195" t="str">
        <f t="shared" si="803"/>
        <v>AV$16</v>
      </c>
      <c r="AW813" s="195" t="str">
        <f t="shared" si="803"/>
        <v>AW$16</v>
      </c>
      <c r="AX813" s="195" t="str">
        <f t="shared" si="803"/>
        <v>AX$16</v>
      </c>
      <c r="AY813" s="195" t="str">
        <f t="shared" ref="AY813:CD813" si="804">AY$20</f>
        <v>AY$16</v>
      </c>
      <c r="AZ813" s="195" t="str">
        <f t="shared" si="804"/>
        <v>AZ$16</v>
      </c>
      <c r="BA813" s="195" t="str">
        <f t="shared" si="804"/>
        <v>BA$16</v>
      </c>
      <c r="BB813" s="195" t="str">
        <f t="shared" si="804"/>
        <v>BB$16</v>
      </c>
      <c r="BC813" s="195" t="str">
        <f t="shared" si="804"/>
        <v>BC$16</v>
      </c>
      <c r="BD813" s="195" t="str">
        <f t="shared" si="804"/>
        <v>BD$16</v>
      </c>
      <c r="BE813" s="195" t="str">
        <f t="shared" si="804"/>
        <v>BE$16</v>
      </c>
      <c r="BF813" s="195" t="str">
        <f t="shared" si="804"/>
        <v>BF$16</v>
      </c>
      <c r="BG813" s="195" t="str">
        <f t="shared" si="804"/>
        <v>BG$16</v>
      </c>
      <c r="BH813" s="195" t="str">
        <f t="shared" si="804"/>
        <v>BH$16</v>
      </c>
      <c r="BI813" s="195" t="str">
        <f t="shared" si="804"/>
        <v>BI$16</v>
      </c>
      <c r="BJ813" s="195" t="str">
        <f t="shared" si="804"/>
        <v>BJ$16</v>
      </c>
      <c r="BK813" s="195" t="str">
        <f t="shared" si="804"/>
        <v>BK$16</v>
      </c>
      <c r="BL813" s="195" t="str">
        <f t="shared" si="804"/>
        <v>BL$16</v>
      </c>
      <c r="BM813" s="195" t="str">
        <f t="shared" si="804"/>
        <v>BM$16</v>
      </c>
      <c r="BN813" s="195" t="str">
        <f t="shared" si="804"/>
        <v>BN$16</v>
      </c>
      <c r="BO813" s="195" t="str">
        <f t="shared" si="804"/>
        <v>BO$16</v>
      </c>
      <c r="BP813" s="195" t="str">
        <f t="shared" si="804"/>
        <v>BP$16</v>
      </c>
      <c r="BQ813" s="195" t="str">
        <f t="shared" si="804"/>
        <v>BQ$16</v>
      </c>
      <c r="BR813" s="195" t="str">
        <f t="shared" si="804"/>
        <v>BR$16</v>
      </c>
      <c r="BS813" s="195" t="str">
        <f t="shared" si="804"/>
        <v>BS$16</v>
      </c>
      <c r="BT813" s="195" t="str">
        <f t="shared" si="804"/>
        <v>BT$16</v>
      </c>
      <c r="BU813" s="195" t="str">
        <f t="shared" si="804"/>
        <v>BU$16</v>
      </c>
      <c r="BV813" s="195" t="str">
        <f t="shared" si="804"/>
        <v>BV$16</v>
      </c>
      <c r="BW813" s="195" t="str">
        <f t="shared" si="804"/>
        <v>BW$16</v>
      </c>
      <c r="BX813" s="195" t="str">
        <f t="shared" si="804"/>
        <v>BX$16</v>
      </c>
      <c r="BY813" s="195" t="str">
        <f t="shared" si="804"/>
        <v>BY$16</v>
      </c>
      <c r="BZ813" s="195" t="str">
        <f t="shared" si="804"/>
        <v>BZ$16</v>
      </c>
      <c r="CA813" s="195" t="str">
        <f t="shared" si="804"/>
        <v>CA$16</v>
      </c>
      <c r="CB813" s="195" t="str">
        <f t="shared" si="804"/>
        <v>CB$16</v>
      </c>
      <c r="CC813" s="195" t="str">
        <f t="shared" si="804"/>
        <v>CC$16</v>
      </c>
      <c r="CD813" s="195" t="str">
        <f t="shared" si="804"/>
        <v>CD$16</v>
      </c>
      <c r="CE813" s="195" t="str">
        <f t="shared" ref="CE813:CK813" si="805">CE$20</f>
        <v>CE$16</v>
      </c>
      <c r="CF813" s="195" t="str">
        <f t="shared" si="805"/>
        <v>CF$16</v>
      </c>
      <c r="CG813" s="195" t="str">
        <f t="shared" si="805"/>
        <v>CG$16</v>
      </c>
      <c r="CH813" s="195" t="str">
        <f t="shared" si="805"/>
        <v>CH$16</v>
      </c>
      <c r="CI813" s="195" t="str">
        <f t="shared" si="805"/>
        <v>CI$16</v>
      </c>
      <c r="CJ813" s="195" t="str">
        <f t="shared" si="805"/>
        <v>CJ$16</v>
      </c>
      <c r="CK813" s="195" t="str">
        <f t="shared" si="805"/>
        <v>CK$16</v>
      </c>
    </row>
    <row r="814" spans="2:89" x14ac:dyDescent="0.35">
      <c r="B814" s="171" t="s">
        <v>462</v>
      </c>
      <c r="E814" s="8"/>
      <c r="H814" s="196"/>
      <c r="I814" s="197"/>
      <c r="J814" s="197"/>
      <c r="K814" s="198"/>
      <c r="L814" s="198"/>
      <c r="M814" s="198"/>
      <c r="N814" s="198"/>
      <c r="O814" s="198"/>
      <c r="P814" s="198"/>
      <c r="R814" s="198"/>
      <c r="S814" s="195" t="str">
        <f t="shared" ref="S814:AX814" si="806">S$21</f>
        <v>S$17</v>
      </c>
      <c r="T814" s="195" t="str">
        <f t="shared" si="806"/>
        <v>T$17</v>
      </c>
      <c r="U814" s="195" t="str">
        <f t="shared" si="806"/>
        <v>U$17</v>
      </c>
      <c r="V814" s="195" t="str">
        <f t="shared" si="806"/>
        <v>V$17</v>
      </c>
      <c r="W814" s="195" t="str">
        <f t="shared" si="806"/>
        <v>W$17</v>
      </c>
      <c r="X814" s="195" t="str">
        <f t="shared" si="806"/>
        <v>X$17</v>
      </c>
      <c r="Y814" s="195" t="str">
        <f t="shared" si="806"/>
        <v>Y$17</v>
      </c>
      <c r="Z814" s="195" t="str">
        <f t="shared" si="806"/>
        <v>Z$17</v>
      </c>
      <c r="AA814" s="195" t="str">
        <f t="shared" si="806"/>
        <v>AA$17</v>
      </c>
      <c r="AB814" s="195" t="str">
        <f t="shared" si="806"/>
        <v>AB$17</v>
      </c>
      <c r="AC814" s="195" t="str">
        <f t="shared" si="806"/>
        <v>AC$17</v>
      </c>
      <c r="AD814" s="195" t="str">
        <f t="shared" si="806"/>
        <v>AD$17</v>
      </c>
      <c r="AE814" s="195" t="str">
        <f t="shared" si="806"/>
        <v>AE$17</v>
      </c>
      <c r="AF814" s="195" t="str">
        <f t="shared" si="806"/>
        <v>AF$17</v>
      </c>
      <c r="AG814" s="195" t="str">
        <f t="shared" si="806"/>
        <v>AG$17</v>
      </c>
      <c r="AH814" s="195" t="str">
        <f t="shared" si="806"/>
        <v>AH$17</v>
      </c>
      <c r="AI814" s="195" t="str">
        <f t="shared" si="806"/>
        <v>AI$17</v>
      </c>
      <c r="AJ814" s="195" t="str">
        <f t="shared" si="806"/>
        <v>AJ$17</v>
      </c>
      <c r="AK814" s="195" t="str">
        <f t="shared" si="806"/>
        <v>AK$17</v>
      </c>
      <c r="AL814" s="195" t="str">
        <f t="shared" si="806"/>
        <v>AL$17</v>
      </c>
      <c r="AM814" s="195" t="str">
        <f t="shared" si="806"/>
        <v>AM$17</v>
      </c>
      <c r="AN814" s="195" t="str">
        <f t="shared" si="806"/>
        <v>AN$17</v>
      </c>
      <c r="AO814" s="195" t="str">
        <f t="shared" si="806"/>
        <v>AO$17</v>
      </c>
      <c r="AP814" s="195" t="str">
        <f t="shared" si="806"/>
        <v>AP$17</v>
      </c>
      <c r="AQ814" s="195" t="str">
        <f t="shared" si="806"/>
        <v>AQ$17</v>
      </c>
      <c r="AR814" s="195" t="str">
        <f t="shared" si="806"/>
        <v>AR$17</v>
      </c>
      <c r="AS814" s="195" t="str">
        <f t="shared" si="806"/>
        <v>AS$17</v>
      </c>
      <c r="AT814" s="195" t="str">
        <f t="shared" si="806"/>
        <v>AT$17</v>
      </c>
      <c r="AU814" s="195" t="str">
        <f t="shared" si="806"/>
        <v>AU$17</v>
      </c>
      <c r="AV814" s="195" t="str">
        <f t="shared" si="806"/>
        <v>AV$17</v>
      </c>
      <c r="AW814" s="195" t="str">
        <f t="shared" si="806"/>
        <v>AW$17</v>
      </c>
      <c r="AX814" s="195" t="str">
        <f t="shared" si="806"/>
        <v>AX$17</v>
      </c>
      <c r="AY814" s="195" t="str">
        <f t="shared" ref="AY814:CD814" si="807">AY$21</f>
        <v>AY$17</v>
      </c>
      <c r="AZ814" s="195" t="str">
        <f t="shared" si="807"/>
        <v>AZ$17</v>
      </c>
      <c r="BA814" s="195" t="str">
        <f t="shared" si="807"/>
        <v>BA$17</v>
      </c>
      <c r="BB814" s="195" t="str">
        <f t="shared" si="807"/>
        <v>BB$17</v>
      </c>
      <c r="BC814" s="195" t="str">
        <f t="shared" si="807"/>
        <v>BC$17</v>
      </c>
      <c r="BD814" s="195" t="str">
        <f t="shared" si="807"/>
        <v>BD$17</v>
      </c>
      <c r="BE814" s="195" t="str">
        <f t="shared" si="807"/>
        <v>BE$17</v>
      </c>
      <c r="BF814" s="195" t="str">
        <f t="shared" si="807"/>
        <v>BF$17</v>
      </c>
      <c r="BG814" s="195" t="str">
        <f t="shared" si="807"/>
        <v>BG$17</v>
      </c>
      <c r="BH814" s="195" t="str">
        <f t="shared" si="807"/>
        <v>BH$17</v>
      </c>
      <c r="BI814" s="195" t="str">
        <f t="shared" si="807"/>
        <v>BI$17</v>
      </c>
      <c r="BJ814" s="195" t="str">
        <f t="shared" si="807"/>
        <v>BJ$17</v>
      </c>
      <c r="BK814" s="195" t="str">
        <f t="shared" si="807"/>
        <v>BK$17</v>
      </c>
      <c r="BL814" s="195" t="str">
        <f t="shared" si="807"/>
        <v>BL$17</v>
      </c>
      <c r="BM814" s="195" t="str">
        <f t="shared" si="807"/>
        <v>BM$17</v>
      </c>
      <c r="BN814" s="195" t="str">
        <f t="shared" si="807"/>
        <v>BN$17</v>
      </c>
      <c r="BO814" s="195" t="str">
        <f t="shared" si="807"/>
        <v>BO$17</v>
      </c>
      <c r="BP814" s="195" t="str">
        <f t="shared" si="807"/>
        <v>BP$17</v>
      </c>
      <c r="BQ814" s="195" t="str">
        <f t="shared" si="807"/>
        <v>BQ$17</v>
      </c>
      <c r="BR814" s="195" t="str">
        <f t="shared" si="807"/>
        <v>BR$17</v>
      </c>
      <c r="BS814" s="195" t="str">
        <f t="shared" si="807"/>
        <v>BS$17</v>
      </c>
      <c r="BT814" s="195" t="str">
        <f t="shared" si="807"/>
        <v>BT$17</v>
      </c>
      <c r="BU814" s="195" t="str">
        <f t="shared" si="807"/>
        <v>BU$17</v>
      </c>
      <c r="BV814" s="195" t="str">
        <f t="shared" si="807"/>
        <v>BV$17</v>
      </c>
      <c r="BW814" s="195" t="str">
        <f t="shared" si="807"/>
        <v>BW$17</v>
      </c>
      <c r="BX814" s="195" t="str">
        <f t="shared" si="807"/>
        <v>BX$17</v>
      </c>
      <c r="BY814" s="195" t="str">
        <f t="shared" si="807"/>
        <v>BY$17</v>
      </c>
      <c r="BZ814" s="195" t="str">
        <f t="shared" si="807"/>
        <v>BZ$17</v>
      </c>
      <c r="CA814" s="195" t="str">
        <f t="shared" si="807"/>
        <v>CA$17</v>
      </c>
      <c r="CB814" s="195" t="str">
        <f t="shared" si="807"/>
        <v>CB$17</v>
      </c>
      <c r="CC814" s="195" t="str">
        <f t="shared" si="807"/>
        <v>CC$17</v>
      </c>
      <c r="CD814" s="195" t="str">
        <f t="shared" si="807"/>
        <v>CD$17</v>
      </c>
      <c r="CE814" s="195" t="str">
        <f t="shared" ref="CE814:CK814" si="808">CE$21</f>
        <v>CE$17</v>
      </c>
      <c r="CF814" s="195" t="str">
        <f t="shared" si="808"/>
        <v>CF$17</v>
      </c>
      <c r="CG814" s="195" t="str">
        <f t="shared" si="808"/>
        <v>CG$17</v>
      </c>
      <c r="CH814" s="195" t="str">
        <f t="shared" si="808"/>
        <v>CH$17</v>
      </c>
      <c r="CI814" s="195" t="str">
        <f t="shared" si="808"/>
        <v>CI$17</v>
      </c>
      <c r="CJ814" s="195" t="str">
        <f t="shared" si="808"/>
        <v>CJ$17</v>
      </c>
      <c r="CK814" s="195" t="str">
        <f t="shared" si="808"/>
        <v>CK$17</v>
      </c>
    </row>
    <row r="815" spans="2:89" x14ac:dyDescent="0.35">
      <c r="B815" s="171" t="s">
        <v>491</v>
      </c>
      <c r="E815" s="8"/>
      <c r="H815" s="196"/>
      <c r="I815" s="197"/>
      <c r="J815" s="197"/>
      <c r="K815" s="198"/>
      <c r="L815" s="198"/>
      <c r="M815" s="198"/>
      <c r="N815" s="198"/>
      <c r="O815" s="198"/>
      <c r="P815" s="198"/>
      <c r="R815" s="198"/>
      <c r="S815" s="186"/>
      <c r="T815" s="186"/>
      <c r="U815" s="186"/>
      <c r="V815" s="186"/>
      <c r="W815" s="186"/>
      <c r="X815" s="186"/>
      <c r="Y815" s="186"/>
      <c r="Z815" s="186"/>
      <c r="AA815" s="186"/>
      <c r="AB815" s="186"/>
      <c r="AC815" s="186"/>
      <c r="AD815" s="186"/>
      <c r="AE815" s="186"/>
      <c r="AF815" s="186"/>
      <c r="AG815" s="186"/>
      <c r="AH815" s="186"/>
      <c r="AI815" s="186"/>
      <c r="AJ815" s="186"/>
      <c r="AK815" s="186"/>
      <c r="AL815" s="186"/>
      <c r="AM815" s="186"/>
      <c r="AN815" s="186"/>
      <c r="AO815" s="186"/>
      <c r="AP815" s="186"/>
      <c r="AQ815" s="186"/>
      <c r="AR815" s="186"/>
      <c r="AS815" s="186"/>
      <c r="AT815" s="186"/>
      <c r="AU815" s="186"/>
      <c r="AV815" s="186"/>
      <c r="AW815" s="186"/>
      <c r="AX815" s="186"/>
      <c r="AY815" s="186"/>
      <c r="AZ815" s="186"/>
      <c r="BA815" s="186"/>
      <c r="BB815" s="186"/>
      <c r="BC815" s="186"/>
      <c r="BD815" s="186"/>
      <c r="BE815" s="186"/>
      <c r="BF815" s="186"/>
      <c r="BG815" s="186"/>
      <c r="BH815" s="186"/>
      <c r="BI815" s="186"/>
      <c r="BJ815" s="186"/>
      <c r="BK815" s="186"/>
      <c r="BL815" s="186"/>
      <c r="BM815" s="186"/>
      <c r="BN815" s="186"/>
      <c r="BO815" s="186"/>
      <c r="BP815" s="186"/>
      <c r="BQ815" s="186"/>
      <c r="BR815" s="186"/>
      <c r="BS815" s="186"/>
      <c r="BT815" s="186"/>
      <c r="BU815" s="186"/>
      <c r="BV815" s="186"/>
      <c r="BW815" s="186"/>
      <c r="BX815" s="186"/>
      <c r="BY815" s="186"/>
      <c r="BZ815" s="186"/>
      <c r="CA815" s="186"/>
      <c r="CB815" s="186"/>
      <c r="CC815" s="186"/>
      <c r="CD815" s="186"/>
      <c r="CE815" s="186"/>
      <c r="CF815" s="186"/>
      <c r="CG815" s="186"/>
      <c r="CH815" s="186"/>
      <c r="CI815" s="186"/>
      <c r="CJ815" s="186"/>
      <c r="CK815" s="186"/>
    </row>
    <row r="816" spans="2:89" x14ac:dyDescent="0.35">
      <c r="B816" s="171" t="s">
        <v>505</v>
      </c>
      <c r="E816" s="8"/>
      <c r="H816" s="196"/>
      <c r="I816" s="197"/>
      <c r="J816" s="197"/>
      <c r="K816" s="198"/>
      <c r="L816" s="198"/>
      <c r="M816" s="198"/>
      <c r="N816" s="198"/>
      <c r="O816" s="198"/>
      <c r="P816" s="198"/>
      <c r="R816" s="198"/>
      <c r="S816" s="186"/>
      <c r="T816" s="186"/>
      <c r="U816" s="186"/>
      <c r="V816" s="186"/>
      <c r="W816" s="186"/>
      <c r="X816" s="186"/>
      <c r="Y816" s="186"/>
      <c r="Z816" s="186"/>
      <c r="AA816" s="186"/>
      <c r="AB816" s="186"/>
      <c r="AC816" s="186"/>
      <c r="AD816" s="186"/>
      <c r="AE816" s="186"/>
      <c r="AF816" s="186"/>
      <c r="AG816" s="186"/>
      <c r="AH816" s="186"/>
      <c r="AI816" s="186"/>
      <c r="AJ816" s="186"/>
      <c r="AK816" s="186"/>
      <c r="AL816" s="186"/>
      <c r="AM816" s="186"/>
      <c r="AN816" s="186"/>
      <c r="AO816" s="186"/>
      <c r="AP816" s="186"/>
      <c r="AQ816" s="186"/>
      <c r="AR816" s="186"/>
      <c r="AS816" s="186"/>
      <c r="AT816" s="186"/>
      <c r="AU816" s="186"/>
      <c r="AV816" s="186"/>
      <c r="AW816" s="186"/>
      <c r="AX816" s="186"/>
      <c r="AY816" s="186"/>
      <c r="AZ816" s="186"/>
      <c r="BA816" s="186"/>
      <c r="BB816" s="186"/>
      <c r="BC816" s="186"/>
      <c r="BD816" s="186"/>
      <c r="BE816" s="186"/>
      <c r="BF816" s="186"/>
      <c r="BG816" s="186"/>
      <c r="BH816" s="186"/>
      <c r="BI816" s="186"/>
      <c r="BJ816" s="186"/>
      <c r="BK816" s="186"/>
      <c r="BL816" s="186"/>
      <c r="BM816" s="186"/>
      <c r="BN816" s="186"/>
      <c r="BO816" s="186"/>
      <c r="BP816" s="186"/>
      <c r="BQ816" s="186"/>
      <c r="BR816" s="186"/>
      <c r="BS816" s="186"/>
      <c r="BT816" s="186"/>
      <c r="BU816" s="186"/>
      <c r="BV816" s="186"/>
      <c r="BW816" s="186"/>
      <c r="BX816" s="186"/>
      <c r="BY816" s="186"/>
      <c r="BZ816" s="186"/>
      <c r="CA816" s="186"/>
      <c r="CB816" s="186"/>
      <c r="CC816" s="186"/>
      <c r="CD816" s="186"/>
      <c r="CE816" s="186"/>
      <c r="CF816" s="186"/>
      <c r="CG816" s="186"/>
      <c r="CH816" s="186"/>
      <c r="CI816" s="186"/>
      <c r="CJ816" s="186"/>
      <c r="CK816" s="186"/>
    </row>
    <row r="817" spans="2:89" x14ac:dyDescent="0.35">
      <c r="B817" s="171" t="s">
        <v>463</v>
      </c>
      <c r="E817" s="8"/>
      <c r="H817" s="196"/>
      <c r="I817" s="197"/>
      <c r="J817" s="197"/>
      <c r="K817" s="198"/>
      <c r="L817" s="198"/>
      <c r="M817" s="198"/>
      <c r="N817" s="198"/>
      <c r="O817" s="198"/>
      <c r="P817" s="198"/>
      <c r="R817" s="198"/>
      <c r="S817" s="186" t="str">
        <f t="shared" ref="S817:AX817" si="809">S$22</f>
        <v>S$18</v>
      </c>
      <c r="T817" s="186" t="str">
        <f t="shared" si="809"/>
        <v>T$18</v>
      </c>
      <c r="U817" s="186" t="str">
        <f t="shared" si="809"/>
        <v>U$18</v>
      </c>
      <c r="V817" s="186" t="str">
        <f t="shared" si="809"/>
        <v>V$18</v>
      </c>
      <c r="W817" s="186" t="str">
        <f t="shared" si="809"/>
        <v>W$18</v>
      </c>
      <c r="X817" s="186" t="str">
        <f t="shared" si="809"/>
        <v>X$18</v>
      </c>
      <c r="Y817" s="186" t="str">
        <f t="shared" si="809"/>
        <v>Y$18</v>
      </c>
      <c r="Z817" s="186" t="str">
        <f t="shared" si="809"/>
        <v>Z$18</v>
      </c>
      <c r="AA817" s="186" t="str">
        <f t="shared" si="809"/>
        <v>AA$18</v>
      </c>
      <c r="AB817" s="186" t="str">
        <f t="shared" si="809"/>
        <v>AB$18</v>
      </c>
      <c r="AC817" s="186" t="str">
        <f t="shared" si="809"/>
        <v>AC$18</v>
      </c>
      <c r="AD817" s="186" t="str">
        <f t="shared" si="809"/>
        <v>AD$18</v>
      </c>
      <c r="AE817" s="186" t="str">
        <f t="shared" si="809"/>
        <v>AE$18</v>
      </c>
      <c r="AF817" s="186" t="str">
        <f t="shared" si="809"/>
        <v>AF$18</v>
      </c>
      <c r="AG817" s="186" t="str">
        <f t="shared" si="809"/>
        <v>AG$18</v>
      </c>
      <c r="AH817" s="186" t="str">
        <f t="shared" si="809"/>
        <v>AH$18</v>
      </c>
      <c r="AI817" s="186" t="str">
        <f t="shared" si="809"/>
        <v>AI$18</v>
      </c>
      <c r="AJ817" s="186" t="str">
        <f t="shared" si="809"/>
        <v>AJ$18</v>
      </c>
      <c r="AK817" s="186" t="str">
        <f t="shared" si="809"/>
        <v>AK$18</v>
      </c>
      <c r="AL817" s="186" t="str">
        <f t="shared" si="809"/>
        <v>AL$18</v>
      </c>
      <c r="AM817" s="186" t="str">
        <f t="shared" si="809"/>
        <v>AM$18</v>
      </c>
      <c r="AN817" s="186" t="str">
        <f t="shared" si="809"/>
        <v>AN$18</v>
      </c>
      <c r="AO817" s="186" t="str">
        <f t="shared" si="809"/>
        <v>AO$18</v>
      </c>
      <c r="AP817" s="186" t="str">
        <f t="shared" si="809"/>
        <v>AP$18</v>
      </c>
      <c r="AQ817" s="186" t="str">
        <f t="shared" si="809"/>
        <v>AQ$18</v>
      </c>
      <c r="AR817" s="186" t="str">
        <f t="shared" si="809"/>
        <v>AR$18</v>
      </c>
      <c r="AS817" s="186" t="str">
        <f t="shared" si="809"/>
        <v>AS$18</v>
      </c>
      <c r="AT817" s="186" t="str">
        <f t="shared" si="809"/>
        <v>AT$18</v>
      </c>
      <c r="AU817" s="186" t="str">
        <f t="shared" si="809"/>
        <v>AU$18</v>
      </c>
      <c r="AV817" s="186" t="str">
        <f t="shared" si="809"/>
        <v>AV$18</v>
      </c>
      <c r="AW817" s="186" t="str">
        <f t="shared" si="809"/>
        <v>AW$18</v>
      </c>
      <c r="AX817" s="186" t="str">
        <f t="shared" si="809"/>
        <v>AX$18</v>
      </c>
      <c r="AY817" s="186" t="str">
        <f t="shared" ref="AY817:CD817" si="810">AY$22</f>
        <v>AY$18</v>
      </c>
      <c r="AZ817" s="186" t="str">
        <f t="shared" si="810"/>
        <v>AZ$18</v>
      </c>
      <c r="BA817" s="186" t="str">
        <f t="shared" si="810"/>
        <v>BA$18</v>
      </c>
      <c r="BB817" s="186" t="str">
        <f t="shared" si="810"/>
        <v>BB$18</v>
      </c>
      <c r="BC817" s="186" t="str">
        <f t="shared" si="810"/>
        <v>BC$18</v>
      </c>
      <c r="BD817" s="186" t="str">
        <f t="shared" si="810"/>
        <v>BD$18</v>
      </c>
      <c r="BE817" s="186" t="str">
        <f t="shared" si="810"/>
        <v>BE$18</v>
      </c>
      <c r="BF817" s="186" t="str">
        <f t="shared" si="810"/>
        <v>BF$18</v>
      </c>
      <c r="BG817" s="186" t="str">
        <f t="shared" si="810"/>
        <v>BG$18</v>
      </c>
      <c r="BH817" s="186" t="str">
        <f t="shared" si="810"/>
        <v>BH$18</v>
      </c>
      <c r="BI817" s="186" t="str">
        <f t="shared" si="810"/>
        <v>BI$18</v>
      </c>
      <c r="BJ817" s="186" t="str">
        <f t="shared" si="810"/>
        <v>BJ$18</v>
      </c>
      <c r="BK817" s="186" t="str">
        <f t="shared" si="810"/>
        <v>BK$18</v>
      </c>
      <c r="BL817" s="186" t="str">
        <f t="shared" si="810"/>
        <v>BL$18</v>
      </c>
      <c r="BM817" s="186" t="str">
        <f t="shared" si="810"/>
        <v>BM$18</v>
      </c>
      <c r="BN817" s="186" t="str">
        <f t="shared" si="810"/>
        <v>BN$18</v>
      </c>
      <c r="BO817" s="186" t="str">
        <f t="shared" si="810"/>
        <v>BO$18</v>
      </c>
      <c r="BP817" s="186" t="str">
        <f t="shared" si="810"/>
        <v>BP$18</v>
      </c>
      <c r="BQ817" s="186" t="str">
        <f t="shared" si="810"/>
        <v>BQ$18</v>
      </c>
      <c r="BR817" s="186" t="str">
        <f t="shared" si="810"/>
        <v>BR$18</v>
      </c>
      <c r="BS817" s="186" t="str">
        <f t="shared" si="810"/>
        <v>BS$18</v>
      </c>
      <c r="BT817" s="186" t="str">
        <f t="shared" si="810"/>
        <v>BT$18</v>
      </c>
      <c r="BU817" s="186" t="str">
        <f t="shared" si="810"/>
        <v>BU$18</v>
      </c>
      <c r="BV817" s="186" t="str">
        <f t="shared" si="810"/>
        <v>BV$18</v>
      </c>
      <c r="BW817" s="186" t="str">
        <f t="shared" si="810"/>
        <v>BW$18</v>
      </c>
      <c r="BX817" s="186" t="str">
        <f t="shared" si="810"/>
        <v>BX$18</v>
      </c>
      <c r="BY817" s="186" t="str">
        <f t="shared" si="810"/>
        <v>BY$18</v>
      </c>
      <c r="BZ817" s="186" t="str">
        <f t="shared" si="810"/>
        <v>BZ$18</v>
      </c>
      <c r="CA817" s="186" t="str">
        <f t="shared" si="810"/>
        <v>CA$18</v>
      </c>
      <c r="CB817" s="186" t="str">
        <f t="shared" si="810"/>
        <v>CB$18</v>
      </c>
      <c r="CC817" s="186" t="str">
        <f t="shared" si="810"/>
        <v>CC$18</v>
      </c>
      <c r="CD817" s="186" t="str">
        <f t="shared" si="810"/>
        <v>CD$18</v>
      </c>
      <c r="CE817" s="186" t="str">
        <f t="shared" ref="CE817:CK817" si="811">CE$22</f>
        <v>CE$18</v>
      </c>
      <c r="CF817" s="186" t="str">
        <f t="shared" si="811"/>
        <v>CF$18</v>
      </c>
      <c r="CG817" s="186" t="str">
        <f t="shared" si="811"/>
        <v>CG$18</v>
      </c>
      <c r="CH817" s="186" t="str">
        <f t="shared" si="811"/>
        <v>CH$18</v>
      </c>
      <c r="CI817" s="186" t="str">
        <f t="shared" si="811"/>
        <v>CI$18</v>
      </c>
      <c r="CJ817" s="186" t="str">
        <f t="shared" si="811"/>
        <v>CJ$18</v>
      </c>
      <c r="CK817" s="186" t="str">
        <f t="shared" si="811"/>
        <v>CK$18</v>
      </c>
    </row>
    <row r="818" spans="2:89" x14ac:dyDescent="0.35">
      <c r="B818" s="171" t="s">
        <v>464</v>
      </c>
      <c r="E818" s="8"/>
      <c r="H818" s="196"/>
      <c r="I818" s="197"/>
      <c r="J818" s="197"/>
      <c r="K818" s="198"/>
      <c r="L818" s="198"/>
      <c r="M818" s="198"/>
      <c r="N818" s="198"/>
      <c r="O818" s="198"/>
      <c r="P818" s="198"/>
      <c r="R818" s="198"/>
      <c r="S818" s="186" t="str">
        <f t="shared" ref="S818:AX818" si="812">S$23</f>
        <v>S$19</v>
      </c>
      <c r="T818" s="186" t="str">
        <f t="shared" si="812"/>
        <v>T$19</v>
      </c>
      <c r="U818" s="186" t="str">
        <f t="shared" si="812"/>
        <v>U$19</v>
      </c>
      <c r="V818" s="186" t="str">
        <f t="shared" si="812"/>
        <v>V$19</v>
      </c>
      <c r="W818" s="186" t="str">
        <f t="shared" si="812"/>
        <v>W$19</v>
      </c>
      <c r="X818" s="186" t="str">
        <f t="shared" si="812"/>
        <v>X$19</v>
      </c>
      <c r="Y818" s="186" t="str">
        <f t="shared" si="812"/>
        <v>Y$19</v>
      </c>
      <c r="Z818" s="186" t="str">
        <f t="shared" si="812"/>
        <v>Z$19</v>
      </c>
      <c r="AA818" s="186" t="str">
        <f t="shared" si="812"/>
        <v>AA$19</v>
      </c>
      <c r="AB818" s="186" t="str">
        <f t="shared" si="812"/>
        <v>AB$19</v>
      </c>
      <c r="AC818" s="186" t="str">
        <f t="shared" si="812"/>
        <v>AC$19</v>
      </c>
      <c r="AD818" s="186" t="str">
        <f t="shared" si="812"/>
        <v>AD$19</v>
      </c>
      <c r="AE818" s="186" t="str">
        <f t="shared" si="812"/>
        <v>AE$19</v>
      </c>
      <c r="AF818" s="186" t="str">
        <f t="shared" si="812"/>
        <v>AF$19</v>
      </c>
      <c r="AG818" s="186" t="str">
        <f t="shared" si="812"/>
        <v>AG$19</v>
      </c>
      <c r="AH818" s="186" t="str">
        <f t="shared" si="812"/>
        <v>AH$19</v>
      </c>
      <c r="AI818" s="186" t="str">
        <f t="shared" si="812"/>
        <v>AI$19</v>
      </c>
      <c r="AJ818" s="186" t="str">
        <f t="shared" si="812"/>
        <v>AJ$19</v>
      </c>
      <c r="AK818" s="186" t="str">
        <f t="shared" si="812"/>
        <v>AK$19</v>
      </c>
      <c r="AL818" s="186" t="str">
        <f t="shared" si="812"/>
        <v>AL$19</v>
      </c>
      <c r="AM818" s="186" t="str">
        <f t="shared" si="812"/>
        <v>AM$19</v>
      </c>
      <c r="AN818" s="186" t="str">
        <f t="shared" si="812"/>
        <v>AN$19</v>
      </c>
      <c r="AO818" s="186" t="str">
        <f t="shared" si="812"/>
        <v>AO$19</v>
      </c>
      <c r="AP818" s="186" t="str">
        <f t="shared" si="812"/>
        <v>AP$19</v>
      </c>
      <c r="AQ818" s="186" t="str">
        <f t="shared" si="812"/>
        <v>AQ$19</v>
      </c>
      <c r="AR818" s="186" t="str">
        <f t="shared" si="812"/>
        <v>AR$19</v>
      </c>
      <c r="AS818" s="186" t="str">
        <f t="shared" si="812"/>
        <v>AS$19</v>
      </c>
      <c r="AT818" s="186" t="str">
        <f t="shared" si="812"/>
        <v>AT$19</v>
      </c>
      <c r="AU818" s="186" t="str">
        <f t="shared" si="812"/>
        <v>AU$19</v>
      </c>
      <c r="AV818" s="186" t="str">
        <f t="shared" si="812"/>
        <v>AV$19</v>
      </c>
      <c r="AW818" s="186" t="str">
        <f t="shared" si="812"/>
        <v>AW$19</v>
      </c>
      <c r="AX818" s="186" t="str">
        <f t="shared" si="812"/>
        <v>AX$19</v>
      </c>
      <c r="AY818" s="186" t="str">
        <f t="shared" ref="AY818:CD818" si="813">AY$23</f>
        <v>AY$19</v>
      </c>
      <c r="AZ818" s="186" t="str">
        <f t="shared" si="813"/>
        <v>AZ$19</v>
      </c>
      <c r="BA818" s="186" t="str">
        <f t="shared" si="813"/>
        <v>BA$19</v>
      </c>
      <c r="BB818" s="186" t="str">
        <f t="shared" si="813"/>
        <v>BB$19</v>
      </c>
      <c r="BC818" s="186" t="str">
        <f t="shared" si="813"/>
        <v>BC$19</v>
      </c>
      <c r="BD818" s="186" t="str">
        <f t="shared" si="813"/>
        <v>BD$19</v>
      </c>
      <c r="BE818" s="186" t="str">
        <f t="shared" si="813"/>
        <v>BE$19</v>
      </c>
      <c r="BF818" s="186" t="str">
        <f t="shared" si="813"/>
        <v>BF$19</v>
      </c>
      <c r="BG818" s="186" t="str">
        <f t="shared" si="813"/>
        <v>BG$19</v>
      </c>
      <c r="BH818" s="186" t="str">
        <f t="shared" si="813"/>
        <v>BH$19</v>
      </c>
      <c r="BI818" s="186" t="str">
        <f t="shared" si="813"/>
        <v>BI$19</v>
      </c>
      <c r="BJ818" s="186" t="str">
        <f t="shared" si="813"/>
        <v>BJ$19</v>
      </c>
      <c r="BK818" s="186" t="str">
        <f t="shared" si="813"/>
        <v>BK$19</v>
      </c>
      <c r="BL818" s="186" t="str">
        <f t="shared" si="813"/>
        <v>BL$19</v>
      </c>
      <c r="BM818" s="186" t="str">
        <f t="shared" si="813"/>
        <v>BM$19</v>
      </c>
      <c r="BN818" s="186" t="str">
        <f t="shared" si="813"/>
        <v>BN$19</v>
      </c>
      <c r="BO818" s="186" t="str">
        <f t="shared" si="813"/>
        <v>BO$19</v>
      </c>
      <c r="BP818" s="186" t="str">
        <f t="shared" si="813"/>
        <v>BP$19</v>
      </c>
      <c r="BQ818" s="186" t="str">
        <f t="shared" si="813"/>
        <v>BQ$19</v>
      </c>
      <c r="BR818" s="186" t="str">
        <f t="shared" si="813"/>
        <v>BR$19</v>
      </c>
      <c r="BS818" s="186" t="str">
        <f t="shared" si="813"/>
        <v>BS$19</v>
      </c>
      <c r="BT818" s="186" t="str">
        <f t="shared" si="813"/>
        <v>BT$19</v>
      </c>
      <c r="BU818" s="186" t="str">
        <f t="shared" si="813"/>
        <v>BU$19</v>
      </c>
      <c r="BV818" s="186" t="str">
        <f t="shared" si="813"/>
        <v>BV$19</v>
      </c>
      <c r="BW818" s="186" t="str">
        <f t="shared" si="813"/>
        <v>BW$19</v>
      </c>
      <c r="BX818" s="186" t="str">
        <f t="shared" si="813"/>
        <v>BX$19</v>
      </c>
      <c r="BY818" s="186" t="str">
        <f t="shared" si="813"/>
        <v>BY$19</v>
      </c>
      <c r="BZ818" s="186" t="str">
        <f t="shared" si="813"/>
        <v>BZ$19</v>
      </c>
      <c r="CA818" s="186" t="str">
        <f t="shared" si="813"/>
        <v>CA$19</v>
      </c>
      <c r="CB818" s="186" t="str">
        <f t="shared" si="813"/>
        <v>CB$19</v>
      </c>
      <c r="CC818" s="186" t="str">
        <f t="shared" si="813"/>
        <v>CC$19</v>
      </c>
      <c r="CD818" s="186" t="str">
        <f t="shared" si="813"/>
        <v>CD$19</v>
      </c>
      <c r="CE818" s="186" t="str">
        <f t="shared" ref="CE818:CK818" si="814">CE$23</f>
        <v>CE$19</v>
      </c>
      <c r="CF818" s="186" t="str">
        <f t="shared" si="814"/>
        <v>CF$19</v>
      </c>
      <c r="CG818" s="186" t="str">
        <f t="shared" si="814"/>
        <v>CG$19</v>
      </c>
      <c r="CH818" s="186" t="str">
        <f t="shared" si="814"/>
        <v>CH$19</v>
      </c>
      <c r="CI818" s="186" t="str">
        <f t="shared" si="814"/>
        <v>CI$19</v>
      </c>
      <c r="CJ818" s="186" t="str">
        <f t="shared" si="814"/>
        <v>CJ$19</v>
      </c>
      <c r="CK818" s="186" t="str">
        <f t="shared" si="814"/>
        <v>CK$19</v>
      </c>
    </row>
    <row r="819" spans="2:89" x14ac:dyDescent="0.35">
      <c r="B819" s="70" t="s">
        <v>772</v>
      </c>
      <c r="C819" s="31"/>
      <c r="D819" t="s">
        <v>753</v>
      </c>
      <c r="E819" s="8" t="str">
        <f t="shared" ref="E819:E831" si="815">ROW()&amp;" "&amp;D819</f>
        <v>819 SALES-PV</v>
      </c>
      <c r="F819" t="s">
        <v>413</v>
      </c>
      <c r="G819" s="31" t="s">
        <v>81</v>
      </c>
      <c r="H819" s="48"/>
      <c r="I819" s="286"/>
      <c r="J819" s="286"/>
      <c r="K819" s="48"/>
      <c r="L819" s="48"/>
      <c r="M819" s="48"/>
      <c r="N819" s="48"/>
      <c r="O819" s="48"/>
      <c r="P819" s="48"/>
      <c r="R819" s="70"/>
      <c r="S819" s="70"/>
      <c r="T819" s="70"/>
      <c r="U819" s="70"/>
      <c r="V819" s="70"/>
      <c r="W819" s="70"/>
      <c r="X819" s="70"/>
      <c r="Y819" s="70"/>
      <c r="Z819" s="70"/>
      <c r="AA819" s="70"/>
      <c r="AB819" s="70"/>
      <c r="AC819" s="70"/>
      <c r="AD819" s="70"/>
      <c r="AE819" s="70"/>
      <c r="AF819" s="70"/>
      <c r="AG819" s="70"/>
      <c r="AH819" s="70"/>
      <c r="AI819" s="70"/>
      <c r="AJ819" s="70"/>
      <c r="AK819" s="70"/>
      <c r="AL819" s="70"/>
      <c r="AM819" s="70"/>
      <c r="AN819" s="70"/>
      <c r="AO819" s="70"/>
      <c r="AP819" s="70"/>
      <c r="AQ819" s="70"/>
      <c r="AR819" s="70"/>
      <c r="AS819" s="70"/>
      <c r="AT819" s="70"/>
      <c r="AU819" s="70"/>
      <c r="AV819" s="70"/>
      <c r="AW819" s="70"/>
      <c r="AX819" s="70"/>
      <c r="AY819" s="70"/>
      <c r="AZ819" s="70"/>
      <c r="BA819" s="70"/>
      <c r="BB819" s="70"/>
      <c r="BC819" s="70"/>
      <c r="BD819" s="70"/>
      <c r="BE819" s="70"/>
      <c r="BF819" s="70"/>
      <c r="BG819" s="70"/>
      <c r="BH819" s="70"/>
      <c r="BI819" s="70"/>
      <c r="BJ819" s="70"/>
      <c r="BK819" s="70"/>
      <c r="BL819" s="70"/>
      <c r="BM819" s="70"/>
      <c r="BN819" s="70"/>
      <c r="BO819" s="70"/>
      <c r="BP819" s="70"/>
      <c r="BQ819" s="70"/>
      <c r="BR819" s="70"/>
      <c r="BS819" s="70"/>
      <c r="BT819" s="70"/>
      <c r="BU819" s="70"/>
      <c r="BV819" s="70"/>
      <c r="BW819" s="70"/>
      <c r="BX819" s="70"/>
      <c r="BY819" s="70"/>
      <c r="BZ819" s="70"/>
      <c r="CA819" s="70"/>
      <c r="CB819" s="70"/>
      <c r="CC819" s="70"/>
      <c r="CD819" s="70"/>
      <c r="CE819" s="70"/>
      <c r="CF819" s="70"/>
      <c r="CG819" s="70"/>
      <c r="CH819" s="70"/>
      <c r="CI819" s="70"/>
      <c r="CJ819" s="70"/>
      <c r="CK819" s="70"/>
    </row>
    <row r="820" spans="2:89" x14ac:dyDescent="0.35">
      <c r="B820" s="141" t="str">
        <f>"# of "&amp;B825&amp;"s"</f>
        <v># of units</v>
      </c>
      <c r="C820" t="s">
        <v>80</v>
      </c>
      <c r="D820" t="s">
        <v>753</v>
      </c>
      <c r="E820" s="8" t="str">
        <f t="shared" si="815"/>
        <v>820 SALES-PV</v>
      </c>
      <c r="G820" t="s">
        <v>332</v>
      </c>
      <c r="H820" s="12"/>
      <c r="I820" s="60"/>
      <c r="J820" s="60"/>
      <c r="K820" s="15">
        <f t="shared" ref="K820:P820" si="816">SUMIF($3:$3,K$2,820:820)</f>
        <v>0</v>
      </c>
      <c r="L820" s="15">
        <f t="shared" si="816"/>
        <v>0</v>
      </c>
      <c r="M820" s="15">
        <f t="shared" si="816"/>
        <v>0</v>
      </c>
      <c r="N820" s="15">
        <f t="shared" si="816"/>
        <v>0</v>
      </c>
      <c r="O820" s="15">
        <f t="shared" si="816"/>
        <v>0</v>
      </c>
      <c r="P820" s="15">
        <f t="shared" si="816"/>
        <v>0</v>
      </c>
      <c r="R820" s="15"/>
      <c r="S820" s="15">
        <f t="shared" ref="S820" si="817">S194</f>
        <v>0</v>
      </c>
      <c r="T820" s="15">
        <f t="shared" ref="T820:AX820" si="818">T194</f>
        <v>0</v>
      </c>
      <c r="U820" s="15">
        <f t="shared" si="818"/>
        <v>0</v>
      </c>
      <c r="V820" s="15">
        <f t="shared" si="818"/>
        <v>0</v>
      </c>
      <c r="W820" s="15">
        <f t="shared" si="818"/>
        <v>0</v>
      </c>
      <c r="X820" s="15">
        <f t="shared" si="818"/>
        <v>0</v>
      </c>
      <c r="Y820" s="15">
        <f t="shared" si="818"/>
        <v>0</v>
      </c>
      <c r="Z820" s="15">
        <f t="shared" si="818"/>
        <v>0</v>
      </c>
      <c r="AA820" s="15">
        <f t="shared" si="818"/>
        <v>0</v>
      </c>
      <c r="AB820" s="15">
        <f t="shared" si="818"/>
        <v>0</v>
      </c>
      <c r="AC820" s="15">
        <f t="shared" si="818"/>
        <v>0</v>
      </c>
      <c r="AD820" s="15">
        <f t="shared" si="818"/>
        <v>0</v>
      </c>
      <c r="AE820" s="15">
        <f t="shared" si="818"/>
        <v>0</v>
      </c>
      <c r="AF820" s="15">
        <f t="shared" si="818"/>
        <v>0</v>
      </c>
      <c r="AG820" s="15">
        <f t="shared" si="818"/>
        <v>0</v>
      </c>
      <c r="AH820" s="15">
        <f t="shared" si="818"/>
        <v>0</v>
      </c>
      <c r="AI820" s="15">
        <f t="shared" si="818"/>
        <v>0</v>
      </c>
      <c r="AJ820" s="15">
        <f t="shared" si="818"/>
        <v>0</v>
      </c>
      <c r="AK820" s="15">
        <f t="shared" si="818"/>
        <v>0</v>
      </c>
      <c r="AL820" s="15">
        <f t="shared" si="818"/>
        <v>0</v>
      </c>
      <c r="AM820" s="15">
        <f t="shared" si="818"/>
        <v>0</v>
      </c>
      <c r="AN820" s="15">
        <f t="shared" si="818"/>
        <v>0</v>
      </c>
      <c r="AO820" s="15">
        <f t="shared" si="818"/>
        <v>0</v>
      </c>
      <c r="AP820" s="15">
        <f t="shared" si="818"/>
        <v>0</v>
      </c>
      <c r="AQ820" s="15">
        <f t="shared" si="818"/>
        <v>0</v>
      </c>
      <c r="AR820" s="15">
        <f t="shared" si="818"/>
        <v>0</v>
      </c>
      <c r="AS820" s="15">
        <f t="shared" si="818"/>
        <v>0</v>
      </c>
      <c r="AT820" s="15">
        <f t="shared" si="818"/>
        <v>0</v>
      </c>
      <c r="AU820" s="15">
        <f t="shared" si="818"/>
        <v>0</v>
      </c>
      <c r="AV820" s="15">
        <f t="shared" si="818"/>
        <v>0</v>
      </c>
      <c r="AW820" s="15">
        <f t="shared" si="818"/>
        <v>0</v>
      </c>
      <c r="AX820" s="15">
        <f t="shared" si="818"/>
        <v>0</v>
      </c>
      <c r="AY820" s="15">
        <f t="shared" ref="AY820:CD820" si="819">AY194</f>
        <v>0</v>
      </c>
      <c r="AZ820" s="15">
        <f t="shared" si="819"/>
        <v>0</v>
      </c>
      <c r="BA820" s="15">
        <f t="shared" si="819"/>
        <v>0</v>
      </c>
      <c r="BB820" s="15">
        <f t="shared" si="819"/>
        <v>0</v>
      </c>
      <c r="BC820" s="15">
        <f t="shared" si="819"/>
        <v>0</v>
      </c>
      <c r="BD820" s="15">
        <f t="shared" si="819"/>
        <v>0</v>
      </c>
      <c r="BE820" s="15">
        <f t="shared" si="819"/>
        <v>0</v>
      </c>
      <c r="BF820" s="15">
        <f t="shared" si="819"/>
        <v>0</v>
      </c>
      <c r="BG820" s="15">
        <f t="shared" si="819"/>
        <v>0</v>
      </c>
      <c r="BH820" s="15">
        <f t="shared" si="819"/>
        <v>0</v>
      </c>
      <c r="BI820" s="15">
        <f t="shared" si="819"/>
        <v>0</v>
      </c>
      <c r="BJ820" s="15">
        <f t="shared" si="819"/>
        <v>0</v>
      </c>
      <c r="BK820" s="15">
        <f t="shared" si="819"/>
        <v>0</v>
      </c>
      <c r="BL820" s="15">
        <f t="shared" si="819"/>
        <v>0</v>
      </c>
      <c r="BM820" s="15">
        <f t="shared" si="819"/>
        <v>0</v>
      </c>
      <c r="BN820" s="15">
        <f t="shared" si="819"/>
        <v>0</v>
      </c>
      <c r="BO820" s="15">
        <f t="shared" si="819"/>
        <v>0</v>
      </c>
      <c r="BP820" s="15">
        <f t="shared" si="819"/>
        <v>0</v>
      </c>
      <c r="BQ820" s="15">
        <f t="shared" si="819"/>
        <v>0</v>
      </c>
      <c r="BR820" s="15">
        <f t="shared" si="819"/>
        <v>0</v>
      </c>
      <c r="BS820" s="15">
        <f t="shared" si="819"/>
        <v>0</v>
      </c>
      <c r="BT820" s="15">
        <f t="shared" si="819"/>
        <v>0</v>
      </c>
      <c r="BU820" s="15">
        <f t="shared" si="819"/>
        <v>0</v>
      </c>
      <c r="BV820" s="15">
        <f t="shared" si="819"/>
        <v>0</v>
      </c>
      <c r="BW820" s="15">
        <f t="shared" si="819"/>
        <v>0</v>
      </c>
      <c r="BX820" s="15">
        <f t="shared" si="819"/>
        <v>0</v>
      </c>
      <c r="BY820" s="15">
        <f t="shared" si="819"/>
        <v>0</v>
      </c>
      <c r="BZ820" s="15">
        <f t="shared" si="819"/>
        <v>0</v>
      </c>
      <c r="CA820" s="15">
        <f t="shared" si="819"/>
        <v>0</v>
      </c>
      <c r="CB820" s="15">
        <f t="shared" si="819"/>
        <v>0</v>
      </c>
      <c r="CC820" s="15">
        <f t="shared" si="819"/>
        <v>0</v>
      </c>
      <c r="CD820" s="15">
        <f t="shared" si="819"/>
        <v>0</v>
      </c>
      <c r="CE820" s="15">
        <f t="shared" ref="CE820:CK820" si="820">CE194</f>
        <v>0</v>
      </c>
      <c r="CF820" s="15">
        <f t="shared" si="820"/>
        <v>0</v>
      </c>
      <c r="CG820" s="15">
        <f t="shared" si="820"/>
        <v>0</v>
      </c>
      <c r="CH820" s="15">
        <f t="shared" si="820"/>
        <v>0</v>
      </c>
      <c r="CI820" s="15">
        <f t="shared" si="820"/>
        <v>0</v>
      </c>
      <c r="CJ820" s="15">
        <f t="shared" si="820"/>
        <v>0</v>
      </c>
      <c r="CK820" s="15">
        <f t="shared" si="820"/>
        <v>0</v>
      </c>
    </row>
    <row r="821" spans="2:89" x14ac:dyDescent="0.35">
      <c r="B821" s="141" t="str">
        <f>"Avg. "&amp;B825&amp;" value"</f>
        <v>Avg. unit value</v>
      </c>
      <c r="D821" t="s">
        <v>753</v>
      </c>
      <c r="E821" s="8" t="str">
        <f t="shared" si="815"/>
        <v>821 SALES-PV</v>
      </c>
      <c r="G821" t="str">
        <f>E821</f>
        <v>821 SALES-PV</v>
      </c>
      <c r="H821" s="12"/>
      <c r="I821" s="60"/>
      <c r="J821" s="60"/>
      <c r="K821" s="135">
        <v>10</v>
      </c>
      <c r="L821" s="135">
        <v>10</v>
      </c>
      <c r="M821" s="135">
        <v>10</v>
      </c>
      <c r="N821" s="135">
        <v>10</v>
      </c>
      <c r="O821" s="135">
        <v>10</v>
      </c>
      <c r="P821" s="135">
        <v>10</v>
      </c>
      <c r="R821" s="19"/>
      <c r="S821" s="136" cm="1">
        <f t="array" ref="S821">INDEX($K:$P,ROW(),MATCH(S$3,$K$2:$P$2,0))</f>
        <v>10</v>
      </c>
      <c r="T821" s="136" cm="1">
        <f t="array" ref="T821">INDEX($K:$P,ROW(),MATCH(T$3,$K$2:$P$2,0))</f>
        <v>10</v>
      </c>
      <c r="U821" s="136" cm="1">
        <f t="array" ref="U821">INDEX($K:$P,ROW(),MATCH(U$3,$K$2:$P$2,0))</f>
        <v>10</v>
      </c>
      <c r="V821" s="136" cm="1">
        <f t="array" ref="V821">INDEX($K:$P,ROW(),MATCH(V$3,$K$2:$P$2,0))</f>
        <v>10</v>
      </c>
      <c r="W821" s="136" cm="1">
        <f t="array" ref="W821">INDEX($K:$P,ROW(),MATCH(W$3,$K$2:$P$2,0))</f>
        <v>10</v>
      </c>
      <c r="X821" s="136" cm="1">
        <f t="array" ref="X821">INDEX($K:$P,ROW(),MATCH(X$3,$K$2:$P$2,0))</f>
        <v>10</v>
      </c>
      <c r="Y821" s="136" cm="1">
        <f t="array" ref="Y821">INDEX($K:$P,ROW(),MATCH(Y$3,$K$2:$P$2,0))</f>
        <v>10</v>
      </c>
      <c r="Z821" s="136" cm="1">
        <f t="array" ref="Z821">INDEX($K:$P,ROW(),MATCH(Z$3,$K$2:$P$2,0))</f>
        <v>10</v>
      </c>
      <c r="AA821" s="136" cm="1">
        <f t="array" ref="AA821">INDEX($K:$P,ROW(),MATCH(AA$3,$K$2:$P$2,0))</f>
        <v>10</v>
      </c>
      <c r="AB821" s="136" cm="1">
        <f t="array" ref="AB821">INDEX($K:$P,ROW(),MATCH(AB$3,$K$2:$P$2,0))</f>
        <v>10</v>
      </c>
      <c r="AC821" s="136" cm="1">
        <f t="array" ref="AC821">INDEX($K:$P,ROW(),MATCH(AC$3,$K$2:$P$2,0))</f>
        <v>10</v>
      </c>
      <c r="AD821" s="136" cm="1">
        <f t="array" ref="AD821">INDEX($K:$P,ROW(),MATCH(AD$3,$K$2:$P$2,0))</f>
        <v>10</v>
      </c>
      <c r="AE821" s="136" cm="1">
        <f t="array" ref="AE821">INDEX($K:$P,ROW(),MATCH(AE$3,$K$2:$P$2,0))</f>
        <v>10</v>
      </c>
      <c r="AF821" s="136" cm="1">
        <f t="array" ref="AF821">INDEX($K:$P,ROW(),MATCH(AF$3,$K$2:$P$2,0))</f>
        <v>10</v>
      </c>
      <c r="AG821" s="136" cm="1">
        <f t="array" ref="AG821">INDEX($K:$P,ROW(),MATCH(AG$3,$K$2:$P$2,0))</f>
        <v>10</v>
      </c>
      <c r="AH821" s="136" cm="1">
        <f t="array" ref="AH821">INDEX($K:$P,ROW(),MATCH(AH$3,$K$2:$P$2,0))</f>
        <v>10</v>
      </c>
      <c r="AI821" s="136" cm="1">
        <f t="array" ref="AI821">INDEX($K:$P,ROW(),MATCH(AI$3,$K$2:$P$2,0))</f>
        <v>10</v>
      </c>
      <c r="AJ821" s="136" cm="1">
        <f t="array" ref="AJ821">INDEX($K:$P,ROW(),MATCH(AJ$3,$K$2:$P$2,0))</f>
        <v>10</v>
      </c>
      <c r="AK821" s="136" cm="1">
        <f t="array" ref="AK821">INDEX($K:$P,ROW(),MATCH(AK$3,$K$2:$P$2,0))</f>
        <v>10</v>
      </c>
      <c r="AL821" s="136" cm="1">
        <f t="array" ref="AL821">INDEX($K:$P,ROW(),MATCH(AL$3,$K$2:$P$2,0))</f>
        <v>10</v>
      </c>
      <c r="AM821" s="136" cm="1">
        <f t="array" ref="AM821">INDEX($K:$P,ROW(),MATCH(AM$3,$K$2:$P$2,0))</f>
        <v>10</v>
      </c>
      <c r="AN821" s="136" cm="1">
        <f t="array" ref="AN821">INDEX($K:$P,ROW(),MATCH(AN$3,$K$2:$P$2,0))</f>
        <v>10</v>
      </c>
      <c r="AO821" s="136" cm="1">
        <f t="array" ref="AO821">INDEX($K:$P,ROW(),MATCH(AO$3,$K$2:$P$2,0))</f>
        <v>10</v>
      </c>
      <c r="AP821" s="136" cm="1">
        <f t="array" ref="AP821">INDEX($K:$P,ROW(),MATCH(AP$3,$K$2:$P$2,0))</f>
        <v>10</v>
      </c>
      <c r="AQ821" s="136" cm="1">
        <f t="array" ref="AQ821">INDEX($K:$P,ROW(),MATCH(AQ$3,$K$2:$P$2,0))</f>
        <v>10</v>
      </c>
      <c r="AR821" s="136" cm="1">
        <f t="array" ref="AR821">INDEX($K:$P,ROW(),MATCH(AR$3,$K$2:$P$2,0))</f>
        <v>10</v>
      </c>
      <c r="AS821" s="136" cm="1">
        <f t="array" ref="AS821">INDEX($K:$P,ROW(),MATCH(AS$3,$K$2:$P$2,0))</f>
        <v>10</v>
      </c>
      <c r="AT821" s="136" cm="1">
        <f t="array" ref="AT821">INDEX($K:$P,ROW(),MATCH(AT$3,$K$2:$P$2,0))</f>
        <v>10</v>
      </c>
      <c r="AU821" s="136" cm="1">
        <f t="array" ref="AU821">INDEX($K:$P,ROW(),MATCH(AU$3,$K$2:$P$2,0))</f>
        <v>10</v>
      </c>
      <c r="AV821" s="136" cm="1">
        <f t="array" ref="AV821">INDEX($K:$P,ROW(),MATCH(AV$3,$K$2:$P$2,0))</f>
        <v>10</v>
      </c>
      <c r="AW821" s="136" cm="1">
        <f t="array" ref="AW821">INDEX($K:$P,ROW(),MATCH(AW$3,$K$2:$P$2,0))</f>
        <v>10</v>
      </c>
      <c r="AX821" s="136" cm="1">
        <f t="array" ref="AX821">INDEX($K:$P,ROW(),MATCH(AX$3,$K$2:$P$2,0))</f>
        <v>10</v>
      </c>
      <c r="AY821" s="136" cm="1">
        <f t="array" ref="AY821">INDEX($K:$P,ROW(),MATCH(AY$3,$K$2:$P$2,0))</f>
        <v>10</v>
      </c>
      <c r="AZ821" s="136" cm="1">
        <f t="array" ref="AZ821">INDEX($K:$P,ROW(),MATCH(AZ$3,$K$2:$P$2,0))</f>
        <v>10</v>
      </c>
      <c r="BA821" s="136" cm="1">
        <f t="array" ref="BA821">INDEX($K:$P,ROW(),MATCH(BA$3,$K$2:$P$2,0))</f>
        <v>10</v>
      </c>
      <c r="BB821" s="136" cm="1">
        <f t="array" ref="BB821">INDEX($K:$P,ROW(),MATCH(BB$3,$K$2:$P$2,0))</f>
        <v>10</v>
      </c>
      <c r="BC821" s="136" cm="1">
        <f t="array" ref="BC821">INDEX($K:$P,ROW(),MATCH(BC$3,$K$2:$P$2,0))</f>
        <v>10</v>
      </c>
      <c r="BD821" s="136" cm="1">
        <f t="array" ref="BD821">INDEX($K:$P,ROW(),MATCH(BD$3,$K$2:$P$2,0))</f>
        <v>10</v>
      </c>
      <c r="BE821" s="136" cm="1">
        <f t="array" ref="BE821">INDEX($K:$P,ROW(),MATCH(BE$3,$K$2:$P$2,0))</f>
        <v>10</v>
      </c>
      <c r="BF821" s="136" cm="1">
        <f t="array" ref="BF821">INDEX($K:$P,ROW(),MATCH(BF$3,$K$2:$P$2,0))</f>
        <v>10</v>
      </c>
      <c r="BG821" s="136" cm="1">
        <f t="array" ref="BG821">INDEX($K:$P,ROW(),MATCH(BG$3,$K$2:$P$2,0))</f>
        <v>10</v>
      </c>
      <c r="BH821" s="136" cm="1">
        <f t="array" ref="BH821">INDEX($K:$P,ROW(),MATCH(BH$3,$K$2:$P$2,0))</f>
        <v>10</v>
      </c>
      <c r="BI821" s="136" cm="1">
        <f t="array" ref="BI821">INDEX($K:$P,ROW(),MATCH(BI$3,$K$2:$P$2,0))</f>
        <v>10</v>
      </c>
      <c r="BJ821" s="136" cm="1">
        <f t="array" ref="BJ821">INDEX($K:$P,ROW(),MATCH(BJ$3,$K$2:$P$2,0))</f>
        <v>10</v>
      </c>
      <c r="BK821" s="136" cm="1">
        <f t="array" ref="BK821">INDEX($K:$P,ROW(),MATCH(BK$3,$K$2:$P$2,0))</f>
        <v>10</v>
      </c>
      <c r="BL821" s="136" cm="1">
        <f t="array" ref="BL821">INDEX($K:$P,ROW(),MATCH(BL$3,$K$2:$P$2,0))</f>
        <v>10</v>
      </c>
      <c r="BM821" s="136" cm="1">
        <f t="array" ref="BM821">INDEX($K:$P,ROW(),MATCH(BM$3,$K$2:$P$2,0))</f>
        <v>10</v>
      </c>
      <c r="BN821" s="136" cm="1">
        <f t="array" ref="BN821">INDEX($K:$P,ROW(),MATCH(BN$3,$K$2:$P$2,0))</f>
        <v>10</v>
      </c>
      <c r="BO821" s="136" cm="1">
        <f t="array" ref="BO821">INDEX($K:$P,ROW(),MATCH(BO$3,$K$2:$P$2,0))</f>
        <v>10</v>
      </c>
      <c r="BP821" s="136" cm="1">
        <f t="array" ref="BP821">INDEX($K:$P,ROW(),MATCH(BP$3,$K$2:$P$2,0))</f>
        <v>10</v>
      </c>
      <c r="BQ821" s="136" cm="1">
        <f t="array" ref="BQ821">INDEX($K:$P,ROW(),MATCH(BQ$3,$K$2:$P$2,0))</f>
        <v>10</v>
      </c>
      <c r="BR821" s="136" cm="1">
        <f t="array" ref="BR821">INDEX($K:$P,ROW(),MATCH(BR$3,$K$2:$P$2,0))</f>
        <v>10</v>
      </c>
      <c r="BS821" s="136" cm="1">
        <f t="array" ref="BS821">INDEX($K:$P,ROW(),MATCH(BS$3,$K$2:$P$2,0))</f>
        <v>10</v>
      </c>
      <c r="BT821" s="136" cm="1">
        <f t="array" ref="BT821">INDEX($K:$P,ROW(),MATCH(BT$3,$K$2:$P$2,0))</f>
        <v>10</v>
      </c>
      <c r="BU821" s="136" cm="1">
        <f t="array" ref="BU821">INDEX($K:$P,ROW(),MATCH(BU$3,$K$2:$P$2,0))</f>
        <v>10</v>
      </c>
      <c r="BV821" s="136" cm="1">
        <f t="array" ref="BV821">INDEX($K:$P,ROW(),MATCH(BV$3,$K$2:$P$2,0))</f>
        <v>10</v>
      </c>
      <c r="BW821" s="136" cm="1">
        <f t="array" ref="BW821">INDEX($K:$P,ROW(),MATCH(BW$3,$K$2:$P$2,0))</f>
        <v>10</v>
      </c>
      <c r="BX821" s="136" cm="1">
        <f t="array" ref="BX821">INDEX($K:$P,ROW(),MATCH(BX$3,$K$2:$P$2,0))</f>
        <v>10</v>
      </c>
      <c r="BY821" s="136" cm="1">
        <f t="array" ref="BY821">INDEX($K:$P,ROW(),MATCH(BY$3,$K$2:$P$2,0))</f>
        <v>10</v>
      </c>
      <c r="BZ821" s="136" cm="1">
        <f t="array" ref="BZ821">INDEX($K:$P,ROW(),MATCH(BZ$3,$K$2:$P$2,0))</f>
        <v>10</v>
      </c>
      <c r="CA821" s="136" cm="1">
        <f t="array" ref="CA821">INDEX($K:$P,ROW(),MATCH(CA$3,$K$2:$P$2,0))</f>
        <v>10</v>
      </c>
      <c r="CB821" s="136" cm="1">
        <f t="array" ref="CB821">INDEX($K:$P,ROW(),MATCH(CB$3,$K$2:$P$2,0))</f>
        <v>10</v>
      </c>
      <c r="CC821" s="136" cm="1">
        <f t="array" ref="CC821">INDEX($K:$P,ROW(),MATCH(CC$3,$K$2:$P$2,0))</f>
        <v>10</v>
      </c>
      <c r="CD821" s="136" cm="1">
        <f t="array" ref="CD821">INDEX($K:$P,ROW(),MATCH(CD$3,$K$2:$P$2,0))</f>
        <v>10</v>
      </c>
      <c r="CE821" s="136" cm="1">
        <f t="array" ref="CE821">INDEX($K:$P,ROW(),MATCH(CE$3,$K$2:$P$2,0))</f>
        <v>10</v>
      </c>
      <c r="CF821" s="136" cm="1">
        <f t="array" ref="CF821">INDEX($K:$P,ROW(),MATCH(CF$3,$K$2:$P$2,0))</f>
        <v>10</v>
      </c>
      <c r="CG821" s="136" cm="1">
        <f t="array" ref="CG821">INDEX($K:$P,ROW(),MATCH(CG$3,$K$2:$P$2,0))</f>
        <v>10</v>
      </c>
      <c r="CH821" s="136" cm="1">
        <f t="array" ref="CH821">INDEX($K:$P,ROW(),MATCH(CH$3,$K$2:$P$2,0))</f>
        <v>10</v>
      </c>
      <c r="CI821" s="136" cm="1">
        <f t="array" ref="CI821">INDEX($K:$P,ROW(),MATCH(CI$3,$K$2:$P$2,0))</f>
        <v>10</v>
      </c>
      <c r="CJ821" s="136" cm="1">
        <f t="array" ref="CJ821">INDEX($K:$P,ROW(),MATCH(CJ$3,$K$2:$P$2,0))</f>
        <v>10</v>
      </c>
      <c r="CK821" s="136" cm="1">
        <f t="array" ref="CK821">INDEX($K:$P,ROW(),MATCH(CK$3,$K$2:$P$2,0))</f>
        <v>10</v>
      </c>
    </row>
    <row r="822" spans="2:89" x14ac:dyDescent="0.35">
      <c r="B822" s="123" t="str">
        <f>"Revenue - "&amp;B824</f>
        <v>Revenue - (Primary label)</v>
      </c>
      <c r="C822" t="s">
        <v>198</v>
      </c>
      <c r="D822" t="s">
        <v>753</v>
      </c>
      <c r="E822" s="8" t="str">
        <f t="shared" si="815"/>
        <v>822 SALES-PV</v>
      </c>
      <c r="H822" s="27"/>
      <c r="I822" s="78"/>
      <c r="J822" s="78"/>
      <c r="K822" s="33">
        <f t="shared" ref="K822:P822" ca="1" si="821">SUMIF($3:$3,K$2,822:822)</f>
        <v>600000</v>
      </c>
      <c r="L822" s="33">
        <f t="shared" ca="1" si="821"/>
        <v>600000</v>
      </c>
      <c r="M822" s="33">
        <f t="shared" ca="1" si="821"/>
        <v>600000</v>
      </c>
      <c r="N822" s="33">
        <f t="shared" ca="1" si="821"/>
        <v>600000</v>
      </c>
      <c r="O822" s="33">
        <f t="shared" ca="1" si="821"/>
        <v>600000</v>
      </c>
      <c r="P822" s="33">
        <f t="shared" ca="1" si="821"/>
        <v>550000</v>
      </c>
      <c r="R822" s="33"/>
      <c r="S822" s="33" cm="1">
        <f t="array" aca="1" ref="S822" ca="1">S821*INDIRECT(S814)</f>
        <v>50000</v>
      </c>
      <c r="T822" s="33" cm="1">
        <f t="array" aca="1" ref="T822" ca="1">T821*INDIRECT(T814)</f>
        <v>50000</v>
      </c>
      <c r="U822" s="33" cm="1">
        <f t="array" aca="1" ref="U822" ca="1">U821*INDIRECT(U814)</f>
        <v>50000</v>
      </c>
      <c r="V822" s="33" cm="1">
        <f t="array" aca="1" ref="V822" ca="1">V821*INDIRECT(V814)</f>
        <v>50000</v>
      </c>
      <c r="W822" s="33" cm="1">
        <f t="array" aca="1" ref="W822" ca="1">W821*INDIRECT(W814)</f>
        <v>50000</v>
      </c>
      <c r="X822" s="33" cm="1">
        <f t="array" aca="1" ref="X822" ca="1">X821*INDIRECT(X814)</f>
        <v>50000</v>
      </c>
      <c r="Y822" s="33" cm="1">
        <f t="array" aca="1" ref="Y822" ca="1">Y821*INDIRECT(Y814)</f>
        <v>50000</v>
      </c>
      <c r="Z822" s="33" cm="1">
        <f t="array" aca="1" ref="Z822" ca="1">Z821*INDIRECT(Z814)</f>
        <v>50000</v>
      </c>
      <c r="AA822" s="33" cm="1">
        <f t="array" aca="1" ref="AA822" ca="1">AA821*INDIRECT(AA814)</f>
        <v>50000</v>
      </c>
      <c r="AB822" s="33" cm="1">
        <f t="array" aca="1" ref="AB822" ca="1">AB821*INDIRECT(AB814)</f>
        <v>50000</v>
      </c>
      <c r="AC822" s="33" cm="1">
        <f t="array" aca="1" ref="AC822" ca="1">AC821*INDIRECT(AC814)</f>
        <v>50000</v>
      </c>
      <c r="AD822" s="33" cm="1">
        <f t="array" aca="1" ref="AD822" ca="1">AD821*INDIRECT(AD814)</f>
        <v>50000</v>
      </c>
      <c r="AE822" s="33" cm="1">
        <f t="array" aca="1" ref="AE822" ca="1">AE821*INDIRECT(AE814)</f>
        <v>50000</v>
      </c>
      <c r="AF822" s="33" cm="1">
        <f t="array" aca="1" ref="AF822" ca="1">AF821*INDIRECT(AF814)</f>
        <v>50000</v>
      </c>
      <c r="AG822" s="33" cm="1">
        <f t="array" aca="1" ref="AG822" ca="1">AG821*INDIRECT(AG814)</f>
        <v>50000</v>
      </c>
      <c r="AH822" s="33" cm="1">
        <f t="array" aca="1" ref="AH822" ca="1">AH821*INDIRECT(AH814)</f>
        <v>50000</v>
      </c>
      <c r="AI822" s="33" cm="1">
        <f t="array" aca="1" ref="AI822" ca="1">AI821*INDIRECT(AI814)</f>
        <v>50000</v>
      </c>
      <c r="AJ822" s="33" cm="1">
        <f t="array" aca="1" ref="AJ822" ca="1">AJ821*INDIRECT(AJ814)</f>
        <v>50000</v>
      </c>
      <c r="AK822" s="33" cm="1">
        <f t="array" aca="1" ref="AK822" ca="1">AK821*INDIRECT(AK814)</f>
        <v>50000</v>
      </c>
      <c r="AL822" s="33" cm="1">
        <f t="array" aca="1" ref="AL822" ca="1">AL821*INDIRECT(AL814)</f>
        <v>50000</v>
      </c>
      <c r="AM822" s="33" cm="1">
        <f t="array" aca="1" ref="AM822" ca="1">AM821*INDIRECT(AM814)</f>
        <v>50000</v>
      </c>
      <c r="AN822" s="33" cm="1">
        <f t="array" aca="1" ref="AN822" ca="1">AN821*INDIRECT(AN814)</f>
        <v>50000</v>
      </c>
      <c r="AO822" s="33" cm="1">
        <f t="array" aca="1" ref="AO822" ca="1">AO821*INDIRECT(AO814)</f>
        <v>50000</v>
      </c>
      <c r="AP822" s="33" cm="1">
        <f t="array" aca="1" ref="AP822" ca="1">AP821*INDIRECT(AP814)</f>
        <v>50000</v>
      </c>
      <c r="AQ822" s="33" cm="1">
        <f t="array" aca="1" ref="AQ822" ca="1">AQ821*INDIRECT(AQ814)</f>
        <v>50000</v>
      </c>
      <c r="AR822" s="33" cm="1">
        <f t="array" aca="1" ref="AR822" ca="1">AR821*INDIRECT(AR814)</f>
        <v>50000</v>
      </c>
      <c r="AS822" s="33" cm="1">
        <f t="array" aca="1" ref="AS822" ca="1">AS821*INDIRECT(AS814)</f>
        <v>50000</v>
      </c>
      <c r="AT822" s="33" cm="1">
        <f t="array" aca="1" ref="AT822" ca="1">AT821*INDIRECT(AT814)</f>
        <v>50000</v>
      </c>
      <c r="AU822" s="33" cm="1">
        <f t="array" aca="1" ref="AU822" ca="1">AU821*INDIRECT(AU814)</f>
        <v>50000</v>
      </c>
      <c r="AV822" s="33" cm="1">
        <f t="array" aca="1" ref="AV822" ca="1">AV821*INDIRECT(AV814)</f>
        <v>50000</v>
      </c>
      <c r="AW822" s="33" cm="1">
        <f t="array" aca="1" ref="AW822" ca="1">AW821*INDIRECT(AW814)</f>
        <v>50000</v>
      </c>
      <c r="AX822" s="33" cm="1">
        <f t="array" aca="1" ref="AX822" ca="1">AX821*INDIRECT(AX814)</f>
        <v>50000</v>
      </c>
      <c r="AY822" s="33" cm="1">
        <f t="array" aca="1" ref="AY822" ca="1">AY821*INDIRECT(AY814)</f>
        <v>50000</v>
      </c>
      <c r="AZ822" s="33" cm="1">
        <f t="array" aca="1" ref="AZ822" ca="1">AZ821*INDIRECT(AZ814)</f>
        <v>50000</v>
      </c>
      <c r="BA822" s="33" cm="1">
        <f t="array" aca="1" ref="BA822" ca="1">BA821*INDIRECT(BA814)</f>
        <v>50000</v>
      </c>
      <c r="BB822" s="33" cm="1">
        <f t="array" aca="1" ref="BB822" ca="1">BB821*INDIRECT(BB814)</f>
        <v>50000</v>
      </c>
      <c r="BC822" s="33" cm="1">
        <f t="array" aca="1" ref="BC822" ca="1">BC821*INDIRECT(BC814)</f>
        <v>50000</v>
      </c>
      <c r="BD822" s="33" cm="1">
        <f t="array" aca="1" ref="BD822" ca="1">BD821*INDIRECT(BD814)</f>
        <v>50000</v>
      </c>
      <c r="BE822" s="33" cm="1">
        <f t="array" aca="1" ref="BE822" ca="1">BE821*INDIRECT(BE814)</f>
        <v>50000</v>
      </c>
      <c r="BF822" s="33" cm="1">
        <f t="array" aca="1" ref="BF822" ca="1">BF821*INDIRECT(BF814)</f>
        <v>50000</v>
      </c>
      <c r="BG822" s="33" cm="1">
        <f t="array" aca="1" ref="BG822" ca="1">BG821*INDIRECT(BG814)</f>
        <v>50000</v>
      </c>
      <c r="BH822" s="33" cm="1">
        <f t="array" aca="1" ref="BH822" ca="1">BH821*INDIRECT(BH814)</f>
        <v>50000</v>
      </c>
      <c r="BI822" s="33" cm="1">
        <f t="array" aca="1" ref="BI822" ca="1">BI821*INDIRECT(BI814)</f>
        <v>50000</v>
      </c>
      <c r="BJ822" s="33" cm="1">
        <f t="array" aca="1" ref="BJ822" ca="1">BJ821*INDIRECT(BJ814)</f>
        <v>50000</v>
      </c>
      <c r="BK822" s="33" cm="1">
        <f t="array" aca="1" ref="BK822" ca="1">BK821*INDIRECT(BK814)</f>
        <v>50000</v>
      </c>
      <c r="BL822" s="33" cm="1">
        <f t="array" aca="1" ref="BL822" ca="1">BL821*INDIRECT(BL814)</f>
        <v>50000</v>
      </c>
      <c r="BM822" s="33" cm="1">
        <f t="array" aca="1" ref="BM822" ca="1">BM821*INDIRECT(BM814)</f>
        <v>50000</v>
      </c>
      <c r="BN822" s="33" cm="1">
        <f t="array" aca="1" ref="BN822" ca="1">BN821*INDIRECT(BN814)</f>
        <v>50000</v>
      </c>
      <c r="BO822" s="33" cm="1">
        <f t="array" aca="1" ref="BO822" ca="1">BO821*INDIRECT(BO814)</f>
        <v>50000</v>
      </c>
      <c r="BP822" s="33" cm="1">
        <f t="array" aca="1" ref="BP822" ca="1">BP821*INDIRECT(BP814)</f>
        <v>50000</v>
      </c>
      <c r="BQ822" s="33" cm="1">
        <f t="array" aca="1" ref="BQ822" ca="1">BQ821*INDIRECT(BQ814)</f>
        <v>50000</v>
      </c>
      <c r="BR822" s="33" cm="1">
        <f t="array" aca="1" ref="BR822" ca="1">BR821*INDIRECT(BR814)</f>
        <v>50000</v>
      </c>
      <c r="BS822" s="33" cm="1">
        <f t="array" aca="1" ref="BS822" ca="1">BS821*INDIRECT(BS814)</f>
        <v>50000</v>
      </c>
      <c r="BT822" s="33" cm="1">
        <f t="array" aca="1" ref="BT822" ca="1">BT821*INDIRECT(BT814)</f>
        <v>50000</v>
      </c>
      <c r="BU822" s="33" cm="1">
        <f t="array" aca="1" ref="BU822" ca="1">BU821*INDIRECT(BU814)</f>
        <v>50000</v>
      </c>
      <c r="BV822" s="33" cm="1">
        <f t="array" aca="1" ref="BV822" ca="1">BV821*INDIRECT(BV814)</f>
        <v>50000</v>
      </c>
      <c r="BW822" s="33" cm="1">
        <f t="array" aca="1" ref="BW822" ca="1">BW821*INDIRECT(BW814)</f>
        <v>50000</v>
      </c>
      <c r="BX822" s="33" cm="1">
        <f t="array" aca="1" ref="BX822" ca="1">BX821*INDIRECT(BX814)</f>
        <v>50000</v>
      </c>
      <c r="BY822" s="33" cm="1">
        <f t="array" aca="1" ref="BY822" ca="1">BY821*INDIRECT(BY814)</f>
        <v>50000</v>
      </c>
      <c r="BZ822" s="33" cm="1">
        <f t="array" aca="1" ref="BZ822" ca="1">BZ821*INDIRECT(BZ814)</f>
        <v>50000</v>
      </c>
      <c r="CA822" s="33" cm="1">
        <f t="array" aca="1" ref="CA822" ca="1">CA821*INDIRECT(CA814)</f>
        <v>50000</v>
      </c>
      <c r="CB822" s="33" cm="1">
        <f t="array" aca="1" ref="CB822" ca="1">CB821*INDIRECT(CB814)</f>
        <v>50000</v>
      </c>
      <c r="CC822" s="33" cm="1">
        <f t="array" aca="1" ref="CC822" ca="1">CC821*INDIRECT(CC814)</f>
        <v>50000</v>
      </c>
      <c r="CD822" s="33" cm="1">
        <f t="array" aca="1" ref="CD822" ca="1">CD821*INDIRECT(CD814)</f>
        <v>50000</v>
      </c>
      <c r="CE822" s="33" cm="1">
        <f t="array" aca="1" ref="CE822" ca="1">CE821*INDIRECT(CE814)</f>
        <v>50000</v>
      </c>
      <c r="CF822" s="33" cm="1">
        <f t="array" aca="1" ref="CF822" ca="1">CF821*INDIRECT(CF814)</f>
        <v>50000</v>
      </c>
      <c r="CG822" s="33" cm="1">
        <f t="array" aca="1" ref="CG822" ca="1">CG821*INDIRECT(CG814)</f>
        <v>50000</v>
      </c>
      <c r="CH822" s="33" cm="1">
        <f t="array" aca="1" ref="CH822" ca="1">CH821*INDIRECT(CH814)</f>
        <v>50000</v>
      </c>
      <c r="CI822" s="33" cm="1">
        <f t="array" aca="1" ref="CI822" ca="1">CI821*INDIRECT(CI814)</f>
        <v>50000</v>
      </c>
      <c r="CJ822" s="33" cm="1">
        <f t="array" aca="1" ref="CJ822" ca="1">CJ821*INDIRECT(CJ814)</f>
        <v>50000</v>
      </c>
      <c r="CK822" s="33" cm="1">
        <f t="array" aca="1" ref="CK822" ca="1">CK821*INDIRECT(CK814)</f>
        <v>50000</v>
      </c>
    </row>
    <row r="823" spans="2:89" x14ac:dyDescent="0.35">
      <c r="B823" s="123"/>
      <c r="D823" t="s">
        <v>753</v>
      </c>
      <c r="E823" s="8" t="str">
        <f t="shared" ref="E823" si="822">ROW()&amp;" "&amp;D823</f>
        <v>823 SALES-PV</v>
      </c>
      <c r="H823" s="27"/>
      <c r="I823" s="78"/>
      <c r="J823" s="78"/>
      <c r="K823" s="33"/>
      <c r="L823" s="33"/>
      <c r="M823" s="33"/>
      <c r="N823" s="33"/>
      <c r="O823" s="33"/>
      <c r="P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3"/>
      <c r="AV823" s="33"/>
      <c r="AW823" s="33"/>
      <c r="AX823" s="33"/>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c r="BV823" s="33"/>
      <c r="BW823" s="33"/>
      <c r="BX823" s="33"/>
      <c r="BY823" s="33"/>
      <c r="BZ823" s="33"/>
      <c r="CA823" s="33"/>
      <c r="CB823" s="33"/>
      <c r="CC823" s="33"/>
      <c r="CD823" s="33"/>
      <c r="CE823" s="33"/>
      <c r="CF823" s="33"/>
      <c r="CG823" s="33"/>
      <c r="CH823" s="33"/>
      <c r="CI823" s="33"/>
      <c r="CJ823" s="33"/>
      <c r="CK823" s="33"/>
    </row>
    <row r="824" spans="2:89" x14ac:dyDescent="0.35">
      <c r="B824" s="8" t="str">
        <f>B811</f>
        <v>(Primary label)</v>
      </c>
      <c r="D824" t="s">
        <v>753</v>
      </c>
      <c r="E824" s="8" t="str">
        <f t="shared" si="815"/>
        <v>824 SALES-PV</v>
      </c>
      <c r="G824" t="s">
        <v>332</v>
      </c>
      <c r="H824" s="27"/>
      <c r="I824" s="78"/>
      <c r="J824" s="78"/>
      <c r="K824" s="33"/>
      <c r="L824" s="33"/>
      <c r="M824" s="33"/>
      <c r="N824" s="33"/>
      <c r="O824" s="33"/>
      <c r="P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3"/>
      <c r="AV824" s="33"/>
      <c r="AW824" s="33"/>
      <c r="AX824" s="33"/>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c r="BV824" s="33"/>
      <c r="BW824" s="33"/>
      <c r="BX824" s="33"/>
      <c r="BY824" s="33"/>
      <c r="BZ824" s="33"/>
      <c r="CA824" s="33"/>
      <c r="CB824" s="33"/>
      <c r="CC824" s="33"/>
      <c r="CD824" s="33"/>
      <c r="CE824" s="33"/>
      <c r="CF824" s="33"/>
      <c r="CG824" s="33"/>
      <c r="CH824" s="33"/>
      <c r="CI824" s="33"/>
      <c r="CJ824" s="33"/>
      <c r="CK824" s="33"/>
    </row>
    <row r="825" spans="2:89" x14ac:dyDescent="0.35">
      <c r="B825" s="235" t="str">
        <f>IFERROR(SUBSTITUTE(B819,":",""),"no unit")</f>
        <v>unit</v>
      </c>
      <c r="D825" t="s">
        <v>753</v>
      </c>
      <c r="E825" s="8" t="str">
        <f>ROW()&amp;" "&amp;D825</f>
        <v>825 SALES-PV</v>
      </c>
      <c r="G825" t="s">
        <v>332</v>
      </c>
      <c r="H825" s="27"/>
      <c r="I825" s="78"/>
      <c r="J825" s="78"/>
      <c r="K825" s="33"/>
      <c r="L825" s="33"/>
      <c r="M825" s="33"/>
      <c r="N825" s="33"/>
      <c r="O825" s="33"/>
      <c r="P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3"/>
      <c r="AV825" s="33"/>
      <c r="AW825" s="33"/>
      <c r="AX825" s="33"/>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c r="BV825" s="33"/>
      <c r="BW825" s="33"/>
      <c r="BX825" s="33"/>
      <c r="BY825" s="33"/>
      <c r="BZ825" s="33"/>
      <c r="CA825" s="33"/>
      <c r="CB825" s="33"/>
      <c r="CC825" s="33"/>
      <c r="CD825" s="33"/>
      <c r="CE825" s="33"/>
      <c r="CF825" s="33"/>
      <c r="CG825" s="33"/>
      <c r="CH825" s="33"/>
      <c r="CI825" s="33"/>
      <c r="CJ825" s="33"/>
      <c r="CK825" s="33"/>
    </row>
    <row r="826" spans="2:89" x14ac:dyDescent="0.35">
      <c r="B826" s="8" t="s">
        <v>334</v>
      </c>
      <c r="D826" t="s">
        <v>753</v>
      </c>
      <c r="E826" s="8" t="str">
        <f t="shared" si="815"/>
        <v>826 SALES-PV</v>
      </c>
      <c r="G826" t="s">
        <v>332</v>
      </c>
      <c r="H826" s="27"/>
      <c r="I826" s="78"/>
      <c r="J826" s="78"/>
      <c r="K826" s="33"/>
      <c r="L826" s="33"/>
      <c r="M826" s="33"/>
      <c r="N826" s="33"/>
      <c r="O826" s="33"/>
      <c r="P826" s="33"/>
      <c r="R826" s="33"/>
      <c r="S826" s="4" t="str">
        <f t="shared" ref="S826" si="823">ADDRESS(ROW(S822),COLUMN(S822),2)</f>
        <v>S$822</v>
      </c>
      <c r="T826" s="4" t="str">
        <f t="shared" ref="T826:AX826" si="824">ADDRESS(ROW(T822),COLUMN(T822),2)</f>
        <v>T$822</v>
      </c>
      <c r="U826" s="4" t="str">
        <f t="shared" si="824"/>
        <v>U$822</v>
      </c>
      <c r="V826" s="4" t="str">
        <f t="shared" si="824"/>
        <v>V$822</v>
      </c>
      <c r="W826" s="4" t="str">
        <f t="shared" si="824"/>
        <v>W$822</v>
      </c>
      <c r="X826" s="4" t="str">
        <f t="shared" si="824"/>
        <v>X$822</v>
      </c>
      <c r="Y826" s="4" t="str">
        <f t="shared" si="824"/>
        <v>Y$822</v>
      </c>
      <c r="Z826" s="4" t="str">
        <f t="shared" si="824"/>
        <v>Z$822</v>
      </c>
      <c r="AA826" s="4" t="str">
        <f t="shared" si="824"/>
        <v>AA$822</v>
      </c>
      <c r="AB826" s="4" t="str">
        <f t="shared" si="824"/>
        <v>AB$822</v>
      </c>
      <c r="AC826" s="4" t="str">
        <f t="shared" si="824"/>
        <v>AC$822</v>
      </c>
      <c r="AD826" s="4" t="str">
        <f t="shared" si="824"/>
        <v>AD$822</v>
      </c>
      <c r="AE826" s="4" t="str">
        <f t="shared" si="824"/>
        <v>AE$822</v>
      </c>
      <c r="AF826" s="4" t="str">
        <f t="shared" si="824"/>
        <v>AF$822</v>
      </c>
      <c r="AG826" s="4" t="str">
        <f t="shared" si="824"/>
        <v>AG$822</v>
      </c>
      <c r="AH826" s="4" t="str">
        <f t="shared" si="824"/>
        <v>AH$822</v>
      </c>
      <c r="AI826" s="4" t="str">
        <f t="shared" si="824"/>
        <v>AI$822</v>
      </c>
      <c r="AJ826" s="4" t="str">
        <f t="shared" si="824"/>
        <v>AJ$822</v>
      </c>
      <c r="AK826" s="4" t="str">
        <f t="shared" si="824"/>
        <v>AK$822</v>
      </c>
      <c r="AL826" s="4" t="str">
        <f t="shared" si="824"/>
        <v>AL$822</v>
      </c>
      <c r="AM826" s="4" t="str">
        <f t="shared" si="824"/>
        <v>AM$822</v>
      </c>
      <c r="AN826" s="4" t="str">
        <f t="shared" si="824"/>
        <v>AN$822</v>
      </c>
      <c r="AO826" s="4" t="str">
        <f t="shared" si="824"/>
        <v>AO$822</v>
      </c>
      <c r="AP826" s="4" t="str">
        <f t="shared" si="824"/>
        <v>AP$822</v>
      </c>
      <c r="AQ826" s="4" t="str">
        <f t="shared" si="824"/>
        <v>AQ$822</v>
      </c>
      <c r="AR826" s="4" t="str">
        <f t="shared" si="824"/>
        <v>AR$822</v>
      </c>
      <c r="AS826" s="4" t="str">
        <f t="shared" si="824"/>
        <v>AS$822</v>
      </c>
      <c r="AT826" s="4" t="str">
        <f t="shared" si="824"/>
        <v>AT$822</v>
      </c>
      <c r="AU826" s="4" t="str">
        <f t="shared" si="824"/>
        <v>AU$822</v>
      </c>
      <c r="AV826" s="4" t="str">
        <f t="shared" si="824"/>
        <v>AV$822</v>
      </c>
      <c r="AW826" s="4" t="str">
        <f t="shared" si="824"/>
        <v>AW$822</v>
      </c>
      <c r="AX826" s="4" t="str">
        <f t="shared" si="824"/>
        <v>AX$822</v>
      </c>
      <c r="AY826" s="4" t="str">
        <f t="shared" ref="AY826:CD826" si="825">ADDRESS(ROW(AY822),COLUMN(AY822),2)</f>
        <v>AY$822</v>
      </c>
      <c r="AZ826" s="4" t="str">
        <f t="shared" si="825"/>
        <v>AZ$822</v>
      </c>
      <c r="BA826" s="4" t="str">
        <f t="shared" si="825"/>
        <v>BA$822</v>
      </c>
      <c r="BB826" s="4" t="str">
        <f t="shared" si="825"/>
        <v>BB$822</v>
      </c>
      <c r="BC826" s="4" t="str">
        <f t="shared" si="825"/>
        <v>BC$822</v>
      </c>
      <c r="BD826" s="4" t="str">
        <f t="shared" si="825"/>
        <v>BD$822</v>
      </c>
      <c r="BE826" s="4" t="str">
        <f t="shared" si="825"/>
        <v>BE$822</v>
      </c>
      <c r="BF826" s="4" t="str">
        <f t="shared" si="825"/>
        <v>BF$822</v>
      </c>
      <c r="BG826" s="4" t="str">
        <f t="shared" si="825"/>
        <v>BG$822</v>
      </c>
      <c r="BH826" s="4" t="str">
        <f t="shared" si="825"/>
        <v>BH$822</v>
      </c>
      <c r="BI826" s="4" t="str">
        <f t="shared" si="825"/>
        <v>BI$822</v>
      </c>
      <c r="BJ826" s="4" t="str">
        <f t="shared" si="825"/>
        <v>BJ$822</v>
      </c>
      <c r="BK826" s="4" t="str">
        <f t="shared" si="825"/>
        <v>BK$822</v>
      </c>
      <c r="BL826" s="4" t="str">
        <f t="shared" si="825"/>
        <v>BL$822</v>
      </c>
      <c r="BM826" s="4" t="str">
        <f t="shared" si="825"/>
        <v>BM$822</v>
      </c>
      <c r="BN826" s="4" t="str">
        <f t="shared" si="825"/>
        <v>BN$822</v>
      </c>
      <c r="BO826" s="4" t="str">
        <f t="shared" si="825"/>
        <v>BO$822</v>
      </c>
      <c r="BP826" s="4" t="str">
        <f t="shared" si="825"/>
        <v>BP$822</v>
      </c>
      <c r="BQ826" s="4" t="str">
        <f t="shared" si="825"/>
        <v>BQ$822</v>
      </c>
      <c r="BR826" s="4" t="str">
        <f t="shared" si="825"/>
        <v>BR$822</v>
      </c>
      <c r="BS826" s="4" t="str">
        <f t="shared" si="825"/>
        <v>BS$822</v>
      </c>
      <c r="BT826" s="4" t="str">
        <f t="shared" si="825"/>
        <v>BT$822</v>
      </c>
      <c r="BU826" s="4" t="str">
        <f t="shared" si="825"/>
        <v>BU$822</v>
      </c>
      <c r="BV826" s="4" t="str">
        <f t="shared" si="825"/>
        <v>BV$822</v>
      </c>
      <c r="BW826" s="4" t="str">
        <f t="shared" si="825"/>
        <v>BW$822</v>
      </c>
      <c r="BX826" s="4" t="str">
        <f t="shared" si="825"/>
        <v>BX$822</v>
      </c>
      <c r="BY826" s="4" t="str">
        <f t="shared" si="825"/>
        <v>BY$822</v>
      </c>
      <c r="BZ826" s="4" t="str">
        <f t="shared" si="825"/>
        <v>BZ$822</v>
      </c>
      <c r="CA826" s="4" t="str">
        <f t="shared" si="825"/>
        <v>CA$822</v>
      </c>
      <c r="CB826" s="4" t="str">
        <f t="shared" si="825"/>
        <v>CB$822</v>
      </c>
      <c r="CC826" s="4" t="str">
        <f t="shared" si="825"/>
        <v>CC$822</v>
      </c>
      <c r="CD826" s="4" t="str">
        <f t="shared" si="825"/>
        <v>CD$822</v>
      </c>
      <c r="CE826" s="4" t="str">
        <f t="shared" ref="CE826:CK826" si="826">ADDRESS(ROW(CE822),COLUMN(CE822),2)</f>
        <v>CE$822</v>
      </c>
      <c r="CF826" s="4" t="str">
        <f t="shared" si="826"/>
        <v>CF$822</v>
      </c>
      <c r="CG826" s="4" t="str">
        <f t="shared" si="826"/>
        <v>CG$822</v>
      </c>
      <c r="CH826" s="4" t="str">
        <f t="shared" si="826"/>
        <v>CH$822</v>
      </c>
      <c r="CI826" s="4" t="str">
        <f t="shared" si="826"/>
        <v>CI$822</v>
      </c>
      <c r="CJ826" s="4" t="str">
        <f t="shared" si="826"/>
        <v>CJ$822</v>
      </c>
      <c r="CK826" s="4" t="str">
        <f t="shared" si="826"/>
        <v>CK$822</v>
      </c>
    </row>
    <row r="827" spans="2:89" x14ac:dyDescent="0.35">
      <c r="B827" s="125" t="s">
        <v>333</v>
      </c>
      <c r="D827" t="s">
        <v>753</v>
      </c>
      <c r="E827" s="8" t="str">
        <f t="shared" si="815"/>
        <v>827 SALES-PV</v>
      </c>
      <c r="G827" t="s">
        <v>332</v>
      </c>
      <c r="H827" s="56"/>
      <c r="I827" s="79"/>
      <c r="J827" s="79"/>
      <c r="K827" s="15"/>
      <c r="L827" s="15"/>
      <c r="M827" s="15"/>
      <c r="N827" s="15"/>
      <c r="O827" s="15"/>
      <c r="P827" s="15"/>
      <c r="R827" s="15"/>
      <c r="S827" s="175" t="str">
        <f t="shared" ref="S827" si="827">S814</f>
        <v>S$17</v>
      </c>
      <c r="T827" s="175" t="str">
        <f t="shared" ref="T827:AX827" si="828">T814</f>
        <v>T$17</v>
      </c>
      <c r="U827" s="175" t="str">
        <f t="shared" si="828"/>
        <v>U$17</v>
      </c>
      <c r="V827" s="175" t="str">
        <f t="shared" si="828"/>
        <v>V$17</v>
      </c>
      <c r="W827" s="175" t="str">
        <f t="shared" si="828"/>
        <v>W$17</v>
      </c>
      <c r="X827" s="175" t="str">
        <f t="shared" si="828"/>
        <v>X$17</v>
      </c>
      <c r="Y827" s="175" t="str">
        <f t="shared" si="828"/>
        <v>Y$17</v>
      </c>
      <c r="Z827" s="175" t="str">
        <f t="shared" si="828"/>
        <v>Z$17</v>
      </c>
      <c r="AA827" s="175" t="str">
        <f t="shared" si="828"/>
        <v>AA$17</v>
      </c>
      <c r="AB827" s="175" t="str">
        <f t="shared" si="828"/>
        <v>AB$17</v>
      </c>
      <c r="AC827" s="175" t="str">
        <f t="shared" si="828"/>
        <v>AC$17</v>
      </c>
      <c r="AD827" s="175" t="str">
        <f t="shared" si="828"/>
        <v>AD$17</v>
      </c>
      <c r="AE827" s="175" t="str">
        <f t="shared" si="828"/>
        <v>AE$17</v>
      </c>
      <c r="AF827" s="175" t="str">
        <f t="shared" si="828"/>
        <v>AF$17</v>
      </c>
      <c r="AG827" s="175" t="str">
        <f t="shared" si="828"/>
        <v>AG$17</v>
      </c>
      <c r="AH827" s="175" t="str">
        <f t="shared" si="828"/>
        <v>AH$17</v>
      </c>
      <c r="AI827" s="175" t="str">
        <f t="shared" si="828"/>
        <v>AI$17</v>
      </c>
      <c r="AJ827" s="175" t="str">
        <f t="shared" si="828"/>
        <v>AJ$17</v>
      </c>
      <c r="AK827" s="175" t="str">
        <f t="shared" si="828"/>
        <v>AK$17</v>
      </c>
      <c r="AL827" s="175" t="str">
        <f t="shared" si="828"/>
        <v>AL$17</v>
      </c>
      <c r="AM827" s="175" t="str">
        <f t="shared" si="828"/>
        <v>AM$17</v>
      </c>
      <c r="AN827" s="175" t="str">
        <f t="shared" si="828"/>
        <v>AN$17</v>
      </c>
      <c r="AO827" s="175" t="str">
        <f t="shared" si="828"/>
        <v>AO$17</v>
      </c>
      <c r="AP827" s="175" t="str">
        <f t="shared" si="828"/>
        <v>AP$17</v>
      </c>
      <c r="AQ827" s="175" t="str">
        <f t="shared" si="828"/>
        <v>AQ$17</v>
      </c>
      <c r="AR827" s="175" t="str">
        <f t="shared" si="828"/>
        <v>AR$17</v>
      </c>
      <c r="AS827" s="175" t="str">
        <f t="shared" si="828"/>
        <v>AS$17</v>
      </c>
      <c r="AT827" s="175" t="str">
        <f t="shared" si="828"/>
        <v>AT$17</v>
      </c>
      <c r="AU827" s="175" t="str">
        <f t="shared" si="828"/>
        <v>AU$17</v>
      </c>
      <c r="AV827" s="175" t="str">
        <f t="shared" si="828"/>
        <v>AV$17</v>
      </c>
      <c r="AW827" s="175" t="str">
        <f t="shared" si="828"/>
        <v>AW$17</v>
      </c>
      <c r="AX827" s="175" t="str">
        <f t="shared" si="828"/>
        <v>AX$17</v>
      </c>
      <c r="AY827" s="175" t="str">
        <f t="shared" ref="AY827:CD827" si="829">AY814</f>
        <v>AY$17</v>
      </c>
      <c r="AZ827" s="175" t="str">
        <f t="shared" si="829"/>
        <v>AZ$17</v>
      </c>
      <c r="BA827" s="175" t="str">
        <f t="shared" si="829"/>
        <v>BA$17</v>
      </c>
      <c r="BB827" s="175" t="str">
        <f t="shared" si="829"/>
        <v>BB$17</v>
      </c>
      <c r="BC827" s="175" t="str">
        <f t="shared" si="829"/>
        <v>BC$17</v>
      </c>
      <c r="BD827" s="175" t="str">
        <f t="shared" si="829"/>
        <v>BD$17</v>
      </c>
      <c r="BE827" s="175" t="str">
        <f t="shared" si="829"/>
        <v>BE$17</v>
      </c>
      <c r="BF827" s="175" t="str">
        <f t="shared" si="829"/>
        <v>BF$17</v>
      </c>
      <c r="BG827" s="175" t="str">
        <f t="shared" si="829"/>
        <v>BG$17</v>
      </c>
      <c r="BH827" s="175" t="str">
        <f t="shared" si="829"/>
        <v>BH$17</v>
      </c>
      <c r="BI827" s="175" t="str">
        <f t="shared" si="829"/>
        <v>BI$17</v>
      </c>
      <c r="BJ827" s="175" t="str">
        <f t="shared" si="829"/>
        <v>BJ$17</v>
      </c>
      <c r="BK827" s="175" t="str">
        <f t="shared" si="829"/>
        <v>BK$17</v>
      </c>
      <c r="BL827" s="175" t="str">
        <f t="shared" si="829"/>
        <v>BL$17</v>
      </c>
      <c r="BM827" s="175" t="str">
        <f t="shared" si="829"/>
        <v>BM$17</v>
      </c>
      <c r="BN827" s="175" t="str">
        <f t="shared" si="829"/>
        <v>BN$17</v>
      </c>
      <c r="BO827" s="175" t="str">
        <f t="shared" si="829"/>
        <v>BO$17</v>
      </c>
      <c r="BP827" s="175" t="str">
        <f t="shared" si="829"/>
        <v>BP$17</v>
      </c>
      <c r="BQ827" s="175" t="str">
        <f t="shared" si="829"/>
        <v>BQ$17</v>
      </c>
      <c r="BR827" s="175" t="str">
        <f t="shared" si="829"/>
        <v>BR$17</v>
      </c>
      <c r="BS827" s="175" t="str">
        <f t="shared" si="829"/>
        <v>BS$17</v>
      </c>
      <c r="BT827" s="175" t="str">
        <f t="shared" si="829"/>
        <v>BT$17</v>
      </c>
      <c r="BU827" s="175" t="str">
        <f t="shared" si="829"/>
        <v>BU$17</v>
      </c>
      <c r="BV827" s="175" t="str">
        <f t="shared" si="829"/>
        <v>BV$17</v>
      </c>
      <c r="BW827" s="175" t="str">
        <f t="shared" si="829"/>
        <v>BW$17</v>
      </c>
      <c r="BX827" s="175" t="str">
        <f t="shared" si="829"/>
        <v>BX$17</v>
      </c>
      <c r="BY827" s="175" t="str">
        <f t="shared" si="829"/>
        <v>BY$17</v>
      </c>
      <c r="BZ827" s="175" t="str">
        <f t="shared" si="829"/>
        <v>BZ$17</v>
      </c>
      <c r="CA827" s="175" t="str">
        <f t="shared" si="829"/>
        <v>CA$17</v>
      </c>
      <c r="CB827" s="175" t="str">
        <f t="shared" si="829"/>
        <v>CB$17</v>
      </c>
      <c r="CC827" s="175" t="str">
        <f t="shared" si="829"/>
        <v>CC$17</v>
      </c>
      <c r="CD827" s="175" t="str">
        <f t="shared" si="829"/>
        <v>CD$17</v>
      </c>
      <c r="CE827" s="175" t="str">
        <f t="shared" ref="CE827:CK827" si="830">CE814</f>
        <v>CE$17</v>
      </c>
      <c r="CF827" s="175" t="str">
        <f t="shared" si="830"/>
        <v>CF$17</v>
      </c>
      <c r="CG827" s="175" t="str">
        <f t="shared" si="830"/>
        <v>CG$17</v>
      </c>
      <c r="CH827" s="175" t="str">
        <f t="shared" si="830"/>
        <v>CH$17</v>
      </c>
      <c r="CI827" s="175" t="str">
        <f t="shared" si="830"/>
        <v>CI$17</v>
      </c>
      <c r="CJ827" s="175" t="str">
        <f t="shared" si="830"/>
        <v>CJ$17</v>
      </c>
      <c r="CK827" s="175" t="str">
        <f t="shared" si="830"/>
        <v>CK$17</v>
      </c>
    </row>
    <row r="828" spans="2:89" x14ac:dyDescent="0.35">
      <c r="B828" s="8" t="str">
        <f>B815</f>
        <v>(Secondary label)</v>
      </c>
      <c r="D828" t="s">
        <v>753</v>
      </c>
      <c r="E828" s="8" t="str">
        <f t="shared" si="815"/>
        <v>828 SALES-PV</v>
      </c>
      <c r="G828" t="s">
        <v>332</v>
      </c>
      <c r="H828" s="12"/>
      <c r="I828" s="60"/>
      <c r="J828" s="60"/>
      <c r="K828" s="15"/>
      <c r="L828" s="15"/>
      <c r="M828" s="15"/>
      <c r="N828" s="15"/>
      <c r="O828" s="15"/>
      <c r="P828" s="15"/>
      <c r="R828" s="15"/>
      <c r="S828" s="175">
        <f t="shared" ref="S828" si="831">S815</f>
        <v>0</v>
      </c>
      <c r="T828" s="175">
        <f t="shared" ref="T828:AX828" si="832">T815</f>
        <v>0</v>
      </c>
      <c r="U828" s="175">
        <f t="shared" si="832"/>
        <v>0</v>
      </c>
      <c r="V828" s="175">
        <f t="shared" si="832"/>
        <v>0</v>
      </c>
      <c r="W828" s="175">
        <f t="shared" si="832"/>
        <v>0</v>
      </c>
      <c r="X828" s="175">
        <f t="shared" si="832"/>
        <v>0</v>
      </c>
      <c r="Y828" s="175">
        <f t="shared" si="832"/>
        <v>0</v>
      </c>
      <c r="Z828" s="175">
        <f t="shared" si="832"/>
        <v>0</v>
      </c>
      <c r="AA828" s="175">
        <f t="shared" si="832"/>
        <v>0</v>
      </c>
      <c r="AB828" s="175">
        <f t="shared" si="832"/>
        <v>0</v>
      </c>
      <c r="AC828" s="175">
        <f t="shared" si="832"/>
        <v>0</v>
      </c>
      <c r="AD828" s="175">
        <f t="shared" si="832"/>
        <v>0</v>
      </c>
      <c r="AE828" s="175">
        <f t="shared" si="832"/>
        <v>0</v>
      </c>
      <c r="AF828" s="175">
        <f t="shared" si="832"/>
        <v>0</v>
      </c>
      <c r="AG828" s="175">
        <f t="shared" si="832"/>
        <v>0</v>
      </c>
      <c r="AH828" s="175">
        <f t="shared" si="832"/>
        <v>0</v>
      </c>
      <c r="AI828" s="175">
        <f t="shared" si="832"/>
        <v>0</v>
      </c>
      <c r="AJ828" s="175">
        <f t="shared" si="832"/>
        <v>0</v>
      </c>
      <c r="AK828" s="175">
        <f t="shared" si="832"/>
        <v>0</v>
      </c>
      <c r="AL828" s="175">
        <f t="shared" si="832"/>
        <v>0</v>
      </c>
      <c r="AM828" s="175">
        <f t="shared" si="832"/>
        <v>0</v>
      </c>
      <c r="AN828" s="175">
        <f t="shared" si="832"/>
        <v>0</v>
      </c>
      <c r="AO828" s="175">
        <f t="shared" si="832"/>
        <v>0</v>
      </c>
      <c r="AP828" s="175">
        <f t="shared" si="832"/>
        <v>0</v>
      </c>
      <c r="AQ828" s="175">
        <f t="shared" si="832"/>
        <v>0</v>
      </c>
      <c r="AR828" s="175">
        <f t="shared" si="832"/>
        <v>0</v>
      </c>
      <c r="AS828" s="175">
        <f t="shared" si="832"/>
        <v>0</v>
      </c>
      <c r="AT828" s="175">
        <f t="shared" si="832"/>
        <v>0</v>
      </c>
      <c r="AU828" s="175">
        <f t="shared" si="832"/>
        <v>0</v>
      </c>
      <c r="AV828" s="175">
        <f t="shared" si="832"/>
        <v>0</v>
      </c>
      <c r="AW828" s="175">
        <f t="shared" si="832"/>
        <v>0</v>
      </c>
      <c r="AX828" s="175">
        <f t="shared" si="832"/>
        <v>0</v>
      </c>
      <c r="AY828" s="175">
        <f t="shared" ref="AY828:CD828" si="833">AY815</f>
        <v>0</v>
      </c>
      <c r="AZ828" s="175">
        <f t="shared" si="833"/>
        <v>0</v>
      </c>
      <c r="BA828" s="175">
        <f t="shared" si="833"/>
        <v>0</v>
      </c>
      <c r="BB828" s="175">
        <f t="shared" si="833"/>
        <v>0</v>
      </c>
      <c r="BC828" s="175">
        <f t="shared" si="833"/>
        <v>0</v>
      </c>
      <c r="BD828" s="175">
        <f t="shared" si="833"/>
        <v>0</v>
      </c>
      <c r="BE828" s="175">
        <f t="shared" si="833"/>
        <v>0</v>
      </c>
      <c r="BF828" s="175">
        <f t="shared" si="833"/>
        <v>0</v>
      </c>
      <c r="BG828" s="175">
        <f t="shared" si="833"/>
        <v>0</v>
      </c>
      <c r="BH828" s="175">
        <f t="shared" si="833"/>
        <v>0</v>
      </c>
      <c r="BI828" s="175">
        <f t="shared" si="833"/>
        <v>0</v>
      </c>
      <c r="BJ828" s="175">
        <f t="shared" si="833"/>
        <v>0</v>
      </c>
      <c r="BK828" s="175">
        <f t="shared" si="833"/>
        <v>0</v>
      </c>
      <c r="BL828" s="175">
        <f t="shared" si="833"/>
        <v>0</v>
      </c>
      <c r="BM828" s="175">
        <f t="shared" si="833"/>
        <v>0</v>
      </c>
      <c r="BN828" s="175">
        <f t="shared" si="833"/>
        <v>0</v>
      </c>
      <c r="BO828" s="175">
        <f t="shared" si="833"/>
        <v>0</v>
      </c>
      <c r="BP828" s="175">
        <f t="shared" si="833"/>
        <v>0</v>
      </c>
      <c r="BQ828" s="175">
        <f t="shared" si="833"/>
        <v>0</v>
      </c>
      <c r="BR828" s="175">
        <f t="shared" si="833"/>
        <v>0</v>
      </c>
      <c r="BS828" s="175">
        <f t="shared" si="833"/>
        <v>0</v>
      </c>
      <c r="BT828" s="175">
        <f t="shared" si="833"/>
        <v>0</v>
      </c>
      <c r="BU828" s="175">
        <f t="shared" si="833"/>
        <v>0</v>
      </c>
      <c r="BV828" s="175">
        <f t="shared" si="833"/>
        <v>0</v>
      </c>
      <c r="BW828" s="175">
        <f t="shared" si="833"/>
        <v>0</v>
      </c>
      <c r="BX828" s="175">
        <f t="shared" si="833"/>
        <v>0</v>
      </c>
      <c r="BY828" s="175">
        <f t="shared" si="833"/>
        <v>0</v>
      </c>
      <c r="BZ828" s="175">
        <f t="shared" si="833"/>
        <v>0</v>
      </c>
      <c r="CA828" s="175">
        <f t="shared" si="833"/>
        <v>0</v>
      </c>
      <c r="CB828" s="175">
        <f t="shared" si="833"/>
        <v>0</v>
      </c>
      <c r="CC828" s="175">
        <f t="shared" si="833"/>
        <v>0</v>
      </c>
      <c r="CD828" s="175">
        <f t="shared" si="833"/>
        <v>0</v>
      </c>
      <c r="CE828" s="175">
        <f t="shared" ref="CE828:CK828" si="834">CE815</f>
        <v>0</v>
      </c>
      <c r="CF828" s="175">
        <f t="shared" si="834"/>
        <v>0</v>
      </c>
      <c r="CG828" s="175">
        <f t="shared" si="834"/>
        <v>0</v>
      </c>
      <c r="CH828" s="175">
        <f t="shared" si="834"/>
        <v>0</v>
      </c>
      <c r="CI828" s="175">
        <f t="shared" si="834"/>
        <v>0</v>
      </c>
      <c r="CJ828" s="175">
        <f t="shared" si="834"/>
        <v>0</v>
      </c>
      <c r="CK828" s="175">
        <f t="shared" si="834"/>
        <v>0</v>
      </c>
    </row>
    <row r="829" spans="2:89" x14ac:dyDescent="0.35">
      <c r="B829" s="8" t="str">
        <f>B816</f>
        <v xml:space="preserve">secondary unit </v>
      </c>
      <c r="D829" t="s">
        <v>753</v>
      </c>
      <c r="E829" s="8" t="str">
        <f t="shared" ref="E829" si="835">ROW()&amp;" "&amp;D829</f>
        <v>829 SALES-PV</v>
      </c>
      <c r="G829" t="s">
        <v>332</v>
      </c>
      <c r="H829" s="12"/>
      <c r="I829" s="60"/>
      <c r="J829" s="60"/>
      <c r="K829" s="15"/>
      <c r="L829" s="15"/>
      <c r="M829" s="15"/>
      <c r="N829" s="15"/>
      <c r="O829" s="15"/>
      <c r="P829" s="15"/>
      <c r="R829" s="15"/>
      <c r="S829" s="175"/>
      <c r="T829" s="175"/>
      <c r="U829" s="175"/>
      <c r="V829" s="175"/>
      <c r="W829" s="175"/>
      <c r="X829" s="175"/>
      <c r="Y829" s="175"/>
      <c r="Z829" s="175"/>
      <c r="AA829" s="175"/>
      <c r="AB829" s="175"/>
      <c r="AC829" s="175"/>
      <c r="AD829" s="175"/>
      <c r="AE829" s="175"/>
      <c r="AF829" s="175"/>
      <c r="AG829" s="175"/>
      <c r="AH829" s="175"/>
      <c r="AI829" s="175"/>
      <c r="AJ829" s="175"/>
      <c r="AK829" s="175"/>
      <c r="AL829" s="175"/>
      <c r="AM829" s="175"/>
      <c r="AN829" s="175"/>
      <c r="AO829" s="175"/>
      <c r="AP829" s="175"/>
      <c r="AQ829" s="175"/>
      <c r="AR829" s="175"/>
      <c r="AS829" s="175"/>
      <c r="AT829" s="175"/>
      <c r="AU829" s="175"/>
      <c r="AV829" s="175"/>
      <c r="AW829" s="175"/>
      <c r="AX829" s="175"/>
      <c r="AY829" s="175"/>
      <c r="AZ829" s="175"/>
      <c r="BA829" s="175"/>
      <c r="BB829" s="175"/>
      <c r="BC829" s="175"/>
      <c r="BD829" s="175"/>
      <c r="BE829" s="175"/>
      <c r="BF829" s="175"/>
      <c r="BG829" s="175"/>
      <c r="BH829" s="175"/>
      <c r="BI829" s="175"/>
      <c r="BJ829" s="175"/>
      <c r="BK829" s="175"/>
      <c r="BL829" s="175"/>
      <c r="BM829" s="175"/>
      <c r="BN829" s="175"/>
      <c r="BO829" s="175"/>
      <c r="BP829" s="175"/>
      <c r="BQ829" s="175"/>
      <c r="BR829" s="175"/>
      <c r="BS829" s="175"/>
      <c r="BT829" s="175"/>
      <c r="BU829" s="175"/>
      <c r="BV829" s="175"/>
      <c r="BW829" s="175"/>
      <c r="BX829" s="175"/>
      <c r="BY829" s="175"/>
      <c r="BZ829" s="175"/>
      <c r="CA829" s="175"/>
      <c r="CB829" s="175"/>
      <c r="CC829" s="175"/>
      <c r="CD829" s="175"/>
      <c r="CE829" s="175"/>
      <c r="CF829" s="175"/>
      <c r="CG829" s="175"/>
      <c r="CH829" s="175"/>
      <c r="CI829" s="175"/>
      <c r="CJ829" s="175"/>
      <c r="CK829" s="175"/>
    </row>
    <row r="830" spans="2:89" x14ac:dyDescent="0.35">
      <c r="B830" s="8" t="str">
        <f>B817</f>
        <v>Secondary revenue driver</v>
      </c>
      <c r="D830" t="s">
        <v>753</v>
      </c>
      <c r="E830" s="8" t="str">
        <f t="shared" si="815"/>
        <v>830 SALES-PV</v>
      </c>
      <c r="G830" t="s">
        <v>332</v>
      </c>
      <c r="H830" s="12"/>
      <c r="I830" s="60"/>
      <c r="J830" s="60"/>
      <c r="K830" s="15"/>
      <c r="L830" s="15"/>
      <c r="M830" s="15"/>
      <c r="N830" s="15"/>
      <c r="O830" s="15"/>
      <c r="P830" s="15"/>
      <c r="R830" s="15"/>
      <c r="S830" s="175" t="str">
        <f t="shared" ref="S830" si="836">S817</f>
        <v>S$18</v>
      </c>
      <c r="T830" s="175" t="str">
        <f t="shared" ref="T830:AX830" si="837">T817</f>
        <v>T$18</v>
      </c>
      <c r="U830" s="175" t="str">
        <f t="shared" si="837"/>
        <v>U$18</v>
      </c>
      <c r="V830" s="175" t="str">
        <f t="shared" si="837"/>
        <v>V$18</v>
      </c>
      <c r="W830" s="175" t="str">
        <f t="shared" si="837"/>
        <v>W$18</v>
      </c>
      <c r="X830" s="175" t="str">
        <f t="shared" si="837"/>
        <v>X$18</v>
      </c>
      <c r="Y830" s="175" t="str">
        <f t="shared" si="837"/>
        <v>Y$18</v>
      </c>
      <c r="Z830" s="175" t="str">
        <f t="shared" si="837"/>
        <v>Z$18</v>
      </c>
      <c r="AA830" s="175" t="str">
        <f t="shared" si="837"/>
        <v>AA$18</v>
      </c>
      <c r="AB830" s="175" t="str">
        <f t="shared" si="837"/>
        <v>AB$18</v>
      </c>
      <c r="AC830" s="175" t="str">
        <f t="shared" si="837"/>
        <v>AC$18</v>
      </c>
      <c r="AD830" s="175" t="str">
        <f t="shared" si="837"/>
        <v>AD$18</v>
      </c>
      <c r="AE830" s="175" t="str">
        <f t="shared" si="837"/>
        <v>AE$18</v>
      </c>
      <c r="AF830" s="175" t="str">
        <f t="shared" si="837"/>
        <v>AF$18</v>
      </c>
      <c r="AG830" s="175" t="str">
        <f t="shared" si="837"/>
        <v>AG$18</v>
      </c>
      <c r="AH830" s="175" t="str">
        <f t="shared" si="837"/>
        <v>AH$18</v>
      </c>
      <c r="AI830" s="175" t="str">
        <f t="shared" si="837"/>
        <v>AI$18</v>
      </c>
      <c r="AJ830" s="175" t="str">
        <f t="shared" si="837"/>
        <v>AJ$18</v>
      </c>
      <c r="AK830" s="175" t="str">
        <f t="shared" si="837"/>
        <v>AK$18</v>
      </c>
      <c r="AL830" s="175" t="str">
        <f t="shared" si="837"/>
        <v>AL$18</v>
      </c>
      <c r="AM830" s="175" t="str">
        <f t="shared" si="837"/>
        <v>AM$18</v>
      </c>
      <c r="AN830" s="175" t="str">
        <f t="shared" si="837"/>
        <v>AN$18</v>
      </c>
      <c r="AO830" s="175" t="str">
        <f t="shared" si="837"/>
        <v>AO$18</v>
      </c>
      <c r="AP830" s="175" t="str">
        <f t="shared" si="837"/>
        <v>AP$18</v>
      </c>
      <c r="AQ830" s="175" t="str">
        <f t="shared" si="837"/>
        <v>AQ$18</v>
      </c>
      <c r="AR830" s="175" t="str">
        <f t="shared" si="837"/>
        <v>AR$18</v>
      </c>
      <c r="AS830" s="175" t="str">
        <f t="shared" si="837"/>
        <v>AS$18</v>
      </c>
      <c r="AT830" s="175" t="str">
        <f t="shared" si="837"/>
        <v>AT$18</v>
      </c>
      <c r="AU830" s="175" t="str">
        <f t="shared" si="837"/>
        <v>AU$18</v>
      </c>
      <c r="AV830" s="175" t="str">
        <f t="shared" si="837"/>
        <v>AV$18</v>
      </c>
      <c r="AW830" s="175" t="str">
        <f t="shared" si="837"/>
        <v>AW$18</v>
      </c>
      <c r="AX830" s="175" t="str">
        <f t="shared" si="837"/>
        <v>AX$18</v>
      </c>
      <c r="AY830" s="175" t="str">
        <f t="shared" ref="AY830:CD830" si="838">AY817</f>
        <v>AY$18</v>
      </c>
      <c r="AZ830" s="175" t="str">
        <f t="shared" si="838"/>
        <v>AZ$18</v>
      </c>
      <c r="BA830" s="175" t="str">
        <f t="shared" si="838"/>
        <v>BA$18</v>
      </c>
      <c r="BB830" s="175" t="str">
        <f t="shared" si="838"/>
        <v>BB$18</v>
      </c>
      <c r="BC830" s="175" t="str">
        <f t="shared" si="838"/>
        <v>BC$18</v>
      </c>
      <c r="BD830" s="175" t="str">
        <f t="shared" si="838"/>
        <v>BD$18</v>
      </c>
      <c r="BE830" s="175" t="str">
        <f t="shared" si="838"/>
        <v>BE$18</v>
      </c>
      <c r="BF830" s="175" t="str">
        <f t="shared" si="838"/>
        <v>BF$18</v>
      </c>
      <c r="BG830" s="175" t="str">
        <f t="shared" si="838"/>
        <v>BG$18</v>
      </c>
      <c r="BH830" s="175" t="str">
        <f t="shared" si="838"/>
        <v>BH$18</v>
      </c>
      <c r="BI830" s="175" t="str">
        <f t="shared" si="838"/>
        <v>BI$18</v>
      </c>
      <c r="BJ830" s="175" t="str">
        <f t="shared" si="838"/>
        <v>BJ$18</v>
      </c>
      <c r="BK830" s="175" t="str">
        <f t="shared" si="838"/>
        <v>BK$18</v>
      </c>
      <c r="BL830" s="175" t="str">
        <f t="shared" si="838"/>
        <v>BL$18</v>
      </c>
      <c r="BM830" s="175" t="str">
        <f t="shared" si="838"/>
        <v>BM$18</v>
      </c>
      <c r="BN830" s="175" t="str">
        <f t="shared" si="838"/>
        <v>BN$18</v>
      </c>
      <c r="BO830" s="175" t="str">
        <f t="shared" si="838"/>
        <v>BO$18</v>
      </c>
      <c r="BP830" s="175" t="str">
        <f t="shared" si="838"/>
        <v>BP$18</v>
      </c>
      <c r="BQ830" s="175" t="str">
        <f t="shared" si="838"/>
        <v>BQ$18</v>
      </c>
      <c r="BR830" s="175" t="str">
        <f t="shared" si="838"/>
        <v>BR$18</v>
      </c>
      <c r="BS830" s="175" t="str">
        <f t="shared" si="838"/>
        <v>BS$18</v>
      </c>
      <c r="BT830" s="175" t="str">
        <f t="shared" si="838"/>
        <v>BT$18</v>
      </c>
      <c r="BU830" s="175" t="str">
        <f t="shared" si="838"/>
        <v>BU$18</v>
      </c>
      <c r="BV830" s="175" t="str">
        <f t="shared" si="838"/>
        <v>BV$18</v>
      </c>
      <c r="BW830" s="175" t="str">
        <f t="shared" si="838"/>
        <v>BW$18</v>
      </c>
      <c r="BX830" s="175" t="str">
        <f t="shared" si="838"/>
        <v>BX$18</v>
      </c>
      <c r="BY830" s="175" t="str">
        <f t="shared" si="838"/>
        <v>BY$18</v>
      </c>
      <c r="BZ830" s="175" t="str">
        <f t="shared" si="838"/>
        <v>BZ$18</v>
      </c>
      <c r="CA830" s="175" t="str">
        <f t="shared" si="838"/>
        <v>CA$18</v>
      </c>
      <c r="CB830" s="175" t="str">
        <f t="shared" si="838"/>
        <v>CB$18</v>
      </c>
      <c r="CC830" s="175" t="str">
        <f t="shared" si="838"/>
        <v>CC$18</v>
      </c>
      <c r="CD830" s="175" t="str">
        <f t="shared" si="838"/>
        <v>CD$18</v>
      </c>
      <c r="CE830" s="175" t="str">
        <f t="shared" ref="CE830:CK830" si="839">CE817</f>
        <v>CE$18</v>
      </c>
      <c r="CF830" s="175" t="str">
        <f t="shared" si="839"/>
        <v>CF$18</v>
      </c>
      <c r="CG830" s="175" t="str">
        <f t="shared" si="839"/>
        <v>CG$18</v>
      </c>
      <c r="CH830" s="175" t="str">
        <f t="shared" si="839"/>
        <v>CH$18</v>
      </c>
      <c r="CI830" s="175" t="str">
        <f t="shared" si="839"/>
        <v>CI$18</v>
      </c>
      <c r="CJ830" s="175" t="str">
        <f t="shared" si="839"/>
        <v>CJ$18</v>
      </c>
      <c r="CK830" s="175" t="str">
        <f t="shared" si="839"/>
        <v>CK$18</v>
      </c>
    </row>
    <row r="831" spans="2:89" x14ac:dyDescent="0.35">
      <c r="B831" s="8" t="str">
        <f>B818</f>
        <v>Secondary volume driver</v>
      </c>
      <c r="D831" t="s">
        <v>753</v>
      </c>
      <c r="E831" s="8" t="str">
        <f t="shared" si="815"/>
        <v>831 SALES-PV</v>
      </c>
      <c r="G831" t="s">
        <v>332</v>
      </c>
      <c r="H831" s="12"/>
      <c r="I831" s="60"/>
      <c r="J831" s="60"/>
      <c r="K831" s="15"/>
      <c r="L831" s="15"/>
      <c r="M831" s="15"/>
      <c r="N831" s="15"/>
      <c r="O831" s="15"/>
      <c r="P831" s="15"/>
      <c r="R831" s="15"/>
      <c r="S831" s="175" t="str">
        <f t="shared" ref="S831" si="840">S818</f>
        <v>S$19</v>
      </c>
      <c r="T831" s="175" t="str">
        <f t="shared" ref="T831:AX831" si="841">T818</f>
        <v>T$19</v>
      </c>
      <c r="U831" s="175" t="str">
        <f t="shared" si="841"/>
        <v>U$19</v>
      </c>
      <c r="V831" s="175" t="str">
        <f t="shared" si="841"/>
        <v>V$19</v>
      </c>
      <c r="W831" s="175" t="str">
        <f t="shared" si="841"/>
        <v>W$19</v>
      </c>
      <c r="X831" s="175" t="str">
        <f t="shared" si="841"/>
        <v>X$19</v>
      </c>
      <c r="Y831" s="175" t="str">
        <f t="shared" si="841"/>
        <v>Y$19</v>
      </c>
      <c r="Z831" s="175" t="str">
        <f t="shared" si="841"/>
        <v>Z$19</v>
      </c>
      <c r="AA831" s="175" t="str">
        <f t="shared" si="841"/>
        <v>AA$19</v>
      </c>
      <c r="AB831" s="175" t="str">
        <f t="shared" si="841"/>
        <v>AB$19</v>
      </c>
      <c r="AC831" s="175" t="str">
        <f t="shared" si="841"/>
        <v>AC$19</v>
      </c>
      <c r="AD831" s="175" t="str">
        <f t="shared" si="841"/>
        <v>AD$19</v>
      </c>
      <c r="AE831" s="175" t="str">
        <f t="shared" si="841"/>
        <v>AE$19</v>
      </c>
      <c r="AF831" s="175" t="str">
        <f t="shared" si="841"/>
        <v>AF$19</v>
      </c>
      <c r="AG831" s="175" t="str">
        <f t="shared" si="841"/>
        <v>AG$19</v>
      </c>
      <c r="AH831" s="175" t="str">
        <f t="shared" si="841"/>
        <v>AH$19</v>
      </c>
      <c r="AI831" s="175" t="str">
        <f t="shared" si="841"/>
        <v>AI$19</v>
      </c>
      <c r="AJ831" s="175" t="str">
        <f t="shared" si="841"/>
        <v>AJ$19</v>
      </c>
      <c r="AK831" s="175" t="str">
        <f t="shared" si="841"/>
        <v>AK$19</v>
      </c>
      <c r="AL831" s="175" t="str">
        <f t="shared" si="841"/>
        <v>AL$19</v>
      </c>
      <c r="AM831" s="175" t="str">
        <f t="shared" si="841"/>
        <v>AM$19</v>
      </c>
      <c r="AN831" s="175" t="str">
        <f t="shared" si="841"/>
        <v>AN$19</v>
      </c>
      <c r="AO831" s="175" t="str">
        <f t="shared" si="841"/>
        <v>AO$19</v>
      </c>
      <c r="AP831" s="175" t="str">
        <f t="shared" si="841"/>
        <v>AP$19</v>
      </c>
      <c r="AQ831" s="175" t="str">
        <f t="shared" si="841"/>
        <v>AQ$19</v>
      </c>
      <c r="AR831" s="175" t="str">
        <f t="shared" si="841"/>
        <v>AR$19</v>
      </c>
      <c r="AS831" s="175" t="str">
        <f t="shared" si="841"/>
        <v>AS$19</v>
      </c>
      <c r="AT831" s="175" t="str">
        <f t="shared" si="841"/>
        <v>AT$19</v>
      </c>
      <c r="AU831" s="175" t="str">
        <f t="shared" si="841"/>
        <v>AU$19</v>
      </c>
      <c r="AV831" s="175" t="str">
        <f t="shared" si="841"/>
        <v>AV$19</v>
      </c>
      <c r="AW831" s="175" t="str">
        <f t="shared" si="841"/>
        <v>AW$19</v>
      </c>
      <c r="AX831" s="175" t="str">
        <f t="shared" si="841"/>
        <v>AX$19</v>
      </c>
      <c r="AY831" s="175" t="str">
        <f t="shared" ref="AY831:CD831" si="842">AY818</f>
        <v>AY$19</v>
      </c>
      <c r="AZ831" s="175" t="str">
        <f t="shared" si="842"/>
        <v>AZ$19</v>
      </c>
      <c r="BA831" s="175" t="str">
        <f t="shared" si="842"/>
        <v>BA$19</v>
      </c>
      <c r="BB831" s="175" t="str">
        <f t="shared" si="842"/>
        <v>BB$19</v>
      </c>
      <c r="BC831" s="175" t="str">
        <f t="shared" si="842"/>
        <v>BC$19</v>
      </c>
      <c r="BD831" s="175" t="str">
        <f t="shared" si="842"/>
        <v>BD$19</v>
      </c>
      <c r="BE831" s="175" t="str">
        <f t="shared" si="842"/>
        <v>BE$19</v>
      </c>
      <c r="BF831" s="175" t="str">
        <f t="shared" si="842"/>
        <v>BF$19</v>
      </c>
      <c r="BG831" s="175" t="str">
        <f t="shared" si="842"/>
        <v>BG$19</v>
      </c>
      <c r="BH831" s="175" t="str">
        <f t="shared" si="842"/>
        <v>BH$19</v>
      </c>
      <c r="BI831" s="175" t="str">
        <f t="shared" si="842"/>
        <v>BI$19</v>
      </c>
      <c r="BJ831" s="175" t="str">
        <f t="shared" si="842"/>
        <v>BJ$19</v>
      </c>
      <c r="BK831" s="175" t="str">
        <f t="shared" si="842"/>
        <v>BK$19</v>
      </c>
      <c r="BL831" s="175" t="str">
        <f t="shared" si="842"/>
        <v>BL$19</v>
      </c>
      <c r="BM831" s="175" t="str">
        <f t="shared" si="842"/>
        <v>BM$19</v>
      </c>
      <c r="BN831" s="175" t="str">
        <f t="shared" si="842"/>
        <v>BN$19</v>
      </c>
      <c r="BO831" s="175" t="str">
        <f t="shared" si="842"/>
        <v>BO$19</v>
      </c>
      <c r="BP831" s="175" t="str">
        <f t="shared" si="842"/>
        <v>BP$19</v>
      </c>
      <c r="BQ831" s="175" t="str">
        <f t="shared" si="842"/>
        <v>BQ$19</v>
      </c>
      <c r="BR831" s="175" t="str">
        <f t="shared" si="842"/>
        <v>BR$19</v>
      </c>
      <c r="BS831" s="175" t="str">
        <f t="shared" si="842"/>
        <v>BS$19</v>
      </c>
      <c r="BT831" s="175" t="str">
        <f t="shared" si="842"/>
        <v>BT$19</v>
      </c>
      <c r="BU831" s="175" t="str">
        <f t="shared" si="842"/>
        <v>BU$19</v>
      </c>
      <c r="BV831" s="175" t="str">
        <f t="shared" si="842"/>
        <v>BV$19</v>
      </c>
      <c r="BW831" s="175" t="str">
        <f t="shared" si="842"/>
        <v>BW$19</v>
      </c>
      <c r="BX831" s="175" t="str">
        <f t="shared" si="842"/>
        <v>BX$19</v>
      </c>
      <c r="BY831" s="175" t="str">
        <f t="shared" si="842"/>
        <v>BY$19</v>
      </c>
      <c r="BZ831" s="175" t="str">
        <f t="shared" si="842"/>
        <v>BZ$19</v>
      </c>
      <c r="CA831" s="175" t="str">
        <f t="shared" si="842"/>
        <v>CA$19</v>
      </c>
      <c r="CB831" s="175" t="str">
        <f t="shared" si="842"/>
        <v>CB$19</v>
      </c>
      <c r="CC831" s="175" t="str">
        <f t="shared" si="842"/>
        <v>CC$19</v>
      </c>
      <c r="CD831" s="175" t="str">
        <f t="shared" si="842"/>
        <v>CD$19</v>
      </c>
      <c r="CE831" s="175" t="str">
        <f t="shared" ref="CE831:CK831" si="843">CE818</f>
        <v>CE$19</v>
      </c>
      <c r="CF831" s="175" t="str">
        <f t="shared" si="843"/>
        <v>CF$19</v>
      </c>
      <c r="CG831" s="175" t="str">
        <f t="shared" si="843"/>
        <v>CG$19</v>
      </c>
      <c r="CH831" s="175" t="str">
        <f t="shared" si="843"/>
        <v>CH$19</v>
      </c>
      <c r="CI831" s="175" t="str">
        <f t="shared" si="843"/>
        <v>CI$19</v>
      </c>
      <c r="CJ831" s="175" t="str">
        <f t="shared" si="843"/>
        <v>CJ$19</v>
      </c>
      <c r="CK831" s="175" t="str">
        <f t="shared" si="843"/>
        <v>CK$19</v>
      </c>
    </row>
    <row r="832" spans="2:89" x14ac:dyDescent="0.35">
      <c r="E832" s="8"/>
      <c r="H832" s="12"/>
      <c r="I832" s="60"/>
      <c r="J832" s="60"/>
      <c r="K832" s="15"/>
      <c r="L832" s="15"/>
      <c r="M832" s="15"/>
      <c r="N832" s="15"/>
      <c r="O832" s="15"/>
      <c r="P832" s="15"/>
      <c r="R832" s="15"/>
      <c r="S832" s="175">
        <v>20</v>
      </c>
      <c r="T832" s="175">
        <v>20</v>
      </c>
      <c r="U832" s="175">
        <v>20</v>
      </c>
      <c r="V832" s="175">
        <v>20</v>
      </c>
      <c r="W832" s="175">
        <v>20</v>
      </c>
      <c r="X832" s="175">
        <v>20</v>
      </c>
      <c r="Y832" s="175">
        <v>20</v>
      </c>
      <c r="Z832" s="175"/>
      <c r="AA832" s="175"/>
      <c r="AB832" s="175"/>
      <c r="AC832" s="175"/>
      <c r="AD832" s="175"/>
      <c r="AE832" s="175"/>
      <c r="AF832" s="175"/>
      <c r="AG832" s="175"/>
      <c r="AH832" s="175"/>
      <c r="AI832" s="175"/>
      <c r="AJ832" s="175"/>
      <c r="AK832" s="175"/>
      <c r="AL832" s="175"/>
      <c r="AM832" s="175"/>
      <c r="AN832" s="175"/>
      <c r="AO832" s="175"/>
      <c r="AP832" s="175"/>
      <c r="AQ832" s="175"/>
      <c r="AR832" s="175"/>
      <c r="AS832" s="175"/>
      <c r="AT832" s="175"/>
      <c r="AU832" s="175"/>
      <c r="AV832" s="175"/>
      <c r="AW832" s="175"/>
      <c r="AX832" s="175"/>
      <c r="AY832" s="175"/>
      <c r="AZ832" s="175"/>
      <c r="BA832" s="175"/>
      <c r="BB832" s="175"/>
      <c r="BC832" s="175"/>
      <c r="BD832" s="175"/>
      <c r="BE832" s="175"/>
      <c r="BF832" s="175"/>
      <c r="BG832" s="175"/>
      <c r="BH832" s="175"/>
      <c r="BI832" s="175"/>
      <c r="BJ832" s="175"/>
      <c r="BK832" s="175"/>
      <c r="BL832" s="175"/>
      <c r="BM832" s="175"/>
      <c r="BN832" s="175"/>
      <c r="BO832" s="175"/>
      <c r="BP832" s="175"/>
      <c r="BQ832" s="175"/>
      <c r="BR832" s="175"/>
      <c r="BS832" s="175"/>
      <c r="BT832" s="175"/>
      <c r="BU832" s="175"/>
      <c r="BV832" s="175"/>
      <c r="BW832" s="175"/>
      <c r="BX832" s="175"/>
      <c r="BY832" s="175"/>
      <c r="BZ832" s="175"/>
      <c r="CA832" s="175"/>
      <c r="CB832" s="175"/>
      <c r="CC832" s="175"/>
      <c r="CD832" s="175"/>
      <c r="CE832" s="175"/>
      <c r="CF832" s="175"/>
      <c r="CG832" s="175"/>
      <c r="CH832" s="175"/>
      <c r="CI832" s="175"/>
      <c r="CJ832" s="175"/>
      <c r="CK832" s="175"/>
    </row>
    <row r="833" spans="2:89" x14ac:dyDescent="0.35">
      <c r="B833" s="171" t="s">
        <v>490</v>
      </c>
      <c r="E833" s="8"/>
      <c r="H833" s="170"/>
      <c r="I833" s="172"/>
      <c r="J833" s="172"/>
      <c r="K833" s="193"/>
      <c r="L833" s="193"/>
      <c r="M833" s="193"/>
      <c r="N833" s="193"/>
      <c r="O833" s="193"/>
      <c r="P833" s="193"/>
      <c r="R833" s="194"/>
      <c r="S833" s="170"/>
      <c r="T833" s="170"/>
      <c r="U833" s="170"/>
      <c r="V833" s="170"/>
      <c r="W833" s="170"/>
      <c r="X833" s="170"/>
      <c r="Y833" s="170"/>
      <c r="Z833" s="170"/>
      <c r="AA833" s="170"/>
      <c r="AB833" s="170"/>
      <c r="AC833" s="170"/>
      <c r="AD833" s="170"/>
      <c r="AE833" s="170"/>
      <c r="AF833" s="170"/>
      <c r="AG833" s="170"/>
      <c r="AH833" s="170"/>
      <c r="AI833" s="170"/>
      <c r="AJ833" s="170"/>
      <c r="AK833" s="170"/>
      <c r="AL833" s="170"/>
      <c r="AM833" s="170"/>
      <c r="AN833" s="170"/>
      <c r="AO833" s="170"/>
      <c r="AP833" s="170"/>
      <c r="AQ833" s="170"/>
      <c r="AR833" s="170"/>
      <c r="AS833" s="170"/>
      <c r="AT833" s="170"/>
      <c r="AU833" s="170"/>
      <c r="AV833" s="170"/>
      <c r="AW833" s="170"/>
      <c r="AX833" s="170"/>
      <c r="AY833" s="170"/>
      <c r="AZ833" s="170"/>
      <c r="BA833" s="170"/>
      <c r="BB833" s="170"/>
      <c r="BC833" s="170"/>
      <c r="BD833" s="170"/>
      <c r="BE833" s="170"/>
      <c r="BF833" s="170"/>
      <c r="BG833" s="170"/>
      <c r="BH833" s="170"/>
      <c r="BI833" s="170"/>
      <c r="BJ833" s="170"/>
      <c r="BK833" s="170"/>
      <c r="BL833" s="170"/>
      <c r="BM833" s="170"/>
      <c r="BN833" s="170"/>
      <c r="BO833" s="170"/>
      <c r="BP833" s="170"/>
      <c r="BQ833" s="170"/>
      <c r="BR833" s="170"/>
      <c r="BS833" s="170"/>
      <c r="BT833" s="170"/>
      <c r="BU833" s="170"/>
      <c r="BV833" s="170"/>
      <c r="BW833" s="170"/>
      <c r="BX833" s="170"/>
      <c r="BY833" s="170"/>
      <c r="BZ833" s="170"/>
      <c r="CA833" s="170"/>
      <c r="CB833" s="170"/>
      <c r="CC833" s="170"/>
      <c r="CD833" s="170"/>
      <c r="CE833" s="170"/>
      <c r="CF833" s="170"/>
      <c r="CG833" s="170"/>
      <c r="CH833" s="170"/>
      <c r="CI833" s="170"/>
      <c r="CJ833" s="170"/>
      <c r="CK833" s="170"/>
    </row>
    <row r="834" spans="2:89" x14ac:dyDescent="0.35">
      <c r="B834" s="171" t="s">
        <v>492</v>
      </c>
      <c r="E834" s="8"/>
      <c r="H834" s="170"/>
      <c r="I834" s="172"/>
      <c r="J834" s="172"/>
      <c r="K834" s="193"/>
      <c r="L834" s="193"/>
      <c r="M834" s="193"/>
      <c r="N834" s="193"/>
      <c r="O834" s="193"/>
      <c r="P834" s="193"/>
      <c r="R834" s="194"/>
      <c r="S834" s="170"/>
      <c r="T834" s="170"/>
      <c r="U834" s="170"/>
      <c r="V834" s="170"/>
      <c r="W834" s="170"/>
      <c r="X834" s="170"/>
      <c r="Y834" s="170"/>
      <c r="Z834" s="170"/>
      <c r="AA834" s="170"/>
      <c r="AB834" s="170"/>
      <c r="AC834" s="170"/>
      <c r="AD834" s="170"/>
      <c r="AE834" s="170"/>
      <c r="AF834" s="170"/>
      <c r="AG834" s="170"/>
      <c r="AH834" s="170"/>
      <c r="AI834" s="170"/>
      <c r="AJ834" s="170"/>
      <c r="AK834" s="170"/>
      <c r="AL834" s="170"/>
      <c r="AM834" s="170"/>
      <c r="AN834" s="170"/>
      <c r="AO834" s="170"/>
      <c r="AP834" s="170"/>
      <c r="AQ834" s="170"/>
      <c r="AR834" s="170"/>
      <c r="AS834" s="170"/>
      <c r="AT834" s="170"/>
      <c r="AU834" s="170"/>
      <c r="AV834" s="170"/>
      <c r="AW834" s="170"/>
      <c r="AX834" s="170"/>
      <c r="AY834" s="170"/>
      <c r="AZ834" s="170"/>
      <c r="BA834" s="170"/>
      <c r="BB834" s="170"/>
      <c r="BC834" s="170"/>
      <c r="BD834" s="170"/>
      <c r="BE834" s="170"/>
      <c r="BF834" s="170"/>
      <c r="BG834" s="170"/>
      <c r="BH834" s="170"/>
      <c r="BI834" s="170"/>
      <c r="BJ834" s="170"/>
      <c r="BK834" s="170"/>
      <c r="BL834" s="170"/>
      <c r="BM834" s="170"/>
      <c r="BN834" s="170"/>
      <c r="BO834" s="170"/>
      <c r="BP834" s="170"/>
      <c r="BQ834" s="170"/>
      <c r="BR834" s="170"/>
      <c r="BS834" s="170"/>
      <c r="BT834" s="170"/>
      <c r="BU834" s="170"/>
      <c r="BV834" s="170"/>
      <c r="BW834" s="170"/>
      <c r="BX834" s="170"/>
      <c r="BY834" s="170"/>
      <c r="BZ834" s="170"/>
      <c r="CA834" s="170"/>
      <c r="CB834" s="170"/>
      <c r="CC834" s="170"/>
      <c r="CD834" s="170"/>
      <c r="CE834" s="170"/>
      <c r="CF834" s="170"/>
      <c r="CG834" s="170"/>
      <c r="CH834" s="170"/>
      <c r="CI834" s="170"/>
      <c r="CJ834" s="170"/>
      <c r="CK834" s="170"/>
    </row>
    <row r="835" spans="2:89" x14ac:dyDescent="0.35">
      <c r="B835" s="171" t="s">
        <v>461</v>
      </c>
      <c r="E835" s="8"/>
      <c r="H835" s="170"/>
      <c r="I835" s="172"/>
      <c r="J835" s="172"/>
      <c r="K835" s="193"/>
      <c r="L835" s="193"/>
      <c r="M835" s="193"/>
      <c r="N835" s="193"/>
      <c r="O835" s="193"/>
      <c r="P835" s="193"/>
      <c r="R835" s="194"/>
      <c r="S835" s="195" t="str">
        <f t="shared" ref="S835:AX835" si="844">S$20</f>
        <v>S$16</v>
      </c>
      <c r="T835" s="195" t="str">
        <f t="shared" si="844"/>
        <v>T$16</v>
      </c>
      <c r="U835" s="195" t="str">
        <f t="shared" si="844"/>
        <v>U$16</v>
      </c>
      <c r="V835" s="195" t="str">
        <f t="shared" si="844"/>
        <v>V$16</v>
      </c>
      <c r="W835" s="195" t="str">
        <f t="shared" si="844"/>
        <v>W$16</v>
      </c>
      <c r="X835" s="195" t="str">
        <f t="shared" si="844"/>
        <v>X$16</v>
      </c>
      <c r="Y835" s="195" t="str">
        <f t="shared" si="844"/>
        <v>Y$16</v>
      </c>
      <c r="Z835" s="195" t="str">
        <f t="shared" si="844"/>
        <v>Z$16</v>
      </c>
      <c r="AA835" s="195" t="str">
        <f t="shared" si="844"/>
        <v>AA$16</v>
      </c>
      <c r="AB835" s="195" t="str">
        <f t="shared" si="844"/>
        <v>AB$16</v>
      </c>
      <c r="AC835" s="195" t="str">
        <f t="shared" si="844"/>
        <v>AC$16</v>
      </c>
      <c r="AD835" s="195" t="str">
        <f t="shared" si="844"/>
        <v>AD$16</v>
      </c>
      <c r="AE835" s="195" t="str">
        <f t="shared" si="844"/>
        <v>AE$16</v>
      </c>
      <c r="AF835" s="195" t="str">
        <f t="shared" si="844"/>
        <v>AF$16</v>
      </c>
      <c r="AG835" s="195" t="str">
        <f t="shared" si="844"/>
        <v>AG$16</v>
      </c>
      <c r="AH835" s="195" t="str">
        <f t="shared" si="844"/>
        <v>AH$16</v>
      </c>
      <c r="AI835" s="195" t="str">
        <f t="shared" si="844"/>
        <v>AI$16</v>
      </c>
      <c r="AJ835" s="195" t="str">
        <f t="shared" si="844"/>
        <v>AJ$16</v>
      </c>
      <c r="AK835" s="195" t="str">
        <f t="shared" si="844"/>
        <v>AK$16</v>
      </c>
      <c r="AL835" s="195" t="str">
        <f t="shared" si="844"/>
        <v>AL$16</v>
      </c>
      <c r="AM835" s="195" t="str">
        <f t="shared" si="844"/>
        <v>AM$16</v>
      </c>
      <c r="AN835" s="195" t="str">
        <f t="shared" si="844"/>
        <v>AN$16</v>
      </c>
      <c r="AO835" s="195" t="str">
        <f t="shared" si="844"/>
        <v>AO$16</v>
      </c>
      <c r="AP835" s="195" t="str">
        <f t="shared" si="844"/>
        <v>AP$16</v>
      </c>
      <c r="AQ835" s="195" t="str">
        <f t="shared" si="844"/>
        <v>AQ$16</v>
      </c>
      <c r="AR835" s="195" t="str">
        <f t="shared" si="844"/>
        <v>AR$16</v>
      </c>
      <c r="AS835" s="195" t="str">
        <f t="shared" si="844"/>
        <v>AS$16</v>
      </c>
      <c r="AT835" s="195" t="str">
        <f t="shared" si="844"/>
        <v>AT$16</v>
      </c>
      <c r="AU835" s="195" t="str">
        <f t="shared" si="844"/>
        <v>AU$16</v>
      </c>
      <c r="AV835" s="195" t="str">
        <f t="shared" si="844"/>
        <v>AV$16</v>
      </c>
      <c r="AW835" s="195" t="str">
        <f t="shared" si="844"/>
        <v>AW$16</v>
      </c>
      <c r="AX835" s="195" t="str">
        <f t="shared" si="844"/>
        <v>AX$16</v>
      </c>
      <c r="AY835" s="195" t="str">
        <f t="shared" ref="AY835:CD835" si="845">AY$20</f>
        <v>AY$16</v>
      </c>
      <c r="AZ835" s="195" t="str">
        <f t="shared" si="845"/>
        <v>AZ$16</v>
      </c>
      <c r="BA835" s="195" t="str">
        <f t="shared" si="845"/>
        <v>BA$16</v>
      </c>
      <c r="BB835" s="195" t="str">
        <f t="shared" si="845"/>
        <v>BB$16</v>
      </c>
      <c r="BC835" s="195" t="str">
        <f t="shared" si="845"/>
        <v>BC$16</v>
      </c>
      <c r="BD835" s="195" t="str">
        <f t="shared" si="845"/>
        <v>BD$16</v>
      </c>
      <c r="BE835" s="195" t="str">
        <f t="shared" si="845"/>
        <v>BE$16</v>
      </c>
      <c r="BF835" s="195" t="str">
        <f t="shared" si="845"/>
        <v>BF$16</v>
      </c>
      <c r="BG835" s="195" t="str">
        <f t="shared" si="845"/>
        <v>BG$16</v>
      </c>
      <c r="BH835" s="195" t="str">
        <f t="shared" si="845"/>
        <v>BH$16</v>
      </c>
      <c r="BI835" s="195" t="str">
        <f t="shared" si="845"/>
        <v>BI$16</v>
      </c>
      <c r="BJ835" s="195" t="str">
        <f t="shared" si="845"/>
        <v>BJ$16</v>
      </c>
      <c r="BK835" s="195" t="str">
        <f t="shared" si="845"/>
        <v>BK$16</v>
      </c>
      <c r="BL835" s="195" t="str">
        <f t="shared" si="845"/>
        <v>BL$16</v>
      </c>
      <c r="BM835" s="195" t="str">
        <f t="shared" si="845"/>
        <v>BM$16</v>
      </c>
      <c r="BN835" s="195" t="str">
        <f t="shared" si="845"/>
        <v>BN$16</v>
      </c>
      <c r="BO835" s="195" t="str">
        <f t="shared" si="845"/>
        <v>BO$16</v>
      </c>
      <c r="BP835" s="195" t="str">
        <f t="shared" si="845"/>
        <v>BP$16</v>
      </c>
      <c r="BQ835" s="195" t="str">
        <f t="shared" si="845"/>
        <v>BQ$16</v>
      </c>
      <c r="BR835" s="195" t="str">
        <f t="shared" si="845"/>
        <v>BR$16</v>
      </c>
      <c r="BS835" s="195" t="str">
        <f t="shared" si="845"/>
        <v>BS$16</v>
      </c>
      <c r="BT835" s="195" t="str">
        <f t="shared" si="845"/>
        <v>BT$16</v>
      </c>
      <c r="BU835" s="195" t="str">
        <f t="shared" si="845"/>
        <v>BU$16</v>
      </c>
      <c r="BV835" s="195" t="str">
        <f t="shared" si="845"/>
        <v>BV$16</v>
      </c>
      <c r="BW835" s="195" t="str">
        <f t="shared" si="845"/>
        <v>BW$16</v>
      </c>
      <c r="BX835" s="195" t="str">
        <f t="shared" si="845"/>
        <v>BX$16</v>
      </c>
      <c r="BY835" s="195" t="str">
        <f t="shared" si="845"/>
        <v>BY$16</v>
      </c>
      <c r="BZ835" s="195" t="str">
        <f t="shared" si="845"/>
        <v>BZ$16</v>
      </c>
      <c r="CA835" s="195" t="str">
        <f t="shared" si="845"/>
        <v>CA$16</v>
      </c>
      <c r="CB835" s="195" t="str">
        <f t="shared" si="845"/>
        <v>CB$16</v>
      </c>
      <c r="CC835" s="195" t="str">
        <f t="shared" si="845"/>
        <v>CC$16</v>
      </c>
      <c r="CD835" s="195" t="str">
        <f t="shared" si="845"/>
        <v>CD$16</v>
      </c>
      <c r="CE835" s="195" t="str">
        <f t="shared" ref="CE835:CK835" si="846">CE$20</f>
        <v>CE$16</v>
      </c>
      <c r="CF835" s="195" t="str">
        <f t="shared" si="846"/>
        <v>CF$16</v>
      </c>
      <c r="CG835" s="195" t="str">
        <f t="shared" si="846"/>
        <v>CG$16</v>
      </c>
      <c r="CH835" s="195" t="str">
        <f t="shared" si="846"/>
        <v>CH$16</v>
      </c>
      <c r="CI835" s="195" t="str">
        <f t="shared" si="846"/>
        <v>CI$16</v>
      </c>
      <c r="CJ835" s="195" t="str">
        <f t="shared" si="846"/>
        <v>CJ$16</v>
      </c>
      <c r="CK835" s="195" t="str">
        <f t="shared" si="846"/>
        <v>CK$16</v>
      </c>
    </row>
    <row r="836" spans="2:89" x14ac:dyDescent="0.35">
      <c r="B836" s="171" t="s">
        <v>462</v>
      </c>
      <c r="E836" s="8"/>
      <c r="H836" s="196"/>
      <c r="I836" s="197"/>
      <c r="J836" s="197"/>
      <c r="K836" s="198"/>
      <c r="L836" s="198"/>
      <c r="M836" s="198"/>
      <c r="N836" s="198"/>
      <c r="O836" s="198"/>
      <c r="P836" s="198"/>
      <c r="R836" s="195" t="str">
        <f>ADDRESS(ROW(R832),COLUMN(R832),4)</f>
        <v>R832</v>
      </c>
      <c r="S836" s="195" t="str">
        <f t="shared" ref="S836" si="847">ADDRESS(ROW(S832),COLUMN(S832),4)</f>
        <v>S832</v>
      </c>
      <c r="T836" s="195" t="str">
        <f t="shared" ref="T836:CE836" si="848">ADDRESS(ROW(T832),COLUMN(T832),4)</f>
        <v>T832</v>
      </c>
      <c r="U836" s="195" t="str">
        <f t="shared" si="848"/>
        <v>U832</v>
      </c>
      <c r="V836" s="195" t="str">
        <f t="shared" si="848"/>
        <v>V832</v>
      </c>
      <c r="W836" s="195" t="str">
        <f t="shared" si="848"/>
        <v>W832</v>
      </c>
      <c r="X836" s="195" t="str">
        <f t="shared" si="848"/>
        <v>X832</v>
      </c>
      <c r="Y836" s="195" t="str">
        <f t="shared" si="848"/>
        <v>Y832</v>
      </c>
      <c r="Z836" s="195" t="str">
        <f t="shared" si="848"/>
        <v>Z832</v>
      </c>
      <c r="AA836" s="195" t="str">
        <f t="shared" si="848"/>
        <v>AA832</v>
      </c>
      <c r="AB836" s="195" t="str">
        <f t="shared" si="848"/>
        <v>AB832</v>
      </c>
      <c r="AC836" s="195" t="str">
        <f t="shared" si="848"/>
        <v>AC832</v>
      </c>
      <c r="AD836" s="195" t="str">
        <f t="shared" si="848"/>
        <v>AD832</v>
      </c>
      <c r="AE836" s="195" t="str">
        <f t="shared" si="848"/>
        <v>AE832</v>
      </c>
      <c r="AF836" s="195" t="str">
        <f t="shared" si="848"/>
        <v>AF832</v>
      </c>
      <c r="AG836" s="195" t="str">
        <f t="shared" si="848"/>
        <v>AG832</v>
      </c>
      <c r="AH836" s="195" t="str">
        <f t="shared" si="848"/>
        <v>AH832</v>
      </c>
      <c r="AI836" s="195" t="str">
        <f t="shared" si="848"/>
        <v>AI832</v>
      </c>
      <c r="AJ836" s="195" t="str">
        <f t="shared" si="848"/>
        <v>AJ832</v>
      </c>
      <c r="AK836" s="195" t="str">
        <f t="shared" si="848"/>
        <v>AK832</v>
      </c>
      <c r="AL836" s="195" t="str">
        <f t="shared" si="848"/>
        <v>AL832</v>
      </c>
      <c r="AM836" s="195" t="str">
        <f t="shared" si="848"/>
        <v>AM832</v>
      </c>
      <c r="AN836" s="195" t="str">
        <f t="shared" si="848"/>
        <v>AN832</v>
      </c>
      <c r="AO836" s="195" t="str">
        <f t="shared" si="848"/>
        <v>AO832</v>
      </c>
      <c r="AP836" s="195" t="str">
        <f t="shared" si="848"/>
        <v>AP832</v>
      </c>
      <c r="AQ836" s="195" t="str">
        <f t="shared" si="848"/>
        <v>AQ832</v>
      </c>
      <c r="AR836" s="195" t="str">
        <f t="shared" si="848"/>
        <v>AR832</v>
      </c>
      <c r="AS836" s="195" t="str">
        <f t="shared" si="848"/>
        <v>AS832</v>
      </c>
      <c r="AT836" s="195" t="str">
        <f t="shared" si="848"/>
        <v>AT832</v>
      </c>
      <c r="AU836" s="195" t="str">
        <f t="shared" si="848"/>
        <v>AU832</v>
      </c>
      <c r="AV836" s="195" t="str">
        <f t="shared" si="848"/>
        <v>AV832</v>
      </c>
      <c r="AW836" s="195" t="str">
        <f t="shared" si="848"/>
        <v>AW832</v>
      </c>
      <c r="AX836" s="195" t="str">
        <f t="shared" si="848"/>
        <v>AX832</v>
      </c>
      <c r="AY836" s="195" t="str">
        <f t="shared" si="848"/>
        <v>AY832</v>
      </c>
      <c r="AZ836" s="195" t="str">
        <f t="shared" si="848"/>
        <v>AZ832</v>
      </c>
      <c r="BA836" s="195" t="str">
        <f t="shared" si="848"/>
        <v>BA832</v>
      </c>
      <c r="BB836" s="195" t="str">
        <f t="shared" si="848"/>
        <v>BB832</v>
      </c>
      <c r="BC836" s="195" t="str">
        <f t="shared" si="848"/>
        <v>BC832</v>
      </c>
      <c r="BD836" s="195" t="str">
        <f t="shared" si="848"/>
        <v>BD832</v>
      </c>
      <c r="BE836" s="195" t="str">
        <f t="shared" si="848"/>
        <v>BE832</v>
      </c>
      <c r="BF836" s="195" t="str">
        <f t="shared" si="848"/>
        <v>BF832</v>
      </c>
      <c r="BG836" s="195" t="str">
        <f t="shared" si="848"/>
        <v>BG832</v>
      </c>
      <c r="BH836" s="195" t="str">
        <f t="shared" si="848"/>
        <v>BH832</v>
      </c>
      <c r="BI836" s="195" t="str">
        <f t="shared" si="848"/>
        <v>BI832</v>
      </c>
      <c r="BJ836" s="195" t="str">
        <f t="shared" si="848"/>
        <v>BJ832</v>
      </c>
      <c r="BK836" s="195" t="str">
        <f t="shared" si="848"/>
        <v>BK832</v>
      </c>
      <c r="BL836" s="195" t="str">
        <f t="shared" si="848"/>
        <v>BL832</v>
      </c>
      <c r="BM836" s="195" t="str">
        <f t="shared" si="848"/>
        <v>BM832</v>
      </c>
      <c r="BN836" s="195" t="str">
        <f t="shared" si="848"/>
        <v>BN832</v>
      </c>
      <c r="BO836" s="195" t="str">
        <f t="shared" si="848"/>
        <v>BO832</v>
      </c>
      <c r="BP836" s="195" t="str">
        <f t="shared" si="848"/>
        <v>BP832</v>
      </c>
      <c r="BQ836" s="195" t="str">
        <f t="shared" si="848"/>
        <v>BQ832</v>
      </c>
      <c r="BR836" s="195" t="str">
        <f t="shared" si="848"/>
        <v>BR832</v>
      </c>
      <c r="BS836" s="195" t="str">
        <f t="shared" si="848"/>
        <v>BS832</v>
      </c>
      <c r="BT836" s="195" t="str">
        <f t="shared" si="848"/>
        <v>BT832</v>
      </c>
      <c r="BU836" s="195" t="str">
        <f t="shared" si="848"/>
        <v>BU832</v>
      </c>
      <c r="BV836" s="195" t="str">
        <f t="shared" si="848"/>
        <v>BV832</v>
      </c>
      <c r="BW836" s="195" t="str">
        <f t="shared" si="848"/>
        <v>BW832</v>
      </c>
      <c r="BX836" s="195" t="str">
        <f t="shared" si="848"/>
        <v>BX832</v>
      </c>
      <c r="BY836" s="195" t="str">
        <f t="shared" si="848"/>
        <v>BY832</v>
      </c>
      <c r="BZ836" s="195" t="str">
        <f t="shared" si="848"/>
        <v>BZ832</v>
      </c>
      <c r="CA836" s="195" t="str">
        <f t="shared" si="848"/>
        <v>CA832</v>
      </c>
      <c r="CB836" s="195" t="str">
        <f t="shared" si="848"/>
        <v>CB832</v>
      </c>
      <c r="CC836" s="195" t="str">
        <f t="shared" si="848"/>
        <v>CC832</v>
      </c>
      <c r="CD836" s="195" t="str">
        <f t="shared" si="848"/>
        <v>CD832</v>
      </c>
      <c r="CE836" s="195" t="str">
        <f t="shared" si="848"/>
        <v>CE832</v>
      </c>
      <c r="CF836" s="195" t="str">
        <f t="shared" ref="CF836:CK836" si="849">ADDRESS(ROW(CF832),COLUMN(CF832),4)</f>
        <v>CF832</v>
      </c>
      <c r="CG836" s="195" t="str">
        <f t="shared" si="849"/>
        <v>CG832</v>
      </c>
      <c r="CH836" s="195" t="str">
        <f t="shared" si="849"/>
        <v>CH832</v>
      </c>
      <c r="CI836" s="195" t="str">
        <f t="shared" si="849"/>
        <v>CI832</v>
      </c>
      <c r="CJ836" s="195" t="str">
        <f t="shared" si="849"/>
        <v>CJ832</v>
      </c>
      <c r="CK836" s="195" t="str">
        <f t="shared" si="849"/>
        <v>CK832</v>
      </c>
    </row>
    <row r="837" spans="2:89" x14ac:dyDescent="0.35">
      <c r="B837" s="171" t="s">
        <v>491</v>
      </c>
      <c r="E837" s="8"/>
      <c r="H837" s="196"/>
      <c r="I837" s="197"/>
      <c r="J837" s="197"/>
      <c r="K837" s="198"/>
      <c r="L837" s="198"/>
      <c r="M837" s="198"/>
      <c r="N837" s="198"/>
      <c r="O837" s="198"/>
      <c r="P837" s="198"/>
      <c r="R837" s="198"/>
      <c r="S837" s="186"/>
      <c r="T837" s="186"/>
      <c r="U837" s="186"/>
      <c r="V837" s="186"/>
      <c r="W837" s="186"/>
      <c r="X837" s="186"/>
      <c r="Y837" s="186"/>
      <c r="Z837" s="186"/>
      <c r="AA837" s="186"/>
      <c r="AB837" s="186"/>
      <c r="AC837" s="186"/>
      <c r="AD837" s="186"/>
      <c r="AE837" s="186"/>
      <c r="AF837" s="186"/>
      <c r="AG837" s="186"/>
      <c r="AH837" s="186"/>
      <c r="AI837" s="186"/>
      <c r="AJ837" s="186"/>
      <c r="AK837" s="186"/>
      <c r="AL837" s="186"/>
      <c r="AM837" s="186"/>
      <c r="AN837" s="186"/>
      <c r="AO837" s="186"/>
      <c r="AP837" s="186"/>
      <c r="AQ837" s="186"/>
      <c r="AR837" s="186"/>
      <c r="AS837" s="186"/>
      <c r="AT837" s="186"/>
      <c r="AU837" s="186"/>
      <c r="AV837" s="186"/>
      <c r="AW837" s="186"/>
      <c r="AX837" s="186"/>
      <c r="AY837" s="186"/>
      <c r="AZ837" s="186"/>
      <c r="BA837" s="186"/>
      <c r="BB837" s="186"/>
      <c r="BC837" s="186"/>
      <c r="BD837" s="186"/>
      <c r="BE837" s="186"/>
      <c r="BF837" s="186"/>
      <c r="BG837" s="186"/>
      <c r="BH837" s="186"/>
      <c r="BI837" s="186"/>
      <c r="BJ837" s="186"/>
      <c r="BK837" s="186"/>
      <c r="BL837" s="186"/>
      <c r="BM837" s="186"/>
      <c r="BN837" s="186"/>
      <c r="BO837" s="186"/>
      <c r="BP837" s="186"/>
      <c r="BQ837" s="186"/>
      <c r="BR837" s="186"/>
      <c r="BS837" s="186"/>
      <c r="BT837" s="186"/>
      <c r="BU837" s="186"/>
      <c r="BV837" s="186"/>
      <c r="BW837" s="186"/>
      <c r="BX837" s="186"/>
      <c r="BY837" s="186"/>
      <c r="BZ837" s="186"/>
      <c r="CA837" s="186"/>
      <c r="CB837" s="186"/>
      <c r="CC837" s="186"/>
      <c r="CD837" s="186"/>
      <c r="CE837" s="186"/>
      <c r="CF837" s="186"/>
      <c r="CG837" s="186"/>
      <c r="CH837" s="186"/>
      <c r="CI837" s="186"/>
      <c r="CJ837" s="186"/>
      <c r="CK837" s="186"/>
    </row>
    <row r="838" spans="2:89" x14ac:dyDescent="0.35">
      <c r="B838" s="171" t="s">
        <v>505</v>
      </c>
      <c r="E838" s="8"/>
      <c r="H838" s="196"/>
      <c r="I838" s="197"/>
      <c r="J838" s="197"/>
      <c r="K838" s="198"/>
      <c r="L838" s="198"/>
      <c r="M838" s="198"/>
      <c r="N838" s="198"/>
      <c r="O838" s="198"/>
      <c r="P838" s="198"/>
      <c r="R838" s="198"/>
      <c r="S838" s="186"/>
      <c r="T838" s="186"/>
      <c r="U838" s="186"/>
      <c r="V838" s="186"/>
      <c r="W838" s="186"/>
      <c r="X838" s="186"/>
      <c r="Y838" s="186"/>
      <c r="Z838" s="186"/>
      <c r="AA838" s="186"/>
      <c r="AB838" s="186"/>
      <c r="AC838" s="186"/>
      <c r="AD838" s="186"/>
      <c r="AE838" s="186"/>
      <c r="AF838" s="186"/>
      <c r="AG838" s="186"/>
      <c r="AH838" s="186"/>
      <c r="AI838" s="186"/>
      <c r="AJ838" s="186"/>
      <c r="AK838" s="186"/>
      <c r="AL838" s="186"/>
      <c r="AM838" s="186"/>
      <c r="AN838" s="186"/>
      <c r="AO838" s="186"/>
      <c r="AP838" s="186"/>
      <c r="AQ838" s="186"/>
      <c r="AR838" s="186"/>
      <c r="AS838" s="186"/>
      <c r="AT838" s="186"/>
      <c r="AU838" s="186"/>
      <c r="AV838" s="186"/>
      <c r="AW838" s="186"/>
      <c r="AX838" s="186"/>
      <c r="AY838" s="186"/>
      <c r="AZ838" s="186"/>
      <c r="BA838" s="186"/>
      <c r="BB838" s="186"/>
      <c r="BC838" s="186"/>
      <c r="BD838" s="186"/>
      <c r="BE838" s="186"/>
      <c r="BF838" s="186"/>
      <c r="BG838" s="186"/>
      <c r="BH838" s="186"/>
      <c r="BI838" s="186"/>
      <c r="BJ838" s="186"/>
      <c r="BK838" s="186"/>
      <c r="BL838" s="186"/>
      <c r="BM838" s="186"/>
      <c r="BN838" s="186"/>
      <c r="BO838" s="186"/>
      <c r="BP838" s="186"/>
      <c r="BQ838" s="186"/>
      <c r="BR838" s="186"/>
      <c r="BS838" s="186"/>
      <c r="BT838" s="186"/>
      <c r="BU838" s="186"/>
      <c r="BV838" s="186"/>
      <c r="BW838" s="186"/>
      <c r="BX838" s="186"/>
      <c r="BY838" s="186"/>
      <c r="BZ838" s="186"/>
      <c r="CA838" s="186"/>
      <c r="CB838" s="186"/>
      <c r="CC838" s="186"/>
      <c r="CD838" s="186"/>
      <c r="CE838" s="186"/>
      <c r="CF838" s="186"/>
      <c r="CG838" s="186"/>
      <c r="CH838" s="186"/>
      <c r="CI838" s="186"/>
      <c r="CJ838" s="186"/>
      <c r="CK838" s="186"/>
    </row>
    <row r="839" spans="2:89" x14ac:dyDescent="0.35">
      <c r="B839" s="171" t="s">
        <v>463</v>
      </c>
      <c r="E839" s="8"/>
      <c r="H839" s="196"/>
      <c r="I839" s="197"/>
      <c r="J839" s="197"/>
      <c r="K839" s="198"/>
      <c r="L839" s="198"/>
      <c r="M839" s="198"/>
      <c r="N839" s="198"/>
      <c r="O839" s="198"/>
      <c r="P839" s="198"/>
      <c r="R839" s="198"/>
      <c r="S839" s="186" t="str">
        <f t="shared" ref="S839:AX839" si="850">S$22</f>
        <v>S$18</v>
      </c>
      <c r="T839" s="186" t="str">
        <f t="shared" si="850"/>
        <v>T$18</v>
      </c>
      <c r="U839" s="186" t="str">
        <f t="shared" si="850"/>
        <v>U$18</v>
      </c>
      <c r="V839" s="186" t="str">
        <f t="shared" si="850"/>
        <v>V$18</v>
      </c>
      <c r="W839" s="186" t="str">
        <f t="shared" si="850"/>
        <v>W$18</v>
      </c>
      <c r="X839" s="186" t="str">
        <f t="shared" si="850"/>
        <v>X$18</v>
      </c>
      <c r="Y839" s="186" t="str">
        <f t="shared" si="850"/>
        <v>Y$18</v>
      </c>
      <c r="Z839" s="186" t="str">
        <f t="shared" si="850"/>
        <v>Z$18</v>
      </c>
      <c r="AA839" s="186" t="str">
        <f t="shared" si="850"/>
        <v>AA$18</v>
      </c>
      <c r="AB839" s="186" t="str">
        <f t="shared" si="850"/>
        <v>AB$18</v>
      </c>
      <c r="AC839" s="186" t="str">
        <f t="shared" si="850"/>
        <v>AC$18</v>
      </c>
      <c r="AD839" s="186" t="str">
        <f t="shared" si="850"/>
        <v>AD$18</v>
      </c>
      <c r="AE839" s="186" t="str">
        <f t="shared" si="850"/>
        <v>AE$18</v>
      </c>
      <c r="AF839" s="186" t="str">
        <f t="shared" si="850"/>
        <v>AF$18</v>
      </c>
      <c r="AG839" s="186" t="str">
        <f t="shared" si="850"/>
        <v>AG$18</v>
      </c>
      <c r="AH839" s="186" t="str">
        <f t="shared" si="850"/>
        <v>AH$18</v>
      </c>
      <c r="AI839" s="186" t="str">
        <f t="shared" si="850"/>
        <v>AI$18</v>
      </c>
      <c r="AJ839" s="186" t="str">
        <f t="shared" si="850"/>
        <v>AJ$18</v>
      </c>
      <c r="AK839" s="186" t="str">
        <f t="shared" si="850"/>
        <v>AK$18</v>
      </c>
      <c r="AL839" s="186" t="str">
        <f t="shared" si="850"/>
        <v>AL$18</v>
      </c>
      <c r="AM839" s="186" t="str">
        <f t="shared" si="850"/>
        <v>AM$18</v>
      </c>
      <c r="AN839" s="186" t="str">
        <f t="shared" si="850"/>
        <v>AN$18</v>
      </c>
      <c r="AO839" s="186" t="str">
        <f t="shared" si="850"/>
        <v>AO$18</v>
      </c>
      <c r="AP839" s="186" t="str">
        <f t="shared" si="850"/>
        <v>AP$18</v>
      </c>
      <c r="AQ839" s="186" t="str">
        <f t="shared" si="850"/>
        <v>AQ$18</v>
      </c>
      <c r="AR839" s="186" t="str">
        <f t="shared" si="850"/>
        <v>AR$18</v>
      </c>
      <c r="AS839" s="186" t="str">
        <f t="shared" si="850"/>
        <v>AS$18</v>
      </c>
      <c r="AT839" s="186" t="str">
        <f t="shared" si="850"/>
        <v>AT$18</v>
      </c>
      <c r="AU839" s="186" t="str">
        <f t="shared" si="850"/>
        <v>AU$18</v>
      </c>
      <c r="AV839" s="186" t="str">
        <f t="shared" si="850"/>
        <v>AV$18</v>
      </c>
      <c r="AW839" s="186" t="str">
        <f t="shared" si="850"/>
        <v>AW$18</v>
      </c>
      <c r="AX839" s="186" t="str">
        <f t="shared" si="850"/>
        <v>AX$18</v>
      </c>
      <c r="AY839" s="186" t="str">
        <f t="shared" ref="AY839:CD839" si="851">AY$22</f>
        <v>AY$18</v>
      </c>
      <c r="AZ839" s="186" t="str">
        <f t="shared" si="851"/>
        <v>AZ$18</v>
      </c>
      <c r="BA839" s="186" t="str">
        <f t="shared" si="851"/>
        <v>BA$18</v>
      </c>
      <c r="BB839" s="186" t="str">
        <f t="shared" si="851"/>
        <v>BB$18</v>
      </c>
      <c r="BC839" s="186" t="str">
        <f t="shared" si="851"/>
        <v>BC$18</v>
      </c>
      <c r="BD839" s="186" t="str">
        <f t="shared" si="851"/>
        <v>BD$18</v>
      </c>
      <c r="BE839" s="186" t="str">
        <f t="shared" si="851"/>
        <v>BE$18</v>
      </c>
      <c r="BF839" s="186" t="str">
        <f t="shared" si="851"/>
        <v>BF$18</v>
      </c>
      <c r="BG839" s="186" t="str">
        <f t="shared" si="851"/>
        <v>BG$18</v>
      </c>
      <c r="BH839" s="186" t="str">
        <f t="shared" si="851"/>
        <v>BH$18</v>
      </c>
      <c r="BI839" s="186" t="str">
        <f t="shared" si="851"/>
        <v>BI$18</v>
      </c>
      <c r="BJ839" s="186" t="str">
        <f t="shared" si="851"/>
        <v>BJ$18</v>
      </c>
      <c r="BK839" s="186" t="str">
        <f t="shared" si="851"/>
        <v>BK$18</v>
      </c>
      <c r="BL839" s="186" t="str">
        <f t="shared" si="851"/>
        <v>BL$18</v>
      </c>
      <c r="BM839" s="186" t="str">
        <f t="shared" si="851"/>
        <v>BM$18</v>
      </c>
      <c r="BN839" s="186" t="str">
        <f t="shared" si="851"/>
        <v>BN$18</v>
      </c>
      <c r="BO839" s="186" t="str">
        <f t="shared" si="851"/>
        <v>BO$18</v>
      </c>
      <c r="BP839" s="186" t="str">
        <f t="shared" si="851"/>
        <v>BP$18</v>
      </c>
      <c r="BQ839" s="186" t="str">
        <f t="shared" si="851"/>
        <v>BQ$18</v>
      </c>
      <c r="BR839" s="186" t="str">
        <f t="shared" si="851"/>
        <v>BR$18</v>
      </c>
      <c r="BS839" s="186" t="str">
        <f t="shared" si="851"/>
        <v>BS$18</v>
      </c>
      <c r="BT839" s="186" t="str">
        <f t="shared" si="851"/>
        <v>BT$18</v>
      </c>
      <c r="BU839" s="186" t="str">
        <f t="shared" si="851"/>
        <v>BU$18</v>
      </c>
      <c r="BV839" s="186" t="str">
        <f t="shared" si="851"/>
        <v>BV$18</v>
      </c>
      <c r="BW839" s="186" t="str">
        <f t="shared" si="851"/>
        <v>BW$18</v>
      </c>
      <c r="BX839" s="186" t="str">
        <f t="shared" si="851"/>
        <v>BX$18</v>
      </c>
      <c r="BY839" s="186" t="str">
        <f t="shared" si="851"/>
        <v>BY$18</v>
      </c>
      <c r="BZ839" s="186" t="str">
        <f t="shared" si="851"/>
        <v>BZ$18</v>
      </c>
      <c r="CA839" s="186" t="str">
        <f t="shared" si="851"/>
        <v>CA$18</v>
      </c>
      <c r="CB839" s="186" t="str">
        <f t="shared" si="851"/>
        <v>CB$18</v>
      </c>
      <c r="CC839" s="186" t="str">
        <f t="shared" si="851"/>
        <v>CC$18</v>
      </c>
      <c r="CD839" s="186" t="str">
        <f t="shared" si="851"/>
        <v>CD$18</v>
      </c>
      <c r="CE839" s="186" t="str">
        <f t="shared" ref="CE839:CK839" si="852">CE$22</f>
        <v>CE$18</v>
      </c>
      <c r="CF839" s="186" t="str">
        <f t="shared" si="852"/>
        <v>CF$18</v>
      </c>
      <c r="CG839" s="186" t="str">
        <f t="shared" si="852"/>
        <v>CG$18</v>
      </c>
      <c r="CH839" s="186" t="str">
        <f t="shared" si="852"/>
        <v>CH$18</v>
      </c>
      <c r="CI839" s="186" t="str">
        <f t="shared" si="852"/>
        <v>CI$18</v>
      </c>
      <c r="CJ839" s="186" t="str">
        <f t="shared" si="852"/>
        <v>CJ$18</v>
      </c>
      <c r="CK839" s="186" t="str">
        <f t="shared" si="852"/>
        <v>CK$18</v>
      </c>
    </row>
    <row r="840" spans="2:89" x14ac:dyDescent="0.35">
      <c r="B840" s="171" t="s">
        <v>464</v>
      </c>
      <c r="E840" s="8"/>
      <c r="H840" s="196"/>
      <c r="I840" s="197"/>
      <c r="J840" s="197"/>
      <c r="K840" s="198"/>
      <c r="L840" s="198"/>
      <c r="M840" s="198"/>
      <c r="N840" s="198"/>
      <c r="O840" s="198"/>
      <c r="P840" s="198"/>
      <c r="R840" s="198"/>
      <c r="S840" s="186" t="str">
        <f t="shared" ref="S840:AX840" si="853">S$23</f>
        <v>S$19</v>
      </c>
      <c r="T840" s="186" t="str">
        <f t="shared" si="853"/>
        <v>T$19</v>
      </c>
      <c r="U840" s="186" t="str">
        <f t="shared" si="853"/>
        <v>U$19</v>
      </c>
      <c r="V840" s="186" t="str">
        <f t="shared" si="853"/>
        <v>V$19</v>
      </c>
      <c r="W840" s="186" t="str">
        <f t="shared" si="853"/>
        <v>W$19</v>
      </c>
      <c r="X840" s="186" t="str">
        <f t="shared" si="853"/>
        <v>X$19</v>
      </c>
      <c r="Y840" s="186" t="str">
        <f t="shared" si="853"/>
        <v>Y$19</v>
      </c>
      <c r="Z840" s="186" t="str">
        <f t="shared" si="853"/>
        <v>Z$19</v>
      </c>
      <c r="AA840" s="186" t="str">
        <f t="shared" si="853"/>
        <v>AA$19</v>
      </c>
      <c r="AB840" s="186" t="str">
        <f t="shared" si="853"/>
        <v>AB$19</v>
      </c>
      <c r="AC840" s="186" t="str">
        <f t="shared" si="853"/>
        <v>AC$19</v>
      </c>
      <c r="AD840" s="186" t="str">
        <f t="shared" si="853"/>
        <v>AD$19</v>
      </c>
      <c r="AE840" s="186" t="str">
        <f t="shared" si="853"/>
        <v>AE$19</v>
      </c>
      <c r="AF840" s="186" t="str">
        <f t="shared" si="853"/>
        <v>AF$19</v>
      </c>
      <c r="AG840" s="186" t="str">
        <f t="shared" si="853"/>
        <v>AG$19</v>
      </c>
      <c r="AH840" s="186" t="str">
        <f t="shared" si="853"/>
        <v>AH$19</v>
      </c>
      <c r="AI840" s="186" t="str">
        <f t="shared" si="853"/>
        <v>AI$19</v>
      </c>
      <c r="AJ840" s="186" t="str">
        <f t="shared" si="853"/>
        <v>AJ$19</v>
      </c>
      <c r="AK840" s="186" t="str">
        <f t="shared" si="853"/>
        <v>AK$19</v>
      </c>
      <c r="AL840" s="186" t="str">
        <f t="shared" si="853"/>
        <v>AL$19</v>
      </c>
      <c r="AM840" s="186" t="str">
        <f t="shared" si="853"/>
        <v>AM$19</v>
      </c>
      <c r="AN840" s="186" t="str">
        <f t="shared" si="853"/>
        <v>AN$19</v>
      </c>
      <c r="AO840" s="186" t="str">
        <f t="shared" si="853"/>
        <v>AO$19</v>
      </c>
      <c r="AP840" s="186" t="str">
        <f t="shared" si="853"/>
        <v>AP$19</v>
      </c>
      <c r="AQ840" s="186" t="str">
        <f t="shared" si="853"/>
        <v>AQ$19</v>
      </c>
      <c r="AR840" s="186" t="str">
        <f t="shared" si="853"/>
        <v>AR$19</v>
      </c>
      <c r="AS840" s="186" t="str">
        <f t="shared" si="853"/>
        <v>AS$19</v>
      </c>
      <c r="AT840" s="186" t="str">
        <f t="shared" si="853"/>
        <v>AT$19</v>
      </c>
      <c r="AU840" s="186" t="str">
        <f t="shared" si="853"/>
        <v>AU$19</v>
      </c>
      <c r="AV840" s="186" t="str">
        <f t="shared" si="853"/>
        <v>AV$19</v>
      </c>
      <c r="AW840" s="186" t="str">
        <f t="shared" si="853"/>
        <v>AW$19</v>
      </c>
      <c r="AX840" s="186" t="str">
        <f t="shared" si="853"/>
        <v>AX$19</v>
      </c>
      <c r="AY840" s="186" t="str">
        <f t="shared" ref="AY840:CD840" si="854">AY$23</f>
        <v>AY$19</v>
      </c>
      <c r="AZ840" s="186" t="str">
        <f t="shared" si="854"/>
        <v>AZ$19</v>
      </c>
      <c r="BA840" s="186" t="str">
        <f t="shared" si="854"/>
        <v>BA$19</v>
      </c>
      <c r="BB840" s="186" t="str">
        <f t="shared" si="854"/>
        <v>BB$19</v>
      </c>
      <c r="BC840" s="186" t="str">
        <f t="shared" si="854"/>
        <v>BC$19</v>
      </c>
      <c r="BD840" s="186" t="str">
        <f t="shared" si="854"/>
        <v>BD$19</v>
      </c>
      <c r="BE840" s="186" t="str">
        <f t="shared" si="854"/>
        <v>BE$19</v>
      </c>
      <c r="BF840" s="186" t="str">
        <f t="shared" si="854"/>
        <v>BF$19</v>
      </c>
      <c r="BG840" s="186" t="str">
        <f t="shared" si="854"/>
        <v>BG$19</v>
      </c>
      <c r="BH840" s="186" t="str">
        <f t="shared" si="854"/>
        <v>BH$19</v>
      </c>
      <c r="BI840" s="186" t="str">
        <f t="shared" si="854"/>
        <v>BI$19</v>
      </c>
      <c r="BJ840" s="186" t="str">
        <f t="shared" si="854"/>
        <v>BJ$19</v>
      </c>
      <c r="BK840" s="186" t="str">
        <f t="shared" si="854"/>
        <v>BK$19</v>
      </c>
      <c r="BL840" s="186" t="str">
        <f t="shared" si="854"/>
        <v>BL$19</v>
      </c>
      <c r="BM840" s="186" t="str">
        <f t="shared" si="854"/>
        <v>BM$19</v>
      </c>
      <c r="BN840" s="186" t="str">
        <f t="shared" si="854"/>
        <v>BN$19</v>
      </c>
      <c r="BO840" s="186" t="str">
        <f t="shared" si="854"/>
        <v>BO$19</v>
      </c>
      <c r="BP840" s="186" t="str">
        <f t="shared" si="854"/>
        <v>BP$19</v>
      </c>
      <c r="BQ840" s="186" t="str">
        <f t="shared" si="854"/>
        <v>BQ$19</v>
      </c>
      <c r="BR840" s="186" t="str">
        <f t="shared" si="854"/>
        <v>BR$19</v>
      </c>
      <c r="BS840" s="186" t="str">
        <f t="shared" si="854"/>
        <v>BS$19</v>
      </c>
      <c r="BT840" s="186" t="str">
        <f t="shared" si="854"/>
        <v>BT$19</v>
      </c>
      <c r="BU840" s="186" t="str">
        <f t="shared" si="854"/>
        <v>BU$19</v>
      </c>
      <c r="BV840" s="186" t="str">
        <f t="shared" si="854"/>
        <v>BV$19</v>
      </c>
      <c r="BW840" s="186" t="str">
        <f t="shared" si="854"/>
        <v>BW$19</v>
      </c>
      <c r="BX840" s="186" t="str">
        <f t="shared" si="854"/>
        <v>BX$19</v>
      </c>
      <c r="BY840" s="186" t="str">
        <f t="shared" si="854"/>
        <v>BY$19</v>
      </c>
      <c r="BZ840" s="186" t="str">
        <f t="shared" si="854"/>
        <v>BZ$19</v>
      </c>
      <c r="CA840" s="186" t="str">
        <f t="shared" si="854"/>
        <v>CA$19</v>
      </c>
      <c r="CB840" s="186" t="str">
        <f t="shared" si="854"/>
        <v>CB$19</v>
      </c>
      <c r="CC840" s="186" t="str">
        <f t="shared" si="854"/>
        <v>CC$19</v>
      </c>
      <c r="CD840" s="186" t="str">
        <f t="shared" si="854"/>
        <v>CD$19</v>
      </c>
      <c r="CE840" s="186" t="str">
        <f t="shared" ref="CE840:CK840" si="855">CE$23</f>
        <v>CE$19</v>
      </c>
      <c r="CF840" s="186" t="str">
        <f t="shared" si="855"/>
        <v>CF$19</v>
      </c>
      <c r="CG840" s="186" t="str">
        <f t="shared" si="855"/>
        <v>CG$19</v>
      </c>
      <c r="CH840" s="186" t="str">
        <f t="shared" si="855"/>
        <v>CH$19</v>
      </c>
      <c r="CI840" s="186" t="str">
        <f t="shared" si="855"/>
        <v>CI$19</v>
      </c>
      <c r="CJ840" s="186" t="str">
        <f t="shared" si="855"/>
        <v>CJ$19</v>
      </c>
      <c r="CK840" s="186" t="str">
        <f t="shared" si="855"/>
        <v>CK$19</v>
      </c>
    </row>
    <row r="841" spans="2:89" x14ac:dyDescent="0.35">
      <c r="B841" s="70" t="s">
        <v>561</v>
      </c>
      <c r="C841" s="31"/>
      <c r="D841" t="s">
        <v>754</v>
      </c>
      <c r="E841" s="8" t="str">
        <f t="shared" ref="E841:E862" si="856">ROW()&amp;" "&amp;D841</f>
        <v>841 ASSETSALE-PV</v>
      </c>
      <c r="F841" t="s">
        <v>575</v>
      </c>
      <c r="G841" s="31" t="s">
        <v>81</v>
      </c>
      <c r="H841" s="48"/>
      <c r="I841" s="286"/>
      <c r="J841" s="286"/>
      <c r="K841" s="48"/>
      <c r="L841" s="48"/>
      <c r="M841" s="48"/>
      <c r="N841" s="48"/>
      <c r="O841" s="48"/>
      <c r="P841" s="48"/>
      <c r="R841" s="70"/>
      <c r="S841" s="70"/>
      <c r="T841" s="70"/>
      <c r="U841" s="70"/>
      <c r="V841" s="70"/>
      <c r="W841" s="70"/>
      <c r="X841" s="70"/>
      <c r="Y841" s="70"/>
      <c r="Z841" s="70"/>
      <c r="AA841" s="70"/>
      <c r="AB841" s="70"/>
      <c r="AC841" s="70"/>
      <c r="AD841" s="70"/>
      <c r="AE841" s="70"/>
      <c r="AF841" s="70"/>
      <c r="AG841" s="70"/>
      <c r="AH841" s="70"/>
      <c r="AI841" s="70"/>
      <c r="AJ841" s="70"/>
      <c r="AK841" s="70"/>
      <c r="AL841" s="70"/>
      <c r="AM841" s="70"/>
      <c r="AN841" s="70"/>
      <c r="AO841" s="70"/>
      <c r="AP841" s="70"/>
      <c r="AQ841" s="70"/>
      <c r="AR841" s="70"/>
      <c r="AS841" s="70"/>
      <c r="AT841" s="70"/>
      <c r="AU841" s="70"/>
      <c r="AV841" s="70"/>
      <c r="AW841" s="70"/>
      <c r="AX841" s="70"/>
      <c r="AY841" s="70"/>
      <c r="AZ841" s="70"/>
      <c r="BA841" s="70"/>
      <c r="BB841" s="70"/>
      <c r="BC841" s="70"/>
      <c r="BD841" s="70"/>
      <c r="BE841" s="70"/>
      <c r="BF841" s="70"/>
      <c r="BG841" s="70"/>
      <c r="BH841" s="70"/>
      <c r="BI841" s="70"/>
      <c r="BJ841" s="70"/>
      <c r="BK841" s="70"/>
      <c r="BL841" s="70"/>
      <c r="BM841" s="70"/>
      <c r="BN841" s="70"/>
      <c r="BO841" s="70"/>
      <c r="BP841" s="70"/>
      <c r="BQ841" s="70"/>
      <c r="BR841" s="70"/>
      <c r="BS841" s="70"/>
      <c r="BT841" s="70"/>
      <c r="BU841" s="70"/>
      <c r="BV841" s="70"/>
      <c r="BW841" s="70"/>
      <c r="BX841" s="70"/>
      <c r="BY841" s="70"/>
      <c r="BZ841" s="70"/>
      <c r="CA841" s="70"/>
      <c r="CB841" s="70"/>
      <c r="CC841" s="70"/>
      <c r="CD841" s="70"/>
      <c r="CE841" s="70"/>
      <c r="CF841" s="70"/>
      <c r="CG841" s="70"/>
      <c r="CH841" s="70"/>
      <c r="CI841" s="70"/>
      <c r="CJ841" s="70"/>
      <c r="CK841" s="70"/>
    </row>
    <row r="842" spans="2:89" x14ac:dyDescent="0.35">
      <c r="B842" s="126" t="str">
        <f>"Assumptions - "&amp;B862</f>
        <v>Assumptions - (Primary label)</v>
      </c>
      <c r="C842" t="s">
        <v>80</v>
      </c>
      <c r="D842" t="s">
        <v>754</v>
      </c>
      <c r="E842" s="8" t="str">
        <f t="shared" ref="E842" si="857">ROW()&amp;" "&amp;D842</f>
        <v>842 ASSETSALE-PV</v>
      </c>
      <c r="I842"/>
      <c r="J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row>
    <row r="843" spans="2:89" x14ac:dyDescent="0.35">
      <c r="B843" s="141" t="str">
        <f>"# of "&amp;B863&amp;"s constructed"</f>
        <v># of Units constructed</v>
      </c>
      <c r="C843" t="s">
        <v>80</v>
      </c>
      <c r="D843" t="s">
        <v>754</v>
      </c>
      <c r="E843" s="8" t="str">
        <f t="shared" si="856"/>
        <v>843 ASSETSALE-PV</v>
      </c>
      <c r="G843" t="s">
        <v>332</v>
      </c>
      <c r="H843" s="12"/>
      <c r="I843" s="60"/>
      <c r="J843" s="60"/>
      <c r="K843" s="15">
        <f t="shared" ref="K843:P843" ca="1" si="858">SUMIF($3:$3,K$2,843:843)</f>
        <v>140</v>
      </c>
      <c r="L843" s="15">
        <f t="shared" ca="1" si="858"/>
        <v>0</v>
      </c>
      <c r="M843" s="15">
        <f t="shared" ca="1" si="858"/>
        <v>0</v>
      </c>
      <c r="N843" s="15">
        <f t="shared" ca="1" si="858"/>
        <v>0</v>
      </c>
      <c r="O843" s="15">
        <f t="shared" ca="1" si="858"/>
        <v>0</v>
      </c>
      <c r="P843" s="15">
        <f t="shared" ca="1" si="858"/>
        <v>0</v>
      </c>
      <c r="R843" s="15"/>
      <c r="S843" s="15" cm="1">
        <f t="array" aca="1" ref="S843" ca="1">INDIRECT(S836)</f>
        <v>20</v>
      </c>
      <c r="T843" s="15" cm="1">
        <f t="array" aca="1" ref="T843" ca="1">INDIRECT(T836)</f>
        <v>20</v>
      </c>
      <c r="U843" s="15" cm="1">
        <f t="array" aca="1" ref="U843" ca="1">INDIRECT(U836)</f>
        <v>20</v>
      </c>
      <c r="V843" s="15" cm="1">
        <f t="array" aca="1" ref="V843" ca="1">INDIRECT(V836)</f>
        <v>20</v>
      </c>
      <c r="W843" s="15" cm="1">
        <f t="array" aca="1" ref="W843" ca="1">INDIRECT(W836)</f>
        <v>20</v>
      </c>
      <c r="X843" s="15" cm="1">
        <f t="array" aca="1" ref="X843" ca="1">INDIRECT(X836)</f>
        <v>20</v>
      </c>
      <c r="Y843" s="15" cm="1">
        <f t="array" aca="1" ref="Y843" ca="1">INDIRECT(Y836)</f>
        <v>20</v>
      </c>
      <c r="Z843" s="15" cm="1">
        <f t="array" aca="1" ref="Z843" ca="1">INDIRECT(Z836)</f>
        <v>0</v>
      </c>
      <c r="AA843" s="15" cm="1">
        <f t="array" aca="1" ref="AA843" ca="1">INDIRECT(AA836)</f>
        <v>0</v>
      </c>
      <c r="AB843" s="15" cm="1">
        <f t="array" aca="1" ref="AB843" ca="1">INDIRECT(AB836)</f>
        <v>0</v>
      </c>
      <c r="AC843" s="15" cm="1">
        <f t="array" aca="1" ref="AC843" ca="1">INDIRECT(AC836)</f>
        <v>0</v>
      </c>
      <c r="AD843" s="15" cm="1">
        <f t="array" aca="1" ref="AD843" ca="1">INDIRECT(AD836)</f>
        <v>0</v>
      </c>
      <c r="AE843" s="15" cm="1">
        <f t="array" aca="1" ref="AE843" ca="1">INDIRECT(AE836)</f>
        <v>0</v>
      </c>
      <c r="AF843" s="15" cm="1">
        <f t="array" aca="1" ref="AF843" ca="1">INDIRECT(AF836)</f>
        <v>0</v>
      </c>
      <c r="AG843" s="15" cm="1">
        <f t="array" aca="1" ref="AG843" ca="1">INDIRECT(AG836)</f>
        <v>0</v>
      </c>
      <c r="AH843" s="15" cm="1">
        <f t="array" aca="1" ref="AH843" ca="1">INDIRECT(AH836)</f>
        <v>0</v>
      </c>
      <c r="AI843" s="15" cm="1">
        <f t="array" aca="1" ref="AI843" ca="1">INDIRECT(AI836)</f>
        <v>0</v>
      </c>
      <c r="AJ843" s="15" cm="1">
        <f t="array" aca="1" ref="AJ843" ca="1">INDIRECT(AJ836)</f>
        <v>0</v>
      </c>
      <c r="AK843" s="15" cm="1">
        <f t="array" aca="1" ref="AK843" ca="1">INDIRECT(AK836)</f>
        <v>0</v>
      </c>
      <c r="AL843" s="15" cm="1">
        <f t="array" aca="1" ref="AL843" ca="1">INDIRECT(AL836)</f>
        <v>0</v>
      </c>
      <c r="AM843" s="15" cm="1">
        <f t="array" aca="1" ref="AM843" ca="1">INDIRECT(AM836)</f>
        <v>0</v>
      </c>
      <c r="AN843" s="15" cm="1">
        <f t="array" aca="1" ref="AN843" ca="1">INDIRECT(AN836)</f>
        <v>0</v>
      </c>
      <c r="AO843" s="15" cm="1">
        <f t="array" aca="1" ref="AO843" ca="1">INDIRECT(AO836)</f>
        <v>0</v>
      </c>
      <c r="AP843" s="15" cm="1">
        <f t="array" aca="1" ref="AP843" ca="1">INDIRECT(AP836)</f>
        <v>0</v>
      </c>
      <c r="AQ843" s="15" cm="1">
        <f t="array" aca="1" ref="AQ843" ca="1">INDIRECT(AQ836)</f>
        <v>0</v>
      </c>
      <c r="AR843" s="15" cm="1">
        <f t="array" aca="1" ref="AR843" ca="1">INDIRECT(AR836)</f>
        <v>0</v>
      </c>
      <c r="AS843" s="15" cm="1">
        <f t="array" aca="1" ref="AS843" ca="1">INDIRECT(AS836)</f>
        <v>0</v>
      </c>
      <c r="AT843" s="15" cm="1">
        <f t="array" aca="1" ref="AT843" ca="1">INDIRECT(AT836)</f>
        <v>0</v>
      </c>
      <c r="AU843" s="15" cm="1">
        <f t="array" aca="1" ref="AU843" ca="1">INDIRECT(AU836)</f>
        <v>0</v>
      </c>
      <c r="AV843" s="15" cm="1">
        <f t="array" aca="1" ref="AV843" ca="1">INDIRECT(AV836)</f>
        <v>0</v>
      </c>
      <c r="AW843" s="15" cm="1">
        <f t="array" aca="1" ref="AW843" ca="1">INDIRECT(AW836)</f>
        <v>0</v>
      </c>
      <c r="AX843" s="15" cm="1">
        <f t="array" aca="1" ref="AX843" ca="1">INDIRECT(AX836)</f>
        <v>0</v>
      </c>
      <c r="AY843" s="15" cm="1">
        <f t="array" aca="1" ref="AY843" ca="1">INDIRECT(AY836)</f>
        <v>0</v>
      </c>
      <c r="AZ843" s="15" cm="1">
        <f t="array" aca="1" ref="AZ843" ca="1">INDIRECT(AZ836)</f>
        <v>0</v>
      </c>
      <c r="BA843" s="15" cm="1">
        <f t="array" aca="1" ref="BA843" ca="1">INDIRECT(BA836)</f>
        <v>0</v>
      </c>
      <c r="BB843" s="15" cm="1">
        <f t="array" aca="1" ref="BB843" ca="1">INDIRECT(BB836)</f>
        <v>0</v>
      </c>
      <c r="BC843" s="15" cm="1">
        <f t="array" aca="1" ref="BC843" ca="1">INDIRECT(BC836)</f>
        <v>0</v>
      </c>
      <c r="BD843" s="15" cm="1">
        <f t="array" aca="1" ref="BD843" ca="1">INDIRECT(BD836)</f>
        <v>0</v>
      </c>
      <c r="BE843" s="15" cm="1">
        <f t="array" aca="1" ref="BE843" ca="1">INDIRECT(BE836)</f>
        <v>0</v>
      </c>
      <c r="BF843" s="15" cm="1">
        <f t="array" aca="1" ref="BF843" ca="1">INDIRECT(BF836)</f>
        <v>0</v>
      </c>
      <c r="BG843" s="15" cm="1">
        <f t="array" aca="1" ref="BG843" ca="1">INDIRECT(BG836)</f>
        <v>0</v>
      </c>
      <c r="BH843" s="15" cm="1">
        <f t="array" aca="1" ref="BH843" ca="1">INDIRECT(BH836)</f>
        <v>0</v>
      </c>
      <c r="BI843" s="15" cm="1">
        <f t="array" aca="1" ref="BI843" ca="1">INDIRECT(BI836)</f>
        <v>0</v>
      </c>
      <c r="BJ843" s="15" cm="1">
        <f t="array" aca="1" ref="BJ843" ca="1">INDIRECT(BJ836)</f>
        <v>0</v>
      </c>
      <c r="BK843" s="15" cm="1">
        <f t="array" aca="1" ref="BK843" ca="1">INDIRECT(BK836)</f>
        <v>0</v>
      </c>
      <c r="BL843" s="15" cm="1">
        <f t="array" aca="1" ref="BL843" ca="1">INDIRECT(BL836)</f>
        <v>0</v>
      </c>
      <c r="BM843" s="15" cm="1">
        <f t="array" aca="1" ref="BM843" ca="1">INDIRECT(BM836)</f>
        <v>0</v>
      </c>
      <c r="BN843" s="15" cm="1">
        <f t="array" aca="1" ref="BN843" ca="1">INDIRECT(BN836)</f>
        <v>0</v>
      </c>
      <c r="BO843" s="15" cm="1">
        <f t="array" aca="1" ref="BO843" ca="1">INDIRECT(BO836)</f>
        <v>0</v>
      </c>
      <c r="BP843" s="15" cm="1">
        <f t="array" aca="1" ref="BP843" ca="1">INDIRECT(BP836)</f>
        <v>0</v>
      </c>
      <c r="BQ843" s="15" cm="1">
        <f t="array" aca="1" ref="BQ843" ca="1">INDIRECT(BQ836)</f>
        <v>0</v>
      </c>
      <c r="BR843" s="15" cm="1">
        <f t="array" aca="1" ref="BR843" ca="1">INDIRECT(BR836)</f>
        <v>0</v>
      </c>
      <c r="BS843" s="15" cm="1">
        <f t="array" aca="1" ref="BS843" ca="1">INDIRECT(BS836)</f>
        <v>0</v>
      </c>
      <c r="BT843" s="15" cm="1">
        <f t="array" aca="1" ref="BT843" ca="1">INDIRECT(BT836)</f>
        <v>0</v>
      </c>
      <c r="BU843" s="15" cm="1">
        <f t="array" aca="1" ref="BU843" ca="1">INDIRECT(BU836)</f>
        <v>0</v>
      </c>
      <c r="BV843" s="15" cm="1">
        <f t="array" aca="1" ref="BV843" ca="1">INDIRECT(BV836)</f>
        <v>0</v>
      </c>
      <c r="BW843" s="15" cm="1">
        <f t="array" aca="1" ref="BW843" ca="1">INDIRECT(BW836)</f>
        <v>0</v>
      </c>
      <c r="BX843" s="15" cm="1">
        <f t="array" aca="1" ref="BX843" ca="1">INDIRECT(BX836)</f>
        <v>0</v>
      </c>
      <c r="BY843" s="15" cm="1">
        <f t="array" aca="1" ref="BY843" ca="1">INDIRECT(BY836)</f>
        <v>0</v>
      </c>
      <c r="BZ843" s="15" cm="1">
        <f t="array" aca="1" ref="BZ843" ca="1">INDIRECT(BZ836)</f>
        <v>0</v>
      </c>
      <c r="CA843" s="15" cm="1">
        <f t="array" aca="1" ref="CA843" ca="1">INDIRECT(CA836)</f>
        <v>0</v>
      </c>
      <c r="CB843" s="15" cm="1">
        <f t="array" aca="1" ref="CB843" ca="1">INDIRECT(CB836)</f>
        <v>0</v>
      </c>
      <c r="CC843" s="15" cm="1">
        <f t="array" aca="1" ref="CC843" ca="1">INDIRECT(CC836)</f>
        <v>0</v>
      </c>
      <c r="CD843" s="15" cm="1">
        <f t="array" aca="1" ref="CD843" ca="1">INDIRECT(CD836)</f>
        <v>0</v>
      </c>
      <c r="CE843" s="15" cm="1">
        <f t="array" aca="1" ref="CE843" ca="1">INDIRECT(CE836)</f>
        <v>0</v>
      </c>
      <c r="CF843" s="15" cm="1">
        <f t="array" aca="1" ref="CF843" ca="1">INDIRECT(CF836)</f>
        <v>0</v>
      </c>
      <c r="CG843" s="15" cm="1">
        <f t="array" aca="1" ref="CG843" ca="1">INDIRECT(CG836)</f>
        <v>0</v>
      </c>
      <c r="CH843" s="15" cm="1">
        <f t="array" aca="1" ref="CH843" ca="1">INDIRECT(CH836)</f>
        <v>0</v>
      </c>
      <c r="CI843" s="15" cm="1">
        <f t="array" aca="1" ref="CI843" ca="1">INDIRECT(CI836)</f>
        <v>0</v>
      </c>
      <c r="CJ843" s="15" cm="1">
        <f t="array" aca="1" ref="CJ843" ca="1">INDIRECT(CJ836)</f>
        <v>0</v>
      </c>
      <c r="CK843" s="15" cm="1">
        <f t="array" aca="1" ref="CK843" ca="1">INDIRECT(CK836)</f>
        <v>0</v>
      </c>
    </row>
    <row r="844" spans="2:89" x14ac:dyDescent="0.35">
      <c r="B844" s="141" t="s">
        <v>683</v>
      </c>
      <c r="D844" t="s">
        <v>754</v>
      </c>
      <c r="E844" s="8" t="str">
        <f t="shared" ref="E844" si="859">ROW()&amp;" "&amp;D844</f>
        <v>844 ASSETSALE-PV</v>
      </c>
      <c r="H844" s="64">
        <v>12</v>
      </c>
      <c r="I844" s="60"/>
      <c r="J844" s="60"/>
      <c r="K844" s="15"/>
      <c r="L844" s="15"/>
      <c r="M844" s="15"/>
      <c r="N844" s="15"/>
      <c r="O844" s="15"/>
      <c r="P844" s="15"/>
      <c r="R844" s="15"/>
      <c r="S844" s="15"/>
      <c r="T844" s="15"/>
      <c r="U844" s="15"/>
      <c r="V844" s="76"/>
      <c r="W844" s="76"/>
      <c r="X844" s="76"/>
      <c r="Y844" s="76"/>
      <c r="Z844" s="76"/>
      <c r="AA844" s="76"/>
      <c r="AB844" s="76"/>
      <c r="AC844" s="76"/>
      <c r="AD844" s="76"/>
      <c r="AE844" s="76"/>
      <c r="AF844" s="76"/>
      <c r="AG844" s="76"/>
      <c r="AH844" s="76"/>
      <c r="AI844" s="76"/>
      <c r="AJ844" s="76"/>
      <c r="AK844" s="76"/>
      <c r="AL844" s="76"/>
      <c r="AM844" s="76"/>
      <c r="AN844" s="76"/>
      <c r="AO844" s="76"/>
      <c r="AP844" s="76"/>
      <c r="AQ844" s="76"/>
      <c r="AR844" s="76"/>
      <c r="AS844" s="76"/>
      <c r="AT844" s="76"/>
      <c r="AU844" s="76"/>
      <c r="AV844" s="76"/>
      <c r="AW844" s="76"/>
      <c r="AX844" s="76"/>
      <c r="AY844" s="76"/>
      <c r="AZ844" s="76"/>
      <c r="BA844" s="76"/>
      <c r="BB844" s="76"/>
      <c r="BC844" s="76"/>
      <c r="BD844" s="76"/>
      <c r="BE844" s="76"/>
      <c r="BF844" s="76"/>
      <c r="BG844" s="76"/>
      <c r="BH844" s="76"/>
      <c r="BI844" s="76"/>
      <c r="BJ844" s="76"/>
      <c r="BK844" s="76"/>
      <c r="BL844" s="76"/>
      <c r="BM844" s="76"/>
      <c r="BN844" s="76"/>
      <c r="BO844" s="76"/>
      <c r="BP844" s="76"/>
      <c r="BQ844" s="76"/>
      <c r="BR844" s="76"/>
      <c r="BS844" s="76"/>
      <c r="BT844" s="76"/>
      <c r="BU844" s="76"/>
      <c r="BV844" s="76"/>
      <c r="BW844" s="76"/>
      <c r="BX844" s="76"/>
      <c r="BY844" s="76"/>
      <c r="BZ844" s="76"/>
      <c r="CA844" s="76"/>
      <c r="CB844" s="76"/>
      <c r="CC844" s="76"/>
      <c r="CD844" s="76"/>
      <c r="CE844" s="76"/>
      <c r="CF844" s="76"/>
      <c r="CG844" s="76"/>
      <c r="CH844" s="76"/>
      <c r="CI844" s="76"/>
      <c r="CJ844" s="76"/>
      <c r="CK844" s="76"/>
    </row>
    <row r="845" spans="2:89" x14ac:dyDescent="0.35">
      <c r="B845" s="141" t="str">
        <f>"# of "&amp;B863&amp;"s sold"</f>
        <v># of Units sold</v>
      </c>
      <c r="D845" t="s">
        <v>754</v>
      </c>
      <c r="E845" s="8" t="str">
        <f t="shared" ref="E845" si="860">ROW()&amp;" "&amp;D845</f>
        <v>845 ASSETSALE-PV</v>
      </c>
      <c r="H845" s="12"/>
      <c r="I845" s="60"/>
      <c r="J845" s="60"/>
      <c r="K845" s="15"/>
      <c r="L845" s="15"/>
      <c r="M845" s="15"/>
      <c r="N845" s="15"/>
      <c r="O845" s="15"/>
      <c r="P845" s="15"/>
      <c r="R845" s="15"/>
      <c r="S845" s="76" cm="1">
        <f t="array" aca="1" ref="S845" ca="1">-IFERROR(OFFSET(INDIRECT(S836),0,-$H844)*(COUNT($S845:S845)&gt;$H844),0)</f>
        <v>0</v>
      </c>
      <c r="T845" s="76" cm="1">
        <f t="array" aca="1" ref="T845" ca="1">-IFERROR(OFFSET(INDIRECT(T836),0,-$H844)*(COUNT($S845:T845)&gt;$H844),0)</f>
        <v>0</v>
      </c>
      <c r="U845" s="76" cm="1">
        <f t="array" aca="1" ref="U845" ca="1">-IFERROR(OFFSET(INDIRECT(U836),0,-$H844)*(COUNT($S845:U845)&gt;$H844),0)</f>
        <v>0</v>
      </c>
      <c r="V845" s="76" cm="1">
        <f t="array" aca="1" ref="V845" ca="1">-IFERROR(OFFSET(INDIRECT(V836),0,-$H844)*(COUNT($S845:V845)&gt;$H844),0)</f>
        <v>0</v>
      </c>
      <c r="W845" s="76" cm="1">
        <f t="array" aca="1" ref="W845" ca="1">-IFERROR(OFFSET(INDIRECT(W836),0,-$H844)*(COUNT($S845:W845)&gt;$H844),0)</f>
        <v>0</v>
      </c>
      <c r="X845" s="76" cm="1">
        <f t="array" aca="1" ref="X845" ca="1">-IFERROR(OFFSET(INDIRECT(X836),0,-$H844)*(COUNT($S845:X845)&gt;$H844),0)</f>
        <v>0</v>
      </c>
      <c r="Y845" s="76" cm="1">
        <f t="array" aca="1" ref="Y845" ca="1">-IFERROR(OFFSET(INDIRECT(Y836),0,-$H844)*(COUNT($S845:Y845)&gt;$H844),0)</f>
        <v>0</v>
      </c>
      <c r="Z845" s="76" cm="1">
        <f t="array" aca="1" ref="Z845" ca="1">-IFERROR(OFFSET(INDIRECT(Z836),0,-$H844)*(COUNT($S845:Z845)&gt;$H844),0)</f>
        <v>0</v>
      </c>
      <c r="AA845" s="76" cm="1">
        <f t="array" aca="1" ref="AA845" ca="1">-IFERROR(OFFSET(INDIRECT(AA836),0,-$H844)*(COUNT($S845:AA845)&gt;$H844),0)</f>
        <v>0</v>
      </c>
      <c r="AB845" s="76" cm="1">
        <f t="array" aca="1" ref="AB845" ca="1">-IFERROR(OFFSET(INDIRECT(AB836),0,-$H844)*(COUNT($S845:AB845)&gt;$H844),0)</f>
        <v>0</v>
      </c>
      <c r="AC845" s="76" cm="1">
        <f t="array" aca="1" ref="AC845" ca="1">-IFERROR(OFFSET(INDIRECT(AC836),0,-$H844)*(COUNT($S845:AC845)&gt;$H844),0)</f>
        <v>0</v>
      </c>
      <c r="AD845" s="76" cm="1">
        <f t="array" aca="1" ref="AD845" ca="1">-IFERROR(OFFSET(INDIRECT(AD836),0,-$H844)*(COUNT($S845:AD845)&gt;$H844),0)</f>
        <v>0</v>
      </c>
      <c r="AE845" s="76" cm="1">
        <f t="array" aca="1" ref="AE845" ca="1">-IFERROR(OFFSET(INDIRECT(AE836),0,-$H844)*(COUNT($S845:AE845)&gt;$H844),0)</f>
        <v>-20</v>
      </c>
      <c r="AF845" s="76" cm="1">
        <f t="array" aca="1" ref="AF845" ca="1">-IFERROR(OFFSET(INDIRECT(AF836),0,-$H844)*(COUNT($S845:AF845)&gt;$H844),0)</f>
        <v>-20</v>
      </c>
      <c r="AG845" s="76" cm="1">
        <f t="array" aca="1" ref="AG845" ca="1">-IFERROR(OFFSET(INDIRECT(AG836),0,-$H844)*(COUNT($S845:AG845)&gt;$H844),0)</f>
        <v>-20</v>
      </c>
      <c r="AH845" s="76" cm="1">
        <f t="array" aca="1" ref="AH845" ca="1">-IFERROR(OFFSET(INDIRECT(AH836),0,-$H844)*(COUNT($S845:AH845)&gt;$H844),0)</f>
        <v>-20</v>
      </c>
      <c r="AI845" s="76" cm="1">
        <f t="array" aca="1" ref="AI845" ca="1">-IFERROR(OFFSET(INDIRECT(AI836),0,-$H844)*(COUNT($S845:AI845)&gt;$H844),0)</f>
        <v>-20</v>
      </c>
      <c r="AJ845" s="76" cm="1">
        <f t="array" aca="1" ref="AJ845" ca="1">-IFERROR(OFFSET(INDIRECT(AJ836),0,-$H844)*(COUNT($S845:AJ845)&gt;$H844),0)</f>
        <v>-20</v>
      </c>
      <c r="AK845" s="76" cm="1">
        <f t="array" aca="1" ref="AK845" ca="1">-IFERROR(OFFSET(INDIRECT(AK836),0,-$H844)*(COUNT($S845:AK845)&gt;$H844),0)</f>
        <v>-20</v>
      </c>
      <c r="AL845" s="76" cm="1">
        <f t="array" aca="1" ref="AL845" ca="1">-IFERROR(OFFSET(INDIRECT(AL836),0,-$H844)*(COUNT($S845:AL845)&gt;$H844),0)</f>
        <v>0</v>
      </c>
      <c r="AM845" s="76" cm="1">
        <f t="array" aca="1" ref="AM845" ca="1">-IFERROR(OFFSET(INDIRECT(AM836),0,-$H844)*(COUNT($S845:AM845)&gt;$H844),0)</f>
        <v>0</v>
      </c>
      <c r="AN845" s="76" cm="1">
        <f t="array" aca="1" ref="AN845" ca="1">-IFERROR(OFFSET(INDIRECT(AN836),0,-$H844)*(COUNT($S845:AN845)&gt;$H844),0)</f>
        <v>0</v>
      </c>
      <c r="AO845" s="76" cm="1">
        <f t="array" aca="1" ref="AO845" ca="1">-IFERROR(OFFSET(INDIRECT(AO836),0,-$H844)*(COUNT($S845:AO845)&gt;$H844),0)</f>
        <v>0</v>
      </c>
      <c r="AP845" s="76" cm="1">
        <f t="array" aca="1" ref="AP845" ca="1">-IFERROR(OFFSET(INDIRECT(AP836),0,-$H844)*(COUNT($S845:AP845)&gt;$H844),0)</f>
        <v>0</v>
      </c>
      <c r="AQ845" s="76" cm="1">
        <f t="array" aca="1" ref="AQ845" ca="1">-IFERROR(OFFSET(INDIRECT(AQ836),0,-$H844)*(COUNT($S845:AQ845)&gt;$H844),0)</f>
        <v>0</v>
      </c>
      <c r="AR845" s="76" cm="1">
        <f t="array" aca="1" ref="AR845" ca="1">-IFERROR(OFFSET(INDIRECT(AR836),0,-$H844)*(COUNT($S845:AR845)&gt;$H844),0)</f>
        <v>0</v>
      </c>
      <c r="AS845" s="76" cm="1">
        <f t="array" aca="1" ref="AS845" ca="1">-IFERROR(OFFSET(INDIRECT(AS836),0,-$H844)*(COUNT($S845:AS845)&gt;$H844),0)</f>
        <v>0</v>
      </c>
      <c r="AT845" s="76" cm="1">
        <f t="array" aca="1" ref="AT845" ca="1">-IFERROR(OFFSET(INDIRECT(AT836),0,-$H844)*(COUNT($S845:AT845)&gt;$H844),0)</f>
        <v>0</v>
      </c>
      <c r="AU845" s="76" cm="1">
        <f t="array" aca="1" ref="AU845" ca="1">-IFERROR(OFFSET(INDIRECT(AU836),0,-$H844)*(COUNT($S845:AU845)&gt;$H844),0)</f>
        <v>0</v>
      </c>
      <c r="AV845" s="76" cm="1">
        <f t="array" aca="1" ref="AV845" ca="1">-IFERROR(OFFSET(INDIRECT(AV836),0,-$H844)*(COUNT($S845:AV845)&gt;$H844),0)</f>
        <v>0</v>
      </c>
      <c r="AW845" s="76" cm="1">
        <f t="array" aca="1" ref="AW845" ca="1">-IFERROR(OFFSET(INDIRECT(AW836),0,-$H844)*(COUNT($S845:AW845)&gt;$H844),0)</f>
        <v>0</v>
      </c>
      <c r="AX845" s="76" cm="1">
        <f t="array" aca="1" ref="AX845" ca="1">-IFERROR(OFFSET(INDIRECT(AX836),0,-$H844)*(COUNT($S845:AX845)&gt;$H844),0)</f>
        <v>0</v>
      </c>
      <c r="AY845" s="76" cm="1">
        <f t="array" aca="1" ref="AY845" ca="1">-IFERROR(OFFSET(INDIRECT(AY836),0,-$H844)*(COUNT($S845:AY845)&gt;$H844),0)</f>
        <v>0</v>
      </c>
      <c r="AZ845" s="76" cm="1">
        <f t="array" aca="1" ref="AZ845" ca="1">-IFERROR(OFFSET(INDIRECT(AZ836),0,-$H844)*(COUNT($S845:AZ845)&gt;$H844),0)</f>
        <v>0</v>
      </c>
      <c r="BA845" s="76" cm="1">
        <f t="array" aca="1" ref="BA845" ca="1">-IFERROR(OFFSET(INDIRECT(BA836),0,-$H844)*(COUNT($S845:BA845)&gt;$H844),0)</f>
        <v>0</v>
      </c>
      <c r="BB845" s="76" cm="1">
        <f t="array" aca="1" ref="BB845" ca="1">-IFERROR(OFFSET(INDIRECT(BB836),0,-$H844)*(COUNT($S845:BB845)&gt;$H844),0)</f>
        <v>0</v>
      </c>
      <c r="BC845" s="76" cm="1">
        <f t="array" aca="1" ref="BC845" ca="1">-IFERROR(OFFSET(INDIRECT(BC836),0,-$H844)*(COUNT($S845:BC845)&gt;$H844),0)</f>
        <v>0</v>
      </c>
      <c r="BD845" s="76" cm="1">
        <f t="array" aca="1" ref="BD845" ca="1">-IFERROR(OFFSET(INDIRECT(BD836),0,-$H844)*(COUNT($S845:BD845)&gt;$H844),0)</f>
        <v>0</v>
      </c>
      <c r="BE845" s="76" cm="1">
        <f t="array" aca="1" ref="BE845" ca="1">-IFERROR(OFFSET(INDIRECT(BE836),0,-$H844)*(COUNT($S845:BE845)&gt;$H844),0)</f>
        <v>0</v>
      </c>
      <c r="BF845" s="76" cm="1">
        <f t="array" aca="1" ref="BF845" ca="1">-IFERROR(OFFSET(INDIRECT(BF836),0,-$H844)*(COUNT($S845:BF845)&gt;$H844),0)</f>
        <v>0</v>
      </c>
      <c r="BG845" s="76" cm="1">
        <f t="array" aca="1" ref="BG845" ca="1">-IFERROR(OFFSET(INDIRECT(BG836),0,-$H844)*(COUNT($S845:BG845)&gt;$H844),0)</f>
        <v>0</v>
      </c>
      <c r="BH845" s="76" cm="1">
        <f t="array" aca="1" ref="BH845" ca="1">-IFERROR(OFFSET(INDIRECT(BH836),0,-$H844)*(COUNT($S845:BH845)&gt;$H844),0)</f>
        <v>0</v>
      </c>
      <c r="BI845" s="76" cm="1">
        <f t="array" aca="1" ref="BI845" ca="1">-IFERROR(OFFSET(INDIRECT(BI836),0,-$H844)*(COUNT($S845:BI845)&gt;$H844),0)</f>
        <v>0</v>
      </c>
      <c r="BJ845" s="76" cm="1">
        <f t="array" aca="1" ref="BJ845" ca="1">-IFERROR(OFFSET(INDIRECT(BJ836),0,-$H844)*(COUNT($S845:BJ845)&gt;$H844),0)</f>
        <v>0</v>
      </c>
      <c r="BK845" s="76" cm="1">
        <f t="array" aca="1" ref="BK845" ca="1">-IFERROR(OFFSET(INDIRECT(BK836),0,-$H844)*(COUNT($S845:BK845)&gt;$H844),0)</f>
        <v>0</v>
      </c>
      <c r="BL845" s="76" cm="1">
        <f t="array" aca="1" ref="BL845" ca="1">-IFERROR(OFFSET(INDIRECT(BL836),0,-$H844)*(COUNT($S845:BL845)&gt;$H844),0)</f>
        <v>0</v>
      </c>
      <c r="BM845" s="76" cm="1">
        <f t="array" aca="1" ref="BM845" ca="1">-IFERROR(OFFSET(INDIRECT(BM836),0,-$H844)*(COUNT($S845:BM845)&gt;$H844),0)</f>
        <v>0</v>
      </c>
      <c r="BN845" s="76" cm="1">
        <f t="array" aca="1" ref="BN845" ca="1">-IFERROR(OFFSET(INDIRECT(BN836),0,-$H844)*(COUNT($S845:BN845)&gt;$H844),0)</f>
        <v>0</v>
      </c>
      <c r="BO845" s="76" cm="1">
        <f t="array" aca="1" ref="BO845" ca="1">-IFERROR(OFFSET(INDIRECT(BO836),0,-$H844)*(COUNT($S845:BO845)&gt;$H844),0)</f>
        <v>0</v>
      </c>
      <c r="BP845" s="76" cm="1">
        <f t="array" aca="1" ref="BP845" ca="1">-IFERROR(OFFSET(INDIRECT(BP836),0,-$H844)*(COUNT($S845:BP845)&gt;$H844),0)</f>
        <v>0</v>
      </c>
      <c r="BQ845" s="76" cm="1">
        <f t="array" aca="1" ref="BQ845" ca="1">-IFERROR(OFFSET(INDIRECT(BQ836),0,-$H844)*(COUNT($S845:BQ845)&gt;$H844),0)</f>
        <v>0</v>
      </c>
      <c r="BR845" s="76" cm="1">
        <f t="array" aca="1" ref="BR845" ca="1">-IFERROR(OFFSET(INDIRECT(BR836),0,-$H844)*(COUNT($S845:BR845)&gt;$H844),0)</f>
        <v>0</v>
      </c>
      <c r="BS845" s="76" cm="1">
        <f t="array" aca="1" ref="BS845" ca="1">-IFERROR(OFFSET(INDIRECT(BS836),0,-$H844)*(COUNT($S845:BS845)&gt;$H844),0)</f>
        <v>0</v>
      </c>
      <c r="BT845" s="76" cm="1">
        <f t="array" aca="1" ref="BT845" ca="1">-IFERROR(OFFSET(INDIRECT(BT836),0,-$H844)*(COUNT($S845:BT845)&gt;$H844),0)</f>
        <v>0</v>
      </c>
      <c r="BU845" s="76" cm="1">
        <f t="array" aca="1" ref="BU845" ca="1">-IFERROR(OFFSET(INDIRECT(BU836),0,-$H844)*(COUNT($S845:BU845)&gt;$H844),0)</f>
        <v>0</v>
      </c>
      <c r="BV845" s="76" cm="1">
        <f t="array" aca="1" ref="BV845" ca="1">-IFERROR(OFFSET(INDIRECT(BV836),0,-$H844)*(COUNT($S845:BV845)&gt;$H844),0)</f>
        <v>0</v>
      </c>
      <c r="BW845" s="76" cm="1">
        <f t="array" aca="1" ref="BW845" ca="1">-IFERROR(OFFSET(INDIRECT(BW836),0,-$H844)*(COUNT($S845:BW845)&gt;$H844),0)</f>
        <v>0</v>
      </c>
      <c r="BX845" s="76" cm="1">
        <f t="array" aca="1" ref="BX845" ca="1">-IFERROR(OFFSET(INDIRECT(BX836),0,-$H844)*(COUNT($S845:BX845)&gt;$H844),0)</f>
        <v>0</v>
      </c>
      <c r="BY845" s="76" cm="1">
        <f t="array" aca="1" ref="BY845" ca="1">-IFERROR(OFFSET(INDIRECT(BY836),0,-$H844)*(COUNT($S845:BY845)&gt;$H844),0)</f>
        <v>0</v>
      </c>
      <c r="BZ845" s="76" cm="1">
        <f t="array" aca="1" ref="BZ845" ca="1">-IFERROR(OFFSET(INDIRECT(BZ836),0,-$H844)*(COUNT($S845:BZ845)&gt;$H844),0)</f>
        <v>0</v>
      </c>
      <c r="CA845" s="76" cm="1">
        <f t="array" aca="1" ref="CA845" ca="1">-IFERROR(OFFSET(INDIRECT(CA836),0,-$H844)*(COUNT($S845:CA845)&gt;$H844),0)</f>
        <v>0</v>
      </c>
      <c r="CB845" s="76" cm="1">
        <f t="array" aca="1" ref="CB845" ca="1">-IFERROR(OFFSET(INDIRECT(CB836),0,-$H844)*(COUNT($S845:CB845)&gt;$H844),0)</f>
        <v>0</v>
      </c>
      <c r="CC845" s="76" cm="1">
        <f t="array" aca="1" ref="CC845" ca="1">-IFERROR(OFFSET(INDIRECT(CC836),0,-$H844)*(COUNT($S845:CC845)&gt;$H844),0)</f>
        <v>0</v>
      </c>
      <c r="CD845" s="76" cm="1">
        <f t="array" aca="1" ref="CD845" ca="1">-IFERROR(OFFSET(INDIRECT(CD836),0,-$H844)*(COUNT($S845:CD845)&gt;$H844),0)</f>
        <v>0</v>
      </c>
      <c r="CE845" s="76" cm="1">
        <f t="array" aca="1" ref="CE845" ca="1">-IFERROR(OFFSET(INDIRECT(CE836),0,-$H844)*(COUNT($S845:CE845)&gt;$H844),0)</f>
        <v>0</v>
      </c>
      <c r="CF845" s="76" cm="1">
        <f t="array" aca="1" ref="CF845" ca="1">-IFERROR(OFFSET(INDIRECT(CF836),0,-$H844)*(COUNT($S845:CF845)&gt;$H844),0)</f>
        <v>0</v>
      </c>
      <c r="CG845" s="76" cm="1">
        <f t="array" aca="1" ref="CG845" ca="1">-IFERROR(OFFSET(INDIRECT(CG836),0,-$H844)*(COUNT($S845:CG845)&gt;$H844),0)</f>
        <v>0</v>
      </c>
      <c r="CH845" s="76" cm="1">
        <f t="array" aca="1" ref="CH845" ca="1">-IFERROR(OFFSET(INDIRECT(CH836),0,-$H844)*(COUNT($S845:CH845)&gt;$H844),0)</f>
        <v>0</v>
      </c>
      <c r="CI845" s="76" cm="1">
        <f t="array" aca="1" ref="CI845" ca="1">-IFERROR(OFFSET(INDIRECT(CI836),0,-$H844)*(COUNT($S845:CI845)&gt;$H844),0)</f>
        <v>0</v>
      </c>
      <c r="CJ845" s="76" cm="1">
        <f t="array" aca="1" ref="CJ845" ca="1">-IFERROR(OFFSET(INDIRECT(CJ836),0,-$H844)*(COUNT($S845:CJ845)&gt;$H844),0)</f>
        <v>0</v>
      </c>
      <c r="CK845" s="76" cm="1">
        <f t="array" aca="1" ref="CK845" ca="1">-IFERROR(OFFSET(INDIRECT(CK836),0,-$H844)*(COUNT($S845:CK845)&gt;$H844),0)</f>
        <v>0</v>
      </c>
    </row>
    <row r="846" spans="2:89" x14ac:dyDescent="0.35">
      <c r="B846" s="123"/>
      <c r="D846" t="s">
        <v>754</v>
      </c>
      <c r="E846" s="8" t="str">
        <f t="shared" ref="E846:E854" si="861">ROW()&amp;" "&amp;D846</f>
        <v>846 ASSETSALE-PV</v>
      </c>
      <c r="H846" s="27"/>
      <c r="I846" s="78"/>
      <c r="J846" s="78"/>
      <c r="K846" s="33"/>
      <c r="L846" s="24"/>
      <c r="M846" s="24"/>
      <c r="N846" s="24"/>
      <c r="O846" s="24"/>
      <c r="P846" s="24"/>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3"/>
      <c r="AV846" s="33"/>
      <c r="AW846" s="33"/>
      <c r="AX846" s="33"/>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c r="BV846" s="33"/>
      <c r="BW846" s="33"/>
      <c r="BX846" s="33"/>
      <c r="BY846" s="33"/>
      <c r="BZ846" s="33"/>
      <c r="CA846" s="33"/>
      <c r="CB846" s="33"/>
      <c r="CC846" s="33"/>
      <c r="CD846" s="33"/>
      <c r="CE846" s="33"/>
      <c r="CF846" s="33"/>
      <c r="CG846" s="33"/>
      <c r="CH846" s="33"/>
      <c r="CI846" s="33"/>
      <c r="CJ846" s="33"/>
      <c r="CK846" s="33"/>
    </row>
    <row r="847" spans="2:89" x14ac:dyDescent="0.35">
      <c r="B847" s="95" t="s">
        <v>290</v>
      </c>
      <c r="D847" t="s">
        <v>754</v>
      </c>
      <c r="E847" s="8" t="str">
        <f t="shared" si="861"/>
        <v>847 ASSETSALE-PV</v>
      </c>
      <c r="K847" s="24"/>
      <c r="L847" s="24"/>
      <c r="M847" s="24"/>
      <c r="N847" s="24"/>
      <c r="O847" s="24"/>
      <c r="P847" s="24"/>
      <c r="R847" s="24"/>
      <c r="S847" s="24"/>
      <c r="T847" s="24"/>
      <c r="U847" s="24"/>
      <c r="V847" s="24"/>
      <c r="W847" s="24"/>
      <c r="X847" s="24"/>
      <c r="Y847" s="24"/>
      <c r="Z847" s="24"/>
      <c r="AA847" s="24"/>
      <c r="AB847" s="24"/>
      <c r="AC847" s="24"/>
      <c r="AD847" s="24"/>
      <c r="AE847" s="24"/>
      <c r="AF847" s="24"/>
      <c r="AG847" s="24"/>
      <c r="AH847" s="24"/>
      <c r="AI847" s="24"/>
      <c r="AJ847" s="24"/>
      <c r="AK847" s="24"/>
      <c r="AL847" s="24"/>
      <c r="AM847" s="24"/>
      <c r="AN847" s="24"/>
      <c r="AO847" s="24"/>
      <c r="AP847" s="24"/>
      <c r="AQ847" s="24"/>
      <c r="AR847" s="24"/>
      <c r="AS847" s="24"/>
      <c r="AT847" s="24"/>
      <c r="AU847" s="24"/>
      <c r="AV847" s="24"/>
      <c r="AW847" s="24"/>
      <c r="AX847" s="24"/>
      <c r="AY847" s="24"/>
      <c r="AZ847" s="24"/>
      <c r="BA847" s="24"/>
      <c r="BB847" s="24"/>
      <c r="BC847" s="24"/>
      <c r="BD847" s="24"/>
      <c r="BE847" s="24"/>
      <c r="BF847" s="24"/>
      <c r="BG847" s="24"/>
      <c r="BH847" s="24"/>
      <c r="BI847" s="24"/>
      <c r="BJ847" s="24"/>
      <c r="BK847" s="24"/>
      <c r="BL847" s="24"/>
      <c r="BM847" s="24"/>
      <c r="BN847" s="24"/>
      <c r="BO847" s="24"/>
      <c r="BP847" s="24"/>
      <c r="BQ847" s="24"/>
      <c r="BR847" s="24"/>
      <c r="BS847" s="24"/>
      <c r="BT847" s="24"/>
      <c r="BU847" s="24"/>
      <c r="BV847" s="24"/>
      <c r="BW847" s="24"/>
      <c r="BX847" s="24"/>
      <c r="BY847" s="24"/>
      <c r="BZ847" s="24"/>
      <c r="CA847" s="24"/>
      <c r="CB847" s="24"/>
      <c r="CC847" s="24"/>
      <c r="CD847" s="24"/>
      <c r="CE847" s="24"/>
      <c r="CF847" s="24"/>
      <c r="CG847" s="24"/>
      <c r="CH847" s="24"/>
      <c r="CI847" s="24"/>
      <c r="CJ847" s="24"/>
      <c r="CK847" s="24"/>
    </row>
    <row r="848" spans="2:89" x14ac:dyDescent="0.35">
      <c r="B848" s="154" t="s">
        <v>71</v>
      </c>
      <c r="D848" t="s">
        <v>754</v>
      </c>
      <c r="E848" s="8" t="str">
        <f t="shared" si="861"/>
        <v>848 ASSETSALE-PV</v>
      </c>
      <c r="H848" s="27"/>
      <c r="I848" s="78"/>
      <c r="J848" s="78"/>
      <c r="K848" s="24">
        <v>0</v>
      </c>
      <c r="L848" s="24">
        <f ca="1">K852</f>
        <v>14000000</v>
      </c>
      <c r="M848" s="24">
        <f ca="1">L855</f>
        <v>28000000</v>
      </c>
      <c r="N848" s="24">
        <f ca="1">M855</f>
        <v>0</v>
      </c>
      <c r="O848" s="24">
        <f ca="1">N855</f>
        <v>0</v>
      </c>
      <c r="P848" s="24">
        <f ca="1">O855</f>
        <v>0</v>
      </c>
      <c r="R848" s="33"/>
      <c r="S848" s="24">
        <f t="shared" ref="S848:AY848" si="862">R852</f>
        <v>0</v>
      </c>
      <c r="T848" s="24">
        <f t="shared" ca="1" si="862"/>
        <v>2000000</v>
      </c>
      <c r="U848" s="24">
        <f t="shared" ca="1" si="862"/>
        <v>4000000</v>
      </c>
      <c r="V848" s="24">
        <f t="shared" ca="1" si="862"/>
        <v>6000000</v>
      </c>
      <c r="W848" s="24">
        <f t="shared" ca="1" si="862"/>
        <v>8000000</v>
      </c>
      <c r="X848" s="24">
        <f t="shared" ca="1" si="862"/>
        <v>10000000</v>
      </c>
      <c r="Y848" s="24">
        <f t="shared" ca="1" si="862"/>
        <v>12000000</v>
      </c>
      <c r="Z848" s="24">
        <f t="shared" ca="1" si="862"/>
        <v>14000000</v>
      </c>
      <c r="AA848" s="24">
        <f t="shared" ca="1" si="862"/>
        <v>14000000</v>
      </c>
      <c r="AB848" s="24">
        <f t="shared" ca="1" si="862"/>
        <v>14000000</v>
      </c>
      <c r="AC848" s="24">
        <f t="shared" ca="1" si="862"/>
        <v>14000000</v>
      </c>
      <c r="AD848" s="24">
        <f t="shared" ca="1" si="862"/>
        <v>14000000</v>
      </c>
      <c r="AE848" s="24">
        <f t="shared" ca="1" si="862"/>
        <v>14000000</v>
      </c>
      <c r="AF848" s="24">
        <f t="shared" ca="1" si="862"/>
        <v>12000000</v>
      </c>
      <c r="AG848" s="24">
        <f t="shared" ca="1" si="862"/>
        <v>10000000</v>
      </c>
      <c r="AH848" s="24">
        <f t="shared" ca="1" si="862"/>
        <v>8000000</v>
      </c>
      <c r="AI848" s="24">
        <f t="shared" ca="1" si="862"/>
        <v>6000000</v>
      </c>
      <c r="AJ848" s="24">
        <f t="shared" ca="1" si="862"/>
        <v>4000000</v>
      </c>
      <c r="AK848" s="24">
        <f t="shared" ca="1" si="862"/>
        <v>2000000</v>
      </c>
      <c r="AL848" s="24">
        <f t="shared" ca="1" si="862"/>
        <v>0</v>
      </c>
      <c r="AM848" s="24">
        <f t="shared" ca="1" si="862"/>
        <v>0</v>
      </c>
      <c r="AN848" s="24">
        <f t="shared" ca="1" si="862"/>
        <v>0</v>
      </c>
      <c r="AO848" s="24">
        <f t="shared" ca="1" si="862"/>
        <v>0</v>
      </c>
      <c r="AP848" s="24">
        <f t="shared" ca="1" si="862"/>
        <v>0</v>
      </c>
      <c r="AQ848" s="24">
        <f t="shared" ca="1" si="862"/>
        <v>0</v>
      </c>
      <c r="AR848" s="24">
        <f t="shared" ca="1" si="862"/>
        <v>0</v>
      </c>
      <c r="AS848" s="24">
        <f t="shared" ca="1" si="862"/>
        <v>0</v>
      </c>
      <c r="AT848" s="24">
        <f t="shared" ca="1" si="862"/>
        <v>0</v>
      </c>
      <c r="AU848" s="24">
        <f t="shared" ca="1" si="862"/>
        <v>0</v>
      </c>
      <c r="AV848" s="24">
        <f t="shared" ca="1" si="862"/>
        <v>0</v>
      </c>
      <c r="AW848" s="24">
        <f t="shared" ca="1" si="862"/>
        <v>0</v>
      </c>
      <c r="AX848" s="24">
        <f t="shared" ca="1" si="862"/>
        <v>0</v>
      </c>
      <c r="AY848" s="24">
        <f t="shared" ca="1" si="862"/>
        <v>0</v>
      </c>
      <c r="AZ848" s="24">
        <f t="shared" ref="AZ848:CE848" ca="1" si="863">AY852</f>
        <v>0</v>
      </c>
      <c r="BA848" s="24">
        <f t="shared" ca="1" si="863"/>
        <v>0</v>
      </c>
      <c r="BB848" s="24">
        <f t="shared" ca="1" si="863"/>
        <v>0</v>
      </c>
      <c r="BC848" s="24">
        <f t="shared" ca="1" si="863"/>
        <v>0</v>
      </c>
      <c r="BD848" s="24">
        <f t="shared" ca="1" si="863"/>
        <v>0</v>
      </c>
      <c r="BE848" s="24">
        <f t="shared" ca="1" si="863"/>
        <v>0</v>
      </c>
      <c r="BF848" s="24">
        <f t="shared" ca="1" si="863"/>
        <v>0</v>
      </c>
      <c r="BG848" s="24">
        <f t="shared" ca="1" si="863"/>
        <v>0</v>
      </c>
      <c r="BH848" s="24">
        <f t="shared" ca="1" si="863"/>
        <v>0</v>
      </c>
      <c r="BI848" s="24">
        <f t="shared" ca="1" si="863"/>
        <v>0</v>
      </c>
      <c r="BJ848" s="24">
        <f t="shared" ca="1" si="863"/>
        <v>0</v>
      </c>
      <c r="BK848" s="24">
        <f t="shared" ca="1" si="863"/>
        <v>0</v>
      </c>
      <c r="BL848" s="24">
        <f t="shared" ca="1" si="863"/>
        <v>0</v>
      </c>
      <c r="BM848" s="24">
        <f t="shared" ca="1" si="863"/>
        <v>0</v>
      </c>
      <c r="BN848" s="24">
        <f t="shared" ca="1" si="863"/>
        <v>0</v>
      </c>
      <c r="BO848" s="24">
        <f t="shared" ca="1" si="863"/>
        <v>0</v>
      </c>
      <c r="BP848" s="24">
        <f t="shared" ca="1" si="863"/>
        <v>0</v>
      </c>
      <c r="BQ848" s="24">
        <f t="shared" ca="1" si="863"/>
        <v>0</v>
      </c>
      <c r="BR848" s="24">
        <f t="shared" ca="1" si="863"/>
        <v>0</v>
      </c>
      <c r="BS848" s="24">
        <f t="shared" ca="1" si="863"/>
        <v>0</v>
      </c>
      <c r="BT848" s="24">
        <f t="shared" ca="1" si="863"/>
        <v>0</v>
      </c>
      <c r="BU848" s="24">
        <f t="shared" ca="1" si="863"/>
        <v>0</v>
      </c>
      <c r="BV848" s="24">
        <f t="shared" ca="1" si="863"/>
        <v>0</v>
      </c>
      <c r="BW848" s="24">
        <f t="shared" ca="1" si="863"/>
        <v>0</v>
      </c>
      <c r="BX848" s="24">
        <f t="shared" ca="1" si="863"/>
        <v>0</v>
      </c>
      <c r="BY848" s="24">
        <f t="shared" ca="1" si="863"/>
        <v>0</v>
      </c>
      <c r="BZ848" s="24">
        <f t="shared" ca="1" si="863"/>
        <v>0</v>
      </c>
      <c r="CA848" s="24">
        <f t="shared" ca="1" si="863"/>
        <v>0</v>
      </c>
      <c r="CB848" s="24">
        <f t="shared" ca="1" si="863"/>
        <v>0</v>
      </c>
      <c r="CC848" s="24">
        <f t="shared" ca="1" si="863"/>
        <v>0</v>
      </c>
      <c r="CD848" s="24">
        <f t="shared" ca="1" si="863"/>
        <v>0</v>
      </c>
      <c r="CE848" s="24">
        <f t="shared" ca="1" si="863"/>
        <v>0</v>
      </c>
      <c r="CF848" s="24">
        <f t="shared" ref="CF848:CK848" ca="1" si="864">CE852</f>
        <v>0</v>
      </c>
      <c r="CG848" s="24">
        <f t="shared" ca="1" si="864"/>
        <v>0</v>
      </c>
      <c r="CH848" s="24">
        <f t="shared" ca="1" si="864"/>
        <v>0</v>
      </c>
      <c r="CI848" s="24">
        <f t="shared" ca="1" si="864"/>
        <v>0</v>
      </c>
      <c r="CJ848" s="24">
        <f t="shared" ca="1" si="864"/>
        <v>0</v>
      </c>
      <c r="CK848" s="24">
        <f t="shared" ca="1" si="864"/>
        <v>0</v>
      </c>
    </row>
    <row r="849" spans="2:89" x14ac:dyDescent="0.35">
      <c r="B849" s="141" t="s">
        <v>574</v>
      </c>
      <c r="D849" t="s">
        <v>754</v>
      </c>
      <c r="E849" s="8" t="str">
        <f t="shared" si="861"/>
        <v>849 ASSETSALE-PV</v>
      </c>
      <c r="H849" s="27"/>
      <c r="I849" s="78"/>
      <c r="J849" s="78"/>
      <c r="K849" s="19">
        <v>100000</v>
      </c>
      <c r="L849" s="19">
        <v>100000</v>
      </c>
      <c r="M849" s="19">
        <v>100000</v>
      </c>
      <c r="N849" s="19">
        <v>100000</v>
      </c>
      <c r="O849" s="19">
        <v>100000</v>
      </c>
      <c r="P849" s="19">
        <v>100000</v>
      </c>
      <c r="R849" s="33"/>
      <c r="S849" s="19" cm="1">
        <f t="array" ref="S849">INDEX($K:$P,ROW(),MATCH(S$3,$K$2:$P$2,0))</f>
        <v>100000</v>
      </c>
      <c r="T849" s="19" cm="1">
        <f t="array" ref="T849">INDEX($K:$P,ROW(),MATCH(T$3,$K$2:$P$2,0))</f>
        <v>100000</v>
      </c>
      <c r="U849" s="19" cm="1">
        <f t="array" ref="U849">INDEX($K:$P,ROW(),MATCH(U$3,$K$2:$P$2,0))</f>
        <v>100000</v>
      </c>
      <c r="V849" s="19" cm="1">
        <f t="array" ref="V849">INDEX($K:$P,ROW(),MATCH(V$3,$K$2:$P$2,0))</f>
        <v>100000</v>
      </c>
      <c r="W849" s="19" cm="1">
        <f t="array" ref="W849">INDEX($K:$P,ROW(),MATCH(W$3,$K$2:$P$2,0))</f>
        <v>100000</v>
      </c>
      <c r="X849" s="19" cm="1">
        <f t="array" ref="X849">INDEX($K:$P,ROW(),MATCH(X$3,$K$2:$P$2,0))</f>
        <v>100000</v>
      </c>
      <c r="Y849" s="19" cm="1">
        <f t="array" ref="Y849">INDEX($K:$P,ROW(),MATCH(Y$3,$K$2:$P$2,0))</f>
        <v>100000</v>
      </c>
      <c r="Z849" s="19" cm="1">
        <f t="array" ref="Z849">INDEX($K:$P,ROW(),MATCH(Z$3,$K$2:$P$2,0))</f>
        <v>100000</v>
      </c>
      <c r="AA849" s="19" cm="1">
        <f t="array" ref="AA849">INDEX($K:$P,ROW(),MATCH(AA$3,$K$2:$P$2,0))</f>
        <v>100000</v>
      </c>
      <c r="AB849" s="19" cm="1">
        <f t="array" ref="AB849">INDEX($K:$P,ROW(),MATCH(AB$3,$K$2:$P$2,0))</f>
        <v>100000</v>
      </c>
      <c r="AC849" s="19" cm="1">
        <f t="array" ref="AC849">INDEX($K:$P,ROW(),MATCH(AC$3,$K$2:$P$2,0))</f>
        <v>100000</v>
      </c>
      <c r="AD849" s="19" cm="1">
        <f t="array" ref="AD849">INDEX($K:$P,ROW(),MATCH(AD$3,$K$2:$P$2,0))</f>
        <v>100000</v>
      </c>
      <c r="AE849" s="19" cm="1">
        <f t="array" ref="AE849">INDEX($K:$P,ROW(),MATCH(AE$3,$K$2:$P$2,0))</f>
        <v>100000</v>
      </c>
      <c r="AF849" s="19" cm="1">
        <f t="array" ref="AF849">INDEX($K:$P,ROW(),MATCH(AF$3,$K$2:$P$2,0))</f>
        <v>100000</v>
      </c>
      <c r="AG849" s="19" cm="1">
        <f t="array" ref="AG849">INDEX($K:$P,ROW(),MATCH(AG$3,$K$2:$P$2,0))</f>
        <v>100000</v>
      </c>
      <c r="AH849" s="19" cm="1">
        <f t="array" ref="AH849">INDEX($K:$P,ROW(),MATCH(AH$3,$K$2:$P$2,0))</f>
        <v>100000</v>
      </c>
      <c r="AI849" s="19" cm="1">
        <f t="array" ref="AI849">INDEX($K:$P,ROW(),MATCH(AI$3,$K$2:$P$2,0))</f>
        <v>100000</v>
      </c>
      <c r="AJ849" s="19" cm="1">
        <f t="array" ref="AJ849">INDEX($K:$P,ROW(),MATCH(AJ$3,$K$2:$P$2,0))</f>
        <v>100000</v>
      </c>
      <c r="AK849" s="19" cm="1">
        <f t="array" ref="AK849">INDEX($K:$P,ROW(),MATCH(AK$3,$K$2:$P$2,0))</f>
        <v>100000</v>
      </c>
      <c r="AL849" s="19" cm="1">
        <f t="array" ref="AL849">INDEX($K:$P,ROW(),MATCH(AL$3,$K$2:$P$2,0))</f>
        <v>100000</v>
      </c>
      <c r="AM849" s="19" cm="1">
        <f t="array" ref="AM849">INDEX($K:$P,ROW(),MATCH(AM$3,$K$2:$P$2,0))</f>
        <v>100000</v>
      </c>
      <c r="AN849" s="19" cm="1">
        <f t="array" ref="AN849">INDEX($K:$P,ROW(),MATCH(AN$3,$K$2:$P$2,0))</f>
        <v>100000</v>
      </c>
      <c r="AO849" s="19" cm="1">
        <f t="array" ref="AO849">INDEX($K:$P,ROW(),MATCH(AO$3,$K$2:$P$2,0))</f>
        <v>100000</v>
      </c>
      <c r="AP849" s="19" cm="1">
        <f t="array" ref="AP849">INDEX($K:$P,ROW(),MATCH(AP$3,$K$2:$P$2,0))</f>
        <v>100000</v>
      </c>
      <c r="AQ849" s="19" cm="1">
        <f t="array" ref="AQ849">INDEX($K:$P,ROW(),MATCH(AQ$3,$K$2:$P$2,0))</f>
        <v>100000</v>
      </c>
      <c r="AR849" s="19" cm="1">
        <f t="array" ref="AR849">INDEX($K:$P,ROW(),MATCH(AR$3,$K$2:$P$2,0))</f>
        <v>100000</v>
      </c>
      <c r="AS849" s="19" cm="1">
        <f t="array" ref="AS849">INDEX($K:$P,ROW(),MATCH(AS$3,$K$2:$P$2,0))</f>
        <v>100000</v>
      </c>
      <c r="AT849" s="19" cm="1">
        <f t="array" ref="AT849">INDEX($K:$P,ROW(),MATCH(AT$3,$K$2:$P$2,0))</f>
        <v>100000</v>
      </c>
      <c r="AU849" s="19" cm="1">
        <f t="array" ref="AU849">INDEX($K:$P,ROW(),MATCH(AU$3,$K$2:$P$2,0))</f>
        <v>100000</v>
      </c>
      <c r="AV849" s="19" cm="1">
        <f t="array" ref="AV849">INDEX($K:$P,ROW(),MATCH(AV$3,$K$2:$P$2,0))</f>
        <v>100000</v>
      </c>
      <c r="AW849" s="19" cm="1">
        <f t="array" ref="AW849">INDEX($K:$P,ROW(),MATCH(AW$3,$K$2:$P$2,0))</f>
        <v>100000</v>
      </c>
      <c r="AX849" s="19" cm="1">
        <f t="array" ref="AX849">INDEX($K:$P,ROW(),MATCH(AX$3,$K$2:$P$2,0))</f>
        <v>100000</v>
      </c>
      <c r="AY849" s="19" cm="1">
        <f t="array" ref="AY849">INDEX($K:$P,ROW(),MATCH(AY$3,$K$2:$P$2,0))</f>
        <v>100000</v>
      </c>
      <c r="AZ849" s="19" cm="1">
        <f t="array" ref="AZ849">INDEX($K:$P,ROW(),MATCH(AZ$3,$K$2:$P$2,0))</f>
        <v>100000</v>
      </c>
      <c r="BA849" s="19" cm="1">
        <f t="array" ref="BA849">INDEX($K:$P,ROW(),MATCH(BA$3,$K$2:$P$2,0))</f>
        <v>100000</v>
      </c>
      <c r="BB849" s="19" cm="1">
        <f t="array" ref="BB849">INDEX($K:$P,ROW(),MATCH(BB$3,$K$2:$P$2,0))</f>
        <v>100000</v>
      </c>
      <c r="BC849" s="19" cm="1">
        <f t="array" ref="BC849">INDEX($K:$P,ROW(),MATCH(BC$3,$K$2:$P$2,0))</f>
        <v>100000</v>
      </c>
      <c r="BD849" s="19" cm="1">
        <f t="array" ref="BD849">INDEX($K:$P,ROW(),MATCH(BD$3,$K$2:$P$2,0))</f>
        <v>100000</v>
      </c>
      <c r="BE849" s="19" cm="1">
        <f t="array" ref="BE849">INDEX($K:$P,ROW(),MATCH(BE$3,$K$2:$P$2,0))</f>
        <v>100000</v>
      </c>
      <c r="BF849" s="19" cm="1">
        <f t="array" ref="BF849">INDEX($K:$P,ROW(),MATCH(BF$3,$K$2:$P$2,0))</f>
        <v>100000</v>
      </c>
      <c r="BG849" s="19" cm="1">
        <f t="array" ref="BG849">INDEX($K:$P,ROW(),MATCH(BG$3,$K$2:$P$2,0))</f>
        <v>100000</v>
      </c>
      <c r="BH849" s="19" cm="1">
        <f t="array" ref="BH849">INDEX($K:$P,ROW(),MATCH(BH$3,$K$2:$P$2,0))</f>
        <v>100000</v>
      </c>
      <c r="BI849" s="19" cm="1">
        <f t="array" ref="BI849">INDEX($K:$P,ROW(),MATCH(BI$3,$K$2:$P$2,0))</f>
        <v>100000</v>
      </c>
      <c r="BJ849" s="19" cm="1">
        <f t="array" ref="BJ849">INDEX($K:$P,ROW(),MATCH(BJ$3,$K$2:$P$2,0))</f>
        <v>100000</v>
      </c>
      <c r="BK849" s="19" cm="1">
        <f t="array" ref="BK849">INDEX($K:$P,ROW(),MATCH(BK$3,$K$2:$P$2,0))</f>
        <v>100000</v>
      </c>
      <c r="BL849" s="19" cm="1">
        <f t="array" ref="BL849">INDEX($K:$P,ROW(),MATCH(BL$3,$K$2:$P$2,0))</f>
        <v>100000</v>
      </c>
      <c r="BM849" s="19" cm="1">
        <f t="array" ref="BM849">INDEX($K:$P,ROW(),MATCH(BM$3,$K$2:$P$2,0))</f>
        <v>100000</v>
      </c>
      <c r="BN849" s="19" cm="1">
        <f t="array" ref="BN849">INDEX($K:$P,ROW(),MATCH(BN$3,$K$2:$P$2,0))</f>
        <v>100000</v>
      </c>
      <c r="BO849" s="19" cm="1">
        <f t="array" ref="BO849">INDEX($K:$P,ROW(),MATCH(BO$3,$K$2:$P$2,0))</f>
        <v>100000</v>
      </c>
      <c r="BP849" s="19" cm="1">
        <f t="array" ref="BP849">INDEX($K:$P,ROW(),MATCH(BP$3,$K$2:$P$2,0))</f>
        <v>100000</v>
      </c>
      <c r="BQ849" s="19" cm="1">
        <f t="array" ref="BQ849">INDEX($K:$P,ROW(),MATCH(BQ$3,$K$2:$P$2,0))</f>
        <v>100000</v>
      </c>
      <c r="BR849" s="19" cm="1">
        <f t="array" ref="BR849">INDEX($K:$P,ROW(),MATCH(BR$3,$K$2:$P$2,0))</f>
        <v>100000</v>
      </c>
      <c r="BS849" s="19" cm="1">
        <f t="array" ref="BS849">INDEX($K:$P,ROW(),MATCH(BS$3,$K$2:$P$2,0))</f>
        <v>100000</v>
      </c>
      <c r="BT849" s="19" cm="1">
        <f t="array" ref="BT849">INDEX($K:$P,ROW(),MATCH(BT$3,$K$2:$P$2,0))</f>
        <v>100000</v>
      </c>
      <c r="BU849" s="19" cm="1">
        <f t="array" ref="BU849">INDEX($K:$P,ROW(),MATCH(BU$3,$K$2:$P$2,0))</f>
        <v>100000</v>
      </c>
      <c r="BV849" s="19" cm="1">
        <f t="array" ref="BV849">INDEX($K:$P,ROW(),MATCH(BV$3,$K$2:$P$2,0))</f>
        <v>100000</v>
      </c>
      <c r="BW849" s="19" cm="1">
        <f t="array" ref="BW849">INDEX($K:$P,ROW(),MATCH(BW$3,$K$2:$P$2,0))</f>
        <v>100000</v>
      </c>
      <c r="BX849" s="19" cm="1">
        <f t="array" ref="BX849">INDEX($K:$P,ROW(),MATCH(BX$3,$K$2:$P$2,0))</f>
        <v>100000</v>
      </c>
      <c r="BY849" s="19" cm="1">
        <f t="array" ref="BY849">INDEX($K:$P,ROW(),MATCH(BY$3,$K$2:$P$2,0))</f>
        <v>100000</v>
      </c>
      <c r="BZ849" s="19" cm="1">
        <f t="array" ref="BZ849">INDEX($K:$P,ROW(),MATCH(BZ$3,$K$2:$P$2,0))</f>
        <v>100000</v>
      </c>
      <c r="CA849" s="19" cm="1">
        <f t="array" ref="CA849">INDEX($K:$P,ROW(),MATCH(CA$3,$K$2:$P$2,0))</f>
        <v>100000</v>
      </c>
      <c r="CB849" s="19" cm="1">
        <f t="array" ref="CB849">INDEX($K:$P,ROW(),MATCH(CB$3,$K$2:$P$2,0))</f>
        <v>100000</v>
      </c>
      <c r="CC849" s="19" cm="1">
        <f t="array" ref="CC849">INDEX($K:$P,ROW(),MATCH(CC$3,$K$2:$P$2,0))</f>
        <v>100000</v>
      </c>
      <c r="CD849" s="19" cm="1">
        <f t="array" ref="CD849">INDEX($K:$P,ROW(),MATCH(CD$3,$K$2:$P$2,0))</f>
        <v>100000</v>
      </c>
      <c r="CE849" s="19" cm="1">
        <f t="array" ref="CE849">INDEX($K:$P,ROW(),MATCH(CE$3,$K$2:$P$2,0))</f>
        <v>100000</v>
      </c>
      <c r="CF849" s="19" cm="1">
        <f t="array" ref="CF849">INDEX($K:$P,ROW(),MATCH(CF$3,$K$2:$P$2,0))</f>
        <v>100000</v>
      </c>
      <c r="CG849" s="19" cm="1">
        <f t="array" ref="CG849">INDEX($K:$P,ROW(),MATCH(CG$3,$K$2:$P$2,0))</f>
        <v>100000</v>
      </c>
      <c r="CH849" s="19" cm="1">
        <f t="array" ref="CH849">INDEX($K:$P,ROW(),MATCH(CH$3,$K$2:$P$2,0))</f>
        <v>100000</v>
      </c>
      <c r="CI849" s="19" cm="1">
        <f t="array" ref="CI849">INDEX($K:$P,ROW(),MATCH(CI$3,$K$2:$P$2,0))</f>
        <v>100000</v>
      </c>
      <c r="CJ849" s="19" cm="1">
        <f t="array" ref="CJ849">INDEX($K:$P,ROW(),MATCH(CJ$3,$K$2:$P$2,0))</f>
        <v>100000</v>
      </c>
      <c r="CK849" s="19" cm="1">
        <f t="array" ref="CK849">INDEX($K:$P,ROW(),MATCH(CK$3,$K$2:$P$2,0))</f>
        <v>100000</v>
      </c>
    </row>
    <row r="850" spans="2:89" x14ac:dyDescent="0.35">
      <c r="B850" s="154" t="str">
        <f>PROPER(B863&amp;"s constructed")</f>
        <v>Units Constructed</v>
      </c>
      <c r="D850" t="s">
        <v>754</v>
      </c>
      <c r="E850" s="8" t="str">
        <f t="shared" si="861"/>
        <v>850 ASSETSALE-PV</v>
      </c>
      <c r="H850" s="27"/>
      <c r="I850" s="78"/>
      <c r="J850" s="78"/>
      <c r="K850" s="24">
        <f t="shared" ref="K850:P851" ca="1" si="865">SUMIF($3:$3,K$2,850:850)</f>
        <v>14000000</v>
      </c>
      <c r="L850" s="24">
        <f t="shared" ca="1" si="865"/>
        <v>0</v>
      </c>
      <c r="M850" s="24">
        <f t="shared" ca="1" si="865"/>
        <v>0</v>
      </c>
      <c r="N850" s="24">
        <f t="shared" ca="1" si="865"/>
        <v>0</v>
      </c>
      <c r="O850" s="24">
        <f t="shared" ca="1" si="865"/>
        <v>0</v>
      </c>
      <c r="P850" s="24">
        <f t="shared" ca="1" si="865"/>
        <v>0</v>
      </c>
      <c r="R850" s="33"/>
      <c r="S850" s="24" cm="1">
        <f t="array" aca="1" ref="S850" ca="1">INDIRECT(S836)*S849</f>
        <v>2000000</v>
      </c>
      <c r="T850" s="24" cm="1">
        <f t="array" aca="1" ref="T850" ca="1">INDIRECT(T836)*T849</f>
        <v>2000000</v>
      </c>
      <c r="U850" s="24" cm="1">
        <f t="array" aca="1" ref="U850" ca="1">INDIRECT(U836)*U849</f>
        <v>2000000</v>
      </c>
      <c r="V850" s="24" cm="1">
        <f t="array" aca="1" ref="V850" ca="1">INDIRECT(V836)*V849</f>
        <v>2000000</v>
      </c>
      <c r="W850" s="24" cm="1">
        <f t="array" aca="1" ref="W850" ca="1">INDIRECT(W836)*W849</f>
        <v>2000000</v>
      </c>
      <c r="X850" s="24" cm="1">
        <f t="array" aca="1" ref="X850" ca="1">INDIRECT(X836)*X849</f>
        <v>2000000</v>
      </c>
      <c r="Y850" s="24" cm="1">
        <f t="array" aca="1" ref="Y850" ca="1">INDIRECT(Y836)*Y849</f>
        <v>2000000</v>
      </c>
      <c r="Z850" s="24" cm="1">
        <f t="array" aca="1" ref="Z850" ca="1">INDIRECT(Z836)*Z849</f>
        <v>0</v>
      </c>
      <c r="AA850" s="24" cm="1">
        <f t="array" aca="1" ref="AA850" ca="1">INDIRECT(AA836)*AA849</f>
        <v>0</v>
      </c>
      <c r="AB850" s="24" cm="1">
        <f t="array" aca="1" ref="AB850" ca="1">INDIRECT(AB836)*AB849</f>
        <v>0</v>
      </c>
      <c r="AC850" s="24" cm="1">
        <f t="array" aca="1" ref="AC850" ca="1">INDIRECT(AC836)*AC849</f>
        <v>0</v>
      </c>
      <c r="AD850" s="24" cm="1">
        <f t="array" aca="1" ref="AD850" ca="1">INDIRECT(AD836)*AD849</f>
        <v>0</v>
      </c>
      <c r="AE850" s="24" cm="1">
        <f t="array" aca="1" ref="AE850" ca="1">INDIRECT(AE836)*AE849</f>
        <v>0</v>
      </c>
      <c r="AF850" s="24" cm="1">
        <f t="array" aca="1" ref="AF850" ca="1">INDIRECT(AF836)*AF849</f>
        <v>0</v>
      </c>
      <c r="AG850" s="24" cm="1">
        <f t="array" aca="1" ref="AG850" ca="1">INDIRECT(AG836)*AG849</f>
        <v>0</v>
      </c>
      <c r="AH850" s="24" cm="1">
        <f t="array" aca="1" ref="AH850" ca="1">INDIRECT(AH836)*AH849</f>
        <v>0</v>
      </c>
      <c r="AI850" s="24" cm="1">
        <f t="array" aca="1" ref="AI850" ca="1">INDIRECT(AI836)*AI849</f>
        <v>0</v>
      </c>
      <c r="AJ850" s="24" cm="1">
        <f t="array" aca="1" ref="AJ850" ca="1">INDIRECT(AJ836)*AJ849</f>
        <v>0</v>
      </c>
      <c r="AK850" s="24" cm="1">
        <f t="array" aca="1" ref="AK850" ca="1">INDIRECT(AK836)*AK849</f>
        <v>0</v>
      </c>
      <c r="AL850" s="24" cm="1">
        <f t="array" aca="1" ref="AL850" ca="1">INDIRECT(AL836)*AL849</f>
        <v>0</v>
      </c>
      <c r="AM850" s="24" cm="1">
        <f t="array" aca="1" ref="AM850" ca="1">INDIRECT(AM836)*AM849</f>
        <v>0</v>
      </c>
      <c r="AN850" s="24" cm="1">
        <f t="array" aca="1" ref="AN850" ca="1">INDIRECT(AN836)*AN849</f>
        <v>0</v>
      </c>
      <c r="AO850" s="24" cm="1">
        <f t="array" aca="1" ref="AO850" ca="1">INDIRECT(AO836)*AO849</f>
        <v>0</v>
      </c>
      <c r="AP850" s="24" cm="1">
        <f t="array" aca="1" ref="AP850" ca="1">INDIRECT(AP836)*AP849</f>
        <v>0</v>
      </c>
      <c r="AQ850" s="24" cm="1">
        <f t="array" aca="1" ref="AQ850" ca="1">INDIRECT(AQ836)*AQ849</f>
        <v>0</v>
      </c>
      <c r="AR850" s="24" cm="1">
        <f t="array" aca="1" ref="AR850" ca="1">INDIRECT(AR836)*AR849</f>
        <v>0</v>
      </c>
      <c r="AS850" s="24" cm="1">
        <f t="array" aca="1" ref="AS850" ca="1">INDIRECT(AS836)*AS849</f>
        <v>0</v>
      </c>
      <c r="AT850" s="24" cm="1">
        <f t="array" aca="1" ref="AT850" ca="1">INDIRECT(AT836)*AT849</f>
        <v>0</v>
      </c>
      <c r="AU850" s="24" cm="1">
        <f t="array" aca="1" ref="AU850" ca="1">INDIRECT(AU836)*AU849</f>
        <v>0</v>
      </c>
      <c r="AV850" s="24" cm="1">
        <f t="array" aca="1" ref="AV850" ca="1">INDIRECT(AV836)*AV849</f>
        <v>0</v>
      </c>
      <c r="AW850" s="24" cm="1">
        <f t="array" aca="1" ref="AW850" ca="1">INDIRECT(AW836)*AW849</f>
        <v>0</v>
      </c>
      <c r="AX850" s="24" cm="1">
        <f t="array" aca="1" ref="AX850" ca="1">INDIRECT(AX836)*AX849</f>
        <v>0</v>
      </c>
      <c r="AY850" s="24" cm="1">
        <f t="array" aca="1" ref="AY850" ca="1">INDIRECT(AY836)*AY849</f>
        <v>0</v>
      </c>
      <c r="AZ850" s="24" cm="1">
        <f t="array" aca="1" ref="AZ850" ca="1">INDIRECT(AZ836)*AZ849</f>
        <v>0</v>
      </c>
      <c r="BA850" s="24" cm="1">
        <f t="array" aca="1" ref="BA850" ca="1">INDIRECT(BA836)*BA849</f>
        <v>0</v>
      </c>
      <c r="BB850" s="24" cm="1">
        <f t="array" aca="1" ref="BB850" ca="1">INDIRECT(BB836)*BB849</f>
        <v>0</v>
      </c>
      <c r="BC850" s="24" cm="1">
        <f t="array" aca="1" ref="BC850" ca="1">INDIRECT(BC836)*BC849</f>
        <v>0</v>
      </c>
      <c r="BD850" s="24" cm="1">
        <f t="array" aca="1" ref="BD850" ca="1">INDIRECT(BD836)*BD849</f>
        <v>0</v>
      </c>
      <c r="BE850" s="24" cm="1">
        <f t="array" aca="1" ref="BE850" ca="1">INDIRECT(BE836)*BE849</f>
        <v>0</v>
      </c>
      <c r="BF850" s="24" cm="1">
        <f t="array" aca="1" ref="BF850" ca="1">INDIRECT(BF836)*BF849</f>
        <v>0</v>
      </c>
      <c r="BG850" s="24" cm="1">
        <f t="array" aca="1" ref="BG850" ca="1">INDIRECT(BG836)*BG849</f>
        <v>0</v>
      </c>
      <c r="BH850" s="24" cm="1">
        <f t="array" aca="1" ref="BH850" ca="1">INDIRECT(BH836)*BH849</f>
        <v>0</v>
      </c>
      <c r="BI850" s="24" cm="1">
        <f t="array" aca="1" ref="BI850" ca="1">INDIRECT(BI836)*BI849</f>
        <v>0</v>
      </c>
      <c r="BJ850" s="24" cm="1">
        <f t="array" aca="1" ref="BJ850" ca="1">INDIRECT(BJ836)*BJ849</f>
        <v>0</v>
      </c>
      <c r="BK850" s="24" cm="1">
        <f t="array" aca="1" ref="BK850" ca="1">INDIRECT(BK836)*BK849</f>
        <v>0</v>
      </c>
      <c r="BL850" s="24" cm="1">
        <f t="array" aca="1" ref="BL850" ca="1">INDIRECT(BL836)*BL849</f>
        <v>0</v>
      </c>
      <c r="BM850" s="24" cm="1">
        <f t="array" aca="1" ref="BM850" ca="1">INDIRECT(BM836)*BM849</f>
        <v>0</v>
      </c>
      <c r="BN850" s="24" cm="1">
        <f t="array" aca="1" ref="BN850" ca="1">INDIRECT(BN836)*BN849</f>
        <v>0</v>
      </c>
      <c r="BO850" s="24" cm="1">
        <f t="array" aca="1" ref="BO850" ca="1">INDIRECT(BO836)*BO849</f>
        <v>0</v>
      </c>
      <c r="BP850" s="24" cm="1">
        <f t="array" aca="1" ref="BP850" ca="1">INDIRECT(BP836)*BP849</f>
        <v>0</v>
      </c>
      <c r="BQ850" s="24" cm="1">
        <f t="array" aca="1" ref="BQ850" ca="1">INDIRECT(BQ836)*BQ849</f>
        <v>0</v>
      </c>
      <c r="BR850" s="24" cm="1">
        <f t="array" aca="1" ref="BR850" ca="1">INDIRECT(BR836)*BR849</f>
        <v>0</v>
      </c>
      <c r="BS850" s="24" cm="1">
        <f t="array" aca="1" ref="BS850" ca="1">INDIRECT(BS836)*BS849</f>
        <v>0</v>
      </c>
      <c r="BT850" s="24" cm="1">
        <f t="array" aca="1" ref="BT850" ca="1">INDIRECT(BT836)*BT849</f>
        <v>0</v>
      </c>
      <c r="BU850" s="24" cm="1">
        <f t="array" aca="1" ref="BU850" ca="1">INDIRECT(BU836)*BU849</f>
        <v>0</v>
      </c>
      <c r="BV850" s="24" cm="1">
        <f t="array" aca="1" ref="BV850" ca="1">INDIRECT(BV836)*BV849</f>
        <v>0</v>
      </c>
      <c r="BW850" s="24" cm="1">
        <f t="array" aca="1" ref="BW850" ca="1">INDIRECT(BW836)*BW849</f>
        <v>0</v>
      </c>
      <c r="BX850" s="24" cm="1">
        <f t="array" aca="1" ref="BX850" ca="1">INDIRECT(BX836)*BX849</f>
        <v>0</v>
      </c>
      <c r="BY850" s="24" cm="1">
        <f t="array" aca="1" ref="BY850" ca="1">INDIRECT(BY836)*BY849</f>
        <v>0</v>
      </c>
      <c r="BZ850" s="24" cm="1">
        <f t="array" aca="1" ref="BZ850" ca="1">INDIRECT(BZ836)*BZ849</f>
        <v>0</v>
      </c>
      <c r="CA850" s="24" cm="1">
        <f t="array" aca="1" ref="CA850" ca="1">INDIRECT(CA836)*CA849</f>
        <v>0</v>
      </c>
      <c r="CB850" s="24" cm="1">
        <f t="array" aca="1" ref="CB850" ca="1">INDIRECT(CB836)*CB849</f>
        <v>0</v>
      </c>
      <c r="CC850" s="24" cm="1">
        <f t="array" aca="1" ref="CC850" ca="1">INDIRECT(CC836)*CC849</f>
        <v>0</v>
      </c>
      <c r="CD850" s="24" cm="1">
        <f t="array" aca="1" ref="CD850" ca="1">INDIRECT(CD836)*CD849</f>
        <v>0</v>
      </c>
      <c r="CE850" s="24" cm="1">
        <f t="array" aca="1" ref="CE850" ca="1">INDIRECT(CE836)*CE849</f>
        <v>0</v>
      </c>
      <c r="CF850" s="24" cm="1">
        <f t="array" aca="1" ref="CF850" ca="1">INDIRECT(CF836)*CF849</f>
        <v>0</v>
      </c>
      <c r="CG850" s="24" cm="1">
        <f t="array" aca="1" ref="CG850" ca="1">INDIRECT(CG836)*CG849</f>
        <v>0</v>
      </c>
      <c r="CH850" s="24" cm="1">
        <f t="array" aca="1" ref="CH850" ca="1">INDIRECT(CH836)*CH849</f>
        <v>0</v>
      </c>
      <c r="CI850" s="24" cm="1">
        <f t="array" aca="1" ref="CI850" ca="1">INDIRECT(CI836)*CI849</f>
        <v>0</v>
      </c>
      <c r="CJ850" s="24" cm="1">
        <f t="array" aca="1" ref="CJ850" ca="1">INDIRECT(CJ836)*CJ849</f>
        <v>0</v>
      </c>
      <c r="CK850" s="24" cm="1">
        <f t="array" aca="1" ref="CK850" ca="1">INDIRECT(CK836)*CK849</f>
        <v>0</v>
      </c>
    </row>
    <row r="851" spans="2:89" x14ac:dyDescent="0.35">
      <c r="B851" s="154" t="str">
        <f>PROPER(B863)&amp;"s sold"</f>
        <v>Units sold</v>
      </c>
      <c r="D851" t="s">
        <v>754</v>
      </c>
      <c r="E851" s="8" t="str">
        <f t="shared" si="861"/>
        <v>851 ASSETSALE-PV</v>
      </c>
      <c r="H851" s="27"/>
      <c r="I851" s="78"/>
      <c r="J851" s="78"/>
      <c r="K851" s="24">
        <f t="shared" ca="1" si="865"/>
        <v>0</v>
      </c>
      <c r="L851" s="24">
        <f t="shared" ca="1" si="865"/>
        <v>-14000000</v>
      </c>
      <c r="M851" s="24">
        <f t="shared" ca="1" si="865"/>
        <v>0</v>
      </c>
      <c r="N851" s="24">
        <f t="shared" ca="1" si="865"/>
        <v>0</v>
      </c>
      <c r="O851" s="24">
        <f t="shared" ca="1" si="865"/>
        <v>0</v>
      </c>
      <c r="P851" s="24">
        <f t="shared" ca="1" si="865"/>
        <v>0</v>
      </c>
      <c r="R851" s="33"/>
      <c r="S851" s="244">
        <f t="shared" ref="S851" ca="1" si="866">OFFSET(S849,0,-$H850)*S845</f>
        <v>0</v>
      </c>
      <c r="T851" s="244">
        <f t="shared" ref="T851:AX851" ca="1" si="867">OFFSET(T849,0,-$H850)*T845</f>
        <v>0</v>
      </c>
      <c r="U851" s="244">
        <f t="shared" ca="1" si="867"/>
        <v>0</v>
      </c>
      <c r="V851" s="244">
        <f t="shared" ca="1" si="867"/>
        <v>0</v>
      </c>
      <c r="W851" s="244">
        <f t="shared" ca="1" si="867"/>
        <v>0</v>
      </c>
      <c r="X851" s="244">
        <f t="shared" ca="1" si="867"/>
        <v>0</v>
      </c>
      <c r="Y851" s="244">
        <f t="shared" ca="1" si="867"/>
        <v>0</v>
      </c>
      <c r="Z851" s="244">
        <f t="shared" ca="1" si="867"/>
        <v>0</v>
      </c>
      <c r="AA851" s="244">
        <f t="shared" ca="1" si="867"/>
        <v>0</v>
      </c>
      <c r="AB851" s="244">
        <f t="shared" ca="1" si="867"/>
        <v>0</v>
      </c>
      <c r="AC851" s="244">
        <f t="shared" ca="1" si="867"/>
        <v>0</v>
      </c>
      <c r="AD851" s="244">
        <f t="shared" ca="1" si="867"/>
        <v>0</v>
      </c>
      <c r="AE851" s="244">
        <f t="shared" ca="1" si="867"/>
        <v>-2000000</v>
      </c>
      <c r="AF851" s="244">
        <f t="shared" ca="1" si="867"/>
        <v>-2000000</v>
      </c>
      <c r="AG851" s="244">
        <f t="shared" ca="1" si="867"/>
        <v>-2000000</v>
      </c>
      <c r="AH851" s="244">
        <f t="shared" ca="1" si="867"/>
        <v>-2000000</v>
      </c>
      <c r="AI851" s="244">
        <f t="shared" ca="1" si="867"/>
        <v>-2000000</v>
      </c>
      <c r="AJ851" s="244">
        <f t="shared" ca="1" si="867"/>
        <v>-2000000</v>
      </c>
      <c r="AK851" s="244">
        <f t="shared" ca="1" si="867"/>
        <v>-2000000</v>
      </c>
      <c r="AL851" s="244">
        <f t="shared" ca="1" si="867"/>
        <v>0</v>
      </c>
      <c r="AM851" s="244">
        <f t="shared" ca="1" si="867"/>
        <v>0</v>
      </c>
      <c r="AN851" s="244">
        <f t="shared" ca="1" si="867"/>
        <v>0</v>
      </c>
      <c r="AO851" s="244">
        <f t="shared" ca="1" si="867"/>
        <v>0</v>
      </c>
      <c r="AP851" s="244">
        <f t="shared" ca="1" si="867"/>
        <v>0</v>
      </c>
      <c r="AQ851" s="244">
        <f t="shared" ca="1" si="867"/>
        <v>0</v>
      </c>
      <c r="AR851" s="244">
        <f t="shared" ca="1" si="867"/>
        <v>0</v>
      </c>
      <c r="AS851" s="244">
        <f t="shared" ca="1" si="867"/>
        <v>0</v>
      </c>
      <c r="AT851" s="244">
        <f t="shared" ca="1" si="867"/>
        <v>0</v>
      </c>
      <c r="AU851" s="244">
        <f t="shared" ca="1" si="867"/>
        <v>0</v>
      </c>
      <c r="AV851" s="244">
        <f t="shared" ca="1" si="867"/>
        <v>0</v>
      </c>
      <c r="AW851" s="244">
        <f t="shared" ca="1" si="867"/>
        <v>0</v>
      </c>
      <c r="AX851" s="244">
        <f t="shared" ca="1" si="867"/>
        <v>0</v>
      </c>
      <c r="AY851" s="244">
        <f t="shared" ref="AY851:CD851" ca="1" si="868">OFFSET(AY849,0,-$H850)*AY845</f>
        <v>0</v>
      </c>
      <c r="AZ851" s="244">
        <f t="shared" ca="1" si="868"/>
        <v>0</v>
      </c>
      <c r="BA851" s="244">
        <f t="shared" ca="1" si="868"/>
        <v>0</v>
      </c>
      <c r="BB851" s="244">
        <f t="shared" ca="1" si="868"/>
        <v>0</v>
      </c>
      <c r="BC851" s="244">
        <f t="shared" ca="1" si="868"/>
        <v>0</v>
      </c>
      <c r="BD851" s="244">
        <f t="shared" ca="1" si="868"/>
        <v>0</v>
      </c>
      <c r="BE851" s="244">
        <f t="shared" ca="1" si="868"/>
        <v>0</v>
      </c>
      <c r="BF851" s="244">
        <f t="shared" ca="1" si="868"/>
        <v>0</v>
      </c>
      <c r="BG851" s="244">
        <f t="shared" ca="1" si="868"/>
        <v>0</v>
      </c>
      <c r="BH851" s="244">
        <f t="shared" ca="1" si="868"/>
        <v>0</v>
      </c>
      <c r="BI851" s="244">
        <f t="shared" ca="1" si="868"/>
        <v>0</v>
      </c>
      <c r="BJ851" s="244">
        <f t="shared" ca="1" si="868"/>
        <v>0</v>
      </c>
      <c r="BK851" s="244">
        <f t="shared" ca="1" si="868"/>
        <v>0</v>
      </c>
      <c r="BL851" s="244">
        <f t="shared" ca="1" si="868"/>
        <v>0</v>
      </c>
      <c r="BM851" s="244">
        <f t="shared" ca="1" si="868"/>
        <v>0</v>
      </c>
      <c r="BN851" s="244">
        <f t="shared" ca="1" si="868"/>
        <v>0</v>
      </c>
      <c r="BO851" s="244">
        <f t="shared" ca="1" si="868"/>
        <v>0</v>
      </c>
      <c r="BP851" s="244">
        <f t="shared" ca="1" si="868"/>
        <v>0</v>
      </c>
      <c r="BQ851" s="244">
        <f t="shared" ca="1" si="868"/>
        <v>0</v>
      </c>
      <c r="BR851" s="244">
        <f t="shared" ca="1" si="868"/>
        <v>0</v>
      </c>
      <c r="BS851" s="244">
        <f t="shared" ca="1" si="868"/>
        <v>0</v>
      </c>
      <c r="BT851" s="244">
        <f t="shared" ca="1" si="868"/>
        <v>0</v>
      </c>
      <c r="BU851" s="244">
        <f t="shared" ca="1" si="868"/>
        <v>0</v>
      </c>
      <c r="BV851" s="244">
        <f t="shared" ca="1" si="868"/>
        <v>0</v>
      </c>
      <c r="BW851" s="244">
        <f t="shared" ca="1" si="868"/>
        <v>0</v>
      </c>
      <c r="BX851" s="244">
        <f t="shared" ca="1" si="868"/>
        <v>0</v>
      </c>
      <c r="BY851" s="244">
        <f t="shared" ca="1" si="868"/>
        <v>0</v>
      </c>
      <c r="BZ851" s="244">
        <f t="shared" ca="1" si="868"/>
        <v>0</v>
      </c>
      <c r="CA851" s="244">
        <f t="shared" ca="1" si="868"/>
        <v>0</v>
      </c>
      <c r="CB851" s="244">
        <f t="shared" ca="1" si="868"/>
        <v>0</v>
      </c>
      <c r="CC851" s="244">
        <f t="shared" ca="1" si="868"/>
        <v>0</v>
      </c>
      <c r="CD851" s="244">
        <f t="shared" ca="1" si="868"/>
        <v>0</v>
      </c>
      <c r="CE851" s="244">
        <f t="shared" ref="CE851:CK851" ca="1" si="869">OFFSET(CE849,0,-$H850)*CE845</f>
        <v>0</v>
      </c>
      <c r="CF851" s="244">
        <f t="shared" ca="1" si="869"/>
        <v>0</v>
      </c>
      <c r="CG851" s="244">
        <f t="shared" ca="1" si="869"/>
        <v>0</v>
      </c>
      <c r="CH851" s="244">
        <f t="shared" ca="1" si="869"/>
        <v>0</v>
      </c>
      <c r="CI851" s="244">
        <f t="shared" ca="1" si="869"/>
        <v>0</v>
      </c>
      <c r="CJ851" s="244">
        <f t="shared" ca="1" si="869"/>
        <v>0</v>
      </c>
      <c r="CK851" s="244">
        <f t="shared" ca="1" si="869"/>
        <v>0</v>
      </c>
    </row>
    <row r="852" spans="2:89" x14ac:dyDescent="0.35">
      <c r="B852" s="123" t="str">
        <f>"Net fixed assets - "&amp;SUBSTITUTE(B862,":","")</f>
        <v>Net fixed assets - (Primary label)</v>
      </c>
      <c r="C852" t="s">
        <v>240</v>
      </c>
      <c r="D852" t="s">
        <v>754</v>
      </c>
      <c r="E852" s="8" t="str">
        <f t="shared" si="861"/>
        <v>852 ASSETSALE-PV</v>
      </c>
      <c r="H852" s="27"/>
      <c r="I852" s="78"/>
      <c r="J852" s="78"/>
      <c r="K852" s="115">
        <f t="shared" ref="K852:P852" ca="1" si="870">SUMIF($4:$4,K$2,852:852)</f>
        <v>14000000</v>
      </c>
      <c r="L852" s="115">
        <f t="shared" ca="1" si="870"/>
        <v>0</v>
      </c>
      <c r="M852" s="115">
        <f t="shared" ca="1" si="870"/>
        <v>0</v>
      </c>
      <c r="N852" s="115">
        <f t="shared" ca="1" si="870"/>
        <v>0</v>
      </c>
      <c r="O852" s="115">
        <f t="shared" ca="1" si="870"/>
        <v>0</v>
      </c>
      <c r="P852" s="115">
        <f t="shared" si="870"/>
        <v>0</v>
      </c>
      <c r="R852" s="33"/>
      <c r="S852" s="115">
        <f t="shared" ref="S852" ca="1" si="871">SUM(S850:S851,S848)</f>
        <v>2000000</v>
      </c>
      <c r="T852" s="115">
        <f t="shared" ref="T852:AX852" ca="1" si="872">SUM(T850:T851,T848)</f>
        <v>4000000</v>
      </c>
      <c r="U852" s="115">
        <f t="shared" ca="1" si="872"/>
        <v>6000000</v>
      </c>
      <c r="V852" s="115">
        <f t="shared" ca="1" si="872"/>
        <v>8000000</v>
      </c>
      <c r="W852" s="115">
        <f t="shared" ca="1" si="872"/>
        <v>10000000</v>
      </c>
      <c r="X852" s="115">
        <f t="shared" ca="1" si="872"/>
        <v>12000000</v>
      </c>
      <c r="Y852" s="115">
        <f t="shared" ca="1" si="872"/>
        <v>14000000</v>
      </c>
      <c r="Z852" s="115">
        <f t="shared" ca="1" si="872"/>
        <v>14000000</v>
      </c>
      <c r="AA852" s="115">
        <f t="shared" ca="1" si="872"/>
        <v>14000000</v>
      </c>
      <c r="AB852" s="115">
        <f t="shared" ca="1" si="872"/>
        <v>14000000</v>
      </c>
      <c r="AC852" s="115">
        <f t="shared" ca="1" si="872"/>
        <v>14000000</v>
      </c>
      <c r="AD852" s="115">
        <f t="shared" ca="1" si="872"/>
        <v>14000000</v>
      </c>
      <c r="AE852" s="115">
        <f t="shared" ca="1" si="872"/>
        <v>12000000</v>
      </c>
      <c r="AF852" s="115">
        <f t="shared" ca="1" si="872"/>
        <v>10000000</v>
      </c>
      <c r="AG852" s="115">
        <f t="shared" ca="1" si="872"/>
        <v>8000000</v>
      </c>
      <c r="AH852" s="115">
        <f t="shared" ca="1" si="872"/>
        <v>6000000</v>
      </c>
      <c r="AI852" s="115">
        <f t="shared" ca="1" si="872"/>
        <v>4000000</v>
      </c>
      <c r="AJ852" s="115">
        <f t="shared" ca="1" si="872"/>
        <v>2000000</v>
      </c>
      <c r="AK852" s="115">
        <f t="shared" ca="1" si="872"/>
        <v>0</v>
      </c>
      <c r="AL852" s="115">
        <f t="shared" ca="1" si="872"/>
        <v>0</v>
      </c>
      <c r="AM852" s="115">
        <f t="shared" ca="1" si="872"/>
        <v>0</v>
      </c>
      <c r="AN852" s="115">
        <f t="shared" ca="1" si="872"/>
        <v>0</v>
      </c>
      <c r="AO852" s="115">
        <f t="shared" ca="1" si="872"/>
        <v>0</v>
      </c>
      <c r="AP852" s="115">
        <f t="shared" ca="1" si="872"/>
        <v>0</v>
      </c>
      <c r="AQ852" s="115">
        <f t="shared" ca="1" si="872"/>
        <v>0</v>
      </c>
      <c r="AR852" s="115">
        <f t="shared" ca="1" si="872"/>
        <v>0</v>
      </c>
      <c r="AS852" s="115">
        <f t="shared" ca="1" si="872"/>
        <v>0</v>
      </c>
      <c r="AT852" s="115">
        <f t="shared" ca="1" si="872"/>
        <v>0</v>
      </c>
      <c r="AU852" s="115">
        <f t="shared" ca="1" si="872"/>
        <v>0</v>
      </c>
      <c r="AV852" s="115">
        <f t="shared" ca="1" si="872"/>
        <v>0</v>
      </c>
      <c r="AW852" s="115">
        <f t="shared" ca="1" si="872"/>
        <v>0</v>
      </c>
      <c r="AX852" s="115">
        <f t="shared" ca="1" si="872"/>
        <v>0</v>
      </c>
      <c r="AY852" s="115">
        <f t="shared" ref="AY852:CD852" ca="1" si="873">SUM(AY850:AY851,AY848)</f>
        <v>0</v>
      </c>
      <c r="AZ852" s="115">
        <f t="shared" ca="1" si="873"/>
        <v>0</v>
      </c>
      <c r="BA852" s="115">
        <f t="shared" ca="1" si="873"/>
        <v>0</v>
      </c>
      <c r="BB852" s="115">
        <f t="shared" ca="1" si="873"/>
        <v>0</v>
      </c>
      <c r="BC852" s="115">
        <f t="shared" ca="1" si="873"/>
        <v>0</v>
      </c>
      <c r="BD852" s="115">
        <f t="shared" ca="1" si="873"/>
        <v>0</v>
      </c>
      <c r="BE852" s="115">
        <f t="shared" ca="1" si="873"/>
        <v>0</v>
      </c>
      <c r="BF852" s="115">
        <f t="shared" ca="1" si="873"/>
        <v>0</v>
      </c>
      <c r="BG852" s="115">
        <f t="shared" ca="1" si="873"/>
        <v>0</v>
      </c>
      <c r="BH852" s="115">
        <f t="shared" ca="1" si="873"/>
        <v>0</v>
      </c>
      <c r="BI852" s="115">
        <f t="shared" ca="1" si="873"/>
        <v>0</v>
      </c>
      <c r="BJ852" s="115">
        <f t="shared" ca="1" si="873"/>
        <v>0</v>
      </c>
      <c r="BK852" s="115">
        <f t="shared" ca="1" si="873"/>
        <v>0</v>
      </c>
      <c r="BL852" s="115">
        <f t="shared" ca="1" si="873"/>
        <v>0</v>
      </c>
      <c r="BM852" s="115">
        <f t="shared" ca="1" si="873"/>
        <v>0</v>
      </c>
      <c r="BN852" s="115">
        <f t="shared" ca="1" si="873"/>
        <v>0</v>
      </c>
      <c r="BO852" s="115">
        <f t="shared" ca="1" si="873"/>
        <v>0</v>
      </c>
      <c r="BP852" s="115">
        <f t="shared" ca="1" si="873"/>
        <v>0</v>
      </c>
      <c r="BQ852" s="115">
        <f t="shared" ca="1" si="873"/>
        <v>0</v>
      </c>
      <c r="BR852" s="115">
        <f t="shared" ca="1" si="873"/>
        <v>0</v>
      </c>
      <c r="BS852" s="115">
        <f t="shared" ca="1" si="873"/>
        <v>0</v>
      </c>
      <c r="BT852" s="115">
        <f t="shared" ca="1" si="873"/>
        <v>0</v>
      </c>
      <c r="BU852" s="115">
        <f t="shared" ca="1" si="873"/>
        <v>0</v>
      </c>
      <c r="BV852" s="115">
        <f t="shared" ca="1" si="873"/>
        <v>0</v>
      </c>
      <c r="BW852" s="115">
        <f t="shared" ca="1" si="873"/>
        <v>0</v>
      </c>
      <c r="BX852" s="115">
        <f t="shared" ca="1" si="873"/>
        <v>0</v>
      </c>
      <c r="BY852" s="115">
        <f t="shared" ca="1" si="873"/>
        <v>0</v>
      </c>
      <c r="BZ852" s="115">
        <f t="shared" ca="1" si="873"/>
        <v>0</v>
      </c>
      <c r="CA852" s="115">
        <f t="shared" ca="1" si="873"/>
        <v>0</v>
      </c>
      <c r="CB852" s="115">
        <f t="shared" ca="1" si="873"/>
        <v>0</v>
      </c>
      <c r="CC852" s="115">
        <f t="shared" ca="1" si="873"/>
        <v>0</v>
      </c>
      <c r="CD852" s="115">
        <f t="shared" ca="1" si="873"/>
        <v>0</v>
      </c>
      <c r="CE852" s="115">
        <f t="shared" ref="CE852:CK852" ca="1" si="874">SUM(CE850:CE851,CE848)</f>
        <v>0</v>
      </c>
      <c r="CF852" s="115">
        <f t="shared" ca="1" si="874"/>
        <v>0</v>
      </c>
      <c r="CG852" s="115">
        <f t="shared" ca="1" si="874"/>
        <v>0</v>
      </c>
      <c r="CH852" s="115">
        <f t="shared" ca="1" si="874"/>
        <v>0</v>
      </c>
      <c r="CI852" s="115">
        <f t="shared" ca="1" si="874"/>
        <v>0</v>
      </c>
      <c r="CJ852" s="115">
        <f t="shared" ca="1" si="874"/>
        <v>0</v>
      </c>
      <c r="CK852" s="115">
        <f t="shared" ca="1" si="874"/>
        <v>0</v>
      </c>
    </row>
    <row r="853" spans="2:89" x14ac:dyDescent="0.35">
      <c r="B853" s="123"/>
      <c r="D853" t="s">
        <v>754</v>
      </c>
      <c r="E853" s="8" t="str">
        <f t="shared" si="861"/>
        <v>853 ASSETSALE-PV</v>
      </c>
      <c r="H853" s="27"/>
      <c r="I853" s="78"/>
      <c r="J853" s="78"/>
      <c r="K853" s="33"/>
      <c r="L853" s="33"/>
      <c r="M853" s="33"/>
      <c r="N853" s="33"/>
      <c r="O853" s="33"/>
      <c r="P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3"/>
      <c r="AV853" s="33"/>
      <c r="AW853" s="33"/>
      <c r="AX853" s="33"/>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c r="BV853" s="33"/>
      <c r="BW853" s="33"/>
      <c r="BX853" s="33"/>
      <c r="BY853" s="33"/>
      <c r="BZ853" s="33"/>
      <c r="CA853" s="33"/>
      <c r="CB853" s="33"/>
      <c r="CC853" s="33"/>
      <c r="CD853" s="33"/>
      <c r="CE853" s="33"/>
      <c r="CF853" s="33"/>
      <c r="CG853" s="33"/>
      <c r="CH853" s="33"/>
      <c r="CI853" s="33"/>
      <c r="CJ853" s="33"/>
      <c r="CK853" s="33"/>
    </row>
    <row r="854" spans="2:89" x14ac:dyDescent="0.35">
      <c r="B854" s="141" t="str">
        <f>"Sales price per "&amp;B863</f>
        <v>Sales price per Unit</v>
      </c>
      <c r="D854" t="s">
        <v>754</v>
      </c>
      <c r="E854" s="8" t="str">
        <f t="shared" si="861"/>
        <v>854 ASSETSALE-PV</v>
      </c>
      <c r="G854" t="str">
        <f>E854</f>
        <v>854 ASSETSALE-PV</v>
      </c>
      <c r="H854" s="12"/>
      <c r="I854" s="60"/>
      <c r="J854" s="60"/>
      <c r="K854" s="135">
        <v>200000</v>
      </c>
      <c r="L854" s="135">
        <v>200000</v>
      </c>
      <c r="M854" s="135">
        <v>200000</v>
      </c>
      <c r="N854" s="135">
        <v>200000</v>
      </c>
      <c r="O854" s="135">
        <v>200000</v>
      </c>
      <c r="P854" s="135">
        <v>200000</v>
      </c>
      <c r="R854" s="19"/>
      <c r="S854" s="136" cm="1">
        <f t="array" ref="S854">INDEX($K:$P,ROW(),MATCH(S$3,$K$2:$P$2,0))</f>
        <v>200000</v>
      </c>
      <c r="T854" s="136" cm="1">
        <f t="array" ref="T854">INDEX($K:$P,ROW(),MATCH(T$3,$K$2:$P$2,0))</f>
        <v>200000</v>
      </c>
      <c r="U854" s="136" cm="1">
        <f t="array" ref="U854">INDEX($K:$P,ROW(),MATCH(U$3,$K$2:$P$2,0))</f>
        <v>200000</v>
      </c>
      <c r="V854" s="136" cm="1">
        <f t="array" ref="V854">INDEX($K:$P,ROW(),MATCH(V$3,$K$2:$P$2,0))</f>
        <v>200000</v>
      </c>
      <c r="W854" s="136" cm="1">
        <f t="array" ref="W854">INDEX($K:$P,ROW(),MATCH(W$3,$K$2:$P$2,0))</f>
        <v>200000</v>
      </c>
      <c r="X854" s="136" cm="1">
        <f t="array" ref="X854">INDEX($K:$P,ROW(),MATCH(X$3,$K$2:$P$2,0))</f>
        <v>200000</v>
      </c>
      <c r="Y854" s="136" cm="1">
        <f t="array" ref="Y854">INDEX($K:$P,ROW(),MATCH(Y$3,$K$2:$P$2,0))</f>
        <v>200000</v>
      </c>
      <c r="Z854" s="136" cm="1">
        <f t="array" ref="Z854">INDEX($K:$P,ROW(),MATCH(Z$3,$K$2:$P$2,0))</f>
        <v>200000</v>
      </c>
      <c r="AA854" s="136" cm="1">
        <f t="array" ref="AA854">INDEX($K:$P,ROW(),MATCH(AA$3,$K$2:$P$2,0))</f>
        <v>200000</v>
      </c>
      <c r="AB854" s="136" cm="1">
        <f t="array" ref="AB854">INDEX($K:$P,ROW(),MATCH(AB$3,$K$2:$P$2,0))</f>
        <v>200000</v>
      </c>
      <c r="AC854" s="136" cm="1">
        <f t="array" ref="AC854">INDEX($K:$P,ROW(),MATCH(AC$3,$K$2:$P$2,0))</f>
        <v>200000</v>
      </c>
      <c r="AD854" s="136" cm="1">
        <f t="array" ref="AD854">INDEX($K:$P,ROW(),MATCH(AD$3,$K$2:$P$2,0))</f>
        <v>200000</v>
      </c>
      <c r="AE854" s="136" cm="1">
        <f t="array" ref="AE854">INDEX($K:$P,ROW(),MATCH(AE$3,$K$2:$P$2,0))</f>
        <v>200000</v>
      </c>
      <c r="AF854" s="136" cm="1">
        <f t="array" ref="AF854">INDEX($K:$P,ROW(),MATCH(AF$3,$K$2:$P$2,0))</f>
        <v>200000</v>
      </c>
      <c r="AG854" s="136" cm="1">
        <f t="array" ref="AG854">INDEX($K:$P,ROW(),MATCH(AG$3,$K$2:$P$2,0))</f>
        <v>200000</v>
      </c>
      <c r="AH854" s="136" cm="1">
        <f t="array" ref="AH854">INDEX($K:$P,ROW(),MATCH(AH$3,$K$2:$P$2,0))</f>
        <v>200000</v>
      </c>
      <c r="AI854" s="136" cm="1">
        <f t="array" ref="AI854">INDEX($K:$P,ROW(),MATCH(AI$3,$K$2:$P$2,0))</f>
        <v>200000</v>
      </c>
      <c r="AJ854" s="136" cm="1">
        <f t="array" ref="AJ854">INDEX($K:$P,ROW(),MATCH(AJ$3,$K$2:$P$2,0))</f>
        <v>200000</v>
      </c>
      <c r="AK854" s="136" cm="1">
        <f t="array" ref="AK854">INDEX($K:$P,ROW(),MATCH(AK$3,$K$2:$P$2,0))</f>
        <v>200000</v>
      </c>
      <c r="AL854" s="136" cm="1">
        <f t="array" ref="AL854">INDEX($K:$P,ROW(),MATCH(AL$3,$K$2:$P$2,0))</f>
        <v>200000</v>
      </c>
      <c r="AM854" s="136" cm="1">
        <f t="array" ref="AM854">INDEX($K:$P,ROW(),MATCH(AM$3,$K$2:$P$2,0))</f>
        <v>200000</v>
      </c>
      <c r="AN854" s="136" cm="1">
        <f t="array" ref="AN854">INDEX($K:$P,ROW(),MATCH(AN$3,$K$2:$P$2,0))</f>
        <v>200000</v>
      </c>
      <c r="AO854" s="136" cm="1">
        <f t="array" ref="AO854">INDEX($K:$P,ROW(),MATCH(AO$3,$K$2:$P$2,0))</f>
        <v>200000</v>
      </c>
      <c r="AP854" s="136" cm="1">
        <f t="array" ref="AP854">INDEX($K:$P,ROW(),MATCH(AP$3,$K$2:$P$2,0))</f>
        <v>200000</v>
      </c>
      <c r="AQ854" s="136" cm="1">
        <f t="array" ref="AQ854">INDEX($K:$P,ROW(),MATCH(AQ$3,$K$2:$P$2,0))</f>
        <v>200000</v>
      </c>
      <c r="AR854" s="136" cm="1">
        <f t="array" ref="AR854">INDEX($K:$P,ROW(),MATCH(AR$3,$K$2:$P$2,0))</f>
        <v>200000</v>
      </c>
      <c r="AS854" s="136" cm="1">
        <f t="array" ref="AS854">INDEX($K:$P,ROW(),MATCH(AS$3,$K$2:$P$2,0))</f>
        <v>200000</v>
      </c>
      <c r="AT854" s="136" cm="1">
        <f t="array" ref="AT854">INDEX($K:$P,ROW(),MATCH(AT$3,$K$2:$P$2,0))</f>
        <v>200000</v>
      </c>
      <c r="AU854" s="136" cm="1">
        <f t="array" ref="AU854">INDEX($K:$P,ROW(),MATCH(AU$3,$K$2:$P$2,0))</f>
        <v>200000</v>
      </c>
      <c r="AV854" s="136" cm="1">
        <f t="array" ref="AV854">INDEX($K:$P,ROW(),MATCH(AV$3,$K$2:$P$2,0))</f>
        <v>200000</v>
      </c>
      <c r="AW854" s="136" cm="1">
        <f t="array" ref="AW854">INDEX($K:$P,ROW(),MATCH(AW$3,$K$2:$P$2,0))</f>
        <v>200000</v>
      </c>
      <c r="AX854" s="136" cm="1">
        <f t="array" ref="AX854">INDEX($K:$P,ROW(),MATCH(AX$3,$K$2:$P$2,0))</f>
        <v>200000</v>
      </c>
      <c r="AY854" s="136" cm="1">
        <f t="array" ref="AY854">INDEX($K:$P,ROW(),MATCH(AY$3,$K$2:$P$2,0))</f>
        <v>200000</v>
      </c>
      <c r="AZ854" s="136" cm="1">
        <f t="array" ref="AZ854">INDEX($K:$P,ROW(),MATCH(AZ$3,$K$2:$P$2,0))</f>
        <v>200000</v>
      </c>
      <c r="BA854" s="136" cm="1">
        <f t="array" ref="BA854">INDEX($K:$P,ROW(),MATCH(BA$3,$K$2:$P$2,0))</f>
        <v>200000</v>
      </c>
      <c r="BB854" s="136" cm="1">
        <f t="array" ref="BB854">INDEX($K:$P,ROW(),MATCH(BB$3,$K$2:$P$2,0))</f>
        <v>200000</v>
      </c>
      <c r="BC854" s="136" cm="1">
        <f t="array" ref="BC854">INDEX($K:$P,ROW(),MATCH(BC$3,$K$2:$P$2,0))</f>
        <v>200000</v>
      </c>
      <c r="BD854" s="136" cm="1">
        <f t="array" ref="BD854">INDEX($K:$P,ROW(),MATCH(BD$3,$K$2:$P$2,0))</f>
        <v>200000</v>
      </c>
      <c r="BE854" s="136" cm="1">
        <f t="array" ref="BE854">INDEX($K:$P,ROW(),MATCH(BE$3,$K$2:$P$2,0))</f>
        <v>200000</v>
      </c>
      <c r="BF854" s="136" cm="1">
        <f t="array" ref="BF854">INDEX($K:$P,ROW(),MATCH(BF$3,$K$2:$P$2,0))</f>
        <v>200000</v>
      </c>
      <c r="BG854" s="136" cm="1">
        <f t="array" ref="BG854">INDEX($K:$P,ROW(),MATCH(BG$3,$K$2:$P$2,0))</f>
        <v>200000</v>
      </c>
      <c r="BH854" s="136" cm="1">
        <f t="array" ref="BH854">INDEX($K:$P,ROW(),MATCH(BH$3,$K$2:$P$2,0))</f>
        <v>200000</v>
      </c>
      <c r="BI854" s="136" cm="1">
        <f t="array" ref="BI854">INDEX($K:$P,ROW(),MATCH(BI$3,$K$2:$P$2,0))</f>
        <v>200000</v>
      </c>
      <c r="BJ854" s="136" cm="1">
        <f t="array" ref="BJ854">INDEX($K:$P,ROW(),MATCH(BJ$3,$K$2:$P$2,0))</f>
        <v>200000</v>
      </c>
      <c r="BK854" s="136" cm="1">
        <f t="array" ref="BK854">INDEX($K:$P,ROW(),MATCH(BK$3,$K$2:$P$2,0))</f>
        <v>200000</v>
      </c>
      <c r="BL854" s="136" cm="1">
        <f t="array" ref="BL854">INDEX($K:$P,ROW(),MATCH(BL$3,$K$2:$P$2,0))</f>
        <v>200000</v>
      </c>
      <c r="BM854" s="136" cm="1">
        <f t="array" ref="BM854">INDEX($K:$P,ROW(),MATCH(BM$3,$K$2:$P$2,0))</f>
        <v>200000</v>
      </c>
      <c r="BN854" s="136" cm="1">
        <f t="array" ref="BN854">INDEX($K:$P,ROW(),MATCH(BN$3,$K$2:$P$2,0))</f>
        <v>200000</v>
      </c>
      <c r="BO854" s="136" cm="1">
        <f t="array" ref="BO854">INDEX($K:$P,ROW(),MATCH(BO$3,$K$2:$P$2,0))</f>
        <v>200000</v>
      </c>
      <c r="BP854" s="136" cm="1">
        <f t="array" ref="BP854">INDEX($K:$P,ROW(),MATCH(BP$3,$K$2:$P$2,0))</f>
        <v>200000</v>
      </c>
      <c r="BQ854" s="136" cm="1">
        <f t="array" ref="BQ854">INDEX($K:$P,ROW(),MATCH(BQ$3,$K$2:$P$2,0))</f>
        <v>200000</v>
      </c>
      <c r="BR854" s="136" cm="1">
        <f t="array" ref="BR854">INDEX($K:$P,ROW(),MATCH(BR$3,$K$2:$P$2,0))</f>
        <v>200000</v>
      </c>
      <c r="BS854" s="136" cm="1">
        <f t="array" ref="BS854">INDEX($K:$P,ROW(),MATCH(BS$3,$K$2:$P$2,0))</f>
        <v>200000</v>
      </c>
      <c r="BT854" s="136" cm="1">
        <f t="array" ref="BT854">INDEX($K:$P,ROW(),MATCH(BT$3,$K$2:$P$2,0))</f>
        <v>200000</v>
      </c>
      <c r="BU854" s="136" cm="1">
        <f t="array" ref="BU854">INDEX($K:$P,ROW(),MATCH(BU$3,$K$2:$P$2,0))</f>
        <v>200000</v>
      </c>
      <c r="BV854" s="136" cm="1">
        <f t="array" ref="BV854">INDEX($K:$P,ROW(),MATCH(BV$3,$K$2:$P$2,0))</f>
        <v>200000</v>
      </c>
      <c r="BW854" s="136" cm="1">
        <f t="array" ref="BW854">INDEX($K:$P,ROW(),MATCH(BW$3,$K$2:$P$2,0))</f>
        <v>200000</v>
      </c>
      <c r="BX854" s="136" cm="1">
        <f t="array" ref="BX854">INDEX($K:$P,ROW(),MATCH(BX$3,$K$2:$P$2,0))</f>
        <v>200000</v>
      </c>
      <c r="BY854" s="136" cm="1">
        <f t="array" ref="BY854">INDEX($K:$P,ROW(),MATCH(BY$3,$K$2:$P$2,0))</f>
        <v>200000</v>
      </c>
      <c r="BZ854" s="136" cm="1">
        <f t="array" ref="BZ854">INDEX($K:$P,ROW(),MATCH(BZ$3,$K$2:$P$2,0))</f>
        <v>200000</v>
      </c>
      <c r="CA854" s="136" cm="1">
        <f t="array" ref="CA854">INDEX($K:$P,ROW(),MATCH(CA$3,$K$2:$P$2,0))</f>
        <v>200000</v>
      </c>
      <c r="CB854" s="136" cm="1">
        <f t="array" ref="CB854">INDEX($K:$P,ROW(),MATCH(CB$3,$K$2:$P$2,0))</f>
        <v>200000</v>
      </c>
      <c r="CC854" s="136" cm="1">
        <f t="array" ref="CC854">INDEX($K:$P,ROW(),MATCH(CC$3,$K$2:$P$2,0))</f>
        <v>200000</v>
      </c>
      <c r="CD854" s="136" cm="1">
        <f t="array" ref="CD854">INDEX($K:$P,ROW(),MATCH(CD$3,$K$2:$P$2,0))</f>
        <v>200000</v>
      </c>
      <c r="CE854" s="136" cm="1">
        <f t="array" ref="CE854">INDEX($K:$P,ROW(),MATCH(CE$3,$K$2:$P$2,0))</f>
        <v>200000</v>
      </c>
      <c r="CF854" s="136" cm="1">
        <f t="array" ref="CF854">INDEX($K:$P,ROW(),MATCH(CF$3,$K$2:$P$2,0))</f>
        <v>200000</v>
      </c>
      <c r="CG854" s="136" cm="1">
        <f t="array" ref="CG854">INDEX($K:$P,ROW(),MATCH(CG$3,$K$2:$P$2,0))</f>
        <v>200000</v>
      </c>
      <c r="CH854" s="136" cm="1">
        <f t="array" ref="CH854">INDEX($K:$P,ROW(),MATCH(CH$3,$K$2:$P$2,0))</f>
        <v>200000</v>
      </c>
      <c r="CI854" s="136" cm="1">
        <f t="array" ref="CI854">INDEX($K:$P,ROW(),MATCH(CI$3,$K$2:$P$2,0))</f>
        <v>200000</v>
      </c>
      <c r="CJ854" s="136" cm="1">
        <f t="array" ref="CJ854">INDEX($K:$P,ROW(),MATCH(CJ$3,$K$2:$P$2,0))</f>
        <v>200000</v>
      </c>
      <c r="CK854" s="136" cm="1">
        <f t="array" ref="CK854">INDEX($K:$P,ROW(),MATCH(CK$3,$K$2:$P$2,0))</f>
        <v>200000</v>
      </c>
    </row>
    <row r="855" spans="2:89" x14ac:dyDescent="0.35">
      <c r="B855" s="123" t="str">
        <f>"Proceeds on sale of "&amp;B863&amp;"s - "&amp;B862</f>
        <v>Proceeds on sale of Units - (Primary label)</v>
      </c>
      <c r="C855" t="s">
        <v>235</v>
      </c>
      <c r="D855" t="s">
        <v>754</v>
      </c>
      <c r="E855" s="8" t="str">
        <f>ROW()&amp;" "&amp;D855</f>
        <v>855 ASSETSALE-PV</v>
      </c>
      <c r="H855" s="27"/>
      <c r="I855" s="78"/>
      <c r="J855" s="78"/>
      <c r="K855" s="33">
        <f t="shared" ref="K855:P855" ca="1" si="875">SUMIF($3:$3,K$2,855:855)</f>
        <v>0</v>
      </c>
      <c r="L855" s="33">
        <f t="shared" ca="1" si="875"/>
        <v>28000000</v>
      </c>
      <c r="M855" s="33">
        <f t="shared" ca="1" si="875"/>
        <v>0</v>
      </c>
      <c r="N855" s="33">
        <f t="shared" ca="1" si="875"/>
        <v>0</v>
      </c>
      <c r="O855" s="33">
        <f t="shared" ca="1" si="875"/>
        <v>0</v>
      </c>
      <c r="P855" s="33">
        <f t="shared" ca="1" si="875"/>
        <v>0</v>
      </c>
      <c r="R855" s="33"/>
      <c r="S855" s="33">
        <f t="shared" ref="S855" ca="1" si="876">-S854*S845</f>
        <v>0</v>
      </c>
      <c r="T855" s="33">
        <f t="shared" ref="T855:AX855" ca="1" si="877">-T854*T845</f>
        <v>0</v>
      </c>
      <c r="U855" s="33">
        <f t="shared" ca="1" si="877"/>
        <v>0</v>
      </c>
      <c r="V855" s="33">
        <f t="shared" ca="1" si="877"/>
        <v>0</v>
      </c>
      <c r="W855" s="33">
        <f t="shared" ca="1" si="877"/>
        <v>0</v>
      </c>
      <c r="X855" s="33">
        <f t="shared" ca="1" si="877"/>
        <v>0</v>
      </c>
      <c r="Y855" s="33">
        <f t="shared" ca="1" si="877"/>
        <v>0</v>
      </c>
      <c r="Z855" s="33">
        <f t="shared" ca="1" si="877"/>
        <v>0</v>
      </c>
      <c r="AA855" s="33">
        <f t="shared" ca="1" si="877"/>
        <v>0</v>
      </c>
      <c r="AB855" s="33">
        <f t="shared" ca="1" si="877"/>
        <v>0</v>
      </c>
      <c r="AC855" s="33">
        <f t="shared" ca="1" si="877"/>
        <v>0</v>
      </c>
      <c r="AD855" s="33">
        <f t="shared" ca="1" si="877"/>
        <v>0</v>
      </c>
      <c r="AE855" s="33">
        <f t="shared" ca="1" si="877"/>
        <v>4000000</v>
      </c>
      <c r="AF855" s="33">
        <f t="shared" ca="1" si="877"/>
        <v>4000000</v>
      </c>
      <c r="AG855" s="33">
        <f t="shared" ca="1" si="877"/>
        <v>4000000</v>
      </c>
      <c r="AH855" s="33">
        <f t="shared" ca="1" si="877"/>
        <v>4000000</v>
      </c>
      <c r="AI855" s="33">
        <f t="shared" ca="1" si="877"/>
        <v>4000000</v>
      </c>
      <c r="AJ855" s="33">
        <f t="shared" ca="1" si="877"/>
        <v>4000000</v>
      </c>
      <c r="AK855" s="33">
        <f t="shared" ca="1" si="877"/>
        <v>4000000</v>
      </c>
      <c r="AL855" s="33">
        <f t="shared" ca="1" si="877"/>
        <v>0</v>
      </c>
      <c r="AM855" s="33">
        <f t="shared" ca="1" si="877"/>
        <v>0</v>
      </c>
      <c r="AN855" s="33">
        <f t="shared" ca="1" si="877"/>
        <v>0</v>
      </c>
      <c r="AO855" s="33">
        <f t="shared" ca="1" si="877"/>
        <v>0</v>
      </c>
      <c r="AP855" s="33">
        <f t="shared" ca="1" si="877"/>
        <v>0</v>
      </c>
      <c r="AQ855" s="33">
        <f t="shared" ca="1" si="877"/>
        <v>0</v>
      </c>
      <c r="AR855" s="33">
        <f t="shared" ca="1" si="877"/>
        <v>0</v>
      </c>
      <c r="AS855" s="33">
        <f t="shared" ca="1" si="877"/>
        <v>0</v>
      </c>
      <c r="AT855" s="33">
        <f t="shared" ca="1" si="877"/>
        <v>0</v>
      </c>
      <c r="AU855" s="33">
        <f t="shared" ca="1" si="877"/>
        <v>0</v>
      </c>
      <c r="AV855" s="33">
        <f t="shared" ca="1" si="877"/>
        <v>0</v>
      </c>
      <c r="AW855" s="33">
        <f t="shared" ca="1" si="877"/>
        <v>0</v>
      </c>
      <c r="AX855" s="33">
        <f t="shared" ca="1" si="877"/>
        <v>0</v>
      </c>
      <c r="AY855" s="33">
        <f t="shared" ref="AY855:CD855" ca="1" si="878">-AY854*AY845</f>
        <v>0</v>
      </c>
      <c r="AZ855" s="33">
        <f t="shared" ca="1" si="878"/>
        <v>0</v>
      </c>
      <c r="BA855" s="33">
        <f t="shared" ca="1" si="878"/>
        <v>0</v>
      </c>
      <c r="BB855" s="33">
        <f t="shared" ca="1" si="878"/>
        <v>0</v>
      </c>
      <c r="BC855" s="33">
        <f t="shared" ca="1" si="878"/>
        <v>0</v>
      </c>
      <c r="BD855" s="33">
        <f t="shared" ca="1" si="878"/>
        <v>0</v>
      </c>
      <c r="BE855" s="33">
        <f t="shared" ca="1" si="878"/>
        <v>0</v>
      </c>
      <c r="BF855" s="33">
        <f t="shared" ca="1" si="878"/>
        <v>0</v>
      </c>
      <c r="BG855" s="33">
        <f t="shared" ca="1" si="878"/>
        <v>0</v>
      </c>
      <c r="BH855" s="33">
        <f t="shared" ca="1" si="878"/>
        <v>0</v>
      </c>
      <c r="BI855" s="33">
        <f t="shared" ca="1" si="878"/>
        <v>0</v>
      </c>
      <c r="BJ855" s="33">
        <f t="shared" ca="1" si="878"/>
        <v>0</v>
      </c>
      <c r="BK855" s="33">
        <f t="shared" ca="1" si="878"/>
        <v>0</v>
      </c>
      <c r="BL855" s="33">
        <f t="shared" ca="1" si="878"/>
        <v>0</v>
      </c>
      <c r="BM855" s="33">
        <f t="shared" ca="1" si="878"/>
        <v>0</v>
      </c>
      <c r="BN855" s="33">
        <f t="shared" ca="1" si="878"/>
        <v>0</v>
      </c>
      <c r="BO855" s="33">
        <f t="shared" ca="1" si="878"/>
        <v>0</v>
      </c>
      <c r="BP855" s="33">
        <f t="shared" ca="1" si="878"/>
        <v>0</v>
      </c>
      <c r="BQ855" s="33">
        <f t="shared" ca="1" si="878"/>
        <v>0</v>
      </c>
      <c r="BR855" s="33">
        <f t="shared" ca="1" si="878"/>
        <v>0</v>
      </c>
      <c r="BS855" s="33">
        <f t="shared" ca="1" si="878"/>
        <v>0</v>
      </c>
      <c r="BT855" s="33">
        <f t="shared" ca="1" si="878"/>
        <v>0</v>
      </c>
      <c r="BU855" s="33">
        <f t="shared" ca="1" si="878"/>
        <v>0</v>
      </c>
      <c r="BV855" s="33">
        <f t="shared" ca="1" si="878"/>
        <v>0</v>
      </c>
      <c r="BW855" s="33">
        <f t="shared" ca="1" si="878"/>
        <v>0</v>
      </c>
      <c r="BX855" s="33">
        <f t="shared" ca="1" si="878"/>
        <v>0</v>
      </c>
      <c r="BY855" s="33">
        <f t="shared" ca="1" si="878"/>
        <v>0</v>
      </c>
      <c r="BZ855" s="33">
        <f t="shared" ca="1" si="878"/>
        <v>0</v>
      </c>
      <c r="CA855" s="33">
        <f t="shared" ca="1" si="878"/>
        <v>0</v>
      </c>
      <c r="CB855" s="33">
        <f t="shared" ca="1" si="878"/>
        <v>0</v>
      </c>
      <c r="CC855" s="33">
        <f t="shared" ca="1" si="878"/>
        <v>0</v>
      </c>
      <c r="CD855" s="33">
        <f t="shared" ca="1" si="878"/>
        <v>0</v>
      </c>
      <c r="CE855" s="33">
        <f t="shared" ref="CE855:CK855" ca="1" si="879">-CE854*CE845</f>
        <v>0</v>
      </c>
      <c r="CF855" s="33">
        <f t="shared" ca="1" si="879"/>
        <v>0</v>
      </c>
      <c r="CG855" s="33">
        <f t="shared" ca="1" si="879"/>
        <v>0</v>
      </c>
      <c r="CH855" s="33">
        <f t="shared" ca="1" si="879"/>
        <v>0</v>
      </c>
      <c r="CI855" s="33">
        <f t="shared" ca="1" si="879"/>
        <v>0</v>
      </c>
      <c r="CJ855" s="33">
        <f t="shared" ca="1" si="879"/>
        <v>0</v>
      </c>
      <c r="CK855" s="33">
        <f t="shared" ca="1" si="879"/>
        <v>0</v>
      </c>
    </row>
    <row r="856" spans="2:89" x14ac:dyDescent="0.35">
      <c r="B856" s="123"/>
      <c r="D856" t="s">
        <v>754</v>
      </c>
      <c r="E856" s="8"/>
      <c r="H856" s="27"/>
      <c r="I856" s="78"/>
      <c r="J856" s="78"/>
      <c r="K856" s="33"/>
      <c r="L856" s="33"/>
      <c r="M856" s="33"/>
      <c r="N856" s="33"/>
      <c r="O856" s="33"/>
      <c r="P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3"/>
      <c r="AV856" s="33"/>
      <c r="AW856" s="33"/>
      <c r="AX856" s="33"/>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c r="BV856" s="33"/>
      <c r="BW856" s="33"/>
      <c r="BX856" s="33"/>
      <c r="BY856" s="33"/>
      <c r="BZ856" s="33"/>
      <c r="CA856" s="33"/>
      <c r="CB856" s="33"/>
      <c r="CC856" s="33"/>
      <c r="CD856" s="33"/>
      <c r="CE856" s="33"/>
      <c r="CF856" s="33"/>
      <c r="CG856" s="33"/>
      <c r="CH856" s="33"/>
      <c r="CI856" s="33"/>
      <c r="CJ856" s="33"/>
      <c r="CK856" s="33"/>
    </row>
    <row r="857" spans="2:89" x14ac:dyDescent="0.35">
      <c r="B857" s="95" t="s">
        <v>576</v>
      </c>
      <c r="D857" t="s">
        <v>754</v>
      </c>
      <c r="E857" s="8"/>
      <c r="H857" s="27"/>
      <c r="I857" s="78"/>
      <c r="J857" s="78"/>
      <c r="K857" s="33"/>
      <c r="L857" s="33"/>
      <c r="M857" s="33"/>
      <c r="N857" s="33"/>
      <c r="O857" s="33"/>
      <c r="P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3"/>
      <c r="AV857" s="33"/>
      <c r="AW857" s="33"/>
      <c r="AX857" s="33"/>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c r="BV857" s="33"/>
      <c r="BW857" s="33"/>
      <c r="BX857" s="33"/>
      <c r="BY857" s="33"/>
      <c r="BZ857" s="33"/>
      <c r="CA857" s="33"/>
      <c r="CB857" s="33"/>
      <c r="CC857" s="33"/>
      <c r="CD857" s="33"/>
      <c r="CE857" s="33"/>
      <c r="CF857" s="33"/>
      <c r="CG857" s="33"/>
      <c r="CH857" s="33"/>
      <c r="CI857" s="33"/>
      <c r="CJ857" s="33"/>
      <c r="CK857" s="33"/>
    </row>
    <row r="858" spans="2:89" x14ac:dyDescent="0.35">
      <c r="B858" s="154" t="str">
        <f>"Gain on sale of "&amp;B863&amp;"s - "&amp;B862</f>
        <v>Gain on sale of Units - (Primary label)</v>
      </c>
      <c r="C858" t="s">
        <v>198</v>
      </c>
      <c r="D858" t="s">
        <v>754</v>
      </c>
      <c r="E858" s="8"/>
      <c r="K858" s="24">
        <f t="shared" ref="K858:P860" ca="1" si="880">SUMIF($3:$3,K$2,858:858)</f>
        <v>0</v>
      </c>
      <c r="L858" s="24">
        <f t="shared" ca="1" si="880"/>
        <v>14000000</v>
      </c>
      <c r="M858" s="24">
        <f t="shared" ca="1" si="880"/>
        <v>0</v>
      </c>
      <c r="N858" s="24">
        <f t="shared" ca="1" si="880"/>
        <v>0</v>
      </c>
      <c r="O858" s="24">
        <f t="shared" ca="1" si="880"/>
        <v>0</v>
      </c>
      <c r="P858" s="24">
        <f t="shared" ca="1" si="880"/>
        <v>0</v>
      </c>
      <c r="R858" s="24"/>
      <c r="S858" s="24">
        <f t="shared" ref="S858" ca="1" si="881">S855+S851</f>
        <v>0</v>
      </c>
      <c r="T858" s="24">
        <f t="shared" ref="T858:AX858" ca="1" si="882">T855+T851</f>
        <v>0</v>
      </c>
      <c r="U858" s="24">
        <f t="shared" ca="1" si="882"/>
        <v>0</v>
      </c>
      <c r="V858" s="24">
        <f t="shared" ca="1" si="882"/>
        <v>0</v>
      </c>
      <c r="W858" s="24">
        <f t="shared" ca="1" si="882"/>
        <v>0</v>
      </c>
      <c r="X858" s="24">
        <f t="shared" ca="1" si="882"/>
        <v>0</v>
      </c>
      <c r="Y858" s="24">
        <f t="shared" ca="1" si="882"/>
        <v>0</v>
      </c>
      <c r="Z858" s="24">
        <f t="shared" ca="1" si="882"/>
        <v>0</v>
      </c>
      <c r="AA858" s="24">
        <f t="shared" ca="1" si="882"/>
        <v>0</v>
      </c>
      <c r="AB858" s="24">
        <f t="shared" ca="1" si="882"/>
        <v>0</v>
      </c>
      <c r="AC858" s="24">
        <f t="shared" ca="1" si="882"/>
        <v>0</v>
      </c>
      <c r="AD858" s="24">
        <f t="shared" ca="1" si="882"/>
        <v>0</v>
      </c>
      <c r="AE858" s="24">
        <f t="shared" ca="1" si="882"/>
        <v>2000000</v>
      </c>
      <c r="AF858" s="24">
        <f t="shared" ca="1" si="882"/>
        <v>2000000</v>
      </c>
      <c r="AG858" s="24">
        <f t="shared" ca="1" si="882"/>
        <v>2000000</v>
      </c>
      <c r="AH858" s="24">
        <f t="shared" ca="1" si="882"/>
        <v>2000000</v>
      </c>
      <c r="AI858" s="24">
        <f t="shared" ca="1" si="882"/>
        <v>2000000</v>
      </c>
      <c r="AJ858" s="24">
        <f t="shared" ca="1" si="882"/>
        <v>2000000</v>
      </c>
      <c r="AK858" s="24">
        <f t="shared" ca="1" si="882"/>
        <v>2000000</v>
      </c>
      <c r="AL858" s="24">
        <f t="shared" ca="1" si="882"/>
        <v>0</v>
      </c>
      <c r="AM858" s="24">
        <f t="shared" ca="1" si="882"/>
        <v>0</v>
      </c>
      <c r="AN858" s="24">
        <f t="shared" ca="1" si="882"/>
        <v>0</v>
      </c>
      <c r="AO858" s="24">
        <f t="shared" ca="1" si="882"/>
        <v>0</v>
      </c>
      <c r="AP858" s="24">
        <f t="shared" ca="1" si="882"/>
        <v>0</v>
      </c>
      <c r="AQ858" s="24">
        <f t="shared" ca="1" si="882"/>
        <v>0</v>
      </c>
      <c r="AR858" s="24">
        <f t="shared" ca="1" si="882"/>
        <v>0</v>
      </c>
      <c r="AS858" s="24">
        <f t="shared" ca="1" si="882"/>
        <v>0</v>
      </c>
      <c r="AT858" s="24">
        <f t="shared" ca="1" si="882"/>
        <v>0</v>
      </c>
      <c r="AU858" s="24">
        <f t="shared" ca="1" si="882"/>
        <v>0</v>
      </c>
      <c r="AV858" s="24">
        <f t="shared" ca="1" si="882"/>
        <v>0</v>
      </c>
      <c r="AW858" s="24">
        <f t="shared" ca="1" si="882"/>
        <v>0</v>
      </c>
      <c r="AX858" s="24">
        <f t="shared" ca="1" si="882"/>
        <v>0</v>
      </c>
      <c r="AY858" s="24">
        <f t="shared" ref="AY858:CD858" ca="1" si="883">AY855+AY851</f>
        <v>0</v>
      </c>
      <c r="AZ858" s="24">
        <f t="shared" ca="1" si="883"/>
        <v>0</v>
      </c>
      <c r="BA858" s="24">
        <f t="shared" ca="1" si="883"/>
        <v>0</v>
      </c>
      <c r="BB858" s="24">
        <f t="shared" ca="1" si="883"/>
        <v>0</v>
      </c>
      <c r="BC858" s="24">
        <f t="shared" ca="1" si="883"/>
        <v>0</v>
      </c>
      <c r="BD858" s="24">
        <f t="shared" ca="1" si="883"/>
        <v>0</v>
      </c>
      <c r="BE858" s="24">
        <f t="shared" ca="1" si="883"/>
        <v>0</v>
      </c>
      <c r="BF858" s="24">
        <f t="shared" ca="1" si="883"/>
        <v>0</v>
      </c>
      <c r="BG858" s="24">
        <f t="shared" ca="1" si="883"/>
        <v>0</v>
      </c>
      <c r="BH858" s="24">
        <f t="shared" ca="1" si="883"/>
        <v>0</v>
      </c>
      <c r="BI858" s="24">
        <f t="shared" ca="1" si="883"/>
        <v>0</v>
      </c>
      <c r="BJ858" s="24">
        <f t="shared" ca="1" si="883"/>
        <v>0</v>
      </c>
      <c r="BK858" s="24">
        <f t="shared" ca="1" si="883"/>
        <v>0</v>
      </c>
      <c r="BL858" s="24">
        <f t="shared" ca="1" si="883"/>
        <v>0</v>
      </c>
      <c r="BM858" s="24">
        <f t="shared" ca="1" si="883"/>
        <v>0</v>
      </c>
      <c r="BN858" s="24">
        <f t="shared" ca="1" si="883"/>
        <v>0</v>
      </c>
      <c r="BO858" s="24">
        <f t="shared" ca="1" si="883"/>
        <v>0</v>
      </c>
      <c r="BP858" s="24">
        <f t="shared" ca="1" si="883"/>
        <v>0</v>
      </c>
      <c r="BQ858" s="24">
        <f t="shared" ca="1" si="883"/>
        <v>0</v>
      </c>
      <c r="BR858" s="24">
        <f t="shared" ca="1" si="883"/>
        <v>0</v>
      </c>
      <c r="BS858" s="24">
        <f t="shared" ca="1" si="883"/>
        <v>0</v>
      </c>
      <c r="BT858" s="24">
        <f t="shared" ca="1" si="883"/>
        <v>0</v>
      </c>
      <c r="BU858" s="24">
        <f t="shared" ca="1" si="883"/>
        <v>0</v>
      </c>
      <c r="BV858" s="24">
        <f t="shared" ca="1" si="883"/>
        <v>0</v>
      </c>
      <c r="BW858" s="24">
        <f t="shared" ca="1" si="883"/>
        <v>0</v>
      </c>
      <c r="BX858" s="24">
        <f t="shared" ca="1" si="883"/>
        <v>0</v>
      </c>
      <c r="BY858" s="24">
        <f t="shared" ca="1" si="883"/>
        <v>0</v>
      </c>
      <c r="BZ858" s="24">
        <f t="shared" ca="1" si="883"/>
        <v>0</v>
      </c>
      <c r="CA858" s="24">
        <f t="shared" ca="1" si="883"/>
        <v>0</v>
      </c>
      <c r="CB858" s="24">
        <f t="shared" ca="1" si="883"/>
        <v>0</v>
      </c>
      <c r="CC858" s="24">
        <f t="shared" ca="1" si="883"/>
        <v>0</v>
      </c>
      <c r="CD858" s="24">
        <f t="shared" ca="1" si="883"/>
        <v>0</v>
      </c>
      <c r="CE858" s="24">
        <f t="shared" ref="CE858:CK858" ca="1" si="884">CE855+CE851</f>
        <v>0</v>
      </c>
      <c r="CF858" s="24">
        <f t="shared" ca="1" si="884"/>
        <v>0</v>
      </c>
      <c r="CG858" s="24">
        <f t="shared" ca="1" si="884"/>
        <v>0</v>
      </c>
      <c r="CH858" s="24">
        <f t="shared" ca="1" si="884"/>
        <v>0</v>
      </c>
      <c r="CI858" s="24">
        <f t="shared" ca="1" si="884"/>
        <v>0</v>
      </c>
      <c r="CJ858" s="24">
        <f t="shared" ca="1" si="884"/>
        <v>0</v>
      </c>
      <c r="CK858" s="24">
        <f t="shared" ca="1" si="884"/>
        <v>0</v>
      </c>
    </row>
    <row r="859" spans="2:89" x14ac:dyDescent="0.35">
      <c r="B859" s="154" t="str">
        <f>"Gain on sale of "&amp;B863&amp;"s - "&amp;B862</f>
        <v>Gain on sale of Units - (Primary label)</v>
      </c>
      <c r="C859" t="s">
        <v>577</v>
      </c>
      <c r="D859" t="s">
        <v>754</v>
      </c>
      <c r="E859" s="8"/>
      <c r="K859" s="24">
        <f t="shared" ca="1" si="880"/>
        <v>0</v>
      </c>
      <c r="L859" s="24">
        <f t="shared" ca="1" si="880"/>
        <v>-14000000</v>
      </c>
      <c r="M859" s="24">
        <f t="shared" ca="1" si="880"/>
        <v>0</v>
      </c>
      <c r="N859" s="24">
        <f t="shared" ca="1" si="880"/>
        <v>0</v>
      </c>
      <c r="O859" s="24">
        <f t="shared" ca="1" si="880"/>
        <v>0</v>
      </c>
      <c r="P859" s="24">
        <f t="shared" ca="1" si="880"/>
        <v>0</v>
      </c>
      <c r="R859" s="24"/>
      <c r="S859" s="24">
        <f ca="1">-S855+S851</f>
        <v>0</v>
      </c>
      <c r="T859" s="24">
        <f ca="1">-T855+T851</f>
        <v>0</v>
      </c>
      <c r="U859" s="24">
        <f ca="1">-U855+U851</f>
        <v>0</v>
      </c>
      <c r="V859" s="24">
        <f ca="1">-V855+V851</f>
        <v>0</v>
      </c>
      <c r="W859" s="24">
        <f ca="1">-W855+W851</f>
        <v>0</v>
      </c>
      <c r="X859" s="24">
        <f t="shared" ref="X859:BC859" ca="1" si="885">-(X855+X851)</f>
        <v>0</v>
      </c>
      <c r="Y859" s="24">
        <f t="shared" ca="1" si="885"/>
        <v>0</v>
      </c>
      <c r="Z859" s="24">
        <f t="shared" ca="1" si="885"/>
        <v>0</v>
      </c>
      <c r="AA859" s="24">
        <f t="shared" ca="1" si="885"/>
        <v>0</v>
      </c>
      <c r="AB859" s="24">
        <f t="shared" ca="1" si="885"/>
        <v>0</v>
      </c>
      <c r="AC859" s="24">
        <f t="shared" ca="1" si="885"/>
        <v>0</v>
      </c>
      <c r="AD859" s="24">
        <f t="shared" ca="1" si="885"/>
        <v>0</v>
      </c>
      <c r="AE859" s="24">
        <f t="shared" ca="1" si="885"/>
        <v>-2000000</v>
      </c>
      <c r="AF859" s="24">
        <f t="shared" ca="1" si="885"/>
        <v>-2000000</v>
      </c>
      <c r="AG859" s="24">
        <f t="shared" ca="1" si="885"/>
        <v>-2000000</v>
      </c>
      <c r="AH859" s="24">
        <f t="shared" ca="1" si="885"/>
        <v>-2000000</v>
      </c>
      <c r="AI859" s="24">
        <f t="shared" ca="1" si="885"/>
        <v>-2000000</v>
      </c>
      <c r="AJ859" s="24">
        <f t="shared" ca="1" si="885"/>
        <v>-2000000</v>
      </c>
      <c r="AK859" s="24">
        <f t="shared" ca="1" si="885"/>
        <v>-2000000</v>
      </c>
      <c r="AL859" s="24">
        <f t="shared" ca="1" si="885"/>
        <v>0</v>
      </c>
      <c r="AM859" s="24">
        <f t="shared" ca="1" si="885"/>
        <v>0</v>
      </c>
      <c r="AN859" s="24">
        <f t="shared" ca="1" si="885"/>
        <v>0</v>
      </c>
      <c r="AO859" s="24">
        <f t="shared" ca="1" si="885"/>
        <v>0</v>
      </c>
      <c r="AP859" s="24">
        <f t="shared" ca="1" si="885"/>
        <v>0</v>
      </c>
      <c r="AQ859" s="24">
        <f t="shared" ca="1" si="885"/>
        <v>0</v>
      </c>
      <c r="AR859" s="24">
        <f t="shared" ca="1" si="885"/>
        <v>0</v>
      </c>
      <c r="AS859" s="24">
        <f t="shared" ca="1" si="885"/>
        <v>0</v>
      </c>
      <c r="AT859" s="24">
        <f t="shared" ca="1" si="885"/>
        <v>0</v>
      </c>
      <c r="AU859" s="24">
        <f t="shared" ca="1" si="885"/>
        <v>0</v>
      </c>
      <c r="AV859" s="24">
        <f t="shared" ca="1" si="885"/>
        <v>0</v>
      </c>
      <c r="AW859" s="24">
        <f t="shared" ca="1" si="885"/>
        <v>0</v>
      </c>
      <c r="AX859" s="24">
        <f t="shared" ca="1" si="885"/>
        <v>0</v>
      </c>
      <c r="AY859" s="24">
        <f t="shared" ca="1" si="885"/>
        <v>0</v>
      </c>
      <c r="AZ859" s="24">
        <f t="shared" ca="1" si="885"/>
        <v>0</v>
      </c>
      <c r="BA859" s="24">
        <f t="shared" ca="1" si="885"/>
        <v>0</v>
      </c>
      <c r="BB859" s="24">
        <f t="shared" ca="1" si="885"/>
        <v>0</v>
      </c>
      <c r="BC859" s="24">
        <f t="shared" ca="1" si="885"/>
        <v>0</v>
      </c>
      <c r="BD859" s="24">
        <f t="shared" ref="BD859:CK859" ca="1" si="886">-(BD855+BD851)</f>
        <v>0</v>
      </c>
      <c r="BE859" s="24">
        <f t="shared" ca="1" si="886"/>
        <v>0</v>
      </c>
      <c r="BF859" s="24">
        <f t="shared" ca="1" si="886"/>
        <v>0</v>
      </c>
      <c r="BG859" s="24">
        <f t="shared" ca="1" si="886"/>
        <v>0</v>
      </c>
      <c r="BH859" s="24">
        <f t="shared" ca="1" si="886"/>
        <v>0</v>
      </c>
      <c r="BI859" s="24">
        <f t="shared" ca="1" si="886"/>
        <v>0</v>
      </c>
      <c r="BJ859" s="24">
        <f t="shared" ca="1" si="886"/>
        <v>0</v>
      </c>
      <c r="BK859" s="24">
        <f t="shared" ca="1" si="886"/>
        <v>0</v>
      </c>
      <c r="BL859" s="24">
        <f t="shared" ca="1" si="886"/>
        <v>0</v>
      </c>
      <c r="BM859" s="24">
        <f t="shared" ca="1" si="886"/>
        <v>0</v>
      </c>
      <c r="BN859" s="24">
        <f t="shared" ca="1" si="886"/>
        <v>0</v>
      </c>
      <c r="BO859" s="24">
        <f t="shared" ca="1" si="886"/>
        <v>0</v>
      </c>
      <c r="BP859" s="24">
        <f t="shared" ca="1" si="886"/>
        <v>0</v>
      </c>
      <c r="BQ859" s="24">
        <f t="shared" ca="1" si="886"/>
        <v>0</v>
      </c>
      <c r="BR859" s="24">
        <f t="shared" ca="1" si="886"/>
        <v>0</v>
      </c>
      <c r="BS859" s="24">
        <f t="shared" ca="1" si="886"/>
        <v>0</v>
      </c>
      <c r="BT859" s="24">
        <f t="shared" ca="1" si="886"/>
        <v>0</v>
      </c>
      <c r="BU859" s="24">
        <f t="shared" ca="1" si="886"/>
        <v>0</v>
      </c>
      <c r="BV859" s="24">
        <f t="shared" ca="1" si="886"/>
        <v>0</v>
      </c>
      <c r="BW859" s="24">
        <f t="shared" ca="1" si="886"/>
        <v>0</v>
      </c>
      <c r="BX859" s="24">
        <f t="shared" ca="1" si="886"/>
        <v>0</v>
      </c>
      <c r="BY859" s="24">
        <f t="shared" ca="1" si="886"/>
        <v>0</v>
      </c>
      <c r="BZ859" s="24">
        <f t="shared" ca="1" si="886"/>
        <v>0</v>
      </c>
      <c r="CA859" s="24">
        <f t="shared" ca="1" si="886"/>
        <v>0</v>
      </c>
      <c r="CB859" s="24">
        <f t="shared" ca="1" si="886"/>
        <v>0</v>
      </c>
      <c r="CC859" s="24">
        <f t="shared" ca="1" si="886"/>
        <v>0</v>
      </c>
      <c r="CD859" s="24">
        <f t="shared" ca="1" si="886"/>
        <v>0</v>
      </c>
      <c r="CE859" s="24">
        <f t="shared" ca="1" si="886"/>
        <v>0</v>
      </c>
      <c r="CF859" s="24">
        <f t="shared" ca="1" si="886"/>
        <v>0</v>
      </c>
      <c r="CG859" s="24">
        <f t="shared" ca="1" si="886"/>
        <v>0</v>
      </c>
      <c r="CH859" s="24">
        <f t="shared" ca="1" si="886"/>
        <v>0</v>
      </c>
      <c r="CI859" s="24">
        <f t="shared" ca="1" si="886"/>
        <v>0</v>
      </c>
      <c r="CJ859" s="24">
        <f t="shared" ca="1" si="886"/>
        <v>0</v>
      </c>
      <c r="CK859" s="24">
        <f t="shared" ca="1" si="886"/>
        <v>0</v>
      </c>
    </row>
    <row r="860" spans="2:89" x14ac:dyDescent="0.35">
      <c r="B860" s="154" t="str">
        <f>B850&amp;" - "&amp;B833</f>
        <v>Units Constructed - (Primary label)</v>
      </c>
      <c r="C860" t="s">
        <v>235</v>
      </c>
      <c r="D860" t="s">
        <v>754</v>
      </c>
      <c r="E860" s="8"/>
      <c r="H860" s="27"/>
      <c r="I860" s="78"/>
      <c r="J860" s="78"/>
      <c r="K860" s="24">
        <f t="shared" ca="1" si="880"/>
        <v>-14000000</v>
      </c>
      <c r="L860" s="24">
        <f t="shared" ca="1" si="880"/>
        <v>0</v>
      </c>
      <c r="M860" s="24">
        <f t="shared" ca="1" si="880"/>
        <v>0</v>
      </c>
      <c r="N860" s="24">
        <f t="shared" ca="1" si="880"/>
        <v>0</v>
      </c>
      <c r="O860" s="24">
        <f t="shared" ca="1" si="880"/>
        <v>0</v>
      </c>
      <c r="P860" s="24">
        <f t="shared" ca="1" si="880"/>
        <v>0</v>
      </c>
      <c r="R860" s="33"/>
      <c r="S860" s="24">
        <f t="shared" ref="S860" ca="1" si="887">-S850</f>
        <v>-2000000</v>
      </c>
      <c r="T860" s="24">
        <f t="shared" ref="T860:AX860" ca="1" si="888">-T850</f>
        <v>-2000000</v>
      </c>
      <c r="U860" s="24">
        <f t="shared" ca="1" si="888"/>
        <v>-2000000</v>
      </c>
      <c r="V860" s="24">
        <f t="shared" ca="1" si="888"/>
        <v>-2000000</v>
      </c>
      <c r="W860" s="24">
        <f t="shared" ca="1" si="888"/>
        <v>-2000000</v>
      </c>
      <c r="X860" s="24">
        <f t="shared" ca="1" si="888"/>
        <v>-2000000</v>
      </c>
      <c r="Y860" s="24">
        <f t="shared" ca="1" si="888"/>
        <v>-2000000</v>
      </c>
      <c r="Z860" s="24">
        <f t="shared" ca="1" si="888"/>
        <v>0</v>
      </c>
      <c r="AA860" s="24">
        <f t="shared" ca="1" si="888"/>
        <v>0</v>
      </c>
      <c r="AB860" s="24">
        <f t="shared" ca="1" si="888"/>
        <v>0</v>
      </c>
      <c r="AC860" s="24">
        <f t="shared" ca="1" si="888"/>
        <v>0</v>
      </c>
      <c r="AD860" s="24">
        <f t="shared" ca="1" si="888"/>
        <v>0</v>
      </c>
      <c r="AE860" s="24">
        <f t="shared" ca="1" si="888"/>
        <v>0</v>
      </c>
      <c r="AF860" s="24">
        <f t="shared" ca="1" si="888"/>
        <v>0</v>
      </c>
      <c r="AG860" s="24">
        <f t="shared" ca="1" si="888"/>
        <v>0</v>
      </c>
      <c r="AH860" s="24">
        <f t="shared" ca="1" si="888"/>
        <v>0</v>
      </c>
      <c r="AI860" s="24">
        <f t="shared" ca="1" si="888"/>
        <v>0</v>
      </c>
      <c r="AJ860" s="24">
        <f t="shared" ca="1" si="888"/>
        <v>0</v>
      </c>
      <c r="AK860" s="24">
        <f t="shared" ca="1" si="888"/>
        <v>0</v>
      </c>
      <c r="AL860" s="24">
        <f t="shared" ca="1" si="888"/>
        <v>0</v>
      </c>
      <c r="AM860" s="24">
        <f t="shared" ca="1" si="888"/>
        <v>0</v>
      </c>
      <c r="AN860" s="24">
        <f t="shared" ca="1" si="888"/>
        <v>0</v>
      </c>
      <c r="AO860" s="24">
        <f t="shared" ca="1" si="888"/>
        <v>0</v>
      </c>
      <c r="AP860" s="24">
        <f t="shared" ca="1" si="888"/>
        <v>0</v>
      </c>
      <c r="AQ860" s="24">
        <f t="shared" ca="1" si="888"/>
        <v>0</v>
      </c>
      <c r="AR860" s="24">
        <f t="shared" ca="1" si="888"/>
        <v>0</v>
      </c>
      <c r="AS860" s="24">
        <f t="shared" ca="1" si="888"/>
        <v>0</v>
      </c>
      <c r="AT860" s="24">
        <f t="shared" ca="1" si="888"/>
        <v>0</v>
      </c>
      <c r="AU860" s="24">
        <f t="shared" ca="1" si="888"/>
        <v>0</v>
      </c>
      <c r="AV860" s="24">
        <f t="shared" ca="1" si="888"/>
        <v>0</v>
      </c>
      <c r="AW860" s="24">
        <f t="shared" ca="1" si="888"/>
        <v>0</v>
      </c>
      <c r="AX860" s="24">
        <f t="shared" ca="1" si="888"/>
        <v>0</v>
      </c>
      <c r="AY860" s="24">
        <f t="shared" ref="AY860:CD860" ca="1" si="889">-AY850</f>
        <v>0</v>
      </c>
      <c r="AZ860" s="24">
        <f t="shared" ca="1" si="889"/>
        <v>0</v>
      </c>
      <c r="BA860" s="24">
        <f t="shared" ca="1" si="889"/>
        <v>0</v>
      </c>
      <c r="BB860" s="24">
        <f t="shared" ca="1" si="889"/>
        <v>0</v>
      </c>
      <c r="BC860" s="24">
        <f t="shared" ca="1" si="889"/>
        <v>0</v>
      </c>
      <c r="BD860" s="24">
        <f t="shared" ca="1" si="889"/>
        <v>0</v>
      </c>
      <c r="BE860" s="24">
        <f t="shared" ca="1" si="889"/>
        <v>0</v>
      </c>
      <c r="BF860" s="24">
        <f t="shared" ca="1" si="889"/>
        <v>0</v>
      </c>
      <c r="BG860" s="24">
        <f t="shared" ca="1" si="889"/>
        <v>0</v>
      </c>
      <c r="BH860" s="24">
        <f t="shared" ca="1" si="889"/>
        <v>0</v>
      </c>
      <c r="BI860" s="24">
        <f t="shared" ca="1" si="889"/>
        <v>0</v>
      </c>
      <c r="BJ860" s="24">
        <f t="shared" ca="1" si="889"/>
        <v>0</v>
      </c>
      <c r="BK860" s="24">
        <f t="shared" ca="1" si="889"/>
        <v>0</v>
      </c>
      <c r="BL860" s="24">
        <f t="shared" ca="1" si="889"/>
        <v>0</v>
      </c>
      <c r="BM860" s="24">
        <f t="shared" ca="1" si="889"/>
        <v>0</v>
      </c>
      <c r="BN860" s="24">
        <f t="shared" ca="1" si="889"/>
        <v>0</v>
      </c>
      <c r="BO860" s="24">
        <f t="shared" ca="1" si="889"/>
        <v>0</v>
      </c>
      <c r="BP860" s="24">
        <f t="shared" ca="1" si="889"/>
        <v>0</v>
      </c>
      <c r="BQ860" s="24">
        <f t="shared" ca="1" si="889"/>
        <v>0</v>
      </c>
      <c r="BR860" s="24">
        <f t="shared" ca="1" si="889"/>
        <v>0</v>
      </c>
      <c r="BS860" s="24">
        <f t="shared" ca="1" si="889"/>
        <v>0</v>
      </c>
      <c r="BT860" s="24">
        <f t="shared" ca="1" si="889"/>
        <v>0</v>
      </c>
      <c r="BU860" s="24">
        <f t="shared" ca="1" si="889"/>
        <v>0</v>
      </c>
      <c r="BV860" s="24">
        <f t="shared" ca="1" si="889"/>
        <v>0</v>
      </c>
      <c r="BW860" s="24">
        <f t="shared" ca="1" si="889"/>
        <v>0</v>
      </c>
      <c r="BX860" s="24">
        <f t="shared" ca="1" si="889"/>
        <v>0</v>
      </c>
      <c r="BY860" s="24">
        <f t="shared" ca="1" si="889"/>
        <v>0</v>
      </c>
      <c r="BZ860" s="24">
        <f t="shared" ca="1" si="889"/>
        <v>0</v>
      </c>
      <c r="CA860" s="24">
        <f t="shared" ca="1" si="889"/>
        <v>0</v>
      </c>
      <c r="CB860" s="24">
        <f t="shared" ca="1" si="889"/>
        <v>0</v>
      </c>
      <c r="CC860" s="24">
        <f t="shared" ca="1" si="889"/>
        <v>0</v>
      </c>
      <c r="CD860" s="24">
        <f t="shared" ca="1" si="889"/>
        <v>0</v>
      </c>
      <c r="CE860" s="24">
        <f t="shared" ref="CE860:CK860" ca="1" si="890">-CE850</f>
        <v>0</v>
      </c>
      <c r="CF860" s="24">
        <f t="shared" ca="1" si="890"/>
        <v>0</v>
      </c>
      <c r="CG860" s="24">
        <f t="shared" ca="1" si="890"/>
        <v>0</v>
      </c>
      <c r="CH860" s="24">
        <f t="shared" ca="1" si="890"/>
        <v>0</v>
      </c>
      <c r="CI860" s="24">
        <f t="shared" ca="1" si="890"/>
        <v>0</v>
      </c>
      <c r="CJ860" s="24">
        <f t="shared" ca="1" si="890"/>
        <v>0</v>
      </c>
      <c r="CK860" s="24">
        <f t="shared" ca="1" si="890"/>
        <v>0</v>
      </c>
    </row>
    <row r="861" spans="2:89" x14ac:dyDescent="0.35">
      <c r="B861" s="122"/>
      <c r="D861" t="s">
        <v>754</v>
      </c>
      <c r="E861" s="8"/>
      <c r="H861" s="27"/>
      <c r="I861" s="78"/>
      <c r="J861" s="78"/>
      <c r="K861" s="24"/>
      <c r="L861" s="24"/>
      <c r="M861" s="24"/>
      <c r="N861" s="24"/>
      <c r="O861" s="24"/>
      <c r="P861" s="24"/>
      <c r="R861" s="33"/>
      <c r="S861" s="24"/>
      <c r="T861" s="24"/>
      <c r="U861" s="24"/>
      <c r="V861" s="24"/>
      <c r="W861" s="24"/>
      <c r="X861" s="24"/>
      <c r="Y861" s="24"/>
      <c r="Z861" s="24"/>
      <c r="AA861" s="24"/>
      <c r="AB861" s="24"/>
      <c r="AC861" s="24"/>
      <c r="AD861" s="24"/>
      <c r="AE861" s="24"/>
      <c r="AF861" s="24"/>
      <c r="AG861" s="24"/>
      <c r="AH861" s="24"/>
      <c r="AI861" s="24"/>
      <c r="AJ861" s="24"/>
      <c r="AK861" s="24"/>
      <c r="AL861" s="24"/>
      <c r="AM861" s="24"/>
      <c r="AN861" s="24"/>
      <c r="AO861" s="24"/>
      <c r="AP861" s="24"/>
      <c r="AQ861" s="24"/>
      <c r="AR861" s="24"/>
      <c r="AS861" s="24"/>
      <c r="AT861" s="24"/>
      <c r="AU861" s="24"/>
      <c r="AV861" s="24"/>
      <c r="AW861" s="24"/>
      <c r="AX861" s="24"/>
      <c r="AY861" s="24"/>
      <c r="AZ861" s="24"/>
      <c r="BA861" s="24"/>
      <c r="BB861" s="24"/>
      <c r="BC861" s="24"/>
      <c r="BD861" s="24"/>
      <c r="BE861" s="24"/>
      <c r="BF861" s="24"/>
      <c r="BG861" s="24"/>
      <c r="BH861" s="24"/>
      <c r="BI861" s="24"/>
      <c r="BJ861" s="24"/>
      <c r="BK861" s="24"/>
      <c r="BL861" s="24"/>
      <c r="BM861" s="24"/>
      <c r="BN861" s="24"/>
      <c r="BO861" s="24"/>
      <c r="BP861" s="24"/>
      <c r="BQ861" s="24"/>
      <c r="BR861" s="24"/>
      <c r="BS861" s="24"/>
      <c r="BT861" s="24"/>
      <c r="BU861" s="24"/>
      <c r="BV861" s="24"/>
      <c r="BW861" s="24"/>
      <c r="BX861" s="24"/>
      <c r="BY861" s="24"/>
      <c r="BZ861" s="24"/>
      <c r="CA861" s="24"/>
      <c r="CB861" s="24"/>
      <c r="CC861" s="24"/>
      <c r="CD861" s="24"/>
      <c r="CE861" s="24"/>
      <c r="CF861" s="24"/>
      <c r="CG861" s="24"/>
      <c r="CH861" s="24"/>
      <c r="CI861" s="24"/>
      <c r="CJ861" s="24"/>
      <c r="CK861" s="24"/>
    </row>
    <row r="862" spans="2:89" x14ac:dyDescent="0.35">
      <c r="B862" s="8" t="str">
        <f>B833</f>
        <v>(Primary label)</v>
      </c>
      <c r="D862" t="s">
        <v>754</v>
      </c>
      <c r="E862" s="8" t="str">
        <f t="shared" si="856"/>
        <v>862 ASSETSALE-PV</v>
      </c>
      <c r="G862" t="s">
        <v>332</v>
      </c>
      <c r="H862" s="27"/>
      <c r="I862" s="78"/>
      <c r="J862" s="78"/>
      <c r="K862" s="33"/>
      <c r="L862" s="33"/>
      <c r="M862" s="33"/>
      <c r="N862" s="33"/>
      <c r="O862" s="33"/>
      <c r="P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3"/>
      <c r="AV862" s="33"/>
      <c r="AW862" s="33"/>
      <c r="AX862" s="33"/>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c r="BV862" s="33"/>
      <c r="BW862" s="33"/>
      <c r="BX862" s="33"/>
      <c r="BY862" s="33"/>
      <c r="BZ862" s="33"/>
      <c r="CA862" s="33"/>
      <c r="CB862" s="33"/>
      <c r="CC862" s="33"/>
      <c r="CD862" s="33"/>
      <c r="CE862" s="33"/>
      <c r="CF862" s="33"/>
      <c r="CG862" s="33"/>
      <c r="CH862" s="33"/>
      <c r="CI862" s="33"/>
      <c r="CJ862" s="33"/>
      <c r="CK862" s="33"/>
    </row>
    <row r="863" spans="2:89" x14ac:dyDescent="0.35">
      <c r="B863" s="235" t="str">
        <f>IFERROR(SUBSTITUTE(B841,":",""),"no unit")</f>
        <v>Unit</v>
      </c>
      <c r="D863" t="s">
        <v>754</v>
      </c>
      <c r="E863" s="8" t="str">
        <f>ROW()&amp;" "&amp;D863</f>
        <v>863 ASSETSALE-PV</v>
      </c>
      <c r="G863" t="s">
        <v>332</v>
      </c>
      <c r="H863" s="27"/>
      <c r="I863" s="78"/>
      <c r="J863" s="78"/>
      <c r="K863" s="33"/>
      <c r="L863" s="33"/>
      <c r="M863" s="33"/>
      <c r="N863" s="33"/>
      <c r="O863" s="33"/>
      <c r="P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3"/>
      <c r="AV863" s="33"/>
      <c r="AW863" s="33"/>
      <c r="AX863" s="33"/>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c r="BV863" s="33"/>
      <c r="BW863" s="33"/>
      <c r="BX863" s="33"/>
      <c r="BY863" s="33"/>
      <c r="BZ863" s="33"/>
      <c r="CA863" s="33"/>
      <c r="CB863" s="33"/>
      <c r="CC863" s="33"/>
      <c r="CD863" s="33"/>
      <c r="CE863" s="33"/>
      <c r="CF863" s="33"/>
      <c r="CG863" s="33"/>
      <c r="CH863" s="33"/>
      <c r="CI863" s="33"/>
      <c r="CJ863" s="33"/>
      <c r="CK863" s="33"/>
    </row>
    <row r="864" spans="2:89" x14ac:dyDescent="0.35">
      <c r="B864" s="8" t="s">
        <v>334</v>
      </c>
      <c r="D864" t="s">
        <v>754</v>
      </c>
      <c r="E864" s="8" t="str">
        <f t="shared" ref="E864:E869" si="891">ROW()&amp;" "&amp;D864</f>
        <v>864 ASSETSALE-PV</v>
      </c>
      <c r="G864" t="s">
        <v>332</v>
      </c>
      <c r="H864" s="27"/>
      <c r="I864" s="78"/>
      <c r="J864" s="78"/>
      <c r="K864" s="33"/>
      <c r="L864" s="33"/>
      <c r="M864" s="33"/>
      <c r="N864" s="33"/>
      <c r="O864" s="33"/>
      <c r="P864" s="33"/>
      <c r="R864" s="33"/>
      <c r="S864" s="4" t="str">
        <f t="shared" ref="S864" si="892">ADDRESS(ROW(S855),COLUMN(S855),2)</f>
        <v>S$855</v>
      </c>
      <c r="T864" s="4" t="str">
        <f t="shared" ref="T864:AX864" si="893">ADDRESS(ROW(T855),COLUMN(T855),2)</f>
        <v>T$855</v>
      </c>
      <c r="U864" s="4" t="str">
        <f t="shared" si="893"/>
        <v>U$855</v>
      </c>
      <c r="V864" s="4" t="str">
        <f t="shared" si="893"/>
        <v>V$855</v>
      </c>
      <c r="W864" s="4" t="str">
        <f t="shared" si="893"/>
        <v>W$855</v>
      </c>
      <c r="X864" s="4" t="str">
        <f t="shared" si="893"/>
        <v>X$855</v>
      </c>
      <c r="Y864" s="4" t="str">
        <f t="shared" si="893"/>
        <v>Y$855</v>
      </c>
      <c r="Z864" s="4" t="str">
        <f t="shared" si="893"/>
        <v>Z$855</v>
      </c>
      <c r="AA864" s="4" t="str">
        <f t="shared" si="893"/>
        <v>AA$855</v>
      </c>
      <c r="AB864" s="4" t="str">
        <f t="shared" si="893"/>
        <v>AB$855</v>
      </c>
      <c r="AC864" s="4" t="str">
        <f t="shared" si="893"/>
        <v>AC$855</v>
      </c>
      <c r="AD864" s="4" t="str">
        <f t="shared" si="893"/>
        <v>AD$855</v>
      </c>
      <c r="AE864" s="4" t="str">
        <f t="shared" si="893"/>
        <v>AE$855</v>
      </c>
      <c r="AF864" s="4" t="str">
        <f t="shared" si="893"/>
        <v>AF$855</v>
      </c>
      <c r="AG864" s="4" t="str">
        <f t="shared" si="893"/>
        <v>AG$855</v>
      </c>
      <c r="AH864" s="4" t="str">
        <f t="shared" si="893"/>
        <v>AH$855</v>
      </c>
      <c r="AI864" s="4" t="str">
        <f t="shared" si="893"/>
        <v>AI$855</v>
      </c>
      <c r="AJ864" s="4" t="str">
        <f t="shared" si="893"/>
        <v>AJ$855</v>
      </c>
      <c r="AK864" s="4" t="str">
        <f t="shared" si="893"/>
        <v>AK$855</v>
      </c>
      <c r="AL864" s="4" t="str">
        <f t="shared" si="893"/>
        <v>AL$855</v>
      </c>
      <c r="AM864" s="4" t="str">
        <f t="shared" si="893"/>
        <v>AM$855</v>
      </c>
      <c r="AN864" s="4" t="str">
        <f t="shared" si="893"/>
        <v>AN$855</v>
      </c>
      <c r="AO864" s="4" t="str">
        <f t="shared" si="893"/>
        <v>AO$855</v>
      </c>
      <c r="AP864" s="4" t="str">
        <f t="shared" si="893"/>
        <v>AP$855</v>
      </c>
      <c r="AQ864" s="4" t="str">
        <f t="shared" si="893"/>
        <v>AQ$855</v>
      </c>
      <c r="AR864" s="4" t="str">
        <f t="shared" si="893"/>
        <v>AR$855</v>
      </c>
      <c r="AS864" s="4" t="str">
        <f t="shared" si="893"/>
        <v>AS$855</v>
      </c>
      <c r="AT864" s="4" t="str">
        <f t="shared" si="893"/>
        <v>AT$855</v>
      </c>
      <c r="AU864" s="4" t="str">
        <f t="shared" si="893"/>
        <v>AU$855</v>
      </c>
      <c r="AV864" s="4" t="str">
        <f t="shared" si="893"/>
        <v>AV$855</v>
      </c>
      <c r="AW864" s="4" t="str">
        <f t="shared" si="893"/>
        <v>AW$855</v>
      </c>
      <c r="AX864" s="4" t="str">
        <f t="shared" si="893"/>
        <v>AX$855</v>
      </c>
      <c r="AY864" s="4" t="str">
        <f t="shared" ref="AY864:CD864" si="894">ADDRESS(ROW(AY855),COLUMN(AY855),2)</f>
        <v>AY$855</v>
      </c>
      <c r="AZ864" s="4" t="str">
        <f t="shared" si="894"/>
        <v>AZ$855</v>
      </c>
      <c r="BA864" s="4" t="str">
        <f t="shared" si="894"/>
        <v>BA$855</v>
      </c>
      <c r="BB864" s="4" t="str">
        <f t="shared" si="894"/>
        <v>BB$855</v>
      </c>
      <c r="BC864" s="4" t="str">
        <f t="shared" si="894"/>
        <v>BC$855</v>
      </c>
      <c r="BD864" s="4" t="str">
        <f t="shared" si="894"/>
        <v>BD$855</v>
      </c>
      <c r="BE864" s="4" t="str">
        <f t="shared" si="894"/>
        <v>BE$855</v>
      </c>
      <c r="BF864" s="4" t="str">
        <f t="shared" si="894"/>
        <v>BF$855</v>
      </c>
      <c r="BG864" s="4" t="str">
        <f t="shared" si="894"/>
        <v>BG$855</v>
      </c>
      <c r="BH864" s="4" t="str">
        <f t="shared" si="894"/>
        <v>BH$855</v>
      </c>
      <c r="BI864" s="4" t="str">
        <f t="shared" si="894"/>
        <v>BI$855</v>
      </c>
      <c r="BJ864" s="4" t="str">
        <f t="shared" si="894"/>
        <v>BJ$855</v>
      </c>
      <c r="BK864" s="4" t="str">
        <f t="shared" si="894"/>
        <v>BK$855</v>
      </c>
      <c r="BL864" s="4" t="str">
        <f t="shared" si="894"/>
        <v>BL$855</v>
      </c>
      <c r="BM864" s="4" t="str">
        <f t="shared" si="894"/>
        <v>BM$855</v>
      </c>
      <c r="BN864" s="4" t="str">
        <f t="shared" si="894"/>
        <v>BN$855</v>
      </c>
      <c r="BO864" s="4" t="str">
        <f t="shared" si="894"/>
        <v>BO$855</v>
      </c>
      <c r="BP864" s="4" t="str">
        <f t="shared" si="894"/>
        <v>BP$855</v>
      </c>
      <c r="BQ864" s="4" t="str">
        <f t="shared" si="894"/>
        <v>BQ$855</v>
      </c>
      <c r="BR864" s="4" t="str">
        <f t="shared" si="894"/>
        <v>BR$855</v>
      </c>
      <c r="BS864" s="4" t="str">
        <f t="shared" si="894"/>
        <v>BS$855</v>
      </c>
      <c r="BT864" s="4" t="str">
        <f t="shared" si="894"/>
        <v>BT$855</v>
      </c>
      <c r="BU864" s="4" t="str">
        <f t="shared" si="894"/>
        <v>BU$855</v>
      </c>
      <c r="BV864" s="4" t="str">
        <f t="shared" si="894"/>
        <v>BV$855</v>
      </c>
      <c r="BW864" s="4" t="str">
        <f t="shared" si="894"/>
        <v>BW$855</v>
      </c>
      <c r="BX864" s="4" t="str">
        <f t="shared" si="894"/>
        <v>BX$855</v>
      </c>
      <c r="BY864" s="4" t="str">
        <f t="shared" si="894"/>
        <v>BY$855</v>
      </c>
      <c r="BZ864" s="4" t="str">
        <f t="shared" si="894"/>
        <v>BZ$855</v>
      </c>
      <c r="CA864" s="4" t="str">
        <f t="shared" si="894"/>
        <v>CA$855</v>
      </c>
      <c r="CB864" s="4" t="str">
        <f t="shared" si="894"/>
        <v>CB$855</v>
      </c>
      <c r="CC864" s="4" t="str">
        <f t="shared" si="894"/>
        <v>CC$855</v>
      </c>
      <c r="CD864" s="4" t="str">
        <f t="shared" si="894"/>
        <v>CD$855</v>
      </c>
      <c r="CE864" s="4" t="str">
        <f t="shared" ref="CE864:CK864" si="895">ADDRESS(ROW(CE855),COLUMN(CE855),2)</f>
        <v>CE$855</v>
      </c>
      <c r="CF864" s="4" t="str">
        <f t="shared" si="895"/>
        <v>CF$855</v>
      </c>
      <c r="CG864" s="4" t="str">
        <f t="shared" si="895"/>
        <v>CG$855</v>
      </c>
      <c r="CH864" s="4" t="str">
        <f t="shared" si="895"/>
        <v>CH$855</v>
      </c>
      <c r="CI864" s="4" t="str">
        <f t="shared" si="895"/>
        <v>CI$855</v>
      </c>
      <c r="CJ864" s="4" t="str">
        <f t="shared" si="895"/>
        <v>CJ$855</v>
      </c>
      <c r="CK864" s="4" t="str">
        <f t="shared" si="895"/>
        <v>CK$855</v>
      </c>
    </row>
    <row r="865" spans="2:89" x14ac:dyDescent="0.35">
      <c r="B865" s="125" t="s">
        <v>333</v>
      </c>
      <c r="D865" t="s">
        <v>754</v>
      </c>
      <c r="E865" s="8" t="str">
        <f t="shared" si="891"/>
        <v>865 ASSETSALE-PV</v>
      </c>
      <c r="G865" t="s">
        <v>332</v>
      </c>
      <c r="H865" s="56"/>
      <c r="I865" s="79"/>
      <c r="J865" s="79"/>
      <c r="K865" s="15"/>
      <c r="L865" s="15"/>
      <c r="M865" s="15"/>
      <c r="N865" s="15"/>
      <c r="O865" s="15"/>
      <c r="P865" s="15"/>
      <c r="R865" s="15"/>
      <c r="S865" s="175" t="str">
        <f t="shared" ref="S865" si="896">S836</f>
        <v>S832</v>
      </c>
      <c r="T865" s="175" t="str">
        <f t="shared" ref="T865:AX865" si="897">T836</f>
        <v>T832</v>
      </c>
      <c r="U865" s="175" t="str">
        <f t="shared" si="897"/>
        <v>U832</v>
      </c>
      <c r="V865" s="175" t="str">
        <f t="shared" si="897"/>
        <v>V832</v>
      </c>
      <c r="W865" s="175" t="str">
        <f t="shared" si="897"/>
        <v>W832</v>
      </c>
      <c r="X865" s="175" t="str">
        <f t="shared" si="897"/>
        <v>X832</v>
      </c>
      <c r="Y865" s="175" t="str">
        <f t="shared" si="897"/>
        <v>Y832</v>
      </c>
      <c r="Z865" s="175" t="str">
        <f t="shared" si="897"/>
        <v>Z832</v>
      </c>
      <c r="AA865" s="175" t="str">
        <f t="shared" si="897"/>
        <v>AA832</v>
      </c>
      <c r="AB865" s="175" t="str">
        <f t="shared" si="897"/>
        <v>AB832</v>
      </c>
      <c r="AC865" s="175" t="str">
        <f t="shared" si="897"/>
        <v>AC832</v>
      </c>
      <c r="AD865" s="175" t="str">
        <f t="shared" si="897"/>
        <v>AD832</v>
      </c>
      <c r="AE865" s="175" t="str">
        <f t="shared" si="897"/>
        <v>AE832</v>
      </c>
      <c r="AF865" s="175" t="str">
        <f t="shared" si="897"/>
        <v>AF832</v>
      </c>
      <c r="AG865" s="175" t="str">
        <f t="shared" si="897"/>
        <v>AG832</v>
      </c>
      <c r="AH865" s="175" t="str">
        <f t="shared" si="897"/>
        <v>AH832</v>
      </c>
      <c r="AI865" s="175" t="str">
        <f t="shared" si="897"/>
        <v>AI832</v>
      </c>
      <c r="AJ865" s="175" t="str">
        <f t="shared" si="897"/>
        <v>AJ832</v>
      </c>
      <c r="AK865" s="175" t="str">
        <f t="shared" si="897"/>
        <v>AK832</v>
      </c>
      <c r="AL865" s="175" t="str">
        <f t="shared" si="897"/>
        <v>AL832</v>
      </c>
      <c r="AM865" s="175" t="str">
        <f t="shared" si="897"/>
        <v>AM832</v>
      </c>
      <c r="AN865" s="175" t="str">
        <f t="shared" si="897"/>
        <v>AN832</v>
      </c>
      <c r="AO865" s="175" t="str">
        <f t="shared" si="897"/>
        <v>AO832</v>
      </c>
      <c r="AP865" s="175" t="str">
        <f t="shared" si="897"/>
        <v>AP832</v>
      </c>
      <c r="AQ865" s="175" t="str">
        <f t="shared" si="897"/>
        <v>AQ832</v>
      </c>
      <c r="AR865" s="175" t="str">
        <f t="shared" si="897"/>
        <v>AR832</v>
      </c>
      <c r="AS865" s="175" t="str">
        <f t="shared" si="897"/>
        <v>AS832</v>
      </c>
      <c r="AT865" s="175" t="str">
        <f t="shared" si="897"/>
        <v>AT832</v>
      </c>
      <c r="AU865" s="175" t="str">
        <f t="shared" si="897"/>
        <v>AU832</v>
      </c>
      <c r="AV865" s="175" t="str">
        <f t="shared" si="897"/>
        <v>AV832</v>
      </c>
      <c r="AW865" s="175" t="str">
        <f t="shared" si="897"/>
        <v>AW832</v>
      </c>
      <c r="AX865" s="175" t="str">
        <f t="shared" si="897"/>
        <v>AX832</v>
      </c>
      <c r="AY865" s="175" t="str">
        <f t="shared" ref="AY865:CD865" si="898">AY836</f>
        <v>AY832</v>
      </c>
      <c r="AZ865" s="175" t="str">
        <f t="shared" si="898"/>
        <v>AZ832</v>
      </c>
      <c r="BA865" s="175" t="str">
        <f t="shared" si="898"/>
        <v>BA832</v>
      </c>
      <c r="BB865" s="175" t="str">
        <f t="shared" si="898"/>
        <v>BB832</v>
      </c>
      <c r="BC865" s="175" t="str">
        <f t="shared" si="898"/>
        <v>BC832</v>
      </c>
      <c r="BD865" s="175" t="str">
        <f t="shared" si="898"/>
        <v>BD832</v>
      </c>
      <c r="BE865" s="175" t="str">
        <f t="shared" si="898"/>
        <v>BE832</v>
      </c>
      <c r="BF865" s="175" t="str">
        <f t="shared" si="898"/>
        <v>BF832</v>
      </c>
      <c r="BG865" s="175" t="str">
        <f t="shared" si="898"/>
        <v>BG832</v>
      </c>
      <c r="BH865" s="175" t="str">
        <f t="shared" si="898"/>
        <v>BH832</v>
      </c>
      <c r="BI865" s="175" t="str">
        <f t="shared" si="898"/>
        <v>BI832</v>
      </c>
      <c r="BJ865" s="175" t="str">
        <f t="shared" si="898"/>
        <v>BJ832</v>
      </c>
      <c r="BK865" s="175" t="str">
        <f t="shared" si="898"/>
        <v>BK832</v>
      </c>
      <c r="BL865" s="175" t="str">
        <f t="shared" si="898"/>
        <v>BL832</v>
      </c>
      <c r="BM865" s="175" t="str">
        <f t="shared" si="898"/>
        <v>BM832</v>
      </c>
      <c r="BN865" s="175" t="str">
        <f t="shared" si="898"/>
        <v>BN832</v>
      </c>
      <c r="BO865" s="175" t="str">
        <f t="shared" si="898"/>
        <v>BO832</v>
      </c>
      <c r="BP865" s="175" t="str">
        <f t="shared" si="898"/>
        <v>BP832</v>
      </c>
      <c r="BQ865" s="175" t="str">
        <f t="shared" si="898"/>
        <v>BQ832</v>
      </c>
      <c r="BR865" s="175" t="str">
        <f t="shared" si="898"/>
        <v>BR832</v>
      </c>
      <c r="BS865" s="175" t="str">
        <f t="shared" si="898"/>
        <v>BS832</v>
      </c>
      <c r="BT865" s="175" t="str">
        <f t="shared" si="898"/>
        <v>BT832</v>
      </c>
      <c r="BU865" s="175" t="str">
        <f t="shared" si="898"/>
        <v>BU832</v>
      </c>
      <c r="BV865" s="175" t="str">
        <f t="shared" si="898"/>
        <v>BV832</v>
      </c>
      <c r="BW865" s="175" t="str">
        <f t="shared" si="898"/>
        <v>BW832</v>
      </c>
      <c r="BX865" s="175" t="str">
        <f t="shared" si="898"/>
        <v>BX832</v>
      </c>
      <c r="BY865" s="175" t="str">
        <f t="shared" si="898"/>
        <v>BY832</v>
      </c>
      <c r="BZ865" s="175" t="str">
        <f t="shared" si="898"/>
        <v>BZ832</v>
      </c>
      <c r="CA865" s="175" t="str">
        <f t="shared" si="898"/>
        <v>CA832</v>
      </c>
      <c r="CB865" s="175" t="str">
        <f t="shared" si="898"/>
        <v>CB832</v>
      </c>
      <c r="CC865" s="175" t="str">
        <f t="shared" si="898"/>
        <v>CC832</v>
      </c>
      <c r="CD865" s="175" t="str">
        <f t="shared" si="898"/>
        <v>CD832</v>
      </c>
      <c r="CE865" s="175" t="str">
        <f t="shared" ref="CE865:CK865" si="899">CE836</f>
        <v>CE832</v>
      </c>
      <c r="CF865" s="175" t="str">
        <f t="shared" si="899"/>
        <v>CF832</v>
      </c>
      <c r="CG865" s="175" t="str">
        <f t="shared" si="899"/>
        <v>CG832</v>
      </c>
      <c r="CH865" s="175" t="str">
        <f t="shared" si="899"/>
        <v>CH832</v>
      </c>
      <c r="CI865" s="175" t="str">
        <f t="shared" si="899"/>
        <v>CI832</v>
      </c>
      <c r="CJ865" s="175" t="str">
        <f t="shared" si="899"/>
        <v>CJ832</v>
      </c>
      <c r="CK865" s="175" t="str">
        <f t="shared" si="899"/>
        <v>CK832</v>
      </c>
    </row>
    <row r="866" spans="2:89" x14ac:dyDescent="0.35">
      <c r="B866" s="8" t="str">
        <f>B837</f>
        <v>(Secondary label)</v>
      </c>
      <c r="D866" t="s">
        <v>754</v>
      </c>
      <c r="E866" s="8" t="str">
        <f t="shared" si="891"/>
        <v>866 ASSETSALE-PV</v>
      </c>
      <c r="G866" t="s">
        <v>332</v>
      </c>
      <c r="H866" s="12"/>
      <c r="I866" s="60"/>
      <c r="J866" s="60"/>
      <c r="K866" s="15"/>
      <c r="L866" s="15"/>
      <c r="M866" s="15"/>
      <c r="N866" s="15"/>
      <c r="O866" s="15"/>
      <c r="P866" s="15"/>
      <c r="R866" s="15"/>
      <c r="S866" s="175">
        <f t="shared" ref="S866" si="900">S837</f>
        <v>0</v>
      </c>
      <c r="T866" s="175">
        <f t="shared" ref="T866:AX866" si="901">T837</f>
        <v>0</v>
      </c>
      <c r="U866" s="175">
        <f t="shared" si="901"/>
        <v>0</v>
      </c>
      <c r="V866" s="175">
        <f t="shared" si="901"/>
        <v>0</v>
      </c>
      <c r="W866" s="175">
        <f t="shared" si="901"/>
        <v>0</v>
      </c>
      <c r="X866" s="175">
        <f t="shared" si="901"/>
        <v>0</v>
      </c>
      <c r="Y866" s="175">
        <f t="shared" si="901"/>
        <v>0</v>
      </c>
      <c r="Z866" s="175">
        <f t="shared" si="901"/>
        <v>0</v>
      </c>
      <c r="AA866" s="175">
        <f t="shared" si="901"/>
        <v>0</v>
      </c>
      <c r="AB866" s="175">
        <f t="shared" si="901"/>
        <v>0</v>
      </c>
      <c r="AC866" s="175">
        <f t="shared" si="901"/>
        <v>0</v>
      </c>
      <c r="AD866" s="175">
        <f t="shared" si="901"/>
        <v>0</v>
      </c>
      <c r="AE866" s="175">
        <f t="shared" si="901"/>
        <v>0</v>
      </c>
      <c r="AF866" s="175">
        <f t="shared" si="901"/>
        <v>0</v>
      </c>
      <c r="AG866" s="175">
        <f t="shared" si="901"/>
        <v>0</v>
      </c>
      <c r="AH866" s="175">
        <f t="shared" si="901"/>
        <v>0</v>
      </c>
      <c r="AI866" s="175">
        <f t="shared" si="901"/>
        <v>0</v>
      </c>
      <c r="AJ866" s="175">
        <f t="shared" si="901"/>
        <v>0</v>
      </c>
      <c r="AK866" s="175">
        <f t="shared" si="901"/>
        <v>0</v>
      </c>
      <c r="AL866" s="175">
        <f t="shared" si="901"/>
        <v>0</v>
      </c>
      <c r="AM866" s="175">
        <f t="shared" si="901"/>
        <v>0</v>
      </c>
      <c r="AN866" s="175">
        <f t="shared" si="901"/>
        <v>0</v>
      </c>
      <c r="AO866" s="175">
        <f t="shared" si="901"/>
        <v>0</v>
      </c>
      <c r="AP866" s="175">
        <f t="shared" si="901"/>
        <v>0</v>
      </c>
      <c r="AQ866" s="175">
        <f t="shared" si="901"/>
        <v>0</v>
      </c>
      <c r="AR866" s="175">
        <f t="shared" si="901"/>
        <v>0</v>
      </c>
      <c r="AS866" s="175">
        <f t="shared" si="901"/>
        <v>0</v>
      </c>
      <c r="AT866" s="175">
        <f t="shared" si="901"/>
        <v>0</v>
      </c>
      <c r="AU866" s="175">
        <f t="shared" si="901"/>
        <v>0</v>
      </c>
      <c r="AV866" s="175">
        <f t="shared" si="901"/>
        <v>0</v>
      </c>
      <c r="AW866" s="175">
        <f t="shared" si="901"/>
        <v>0</v>
      </c>
      <c r="AX866" s="175">
        <f t="shared" si="901"/>
        <v>0</v>
      </c>
      <c r="AY866" s="175">
        <f t="shared" ref="AY866:CD866" si="902">AY837</f>
        <v>0</v>
      </c>
      <c r="AZ866" s="175">
        <f t="shared" si="902"/>
        <v>0</v>
      </c>
      <c r="BA866" s="175">
        <f t="shared" si="902"/>
        <v>0</v>
      </c>
      <c r="BB866" s="175">
        <f t="shared" si="902"/>
        <v>0</v>
      </c>
      <c r="BC866" s="175">
        <f t="shared" si="902"/>
        <v>0</v>
      </c>
      <c r="BD866" s="175">
        <f t="shared" si="902"/>
        <v>0</v>
      </c>
      <c r="BE866" s="175">
        <f t="shared" si="902"/>
        <v>0</v>
      </c>
      <c r="BF866" s="175">
        <f t="shared" si="902"/>
        <v>0</v>
      </c>
      <c r="BG866" s="175">
        <f t="shared" si="902"/>
        <v>0</v>
      </c>
      <c r="BH866" s="175">
        <f t="shared" si="902"/>
        <v>0</v>
      </c>
      <c r="BI866" s="175">
        <f t="shared" si="902"/>
        <v>0</v>
      </c>
      <c r="BJ866" s="175">
        <f t="shared" si="902"/>
        <v>0</v>
      </c>
      <c r="BK866" s="175">
        <f t="shared" si="902"/>
        <v>0</v>
      </c>
      <c r="BL866" s="175">
        <f t="shared" si="902"/>
        <v>0</v>
      </c>
      <c r="BM866" s="175">
        <f t="shared" si="902"/>
        <v>0</v>
      </c>
      <c r="BN866" s="175">
        <f t="shared" si="902"/>
        <v>0</v>
      </c>
      <c r="BO866" s="175">
        <f t="shared" si="902"/>
        <v>0</v>
      </c>
      <c r="BP866" s="175">
        <f t="shared" si="902"/>
        <v>0</v>
      </c>
      <c r="BQ866" s="175">
        <f t="shared" si="902"/>
        <v>0</v>
      </c>
      <c r="BR866" s="175">
        <f t="shared" si="902"/>
        <v>0</v>
      </c>
      <c r="BS866" s="175">
        <f t="shared" si="902"/>
        <v>0</v>
      </c>
      <c r="BT866" s="175">
        <f t="shared" si="902"/>
        <v>0</v>
      </c>
      <c r="BU866" s="175">
        <f t="shared" si="902"/>
        <v>0</v>
      </c>
      <c r="BV866" s="175">
        <f t="shared" si="902"/>
        <v>0</v>
      </c>
      <c r="BW866" s="175">
        <f t="shared" si="902"/>
        <v>0</v>
      </c>
      <c r="BX866" s="175">
        <f t="shared" si="902"/>
        <v>0</v>
      </c>
      <c r="BY866" s="175">
        <f t="shared" si="902"/>
        <v>0</v>
      </c>
      <c r="BZ866" s="175">
        <f t="shared" si="902"/>
        <v>0</v>
      </c>
      <c r="CA866" s="175">
        <f t="shared" si="902"/>
        <v>0</v>
      </c>
      <c r="CB866" s="175">
        <f t="shared" si="902"/>
        <v>0</v>
      </c>
      <c r="CC866" s="175">
        <f t="shared" si="902"/>
        <v>0</v>
      </c>
      <c r="CD866" s="175">
        <f t="shared" si="902"/>
        <v>0</v>
      </c>
      <c r="CE866" s="175">
        <f t="shared" ref="CE866:CK866" si="903">CE837</f>
        <v>0</v>
      </c>
      <c r="CF866" s="175">
        <f t="shared" si="903"/>
        <v>0</v>
      </c>
      <c r="CG866" s="175">
        <f t="shared" si="903"/>
        <v>0</v>
      </c>
      <c r="CH866" s="175">
        <f t="shared" si="903"/>
        <v>0</v>
      </c>
      <c r="CI866" s="175">
        <f t="shared" si="903"/>
        <v>0</v>
      </c>
      <c r="CJ866" s="175">
        <f t="shared" si="903"/>
        <v>0</v>
      </c>
      <c r="CK866" s="175">
        <f t="shared" si="903"/>
        <v>0</v>
      </c>
    </row>
    <row r="867" spans="2:89" x14ac:dyDescent="0.35">
      <c r="B867" s="8" t="str">
        <f>B838</f>
        <v xml:space="preserve">secondary unit </v>
      </c>
      <c r="D867" t="s">
        <v>754</v>
      </c>
      <c r="E867" s="8" t="str">
        <f t="shared" si="891"/>
        <v>867 ASSETSALE-PV</v>
      </c>
      <c r="G867" t="s">
        <v>332</v>
      </c>
      <c r="H867" s="12"/>
      <c r="I867" s="60"/>
      <c r="J867" s="60"/>
      <c r="K867" s="15"/>
      <c r="L867" s="15"/>
      <c r="M867" s="15"/>
      <c r="N867" s="15"/>
      <c r="O867" s="15"/>
      <c r="P867" s="15"/>
      <c r="R867" s="15"/>
      <c r="S867" s="175"/>
      <c r="T867" s="175"/>
      <c r="U867" s="175"/>
      <c r="V867" s="175"/>
      <c r="W867" s="175"/>
      <c r="X867" s="175"/>
      <c r="Y867" s="175"/>
      <c r="Z867" s="175"/>
      <c r="AA867" s="175"/>
      <c r="AB867" s="175"/>
      <c r="AC867" s="175"/>
      <c r="AD867" s="175"/>
      <c r="AE867" s="175"/>
      <c r="AF867" s="175"/>
      <c r="AG867" s="175"/>
      <c r="AH867" s="175"/>
      <c r="AI867" s="175"/>
      <c r="AJ867" s="175"/>
      <c r="AK867" s="175"/>
      <c r="AL867" s="175"/>
      <c r="AM867" s="175"/>
      <c r="AN867" s="175"/>
      <c r="AO867" s="175"/>
      <c r="AP867" s="175"/>
      <c r="AQ867" s="175"/>
      <c r="AR867" s="175"/>
      <c r="AS867" s="175"/>
      <c r="AT867" s="175"/>
      <c r="AU867" s="175"/>
      <c r="AV867" s="175"/>
      <c r="AW867" s="175"/>
      <c r="AX867" s="175"/>
      <c r="AY867" s="175"/>
      <c r="AZ867" s="175"/>
      <c r="BA867" s="175"/>
      <c r="BB867" s="175"/>
      <c r="BC867" s="175"/>
      <c r="BD867" s="175"/>
      <c r="BE867" s="175"/>
      <c r="BF867" s="175"/>
      <c r="BG867" s="175"/>
      <c r="BH867" s="175"/>
      <c r="BI867" s="175"/>
      <c r="BJ867" s="175"/>
      <c r="BK867" s="175"/>
      <c r="BL867" s="175"/>
      <c r="BM867" s="175"/>
      <c r="BN867" s="175"/>
      <c r="BO867" s="175"/>
      <c r="BP867" s="175"/>
      <c r="BQ867" s="175"/>
      <c r="BR867" s="175"/>
      <c r="BS867" s="175"/>
      <c r="BT867" s="175"/>
      <c r="BU867" s="175"/>
      <c r="BV867" s="175"/>
      <c r="BW867" s="175"/>
      <c r="BX867" s="175"/>
      <c r="BY867" s="175"/>
      <c r="BZ867" s="175"/>
      <c r="CA867" s="175"/>
      <c r="CB867" s="175"/>
      <c r="CC867" s="175"/>
      <c r="CD867" s="175"/>
      <c r="CE867" s="175"/>
      <c r="CF867" s="175"/>
      <c r="CG867" s="175"/>
      <c r="CH867" s="175"/>
      <c r="CI867" s="175"/>
      <c r="CJ867" s="175"/>
      <c r="CK867" s="175"/>
    </row>
    <row r="868" spans="2:89" x14ac:dyDescent="0.35">
      <c r="B868" s="8" t="str">
        <f>B839</f>
        <v>Secondary revenue driver</v>
      </c>
      <c r="D868" t="s">
        <v>754</v>
      </c>
      <c r="E868" s="8" t="str">
        <f t="shared" si="891"/>
        <v>868 ASSETSALE-PV</v>
      </c>
      <c r="G868" t="s">
        <v>332</v>
      </c>
      <c r="H868" s="12"/>
      <c r="I868" s="60"/>
      <c r="J868" s="60"/>
      <c r="K868" s="15"/>
      <c r="L868" s="15"/>
      <c r="M868" s="15"/>
      <c r="N868" s="15"/>
      <c r="O868" s="15"/>
      <c r="P868" s="15"/>
      <c r="R868" s="15"/>
      <c r="S868" s="175" t="str">
        <f t="shared" ref="S868" si="904">S839</f>
        <v>S$18</v>
      </c>
      <c r="T868" s="175" t="str">
        <f t="shared" ref="T868:AX868" si="905">T839</f>
        <v>T$18</v>
      </c>
      <c r="U868" s="175" t="str">
        <f t="shared" si="905"/>
        <v>U$18</v>
      </c>
      <c r="V868" s="175" t="str">
        <f t="shared" si="905"/>
        <v>V$18</v>
      </c>
      <c r="W868" s="175" t="str">
        <f t="shared" si="905"/>
        <v>W$18</v>
      </c>
      <c r="X868" s="175" t="str">
        <f t="shared" si="905"/>
        <v>X$18</v>
      </c>
      <c r="Y868" s="175" t="str">
        <f t="shared" si="905"/>
        <v>Y$18</v>
      </c>
      <c r="Z868" s="175" t="str">
        <f t="shared" si="905"/>
        <v>Z$18</v>
      </c>
      <c r="AA868" s="175" t="str">
        <f t="shared" si="905"/>
        <v>AA$18</v>
      </c>
      <c r="AB868" s="175" t="str">
        <f t="shared" si="905"/>
        <v>AB$18</v>
      </c>
      <c r="AC868" s="175" t="str">
        <f t="shared" si="905"/>
        <v>AC$18</v>
      </c>
      <c r="AD868" s="175" t="str">
        <f t="shared" si="905"/>
        <v>AD$18</v>
      </c>
      <c r="AE868" s="175" t="str">
        <f t="shared" si="905"/>
        <v>AE$18</v>
      </c>
      <c r="AF868" s="175" t="str">
        <f t="shared" si="905"/>
        <v>AF$18</v>
      </c>
      <c r="AG868" s="175" t="str">
        <f t="shared" si="905"/>
        <v>AG$18</v>
      </c>
      <c r="AH868" s="175" t="str">
        <f t="shared" si="905"/>
        <v>AH$18</v>
      </c>
      <c r="AI868" s="175" t="str">
        <f t="shared" si="905"/>
        <v>AI$18</v>
      </c>
      <c r="AJ868" s="175" t="str">
        <f t="shared" si="905"/>
        <v>AJ$18</v>
      </c>
      <c r="AK868" s="175" t="str">
        <f t="shared" si="905"/>
        <v>AK$18</v>
      </c>
      <c r="AL868" s="175" t="str">
        <f t="shared" si="905"/>
        <v>AL$18</v>
      </c>
      <c r="AM868" s="175" t="str">
        <f t="shared" si="905"/>
        <v>AM$18</v>
      </c>
      <c r="AN868" s="175" t="str">
        <f t="shared" si="905"/>
        <v>AN$18</v>
      </c>
      <c r="AO868" s="175" t="str">
        <f t="shared" si="905"/>
        <v>AO$18</v>
      </c>
      <c r="AP868" s="175" t="str">
        <f t="shared" si="905"/>
        <v>AP$18</v>
      </c>
      <c r="AQ868" s="175" t="str">
        <f t="shared" si="905"/>
        <v>AQ$18</v>
      </c>
      <c r="AR868" s="175" t="str">
        <f t="shared" si="905"/>
        <v>AR$18</v>
      </c>
      <c r="AS868" s="175" t="str">
        <f t="shared" si="905"/>
        <v>AS$18</v>
      </c>
      <c r="AT868" s="175" t="str">
        <f t="shared" si="905"/>
        <v>AT$18</v>
      </c>
      <c r="AU868" s="175" t="str">
        <f t="shared" si="905"/>
        <v>AU$18</v>
      </c>
      <c r="AV868" s="175" t="str">
        <f t="shared" si="905"/>
        <v>AV$18</v>
      </c>
      <c r="AW868" s="175" t="str">
        <f t="shared" si="905"/>
        <v>AW$18</v>
      </c>
      <c r="AX868" s="175" t="str">
        <f t="shared" si="905"/>
        <v>AX$18</v>
      </c>
      <c r="AY868" s="175" t="str">
        <f t="shared" ref="AY868:CD868" si="906">AY839</f>
        <v>AY$18</v>
      </c>
      <c r="AZ868" s="175" t="str">
        <f t="shared" si="906"/>
        <v>AZ$18</v>
      </c>
      <c r="BA868" s="175" t="str">
        <f t="shared" si="906"/>
        <v>BA$18</v>
      </c>
      <c r="BB868" s="175" t="str">
        <f t="shared" si="906"/>
        <v>BB$18</v>
      </c>
      <c r="BC868" s="175" t="str">
        <f t="shared" si="906"/>
        <v>BC$18</v>
      </c>
      <c r="BD868" s="175" t="str">
        <f t="shared" si="906"/>
        <v>BD$18</v>
      </c>
      <c r="BE868" s="175" t="str">
        <f t="shared" si="906"/>
        <v>BE$18</v>
      </c>
      <c r="BF868" s="175" t="str">
        <f t="shared" si="906"/>
        <v>BF$18</v>
      </c>
      <c r="BG868" s="175" t="str">
        <f t="shared" si="906"/>
        <v>BG$18</v>
      </c>
      <c r="BH868" s="175" t="str">
        <f t="shared" si="906"/>
        <v>BH$18</v>
      </c>
      <c r="BI868" s="175" t="str">
        <f t="shared" si="906"/>
        <v>BI$18</v>
      </c>
      <c r="BJ868" s="175" t="str">
        <f t="shared" si="906"/>
        <v>BJ$18</v>
      </c>
      <c r="BK868" s="175" t="str">
        <f t="shared" si="906"/>
        <v>BK$18</v>
      </c>
      <c r="BL868" s="175" t="str">
        <f t="shared" si="906"/>
        <v>BL$18</v>
      </c>
      <c r="BM868" s="175" t="str">
        <f t="shared" si="906"/>
        <v>BM$18</v>
      </c>
      <c r="BN868" s="175" t="str">
        <f t="shared" si="906"/>
        <v>BN$18</v>
      </c>
      <c r="BO868" s="175" t="str">
        <f t="shared" si="906"/>
        <v>BO$18</v>
      </c>
      <c r="BP868" s="175" t="str">
        <f t="shared" si="906"/>
        <v>BP$18</v>
      </c>
      <c r="BQ868" s="175" t="str">
        <f t="shared" si="906"/>
        <v>BQ$18</v>
      </c>
      <c r="BR868" s="175" t="str">
        <f t="shared" si="906"/>
        <v>BR$18</v>
      </c>
      <c r="BS868" s="175" t="str">
        <f t="shared" si="906"/>
        <v>BS$18</v>
      </c>
      <c r="BT868" s="175" t="str">
        <f t="shared" si="906"/>
        <v>BT$18</v>
      </c>
      <c r="BU868" s="175" t="str">
        <f t="shared" si="906"/>
        <v>BU$18</v>
      </c>
      <c r="BV868" s="175" t="str">
        <f t="shared" si="906"/>
        <v>BV$18</v>
      </c>
      <c r="BW868" s="175" t="str">
        <f t="shared" si="906"/>
        <v>BW$18</v>
      </c>
      <c r="BX868" s="175" t="str">
        <f t="shared" si="906"/>
        <v>BX$18</v>
      </c>
      <c r="BY868" s="175" t="str">
        <f t="shared" si="906"/>
        <v>BY$18</v>
      </c>
      <c r="BZ868" s="175" t="str">
        <f t="shared" si="906"/>
        <v>BZ$18</v>
      </c>
      <c r="CA868" s="175" t="str">
        <f t="shared" si="906"/>
        <v>CA$18</v>
      </c>
      <c r="CB868" s="175" t="str">
        <f t="shared" si="906"/>
        <v>CB$18</v>
      </c>
      <c r="CC868" s="175" t="str">
        <f t="shared" si="906"/>
        <v>CC$18</v>
      </c>
      <c r="CD868" s="175" t="str">
        <f t="shared" si="906"/>
        <v>CD$18</v>
      </c>
      <c r="CE868" s="175" t="str">
        <f t="shared" ref="CE868:CK868" si="907">CE839</f>
        <v>CE$18</v>
      </c>
      <c r="CF868" s="175" t="str">
        <f t="shared" si="907"/>
        <v>CF$18</v>
      </c>
      <c r="CG868" s="175" t="str">
        <f t="shared" si="907"/>
        <v>CG$18</v>
      </c>
      <c r="CH868" s="175" t="str">
        <f t="shared" si="907"/>
        <v>CH$18</v>
      </c>
      <c r="CI868" s="175" t="str">
        <f t="shared" si="907"/>
        <v>CI$18</v>
      </c>
      <c r="CJ868" s="175" t="str">
        <f t="shared" si="907"/>
        <v>CJ$18</v>
      </c>
      <c r="CK868" s="175" t="str">
        <f t="shared" si="907"/>
        <v>CK$18</v>
      </c>
    </row>
    <row r="869" spans="2:89" x14ac:dyDescent="0.35">
      <c r="B869" s="8" t="str">
        <f>B840</f>
        <v>Secondary volume driver</v>
      </c>
      <c r="D869" t="s">
        <v>754</v>
      </c>
      <c r="E869" s="8" t="str">
        <f t="shared" si="891"/>
        <v>869 ASSETSALE-PV</v>
      </c>
      <c r="G869" t="s">
        <v>332</v>
      </c>
      <c r="H869" s="12"/>
      <c r="I869" s="60"/>
      <c r="J869" s="60"/>
      <c r="K869" s="15"/>
      <c r="L869" s="15"/>
      <c r="M869" s="15"/>
      <c r="N869" s="15"/>
      <c r="O869" s="15"/>
      <c r="P869" s="15"/>
      <c r="R869" s="15"/>
      <c r="S869" s="175" t="str">
        <f t="shared" ref="S869" si="908">S840</f>
        <v>S$19</v>
      </c>
      <c r="T869" s="175" t="str">
        <f t="shared" ref="T869:AX869" si="909">T840</f>
        <v>T$19</v>
      </c>
      <c r="U869" s="175" t="str">
        <f t="shared" si="909"/>
        <v>U$19</v>
      </c>
      <c r="V869" s="175" t="str">
        <f t="shared" si="909"/>
        <v>V$19</v>
      </c>
      <c r="W869" s="175" t="str">
        <f t="shared" si="909"/>
        <v>W$19</v>
      </c>
      <c r="X869" s="175" t="str">
        <f t="shared" si="909"/>
        <v>X$19</v>
      </c>
      <c r="Y869" s="175" t="str">
        <f t="shared" si="909"/>
        <v>Y$19</v>
      </c>
      <c r="Z869" s="175" t="str">
        <f t="shared" si="909"/>
        <v>Z$19</v>
      </c>
      <c r="AA869" s="175" t="str">
        <f t="shared" si="909"/>
        <v>AA$19</v>
      </c>
      <c r="AB869" s="175" t="str">
        <f t="shared" si="909"/>
        <v>AB$19</v>
      </c>
      <c r="AC869" s="175" t="str">
        <f t="shared" si="909"/>
        <v>AC$19</v>
      </c>
      <c r="AD869" s="175" t="str">
        <f t="shared" si="909"/>
        <v>AD$19</v>
      </c>
      <c r="AE869" s="175" t="str">
        <f t="shared" si="909"/>
        <v>AE$19</v>
      </c>
      <c r="AF869" s="175" t="str">
        <f t="shared" si="909"/>
        <v>AF$19</v>
      </c>
      <c r="AG869" s="175" t="str">
        <f t="shared" si="909"/>
        <v>AG$19</v>
      </c>
      <c r="AH869" s="175" t="str">
        <f t="shared" si="909"/>
        <v>AH$19</v>
      </c>
      <c r="AI869" s="175" t="str">
        <f t="shared" si="909"/>
        <v>AI$19</v>
      </c>
      <c r="AJ869" s="175" t="str">
        <f t="shared" si="909"/>
        <v>AJ$19</v>
      </c>
      <c r="AK869" s="175" t="str">
        <f t="shared" si="909"/>
        <v>AK$19</v>
      </c>
      <c r="AL869" s="175" t="str">
        <f t="shared" si="909"/>
        <v>AL$19</v>
      </c>
      <c r="AM869" s="175" t="str">
        <f t="shared" si="909"/>
        <v>AM$19</v>
      </c>
      <c r="AN869" s="175" t="str">
        <f t="shared" si="909"/>
        <v>AN$19</v>
      </c>
      <c r="AO869" s="175" t="str">
        <f t="shared" si="909"/>
        <v>AO$19</v>
      </c>
      <c r="AP869" s="175" t="str">
        <f t="shared" si="909"/>
        <v>AP$19</v>
      </c>
      <c r="AQ869" s="175" t="str">
        <f t="shared" si="909"/>
        <v>AQ$19</v>
      </c>
      <c r="AR869" s="175" t="str">
        <f t="shared" si="909"/>
        <v>AR$19</v>
      </c>
      <c r="AS869" s="175" t="str">
        <f t="shared" si="909"/>
        <v>AS$19</v>
      </c>
      <c r="AT869" s="175" t="str">
        <f t="shared" si="909"/>
        <v>AT$19</v>
      </c>
      <c r="AU869" s="175" t="str">
        <f t="shared" si="909"/>
        <v>AU$19</v>
      </c>
      <c r="AV869" s="175" t="str">
        <f t="shared" si="909"/>
        <v>AV$19</v>
      </c>
      <c r="AW869" s="175" t="str">
        <f t="shared" si="909"/>
        <v>AW$19</v>
      </c>
      <c r="AX869" s="175" t="str">
        <f t="shared" si="909"/>
        <v>AX$19</v>
      </c>
      <c r="AY869" s="175" t="str">
        <f t="shared" ref="AY869:CD869" si="910">AY840</f>
        <v>AY$19</v>
      </c>
      <c r="AZ869" s="175" t="str">
        <f t="shared" si="910"/>
        <v>AZ$19</v>
      </c>
      <c r="BA869" s="175" t="str">
        <f t="shared" si="910"/>
        <v>BA$19</v>
      </c>
      <c r="BB869" s="175" t="str">
        <f t="shared" si="910"/>
        <v>BB$19</v>
      </c>
      <c r="BC869" s="175" t="str">
        <f t="shared" si="910"/>
        <v>BC$19</v>
      </c>
      <c r="BD869" s="175" t="str">
        <f t="shared" si="910"/>
        <v>BD$19</v>
      </c>
      <c r="BE869" s="175" t="str">
        <f t="shared" si="910"/>
        <v>BE$19</v>
      </c>
      <c r="BF869" s="175" t="str">
        <f t="shared" si="910"/>
        <v>BF$19</v>
      </c>
      <c r="BG869" s="175" t="str">
        <f t="shared" si="910"/>
        <v>BG$19</v>
      </c>
      <c r="BH869" s="175" t="str">
        <f t="shared" si="910"/>
        <v>BH$19</v>
      </c>
      <c r="BI869" s="175" t="str">
        <f t="shared" si="910"/>
        <v>BI$19</v>
      </c>
      <c r="BJ869" s="175" t="str">
        <f t="shared" si="910"/>
        <v>BJ$19</v>
      </c>
      <c r="BK869" s="175" t="str">
        <f t="shared" si="910"/>
        <v>BK$19</v>
      </c>
      <c r="BL869" s="175" t="str">
        <f t="shared" si="910"/>
        <v>BL$19</v>
      </c>
      <c r="BM869" s="175" t="str">
        <f t="shared" si="910"/>
        <v>BM$19</v>
      </c>
      <c r="BN869" s="175" t="str">
        <f t="shared" si="910"/>
        <v>BN$19</v>
      </c>
      <c r="BO869" s="175" t="str">
        <f t="shared" si="910"/>
        <v>BO$19</v>
      </c>
      <c r="BP869" s="175" t="str">
        <f t="shared" si="910"/>
        <v>BP$19</v>
      </c>
      <c r="BQ869" s="175" t="str">
        <f t="shared" si="910"/>
        <v>BQ$19</v>
      </c>
      <c r="BR869" s="175" t="str">
        <f t="shared" si="910"/>
        <v>BR$19</v>
      </c>
      <c r="BS869" s="175" t="str">
        <f t="shared" si="910"/>
        <v>BS$19</v>
      </c>
      <c r="BT869" s="175" t="str">
        <f t="shared" si="910"/>
        <v>BT$19</v>
      </c>
      <c r="BU869" s="175" t="str">
        <f t="shared" si="910"/>
        <v>BU$19</v>
      </c>
      <c r="BV869" s="175" t="str">
        <f t="shared" si="910"/>
        <v>BV$19</v>
      </c>
      <c r="BW869" s="175" t="str">
        <f t="shared" si="910"/>
        <v>BW$19</v>
      </c>
      <c r="BX869" s="175" t="str">
        <f t="shared" si="910"/>
        <v>BX$19</v>
      </c>
      <c r="BY869" s="175" t="str">
        <f t="shared" si="910"/>
        <v>BY$19</v>
      </c>
      <c r="BZ869" s="175" t="str">
        <f t="shared" si="910"/>
        <v>BZ$19</v>
      </c>
      <c r="CA869" s="175" t="str">
        <f t="shared" si="910"/>
        <v>CA$19</v>
      </c>
      <c r="CB869" s="175" t="str">
        <f t="shared" si="910"/>
        <v>CB$19</v>
      </c>
      <c r="CC869" s="175" t="str">
        <f t="shared" si="910"/>
        <v>CC$19</v>
      </c>
      <c r="CD869" s="175" t="str">
        <f t="shared" si="910"/>
        <v>CD$19</v>
      </c>
      <c r="CE869" s="175" t="str">
        <f t="shared" ref="CE869:CK869" si="911">CE840</f>
        <v>CE$19</v>
      </c>
      <c r="CF869" s="175" t="str">
        <f t="shared" si="911"/>
        <v>CF$19</v>
      </c>
      <c r="CG869" s="175" t="str">
        <f t="shared" si="911"/>
        <v>CG$19</v>
      </c>
      <c r="CH869" s="175" t="str">
        <f t="shared" si="911"/>
        <v>CH$19</v>
      </c>
      <c r="CI869" s="175" t="str">
        <f t="shared" si="911"/>
        <v>CI$19</v>
      </c>
      <c r="CJ869" s="175" t="str">
        <f t="shared" si="911"/>
        <v>CJ$19</v>
      </c>
      <c r="CK869" s="175" t="str">
        <f t="shared" si="911"/>
        <v>CK$19</v>
      </c>
    </row>
    <row r="870" spans="2:89" x14ac:dyDescent="0.35">
      <c r="E870" s="8"/>
      <c r="H870" s="12"/>
      <c r="I870" s="60"/>
      <c r="J870" s="60"/>
      <c r="K870" s="15"/>
      <c r="L870" s="15"/>
      <c r="M870" s="15"/>
      <c r="N870" s="15"/>
      <c r="O870" s="15"/>
      <c r="P870" s="15"/>
      <c r="R870" s="15"/>
      <c r="S870" s="175"/>
      <c r="T870" s="175"/>
      <c r="U870" s="175"/>
      <c r="V870" s="175"/>
      <c r="W870" s="175"/>
      <c r="X870" s="175"/>
      <c r="Y870" s="175"/>
      <c r="Z870" s="175"/>
      <c r="AA870" s="175"/>
      <c r="AB870" s="175"/>
      <c r="AC870" s="175"/>
      <c r="AD870" s="175"/>
      <c r="AE870" s="175"/>
      <c r="AF870" s="175"/>
      <c r="AG870" s="175"/>
      <c r="AH870" s="175"/>
      <c r="AI870" s="175"/>
      <c r="AJ870" s="175"/>
      <c r="AK870" s="175"/>
      <c r="AL870" s="175"/>
      <c r="AM870" s="175"/>
      <c r="AN870" s="175"/>
      <c r="AO870" s="175"/>
      <c r="AP870" s="175"/>
      <c r="AQ870" s="175"/>
      <c r="AR870" s="175"/>
      <c r="AS870" s="175"/>
      <c r="AT870" s="175"/>
      <c r="AU870" s="175"/>
      <c r="AV870" s="175"/>
      <c r="AW870" s="175"/>
      <c r="AX870" s="175"/>
      <c r="AY870" s="175"/>
      <c r="AZ870" s="175"/>
      <c r="BA870" s="175"/>
      <c r="BB870" s="175"/>
      <c r="BC870" s="175"/>
      <c r="BD870" s="175"/>
      <c r="BE870" s="175"/>
      <c r="BF870" s="175"/>
      <c r="BG870" s="175"/>
      <c r="BH870" s="175"/>
      <c r="BI870" s="175"/>
      <c r="BJ870" s="175"/>
      <c r="BK870" s="175"/>
      <c r="BL870" s="175"/>
      <c r="BM870" s="175"/>
      <c r="BN870" s="175"/>
      <c r="BO870" s="175"/>
      <c r="BP870" s="175"/>
      <c r="BQ870" s="175"/>
      <c r="BR870" s="175"/>
      <c r="BS870" s="175"/>
      <c r="BT870" s="175"/>
      <c r="BU870" s="175"/>
      <c r="BV870" s="175"/>
      <c r="BW870" s="175"/>
      <c r="BX870" s="175"/>
      <c r="BY870" s="175"/>
      <c r="BZ870" s="175"/>
      <c r="CA870" s="175"/>
      <c r="CB870" s="175"/>
      <c r="CC870" s="175"/>
      <c r="CD870" s="175"/>
      <c r="CE870" s="175"/>
      <c r="CF870" s="175"/>
      <c r="CG870" s="175"/>
      <c r="CH870" s="175"/>
      <c r="CI870" s="175"/>
      <c r="CJ870" s="175"/>
      <c r="CK870" s="175"/>
    </row>
    <row r="871" spans="2:89" x14ac:dyDescent="0.35">
      <c r="E871" s="8"/>
      <c r="H871" s="12"/>
      <c r="I871" s="60"/>
      <c r="J871" s="60"/>
      <c r="K871" s="15"/>
      <c r="L871" s="15"/>
      <c r="M871" s="15"/>
      <c r="N871" s="15"/>
      <c r="O871" s="15"/>
      <c r="P871" s="15"/>
      <c r="R871" s="15"/>
      <c r="S871" s="175"/>
      <c r="T871" s="175"/>
      <c r="U871" s="175"/>
      <c r="V871" s="175"/>
      <c r="W871" s="175"/>
      <c r="X871" s="175"/>
      <c r="Y871" s="175"/>
      <c r="Z871" s="175"/>
      <c r="AA871" s="175"/>
      <c r="AB871" s="175"/>
      <c r="AC871" s="175"/>
      <c r="AD871" s="175"/>
      <c r="AE871" s="175"/>
      <c r="AF871" s="175"/>
      <c r="AG871" s="175"/>
      <c r="AH871" s="175"/>
      <c r="AI871" s="175"/>
      <c r="AJ871" s="175"/>
      <c r="AK871" s="175"/>
      <c r="AL871" s="175"/>
      <c r="AM871" s="175"/>
      <c r="AN871" s="175"/>
      <c r="AO871" s="175"/>
      <c r="AP871" s="175"/>
      <c r="AQ871" s="175"/>
      <c r="AR871" s="175"/>
      <c r="AS871" s="175"/>
      <c r="AT871" s="175"/>
      <c r="AU871" s="175"/>
      <c r="AV871" s="175"/>
      <c r="AW871" s="175"/>
      <c r="AX871" s="175"/>
      <c r="AY871" s="175"/>
      <c r="AZ871" s="175"/>
      <c r="BA871" s="175"/>
      <c r="BB871" s="175"/>
      <c r="BC871" s="175"/>
      <c r="BD871" s="175"/>
      <c r="BE871" s="175"/>
      <c r="BF871" s="175"/>
      <c r="BG871" s="175"/>
      <c r="BH871" s="175"/>
      <c r="BI871" s="175"/>
      <c r="BJ871" s="175"/>
      <c r="BK871" s="175"/>
      <c r="BL871" s="175"/>
      <c r="BM871" s="175"/>
      <c r="BN871" s="175"/>
      <c r="BO871" s="175"/>
      <c r="BP871" s="175"/>
      <c r="BQ871" s="175"/>
      <c r="BR871" s="175"/>
      <c r="BS871" s="175"/>
      <c r="BT871" s="175"/>
      <c r="BU871" s="175"/>
      <c r="BV871" s="175"/>
      <c r="BW871" s="175"/>
      <c r="BX871" s="175"/>
      <c r="BY871" s="175"/>
      <c r="BZ871" s="175"/>
      <c r="CA871" s="175"/>
      <c r="CB871" s="175"/>
      <c r="CC871" s="175"/>
      <c r="CD871" s="175"/>
      <c r="CE871" s="175"/>
      <c r="CF871" s="175"/>
      <c r="CG871" s="175"/>
      <c r="CH871" s="175"/>
      <c r="CI871" s="175"/>
      <c r="CJ871" s="175"/>
      <c r="CK871" s="175"/>
    </row>
    <row r="872" spans="2:89" x14ac:dyDescent="0.35">
      <c r="E872" s="8"/>
      <c r="H872" s="12"/>
      <c r="I872" s="60"/>
      <c r="J872" s="60"/>
      <c r="K872" s="15"/>
      <c r="L872" s="15"/>
      <c r="M872" s="15"/>
      <c r="N872" s="15"/>
      <c r="O872" s="15"/>
      <c r="P872" s="15"/>
      <c r="R872" s="15"/>
      <c r="S872" s="175"/>
      <c r="T872" s="175"/>
      <c r="U872" s="175"/>
      <c r="V872" s="175"/>
      <c r="W872" s="175"/>
      <c r="X872" s="175"/>
      <c r="Y872" s="175"/>
      <c r="Z872" s="175"/>
      <c r="AA872" s="175"/>
      <c r="AB872" s="175"/>
      <c r="AC872" s="175"/>
      <c r="AD872" s="175"/>
      <c r="AE872" s="175"/>
      <c r="AF872" s="175"/>
      <c r="AG872" s="175"/>
      <c r="AH872" s="175"/>
      <c r="AI872" s="175"/>
      <c r="AJ872" s="175"/>
      <c r="AK872" s="175"/>
      <c r="AL872" s="175"/>
      <c r="AM872" s="175"/>
      <c r="AN872" s="175"/>
      <c r="AO872" s="175"/>
      <c r="AP872" s="175"/>
      <c r="AQ872" s="175"/>
      <c r="AR872" s="175"/>
      <c r="AS872" s="175"/>
      <c r="AT872" s="175"/>
      <c r="AU872" s="175"/>
      <c r="AV872" s="175"/>
      <c r="AW872" s="175"/>
      <c r="AX872" s="175"/>
      <c r="AY872" s="175"/>
      <c r="AZ872" s="175"/>
      <c r="BA872" s="175"/>
      <c r="BB872" s="175"/>
      <c r="BC872" s="175"/>
      <c r="BD872" s="175"/>
      <c r="BE872" s="175"/>
      <c r="BF872" s="175"/>
      <c r="BG872" s="175"/>
      <c r="BH872" s="175"/>
      <c r="BI872" s="175"/>
      <c r="BJ872" s="175"/>
      <c r="BK872" s="175"/>
      <c r="BL872" s="175"/>
      <c r="BM872" s="175"/>
      <c r="BN872" s="175"/>
      <c r="BO872" s="175"/>
      <c r="BP872" s="175"/>
      <c r="BQ872" s="175"/>
      <c r="BR872" s="175"/>
      <c r="BS872" s="175"/>
      <c r="BT872" s="175"/>
      <c r="BU872" s="175"/>
      <c r="BV872" s="175"/>
      <c r="BW872" s="175"/>
      <c r="BX872" s="175"/>
      <c r="BY872" s="175"/>
      <c r="BZ872" s="175"/>
      <c r="CA872" s="175"/>
      <c r="CB872" s="175"/>
      <c r="CC872" s="175"/>
      <c r="CD872" s="175"/>
      <c r="CE872" s="175"/>
      <c r="CF872" s="175"/>
      <c r="CG872" s="175"/>
      <c r="CH872" s="175"/>
      <c r="CI872" s="175"/>
      <c r="CJ872" s="175"/>
      <c r="CK872" s="175"/>
    </row>
    <row r="873" spans="2:89" x14ac:dyDescent="0.35">
      <c r="B873" s="171" t="s">
        <v>490</v>
      </c>
      <c r="E873" s="8"/>
      <c r="H873" s="170"/>
      <c r="I873" s="172"/>
      <c r="J873" s="172"/>
      <c r="K873" s="193"/>
      <c r="L873" s="193"/>
      <c r="M873" s="193"/>
      <c r="N873" s="193"/>
      <c r="O873" s="193"/>
      <c r="P873" s="193"/>
      <c r="R873" s="194"/>
      <c r="S873" s="170"/>
      <c r="T873" s="170"/>
      <c r="U873" s="170"/>
      <c r="V873" s="170"/>
      <c r="W873" s="170"/>
      <c r="X873" s="170"/>
      <c r="Y873" s="170"/>
      <c r="Z873" s="170"/>
      <c r="AA873" s="170"/>
      <c r="AB873" s="170"/>
      <c r="AC873" s="170"/>
      <c r="AD873" s="170"/>
      <c r="AE873" s="170"/>
      <c r="AF873" s="170"/>
      <c r="AG873" s="170"/>
      <c r="AH873" s="170"/>
      <c r="AI873" s="170"/>
      <c r="AJ873" s="170"/>
      <c r="AK873" s="170"/>
      <c r="AL873" s="170"/>
      <c r="AM873" s="170"/>
      <c r="AN873" s="170"/>
      <c r="AO873" s="170"/>
      <c r="AP873" s="170"/>
      <c r="AQ873" s="170"/>
      <c r="AR873" s="170"/>
      <c r="AS873" s="170"/>
      <c r="AT873" s="170"/>
      <c r="AU873" s="170"/>
      <c r="AV873" s="170"/>
      <c r="AW873" s="170"/>
      <c r="AX873" s="170"/>
      <c r="AY873" s="170"/>
      <c r="AZ873" s="170"/>
      <c r="BA873" s="170"/>
      <c r="BB873" s="170"/>
      <c r="BC873" s="170"/>
      <c r="BD873" s="170"/>
      <c r="BE873" s="170"/>
      <c r="BF873" s="170"/>
      <c r="BG873" s="170"/>
      <c r="BH873" s="170"/>
      <c r="BI873" s="170"/>
      <c r="BJ873" s="170"/>
      <c r="BK873" s="170"/>
      <c r="BL873" s="170"/>
      <c r="BM873" s="170"/>
      <c r="BN873" s="170"/>
      <c r="BO873" s="170"/>
      <c r="BP873" s="170"/>
      <c r="BQ873" s="170"/>
      <c r="BR873" s="170"/>
      <c r="BS873" s="170"/>
      <c r="BT873" s="170"/>
      <c r="BU873" s="170"/>
      <c r="BV873" s="170"/>
      <c r="BW873" s="170"/>
      <c r="BX873" s="170"/>
      <c r="BY873" s="170"/>
      <c r="BZ873" s="170"/>
      <c r="CA873" s="170"/>
      <c r="CB873" s="170"/>
      <c r="CC873" s="170"/>
      <c r="CD873" s="170"/>
      <c r="CE873" s="170"/>
      <c r="CF873" s="170"/>
      <c r="CG873" s="170"/>
      <c r="CH873" s="170"/>
      <c r="CI873" s="170"/>
      <c r="CJ873" s="170"/>
      <c r="CK873" s="170"/>
    </row>
    <row r="874" spans="2:89" x14ac:dyDescent="0.35">
      <c r="B874" s="171" t="s">
        <v>492</v>
      </c>
      <c r="E874" s="8"/>
      <c r="H874" s="170"/>
      <c r="I874" s="172"/>
      <c r="J874" s="172"/>
      <c r="K874" s="193"/>
      <c r="L874" s="193"/>
      <c r="M874" s="193"/>
      <c r="N874" s="193"/>
      <c r="O874" s="193"/>
      <c r="P874" s="193"/>
      <c r="R874" s="194"/>
      <c r="S874" s="170"/>
      <c r="T874" s="170"/>
      <c r="U874" s="170"/>
      <c r="V874" s="170"/>
      <c r="W874" s="170"/>
      <c r="X874" s="170"/>
      <c r="Y874" s="170"/>
      <c r="Z874" s="170"/>
      <c r="AA874" s="170"/>
      <c r="AB874" s="170"/>
      <c r="AC874" s="170"/>
      <c r="AD874" s="170"/>
      <c r="AE874" s="170"/>
      <c r="AF874" s="170"/>
      <c r="AG874" s="170"/>
      <c r="AH874" s="170"/>
      <c r="AI874" s="170"/>
      <c r="AJ874" s="170"/>
      <c r="AK874" s="170"/>
      <c r="AL874" s="170"/>
      <c r="AM874" s="170"/>
      <c r="AN874" s="170"/>
      <c r="AO874" s="170"/>
      <c r="AP874" s="170"/>
      <c r="AQ874" s="170"/>
      <c r="AR874" s="170"/>
      <c r="AS874" s="170"/>
      <c r="AT874" s="170"/>
      <c r="AU874" s="170"/>
      <c r="AV874" s="170"/>
      <c r="AW874" s="170"/>
      <c r="AX874" s="170"/>
      <c r="AY874" s="170"/>
      <c r="AZ874" s="170"/>
      <c r="BA874" s="170"/>
      <c r="BB874" s="170"/>
      <c r="BC874" s="170"/>
      <c r="BD874" s="170"/>
      <c r="BE874" s="170"/>
      <c r="BF874" s="170"/>
      <c r="BG874" s="170"/>
      <c r="BH874" s="170"/>
      <c r="BI874" s="170"/>
      <c r="BJ874" s="170"/>
      <c r="BK874" s="170"/>
      <c r="BL874" s="170"/>
      <c r="BM874" s="170"/>
      <c r="BN874" s="170"/>
      <c r="BO874" s="170"/>
      <c r="BP874" s="170"/>
      <c r="BQ874" s="170"/>
      <c r="BR874" s="170"/>
      <c r="BS874" s="170"/>
      <c r="BT874" s="170"/>
      <c r="BU874" s="170"/>
      <c r="BV874" s="170"/>
      <c r="BW874" s="170"/>
      <c r="BX874" s="170"/>
      <c r="BY874" s="170"/>
      <c r="BZ874" s="170"/>
      <c r="CA874" s="170"/>
      <c r="CB874" s="170"/>
      <c r="CC874" s="170"/>
      <c r="CD874" s="170"/>
      <c r="CE874" s="170"/>
      <c r="CF874" s="170"/>
      <c r="CG874" s="170"/>
      <c r="CH874" s="170"/>
      <c r="CI874" s="170"/>
      <c r="CJ874" s="170"/>
      <c r="CK874" s="170"/>
    </row>
    <row r="875" spans="2:89" x14ac:dyDescent="0.35">
      <c r="B875" s="171" t="s">
        <v>461</v>
      </c>
      <c r="E875" s="8"/>
      <c r="H875" s="170"/>
      <c r="I875" s="172"/>
      <c r="J875" s="172"/>
      <c r="K875" s="193"/>
      <c r="L875" s="193"/>
      <c r="M875" s="193"/>
      <c r="N875" s="193"/>
      <c r="O875" s="193"/>
      <c r="P875" s="193"/>
      <c r="R875" s="194"/>
      <c r="S875" s="195" t="str">
        <f t="shared" ref="S875:AX875" si="912">S$20</f>
        <v>S$16</v>
      </c>
      <c r="T875" s="195" t="str">
        <f t="shared" si="912"/>
        <v>T$16</v>
      </c>
      <c r="U875" s="195" t="str">
        <f t="shared" si="912"/>
        <v>U$16</v>
      </c>
      <c r="V875" s="195" t="str">
        <f t="shared" si="912"/>
        <v>V$16</v>
      </c>
      <c r="W875" s="195" t="str">
        <f t="shared" si="912"/>
        <v>W$16</v>
      </c>
      <c r="X875" s="195" t="str">
        <f t="shared" si="912"/>
        <v>X$16</v>
      </c>
      <c r="Y875" s="195" t="str">
        <f t="shared" si="912"/>
        <v>Y$16</v>
      </c>
      <c r="Z875" s="195" t="str">
        <f t="shared" si="912"/>
        <v>Z$16</v>
      </c>
      <c r="AA875" s="195" t="str">
        <f t="shared" si="912"/>
        <v>AA$16</v>
      </c>
      <c r="AB875" s="195" t="str">
        <f t="shared" si="912"/>
        <v>AB$16</v>
      </c>
      <c r="AC875" s="195" t="str">
        <f t="shared" si="912"/>
        <v>AC$16</v>
      </c>
      <c r="AD875" s="195" t="str">
        <f t="shared" si="912"/>
        <v>AD$16</v>
      </c>
      <c r="AE875" s="195" t="str">
        <f t="shared" si="912"/>
        <v>AE$16</v>
      </c>
      <c r="AF875" s="195" t="str">
        <f t="shared" si="912"/>
        <v>AF$16</v>
      </c>
      <c r="AG875" s="195" t="str">
        <f t="shared" si="912"/>
        <v>AG$16</v>
      </c>
      <c r="AH875" s="195" t="str">
        <f t="shared" si="912"/>
        <v>AH$16</v>
      </c>
      <c r="AI875" s="195" t="str">
        <f t="shared" si="912"/>
        <v>AI$16</v>
      </c>
      <c r="AJ875" s="195" t="str">
        <f t="shared" si="912"/>
        <v>AJ$16</v>
      </c>
      <c r="AK875" s="195" t="str">
        <f t="shared" si="912"/>
        <v>AK$16</v>
      </c>
      <c r="AL875" s="195" t="str">
        <f t="shared" si="912"/>
        <v>AL$16</v>
      </c>
      <c r="AM875" s="195" t="str">
        <f t="shared" si="912"/>
        <v>AM$16</v>
      </c>
      <c r="AN875" s="195" t="str">
        <f t="shared" si="912"/>
        <v>AN$16</v>
      </c>
      <c r="AO875" s="195" t="str">
        <f t="shared" si="912"/>
        <v>AO$16</v>
      </c>
      <c r="AP875" s="195" t="str">
        <f t="shared" si="912"/>
        <v>AP$16</v>
      </c>
      <c r="AQ875" s="195" t="str">
        <f t="shared" si="912"/>
        <v>AQ$16</v>
      </c>
      <c r="AR875" s="195" t="str">
        <f t="shared" si="912"/>
        <v>AR$16</v>
      </c>
      <c r="AS875" s="195" t="str">
        <f t="shared" si="912"/>
        <v>AS$16</v>
      </c>
      <c r="AT875" s="195" t="str">
        <f t="shared" si="912"/>
        <v>AT$16</v>
      </c>
      <c r="AU875" s="195" t="str">
        <f t="shared" si="912"/>
        <v>AU$16</v>
      </c>
      <c r="AV875" s="195" t="str">
        <f t="shared" si="912"/>
        <v>AV$16</v>
      </c>
      <c r="AW875" s="195" t="str">
        <f t="shared" si="912"/>
        <v>AW$16</v>
      </c>
      <c r="AX875" s="195" t="str">
        <f t="shared" si="912"/>
        <v>AX$16</v>
      </c>
      <c r="AY875" s="195" t="str">
        <f t="shared" ref="AY875:CD875" si="913">AY$20</f>
        <v>AY$16</v>
      </c>
      <c r="AZ875" s="195" t="str">
        <f t="shared" si="913"/>
        <v>AZ$16</v>
      </c>
      <c r="BA875" s="195" t="str">
        <f t="shared" si="913"/>
        <v>BA$16</v>
      </c>
      <c r="BB875" s="195" t="str">
        <f t="shared" si="913"/>
        <v>BB$16</v>
      </c>
      <c r="BC875" s="195" t="str">
        <f t="shared" si="913"/>
        <v>BC$16</v>
      </c>
      <c r="BD875" s="195" t="str">
        <f t="shared" si="913"/>
        <v>BD$16</v>
      </c>
      <c r="BE875" s="195" t="str">
        <f t="shared" si="913"/>
        <v>BE$16</v>
      </c>
      <c r="BF875" s="195" t="str">
        <f t="shared" si="913"/>
        <v>BF$16</v>
      </c>
      <c r="BG875" s="195" t="str">
        <f t="shared" si="913"/>
        <v>BG$16</v>
      </c>
      <c r="BH875" s="195" t="str">
        <f t="shared" si="913"/>
        <v>BH$16</v>
      </c>
      <c r="BI875" s="195" t="str">
        <f t="shared" si="913"/>
        <v>BI$16</v>
      </c>
      <c r="BJ875" s="195" t="str">
        <f t="shared" si="913"/>
        <v>BJ$16</v>
      </c>
      <c r="BK875" s="195" t="str">
        <f t="shared" si="913"/>
        <v>BK$16</v>
      </c>
      <c r="BL875" s="195" t="str">
        <f t="shared" si="913"/>
        <v>BL$16</v>
      </c>
      <c r="BM875" s="195" t="str">
        <f t="shared" si="913"/>
        <v>BM$16</v>
      </c>
      <c r="BN875" s="195" t="str">
        <f t="shared" si="913"/>
        <v>BN$16</v>
      </c>
      <c r="BO875" s="195" t="str">
        <f t="shared" si="913"/>
        <v>BO$16</v>
      </c>
      <c r="BP875" s="195" t="str">
        <f t="shared" si="913"/>
        <v>BP$16</v>
      </c>
      <c r="BQ875" s="195" t="str">
        <f t="shared" si="913"/>
        <v>BQ$16</v>
      </c>
      <c r="BR875" s="195" t="str">
        <f t="shared" si="913"/>
        <v>BR$16</v>
      </c>
      <c r="BS875" s="195" t="str">
        <f t="shared" si="913"/>
        <v>BS$16</v>
      </c>
      <c r="BT875" s="195" t="str">
        <f t="shared" si="913"/>
        <v>BT$16</v>
      </c>
      <c r="BU875" s="195" t="str">
        <f t="shared" si="913"/>
        <v>BU$16</v>
      </c>
      <c r="BV875" s="195" t="str">
        <f t="shared" si="913"/>
        <v>BV$16</v>
      </c>
      <c r="BW875" s="195" t="str">
        <f t="shared" si="913"/>
        <v>BW$16</v>
      </c>
      <c r="BX875" s="195" t="str">
        <f t="shared" si="913"/>
        <v>BX$16</v>
      </c>
      <c r="BY875" s="195" t="str">
        <f t="shared" si="913"/>
        <v>BY$16</v>
      </c>
      <c r="BZ875" s="195" t="str">
        <f t="shared" si="913"/>
        <v>BZ$16</v>
      </c>
      <c r="CA875" s="195" t="str">
        <f t="shared" si="913"/>
        <v>CA$16</v>
      </c>
      <c r="CB875" s="195" t="str">
        <f t="shared" si="913"/>
        <v>CB$16</v>
      </c>
      <c r="CC875" s="195" t="str">
        <f t="shared" si="913"/>
        <v>CC$16</v>
      </c>
      <c r="CD875" s="195" t="str">
        <f t="shared" si="913"/>
        <v>CD$16</v>
      </c>
      <c r="CE875" s="195" t="str">
        <f t="shared" ref="CE875:CK875" si="914">CE$20</f>
        <v>CE$16</v>
      </c>
      <c r="CF875" s="195" t="str">
        <f t="shared" si="914"/>
        <v>CF$16</v>
      </c>
      <c r="CG875" s="195" t="str">
        <f t="shared" si="914"/>
        <v>CG$16</v>
      </c>
      <c r="CH875" s="195" t="str">
        <f t="shared" si="914"/>
        <v>CH$16</v>
      </c>
      <c r="CI875" s="195" t="str">
        <f t="shared" si="914"/>
        <v>CI$16</v>
      </c>
      <c r="CJ875" s="195" t="str">
        <f t="shared" si="914"/>
        <v>CJ$16</v>
      </c>
      <c r="CK875" s="195" t="str">
        <f t="shared" si="914"/>
        <v>CK$16</v>
      </c>
    </row>
    <row r="876" spans="2:89" x14ac:dyDescent="0.35">
      <c r="B876" s="171" t="s">
        <v>462</v>
      </c>
      <c r="E876" s="8"/>
      <c r="H876" s="196"/>
      <c r="I876" s="197"/>
      <c r="J876" s="197"/>
      <c r="K876" s="198"/>
      <c r="L876" s="198"/>
      <c r="M876" s="198"/>
      <c r="N876" s="198"/>
      <c r="O876" s="198"/>
      <c r="P876" s="198"/>
      <c r="R876" s="198"/>
      <c r="S876" s="195" t="str">
        <f t="shared" ref="S876:AX876" si="915">S$21</f>
        <v>S$17</v>
      </c>
      <c r="T876" s="195" t="str">
        <f t="shared" si="915"/>
        <v>T$17</v>
      </c>
      <c r="U876" s="195" t="str">
        <f t="shared" si="915"/>
        <v>U$17</v>
      </c>
      <c r="V876" s="195" t="str">
        <f t="shared" si="915"/>
        <v>V$17</v>
      </c>
      <c r="W876" s="195" t="str">
        <f t="shared" si="915"/>
        <v>W$17</v>
      </c>
      <c r="X876" s="195" t="str">
        <f t="shared" si="915"/>
        <v>X$17</v>
      </c>
      <c r="Y876" s="195" t="str">
        <f t="shared" si="915"/>
        <v>Y$17</v>
      </c>
      <c r="Z876" s="195" t="str">
        <f t="shared" si="915"/>
        <v>Z$17</v>
      </c>
      <c r="AA876" s="195" t="str">
        <f t="shared" si="915"/>
        <v>AA$17</v>
      </c>
      <c r="AB876" s="195" t="str">
        <f t="shared" si="915"/>
        <v>AB$17</v>
      </c>
      <c r="AC876" s="195" t="str">
        <f t="shared" si="915"/>
        <v>AC$17</v>
      </c>
      <c r="AD876" s="195" t="str">
        <f t="shared" si="915"/>
        <v>AD$17</v>
      </c>
      <c r="AE876" s="195" t="str">
        <f t="shared" si="915"/>
        <v>AE$17</v>
      </c>
      <c r="AF876" s="195" t="str">
        <f t="shared" si="915"/>
        <v>AF$17</v>
      </c>
      <c r="AG876" s="195" t="str">
        <f t="shared" si="915"/>
        <v>AG$17</v>
      </c>
      <c r="AH876" s="195" t="str">
        <f t="shared" si="915"/>
        <v>AH$17</v>
      </c>
      <c r="AI876" s="195" t="str">
        <f t="shared" si="915"/>
        <v>AI$17</v>
      </c>
      <c r="AJ876" s="195" t="str">
        <f t="shared" si="915"/>
        <v>AJ$17</v>
      </c>
      <c r="AK876" s="195" t="str">
        <f t="shared" si="915"/>
        <v>AK$17</v>
      </c>
      <c r="AL876" s="195" t="str">
        <f t="shared" si="915"/>
        <v>AL$17</v>
      </c>
      <c r="AM876" s="195" t="str">
        <f t="shared" si="915"/>
        <v>AM$17</v>
      </c>
      <c r="AN876" s="195" t="str">
        <f t="shared" si="915"/>
        <v>AN$17</v>
      </c>
      <c r="AO876" s="195" t="str">
        <f t="shared" si="915"/>
        <v>AO$17</v>
      </c>
      <c r="AP876" s="195" t="str">
        <f t="shared" si="915"/>
        <v>AP$17</v>
      </c>
      <c r="AQ876" s="195" t="str">
        <f t="shared" si="915"/>
        <v>AQ$17</v>
      </c>
      <c r="AR876" s="195" t="str">
        <f t="shared" si="915"/>
        <v>AR$17</v>
      </c>
      <c r="AS876" s="195" t="str">
        <f t="shared" si="915"/>
        <v>AS$17</v>
      </c>
      <c r="AT876" s="195" t="str">
        <f t="shared" si="915"/>
        <v>AT$17</v>
      </c>
      <c r="AU876" s="195" t="str">
        <f t="shared" si="915"/>
        <v>AU$17</v>
      </c>
      <c r="AV876" s="195" t="str">
        <f t="shared" si="915"/>
        <v>AV$17</v>
      </c>
      <c r="AW876" s="195" t="str">
        <f t="shared" si="915"/>
        <v>AW$17</v>
      </c>
      <c r="AX876" s="195" t="str">
        <f t="shared" si="915"/>
        <v>AX$17</v>
      </c>
      <c r="AY876" s="195" t="str">
        <f t="shared" ref="AY876:CD876" si="916">AY$21</f>
        <v>AY$17</v>
      </c>
      <c r="AZ876" s="195" t="str">
        <f t="shared" si="916"/>
        <v>AZ$17</v>
      </c>
      <c r="BA876" s="195" t="str">
        <f t="shared" si="916"/>
        <v>BA$17</v>
      </c>
      <c r="BB876" s="195" t="str">
        <f t="shared" si="916"/>
        <v>BB$17</v>
      </c>
      <c r="BC876" s="195" t="str">
        <f t="shared" si="916"/>
        <v>BC$17</v>
      </c>
      <c r="BD876" s="195" t="str">
        <f t="shared" si="916"/>
        <v>BD$17</v>
      </c>
      <c r="BE876" s="195" t="str">
        <f t="shared" si="916"/>
        <v>BE$17</v>
      </c>
      <c r="BF876" s="195" t="str">
        <f t="shared" si="916"/>
        <v>BF$17</v>
      </c>
      <c r="BG876" s="195" t="str">
        <f t="shared" si="916"/>
        <v>BG$17</v>
      </c>
      <c r="BH876" s="195" t="str">
        <f t="shared" si="916"/>
        <v>BH$17</v>
      </c>
      <c r="BI876" s="195" t="str">
        <f t="shared" si="916"/>
        <v>BI$17</v>
      </c>
      <c r="BJ876" s="195" t="str">
        <f t="shared" si="916"/>
        <v>BJ$17</v>
      </c>
      <c r="BK876" s="195" t="str">
        <f t="shared" si="916"/>
        <v>BK$17</v>
      </c>
      <c r="BL876" s="195" t="str">
        <f t="shared" si="916"/>
        <v>BL$17</v>
      </c>
      <c r="BM876" s="195" t="str">
        <f t="shared" si="916"/>
        <v>BM$17</v>
      </c>
      <c r="BN876" s="195" t="str">
        <f t="shared" si="916"/>
        <v>BN$17</v>
      </c>
      <c r="BO876" s="195" t="str">
        <f t="shared" si="916"/>
        <v>BO$17</v>
      </c>
      <c r="BP876" s="195" t="str">
        <f t="shared" si="916"/>
        <v>BP$17</v>
      </c>
      <c r="BQ876" s="195" t="str">
        <f t="shared" si="916"/>
        <v>BQ$17</v>
      </c>
      <c r="BR876" s="195" t="str">
        <f t="shared" si="916"/>
        <v>BR$17</v>
      </c>
      <c r="BS876" s="195" t="str">
        <f t="shared" si="916"/>
        <v>BS$17</v>
      </c>
      <c r="BT876" s="195" t="str">
        <f t="shared" si="916"/>
        <v>BT$17</v>
      </c>
      <c r="BU876" s="195" t="str">
        <f t="shared" si="916"/>
        <v>BU$17</v>
      </c>
      <c r="BV876" s="195" t="str">
        <f t="shared" si="916"/>
        <v>BV$17</v>
      </c>
      <c r="BW876" s="195" t="str">
        <f t="shared" si="916"/>
        <v>BW$17</v>
      </c>
      <c r="BX876" s="195" t="str">
        <f t="shared" si="916"/>
        <v>BX$17</v>
      </c>
      <c r="BY876" s="195" t="str">
        <f t="shared" si="916"/>
        <v>BY$17</v>
      </c>
      <c r="BZ876" s="195" t="str">
        <f t="shared" si="916"/>
        <v>BZ$17</v>
      </c>
      <c r="CA876" s="195" t="str">
        <f t="shared" si="916"/>
        <v>CA$17</v>
      </c>
      <c r="CB876" s="195" t="str">
        <f t="shared" si="916"/>
        <v>CB$17</v>
      </c>
      <c r="CC876" s="195" t="str">
        <f t="shared" si="916"/>
        <v>CC$17</v>
      </c>
      <c r="CD876" s="195" t="str">
        <f t="shared" si="916"/>
        <v>CD$17</v>
      </c>
      <c r="CE876" s="195" t="str">
        <f t="shared" ref="CE876:CK876" si="917">CE$21</f>
        <v>CE$17</v>
      </c>
      <c r="CF876" s="195" t="str">
        <f t="shared" si="917"/>
        <v>CF$17</v>
      </c>
      <c r="CG876" s="195" t="str">
        <f t="shared" si="917"/>
        <v>CG$17</v>
      </c>
      <c r="CH876" s="195" t="str">
        <f t="shared" si="917"/>
        <v>CH$17</v>
      </c>
      <c r="CI876" s="195" t="str">
        <f t="shared" si="917"/>
        <v>CI$17</v>
      </c>
      <c r="CJ876" s="195" t="str">
        <f t="shared" si="917"/>
        <v>CJ$17</v>
      </c>
      <c r="CK876" s="195" t="str">
        <f t="shared" si="917"/>
        <v>CK$17</v>
      </c>
    </row>
    <row r="877" spans="2:89" x14ac:dyDescent="0.35">
      <c r="B877" s="171" t="s">
        <v>491</v>
      </c>
      <c r="E877" s="8"/>
      <c r="H877" s="196"/>
      <c r="I877" s="197"/>
      <c r="J877" s="197"/>
      <c r="K877" s="198"/>
      <c r="L877" s="198"/>
      <c r="M877" s="198"/>
      <c r="N877" s="198"/>
      <c r="O877" s="198"/>
      <c r="P877" s="198"/>
      <c r="R877" s="198"/>
      <c r="S877" s="186"/>
      <c r="T877" s="186"/>
      <c r="U877" s="186"/>
      <c r="V877" s="186"/>
      <c r="W877" s="186"/>
      <c r="X877" s="186"/>
      <c r="Y877" s="186"/>
      <c r="Z877" s="186"/>
      <c r="AA877" s="186"/>
      <c r="AB877" s="186"/>
      <c r="AC877" s="186"/>
      <c r="AD877" s="186"/>
      <c r="AE877" s="186"/>
      <c r="AF877" s="186"/>
      <c r="AG877" s="186"/>
      <c r="AH877" s="186"/>
      <c r="AI877" s="186"/>
      <c r="AJ877" s="186"/>
      <c r="AK877" s="186"/>
      <c r="AL877" s="186"/>
      <c r="AM877" s="186"/>
      <c r="AN877" s="186"/>
      <c r="AO877" s="186"/>
      <c r="AP877" s="186"/>
      <c r="AQ877" s="186"/>
      <c r="AR877" s="186"/>
      <c r="AS877" s="186"/>
      <c r="AT877" s="186"/>
      <c r="AU877" s="186"/>
      <c r="AV877" s="186"/>
      <c r="AW877" s="186"/>
      <c r="AX877" s="186"/>
      <c r="AY877" s="186"/>
      <c r="AZ877" s="186"/>
      <c r="BA877" s="186"/>
      <c r="BB877" s="186"/>
      <c r="BC877" s="186"/>
      <c r="BD877" s="186"/>
      <c r="BE877" s="186"/>
      <c r="BF877" s="186"/>
      <c r="BG877" s="186"/>
      <c r="BH877" s="186"/>
      <c r="BI877" s="186"/>
      <c r="BJ877" s="186"/>
      <c r="BK877" s="186"/>
      <c r="BL877" s="186"/>
      <c r="BM877" s="186"/>
      <c r="BN877" s="186"/>
      <c r="BO877" s="186"/>
      <c r="BP877" s="186"/>
      <c r="BQ877" s="186"/>
      <c r="BR877" s="186"/>
      <c r="BS877" s="186"/>
      <c r="BT877" s="186"/>
      <c r="BU877" s="186"/>
      <c r="BV877" s="186"/>
      <c r="BW877" s="186"/>
      <c r="BX877" s="186"/>
      <c r="BY877" s="186"/>
      <c r="BZ877" s="186"/>
      <c r="CA877" s="186"/>
      <c r="CB877" s="186"/>
      <c r="CC877" s="186"/>
      <c r="CD877" s="186"/>
      <c r="CE877" s="186"/>
      <c r="CF877" s="186"/>
      <c r="CG877" s="186"/>
      <c r="CH877" s="186"/>
      <c r="CI877" s="186"/>
      <c r="CJ877" s="186"/>
      <c r="CK877" s="186"/>
    </row>
    <row r="878" spans="2:89" x14ac:dyDescent="0.35">
      <c r="B878" s="171" t="s">
        <v>505</v>
      </c>
      <c r="E878" s="8"/>
      <c r="H878" s="196"/>
      <c r="I878" s="197"/>
      <c r="J878" s="197"/>
      <c r="K878" s="198"/>
      <c r="L878" s="198"/>
      <c r="M878" s="198"/>
      <c r="N878" s="198"/>
      <c r="O878" s="198"/>
      <c r="P878" s="198"/>
      <c r="R878" s="198"/>
      <c r="S878" s="186"/>
      <c r="T878" s="186"/>
      <c r="U878" s="186"/>
      <c r="V878" s="186"/>
      <c r="W878" s="186"/>
      <c r="X878" s="186"/>
      <c r="Y878" s="186"/>
      <c r="Z878" s="186"/>
      <c r="AA878" s="186"/>
      <c r="AB878" s="186"/>
      <c r="AC878" s="186"/>
      <c r="AD878" s="186"/>
      <c r="AE878" s="186"/>
      <c r="AF878" s="186"/>
      <c r="AG878" s="186"/>
      <c r="AH878" s="186"/>
      <c r="AI878" s="186"/>
      <c r="AJ878" s="186"/>
      <c r="AK878" s="186"/>
      <c r="AL878" s="186"/>
      <c r="AM878" s="186"/>
      <c r="AN878" s="186"/>
      <c r="AO878" s="186"/>
      <c r="AP878" s="186"/>
      <c r="AQ878" s="186"/>
      <c r="AR878" s="186"/>
      <c r="AS878" s="186"/>
      <c r="AT878" s="186"/>
      <c r="AU878" s="186"/>
      <c r="AV878" s="186"/>
      <c r="AW878" s="186"/>
      <c r="AX878" s="186"/>
      <c r="AY878" s="186"/>
      <c r="AZ878" s="186"/>
      <c r="BA878" s="186"/>
      <c r="BB878" s="186"/>
      <c r="BC878" s="186"/>
      <c r="BD878" s="186"/>
      <c r="BE878" s="186"/>
      <c r="BF878" s="186"/>
      <c r="BG878" s="186"/>
      <c r="BH878" s="186"/>
      <c r="BI878" s="186"/>
      <c r="BJ878" s="186"/>
      <c r="BK878" s="186"/>
      <c r="BL878" s="186"/>
      <c r="BM878" s="186"/>
      <c r="BN878" s="186"/>
      <c r="BO878" s="186"/>
      <c r="BP878" s="186"/>
      <c r="BQ878" s="186"/>
      <c r="BR878" s="186"/>
      <c r="BS878" s="186"/>
      <c r="BT878" s="186"/>
      <c r="BU878" s="186"/>
      <c r="BV878" s="186"/>
      <c r="BW878" s="186"/>
      <c r="BX878" s="186"/>
      <c r="BY878" s="186"/>
      <c r="BZ878" s="186"/>
      <c r="CA878" s="186"/>
      <c r="CB878" s="186"/>
      <c r="CC878" s="186"/>
      <c r="CD878" s="186"/>
      <c r="CE878" s="186"/>
      <c r="CF878" s="186"/>
      <c r="CG878" s="186"/>
      <c r="CH878" s="186"/>
      <c r="CI878" s="186"/>
      <c r="CJ878" s="186"/>
      <c r="CK878" s="186"/>
    </row>
    <row r="879" spans="2:89" x14ac:dyDescent="0.35">
      <c r="B879" s="171" t="s">
        <v>463</v>
      </c>
      <c r="E879" s="8"/>
      <c r="H879" s="196"/>
      <c r="I879" s="197"/>
      <c r="J879" s="197"/>
      <c r="K879" s="198"/>
      <c r="L879" s="198"/>
      <c r="M879" s="198"/>
      <c r="N879" s="198"/>
      <c r="O879" s="198"/>
      <c r="P879" s="198"/>
      <c r="R879" s="198"/>
      <c r="S879" s="186" t="str">
        <f t="shared" ref="S879:AX879" si="918">S$22</f>
        <v>S$18</v>
      </c>
      <c r="T879" s="186" t="str">
        <f t="shared" si="918"/>
        <v>T$18</v>
      </c>
      <c r="U879" s="186" t="str">
        <f t="shared" si="918"/>
        <v>U$18</v>
      </c>
      <c r="V879" s="186" t="str">
        <f t="shared" si="918"/>
        <v>V$18</v>
      </c>
      <c r="W879" s="186" t="str">
        <f t="shared" si="918"/>
        <v>W$18</v>
      </c>
      <c r="X879" s="186" t="str">
        <f t="shared" si="918"/>
        <v>X$18</v>
      </c>
      <c r="Y879" s="186" t="str">
        <f t="shared" si="918"/>
        <v>Y$18</v>
      </c>
      <c r="Z879" s="186" t="str">
        <f t="shared" si="918"/>
        <v>Z$18</v>
      </c>
      <c r="AA879" s="186" t="str">
        <f t="shared" si="918"/>
        <v>AA$18</v>
      </c>
      <c r="AB879" s="186" t="str">
        <f t="shared" si="918"/>
        <v>AB$18</v>
      </c>
      <c r="AC879" s="186" t="str">
        <f t="shared" si="918"/>
        <v>AC$18</v>
      </c>
      <c r="AD879" s="186" t="str">
        <f t="shared" si="918"/>
        <v>AD$18</v>
      </c>
      <c r="AE879" s="186" t="str">
        <f t="shared" si="918"/>
        <v>AE$18</v>
      </c>
      <c r="AF879" s="186" t="str">
        <f t="shared" si="918"/>
        <v>AF$18</v>
      </c>
      <c r="AG879" s="186" t="str">
        <f t="shared" si="918"/>
        <v>AG$18</v>
      </c>
      <c r="AH879" s="186" t="str">
        <f t="shared" si="918"/>
        <v>AH$18</v>
      </c>
      <c r="AI879" s="186" t="str">
        <f t="shared" si="918"/>
        <v>AI$18</v>
      </c>
      <c r="AJ879" s="186" t="str">
        <f t="shared" si="918"/>
        <v>AJ$18</v>
      </c>
      <c r="AK879" s="186" t="str">
        <f t="shared" si="918"/>
        <v>AK$18</v>
      </c>
      <c r="AL879" s="186" t="str">
        <f t="shared" si="918"/>
        <v>AL$18</v>
      </c>
      <c r="AM879" s="186" t="str">
        <f t="shared" si="918"/>
        <v>AM$18</v>
      </c>
      <c r="AN879" s="186" t="str">
        <f t="shared" si="918"/>
        <v>AN$18</v>
      </c>
      <c r="AO879" s="186" t="str">
        <f t="shared" si="918"/>
        <v>AO$18</v>
      </c>
      <c r="AP879" s="186" t="str">
        <f t="shared" si="918"/>
        <v>AP$18</v>
      </c>
      <c r="AQ879" s="186" t="str">
        <f t="shared" si="918"/>
        <v>AQ$18</v>
      </c>
      <c r="AR879" s="186" t="str">
        <f t="shared" si="918"/>
        <v>AR$18</v>
      </c>
      <c r="AS879" s="186" t="str">
        <f t="shared" si="918"/>
        <v>AS$18</v>
      </c>
      <c r="AT879" s="186" t="str">
        <f t="shared" si="918"/>
        <v>AT$18</v>
      </c>
      <c r="AU879" s="186" t="str">
        <f t="shared" si="918"/>
        <v>AU$18</v>
      </c>
      <c r="AV879" s="186" t="str">
        <f t="shared" si="918"/>
        <v>AV$18</v>
      </c>
      <c r="AW879" s="186" t="str">
        <f t="shared" si="918"/>
        <v>AW$18</v>
      </c>
      <c r="AX879" s="186" t="str">
        <f t="shared" si="918"/>
        <v>AX$18</v>
      </c>
      <c r="AY879" s="186" t="str">
        <f t="shared" ref="AY879:CD879" si="919">AY$22</f>
        <v>AY$18</v>
      </c>
      <c r="AZ879" s="186" t="str">
        <f t="shared" si="919"/>
        <v>AZ$18</v>
      </c>
      <c r="BA879" s="186" t="str">
        <f t="shared" si="919"/>
        <v>BA$18</v>
      </c>
      <c r="BB879" s="186" t="str">
        <f t="shared" si="919"/>
        <v>BB$18</v>
      </c>
      <c r="BC879" s="186" t="str">
        <f t="shared" si="919"/>
        <v>BC$18</v>
      </c>
      <c r="BD879" s="186" t="str">
        <f t="shared" si="919"/>
        <v>BD$18</v>
      </c>
      <c r="BE879" s="186" t="str">
        <f t="shared" si="919"/>
        <v>BE$18</v>
      </c>
      <c r="BF879" s="186" t="str">
        <f t="shared" si="919"/>
        <v>BF$18</v>
      </c>
      <c r="BG879" s="186" t="str">
        <f t="shared" si="919"/>
        <v>BG$18</v>
      </c>
      <c r="BH879" s="186" t="str">
        <f t="shared" si="919"/>
        <v>BH$18</v>
      </c>
      <c r="BI879" s="186" t="str">
        <f t="shared" si="919"/>
        <v>BI$18</v>
      </c>
      <c r="BJ879" s="186" t="str">
        <f t="shared" si="919"/>
        <v>BJ$18</v>
      </c>
      <c r="BK879" s="186" t="str">
        <f t="shared" si="919"/>
        <v>BK$18</v>
      </c>
      <c r="BL879" s="186" t="str">
        <f t="shared" si="919"/>
        <v>BL$18</v>
      </c>
      <c r="BM879" s="186" t="str">
        <f t="shared" si="919"/>
        <v>BM$18</v>
      </c>
      <c r="BN879" s="186" t="str">
        <f t="shared" si="919"/>
        <v>BN$18</v>
      </c>
      <c r="BO879" s="186" t="str">
        <f t="shared" si="919"/>
        <v>BO$18</v>
      </c>
      <c r="BP879" s="186" t="str">
        <f t="shared" si="919"/>
        <v>BP$18</v>
      </c>
      <c r="BQ879" s="186" t="str">
        <f t="shared" si="919"/>
        <v>BQ$18</v>
      </c>
      <c r="BR879" s="186" t="str">
        <f t="shared" si="919"/>
        <v>BR$18</v>
      </c>
      <c r="BS879" s="186" t="str">
        <f t="shared" si="919"/>
        <v>BS$18</v>
      </c>
      <c r="BT879" s="186" t="str">
        <f t="shared" si="919"/>
        <v>BT$18</v>
      </c>
      <c r="BU879" s="186" t="str">
        <f t="shared" si="919"/>
        <v>BU$18</v>
      </c>
      <c r="BV879" s="186" t="str">
        <f t="shared" si="919"/>
        <v>BV$18</v>
      </c>
      <c r="BW879" s="186" t="str">
        <f t="shared" si="919"/>
        <v>BW$18</v>
      </c>
      <c r="BX879" s="186" t="str">
        <f t="shared" si="919"/>
        <v>BX$18</v>
      </c>
      <c r="BY879" s="186" t="str">
        <f t="shared" si="919"/>
        <v>BY$18</v>
      </c>
      <c r="BZ879" s="186" t="str">
        <f t="shared" si="919"/>
        <v>BZ$18</v>
      </c>
      <c r="CA879" s="186" t="str">
        <f t="shared" si="919"/>
        <v>CA$18</v>
      </c>
      <c r="CB879" s="186" t="str">
        <f t="shared" si="919"/>
        <v>CB$18</v>
      </c>
      <c r="CC879" s="186" t="str">
        <f t="shared" si="919"/>
        <v>CC$18</v>
      </c>
      <c r="CD879" s="186" t="str">
        <f t="shared" si="919"/>
        <v>CD$18</v>
      </c>
      <c r="CE879" s="186" t="str">
        <f t="shared" ref="CE879:CK879" si="920">CE$22</f>
        <v>CE$18</v>
      </c>
      <c r="CF879" s="186" t="str">
        <f t="shared" si="920"/>
        <v>CF$18</v>
      </c>
      <c r="CG879" s="186" t="str">
        <f t="shared" si="920"/>
        <v>CG$18</v>
      </c>
      <c r="CH879" s="186" t="str">
        <f t="shared" si="920"/>
        <v>CH$18</v>
      </c>
      <c r="CI879" s="186" t="str">
        <f t="shared" si="920"/>
        <v>CI$18</v>
      </c>
      <c r="CJ879" s="186" t="str">
        <f t="shared" si="920"/>
        <v>CJ$18</v>
      </c>
      <c r="CK879" s="186" t="str">
        <f t="shared" si="920"/>
        <v>CK$18</v>
      </c>
    </row>
    <row r="880" spans="2:89" x14ac:dyDescent="0.35">
      <c r="B880" s="171" t="s">
        <v>464</v>
      </c>
      <c r="E880" s="8"/>
      <c r="H880" s="196"/>
      <c r="I880" s="197"/>
      <c r="J880" s="197"/>
      <c r="K880" s="198"/>
      <c r="L880" s="198"/>
      <c r="M880" s="198"/>
      <c r="N880" s="198"/>
      <c r="O880" s="198"/>
      <c r="P880" s="198"/>
      <c r="R880" s="198"/>
      <c r="S880" s="186" t="str">
        <f t="shared" ref="S880:AX880" si="921">S$23</f>
        <v>S$19</v>
      </c>
      <c r="T880" s="186" t="str">
        <f t="shared" si="921"/>
        <v>T$19</v>
      </c>
      <c r="U880" s="186" t="str">
        <f t="shared" si="921"/>
        <v>U$19</v>
      </c>
      <c r="V880" s="186" t="str">
        <f t="shared" si="921"/>
        <v>V$19</v>
      </c>
      <c r="W880" s="186" t="str">
        <f t="shared" si="921"/>
        <v>W$19</v>
      </c>
      <c r="X880" s="186" t="str">
        <f t="shared" si="921"/>
        <v>X$19</v>
      </c>
      <c r="Y880" s="186" t="str">
        <f t="shared" si="921"/>
        <v>Y$19</v>
      </c>
      <c r="Z880" s="186" t="str">
        <f t="shared" si="921"/>
        <v>Z$19</v>
      </c>
      <c r="AA880" s="186" t="str">
        <f t="shared" si="921"/>
        <v>AA$19</v>
      </c>
      <c r="AB880" s="186" t="str">
        <f t="shared" si="921"/>
        <v>AB$19</v>
      </c>
      <c r="AC880" s="186" t="str">
        <f t="shared" si="921"/>
        <v>AC$19</v>
      </c>
      <c r="AD880" s="186" t="str">
        <f t="shared" si="921"/>
        <v>AD$19</v>
      </c>
      <c r="AE880" s="186" t="str">
        <f t="shared" si="921"/>
        <v>AE$19</v>
      </c>
      <c r="AF880" s="186" t="str">
        <f t="shared" si="921"/>
        <v>AF$19</v>
      </c>
      <c r="AG880" s="186" t="str">
        <f t="shared" si="921"/>
        <v>AG$19</v>
      </c>
      <c r="AH880" s="186" t="str">
        <f t="shared" si="921"/>
        <v>AH$19</v>
      </c>
      <c r="AI880" s="186" t="str">
        <f t="shared" si="921"/>
        <v>AI$19</v>
      </c>
      <c r="AJ880" s="186" t="str">
        <f t="shared" si="921"/>
        <v>AJ$19</v>
      </c>
      <c r="AK880" s="186" t="str">
        <f t="shared" si="921"/>
        <v>AK$19</v>
      </c>
      <c r="AL880" s="186" t="str">
        <f t="shared" si="921"/>
        <v>AL$19</v>
      </c>
      <c r="AM880" s="186" t="str">
        <f t="shared" si="921"/>
        <v>AM$19</v>
      </c>
      <c r="AN880" s="186" t="str">
        <f t="shared" si="921"/>
        <v>AN$19</v>
      </c>
      <c r="AO880" s="186" t="str">
        <f t="shared" si="921"/>
        <v>AO$19</v>
      </c>
      <c r="AP880" s="186" t="str">
        <f t="shared" si="921"/>
        <v>AP$19</v>
      </c>
      <c r="AQ880" s="186" t="str">
        <f t="shared" si="921"/>
        <v>AQ$19</v>
      </c>
      <c r="AR880" s="186" t="str">
        <f t="shared" si="921"/>
        <v>AR$19</v>
      </c>
      <c r="AS880" s="186" t="str">
        <f t="shared" si="921"/>
        <v>AS$19</v>
      </c>
      <c r="AT880" s="186" t="str">
        <f t="shared" si="921"/>
        <v>AT$19</v>
      </c>
      <c r="AU880" s="186" t="str">
        <f t="shared" si="921"/>
        <v>AU$19</v>
      </c>
      <c r="AV880" s="186" t="str">
        <f t="shared" si="921"/>
        <v>AV$19</v>
      </c>
      <c r="AW880" s="186" t="str">
        <f t="shared" si="921"/>
        <v>AW$19</v>
      </c>
      <c r="AX880" s="186" t="str">
        <f t="shared" si="921"/>
        <v>AX$19</v>
      </c>
      <c r="AY880" s="186" t="str">
        <f t="shared" ref="AY880:CD880" si="922">AY$23</f>
        <v>AY$19</v>
      </c>
      <c r="AZ880" s="186" t="str">
        <f t="shared" si="922"/>
        <v>AZ$19</v>
      </c>
      <c r="BA880" s="186" t="str">
        <f t="shared" si="922"/>
        <v>BA$19</v>
      </c>
      <c r="BB880" s="186" t="str">
        <f t="shared" si="922"/>
        <v>BB$19</v>
      </c>
      <c r="BC880" s="186" t="str">
        <f t="shared" si="922"/>
        <v>BC$19</v>
      </c>
      <c r="BD880" s="186" t="str">
        <f t="shared" si="922"/>
        <v>BD$19</v>
      </c>
      <c r="BE880" s="186" t="str">
        <f t="shared" si="922"/>
        <v>BE$19</v>
      </c>
      <c r="BF880" s="186" t="str">
        <f t="shared" si="922"/>
        <v>BF$19</v>
      </c>
      <c r="BG880" s="186" t="str">
        <f t="shared" si="922"/>
        <v>BG$19</v>
      </c>
      <c r="BH880" s="186" t="str">
        <f t="shared" si="922"/>
        <v>BH$19</v>
      </c>
      <c r="BI880" s="186" t="str">
        <f t="shared" si="922"/>
        <v>BI$19</v>
      </c>
      <c r="BJ880" s="186" t="str">
        <f t="shared" si="922"/>
        <v>BJ$19</v>
      </c>
      <c r="BK880" s="186" t="str">
        <f t="shared" si="922"/>
        <v>BK$19</v>
      </c>
      <c r="BL880" s="186" t="str">
        <f t="shared" si="922"/>
        <v>BL$19</v>
      </c>
      <c r="BM880" s="186" t="str">
        <f t="shared" si="922"/>
        <v>BM$19</v>
      </c>
      <c r="BN880" s="186" t="str">
        <f t="shared" si="922"/>
        <v>BN$19</v>
      </c>
      <c r="BO880" s="186" t="str">
        <f t="shared" si="922"/>
        <v>BO$19</v>
      </c>
      <c r="BP880" s="186" t="str">
        <f t="shared" si="922"/>
        <v>BP$19</v>
      </c>
      <c r="BQ880" s="186" t="str">
        <f t="shared" si="922"/>
        <v>BQ$19</v>
      </c>
      <c r="BR880" s="186" t="str">
        <f t="shared" si="922"/>
        <v>BR$19</v>
      </c>
      <c r="BS880" s="186" t="str">
        <f t="shared" si="922"/>
        <v>BS$19</v>
      </c>
      <c r="BT880" s="186" t="str">
        <f t="shared" si="922"/>
        <v>BT$19</v>
      </c>
      <c r="BU880" s="186" t="str">
        <f t="shared" si="922"/>
        <v>BU$19</v>
      </c>
      <c r="BV880" s="186" t="str">
        <f t="shared" si="922"/>
        <v>BV$19</v>
      </c>
      <c r="BW880" s="186" t="str">
        <f t="shared" si="922"/>
        <v>BW$19</v>
      </c>
      <c r="BX880" s="186" t="str">
        <f t="shared" si="922"/>
        <v>BX$19</v>
      </c>
      <c r="BY880" s="186" t="str">
        <f t="shared" si="922"/>
        <v>BY$19</v>
      </c>
      <c r="BZ880" s="186" t="str">
        <f t="shared" si="922"/>
        <v>BZ$19</v>
      </c>
      <c r="CA880" s="186" t="str">
        <f t="shared" si="922"/>
        <v>CA$19</v>
      </c>
      <c r="CB880" s="186" t="str">
        <f t="shared" si="922"/>
        <v>CB$19</v>
      </c>
      <c r="CC880" s="186" t="str">
        <f t="shared" si="922"/>
        <v>CC$19</v>
      </c>
      <c r="CD880" s="186" t="str">
        <f t="shared" si="922"/>
        <v>CD$19</v>
      </c>
      <c r="CE880" s="186" t="str">
        <f t="shared" ref="CE880:CK880" si="923">CE$23</f>
        <v>CE$19</v>
      </c>
      <c r="CF880" s="186" t="str">
        <f t="shared" si="923"/>
        <v>CF$19</v>
      </c>
      <c r="CG880" s="186" t="str">
        <f t="shared" si="923"/>
        <v>CG$19</v>
      </c>
      <c r="CH880" s="186" t="str">
        <f t="shared" si="923"/>
        <v>CH$19</v>
      </c>
      <c r="CI880" s="186" t="str">
        <f t="shared" si="923"/>
        <v>CI$19</v>
      </c>
      <c r="CJ880" s="186" t="str">
        <f t="shared" si="923"/>
        <v>CJ$19</v>
      </c>
      <c r="CK880" s="186" t="str">
        <f t="shared" si="923"/>
        <v>CK$19</v>
      </c>
    </row>
    <row r="881" spans="2:89" x14ac:dyDescent="0.35">
      <c r="B881" s="70" t="s">
        <v>778</v>
      </c>
      <c r="C881" s="31"/>
      <c r="D881" t="s">
        <v>777</v>
      </c>
      <c r="E881" s="8" t="str">
        <f t="shared" ref="E881:E894" si="924">ROW()&amp;" "&amp;D881</f>
        <v>881 HOURLY-PV</v>
      </c>
      <c r="F881" t="s">
        <v>413</v>
      </c>
      <c r="G881" s="31" t="s">
        <v>81</v>
      </c>
      <c r="H881" s="48"/>
      <c r="I881" s="286"/>
      <c r="J881" s="286"/>
      <c r="K881" s="48"/>
      <c r="L881" s="48"/>
      <c r="M881" s="48"/>
      <c r="N881" s="48"/>
      <c r="O881" s="48"/>
      <c r="P881" s="48"/>
      <c r="R881" s="70"/>
      <c r="S881" s="70"/>
      <c r="T881" s="70"/>
      <c r="U881" s="70"/>
      <c r="V881" s="70"/>
      <c r="W881" s="70"/>
      <c r="X881" s="70"/>
      <c r="Y881" s="70"/>
      <c r="Z881" s="70"/>
      <c r="AA881" s="70"/>
      <c r="AB881" s="70"/>
      <c r="AC881" s="70"/>
      <c r="AD881" s="70"/>
      <c r="AE881" s="70"/>
      <c r="AF881" s="70"/>
      <c r="AG881" s="70"/>
      <c r="AH881" s="70"/>
      <c r="AI881" s="70"/>
      <c r="AJ881" s="70"/>
      <c r="AK881" s="70"/>
      <c r="AL881" s="70"/>
      <c r="AM881" s="70"/>
      <c r="AN881" s="70"/>
      <c r="AO881" s="70"/>
      <c r="AP881" s="70"/>
      <c r="AQ881" s="70"/>
      <c r="AR881" s="70"/>
      <c r="AS881" s="70"/>
      <c r="AT881" s="70"/>
      <c r="AU881" s="70"/>
      <c r="AV881" s="70"/>
      <c r="AW881" s="70"/>
      <c r="AX881" s="70"/>
      <c r="AY881" s="70"/>
      <c r="AZ881" s="70"/>
      <c r="BA881" s="70"/>
      <c r="BB881" s="70"/>
      <c r="BC881" s="70"/>
      <c r="BD881" s="70"/>
      <c r="BE881" s="70"/>
      <c r="BF881" s="70"/>
      <c r="BG881" s="70"/>
      <c r="BH881" s="70"/>
      <c r="BI881" s="70"/>
      <c r="BJ881" s="70"/>
      <c r="BK881" s="70"/>
      <c r="BL881" s="70"/>
      <c r="BM881" s="70"/>
      <c r="BN881" s="70"/>
      <c r="BO881" s="70"/>
      <c r="BP881" s="70"/>
      <c r="BQ881" s="70"/>
      <c r="BR881" s="70"/>
      <c r="BS881" s="70"/>
      <c r="BT881" s="70"/>
      <c r="BU881" s="70"/>
      <c r="BV881" s="70"/>
      <c r="BW881" s="70"/>
      <c r="BX881" s="70"/>
      <c r="BY881" s="70"/>
      <c r="BZ881" s="70"/>
      <c r="CA881" s="70"/>
      <c r="CB881" s="70"/>
      <c r="CC881" s="70"/>
      <c r="CD881" s="70"/>
      <c r="CE881" s="70"/>
      <c r="CF881" s="70"/>
      <c r="CG881" s="70"/>
      <c r="CH881" s="70"/>
      <c r="CI881" s="70"/>
      <c r="CJ881" s="70"/>
      <c r="CK881" s="70"/>
    </row>
    <row r="882" spans="2:89" x14ac:dyDescent="0.35">
      <c r="B882" s="141" t="str">
        <f>"# of "&amp;B895&amp;"s"</f>
        <v># of projects</v>
      </c>
      <c r="C882" t="s">
        <v>80</v>
      </c>
      <c r="D882" t="s">
        <v>777</v>
      </c>
      <c r="E882" s="8" t="str">
        <f t="shared" si="924"/>
        <v>882 HOURLY-PV</v>
      </c>
      <c r="G882" t="s">
        <v>332</v>
      </c>
      <c r="H882" s="12"/>
      <c r="I882" s="60"/>
      <c r="J882" s="60"/>
      <c r="K882" s="15">
        <f t="shared" ref="K882:P882" ca="1" si="925">SUMIF($3:$3,K$2,882:882)</f>
        <v>60000</v>
      </c>
      <c r="L882" s="15">
        <f t="shared" ca="1" si="925"/>
        <v>60000</v>
      </c>
      <c r="M882" s="15">
        <f t="shared" ca="1" si="925"/>
        <v>60000</v>
      </c>
      <c r="N882" s="15">
        <f t="shared" ca="1" si="925"/>
        <v>60000</v>
      </c>
      <c r="O882" s="15">
        <f t="shared" ca="1" si="925"/>
        <v>60000</v>
      </c>
      <c r="P882" s="15">
        <f t="shared" ca="1" si="925"/>
        <v>55000</v>
      </c>
      <c r="R882" s="15"/>
      <c r="S882" s="15" cm="1">
        <f t="array" aca="1" ref="S882" ca="1">INDIRECT(S876)</f>
        <v>5000</v>
      </c>
      <c r="T882" s="15" cm="1">
        <f t="array" aca="1" ref="T882" ca="1">INDIRECT(T876)</f>
        <v>5000</v>
      </c>
      <c r="U882" s="15" cm="1">
        <f t="array" aca="1" ref="U882" ca="1">INDIRECT(U876)</f>
        <v>5000</v>
      </c>
      <c r="V882" s="15" cm="1">
        <f t="array" aca="1" ref="V882" ca="1">INDIRECT(V876)</f>
        <v>5000</v>
      </c>
      <c r="W882" s="15" cm="1">
        <f t="array" aca="1" ref="W882" ca="1">INDIRECT(W876)</f>
        <v>5000</v>
      </c>
      <c r="X882" s="15" cm="1">
        <f t="array" aca="1" ref="X882" ca="1">INDIRECT(X876)</f>
        <v>5000</v>
      </c>
      <c r="Y882" s="15" cm="1">
        <f t="array" aca="1" ref="Y882" ca="1">INDIRECT(Y876)</f>
        <v>5000</v>
      </c>
      <c r="Z882" s="15" cm="1">
        <f t="array" aca="1" ref="Z882" ca="1">INDIRECT(Z876)</f>
        <v>5000</v>
      </c>
      <c r="AA882" s="15" cm="1">
        <f t="array" aca="1" ref="AA882" ca="1">INDIRECT(AA876)</f>
        <v>5000</v>
      </c>
      <c r="AB882" s="15" cm="1">
        <f t="array" aca="1" ref="AB882" ca="1">INDIRECT(AB876)</f>
        <v>5000</v>
      </c>
      <c r="AC882" s="15" cm="1">
        <f t="array" aca="1" ref="AC882" ca="1">INDIRECT(AC876)</f>
        <v>5000</v>
      </c>
      <c r="AD882" s="15" cm="1">
        <f t="array" aca="1" ref="AD882" ca="1">INDIRECT(AD876)</f>
        <v>5000</v>
      </c>
      <c r="AE882" s="15" cm="1">
        <f t="array" aca="1" ref="AE882" ca="1">INDIRECT(AE876)</f>
        <v>5000</v>
      </c>
      <c r="AF882" s="15" cm="1">
        <f t="array" aca="1" ref="AF882" ca="1">INDIRECT(AF876)</f>
        <v>5000</v>
      </c>
      <c r="AG882" s="15" cm="1">
        <f t="array" aca="1" ref="AG882" ca="1">INDIRECT(AG876)</f>
        <v>5000</v>
      </c>
      <c r="AH882" s="15" cm="1">
        <f t="array" aca="1" ref="AH882" ca="1">INDIRECT(AH876)</f>
        <v>5000</v>
      </c>
      <c r="AI882" s="15" cm="1">
        <f t="array" aca="1" ref="AI882" ca="1">INDIRECT(AI876)</f>
        <v>5000</v>
      </c>
      <c r="AJ882" s="15" cm="1">
        <f t="array" aca="1" ref="AJ882" ca="1">INDIRECT(AJ876)</f>
        <v>5000</v>
      </c>
      <c r="AK882" s="15" cm="1">
        <f t="array" aca="1" ref="AK882" ca="1">INDIRECT(AK876)</f>
        <v>5000</v>
      </c>
      <c r="AL882" s="15" cm="1">
        <f t="array" aca="1" ref="AL882" ca="1">INDIRECT(AL876)</f>
        <v>5000</v>
      </c>
      <c r="AM882" s="15" cm="1">
        <f t="array" aca="1" ref="AM882" ca="1">INDIRECT(AM876)</f>
        <v>5000</v>
      </c>
      <c r="AN882" s="15" cm="1">
        <f t="array" aca="1" ref="AN882" ca="1">INDIRECT(AN876)</f>
        <v>5000</v>
      </c>
      <c r="AO882" s="15" cm="1">
        <f t="array" aca="1" ref="AO882" ca="1">INDIRECT(AO876)</f>
        <v>5000</v>
      </c>
      <c r="AP882" s="15" cm="1">
        <f t="array" aca="1" ref="AP882" ca="1">INDIRECT(AP876)</f>
        <v>5000</v>
      </c>
      <c r="AQ882" s="15" cm="1">
        <f t="array" aca="1" ref="AQ882" ca="1">INDIRECT(AQ876)</f>
        <v>5000</v>
      </c>
      <c r="AR882" s="15" cm="1">
        <f t="array" aca="1" ref="AR882" ca="1">INDIRECT(AR876)</f>
        <v>5000</v>
      </c>
      <c r="AS882" s="15" cm="1">
        <f t="array" aca="1" ref="AS882" ca="1">INDIRECT(AS876)</f>
        <v>5000</v>
      </c>
      <c r="AT882" s="15" cm="1">
        <f t="array" aca="1" ref="AT882" ca="1">INDIRECT(AT876)</f>
        <v>5000</v>
      </c>
      <c r="AU882" s="15" cm="1">
        <f t="array" aca="1" ref="AU882" ca="1">INDIRECT(AU876)</f>
        <v>5000</v>
      </c>
      <c r="AV882" s="15" cm="1">
        <f t="array" aca="1" ref="AV882" ca="1">INDIRECT(AV876)</f>
        <v>5000</v>
      </c>
      <c r="AW882" s="15" cm="1">
        <f t="array" aca="1" ref="AW882" ca="1">INDIRECT(AW876)</f>
        <v>5000</v>
      </c>
      <c r="AX882" s="15" cm="1">
        <f t="array" aca="1" ref="AX882" ca="1">INDIRECT(AX876)</f>
        <v>5000</v>
      </c>
      <c r="AY882" s="15" cm="1">
        <f t="array" aca="1" ref="AY882" ca="1">INDIRECT(AY876)</f>
        <v>5000</v>
      </c>
      <c r="AZ882" s="15" cm="1">
        <f t="array" aca="1" ref="AZ882" ca="1">INDIRECT(AZ876)</f>
        <v>5000</v>
      </c>
      <c r="BA882" s="15" cm="1">
        <f t="array" aca="1" ref="BA882" ca="1">INDIRECT(BA876)</f>
        <v>5000</v>
      </c>
      <c r="BB882" s="15" cm="1">
        <f t="array" aca="1" ref="BB882" ca="1">INDIRECT(BB876)</f>
        <v>5000</v>
      </c>
      <c r="BC882" s="15" cm="1">
        <f t="array" aca="1" ref="BC882" ca="1">INDIRECT(BC876)</f>
        <v>5000</v>
      </c>
      <c r="BD882" s="15" cm="1">
        <f t="array" aca="1" ref="BD882" ca="1">INDIRECT(BD876)</f>
        <v>5000</v>
      </c>
      <c r="BE882" s="15" cm="1">
        <f t="array" aca="1" ref="BE882" ca="1">INDIRECT(BE876)</f>
        <v>5000</v>
      </c>
      <c r="BF882" s="15" cm="1">
        <f t="array" aca="1" ref="BF882" ca="1">INDIRECT(BF876)</f>
        <v>5000</v>
      </c>
      <c r="BG882" s="15" cm="1">
        <f t="array" aca="1" ref="BG882" ca="1">INDIRECT(BG876)</f>
        <v>5000</v>
      </c>
      <c r="BH882" s="15" cm="1">
        <f t="array" aca="1" ref="BH882" ca="1">INDIRECT(BH876)</f>
        <v>5000</v>
      </c>
      <c r="BI882" s="15" cm="1">
        <f t="array" aca="1" ref="BI882" ca="1">INDIRECT(BI876)</f>
        <v>5000</v>
      </c>
      <c r="BJ882" s="15" cm="1">
        <f t="array" aca="1" ref="BJ882" ca="1">INDIRECT(BJ876)</f>
        <v>5000</v>
      </c>
      <c r="BK882" s="15" cm="1">
        <f t="array" aca="1" ref="BK882" ca="1">INDIRECT(BK876)</f>
        <v>5000</v>
      </c>
      <c r="BL882" s="15" cm="1">
        <f t="array" aca="1" ref="BL882" ca="1">INDIRECT(BL876)</f>
        <v>5000</v>
      </c>
      <c r="BM882" s="15" cm="1">
        <f t="array" aca="1" ref="BM882" ca="1">INDIRECT(BM876)</f>
        <v>5000</v>
      </c>
      <c r="BN882" s="15" cm="1">
        <f t="array" aca="1" ref="BN882" ca="1">INDIRECT(BN876)</f>
        <v>5000</v>
      </c>
      <c r="BO882" s="15" cm="1">
        <f t="array" aca="1" ref="BO882" ca="1">INDIRECT(BO876)</f>
        <v>5000</v>
      </c>
      <c r="BP882" s="15" cm="1">
        <f t="array" aca="1" ref="BP882" ca="1">INDIRECT(BP876)</f>
        <v>5000</v>
      </c>
      <c r="BQ882" s="15" cm="1">
        <f t="array" aca="1" ref="BQ882" ca="1">INDIRECT(BQ876)</f>
        <v>5000</v>
      </c>
      <c r="BR882" s="15" cm="1">
        <f t="array" aca="1" ref="BR882" ca="1">INDIRECT(BR876)</f>
        <v>5000</v>
      </c>
      <c r="BS882" s="15" cm="1">
        <f t="array" aca="1" ref="BS882" ca="1">INDIRECT(BS876)</f>
        <v>5000</v>
      </c>
      <c r="BT882" s="15" cm="1">
        <f t="array" aca="1" ref="BT882" ca="1">INDIRECT(BT876)</f>
        <v>5000</v>
      </c>
      <c r="BU882" s="15" cm="1">
        <f t="array" aca="1" ref="BU882" ca="1">INDIRECT(BU876)</f>
        <v>5000</v>
      </c>
      <c r="BV882" s="15" cm="1">
        <f t="array" aca="1" ref="BV882" ca="1">INDIRECT(BV876)</f>
        <v>5000</v>
      </c>
      <c r="BW882" s="15" cm="1">
        <f t="array" aca="1" ref="BW882" ca="1">INDIRECT(BW876)</f>
        <v>5000</v>
      </c>
      <c r="BX882" s="15" cm="1">
        <f t="array" aca="1" ref="BX882" ca="1">INDIRECT(BX876)</f>
        <v>5000</v>
      </c>
      <c r="BY882" s="15" cm="1">
        <f t="array" aca="1" ref="BY882" ca="1">INDIRECT(BY876)</f>
        <v>5000</v>
      </c>
      <c r="BZ882" s="15" cm="1">
        <f t="array" aca="1" ref="BZ882" ca="1">INDIRECT(BZ876)</f>
        <v>5000</v>
      </c>
      <c r="CA882" s="15" cm="1">
        <f t="array" aca="1" ref="CA882" ca="1">INDIRECT(CA876)</f>
        <v>5000</v>
      </c>
      <c r="CB882" s="15" cm="1">
        <f t="array" aca="1" ref="CB882" ca="1">INDIRECT(CB876)</f>
        <v>5000</v>
      </c>
      <c r="CC882" s="15" cm="1">
        <f t="array" aca="1" ref="CC882" ca="1">INDIRECT(CC876)</f>
        <v>5000</v>
      </c>
      <c r="CD882" s="15" cm="1">
        <f t="array" aca="1" ref="CD882" ca="1">INDIRECT(CD876)</f>
        <v>5000</v>
      </c>
      <c r="CE882" s="15" cm="1">
        <f t="array" aca="1" ref="CE882" ca="1">INDIRECT(CE876)</f>
        <v>5000</v>
      </c>
      <c r="CF882" s="15" cm="1">
        <f t="array" aca="1" ref="CF882" ca="1">INDIRECT(CF876)</f>
        <v>5000</v>
      </c>
      <c r="CG882" s="15" cm="1">
        <f t="array" aca="1" ref="CG882" ca="1">INDIRECT(CG876)</f>
        <v>5000</v>
      </c>
      <c r="CH882" s="15" cm="1">
        <f t="array" aca="1" ref="CH882" ca="1">INDIRECT(CH876)</f>
        <v>5000</v>
      </c>
      <c r="CI882" s="15" cm="1">
        <f t="array" aca="1" ref="CI882" ca="1">INDIRECT(CI876)</f>
        <v>5000</v>
      </c>
      <c r="CJ882" s="15" cm="1">
        <f t="array" aca="1" ref="CJ882" ca="1">INDIRECT(CJ876)</f>
        <v>5000</v>
      </c>
      <c r="CK882" s="15" cm="1">
        <f t="array" aca="1" ref="CK882" ca="1">INDIRECT(CK876)</f>
        <v>5000</v>
      </c>
    </row>
    <row r="883" spans="2:89" x14ac:dyDescent="0.35">
      <c r="B883" s="141" t="str">
        <f>"Avg. # of billable hours/"&amp;B895</f>
        <v>Avg. # of billable hours/project</v>
      </c>
      <c r="D883" t="s">
        <v>777</v>
      </c>
      <c r="E883" s="8" t="str">
        <f t="shared" si="924"/>
        <v>883 HOURLY-PV</v>
      </c>
      <c r="G883" t="str">
        <f>E883</f>
        <v>883 HOURLY-PV</v>
      </c>
      <c r="H883" s="12"/>
      <c r="I883" s="60"/>
      <c r="J883" s="60"/>
      <c r="K883" s="249">
        <v>100</v>
      </c>
      <c r="L883" s="249">
        <v>100</v>
      </c>
      <c r="M883" s="249">
        <v>100</v>
      </c>
      <c r="N883" s="249">
        <v>100</v>
      </c>
      <c r="O883" s="249">
        <v>100</v>
      </c>
      <c r="P883" s="249">
        <v>100</v>
      </c>
      <c r="R883" s="19"/>
      <c r="S883" s="250" cm="1">
        <f t="array" ref="S883">INDEX($K:$P,ROW(),MATCH(S$3,$K$2:$P$2,0))</f>
        <v>100</v>
      </c>
      <c r="T883" s="250" cm="1">
        <f t="array" ref="T883">INDEX($K:$P,ROW(),MATCH(T$3,$K$2:$P$2,0))</f>
        <v>100</v>
      </c>
      <c r="U883" s="250" cm="1">
        <f t="array" ref="U883">INDEX($K:$P,ROW(),MATCH(U$3,$K$2:$P$2,0))</f>
        <v>100</v>
      </c>
      <c r="V883" s="250" cm="1">
        <f t="array" ref="V883">INDEX($K:$P,ROW(),MATCH(V$3,$K$2:$P$2,0))</f>
        <v>100</v>
      </c>
      <c r="W883" s="250" cm="1">
        <f t="array" ref="W883">INDEX($K:$P,ROW(),MATCH(W$3,$K$2:$P$2,0))</f>
        <v>100</v>
      </c>
      <c r="X883" s="250" cm="1">
        <f t="array" ref="X883">INDEX($K:$P,ROW(),MATCH(X$3,$K$2:$P$2,0))</f>
        <v>100</v>
      </c>
      <c r="Y883" s="250" cm="1">
        <f t="array" ref="Y883">INDEX($K:$P,ROW(),MATCH(Y$3,$K$2:$P$2,0))</f>
        <v>100</v>
      </c>
      <c r="Z883" s="250" cm="1">
        <f t="array" ref="Z883">INDEX($K:$P,ROW(),MATCH(Z$3,$K$2:$P$2,0))</f>
        <v>100</v>
      </c>
      <c r="AA883" s="250" cm="1">
        <f t="array" ref="AA883">INDEX($K:$P,ROW(),MATCH(AA$3,$K$2:$P$2,0))</f>
        <v>100</v>
      </c>
      <c r="AB883" s="250" cm="1">
        <f t="array" ref="AB883">INDEX($K:$P,ROW(),MATCH(AB$3,$K$2:$P$2,0))</f>
        <v>100</v>
      </c>
      <c r="AC883" s="250" cm="1">
        <f t="array" ref="AC883">INDEX($K:$P,ROW(),MATCH(AC$3,$K$2:$P$2,0))</f>
        <v>100</v>
      </c>
      <c r="AD883" s="250" cm="1">
        <f t="array" ref="AD883">INDEX($K:$P,ROW(),MATCH(AD$3,$K$2:$P$2,0))</f>
        <v>100</v>
      </c>
      <c r="AE883" s="250" cm="1">
        <f t="array" ref="AE883">INDEX($K:$P,ROW(),MATCH(AE$3,$K$2:$P$2,0))</f>
        <v>100</v>
      </c>
      <c r="AF883" s="250" cm="1">
        <f t="array" ref="AF883">INDEX($K:$P,ROW(),MATCH(AF$3,$K$2:$P$2,0))</f>
        <v>100</v>
      </c>
      <c r="AG883" s="250" cm="1">
        <f t="array" ref="AG883">INDEX($K:$P,ROW(),MATCH(AG$3,$K$2:$P$2,0))</f>
        <v>100</v>
      </c>
      <c r="AH883" s="250" cm="1">
        <f t="array" ref="AH883">INDEX($K:$P,ROW(),MATCH(AH$3,$K$2:$P$2,0))</f>
        <v>100</v>
      </c>
      <c r="AI883" s="250" cm="1">
        <f t="array" ref="AI883">INDEX($K:$P,ROW(),MATCH(AI$3,$K$2:$P$2,0))</f>
        <v>100</v>
      </c>
      <c r="AJ883" s="250" cm="1">
        <f t="array" ref="AJ883">INDEX($K:$P,ROW(),MATCH(AJ$3,$K$2:$P$2,0))</f>
        <v>100</v>
      </c>
      <c r="AK883" s="250" cm="1">
        <f t="array" ref="AK883">INDEX($K:$P,ROW(),MATCH(AK$3,$K$2:$P$2,0))</f>
        <v>100</v>
      </c>
      <c r="AL883" s="250" cm="1">
        <f t="array" ref="AL883">INDEX($K:$P,ROW(),MATCH(AL$3,$K$2:$P$2,0))</f>
        <v>100</v>
      </c>
      <c r="AM883" s="250" cm="1">
        <f t="array" ref="AM883">INDEX($K:$P,ROW(),MATCH(AM$3,$K$2:$P$2,0))</f>
        <v>100</v>
      </c>
      <c r="AN883" s="250" cm="1">
        <f t="array" ref="AN883">INDEX($K:$P,ROW(),MATCH(AN$3,$K$2:$P$2,0))</f>
        <v>100</v>
      </c>
      <c r="AO883" s="250" cm="1">
        <f t="array" ref="AO883">INDEX($K:$P,ROW(),MATCH(AO$3,$K$2:$P$2,0))</f>
        <v>100</v>
      </c>
      <c r="AP883" s="250" cm="1">
        <f t="array" ref="AP883">INDEX($K:$P,ROW(),MATCH(AP$3,$K$2:$P$2,0))</f>
        <v>100</v>
      </c>
      <c r="AQ883" s="250" cm="1">
        <f t="array" ref="AQ883">INDEX($K:$P,ROW(),MATCH(AQ$3,$K$2:$P$2,0))</f>
        <v>100</v>
      </c>
      <c r="AR883" s="250" cm="1">
        <f t="array" ref="AR883">INDEX($K:$P,ROW(),MATCH(AR$3,$K$2:$P$2,0))</f>
        <v>100</v>
      </c>
      <c r="AS883" s="250" cm="1">
        <f t="array" ref="AS883">INDEX($K:$P,ROW(),MATCH(AS$3,$K$2:$P$2,0))</f>
        <v>100</v>
      </c>
      <c r="AT883" s="250" cm="1">
        <f t="array" ref="AT883">INDEX($K:$P,ROW(),MATCH(AT$3,$K$2:$P$2,0))</f>
        <v>100</v>
      </c>
      <c r="AU883" s="250" cm="1">
        <f t="array" ref="AU883">INDEX($K:$P,ROW(),MATCH(AU$3,$K$2:$P$2,0))</f>
        <v>100</v>
      </c>
      <c r="AV883" s="250" cm="1">
        <f t="array" ref="AV883">INDEX($K:$P,ROW(),MATCH(AV$3,$K$2:$P$2,0))</f>
        <v>100</v>
      </c>
      <c r="AW883" s="250" cm="1">
        <f t="array" ref="AW883">INDEX($K:$P,ROW(),MATCH(AW$3,$K$2:$P$2,0))</f>
        <v>100</v>
      </c>
      <c r="AX883" s="250" cm="1">
        <f t="array" ref="AX883">INDEX($K:$P,ROW(),MATCH(AX$3,$K$2:$P$2,0))</f>
        <v>100</v>
      </c>
      <c r="AY883" s="250" cm="1">
        <f t="array" ref="AY883">INDEX($K:$P,ROW(),MATCH(AY$3,$K$2:$P$2,0))</f>
        <v>100</v>
      </c>
      <c r="AZ883" s="250" cm="1">
        <f t="array" ref="AZ883">INDEX($K:$P,ROW(),MATCH(AZ$3,$K$2:$P$2,0))</f>
        <v>100</v>
      </c>
      <c r="BA883" s="250" cm="1">
        <f t="array" ref="BA883">INDEX($K:$P,ROW(),MATCH(BA$3,$K$2:$P$2,0))</f>
        <v>100</v>
      </c>
      <c r="BB883" s="250" cm="1">
        <f t="array" ref="BB883">INDEX($K:$P,ROW(),MATCH(BB$3,$K$2:$P$2,0))</f>
        <v>100</v>
      </c>
      <c r="BC883" s="250" cm="1">
        <f t="array" ref="BC883">INDEX($K:$P,ROW(),MATCH(BC$3,$K$2:$P$2,0))</f>
        <v>100</v>
      </c>
      <c r="BD883" s="250" cm="1">
        <f t="array" ref="BD883">INDEX($K:$P,ROW(),MATCH(BD$3,$K$2:$P$2,0))</f>
        <v>100</v>
      </c>
      <c r="BE883" s="250" cm="1">
        <f t="array" ref="BE883">INDEX($K:$P,ROW(),MATCH(BE$3,$K$2:$P$2,0))</f>
        <v>100</v>
      </c>
      <c r="BF883" s="250" cm="1">
        <f t="array" ref="BF883">INDEX($K:$P,ROW(),MATCH(BF$3,$K$2:$P$2,0))</f>
        <v>100</v>
      </c>
      <c r="BG883" s="250" cm="1">
        <f t="array" ref="BG883">INDEX($K:$P,ROW(),MATCH(BG$3,$K$2:$P$2,0))</f>
        <v>100</v>
      </c>
      <c r="BH883" s="250" cm="1">
        <f t="array" ref="BH883">INDEX($K:$P,ROW(),MATCH(BH$3,$K$2:$P$2,0))</f>
        <v>100</v>
      </c>
      <c r="BI883" s="250" cm="1">
        <f t="array" ref="BI883">INDEX($K:$P,ROW(),MATCH(BI$3,$K$2:$P$2,0))</f>
        <v>100</v>
      </c>
      <c r="BJ883" s="250" cm="1">
        <f t="array" ref="BJ883">INDEX($K:$P,ROW(),MATCH(BJ$3,$K$2:$P$2,0))</f>
        <v>100</v>
      </c>
      <c r="BK883" s="250" cm="1">
        <f t="array" ref="BK883">INDEX($K:$P,ROW(),MATCH(BK$3,$K$2:$P$2,0))</f>
        <v>100</v>
      </c>
      <c r="BL883" s="250" cm="1">
        <f t="array" ref="BL883">INDEX($K:$P,ROW(),MATCH(BL$3,$K$2:$P$2,0))</f>
        <v>100</v>
      </c>
      <c r="BM883" s="250" cm="1">
        <f t="array" ref="BM883">INDEX($K:$P,ROW(),MATCH(BM$3,$K$2:$P$2,0))</f>
        <v>100</v>
      </c>
      <c r="BN883" s="250" cm="1">
        <f t="array" ref="BN883">INDEX($K:$P,ROW(),MATCH(BN$3,$K$2:$P$2,0))</f>
        <v>100</v>
      </c>
      <c r="BO883" s="250" cm="1">
        <f t="array" ref="BO883">INDEX($K:$P,ROW(),MATCH(BO$3,$K$2:$P$2,0))</f>
        <v>100</v>
      </c>
      <c r="BP883" s="250" cm="1">
        <f t="array" ref="BP883">INDEX($K:$P,ROW(),MATCH(BP$3,$K$2:$P$2,0))</f>
        <v>100</v>
      </c>
      <c r="BQ883" s="250" cm="1">
        <f t="array" ref="BQ883">INDEX($K:$P,ROW(),MATCH(BQ$3,$K$2:$P$2,0))</f>
        <v>100</v>
      </c>
      <c r="BR883" s="250" cm="1">
        <f t="array" ref="BR883">INDEX($K:$P,ROW(),MATCH(BR$3,$K$2:$P$2,0))</f>
        <v>100</v>
      </c>
      <c r="BS883" s="250" cm="1">
        <f t="array" ref="BS883">INDEX($K:$P,ROW(),MATCH(BS$3,$K$2:$P$2,0))</f>
        <v>100</v>
      </c>
      <c r="BT883" s="250" cm="1">
        <f t="array" ref="BT883">INDEX($K:$P,ROW(),MATCH(BT$3,$K$2:$P$2,0))</f>
        <v>100</v>
      </c>
      <c r="BU883" s="250" cm="1">
        <f t="array" ref="BU883">INDEX($K:$P,ROW(),MATCH(BU$3,$K$2:$P$2,0))</f>
        <v>100</v>
      </c>
      <c r="BV883" s="250" cm="1">
        <f t="array" ref="BV883">INDEX($K:$P,ROW(),MATCH(BV$3,$K$2:$P$2,0))</f>
        <v>100</v>
      </c>
      <c r="BW883" s="250" cm="1">
        <f t="array" ref="BW883">INDEX($K:$P,ROW(),MATCH(BW$3,$K$2:$P$2,0))</f>
        <v>100</v>
      </c>
      <c r="BX883" s="250" cm="1">
        <f t="array" ref="BX883">INDEX($K:$P,ROW(),MATCH(BX$3,$K$2:$P$2,0))</f>
        <v>100</v>
      </c>
      <c r="BY883" s="250" cm="1">
        <f t="array" ref="BY883">INDEX($K:$P,ROW(),MATCH(BY$3,$K$2:$P$2,0))</f>
        <v>100</v>
      </c>
      <c r="BZ883" s="250" cm="1">
        <f t="array" ref="BZ883">INDEX($K:$P,ROW(),MATCH(BZ$3,$K$2:$P$2,0))</f>
        <v>100</v>
      </c>
      <c r="CA883" s="250" cm="1">
        <f t="array" ref="CA883">INDEX($K:$P,ROW(),MATCH(CA$3,$K$2:$P$2,0))</f>
        <v>100</v>
      </c>
      <c r="CB883" s="250" cm="1">
        <f t="array" ref="CB883">INDEX($K:$P,ROW(),MATCH(CB$3,$K$2:$P$2,0))</f>
        <v>100</v>
      </c>
      <c r="CC883" s="250" cm="1">
        <f t="array" ref="CC883">INDEX($K:$P,ROW(),MATCH(CC$3,$K$2:$P$2,0))</f>
        <v>100</v>
      </c>
      <c r="CD883" s="250" cm="1">
        <f t="array" ref="CD883">INDEX($K:$P,ROW(),MATCH(CD$3,$K$2:$P$2,0))</f>
        <v>100</v>
      </c>
      <c r="CE883" s="250" cm="1">
        <f t="array" ref="CE883">INDEX($K:$P,ROW(),MATCH(CE$3,$K$2:$P$2,0))</f>
        <v>100</v>
      </c>
      <c r="CF883" s="250" cm="1">
        <f t="array" ref="CF883">INDEX($K:$P,ROW(),MATCH(CF$3,$K$2:$P$2,0))</f>
        <v>100</v>
      </c>
      <c r="CG883" s="250" cm="1">
        <f t="array" ref="CG883">INDEX($K:$P,ROW(),MATCH(CG$3,$K$2:$P$2,0))</f>
        <v>100</v>
      </c>
      <c r="CH883" s="250" cm="1">
        <f t="array" ref="CH883">INDEX($K:$P,ROW(),MATCH(CH$3,$K$2:$P$2,0))</f>
        <v>100</v>
      </c>
      <c r="CI883" s="250" cm="1">
        <f t="array" ref="CI883">INDEX($K:$P,ROW(),MATCH(CI$3,$K$2:$P$2,0))</f>
        <v>100</v>
      </c>
      <c r="CJ883" s="250" cm="1">
        <f t="array" ref="CJ883">INDEX($K:$P,ROW(),MATCH(CJ$3,$K$2:$P$2,0))</f>
        <v>100</v>
      </c>
      <c r="CK883" s="250" cm="1">
        <f t="array" ref="CK883">INDEX($K:$P,ROW(),MATCH(CK$3,$K$2:$P$2,0))</f>
        <v>100</v>
      </c>
    </row>
    <row r="884" spans="2:89" x14ac:dyDescent="0.35">
      <c r="B884" s="124" t="s">
        <v>779</v>
      </c>
      <c r="D884" t="s">
        <v>777</v>
      </c>
      <c r="E884" s="8" t="str">
        <f t="shared" ref="E884:E887" si="926">ROW()&amp;" "&amp;D884</f>
        <v>884 HOURLY-PV</v>
      </c>
      <c r="H884" s="12"/>
      <c r="I884" s="60"/>
      <c r="J884" s="60"/>
      <c r="K884" s="38">
        <f t="shared" ref="K884:P884" ca="1" si="927">SUMIF($3:$3,K$2,884:884)</f>
        <v>6000000</v>
      </c>
      <c r="L884" s="38">
        <f t="shared" ca="1" si="927"/>
        <v>6000000</v>
      </c>
      <c r="M884" s="38">
        <f t="shared" ca="1" si="927"/>
        <v>6000000</v>
      </c>
      <c r="N884" s="38">
        <f t="shared" ca="1" si="927"/>
        <v>6000000</v>
      </c>
      <c r="O884" s="38">
        <f t="shared" ca="1" si="927"/>
        <v>6000000</v>
      </c>
      <c r="P884" s="38">
        <f t="shared" ca="1" si="927"/>
        <v>5500000</v>
      </c>
      <c r="R884" s="19"/>
      <c r="S884" s="38" cm="1">
        <f t="array" aca="1" ref="S884" ca="1">S883*INDIRECT(S876)</f>
        <v>500000</v>
      </c>
      <c r="T884" s="38" cm="1">
        <f t="array" aca="1" ref="T884" ca="1">T883*INDIRECT(T876)</f>
        <v>500000</v>
      </c>
      <c r="U884" s="38" cm="1">
        <f t="array" aca="1" ref="U884" ca="1">U883*INDIRECT(U876)</f>
        <v>500000</v>
      </c>
      <c r="V884" s="38" cm="1">
        <f t="array" aca="1" ref="V884" ca="1">V883*INDIRECT(V876)</f>
        <v>500000</v>
      </c>
      <c r="W884" s="38" cm="1">
        <f t="array" aca="1" ref="W884" ca="1">W883*INDIRECT(W876)</f>
        <v>500000</v>
      </c>
      <c r="X884" s="38" cm="1">
        <f t="array" aca="1" ref="X884" ca="1">X883*INDIRECT(X876)</f>
        <v>500000</v>
      </c>
      <c r="Y884" s="38" cm="1">
        <f t="array" aca="1" ref="Y884" ca="1">Y883*INDIRECT(Y876)</f>
        <v>500000</v>
      </c>
      <c r="Z884" s="38" cm="1">
        <f t="array" aca="1" ref="Z884" ca="1">Z883*INDIRECT(Z876)</f>
        <v>500000</v>
      </c>
      <c r="AA884" s="38" cm="1">
        <f t="array" aca="1" ref="AA884" ca="1">AA883*INDIRECT(AA876)</f>
        <v>500000</v>
      </c>
      <c r="AB884" s="38" cm="1">
        <f t="array" aca="1" ref="AB884" ca="1">AB883*INDIRECT(AB876)</f>
        <v>500000</v>
      </c>
      <c r="AC884" s="38" cm="1">
        <f t="array" aca="1" ref="AC884" ca="1">AC883*INDIRECT(AC876)</f>
        <v>500000</v>
      </c>
      <c r="AD884" s="38" cm="1">
        <f t="array" aca="1" ref="AD884" ca="1">AD883*INDIRECT(AD876)</f>
        <v>500000</v>
      </c>
      <c r="AE884" s="38" cm="1">
        <f t="array" aca="1" ref="AE884" ca="1">AE883*INDIRECT(AE876)</f>
        <v>500000</v>
      </c>
      <c r="AF884" s="38" cm="1">
        <f t="array" aca="1" ref="AF884" ca="1">AF883*INDIRECT(AF876)</f>
        <v>500000</v>
      </c>
      <c r="AG884" s="38" cm="1">
        <f t="array" aca="1" ref="AG884" ca="1">AG883*INDIRECT(AG876)</f>
        <v>500000</v>
      </c>
      <c r="AH884" s="38" cm="1">
        <f t="array" aca="1" ref="AH884" ca="1">AH883*INDIRECT(AH876)</f>
        <v>500000</v>
      </c>
      <c r="AI884" s="38" cm="1">
        <f t="array" aca="1" ref="AI884" ca="1">AI883*INDIRECT(AI876)</f>
        <v>500000</v>
      </c>
      <c r="AJ884" s="38" cm="1">
        <f t="array" aca="1" ref="AJ884" ca="1">AJ883*INDIRECT(AJ876)</f>
        <v>500000</v>
      </c>
      <c r="AK884" s="38" cm="1">
        <f t="array" aca="1" ref="AK884" ca="1">AK883*INDIRECT(AK876)</f>
        <v>500000</v>
      </c>
      <c r="AL884" s="38" cm="1">
        <f t="array" aca="1" ref="AL884" ca="1">AL883*INDIRECT(AL876)</f>
        <v>500000</v>
      </c>
      <c r="AM884" s="38" cm="1">
        <f t="array" aca="1" ref="AM884" ca="1">AM883*INDIRECT(AM876)</f>
        <v>500000</v>
      </c>
      <c r="AN884" s="38" cm="1">
        <f t="array" aca="1" ref="AN884" ca="1">AN883*INDIRECT(AN876)</f>
        <v>500000</v>
      </c>
      <c r="AO884" s="38" cm="1">
        <f t="array" aca="1" ref="AO884" ca="1">AO883*INDIRECT(AO876)</f>
        <v>500000</v>
      </c>
      <c r="AP884" s="38" cm="1">
        <f t="array" aca="1" ref="AP884" ca="1">AP883*INDIRECT(AP876)</f>
        <v>500000</v>
      </c>
      <c r="AQ884" s="38" cm="1">
        <f t="array" aca="1" ref="AQ884" ca="1">AQ883*INDIRECT(AQ876)</f>
        <v>500000</v>
      </c>
      <c r="AR884" s="38" cm="1">
        <f t="array" aca="1" ref="AR884" ca="1">AR883*INDIRECT(AR876)</f>
        <v>500000</v>
      </c>
      <c r="AS884" s="38" cm="1">
        <f t="array" aca="1" ref="AS884" ca="1">AS883*INDIRECT(AS876)</f>
        <v>500000</v>
      </c>
      <c r="AT884" s="38" cm="1">
        <f t="array" aca="1" ref="AT884" ca="1">AT883*INDIRECT(AT876)</f>
        <v>500000</v>
      </c>
      <c r="AU884" s="38" cm="1">
        <f t="array" aca="1" ref="AU884" ca="1">AU883*INDIRECT(AU876)</f>
        <v>500000</v>
      </c>
      <c r="AV884" s="38" cm="1">
        <f t="array" aca="1" ref="AV884" ca="1">AV883*INDIRECT(AV876)</f>
        <v>500000</v>
      </c>
      <c r="AW884" s="38" cm="1">
        <f t="array" aca="1" ref="AW884" ca="1">AW883*INDIRECT(AW876)</f>
        <v>500000</v>
      </c>
      <c r="AX884" s="38" cm="1">
        <f t="array" aca="1" ref="AX884" ca="1">AX883*INDIRECT(AX876)</f>
        <v>500000</v>
      </c>
      <c r="AY884" s="38" cm="1">
        <f t="array" aca="1" ref="AY884" ca="1">AY883*INDIRECT(AY876)</f>
        <v>500000</v>
      </c>
      <c r="AZ884" s="38" cm="1">
        <f t="array" aca="1" ref="AZ884" ca="1">AZ883*INDIRECT(AZ876)</f>
        <v>500000</v>
      </c>
      <c r="BA884" s="38" cm="1">
        <f t="array" aca="1" ref="BA884" ca="1">BA883*INDIRECT(BA876)</f>
        <v>500000</v>
      </c>
      <c r="BB884" s="38" cm="1">
        <f t="array" aca="1" ref="BB884" ca="1">BB883*INDIRECT(BB876)</f>
        <v>500000</v>
      </c>
      <c r="BC884" s="38" cm="1">
        <f t="array" aca="1" ref="BC884" ca="1">BC883*INDIRECT(BC876)</f>
        <v>500000</v>
      </c>
      <c r="BD884" s="38" cm="1">
        <f t="array" aca="1" ref="BD884" ca="1">BD883*INDIRECT(BD876)</f>
        <v>500000</v>
      </c>
      <c r="BE884" s="38" cm="1">
        <f t="array" aca="1" ref="BE884" ca="1">BE883*INDIRECT(BE876)</f>
        <v>500000</v>
      </c>
      <c r="BF884" s="38" cm="1">
        <f t="array" aca="1" ref="BF884" ca="1">BF883*INDIRECT(BF876)</f>
        <v>500000</v>
      </c>
      <c r="BG884" s="38" cm="1">
        <f t="array" aca="1" ref="BG884" ca="1">BG883*INDIRECT(BG876)</f>
        <v>500000</v>
      </c>
      <c r="BH884" s="38" cm="1">
        <f t="array" aca="1" ref="BH884" ca="1">BH883*INDIRECT(BH876)</f>
        <v>500000</v>
      </c>
      <c r="BI884" s="38" cm="1">
        <f t="array" aca="1" ref="BI884" ca="1">BI883*INDIRECT(BI876)</f>
        <v>500000</v>
      </c>
      <c r="BJ884" s="38" cm="1">
        <f t="array" aca="1" ref="BJ884" ca="1">BJ883*INDIRECT(BJ876)</f>
        <v>500000</v>
      </c>
      <c r="BK884" s="38" cm="1">
        <f t="array" aca="1" ref="BK884" ca="1">BK883*INDIRECT(BK876)</f>
        <v>500000</v>
      </c>
      <c r="BL884" s="38" cm="1">
        <f t="array" aca="1" ref="BL884" ca="1">BL883*INDIRECT(BL876)</f>
        <v>500000</v>
      </c>
      <c r="BM884" s="38" cm="1">
        <f t="array" aca="1" ref="BM884" ca="1">BM883*INDIRECT(BM876)</f>
        <v>500000</v>
      </c>
      <c r="BN884" s="38" cm="1">
        <f t="array" aca="1" ref="BN884" ca="1">BN883*INDIRECT(BN876)</f>
        <v>500000</v>
      </c>
      <c r="BO884" s="38" cm="1">
        <f t="array" aca="1" ref="BO884" ca="1">BO883*INDIRECT(BO876)</f>
        <v>500000</v>
      </c>
      <c r="BP884" s="38" cm="1">
        <f t="array" aca="1" ref="BP884" ca="1">BP883*INDIRECT(BP876)</f>
        <v>500000</v>
      </c>
      <c r="BQ884" s="38" cm="1">
        <f t="array" aca="1" ref="BQ884" ca="1">BQ883*INDIRECT(BQ876)</f>
        <v>500000</v>
      </c>
      <c r="BR884" s="38" cm="1">
        <f t="array" aca="1" ref="BR884" ca="1">BR883*INDIRECT(BR876)</f>
        <v>500000</v>
      </c>
      <c r="BS884" s="38" cm="1">
        <f t="array" aca="1" ref="BS884" ca="1">BS883*INDIRECT(BS876)</f>
        <v>500000</v>
      </c>
      <c r="BT884" s="38" cm="1">
        <f t="array" aca="1" ref="BT884" ca="1">BT883*INDIRECT(BT876)</f>
        <v>500000</v>
      </c>
      <c r="BU884" s="38" cm="1">
        <f t="array" aca="1" ref="BU884" ca="1">BU883*INDIRECT(BU876)</f>
        <v>500000</v>
      </c>
      <c r="BV884" s="38" cm="1">
        <f t="array" aca="1" ref="BV884" ca="1">BV883*INDIRECT(BV876)</f>
        <v>500000</v>
      </c>
      <c r="BW884" s="38" cm="1">
        <f t="array" aca="1" ref="BW884" ca="1">BW883*INDIRECT(BW876)</f>
        <v>500000</v>
      </c>
      <c r="BX884" s="38" cm="1">
        <f t="array" aca="1" ref="BX884" ca="1">BX883*INDIRECT(BX876)</f>
        <v>500000</v>
      </c>
      <c r="BY884" s="38" cm="1">
        <f t="array" aca="1" ref="BY884" ca="1">BY883*INDIRECT(BY876)</f>
        <v>500000</v>
      </c>
      <c r="BZ884" s="38" cm="1">
        <f t="array" aca="1" ref="BZ884" ca="1">BZ883*INDIRECT(BZ876)</f>
        <v>500000</v>
      </c>
      <c r="CA884" s="38" cm="1">
        <f t="array" aca="1" ref="CA884" ca="1">CA883*INDIRECT(CA876)</f>
        <v>500000</v>
      </c>
      <c r="CB884" s="38" cm="1">
        <f t="array" aca="1" ref="CB884" ca="1">CB883*INDIRECT(CB876)</f>
        <v>500000</v>
      </c>
      <c r="CC884" s="38" cm="1">
        <f t="array" aca="1" ref="CC884" ca="1">CC883*INDIRECT(CC876)</f>
        <v>500000</v>
      </c>
      <c r="CD884" s="38" cm="1">
        <f t="array" aca="1" ref="CD884" ca="1">CD883*INDIRECT(CD876)</f>
        <v>500000</v>
      </c>
      <c r="CE884" s="38" cm="1">
        <f t="array" aca="1" ref="CE884" ca="1">CE883*INDIRECT(CE876)</f>
        <v>500000</v>
      </c>
      <c r="CF884" s="38" cm="1">
        <f t="array" aca="1" ref="CF884" ca="1">CF883*INDIRECT(CF876)</f>
        <v>500000</v>
      </c>
      <c r="CG884" s="38" cm="1">
        <f t="array" aca="1" ref="CG884" ca="1">CG883*INDIRECT(CG876)</f>
        <v>500000</v>
      </c>
      <c r="CH884" s="38" cm="1">
        <f t="array" aca="1" ref="CH884" ca="1">CH883*INDIRECT(CH876)</f>
        <v>500000</v>
      </c>
      <c r="CI884" s="38" cm="1">
        <f t="array" aca="1" ref="CI884" ca="1">CI883*INDIRECT(CI876)</f>
        <v>500000</v>
      </c>
      <c r="CJ884" s="38" cm="1">
        <f t="array" aca="1" ref="CJ884" ca="1">CJ883*INDIRECT(CJ876)</f>
        <v>500000</v>
      </c>
      <c r="CK884" s="38" cm="1">
        <f t="array" aca="1" ref="CK884" ca="1">CK883*INDIRECT(CK876)</f>
        <v>500000</v>
      </c>
    </row>
    <row r="885" spans="2:89" x14ac:dyDescent="0.35">
      <c r="B885" s="141"/>
      <c r="D885" t="s">
        <v>777</v>
      </c>
      <c r="E885" s="8" t="str">
        <f t="shared" si="926"/>
        <v>885 HOURLY-PV</v>
      </c>
      <c r="H885" s="12"/>
      <c r="I885" s="60"/>
      <c r="J885" s="60"/>
      <c r="K885" s="8"/>
      <c r="L885" s="8"/>
      <c r="M885" s="8"/>
      <c r="N885" s="8"/>
      <c r="O885" s="8"/>
      <c r="P885" s="8"/>
      <c r="R885" s="19"/>
      <c r="S885" s="19"/>
      <c r="T885" s="19"/>
      <c r="U885" s="19"/>
      <c r="V885" s="19"/>
      <c r="W885" s="19"/>
      <c r="X885" s="19"/>
      <c r="Y885" s="19"/>
      <c r="Z885" s="19"/>
      <c r="AA885" s="19"/>
      <c r="AB885" s="19"/>
      <c r="AC885" s="19"/>
      <c r="AD885" s="19"/>
      <c r="AE885" s="19"/>
      <c r="AF885" s="19"/>
      <c r="AG885" s="19"/>
      <c r="AH885" s="19"/>
      <c r="AI885" s="19"/>
      <c r="AJ885" s="19"/>
      <c r="AK885" s="19"/>
      <c r="AL885" s="19"/>
      <c r="AM885" s="19"/>
      <c r="AN885" s="19"/>
      <c r="AO885" s="19"/>
      <c r="AP885" s="19"/>
      <c r="AQ885" s="19"/>
      <c r="AR885" s="19"/>
      <c r="AS885" s="19"/>
      <c r="AT885" s="19"/>
      <c r="AU885" s="19"/>
      <c r="AV885" s="19"/>
      <c r="AW885" s="19"/>
      <c r="AX885" s="19"/>
      <c r="AY885" s="19"/>
      <c r="AZ885" s="19"/>
      <c r="BA885" s="19"/>
      <c r="BB885" s="19"/>
      <c r="BC885" s="19"/>
      <c r="BD885" s="19"/>
      <c r="BE885" s="19"/>
      <c r="BF885" s="19"/>
      <c r="BG885" s="19"/>
      <c r="BH885" s="19"/>
      <c r="BI885" s="19"/>
      <c r="BJ885" s="19"/>
      <c r="BK885" s="19"/>
      <c r="BL885" s="19"/>
      <c r="BM885" s="19"/>
      <c r="BN885" s="19"/>
      <c r="BO885" s="19"/>
      <c r="BP885" s="19"/>
      <c r="BQ885" s="19"/>
      <c r="BR885" s="19"/>
      <c r="BS885" s="19"/>
      <c r="BT885" s="19"/>
      <c r="BU885" s="19"/>
      <c r="BV885" s="19"/>
      <c r="BW885" s="19"/>
      <c r="BX885" s="19"/>
      <c r="BY885" s="19"/>
      <c r="BZ885" s="19"/>
      <c r="CA885" s="19"/>
      <c r="CB885" s="19"/>
      <c r="CC885" s="19"/>
      <c r="CD885" s="19"/>
      <c r="CE885" s="19"/>
      <c r="CF885" s="19"/>
      <c r="CG885" s="19"/>
      <c r="CH885" s="19"/>
      <c r="CI885" s="19"/>
      <c r="CJ885" s="19"/>
      <c r="CK885" s="19"/>
    </row>
    <row r="886" spans="2:89" x14ac:dyDescent="0.35">
      <c r="B886" s="95" t="str">
        <f>"Revenue - "&amp;B894&amp;":"</f>
        <v>Revenue - (Primary label):</v>
      </c>
      <c r="D886" t="s">
        <v>777</v>
      </c>
      <c r="E886" s="8" t="str">
        <f t="shared" si="926"/>
        <v>886 HOURLY-PV</v>
      </c>
      <c r="H886" s="12"/>
      <c r="I886" s="60"/>
      <c r="J886" s="60"/>
      <c r="K886" s="8"/>
      <c r="L886" s="8"/>
      <c r="M886" s="8"/>
      <c r="N886" s="8"/>
      <c r="O886" s="8"/>
      <c r="P886" s="8"/>
      <c r="R886" s="19"/>
      <c r="S886" s="19"/>
      <c r="T886" s="19"/>
      <c r="U886" s="19"/>
      <c r="V886" s="19"/>
      <c r="W886" s="19"/>
      <c r="X886" s="19"/>
      <c r="Y886" s="19"/>
      <c r="Z886" s="19"/>
      <c r="AA886" s="19"/>
      <c r="AB886" s="19"/>
      <c r="AC886" s="19"/>
      <c r="AD886" s="19"/>
      <c r="AE886" s="19"/>
      <c r="AF886" s="19"/>
      <c r="AG886" s="19"/>
      <c r="AH886" s="19"/>
      <c r="AI886" s="19"/>
      <c r="AJ886" s="19"/>
      <c r="AK886" s="19"/>
      <c r="AL886" s="19"/>
      <c r="AM886" s="19"/>
      <c r="AN886" s="19"/>
      <c r="AO886" s="19"/>
      <c r="AP886" s="19"/>
      <c r="AQ886" s="19"/>
      <c r="AR886" s="19"/>
      <c r="AS886" s="19"/>
      <c r="AT886" s="19"/>
      <c r="AU886" s="19"/>
      <c r="AV886" s="19"/>
      <c r="AW886" s="19"/>
      <c r="AX886" s="19"/>
      <c r="AY886" s="19"/>
      <c r="AZ886" s="19"/>
      <c r="BA886" s="19"/>
      <c r="BB886" s="19"/>
      <c r="BC886" s="19"/>
      <c r="BD886" s="19"/>
      <c r="BE886" s="19"/>
      <c r="BF886" s="19"/>
      <c r="BG886" s="19"/>
      <c r="BH886" s="19"/>
      <c r="BI886" s="19"/>
      <c r="BJ886" s="19"/>
      <c r="BK886" s="19"/>
      <c r="BL886" s="19"/>
      <c r="BM886" s="19"/>
      <c r="BN886" s="19"/>
      <c r="BO886" s="19"/>
      <c r="BP886" s="19"/>
      <c r="BQ886" s="19"/>
      <c r="BR886" s="19"/>
      <c r="BS886" s="19"/>
      <c r="BT886" s="19"/>
      <c r="BU886" s="19"/>
      <c r="BV886" s="19"/>
      <c r="BW886" s="19"/>
      <c r="BX886" s="19"/>
      <c r="BY886" s="19"/>
      <c r="BZ886" s="19"/>
      <c r="CA886" s="19"/>
      <c r="CB886" s="19"/>
      <c r="CC886" s="19"/>
      <c r="CD886" s="19"/>
      <c r="CE886" s="19"/>
      <c r="CF886" s="19"/>
      <c r="CG886" s="19"/>
      <c r="CH886" s="19"/>
      <c r="CI886" s="19"/>
      <c r="CJ886" s="19"/>
      <c r="CK886" s="19"/>
    </row>
    <row r="887" spans="2:89" x14ac:dyDescent="0.35">
      <c r="B887" s="141" t="s">
        <v>780</v>
      </c>
      <c r="D887" t="s">
        <v>777</v>
      </c>
      <c r="E887" s="8" t="str">
        <f t="shared" si="926"/>
        <v>887 HOURLY-PV</v>
      </c>
      <c r="H887" s="12"/>
      <c r="I887" s="60"/>
      <c r="J887" s="60"/>
      <c r="K887" s="135">
        <v>50</v>
      </c>
      <c r="L887" s="135">
        <v>50</v>
      </c>
      <c r="M887" s="135">
        <v>50</v>
      </c>
      <c r="N887" s="135">
        <v>50</v>
      </c>
      <c r="O887" s="135">
        <v>50</v>
      </c>
      <c r="P887" s="135">
        <v>50</v>
      </c>
      <c r="R887" s="19"/>
      <c r="S887" s="136" cm="1">
        <f t="array" ref="S887">INDEX($K:$P,ROW(),MATCH(S$3,$K$2:$P$2,0))</f>
        <v>50</v>
      </c>
      <c r="T887" s="136" cm="1">
        <f t="array" ref="T887">INDEX($K:$P,ROW(),MATCH(T$3,$K$2:$P$2,0))</f>
        <v>50</v>
      </c>
      <c r="U887" s="136" cm="1">
        <f t="array" ref="U887">INDEX($K:$P,ROW(),MATCH(U$3,$K$2:$P$2,0))</f>
        <v>50</v>
      </c>
      <c r="V887" s="136" cm="1">
        <f t="array" ref="V887">INDEX($K:$P,ROW(),MATCH(V$3,$K$2:$P$2,0))</f>
        <v>50</v>
      </c>
      <c r="W887" s="136" cm="1">
        <f t="array" ref="W887">INDEX($K:$P,ROW(),MATCH(W$3,$K$2:$P$2,0))</f>
        <v>50</v>
      </c>
      <c r="X887" s="136" cm="1">
        <f t="array" ref="X887">INDEX($K:$P,ROW(),MATCH(X$3,$K$2:$P$2,0))</f>
        <v>50</v>
      </c>
      <c r="Y887" s="136" cm="1">
        <f t="array" ref="Y887">INDEX($K:$P,ROW(),MATCH(Y$3,$K$2:$P$2,0))</f>
        <v>50</v>
      </c>
      <c r="Z887" s="136" cm="1">
        <f t="array" ref="Z887">INDEX($K:$P,ROW(),MATCH(Z$3,$K$2:$P$2,0))</f>
        <v>50</v>
      </c>
      <c r="AA887" s="136" cm="1">
        <f t="array" ref="AA887">INDEX($K:$P,ROW(),MATCH(AA$3,$K$2:$P$2,0))</f>
        <v>50</v>
      </c>
      <c r="AB887" s="136" cm="1">
        <f t="array" ref="AB887">INDEX($K:$P,ROW(),MATCH(AB$3,$K$2:$P$2,0))</f>
        <v>50</v>
      </c>
      <c r="AC887" s="136" cm="1">
        <f t="array" ref="AC887">INDEX($K:$P,ROW(),MATCH(AC$3,$K$2:$P$2,0))</f>
        <v>50</v>
      </c>
      <c r="AD887" s="136" cm="1">
        <f t="array" ref="AD887">INDEX($K:$P,ROW(),MATCH(AD$3,$K$2:$P$2,0))</f>
        <v>50</v>
      </c>
      <c r="AE887" s="136" cm="1">
        <f t="array" ref="AE887">INDEX($K:$P,ROW(),MATCH(AE$3,$K$2:$P$2,0))</f>
        <v>50</v>
      </c>
      <c r="AF887" s="136" cm="1">
        <f t="array" ref="AF887">INDEX($K:$P,ROW(),MATCH(AF$3,$K$2:$P$2,0))</f>
        <v>50</v>
      </c>
      <c r="AG887" s="136" cm="1">
        <f t="array" ref="AG887">INDEX($K:$P,ROW(),MATCH(AG$3,$K$2:$P$2,0))</f>
        <v>50</v>
      </c>
      <c r="AH887" s="136" cm="1">
        <f t="array" ref="AH887">INDEX($K:$P,ROW(),MATCH(AH$3,$K$2:$P$2,0))</f>
        <v>50</v>
      </c>
      <c r="AI887" s="136" cm="1">
        <f t="array" ref="AI887">INDEX($K:$P,ROW(),MATCH(AI$3,$K$2:$P$2,0))</f>
        <v>50</v>
      </c>
      <c r="AJ887" s="136" cm="1">
        <f t="array" ref="AJ887">INDEX($K:$P,ROW(),MATCH(AJ$3,$K$2:$P$2,0))</f>
        <v>50</v>
      </c>
      <c r="AK887" s="136" cm="1">
        <f t="array" ref="AK887">INDEX($K:$P,ROW(),MATCH(AK$3,$K$2:$P$2,0))</f>
        <v>50</v>
      </c>
      <c r="AL887" s="136" cm="1">
        <f t="array" ref="AL887">INDEX($K:$P,ROW(),MATCH(AL$3,$K$2:$P$2,0))</f>
        <v>50</v>
      </c>
      <c r="AM887" s="136" cm="1">
        <f t="array" ref="AM887">INDEX($K:$P,ROW(),MATCH(AM$3,$K$2:$P$2,0))</f>
        <v>50</v>
      </c>
      <c r="AN887" s="136" cm="1">
        <f t="array" ref="AN887">INDEX($K:$P,ROW(),MATCH(AN$3,$K$2:$P$2,0))</f>
        <v>50</v>
      </c>
      <c r="AO887" s="136" cm="1">
        <f t="array" ref="AO887">INDEX($K:$P,ROW(),MATCH(AO$3,$K$2:$P$2,0))</f>
        <v>50</v>
      </c>
      <c r="AP887" s="136" cm="1">
        <f t="array" ref="AP887">INDEX($K:$P,ROW(),MATCH(AP$3,$K$2:$P$2,0))</f>
        <v>50</v>
      </c>
      <c r="AQ887" s="136" cm="1">
        <f t="array" ref="AQ887">INDEX($K:$P,ROW(),MATCH(AQ$3,$K$2:$P$2,0))</f>
        <v>50</v>
      </c>
      <c r="AR887" s="136" cm="1">
        <f t="array" ref="AR887">INDEX($K:$P,ROW(),MATCH(AR$3,$K$2:$P$2,0))</f>
        <v>50</v>
      </c>
      <c r="AS887" s="136" cm="1">
        <f t="array" ref="AS887">INDEX($K:$P,ROW(),MATCH(AS$3,$K$2:$P$2,0))</f>
        <v>50</v>
      </c>
      <c r="AT887" s="136" cm="1">
        <f t="array" ref="AT887">INDEX($K:$P,ROW(),MATCH(AT$3,$K$2:$P$2,0))</f>
        <v>50</v>
      </c>
      <c r="AU887" s="136" cm="1">
        <f t="array" ref="AU887">INDEX($K:$P,ROW(),MATCH(AU$3,$K$2:$P$2,0))</f>
        <v>50</v>
      </c>
      <c r="AV887" s="136" cm="1">
        <f t="array" ref="AV887">INDEX($K:$P,ROW(),MATCH(AV$3,$K$2:$P$2,0))</f>
        <v>50</v>
      </c>
      <c r="AW887" s="136" cm="1">
        <f t="array" ref="AW887">INDEX($K:$P,ROW(),MATCH(AW$3,$K$2:$P$2,0))</f>
        <v>50</v>
      </c>
      <c r="AX887" s="136" cm="1">
        <f t="array" ref="AX887">INDEX($K:$P,ROW(),MATCH(AX$3,$K$2:$P$2,0))</f>
        <v>50</v>
      </c>
      <c r="AY887" s="136" cm="1">
        <f t="array" ref="AY887">INDEX($K:$P,ROW(),MATCH(AY$3,$K$2:$P$2,0))</f>
        <v>50</v>
      </c>
      <c r="AZ887" s="136" cm="1">
        <f t="array" ref="AZ887">INDEX($K:$P,ROW(),MATCH(AZ$3,$K$2:$P$2,0))</f>
        <v>50</v>
      </c>
      <c r="BA887" s="136" cm="1">
        <f t="array" ref="BA887">INDEX($K:$P,ROW(),MATCH(BA$3,$K$2:$P$2,0))</f>
        <v>50</v>
      </c>
      <c r="BB887" s="136" cm="1">
        <f t="array" ref="BB887">INDEX($K:$P,ROW(),MATCH(BB$3,$K$2:$P$2,0))</f>
        <v>50</v>
      </c>
      <c r="BC887" s="136" cm="1">
        <f t="array" ref="BC887">INDEX($K:$P,ROW(),MATCH(BC$3,$K$2:$P$2,0))</f>
        <v>50</v>
      </c>
      <c r="BD887" s="136" cm="1">
        <f t="array" ref="BD887">INDEX($K:$P,ROW(),MATCH(BD$3,$K$2:$P$2,0))</f>
        <v>50</v>
      </c>
      <c r="BE887" s="136" cm="1">
        <f t="array" ref="BE887">INDEX($K:$P,ROW(),MATCH(BE$3,$K$2:$P$2,0))</f>
        <v>50</v>
      </c>
      <c r="BF887" s="136" cm="1">
        <f t="array" ref="BF887">INDEX($K:$P,ROW(),MATCH(BF$3,$K$2:$P$2,0))</f>
        <v>50</v>
      </c>
      <c r="BG887" s="136" cm="1">
        <f t="array" ref="BG887">INDEX($K:$P,ROW(),MATCH(BG$3,$K$2:$P$2,0))</f>
        <v>50</v>
      </c>
      <c r="BH887" s="136" cm="1">
        <f t="array" ref="BH887">INDEX($K:$P,ROW(),MATCH(BH$3,$K$2:$P$2,0))</f>
        <v>50</v>
      </c>
      <c r="BI887" s="136" cm="1">
        <f t="array" ref="BI887">INDEX($K:$P,ROW(),MATCH(BI$3,$K$2:$P$2,0))</f>
        <v>50</v>
      </c>
      <c r="BJ887" s="136" cm="1">
        <f t="array" ref="BJ887">INDEX($K:$P,ROW(),MATCH(BJ$3,$K$2:$P$2,0))</f>
        <v>50</v>
      </c>
      <c r="BK887" s="136" cm="1">
        <f t="array" ref="BK887">INDEX($K:$P,ROW(),MATCH(BK$3,$K$2:$P$2,0))</f>
        <v>50</v>
      </c>
      <c r="BL887" s="136" cm="1">
        <f t="array" ref="BL887">INDEX($K:$P,ROW(),MATCH(BL$3,$K$2:$P$2,0))</f>
        <v>50</v>
      </c>
      <c r="BM887" s="136" cm="1">
        <f t="array" ref="BM887">INDEX($K:$P,ROW(),MATCH(BM$3,$K$2:$P$2,0))</f>
        <v>50</v>
      </c>
      <c r="BN887" s="136" cm="1">
        <f t="array" ref="BN887">INDEX($K:$P,ROW(),MATCH(BN$3,$K$2:$P$2,0))</f>
        <v>50</v>
      </c>
      <c r="BO887" s="136" cm="1">
        <f t="array" ref="BO887">INDEX($K:$P,ROW(),MATCH(BO$3,$K$2:$P$2,0))</f>
        <v>50</v>
      </c>
      <c r="BP887" s="136" cm="1">
        <f t="array" ref="BP887">INDEX($K:$P,ROW(),MATCH(BP$3,$K$2:$P$2,0))</f>
        <v>50</v>
      </c>
      <c r="BQ887" s="136" cm="1">
        <f t="array" ref="BQ887">INDEX($K:$P,ROW(),MATCH(BQ$3,$K$2:$P$2,0))</f>
        <v>50</v>
      </c>
      <c r="BR887" s="136" cm="1">
        <f t="array" ref="BR887">INDEX($K:$P,ROW(),MATCH(BR$3,$K$2:$P$2,0))</f>
        <v>50</v>
      </c>
      <c r="BS887" s="136" cm="1">
        <f t="array" ref="BS887">INDEX($K:$P,ROW(),MATCH(BS$3,$K$2:$P$2,0))</f>
        <v>50</v>
      </c>
      <c r="BT887" s="136" cm="1">
        <f t="array" ref="BT887">INDEX($K:$P,ROW(),MATCH(BT$3,$K$2:$P$2,0))</f>
        <v>50</v>
      </c>
      <c r="BU887" s="136" cm="1">
        <f t="array" ref="BU887">INDEX($K:$P,ROW(),MATCH(BU$3,$K$2:$P$2,0))</f>
        <v>50</v>
      </c>
      <c r="BV887" s="136" cm="1">
        <f t="array" ref="BV887">INDEX($K:$P,ROW(),MATCH(BV$3,$K$2:$P$2,0))</f>
        <v>50</v>
      </c>
      <c r="BW887" s="136" cm="1">
        <f t="array" ref="BW887">INDEX($K:$P,ROW(),MATCH(BW$3,$K$2:$P$2,0))</f>
        <v>50</v>
      </c>
      <c r="BX887" s="136" cm="1">
        <f t="array" ref="BX887">INDEX($K:$P,ROW(),MATCH(BX$3,$K$2:$P$2,0))</f>
        <v>50</v>
      </c>
      <c r="BY887" s="136" cm="1">
        <f t="array" ref="BY887">INDEX($K:$P,ROW(),MATCH(BY$3,$K$2:$P$2,0))</f>
        <v>50</v>
      </c>
      <c r="BZ887" s="136" cm="1">
        <f t="array" ref="BZ887">INDEX($K:$P,ROW(),MATCH(BZ$3,$K$2:$P$2,0))</f>
        <v>50</v>
      </c>
      <c r="CA887" s="136" cm="1">
        <f t="array" ref="CA887">INDEX($K:$P,ROW(),MATCH(CA$3,$K$2:$P$2,0))</f>
        <v>50</v>
      </c>
      <c r="CB887" s="136" cm="1">
        <f t="array" ref="CB887">INDEX($K:$P,ROW(),MATCH(CB$3,$K$2:$P$2,0))</f>
        <v>50</v>
      </c>
      <c r="CC887" s="136" cm="1">
        <f t="array" ref="CC887">INDEX($K:$P,ROW(),MATCH(CC$3,$K$2:$P$2,0))</f>
        <v>50</v>
      </c>
      <c r="CD887" s="136" cm="1">
        <f t="array" ref="CD887">INDEX($K:$P,ROW(),MATCH(CD$3,$K$2:$P$2,0))</f>
        <v>50</v>
      </c>
      <c r="CE887" s="136" cm="1">
        <f t="array" ref="CE887">INDEX($K:$P,ROW(),MATCH(CE$3,$K$2:$P$2,0))</f>
        <v>50</v>
      </c>
      <c r="CF887" s="136" cm="1">
        <f t="array" ref="CF887">INDEX($K:$P,ROW(),MATCH(CF$3,$K$2:$P$2,0))</f>
        <v>50</v>
      </c>
      <c r="CG887" s="136" cm="1">
        <f t="array" ref="CG887">INDEX($K:$P,ROW(),MATCH(CG$3,$K$2:$P$2,0))</f>
        <v>50</v>
      </c>
      <c r="CH887" s="136" cm="1">
        <f t="array" ref="CH887">INDEX($K:$P,ROW(),MATCH(CH$3,$K$2:$P$2,0))</f>
        <v>50</v>
      </c>
      <c r="CI887" s="136" cm="1">
        <f t="array" ref="CI887">INDEX($K:$P,ROW(),MATCH(CI$3,$K$2:$P$2,0))</f>
        <v>50</v>
      </c>
      <c r="CJ887" s="136" cm="1">
        <f t="array" ref="CJ887">INDEX($K:$P,ROW(),MATCH(CJ$3,$K$2:$P$2,0))</f>
        <v>50</v>
      </c>
      <c r="CK887" s="136" cm="1">
        <f t="array" ref="CK887">INDEX($K:$P,ROW(),MATCH(CK$3,$K$2:$P$2,0))</f>
        <v>50</v>
      </c>
    </row>
    <row r="888" spans="2:89" x14ac:dyDescent="0.35">
      <c r="B888" s="123" t="str">
        <f>"Revenue - "&amp;B894</f>
        <v>Revenue - (Primary label)</v>
      </c>
      <c r="C888" t="s">
        <v>198</v>
      </c>
      <c r="D888" t="s">
        <v>777</v>
      </c>
      <c r="E888" s="8" t="str">
        <f t="shared" si="924"/>
        <v>888 HOURLY-PV</v>
      </c>
      <c r="H888" s="27"/>
      <c r="I888" s="78"/>
      <c r="J888" s="78"/>
      <c r="K888" s="33">
        <f t="shared" ref="K888:P888" ca="1" si="928">SUMIF($3:$3,K$2,888:888)</f>
        <v>300000000</v>
      </c>
      <c r="L888" s="33">
        <f t="shared" ca="1" si="928"/>
        <v>300000000</v>
      </c>
      <c r="M888" s="33">
        <f t="shared" ca="1" si="928"/>
        <v>300000000</v>
      </c>
      <c r="N888" s="33">
        <f t="shared" ca="1" si="928"/>
        <v>300000000</v>
      </c>
      <c r="O888" s="33">
        <f t="shared" ca="1" si="928"/>
        <v>300000000</v>
      </c>
      <c r="P888" s="33">
        <f t="shared" ca="1" si="928"/>
        <v>275000000</v>
      </c>
      <c r="R888" s="33"/>
      <c r="S888" s="33">
        <f t="shared" ref="S888" ca="1" si="929">S884*S887</f>
        <v>25000000</v>
      </c>
      <c r="T888" s="33">
        <f t="shared" ref="T888:AX888" ca="1" si="930">T884*T887</f>
        <v>25000000</v>
      </c>
      <c r="U888" s="33">
        <f t="shared" ca="1" si="930"/>
        <v>25000000</v>
      </c>
      <c r="V888" s="33">
        <f t="shared" ca="1" si="930"/>
        <v>25000000</v>
      </c>
      <c r="W888" s="33">
        <f t="shared" ca="1" si="930"/>
        <v>25000000</v>
      </c>
      <c r="X888" s="33">
        <f t="shared" ca="1" si="930"/>
        <v>25000000</v>
      </c>
      <c r="Y888" s="33">
        <f t="shared" ca="1" si="930"/>
        <v>25000000</v>
      </c>
      <c r="Z888" s="33">
        <f t="shared" ca="1" si="930"/>
        <v>25000000</v>
      </c>
      <c r="AA888" s="33">
        <f t="shared" ca="1" si="930"/>
        <v>25000000</v>
      </c>
      <c r="AB888" s="33">
        <f t="shared" ca="1" si="930"/>
        <v>25000000</v>
      </c>
      <c r="AC888" s="33">
        <f t="shared" ca="1" si="930"/>
        <v>25000000</v>
      </c>
      <c r="AD888" s="33">
        <f t="shared" ca="1" si="930"/>
        <v>25000000</v>
      </c>
      <c r="AE888" s="33">
        <f t="shared" ca="1" si="930"/>
        <v>25000000</v>
      </c>
      <c r="AF888" s="33">
        <f t="shared" ca="1" si="930"/>
        <v>25000000</v>
      </c>
      <c r="AG888" s="33">
        <f t="shared" ca="1" si="930"/>
        <v>25000000</v>
      </c>
      <c r="AH888" s="33">
        <f t="shared" ca="1" si="930"/>
        <v>25000000</v>
      </c>
      <c r="AI888" s="33">
        <f t="shared" ca="1" si="930"/>
        <v>25000000</v>
      </c>
      <c r="AJ888" s="33">
        <f t="shared" ca="1" si="930"/>
        <v>25000000</v>
      </c>
      <c r="AK888" s="33">
        <f t="shared" ca="1" si="930"/>
        <v>25000000</v>
      </c>
      <c r="AL888" s="33">
        <f t="shared" ca="1" si="930"/>
        <v>25000000</v>
      </c>
      <c r="AM888" s="33">
        <f t="shared" ca="1" si="930"/>
        <v>25000000</v>
      </c>
      <c r="AN888" s="33">
        <f t="shared" ca="1" si="930"/>
        <v>25000000</v>
      </c>
      <c r="AO888" s="33">
        <f t="shared" ca="1" si="930"/>
        <v>25000000</v>
      </c>
      <c r="AP888" s="33">
        <f t="shared" ca="1" si="930"/>
        <v>25000000</v>
      </c>
      <c r="AQ888" s="33">
        <f t="shared" ca="1" si="930"/>
        <v>25000000</v>
      </c>
      <c r="AR888" s="33">
        <f t="shared" ca="1" si="930"/>
        <v>25000000</v>
      </c>
      <c r="AS888" s="33">
        <f t="shared" ca="1" si="930"/>
        <v>25000000</v>
      </c>
      <c r="AT888" s="33">
        <f t="shared" ca="1" si="930"/>
        <v>25000000</v>
      </c>
      <c r="AU888" s="33">
        <f t="shared" ca="1" si="930"/>
        <v>25000000</v>
      </c>
      <c r="AV888" s="33">
        <f t="shared" ca="1" si="930"/>
        <v>25000000</v>
      </c>
      <c r="AW888" s="33">
        <f t="shared" ca="1" si="930"/>
        <v>25000000</v>
      </c>
      <c r="AX888" s="33">
        <f t="shared" ca="1" si="930"/>
        <v>25000000</v>
      </c>
      <c r="AY888" s="33">
        <f t="shared" ref="AY888:CD888" ca="1" si="931">AY884*AY887</f>
        <v>25000000</v>
      </c>
      <c r="AZ888" s="33">
        <f t="shared" ca="1" si="931"/>
        <v>25000000</v>
      </c>
      <c r="BA888" s="33">
        <f t="shared" ca="1" si="931"/>
        <v>25000000</v>
      </c>
      <c r="BB888" s="33">
        <f t="shared" ca="1" si="931"/>
        <v>25000000</v>
      </c>
      <c r="BC888" s="33">
        <f t="shared" ca="1" si="931"/>
        <v>25000000</v>
      </c>
      <c r="BD888" s="33">
        <f t="shared" ca="1" si="931"/>
        <v>25000000</v>
      </c>
      <c r="BE888" s="33">
        <f t="shared" ca="1" si="931"/>
        <v>25000000</v>
      </c>
      <c r="BF888" s="33">
        <f t="shared" ca="1" si="931"/>
        <v>25000000</v>
      </c>
      <c r="BG888" s="33">
        <f t="shared" ca="1" si="931"/>
        <v>25000000</v>
      </c>
      <c r="BH888" s="33">
        <f t="shared" ca="1" si="931"/>
        <v>25000000</v>
      </c>
      <c r="BI888" s="33">
        <f t="shared" ca="1" si="931"/>
        <v>25000000</v>
      </c>
      <c r="BJ888" s="33">
        <f t="shared" ca="1" si="931"/>
        <v>25000000</v>
      </c>
      <c r="BK888" s="33">
        <f t="shared" ca="1" si="931"/>
        <v>25000000</v>
      </c>
      <c r="BL888" s="33">
        <f t="shared" ca="1" si="931"/>
        <v>25000000</v>
      </c>
      <c r="BM888" s="33">
        <f t="shared" ca="1" si="931"/>
        <v>25000000</v>
      </c>
      <c r="BN888" s="33">
        <f t="shared" ca="1" si="931"/>
        <v>25000000</v>
      </c>
      <c r="BO888" s="33">
        <f t="shared" ca="1" si="931"/>
        <v>25000000</v>
      </c>
      <c r="BP888" s="33">
        <f t="shared" ca="1" si="931"/>
        <v>25000000</v>
      </c>
      <c r="BQ888" s="33">
        <f t="shared" ca="1" si="931"/>
        <v>25000000</v>
      </c>
      <c r="BR888" s="33">
        <f t="shared" ca="1" si="931"/>
        <v>25000000</v>
      </c>
      <c r="BS888" s="33">
        <f t="shared" ca="1" si="931"/>
        <v>25000000</v>
      </c>
      <c r="BT888" s="33">
        <f t="shared" ca="1" si="931"/>
        <v>25000000</v>
      </c>
      <c r="BU888" s="33">
        <f t="shared" ca="1" si="931"/>
        <v>25000000</v>
      </c>
      <c r="BV888" s="33">
        <f t="shared" ca="1" si="931"/>
        <v>25000000</v>
      </c>
      <c r="BW888" s="33">
        <f t="shared" ca="1" si="931"/>
        <v>25000000</v>
      </c>
      <c r="BX888" s="33">
        <f t="shared" ca="1" si="931"/>
        <v>25000000</v>
      </c>
      <c r="BY888" s="33">
        <f t="shared" ca="1" si="931"/>
        <v>25000000</v>
      </c>
      <c r="BZ888" s="33">
        <f t="shared" ca="1" si="931"/>
        <v>25000000</v>
      </c>
      <c r="CA888" s="33">
        <f t="shared" ca="1" si="931"/>
        <v>25000000</v>
      </c>
      <c r="CB888" s="33">
        <f t="shared" ca="1" si="931"/>
        <v>25000000</v>
      </c>
      <c r="CC888" s="33">
        <f t="shared" ca="1" si="931"/>
        <v>25000000</v>
      </c>
      <c r="CD888" s="33">
        <f t="shared" ca="1" si="931"/>
        <v>25000000</v>
      </c>
      <c r="CE888" s="33">
        <f t="shared" ref="CE888:CK888" ca="1" si="932">CE884*CE887</f>
        <v>25000000</v>
      </c>
      <c r="CF888" s="33">
        <f t="shared" ca="1" si="932"/>
        <v>25000000</v>
      </c>
      <c r="CG888" s="33">
        <f t="shared" ca="1" si="932"/>
        <v>25000000</v>
      </c>
      <c r="CH888" s="33">
        <f t="shared" ca="1" si="932"/>
        <v>25000000</v>
      </c>
      <c r="CI888" s="33">
        <f t="shared" ca="1" si="932"/>
        <v>25000000</v>
      </c>
      <c r="CJ888" s="33">
        <f t="shared" ca="1" si="932"/>
        <v>25000000</v>
      </c>
      <c r="CK888" s="33">
        <f t="shared" ca="1" si="932"/>
        <v>25000000</v>
      </c>
    </row>
    <row r="889" spans="2:89" x14ac:dyDescent="0.35">
      <c r="B889" s="123"/>
      <c r="D889" t="s">
        <v>777</v>
      </c>
      <c r="E889" s="8" t="str">
        <f t="shared" si="924"/>
        <v>889 HOURLY-PV</v>
      </c>
      <c r="H889" s="27"/>
      <c r="I889" s="78"/>
      <c r="J889" s="78"/>
      <c r="K889" s="33"/>
      <c r="L889" s="33"/>
      <c r="M889" s="33"/>
      <c r="N889" s="33"/>
      <c r="O889" s="33"/>
      <c r="P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3"/>
      <c r="AV889" s="33"/>
      <c r="AW889" s="33"/>
      <c r="AX889" s="33"/>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c r="BV889" s="33"/>
      <c r="BW889" s="33"/>
      <c r="BX889" s="33"/>
      <c r="BY889" s="33"/>
      <c r="BZ889" s="33"/>
      <c r="CA889" s="33"/>
      <c r="CB889" s="33"/>
      <c r="CC889" s="33"/>
      <c r="CD889" s="33"/>
      <c r="CE889" s="33"/>
      <c r="CF889" s="33"/>
      <c r="CG889" s="33"/>
      <c r="CH889" s="33"/>
      <c r="CI889" s="33"/>
      <c r="CJ889" s="33"/>
      <c r="CK889" s="33"/>
    </row>
    <row r="890" spans="2:89" x14ac:dyDescent="0.35">
      <c r="B890" s="95" t="str">
        <f>"COGS - "&amp;B898&amp;":"</f>
        <v>COGS - (Secondary label):</v>
      </c>
      <c r="D890" t="s">
        <v>777</v>
      </c>
      <c r="E890" s="8" t="str">
        <f t="shared" si="924"/>
        <v>890 HOURLY-PV</v>
      </c>
      <c r="H890" s="12"/>
      <c r="I890" s="60"/>
      <c r="J890" s="60"/>
      <c r="K890" s="17"/>
      <c r="L890" s="17"/>
      <c r="M890" s="17"/>
      <c r="N890" s="17"/>
      <c r="O890" s="17"/>
      <c r="P890" s="17"/>
      <c r="R890" s="19"/>
      <c r="S890" s="19"/>
      <c r="T890" s="19"/>
      <c r="U890" s="19"/>
      <c r="V890" s="19"/>
      <c r="W890" s="19"/>
      <c r="X890" s="19"/>
      <c r="Y890" s="19"/>
      <c r="Z890" s="19"/>
      <c r="AA890" s="19"/>
      <c r="AB890" s="19"/>
      <c r="AC890" s="19"/>
      <c r="AD890" s="19"/>
      <c r="AE890" s="19"/>
      <c r="AF890" s="19"/>
      <c r="AG890" s="19"/>
      <c r="AH890" s="19"/>
      <c r="AI890" s="19"/>
      <c r="AJ890" s="19"/>
      <c r="AK890" s="19"/>
      <c r="AL890" s="19"/>
      <c r="AM890" s="19"/>
      <c r="AN890" s="19"/>
      <c r="AO890" s="19"/>
      <c r="AP890" s="19"/>
      <c r="AQ890" s="19"/>
      <c r="AR890" s="19"/>
      <c r="AS890" s="19"/>
      <c r="AT890" s="19"/>
      <c r="AU890" s="19"/>
      <c r="AV890" s="19"/>
      <c r="AW890" s="19"/>
      <c r="AX890" s="19"/>
      <c r="AY890" s="19"/>
      <c r="AZ890" s="19"/>
      <c r="BA890" s="19"/>
      <c r="BB890" s="19"/>
      <c r="BC890" s="19"/>
      <c r="BD890" s="19"/>
      <c r="BE890" s="19"/>
      <c r="BF890" s="19"/>
      <c r="BG890" s="19"/>
      <c r="BH890" s="19"/>
      <c r="BI890" s="19"/>
      <c r="BJ890" s="19"/>
      <c r="BK890" s="19"/>
      <c r="BL890" s="19"/>
      <c r="BM890" s="19"/>
      <c r="BN890" s="19"/>
      <c r="BO890" s="19"/>
      <c r="BP890" s="19"/>
      <c r="BQ890" s="19"/>
      <c r="BR890" s="19"/>
      <c r="BS890" s="19"/>
      <c r="BT890" s="19"/>
      <c r="BU890" s="19"/>
      <c r="BV890" s="19"/>
      <c r="BW890" s="19"/>
      <c r="BX890" s="19"/>
      <c r="BY890" s="19"/>
      <c r="BZ890" s="19"/>
      <c r="CA890" s="19"/>
      <c r="CB890" s="19"/>
      <c r="CC890" s="19"/>
      <c r="CD890" s="19"/>
      <c r="CE890" s="19"/>
      <c r="CF890" s="19"/>
      <c r="CG890" s="19"/>
      <c r="CH890" s="19"/>
      <c r="CI890" s="19"/>
      <c r="CJ890" s="19"/>
      <c r="CK890" s="19"/>
    </row>
    <row r="891" spans="2:89" x14ac:dyDescent="0.35">
      <c r="B891" s="141" t="s">
        <v>780</v>
      </c>
      <c r="D891" t="s">
        <v>777</v>
      </c>
      <c r="E891" s="8" t="str">
        <f t="shared" si="924"/>
        <v>891 HOURLY-PV</v>
      </c>
      <c r="H891" s="12"/>
      <c r="I891" s="60"/>
      <c r="J891" s="60"/>
      <c r="K891" s="135">
        <v>25</v>
      </c>
      <c r="L891" s="135">
        <v>25</v>
      </c>
      <c r="M891" s="135">
        <v>25</v>
      </c>
      <c r="N891" s="135">
        <v>25</v>
      </c>
      <c r="O891" s="135">
        <v>25</v>
      </c>
      <c r="P891" s="135">
        <v>25</v>
      </c>
      <c r="R891" s="19"/>
      <c r="S891" s="136" cm="1">
        <f t="array" ref="S891">INDEX($K:$P,ROW(),MATCH(S$3,$K$2:$P$2,0))</f>
        <v>25</v>
      </c>
      <c r="T891" s="136" cm="1">
        <f t="array" ref="T891">INDEX($K:$P,ROW(),MATCH(T$3,$K$2:$P$2,0))</f>
        <v>25</v>
      </c>
      <c r="U891" s="136" cm="1">
        <f t="array" ref="U891">INDEX($K:$P,ROW(),MATCH(U$3,$K$2:$P$2,0))</f>
        <v>25</v>
      </c>
      <c r="V891" s="136" cm="1">
        <f t="array" ref="V891">INDEX($K:$P,ROW(),MATCH(V$3,$K$2:$P$2,0))</f>
        <v>25</v>
      </c>
      <c r="W891" s="136" cm="1">
        <f t="array" ref="W891">INDEX($K:$P,ROW(),MATCH(W$3,$K$2:$P$2,0))</f>
        <v>25</v>
      </c>
      <c r="X891" s="136" cm="1">
        <f t="array" ref="X891">INDEX($K:$P,ROW(),MATCH(X$3,$K$2:$P$2,0))</f>
        <v>25</v>
      </c>
      <c r="Y891" s="136" cm="1">
        <f t="array" ref="Y891">INDEX($K:$P,ROW(),MATCH(Y$3,$K$2:$P$2,0))</f>
        <v>25</v>
      </c>
      <c r="Z891" s="136" cm="1">
        <f t="array" ref="Z891">INDEX($K:$P,ROW(),MATCH(Z$3,$K$2:$P$2,0))</f>
        <v>25</v>
      </c>
      <c r="AA891" s="136" cm="1">
        <f t="array" ref="AA891">INDEX($K:$P,ROW(),MATCH(AA$3,$K$2:$P$2,0))</f>
        <v>25</v>
      </c>
      <c r="AB891" s="136" cm="1">
        <f t="array" ref="AB891">INDEX($K:$P,ROW(),MATCH(AB$3,$K$2:$P$2,0))</f>
        <v>25</v>
      </c>
      <c r="AC891" s="136" cm="1">
        <f t="array" ref="AC891">INDEX($K:$P,ROW(),MATCH(AC$3,$K$2:$P$2,0))</f>
        <v>25</v>
      </c>
      <c r="AD891" s="136" cm="1">
        <f t="array" ref="AD891">INDEX($K:$P,ROW(),MATCH(AD$3,$K$2:$P$2,0))</f>
        <v>25</v>
      </c>
      <c r="AE891" s="136" cm="1">
        <f t="array" ref="AE891">INDEX($K:$P,ROW(),MATCH(AE$3,$K$2:$P$2,0))</f>
        <v>25</v>
      </c>
      <c r="AF891" s="136" cm="1">
        <f t="array" ref="AF891">INDEX($K:$P,ROW(),MATCH(AF$3,$K$2:$P$2,0))</f>
        <v>25</v>
      </c>
      <c r="AG891" s="136" cm="1">
        <f t="array" ref="AG891">INDEX($K:$P,ROW(),MATCH(AG$3,$K$2:$P$2,0))</f>
        <v>25</v>
      </c>
      <c r="AH891" s="136" cm="1">
        <f t="array" ref="AH891">INDEX($K:$P,ROW(),MATCH(AH$3,$K$2:$P$2,0))</f>
        <v>25</v>
      </c>
      <c r="AI891" s="136" cm="1">
        <f t="array" ref="AI891">INDEX($K:$P,ROW(),MATCH(AI$3,$K$2:$P$2,0))</f>
        <v>25</v>
      </c>
      <c r="AJ891" s="136" cm="1">
        <f t="array" ref="AJ891">INDEX($K:$P,ROW(),MATCH(AJ$3,$K$2:$P$2,0))</f>
        <v>25</v>
      </c>
      <c r="AK891" s="136" cm="1">
        <f t="array" ref="AK891">INDEX($K:$P,ROW(),MATCH(AK$3,$K$2:$P$2,0))</f>
        <v>25</v>
      </c>
      <c r="AL891" s="136" cm="1">
        <f t="array" ref="AL891">INDEX($K:$P,ROW(),MATCH(AL$3,$K$2:$P$2,0))</f>
        <v>25</v>
      </c>
      <c r="AM891" s="136" cm="1">
        <f t="array" ref="AM891">INDEX($K:$P,ROW(),MATCH(AM$3,$K$2:$P$2,0))</f>
        <v>25</v>
      </c>
      <c r="AN891" s="136" cm="1">
        <f t="array" ref="AN891">INDEX($K:$P,ROW(),MATCH(AN$3,$K$2:$P$2,0))</f>
        <v>25</v>
      </c>
      <c r="AO891" s="136" cm="1">
        <f t="array" ref="AO891">INDEX($K:$P,ROW(),MATCH(AO$3,$K$2:$P$2,0))</f>
        <v>25</v>
      </c>
      <c r="AP891" s="136" cm="1">
        <f t="array" ref="AP891">INDEX($K:$P,ROW(),MATCH(AP$3,$K$2:$P$2,0))</f>
        <v>25</v>
      </c>
      <c r="AQ891" s="136" cm="1">
        <f t="array" ref="AQ891">INDEX($K:$P,ROW(),MATCH(AQ$3,$K$2:$P$2,0))</f>
        <v>25</v>
      </c>
      <c r="AR891" s="136" cm="1">
        <f t="array" ref="AR891">INDEX($K:$P,ROW(),MATCH(AR$3,$K$2:$P$2,0))</f>
        <v>25</v>
      </c>
      <c r="AS891" s="136" cm="1">
        <f t="array" ref="AS891">INDEX($K:$P,ROW(),MATCH(AS$3,$K$2:$P$2,0))</f>
        <v>25</v>
      </c>
      <c r="AT891" s="136" cm="1">
        <f t="array" ref="AT891">INDEX($K:$P,ROW(),MATCH(AT$3,$K$2:$P$2,0))</f>
        <v>25</v>
      </c>
      <c r="AU891" s="136" cm="1">
        <f t="array" ref="AU891">INDEX($K:$P,ROW(),MATCH(AU$3,$K$2:$P$2,0))</f>
        <v>25</v>
      </c>
      <c r="AV891" s="136" cm="1">
        <f t="array" ref="AV891">INDEX($K:$P,ROW(),MATCH(AV$3,$K$2:$P$2,0))</f>
        <v>25</v>
      </c>
      <c r="AW891" s="136" cm="1">
        <f t="array" ref="AW891">INDEX($K:$P,ROW(),MATCH(AW$3,$K$2:$P$2,0))</f>
        <v>25</v>
      </c>
      <c r="AX891" s="136" cm="1">
        <f t="array" ref="AX891">INDEX($K:$P,ROW(),MATCH(AX$3,$K$2:$P$2,0))</f>
        <v>25</v>
      </c>
      <c r="AY891" s="136" cm="1">
        <f t="array" ref="AY891">INDEX($K:$P,ROW(),MATCH(AY$3,$K$2:$P$2,0))</f>
        <v>25</v>
      </c>
      <c r="AZ891" s="136" cm="1">
        <f t="array" ref="AZ891">INDEX($K:$P,ROW(),MATCH(AZ$3,$K$2:$P$2,0))</f>
        <v>25</v>
      </c>
      <c r="BA891" s="136" cm="1">
        <f t="array" ref="BA891">INDEX($K:$P,ROW(),MATCH(BA$3,$K$2:$P$2,0))</f>
        <v>25</v>
      </c>
      <c r="BB891" s="136" cm="1">
        <f t="array" ref="BB891">INDEX($K:$P,ROW(),MATCH(BB$3,$K$2:$P$2,0))</f>
        <v>25</v>
      </c>
      <c r="BC891" s="136" cm="1">
        <f t="array" ref="BC891">INDEX($K:$P,ROW(),MATCH(BC$3,$K$2:$P$2,0))</f>
        <v>25</v>
      </c>
      <c r="BD891" s="136" cm="1">
        <f t="array" ref="BD891">INDEX($K:$P,ROW(),MATCH(BD$3,$K$2:$P$2,0))</f>
        <v>25</v>
      </c>
      <c r="BE891" s="136" cm="1">
        <f t="array" ref="BE891">INDEX($K:$P,ROW(),MATCH(BE$3,$K$2:$P$2,0))</f>
        <v>25</v>
      </c>
      <c r="BF891" s="136" cm="1">
        <f t="array" ref="BF891">INDEX($K:$P,ROW(),MATCH(BF$3,$K$2:$P$2,0))</f>
        <v>25</v>
      </c>
      <c r="BG891" s="136" cm="1">
        <f t="array" ref="BG891">INDEX($K:$P,ROW(),MATCH(BG$3,$K$2:$P$2,0))</f>
        <v>25</v>
      </c>
      <c r="BH891" s="136" cm="1">
        <f t="array" ref="BH891">INDEX($K:$P,ROW(),MATCH(BH$3,$K$2:$P$2,0))</f>
        <v>25</v>
      </c>
      <c r="BI891" s="136" cm="1">
        <f t="array" ref="BI891">INDEX($K:$P,ROW(),MATCH(BI$3,$K$2:$P$2,0))</f>
        <v>25</v>
      </c>
      <c r="BJ891" s="136" cm="1">
        <f t="array" ref="BJ891">INDEX($K:$P,ROW(),MATCH(BJ$3,$K$2:$P$2,0))</f>
        <v>25</v>
      </c>
      <c r="BK891" s="136" cm="1">
        <f t="array" ref="BK891">INDEX($K:$P,ROW(),MATCH(BK$3,$K$2:$P$2,0))</f>
        <v>25</v>
      </c>
      <c r="BL891" s="136" cm="1">
        <f t="array" ref="BL891">INDEX($K:$P,ROW(),MATCH(BL$3,$K$2:$P$2,0))</f>
        <v>25</v>
      </c>
      <c r="BM891" s="136" cm="1">
        <f t="array" ref="BM891">INDEX($K:$P,ROW(),MATCH(BM$3,$K$2:$P$2,0))</f>
        <v>25</v>
      </c>
      <c r="BN891" s="136" cm="1">
        <f t="array" ref="BN891">INDEX($K:$P,ROW(),MATCH(BN$3,$K$2:$P$2,0))</f>
        <v>25</v>
      </c>
      <c r="BO891" s="136" cm="1">
        <f t="array" ref="BO891">INDEX($K:$P,ROW(),MATCH(BO$3,$K$2:$P$2,0))</f>
        <v>25</v>
      </c>
      <c r="BP891" s="136" cm="1">
        <f t="array" ref="BP891">INDEX($K:$P,ROW(),MATCH(BP$3,$K$2:$P$2,0))</f>
        <v>25</v>
      </c>
      <c r="BQ891" s="136" cm="1">
        <f t="array" ref="BQ891">INDEX($K:$P,ROW(),MATCH(BQ$3,$K$2:$P$2,0))</f>
        <v>25</v>
      </c>
      <c r="BR891" s="136" cm="1">
        <f t="array" ref="BR891">INDEX($K:$P,ROW(),MATCH(BR$3,$K$2:$P$2,0))</f>
        <v>25</v>
      </c>
      <c r="BS891" s="136" cm="1">
        <f t="array" ref="BS891">INDEX($K:$P,ROW(),MATCH(BS$3,$K$2:$P$2,0))</f>
        <v>25</v>
      </c>
      <c r="BT891" s="136" cm="1">
        <f t="array" ref="BT891">INDEX($K:$P,ROW(),MATCH(BT$3,$K$2:$P$2,0))</f>
        <v>25</v>
      </c>
      <c r="BU891" s="136" cm="1">
        <f t="array" ref="BU891">INDEX($K:$P,ROW(),MATCH(BU$3,$K$2:$P$2,0))</f>
        <v>25</v>
      </c>
      <c r="BV891" s="136" cm="1">
        <f t="array" ref="BV891">INDEX($K:$P,ROW(),MATCH(BV$3,$K$2:$P$2,0))</f>
        <v>25</v>
      </c>
      <c r="BW891" s="136" cm="1">
        <f t="array" ref="BW891">INDEX($K:$P,ROW(),MATCH(BW$3,$K$2:$P$2,0))</f>
        <v>25</v>
      </c>
      <c r="BX891" s="136" cm="1">
        <f t="array" ref="BX891">INDEX($K:$P,ROW(),MATCH(BX$3,$K$2:$P$2,0))</f>
        <v>25</v>
      </c>
      <c r="BY891" s="136" cm="1">
        <f t="array" ref="BY891">INDEX($K:$P,ROW(),MATCH(BY$3,$K$2:$P$2,0))</f>
        <v>25</v>
      </c>
      <c r="BZ891" s="136" cm="1">
        <f t="array" ref="BZ891">INDEX($K:$P,ROW(),MATCH(BZ$3,$K$2:$P$2,0))</f>
        <v>25</v>
      </c>
      <c r="CA891" s="136" cm="1">
        <f t="array" ref="CA891">INDEX($K:$P,ROW(),MATCH(CA$3,$K$2:$P$2,0))</f>
        <v>25</v>
      </c>
      <c r="CB891" s="136" cm="1">
        <f t="array" ref="CB891">INDEX($K:$P,ROW(),MATCH(CB$3,$K$2:$P$2,0))</f>
        <v>25</v>
      </c>
      <c r="CC891" s="136" cm="1">
        <f t="array" ref="CC891">INDEX($K:$P,ROW(),MATCH(CC$3,$K$2:$P$2,0))</f>
        <v>25</v>
      </c>
      <c r="CD891" s="136" cm="1">
        <f t="array" ref="CD891">INDEX($K:$P,ROW(),MATCH(CD$3,$K$2:$P$2,0))</f>
        <v>25</v>
      </c>
      <c r="CE891" s="136" cm="1">
        <f t="array" ref="CE891">INDEX($K:$P,ROW(),MATCH(CE$3,$K$2:$P$2,0))</f>
        <v>25</v>
      </c>
      <c r="CF891" s="136" cm="1">
        <f t="array" ref="CF891">INDEX($K:$P,ROW(),MATCH(CF$3,$K$2:$P$2,0))</f>
        <v>25</v>
      </c>
      <c r="CG891" s="136" cm="1">
        <f t="array" ref="CG891">INDEX($K:$P,ROW(),MATCH(CG$3,$K$2:$P$2,0))</f>
        <v>25</v>
      </c>
      <c r="CH891" s="136" cm="1">
        <f t="array" ref="CH891">INDEX($K:$P,ROW(),MATCH(CH$3,$K$2:$P$2,0))</f>
        <v>25</v>
      </c>
      <c r="CI891" s="136" cm="1">
        <f t="array" ref="CI891">INDEX($K:$P,ROW(),MATCH(CI$3,$K$2:$P$2,0))</f>
        <v>25</v>
      </c>
      <c r="CJ891" s="136" cm="1">
        <f t="array" ref="CJ891">INDEX($K:$P,ROW(),MATCH(CJ$3,$K$2:$P$2,0))</f>
        <v>25</v>
      </c>
      <c r="CK891" s="136" cm="1">
        <f t="array" ref="CK891">INDEX($K:$P,ROW(),MATCH(CK$3,$K$2:$P$2,0))</f>
        <v>25</v>
      </c>
    </row>
    <row r="892" spans="2:89" x14ac:dyDescent="0.35">
      <c r="B892" s="123" t="str">
        <f>"COGS - "&amp;B894</f>
        <v>COGS - (Primary label)</v>
      </c>
      <c r="C892" t="s">
        <v>203</v>
      </c>
      <c r="D892" t="s">
        <v>777</v>
      </c>
      <c r="E892" s="8" t="str">
        <f t="shared" ref="E892" si="933">ROW()&amp;" "&amp;D892</f>
        <v>892 HOURLY-PV</v>
      </c>
      <c r="H892" s="27"/>
      <c r="I892" s="78"/>
      <c r="J892" s="78"/>
      <c r="K892" s="33">
        <f t="shared" ref="K892:P892" ca="1" si="934">SUMIF($3:$3,K$2,892:892)</f>
        <v>-150000000</v>
      </c>
      <c r="L892" s="33">
        <f t="shared" ca="1" si="934"/>
        <v>-150000000</v>
      </c>
      <c r="M892" s="33">
        <f t="shared" ca="1" si="934"/>
        <v>-150000000</v>
      </c>
      <c r="N892" s="33">
        <f t="shared" ca="1" si="934"/>
        <v>-150000000</v>
      </c>
      <c r="O892" s="33">
        <f t="shared" ca="1" si="934"/>
        <v>-150000000</v>
      </c>
      <c r="P892" s="33">
        <f t="shared" ca="1" si="934"/>
        <v>-137500000</v>
      </c>
      <c r="R892" s="33"/>
      <c r="S892" s="33">
        <f t="shared" ref="S892" ca="1" si="935">-S884*S891</f>
        <v>-12500000</v>
      </c>
      <c r="T892" s="33">
        <f t="shared" ref="T892:AX892" ca="1" si="936">-T884*T891</f>
        <v>-12500000</v>
      </c>
      <c r="U892" s="33">
        <f t="shared" ca="1" si="936"/>
        <v>-12500000</v>
      </c>
      <c r="V892" s="33">
        <f t="shared" ca="1" si="936"/>
        <v>-12500000</v>
      </c>
      <c r="W892" s="33">
        <f t="shared" ca="1" si="936"/>
        <v>-12500000</v>
      </c>
      <c r="X892" s="33">
        <f t="shared" ca="1" si="936"/>
        <v>-12500000</v>
      </c>
      <c r="Y892" s="33">
        <f t="shared" ca="1" si="936"/>
        <v>-12500000</v>
      </c>
      <c r="Z892" s="33">
        <f t="shared" ca="1" si="936"/>
        <v>-12500000</v>
      </c>
      <c r="AA892" s="33">
        <f t="shared" ca="1" si="936"/>
        <v>-12500000</v>
      </c>
      <c r="AB892" s="33">
        <f t="shared" ca="1" si="936"/>
        <v>-12500000</v>
      </c>
      <c r="AC892" s="33">
        <f t="shared" ca="1" si="936"/>
        <v>-12500000</v>
      </c>
      <c r="AD892" s="33">
        <f t="shared" ca="1" si="936"/>
        <v>-12500000</v>
      </c>
      <c r="AE892" s="33">
        <f t="shared" ca="1" si="936"/>
        <v>-12500000</v>
      </c>
      <c r="AF892" s="33">
        <f t="shared" ca="1" si="936"/>
        <v>-12500000</v>
      </c>
      <c r="AG892" s="33">
        <f t="shared" ca="1" si="936"/>
        <v>-12500000</v>
      </c>
      <c r="AH892" s="33">
        <f t="shared" ca="1" si="936"/>
        <v>-12500000</v>
      </c>
      <c r="AI892" s="33">
        <f t="shared" ca="1" si="936"/>
        <v>-12500000</v>
      </c>
      <c r="AJ892" s="33">
        <f t="shared" ca="1" si="936"/>
        <v>-12500000</v>
      </c>
      <c r="AK892" s="33">
        <f t="shared" ca="1" si="936"/>
        <v>-12500000</v>
      </c>
      <c r="AL892" s="33">
        <f t="shared" ca="1" si="936"/>
        <v>-12500000</v>
      </c>
      <c r="AM892" s="33">
        <f t="shared" ca="1" si="936"/>
        <v>-12500000</v>
      </c>
      <c r="AN892" s="33">
        <f t="shared" ca="1" si="936"/>
        <v>-12500000</v>
      </c>
      <c r="AO892" s="33">
        <f t="shared" ca="1" si="936"/>
        <v>-12500000</v>
      </c>
      <c r="AP892" s="33">
        <f t="shared" ca="1" si="936"/>
        <v>-12500000</v>
      </c>
      <c r="AQ892" s="33">
        <f t="shared" ca="1" si="936"/>
        <v>-12500000</v>
      </c>
      <c r="AR892" s="33">
        <f t="shared" ca="1" si="936"/>
        <v>-12500000</v>
      </c>
      <c r="AS892" s="33">
        <f t="shared" ca="1" si="936"/>
        <v>-12500000</v>
      </c>
      <c r="AT892" s="33">
        <f t="shared" ca="1" si="936"/>
        <v>-12500000</v>
      </c>
      <c r="AU892" s="33">
        <f t="shared" ca="1" si="936"/>
        <v>-12500000</v>
      </c>
      <c r="AV892" s="33">
        <f t="shared" ca="1" si="936"/>
        <v>-12500000</v>
      </c>
      <c r="AW892" s="33">
        <f t="shared" ca="1" si="936"/>
        <v>-12500000</v>
      </c>
      <c r="AX892" s="33">
        <f t="shared" ca="1" si="936"/>
        <v>-12500000</v>
      </c>
      <c r="AY892" s="33">
        <f t="shared" ref="AY892:CD892" ca="1" si="937">-AY884*AY891</f>
        <v>-12500000</v>
      </c>
      <c r="AZ892" s="33">
        <f t="shared" ca="1" si="937"/>
        <v>-12500000</v>
      </c>
      <c r="BA892" s="33">
        <f t="shared" ca="1" si="937"/>
        <v>-12500000</v>
      </c>
      <c r="BB892" s="33">
        <f t="shared" ca="1" si="937"/>
        <v>-12500000</v>
      </c>
      <c r="BC892" s="33">
        <f t="shared" ca="1" si="937"/>
        <v>-12500000</v>
      </c>
      <c r="BD892" s="33">
        <f t="shared" ca="1" si="937"/>
        <v>-12500000</v>
      </c>
      <c r="BE892" s="33">
        <f t="shared" ca="1" si="937"/>
        <v>-12500000</v>
      </c>
      <c r="BF892" s="33">
        <f t="shared" ca="1" si="937"/>
        <v>-12500000</v>
      </c>
      <c r="BG892" s="33">
        <f t="shared" ca="1" si="937"/>
        <v>-12500000</v>
      </c>
      <c r="BH892" s="33">
        <f t="shared" ca="1" si="937"/>
        <v>-12500000</v>
      </c>
      <c r="BI892" s="33">
        <f t="shared" ca="1" si="937"/>
        <v>-12500000</v>
      </c>
      <c r="BJ892" s="33">
        <f t="shared" ca="1" si="937"/>
        <v>-12500000</v>
      </c>
      <c r="BK892" s="33">
        <f t="shared" ca="1" si="937"/>
        <v>-12500000</v>
      </c>
      <c r="BL892" s="33">
        <f t="shared" ca="1" si="937"/>
        <v>-12500000</v>
      </c>
      <c r="BM892" s="33">
        <f t="shared" ca="1" si="937"/>
        <v>-12500000</v>
      </c>
      <c r="BN892" s="33">
        <f t="shared" ca="1" si="937"/>
        <v>-12500000</v>
      </c>
      <c r="BO892" s="33">
        <f t="shared" ca="1" si="937"/>
        <v>-12500000</v>
      </c>
      <c r="BP892" s="33">
        <f t="shared" ca="1" si="937"/>
        <v>-12500000</v>
      </c>
      <c r="BQ892" s="33">
        <f t="shared" ca="1" si="937"/>
        <v>-12500000</v>
      </c>
      <c r="BR892" s="33">
        <f t="shared" ca="1" si="937"/>
        <v>-12500000</v>
      </c>
      <c r="BS892" s="33">
        <f t="shared" ca="1" si="937"/>
        <v>-12500000</v>
      </c>
      <c r="BT892" s="33">
        <f t="shared" ca="1" si="937"/>
        <v>-12500000</v>
      </c>
      <c r="BU892" s="33">
        <f t="shared" ca="1" si="937"/>
        <v>-12500000</v>
      </c>
      <c r="BV892" s="33">
        <f t="shared" ca="1" si="937"/>
        <v>-12500000</v>
      </c>
      <c r="BW892" s="33">
        <f t="shared" ca="1" si="937"/>
        <v>-12500000</v>
      </c>
      <c r="BX892" s="33">
        <f t="shared" ca="1" si="937"/>
        <v>-12500000</v>
      </c>
      <c r="BY892" s="33">
        <f t="shared" ca="1" si="937"/>
        <v>-12500000</v>
      </c>
      <c r="BZ892" s="33">
        <f t="shared" ca="1" si="937"/>
        <v>-12500000</v>
      </c>
      <c r="CA892" s="33">
        <f t="shared" ca="1" si="937"/>
        <v>-12500000</v>
      </c>
      <c r="CB892" s="33">
        <f t="shared" ca="1" si="937"/>
        <v>-12500000</v>
      </c>
      <c r="CC892" s="33">
        <f t="shared" ca="1" si="937"/>
        <v>-12500000</v>
      </c>
      <c r="CD892" s="33">
        <f t="shared" ca="1" si="937"/>
        <v>-12500000</v>
      </c>
      <c r="CE892" s="33">
        <f t="shared" ref="CE892:CK892" ca="1" si="938">-CE884*CE891</f>
        <v>-12500000</v>
      </c>
      <c r="CF892" s="33">
        <f t="shared" ca="1" si="938"/>
        <v>-12500000</v>
      </c>
      <c r="CG892" s="33">
        <f t="shared" ca="1" si="938"/>
        <v>-12500000</v>
      </c>
      <c r="CH892" s="33">
        <f t="shared" ca="1" si="938"/>
        <v>-12500000</v>
      </c>
      <c r="CI892" s="33">
        <f t="shared" ca="1" si="938"/>
        <v>-12500000</v>
      </c>
      <c r="CJ892" s="33">
        <f t="shared" ca="1" si="938"/>
        <v>-12500000</v>
      </c>
      <c r="CK892" s="33">
        <f t="shared" ca="1" si="938"/>
        <v>-12500000</v>
      </c>
    </row>
    <row r="893" spans="2:89" x14ac:dyDescent="0.35">
      <c r="B893" s="123"/>
      <c r="D893" t="s">
        <v>777</v>
      </c>
      <c r="E893" s="8" t="str">
        <f t="shared" ref="E893" si="939">ROW()&amp;" "&amp;D893</f>
        <v>893 HOURLY-PV</v>
      </c>
      <c r="H893" s="27"/>
      <c r="I893" s="78"/>
      <c r="J893" s="78"/>
      <c r="K893" s="33"/>
      <c r="L893" s="33"/>
      <c r="M893" s="33"/>
      <c r="N893" s="33"/>
      <c r="O893" s="33"/>
      <c r="P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3"/>
      <c r="AV893" s="33"/>
      <c r="AW893" s="33"/>
      <c r="AX893" s="33"/>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c r="BV893" s="33"/>
      <c r="BW893" s="33"/>
      <c r="BX893" s="33"/>
      <c r="BY893" s="33"/>
      <c r="BZ893" s="33"/>
      <c r="CA893" s="33"/>
      <c r="CB893" s="33"/>
      <c r="CC893" s="33"/>
      <c r="CD893" s="33"/>
      <c r="CE893" s="33"/>
      <c r="CF893" s="33"/>
      <c r="CG893" s="33"/>
      <c r="CH893" s="33"/>
      <c r="CI893" s="33"/>
      <c r="CJ893" s="33"/>
      <c r="CK893" s="33"/>
    </row>
    <row r="894" spans="2:89" x14ac:dyDescent="0.35">
      <c r="B894" s="8" t="str">
        <f>B873</f>
        <v>(Primary label)</v>
      </c>
      <c r="D894" t="s">
        <v>777</v>
      </c>
      <c r="E894" s="8" t="str">
        <f t="shared" si="924"/>
        <v>894 HOURLY-PV</v>
      </c>
      <c r="G894" t="s">
        <v>332</v>
      </c>
      <c r="H894" s="27"/>
      <c r="I894" s="78"/>
      <c r="J894" s="78"/>
      <c r="K894" s="33"/>
      <c r="L894" s="33"/>
      <c r="M894" s="33"/>
      <c r="N894" s="33"/>
      <c r="O894" s="33"/>
      <c r="P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3"/>
      <c r="AV894" s="33"/>
      <c r="AW894" s="33"/>
      <c r="AX894" s="33"/>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c r="BV894" s="33"/>
      <c r="BW894" s="33"/>
      <c r="BX894" s="33"/>
      <c r="BY894" s="33"/>
      <c r="BZ894" s="33"/>
      <c r="CA894" s="33"/>
      <c r="CB894" s="33"/>
      <c r="CC894" s="33"/>
      <c r="CD894" s="33"/>
      <c r="CE894" s="33"/>
      <c r="CF894" s="33"/>
      <c r="CG894" s="33"/>
      <c r="CH894" s="33"/>
      <c r="CI894" s="33"/>
      <c r="CJ894" s="33"/>
      <c r="CK894" s="33"/>
    </row>
    <row r="895" spans="2:89" x14ac:dyDescent="0.35">
      <c r="B895" s="235" t="str">
        <f>IFERROR(SUBSTITUTE(B881,":",""),"no unit")</f>
        <v>project</v>
      </c>
      <c r="D895" t="s">
        <v>777</v>
      </c>
      <c r="E895" s="8" t="str">
        <f>ROW()&amp;" "&amp;D895</f>
        <v>895 HOURLY-PV</v>
      </c>
      <c r="G895" t="s">
        <v>332</v>
      </c>
      <c r="H895" s="27"/>
      <c r="I895" s="78"/>
      <c r="J895" s="78"/>
      <c r="K895" s="33"/>
      <c r="L895" s="33"/>
      <c r="M895" s="33"/>
      <c r="N895" s="33"/>
      <c r="O895" s="33"/>
      <c r="P895" s="33"/>
      <c r="R895" s="33"/>
      <c r="S895" s="33"/>
      <c r="T895" s="33"/>
      <c r="U895" s="33"/>
      <c r="V895" s="33"/>
      <c r="W895" s="33"/>
      <c r="X895" s="33"/>
      <c r="Y895" s="33"/>
      <c r="Z895" s="33"/>
      <c r="AA895" s="33"/>
      <c r="AB895" s="33"/>
      <c r="AC895" s="33"/>
      <c r="AD895" s="33"/>
      <c r="AE895" s="33"/>
      <c r="AF895" s="33"/>
      <c r="AG895" s="33"/>
      <c r="AH895" s="33"/>
      <c r="AI895" s="33"/>
      <c r="AJ895" s="33"/>
      <c r="AK895" s="33"/>
      <c r="AL895" s="33"/>
      <c r="AM895" s="33"/>
      <c r="AN895" s="33"/>
      <c r="AO895" s="33"/>
      <c r="AP895" s="33"/>
      <c r="AQ895" s="33"/>
      <c r="AR895" s="33"/>
      <c r="AS895" s="33"/>
      <c r="AT895" s="33"/>
      <c r="AU895" s="33"/>
      <c r="AV895" s="33"/>
      <c r="AW895" s="33"/>
      <c r="AX895" s="33"/>
      <c r="AY895" s="33"/>
      <c r="AZ895" s="33"/>
      <c r="BA895" s="33"/>
      <c r="BB895" s="33"/>
      <c r="BC895" s="33"/>
      <c r="BD895" s="33"/>
      <c r="BE895" s="33"/>
      <c r="BF895" s="33"/>
      <c r="BG895" s="33"/>
      <c r="BH895" s="33"/>
      <c r="BI895" s="33"/>
      <c r="BJ895" s="33"/>
      <c r="BK895" s="33"/>
      <c r="BL895" s="33"/>
      <c r="BM895" s="33"/>
      <c r="BN895" s="33"/>
      <c r="BO895" s="33"/>
      <c r="BP895" s="33"/>
      <c r="BQ895" s="33"/>
      <c r="BR895" s="33"/>
      <c r="BS895" s="33"/>
      <c r="BT895" s="33"/>
      <c r="BU895" s="33"/>
      <c r="BV895" s="33"/>
      <c r="BW895" s="33"/>
      <c r="BX895" s="33"/>
      <c r="BY895" s="33"/>
      <c r="BZ895" s="33"/>
      <c r="CA895" s="33"/>
      <c r="CB895" s="33"/>
      <c r="CC895" s="33"/>
      <c r="CD895" s="33"/>
      <c r="CE895" s="33"/>
      <c r="CF895" s="33"/>
      <c r="CG895" s="33"/>
      <c r="CH895" s="33"/>
      <c r="CI895" s="33"/>
      <c r="CJ895" s="33"/>
      <c r="CK895" s="33"/>
    </row>
    <row r="896" spans="2:89" x14ac:dyDescent="0.35">
      <c r="B896" s="8" t="s">
        <v>334</v>
      </c>
      <c r="D896" t="s">
        <v>777</v>
      </c>
      <c r="E896" s="8" t="str">
        <f t="shared" ref="E896:E901" si="940">ROW()&amp;" "&amp;D896</f>
        <v>896 HOURLY-PV</v>
      </c>
      <c r="G896" t="s">
        <v>332</v>
      </c>
      <c r="H896" s="27"/>
      <c r="I896" s="78"/>
      <c r="J896" s="78"/>
      <c r="K896" s="33"/>
      <c r="L896" s="33"/>
      <c r="M896" s="33"/>
      <c r="N896" s="33"/>
      <c r="O896" s="33"/>
      <c r="P896" s="33"/>
      <c r="R896" s="33"/>
      <c r="S896" s="4" t="str">
        <f t="shared" ref="S896" si="941">ADDRESS(ROW(S888),COLUMN(S888),2)</f>
        <v>S$888</v>
      </c>
      <c r="T896" s="4" t="str">
        <f t="shared" ref="T896:CD896" si="942">ADDRESS(ROW(T888),COLUMN(T888),2)</f>
        <v>T$888</v>
      </c>
      <c r="U896" s="4" t="str">
        <f t="shared" si="942"/>
        <v>U$888</v>
      </c>
      <c r="V896" s="4" t="str">
        <f t="shared" si="942"/>
        <v>V$888</v>
      </c>
      <c r="W896" s="4" t="str">
        <f t="shared" si="942"/>
        <v>W$888</v>
      </c>
      <c r="X896" s="4" t="str">
        <f t="shared" si="942"/>
        <v>X$888</v>
      </c>
      <c r="Y896" s="4" t="str">
        <f t="shared" si="942"/>
        <v>Y$888</v>
      </c>
      <c r="Z896" s="4" t="str">
        <f t="shared" si="942"/>
        <v>Z$888</v>
      </c>
      <c r="AA896" s="4" t="str">
        <f t="shared" si="942"/>
        <v>AA$888</v>
      </c>
      <c r="AB896" s="4" t="str">
        <f t="shared" si="942"/>
        <v>AB$888</v>
      </c>
      <c r="AC896" s="4" t="str">
        <f t="shared" si="942"/>
        <v>AC$888</v>
      </c>
      <c r="AD896" s="4" t="str">
        <f t="shared" si="942"/>
        <v>AD$888</v>
      </c>
      <c r="AE896" s="4" t="str">
        <f t="shared" si="942"/>
        <v>AE$888</v>
      </c>
      <c r="AF896" s="4" t="str">
        <f t="shared" si="942"/>
        <v>AF$888</v>
      </c>
      <c r="AG896" s="4" t="str">
        <f t="shared" si="942"/>
        <v>AG$888</v>
      </c>
      <c r="AH896" s="4" t="str">
        <f t="shared" si="942"/>
        <v>AH$888</v>
      </c>
      <c r="AI896" s="4" t="str">
        <f t="shared" si="942"/>
        <v>AI$888</v>
      </c>
      <c r="AJ896" s="4" t="str">
        <f t="shared" si="942"/>
        <v>AJ$888</v>
      </c>
      <c r="AK896" s="4" t="str">
        <f t="shared" si="942"/>
        <v>AK$888</v>
      </c>
      <c r="AL896" s="4" t="str">
        <f t="shared" si="942"/>
        <v>AL$888</v>
      </c>
      <c r="AM896" s="4" t="str">
        <f t="shared" si="942"/>
        <v>AM$888</v>
      </c>
      <c r="AN896" s="4" t="str">
        <f t="shared" si="942"/>
        <v>AN$888</v>
      </c>
      <c r="AO896" s="4" t="str">
        <f t="shared" si="942"/>
        <v>AO$888</v>
      </c>
      <c r="AP896" s="4" t="str">
        <f t="shared" si="942"/>
        <v>AP$888</v>
      </c>
      <c r="AQ896" s="4" t="str">
        <f t="shared" si="942"/>
        <v>AQ$888</v>
      </c>
      <c r="AR896" s="4" t="str">
        <f t="shared" si="942"/>
        <v>AR$888</v>
      </c>
      <c r="AS896" s="4" t="str">
        <f t="shared" si="942"/>
        <v>AS$888</v>
      </c>
      <c r="AT896" s="4" t="str">
        <f t="shared" si="942"/>
        <v>AT$888</v>
      </c>
      <c r="AU896" s="4" t="str">
        <f t="shared" si="942"/>
        <v>AU$888</v>
      </c>
      <c r="AV896" s="4" t="str">
        <f t="shared" si="942"/>
        <v>AV$888</v>
      </c>
      <c r="AW896" s="4" t="str">
        <f t="shared" si="942"/>
        <v>AW$888</v>
      </c>
      <c r="AX896" s="4" t="str">
        <f t="shared" si="942"/>
        <v>AX$888</v>
      </c>
      <c r="AY896" s="4" t="str">
        <f t="shared" si="942"/>
        <v>AY$888</v>
      </c>
      <c r="AZ896" s="4" t="str">
        <f t="shared" si="942"/>
        <v>AZ$888</v>
      </c>
      <c r="BA896" s="4" t="str">
        <f t="shared" si="942"/>
        <v>BA$888</v>
      </c>
      <c r="BB896" s="4" t="str">
        <f t="shared" si="942"/>
        <v>BB$888</v>
      </c>
      <c r="BC896" s="4" t="str">
        <f t="shared" si="942"/>
        <v>BC$888</v>
      </c>
      <c r="BD896" s="4" t="str">
        <f t="shared" si="942"/>
        <v>BD$888</v>
      </c>
      <c r="BE896" s="4" t="str">
        <f t="shared" si="942"/>
        <v>BE$888</v>
      </c>
      <c r="BF896" s="4" t="str">
        <f t="shared" si="942"/>
        <v>BF$888</v>
      </c>
      <c r="BG896" s="4" t="str">
        <f t="shared" si="942"/>
        <v>BG$888</v>
      </c>
      <c r="BH896" s="4" t="str">
        <f t="shared" si="942"/>
        <v>BH$888</v>
      </c>
      <c r="BI896" s="4" t="str">
        <f t="shared" si="942"/>
        <v>BI$888</v>
      </c>
      <c r="BJ896" s="4" t="str">
        <f t="shared" si="942"/>
        <v>BJ$888</v>
      </c>
      <c r="BK896" s="4" t="str">
        <f t="shared" si="942"/>
        <v>BK$888</v>
      </c>
      <c r="BL896" s="4" t="str">
        <f t="shared" si="942"/>
        <v>BL$888</v>
      </c>
      <c r="BM896" s="4" t="str">
        <f t="shared" si="942"/>
        <v>BM$888</v>
      </c>
      <c r="BN896" s="4" t="str">
        <f t="shared" si="942"/>
        <v>BN$888</v>
      </c>
      <c r="BO896" s="4" t="str">
        <f t="shared" si="942"/>
        <v>BO$888</v>
      </c>
      <c r="BP896" s="4" t="str">
        <f t="shared" si="942"/>
        <v>BP$888</v>
      </c>
      <c r="BQ896" s="4" t="str">
        <f t="shared" si="942"/>
        <v>BQ$888</v>
      </c>
      <c r="BR896" s="4" t="str">
        <f t="shared" si="942"/>
        <v>BR$888</v>
      </c>
      <c r="BS896" s="4" t="str">
        <f t="shared" si="942"/>
        <v>BS$888</v>
      </c>
      <c r="BT896" s="4" t="str">
        <f t="shared" si="942"/>
        <v>BT$888</v>
      </c>
      <c r="BU896" s="4" t="str">
        <f t="shared" si="942"/>
        <v>BU$888</v>
      </c>
      <c r="BV896" s="4" t="str">
        <f t="shared" si="942"/>
        <v>BV$888</v>
      </c>
      <c r="BW896" s="4" t="str">
        <f t="shared" si="942"/>
        <v>BW$888</v>
      </c>
      <c r="BX896" s="4" t="str">
        <f t="shared" si="942"/>
        <v>BX$888</v>
      </c>
      <c r="BY896" s="4" t="str">
        <f t="shared" si="942"/>
        <v>BY$888</v>
      </c>
      <c r="BZ896" s="4" t="str">
        <f t="shared" si="942"/>
        <v>BZ$888</v>
      </c>
      <c r="CA896" s="4" t="str">
        <f t="shared" si="942"/>
        <v>CA$888</v>
      </c>
      <c r="CB896" s="4" t="str">
        <f t="shared" si="942"/>
        <v>CB$888</v>
      </c>
      <c r="CC896" s="4" t="str">
        <f t="shared" si="942"/>
        <v>CC$888</v>
      </c>
      <c r="CD896" s="4" t="str">
        <f t="shared" si="942"/>
        <v>CD$888</v>
      </c>
      <c r="CE896" s="4" t="str">
        <f t="shared" ref="CE896:CK896" si="943">ADDRESS(ROW(CE888),COLUMN(CE888),2)</f>
        <v>CE$888</v>
      </c>
      <c r="CF896" s="4" t="str">
        <f t="shared" si="943"/>
        <v>CF$888</v>
      </c>
      <c r="CG896" s="4" t="str">
        <f t="shared" si="943"/>
        <v>CG$888</v>
      </c>
      <c r="CH896" s="4" t="str">
        <f t="shared" si="943"/>
        <v>CH$888</v>
      </c>
      <c r="CI896" s="4" t="str">
        <f t="shared" si="943"/>
        <v>CI$888</v>
      </c>
      <c r="CJ896" s="4" t="str">
        <f t="shared" si="943"/>
        <v>CJ$888</v>
      </c>
      <c r="CK896" s="4" t="str">
        <f t="shared" si="943"/>
        <v>CK$888</v>
      </c>
    </row>
    <row r="897" spans="2:89" x14ac:dyDescent="0.35">
      <c r="B897" s="125" t="s">
        <v>333</v>
      </c>
      <c r="D897" t="s">
        <v>777</v>
      </c>
      <c r="E897" s="8" t="str">
        <f t="shared" si="940"/>
        <v>897 HOURLY-PV</v>
      </c>
      <c r="G897" t="s">
        <v>332</v>
      </c>
      <c r="H897" s="56"/>
      <c r="I897" s="79"/>
      <c r="J897" s="79"/>
      <c r="K897" s="15"/>
      <c r="L897" s="15"/>
      <c r="M897" s="15"/>
      <c r="N897" s="15"/>
      <c r="O897" s="15"/>
      <c r="P897" s="15"/>
      <c r="R897" s="15"/>
      <c r="S897" s="175" t="str">
        <f t="shared" ref="S897" si="944">S876</f>
        <v>S$17</v>
      </c>
      <c r="T897" s="175" t="str">
        <f t="shared" ref="T897:AX897" si="945">T876</f>
        <v>T$17</v>
      </c>
      <c r="U897" s="175" t="str">
        <f t="shared" si="945"/>
        <v>U$17</v>
      </c>
      <c r="V897" s="175" t="str">
        <f t="shared" si="945"/>
        <v>V$17</v>
      </c>
      <c r="W897" s="175" t="str">
        <f t="shared" si="945"/>
        <v>W$17</v>
      </c>
      <c r="X897" s="175" t="str">
        <f t="shared" si="945"/>
        <v>X$17</v>
      </c>
      <c r="Y897" s="175" t="str">
        <f t="shared" si="945"/>
        <v>Y$17</v>
      </c>
      <c r="Z897" s="175" t="str">
        <f t="shared" si="945"/>
        <v>Z$17</v>
      </c>
      <c r="AA897" s="175" t="str">
        <f t="shared" si="945"/>
        <v>AA$17</v>
      </c>
      <c r="AB897" s="175" t="str">
        <f t="shared" si="945"/>
        <v>AB$17</v>
      </c>
      <c r="AC897" s="175" t="str">
        <f t="shared" si="945"/>
        <v>AC$17</v>
      </c>
      <c r="AD897" s="175" t="str">
        <f t="shared" si="945"/>
        <v>AD$17</v>
      </c>
      <c r="AE897" s="175" t="str">
        <f t="shared" si="945"/>
        <v>AE$17</v>
      </c>
      <c r="AF897" s="175" t="str">
        <f t="shared" si="945"/>
        <v>AF$17</v>
      </c>
      <c r="AG897" s="175" t="str">
        <f t="shared" si="945"/>
        <v>AG$17</v>
      </c>
      <c r="AH897" s="175" t="str">
        <f t="shared" si="945"/>
        <v>AH$17</v>
      </c>
      <c r="AI897" s="175" t="str">
        <f t="shared" si="945"/>
        <v>AI$17</v>
      </c>
      <c r="AJ897" s="175" t="str">
        <f t="shared" si="945"/>
        <v>AJ$17</v>
      </c>
      <c r="AK897" s="175" t="str">
        <f t="shared" si="945"/>
        <v>AK$17</v>
      </c>
      <c r="AL897" s="175" t="str">
        <f t="shared" si="945"/>
        <v>AL$17</v>
      </c>
      <c r="AM897" s="175" t="str">
        <f t="shared" si="945"/>
        <v>AM$17</v>
      </c>
      <c r="AN897" s="175" t="str">
        <f t="shared" si="945"/>
        <v>AN$17</v>
      </c>
      <c r="AO897" s="175" t="str">
        <f t="shared" si="945"/>
        <v>AO$17</v>
      </c>
      <c r="AP897" s="175" t="str">
        <f t="shared" si="945"/>
        <v>AP$17</v>
      </c>
      <c r="AQ897" s="175" t="str">
        <f t="shared" si="945"/>
        <v>AQ$17</v>
      </c>
      <c r="AR897" s="175" t="str">
        <f t="shared" si="945"/>
        <v>AR$17</v>
      </c>
      <c r="AS897" s="175" t="str">
        <f t="shared" si="945"/>
        <v>AS$17</v>
      </c>
      <c r="AT897" s="175" t="str">
        <f t="shared" si="945"/>
        <v>AT$17</v>
      </c>
      <c r="AU897" s="175" t="str">
        <f t="shared" si="945"/>
        <v>AU$17</v>
      </c>
      <c r="AV897" s="175" t="str">
        <f t="shared" si="945"/>
        <v>AV$17</v>
      </c>
      <c r="AW897" s="175" t="str">
        <f t="shared" si="945"/>
        <v>AW$17</v>
      </c>
      <c r="AX897" s="175" t="str">
        <f t="shared" si="945"/>
        <v>AX$17</v>
      </c>
      <c r="AY897" s="175" t="str">
        <f t="shared" ref="AY897:CD897" si="946">AY876</f>
        <v>AY$17</v>
      </c>
      <c r="AZ897" s="175" t="str">
        <f t="shared" si="946"/>
        <v>AZ$17</v>
      </c>
      <c r="BA897" s="175" t="str">
        <f t="shared" si="946"/>
        <v>BA$17</v>
      </c>
      <c r="BB897" s="175" t="str">
        <f t="shared" si="946"/>
        <v>BB$17</v>
      </c>
      <c r="BC897" s="175" t="str">
        <f t="shared" si="946"/>
        <v>BC$17</v>
      </c>
      <c r="BD897" s="175" t="str">
        <f t="shared" si="946"/>
        <v>BD$17</v>
      </c>
      <c r="BE897" s="175" t="str">
        <f t="shared" si="946"/>
        <v>BE$17</v>
      </c>
      <c r="BF897" s="175" t="str">
        <f t="shared" si="946"/>
        <v>BF$17</v>
      </c>
      <c r="BG897" s="175" t="str">
        <f t="shared" si="946"/>
        <v>BG$17</v>
      </c>
      <c r="BH897" s="175" t="str">
        <f t="shared" si="946"/>
        <v>BH$17</v>
      </c>
      <c r="BI897" s="175" t="str">
        <f t="shared" si="946"/>
        <v>BI$17</v>
      </c>
      <c r="BJ897" s="175" t="str">
        <f t="shared" si="946"/>
        <v>BJ$17</v>
      </c>
      <c r="BK897" s="175" t="str">
        <f t="shared" si="946"/>
        <v>BK$17</v>
      </c>
      <c r="BL897" s="175" t="str">
        <f t="shared" si="946"/>
        <v>BL$17</v>
      </c>
      <c r="BM897" s="175" t="str">
        <f t="shared" si="946"/>
        <v>BM$17</v>
      </c>
      <c r="BN897" s="175" t="str">
        <f t="shared" si="946"/>
        <v>BN$17</v>
      </c>
      <c r="BO897" s="175" t="str">
        <f t="shared" si="946"/>
        <v>BO$17</v>
      </c>
      <c r="BP897" s="175" t="str">
        <f t="shared" si="946"/>
        <v>BP$17</v>
      </c>
      <c r="BQ897" s="175" t="str">
        <f t="shared" si="946"/>
        <v>BQ$17</v>
      </c>
      <c r="BR897" s="175" t="str">
        <f t="shared" si="946"/>
        <v>BR$17</v>
      </c>
      <c r="BS897" s="175" t="str">
        <f t="shared" si="946"/>
        <v>BS$17</v>
      </c>
      <c r="BT897" s="175" t="str">
        <f t="shared" si="946"/>
        <v>BT$17</v>
      </c>
      <c r="BU897" s="175" t="str">
        <f t="shared" si="946"/>
        <v>BU$17</v>
      </c>
      <c r="BV897" s="175" t="str">
        <f t="shared" si="946"/>
        <v>BV$17</v>
      </c>
      <c r="BW897" s="175" t="str">
        <f t="shared" si="946"/>
        <v>BW$17</v>
      </c>
      <c r="BX897" s="175" t="str">
        <f t="shared" si="946"/>
        <v>BX$17</v>
      </c>
      <c r="BY897" s="175" t="str">
        <f t="shared" si="946"/>
        <v>BY$17</v>
      </c>
      <c r="BZ897" s="175" t="str">
        <f t="shared" si="946"/>
        <v>BZ$17</v>
      </c>
      <c r="CA897" s="175" t="str">
        <f t="shared" si="946"/>
        <v>CA$17</v>
      </c>
      <c r="CB897" s="175" t="str">
        <f t="shared" si="946"/>
        <v>CB$17</v>
      </c>
      <c r="CC897" s="175" t="str">
        <f t="shared" si="946"/>
        <v>CC$17</v>
      </c>
      <c r="CD897" s="175" t="str">
        <f t="shared" si="946"/>
        <v>CD$17</v>
      </c>
      <c r="CE897" s="175" t="str">
        <f t="shared" ref="CE897:CK897" si="947">CE876</f>
        <v>CE$17</v>
      </c>
      <c r="CF897" s="175" t="str">
        <f t="shared" si="947"/>
        <v>CF$17</v>
      </c>
      <c r="CG897" s="175" t="str">
        <f t="shared" si="947"/>
        <v>CG$17</v>
      </c>
      <c r="CH897" s="175" t="str">
        <f t="shared" si="947"/>
        <v>CH$17</v>
      </c>
      <c r="CI897" s="175" t="str">
        <f t="shared" si="947"/>
        <v>CI$17</v>
      </c>
      <c r="CJ897" s="175" t="str">
        <f t="shared" si="947"/>
        <v>CJ$17</v>
      </c>
      <c r="CK897" s="175" t="str">
        <f t="shared" si="947"/>
        <v>CK$17</v>
      </c>
    </row>
    <row r="898" spans="2:89" x14ac:dyDescent="0.35">
      <c r="B898" s="8" t="str">
        <f>B877</f>
        <v>(Secondary label)</v>
      </c>
      <c r="D898" t="s">
        <v>777</v>
      </c>
      <c r="E898" s="8" t="str">
        <f t="shared" si="940"/>
        <v>898 HOURLY-PV</v>
      </c>
      <c r="G898" t="s">
        <v>332</v>
      </c>
      <c r="H898" s="12"/>
      <c r="I898" s="60"/>
      <c r="J898" s="60"/>
      <c r="K898" s="15"/>
      <c r="L898" s="15"/>
      <c r="M898" s="15"/>
      <c r="N898" s="15"/>
      <c r="O898" s="15"/>
      <c r="P898" s="15"/>
      <c r="R898" s="15"/>
      <c r="S898" s="175">
        <f t="shared" ref="S898" si="948">S877</f>
        <v>0</v>
      </c>
      <c r="T898" s="175">
        <f t="shared" ref="T898:AX898" si="949">T877</f>
        <v>0</v>
      </c>
      <c r="U898" s="175">
        <f t="shared" si="949"/>
        <v>0</v>
      </c>
      <c r="V898" s="175">
        <f t="shared" si="949"/>
        <v>0</v>
      </c>
      <c r="W898" s="175">
        <f t="shared" si="949"/>
        <v>0</v>
      </c>
      <c r="X898" s="175">
        <f t="shared" si="949"/>
        <v>0</v>
      </c>
      <c r="Y898" s="175">
        <f t="shared" si="949"/>
        <v>0</v>
      </c>
      <c r="Z898" s="175">
        <f t="shared" si="949"/>
        <v>0</v>
      </c>
      <c r="AA898" s="175">
        <f t="shared" si="949"/>
        <v>0</v>
      </c>
      <c r="AB898" s="175">
        <f t="shared" si="949"/>
        <v>0</v>
      </c>
      <c r="AC898" s="175">
        <f t="shared" si="949"/>
        <v>0</v>
      </c>
      <c r="AD898" s="175">
        <f t="shared" si="949"/>
        <v>0</v>
      </c>
      <c r="AE898" s="175">
        <f t="shared" si="949"/>
        <v>0</v>
      </c>
      <c r="AF898" s="175">
        <f t="shared" si="949"/>
        <v>0</v>
      </c>
      <c r="AG898" s="175">
        <f t="shared" si="949"/>
        <v>0</v>
      </c>
      <c r="AH898" s="175">
        <f t="shared" si="949"/>
        <v>0</v>
      </c>
      <c r="AI898" s="175">
        <f t="shared" si="949"/>
        <v>0</v>
      </c>
      <c r="AJ898" s="175">
        <f t="shared" si="949"/>
        <v>0</v>
      </c>
      <c r="AK898" s="175">
        <f t="shared" si="949"/>
        <v>0</v>
      </c>
      <c r="AL898" s="175">
        <f t="shared" si="949"/>
        <v>0</v>
      </c>
      <c r="AM898" s="175">
        <f t="shared" si="949"/>
        <v>0</v>
      </c>
      <c r="AN898" s="175">
        <f t="shared" si="949"/>
        <v>0</v>
      </c>
      <c r="AO898" s="175">
        <f t="shared" si="949"/>
        <v>0</v>
      </c>
      <c r="AP898" s="175">
        <f t="shared" si="949"/>
        <v>0</v>
      </c>
      <c r="AQ898" s="175">
        <f t="shared" si="949"/>
        <v>0</v>
      </c>
      <c r="AR898" s="175">
        <f t="shared" si="949"/>
        <v>0</v>
      </c>
      <c r="AS898" s="175">
        <f t="shared" si="949"/>
        <v>0</v>
      </c>
      <c r="AT898" s="175">
        <f t="shared" si="949"/>
        <v>0</v>
      </c>
      <c r="AU898" s="175">
        <f t="shared" si="949"/>
        <v>0</v>
      </c>
      <c r="AV898" s="175">
        <f t="shared" si="949"/>
        <v>0</v>
      </c>
      <c r="AW898" s="175">
        <f t="shared" si="949"/>
        <v>0</v>
      </c>
      <c r="AX898" s="175">
        <f t="shared" si="949"/>
        <v>0</v>
      </c>
      <c r="AY898" s="175">
        <f t="shared" ref="AY898:CD898" si="950">AY877</f>
        <v>0</v>
      </c>
      <c r="AZ898" s="175">
        <f t="shared" si="950"/>
        <v>0</v>
      </c>
      <c r="BA898" s="175">
        <f t="shared" si="950"/>
        <v>0</v>
      </c>
      <c r="BB898" s="175">
        <f t="shared" si="950"/>
        <v>0</v>
      </c>
      <c r="BC898" s="175">
        <f t="shared" si="950"/>
        <v>0</v>
      </c>
      <c r="BD898" s="175">
        <f t="shared" si="950"/>
        <v>0</v>
      </c>
      <c r="BE898" s="175">
        <f t="shared" si="950"/>
        <v>0</v>
      </c>
      <c r="BF898" s="175">
        <f t="shared" si="950"/>
        <v>0</v>
      </c>
      <c r="BG898" s="175">
        <f t="shared" si="950"/>
        <v>0</v>
      </c>
      <c r="BH898" s="175">
        <f t="shared" si="950"/>
        <v>0</v>
      </c>
      <c r="BI898" s="175">
        <f t="shared" si="950"/>
        <v>0</v>
      </c>
      <c r="BJ898" s="175">
        <f t="shared" si="950"/>
        <v>0</v>
      </c>
      <c r="BK898" s="175">
        <f t="shared" si="950"/>
        <v>0</v>
      </c>
      <c r="BL898" s="175">
        <f t="shared" si="950"/>
        <v>0</v>
      </c>
      <c r="BM898" s="175">
        <f t="shared" si="950"/>
        <v>0</v>
      </c>
      <c r="BN898" s="175">
        <f t="shared" si="950"/>
        <v>0</v>
      </c>
      <c r="BO898" s="175">
        <f t="shared" si="950"/>
        <v>0</v>
      </c>
      <c r="BP898" s="175">
        <f t="shared" si="950"/>
        <v>0</v>
      </c>
      <c r="BQ898" s="175">
        <f t="shared" si="950"/>
        <v>0</v>
      </c>
      <c r="BR898" s="175">
        <f t="shared" si="950"/>
        <v>0</v>
      </c>
      <c r="BS898" s="175">
        <f t="shared" si="950"/>
        <v>0</v>
      </c>
      <c r="BT898" s="175">
        <f t="shared" si="950"/>
        <v>0</v>
      </c>
      <c r="BU898" s="175">
        <f t="shared" si="950"/>
        <v>0</v>
      </c>
      <c r="BV898" s="175">
        <f t="shared" si="950"/>
        <v>0</v>
      </c>
      <c r="BW898" s="175">
        <f t="shared" si="950"/>
        <v>0</v>
      </c>
      <c r="BX898" s="175">
        <f t="shared" si="950"/>
        <v>0</v>
      </c>
      <c r="BY898" s="175">
        <f t="shared" si="950"/>
        <v>0</v>
      </c>
      <c r="BZ898" s="175">
        <f t="shared" si="950"/>
        <v>0</v>
      </c>
      <c r="CA898" s="175">
        <f t="shared" si="950"/>
        <v>0</v>
      </c>
      <c r="CB898" s="175">
        <f t="shared" si="950"/>
        <v>0</v>
      </c>
      <c r="CC898" s="175">
        <f t="shared" si="950"/>
        <v>0</v>
      </c>
      <c r="CD898" s="175">
        <f t="shared" si="950"/>
        <v>0</v>
      </c>
      <c r="CE898" s="175">
        <f t="shared" ref="CE898:CK898" si="951">CE877</f>
        <v>0</v>
      </c>
      <c r="CF898" s="175">
        <f t="shared" si="951"/>
        <v>0</v>
      </c>
      <c r="CG898" s="175">
        <f t="shared" si="951"/>
        <v>0</v>
      </c>
      <c r="CH898" s="175">
        <f t="shared" si="951"/>
        <v>0</v>
      </c>
      <c r="CI898" s="175">
        <f t="shared" si="951"/>
        <v>0</v>
      </c>
      <c r="CJ898" s="175">
        <f t="shared" si="951"/>
        <v>0</v>
      </c>
      <c r="CK898" s="175">
        <f t="shared" si="951"/>
        <v>0</v>
      </c>
    </row>
    <row r="899" spans="2:89" x14ac:dyDescent="0.35">
      <c r="B899" s="8" t="str">
        <f>B878</f>
        <v xml:space="preserve">secondary unit </v>
      </c>
      <c r="D899" t="s">
        <v>777</v>
      </c>
      <c r="E899" s="8" t="str">
        <f t="shared" si="940"/>
        <v>899 HOURLY-PV</v>
      </c>
      <c r="G899" t="s">
        <v>332</v>
      </c>
      <c r="H899" s="12"/>
      <c r="I899" s="60"/>
      <c r="J899" s="60"/>
      <c r="K899" s="15"/>
      <c r="L899" s="15"/>
      <c r="M899" s="15"/>
      <c r="N899" s="15"/>
      <c r="O899" s="15"/>
      <c r="P899" s="15"/>
      <c r="R899" s="15"/>
      <c r="S899" s="175"/>
      <c r="T899" s="175"/>
      <c r="U899" s="175"/>
      <c r="V899" s="175"/>
      <c r="W899" s="175"/>
      <c r="X899" s="175"/>
      <c r="Y899" s="175"/>
      <c r="Z899" s="175"/>
      <c r="AA899" s="175"/>
      <c r="AB899" s="175"/>
      <c r="AC899" s="175"/>
      <c r="AD899" s="175"/>
      <c r="AE899" s="175"/>
      <c r="AF899" s="175"/>
      <c r="AG899" s="175"/>
      <c r="AH899" s="175"/>
      <c r="AI899" s="175"/>
      <c r="AJ899" s="175"/>
      <c r="AK899" s="175"/>
      <c r="AL899" s="175"/>
      <c r="AM899" s="175"/>
      <c r="AN899" s="175"/>
      <c r="AO899" s="175"/>
      <c r="AP899" s="175"/>
      <c r="AQ899" s="175"/>
      <c r="AR899" s="175"/>
      <c r="AS899" s="175"/>
      <c r="AT899" s="175"/>
      <c r="AU899" s="175"/>
      <c r="AV899" s="175"/>
      <c r="AW899" s="175"/>
      <c r="AX899" s="175"/>
      <c r="AY899" s="175"/>
      <c r="AZ899" s="175"/>
      <c r="BA899" s="175"/>
      <c r="BB899" s="175"/>
      <c r="BC899" s="175"/>
      <c r="BD899" s="175"/>
      <c r="BE899" s="175"/>
      <c r="BF899" s="175"/>
      <c r="BG899" s="175"/>
      <c r="BH899" s="175"/>
      <c r="BI899" s="175"/>
      <c r="BJ899" s="175"/>
      <c r="BK899" s="175"/>
      <c r="BL899" s="175"/>
      <c r="BM899" s="175"/>
      <c r="BN899" s="175"/>
      <c r="BO899" s="175"/>
      <c r="BP899" s="175"/>
      <c r="BQ899" s="175"/>
      <c r="BR899" s="175"/>
      <c r="BS899" s="175"/>
      <c r="BT899" s="175"/>
      <c r="BU899" s="175"/>
      <c r="BV899" s="175"/>
      <c r="BW899" s="175"/>
      <c r="BX899" s="175"/>
      <c r="BY899" s="175"/>
      <c r="BZ899" s="175"/>
      <c r="CA899" s="175"/>
      <c r="CB899" s="175"/>
      <c r="CC899" s="175"/>
      <c r="CD899" s="175"/>
      <c r="CE899" s="175"/>
      <c r="CF899" s="175"/>
      <c r="CG899" s="175"/>
      <c r="CH899" s="175"/>
      <c r="CI899" s="175"/>
      <c r="CJ899" s="175"/>
      <c r="CK899" s="175"/>
    </row>
    <row r="900" spans="2:89" x14ac:dyDescent="0.35">
      <c r="B900" s="8" t="str">
        <f>B879</f>
        <v>Secondary revenue driver</v>
      </c>
      <c r="D900" t="s">
        <v>777</v>
      </c>
      <c r="E900" s="8" t="str">
        <f t="shared" si="940"/>
        <v>900 HOURLY-PV</v>
      </c>
      <c r="G900" t="s">
        <v>332</v>
      </c>
      <c r="H900" s="12"/>
      <c r="I900" s="60"/>
      <c r="J900" s="60"/>
      <c r="K900" s="15"/>
      <c r="L900" s="15"/>
      <c r="M900" s="15"/>
      <c r="N900" s="15"/>
      <c r="O900" s="15"/>
      <c r="P900" s="15"/>
      <c r="R900" s="15"/>
      <c r="S900" s="175" t="str">
        <f t="shared" ref="S900" si="952">S879</f>
        <v>S$18</v>
      </c>
      <c r="T900" s="175" t="str">
        <f t="shared" ref="T900:AX900" si="953">T879</f>
        <v>T$18</v>
      </c>
      <c r="U900" s="175" t="str">
        <f t="shared" si="953"/>
        <v>U$18</v>
      </c>
      <c r="V900" s="175" t="str">
        <f t="shared" si="953"/>
        <v>V$18</v>
      </c>
      <c r="W900" s="175" t="str">
        <f t="shared" si="953"/>
        <v>W$18</v>
      </c>
      <c r="X900" s="175" t="str">
        <f t="shared" si="953"/>
        <v>X$18</v>
      </c>
      <c r="Y900" s="175" t="str">
        <f t="shared" si="953"/>
        <v>Y$18</v>
      </c>
      <c r="Z900" s="175" t="str">
        <f t="shared" si="953"/>
        <v>Z$18</v>
      </c>
      <c r="AA900" s="175" t="str">
        <f t="shared" si="953"/>
        <v>AA$18</v>
      </c>
      <c r="AB900" s="175" t="str">
        <f t="shared" si="953"/>
        <v>AB$18</v>
      </c>
      <c r="AC900" s="175" t="str">
        <f t="shared" si="953"/>
        <v>AC$18</v>
      </c>
      <c r="AD900" s="175" t="str">
        <f t="shared" si="953"/>
        <v>AD$18</v>
      </c>
      <c r="AE900" s="175" t="str">
        <f t="shared" si="953"/>
        <v>AE$18</v>
      </c>
      <c r="AF900" s="175" t="str">
        <f t="shared" si="953"/>
        <v>AF$18</v>
      </c>
      <c r="AG900" s="175" t="str">
        <f t="shared" si="953"/>
        <v>AG$18</v>
      </c>
      <c r="AH900" s="175" t="str">
        <f t="shared" si="953"/>
        <v>AH$18</v>
      </c>
      <c r="AI900" s="175" t="str">
        <f t="shared" si="953"/>
        <v>AI$18</v>
      </c>
      <c r="AJ900" s="175" t="str">
        <f t="shared" si="953"/>
        <v>AJ$18</v>
      </c>
      <c r="AK900" s="175" t="str">
        <f t="shared" si="953"/>
        <v>AK$18</v>
      </c>
      <c r="AL900" s="175" t="str">
        <f t="shared" si="953"/>
        <v>AL$18</v>
      </c>
      <c r="AM900" s="175" t="str">
        <f t="shared" si="953"/>
        <v>AM$18</v>
      </c>
      <c r="AN900" s="175" t="str">
        <f t="shared" si="953"/>
        <v>AN$18</v>
      </c>
      <c r="AO900" s="175" t="str">
        <f t="shared" si="953"/>
        <v>AO$18</v>
      </c>
      <c r="AP900" s="175" t="str">
        <f t="shared" si="953"/>
        <v>AP$18</v>
      </c>
      <c r="AQ900" s="175" t="str">
        <f t="shared" si="953"/>
        <v>AQ$18</v>
      </c>
      <c r="AR900" s="175" t="str">
        <f t="shared" si="953"/>
        <v>AR$18</v>
      </c>
      <c r="AS900" s="175" t="str">
        <f t="shared" si="953"/>
        <v>AS$18</v>
      </c>
      <c r="AT900" s="175" t="str">
        <f t="shared" si="953"/>
        <v>AT$18</v>
      </c>
      <c r="AU900" s="175" t="str">
        <f t="shared" si="953"/>
        <v>AU$18</v>
      </c>
      <c r="AV900" s="175" t="str">
        <f t="shared" si="953"/>
        <v>AV$18</v>
      </c>
      <c r="AW900" s="175" t="str">
        <f t="shared" si="953"/>
        <v>AW$18</v>
      </c>
      <c r="AX900" s="175" t="str">
        <f t="shared" si="953"/>
        <v>AX$18</v>
      </c>
      <c r="AY900" s="175" t="str">
        <f t="shared" ref="AY900:CD900" si="954">AY879</f>
        <v>AY$18</v>
      </c>
      <c r="AZ900" s="175" t="str">
        <f t="shared" si="954"/>
        <v>AZ$18</v>
      </c>
      <c r="BA900" s="175" t="str">
        <f t="shared" si="954"/>
        <v>BA$18</v>
      </c>
      <c r="BB900" s="175" t="str">
        <f t="shared" si="954"/>
        <v>BB$18</v>
      </c>
      <c r="BC900" s="175" t="str">
        <f t="shared" si="954"/>
        <v>BC$18</v>
      </c>
      <c r="BD900" s="175" t="str">
        <f t="shared" si="954"/>
        <v>BD$18</v>
      </c>
      <c r="BE900" s="175" t="str">
        <f t="shared" si="954"/>
        <v>BE$18</v>
      </c>
      <c r="BF900" s="175" t="str">
        <f t="shared" si="954"/>
        <v>BF$18</v>
      </c>
      <c r="BG900" s="175" t="str">
        <f t="shared" si="954"/>
        <v>BG$18</v>
      </c>
      <c r="BH900" s="175" t="str">
        <f t="shared" si="954"/>
        <v>BH$18</v>
      </c>
      <c r="BI900" s="175" t="str">
        <f t="shared" si="954"/>
        <v>BI$18</v>
      </c>
      <c r="BJ900" s="175" t="str">
        <f t="shared" si="954"/>
        <v>BJ$18</v>
      </c>
      <c r="BK900" s="175" t="str">
        <f t="shared" si="954"/>
        <v>BK$18</v>
      </c>
      <c r="BL900" s="175" t="str">
        <f t="shared" si="954"/>
        <v>BL$18</v>
      </c>
      <c r="BM900" s="175" t="str">
        <f t="shared" si="954"/>
        <v>BM$18</v>
      </c>
      <c r="BN900" s="175" t="str">
        <f t="shared" si="954"/>
        <v>BN$18</v>
      </c>
      <c r="BO900" s="175" t="str">
        <f t="shared" si="954"/>
        <v>BO$18</v>
      </c>
      <c r="BP900" s="175" t="str">
        <f t="shared" si="954"/>
        <v>BP$18</v>
      </c>
      <c r="BQ900" s="175" t="str">
        <f t="shared" si="954"/>
        <v>BQ$18</v>
      </c>
      <c r="BR900" s="175" t="str">
        <f t="shared" si="954"/>
        <v>BR$18</v>
      </c>
      <c r="BS900" s="175" t="str">
        <f t="shared" si="954"/>
        <v>BS$18</v>
      </c>
      <c r="BT900" s="175" t="str">
        <f t="shared" si="954"/>
        <v>BT$18</v>
      </c>
      <c r="BU900" s="175" t="str">
        <f t="shared" si="954"/>
        <v>BU$18</v>
      </c>
      <c r="BV900" s="175" t="str">
        <f t="shared" si="954"/>
        <v>BV$18</v>
      </c>
      <c r="BW900" s="175" t="str">
        <f t="shared" si="954"/>
        <v>BW$18</v>
      </c>
      <c r="BX900" s="175" t="str">
        <f t="shared" si="954"/>
        <v>BX$18</v>
      </c>
      <c r="BY900" s="175" t="str">
        <f t="shared" si="954"/>
        <v>BY$18</v>
      </c>
      <c r="BZ900" s="175" t="str">
        <f t="shared" si="954"/>
        <v>BZ$18</v>
      </c>
      <c r="CA900" s="175" t="str">
        <f t="shared" si="954"/>
        <v>CA$18</v>
      </c>
      <c r="CB900" s="175" t="str">
        <f t="shared" si="954"/>
        <v>CB$18</v>
      </c>
      <c r="CC900" s="175" t="str">
        <f t="shared" si="954"/>
        <v>CC$18</v>
      </c>
      <c r="CD900" s="175" t="str">
        <f t="shared" si="954"/>
        <v>CD$18</v>
      </c>
      <c r="CE900" s="175" t="str">
        <f t="shared" ref="CE900:CK900" si="955">CE879</f>
        <v>CE$18</v>
      </c>
      <c r="CF900" s="175" t="str">
        <f t="shared" si="955"/>
        <v>CF$18</v>
      </c>
      <c r="CG900" s="175" t="str">
        <f t="shared" si="955"/>
        <v>CG$18</v>
      </c>
      <c r="CH900" s="175" t="str">
        <f t="shared" si="955"/>
        <v>CH$18</v>
      </c>
      <c r="CI900" s="175" t="str">
        <f t="shared" si="955"/>
        <v>CI$18</v>
      </c>
      <c r="CJ900" s="175" t="str">
        <f t="shared" si="955"/>
        <v>CJ$18</v>
      </c>
      <c r="CK900" s="175" t="str">
        <f t="shared" si="955"/>
        <v>CK$18</v>
      </c>
    </row>
    <row r="901" spans="2:89" x14ac:dyDescent="0.35">
      <c r="B901" s="8" t="str">
        <f>B880</f>
        <v>Secondary volume driver</v>
      </c>
      <c r="D901" t="s">
        <v>777</v>
      </c>
      <c r="E901" s="8" t="str">
        <f t="shared" si="940"/>
        <v>901 HOURLY-PV</v>
      </c>
      <c r="G901" t="s">
        <v>332</v>
      </c>
      <c r="H901" s="12"/>
      <c r="I901" s="60"/>
      <c r="J901" s="60"/>
      <c r="K901" s="15"/>
      <c r="L901" s="15"/>
      <c r="M901" s="15"/>
      <c r="N901" s="15"/>
      <c r="O901" s="15"/>
      <c r="P901" s="15"/>
      <c r="R901" s="15"/>
      <c r="S901" s="175" t="str">
        <f t="shared" ref="S901" si="956">S880</f>
        <v>S$19</v>
      </c>
      <c r="T901" s="175" t="str">
        <f t="shared" ref="T901:AX901" si="957">T880</f>
        <v>T$19</v>
      </c>
      <c r="U901" s="175" t="str">
        <f t="shared" si="957"/>
        <v>U$19</v>
      </c>
      <c r="V901" s="175" t="str">
        <f t="shared" si="957"/>
        <v>V$19</v>
      </c>
      <c r="W901" s="175" t="str">
        <f t="shared" si="957"/>
        <v>W$19</v>
      </c>
      <c r="X901" s="175" t="str">
        <f t="shared" si="957"/>
        <v>X$19</v>
      </c>
      <c r="Y901" s="175" t="str">
        <f t="shared" si="957"/>
        <v>Y$19</v>
      </c>
      <c r="Z901" s="175" t="str">
        <f t="shared" si="957"/>
        <v>Z$19</v>
      </c>
      <c r="AA901" s="175" t="str">
        <f t="shared" si="957"/>
        <v>AA$19</v>
      </c>
      <c r="AB901" s="175" t="str">
        <f t="shared" si="957"/>
        <v>AB$19</v>
      </c>
      <c r="AC901" s="175" t="str">
        <f t="shared" si="957"/>
        <v>AC$19</v>
      </c>
      <c r="AD901" s="175" t="str">
        <f t="shared" si="957"/>
        <v>AD$19</v>
      </c>
      <c r="AE901" s="175" t="str">
        <f t="shared" si="957"/>
        <v>AE$19</v>
      </c>
      <c r="AF901" s="175" t="str">
        <f t="shared" si="957"/>
        <v>AF$19</v>
      </c>
      <c r="AG901" s="175" t="str">
        <f t="shared" si="957"/>
        <v>AG$19</v>
      </c>
      <c r="AH901" s="175" t="str">
        <f t="shared" si="957"/>
        <v>AH$19</v>
      </c>
      <c r="AI901" s="175" t="str">
        <f t="shared" si="957"/>
        <v>AI$19</v>
      </c>
      <c r="AJ901" s="175" t="str">
        <f t="shared" si="957"/>
        <v>AJ$19</v>
      </c>
      <c r="AK901" s="175" t="str">
        <f t="shared" si="957"/>
        <v>AK$19</v>
      </c>
      <c r="AL901" s="175" t="str">
        <f t="shared" si="957"/>
        <v>AL$19</v>
      </c>
      <c r="AM901" s="175" t="str">
        <f t="shared" si="957"/>
        <v>AM$19</v>
      </c>
      <c r="AN901" s="175" t="str">
        <f t="shared" si="957"/>
        <v>AN$19</v>
      </c>
      <c r="AO901" s="175" t="str">
        <f t="shared" si="957"/>
        <v>AO$19</v>
      </c>
      <c r="AP901" s="175" t="str">
        <f t="shared" si="957"/>
        <v>AP$19</v>
      </c>
      <c r="AQ901" s="175" t="str">
        <f t="shared" si="957"/>
        <v>AQ$19</v>
      </c>
      <c r="AR901" s="175" t="str">
        <f t="shared" si="957"/>
        <v>AR$19</v>
      </c>
      <c r="AS901" s="175" t="str">
        <f t="shared" si="957"/>
        <v>AS$19</v>
      </c>
      <c r="AT901" s="175" t="str">
        <f t="shared" si="957"/>
        <v>AT$19</v>
      </c>
      <c r="AU901" s="175" t="str">
        <f t="shared" si="957"/>
        <v>AU$19</v>
      </c>
      <c r="AV901" s="175" t="str">
        <f t="shared" si="957"/>
        <v>AV$19</v>
      </c>
      <c r="AW901" s="175" t="str">
        <f t="shared" si="957"/>
        <v>AW$19</v>
      </c>
      <c r="AX901" s="175" t="str">
        <f t="shared" si="957"/>
        <v>AX$19</v>
      </c>
      <c r="AY901" s="175" t="str">
        <f t="shared" ref="AY901:CD901" si="958">AY880</f>
        <v>AY$19</v>
      </c>
      <c r="AZ901" s="175" t="str">
        <f t="shared" si="958"/>
        <v>AZ$19</v>
      </c>
      <c r="BA901" s="175" t="str">
        <f t="shared" si="958"/>
        <v>BA$19</v>
      </c>
      <c r="BB901" s="175" t="str">
        <f t="shared" si="958"/>
        <v>BB$19</v>
      </c>
      <c r="BC901" s="175" t="str">
        <f t="shared" si="958"/>
        <v>BC$19</v>
      </c>
      <c r="BD901" s="175" t="str">
        <f t="shared" si="958"/>
        <v>BD$19</v>
      </c>
      <c r="BE901" s="175" t="str">
        <f t="shared" si="958"/>
        <v>BE$19</v>
      </c>
      <c r="BF901" s="175" t="str">
        <f t="shared" si="958"/>
        <v>BF$19</v>
      </c>
      <c r="BG901" s="175" t="str">
        <f t="shared" si="958"/>
        <v>BG$19</v>
      </c>
      <c r="BH901" s="175" t="str">
        <f t="shared" si="958"/>
        <v>BH$19</v>
      </c>
      <c r="BI901" s="175" t="str">
        <f t="shared" si="958"/>
        <v>BI$19</v>
      </c>
      <c r="BJ901" s="175" t="str">
        <f t="shared" si="958"/>
        <v>BJ$19</v>
      </c>
      <c r="BK901" s="175" t="str">
        <f t="shared" si="958"/>
        <v>BK$19</v>
      </c>
      <c r="BL901" s="175" t="str">
        <f t="shared" si="958"/>
        <v>BL$19</v>
      </c>
      <c r="BM901" s="175" t="str">
        <f t="shared" si="958"/>
        <v>BM$19</v>
      </c>
      <c r="BN901" s="175" t="str">
        <f t="shared" si="958"/>
        <v>BN$19</v>
      </c>
      <c r="BO901" s="175" t="str">
        <f t="shared" si="958"/>
        <v>BO$19</v>
      </c>
      <c r="BP901" s="175" t="str">
        <f t="shared" si="958"/>
        <v>BP$19</v>
      </c>
      <c r="BQ901" s="175" t="str">
        <f t="shared" si="958"/>
        <v>BQ$19</v>
      </c>
      <c r="BR901" s="175" t="str">
        <f t="shared" si="958"/>
        <v>BR$19</v>
      </c>
      <c r="BS901" s="175" t="str">
        <f t="shared" si="958"/>
        <v>BS$19</v>
      </c>
      <c r="BT901" s="175" t="str">
        <f t="shared" si="958"/>
        <v>BT$19</v>
      </c>
      <c r="BU901" s="175" t="str">
        <f t="shared" si="958"/>
        <v>BU$19</v>
      </c>
      <c r="BV901" s="175" t="str">
        <f t="shared" si="958"/>
        <v>BV$19</v>
      </c>
      <c r="BW901" s="175" t="str">
        <f t="shared" si="958"/>
        <v>BW$19</v>
      </c>
      <c r="BX901" s="175" t="str">
        <f t="shared" si="958"/>
        <v>BX$19</v>
      </c>
      <c r="BY901" s="175" t="str">
        <f t="shared" si="958"/>
        <v>BY$19</v>
      </c>
      <c r="BZ901" s="175" t="str">
        <f t="shared" si="958"/>
        <v>BZ$19</v>
      </c>
      <c r="CA901" s="175" t="str">
        <f t="shared" si="958"/>
        <v>CA$19</v>
      </c>
      <c r="CB901" s="175" t="str">
        <f t="shared" si="958"/>
        <v>CB$19</v>
      </c>
      <c r="CC901" s="175" t="str">
        <f t="shared" si="958"/>
        <v>CC$19</v>
      </c>
      <c r="CD901" s="175" t="str">
        <f t="shared" si="958"/>
        <v>CD$19</v>
      </c>
      <c r="CE901" s="175" t="str">
        <f t="shared" ref="CE901:CK901" si="959">CE880</f>
        <v>CE$19</v>
      </c>
      <c r="CF901" s="175" t="str">
        <f t="shared" si="959"/>
        <v>CF$19</v>
      </c>
      <c r="CG901" s="175" t="str">
        <f t="shared" si="959"/>
        <v>CG$19</v>
      </c>
      <c r="CH901" s="175" t="str">
        <f t="shared" si="959"/>
        <v>CH$19</v>
      </c>
      <c r="CI901" s="175" t="str">
        <f t="shared" si="959"/>
        <v>CI$19</v>
      </c>
      <c r="CJ901" s="175" t="str">
        <f t="shared" si="959"/>
        <v>CJ$19</v>
      </c>
      <c r="CK901" s="175" t="str">
        <f t="shared" si="959"/>
        <v>CK$19</v>
      </c>
    </row>
    <row r="902" spans="2:89" x14ac:dyDescent="0.35">
      <c r="E902" s="8"/>
      <c r="H902" s="12"/>
      <c r="I902" s="60"/>
      <c r="J902" s="60"/>
      <c r="K902" s="15"/>
      <c r="L902" s="15"/>
      <c r="M902" s="15"/>
      <c r="N902" s="15"/>
      <c r="O902" s="15"/>
      <c r="P902" s="15"/>
      <c r="R902" s="15"/>
      <c r="S902" s="175"/>
      <c r="T902" s="175"/>
      <c r="U902" s="175"/>
      <c r="V902" s="175"/>
      <c r="W902" s="175"/>
      <c r="X902" s="175"/>
      <c r="Y902" s="175"/>
      <c r="Z902" s="175"/>
      <c r="AA902" s="175"/>
      <c r="AB902" s="175"/>
      <c r="AC902" s="175"/>
      <c r="AD902" s="175"/>
      <c r="AE902" s="175"/>
      <c r="AF902" s="175"/>
      <c r="AG902" s="175"/>
      <c r="AH902" s="175"/>
      <c r="AI902" s="175"/>
      <c r="AJ902" s="175"/>
      <c r="AK902" s="175"/>
      <c r="AL902" s="175"/>
      <c r="AM902" s="175"/>
      <c r="AN902" s="175"/>
      <c r="AO902" s="175"/>
      <c r="AP902" s="175"/>
      <c r="AQ902" s="175"/>
      <c r="AR902" s="175"/>
      <c r="AS902" s="175"/>
      <c r="AT902" s="175"/>
      <c r="AU902" s="175"/>
      <c r="AV902" s="175"/>
      <c r="AW902" s="175"/>
      <c r="AX902" s="175"/>
      <c r="AY902" s="175"/>
      <c r="AZ902" s="175"/>
      <c r="BA902" s="175"/>
      <c r="BB902" s="175"/>
      <c r="BC902" s="175"/>
      <c r="BD902" s="175"/>
      <c r="BE902" s="175"/>
      <c r="BF902" s="175"/>
      <c r="BG902" s="175"/>
      <c r="BH902" s="175"/>
      <c r="BI902" s="175"/>
      <c r="BJ902" s="175"/>
      <c r="BK902" s="175"/>
      <c r="BL902" s="175"/>
      <c r="BM902" s="175"/>
      <c r="BN902" s="175"/>
      <c r="BO902" s="175"/>
      <c r="BP902" s="175"/>
      <c r="BQ902" s="175"/>
      <c r="BR902" s="175"/>
      <c r="BS902" s="175"/>
      <c r="BT902" s="175"/>
      <c r="BU902" s="175"/>
      <c r="BV902" s="175"/>
      <c r="BW902" s="175"/>
      <c r="BX902" s="175"/>
      <c r="BY902" s="175"/>
      <c r="BZ902" s="175"/>
      <c r="CA902" s="175"/>
      <c r="CB902" s="175"/>
      <c r="CC902" s="175"/>
      <c r="CD902" s="175"/>
      <c r="CE902" s="175"/>
      <c r="CF902" s="175"/>
      <c r="CG902" s="175"/>
      <c r="CH902" s="175"/>
      <c r="CI902" s="175"/>
      <c r="CJ902" s="175"/>
      <c r="CK902" s="175"/>
    </row>
    <row r="903" spans="2:89" x14ac:dyDescent="0.35">
      <c r="E903" s="8"/>
      <c r="H903" s="12"/>
      <c r="I903" s="60"/>
      <c r="J903" s="60"/>
      <c r="K903" s="15"/>
      <c r="L903" s="15"/>
      <c r="M903" s="15"/>
      <c r="N903" s="15"/>
      <c r="O903" s="15"/>
      <c r="P903" s="15"/>
      <c r="R903" s="15"/>
      <c r="S903" s="175"/>
      <c r="T903" s="175"/>
      <c r="U903" s="175"/>
      <c r="V903" s="175"/>
      <c r="W903" s="175"/>
      <c r="X903" s="175"/>
      <c r="Y903" s="175"/>
      <c r="Z903" s="175"/>
      <c r="AA903" s="175"/>
      <c r="AB903" s="175"/>
      <c r="AC903" s="175"/>
      <c r="AD903" s="175"/>
      <c r="AE903" s="175"/>
      <c r="AF903" s="175"/>
      <c r="AG903" s="175"/>
      <c r="AH903" s="175"/>
      <c r="AI903" s="175"/>
      <c r="AJ903" s="175"/>
      <c r="AK903" s="175"/>
      <c r="AL903" s="175"/>
      <c r="AM903" s="175"/>
      <c r="AN903" s="175"/>
      <c r="AO903" s="175"/>
      <c r="AP903" s="175"/>
      <c r="AQ903" s="175"/>
      <c r="AR903" s="175"/>
      <c r="AS903" s="175"/>
      <c r="AT903" s="175"/>
      <c r="AU903" s="175"/>
      <c r="AV903" s="175"/>
      <c r="AW903" s="175"/>
      <c r="AX903" s="175"/>
      <c r="AY903" s="175"/>
      <c r="AZ903" s="175"/>
      <c r="BA903" s="175"/>
      <c r="BB903" s="175"/>
      <c r="BC903" s="175"/>
      <c r="BD903" s="175"/>
      <c r="BE903" s="175"/>
      <c r="BF903" s="175"/>
      <c r="BG903" s="175"/>
      <c r="BH903" s="175"/>
      <c r="BI903" s="175"/>
      <c r="BJ903" s="175"/>
      <c r="BK903" s="175"/>
      <c r="BL903" s="175"/>
      <c r="BM903" s="175"/>
      <c r="BN903" s="175"/>
      <c r="BO903" s="175"/>
      <c r="BP903" s="175"/>
      <c r="BQ903" s="175"/>
      <c r="BR903" s="175"/>
      <c r="BS903" s="175"/>
      <c r="BT903" s="175"/>
      <c r="BU903" s="175"/>
      <c r="BV903" s="175"/>
      <c r="BW903" s="175"/>
      <c r="BX903" s="175"/>
      <c r="BY903" s="175"/>
      <c r="BZ903" s="175"/>
      <c r="CA903" s="175"/>
      <c r="CB903" s="175"/>
      <c r="CC903" s="175"/>
      <c r="CD903" s="175"/>
      <c r="CE903" s="175"/>
      <c r="CF903" s="175"/>
      <c r="CG903" s="175"/>
      <c r="CH903" s="175"/>
      <c r="CI903" s="175"/>
      <c r="CJ903" s="175"/>
      <c r="CK903" s="175"/>
    </row>
    <row r="904" spans="2:89" x14ac:dyDescent="0.35">
      <c r="E904" s="8"/>
      <c r="H904" s="12"/>
      <c r="I904" s="60"/>
      <c r="J904" s="60"/>
      <c r="K904" s="15"/>
      <c r="L904" s="15"/>
      <c r="M904" s="15"/>
      <c r="N904" s="15"/>
      <c r="O904" s="15"/>
      <c r="P904" s="15"/>
      <c r="R904" s="15"/>
      <c r="S904" s="175"/>
      <c r="T904" s="175"/>
      <c r="U904" s="175"/>
      <c r="V904" s="175"/>
      <c r="W904" s="175"/>
      <c r="X904" s="175"/>
      <c r="Y904" s="175"/>
      <c r="Z904" s="175"/>
      <c r="AA904" s="175"/>
      <c r="AB904" s="175"/>
      <c r="AC904" s="175"/>
      <c r="AD904" s="175"/>
      <c r="AE904" s="175"/>
      <c r="AF904" s="175"/>
      <c r="AG904" s="175"/>
      <c r="AH904" s="175"/>
      <c r="AI904" s="175"/>
      <c r="AJ904" s="175"/>
      <c r="AK904" s="175"/>
      <c r="AL904" s="175"/>
      <c r="AM904" s="175"/>
      <c r="AN904" s="175"/>
      <c r="AO904" s="175"/>
      <c r="AP904" s="175"/>
      <c r="AQ904" s="175"/>
      <c r="AR904" s="175"/>
      <c r="AS904" s="175"/>
      <c r="AT904" s="175"/>
      <c r="AU904" s="175"/>
      <c r="AV904" s="175"/>
      <c r="AW904" s="175"/>
      <c r="AX904" s="175"/>
      <c r="AY904" s="175"/>
      <c r="AZ904" s="175"/>
      <c r="BA904" s="175"/>
      <c r="BB904" s="175"/>
      <c r="BC904" s="175"/>
      <c r="BD904" s="175"/>
      <c r="BE904" s="175"/>
      <c r="BF904" s="175"/>
      <c r="BG904" s="175"/>
      <c r="BH904" s="175"/>
      <c r="BI904" s="175"/>
      <c r="BJ904" s="175"/>
      <c r="BK904" s="175"/>
      <c r="BL904" s="175"/>
      <c r="BM904" s="175"/>
      <c r="BN904" s="175"/>
      <c r="BO904" s="175"/>
      <c r="BP904" s="175"/>
      <c r="BQ904" s="175"/>
      <c r="BR904" s="175"/>
      <c r="BS904" s="175"/>
      <c r="BT904" s="175"/>
      <c r="BU904" s="175"/>
      <c r="BV904" s="175"/>
      <c r="BW904" s="175"/>
      <c r="BX904" s="175"/>
      <c r="BY904" s="175"/>
      <c r="BZ904" s="175"/>
      <c r="CA904" s="175"/>
      <c r="CB904" s="175"/>
      <c r="CC904" s="175"/>
      <c r="CD904" s="175"/>
      <c r="CE904" s="175"/>
      <c r="CF904" s="175"/>
      <c r="CG904" s="175"/>
      <c r="CH904" s="175"/>
      <c r="CI904" s="175"/>
      <c r="CJ904" s="175"/>
      <c r="CK904" s="175"/>
    </row>
    <row r="905" spans="2:89" x14ac:dyDescent="0.35">
      <c r="E905" s="8"/>
      <c r="H905" s="12"/>
      <c r="I905" s="60"/>
      <c r="J905" s="60"/>
      <c r="K905" s="15"/>
      <c r="L905" s="15"/>
      <c r="M905" s="15"/>
      <c r="N905" s="15"/>
      <c r="O905" s="15"/>
      <c r="P905" s="15"/>
      <c r="R905" s="15"/>
      <c r="S905" s="175"/>
      <c r="T905" s="175"/>
      <c r="U905" s="175"/>
      <c r="V905" s="175"/>
      <c r="W905" s="175"/>
      <c r="X905" s="175"/>
      <c r="Y905" s="175"/>
      <c r="Z905" s="175"/>
      <c r="AA905" s="175"/>
      <c r="AB905" s="175"/>
      <c r="AC905" s="175"/>
      <c r="AD905" s="175"/>
      <c r="AE905" s="175"/>
      <c r="AF905" s="175"/>
      <c r="AG905" s="175"/>
      <c r="AH905" s="175"/>
      <c r="AI905" s="175"/>
      <c r="AJ905" s="175"/>
      <c r="AK905" s="175"/>
      <c r="AL905" s="175"/>
      <c r="AM905" s="175"/>
      <c r="AN905" s="175"/>
      <c r="AO905" s="175"/>
      <c r="AP905" s="175"/>
      <c r="AQ905" s="175"/>
      <c r="AR905" s="175"/>
      <c r="AS905" s="175"/>
      <c r="AT905" s="175"/>
      <c r="AU905" s="175"/>
      <c r="AV905" s="175"/>
      <c r="AW905" s="175"/>
      <c r="AX905" s="175"/>
      <c r="AY905" s="175"/>
      <c r="AZ905" s="175"/>
      <c r="BA905" s="175"/>
      <c r="BB905" s="175"/>
      <c r="BC905" s="175"/>
      <c r="BD905" s="175"/>
      <c r="BE905" s="175"/>
      <c r="BF905" s="175"/>
      <c r="BG905" s="175"/>
      <c r="BH905" s="175"/>
      <c r="BI905" s="175"/>
      <c r="BJ905" s="175"/>
      <c r="BK905" s="175"/>
      <c r="BL905" s="175"/>
      <c r="BM905" s="175"/>
      <c r="BN905" s="175"/>
      <c r="BO905" s="175"/>
      <c r="BP905" s="175"/>
      <c r="BQ905" s="175"/>
      <c r="BR905" s="175"/>
      <c r="BS905" s="175"/>
      <c r="BT905" s="175"/>
      <c r="BU905" s="175"/>
      <c r="BV905" s="175"/>
      <c r="BW905" s="175"/>
      <c r="BX905" s="175"/>
      <c r="BY905" s="175"/>
      <c r="BZ905" s="175"/>
      <c r="CA905" s="175"/>
      <c r="CB905" s="175"/>
      <c r="CC905" s="175"/>
      <c r="CD905" s="175"/>
      <c r="CE905" s="175"/>
      <c r="CF905" s="175"/>
      <c r="CG905" s="175"/>
      <c r="CH905" s="175"/>
      <c r="CI905" s="175"/>
      <c r="CJ905" s="175"/>
      <c r="CK905" s="175"/>
    </row>
    <row r="906" spans="2:89" x14ac:dyDescent="0.35">
      <c r="E906" s="8"/>
      <c r="H906" s="12"/>
      <c r="I906" s="60"/>
      <c r="J906" s="60"/>
      <c r="K906" s="15"/>
      <c r="L906" s="15"/>
      <c r="M906" s="15"/>
      <c r="N906" s="15"/>
      <c r="O906" s="15"/>
      <c r="P906" s="15"/>
      <c r="R906" s="15"/>
      <c r="S906" s="175"/>
      <c r="T906" s="175"/>
      <c r="U906" s="175"/>
      <c r="V906" s="175"/>
      <c r="W906" s="175"/>
      <c r="X906" s="175"/>
      <c r="Y906" s="175"/>
      <c r="Z906" s="175"/>
      <c r="AA906" s="175"/>
      <c r="AB906" s="175"/>
      <c r="AC906" s="175"/>
      <c r="AD906" s="175"/>
      <c r="AE906" s="175"/>
      <c r="AF906" s="175"/>
      <c r="AG906" s="175"/>
      <c r="AH906" s="175"/>
      <c r="AI906" s="175"/>
      <c r="AJ906" s="175"/>
      <c r="AK906" s="175"/>
      <c r="AL906" s="175"/>
      <c r="AM906" s="175"/>
      <c r="AN906" s="175"/>
      <c r="AO906" s="175"/>
      <c r="AP906" s="175"/>
      <c r="AQ906" s="175"/>
      <c r="AR906" s="175"/>
      <c r="AS906" s="175"/>
      <c r="AT906" s="175"/>
      <c r="AU906" s="175"/>
      <c r="AV906" s="175"/>
      <c r="AW906" s="175"/>
      <c r="AX906" s="175"/>
      <c r="AY906" s="175"/>
      <c r="AZ906" s="175"/>
      <c r="BA906" s="175"/>
      <c r="BB906" s="175"/>
      <c r="BC906" s="175"/>
      <c r="BD906" s="175"/>
      <c r="BE906" s="175"/>
      <c r="BF906" s="175"/>
      <c r="BG906" s="175"/>
      <c r="BH906" s="175"/>
      <c r="BI906" s="175"/>
      <c r="BJ906" s="175"/>
      <c r="BK906" s="175"/>
      <c r="BL906" s="175"/>
      <c r="BM906" s="175"/>
      <c r="BN906" s="175"/>
      <c r="BO906" s="175"/>
      <c r="BP906" s="175"/>
      <c r="BQ906" s="175"/>
      <c r="BR906" s="175"/>
      <c r="BS906" s="175"/>
      <c r="BT906" s="175"/>
      <c r="BU906" s="175"/>
      <c r="BV906" s="175"/>
      <c r="BW906" s="175"/>
      <c r="BX906" s="175"/>
      <c r="BY906" s="175"/>
      <c r="BZ906" s="175"/>
      <c r="CA906" s="175"/>
      <c r="CB906" s="175"/>
      <c r="CC906" s="175"/>
      <c r="CD906" s="175"/>
      <c r="CE906" s="175"/>
      <c r="CF906" s="175"/>
      <c r="CG906" s="175"/>
      <c r="CH906" s="175"/>
      <c r="CI906" s="175"/>
      <c r="CJ906" s="175"/>
      <c r="CK906" s="175"/>
    </row>
    <row r="907" spans="2:89" x14ac:dyDescent="0.35">
      <c r="E907" s="8"/>
      <c r="H907" s="12"/>
      <c r="I907" s="60"/>
      <c r="J907" s="60"/>
      <c r="K907" s="15"/>
      <c r="L907" s="15"/>
      <c r="M907" s="15"/>
      <c r="N907" s="15"/>
      <c r="O907" s="15"/>
      <c r="P907" s="15"/>
      <c r="R907" s="15"/>
      <c r="S907" s="175"/>
      <c r="T907" s="175"/>
      <c r="U907" s="175"/>
      <c r="V907" s="175"/>
      <c r="W907" s="175"/>
      <c r="X907" s="175"/>
      <c r="Y907" s="175"/>
      <c r="Z907" s="175"/>
      <c r="AA907" s="175"/>
      <c r="AB907" s="175"/>
      <c r="AC907" s="175"/>
      <c r="AD907" s="175"/>
      <c r="AE907" s="175"/>
      <c r="AF907" s="175"/>
      <c r="AG907" s="175"/>
      <c r="AH907" s="175"/>
      <c r="AI907" s="175"/>
      <c r="AJ907" s="175"/>
      <c r="AK907" s="175"/>
      <c r="AL907" s="175"/>
      <c r="AM907" s="175"/>
      <c r="AN907" s="175"/>
      <c r="AO907" s="175"/>
      <c r="AP907" s="175"/>
      <c r="AQ907" s="175"/>
      <c r="AR907" s="175"/>
      <c r="AS907" s="175"/>
      <c r="AT907" s="175"/>
      <c r="AU907" s="175"/>
      <c r="AV907" s="175"/>
      <c r="AW907" s="175"/>
      <c r="AX907" s="175"/>
      <c r="AY907" s="175"/>
      <c r="AZ907" s="175"/>
      <c r="BA907" s="175"/>
      <c r="BB907" s="175"/>
      <c r="BC907" s="175"/>
      <c r="BD907" s="175"/>
      <c r="BE907" s="175"/>
      <c r="BF907" s="175"/>
      <c r="BG907" s="175"/>
      <c r="BH907" s="175"/>
      <c r="BI907" s="175"/>
      <c r="BJ907" s="175"/>
      <c r="BK907" s="175"/>
      <c r="BL907" s="175"/>
      <c r="BM907" s="175"/>
      <c r="BN907" s="175"/>
      <c r="BO907" s="175"/>
      <c r="BP907" s="175"/>
      <c r="BQ907" s="175"/>
      <c r="BR907" s="175"/>
      <c r="BS907" s="175"/>
      <c r="BT907" s="175"/>
      <c r="BU907" s="175"/>
      <c r="BV907" s="175"/>
      <c r="BW907" s="175"/>
      <c r="BX907" s="175"/>
      <c r="BY907" s="175"/>
      <c r="BZ907" s="175"/>
      <c r="CA907" s="175"/>
      <c r="CB907" s="175"/>
      <c r="CC907" s="175"/>
      <c r="CD907" s="175"/>
      <c r="CE907" s="175"/>
      <c r="CF907" s="175"/>
      <c r="CG907" s="175"/>
      <c r="CH907" s="175"/>
      <c r="CI907" s="175"/>
      <c r="CJ907" s="175"/>
      <c r="CK907" s="175"/>
    </row>
    <row r="908" spans="2:89" x14ac:dyDescent="0.35">
      <c r="E908" s="8"/>
      <c r="H908" s="12"/>
      <c r="I908" s="60"/>
      <c r="J908" s="60"/>
      <c r="K908" s="15"/>
      <c r="L908" s="15"/>
      <c r="M908" s="15"/>
      <c r="N908" s="15"/>
      <c r="O908" s="15"/>
      <c r="P908" s="15"/>
      <c r="R908" s="15"/>
      <c r="S908" s="175"/>
      <c r="T908" s="175"/>
      <c r="U908" s="175"/>
      <c r="V908" s="175"/>
      <c r="W908" s="175"/>
      <c r="X908" s="175"/>
      <c r="Y908" s="175"/>
      <c r="Z908" s="175"/>
      <c r="AA908" s="175"/>
      <c r="AB908" s="175"/>
      <c r="AC908" s="175"/>
      <c r="AD908" s="175"/>
      <c r="AE908" s="175"/>
      <c r="AF908" s="175"/>
      <c r="AG908" s="175"/>
      <c r="AH908" s="175"/>
      <c r="AI908" s="175"/>
      <c r="AJ908" s="175"/>
      <c r="AK908" s="175"/>
      <c r="AL908" s="175"/>
      <c r="AM908" s="175"/>
      <c r="AN908" s="175"/>
      <c r="AO908" s="175"/>
      <c r="AP908" s="175"/>
      <c r="AQ908" s="175"/>
      <c r="AR908" s="175"/>
      <c r="AS908" s="175"/>
      <c r="AT908" s="175"/>
      <c r="AU908" s="175"/>
      <c r="AV908" s="175"/>
      <c r="AW908" s="175"/>
      <c r="AX908" s="175"/>
      <c r="AY908" s="175"/>
      <c r="AZ908" s="175"/>
      <c r="BA908" s="175"/>
      <c r="BB908" s="175"/>
      <c r="BC908" s="175"/>
      <c r="BD908" s="175"/>
      <c r="BE908" s="175"/>
      <c r="BF908" s="175"/>
      <c r="BG908" s="175"/>
      <c r="BH908" s="175"/>
      <c r="BI908" s="175"/>
      <c r="BJ908" s="175"/>
      <c r="BK908" s="175"/>
      <c r="BL908" s="175"/>
      <c r="BM908" s="175"/>
      <c r="BN908" s="175"/>
      <c r="BO908" s="175"/>
      <c r="BP908" s="175"/>
      <c r="BQ908" s="175"/>
      <c r="BR908" s="175"/>
      <c r="BS908" s="175"/>
      <c r="BT908" s="175"/>
      <c r="BU908" s="175"/>
      <c r="BV908" s="175"/>
      <c r="BW908" s="175"/>
      <c r="BX908" s="175"/>
      <c r="BY908" s="175"/>
      <c r="BZ908" s="175"/>
      <c r="CA908" s="175"/>
      <c r="CB908" s="175"/>
      <c r="CC908" s="175"/>
      <c r="CD908" s="175"/>
      <c r="CE908" s="175"/>
      <c r="CF908" s="175"/>
      <c r="CG908" s="175"/>
      <c r="CH908" s="175"/>
      <c r="CI908" s="175"/>
      <c r="CJ908" s="175"/>
      <c r="CK908" s="175"/>
    </row>
    <row r="909" spans="2:89" x14ac:dyDescent="0.35">
      <c r="E909" s="8"/>
      <c r="H909" s="12"/>
      <c r="I909" s="60"/>
      <c r="J909" s="60"/>
      <c r="K909" s="15"/>
      <c r="L909" s="15"/>
      <c r="M909" s="15"/>
      <c r="N909" s="15"/>
      <c r="O909" s="15"/>
      <c r="P909" s="15"/>
      <c r="R909" s="15"/>
      <c r="S909" s="175"/>
      <c r="T909" s="175"/>
      <c r="U909" s="175"/>
      <c r="V909" s="175"/>
      <c r="W909" s="175"/>
      <c r="X909" s="175"/>
      <c r="Y909" s="175"/>
      <c r="Z909" s="175"/>
      <c r="AA909" s="175"/>
      <c r="AB909" s="175"/>
      <c r="AC909" s="175"/>
      <c r="AD909" s="175"/>
      <c r="AE909" s="175"/>
      <c r="AF909" s="175"/>
      <c r="AG909" s="175"/>
      <c r="AH909" s="175"/>
      <c r="AI909" s="175"/>
      <c r="AJ909" s="175"/>
      <c r="AK909" s="175"/>
      <c r="AL909" s="175"/>
      <c r="AM909" s="175"/>
      <c r="AN909" s="175"/>
      <c r="AO909" s="175"/>
      <c r="AP909" s="175"/>
      <c r="AQ909" s="175"/>
      <c r="AR909" s="175"/>
      <c r="AS909" s="175"/>
      <c r="AT909" s="175"/>
      <c r="AU909" s="175"/>
      <c r="AV909" s="175"/>
      <c r="AW909" s="175"/>
      <c r="AX909" s="175"/>
      <c r="AY909" s="175"/>
      <c r="AZ909" s="175"/>
      <c r="BA909" s="175"/>
      <c r="BB909" s="175"/>
      <c r="BC909" s="175"/>
      <c r="BD909" s="175"/>
      <c r="BE909" s="175"/>
      <c r="BF909" s="175"/>
      <c r="BG909" s="175"/>
      <c r="BH909" s="175"/>
      <c r="BI909" s="175"/>
      <c r="BJ909" s="175"/>
      <c r="BK909" s="175"/>
      <c r="BL909" s="175"/>
      <c r="BM909" s="175"/>
      <c r="BN909" s="175"/>
      <c r="BO909" s="175"/>
      <c r="BP909" s="175"/>
      <c r="BQ909" s="175"/>
      <c r="BR909" s="175"/>
      <c r="BS909" s="175"/>
      <c r="BT909" s="175"/>
      <c r="BU909" s="175"/>
      <c r="BV909" s="175"/>
      <c r="BW909" s="175"/>
      <c r="BX909" s="175"/>
      <c r="BY909" s="175"/>
      <c r="BZ909" s="175"/>
      <c r="CA909" s="175"/>
      <c r="CB909" s="175"/>
      <c r="CC909" s="175"/>
      <c r="CD909" s="175"/>
      <c r="CE909" s="175"/>
      <c r="CF909" s="175"/>
      <c r="CG909" s="175"/>
      <c r="CH909" s="175"/>
      <c r="CI909" s="175"/>
      <c r="CJ909" s="175"/>
      <c r="CK909" s="175"/>
    </row>
    <row r="910" spans="2:89" x14ac:dyDescent="0.35">
      <c r="E910" s="8"/>
      <c r="H910" s="12"/>
      <c r="I910" s="60"/>
      <c r="J910" s="60"/>
      <c r="K910" s="15"/>
      <c r="L910" s="15"/>
      <c r="M910" s="15"/>
      <c r="N910" s="15"/>
      <c r="O910" s="15"/>
      <c r="P910" s="15"/>
      <c r="R910" s="15"/>
      <c r="S910" s="175"/>
      <c r="T910" s="175"/>
      <c r="U910" s="175"/>
      <c r="V910" s="175"/>
      <c r="W910" s="175"/>
      <c r="X910" s="175"/>
      <c r="Y910" s="175"/>
      <c r="Z910" s="175"/>
      <c r="AA910" s="175"/>
      <c r="AB910" s="175"/>
      <c r="AC910" s="175"/>
      <c r="AD910" s="175"/>
      <c r="AE910" s="175"/>
      <c r="AF910" s="175"/>
      <c r="AG910" s="175"/>
      <c r="AH910" s="175"/>
      <c r="AI910" s="175"/>
      <c r="AJ910" s="175"/>
      <c r="AK910" s="175"/>
      <c r="AL910" s="175"/>
      <c r="AM910" s="175"/>
      <c r="AN910" s="175"/>
      <c r="AO910" s="175"/>
      <c r="AP910" s="175"/>
      <c r="AQ910" s="175"/>
      <c r="AR910" s="175"/>
      <c r="AS910" s="175"/>
      <c r="AT910" s="175"/>
      <c r="AU910" s="175"/>
      <c r="AV910" s="175"/>
      <c r="AW910" s="175"/>
      <c r="AX910" s="175"/>
      <c r="AY910" s="175"/>
      <c r="AZ910" s="175"/>
      <c r="BA910" s="175"/>
      <c r="BB910" s="175"/>
      <c r="BC910" s="175"/>
      <c r="BD910" s="175"/>
      <c r="BE910" s="175"/>
      <c r="BF910" s="175"/>
      <c r="BG910" s="175"/>
      <c r="BH910" s="175"/>
      <c r="BI910" s="175"/>
      <c r="BJ910" s="175"/>
      <c r="BK910" s="175"/>
      <c r="BL910" s="175"/>
      <c r="BM910" s="175"/>
      <c r="BN910" s="175"/>
      <c r="BO910" s="175"/>
      <c r="BP910" s="175"/>
      <c r="BQ910" s="175"/>
      <c r="BR910" s="175"/>
      <c r="BS910" s="175"/>
      <c r="BT910" s="175"/>
      <c r="BU910" s="175"/>
      <c r="BV910" s="175"/>
      <c r="BW910" s="175"/>
      <c r="BX910" s="175"/>
      <c r="BY910" s="175"/>
      <c r="BZ910" s="175"/>
      <c r="CA910" s="175"/>
      <c r="CB910" s="175"/>
      <c r="CC910" s="175"/>
      <c r="CD910" s="175"/>
      <c r="CE910" s="175"/>
      <c r="CF910" s="175"/>
      <c r="CG910" s="175"/>
      <c r="CH910" s="175"/>
      <c r="CI910" s="175"/>
      <c r="CJ910" s="175"/>
      <c r="CK910" s="175"/>
    </row>
    <row r="911" spans="2:89" x14ac:dyDescent="0.35">
      <c r="E911" s="8"/>
      <c r="H911" s="12"/>
      <c r="I911" s="60"/>
      <c r="J911" s="60"/>
      <c r="K911" s="15"/>
      <c r="L911" s="15"/>
      <c r="M911" s="15"/>
      <c r="N911" s="15"/>
      <c r="O911" s="15"/>
      <c r="P911" s="15"/>
      <c r="R911" s="15"/>
      <c r="S911" s="175"/>
      <c r="T911" s="175"/>
      <c r="U911" s="175"/>
      <c r="V911" s="175"/>
      <c r="W911" s="175"/>
      <c r="X911" s="175"/>
      <c r="Y911" s="175"/>
      <c r="Z911" s="175"/>
      <c r="AA911" s="175"/>
      <c r="AB911" s="175"/>
      <c r="AC911" s="175"/>
      <c r="AD911" s="175"/>
      <c r="AE911" s="175"/>
      <c r="AF911" s="175"/>
      <c r="AG911" s="175"/>
      <c r="AH911" s="175"/>
      <c r="AI911" s="175"/>
      <c r="AJ911" s="175"/>
      <c r="AK911" s="175"/>
      <c r="AL911" s="175"/>
      <c r="AM911" s="175"/>
      <c r="AN911" s="175"/>
      <c r="AO911" s="175"/>
      <c r="AP911" s="175"/>
      <c r="AQ911" s="175"/>
      <c r="AR911" s="175"/>
      <c r="AS911" s="175"/>
      <c r="AT911" s="175"/>
      <c r="AU911" s="175"/>
      <c r="AV911" s="175"/>
      <c r="AW911" s="175"/>
      <c r="AX911" s="175"/>
      <c r="AY911" s="175"/>
      <c r="AZ911" s="175"/>
      <c r="BA911" s="175"/>
      <c r="BB911" s="175"/>
      <c r="BC911" s="175"/>
      <c r="BD911" s="175"/>
      <c r="BE911" s="175"/>
      <c r="BF911" s="175"/>
      <c r="BG911" s="175"/>
      <c r="BH911" s="175"/>
      <c r="BI911" s="175"/>
      <c r="BJ911" s="175"/>
      <c r="BK911" s="175"/>
      <c r="BL911" s="175"/>
      <c r="BM911" s="175"/>
      <c r="BN911" s="175"/>
      <c r="BO911" s="175"/>
      <c r="BP911" s="175"/>
      <c r="BQ911" s="175"/>
      <c r="BR911" s="175"/>
      <c r="BS911" s="175"/>
      <c r="BT911" s="175"/>
      <c r="BU911" s="175"/>
      <c r="BV911" s="175"/>
      <c r="BW911" s="175"/>
      <c r="BX911" s="175"/>
      <c r="BY911" s="175"/>
      <c r="BZ911" s="175"/>
      <c r="CA911" s="175"/>
      <c r="CB911" s="175"/>
      <c r="CC911" s="175"/>
      <c r="CD911" s="175"/>
      <c r="CE911" s="175"/>
      <c r="CF911" s="175"/>
      <c r="CG911" s="175"/>
      <c r="CH911" s="175"/>
      <c r="CI911" s="175"/>
      <c r="CJ911" s="175"/>
      <c r="CK911" s="175"/>
    </row>
    <row r="912" spans="2:89" x14ac:dyDescent="0.35">
      <c r="B912" s="171" t="s">
        <v>490</v>
      </c>
      <c r="E912" s="8"/>
      <c r="H912" s="170"/>
      <c r="I912" s="172"/>
      <c r="J912" s="172"/>
      <c r="K912" s="193"/>
      <c r="L912" s="193"/>
      <c r="M912" s="193"/>
      <c r="N912" s="193"/>
      <c r="O912" s="193"/>
      <c r="P912" s="193"/>
      <c r="R912" s="194"/>
      <c r="S912" s="170"/>
      <c r="T912" s="170"/>
      <c r="U912" s="170"/>
      <c r="V912" s="170"/>
      <c r="W912" s="170"/>
      <c r="X912" s="170"/>
      <c r="Y912" s="170"/>
      <c r="Z912" s="170"/>
      <c r="AA912" s="170"/>
      <c r="AB912" s="170"/>
      <c r="AC912" s="170"/>
      <c r="AD912" s="170"/>
      <c r="AE912" s="170"/>
      <c r="AF912" s="170"/>
      <c r="AG912" s="170"/>
      <c r="AH912" s="170"/>
      <c r="AI912" s="170"/>
      <c r="AJ912" s="170"/>
      <c r="AK912" s="170"/>
      <c r="AL912" s="170"/>
      <c r="AM912" s="170"/>
      <c r="AN912" s="170"/>
      <c r="AO912" s="170"/>
      <c r="AP912" s="170"/>
      <c r="AQ912" s="170"/>
      <c r="AR912" s="170"/>
      <c r="AS912" s="170"/>
      <c r="AT912" s="170"/>
      <c r="AU912" s="170"/>
      <c r="AV912" s="170"/>
      <c r="AW912" s="170"/>
      <c r="AX912" s="170"/>
      <c r="AY912" s="170"/>
      <c r="AZ912" s="170"/>
      <c r="BA912" s="170"/>
      <c r="BB912" s="170"/>
      <c r="BC912" s="170"/>
      <c r="BD912" s="170"/>
      <c r="BE912" s="170"/>
      <c r="BF912" s="170"/>
      <c r="BG912" s="170"/>
      <c r="BH912" s="170"/>
      <c r="BI912" s="170"/>
      <c r="BJ912" s="170"/>
      <c r="BK912" s="170"/>
      <c r="BL912" s="170"/>
      <c r="BM912" s="170"/>
      <c r="BN912" s="170"/>
      <c r="BO912" s="170"/>
      <c r="BP912" s="170"/>
      <c r="BQ912" s="170"/>
      <c r="BR912" s="170"/>
      <c r="BS912" s="170"/>
      <c r="BT912" s="170"/>
      <c r="BU912" s="170"/>
      <c r="BV912" s="170"/>
      <c r="BW912" s="170"/>
      <c r="BX912" s="170"/>
      <c r="BY912" s="170"/>
      <c r="BZ912" s="170"/>
      <c r="CA912" s="170"/>
      <c r="CB912" s="170"/>
      <c r="CC912" s="170"/>
      <c r="CD912" s="170"/>
      <c r="CE912" s="170"/>
      <c r="CF912" s="170"/>
      <c r="CG912" s="170"/>
      <c r="CH912" s="170"/>
      <c r="CI912" s="170"/>
      <c r="CJ912" s="170"/>
      <c r="CK912" s="170"/>
    </row>
    <row r="913" spans="2:89" x14ac:dyDescent="0.35">
      <c r="B913" s="171" t="s">
        <v>492</v>
      </c>
      <c r="E913" s="8"/>
      <c r="H913" s="170"/>
      <c r="I913" s="172"/>
      <c r="J913" s="172"/>
      <c r="K913" s="193"/>
      <c r="L913" s="193"/>
      <c r="M913" s="193"/>
      <c r="N913" s="193"/>
      <c r="O913" s="193"/>
      <c r="P913" s="193"/>
      <c r="R913" s="194"/>
      <c r="S913" s="170"/>
      <c r="T913" s="170"/>
      <c r="U913" s="170"/>
      <c r="V913" s="170"/>
      <c r="W913" s="170"/>
      <c r="X913" s="170"/>
      <c r="Y913" s="170"/>
      <c r="Z913" s="170"/>
      <c r="AA913" s="170"/>
      <c r="AB913" s="170"/>
      <c r="AC913" s="170"/>
      <c r="AD913" s="170"/>
      <c r="AE913" s="170"/>
      <c r="AF913" s="170"/>
      <c r="AG913" s="170"/>
      <c r="AH913" s="170"/>
      <c r="AI913" s="170"/>
      <c r="AJ913" s="170"/>
      <c r="AK913" s="170"/>
      <c r="AL913" s="170"/>
      <c r="AM913" s="170"/>
      <c r="AN913" s="170"/>
      <c r="AO913" s="170"/>
      <c r="AP913" s="170"/>
      <c r="AQ913" s="170"/>
      <c r="AR913" s="170"/>
      <c r="AS913" s="170"/>
      <c r="AT913" s="170"/>
      <c r="AU913" s="170"/>
      <c r="AV913" s="170"/>
      <c r="AW913" s="170"/>
      <c r="AX913" s="170"/>
      <c r="AY913" s="170"/>
      <c r="AZ913" s="170"/>
      <c r="BA913" s="170"/>
      <c r="BB913" s="170"/>
      <c r="BC913" s="170"/>
      <c r="BD913" s="170"/>
      <c r="BE913" s="170"/>
      <c r="BF913" s="170"/>
      <c r="BG913" s="170"/>
      <c r="BH913" s="170"/>
      <c r="BI913" s="170"/>
      <c r="BJ913" s="170"/>
      <c r="BK913" s="170"/>
      <c r="BL913" s="170"/>
      <c r="BM913" s="170"/>
      <c r="BN913" s="170"/>
      <c r="BO913" s="170"/>
      <c r="BP913" s="170"/>
      <c r="BQ913" s="170"/>
      <c r="BR913" s="170"/>
      <c r="BS913" s="170"/>
      <c r="BT913" s="170"/>
      <c r="BU913" s="170"/>
      <c r="BV913" s="170"/>
      <c r="BW913" s="170"/>
      <c r="BX913" s="170"/>
      <c r="BY913" s="170"/>
      <c r="BZ913" s="170"/>
      <c r="CA913" s="170"/>
      <c r="CB913" s="170"/>
      <c r="CC913" s="170"/>
      <c r="CD913" s="170"/>
      <c r="CE913" s="170"/>
      <c r="CF913" s="170"/>
      <c r="CG913" s="170"/>
      <c r="CH913" s="170"/>
      <c r="CI913" s="170"/>
      <c r="CJ913" s="170"/>
      <c r="CK913" s="170"/>
    </row>
    <row r="914" spans="2:89" x14ac:dyDescent="0.35">
      <c r="B914" s="171" t="s">
        <v>461</v>
      </c>
      <c r="E914" s="8"/>
      <c r="H914" s="170"/>
      <c r="I914" s="172"/>
      <c r="J914" s="172"/>
      <c r="K914" s="195"/>
      <c r="L914" s="195"/>
      <c r="M914" s="195"/>
      <c r="N914" s="195"/>
      <c r="O914" s="195"/>
      <c r="P914" s="195"/>
      <c r="R914" s="194"/>
      <c r="S914" s="195" t="str">
        <f t="shared" ref="S914" si="960">ADDRESS(ROW(S328),COLUMN(S328),2)</f>
        <v>S$328</v>
      </c>
      <c r="T914" s="195" t="str">
        <f t="shared" ref="T914:AX914" si="961">ADDRESS(ROW(T328),COLUMN(T328),2)</f>
        <v>T$328</v>
      </c>
      <c r="U914" s="195" t="str">
        <f t="shared" si="961"/>
        <v>U$328</v>
      </c>
      <c r="V914" s="195" t="str">
        <f t="shared" si="961"/>
        <v>V$328</v>
      </c>
      <c r="W914" s="195" t="str">
        <f t="shared" si="961"/>
        <v>W$328</v>
      </c>
      <c r="X914" s="195" t="str">
        <f t="shared" si="961"/>
        <v>X$328</v>
      </c>
      <c r="Y914" s="195" t="str">
        <f t="shared" si="961"/>
        <v>Y$328</v>
      </c>
      <c r="Z914" s="195" t="str">
        <f t="shared" si="961"/>
        <v>Z$328</v>
      </c>
      <c r="AA914" s="195" t="str">
        <f t="shared" si="961"/>
        <v>AA$328</v>
      </c>
      <c r="AB914" s="195" t="str">
        <f t="shared" si="961"/>
        <v>AB$328</v>
      </c>
      <c r="AC914" s="195" t="str">
        <f t="shared" si="961"/>
        <v>AC$328</v>
      </c>
      <c r="AD914" s="195" t="str">
        <f t="shared" si="961"/>
        <v>AD$328</v>
      </c>
      <c r="AE914" s="195" t="str">
        <f t="shared" si="961"/>
        <v>AE$328</v>
      </c>
      <c r="AF914" s="195" t="str">
        <f t="shared" si="961"/>
        <v>AF$328</v>
      </c>
      <c r="AG914" s="195" t="str">
        <f t="shared" si="961"/>
        <v>AG$328</v>
      </c>
      <c r="AH914" s="195" t="str">
        <f t="shared" si="961"/>
        <v>AH$328</v>
      </c>
      <c r="AI914" s="195" t="str">
        <f t="shared" si="961"/>
        <v>AI$328</v>
      </c>
      <c r="AJ914" s="195" t="str">
        <f t="shared" si="961"/>
        <v>AJ$328</v>
      </c>
      <c r="AK914" s="195" t="str">
        <f t="shared" si="961"/>
        <v>AK$328</v>
      </c>
      <c r="AL914" s="195" t="str">
        <f t="shared" si="961"/>
        <v>AL$328</v>
      </c>
      <c r="AM914" s="195" t="str">
        <f t="shared" si="961"/>
        <v>AM$328</v>
      </c>
      <c r="AN914" s="195" t="str">
        <f t="shared" si="961"/>
        <v>AN$328</v>
      </c>
      <c r="AO914" s="195" t="str">
        <f t="shared" si="961"/>
        <v>AO$328</v>
      </c>
      <c r="AP914" s="195" t="str">
        <f t="shared" si="961"/>
        <v>AP$328</v>
      </c>
      <c r="AQ914" s="195" t="str">
        <f t="shared" si="961"/>
        <v>AQ$328</v>
      </c>
      <c r="AR914" s="195" t="str">
        <f t="shared" si="961"/>
        <v>AR$328</v>
      </c>
      <c r="AS914" s="195" t="str">
        <f t="shared" si="961"/>
        <v>AS$328</v>
      </c>
      <c r="AT914" s="195" t="str">
        <f t="shared" si="961"/>
        <v>AT$328</v>
      </c>
      <c r="AU914" s="195" t="str">
        <f t="shared" si="961"/>
        <v>AU$328</v>
      </c>
      <c r="AV914" s="195" t="str">
        <f t="shared" si="961"/>
        <v>AV$328</v>
      </c>
      <c r="AW914" s="195" t="str">
        <f t="shared" si="961"/>
        <v>AW$328</v>
      </c>
      <c r="AX914" s="195" t="str">
        <f t="shared" si="961"/>
        <v>AX$328</v>
      </c>
      <c r="AY914" s="195" t="str">
        <f t="shared" ref="AY914:CD914" si="962">ADDRESS(ROW(AY328),COLUMN(AY328),2)</f>
        <v>AY$328</v>
      </c>
      <c r="AZ914" s="195" t="str">
        <f t="shared" si="962"/>
        <v>AZ$328</v>
      </c>
      <c r="BA914" s="195" t="str">
        <f t="shared" si="962"/>
        <v>BA$328</v>
      </c>
      <c r="BB914" s="195" t="str">
        <f t="shared" si="962"/>
        <v>BB$328</v>
      </c>
      <c r="BC914" s="195" t="str">
        <f t="shared" si="962"/>
        <v>BC$328</v>
      </c>
      <c r="BD914" s="195" t="str">
        <f t="shared" si="962"/>
        <v>BD$328</v>
      </c>
      <c r="BE914" s="195" t="str">
        <f t="shared" si="962"/>
        <v>BE$328</v>
      </c>
      <c r="BF914" s="195" t="str">
        <f t="shared" si="962"/>
        <v>BF$328</v>
      </c>
      <c r="BG914" s="195" t="str">
        <f t="shared" si="962"/>
        <v>BG$328</v>
      </c>
      <c r="BH914" s="195" t="str">
        <f t="shared" si="962"/>
        <v>BH$328</v>
      </c>
      <c r="BI914" s="195" t="str">
        <f t="shared" si="962"/>
        <v>BI$328</v>
      </c>
      <c r="BJ914" s="195" t="str">
        <f t="shared" si="962"/>
        <v>BJ$328</v>
      </c>
      <c r="BK914" s="195" t="str">
        <f t="shared" si="962"/>
        <v>BK$328</v>
      </c>
      <c r="BL914" s="195" t="str">
        <f t="shared" si="962"/>
        <v>BL$328</v>
      </c>
      <c r="BM914" s="195" t="str">
        <f t="shared" si="962"/>
        <v>BM$328</v>
      </c>
      <c r="BN914" s="195" t="str">
        <f t="shared" si="962"/>
        <v>BN$328</v>
      </c>
      <c r="BO914" s="195" t="str">
        <f t="shared" si="962"/>
        <v>BO$328</v>
      </c>
      <c r="BP914" s="195" t="str">
        <f t="shared" si="962"/>
        <v>BP$328</v>
      </c>
      <c r="BQ914" s="195" t="str">
        <f t="shared" si="962"/>
        <v>BQ$328</v>
      </c>
      <c r="BR914" s="195" t="str">
        <f t="shared" si="962"/>
        <v>BR$328</v>
      </c>
      <c r="BS914" s="195" t="str">
        <f t="shared" si="962"/>
        <v>BS$328</v>
      </c>
      <c r="BT914" s="195" t="str">
        <f t="shared" si="962"/>
        <v>BT$328</v>
      </c>
      <c r="BU914" s="195" t="str">
        <f t="shared" si="962"/>
        <v>BU$328</v>
      </c>
      <c r="BV914" s="195" t="str">
        <f t="shared" si="962"/>
        <v>BV$328</v>
      </c>
      <c r="BW914" s="195" t="str">
        <f t="shared" si="962"/>
        <v>BW$328</v>
      </c>
      <c r="BX914" s="195" t="str">
        <f t="shared" si="962"/>
        <v>BX$328</v>
      </c>
      <c r="BY914" s="195" t="str">
        <f t="shared" si="962"/>
        <v>BY$328</v>
      </c>
      <c r="BZ914" s="195" t="str">
        <f t="shared" si="962"/>
        <v>BZ$328</v>
      </c>
      <c r="CA914" s="195" t="str">
        <f t="shared" si="962"/>
        <v>CA$328</v>
      </c>
      <c r="CB914" s="195" t="str">
        <f t="shared" si="962"/>
        <v>CB$328</v>
      </c>
      <c r="CC914" s="195" t="str">
        <f t="shared" si="962"/>
        <v>CC$328</v>
      </c>
      <c r="CD914" s="195" t="str">
        <f t="shared" si="962"/>
        <v>CD$328</v>
      </c>
      <c r="CE914" s="195" t="str">
        <f t="shared" ref="CE914:CK914" si="963">ADDRESS(ROW(CE328),COLUMN(CE328),2)</f>
        <v>CE$328</v>
      </c>
      <c r="CF914" s="195" t="str">
        <f t="shared" si="963"/>
        <v>CF$328</v>
      </c>
      <c r="CG914" s="195" t="str">
        <f t="shared" si="963"/>
        <v>CG$328</v>
      </c>
      <c r="CH914" s="195" t="str">
        <f t="shared" si="963"/>
        <v>CH$328</v>
      </c>
      <c r="CI914" s="195" t="str">
        <f t="shared" si="963"/>
        <v>CI$328</v>
      </c>
      <c r="CJ914" s="195" t="str">
        <f t="shared" si="963"/>
        <v>CJ$328</v>
      </c>
      <c r="CK914" s="195" t="str">
        <f t="shared" si="963"/>
        <v>CK$328</v>
      </c>
    </row>
    <row r="915" spans="2:89" x14ac:dyDescent="0.35">
      <c r="B915" s="171" t="s">
        <v>462</v>
      </c>
      <c r="E915" s="8"/>
      <c r="H915" s="196"/>
      <c r="I915" s="197"/>
      <c r="J915" s="197"/>
      <c r="K915" s="195"/>
      <c r="L915" s="195"/>
      <c r="M915" s="195"/>
      <c r="N915" s="195"/>
      <c r="O915" s="195"/>
      <c r="P915" s="195"/>
      <c r="R915" s="198"/>
      <c r="S915" s="316" t="str">
        <f t="shared" ref="S915" si="964">S914</f>
        <v>S$328</v>
      </c>
      <c r="T915" s="316" t="str">
        <f t="shared" ref="T915:CE915" si="965">T914</f>
        <v>T$328</v>
      </c>
      <c r="U915" s="316" t="str">
        <f t="shared" si="965"/>
        <v>U$328</v>
      </c>
      <c r="V915" s="316" t="str">
        <f t="shared" si="965"/>
        <v>V$328</v>
      </c>
      <c r="W915" s="316" t="str">
        <f t="shared" si="965"/>
        <v>W$328</v>
      </c>
      <c r="X915" s="316" t="str">
        <f t="shared" si="965"/>
        <v>X$328</v>
      </c>
      <c r="Y915" s="316" t="str">
        <f t="shared" si="965"/>
        <v>Y$328</v>
      </c>
      <c r="Z915" s="316" t="str">
        <f t="shared" si="965"/>
        <v>Z$328</v>
      </c>
      <c r="AA915" s="316" t="str">
        <f t="shared" si="965"/>
        <v>AA$328</v>
      </c>
      <c r="AB915" s="316" t="str">
        <f t="shared" si="965"/>
        <v>AB$328</v>
      </c>
      <c r="AC915" s="316" t="str">
        <f t="shared" si="965"/>
        <v>AC$328</v>
      </c>
      <c r="AD915" s="316" t="str">
        <f t="shared" si="965"/>
        <v>AD$328</v>
      </c>
      <c r="AE915" s="316" t="str">
        <f t="shared" si="965"/>
        <v>AE$328</v>
      </c>
      <c r="AF915" s="316" t="str">
        <f t="shared" si="965"/>
        <v>AF$328</v>
      </c>
      <c r="AG915" s="316" t="str">
        <f t="shared" si="965"/>
        <v>AG$328</v>
      </c>
      <c r="AH915" s="316" t="str">
        <f t="shared" si="965"/>
        <v>AH$328</v>
      </c>
      <c r="AI915" s="316" t="str">
        <f t="shared" si="965"/>
        <v>AI$328</v>
      </c>
      <c r="AJ915" s="316" t="str">
        <f t="shared" si="965"/>
        <v>AJ$328</v>
      </c>
      <c r="AK915" s="316" t="str">
        <f t="shared" si="965"/>
        <v>AK$328</v>
      </c>
      <c r="AL915" s="316" t="str">
        <f t="shared" si="965"/>
        <v>AL$328</v>
      </c>
      <c r="AM915" s="316" t="str">
        <f t="shared" si="965"/>
        <v>AM$328</v>
      </c>
      <c r="AN915" s="316" t="str">
        <f t="shared" si="965"/>
        <v>AN$328</v>
      </c>
      <c r="AO915" s="316" t="str">
        <f t="shared" si="965"/>
        <v>AO$328</v>
      </c>
      <c r="AP915" s="316" t="str">
        <f t="shared" si="965"/>
        <v>AP$328</v>
      </c>
      <c r="AQ915" s="316" t="str">
        <f t="shared" si="965"/>
        <v>AQ$328</v>
      </c>
      <c r="AR915" s="316" t="str">
        <f t="shared" si="965"/>
        <v>AR$328</v>
      </c>
      <c r="AS915" s="316" t="str">
        <f t="shared" si="965"/>
        <v>AS$328</v>
      </c>
      <c r="AT915" s="316" t="str">
        <f t="shared" si="965"/>
        <v>AT$328</v>
      </c>
      <c r="AU915" s="316" t="str">
        <f t="shared" si="965"/>
        <v>AU$328</v>
      </c>
      <c r="AV915" s="316" t="str">
        <f t="shared" si="965"/>
        <v>AV$328</v>
      </c>
      <c r="AW915" s="316" t="str">
        <f t="shared" si="965"/>
        <v>AW$328</v>
      </c>
      <c r="AX915" s="316" t="str">
        <f t="shared" si="965"/>
        <v>AX$328</v>
      </c>
      <c r="AY915" s="316" t="str">
        <f t="shared" si="965"/>
        <v>AY$328</v>
      </c>
      <c r="AZ915" s="316" t="str">
        <f t="shared" si="965"/>
        <v>AZ$328</v>
      </c>
      <c r="BA915" s="316" t="str">
        <f t="shared" si="965"/>
        <v>BA$328</v>
      </c>
      <c r="BB915" s="316" t="str">
        <f t="shared" si="965"/>
        <v>BB$328</v>
      </c>
      <c r="BC915" s="316" t="str">
        <f t="shared" si="965"/>
        <v>BC$328</v>
      </c>
      <c r="BD915" s="316" t="str">
        <f t="shared" si="965"/>
        <v>BD$328</v>
      </c>
      <c r="BE915" s="316" t="str">
        <f t="shared" si="965"/>
        <v>BE$328</v>
      </c>
      <c r="BF915" s="316" t="str">
        <f t="shared" si="965"/>
        <v>BF$328</v>
      </c>
      <c r="BG915" s="316" t="str">
        <f t="shared" si="965"/>
        <v>BG$328</v>
      </c>
      <c r="BH915" s="316" t="str">
        <f t="shared" si="965"/>
        <v>BH$328</v>
      </c>
      <c r="BI915" s="316" t="str">
        <f t="shared" si="965"/>
        <v>BI$328</v>
      </c>
      <c r="BJ915" s="316" t="str">
        <f t="shared" si="965"/>
        <v>BJ$328</v>
      </c>
      <c r="BK915" s="316" t="str">
        <f t="shared" si="965"/>
        <v>BK$328</v>
      </c>
      <c r="BL915" s="316" t="str">
        <f t="shared" si="965"/>
        <v>BL$328</v>
      </c>
      <c r="BM915" s="316" t="str">
        <f t="shared" si="965"/>
        <v>BM$328</v>
      </c>
      <c r="BN915" s="316" t="str">
        <f t="shared" si="965"/>
        <v>BN$328</v>
      </c>
      <c r="BO915" s="316" t="str">
        <f t="shared" si="965"/>
        <v>BO$328</v>
      </c>
      <c r="BP915" s="316" t="str">
        <f t="shared" si="965"/>
        <v>BP$328</v>
      </c>
      <c r="BQ915" s="316" t="str">
        <f t="shared" si="965"/>
        <v>BQ$328</v>
      </c>
      <c r="BR915" s="316" t="str">
        <f t="shared" si="965"/>
        <v>BR$328</v>
      </c>
      <c r="BS915" s="316" t="str">
        <f t="shared" si="965"/>
        <v>BS$328</v>
      </c>
      <c r="BT915" s="316" t="str">
        <f t="shared" si="965"/>
        <v>BT$328</v>
      </c>
      <c r="BU915" s="316" t="str">
        <f t="shared" si="965"/>
        <v>BU$328</v>
      </c>
      <c r="BV915" s="316" t="str">
        <f t="shared" si="965"/>
        <v>BV$328</v>
      </c>
      <c r="BW915" s="316" t="str">
        <f t="shared" si="965"/>
        <v>BW$328</v>
      </c>
      <c r="BX915" s="316" t="str">
        <f t="shared" si="965"/>
        <v>BX$328</v>
      </c>
      <c r="BY915" s="316" t="str">
        <f t="shared" si="965"/>
        <v>BY$328</v>
      </c>
      <c r="BZ915" s="316" t="str">
        <f t="shared" si="965"/>
        <v>BZ$328</v>
      </c>
      <c r="CA915" s="316" t="str">
        <f t="shared" si="965"/>
        <v>CA$328</v>
      </c>
      <c r="CB915" s="316" t="str">
        <f t="shared" si="965"/>
        <v>CB$328</v>
      </c>
      <c r="CC915" s="316" t="str">
        <f t="shared" si="965"/>
        <v>CC$328</v>
      </c>
      <c r="CD915" s="316" t="str">
        <f t="shared" si="965"/>
        <v>CD$328</v>
      </c>
      <c r="CE915" s="316" t="str">
        <f t="shared" si="965"/>
        <v>CE$328</v>
      </c>
      <c r="CF915" s="316" t="str">
        <f t="shared" ref="CF915:CK915" si="966">CF914</f>
        <v>CF$328</v>
      </c>
      <c r="CG915" s="316" t="str">
        <f t="shared" si="966"/>
        <v>CG$328</v>
      </c>
      <c r="CH915" s="316" t="str">
        <f t="shared" si="966"/>
        <v>CH$328</v>
      </c>
      <c r="CI915" s="316" t="str">
        <f t="shared" si="966"/>
        <v>CI$328</v>
      </c>
      <c r="CJ915" s="316" t="str">
        <f t="shared" si="966"/>
        <v>CJ$328</v>
      </c>
      <c r="CK915" s="316" t="str">
        <f t="shared" si="966"/>
        <v>CK$328</v>
      </c>
    </row>
    <row r="916" spans="2:89" x14ac:dyDescent="0.35">
      <c r="B916" s="171" t="s">
        <v>491</v>
      </c>
      <c r="E916" s="8"/>
      <c r="H916" s="196"/>
      <c r="I916" s="197"/>
      <c r="J916" s="197"/>
      <c r="K916" s="198"/>
      <c r="L916" s="198"/>
      <c r="M916" s="198"/>
      <c r="N916" s="198"/>
      <c r="O916" s="198"/>
      <c r="P916" s="198"/>
      <c r="R916" s="198"/>
      <c r="S916" s="195"/>
      <c r="T916" s="195"/>
      <c r="U916" s="195"/>
      <c r="V916" s="195"/>
      <c r="W916" s="195"/>
      <c r="X916" s="195"/>
      <c r="Y916" s="195"/>
      <c r="Z916" s="195"/>
      <c r="AA916" s="195"/>
      <c r="AB916" s="195"/>
      <c r="AC916" s="195"/>
      <c r="AD916" s="195"/>
      <c r="AE916" s="195"/>
      <c r="AF916" s="195"/>
      <c r="AG916" s="195"/>
      <c r="AH916" s="195"/>
      <c r="AI916" s="195"/>
      <c r="AJ916" s="195"/>
      <c r="AK916" s="195"/>
      <c r="AL916" s="195"/>
      <c r="AM916" s="195"/>
      <c r="AN916" s="195"/>
      <c r="AO916" s="195"/>
      <c r="AP916" s="195"/>
      <c r="AQ916" s="195"/>
      <c r="AR916" s="195"/>
      <c r="AS916" s="195"/>
      <c r="AT916" s="195"/>
      <c r="AU916" s="195"/>
      <c r="AV916" s="195"/>
      <c r="AW916" s="195"/>
      <c r="AX916" s="195"/>
      <c r="AY916" s="195"/>
      <c r="AZ916" s="195"/>
      <c r="BA916" s="195"/>
      <c r="BB916" s="195"/>
      <c r="BC916" s="195"/>
      <c r="BD916" s="195"/>
      <c r="BE916" s="195"/>
      <c r="BF916" s="195"/>
      <c r="BG916" s="195"/>
      <c r="BH916" s="195"/>
      <c r="BI916" s="195"/>
      <c r="BJ916" s="195"/>
      <c r="BK916" s="195"/>
      <c r="BL916" s="195"/>
      <c r="BM916" s="195"/>
      <c r="BN916" s="195"/>
      <c r="BO916" s="195"/>
      <c r="BP916" s="195"/>
      <c r="BQ916" s="195"/>
      <c r="BR916" s="195"/>
      <c r="BS916" s="195"/>
      <c r="BT916" s="195"/>
      <c r="BU916" s="195"/>
      <c r="BV916" s="195"/>
      <c r="BW916" s="195"/>
      <c r="BX916" s="195"/>
      <c r="BY916" s="195"/>
      <c r="BZ916" s="195"/>
      <c r="CA916" s="195"/>
      <c r="CB916" s="195"/>
      <c r="CC916" s="195"/>
      <c r="CD916" s="195"/>
      <c r="CE916" s="195"/>
      <c r="CF916" s="195"/>
      <c r="CG916" s="195"/>
      <c r="CH916" s="195"/>
      <c r="CI916" s="195"/>
      <c r="CJ916" s="195"/>
      <c r="CK916" s="195"/>
    </row>
    <row r="917" spans="2:89" x14ac:dyDescent="0.35">
      <c r="B917" s="171" t="s">
        <v>505</v>
      </c>
      <c r="E917" s="8"/>
      <c r="H917" s="196"/>
      <c r="I917" s="197"/>
      <c r="J917" s="197"/>
      <c r="K917" s="198"/>
      <c r="L917" s="198"/>
      <c r="M917" s="198"/>
      <c r="N917" s="198"/>
      <c r="O917" s="198"/>
      <c r="P917" s="198"/>
      <c r="R917" s="198"/>
      <c r="S917" s="186"/>
      <c r="T917" s="186"/>
      <c r="U917" s="186"/>
      <c r="V917" s="186"/>
      <c r="W917" s="186"/>
      <c r="X917" s="186"/>
      <c r="Y917" s="186"/>
      <c r="Z917" s="186"/>
      <c r="AA917" s="186"/>
      <c r="AB917" s="186"/>
      <c r="AC917" s="186"/>
      <c r="AD917" s="186"/>
      <c r="AE917" s="186"/>
      <c r="AF917" s="186"/>
      <c r="AG917" s="186"/>
      <c r="AH917" s="186"/>
      <c r="AI917" s="186"/>
      <c r="AJ917" s="186"/>
      <c r="AK917" s="186"/>
      <c r="AL917" s="186"/>
      <c r="AM917" s="186"/>
      <c r="AN917" s="186"/>
      <c r="AO917" s="186"/>
      <c r="AP917" s="186"/>
      <c r="AQ917" s="186"/>
      <c r="AR917" s="186"/>
      <c r="AS917" s="186"/>
      <c r="AT917" s="186"/>
      <c r="AU917" s="186"/>
      <c r="AV917" s="186"/>
      <c r="AW917" s="186"/>
      <c r="AX917" s="186"/>
      <c r="AY917" s="186"/>
      <c r="AZ917" s="186"/>
      <c r="BA917" s="186"/>
      <c r="BB917" s="186"/>
      <c r="BC917" s="186"/>
      <c r="BD917" s="186"/>
      <c r="BE917" s="186"/>
      <c r="BF917" s="186"/>
      <c r="BG917" s="186"/>
      <c r="BH917" s="186"/>
      <c r="BI917" s="186"/>
      <c r="BJ917" s="186"/>
      <c r="BK917" s="186"/>
      <c r="BL917" s="186"/>
      <c r="BM917" s="186"/>
      <c r="BN917" s="186"/>
      <c r="BO917" s="186"/>
      <c r="BP917" s="186"/>
      <c r="BQ917" s="186"/>
      <c r="BR917" s="186"/>
      <c r="BS917" s="186"/>
      <c r="BT917" s="186"/>
      <c r="BU917" s="186"/>
      <c r="BV917" s="186"/>
      <c r="BW917" s="186"/>
      <c r="BX917" s="186"/>
      <c r="BY917" s="186"/>
      <c r="BZ917" s="186"/>
      <c r="CA917" s="186"/>
      <c r="CB917" s="186"/>
      <c r="CC917" s="186"/>
      <c r="CD917" s="186"/>
      <c r="CE917" s="186"/>
      <c r="CF917" s="186"/>
      <c r="CG917" s="186"/>
      <c r="CH917" s="186"/>
      <c r="CI917" s="186"/>
      <c r="CJ917" s="186"/>
      <c r="CK917" s="186"/>
    </row>
    <row r="918" spans="2:89" x14ac:dyDescent="0.35">
      <c r="B918" s="171" t="s">
        <v>463</v>
      </c>
      <c r="E918" s="8"/>
      <c r="H918" s="196"/>
      <c r="I918" s="197"/>
      <c r="J918" s="197"/>
      <c r="K918" s="198"/>
      <c r="L918" s="198"/>
      <c r="M918" s="198"/>
      <c r="N918" s="198"/>
      <c r="O918" s="198"/>
      <c r="P918" s="198"/>
      <c r="R918" s="198"/>
      <c r="S918" s="186" t="str">
        <f t="shared" ref="S918:AX918" si="967">S$22</f>
        <v>S$18</v>
      </c>
      <c r="T918" s="186" t="str">
        <f t="shared" si="967"/>
        <v>T$18</v>
      </c>
      <c r="U918" s="186" t="str">
        <f t="shared" si="967"/>
        <v>U$18</v>
      </c>
      <c r="V918" s="186" t="str">
        <f t="shared" si="967"/>
        <v>V$18</v>
      </c>
      <c r="W918" s="186" t="str">
        <f t="shared" si="967"/>
        <v>W$18</v>
      </c>
      <c r="X918" s="186" t="str">
        <f t="shared" si="967"/>
        <v>X$18</v>
      </c>
      <c r="Y918" s="186" t="str">
        <f t="shared" si="967"/>
        <v>Y$18</v>
      </c>
      <c r="Z918" s="186" t="str">
        <f t="shared" si="967"/>
        <v>Z$18</v>
      </c>
      <c r="AA918" s="186" t="str">
        <f t="shared" si="967"/>
        <v>AA$18</v>
      </c>
      <c r="AB918" s="186" t="str">
        <f t="shared" si="967"/>
        <v>AB$18</v>
      </c>
      <c r="AC918" s="186" t="str">
        <f t="shared" si="967"/>
        <v>AC$18</v>
      </c>
      <c r="AD918" s="186" t="str">
        <f t="shared" si="967"/>
        <v>AD$18</v>
      </c>
      <c r="AE918" s="186" t="str">
        <f t="shared" si="967"/>
        <v>AE$18</v>
      </c>
      <c r="AF918" s="186" t="str">
        <f t="shared" si="967"/>
        <v>AF$18</v>
      </c>
      <c r="AG918" s="186" t="str">
        <f t="shared" si="967"/>
        <v>AG$18</v>
      </c>
      <c r="AH918" s="186" t="str">
        <f t="shared" si="967"/>
        <v>AH$18</v>
      </c>
      <c r="AI918" s="186" t="str">
        <f t="shared" si="967"/>
        <v>AI$18</v>
      </c>
      <c r="AJ918" s="186" t="str">
        <f t="shared" si="967"/>
        <v>AJ$18</v>
      </c>
      <c r="AK918" s="186" t="str">
        <f t="shared" si="967"/>
        <v>AK$18</v>
      </c>
      <c r="AL918" s="186" t="str">
        <f t="shared" si="967"/>
        <v>AL$18</v>
      </c>
      <c r="AM918" s="186" t="str">
        <f t="shared" si="967"/>
        <v>AM$18</v>
      </c>
      <c r="AN918" s="186" t="str">
        <f t="shared" si="967"/>
        <v>AN$18</v>
      </c>
      <c r="AO918" s="186" t="str">
        <f t="shared" si="967"/>
        <v>AO$18</v>
      </c>
      <c r="AP918" s="186" t="str">
        <f t="shared" si="967"/>
        <v>AP$18</v>
      </c>
      <c r="AQ918" s="186" t="str">
        <f t="shared" si="967"/>
        <v>AQ$18</v>
      </c>
      <c r="AR918" s="186" t="str">
        <f t="shared" si="967"/>
        <v>AR$18</v>
      </c>
      <c r="AS918" s="186" t="str">
        <f t="shared" si="967"/>
        <v>AS$18</v>
      </c>
      <c r="AT918" s="186" t="str">
        <f t="shared" si="967"/>
        <v>AT$18</v>
      </c>
      <c r="AU918" s="186" t="str">
        <f t="shared" si="967"/>
        <v>AU$18</v>
      </c>
      <c r="AV918" s="186" t="str">
        <f t="shared" si="967"/>
        <v>AV$18</v>
      </c>
      <c r="AW918" s="186" t="str">
        <f t="shared" si="967"/>
        <v>AW$18</v>
      </c>
      <c r="AX918" s="186" t="str">
        <f t="shared" si="967"/>
        <v>AX$18</v>
      </c>
      <c r="AY918" s="186" t="str">
        <f t="shared" ref="AY918:CD918" si="968">AY$22</f>
        <v>AY$18</v>
      </c>
      <c r="AZ918" s="186" t="str">
        <f t="shared" si="968"/>
        <v>AZ$18</v>
      </c>
      <c r="BA918" s="186" t="str">
        <f t="shared" si="968"/>
        <v>BA$18</v>
      </c>
      <c r="BB918" s="186" t="str">
        <f t="shared" si="968"/>
        <v>BB$18</v>
      </c>
      <c r="BC918" s="186" t="str">
        <f t="shared" si="968"/>
        <v>BC$18</v>
      </c>
      <c r="BD918" s="186" t="str">
        <f t="shared" si="968"/>
        <v>BD$18</v>
      </c>
      <c r="BE918" s="186" t="str">
        <f t="shared" si="968"/>
        <v>BE$18</v>
      </c>
      <c r="BF918" s="186" t="str">
        <f t="shared" si="968"/>
        <v>BF$18</v>
      </c>
      <c r="BG918" s="186" t="str">
        <f t="shared" si="968"/>
        <v>BG$18</v>
      </c>
      <c r="BH918" s="186" t="str">
        <f t="shared" si="968"/>
        <v>BH$18</v>
      </c>
      <c r="BI918" s="186" t="str">
        <f t="shared" si="968"/>
        <v>BI$18</v>
      </c>
      <c r="BJ918" s="186" t="str">
        <f t="shared" si="968"/>
        <v>BJ$18</v>
      </c>
      <c r="BK918" s="186" t="str">
        <f t="shared" si="968"/>
        <v>BK$18</v>
      </c>
      <c r="BL918" s="186" t="str">
        <f t="shared" si="968"/>
        <v>BL$18</v>
      </c>
      <c r="BM918" s="186" t="str">
        <f t="shared" si="968"/>
        <v>BM$18</v>
      </c>
      <c r="BN918" s="186" t="str">
        <f t="shared" si="968"/>
        <v>BN$18</v>
      </c>
      <c r="BO918" s="186" t="str">
        <f t="shared" si="968"/>
        <v>BO$18</v>
      </c>
      <c r="BP918" s="186" t="str">
        <f t="shared" si="968"/>
        <v>BP$18</v>
      </c>
      <c r="BQ918" s="186" t="str">
        <f t="shared" si="968"/>
        <v>BQ$18</v>
      </c>
      <c r="BR918" s="186" t="str">
        <f t="shared" si="968"/>
        <v>BR$18</v>
      </c>
      <c r="BS918" s="186" t="str">
        <f t="shared" si="968"/>
        <v>BS$18</v>
      </c>
      <c r="BT918" s="186" t="str">
        <f t="shared" si="968"/>
        <v>BT$18</v>
      </c>
      <c r="BU918" s="186" t="str">
        <f t="shared" si="968"/>
        <v>BU$18</v>
      </c>
      <c r="BV918" s="186" t="str">
        <f t="shared" si="968"/>
        <v>BV$18</v>
      </c>
      <c r="BW918" s="186" t="str">
        <f t="shared" si="968"/>
        <v>BW$18</v>
      </c>
      <c r="BX918" s="186" t="str">
        <f t="shared" si="968"/>
        <v>BX$18</v>
      </c>
      <c r="BY918" s="186" t="str">
        <f t="shared" si="968"/>
        <v>BY$18</v>
      </c>
      <c r="BZ918" s="186" t="str">
        <f t="shared" si="968"/>
        <v>BZ$18</v>
      </c>
      <c r="CA918" s="186" t="str">
        <f t="shared" si="968"/>
        <v>CA$18</v>
      </c>
      <c r="CB918" s="186" t="str">
        <f t="shared" si="968"/>
        <v>CB$18</v>
      </c>
      <c r="CC918" s="186" t="str">
        <f t="shared" si="968"/>
        <v>CC$18</v>
      </c>
      <c r="CD918" s="186" t="str">
        <f t="shared" si="968"/>
        <v>CD$18</v>
      </c>
      <c r="CE918" s="186" t="str">
        <f t="shared" ref="CE918:CK918" si="969">CE$22</f>
        <v>CE$18</v>
      </c>
      <c r="CF918" s="186" t="str">
        <f t="shared" si="969"/>
        <v>CF$18</v>
      </c>
      <c r="CG918" s="186" t="str">
        <f t="shared" si="969"/>
        <v>CG$18</v>
      </c>
      <c r="CH918" s="186" t="str">
        <f t="shared" si="969"/>
        <v>CH$18</v>
      </c>
      <c r="CI918" s="186" t="str">
        <f t="shared" si="969"/>
        <v>CI$18</v>
      </c>
      <c r="CJ918" s="186" t="str">
        <f t="shared" si="969"/>
        <v>CJ$18</v>
      </c>
      <c r="CK918" s="186" t="str">
        <f t="shared" si="969"/>
        <v>CK$18</v>
      </c>
    </row>
    <row r="919" spans="2:89" x14ac:dyDescent="0.35">
      <c r="B919" s="171" t="s">
        <v>464</v>
      </c>
      <c r="E919" s="8"/>
      <c r="H919" s="196"/>
      <c r="I919" s="197"/>
      <c r="J919" s="197"/>
      <c r="K919" s="198"/>
      <c r="L919" s="198"/>
      <c r="M919" s="198"/>
      <c r="N919" s="198"/>
      <c r="O919" s="198"/>
      <c r="P919" s="198"/>
      <c r="R919" s="198"/>
      <c r="S919" s="186" t="str">
        <f t="shared" ref="S919:AX919" si="970">S$23</f>
        <v>S$19</v>
      </c>
      <c r="T919" s="186" t="str">
        <f t="shared" si="970"/>
        <v>T$19</v>
      </c>
      <c r="U919" s="186" t="str">
        <f t="shared" si="970"/>
        <v>U$19</v>
      </c>
      <c r="V919" s="186" t="str">
        <f t="shared" si="970"/>
        <v>V$19</v>
      </c>
      <c r="W919" s="186" t="str">
        <f t="shared" si="970"/>
        <v>W$19</v>
      </c>
      <c r="X919" s="186" t="str">
        <f t="shared" si="970"/>
        <v>X$19</v>
      </c>
      <c r="Y919" s="186" t="str">
        <f t="shared" si="970"/>
        <v>Y$19</v>
      </c>
      <c r="Z919" s="186" t="str">
        <f t="shared" si="970"/>
        <v>Z$19</v>
      </c>
      <c r="AA919" s="186" t="str">
        <f t="shared" si="970"/>
        <v>AA$19</v>
      </c>
      <c r="AB919" s="186" t="str">
        <f t="shared" si="970"/>
        <v>AB$19</v>
      </c>
      <c r="AC919" s="186" t="str">
        <f t="shared" si="970"/>
        <v>AC$19</v>
      </c>
      <c r="AD919" s="186" t="str">
        <f t="shared" si="970"/>
        <v>AD$19</v>
      </c>
      <c r="AE919" s="186" t="str">
        <f t="shared" si="970"/>
        <v>AE$19</v>
      </c>
      <c r="AF919" s="186" t="str">
        <f t="shared" si="970"/>
        <v>AF$19</v>
      </c>
      <c r="AG919" s="186" t="str">
        <f t="shared" si="970"/>
        <v>AG$19</v>
      </c>
      <c r="AH919" s="186" t="str">
        <f t="shared" si="970"/>
        <v>AH$19</v>
      </c>
      <c r="AI919" s="186" t="str">
        <f t="shared" si="970"/>
        <v>AI$19</v>
      </c>
      <c r="AJ919" s="186" t="str">
        <f t="shared" si="970"/>
        <v>AJ$19</v>
      </c>
      <c r="AK919" s="186" t="str">
        <f t="shared" si="970"/>
        <v>AK$19</v>
      </c>
      <c r="AL919" s="186" t="str">
        <f t="shared" si="970"/>
        <v>AL$19</v>
      </c>
      <c r="AM919" s="186" t="str">
        <f t="shared" si="970"/>
        <v>AM$19</v>
      </c>
      <c r="AN919" s="186" t="str">
        <f t="shared" si="970"/>
        <v>AN$19</v>
      </c>
      <c r="AO919" s="186" t="str">
        <f t="shared" si="970"/>
        <v>AO$19</v>
      </c>
      <c r="AP919" s="186" t="str">
        <f t="shared" si="970"/>
        <v>AP$19</v>
      </c>
      <c r="AQ919" s="186" t="str">
        <f t="shared" si="970"/>
        <v>AQ$19</v>
      </c>
      <c r="AR919" s="186" t="str">
        <f t="shared" si="970"/>
        <v>AR$19</v>
      </c>
      <c r="AS919" s="186" t="str">
        <f t="shared" si="970"/>
        <v>AS$19</v>
      </c>
      <c r="AT919" s="186" t="str">
        <f t="shared" si="970"/>
        <v>AT$19</v>
      </c>
      <c r="AU919" s="186" t="str">
        <f t="shared" si="970"/>
        <v>AU$19</v>
      </c>
      <c r="AV919" s="186" t="str">
        <f t="shared" si="970"/>
        <v>AV$19</v>
      </c>
      <c r="AW919" s="186" t="str">
        <f t="shared" si="970"/>
        <v>AW$19</v>
      </c>
      <c r="AX919" s="186" t="str">
        <f t="shared" si="970"/>
        <v>AX$19</v>
      </c>
      <c r="AY919" s="186" t="str">
        <f t="shared" ref="AY919:CD919" si="971">AY$23</f>
        <v>AY$19</v>
      </c>
      <c r="AZ919" s="186" t="str">
        <f t="shared" si="971"/>
        <v>AZ$19</v>
      </c>
      <c r="BA919" s="186" t="str">
        <f t="shared" si="971"/>
        <v>BA$19</v>
      </c>
      <c r="BB919" s="186" t="str">
        <f t="shared" si="971"/>
        <v>BB$19</v>
      </c>
      <c r="BC919" s="186" t="str">
        <f t="shared" si="971"/>
        <v>BC$19</v>
      </c>
      <c r="BD919" s="186" t="str">
        <f t="shared" si="971"/>
        <v>BD$19</v>
      </c>
      <c r="BE919" s="186" t="str">
        <f t="shared" si="971"/>
        <v>BE$19</v>
      </c>
      <c r="BF919" s="186" t="str">
        <f t="shared" si="971"/>
        <v>BF$19</v>
      </c>
      <c r="BG919" s="186" t="str">
        <f t="shared" si="971"/>
        <v>BG$19</v>
      </c>
      <c r="BH919" s="186" t="str">
        <f t="shared" si="971"/>
        <v>BH$19</v>
      </c>
      <c r="BI919" s="186" t="str">
        <f t="shared" si="971"/>
        <v>BI$19</v>
      </c>
      <c r="BJ919" s="186" t="str">
        <f t="shared" si="971"/>
        <v>BJ$19</v>
      </c>
      <c r="BK919" s="186" t="str">
        <f t="shared" si="971"/>
        <v>BK$19</v>
      </c>
      <c r="BL919" s="186" t="str">
        <f t="shared" si="971"/>
        <v>BL$19</v>
      </c>
      <c r="BM919" s="186" t="str">
        <f t="shared" si="971"/>
        <v>BM$19</v>
      </c>
      <c r="BN919" s="186" t="str">
        <f t="shared" si="971"/>
        <v>BN$19</v>
      </c>
      <c r="BO919" s="186" t="str">
        <f t="shared" si="971"/>
        <v>BO$19</v>
      </c>
      <c r="BP919" s="186" t="str">
        <f t="shared" si="971"/>
        <v>BP$19</v>
      </c>
      <c r="BQ919" s="186" t="str">
        <f t="shared" si="971"/>
        <v>BQ$19</v>
      </c>
      <c r="BR919" s="186" t="str">
        <f t="shared" si="971"/>
        <v>BR$19</v>
      </c>
      <c r="BS919" s="186" t="str">
        <f t="shared" si="971"/>
        <v>BS$19</v>
      </c>
      <c r="BT919" s="186" t="str">
        <f t="shared" si="971"/>
        <v>BT$19</v>
      </c>
      <c r="BU919" s="186" t="str">
        <f t="shared" si="971"/>
        <v>BU$19</v>
      </c>
      <c r="BV919" s="186" t="str">
        <f t="shared" si="971"/>
        <v>BV$19</v>
      </c>
      <c r="BW919" s="186" t="str">
        <f t="shared" si="971"/>
        <v>BW$19</v>
      </c>
      <c r="BX919" s="186" t="str">
        <f t="shared" si="971"/>
        <v>BX$19</v>
      </c>
      <c r="BY919" s="186" t="str">
        <f t="shared" si="971"/>
        <v>BY$19</v>
      </c>
      <c r="BZ919" s="186" t="str">
        <f t="shared" si="971"/>
        <v>BZ$19</v>
      </c>
      <c r="CA919" s="186" t="str">
        <f t="shared" si="971"/>
        <v>CA$19</v>
      </c>
      <c r="CB919" s="186" t="str">
        <f t="shared" si="971"/>
        <v>CB$19</v>
      </c>
      <c r="CC919" s="186" t="str">
        <f t="shared" si="971"/>
        <v>CC$19</v>
      </c>
      <c r="CD919" s="186" t="str">
        <f t="shared" si="971"/>
        <v>CD$19</v>
      </c>
      <c r="CE919" s="186" t="str">
        <f t="shared" ref="CE919:CK919" si="972">CE$23</f>
        <v>CE$19</v>
      </c>
      <c r="CF919" s="186" t="str">
        <f t="shared" si="972"/>
        <v>CF$19</v>
      </c>
      <c r="CG919" s="186" t="str">
        <f t="shared" si="972"/>
        <v>CG$19</v>
      </c>
      <c r="CH919" s="186" t="str">
        <f t="shared" si="972"/>
        <v>CH$19</v>
      </c>
      <c r="CI919" s="186" t="str">
        <f t="shared" si="972"/>
        <v>CI$19</v>
      </c>
      <c r="CJ919" s="186" t="str">
        <f t="shared" si="972"/>
        <v>CJ$19</v>
      </c>
      <c r="CK919" s="186" t="str">
        <f t="shared" si="972"/>
        <v>CK$19</v>
      </c>
    </row>
    <row r="920" spans="2:89" x14ac:dyDescent="0.35">
      <c r="B920" s="66" t="s">
        <v>772</v>
      </c>
      <c r="C920" s="31"/>
      <c r="D920" t="s">
        <v>789</v>
      </c>
      <c r="E920" s="8" t="str">
        <f t="shared" ref="E920:E927" si="973">ROW()&amp;" "&amp;D920</f>
        <v>920 ORIGINATIONS-PP</v>
      </c>
      <c r="F920" t="s">
        <v>788</v>
      </c>
      <c r="G920" s="31" t="s">
        <v>81</v>
      </c>
      <c r="H920" s="22"/>
      <c r="I920" s="288"/>
      <c r="J920" s="288"/>
      <c r="K920" s="22"/>
      <c r="L920" s="22"/>
      <c r="M920" s="22"/>
      <c r="N920" s="22"/>
      <c r="O920" s="22"/>
      <c r="P920" s="22"/>
      <c r="R920" s="66"/>
      <c r="S920" s="66"/>
      <c r="T920" s="66"/>
      <c r="U920" s="66"/>
      <c r="V920" s="66"/>
      <c r="W920" s="66"/>
      <c r="X920" s="66"/>
      <c r="Y920" s="66"/>
      <c r="Z920" s="66"/>
      <c r="AA920" s="66"/>
      <c r="AB920" s="66"/>
      <c r="AC920" s="66"/>
      <c r="AD920" s="66"/>
      <c r="AE920" s="66"/>
      <c r="AF920" s="66"/>
      <c r="AG920" s="66"/>
      <c r="AH920" s="66"/>
      <c r="AI920" s="66"/>
      <c r="AJ920" s="66"/>
      <c r="AK920" s="66"/>
      <c r="AL920" s="66"/>
      <c r="AM920" s="66"/>
      <c r="AN920" s="66"/>
      <c r="AO920" s="66"/>
      <c r="AP920" s="66"/>
      <c r="AQ920" s="66"/>
      <c r="AR920" s="66"/>
      <c r="AS920" s="66"/>
      <c r="AT920" s="66"/>
      <c r="AU920" s="66"/>
      <c r="AV920" s="66"/>
      <c r="AW920" s="66"/>
      <c r="AX920" s="66"/>
      <c r="AY920" s="66"/>
      <c r="AZ920" s="66"/>
      <c r="BA920" s="66"/>
      <c r="BB920" s="66"/>
      <c r="BC920" s="66"/>
      <c r="BD920" s="66"/>
      <c r="BE920" s="66"/>
      <c r="BF920" s="66"/>
      <c r="BG920" s="66"/>
      <c r="BH920" s="66"/>
      <c r="BI920" s="66"/>
      <c r="BJ920" s="66"/>
      <c r="BK920" s="66"/>
      <c r="BL920" s="66"/>
      <c r="BM920" s="66"/>
      <c r="BN920" s="66"/>
      <c r="BO920" s="66"/>
      <c r="BP920" s="66"/>
      <c r="BQ920" s="66"/>
      <c r="BR920" s="66"/>
      <c r="BS920" s="66"/>
      <c r="BT920" s="66"/>
      <c r="BU920" s="66"/>
      <c r="BV920" s="66"/>
      <c r="BW920" s="66"/>
      <c r="BX920" s="66"/>
      <c r="BY920" s="66"/>
      <c r="BZ920" s="66"/>
      <c r="CA920" s="66"/>
      <c r="CB920" s="66"/>
      <c r="CC920" s="66"/>
      <c r="CD920" s="66"/>
      <c r="CE920" s="66"/>
      <c r="CF920" s="66"/>
      <c r="CG920" s="66"/>
      <c r="CH920" s="66"/>
      <c r="CI920" s="66"/>
      <c r="CJ920" s="66"/>
      <c r="CK920" s="66"/>
    </row>
    <row r="921" spans="2:89" x14ac:dyDescent="0.35">
      <c r="B921" s="95" t="str">
        <f>"% CAGR - "&amp;B928</f>
        <v>% CAGR - (Primary label)</v>
      </c>
      <c r="D921" t="s">
        <v>789</v>
      </c>
      <c r="E921" s="8" t="str">
        <f t="shared" si="973"/>
        <v>921 ORIGINATIONS-PP</v>
      </c>
      <c r="G921" t="s">
        <v>332</v>
      </c>
      <c r="H921" s="31"/>
      <c r="I921" s="73"/>
      <c r="J921" s="73"/>
      <c r="K921" s="58"/>
      <c r="L921" s="58"/>
      <c r="M921" s="58"/>
      <c r="N921" s="58"/>
      <c r="O921" s="58"/>
      <c r="P921" s="58"/>
      <c r="R921" s="33"/>
    </row>
    <row r="922" spans="2:89" x14ac:dyDescent="0.35">
      <c r="B922" s="122"/>
      <c r="D922" t="s">
        <v>789</v>
      </c>
      <c r="E922" s="8" t="str">
        <f t="shared" si="973"/>
        <v>922 ORIGINATIONS-PP</v>
      </c>
      <c r="H922" s="31"/>
      <c r="I922" s="73"/>
      <c r="J922" s="73"/>
      <c r="K922" s="58"/>
      <c r="L922" s="58"/>
      <c r="M922" s="58"/>
      <c r="N922" s="58"/>
      <c r="O922" s="58"/>
      <c r="P922" s="58"/>
      <c r="R922" s="33"/>
    </row>
    <row r="923" spans="2:89" x14ac:dyDescent="0.35">
      <c r="B923" s="95" t="s">
        <v>343</v>
      </c>
      <c r="D923" t="s">
        <v>789</v>
      </c>
      <c r="E923" s="8" t="str">
        <f t="shared" si="973"/>
        <v>923 ORIGINATIONS-PP</v>
      </c>
      <c r="H923" s="31"/>
      <c r="I923" s="73"/>
      <c r="J923" s="73"/>
      <c r="K923" s="58"/>
      <c r="L923" s="58"/>
      <c r="M923" s="58"/>
      <c r="N923" s="58"/>
      <c r="O923" s="58"/>
      <c r="P923" s="58"/>
      <c r="R923" s="33"/>
    </row>
    <row r="924" spans="2:89" x14ac:dyDescent="0.35">
      <c r="B924" s="141" t="str">
        <f>"# of "&amp;B929&amp;"s originated"</f>
        <v># of units originated</v>
      </c>
      <c r="C924" s="27"/>
      <c r="D924" t="s">
        <v>789</v>
      </c>
      <c r="E924" s="9" t="str">
        <f t="shared" ref="E924" si="974">ROW()&amp;" "&amp;D924</f>
        <v>924 ORIGINATIONS-PP</v>
      </c>
      <c r="F924" s="27"/>
      <c r="G924" s="27"/>
      <c r="H924" s="31"/>
      <c r="I924" s="73"/>
      <c r="J924" s="73"/>
      <c r="K924" s="15" t="e">
        <f ca="1">SUMIF($3:$3,K$2,924:924)</f>
        <v>#REF!</v>
      </c>
      <c r="L924" s="15" t="e">
        <f ca="1">SUMIF($3:$3,L$2,924:924)</f>
        <v>#REF!</v>
      </c>
      <c r="M924" s="15" t="e">
        <f ca="1">SUMIF($3:$3,M$2,924:924)</f>
        <v>#REF!</v>
      </c>
      <c r="N924" s="15" t="e">
        <f ca="1">SUMIF($3:$3,N$2,924:924)</f>
        <v>#REF!</v>
      </c>
      <c r="O924" s="15" t="e">
        <f ca="1">SUMIF($3:$3,O$2,924:924)</f>
        <v>#REF!</v>
      </c>
      <c r="P924" s="15" t="e">
        <f ca="1">SUMIF($3:$3,P$2,924:924)</f>
        <v>#REF!</v>
      </c>
      <c r="R924" s="33"/>
      <c r="S924" s="15" t="e" cm="1">
        <f t="array" aca="1" ref="S924" ca="1">INDEX($K:$P,ROW(),MATCH(#REF!,$K$2:$P$2,0))*(1+INDIRECT(S915))^(YEAR(S$1)-YEAR($S$1))/S$5</f>
        <v>#REF!</v>
      </c>
      <c r="T924" s="15" t="e" cm="1">
        <f t="array" aca="1" ref="T924" ca="1">INDEX($K:$P,ROW(),MATCH(#REF!,$K$2:$P$2,0))*(1+INDIRECT(T915))^(YEAR(T$1)-YEAR($S$1))/T$5</f>
        <v>#REF!</v>
      </c>
      <c r="U924" s="15" t="e" cm="1">
        <f t="array" aca="1" ref="U924" ca="1">INDEX($K:$P,ROW(),MATCH(#REF!,$K$2:$P$2,0))*(1+INDIRECT(U915))^(YEAR(U$1)-YEAR($S$1))/U$5</f>
        <v>#REF!</v>
      </c>
      <c r="V924" s="15" t="e" cm="1">
        <f t="array" aca="1" ref="V924" ca="1">INDEX($K:$P,ROW(),MATCH(#REF!,$K$2:$P$2,0))*(1+INDIRECT(V915))^(YEAR(V$1)-YEAR($S$1))/V$5</f>
        <v>#REF!</v>
      </c>
      <c r="W924" s="15" t="e" cm="1">
        <f t="array" aca="1" ref="W924" ca="1">INDEX($K:$P,ROW(),MATCH(#REF!,$K$2:$P$2,0))*(1+INDIRECT(W915))^(YEAR(W$1)-YEAR($S$1))/W$5</f>
        <v>#REF!</v>
      </c>
      <c r="X924" s="15" t="e" cm="1">
        <f t="array" aca="1" ref="X924" ca="1">INDEX($K:$P,ROW(),MATCH(#REF!,$K$2:$P$2,0))*(1+INDIRECT(X915))^(YEAR(X$1)-YEAR($S$1))/X$5</f>
        <v>#REF!</v>
      </c>
      <c r="Y924" s="15" t="e" cm="1">
        <f t="array" aca="1" ref="Y924" ca="1">INDEX($K:$P,ROW(),MATCH(#REF!,$K$2:$P$2,0))*(1+INDIRECT(Y915))^(YEAR(Y$1)-YEAR($S$1))/Y$5</f>
        <v>#REF!</v>
      </c>
      <c r="Z924" s="15" t="e" cm="1">
        <f t="array" aca="1" ref="Z924" ca="1">INDEX($K:$P,ROW(),MATCH(#REF!,$K$2:$P$2,0))*(1+INDIRECT(Z915))^(YEAR(Z$1)-YEAR($S$1))/Z$5</f>
        <v>#REF!</v>
      </c>
      <c r="AA924" s="15" t="e" cm="1">
        <f t="array" aca="1" ref="AA924" ca="1">INDEX($K:$P,ROW(),MATCH(#REF!,$K$2:$P$2,0))*(1+INDIRECT(AA915))^(YEAR(AA$1)-YEAR($S$1))/AA$5</f>
        <v>#REF!</v>
      </c>
      <c r="AB924" s="15" t="e" cm="1">
        <f t="array" aca="1" ref="AB924" ca="1">INDEX($K:$P,ROW(),MATCH(#REF!,$K$2:$P$2,0))*(1+INDIRECT(AB915))^(YEAR(AB$1)-YEAR($S$1))/AB$5</f>
        <v>#REF!</v>
      </c>
      <c r="AC924" s="15" t="e" cm="1">
        <f t="array" aca="1" ref="AC924" ca="1">INDEX($K:$P,ROW(),MATCH(#REF!,$K$2:$P$2,0))*(1+INDIRECT(AC915))^(YEAR(AC$1)-YEAR($S$1))/AC$5</f>
        <v>#REF!</v>
      </c>
      <c r="AD924" s="15" t="e" cm="1">
        <f t="array" aca="1" ref="AD924" ca="1">INDEX($K:$P,ROW(),MATCH(#REF!,$K$2:$P$2,0))*(1+INDIRECT(AD915))^(YEAR(AD$1)-YEAR($S$1))/AD$5</f>
        <v>#REF!</v>
      </c>
      <c r="AE924" s="15" t="e" cm="1">
        <f t="array" aca="1" ref="AE924" ca="1">INDEX($K:$P,ROW(),MATCH(#REF!,$K$2:$P$2,0))*(1+INDIRECT(AE915))^(YEAR(AE$1)-YEAR($S$1))/AE$5</f>
        <v>#REF!</v>
      </c>
      <c r="AF924" s="15" t="e" cm="1">
        <f t="array" aca="1" ref="AF924" ca="1">INDEX($K:$P,ROW(),MATCH(#REF!,$K$2:$P$2,0))*(1+INDIRECT(AF915))^(YEAR(AF$1)-YEAR($S$1))/AF$5</f>
        <v>#REF!</v>
      </c>
      <c r="AG924" s="15" t="e" cm="1">
        <f t="array" aca="1" ref="AG924" ca="1">INDEX($K:$P,ROW(),MATCH(#REF!,$K$2:$P$2,0))*(1+INDIRECT(AG915))^(YEAR(AG$1)-YEAR($S$1))/AG$5</f>
        <v>#REF!</v>
      </c>
      <c r="AH924" s="15" t="e" cm="1">
        <f t="array" aca="1" ref="AH924" ca="1">INDEX($K:$P,ROW(),MATCH(#REF!,$K$2:$P$2,0))*(1+INDIRECT(AH915))^(YEAR(AH$1)-YEAR($S$1))/AH$5</f>
        <v>#REF!</v>
      </c>
      <c r="AI924" s="15" t="e" cm="1">
        <f t="array" aca="1" ref="AI924" ca="1">INDEX($K:$P,ROW(),MATCH(#REF!,$K$2:$P$2,0))*(1+INDIRECT(AI915))^(YEAR(AI$1)-YEAR($S$1))/AI$5</f>
        <v>#REF!</v>
      </c>
      <c r="AJ924" s="15" t="e" cm="1">
        <f t="array" aca="1" ref="AJ924" ca="1">INDEX($K:$P,ROW(),MATCH(#REF!,$K$2:$P$2,0))*(1+INDIRECT(AJ915))^(YEAR(AJ$1)-YEAR($S$1))/AJ$5</f>
        <v>#REF!</v>
      </c>
      <c r="AK924" s="15" t="e" cm="1">
        <f t="array" aca="1" ref="AK924" ca="1">INDEX($K:$P,ROW(),MATCH(#REF!,$K$2:$P$2,0))*(1+INDIRECT(AK915))^(YEAR(AK$1)-YEAR($S$1))/AK$5</f>
        <v>#REF!</v>
      </c>
      <c r="AL924" s="15" t="e" cm="1">
        <f t="array" aca="1" ref="AL924" ca="1">INDEX($K:$P,ROW(),MATCH(#REF!,$K$2:$P$2,0))*(1+INDIRECT(AL915))^(YEAR(AL$1)-YEAR($S$1))/AL$5</f>
        <v>#REF!</v>
      </c>
      <c r="AM924" s="15" t="e" cm="1">
        <f t="array" aca="1" ref="AM924" ca="1">INDEX($K:$P,ROW(),MATCH(#REF!,$K$2:$P$2,0))*(1+INDIRECT(AM915))^(YEAR(AM$1)-YEAR($S$1))/AM$5</f>
        <v>#REF!</v>
      </c>
      <c r="AN924" s="15" t="e" cm="1">
        <f t="array" aca="1" ref="AN924" ca="1">INDEX($K:$P,ROW(),MATCH(#REF!,$K$2:$P$2,0))*(1+INDIRECT(AN915))^(YEAR(AN$1)-YEAR($S$1))/AN$5</f>
        <v>#REF!</v>
      </c>
      <c r="AO924" s="15" t="e" cm="1">
        <f t="array" aca="1" ref="AO924" ca="1">INDEX($K:$P,ROW(),MATCH(#REF!,$K$2:$P$2,0))*(1+INDIRECT(AO915))^(YEAR(AO$1)-YEAR($S$1))/AO$5</f>
        <v>#REF!</v>
      </c>
      <c r="AP924" s="15" t="e" cm="1">
        <f t="array" aca="1" ref="AP924" ca="1">INDEX($K:$P,ROW(),MATCH(#REF!,$K$2:$P$2,0))*(1+INDIRECT(AP915))^(YEAR(AP$1)-YEAR($S$1))/AP$5</f>
        <v>#REF!</v>
      </c>
      <c r="AQ924" s="15" t="e" cm="1">
        <f t="array" aca="1" ref="AQ924" ca="1">INDEX($K:$P,ROW(),MATCH(#REF!,$K$2:$P$2,0))*(1+INDIRECT(AQ915))^(YEAR(AQ$1)-YEAR($S$1))/AQ$5</f>
        <v>#REF!</v>
      </c>
      <c r="AR924" s="15" t="e" cm="1">
        <f t="array" aca="1" ref="AR924" ca="1">INDEX($K:$P,ROW(),MATCH(#REF!,$K$2:$P$2,0))*(1+INDIRECT(AR915))^(YEAR(AR$1)-YEAR($S$1))/AR$5</f>
        <v>#REF!</v>
      </c>
      <c r="AS924" s="15" t="e" cm="1">
        <f t="array" aca="1" ref="AS924" ca="1">INDEX($K:$P,ROW(),MATCH(#REF!,$K$2:$P$2,0))*(1+INDIRECT(AS915))^(YEAR(AS$1)-YEAR($S$1))/AS$5</f>
        <v>#REF!</v>
      </c>
      <c r="AT924" s="15" t="e" cm="1">
        <f t="array" aca="1" ref="AT924" ca="1">INDEX($K:$P,ROW(),MATCH(#REF!,$K$2:$P$2,0))*(1+INDIRECT(AT915))^(YEAR(AT$1)-YEAR($S$1))/AT$5</f>
        <v>#REF!</v>
      </c>
      <c r="AU924" s="15" t="e" cm="1">
        <f t="array" aca="1" ref="AU924" ca="1">INDEX($K:$P,ROW(),MATCH(#REF!,$K$2:$P$2,0))*(1+INDIRECT(AU915))^(YEAR(AU$1)-YEAR($S$1))/AU$5</f>
        <v>#REF!</v>
      </c>
      <c r="AV924" s="15" t="e" cm="1">
        <f t="array" aca="1" ref="AV924" ca="1">INDEX($K:$P,ROW(),MATCH(#REF!,$K$2:$P$2,0))*(1+INDIRECT(AV915))^(YEAR(AV$1)-YEAR($S$1))/AV$5</f>
        <v>#REF!</v>
      </c>
      <c r="AW924" s="15" t="e" cm="1">
        <f t="array" aca="1" ref="AW924" ca="1">INDEX($K:$P,ROW(),MATCH(#REF!,$K$2:$P$2,0))*(1+INDIRECT(AW915))^(YEAR(AW$1)-YEAR($S$1))/AW$5</f>
        <v>#REF!</v>
      </c>
      <c r="AX924" s="15" t="e" cm="1">
        <f t="array" aca="1" ref="AX924" ca="1">INDEX($K:$P,ROW(),MATCH(#REF!,$K$2:$P$2,0))*(1+INDIRECT(AX915))^(YEAR(AX$1)-YEAR($S$1))/AX$5</f>
        <v>#REF!</v>
      </c>
      <c r="AY924" s="15" t="e" cm="1">
        <f t="array" aca="1" ref="AY924" ca="1">INDEX($K:$P,ROW(),MATCH(#REF!,$K$2:$P$2,0))*(1+INDIRECT(AY915))^(YEAR(AY$1)-YEAR($S$1))/AY$5</f>
        <v>#REF!</v>
      </c>
      <c r="AZ924" s="15" t="e" cm="1">
        <f t="array" aca="1" ref="AZ924" ca="1">INDEX($K:$P,ROW(),MATCH(#REF!,$K$2:$P$2,0))*(1+INDIRECT(AZ915))^(YEAR(AZ$1)-YEAR($S$1))/AZ$5</f>
        <v>#REF!</v>
      </c>
      <c r="BA924" s="15" t="e" cm="1">
        <f t="array" aca="1" ref="BA924" ca="1">INDEX($K:$P,ROW(),MATCH(#REF!,$K$2:$P$2,0))*(1+INDIRECT(BA915))^(YEAR(BA$1)-YEAR($S$1))/BA$5</f>
        <v>#REF!</v>
      </c>
      <c r="BB924" s="15" t="e" cm="1">
        <f t="array" aca="1" ref="BB924" ca="1">INDEX($K:$P,ROW(),MATCH(#REF!,$K$2:$P$2,0))*(1+INDIRECT(BB915))^(YEAR(BB$1)-YEAR($S$1))/BB$5</f>
        <v>#REF!</v>
      </c>
      <c r="BC924" s="15" t="e" cm="1">
        <f t="array" aca="1" ref="BC924" ca="1">INDEX($K:$P,ROW(),MATCH(#REF!,$K$2:$P$2,0))*(1+INDIRECT(BC915))^(YEAR(BC$1)-YEAR($S$1))/BC$5</f>
        <v>#REF!</v>
      </c>
      <c r="BD924" s="15" t="e" cm="1">
        <f t="array" aca="1" ref="BD924" ca="1">INDEX($K:$P,ROW(),MATCH(#REF!,$K$2:$P$2,0))*(1+INDIRECT(BD915))^(YEAR(BD$1)-YEAR($S$1))/BD$5</f>
        <v>#REF!</v>
      </c>
      <c r="BE924" s="15" t="e" cm="1">
        <f t="array" aca="1" ref="BE924" ca="1">INDEX($K:$P,ROW(),MATCH(#REF!,$K$2:$P$2,0))*(1+INDIRECT(BE915))^(YEAR(BE$1)-YEAR($S$1))/BE$5</f>
        <v>#REF!</v>
      </c>
      <c r="BF924" s="15" t="e" cm="1">
        <f t="array" aca="1" ref="BF924" ca="1">INDEX($K:$P,ROW(),MATCH(#REF!,$K$2:$P$2,0))*(1+INDIRECT(BF915))^(YEAR(BF$1)-YEAR($S$1))/BF$5</f>
        <v>#REF!</v>
      </c>
      <c r="BG924" s="15" t="e" cm="1">
        <f t="array" aca="1" ref="BG924" ca="1">INDEX($K:$P,ROW(),MATCH(#REF!,$K$2:$P$2,0))*(1+INDIRECT(BG915))^(YEAR(BG$1)-YEAR($S$1))/BG$5</f>
        <v>#REF!</v>
      </c>
      <c r="BH924" s="15" t="e" cm="1">
        <f t="array" aca="1" ref="BH924" ca="1">INDEX($K:$P,ROW(),MATCH(#REF!,$K$2:$P$2,0))*(1+INDIRECT(BH915))^(YEAR(BH$1)-YEAR($S$1))/BH$5</f>
        <v>#REF!</v>
      </c>
      <c r="BI924" s="15" t="e" cm="1">
        <f t="array" aca="1" ref="BI924" ca="1">INDEX($K:$P,ROW(),MATCH(#REF!,$K$2:$P$2,0))*(1+INDIRECT(BI915))^(YEAR(BI$1)-YEAR($S$1))/BI$5</f>
        <v>#REF!</v>
      </c>
      <c r="BJ924" s="15" t="e" cm="1">
        <f t="array" aca="1" ref="BJ924" ca="1">INDEX($K:$P,ROW(),MATCH(#REF!,$K$2:$P$2,0))*(1+INDIRECT(BJ915))^(YEAR(BJ$1)-YEAR($S$1))/BJ$5</f>
        <v>#REF!</v>
      </c>
      <c r="BK924" s="15" t="e" cm="1">
        <f t="array" aca="1" ref="BK924" ca="1">INDEX($K:$P,ROW(),MATCH(#REF!,$K$2:$P$2,0))*(1+INDIRECT(BK915))^(YEAR(BK$1)-YEAR($S$1))/BK$5</f>
        <v>#REF!</v>
      </c>
      <c r="BL924" s="15" t="e" cm="1">
        <f t="array" aca="1" ref="BL924" ca="1">INDEX($K:$P,ROW(),MATCH(#REF!,$K$2:$P$2,0))*(1+INDIRECT(BL915))^(YEAR(BL$1)-YEAR($S$1))/BL$5</f>
        <v>#REF!</v>
      </c>
      <c r="BM924" s="15" t="e" cm="1">
        <f t="array" aca="1" ref="BM924" ca="1">INDEX($K:$P,ROW(),MATCH(#REF!,$K$2:$P$2,0))*(1+INDIRECT(BM915))^(YEAR(BM$1)-YEAR($S$1))/BM$5</f>
        <v>#REF!</v>
      </c>
      <c r="BN924" s="15" t="e" cm="1">
        <f t="array" aca="1" ref="BN924" ca="1">INDEX($K:$P,ROW(),MATCH(#REF!,$K$2:$P$2,0))*(1+INDIRECT(BN915))^(YEAR(BN$1)-YEAR($S$1))/BN$5</f>
        <v>#REF!</v>
      </c>
      <c r="BO924" s="15" t="e" cm="1">
        <f t="array" aca="1" ref="BO924" ca="1">INDEX($K:$P,ROW(),MATCH(#REF!,$K$2:$P$2,0))*(1+INDIRECT(BO915))^(YEAR(BO$1)-YEAR($S$1))/BO$5</f>
        <v>#REF!</v>
      </c>
      <c r="BP924" s="15" t="e" cm="1">
        <f t="array" aca="1" ref="BP924" ca="1">INDEX($K:$P,ROW(),MATCH(#REF!,$K$2:$P$2,0))*(1+INDIRECT(BP915))^(YEAR(BP$1)-YEAR($S$1))/BP$5</f>
        <v>#REF!</v>
      </c>
      <c r="BQ924" s="15" t="e" cm="1">
        <f t="array" aca="1" ref="BQ924" ca="1">INDEX($K:$P,ROW(),MATCH(#REF!,$K$2:$P$2,0))*(1+INDIRECT(BQ915))^(YEAR(BQ$1)-YEAR($S$1))/BQ$5</f>
        <v>#REF!</v>
      </c>
      <c r="BR924" s="15" t="e" cm="1">
        <f t="array" aca="1" ref="BR924" ca="1">INDEX($K:$P,ROW(),MATCH(#REF!,$K$2:$P$2,0))*(1+INDIRECT(BR915))^(YEAR(BR$1)-YEAR($S$1))/BR$5</f>
        <v>#REF!</v>
      </c>
      <c r="BS924" s="15" t="e" cm="1">
        <f t="array" aca="1" ref="BS924" ca="1">INDEX($K:$P,ROW(),MATCH(#REF!,$K$2:$P$2,0))*(1+INDIRECT(BS915))^(YEAR(BS$1)-YEAR($S$1))/BS$5</f>
        <v>#REF!</v>
      </c>
      <c r="BT924" s="15" t="e" cm="1">
        <f t="array" aca="1" ref="BT924" ca="1">INDEX($K:$P,ROW(),MATCH(#REF!,$K$2:$P$2,0))*(1+INDIRECT(BT915))^(YEAR(BT$1)-YEAR($S$1))/BT$5</f>
        <v>#REF!</v>
      </c>
      <c r="BU924" s="15" t="e" cm="1">
        <f t="array" aca="1" ref="BU924" ca="1">INDEX($K:$P,ROW(),MATCH(#REF!,$K$2:$P$2,0))*(1+INDIRECT(BU915))^(YEAR(BU$1)-YEAR($S$1))/BU$5</f>
        <v>#REF!</v>
      </c>
      <c r="BV924" s="15" t="e" cm="1">
        <f t="array" aca="1" ref="BV924" ca="1">INDEX($K:$P,ROW(),MATCH(#REF!,$K$2:$P$2,0))*(1+INDIRECT(BV915))^(YEAR(BV$1)-YEAR($S$1))/BV$5</f>
        <v>#REF!</v>
      </c>
      <c r="BW924" s="15" t="e" cm="1">
        <f t="array" aca="1" ref="BW924" ca="1">INDEX($K:$P,ROW(),MATCH(#REF!,$K$2:$P$2,0))*(1+INDIRECT(BW915))^(YEAR(BW$1)-YEAR($S$1))/BW$5</f>
        <v>#REF!</v>
      </c>
      <c r="BX924" s="15" t="e" cm="1">
        <f t="array" aca="1" ref="BX924" ca="1">INDEX($K:$P,ROW(),MATCH(#REF!,$K$2:$P$2,0))*(1+INDIRECT(BX915))^(YEAR(BX$1)-YEAR($S$1))/BX$5</f>
        <v>#REF!</v>
      </c>
      <c r="BY924" s="15" t="e" cm="1">
        <f t="array" aca="1" ref="BY924" ca="1">INDEX($K:$P,ROW(),MATCH(#REF!,$K$2:$P$2,0))*(1+INDIRECT(BY915))^(YEAR(BY$1)-YEAR($S$1))/BY$5</f>
        <v>#REF!</v>
      </c>
      <c r="BZ924" s="15" t="e" cm="1">
        <f t="array" aca="1" ref="BZ924" ca="1">INDEX($K:$P,ROW(),MATCH(#REF!,$K$2:$P$2,0))*(1+INDIRECT(BZ915))^(YEAR(BZ$1)-YEAR($S$1))/BZ$5</f>
        <v>#REF!</v>
      </c>
      <c r="CA924" s="15" t="e" cm="1">
        <f t="array" aca="1" ref="CA924" ca="1">INDEX($K:$P,ROW(),MATCH(#REF!,$K$2:$P$2,0))*(1+INDIRECT(CA915))^(YEAR(CA$1)-YEAR($S$1))/CA$5</f>
        <v>#REF!</v>
      </c>
      <c r="CB924" s="15" t="e" cm="1">
        <f t="array" aca="1" ref="CB924" ca="1">INDEX($K:$P,ROW(),MATCH(#REF!,$K$2:$P$2,0))*(1+INDIRECT(CB915))^(YEAR(CB$1)-YEAR($S$1))/CB$5</f>
        <v>#REF!</v>
      </c>
      <c r="CC924" s="15" t="e" cm="1">
        <f t="array" aca="1" ref="CC924" ca="1">INDEX($K:$P,ROW(),MATCH(#REF!,$K$2:$P$2,0))*(1+INDIRECT(CC915))^(YEAR(CC$1)-YEAR($S$1))/CC$5</f>
        <v>#REF!</v>
      </c>
      <c r="CD924" s="15" t="e" cm="1">
        <f t="array" aca="1" ref="CD924" ca="1">INDEX($K:$P,ROW(),MATCH(#REF!,$K$2:$P$2,0))*(1+INDIRECT(CD915))^(YEAR(CD$1)-YEAR($S$1))/CD$5</f>
        <v>#REF!</v>
      </c>
      <c r="CE924" s="15" t="e" cm="1">
        <f t="array" aca="1" ref="CE924" ca="1">INDEX($K:$P,ROW(),MATCH(#REF!,$K$2:$P$2,0))*(1+INDIRECT(CE915))^(YEAR(CE$1)-YEAR($S$1))/CE$5</f>
        <v>#REF!</v>
      </c>
      <c r="CF924" s="15" t="e" cm="1">
        <f t="array" aca="1" ref="CF924" ca="1">INDEX($K:$P,ROW(),MATCH(#REF!,$K$2:$P$2,0))*(1+INDIRECT(CF915))^(YEAR(CF$1)-YEAR($S$1))/CF$5</f>
        <v>#REF!</v>
      </c>
      <c r="CG924" s="15" t="e" cm="1">
        <f t="array" aca="1" ref="CG924" ca="1">INDEX($K:$P,ROW(),MATCH(#REF!,$K$2:$P$2,0))*(1+INDIRECT(CG915))^(YEAR(CG$1)-YEAR($S$1))/CG$5</f>
        <v>#REF!</v>
      </c>
      <c r="CH924" s="15" t="e" cm="1">
        <f t="array" aca="1" ref="CH924" ca="1">INDEX($K:$P,ROW(),MATCH(#REF!,$K$2:$P$2,0))*(1+INDIRECT(CH915))^(YEAR(CH$1)-YEAR($S$1))/CH$5</f>
        <v>#REF!</v>
      </c>
      <c r="CI924" s="15" t="e" cm="1">
        <f t="array" aca="1" ref="CI924" ca="1">INDEX($K:$P,ROW(),MATCH(#REF!,$K$2:$P$2,0))*(1+INDIRECT(CI915))^(YEAR(CI$1)-YEAR($S$1))/CI$5</f>
        <v>#REF!</v>
      </c>
      <c r="CJ924" s="15" t="e" cm="1">
        <f t="array" aca="1" ref="CJ924" ca="1">INDEX($K:$P,ROW(),MATCH(#REF!,$K$2:$P$2,0))*(1+INDIRECT(CJ915))^(YEAR(CJ$1)-YEAR($S$1))/CJ$5</f>
        <v>#REF!</v>
      </c>
      <c r="CK924" s="15" t="e" cm="1">
        <f t="array" aca="1" ref="CK924" ca="1">INDEX($K:$P,ROW(),MATCH(#REF!,$K$2:$P$2,0))*(1+INDIRECT(CK915))^(YEAR(CK$1)-YEAR($S$1))/CK$5</f>
        <v>#REF!</v>
      </c>
    </row>
    <row r="925" spans="2:89" x14ac:dyDescent="0.35">
      <c r="B925" s="141" t="str">
        <f>"Price/"&amp;B929</f>
        <v>Price/unit</v>
      </c>
      <c r="D925" t="s">
        <v>789</v>
      </c>
      <c r="E925" s="8" t="str">
        <f t="shared" si="973"/>
        <v>925 ORIGINATIONS-PP</v>
      </c>
      <c r="H925" s="31"/>
      <c r="I925" s="73"/>
      <c r="J925" s="73"/>
      <c r="K925" s="135">
        <v>20</v>
      </c>
      <c r="L925" s="135">
        <v>20</v>
      </c>
      <c r="M925" s="135">
        <v>20</v>
      </c>
      <c r="N925" s="135">
        <v>20</v>
      </c>
      <c r="O925" s="135">
        <v>20</v>
      </c>
      <c r="P925" s="135">
        <v>20</v>
      </c>
      <c r="R925" s="33"/>
      <c r="S925" s="136" cm="1">
        <f t="array" ref="S925">INDEX($K:$P,ROW(),MATCH(S$3,$K$2:$P$2,0))</f>
        <v>20</v>
      </c>
      <c r="T925" s="136" cm="1">
        <f t="array" ref="T925">INDEX($K:$P,ROW(),MATCH(T$3,$K$2:$P$2,0))</f>
        <v>20</v>
      </c>
      <c r="U925" s="136" cm="1">
        <f t="array" ref="U925">INDEX($K:$P,ROW(),MATCH(U$3,$K$2:$P$2,0))</f>
        <v>20</v>
      </c>
      <c r="V925" s="136" cm="1">
        <f t="array" ref="V925">INDEX($K:$P,ROW(),MATCH(V$3,$K$2:$P$2,0))</f>
        <v>20</v>
      </c>
      <c r="W925" s="136" cm="1">
        <f t="array" ref="W925">INDEX($K:$P,ROW(),MATCH(W$3,$K$2:$P$2,0))</f>
        <v>20</v>
      </c>
      <c r="X925" s="136" cm="1">
        <f t="array" ref="X925">INDEX($K:$P,ROW(),MATCH(X$3,$K$2:$P$2,0))</f>
        <v>20</v>
      </c>
      <c r="Y925" s="136" cm="1">
        <f t="array" ref="Y925">INDEX($K:$P,ROW(),MATCH(Y$3,$K$2:$P$2,0))</f>
        <v>20</v>
      </c>
      <c r="Z925" s="136" cm="1">
        <f t="array" ref="Z925">INDEX($K:$P,ROW(),MATCH(Z$3,$K$2:$P$2,0))</f>
        <v>20</v>
      </c>
      <c r="AA925" s="136" cm="1">
        <f t="array" ref="AA925">INDEX($K:$P,ROW(),MATCH(AA$3,$K$2:$P$2,0))</f>
        <v>20</v>
      </c>
      <c r="AB925" s="136" cm="1">
        <f t="array" ref="AB925">INDEX($K:$P,ROW(),MATCH(AB$3,$K$2:$P$2,0))</f>
        <v>20</v>
      </c>
      <c r="AC925" s="136" cm="1">
        <f t="array" ref="AC925">INDEX($K:$P,ROW(),MATCH(AC$3,$K$2:$P$2,0))</f>
        <v>20</v>
      </c>
      <c r="AD925" s="136" cm="1">
        <f t="array" ref="AD925">INDEX($K:$P,ROW(),MATCH(AD$3,$K$2:$P$2,0))</f>
        <v>20</v>
      </c>
      <c r="AE925" s="136" cm="1">
        <f t="array" ref="AE925">INDEX($K:$P,ROW(),MATCH(AE$3,$K$2:$P$2,0))</f>
        <v>20</v>
      </c>
      <c r="AF925" s="136" cm="1">
        <f t="array" ref="AF925">INDEX($K:$P,ROW(),MATCH(AF$3,$K$2:$P$2,0))</f>
        <v>20</v>
      </c>
      <c r="AG925" s="136" cm="1">
        <f t="array" ref="AG925">INDEX($K:$P,ROW(),MATCH(AG$3,$K$2:$P$2,0))</f>
        <v>20</v>
      </c>
      <c r="AH925" s="136" cm="1">
        <f t="array" ref="AH925">INDEX($K:$P,ROW(),MATCH(AH$3,$K$2:$P$2,0))</f>
        <v>20</v>
      </c>
      <c r="AI925" s="136" cm="1">
        <f t="array" ref="AI925">INDEX($K:$P,ROW(),MATCH(AI$3,$K$2:$P$2,0))</f>
        <v>20</v>
      </c>
      <c r="AJ925" s="136" cm="1">
        <f t="array" ref="AJ925">INDEX($K:$P,ROW(),MATCH(AJ$3,$K$2:$P$2,0))</f>
        <v>20</v>
      </c>
      <c r="AK925" s="136" cm="1">
        <f t="array" ref="AK925">INDEX($K:$P,ROW(),MATCH(AK$3,$K$2:$P$2,0))</f>
        <v>20</v>
      </c>
      <c r="AL925" s="136" cm="1">
        <f t="array" ref="AL925">INDEX($K:$P,ROW(),MATCH(AL$3,$K$2:$P$2,0))</f>
        <v>20</v>
      </c>
      <c r="AM925" s="136" cm="1">
        <f t="array" ref="AM925">INDEX($K:$P,ROW(),MATCH(AM$3,$K$2:$P$2,0))</f>
        <v>20</v>
      </c>
      <c r="AN925" s="136" cm="1">
        <f t="array" ref="AN925">INDEX($K:$P,ROW(),MATCH(AN$3,$K$2:$P$2,0))</f>
        <v>20</v>
      </c>
      <c r="AO925" s="136" cm="1">
        <f t="array" ref="AO925">INDEX($K:$P,ROW(),MATCH(AO$3,$K$2:$P$2,0))</f>
        <v>20</v>
      </c>
      <c r="AP925" s="136" cm="1">
        <f t="array" ref="AP925">INDEX($K:$P,ROW(),MATCH(AP$3,$K$2:$P$2,0))</f>
        <v>20</v>
      </c>
      <c r="AQ925" s="136" cm="1">
        <f t="array" ref="AQ925">INDEX($K:$P,ROW(),MATCH(AQ$3,$K$2:$P$2,0))</f>
        <v>20</v>
      </c>
      <c r="AR925" s="136" cm="1">
        <f t="array" ref="AR925">INDEX($K:$P,ROW(),MATCH(AR$3,$K$2:$P$2,0))</f>
        <v>20</v>
      </c>
      <c r="AS925" s="136" cm="1">
        <f t="array" ref="AS925">INDEX($K:$P,ROW(),MATCH(AS$3,$K$2:$P$2,0))</f>
        <v>20</v>
      </c>
      <c r="AT925" s="136" cm="1">
        <f t="array" ref="AT925">INDEX($K:$P,ROW(),MATCH(AT$3,$K$2:$P$2,0))</f>
        <v>20</v>
      </c>
      <c r="AU925" s="136" cm="1">
        <f t="array" ref="AU925">INDEX($K:$P,ROW(),MATCH(AU$3,$K$2:$P$2,0))</f>
        <v>20</v>
      </c>
      <c r="AV925" s="136" cm="1">
        <f t="array" ref="AV925">INDEX($K:$P,ROW(),MATCH(AV$3,$K$2:$P$2,0))</f>
        <v>20</v>
      </c>
      <c r="AW925" s="136" cm="1">
        <f t="array" ref="AW925">INDEX($K:$P,ROW(),MATCH(AW$3,$K$2:$P$2,0))</f>
        <v>20</v>
      </c>
      <c r="AX925" s="136" cm="1">
        <f t="array" ref="AX925">INDEX($K:$P,ROW(),MATCH(AX$3,$K$2:$P$2,0))</f>
        <v>20</v>
      </c>
      <c r="AY925" s="136" cm="1">
        <f t="array" ref="AY925">INDEX($K:$P,ROW(),MATCH(AY$3,$K$2:$P$2,0))</f>
        <v>20</v>
      </c>
      <c r="AZ925" s="136" cm="1">
        <f t="array" ref="AZ925">INDEX($K:$P,ROW(),MATCH(AZ$3,$K$2:$P$2,0))</f>
        <v>20</v>
      </c>
      <c r="BA925" s="136" cm="1">
        <f t="array" ref="BA925">INDEX($K:$P,ROW(),MATCH(BA$3,$K$2:$P$2,0))</f>
        <v>20</v>
      </c>
      <c r="BB925" s="136" cm="1">
        <f t="array" ref="BB925">INDEX($K:$P,ROW(),MATCH(BB$3,$K$2:$P$2,0))</f>
        <v>20</v>
      </c>
      <c r="BC925" s="136" cm="1">
        <f t="array" ref="BC925">INDEX($K:$P,ROW(),MATCH(BC$3,$K$2:$P$2,0))</f>
        <v>20</v>
      </c>
      <c r="BD925" s="136" cm="1">
        <f t="array" ref="BD925">INDEX($K:$P,ROW(),MATCH(BD$3,$K$2:$P$2,0))</f>
        <v>20</v>
      </c>
      <c r="BE925" s="136" cm="1">
        <f t="array" ref="BE925">INDEX($K:$P,ROW(),MATCH(BE$3,$K$2:$P$2,0))</f>
        <v>20</v>
      </c>
      <c r="BF925" s="136" cm="1">
        <f t="array" ref="BF925">INDEX($K:$P,ROW(),MATCH(BF$3,$K$2:$P$2,0))</f>
        <v>20</v>
      </c>
      <c r="BG925" s="136" cm="1">
        <f t="array" ref="BG925">INDEX($K:$P,ROW(),MATCH(BG$3,$K$2:$P$2,0))</f>
        <v>20</v>
      </c>
      <c r="BH925" s="136" cm="1">
        <f t="array" ref="BH925">INDEX($K:$P,ROW(),MATCH(BH$3,$K$2:$P$2,0))</f>
        <v>20</v>
      </c>
      <c r="BI925" s="136" cm="1">
        <f t="array" ref="BI925">INDEX($K:$P,ROW(),MATCH(BI$3,$K$2:$P$2,0))</f>
        <v>20</v>
      </c>
      <c r="BJ925" s="136" cm="1">
        <f t="array" ref="BJ925">INDEX($K:$P,ROW(),MATCH(BJ$3,$K$2:$P$2,0))</f>
        <v>20</v>
      </c>
      <c r="BK925" s="136" cm="1">
        <f t="array" ref="BK925">INDEX($K:$P,ROW(),MATCH(BK$3,$K$2:$P$2,0))</f>
        <v>20</v>
      </c>
      <c r="BL925" s="136" cm="1">
        <f t="array" ref="BL925">INDEX($K:$P,ROW(),MATCH(BL$3,$K$2:$P$2,0))</f>
        <v>20</v>
      </c>
      <c r="BM925" s="136" cm="1">
        <f t="array" ref="BM925">INDEX($K:$P,ROW(),MATCH(BM$3,$K$2:$P$2,0))</f>
        <v>20</v>
      </c>
      <c r="BN925" s="136" cm="1">
        <f t="array" ref="BN925">INDEX($K:$P,ROW(),MATCH(BN$3,$K$2:$P$2,0))</f>
        <v>20</v>
      </c>
      <c r="BO925" s="136" cm="1">
        <f t="array" ref="BO925">INDEX($K:$P,ROW(),MATCH(BO$3,$K$2:$P$2,0))</f>
        <v>20</v>
      </c>
      <c r="BP925" s="136" cm="1">
        <f t="array" ref="BP925">INDEX($K:$P,ROW(),MATCH(BP$3,$K$2:$P$2,0))</f>
        <v>20</v>
      </c>
      <c r="BQ925" s="136" cm="1">
        <f t="array" ref="BQ925">INDEX($K:$P,ROW(),MATCH(BQ$3,$K$2:$P$2,0))</f>
        <v>20</v>
      </c>
      <c r="BR925" s="136" cm="1">
        <f t="array" ref="BR925">INDEX($K:$P,ROW(),MATCH(BR$3,$K$2:$P$2,0))</f>
        <v>20</v>
      </c>
      <c r="BS925" s="136" cm="1">
        <f t="array" ref="BS925">INDEX($K:$P,ROW(),MATCH(BS$3,$K$2:$P$2,0))</f>
        <v>20</v>
      </c>
      <c r="BT925" s="136" cm="1">
        <f t="array" ref="BT925">INDEX($K:$P,ROW(),MATCH(BT$3,$K$2:$P$2,0))</f>
        <v>20</v>
      </c>
      <c r="BU925" s="136" cm="1">
        <f t="array" ref="BU925">INDEX($K:$P,ROW(),MATCH(BU$3,$K$2:$P$2,0))</f>
        <v>20</v>
      </c>
      <c r="BV925" s="136" cm="1">
        <f t="array" ref="BV925">INDEX($K:$P,ROW(),MATCH(BV$3,$K$2:$P$2,0))</f>
        <v>20</v>
      </c>
      <c r="BW925" s="136" cm="1">
        <f t="array" ref="BW925">INDEX($K:$P,ROW(),MATCH(BW$3,$K$2:$P$2,0))</f>
        <v>20</v>
      </c>
      <c r="BX925" s="136" cm="1">
        <f t="array" ref="BX925">INDEX($K:$P,ROW(),MATCH(BX$3,$K$2:$P$2,0))</f>
        <v>20</v>
      </c>
      <c r="BY925" s="136" cm="1">
        <f t="array" ref="BY925">INDEX($K:$P,ROW(),MATCH(BY$3,$K$2:$P$2,0))</f>
        <v>20</v>
      </c>
      <c r="BZ925" s="136" cm="1">
        <f t="array" ref="BZ925">INDEX($K:$P,ROW(),MATCH(BZ$3,$K$2:$P$2,0))</f>
        <v>20</v>
      </c>
      <c r="CA925" s="136" cm="1">
        <f t="array" ref="CA925">INDEX($K:$P,ROW(),MATCH(CA$3,$K$2:$P$2,0))</f>
        <v>20</v>
      </c>
      <c r="CB925" s="136" cm="1">
        <f t="array" ref="CB925">INDEX($K:$P,ROW(),MATCH(CB$3,$K$2:$P$2,0))</f>
        <v>20</v>
      </c>
      <c r="CC925" s="136" cm="1">
        <f t="array" ref="CC925">INDEX($K:$P,ROW(),MATCH(CC$3,$K$2:$P$2,0))</f>
        <v>20</v>
      </c>
      <c r="CD925" s="136" cm="1">
        <f t="array" ref="CD925">INDEX($K:$P,ROW(),MATCH(CD$3,$K$2:$P$2,0))</f>
        <v>20</v>
      </c>
      <c r="CE925" s="136" cm="1">
        <f t="array" ref="CE925">INDEX($K:$P,ROW(),MATCH(CE$3,$K$2:$P$2,0))</f>
        <v>20</v>
      </c>
      <c r="CF925" s="136" cm="1">
        <f t="array" ref="CF925">INDEX($K:$P,ROW(),MATCH(CF$3,$K$2:$P$2,0))</f>
        <v>20</v>
      </c>
      <c r="CG925" s="136" cm="1">
        <f t="array" ref="CG925">INDEX($K:$P,ROW(),MATCH(CG$3,$K$2:$P$2,0))</f>
        <v>20</v>
      </c>
      <c r="CH925" s="136" cm="1">
        <f t="array" ref="CH925">INDEX($K:$P,ROW(),MATCH(CH$3,$K$2:$P$2,0))</f>
        <v>20</v>
      </c>
      <c r="CI925" s="136" cm="1">
        <f t="array" ref="CI925">INDEX($K:$P,ROW(),MATCH(CI$3,$K$2:$P$2,0))</f>
        <v>20</v>
      </c>
      <c r="CJ925" s="136" cm="1">
        <f t="array" ref="CJ925">INDEX($K:$P,ROW(),MATCH(CJ$3,$K$2:$P$2,0))</f>
        <v>20</v>
      </c>
      <c r="CK925" s="136" cm="1">
        <f t="array" ref="CK925">INDEX($K:$P,ROW(),MATCH(CK$3,$K$2:$P$2,0))</f>
        <v>20</v>
      </c>
    </row>
    <row r="926" spans="2:89" x14ac:dyDescent="0.35">
      <c r="B926" s="122" t="str">
        <f>"New originations - "&amp;B928</f>
        <v>New originations - (Primary label)</v>
      </c>
      <c r="D926" t="s">
        <v>789</v>
      </c>
      <c r="E926" s="9" t="str">
        <f t="shared" si="973"/>
        <v>926 ORIGINATIONS-PP</v>
      </c>
      <c r="F926" s="27"/>
      <c r="G926" s="27"/>
      <c r="H926" s="31"/>
      <c r="I926" s="73"/>
      <c r="J926" s="73"/>
      <c r="K926" s="33" t="e">
        <f t="shared" ref="K926:P926" ca="1" si="975">SUMIF($3:$3,K$2,926:926)</f>
        <v>#REF!</v>
      </c>
      <c r="L926" s="33" t="e">
        <f t="shared" ca="1" si="975"/>
        <v>#REF!</v>
      </c>
      <c r="M926" s="33" t="e">
        <f t="shared" ca="1" si="975"/>
        <v>#REF!</v>
      </c>
      <c r="N926" s="33" t="e">
        <f t="shared" ca="1" si="975"/>
        <v>#REF!</v>
      </c>
      <c r="O926" s="33" t="e">
        <f t="shared" ca="1" si="975"/>
        <v>#REF!</v>
      </c>
      <c r="P926" s="33" t="e">
        <f t="shared" ca="1" si="975"/>
        <v>#REF!</v>
      </c>
      <c r="R926" s="33"/>
      <c r="S926" s="33" t="e">
        <f t="shared" ref="S926" ca="1" si="976">S924*S925</f>
        <v>#REF!</v>
      </c>
      <c r="T926" s="33" t="e">
        <f t="shared" ref="T926:AX926" ca="1" si="977">T924*T925</f>
        <v>#REF!</v>
      </c>
      <c r="U926" s="33" t="e">
        <f t="shared" ca="1" si="977"/>
        <v>#REF!</v>
      </c>
      <c r="V926" s="33" t="e">
        <f t="shared" ca="1" si="977"/>
        <v>#REF!</v>
      </c>
      <c r="W926" s="33" t="e">
        <f t="shared" ca="1" si="977"/>
        <v>#REF!</v>
      </c>
      <c r="X926" s="33" t="e">
        <f t="shared" ca="1" si="977"/>
        <v>#REF!</v>
      </c>
      <c r="Y926" s="33" t="e">
        <f t="shared" ca="1" si="977"/>
        <v>#REF!</v>
      </c>
      <c r="Z926" s="33" t="e">
        <f t="shared" ca="1" si="977"/>
        <v>#REF!</v>
      </c>
      <c r="AA926" s="33" t="e">
        <f t="shared" ca="1" si="977"/>
        <v>#REF!</v>
      </c>
      <c r="AB926" s="33" t="e">
        <f t="shared" ca="1" si="977"/>
        <v>#REF!</v>
      </c>
      <c r="AC926" s="33" t="e">
        <f t="shared" ca="1" si="977"/>
        <v>#REF!</v>
      </c>
      <c r="AD926" s="33" t="e">
        <f t="shared" ca="1" si="977"/>
        <v>#REF!</v>
      </c>
      <c r="AE926" s="33" t="e">
        <f t="shared" ca="1" si="977"/>
        <v>#REF!</v>
      </c>
      <c r="AF926" s="33" t="e">
        <f t="shared" ca="1" si="977"/>
        <v>#REF!</v>
      </c>
      <c r="AG926" s="33" t="e">
        <f t="shared" ca="1" si="977"/>
        <v>#REF!</v>
      </c>
      <c r="AH926" s="33" t="e">
        <f t="shared" ca="1" si="977"/>
        <v>#REF!</v>
      </c>
      <c r="AI926" s="33" t="e">
        <f t="shared" ca="1" si="977"/>
        <v>#REF!</v>
      </c>
      <c r="AJ926" s="33" t="e">
        <f t="shared" ca="1" si="977"/>
        <v>#REF!</v>
      </c>
      <c r="AK926" s="33" t="e">
        <f t="shared" ca="1" si="977"/>
        <v>#REF!</v>
      </c>
      <c r="AL926" s="33" t="e">
        <f t="shared" ca="1" si="977"/>
        <v>#REF!</v>
      </c>
      <c r="AM926" s="33" t="e">
        <f t="shared" ca="1" si="977"/>
        <v>#REF!</v>
      </c>
      <c r="AN926" s="33" t="e">
        <f t="shared" ca="1" si="977"/>
        <v>#REF!</v>
      </c>
      <c r="AO926" s="33" t="e">
        <f t="shared" ca="1" si="977"/>
        <v>#REF!</v>
      </c>
      <c r="AP926" s="33" t="e">
        <f t="shared" ca="1" si="977"/>
        <v>#REF!</v>
      </c>
      <c r="AQ926" s="33" t="e">
        <f t="shared" ca="1" si="977"/>
        <v>#REF!</v>
      </c>
      <c r="AR926" s="33" t="e">
        <f t="shared" ca="1" si="977"/>
        <v>#REF!</v>
      </c>
      <c r="AS926" s="33" t="e">
        <f t="shared" ca="1" si="977"/>
        <v>#REF!</v>
      </c>
      <c r="AT926" s="33" t="e">
        <f t="shared" ca="1" si="977"/>
        <v>#REF!</v>
      </c>
      <c r="AU926" s="33" t="e">
        <f t="shared" ca="1" si="977"/>
        <v>#REF!</v>
      </c>
      <c r="AV926" s="33" t="e">
        <f t="shared" ca="1" si="977"/>
        <v>#REF!</v>
      </c>
      <c r="AW926" s="33" t="e">
        <f t="shared" ca="1" si="977"/>
        <v>#REF!</v>
      </c>
      <c r="AX926" s="33" t="e">
        <f t="shared" ca="1" si="977"/>
        <v>#REF!</v>
      </c>
      <c r="AY926" s="33" t="e">
        <f t="shared" ref="AY926:CD926" ca="1" si="978">AY924*AY925</f>
        <v>#REF!</v>
      </c>
      <c r="AZ926" s="33" t="e">
        <f t="shared" ca="1" si="978"/>
        <v>#REF!</v>
      </c>
      <c r="BA926" s="33" t="e">
        <f t="shared" ca="1" si="978"/>
        <v>#REF!</v>
      </c>
      <c r="BB926" s="33" t="e">
        <f t="shared" ca="1" si="978"/>
        <v>#REF!</v>
      </c>
      <c r="BC926" s="33" t="e">
        <f t="shared" ca="1" si="978"/>
        <v>#REF!</v>
      </c>
      <c r="BD926" s="33" t="e">
        <f t="shared" ca="1" si="978"/>
        <v>#REF!</v>
      </c>
      <c r="BE926" s="33" t="e">
        <f t="shared" ca="1" si="978"/>
        <v>#REF!</v>
      </c>
      <c r="BF926" s="33" t="e">
        <f t="shared" ca="1" si="978"/>
        <v>#REF!</v>
      </c>
      <c r="BG926" s="33" t="e">
        <f t="shared" ca="1" si="978"/>
        <v>#REF!</v>
      </c>
      <c r="BH926" s="33" t="e">
        <f t="shared" ca="1" si="978"/>
        <v>#REF!</v>
      </c>
      <c r="BI926" s="33" t="e">
        <f t="shared" ca="1" si="978"/>
        <v>#REF!</v>
      </c>
      <c r="BJ926" s="33" t="e">
        <f t="shared" ca="1" si="978"/>
        <v>#REF!</v>
      </c>
      <c r="BK926" s="33" t="e">
        <f t="shared" ca="1" si="978"/>
        <v>#REF!</v>
      </c>
      <c r="BL926" s="33" t="e">
        <f t="shared" ca="1" si="978"/>
        <v>#REF!</v>
      </c>
      <c r="BM926" s="33" t="e">
        <f t="shared" ca="1" si="978"/>
        <v>#REF!</v>
      </c>
      <c r="BN926" s="33" t="e">
        <f t="shared" ca="1" si="978"/>
        <v>#REF!</v>
      </c>
      <c r="BO926" s="33" t="e">
        <f t="shared" ca="1" si="978"/>
        <v>#REF!</v>
      </c>
      <c r="BP926" s="33" t="e">
        <f t="shared" ca="1" si="978"/>
        <v>#REF!</v>
      </c>
      <c r="BQ926" s="33" t="e">
        <f t="shared" ca="1" si="978"/>
        <v>#REF!</v>
      </c>
      <c r="BR926" s="33" t="e">
        <f t="shared" ca="1" si="978"/>
        <v>#REF!</v>
      </c>
      <c r="BS926" s="33" t="e">
        <f t="shared" ca="1" si="978"/>
        <v>#REF!</v>
      </c>
      <c r="BT926" s="33" t="e">
        <f t="shared" ca="1" si="978"/>
        <v>#REF!</v>
      </c>
      <c r="BU926" s="33" t="e">
        <f t="shared" ca="1" si="978"/>
        <v>#REF!</v>
      </c>
      <c r="BV926" s="33" t="e">
        <f t="shared" ca="1" si="978"/>
        <v>#REF!</v>
      </c>
      <c r="BW926" s="33" t="e">
        <f t="shared" ca="1" si="978"/>
        <v>#REF!</v>
      </c>
      <c r="BX926" s="33" t="e">
        <f t="shared" ca="1" si="978"/>
        <v>#REF!</v>
      </c>
      <c r="BY926" s="33" t="e">
        <f t="shared" ca="1" si="978"/>
        <v>#REF!</v>
      </c>
      <c r="BZ926" s="33" t="e">
        <f t="shared" ca="1" si="978"/>
        <v>#REF!</v>
      </c>
      <c r="CA926" s="33" t="e">
        <f t="shared" ca="1" si="978"/>
        <v>#REF!</v>
      </c>
      <c r="CB926" s="33" t="e">
        <f t="shared" ca="1" si="978"/>
        <v>#REF!</v>
      </c>
      <c r="CC926" s="33" t="e">
        <f t="shared" ca="1" si="978"/>
        <v>#REF!</v>
      </c>
      <c r="CD926" s="33" t="e">
        <f t="shared" ca="1" si="978"/>
        <v>#REF!</v>
      </c>
      <c r="CE926" s="33" t="e">
        <f t="shared" ref="CE926:CK926" ca="1" si="979">CE924*CE925</f>
        <v>#REF!</v>
      </c>
      <c r="CF926" s="33" t="e">
        <f t="shared" ca="1" si="979"/>
        <v>#REF!</v>
      </c>
      <c r="CG926" s="33" t="e">
        <f t="shared" ca="1" si="979"/>
        <v>#REF!</v>
      </c>
      <c r="CH926" s="33" t="e">
        <f t="shared" ca="1" si="979"/>
        <v>#REF!</v>
      </c>
      <c r="CI926" s="33" t="e">
        <f t="shared" ca="1" si="979"/>
        <v>#REF!</v>
      </c>
      <c r="CJ926" s="33" t="e">
        <f t="shared" ca="1" si="979"/>
        <v>#REF!</v>
      </c>
      <c r="CK926" s="33" t="e">
        <f t="shared" ca="1" si="979"/>
        <v>#REF!</v>
      </c>
    </row>
    <row r="927" spans="2:89" x14ac:dyDescent="0.35">
      <c r="B927" s="124"/>
      <c r="C927" s="27"/>
      <c r="D927" t="s">
        <v>789</v>
      </c>
      <c r="E927" s="9" t="str">
        <f t="shared" si="973"/>
        <v>927 ORIGINATIONS-PP</v>
      </c>
      <c r="F927" s="27"/>
      <c r="G927" s="27"/>
      <c r="H927" s="31"/>
      <c r="I927" s="73"/>
      <c r="J927" s="73"/>
      <c r="K927" s="38"/>
      <c r="L927" s="38"/>
      <c r="M927" s="38"/>
      <c r="N927" s="38"/>
      <c r="O927" s="38"/>
      <c r="P927" s="38"/>
      <c r="R927" s="33"/>
      <c r="S927" s="38"/>
      <c r="T927" s="38"/>
      <c r="U927" s="38"/>
      <c r="V927" s="38"/>
      <c r="W927" s="38"/>
      <c r="X927" s="38"/>
      <c r="Y927" s="38"/>
      <c r="Z927" s="38"/>
      <c r="AA927" s="38"/>
      <c r="AB927" s="38"/>
      <c r="AC927" s="38"/>
      <c r="AD927" s="38"/>
      <c r="AE927" s="38"/>
      <c r="AF927" s="38"/>
      <c r="AG927" s="38"/>
      <c r="AH927" s="38"/>
      <c r="AI927" s="38"/>
      <c r="AJ927" s="38"/>
      <c r="AK927" s="38"/>
      <c r="AL927" s="38"/>
      <c r="AM927" s="38"/>
      <c r="AN927" s="38"/>
      <c r="AO927" s="38"/>
      <c r="AP927" s="38"/>
      <c r="AQ927" s="38"/>
      <c r="AR927" s="38"/>
      <c r="AS927" s="38"/>
      <c r="AT927" s="38"/>
      <c r="AU927" s="38"/>
      <c r="AV927" s="38"/>
      <c r="AW927" s="38"/>
      <c r="AX927" s="38"/>
      <c r="AY927" s="38"/>
      <c r="AZ927" s="38"/>
      <c r="BA927" s="38"/>
      <c r="BB927" s="38"/>
      <c r="BC927" s="38"/>
      <c r="BD927" s="38"/>
      <c r="BE927" s="38"/>
      <c r="BF927" s="38"/>
      <c r="BG927" s="38"/>
      <c r="BH927" s="38"/>
      <c r="BI927" s="38"/>
      <c r="BJ927" s="38"/>
      <c r="BK927" s="38"/>
      <c r="BL927" s="38"/>
      <c r="BM927" s="38"/>
      <c r="BN927" s="38"/>
      <c r="BO927" s="38"/>
      <c r="BP927" s="38"/>
      <c r="BQ927" s="38"/>
      <c r="BR927" s="38"/>
      <c r="BS927" s="38"/>
      <c r="BT927" s="38"/>
      <c r="BU927" s="38"/>
      <c r="BV927" s="38"/>
      <c r="BW927" s="38"/>
      <c r="BX927" s="38"/>
      <c r="BY927" s="38"/>
      <c r="BZ927" s="38"/>
      <c r="CA927" s="38"/>
      <c r="CB927" s="38"/>
      <c r="CC927" s="38"/>
      <c r="CD927" s="38"/>
      <c r="CE927" s="38"/>
      <c r="CF927" s="38"/>
      <c r="CG927" s="38"/>
      <c r="CH927" s="38"/>
      <c r="CI927" s="38"/>
      <c r="CJ927" s="38"/>
      <c r="CK927" s="38"/>
    </row>
    <row r="928" spans="2:89" x14ac:dyDescent="0.35">
      <c r="B928" s="132" t="str">
        <f>B912</f>
        <v>(Primary label)</v>
      </c>
      <c r="D928" t="s">
        <v>789</v>
      </c>
      <c r="E928" s="8" t="str">
        <f>ROW()&amp;" "&amp;D928</f>
        <v>928 ORIGINATIONS-PP</v>
      </c>
      <c r="G928" t="s">
        <v>332</v>
      </c>
      <c r="H928" s="31"/>
      <c r="I928" s="73"/>
      <c r="J928" s="73"/>
      <c r="K928" s="58"/>
      <c r="L928" s="58"/>
      <c r="M928" s="58"/>
      <c r="N928" s="58"/>
      <c r="O928" s="58"/>
      <c r="P928" s="58"/>
      <c r="R928" s="33"/>
    </row>
    <row r="929" spans="2:89" x14ac:dyDescent="0.35">
      <c r="B929" s="235" t="str">
        <f>IFERROR(SUBSTITUTE(B920,":",""),"no unit")</f>
        <v>unit</v>
      </c>
      <c r="D929" t="s">
        <v>789</v>
      </c>
      <c r="E929" s="8" t="str">
        <f>ROW()&amp;" "&amp;D929</f>
        <v>929 ORIGINATIONS-PP</v>
      </c>
      <c r="G929" t="s">
        <v>332</v>
      </c>
      <c r="H929" s="31"/>
      <c r="I929" s="73"/>
      <c r="J929" s="73"/>
      <c r="K929" s="58"/>
      <c r="L929" s="58"/>
      <c r="M929" s="58"/>
      <c r="N929" s="58"/>
      <c r="O929" s="58"/>
      <c r="P929" s="58"/>
      <c r="R929" s="33"/>
    </row>
    <row r="930" spans="2:89" x14ac:dyDescent="0.35">
      <c r="B930" s="132" t="str">
        <f>B914</f>
        <v>Primary revenue driver</v>
      </c>
      <c r="D930" t="s">
        <v>789</v>
      </c>
      <c r="E930" s="8" t="str">
        <f>ROW()&amp;" "&amp;D930</f>
        <v>930 ORIGINATIONS-PP</v>
      </c>
      <c r="G930" t="s">
        <v>332</v>
      </c>
      <c r="H930" s="31"/>
      <c r="I930" s="73"/>
      <c r="J930" s="73"/>
      <c r="K930" s="58"/>
      <c r="L930" s="58"/>
      <c r="M930" s="58"/>
      <c r="N930" s="58"/>
      <c r="O930" s="58"/>
      <c r="P930" s="58"/>
      <c r="R930" s="33"/>
      <c r="S930" s="175" t="str">
        <f t="shared" ref="S930" si="980">ADDRESS(ROW(S926),COLUMN(S926),2)</f>
        <v>S$926</v>
      </c>
      <c r="T930" s="175" t="str">
        <f t="shared" ref="T930:AX930" si="981">ADDRESS(ROW(T926),COLUMN(T926),2)</f>
        <v>T$926</v>
      </c>
      <c r="U930" s="175" t="str">
        <f t="shared" si="981"/>
        <v>U$926</v>
      </c>
      <c r="V930" s="175" t="str">
        <f t="shared" si="981"/>
        <v>V$926</v>
      </c>
      <c r="W930" s="175" t="str">
        <f t="shared" si="981"/>
        <v>W$926</v>
      </c>
      <c r="X930" s="175" t="str">
        <f t="shared" si="981"/>
        <v>X$926</v>
      </c>
      <c r="Y930" s="175" t="str">
        <f t="shared" si="981"/>
        <v>Y$926</v>
      </c>
      <c r="Z930" s="175" t="str">
        <f t="shared" si="981"/>
        <v>Z$926</v>
      </c>
      <c r="AA930" s="175" t="str">
        <f t="shared" si="981"/>
        <v>AA$926</v>
      </c>
      <c r="AB930" s="175" t="str">
        <f t="shared" si="981"/>
        <v>AB$926</v>
      </c>
      <c r="AC930" s="175" t="str">
        <f t="shared" si="981"/>
        <v>AC$926</v>
      </c>
      <c r="AD930" s="175" t="str">
        <f t="shared" si="981"/>
        <v>AD$926</v>
      </c>
      <c r="AE930" s="175" t="str">
        <f t="shared" si="981"/>
        <v>AE$926</v>
      </c>
      <c r="AF930" s="175" t="str">
        <f t="shared" si="981"/>
        <v>AF$926</v>
      </c>
      <c r="AG930" s="175" t="str">
        <f t="shared" si="981"/>
        <v>AG$926</v>
      </c>
      <c r="AH930" s="175" t="str">
        <f t="shared" si="981"/>
        <v>AH$926</v>
      </c>
      <c r="AI930" s="175" t="str">
        <f t="shared" si="981"/>
        <v>AI$926</v>
      </c>
      <c r="AJ930" s="175" t="str">
        <f t="shared" si="981"/>
        <v>AJ$926</v>
      </c>
      <c r="AK930" s="175" t="str">
        <f t="shared" si="981"/>
        <v>AK$926</v>
      </c>
      <c r="AL930" s="175" t="str">
        <f t="shared" si="981"/>
        <v>AL$926</v>
      </c>
      <c r="AM930" s="175" t="str">
        <f t="shared" si="981"/>
        <v>AM$926</v>
      </c>
      <c r="AN930" s="175" t="str">
        <f t="shared" si="981"/>
        <v>AN$926</v>
      </c>
      <c r="AO930" s="175" t="str">
        <f t="shared" si="981"/>
        <v>AO$926</v>
      </c>
      <c r="AP930" s="175" t="str">
        <f t="shared" si="981"/>
        <v>AP$926</v>
      </c>
      <c r="AQ930" s="175" t="str">
        <f t="shared" si="981"/>
        <v>AQ$926</v>
      </c>
      <c r="AR930" s="175" t="str">
        <f t="shared" si="981"/>
        <v>AR$926</v>
      </c>
      <c r="AS930" s="175" t="str">
        <f t="shared" si="981"/>
        <v>AS$926</v>
      </c>
      <c r="AT930" s="175" t="str">
        <f t="shared" si="981"/>
        <v>AT$926</v>
      </c>
      <c r="AU930" s="175" t="str">
        <f t="shared" si="981"/>
        <v>AU$926</v>
      </c>
      <c r="AV930" s="175" t="str">
        <f t="shared" si="981"/>
        <v>AV$926</v>
      </c>
      <c r="AW930" s="175" t="str">
        <f t="shared" si="981"/>
        <v>AW$926</v>
      </c>
      <c r="AX930" s="175" t="str">
        <f t="shared" si="981"/>
        <v>AX$926</v>
      </c>
      <c r="AY930" s="175" t="str">
        <f t="shared" ref="AY930:CD930" si="982">ADDRESS(ROW(AY926),COLUMN(AY926),2)</f>
        <v>AY$926</v>
      </c>
      <c r="AZ930" s="175" t="str">
        <f t="shared" si="982"/>
        <v>AZ$926</v>
      </c>
      <c r="BA930" s="175" t="str">
        <f t="shared" si="982"/>
        <v>BA$926</v>
      </c>
      <c r="BB930" s="175" t="str">
        <f t="shared" si="982"/>
        <v>BB$926</v>
      </c>
      <c r="BC930" s="175" t="str">
        <f t="shared" si="982"/>
        <v>BC$926</v>
      </c>
      <c r="BD930" s="175" t="str">
        <f t="shared" si="982"/>
        <v>BD$926</v>
      </c>
      <c r="BE930" s="175" t="str">
        <f t="shared" si="982"/>
        <v>BE$926</v>
      </c>
      <c r="BF930" s="175" t="str">
        <f t="shared" si="982"/>
        <v>BF$926</v>
      </c>
      <c r="BG930" s="175" t="str">
        <f t="shared" si="982"/>
        <v>BG$926</v>
      </c>
      <c r="BH930" s="175" t="str">
        <f t="shared" si="982"/>
        <v>BH$926</v>
      </c>
      <c r="BI930" s="175" t="str">
        <f t="shared" si="982"/>
        <v>BI$926</v>
      </c>
      <c r="BJ930" s="175" t="str">
        <f t="shared" si="982"/>
        <v>BJ$926</v>
      </c>
      <c r="BK930" s="175" t="str">
        <f t="shared" si="982"/>
        <v>BK$926</v>
      </c>
      <c r="BL930" s="175" t="str">
        <f t="shared" si="982"/>
        <v>BL$926</v>
      </c>
      <c r="BM930" s="175" t="str">
        <f t="shared" si="982"/>
        <v>BM$926</v>
      </c>
      <c r="BN930" s="175" t="str">
        <f t="shared" si="982"/>
        <v>BN$926</v>
      </c>
      <c r="BO930" s="175" t="str">
        <f t="shared" si="982"/>
        <v>BO$926</v>
      </c>
      <c r="BP930" s="175" t="str">
        <f t="shared" si="982"/>
        <v>BP$926</v>
      </c>
      <c r="BQ930" s="175" t="str">
        <f t="shared" si="982"/>
        <v>BQ$926</v>
      </c>
      <c r="BR930" s="175" t="str">
        <f t="shared" si="982"/>
        <v>BR$926</v>
      </c>
      <c r="BS930" s="175" t="str">
        <f t="shared" si="982"/>
        <v>BS$926</v>
      </c>
      <c r="BT930" s="175" t="str">
        <f t="shared" si="982"/>
        <v>BT$926</v>
      </c>
      <c r="BU930" s="175" t="str">
        <f t="shared" si="982"/>
        <v>BU$926</v>
      </c>
      <c r="BV930" s="175" t="str">
        <f t="shared" si="982"/>
        <v>BV$926</v>
      </c>
      <c r="BW930" s="175" t="str">
        <f t="shared" si="982"/>
        <v>BW$926</v>
      </c>
      <c r="BX930" s="175" t="str">
        <f t="shared" si="982"/>
        <v>BX$926</v>
      </c>
      <c r="BY930" s="175" t="str">
        <f t="shared" si="982"/>
        <v>BY$926</v>
      </c>
      <c r="BZ930" s="175" t="str">
        <f t="shared" si="982"/>
        <v>BZ$926</v>
      </c>
      <c r="CA930" s="175" t="str">
        <f t="shared" si="982"/>
        <v>CA$926</v>
      </c>
      <c r="CB930" s="175" t="str">
        <f t="shared" si="982"/>
        <v>CB$926</v>
      </c>
      <c r="CC930" s="175" t="str">
        <f t="shared" si="982"/>
        <v>CC$926</v>
      </c>
      <c r="CD930" s="175" t="str">
        <f t="shared" si="982"/>
        <v>CD$926</v>
      </c>
      <c r="CE930" s="175" t="str">
        <f t="shared" ref="CE930:CK930" si="983">ADDRESS(ROW(CE926),COLUMN(CE926),2)</f>
        <v>CE$926</v>
      </c>
      <c r="CF930" s="175" t="str">
        <f t="shared" si="983"/>
        <v>CF$926</v>
      </c>
      <c r="CG930" s="175" t="str">
        <f t="shared" si="983"/>
        <v>CG$926</v>
      </c>
      <c r="CH930" s="175" t="str">
        <f t="shared" si="983"/>
        <v>CH$926</v>
      </c>
      <c r="CI930" s="175" t="str">
        <f t="shared" si="983"/>
        <v>CI$926</v>
      </c>
      <c r="CJ930" s="175" t="str">
        <f t="shared" si="983"/>
        <v>CJ$926</v>
      </c>
      <c r="CK930" s="175" t="str">
        <f t="shared" si="983"/>
        <v>CK$926</v>
      </c>
    </row>
    <row r="931" spans="2:89" x14ac:dyDescent="0.35">
      <c r="B931" s="132" t="str">
        <f t="shared" ref="B931:B935" si="984">B915</f>
        <v>Primary volume driver</v>
      </c>
      <c r="D931" t="s">
        <v>789</v>
      </c>
      <c r="E931" s="8" t="str">
        <f>ROW()&amp;" "&amp;D931</f>
        <v>931 ORIGINATIONS-PP</v>
      </c>
      <c r="G931" t="s">
        <v>332</v>
      </c>
      <c r="H931" s="204"/>
      <c r="I931" s="205"/>
      <c r="J931" s="205"/>
      <c r="K931" s="213"/>
      <c r="L931" s="213"/>
      <c r="M931" s="213"/>
      <c r="N931" s="213"/>
      <c r="O931" s="213"/>
      <c r="P931" s="213"/>
      <c r="R931" s="214"/>
      <c r="S931" s="208" t="str">
        <f t="shared" ref="S931" si="985">S915</f>
        <v>S$328</v>
      </c>
      <c r="T931" s="208" t="str">
        <f t="shared" ref="T931:CE931" si="986">T915</f>
        <v>T$328</v>
      </c>
      <c r="U931" s="208" t="str">
        <f t="shared" si="986"/>
        <v>U$328</v>
      </c>
      <c r="V931" s="208" t="str">
        <f t="shared" si="986"/>
        <v>V$328</v>
      </c>
      <c r="W931" s="208" t="str">
        <f t="shared" si="986"/>
        <v>W$328</v>
      </c>
      <c r="X931" s="208" t="str">
        <f t="shared" si="986"/>
        <v>X$328</v>
      </c>
      <c r="Y931" s="208" t="str">
        <f t="shared" si="986"/>
        <v>Y$328</v>
      </c>
      <c r="Z931" s="208" t="str">
        <f t="shared" si="986"/>
        <v>Z$328</v>
      </c>
      <c r="AA931" s="208" t="str">
        <f t="shared" si="986"/>
        <v>AA$328</v>
      </c>
      <c r="AB931" s="208" t="str">
        <f t="shared" si="986"/>
        <v>AB$328</v>
      </c>
      <c r="AC931" s="208" t="str">
        <f t="shared" si="986"/>
        <v>AC$328</v>
      </c>
      <c r="AD931" s="208" t="str">
        <f t="shared" si="986"/>
        <v>AD$328</v>
      </c>
      <c r="AE931" s="208" t="str">
        <f t="shared" si="986"/>
        <v>AE$328</v>
      </c>
      <c r="AF931" s="208" t="str">
        <f t="shared" si="986"/>
        <v>AF$328</v>
      </c>
      <c r="AG931" s="208" t="str">
        <f t="shared" si="986"/>
        <v>AG$328</v>
      </c>
      <c r="AH931" s="208" t="str">
        <f t="shared" si="986"/>
        <v>AH$328</v>
      </c>
      <c r="AI931" s="208" t="str">
        <f t="shared" si="986"/>
        <v>AI$328</v>
      </c>
      <c r="AJ931" s="208" t="str">
        <f t="shared" si="986"/>
        <v>AJ$328</v>
      </c>
      <c r="AK931" s="208" t="str">
        <f t="shared" si="986"/>
        <v>AK$328</v>
      </c>
      <c r="AL931" s="208" t="str">
        <f t="shared" si="986"/>
        <v>AL$328</v>
      </c>
      <c r="AM931" s="208" t="str">
        <f t="shared" si="986"/>
        <v>AM$328</v>
      </c>
      <c r="AN931" s="208" t="str">
        <f t="shared" si="986"/>
        <v>AN$328</v>
      </c>
      <c r="AO931" s="208" t="str">
        <f t="shared" si="986"/>
        <v>AO$328</v>
      </c>
      <c r="AP931" s="208" t="str">
        <f t="shared" si="986"/>
        <v>AP$328</v>
      </c>
      <c r="AQ931" s="208" t="str">
        <f t="shared" si="986"/>
        <v>AQ$328</v>
      </c>
      <c r="AR931" s="208" t="str">
        <f t="shared" si="986"/>
        <v>AR$328</v>
      </c>
      <c r="AS931" s="208" t="str">
        <f t="shared" si="986"/>
        <v>AS$328</v>
      </c>
      <c r="AT931" s="208" t="str">
        <f t="shared" si="986"/>
        <v>AT$328</v>
      </c>
      <c r="AU931" s="208" t="str">
        <f t="shared" si="986"/>
        <v>AU$328</v>
      </c>
      <c r="AV931" s="208" t="str">
        <f t="shared" si="986"/>
        <v>AV$328</v>
      </c>
      <c r="AW931" s="208" t="str">
        <f t="shared" si="986"/>
        <v>AW$328</v>
      </c>
      <c r="AX931" s="208" t="str">
        <f t="shared" si="986"/>
        <v>AX$328</v>
      </c>
      <c r="AY931" s="208" t="str">
        <f t="shared" si="986"/>
        <v>AY$328</v>
      </c>
      <c r="AZ931" s="208" t="str">
        <f t="shared" si="986"/>
        <v>AZ$328</v>
      </c>
      <c r="BA931" s="208" t="str">
        <f t="shared" si="986"/>
        <v>BA$328</v>
      </c>
      <c r="BB931" s="208" t="str">
        <f t="shared" si="986"/>
        <v>BB$328</v>
      </c>
      <c r="BC931" s="208" t="str">
        <f t="shared" si="986"/>
        <v>BC$328</v>
      </c>
      <c r="BD931" s="208" t="str">
        <f t="shared" si="986"/>
        <v>BD$328</v>
      </c>
      <c r="BE931" s="208" t="str">
        <f t="shared" si="986"/>
        <v>BE$328</v>
      </c>
      <c r="BF931" s="208" t="str">
        <f t="shared" si="986"/>
        <v>BF$328</v>
      </c>
      <c r="BG931" s="208" t="str">
        <f t="shared" si="986"/>
        <v>BG$328</v>
      </c>
      <c r="BH931" s="208" t="str">
        <f t="shared" si="986"/>
        <v>BH$328</v>
      </c>
      <c r="BI931" s="208" t="str">
        <f t="shared" si="986"/>
        <v>BI$328</v>
      </c>
      <c r="BJ931" s="208" t="str">
        <f t="shared" si="986"/>
        <v>BJ$328</v>
      </c>
      <c r="BK931" s="208" t="str">
        <f t="shared" si="986"/>
        <v>BK$328</v>
      </c>
      <c r="BL931" s="208" t="str">
        <f t="shared" si="986"/>
        <v>BL$328</v>
      </c>
      <c r="BM931" s="208" t="str">
        <f t="shared" si="986"/>
        <v>BM$328</v>
      </c>
      <c r="BN931" s="208" t="str">
        <f t="shared" si="986"/>
        <v>BN$328</v>
      </c>
      <c r="BO931" s="208" t="str">
        <f t="shared" si="986"/>
        <v>BO$328</v>
      </c>
      <c r="BP931" s="208" t="str">
        <f t="shared" si="986"/>
        <v>BP$328</v>
      </c>
      <c r="BQ931" s="208" t="str">
        <f t="shared" si="986"/>
        <v>BQ$328</v>
      </c>
      <c r="BR931" s="208" t="str">
        <f t="shared" si="986"/>
        <v>BR$328</v>
      </c>
      <c r="BS931" s="208" t="str">
        <f t="shared" si="986"/>
        <v>BS$328</v>
      </c>
      <c r="BT931" s="208" t="str">
        <f t="shared" si="986"/>
        <v>BT$328</v>
      </c>
      <c r="BU931" s="208" t="str">
        <f t="shared" si="986"/>
        <v>BU$328</v>
      </c>
      <c r="BV931" s="208" t="str">
        <f t="shared" si="986"/>
        <v>BV$328</v>
      </c>
      <c r="BW931" s="208" t="str">
        <f t="shared" si="986"/>
        <v>BW$328</v>
      </c>
      <c r="BX931" s="208" t="str">
        <f t="shared" si="986"/>
        <v>BX$328</v>
      </c>
      <c r="BY931" s="208" t="str">
        <f t="shared" si="986"/>
        <v>BY$328</v>
      </c>
      <c r="BZ931" s="208" t="str">
        <f t="shared" si="986"/>
        <v>BZ$328</v>
      </c>
      <c r="CA931" s="208" t="str">
        <f t="shared" si="986"/>
        <v>CA$328</v>
      </c>
      <c r="CB931" s="208" t="str">
        <f t="shared" si="986"/>
        <v>CB$328</v>
      </c>
      <c r="CC931" s="208" t="str">
        <f t="shared" si="986"/>
        <v>CC$328</v>
      </c>
      <c r="CD931" s="208" t="str">
        <f t="shared" si="986"/>
        <v>CD$328</v>
      </c>
      <c r="CE931" s="208" t="str">
        <f t="shared" si="986"/>
        <v>CE$328</v>
      </c>
      <c r="CF931" s="208" t="str">
        <f t="shared" ref="CF931:CK931" si="987">CF915</f>
        <v>CF$328</v>
      </c>
      <c r="CG931" s="208" t="str">
        <f t="shared" si="987"/>
        <v>CG$328</v>
      </c>
      <c r="CH931" s="208" t="str">
        <f t="shared" si="987"/>
        <v>CH$328</v>
      </c>
      <c r="CI931" s="208" t="str">
        <f t="shared" si="987"/>
        <v>CI$328</v>
      </c>
      <c r="CJ931" s="208" t="str">
        <f t="shared" si="987"/>
        <v>CJ$328</v>
      </c>
      <c r="CK931" s="208" t="str">
        <f t="shared" si="987"/>
        <v>CK$328</v>
      </c>
    </row>
    <row r="932" spans="2:89" x14ac:dyDescent="0.35">
      <c r="B932" s="132" t="str">
        <f t="shared" si="984"/>
        <v>(Secondary label)</v>
      </c>
      <c r="D932" t="s">
        <v>789</v>
      </c>
      <c r="E932" s="8" t="str">
        <f t="shared" ref="E932:E934" si="988">ROW()&amp;" "&amp;D932</f>
        <v>932 ORIGINATIONS-PP</v>
      </c>
      <c r="G932" t="s">
        <v>332</v>
      </c>
      <c r="H932" s="12"/>
      <c r="I932" s="60"/>
      <c r="J932" s="60"/>
      <c r="K932" s="15"/>
      <c r="L932" s="15"/>
      <c r="M932" s="15"/>
      <c r="N932" s="15"/>
      <c r="O932" s="15"/>
      <c r="P932" s="15"/>
      <c r="R932" s="15"/>
      <c r="S932" s="175"/>
      <c r="T932" s="175"/>
      <c r="U932" s="175"/>
      <c r="V932" s="175"/>
      <c r="W932" s="175"/>
      <c r="X932" s="175"/>
      <c r="Y932" s="175"/>
      <c r="Z932" s="175"/>
      <c r="AA932" s="175"/>
      <c r="AB932" s="175"/>
      <c r="AC932" s="175"/>
      <c r="AD932" s="175"/>
      <c r="AE932" s="175"/>
      <c r="AF932" s="175"/>
      <c r="AG932" s="175"/>
      <c r="AH932" s="175"/>
      <c r="AI932" s="175"/>
      <c r="AJ932" s="175"/>
      <c r="AK932" s="175"/>
      <c r="AL932" s="175"/>
      <c r="AM932" s="175"/>
      <c r="AN932" s="175"/>
      <c r="AO932" s="175"/>
      <c r="AP932" s="175"/>
      <c r="AQ932" s="175"/>
      <c r="AR932" s="175"/>
      <c r="AS932" s="175"/>
      <c r="AT932" s="175"/>
      <c r="AU932" s="175"/>
      <c r="AV932" s="175"/>
      <c r="AW932" s="175"/>
      <c r="AX932" s="175"/>
      <c r="AY932" s="175"/>
      <c r="AZ932" s="175"/>
      <c r="BA932" s="175"/>
      <c r="BB932" s="175"/>
      <c r="BC932" s="175"/>
      <c r="BD932" s="175"/>
      <c r="BE932" s="175"/>
      <c r="BF932" s="175"/>
      <c r="BG932" s="175"/>
      <c r="BH932" s="175"/>
      <c r="BI932" s="175"/>
      <c r="BJ932" s="175"/>
      <c r="BK932" s="175"/>
      <c r="BL932" s="175"/>
      <c r="BM932" s="175"/>
      <c r="BN932" s="175"/>
      <c r="BO932" s="175"/>
      <c r="BP932" s="175"/>
      <c r="BQ932" s="175"/>
      <c r="BR932" s="175"/>
      <c r="BS932" s="175"/>
      <c r="BT932" s="175"/>
      <c r="BU932" s="175"/>
      <c r="BV932" s="175"/>
      <c r="BW932" s="175"/>
      <c r="BX932" s="175"/>
      <c r="BY932" s="175"/>
      <c r="BZ932" s="175"/>
      <c r="CA932" s="175"/>
      <c r="CB932" s="175"/>
      <c r="CC932" s="175"/>
      <c r="CD932" s="175"/>
      <c r="CE932" s="175"/>
      <c r="CF932" s="175"/>
      <c r="CG932" s="175"/>
      <c r="CH932" s="175"/>
      <c r="CI932" s="175"/>
      <c r="CJ932" s="175"/>
      <c r="CK932" s="175"/>
    </row>
    <row r="933" spans="2:89" x14ac:dyDescent="0.35">
      <c r="B933" s="132" t="str">
        <f t="shared" si="984"/>
        <v xml:space="preserve">secondary unit </v>
      </c>
      <c r="D933" t="s">
        <v>789</v>
      </c>
      <c r="E933" s="8" t="str">
        <f t="shared" si="988"/>
        <v>933 ORIGINATIONS-PP</v>
      </c>
      <c r="G933" t="s">
        <v>332</v>
      </c>
      <c r="H933" s="12"/>
      <c r="I933" s="60"/>
      <c r="J933" s="60"/>
      <c r="K933" s="15"/>
      <c r="L933" s="15"/>
      <c r="M933" s="15"/>
      <c r="N933" s="15"/>
      <c r="O933" s="15"/>
      <c r="P933" s="15"/>
      <c r="R933" s="15"/>
      <c r="S933" s="175"/>
      <c r="T933" s="175"/>
      <c r="U933" s="175"/>
      <c r="V933" s="175"/>
      <c r="W933" s="175"/>
      <c r="X933" s="175"/>
      <c r="Y933" s="175"/>
      <c r="Z933" s="175"/>
      <c r="AA933" s="175"/>
      <c r="AB933" s="175"/>
      <c r="AC933" s="175"/>
      <c r="AD933" s="175"/>
      <c r="AE933" s="175"/>
      <c r="AF933" s="175"/>
      <c r="AG933" s="175"/>
      <c r="AH933" s="175"/>
      <c r="AI933" s="175"/>
      <c r="AJ933" s="175"/>
      <c r="AK933" s="175"/>
      <c r="AL933" s="175"/>
      <c r="AM933" s="175"/>
      <c r="AN933" s="175"/>
      <c r="AO933" s="175"/>
      <c r="AP933" s="175"/>
      <c r="AQ933" s="175"/>
      <c r="AR933" s="175"/>
      <c r="AS933" s="175"/>
      <c r="AT933" s="175"/>
      <c r="AU933" s="175"/>
      <c r="AV933" s="175"/>
      <c r="AW933" s="175"/>
      <c r="AX933" s="175"/>
      <c r="AY933" s="175"/>
      <c r="AZ933" s="175"/>
      <c r="BA933" s="175"/>
      <c r="BB933" s="175"/>
      <c r="BC933" s="175"/>
      <c r="BD933" s="175"/>
      <c r="BE933" s="175"/>
      <c r="BF933" s="175"/>
      <c r="BG933" s="175"/>
      <c r="BH933" s="175"/>
      <c r="BI933" s="175"/>
      <c r="BJ933" s="175"/>
      <c r="BK933" s="175"/>
      <c r="BL933" s="175"/>
      <c r="BM933" s="175"/>
      <c r="BN933" s="175"/>
      <c r="BO933" s="175"/>
      <c r="BP933" s="175"/>
      <c r="BQ933" s="175"/>
      <c r="BR933" s="175"/>
      <c r="BS933" s="175"/>
      <c r="BT933" s="175"/>
      <c r="BU933" s="175"/>
      <c r="BV933" s="175"/>
      <c r="BW933" s="175"/>
      <c r="BX933" s="175"/>
      <c r="BY933" s="175"/>
      <c r="BZ933" s="175"/>
      <c r="CA933" s="175"/>
      <c r="CB933" s="175"/>
      <c r="CC933" s="175"/>
      <c r="CD933" s="175"/>
      <c r="CE933" s="175"/>
      <c r="CF933" s="175"/>
      <c r="CG933" s="175"/>
      <c r="CH933" s="175"/>
      <c r="CI933" s="175"/>
      <c r="CJ933" s="175"/>
      <c r="CK933" s="175"/>
    </row>
    <row r="934" spans="2:89" x14ac:dyDescent="0.35">
      <c r="B934" s="132" t="str">
        <f t="shared" si="984"/>
        <v>Secondary revenue driver</v>
      </c>
      <c r="D934" t="s">
        <v>789</v>
      </c>
      <c r="E934" s="8" t="str">
        <f t="shared" si="988"/>
        <v>934 ORIGINATIONS-PP</v>
      </c>
      <c r="G934" t="s">
        <v>332</v>
      </c>
      <c r="H934" s="12"/>
      <c r="I934" s="60"/>
      <c r="J934" s="60"/>
      <c r="K934" s="15"/>
      <c r="L934" s="15"/>
      <c r="M934" s="15"/>
      <c r="N934" s="15"/>
      <c r="O934" s="15"/>
      <c r="P934" s="15"/>
      <c r="R934" s="15"/>
      <c r="S934" s="175"/>
      <c r="T934" s="175"/>
      <c r="U934" s="175"/>
      <c r="V934" s="175"/>
      <c r="W934" s="175"/>
      <c r="X934" s="175"/>
      <c r="Y934" s="175"/>
      <c r="Z934" s="175"/>
      <c r="AA934" s="175"/>
      <c r="AB934" s="175"/>
      <c r="AC934" s="175"/>
      <c r="AD934" s="175"/>
      <c r="AE934" s="175"/>
      <c r="AF934" s="175"/>
      <c r="AG934" s="175"/>
      <c r="AH934" s="175"/>
      <c r="AI934" s="175"/>
      <c r="AJ934" s="175"/>
      <c r="AK934" s="175"/>
      <c r="AL934" s="175"/>
      <c r="AM934" s="175"/>
      <c r="AN934" s="175"/>
      <c r="AO934" s="175"/>
      <c r="AP934" s="175"/>
      <c r="AQ934" s="175"/>
      <c r="AR934" s="175"/>
      <c r="AS934" s="175"/>
      <c r="AT934" s="175"/>
      <c r="AU934" s="175"/>
      <c r="AV934" s="175"/>
      <c r="AW934" s="175"/>
      <c r="AX934" s="175"/>
      <c r="AY934" s="175"/>
      <c r="AZ934" s="175"/>
      <c r="BA934" s="175"/>
      <c r="BB934" s="175"/>
      <c r="BC934" s="175"/>
      <c r="BD934" s="175"/>
      <c r="BE934" s="175"/>
      <c r="BF934" s="175"/>
      <c r="BG934" s="175"/>
      <c r="BH934" s="175"/>
      <c r="BI934" s="175"/>
      <c r="BJ934" s="175"/>
      <c r="BK934" s="175"/>
      <c r="BL934" s="175"/>
      <c r="BM934" s="175"/>
      <c r="BN934" s="175"/>
      <c r="BO934" s="175"/>
      <c r="BP934" s="175"/>
      <c r="BQ934" s="175"/>
      <c r="BR934" s="175"/>
      <c r="BS934" s="175"/>
      <c r="BT934" s="175"/>
      <c r="BU934" s="175"/>
      <c r="BV934" s="175"/>
      <c r="BW934" s="175"/>
      <c r="BX934" s="175"/>
      <c r="BY934" s="175"/>
      <c r="BZ934" s="175"/>
      <c r="CA934" s="175"/>
      <c r="CB934" s="175"/>
      <c r="CC934" s="175"/>
      <c r="CD934" s="175"/>
      <c r="CE934" s="175"/>
      <c r="CF934" s="175"/>
      <c r="CG934" s="175"/>
      <c r="CH934" s="175"/>
      <c r="CI934" s="175"/>
      <c r="CJ934" s="175"/>
      <c r="CK934" s="175"/>
    </row>
    <row r="935" spans="2:89" x14ac:dyDescent="0.35">
      <c r="B935" s="132" t="str">
        <f t="shared" si="984"/>
        <v>Secondary volume driver</v>
      </c>
      <c r="D935" t="s">
        <v>789</v>
      </c>
      <c r="E935" s="8" t="str">
        <f t="shared" ref="E935" si="989">ROW()&amp;" "&amp;D935</f>
        <v>935 ORIGINATIONS-PP</v>
      </c>
      <c r="G935" t="s">
        <v>332</v>
      </c>
    </row>
    <row r="937" spans="2:89" x14ac:dyDescent="0.35">
      <c r="B937" s="171" t="s">
        <v>490</v>
      </c>
      <c r="E937" s="8"/>
      <c r="H937" s="170"/>
      <c r="I937" s="172"/>
      <c r="J937" s="172"/>
      <c r="K937" s="193"/>
      <c r="L937" s="193"/>
      <c r="M937" s="193"/>
      <c r="N937" s="193"/>
      <c r="O937" s="193"/>
      <c r="P937" s="193"/>
      <c r="R937" s="194"/>
      <c r="S937" s="170"/>
      <c r="T937" s="170"/>
      <c r="U937" s="170"/>
      <c r="V937" s="170"/>
      <c r="W937" s="170"/>
      <c r="X937" s="170"/>
      <c r="Y937" s="170"/>
      <c r="Z937" s="170"/>
      <c r="AA937" s="170"/>
      <c r="AB937" s="170"/>
      <c r="AC937" s="170"/>
      <c r="AD937" s="170"/>
      <c r="AE937" s="170"/>
      <c r="AF937" s="170"/>
      <c r="AG937" s="170"/>
      <c r="AH937" s="170"/>
      <c r="AI937" s="170"/>
      <c r="AJ937" s="170"/>
      <c r="AK937" s="170"/>
      <c r="AL937" s="170"/>
      <c r="AM937" s="170"/>
      <c r="AN937" s="170"/>
      <c r="AO937" s="170"/>
      <c r="AP937" s="170"/>
      <c r="AQ937" s="170"/>
      <c r="AR937" s="170"/>
      <c r="AS937" s="170"/>
      <c r="AT937" s="170"/>
      <c r="AU937" s="170"/>
      <c r="AV937" s="170"/>
      <c r="AW937" s="170"/>
      <c r="AX937" s="170"/>
      <c r="AY937" s="170"/>
      <c r="AZ937" s="170"/>
      <c r="BA937" s="170"/>
      <c r="BB937" s="170"/>
      <c r="BC937" s="170"/>
      <c r="BD937" s="170"/>
      <c r="BE937" s="170"/>
      <c r="BF937" s="170"/>
      <c r="BG937" s="170"/>
      <c r="BH937" s="170"/>
      <c r="BI937" s="170"/>
      <c r="BJ937" s="170"/>
      <c r="BK937" s="170"/>
      <c r="BL937" s="170"/>
      <c r="BM937" s="170"/>
      <c r="BN937" s="170"/>
      <c r="BO937" s="170"/>
      <c r="BP937" s="170"/>
      <c r="BQ937" s="170"/>
      <c r="BR937" s="170"/>
      <c r="BS937" s="170"/>
      <c r="BT937" s="170"/>
      <c r="BU937" s="170"/>
      <c r="BV937" s="170"/>
      <c r="BW937" s="170"/>
      <c r="BX937" s="170"/>
      <c r="BY937" s="170"/>
      <c r="BZ937" s="170"/>
      <c r="CA937" s="170"/>
      <c r="CB937" s="170"/>
      <c r="CC937" s="170"/>
      <c r="CD937" s="170"/>
      <c r="CE937" s="170"/>
      <c r="CF937" s="170"/>
      <c r="CG937" s="170"/>
      <c r="CH937" s="170"/>
      <c r="CI937" s="170"/>
      <c r="CJ937" s="170"/>
      <c r="CK937" s="170"/>
    </row>
    <row r="938" spans="2:89" x14ac:dyDescent="0.35">
      <c r="B938" s="171" t="s">
        <v>492</v>
      </c>
      <c r="E938" s="8"/>
      <c r="H938" s="170"/>
      <c r="I938" s="172"/>
      <c r="J938" s="172"/>
      <c r="K938" s="193"/>
      <c r="L938" s="193"/>
      <c r="M938" s="193"/>
      <c r="N938" s="193"/>
      <c r="O938" s="193"/>
      <c r="P938" s="193"/>
      <c r="R938" s="194"/>
      <c r="S938" s="170"/>
      <c r="T938" s="170"/>
      <c r="U938" s="170"/>
      <c r="V938" s="170"/>
      <c r="W938" s="170"/>
      <c r="X938" s="170"/>
      <c r="Y938" s="170"/>
      <c r="Z938" s="170"/>
      <c r="AA938" s="170"/>
      <c r="AB938" s="170"/>
      <c r="AC938" s="170"/>
      <c r="AD938" s="170"/>
      <c r="AE938" s="170"/>
      <c r="AF938" s="170"/>
      <c r="AG938" s="170"/>
      <c r="AH938" s="170"/>
      <c r="AI938" s="170"/>
      <c r="AJ938" s="170"/>
      <c r="AK938" s="170"/>
      <c r="AL938" s="170"/>
      <c r="AM938" s="170"/>
      <c r="AN938" s="170"/>
      <c r="AO938" s="170"/>
      <c r="AP938" s="170"/>
      <c r="AQ938" s="170"/>
      <c r="AR938" s="170"/>
      <c r="AS938" s="170"/>
      <c r="AT938" s="170"/>
      <c r="AU938" s="170"/>
      <c r="AV938" s="170"/>
      <c r="AW938" s="170"/>
      <c r="AX938" s="170"/>
      <c r="AY938" s="170"/>
      <c r="AZ938" s="170"/>
      <c r="BA938" s="170"/>
      <c r="BB938" s="170"/>
      <c r="BC938" s="170"/>
      <c r="BD938" s="170"/>
      <c r="BE938" s="170"/>
      <c r="BF938" s="170"/>
      <c r="BG938" s="170"/>
      <c r="BH938" s="170"/>
      <c r="BI938" s="170"/>
      <c r="BJ938" s="170"/>
      <c r="BK938" s="170"/>
      <c r="BL938" s="170"/>
      <c r="BM938" s="170"/>
      <c r="BN938" s="170"/>
      <c r="BO938" s="170"/>
      <c r="BP938" s="170"/>
      <c r="BQ938" s="170"/>
      <c r="BR938" s="170"/>
      <c r="BS938" s="170"/>
      <c r="BT938" s="170"/>
      <c r="BU938" s="170"/>
      <c r="BV938" s="170"/>
      <c r="BW938" s="170"/>
      <c r="BX938" s="170"/>
      <c r="BY938" s="170"/>
      <c r="BZ938" s="170"/>
      <c r="CA938" s="170"/>
      <c r="CB938" s="170"/>
      <c r="CC938" s="170"/>
      <c r="CD938" s="170"/>
      <c r="CE938" s="170"/>
      <c r="CF938" s="170"/>
      <c r="CG938" s="170"/>
      <c r="CH938" s="170"/>
      <c r="CI938" s="170"/>
      <c r="CJ938" s="170"/>
      <c r="CK938" s="170"/>
    </row>
    <row r="939" spans="2:89" x14ac:dyDescent="0.35">
      <c r="B939" s="171" t="s">
        <v>461</v>
      </c>
      <c r="E939" s="8"/>
      <c r="H939" s="170"/>
      <c r="I939" s="172"/>
      <c r="J939" s="172"/>
      <c r="K939" s="195"/>
      <c r="L939" s="195"/>
      <c r="M939" s="195"/>
      <c r="N939" s="195"/>
      <c r="O939" s="195"/>
      <c r="P939" s="195"/>
      <c r="R939" s="194"/>
      <c r="S939" s="195" t="str">
        <f t="shared" ref="S939" si="990">ADDRESS(ROW(S354),COLUMN(S354),2)</f>
        <v>S$354</v>
      </c>
      <c r="T939" s="195" t="str">
        <f t="shared" ref="T939:AX939" si="991">ADDRESS(ROW(T354),COLUMN(T354),2)</f>
        <v>T$354</v>
      </c>
      <c r="U939" s="195" t="str">
        <f t="shared" si="991"/>
        <v>U$354</v>
      </c>
      <c r="V939" s="195" t="str">
        <f t="shared" si="991"/>
        <v>V$354</v>
      </c>
      <c r="W939" s="195" t="str">
        <f t="shared" si="991"/>
        <v>W$354</v>
      </c>
      <c r="X939" s="195" t="str">
        <f t="shared" si="991"/>
        <v>X$354</v>
      </c>
      <c r="Y939" s="195" t="str">
        <f t="shared" si="991"/>
        <v>Y$354</v>
      </c>
      <c r="Z939" s="195" t="str">
        <f t="shared" si="991"/>
        <v>Z$354</v>
      </c>
      <c r="AA939" s="195" t="str">
        <f t="shared" si="991"/>
        <v>AA$354</v>
      </c>
      <c r="AB939" s="195" t="str">
        <f t="shared" si="991"/>
        <v>AB$354</v>
      </c>
      <c r="AC939" s="195" t="str">
        <f t="shared" si="991"/>
        <v>AC$354</v>
      </c>
      <c r="AD939" s="195" t="str">
        <f t="shared" si="991"/>
        <v>AD$354</v>
      </c>
      <c r="AE939" s="195" t="str">
        <f t="shared" si="991"/>
        <v>AE$354</v>
      </c>
      <c r="AF939" s="195" t="str">
        <f t="shared" si="991"/>
        <v>AF$354</v>
      </c>
      <c r="AG939" s="195" t="str">
        <f t="shared" si="991"/>
        <v>AG$354</v>
      </c>
      <c r="AH939" s="195" t="str">
        <f t="shared" si="991"/>
        <v>AH$354</v>
      </c>
      <c r="AI939" s="195" t="str">
        <f t="shared" si="991"/>
        <v>AI$354</v>
      </c>
      <c r="AJ939" s="195" t="str">
        <f t="shared" si="991"/>
        <v>AJ$354</v>
      </c>
      <c r="AK939" s="195" t="str">
        <f t="shared" si="991"/>
        <v>AK$354</v>
      </c>
      <c r="AL939" s="195" t="str">
        <f t="shared" si="991"/>
        <v>AL$354</v>
      </c>
      <c r="AM939" s="195" t="str">
        <f t="shared" si="991"/>
        <v>AM$354</v>
      </c>
      <c r="AN939" s="195" t="str">
        <f t="shared" si="991"/>
        <v>AN$354</v>
      </c>
      <c r="AO939" s="195" t="str">
        <f t="shared" si="991"/>
        <v>AO$354</v>
      </c>
      <c r="AP939" s="195" t="str">
        <f t="shared" si="991"/>
        <v>AP$354</v>
      </c>
      <c r="AQ939" s="195" t="str">
        <f t="shared" si="991"/>
        <v>AQ$354</v>
      </c>
      <c r="AR939" s="195" t="str">
        <f t="shared" si="991"/>
        <v>AR$354</v>
      </c>
      <c r="AS939" s="195" t="str">
        <f t="shared" si="991"/>
        <v>AS$354</v>
      </c>
      <c r="AT939" s="195" t="str">
        <f t="shared" si="991"/>
        <v>AT$354</v>
      </c>
      <c r="AU939" s="195" t="str">
        <f t="shared" si="991"/>
        <v>AU$354</v>
      </c>
      <c r="AV939" s="195" t="str">
        <f t="shared" si="991"/>
        <v>AV$354</v>
      </c>
      <c r="AW939" s="195" t="str">
        <f t="shared" si="991"/>
        <v>AW$354</v>
      </c>
      <c r="AX939" s="195" t="str">
        <f t="shared" si="991"/>
        <v>AX$354</v>
      </c>
      <c r="AY939" s="195" t="str">
        <f t="shared" ref="AY939:CD939" si="992">ADDRESS(ROW(AY354),COLUMN(AY354),2)</f>
        <v>AY$354</v>
      </c>
      <c r="AZ939" s="195" t="str">
        <f t="shared" si="992"/>
        <v>AZ$354</v>
      </c>
      <c r="BA939" s="195" t="str">
        <f t="shared" si="992"/>
        <v>BA$354</v>
      </c>
      <c r="BB939" s="195" t="str">
        <f t="shared" si="992"/>
        <v>BB$354</v>
      </c>
      <c r="BC939" s="195" t="str">
        <f t="shared" si="992"/>
        <v>BC$354</v>
      </c>
      <c r="BD939" s="195" t="str">
        <f t="shared" si="992"/>
        <v>BD$354</v>
      </c>
      <c r="BE939" s="195" t="str">
        <f t="shared" si="992"/>
        <v>BE$354</v>
      </c>
      <c r="BF939" s="195" t="str">
        <f t="shared" si="992"/>
        <v>BF$354</v>
      </c>
      <c r="BG939" s="195" t="str">
        <f t="shared" si="992"/>
        <v>BG$354</v>
      </c>
      <c r="BH939" s="195" t="str">
        <f t="shared" si="992"/>
        <v>BH$354</v>
      </c>
      <c r="BI939" s="195" t="str">
        <f t="shared" si="992"/>
        <v>BI$354</v>
      </c>
      <c r="BJ939" s="195" t="str">
        <f t="shared" si="992"/>
        <v>BJ$354</v>
      </c>
      <c r="BK939" s="195" t="str">
        <f t="shared" si="992"/>
        <v>BK$354</v>
      </c>
      <c r="BL939" s="195" t="str">
        <f t="shared" si="992"/>
        <v>BL$354</v>
      </c>
      <c r="BM939" s="195" t="str">
        <f t="shared" si="992"/>
        <v>BM$354</v>
      </c>
      <c r="BN939" s="195" t="str">
        <f t="shared" si="992"/>
        <v>BN$354</v>
      </c>
      <c r="BO939" s="195" t="str">
        <f t="shared" si="992"/>
        <v>BO$354</v>
      </c>
      <c r="BP939" s="195" t="str">
        <f t="shared" si="992"/>
        <v>BP$354</v>
      </c>
      <c r="BQ939" s="195" t="str">
        <f t="shared" si="992"/>
        <v>BQ$354</v>
      </c>
      <c r="BR939" s="195" t="str">
        <f t="shared" si="992"/>
        <v>BR$354</v>
      </c>
      <c r="BS939" s="195" t="str">
        <f t="shared" si="992"/>
        <v>BS$354</v>
      </c>
      <c r="BT939" s="195" t="str">
        <f t="shared" si="992"/>
        <v>BT$354</v>
      </c>
      <c r="BU939" s="195" t="str">
        <f t="shared" si="992"/>
        <v>BU$354</v>
      </c>
      <c r="BV939" s="195" t="str">
        <f t="shared" si="992"/>
        <v>BV$354</v>
      </c>
      <c r="BW939" s="195" t="str">
        <f t="shared" si="992"/>
        <v>BW$354</v>
      </c>
      <c r="BX939" s="195" t="str">
        <f t="shared" si="992"/>
        <v>BX$354</v>
      </c>
      <c r="BY939" s="195" t="str">
        <f t="shared" si="992"/>
        <v>BY$354</v>
      </c>
      <c r="BZ939" s="195" t="str">
        <f t="shared" si="992"/>
        <v>BZ$354</v>
      </c>
      <c r="CA939" s="195" t="str">
        <f t="shared" si="992"/>
        <v>CA$354</v>
      </c>
      <c r="CB939" s="195" t="str">
        <f t="shared" si="992"/>
        <v>CB$354</v>
      </c>
      <c r="CC939" s="195" t="str">
        <f t="shared" si="992"/>
        <v>CC$354</v>
      </c>
      <c r="CD939" s="195" t="str">
        <f t="shared" si="992"/>
        <v>CD$354</v>
      </c>
      <c r="CE939" s="195" t="str">
        <f t="shared" ref="CE939:CK939" si="993">ADDRESS(ROW(CE354),COLUMN(CE354),2)</f>
        <v>CE$354</v>
      </c>
      <c r="CF939" s="195" t="str">
        <f t="shared" si="993"/>
        <v>CF$354</v>
      </c>
      <c r="CG939" s="195" t="str">
        <f t="shared" si="993"/>
        <v>CG$354</v>
      </c>
      <c r="CH939" s="195" t="str">
        <f t="shared" si="993"/>
        <v>CH$354</v>
      </c>
      <c r="CI939" s="195" t="str">
        <f t="shared" si="993"/>
        <v>CI$354</v>
      </c>
      <c r="CJ939" s="195" t="str">
        <f t="shared" si="993"/>
        <v>CJ$354</v>
      </c>
      <c r="CK939" s="195" t="str">
        <f t="shared" si="993"/>
        <v>CK$354</v>
      </c>
    </row>
    <row r="940" spans="2:89" x14ac:dyDescent="0.35">
      <c r="B940" s="171" t="s">
        <v>462</v>
      </c>
      <c r="E940" s="8"/>
      <c r="H940" s="196"/>
      <c r="I940" s="197"/>
      <c r="J940" s="197"/>
      <c r="K940" s="195"/>
      <c r="L940" s="195"/>
      <c r="M940" s="195"/>
      <c r="N940" s="195"/>
      <c r="O940" s="195"/>
      <c r="P940" s="195"/>
      <c r="R940" s="198"/>
      <c r="S940" s="316" t="str">
        <f t="shared" ref="S940" si="994">S876</f>
        <v>S$17</v>
      </c>
      <c r="T940" s="316" t="str">
        <f t="shared" ref="T940:CE940" si="995">T876</f>
        <v>T$17</v>
      </c>
      <c r="U940" s="316" t="str">
        <f t="shared" si="995"/>
        <v>U$17</v>
      </c>
      <c r="V940" s="316" t="str">
        <f t="shared" si="995"/>
        <v>V$17</v>
      </c>
      <c r="W940" s="316" t="str">
        <f t="shared" si="995"/>
        <v>W$17</v>
      </c>
      <c r="X940" s="316" t="str">
        <f t="shared" si="995"/>
        <v>X$17</v>
      </c>
      <c r="Y940" s="316" t="str">
        <f t="shared" si="995"/>
        <v>Y$17</v>
      </c>
      <c r="Z940" s="316" t="str">
        <f t="shared" si="995"/>
        <v>Z$17</v>
      </c>
      <c r="AA940" s="316" t="str">
        <f t="shared" si="995"/>
        <v>AA$17</v>
      </c>
      <c r="AB940" s="316" t="str">
        <f t="shared" si="995"/>
        <v>AB$17</v>
      </c>
      <c r="AC940" s="316" t="str">
        <f t="shared" si="995"/>
        <v>AC$17</v>
      </c>
      <c r="AD940" s="316" t="str">
        <f t="shared" si="995"/>
        <v>AD$17</v>
      </c>
      <c r="AE940" s="316" t="str">
        <f t="shared" si="995"/>
        <v>AE$17</v>
      </c>
      <c r="AF940" s="316" t="str">
        <f t="shared" si="995"/>
        <v>AF$17</v>
      </c>
      <c r="AG940" s="316" t="str">
        <f t="shared" si="995"/>
        <v>AG$17</v>
      </c>
      <c r="AH940" s="316" t="str">
        <f t="shared" si="995"/>
        <v>AH$17</v>
      </c>
      <c r="AI940" s="316" t="str">
        <f t="shared" si="995"/>
        <v>AI$17</v>
      </c>
      <c r="AJ940" s="316" t="str">
        <f t="shared" si="995"/>
        <v>AJ$17</v>
      </c>
      <c r="AK940" s="316" t="str">
        <f t="shared" si="995"/>
        <v>AK$17</v>
      </c>
      <c r="AL940" s="316" t="str">
        <f t="shared" si="995"/>
        <v>AL$17</v>
      </c>
      <c r="AM940" s="316" t="str">
        <f t="shared" si="995"/>
        <v>AM$17</v>
      </c>
      <c r="AN940" s="316" t="str">
        <f t="shared" si="995"/>
        <v>AN$17</v>
      </c>
      <c r="AO940" s="316" t="str">
        <f t="shared" si="995"/>
        <v>AO$17</v>
      </c>
      <c r="AP940" s="316" t="str">
        <f t="shared" si="995"/>
        <v>AP$17</v>
      </c>
      <c r="AQ940" s="316" t="str">
        <f t="shared" si="995"/>
        <v>AQ$17</v>
      </c>
      <c r="AR940" s="316" t="str">
        <f t="shared" si="995"/>
        <v>AR$17</v>
      </c>
      <c r="AS940" s="316" t="str">
        <f t="shared" si="995"/>
        <v>AS$17</v>
      </c>
      <c r="AT940" s="316" t="str">
        <f t="shared" si="995"/>
        <v>AT$17</v>
      </c>
      <c r="AU940" s="316" t="str">
        <f t="shared" si="995"/>
        <v>AU$17</v>
      </c>
      <c r="AV940" s="316" t="str">
        <f t="shared" si="995"/>
        <v>AV$17</v>
      </c>
      <c r="AW940" s="316" t="str">
        <f t="shared" si="995"/>
        <v>AW$17</v>
      </c>
      <c r="AX940" s="316" t="str">
        <f t="shared" si="995"/>
        <v>AX$17</v>
      </c>
      <c r="AY940" s="316" t="str">
        <f t="shared" si="995"/>
        <v>AY$17</v>
      </c>
      <c r="AZ940" s="316" t="str">
        <f t="shared" si="995"/>
        <v>AZ$17</v>
      </c>
      <c r="BA940" s="316" t="str">
        <f t="shared" si="995"/>
        <v>BA$17</v>
      </c>
      <c r="BB940" s="316" t="str">
        <f t="shared" si="995"/>
        <v>BB$17</v>
      </c>
      <c r="BC940" s="316" t="str">
        <f t="shared" si="995"/>
        <v>BC$17</v>
      </c>
      <c r="BD940" s="316" t="str">
        <f t="shared" si="995"/>
        <v>BD$17</v>
      </c>
      <c r="BE940" s="316" t="str">
        <f t="shared" si="995"/>
        <v>BE$17</v>
      </c>
      <c r="BF940" s="316" t="str">
        <f t="shared" si="995"/>
        <v>BF$17</v>
      </c>
      <c r="BG940" s="316" t="str">
        <f t="shared" si="995"/>
        <v>BG$17</v>
      </c>
      <c r="BH940" s="316" t="str">
        <f t="shared" si="995"/>
        <v>BH$17</v>
      </c>
      <c r="BI940" s="316" t="str">
        <f t="shared" si="995"/>
        <v>BI$17</v>
      </c>
      <c r="BJ940" s="316" t="str">
        <f t="shared" si="995"/>
        <v>BJ$17</v>
      </c>
      <c r="BK940" s="316" t="str">
        <f t="shared" si="995"/>
        <v>BK$17</v>
      </c>
      <c r="BL940" s="316" t="str">
        <f t="shared" si="995"/>
        <v>BL$17</v>
      </c>
      <c r="BM940" s="316" t="str">
        <f t="shared" si="995"/>
        <v>BM$17</v>
      </c>
      <c r="BN940" s="316" t="str">
        <f t="shared" si="995"/>
        <v>BN$17</v>
      </c>
      <c r="BO940" s="316" t="str">
        <f t="shared" si="995"/>
        <v>BO$17</v>
      </c>
      <c r="BP940" s="316" t="str">
        <f t="shared" si="995"/>
        <v>BP$17</v>
      </c>
      <c r="BQ940" s="316" t="str">
        <f t="shared" si="995"/>
        <v>BQ$17</v>
      </c>
      <c r="BR940" s="316" t="str">
        <f t="shared" si="995"/>
        <v>BR$17</v>
      </c>
      <c r="BS940" s="316" t="str">
        <f t="shared" si="995"/>
        <v>BS$17</v>
      </c>
      <c r="BT940" s="316" t="str">
        <f t="shared" si="995"/>
        <v>BT$17</v>
      </c>
      <c r="BU940" s="316" t="str">
        <f t="shared" si="995"/>
        <v>BU$17</v>
      </c>
      <c r="BV940" s="316" t="str">
        <f t="shared" si="995"/>
        <v>BV$17</v>
      </c>
      <c r="BW940" s="316" t="str">
        <f t="shared" si="995"/>
        <v>BW$17</v>
      </c>
      <c r="BX940" s="316" t="str">
        <f t="shared" si="995"/>
        <v>BX$17</v>
      </c>
      <c r="BY940" s="316" t="str">
        <f t="shared" si="995"/>
        <v>BY$17</v>
      </c>
      <c r="BZ940" s="316" t="str">
        <f t="shared" si="995"/>
        <v>BZ$17</v>
      </c>
      <c r="CA940" s="316" t="str">
        <f t="shared" si="995"/>
        <v>CA$17</v>
      </c>
      <c r="CB940" s="316" t="str">
        <f t="shared" si="995"/>
        <v>CB$17</v>
      </c>
      <c r="CC940" s="316" t="str">
        <f t="shared" si="995"/>
        <v>CC$17</v>
      </c>
      <c r="CD940" s="316" t="str">
        <f t="shared" si="995"/>
        <v>CD$17</v>
      </c>
      <c r="CE940" s="316" t="str">
        <f t="shared" si="995"/>
        <v>CE$17</v>
      </c>
      <c r="CF940" s="316" t="str">
        <f t="shared" ref="CF940:CK940" si="996">CF876</f>
        <v>CF$17</v>
      </c>
      <c r="CG940" s="316" t="str">
        <f t="shared" si="996"/>
        <v>CG$17</v>
      </c>
      <c r="CH940" s="316" t="str">
        <f t="shared" si="996"/>
        <v>CH$17</v>
      </c>
      <c r="CI940" s="316" t="str">
        <f t="shared" si="996"/>
        <v>CI$17</v>
      </c>
      <c r="CJ940" s="316" t="str">
        <f t="shared" si="996"/>
        <v>CJ$17</v>
      </c>
      <c r="CK940" s="316" t="str">
        <f t="shared" si="996"/>
        <v>CK$17</v>
      </c>
    </row>
    <row r="941" spans="2:89" x14ac:dyDescent="0.35">
      <c r="B941" s="171" t="s">
        <v>491</v>
      </c>
      <c r="E941" s="8"/>
      <c r="H941" s="196"/>
      <c r="I941" s="197"/>
      <c r="J941" s="197"/>
      <c r="K941" s="198"/>
      <c r="L941" s="198"/>
      <c r="M941" s="198"/>
      <c r="N941" s="198"/>
      <c r="O941" s="198"/>
      <c r="P941" s="198"/>
      <c r="R941" s="198"/>
      <c r="S941" s="195"/>
      <c r="T941" s="195"/>
      <c r="U941" s="195"/>
      <c r="V941" s="195"/>
      <c r="W941" s="195"/>
      <c r="X941" s="195"/>
      <c r="Y941" s="195"/>
      <c r="Z941" s="195"/>
      <c r="AA941" s="195"/>
      <c r="AB941" s="195"/>
      <c r="AC941" s="195"/>
      <c r="AD941" s="195"/>
      <c r="AE941" s="195"/>
      <c r="AF941" s="195"/>
      <c r="AG941" s="195"/>
      <c r="AH941" s="195"/>
      <c r="AI941" s="195"/>
      <c r="AJ941" s="195"/>
      <c r="AK941" s="195"/>
      <c r="AL941" s="195"/>
      <c r="AM941" s="195"/>
      <c r="AN941" s="195"/>
      <c r="AO941" s="195"/>
      <c r="AP941" s="195"/>
      <c r="AQ941" s="195"/>
      <c r="AR941" s="195"/>
      <c r="AS941" s="195"/>
      <c r="AT941" s="195"/>
      <c r="AU941" s="195"/>
      <c r="AV941" s="195"/>
      <c r="AW941" s="195"/>
      <c r="AX941" s="195"/>
      <c r="AY941" s="195"/>
      <c r="AZ941" s="195"/>
      <c r="BA941" s="195"/>
      <c r="BB941" s="195"/>
      <c r="BC941" s="195"/>
      <c r="BD941" s="195"/>
      <c r="BE941" s="195"/>
      <c r="BF941" s="195"/>
      <c r="BG941" s="195"/>
      <c r="BH941" s="195"/>
      <c r="BI941" s="195"/>
      <c r="BJ941" s="195"/>
      <c r="BK941" s="195"/>
      <c r="BL941" s="195"/>
      <c r="BM941" s="195"/>
      <c r="BN941" s="195"/>
      <c r="BO941" s="195"/>
      <c r="BP941" s="195"/>
      <c r="BQ941" s="195"/>
      <c r="BR941" s="195"/>
      <c r="BS941" s="195"/>
      <c r="BT941" s="195"/>
      <c r="BU941" s="195"/>
      <c r="BV941" s="195"/>
      <c r="BW941" s="195"/>
      <c r="BX941" s="195"/>
      <c r="BY941" s="195"/>
      <c r="BZ941" s="195"/>
      <c r="CA941" s="195"/>
      <c r="CB941" s="195"/>
      <c r="CC941" s="195"/>
      <c r="CD941" s="195"/>
      <c r="CE941" s="195"/>
      <c r="CF941" s="195"/>
      <c r="CG941" s="195"/>
      <c r="CH941" s="195"/>
      <c r="CI941" s="195"/>
      <c r="CJ941" s="195"/>
      <c r="CK941" s="195"/>
    </row>
    <row r="942" spans="2:89" x14ac:dyDescent="0.35">
      <c r="B942" s="171" t="s">
        <v>505</v>
      </c>
      <c r="E942" s="8"/>
      <c r="H942" s="196"/>
      <c r="I942" s="197"/>
      <c r="J942" s="197"/>
      <c r="K942" s="198"/>
      <c r="L942" s="198"/>
      <c r="M942" s="198"/>
      <c r="N942" s="198"/>
      <c r="O942" s="198"/>
      <c r="P942" s="198"/>
      <c r="R942" s="198"/>
      <c r="S942" s="186"/>
      <c r="T942" s="186"/>
      <c r="U942" s="186"/>
      <c r="V942" s="186"/>
      <c r="W942" s="186"/>
      <c r="X942" s="186"/>
      <c r="Y942" s="186"/>
      <c r="Z942" s="186"/>
      <c r="AA942" s="186"/>
      <c r="AB942" s="186"/>
      <c r="AC942" s="186"/>
      <c r="AD942" s="186"/>
      <c r="AE942" s="186"/>
      <c r="AF942" s="186"/>
      <c r="AG942" s="186"/>
      <c r="AH942" s="186"/>
      <c r="AI942" s="186"/>
      <c r="AJ942" s="186"/>
      <c r="AK942" s="186"/>
      <c r="AL942" s="186"/>
      <c r="AM942" s="186"/>
      <c r="AN942" s="186"/>
      <c r="AO942" s="186"/>
      <c r="AP942" s="186"/>
      <c r="AQ942" s="186"/>
      <c r="AR942" s="186"/>
      <c r="AS942" s="186"/>
      <c r="AT942" s="186"/>
      <c r="AU942" s="186"/>
      <c r="AV942" s="186"/>
      <c r="AW942" s="186"/>
      <c r="AX942" s="186"/>
      <c r="AY942" s="186"/>
      <c r="AZ942" s="186"/>
      <c r="BA942" s="186"/>
      <c r="BB942" s="186"/>
      <c r="BC942" s="186"/>
      <c r="BD942" s="186"/>
      <c r="BE942" s="186"/>
      <c r="BF942" s="186"/>
      <c r="BG942" s="186"/>
      <c r="BH942" s="186"/>
      <c r="BI942" s="186"/>
      <c r="BJ942" s="186"/>
      <c r="BK942" s="186"/>
      <c r="BL942" s="186"/>
      <c r="BM942" s="186"/>
      <c r="BN942" s="186"/>
      <c r="BO942" s="186"/>
      <c r="BP942" s="186"/>
      <c r="BQ942" s="186"/>
      <c r="BR942" s="186"/>
      <c r="BS942" s="186"/>
      <c r="BT942" s="186"/>
      <c r="BU942" s="186"/>
      <c r="BV942" s="186"/>
      <c r="BW942" s="186"/>
      <c r="BX942" s="186"/>
      <c r="BY942" s="186"/>
      <c r="BZ942" s="186"/>
      <c r="CA942" s="186"/>
      <c r="CB942" s="186"/>
      <c r="CC942" s="186"/>
      <c r="CD942" s="186"/>
      <c r="CE942" s="186"/>
      <c r="CF942" s="186"/>
      <c r="CG942" s="186"/>
      <c r="CH942" s="186"/>
      <c r="CI942" s="186"/>
      <c r="CJ942" s="186"/>
      <c r="CK942" s="186"/>
    </row>
    <row r="943" spans="2:89" x14ac:dyDescent="0.35">
      <c r="B943" s="171" t="s">
        <v>463</v>
      </c>
      <c r="E943" s="8"/>
      <c r="H943" s="196"/>
      <c r="I943" s="197"/>
      <c r="J943" s="197"/>
      <c r="K943" s="198"/>
      <c r="L943" s="198"/>
      <c r="M943" s="198"/>
      <c r="N943" s="198"/>
      <c r="O943" s="198"/>
      <c r="P943" s="198"/>
      <c r="R943" s="198"/>
      <c r="S943" s="186" t="str">
        <f t="shared" ref="S943:AX943" si="997">S$22</f>
        <v>S$18</v>
      </c>
      <c r="T943" s="186" t="str">
        <f t="shared" si="997"/>
        <v>T$18</v>
      </c>
      <c r="U943" s="186" t="str">
        <f t="shared" si="997"/>
        <v>U$18</v>
      </c>
      <c r="V943" s="186" t="str">
        <f t="shared" si="997"/>
        <v>V$18</v>
      </c>
      <c r="W943" s="186" t="str">
        <f t="shared" si="997"/>
        <v>W$18</v>
      </c>
      <c r="X943" s="186" t="str">
        <f t="shared" si="997"/>
        <v>X$18</v>
      </c>
      <c r="Y943" s="186" t="str">
        <f t="shared" si="997"/>
        <v>Y$18</v>
      </c>
      <c r="Z943" s="186" t="str">
        <f t="shared" si="997"/>
        <v>Z$18</v>
      </c>
      <c r="AA943" s="186" t="str">
        <f t="shared" si="997"/>
        <v>AA$18</v>
      </c>
      <c r="AB943" s="186" t="str">
        <f t="shared" si="997"/>
        <v>AB$18</v>
      </c>
      <c r="AC943" s="186" t="str">
        <f t="shared" si="997"/>
        <v>AC$18</v>
      </c>
      <c r="AD943" s="186" t="str">
        <f t="shared" si="997"/>
        <v>AD$18</v>
      </c>
      <c r="AE943" s="186" t="str">
        <f t="shared" si="997"/>
        <v>AE$18</v>
      </c>
      <c r="AF943" s="186" t="str">
        <f t="shared" si="997"/>
        <v>AF$18</v>
      </c>
      <c r="AG943" s="186" t="str">
        <f t="shared" si="997"/>
        <v>AG$18</v>
      </c>
      <c r="AH943" s="186" t="str">
        <f t="shared" si="997"/>
        <v>AH$18</v>
      </c>
      <c r="AI943" s="186" t="str">
        <f t="shared" si="997"/>
        <v>AI$18</v>
      </c>
      <c r="AJ943" s="186" t="str">
        <f t="shared" si="997"/>
        <v>AJ$18</v>
      </c>
      <c r="AK943" s="186" t="str">
        <f t="shared" si="997"/>
        <v>AK$18</v>
      </c>
      <c r="AL943" s="186" t="str">
        <f t="shared" si="997"/>
        <v>AL$18</v>
      </c>
      <c r="AM943" s="186" t="str">
        <f t="shared" si="997"/>
        <v>AM$18</v>
      </c>
      <c r="AN943" s="186" t="str">
        <f t="shared" si="997"/>
        <v>AN$18</v>
      </c>
      <c r="AO943" s="186" t="str">
        <f t="shared" si="997"/>
        <v>AO$18</v>
      </c>
      <c r="AP943" s="186" t="str">
        <f t="shared" si="997"/>
        <v>AP$18</v>
      </c>
      <c r="AQ943" s="186" t="str">
        <f t="shared" si="997"/>
        <v>AQ$18</v>
      </c>
      <c r="AR943" s="186" t="str">
        <f t="shared" si="997"/>
        <v>AR$18</v>
      </c>
      <c r="AS943" s="186" t="str">
        <f t="shared" si="997"/>
        <v>AS$18</v>
      </c>
      <c r="AT943" s="186" t="str">
        <f t="shared" si="997"/>
        <v>AT$18</v>
      </c>
      <c r="AU943" s="186" t="str">
        <f t="shared" si="997"/>
        <v>AU$18</v>
      </c>
      <c r="AV943" s="186" t="str">
        <f t="shared" si="997"/>
        <v>AV$18</v>
      </c>
      <c r="AW943" s="186" t="str">
        <f t="shared" si="997"/>
        <v>AW$18</v>
      </c>
      <c r="AX943" s="186" t="str">
        <f t="shared" si="997"/>
        <v>AX$18</v>
      </c>
      <c r="AY943" s="186" t="str">
        <f t="shared" ref="AY943:CD943" si="998">AY$22</f>
        <v>AY$18</v>
      </c>
      <c r="AZ943" s="186" t="str">
        <f t="shared" si="998"/>
        <v>AZ$18</v>
      </c>
      <c r="BA943" s="186" t="str">
        <f t="shared" si="998"/>
        <v>BA$18</v>
      </c>
      <c r="BB943" s="186" t="str">
        <f t="shared" si="998"/>
        <v>BB$18</v>
      </c>
      <c r="BC943" s="186" t="str">
        <f t="shared" si="998"/>
        <v>BC$18</v>
      </c>
      <c r="BD943" s="186" t="str">
        <f t="shared" si="998"/>
        <v>BD$18</v>
      </c>
      <c r="BE943" s="186" t="str">
        <f t="shared" si="998"/>
        <v>BE$18</v>
      </c>
      <c r="BF943" s="186" t="str">
        <f t="shared" si="998"/>
        <v>BF$18</v>
      </c>
      <c r="BG943" s="186" t="str">
        <f t="shared" si="998"/>
        <v>BG$18</v>
      </c>
      <c r="BH943" s="186" t="str">
        <f t="shared" si="998"/>
        <v>BH$18</v>
      </c>
      <c r="BI943" s="186" t="str">
        <f t="shared" si="998"/>
        <v>BI$18</v>
      </c>
      <c r="BJ943" s="186" t="str">
        <f t="shared" si="998"/>
        <v>BJ$18</v>
      </c>
      <c r="BK943" s="186" t="str">
        <f t="shared" si="998"/>
        <v>BK$18</v>
      </c>
      <c r="BL943" s="186" t="str">
        <f t="shared" si="998"/>
        <v>BL$18</v>
      </c>
      <c r="BM943" s="186" t="str">
        <f t="shared" si="998"/>
        <v>BM$18</v>
      </c>
      <c r="BN943" s="186" t="str">
        <f t="shared" si="998"/>
        <v>BN$18</v>
      </c>
      <c r="BO943" s="186" t="str">
        <f t="shared" si="998"/>
        <v>BO$18</v>
      </c>
      <c r="BP943" s="186" t="str">
        <f t="shared" si="998"/>
        <v>BP$18</v>
      </c>
      <c r="BQ943" s="186" t="str">
        <f t="shared" si="998"/>
        <v>BQ$18</v>
      </c>
      <c r="BR943" s="186" t="str">
        <f t="shared" si="998"/>
        <v>BR$18</v>
      </c>
      <c r="BS943" s="186" t="str">
        <f t="shared" si="998"/>
        <v>BS$18</v>
      </c>
      <c r="BT943" s="186" t="str">
        <f t="shared" si="998"/>
        <v>BT$18</v>
      </c>
      <c r="BU943" s="186" t="str">
        <f t="shared" si="998"/>
        <v>BU$18</v>
      </c>
      <c r="BV943" s="186" t="str">
        <f t="shared" si="998"/>
        <v>BV$18</v>
      </c>
      <c r="BW943" s="186" t="str">
        <f t="shared" si="998"/>
        <v>BW$18</v>
      </c>
      <c r="BX943" s="186" t="str">
        <f t="shared" si="998"/>
        <v>BX$18</v>
      </c>
      <c r="BY943" s="186" t="str">
        <f t="shared" si="998"/>
        <v>BY$18</v>
      </c>
      <c r="BZ943" s="186" t="str">
        <f t="shared" si="998"/>
        <v>BZ$18</v>
      </c>
      <c r="CA943" s="186" t="str">
        <f t="shared" si="998"/>
        <v>CA$18</v>
      </c>
      <c r="CB943" s="186" t="str">
        <f t="shared" si="998"/>
        <v>CB$18</v>
      </c>
      <c r="CC943" s="186" t="str">
        <f t="shared" si="998"/>
        <v>CC$18</v>
      </c>
      <c r="CD943" s="186" t="str">
        <f t="shared" si="998"/>
        <v>CD$18</v>
      </c>
      <c r="CE943" s="186" t="str">
        <f t="shared" ref="CE943:CK943" si="999">CE$22</f>
        <v>CE$18</v>
      </c>
      <c r="CF943" s="186" t="str">
        <f t="shared" si="999"/>
        <v>CF$18</v>
      </c>
      <c r="CG943" s="186" t="str">
        <f t="shared" si="999"/>
        <v>CG$18</v>
      </c>
      <c r="CH943" s="186" t="str">
        <f t="shared" si="999"/>
        <v>CH$18</v>
      </c>
      <c r="CI943" s="186" t="str">
        <f t="shared" si="999"/>
        <v>CI$18</v>
      </c>
      <c r="CJ943" s="186" t="str">
        <f t="shared" si="999"/>
        <v>CJ$18</v>
      </c>
      <c r="CK943" s="186" t="str">
        <f t="shared" si="999"/>
        <v>CK$18</v>
      </c>
    </row>
    <row r="944" spans="2:89" x14ac:dyDescent="0.35">
      <c r="B944" s="171" t="s">
        <v>464</v>
      </c>
      <c r="E944" s="8"/>
      <c r="H944" s="196"/>
      <c r="I944" s="197"/>
      <c r="J944" s="197"/>
      <c r="K944" s="198"/>
      <c r="L944" s="198"/>
      <c r="M944" s="198"/>
      <c r="N944" s="198"/>
      <c r="O944" s="198"/>
      <c r="P944" s="198"/>
      <c r="R944" s="198"/>
      <c r="S944" s="186" t="str">
        <f t="shared" ref="S944:AX944" si="1000">S$23</f>
        <v>S$19</v>
      </c>
      <c r="T944" s="186" t="str">
        <f t="shared" si="1000"/>
        <v>T$19</v>
      </c>
      <c r="U944" s="186" t="str">
        <f t="shared" si="1000"/>
        <v>U$19</v>
      </c>
      <c r="V944" s="186" t="str">
        <f t="shared" si="1000"/>
        <v>V$19</v>
      </c>
      <c r="W944" s="186" t="str">
        <f t="shared" si="1000"/>
        <v>W$19</v>
      </c>
      <c r="X944" s="186" t="str">
        <f t="shared" si="1000"/>
        <v>X$19</v>
      </c>
      <c r="Y944" s="186" t="str">
        <f t="shared" si="1000"/>
        <v>Y$19</v>
      </c>
      <c r="Z944" s="186" t="str">
        <f t="shared" si="1000"/>
        <v>Z$19</v>
      </c>
      <c r="AA944" s="186" t="str">
        <f t="shared" si="1000"/>
        <v>AA$19</v>
      </c>
      <c r="AB944" s="186" t="str">
        <f t="shared" si="1000"/>
        <v>AB$19</v>
      </c>
      <c r="AC944" s="186" t="str">
        <f t="shared" si="1000"/>
        <v>AC$19</v>
      </c>
      <c r="AD944" s="186" t="str">
        <f t="shared" si="1000"/>
        <v>AD$19</v>
      </c>
      <c r="AE944" s="186" t="str">
        <f t="shared" si="1000"/>
        <v>AE$19</v>
      </c>
      <c r="AF944" s="186" t="str">
        <f t="shared" si="1000"/>
        <v>AF$19</v>
      </c>
      <c r="AG944" s="186" t="str">
        <f t="shared" si="1000"/>
        <v>AG$19</v>
      </c>
      <c r="AH944" s="186" t="str">
        <f t="shared" si="1000"/>
        <v>AH$19</v>
      </c>
      <c r="AI944" s="186" t="str">
        <f t="shared" si="1000"/>
        <v>AI$19</v>
      </c>
      <c r="AJ944" s="186" t="str">
        <f t="shared" si="1000"/>
        <v>AJ$19</v>
      </c>
      <c r="AK944" s="186" t="str">
        <f t="shared" si="1000"/>
        <v>AK$19</v>
      </c>
      <c r="AL944" s="186" t="str">
        <f t="shared" si="1000"/>
        <v>AL$19</v>
      </c>
      <c r="AM944" s="186" t="str">
        <f t="shared" si="1000"/>
        <v>AM$19</v>
      </c>
      <c r="AN944" s="186" t="str">
        <f t="shared" si="1000"/>
        <v>AN$19</v>
      </c>
      <c r="AO944" s="186" t="str">
        <f t="shared" si="1000"/>
        <v>AO$19</v>
      </c>
      <c r="AP944" s="186" t="str">
        <f t="shared" si="1000"/>
        <v>AP$19</v>
      </c>
      <c r="AQ944" s="186" t="str">
        <f t="shared" si="1000"/>
        <v>AQ$19</v>
      </c>
      <c r="AR944" s="186" t="str">
        <f t="shared" si="1000"/>
        <v>AR$19</v>
      </c>
      <c r="AS944" s="186" t="str">
        <f t="shared" si="1000"/>
        <v>AS$19</v>
      </c>
      <c r="AT944" s="186" t="str">
        <f t="shared" si="1000"/>
        <v>AT$19</v>
      </c>
      <c r="AU944" s="186" t="str">
        <f t="shared" si="1000"/>
        <v>AU$19</v>
      </c>
      <c r="AV944" s="186" t="str">
        <f t="shared" si="1000"/>
        <v>AV$19</v>
      </c>
      <c r="AW944" s="186" t="str">
        <f t="shared" si="1000"/>
        <v>AW$19</v>
      </c>
      <c r="AX944" s="186" t="str">
        <f t="shared" si="1000"/>
        <v>AX$19</v>
      </c>
      <c r="AY944" s="186" t="str">
        <f t="shared" ref="AY944:CD944" si="1001">AY$23</f>
        <v>AY$19</v>
      </c>
      <c r="AZ944" s="186" t="str">
        <f t="shared" si="1001"/>
        <v>AZ$19</v>
      </c>
      <c r="BA944" s="186" t="str">
        <f t="shared" si="1001"/>
        <v>BA$19</v>
      </c>
      <c r="BB944" s="186" t="str">
        <f t="shared" si="1001"/>
        <v>BB$19</v>
      </c>
      <c r="BC944" s="186" t="str">
        <f t="shared" si="1001"/>
        <v>BC$19</v>
      </c>
      <c r="BD944" s="186" t="str">
        <f t="shared" si="1001"/>
        <v>BD$19</v>
      </c>
      <c r="BE944" s="186" t="str">
        <f t="shared" si="1001"/>
        <v>BE$19</v>
      </c>
      <c r="BF944" s="186" t="str">
        <f t="shared" si="1001"/>
        <v>BF$19</v>
      </c>
      <c r="BG944" s="186" t="str">
        <f t="shared" si="1001"/>
        <v>BG$19</v>
      </c>
      <c r="BH944" s="186" t="str">
        <f t="shared" si="1001"/>
        <v>BH$19</v>
      </c>
      <c r="BI944" s="186" t="str">
        <f t="shared" si="1001"/>
        <v>BI$19</v>
      </c>
      <c r="BJ944" s="186" t="str">
        <f t="shared" si="1001"/>
        <v>BJ$19</v>
      </c>
      <c r="BK944" s="186" t="str">
        <f t="shared" si="1001"/>
        <v>BK$19</v>
      </c>
      <c r="BL944" s="186" t="str">
        <f t="shared" si="1001"/>
        <v>BL$19</v>
      </c>
      <c r="BM944" s="186" t="str">
        <f t="shared" si="1001"/>
        <v>BM$19</v>
      </c>
      <c r="BN944" s="186" t="str">
        <f t="shared" si="1001"/>
        <v>BN$19</v>
      </c>
      <c r="BO944" s="186" t="str">
        <f t="shared" si="1001"/>
        <v>BO$19</v>
      </c>
      <c r="BP944" s="186" t="str">
        <f t="shared" si="1001"/>
        <v>BP$19</v>
      </c>
      <c r="BQ944" s="186" t="str">
        <f t="shared" si="1001"/>
        <v>BQ$19</v>
      </c>
      <c r="BR944" s="186" t="str">
        <f t="shared" si="1001"/>
        <v>BR$19</v>
      </c>
      <c r="BS944" s="186" t="str">
        <f t="shared" si="1001"/>
        <v>BS$19</v>
      </c>
      <c r="BT944" s="186" t="str">
        <f t="shared" si="1001"/>
        <v>BT$19</v>
      </c>
      <c r="BU944" s="186" t="str">
        <f t="shared" si="1001"/>
        <v>BU$19</v>
      </c>
      <c r="BV944" s="186" t="str">
        <f t="shared" si="1001"/>
        <v>BV$19</v>
      </c>
      <c r="BW944" s="186" t="str">
        <f t="shared" si="1001"/>
        <v>BW$19</v>
      </c>
      <c r="BX944" s="186" t="str">
        <f t="shared" si="1001"/>
        <v>BX$19</v>
      </c>
      <c r="BY944" s="186" t="str">
        <f t="shared" si="1001"/>
        <v>BY$19</v>
      </c>
      <c r="BZ944" s="186" t="str">
        <f t="shared" si="1001"/>
        <v>BZ$19</v>
      </c>
      <c r="CA944" s="186" t="str">
        <f t="shared" si="1001"/>
        <v>CA$19</v>
      </c>
      <c r="CB944" s="186" t="str">
        <f t="shared" si="1001"/>
        <v>CB$19</v>
      </c>
      <c r="CC944" s="186" t="str">
        <f t="shared" si="1001"/>
        <v>CC$19</v>
      </c>
      <c r="CD944" s="186" t="str">
        <f t="shared" si="1001"/>
        <v>CD$19</v>
      </c>
      <c r="CE944" s="186" t="str">
        <f t="shared" ref="CE944:CK944" si="1002">CE$23</f>
        <v>CE$19</v>
      </c>
      <c r="CF944" s="186" t="str">
        <f t="shared" si="1002"/>
        <v>CF$19</v>
      </c>
      <c r="CG944" s="186" t="str">
        <f t="shared" si="1002"/>
        <v>CG$19</v>
      </c>
      <c r="CH944" s="186" t="str">
        <f t="shared" si="1002"/>
        <v>CH$19</v>
      </c>
      <c r="CI944" s="186" t="str">
        <f t="shared" si="1002"/>
        <v>CI$19</v>
      </c>
      <c r="CJ944" s="186" t="str">
        <f t="shared" si="1002"/>
        <v>CJ$19</v>
      </c>
      <c r="CK944" s="186" t="str">
        <f t="shared" si="1002"/>
        <v>CK$19</v>
      </c>
    </row>
    <row r="945" spans="2:89" x14ac:dyDescent="0.35">
      <c r="B945" s="66" t="s">
        <v>772</v>
      </c>
      <c r="C945" s="31"/>
      <c r="D945" t="s">
        <v>808</v>
      </c>
      <c r="E945" s="8" t="str">
        <f t="shared" ref="E945:E947" si="1003">ROW()&amp;" "&amp;D945</f>
        <v>945 LISTSALE-PV</v>
      </c>
      <c r="F945" t="s">
        <v>788</v>
      </c>
      <c r="G945" s="31" t="s">
        <v>81</v>
      </c>
      <c r="H945" s="22"/>
      <c r="I945" s="288"/>
      <c r="J945" s="288"/>
      <c r="K945" s="22"/>
      <c r="L945" s="22"/>
      <c r="M945" s="22"/>
      <c r="N945" s="22"/>
      <c r="O945" s="22"/>
      <c r="P945" s="22"/>
      <c r="R945" s="66"/>
      <c r="S945" s="66"/>
      <c r="T945" s="66"/>
      <c r="U945" s="66"/>
      <c r="V945" s="66"/>
      <c r="W945" s="66"/>
      <c r="X945" s="66"/>
      <c r="Y945" s="66"/>
      <c r="Z945" s="66"/>
      <c r="AA945" s="66"/>
      <c r="AB945" s="66"/>
      <c r="AC945" s="66"/>
      <c r="AD945" s="66"/>
      <c r="AE945" s="66"/>
      <c r="AF945" s="66"/>
      <c r="AG945" s="66"/>
      <c r="AH945" s="66"/>
      <c r="AI945" s="66"/>
      <c r="AJ945" s="66"/>
      <c r="AK945" s="66"/>
      <c r="AL945" s="66"/>
      <c r="AM945" s="66"/>
      <c r="AN945" s="66"/>
      <c r="AO945" s="66"/>
      <c r="AP945" s="66"/>
      <c r="AQ945" s="66"/>
      <c r="AR945" s="66"/>
      <c r="AS945" s="66"/>
      <c r="AT945" s="66"/>
      <c r="AU945" s="66"/>
      <c r="AV945" s="66"/>
      <c r="AW945" s="66"/>
      <c r="AX945" s="66"/>
      <c r="AY945" s="66"/>
      <c r="AZ945" s="66"/>
      <c r="BA945" s="66"/>
      <c r="BB945" s="66"/>
      <c r="BC945" s="66"/>
      <c r="BD945" s="66"/>
      <c r="BE945" s="66"/>
      <c r="BF945" s="66"/>
      <c r="BG945" s="66"/>
      <c r="BH945" s="66"/>
      <c r="BI945" s="66"/>
      <c r="BJ945" s="66"/>
      <c r="BK945" s="66"/>
      <c r="BL945" s="66"/>
      <c r="BM945" s="66"/>
      <c r="BN945" s="66"/>
      <c r="BO945" s="66"/>
      <c r="BP945" s="66"/>
      <c r="BQ945" s="66"/>
      <c r="BR945" s="66"/>
      <c r="BS945" s="66"/>
      <c r="BT945" s="66"/>
      <c r="BU945" s="66"/>
      <c r="BV945" s="66"/>
      <c r="BW945" s="66"/>
      <c r="BX945" s="66"/>
      <c r="BY945" s="66"/>
      <c r="BZ945" s="66"/>
      <c r="CA945" s="66"/>
      <c r="CB945" s="66"/>
      <c r="CC945" s="66"/>
      <c r="CD945" s="66"/>
      <c r="CE945" s="66"/>
      <c r="CF945" s="66"/>
      <c r="CG945" s="66"/>
      <c r="CH945" s="66"/>
      <c r="CI945" s="66"/>
      <c r="CJ945" s="66"/>
      <c r="CK945" s="66"/>
    </row>
    <row r="946" spans="2:89" x14ac:dyDescent="0.35">
      <c r="B946" s="95" t="s">
        <v>801</v>
      </c>
      <c r="D946" t="s">
        <v>808</v>
      </c>
      <c r="E946" s="8" t="str">
        <f t="shared" si="1003"/>
        <v>946 LISTSALE-PV</v>
      </c>
      <c r="G946" t="s">
        <v>332</v>
      </c>
      <c r="H946" s="31"/>
      <c r="I946" s="73"/>
      <c r="J946" s="73"/>
      <c r="K946" s="58"/>
      <c r="L946" s="58"/>
      <c r="M946" s="58"/>
      <c r="N946" s="58"/>
      <c r="O946" s="58"/>
      <c r="P946" s="58"/>
      <c r="R946" s="33"/>
    </row>
    <row r="947" spans="2:89" x14ac:dyDescent="0.35">
      <c r="B947" s="122"/>
      <c r="D947" t="s">
        <v>808</v>
      </c>
      <c r="E947" s="8" t="str">
        <f t="shared" si="1003"/>
        <v>947 LISTSALE-PV</v>
      </c>
      <c r="H947" s="31"/>
      <c r="I947" s="73"/>
      <c r="J947" s="73"/>
      <c r="K947" s="58"/>
      <c r="L947" s="58"/>
      <c r="M947" s="58"/>
      <c r="N947" s="58"/>
      <c r="O947" s="58"/>
      <c r="P947" s="58"/>
      <c r="R947" s="33"/>
    </row>
    <row r="948" spans="2:89" x14ac:dyDescent="0.35">
      <c r="B948" s="95" t="s">
        <v>802</v>
      </c>
      <c r="D948" t="s">
        <v>808</v>
      </c>
      <c r="E948" s="8" t="str">
        <f t="shared" ref="E948:E1002" si="1004">ROW()&amp;" "&amp;D948</f>
        <v>948 LISTSALE-PV</v>
      </c>
      <c r="H948" s="31"/>
      <c r="I948" s="73"/>
      <c r="J948" s="73"/>
      <c r="K948" s="58"/>
      <c r="L948" s="58"/>
      <c r="M948" s="58"/>
      <c r="N948" s="58"/>
      <c r="O948" s="58"/>
      <c r="P948" s="58"/>
      <c r="R948" s="33"/>
    </row>
    <row r="949" spans="2:89" x14ac:dyDescent="0.35">
      <c r="B949" s="141" t="s">
        <v>519</v>
      </c>
      <c r="D949" t="s">
        <v>808</v>
      </c>
      <c r="E949" s="8" t="str">
        <f t="shared" si="1004"/>
        <v>949 LISTSALE-PV</v>
      </c>
      <c r="H949" s="31"/>
      <c r="I949" s="73"/>
      <c r="J949" s="318"/>
      <c r="K949" s="318">
        <v>0.2</v>
      </c>
      <c r="L949" s="318">
        <v>0.2</v>
      </c>
      <c r="M949" s="318">
        <v>0.2</v>
      </c>
      <c r="N949" s="318">
        <v>0.2</v>
      </c>
      <c r="O949" s="318">
        <v>0.2</v>
      </c>
      <c r="P949" s="318">
        <v>0.2</v>
      </c>
      <c r="R949" s="33"/>
      <c r="S949" s="20" cm="1">
        <f t="array" ref="S949">INDEX($K:$P,ROW(),MATCH(S$3,$K$2:$P$2,0))</f>
        <v>0.2</v>
      </c>
      <c r="T949" s="20" cm="1">
        <f t="array" ref="T949">INDEX($K:$P,ROW(),MATCH(T$3,$K$2:$P$2,0))</f>
        <v>0.2</v>
      </c>
      <c r="U949" s="20" cm="1">
        <f t="array" ref="U949">INDEX($K:$P,ROW(),MATCH(U$3,$K$2:$P$2,0))</f>
        <v>0.2</v>
      </c>
      <c r="V949" s="20" cm="1">
        <f t="array" ref="V949">INDEX($K:$P,ROW(),MATCH(V$3,$K$2:$P$2,0))</f>
        <v>0.2</v>
      </c>
      <c r="W949" s="20" cm="1">
        <f t="array" ref="W949">INDEX($K:$P,ROW(),MATCH(W$3,$K$2:$P$2,0))</f>
        <v>0.2</v>
      </c>
      <c r="X949" s="20" cm="1">
        <f t="array" ref="X949">INDEX($K:$P,ROW(),MATCH(X$3,$K$2:$P$2,0))</f>
        <v>0.2</v>
      </c>
      <c r="Y949" s="20" cm="1">
        <f t="array" ref="Y949">INDEX($K:$P,ROW(),MATCH(Y$3,$K$2:$P$2,0))</f>
        <v>0.2</v>
      </c>
      <c r="Z949" s="20" cm="1">
        <f t="array" ref="Z949">INDEX($K:$P,ROW(),MATCH(Z$3,$K$2:$P$2,0))</f>
        <v>0.2</v>
      </c>
      <c r="AA949" s="20" cm="1">
        <f t="array" ref="AA949">INDEX($K:$P,ROW(),MATCH(AA$3,$K$2:$P$2,0))</f>
        <v>0.2</v>
      </c>
      <c r="AB949" s="20" cm="1">
        <f t="array" ref="AB949">INDEX($K:$P,ROW(),MATCH(AB$3,$K$2:$P$2,0))</f>
        <v>0.2</v>
      </c>
      <c r="AC949" s="20" cm="1">
        <f t="array" ref="AC949">INDEX($K:$P,ROW(),MATCH(AC$3,$K$2:$P$2,0))</f>
        <v>0.2</v>
      </c>
      <c r="AD949" s="20" cm="1">
        <f t="array" ref="AD949">INDEX($K:$P,ROW(),MATCH(AD$3,$K$2:$P$2,0))</f>
        <v>0.2</v>
      </c>
      <c r="AE949" s="20" cm="1">
        <f t="array" ref="AE949">INDEX($K:$P,ROW(),MATCH(AE$3,$K$2:$P$2,0))</f>
        <v>0.2</v>
      </c>
      <c r="AF949" s="20" cm="1">
        <f t="array" ref="AF949">INDEX($K:$P,ROW(),MATCH(AF$3,$K$2:$P$2,0))</f>
        <v>0.2</v>
      </c>
      <c r="AG949" s="20" cm="1">
        <f t="array" ref="AG949">INDEX($K:$P,ROW(),MATCH(AG$3,$K$2:$P$2,0))</f>
        <v>0.2</v>
      </c>
      <c r="AH949" s="20" cm="1">
        <f t="array" ref="AH949">INDEX($K:$P,ROW(),MATCH(AH$3,$K$2:$P$2,0))</f>
        <v>0.2</v>
      </c>
      <c r="AI949" s="20" cm="1">
        <f t="array" ref="AI949">INDEX($K:$P,ROW(),MATCH(AI$3,$K$2:$P$2,0))</f>
        <v>0.2</v>
      </c>
      <c r="AJ949" s="20" cm="1">
        <f t="array" ref="AJ949">INDEX($K:$P,ROW(),MATCH(AJ$3,$K$2:$P$2,0))</f>
        <v>0.2</v>
      </c>
      <c r="AK949" s="20" cm="1">
        <f t="array" ref="AK949">INDEX($K:$P,ROW(),MATCH(AK$3,$K$2:$P$2,0))</f>
        <v>0.2</v>
      </c>
      <c r="AL949" s="20" cm="1">
        <f t="array" ref="AL949">INDEX($K:$P,ROW(),MATCH(AL$3,$K$2:$P$2,0))</f>
        <v>0.2</v>
      </c>
      <c r="AM949" s="20" cm="1">
        <f t="array" ref="AM949">INDEX($K:$P,ROW(),MATCH(AM$3,$K$2:$P$2,0))</f>
        <v>0.2</v>
      </c>
      <c r="AN949" s="20" cm="1">
        <f t="array" ref="AN949">INDEX($K:$P,ROW(),MATCH(AN$3,$K$2:$P$2,0))</f>
        <v>0.2</v>
      </c>
      <c r="AO949" s="20" cm="1">
        <f t="array" ref="AO949">INDEX($K:$P,ROW(),MATCH(AO$3,$K$2:$P$2,0))</f>
        <v>0.2</v>
      </c>
      <c r="AP949" s="20" cm="1">
        <f t="array" ref="AP949">INDEX($K:$P,ROW(),MATCH(AP$3,$K$2:$P$2,0))</f>
        <v>0.2</v>
      </c>
      <c r="AQ949" s="20" cm="1">
        <f t="array" ref="AQ949">INDEX($K:$P,ROW(),MATCH(AQ$3,$K$2:$P$2,0))</f>
        <v>0.2</v>
      </c>
      <c r="AR949" s="20" cm="1">
        <f t="array" ref="AR949">INDEX($K:$P,ROW(),MATCH(AR$3,$K$2:$P$2,0))</f>
        <v>0.2</v>
      </c>
      <c r="AS949" s="20" cm="1">
        <f t="array" ref="AS949">INDEX($K:$P,ROW(),MATCH(AS$3,$K$2:$P$2,0))</f>
        <v>0.2</v>
      </c>
      <c r="AT949" s="20" cm="1">
        <f t="array" ref="AT949">INDEX($K:$P,ROW(),MATCH(AT$3,$K$2:$P$2,0))</f>
        <v>0.2</v>
      </c>
      <c r="AU949" s="20" cm="1">
        <f t="array" ref="AU949">INDEX($K:$P,ROW(),MATCH(AU$3,$K$2:$P$2,0))</f>
        <v>0.2</v>
      </c>
      <c r="AV949" s="20" cm="1">
        <f t="array" ref="AV949">INDEX($K:$P,ROW(),MATCH(AV$3,$K$2:$P$2,0))</f>
        <v>0.2</v>
      </c>
      <c r="AW949" s="20" cm="1">
        <f t="array" ref="AW949">INDEX($K:$P,ROW(),MATCH(AW$3,$K$2:$P$2,0))</f>
        <v>0.2</v>
      </c>
      <c r="AX949" s="20" cm="1">
        <f t="array" ref="AX949">INDEX($K:$P,ROW(),MATCH(AX$3,$K$2:$P$2,0))</f>
        <v>0.2</v>
      </c>
      <c r="AY949" s="20" cm="1">
        <f t="array" ref="AY949">INDEX($K:$P,ROW(),MATCH(AY$3,$K$2:$P$2,0))</f>
        <v>0.2</v>
      </c>
      <c r="AZ949" s="20" cm="1">
        <f t="array" ref="AZ949">INDEX($K:$P,ROW(),MATCH(AZ$3,$K$2:$P$2,0))</f>
        <v>0.2</v>
      </c>
      <c r="BA949" s="20" cm="1">
        <f t="array" ref="BA949">INDEX($K:$P,ROW(),MATCH(BA$3,$K$2:$P$2,0))</f>
        <v>0.2</v>
      </c>
      <c r="BB949" s="20" cm="1">
        <f t="array" ref="BB949">INDEX($K:$P,ROW(),MATCH(BB$3,$K$2:$P$2,0))</f>
        <v>0.2</v>
      </c>
      <c r="BC949" s="20" cm="1">
        <f t="array" ref="BC949">INDEX($K:$P,ROW(),MATCH(BC$3,$K$2:$P$2,0))</f>
        <v>0.2</v>
      </c>
      <c r="BD949" s="20" cm="1">
        <f t="array" ref="BD949">INDEX($K:$P,ROW(),MATCH(BD$3,$K$2:$P$2,0))</f>
        <v>0.2</v>
      </c>
      <c r="BE949" s="20" cm="1">
        <f t="array" ref="BE949">INDEX($K:$P,ROW(),MATCH(BE$3,$K$2:$P$2,0))</f>
        <v>0.2</v>
      </c>
      <c r="BF949" s="20" cm="1">
        <f t="array" ref="BF949">INDEX($K:$P,ROW(),MATCH(BF$3,$K$2:$P$2,0))</f>
        <v>0.2</v>
      </c>
      <c r="BG949" s="20" cm="1">
        <f t="array" ref="BG949">INDEX($K:$P,ROW(),MATCH(BG$3,$K$2:$P$2,0))</f>
        <v>0.2</v>
      </c>
      <c r="BH949" s="20" cm="1">
        <f t="array" ref="BH949">INDEX($K:$P,ROW(),MATCH(BH$3,$K$2:$P$2,0))</f>
        <v>0.2</v>
      </c>
      <c r="BI949" s="20" cm="1">
        <f t="array" ref="BI949">INDEX($K:$P,ROW(),MATCH(BI$3,$K$2:$P$2,0))</f>
        <v>0.2</v>
      </c>
      <c r="BJ949" s="20" cm="1">
        <f t="array" ref="BJ949">INDEX($K:$P,ROW(),MATCH(BJ$3,$K$2:$P$2,0))</f>
        <v>0.2</v>
      </c>
      <c r="BK949" s="20" cm="1">
        <f t="array" ref="BK949">INDEX($K:$P,ROW(),MATCH(BK$3,$K$2:$P$2,0))</f>
        <v>0.2</v>
      </c>
      <c r="BL949" s="20" cm="1">
        <f t="array" ref="BL949">INDEX($K:$P,ROW(),MATCH(BL$3,$K$2:$P$2,0))</f>
        <v>0.2</v>
      </c>
      <c r="BM949" s="20" cm="1">
        <f t="array" ref="BM949">INDEX($K:$P,ROW(),MATCH(BM$3,$K$2:$P$2,0))</f>
        <v>0.2</v>
      </c>
      <c r="BN949" s="20" cm="1">
        <f t="array" ref="BN949">INDEX($K:$P,ROW(),MATCH(BN$3,$K$2:$P$2,0))</f>
        <v>0.2</v>
      </c>
      <c r="BO949" s="20" cm="1">
        <f t="array" ref="BO949">INDEX($K:$P,ROW(),MATCH(BO$3,$K$2:$P$2,0))</f>
        <v>0.2</v>
      </c>
      <c r="BP949" s="20" cm="1">
        <f t="array" ref="BP949">INDEX($K:$P,ROW(),MATCH(BP$3,$K$2:$P$2,0))</f>
        <v>0.2</v>
      </c>
      <c r="BQ949" s="20" cm="1">
        <f t="array" ref="BQ949">INDEX($K:$P,ROW(),MATCH(BQ$3,$K$2:$P$2,0))</f>
        <v>0.2</v>
      </c>
      <c r="BR949" s="20" cm="1">
        <f t="array" ref="BR949">INDEX($K:$P,ROW(),MATCH(BR$3,$K$2:$P$2,0))</f>
        <v>0.2</v>
      </c>
      <c r="BS949" s="20" cm="1">
        <f t="array" ref="BS949">INDEX($K:$P,ROW(),MATCH(BS$3,$K$2:$P$2,0))</f>
        <v>0.2</v>
      </c>
      <c r="BT949" s="20" cm="1">
        <f t="array" ref="BT949">INDEX($K:$P,ROW(),MATCH(BT$3,$K$2:$P$2,0))</f>
        <v>0.2</v>
      </c>
      <c r="BU949" s="20" cm="1">
        <f t="array" ref="BU949">INDEX($K:$P,ROW(),MATCH(BU$3,$K$2:$P$2,0))</f>
        <v>0.2</v>
      </c>
      <c r="BV949" s="20" cm="1">
        <f t="array" ref="BV949">INDEX($K:$P,ROW(),MATCH(BV$3,$K$2:$P$2,0))</f>
        <v>0.2</v>
      </c>
      <c r="BW949" s="20" cm="1">
        <f t="array" ref="BW949">INDEX($K:$P,ROW(),MATCH(BW$3,$K$2:$P$2,0))</f>
        <v>0.2</v>
      </c>
      <c r="BX949" s="20" cm="1">
        <f t="array" ref="BX949">INDEX($K:$P,ROW(),MATCH(BX$3,$K$2:$P$2,0))</f>
        <v>0.2</v>
      </c>
      <c r="BY949" s="20" cm="1">
        <f t="array" ref="BY949">INDEX($K:$P,ROW(),MATCH(BY$3,$K$2:$P$2,0))</f>
        <v>0.2</v>
      </c>
      <c r="BZ949" s="20" cm="1">
        <f t="array" ref="BZ949">INDEX($K:$P,ROW(),MATCH(BZ$3,$K$2:$P$2,0))</f>
        <v>0.2</v>
      </c>
      <c r="CA949" s="20" cm="1">
        <f t="array" ref="CA949">INDEX($K:$P,ROW(),MATCH(CA$3,$K$2:$P$2,0))</f>
        <v>0.2</v>
      </c>
      <c r="CB949" s="20" cm="1">
        <f t="array" ref="CB949">INDEX($K:$P,ROW(),MATCH(CB$3,$K$2:$P$2,0))</f>
        <v>0.2</v>
      </c>
      <c r="CC949" s="20" cm="1">
        <f t="array" ref="CC949">INDEX($K:$P,ROW(),MATCH(CC$3,$K$2:$P$2,0))</f>
        <v>0.2</v>
      </c>
      <c r="CD949" s="20" cm="1">
        <f t="array" ref="CD949">INDEX($K:$P,ROW(),MATCH(CD$3,$K$2:$P$2,0))</f>
        <v>0.2</v>
      </c>
      <c r="CE949" s="20" cm="1">
        <f t="array" ref="CE949">INDEX($K:$P,ROW(),MATCH(CE$3,$K$2:$P$2,0))</f>
        <v>0.2</v>
      </c>
      <c r="CF949" s="20" cm="1">
        <f t="array" ref="CF949">INDEX($K:$P,ROW(),MATCH(CF$3,$K$2:$P$2,0))</f>
        <v>0.2</v>
      </c>
      <c r="CG949" s="20" cm="1">
        <f t="array" ref="CG949">INDEX($K:$P,ROW(),MATCH(CG$3,$K$2:$P$2,0))</f>
        <v>0.2</v>
      </c>
      <c r="CH949" s="20" cm="1">
        <f t="array" ref="CH949">INDEX($K:$P,ROW(),MATCH(CH$3,$K$2:$P$2,0))</f>
        <v>0.2</v>
      </c>
      <c r="CI949" s="20" cm="1">
        <f t="array" ref="CI949">INDEX($K:$P,ROW(),MATCH(CI$3,$K$2:$P$2,0))</f>
        <v>0.2</v>
      </c>
      <c r="CJ949" s="20" cm="1">
        <f t="array" ref="CJ949">INDEX($K:$P,ROW(),MATCH(CJ$3,$K$2:$P$2,0))</f>
        <v>0.2</v>
      </c>
      <c r="CK949" s="20" cm="1">
        <f t="array" ref="CK949">INDEX($K:$P,ROW(),MATCH(CK$3,$K$2:$P$2,0))</f>
        <v>0.2</v>
      </c>
    </row>
    <row r="950" spans="2:89" x14ac:dyDescent="0.35">
      <c r="B950" s="141" t="s">
        <v>520</v>
      </c>
      <c r="D950" t="s">
        <v>808</v>
      </c>
      <c r="E950" s="8" t="str">
        <f t="shared" si="1004"/>
        <v>950 LISTSALE-PV</v>
      </c>
      <c r="H950" s="31"/>
      <c r="I950" s="73"/>
      <c r="J950" s="318"/>
      <c r="K950" s="318">
        <v>0.2</v>
      </c>
      <c r="L950" s="318">
        <v>0.2</v>
      </c>
      <c r="M950" s="318">
        <v>0.2</v>
      </c>
      <c r="N950" s="318">
        <v>0.2</v>
      </c>
      <c r="O950" s="318">
        <v>0.2</v>
      </c>
      <c r="P950" s="318">
        <v>0.2</v>
      </c>
      <c r="R950" s="33"/>
      <c r="S950" s="20" cm="1">
        <f t="array" ref="S950">INDEX($K:$P,ROW(),MATCH(S$3,$K$2:$P$2,0))</f>
        <v>0.2</v>
      </c>
      <c r="T950" s="20" cm="1">
        <f t="array" ref="T950">INDEX($K:$P,ROW(),MATCH(T$3,$K$2:$P$2,0))</f>
        <v>0.2</v>
      </c>
      <c r="U950" s="20" cm="1">
        <f t="array" ref="U950">INDEX($K:$P,ROW(),MATCH(U$3,$K$2:$P$2,0))</f>
        <v>0.2</v>
      </c>
      <c r="V950" s="20" cm="1">
        <f t="array" ref="V950">INDEX($K:$P,ROW(),MATCH(V$3,$K$2:$P$2,0))</f>
        <v>0.2</v>
      </c>
      <c r="W950" s="20" cm="1">
        <f t="array" ref="W950">INDEX($K:$P,ROW(),MATCH(W$3,$K$2:$P$2,0))</f>
        <v>0.2</v>
      </c>
      <c r="X950" s="20" cm="1">
        <f t="array" ref="X950">INDEX($K:$P,ROW(),MATCH(X$3,$K$2:$P$2,0))</f>
        <v>0.2</v>
      </c>
      <c r="Y950" s="20" cm="1">
        <f t="array" ref="Y950">INDEX($K:$P,ROW(),MATCH(Y$3,$K$2:$P$2,0))</f>
        <v>0.2</v>
      </c>
      <c r="Z950" s="20" cm="1">
        <f t="array" ref="Z950">INDEX($K:$P,ROW(),MATCH(Z$3,$K$2:$P$2,0))</f>
        <v>0.2</v>
      </c>
      <c r="AA950" s="20" cm="1">
        <f t="array" ref="AA950">INDEX($K:$P,ROW(),MATCH(AA$3,$K$2:$P$2,0))</f>
        <v>0.2</v>
      </c>
      <c r="AB950" s="20" cm="1">
        <f t="array" ref="AB950">INDEX($K:$P,ROW(),MATCH(AB$3,$K$2:$P$2,0))</f>
        <v>0.2</v>
      </c>
      <c r="AC950" s="20" cm="1">
        <f t="array" ref="AC950">INDEX($K:$P,ROW(),MATCH(AC$3,$K$2:$P$2,0))</f>
        <v>0.2</v>
      </c>
      <c r="AD950" s="20" cm="1">
        <f t="array" ref="AD950">INDEX($K:$P,ROW(),MATCH(AD$3,$K$2:$P$2,0))</f>
        <v>0.2</v>
      </c>
      <c r="AE950" s="20" cm="1">
        <f t="array" ref="AE950">INDEX($K:$P,ROW(),MATCH(AE$3,$K$2:$P$2,0))</f>
        <v>0.2</v>
      </c>
      <c r="AF950" s="20" cm="1">
        <f t="array" ref="AF950">INDEX($K:$P,ROW(),MATCH(AF$3,$K$2:$P$2,0))</f>
        <v>0.2</v>
      </c>
      <c r="AG950" s="20" cm="1">
        <f t="array" ref="AG950">INDEX($K:$P,ROW(),MATCH(AG$3,$K$2:$P$2,0))</f>
        <v>0.2</v>
      </c>
      <c r="AH950" s="20" cm="1">
        <f t="array" ref="AH950">INDEX($K:$P,ROW(),MATCH(AH$3,$K$2:$P$2,0))</f>
        <v>0.2</v>
      </c>
      <c r="AI950" s="20" cm="1">
        <f t="array" ref="AI950">INDEX($K:$P,ROW(),MATCH(AI$3,$K$2:$P$2,0))</f>
        <v>0.2</v>
      </c>
      <c r="AJ950" s="20" cm="1">
        <f t="array" ref="AJ950">INDEX($K:$P,ROW(),MATCH(AJ$3,$K$2:$P$2,0))</f>
        <v>0.2</v>
      </c>
      <c r="AK950" s="20" cm="1">
        <f t="array" ref="AK950">INDEX($K:$P,ROW(),MATCH(AK$3,$K$2:$P$2,0))</f>
        <v>0.2</v>
      </c>
      <c r="AL950" s="20" cm="1">
        <f t="array" ref="AL950">INDEX($K:$P,ROW(),MATCH(AL$3,$K$2:$P$2,0))</f>
        <v>0.2</v>
      </c>
      <c r="AM950" s="20" cm="1">
        <f t="array" ref="AM950">INDEX($K:$P,ROW(),MATCH(AM$3,$K$2:$P$2,0))</f>
        <v>0.2</v>
      </c>
      <c r="AN950" s="20" cm="1">
        <f t="array" ref="AN950">INDEX($K:$P,ROW(),MATCH(AN$3,$K$2:$P$2,0))</f>
        <v>0.2</v>
      </c>
      <c r="AO950" s="20" cm="1">
        <f t="array" ref="AO950">INDEX($K:$P,ROW(),MATCH(AO$3,$K$2:$P$2,0))</f>
        <v>0.2</v>
      </c>
      <c r="AP950" s="20" cm="1">
        <f t="array" ref="AP950">INDEX($K:$P,ROW(),MATCH(AP$3,$K$2:$P$2,0))</f>
        <v>0.2</v>
      </c>
      <c r="AQ950" s="20" cm="1">
        <f t="array" ref="AQ950">INDEX($K:$P,ROW(),MATCH(AQ$3,$K$2:$P$2,0))</f>
        <v>0.2</v>
      </c>
      <c r="AR950" s="20" cm="1">
        <f t="array" ref="AR950">INDEX($K:$P,ROW(),MATCH(AR$3,$K$2:$P$2,0))</f>
        <v>0.2</v>
      </c>
      <c r="AS950" s="20" cm="1">
        <f t="array" ref="AS950">INDEX($K:$P,ROW(),MATCH(AS$3,$K$2:$P$2,0))</f>
        <v>0.2</v>
      </c>
      <c r="AT950" s="20" cm="1">
        <f t="array" ref="AT950">INDEX($K:$P,ROW(),MATCH(AT$3,$K$2:$P$2,0))</f>
        <v>0.2</v>
      </c>
      <c r="AU950" s="20" cm="1">
        <f t="array" ref="AU950">INDEX($K:$P,ROW(),MATCH(AU$3,$K$2:$P$2,0))</f>
        <v>0.2</v>
      </c>
      <c r="AV950" s="20" cm="1">
        <f t="array" ref="AV950">INDEX($K:$P,ROW(),MATCH(AV$3,$K$2:$P$2,0))</f>
        <v>0.2</v>
      </c>
      <c r="AW950" s="20" cm="1">
        <f t="array" ref="AW950">INDEX($K:$P,ROW(),MATCH(AW$3,$K$2:$P$2,0))</f>
        <v>0.2</v>
      </c>
      <c r="AX950" s="20" cm="1">
        <f t="array" ref="AX950">INDEX($K:$P,ROW(),MATCH(AX$3,$K$2:$P$2,0))</f>
        <v>0.2</v>
      </c>
      <c r="AY950" s="20" cm="1">
        <f t="array" ref="AY950">INDEX($K:$P,ROW(),MATCH(AY$3,$K$2:$P$2,0))</f>
        <v>0.2</v>
      </c>
      <c r="AZ950" s="20" cm="1">
        <f t="array" ref="AZ950">INDEX($K:$P,ROW(),MATCH(AZ$3,$K$2:$P$2,0))</f>
        <v>0.2</v>
      </c>
      <c r="BA950" s="20" cm="1">
        <f t="array" ref="BA950">INDEX($K:$P,ROW(),MATCH(BA$3,$K$2:$P$2,0))</f>
        <v>0.2</v>
      </c>
      <c r="BB950" s="20" cm="1">
        <f t="array" ref="BB950">INDEX($K:$P,ROW(),MATCH(BB$3,$K$2:$P$2,0))</f>
        <v>0.2</v>
      </c>
      <c r="BC950" s="20" cm="1">
        <f t="array" ref="BC950">INDEX($K:$P,ROW(),MATCH(BC$3,$K$2:$P$2,0))</f>
        <v>0.2</v>
      </c>
      <c r="BD950" s="20" cm="1">
        <f t="array" ref="BD950">INDEX($K:$P,ROW(),MATCH(BD$3,$K$2:$P$2,0))</f>
        <v>0.2</v>
      </c>
      <c r="BE950" s="20" cm="1">
        <f t="array" ref="BE950">INDEX($K:$P,ROW(),MATCH(BE$3,$K$2:$P$2,0))</f>
        <v>0.2</v>
      </c>
      <c r="BF950" s="20" cm="1">
        <f t="array" ref="BF950">INDEX($K:$P,ROW(),MATCH(BF$3,$K$2:$P$2,0))</f>
        <v>0.2</v>
      </c>
      <c r="BG950" s="20" cm="1">
        <f t="array" ref="BG950">INDEX($K:$P,ROW(),MATCH(BG$3,$K$2:$P$2,0))</f>
        <v>0.2</v>
      </c>
      <c r="BH950" s="20" cm="1">
        <f t="array" ref="BH950">INDEX($K:$P,ROW(),MATCH(BH$3,$K$2:$P$2,0))</f>
        <v>0.2</v>
      </c>
      <c r="BI950" s="20" cm="1">
        <f t="array" ref="BI950">INDEX($K:$P,ROW(),MATCH(BI$3,$K$2:$P$2,0))</f>
        <v>0.2</v>
      </c>
      <c r="BJ950" s="20" cm="1">
        <f t="array" ref="BJ950">INDEX($K:$P,ROW(),MATCH(BJ$3,$K$2:$P$2,0))</f>
        <v>0.2</v>
      </c>
      <c r="BK950" s="20" cm="1">
        <f t="array" ref="BK950">INDEX($K:$P,ROW(),MATCH(BK$3,$K$2:$P$2,0))</f>
        <v>0.2</v>
      </c>
      <c r="BL950" s="20" cm="1">
        <f t="array" ref="BL950">INDEX($K:$P,ROW(),MATCH(BL$3,$K$2:$P$2,0))</f>
        <v>0.2</v>
      </c>
      <c r="BM950" s="20" cm="1">
        <f t="array" ref="BM950">INDEX($K:$P,ROW(),MATCH(BM$3,$K$2:$P$2,0))</f>
        <v>0.2</v>
      </c>
      <c r="BN950" s="20" cm="1">
        <f t="array" ref="BN950">INDEX($K:$P,ROW(),MATCH(BN$3,$K$2:$P$2,0))</f>
        <v>0.2</v>
      </c>
      <c r="BO950" s="20" cm="1">
        <f t="array" ref="BO950">INDEX($K:$P,ROW(),MATCH(BO$3,$K$2:$P$2,0))</f>
        <v>0.2</v>
      </c>
      <c r="BP950" s="20" cm="1">
        <f t="array" ref="BP950">INDEX($K:$P,ROW(),MATCH(BP$3,$K$2:$P$2,0))</f>
        <v>0.2</v>
      </c>
      <c r="BQ950" s="20" cm="1">
        <f t="array" ref="BQ950">INDEX($K:$P,ROW(),MATCH(BQ$3,$K$2:$P$2,0))</f>
        <v>0.2</v>
      </c>
      <c r="BR950" s="20" cm="1">
        <f t="array" ref="BR950">INDEX($K:$P,ROW(),MATCH(BR$3,$K$2:$P$2,0))</f>
        <v>0.2</v>
      </c>
      <c r="BS950" s="20" cm="1">
        <f t="array" ref="BS950">INDEX($K:$P,ROW(),MATCH(BS$3,$K$2:$P$2,0))</f>
        <v>0.2</v>
      </c>
      <c r="BT950" s="20" cm="1">
        <f t="array" ref="BT950">INDEX($K:$P,ROW(),MATCH(BT$3,$K$2:$P$2,0))</f>
        <v>0.2</v>
      </c>
      <c r="BU950" s="20" cm="1">
        <f t="array" ref="BU950">INDEX($K:$P,ROW(),MATCH(BU$3,$K$2:$P$2,0))</f>
        <v>0.2</v>
      </c>
      <c r="BV950" s="20" cm="1">
        <f t="array" ref="BV950">INDEX($K:$P,ROW(),MATCH(BV$3,$K$2:$P$2,0))</f>
        <v>0.2</v>
      </c>
      <c r="BW950" s="20" cm="1">
        <f t="array" ref="BW950">INDEX($K:$P,ROW(),MATCH(BW$3,$K$2:$P$2,0))</f>
        <v>0.2</v>
      </c>
      <c r="BX950" s="20" cm="1">
        <f t="array" ref="BX950">INDEX($K:$P,ROW(),MATCH(BX$3,$K$2:$P$2,0))</f>
        <v>0.2</v>
      </c>
      <c r="BY950" s="20" cm="1">
        <f t="array" ref="BY950">INDEX($K:$P,ROW(),MATCH(BY$3,$K$2:$P$2,0))</f>
        <v>0.2</v>
      </c>
      <c r="BZ950" s="20" cm="1">
        <f t="array" ref="BZ950">INDEX($K:$P,ROW(),MATCH(BZ$3,$K$2:$P$2,0))</f>
        <v>0.2</v>
      </c>
      <c r="CA950" s="20" cm="1">
        <f t="array" ref="CA950">INDEX($K:$P,ROW(),MATCH(CA$3,$K$2:$P$2,0))</f>
        <v>0.2</v>
      </c>
      <c r="CB950" s="20" cm="1">
        <f t="array" ref="CB950">INDEX($K:$P,ROW(),MATCH(CB$3,$K$2:$P$2,0))</f>
        <v>0.2</v>
      </c>
      <c r="CC950" s="20" cm="1">
        <f t="array" ref="CC950">INDEX($K:$P,ROW(),MATCH(CC$3,$K$2:$P$2,0))</f>
        <v>0.2</v>
      </c>
      <c r="CD950" s="20" cm="1">
        <f t="array" ref="CD950">INDEX($K:$P,ROW(),MATCH(CD$3,$K$2:$P$2,0))</f>
        <v>0.2</v>
      </c>
      <c r="CE950" s="20" cm="1">
        <f t="array" ref="CE950">INDEX($K:$P,ROW(),MATCH(CE$3,$K$2:$P$2,0))</f>
        <v>0.2</v>
      </c>
      <c r="CF950" s="20" cm="1">
        <f t="array" ref="CF950">INDEX($K:$P,ROW(),MATCH(CF$3,$K$2:$P$2,0))</f>
        <v>0.2</v>
      </c>
      <c r="CG950" s="20" cm="1">
        <f t="array" ref="CG950">INDEX($K:$P,ROW(),MATCH(CG$3,$K$2:$P$2,0))</f>
        <v>0.2</v>
      </c>
      <c r="CH950" s="20" cm="1">
        <f t="array" ref="CH950">INDEX($K:$P,ROW(),MATCH(CH$3,$K$2:$P$2,0))</f>
        <v>0.2</v>
      </c>
      <c r="CI950" s="20" cm="1">
        <f t="array" ref="CI950">INDEX($K:$P,ROW(),MATCH(CI$3,$K$2:$P$2,0))</f>
        <v>0.2</v>
      </c>
      <c r="CJ950" s="20" cm="1">
        <f t="array" ref="CJ950">INDEX($K:$P,ROW(),MATCH(CJ$3,$K$2:$P$2,0))</f>
        <v>0.2</v>
      </c>
      <c r="CK950" s="20" cm="1">
        <f t="array" ref="CK950">INDEX($K:$P,ROW(),MATCH(CK$3,$K$2:$P$2,0))</f>
        <v>0.2</v>
      </c>
    </row>
    <row r="951" spans="2:89" x14ac:dyDescent="0.35">
      <c r="B951" s="141" t="s">
        <v>797</v>
      </c>
      <c r="D951" t="s">
        <v>808</v>
      </c>
      <c r="E951" s="8" t="str">
        <f t="shared" si="1004"/>
        <v>951 LISTSALE-PV</v>
      </c>
      <c r="H951" s="31"/>
      <c r="I951" s="73"/>
      <c r="J951" s="318"/>
      <c r="K951" s="318">
        <v>0.1</v>
      </c>
      <c r="L951" s="318">
        <v>0.1</v>
      </c>
      <c r="M951" s="318">
        <v>0.1</v>
      </c>
      <c r="N951" s="318">
        <v>0.1</v>
      </c>
      <c r="O951" s="318">
        <v>0.1</v>
      </c>
      <c r="P951" s="318">
        <v>0.1</v>
      </c>
      <c r="R951" s="33"/>
      <c r="S951" s="20" cm="1">
        <f t="array" ref="S951">INDEX($K:$P,ROW(),MATCH(S$3,$K$2:$P$2,0))</f>
        <v>0.1</v>
      </c>
      <c r="T951" s="20" cm="1">
        <f t="array" ref="T951">INDEX($K:$P,ROW(),MATCH(T$3,$K$2:$P$2,0))</f>
        <v>0.1</v>
      </c>
      <c r="U951" s="20" cm="1">
        <f t="array" ref="U951">INDEX($K:$P,ROW(),MATCH(U$3,$K$2:$P$2,0))</f>
        <v>0.1</v>
      </c>
      <c r="V951" s="20" cm="1">
        <f t="array" ref="V951">INDEX($K:$P,ROW(),MATCH(V$3,$K$2:$P$2,0))</f>
        <v>0.1</v>
      </c>
      <c r="W951" s="20" cm="1">
        <f t="array" ref="W951">INDEX($K:$P,ROW(),MATCH(W$3,$K$2:$P$2,0))</f>
        <v>0.1</v>
      </c>
      <c r="X951" s="20" cm="1">
        <f t="array" ref="X951">INDEX($K:$P,ROW(),MATCH(X$3,$K$2:$P$2,0))</f>
        <v>0.1</v>
      </c>
      <c r="Y951" s="20" cm="1">
        <f t="array" ref="Y951">INDEX($K:$P,ROW(),MATCH(Y$3,$K$2:$P$2,0))</f>
        <v>0.1</v>
      </c>
      <c r="Z951" s="20" cm="1">
        <f t="array" ref="Z951">INDEX($K:$P,ROW(),MATCH(Z$3,$K$2:$P$2,0))</f>
        <v>0.1</v>
      </c>
      <c r="AA951" s="20" cm="1">
        <f t="array" ref="AA951">INDEX($K:$P,ROW(),MATCH(AA$3,$K$2:$P$2,0))</f>
        <v>0.1</v>
      </c>
      <c r="AB951" s="20" cm="1">
        <f t="array" ref="AB951">INDEX($K:$P,ROW(),MATCH(AB$3,$K$2:$P$2,0))</f>
        <v>0.1</v>
      </c>
      <c r="AC951" s="20" cm="1">
        <f t="array" ref="AC951">INDEX($K:$P,ROW(),MATCH(AC$3,$K$2:$P$2,0))</f>
        <v>0.1</v>
      </c>
      <c r="AD951" s="20" cm="1">
        <f t="array" ref="AD951">INDEX($K:$P,ROW(),MATCH(AD$3,$K$2:$P$2,0))</f>
        <v>0.1</v>
      </c>
      <c r="AE951" s="20" cm="1">
        <f t="array" ref="AE951">INDEX($K:$P,ROW(),MATCH(AE$3,$K$2:$P$2,0))</f>
        <v>0.1</v>
      </c>
      <c r="AF951" s="20" cm="1">
        <f t="array" ref="AF951">INDEX($K:$P,ROW(),MATCH(AF$3,$K$2:$P$2,0))</f>
        <v>0.1</v>
      </c>
      <c r="AG951" s="20" cm="1">
        <f t="array" ref="AG951">INDEX($K:$P,ROW(),MATCH(AG$3,$K$2:$P$2,0))</f>
        <v>0.1</v>
      </c>
      <c r="AH951" s="20" cm="1">
        <f t="array" ref="AH951">INDEX($K:$P,ROW(),MATCH(AH$3,$K$2:$P$2,0))</f>
        <v>0.1</v>
      </c>
      <c r="AI951" s="20" cm="1">
        <f t="array" ref="AI951">INDEX($K:$P,ROW(),MATCH(AI$3,$K$2:$P$2,0))</f>
        <v>0.1</v>
      </c>
      <c r="AJ951" s="20" cm="1">
        <f t="array" ref="AJ951">INDEX($K:$P,ROW(),MATCH(AJ$3,$K$2:$P$2,0))</f>
        <v>0.1</v>
      </c>
      <c r="AK951" s="20" cm="1">
        <f t="array" ref="AK951">INDEX($K:$P,ROW(),MATCH(AK$3,$K$2:$P$2,0))</f>
        <v>0.1</v>
      </c>
      <c r="AL951" s="20" cm="1">
        <f t="array" ref="AL951">INDEX($K:$P,ROW(),MATCH(AL$3,$K$2:$P$2,0))</f>
        <v>0.1</v>
      </c>
      <c r="AM951" s="20" cm="1">
        <f t="array" ref="AM951">INDEX($K:$P,ROW(),MATCH(AM$3,$K$2:$P$2,0))</f>
        <v>0.1</v>
      </c>
      <c r="AN951" s="20" cm="1">
        <f t="array" ref="AN951">INDEX($K:$P,ROW(),MATCH(AN$3,$K$2:$P$2,0))</f>
        <v>0.1</v>
      </c>
      <c r="AO951" s="20" cm="1">
        <f t="array" ref="AO951">INDEX($K:$P,ROW(),MATCH(AO$3,$K$2:$P$2,0))</f>
        <v>0.1</v>
      </c>
      <c r="AP951" s="20" cm="1">
        <f t="array" ref="AP951">INDEX($K:$P,ROW(),MATCH(AP$3,$K$2:$P$2,0))</f>
        <v>0.1</v>
      </c>
      <c r="AQ951" s="20" cm="1">
        <f t="array" ref="AQ951">INDEX($K:$P,ROW(),MATCH(AQ$3,$K$2:$P$2,0))</f>
        <v>0.1</v>
      </c>
      <c r="AR951" s="20" cm="1">
        <f t="array" ref="AR951">INDEX($K:$P,ROW(),MATCH(AR$3,$K$2:$P$2,0))</f>
        <v>0.1</v>
      </c>
      <c r="AS951" s="20" cm="1">
        <f t="array" ref="AS951">INDEX($K:$P,ROW(),MATCH(AS$3,$K$2:$P$2,0))</f>
        <v>0.1</v>
      </c>
      <c r="AT951" s="20" cm="1">
        <f t="array" ref="AT951">INDEX($K:$P,ROW(),MATCH(AT$3,$K$2:$P$2,0))</f>
        <v>0.1</v>
      </c>
      <c r="AU951" s="20" cm="1">
        <f t="array" ref="AU951">INDEX($K:$P,ROW(),MATCH(AU$3,$K$2:$P$2,0))</f>
        <v>0.1</v>
      </c>
      <c r="AV951" s="20" cm="1">
        <f t="array" ref="AV951">INDEX($K:$P,ROW(),MATCH(AV$3,$K$2:$P$2,0))</f>
        <v>0.1</v>
      </c>
      <c r="AW951" s="20" cm="1">
        <f t="array" ref="AW951">INDEX($K:$P,ROW(),MATCH(AW$3,$K$2:$P$2,0))</f>
        <v>0.1</v>
      </c>
      <c r="AX951" s="20" cm="1">
        <f t="array" ref="AX951">INDEX($K:$P,ROW(),MATCH(AX$3,$K$2:$P$2,0))</f>
        <v>0.1</v>
      </c>
      <c r="AY951" s="20" cm="1">
        <f t="array" ref="AY951">INDEX($K:$P,ROW(),MATCH(AY$3,$K$2:$P$2,0))</f>
        <v>0.1</v>
      </c>
      <c r="AZ951" s="20" cm="1">
        <f t="array" ref="AZ951">INDEX($K:$P,ROW(),MATCH(AZ$3,$K$2:$P$2,0))</f>
        <v>0.1</v>
      </c>
      <c r="BA951" s="20" cm="1">
        <f t="array" ref="BA951">INDEX($K:$P,ROW(),MATCH(BA$3,$K$2:$P$2,0))</f>
        <v>0.1</v>
      </c>
      <c r="BB951" s="20" cm="1">
        <f t="array" ref="BB951">INDEX($K:$P,ROW(),MATCH(BB$3,$K$2:$P$2,0))</f>
        <v>0.1</v>
      </c>
      <c r="BC951" s="20" cm="1">
        <f t="array" ref="BC951">INDEX($K:$P,ROW(),MATCH(BC$3,$K$2:$P$2,0))</f>
        <v>0.1</v>
      </c>
      <c r="BD951" s="20" cm="1">
        <f t="array" ref="BD951">INDEX($K:$P,ROW(),MATCH(BD$3,$K$2:$P$2,0))</f>
        <v>0.1</v>
      </c>
      <c r="BE951" s="20" cm="1">
        <f t="array" ref="BE951">INDEX($K:$P,ROW(),MATCH(BE$3,$K$2:$P$2,0))</f>
        <v>0.1</v>
      </c>
      <c r="BF951" s="20" cm="1">
        <f t="array" ref="BF951">INDEX($K:$P,ROW(),MATCH(BF$3,$K$2:$P$2,0))</f>
        <v>0.1</v>
      </c>
      <c r="BG951" s="20" cm="1">
        <f t="array" ref="BG951">INDEX($K:$P,ROW(),MATCH(BG$3,$K$2:$P$2,0))</f>
        <v>0.1</v>
      </c>
      <c r="BH951" s="20" cm="1">
        <f t="array" ref="BH951">INDEX($K:$P,ROW(),MATCH(BH$3,$K$2:$P$2,0))</f>
        <v>0.1</v>
      </c>
      <c r="BI951" s="20" cm="1">
        <f t="array" ref="BI951">INDEX($K:$P,ROW(),MATCH(BI$3,$K$2:$P$2,0))</f>
        <v>0.1</v>
      </c>
      <c r="BJ951" s="20" cm="1">
        <f t="array" ref="BJ951">INDEX($K:$P,ROW(),MATCH(BJ$3,$K$2:$P$2,0))</f>
        <v>0.1</v>
      </c>
      <c r="BK951" s="20" cm="1">
        <f t="array" ref="BK951">INDEX($K:$P,ROW(),MATCH(BK$3,$K$2:$P$2,0))</f>
        <v>0.1</v>
      </c>
      <c r="BL951" s="20" cm="1">
        <f t="array" ref="BL951">INDEX($K:$P,ROW(),MATCH(BL$3,$K$2:$P$2,0))</f>
        <v>0.1</v>
      </c>
      <c r="BM951" s="20" cm="1">
        <f t="array" ref="BM951">INDEX($K:$P,ROW(),MATCH(BM$3,$K$2:$P$2,0))</f>
        <v>0.1</v>
      </c>
      <c r="BN951" s="20" cm="1">
        <f t="array" ref="BN951">INDEX($K:$P,ROW(),MATCH(BN$3,$K$2:$P$2,0))</f>
        <v>0.1</v>
      </c>
      <c r="BO951" s="20" cm="1">
        <f t="array" ref="BO951">INDEX($K:$P,ROW(),MATCH(BO$3,$K$2:$P$2,0))</f>
        <v>0.1</v>
      </c>
      <c r="BP951" s="20" cm="1">
        <f t="array" ref="BP951">INDEX($K:$P,ROW(),MATCH(BP$3,$K$2:$P$2,0))</f>
        <v>0.1</v>
      </c>
      <c r="BQ951" s="20" cm="1">
        <f t="array" ref="BQ951">INDEX($K:$P,ROW(),MATCH(BQ$3,$K$2:$P$2,0))</f>
        <v>0.1</v>
      </c>
      <c r="BR951" s="20" cm="1">
        <f t="array" ref="BR951">INDEX($K:$P,ROW(),MATCH(BR$3,$K$2:$P$2,0))</f>
        <v>0.1</v>
      </c>
      <c r="BS951" s="20" cm="1">
        <f t="array" ref="BS951">INDEX($K:$P,ROW(),MATCH(BS$3,$K$2:$P$2,0))</f>
        <v>0.1</v>
      </c>
      <c r="BT951" s="20" cm="1">
        <f t="array" ref="BT951">INDEX($K:$P,ROW(),MATCH(BT$3,$K$2:$P$2,0))</f>
        <v>0.1</v>
      </c>
      <c r="BU951" s="20" cm="1">
        <f t="array" ref="BU951">INDEX($K:$P,ROW(),MATCH(BU$3,$K$2:$P$2,0))</f>
        <v>0.1</v>
      </c>
      <c r="BV951" s="20" cm="1">
        <f t="array" ref="BV951">INDEX($K:$P,ROW(),MATCH(BV$3,$K$2:$P$2,0))</f>
        <v>0.1</v>
      </c>
      <c r="BW951" s="20" cm="1">
        <f t="array" ref="BW951">INDEX($K:$P,ROW(),MATCH(BW$3,$K$2:$P$2,0))</f>
        <v>0.1</v>
      </c>
      <c r="BX951" s="20" cm="1">
        <f t="array" ref="BX951">INDEX($K:$P,ROW(),MATCH(BX$3,$K$2:$P$2,0))</f>
        <v>0.1</v>
      </c>
      <c r="BY951" s="20" cm="1">
        <f t="array" ref="BY951">INDEX($K:$P,ROW(),MATCH(BY$3,$K$2:$P$2,0))</f>
        <v>0.1</v>
      </c>
      <c r="BZ951" s="20" cm="1">
        <f t="array" ref="BZ951">INDEX($K:$P,ROW(),MATCH(BZ$3,$K$2:$P$2,0))</f>
        <v>0.1</v>
      </c>
      <c r="CA951" s="20" cm="1">
        <f t="array" ref="CA951">INDEX($K:$P,ROW(),MATCH(CA$3,$K$2:$P$2,0))</f>
        <v>0.1</v>
      </c>
      <c r="CB951" s="20" cm="1">
        <f t="array" ref="CB951">INDEX($K:$P,ROW(),MATCH(CB$3,$K$2:$P$2,0))</f>
        <v>0.1</v>
      </c>
      <c r="CC951" s="20" cm="1">
        <f t="array" ref="CC951">INDEX($K:$P,ROW(),MATCH(CC$3,$K$2:$P$2,0))</f>
        <v>0.1</v>
      </c>
      <c r="CD951" s="20" cm="1">
        <f t="array" ref="CD951">INDEX($K:$P,ROW(),MATCH(CD$3,$K$2:$P$2,0))</f>
        <v>0.1</v>
      </c>
      <c r="CE951" s="20" cm="1">
        <f t="array" ref="CE951">INDEX($K:$P,ROW(),MATCH(CE$3,$K$2:$P$2,0))</f>
        <v>0.1</v>
      </c>
      <c r="CF951" s="20" cm="1">
        <f t="array" ref="CF951">INDEX($K:$P,ROW(),MATCH(CF$3,$K$2:$P$2,0))</f>
        <v>0.1</v>
      </c>
      <c r="CG951" s="20" cm="1">
        <f t="array" ref="CG951">INDEX($K:$P,ROW(),MATCH(CG$3,$K$2:$P$2,0))</f>
        <v>0.1</v>
      </c>
      <c r="CH951" s="20" cm="1">
        <f t="array" ref="CH951">INDEX($K:$P,ROW(),MATCH(CH$3,$K$2:$P$2,0))</f>
        <v>0.1</v>
      </c>
      <c r="CI951" s="20" cm="1">
        <f t="array" ref="CI951">INDEX($K:$P,ROW(),MATCH(CI$3,$K$2:$P$2,0))</f>
        <v>0.1</v>
      </c>
      <c r="CJ951" s="20" cm="1">
        <f t="array" ref="CJ951">INDEX($K:$P,ROW(),MATCH(CJ$3,$K$2:$P$2,0))</f>
        <v>0.1</v>
      </c>
      <c r="CK951" s="20" cm="1">
        <f t="array" ref="CK951">INDEX($K:$P,ROW(),MATCH(CK$3,$K$2:$P$2,0))</f>
        <v>0.1</v>
      </c>
    </row>
    <row r="952" spans="2:89" x14ac:dyDescent="0.35">
      <c r="B952" s="141" t="s">
        <v>798</v>
      </c>
      <c r="D952" t="s">
        <v>808</v>
      </c>
      <c r="E952" s="8" t="str">
        <f t="shared" si="1004"/>
        <v>952 LISTSALE-PV</v>
      </c>
      <c r="H952" s="31"/>
      <c r="I952" s="73"/>
      <c r="J952" s="318"/>
      <c r="K952" s="318">
        <v>0.3</v>
      </c>
      <c r="L952" s="318">
        <v>0.3</v>
      </c>
      <c r="M952" s="318">
        <v>0.3</v>
      </c>
      <c r="N952" s="318">
        <v>0.3</v>
      </c>
      <c r="O952" s="318">
        <v>0.3</v>
      </c>
      <c r="P952" s="318">
        <v>0.3</v>
      </c>
      <c r="R952" s="33"/>
      <c r="S952" s="20" cm="1">
        <f t="array" ref="S952">INDEX($K:$P,ROW(),MATCH(S$3,$K$2:$P$2,0))</f>
        <v>0.3</v>
      </c>
      <c r="T952" s="20" cm="1">
        <f t="array" ref="T952">INDEX($K:$P,ROW(),MATCH(T$3,$K$2:$P$2,0))</f>
        <v>0.3</v>
      </c>
      <c r="U952" s="20" cm="1">
        <f t="array" ref="U952">INDEX($K:$P,ROW(),MATCH(U$3,$K$2:$P$2,0))</f>
        <v>0.3</v>
      </c>
      <c r="V952" s="20" cm="1">
        <f t="array" ref="V952">INDEX($K:$P,ROW(),MATCH(V$3,$K$2:$P$2,0))</f>
        <v>0.3</v>
      </c>
      <c r="W952" s="20" cm="1">
        <f t="array" ref="W952">INDEX($K:$P,ROW(),MATCH(W$3,$K$2:$P$2,0))</f>
        <v>0.3</v>
      </c>
      <c r="X952" s="20" cm="1">
        <f t="array" ref="X952">INDEX($K:$P,ROW(),MATCH(X$3,$K$2:$P$2,0))</f>
        <v>0.3</v>
      </c>
      <c r="Y952" s="20" cm="1">
        <f t="array" ref="Y952">INDEX($K:$P,ROW(),MATCH(Y$3,$K$2:$P$2,0))</f>
        <v>0.3</v>
      </c>
      <c r="Z952" s="20" cm="1">
        <f t="array" ref="Z952">INDEX($K:$P,ROW(),MATCH(Z$3,$K$2:$P$2,0))</f>
        <v>0.3</v>
      </c>
      <c r="AA952" s="20" cm="1">
        <f t="array" ref="AA952">INDEX($K:$P,ROW(),MATCH(AA$3,$K$2:$P$2,0))</f>
        <v>0.3</v>
      </c>
      <c r="AB952" s="20" cm="1">
        <f t="array" ref="AB952">INDEX($K:$P,ROW(),MATCH(AB$3,$K$2:$P$2,0))</f>
        <v>0.3</v>
      </c>
      <c r="AC952" s="20" cm="1">
        <f t="array" ref="AC952">INDEX($K:$P,ROW(),MATCH(AC$3,$K$2:$P$2,0))</f>
        <v>0.3</v>
      </c>
      <c r="AD952" s="20" cm="1">
        <f t="array" ref="AD952">INDEX($K:$P,ROW(),MATCH(AD$3,$K$2:$P$2,0))</f>
        <v>0.3</v>
      </c>
      <c r="AE952" s="20" cm="1">
        <f t="array" ref="AE952">INDEX($K:$P,ROW(),MATCH(AE$3,$K$2:$P$2,0))</f>
        <v>0.3</v>
      </c>
      <c r="AF952" s="20" cm="1">
        <f t="array" ref="AF952">INDEX($K:$P,ROW(),MATCH(AF$3,$K$2:$P$2,0))</f>
        <v>0.3</v>
      </c>
      <c r="AG952" s="20" cm="1">
        <f t="array" ref="AG952">INDEX($K:$P,ROW(),MATCH(AG$3,$K$2:$P$2,0))</f>
        <v>0.3</v>
      </c>
      <c r="AH952" s="20" cm="1">
        <f t="array" ref="AH952">INDEX($K:$P,ROW(),MATCH(AH$3,$K$2:$P$2,0))</f>
        <v>0.3</v>
      </c>
      <c r="AI952" s="20" cm="1">
        <f t="array" ref="AI952">INDEX($K:$P,ROW(),MATCH(AI$3,$K$2:$P$2,0))</f>
        <v>0.3</v>
      </c>
      <c r="AJ952" s="20" cm="1">
        <f t="array" ref="AJ952">INDEX($K:$P,ROW(),MATCH(AJ$3,$K$2:$P$2,0))</f>
        <v>0.3</v>
      </c>
      <c r="AK952" s="20" cm="1">
        <f t="array" ref="AK952">INDEX($K:$P,ROW(),MATCH(AK$3,$K$2:$P$2,0))</f>
        <v>0.3</v>
      </c>
      <c r="AL952" s="20" cm="1">
        <f t="array" ref="AL952">INDEX($K:$P,ROW(),MATCH(AL$3,$K$2:$P$2,0))</f>
        <v>0.3</v>
      </c>
      <c r="AM952" s="20" cm="1">
        <f t="array" ref="AM952">INDEX($K:$P,ROW(),MATCH(AM$3,$K$2:$P$2,0))</f>
        <v>0.3</v>
      </c>
      <c r="AN952" s="20" cm="1">
        <f t="array" ref="AN952">INDEX($K:$P,ROW(),MATCH(AN$3,$K$2:$P$2,0))</f>
        <v>0.3</v>
      </c>
      <c r="AO952" s="20" cm="1">
        <f t="array" ref="AO952">INDEX($K:$P,ROW(),MATCH(AO$3,$K$2:$P$2,0))</f>
        <v>0.3</v>
      </c>
      <c r="AP952" s="20" cm="1">
        <f t="array" ref="AP952">INDEX($K:$P,ROW(),MATCH(AP$3,$K$2:$P$2,0))</f>
        <v>0.3</v>
      </c>
      <c r="AQ952" s="20" cm="1">
        <f t="array" ref="AQ952">INDEX($K:$P,ROW(),MATCH(AQ$3,$K$2:$P$2,0))</f>
        <v>0.3</v>
      </c>
      <c r="AR952" s="20" cm="1">
        <f t="array" ref="AR952">INDEX($K:$P,ROW(),MATCH(AR$3,$K$2:$P$2,0))</f>
        <v>0.3</v>
      </c>
      <c r="AS952" s="20" cm="1">
        <f t="array" ref="AS952">INDEX($K:$P,ROW(),MATCH(AS$3,$K$2:$P$2,0))</f>
        <v>0.3</v>
      </c>
      <c r="AT952" s="20" cm="1">
        <f t="array" ref="AT952">INDEX($K:$P,ROW(),MATCH(AT$3,$K$2:$P$2,0))</f>
        <v>0.3</v>
      </c>
      <c r="AU952" s="20" cm="1">
        <f t="array" ref="AU952">INDEX($K:$P,ROW(),MATCH(AU$3,$K$2:$P$2,0))</f>
        <v>0.3</v>
      </c>
      <c r="AV952" s="20" cm="1">
        <f t="array" ref="AV952">INDEX($K:$P,ROW(),MATCH(AV$3,$K$2:$P$2,0))</f>
        <v>0.3</v>
      </c>
      <c r="AW952" s="20" cm="1">
        <f t="array" ref="AW952">INDEX($K:$P,ROW(),MATCH(AW$3,$K$2:$P$2,0))</f>
        <v>0.3</v>
      </c>
      <c r="AX952" s="20" cm="1">
        <f t="array" ref="AX952">INDEX($K:$P,ROW(),MATCH(AX$3,$K$2:$P$2,0))</f>
        <v>0.3</v>
      </c>
      <c r="AY952" s="20" cm="1">
        <f t="array" ref="AY952">INDEX($K:$P,ROW(),MATCH(AY$3,$K$2:$P$2,0))</f>
        <v>0.3</v>
      </c>
      <c r="AZ952" s="20" cm="1">
        <f t="array" ref="AZ952">INDEX($K:$P,ROW(),MATCH(AZ$3,$K$2:$P$2,0))</f>
        <v>0.3</v>
      </c>
      <c r="BA952" s="20" cm="1">
        <f t="array" ref="BA952">INDEX($K:$P,ROW(),MATCH(BA$3,$K$2:$P$2,0))</f>
        <v>0.3</v>
      </c>
      <c r="BB952" s="20" cm="1">
        <f t="array" ref="BB952">INDEX($K:$P,ROW(),MATCH(BB$3,$K$2:$P$2,0))</f>
        <v>0.3</v>
      </c>
      <c r="BC952" s="20" cm="1">
        <f t="array" ref="BC952">INDEX($K:$P,ROW(),MATCH(BC$3,$K$2:$P$2,0))</f>
        <v>0.3</v>
      </c>
      <c r="BD952" s="20" cm="1">
        <f t="array" ref="BD952">INDEX($K:$P,ROW(),MATCH(BD$3,$K$2:$P$2,0))</f>
        <v>0.3</v>
      </c>
      <c r="BE952" s="20" cm="1">
        <f t="array" ref="BE952">INDEX($K:$P,ROW(),MATCH(BE$3,$K$2:$P$2,0))</f>
        <v>0.3</v>
      </c>
      <c r="BF952" s="20" cm="1">
        <f t="array" ref="BF952">INDEX($K:$P,ROW(),MATCH(BF$3,$K$2:$P$2,0))</f>
        <v>0.3</v>
      </c>
      <c r="BG952" s="20" cm="1">
        <f t="array" ref="BG952">INDEX($K:$P,ROW(),MATCH(BG$3,$K$2:$P$2,0))</f>
        <v>0.3</v>
      </c>
      <c r="BH952" s="20" cm="1">
        <f t="array" ref="BH952">INDEX($K:$P,ROW(),MATCH(BH$3,$K$2:$P$2,0))</f>
        <v>0.3</v>
      </c>
      <c r="BI952" s="20" cm="1">
        <f t="array" ref="BI952">INDEX($K:$P,ROW(),MATCH(BI$3,$K$2:$P$2,0))</f>
        <v>0.3</v>
      </c>
      <c r="BJ952" s="20" cm="1">
        <f t="array" ref="BJ952">INDEX($K:$P,ROW(),MATCH(BJ$3,$K$2:$P$2,0))</f>
        <v>0.3</v>
      </c>
      <c r="BK952" s="20" cm="1">
        <f t="array" ref="BK952">INDEX($K:$P,ROW(),MATCH(BK$3,$K$2:$P$2,0))</f>
        <v>0.3</v>
      </c>
      <c r="BL952" s="20" cm="1">
        <f t="array" ref="BL952">INDEX($K:$P,ROW(),MATCH(BL$3,$K$2:$P$2,0))</f>
        <v>0.3</v>
      </c>
      <c r="BM952" s="20" cm="1">
        <f t="array" ref="BM952">INDEX($K:$P,ROW(),MATCH(BM$3,$K$2:$P$2,0))</f>
        <v>0.3</v>
      </c>
      <c r="BN952" s="20" cm="1">
        <f t="array" ref="BN952">INDEX($K:$P,ROW(),MATCH(BN$3,$K$2:$P$2,0))</f>
        <v>0.3</v>
      </c>
      <c r="BO952" s="20" cm="1">
        <f t="array" ref="BO952">INDEX($K:$P,ROW(),MATCH(BO$3,$K$2:$P$2,0))</f>
        <v>0.3</v>
      </c>
      <c r="BP952" s="20" cm="1">
        <f t="array" ref="BP952">INDEX($K:$P,ROW(),MATCH(BP$3,$K$2:$P$2,0))</f>
        <v>0.3</v>
      </c>
      <c r="BQ952" s="20" cm="1">
        <f t="array" ref="BQ952">INDEX($K:$P,ROW(),MATCH(BQ$3,$K$2:$P$2,0))</f>
        <v>0.3</v>
      </c>
      <c r="BR952" s="20" cm="1">
        <f t="array" ref="BR952">INDEX($K:$P,ROW(),MATCH(BR$3,$K$2:$P$2,0))</f>
        <v>0.3</v>
      </c>
      <c r="BS952" s="20" cm="1">
        <f t="array" ref="BS952">INDEX($K:$P,ROW(),MATCH(BS$3,$K$2:$P$2,0))</f>
        <v>0.3</v>
      </c>
      <c r="BT952" s="20" cm="1">
        <f t="array" ref="BT952">INDEX($K:$P,ROW(),MATCH(BT$3,$K$2:$P$2,0))</f>
        <v>0.3</v>
      </c>
      <c r="BU952" s="20" cm="1">
        <f t="array" ref="BU952">INDEX($K:$P,ROW(),MATCH(BU$3,$K$2:$P$2,0))</f>
        <v>0.3</v>
      </c>
      <c r="BV952" s="20" cm="1">
        <f t="array" ref="BV952">INDEX($K:$P,ROW(),MATCH(BV$3,$K$2:$P$2,0))</f>
        <v>0.3</v>
      </c>
      <c r="BW952" s="20" cm="1">
        <f t="array" ref="BW952">INDEX($K:$P,ROW(),MATCH(BW$3,$K$2:$P$2,0))</f>
        <v>0.3</v>
      </c>
      <c r="BX952" s="20" cm="1">
        <f t="array" ref="BX952">INDEX($K:$P,ROW(),MATCH(BX$3,$K$2:$P$2,0))</f>
        <v>0.3</v>
      </c>
      <c r="BY952" s="20" cm="1">
        <f t="array" ref="BY952">INDEX($K:$P,ROW(),MATCH(BY$3,$K$2:$P$2,0))</f>
        <v>0.3</v>
      </c>
      <c r="BZ952" s="20" cm="1">
        <f t="array" ref="BZ952">INDEX($K:$P,ROW(),MATCH(BZ$3,$K$2:$P$2,0))</f>
        <v>0.3</v>
      </c>
      <c r="CA952" s="20" cm="1">
        <f t="array" ref="CA952">INDEX($K:$P,ROW(),MATCH(CA$3,$K$2:$P$2,0))</f>
        <v>0.3</v>
      </c>
      <c r="CB952" s="20" cm="1">
        <f t="array" ref="CB952">INDEX($K:$P,ROW(),MATCH(CB$3,$K$2:$P$2,0))</f>
        <v>0.3</v>
      </c>
      <c r="CC952" s="20" cm="1">
        <f t="array" ref="CC952">INDEX($K:$P,ROW(),MATCH(CC$3,$K$2:$P$2,0))</f>
        <v>0.3</v>
      </c>
      <c r="CD952" s="20" cm="1">
        <f t="array" ref="CD952">INDEX($K:$P,ROW(),MATCH(CD$3,$K$2:$P$2,0))</f>
        <v>0.3</v>
      </c>
      <c r="CE952" s="20" cm="1">
        <f t="array" ref="CE952">INDEX($K:$P,ROW(),MATCH(CE$3,$K$2:$P$2,0))</f>
        <v>0.3</v>
      </c>
      <c r="CF952" s="20" cm="1">
        <f t="array" ref="CF952">INDEX($K:$P,ROW(),MATCH(CF$3,$K$2:$P$2,0))</f>
        <v>0.3</v>
      </c>
      <c r="CG952" s="20" cm="1">
        <f t="array" ref="CG952">INDEX($K:$P,ROW(),MATCH(CG$3,$K$2:$P$2,0))</f>
        <v>0.3</v>
      </c>
      <c r="CH952" s="20" cm="1">
        <f t="array" ref="CH952">INDEX($K:$P,ROW(),MATCH(CH$3,$K$2:$P$2,0))</f>
        <v>0.3</v>
      </c>
      <c r="CI952" s="20" cm="1">
        <f t="array" ref="CI952">INDEX($K:$P,ROW(),MATCH(CI$3,$K$2:$P$2,0))</f>
        <v>0.3</v>
      </c>
      <c r="CJ952" s="20" cm="1">
        <f t="array" ref="CJ952">INDEX($K:$P,ROW(),MATCH(CJ$3,$K$2:$P$2,0))</f>
        <v>0.3</v>
      </c>
      <c r="CK952" s="20" cm="1">
        <f t="array" ref="CK952">INDEX($K:$P,ROW(),MATCH(CK$3,$K$2:$P$2,0))</f>
        <v>0.3</v>
      </c>
    </row>
    <row r="953" spans="2:89" x14ac:dyDescent="0.35">
      <c r="B953" s="141" t="s">
        <v>799</v>
      </c>
      <c r="D953" t="s">
        <v>808</v>
      </c>
      <c r="E953" s="8" t="str">
        <f t="shared" si="1004"/>
        <v>953 LISTSALE-PV</v>
      </c>
      <c r="H953" s="31"/>
      <c r="I953" s="73"/>
      <c r="J953" s="318"/>
      <c r="K953" s="318">
        <v>0.2</v>
      </c>
      <c r="L953" s="318">
        <v>0.2</v>
      </c>
      <c r="M953" s="318">
        <v>0.2</v>
      </c>
      <c r="N953" s="318">
        <v>0.2</v>
      </c>
      <c r="O953" s="318">
        <v>0.2</v>
      </c>
      <c r="P953" s="318">
        <v>0.2</v>
      </c>
      <c r="R953" s="33"/>
      <c r="S953" s="20" cm="1">
        <f t="array" ref="S953">INDEX($K:$P,ROW(),MATCH(S$3,$K$2:$P$2,0))</f>
        <v>0.2</v>
      </c>
      <c r="T953" s="20" cm="1">
        <f t="array" ref="T953">INDEX($K:$P,ROW(),MATCH(T$3,$K$2:$P$2,0))</f>
        <v>0.2</v>
      </c>
      <c r="U953" s="20" cm="1">
        <f t="array" ref="U953">INDEX($K:$P,ROW(),MATCH(U$3,$K$2:$P$2,0))</f>
        <v>0.2</v>
      </c>
      <c r="V953" s="20" cm="1">
        <f t="array" ref="V953">INDEX($K:$P,ROW(),MATCH(V$3,$K$2:$P$2,0))</f>
        <v>0.2</v>
      </c>
      <c r="W953" s="20" cm="1">
        <f t="array" ref="W953">INDEX($K:$P,ROW(),MATCH(W$3,$K$2:$P$2,0))</f>
        <v>0.2</v>
      </c>
      <c r="X953" s="20" cm="1">
        <f t="array" ref="X953">INDEX($K:$P,ROW(),MATCH(X$3,$K$2:$P$2,0))</f>
        <v>0.2</v>
      </c>
      <c r="Y953" s="20" cm="1">
        <f t="array" ref="Y953">INDEX($K:$P,ROW(),MATCH(Y$3,$K$2:$P$2,0))</f>
        <v>0.2</v>
      </c>
      <c r="Z953" s="20" cm="1">
        <f t="array" ref="Z953">INDEX($K:$P,ROW(),MATCH(Z$3,$K$2:$P$2,0))</f>
        <v>0.2</v>
      </c>
      <c r="AA953" s="20" cm="1">
        <f t="array" ref="AA953">INDEX($K:$P,ROW(),MATCH(AA$3,$K$2:$P$2,0))</f>
        <v>0.2</v>
      </c>
      <c r="AB953" s="20" cm="1">
        <f t="array" ref="AB953">INDEX($K:$P,ROW(),MATCH(AB$3,$K$2:$P$2,0))</f>
        <v>0.2</v>
      </c>
      <c r="AC953" s="20" cm="1">
        <f t="array" ref="AC953">INDEX($K:$P,ROW(),MATCH(AC$3,$K$2:$P$2,0))</f>
        <v>0.2</v>
      </c>
      <c r="AD953" s="20" cm="1">
        <f t="array" ref="AD953">INDEX($K:$P,ROW(),MATCH(AD$3,$K$2:$P$2,0))</f>
        <v>0.2</v>
      </c>
      <c r="AE953" s="20" cm="1">
        <f t="array" ref="AE953">INDEX($K:$P,ROW(),MATCH(AE$3,$K$2:$P$2,0))</f>
        <v>0.2</v>
      </c>
      <c r="AF953" s="20" cm="1">
        <f t="array" ref="AF953">INDEX($K:$P,ROW(),MATCH(AF$3,$K$2:$P$2,0))</f>
        <v>0.2</v>
      </c>
      <c r="AG953" s="20" cm="1">
        <f t="array" ref="AG953">INDEX($K:$P,ROW(),MATCH(AG$3,$K$2:$P$2,0))</f>
        <v>0.2</v>
      </c>
      <c r="AH953" s="20" cm="1">
        <f t="array" ref="AH953">INDEX($K:$P,ROW(),MATCH(AH$3,$K$2:$P$2,0))</f>
        <v>0.2</v>
      </c>
      <c r="AI953" s="20" cm="1">
        <f t="array" ref="AI953">INDEX($K:$P,ROW(),MATCH(AI$3,$K$2:$P$2,0))</f>
        <v>0.2</v>
      </c>
      <c r="AJ953" s="20" cm="1">
        <f t="array" ref="AJ953">INDEX($K:$P,ROW(),MATCH(AJ$3,$K$2:$P$2,0))</f>
        <v>0.2</v>
      </c>
      <c r="AK953" s="20" cm="1">
        <f t="array" ref="AK953">INDEX($K:$P,ROW(),MATCH(AK$3,$K$2:$P$2,0))</f>
        <v>0.2</v>
      </c>
      <c r="AL953" s="20" cm="1">
        <f t="array" ref="AL953">INDEX($K:$P,ROW(),MATCH(AL$3,$K$2:$P$2,0))</f>
        <v>0.2</v>
      </c>
      <c r="AM953" s="20" cm="1">
        <f t="array" ref="AM953">INDEX($K:$P,ROW(),MATCH(AM$3,$K$2:$P$2,0))</f>
        <v>0.2</v>
      </c>
      <c r="AN953" s="20" cm="1">
        <f t="array" ref="AN953">INDEX($K:$P,ROW(),MATCH(AN$3,$K$2:$P$2,0))</f>
        <v>0.2</v>
      </c>
      <c r="AO953" s="20" cm="1">
        <f t="array" ref="AO953">INDEX($K:$P,ROW(),MATCH(AO$3,$K$2:$P$2,0))</f>
        <v>0.2</v>
      </c>
      <c r="AP953" s="20" cm="1">
        <f t="array" ref="AP953">INDEX($K:$P,ROW(),MATCH(AP$3,$K$2:$P$2,0))</f>
        <v>0.2</v>
      </c>
      <c r="AQ953" s="20" cm="1">
        <f t="array" ref="AQ953">INDEX($K:$P,ROW(),MATCH(AQ$3,$K$2:$P$2,0))</f>
        <v>0.2</v>
      </c>
      <c r="AR953" s="20" cm="1">
        <f t="array" ref="AR953">INDEX($K:$P,ROW(),MATCH(AR$3,$K$2:$P$2,0))</f>
        <v>0.2</v>
      </c>
      <c r="AS953" s="20" cm="1">
        <f t="array" ref="AS953">INDEX($K:$P,ROW(),MATCH(AS$3,$K$2:$P$2,0))</f>
        <v>0.2</v>
      </c>
      <c r="AT953" s="20" cm="1">
        <f t="array" ref="AT953">INDEX($K:$P,ROW(),MATCH(AT$3,$K$2:$P$2,0))</f>
        <v>0.2</v>
      </c>
      <c r="AU953" s="20" cm="1">
        <f t="array" ref="AU953">INDEX($K:$P,ROW(),MATCH(AU$3,$K$2:$P$2,0))</f>
        <v>0.2</v>
      </c>
      <c r="AV953" s="20" cm="1">
        <f t="array" ref="AV953">INDEX($K:$P,ROW(),MATCH(AV$3,$K$2:$P$2,0))</f>
        <v>0.2</v>
      </c>
      <c r="AW953" s="20" cm="1">
        <f t="array" ref="AW953">INDEX($K:$P,ROW(),MATCH(AW$3,$K$2:$P$2,0))</f>
        <v>0.2</v>
      </c>
      <c r="AX953" s="20" cm="1">
        <f t="array" ref="AX953">INDEX($K:$P,ROW(),MATCH(AX$3,$K$2:$P$2,0))</f>
        <v>0.2</v>
      </c>
      <c r="AY953" s="20" cm="1">
        <f t="array" ref="AY953">INDEX($K:$P,ROW(),MATCH(AY$3,$K$2:$P$2,0))</f>
        <v>0.2</v>
      </c>
      <c r="AZ953" s="20" cm="1">
        <f t="array" ref="AZ953">INDEX($K:$P,ROW(),MATCH(AZ$3,$K$2:$P$2,0))</f>
        <v>0.2</v>
      </c>
      <c r="BA953" s="20" cm="1">
        <f t="array" ref="BA953">INDEX($K:$P,ROW(),MATCH(BA$3,$K$2:$P$2,0))</f>
        <v>0.2</v>
      </c>
      <c r="BB953" s="20" cm="1">
        <f t="array" ref="BB953">INDEX($K:$P,ROW(),MATCH(BB$3,$K$2:$P$2,0))</f>
        <v>0.2</v>
      </c>
      <c r="BC953" s="20" cm="1">
        <f t="array" ref="BC953">INDEX($K:$P,ROW(),MATCH(BC$3,$K$2:$P$2,0))</f>
        <v>0.2</v>
      </c>
      <c r="BD953" s="20" cm="1">
        <f t="array" ref="BD953">INDEX($K:$P,ROW(),MATCH(BD$3,$K$2:$P$2,0))</f>
        <v>0.2</v>
      </c>
      <c r="BE953" s="20" cm="1">
        <f t="array" ref="BE953">INDEX($K:$P,ROW(),MATCH(BE$3,$K$2:$P$2,0))</f>
        <v>0.2</v>
      </c>
      <c r="BF953" s="20" cm="1">
        <f t="array" ref="BF953">INDEX($K:$P,ROW(),MATCH(BF$3,$K$2:$P$2,0))</f>
        <v>0.2</v>
      </c>
      <c r="BG953" s="20" cm="1">
        <f t="array" ref="BG953">INDEX($K:$P,ROW(),MATCH(BG$3,$K$2:$P$2,0))</f>
        <v>0.2</v>
      </c>
      <c r="BH953" s="20" cm="1">
        <f t="array" ref="BH953">INDEX($K:$P,ROW(),MATCH(BH$3,$K$2:$P$2,0))</f>
        <v>0.2</v>
      </c>
      <c r="BI953" s="20" cm="1">
        <f t="array" ref="BI953">INDEX($K:$P,ROW(),MATCH(BI$3,$K$2:$P$2,0))</f>
        <v>0.2</v>
      </c>
      <c r="BJ953" s="20" cm="1">
        <f t="array" ref="BJ953">INDEX($K:$P,ROW(),MATCH(BJ$3,$K$2:$P$2,0))</f>
        <v>0.2</v>
      </c>
      <c r="BK953" s="20" cm="1">
        <f t="array" ref="BK953">INDEX($K:$P,ROW(),MATCH(BK$3,$K$2:$P$2,0))</f>
        <v>0.2</v>
      </c>
      <c r="BL953" s="20" cm="1">
        <f t="array" ref="BL953">INDEX($K:$P,ROW(),MATCH(BL$3,$K$2:$P$2,0))</f>
        <v>0.2</v>
      </c>
      <c r="BM953" s="20" cm="1">
        <f t="array" ref="BM953">INDEX($K:$P,ROW(),MATCH(BM$3,$K$2:$P$2,0))</f>
        <v>0.2</v>
      </c>
      <c r="BN953" s="20" cm="1">
        <f t="array" ref="BN953">INDEX($K:$P,ROW(),MATCH(BN$3,$K$2:$P$2,0))</f>
        <v>0.2</v>
      </c>
      <c r="BO953" s="20" cm="1">
        <f t="array" ref="BO953">INDEX($K:$P,ROW(),MATCH(BO$3,$K$2:$P$2,0))</f>
        <v>0.2</v>
      </c>
      <c r="BP953" s="20" cm="1">
        <f t="array" ref="BP953">INDEX($K:$P,ROW(),MATCH(BP$3,$K$2:$P$2,0))</f>
        <v>0.2</v>
      </c>
      <c r="BQ953" s="20" cm="1">
        <f t="array" ref="BQ953">INDEX($K:$P,ROW(),MATCH(BQ$3,$K$2:$P$2,0))</f>
        <v>0.2</v>
      </c>
      <c r="BR953" s="20" cm="1">
        <f t="array" ref="BR953">INDEX($K:$P,ROW(),MATCH(BR$3,$K$2:$P$2,0))</f>
        <v>0.2</v>
      </c>
      <c r="BS953" s="20" cm="1">
        <f t="array" ref="BS953">INDEX($K:$P,ROW(),MATCH(BS$3,$K$2:$P$2,0))</f>
        <v>0.2</v>
      </c>
      <c r="BT953" s="20" cm="1">
        <f t="array" ref="BT953">INDEX($K:$P,ROW(),MATCH(BT$3,$K$2:$P$2,0))</f>
        <v>0.2</v>
      </c>
      <c r="BU953" s="20" cm="1">
        <f t="array" ref="BU953">INDEX($K:$P,ROW(),MATCH(BU$3,$K$2:$P$2,0))</f>
        <v>0.2</v>
      </c>
      <c r="BV953" s="20" cm="1">
        <f t="array" ref="BV953">INDEX($K:$P,ROW(),MATCH(BV$3,$K$2:$P$2,0))</f>
        <v>0.2</v>
      </c>
      <c r="BW953" s="20" cm="1">
        <f t="array" ref="BW953">INDEX($K:$P,ROW(),MATCH(BW$3,$K$2:$P$2,0))</f>
        <v>0.2</v>
      </c>
      <c r="BX953" s="20" cm="1">
        <f t="array" ref="BX953">INDEX($K:$P,ROW(),MATCH(BX$3,$K$2:$P$2,0))</f>
        <v>0.2</v>
      </c>
      <c r="BY953" s="20" cm="1">
        <f t="array" ref="BY953">INDEX($K:$P,ROW(),MATCH(BY$3,$K$2:$P$2,0))</f>
        <v>0.2</v>
      </c>
      <c r="BZ953" s="20" cm="1">
        <f t="array" ref="BZ953">INDEX($K:$P,ROW(),MATCH(BZ$3,$K$2:$P$2,0))</f>
        <v>0.2</v>
      </c>
      <c r="CA953" s="20" cm="1">
        <f t="array" ref="CA953">INDEX($K:$P,ROW(),MATCH(CA$3,$K$2:$P$2,0))</f>
        <v>0.2</v>
      </c>
      <c r="CB953" s="20" cm="1">
        <f t="array" ref="CB953">INDEX($K:$P,ROW(),MATCH(CB$3,$K$2:$P$2,0))</f>
        <v>0.2</v>
      </c>
      <c r="CC953" s="20" cm="1">
        <f t="array" ref="CC953">INDEX($K:$P,ROW(),MATCH(CC$3,$K$2:$P$2,0))</f>
        <v>0.2</v>
      </c>
      <c r="CD953" s="20" cm="1">
        <f t="array" ref="CD953">INDEX($K:$P,ROW(),MATCH(CD$3,$K$2:$P$2,0))</f>
        <v>0.2</v>
      </c>
      <c r="CE953" s="20" cm="1">
        <f t="array" ref="CE953">INDEX($K:$P,ROW(),MATCH(CE$3,$K$2:$P$2,0))</f>
        <v>0.2</v>
      </c>
      <c r="CF953" s="20" cm="1">
        <f t="array" ref="CF953">INDEX($K:$P,ROW(),MATCH(CF$3,$K$2:$P$2,0))</f>
        <v>0.2</v>
      </c>
      <c r="CG953" s="20" cm="1">
        <f t="array" ref="CG953">INDEX($K:$P,ROW(),MATCH(CG$3,$K$2:$P$2,0))</f>
        <v>0.2</v>
      </c>
      <c r="CH953" s="20" cm="1">
        <f t="array" ref="CH953">INDEX($K:$P,ROW(),MATCH(CH$3,$K$2:$P$2,0))</f>
        <v>0.2</v>
      </c>
      <c r="CI953" s="20" cm="1">
        <f t="array" ref="CI953">INDEX($K:$P,ROW(),MATCH(CI$3,$K$2:$P$2,0))</f>
        <v>0.2</v>
      </c>
      <c r="CJ953" s="20" cm="1">
        <f t="array" ref="CJ953">INDEX($K:$P,ROW(),MATCH(CJ$3,$K$2:$P$2,0))</f>
        <v>0.2</v>
      </c>
      <c r="CK953" s="20" cm="1">
        <f t="array" ref="CK953">INDEX($K:$P,ROW(),MATCH(CK$3,$K$2:$P$2,0))</f>
        <v>0.2</v>
      </c>
    </row>
    <row r="954" spans="2:89" x14ac:dyDescent="0.35">
      <c r="B954" s="124" t="str">
        <f>"# of "&amp;B998&amp;"s sold"</f>
        <v># of units sold</v>
      </c>
      <c r="D954" t="s">
        <v>808</v>
      </c>
      <c r="E954" s="8" t="str">
        <f t="shared" si="1004"/>
        <v>954 LISTSALE-PV</v>
      </c>
      <c r="H954" s="31"/>
      <c r="I954" s="73"/>
      <c r="J954" s="73"/>
      <c r="K954" s="58"/>
      <c r="L954" s="58"/>
      <c r="M954" s="58"/>
      <c r="N954" s="58"/>
      <c r="O954" s="58"/>
      <c r="P954" s="58"/>
      <c r="R954" s="33"/>
    </row>
    <row r="955" spans="2:89" x14ac:dyDescent="0.35">
      <c r="B955" s="122"/>
      <c r="D955" t="s">
        <v>808</v>
      </c>
      <c r="E955" s="8" t="str">
        <f t="shared" si="1004"/>
        <v>955 LISTSALE-PV</v>
      </c>
      <c r="H955" s="31"/>
      <c r="I955" s="73"/>
      <c r="J955" s="73"/>
      <c r="K955" s="58"/>
      <c r="L955" s="58"/>
      <c r="M955" s="58"/>
      <c r="N955" s="58"/>
      <c r="O955" s="58"/>
      <c r="P955" s="58"/>
      <c r="R955" s="33"/>
    </row>
    <row r="956" spans="2:89" x14ac:dyDescent="0.35">
      <c r="B956" s="95" t="s">
        <v>343</v>
      </c>
      <c r="D956" t="s">
        <v>808</v>
      </c>
      <c r="E956" s="8" t="str">
        <f t="shared" si="1004"/>
        <v>956 LISTSALE-PV</v>
      </c>
      <c r="H956" s="31"/>
      <c r="I956" s="73"/>
      <c r="J956" s="73"/>
      <c r="K956" s="58"/>
      <c r="L956" s="58"/>
      <c r="M956" s="58"/>
      <c r="N956" s="58"/>
      <c r="O956" s="58"/>
      <c r="P956" s="58"/>
      <c r="R956" s="33"/>
    </row>
    <row r="957" spans="2:89" x14ac:dyDescent="0.35">
      <c r="B957" s="141" t="s">
        <v>519</v>
      </c>
      <c r="D957" t="s">
        <v>808</v>
      </c>
      <c r="E957" s="8" t="str">
        <f t="shared" si="1004"/>
        <v>957 LISTSALE-PV</v>
      </c>
      <c r="H957" s="31"/>
      <c r="I957" s="73"/>
      <c r="J957" s="73"/>
      <c r="K957" s="17">
        <f t="shared" ref="K957:P962" ca="1" si="1005">SUMIF($3:$3,K$2,957:957)</f>
        <v>12000</v>
      </c>
      <c r="L957" s="17">
        <f t="shared" ca="1" si="1005"/>
        <v>12000</v>
      </c>
      <c r="M957" s="17">
        <f t="shared" ca="1" si="1005"/>
        <v>12000</v>
      </c>
      <c r="N957" s="17">
        <f t="shared" ca="1" si="1005"/>
        <v>12000</v>
      </c>
      <c r="O957" s="17">
        <f t="shared" ca="1" si="1005"/>
        <v>12000</v>
      </c>
      <c r="P957" s="17">
        <f t="shared" ca="1" si="1005"/>
        <v>11000</v>
      </c>
      <c r="R957" s="33"/>
      <c r="S957" s="15">
        <f t="shared" ref="S957" ca="1" si="1006">S949*S962</f>
        <v>1000</v>
      </c>
      <c r="T957" s="15">
        <f t="shared" ref="T957:AX957" ca="1" si="1007">T949*T962</f>
        <v>1000</v>
      </c>
      <c r="U957" s="15">
        <f t="shared" ca="1" si="1007"/>
        <v>1000</v>
      </c>
      <c r="V957" s="15">
        <f t="shared" ca="1" si="1007"/>
        <v>1000</v>
      </c>
      <c r="W957" s="15">
        <f t="shared" ca="1" si="1007"/>
        <v>1000</v>
      </c>
      <c r="X957" s="15">
        <f t="shared" ca="1" si="1007"/>
        <v>1000</v>
      </c>
      <c r="Y957" s="15">
        <f t="shared" ca="1" si="1007"/>
        <v>1000</v>
      </c>
      <c r="Z957" s="15">
        <f t="shared" ca="1" si="1007"/>
        <v>1000</v>
      </c>
      <c r="AA957" s="15">
        <f t="shared" ca="1" si="1007"/>
        <v>1000</v>
      </c>
      <c r="AB957" s="15">
        <f t="shared" ca="1" si="1007"/>
        <v>1000</v>
      </c>
      <c r="AC957" s="15">
        <f t="shared" ca="1" si="1007"/>
        <v>1000</v>
      </c>
      <c r="AD957" s="15">
        <f t="shared" ca="1" si="1007"/>
        <v>1000</v>
      </c>
      <c r="AE957" s="15">
        <f t="shared" ca="1" si="1007"/>
        <v>1000</v>
      </c>
      <c r="AF957" s="15">
        <f t="shared" ca="1" si="1007"/>
        <v>1000</v>
      </c>
      <c r="AG957" s="15">
        <f t="shared" ca="1" si="1007"/>
        <v>1000</v>
      </c>
      <c r="AH957" s="15">
        <f t="shared" ca="1" si="1007"/>
        <v>1000</v>
      </c>
      <c r="AI957" s="15">
        <f t="shared" ca="1" si="1007"/>
        <v>1000</v>
      </c>
      <c r="AJ957" s="15">
        <f t="shared" ca="1" si="1007"/>
        <v>1000</v>
      </c>
      <c r="AK957" s="15">
        <f t="shared" ca="1" si="1007"/>
        <v>1000</v>
      </c>
      <c r="AL957" s="15">
        <f t="shared" ca="1" si="1007"/>
        <v>1000</v>
      </c>
      <c r="AM957" s="15">
        <f t="shared" ca="1" si="1007"/>
        <v>1000</v>
      </c>
      <c r="AN957" s="15">
        <f t="shared" ca="1" si="1007"/>
        <v>1000</v>
      </c>
      <c r="AO957" s="15">
        <f t="shared" ca="1" si="1007"/>
        <v>1000</v>
      </c>
      <c r="AP957" s="15">
        <f t="shared" ca="1" si="1007"/>
        <v>1000</v>
      </c>
      <c r="AQ957" s="15">
        <f t="shared" ca="1" si="1007"/>
        <v>1000</v>
      </c>
      <c r="AR957" s="15">
        <f t="shared" ca="1" si="1007"/>
        <v>1000</v>
      </c>
      <c r="AS957" s="15">
        <f t="shared" ca="1" si="1007"/>
        <v>1000</v>
      </c>
      <c r="AT957" s="15">
        <f t="shared" ca="1" si="1007"/>
        <v>1000</v>
      </c>
      <c r="AU957" s="15">
        <f t="shared" ca="1" si="1007"/>
        <v>1000</v>
      </c>
      <c r="AV957" s="15">
        <f t="shared" ca="1" si="1007"/>
        <v>1000</v>
      </c>
      <c r="AW957" s="15">
        <f t="shared" ca="1" si="1007"/>
        <v>1000</v>
      </c>
      <c r="AX957" s="15">
        <f t="shared" ca="1" si="1007"/>
        <v>1000</v>
      </c>
      <c r="AY957" s="15">
        <f t="shared" ref="AY957:CD957" ca="1" si="1008">AY949*AY962</f>
        <v>1000</v>
      </c>
      <c r="AZ957" s="15">
        <f t="shared" ca="1" si="1008"/>
        <v>1000</v>
      </c>
      <c r="BA957" s="15">
        <f t="shared" ca="1" si="1008"/>
        <v>1000</v>
      </c>
      <c r="BB957" s="15">
        <f t="shared" ca="1" si="1008"/>
        <v>1000</v>
      </c>
      <c r="BC957" s="15">
        <f t="shared" ca="1" si="1008"/>
        <v>1000</v>
      </c>
      <c r="BD957" s="15">
        <f t="shared" ca="1" si="1008"/>
        <v>1000</v>
      </c>
      <c r="BE957" s="15">
        <f t="shared" ca="1" si="1008"/>
        <v>1000</v>
      </c>
      <c r="BF957" s="15">
        <f t="shared" ca="1" si="1008"/>
        <v>1000</v>
      </c>
      <c r="BG957" s="15">
        <f t="shared" ca="1" si="1008"/>
        <v>1000</v>
      </c>
      <c r="BH957" s="15">
        <f t="shared" ca="1" si="1008"/>
        <v>1000</v>
      </c>
      <c r="BI957" s="15">
        <f t="shared" ca="1" si="1008"/>
        <v>1000</v>
      </c>
      <c r="BJ957" s="15">
        <f t="shared" ca="1" si="1008"/>
        <v>1000</v>
      </c>
      <c r="BK957" s="15">
        <f t="shared" ca="1" si="1008"/>
        <v>1000</v>
      </c>
      <c r="BL957" s="15">
        <f t="shared" ca="1" si="1008"/>
        <v>1000</v>
      </c>
      <c r="BM957" s="15">
        <f t="shared" ca="1" si="1008"/>
        <v>1000</v>
      </c>
      <c r="BN957" s="15">
        <f t="shared" ca="1" si="1008"/>
        <v>1000</v>
      </c>
      <c r="BO957" s="15">
        <f t="shared" ca="1" si="1008"/>
        <v>1000</v>
      </c>
      <c r="BP957" s="15">
        <f t="shared" ca="1" si="1008"/>
        <v>1000</v>
      </c>
      <c r="BQ957" s="15">
        <f t="shared" ca="1" si="1008"/>
        <v>1000</v>
      </c>
      <c r="BR957" s="15">
        <f t="shared" ca="1" si="1008"/>
        <v>1000</v>
      </c>
      <c r="BS957" s="15">
        <f t="shared" ca="1" si="1008"/>
        <v>1000</v>
      </c>
      <c r="BT957" s="15">
        <f t="shared" ca="1" si="1008"/>
        <v>1000</v>
      </c>
      <c r="BU957" s="15">
        <f t="shared" ca="1" si="1008"/>
        <v>1000</v>
      </c>
      <c r="BV957" s="15">
        <f t="shared" ca="1" si="1008"/>
        <v>1000</v>
      </c>
      <c r="BW957" s="15">
        <f t="shared" ca="1" si="1008"/>
        <v>1000</v>
      </c>
      <c r="BX957" s="15">
        <f t="shared" ca="1" si="1008"/>
        <v>1000</v>
      </c>
      <c r="BY957" s="15">
        <f t="shared" ca="1" si="1008"/>
        <v>1000</v>
      </c>
      <c r="BZ957" s="15">
        <f t="shared" ca="1" si="1008"/>
        <v>1000</v>
      </c>
      <c r="CA957" s="15">
        <f t="shared" ca="1" si="1008"/>
        <v>1000</v>
      </c>
      <c r="CB957" s="15">
        <f t="shared" ca="1" si="1008"/>
        <v>1000</v>
      </c>
      <c r="CC957" s="15">
        <f t="shared" ca="1" si="1008"/>
        <v>1000</v>
      </c>
      <c r="CD957" s="15">
        <f t="shared" ca="1" si="1008"/>
        <v>1000</v>
      </c>
      <c r="CE957" s="15">
        <f t="shared" ref="CE957:CK957" ca="1" si="1009">CE949*CE962</f>
        <v>1000</v>
      </c>
      <c r="CF957" s="15">
        <f t="shared" ca="1" si="1009"/>
        <v>1000</v>
      </c>
      <c r="CG957" s="15">
        <f t="shared" ca="1" si="1009"/>
        <v>1000</v>
      </c>
      <c r="CH957" s="15">
        <f t="shared" ca="1" si="1009"/>
        <v>1000</v>
      </c>
      <c r="CI957" s="15">
        <f t="shared" ca="1" si="1009"/>
        <v>1000</v>
      </c>
      <c r="CJ957" s="15">
        <f t="shared" ca="1" si="1009"/>
        <v>1000</v>
      </c>
      <c r="CK957" s="15">
        <f t="shared" ca="1" si="1009"/>
        <v>1000</v>
      </c>
    </row>
    <row r="958" spans="2:89" x14ac:dyDescent="0.35">
      <c r="B958" s="141" t="s">
        <v>520</v>
      </c>
      <c r="D958" t="s">
        <v>808</v>
      </c>
      <c r="E958" s="8" t="str">
        <f t="shared" si="1004"/>
        <v>958 LISTSALE-PV</v>
      </c>
      <c r="H958" s="31"/>
      <c r="I958" s="73"/>
      <c r="J958" s="73"/>
      <c r="K958" s="17">
        <f t="shared" ca="1" si="1005"/>
        <v>12000</v>
      </c>
      <c r="L958" s="17">
        <f t="shared" ca="1" si="1005"/>
        <v>12000</v>
      </c>
      <c r="M958" s="17">
        <f t="shared" ca="1" si="1005"/>
        <v>12000</v>
      </c>
      <c r="N958" s="17">
        <f t="shared" ca="1" si="1005"/>
        <v>12000</v>
      </c>
      <c r="O958" s="17">
        <f t="shared" ca="1" si="1005"/>
        <v>12000</v>
      </c>
      <c r="P958" s="17">
        <f t="shared" ca="1" si="1005"/>
        <v>11000</v>
      </c>
      <c r="R958" s="33"/>
      <c r="S958" s="15">
        <f t="shared" ref="S958" ca="1" si="1010">S950*S962</f>
        <v>1000</v>
      </c>
      <c r="T958" s="15">
        <f t="shared" ref="T958:AX958" ca="1" si="1011">T950*T962</f>
        <v>1000</v>
      </c>
      <c r="U958" s="15">
        <f t="shared" ca="1" si="1011"/>
        <v>1000</v>
      </c>
      <c r="V958" s="15">
        <f t="shared" ca="1" si="1011"/>
        <v>1000</v>
      </c>
      <c r="W958" s="15">
        <f t="shared" ca="1" si="1011"/>
        <v>1000</v>
      </c>
      <c r="X958" s="15">
        <f t="shared" ca="1" si="1011"/>
        <v>1000</v>
      </c>
      <c r="Y958" s="15">
        <f t="shared" ca="1" si="1011"/>
        <v>1000</v>
      </c>
      <c r="Z958" s="15">
        <f t="shared" ca="1" si="1011"/>
        <v>1000</v>
      </c>
      <c r="AA958" s="15">
        <f t="shared" ca="1" si="1011"/>
        <v>1000</v>
      </c>
      <c r="AB958" s="15">
        <f t="shared" ca="1" si="1011"/>
        <v>1000</v>
      </c>
      <c r="AC958" s="15">
        <f t="shared" ca="1" si="1011"/>
        <v>1000</v>
      </c>
      <c r="AD958" s="15">
        <f t="shared" ca="1" si="1011"/>
        <v>1000</v>
      </c>
      <c r="AE958" s="15">
        <f t="shared" ca="1" si="1011"/>
        <v>1000</v>
      </c>
      <c r="AF958" s="15">
        <f t="shared" ca="1" si="1011"/>
        <v>1000</v>
      </c>
      <c r="AG958" s="15">
        <f t="shared" ca="1" si="1011"/>
        <v>1000</v>
      </c>
      <c r="AH958" s="15">
        <f t="shared" ca="1" si="1011"/>
        <v>1000</v>
      </c>
      <c r="AI958" s="15">
        <f t="shared" ca="1" si="1011"/>
        <v>1000</v>
      </c>
      <c r="AJ958" s="15">
        <f t="shared" ca="1" si="1011"/>
        <v>1000</v>
      </c>
      <c r="AK958" s="15">
        <f t="shared" ca="1" si="1011"/>
        <v>1000</v>
      </c>
      <c r="AL958" s="15">
        <f t="shared" ca="1" si="1011"/>
        <v>1000</v>
      </c>
      <c r="AM958" s="15">
        <f t="shared" ca="1" si="1011"/>
        <v>1000</v>
      </c>
      <c r="AN958" s="15">
        <f t="shared" ca="1" si="1011"/>
        <v>1000</v>
      </c>
      <c r="AO958" s="15">
        <f t="shared" ca="1" si="1011"/>
        <v>1000</v>
      </c>
      <c r="AP958" s="15">
        <f t="shared" ca="1" si="1011"/>
        <v>1000</v>
      </c>
      <c r="AQ958" s="15">
        <f t="shared" ca="1" si="1011"/>
        <v>1000</v>
      </c>
      <c r="AR958" s="15">
        <f t="shared" ca="1" si="1011"/>
        <v>1000</v>
      </c>
      <c r="AS958" s="15">
        <f t="shared" ca="1" si="1011"/>
        <v>1000</v>
      </c>
      <c r="AT958" s="15">
        <f t="shared" ca="1" si="1011"/>
        <v>1000</v>
      </c>
      <c r="AU958" s="15">
        <f t="shared" ca="1" si="1011"/>
        <v>1000</v>
      </c>
      <c r="AV958" s="15">
        <f t="shared" ca="1" si="1011"/>
        <v>1000</v>
      </c>
      <c r="AW958" s="15">
        <f t="shared" ca="1" si="1011"/>
        <v>1000</v>
      </c>
      <c r="AX958" s="15">
        <f t="shared" ca="1" si="1011"/>
        <v>1000</v>
      </c>
      <c r="AY958" s="15">
        <f t="shared" ref="AY958:CD958" ca="1" si="1012">AY950*AY962</f>
        <v>1000</v>
      </c>
      <c r="AZ958" s="15">
        <f t="shared" ca="1" si="1012"/>
        <v>1000</v>
      </c>
      <c r="BA958" s="15">
        <f t="shared" ca="1" si="1012"/>
        <v>1000</v>
      </c>
      <c r="BB958" s="15">
        <f t="shared" ca="1" si="1012"/>
        <v>1000</v>
      </c>
      <c r="BC958" s="15">
        <f t="shared" ca="1" si="1012"/>
        <v>1000</v>
      </c>
      <c r="BD958" s="15">
        <f t="shared" ca="1" si="1012"/>
        <v>1000</v>
      </c>
      <c r="BE958" s="15">
        <f t="shared" ca="1" si="1012"/>
        <v>1000</v>
      </c>
      <c r="BF958" s="15">
        <f t="shared" ca="1" si="1012"/>
        <v>1000</v>
      </c>
      <c r="BG958" s="15">
        <f t="shared" ca="1" si="1012"/>
        <v>1000</v>
      </c>
      <c r="BH958" s="15">
        <f t="shared" ca="1" si="1012"/>
        <v>1000</v>
      </c>
      <c r="BI958" s="15">
        <f t="shared" ca="1" si="1012"/>
        <v>1000</v>
      </c>
      <c r="BJ958" s="15">
        <f t="shared" ca="1" si="1012"/>
        <v>1000</v>
      </c>
      <c r="BK958" s="15">
        <f t="shared" ca="1" si="1012"/>
        <v>1000</v>
      </c>
      <c r="BL958" s="15">
        <f t="shared" ca="1" si="1012"/>
        <v>1000</v>
      </c>
      <c r="BM958" s="15">
        <f t="shared" ca="1" si="1012"/>
        <v>1000</v>
      </c>
      <c r="BN958" s="15">
        <f t="shared" ca="1" si="1012"/>
        <v>1000</v>
      </c>
      <c r="BO958" s="15">
        <f t="shared" ca="1" si="1012"/>
        <v>1000</v>
      </c>
      <c r="BP958" s="15">
        <f t="shared" ca="1" si="1012"/>
        <v>1000</v>
      </c>
      <c r="BQ958" s="15">
        <f t="shared" ca="1" si="1012"/>
        <v>1000</v>
      </c>
      <c r="BR958" s="15">
        <f t="shared" ca="1" si="1012"/>
        <v>1000</v>
      </c>
      <c r="BS958" s="15">
        <f t="shared" ca="1" si="1012"/>
        <v>1000</v>
      </c>
      <c r="BT958" s="15">
        <f t="shared" ca="1" si="1012"/>
        <v>1000</v>
      </c>
      <c r="BU958" s="15">
        <f t="shared" ca="1" si="1012"/>
        <v>1000</v>
      </c>
      <c r="BV958" s="15">
        <f t="shared" ca="1" si="1012"/>
        <v>1000</v>
      </c>
      <c r="BW958" s="15">
        <f t="shared" ca="1" si="1012"/>
        <v>1000</v>
      </c>
      <c r="BX958" s="15">
        <f t="shared" ca="1" si="1012"/>
        <v>1000</v>
      </c>
      <c r="BY958" s="15">
        <f t="shared" ca="1" si="1012"/>
        <v>1000</v>
      </c>
      <c r="BZ958" s="15">
        <f t="shared" ca="1" si="1012"/>
        <v>1000</v>
      </c>
      <c r="CA958" s="15">
        <f t="shared" ca="1" si="1012"/>
        <v>1000</v>
      </c>
      <c r="CB958" s="15">
        <f t="shared" ca="1" si="1012"/>
        <v>1000</v>
      </c>
      <c r="CC958" s="15">
        <f t="shared" ca="1" si="1012"/>
        <v>1000</v>
      </c>
      <c r="CD958" s="15">
        <f t="shared" ca="1" si="1012"/>
        <v>1000</v>
      </c>
      <c r="CE958" s="15">
        <f t="shared" ref="CE958:CK958" ca="1" si="1013">CE950*CE962</f>
        <v>1000</v>
      </c>
      <c r="CF958" s="15">
        <f t="shared" ca="1" si="1013"/>
        <v>1000</v>
      </c>
      <c r="CG958" s="15">
        <f t="shared" ca="1" si="1013"/>
        <v>1000</v>
      </c>
      <c r="CH958" s="15">
        <f t="shared" ca="1" si="1013"/>
        <v>1000</v>
      </c>
      <c r="CI958" s="15">
        <f t="shared" ca="1" si="1013"/>
        <v>1000</v>
      </c>
      <c r="CJ958" s="15">
        <f t="shared" ca="1" si="1013"/>
        <v>1000</v>
      </c>
      <c r="CK958" s="15">
        <f t="shared" ca="1" si="1013"/>
        <v>1000</v>
      </c>
    </row>
    <row r="959" spans="2:89" x14ac:dyDescent="0.35">
      <c r="B959" s="141" t="s">
        <v>797</v>
      </c>
      <c r="D959" t="s">
        <v>808</v>
      </c>
      <c r="E959" s="8" t="str">
        <f t="shared" si="1004"/>
        <v>959 LISTSALE-PV</v>
      </c>
      <c r="H959" s="31"/>
      <c r="I959" s="73"/>
      <c r="J959" s="73"/>
      <c r="K959" s="17">
        <f t="shared" ca="1" si="1005"/>
        <v>6000</v>
      </c>
      <c r="L959" s="17">
        <f t="shared" ca="1" si="1005"/>
        <v>6000</v>
      </c>
      <c r="M959" s="17">
        <f t="shared" ca="1" si="1005"/>
        <v>6000</v>
      </c>
      <c r="N959" s="17">
        <f t="shared" ca="1" si="1005"/>
        <v>6000</v>
      </c>
      <c r="O959" s="17">
        <f t="shared" ca="1" si="1005"/>
        <v>6000</v>
      </c>
      <c r="P959" s="17">
        <f t="shared" ca="1" si="1005"/>
        <v>5500</v>
      </c>
      <c r="R959" s="33"/>
      <c r="S959" s="15">
        <f t="shared" ref="S959" ca="1" si="1014">S951*S962</f>
        <v>500</v>
      </c>
      <c r="T959" s="15">
        <f t="shared" ref="T959:AX959" ca="1" si="1015">T951*T962</f>
        <v>500</v>
      </c>
      <c r="U959" s="15">
        <f t="shared" ca="1" si="1015"/>
        <v>500</v>
      </c>
      <c r="V959" s="15">
        <f t="shared" ca="1" si="1015"/>
        <v>500</v>
      </c>
      <c r="W959" s="15">
        <f t="shared" ca="1" si="1015"/>
        <v>500</v>
      </c>
      <c r="X959" s="15">
        <f t="shared" ca="1" si="1015"/>
        <v>500</v>
      </c>
      <c r="Y959" s="15">
        <f t="shared" ca="1" si="1015"/>
        <v>500</v>
      </c>
      <c r="Z959" s="15">
        <f t="shared" ca="1" si="1015"/>
        <v>500</v>
      </c>
      <c r="AA959" s="15">
        <f t="shared" ca="1" si="1015"/>
        <v>500</v>
      </c>
      <c r="AB959" s="15">
        <f t="shared" ca="1" si="1015"/>
        <v>500</v>
      </c>
      <c r="AC959" s="15">
        <f t="shared" ca="1" si="1015"/>
        <v>500</v>
      </c>
      <c r="AD959" s="15">
        <f t="shared" ca="1" si="1015"/>
        <v>500</v>
      </c>
      <c r="AE959" s="15">
        <f t="shared" ca="1" si="1015"/>
        <v>500</v>
      </c>
      <c r="AF959" s="15">
        <f t="shared" ca="1" si="1015"/>
        <v>500</v>
      </c>
      <c r="AG959" s="15">
        <f t="shared" ca="1" si="1015"/>
        <v>500</v>
      </c>
      <c r="AH959" s="15">
        <f t="shared" ca="1" si="1015"/>
        <v>500</v>
      </c>
      <c r="AI959" s="15">
        <f t="shared" ca="1" si="1015"/>
        <v>500</v>
      </c>
      <c r="AJ959" s="15">
        <f t="shared" ca="1" si="1015"/>
        <v>500</v>
      </c>
      <c r="AK959" s="15">
        <f t="shared" ca="1" si="1015"/>
        <v>500</v>
      </c>
      <c r="AL959" s="15">
        <f t="shared" ca="1" si="1015"/>
        <v>500</v>
      </c>
      <c r="AM959" s="15">
        <f t="shared" ca="1" si="1015"/>
        <v>500</v>
      </c>
      <c r="AN959" s="15">
        <f t="shared" ca="1" si="1015"/>
        <v>500</v>
      </c>
      <c r="AO959" s="15">
        <f t="shared" ca="1" si="1015"/>
        <v>500</v>
      </c>
      <c r="AP959" s="15">
        <f t="shared" ca="1" si="1015"/>
        <v>500</v>
      </c>
      <c r="AQ959" s="15">
        <f t="shared" ca="1" si="1015"/>
        <v>500</v>
      </c>
      <c r="AR959" s="15">
        <f t="shared" ca="1" si="1015"/>
        <v>500</v>
      </c>
      <c r="AS959" s="15">
        <f t="shared" ca="1" si="1015"/>
        <v>500</v>
      </c>
      <c r="AT959" s="15">
        <f t="shared" ca="1" si="1015"/>
        <v>500</v>
      </c>
      <c r="AU959" s="15">
        <f t="shared" ca="1" si="1015"/>
        <v>500</v>
      </c>
      <c r="AV959" s="15">
        <f t="shared" ca="1" si="1015"/>
        <v>500</v>
      </c>
      <c r="AW959" s="15">
        <f t="shared" ca="1" si="1015"/>
        <v>500</v>
      </c>
      <c r="AX959" s="15">
        <f t="shared" ca="1" si="1015"/>
        <v>500</v>
      </c>
      <c r="AY959" s="15">
        <f t="shared" ref="AY959:CD959" ca="1" si="1016">AY951*AY962</f>
        <v>500</v>
      </c>
      <c r="AZ959" s="15">
        <f t="shared" ca="1" si="1016"/>
        <v>500</v>
      </c>
      <c r="BA959" s="15">
        <f t="shared" ca="1" si="1016"/>
        <v>500</v>
      </c>
      <c r="BB959" s="15">
        <f t="shared" ca="1" si="1016"/>
        <v>500</v>
      </c>
      <c r="BC959" s="15">
        <f t="shared" ca="1" si="1016"/>
        <v>500</v>
      </c>
      <c r="BD959" s="15">
        <f t="shared" ca="1" si="1016"/>
        <v>500</v>
      </c>
      <c r="BE959" s="15">
        <f t="shared" ca="1" si="1016"/>
        <v>500</v>
      </c>
      <c r="BF959" s="15">
        <f t="shared" ca="1" si="1016"/>
        <v>500</v>
      </c>
      <c r="BG959" s="15">
        <f t="shared" ca="1" si="1016"/>
        <v>500</v>
      </c>
      <c r="BH959" s="15">
        <f t="shared" ca="1" si="1016"/>
        <v>500</v>
      </c>
      <c r="BI959" s="15">
        <f t="shared" ca="1" si="1016"/>
        <v>500</v>
      </c>
      <c r="BJ959" s="15">
        <f t="shared" ca="1" si="1016"/>
        <v>500</v>
      </c>
      <c r="BK959" s="15">
        <f t="shared" ca="1" si="1016"/>
        <v>500</v>
      </c>
      <c r="BL959" s="15">
        <f t="shared" ca="1" si="1016"/>
        <v>500</v>
      </c>
      <c r="BM959" s="15">
        <f t="shared" ca="1" si="1016"/>
        <v>500</v>
      </c>
      <c r="BN959" s="15">
        <f t="shared" ca="1" si="1016"/>
        <v>500</v>
      </c>
      <c r="BO959" s="15">
        <f t="shared" ca="1" si="1016"/>
        <v>500</v>
      </c>
      <c r="BP959" s="15">
        <f t="shared" ca="1" si="1016"/>
        <v>500</v>
      </c>
      <c r="BQ959" s="15">
        <f t="shared" ca="1" si="1016"/>
        <v>500</v>
      </c>
      <c r="BR959" s="15">
        <f t="shared" ca="1" si="1016"/>
        <v>500</v>
      </c>
      <c r="BS959" s="15">
        <f t="shared" ca="1" si="1016"/>
        <v>500</v>
      </c>
      <c r="BT959" s="15">
        <f t="shared" ca="1" si="1016"/>
        <v>500</v>
      </c>
      <c r="BU959" s="15">
        <f t="shared" ca="1" si="1016"/>
        <v>500</v>
      </c>
      <c r="BV959" s="15">
        <f t="shared" ca="1" si="1016"/>
        <v>500</v>
      </c>
      <c r="BW959" s="15">
        <f t="shared" ca="1" si="1016"/>
        <v>500</v>
      </c>
      <c r="BX959" s="15">
        <f t="shared" ca="1" si="1016"/>
        <v>500</v>
      </c>
      <c r="BY959" s="15">
        <f t="shared" ca="1" si="1016"/>
        <v>500</v>
      </c>
      <c r="BZ959" s="15">
        <f t="shared" ca="1" si="1016"/>
        <v>500</v>
      </c>
      <c r="CA959" s="15">
        <f t="shared" ca="1" si="1016"/>
        <v>500</v>
      </c>
      <c r="CB959" s="15">
        <f t="shared" ca="1" si="1016"/>
        <v>500</v>
      </c>
      <c r="CC959" s="15">
        <f t="shared" ca="1" si="1016"/>
        <v>500</v>
      </c>
      <c r="CD959" s="15">
        <f t="shared" ca="1" si="1016"/>
        <v>500</v>
      </c>
      <c r="CE959" s="15">
        <f t="shared" ref="CE959:CK959" ca="1" si="1017">CE951*CE962</f>
        <v>500</v>
      </c>
      <c r="CF959" s="15">
        <f t="shared" ca="1" si="1017"/>
        <v>500</v>
      </c>
      <c r="CG959" s="15">
        <f t="shared" ca="1" si="1017"/>
        <v>500</v>
      </c>
      <c r="CH959" s="15">
        <f t="shared" ca="1" si="1017"/>
        <v>500</v>
      </c>
      <c r="CI959" s="15">
        <f t="shared" ca="1" si="1017"/>
        <v>500</v>
      </c>
      <c r="CJ959" s="15">
        <f t="shared" ca="1" si="1017"/>
        <v>500</v>
      </c>
      <c r="CK959" s="15">
        <f t="shared" ca="1" si="1017"/>
        <v>500</v>
      </c>
    </row>
    <row r="960" spans="2:89" x14ac:dyDescent="0.35">
      <c r="B960" s="141" t="s">
        <v>798</v>
      </c>
      <c r="D960" t="s">
        <v>808</v>
      </c>
      <c r="E960" s="8" t="str">
        <f t="shared" si="1004"/>
        <v>960 LISTSALE-PV</v>
      </c>
      <c r="H960" s="31"/>
      <c r="I960" s="73"/>
      <c r="J960" s="73"/>
      <c r="K960" s="17">
        <f t="shared" ca="1" si="1005"/>
        <v>18000</v>
      </c>
      <c r="L960" s="17">
        <f t="shared" ca="1" si="1005"/>
        <v>18000</v>
      </c>
      <c r="M960" s="17">
        <f t="shared" ca="1" si="1005"/>
        <v>18000</v>
      </c>
      <c r="N960" s="17">
        <f t="shared" ca="1" si="1005"/>
        <v>18000</v>
      </c>
      <c r="O960" s="17">
        <f t="shared" ca="1" si="1005"/>
        <v>18000</v>
      </c>
      <c r="P960" s="17">
        <f t="shared" ca="1" si="1005"/>
        <v>16500</v>
      </c>
      <c r="R960" s="33"/>
      <c r="S960" s="15">
        <f t="shared" ref="S960" ca="1" si="1018">S952*S962</f>
        <v>1500</v>
      </c>
      <c r="T960" s="15">
        <f t="shared" ref="T960:AX960" ca="1" si="1019">T952*T962</f>
        <v>1500</v>
      </c>
      <c r="U960" s="15">
        <f t="shared" ca="1" si="1019"/>
        <v>1500</v>
      </c>
      <c r="V960" s="15">
        <f t="shared" ca="1" si="1019"/>
        <v>1500</v>
      </c>
      <c r="W960" s="15">
        <f t="shared" ca="1" si="1019"/>
        <v>1500</v>
      </c>
      <c r="X960" s="15">
        <f t="shared" ca="1" si="1019"/>
        <v>1500</v>
      </c>
      <c r="Y960" s="15">
        <f t="shared" ca="1" si="1019"/>
        <v>1500</v>
      </c>
      <c r="Z960" s="15">
        <f t="shared" ca="1" si="1019"/>
        <v>1500</v>
      </c>
      <c r="AA960" s="15">
        <f t="shared" ca="1" si="1019"/>
        <v>1500</v>
      </c>
      <c r="AB960" s="15">
        <f t="shared" ca="1" si="1019"/>
        <v>1500</v>
      </c>
      <c r="AC960" s="15">
        <f t="shared" ca="1" si="1019"/>
        <v>1500</v>
      </c>
      <c r="AD960" s="15">
        <f t="shared" ca="1" si="1019"/>
        <v>1500</v>
      </c>
      <c r="AE960" s="15">
        <f t="shared" ca="1" si="1019"/>
        <v>1500</v>
      </c>
      <c r="AF960" s="15">
        <f t="shared" ca="1" si="1019"/>
        <v>1500</v>
      </c>
      <c r="AG960" s="15">
        <f t="shared" ca="1" si="1019"/>
        <v>1500</v>
      </c>
      <c r="AH960" s="15">
        <f t="shared" ca="1" si="1019"/>
        <v>1500</v>
      </c>
      <c r="AI960" s="15">
        <f t="shared" ca="1" si="1019"/>
        <v>1500</v>
      </c>
      <c r="AJ960" s="15">
        <f t="shared" ca="1" si="1019"/>
        <v>1500</v>
      </c>
      <c r="AK960" s="15">
        <f t="shared" ca="1" si="1019"/>
        <v>1500</v>
      </c>
      <c r="AL960" s="15">
        <f t="shared" ca="1" si="1019"/>
        <v>1500</v>
      </c>
      <c r="AM960" s="15">
        <f t="shared" ca="1" si="1019"/>
        <v>1500</v>
      </c>
      <c r="AN960" s="15">
        <f t="shared" ca="1" si="1019"/>
        <v>1500</v>
      </c>
      <c r="AO960" s="15">
        <f t="shared" ca="1" si="1019"/>
        <v>1500</v>
      </c>
      <c r="AP960" s="15">
        <f t="shared" ca="1" si="1019"/>
        <v>1500</v>
      </c>
      <c r="AQ960" s="15">
        <f t="shared" ca="1" si="1019"/>
        <v>1500</v>
      </c>
      <c r="AR960" s="15">
        <f t="shared" ca="1" si="1019"/>
        <v>1500</v>
      </c>
      <c r="AS960" s="15">
        <f t="shared" ca="1" si="1019"/>
        <v>1500</v>
      </c>
      <c r="AT960" s="15">
        <f t="shared" ca="1" si="1019"/>
        <v>1500</v>
      </c>
      <c r="AU960" s="15">
        <f t="shared" ca="1" si="1019"/>
        <v>1500</v>
      </c>
      <c r="AV960" s="15">
        <f t="shared" ca="1" si="1019"/>
        <v>1500</v>
      </c>
      <c r="AW960" s="15">
        <f t="shared" ca="1" si="1019"/>
        <v>1500</v>
      </c>
      <c r="AX960" s="15">
        <f t="shared" ca="1" si="1019"/>
        <v>1500</v>
      </c>
      <c r="AY960" s="15">
        <f t="shared" ref="AY960:CD960" ca="1" si="1020">AY952*AY962</f>
        <v>1500</v>
      </c>
      <c r="AZ960" s="15">
        <f t="shared" ca="1" si="1020"/>
        <v>1500</v>
      </c>
      <c r="BA960" s="15">
        <f t="shared" ca="1" si="1020"/>
        <v>1500</v>
      </c>
      <c r="BB960" s="15">
        <f t="shared" ca="1" si="1020"/>
        <v>1500</v>
      </c>
      <c r="BC960" s="15">
        <f t="shared" ca="1" si="1020"/>
        <v>1500</v>
      </c>
      <c r="BD960" s="15">
        <f t="shared" ca="1" si="1020"/>
        <v>1500</v>
      </c>
      <c r="BE960" s="15">
        <f t="shared" ca="1" si="1020"/>
        <v>1500</v>
      </c>
      <c r="BF960" s="15">
        <f t="shared" ca="1" si="1020"/>
        <v>1500</v>
      </c>
      <c r="BG960" s="15">
        <f t="shared" ca="1" si="1020"/>
        <v>1500</v>
      </c>
      <c r="BH960" s="15">
        <f t="shared" ca="1" si="1020"/>
        <v>1500</v>
      </c>
      <c r="BI960" s="15">
        <f t="shared" ca="1" si="1020"/>
        <v>1500</v>
      </c>
      <c r="BJ960" s="15">
        <f t="shared" ca="1" si="1020"/>
        <v>1500</v>
      </c>
      <c r="BK960" s="15">
        <f t="shared" ca="1" si="1020"/>
        <v>1500</v>
      </c>
      <c r="BL960" s="15">
        <f t="shared" ca="1" si="1020"/>
        <v>1500</v>
      </c>
      <c r="BM960" s="15">
        <f t="shared" ca="1" si="1020"/>
        <v>1500</v>
      </c>
      <c r="BN960" s="15">
        <f t="shared" ca="1" si="1020"/>
        <v>1500</v>
      </c>
      <c r="BO960" s="15">
        <f t="shared" ca="1" si="1020"/>
        <v>1500</v>
      </c>
      <c r="BP960" s="15">
        <f t="shared" ca="1" si="1020"/>
        <v>1500</v>
      </c>
      <c r="BQ960" s="15">
        <f t="shared" ca="1" si="1020"/>
        <v>1500</v>
      </c>
      <c r="BR960" s="15">
        <f t="shared" ca="1" si="1020"/>
        <v>1500</v>
      </c>
      <c r="BS960" s="15">
        <f t="shared" ca="1" si="1020"/>
        <v>1500</v>
      </c>
      <c r="BT960" s="15">
        <f t="shared" ca="1" si="1020"/>
        <v>1500</v>
      </c>
      <c r="BU960" s="15">
        <f t="shared" ca="1" si="1020"/>
        <v>1500</v>
      </c>
      <c r="BV960" s="15">
        <f t="shared" ca="1" si="1020"/>
        <v>1500</v>
      </c>
      <c r="BW960" s="15">
        <f t="shared" ca="1" si="1020"/>
        <v>1500</v>
      </c>
      <c r="BX960" s="15">
        <f t="shared" ca="1" si="1020"/>
        <v>1500</v>
      </c>
      <c r="BY960" s="15">
        <f t="shared" ca="1" si="1020"/>
        <v>1500</v>
      </c>
      <c r="BZ960" s="15">
        <f t="shared" ca="1" si="1020"/>
        <v>1500</v>
      </c>
      <c r="CA960" s="15">
        <f t="shared" ca="1" si="1020"/>
        <v>1500</v>
      </c>
      <c r="CB960" s="15">
        <f t="shared" ca="1" si="1020"/>
        <v>1500</v>
      </c>
      <c r="CC960" s="15">
        <f t="shared" ca="1" si="1020"/>
        <v>1500</v>
      </c>
      <c r="CD960" s="15">
        <f t="shared" ca="1" si="1020"/>
        <v>1500</v>
      </c>
      <c r="CE960" s="15">
        <f t="shared" ref="CE960:CK960" ca="1" si="1021">CE952*CE962</f>
        <v>1500</v>
      </c>
      <c r="CF960" s="15">
        <f t="shared" ca="1" si="1021"/>
        <v>1500</v>
      </c>
      <c r="CG960" s="15">
        <f t="shared" ca="1" si="1021"/>
        <v>1500</v>
      </c>
      <c r="CH960" s="15">
        <f t="shared" ca="1" si="1021"/>
        <v>1500</v>
      </c>
      <c r="CI960" s="15">
        <f t="shared" ca="1" si="1021"/>
        <v>1500</v>
      </c>
      <c r="CJ960" s="15">
        <f t="shared" ca="1" si="1021"/>
        <v>1500</v>
      </c>
      <c r="CK960" s="15">
        <f t="shared" ca="1" si="1021"/>
        <v>1500</v>
      </c>
    </row>
    <row r="961" spans="2:89" x14ac:dyDescent="0.35">
      <c r="B961" s="141" t="s">
        <v>799</v>
      </c>
      <c r="D961" t="s">
        <v>808</v>
      </c>
      <c r="E961" s="8" t="str">
        <f t="shared" si="1004"/>
        <v>961 LISTSALE-PV</v>
      </c>
      <c r="H961" s="31"/>
      <c r="I961" s="73"/>
      <c r="J961" s="73"/>
      <c r="K961" s="249">
        <f t="shared" ca="1" si="1005"/>
        <v>12000</v>
      </c>
      <c r="L961" s="249">
        <f t="shared" ca="1" si="1005"/>
        <v>12000</v>
      </c>
      <c r="M961" s="249">
        <f t="shared" ca="1" si="1005"/>
        <v>12000</v>
      </c>
      <c r="N961" s="249">
        <f t="shared" ca="1" si="1005"/>
        <v>12000</v>
      </c>
      <c r="O961" s="249">
        <f t="shared" ca="1" si="1005"/>
        <v>12000</v>
      </c>
      <c r="P961" s="249">
        <f t="shared" ca="1" si="1005"/>
        <v>11000</v>
      </c>
      <c r="R961" s="33"/>
      <c r="S961" s="15">
        <f t="shared" ref="S961" ca="1" si="1022">S953*S962</f>
        <v>1000</v>
      </c>
      <c r="T961" s="15">
        <f t="shared" ref="T961:AX961" ca="1" si="1023">T953*T962</f>
        <v>1000</v>
      </c>
      <c r="U961" s="15">
        <f t="shared" ca="1" si="1023"/>
        <v>1000</v>
      </c>
      <c r="V961" s="15">
        <f t="shared" ca="1" si="1023"/>
        <v>1000</v>
      </c>
      <c r="W961" s="15">
        <f t="shared" ca="1" si="1023"/>
        <v>1000</v>
      </c>
      <c r="X961" s="15">
        <f t="shared" ca="1" si="1023"/>
        <v>1000</v>
      </c>
      <c r="Y961" s="15">
        <f t="shared" ca="1" si="1023"/>
        <v>1000</v>
      </c>
      <c r="Z961" s="15">
        <f t="shared" ca="1" si="1023"/>
        <v>1000</v>
      </c>
      <c r="AA961" s="15">
        <f t="shared" ca="1" si="1023"/>
        <v>1000</v>
      </c>
      <c r="AB961" s="15">
        <f t="shared" ca="1" si="1023"/>
        <v>1000</v>
      </c>
      <c r="AC961" s="15">
        <f t="shared" ca="1" si="1023"/>
        <v>1000</v>
      </c>
      <c r="AD961" s="15">
        <f t="shared" ca="1" si="1023"/>
        <v>1000</v>
      </c>
      <c r="AE961" s="15">
        <f t="shared" ca="1" si="1023"/>
        <v>1000</v>
      </c>
      <c r="AF961" s="15">
        <f t="shared" ca="1" si="1023"/>
        <v>1000</v>
      </c>
      <c r="AG961" s="15">
        <f t="shared" ca="1" si="1023"/>
        <v>1000</v>
      </c>
      <c r="AH961" s="15">
        <f t="shared" ca="1" si="1023"/>
        <v>1000</v>
      </c>
      <c r="AI961" s="15">
        <f t="shared" ca="1" si="1023"/>
        <v>1000</v>
      </c>
      <c r="AJ961" s="15">
        <f t="shared" ca="1" si="1023"/>
        <v>1000</v>
      </c>
      <c r="AK961" s="15">
        <f t="shared" ca="1" si="1023"/>
        <v>1000</v>
      </c>
      <c r="AL961" s="15">
        <f t="shared" ca="1" si="1023"/>
        <v>1000</v>
      </c>
      <c r="AM961" s="15">
        <f t="shared" ca="1" si="1023"/>
        <v>1000</v>
      </c>
      <c r="AN961" s="15">
        <f t="shared" ca="1" si="1023"/>
        <v>1000</v>
      </c>
      <c r="AO961" s="15">
        <f t="shared" ca="1" si="1023"/>
        <v>1000</v>
      </c>
      <c r="AP961" s="15">
        <f t="shared" ca="1" si="1023"/>
        <v>1000</v>
      </c>
      <c r="AQ961" s="15">
        <f t="shared" ca="1" si="1023"/>
        <v>1000</v>
      </c>
      <c r="AR961" s="15">
        <f t="shared" ca="1" si="1023"/>
        <v>1000</v>
      </c>
      <c r="AS961" s="15">
        <f t="shared" ca="1" si="1023"/>
        <v>1000</v>
      </c>
      <c r="AT961" s="15">
        <f t="shared" ca="1" si="1023"/>
        <v>1000</v>
      </c>
      <c r="AU961" s="15">
        <f t="shared" ca="1" si="1023"/>
        <v>1000</v>
      </c>
      <c r="AV961" s="15">
        <f t="shared" ca="1" si="1023"/>
        <v>1000</v>
      </c>
      <c r="AW961" s="15">
        <f t="shared" ca="1" si="1023"/>
        <v>1000</v>
      </c>
      <c r="AX961" s="15">
        <f t="shared" ca="1" si="1023"/>
        <v>1000</v>
      </c>
      <c r="AY961" s="15">
        <f t="shared" ref="AY961:CD961" ca="1" si="1024">AY953*AY962</f>
        <v>1000</v>
      </c>
      <c r="AZ961" s="15">
        <f t="shared" ca="1" si="1024"/>
        <v>1000</v>
      </c>
      <c r="BA961" s="15">
        <f t="shared" ca="1" si="1024"/>
        <v>1000</v>
      </c>
      <c r="BB961" s="15">
        <f t="shared" ca="1" si="1024"/>
        <v>1000</v>
      </c>
      <c r="BC961" s="15">
        <f t="shared" ca="1" si="1024"/>
        <v>1000</v>
      </c>
      <c r="BD961" s="15">
        <f t="shared" ca="1" si="1024"/>
        <v>1000</v>
      </c>
      <c r="BE961" s="15">
        <f t="shared" ca="1" si="1024"/>
        <v>1000</v>
      </c>
      <c r="BF961" s="15">
        <f t="shared" ca="1" si="1024"/>
        <v>1000</v>
      </c>
      <c r="BG961" s="15">
        <f t="shared" ca="1" si="1024"/>
        <v>1000</v>
      </c>
      <c r="BH961" s="15">
        <f t="shared" ca="1" si="1024"/>
        <v>1000</v>
      </c>
      <c r="BI961" s="15">
        <f t="shared" ca="1" si="1024"/>
        <v>1000</v>
      </c>
      <c r="BJ961" s="15">
        <f t="shared" ca="1" si="1024"/>
        <v>1000</v>
      </c>
      <c r="BK961" s="15">
        <f t="shared" ca="1" si="1024"/>
        <v>1000</v>
      </c>
      <c r="BL961" s="15">
        <f t="shared" ca="1" si="1024"/>
        <v>1000</v>
      </c>
      <c r="BM961" s="15">
        <f t="shared" ca="1" si="1024"/>
        <v>1000</v>
      </c>
      <c r="BN961" s="15">
        <f t="shared" ca="1" si="1024"/>
        <v>1000</v>
      </c>
      <c r="BO961" s="15">
        <f t="shared" ca="1" si="1024"/>
        <v>1000</v>
      </c>
      <c r="BP961" s="15">
        <f t="shared" ca="1" si="1024"/>
        <v>1000</v>
      </c>
      <c r="BQ961" s="15">
        <f t="shared" ca="1" si="1024"/>
        <v>1000</v>
      </c>
      <c r="BR961" s="15">
        <f t="shared" ca="1" si="1024"/>
        <v>1000</v>
      </c>
      <c r="BS961" s="15">
        <f t="shared" ca="1" si="1024"/>
        <v>1000</v>
      </c>
      <c r="BT961" s="15">
        <f t="shared" ca="1" si="1024"/>
        <v>1000</v>
      </c>
      <c r="BU961" s="15">
        <f t="shared" ca="1" si="1024"/>
        <v>1000</v>
      </c>
      <c r="BV961" s="15">
        <f t="shared" ca="1" si="1024"/>
        <v>1000</v>
      </c>
      <c r="BW961" s="15">
        <f t="shared" ca="1" si="1024"/>
        <v>1000</v>
      </c>
      <c r="BX961" s="15">
        <f t="shared" ca="1" si="1024"/>
        <v>1000</v>
      </c>
      <c r="BY961" s="15">
        <f t="shared" ca="1" si="1024"/>
        <v>1000</v>
      </c>
      <c r="BZ961" s="15">
        <f t="shared" ca="1" si="1024"/>
        <v>1000</v>
      </c>
      <c r="CA961" s="15">
        <f t="shared" ca="1" si="1024"/>
        <v>1000</v>
      </c>
      <c r="CB961" s="15">
        <f t="shared" ca="1" si="1024"/>
        <v>1000</v>
      </c>
      <c r="CC961" s="15">
        <f t="shared" ca="1" si="1024"/>
        <v>1000</v>
      </c>
      <c r="CD961" s="15">
        <f t="shared" ca="1" si="1024"/>
        <v>1000</v>
      </c>
      <c r="CE961" s="15">
        <f t="shared" ref="CE961:CK961" ca="1" si="1025">CE953*CE962</f>
        <v>1000</v>
      </c>
      <c r="CF961" s="15">
        <f t="shared" ca="1" si="1025"/>
        <v>1000</v>
      </c>
      <c r="CG961" s="15">
        <f t="shared" ca="1" si="1025"/>
        <v>1000</v>
      </c>
      <c r="CH961" s="15">
        <f t="shared" ca="1" si="1025"/>
        <v>1000</v>
      </c>
      <c r="CI961" s="15">
        <f t="shared" ca="1" si="1025"/>
        <v>1000</v>
      </c>
      <c r="CJ961" s="15">
        <f t="shared" ca="1" si="1025"/>
        <v>1000</v>
      </c>
      <c r="CK961" s="15">
        <f t="shared" ca="1" si="1025"/>
        <v>1000</v>
      </c>
    </row>
    <row r="962" spans="2:89" s="27" customFormat="1" x14ac:dyDescent="0.35">
      <c r="B962" s="124" t="str">
        <f>"# of "&amp;B998&amp;"s sold"</f>
        <v># of units sold</v>
      </c>
      <c r="D962" t="s">
        <v>808</v>
      </c>
      <c r="E962" s="8" t="str">
        <f t="shared" si="1004"/>
        <v>962 LISTSALE-PV</v>
      </c>
      <c r="H962" s="31"/>
      <c r="I962" s="73"/>
      <c r="J962" s="73"/>
      <c r="K962" s="38">
        <f t="shared" ca="1" si="1005"/>
        <v>60000</v>
      </c>
      <c r="L962" s="38">
        <f t="shared" ca="1" si="1005"/>
        <v>60000</v>
      </c>
      <c r="M962" s="38">
        <f t="shared" ca="1" si="1005"/>
        <v>60000</v>
      </c>
      <c r="N962" s="38">
        <f t="shared" ca="1" si="1005"/>
        <v>60000</v>
      </c>
      <c r="O962" s="38">
        <f t="shared" ca="1" si="1005"/>
        <v>60000</v>
      </c>
      <c r="P962" s="38">
        <f t="shared" ca="1" si="1005"/>
        <v>55000</v>
      </c>
      <c r="R962" s="115"/>
      <c r="S962" s="114" cm="1">
        <f t="array" aca="1" ref="S962" ca="1">INDIRECT(S940)</f>
        <v>5000</v>
      </c>
      <c r="T962" s="114" cm="1">
        <f t="array" aca="1" ref="T962" ca="1">INDIRECT(T940)</f>
        <v>5000</v>
      </c>
      <c r="U962" s="114" cm="1">
        <f t="array" aca="1" ref="U962" ca="1">INDIRECT(U940)</f>
        <v>5000</v>
      </c>
      <c r="V962" s="114" cm="1">
        <f t="array" aca="1" ref="V962" ca="1">INDIRECT(V940)</f>
        <v>5000</v>
      </c>
      <c r="W962" s="114" cm="1">
        <f t="array" aca="1" ref="W962" ca="1">INDIRECT(W940)</f>
        <v>5000</v>
      </c>
      <c r="X962" s="114" cm="1">
        <f t="array" aca="1" ref="X962" ca="1">INDIRECT(X940)</f>
        <v>5000</v>
      </c>
      <c r="Y962" s="114" cm="1">
        <f t="array" aca="1" ref="Y962" ca="1">INDIRECT(Y940)</f>
        <v>5000</v>
      </c>
      <c r="Z962" s="114" cm="1">
        <f t="array" aca="1" ref="Z962" ca="1">INDIRECT(Z940)</f>
        <v>5000</v>
      </c>
      <c r="AA962" s="114" cm="1">
        <f t="array" aca="1" ref="AA962" ca="1">INDIRECT(AA940)</f>
        <v>5000</v>
      </c>
      <c r="AB962" s="114" cm="1">
        <f t="array" aca="1" ref="AB962" ca="1">INDIRECT(AB940)</f>
        <v>5000</v>
      </c>
      <c r="AC962" s="114" cm="1">
        <f t="array" aca="1" ref="AC962" ca="1">INDIRECT(AC940)</f>
        <v>5000</v>
      </c>
      <c r="AD962" s="114" cm="1">
        <f t="array" aca="1" ref="AD962" ca="1">INDIRECT(AD940)</f>
        <v>5000</v>
      </c>
      <c r="AE962" s="114" cm="1">
        <f t="array" aca="1" ref="AE962" ca="1">INDIRECT(AE940)</f>
        <v>5000</v>
      </c>
      <c r="AF962" s="114" cm="1">
        <f t="array" aca="1" ref="AF962" ca="1">INDIRECT(AF940)</f>
        <v>5000</v>
      </c>
      <c r="AG962" s="114" cm="1">
        <f t="array" aca="1" ref="AG962" ca="1">INDIRECT(AG940)</f>
        <v>5000</v>
      </c>
      <c r="AH962" s="114" cm="1">
        <f t="array" aca="1" ref="AH962" ca="1">INDIRECT(AH940)</f>
        <v>5000</v>
      </c>
      <c r="AI962" s="114" cm="1">
        <f t="array" aca="1" ref="AI962" ca="1">INDIRECT(AI940)</f>
        <v>5000</v>
      </c>
      <c r="AJ962" s="114" cm="1">
        <f t="array" aca="1" ref="AJ962" ca="1">INDIRECT(AJ940)</f>
        <v>5000</v>
      </c>
      <c r="AK962" s="114" cm="1">
        <f t="array" aca="1" ref="AK962" ca="1">INDIRECT(AK940)</f>
        <v>5000</v>
      </c>
      <c r="AL962" s="114" cm="1">
        <f t="array" aca="1" ref="AL962" ca="1">INDIRECT(AL940)</f>
        <v>5000</v>
      </c>
      <c r="AM962" s="114" cm="1">
        <f t="array" aca="1" ref="AM962" ca="1">INDIRECT(AM940)</f>
        <v>5000</v>
      </c>
      <c r="AN962" s="114" cm="1">
        <f t="array" aca="1" ref="AN962" ca="1">INDIRECT(AN940)</f>
        <v>5000</v>
      </c>
      <c r="AO962" s="114" cm="1">
        <f t="array" aca="1" ref="AO962" ca="1">INDIRECT(AO940)</f>
        <v>5000</v>
      </c>
      <c r="AP962" s="114" cm="1">
        <f t="array" aca="1" ref="AP962" ca="1">INDIRECT(AP940)</f>
        <v>5000</v>
      </c>
      <c r="AQ962" s="114" cm="1">
        <f t="array" aca="1" ref="AQ962" ca="1">INDIRECT(AQ940)</f>
        <v>5000</v>
      </c>
      <c r="AR962" s="114" cm="1">
        <f t="array" aca="1" ref="AR962" ca="1">INDIRECT(AR940)</f>
        <v>5000</v>
      </c>
      <c r="AS962" s="114" cm="1">
        <f t="array" aca="1" ref="AS962" ca="1">INDIRECT(AS940)</f>
        <v>5000</v>
      </c>
      <c r="AT962" s="114" cm="1">
        <f t="array" aca="1" ref="AT962" ca="1">INDIRECT(AT940)</f>
        <v>5000</v>
      </c>
      <c r="AU962" s="114" cm="1">
        <f t="array" aca="1" ref="AU962" ca="1">INDIRECT(AU940)</f>
        <v>5000</v>
      </c>
      <c r="AV962" s="114" cm="1">
        <f t="array" aca="1" ref="AV962" ca="1">INDIRECT(AV940)</f>
        <v>5000</v>
      </c>
      <c r="AW962" s="114" cm="1">
        <f t="array" aca="1" ref="AW962" ca="1">INDIRECT(AW940)</f>
        <v>5000</v>
      </c>
      <c r="AX962" s="114" cm="1">
        <f t="array" aca="1" ref="AX962" ca="1">INDIRECT(AX940)</f>
        <v>5000</v>
      </c>
      <c r="AY962" s="114" cm="1">
        <f t="array" aca="1" ref="AY962" ca="1">INDIRECT(AY940)</f>
        <v>5000</v>
      </c>
      <c r="AZ962" s="114" cm="1">
        <f t="array" aca="1" ref="AZ962" ca="1">INDIRECT(AZ940)</f>
        <v>5000</v>
      </c>
      <c r="BA962" s="114" cm="1">
        <f t="array" aca="1" ref="BA962" ca="1">INDIRECT(BA940)</f>
        <v>5000</v>
      </c>
      <c r="BB962" s="114" cm="1">
        <f t="array" aca="1" ref="BB962" ca="1">INDIRECT(BB940)</f>
        <v>5000</v>
      </c>
      <c r="BC962" s="114" cm="1">
        <f t="array" aca="1" ref="BC962" ca="1">INDIRECT(BC940)</f>
        <v>5000</v>
      </c>
      <c r="BD962" s="114" cm="1">
        <f t="array" aca="1" ref="BD962" ca="1">INDIRECT(BD940)</f>
        <v>5000</v>
      </c>
      <c r="BE962" s="114" cm="1">
        <f t="array" aca="1" ref="BE962" ca="1">INDIRECT(BE940)</f>
        <v>5000</v>
      </c>
      <c r="BF962" s="114" cm="1">
        <f t="array" aca="1" ref="BF962" ca="1">INDIRECT(BF940)</f>
        <v>5000</v>
      </c>
      <c r="BG962" s="114" cm="1">
        <f t="array" aca="1" ref="BG962" ca="1">INDIRECT(BG940)</f>
        <v>5000</v>
      </c>
      <c r="BH962" s="114" cm="1">
        <f t="array" aca="1" ref="BH962" ca="1">INDIRECT(BH940)</f>
        <v>5000</v>
      </c>
      <c r="BI962" s="114" cm="1">
        <f t="array" aca="1" ref="BI962" ca="1">INDIRECT(BI940)</f>
        <v>5000</v>
      </c>
      <c r="BJ962" s="114" cm="1">
        <f t="array" aca="1" ref="BJ962" ca="1">INDIRECT(BJ940)</f>
        <v>5000</v>
      </c>
      <c r="BK962" s="114" cm="1">
        <f t="array" aca="1" ref="BK962" ca="1">INDIRECT(BK940)</f>
        <v>5000</v>
      </c>
      <c r="BL962" s="114" cm="1">
        <f t="array" aca="1" ref="BL962" ca="1">INDIRECT(BL940)</f>
        <v>5000</v>
      </c>
      <c r="BM962" s="114" cm="1">
        <f t="array" aca="1" ref="BM962" ca="1">INDIRECT(BM940)</f>
        <v>5000</v>
      </c>
      <c r="BN962" s="114" cm="1">
        <f t="array" aca="1" ref="BN962" ca="1">INDIRECT(BN940)</f>
        <v>5000</v>
      </c>
      <c r="BO962" s="114" cm="1">
        <f t="array" aca="1" ref="BO962" ca="1">INDIRECT(BO940)</f>
        <v>5000</v>
      </c>
      <c r="BP962" s="114" cm="1">
        <f t="array" aca="1" ref="BP962" ca="1">INDIRECT(BP940)</f>
        <v>5000</v>
      </c>
      <c r="BQ962" s="114" cm="1">
        <f t="array" aca="1" ref="BQ962" ca="1">INDIRECT(BQ940)</f>
        <v>5000</v>
      </c>
      <c r="BR962" s="114" cm="1">
        <f t="array" aca="1" ref="BR962" ca="1">INDIRECT(BR940)</f>
        <v>5000</v>
      </c>
      <c r="BS962" s="114" cm="1">
        <f t="array" aca="1" ref="BS962" ca="1">INDIRECT(BS940)</f>
        <v>5000</v>
      </c>
      <c r="BT962" s="114" cm="1">
        <f t="array" aca="1" ref="BT962" ca="1">INDIRECT(BT940)</f>
        <v>5000</v>
      </c>
      <c r="BU962" s="114" cm="1">
        <f t="array" aca="1" ref="BU962" ca="1">INDIRECT(BU940)</f>
        <v>5000</v>
      </c>
      <c r="BV962" s="114" cm="1">
        <f t="array" aca="1" ref="BV962" ca="1">INDIRECT(BV940)</f>
        <v>5000</v>
      </c>
      <c r="BW962" s="114" cm="1">
        <f t="array" aca="1" ref="BW962" ca="1">INDIRECT(BW940)</f>
        <v>5000</v>
      </c>
      <c r="BX962" s="114" cm="1">
        <f t="array" aca="1" ref="BX962" ca="1">INDIRECT(BX940)</f>
        <v>5000</v>
      </c>
      <c r="BY962" s="114" cm="1">
        <f t="array" aca="1" ref="BY962" ca="1">INDIRECT(BY940)</f>
        <v>5000</v>
      </c>
      <c r="BZ962" s="114" cm="1">
        <f t="array" aca="1" ref="BZ962" ca="1">INDIRECT(BZ940)</f>
        <v>5000</v>
      </c>
      <c r="CA962" s="114" cm="1">
        <f t="array" aca="1" ref="CA962" ca="1">INDIRECT(CA940)</f>
        <v>5000</v>
      </c>
      <c r="CB962" s="114" cm="1">
        <f t="array" aca="1" ref="CB962" ca="1">INDIRECT(CB940)</f>
        <v>5000</v>
      </c>
      <c r="CC962" s="114" cm="1">
        <f t="array" aca="1" ref="CC962" ca="1">INDIRECT(CC940)</f>
        <v>5000</v>
      </c>
      <c r="CD962" s="114" cm="1">
        <f t="array" aca="1" ref="CD962" ca="1">INDIRECT(CD940)</f>
        <v>5000</v>
      </c>
      <c r="CE962" s="114" cm="1">
        <f t="array" aca="1" ref="CE962" ca="1">INDIRECT(CE940)</f>
        <v>5000</v>
      </c>
      <c r="CF962" s="114" cm="1">
        <f t="array" aca="1" ref="CF962" ca="1">INDIRECT(CF940)</f>
        <v>5000</v>
      </c>
      <c r="CG962" s="114" cm="1">
        <f t="array" aca="1" ref="CG962" ca="1">INDIRECT(CG940)</f>
        <v>5000</v>
      </c>
      <c r="CH962" s="114" cm="1">
        <f t="array" aca="1" ref="CH962" ca="1">INDIRECT(CH940)</f>
        <v>5000</v>
      </c>
      <c r="CI962" s="114" cm="1">
        <f t="array" aca="1" ref="CI962" ca="1">INDIRECT(CI940)</f>
        <v>5000</v>
      </c>
      <c r="CJ962" s="114" cm="1">
        <f t="array" aca="1" ref="CJ962" ca="1">INDIRECT(CJ940)</f>
        <v>5000</v>
      </c>
      <c r="CK962" s="114" cm="1">
        <f t="array" aca="1" ref="CK962" ca="1">INDIRECT(CK940)</f>
        <v>5000</v>
      </c>
    </row>
    <row r="963" spans="2:89" x14ac:dyDescent="0.35">
      <c r="B963" s="141"/>
      <c r="D963" t="s">
        <v>808</v>
      </c>
      <c r="E963" s="8" t="str">
        <f t="shared" si="1004"/>
        <v>963 LISTSALE-PV</v>
      </c>
      <c r="H963" s="31"/>
      <c r="I963" s="73"/>
      <c r="J963" s="73"/>
      <c r="K963" s="18"/>
      <c r="L963" s="18"/>
      <c r="M963" s="18"/>
      <c r="N963" s="18"/>
      <c r="O963" s="18"/>
      <c r="P963" s="18"/>
      <c r="R963" s="33"/>
      <c r="S963" s="19"/>
      <c r="T963" s="19"/>
      <c r="U963" s="19"/>
      <c r="V963" s="19"/>
      <c r="W963" s="19"/>
      <c r="X963" s="19"/>
      <c r="Y963" s="19"/>
      <c r="Z963" s="19"/>
      <c r="AA963" s="19"/>
      <c r="AB963" s="19"/>
      <c r="AC963" s="19"/>
      <c r="AD963" s="19"/>
      <c r="AE963" s="19"/>
      <c r="AF963" s="19"/>
      <c r="AG963" s="19"/>
      <c r="AH963" s="19"/>
      <c r="AI963" s="19"/>
      <c r="AJ963" s="19"/>
      <c r="AK963" s="19"/>
      <c r="AL963" s="19"/>
      <c r="AM963" s="19"/>
      <c r="AN963" s="19"/>
      <c r="AO963" s="19"/>
      <c r="AP963" s="19"/>
      <c r="AQ963" s="19"/>
      <c r="AR963" s="19"/>
      <c r="AS963" s="19"/>
      <c r="AT963" s="19"/>
      <c r="AU963" s="19"/>
      <c r="AV963" s="19"/>
      <c r="AW963" s="19"/>
      <c r="AX963" s="19"/>
      <c r="AY963" s="19"/>
      <c r="AZ963" s="19"/>
      <c r="BA963" s="19"/>
      <c r="BB963" s="19"/>
      <c r="BC963" s="19"/>
      <c r="BD963" s="19"/>
      <c r="BE963" s="19"/>
      <c r="BF963" s="19"/>
      <c r="BG963" s="19"/>
      <c r="BH963" s="19"/>
      <c r="BI963" s="19"/>
      <c r="BJ963" s="19"/>
      <c r="BK963" s="19"/>
      <c r="BL963" s="19"/>
      <c r="BM963" s="19"/>
      <c r="BN963" s="19"/>
      <c r="BO963" s="19"/>
      <c r="BP963" s="19"/>
      <c r="BQ963" s="19"/>
      <c r="BR963" s="19"/>
      <c r="BS963" s="19"/>
      <c r="BT963" s="19"/>
      <c r="BU963" s="19"/>
      <c r="BV963" s="19"/>
      <c r="BW963" s="19"/>
      <c r="BX963" s="19"/>
      <c r="BY963" s="19"/>
      <c r="BZ963" s="19"/>
      <c r="CA963" s="19"/>
      <c r="CB963" s="19"/>
      <c r="CC963" s="19"/>
      <c r="CD963" s="19"/>
      <c r="CE963" s="19"/>
      <c r="CF963" s="19"/>
      <c r="CG963" s="19"/>
      <c r="CH963" s="19"/>
      <c r="CI963" s="19"/>
      <c r="CJ963" s="19"/>
      <c r="CK963" s="19"/>
    </row>
    <row r="964" spans="2:89" x14ac:dyDescent="0.35">
      <c r="B964" s="95" t="str">
        <f>"$ price/"&amp;B998</f>
        <v>$ price/unit</v>
      </c>
      <c r="D964" t="s">
        <v>808</v>
      </c>
      <c r="E964" s="8" t="str">
        <f t="shared" si="1004"/>
        <v>964 LISTSALE-PV</v>
      </c>
      <c r="H964" s="31"/>
      <c r="I964" s="73"/>
      <c r="J964" s="73"/>
      <c r="K964" s="18"/>
      <c r="L964" s="18"/>
      <c r="M964" s="18"/>
      <c r="N964" s="18"/>
      <c r="O964" s="18"/>
      <c r="P964" s="18"/>
      <c r="R964" s="33"/>
      <c r="S964" s="19"/>
      <c r="T964" s="19"/>
      <c r="U964" s="19"/>
      <c r="V964" s="19"/>
      <c r="W964" s="19"/>
      <c r="X964" s="19"/>
      <c r="Y964" s="19"/>
      <c r="Z964" s="19"/>
      <c r="AA964" s="19"/>
      <c r="AB964" s="19"/>
      <c r="AC964" s="19"/>
      <c r="AD964" s="19"/>
      <c r="AE964" s="19"/>
      <c r="AF964" s="19"/>
      <c r="AG964" s="19"/>
      <c r="AH964" s="19"/>
      <c r="AI964" s="19"/>
      <c r="AJ964" s="19"/>
      <c r="AK964" s="19"/>
      <c r="AL964" s="19"/>
      <c r="AM964" s="19"/>
      <c r="AN964" s="19"/>
      <c r="AO964" s="19"/>
      <c r="AP964" s="19"/>
      <c r="AQ964" s="19"/>
      <c r="AR964" s="19"/>
      <c r="AS964" s="19"/>
      <c r="AT964" s="19"/>
      <c r="AU964" s="19"/>
      <c r="AV964" s="19"/>
      <c r="AW964" s="19"/>
      <c r="AX964" s="19"/>
      <c r="AY964" s="19"/>
      <c r="AZ964" s="19"/>
      <c r="BA964" s="19"/>
      <c r="BB964" s="19"/>
      <c r="BC964" s="19"/>
      <c r="BD964" s="19"/>
      <c r="BE964" s="19"/>
      <c r="BF964" s="19"/>
      <c r="BG964" s="19"/>
      <c r="BH964" s="19"/>
      <c r="BI964" s="19"/>
      <c r="BJ964" s="19"/>
      <c r="BK964" s="19"/>
      <c r="BL964" s="19"/>
      <c r="BM964" s="19"/>
      <c r="BN964" s="19"/>
      <c r="BO964" s="19"/>
      <c r="BP964" s="19"/>
      <c r="BQ964" s="19"/>
      <c r="BR964" s="19"/>
      <c r="BS964" s="19"/>
      <c r="BT964" s="19"/>
      <c r="BU964" s="19"/>
      <c r="BV964" s="19"/>
      <c r="BW964" s="19"/>
      <c r="BX964" s="19"/>
      <c r="BY964" s="19"/>
      <c r="BZ964" s="19"/>
      <c r="CA964" s="19"/>
      <c r="CB964" s="19"/>
      <c r="CC964" s="19"/>
      <c r="CD964" s="19"/>
      <c r="CE964" s="19"/>
      <c r="CF964" s="19"/>
      <c r="CG964" s="19"/>
      <c r="CH964" s="19"/>
      <c r="CI964" s="19"/>
      <c r="CJ964" s="19"/>
      <c r="CK964" s="19"/>
    </row>
    <row r="965" spans="2:89" x14ac:dyDescent="0.35">
      <c r="B965" s="141" t="s">
        <v>519</v>
      </c>
      <c r="D965" t="s">
        <v>808</v>
      </c>
      <c r="E965" s="8" t="str">
        <f t="shared" si="1004"/>
        <v>965 LISTSALE-PV</v>
      </c>
      <c r="H965" s="31"/>
      <c r="I965" s="73"/>
      <c r="J965" s="73"/>
      <c r="K965" s="18">
        <v>10</v>
      </c>
      <c r="L965" s="18">
        <v>10</v>
      </c>
      <c r="M965" s="18">
        <v>10</v>
      </c>
      <c r="N965" s="18">
        <v>10</v>
      </c>
      <c r="O965" s="18">
        <v>10</v>
      </c>
      <c r="P965" s="18">
        <v>10</v>
      </c>
      <c r="R965" s="33"/>
      <c r="S965" s="19" cm="1">
        <f t="array" ref="S965">INDEX($K:$P,ROW(),MATCH(S$3,$K$2:$P$2,0))</f>
        <v>10</v>
      </c>
      <c r="T965" s="19" cm="1">
        <f t="array" ref="T965">INDEX($K:$P,ROW(),MATCH(T$3,$K$2:$P$2,0))</f>
        <v>10</v>
      </c>
      <c r="U965" s="19" cm="1">
        <f t="array" ref="U965">INDEX($K:$P,ROW(),MATCH(U$3,$K$2:$P$2,0))</f>
        <v>10</v>
      </c>
      <c r="V965" s="19" cm="1">
        <f t="array" ref="V965">INDEX($K:$P,ROW(),MATCH(V$3,$K$2:$P$2,0))</f>
        <v>10</v>
      </c>
      <c r="W965" s="19" cm="1">
        <f t="array" ref="W965">INDEX($K:$P,ROW(),MATCH(W$3,$K$2:$P$2,0))</f>
        <v>10</v>
      </c>
      <c r="X965" s="19" cm="1">
        <f t="array" ref="X965">INDEX($K:$P,ROW(),MATCH(X$3,$K$2:$P$2,0))</f>
        <v>10</v>
      </c>
      <c r="Y965" s="19" cm="1">
        <f t="array" ref="Y965">INDEX($K:$P,ROW(),MATCH(Y$3,$K$2:$P$2,0))</f>
        <v>10</v>
      </c>
      <c r="Z965" s="19" cm="1">
        <f t="array" ref="Z965">INDEX($K:$P,ROW(),MATCH(Z$3,$K$2:$P$2,0))</f>
        <v>10</v>
      </c>
      <c r="AA965" s="19" cm="1">
        <f t="array" ref="AA965">INDEX($K:$P,ROW(),MATCH(AA$3,$K$2:$P$2,0))</f>
        <v>10</v>
      </c>
      <c r="AB965" s="19" cm="1">
        <f t="array" ref="AB965">INDEX($K:$P,ROW(),MATCH(AB$3,$K$2:$P$2,0))</f>
        <v>10</v>
      </c>
      <c r="AC965" s="19" cm="1">
        <f t="array" ref="AC965">INDEX($K:$P,ROW(),MATCH(AC$3,$K$2:$P$2,0))</f>
        <v>10</v>
      </c>
      <c r="AD965" s="19" cm="1">
        <f t="array" ref="AD965">INDEX($K:$P,ROW(),MATCH(AD$3,$K$2:$P$2,0))</f>
        <v>10</v>
      </c>
      <c r="AE965" s="19" cm="1">
        <f t="array" ref="AE965">INDEX($K:$P,ROW(),MATCH(AE$3,$K$2:$P$2,0))</f>
        <v>10</v>
      </c>
      <c r="AF965" s="19" cm="1">
        <f t="array" ref="AF965">INDEX($K:$P,ROW(),MATCH(AF$3,$K$2:$P$2,0))</f>
        <v>10</v>
      </c>
      <c r="AG965" s="19" cm="1">
        <f t="array" ref="AG965">INDEX($K:$P,ROW(),MATCH(AG$3,$K$2:$P$2,0))</f>
        <v>10</v>
      </c>
      <c r="AH965" s="19" cm="1">
        <f t="array" ref="AH965">INDEX($K:$P,ROW(),MATCH(AH$3,$K$2:$P$2,0))</f>
        <v>10</v>
      </c>
      <c r="AI965" s="19" cm="1">
        <f t="array" ref="AI965">INDEX($K:$P,ROW(),MATCH(AI$3,$K$2:$P$2,0))</f>
        <v>10</v>
      </c>
      <c r="AJ965" s="19" cm="1">
        <f t="array" ref="AJ965">INDEX($K:$P,ROW(),MATCH(AJ$3,$K$2:$P$2,0))</f>
        <v>10</v>
      </c>
      <c r="AK965" s="19" cm="1">
        <f t="array" ref="AK965">INDEX($K:$P,ROW(),MATCH(AK$3,$K$2:$P$2,0))</f>
        <v>10</v>
      </c>
      <c r="AL965" s="19" cm="1">
        <f t="array" ref="AL965">INDEX($K:$P,ROW(),MATCH(AL$3,$K$2:$P$2,0))</f>
        <v>10</v>
      </c>
      <c r="AM965" s="19" cm="1">
        <f t="array" ref="AM965">INDEX($K:$P,ROW(),MATCH(AM$3,$K$2:$P$2,0))</f>
        <v>10</v>
      </c>
      <c r="AN965" s="19" cm="1">
        <f t="array" ref="AN965">INDEX($K:$P,ROW(),MATCH(AN$3,$K$2:$P$2,0))</f>
        <v>10</v>
      </c>
      <c r="AO965" s="19" cm="1">
        <f t="array" ref="AO965">INDEX($K:$P,ROW(),MATCH(AO$3,$K$2:$P$2,0))</f>
        <v>10</v>
      </c>
      <c r="AP965" s="19" cm="1">
        <f t="array" ref="AP965">INDEX($K:$P,ROW(),MATCH(AP$3,$K$2:$P$2,0))</f>
        <v>10</v>
      </c>
      <c r="AQ965" s="19" cm="1">
        <f t="array" ref="AQ965">INDEX($K:$P,ROW(),MATCH(AQ$3,$K$2:$P$2,0))</f>
        <v>10</v>
      </c>
      <c r="AR965" s="19" cm="1">
        <f t="array" ref="AR965">INDEX($K:$P,ROW(),MATCH(AR$3,$K$2:$P$2,0))</f>
        <v>10</v>
      </c>
      <c r="AS965" s="19" cm="1">
        <f t="array" ref="AS965">INDEX($K:$P,ROW(),MATCH(AS$3,$K$2:$P$2,0))</f>
        <v>10</v>
      </c>
      <c r="AT965" s="19" cm="1">
        <f t="array" ref="AT965">INDEX($K:$P,ROW(),MATCH(AT$3,$K$2:$P$2,0))</f>
        <v>10</v>
      </c>
      <c r="AU965" s="19" cm="1">
        <f t="array" ref="AU965">INDEX($K:$P,ROW(),MATCH(AU$3,$K$2:$P$2,0))</f>
        <v>10</v>
      </c>
      <c r="AV965" s="19" cm="1">
        <f t="array" ref="AV965">INDEX($K:$P,ROW(),MATCH(AV$3,$K$2:$P$2,0))</f>
        <v>10</v>
      </c>
      <c r="AW965" s="19" cm="1">
        <f t="array" ref="AW965">INDEX($K:$P,ROW(),MATCH(AW$3,$K$2:$P$2,0))</f>
        <v>10</v>
      </c>
      <c r="AX965" s="19" cm="1">
        <f t="array" ref="AX965">INDEX($K:$P,ROW(),MATCH(AX$3,$K$2:$P$2,0))</f>
        <v>10</v>
      </c>
      <c r="AY965" s="19" cm="1">
        <f t="array" ref="AY965">INDEX($K:$P,ROW(),MATCH(AY$3,$K$2:$P$2,0))</f>
        <v>10</v>
      </c>
      <c r="AZ965" s="19" cm="1">
        <f t="array" ref="AZ965">INDEX($K:$P,ROW(),MATCH(AZ$3,$K$2:$P$2,0))</f>
        <v>10</v>
      </c>
      <c r="BA965" s="19" cm="1">
        <f t="array" ref="BA965">INDEX($K:$P,ROW(),MATCH(BA$3,$K$2:$P$2,0))</f>
        <v>10</v>
      </c>
      <c r="BB965" s="19" cm="1">
        <f t="array" ref="BB965">INDEX($K:$P,ROW(),MATCH(BB$3,$K$2:$P$2,0))</f>
        <v>10</v>
      </c>
      <c r="BC965" s="19" cm="1">
        <f t="array" ref="BC965">INDEX($K:$P,ROW(),MATCH(BC$3,$K$2:$P$2,0))</f>
        <v>10</v>
      </c>
      <c r="BD965" s="19" cm="1">
        <f t="array" ref="BD965">INDEX($K:$P,ROW(),MATCH(BD$3,$K$2:$P$2,0))</f>
        <v>10</v>
      </c>
      <c r="BE965" s="19" cm="1">
        <f t="array" ref="BE965">INDEX($K:$P,ROW(),MATCH(BE$3,$K$2:$P$2,0))</f>
        <v>10</v>
      </c>
      <c r="BF965" s="19" cm="1">
        <f t="array" ref="BF965">INDEX($K:$P,ROW(),MATCH(BF$3,$K$2:$P$2,0))</f>
        <v>10</v>
      </c>
      <c r="BG965" s="19" cm="1">
        <f t="array" ref="BG965">INDEX($K:$P,ROW(),MATCH(BG$3,$K$2:$P$2,0))</f>
        <v>10</v>
      </c>
      <c r="BH965" s="19" cm="1">
        <f t="array" ref="BH965">INDEX($K:$P,ROW(),MATCH(BH$3,$K$2:$P$2,0))</f>
        <v>10</v>
      </c>
      <c r="BI965" s="19" cm="1">
        <f t="array" ref="BI965">INDEX($K:$P,ROW(),MATCH(BI$3,$K$2:$P$2,0))</f>
        <v>10</v>
      </c>
      <c r="BJ965" s="19" cm="1">
        <f t="array" ref="BJ965">INDEX($K:$P,ROW(),MATCH(BJ$3,$K$2:$P$2,0))</f>
        <v>10</v>
      </c>
      <c r="BK965" s="19" cm="1">
        <f t="array" ref="BK965">INDEX($K:$P,ROW(),MATCH(BK$3,$K$2:$P$2,0))</f>
        <v>10</v>
      </c>
      <c r="BL965" s="19" cm="1">
        <f t="array" ref="BL965">INDEX($K:$P,ROW(),MATCH(BL$3,$K$2:$P$2,0))</f>
        <v>10</v>
      </c>
      <c r="BM965" s="19" cm="1">
        <f t="array" ref="BM965">INDEX($K:$P,ROW(),MATCH(BM$3,$K$2:$P$2,0))</f>
        <v>10</v>
      </c>
      <c r="BN965" s="19" cm="1">
        <f t="array" ref="BN965">INDEX($K:$P,ROW(),MATCH(BN$3,$K$2:$P$2,0))</f>
        <v>10</v>
      </c>
      <c r="BO965" s="19" cm="1">
        <f t="array" ref="BO965">INDEX($K:$P,ROW(),MATCH(BO$3,$K$2:$P$2,0))</f>
        <v>10</v>
      </c>
      <c r="BP965" s="19" cm="1">
        <f t="array" ref="BP965">INDEX($K:$P,ROW(),MATCH(BP$3,$K$2:$P$2,0))</f>
        <v>10</v>
      </c>
      <c r="BQ965" s="19" cm="1">
        <f t="array" ref="BQ965">INDEX($K:$P,ROW(),MATCH(BQ$3,$K$2:$P$2,0))</f>
        <v>10</v>
      </c>
      <c r="BR965" s="19" cm="1">
        <f t="array" ref="BR965">INDEX($K:$P,ROW(),MATCH(BR$3,$K$2:$P$2,0))</f>
        <v>10</v>
      </c>
      <c r="BS965" s="19" cm="1">
        <f t="array" ref="BS965">INDEX($K:$P,ROW(),MATCH(BS$3,$K$2:$P$2,0))</f>
        <v>10</v>
      </c>
      <c r="BT965" s="19" cm="1">
        <f t="array" ref="BT965">INDEX($K:$P,ROW(),MATCH(BT$3,$K$2:$P$2,0))</f>
        <v>10</v>
      </c>
      <c r="BU965" s="19" cm="1">
        <f t="array" ref="BU965">INDEX($K:$P,ROW(),MATCH(BU$3,$K$2:$P$2,0))</f>
        <v>10</v>
      </c>
      <c r="BV965" s="19" cm="1">
        <f t="array" ref="BV965">INDEX($K:$P,ROW(),MATCH(BV$3,$K$2:$P$2,0))</f>
        <v>10</v>
      </c>
      <c r="BW965" s="19" cm="1">
        <f t="array" ref="BW965">INDEX($K:$P,ROW(),MATCH(BW$3,$K$2:$P$2,0))</f>
        <v>10</v>
      </c>
      <c r="BX965" s="19" cm="1">
        <f t="array" ref="BX965">INDEX($K:$P,ROW(),MATCH(BX$3,$K$2:$P$2,0))</f>
        <v>10</v>
      </c>
      <c r="BY965" s="19" cm="1">
        <f t="array" ref="BY965">INDEX($K:$P,ROW(),MATCH(BY$3,$K$2:$P$2,0))</f>
        <v>10</v>
      </c>
      <c r="BZ965" s="19" cm="1">
        <f t="array" ref="BZ965">INDEX($K:$P,ROW(),MATCH(BZ$3,$K$2:$P$2,0))</f>
        <v>10</v>
      </c>
      <c r="CA965" s="19" cm="1">
        <f t="array" ref="CA965">INDEX($K:$P,ROW(),MATCH(CA$3,$K$2:$P$2,0))</f>
        <v>10</v>
      </c>
      <c r="CB965" s="19" cm="1">
        <f t="array" ref="CB965">INDEX($K:$P,ROW(),MATCH(CB$3,$K$2:$P$2,0))</f>
        <v>10</v>
      </c>
      <c r="CC965" s="19" cm="1">
        <f t="array" ref="CC965">INDEX($K:$P,ROW(),MATCH(CC$3,$K$2:$P$2,0))</f>
        <v>10</v>
      </c>
      <c r="CD965" s="19" cm="1">
        <f t="array" ref="CD965">INDEX($K:$P,ROW(),MATCH(CD$3,$K$2:$P$2,0))</f>
        <v>10</v>
      </c>
      <c r="CE965" s="19" cm="1">
        <f t="array" ref="CE965">INDEX($K:$P,ROW(),MATCH(CE$3,$K$2:$P$2,0))</f>
        <v>10</v>
      </c>
      <c r="CF965" s="19" cm="1">
        <f t="array" ref="CF965">INDEX($K:$P,ROW(),MATCH(CF$3,$K$2:$P$2,0))</f>
        <v>10</v>
      </c>
      <c r="CG965" s="19" cm="1">
        <f t="array" ref="CG965">INDEX($K:$P,ROW(),MATCH(CG$3,$K$2:$P$2,0))</f>
        <v>10</v>
      </c>
      <c r="CH965" s="19" cm="1">
        <f t="array" ref="CH965">INDEX($K:$P,ROW(),MATCH(CH$3,$K$2:$P$2,0))</f>
        <v>10</v>
      </c>
      <c r="CI965" s="19" cm="1">
        <f t="array" ref="CI965">INDEX($K:$P,ROW(),MATCH(CI$3,$K$2:$P$2,0))</f>
        <v>10</v>
      </c>
      <c r="CJ965" s="19" cm="1">
        <f t="array" ref="CJ965">INDEX($K:$P,ROW(),MATCH(CJ$3,$K$2:$P$2,0))</f>
        <v>10</v>
      </c>
      <c r="CK965" s="19" cm="1">
        <f t="array" ref="CK965">INDEX($K:$P,ROW(),MATCH(CK$3,$K$2:$P$2,0))</f>
        <v>10</v>
      </c>
    </row>
    <row r="966" spans="2:89" x14ac:dyDescent="0.35">
      <c r="B966" s="141" t="s">
        <v>520</v>
      </c>
      <c r="D966" t="s">
        <v>808</v>
      </c>
      <c r="E966" s="8" t="str">
        <f t="shared" si="1004"/>
        <v>966 LISTSALE-PV</v>
      </c>
      <c r="H966" s="31"/>
      <c r="I966" s="73"/>
      <c r="J966" s="73"/>
      <c r="K966" s="18">
        <v>10</v>
      </c>
      <c r="L966" s="18">
        <v>10</v>
      </c>
      <c r="M966" s="18">
        <v>10</v>
      </c>
      <c r="N966" s="18">
        <v>10</v>
      </c>
      <c r="O966" s="18">
        <v>10</v>
      </c>
      <c r="P966" s="18">
        <v>10</v>
      </c>
      <c r="R966" s="33"/>
      <c r="S966" s="19" cm="1">
        <f t="array" ref="S966">INDEX($K:$P,ROW(),MATCH(S$3,$K$2:$P$2,0))</f>
        <v>10</v>
      </c>
      <c r="T966" s="19" cm="1">
        <f t="array" ref="T966">INDEX($K:$P,ROW(),MATCH(T$3,$K$2:$P$2,0))</f>
        <v>10</v>
      </c>
      <c r="U966" s="19" cm="1">
        <f t="array" ref="U966">INDEX($K:$P,ROW(),MATCH(U$3,$K$2:$P$2,0))</f>
        <v>10</v>
      </c>
      <c r="V966" s="19" cm="1">
        <f t="array" ref="V966">INDEX($K:$P,ROW(),MATCH(V$3,$K$2:$P$2,0))</f>
        <v>10</v>
      </c>
      <c r="W966" s="19" cm="1">
        <f t="array" ref="W966">INDEX($K:$P,ROW(),MATCH(W$3,$K$2:$P$2,0))</f>
        <v>10</v>
      </c>
      <c r="X966" s="19" cm="1">
        <f t="array" ref="X966">INDEX($K:$P,ROW(),MATCH(X$3,$K$2:$P$2,0))</f>
        <v>10</v>
      </c>
      <c r="Y966" s="19" cm="1">
        <f t="array" ref="Y966">INDEX($K:$P,ROW(),MATCH(Y$3,$K$2:$P$2,0))</f>
        <v>10</v>
      </c>
      <c r="Z966" s="19" cm="1">
        <f t="array" ref="Z966">INDEX($K:$P,ROW(),MATCH(Z$3,$K$2:$P$2,0))</f>
        <v>10</v>
      </c>
      <c r="AA966" s="19" cm="1">
        <f t="array" ref="AA966">INDEX($K:$P,ROW(),MATCH(AA$3,$K$2:$P$2,0))</f>
        <v>10</v>
      </c>
      <c r="AB966" s="19" cm="1">
        <f t="array" ref="AB966">INDEX($K:$P,ROW(),MATCH(AB$3,$K$2:$P$2,0))</f>
        <v>10</v>
      </c>
      <c r="AC966" s="19" cm="1">
        <f t="array" ref="AC966">INDEX($K:$P,ROW(),MATCH(AC$3,$K$2:$P$2,0))</f>
        <v>10</v>
      </c>
      <c r="AD966" s="19" cm="1">
        <f t="array" ref="AD966">INDEX($K:$P,ROW(),MATCH(AD$3,$K$2:$P$2,0))</f>
        <v>10</v>
      </c>
      <c r="AE966" s="19" cm="1">
        <f t="array" ref="AE966">INDEX($K:$P,ROW(),MATCH(AE$3,$K$2:$P$2,0))</f>
        <v>10</v>
      </c>
      <c r="AF966" s="19" cm="1">
        <f t="array" ref="AF966">INDEX($K:$P,ROW(),MATCH(AF$3,$K$2:$P$2,0))</f>
        <v>10</v>
      </c>
      <c r="AG966" s="19" cm="1">
        <f t="array" ref="AG966">INDEX($K:$P,ROW(),MATCH(AG$3,$K$2:$P$2,0))</f>
        <v>10</v>
      </c>
      <c r="AH966" s="19" cm="1">
        <f t="array" ref="AH966">INDEX($K:$P,ROW(),MATCH(AH$3,$K$2:$P$2,0))</f>
        <v>10</v>
      </c>
      <c r="AI966" s="19" cm="1">
        <f t="array" ref="AI966">INDEX($K:$P,ROW(),MATCH(AI$3,$K$2:$P$2,0))</f>
        <v>10</v>
      </c>
      <c r="AJ966" s="19" cm="1">
        <f t="array" ref="AJ966">INDEX($K:$P,ROW(),MATCH(AJ$3,$K$2:$P$2,0))</f>
        <v>10</v>
      </c>
      <c r="AK966" s="19" cm="1">
        <f t="array" ref="AK966">INDEX($K:$P,ROW(),MATCH(AK$3,$K$2:$P$2,0))</f>
        <v>10</v>
      </c>
      <c r="AL966" s="19" cm="1">
        <f t="array" ref="AL966">INDEX($K:$P,ROW(),MATCH(AL$3,$K$2:$P$2,0))</f>
        <v>10</v>
      </c>
      <c r="AM966" s="19" cm="1">
        <f t="array" ref="AM966">INDEX($K:$P,ROW(),MATCH(AM$3,$K$2:$P$2,0))</f>
        <v>10</v>
      </c>
      <c r="AN966" s="19" cm="1">
        <f t="array" ref="AN966">INDEX($K:$P,ROW(),MATCH(AN$3,$K$2:$P$2,0))</f>
        <v>10</v>
      </c>
      <c r="AO966" s="19" cm="1">
        <f t="array" ref="AO966">INDEX($K:$P,ROW(),MATCH(AO$3,$K$2:$P$2,0))</f>
        <v>10</v>
      </c>
      <c r="AP966" s="19" cm="1">
        <f t="array" ref="AP966">INDEX($K:$P,ROW(),MATCH(AP$3,$K$2:$P$2,0))</f>
        <v>10</v>
      </c>
      <c r="AQ966" s="19" cm="1">
        <f t="array" ref="AQ966">INDEX($K:$P,ROW(),MATCH(AQ$3,$K$2:$P$2,0))</f>
        <v>10</v>
      </c>
      <c r="AR966" s="19" cm="1">
        <f t="array" ref="AR966">INDEX($K:$P,ROW(),MATCH(AR$3,$K$2:$P$2,0))</f>
        <v>10</v>
      </c>
      <c r="AS966" s="19" cm="1">
        <f t="array" ref="AS966">INDEX($K:$P,ROW(),MATCH(AS$3,$K$2:$P$2,0))</f>
        <v>10</v>
      </c>
      <c r="AT966" s="19" cm="1">
        <f t="array" ref="AT966">INDEX($K:$P,ROW(),MATCH(AT$3,$K$2:$P$2,0))</f>
        <v>10</v>
      </c>
      <c r="AU966" s="19" cm="1">
        <f t="array" ref="AU966">INDEX($K:$P,ROW(),MATCH(AU$3,$K$2:$P$2,0))</f>
        <v>10</v>
      </c>
      <c r="AV966" s="19" cm="1">
        <f t="array" ref="AV966">INDEX($K:$P,ROW(),MATCH(AV$3,$K$2:$P$2,0))</f>
        <v>10</v>
      </c>
      <c r="AW966" s="19" cm="1">
        <f t="array" ref="AW966">INDEX($K:$P,ROW(),MATCH(AW$3,$K$2:$P$2,0))</f>
        <v>10</v>
      </c>
      <c r="AX966" s="19" cm="1">
        <f t="array" ref="AX966">INDEX($K:$P,ROW(),MATCH(AX$3,$K$2:$P$2,0))</f>
        <v>10</v>
      </c>
      <c r="AY966" s="19" cm="1">
        <f t="array" ref="AY966">INDEX($K:$P,ROW(),MATCH(AY$3,$K$2:$P$2,0))</f>
        <v>10</v>
      </c>
      <c r="AZ966" s="19" cm="1">
        <f t="array" ref="AZ966">INDEX($K:$P,ROW(),MATCH(AZ$3,$K$2:$P$2,0))</f>
        <v>10</v>
      </c>
      <c r="BA966" s="19" cm="1">
        <f t="array" ref="BA966">INDEX($K:$P,ROW(),MATCH(BA$3,$K$2:$P$2,0))</f>
        <v>10</v>
      </c>
      <c r="BB966" s="19" cm="1">
        <f t="array" ref="BB966">INDEX($K:$P,ROW(),MATCH(BB$3,$K$2:$P$2,0))</f>
        <v>10</v>
      </c>
      <c r="BC966" s="19" cm="1">
        <f t="array" ref="BC966">INDEX($K:$P,ROW(),MATCH(BC$3,$K$2:$P$2,0))</f>
        <v>10</v>
      </c>
      <c r="BD966" s="19" cm="1">
        <f t="array" ref="BD966">INDEX($K:$P,ROW(),MATCH(BD$3,$K$2:$P$2,0))</f>
        <v>10</v>
      </c>
      <c r="BE966" s="19" cm="1">
        <f t="array" ref="BE966">INDEX($K:$P,ROW(),MATCH(BE$3,$K$2:$P$2,0))</f>
        <v>10</v>
      </c>
      <c r="BF966" s="19" cm="1">
        <f t="array" ref="BF966">INDEX($K:$P,ROW(),MATCH(BF$3,$K$2:$P$2,0))</f>
        <v>10</v>
      </c>
      <c r="BG966" s="19" cm="1">
        <f t="array" ref="BG966">INDEX($K:$P,ROW(),MATCH(BG$3,$K$2:$P$2,0))</f>
        <v>10</v>
      </c>
      <c r="BH966" s="19" cm="1">
        <f t="array" ref="BH966">INDEX($K:$P,ROW(),MATCH(BH$3,$K$2:$P$2,0))</f>
        <v>10</v>
      </c>
      <c r="BI966" s="19" cm="1">
        <f t="array" ref="BI966">INDEX($K:$P,ROW(),MATCH(BI$3,$K$2:$P$2,0))</f>
        <v>10</v>
      </c>
      <c r="BJ966" s="19" cm="1">
        <f t="array" ref="BJ966">INDEX($K:$P,ROW(),MATCH(BJ$3,$K$2:$P$2,0))</f>
        <v>10</v>
      </c>
      <c r="BK966" s="19" cm="1">
        <f t="array" ref="BK966">INDEX($K:$P,ROW(),MATCH(BK$3,$K$2:$P$2,0))</f>
        <v>10</v>
      </c>
      <c r="BL966" s="19" cm="1">
        <f t="array" ref="BL966">INDEX($K:$P,ROW(),MATCH(BL$3,$K$2:$P$2,0))</f>
        <v>10</v>
      </c>
      <c r="BM966" s="19" cm="1">
        <f t="array" ref="BM966">INDEX($K:$P,ROW(),MATCH(BM$3,$K$2:$P$2,0))</f>
        <v>10</v>
      </c>
      <c r="BN966" s="19" cm="1">
        <f t="array" ref="BN966">INDEX($K:$P,ROW(),MATCH(BN$3,$K$2:$P$2,0))</f>
        <v>10</v>
      </c>
      <c r="BO966" s="19" cm="1">
        <f t="array" ref="BO966">INDEX($K:$P,ROW(),MATCH(BO$3,$K$2:$P$2,0))</f>
        <v>10</v>
      </c>
      <c r="BP966" s="19" cm="1">
        <f t="array" ref="BP966">INDEX($K:$P,ROW(),MATCH(BP$3,$K$2:$P$2,0))</f>
        <v>10</v>
      </c>
      <c r="BQ966" s="19" cm="1">
        <f t="array" ref="BQ966">INDEX($K:$P,ROW(),MATCH(BQ$3,$K$2:$P$2,0))</f>
        <v>10</v>
      </c>
      <c r="BR966" s="19" cm="1">
        <f t="array" ref="BR966">INDEX($K:$P,ROW(),MATCH(BR$3,$K$2:$P$2,0))</f>
        <v>10</v>
      </c>
      <c r="BS966" s="19" cm="1">
        <f t="array" ref="BS966">INDEX($K:$P,ROW(),MATCH(BS$3,$K$2:$P$2,0))</f>
        <v>10</v>
      </c>
      <c r="BT966" s="19" cm="1">
        <f t="array" ref="BT966">INDEX($K:$P,ROW(),MATCH(BT$3,$K$2:$P$2,0))</f>
        <v>10</v>
      </c>
      <c r="BU966" s="19" cm="1">
        <f t="array" ref="BU966">INDEX($K:$P,ROW(),MATCH(BU$3,$K$2:$P$2,0))</f>
        <v>10</v>
      </c>
      <c r="BV966" s="19" cm="1">
        <f t="array" ref="BV966">INDEX($K:$P,ROW(),MATCH(BV$3,$K$2:$P$2,0))</f>
        <v>10</v>
      </c>
      <c r="BW966" s="19" cm="1">
        <f t="array" ref="BW966">INDEX($K:$P,ROW(),MATCH(BW$3,$K$2:$P$2,0))</f>
        <v>10</v>
      </c>
      <c r="BX966" s="19" cm="1">
        <f t="array" ref="BX966">INDEX($K:$P,ROW(),MATCH(BX$3,$K$2:$P$2,0))</f>
        <v>10</v>
      </c>
      <c r="BY966" s="19" cm="1">
        <f t="array" ref="BY966">INDEX($K:$P,ROW(),MATCH(BY$3,$K$2:$P$2,0))</f>
        <v>10</v>
      </c>
      <c r="BZ966" s="19" cm="1">
        <f t="array" ref="BZ966">INDEX($K:$P,ROW(),MATCH(BZ$3,$K$2:$P$2,0))</f>
        <v>10</v>
      </c>
      <c r="CA966" s="19" cm="1">
        <f t="array" ref="CA966">INDEX($K:$P,ROW(),MATCH(CA$3,$K$2:$P$2,0))</f>
        <v>10</v>
      </c>
      <c r="CB966" s="19" cm="1">
        <f t="array" ref="CB966">INDEX($K:$P,ROW(),MATCH(CB$3,$K$2:$P$2,0))</f>
        <v>10</v>
      </c>
      <c r="CC966" s="19" cm="1">
        <f t="array" ref="CC966">INDEX($K:$P,ROW(),MATCH(CC$3,$K$2:$P$2,0))</f>
        <v>10</v>
      </c>
      <c r="CD966" s="19" cm="1">
        <f t="array" ref="CD966">INDEX($K:$P,ROW(),MATCH(CD$3,$K$2:$P$2,0))</f>
        <v>10</v>
      </c>
      <c r="CE966" s="19" cm="1">
        <f t="array" ref="CE966">INDEX($K:$P,ROW(),MATCH(CE$3,$K$2:$P$2,0))</f>
        <v>10</v>
      </c>
      <c r="CF966" s="19" cm="1">
        <f t="array" ref="CF966">INDEX($K:$P,ROW(),MATCH(CF$3,$K$2:$P$2,0))</f>
        <v>10</v>
      </c>
      <c r="CG966" s="19" cm="1">
        <f t="array" ref="CG966">INDEX($K:$P,ROW(),MATCH(CG$3,$K$2:$P$2,0))</f>
        <v>10</v>
      </c>
      <c r="CH966" s="19" cm="1">
        <f t="array" ref="CH966">INDEX($K:$P,ROW(),MATCH(CH$3,$K$2:$P$2,0))</f>
        <v>10</v>
      </c>
      <c r="CI966" s="19" cm="1">
        <f t="array" ref="CI966">INDEX($K:$P,ROW(),MATCH(CI$3,$K$2:$P$2,0))</f>
        <v>10</v>
      </c>
      <c r="CJ966" s="19" cm="1">
        <f t="array" ref="CJ966">INDEX($K:$P,ROW(),MATCH(CJ$3,$K$2:$P$2,0))</f>
        <v>10</v>
      </c>
      <c r="CK966" s="19" cm="1">
        <f t="array" ref="CK966">INDEX($K:$P,ROW(),MATCH(CK$3,$K$2:$P$2,0))</f>
        <v>10</v>
      </c>
    </row>
    <row r="967" spans="2:89" x14ac:dyDescent="0.35">
      <c r="B967" s="141" t="s">
        <v>797</v>
      </c>
      <c r="D967" t="s">
        <v>808</v>
      </c>
      <c r="E967" s="8" t="str">
        <f t="shared" si="1004"/>
        <v>967 LISTSALE-PV</v>
      </c>
      <c r="H967" s="31"/>
      <c r="I967" s="73"/>
      <c r="J967" s="73"/>
      <c r="K967" s="18">
        <v>10</v>
      </c>
      <c r="L967" s="18">
        <v>10</v>
      </c>
      <c r="M967" s="18">
        <v>10</v>
      </c>
      <c r="N967" s="18">
        <v>10</v>
      </c>
      <c r="O967" s="18">
        <v>10</v>
      </c>
      <c r="P967" s="18">
        <v>10</v>
      </c>
      <c r="R967" s="33"/>
      <c r="S967" s="19" cm="1">
        <f t="array" ref="S967">INDEX($K:$P,ROW(),MATCH(S$3,$K$2:$P$2,0))</f>
        <v>10</v>
      </c>
      <c r="T967" s="19" cm="1">
        <f t="array" ref="T967">INDEX($K:$P,ROW(),MATCH(T$3,$K$2:$P$2,0))</f>
        <v>10</v>
      </c>
      <c r="U967" s="19" cm="1">
        <f t="array" ref="U967">INDEX($K:$P,ROW(),MATCH(U$3,$K$2:$P$2,0))</f>
        <v>10</v>
      </c>
      <c r="V967" s="19" cm="1">
        <f t="array" ref="V967">INDEX($K:$P,ROW(),MATCH(V$3,$K$2:$P$2,0))</f>
        <v>10</v>
      </c>
      <c r="W967" s="19" cm="1">
        <f t="array" ref="W967">INDEX($K:$P,ROW(),MATCH(W$3,$K$2:$P$2,0))</f>
        <v>10</v>
      </c>
      <c r="X967" s="19" cm="1">
        <f t="array" ref="X967">INDEX($K:$P,ROW(),MATCH(X$3,$K$2:$P$2,0))</f>
        <v>10</v>
      </c>
      <c r="Y967" s="19" cm="1">
        <f t="array" ref="Y967">INDEX($K:$P,ROW(),MATCH(Y$3,$K$2:$P$2,0))</f>
        <v>10</v>
      </c>
      <c r="Z967" s="19" cm="1">
        <f t="array" ref="Z967">INDEX($K:$P,ROW(),MATCH(Z$3,$K$2:$P$2,0))</f>
        <v>10</v>
      </c>
      <c r="AA967" s="19" cm="1">
        <f t="array" ref="AA967">INDEX($K:$P,ROW(),MATCH(AA$3,$K$2:$P$2,0))</f>
        <v>10</v>
      </c>
      <c r="AB967" s="19" cm="1">
        <f t="array" ref="AB967">INDEX($K:$P,ROW(),MATCH(AB$3,$K$2:$P$2,0))</f>
        <v>10</v>
      </c>
      <c r="AC967" s="19" cm="1">
        <f t="array" ref="AC967">INDEX($K:$P,ROW(),MATCH(AC$3,$K$2:$P$2,0))</f>
        <v>10</v>
      </c>
      <c r="AD967" s="19" cm="1">
        <f t="array" ref="AD967">INDEX($K:$P,ROW(),MATCH(AD$3,$K$2:$P$2,0))</f>
        <v>10</v>
      </c>
      <c r="AE967" s="19" cm="1">
        <f t="array" ref="AE967">INDEX($K:$P,ROW(),MATCH(AE$3,$K$2:$P$2,0))</f>
        <v>10</v>
      </c>
      <c r="AF967" s="19" cm="1">
        <f t="array" ref="AF967">INDEX($K:$P,ROW(),MATCH(AF$3,$K$2:$P$2,0))</f>
        <v>10</v>
      </c>
      <c r="AG967" s="19" cm="1">
        <f t="array" ref="AG967">INDEX($K:$P,ROW(),MATCH(AG$3,$K$2:$P$2,0))</f>
        <v>10</v>
      </c>
      <c r="AH967" s="19" cm="1">
        <f t="array" ref="AH967">INDEX($K:$P,ROW(),MATCH(AH$3,$K$2:$P$2,0))</f>
        <v>10</v>
      </c>
      <c r="AI967" s="19" cm="1">
        <f t="array" ref="AI967">INDEX($K:$P,ROW(),MATCH(AI$3,$K$2:$P$2,0))</f>
        <v>10</v>
      </c>
      <c r="AJ967" s="19" cm="1">
        <f t="array" ref="AJ967">INDEX($K:$P,ROW(),MATCH(AJ$3,$K$2:$P$2,0))</f>
        <v>10</v>
      </c>
      <c r="AK967" s="19" cm="1">
        <f t="array" ref="AK967">INDEX($K:$P,ROW(),MATCH(AK$3,$K$2:$P$2,0))</f>
        <v>10</v>
      </c>
      <c r="AL967" s="19" cm="1">
        <f t="array" ref="AL967">INDEX($K:$P,ROW(),MATCH(AL$3,$K$2:$P$2,0))</f>
        <v>10</v>
      </c>
      <c r="AM967" s="19" cm="1">
        <f t="array" ref="AM967">INDEX($K:$P,ROW(),MATCH(AM$3,$K$2:$P$2,0))</f>
        <v>10</v>
      </c>
      <c r="AN967" s="19" cm="1">
        <f t="array" ref="AN967">INDEX($K:$P,ROW(),MATCH(AN$3,$K$2:$P$2,0))</f>
        <v>10</v>
      </c>
      <c r="AO967" s="19" cm="1">
        <f t="array" ref="AO967">INDEX($K:$P,ROW(),MATCH(AO$3,$K$2:$P$2,0))</f>
        <v>10</v>
      </c>
      <c r="AP967" s="19" cm="1">
        <f t="array" ref="AP967">INDEX($K:$P,ROW(),MATCH(AP$3,$K$2:$P$2,0))</f>
        <v>10</v>
      </c>
      <c r="AQ967" s="19" cm="1">
        <f t="array" ref="AQ967">INDEX($K:$P,ROW(),MATCH(AQ$3,$K$2:$P$2,0))</f>
        <v>10</v>
      </c>
      <c r="AR967" s="19" cm="1">
        <f t="array" ref="AR967">INDEX($K:$P,ROW(),MATCH(AR$3,$K$2:$P$2,0))</f>
        <v>10</v>
      </c>
      <c r="AS967" s="19" cm="1">
        <f t="array" ref="AS967">INDEX($K:$P,ROW(),MATCH(AS$3,$K$2:$P$2,0))</f>
        <v>10</v>
      </c>
      <c r="AT967" s="19" cm="1">
        <f t="array" ref="AT967">INDEX($K:$P,ROW(),MATCH(AT$3,$K$2:$P$2,0))</f>
        <v>10</v>
      </c>
      <c r="AU967" s="19" cm="1">
        <f t="array" ref="AU967">INDEX($K:$P,ROW(),MATCH(AU$3,$K$2:$P$2,0))</f>
        <v>10</v>
      </c>
      <c r="AV967" s="19" cm="1">
        <f t="array" ref="AV967">INDEX($K:$P,ROW(),MATCH(AV$3,$K$2:$P$2,0))</f>
        <v>10</v>
      </c>
      <c r="AW967" s="19" cm="1">
        <f t="array" ref="AW967">INDEX($K:$P,ROW(),MATCH(AW$3,$K$2:$P$2,0))</f>
        <v>10</v>
      </c>
      <c r="AX967" s="19" cm="1">
        <f t="array" ref="AX967">INDEX($K:$P,ROW(),MATCH(AX$3,$K$2:$P$2,0))</f>
        <v>10</v>
      </c>
      <c r="AY967" s="19" cm="1">
        <f t="array" ref="AY967">INDEX($K:$P,ROW(),MATCH(AY$3,$K$2:$P$2,0))</f>
        <v>10</v>
      </c>
      <c r="AZ967" s="19" cm="1">
        <f t="array" ref="AZ967">INDEX($K:$P,ROW(),MATCH(AZ$3,$K$2:$P$2,0))</f>
        <v>10</v>
      </c>
      <c r="BA967" s="19" cm="1">
        <f t="array" ref="BA967">INDEX($K:$P,ROW(),MATCH(BA$3,$K$2:$P$2,0))</f>
        <v>10</v>
      </c>
      <c r="BB967" s="19" cm="1">
        <f t="array" ref="BB967">INDEX($K:$P,ROW(),MATCH(BB$3,$K$2:$P$2,0))</f>
        <v>10</v>
      </c>
      <c r="BC967" s="19" cm="1">
        <f t="array" ref="BC967">INDEX($K:$P,ROW(),MATCH(BC$3,$K$2:$P$2,0))</f>
        <v>10</v>
      </c>
      <c r="BD967" s="19" cm="1">
        <f t="array" ref="BD967">INDEX($K:$P,ROW(),MATCH(BD$3,$K$2:$P$2,0))</f>
        <v>10</v>
      </c>
      <c r="BE967" s="19" cm="1">
        <f t="array" ref="BE967">INDEX($K:$P,ROW(),MATCH(BE$3,$K$2:$P$2,0))</f>
        <v>10</v>
      </c>
      <c r="BF967" s="19" cm="1">
        <f t="array" ref="BF967">INDEX($K:$P,ROW(),MATCH(BF$3,$K$2:$P$2,0))</f>
        <v>10</v>
      </c>
      <c r="BG967" s="19" cm="1">
        <f t="array" ref="BG967">INDEX($K:$P,ROW(),MATCH(BG$3,$K$2:$P$2,0))</f>
        <v>10</v>
      </c>
      <c r="BH967" s="19" cm="1">
        <f t="array" ref="BH967">INDEX($K:$P,ROW(),MATCH(BH$3,$K$2:$P$2,0))</f>
        <v>10</v>
      </c>
      <c r="BI967" s="19" cm="1">
        <f t="array" ref="BI967">INDEX($K:$P,ROW(),MATCH(BI$3,$K$2:$P$2,0))</f>
        <v>10</v>
      </c>
      <c r="BJ967" s="19" cm="1">
        <f t="array" ref="BJ967">INDEX($K:$P,ROW(),MATCH(BJ$3,$K$2:$P$2,0))</f>
        <v>10</v>
      </c>
      <c r="BK967" s="19" cm="1">
        <f t="array" ref="BK967">INDEX($K:$P,ROW(),MATCH(BK$3,$K$2:$P$2,0))</f>
        <v>10</v>
      </c>
      <c r="BL967" s="19" cm="1">
        <f t="array" ref="BL967">INDEX($K:$P,ROW(),MATCH(BL$3,$K$2:$P$2,0))</f>
        <v>10</v>
      </c>
      <c r="BM967" s="19" cm="1">
        <f t="array" ref="BM967">INDEX($K:$P,ROW(),MATCH(BM$3,$K$2:$P$2,0))</f>
        <v>10</v>
      </c>
      <c r="BN967" s="19" cm="1">
        <f t="array" ref="BN967">INDEX($K:$P,ROW(),MATCH(BN$3,$K$2:$P$2,0))</f>
        <v>10</v>
      </c>
      <c r="BO967" s="19" cm="1">
        <f t="array" ref="BO967">INDEX($K:$P,ROW(),MATCH(BO$3,$K$2:$P$2,0))</f>
        <v>10</v>
      </c>
      <c r="BP967" s="19" cm="1">
        <f t="array" ref="BP967">INDEX($K:$P,ROW(),MATCH(BP$3,$K$2:$P$2,0))</f>
        <v>10</v>
      </c>
      <c r="BQ967" s="19" cm="1">
        <f t="array" ref="BQ967">INDEX($K:$P,ROW(),MATCH(BQ$3,$K$2:$P$2,0))</f>
        <v>10</v>
      </c>
      <c r="BR967" s="19" cm="1">
        <f t="array" ref="BR967">INDEX($K:$P,ROW(),MATCH(BR$3,$K$2:$P$2,0))</f>
        <v>10</v>
      </c>
      <c r="BS967" s="19" cm="1">
        <f t="array" ref="BS967">INDEX($K:$P,ROW(),MATCH(BS$3,$K$2:$P$2,0))</f>
        <v>10</v>
      </c>
      <c r="BT967" s="19" cm="1">
        <f t="array" ref="BT967">INDEX($K:$P,ROW(),MATCH(BT$3,$K$2:$P$2,0))</f>
        <v>10</v>
      </c>
      <c r="BU967" s="19" cm="1">
        <f t="array" ref="BU967">INDEX($K:$P,ROW(),MATCH(BU$3,$K$2:$P$2,0))</f>
        <v>10</v>
      </c>
      <c r="BV967" s="19" cm="1">
        <f t="array" ref="BV967">INDEX($K:$P,ROW(),MATCH(BV$3,$K$2:$P$2,0))</f>
        <v>10</v>
      </c>
      <c r="BW967" s="19" cm="1">
        <f t="array" ref="BW967">INDEX($K:$P,ROW(),MATCH(BW$3,$K$2:$P$2,0))</f>
        <v>10</v>
      </c>
      <c r="BX967" s="19" cm="1">
        <f t="array" ref="BX967">INDEX($K:$P,ROW(),MATCH(BX$3,$K$2:$P$2,0))</f>
        <v>10</v>
      </c>
      <c r="BY967" s="19" cm="1">
        <f t="array" ref="BY967">INDEX($K:$P,ROW(),MATCH(BY$3,$K$2:$P$2,0))</f>
        <v>10</v>
      </c>
      <c r="BZ967" s="19" cm="1">
        <f t="array" ref="BZ967">INDEX($K:$P,ROW(),MATCH(BZ$3,$K$2:$P$2,0))</f>
        <v>10</v>
      </c>
      <c r="CA967" s="19" cm="1">
        <f t="array" ref="CA967">INDEX($K:$P,ROW(),MATCH(CA$3,$K$2:$P$2,0))</f>
        <v>10</v>
      </c>
      <c r="CB967" s="19" cm="1">
        <f t="array" ref="CB967">INDEX($K:$P,ROW(),MATCH(CB$3,$K$2:$P$2,0))</f>
        <v>10</v>
      </c>
      <c r="CC967" s="19" cm="1">
        <f t="array" ref="CC967">INDEX($K:$P,ROW(),MATCH(CC$3,$K$2:$P$2,0))</f>
        <v>10</v>
      </c>
      <c r="CD967" s="19" cm="1">
        <f t="array" ref="CD967">INDEX($K:$P,ROW(),MATCH(CD$3,$K$2:$P$2,0))</f>
        <v>10</v>
      </c>
      <c r="CE967" s="19" cm="1">
        <f t="array" ref="CE967">INDEX($K:$P,ROW(),MATCH(CE$3,$K$2:$P$2,0))</f>
        <v>10</v>
      </c>
      <c r="CF967" s="19" cm="1">
        <f t="array" ref="CF967">INDEX($K:$P,ROW(),MATCH(CF$3,$K$2:$P$2,0))</f>
        <v>10</v>
      </c>
      <c r="CG967" s="19" cm="1">
        <f t="array" ref="CG967">INDEX($K:$P,ROW(),MATCH(CG$3,$K$2:$P$2,0))</f>
        <v>10</v>
      </c>
      <c r="CH967" s="19" cm="1">
        <f t="array" ref="CH967">INDEX($K:$P,ROW(),MATCH(CH$3,$K$2:$P$2,0))</f>
        <v>10</v>
      </c>
      <c r="CI967" s="19" cm="1">
        <f t="array" ref="CI967">INDEX($K:$P,ROW(),MATCH(CI$3,$K$2:$P$2,0))</f>
        <v>10</v>
      </c>
      <c r="CJ967" s="19" cm="1">
        <f t="array" ref="CJ967">INDEX($K:$P,ROW(),MATCH(CJ$3,$K$2:$P$2,0))</f>
        <v>10</v>
      </c>
      <c r="CK967" s="19" cm="1">
        <f t="array" ref="CK967">INDEX($K:$P,ROW(),MATCH(CK$3,$K$2:$P$2,0))</f>
        <v>10</v>
      </c>
    </row>
    <row r="968" spans="2:89" x14ac:dyDescent="0.35">
      <c r="B968" s="141" t="s">
        <v>798</v>
      </c>
      <c r="D968" t="s">
        <v>808</v>
      </c>
      <c r="E968" s="8" t="str">
        <f t="shared" si="1004"/>
        <v>968 LISTSALE-PV</v>
      </c>
      <c r="H968" s="31"/>
      <c r="I968" s="73"/>
      <c r="J968" s="73"/>
      <c r="K968" s="18">
        <v>10</v>
      </c>
      <c r="L968" s="18">
        <v>10</v>
      </c>
      <c r="M968" s="18">
        <v>10</v>
      </c>
      <c r="N968" s="18">
        <v>10</v>
      </c>
      <c r="O968" s="18">
        <v>10</v>
      </c>
      <c r="P968" s="18">
        <v>10</v>
      </c>
      <c r="R968" s="33"/>
      <c r="S968" s="19" cm="1">
        <f t="array" ref="S968">INDEX($K:$P,ROW(),MATCH(S$3,$K$2:$P$2,0))</f>
        <v>10</v>
      </c>
      <c r="T968" s="19" cm="1">
        <f t="array" ref="T968">INDEX($K:$P,ROW(),MATCH(T$3,$K$2:$P$2,0))</f>
        <v>10</v>
      </c>
      <c r="U968" s="19" cm="1">
        <f t="array" ref="U968">INDEX($K:$P,ROW(),MATCH(U$3,$K$2:$P$2,0))</f>
        <v>10</v>
      </c>
      <c r="V968" s="19" cm="1">
        <f t="array" ref="V968">INDEX($K:$P,ROW(),MATCH(V$3,$K$2:$P$2,0))</f>
        <v>10</v>
      </c>
      <c r="W968" s="19" cm="1">
        <f t="array" ref="W968">INDEX($K:$P,ROW(),MATCH(W$3,$K$2:$P$2,0))</f>
        <v>10</v>
      </c>
      <c r="X968" s="19" cm="1">
        <f t="array" ref="X968">INDEX($K:$P,ROW(),MATCH(X$3,$K$2:$P$2,0))</f>
        <v>10</v>
      </c>
      <c r="Y968" s="19" cm="1">
        <f t="array" ref="Y968">INDEX($K:$P,ROW(),MATCH(Y$3,$K$2:$P$2,0))</f>
        <v>10</v>
      </c>
      <c r="Z968" s="19" cm="1">
        <f t="array" ref="Z968">INDEX($K:$P,ROW(),MATCH(Z$3,$K$2:$P$2,0))</f>
        <v>10</v>
      </c>
      <c r="AA968" s="19" cm="1">
        <f t="array" ref="AA968">INDEX($K:$P,ROW(),MATCH(AA$3,$K$2:$P$2,0))</f>
        <v>10</v>
      </c>
      <c r="AB968" s="19" cm="1">
        <f t="array" ref="AB968">INDEX($K:$P,ROW(),MATCH(AB$3,$K$2:$P$2,0))</f>
        <v>10</v>
      </c>
      <c r="AC968" s="19" cm="1">
        <f t="array" ref="AC968">INDEX($K:$P,ROW(),MATCH(AC$3,$K$2:$P$2,0))</f>
        <v>10</v>
      </c>
      <c r="AD968" s="19" cm="1">
        <f t="array" ref="AD968">INDEX($K:$P,ROW(),MATCH(AD$3,$K$2:$P$2,0))</f>
        <v>10</v>
      </c>
      <c r="AE968" s="19" cm="1">
        <f t="array" ref="AE968">INDEX($K:$P,ROW(),MATCH(AE$3,$K$2:$P$2,0))</f>
        <v>10</v>
      </c>
      <c r="AF968" s="19" cm="1">
        <f t="array" ref="AF968">INDEX($K:$P,ROW(),MATCH(AF$3,$K$2:$P$2,0))</f>
        <v>10</v>
      </c>
      <c r="AG968" s="19" cm="1">
        <f t="array" ref="AG968">INDEX($K:$P,ROW(),MATCH(AG$3,$K$2:$P$2,0))</f>
        <v>10</v>
      </c>
      <c r="AH968" s="19" cm="1">
        <f t="array" ref="AH968">INDEX($K:$P,ROW(),MATCH(AH$3,$K$2:$P$2,0))</f>
        <v>10</v>
      </c>
      <c r="AI968" s="19" cm="1">
        <f t="array" ref="AI968">INDEX($K:$P,ROW(),MATCH(AI$3,$K$2:$P$2,0))</f>
        <v>10</v>
      </c>
      <c r="AJ968" s="19" cm="1">
        <f t="array" ref="AJ968">INDEX($K:$P,ROW(),MATCH(AJ$3,$K$2:$P$2,0))</f>
        <v>10</v>
      </c>
      <c r="AK968" s="19" cm="1">
        <f t="array" ref="AK968">INDEX($K:$P,ROW(),MATCH(AK$3,$K$2:$P$2,0))</f>
        <v>10</v>
      </c>
      <c r="AL968" s="19" cm="1">
        <f t="array" ref="AL968">INDEX($K:$P,ROW(),MATCH(AL$3,$K$2:$P$2,0))</f>
        <v>10</v>
      </c>
      <c r="AM968" s="19" cm="1">
        <f t="array" ref="AM968">INDEX($K:$P,ROW(),MATCH(AM$3,$K$2:$P$2,0))</f>
        <v>10</v>
      </c>
      <c r="AN968" s="19" cm="1">
        <f t="array" ref="AN968">INDEX($K:$P,ROW(),MATCH(AN$3,$K$2:$P$2,0))</f>
        <v>10</v>
      </c>
      <c r="AO968" s="19" cm="1">
        <f t="array" ref="AO968">INDEX($K:$P,ROW(),MATCH(AO$3,$K$2:$P$2,0))</f>
        <v>10</v>
      </c>
      <c r="AP968" s="19" cm="1">
        <f t="array" ref="AP968">INDEX($K:$P,ROW(),MATCH(AP$3,$K$2:$P$2,0))</f>
        <v>10</v>
      </c>
      <c r="AQ968" s="19" cm="1">
        <f t="array" ref="AQ968">INDEX($K:$P,ROW(),MATCH(AQ$3,$K$2:$P$2,0))</f>
        <v>10</v>
      </c>
      <c r="AR968" s="19" cm="1">
        <f t="array" ref="AR968">INDEX($K:$P,ROW(),MATCH(AR$3,$K$2:$P$2,0))</f>
        <v>10</v>
      </c>
      <c r="AS968" s="19" cm="1">
        <f t="array" ref="AS968">INDEX($K:$P,ROW(),MATCH(AS$3,$K$2:$P$2,0))</f>
        <v>10</v>
      </c>
      <c r="AT968" s="19" cm="1">
        <f t="array" ref="AT968">INDEX($K:$P,ROW(),MATCH(AT$3,$K$2:$P$2,0))</f>
        <v>10</v>
      </c>
      <c r="AU968" s="19" cm="1">
        <f t="array" ref="AU968">INDEX($K:$P,ROW(),MATCH(AU$3,$K$2:$P$2,0))</f>
        <v>10</v>
      </c>
      <c r="AV968" s="19" cm="1">
        <f t="array" ref="AV968">INDEX($K:$P,ROW(),MATCH(AV$3,$K$2:$P$2,0))</f>
        <v>10</v>
      </c>
      <c r="AW968" s="19" cm="1">
        <f t="array" ref="AW968">INDEX($K:$P,ROW(),MATCH(AW$3,$K$2:$P$2,0))</f>
        <v>10</v>
      </c>
      <c r="AX968" s="19" cm="1">
        <f t="array" ref="AX968">INDEX($K:$P,ROW(),MATCH(AX$3,$K$2:$P$2,0))</f>
        <v>10</v>
      </c>
      <c r="AY968" s="19" cm="1">
        <f t="array" ref="AY968">INDEX($K:$P,ROW(),MATCH(AY$3,$K$2:$P$2,0))</f>
        <v>10</v>
      </c>
      <c r="AZ968" s="19" cm="1">
        <f t="array" ref="AZ968">INDEX($K:$P,ROW(),MATCH(AZ$3,$K$2:$P$2,0))</f>
        <v>10</v>
      </c>
      <c r="BA968" s="19" cm="1">
        <f t="array" ref="BA968">INDEX($K:$P,ROW(),MATCH(BA$3,$K$2:$P$2,0))</f>
        <v>10</v>
      </c>
      <c r="BB968" s="19" cm="1">
        <f t="array" ref="BB968">INDEX($K:$P,ROW(),MATCH(BB$3,$K$2:$P$2,0))</f>
        <v>10</v>
      </c>
      <c r="BC968" s="19" cm="1">
        <f t="array" ref="BC968">INDEX($K:$P,ROW(),MATCH(BC$3,$K$2:$P$2,0))</f>
        <v>10</v>
      </c>
      <c r="BD968" s="19" cm="1">
        <f t="array" ref="BD968">INDEX($K:$P,ROW(),MATCH(BD$3,$K$2:$P$2,0))</f>
        <v>10</v>
      </c>
      <c r="BE968" s="19" cm="1">
        <f t="array" ref="BE968">INDEX($K:$P,ROW(),MATCH(BE$3,$K$2:$P$2,0))</f>
        <v>10</v>
      </c>
      <c r="BF968" s="19" cm="1">
        <f t="array" ref="BF968">INDEX($K:$P,ROW(),MATCH(BF$3,$K$2:$P$2,0))</f>
        <v>10</v>
      </c>
      <c r="BG968" s="19" cm="1">
        <f t="array" ref="BG968">INDEX($K:$P,ROW(),MATCH(BG$3,$K$2:$P$2,0))</f>
        <v>10</v>
      </c>
      <c r="BH968" s="19" cm="1">
        <f t="array" ref="BH968">INDEX($K:$P,ROW(),MATCH(BH$3,$K$2:$P$2,0))</f>
        <v>10</v>
      </c>
      <c r="BI968" s="19" cm="1">
        <f t="array" ref="BI968">INDEX($K:$P,ROW(),MATCH(BI$3,$K$2:$P$2,0))</f>
        <v>10</v>
      </c>
      <c r="BJ968" s="19" cm="1">
        <f t="array" ref="BJ968">INDEX($K:$P,ROW(),MATCH(BJ$3,$K$2:$P$2,0))</f>
        <v>10</v>
      </c>
      <c r="BK968" s="19" cm="1">
        <f t="array" ref="BK968">INDEX($K:$P,ROW(),MATCH(BK$3,$K$2:$P$2,0))</f>
        <v>10</v>
      </c>
      <c r="BL968" s="19" cm="1">
        <f t="array" ref="BL968">INDEX($K:$P,ROW(),MATCH(BL$3,$K$2:$P$2,0))</f>
        <v>10</v>
      </c>
      <c r="BM968" s="19" cm="1">
        <f t="array" ref="BM968">INDEX($K:$P,ROW(),MATCH(BM$3,$K$2:$P$2,0))</f>
        <v>10</v>
      </c>
      <c r="BN968" s="19" cm="1">
        <f t="array" ref="BN968">INDEX($K:$P,ROW(),MATCH(BN$3,$K$2:$P$2,0))</f>
        <v>10</v>
      </c>
      <c r="BO968" s="19" cm="1">
        <f t="array" ref="BO968">INDEX($K:$P,ROW(),MATCH(BO$3,$K$2:$P$2,0))</f>
        <v>10</v>
      </c>
      <c r="BP968" s="19" cm="1">
        <f t="array" ref="BP968">INDEX($K:$P,ROW(),MATCH(BP$3,$K$2:$P$2,0))</f>
        <v>10</v>
      </c>
      <c r="BQ968" s="19" cm="1">
        <f t="array" ref="BQ968">INDEX($K:$P,ROW(),MATCH(BQ$3,$K$2:$P$2,0))</f>
        <v>10</v>
      </c>
      <c r="BR968" s="19" cm="1">
        <f t="array" ref="BR968">INDEX($K:$P,ROW(),MATCH(BR$3,$K$2:$P$2,0))</f>
        <v>10</v>
      </c>
      <c r="BS968" s="19" cm="1">
        <f t="array" ref="BS968">INDEX($K:$P,ROW(),MATCH(BS$3,$K$2:$P$2,0))</f>
        <v>10</v>
      </c>
      <c r="BT968" s="19" cm="1">
        <f t="array" ref="BT968">INDEX($K:$P,ROW(),MATCH(BT$3,$K$2:$P$2,0))</f>
        <v>10</v>
      </c>
      <c r="BU968" s="19" cm="1">
        <f t="array" ref="BU968">INDEX($K:$P,ROW(),MATCH(BU$3,$K$2:$P$2,0))</f>
        <v>10</v>
      </c>
      <c r="BV968" s="19" cm="1">
        <f t="array" ref="BV968">INDEX($K:$P,ROW(),MATCH(BV$3,$K$2:$P$2,0))</f>
        <v>10</v>
      </c>
      <c r="BW968" s="19" cm="1">
        <f t="array" ref="BW968">INDEX($K:$P,ROW(),MATCH(BW$3,$K$2:$P$2,0))</f>
        <v>10</v>
      </c>
      <c r="BX968" s="19" cm="1">
        <f t="array" ref="BX968">INDEX($K:$P,ROW(),MATCH(BX$3,$K$2:$P$2,0))</f>
        <v>10</v>
      </c>
      <c r="BY968" s="19" cm="1">
        <f t="array" ref="BY968">INDEX($K:$P,ROW(),MATCH(BY$3,$K$2:$P$2,0))</f>
        <v>10</v>
      </c>
      <c r="BZ968" s="19" cm="1">
        <f t="array" ref="BZ968">INDEX($K:$P,ROW(),MATCH(BZ$3,$K$2:$P$2,0))</f>
        <v>10</v>
      </c>
      <c r="CA968" s="19" cm="1">
        <f t="array" ref="CA968">INDEX($K:$P,ROW(),MATCH(CA$3,$K$2:$P$2,0))</f>
        <v>10</v>
      </c>
      <c r="CB968" s="19" cm="1">
        <f t="array" ref="CB968">INDEX($K:$P,ROW(),MATCH(CB$3,$K$2:$P$2,0))</f>
        <v>10</v>
      </c>
      <c r="CC968" s="19" cm="1">
        <f t="array" ref="CC968">INDEX($K:$P,ROW(),MATCH(CC$3,$K$2:$P$2,0))</f>
        <v>10</v>
      </c>
      <c r="CD968" s="19" cm="1">
        <f t="array" ref="CD968">INDEX($K:$P,ROW(),MATCH(CD$3,$K$2:$P$2,0))</f>
        <v>10</v>
      </c>
      <c r="CE968" s="19" cm="1">
        <f t="array" ref="CE968">INDEX($K:$P,ROW(),MATCH(CE$3,$K$2:$P$2,0))</f>
        <v>10</v>
      </c>
      <c r="CF968" s="19" cm="1">
        <f t="array" ref="CF968">INDEX($K:$P,ROW(),MATCH(CF$3,$K$2:$P$2,0))</f>
        <v>10</v>
      </c>
      <c r="CG968" s="19" cm="1">
        <f t="array" ref="CG968">INDEX($K:$P,ROW(),MATCH(CG$3,$K$2:$P$2,0))</f>
        <v>10</v>
      </c>
      <c r="CH968" s="19" cm="1">
        <f t="array" ref="CH968">INDEX($K:$P,ROW(),MATCH(CH$3,$K$2:$P$2,0))</f>
        <v>10</v>
      </c>
      <c r="CI968" s="19" cm="1">
        <f t="array" ref="CI968">INDEX($K:$P,ROW(),MATCH(CI$3,$K$2:$P$2,0))</f>
        <v>10</v>
      </c>
      <c r="CJ968" s="19" cm="1">
        <f t="array" ref="CJ968">INDEX($K:$P,ROW(),MATCH(CJ$3,$K$2:$P$2,0))</f>
        <v>10</v>
      </c>
      <c r="CK968" s="19" cm="1">
        <f t="array" ref="CK968">INDEX($K:$P,ROW(),MATCH(CK$3,$K$2:$P$2,0))</f>
        <v>10</v>
      </c>
    </row>
    <row r="969" spans="2:89" x14ac:dyDescent="0.35">
      <c r="B969" s="141" t="s">
        <v>799</v>
      </c>
      <c r="D969" t="s">
        <v>808</v>
      </c>
      <c r="E969" s="8" t="str">
        <f t="shared" si="1004"/>
        <v>969 LISTSALE-PV</v>
      </c>
      <c r="H969" s="31"/>
      <c r="I969" s="73"/>
      <c r="J969" s="73"/>
      <c r="K969" s="18">
        <v>10</v>
      </c>
      <c r="L969" s="18">
        <v>10</v>
      </c>
      <c r="M969" s="18">
        <v>10</v>
      </c>
      <c r="N969" s="18">
        <v>10</v>
      </c>
      <c r="O969" s="18">
        <v>10</v>
      </c>
      <c r="P969" s="18">
        <v>10</v>
      </c>
      <c r="R969" s="33"/>
      <c r="S969" s="19" cm="1">
        <f t="array" ref="S969">INDEX($K:$P,ROW(),MATCH(S$3,$K$2:$P$2,0))</f>
        <v>10</v>
      </c>
      <c r="T969" s="19" cm="1">
        <f t="array" ref="T969">INDEX($K:$P,ROW(),MATCH(T$3,$K$2:$P$2,0))</f>
        <v>10</v>
      </c>
      <c r="U969" s="19" cm="1">
        <f t="array" ref="U969">INDEX($K:$P,ROW(),MATCH(U$3,$K$2:$P$2,0))</f>
        <v>10</v>
      </c>
      <c r="V969" s="19" cm="1">
        <f t="array" ref="V969">INDEX($K:$P,ROW(),MATCH(V$3,$K$2:$P$2,0))</f>
        <v>10</v>
      </c>
      <c r="W969" s="19" cm="1">
        <f t="array" ref="W969">INDEX($K:$P,ROW(),MATCH(W$3,$K$2:$P$2,0))</f>
        <v>10</v>
      </c>
      <c r="X969" s="19" cm="1">
        <f t="array" ref="X969">INDEX($K:$P,ROW(),MATCH(X$3,$K$2:$P$2,0))</f>
        <v>10</v>
      </c>
      <c r="Y969" s="19" cm="1">
        <f t="array" ref="Y969">INDEX($K:$P,ROW(),MATCH(Y$3,$K$2:$P$2,0))</f>
        <v>10</v>
      </c>
      <c r="Z969" s="19" cm="1">
        <f t="array" ref="Z969">INDEX($K:$P,ROW(),MATCH(Z$3,$K$2:$P$2,0))</f>
        <v>10</v>
      </c>
      <c r="AA969" s="19" cm="1">
        <f t="array" ref="AA969">INDEX($K:$P,ROW(),MATCH(AA$3,$K$2:$P$2,0))</f>
        <v>10</v>
      </c>
      <c r="AB969" s="19" cm="1">
        <f t="array" ref="AB969">INDEX($K:$P,ROW(),MATCH(AB$3,$K$2:$P$2,0))</f>
        <v>10</v>
      </c>
      <c r="AC969" s="19" cm="1">
        <f t="array" ref="AC969">INDEX($K:$P,ROW(),MATCH(AC$3,$K$2:$P$2,0))</f>
        <v>10</v>
      </c>
      <c r="AD969" s="19" cm="1">
        <f t="array" ref="AD969">INDEX($K:$P,ROW(),MATCH(AD$3,$K$2:$P$2,0))</f>
        <v>10</v>
      </c>
      <c r="AE969" s="19" cm="1">
        <f t="array" ref="AE969">INDEX($K:$P,ROW(),MATCH(AE$3,$K$2:$P$2,0))</f>
        <v>10</v>
      </c>
      <c r="AF969" s="19" cm="1">
        <f t="array" ref="AF969">INDEX($K:$P,ROW(),MATCH(AF$3,$K$2:$P$2,0))</f>
        <v>10</v>
      </c>
      <c r="AG969" s="19" cm="1">
        <f t="array" ref="AG969">INDEX($K:$P,ROW(),MATCH(AG$3,$K$2:$P$2,0))</f>
        <v>10</v>
      </c>
      <c r="AH969" s="19" cm="1">
        <f t="array" ref="AH969">INDEX($K:$P,ROW(),MATCH(AH$3,$K$2:$P$2,0))</f>
        <v>10</v>
      </c>
      <c r="AI969" s="19" cm="1">
        <f t="array" ref="AI969">INDEX($K:$P,ROW(),MATCH(AI$3,$K$2:$P$2,0))</f>
        <v>10</v>
      </c>
      <c r="AJ969" s="19" cm="1">
        <f t="array" ref="AJ969">INDEX($K:$P,ROW(),MATCH(AJ$3,$K$2:$P$2,0))</f>
        <v>10</v>
      </c>
      <c r="AK969" s="19" cm="1">
        <f t="array" ref="AK969">INDEX($K:$P,ROW(),MATCH(AK$3,$K$2:$P$2,0))</f>
        <v>10</v>
      </c>
      <c r="AL969" s="19" cm="1">
        <f t="array" ref="AL969">INDEX($K:$P,ROW(),MATCH(AL$3,$K$2:$P$2,0))</f>
        <v>10</v>
      </c>
      <c r="AM969" s="19" cm="1">
        <f t="array" ref="AM969">INDEX($K:$P,ROW(),MATCH(AM$3,$K$2:$P$2,0))</f>
        <v>10</v>
      </c>
      <c r="AN969" s="19" cm="1">
        <f t="array" ref="AN969">INDEX($K:$P,ROW(),MATCH(AN$3,$K$2:$P$2,0))</f>
        <v>10</v>
      </c>
      <c r="AO969" s="19" cm="1">
        <f t="array" ref="AO969">INDEX($K:$P,ROW(),MATCH(AO$3,$K$2:$P$2,0))</f>
        <v>10</v>
      </c>
      <c r="AP969" s="19" cm="1">
        <f t="array" ref="AP969">INDEX($K:$P,ROW(),MATCH(AP$3,$K$2:$P$2,0))</f>
        <v>10</v>
      </c>
      <c r="AQ969" s="19" cm="1">
        <f t="array" ref="AQ969">INDEX($K:$P,ROW(),MATCH(AQ$3,$K$2:$P$2,0))</f>
        <v>10</v>
      </c>
      <c r="AR969" s="19" cm="1">
        <f t="array" ref="AR969">INDEX($K:$P,ROW(),MATCH(AR$3,$K$2:$P$2,0))</f>
        <v>10</v>
      </c>
      <c r="AS969" s="19" cm="1">
        <f t="array" ref="AS969">INDEX($K:$P,ROW(),MATCH(AS$3,$K$2:$P$2,0))</f>
        <v>10</v>
      </c>
      <c r="AT969" s="19" cm="1">
        <f t="array" ref="AT969">INDEX($K:$P,ROW(),MATCH(AT$3,$K$2:$P$2,0))</f>
        <v>10</v>
      </c>
      <c r="AU969" s="19" cm="1">
        <f t="array" ref="AU969">INDEX($K:$P,ROW(),MATCH(AU$3,$K$2:$P$2,0))</f>
        <v>10</v>
      </c>
      <c r="AV969" s="19" cm="1">
        <f t="array" ref="AV969">INDEX($K:$P,ROW(),MATCH(AV$3,$K$2:$P$2,0))</f>
        <v>10</v>
      </c>
      <c r="AW969" s="19" cm="1">
        <f t="array" ref="AW969">INDEX($K:$P,ROW(),MATCH(AW$3,$K$2:$P$2,0))</f>
        <v>10</v>
      </c>
      <c r="AX969" s="19" cm="1">
        <f t="array" ref="AX969">INDEX($K:$P,ROW(),MATCH(AX$3,$K$2:$P$2,0))</f>
        <v>10</v>
      </c>
      <c r="AY969" s="19" cm="1">
        <f t="array" ref="AY969">INDEX($K:$P,ROW(),MATCH(AY$3,$K$2:$P$2,0))</f>
        <v>10</v>
      </c>
      <c r="AZ969" s="19" cm="1">
        <f t="array" ref="AZ969">INDEX($K:$P,ROW(),MATCH(AZ$3,$K$2:$P$2,0))</f>
        <v>10</v>
      </c>
      <c r="BA969" s="19" cm="1">
        <f t="array" ref="BA969">INDEX($K:$P,ROW(),MATCH(BA$3,$K$2:$P$2,0))</f>
        <v>10</v>
      </c>
      <c r="BB969" s="19" cm="1">
        <f t="array" ref="BB969">INDEX($K:$P,ROW(),MATCH(BB$3,$K$2:$P$2,0))</f>
        <v>10</v>
      </c>
      <c r="BC969" s="19" cm="1">
        <f t="array" ref="BC969">INDEX($K:$P,ROW(),MATCH(BC$3,$K$2:$P$2,0))</f>
        <v>10</v>
      </c>
      <c r="BD969" s="19" cm="1">
        <f t="array" ref="BD969">INDEX($K:$P,ROW(),MATCH(BD$3,$K$2:$P$2,0))</f>
        <v>10</v>
      </c>
      <c r="BE969" s="19" cm="1">
        <f t="array" ref="BE969">INDEX($K:$P,ROW(),MATCH(BE$3,$K$2:$P$2,0))</f>
        <v>10</v>
      </c>
      <c r="BF969" s="19" cm="1">
        <f t="array" ref="BF969">INDEX($K:$P,ROW(),MATCH(BF$3,$K$2:$P$2,0))</f>
        <v>10</v>
      </c>
      <c r="BG969" s="19" cm="1">
        <f t="array" ref="BG969">INDEX($K:$P,ROW(),MATCH(BG$3,$K$2:$P$2,0))</f>
        <v>10</v>
      </c>
      <c r="BH969" s="19" cm="1">
        <f t="array" ref="BH969">INDEX($K:$P,ROW(),MATCH(BH$3,$K$2:$P$2,0))</f>
        <v>10</v>
      </c>
      <c r="BI969" s="19" cm="1">
        <f t="array" ref="BI969">INDEX($K:$P,ROW(),MATCH(BI$3,$K$2:$P$2,0))</f>
        <v>10</v>
      </c>
      <c r="BJ969" s="19" cm="1">
        <f t="array" ref="BJ969">INDEX($K:$P,ROW(),MATCH(BJ$3,$K$2:$P$2,0))</f>
        <v>10</v>
      </c>
      <c r="BK969" s="19" cm="1">
        <f t="array" ref="BK969">INDEX($K:$P,ROW(),MATCH(BK$3,$K$2:$P$2,0))</f>
        <v>10</v>
      </c>
      <c r="BL969" s="19" cm="1">
        <f t="array" ref="BL969">INDEX($K:$P,ROW(),MATCH(BL$3,$K$2:$P$2,0))</f>
        <v>10</v>
      </c>
      <c r="BM969" s="19" cm="1">
        <f t="array" ref="BM969">INDEX($K:$P,ROW(),MATCH(BM$3,$K$2:$P$2,0))</f>
        <v>10</v>
      </c>
      <c r="BN969" s="19" cm="1">
        <f t="array" ref="BN969">INDEX($K:$P,ROW(),MATCH(BN$3,$K$2:$P$2,0))</f>
        <v>10</v>
      </c>
      <c r="BO969" s="19" cm="1">
        <f t="array" ref="BO969">INDEX($K:$P,ROW(),MATCH(BO$3,$K$2:$P$2,0))</f>
        <v>10</v>
      </c>
      <c r="BP969" s="19" cm="1">
        <f t="array" ref="BP969">INDEX($K:$P,ROW(),MATCH(BP$3,$K$2:$P$2,0))</f>
        <v>10</v>
      </c>
      <c r="BQ969" s="19" cm="1">
        <f t="array" ref="BQ969">INDEX($K:$P,ROW(),MATCH(BQ$3,$K$2:$P$2,0))</f>
        <v>10</v>
      </c>
      <c r="BR969" s="19" cm="1">
        <f t="array" ref="BR969">INDEX($K:$P,ROW(),MATCH(BR$3,$K$2:$P$2,0))</f>
        <v>10</v>
      </c>
      <c r="BS969" s="19" cm="1">
        <f t="array" ref="BS969">INDEX($K:$P,ROW(),MATCH(BS$3,$K$2:$P$2,0))</f>
        <v>10</v>
      </c>
      <c r="BT969" s="19" cm="1">
        <f t="array" ref="BT969">INDEX($K:$P,ROW(),MATCH(BT$3,$K$2:$P$2,0))</f>
        <v>10</v>
      </c>
      <c r="BU969" s="19" cm="1">
        <f t="array" ref="BU969">INDEX($K:$P,ROW(),MATCH(BU$3,$K$2:$P$2,0))</f>
        <v>10</v>
      </c>
      <c r="BV969" s="19" cm="1">
        <f t="array" ref="BV969">INDEX($K:$P,ROW(),MATCH(BV$3,$K$2:$P$2,0))</f>
        <v>10</v>
      </c>
      <c r="BW969" s="19" cm="1">
        <f t="array" ref="BW969">INDEX($K:$P,ROW(),MATCH(BW$3,$K$2:$P$2,0))</f>
        <v>10</v>
      </c>
      <c r="BX969" s="19" cm="1">
        <f t="array" ref="BX969">INDEX($K:$P,ROW(),MATCH(BX$3,$K$2:$P$2,0))</f>
        <v>10</v>
      </c>
      <c r="BY969" s="19" cm="1">
        <f t="array" ref="BY969">INDEX($K:$P,ROW(),MATCH(BY$3,$K$2:$P$2,0))</f>
        <v>10</v>
      </c>
      <c r="BZ969" s="19" cm="1">
        <f t="array" ref="BZ969">INDEX($K:$P,ROW(),MATCH(BZ$3,$K$2:$P$2,0))</f>
        <v>10</v>
      </c>
      <c r="CA969" s="19" cm="1">
        <f t="array" ref="CA969">INDEX($K:$P,ROW(),MATCH(CA$3,$K$2:$P$2,0))</f>
        <v>10</v>
      </c>
      <c r="CB969" s="19" cm="1">
        <f t="array" ref="CB969">INDEX($K:$P,ROW(),MATCH(CB$3,$K$2:$P$2,0))</f>
        <v>10</v>
      </c>
      <c r="CC969" s="19" cm="1">
        <f t="array" ref="CC969">INDEX($K:$P,ROW(),MATCH(CC$3,$K$2:$P$2,0))</f>
        <v>10</v>
      </c>
      <c r="CD969" s="19" cm="1">
        <f t="array" ref="CD969">INDEX($K:$P,ROW(),MATCH(CD$3,$K$2:$P$2,0))</f>
        <v>10</v>
      </c>
      <c r="CE969" s="19" cm="1">
        <f t="array" ref="CE969">INDEX($K:$P,ROW(),MATCH(CE$3,$K$2:$P$2,0))</f>
        <v>10</v>
      </c>
      <c r="CF969" s="19" cm="1">
        <f t="array" ref="CF969">INDEX($K:$P,ROW(),MATCH(CF$3,$K$2:$P$2,0))</f>
        <v>10</v>
      </c>
      <c r="CG969" s="19" cm="1">
        <f t="array" ref="CG969">INDEX($K:$P,ROW(),MATCH(CG$3,$K$2:$P$2,0))</f>
        <v>10</v>
      </c>
      <c r="CH969" s="19" cm="1">
        <f t="array" ref="CH969">INDEX($K:$P,ROW(),MATCH(CH$3,$K$2:$P$2,0))</f>
        <v>10</v>
      </c>
      <c r="CI969" s="19" cm="1">
        <f t="array" ref="CI969">INDEX($K:$P,ROW(),MATCH(CI$3,$K$2:$P$2,0))</f>
        <v>10</v>
      </c>
      <c r="CJ969" s="19" cm="1">
        <f t="array" ref="CJ969">INDEX($K:$P,ROW(),MATCH(CJ$3,$K$2:$P$2,0))</f>
        <v>10</v>
      </c>
      <c r="CK969" s="19" cm="1">
        <f t="array" ref="CK969">INDEX($K:$P,ROW(),MATCH(CK$3,$K$2:$P$2,0))</f>
        <v>10</v>
      </c>
    </row>
    <row r="970" spans="2:89" x14ac:dyDescent="0.35">
      <c r="B970" s="124"/>
      <c r="D970" t="s">
        <v>808</v>
      </c>
      <c r="E970" s="8" t="str">
        <f t="shared" si="1004"/>
        <v>970 LISTSALE-PV</v>
      </c>
      <c r="H970" s="31"/>
      <c r="I970" s="73"/>
      <c r="J970" s="73"/>
      <c r="K970" s="18"/>
      <c r="L970" s="18"/>
      <c r="M970" s="18"/>
      <c r="N970" s="18"/>
      <c r="O970" s="18"/>
      <c r="P970" s="18"/>
      <c r="R970" s="33"/>
      <c r="S970" s="19"/>
      <c r="T970" s="19"/>
      <c r="U970" s="19"/>
      <c r="V970" s="19"/>
      <c r="W970" s="19"/>
      <c r="X970" s="19"/>
      <c r="Y970" s="19"/>
      <c r="Z970" s="19"/>
      <c r="AA970" s="19"/>
      <c r="AB970" s="19"/>
      <c r="AC970" s="19"/>
      <c r="AD970" s="19"/>
      <c r="AE970" s="19"/>
      <c r="AF970" s="19"/>
      <c r="AG970" s="19"/>
      <c r="AH970" s="19"/>
      <c r="AI970" s="19"/>
      <c r="AJ970" s="19"/>
      <c r="AK970" s="19"/>
      <c r="AL970" s="19"/>
      <c r="AM970" s="19"/>
      <c r="AN970" s="19"/>
      <c r="AO970" s="19"/>
      <c r="AP970" s="19"/>
      <c r="AQ970" s="19"/>
      <c r="AR970" s="19"/>
      <c r="AS970" s="19"/>
      <c r="AT970" s="19"/>
      <c r="AU970" s="19"/>
      <c r="AV970" s="19"/>
      <c r="AW970" s="19"/>
      <c r="AX970" s="19"/>
      <c r="AY970" s="19"/>
      <c r="AZ970" s="19"/>
      <c r="BA970" s="19"/>
      <c r="BB970" s="19"/>
      <c r="BC970" s="19"/>
      <c r="BD970" s="19"/>
      <c r="BE970" s="19"/>
      <c r="BF970" s="19"/>
      <c r="BG970" s="19"/>
      <c r="BH970" s="19"/>
      <c r="BI970" s="19"/>
      <c r="BJ970" s="19"/>
      <c r="BK970" s="19"/>
      <c r="BL970" s="19"/>
      <c r="BM970" s="19"/>
      <c r="BN970" s="19"/>
      <c r="BO970" s="19"/>
      <c r="BP970" s="19"/>
      <c r="BQ970" s="19"/>
      <c r="BR970" s="19"/>
      <c r="BS970" s="19"/>
      <c r="BT970" s="19"/>
      <c r="BU970" s="19"/>
      <c r="BV970" s="19"/>
      <c r="BW970" s="19"/>
      <c r="BX970" s="19"/>
      <c r="BY970" s="19"/>
      <c r="BZ970" s="19"/>
      <c r="CA970" s="19"/>
      <c r="CB970" s="19"/>
      <c r="CC970" s="19"/>
      <c r="CD970" s="19"/>
      <c r="CE970" s="19"/>
      <c r="CF970" s="19"/>
      <c r="CG970" s="19"/>
      <c r="CH970" s="19"/>
      <c r="CI970" s="19"/>
      <c r="CJ970" s="19"/>
      <c r="CK970" s="19"/>
    </row>
    <row r="971" spans="2:89" x14ac:dyDescent="0.35">
      <c r="B971" s="124" t="s">
        <v>800</v>
      </c>
      <c r="D971" t="s">
        <v>808</v>
      </c>
      <c r="E971" s="8" t="str">
        <f t="shared" si="1004"/>
        <v>971 LISTSALE-PV</v>
      </c>
      <c r="H971" s="31"/>
      <c r="I971" s="73"/>
      <c r="J971" s="73"/>
      <c r="K971" s="18"/>
      <c r="L971" s="18"/>
      <c r="M971" s="18"/>
      <c r="N971" s="18"/>
      <c r="O971" s="18"/>
      <c r="P971" s="18"/>
      <c r="R971" s="33"/>
      <c r="S971" s="19"/>
      <c r="T971" s="19"/>
      <c r="U971" s="19"/>
      <c r="V971" s="19"/>
      <c r="W971" s="19"/>
      <c r="X971" s="19"/>
      <c r="Y971" s="19"/>
      <c r="Z971" s="19"/>
      <c r="AA971" s="19"/>
      <c r="AB971" s="19"/>
      <c r="AC971" s="19"/>
      <c r="AD971" s="19"/>
      <c r="AE971" s="19"/>
      <c r="AF971" s="19"/>
      <c r="AG971" s="19"/>
      <c r="AH971" s="19"/>
      <c r="AI971" s="19"/>
      <c r="AJ971" s="19"/>
      <c r="AK971" s="19"/>
      <c r="AL971" s="19"/>
      <c r="AM971" s="19"/>
      <c r="AN971" s="19"/>
      <c r="AO971" s="19"/>
      <c r="AP971" s="19"/>
      <c r="AQ971" s="19"/>
      <c r="AR971" s="19"/>
      <c r="AS971" s="19"/>
      <c r="AT971" s="19"/>
      <c r="AU971" s="19"/>
      <c r="AV971" s="19"/>
      <c r="AW971" s="19"/>
      <c r="AX971" s="19"/>
      <c r="AY971" s="19"/>
      <c r="AZ971" s="19"/>
      <c r="BA971" s="19"/>
      <c r="BB971" s="19"/>
      <c r="BC971" s="19"/>
      <c r="BD971" s="19"/>
      <c r="BE971" s="19"/>
      <c r="BF971" s="19"/>
      <c r="BG971" s="19"/>
      <c r="BH971" s="19"/>
      <c r="BI971" s="19"/>
      <c r="BJ971" s="19"/>
      <c r="BK971" s="19"/>
      <c r="BL971" s="19"/>
      <c r="BM971" s="19"/>
      <c r="BN971" s="19"/>
      <c r="BO971" s="19"/>
      <c r="BP971" s="19"/>
      <c r="BQ971" s="19"/>
      <c r="BR971" s="19"/>
      <c r="BS971" s="19"/>
      <c r="BT971" s="19"/>
      <c r="BU971" s="19"/>
      <c r="BV971" s="19"/>
      <c r="BW971" s="19"/>
      <c r="BX971" s="19"/>
      <c r="BY971" s="19"/>
      <c r="BZ971" s="19"/>
      <c r="CA971" s="19"/>
      <c r="CB971" s="19"/>
      <c r="CC971" s="19"/>
      <c r="CD971" s="19"/>
      <c r="CE971" s="19"/>
      <c r="CF971" s="19"/>
      <c r="CG971" s="19"/>
      <c r="CH971" s="19"/>
      <c r="CI971" s="19"/>
      <c r="CJ971" s="19"/>
      <c r="CK971" s="19"/>
    </row>
    <row r="972" spans="2:89" x14ac:dyDescent="0.35">
      <c r="B972" s="154" t="s">
        <v>519</v>
      </c>
      <c r="D972" t="s">
        <v>808</v>
      </c>
      <c r="E972" s="8" t="str">
        <f t="shared" si="1004"/>
        <v>972 LISTSALE-PV</v>
      </c>
      <c r="H972" s="31"/>
      <c r="I972" s="73"/>
      <c r="J972" s="73"/>
      <c r="K972" s="23">
        <f t="shared" ref="K972:P977" ca="1" si="1026">SUMIF($3:$3,K$2,972:972)</f>
        <v>120000</v>
      </c>
      <c r="L972" s="23">
        <f t="shared" ca="1" si="1026"/>
        <v>120000</v>
      </c>
      <c r="M972" s="23">
        <f t="shared" ca="1" si="1026"/>
        <v>120000</v>
      </c>
      <c r="N972" s="23">
        <f t="shared" ca="1" si="1026"/>
        <v>120000</v>
      </c>
      <c r="O972" s="23">
        <f t="shared" ca="1" si="1026"/>
        <v>120000</v>
      </c>
      <c r="P972" s="23">
        <f t="shared" ca="1" si="1026"/>
        <v>110000</v>
      </c>
      <c r="R972" s="33"/>
      <c r="S972" s="24">
        <f t="shared" ref="S972" ca="1" si="1027">+S957*S965</f>
        <v>10000</v>
      </c>
      <c r="T972" s="24">
        <f t="shared" ref="T972:AX972" ca="1" si="1028">+T957*T965</f>
        <v>10000</v>
      </c>
      <c r="U972" s="24">
        <f t="shared" ca="1" si="1028"/>
        <v>10000</v>
      </c>
      <c r="V972" s="24">
        <f t="shared" ca="1" si="1028"/>
        <v>10000</v>
      </c>
      <c r="W972" s="24">
        <f t="shared" ca="1" si="1028"/>
        <v>10000</v>
      </c>
      <c r="X972" s="24">
        <f t="shared" ca="1" si="1028"/>
        <v>10000</v>
      </c>
      <c r="Y972" s="24">
        <f t="shared" ca="1" si="1028"/>
        <v>10000</v>
      </c>
      <c r="Z972" s="24">
        <f t="shared" ca="1" si="1028"/>
        <v>10000</v>
      </c>
      <c r="AA972" s="24">
        <f t="shared" ca="1" si="1028"/>
        <v>10000</v>
      </c>
      <c r="AB972" s="24">
        <f t="shared" ca="1" si="1028"/>
        <v>10000</v>
      </c>
      <c r="AC972" s="24">
        <f t="shared" ca="1" si="1028"/>
        <v>10000</v>
      </c>
      <c r="AD972" s="24">
        <f t="shared" ca="1" si="1028"/>
        <v>10000</v>
      </c>
      <c r="AE972" s="24">
        <f t="shared" ca="1" si="1028"/>
        <v>10000</v>
      </c>
      <c r="AF972" s="24">
        <f t="shared" ca="1" si="1028"/>
        <v>10000</v>
      </c>
      <c r="AG972" s="24">
        <f t="shared" ca="1" si="1028"/>
        <v>10000</v>
      </c>
      <c r="AH972" s="24">
        <f t="shared" ca="1" si="1028"/>
        <v>10000</v>
      </c>
      <c r="AI972" s="24">
        <f t="shared" ca="1" si="1028"/>
        <v>10000</v>
      </c>
      <c r="AJ972" s="24">
        <f t="shared" ca="1" si="1028"/>
        <v>10000</v>
      </c>
      <c r="AK972" s="24">
        <f t="shared" ca="1" si="1028"/>
        <v>10000</v>
      </c>
      <c r="AL972" s="24">
        <f t="shared" ca="1" si="1028"/>
        <v>10000</v>
      </c>
      <c r="AM972" s="24">
        <f t="shared" ca="1" si="1028"/>
        <v>10000</v>
      </c>
      <c r="AN972" s="24">
        <f t="shared" ca="1" si="1028"/>
        <v>10000</v>
      </c>
      <c r="AO972" s="24">
        <f t="shared" ca="1" si="1028"/>
        <v>10000</v>
      </c>
      <c r="AP972" s="24">
        <f t="shared" ca="1" si="1028"/>
        <v>10000</v>
      </c>
      <c r="AQ972" s="24">
        <f t="shared" ca="1" si="1028"/>
        <v>10000</v>
      </c>
      <c r="AR972" s="24">
        <f t="shared" ca="1" si="1028"/>
        <v>10000</v>
      </c>
      <c r="AS972" s="24">
        <f t="shared" ca="1" si="1028"/>
        <v>10000</v>
      </c>
      <c r="AT972" s="24">
        <f t="shared" ca="1" si="1028"/>
        <v>10000</v>
      </c>
      <c r="AU972" s="24">
        <f t="shared" ca="1" si="1028"/>
        <v>10000</v>
      </c>
      <c r="AV972" s="24">
        <f t="shared" ca="1" si="1028"/>
        <v>10000</v>
      </c>
      <c r="AW972" s="24">
        <f t="shared" ca="1" si="1028"/>
        <v>10000</v>
      </c>
      <c r="AX972" s="24">
        <f t="shared" ca="1" si="1028"/>
        <v>10000</v>
      </c>
      <c r="AY972" s="24">
        <f t="shared" ref="AY972:CD972" ca="1" si="1029">+AY957*AY965</f>
        <v>10000</v>
      </c>
      <c r="AZ972" s="24">
        <f t="shared" ca="1" si="1029"/>
        <v>10000</v>
      </c>
      <c r="BA972" s="24">
        <f t="shared" ca="1" si="1029"/>
        <v>10000</v>
      </c>
      <c r="BB972" s="24">
        <f t="shared" ca="1" si="1029"/>
        <v>10000</v>
      </c>
      <c r="BC972" s="24">
        <f t="shared" ca="1" si="1029"/>
        <v>10000</v>
      </c>
      <c r="BD972" s="24">
        <f t="shared" ca="1" si="1029"/>
        <v>10000</v>
      </c>
      <c r="BE972" s="24">
        <f t="shared" ca="1" si="1029"/>
        <v>10000</v>
      </c>
      <c r="BF972" s="24">
        <f t="shared" ca="1" si="1029"/>
        <v>10000</v>
      </c>
      <c r="BG972" s="24">
        <f t="shared" ca="1" si="1029"/>
        <v>10000</v>
      </c>
      <c r="BH972" s="24">
        <f t="shared" ca="1" si="1029"/>
        <v>10000</v>
      </c>
      <c r="BI972" s="24">
        <f t="shared" ca="1" si="1029"/>
        <v>10000</v>
      </c>
      <c r="BJ972" s="24">
        <f t="shared" ca="1" si="1029"/>
        <v>10000</v>
      </c>
      <c r="BK972" s="24">
        <f t="shared" ca="1" si="1029"/>
        <v>10000</v>
      </c>
      <c r="BL972" s="24">
        <f t="shared" ca="1" si="1029"/>
        <v>10000</v>
      </c>
      <c r="BM972" s="24">
        <f t="shared" ca="1" si="1029"/>
        <v>10000</v>
      </c>
      <c r="BN972" s="24">
        <f t="shared" ca="1" si="1029"/>
        <v>10000</v>
      </c>
      <c r="BO972" s="24">
        <f t="shared" ca="1" si="1029"/>
        <v>10000</v>
      </c>
      <c r="BP972" s="24">
        <f t="shared" ca="1" si="1029"/>
        <v>10000</v>
      </c>
      <c r="BQ972" s="24">
        <f t="shared" ca="1" si="1029"/>
        <v>10000</v>
      </c>
      <c r="BR972" s="24">
        <f t="shared" ca="1" si="1029"/>
        <v>10000</v>
      </c>
      <c r="BS972" s="24">
        <f t="shared" ca="1" si="1029"/>
        <v>10000</v>
      </c>
      <c r="BT972" s="24">
        <f t="shared" ca="1" si="1029"/>
        <v>10000</v>
      </c>
      <c r="BU972" s="24">
        <f t="shared" ca="1" si="1029"/>
        <v>10000</v>
      </c>
      <c r="BV972" s="24">
        <f t="shared" ca="1" si="1029"/>
        <v>10000</v>
      </c>
      <c r="BW972" s="24">
        <f t="shared" ca="1" si="1029"/>
        <v>10000</v>
      </c>
      <c r="BX972" s="24">
        <f t="shared" ca="1" si="1029"/>
        <v>10000</v>
      </c>
      <c r="BY972" s="24">
        <f t="shared" ca="1" si="1029"/>
        <v>10000</v>
      </c>
      <c r="BZ972" s="24">
        <f t="shared" ca="1" si="1029"/>
        <v>10000</v>
      </c>
      <c r="CA972" s="24">
        <f t="shared" ca="1" si="1029"/>
        <v>10000</v>
      </c>
      <c r="CB972" s="24">
        <f t="shared" ca="1" si="1029"/>
        <v>10000</v>
      </c>
      <c r="CC972" s="24">
        <f t="shared" ca="1" si="1029"/>
        <v>10000</v>
      </c>
      <c r="CD972" s="24">
        <f t="shared" ca="1" si="1029"/>
        <v>10000</v>
      </c>
      <c r="CE972" s="24">
        <f t="shared" ref="CE972:CK972" ca="1" si="1030">+CE957*CE965</f>
        <v>10000</v>
      </c>
      <c r="CF972" s="24">
        <f t="shared" ca="1" si="1030"/>
        <v>10000</v>
      </c>
      <c r="CG972" s="24">
        <f t="shared" ca="1" si="1030"/>
        <v>10000</v>
      </c>
      <c r="CH972" s="24">
        <f t="shared" ca="1" si="1030"/>
        <v>10000</v>
      </c>
      <c r="CI972" s="24">
        <f t="shared" ca="1" si="1030"/>
        <v>10000</v>
      </c>
      <c r="CJ972" s="24">
        <f t="shared" ca="1" si="1030"/>
        <v>10000</v>
      </c>
      <c r="CK972" s="24">
        <f t="shared" ca="1" si="1030"/>
        <v>10000</v>
      </c>
    </row>
    <row r="973" spans="2:89" x14ac:dyDescent="0.35">
      <c r="B973" s="154" t="s">
        <v>520</v>
      </c>
      <c r="D973" t="s">
        <v>808</v>
      </c>
      <c r="E973" s="8" t="str">
        <f t="shared" si="1004"/>
        <v>973 LISTSALE-PV</v>
      </c>
      <c r="H973" s="31"/>
      <c r="I973" s="73"/>
      <c r="J973" s="73"/>
      <c r="K973" s="23">
        <f t="shared" ca="1" si="1026"/>
        <v>120000</v>
      </c>
      <c r="L973" s="23">
        <f t="shared" ca="1" si="1026"/>
        <v>120000</v>
      </c>
      <c r="M973" s="23">
        <f t="shared" ca="1" si="1026"/>
        <v>120000</v>
      </c>
      <c r="N973" s="23">
        <f t="shared" ca="1" si="1026"/>
        <v>120000</v>
      </c>
      <c r="O973" s="23">
        <f t="shared" ca="1" si="1026"/>
        <v>120000</v>
      </c>
      <c r="P973" s="23">
        <f t="shared" ca="1" si="1026"/>
        <v>110000</v>
      </c>
      <c r="R973" s="33"/>
      <c r="S973" s="24">
        <f t="shared" ref="S973" ca="1" si="1031">+S958*S966</f>
        <v>10000</v>
      </c>
      <c r="T973" s="24">
        <f t="shared" ref="T973:AX973" ca="1" si="1032">+T958*T966</f>
        <v>10000</v>
      </c>
      <c r="U973" s="24">
        <f t="shared" ca="1" si="1032"/>
        <v>10000</v>
      </c>
      <c r="V973" s="24">
        <f t="shared" ca="1" si="1032"/>
        <v>10000</v>
      </c>
      <c r="W973" s="24">
        <f t="shared" ca="1" si="1032"/>
        <v>10000</v>
      </c>
      <c r="X973" s="24">
        <f t="shared" ca="1" si="1032"/>
        <v>10000</v>
      </c>
      <c r="Y973" s="24">
        <f t="shared" ca="1" si="1032"/>
        <v>10000</v>
      </c>
      <c r="Z973" s="24">
        <f t="shared" ca="1" si="1032"/>
        <v>10000</v>
      </c>
      <c r="AA973" s="24">
        <f t="shared" ca="1" si="1032"/>
        <v>10000</v>
      </c>
      <c r="AB973" s="24">
        <f t="shared" ca="1" si="1032"/>
        <v>10000</v>
      </c>
      <c r="AC973" s="24">
        <f t="shared" ca="1" si="1032"/>
        <v>10000</v>
      </c>
      <c r="AD973" s="24">
        <f t="shared" ca="1" si="1032"/>
        <v>10000</v>
      </c>
      <c r="AE973" s="24">
        <f t="shared" ca="1" si="1032"/>
        <v>10000</v>
      </c>
      <c r="AF973" s="24">
        <f t="shared" ca="1" si="1032"/>
        <v>10000</v>
      </c>
      <c r="AG973" s="24">
        <f t="shared" ca="1" si="1032"/>
        <v>10000</v>
      </c>
      <c r="AH973" s="24">
        <f t="shared" ca="1" si="1032"/>
        <v>10000</v>
      </c>
      <c r="AI973" s="24">
        <f t="shared" ca="1" si="1032"/>
        <v>10000</v>
      </c>
      <c r="AJ973" s="24">
        <f t="shared" ca="1" si="1032"/>
        <v>10000</v>
      </c>
      <c r="AK973" s="24">
        <f t="shared" ca="1" si="1032"/>
        <v>10000</v>
      </c>
      <c r="AL973" s="24">
        <f t="shared" ca="1" si="1032"/>
        <v>10000</v>
      </c>
      <c r="AM973" s="24">
        <f t="shared" ca="1" si="1032"/>
        <v>10000</v>
      </c>
      <c r="AN973" s="24">
        <f t="shared" ca="1" si="1032"/>
        <v>10000</v>
      </c>
      <c r="AO973" s="24">
        <f t="shared" ca="1" si="1032"/>
        <v>10000</v>
      </c>
      <c r="AP973" s="24">
        <f t="shared" ca="1" si="1032"/>
        <v>10000</v>
      </c>
      <c r="AQ973" s="24">
        <f t="shared" ca="1" si="1032"/>
        <v>10000</v>
      </c>
      <c r="AR973" s="24">
        <f t="shared" ca="1" si="1032"/>
        <v>10000</v>
      </c>
      <c r="AS973" s="24">
        <f t="shared" ca="1" si="1032"/>
        <v>10000</v>
      </c>
      <c r="AT973" s="24">
        <f t="shared" ca="1" si="1032"/>
        <v>10000</v>
      </c>
      <c r="AU973" s="24">
        <f t="shared" ca="1" si="1032"/>
        <v>10000</v>
      </c>
      <c r="AV973" s="24">
        <f t="shared" ca="1" si="1032"/>
        <v>10000</v>
      </c>
      <c r="AW973" s="24">
        <f t="shared" ca="1" si="1032"/>
        <v>10000</v>
      </c>
      <c r="AX973" s="24">
        <f t="shared" ca="1" si="1032"/>
        <v>10000</v>
      </c>
      <c r="AY973" s="24">
        <f t="shared" ref="AY973:CD973" ca="1" si="1033">+AY958*AY966</f>
        <v>10000</v>
      </c>
      <c r="AZ973" s="24">
        <f t="shared" ca="1" si="1033"/>
        <v>10000</v>
      </c>
      <c r="BA973" s="24">
        <f t="shared" ca="1" si="1033"/>
        <v>10000</v>
      </c>
      <c r="BB973" s="24">
        <f t="shared" ca="1" si="1033"/>
        <v>10000</v>
      </c>
      <c r="BC973" s="24">
        <f t="shared" ca="1" si="1033"/>
        <v>10000</v>
      </c>
      <c r="BD973" s="24">
        <f t="shared" ca="1" si="1033"/>
        <v>10000</v>
      </c>
      <c r="BE973" s="24">
        <f t="shared" ca="1" si="1033"/>
        <v>10000</v>
      </c>
      <c r="BF973" s="24">
        <f t="shared" ca="1" si="1033"/>
        <v>10000</v>
      </c>
      <c r="BG973" s="24">
        <f t="shared" ca="1" si="1033"/>
        <v>10000</v>
      </c>
      <c r="BH973" s="24">
        <f t="shared" ca="1" si="1033"/>
        <v>10000</v>
      </c>
      <c r="BI973" s="24">
        <f t="shared" ca="1" si="1033"/>
        <v>10000</v>
      </c>
      <c r="BJ973" s="24">
        <f t="shared" ca="1" si="1033"/>
        <v>10000</v>
      </c>
      <c r="BK973" s="24">
        <f t="shared" ca="1" si="1033"/>
        <v>10000</v>
      </c>
      <c r="BL973" s="24">
        <f t="shared" ca="1" si="1033"/>
        <v>10000</v>
      </c>
      <c r="BM973" s="24">
        <f t="shared" ca="1" si="1033"/>
        <v>10000</v>
      </c>
      <c r="BN973" s="24">
        <f t="shared" ca="1" si="1033"/>
        <v>10000</v>
      </c>
      <c r="BO973" s="24">
        <f t="shared" ca="1" si="1033"/>
        <v>10000</v>
      </c>
      <c r="BP973" s="24">
        <f t="shared" ca="1" si="1033"/>
        <v>10000</v>
      </c>
      <c r="BQ973" s="24">
        <f t="shared" ca="1" si="1033"/>
        <v>10000</v>
      </c>
      <c r="BR973" s="24">
        <f t="shared" ca="1" si="1033"/>
        <v>10000</v>
      </c>
      <c r="BS973" s="24">
        <f t="shared" ca="1" si="1033"/>
        <v>10000</v>
      </c>
      <c r="BT973" s="24">
        <f t="shared" ca="1" si="1033"/>
        <v>10000</v>
      </c>
      <c r="BU973" s="24">
        <f t="shared" ca="1" si="1033"/>
        <v>10000</v>
      </c>
      <c r="BV973" s="24">
        <f t="shared" ca="1" si="1033"/>
        <v>10000</v>
      </c>
      <c r="BW973" s="24">
        <f t="shared" ca="1" si="1033"/>
        <v>10000</v>
      </c>
      <c r="BX973" s="24">
        <f t="shared" ca="1" si="1033"/>
        <v>10000</v>
      </c>
      <c r="BY973" s="24">
        <f t="shared" ca="1" si="1033"/>
        <v>10000</v>
      </c>
      <c r="BZ973" s="24">
        <f t="shared" ca="1" si="1033"/>
        <v>10000</v>
      </c>
      <c r="CA973" s="24">
        <f t="shared" ca="1" si="1033"/>
        <v>10000</v>
      </c>
      <c r="CB973" s="24">
        <f t="shared" ca="1" si="1033"/>
        <v>10000</v>
      </c>
      <c r="CC973" s="24">
        <f t="shared" ca="1" si="1033"/>
        <v>10000</v>
      </c>
      <c r="CD973" s="24">
        <f t="shared" ca="1" si="1033"/>
        <v>10000</v>
      </c>
      <c r="CE973" s="24">
        <f t="shared" ref="CE973:CK973" ca="1" si="1034">+CE958*CE966</f>
        <v>10000</v>
      </c>
      <c r="CF973" s="24">
        <f t="shared" ca="1" si="1034"/>
        <v>10000</v>
      </c>
      <c r="CG973" s="24">
        <f t="shared" ca="1" si="1034"/>
        <v>10000</v>
      </c>
      <c r="CH973" s="24">
        <f t="shared" ca="1" si="1034"/>
        <v>10000</v>
      </c>
      <c r="CI973" s="24">
        <f t="shared" ca="1" si="1034"/>
        <v>10000</v>
      </c>
      <c r="CJ973" s="24">
        <f t="shared" ca="1" si="1034"/>
        <v>10000</v>
      </c>
      <c r="CK973" s="24">
        <f t="shared" ca="1" si="1034"/>
        <v>10000</v>
      </c>
    </row>
    <row r="974" spans="2:89" x14ac:dyDescent="0.35">
      <c r="B974" s="154" t="s">
        <v>797</v>
      </c>
      <c r="D974" t="s">
        <v>808</v>
      </c>
      <c r="E974" s="8" t="str">
        <f t="shared" si="1004"/>
        <v>974 LISTSALE-PV</v>
      </c>
      <c r="H974" s="31"/>
      <c r="I974" s="73"/>
      <c r="J974" s="73"/>
      <c r="K974" s="23">
        <f t="shared" ca="1" si="1026"/>
        <v>60000</v>
      </c>
      <c r="L974" s="23">
        <f t="shared" ca="1" si="1026"/>
        <v>60000</v>
      </c>
      <c r="M974" s="23">
        <f t="shared" ca="1" si="1026"/>
        <v>60000</v>
      </c>
      <c r="N974" s="23">
        <f t="shared" ca="1" si="1026"/>
        <v>60000</v>
      </c>
      <c r="O974" s="23">
        <f t="shared" ca="1" si="1026"/>
        <v>60000</v>
      </c>
      <c r="P974" s="23">
        <f t="shared" ca="1" si="1026"/>
        <v>55000</v>
      </c>
      <c r="R974" s="33"/>
      <c r="S974" s="24">
        <f t="shared" ref="S974" ca="1" si="1035">+S959*S967</f>
        <v>5000</v>
      </c>
      <c r="T974" s="24">
        <f t="shared" ref="T974:AX974" ca="1" si="1036">+T959*T967</f>
        <v>5000</v>
      </c>
      <c r="U974" s="24">
        <f t="shared" ca="1" si="1036"/>
        <v>5000</v>
      </c>
      <c r="V974" s="24">
        <f t="shared" ca="1" si="1036"/>
        <v>5000</v>
      </c>
      <c r="W974" s="24">
        <f t="shared" ca="1" si="1036"/>
        <v>5000</v>
      </c>
      <c r="X974" s="24">
        <f t="shared" ca="1" si="1036"/>
        <v>5000</v>
      </c>
      <c r="Y974" s="24">
        <f t="shared" ca="1" si="1036"/>
        <v>5000</v>
      </c>
      <c r="Z974" s="24">
        <f t="shared" ca="1" si="1036"/>
        <v>5000</v>
      </c>
      <c r="AA974" s="24">
        <f t="shared" ca="1" si="1036"/>
        <v>5000</v>
      </c>
      <c r="AB974" s="24">
        <f t="shared" ca="1" si="1036"/>
        <v>5000</v>
      </c>
      <c r="AC974" s="24">
        <f t="shared" ca="1" si="1036"/>
        <v>5000</v>
      </c>
      <c r="AD974" s="24">
        <f t="shared" ca="1" si="1036"/>
        <v>5000</v>
      </c>
      <c r="AE974" s="24">
        <f t="shared" ca="1" si="1036"/>
        <v>5000</v>
      </c>
      <c r="AF974" s="24">
        <f t="shared" ca="1" si="1036"/>
        <v>5000</v>
      </c>
      <c r="AG974" s="24">
        <f t="shared" ca="1" si="1036"/>
        <v>5000</v>
      </c>
      <c r="AH974" s="24">
        <f t="shared" ca="1" si="1036"/>
        <v>5000</v>
      </c>
      <c r="AI974" s="24">
        <f t="shared" ca="1" si="1036"/>
        <v>5000</v>
      </c>
      <c r="AJ974" s="24">
        <f t="shared" ca="1" si="1036"/>
        <v>5000</v>
      </c>
      <c r="AK974" s="24">
        <f t="shared" ca="1" si="1036"/>
        <v>5000</v>
      </c>
      <c r="AL974" s="24">
        <f t="shared" ca="1" si="1036"/>
        <v>5000</v>
      </c>
      <c r="AM974" s="24">
        <f t="shared" ca="1" si="1036"/>
        <v>5000</v>
      </c>
      <c r="AN974" s="24">
        <f t="shared" ca="1" si="1036"/>
        <v>5000</v>
      </c>
      <c r="AO974" s="24">
        <f t="shared" ca="1" si="1036"/>
        <v>5000</v>
      </c>
      <c r="AP974" s="24">
        <f t="shared" ca="1" si="1036"/>
        <v>5000</v>
      </c>
      <c r="AQ974" s="24">
        <f t="shared" ca="1" si="1036"/>
        <v>5000</v>
      </c>
      <c r="AR974" s="24">
        <f t="shared" ca="1" si="1036"/>
        <v>5000</v>
      </c>
      <c r="AS974" s="24">
        <f t="shared" ca="1" si="1036"/>
        <v>5000</v>
      </c>
      <c r="AT974" s="24">
        <f t="shared" ca="1" si="1036"/>
        <v>5000</v>
      </c>
      <c r="AU974" s="24">
        <f t="shared" ca="1" si="1036"/>
        <v>5000</v>
      </c>
      <c r="AV974" s="24">
        <f t="shared" ca="1" si="1036"/>
        <v>5000</v>
      </c>
      <c r="AW974" s="24">
        <f t="shared" ca="1" si="1036"/>
        <v>5000</v>
      </c>
      <c r="AX974" s="24">
        <f t="shared" ca="1" si="1036"/>
        <v>5000</v>
      </c>
      <c r="AY974" s="24">
        <f t="shared" ref="AY974:CD974" ca="1" si="1037">+AY959*AY967</f>
        <v>5000</v>
      </c>
      <c r="AZ974" s="24">
        <f t="shared" ca="1" si="1037"/>
        <v>5000</v>
      </c>
      <c r="BA974" s="24">
        <f t="shared" ca="1" si="1037"/>
        <v>5000</v>
      </c>
      <c r="BB974" s="24">
        <f t="shared" ca="1" si="1037"/>
        <v>5000</v>
      </c>
      <c r="BC974" s="24">
        <f t="shared" ca="1" si="1037"/>
        <v>5000</v>
      </c>
      <c r="BD974" s="24">
        <f t="shared" ca="1" si="1037"/>
        <v>5000</v>
      </c>
      <c r="BE974" s="24">
        <f t="shared" ca="1" si="1037"/>
        <v>5000</v>
      </c>
      <c r="BF974" s="24">
        <f t="shared" ca="1" si="1037"/>
        <v>5000</v>
      </c>
      <c r="BG974" s="24">
        <f t="shared" ca="1" si="1037"/>
        <v>5000</v>
      </c>
      <c r="BH974" s="24">
        <f t="shared" ca="1" si="1037"/>
        <v>5000</v>
      </c>
      <c r="BI974" s="24">
        <f t="shared" ca="1" si="1037"/>
        <v>5000</v>
      </c>
      <c r="BJ974" s="24">
        <f t="shared" ca="1" si="1037"/>
        <v>5000</v>
      </c>
      <c r="BK974" s="24">
        <f t="shared" ca="1" si="1037"/>
        <v>5000</v>
      </c>
      <c r="BL974" s="24">
        <f t="shared" ca="1" si="1037"/>
        <v>5000</v>
      </c>
      <c r="BM974" s="24">
        <f t="shared" ca="1" si="1037"/>
        <v>5000</v>
      </c>
      <c r="BN974" s="24">
        <f t="shared" ca="1" si="1037"/>
        <v>5000</v>
      </c>
      <c r="BO974" s="24">
        <f t="shared" ca="1" si="1037"/>
        <v>5000</v>
      </c>
      <c r="BP974" s="24">
        <f t="shared" ca="1" si="1037"/>
        <v>5000</v>
      </c>
      <c r="BQ974" s="24">
        <f t="shared" ca="1" si="1037"/>
        <v>5000</v>
      </c>
      <c r="BR974" s="24">
        <f t="shared" ca="1" si="1037"/>
        <v>5000</v>
      </c>
      <c r="BS974" s="24">
        <f t="shared" ca="1" si="1037"/>
        <v>5000</v>
      </c>
      <c r="BT974" s="24">
        <f t="shared" ca="1" si="1037"/>
        <v>5000</v>
      </c>
      <c r="BU974" s="24">
        <f t="shared" ca="1" si="1037"/>
        <v>5000</v>
      </c>
      <c r="BV974" s="24">
        <f t="shared" ca="1" si="1037"/>
        <v>5000</v>
      </c>
      <c r="BW974" s="24">
        <f t="shared" ca="1" si="1037"/>
        <v>5000</v>
      </c>
      <c r="BX974" s="24">
        <f t="shared" ca="1" si="1037"/>
        <v>5000</v>
      </c>
      <c r="BY974" s="24">
        <f t="shared" ca="1" si="1037"/>
        <v>5000</v>
      </c>
      <c r="BZ974" s="24">
        <f t="shared" ca="1" si="1037"/>
        <v>5000</v>
      </c>
      <c r="CA974" s="24">
        <f t="shared" ca="1" si="1037"/>
        <v>5000</v>
      </c>
      <c r="CB974" s="24">
        <f t="shared" ca="1" si="1037"/>
        <v>5000</v>
      </c>
      <c r="CC974" s="24">
        <f t="shared" ca="1" si="1037"/>
        <v>5000</v>
      </c>
      <c r="CD974" s="24">
        <f t="shared" ca="1" si="1037"/>
        <v>5000</v>
      </c>
      <c r="CE974" s="24">
        <f t="shared" ref="CE974:CK974" ca="1" si="1038">+CE959*CE967</f>
        <v>5000</v>
      </c>
      <c r="CF974" s="24">
        <f t="shared" ca="1" si="1038"/>
        <v>5000</v>
      </c>
      <c r="CG974" s="24">
        <f t="shared" ca="1" si="1038"/>
        <v>5000</v>
      </c>
      <c r="CH974" s="24">
        <f t="shared" ca="1" si="1038"/>
        <v>5000</v>
      </c>
      <c r="CI974" s="24">
        <f t="shared" ca="1" si="1038"/>
        <v>5000</v>
      </c>
      <c r="CJ974" s="24">
        <f t="shared" ca="1" si="1038"/>
        <v>5000</v>
      </c>
      <c r="CK974" s="24">
        <f t="shared" ca="1" si="1038"/>
        <v>5000</v>
      </c>
    </row>
    <row r="975" spans="2:89" x14ac:dyDescent="0.35">
      <c r="B975" s="154" t="s">
        <v>798</v>
      </c>
      <c r="D975" t="s">
        <v>808</v>
      </c>
      <c r="E975" s="8" t="str">
        <f t="shared" si="1004"/>
        <v>975 LISTSALE-PV</v>
      </c>
      <c r="H975" s="31"/>
      <c r="I975" s="73"/>
      <c r="J975" s="73"/>
      <c r="K975" s="23">
        <f t="shared" ca="1" si="1026"/>
        <v>180000</v>
      </c>
      <c r="L975" s="23">
        <f t="shared" ca="1" si="1026"/>
        <v>180000</v>
      </c>
      <c r="M975" s="23">
        <f t="shared" ca="1" si="1026"/>
        <v>180000</v>
      </c>
      <c r="N975" s="23">
        <f t="shared" ca="1" si="1026"/>
        <v>180000</v>
      </c>
      <c r="O975" s="23">
        <f t="shared" ca="1" si="1026"/>
        <v>180000</v>
      </c>
      <c r="P975" s="23">
        <f t="shared" ca="1" si="1026"/>
        <v>165000</v>
      </c>
      <c r="R975" s="33"/>
      <c r="S975" s="24">
        <f t="shared" ref="S975" ca="1" si="1039">+S960*S968</f>
        <v>15000</v>
      </c>
      <c r="T975" s="24">
        <f t="shared" ref="T975:AX975" ca="1" si="1040">+T960*T968</f>
        <v>15000</v>
      </c>
      <c r="U975" s="24">
        <f t="shared" ca="1" si="1040"/>
        <v>15000</v>
      </c>
      <c r="V975" s="24">
        <f t="shared" ca="1" si="1040"/>
        <v>15000</v>
      </c>
      <c r="W975" s="24">
        <f t="shared" ca="1" si="1040"/>
        <v>15000</v>
      </c>
      <c r="X975" s="24">
        <f t="shared" ca="1" si="1040"/>
        <v>15000</v>
      </c>
      <c r="Y975" s="24">
        <f t="shared" ca="1" si="1040"/>
        <v>15000</v>
      </c>
      <c r="Z975" s="24">
        <f t="shared" ca="1" si="1040"/>
        <v>15000</v>
      </c>
      <c r="AA975" s="24">
        <f t="shared" ca="1" si="1040"/>
        <v>15000</v>
      </c>
      <c r="AB975" s="24">
        <f t="shared" ca="1" si="1040"/>
        <v>15000</v>
      </c>
      <c r="AC975" s="24">
        <f t="shared" ca="1" si="1040"/>
        <v>15000</v>
      </c>
      <c r="AD975" s="24">
        <f t="shared" ca="1" si="1040"/>
        <v>15000</v>
      </c>
      <c r="AE975" s="24">
        <f t="shared" ca="1" si="1040"/>
        <v>15000</v>
      </c>
      <c r="AF975" s="24">
        <f t="shared" ca="1" si="1040"/>
        <v>15000</v>
      </c>
      <c r="AG975" s="24">
        <f t="shared" ca="1" si="1040"/>
        <v>15000</v>
      </c>
      <c r="AH975" s="24">
        <f t="shared" ca="1" si="1040"/>
        <v>15000</v>
      </c>
      <c r="AI975" s="24">
        <f t="shared" ca="1" si="1040"/>
        <v>15000</v>
      </c>
      <c r="AJ975" s="24">
        <f t="shared" ca="1" si="1040"/>
        <v>15000</v>
      </c>
      <c r="AK975" s="24">
        <f t="shared" ca="1" si="1040"/>
        <v>15000</v>
      </c>
      <c r="AL975" s="24">
        <f t="shared" ca="1" si="1040"/>
        <v>15000</v>
      </c>
      <c r="AM975" s="24">
        <f t="shared" ca="1" si="1040"/>
        <v>15000</v>
      </c>
      <c r="AN975" s="24">
        <f t="shared" ca="1" si="1040"/>
        <v>15000</v>
      </c>
      <c r="AO975" s="24">
        <f t="shared" ca="1" si="1040"/>
        <v>15000</v>
      </c>
      <c r="AP975" s="24">
        <f t="shared" ca="1" si="1040"/>
        <v>15000</v>
      </c>
      <c r="AQ975" s="24">
        <f t="shared" ca="1" si="1040"/>
        <v>15000</v>
      </c>
      <c r="AR975" s="24">
        <f t="shared" ca="1" si="1040"/>
        <v>15000</v>
      </c>
      <c r="AS975" s="24">
        <f t="shared" ca="1" si="1040"/>
        <v>15000</v>
      </c>
      <c r="AT975" s="24">
        <f t="shared" ca="1" si="1040"/>
        <v>15000</v>
      </c>
      <c r="AU975" s="24">
        <f t="shared" ca="1" si="1040"/>
        <v>15000</v>
      </c>
      <c r="AV975" s="24">
        <f t="shared" ca="1" si="1040"/>
        <v>15000</v>
      </c>
      <c r="AW975" s="24">
        <f t="shared" ca="1" si="1040"/>
        <v>15000</v>
      </c>
      <c r="AX975" s="24">
        <f t="shared" ca="1" si="1040"/>
        <v>15000</v>
      </c>
      <c r="AY975" s="24">
        <f t="shared" ref="AY975:CD975" ca="1" si="1041">+AY960*AY968</f>
        <v>15000</v>
      </c>
      <c r="AZ975" s="24">
        <f t="shared" ca="1" si="1041"/>
        <v>15000</v>
      </c>
      <c r="BA975" s="24">
        <f t="shared" ca="1" si="1041"/>
        <v>15000</v>
      </c>
      <c r="BB975" s="24">
        <f t="shared" ca="1" si="1041"/>
        <v>15000</v>
      </c>
      <c r="BC975" s="24">
        <f t="shared" ca="1" si="1041"/>
        <v>15000</v>
      </c>
      <c r="BD975" s="24">
        <f t="shared" ca="1" si="1041"/>
        <v>15000</v>
      </c>
      <c r="BE975" s="24">
        <f t="shared" ca="1" si="1041"/>
        <v>15000</v>
      </c>
      <c r="BF975" s="24">
        <f t="shared" ca="1" si="1041"/>
        <v>15000</v>
      </c>
      <c r="BG975" s="24">
        <f t="shared" ca="1" si="1041"/>
        <v>15000</v>
      </c>
      <c r="BH975" s="24">
        <f t="shared" ca="1" si="1041"/>
        <v>15000</v>
      </c>
      <c r="BI975" s="24">
        <f t="shared" ca="1" si="1041"/>
        <v>15000</v>
      </c>
      <c r="BJ975" s="24">
        <f t="shared" ca="1" si="1041"/>
        <v>15000</v>
      </c>
      <c r="BK975" s="24">
        <f t="shared" ca="1" si="1041"/>
        <v>15000</v>
      </c>
      <c r="BL975" s="24">
        <f t="shared" ca="1" si="1041"/>
        <v>15000</v>
      </c>
      <c r="BM975" s="24">
        <f t="shared" ca="1" si="1041"/>
        <v>15000</v>
      </c>
      <c r="BN975" s="24">
        <f t="shared" ca="1" si="1041"/>
        <v>15000</v>
      </c>
      <c r="BO975" s="24">
        <f t="shared" ca="1" si="1041"/>
        <v>15000</v>
      </c>
      <c r="BP975" s="24">
        <f t="shared" ca="1" si="1041"/>
        <v>15000</v>
      </c>
      <c r="BQ975" s="24">
        <f t="shared" ca="1" si="1041"/>
        <v>15000</v>
      </c>
      <c r="BR975" s="24">
        <f t="shared" ca="1" si="1041"/>
        <v>15000</v>
      </c>
      <c r="BS975" s="24">
        <f t="shared" ca="1" si="1041"/>
        <v>15000</v>
      </c>
      <c r="BT975" s="24">
        <f t="shared" ca="1" si="1041"/>
        <v>15000</v>
      </c>
      <c r="BU975" s="24">
        <f t="shared" ca="1" si="1041"/>
        <v>15000</v>
      </c>
      <c r="BV975" s="24">
        <f t="shared" ca="1" si="1041"/>
        <v>15000</v>
      </c>
      <c r="BW975" s="24">
        <f t="shared" ca="1" si="1041"/>
        <v>15000</v>
      </c>
      <c r="BX975" s="24">
        <f t="shared" ca="1" si="1041"/>
        <v>15000</v>
      </c>
      <c r="BY975" s="24">
        <f t="shared" ca="1" si="1041"/>
        <v>15000</v>
      </c>
      <c r="BZ975" s="24">
        <f t="shared" ca="1" si="1041"/>
        <v>15000</v>
      </c>
      <c r="CA975" s="24">
        <f t="shared" ca="1" si="1041"/>
        <v>15000</v>
      </c>
      <c r="CB975" s="24">
        <f t="shared" ca="1" si="1041"/>
        <v>15000</v>
      </c>
      <c r="CC975" s="24">
        <f t="shared" ca="1" si="1041"/>
        <v>15000</v>
      </c>
      <c r="CD975" s="24">
        <f t="shared" ca="1" si="1041"/>
        <v>15000</v>
      </c>
      <c r="CE975" s="24">
        <f t="shared" ref="CE975:CK975" ca="1" si="1042">+CE960*CE968</f>
        <v>15000</v>
      </c>
      <c r="CF975" s="24">
        <f t="shared" ca="1" si="1042"/>
        <v>15000</v>
      </c>
      <c r="CG975" s="24">
        <f t="shared" ca="1" si="1042"/>
        <v>15000</v>
      </c>
      <c r="CH975" s="24">
        <f t="shared" ca="1" si="1042"/>
        <v>15000</v>
      </c>
      <c r="CI975" s="24">
        <f t="shared" ca="1" si="1042"/>
        <v>15000</v>
      </c>
      <c r="CJ975" s="24">
        <f t="shared" ca="1" si="1042"/>
        <v>15000</v>
      </c>
      <c r="CK975" s="24">
        <f t="shared" ca="1" si="1042"/>
        <v>15000</v>
      </c>
    </row>
    <row r="976" spans="2:89" x14ac:dyDescent="0.35">
      <c r="B976" s="154" t="s">
        <v>799</v>
      </c>
      <c r="D976" t="s">
        <v>808</v>
      </c>
      <c r="E976" s="8" t="str">
        <f t="shared" si="1004"/>
        <v>976 LISTSALE-PV</v>
      </c>
      <c r="H976" s="31"/>
      <c r="I976" s="73"/>
      <c r="J976" s="73"/>
      <c r="K976" s="251">
        <f t="shared" ca="1" si="1026"/>
        <v>120000</v>
      </c>
      <c r="L976" s="251">
        <f t="shared" ca="1" si="1026"/>
        <v>120000</v>
      </c>
      <c r="M976" s="251">
        <f t="shared" ca="1" si="1026"/>
        <v>120000</v>
      </c>
      <c r="N976" s="251">
        <f t="shared" ca="1" si="1026"/>
        <v>120000</v>
      </c>
      <c r="O976" s="251">
        <f t="shared" ca="1" si="1026"/>
        <v>120000</v>
      </c>
      <c r="P976" s="251">
        <f t="shared" ca="1" si="1026"/>
        <v>110000</v>
      </c>
      <c r="R976" s="33"/>
      <c r="S976" s="134">
        <f t="shared" ref="S976" ca="1" si="1043">+S961*S969</f>
        <v>10000</v>
      </c>
      <c r="T976" s="134">
        <f t="shared" ref="T976:AX976" ca="1" si="1044">+T961*T969</f>
        <v>10000</v>
      </c>
      <c r="U976" s="134">
        <f t="shared" ca="1" si="1044"/>
        <v>10000</v>
      </c>
      <c r="V976" s="134">
        <f t="shared" ca="1" si="1044"/>
        <v>10000</v>
      </c>
      <c r="W976" s="134">
        <f t="shared" ca="1" si="1044"/>
        <v>10000</v>
      </c>
      <c r="X976" s="134">
        <f t="shared" ca="1" si="1044"/>
        <v>10000</v>
      </c>
      <c r="Y976" s="134">
        <f t="shared" ca="1" si="1044"/>
        <v>10000</v>
      </c>
      <c r="Z976" s="134">
        <f t="shared" ca="1" si="1044"/>
        <v>10000</v>
      </c>
      <c r="AA976" s="134">
        <f t="shared" ca="1" si="1044"/>
        <v>10000</v>
      </c>
      <c r="AB976" s="134">
        <f t="shared" ca="1" si="1044"/>
        <v>10000</v>
      </c>
      <c r="AC976" s="134">
        <f t="shared" ca="1" si="1044"/>
        <v>10000</v>
      </c>
      <c r="AD976" s="134">
        <f t="shared" ca="1" si="1044"/>
        <v>10000</v>
      </c>
      <c r="AE976" s="134">
        <f t="shared" ca="1" si="1044"/>
        <v>10000</v>
      </c>
      <c r="AF976" s="134">
        <f t="shared" ca="1" si="1044"/>
        <v>10000</v>
      </c>
      <c r="AG976" s="134">
        <f t="shared" ca="1" si="1044"/>
        <v>10000</v>
      </c>
      <c r="AH976" s="134">
        <f t="shared" ca="1" si="1044"/>
        <v>10000</v>
      </c>
      <c r="AI976" s="134">
        <f t="shared" ca="1" si="1044"/>
        <v>10000</v>
      </c>
      <c r="AJ976" s="134">
        <f t="shared" ca="1" si="1044"/>
        <v>10000</v>
      </c>
      <c r="AK976" s="134">
        <f t="shared" ca="1" si="1044"/>
        <v>10000</v>
      </c>
      <c r="AL976" s="134">
        <f t="shared" ca="1" si="1044"/>
        <v>10000</v>
      </c>
      <c r="AM976" s="134">
        <f t="shared" ca="1" si="1044"/>
        <v>10000</v>
      </c>
      <c r="AN976" s="134">
        <f t="shared" ca="1" si="1044"/>
        <v>10000</v>
      </c>
      <c r="AO976" s="134">
        <f t="shared" ca="1" si="1044"/>
        <v>10000</v>
      </c>
      <c r="AP976" s="134">
        <f t="shared" ca="1" si="1044"/>
        <v>10000</v>
      </c>
      <c r="AQ976" s="134">
        <f t="shared" ca="1" si="1044"/>
        <v>10000</v>
      </c>
      <c r="AR976" s="134">
        <f t="shared" ca="1" si="1044"/>
        <v>10000</v>
      </c>
      <c r="AS976" s="134">
        <f t="shared" ca="1" si="1044"/>
        <v>10000</v>
      </c>
      <c r="AT976" s="134">
        <f t="shared" ca="1" si="1044"/>
        <v>10000</v>
      </c>
      <c r="AU976" s="134">
        <f t="shared" ca="1" si="1044"/>
        <v>10000</v>
      </c>
      <c r="AV976" s="134">
        <f t="shared" ca="1" si="1044"/>
        <v>10000</v>
      </c>
      <c r="AW976" s="134">
        <f t="shared" ca="1" si="1044"/>
        <v>10000</v>
      </c>
      <c r="AX976" s="134">
        <f t="shared" ca="1" si="1044"/>
        <v>10000</v>
      </c>
      <c r="AY976" s="134">
        <f t="shared" ref="AY976:CD976" ca="1" si="1045">+AY961*AY969</f>
        <v>10000</v>
      </c>
      <c r="AZ976" s="134">
        <f t="shared" ca="1" si="1045"/>
        <v>10000</v>
      </c>
      <c r="BA976" s="134">
        <f t="shared" ca="1" si="1045"/>
        <v>10000</v>
      </c>
      <c r="BB976" s="134">
        <f t="shared" ca="1" si="1045"/>
        <v>10000</v>
      </c>
      <c r="BC976" s="134">
        <f t="shared" ca="1" si="1045"/>
        <v>10000</v>
      </c>
      <c r="BD976" s="134">
        <f t="shared" ca="1" si="1045"/>
        <v>10000</v>
      </c>
      <c r="BE976" s="134">
        <f t="shared" ca="1" si="1045"/>
        <v>10000</v>
      </c>
      <c r="BF976" s="134">
        <f t="shared" ca="1" si="1045"/>
        <v>10000</v>
      </c>
      <c r="BG976" s="134">
        <f t="shared" ca="1" si="1045"/>
        <v>10000</v>
      </c>
      <c r="BH976" s="134">
        <f t="shared" ca="1" si="1045"/>
        <v>10000</v>
      </c>
      <c r="BI976" s="134">
        <f t="shared" ca="1" si="1045"/>
        <v>10000</v>
      </c>
      <c r="BJ976" s="134">
        <f t="shared" ca="1" si="1045"/>
        <v>10000</v>
      </c>
      <c r="BK976" s="134">
        <f t="shared" ca="1" si="1045"/>
        <v>10000</v>
      </c>
      <c r="BL976" s="134">
        <f t="shared" ca="1" si="1045"/>
        <v>10000</v>
      </c>
      <c r="BM976" s="134">
        <f t="shared" ca="1" si="1045"/>
        <v>10000</v>
      </c>
      <c r="BN976" s="134">
        <f t="shared" ca="1" si="1045"/>
        <v>10000</v>
      </c>
      <c r="BO976" s="134">
        <f t="shared" ca="1" si="1045"/>
        <v>10000</v>
      </c>
      <c r="BP976" s="134">
        <f t="shared" ca="1" si="1045"/>
        <v>10000</v>
      </c>
      <c r="BQ976" s="134">
        <f t="shared" ca="1" si="1045"/>
        <v>10000</v>
      </c>
      <c r="BR976" s="134">
        <f t="shared" ca="1" si="1045"/>
        <v>10000</v>
      </c>
      <c r="BS976" s="134">
        <f t="shared" ca="1" si="1045"/>
        <v>10000</v>
      </c>
      <c r="BT976" s="134">
        <f t="shared" ca="1" si="1045"/>
        <v>10000</v>
      </c>
      <c r="BU976" s="134">
        <f t="shared" ca="1" si="1045"/>
        <v>10000</v>
      </c>
      <c r="BV976" s="134">
        <f t="shared" ca="1" si="1045"/>
        <v>10000</v>
      </c>
      <c r="BW976" s="134">
        <f t="shared" ca="1" si="1045"/>
        <v>10000</v>
      </c>
      <c r="BX976" s="134">
        <f t="shared" ca="1" si="1045"/>
        <v>10000</v>
      </c>
      <c r="BY976" s="134">
        <f t="shared" ca="1" si="1045"/>
        <v>10000</v>
      </c>
      <c r="BZ976" s="134">
        <f t="shared" ca="1" si="1045"/>
        <v>10000</v>
      </c>
      <c r="CA976" s="134">
        <f t="shared" ca="1" si="1045"/>
        <v>10000</v>
      </c>
      <c r="CB976" s="134">
        <f t="shared" ca="1" si="1045"/>
        <v>10000</v>
      </c>
      <c r="CC976" s="134">
        <f t="shared" ca="1" si="1045"/>
        <v>10000</v>
      </c>
      <c r="CD976" s="134">
        <f t="shared" ca="1" si="1045"/>
        <v>10000</v>
      </c>
      <c r="CE976" s="134">
        <f t="shared" ref="CE976:CK976" ca="1" si="1046">+CE961*CE969</f>
        <v>10000</v>
      </c>
      <c r="CF976" s="134">
        <f t="shared" ca="1" si="1046"/>
        <v>10000</v>
      </c>
      <c r="CG976" s="134">
        <f t="shared" ca="1" si="1046"/>
        <v>10000</v>
      </c>
      <c r="CH976" s="134">
        <f t="shared" ca="1" si="1046"/>
        <v>10000</v>
      </c>
      <c r="CI976" s="134">
        <f t="shared" ca="1" si="1046"/>
        <v>10000</v>
      </c>
      <c r="CJ976" s="134">
        <f t="shared" ca="1" si="1046"/>
        <v>10000</v>
      </c>
      <c r="CK976" s="134">
        <f t="shared" ca="1" si="1046"/>
        <v>10000</v>
      </c>
    </row>
    <row r="977" spans="2:89" x14ac:dyDescent="0.35">
      <c r="B977" s="123" t="s">
        <v>803</v>
      </c>
      <c r="C977" t="s">
        <v>198</v>
      </c>
      <c r="D977" t="s">
        <v>808</v>
      </c>
      <c r="E977" s="8" t="str">
        <f t="shared" si="1004"/>
        <v>977 LISTSALE-PV</v>
      </c>
      <c r="F977" s="27"/>
      <c r="G977" s="27"/>
      <c r="H977" s="31"/>
      <c r="I977" s="73"/>
      <c r="J977" s="73"/>
      <c r="K977" s="33">
        <f t="shared" ca="1" si="1026"/>
        <v>600000</v>
      </c>
      <c r="L977" s="33">
        <f t="shared" ca="1" si="1026"/>
        <v>600000</v>
      </c>
      <c r="M977" s="33">
        <f t="shared" ca="1" si="1026"/>
        <v>600000</v>
      </c>
      <c r="N977" s="33">
        <f t="shared" ca="1" si="1026"/>
        <v>600000</v>
      </c>
      <c r="O977" s="33">
        <f t="shared" ca="1" si="1026"/>
        <v>600000</v>
      </c>
      <c r="P977" s="33">
        <f t="shared" ca="1" si="1026"/>
        <v>550000</v>
      </c>
      <c r="R977" s="33"/>
      <c r="S977" s="33">
        <f t="shared" ref="S977" ca="1" si="1047">SUM(S972:S976)</f>
        <v>50000</v>
      </c>
      <c r="T977" s="33">
        <f t="shared" ref="T977:AX977" ca="1" si="1048">SUM(T972:T976)</f>
        <v>50000</v>
      </c>
      <c r="U977" s="33">
        <f t="shared" ca="1" si="1048"/>
        <v>50000</v>
      </c>
      <c r="V977" s="33">
        <f t="shared" ca="1" si="1048"/>
        <v>50000</v>
      </c>
      <c r="W977" s="33">
        <f t="shared" ca="1" si="1048"/>
        <v>50000</v>
      </c>
      <c r="X977" s="33">
        <f t="shared" ca="1" si="1048"/>
        <v>50000</v>
      </c>
      <c r="Y977" s="33">
        <f t="shared" ca="1" si="1048"/>
        <v>50000</v>
      </c>
      <c r="Z977" s="33">
        <f t="shared" ca="1" si="1048"/>
        <v>50000</v>
      </c>
      <c r="AA977" s="33">
        <f t="shared" ca="1" si="1048"/>
        <v>50000</v>
      </c>
      <c r="AB977" s="33">
        <f t="shared" ca="1" si="1048"/>
        <v>50000</v>
      </c>
      <c r="AC977" s="33">
        <f t="shared" ca="1" si="1048"/>
        <v>50000</v>
      </c>
      <c r="AD977" s="33">
        <f t="shared" ca="1" si="1048"/>
        <v>50000</v>
      </c>
      <c r="AE977" s="33">
        <f t="shared" ca="1" si="1048"/>
        <v>50000</v>
      </c>
      <c r="AF977" s="33">
        <f t="shared" ca="1" si="1048"/>
        <v>50000</v>
      </c>
      <c r="AG977" s="33">
        <f t="shared" ca="1" si="1048"/>
        <v>50000</v>
      </c>
      <c r="AH977" s="33">
        <f t="shared" ca="1" si="1048"/>
        <v>50000</v>
      </c>
      <c r="AI977" s="33">
        <f t="shared" ca="1" si="1048"/>
        <v>50000</v>
      </c>
      <c r="AJ977" s="33">
        <f t="shared" ca="1" si="1048"/>
        <v>50000</v>
      </c>
      <c r="AK977" s="33">
        <f t="shared" ca="1" si="1048"/>
        <v>50000</v>
      </c>
      <c r="AL977" s="33">
        <f t="shared" ca="1" si="1048"/>
        <v>50000</v>
      </c>
      <c r="AM977" s="33">
        <f t="shared" ca="1" si="1048"/>
        <v>50000</v>
      </c>
      <c r="AN977" s="33">
        <f t="shared" ca="1" si="1048"/>
        <v>50000</v>
      </c>
      <c r="AO977" s="33">
        <f t="shared" ca="1" si="1048"/>
        <v>50000</v>
      </c>
      <c r="AP977" s="33">
        <f t="shared" ca="1" si="1048"/>
        <v>50000</v>
      </c>
      <c r="AQ977" s="33">
        <f t="shared" ca="1" si="1048"/>
        <v>50000</v>
      </c>
      <c r="AR977" s="33">
        <f t="shared" ca="1" si="1048"/>
        <v>50000</v>
      </c>
      <c r="AS977" s="33">
        <f t="shared" ca="1" si="1048"/>
        <v>50000</v>
      </c>
      <c r="AT977" s="33">
        <f t="shared" ca="1" si="1048"/>
        <v>50000</v>
      </c>
      <c r="AU977" s="33">
        <f t="shared" ca="1" si="1048"/>
        <v>50000</v>
      </c>
      <c r="AV977" s="33">
        <f t="shared" ca="1" si="1048"/>
        <v>50000</v>
      </c>
      <c r="AW977" s="33">
        <f t="shared" ca="1" si="1048"/>
        <v>50000</v>
      </c>
      <c r="AX977" s="33">
        <f t="shared" ca="1" si="1048"/>
        <v>50000</v>
      </c>
      <c r="AY977" s="33">
        <f t="shared" ref="AY977:CD977" ca="1" si="1049">SUM(AY972:AY976)</f>
        <v>50000</v>
      </c>
      <c r="AZ977" s="33">
        <f t="shared" ca="1" si="1049"/>
        <v>50000</v>
      </c>
      <c r="BA977" s="33">
        <f t="shared" ca="1" si="1049"/>
        <v>50000</v>
      </c>
      <c r="BB977" s="33">
        <f t="shared" ca="1" si="1049"/>
        <v>50000</v>
      </c>
      <c r="BC977" s="33">
        <f t="shared" ca="1" si="1049"/>
        <v>50000</v>
      </c>
      <c r="BD977" s="33">
        <f t="shared" ca="1" si="1049"/>
        <v>50000</v>
      </c>
      <c r="BE977" s="33">
        <f t="shared" ca="1" si="1049"/>
        <v>50000</v>
      </c>
      <c r="BF977" s="33">
        <f t="shared" ca="1" si="1049"/>
        <v>50000</v>
      </c>
      <c r="BG977" s="33">
        <f t="shared" ca="1" si="1049"/>
        <v>50000</v>
      </c>
      <c r="BH977" s="33">
        <f t="shared" ca="1" si="1049"/>
        <v>50000</v>
      </c>
      <c r="BI977" s="33">
        <f t="shared" ca="1" si="1049"/>
        <v>50000</v>
      </c>
      <c r="BJ977" s="33">
        <f t="shared" ca="1" si="1049"/>
        <v>50000</v>
      </c>
      <c r="BK977" s="33">
        <f t="shared" ca="1" si="1049"/>
        <v>50000</v>
      </c>
      <c r="BL977" s="33">
        <f t="shared" ca="1" si="1049"/>
        <v>50000</v>
      </c>
      <c r="BM977" s="33">
        <f t="shared" ca="1" si="1049"/>
        <v>50000</v>
      </c>
      <c r="BN977" s="33">
        <f t="shared" ca="1" si="1049"/>
        <v>50000</v>
      </c>
      <c r="BO977" s="33">
        <f t="shared" ca="1" si="1049"/>
        <v>50000</v>
      </c>
      <c r="BP977" s="33">
        <f t="shared" ca="1" si="1049"/>
        <v>50000</v>
      </c>
      <c r="BQ977" s="33">
        <f t="shared" ca="1" si="1049"/>
        <v>50000</v>
      </c>
      <c r="BR977" s="33">
        <f t="shared" ca="1" si="1049"/>
        <v>50000</v>
      </c>
      <c r="BS977" s="33">
        <f t="shared" ca="1" si="1049"/>
        <v>50000</v>
      </c>
      <c r="BT977" s="33">
        <f t="shared" ca="1" si="1049"/>
        <v>50000</v>
      </c>
      <c r="BU977" s="33">
        <f t="shared" ca="1" si="1049"/>
        <v>50000</v>
      </c>
      <c r="BV977" s="33">
        <f t="shared" ca="1" si="1049"/>
        <v>50000</v>
      </c>
      <c r="BW977" s="33">
        <f t="shared" ca="1" si="1049"/>
        <v>50000</v>
      </c>
      <c r="BX977" s="33">
        <f t="shared" ca="1" si="1049"/>
        <v>50000</v>
      </c>
      <c r="BY977" s="33">
        <f t="shared" ca="1" si="1049"/>
        <v>50000</v>
      </c>
      <c r="BZ977" s="33">
        <f t="shared" ca="1" si="1049"/>
        <v>50000</v>
      </c>
      <c r="CA977" s="33">
        <f t="shared" ca="1" si="1049"/>
        <v>50000</v>
      </c>
      <c r="CB977" s="33">
        <f t="shared" ca="1" si="1049"/>
        <v>50000</v>
      </c>
      <c r="CC977" s="33">
        <f t="shared" ca="1" si="1049"/>
        <v>50000</v>
      </c>
      <c r="CD977" s="33">
        <f t="shared" ca="1" si="1049"/>
        <v>50000</v>
      </c>
      <c r="CE977" s="33">
        <f t="shared" ref="CE977:CK977" ca="1" si="1050">SUM(CE972:CE976)</f>
        <v>50000</v>
      </c>
      <c r="CF977" s="33">
        <f t="shared" ca="1" si="1050"/>
        <v>50000</v>
      </c>
      <c r="CG977" s="33">
        <f t="shared" ca="1" si="1050"/>
        <v>50000</v>
      </c>
      <c r="CH977" s="33">
        <f t="shared" ca="1" si="1050"/>
        <v>50000</v>
      </c>
      <c r="CI977" s="33">
        <f t="shared" ca="1" si="1050"/>
        <v>50000</v>
      </c>
      <c r="CJ977" s="33">
        <f t="shared" ca="1" si="1050"/>
        <v>50000</v>
      </c>
      <c r="CK977" s="33">
        <f t="shared" ca="1" si="1050"/>
        <v>50000</v>
      </c>
    </row>
    <row r="978" spans="2:89" x14ac:dyDescent="0.35">
      <c r="B978" s="122"/>
      <c r="C978" s="27"/>
      <c r="D978" t="s">
        <v>808</v>
      </c>
      <c r="E978" s="8" t="str">
        <f t="shared" si="1004"/>
        <v>978 LISTSALE-PV</v>
      </c>
      <c r="F978" s="27"/>
      <c r="G978" s="27"/>
      <c r="H978" s="31"/>
      <c r="I978" s="73"/>
      <c r="J978" s="73"/>
      <c r="K978" s="38"/>
      <c r="L978" s="38"/>
      <c r="M978" s="38"/>
      <c r="N978" s="38"/>
      <c r="O978" s="38"/>
      <c r="P978" s="38"/>
      <c r="R978" s="33"/>
      <c r="S978" s="38"/>
      <c r="T978" s="38"/>
      <c r="U978" s="38"/>
      <c r="V978" s="38"/>
      <c r="W978" s="38"/>
      <c r="X978" s="38"/>
      <c r="Y978" s="38"/>
      <c r="Z978" s="38"/>
      <c r="AA978" s="38"/>
      <c r="AB978" s="38"/>
      <c r="AC978" s="38"/>
      <c r="AD978" s="38"/>
      <c r="AE978" s="38"/>
      <c r="AF978" s="38"/>
      <c r="AG978" s="38"/>
      <c r="AH978" s="38"/>
      <c r="AI978" s="38"/>
      <c r="AJ978" s="38"/>
      <c r="AK978" s="38"/>
      <c r="AL978" s="38"/>
      <c r="AM978" s="38"/>
      <c r="AN978" s="38"/>
      <c r="AO978" s="38"/>
      <c r="AP978" s="38"/>
      <c r="AQ978" s="38"/>
      <c r="AR978" s="38"/>
      <c r="AS978" s="38"/>
      <c r="AT978" s="38"/>
      <c r="AU978" s="38"/>
      <c r="AV978" s="38"/>
      <c r="AW978" s="38"/>
      <c r="AX978" s="38"/>
      <c r="AY978" s="38"/>
      <c r="AZ978" s="38"/>
      <c r="BA978" s="38"/>
      <c r="BB978" s="38"/>
      <c r="BC978" s="38"/>
      <c r="BD978" s="38"/>
      <c r="BE978" s="38"/>
      <c r="BF978" s="38"/>
      <c r="BG978" s="38"/>
      <c r="BH978" s="38"/>
      <c r="BI978" s="38"/>
      <c r="BJ978" s="38"/>
      <c r="BK978" s="38"/>
      <c r="BL978" s="38"/>
      <c r="BM978" s="38"/>
      <c r="BN978" s="38"/>
      <c r="BO978" s="38"/>
      <c r="BP978" s="38"/>
      <c r="BQ978" s="38"/>
      <c r="BR978" s="38"/>
      <c r="BS978" s="38"/>
      <c r="BT978" s="38"/>
      <c r="BU978" s="38"/>
      <c r="BV978" s="38"/>
      <c r="BW978" s="38"/>
      <c r="BX978" s="38"/>
      <c r="BY978" s="38"/>
      <c r="BZ978" s="38"/>
      <c r="CA978" s="38"/>
      <c r="CB978" s="38"/>
      <c r="CC978" s="38"/>
      <c r="CD978" s="38"/>
      <c r="CE978" s="38"/>
      <c r="CF978" s="38"/>
      <c r="CG978" s="38"/>
      <c r="CH978" s="38"/>
      <c r="CI978" s="38"/>
      <c r="CJ978" s="38"/>
      <c r="CK978" s="38"/>
    </row>
    <row r="979" spans="2:89" x14ac:dyDescent="0.35">
      <c r="B979" s="95" t="str">
        <f>"$ COGS/"&amp;B998</f>
        <v>$ COGS/unit</v>
      </c>
      <c r="D979" t="s">
        <v>808</v>
      </c>
      <c r="E979" s="8" t="str">
        <f t="shared" ref="E979:E992" si="1051">ROW()&amp;" "&amp;D979</f>
        <v>979 LISTSALE-PV</v>
      </c>
      <c r="H979" s="31"/>
      <c r="I979" s="73"/>
      <c r="J979" s="73"/>
      <c r="K979" s="18"/>
      <c r="L979" s="18"/>
      <c r="M979" s="18"/>
      <c r="N979" s="18"/>
      <c r="O979" s="18"/>
      <c r="P979" s="18"/>
      <c r="R979" s="33"/>
      <c r="S979" s="19"/>
      <c r="T979" s="19"/>
      <c r="U979" s="19"/>
      <c r="V979" s="19"/>
      <c r="W979" s="19"/>
      <c r="X979" s="19"/>
      <c r="Y979" s="19"/>
      <c r="Z979" s="19"/>
      <c r="AA979" s="19"/>
      <c r="AB979" s="19"/>
      <c r="AC979" s="19"/>
      <c r="AD979" s="19"/>
      <c r="AE979" s="19"/>
      <c r="AF979" s="19"/>
      <c r="AG979" s="19"/>
      <c r="AH979" s="19"/>
      <c r="AI979" s="19"/>
      <c r="AJ979" s="19"/>
      <c r="AK979" s="19"/>
      <c r="AL979" s="19"/>
      <c r="AM979" s="19"/>
      <c r="AN979" s="19"/>
      <c r="AO979" s="19"/>
      <c r="AP979" s="19"/>
      <c r="AQ979" s="19"/>
      <c r="AR979" s="19"/>
      <c r="AS979" s="19"/>
      <c r="AT979" s="19"/>
      <c r="AU979" s="19"/>
      <c r="AV979" s="19"/>
      <c r="AW979" s="19"/>
      <c r="AX979" s="19"/>
      <c r="AY979" s="19"/>
      <c r="AZ979" s="19"/>
      <c r="BA979" s="19"/>
      <c r="BB979" s="19"/>
      <c r="BC979" s="19"/>
      <c r="BD979" s="19"/>
      <c r="BE979" s="19"/>
      <c r="BF979" s="19"/>
      <c r="BG979" s="19"/>
      <c r="BH979" s="19"/>
      <c r="BI979" s="19"/>
      <c r="BJ979" s="19"/>
      <c r="BK979" s="19"/>
      <c r="BL979" s="19"/>
      <c r="BM979" s="19"/>
      <c r="BN979" s="19"/>
      <c r="BO979" s="19"/>
      <c r="BP979" s="19"/>
      <c r="BQ979" s="19"/>
      <c r="BR979" s="19"/>
      <c r="BS979" s="19"/>
      <c r="BT979" s="19"/>
      <c r="BU979" s="19"/>
      <c r="BV979" s="19"/>
      <c r="BW979" s="19"/>
      <c r="BX979" s="19"/>
      <c r="BY979" s="19"/>
      <c r="BZ979" s="19"/>
      <c r="CA979" s="19"/>
      <c r="CB979" s="19"/>
      <c r="CC979" s="19"/>
      <c r="CD979" s="19"/>
      <c r="CE979" s="19"/>
      <c r="CF979" s="19"/>
      <c r="CG979" s="19"/>
      <c r="CH979" s="19"/>
      <c r="CI979" s="19"/>
      <c r="CJ979" s="19"/>
      <c r="CK979" s="19"/>
    </row>
    <row r="980" spans="2:89" x14ac:dyDescent="0.35">
      <c r="B980" s="141" t="s">
        <v>519</v>
      </c>
      <c r="D980" t="s">
        <v>808</v>
      </c>
      <c r="E980" s="8" t="str">
        <f t="shared" si="1051"/>
        <v>980 LISTSALE-PV</v>
      </c>
      <c r="H980" s="31"/>
      <c r="I980" s="73"/>
      <c r="J980" s="73"/>
      <c r="K980" s="18">
        <v>10</v>
      </c>
      <c r="L980" s="18">
        <v>10</v>
      </c>
      <c r="M980" s="18">
        <v>10</v>
      </c>
      <c r="N980" s="18">
        <v>10</v>
      </c>
      <c r="O980" s="18">
        <v>10</v>
      </c>
      <c r="P980" s="18">
        <v>10</v>
      </c>
      <c r="R980" s="33"/>
      <c r="S980" s="19" cm="1">
        <f t="array" ref="S980">INDEX($K:$P,ROW(),MATCH(S$3,$K$2:$P$2,0))</f>
        <v>10</v>
      </c>
      <c r="T980" s="19" cm="1">
        <f t="array" ref="T980">INDEX($K:$P,ROW(),MATCH(T$3,$K$2:$P$2,0))</f>
        <v>10</v>
      </c>
      <c r="U980" s="19" cm="1">
        <f t="array" ref="U980">INDEX($K:$P,ROW(),MATCH(U$3,$K$2:$P$2,0))</f>
        <v>10</v>
      </c>
      <c r="V980" s="19" cm="1">
        <f t="array" ref="V980">INDEX($K:$P,ROW(),MATCH(V$3,$K$2:$P$2,0))</f>
        <v>10</v>
      </c>
      <c r="W980" s="19" cm="1">
        <f t="array" ref="W980">INDEX($K:$P,ROW(),MATCH(W$3,$K$2:$P$2,0))</f>
        <v>10</v>
      </c>
      <c r="X980" s="19" cm="1">
        <f t="array" ref="X980">INDEX($K:$P,ROW(),MATCH(X$3,$K$2:$P$2,0))</f>
        <v>10</v>
      </c>
      <c r="Y980" s="19" cm="1">
        <f t="array" ref="Y980">INDEX($K:$P,ROW(),MATCH(Y$3,$K$2:$P$2,0))</f>
        <v>10</v>
      </c>
      <c r="Z980" s="19" cm="1">
        <f t="array" ref="Z980">INDEX($K:$P,ROW(),MATCH(Z$3,$K$2:$P$2,0))</f>
        <v>10</v>
      </c>
      <c r="AA980" s="19" cm="1">
        <f t="array" ref="AA980">INDEX($K:$P,ROW(),MATCH(AA$3,$K$2:$P$2,0))</f>
        <v>10</v>
      </c>
      <c r="AB980" s="19" cm="1">
        <f t="array" ref="AB980">INDEX($K:$P,ROW(),MATCH(AB$3,$K$2:$P$2,0))</f>
        <v>10</v>
      </c>
      <c r="AC980" s="19" cm="1">
        <f t="array" ref="AC980">INDEX($K:$P,ROW(),MATCH(AC$3,$K$2:$P$2,0))</f>
        <v>10</v>
      </c>
      <c r="AD980" s="19" cm="1">
        <f t="array" ref="AD980">INDEX($K:$P,ROW(),MATCH(AD$3,$K$2:$P$2,0))</f>
        <v>10</v>
      </c>
      <c r="AE980" s="19" cm="1">
        <f t="array" ref="AE980">INDEX($K:$P,ROW(),MATCH(AE$3,$K$2:$P$2,0))</f>
        <v>10</v>
      </c>
      <c r="AF980" s="19" cm="1">
        <f t="array" ref="AF980">INDEX($K:$P,ROW(),MATCH(AF$3,$K$2:$P$2,0))</f>
        <v>10</v>
      </c>
      <c r="AG980" s="19" cm="1">
        <f t="array" ref="AG980">INDEX($K:$P,ROW(),MATCH(AG$3,$K$2:$P$2,0))</f>
        <v>10</v>
      </c>
      <c r="AH980" s="19" cm="1">
        <f t="array" ref="AH980">INDEX($K:$P,ROW(),MATCH(AH$3,$K$2:$P$2,0))</f>
        <v>10</v>
      </c>
      <c r="AI980" s="19" cm="1">
        <f t="array" ref="AI980">INDEX($K:$P,ROW(),MATCH(AI$3,$K$2:$P$2,0))</f>
        <v>10</v>
      </c>
      <c r="AJ980" s="19" cm="1">
        <f t="array" ref="AJ980">INDEX($K:$P,ROW(),MATCH(AJ$3,$K$2:$P$2,0))</f>
        <v>10</v>
      </c>
      <c r="AK980" s="19" cm="1">
        <f t="array" ref="AK980">INDEX($K:$P,ROW(),MATCH(AK$3,$K$2:$P$2,0))</f>
        <v>10</v>
      </c>
      <c r="AL980" s="19" cm="1">
        <f t="array" ref="AL980">INDEX($K:$P,ROW(),MATCH(AL$3,$K$2:$P$2,0))</f>
        <v>10</v>
      </c>
      <c r="AM980" s="19" cm="1">
        <f t="array" ref="AM980">INDEX($K:$P,ROW(),MATCH(AM$3,$K$2:$P$2,0))</f>
        <v>10</v>
      </c>
      <c r="AN980" s="19" cm="1">
        <f t="array" ref="AN980">INDEX($K:$P,ROW(),MATCH(AN$3,$K$2:$P$2,0))</f>
        <v>10</v>
      </c>
      <c r="AO980" s="19" cm="1">
        <f t="array" ref="AO980">INDEX($K:$P,ROW(),MATCH(AO$3,$K$2:$P$2,0))</f>
        <v>10</v>
      </c>
      <c r="AP980" s="19" cm="1">
        <f t="array" ref="AP980">INDEX($K:$P,ROW(),MATCH(AP$3,$K$2:$P$2,0))</f>
        <v>10</v>
      </c>
      <c r="AQ980" s="19" cm="1">
        <f t="array" ref="AQ980">INDEX($K:$P,ROW(),MATCH(AQ$3,$K$2:$P$2,0))</f>
        <v>10</v>
      </c>
      <c r="AR980" s="19" cm="1">
        <f t="array" ref="AR980">INDEX($K:$P,ROW(),MATCH(AR$3,$K$2:$P$2,0))</f>
        <v>10</v>
      </c>
      <c r="AS980" s="19" cm="1">
        <f t="array" ref="AS980">INDEX($K:$P,ROW(),MATCH(AS$3,$K$2:$P$2,0))</f>
        <v>10</v>
      </c>
      <c r="AT980" s="19" cm="1">
        <f t="array" ref="AT980">INDEX($K:$P,ROW(),MATCH(AT$3,$K$2:$P$2,0))</f>
        <v>10</v>
      </c>
      <c r="AU980" s="19" cm="1">
        <f t="array" ref="AU980">INDEX($K:$P,ROW(),MATCH(AU$3,$K$2:$P$2,0))</f>
        <v>10</v>
      </c>
      <c r="AV980" s="19" cm="1">
        <f t="array" ref="AV980">INDEX($K:$P,ROW(),MATCH(AV$3,$K$2:$P$2,0))</f>
        <v>10</v>
      </c>
      <c r="AW980" s="19" cm="1">
        <f t="array" ref="AW980">INDEX($K:$P,ROW(),MATCH(AW$3,$K$2:$P$2,0))</f>
        <v>10</v>
      </c>
      <c r="AX980" s="19" cm="1">
        <f t="array" ref="AX980">INDEX($K:$P,ROW(),MATCH(AX$3,$K$2:$P$2,0))</f>
        <v>10</v>
      </c>
      <c r="AY980" s="19" cm="1">
        <f t="array" ref="AY980">INDEX($K:$P,ROW(),MATCH(AY$3,$K$2:$P$2,0))</f>
        <v>10</v>
      </c>
      <c r="AZ980" s="19" cm="1">
        <f t="array" ref="AZ980">INDEX($K:$P,ROW(),MATCH(AZ$3,$K$2:$P$2,0))</f>
        <v>10</v>
      </c>
      <c r="BA980" s="19" cm="1">
        <f t="array" ref="BA980">INDEX($K:$P,ROW(),MATCH(BA$3,$K$2:$P$2,0))</f>
        <v>10</v>
      </c>
      <c r="BB980" s="19" cm="1">
        <f t="array" ref="BB980">INDEX($K:$P,ROW(),MATCH(BB$3,$K$2:$P$2,0))</f>
        <v>10</v>
      </c>
      <c r="BC980" s="19" cm="1">
        <f t="array" ref="BC980">INDEX($K:$P,ROW(),MATCH(BC$3,$K$2:$P$2,0))</f>
        <v>10</v>
      </c>
      <c r="BD980" s="19" cm="1">
        <f t="array" ref="BD980">INDEX($K:$P,ROW(),MATCH(BD$3,$K$2:$P$2,0))</f>
        <v>10</v>
      </c>
      <c r="BE980" s="19" cm="1">
        <f t="array" ref="BE980">INDEX($K:$P,ROW(),MATCH(BE$3,$K$2:$P$2,0))</f>
        <v>10</v>
      </c>
      <c r="BF980" s="19" cm="1">
        <f t="array" ref="BF980">INDEX($K:$P,ROW(),MATCH(BF$3,$K$2:$P$2,0))</f>
        <v>10</v>
      </c>
      <c r="BG980" s="19" cm="1">
        <f t="array" ref="BG980">INDEX($K:$P,ROW(),MATCH(BG$3,$K$2:$P$2,0))</f>
        <v>10</v>
      </c>
      <c r="BH980" s="19" cm="1">
        <f t="array" ref="BH980">INDEX($K:$P,ROW(),MATCH(BH$3,$K$2:$P$2,0))</f>
        <v>10</v>
      </c>
      <c r="BI980" s="19" cm="1">
        <f t="array" ref="BI980">INDEX($K:$P,ROW(),MATCH(BI$3,$K$2:$P$2,0))</f>
        <v>10</v>
      </c>
      <c r="BJ980" s="19" cm="1">
        <f t="array" ref="BJ980">INDEX($K:$P,ROW(),MATCH(BJ$3,$K$2:$P$2,0))</f>
        <v>10</v>
      </c>
      <c r="BK980" s="19" cm="1">
        <f t="array" ref="BK980">INDEX($K:$P,ROW(),MATCH(BK$3,$K$2:$P$2,0))</f>
        <v>10</v>
      </c>
      <c r="BL980" s="19" cm="1">
        <f t="array" ref="BL980">INDEX($K:$P,ROW(),MATCH(BL$3,$K$2:$P$2,0))</f>
        <v>10</v>
      </c>
      <c r="BM980" s="19" cm="1">
        <f t="array" ref="BM980">INDEX($K:$P,ROW(),MATCH(BM$3,$K$2:$P$2,0))</f>
        <v>10</v>
      </c>
      <c r="BN980" s="19" cm="1">
        <f t="array" ref="BN980">INDEX($K:$P,ROW(),MATCH(BN$3,$K$2:$P$2,0))</f>
        <v>10</v>
      </c>
      <c r="BO980" s="19" cm="1">
        <f t="array" ref="BO980">INDEX($K:$P,ROW(),MATCH(BO$3,$K$2:$P$2,0))</f>
        <v>10</v>
      </c>
      <c r="BP980" s="19" cm="1">
        <f t="array" ref="BP980">INDEX($K:$P,ROW(),MATCH(BP$3,$K$2:$P$2,0))</f>
        <v>10</v>
      </c>
      <c r="BQ980" s="19" cm="1">
        <f t="array" ref="BQ980">INDEX($K:$P,ROW(),MATCH(BQ$3,$K$2:$P$2,0))</f>
        <v>10</v>
      </c>
      <c r="BR980" s="19" cm="1">
        <f t="array" ref="BR980">INDEX($K:$P,ROW(),MATCH(BR$3,$K$2:$P$2,0))</f>
        <v>10</v>
      </c>
      <c r="BS980" s="19" cm="1">
        <f t="array" ref="BS980">INDEX($K:$P,ROW(),MATCH(BS$3,$K$2:$P$2,0))</f>
        <v>10</v>
      </c>
      <c r="BT980" s="19" cm="1">
        <f t="array" ref="BT980">INDEX($K:$P,ROW(),MATCH(BT$3,$K$2:$P$2,0))</f>
        <v>10</v>
      </c>
      <c r="BU980" s="19" cm="1">
        <f t="array" ref="BU980">INDEX($K:$P,ROW(),MATCH(BU$3,$K$2:$P$2,0))</f>
        <v>10</v>
      </c>
      <c r="BV980" s="19" cm="1">
        <f t="array" ref="BV980">INDEX($K:$P,ROW(),MATCH(BV$3,$K$2:$P$2,0))</f>
        <v>10</v>
      </c>
      <c r="BW980" s="19" cm="1">
        <f t="array" ref="BW980">INDEX($K:$P,ROW(),MATCH(BW$3,$K$2:$P$2,0))</f>
        <v>10</v>
      </c>
      <c r="BX980" s="19" cm="1">
        <f t="array" ref="BX980">INDEX($K:$P,ROW(),MATCH(BX$3,$K$2:$P$2,0))</f>
        <v>10</v>
      </c>
      <c r="BY980" s="19" cm="1">
        <f t="array" ref="BY980">INDEX($K:$P,ROW(),MATCH(BY$3,$K$2:$P$2,0))</f>
        <v>10</v>
      </c>
      <c r="BZ980" s="19" cm="1">
        <f t="array" ref="BZ980">INDEX($K:$P,ROW(),MATCH(BZ$3,$K$2:$P$2,0))</f>
        <v>10</v>
      </c>
      <c r="CA980" s="19" cm="1">
        <f t="array" ref="CA980">INDEX($K:$P,ROW(),MATCH(CA$3,$K$2:$P$2,0))</f>
        <v>10</v>
      </c>
      <c r="CB980" s="19" cm="1">
        <f t="array" ref="CB980">INDEX($K:$P,ROW(),MATCH(CB$3,$K$2:$P$2,0))</f>
        <v>10</v>
      </c>
      <c r="CC980" s="19" cm="1">
        <f t="array" ref="CC980">INDEX($K:$P,ROW(),MATCH(CC$3,$K$2:$P$2,0))</f>
        <v>10</v>
      </c>
      <c r="CD980" s="19" cm="1">
        <f t="array" ref="CD980">INDEX($K:$P,ROW(),MATCH(CD$3,$K$2:$P$2,0))</f>
        <v>10</v>
      </c>
      <c r="CE980" s="19" cm="1">
        <f t="array" ref="CE980">INDEX($K:$P,ROW(),MATCH(CE$3,$K$2:$P$2,0))</f>
        <v>10</v>
      </c>
      <c r="CF980" s="19" cm="1">
        <f t="array" ref="CF980">INDEX($K:$P,ROW(),MATCH(CF$3,$K$2:$P$2,0))</f>
        <v>10</v>
      </c>
      <c r="CG980" s="19" cm="1">
        <f t="array" ref="CG980">INDEX($K:$P,ROW(),MATCH(CG$3,$K$2:$P$2,0))</f>
        <v>10</v>
      </c>
      <c r="CH980" s="19" cm="1">
        <f t="array" ref="CH980">INDEX($K:$P,ROW(),MATCH(CH$3,$K$2:$P$2,0))</f>
        <v>10</v>
      </c>
      <c r="CI980" s="19" cm="1">
        <f t="array" ref="CI980">INDEX($K:$P,ROW(),MATCH(CI$3,$K$2:$P$2,0))</f>
        <v>10</v>
      </c>
      <c r="CJ980" s="19" cm="1">
        <f t="array" ref="CJ980">INDEX($K:$P,ROW(),MATCH(CJ$3,$K$2:$P$2,0))</f>
        <v>10</v>
      </c>
      <c r="CK980" s="19" cm="1">
        <f t="array" ref="CK980">INDEX($K:$P,ROW(),MATCH(CK$3,$K$2:$P$2,0))</f>
        <v>10</v>
      </c>
    </row>
    <row r="981" spans="2:89" x14ac:dyDescent="0.35">
      <c r="B981" s="141" t="s">
        <v>520</v>
      </c>
      <c r="D981" t="s">
        <v>808</v>
      </c>
      <c r="E981" s="8" t="str">
        <f t="shared" si="1051"/>
        <v>981 LISTSALE-PV</v>
      </c>
      <c r="H981" s="31"/>
      <c r="I981" s="73"/>
      <c r="J981" s="73"/>
      <c r="K981" s="18">
        <v>10</v>
      </c>
      <c r="L981" s="18">
        <v>10</v>
      </c>
      <c r="M981" s="18">
        <v>10</v>
      </c>
      <c r="N981" s="18">
        <v>10</v>
      </c>
      <c r="O981" s="18">
        <v>10</v>
      </c>
      <c r="P981" s="18">
        <v>10</v>
      </c>
      <c r="R981" s="33"/>
      <c r="S981" s="19" cm="1">
        <f t="array" ref="S981">INDEX($K:$P,ROW(),MATCH(S$3,$K$2:$P$2,0))</f>
        <v>10</v>
      </c>
      <c r="T981" s="19" cm="1">
        <f t="array" ref="T981">INDEX($K:$P,ROW(),MATCH(T$3,$K$2:$P$2,0))</f>
        <v>10</v>
      </c>
      <c r="U981" s="19" cm="1">
        <f t="array" ref="U981">INDEX($K:$P,ROW(),MATCH(U$3,$K$2:$P$2,0))</f>
        <v>10</v>
      </c>
      <c r="V981" s="19" cm="1">
        <f t="array" ref="V981">INDEX($K:$P,ROW(),MATCH(V$3,$K$2:$P$2,0))</f>
        <v>10</v>
      </c>
      <c r="W981" s="19" cm="1">
        <f t="array" ref="W981">INDEX($K:$P,ROW(),MATCH(W$3,$K$2:$P$2,0))</f>
        <v>10</v>
      </c>
      <c r="X981" s="19" cm="1">
        <f t="array" ref="X981">INDEX($K:$P,ROW(),MATCH(X$3,$K$2:$P$2,0))</f>
        <v>10</v>
      </c>
      <c r="Y981" s="19" cm="1">
        <f t="array" ref="Y981">INDEX($K:$P,ROW(),MATCH(Y$3,$K$2:$P$2,0))</f>
        <v>10</v>
      </c>
      <c r="Z981" s="19" cm="1">
        <f t="array" ref="Z981">INDEX($K:$P,ROW(),MATCH(Z$3,$K$2:$P$2,0))</f>
        <v>10</v>
      </c>
      <c r="AA981" s="19" cm="1">
        <f t="array" ref="AA981">INDEX($K:$P,ROW(),MATCH(AA$3,$K$2:$P$2,0))</f>
        <v>10</v>
      </c>
      <c r="AB981" s="19" cm="1">
        <f t="array" ref="AB981">INDEX($K:$P,ROW(),MATCH(AB$3,$K$2:$P$2,0))</f>
        <v>10</v>
      </c>
      <c r="AC981" s="19" cm="1">
        <f t="array" ref="AC981">INDEX($K:$P,ROW(),MATCH(AC$3,$K$2:$P$2,0))</f>
        <v>10</v>
      </c>
      <c r="AD981" s="19" cm="1">
        <f t="array" ref="AD981">INDEX($K:$P,ROW(),MATCH(AD$3,$K$2:$P$2,0))</f>
        <v>10</v>
      </c>
      <c r="AE981" s="19" cm="1">
        <f t="array" ref="AE981">INDEX($K:$P,ROW(),MATCH(AE$3,$K$2:$P$2,0))</f>
        <v>10</v>
      </c>
      <c r="AF981" s="19" cm="1">
        <f t="array" ref="AF981">INDEX($K:$P,ROW(),MATCH(AF$3,$K$2:$P$2,0))</f>
        <v>10</v>
      </c>
      <c r="AG981" s="19" cm="1">
        <f t="array" ref="AG981">INDEX($K:$P,ROW(),MATCH(AG$3,$K$2:$P$2,0))</f>
        <v>10</v>
      </c>
      <c r="AH981" s="19" cm="1">
        <f t="array" ref="AH981">INDEX($K:$P,ROW(),MATCH(AH$3,$K$2:$P$2,0))</f>
        <v>10</v>
      </c>
      <c r="AI981" s="19" cm="1">
        <f t="array" ref="AI981">INDEX($K:$P,ROW(),MATCH(AI$3,$K$2:$P$2,0))</f>
        <v>10</v>
      </c>
      <c r="AJ981" s="19" cm="1">
        <f t="array" ref="AJ981">INDEX($K:$P,ROW(),MATCH(AJ$3,$K$2:$P$2,0))</f>
        <v>10</v>
      </c>
      <c r="AK981" s="19" cm="1">
        <f t="array" ref="AK981">INDEX($K:$P,ROW(),MATCH(AK$3,$K$2:$P$2,0))</f>
        <v>10</v>
      </c>
      <c r="AL981" s="19" cm="1">
        <f t="array" ref="AL981">INDEX($K:$P,ROW(),MATCH(AL$3,$K$2:$P$2,0))</f>
        <v>10</v>
      </c>
      <c r="AM981" s="19" cm="1">
        <f t="array" ref="AM981">INDEX($K:$P,ROW(),MATCH(AM$3,$K$2:$P$2,0))</f>
        <v>10</v>
      </c>
      <c r="AN981" s="19" cm="1">
        <f t="array" ref="AN981">INDEX($K:$P,ROW(),MATCH(AN$3,$K$2:$P$2,0))</f>
        <v>10</v>
      </c>
      <c r="AO981" s="19" cm="1">
        <f t="array" ref="AO981">INDEX($K:$P,ROW(),MATCH(AO$3,$K$2:$P$2,0))</f>
        <v>10</v>
      </c>
      <c r="AP981" s="19" cm="1">
        <f t="array" ref="AP981">INDEX($K:$P,ROW(),MATCH(AP$3,$K$2:$P$2,0))</f>
        <v>10</v>
      </c>
      <c r="AQ981" s="19" cm="1">
        <f t="array" ref="AQ981">INDEX($K:$P,ROW(),MATCH(AQ$3,$K$2:$P$2,0))</f>
        <v>10</v>
      </c>
      <c r="AR981" s="19" cm="1">
        <f t="array" ref="AR981">INDEX($K:$P,ROW(),MATCH(AR$3,$K$2:$P$2,0))</f>
        <v>10</v>
      </c>
      <c r="AS981" s="19" cm="1">
        <f t="array" ref="AS981">INDEX($K:$P,ROW(),MATCH(AS$3,$K$2:$P$2,0))</f>
        <v>10</v>
      </c>
      <c r="AT981" s="19" cm="1">
        <f t="array" ref="AT981">INDEX($K:$P,ROW(),MATCH(AT$3,$K$2:$P$2,0))</f>
        <v>10</v>
      </c>
      <c r="AU981" s="19" cm="1">
        <f t="array" ref="AU981">INDEX($K:$P,ROW(),MATCH(AU$3,$K$2:$P$2,0))</f>
        <v>10</v>
      </c>
      <c r="AV981" s="19" cm="1">
        <f t="array" ref="AV981">INDEX($K:$P,ROW(),MATCH(AV$3,$K$2:$P$2,0))</f>
        <v>10</v>
      </c>
      <c r="AW981" s="19" cm="1">
        <f t="array" ref="AW981">INDEX($K:$P,ROW(),MATCH(AW$3,$K$2:$P$2,0))</f>
        <v>10</v>
      </c>
      <c r="AX981" s="19" cm="1">
        <f t="array" ref="AX981">INDEX($K:$P,ROW(),MATCH(AX$3,$K$2:$P$2,0))</f>
        <v>10</v>
      </c>
      <c r="AY981" s="19" cm="1">
        <f t="array" ref="AY981">INDEX($K:$P,ROW(),MATCH(AY$3,$K$2:$P$2,0))</f>
        <v>10</v>
      </c>
      <c r="AZ981" s="19" cm="1">
        <f t="array" ref="AZ981">INDEX($K:$P,ROW(),MATCH(AZ$3,$K$2:$P$2,0))</f>
        <v>10</v>
      </c>
      <c r="BA981" s="19" cm="1">
        <f t="array" ref="BA981">INDEX($K:$P,ROW(),MATCH(BA$3,$K$2:$P$2,0))</f>
        <v>10</v>
      </c>
      <c r="BB981" s="19" cm="1">
        <f t="array" ref="BB981">INDEX($K:$P,ROW(),MATCH(BB$3,$K$2:$P$2,0))</f>
        <v>10</v>
      </c>
      <c r="BC981" s="19" cm="1">
        <f t="array" ref="BC981">INDEX($K:$P,ROW(),MATCH(BC$3,$K$2:$P$2,0))</f>
        <v>10</v>
      </c>
      <c r="BD981" s="19" cm="1">
        <f t="array" ref="BD981">INDEX($K:$P,ROW(),MATCH(BD$3,$K$2:$P$2,0))</f>
        <v>10</v>
      </c>
      <c r="BE981" s="19" cm="1">
        <f t="array" ref="BE981">INDEX($K:$P,ROW(),MATCH(BE$3,$K$2:$P$2,0))</f>
        <v>10</v>
      </c>
      <c r="BF981" s="19" cm="1">
        <f t="array" ref="BF981">INDEX($K:$P,ROW(),MATCH(BF$3,$K$2:$P$2,0))</f>
        <v>10</v>
      </c>
      <c r="BG981" s="19" cm="1">
        <f t="array" ref="BG981">INDEX($K:$P,ROW(),MATCH(BG$3,$K$2:$P$2,0))</f>
        <v>10</v>
      </c>
      <c r="BH981" s="19" cm="1">
        <f t="array" ref="BH981">INDEX($K:$P,ROW(),MATCH(BH$3,$K$2:$P$2,0))</f>
        <v>10</v>
      </c>
      <c r="BI981" s="19" cm="1">
        <f t="array" ref="BI981">INDEX($K:$P,ROW(),MATCH(BI$3,$K$2:$P$2,0))</f>
        <v>10</v>
      </c>
      <c r="BJ981" s="19" cm="1">
        <f t="array" ref="BJ981">INDEX($K:$P,ROW(),MATCH(BJ$3,$K$2:$P$2,0))</f>
        <v>10</v>
      </c>
      <c r="BK981" s="19" cm="1">
        <f t="array" ref="BK981">INDEX($K:$P,ROW(),MATCH(BK$3,$K$2:$P$2,0))</f>
        <v>10</v>
      </c>
      <c r="BL981" s="19" cm="1">
        <f t="array" ref="BL981">INDEX($K:$P,ROW(),MATCH(BL$3,$K$2:$P$2,0))</f>
        <v>10</v>
      </c>
      <c r="BM981" s="19" cm="1">
        <f t="array" ref="BM981">INDEX($K:$P,ROW(),MATCH(BM$3,$K$2:$P$2,0))</f>
        <v>10</v>
      </c>
      <c r="BN981" s="19" cm="1">
        <f t="array" ref="BN981">INDEX($K:$P,ROW(),MATCH(BN$3,$K$2:$P$2,0))</f>
        <v>10</v>
      </c>
      <c r="BO981" s="19" cm="1">
        <f t="array" ref="BO981">INDEX($K:$P,ROW(),MATCH(BO$3,$K$2:$P$2,0))</f>
        <v>10</v>
      </c>
      <c r="BP981" s="19" cm="1">
        <f t="array" ref="BP981">INDEX($K:$P,ROW(),MATCH(BP$3,$K$2:$P$2,0))</f>
        <v>10</v>
      </c>
      <c r="BQ981" s="19" cm="1">
        <f t="array" ref="BQ981">INDEX($K:$P,ROW(),MATCH(BQ$3,$K$2:$P$2,0))</f>
        <v>10</v>
      </c>
      <c r="BR981" s="19" cm="1">
        <f t="array" ref="BR981">INDEX($K:$P,ROW(),MATCH(BR$3,$K$2:$P$2,0))</f>
        <v>10</v>
      </c>
      <c r="BS981" s="19" cm="1">
        <f t="array" ref="BS981">INDEX($K:$P,ROW(),MATCH(BS$3,$K$2:$P$2,0))</f>
        <v>10</v>
      </c>
      <c r="BT981" s="19" cm="1">
        <f t="array" ref="BT981">INDEX($K:$P,ROW(),MATCH(BT$3,$K$2:$P$2,0))</f>
        <v>10</v>
      </c>
      <c r="BU981" s="19" cm="1">
        <f t="array" ref="BU981">INDEX($K:$P,ROW(),MATCH(BU$3,$K$2:$P$2,0))</f>
        <v>10</v>
      </c>
      <c r="BV981" s="19" cm="1">
        <f t="array" ref="BV981">INDEX($K:$P,ROW(),MATCH(BV$3,$K$2:$P$2,0))</f>
        <v>10</v>
      </c>
      <c r="BW981" s="19" cm="1">
        <f t="array" ref="BW981">INDEX($K:$P,ROW(),MATCH(BW$3,$K$2:$P$2,0))</f>
        <v>10</v>
      </c>
      <c r="BX981" s="19" cm="1">
        <f t="array" ref="BX981">INDEX($K:$P,ROW(),MATCH(BX$3,$K$2:$P$2,0))</f>
        <v>10</v>
      </c>
      <c r="BY981" s="19" cm="1">
        <f t="array" ref="BY981">INDEX($K:$P,ROW(),MATCH(BY$3,$K$2:$P$2,0))</f>
        <v>10</v>
      </c>
      <c r="BZ981" s="19" cm="1">
        <f t="array" ref="BZ981">INDEX($K:$P,ROW(),MATCH(BZ$3,$K$2:$P$2,0))</f>
        <v>10</v>
      </c>
      <c r="CA981" s="19" cm="1">
        <f t="array" ref="CA981">INDEX($K:$P,ROW(),MATCH(CA$3,$K$2:$P$2,0))</f>
        <v>10</v>
      </c>
      <c r="CB981" s="19" cm="1">
        <f t="array" ref="CB981">INDEX($K:$P,ROW(),MATCH(CB$3,$K$2:$P$2,0))</f>
        <v>10</v>
      </c>
      <c r="CC981" s="19" cm="1">
        <f t="array" ref="CC981">INDEX($K:$P,ROW(),MATCH(CC$3,$K$2:$P$2,0))</f>
        <v>10</v>
      </c>
      <c r="CD981" s="19" cm="1">
        <f t="array" ref="CD981">INDEX($K:$P,ROW(),MATCH(CD$3,$K$2:$P$2,0))</f>
        <v>10</v>
      </c>
      <c r="CE981" s="19" cm="1">
        <f t="array" ref="CE981">INDEX($K:$P,ROW(),MATCH(CE$3,$K$2:$P$2,0))</f>
        <v>10</v>
      </c>
      <c r="CF981" s="19" cm="1">
        <f t="array" ref="CF981">INDEX($K:$P,ROW(),MATCH(CF$3,$K$2:$P$2,0))</f>
        <v>10</v>
      </c>
      <c r="CG981" s="19" cm="1">
        <f t="array" ref="CG981">INDEX($K:$P,ROW(),MATCH(CG$3,$K$2:$P$2,0))</f>
        <v>10</v>
      </c>
      <c r="CH981" s="19" cm="1">
        <f t="array" ref="CH981">INDEX($K:$P,ROW(),MATCH(CH$3,$K$2:$P$2,0))</f>
        <v>10</v>
      </c>
      <c r="CI981" s="19" cm="1">
        <f t="array" ref="CI981">INDEX($K:$P,ROW(),MATCH(CI$3,$K$2:$P$2,0))</f>
        <v>10</v>
      </c>
      <c r="CJ981" s="19" cm="1">
        <f t="array" ref="CJ981">INDEX($K:$P,ROW(),MATCH(CJ$3,$K$2:$P$2,0))</f>
        <v>10</v>
      </c>
      <c r="CK981" s="19" cm="1">
        <f t="array" ref="CK981">INDEX($K:$P,ROW(),MATCH(CK$3,$K$2:$P$2,0))</f>
        <v>10</v>
      </c>
    </row>
    <row r="982" spans="2:89" x14ac:dyDescent="0.35">
      <c r="B982" s="141" t="s">
        <v>797</v>
      </c>
      <c r="D982" t="s">
        <v>808</v>
      </c>
      <c r="E982" s="8" t="str">
        <f t="shared" si="1051"/>
        <v>982 LISTSALE-PV</v>
      </c>
      <c r="H982" s="31"/>
      <c r="I982" s="73"/>
      <c r="J982" s="73"/>
      <c r="K982" s="18">
        <v>10</v>
      </c>
      <c r="L982" s="18">
        <v>10</v>
      </c>
      <c r="M982" s="18">
        <v>10</v>
      </c>
      <c r="N982" s="18">
        <v>10</v>
      </c>
      <c r="O982" s="18">
        <v>10</v>
      </c>
      <c r="P982" s="18">
        <v>10</v>
      </c>
      <c r="R982" s="33"/>
      <c r="S982" s="19" cm="1">
        <f t="array" ref="S982">INDEX($K:$P,ROW(),MATCH(S$3,$K$2:$P$2,0))</f>
        <v>10</v>
      </c>
      <c r="T982" s="19" cm="1">
        <f t="array" ref="T982">INDEX($K:$P,ROW(),MATCH(T$3,$K$2:$P$2,0))</f>
        <v>10</v>
      </c>
      <c r="U982" s="19" cm="1">
        <f t="array" ref="U982">INDEX($K:$P,ROW(),MATCH(U$3,$K$2:$P$2,0))</f>
        <v>10</v>
      </c>
      <c r="V982" s="19" cm="1">
        <f t="array" ref="V982">INDEX($K:$P,ROW(),MATCH(V$3,$K$2:$P$2,0))</f>
        <v>10</v>
      </c>
      <c r="W982" s="19" cm="1">
        <f t="array" ref="W982">INDEX($K:$P,ROW(),MATCH(W$3,$K$2:$P$2,0))</f>
        <v>10</v>
      </c>
      <c r="X982" s="19" cm="1">
        <f t="array" ref="X982">INDEX($K:$P,ROW(),MATCH(X$3,$K$2:$P$2,0))</f>
        <v>10</v>
      </c>
      <c r="Y982" s="19" cm="1">
        <f t="array" ref="Y982">INDEX($K:$P,ROW(),MATCH(Y$3,$K$2:$P$2,0))</f>
        <v>10</v>
      </c>
      <c r="Z982" s="19" cm="1">
        <f t="array" ref="Z982">INDEX($K:$P,ROW(),MATCH(Z$3,$K$2:$P$2,0))</f>
        <v>10</v>
      </c>
      <c r="AA982" s="19" cm="1">
        <f t="array" ref="AA982">INDEX($K:$P,ROW(),MATCH(AA$3,$K$2:$P$2,0))</f>
        <v>10</v>
      </c>
      <c r="AB982" s="19" cm="1">
        <f t="array" ref="AB982">INDEX($K:$P,ROW(),MATCH(AB$3,$K$2:$P$2,0))</f>
        <v>10</v>
      </c>
      <c r="AC982" s="19" cm="1">
        <f t="array" ref="AC982">INDEX($K:$P,ROW(),MATCH(AC$3,$K$2:$P$2,0))</f>
        <v>10</v>
      </c>
      <c r="AD982" s="19" cm="1">
        <f t="array" ref="AD982">INDEX($K:$P,ROW(),MATCH(AD$3,$K$2:$P$2,0))</f>
        <v>10</v>
      </c>
      <c r="AE982" s="19" cm="1">
        <f t="array" ref="AE982">INDEX($K:$P,ROW(),MATCH(AE$3,$K$2:$P$2,0))</f>
        <v>10</v>
      </c>
      <c r="AF982" s="19" cm="1">
        <f t="array" ref="AF982">INDEX($K:$P,ROW(),MATCH(AF$3,$K$2:$P$2,0))</f>
        <v>10</v>
      </c>
      <c r="AG982" s="19" cm="1">
        <f t="array" ref="AG982">INDEX($K:$P,ROW(),MATCH(AG$3,$K$2:$P$2,0))</f>
        <v>10</v>
      </c>
      <c r="AH982" s="19" cm="1">
        <f t="array" ref="AH982">INDEX($K:$P,ROW(),MATCH(AH$3,$K$2:$P$2,0))</f>
        <v>10</v>
      </c>
      <c r="AI982" s="19" cm="1">
        <f t="array" ref="AI982">INDEX($K:$P,ROW(),MATCH(AI$3,$K$2:$P$2,0))</f>
        <v>10</v>
      </c>
      <c r="AJ982" s="19" cm="1">
        <f t="array" ref="AJ982">INDEX($K:$P,ROW(),MATCH(AJ$3,$K$2:$P$2,0))</f>
        <v>10</v>
      </c>
      <c r="AK982" s="19" cm="1">
        <f t="array" ref="AK982">INDEX($K:$P,ROW(),MATCH(AK$3,$K$2:$P$2,0))</f>
        <v>10</v>
      </c>
      <c r="AL982" s="19" cm="1">
        <f t="array" ref="AL982">INDEX($K:$P,ROW(),MATCH(AL$3,$K$2:$P$2,0))</f>
        <v>10</v>
      </c>
      <c r="AM982" s="19" cm="1">
        <f t="array" ref="AM982">INDEX($K:$P,ROW(),MATCH(AM$3,$K$2:$P$2,0))</f>
        <v>10</v>
      </c>
      <c r="AN982" s="19" cm="1">
        <f t="array" ref="AN982">INDEX($K:$P,ROW(),MATCH(AN$3,$K$2:$P$2,0))</f>
        <v>10</v>
      </c>
      <c r="AO982" s="19" cm="1">
        <f t="array" ref="AO982">INDEX($K:$P,ROW(),MATCH(AO$3,$K$2:$P$2,0))</f>
        <v>10</v>
      </c>
      <c r="AP982" s="19" cm="1">
        <f t="array" ref="AP982">INDEX($K:$P,ROW(),MATCH(AP$3,$K$2:$P$2,0))</f>
        <v>10</v>
      </c>
      <c r="AQ982" s="19" cm="1">
        <f t="array" ref="AQ982">INDEX($K:$P,ROW(),MATCH(AQ$3,$K$2:$P$2,0))</f>
        <v>10</v>
      </c>
      <c r="AR982" s="19" cm="1">
        <f t="array" ref="AR982">INDEX($K:$P,ROW(),MATCH(AR$3,$K$2:$P$2,0))</f>
        <v>10</v>
      </c>
      <c r="AS982" s="19" cm="1">
        <f t="array" ref="AS982">INDEX($K:$P,ROW(),MATCH(AS$3,$K$2:$P$2,0))</f>
        <v>10</v>
      </c>
      <c r="AT982" s="19" cm="1">
        <f t="array" ref="AT982">INDEX($K:$P,ROW(),MATCH(AT$3,$K$2:$P$2,0))</f>
        <v>10</v>
      </c>
      <c r="AU982" s="19" cm="1">
        <f t="array" ref="AU982">INDEX($K:$P,ROW(),MATCH(AU$3,$K$2:$P$2,0))</f>
        <v>10</v>
      </c>
      <c r="AV982" s="19" cm="1">
        <f t="array" ref="AV982">INDEX($K:$P,ROW(),MATCH(AV$3,$K$2:$P$2,0))</f>
        <v>10</v>
      </c>
      <c r="AW982" s="19" cm="1">
        <f t="array" ref="AW982">INDEX($K:$P,ROW(),MATCH(AW$3,$K$2:$P$2,0))</f>
        <v>10</v>
      </c>
      <c r="AX982" s="19" cm="1">
        <f t="array" ref="AX982">INDEX($K:$P,ROW(),MATCH(AX$3,$K$2:$P$2,0))</f>
        <v>10</v>
      </c>
      <c r="AY982" s="19" cm="1">
        <f t="array" ref="AY982">INDEX($K:$P,ROW(),MATCH(AY$3,$K$2:$P$2,0))</f>
        <v>10</v>
      </c>
      <c r="AZ982" s="19" cm="1">
        <f t="array" ref="AZ982">INDEX($K:$P,ROW(),MATCH(AZ$3,$K$2:$P$2,0))</f>
        <v>10</v>
      </c>
      <c r="BA982" s="19" cm="1">
        <f t="array" ref="BA982">INDEX($K:$P,ROW(),MATCH(BA$3,$K$2:$P$2,0))</f>
        <v>10</v>
      </c>
      <c r="BB982" s="19" cm="1">
        <f t="array" ref="BB982">INDEX($K:$P,ROW(),MATCH(BB$3,$K$2:$P$2,0))</f>
        <v>10</v>
      </c>
      <c r="BC982" s="19" cm="1">
        <f t="array" ref="BC982">INDEX($K:$P,ROW(),MATCH(BC$3,$K$2:$P$2,0))</f>
        <v>10</v>
      </c>
      <c r="BD982" s="19" cm="1">
        <f t="array" ref="BD982">INDEX($K:$P,ROW(),MATCH(BD$3,$K$2:$P$2,0))</f>
        <v>10</v>
      </c>
      <c r="BE982" s="19" cm="1">
        <f t="array" ref="BE982">INDEX($K:$P,ROW(),MATCH(BE$3,$K$2:$P$2,0))</f>
        <v>10</v>
      </c>
      <c r="BF982" s="19" cm="1">
        <f t="array" ref="BF982">INDEX($K:$P,ROW(),MATCH(BF$3,$K$2:$P$2,0))</f>
        <v>10</v>
      </c>
      <c r="BG982" s="19" cm="1">
        <f t="array" ref="BG982">INDEX($K:$P,ROW(),MATCH(BG$3,$K$2:$P$2,0))</f>
        <v>10</v>
      </c>
      <c r="BH982" s="19" cm="1">
        <f t="array" ref="BH982">INDEX($K:$P,ROW(),MATCH(BH$3,$K$2:$P$2,0))</f>
        <v>10</v>
      </c>
      <c r="BI982" s="19" cm="1">
        <f t="array" ref="BI982">INDEX($K:$P,ROW(),MATCH(BI$3,$K$2:$P$2,0))</f>
        <v>10</v>
      </c>
      <c r="BJ982" s="19" cm="1">
        <f t="array" ref="BJ982">INDEX($K:$P,ROW(),MATCH(BJ$3,$K$2:$P$2,0))</f>
        <v>10</v>
      </c>
      <c r="BK982" s="19" cm="1">
        <f t="array" ref="BK982">INDEX($K:$P,ROW(),MATCH(BK$3,$K$2:$P$2,0))</f>
        <v>10</v>
      </c>
      <c r="BL982" s="19" cm="1">
        <f t="array" ref="BL982">INDEX($K:$P,ROW(),MATCH(BL$3,$K$2:$P$2,0))</f>
        <v>10</v>
      </c>
      <c r="BM982" s="19" cm="1">
        <f t="array" ref="BM982">INDEX($K:$P,ROW(),MATCH(BM$3,$K$2:$P$2,0))</f>
        <v>10</v>
      </c>
      <c r="BN982" s="19" cm="1">
        <f t="array" ref="BN982">INDEX($K:$P,ROW(),MATCH(BN$3,$K$2:$P$2,0))</f>
        <v>10</v>
      </c>
      <c r="BO982" s="19" cm="1">
        <f t="array" ref="BO982">INDEX($K:$P,ROW(),MATCH(BO$3,$K$2:$P$2,0))</f>
        <v>10</v>
      </c>
      <c r="BP982" s="19" cm="1">
        <f t="array" ref="BP982">INDEX($K:$P,ROW(),MATCH(BP$3,$K$2:$P$2,0))</f>
        <v>10</v>
      </c>
      <c r="BQ982" s="19" cm="1">
        <f t="array" ref="BQ982">INDEX($K:$P,ROW(),MATCH(BQ$3,$K$2:$P$2,0))</f>
        <v>10</v>
      </c>
      <c r="BR982" s="19" cm="1">
        <f t="array" ref="BR982">INDEX($K:$P,ROW(),MATCH(BR$3,$K$2:$P$2,0))</f>
        <v>10</v>
      </c>
      <c r="BS982" s="19" cm="1">
        <f t="array" ref="BS982">INDEX($K:$P,ROW(),MATCH(BS$3,$K$2:$P$2,0))</f>
        <v>10</v>
      </c>
      <c r="BT982" s="19" cm="1">
        <f t="array" ref="BT982">INDEX($K:$P,ROW(),MATCH(BT$3,$K$2:$P$2,0))</f>
        <v>10</v>
      </c>
      <c r="BU982" s="19" cm="1">
        <f t="array" ref="BU982">INDEX($K:$P,ROW(),MATCH(BU$3,$K$2:$P$2,0))</f>
        <v>10</v>
      </c>
      <c r="BV982" s="19" cm="1">
        <f t="array" ref="BV982">INDEX($K:$P,ROW(),MATCH(BV$3,$K$2:$P$2,0))</f>
        <v>10</v>
      </c>
      <c r="BW982" s="19" cm="1">
        <f t="array" ref="BW982">INDEX($K:$P,ROW(),MATCH(BW$3,$K$2:$P$2,0))</f>
        <v>10</v>
      </c>
      <c r="BX982" s="19" cm="1">
        <f t="array" ref="BX982">INDEX($K:$P,ROW(),MATCH(BX$3,$K$2:$P$2,0))</f>
        <v>10</v>
      </c>
      <c r="BY982" s="19" cm="1">
        <f t="array" ref="BY982">INDEX($K:$P,ROW(),MATCH(BY$3,$K$2:$P$2,0))</f>
        <v>10</v>
      </c>
      <c r="BZ982" s="19" cm="1">
        <f t="array" ref="BZ982">INDEX($K:$P,ROW(),MATCH(BZ$3,$K$2:$P$2,0))</f>
        <v>10</v>
      </c>
      <c r="CA982" s="19" cm="1">
        <f t="array" ref="CA982">INDEX($K:$P,ROW(),MATCH(CA$3,$K$2:$P$2,0))</f>
        <v>10</v>
      </c>
      <c r="CB982" s="19" cm="1">
        <f t="array" ref="CB982">INDEX($K:$P,ROW(),MATCH(CB$3,$K$2:$P$2,0))</f>
        <v>10</v>
      </c>
      <c r="CC982" s="19" cm="1">
        <f t="array" ref="CC982">INDEX($K:$P,ROW(),MATCH(CC$3,$K$2:$P$2,0))</f>
        <v>10</v>
      </c>
      <c r="CD982" s="19" cm="1">
        <f t="array" ref="CD982">INDEX($K:$P,ROW(),MATCH(CD$3,$K$2:$P$2,0))</f>
        <v>10</v>
      </c>
      <c r="CE982" s="19" cm="1">
        <f t="array" ref="CE982">INDEX($K:$P,ROW(),MATCH(CE$3,$K$2:$P$2,0))</f>
        <v>10</v>
      </c>
      <c r="CF982" s="19" cm="1">
        <f t="array" ref="CF982">INDEX($K:$P,ROW(),MATCH(CF$3,$K$2:$P$2,0))</f>
        <v>10</v>
      </c>
      <c r="CG982" s="19" cm="1">
        <f t="array" ref="CG982">INDEX($K:$P,ROW(),MATCH(CG$3,$K$2:$P$2,0))</f>
        <v>10</v>
      </c>
      <c r="CH982" s="19" cm="1">
        <f t="array" ref="CH982">INDEX($K:$P,ROW(),MATCH(CH$3,$K$2:$P$2,0))</f>
        <v>10</v>
      </c>
      <c r="CI982" s="19" cm="1">
        <f t="array" ref="CI982">INDEX($K:$P,ROW(),MATCH(CI$3,$K$2:$P$2,0))</f>
        <v>10</v>
      </c>
      <c r="CJ982" s="19" cm="1">
        <f t="array" ref="CJ982">INDEX($K:$P,ROW(),MATCH(CJ$3,$K$2:$P$2,0))</f>
        <v>10</v>
      </c>
      <c r="CK982" s="19" cm="1">
        <f t="array" ref="CK982">INDEX($K:$P,ROW(),MATCH(CK$3,$K$2:$P$2,0))</f>
        <v>10</v>
      </c>
    </row>
    <row r="983" spans="2:89" x14ac:dyDescent="0.35">
      <c r="B983" s="141" t="s">
        <v>798</v>
      </c>
      <c r="D983" t="s">
        <v>808</v>
      </c>
      <c r="E983" s="8" t="str">
        <f t="shared" si="1051"/>
        <v>983 LISTSALE-PV</v>
      </c>
      <c r="H983" s="31"/>
      <c r="I983" s="73"/>
      <c r="J983" s="73"/>
      <c r="K983" s="18">
        <v>10</v>
      </c>
      <c r="L983" s="18">
        <v>10</v>
      </c>
      <c r="M983" s="18">
        <v>10</v>
      </c>
      <c r="N983" s="18">
        <v>10</v>
      </c>
      <c r="O983" s="18">
        <v>10</v>
      </c>
      <c r="P983" s="18">
        <v>10</v>
      </c>
      <c r="R983" s="33"/>
      <c r="S983" s="19" cm="1">
        <f t="array" ref="S983">INDEX($K:$P,ROW(),MATCH(S$3,$K$2:$P$2,0))</f>
        <v>10</v>
      </c>
      <c r="T983" s="19" cm="1">
        <f t="array" ref="T983">INDEX($K:$P,ROW(),MATCH(T$3,$K$2:$P$2,0))</f>
        <v>10</v>
      </c>
      <c r="U983" s="19" cm="1">
        <f t="array" ref="U983">INDEX($K:$P,ROW(),MATCH(U$3,$K$2:$P$2,0))</f>
        <v>10</v>
      </c>
      <c r="V983" s="19" cm="1">
        <f t="array" ref="V983">INDEX($K:$P,ROW(),MATCH(V$3,$K$2:$P$2,0))</f>
        <v>10</v>
      </c>
      <c r="W983" s="19" cm="1">
        <f t="array" ref="W983">INDEX($K:$P,ROW(),MATCH(W$3,$K$2:$P$2,0))</f>
        <v>10</v>
      </c>
      <c r="X983" s="19" cm="1">
        <f t="array" ref="X983">INDEX($K:$P,ROW(),MATCH(X$3,$K$2:$P$2,0))</f>
        <v>10</v>
      </c>
      <c r="Y983" s="19" cm="1">
        <f t="array" ref="Y983">INDEX($K:$P,ROW(),MATCH(Y$3,$K$2:$P$2,0))</f>
        <v>10</v>
      </c>
      <c r="Z983" s="19" cm="1">
        <f t="array" ref="Z983">INDEX($K:$P,ROW(),MATCH(Z$3,$K$2:$P$2,0))</f>
        <v>10</v>
      </c>
      <c r="AA983" s="19" cm="1">
        <f t="array" ref="AA983">INDEX($K:$P,ROW(),MATCH(AA$3,$K$2:$P$2,0))</f>
        <v>10</v>
      </c>
      <c r="AB983" s="19" cm="1">
        <f t="array" ref="AB983">INDEX($K:$P,ROW(),MATCH(AB$3,$K$2:$P$2,0))</f>
        <v>10</v>
      </c>
      <c r="AC983" s="19" cm="1">
        <f t="array" ref="AC983">INDEX($K:$P,ROW(),MATCH(AC$3,$K$2:$P$2,0))</f>
        <v>10</v>
      </c>
      <c r="AD983" s="19" cm="1">
        <f t="array" ref="AD983">INDEX($K:$P,ROW(),MATCH(AD$3,$K$2:$P$2,0))</f>
        <v>10</v>
      </c>
      <c r="AE983" s="19" cm="1">
        <f t="array" ref="AE983">INDEX($K:$P,ROW(),MATCH(AE$3,$K$2:$P$2,0))</f>
        <v>10</v>
      </c>
      <c r="AF983" s="19" cm="1">
        <f t="array" ref="AF983">INDEX($K:$P,ROW(),MATCH(AF$3,$K$2:$P$2,0))</f>
        <v>10</v>
      </c>
      <c r="AG983" s="19" cm="1">
        <f t="array" ref="AG983">INDEX($K:$P,ROW(),MATCH(AG$3,$K$2:$P$2,0))</f>
        <v>10</v>
      </c>
      <c r="AH983" s="19" cm="1">
        <f t="array" ref="AH983">INDEX($K:$P,ROW(),MATCH(AH$3,$K$2:$P$2,0))</f>
        <v>10</v>
      </c>
      <c r="AI983" s="19" cm="1">
        <f t="array" ref="AI983">INDEX($K:$P,ROW(),MATCH(AI$3,$K$2:$P$2,0))</f>
        <v>10</v>
      </c>
      <c r="AJ983" s="19" cm="1">
        <f t="array" ref="AJ983">INDEX($K:$P,ROW(),MATCH(AJ$3,$K$2:$P$2,0))</f>
        <v>10</v>
      </c>
      <c r="AK983" s="19" cm="1">
        <f t="array" ref="AK983">INDEX($K:$P,ROW(),MATCH(AK$3,$K$2:$P$2,0))</f>
        <v>10</v>
      </c>
      <c r="AL983" s="19" cm="1">
        <f t="array" ref="AL983">INDEX($K:$P,ROW(),MATCH(AL$3,$K$2:$P$2,0))</f>
        <v>10</v>
      </c>
      <c r="AM983" s="19" cm="1">
        <f t="array" ref="AM983">INDEX($K:$P,ROW(),MATCH(AM$3,$K$2:$P$2,0))</f>
        <v>10</v>
      </c>
      <c r="AN983" s="19" cm="1">
        <f t="array" ref="AN983">INDEX($K:$P,ROW(),MATCH(AN$3,$K$2:$P$2,0))</f>
        <v>10</v>
      </c>
      <c r="AO983" s="19" cm="1">
        <f t="array" ref="AO983">INDEX($K:$P,ROW(),MATCH(AO$3,$K$2:$P$2,0))</f>
        <v>10</v>
      </c>
      <c r="AP983" s="19" cm="1">
        <f t="array" ref="AP983">INDEX($K:$P,ROW(),MATCH(AP$3,$K$2:$P$2,0))</f>
        <v>10</v>
      </c>
      <c r="AQ983" s="19" cm="1">
        <f t="array" ref="AQ983">INDEX($K:$P,ROW(),MATCH(AQ$3,$K$2:$P$2,0))</f>
        <v>10</v>
      </c>
      <c r="AR983" s="19" cm="1">
        <f t="array" ref="AR983">INDEX($K:$P,ROW(),MATCH(AR$3,$K$2:$P$2,0))</f>
        <v>10</v>
      </c>
      <c r="AS983" s="19" cm="1">
        <f t="array" ref="AS983">INDEX($K:$P,ROW(),MATCH(AS$3,$K$2:$P$2,0))</f>
        <v>10</v>
      </c>
      <c r="AT983" s="19" cm="1">
        <f t="array" ref="AT983">INDEX($K:$P,ROW(),MATCH(AT$3,$K$2:$P$2,0))</f>
        <v>10</v>
      </c>
      <c r="AU983" s="19" cm="1">
        <f t="array" ref="AU983">INDEX($K:$P,ROW(),MATCH(AU$3,$K$2:$P$2,0))</f>
        <v>10</v>
      </c>
      <c r="AV983" s="19" cm="1">
        <f t="array" ref="AV983">INDEX($K:$P,ROW(),MATCH(AV$3,$K$2:$P$2,0))</f>
        <v>10</v>
      </c>
      <c r="AW983" s="19" cm="1">
        <f t="array" ref="AW983">INDEX($K:$P,ROW(),MATCH(AW$3,$K$2:$P$2,0))</f>
        <v>10</v>
      </c>
      <c r="AX983" s="19" cm="1">
        <f t="array" ref="AX983">INDEX($K:$P,ROW(),MATCH(AX$3,$K$2:$P$2,0))</f>
        <v>10</v>
      </c>
      <c r="AY983" s="19" cm="1">
        <f t="array" ref="AY983">INDEX($K:$P,ROW(),MATCH(AY$3,$K$2:$P$2,0))</f>
        <v>10</v>
      </c>
      <c r="AZ983" s="19" cm="1">
        <f t="array" ref="AZ983">INDEX($K:$P,ROW(),MATCH(AZ$3,$K$2:$P$2,0))</f>
        <v>10</v>
      </c>
      <c r="BA983" s="19" cm="1">
        <f t="array" ref="BA983">INDEX($K:$P,ROW(),MATCH(BA$3,$K$2:$P$2,0))</f>
        <v>10</v>
      </c>
      <c r="BB983" s="19" cm="1">
        <f t="array" ref="BB983">INDEX($K:$P,ROW(),MATCH(BB$3,$K$2:$P$2,0))</f>
        <v>10</v>
      </c>
      <c r="BC983" s="19" cm="1">
        <f t="array" ref="BC983">INDEX($K:$P,ROW(),MATCH(BC$3,$K$2:$P$2,0))</f>
        <v>10</v>
      </c>
      <c r="BD983" s="19" cm="1">
        <f t="array" ref="BD983">INDEX($K:$P,ROW(),MATCH(BD$3,$K$2:$P$2,0))</f>
        <v>10</v>
      </c>
      <c r="BE983" s="19" cm="1">
        <f t="array" ref="BE983">INDEX($K:$P,ROW(),MATCH(BE$3,$K$2:$P$2,0))</f>
        <v>10</v>
      </c>
      <c r="BF983" s="19" cm="1">
        <f t="array" ref="BF983">INDEX($K:$P,ROW(),MATCH(BF$3,$K$2:$P$2,0))</f>
        <v>10</v>
      </c>
      <c r="BG983" s="19" cm="1">
        <f t="array" ref="BG983">INDEX($K:$P,ROW(),MATCH(BG$3,$K$2:$P$2,0))</f>
        <v>10</v>
      </c>
      <c r="BH983" s="19" cm="1">
        <f t="array" ref="BH983">INDEX($K:$P,ROW(),MATCH(BH$3,$K$2:$P$2,0))</f>
        <v>10</v>
      </c>
      <c r="BI983" s="19" cm="1">
        <f t="array" ref="BI983">INDEX($K:$P,ROW(),MATCH(BI$3,$K$2:$P$2,0))</f>
        <v>10</v>
      </c>
      <c r="BJ983" s="19" cm="1">
        <f t="array" ref="BJ983">INDEX($K:$P,ROW(),MATCH(BJ$3,$K$2:$P$2,0))</f>
        <v>10</v>
      </c>
      <c r="BK983" s="19" cm="1">
        <f t="array" ref="BK983">INDEX($K:$P,ROW(),MATCH(BK$3,$K$2:$P$2,0))</f>
        <v>10</v>
      </c>
      <c r="BL983" s="19" cm="1">
        <f t="array" ref="BL983">INDEX($K:$P,ROW(),MATCH(BL$3,$K$2:$P$2,0))</f>
        <v>10</v>
      </c>
      <c r="BM983" s="19" cm="1">
        <f t="array" ref="BM983">INDEX($K:$P,ROW(),MATCH(BM$3,$K$2:$P$2,0))</f>
        <v>10</v>
      </c>
      <c r="BN983" s="19" cm="1">
        <f t="array" ref="BN983">INDEX($K:$P,ROW(),MATCH(BN$3,$K$2:$P$2,0))</f>
        <v>10</v>
      </c>
      <c r="BO983" s="19" cm="1">
        <f t="array" ref="BO983">INDEX($K:$P,ROW(),MATCH(BO$3,$K$2:$P$2,0))</f>
        <v>10</v>
      </c>
      <c r="BP983" s="19" cm="1">
        <f t="array" ref="BP983">INDEX($K:$P,ROW(),MATCH(BP$3,$K$2:$P$2,0))</f>
        <v>10</v>
      </c>
      <c r="BQ983" s="19" cm="1">
        <f t="array" ref="BQ983">INDEX($K:$P,ROW(),MATCH(BQ$3,$K$2:$P$2,0))</f>
        <v>10</v>
      </c>
      <c r="BR983" s="19" cm="1">
        <f t="array" ref="BR983">INDEX($K:$P,ROW(),MATCH(BR$3,$K$2:$P$2,0))</f>
        <v>10</v>
      </c>
      <c r="BS983" s="19" cm="1">
        <f t="array" ref="BS983">INDEX($K:$P,ROW(),MATCH(BS$3,$K$2:$P$2,0))</f>
        <v>10</v>
      </c>
      <c r="BT983" s="19" cm="1">
        <f t="array" ref="BT983">INDEX($K:$P,ROW(),MATCH(BT$3,$K$2:$P$2,0))</f>
        <v>10</v>
      </c>
      <c r="BU983" s="19" cm="1">
        <f t="array" ref="BU983">INDEX($K:$P,ROW(),MATCH(BU$3,$K$2:$P$2,0))</f>
        <v>10</v>
      </c>
      <c r="BV983" s="19" cm="1">
        <f t="array" ref="BV983">INDEX($K:$P,ROW(),MATCH(BV$3,$K$2:$P$2,0))</f>
        <v>10</v>
      </c>
      <c r="BW983" s="19" cm="1">
        <f t="array" ref="BW983">INDEX($K:$P,ROW(),MATCH(BW$3,$K$2:$P$2,0))</f>
        <v>10</v>
      </c>
      <c r="BX983" s="19" cm="1">
        <f t="array" ref="BX983">INDEX($K:$P,ROW(),MATCH(BX$3,$K$2:$P$2,0))</f>
        <v>10</v>
      </c>
      <c r="BY983" s="19" cm="1">
        <f t="array" ref="BY983">INDEX($K:$P,ROW(),MATCH(BY$3,$K$2:$P$2,0))</f>
        <v>10</v>
      </c>
      <c r="BZ983" s="19" cm="1">
        <f t="array" ref="BZ983">INDEX($K:$P,ROW(),MATCH(BZ$3,$K$2:$P$2,0))</f>
        <v>10</v>
      </c>
      <c r="CA983" s="19" cm="1">
        <f t="array" ref="CA983">INDEX($K:$P,ROW(),MATCH(CA$3,$K$2:$P$2,0))</f>
        <v>10</v>
      </c>
      <c r="CB983" s="19" cm="1">
        <f t="array" ref="CB983">INDEX($K:$P,ROW(),MATCH(CB$3,$K$2:$P$2,0))</f>
        <v>10</v>
      </c>
      <c r="CC983" s="19" cm="1">
        <f t="array" ref="CC983">INDEX($K:$P,ROW(),MATCH(CC$3,$K$2:$P$2,0))</f>
        <v>10</v>
      </c>
      <c r="CD983" s="19" cm="1">
        <f t="array" ref="CD983">INDEX($K:$P,ROW(),MATCH(CD$3,$K$2:$P$2,0))</f>
        <v>10</v>
      </c>
      <c r="CE983" s="19" cm="1">
        <f t="array" ref="CE983">INDEX($K:$P,ROW(),MATCH(CE$3,$K$2:$P$2,0))</f>
        <v>10</v>
      </c>
      <c r="CF983" s="19" cm="1">
        <f t="array" ref="CF983">INDEX($K:$P,ROW(),MATCH(CF$3,$K$2:$P$2,0))</f>
        <v>10</v>
      </c>
      <c r="CG983" s="19" cm="1">
        <f t="array" ref="CG983">INDEX($K:$P,ROW(),MATCH(CG$3,$K$2:$P$2,0))</f>
        <v>10</v>
      </c>
      <c r="CH983" s="19" cm="1">
        <f t="array" ref="CH983">INDEX($K:$P,ROW(),MATCH(CH$3,$K$2:$P$2,0))</f>
        <v>10</v>
      </c>
      <c r="CI983" s="19" cm="1">
        <f t="array" ref="CI983">INDEX($K:$P,ROW(),MATCH(CI$3,$K$2:$P$2,0))</f>
        <v>10</v>
      </c>
      <c r="CJ983" s="19" cm="1">
        <f t="array" ref="CJ983">INDEX($K:$P,ROW(),MATCH(CJ$3,$K$2:$P$2,0))</f>
        <v>10</v>
      </c>
      <c r="CK983" s="19" cm="1">
        <f t="array" ref="CK983">INDEX($K:$P,ROW(),MATCH(CK$3,$K$2:$P$2,0))</f>
        <v>10</v>
      </c>
    </row>
    <row r="984" spans="2:89" x14ac:dyDescent="0.35">
      <c r="B984" s="141" t="s">
        <v>799</v>
      </c>
      <c r="D984" t="s">
        <v>808</v>
      </c>
      <c r="E984" s="8" t="str">
        <f t="shared" si="1051"/>
        <v>984 LISTSALE-PV</v>
      </c>
      <c r="H984" s="31"/>
      <c r="I984" s="73"/>
      <c r="J984" s="73"/>
      <c r="K984" s="18">
        <v>10</v>
      </c>
      <c r="L984" s="18">
        <v>10</v>
      </c>
      <c r="M984" s="18">
        <v>10</v>
      </c>
      <c r="N984" s="18">
        <v>10</v>
      </c>
      <c r="O984" s="18">
        <v>10</v>
      </c>
      <c r="P984" s="18">
        <v>10</v>
      </c>
      <c r="R984" s="33"/>
      <c r="S984" s="19" cm="1">
        <f t="array" ref="S984">INDEX($K:$P,ROW(),MATCH(S$3,$K$2:$P$2,0))</f>
        <v>10</v>
      </c>
      <c r="T984" s="19" cm="1">
        <f t="array" ref="T984">INDEX($K:$P,ROW(),MATCH(T$3,$K$2:$P$2,0))</f>
        <v>10</v>
      </c>
      <c r="U984" s="19" cm="1">
        <f t="array" ref="U984">INDEX($K:$P,ROW(),MATCH(U$3,$K$2:$P$2,0))</f>
        <v>10</v>
      </c>
      <c r="V984" s="19" cm="1">
        <f t="array" ref="V984">INDEX($K:$P,ROW(),MATCH(V$3,$K$2:$P$2,0))</f>
        <v>10</v>
      </c>
      <c r="W984" s="19" cm="1">
        <f t="array" ref="W984">INDEX($K:$P,ROW(),MATCH(W$3,$K$2:$P$2,0))</f>
        <v>10</v>
      </c>
      <c r="X984" s="19" cm="1">
        <f t="array" ref="X984">INDEX($K:$P,ROW(),MATCH(X$3,$K$2:$P$2,0))</f>
        <v>10</v>
      </c>
      <c r="Y984" s="19" cm="1">
        <f t="array" ref="Y984">INDEX($K:$P,ROW(),MATCH(Y$3,$K$2:$P$2,0))</f>
        <v>10</v>
      </c>
      <c r="Z984" s="19" cm="1">
        <f t="array" ref="Z984">INDEX($K:$P,ROW(),MATCH(Z$3,$K$2:$P$2,0))</f>
        <v>10</v>
      </c>
      <c r="AA984" s="19" cm="1">
        <f t="array" ref="AA984">INDEX($K:$P,ROW(),MATCH(AA$3,$K$2:$P$2,0))</f>
        <v>10</v>
      </c>
      <c r="AB984" s="19" cm="1">
        <f t="array" ref="AB984">INDEX($K:$P,ROW(),MATCH(AB$3,$K$2:$P$2,0))</f>
        <v>10</v>
      </c>
      <c r="AC984" s="19" cm="1">
        <f t="array" ref="AC984">INDEX($K:$P,ROW(),MATCH(AC$3,$K$2:$P$2,0))</f>
        <v>10</v>
      </c>
      <c r="AD984" s="19" cm="1">
        <f t="array" ref="AD984">INDEX($K:$P,ROW(),MATCH(AD$3,$K$2:$P$2,0))</f>
        <v>10</v>
      </c>
      <c r="AE984" s="19" cm="1">
        <f t="array" ref="AE984">INDEX($K:$P,ROW(),MATCH(AE$3,$K$2:$P$2,0))</f>
        <v>10</v>
      </c>
      <c r="AF984" s="19" cm="1">
        <f t="array" ref="AF984">INDEX($K:$P,ROW(),MATCH(AF$3,$K$2:$P$2,0))</f>
        <v>10</v>
      </c>
      <c r="AG984" s="19" cm="1">
        <f t="array" ref="AG984">INDEX($K:$P,ROW(),MATCH(AG$3,$K$2:$P$2,0))</f>
        <v>10</v>
      </c>
      <c r="AH984" s="19" cm="1">
        <f t="array" ref="AH984">INDEX($K:$P,ROW(),MATCH(AH$3,$K$2:$P$2,0))</f>
        <v>10</v>
      </c>
      <c r="AI984" s="19" cm="1">
        <f t="array" ref="AI984">INDEX($K:$P,ROW(),MATCH(AI$3,$K$2:$P$2,0))</f>
        <v>10</v>
      </c>
      <c r="AJ984" s="19" cm="1">
        <f t="array" ref="AJ984">INDEX($K:$P,ROW(),MATCH(AJ$3,$K$2:$P$2,0))</f>
        <v>10</v>
      </c>
      <c r="AK984" s="19" cm="1">
        <f t="array" ref="AK984">INDEX($K:$P,ROW(),MATCH(AK$3,$K$2:$P$2,0))</f>
        <v>10</v>
      </c>
      <c r="AL984" s="19" cm="1">
        <f t="array" ref="AL984">INDEX($K:$P,ROW(),MATCH(AL$3,$K$2:$P$2,0))</f>
        <v>10</v>
      </c>
      <c r="AM984" s="19" cm="1">
        <f t="array" ref="AM984">INDEX($K:$P,ROW(),MATCH(AM$3,$K$2:$P$2,0))</f>
        <v>10</v>
      </c>
      <c r="AN984" s="19" cm="1">
        <f t="array" ref="AN984">INDEX($K:$P,ROW(),MATCH(AN$3,$K$2:$P$2,0))</f>
        <v>10</v>
      </c>
      <c r="AO984" s="19" cm="1">
        <f t="array" ref="AO984">INDEX($K:$P,ROW(),MATCH(AO$3,$K$2:$P$2,0))</f>
        <v>10</v>
      </c>
      <c r="AP984" s="19" cm="1">
        <f t="array" ref="AP984">INDEX($K:$P,ROW(),MATCH(AP$3,$K$2:$P$2,0))</f>
        <v>10</v>
      </c>
      <c r="AQ984" s="19" cm="1">
        <f t="array" ref="AQ984">INDEX($K:$P,ROW(),MATCH(AQ$3,$K$2:$P$2,0))</f>
        <v>10</v>
      </c>
      <c r="AR984" s="19" cm="1">
        <f t="array" ref="AR984">INDEX($K:$P,ROW(),MATCH(AR$3,$K$2:$P$2,0))</f>
        <v>10</v>
      </c>
      <c r="AS984" s="19" cm="1">
        <f t="array" ref="AS984">INDEX($K:$P,ROW(),MATCH(AS$3,$K$2:$P$2,0))</f>
        <v>10</v>
      </c>
      <c r="AT984" s="19" cm="1">
        <f t="array" ref="AT984">INDEX($K:$P,ROW(),MATCH(AT$3,$K$2:$P$2,0))</f>
        <v>10</v>
      </c>
      <c r="AU984" s="19" cm="1">
        <f t="array" ref="AU984">INDEX($K:$P,ROW(),MATCH(AU$3,$K$2:$P$2,0))</f>
        <v>10</v>
      </c>
      <c r="AV984" s="19" cm="1">
        <f t="array" ref="AV984">INDEX($K:$P,ROW(),MATCH(AV$3,$K$2:$P$2,0))</f>
        <v>10</v>
      </c>
      <c r="AW984" s="19" cm="1">
        <f t="array" ref="AW984">INDEX($K:$P,ROW(),MATCH(AW$3,$K$2:$P$2,0))</f>
        <v>10</v>
      </c>
      <c r="AX984" s="19" cm="1">
        <f t="array" ref="AX984">INDEX($K:$P,ROW(),MATCH(AX$3,$K$2:$P$2,0))</f>
        <v>10</v>
      </c>
      <c r="AY984" s="19" cm="1">
        <f t="array" ref="AY984">INDEX($K:$P,ROW(),MATCH(AY$3,$K$2:$P$2,0))</f>
        <v>10</v>
      </c>
      <c r="AZ984" s="19" cm="1">
        <f t="array" ref="AZ984">INDEX($K:$P,ROW(),MATCH(AZ$3,$K$2:$P$2,0))</f>
        <v>10</v>
      </c>
      <c r="BA984" s="19" cm="1">
        <f t="array" ref="BA984">INDEX($K:$P,ROW(),MATCH(BA$3,$K$2:$P$2,0))</f>
        <v>10</v>
      </c>
      <c r="BB984" s="19" cm="1">
        <f t="array" ref="BB984">INDEX($K:$P,ROW(),MATCH(BB$3,$K$2:$P$2,0))</f>
        <v>10</v>
      </c>
      <c r="BC984" s="19" cm="1">
        <f t="array" ref="BC984">INDEX($K:$P,ROW(),MATCH(BC$3,$K$2:$P$2,0))</f>
        <v>10</v>
      </c>
      <c r="BD984" s="19" cm="1">
        <f t="array" ref="BD984">INDEX($K:$P,ROW(),MATCH(BD$3,$K$2:$P$2,0))</f>
        <v>10</v>
      </c>
      <c r="BE984" s="19" cm="1">
        <f t="array" ref="BE984">INDEX($K:$P,ROW(),MATCH(BE$3,$K$2:$P$2,0))</f>
        <v>10</v>
      </c>
      <c r="BF984" s="19" cm="1">
        <f t="array" ref="BF984">INDEX($K:$P,ROW(),MATCH(BF$3,$K$2:$P$2,0))</f>
        <v>10</v>
      </c>
      <c r="BG984" s="19" cm="1">
        <f t="array" ref="BG984">INDEX($K:$P,ROW(),MATCH(BG$3,$K$2:$P$2,0))</f>
        <v>10</v>
      </c>
      <c r="BH984" s="19" cm="1">
        <f t="array" ref="BH984">INDEX($K:$P,ROW(),MATCH(BH$3,$K$2:$P$2,0))</f>
        <v>10</v>
      </c>
      <c r="BI984" s="19" cm="1">
        <f t="array" ref="BI984">INDEX($K:$P,ROW(),MATCH(BI$3,$K$2:$P$2,0))</f>
        <v>10</v>
      </c>
      <c r="BJ984" s="19" cm="1">
        <f t="array" ref="BJ984">INDEX($K:$P,ROW(),MATCH(BJ$3,$K$2:$P$2,0))</f>
        <v>10</v>
      </c>
      <c r="BK984" s="19" cm="1">
        <f t="array" ref="BK984">INDEX($K:$P,ROW(),MATCH(BK$3,$K$2:$P$2,0))</f>
        <v>10</v>
      </c>
      <c r="BL984" s="19" cm="1">
        <f t="array" ref="BL984">INDEX($K:$P,ROW(),MATCH(BL$3,$K$2:$P$2,0))</f>
        <v>10</v>
      </c>
      <c r="BM984" s="19" cm="1">
        <f t="array" ref="BM984">INDEX($K:$P,ROW(),MATCH(BM$3,$K$2:$P$2,0))</f>
        <v>10</v>
      </c>
      <c r="BN984" s="19" cm="1">
        <f t="array" ref="BN984">INDEX($K:$P,ROW(),MATCH(BN$3,$K$2:$P$2,0))</f>
        <v>10</v>
      </c>
      <c r="BO984" s="19" cm="1">
        <f t="array" ref="BO984">INDEX($K:$P,ROW(),MATCH(BO$3,$K$2:$P$2,0))</f>
        <v>10</v>
      </c>
      <c r="BP984" s="19" cm="1">
        <f t="array" ref="BP984">INDEX($K:$P,ROW(),MATCH(BP$3,$K$2:$P$2,0))</f>
        <v>10</v>
      </c>
      <c r="BQ984" s="19" cm="1">
        <f t="array" ref="BQ984">INDEX($K:$P,ROW(),MATCH(BQ$3,$K$2:$P$2,0))</f>
        <v>10</v>
      </c>
      <c r="BR984" s="19" cm="1">
        <f t="array" ref="BR984">INDEX($K:$P,ROW(),MATCH(BR$3,$K$2:$P$2,0))</f>
        <v>10</v>
      </c>
      <c r="BS984" s="19" cm="1">
        <f t="array" ref="BS984">INDEX($K:$P,ROW(),MATCH(BS$3,$K$2:$P$2,0))</f>
        <v>10</v>
      </c>
      <c r="BT984" s="19" cm="1">
        <f t="array" ref="BT984">INDEX($K:$P,ROW(),MATCH(BT$3,$K$2:$P$2,0))</f>
        <v>10</v>
      </c>
      <c r="BU984" s="19" cm="1">
        <f t="array" ref="BU984">INDEX($K:$P,ROW(),MATCH(BU$3,$K$2:$P$2,0))</f>
        <v>10</v>
      </c>
      <c r="BV984" s="19" cm="1">
        <f t="array" ref="BV984">INDEX($K:$P,ROW(),MATCH(BV$3,$K$2:$P$2,0))</f>
        <v>10</v>
      </c>
      <c r="BW984" s="19" cm="1">
        <f t="array" ref="BW984">INDEX($K:$P,ROW(),MATCH(BW$3,$K$2:$P$2,0))</f>
        <v>10</v>
      </c>
      <c r="BX984" s="19" cm="1">
        <f t="array" ref="BX984">INDEX($K:$P,ROW(),MATCH(BX$3,$K$2:$P$2,0))</f>
        <v>10</v>
      </c>
      <c r="BY984" s="19" cm="1">
        <f t="array" ref="BY984">INDEX($K:$P,ROW(),MATCH(BY$3,$K$2:$P$2,0))</f>
        <v>10</v>
      </c>
      <c r="BZ984" s="19" cm="1">
        <f t="array" ref="BZ984">INDEX($K:$P,ROW(),MATCH(BZ$3,$K$2:$P$2,0))</f>
        <v>10</v>
      </c>
      <c r="CA984" s="19" cm="1">
        <f t="array" ref="CA984">INDEX($K:$P,ROW(),MATCH(CA$3,$K$2:$P$2,0))</f>
        <v>10</v>
      </c>
      <c r="CB984" s="19" cm="1">
        <f t="array" ref="CB984">INDEX($K:$P,ROW(),MATCH(CB$3,$K$2:$P$2,0))</f>
        <v>10</v>
      </c>
      <c r="CC984" s="19" cm="1">
        <f t="array" ref="CC984">INDEX($K:$P,ROW(),MATCH(CC$3,$K$2:$P$2,0))</f>
        <v>10</v>
      </c>
      <c r="CD984" s="19" cm="1">
        <f t="array" ref="CD984">INDEX($K:$P,ROW(),MATCH(CD$3,$K$2:$P$2,0))</f>
        <v>10</v>
      </c>
      <c r="CE984" s="19" cm="1">
        <f t="array" ref="CE984">INDEX($K:$P,ROW(),MATCH(CE$3,$K$2:$P$2,0))</f>
        <v>10</v>
      </c>
      <c r="CF984" s="19" cm="1">
        <f t="array" ref="CF984">INDEX($K:$P,ROW(),MATCH(CF$3,$K$2:$P$2,0))</f>
        <v>10</v>
      </c>
      <c r="CG984" s="19" cm="1">
        <f t="array" ref="CG984">INDEX($K:$P,ROW(),MATCH(CG$3,$K$2:$P$2,0))</f>
        <v>10</v>
      </c>
      <c r="CH984" s="19" cm="1">
        <f t="array" ref="CH984">INDEX($K:$P,ROW(),MATCH(CH$3,$K$2:$P$2,0))</f>
        <v>10</v>
      </c>
      <c r="CI984" s="19" cm="1">
        <f t="array" ref="CI984">INDEX($K:$P,ROW(),MATCH(CI$3,$K$2:$P$2,0))</f>
        <v>10</v>
      </c>
      <c r="CJ984" s="19" cm="1">
        <f t="array" ref="CJ984">INDEX($K:$P,ROW(),MATCH(CJ$3,$K$2:$P$2,0))</f>
        <v>10</v>
      </c>
      <c r="CK984" s="19" cm="1">
        <f t="array" ref="CK984">INDEX($K:$P,ROW(),MATCH(CK$3,$K$2:$P$2,0))</f>
        <v>10</v>
      </c>
    </row>
    <row r="985" spans="2:89" x14ac:dyDescent="0.35">
      <c r="B985" s="124"/>
      <c r="D985" t="s">
        <v>808</v>
      </c>
      <c r="E985" s="8" t="str">
        <f t="shared" si="1051"/>
        <v>985 LISTSALE-PV</v>
      </c>
      <c r="H985" s="31"/>
      <c r="I985" s="73"/>
      <c r="J985" s="73"/>
      <c r="K985" s="18"/>
      <c r="L985" s="18"/>
      <c r="M985" s="18"/>
      <c r="N985" s="18"/>
      <c r="O985" s="18"/>
      <c r="P985" s="18"/>
      <c r="R985" s="33"/>
      <c r="S985" s="19"/>
      <c r="T985" s="19"/>
      <c r="U985" s="19"/>
      <c r="V985" s="19"/>
      <c r="W985" s="19"/>
      <c r="X985" s="19"/>
      <c r="Y985" s="19"/>
      <c r="Z985" s="19"/>
      <c r="AA985" s="19"/>
      <c r="AB985" s="19"/>
      <c r="AC985" s="19"/>
      <c r="AD985" s="19"/>
      <c r="AE985" s="19"/>
      <c r="AF985" s="19"/>
      <c r="AG985" s="19"/>
      <c r="AH985" s="19"/>
      <c r="AI985" s="19"/>
      <c r="AJ985" s="19"/>
      <c r="AK985" s="19"/>
      <c r="AL985" s="19"/>
      <c r="AM985" s="19"/>
      <c r="AN985" s="19"/>
      <c r="AO985" s="19"/>
      <c r="AP985" s="19"/>
      <c r="AQ985" s="19"/>
      <c r="AR985" s="19"/>
      <c r="AS985" s="19"/>
      <c r="AT985" s="19"/>
      <c r="AU985" s="19"/>
      <c r="AV985" s="19"/>
      <c r="AW985" s="19"/>
      <c r="AX985" s="19"/>
      <c r="AY985" s="19"/>
      <c r="AZ985" s="19"/>
      <c r="BA985" s="19"/>
      <c r="BB985" s="19"/>
      <c r="BC985" s="19"/>
      <c r="BD985" s="19"/>
      <c r="BE985" s="19"/>
      <c r="BF985" s="19"/>
      <c r="BG985" s="19"/>
      <c r="BH985" s="19"/>
      <c r="BI985" s="19"/>
      <c r="BJ985" s="19"/>
      <c r="BK985" s="19"/>
      <c r="BL985" s="19"/>
      <c r="BM985" s="19"/>
      <c r="BN985" s="19"/>
      <c r="BO985" s="19"/>
      <c r="BP985" s="19"/>
      <c r="BQ985" s="19"/>
      <c r="BR985" s="19"/>
      <c r="BS985" s="19"/>
      <c r="BT985" s="19"/>
      <c r="BU985" s="19"/>
      <c r="BV985" s="19"/>
      <c r="BW985" s="19"/>
      <c r="BX985" s="19"/>
      <c r="BY985" s="19"/>
      <c r="BZ985" s="19"/>
      <c r="CA985" s="19"/>
      <c r="CB985" s="19"/>
      <c r="CC985" s="19"/>
      <c r="CD985" s="19"/>
      <c r="CE985" s="19"/>
      <c r="CF985" s="19"/>
      <c r="CG985" s="19"/>
      <c r="CH985" s="19"/>
      <c r="CI985" s="19"/>
      <c r="CJ985" s="19"/>
      <c r="CK985" s="19"/>
    </row>
    <row r="986" spans="2:89" x14ac:dyDescent="0.35">
      <c r="B986" s="124" t="s">
        <v>522</v>
      </c>
      <c r="D986" t="s">
        <v>808</v>
      </c>
      <c r="E986" s="8" t="str">
        <f t="shared" si="1051"/>
        <v>986 LISTSALE-PV</v>
      </c>
      <c r="H986" s="31"/>
      <c r="I986" s="73"/>
      <c r="J986" s="73"/>
      <c r="K986" s="18"/>
      <c r="L986" s="18"/>
      <c r="M986" s="18"/>
      <c r="N986" s="18"/>
      <c r="O986" s="18"/>
      <c r="P986" s="18"/>
      <c r="R986" s="33"/>
      <c r="S986" s="19"/>
      <c r="T986" s="19"/>
      <c r="U986" s="19"/>
      <c r="V986" s="19"/>
      <c r="W986" s="19"/>
      <c r="X986" s="19"/>
      <c r="Y986" s="19"/>
      <c r="Z986" s="19"/>
      <c r="AA986" s="19"/>
      <c r="AB986" s="19"/>
      <c r="AC986" s="19"/>
      <c r="AD986" s="19"/>
      <c r="AE986" s="19"/>
      <c r="AF986" s="19"/>
      <c r="AG986" s="19"/>
      <c r="AH986" s="19"/>
      <c r="AI986" s="19"/>
      <c r="AJ986" s="19"/>
      <c r="AK986" s="19"/>
      <c r="AL986" s="19"/>
      <c r="AM986" s="19"/>
      <c r="AN986" s="19"/>
      <c r="AO986" s="19"/>
      <c r="AP986" s="19"/>
      <c r="AQ986" s="19"/>
      <c r="AR986" s="19"/>
      <c r="AS986" s="19"/>
      <c r="AT986" s="19"/>
      <c r="AU986" s="19"/>
      <c r="AV986" s="19"/>
      <c r="AW986" s="19"/>
      <c r="AX986" s="19"/>
      <c r="AY986" s="19"/>
      <c r="AZ986" s="19"/>
      <c r="BA986" s="19"/>
      <c r="BB986" s="19"/>
      <c r="BC986" s="19"/>
      <c r="BD986" s="19"/>
      <c r="BE986" s="19"/>
      <c r="BF986" s="19"/>
      <c r="BG986" s="19"/>
      <c r="BH986" s="19"/>
      <c r="BI986" s="19"/>
      <c r="BJ986" s="19"/>
      <c r="BK986" s="19"/>
      <c r="BL986" s="19"/>
      <c r="BM986" s="19"/>
      <c r="BN986" s="19"/>
      <c r="BO986" s="19"/>
      <c r="BP986" s="19"/>
      <c r="BQ986" s="19"/>
      <c r="BR986" s="19"/>
      <c r="BS986" s="19"/>
      <c r="BT986" s="19"/>
      <c r="BU986" s="19"/>
      <c r="BV986" s="19"/>
      <c r="BW986" s="19"/>
      <c r="BX986" s="19"/>
      <c r="BY986" s="19"/>
      <c r="BZ986" s="19"/>
      <c r="CA986" s="19"/>
      <c r="CB986" s="19"/>
      <c r="CC986" s="19"/>
      <c r="CD986" s="19"/>
      <c r="CE986" s="19"/>
      <c r="CF986" s="19"/>
      <c r="CG986" s="19"/>
      <c r="CH986" s="19"/>
      <c r="CI986" s="19"/>
      <c r="CJ986" s="19"/>
      <c r="CK986" s="19"/>
    </row>
    <row r="987" spans="2:89" x14ac:dyDescent="0.35">
      <c r="B987" s="154" t="s">
        <v>519</v>
      </c>
      <c r="D987" t="s">
        <v>808</v>
      </c>
      <c r="E987" s="8" t="str">
        <f t="shared" si="1051"/>
        <v>987 LISTSALE-PV</v>
      </c>
      <c r="H987" s="31"/>
      <c r="I987" s="73"/>
      <c r="J987" s="73"/>
      <c r="K987" s="23">
        <f t="shared" ref="K987:P992" ca="1" si="1052">SUMIF($3:$3,K$2,987:987)</f>
        <v>-120000</v>
      </c>
      <c r="L987" s="23">
        <f t="shared" ca="1" si="1052"/>
        <v>-120000</v>
      </c>
      <c r="M987" s="23">
        <f t="shared" ca="1" si="1052"/>
        <v>-120000</v>
      </c>
      <c r="N987" s="23">
        <f t="shared" ca="1" si="1052"/>
        <v>-120000</v>
      </c>
      <c r="O987" s="23">
        <f t="shared" ca="1" si="1052"/>
        <v>-120000</v>
      </c>
      <c r="P987" s="23">
        <f t="shared" ca="1" si="1052"/>
        <v>-110000</v>
      </c>
      <c r="R987" s="33"/>
      <c r="S987" s="24">
        <f t="shared" ref="S987" ca="1" si="1053">-+S957*S980</f>
        <v>-10000</v>
      </c>
      <c r="T987" s="24">
        <f t="shared" ref="T987:AX987" ca="1" si="1054">-+T957*T980</f>
        <v>-10000</v>
      </c>
      <c r="U987" s="24">
        <f t="shared" ca="1" si="1054"/>
        <v>-10000</v>
      </c>
      <c r="V987" s="24">
        <f t="shared" ca="1" si="1054"/>
        <v>-10000</v>
      </c>
      <c r="W987" s="24">
        <f t="shared" ca="1" si="1054"/>
        <v>-10000</v>
      </c>
      <c r="X987" s="24">
        <f t="shared" ca="1" si="1054"/>
        <v>-10000</v>
      </c>
      <c r="Y987" s="24">
        <f t="shared" ca="1" si="1054"/>
        <v>-10000</v>
      </c>
      <c r="Z987" s="24">
        <f t="shared" ca="1" si="1054"/>
        <v>-10000</v>
      </c>
      <c r="AA987" s="24">
        <f t="shared" ca="1" si="1054"/>
        <v>-10000</v>
      </c>
      <c r="AB987" s="24">
        <f t="shared" ca="1" si="1054"/>
        <v>-10000</v>
      </c>
      <c r="AC987" s="24">
        <f t="shared" ca="1" si="1054"/>
        <v>-10000</v>
      </c>
      <c r="AD987" s="24">
        <f t="shared" ca="1" si="1054"/>
        <v>-10000</v>
      </c>
      <c r="AE987" s="24">
        <f t="shared" ca="1" si="1054"/>
        <v>-10000</v>
      </c>
      <c r="AF987" s="24">
        <f t="shared" ca="1" si="1054"/>
        <v>-10000</v>
      </c>
      <c r="AG987" s="24">
        <f t="shared" ca="1" si="1054"/>
        <v>-10000</v>
      </c>
      <c r="AH987" s="24">
        <f t="shared" ca="1" si="1054"/>
        <v>-10000</v>
      </c>
      <c r="AI987" s="24">
        <f t="shared" ca="1" si="1054"/>
        <v>-10000</v>
      </c>
      <c r="AJ987" s="24">
        <f t="shared" ca="1" si="1054"/>
        <v>-10000</v>
      </c>
      <c r="AK987" s="24">
        <f t="shared" ca="1" si="1054"/>
        <v>-10000</v>
      </c>
      <c r="AL987" s="24">
        <f t="shared" ca="1" si="1054"/>
        <v>-10000</v>
      </c>
      <c r="AM987" s="24">
        <f t="shared" ca="1" si="1054"/>
        <v>-10000</v>
      </c>
      <c r="AN987" s="24">
        <f t="shared" ca="1" si="1054"/>
        <v>-10000</v>
      </c>
      <c r="AO987" s="24">
        <f t="shared" ca="1" si="1054"/>
        <v>-10000</v>
      </c>
      <c r="AP987" s="24">
        <f t="shared" ca="1" si="1054"/>
        <v>-10000</v>
      </c>
      <c r="AQ987" s="24">
        <f t="shared" ca="1" si="1054"/>
        <v>-10000</v>
      </c>
      <c r="AR987" s="24">
        <f t="shared" ca="1" si="1054"/>
        <v>-10000</v>
      </c>
      <c r="AS987" s="24">
        <f t="shared" ca="1" si="1054"/>
        <v>-10000</v>
      </c>
      <c r="AT987" s="24">
        <f t="shared" ca="1" si="1054"/>
        <v>-10000</v>
      </c>
      <c r="AU987" s="24">
        <f t="shared" ca="1" si="1054"/>
        <v>-10000</v>
      </c>
      <c r="AV987" s="24">
        <f t="shared" ca="1" si="1054"/>
        <v>-10000</v>
      </c>
      <c r="AW987" s="24">
        <f t="shared" ca="1" si="1054"/>
        <v>-10000</v>
      </c>
      <c r="AX987" s="24">
        <f t="shared" ca="1" si="1054"/>
        <v>-10000</v>
      </c>
      <c r="AY987" s="24">
        <f t="shared" ref="AY987:CD987" ca="1" si="1055">-+AY957*AY980</f>
        <v>-10000</v>
      </c>
      <c r="AZ987" s="24">
        <f t="shared" ca="1" si="1055"/>
        <v>-10000</v>
      </c>
      <c r="BA987" s="24">
        <f t="shared" ca="1" si="1055"/>
        <v>-10000</v>
      </c>
      <c r="BB987" s="24">
        <f t="shared" ca="1" si="1055"/>
        <v>-10000</v>
      </c>
      <c r="BC987" s="24">
        <f t="shared" ca="1" si="1055"/>
        <v>-10000</v>
      </c>
      <c r="BD987" s="24">
        <f t="shared" ca="1" si="1055"/>
        <v>-10000</v>
      </c>
      <c r="BE987" s="24">
        <f t="shared" ca="1" si="1055"/>
        <v>-10000</v>
      </c>
      <c r="BF987" s="24">
        <f t="shared" ca="1" si="1055"/>
        <v>-10000</v>
      </c>
      <c r="BG987" s="24">
        <f t="shared" ca="1" si="1055"/>
        <v>-10000</v>
      </c>
      <c r="BH987" s="24">
        <f t="shared" ca="1" si="1055"/>
        <v>-10000</v>
      </c>
      <c r="BI987" s="24">
        <f t="shared" ca="1" si="1055"/>
        <v>-10000</v>
      </c>
      <c r="BJ987" s="24">
        <f t="shared" ca="1" si="1055"/>
        <v>-10000</v>
      </c>
      <c r="BK987" s="24">
        <f t="shared" ca="1" si="1055"/>
        <v>-10000</v>
      </c>
      <c r="BL987" s="24">
        <f t="shared" ca="1" si="1055"/>
        <v>-10000</v>
      </c>
      <c r="BM987" s="24">
        <f t="shared" ca="1" si="1055"/>
        <v>-10000</v>
      </c>
      <c r="BN987" s="24">
        <f t="shared" ca="1" si="1055"/>
        <v>-10000</v>
      </c>
      <c r="BO987" s="24">
        <f t="shared" ca="1" si="1055"/>
        <v>-10000</v>
      </c>
      <c r="BP987" s="24">
        <f t="shared" ca="1" si="1055"/>
        <v>-10000</v>
      </c>
      <c r="BQ987" s="24">
        <f t="shared" ca="1" si="1055"/>
        <v>-10000</v>
      </c>
      <c r="BR987" s="24">
        <f t="shared" ca="1" si="1055"/>
        <v>-10000</v>
      </c>
      <c r="BS987" s="24">
        <f t="shared" ca="1" si="1055"/>
        <v>-10000</v>
      </c>
      <c r="BT987" s="24">
        <f t="shared" ca="1" si="1055"/>
        <v>-10000</v>
      </c>
      <c r="BU987" s="24">
        <f t="shared" ca="1" si="1055"/>
        <v>-10000</v>
      </c>
      <c r="BV987" s="24">
        <f t="shared" ca="1" si="1055"/>
        <v>-10000</v>
      </c>
      <c r="BW987" s="24">
        <f t="shared" ca="1" si="1055"/>
        <v>-10000</v>
      </c>
      <c r="BX987" s="24">
        <f t="shared" ca="1" si="1055"/>
        <v>-10000</v>
      </c>
      <c r="BY987" s="24">
        <f t="shared" ca="1" si="1055"/>
        <v>-10000</v>
      </c>
      <c r="BZ987" s="24">
        <f t="shared" ca="1" si="1055"/>
        <v>-10000</v>
      </c>
      <c r="CA987" s="24">
        <f t="shared" ca="1" si="1055"/>
        <v>-10000</v>
      </c>
      <c r="CB987" s="24">
        <f t="shared" ca="1" si="1055"/>
        <v>-10000</v>
      </c>
      <c r="CC987" s="24">
        <f t="shared" ca="1" si="1055"/>
        <v>-10000</v>
      </c>
      <c r="CD987" s="24">
        <f t="shared" ca="1" si="1055"/>
        <v>-10000</v>
      </c>
      <c r="CE987" s="24">
        <f t="shared" ref="CE987:CK987" ca="1" si="1056">-+CE957*CE980</f>
        <v>-10000</v>
      </c>
      <c r="CF987" s="24">
        <f t="shared" ca="1" si="1056"/>
        <v>-10000</v>
      </c>
      <c r="CG987" s="24">
        <f t="shared" ca="1" si="1056"/>
        <v>-10000</v>
      </c>
      <c r="CH987" s="24">
        <f t="shared" ca="1" si="1056"/>
        <v>-10000</v>
      </c>
      <c r="CI987" s="24">
        <f t="shared" ca="1" si="1056"/>
        <v>-10000</v>
      </c>
      <c r="CJ987" s="24">
        <f t="shared" ca="1" si="1056"/>
        <v>-10000</v>
      </c>
      <c r="CK987" s="24">
        <f t="shared" ca="1" si="1056"/>
        <v>-10000</v>
      </c>
    </row>
    <row r="988" spans="2:89" x14ac:dyDescent="0.35">
      <c r="B988" s="154" t="s">
        <v>520</v>
      </c>
      <c r="D988" t="s">
        <v>808</v>
      </c>
      <c r="E988" s="8" t="str">
        <f t="shared" si="1051"/>
        <v>988 LISTSALE-PV</v>
      </c>
      <c r="H988" s="31"/>
      <c r="I988" s="73"/>
      <c r="J988" s="73"/>
      <c r="K988" s="23">
        <f t="shared" ca="1" si="1052"/>
        <v>-120000</v>
      </c>
      <c r="L988" s="23">
        <f t="shared" ca="1" si="1052"/>
        <v>-120000</v>
      </c>
      <c r="M988" s="23">
        <f t="shared" ca="1" si="1052"/>
        <v>-120000</v>
      </c>
      <c r="N988" s="23">
        <f t="shared" ca="1" si="1052"/>
        <v>-120000</v>
      </c>
      <c r="O988" s="23">
        <f t="shared" ca="1" si="1052"/>
        <v>-120000</v>
      </c>
      <c r="P988" s="23">
        <f t="shared" ca="1" si="1052"/>
        <v>-110000</v>
      </c>
      <c r="R988" s="33"/>
      <c r="S988" s="24">
        <f t="shared" ref="S988" ca="1" si="1057">-+S958*S981</f>
        <v>-10000</v>
      </c>
      <c r="T988" s="24">
        <f t="shared" ref="T988:AX988" ca="1" si="1058">-+T958*T981</f>
        <v>-10000</v>
      </c>
      <c r="U988" s="24">
        <f t="shared" ca="1" si="1058"/>
        <v>-10000</v>
      </c>
      <c r="V988" s="24">
        <f t="shared" ca="1" si="1058"/>
        <v>-10000</v>
      </c>
      <c r="W988" s="24">
        <f t="shared" ca="1" si="1058"/>
        <v>-10000</v>
      </c>
      <c r="X988" s="24">
        <f t="shared" ca="1" si="1058"/>
        <v>-10000</v>
      </c>
      <c r="Y988" s="24">
        <f t="shared" ca="1" si="1058"/>
        <v>-10000</v>
      </c>
      <c r="Z988" s="24">
        <f t="shared" ca="1" si="1058"/>
        <v>-10000</v>
      </c>
      <c r="AA988" s="24">
        <f t="shared" ca="1" si="1058"/>
        <v>-10000</v>
      </c>
      <c r="AB988" s="24">
        <f t="shared" ca="1" si="1058"/>
        <v>-10000</v>
      </c>
      <c r="AC988" s="24">
        <f t="shared" ca="1" si="1058"/>
        <v>-10000</v>
      </c>
      <c r="AD988" s="24">
        <f t="shared" ca="1" si="1058"/>
        <v>-10000</v>
      </c>
      <c r="AE988" s="24">
        <f t="shared" ca="1" si="1058"/>
        <v>-10000</v>
      </c>
      <c r="AF988" s="24">
        <f t="shared" ca="1" si="1058"/>
        <v>-10000</v>
      </c>
      <c r="AG988" s="24">
        <f t="shared" ca="1" si="1058"/>
        <v>-10000</v>
      </c>
      <c r="AH988" s="24">
        <f t="shared" ca="1" si="1058"/>
        <v>-10000</v>
      </c>
      <c r="AI988" s="24">
        <f t="shared" ca="1" si="1058"/>
        <v>-10000</v>
      </c>
      <c r="AJ988" s="24">
        <f t="shared" ca="1" si="1058"/>
        <v>-10000</v>
      </c>
      <c r="AK988" s="24">
        <f t="shared" ca="1" si="1058"/>
        <v>-10000</v>
      </c>
      <c r="AL988" s="24">
        <f t="shared" ca="1" si="1058"/>
        <v>-10000</v>
      </c>
      <c r="AM988" s="24">
        <f t="shared" ca="1" si="1058"/>
        <v>-10000</v>
      </c>
      <c r="AN988" s="24">
        <f t="shared" ca="1" si="1058"/>
        <v>-10000</v>
      </c>
      <c r="AO988" s="24">
        <f t="shared" ca="1" si="1058"/>
        <v>-10000</v>
      </c>
      <c r="AP988" s="24">
        <f t="shared" ca="1" si="1058"/>
        <v>-10000</v>
      </c>
      <c r="AQ988" s="24">
        <f t="shared" ca="1" si="1058"/>
        <v>-10000</v>
      </c>
      <c r="AR988" s="24">
        <f t="shared" ca="1" si="1058"/>
        <v>-10000</v>
      </c>
      <c r="AS988" s="24">
        <f t="shared" ca="1" si="1058"/>
        <v>-10000</v>
      </c>
      <c r="AT988" s="24">
        <f t="shared" ca="1" si="1058"/>
        <v>-10000</v>
      </c>
      <c r="AU988" s="24">
        <f t="shared" ca="1" si="1058"/>
        <v>-10000</v>
      </c>
      <c r="AV988" s="24">
        <f t="shared" ca="1" si="1058"/>
        <v>-10000</v>
      </c>
      <c r="AW988" s="24">
        <f t="shared" ca="1" si="1058"/>
        <v>-10000</v>
      </c>
      <c r="AX988" s="24">
        <f t="shared" ca="1" si="1058"/>
        <v>-10000</v>
      </c>
      <c r="AY988" s="24">
        <f t="shared" ref="AY988:CD988" ca="1" si="1059">-+AY958*AY981</f>
        <v>-10000</v>
      </c>
      <c r="AZ988" s="24">
        <f t="shared" ca="1" si="1059"/>
        <v>-10000</v>
      </c>
      <c r="BA988" s="24">
        <f t="shared" ca="1" si="1059"/>
        <v>-10000</v>
      </c>
      <c r="BB988" s="24">
        <f t="shared" ca="1" si="1059"/>
        <v>-10000</v>
      </c>
      <c r="BC988" s="24">
        <f t="shared" ca="1" si="1059"/>
        <v>-10000</v>
      </c>
      <c r="BD988" s="24">
        <f t="shared" ca="1" si="1059"/>
        <v>-10000</v>
      </c>
      <c r="BE988" s="24">
        <f t="shared" ca="1" si="1059"/>
        <v>-10000</v>
      </c>
      <c r="BF988" s="24">
        <f t="shared" ca="1" si="1059"/>
        <v>-10000</v>
      </c>
      <c r="BG988" s="24">
        <f t="shared" ca="1" si="1059"/>
        <v>-10000</v>
      </c>
      <c r="BH988" s="24">
        <f t="shared" ca="1" si="1059"/>
        <v>-10000</v>
      </c>
      <c r="BI988" s="24">
        <f t="shared" ca="1" si="1059"/>
        <v>-10000</v>
      </c>
      <c r="BJ988" s="24">
        <f t="shared" ca="1" si="1059"/>
        <v>-10000</v>
      </c>
      <c r="BK988" s="24">
        <f t="shared" ca="1" si="1059"/>
        <v>-10000</v>
      </c>
      <c r="BL988" s="24">
        <f t="shared" ca="1" si="1059"/>
        <v>-10000</v>
      </c>
      <c r="BM988" s="24">
        <f t="shared" ca="1" si="1059"/>
        <v>-10000</v>
      </c>
      <c r="BN988" s="24">
        <f t="shared" ca="1" si="1059"/>
        <v>-10000</v>
      </c>
      <c r="BO988" s="24">
        <f t="shared" ca="1" si="1059"/>
        <v>-10000</v>
      </c>
      <c r="BP988" s="24">
        <f t="shared" ca="1" si="1059"/>
        <v>-10000</v>
      </c>
      <c r="BQ988" s="24">
        <f t="shared" ca="1" si="1059"/>
        <v>-10000</v>
      </c>
      <c r="BR988" s="24">
        <f t="shared" ca="1" si="1059"/>
        <v>-10000</v>
      </c>
      <c r="BS988" s="24">
        <f t="shared" ca="1" si="1059"/>
        <v>-10000</v>
      </c>
      <c r="BT988" s="24">
        <f t="shared" ca="1" si="1059"/>
        <v>-10000</v>
      </c>
      <c r="BU988" s="24">
        <f t="shared" ca="1" si="1059"/>
        <v>-10000</v>
      </c>
      <c r="BV988" s="24">
        <f t="shared" ca="1" si="1059"/>
        <v>-10000</v>
      </c>
      <c r="BW988" s="24">
        <f t="shared" ca="1" si="1059"/>
        <v>-10000</v>
      </c>
      <c r="BX988" s="24">
        <f t="shared" ca="1" si="1059"/>
        <v>-10000</v>
      </c>
      <c r="BY988" s="24">
        <f t="shared" ca="1" si="1059"/>
        <v>-10000</v>
      </c>
      <c r="BZ988" s="24">
        <f t="shared" ca="1" si="1059"/>
        <v>-10000</v>
      </c>
      <c r="CA988" s="24">
        <f t="shared" ca="1" si="1059"/>
        <v>-10000</v>
      </c>
      <c r="CB988" s="24">
        <f t="shared" ca="1" si="1059"/>
        <v>-10000</v>
      </c>
      <c r="CC988" s="24">
        <f t="shared" ca="1" si="1059"/>
        <v>-10000</v>
      </c>
      <c r="CD988" s="24">
        <f t="shared" ca="1" si="1059"/>
        <v>-10000</v>
      </c>
      <c r="CE988" s="24">
        <f t="shared" ref="CE988:CK988" ca="1" si="1060">-+CE958*CE981</f>
        <v>-10000</v>
      </c>
      <c r="CF988" s="24">
        <f t="shared" ca="1" si="1060"/>
        <v>-10000</v>
      </c>
      <c r="CG988" s="24">
        <f t="shared" ca="1" si="1060"/>
        <v>-10000</v>
      </c>
      <c r="CH988" s="24">
        <f t="shared" ca="1" si="1060"/>
        <v>-10000</v>
      </c>
      <c r="CI988" s="24">
        <f t="shared" ca="1" si="1060"/>
        <v>-10000</v>
      </c>
      <c r="CJ988" s="24">
        <f t="shared" ca="1" si="1060"/>
        <v>-10000</v>
      </c>
      <c r="CK988" s="24">
        <f t="shared" ca="1" si="1060"/>
        <v>-10000</v>
      </c>
    </row>
    <row r="989" spans="2:89" x14ac:dyDescent="0.35">
      <c r="B989" s="154" t="s">
        <v>797</v>
      </c>
      <c r="D989" t="s">
        <v>808</v>
      </c>
      <c r="E989" s="8" t="str">
        <f t="shared" si="1051"/>
        <v>989 LISTSALE-PV</v>
      </c>
      <c r="H989" s="31"/>
      <c r="I989" s="73"/>
      <c r="J989" s="73"/>
      <c r="K989" s="23">
        <f t="shared" ca="1" si="1052"/>
        <v>-60000</v>
      </c>
      <c r="L989" s="23">
        <f t="shared" ca="1" si="1052"/>
        <v>-60000</v>
      </c>
      <c r="M989" s="23">
        <f t="shared" ca="1" si="1052"/>
        <v>-60000</v>
      </c>
      <c r="N989" s="23">
        <f t="shared" ca="1" si="1052"/>
        <v>-60000</v>
      </c>
      <c r="O989" s="23">
        <f t="shared" ca="1" si="1052"/>
        <v>-60000</v>
      </c>
      <c r="P989" s="23">
        <f t="shared" ca="1" si="1052"/>
        <v>-55000</v>
      </c>
      <c r="R989" s="33"/>
      <c r="S989" s="24">
        <f t="shared" ref="S989" ca="1" si="1061">-+S959*S982</f>
        <v>-5000</v>
      </c>
      <c r="T989" s="24">
        <f t="shared" ref="T989:AX989" ca="1" si="1062">-+T959*T982</f>
        <v>-5000</v>
      </c>
      <c r="U989" s="24">
        <f t="shared" ca="1" si="1062"/>
        <v>-5000</v>
      </c>
      <c r="V989" s="24">
        <f t="shared" ca="1" si="1062"/>
        <v>-5000</v>
      </c>
      <c r="W989" s="24">
        <f t="shared" ca="1" si="1062"/>
        <v>-5000</v>
      </c>
      <c r="X989" s="24">
        <f t="shared" ca="1" si="1062"/>
        <v>-5000</v>
      </c>
      <c r="Y989" s="24">
        <f t="shared" ca="1" si="1062"/>
        <v>-5000</v>
      </c>
      <c r="Z989" s="24">
        <f t="shared" ca="1" si="1062"/>
        <v>-5000</v>
      </c>
      <c r="AA989" s="24">
        <f t="shared" ca="1" si="1062"/>
        <v>-5000</v>
      </c>
      <c r="AB989" s="24">
        <f t="shared" ca="1" si="1062"/>
        <v>-5000</v>
      </c>
      <c r="AC989" s="24">
        <f t="shared" ca="1" si="1062"/>
        <v>-5000</v>
      </c>
      <c r="AD989" s="24">
        <f t="shared" ca="1" si="1062"/>
        <v>-5000</v>
      </c>
      <c r="AE989" s="24">
        <f t="shared" ca="1" si="1062"/>
        <v>-5000</v>
      </c>
      <c r="AF989" s="24">
        <f t="shared" ca="1" si="1062"/>
        <v>-5000</v>
      </c>
      <c r="AG989" s="24">
        <f t="shared" ca="1" si="1062"/>
        <v>-5000</v>
      </c>
      <c r="AH989" s="24">
        <f t="shared" ca="1" si="1062"/>
        <v>-5000</v>
      </c>
      <c r="AI989" s="24">
        <f t="shared" ca="1" si="1062"/>
        <v>-5000</v>
      </c>
      <c r="AJ989" s="24">
        <f t="shared" ca="1" si="1062"/>
        <v>-5000</v>
      </c>
      <c r="AK989" s="24">
        <f t="shared" ca="1" si="1062"/>
        <v>-5000</v>
      </c>
      <c r="AL989" s="24">
        <f t="shared" ca="1" si="1062"/>
        <v>-5000</v>
      </c>
      <c r="AM989" s="24">
        <f t="shared" ca="1" si="1062"/>
        <v>-5000</v>
      </c>
      <c r="AN989" s="24">
        <f t="shared" ca="1" si="1062"/>
        <v>-5000</v>
      </c>
      <c r="AO989" s="24">
        <f t="shared" ca="1" si="1062"/>
        <v>-5000</v>
      </c>
      <c r="AP989" s="24">
        <f t="shared" ca="1" si="1062"/>
        <v>-5000</v>
      </c>
      <c r="AQ989" s="24">
        <f t="shared" ca="1" si="1062"/>
        <v>-5000</v>
      </c>
      <c r="AR989" s="24">
        <f t="shared" ca="1" si="1062"/>
        <v>-5000</v>
      </c>
      <c r="AS989" s="24">
        <f t="shared" ca="1" si="1062"/>
        <v>-5000</v>
      </c>
      <c r="AT989" s="24">
        <f t="shared" ca="1" si="1062"/>
        <v>-5000</v>
      </c>
      <c r="AU989" s="24">
        <f t="shared" ca="1" si="1062"/>
        <v>-5000</v>
      </c>
      <c r="AV989" s="24">
        <f t="shared" ca="1" si="1062"/>
        <v>-5000</v>
      </c>
      <c r="AW989" s="24">
        <f t="shared" ca="1" si="1062"/>
        <v>-5000</v>
      </c>
      <c r="AX989" s="24">
        <f t="shared" ca="1" si="1062"/>
        <v>-5000</v>
      </c>
      <c r="AY989" s="24">
        <f t="shared" ref="AY989:CD989" ca="1" si="1063">-+AY959*AY982</f>
        <v>-5000</v>
      </c>
      <c r="AZ989" s="24">
        <f t="shared" ca="1" si="1063"/>
        <v>-5000</v>
      </c>
      <c r="BA989" s="24">
        <f t="shared" ca="1" si="1063"/>
        <v>-5000</v>
      </c>
      <c r="BB989" s="24">
        <f t="shared" ca="1" si="1063"/>
        <v>-5000</v>
      </c>
      <c r="BC989" s="24">
        <f t="shared" ca="1" si="1063"/>
        <v>-5000</v>
      </c>
      <c r="BD989" s="24">
        <f t="shared" ca="1" si="1063"/>
        <v>-5000</v>
      </c>
      <c r="BE989" s="24">
        <f t="shared" ca="1" si="1063"/>
        <v>-5000</v>
      </c>
      <c r="BF989" s="24">
        <f t="shared" ca="1" si="1063"/>
        <v>-5000</v>
      </c>
      <c r="BG989" s="24">
        <f t="shared" ca="1" si="1063"/>
        <v>-5000</v>
      </c>
      <c r="BH989" s="24">
        <f t="shared" ca="1" si="1063"/>
        <v>-5000</v>
      </c>
      <c r="BI989" s="24">
        <f t="shared" ca="1" si="1063"/>
        <v>-5000</v>
      </c>
      <c r="BJ989" s="24">
        <f t="shared" ca="1" si="1063"/>
        <v>-5000</v>
      </c>
      <c r="BK989" s="24">
        <f t="shared" ca="1" si="1063"/>
        <v>-5000</v>
      </c>
      <c r="BL989" s="24">
        <f t="shared" ca="1" si="1063"/>
        <v>-5000</v>
      </c>
      <c r="BM989" s="24">
        <f t="shared" ca="1" si="1063"/>
        <v>-5000</v>
      </c>
      <c r="BN989" s="24">
        <f t="shared" ca="1" si="1063"/>
        <v>-5000</v>
      </c>
      <c r="BO989" s="24">
        <f t="shared" ca="1" si="1063"/>
        <v>-5000</v>
      </c>
      <c r="BP989" s="24">
        <f t="shared" ca="1" si="1063"/>
        <v>-5000</v>
      </c>
      <c r="BQ989" s="24">
        <f t="shared" ca="1" si="1063"/>
        <v>-5000</v>
      </c>
      <c r="BR989" s="24">
        <f t="shared" ca="1" si="1063"/>
        <v>-5000</v>
      </c>
      <c r="BS989" s="24">
        <f t="shared" ca="1" si="1063"/>
        <v>-5000</v>
      </c>
      <c r="BT989" s="24">
        <f t="shared" ca="1" si="1063"/>
        <v>-5000</v>
      </c>
      <c r="BU989" s="24">
        <f t="shared" ca="1" si="1063"/>
        <v>-5000</v>
      </c>
      <c r="BV989" s="24">
        <f t="shared" ca="1" si="1063"/>
        <v>-5000</v>
      </c>
      <c r="BW989" s="24">
        <f t="shared" ca="1" si="1063"/>
        <v>-5000</v>
      </c>
      <c r="BX989" s="24">
        <f t="shared" ca="1" si="1063"/>
        <v>-5000</v>
      </c>
      <c r="BY989" s="24">
        <f t="shared" ca="1" si="1063"/>
        <v>-5000</v>
      </c>
      <c r="BZ989" s="24">
        <f t="shared" ca="1" si="1063"/>
        <v>-5000</v>
      </c>
      <c r="CA989" s="24">
        <f t="shared" ca="1" si="1063"/>
        <v>-5000</v>
      </c>
      <c r="CB989" s="24">
        <f t="shared" ca="1" si="1063"/>
        <v>-5000</v>
      </c>
      <c r="CC989" s="24">
        <f t="shared" ca="1" si="1063"/>
        <v>-5000</v>
      </c>
      <c r="CD989" s="24">
        <f t="shared" ca="1" si="1063"/>
        <v>-5000</v>
      </c>
      <c r="CE989" s="24">
        <f t="shared" ref="CE989:CK989" ca="1" si="1064">-+CE959*CE982</f>
        <v>-5000</v>
      </c>
      <c r="CF989" s="24">
        <f t="shared" ca="1" si="1064"/>
        <v>-5000</v>
      </c>
      <c r="CG989" s="24">
        <f t="shared" ca="1" si="1064"/>
        <v>-5000</v>
      </c>
      <c r="CH989" s="24">
        <f t="shared" ca="1" si="1064"/>
        <v>-5000</v>
      </c>
      <c r="CI989" s="24">
        <f t="shared" ca="1" si="1064"/>
        <v>-5000</v>
      </c>
      <c r="CJ989" s="24">
        <f t="shared" ca="1" si="1064"/>
        <v>-5000</v>
      </c>
      <c r="CK989" s="24">
        <f t="shared" ca="1" si="1064"/>
        <v>-5000</v>
      </c>
    </row>
    <row r="990" spans="2:89" x14ac:dyDescent="0.35">
      <c r="B990" s="154" t="s">
        <v>798</v>
      </c>
      <c r="D990" t="s">
        <v>808</v>
      </c>
      <c r="E990" s="8" t="str">
        <f t="shared" si="1051"/>
        <v>990 LISTSALE-PV</v>
      </c>
      <c r="H990" s="31"/>
      <c r="I990" s="73"/>
      <c r="J990" s="73"/>
      <c r="K990" s="23">
        <f t="shared" ca="1" si="1052"/>
        <v>-180000</v>
      </c>
      <c r="L990" s="23">
        <f t="shared" ca="1" si="1052"/>
        <v>-180000</v>
      </c>
      <c r="M990" s="23">
        <f t="shared" ca="1" si="1052"/>
        <v>-180000</v>
      </c>
      <c r="N990" s="23">
        <f t="shared" ca="1" si="1052"/>
        <v>-180000</v>
      </c>
      <c r="O990" s="23">
        <f t="shared" ca="1" si="1052"/>
        <v>-180000</v>
      </c>
      <c r="P990" s="23">
        <f t="shared" ca="1" si="1052"/>
        <v>-165000</v>
      </c>
      <c r="R990" s="33"/>
      <c r="S990" s="24">
        <f t="shared" ref="S990" ca="1" si="1065">-+S960*S983</f>
        <v>-15000</v>
      </c>
      <c r="T990" s="24">
        <f t="shared" ref="T990:AX990" ca="1" si="1066">-+T960*T983</f>
        <v>-15000</v>
      </c>
      <c r="U990" s="24">
        <f t="shared" ca="1" si="1066"/>
        <v>-15000</v>
      </c>
      <c r="V990" s="24">
        <f t="shared" ca="1" si="1066"/>
        <v>-15000</v>
      </c>
      <c r="W990" s="24">
        <f t="shared" ca="1" si="1066"/>
        <v>-15000</v>
      </c>
      <c r="X990" s="24">
        <f t="shared" ca="1" si="1066"/>
        <v>-15000</v>
      </c>
      <c r="Y990" s="24">
        <f t="shared" ca="1" si="1066"/>
        <v>-15000</v>
      </c>
      <c r="Z990" s="24">
        <f t="shared" ca="1" si="1066"/>
        <v>-15000</v>
      </c>
      <c r="AA990" s="24">
        <f t="shared" ca="1" si="1066"/>
        <v>-15000</v>
      </c>
      <c r="AB990" s="24">
        <f t="shared" ca="1" si="1066"/>
        <v>-15000</v>
      </c>
      <c r="AC990" s="24">
        <f t="shared" ca="1" si="1066"/>
        <v>-15000</v>
      </c>
      <c r="AD990" s="24">
        <f t="shared" ca="1" si="1066"/>
        <v>-15000</v>
      </c>
      <c r="AE990" s="24">
        <f t="shared" ca="1" si="1066"/>
        <v>-15000</v>
      </c>
      <c r="AF990" s="24">
        <f t="shared" ca="1" si="1066"/>
        <v>-15000</v>
      </c>
      <c r="AG990" s="24">
        <f t="shared" ca="1" si="1066"/>
        <v>-15000</v>
      </c>
      <c r="AH990" s="24">
        <f t="shared" ca="1" si="1066"/>
        <v>-15000</v>
      </c>
      <c r="AI990" s="24">
        <f t="shared" ca="1" si="1066"/>
        <v>-15000</v>
      </c>
      <c r="AJ990" s="24">
        <f t="shared" ca="1" si="1066"/>
        <v>-15000</v>
      </c>
      <c r="AK990" s="24">
        <f t="shared" ca="1" si="1066"/>
        <v>-15000</v>
      </c>
      <c r="AL990" s="24">
        <f t="shared" ca="1" si="1066"/>
        <v>-15000</v>
      </c>
      <c r="AM990" s="24">
        <f t="shared" ca="1" si="1066"/>
        <v>-15000</v>
      </c>
      <c r="AN990" s="24">
        <f t="shared" ca="1" si="1066"/>
        <v>-15000</v>
      </c>
      <c r="AO990" s="24">
        <f t="shared" ca="1" si="1066"/>
        <v>-15000</v>
      </c>
      <c r="AP990" s="24">
        <f t="shared" ca="1" si="1066"/>
        <v>-15000</v>
      </c>
      <c r="AQ990" s="24">
        <f t="shared" ca="1" si="1066"/>
        <v>-15000</v>
      </c>
      <c r="AR990" s="24">
        <f t="shared" ca="1" si="1066"/>
        <v>-15000</v>
      </c>
      <c r="AS990" s="24">
        <f t="shared" ca="1" si="1066"/>
        <v>-15000</v>
      </c>
      <c r="AT990" s="24">
        <f t="shared" ca="1" si="1066"/>
        <v>-15000</v>
      </c>
      <c r="AU990" s="24">
        <f t="shared" ca="1" si="1066"/>
        <v>-15000</v>
      </c>
      <c r="AV990" s="24">
        <f t="shared" ca="1" si="1066"/>
        <v>-15000</v>
      </c>
      <c r="AW990" s="24">
        <f t="shared" ca="1" si="1066"/>
        <v>-15000</v>
      </c>
      <c r="AX990" s="24">
        <f t="shared" ca="1" si="1066"/>
        <v>-15000</v>
      </c>
      <c r="AY990" s="24">
        <f t="shared" ref="AY990:CD990" ca="1" si="1067">-+AY960*AY983</f>
        <v>-15000</v>
      </c>
      <c r="AZ990" s="24">
        <f t="shared" ca="1" si="1067"/>
        <v>-15000</v>
      </c>
      <c r="BA990" s="24">
        <f t="shared" ca="1" si="1067"/>
        <v>-15000</v>
      </c>
      <c r="BB990" s="24">
        <f t="shared" ca="1" si="1067"/>
        <v>-15000</v>
      </c>
      <c r="BC990" s="24">
        <f t="shared" ca="1" si="1067"/>
        <v>-15000</v>
      </c>
      <c r="BD990" s="24">
        <f t="shared" ca="1" si="1067"/>
        <v>-15000</v>
      </c>
      <c r="BE990" s="24">
        <f t="shared" ca="1" si="1067"/>
        <v>-15000</v>
      </c>
      <c r="BF990" s="24">
        <f t="shared" ca="1" si="1067"/>
        <v>-15000</v>
      </c>
      <c r="BG990" s="24">
        <f t="shared" ca="1" si="1067"/>
        <v>-15000</v>
      </c>
      <c r="BH990" s="24">
        <f t="shared" ca="1" si="1067"/>
        <v>-15000</v>
      </c>
      <c r="BI990" s="24">
        <f t="shared" ca="1" si="1067"/>
        <v>-15000</v>
      </c>
      <c r="BJ990" s="24">
        <f t="shared" ca="1" si="1067"/>
        <v>-15000</v>
      </c>
      <c r="BK990" s="24">
        <f t="shared" ca="1" si="1067"/>
        <v>-15000</v>
      </c>
      <c r="BL990" s="24">
        <f t="shared" ca="1" si="1067"/>
        <v>-15000</v>
      </c>
      <c r="BM990" s="24">
        <f t="shared" ca="1" si="1067"/>
        <v>-15000</v>
      </c>
      <c r="BN990" s="24">
        <f t="shared" ca="1" si="1067"/>
        <v>-15000</v>
      </c>
      <c r="BO990" s="24">
        <f t="shared" ca="1" si="1067"/>
        <v>-15000</v>
      </c>
      <c r="BP990" s="24">
        <f t="shared" ca="1" si="1067"/>
        <v>-15000</v>
      </c>
      <c r="BQ990" s="24">
        <f t="shared" ca="1" si="1067"/>
        <v>-15000</v>
      </c>
      <c r="BR990" s="24">
        <f t="shared" ca="1" si="1067"/>
        <v>-15000</v>
      </c>
      <c r="BS990" s="24">
        <f t="shared" ca="1" si="1067"/>
        <v>-15000</v>
      </c>
      <c r="BT990" s="24">
        <f t="shared" ca="1" si="1067"/>
        <v>-15000</v>
      </c>
      <c r="BU990" s="24">
        <f t="shared" ca="1" si="1067"/>
        <v>-15000</v>
      </c>
      <c r="BV990" s="24">
        <f t="shared" ca="1" si="1067"/>
        <v>-15000</v>
      </c>
      <c r="BW990" s="24">
        <f t="shared" ca="1" si="1067"/>
        <v>-15000</v>
      </c>
      <c r="BX990" s="24">
        <f t="shared" ca="1" si="1067"/>
        <v>-15000</v>
      </c>
      <c r="BY990" s="24">
        <f t="shared" ca="1" si="1067"/>
        <v>-15000</v>
      </c>
      <c r="BZ990" s="24">
        <f t="shared" ca="1" si="1067"/>
        <v>-15000</v>
      </c>
      <c r="CA990" s="24">
        <f t="shared" ca="1" si="1067"/>
        <v>-15000</v>
      </c>
      <c r="CB990" s="24">
        <f t="shared" ca="1" si="1067"/>
        <v>-15000</v>
      </c>
      <c r="CC990" s="24">
        <f t="shared" ca="1" si="1067"/>
        <v>-15000</v>
      </c>
      <c r="CD990" s="24">
        <f t="shared" ca="1" si="1067"/>
        <v>-15000</v>
      </c>
      <c r="CE990" s="24">
        <f t="shared" ref="CE990:CK990" ca="1" si="1068">-+CE960*CE983</f>
        <v>-15000</v>
      </c>
      <c r="CF990" s="24">
        <f t="shared" ca="1" si="1068"/>
        <v>-15000</v>
      </c>
      <c r="CG990" s="24">
        <f t="shared" ca="1" si="1068"/>
        <v>-15000</v>
      </c>
      <c r="CH990" s="24">
        <f t="shared" ca="1" si="1068"/>
        <v>-15000</v>
      </c>
      <c r="CI990" s="24">
        <f t="shared" ca="1" si="1068"/>
        <v>-15000</v>
      </c>
      <c r="CJ990" s="24">
        <f t="shared" ca="1" si="1068"/>
        <v>-15000</v>
      </c>
      <c r="CK990" s="24">
        <f t="shared" ca="1" si="1068"/>
        <v>-15000</v>
      </c>
    </row>
    <row r="991" spans="2:89" x14ac:dyDescent="0.35">
      <c r="B991" s="154" t="s">
        <v>799</v>
      </c>
      <c r="D991" t="s">
        <v>808</v>
      </c>
      <c r="E991" s="8" t="str">
        <f t="shared" si="1051"/>
        <v>991 LISTSALE-PV</v>
      </c>
      <c r="H991" s="31"/>
      <c r="I991" s="73"/>
      <c r="J991" s="73"/>
      <c r="K991" s="251">
        <f t="shared" ca="1" si="1052"/>
        <v>-120000</v>
      </c>
      <c r="L991" s="251">
        <f t="shared" ca="1" si="1052"/>
        <v>-120000</v>
      </c>
      <c r="M991" s="251">
        <f t="shared" ca="1" si="1052"/>
        <v>-120000</v>
      </c>
      <c r="N991" s="251">
        <f t="shared" ca="1" si="1052"/>
        <v>-120000</v>
      </c>
      <c r="O991" s="251">
        <f t="shared" ca="1" si="1052"/>
        <v>-120000</v>
      </c>
      <c r="P991" s="251">
        <f t="shared" ca="1" si="1052"/>
        <v>-110000</v>
      </c>
      <c r="R991" s="33"/>
      <c r="S991" s="134">
        <f t="shared" ref="S991" ca="1" si="1069">-+S961*S984</f>
        <v>-10000</v>
      </c>
      <c r="T991" s="134">
        <f t="shared" ref="T991:AX991" ca="1" si="1070">-+T961*T984</f>
        <v>-10000</v>
      </c>
      <c r="U991" s="134">
        <f t="shared" ca="1" si="1070"/>
        <v>-10000</v>
      </c>
      <c r="V991" s="134">
        <f t="shared" ca="1" si="1070"/>
        <v>-10000</v>
      </c>
      <c r="W991" s="134">
        <f t="shared" ca="1" si="1070"/>
        <v>-10000</v>
      </c>
      <c r="X991" s="134">
        <f t="shared" ca="1" si="1070"/>
        <v>-10000</v>
      </c>
      <c r="Y991" s="134">
        <f t="shared" ca="1" si="1070"/>
        <v>-10000</v>
      </c>
      <c r="Z991" s="134">
        <f t="shared" ca="1" si="1070"/>
        <v>-10000</v>
      </c>
      <c r="AA991" s="134">
        <f t="shared" ca="1" si="1070"/>
        <v>-10000</v>
      </c>
      <c r="AB991" s="134">
        <f t="shared" ca="1" si="1070"/>
        <v>-10000</v>
      </c>
      <c r="AC991" s="134">
        <f t="shared" ca="1" si="1070"/>
        <v>-10000</v>
      </c>
      <c r="AD991" s="134">
        <f t="shared" ca="1" si="1070"/>
        <v>-10000</v>
      </c>
      <c r="AE991" s="134">
        <f t="shared" ca="1" si="1070"/>
        <v>-10000</v>
      </c>
      <c r="AF991" s="134">
        <f t="shared" ca="1" si="1070"/>
        <v>-10000</v>
      </c>
      <c r="AG991" s="134">
        <f t="shared" ca="1" si="1070"/>
        <v>-10000</v>
      </c>
      <c r="AH991" s="134">
        <f t="shared" ca="1" si="1070"/>
        <v>-10000</v>
      </c>
      <c r="AI991" s="134">
        <f t="shared" ca="1" si="1070"/>
        <v>-10000</v>
      </c>
      <c r="AJ991" s="134">
        <f t="shared" ca="1" si="1070"/>
        <v>-10000</v>
      </c>
      <c r="AK991" s="134">
        <f t="shared" ca="1" si="1070"/>
        <v>-10000</v>
      </c>
      <c r="AL991" s="134">
        <f t="shared" ca="1" si="1070"/>
        <v>-10000</v>
      </c>
      <c r="AM991" s="134">
        <f t="shared" ca="1" si="1070"/>
        <v>-10000</v>
      </c>
      <c r="AN991" s="134">
        <f t="shared" ca="1" si="1070"/>
        <v>-10000</v>
      </c>
      <c r="AO991" s="134">
        <f t="shared" ca="1" si="1070"/>
        <v>-10000</v>
      </c>
      <c r="AP991" s="134">
        <f t="shared" ca="1" si="1070"/>
        <v>-10000</v>
      </c>
      <c r="AQ991" s="134">
        <f t="shared" ca="1" si="1070"/>
        <v>-10000</v>
      </c>
      <c r="AR991" s="134">
        <f t="shared" ca="1" si="1070"/>
        <v>-10000</v>
      </c>
      <c r="AS991" s="134">
        <f t="shared" ca="1" si="1070"/>
        <v>-10000</v>
      </c>
      <c r="AT991" s="134">
        <f t="shared" ca="1" si="1070"/>
        <v>-10000</v>
      </c>
      <c r="AU991" s="134">
        <f t="shared" ca="1" si="1070"/>
        <v>-10000</v>
      </c>
      <c r="AV991" s="134">
        <f t="shared" ca="1" si="1070"/>
        <v>-10000</v>
      </c>
      <c r="AW991" s="134">
        <f t="shared" ca="1" si="1070"/>
        <v>-10000</v>
      </c>
      <c r="AX991" s="134">
        <f t="shared" ca="1" si="1070"/>
        <v>-10000</v>
      </c>
      <c r="AY991" s="134">
        <f t="shared" ref="AY991:CD991" ca="1" si="1071">-+AY961*AY984</f>
        <v>-10000</v>
      </c>
      <c r="AZ991" s="134">
        <f t="shared" ca="1" si="1071"/>
        <v>-10000</v>
      </c>
      <c r="BA991" s="134">
        <f t="shared" ca="1" si="1071"/>
        <v>-10000</v>
      </c>
      <c r="BB991" s="134">
        <f t="shared" ca="1" si="1071"/>
        <v>-10000</v>
      </c>
      <c r="BC991" s="134">
        <f t="shared" ca="1" si="1071"/>
        <v>-10000</v>
      </c>
      <c r="BD991" s="134">
        <f t="shared" ca="1" si="1071"/>
        <v>-10000</v>
      </c>
      <c r="BE991" s="134">
        <f t="shared" ca="1" si="1071"/>
        <v>-10000</v>
      </c>
      <c r="BF991" s="134">
        <f t="shared" ca="1" si="1071"/>
        <v>-10000</v>
      </c>
      <c r="BG991" s="134">
        <f t="shared" ca="1" si="1071"/>
        <v>-10000</v>
      </c>
      <c r="BH991" s="134">
        <f t="shared" ca="1" si="1071"/>
        <v>-10000</v>
      </c>
      <c r="BI991" s="134">
        <f t="shared" ca="1" si="1071"/>
        <v>-10000</v>
      </c>
      <c r="BJ991" s="134">
        <f t="shared" ca="1" si="1071"/>
        <v>-10000</v>
      </c>
      <c r="BK991" s="134">
        <f t="shared" ca="1" si="1071"/>
        <v>-10000</v>
      </c>
      <c r="BL991" s="134">
        <f t="shared" ca="1" si="1071"/>
        <v>-10000</v>
      </c>
      <c r="BM991" s="134">
        <f t="shared" ca="1" si="1071"/>
        <v>-10000</v>
      </c>
      <c r="BN991" s="134">
        <f t="shared" ca="1" si="1071"/>
        <v>-10000</v>
      </c>
      <c r="BO991" s="134">
        <f t="shared" ca="1" si="1071"/>
        <v>-10000</v>
      </c>
      <c r="BP991" s="134">
        <f t="shared" ca="1" si="1071"/>
        <v>-10000</v>
      </c>
      <c r="BQ991" s="134">
        <f t="shared" ca="1" si="1071"/>
        <v>-10000</v>
      </c>
      <c r="BR991" s="134">
        <f t="shared" ca="1" si="1071"/>
        <v>-10000</v>
      </c>
      <c r="BS991" s="134">
        <f t="shared" ca="1" si="1071"/>
        <v>-10000</v>
      </c>
      <c r="BT991" s="134">
        <f t="shared" ca="1" si="1071"/>
        <v>-10000</v>
      </c>
      <c r="BU991" s="134">
        <f t="shared" ca="1" si="1071"/>
        <v>-10000</v>
      </c>
      <c r="BV991" s="134">
        <f t="shared" ca="1" si="1071"/>
        <v>-10000</v>
      </c>
      <c r="BW991" s="134">
        <f t="shared" ca="1" si="1071"/>
        <v>-10000</v>
      </c>
      <c r="BX991" s="134">
        <f t="shared" ca="1" si="1071"/>
        <v>-10000</v>
      </c>
      <c r="BY991" s="134">
        <f t="shared" ca="1" si="1071"/>
        <v>-10000</v>
      </c>
      <c r="BZ991" s="134">
        <f t="shared" ca="1" si="1071"/>
        <v>-10000</v>
      </c>
      <c r="CA991" s="134">
        <f t="shared" ca="1" si="1071"/>
        <v>-10000</v>
      </c>
      <c r="CB991" s="134">
        <f t="shared" ca="1" si="1071"/>
        <v>-10000</v>
      </c>
      <c r="CC991" s="134">
        <f t="shared" ca="1" si="1071"/>
        <v>-10000</v>
      </c>
      <c r="CD991" s="134">
        <f t="shared" ca="1" si="1071"/>
        <v>-10000</v>
      </c>
      <c r="CE991" s="134">
        <f t="shared" ref="CE991:CK991" ca="1" si="1072">-+CE961*CE984</f>
        <v>-10000</v>
      </c>
      <c r="CF991" s="134">
        <f t="shared" ca="1" si="1072"/>
        <v>-10000</v>
      </c>
      <c r="CG991" s="134">
        <f t="shared" ca="1" si="1072"/>
        <v>-10000</v>
      </c>
      <c r="CH991" s="134">
        <f t="shared" ca="1" si="1072"/>
        <v>-10000</v>
      </c>
      <c r="CI991" s="134">
        <f t="shared" ca="1" si="1072"/>
        <v>-10000</v>
      </c>
      <c r="CJ991" s="134">
        <f t="shared" ca="1" si="1072"/>
        <v>-10000</v>
      </c>
      <c r="CK991" s="134">
        <f t="shared" ca="1" si="1072"/>
        <v>-10000</v>
      </c>
    </row>
    <row r="992" spans="2:89" x14ac:dyDescent="0.35">
      <c r="B992" s="123" t="s">
        <v>804</v>
      </c>
      <c r="C992" t="s">
        <v>203</v>
      </c>
      <c r="D992" t="s">
        <v>808</v>
      </c>
      <c r="E992" s="8" t="str">
        <f t="shared" si="1051"/>
        <v>992 LISTSALE-PV</v>
      </c>
      <c r="F992" s="27"/>
      <c r="G992" s="27"/>
      <c r="H992" s="31"/>
      <c r="I992" s="73"/>
      <c r="J992" s="73"/>
      <c r="K992" s="33">
        <f t="shared" ca="1" si="1052"/>
        <v>-600000</v>
      </c>
      <c r="L992" s="33">
        <f t="shared" ca="1" si="1052"/>
        <v>-600000</v>
      </c>
      <c r="M992" s="33">
        <f t="shared" ca="1" si="1052"/>
        <v>-600000</v>
      </c>
      <c r="N992" s="33">
        <f t="shared" ca="1" si="1052"/>
        <v>-600000</v>
      </c>
      <c r="O992" s="33">
        <f t="shared" ca="1" si="1052"/>
        <v>-600000</v>
      </c>
      <c r="P992" s="33">
        <f t="shared" ca="1" si="1052"/>
        <v>-550000</v>
      </c>
      <c r="R992" s="33"/>
      <c r="S992" s="33">
        <f t="shared" ref="S992" ca="1" si="1073">SUM(S987:S991)</f>
        <v>-50000</v>
      </c>
      <c r="T992" s="33">
        <f t="shared" ref="T992:AX992" ca="1" si="1074">SUM(T987:T991)</f>
        <v>-50000</v>
      </c>
      <c r="U992" s="33">
        <f t="shared" ca="1" si="1074"/>
        <v>-50000</v>
      </c>
      <c r="V992" s="33">
        <f t="shared" ca="1" si="1074"/>
        <v>-50000</v>
      </c>
      <c r="W992" s="33">
        <f t="shared" ca="1" si="1074"/>
        <v>-50000</v>
      </c>
      <c r="X992" s="33">
        <f t="shared" ca="1" si="1074"/>
        <v>-50000</v>
      </c>
      <c r="Y992" s="33">
        <f t="shared" ca="1" si="1074"/>
        <v>-50000</v>
      </c>
      <c r="Z992" s="33">
        <f t="shared" ca="1" si="1074"/>
        <v>-50000</v>
      </c>
      <c r="AA992" s="33">
        <f t="shared" ca="1" si="1074"/>
        <v>-50000</v>
      </c>
      <c r="AB992" s="33">
        <f t="shared" ca="1" si="1074"/>
        <v>-50000</v>
      </c>
      <c r="AC992" s="33">
        <f t="shared" ca="1" si="1074"/>
        <v>-50000</v>
      </c>
      <c r="AD992" s="33">
        <f t="shared" ca="1" si="1074"/>
        <v>-50000</v>
      </c>
      <c r="AE992" s="33">
        <f t="shared" ca="1" si="1074"/>
        <v>-50000</v>
      </c>
      <c r="AF992" s="33">
        <f t="shared" ca="1" si="1074"/>
        <v>-50000</v>
      </c>
      <c r="AG992" s="33">
        <f t="shared" ca="1" si="1074"/>
        <v>-50000</v>
      </c>
      <c r="AH992" s="33">
        <f t="shared" ca="1" si="1074"/>
        <v>-50000</v>
      </c>
      <c r="AI992" s="33">
        <f t="shared" ca="1" si="1074"/>
        <v>-50000</v>
      </c>
      <c r="AJ992" s="33">
        <f t="shared" ca="1" si="1074"/>
        <v>-50000</v>
      </c>
      <c r="AK992" s="33">
        <f t="shared" ca="1" si="1074"/>
        <v>-50000</v>
      </c>
      <c r="AL992" s="33">
        <f t="shared" ca="1" si="1074"/>
        <v>-50000</v>
      </c>
      <c r="AM992" s="33">
        <f t="shared" ca="1" si="1074"/>
        <v>-50000</v>
      </c>
      <c r="AN992" s="33">
        <f t="shared" ca="1" si="1074"/>
        <v>-50000</v>
      </c>
      <c r="AO992" s="33">
        <f t="shared" ca="1" si="1074"/>
        <v>-50000</v>
      </c>
      <c r="AP992" s="33">
        <f t="shared" ca="1" si="1074"/>
        <v>-50000</v>
      </c>
      <c r="AQ992" s="33">
        <f t="shared" ca="1" si="1074"/>
        <v>-50000</v>
      </c>
      <c r="AR992" s="33">
        <f t="shared" ca="1" si="1074"/>
        <v>-50000</v>
      </c>
      <c r="AS992" s="33">
        <f t="shared" ca="1" si="1074"/>
        <v>-50000</v>
      </c>
      <c r="AT992" s="33">
        <f t="shared" ca="1" si="1074"/>
        <v>-50000</v>
      </c>
      <c r="AU992" s="33">
        <f t="shared" ca="1" si="1074"/>
        <v>-50000</v>
      </c>
      <c r="AV992" s="33">
        <f t="shared" ca="1" si="1074"/>
        <v>-50000</v>
      </c>
      <c r="AW992" s="33">
        <f t="shared" ca="1" si="1074"/>
        <v>-50000</v>
      </c>
      <c r="AX992" s="33">
        <f t="shared" ca="1" si="1074"/>
        <v>-50000</v>
      </c>
      <c r="AY992" s="33">
        <f t="shared" ref="AY992:CD992" ca="1" si="1075">SUM(AY987:AY991)</f>
        <v>-50000</v>
      </c>
      <c r="AZ992" s="33">
        <f t="shared" ca="1" si="1075"/>
        <v>-50000</v>
      </c>
      <c r="BA992" s="33">
        <f t="shared" ca="1" si="1075"/>
        <v>-50000</v>
      </c>
      <c r="BB992" s="33">
        <f t="shared" ca="1" si="1075"/>
        <v>-50000</v>
      </c>
      <c r="BC992" s="33">
        <f t="shared" ca="1" si="1075"/>
        <v>-50000</v>
      </c>
      <c r="BD992" s="33">
        <f t="shared" ca="1" si="1075"/>
        <v>-50000</v>
      </c>
      <c r="BE992" s="33">
        <f t="shared" ca="1" si="1075"/>
        <v>-50000</v>
      </c>
      <c r="BF992" s="33">
        <f t="shared" ca="1" si="1075"/>
        <v>-50000</v>
      </c>
      <c r="BG992" s="33">
        <f t="shared" ca="1" si="1075"/>
        <v>-50000</v>
      </c>
      <c r="BH992" s="33">
        <f t="shared" ca="1" si="1075"/>
        <v>-50000</v>
      </c>
      <c r="BI992" s="33">
        <f t="shared" ca="1" si="1075"/>
        <v>-50000</v>
      </c>
      <c r="BJ992" s="33">
        <f t="shared" ca="1" si="1075"/>
        <v>-50000</v>
      </c>
      <c r="BK992" s="33">
        <f t="shared" ca="1" si="1075"/>
        <v>-50000</v>
      </c>
      <c r="BL992" s="33">
        <f t="shared" ca="1" si="1075"/>
        <v>-50000</v>
      </c>
      <c r="BM992" s="33">
        <f t="shared" ca="1" si="1075"/>
        <v>-50000</v>
      </c>
      <c r="BN992" s="33">
        <f t="shared" ca="1" si="1075"/>
        <v>-50000</v>
      </c>
      <c r="BO992" s="33">
        <f t="shared" ca="1" si="1075"/>
        <v>-50000</v>
      </c>
      <c r="BP992" s="33">
        <f t="shared" ca="1" si="1075"/>
        <v>-50000</v>
      </c>
      <c r="BQ992" s="33">
        <f t="shared" ca="1" si="1075"/>
        <v>-50000</v>
      </c>
      <c r="BR992" s="33">
        <f t="shared" ca="1" si="1075"/>
        <v>-50000</v>
      </c>
      <c r="BS992" s="33">
        <f t="shared" ca="1" si="1075"/>
        <v>-50000</v>
      </c>
      <c r="BT992" s="33">
        <f t="shared" ca="1" si="1075"/>
        <v>-50000</v>
      </c>
      <c r="BU992" s="33">
        <f t="shared" ca="1" si="1075"/>
        <v>-50000</v>
      </c>
      <c r="BV992" s="33">
        <f t="shared" ca="1" si="1075"/>
        <v>-50000</v>
      </c>
      <c r="BW992" s="33">
        <f t="shared" ca="1" si="1075"/>
        <v>-50000</v>
      </c>
      <c r="BX992" s="33">
        <f t="shared" ca="1" si="1075"/>
        <v>-50000</v>
      </c>
      <c r="BY992" s="33">
        <f t="shared" ca="1" si="1075"/>
        <v>-50000</v>
      </c>
      <c r="BZ992" s="33">
        <f t="shared" ca="1" si="1075"/>
        <v>-50000</v>
      </c>
      <c r="CA992" s="33">
        <f t="shared" ca="1" si="1075"/>
        <v>-50000</v>
      </c>
      <c r="CB992" s="33">
        <f t="shared" ca="1" si="1075"/>
        <v>-50000</v>
      </c>
      <c r="CC992" s="33">
        <f t="shared" ca="1" si="1075"/>
        <v>-50000</v>
      </c>
      <c r="CD992" s="33">
        <f t="shared" ca="1" si="1075"/>
        <v>-50000</v>
      </c>
      <c r="CE992" s="33">
        <f t="shared" ref="CE992:CK992" ca="1" si="1076">SUM(CE987:CE991)</f>
        <v>-50000</v>
      </c>
      <c r="CF992" s="33">
        <f t="shared" ca="1" si="1076"/>
        <v>-50000</v>
      </c>
      <c r="CG992" s="33">
        <f t="shared" ca="1" si="1076"/>
        <v>-50000</v>
      </c>
      <c r="CH992" s="33">
        <f t="shared" ca="1" si="1076"/>
        <v>-50000</v>
      </c>
      <c r="CI992" s="33">
        <f t="shared" ca="1" si="1076"/>
        <v>-50000</v>
      </c>
      <c r="CJ992" s="33">
        <f t="shared" ca="1" si="1076"/>
        <v>-50000</v>
      </c>
      <c r="CK992" s="33">
        <f t="shared" ca="1" si="1076"/>
        <v>-50000</v>
      </c>
    </row>
    <row r="993" spans="2:89" x14ac:dyDescent="0.35">
      <c r="B993" s="123"/>
      <c r="C993" s="27"/>
      <c r="D993" t="s">
        <v>808</v>
      </c>
      <c r="E993" s="8" t="str">
        <f t="shared" ref="E993:E994" si="1077">ROW()&amp;" "&amp;D993</f>
        <v>993 LISTSALE-PV</v>
      </c>
      <c r="F993" s="27"/>
      <c r="G993" s="27"/>
      <c r="H993" s="31"/>
      <c r="I993" s="73"/>
      <c r="J993" s="73"/>
      <c r="K993" s="38"/>
      <c r="L993" s="38"/>
      <c r="M993" s="38"/>
      <c r="N993" s="38"/>
      <c r="O993" s="38"/>
      <c r="P993" s="38"/>
      <c r="R993" s="33"/>
      <c r="S993" s="38"/>
      <c r="T993" s="38"/>
      <c r="U993" s="38"/>
      <c r="V993" s="38"/>
      <c r="W993" s="38"/>
      <c r="X993" s="38"/>
      <c r="Y993" s="38"/>
      <c r="Z993" s="38"/>
      <c r="AA993" s="38"/>
      <c r="AB993" s="38"/>
      <c r="AC993" s="38"/>
      <c r="AD993" s="38"/>
      <c r="AE993" s="38"/>
      <c r="AF993" s="38"/>
      <c r="AG993" s="38"/>
      <c r="AH993" s="38"/>
      <c r="AI993" s="38"/>
      <c r="AJ993" s="38"/>
      <c r="AK993" s="38"/>
      <c r="AL993" s="38"/>
      <c r="AM993" s="38"/>
      <c r="AN993" s="38"/>
      <c r="AO993" s="38"/>
      <c r="AP993" s="38"/>
      <c r="AQ993" s="38"/>
      <c r="AR993" s="38"/>
      <c r="AS993" s="38"/>
      <c r="AT993" s="38"/>
      <c r="AU993" s="38"/>
      <c r="AV993" s="38"/>
      <c r="AW993" s="38"/>
      <c r="AX993" s="38"/>
      <c r="AY993" s="38"/>
      <c r="AZ993" s="38"/>
      <c r="BA993" s="38"/>
      <c r="BB993" s="38"/>
      <c r="BC993" s="38"/>
      <c r="BD993" s="38"/>
      <c r="BE993" s="38"/>
      <c r="BF993" s="38"/>
      <c r="BG993" s="38"/>
      <c r="BH993" s="38"/>
      <c r="BI993" s="38"/>
      <c r="BJ993" s="38"/>
      <c r="BK993" s="38"/>
      <c r="BL993" s="38"/>
      <c r="BM993" s="38"/>
      <c r="BN993" s="38"/>
      <c r="BO993" s="38"/>
      <c r="BP993" s="38"/>
      <c r="BQ993" s="38"/>
      <c r="BR993" s="38"/>
      <c r="BS993" s="38"/>
      <c r="BT993" s="38"/>
      <c r="BU993" s="38"/>
      <c r="BV993" s="38"/>
      <c r="BW993" s="38"/>
      <c r="BX993" s="38"/>
      <c r="BY993" s="38"/>
      <c r="BZ993" s="38"/>
      <c r="CA993" s="38"/>
      <c r="CB993" s="38"/>
      <c r="CC993" s="38"/>
      <c r="CD993" s="38"/>
      <c r="CE993" s="38"/>
      <c r="CF993" s="38"/>
      <c r="CG993" s="38"/>
      <c r="CH993" s="38"/>
      <c r="CI993" s="38"/>
      <c r="CJ993" s="38"/>
      <c r="CK993" s="38"/>
    </row>
    <row r="994" spans="2:89" x14ac:dyDescent="0.35">
      <c r="B994" s="123" t="s">
        <v>805</v>
      </c>
      <c r="C994" s="27"/>
      <c r="D994" t="s">
        <v>808</v>
      </c>
      <c r="E994" s="8" t="str">
        <f t="shared" si="1077"/>
        <v>994 LISTSALE-PV</v>
      </c>
      <c r="F994" s="27"/>
      <c r="G994" s="27"/>
      <c r="H994" s="31"/>
      <c r="I994" s="73"/>
      <c r="J994" s="73"/>
      <c r="K994" s="33">
        <f t="shared" ref="K994:P994" ca="1" si="1078">SUMIF($3:$3,K$2,994:994)</f>
        <v>0</v>
      </c>
      <c r="L994" s="33">
        <f t="shared" ca="1" si="1078"/>
        <v>0</v>
      </c>
      <c r="M994" s="33">
        <f t="shared" ca="1" si="1078"/>
        <v>0</v>
      </c>
      <c r="N994" s="33">
        <f t="shared" ca="1" si="1078"/>
        <v>0</v>
      </c>
      <c r="O994" s="33">
        <f t="shared" ca="1" si="1078"/>
        <v>0</v>
      </c>
      <c r="P994" s="33">
        <f t="shared" ca="1" si="1078"/>
        <v>0</v>
      </c>
      <c r="R994" s="33"/>
      <c r="S994" s="33">
        <f t="shared" ref="S994" ca="1" si="1079">+S977+S992</f>
        <v>0</v>
      </c>
      <c r="T994" s="33">
        <f t="shared" ref="T994:AX994" ca="1" si="1080">+T977+T992</f>
        <v>0</v>
      </c>
      <c r="U994" s="33">
        <f t="shared" ca="1" si="1080"/>
        <v>0</v>
      </c>
      <c r="V994" s="33">
        <f t="shared" ca="1" si="1080"/>
        <v>0</v>
      </c>
      <c r="W994" s="33">
        <f t="shared" ca="1" si="1080"/>
        <v>0</v>
      </c>
      <c r="X994" s="33">
        <f t="shared" ca="1" si="1080"/>
        <v>0</v>
      </c>
      <c r="Y994" s="33">
        <f t="shared" ca="1" si="1080"/>
        <v>0</v>
      </c>
      <c r="Z994" s="33">
        <f t="shared" ca="1" si="1080"/>
        <v>0</v>
      </c>
      <c r="AA994" s="33">
        <f t="shared" ca="1" si="1080"/>
        <v>0</v>
      </c>
      <c r="AB994" s="33">
        <f t="shared" ca="1" si="1080"/>
        <v>0</v>
      </c>
      <c r="AC994" s="33">
        <f t="shared" ca="1" si="1080"/>
        <v>0</v>
      </c>
      <c r="AD994" s="33">
        <f t="shared" ca="1" si="1080"/>
        <v>0</v>
      </c>
      <c r="AE994" s="33">
        <f t="shared" ca="1" si="1080"/>
        <v>0</v>
      </c>
      <c r="AF994" s="33">
        <f t="shared" ca="1" si="1080"/>
        <v>0</v>
      </c>
      <c r="AG994" s="33">
        <f t="shared" ca="1" si="1080"/>
        <v>0</v>
      </c>
      <c r="AH994" s="33">
        <f t="shared" ca="1" si="1080"/>
        <v>0</v>
      </c>
      <c r="AI994" s="33">
        <f t="shared" ca="1" si="1080"/>
        <v>0</v>
      </c>
      <c r="AJ994" s="33">
        <f t="shared" ca="1" si="1080"/>
        <v>0</v>
      </c>
      <c r="AK994" s="33">
        <f t="shared" ca="1" si="1080"/>
        <v>0</v>
      </c>
      <c r="AL994" s="33">
        <f t="shared" ca="1" si="1080"/>
        <v>0</v>
      </c>
      <c r="AM994" s="33">
        <f t="shared" ca="1" si="1080"/>
        <v>0</v>
      </c>
      <c r="AN994" s="33">
        <f t="shared" ca="1" si="1080"/>
        <v>0</v>
      </c>
      <c r="AO994" s="33">
        <f t="shared" ca="1" si="1080"/>
        <v>0</v>
      </c>
      <c r="AP994" s="33">
        <f t="shared" ca="1" si="1080"/>
        <v>0</v>
      </c>
      <c r="AQ994" s="33">
        <f t="shared" ca="1" si="1080"/>
        <v>0</v>
      </c>
      <c r="AR994" s="33">
        <f t="shared" ca="1" si="1080"/>
        <v>0</v>
      </c>
      <c r="AS994" s="33">
        <f t="shared" ca="1" si="1080"/>
        <v>0</v>
      </c>
      <c r="AT994" s="33">
        <f t="shared" ca="1" si="1080"/>
        <v>0</v>
      </c>
      <c r="AU994" s="33">
        <f t="shared" ca="1" si="1080"/>
        <v>0</v>
      </c>
      <c r="AV994" s="33">
        <f t="shared" ca="1" si="1080"/>
        <v>0</v>
      </c>
      <c r="AW994" s="33">
        <f t="shared" ca="1" si="1080"/>
        <v>0</v>
      </c>
      <c r="AX994" s="33">
        <f t="shared" ca="1" si="1080"/>
        <v>0</v>
      </c>
      <c r="AY994" s="33">
        <f t="shared" ref="AY994:CD994" ca="1" si="1081">+AY977+AY992</f>
        <v>0</v>
      </c>
      <c r="AZ994" s="33">
        <f t="shared" ca="1" si="1081"/>
        <v>0</v>
      </c>
      <c r="BA994" s="33">
        <f t="shared" ca="1" si="1081"/>
        <v>0</v>
      </c>
      <c r="BB994" s="33">
        <f t="shared" ca="1" si="1081"/>
        <v>0</v>
      </c>
      <c r="BC994" s="33">
        <f t="shared" ca="1" si="1081"/>
        <v>0</v>
      </c>
      <c r="BD994" s="33">
        <f t="shared" ca="1" si="1081"/>
        <v>0</v>
      </c>
      <c r="BE994" s="33">
        <f t="shared" ca="1" si="1081"/>
        <v>0</v>
      </c>
      <c r="BF994" s="33">
        <f t="shared" ca="1" si="1081"/>
        <v>0</v>
      </c>
      <c r="BG994" s="33">
        <f t="shared" ca="1" si="1081"/>
        <v>0</v>
      </c>
      <c r="BH994" s="33">
        <f t="shared" ca="1" si="1081"/>
        <v>0</v>
      </c>
      <c r="BI994" s="33">
        <f t="shared" ca="1" si="1081"/>
        <v>0</v>
      </c>
      <c r="BJ994" s="33">
        <f t="shared" ca="1" si="1081"/>
        <v>0</v>
      </c>
      <c r="BK994" s="33">
        <f t="shared" ca="1" si="1081"/>
        <v>0</v>
      </c>
      <c r="BL994" s="33">
        <f t="shared" ca="1" si="1081"/>
        <v>0</v>
      </c>
      <c r="BM994" s="33">
        <f t="shared" ca="1" si="1081"/>
        <v>0</v>
      </c>
      <c r="BN994" s="33">
        <f t="shared" ca="1" si="1081"/>
        <v>0</v>
      </c>
      <c r="BO994" s="33">
        <f t="shared" ca="1" si="1081"/>
        <v>0</v>
      </c>
      <c r="BP994" s="33">
        <f t="shared" ca="1" si="1081"/>
        <v>0</v>
      </c>
      <c r="BQ994" s="33">
        <f t="shared" ca="1" si="1081"/>
        <v>0</v>
      </c>
      <c r="BR994" s="33">
        <f t="shared" ca="1" si="1081"/>
        <v>0</v>
      </c>
      <c r="BS994" s="33">
        <f t="shared" ca="1" si="1081"/>
        <v>0</v>
      </c>
      <c r="BT994" s="33">
        <f t="shared" ca="1" si="1081"/>
        <v>0</v>
      </c>
      <c r="BU994" s="33">
        <f t="shared" ca="1" si="1081"/>
        <v>0</v>
      </c>
      <c r="BV994" s="33">
        <f t="shared" ca="1" si="1081"/>
        <v>0</v>
      </c>
      <c r="BW994" s="33">
        <f t="shared" ca="1" si="1081"/>
        <v>0</v>
      </c>
      <c r="BX994" s="33">
        <f t="shared" ca="1" si="1081"/>
        <v>0</v>
      </c>
      <c r="BY994" s="33">
        <f t="shared" ca="1" si="1081"/>
        <v>0</v>
      </c>
      <c r="BZ994" s="33">
        <f t="shared" ca="1" si="1081"/>
        <v>0</v>
      </c>
      <c r="CA994" s="33">
        <f t="shared" ca="1" si="1081"/>
        <v>0</v>
      </c>
      <c r="CB994" s="33">
        <f t="shared" ca="1" si="1081"/>
        <v>0</v>
      </c>
      <c r="CC994" s="33">
        <f t="shared" ca="1" si="1081"/>
        <v>0</v>
      </c>
      <c r="CD994" s="33">
        <f t="shared" ca="1" si="1081"/>
        <v>0</v>
      </c>
      <c r="CE994" s="33">
        <f t="shared" ref="CE994:CK994" ca="1" si="1082">+CE977+CE992</f>
        <v>0</v>
      </c>
      <c r="CF994" s="33">
        <f t="shared" ca="1" si="1082"/>
        <v>0</v>
      </c>
      <c r="CG994" s="33">
        <f t="shared" ca="1" si="1082"/>
        <v>0</v>
      </c>
      <c r="CH994" s="33">
        <f t="shared" ca="1" si="1082"/>
        <v>0</v>
      </c>
      <c r="CI994" s="33">
        <f t="shared" ca="1" si="1082"/>
        <v>0</v>
      </c>
      <c r="CJ994" s="33">
        <f t="shared" ca="1" si="1082"/>
        <v>0</v>
      </c>
      <c r="CK994" s="33">
        <f t="shared" ca="1" si="1082"/>
        <v>0</v>
      </c>
    </row>
    <row r="995" spans="2:89" x14ac:dyDescent="0.35">
      <c r="B995" s="141" t="s">
        <v>69</v>
      </c>
      <c r="C995" s="27"/>
      <c r="D995" t="s">
        <v>808</v>
      </c>
      <c r="E995" s="8" t="str">
        <f t="shared" ref="E995:E996" si="1083">ROW()&amp;" "&amp;D995</f>
        <v>995 LISTSALE-PV</v>
      </c>
      <c r="F995" s="27"/>
      <c r="G995" s="27"/>
      <c r="H995" s="31"/>
      <c r="I995" s="73"/>
      <c r="J995" s="73"/>
      <c r="K995" s="20">
        <f t="shared" ref="K995:P995" ca="1" si="1084">+IFERROR(K994/K977,0)</f>
        <v>0</v>
      </c>
      <c r="L995" s="20">
        <f t="shared" ca="1" si="1084"/>
        <v>0</v>
      </c>
      <c r="M995" s="20">
        <f t="shared" ca="1" si="1084"/>
        <v>0</v>
      </c>
      <c r="N995" s="20">
        <f t="shared" ca="1" si="1084"/>
        <v>0</v>
      </c>
      <c r="O995" s="20">
        <f t="shared" ca="1" si="1084"/>
        <v>0</v>
      </c>
      <c r="P995" s="20">
        <f t="shared" ca="1" si="1084"/>
        <v>0</v>
      </c>
      <c r="R995" s="33"/>
      <c r="S995" s="20">
        <f t="shared" ref="S995" ca="1" si="1085">+IFERROR(S994/S977,0)</f>
        <v>0</v>
      </c>
      <c r="T995" s="20">
        <f t="shared" ref="T995:AX995" ca="1" si="1086">+IFERROR(T994/T977,0)</f>
        <v>0</v>
      </c>
      <c r="U995" s="20">
        <f t="shared" ca="1" si="1086"/>
        <v>0</v>
      </c>
      <c r="V995" s="20">
        <f t="shared" ca="1" si="1086"/>
        <v>0</v>
      </c>
      <c r="W995" s="20">
        <f t="shared" ca="1" si="1086"/>
        <v>0</v>
      </c>
      <c r="X995" s="20">
        <f t="shared" ca="1" si="1086"/>
        <v>0</v>
      </c>
      <c r="Y995" s="20">
        <f t="shared" ca="1" si="1086"/>
        <v>0</v>
      </c>
      <c r="Z995" s="20">
        <f t="shared" ca="1" si="1086"/>
        <v>0</v>
      </c>
      <c r="AA995" s="20">
        <f t="shared" ca="1" si="1086"/>
        <v>0</v>
      </c>
      <c r="AB995" s="20">
        <f t="shared" ca="1" si="1086"/>
        <v>0</v>
      </c>
      <c r="AC995" s="20">
        <f t="shared" ca="1" si="1086"/>
        <v>0</v>
      </c>
      <c r="AD995" s="20">
        <f t="shared" ca="1" si="1086"/>
        <v>0</v>
      </c>
      <c r="AE995" s="20">
        <f t="shared" ca="1" si="1086"/>
        <v>0</v>
      </c>
      <c r="AF995" s="20">
        <f t="shared" ca="1" si="1086"/>
        <v>0</v>
      </c>
      <c r="AG995" s="20">
        <f t="shared" ca="1" si="1086"/>
        <v>0</v>
      </c>
      <c r="AH995" s="20">
        <f t="shared" ca="1" si="1086"/>
        <v>0</v>
      </c>
      <c r="AI995" s="20">
        <f t="shared" ca="1" si="1086"/>
        <v>0</v>
      </c>
      <c r="AJ995" s="20">
        <f t="shared" ca="1" si="1086"/>
        <v>0</v>
      </c>
      <c r="AK995" s="20">
        <f t="shared" ca="1" si="1086"/>
        <v>0</v>
      </c>
      <c r="AL995" s="20">
        <f t="shared" ca="1" si="1086"/>
        <v>0</v>
      </c>
      <c r="AM995" s="20">
        <f t="shared" ca="1" si="1086"/>
        <v>0</v>
      </c>
      <c r="AN995" s="20">
        <f t="shared" ca="1" si="1086"/>
        <v>0</v>
      </c>
      <c r="AO995" s="20">
        <f t="shared" ca="1" si="1086"/>
        <v>0</v>
      </c>
      <c r="AP995" s="20">
        <f t="shared" ca="1" si="1086"/>
        <v>0</v>
      </c>
      <c r="AQ995" s="20">
        <f t="shared" ca="1" si="1086"/>
        <v>0</v>
      </c>
      <c r="AR995" s="20">
        <f t="shared" ca="1" si="1086"/>
        <v>0</v>
      </c>
      <c r="AS995" s="20">
        <f t="shared" ca="1" si="1086"/>
        <v>0</v>
      </c>
      <c r="AT995" s="20">
        <f t="shared" ca="1" si="1086"/>
        <v>0</v>
      </c>
      <c r="AU995" s="20">
        <f t="shared" ca="1" si="1086"/>
        <v>0</v>
      </c>
      <c r="AV995" s="20">
        <f t="shared" ca="1" si="1086"/>
        <v>0</v>
      </c>
      <c r="AW995" s="20">
        <f t="shared" ca="1" si="1086"/>
        <v>0</v>
      </c>
      <c r="AX995" s="20">
        <f t="shared" ca="1" si="1086"/>
        <v>0</v>
      </c>
      <c r="AY995" s="20">
        <f t="shared" ref="AY995:CD995" ca="1" si="1087">+IFERROR(AY994/AY977,0)</f>
        <v>0</v>
      </c>
      <c r="AZ995" s="20">
        <f t="shared" ca="1" si="1087"/>
        <v>0</v>
      </c>
      <c r="BA995" s="20">
        <f t="shared" ca="1" si="1087"/>
        <v>0</v>
      </c>
      <c r="BB995" s="20">
        <f t="shared" ca="1" si="1087"/>
        <v>0</v>
      </c>
      <c r="BC995" s="20">
        <f t="shared" ca="1" si="1087"/>
        <v>0</v>
      </c>
      <c r="BD995" s="20">
        <f t="shared" ca="1" si="1087"/>
        <v>0</v>
      </c>
      <c r="BE995" s="20">
        <f t="shared" ca="1" si="1087"/>
        <v>0</v>
      </c>
      <c r="BF995" s="20">
        <f t="shared" ca="1" si="1087"/>
        <v>0</v>
      </c>
      <c r="BG995" s="20">
        <f t="shared" ca="1" si="1087"/>
        <v>0</v>
      </c>
      <c r="BH995" s="20">
        <f t="shared" ca="1" si="1087"/>
        <v>0</v>
      </c>
      <c r="BI995" s="20">
        <f t="shared" ca="1" si="1087"/>
        <v>0</v>
      </c>
      <c r="BJ995" s="20">
        <f t="shared" ca="1" si="1087"/>
        <v>0</v>
      </c>
      <c r="BK995" s="20">
        <f t="shared" ca="1" si="1087"/>
        <v>0</v>
      </c>
      <c r="BL995" s="20">
        <f t="shared" ca="1" si="1087"/>
        <v>0</v>
      </c>
      <c r="BM995" s="20">
        <f t="shared" ca="1" si="1087"/>
        <v>0</v>
      </c>
      <c r="BN995" s="20">
        <f t="shared" ca="1" si="1087"/>
        <v>0</v>
      </c>
      <c r="BO995" s="20">
        <f t="shared" ca="1" si="1087"/>
        <v>0</v>
      </c>
      <c r="BP995" s="20">
        <f t="shared" ca="1" si="1087"/>
        <v>0</v>
      </c>
      <c r="BQ995" s="20">
        <f t="shared" ca="1" si="1087"/>
        <v>0</v>
      </c>
      <c r="BR995" s="20">
        <f t="shared" ca="1" si="1087"/>
        <v>0</v>
      </c>
      <c r="BS995" s="20">
        <f t="shared" ca="1" si="1087"/>
        <v>0</v>
      </c>
      <c r="BT995" s="20">
        <f t="shared" ca="1" si="1087"/>
        <v>0</v>
      </c>
      <c r="BU995" s="20">
        <f t="shared" ca="1" si="1087"/>
        <v>0</v>
      </c>
      <c r="BV995" s="20">
        <f t="shared" ca="1" si="1087"/>
        <v>0</v>
      </c>
      <c r="BW995" s="20">
        <f t="shared" ca="1" si="1087"/>
        <v>0</v>
      </c>
      <c r="BX995" s="20">
        <f t="shared" ca="1" si="1087"/>
        <v>0</v>
      </c>
      <c r="BY995" s="20">
        <f t="shared" ca="1" si="1087"/>
        <v>0</v>
      </c>
      <c r="BZ995" s="20">
        <f t="shared" ca="1" si="1087"/>
        <v>0</v>
      </c>
      <c r="CA995" s="20">
        <f t="shared" ca="1" si="1087"/>
        <v>0</v>
      </c>
      <c r="CB995" s="20">
        <f t="shared" ca="1" si="1087"/>
        <v>0</v>
      </c>
      <c r="CC995" s="20">
        <f t="shared" ca="1" si="1087"/>
        <v>0</v>
      </c>
      <c r="CD995" s="20">
        <f t="shared" ca="1" si="1087"/>
        <v>0</v>
      </c>
      <c r="CE995" s="20">
        <f t="shared" ref="CE995:CK995" ca="1" si="1088">+IFERROR(CE994/CE977,0)</f>
        <v>0</v>
      </c>
      <c r="CF995" s="20">
        <f t="shared" ca="1" si="1088"/>
        <v>0</v>
      </c>
      <c r="CG995" s="20">
        <f t="shared" ca="1" si="1088"/>
        <v>0</v>
      </c>
      <c r="CH995" s="20">
        <f t="shared" ca="1" si="1088"/>
        <v>0</v>
      </c>
      <c r="CI995" s="20">
        <f t="shared" ca="1" si="1088"/>
        <v>0</v>
      </c>
      <c r="CJ995" s="20">
        <f t="shared" ca="1" si="1088"/>
        <v>0</v>
      </c>
      <c r="CK995" s="20">
        <f t="shared" ca="1" si="1088"/>
        <v>0</v>
      </c>
    </row>
    <row r="996" spans="2:89" x14ac:dyDescent="0.35">
      <c r="B996" s="123"/>
      <c r="C996" s="27"/>
      <c r="D996" t="s">
        <v>808</v>
      </c>
      <c r="E996" s="8" t="str">
        <f t="shared" si="1083"/>
        <v>996 LISTSALE-PV</v>
      </c>
      <c r="F996" s="27"/>
      <c r="G996" s="27"/>
      <c r="H996" s="31"/>
      <c r="I996" s="73"/>
      <c r="J996" s="73"/>
      <c r="K996" s="38"/>
      <c r="L996" s="38"/>
      <c r="M996" s="38"/>
      <c r="N996" s="38"/>
      <c r="O996" s="38"/>
      <c r="P996" s="38"/>
      <c r="R996" s="33"/>
      <c r="S996" s="38"/>
      <c r="T996" s="38"/>
      <c r="U996" s="38"/>
      <c r="V996" s="38"/>
      <c r="W996" s="38"/>
      <c r="X996" s="38"/>
      <c r="Y996" s="38"/>
      <c r="Z996" s="38"/>
      <c r="AA996" s="38"/>
      <c r="AB996" s="38"/>
      <c r="AC996" s="38"/>
      <c r="AD996" s="38"/>
      <c r="AE996" s="38"/>
      <c r="AF996" s="38"/>
      <c r="AG996" s="38"/>
      <c r="AH996" s="38"/>
      <c r="AI996" s="38"/>
      <c r="AJ996" s="38"/>
      <c r="AK996" s="38"/>
      <c r="AL996" s="38"/>
      <c r="AM996" s="38"/>
      <c r="AN996" s="38"/>
      <c r="AO996" s="38"/>
      <c r="AP996" s="38"/>
      <c r="AQ996" s="38"/>
      <c r="AR996" s="38"/>
      <c r="AS996" s="38"/>
      <c r="AT996" s="38"/>
      <c r="AU996" s="38"/>
      <c r="AV996" s="38"/>
      <c r="AW996" s="38"/>
      <c r="AX996" s="38"/>
      <c r="AY996" s="38"/>
      <c r="AZ996" s="38"/>
      <c r="BA996" s="38"/>
      <c r="BB996" s="38"/>
      <c r="BC996" s="38"/>
      <c r="BD996" s="38"/>
      <c r="BE996" s="38"/>
      <c r="BF996" s="38"/>
      <c r="BG996" s="38"/>
      <c r="BH996" s="38"/>
      <c r="BI996" s="38"/>
      <c r="BJ996" s="38"/>
      <c r="BK996" s="38"/>
      <c r="BL996" s="38"/>
      <c r="BM996" s="38"/>
      <c r="BN996" s="38"/>
      <c r="BO996" s="38"/>
      <c r="BP996" s="38"/>
      <c r="BQ996" s="38"/>
      <c r="BR996" s="38"/>
      <c r="BS996" s="38"/>
      <c r="BT996" s="38"/>
      <c r="BU996" s="38"/>
      <c r="BV996" s="38"/>
      <c r="BW996" s="38"/>
      <c r="BX996" s="38"/>
      <c r="BY996" s="38"/>
      <c r="BZ996" s="38"/>
      <c r="CA996" s="38"/>
      <c r="CB996" s="38"/>
      <c r="CC996" s="38"/>
      <c r="CD996" s="38"/>
      <c r="CE996" s="38"/>
      <c r="CF996" s="38"/>
      <c r="CG996" s="38"/>
      <c r="CH996" s="38"/>
      <c r="CI996" s="38"/>
      <c r="CJ996" s="38"/>
      <c r="CK996" s="38"/>
    </row>
    <row r="997" spans="2:89" x14ac:dyDescent="0.35">
      <c r="B997" s="132" t="str">
        <f>B937</f>
        <v>(Primary label)</v>
      </c>
      <c r="D997" t="s">
        <v>808</v>
      </c>
      <c r="E997" s="8" t="str">
        <f t="shared" si="1004"/>
        <v>997 LISTSALE-PV</v>
      </c>
      <c r="G997" t="s">
        <v>332</v>
      </c>
      <c r="H997" s="31"/>
      <c r="I997" s="73"/>
      <c r="J997" s="73"/>
      <c r="K997" s="58"/>
      <c r="L997" s="58"/>
      <c r="M997" s="58"/>
      <c r="N997" s="58"/>
      <c r="O997" s="58"/>
      <c r="P997" s="58"/>
      <c r="R997" s="33"/>
    </row>
    <row r="998" spans="2:89" x14ac:dyDescent="0.35">
      <c r="B998" s="235" t="str">
        <f>IFERROR(SUBSTITUTE(B945,":",""),"no unit")</f>
        <v>unit</v>
      </c>
      <c r="D998" t="s">
        <v>808</v>
      </c>
      <c r="E998" s="8" t="str">
        <f t="shared" si="1004"/>
        <v>998 LISTSALE-PV</v>
      </c>
      <c r="G998" t="s">
        <v>332</v>
      </c>
      <c r="H998" s="204"/>
      <c r="I998" s="205"/>
      <c r="J998" s="205"/>
      <c r="K998" s="213"/>
      <c r="L998" s="213"/>
      <c r="M998" s="213"/>
      <c r="N998" s="213"/>
      <c r="O998" s="213"/>
      <c r="P998" s="213"/>
      <c r="R998" s="214"/>
    </row>
    <row r="999" spans="2:89" x14ac:dyDescent="0.35">
      <c r="B999" s="132" t="str">
        <f t="shared" ref="B999:B1004" si="1089">B939</f>
        <v>Primary revenue driver</v>
      </c>
      <c r="D999" t="s">
        <v>808</v>
      </c>
      <c r="E999" s="8" t="str">
        <f t="shared" si="1004"/>
        <v>999 LISTSALE-PV</v>
      </c>
      <c r="G999" t="s">
        <v>332</v>
      </c>
      <c r="H999" s="12"/>
      <c r="I999" s="60"/>
      <c r="J999" s="60"/>
      <c r="K999" s="15"/>
      <c r="L999" s="15"/>
      <c r="M999" s="15"/>
      <c r="N999" s="15"/>
      <c r="O999" s="15"/>
      <c r="P999" s="15"/>
      <c r="R999" s="15"/>
      <c r="S999" s="175" t="str">
        <f t="shared" ref="S999" si="1090">ADDRESS(ROW(S977),COLUMN(S977),2)</f>
        <v>S$977</v>
      </c>
      <c r="T999" s="175" t="str">
        <f t="shared" ref="T999:AX999" si="1091">ADDRESS(ROW(T977),COLUMN(T977),2)</f>
        <v>T$977</v>
      </c>
      <c r="U999" s="175" t="str">
        <f t="shared" si="1091"/>
        <v>U$977</v>
      </c>
      <c r="V999" s="175" t="str">
        <f t="shared" si="1091"/>
        <v>V$977</v>
      </c>
      <c r="W999" s="175" t="str">
        <f t="shared" si="1091"/>
        <v>W$977</v>
      </c>
      <c r="X999" s="175" t="str">
        <f t="shared" si="1091"/>
        <v>X$977</v>
      </c>
      <c r="Y999" s="175" t="str">
        <f t="shared" si="1091"/>
        <v>Y$977</v>
      </c>
      <c r="Z999" s="175" t="str">
        <f t="shared" si="1091"/>
        <v>Z$977</v>
      </c>
      <c r="AA999" s="175" t="str">
        <f t="shared" si="1091"/>
        <v>AA$977</v>
      </c>
      <c r="AB999" s="175" t="str">
        <f t="shared" si="1091"/>
        <v>AB$977</v>
      </c>
      <c r="AC999" s="175" t="str">
        <f t="shared" si="1091"/>
        <v>AC$977</v>
      </c>
      <c r="AD999" s="175" t="str">
        <f t="shared" si="1091"/>
        <v>AD$977</v>
      </c>
      <c r="AE999" s="175" t="str">
        <f t="shared" si="1091"/>
        <v>AE$977</v>
      </c>
      <c r="AF999" s="175" t="str">
        <f t="shared" si="1091"/>
        <v>AF$977</v>
      </c>
      <c r="AG999" s="175" t="str">
        <f t="shared" si="1091"/>
        <v>AG$977</v>
      </c>
      <c r="AH999" s="175" t="str">
        <f t="shared" si="1091"/>
        <v>AH$977</v>
      </c>
      <c r="AI999" s="175" t="str">
        <f t="shared" si="1091"/>
        <v>AI$977</v>
      </c>
      <c r="AJ999" s="175" t="str">
        <f t="shared" si="1091"/>
        <v>AJ$977</v>
      </c>
      <c r="AK999" s="175" t="str">
        <f t="shared" si="1091"/>
        <v>AK$977</v>
      </c>
      <c r="AL999" s="175" t="str">
        <f t="shared" si="1091"/>
        <v>AL$977</v>
      </c>
      <c r="AM999" s="175" t="str">
        <f t="shared" si="1091"/>
        <v>AM$977</v>
      </c>
      <c r="AN999" s="175" t="str">
        <f t="shared" si="1091"/>
        <v>AN$977</v>
      </c>
      <c r="AO999" s="175" t="str">
        <f t="shared" si="1091"/>
        <v>AO$977</v>
      </c>
      <c r="AP999" s="175" t="str">
        <f t="shared" si="1091"/>
        <v>AP$977</v>
      </c>
      <c r="AQ999" s="175" t="str">
        <f t="shared" si="1091"/>
        <v>AQ$977</v>
      </c>
      <c r="AR999" s="175" t="str">
        <f t="shared" si="1091"/>
        <v>AR$977</v>
      </c>
      <c r="AS999" s="175" t="str">
        <f t="shared" si="1091"/>
        <v>AS$977</v>
      </c>
      <c r="AT999" s="175" t="str">
        <f t="shared" si="1091"/>
        <v>AT$977</v>
      </c>
      <c r="AU999" s="175" t="str">
        <f t="shared" si="1091"/>
        <v>AU$977</v>
      </c>
      <c r="AV999" s="175" t="str">
        <f t="shared" si="1091"/>
        <v>AV$977</v>
      </c>
      <c r="AW999" s="175" t="str">
        <f t="shared" si="1091"/>
        <v>AW$977</v>
      </c>
      <c r="AX999" s="175" t="str">
        <f t="shared" si="1091"/>
        <v>AX$977</v>
      </c>
      <c r="AY999" s="175" t="str">
        <f t="shared" ref="AY999:CD999" si="1092">ADDRESS(ROW(AY977),COLUMN(AY977),2)</f>
        <v>AY$977</v>
      </c>
      <c r="AZ999" s="175" t="str">
        <f t="shared" si="1092"/>
        <v>AZ$977</v>
      </c>
      <c r="BA999" s="175" t="str">
        <f t="shared" si="1092"/>
        <v>BA$977</v>
      </c>
      <c r="BB999" s="175" t="str">
        <f t="shared" si="1092"/>
        <v>BB$977</v>
      </c>
      <c r="BC999" s="175" t="str">
        <f t="shared" si="1092"/>
        <v>BC$977</v>
      </c>
      <c r="BD999" s="175" t="str">
        <f t="shared" si="1092"/>
        <v>BD$977</v>
      </c>
      <c r="BE999" s="175" t="str">
        <f t="shared" si="1092"/>
        <v>BE$977</v>
      </c>
      <c r="BF999" s="175" t="str">
        <f t="shared" si="1092"/>
        <v>BF$977</v>
      </c>
      <c r="BG999" s="175" t="str">
        <f t="shared" si="1092"/>
        <v>BG$977</v>
      </c>
      <c r="BH999" s="175" t="str">
        <f t="shared" si="1092"/>
        <v>BH$977</v>
      </c>
      <c r="BI999" s="175" t="str">
        <f t="shared" si="1092"/>
        <v>BI$977</v>
      </c>
      <c r="BJ999" s="175" t="str">
        <f t="shared" si="1092"/>
        <v>BJ$977</v>
      </c>
      <c r="BK999" s="175" t="str">
        <f t="shared" si="1092"/>
        <v>BK$977</v>
      </c>
      <c r="BL999" s="175" t="str">
        <f t="shared" si="1092"/>
        <v>BL$977</v>
      </c>
      <c r="BM999" s="175" t="str">
        <f t="shared" si="1092"/>
        <v>BM$977</v>
      </c>
      <c r="BN999" s="175" t="str">
        <f t="shared" si="1092"/>
        <v>BN$977</v>
      </c>
      <c r="BO999" s="175" t="str">
        <f t="shared" si="1092"/>
        <v>BO$977</v>
      </c>
      <c r="BP999" s="175" t="str">
        <f t="shared" si="1092"/>
        <v>BP$977</v>
      </c>
      <c r="BQ999" s="175" t="str">
        <f t="shared" si="1092"/>
        <v>BQ$977</v>
      </c>
      <c r="BR999" s="175" t="str">
        <f t="shared" si="1092"/>
        <v>BR$977</v>
      </c>
      <c r="BS999" s="175" t="str">
        <f t="shared" si="1092"/>
        <v>BS$977</v>
      </c>
      <c r="BT999" s="175" t="str">
        <f t="shared" si="1092"/>
        <v>BT$977</v>
      </c>
      <c r="BU999" s="175" t="str">
        <f t="shared" si="1092"/>
        <v>BU$977</v>
      </c>
      <c r="BV999" s="175" t="str">
        <f t="shared" si="1092"/>
        <v>BV$977</v>
      </c>
      <c r="BW999" s="175" t="str">
        <f t="shared" si="1092"/>
        <v>BW$977</v>
      </c>
      <c r="BX999" s="175" t="str">
        <f t="shared" si="1092"/>
        <v>BX$977</v>
      </c>
      <c r="BY999" s="175" t="str">
        <f t="shared" si="1092"/>
        <v>BY$977</v>
      </c>
      <c r="BZ999" s="175" t="str">
        <f t="shared" si="1092"/>
        <v>BZ$977</v>
      </c>
      <c r="CA999" s="175" t="str">
        <f t="shared" si="1092"/>
        <v>CA$977</v>
      </c>
      <c r="CB999" s="175" t="str">
        <f t="shared" si="1092"/>
        <v>CB$977</v>
      </c>
      <c r="CC999" s="175" t="str">
        <f t="shared" si="1092"/>
        <v>CC$977</v>
      </c>
      <c r="CD999" s="175" t="str">
        <f t="shared" si="1092"/>
        <v>CD$977</v>
      </c>
      <c r="CE999" s="175" t="str">
        <f t="shared" ref="CE999:CK999" si="1093">ADDRESS(ROW(CE977),COLUMN(CE977),2)</f>
        <v>CE$977</v>
      </c>
      <c r="CF999" s="175" t="str">
        <f t="shared" si="1093"/>
        <v>CF$977</v>
      </c>
      <c r="CG999" s="175" t="str">
        <f t="shared" si="1093"/>
        <v>CG$977</v>
      </c>
      <c r="CH999" s="175" t="str">
        <f t="shared" si="1093"/>
        <v>CH$977</v>
      </c>
      <c r="CI999" s="175" t="str">
        <f t="shared" si="1093"/>
        <v>CI$977</v>
      </c>
      <c r="CJ999" s="175" t="str">
        <f t="shared" si="1093"/>
        <v>CJ$977</v>
      </c>
      <c r="CK999" s="175" t="str">
        <f t="shared" si="1093"/>
        <v>CK$977</v>
      </c>
    </row>
    <row r="1000" spans="2:89" x14ac:dyDescent="0.35">
      <c r="B1000" s="132" t="str">
        <f t="shared" si="1089"/>
        <v>Primary volume driver</v>
      </c>
      <c r="D1000" t="s">
        <v>808</v>
      </c>
      <c r="E1000" s="8" t="str">
        <f t="shared" si="1004"/>
        <v>1000 LISTSALE-PV</v>
      </c>
      <c r="G1000" t="s">
        <v>332</v>
      </c>
      <c r="H1000" s="12"/>
      <c r="I1000" s="60"/>
      <c r="J1000" s="60"/>
      <c r="K1000" s="208">
        <f t="shared" ref="K1000:S1000" si="1094">K940</f>
        <v>0</v>
      </c>
      <c r="L1000" s="208">
        <f t="shared" si="1094"/>
        <v>0</v>
      </c>
      <c r="M1000" s="208">
        <f t="shared" si="1094"/>
        <v>0</v>
      </c>
      <c r="N1000" s="208">
        <f t="shared" si="1094"/>
        <v>0</v>
      </c>
      <c r="O1000" s="208">
        <f t="shared" si="1094"/>
        <v>0</v>
      </c>
      <c r="P1000" s="208">
        <f t="shared" si="1094"/>
        <v>0</v>
      </c>
      <c r="Q1000" s="208"/>
      <c r="R1000" s="208">
        <f t="shared" si="1094"/>
        <v>0</v>
      </c>
      <c r="S1000" s="208" t="str">
        <f t="shared" si="1094"/>
        <v>S$17</v>
      </c>
      <c r="T1000" s="208" t="str">
        <f t="shared" ref="T1000:AX1000" si="1095">T940</f>
        <v>T$17</v>
      </c>
      <c r="U1000" s="208" t="str">
        <f t="shared" si="1095"/>
        <v>U$17</v>
      </c>
      <c r="V1000" s="208" t="str">
        <f t="shared" si="1095"/>
        <v>V$17</v>
      </c>
      <c r="W1000" s="208" t="str">
        <f t="shared" si="1095"/>
        <v>W$17</v>
      </c>
      <c r="X1000" s="208" t="str">
        <f t="shared" si="1095"/>
        <v>X$17</v>
      </c>
      <c r="Y1000" s="208" t="str">
        <f t="shared" si="1095"/>
        <v>Y$17</v>
      </c>
      <c r="Z1000" s="208" t="str">
        <f t="shared" si="1095"/>
        <v>Z$17</v>
      </c>
      <c r="AA1000" s="208" t="str">
        <f t="shared" si="1095"/>
        <v>AA$17</v>
      </c>
      <c r="AB1000" s="208" t="str">
        <f t="shared" si="1095"/>
        <v>AB$17</v>
      </c>
      <c r="AC1000" s="208" t="str">
        <f t="shared" si="1095"/>
        <v>AC$17</v>
      </c>
      <c r="AD1000" s="208" t="str">
        <f t="shared" si="1095"/>
        <v>AD$17</v>
      </c>
      <c r="AE1000" s="208" t="str">
        <f t="shared" si="1095"/>
        <v>AE$17</v>
      </c>
      <c r="AF1000" s="208" t="str">
        <f t="shared" si="1095"/>
        <v>AF$17</v>
      </c>
      <c r="AG1000" s="208" t="str">
        <f t="shared" si="1095"/>
        <v>AG$17</v>
      </c>
      <c r="AH1000" s="208" t="str">
        <f t="shared" si="1095"/>
        <v>AH$17</v>
      </c>
      <c r="AI1000" s="208" t="str">
        <f t="shared" si="1095"/>
        <v>AI$17</v>
      </c>
      <c r="AJ1000" s="208" t="str">
        <f t="shared" si="1095"/>
        <v>AJ$17</v>
      </c>
      <c r="AK1000" s="208" t="str">
        <f t="shared" si="1095"/>
        <v>AK$17</v>
      </c>
      <c r="AL1000" s="208" t="str">
        <f t="shared" si="1095"/>
        <v>AL$17</v>
      </c>
      <c r="AM1000" s="208" t="str">
        <f t="shared" si="1095"/>
        <v>AM$17</v>
      </c>
      <c r="AN1000" s="208" t="str">
        <f t="shared" si="1095"/>
        <v>AN$17</v>
      </c>
      <c r="AO1000" s="208" t="str">
        <f t="shared" si="1095"/>
        <v>AO$17</v>
      </c>
      <c r="AP1000" s="208" t="str">
        <f t="shared" si="1095"/>
        <v>AP$17</v>
      </c>
      <c r="AQ1000" s="208" t="str">
        <f t="shared" si="1095"/>
        <v>AQ$17</v>
      </c>
      <c r="AR1000" s="208" t="str">
        <f t="shared" si="1095"/>
        <v>AR$17</v>
      </c>
      <c r="AS1000" s="208" t="str">
        <f t="shared" si="1095"/>
        <v>AS$17</v>
      </c>
      <c r="AT1000" s="208" t="str">
        <f t="shared" si="1095"/>
        <v>AT$17</v>
      </c>
      <c r="AU1000" s="208" t="str">
        <f t="shared" si="1095"/>
        <v>AU$17</v>
      </c>
      <c r="AV1000" s="208" t="str">
        <f t="shared" si="1095"/>
        <v>AV$17</v>
      </c>
      <c r="AW1000" s="208" t="str">
        <f t="shared" si="1095"/>
        <v>AW$17</v>
      </c>
      <c r="AX1000" s="208" t="str">
        <f t="shared" si="1095"/>
        <v>AX$17</v>
      </c>
      <c r="AY1000" s="208" t="str">
        <f t="shared" ref="AY1000:CD1000" si="1096">AY940</f>
        <v>AY$17</v>
      </c>
      <c r="AZ1000" s="208" t="str">
        <f t="shared" si="1096"/>
        <v>AZ$17</v>
      </c>
      <c r="BA1000" s="208" t="str">
        <f t="shared" si="1096"/>
        <v>BA$17</v>
      </c>
      <c r="BB1000" s="208" t="str">
        <f t="shared" si="1096"/>
        <v>BB$17</v>
      </c>
      <c r="BC1000" s="208" t="str">
        <f t="shared" si="1096"/>
        <v>BC$17</v>
      </c>
      <c r="BD1000" s="208" t="str">
        <f t="shared" si="1096"/>
        <v>BD$17</v>
      </c>
      <c r="BE1000" s="208" t="str">
        <f t="shared" si="1096"/>
        <v>BE$17</v>
      </c>
      <c r="BF1000" s="208" t="str">
        <f t="shared" si="1096"/>
        <v>BF$17</v>
      </c>
      <c r="BG1000" s="208" t="str">
        <f t="shared" si="1096"/>
        <v>BG$17</v>
      </c>
      <c r="BH1000" s="208" t="str">
        <f t="shared" si="1096"/>
        <v>BH$17</v>
      </c>
      <c r="BI1000" s="208" t="str">
        <f t="shared" si="1096"/>
        <v>BI$17</v>
      </c>
      <c r="BJ1000" s="208" t="str">
        <f t="shared" si="1096"/>
        <v>BJ$17</v>
      </c>
      <c r="BK1000" s="208" t="str">
        <f t="shared" si="1096"/>
        <v>BK$17</v>
      </c>
      <c r="BL1000" s="208" t="str">
        <f t="shared" si="1096"/>
        <v>BL$17</v>
      </c>
      <c r="BM1000" s="208" t="str">
        <f t="shared" si="1096"/>
        <v>BM$17</v>
      </c>
      <c r="BN1000" s="208" t="str">
        <f t="shared" si="1096"/>
        <v>BN$17</v>
      </c>
      <c r="BO1000" s="208" t="str">
        <f t="shared" si="1096"/>
        <v>BO$17</v>
      </c>
      <c r="BP1000" s="208" t="str">
        <f t="shared" si="1096"/>
        <v>BP$17</v>
      </c>
      <c r="BQ1000" s="208" t="str">
        <f t="shared" si="1096"/>
        <v>BQ$17</v>
      </c>
      <c r="BR1000" s="208" t="str">
        <f t="shared" si="1096"/>
        <v>BR$17</v>
      </c>
      <c r="BS1000" s="208" t="str">
        <f t="shared" si="1096"/>
        <v>BS$17</v>
      </c>
      <c r="BT1000" s="208" t="str">
        <f t="shared" si="1096"/>
        <v>BT$17</v>
      </c>
      <c r="BU1000" s="208" t="str">
        <f t="shared" si="1096"/>
        <v>BU$17</v>
      </c>
      <c r="BV1000" s="208" t="str">
        <f t="shared" si="1096"/>
        <v>BV$17</v>
      </c>
      <c r="BW1000" s="208" t="str">
        <f t="shared" si="1096"/>
        <v>BW$17</v>
      </c>
      <c r="BX1000" s="208" t="str">
        <f t="shared" si="1096"/>
        <v>BX$17</v>
      </c>
      <c r="BY1000" s="208" t="str">
        <f t="shared" si="1096"/>
        <v>BY$17</v>
      </c>
      <c r="BZ1000" s="208" t="str">
        <f t="shared" si="1096"/>
        <v>BZ$17</v>
      </c>
      <c r="CA1000" s="208" t="str">
        <f t="shared" si="1096"/>
        <v>CA$17</v>
      </c>
      <c r="CB1000" s="208" t="str">
        <f t="shared" si="1096"/>
        <v>CB$17</v>
      </c>
      <c r="CC1000" s="208" t="str">
        <f t="shared" si="1096"/>
        <v>CC$17</v>
      </c>
      <c r="CD1000" s="208" t="str">
        <f t="shared" si="1096"/>
        <v>CD$17</v>
      </c>
      <c r="CE1000" s="208" t="str">
        <f t="shared" ref="CE1000:CK1000" si="1097">CE940</f>
        <v>CE$17</v>
      </c>
      <c r="CF1000" s="208" t="str">
        <f t="shared" si="1097"/>
        <v>CF$17</v>
      </c>
      <c r="CG1000" s="208" t="str">
        <f t="shared" si="1097"/>
        <v>CG$17</v>
      </c>
      <c r="CH1000" s="208" t="str">
        <f t="shared" si="1097"/>
        <v>CH$17</v>
      </c>
      <c r="CI1000" s="208" t="str">
        <f t="shared" si="1097"/>
        <v>CI$17</v>
      </c>
      <c r="CJ1000" s="208" t="str">
        <f t="shared" si="1097"/>
        <v>CJ$17</v>
      </c>
      <c r="CK1000" s="208" t="str">
        <f t="shared" si="1097"/>
        <v>CK$17</v>
      </c>
    </row>
    <row r="1001" spans="2:89" x14ac:dyDescent="0.35">
      <c r="B1001" s="132" t="str">
        <f t="shared" si="1089"/>
        <v>(Secondary label)</v>
      </c>
      <c r="D1001" t="s">
        <v>808</v>
      </c>
      <c r="E1001" s="8" t="str">
        <f t="shared" si="1004"/>
        <v>1001 LISTSALE-PV</v>
      </c>
      <c r="G1001" t="s">
        <v>332</v>
      </c>
      <c r="H1001" s="12"/>
      <c r="I1001" s="60"/>
      <c r="J1001" s="60"/>
      <c r="K1001" s="15"/>
      <c r="L1001" s="15"/>
      <c r="M1001" s="15"/>
      <c r="N1001" s="15"/>
      <c r="O1001" s="15"/>
      <c r="P1001" s="15"/>
      <c r="R1001" s="15"/>
      <c r="S1001" s="175"/>
      <c r="T1001" s="175"/>
      <c r="U1001" s="175"/>
      <c r="V1001" s="175"/>
      <c r="W1001" s="175"/>
      <c r="X1001" s="175"/>
      <c r="Y1001" s="175"/>
      <c r="Z1001" s="175"/>
      <c r="AA1001" s="175"/>
      <c r="AB1001" s="175"/>
      <c r="AC1001" s="175"/>
      <c r="AD1001" s="175"/>
      <c r="AE1001" s="175"/>
      <c r="AF1001" s="175"/>
      <c r="AG1001" s="175"/>
      <c r="AH1001" s="175"/>
      <c r="AI1001" s="175"/>
      <c r="AJ1001" s="175"/>
      <c r="AK1001" s="175"/>
      <c r="AL1001" s="175"/>
      <c r="AM1001" s="175"/>
      <c r="AN1001" s="175"/>
      <c r="AO1001" s="175"/>
      <c r="AP1001" s="175"/>
      <c r="AQ1001" s="175"/>
      <c r="AR1001" s="175"/>
      <c r="AS1001" s="175"/>
      <c r="AT1001" s="175"/>
      <c r="AU1001" s="175"/>
      <c r="AV1001" s="175"/>
      <c r="AW1001" s="175"/>
      <c r="AX1001" s="175"/>
      <c r="AY1001" s="175"/>
      <c r="AZ1001" s="175"/>
      <c r="BA1001" s="175"/>
      <c r="BB1001" s="175"/>
      <c r="BC1001" s="175"/>
      <c r="BD1001" s="175"/>
      <c r="BE1001" s="175"/>
      <c r="BF1001" s="175"/>
      <c r="BG1001" s="175"/>
      <c r="BH1001" s="175"/>
      <c r="BI1001" s="175"/>
      <c r="BJ1001" s="175"/>
      <c r="BK1001" s="175"/>
      <c r="BL1001" s="175"/>
      <c r="BM1001" s="175"/>
      <c r="BN1001" s="175"/>
      <c r="BO1001" s="175"/>
      <c r="BP1001" s="175"/>
      <c r="BQ1001" s="175"/>
      <c r="BR1001" s="175"/>
      <c r="BS1001" s="175"/>
      <c r="BT1001" s="175"/>
      <c r="BU1001" s="175"/>
      <c r="BV1001" s="175"/>
      <c r="BW1001" s="175"/>
      <c r="BX1001" s="175"/>
      <c r="BY1001" s="175"/>
      <c r="BZ1001" s="175"/>
      <c r="CA1001" s="175"/>
      <c r="CB1001" s="175"/>
      <c r="CC1001" s="175"/>
      <c r="CD1001" s="175"/>
      <c r="CE1001" s="175"/>
      <c r="CF1001" s="175"/>
      <c r="CG1001" s="175"/>
      <c r="CH1001" s="175"/>
      <c r="CI1001" s="175"/>
      <c r="CJ1001" s="175"/>
      <c r="CK1001" s="175"/>
    </row>
    <row r="1002" spans="2:89" x14ac:dyDescent="0.35">
      <c r="B1002" s="132" t="str">
        <f t="shared" si="1089"/>
        <v xml:space="preserve">secondary unit </v>
      </c>
      <c r="D1002" t="s">
        <v>808</v>
      </c>
      <c r="E1002" s="8" t="str">
        <f t="shared" si="1004"/>
        <v>1002 LISTSALE-PV</v>
      </c>
      <c r="G1002" t="s">
        <v>332</v>
      </c>
    </row>
    <row r="1003" spans="2:89" x14ac:dyDescent="0.35">
      <c r="B1003" s="132" t="str">
        <f t="shared" si="1089"/>
        <v>Secondary revenue driver</v>
      </c>
      <c r="D1003" t="s">
        <v>808</v>
      </c>
      <c r="E1003" s="8" t="str">
        <f t="shared" ref="E1003:E1004" si="1098">ROW()&amp;" "&amp;D1003</f>
        <v>1003 LISTSALE-PV</v>
      </c>
      <c r="G1003" t="s">
        <v>332</v>
      </c>
      <c r="H1003" s="12"/>
      <c r="I1003" s="60"/>
      <c r="J1003" s="60"/>
      <c r="K1003" s="15"/>
      <c r="L1003" s="15"/>
      <c r="M1003" s="15"/>
      <c r="N1003" s="15"/>
      <c r="O1003" s="15"/>
      <c r="P1003" s="15"/>
      <c r="R1003" s="15"/>
      <c r="S1003" s="76"/>
      <c r="T1003" s="76"/>
      <c r="U1003" s="76"/>
      <c r="V1003" s="76"/>
      <c r="W1003" s="76"/>
      <c r="X1003" s="76"/>
      <c r="Y1003" s="76"/>
      <c r="Z1003" s="76"/>
      <c r="AA1003" s="76"/>
      <c r="AB1003" s="76"/>
      <c r="AC1003" s="76"/>
      <c r="AD1003" s="76"/>
      <c r="AE1003" s="76"/>
      <c r="AF1003" s="76"/>
      <c r="AG1003" s="76"/>
      <c r="AH1003" s="76"/>
      <c r="AI1003" s="76"/>
      <c r="AJ1003" s="76"/>
      <c r="AK1003" s="76"/>
      <c r="AL1003" s="76"/>
      <c r="AM1003" s="76"/>
      <c r="AN1003" s="76"/>
      <c r="AO1003" s="76"/>
      <c r="AP1003" s="76"/>
      <c r="AQ1003" s="76"/>
      <c r="AR1003" s="76"/>
      <c r="AS1003" s="76"/>
      <c r="AT1003" s="76"/>
      <c r="AU1003" s="76"/>
      <c r="AV1003" s="76"/>
      <c r="AW1003" s="76"/>
      <c r="AX1003" s="76"/>
      <c r="AY1003" s="76"/>
      <c r="AZ1003" s="76"/>
      <c r="BA1003" s="76"/>
      <c r="BB1003" s="76"/>
      <c r="BC1003" s="76"/>
      <c r="BD1003" s="76"/>
      <c r="BE1003" s="76"/>
      <c r="BF1003" s="76"/>
      <c r="BG1003" s="76"/>
      <c r="BH1003" s="76"/>
      <c r="BI1003" s="76"/>
      <c r="BJ1003" s="76"/>
      <c r="BK1003" s="76"/>
      <c r="BL1003" s="76"/>
      <c r="BM1003" s="76"/>
      <c r="BN1003" s="76"/>
      <c r="BO1003" s="76"/>
      <c r="BP1003" s="76"/>
      <c r="BQ1003" s="76"/>
      <c r="BR1003" s="76"/>
      <c r="BS1003" s="76"/>
      <c r="BT1003" s="76"/>
      <c r="BU1003" s="76"/>
      <c r="BV1003" s="76"/>
      <c r="BW1003" s="76"/>
      <c r="BX1003" s="76"/>
      <c r="BY1003" s="76"/>
      <c r="BZ1003" s="76"/>
      <c r="CA1003" s="76"/>
      <c r="CB1003" s="76"/>
      <c r="CC1003" s="76"/>
      <c r="CD1003" s="76"/>
      <c r="CE1003" s="76"/>
      <c r="CF1003" s="76"/>
      <c r="CG1003" s="76"/>
      <c r="CH1003" s="76"/>
      <c r="CI1003" s="76"/>
      <c r="CJ1003" s="76"/>
      <c r="CK1003" s="76"/>
    </row>
    <row r="1004" spans="2:89" x14ac:dyDescent="0.35">
      <c r="B1004" s="132" t="str">
        <f t="shared" si="1089"/>
        <v>Secondary volume driver</v>
      </c>
      <c r="D1004" t="s">
        <v>808</v>
      </c>
      <c r="E1004" s="8" t="str">
        <f t="shared" si="1098"/>
        <v>1004 LISTSALE-PV</v>
      </c>
      <c r="G1004" t="s">
        <v>332</v>
      </c>
      <c r="H1004" s="12"/>
      <c r="I1004" s="60"/>
      <c r="J1004" s="60"/>
      <c r="K1004" s="15"/>
      <c r="L1004" s="15"/>
      <c r="M1004" s="15"/>
      <c r="N1004" s="15"/>
      <c r="O1004" s="15"/>
      <c r="P1004" s="15"/>
      <c r="R1004" s="15"/>
      <c r="S1004" s="76"/>
      <c r="T1004" s="76"/>
      <c r="U1004" s="76"/>
      <c r="V1004" s="76"/>
      <c r="W1004" s="76"/>
      <c r="X1004" s="76"/>
      <c r="Y1004" s="76"/>
      <c r="Z1004" s="76"/>
      <c r="AA1004" s="76"/>
      <c r="AB1004" s="76"/>
      <c r="AC1004" s="76"/>
      <c r="AD1004" s="76"/>
      <c r="AE1004" s="76"/>
      <c r="AF1004" s="76"/>
      <c r="AG1004" s="76"/>
      <c r="AH1004" s="76"/>
      <c r="AI1004" s="76"/>
      <c r="AJ1004" s="76"/>
      <c r="AK1004" s="76"/>
      <c r="AL1004" s="76"/>
      <c r="AM1004" s="76"/>
      <c r="AN1004" s="76"/>
      <c r="AO1004" s="76"/>
      <c r="AP1004" s="76"/>
      <c r="AQ1004" s="76"/>
      <c r="AR1004" s="76"/>
      <c r="AS1004" s="76"/>
      <c r="AT1004" s="76"/>
      <c r="AU1004" s="76"/>
      <c r="AV1004" s="76"/>
      <c r="AW1004" s="76"/>
      <c r="AX1004" s="76"/>
      <c r="AY1004" s="76"/>
      <c r="AZ1004" s="76"/>
      <c r="BA1004" s="76"/>
      <c r="BB1004" s="76"/>
      <c r="BC1004" s="76"/>
      <c r="BD1004" s="76"/>
      <c r="BE1004" s="76"/>
      <c r="BF1004" s="76"/>
      <c r="BG1004" s="76"/>
      <c r="BH1004" s="76"/>
      <c r="BI1004" s="76"/>
      <c r="BJ1004" s="76"/>
      <c r="BK1004" s="76"/>
      <c r="BL1004" s="76"/>
      <c r="BM1004" s="76"/>
      <c r="BN1004" s="76"/>
      <c r="BO1004" s="76"/>
      <c r="BP1004" s="76"/>
      <c r="BQ1004" s="76"/>
      <c r="BR1004" s="76"/>
      <c r="BS1004" s="76"/>
      <c r="BT1004" s="76"/>
      <c r="BU1004" s="76"/>
      <c r="BV1004" s="76"/>
      <c r="BW1004" s="76"/>
      <c r="BX1004" s="76"/>
      <c r="BY1004" s="76"/>
      <c r="BZ1004" s="76"/>
      <c r="CA1004" s="76"/>
      <c r="CB1004" s="76"/>
      <c r="CC1004" s="76"/>
      <c r="CD1004" s="76"/>
      <c r="CE1004" s="76"/>
      <c r="CF1004" s="76"/>
      <c r="CG1004" s="76"/>
      <c r="CH1004" s="76"/>
      <c r="CI1004" s="76"/>
      <c r="CJ1004" s="76"/>
      <c r="CK1004" s="76"/>
    </row>
    <row r="1005" spans="2:89" x14ac:dyDescent="0.35">
      <c r="E1005" s="8"/>
      <c r="H1005" s="12"/>
      <c r="I1005" s="60"/>
      <c r="J1005" s="60"/>
      <c r="K1005" s="15"/>
      <c r="L1005" s="15"/>
      <c r="M1005" s="15"/>
      <c r="N1005" s="15"/>
      <c r="O1005" s="15"/>
      <c r="P1005" s="15"/>
      <c r="R1005" s="15"/>
      <c r="S1005" s="76"/>
      <c r="T1005" s="76"/>
      <c r="U1005" s="76"/>
      <c r="V1005" s="76"/>
      <c r="W1005" s="76"/>
      <c r="X1005" s="76"/>
      <c r="Y1005" s="76"/>
      <c r="Z1005" s="76"/>
      <c r="AA1005" s="76"/>
      <c r="AB1005" s="76"/>
      <c r="AC1005" s="76"/>
      <c r="AD1005" s="76"/>
      <c r="AE1005" s="76"/>
      <c r="AF1005" s="76"/>
      <c r="AG1005" s="76"/>
      <c r="AH1005" s="76"/>
      <c r="AI1005" s="76"/>
      <c r="AJ1005" s="76"/>
      <c r="AK1005" s="76"/>
      <c r="AL1005" s="76"/>
      <c r="AM1005" s="76"/>
      <c r="AN1005" s="76"/>
      <c r="AO1005" s="76"/>
      <c r="AP1005" s="76"/>
      <c r="AQ1005" s="76"/>
      <c r="AR1005" s="76"/>
      <c r="AS1005" s="76"/>
      <c r="AT1005" s="76"/>
      <c r="AU1005" s="76"/>
      <c r="AV1005" s="76"/>
      <c r="AW1005" s="76"/>
      <c r="AX1005" s="76"/>
      <c r="AY1005" s="76"/>
      <c r="AZ1005" s="76"/>
      <c r="BA1005" s="76"/>
      <c r="BB1005" s="76"/>
      <c r="BC1005" s="76"/>
      <c r="BD1005" s="76"/>
      <c r="BE1005" s="76"/>
      <c r="BF1005" s="76"/>
      <c r="BG1005" s="76"/>
      <c r="BH1005" s="76"/>
      <c r="BI1005" s="76"/>
      <c r="BJ1005" s="76"/>
      <c r="BK1005" s="76"/>
      <c r="BL1005" s="76"/>
      <c r="BM1005" s="76"/>
      <c r="BN1005" s="76"/>
      <c r="BO1005" s="76"/>
      <c r="BP1005" s="76"/>
      <c r="BQ1005" s="76"/>
      <c r="BR1005" s="76"/>
      <c r="BS1005" s="76"/>
      <c r="BT1005" s="76"/>
      <c r="BU1005" s="76"/>
      <c r="BV1005" s="76"/>
      <c r="BW1005" s="76"/>
      <c r="BX1005" s="76"/>
      <c r="BY1005" s="76"/>
      <c r="BZ1005" s="76"/>
      <c r="CA1005" s="76"/>
      <c r="CB1005" s="76"/>
      <c r="CC1005" s="76"/>
      <c r="CD1005" s="76"/>
      <c r="CE1005" s="76"/>
      <c r="CF1005" s="76"/>
      <c r="CG1005" s="76"/>
      <c r="CH1005" s="76"/>
      <c r="CI1005" s="76"/>
      <c r="CJ1005" s="76"/>
      <c r="CK1005" s="76"/>
    </row>
    <row r="1006" spans="2:89" x14ac:dyDescent="0.35">
      <c r="B1006" s="171" t="s">
        <v>490</v>
      </c>
      <c r="E1006" s="8"/>
      <c r="H1006" s="170"/>
      <c r="I1006" s="172"/>
      <c r="J1006" s="172"/>
      <c r="K1006" s="193"/>
      <c r="L1006" s="193"/>
      <c r="M1006" s="193"/>
      <c r="N1006" s="193"/>
      <c r="O1006" s="193"/>
      <c r="P1006" s="193"/>
      <c r="R1006" s="194"/>
      <c r="S1006" s="170"/>
      <c r="T1006" s="170"/>
      <c r="U1006" s="170"/>
      <c r="V1006" s="170"/>
      <c r="W1006" s="170"/>
      <c r="X1006" s="170"/>
      <c r="Y1006" s="170"/>
      <c r="Z1006" s="170"/>
      <c r="AA1006" s="170"/>
      <c r="AB1006" s="170"/>
      <c r="AC1006" s="170"/>
      <c r="AD1006" s="170"/>
      <c r="AE1006" s="170"/>
      <c r="AF1006" s="170"/>
      <c r="AG1006" s="170"/>
      <c r="AH1006" s="170"/>
      <c r="AI1006" s="170"/>
      <c r="AJ1006" s="170"/>
      <c r="AK1006" s="170"/>
      <c r="AL1006" s="170"/>
      <c r="AM1006" s="170"/>
      <c r="AN1006" s="170"/>
      <c r="AO1006" s="170"/>
      <c r="AP1006" s="170"/>
      <c r="AQ1006" s="170"/>
      <c r="AR1006" s="170"/>
      <c r="AS1006" s="170"/>
      <c r="AT1006" s="170"/>
      <c r="AU1006" s="170"/>
      <c r="AV1006" s="170"/>
      <c r="AW1006" s="170"/>
      <c r="AX1006" s="170"/>
      <c r="AY1006" s="170"/>
      <c r="AZ1006" s="170"/>
      <c r="BA1006" s="170"/>
      <c r="BB1006" s="170"/>
      <c r="BC1006" s="170"/>
      <c r="BD1006" s="170"/>
      <c r="BE1006" s="170"/>
      <c r="BF1006" s="170"/>
      <c r="BG1006" s="170"/>
      <c r="BH1006" s="170"/>
      <c r="BI1006" s="170"/>
      <c r="BJ1006" s="170"/>
      <c r="BK1006" s="170"/>
      <c r="BL1006" s="170"/>
      <c r="BM1006" s="170"/>
      <c r="BN1006" s="170"/>
      <c r="BO1006" s="170"/>
      <c r="BP1006" s="170"/>
      <c r="BQ1006" s="170"/>
      <c r="BR1006" s="170"/>
      <c r="BS1006" s="170"/>
      <c r="BT1006" s="170"/>
      <c r="BU1006" s="170"/>
      <c r="BV1006" s="170"/>
      <c r="BW1006" s="170"/>
      <c r="BX1006" s="170"/>
      <c r="BY1006" s="170"/>
      <c r="BZ1006" s="170"/>
      <c r="CA1006" s="170"/>
      <c r="CB1006" s="170"/>
      <c r="CC1006" s="170"/>
      <c r="CD1006" s="170"/>
      <c r="CE1006" s="170"/>
      <c r="CF1006" s="170"/>
      <c r="CG1006" s="170"/>
      <c r="CH1006" s="170"/>
      <c r="CI1006" s="170"/>
      <c r="CJ1006" s="170"/>
      <c r="CK1006" s="170"/>
    </row>
    <row r="1007" spans="2:89" x14ac:dyDescent="0.35">
      <c r="B1007" s="171" t="s">
        <v>492</v>
      </c>
      <c r="E1007" s="8"/>
      <c r="H1007" s="170"/>
      <c r="I1007" s="172"/>
      <c r="J1007" s="172"/>
      <c r="K1007" s="193"/>
      <c r="L1007" s="193"/>
      <c r="M1007" s="193"/>
      <c r="N1007" s="193"/>
      <c r="O1007" s="193"/>
      <c r="P1007" s="193"/>
      <c r="R1007" s="194"/>
      <c r="S1007" s="170"/>
      <c r="T1007" s="170"/>
      <c r="U1007" s="170"/>
      <c r="V1007" s="170"/>
      <c r="W1007" s="170"/>
      <c r="X1007" s="170"/>
      <c r="Y1007" s="170"/>
      <c r="Z1007" s="170"/>
      <c r="AA1007" s="170"/>
      <c r="AB1007" s="170"/>
      <c r="AC1007" s="170"/>
      <c r="AD1007" s="170"/>
      <c r="AE1007" s="170"/>
      <c r="AF1007" s="170"/>
      <c r="AG1007" s="170"/>
      <c r="AH1007" s="170"/>
      <c r="AI1007" s="170"/>
      <c r="AJ1007" s="170"/>
      <c r="AK1007" s="170"/>
      <c r="AL1007" s="170"/>
      <c r="AM1007" s="170"/>
      <c r="AN1007" s="170"/>
      <c r="AO1007" s="170"/>
      <c r="AP1007" s="170"/>
      <c r="AQ1007" s="170"/>
      <c r="AR1007" s="170"/>
      <c r="AS1007" s="170"/>
      <c r="AT1007" s="170"/>
      <c r="AU1007" s="170"/>
      <c r="AV1007" s="170"/>
      <c r="AW1007" s="170"/>
      <c r="AX1007" s="170"/>
      <c r="AY1007" s="170"/>
      <c r="AZ1007" s="170"/>
      <c r="BA1007" s="170"/>
      <c r="BB1007" s="170"/>
      <c r="BC1007" s="170"/>
      <c r="BD1007" s="170"/>
      <c r="BE1007" s="170"/>
      <c r="BF1007" s="170"/>
      <c r="BG1007" s="170"/>
      <c r="BH1007" s="170"/>
      <c r="BI1007" s="170"/>
      <c r="BJ1007" s="170"/>
      <c r="BK1007" s="170"/>
      <c r="BL1007" s="170"/>
      <c r="BM1007" s="170"/>
      <c r="BN1007" s="170"/>
      <c r="BO1007" s="170"/>
      <c r="BP1007" s="170"/>
      <c r="BQ1007" s="170"/>
      <c r="BR1007" s="170"/>
      <c r="BS1007" s="170"/>
      <c r="BT1007" s="170"/>
      <c r="BU1007" s="170"/>
      <c r="BV1007" s="170"/>
      <c r="BW1007" s="170"/>
      <c r="BX1007" s="170"/>
      <c r="BY1007" s="170"/>
      <c r="BZ1007" s="170"/>
      <c r="CA1007" s="170"/>
      <c r="CB1007" s="170"/>
      <c r="CC1007" s="170"/>
      <c r="CD1007" s="170"/>
      <c r="CE1007" s="170"/>
      <c r="CF1007" s="170"/>
      <c r="CG1007" s="170"/>
      <c r="CH1007" s="170"/>
      <c r="CI1007" s="170"/>
      <c r="CJ1007" s="170"/>
      <c r="CK1007" s="170"/>
    </row>
    <row r="1008" spans="2:89" x14ac:dyDescent="0.35">
      <c r="B1008" s="171" t="s">
        <v>461</v>
      </c>
      <c r="E1008" s="8"/>
      <c r="H1008" s="170"/>
      <c r="I1008" s="172"/>
      <c r="J1008" s="172"/>
      <c r="K1008" s="193"/>
      <c r="L1008" s="193"/>
      <c r="M1008" s="193"/>
      <c r="N1008" s="193"/>
      <c r="O1008" s="193"/>
      <c r="P1008" s="193"/>
      <c r="R1008" s="194"/>
      <c r="S1008" s="195" t="str">
        <f t="shared" ref="S1008:AX1008" si="1099">S$20</f>
        <v>S$16</v>
      </c>
      <c r="T1008" s="195" t="str">
        <f t="shared" si="1099"/>
        <v>T$16</v>
      </c>
      <c r="U1008" s="195" t="str">
        <f t="shared" si="1099"/>
        <v>U$16</v>
      </c>
      <c r="V1008" s="195" t="str">
        <f t="shared" si="1099"/>
        <v>V$16</v>
      </c>
      <c r="W1008" s="195" t="str">
        <f t="shared" si="1099"/>
        <v>W$16</v>
      </c>
      <c r="X1008" s="195" t="str">
        <f t="shared" si="1099"/>
        <v>X$16</v>
      </c>
      <c r="Y1008" s="195" t="str">
        <f t="shared" si="1099"/>
        <v>Y$16</v>
      </c>
      <c r="Z1008" s="195" t="str">
        <f t="shared" si="1099"/>
        <v>Z$16</v>
      </c>
      <c r="AA1008" s="195" t="str">
        <f t="shared" si="1099"/>
        <v>AA$16</v>
      </c>
      <c r="AB1008" s="195" t="str">
        <f t="shared" si="1099"/>
        <v>AB$16</v>
      </c>
      <c r="AC1008" s="195" t="str">
        <f t="shared" si="1099"/>
        <v>AC$16</v>
      </c>
      <c r="AD1008" s="195" t="str">
        <f t="shared" si="1099"/>
        <v>AD$16</v>
      </c>
      <c r="AE1008" s="195" t="str">
        <f t="shared" si="1099"/>
        <v>AE$16</v>
      </c>
      <c r="AF1008" s="195" t="str">
        <f t="shared" si="1099"/>
        <v>AF$16</v>
      </c>
      <c r="AG1008" s="195" t="str">
        <f t="shared" si="1099"/>
        <v>AG$16</v>
      </c>
      <c r="AH1008" s="195" t="str">
        <f t="shared" si="1099"/>
        <v>AH$16</v>
      </c>
      <c r="AI1008" s="195" t="str">
        <f t="shared" si="1099"/>
        <v>AI$16</v>
      </c>
      <c r="AJ1008" s="195" t="str">
        <f t="shared" si="1099"/>
        <v>AJ$16</v>
      </c>
      <c r="AK1008" s="195" t="str">
        <f t="shared" si="1099"/>
        <v>AK$16</v>
      </c>
      <c r="AL1008" s="195" t="str">
        <f t="shared" si="1099"/>
        <v>AL$16</v>
      </c>
      <c r="AM1008" s="195" t="str">
        <f t="shared" si="1099"/>
        <v>AM$16</v>
      </c>
      <c r="AN1008" s="195" t="str">
        <f t="shared" si="1099"/>
        <v>AN$16</v>
      </c>
      <c r="AO1008" s="195" t="str">
        <f t="shared" si="1099"/>
        <v>AO$16</v>
      </c>
      <c r="AP1008" s="195" t="str">
        <f t="shared" si="1099"/>
        <v>AP$16</v>
      </c>
      <c r="AQ1008" s="195" t="str">
        <f t="shared" si="1099"/>
        <v>AQ$16</v>
      </c>
      <c r="AR1008" s="195" t="str">
        <f t="shared" si="1099"/>
        <v>AR$16</v>
      </c>
      <c r="AS1008" s="195" t="str">
        <f t="shared" si="1099"/>
        <v>AS$16</v>
      </c>
      <c r="AT1008" s="195" t="str">
        <f t="shared" si="1099"/>
        <v>AT$16</v>
      </c>
      <c r="AU1008" s="195" t="str">
        <f t="shared" si="1099"/>
        <v>AU$16</v>
      </c>
      <c r="AV1008" s="195" t="str">
        <f t="shared" si="1099"/>
        <v>AV$16</v>
      </c>
      <c r="AW1008" s="195" t="str">
        <f t="shared" si="1099"/>
        <v>AW$16</v>
      </c>
      <c r="AX1008" s="195" t="str">
        <f t="shared" si="1099"/>
        <v>AX$16</v>
      </c>
      <c r="AY1008" s="195" t="str">
        <f t="shared" ref="AY1008:CD1008" si="1100">AY$20</f>
        <v>AY$16</v>
      </c>
      <c r="AZ1008" s="195" t="str">
        <f t="shared" si="1100"/>
        <v>AZ$16</v>
      </c>
      <c r="BA1008" s="195" t="str">
        <f t="shared" si="1100"/>
        <v>BA$16</v>
      </c>
      <c r="BB1008" s="195" t="str">
        <f t="shared" si="1100"/>
        <v>BB$16</v>
      </c>
      <c r="BC1008" s="195" t="str">
        <f t="shared" si="1100"/>
        <v>BC$16</v>
      </c>
      <c r="BD1008" s="195" t="str">
        <f t="shared" si="1100"/>
        <v>BD$16</v>
      </c>
      <c r="BE1008" s="195" t="str">
        <f t="shared" si="1100"/>
        <v>BE$16</v>
      </c>
      <c r="BF1008" s="195" t="str">
        <f t="shared" si="1100"/>
        <v>BF$16</v>
      </c>
      <c r="BG1008" s="195" t="str">
        <f t="shared" si="1100"/>
        <v>BG$16</v>
      </c>
      <c r="BH1008" s="195" t="str">
        <f t="shared" si="1100"/>
        <v>BH$16</v>
      </c>
      <c r="BI1008" s="195" t="str">
        <f t="shared" si="1100"/>
        <v>BI$16</v>
      </c>
      <c r="BJ1008" s="195" t="str">
        <f t="shared" si="1100"/>
        <v>BJ$16</v>
      </c>
      <c r="BK1008" s="195" t="str">
        <f t="shared" si="1100"/>
        <v>BK$16</v>
      </c>
      <c r="BL1008" s="195" t="str">
        <f t="shared" si="1100"/>
        <v>BL$16</v>
      </c>
      <c r="BM1008" s="195" t="str">
        <f t="shared" si="1100"/>
        <v>BM$16</v>
      </c>
      <c r="BN1008" s="195" t="str">
        <f t="shared" si="1100"/>
        <v>BN$16</v>
      </c>
      <c r="BO1008" s="195" t="str">
        <f t="shared" si="1100"/>
        <v>BO$16</v>
      </c>
      <c r="BP1008" s="195" t="str">
        <f t="shared" si="1100"/>
        <v>BP$16</v>
      </c>
      <c r="BQ1008" s="195" t="str">
        <f t="shared" si="1100"/>
        <v>BQ$16</v>
      </c>
      <c r="BR1008" s="195" t="str">
        <f t="shared" si="1100"/>
        <v>BR$16</v>
      </c>
      <c r="BS1008" s="195" t="str">
        <f t="shared" si="1100"/>
        <v>BS$16</v>
      </c>
      <c r="BT1008" s="195" t="str">
        <f t="shared" si="1100"/>
        <v>BT$16</v>
      </c>
      <c r="BU1008" s="195" t="str">
        <f t="shared" si="1100"/>
        <v>BU$16</v>
      </c>
      <c r="BV1008" s="195" t="str">
        <f t="shared" si="1100"/>
        <v>BV$16</v>
      </c>
      <c r="BW1008" s="195" t="str">
        <f t="shared" si="1100"/>
        <v>BW$16</v>
      </c>
      <c r="BX1008" s="195" t="str">
        <f t="shared" si="1100"/>
        <v>BX$16</v>
      </c>
      <c r="BY1008" s="195" t="str">
        <f t="shared" si="1100"/>
        <v>BY$16</v>
      </c>
      <c r="BZ1008" s="195" t="str">
        <f t="shared" si="1100"/>
        <v>BZ$16</v>
      </c>
      <c r="CA1008" s="195" t="str">
        <f t="shared" si="1100"/>
        <v>CA$16</v>
      </c>
      <c r="CB1008" s="195" t="str">
        <f t="shared" si="1100"/>
        <v>CB$16</v>
      </c>
      <c r="CC1008" s="195" t="str">
        <f t="shared" si="1100"/>
        <v>CC$16</v>
      </c>
      <c r="CD1008" s="195" t="str">
        <f t="shared" si="1100"/>
        <v>CD$16</v>
      </c>
      <c r="CE1008" s="195" t="str">
        <f t="shared" ref="CE1008:CK1008" si="1101">CE$20</f>
        <v>CE$16</v>
      </c>
      <c r="CF1008" s="195" t="str">
        <f t="shared" si="1101"/>
        <v>CF$16</v>
      </c>
      <c r="CG1008" s="195" t="str">
        <f t="shared" si="1101"/>
        <v>CG$16</v>
      </c>
      <c r="CH1008" s="195" t="str">
        <f t="shared" si="1101"/>
        <v>CH$16</v>
      </c>
      <c r="CI1008" s="195" t="str">
        <f t="shared" si="1101"/>
        <v>CI$16</v>
      </c>
      <c r="CJ1008" s="195" t="str">
        <f t="shared" si="1101"/>
        <v>CJ$16</v>
      </c>
      <c r="CK1008" s="195" t="str">
        <f t="shared" si="1101"/>
        <v>CK$16</v>
      </c>
    </row>
    <row r="1009" spans="2:89" x14ac:dyDescent="0.35">
      <c r="B1009" s="171" t="s">
        <v>462</v>
      </c>
      <c r="E1009" s="8"/>
      <c r="H1009" s="196"/>
      <c r="I1009" s="197"/>
      <c r="J1009" s="197"/>
      <c r="K1009" s="198"/>
      <c r="L1009" s="198"/>
      <c r="M1009" s="198"/>
      <c r="N1009" s="198"/>
      <c r="O1009" s="198"/>
      <c r="P1009" s="198"/>
      <c r="R1009" s="198"/>
      <c r="S1009" s="195" t="str">
        <f t="shared" ref="S1009:AX1009" si="1102">S$21</f>
        <v>S$17</v>
      </c>
      <c r="T1009" s="195" t="str">
        <f t="shared" si="1102"/>
        <v>T$17</v>
      </c>
      <c r="U1009" s="195" t="str">
        <f t="shared" si="1102"/>
        <v>U$17</v>
      </c>
      <c r="V1009" s="195" t="str">
        <f t="shared" si="1102"/>
        <v>V$17</v>
      </c>
      <c r="W1009" s="195" t="str">
        <f t="shared" si="1102"/>
        <v>W$17</v>
      </c>
      <c r="X1009" s="195" t="str">
        <f t="shared" si="1102"/>
        <v>X$17</v>
      </c>
      <c r="Y1009" s="195" t="str">
        <f t="shared" si="1102"/>
        <v>Y$17</v>
      </c>
      <c r="Z1009" s="195" t="str">
        <f t="shared" si="1102"/>
        <v>Z$17</v>
      </c>
      <c r="AA1009" s="195" t="str">
        <f t="shared" si="1102"/>
        <v>AA$17</v>
      </c>
      <c r="AB1009" s="195" t="str">
        <f t="shared" si="1102"/>
        <v>AB$17</v>
      </c>
      <c r="AC1009" s="195" t="str">
        <f t="shared" si="1102"/>
        <v>AC$17</v>
      </c>
      <c r="AD1009" s="195" t="str">
        <f t="shared" si="1102"/>
        <v>AD$17</v>
      </c>
      <c r="AE1009" s="195" t="str">
        <f t="shared" si="1102"/>
        <v>AE$17</v>
      </c>
      <c r="AF1009" s="195" t="str">
        <f t="shared" si="1102"/>
        <v>AF$17</v>
      </c>
      <c r="AG1009" s="195" t="str">
        <f t="shared" si="1102"/>
        <v>AG$17</v>
      </c>
      <c r="AH1009" s="195" t="str">
        <f t="shared" si="1102"/>
        <v>AH$17</v>
      </c>
      <c r="AI1009" s="195" t="str">
        <f t="shared" si="1102"/>
        <v>AI$17</v>
      </c>
      <c r="AJ1009" s="195" t="str">
        <f t="shared" si="1102"/>
        <v>AJ$17</v>
      </c>
      <c r="AK1009" s="195" t="str">
        <f t="shared" si="1102"/>
        <v>AK$17</v>
      </c>
      <c r="AL1009" s="195" t="str">
        <f t="shared" si="1102"/>
        <v>AL$17</v>
      </c>
      <c r="AM1009" s="195" t="str">
        <f t="shared" si="1102"/>
        <v>AM$17</v>
      </c>
      <c r="AN1009" s="195" t="str">
        <f t="shared" si="1102"/>
        <v>AN$17</v>
      </c>
      <c r="AO1009" s="195" t="str">
        <f t="shared" si="1102"/>
        <v>AO$17</v>
      </c>
      <c r="AP1009" s="195" t="str">
        <f t="shared" si="1102"/>
        <v>AP$17</v>
      </c>
      <c r="AQ1009" s="195" t="str">
        <f t="shared" si="1102"/>
        <v>AQ$17</v>
      </c>
      <c r="AR1009" s="195" t="str">
        <f t="shared" si="1102"/>
        <v>AR$17</v>
      </c>
      <c r="AS1009" s="195" t="str">
        <f t="shared" si="1102"/>
        <v>AS$17</v>
      </c>
      <c r="AT1009" s="195" t="str">
        <f t="shared" si="1102"/>
        <v>AT$17</v>
      </c>
      <c r="AU1009" s="195" t="str">
        <f t="shared" si="1102"/>
        <v>AU$17</v>
      </c>
      <c r="AV1009" s="195" t="str">
        <f t="shared" si="1102"/>
        <v>AV$17</v>
      </c>
      <c r="AW1009" s="195" t="str">
        <f t="shared" si="1102"/>
        <v>AW$17</v>
      </c>
      <c r="AX1009" s="195" t="str">
        <f t="shared" si="1102"/>
        <v>AX$17</v>
      </c>
      <c r="AY1009" s="195" t="str">
        <f t="shared" ref="AY1009:CD1009" si="1103">AY$21</f>
        <v>AY$17</v>
      </c>
      <c r="AZ1009" s="195" t="str">
        <f t="shared" si="1103"/>
        <v>AZ$17</v>
      </c>
      <c r="BA1009" s="195" t="str">
        <f t="shared" si="1103"/>
        <v>BA$17</v>
      </c>
      <c r="BB1009" s="195" t="str">
        <f t="shared" si="1103"/>
        <v>BB$17</v>
      </c>
      <c r="BC1009" s="195" t="str">
        <f t="shared" si="1103"/>
        <v>BC$17</v>
      </c>
      <c r="BD1009" s="195" t="str">
        <f t="shared" si="1103"/>
        <v>BD$17</v>
      </c>
      <c r="BE1009" s="195" t="str">
        <f t="shared" si="1103"/>
        <v>BE$17</v>
      </c>
      <c r="BF1009" s="195" t="str">
        <f t="shared" si="1103"/>
        <v>BF$17</v>
      </c>
      <c r="BG1009" s="195" t="str">
        <f t="shared" si="1103"/>
        <v>BG$17</v>
      </c>
      <c r="BH1009" s="195" t="str">
        <f t="shared" si="1103"/>
        <v>BH$17</v>
      </c>
      <c r="BI1009" s="195" t="str">
        <f t="shared" si="1103"/>
        <v>BI$17</v>
      </c>
      <c r="BJ1009" s="195" t="str">
        <f t="shared" si="1103"/>
        <v>BJ$17</v>
      </c>
      <c r="BK1009" s="195" t="str">
        <f t="shared" si="1103"/>
        <v>BK$17</v>
      </c>
      <c r="BL1009" s="195" t="str">
        <f t="shared" si="1103"/>
        <v>BL$17</v>
      </c>
      <c r="BM1009" s="195" t="str">
        <f t="shared" si="1103"/>
        <v>BM$17</v>
      </c>
      <c r="BN1009" s="195" t="str">
        <f t="shared" si="1103"/>
        <v>BN$17</v>
      </c>
      <c r="BO1009" s="195" t="str">
        <f t="shared" si="1103"/>
        <v>BO$17</v>
      </c>
      <c r="BP1009" s="195" t="str">
        <f t="shared" si="1103"/>
        <v>BP$17</v>
      </c>
      <c r="BQ1009" s="195" t="str">
        <f t="shared" si="1103"/>
        <v>BQ$17</v>
      </c>
      <c r="BR1009" s="195" t="str">
        <f t="shared" si="1103"/>
        <v>BR$17</v>
      </c>
      <c r="BS1009" s="195" t="str">
        <f t="shared" si="1103"/>
        <v>BS$17</v>
      </c>
      <c r="BT1009" s="195" t="str">
        <f t="shared" si="1103"/>
        <v>BT$17</v>
      </c>
      <c r="BU1009" s="195" t="str">
        <f t="shared" si="1103"/>
        <v>BU$17</v>
      </c>
      <c r="BV1009" s="195" t="str">
        <f t="shared" si="1103"/>
        <v>BV$17</v>
      </c>
      <c r="BW1009" s="195" t="str">
        <f t="shared" si="1103"/>
        <v>BW$17</v>
      </c>
      <c r="BX1009" s="195" t="str">
        <f t="shared" si="1103"/>
        <v>BX$17</v>
      </c>
      <c r="BY1009" s="195" t="str">
        <f t="shared" si="1103"/>
        <v>BY$17</v>
      </c>
      <c r="BZ1009" s="195" t="str">
        <f t="shared" si="1103"/>
        <v>BZ$17</v>
      </c>
      <c r="CA1009" s="195" t="str">
        <f t="shared" si="1103"/>
        <v>CA$17</v>
      </c>
      <c r="CB1009" s="195" t="str">
        <f t="shared" si="1103"/>
        <v>CB$17</v>
      </c>
      <c r="CC1009" s="195" t="str">
        <f t="shared" si="1103"/>
        <v>CC$17</v>
      </c>
      <c r="CD1009" s="195" t="str">
        <f t="shared" si="1103"/>
        <v>CD$17</v>
      </c>
      <c r="CE1009" s="195" t="str">
        <f t="shared" ref="CE1009:CK1009" si="1104">CE$21</f>
        <v>CE$17</v>
      </c>
      <c r="CF1009" s="195" t="str">
        <f t="shared" si="1104"/>
        <v>CF$17</v>
      </c>
      <c r="CG1009" s="195" t="str">
        <f t="shared" si="1104"/>
        <v>CG$17</v>
      </c>
      <c r="CH1009" s="195" t="str">
        <f t="shared" si="1104"/>
        <v>CH$17</v>
      </c>
      <c r="CI1009" s="195" t="str">
        <f t="shared" si="1104"/>
        <v>CI$17</v>
      </c>
      <c r="CJ1009" s="195" t="str">
        <f t="shared" si="1104"/>
        <v>CJ$17</v>
      </c>
      <c r="CK1009" s="195" t="str">
        <f t="shared" si="1104"/>
        <v>CK$17</v>
      </c>
    </row>
    <row r="1010" spans="2:89" x14ac:dyDescent="0.35">
      <c r="B1010" s="171" t="s">
        <v>491</v>
      </c>
      <c r="E1010" s="8"/>
      <c r="H1010" s="196"/>
      <c r="I1010" s="197"/>
      <c r="J1010" s="197"/>
      <c r="K1010" s="198"/>
      <c r="L1010" s="198"/>
      <c r="M1010" s="198"/>
      <c r="N1010" s="198"/>
      <c r="O1010" s="198"/>
      <c r="P1010" s="198"/>
      <c r="R1010" s="198"/>
      <c r="S1010" s="186"/>
      <c r="T1010" s="186"/>
      <c r="U1010" s="186"/>
      <c r="V1010" s="186"/>
      <c r="W1010" s="186"/>
      <c r="X1010" s="186"/>
      <c r="Y1010" s="186"/>
      <c r="Z1010" s="186"/>
      <c r="AA1010" s="186"/>
      <c r="AB1010" s="186"/>
      <c r="AC1010" s="186"/>
      <c r="AD1010" s="186"/>
      <c r="AE1010" s="186"/>
      <c r="AF1010" s="186"/>
      <c r="AG1010" s="186"/>
      <c r="AH1010" s="186"/>
      <c r="AI1010" s="186"/>
      <c r="AJ1010" s="186"/>
      <c r="AK1010" s="186"/>
      <c r="AL1010" s="186"/>
      <c r="AM1010" s="186"/>
      <c r="AN1010" s="186"/>
      <c r="AO1010" s="186"/>
      <c r="AP1010" s="186"/>
      <c r="AQ1010" s="186"/>
      <c r="AR1010" s="186"/>
      <c r="AS1010" s="186"/>
      <c r="AT1010" s="186"/>
      <c r="AU1010" s="186"/>
      <c r="AV1010" s="186"/>
      <c r="AW1010" s="186"/>
      <c r="AX1010" s="186"/>
      <c r="AY1010" s="186"/>
      <c r="AZ1010" s="186"/>
      <c r="BA1010" s="186"/>
      <c r="BB1010" s="186"/>
      <c r="BC1010" s="186"/>
      <c r="BD1010" s="186"/>
      <c r="BE1010" s="186"/>
      <c r="BF1010" s="186"/>
      <c r="BG1010" s="186"/>
      <c r="BH1010" s="186"/>
      <c r="BI1010" s="186"/>
      <c r="BJ1010" s="186"/>
      <c r="BK1010" s="186"/>
      <c r="BL1010" s="186"/>
      <c r="BM1010" s="186"/>
      <c r="BN1010" s="186"/>
      <c r="BO1010" s="186"/>
      <c r="BP1010" s="186"/>
      <c r="BQ1010" s="186"/>
      <c r="BR1010" s="186"/>
      <c r="BS1010" s="186"/>
      <c r="BT1010" s="186"/>
      <c r="BU1010" s="186"/>
      <c r="BV1010" s="186"/>
      <c r="BW1010" s="186"/>
      <c r="BX1010" s="186"/>
      <c r="BY1010" s="186"/>
      <c r="BZ1010" s="186"/>
      <c r="CA1010" s="186"/>
      <c r="CB1010" s="186"/>
      <c r="CC1010" s="186"/>
      <c r="CD1010" s="186"/>
      <c r="CE1010" s="186"/>
      <c r="CF1010" s="186"/>
      <c r="CG1010" s="186"/>
      <c r="CH1010" s="186"/>
      <c r="CI1010" s="186"/>
      <c r="CJ1010" s="186"/>
      <c r="CK1010" s="186"/>
    </row>
    <row r="1011" spans="2:89" x14ac:dyDescent="0.35">
      <c r="B1011" s="171" t="s">
        <v>505</v>
      </c>
      <c r="E1011" s="8"/>
      <c r="H1011" s="196"/>
      <c r="I1011" s="197"/>
      <c r="J1011" s="197"/>
      <c r="K1011" s="198"/>
      <c r="L1011" s="198"/>
      <c r="M1011" s="198"/>
      <c r="N1011" s="198"/>
      <c r="O1011" s="198"/>
      <c r="P1011" s="198"/>
      <c r="R1011" s="198"/>
      <c r="S1011" s="186"/>
      <c r="T1011" s="186"/>
      <c r="U1011" s="186"/>
      <c r="V1011" s="186"/>
      <c r="W1011" s="186"/>
      <c r="X1011" s="186"/>
      <c r="Y1011" s="186"/>
      <c r="Z1011" s="186"/>
      <c r="AA1011" s="186"/>
      <c r="AB1011" s="186"/>
      <c r="AC1011" s="186"/>
      <c r="AD1011" s="186"/>
      <c r="AE1011" s="186"/>
      <c r="AF1011" s="186"/>
      <c r="AG1011" s="186"/>
      <c r="AH1011" s="186"/>
      <c r="AI1011" s="186"/>
      <c r="AJ1011" s="186"/>
      <c r="AK1011" s="186"/>
      <c r="AL1011" s="186"/>
      <c r="AM1011" s="186"/>
      <c r="AN1011" s="186"/>
      <c r="AO1011" s="186"/>
      <c r="AP1011" s="186"/>
      <c r="AQ1011" s="186"/>
      <c r="AR1011" s="186"/>
      <c r="AS1011" s="186"/>
      <c r="AT1011" s="186"/>
      <c r="AU1011" s="186"/>
      <c r="AV1011" s="186"/>
      <c r="AW1011" s="186"/>
      <c r="AX1011" s="186"/>
      <c r="AY1011" s="186"/>
      <c r="AZ1011" s="186"/>
      <c r="BA1011" s="186"/>
      <c r="BB1011" s="186"/>
      <c r="BC1011" s="186"/>
      <c r="BD1011" s="186"/>
      <c r="BE1011" s="186"/>
      <c r="BF1011" s="186"/>
      <c r="BG1011" s="186"/>
      <c r="BH1011" s="186"/>
      <c r="BI1011" s="186"/>
      <c r="BJ1011" s="186"/>
      <c r="BK1011" s="186"/>
      <c r="BL1011" s="186"/>
      <c r="BM1011" s="186"/>
      <c r="BN1011" s="186"/>
      <c r="BO1011" s="186"/>
      <c r="BP1011" s="186"/>
      <c r="BQ1011" s="186"/>
      <c r="BR1011" s="186"/>
      <c r="BS1011" s="186"/>
      <c r="BT1011" s="186"/>
      <c r="BU1011" s="186"/>
      <c r="BV1011" s="186"/>
      <c r="BW1011" s="186"/>
      <c r="BX1011" s="186"/>
      <c r="BY1011" s="186"/>
      <c r="BZ1011" s="186"/>
      <c r="CA1011" s="186"/>
      <c r="CB1011" s="186"/>
      <c r="CC1011" s="186"/>
      <c r="CD1011" s="186"/>
      <c r="CE1011" s="186"/>
      <c r="CF1011" s="186"/>
      <c r="CG1011" s="186"/>
      <c r="CH1011" s="186"/>
      <c r="CI1011" s="186"/>
      <c r="CJ1011" s="186"/>
      <c r="CK1011" s="186"/>
    </row>
    <row r="1012" spans="2:89" x14ac:dyDescent="0.35">
      <c r="B1012" s="171" t="s">
        <v>463</v>
      </c>
      <c r="E1012" s="8"/>
      <c r="H1012" s="196"/>
      <c r="I1012" s="197"/>
      <c r="J1012" s="197"/>
      <c r="K1012" s="198"/>
      <c r="L1012" s="198"/>
      <c r="M1012" s="198"/>
      <c r="N1012" s="198"/>
      <c r="O1012" s="198"/>
      <c r="P1012" s="198"/>
      <c r="R1012" s="198"/>
      <c r="S1012" s="186" t="str">
        <f t="shared" ref="S1012:AX1012" si="1105">S$22</f>
        <v>S$18</v>
      </c>
      <c r="T1012" s="186" t="str">
        <f t="shared" si="1105"/>
        <v>T$18</v>
      </c>
      <c r="U1012" s="186" t="str">
        <f t="shared" si="1105"/>
        <v>U$18</v>
      </c>
      <c r="V1012" s="186" t="str">
        <f t="shared" si="1105"/>
        <v>V$18</v>
      </c>
      <c r="W1012" s="186" t="str">
        <f t="shared" si="1105"/>
        <v>W$18</v>
      </c>
      <c r="X1012" s="186" t="str">
        <f t="shared" si="1105"/>
        <v>X$18</v>
      </c>
      <c r="Y1012" s="186" t="str">
        <f t="shared" si="1105"/>
        <v>Y$18</v>
      </c>
      <c r="Z1012" s="186" t="str">
        <f t="shared" si="1105"/>
        <v>Z$18</v>
      </c>
      <c r="AA1012" s="186" t="str">
        <f t="shared" si="1105"/>
        <v>AA$18</v>
      </c>
      <c r="AB1012" s="186" t="str">
        <f t="shared" si="1105"/>
        <v>AB$18</v>
      </c>
      <c r="AC1012" s="186" t="str">
        <f t="shared" si="1105"/>
        <v>AC$18</v>
      </c>
      <c r="AD1012" s="186" t="str">
        <f t="shared" si="1105"/>
        <v>AD$18</v>
      </c>
      <c r="AE1012" s="186" t="str">
        <f t="shared" si="1105"/>
        <v>AE$18</v>
      </c>
      <c r="AF1012" s="186" t="str">
        <f t="shared" si="1105"/>
        <v>AF$18</v>
      </c>
      <c r="AG1012" s="186" t="str">
        <f t="shared" si="1105"/>
        <v>AG$18</v>
      </c>
      <c r="AH1012" s="186" t="str">
        <f t="shared" si="1105"/>
        <v>AH$18</v>
      </c>
      <c r="AI1012" s="186" t="str">
        <f t="shared" si="1105"/>
        <v>AI$18</v>
      </c>
      <c r="AJ1012" s="186" t="str">
        <f t="shared" si="1105"/>
        <v>AJ$18</v>
      </c>
      <c r="AK1012" s="186" t="str">
        <f t="shared" si="1105"/>
        <v>AK$18</v>
      </c>
      <c r="AL1012" s="186" t="str">
        <f t="shared" si="1105"/>
        <v>AL$18</v>
      </c>
      <c r="AM1012" s="186" t="str">
        <f t="shared" si="1105"/>
        <v>AM$18</v>
      </c>
      <c r="AN1012" s="186" t="str">
        <f t="shared" si="1105"/>
        <v>AN$18</v>
      </c>
      <c r="AO1012" s="186" t="str">
        <f t="shared" si="1105"/>
        <v>AO$18</v>
      </c>
      <c r="AP1012" s="186" t="str">
        <f t="shared" si="1105"/>
        <v>AP$18</v>
      </c>
      <c r="AQ1012" s="186" t="str">
        <f t="shared" si="1105"/>
        <v>AQ$18</v>
      </c>
      <c r="AR1012" s="186" t="str">
        <f t="shared" si="1105"/>
        <v>AR$18</v>
      </c>
      <c r="AS1012" s="186" t="str">
        <f t="shared" si="1105"/>
        <v>AS$18</v>
      </c>
      <c r="AT1012" s="186" t="str">
        <f t="shared" si="1105"/>
        <v>AT$18</v>
      </c>
      <c r="AU1012" s="186" t="str">
        <f t="shared" si="1105"/>
        <v>AU$18</v>
      </c>
      <c r="AV1012" s="186" t="str">
        <f t="shared" si="1105"/>
        <v>AV$18</v>
      </c>
      <c r="AW1012" s="186" t="str">
        <f t="shared" si="1105"/>
        <v>AW$18</v>
      </c>
      <c r="AX1012" s="186" t="str">
        <f t="shared" si="1105"/>
        <v>AX$18</v>
      </c>
      <c r="AY1012" s="186" t="str">
        <f t="shared" ref="AY1012:CD1012" si="1106">AY$22</f>
        <v>AY$18</v>
      </c>
      <c r="AZ1012" s="186" t="str">
        <f t="shared" si="1106"/>
        <v>AZ$18</v>
      </c>
      <c r="BA1012" s="186" t="str">
        <f t="shared" si="1106"/>
        <v>BA$18</v>
      </c>
      <c r="BB1012" s="186" t="str">
        <f t="shared" si="1106"/>
        <v>BB$18</v>
      </c>
      <c r="BC1012" s="186" t="str">
        <f t="shared" si="1106"/>
        <v>BC$18</v>
      </c>
      <c r="BD1012" s="186" t="str">
        <f t="shared" si="1106"/>
        <v>BD$18</v>
      </c>
      <c r="BE1012" s="186" t="str">
        <f t="shared" si="1106"/>
        <v>BE$18</v>
      </c>
      <c r="BF1012" s="186" t="str">
        <f t="shared" si="1106"/>
        <v>BF$18</v>
      </c>
      <c r="BG1012" s="186" t="str">
        <f t="shared" si="1106"/>
        <v>BG$18</v>
      </c>
      <c r="BH1012" s="186" t="str">
        <f t="shared" si="1106"/>
        <v>BH$18</v>
      </c>
      <c r="BI1012" s="186" t="str">
        <f t="shared" si="1106"/>
        <v>BI$18</v>
      </c>
      <c r="BJ1012" s="186" t="str">
        <f t="shared" si="1106"/>
        <v>BJ$18</v>
      </c>
      <c r="BK1012" s="186" t="str">
        <f t="shared" si="1106"/>
        <v>BK$18</v>
      </c>
      <c r="BL1012" s="186" t="str">
        <f t="shared" si="1106"/>
        <v>BL$18</v>
      </c>
      <c r="BM1012" s="186" t="str">
        <f t="shared" si="1106"/>
        <v>BM$18</v>
      </c>
      <c r="BN1012" s="186" t="str">
        <f t="shared" si="1106"/>
        <v>BN$18</v>
      </c>
      <c r="BO1012" s="186" t="str">
        <f t="shared" si="1106"/>
        <v>BO$18</v>
      </c>
      <c r="BP1012" s="186" t="str">
        <f t="shared" si="1106"/>
        <v>BP$18</v>
      </c>
      <c r="BQ1012" s="186" t="str">
        <f t="shared" si="1106"/>
        <v>BQ$18</v>
      </c>
      <c r="BR1012" s="186" t="str">
        <f t="shared" si="1106"/>
        <v>BR$18</v>
      </c>
      <c r="BS1012" s="186" t="str">
        <f t="shared" si="1106"/>
        <v>BS$18</v>
      </c>
      <c r="BT1012" s="186" t="str">
        <f t="shared" si="1106"/>
        <v>BT$18</v>
      </c>
      <c r="BU1012" s="186" t="str">
        <f t="shared" si="1106"/>
        <v>BU$18</v>
      </c>
      <c r="BV1012" s="186" t="str">
        <f t="shared" si="1106"/>
        <v>BV$18</v>
      </c>
      <c r="BW1012" s="186" t="str">
        <f t="shared" si="1106"/>
        <v>BW$18</v>
      </c>
      <c r="BX1012" s="186" t="str">
        <f t="shared" si="1106"/>
        <v>BX$18</v>
      </c>
      <c r="BY1012" s="186" t="str">
        <f t="shared" si="1106"/>
        <v>BY$18</v>
      </c>
      <c r="BZ1012" s="186" t="str">
        <f t="shared" si="1106"/>
        <v>BZ$18</v>
      </c>
      <c r="CA1012" s="186" t="str">
        <f t="shared" si="1106"/>
        <v>CA$18</v>
      </c>
      <c r="CB1012" s="186" t="str">
        <f t="shared" si="1106"/>
        <v>CB$18</v>
      </c>
      <c r="CC1012" s="186" t="str">
        <f t="shared" si="1106"/>
        <v>CC$18</v>
      </c>
      <c r="CD1012" s="186" t="str">
        <f t="shared" si="1106"/>
        <v>CD$18</v>
      </c>
      <c r="CE1012" s="186" t="str">
        <f t="shared" ref="CE1012:CK1012" si="1107">CE$22</f>
        <v>CE$18</v>
      </c>
      <c r="CF1012" s="186" t="str">
        <f t="shared" si="1107"/>
        <v>CF$18</v>
      </c>
      <c r="CG1012" s="186" t="str">
        <f t="shared" si="1107"/>
        <v>CG$18</v>
      </c>
      <c r="CH1012" s="186" t="str">
        <f t="shared" si="1107"/>
        <v>CH$18</v>
      </c>
      <c r="CI1012" s="186" t="str">
        <f t="shared" si="1107"/>
        <v>CI$18</v>
      </c>
      <c r="CJ1012" s="186" t="str">
        <f t="shared" si="1107"/>
        <v>CJ$18</v>
      </c>
      <c r="CK1012" s="186" t="str">
        <f t="shared" si="1107"/>
        <v>CK$18</v>
      </c>
    </row>
    <row r="1013" spans="2:89" x14ac:dyDescent="0.35">
      <c r="B1013" s="171" t="s">
        <v>464</v>
      </c>
      <c r="E1013" s="8"/>
      <c r="H1013" s="196"/>
      <c r="I1013" s="197"/>
      <c r="J1013" s="197"/>
      <c r="K1013" s="198"/>
      <c r="L1013" s="198"/>
      <c r="M1013" s="198"/>
      <c r="N1013" s="198"/>
      <c r="O1013" s="198"/>
      <c r="P1013" s="198"/>
      <c r="R1013" s="198"/>
      <c r="S1013" s="186" t="str">
        <f t="shared" ref="S1013:AX1013" si="1108">S$23</f>
        <v>S$19</v>
      </c>
      <c r="T1013" s="186" t="str">
        <f t="shared" si="1108"/>
        <v>T$19</v>
      </c>
      <c r="U1013" s="186" t="str">
        <f t="shared" si="1108"/>
        <v>U$19</v>
      </c>
      <c r="V1013" s="186" t="str">
        <f t="shared" si="1108"/>
        <v>V$19</v>
      </c>
      <c r="W1013" s="186" t="str">
        <f t="shared" si="1108"/>
        <v>W$19</v>
      </c>
      <c r="X1013" s="186" t="str">
        <f t="shared" si="1108"/>
        <v>X$19</v>
      </c>
      <c r="Y1013" s="186" t="str">
        <f t="shared" si="1108"/>
        <v>Y$19</v>
      </c>
      <c r="Z1013" s="186" t="str">
        <f t="shared" si="1108"/>
        <v>Z$19</v>
      </c>
      <c r="AA1013" s="186" t="str">
        <f t="shared" si="1108"/>
        <v>AA$19</v>
      </c>
      <c r="AB1013" s="186" t="str">
        <f t="shared" si="1108"/>
        <v>AB$19</v>
      </c>
      <c r="AC1013" s="186" t="str">
        <f t="shared" si="1108"/>
        <v>AC$19</v>
      </c>
      <c r="AD1013" s="186" t="str">
        <f t="shared" si="1108"/>
        <v>AD$19</v>
      </c>
      <c r="AE1013" s="186" t="str">
        <f t="shared" si="1108"/>
        <v>AE$19</v>
      </c>
      <c r="AF1013" s="186" t="str">
        <f t="shared" si="1108"/>
        <v>AF$19</v>
      </c>
      <c r="AG1013" s="186" t="str">
        <f t="shared" si="1108"/>
        <v>AG$19</v>
      </c>
      <c r="AH1013" s="186" t="str">
        <f t="shared" si="1108"/>
        <v>AH$19</v>
      </c>
      <c r="AI1013" s="186" t="str">
        <f t="shared" si="1108"/>
        <v>AI$19</v>
      </c>
      <c r="AJ1013" s="186" t="str">
        <f t="shared" si="1108"/>
        <v>AJ$19</v>
      </c>
      <c r="AK1013" s="186" t="str">
        <f t="shared" si="1108"/>
        <v>AK$19</v>
      </c>
      <c r="AL1013" s="186" t="str">
        <f t="shared" si="1108"/>
        <v>AL$19</v>
      </c>
      <c r="AM1013" s="186" t="str">
        <f t="shared" si="1108"/>
        <v>AM$19</v>
      </c>
      <c r="AN1013" s="186" t="str">
        <f t="shared" si="1108"/>
        <v>AN$19</v>
      </c>
      <c r="AO1013" s="186" t="str">
        <f t="shared" si="1108"/>
        <v>AO$19</v>
      </c>
      <c r="AP1013" s="186" t="str">
        <f t="shared" si="1108"/>
        <v>AP$19</v>
      </c>
      <c r="AQ1013" s="186" t="str">
        <f t="shared" si="1108"/>
        <v>AQ$19</v>
      </c>
      <c r="AR1013" s="186" t="str">
        <f t="shared" si="1108"/>
        <v>AR$19</v>
      </c>
      <c r="AS1013" s="186" t="str">
        <f t="shared" si="1108"/>
        <v>AS$19</v>
      </c>
      <c r="AT1013" s="186" t="str">
        <f t="shared" si="1108"/>
        <v>AT$19</v>
      </c>
      <c r="AU1013" s="186" t="str">
        <f t="shared" si="1108"/>
        <v>AU$19</v>
      </c>
      <c r="AV1013" s="186" t="str">
        <f t="shared" si="1108"/>
        <v>AV$19</v>
      </c>
      <c r="AW1013" s="186" t="str">
        <f t="shared" si="1108"/>
        <v>AW$19</v>
      </c>
      <c r="AX1013" s="186" t="str">
        <f t="shared" si="1108"/>
        <v>AX$19</v>
      </c>
      <c r="AY1013" s="186" t="str">
        <f t="shared" ref="AY1013:CD1013" si="1109">AY$23</f>
        <v>AY$19</v>
      </c>
      <c r="AZ1013" s="186" t="str">
        <f t="shared" si="1109"/>
        <v>AZ$19</v>
      </c>
      <c r="BA1013" s="186" t="str">
        <f t="shared" si="1109"/>
        <v>BA$19</v>
      </c>
      <c r="BB1013" s="186" t="str">
        <f t="shared" si="1109"/>
        <v>BB$19</v>
      </c>
      <c r="BC1013" s="186" t="str">
        <f t="shared" si="1109"/>
        <v>BC$19</v>
      </c>
      <c r="BD1013" s="186" t="str">
        <f t="shared" si="1109"/>
        <v>BD$19</v>
      </c>
      <c r="BE1013" s="186" t="str">
        <f t="shared" si="1109"/>
        <v>BE$19</v>
      </c>
      <c r="BF1013" s="186" t="str">
        <f t="shared" si="1109"/>
        <v>BF$19</v>
      </c>
      <c r="BG1013" s="186" t="str">
        <f t="shared" si="1109"/>
        <v>BG$19</v>
      </c>
      <c r="BH1013" s="186" t="str">
        <f t="shared" si="1109"/>
        <v>BH$19</v>
      </c>
      <c r="BI1013" s="186" t="str">
        <f t="shared" si="1109"/>
        <v>BI$19</v>
      </c>
      <c r="BJ1013" s="186" t="str">
        <f t="shared" si="1109"/>
        <v>BJ$19</v>
      </c>
      <c r="BK1013" s="186" t="str">
        <f t="shared" si="1109"/>
        <v>BK$19</v>
      </c>
      <c r="BL1013" s="186" t="str">
        <f t="shared" si="1109"/>
        <v>BL$19</v>
      </c>
      <c r="BM1013" s="186" t="str">
        <f t="shared" si="1109"/>
        <v>BM$19</v>
      </c>
      <c r="BN1013" s="186" t="str">
        <f t="shared" si="1109"/>
        <v>BN$19</v>
      </c>
      <c r="BO1013" s="186" t="str">
        <f t="shared" si="1109"/>
        <v>BO$19</v>
      </c>
      <c r="BP1013" s="186" t="str">
        <f t="shared" si="1109"/>
        <v>BP$19</v>
      </c>
      <c r="BQ1013" s="186" t="str">
        <f t="shared" si="1109"/>
        <v>BQ$19</v>
      </c>
      <c r="BR1013" s="186" t="str">
        <f t="shared" si="1109"/>
        <v>BR$19</v>
      </c>
      <c r="BS1013" s="186" t="str">
        <f t="shared" si="1109"/>
        <v>BS$19</v>
      </c>
      <c r="BT1013" s="186" t="str">
        <f t="shared" si="1109"/>
        <v>BT$19</v>
      </c>
      <c r="BU1013" s="186" t="str">
        <f t="shared" si="1109"/>
        <v>BU$19</v>
      </c>
      <c r="BV1013" s="186" t="str">
        <f t="shared" si="1109"/>
        <v>BV$19</v>
      </c>
      <c r="BW1013" s="186" t="str">
        <f t="shared" si="1109"/>
        <v>BW$19</v>
      </c>
      <c r="BX1013" s="186" t="str">
        <f t="shared" si="1109"/>
        <v>BX$19</v>
      </c>
      <c r="BY1013" s="186" t="str">
        <f t="shared" si="1109"/>
        <v>BY$19</v>
      </c>
      <c r="BZ1013" s="186" t="str">
        <f t="shared" si="1109"/>
        <v>BZ$19</v>
      </c>
      <c r="CA1013" s="186" t="str">
        <f t="shared" si="1109"/>
        <v>CA$19</v>
      </c>
      <c r="CB1013" s="186" t="str">
        <f t="shared" si="1109"/>
        <v>CB$19</v>
      </c>
      <c r="CC1013" s="186" t="str">
        <f t="shared" si="1109"/>
        <v>CC$19</v>
      </c>
      <c r="CD1013" s="186" t="str">
        <f t="shared" si="1109"/>
        <v>CD$19</v>
      </c>
      <c r="CE1013" s="186" t="str">
        <f t="shared" ref="CE1013:CK1013" si="1110">CE$23</f>
        <v>CE$19</v>
      </c>
      <c r="CF1013" s="186" t="str">
        <f t="shared" si="1110"/>
        <v>CF$19</v>
      </c>
      <c r="CG1013" s="186" t="str">
        <f t="shared" si="1110"/>
        <v>CG$19</v>
      </c>
      <c r="CH1013" s="186" t="str">
        <f t="shared" si="1110"/>
        <v>CH$19</v>
      </c>
      <c r="CI1013" s="186" t="str">
        <f t="shared" si="1110"/>
        <v>CI$19</v>
      </c>
      <c r="CJ1013" s="186" t="str">
        <f t="shared" si="1110"/>
        <v>CJ$19</v>
      </c>
      <c r="CK1013" s="186" t="str">
        <f t="shared" si="1110"/>
        <v>CK$19</v>
      </c>
    </row>
    <row r="1014" spans="2:89" x14ac:dyDescent="0.35">
      <c r="B1014" s="66" t="s">
        <v>306</v>
      </c>
      <c r="C1014" s="31"/>
      <c r="D1014" t="s">
        <v>841</v>
      </c>
      <c r="E1014" s="8" t="str">
        <f t="shared" ref="E1014:E1024" si="1111">ROW()&amp;" "&amp;D1014</f>
        <v>1014 LAMORT-PV</v>
      </c>
      <c r="F1014" t="s">
        <v>351</v>
      </c>
      <c r="H1014" s="22"/>
      <c r="I1014" s="288"/>
      <c r="J1014" s="288"/>
      <c r="K1014" s="22"/>
      <c r="L1014" s="22"/>
      <c r="M1014" s="22"/>
      <c r="N1014" s="22"/>
      <c r="O1014" s="22"/>
      <c r="P1014" s="22"/>
      <c r="R1014" s="66"/>
      <c r="S1014" s="290"/>
      <c r="T1014" s="290"/>
      <c r="U1014" s="290"/>
      <c r="V1014" s="290"/>
      <c r="W1014" s="290"/>
      <c r="X1014" s="290"/>
      <c r="Y1014" s="290"/>
      <c r="Z1014" s="290"/>
      <c r="AA1014" s="290"/>
      <c r="AB1014" s="290"/>
      <c r="AC1014" s="290"/>
      <c r="AD1014" s="290"/>
      <c r="AE1014" s="290"/>
      <c r="AF1014" s="290"/>
      <c r="AG1014" s="290"/>
      <c r="AH1014" s="290"/>
      <c r="AI1014" s="290"/>
      <c r="AJ1014" s="290"/>
      <c r="AK1014" s="290"/>
      <c r="AL1014" s="290"/>
      <c r="AM1014" s="290"/>
      <c r="AN1014" s="290"/>
      <c r="AO1014" s="290"/>
      <c r="AP1014" s="290"/>
      <c r="AQ1014" s="290"/>
      <c r="AR1014" s="290"/>
      <c r="AS1014" s="290"/>
      <c r="AT1014" s="290"/>
      <c r="AU1014" s="290"/>
      <c r="AV1014" s="290"/>
      <c r="AW1014" s="290"/>
      <c r="AX1014" s="290"/>
      <c r="AY1014" s="290"/>
      <c r="AZ1014" s="290"/>
      <c r="BA1014" s="290"/>
      <c r="BB1014" s="290"/>
      <c r="BC1014" s="290"/>
      <c r="BD1014" s="290"/>
      <c r="BE1014" s="290"/>
      <c r="BF1014" s="290"/>
      <c r="BG1014" s="290"/>
      <c r="BH1014" s="290"/>
      <c r="BI1014" s="290"/>
      <c r="BJ1014" s="290"/>
      <c r="BK1014" s="290"/>
      <c r="BL1014" s="290"/>
      <c r="BM1014" s="290"/>
      <c r="BN1014" s="290"/>
      <c r="BO1014" s="290"/>
      <c r="BP1014" s="290"/>
      <c r="BQ1014" s="290"/>
      <c r="BR1014" s="290"/>
      <c r="BS1014" s="290"/>
      <c r="BT1014" s="290"/>
      <c r="BU1014" s="290"/>
      <c r="BV1014" s="290"/>
      <c r="BW1014" s="290"/>
      <c r="BX1014" s="290"/>
      <c r="BY1014" s="290"/>
      <c r="BZ1014" s="290"/>
      <c r="CA1014" s="290"/>
      <c r="CB1014" s="290"/>
      <c r="CC1014" s="290"/>
      <c r="CD1014" s="290"/>
      <c r="CE1014" s="290"/>
      <c r="CF1014" s="290"/>
      <c r="CG1014" s="290"/>
      <c r="CH1014" s="290"/>
      <c r="CI1014" s="290"/>
      <c r="CJ1014" s="290"/>
      <c r="CK1014" s="290"/>
    </row>
    <row r="1015" spans="2:89" x14ac:dyDescent="0.35">
      <c r="B1015" s="126" t="str">
        <f>"Assumptions - "&amp;B1014</f>
        <v>Assumptions - Volume driven amortizing loan - no defaults:</v>
      </c>
      <c r="D1015" t="s">
        <v>841</v>
      </c>
      <c r="E1015" s="12" t="str">
        <f t="shared" si="1111"/>
        <v>1015 LAMORT-PV</v>
      </c>
      <c r="G1015" t="str">
        <f>E1015</f>
        <v>1015 LAMORT-PV</v>
      </c>
      <c r="H1015" s="31"/>
      <c r="I1015" s="73"/>
      <c r="J1015" s="73"/>
      <c r="K1015" s="31"/>
      <c r="L1015" s="31"/>
      <c r="M1015" s="31"/>
      <c r="N1015" s="31"/>
      <c r="O1015" s="31"/>
      <c r="P1015" s="31"/>
      <c r="R1015" s="67"/>
      <c r="S1015" s="233"/>
      <c r="T1015" s="233"/>
      <c r="U1015" s="233"/>
      <c r="V1015" s="233"/>
      <c r="W1015" s="233"/>
      <c r="X1015" s="233"/>
      <c r="Y1015" s="233"/>
      <c r="Z1015" s="233"/>
      <c r="AA1015" s="233"/>
      <c r="AB1015" s="233"/>
      <c r="AC1015" s="233"/>
      <c r="AD1015" s="233"/>
      <c r="AE1015" s="233"/>
      <c r="AF1015" s="233"/>
      <c r="AG1015" s="233"/>
      <c r="AH1015" s="233"/>
      <c r="AI1015" s="233"/>
      <c r="AJ1015" s="233"/>
      <c r="AK1015" s="233"/>
      <c r="AL1015" s="233"/>
      <c r="AM1015" s="233"/>
      <c r="AN1015" s="233"/>
      <c r="AO1015" s="233"/>
      <c r="AP1015" s="233"/>
      <c r="AQ1015" s="233"/>
      <c r="AR1015" s="233"/>
      <c r="AS1015" s="233"/>
      <c r="AT1015" s="233"/>
      <c r="AU1015" s="233"/>
      <c r="AV1015" s="233"/>
      <c r="AW1015" s="233"/>
      <c r="AX1015" s="233"/>
      <c r="AY1015" s="233"/>
      <c r="AZ1015" s="233"/>
      <c r="BA1015" s="233"/>
      <c r="BB1015" s="233"/>
      <c r="BC1015" s="233"/>
      <c r="BD1015" s="233"/>
      <c r="BE1015" s="233"/>
      <c r="BF1015" s="233"/>
      <c r="BG1015" s="233"/>
      <c r="BH1015" s="233"/>
      <c r="BI1015" s="233"/>
      <c r="BJ1015" s="233"/>
      <c r="BK1015" s="233"/>
      <c r="BL1015" s="233"/>
      <c r="BM1015" s="233"/>
      <c r="BN1015" s="233"/>
      <c r="BO1015" s="233"/>
      <c r="BP1015" s="233"/>
      <c r="BQ1015" s="233"/>
      <c r="BR1015" s="233"/>
      <c r="BS1015" s="233"/>
      <c r="BT1015" s="233"/>
      <c r="BU1015" s="233"/>
      <c r="BV1015" s="233"/>
      <c r="BW1015" s="233"/>
      <c r="BX1015" s="233"/>
      <c r="BY1015" s="233"/>
      <c r="BZ1015" s="233"/>
      <c r="CA1015" s="233"/>
      <c r="CB1015" s="233"/>
      <c r="CC1015" s="233"/>
      <c r="CD1015" s="233"/>
      <c r="CE1015" s="233"/>
      <c r="CF1015" s="233"/>
      <c r="CG1015" s="233"/>
      <c r="CH1015" s="233"/>
      <c r="CI1015" s="233"/>
      <c r="CJ1015" s="233"/>
      <c r="CK1015" s="233"/>
    </row>
    <row r="1016" spans="2:89" x14ac:dyDescent="0.35">
      <c r="B1016" s="155" t="s">
        <v>287</v>
      </c>
      <c r="D1016" t="s">
        <v>841</v>
      </c>
      <c r="E1016" s="12" t="str">
        <f t="shared" si="1111"/>
        <v>1016 LAMORT-PV</v>
      </c>
      <c r="F1016" s="31"/>
      <c r="G1016" t="str">
        <f>E1016</f>
        <v>1016 LAMORT-PV</v>
      </c>
      <c r="H1016" s="57">
        <v>12</v>
      </c>
      <c r="I1016" s="31"/>
      <c r="J1016" s="31"/>
      <c r="K1016" s="31"/>
      <c r="L1016" s="31"/>
      <c r="M1016" s="31"/>
      <c r="N1016" s="31"/>
      <c r="O1016" s="31"/>
      <c r="P1016" s="31"/>
      <c r="R1016" s="31"/>
      <c r="S1016" s="73"/>
      <c r="T1016" s="73"/>
      <c r="U1016" s="73"/>
      <c r="V1016" s="73"/>
      <c r="W1016" s="73"/>
      <c r="X1016" s="73"/>
      <c r="Y1016" s="73"/>
      <c r="Z1016" s="73"/>
      <c r="AA1016" s="73"/>
      <c r="AB1016" s="73"/>
      <c r="AC1016" s="73"/>
      <c r="AD1016" s="73"/>
      <c r="AE1016" s="73"/>
      <c r="AF1016" s="73"/>
      <c r="AG1016" s="73"/>
      <c r="AH1016" s="73"/>
      <c r="AI1016" s="73"/>
      <c r="AJ1016" s="73"/>
      <c r="AK1016" s="73"/>
      <c r="AL1016" s="73"/>
      <c r="AM1016" s="73"/>
      <c r="AN1016" s="73"/>
      <c r="AO1016" s="73"/>
      <c r="AP1016" s="73"/>
      <c r="AQ1016" s="73"/>
      <c r="AR1016" s="73"/>
      <c r="AS1016" s="73"/>
      <c r="AT1016" s="73"/>
      <c r="AU1016" s="73"/>
      <c r="AV1016" s="73"/>
      <c r="AW1016" s="73"/>
      <c r="AX1016" s="73"/>
      <c r="AY1016" s="73"/>
      <c r="AZ1016" s="73"/>
      <c r="BA1016" s="73"/>
      <c r="BB1016" s="73"/>
      <c r="BC1016" s="73"/>
      <c r="BD1016" s="73"/>
      <c r="BE1016" s="73"/>
      <c r="BF1016" s="73"/>
      <c r="BG1016" s="73"/>
      <c r="BH1016" s="73"/>
      <c r="BI1016" s="73"/>
      <c r="BJ1016" s="73"/>
      <c r="BK1016" s="73"/>
      <c r="BL1016" s="73"/>
      <c r="BM1016" s="73"/>
      <c r="BN1016" s="73"/>
      <c r="BO1016" s="73"/>
      <c r="BP1016" s="73"/>
      <c r="BQ1016" s="73"/>
      <c r="BR1016" s="73"/>
      <c r="BS1016" s="73"/>
      <c r="BT1016" s="73"/>
      <c r="BU1016" s="73"/>
      <c r="BV1016" s="73"/>
      <c r="BW1016" s="73"/>
      <c r="BX1016" s="73"/>
      <c r="BY1016" s="73"/>
      <c r="BZ1016" s="73"/>
      <c r="CA1016" s="73"/>
      <c r="CB1016" s="73"/>
      <c r="CC1016" s="73"/>
      <c r="CD1016" s="73"/>
      <c r="CE1016" s="73"/>
      <c r="CF1016" s="73"/>
      <c r="CG1016" s="73"/>
      <c r="CH1016" s="73"/>
      <c r="CI1016" s="73"/>
      <c r="CJ1016" s="73"/>
      <c r="CK1016" s="73"/>
    </row>
    <row r="1017" spans="2:89" x14ac:dyDescent="0.35">
      <c r="B1017" s="155" t="s">
        <v>288</v>
      </c>
      <c r="D1017" t="s">
        <v>841</v>
      </c>
      <c r="E1017" s="12" t="str">
        <f t="shared" si="1111"/>
        <v>1017 LAMORT-PV</v>
      </c>
      <c r="F1017" s="31"/>
      <c r="G1017" t="str">
        <f>E1017</f>
        <v>1017 LAMORT-PV</v>
      </c>
      <c r="H1017" s="59">
        <v>0.1</v>
      </c>
      <c r="I1017" s="31"/>
      <c r="J1017" s="31"/>
      <c r="K1017" s="31"/>
      <c r="L1017" s="31"/>
      <c r="M1017" s="31"/>
      <c r="N1017" s="31"/>
      <c r="O1017" s="31"/>
      <c r="P1017" s="31"/>
      <c r="R1017" s="31"/>
      <c r="S1017" s="73"/>
      <c r="T1017" s="73"/>
      <c r="U1017" s="73"/>
      <c r="V1017" s="73"/>
      <c r="W1017" s="73"/>
      <c r="X1017" s="73"/>
      <c r="Y1017" s="73"/>
      <c r="Z1017" s="73"/>
      <c r="AA1017" s="73"/>
      <c r="AB1017" s="73"/>
      <c r="AC1017" s="73"/>
      <c r="AD1017" s="73"/>
      <c r="AE1017" s="73"/>
      <c r="AF1017" s="73"/>
      <c r="AG1017" s="73"/>
      <c r="AH1017" s="73"/>
      <c r="AI1017" s="73"/>
      <c r="AJ1017" s="73"/>
      <c r="AK1017" s="73"/>
      <c r="AL1017" s="73"/>
      <c r="AM1017" s="73"/>
      <c r="AN1017" s="73"/>
      <c r="AO1017" s="73"/>
      <c r="AP1017" s="73"/>
      <c r="AQ1017" s="73"/>
      <c r="AR1017" s="73"/>
      <c r="AS1017" s="73"/>
      <c r="AT1017" s="73"/>
      <c r="AU1017" s="73"/>
      <c r="AV1017" s="73"/>
      <c r="AW1017" s="73"/>
      <c r="AX1017" s="73"/>
      <c r="AY1017" s="73"/>
      <c r="AZ1017" s="73"/>
      <c r="BA1017" s="73"/>
      <c r="BB1017" s="73"/>
      <c r="BC1017" s="73"/>
      <c r="BD1017" s="73"/>
      <c r="BE1017" s="73"/>
      <c r="BF1017" s="73"/>
      <c r="BG1017" s="73"/>
      <c r="BH1017" s="73"/>
      <c r="BI1017" s="73"/>
      <c r="BJ1017" s="73"/>
      <c r="BK1017" s="73"/>
      <c r="BL1017" s="73"/>
      <c r="BM1017" s="73"/>
      <c r="BN1017" s="73"/>
      <c r="BO1017" s="73"/>
      <c r="BP1017" s="73"/>
      <c r="BQ1017" s="73"/>
      <c r="BR1017" s="73"/>
      <c r="BS1017" s="73"/>
      <c r="BT1017" s="73"/>
      <c r="BU1017" s="73"/>
      <c r="BV1017" s="73"/>
      <c r="BW1017" s="73"/>
      <c r="BX1017" s="73"/>
      <c r="BY1017" s="73"/>
      <c r="BZ1017" s="73"/>
      <c r="CA1017" s="73"/>
      <c r="CB1017" s="73"/>
      <c r="CC1017" s="73"/>
      <c r="CD1017" s="73"/>
      <c r="CE1017" s="73"/>
      <c r="CF1017" s="73"/>
      <c r="CG1017" s="73"/>
      <c r="CH1017" s="73"/>
      <c r="CI1017" s="73"/>
      <c r="CJ1017" s="73"/>
      <c r="CK1017" s="73"/>
    </row>
    <row r="1018" spans="2:89" x14ac:dyDescent="0.35">
      <c r="B1018" s="155" t="s">
        <v>304</v>
      </c>
      <c r="D1018" t="s">
        <v>841</v>
      </c>
      <c r="E1018" s="12" t="str">
        <f t="shared" si="1111"/>
        <v>1018 LAMORT-PV</v>
      </c>
      <c r="F1018" s="31"/>
      <c r="G1018" t="str">
        <f>E1018</f>
        <v>1018 LAMORT-PV</v>
      </c>
      <c r="H1018" s="59">
        <v>0.1</v>
      </c>
      <c r="I1018" s="31"/>
      <c r="J1018" s="31"/>
      <c r="K1018" s="31"/>
      <c r="L1018" s="31"/>
      <c r="M1018" s="31"/>
      <c r="N1018" s="31"/>
      <c r="O1018" s="31"/>
      <c r="P1018" s="31"/>
      <c r="R1018" s="31"/>
      <c r="S1018" s="73"/>
      <c r="T1018" s="73"/>
      <c r="U1018" s="73"/>
      <c r="V1018" s="73"/>
      <c r="W1018" s="73"/>
      <c r="X1018" s="73"/>
      <c r="Y1018" s="73"/>
      <c r="Z1018" s="73"/>
      <c r="AA1018" s="73"/>
      <c r="AB1018" s="73"/>
      <c r="AC1018" s="73"/>
      <c r="AD1018" s="73"/>
      <c r="AE1018" s="73"/>
      <c r="AF1018" s="73"/>
      <c r="AG1018" s="73"/>
      <c r="AH1018" s="73"/>
      <c r="AI1018" s="73"/>
      <c r="AJ1018" s="73"/>
      <c r="AK1018" s="73"/>
      <c r="AL1018" s="73"/>
      <c r="AM1018" s="73"/>
      <c r="AN1018" s="73"/>
      <c r="AO1018" s="73"/>
      <c r="AP1018" s="73"/>
      <c r="AQ1018" s="73"/>
      <c r="AR1018" s="73"/>
      <c r="AS1018" s="73"/>
      <c r="AT1018" s="73"/>
      <c r="AU1018" s="73"/>
      <c r="AV1018" s="73"/>
      <c r="AW1018" s="73"/>
      <c r="AX1018" s="73"/>
      <c r="AY1018" s="73"/>
      <c r="AZ1018" s="73"/>
      <c r="BA1018" s="73"/>
      <c r="BB1018" s="73"/>
      <c r="BC1018" s="73"/>
      <c r="BD1018" s="73"/>
      <c r="BE1018" s="73"/>
      <c r="BF1018" s="73"/>
      <c r="BG1018" s="73"/>
      <c r="BH1018" s="73"/>
      <c r="BI1018" s="73"/>
      <c r="BJ1018" s="73"/>
      <c r="BK1018" s="73"/>
      <c r="BL1018" s="73"/>
      <c r="BM1018" s="73"/>
      <c r="BN1018" s="73"/>
      <c r="BO1018" s="73"/>
      <c r="BP1018" s="73"/>
      <c r="BQ1018" s="73"/>
      <c r="BR1018" s="73"/>
      <c r="BS1018" s="73"/>
      <c r="BT1018" s="73"/>
      <c r="BU1018" s="73"/>
      <c r="BV1018" s="73"/>
      <c r="BW1018" s="73"/>
      <c r="BX1018" s="73"/>
      <c r="BY1018" s="73"/>
      <c r="BZ1018" s="73"/>
      <c r="CA1018" s="73"/>
      <c r="CB1018" s="73"/>
      <c r="CC1018" s="73"/>
      <c r="CD1018" s="73"/>
      <c r="CE1018" s="73"/>
      <c r="CF1018" s="73"/>
      <c r="CG1018" s="73"/>
      <c r="CH1018" s="73"/>
      <c r="CI1018" s="73"/>
      <c r="CJ1018" s="73"/>
      <c r="CK1018" s="73"/>
    </row>
    <row r="1019" spans="2:89" x14ac:dyDescent="0.35">
      <c r="B1019" s="155" t="s">
        <v>305</v>
      </c>
      <c r="C1019" s="31"/>
      <c r="D1019" t="s">
        <v>841</v>
      </c>
      <c r="E1019" s="12" t="str">
        <f t="shared" si="1111"/>
        <v>1019 LAMORT-PV</v>
      </c>
      <c r="F1019" s="31"/>
      <c r="G1019" s="31"/>
      <c r="H1019" s="59">
        <v>0.5</v>
      </c>
      <c r="I1019" s="31"/>
      <c r="J1019" s="31"/>
      <c r="K1019" s="31"/>
      <c r="L1019" s="31"/>
      <c r="M1019" s="31"/>
      <c r="N1019" s="31"/>
      <c r="O1019" s="31"/>
      <c r="P1019" s="31"/>
      <c r="R1019" s="31"/>
      <c r="S1019" s="73"/>
      <c r="T1019" s="73"/>
      <c r="U1019" s="73"/>
      <c r="V1019" s="73"/>
      <c r="W1019" s="73"/>
      <c r="X1019" s="73"/>
      <c r="Y1019" s="73"/>
      <c r="Z1019" s="73"/>
      <c r="AA1019" s="73"/>
      <c r="AB1019" s="73"/>
      <c r="AC1019" s="73"/>
      <c r="AD1019" s="73"/>
      <c r="AE1019" s="73"/>
      <c r="AF1019" s="73"/>
      <c r="AG1019" s="73"/>
      <c r="AH1019" s="73"/>
      <c r="AI1019" s="73"/>
      <c r="AJ1019" s="73"/>
      <c r="AK1019" s="73"/>
      <c r="AL1019" s="73"/>
      <c r="AM1019" s="73"/>
      <c r="AN1019" s="73"/>
      <c r="AO1019" s="73"/>
      <c r="AP1019" s="73"/>
      <c r="AQ1019" s="73"/>
      <c r="AR1019" s="73"/>
      <c r="AS1019" s="73"/>
      <c r="AT1019" s="73"/>
      <c r="AU1019" s="73"/>
      <c r="AV1019" s="73"/>
      <c r="AW1019" s="73"/>
      <c r="AX1019" s="73"/>
      <c r="AY1019" s="73"/>
      <c r="AZ1019" s="73"/>
      <c r="BA1019" s="73"/>
      <c r="BB1019" s="73"/>
      <c r="BC1019" s="73"/>
      <c r="BD1019" s="73"/>
      <c r="BE1019" s="73"/>
      <c r="BF1019" s="73"/>
      <c r="BG1019" s="73"/>
      <c r="BH1019" s="73"/>
      <c r="BI1019" s="73"/>
      <c r="BJ1019" s="73"/>
      <c r="BK1019" s="73"/>
      <c r="BL1019" s="73"/>
      <c r="BM1019" s="73"/>
      <c r="BN1019" s="73"/>
      <c r="BO1019" s="73"/>
      <c r="BP1019" s="73"/>
      <c r="BQ1019" s="73"/>
      <c r="BR1019" s="73"/>
      <c r="BS1019" s="73"/>
      <c r="BT1019" s="73"/>
      <c r="BU1019" s="73"/>
      <c r="BV1019" s="73"/>
      <c r="BW1019" s="73"/>
      <c r="BX1019" s="73"/>
      <c r="BY1019" s="73"/>
      <c r="BZ1019" s="73"/>
      <c r="CA1019" s="73"/>
      <c r="CB1019" s="73"/>
      <c r="CC1019" s="73"/>
      <c r="CD1019" s="73"/>
      <c r="CE1019" s="73"/>
      <c r="CF1019" s="73"/>
      <c r="CG1019" s="73"/>
      <c r="CH1019" s="73"/>
      <c r="CI1019" s="73"/>
      <c r="CJ1019" s="73"/>
      <c r="CK1019" s="73"/>
    </row>
    <row r="1020" spans="2:89" x14ac:dyDescent="0.35">
      <c r="B1020" s="156" t="s">
        <v>289</v>
      </c>
      <c r="D1020" t="s">
        <v>841</v>
      </c>
      <c r="E1020" t="str">
        <f t="shared" si="1111"/>
        <v>1020 LAMORT-PV</v>
      </c>
      <c r="F1020" s="281"/>
      <c r="H1020" s="91">
        <v>0</v>
      </c>
      <c r="I1020" s="31"/>
      <c r="J1020" s="31"/>
      <c r="K1020" s="31"/>
      <c r="L1020" s="31"/>
      <c r="M1020" s="31"/>
      <c r="N1020" s="31"/>
      <c r="O1020" s="31"/>
      <c r="P1020" s="31"/>
      <c r="R1020" s="31"/>
      <c r="S1020" s="73"/>
      <c r="T1020" s="73"/>
      <c r="U1020" s="73"/>
      <c r="V1020" s="73"/>
      <c r="W1020" s="73"/>
      <c r="X1020" s="73"/>
      <c r="Y1020" s="73"/>
      <c r="Z1020" s="73"/>
      <c r="AA1020" s="73"/>
      <c r="AB1020" s="73"/>
      <c r="AC1020" s="73"/>
      <c r="AD1020" s="73"/>
      <c r="AE1020" s="73"/>
      <c r="AF1020" s="73"/>
      <c r="AG1020" s="73"/>
      <c r="AH1020" s="73"/>
      <c r="AI1020" s="73"/>
      <c r="AJ1020" s="73"/>
      <c r="AK1020" s="73"/>
      <c r="AL1020" s="73"/>
      <c r="AM1020" s="73"/>
      <c r="AN1020" s="73"/>
      <c r="AO1020" s="73"/>
      <c r="AP1020" s="73"/>
      <c r="AQ1020" s="73"/>
      <c r="AR1020" s="73"/>
      <c r="AS1020" s="73"/>
      <c r="AT1020" s="73"/>
      <c r="AU1020" s="73"/>
      <c r="AV1020" s="73"/>
      <c r="AW1020" s="73"/>
      <c r="AX1020" s="73"/>
      <c r="AY1020" s="73"/>
      <c r="AZ1020" s="73"/>
      <c r="BA1020" s="73"/>
      <c r="BB1020" s="73"/>
      <c r="BC1020" s="73"/>
      <c r="BD1020" s="73"/>
      <c r="BE1020" s="73"/>
      <c r="BF1020" s="73"/>
      <c r="BG1020" s="73"/>
      <c r="BH1020" s="73"/>
      <c r="BI1020" s="73"/>
      <c r="BJ1020" s="73"/>
      <c r="BK1020" s="73"/>
      <c r="BL1020" s="73"/>
      <c r="BM1020" s="73"/>
      <c r="BN1020" s="73"/>
      <c r="BO1020" s="73"/>
      <c r="BP1020" s="73"/>
      <c r="BQ1020" s="73"/>
      <c r="BR1020" s="73"/>
      <c r="BS1020" s="73"/>
      <c r="BT1020" s="73"/>
      <c r="BU1020" s="73"/>
      <c r="BV1020" s="73"/>
      <c r="BW1020" s="73"/>
      <c r="BX1020" s="73"/>
      <c r="BY1020" s="73"/>
      <c r="BZ1020" s="73"/>
      <c r="CA1020" s="73"/>
      <c r="CB1020" s="73"/>
      <c r="CC1020" s="73"/>
      <c r="CD1020" s="73"/>
      <c r="CE1020" s="73"/>
      <c r="CF1020" s="73"/>
      <c r="CG1020" s="73"/>
      <c r="CH1020" s="73"/>
      <c r="CI1020" s="73"/>
      <c r="CJ1020" s="73"/>
      <c r="CK1020" s="73"/>
    </row>
    <row r="1021" spans="2:89" x14ac:dyDescent="0.35">
      <c r="B1021" s="124"/>
      <c r="D1021" t="s">
        <v>841</v>
      </c>
      <c r="E1021" t="str">
        <f t="shared" si="1111"/>
        <v>1021 LAMORT-PV</v>
      </c>
      <c r="F1021" s="281"/>
      <c r="H1021" s="31"/>
      <c r="I1021" s="31"/>
      <c r="J1021" s="31"/>
      <c r="K1021" s="31"/>
      <c r="L1021" s="31"/>
      <c r="M1021" s="31"/>
      <c r="N1021" s="31"/>
      <c r="O1021" s="31"/>
      <c r="P1021" s="31"/>
      <c r="R1021" s="31"/>
      <c r="S1021" s="73"/>
      <c r="T1021" s="73"/>
      <c r="U1021" s="73"/>
      <c r="V1021" s="73"/>
      <c r="W1021" s="73"/>
      <c r="X1021" s="73"/>
      <c r="Y1021" s="73"/>
      <c r="Z1021" s="73"/>
      <c r="AA1021" s="73"/>
      <c r="AB1021" s="73"/>
      <c r="AC1021" s="73"/>
      <c r="AD1021" s="73"/>
      <c r="AE1021" s="73"/>
      <c r="AF1021" s="73"/>
      <c r="AG1021" s="73"/>
      <c r="AH1021" s="73"/>
      <c r="AI1021" s="73"/>
      <c r="AJ1021" s="73"/>
      <c r="AK1021" s="73"/>
      <c r="AL1021" s="73"/>
      <c r="AM1021" s="73"/>
      <c r="AN1021" s="73"/>
      <c r="AO1021" s="73"/>
      <c r="AP1021" s="73"/>
      <c r="AQ1021" s="73"/>
      <c r="AR1021" s="73"/>
      <c r="AS1021" s="73"/>
      <c r="AT1021" s="73"/>
      <c r="AU1021" s="73"/>
      <c r="AV1021" s="73"/>
      <c r="AW1021" s="73"/>
      <c r="AX1021" s="73"/>
      <c r="AY1021" s="73"/>
      <c r="AZ1021" s="73"/>
      <c r="BA1021" s="73"/>
      <c r="BB1021" s="73"/>
      <c r="BC1021" s="73"/>
      <c r="BD1021" s="73"/>
      <c r="BE1021" s="73"/>
      <c r="BF1021" s="73"/>
      <c r="BG1021" s="73"/>
      <c r="BH1021" s="73"/>
      <c r="BI1021" s="73"/>
      <c r="BJ1021" s="73"/>
      <c r="BK1021" s="73"/>
      <c r="BL1021" s="73"/>
      <c r="BM1021" s="73"/>
      <c r="BN1021" s="73"/>
      <c r="BO1021" s="73"/>
      <c r="BP1021" s="73"/>
      <c r="BQ1021" s="73"/>
      <c r="BR1021" s="73"/>
      <c r="BS1021" s="73"/>
      <c r="BT1021" s="73"/>
      <c r="BU1021" s="73"/>
      <c r="BV1021" s="73"/>
      <c r="BW1021" s="73"/>
      <c r="BX1021" s="73"/>
      <c r="BY1021" s="73"/>
      <c r="BZ1021" s="73"/>
      <c r="CA1021" s="73"/>
      <c r="CB1021" s="73"/>
      <c r="CC1021" s="73"/>
      <c r="CD1021" s="73"/>
      <c r="CE1021" s="73"/>
      <c r="CF1021" s="73"/>
      <c r="CG1021" s="73"/>
      <c r="CH1021" s="73"/>
      <c r="CI1021" s="73"/>
      <c r="CJ1021" s="73"/>
      <c r="CK1021" s="73"/>
    </row>
    <row r="1022" spans="2:89" x14ac:dyDescent="0.35">
      <c r="B1022" s="95" t="s">
        <v>290</v>
      </c>
      <c r="D1022" t="s">
        <v>841</v>
      </c>
      <c r="E1022" t="str">
        <f t="shared" si="1111"/>
        <v>1022 LAMORT-PV</v>
      </c>
      <c r="R1022" s="92"/>
      <c r="S1022" s="150"/>
      <c r="T1022" s="150"/>
      <c r="U1022" s="150"/>
      <c r="V1022" s="150"/>
      <c r="W1022" s="150"/>
      <c r="X1022" s="150"/>
      <c r="Y1022" s="150"/>
      <c r="Z1022" s="150"/>
      <c r="AA1022" s="150"/>
      <c r="AB1022" s="150"/>
      <c r="AC1022" s="150"/>
      <c r="AD1022" s="150"/>
      <c r="AE1022" s="150"/>
      <c r="AF1022" s="150"/>
      <c r="AG1022" s="150"/>
      <c r="AH1022" s="150"/>
      <c r="AI1022" s="150"/>
      <c r="AJ1022" s="150"/>
      <c r="AK1022" s="150"/>
      <c r="AL1022" s="150"/>
      <c r="AM1022" s="150"/>
      <c r="AN1022" s="150"/>
      <c r="AO1022" s="150"/>
      <c r="AP1022" s="150"/>
      <c r="AQ1022" s="150"/>
      <c r="AR1022" s="150"/>
      <c r="AS1022" s="150"/>
      <c r="AT1022" s="150"/>
      <c r="AU1022" s="150"/>
      <c r="AV1022" s="150"/>
      <c r="AW1022" s="150"/>
      <c r="AX1022" s="150"/>
      <c r="AY1022" s="150"/>
      <c r="AZ1022" s="150"/>
      <c r="BA1022" s="150"/>
      <c r="BB1022" s="150"/>
      <c r="BC1022" s="150"/>
      <c r="BD1022" s="150"/>
      <c r="BE1022" s="150"/>
      <c r="BF1022" s="150"/>
      <c r="BG1022" s="150"/>
      <c r="BH1022" s="150"/>
      <c r="BI1022" s="150"/>
      <c r="BJ1022" s="150"/>
      <c r="BK1022" s="150"/>
      <c r="BL1022" s="150"/>
      <c r="BM1022" s="150"/>
      <c r="BN1022" s="150"/>
      <c r="BO1022" s="150"/>
      <c r="BP1022" s="150"/>
      <c r="BQ1022" s="150"/>
      <c r="BR1022" s="150"/>
      <c r="BS1022" s="150"/>
      <c r="BT1022" s="150"/>
      <c r="BU1022" s="150"/>
      <c r="BV1022" s="150"/>
      <c r="BW1022" s="150"/>
      <c r="BX1022" s="150"/>
      <c r="BY1022" s="150"/>
      <c r="BZ1022" s="150"/>
      <c r="CA1022" s="150"/>
      <c r="CB1022" s="150"/>
      <c r="CC1022" s="150"/>
      <c r="CD1022" s="150"/>
      <c r="CE1022" s="150"/>
      <c r="CF1022" s="150"/>
      <c r="CG1022" s="150"/>
      <c r="CH1022" s="150"/>
      <c r="CI1022" s="150"/>
      <c r="CJ1022" s="150"/>
      <c r="CK1022" s="150"/>
    </row>
    <row r="1023" spans="2:89" x14ac:dyDescent="0.35">
      <c r="B1023" s="154" t="s">
        <v>289</v>
      </c>
      <c r="D1023" t="s">
        <v>841</v>
      </c>
      <c r="E1023" t="str">
        <f t="shared" si="1111"/>
        <v>1023 LAMORT-PV</v>
      </c>
      <c r="K1023" s="24">
        <f t="shared" ref="K1023:P1024" ca="1" si="1112">SUMIF($4:$4,K$2,1023:1023)</f>
        <v>2410371.7343070023</v>
      </c>
      <c r="L1023" s="24">
        <f t="shared" ca="1" si="1112"/>
        <v>1817076.3391021655</v>
      </c>
      <c r="M1023" s="24">
        <f t="shared" ca="1" si="1112"/>
        <v>1280465.3505646121</v>
      </c>
      <c r="N1023" s="24">
        <f t="shared" ca="1" si="1112"/>
        <v>795123.04832099844</v>
      </c>
      <c r="O1023" s="24">
        <f t="shared" ca="1" si="1112"/>
        <v>356151.13872759964</v>
      </c>
      <c r="P1023" s="24">
        <f t="shared" si="1112"/>
        <v>0</v>
      </c>
      <c r="R1023"/>
      <c r="S1023" s="62">
        <f t="shared" ref="S1023:AY1023" ca="1" si="1113">R1028</f>
        <v>0</v>
      </c>
      <c r="T1023" s="62">
        <f t="shared" ca="1" si="1113"/>
        <v>451875.38971832854</v>
      </c>
      <c r="U1023" s="62">
        <f t="shared" ca="1" si="1113"/>
        <v>856027.20757399953</v>
      </c>
      <c r="V1023" s="62">
        <f t="shared" ca="1" si="1113"/>
        <v>1212853.1499992018</v>
      </c>
      <c r="W1023" s="62">
        <f t="shared" ca="1" si="1113"/>
        <v>1522747.5992891891</v>
      </c>
      <c r="X1023" s="62">
        <f t="shared" ca="1" si="1113"/>
        <v>1786101.6512200886</v>
      </c>
      <c r="Y1023" s="62">
        <f t="shared" ca="1" si="1113"/>
        <v>2003303.1424365591</v>
      </c>
      <c r="Z1023" s="62">
        <f t="shared" ca="1" si="1113"/>
        <v>2174736.6776112206</v>
      </c>
      <c r="AA1023" s="62">
        <f t="shared" ca="1" si="1113"/>
        <v>2300783.6563777551</v>
      </c>
      <c r="AB1023" s="62">
        <f t="shared" ca="1" si="1113"/>
        <v>2381822.3000395643</v>
      </c>
      <c r="AC1023" s="62">
        <f t="shared" ca="1" si="1113"/>
        <v>2418227.6780558536</v>
      </c>
      <c r="AD1023" s="62">
        <f t="shared" ca="1" si="1113"/>
        <v>2410371.7343070023</v>
      </c>
      <c r="AE1023" s="62">
        <f t="shared" ca="1" si="1113"/>
        <v>2358623.3131410531</v>
      </c>
      <c r="AF1023" s="62">
        <f t="shared" ca="1" si="1113"/>
        <v>2307306.1288181534</v>
      </c>
      <c r="AG1023" s="62">
        <f t="shared" ca="1" si="1113"/>
        <v>2256416.5876979446</v>
      </c>
      <c r="AH1023" s="62">
        <f t="shared" ca="1" si="1113"/>
        <v>2205951.1260870709</v>
      </c>
      <c r="AI1023" s="62">
        <f t="shared" ca="1" si="1113"/>
        <v>2155906.2099896213</v>
      </c>
      <c r="AJ1023" s="62">
        <f t="shared" ca="1" si="1113"/>
        <v>2106278.3348596506</v>
      </c>
      <c r="AK1023" s="62">
        <f t="shared" ca="1" si="1113"/>
        <v>2057064.0253557628</v>
      </c>
      <c r="AL1023" s="62">
        <f t="shared" ca="1" si="1113"/>
        <v>2008259.8350977406</v>
      </c>
      <c r="AM1023" s="62">
        <f t="shared" ca="1" si="1113"/>
        <v>1959862.346425202</v>
      </c>
      <c r="AN1023" s="62">
        <f t="shared" ca="1" si="1113"/>
        <v>1911868.170158268</v>
      </c>
      <c r="AO1023" s="62">
        <f t="shared" ca="1" si="1113"/>
        <v>1864273.9453602249</v>
      </c>
      <c r="AP1023" s="62">
        <f t="shared" ca="1" si="1113"/>
        <v>1817076.3391021655</v>
      </c>
      <c r="AQ1023" s="62">
        <f t="shared" ca="1" si="1113"/>
        <v>1770272.0462295902</v>
      </c>
      <c r="AR1023" s="62">
        <f t="shared" ca="1" si="1113"/>
        <v>1723857.7891309527</v>
      </c>
      <c r="AS1023" s="62">
        <f t="shared" ca="1" si="1113"/>
        <v>1677830.3175081373</v>
      </c>
      <c r="AT1023" s="62">
        <f t="shared" ca="1" si="1113"/>
        <v>1632186.4081488454</v>
      </c>
      <c r="AU1023" s="62">
        <f t="shared" ca="1" si="1113"/>
        <v>1586922.8647008808</v>
      </c>
      <c r="AV1023" s="62">
        <f t="shared" ca="1" si="1113"/>
        <v>1542036.5174483159</v>
      </c>
      <c r="AW1023" s="62">
        <f t="shared" ca="1" si="1113"/>
        <v>1497524.2230895224</v>
      </c>
      <c r="AX1023" s="62">
        <f t="shared" ca="1" si="1113"/>
        <v>1453382.8645170522</v>
      </c>
      <c r="AY1023" s="62">
        <f t="shared" ca="1" si="1113"/>
        <v>1409609.3505993527</v>
      </c>
      <c r="AZ1023" s="62">
        <f t="shared" ref="AZ1023:CE1023" ca="1" si="1114">AY1028</f>
        <v>1366200.6159643007</v>
      </c>
      <c r="BA1023" s="62">
        <f t="shared" ca="1" si="1114"/>
        <v>1323153.6207845407</v>
      </c>
      <c r="BB1023" s="62">
        <f t="shared" ca="1" si="1114"/>
        <v>1280465.3505646121</v>
      </c>
      <c r="BC1023" s="62">
        <f t="shared" ca="1" si="1114"/>
        <v>1238132.8159298496</v>
      </c>
      <c r="BD1023" s="62">
        <f t="shared" ca="1" si="1114"/>
        <v>1196153.0524170434</v>
      </c>
      <c r="BE1023" s="62">
        <f t="shared" ca="1" si="1114"/>
        <v>1154523.1202668438</v>
      </c>
      <c r="BF1023" s="62">
        <f t="shared" ca="1" si="1114"/>
        <v>1113240.104217896</v>
      </c>
      <c r="BG1023" s="62">
        <f t="shared" ca="1" si="1114"/>
        <v>1072301.1133026895</v>
      </c>
      <c r="BH1023" s="62">
        <f t="shared" ca="1" si="1114"/>
        <v>1031703.2806451096</v>
      </c>
      <c r="BI1023" s="62">
        <f t="shared" ca="1" si="1114"/>
        <v>991443.76325967617</v>
      </c>
      <c r="BJ1023" s="62">
        <f t="shared" ca="1" si="1114"/>
        <v>951519.74185245472</v>
      </c>
      <c r="BK1023" s="62">
        <f t="shared" ca="1" si="1114"/>
        <v>911928.42062362679</v>
      </c>
      <c r="BL1023" s="62">
        <f t="shared" ca="1" si="1114"/>
        <v>872667.02707170579</v>
      </c>
      <c r="BM1023" s="62">
        <f t="shared" ca="1" si="1114"/>
        <v>833732.81179938407</v>
      </c>
      <c r="BN1023" s="62">
        <f t="shared" ca="1" si="1114"/>
        <v>795123.04832099844</v>
      </c>
      <c r="BO1023" s="62">
        <f t="shared" ca="1" si="1114"/>
        <v>756835.03287159931</v>
      </c>
      <c r="BP1023" s="62">
        <f t="shared" ca="1" si="1114"/>
        <v>718866.08421761182</v>
      </c>
      <c r="BQ1023" s="62">
        <f t="shared" ca="1" si="1114"/>
        <v>681213.5434690743</v>
      </c>
      <c r="BR1023" s="62">
        <f t="shared" ca="1" si="1114"/>
        <v>643874.77389344119</v>
      </c>
      <c r="BS1023" s="62">
        <f t="shared" ca="1" si="1114"/>
        <v>606847.16073093843</v>
      </c>
      <c r="BT1023" s="62">
        <f t="shared" ca="1" si="1114"/>
        <v>570128.11101145647</v>
      </c>
      <c r="BU1023" s="62">
        <f t="shared" ca="1" si="1114"/>
        <v>533715.0533729702</v>
      </c>
      <c r="BV1023" s="62">
        <f t="shared" ca="1" si="1114"/>
        <v>497605.43788147136</v>
      </c>
      <c r="BW1023" s="62">
        <f t="shared" ca="1" si="1114"/>
        <v>461796.73585240159</v>
      </c>
      <c r="BX1023" s="62">
        <f t="shared" ca="1" si="1114"/>
        <v>426286.43967357406</v>
      </c>
      <c r="BY1023" s="62">
        <f t="shared" ca="1" si="1114"/>
        <v>391072.06262957014</v>
      </c>
      <c r="BZ1023" s="62">
        <f t="shared" ca="1" si="1114"/>
        <v>356151.13872759964</v>
      </c>
      <c r="CA1023" s="62">
        <f t="shared" ca="1" si="1114"/>
        <v>321521.22252481221</v>
      </c>
      <c r="CB1023" s="62">
        <f t="shared" ca="1" si="1114"/>
        <v>287179.88895704795</v>
      </c>
      <c r="CC1023" s="62">
        <f t="shared" ca="1" si="1114"/>
        <v>253124.73316901503</v>
      </c>
      <c r="CD1023" s="62">
        <f t="shared" ca="1" si="1114"/>
        <v>219353.37034588249</v>
      </c>
      <c r="CE1023" s="62">
        <f t="shared" ca="1" si="1114"/>
        <v>185863.43554627604</v>
      </c>
      <c r="CF1023" s="62">
        <f t="shared" ref="CF1023:CK1023" ca="1" si="1115">CE1028</f>
        <v>152652.58353666624</v>
      </c>
      <c r="CG1023" s="62">
        <f t="shared" ca="1" si="1115"/>
        <v>119718.48862713657</v>
      </c>
      <c r="CH1023" s="62">
        <f t="shared" ca="1" si="1115"/>
        <v>87058.844508519629</v>
      </c>
      <c r="CI1023" s="62">
        <f t="shared" ca="1" si="1115"/>
        <v>54671.364090891206</v>
      </c>
      <c r="CJ1023" s="62">
        <f t="shared" ca="1" si="1115"/>
        <v>22553.779343409697</v>
      </c>
      <c r="CK1023" s="62">
        <f t="shared" ca="1" si="1115"/>
        <v>-9296.1588645095471</v>
      </c>
    </row>
    <row r="1024" spans="2:89" x14ac:dyDescent="0.35">
      <c r="B1024" s="154" t="str">
        <f>"New loans originated - "&amp;SUBSTITUTE(B1014,":","")</f>
        <v>New loans originated - Volume driven amortizing loan - no defaults</v>
      </c>
      <c r="D1024" t="s">
        <v>841</v>
      </c>
      <c r="E1024" t="str">
        <f t="shared" si="1111"/>
        <v>1024 LAMORT-PV</v>
      </c>
      <c r="K1024" s="24">
        <f t="shared" ca="1" si="1112"/>
        <v>500000</v>
      </c>
      <c r="L1024" s="24">
        <f t="shared" ca="1" si="1112"/>
        <v>500000</v>
      </c>
      <c r="M1024" s="24">
        <f t="shared" ca="1" si="1112"/>
        <v>500000</v>
      </c>
      <c r="N1024" s="24">
        <f t="shared" ca="1" si="1112"/>
        <v>500000</v>
      </c>
      <c r="O1024" s="24">
        <f t="shared" ca="1" si="1112"/>
        <v>500000</v>
      </c>
      <c r="P1024" s="24">
        <f t="shared" si="1112"/>
        <v>0</v>
      </c>
      <c r="R1024"/>
      <c r="S1024" s="80" cm="1">
        <f t="array" aca="1" ref="S1024" ca="1">S1025*INDIRECT(S1009)</f>
        <v>500000</v>
      </c>
      <c r="T1024" s="80" cm="1">
        <f t="array" aca="1" ref="T1024" ca="1">T1025*INDIRECT(T1009)</f>
        <v>500000</v>
      </c>
      <c r="U1024" s="80" cm="1">
        <f t="array" aca="1" ref="U1024" ca="1">U1025*INDIRECT(U1009)</f>
        <v>500000</v>
      </c>
      <c r="V1024" s="80" cm="1">
        <f t="array" aca="1" ref="V1024" ca="1">V1025*INDIRECT(V1009)</f>
        <v>500000</v>
      </c>
      <c r="W1024" s="80" cm="1">
        <f t="array" aca="1" ref="W1024" ca="1">W1025*INDIRECT(W1009)</f>
        <v>500000</v>
      </c>
      <c r="X1024" s="80" cm="1">
        <f t="array" aca="1" ref="X1024" ca="1">X1025*INDIRECT(X1009)</f>
        <v>500000</v>
      </c>
      <c r="Y1024" s="80" cm="1">
        <f t="array" aca="1" ref="Y1024" ca="1">Y1025*INDIRECT(Y1009)</f>
        <v>500000</v>
      </c>
      <c r="Z1024" s="80" cm="1">
        <f t="array" aca="1" ref="Z1024" ca="1">Z1025*INDIRECT(Z1009)</f>
        <v>500000</v>
      </c>
      <c r="AA1024" s="80" cm="1">
        <f t="array" aca="1" ref="AA1024" ca="1">AA1025*INDIRECT(AA1009)</f>
        <v>500000</v>
      </c>
      <c r="AB1024" s="80" cm="1">
        <f t="array" aca="1" ref="AB1024" ca="1">AB1025*INDIRECT(AB1009)</f>
        <v>500000</v>
      </c>
      <c r="AC1024" s="80" cm="1">
        <f t="array" aca="1" ref="AC1024" ca="1">AC1025*INDIRECT(AC1009)</f>
        <v>500000</v>
      </c>
      <c r="AD1024" s="80" cm="1">
        <f t="array" aca="1" ref="AD1024" ca="1">AD1025*INDIRECT(AD1009)</f>
        <v>500000</v>
      </c>
      <c r="AE1024" s="80" cm="1">
        <f t="array" aca="1" ref="AE1024" ca="1">AE1025*INDIRECT(AE1009)</f>
        <v>500000</v>
      </c>
      <c r="AF1024" s="80" cm="1">
        <f t="array" aca="1" ref="AF1024" ca="1">AF1025*INDIRECT(AF1009)</f>
        <v>500000</v>
      </c>
      <c r="AG1024" s="80" cm="1">
        <f t="array" aca="1" ref="AG1024" ca="1">AG1025*INDIRECT(AG1009)</f>
        <v>500000</v>
      </c>
      <c r="AH1024" s="80" cm="1">
        <f t="array" aca="1" ref="AH1024" ca="1">AH1025*INDIRECT(AH1009)</f>
        <v>500000</v>
      </c>
      <c r="AI1024" s="80" cm="1">
        <f t="array" aca="1" ref="AI1024" ca="1">AI1025*INDIRECT(AI1009)</f>
        <v>500000</v>
      </c>
      <c r="AJ1024" s="80" cm="1">
        <f t="array" aca="1" ref="AJ1024" ca="1">AJ1025*INDIRECT(AJ1009)</f>
        <v>500000</v>
      </c>
      <c r="AK1024" s="80" cm="1">
        <f t="array" aca="1" ref="AK1024" ca="1">AK1025*INDIRECT(AK1009)</f>
        <v>500000</v>
      </c>
      <c r="AL1024" s="80" cm="1">
        <f t="array" aca="1" ref="AL1024" ca="1">AL1025*INDIRECT(AL1009)</f>
        <v>500000</v>
      </c>
      <c r="AM1024" s="80" cm="1">
        <f t="array" aca="1" ref="AM1024" ca="1">AM1025*INDIRECT(AM1009)</f>
        <v>500000</v>
      </c>
      <c r="AN1024" s="80" cm="1">
        <f t="array" aca="1" ref="AN1024" ca="1">AN1025*INDIRECT(AN1009)</f>
        <v>500000</v>
      </c>
      <c r="AO1024" s="80" cm="1">
        <f t="array" aca="1" ref="AO1024" ca="1">AO1025*INDIRECT(AO1009)</f>
        <v>500000</v>
      </c>
      <c r="AP1024" s="80" cm="1">
        <f t="array" aca="1" ref="AP1024" ca="1">AP1025*INDIRECT(AP1009)</f>
        <v>500000</v>
      </c>
      <c r="AQ1024" s="80" cm="1">
        <f t="array" aca="1" ref="AQ1024" ca="1">AQ1025*INDIRECT(AQ1009)</f>
        <v>500000</v>
      </c>
      <c r="AR1024" s="80" cm="1">
        <f t="array" aca="1" ref="AR1024" ca="1">AR1025*INDIRECT(AR1009)</f>
        <v>500000</v>
      </c>
      <c r="AS1024" s="80" cm="1">
        <f t="array" aca="1" ref="AS1024" ca="1">AS1025*INDIRECT(AS1009)</f>
        <v>500000</v>
      </c>
      <c r="AT1024" s="80" cm="1">
        <f t="array" aca="1" ref="AT1024" ca="1">AT1025*INDIRECT(AT1009)</f>
        <v>500000</v>
      </c>
      <c r="AU1024" s="80" cm="1">
        <f t="array" aca="1" ref="AU1024" ca="1">AU1025*INDIRECT(AU1009)</f>
        <v>500000</v>
      </c>
      <c r="AV1024" s="80" cm="1">
        <f t="array" aca="1" ref="AV1024" ca="1">AV1025*INDIRECT(AV1009)</f>
        <v>500000</v>
      </c>
      <c r="AW1024" s="80" cm="1">
        <f t="array" aca="1" ref="AW1024" ca="1">AW1025*INDIRECT(AW1009)</f>
        <v>500000</v>
      </c>
      <c r="AX1024" s="80" cm="1">
        <f t="array" aca="1" ref="AX1024" ca="1">AX1025*INDIRECT(AX1009)</f>
        <v>500000</v>
      </c>
      <c r="AY1024" s="80" cm="1">
        <f t="array" aca="1" ref="AY1024" ca="1">AY1025*INDIRECT(AY1009)</f>
        <v>500000</v>
      </c>
      <c r="AZ1024" s="80" cm="1">
        <f t="array" aca="1" ref="AZ1024" ca="1">AZ1025*INDIRECT(AZ1009)</f>
        <v>500000</v>
      </c>
      <c r="BA1024" s="80" cm="1">
        <f t="array" aca="1" ref="BA1024" ca="1">BA1025*INDIRECT(BA1009)</f>
        <v>500000</v>
      </c>
      <c r="BB1024" s="80" cm="1">
        <f t="array" aca="1" ref="BB1024" ca="1">BB1025*INDIRECT(BB1009)</f>
        <v>500000</v>
      </c>
      <c r="BC1024" s="80" cm="1">
        <f t="array" aca="1" ref="BC1024" ca="1">BC1025*INDIRECT(BC1009)</f>
        <v>500000</v>
      </c>
      <c r="BD1024" s="80" cm="1">
        <f t="array" aca="1" ref="BD1024" ca="1">BD1025*INDIRECT(BD1009)</f>
        <v>500000</v>
      </c>
      <c r="BE1024" s="80" cm="1">
        <f t="array" aca="1" ref="BE1024" ca="1">BE1025*INDIRECT(BE1009)</f>
        <v>500000</v>
      </c>
      <c r="BF1024" s="80" cm="1">
        <f t="array" aca="1" ref="BF1024" ca="1">BF1025*INDIRECT(BF1009)</f>
        <v>500000</v>
      </c>
      <c r="BG1024" s="80" cm="1">
        <f t="array" aca="1" ref="BG1024" ca="1">BG1025*INDIRECT(BG1009)</f>
        <v>500000</v>
      </c>
      <c r="BH1024" s="80" cm="1">
        <f t="array" aca="1" ref="BH1024" ca="1">BH1025*INDIRECT(BH1009)</f>
        <v>500000</v>
      </c>
      <c r="BI1024" s="80" cm="1">
        <f t="array" aca="1" ref="BI1024" ca="1">BI1025*INDIRECT(BI1009)</f>
        <v>500000</v>
      </c>
      <c r="BJ1024" s="80" cm="1">
        <f t="array" aca="1" ref="BJ1024" ca="1">BJ1025*INDIRECT(BJ1009)</f>
        <v>500000</v>
      </c>
      <c r="BK1024" s="80" cm="1">
        <f t="array" aca="1" ref="BK1024" ca="1">BK1025*INDIRECT(BK1009)</f>
        <v>500000</v>
      </c>
      <c r="BL1024" s="80" cm="1">
        <f t="array" aca="1" ref="BL1024" ca="1">BL1025*INDIRECT(BL1009)</f>
        <v>500000</v>
      </c>
      <c r="BM1024" s="80" cm="1">
        <f t="array" aca="1" ref="BM1024" ca="1">BM1025*INDIRECT(BM1009)</f>
        <v>500000</v>
      </c>
      <c r="BN1024" s="80" cm="1">
        <f t="array" aca="1" ref="BN1024" ca="1">BN1025*INDIRECT(BN1009)</f>
        <v>500000</v>
      </c>
      <c r="BO1024" s="80" cm="1">
        <f t="array" aca="1" ref="BO1024" ca="1">BO1025*INDIRECT(BO1009)</f>
        <v>500000</v>
      </c>
      <c r="BP1024" s="80" cm="1">
        <f t="array" aca="1" ref="BP1024" ca="1">BP1025*INDIRECT(BP1009)</f>
        <v>500000</v>
      </c>
      <c r="BQ1024" s="80" cm="1">
        <f t="array" aca="1" ref="BQ1024" ca="1">BQ1025*INDIRECT(BQ1009)</f>
        <v>500000</v>
      </c>
      <c r="BR1024" s="80" cm="1">
        <f t="array" aca="1" ref="BR1024" ca="1">BR1025*INDIRECT(BR1009)</f>
        <v>500000</v>
      </c>
      <c r="BS1024" s="80" cm="1">
        <f t="array" aca="1" ref="BS1024" ca="1">BS1025*INDIRECT(BS1009)</f>
        <v>500000</v>
      </c>
      <c r="BT1024" s="80" cm="1">
        <f t="array" aca="1" ref="BT1024" ca="1">BT1025*INDIRECT(BT1009)</f>
        <v>500000</v>
      </c>
      <c r="BU1024" s="80" cm="1">
        <f t="array" aca="1" ref="BU1024" ca="1">BU1025*INDIRECT(BU1009)</f>
        <v>500000</v>
      </c>
      <c r="BV1024" s="80" cm="1">
        <f t="array" aca="1" ref="BV1024" ca="1">BV1025*INDIRECT(BV1009)</f>
        <v>500000</v>
      </c>
      <c r="BW1024" s="80" cm="1">
        <f t="array" aca="1" ref="BW1024" ca="1">BW1025*INDIRECT(BW1009)</f>
        <v>500000</v>
      </c>
      <c r="BX1024" s="80" cm="1">
        <f t="array" aca="1" ref="BX1024" ca="1">BX1025*INDIRECT(BX1009)</f>
        <v>500000</v>
      </c>
      <c r="BY1024" s="80" cm="1">
        <f t="array" aca="1" ref="BY1024" ca="1">BY1025*INDIRECT(BY1009)</f>
        <v>500000</v>
      </c>
      <c r="BZ1024" s="80" cm="1">
        <f t="array" aca="1" ref="BZ1024" ca="1">BZ1025*INDIRECT(BZ1009)</f>
        <v>500000</v>
      </c>
      <c r="CA1024" s="80" cm="1">
        <f t="array" aca="1" ref="CA1024" ca="1">CA1025*INDIRECT(CA1009)</f>
        <v>500000</v>
      </c>
      <c r="CB1024" s="80" cm="1">
        <f t="array" aca="1" ref="CB1024" ca="1">CB1025*INDIRECT(CB1009)</f>
        <v>500000</v>
      </c>
      <c r="CC1024" s="80" cm="1">
        <f t="array" aca="1" ref="CC1024" ca="1">CC1025*INDIRECT(CC1009)</f>
        <v>500000</v>
      </c>
      <c r="CD1024" s="80" cm="1">
        <f t="array" aca="1" ref="CD1024" ca="1">CD1025*INDIRECT(CD1009)</f>
        <v>500000</v>
      </c>
      <c r="CE1024" s="80" cm="1">
        <f t="array" aca="1" ref="CE1024" ca="1">CE1025*INDIRECT(CE1009)</f>
        <v>500000</v>
      </c>
      <c r="CF1024" s="80" cm="1">
        <f t="array" aca="1" ref="CF1024" ca="1">CF1025*INDIRECT(CF1009)</f>
        <v>500000</v>
      </c>
      <c r="CG1024" s="80" cm="1">
        <f t="array" aca="1" ref="CG1024" ca="1">CG1025*INDIRECT(CG1009)</f>
        <v>500000</v>
      </c>
      <c r="CH1024" s="80" cm="1">
        <f t="array" aca="1" ref="CH1024" ca="1">CH1025*INDIRECT(CH1009)</f>
        <v>500000</v>
      </c>
      <c r="CI1024" s="80" cm="1">
        <f t="array" aca="1" ref="CI1024" ca="1">CI1025*INDIRECT(CI1009)</f>
        <v>500000</v>
      </c>
      <c r="CJ1024" s="80" cm="1">
        <f t="array" aca="1" ref="CJ1024" ca="1">CJ1025*INDIRECT(CJ1009)</f>
        <v>500000</v>
      </c>
      <c r="CK1024" s="80" cm="1">
        <f t="array" aca="1" ref="CK1024" ca="1">CK1025*INDIRECT(CK1009)</f>
        <v>500000</v>
      </c>
    </row>
    <row r="1025" spans="2:89" x14ac:dyDescent="0.35">
      <c r="B1025" s="141" t="s">
        <v>308</v>
      </c>
      <c r="C1025" s="12"/>
      <c r="D1025" t="s">
        <v>841</v>
      </c>
      <c r="E1025" t="str">
        <f>ROW()&amp;" "&amp;D1025</f>
        <v>1025 LAMORT-PV</v>
      </c>
      <c r="F1025" s="12"/>
      <c r="G1025" t="str">
        <f>E1025</f>
        <v>1025 LAMORT-PV</v>
      </c>
      <c r="H1025" s="12"/>
      <c r="I1025" s="60"/>
      <c r="J1025" s="60"/>
      <c r="K1025" s="18">
        <v>100</v>
      </c>
      <c r="L1025" s="18">
        <v>100</v>
      </c>
      <c r="M1025" s="18">
        <v>100</v>
      </c>
      <c r="N1025" s="18">
        <v>100</v>
      </c>
      <c r="O1025" s="18">
        <v>100</v>
      </c>
      <c r="P1025" s="18">
        <v>100</v>
      </c>
      <c r="R1025" s="12"/>
      <c r="S1025" s="143" cm="1">
        <f t="array" ref="S1025">IFERROR(INDEX($K:$Q,ROW(),MATCH(S$3,$K$2:$Q$2,0)),0)</f>
        <v>100</v>
      </c>
      <c r="T1025" s="143" cm="1">
        <f t="array" ref="T1025">IFERROR(INDEX($K:$Q,ROW(),MATCH(T$3,$K$2:$Q$2,0)),0)</f>
        <v>100</v>
      </c>
      <c r="U1025" s="143" cm="1">
        <f t="array" ref="U1025">IFERROR(INDEX($K:$Q,ROW(),MATCH(U$3,$K$2:$Q$2,0)),0)</f>
        <v>100</v>
      </c>
      <c r="V1025" s="143" cm="1">
        <f t="array" ref="V1025">IFERROR(INDEX($K:$Q,ROW(),MATCH(V$3,$K$2:$Q$2,0)),0)</f>
        <v>100</v>
      </c>
      <c r="W1025" s="143" cm="1">
        <f t="array" ref="W1025">IFERROR(INDEX($K:$Q,ROW(),MATCH(W$3,$K$2:$Q$2,0)),0)</f>
        <v>100</v>
      </c>
      <c r="X1025" s="143" cm="1">
        <f t="array" ref="X1025">IFERROR(INDEX($K:$Q,ROW(),MATCH(X$3,$K$2:$Q$2,0)),0)</f>
        <v>100</v>
      </c>
      <c r="Y1025" s="143" cm="1">
        <f t="array" ref="Y1025">IFERROR(INDEX($K:$Q,ROW(),MATCH(Y$3,$K$2:$Q$2,0)),0)</f>
        <v>100</v>
      </c>
      <c r="Z1025" s="143" cm="1">
        <f t="array" ref="Z1025">IFERROR(INDEX($K:$Q,ROW(),MATCH(Z$3,$K$2:$Q$2,0)),0)</f>
        <v>100</v>
      </c>
      <c r="AA1025" s="143" cm="1">
        <f t="array" ref="AA1025">IFERROR(INDEX($K:$Q,ROW(),MATCH(AA$3,$K$2:$Q$2,0)),0)</f>
        <v>100</v>
      </c>
      <c r="AB1025" s="143" cm="1">
        <f t="array" ref="AB1025">IFERROR(INDEX($K:$Q,ROW(),MATCH(AB$3,$K$2:$Q$2,0)),0)</f>
        <v>100</v>
      </c>
      <c r="AC1025" s="143" cm="1">
        <f t="array" ref="AC1025">IFERROR(INDEX($K:$Q,ROW(),MATCH(AC$3,$K$2:$Q$2,0)),0)</f>
        <v>100</v>
      </c>
      <c r="AD1025" s="143" cm="1">
        <f t="array" ref="AD1025">IFERROR(INDEX($K:$Q,ROW(),MATCH(AD$3,$K$2:$Q$2,0)),0)</f>
        <v>100</v>
      </c>
      <c r="AE1025" s="143" cm="1">
        <f t="array" ref="AE1025">IFERROR(INDEX($K:$Q,ROW(),MATCH(AE$3,$K$2:$Q$2,0)),0)</f>
        <v>100</v>
      </c>
      <c r="AF1025" s="143" cm="1">
        <f t="array" ref="AF1025">IFERROR(INDEX($K:$Q,ROW(),MATCH(AF$3,$K$2:$Q$2,0)),0)</f>
        <v>100</v>
      </c>
      <c r="AG1025" s="143" cm="1">
        <f t="array" ref="AG1025">IFERROR(INDEX($K:$Q,ROW(),MATCH(AG$3,$K$2:$Q$2,0)),0)</f>
        <v>100</v>
      </c>
      <c r="AH1025" s="143" cm="1">
        <f t="array" ref="AH1025">IFERROR(INDEX($K:$Q,ROW(),MATCH(AH$3,$K$2:$Q$2,0)),0)</f>
        <v>100</v>
      </c>
      <c r="AI1025" s="143" cm="1">
        <f t="array" ref="AI1025">IFERROR(INDEX($K:$Q,ROW(),MATCH(AI$3,$K$2:$Q$2,0)),0)</f>
        <v>100</v>
      </c>
      <c r="AJ1025" s="143" cm="1">
        <f t="array" ref="AJ1025">IFERROR(INDEX($K:$Q,ROW(),MATCH(AJ$3,$K$2:$Q$2,0)),0)</f>
        <v>100</v>
      </c>
      <c r="AK1025" s="143" cm="1">
        <f t="array" ref="AK1025">IFERROR(INDEX($K:$Q,ROW(),MATCH(AK$3,$K$2:$Q$2,0)),0)</f>
        <v>100</v>
      </c>
      <c r="AL1025" s="143" cm="1">
        <f t="array" ref="AL1025">IFERROR(INDEX($K:$Q,ROW(),MATCH(AL$3,$K$2:$Q$2,0)),0)</f>
        <v>100</v>
      </c>
      <c r="AM1025" s="143" cm="1">
        <f t="array" ref="AM1025">IFERROR(INDEX($K:$Q,ROW(),MATCH(AM$3,$K$2:$Q$2,0)),0)</f>
        <v>100</v>
      </c>
      <c r="AN1025" s="143" cm="1">
        <f t="array" ref="AN1025">IFERROR(INDEX($K:$Q,ROW(),MATCH(AN$3,$K$2:$Q$2,0)),0)</f>
        <v>100</v>
      </c>
      <c r="AO1025" s="143" cm="1">
        <f t="array" ref="AO1025">IFERROR(INDEX($K:$Q,ROW(),MATCH(AO$3,$K$2:$Q$2,0)),0)</f>
        <v>100</v>
      </c>
      <c r="AP1025" s="143" cm="1">
        <f t="array" ref="AP1025">IFERROR(INDEX($K:$Q,ROW(),MATCH(AP$3,$K$2:$Q$2,0)),0)</f>
        <v>100</v>
      </c>
      <c r="AQ1025" s="143" cm="1">
        <f t="array" ref="AQ1025">IFERROR(INDEX($K:$Q,ROW(),MATCH(AQ$3,$K$2:$Q$2,0)),0)</f>
        <v>100</v>
      </c>
      <c r="AR1025" s="143" cm="1">
        <f t="array" ref="AR1025">IFERROR(INDEX($K:$Q,ROW(),MATCH(AR$3,$K$2:$Q$2,0)),0)</f>
        <v>100</v>
      </c>
      <c r="AS1025" s="143" cm="1">
        <f t="array" ref="AS1025">IFERROR(INDEX($K:$Q,ROW(),MATCH(AS$3,$K$2:$Q$2,0)),0)</f>
        <v>100</v>
      </c>
      <c r="AT1025" s="143" cm="1">
        <f t="array" ref="AT1025">IFERROR(INDEX($K:$Q,ROW(),MATCH(AT$3,$K$2:$Q$2,0)),0)</f>
        <v>100</v>
      </c>
      <c r="AU1025" s="143" cm="1">
        <f t="array" ref="AU1025">IFERROR(INDEX($K:$Q,ROW(),MATCH(AU$3,$K$2:$Q$2,0)),0)</f>
        <v>100</v>
      </c>
      <c r="AV1025" s="143" cm="1">
        <f t="array" ref="AV1025">IFERROR(INDEX($K:$Q,ROW(),MATCH(AV$3,$K$2:$Q$2,0)),0)</f>
        <v>100</v>
      </c>
      <c r="AW1025" s="143" cm="1">
        <f t="array" ref="AW1025">IFERROR(INDEX($K:$Q,ROW(),MATCH(AW$3,$K$2:$Q$2,0)),0)</f>
        <v>100</v>
      </c>
      <c r="AX1025" s="143" cm="1">
        <f t="array" ref="AX1025">IFERROR(INDEX($K:$Q,ROW(),MATCH(AX$3,$K$2:$Q$2,0)),0)</f>
        <v>100</v>
      </c>
      <c r="AY1025" s="143" cm="1">
        <f t="array" ref="AY1025">IFERROR(INDEX($K:$Q,ROW(),MATCH(AY$3,$K$2:$Q$2,0)),0)</f>
        <v>100</v>
      </c>
      <c r="AZ1025" s="143" cm="1">
        <f t="array" ref="AZ1025">IFERROR(INDEX($K:$Q,ROW(),MATCH(AZ$3,$K$2:$Q$2,0)),0)</f>
        <v>100</v>
      </c>
      <c r="BA1025" s="143" cm="1">
        <f t="array" ref="BA1025">IFERROR(INDEX($K:$Q,ROW(),MATCH(BA$3,$K$2:$Q$2,0)),0)</f>
        <v>100</v>
      </c>
      <c r="BB1025" s="143" cm="1">
        <f t="array" ref="BB1025">IFERROR(INDEX($K:$Q,ROW(),MATCH(BB$3,$K$2:$Q$2,0)),0)</f>
        <v>100</v>
      </c>
      <c r="BC1025" s="143" cm="1">
        <f t="array" ref="BC1025">IFERROR(INDEX($K:$Q,ROW(),MATCH(BC$3,$K$2:$Q$2,0)),0)</f>
        <v>100</v>
      </c>
      <c r="BD1025" s="143" cm="1">
        <f t="array" ref="BD1025">IFERROR(INDEX($K:$Q,ROW(),MATCH(BD$3,$K$2:$Q$2,0)),0)</f>
        <v>100</v>
      </c>
      <c r="BE1025" s="143" cm="1">
        <f t="array" ref="BE1025">IFERROR(INDEX($K:$Q,ROW(),MATCH(BE$3,$K$2:$Q$2,0)),0)</f>
        <v>100</v>
      </c>
      <c r="BF1025" s="143" cm="1">
        <f t="array" ref="BF1025">IFERROR(INDEX($K:$Q,ROW(),MATCH(BF$3,$K$2:$Q$2,0)),0)</f>
        <v>100</v>
      </c>
      <c r="BG1025" s="143" cm="1">
        <f t="array" ref="BG1025">IFERROR(INDEX($K:$Q,ROW(),MATCH(BG$3,$K$2:$Q$2,0)),0)</f>
        <v>100</v>
      </c>
      <c r="BH1025" s="143" cm="1">
        <f t="array" ref="BH1025">IFERROR(INDEX($K:$Q,ROW(),MATCH(BH$3,$K$2:$Q$2,0)),0)</f>
        <v>100</v>
      </c>
      <c r="BI1025" s="143" cm="1">
        <f t="array" ref="BI1025">IFERROR(INDEX($K:$Q,ROW(),MATCH(BI$3,$K$2:$Q$2,0)),0)</f>
        <v>100</v>
      </c>
      <c r="BJ1025" s="143" cm="1">
        <f t="array" ref="BJ1025">IFERROR(INDEX($K:$Q,ROW(),MATCH(BJ$3,$K$2:$Q$2,0)),0)</f>
        <v>100</v>
      </c>
      <c r="BK1025" s="143" cm="1">
        <f t="array" ref="BK1025">IFERROR(INDEX($K:$Q,ROW(),MATCH(BK$3,$K$2:$Q$2,0)),0)</f>
        <v>100</v>
      </c>
      <c r="BL1025" s="143" cm="1">
        <f t="array" ref="BL1025">IFERROR(INDEX($K:$Q,ROW(),MATCH(BL$3,$K$2:$Q$2,0)),0)</f>
        <v>100</v>
      </c>
      <c r="BM1025" s="143" cm="1">
        <f t="array" ref="BM1025">IFERROR(INDEX($K:$Q,ROW(),MATCH(BM$3,$K$2:$Q$2,0)),0)</f>
        <v>100</v>
      </c>
      <c r="BN1025" s="143" cm="1">
        <f t="array" ref="BN1025">IFERROR(INDEX($K:$Q,ROW(),MATCH(BN$3,$K$2:$Q$2,0)),0)</f>
        <v>100</v>
      </c>
      <c r="BO1025" s="143" cm="1">
        <f t="array" ref="BO1025">IFERROR(INDEX($K:$Q,ROW(),MATCH(BO$3,$K$2:$Q$2,0)),0)</f>
        <v>100</v>
      </c>
      <c r="BP1025" s="143" cm="1">
        <f t="array" ref="BP1025">IFERROR(INDEX($K:$Q,ROW(),MATCH(BP$3,$K$2:$Q$2,0)),0)</f>
        <v>100</v>
      </c>
      <c r="BQ1025" s="143" cm="1">
        <f t="array" ref="BQ1025">IFERROR(INDEX($K:$Q,ROW(),MATCH(BQ$3,$K$2:$Q$2,0)),0)</f>
        <v>100</v>
      </c>
      <c r="BR1025" s="143" cm="1">
        <f t="array" ref="BR1025">IFERROR(INDEX($K:$Q,ROW(),MATCH(BR$3,$K$2:$Q$2,0)),0)</f>
        <v>100</v>
      </c>
      <c r="BS1025" s="143" cm="1">
        <f t="array" ref="BS1025">IFERROR(INDEX($K:$Q,ROW(),MATCH(BS$3,$K$2:$Q$2,0)),0)</f>
        <v>100</v>
      </c>
      <c r="BT1025" s="143" cm="1">
        <f t="array" ref="BT1025">IFERROR(INDEX($K:$Q,ROW(),MATCH(BT$3,$K$2:$Q$2,0)),0)</f>
        <v>100</v>
      </c>
      <c r="BU1025" s="143" cm="1">
        <f t="array" ref="BU1025">IFERROR(INDEX($K:$Q,ROW(),MATCH(BU$3,$K$2:$Q$2,0)),0)</f>
        <v>100</v>
      </c>
      <c r="BV1025" s="143" cm="1">
        <f t="array" ref="BV1025">IFERROR(INDEX($K:$Q,ROW(),MATCH(BV$3,$K$2:$Q$2,0)),0)</f>
        <v>100</v>
      </c>
      <c r="BW1025" s="143" cm="1">
        <f t="array" ref="BW1025">IFERROR(INDEX($K:$Q,ROW(),MATCH(BW$3,$K$2:$Q$2,0)),0)</f>
        <v>100</v>
      </c>
      <c r="BX1025" s="143" cm="1">
        <f t="array" ref="BX1025">IFERROR(INDEX($K:$Q,ROW(),MATCH(BX$3,$K$2:$Q$2,0)),0)</f>
        <v>100</v>
      </c>
      <c r="BY1025" s="143" cm="1">
        <f t="array" ref="BY1025">IFERROR(INDEX($K:$Q,ROW(),MATCH(BY$3,$K$2:$Q$2,0)),0)</f>
        <v>100</v>
      </c>
      <c r="BZ1025" s="143" cm="1">
        <f t="array" ref="BZ1025">IFERROR(INDEX($K:$Q,ROW(),MATCH(BZ$3,$K$2:$Q$2,0)),0)</f>
        <v>100</v>
      </c>
      <c r="CA1025" s="143" cm="1">
        <f t="array" ref="CA1025">IFERROR(INDEX($K:$Q,ROW(),MATCH(CA$3,$K$2:$Q$2,0)),0)</f>
        <v>100</v>
      </c>
      <c r="CB1025" s="143" cm="1">
        <f t="array" ref="CB1025">IFERROR(INDEX($K:$Q,ROW(),MATCH(CB$3,$K$2:$Q$2,0)),0)</f>
        <v>100</v>
      </c>
      <c r="CC1025" s="143" cm="1">
        <f t="array" ref="CC1025">IFERROR(INDEX($K:$Q,ROW(),MATCH(CC$3,$K$2:$Q$2,0)),0)</f>
        <v>100</v>
      </c>
      <c r="CD1025" s="143" cm="1">
        <f t="array" ref="CD1025">IFERROR(INDEX($K:$Q,ROW(),MATCH(CD$3,$K$2:$Q$2,0)),0)</f>
        <v>100</v>
      </c>
      <c r="CE1025" s="143" cm="1">
        <f t="array" ref="CE1025">IFERROR(INDEX($K:$Q,ROW(),MATCH(CE$3,$K$2:$Q$2,0)),0)</f>
        <v>100</v>
      </c>
      <c r="CF1025" s="143" cm="1">
        <f t="array" ref="CF1025">IFERROR(INDEX($K:$Q,ROW(),MATCH(CF$3,$K$2:$Q$2,0)),0)</f>
        <v>100</v>
      </c>
      <c r="CG1025" s="143" cm="1">
        <f t="array" ref="CG1025">IFERROR(INDEX($K:$Q,ROW(),MATCH(CG$3,$K$2:$Q$2,0)),0)</f>
        <v>100</v>
      </c>
      <c r="CH1025" s="143" cm="1">
        <f t="array" ref="CH1025">IFERROR(INDEX($K:$Q,ROW(),MATCH(CH$3,$K$2:$Q$2,0)),0)</f>
        <v>100</v>
      </c>
      <c r="CI1025" s="143" cm="1">
        <f t="array" ref="CI1025">IFERROR(INDEX($K:$Q,ROW(),MATCH(CI$3,$K$2:$Q$2,0)),0)</f>
        <v>100</v>
      </c>
      <c r="CJ1025" s="143" cm="1">
        <f t="array" ref="CJ1025">IFERROR(INDEX($K:$Q,ROW(),MATCH(CJ$3,$K$2:$Q$2,0)),0)</f>
        <v>100</v>
      </c>
      <c r="CK1025" s="143" cm="1">
        <f t="array" ref="CK1025">IFERROR(INDEX($K:$Q,ROW(),MATCH(CK$3,$K$2:$Q$2,0)),0)</f>
        <v>100</v>
      </c>
    </row>
    <row r="1026" spans="2:89" x14ac:dyDescent="0.35">
      <c r="B1026" s="154" t="str">
        <f>"Prepayment - "&amp;SUBSTITUTE(B1014,":","")</f>
        <v>Prepayment - Volume driven amortizing loan - no defaults</v>
      </c>
      <c r="D1026" t="s">
        <v>841</v>
      </c>
      <c r="E1026" t="str">
        <f>ROW()&amp;" "&amp;D1026</f>
        <v>1026 LAMORT-PV</v>
      </c>
      <c r="K1026" s="24">
        <f t="shared" ref="K1026:P1028" si="1116">SUMIF($4:$4,K$2,1026:1026)</f>
        <v>0</v>
      </c>
      <c r="L1026" s="24">
        <f t="shared" si="1116"/>
        <v>0</v>
      </c>
      <c r="M1026" s="24">
        <f t="shared" si="1116"/>
        <v>0</v>
      </c>
      <c r="N1026" s="24">
        <f t="shared" si="1116"/>
        <v>0</v>
      </c>
      <c r="O1026" s="24">
        <f t="shared" si="1116"/>
        <v>0</v>
      </c>
      <c r="P1026" s="24">
        <f t="shared" si="1116"/>
        <v>0</v>
      </c>
      <c r="R1026"/>
      <c r="S1026" s="129">
        <v>0</v>
      </c>
      <c r="T1026" s="129">
        <v>0</v>
      </c>
      <c r="U1026" s="129">
        <v>0</v>
      </c>
      <c r="V1026" s="74">
        <v>0</v>
      </c>
      <c r="W1026" s="74">
        <v>0</v>
      </c>
      <c r="X1026" s="74">
        <v>0</v>
      </c>
      <c r="Y1026" s="74">
        <v>0</v>
      </c>
      <c r="Z1026" s="74">
        <v>0</v>
      </c>
      <c r="AA1026" s="74">
        <v>0</v>
      </c>
      <c r="AB1026" s="74">
        <v>0</v>
      </c>
      <c r="AC1026" s="74">
        <v>0</v>
      </c>
      <c r="AD1026" s="74">
        <v>0</v>
      </c>
      <c r="AE1026" s="74">
        <v>0</v>
      </c>
      <c r="AF1026" s="74">
        <v>0</v>
      </c>
      <c r="AG1026" s="74">
        <v>0</v>
      </c>
      <c r="AH1026" s="74">
        <v>0</v>
      </c>
      <c r="AI1026" s="74">
        <v>0</v>
      </c>
      <c r="AJ1026" s="74">
        <v>0</v>
      </c>
      <c r="AK1026" s="74">
        <v>0</v>
      </c>
      <c r="AL1026" s="74">
        <v>0</v>
      </c>
      <c r="AM1026" s="74">
        <v>0</v>
      </c>
      <c r="AN1026" s="74">
        <v>0</v>
      </c>
      <c r="AO1026" s="74">
        <v>0</v>
      </c>
      <c r="AP1026" s="74">
        <v>0</v>
      </c>
      <c r="AQ1026" s="74">
        <v>0</v>
      </c>
      <c r="AR1026" s="74">
        <v>0</v>
      </c>
      <c r="AS1026" s="74">
        <v>0</v>
      </c>
      <c r="AT1026" s="74">
        <v>0</v>
      </c>
      <c r="AU1026" s="74">
        <v>0</v>
      </c>
      <c r="AV1026" s="74">
        <v>0</v>
      </c>
      <c r="AW1026" s="74">
        <v>0</v>
      </c>
      <c r="AX1026" s="74">
        <v>0</v>
      </c>
      <c r="AY1026" s="74">
        <v>0</v>
      </c>
      <c r="AZ1026" s="74">
        <v>0</v>
      </c>
      <c r="BA1026" s="74">
        <v>0</v>
      </c>
      <c r="BB1026" s="74">
        <v>0</v>
      </c>
      <c r="BC1026" s="74">
        <v>0</v>
      </c>
      <c r="BD1026" s="74">
        <v>0</v>
      </c>
      <c r="BE1026" s="74">
        <v>0</v>
      </c>
      <c r="BF1026" s="74">
        <v>0</v>
      </c>
      <c r="BG1026" s="74">
        <v>0</v>
      </c>
      <c r="BH1026" s="74">
        <v>0</v>
      </c>
      <c r="BI1026" s="74">
        <v>0</v>
      </c>
      <c r="BJ1026" s="74">
        <v>0</v>
      </c>
      <c r="BK1026" s="74">
        <v>0</v>
      </c>
      <c r="BL1026" s="74">
        <v>0</v>
      </c>
      <c r="BM1026" s="74">
        <v>0</v>
      </c>
      <c r="BN1026" s="74">
        <v>0</v>
      </c>
      <c r="BO1026" s="74">
        <v>0</v>
      </c>
      <c r="BP1026" s="74">
        <v>0</v>
      </c>
      <c r="BQ1026" s="74">
        <v>0</v>
      </c>
      <c r="BR1026" s="74">
        <v>0</v>
      </c>
      <c r="BS1026" s="74">
        <v>0</v>
      </c>
      <c r="BT1026" s="74">
        <v>0</v>
      </c>
      <c r="BU1026" s="74">
        <v>0</v>
      </c>
      <c r="BV1026" s="74">
        <v>0</v>
      </c>
      <c r="BW1026" s="74">
        <v>0</v>
      </c>
      <c r="BX1026" s="74">
        <v>0</v>
      </c>
      <c r="BY1026" s="74">
        <v>0</v>
      </c>
      <c r="BZ1026" s="74">
        <v>0</v>
      </c>
      <c r="CA1026" s="74">
        <v>0</v>
      </c>
      <c r="CB1026" s="74">
        <v>0</v>
      </c>
      <c r="CC1026" s="74">
        <v>0</v>
      </c>
      <c r="CD1026" s="74">
        <v>0</v>
      </c>
      <c r="CE1026" s="74">
        <v>0</v>
      </c>
      <c r="CF1026" s="74">
        <v>0</v>
      </c>
      <c r="CG1026" s="74">
        <v>0</v>
      </c>
      <c r="CH1026" s="74">
        <v>0</v>
      </c>
      <c r="CI1026" s="74">
        <v>0</v>
      </c>
      <c r="CJ1026" s="74">
        <v>0</v>
      </c>
      <c r="CK1026" s="74">
        <v>0</v>
      </c>
    </row>
    <row r="1027" spans="2:89" x14ac:dyDescent="0.35">
      <c r="B1027" s="154" t="str">
        <f>"Principal payments - "&amp;SUBSTITUTE(B1014,":","")</f>
        <v>Principal payments - Volume driven amortizing loan - no defaults</v>
      </c>
      <c r="D1027" t="s">
        <v>841</v>
      </c>
      <c r="E1027" t="str">
        <f>ROW()&amp;" "&amp;D1027</f>
        <v>1027 LAMORT-PV</v>
      </c>
      <c r="K1027" s="134">
        <f t="shared" ca="1" si="1116"/>
        <v>-551748.4211659492</v>
      </c>
      <c r="L1027" s="134">
        <f t="shared" ca="1" si="1116"/>
        <v>-546804.29287257546</v>
      </c>
      <c r="M1027" s="134">
        <f t="shared" ca="1" si="1116"/>
        <v>-542332.53463476256</v>
      </c>
      <c r="N1027" s="134">
        <f t="shared" ca="1" si="1116"/>
        <v>-538288.01544939913</v>
      </c>
      <c r="O1027" s="134">
        <f t="shared" ca="1" si="1116"/>
        <v>-534629.91620278743</v>
      </c>
      <c r="P1027" s="134">
        <f t="shared" si="1116"/>
        <v>0</v>
      </c>
      <c r="R1027"/>
      <c r="S1027" s="62">
        <f t="shared" ref="S1027" ca="1" si="1117">S1039-S1030</f>
        <v>-48124.610281671463</v>
      </c>
      <c r="T1027" s="62">
        <f t="shared" ref="T1027:AX1027" ca="1" si="1118">T1039-T1030</f>
        <v>-95848.18214432901</v>
      </c>
      <c r="U1027" s="62">
        <f t="shared" ca="1" si="1118"/>
        <v>-143174.05757479771</v>
      </c>
      <c r="V1027" s="62">
        <f t="shared" ca="1" si="1118"/>
        <v>-190105.55071001255</v>
      </c>
      <c r="W1027" s="62">
        <f t="shared" ca="1" si="1118"/>
        <v>-236645.94806910056</v>
      </c>
      <c r="X1027" s="62">
        <f t="shared" ca="1" si="1118"/>
        <v>-282798.50878352951</v>
      </c>
      <c r="Y1027" s="62">
        <f t="shared" ca="1" si="1118"/>
        <v>-328566.46482533828</v>
      </c>
      <c r="Z1027" s="62">
        <f t="shared" ca="1" si="1118"/>
        <v>-373953.02123346523</v>
      </c>
      <c r="AA1027" s="62">
        <f t="shared" ca="1" si="1118"/>
        <v>-418961.35633819114</v>
      </c>
      <c r="AB1027" s="62">
        <f t="shared" ca="1" si="1118"/>
        <v>-463594.62198371097</v>
      </c>
      <c r="AC1027" s="62">
        <f t="shared" ca="1" si="1118"/>
        <v>-507855.94374885148</v>
      </c>
      <c r="AD1027" s="62">
        <f t="shared" ca="1" si="1118"/>
        <v>-551748.4211659492</v>
      </c>
      <c r="AE1027" s="62">
        <f t="shared" ca="1" si="1118"/>
        <v>-551317.18432289956</v>
      </c>
      <c r="AF1027" s="62">
        <f t="shared" ca="1" si="1118"/>
        <v>-550889.5411202088</v>
      </c>
      <c r="AG1027" s="62">
        <f t="shared" ca="1" si="1118"/>
        <v>-550465.4616108737</v>
      </c>
      <c r="AH1027" s="62">
        <f t="shared" ca="1" si="1118"/>
        <v>-550044.91609744972</v>
      </c>
      <c r="AI1027" s="62">
        <f t="shared" ca="1" si="1118"/>
        <v>-549627.87512997095</v>
      </c>
      <c r="AJ1027" s="62">
        <f t="shared" ca="1" si="1118"/>
        <v>-549214.3095038879</v>
      </c>
      <c r="AK1027" s="62">
        <f t="shared" ca="1" si="1118"/>
        <v>-548804.19025802216</v>
      </c>
      <c r="AL1027" s="62">
        <f t="shared" ca="1" si="1118"/>
        <v>-548397.48867253866</v>
      </c>
      <c r="AM1027" s="62">
        <f t="shared" ca="1" si="1118"/>
        <v>-547994.17626693414</v>
      </c>
      <c r="AN1027" s="62">
        <f t="shared" ca="1" si="1118"/>
        <v>-547594.22479804303</v>
      </c>
      <c r="AO1027" s="62">
        <f t="shared" ca="1" si="1118"/>
        <v>-547197.60625805939</v>
      </c>
      <c r="AP1027" s="62">
        <f t="shared" ca="1" si="1118"/>
        <v>-546804.29287257546</v>
      </c>
      <c r="AQ1027" s="62">
        <f t="shared" ca="1" si="1118"/>
        <v>-546414.2570986374</v>
      </c>
      <c r="AR1027" s="62">
        <f t="shared" ca="1" si="1118"/>
        <v>-546027.47162281536</v>
      </c>
      <c r="AS1027" s="62">
        <f t="shared" ca="1" si="1118"/>
        <v>-545643.90935929189</v>
      </c>
      <c r="AT1027" s="62">
        <f t="shared" ca="1" si="1118"/>
        <v>-545263.54344796448</v>
      </c>
      <c r="AU1027" s="62">
        <f t="shared" ca="1" si="1118"/>
        <v>-544886.34725256485</v>
      </c>
      <c r="AV1027" s="62">
        <f t="shared" ca="1" si="1118"/>
        <v>-544512.29435879341</v>
      </c>
      <c r="AW1027" s="62">
        <f t="shared" ca="1" si="1118"/>
        <v>-544141.35857247014</v>
      </c>
      <c r="AX1027" s="62">
        <f t="shared" ca="1" si="1118"/>
        <v>-543773.51391769957</v>
      </c>
      <c r="AY1027" s="62">
        <f t="shared" ref="AY1027:CD1027" ca="1" si="1119">AY1039-AY1030</f>
        <v>-543408.73463505204</v>
      </c>
      <c r="AZ1027" s="62">
        <f t="shared" ca="1" si="1119"/>
        <v>-543046.99517975992</v>
      </c>
      <c r="BA1027" s="62">
        <f t="shared" ca="1" si="1119"/>
        <v>-542688.27021992858</v>
      </c>
      <c r="BB1027" s="62">
        <f t="shared" ca="1" si="1119"/>
        <v>-542332.53463476256</v>
      </c>
      <c r="BC1027" s="62">
        <f t="shared" ca="1" si="1119"/>
        <v>-541979.76351280627</v>
      </c>
      <c r="BD1027" s="62">
        <f t="shared" ca="1" si="1119"/>
        <v>-541629.93215019954</v>
      </c>
      <c r="BE1027" s="62">
        <f t="shared" ca="1" si="1119"/>
        <v>-541283.01604894781</v>
      </c>
      <c r="BF1027" s="62">
        <f t="shared" ca="1" si="1119"/>
        <v>-540938.99091520661</v>
      </c>
      <c r="BG1027" s="62">
        <f t="shared" ca="1" si="1119"/>
        <v>-540597.83265757991</v>
      </c>
      <c r="BH1027" s="62">
        <f t="shared" ca="1" si="1119"/>
        <v>-540259.51738543343</v>
      </c>
      <c r="BI1027" s="62">
        <f t="shared" ca="1" si="1119"/>
        <v>-539924.02140722144</v>
      </c>
      <c r="BJ1027" s="62">
        <f t="shared" ca="1" si="1119"/>
        <v>-539591.32122882793</v>
      </c>
      <c r="BK1027" s="62">
        <f t="shared" ca="1" si="1119"/>
        <v>-539261.39355192101</v>
      </c>
      <c r="BL1027" s="62">
        <f t="shared" ca="1" si="1119"/>
        <v>-538934.21527232172</v>
      </c>
      <c r="BM1027" s="62">
        <f t="shared" ca="1" si="1119"/>
        <v>-538609.76347838563</v>
      </c>
      <c r="BN1027" s="62">
        <f t="shared" ca="1" si="1119"/>
        <v>-538288.01544939913</v>
      </c>
      <c r="BO1027" s="62">
        <f t="shared" ca="1" si="1119"/>
        <v>-537968.94865398749</v>
      </c>
      <c r="BP1027" s="62">
        <f t="shared" ca="1" si="1119"/>
        <v>-537652.54074853752</v>
      </c>
      <c r="BQ1027" s="62">
        <f t="shared" ca="1" si="1119"/>
        <v>-537338.76957563311</v>
      </c>
      <c r="BR1027" s="62">
        <f t="shared" ca="1" si="1119"/>
        <v>-537027.61316250276</v>
      </c>
      <c r="BS1027" s="62">
        <f t="shared" ca="1" si="1119"/>
        <v>-536719.04971948196</v>
      </c>
      <c r="BT1027" s="62">
        <f t="shared" ca="1" si="1119"/>
        <v>-536413.05763848627</v>
      </c>
      <c r="BU1027" s="62">
        <f t="shared" ca="1" si="1119"/>
        <v>-536109.61549149884</v>
      </c>
      <c r="BV1027" s="62">
        <f t="shared" ca="1" si="1119"/>
        <v>-535808.70202906977</v>
      </c>
      <c r="BW1027" s="62">
        <f t="shared" ca="1" si="1119"/>
        <v>-535510.29617882753</v>
      </c>
      <c r="BX1027" s="62">
        <f t="shared" ca="1" si="1119"/>
        <v>-535214.37704400392</v>
      </c>
      <c r="BY1027" s="62">
        <f t="shared" ca="1" si="1119"/>
        <v>-534920.9239019705</v>
      </c>
      <c r="BZ1027" s="62">
        <f t="shared" ca="1" si="1119"/>
        <v>-534629.91620278743</v>
      </c>
      <c r="CA1027" s="62">
        <f t="shared" ca="1" si="1119"/>
        <v>-534341.33356776426</v>
      </c>
      <c r="CB1027" s="62">
        <f t="shared" ca="1" si="1119"/>
        <v>-534055.15578803292</v>
      </c>
      <c r="CC1027" s="62">
        <f t="shared" ca="1" si="1119"/>
        <v>-533771.36282313254</v>
      </c>
      <c r="CD1027" s="62">
        <f t="shared" ca="1" si="1119"/>
        <v>-533489.93479960645</v>
      </c>
      <c r="CE1027" s="62">
        <f t="shared" ref="CE1027:CK1027" ca="1" si="1120">CE1039-CE1030</f>
        <v>-533210.85200960981</v>
      </c>
      <c r="CF1027" s="62">
        <f t="shared" ca="1" si="1120"/>
        <v>-532934.09490952967</v>
      </c>
      <c r="CG1027" s="62">
        <f t="shared" ca="1" si="1120"/>
        <v>-532659.64411861694</v>
      </c>
      <c r="CH1027" s="62">
        <f t="shared" ca="1" si="1120"/>
        <v>-532387.48041762842</v>
      </c>
      <c r="CI1027" s="62">
        <f t="shared" ca="1" si="1120"/>
        <v>-532117.58474748151</v>
      </c>
      <c r="CJ1027" s="62">
        <f t="shared" ca="1" si="1120"/>
        <v>-531849.93820791924</v>
      </c>
      <c r="CK1027" s="62">
        <f t="shared" ca="1" si="1120"/>
        <v>-531584.52205618657</v>
      </c>
    </row>
    <row r="1028" spans="2:89" x14ac:dyDescent="0.35">
      <c r="B1028" s="123" t="str">
        <f>"Loan - "&amp;SUBSTITUTE(B1014,":","")</f>
        <v>Loan - Volume driven amortizing loan - no defaults</v>
      </c>
      <c r="C1028" t="s">
        <v>240</v>
      </c>
      <c r="D1028" t="s">
        <v>841</v>
      </c>
      <c r="E1028" t="str">
        <f t="shared" ref="E1028:E1031" si="1121">ROW()&amp;" "&amp;D1028</f>
        <v>1028 LAMORT-PV</v>
      </c>
      <c r="F1028" s="27"/>
      <c r="G1028" s="57"/>
      <c r="I1028" s="74"/>
      <c r="J1028" s="74"/>
      <c r="K1028" s="33">
        <f t="shared" ca="1" si="1116"/>
        <v>2358623.3131410531</v>
      </c>
      <c r="L1028" s="33">
        <f t="shared" ca="1" si="1116"/>
        <v>1770272.0462295902</v>
      </c>
      <c r="M1028" s="33">
        <f t="shared" ca="1" si="1116"/>
        <v>1238132.8159298496</v>
      </c>
      <c r="N1028" s="33">
        <f t="shared" ca="1" si="1116"/>
        <v>756835.03287159931</v>
      </c>
      <c r="O1028" s="33">
        <f t="shared" ca="1" si="1116"/>
        <v>321521.22252481221</v>
      </c>
      <c r="P1028" s="33">
        <f t="shared" si="1116"/>
        <v>0</v>
      </c>
      <c r="Q1028" s="33"/>
      <c r="R1028" s="53">
        <f ca="1">S1023</f>
        <v>0</v>
      </c>
      <c r="S1028" s="337">
        <f t="shared" ref="S1028" ca="1" si="1122">SUM(S1026:S1027,S1023:S1024)</f>
        <v>451875.38971832854</v>
      </c>
      <c r="T1028" s="337">
        <f t="shared" ref="T1028:AX1028" ca="1" si="1123">SUM(T1026:T1027,T1023:T1024)</f>
        <v>856027.20757399953</v>
      </c>
      <c r="U1028" s="337">
        <f t="shared" ca="1" si="1123"/>
        <v>1212853.1499992018</v>
      </c>
      <c r="V1028" s="337">
        <f t="shared" ca="1" si="1123"/>
        <v>1522747.5992891891</v>
      </c>
      <c r="W1028" s="337">
        <f t="shared" ca="1" si="1123"/>
        <v>1786101.6512200886</v>
      </c>
      <c r="X1028" s="337">
        <f t="shared" ca="1" si="1123"/>
        <v>2003303.1424365591</v>
      </c>
      <c r="Y1028" s="337">
        <f t="shared" ca="1" si="1123"/>
        <v>2174736.6776112206</v>
      </c>
      <c r="Z1028" s="337">
        <f t="shared" ca="1" si="1123"/>
        <v>2300783.6563777551</v>
      </c>
      <c r="AA1028" s="337">
        <f t="shared" ca="1" si="1123"/>
        <v>2381822.3000395643</v>
      </c>
      <c r="AB1028" s="337">
        <f t="shared" ca="1" si="1123"/>
        <v>2418227.6780558536</v>
      </c>
      <c r="AC1028" s="337">
        <f t="shared" ca="1" si="1123"/>
        <v>2410371.7343070023</v>
      </c>
      <c r="AD1028" s="337">
        <f t="shared" ca="1" si="1123"/>
        <v>2358623.3131410531</v>
      </c>
      <c r="AE1028" s="337">
        <f t="shared" ca="1" si="1123"/>
        <v>2307306.1288181534</v>
      </c>
      <c r="AF1028" s="337">
        <f t="shared" ca="1" si="1123"/>
        <v>2256416.5876979446</v>
      </c>
      <c r="AG1028" s="337">
        <f t="shared" ca="1" si="1123"/>
        <v>2205951.1260870709</v>
      </c>
      <c r="AH1028" s="337">
        <f t="shared" ca="1" si="1123"/>
        <v>2155906.2099896213</v>
      </c>
      <c r="AI1028" s="337">
        <f t="shared" ca="1" si="1123"/>
        <v>2106278.3348596506</v>
      </c>
      <c r="AJ1028" s="337">
        <f t="shared" ca="1" si="1123"/>
        <v>2057064.0253557628</v>
      </c>
      <c r="AK1028" s="337">
        <f t="shared" ca="1" si="1123"/>
        <v>2008259.8350977406</v>
      </c>
      <c r="AL1028" s="337">
        <f t="shared" ca="1" si="1123"/>
        <v>1959862.346425202</v>
      </c>
      <c r="AM1028" s="337">
        <f t="shared" ca="1" si="1123"/>
        <v>1911868.170158268</v>
      </c>
      <c r="AN1028" s="337">
        <f t="shared" ca="1" si="1123"/>
        <v>1864273.9453602249</v>
      </c>
      <c r="AO1028" s="337">
        <f t="shared" ca="1" si="1123"/>
        <v>1817076.3391021655</v>
      </c>
      <c r="AP1028" s="337">
        <f t="shared" ca="1" si="1123"/>
        <v>1770272.0462295902</v>
      </c>
      <c r="AQ1028" s="337">
        <f t="shared" ca="1" si="1123"/>
        <v>1723857.7891309527</v>
      </c>
      <c r="AR1028" s="337">
        <f t="shared" ca="1" si="1123"/>
        <v>1677830.3175081373</v>
      </c>
      <c r="AS1028" s="337">
        <f t="shared" ca="1" si="1123"/>
        <v>1632186.4081488454</v>
      </c>
      <c r="AT1028" s="337">
        <f t="shared" ca="1" si="1123"/>
        <v>1586922.8647008808</v>
      </c>
      <c r="AU1028" s="337">
        <f t="shared" ca="1" si="1123"/>
        <v>1542036.5174483159</v>
      </c>
      <c r="AV1028" s="337">
        <f t="shared" ca="1" si="1123"/>
        <v>1497524.2230895224</v>
      </c>
      <c r="AW1028" s="337">
        <f t="shared" ca="1" si="1123"/>
        <v>1453382.8645170522</v>
      </c>
      <c r="AX1028" s="337">
        <f t="shared" ca="1" si="1123"/>
        <v>1409609.3505993527</v>
      </c>
      <c r="AY1028" s="337">
        <f t="shared" ref="AY1028:CD1028" ca="1" si="1124">SUM(AY1026:AY1027,AY1023:AY1024)</f>
        <v>1366200.6159643007</v>
      </c>
      <c r="AZ1028" s="337">
        <f t="shared" ca="1" si="1124"/>
        <v>1323153.6207845407</v>
      </c>
      <c r="BA1028" s="337">
        <f t="shared" ca="1" si="1124"/>
        <v>1280465.3505646121</v>
      </c>
      <c r="BB1028" s="337">
        <f t="shared" ca="1" si="1124"/>
        <v>1238132.8159298496</v>
      </c>
      <c r="BC1028" s="337">
        <f t="shared" ca="1" si="1124"/>
        <v>1196153.0524170434</v>
      </c>
      <c r="BD1028" s="337">
        <f t="shared" ca="1" si="1124"/>
        <v>1154523.1202668438</v>
      </c>
      <c r="BE1028" s="337">
        <f t="shared" ca="1" si="1124"/>
        <v>1113240.104217896</v>
      </c>
      <c r="BF1028" s="337">
        <f t="shared" ca="1" si="1124"/>
        <v>1072301.1133026895</v>
      </c>
      <c r="BG1028" s="337">
        <f t="shared" ca="1" si="1124"/>
        <v>1031703.2806451096</v>
      </c>
      <c r="BH1028" s="337">
        <f t="shared" ca="1" si="1124"/>
        <v>991443.76325967617</v>
      </c>
      <c r="BI1028" s="337">
        <f t="shared" ca="1" si="1124"/>
        <v>951519.74185245472</v>
      </c>
      <c r="BJ1028" s="337">
        <f t="shared" ca="1" si="1124"/>
        <v>911928.42062362679</v>
      </c>
      <c r="BK1028" s="337">
        <f t="shared" ca="1" si="1124"/>
        <v>872667.02707170579</v>
      </c>
      <c r="BL1028" s="337">
        <f t="shared" ca="1" si="1124"/>
        <v>833732.81179938407</v>
      </c>
      <c r="BM1028" s="337">
        <f t="shared" ca="1" si="1124"/>
        <v>795123.04832099844</v>
      </c>
      <c r="BN1028" s="337">
        <f t="shared" ca="1" si="1124"/>
        <v>756835.03287159931</v>
      </c>
      <c r="BO1028" s="337">
        <f t="shared" ca="1" si="1124"/>
        <v>718866.08421761182</v>
      </c>
      <c r="BP1028" s="337">
        <f t="shared" ca="1" si="1124"/>
        <v>681213.5434690743</v>
      </c>
      <c r="BQ1028" s="337">
        <f t="shared" ca="1" si="1124"/>
        <v>643874.77389344119</v>
      </c>
      <c r="BR1028" s="337">
        <f t="shared" ca="1" si="1124"/>
        <v>606847.16073093843</v>
      </c>
      <c r="BS1028" s="337">
        <f t="shared" ca="1" si="1124"/>
        <v>570128.11101145647</v>
      </c>
      <c r="BT1028" s="337">
        <f t="shared" ca="1" si="1124"/>
        <v>533715.0533729702</v>
      </c>
      <c r="BU1028" s="337">
        <f t="shared" ca="1" si="1124"/>
        <v>497605.43788147136</v>
      </c>
      <c r="BV1028" s="337">
        <f t="shared" ca="1" si="1124"/>
        <v>461796.73585240159</v>
      </c>
      <c r="BW1028" s="337">
        <f t="shared" ca="1" si="1124"/>
        <v>426286.43967357406</v>
      </c>
      <c r="BX1028" s="337">
        <f t="shared" ca="1" si="1124"/>
        <v>391072.06262957014</v>
      </c>
      <c r="BY1028" s="337">
        <f t="shared" ca="1" si="1124"/>
        <v>356151.13872759964</v>
      </c>
      <c r="BZ1028" s="337">
        <f t="shared" ca="1" si="1124"/>
        <v>321521.22252481221</v>
      </c>
      <c r="CA1028" s="337">
        <f t="shared" ca="1" si="1124"/>
        <v>287179.88895704795</v>
      </c>
      <c r="CB1028" s="337">
        <f t="shared" ca="1" si="1124"/>
        <v>253124.73316901503</v>
      </c>
      <c r="CC1028" s="337">
        <f t="shared" ca="1" si="1124"/>
        <v>219353.37034588249</v>
      </c>
      <c r="CD1028" s="337">
        <f t="shared" ca="1" si="1124"/>
        <v>185863.43554627604</v>
      </c>
      <c r="CE1028" s="337">
        <f t="shared" ref="CE1028:CK1028" ca="1" si="1125">SUM(CE1026:CE1027,CE1023:CE1024)</f>
        <v>152652.58353666624</v>
      </c>
      <c r="CF1028" s="337">
        <f t="shared" ca="1" si="1125"/>
        <v>119718.48862713657</v>
      </c>
      <c r="CG1028" s="337">
        <f t="shared" ca="1" si="1125"/>
        <v>87058.844508519629</v>
      </c>
      <c r="CH1028" s="337">
        <f t="shared" ca="1" si="1125"/>
        <v>54671.364090891206</v>
      </c>
      <c r="CI1028" s="337">
        <f t="shared" ca="1" si="1125"/>
        <v>22553.779343409697</v>
      </c>
      <c r="CJ1028" s="337">
        <f t="shared" ca="1" si="1125"/>
        <v>-9296.1588645095471</v>
      </c>
      <c r="CK1028" s="337">
        <f t="shared" ca="1" si="1125"/>
        <v>-40880.680920696119</v>
      </c>
    </row>
    <row r="1029" spans="2:89" x14ac:dyDescent="0.35">
      <c r="B1029" s="122"/>
      <c r="C1029" s="57"/>
      <c r="D1029" t="s">
        <v>841</v>
      </c>
      <c r="E1029" t="str">
        <f t="shared" si="1121"/>
        <v>1029 LAMORT-PV</v>
      </c>
      <c r="G1029" s="57" t="s">
        <v>244</v>
      </c>
      <c r="R1029"/>
      <c r="S1029" s="62"/>
      <c r="T1029" s="62"/>
      <c r="U1029" s="62"/>
      <c r="V1029" s="62"/>
      <c r="W1029" s="62"/>
      <c r="X1029" s="62"/>
      <c r="Y1029" s="62"/>
      <c r="Z1029" s="62"/>
      <c r="AA1029" s="62"/>
      <c r="AB1029" s="62"/>
      <c r="AC1029" s="62"/>
      <c r="AD1029" s="62"/>
      <c r="AE1029" s="62"/>
      <c r="AF1029" s="62"/>
      <c r="AG1029" s="62"/>
      <c r="AH1029" s="62"/>
      <c r="AI1029" s="62"/>
      <c r="AJ1029" s="62"/>
      <c r="AK1029" s="62"/>
      <c r="AL1029" s="62"/>
      <c r="AM1029" s="62"/>
      <c r="AN1029" s="62"/>
      <c r="AO1029" s="62"/>
      <c r="AP1029" s="62"/>
      <c r="AQ1029" s="62"/>
      <c r="AR1029" s="62"/>
      <c r="AS1029" s="62"/>
      <c r="AT1029" s="62"/>
      <c r="AU1029" s="62"/>
      <c r="AV1029" s="62"/>
      <c r="AW1029" s="62"/>
      <c r="AX1029" s="62"/>
      <c r="AY1029" s="62"/>
      <c r="AZ1029" s="62"/>
      <c r="BA1029" s="62"/>
      <c r="BB1029" s="62"/>
      <c r="BC1029" s="62"/>
      <c r="BD1029" s="62"/>
      <c r="BE1029" s="62"/>
      <c r="BF1029" s="62"/>
      <c r="BG1029" s="62"/>
      <c r="BH1029" s="62"/>
      <c r="BI1029" s="62"/>
      <c r="BJ1029" s="62"/>
      <c r="BK1029" s="62"/>
      <c r="BL1029" s="62"/>
      <c r="BM1029" s="62"/>
      <c r="BN1029" s="62"/>
      <c r="BO1029" s="62"/>
      <c r="BP1029" s="62"/>
      <c r="BQ1029" s="62"/>
      <c r="BR1029" s="62"/>
      <c r="BS1029" s="62"/>
      <c r="BT1029" s="62"/>
      <c r="BU1029" s="62"/>
      <c r="BV1029" s="62"/>
      <c r="BW1029" s="62"/>
      <c r="BX1029" s="62"/>
      <c r="BY1029" s="62"/>
      <c r="BZ1029" s="62"/>
      <c r="CA1029" s="62"/>
      <c r="CB1029" s="62"/>
      <c r="CC1029" s="62"/>
      <c r="CD1029" s="62"/>
      <c r="CE1029" s="62"/>
      <c r="CF1029" s="62"/>
      <c r="CG1029" s="62"/>
      <c r="CH1029" s="62"/>
      <c r="CI1029" s="62"/>
      <c r="CJ1029" s="62"/>
      <c r="CK1029" s="62"/>
    </row>
    <row r="1030" spans="2:89" x14ac:dyDescent="0.35">
      <c r="B1030" s="123" t="str">
        <f>"Interest income - "&amp;SUBSTITUTE(B1014,":","")</f>
        <v>Interest income - Volume driven amortizing loan - no defaults</v>
      </c>
      <c r="C1030" t="s">
        <v>198</v>
      </c>
      <c r="D1030" t="s">
        <v>841</v>
      </c>
      <c r="E1030" t="str">
        <f t="shared" si="1121"/>
        <v>1030 LAMORT-PV</v>
      </c>
      <c r="G1030" s="57"/>
      <c r="I1030" s="93"/>
      <c r="J1030" s="93"/>
      <c r="K1030" s="28">
        <f t="shared" ref="K1030:P1030" ca="1" si="1126">SUMIF($3:$3,K$2,1030:1030)</f>
        <v>212657.08488857304</v>
      </c>
      <c r="L1030" s="28">
        <f t="shared" ca="1" si="1126"/>
        <v>258407.3863507738</v>
      </c>
      <c r="M1030" s="28">
        <f t="shared" ca="1" si="1126"/>
        <v>202195.34973905084</v>
      </c>
      <c r="N1030" s="28">
        <f t="shared" ca="1" si="1126"/>
        <v>151353.90249756069</v>
      </c>
      <c r="O1030" s="28">
        <f t="shared" ca="1" si="1126"/>
        <v>105369.92978609759</v>
      </c>
      <c r="P1030" s="28">
        <f t="shared" ca="1" si="1126"/>
        <v>59953.346264876236</v>
      </c>
      <c r="R1030" s="27"/>
      <c r="S1030" s="93">
        <f t="shared" ref="S1030" ca="1" si="1127">SUM(S1023:S1024,S1026)*$H1017/12</f>
        <v>4166.666666666667</v>
      </c>
      <c r="T1030" s="93">
        <f t="shared" ref="T1030:AX1030" ca="1" si="1128">SUM(T1023:T1024,T1026)*$H1017/12</f>
        <v>7932.2949143194055</v>
      </c>
      <c r="U1030" s="93">
        <f t="shared" ca="1" si="1128"/>
        <v>11300.226729783331</v>
      </c>
      <c r="V1030" s="93">
        <f t="shared" ca="1" si="1128"/>
        <v>14273.776249993351</v>
      </c>
      <c r="W1030" s="93">
        <f t="shared" ca="1" si="1128"/>
        <v>16856.229994076577</v>
      </c>
      <c r="X1030" s="93">
        <f t="shared" ca="1" si="1128"/>
        <v>19050.847093500739</v>
      </c>
      <c r="Y1030" s="93">
        <f t="shared" ca="1" si="1128"/>
        <v>20860.859520304661</v>
      </c>
      <c r="Z1030" s="93">
        <f t="shared" ca="1" si="1128"/>
        <v>22289.472313426839</v>
      </c>
      <c r="AA1030" s="93">
        <f t="shared" ca="1" si="1128"/>
        <v>23339.86380314796</v>
      </c>
      <c r="AB1030" s="93">
        <f t="shared" ca="1" si="1128"/>
        <v>24015.185833663036</v>
      </c>
      <c r="AC1030" s="93">
        <f t="shared" ca="1" si="1128"/>
        <v>24318.56398379878</v>
      </c>
      <c r="AD1030" s="93">
        <f t="shared" ca="1" si="1128"/>
        <v>24253.097785891689</v>
      </c>
      <c r="AE1030" s="93">
        <f t="shared" ca="1" si="1128"/>
        <v>23821.860942842108</v>
      </c>
      <c r="AF1030" s="93">
        <f t="shared" ca="1" si="1128"/>
        <v>23394.217740151278</v>
      </c>
      <c r="AG1030" s="93">
        <f t="shared" ca="1" si="1128"/>
        <v>22970.138230816203</v>
      </c>
      <c r="AH1030" s="93">
        <f t="shared" ca="1" si="1128"/>
        <v>22549.592717392257</v>
      </c>
      <c r="AI1030" s="93">
        <f t="shared" ca="1" si="1128"/>
        <v>22132.551749913513</v>
      </c>
      <c r="AJ1030" s="93">
        <f t="shared" ca="1" si="1128"/>
        <v>21718.986123830422</v>
      </c>
      <c r="AK1030" s="93">
        <f t="shared" ca="1" si="1128"/>
        <v>21308.866877964691</v>
      </c>
      <c r="AL1030" s="93">
        <f t="shared" ca="1" si="1128"/>
        <v>20902.165292481171</v>
      </c>
      <c r="AM1030" s="93">
        <f t="shared" ca="1" si="1128"/>
        <v>20498.852886876684</v>
      </c>
      <c r="AN1030" s="93">
        <f t="shared" ca="1" si="1128"/>
        <v>20098.901417985569</v>
      </c>
      <c r="AO1030" s="93">
        <f t="shared" ca="1" si="1128"/>
        <v>19702.282878001872</v>
      </c>
      <c r="AP1030" s="93">
        <f t="shared" ca="1" si="1128"/>
        <v>19308.969492518048</v>
      </c>
      <c r="AQ1030" s="93">
        <f t="shared" ca="1" si="1128"/>
        <v>18918.93371857992</v>
      </c>
      <c r="AR1030" s="93">
        <f t="shared" ca="1" si="1128"/>
        <v>18532.148242757939</v>
      </c>
      <c r="AS1030" s="93">
        <f t="shared" ca="1" si="1128"/>
        <v>18148.585979234478</v>
      </c>
      <c r="AT1030" s="93">
        <f t="shared" ca="1" si="1128"/>
        <v>17768.220067907048</v>
      </c>
      <c r="AU1030" s="93">
        <f t="shared" ca="1" si="1128"/>
        <v>17391.02387250734</v>
      </c>
      <c r="AV1030" s="93">
        <f t="shared" ca="1" si="1128"/>
        <v>17016.970978735964</v>
      </c>
      <c r="AW1030" s="93">
        <f t="shared" ca="1" si="1128"/>
        <v>16646.035192412688</v>
      </c>
      <c r="AX1030" s="93">
        <f t="shared" ca="1" si="1128"/>
        <v>16278.190537642104</v>
      </c>
      <c r="AY1030" s="93">
        <f t="shared" ref="AY1030:CD1030" ca="1" si="1129">SUM(AY1023:AY1024,AY1026)*$H1017/12</f>
        <v>15913.411254994608</v>
      </c>
      <c r="AZ1030" s="93">
        <f t="shared" ca="1" si="1129"/>
        <v>15551.671799702506</v>
      </c>
      <c r="BA1030" s="93">
        <f t="shared" ca="1" si="1129"/>
        <v>15192.946839871174</v>
      </c>
      <c r="BB1030" s="93">
        <f t="shared" ca="1" si="1129"/>
        <v>14837.211254705102</v>
      </c>
      <c r="BC1030" s="93">
        <f t="shared" ca="1" si="1129"/>
        <v>14484.440132748749</v>
      </c>
      <c r="BD1030" s="93">
        <f t="shared" ca="1" si="1129"/>
        <v>14134.608770142027</v>
      </c>
      <c r="BE1030" s="93">
        <f t="shared" ca="1" si="1129"/>
        <v>13787.692668890368</v>
      </c>
      <c r="BF1030" s="93">
        <f t="shared" ca="1" si="1129"/>
        <v>13443.667535149134</v>
      </c>
      <c r="BG1030" s="93">
        <f t="shared" ca="1" si="1129"/>
        <v>13102.509277522413</v>
      </c>
      <c r="BH1030" s="93">
        <f t="shared" ca="1" si="1129"/>
        <v>12764.194005375915</v>
      </c>
      <c r="BI1030" s="93">
        <f t="shared" ca="1" si="1129"/>
        <v>12428.69802716397</v>
      </c>
      <c r="BJ1030" s="93">
        <f t="shared" ca="1" si="1129"/>
        <v>12095.997848770457</v>
      </c>
      <c r="BK1030" s="93">
        <f t="shared" ca="1" si="1129"/>
        <v>11766.070171863556</v>
      </c>
      <c r="BL1030" s="93">
        <f t="shared" ca="1" si="1129"/>
        <v>11438.891892264217</v>
      </c>
      <c r="BM1030" s="93">
        <f t="shared" ca="1" si="1129"/>
        <v>11114.440098328203</v>
      </c>
      <c r="BN1030" s="93">
        <f t="shared" ca="1" si="1129"/>
        <v>10792.692069341654</v>
      </c>
      <c r="BO1030" s="93">
        <f t="shared" ca="1" si="1129"/>
        <v>10473.625273929994</v>
      </c>
      <c r="BP1030" s="93">
        <f t="shared" ca="1" si="1129"/>
        <v>10157.217368480098</v>
      </c>
      <c r="BQ1030" s="93">
        <f t="shared" ca="1" si="1129"/>
        <v>9843.4461955756178</v>
      </c>
      <c r="BR1030" s="93">
        <f t="shared" ca="1" si="1129"/>
        <v>9532.289782445343</v>
      </c>
      <c r="BS1030" s="93">
        <f t="shared" ca="1" si="1129"/>
        <v>9223.7263394244874</v>
      </c>
      <c r="BT1030" s="93">
        <f t="shared" ca="1" si="1129"/>
        <v>8917.7342584288035</v>
      </c>
      <c r="BU1030" s="93">
        <f t="shared" ca="1" si="1129"/>
        <v>8614.2921114414185</v>
      </c>
      <c r="BV1030" s="93">
        <f t="shared" ca="1" si="1129"/>
        <v>8313.378649012262</v>
      </c>
      <c r="BW1030" s="93">
        <f t="shared" ca="1" si="1129"/>
        <v>8014.9727987700135</v>
      </c>
      <c r="BX1030" s="93">
        <f t="shared" ca="1" si="1129"/>
        <v>7719.0536639464508</v>
      </c>
      <c r="BY1030" s="93">
        <f t="shared" ca="1" si="1129"/>
        <v>7425.6005219130848</v>
      </c>
      <c r="BZ1030" s="93">
        <f t="shared" ca="1" si="1129"/>
        <v>7134.5928227299983</v>
      </c>
      <c r="CA1030" s="93">
        <f t="shared" ca="1" si="1129"/>
        <v>6846.0101877067691</v>
      </c>
      <c r="CB1030" s="93">
        <f t="shared" ca="1" si="1129"/>
        <v>6559.8324079753993</v>
      </c>
      <c r="CC1030" s="93">
        <f t="shared" ca="1" si="1129"/>
        <v>6276.0394430751257</v>
      </c>
      <c r="CD1030" s="93">
        <f t="shared" ca="1" si="1129"/>
        <v>5994.6114195490218</v>
      </c>
      <c r="CE1030" s="93">
        <f t="shared" ref="CE1030:CK1030" ca="1" si="1130">SUM(CE1023:CE1024,CE1026)*$H1017/12</f>
        <v>5715.5286295523001</v>
      </c>
      <c r="CF1030" s="93">
        <f t="shared" ca="1" si="1130"/>
        <v>5438.7715294722193</v>
      </c>
      <c r="CG1030" s="93">
        <f t="shared" ca="1" si="1130"/>
        <v>5164.3207385594715</v>
      </c>
      <c r="CH1030" s="93">
        <f t="shared" ca="1" si="1130"/>
        <v>4892.1570375709971</v>
      </c>
      <c r="CI1030" s="93">
        <f t="shared" ca="1" si="1130"/>
        <v>4622.2613674240938</v>
      </c>
      <c r="CJ1030" s="93">
        <f t="shared" ca="1" si="1130"/>
        <v>4354.6148278617475</v>
      </c>
      <c r="CK1030" s="93">
        <f t="shared" ca="1" si="1130"/>
        <v>4089.1986761290877</v>
      </c>
    </row>
    <row r="1031" spans="2:89" x14ac:dyDescent="0.35">
      <c r="B1031" s="122"/>
      <c r="C1031" s="57"/>
      <c r="D1031" t="s">
        <v>841</v>
      </c>
      <c r="E1031" t="str">
        <f t="shared" si="1121"/>
        <v>1031 LAMORT-PV</v>
      </c>
      <c r="G1031" s="57"/>
      <c r="R1031"/>
      <c r="S1031" s="1"/>
      <c r="T1031" s="1"/>
      <c r="U1031" s="1"/>
      <c r="V1031" s="1"/>
      <c r="W1031" s="1"/>
      <c r="X1031" s="1"/>
      <c r="Y1031" s="1"/>
      <c r="Z1031" s="1"/>
      <c r="AA1031" s="1"/>
      <c r="AB1031" s="1"/>
      <c r="AC1031" s="1"/>
      <c r="AD1031" s="1"/>
      <c r="AE1031" s="1"/>
      <c r="AF1031" s="1"/>
      <c r="AG1031" s="1"/>
      <c r="AH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c r="BP1031" s="1"/>
      <c r="BQ1031" s="1"/>
      <c r="BR1031" s="1"/>
      <c r="BS1031" s="1"/>
      <c r="BT1031" s="1"/>
      <c r="BU1031" s="1"/>
      <c r="BV1031" s="1"/>
      <c r="BW1031" s="1"/>
      <c r="BX1031" s="1"/>
      <c r="BY1031" s="1"/>
      <c r="BZ1031" s="1"/>
      <c r="CA1031" s="1"/>
      <c r="CB1031" s="1"/>
      <c r="CC1031" s="1"/>
      <c r="CD1031" s="1"/>
      <c r="CE1031" s="1"/>
      <c r="CF1031" s="1"/>
      <c r="CG1031" s="1"/>
      <c r="CH1031" s="1"/>
      <c r="CI1031" s="1"/>
      <c r="CJ1031" s="1"/>
      <c r="CK1031" s="1"/>
    </row>
    <row r="1032" spans="2:89" x14ac:dyDescent="0.35">
      <c r="B1032" s="95" t="s">
        <v>309</v>
      </c>
      <c r="C1032" s="57"/>
      <c r="D1032" t="s">
        <v>841</v>
      </c>
      <c r="E1032" t="str">
        <f>ROW()&amp;" "&amp;D1032</f>
        <v>1032 LAMORT-PV</v>
      </c>
      <c r="G1032" s="57"/>
      <c r="R1032"/>
      <c r="S1032" s="1"/>
      <c r="T1032" s="1"/>
      <c r="U1032" s="1"/>
      <c r="V1032" s="1"/>
      <c r="W1032" s="1"/>
      <c r="X1032" s="1"/>
      <c r="Y1032" s="1"/>
      <c r="Z1032" s="1"/>
      <c r="AA1032" s="1"/>
      <c r="AB1032" s="1"/>
      <c r="AC1032" s="1"/>
      <c r="AD1032" s="1"/>
      <c r="AE1032" s="1"/>
      <c r="AF1032" s="1"/>
      <c r="AG1032" s="1"/>
      <c r="AH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c r="BP1032" s="1"/>
      <c r="BQ1032" s="1"/>
      <c r="BR1032" s="1"/>
      <c r="BS1032" s="1"/>
      <c r="BT1032" s="1"/>
      <c r="BU1032" s="1"/>
      <c r="BV1032" s="1"/>
      <c r="BW1032" s="1"/>
      <c r="BX1032" s="1"/>
      <c r="BY1032" s="1"/>
      <c r="BZ1032" s="1"/>
      <c r="CA1032" s="1"/>
      <c r="CB1032" s="1"/>
      <c r="CC1032" s="1"/>
      <c r="CD1032" s="1"/>
      <c r="CE1032" s="1"/>
      <c r="CF1032" s="1"/>
      <c r="CG1032" s="1"/>
      <c r="CH1032" s="1"/>
      <c r="CI1032" s="1"/>
      <c r="CJ1032" s="1"/>
      <c r="CK1032" s="1"/>
    </row>
    <row r="1033" spans="2:89" x14ac:dyDescent="0.35">
      <c r="B1033" s="154" t="str">
        <f>B1024</f>
        <v>New loans originated - Volume driven amortizing loan - no defaults</v>
      </c>
      <c r="C1033" t="s">
        <v>235</v>
      </c>
      <c r="D1033" t="s">
        <v>841</v>
      </c>
      <c r="E1033" t="str">
        <f>ROW()&amp;" "&amp;D1033</f>
        <v>1033 LAMORT-PV</v>
      </c>
      <c r="G1033" s="57"/>
      <c r="K1033" s="53">
        <f t="shared" ref="K1033:P1035" ca="1" si="1131">SUMIF($3:$3,K$2,1033:1033)</f>
        <v>-6000000</v>
      </c>
      <c r="L1033" s="53">
        <f t="shared" ca="1" si="1131"/>
        <v>-6000000</v>
      </c>
      <c r="M1033" s="53">
        <f t="shared" ca="1" si="1131"/>
        <v>-6000000</v>
      </c>
      <c r="N1033" s="53">
        <f t="shared" ca="1" si="1131"/>
        <v>-6000000</v>
      </c>
      <c r="O1033" s="53">
        <f t="shared" ca="1" si="1131"/>
        <v>-6000000</v>
      </c>
      <c r="P1033" s="53">
        <f t="shared" ca="1" si="1131"/>
        <v>-5500000</v>
      </c>
      <c r="R1033"/>
      <c r="S1033" s="62">
        <f t="shared" ref="S1033" ca="1" si="1132">-S1024</f>
        <v>-500000</v>
      </c>
      <c r="T1033" s="62">
        <f t="shared" ref="T1033:AX1033" ca="1" si="1133">-T1024</f>
        <v>-500000</v>
      </c>
      <c r="U1033" s="62">
        <f t="shared" ca="1" si="1133"/>
        <v>-500000</v>
      </c>
      <c r="V1033" s="62">
        <f t="shared" ca="1" si="1133"/>
        <v>-500000</v>
      </c>
      <c r="W1033" s="62">
        <f t="shared" ca="1" si="1133"/>
        <v>-500000</v>
      </c>
      <c r="X1033" s="62">
        <f t="shared" ca="1" si="1133"/>
        <v>-500000</v>
      </c>
      <c r="Y1033" s="62">
        <f t="shared" ca="1" si="1133"/>
        <v>-500000</v>
      </c>
      <c r="Z1033" s="62">
        <f t="shared" ca="1" si="1133"/>
        <v>-500000</v>
      </c>
      <c r="AA1033" s="62">
        <f t="shared" ca="1" si="1133"/>
        <v>-500000</v>
      </c>
      <c r="AB1033" s="62">
        <f t="shared" ca="1" si="1133"/>
        <v>-500000</v>
      </c>
      <c r="AC1033" s="62">
        <f t="shared" ca="1" si="1133"/>
        <v>-500000</v>
      </c>
      <c r="AD1033" s="62">
        <f t="shared" ca="1" si="1133"/>
        <v>-500000</v>
      </c>
      <c r="AE1033" s="62">
        <f t="shared" ca="1" si="1133"/>
        <v>-500000</v>
      </c>
      <c r="AF1033" s="62">
        <f t="shared" ca="1" si="1133"/>
        <v>-500000</v>
      </c>
      <c r="AG1033" s="62">
        <f t="shared" ca="1" si="1133"/>
        <v>-500000</v>
      </c>
      <c r="AH1033" s="62">
        <f t="shared" ca="1" si="1133"/>
        <v>-500000</v>
      </c>
      <c r="AI1033" s="62">
        <f t="shared" ca="1" si="1133"/>
        <v>-500000</v>
      </c>
      <c r="AJ1033" s="62">
        <f t="shared" ca="1" si="1133"/>
        <v>-500000</v>
      </c>
      <c r="AK1033" s="62">
        <f t="shared" ca="1" si="1133"/>
        <v>-500000</v>
      </c>
      <c r="AL1033" s="62">
        <f t="shared" ca="1" si="1133"/>
        <v>-500000</v>
      </c>
      <c r="AM1033" s="62">
        <f t="shared" ca="1" si="1133"/>
        <v>-500000</v>
      </c>
      <c r="AN1033" s="62">
        <f t="shared" ca="1" si="1133"/>
        <v>-500000</v>
      </c>
      <c r="AO1033" s="62">
        <f t="shared" ca="1" si="1133"/>
        <v>-500000</v>
      </c>
      <c r="AP1033" s="62">
        <f t="shared" ca="1" si="1133"/>
        <v>-500000</v>
      </c>
      <c r="AQ1033" s="62">
        <f t="shared" ca="1" si="1133"/>
        <v>-500000</v>
      </c>
      <c r="AR1033" s="62">
        <f t="shared" ca="1" si="1133"/>
        <v>-500000</v>
      </c>
      <c r="AS1033" s="62">
        <f t="shared" ca="1" si="1133"/>
        <v>-500000</v>
      </c>
      <c r="AT1033" s="62">
        <f t="shared" ca="1" si="1133"/>
        <v>-500000</v>
      </c>
      <c r="AU1033" s="62">
        <f t="shared" ca="1" si="1133"/>
        <v>-500000</v>
      </c>
      <c r="AV1033" s="62">
        <f t="shared" ca="1" si="1133"/>
        <v>-500000</v>
      </c>
      <c r="AW1033" s="62">
        <f t="shared" ca="1" si="1133"/>
        <v>-500000</v>
      </c>
      <c r="AX1033" s="62">
        <f t="shared" ca="1" si="1133"/>
        <v>-500000</v>
      </c>
      <c r="AY1033" s="62">
        <f t="shared" ref="AY1033:CD1033" ca="1" si="1134">-AY1024</f>
        <v>-500000</v>
      </c>
      <c r="AZ1033" s="62">
        <f t="shared" ca="1" si="1134"/>
        <v>-500000</v>
      </c>
      <c r="BA1033" s="62">
        <f t="shared" ca="1" si="1134"/>
        <v>-500000</v>
      </c>
      <c r="BB1033" s="62">
        <f t="shared" ca="1" si="1134"/>
        <v>-500000</v>
      </c>
      <c r="BC1033" s="62">
        <f t="shared" ca="1" si="1134"/>
        <v>-500000</v>
      </c>
      <c r="BD1033" s="62">
        <f t="shared" ca="1" si="1134"/>
        <v>-500000</v>
      </c>
      <c r="BE1033" s="62">
        <f t="shared" ca="1" si="1134"/>
        <v>-500000</v>
      </c>
      <c r="BF1033" s="62">
        <f t="shared" ca="1" si="1134"/>
        <v>-500000</v>
      </c>
      <c r="BG1033" s="62">
        <f t="shared" ca="1" si="1134"/>
        <v>-500000</v>
      </c>
      <c r="BH1033" s="62">
        <f t="shared" ca="1" si="1134"/>
        <v>-500000</v>
      </c>
      <c r="BI1033" s="62">
        <f t="shared" ca="1" si="1134"/>
        <v>-500000</v>
      </c>
      <c r="BJ1033" s="62">
        <f t="shared" ca="1" si="1134"/>
        <v>-500000</v>
      </c>
      <c r="BK1033" s="62">
        <f t="shared" ca="1" si="1134"/>
        <v>-500000</v>
      </c>
      <c r="BL1033" s="62">
        <f t="shared" ca="1" si="1134"/>
        <v>-500000</v>
      </c>
      <c r="BM1033" s="62">
        <f t="shared" ca="1" si="1134"/>
        <v>-500000</v>
      </c>
      <c r="BN1033" s="62">
        <f t="shared" ca="1" si="1134"/>
        <v>-500000</v>
      </c>
      <c r="BO1033" s="62">
        <f t="shared" ca="1" si="1134"/>
        <v>-500000</v>
      </c>
      <c r="BP1033" s="62">
        <f t="shared" ca="1" si="1134"/>
        <v>-500000</v>
      </c>
      <c r="BQ1033" s="62">
        <f t="shared" ca="1" si="1134"/>
        <v>-500000</v>
      </c>
      <c r="BR1033" s="62">
        <f t="shared" ca="1" si="1134"/>
        <v>-500000</v>
      </c>
      <c r="BS1033" s="62">
        <f t="shared" ca="1" si="1134"/>
        <v>-500000</v>
      </c>
      <c r="BT1033" s="62">
        <f t="shared" ca="1" si="1134"/>
        <v>-500000</v>
      </c>
      <c r="BU1033" s="62">
        <f t="shared" ca="1" si="1134"/>
        <v>-500000</v>
      </c>
      <c r="BV1033" s="62">
        <f t="shared" ca="1" si="1134"/>
        <v>-500000</v>
      </c>
      <c r="BW1033" s="62">
        <f t="shared" ca="1" si="1134"/>
        <v>-500000</v>
      </c>
      <c r="BX1033" s="62">
        <f t="shared" ca="1" si="1134"/>
        <v>-500000</v>
      </c>
      <c r="BY1033" s="62">
        <f t="shared" ca="1" si="1134"/>
        <v>-500000</v>
      </c>
      <c r="BZ1033" s="62">
        <f t="shared" ca="1" si="1134"/>
        <v>-500000</v>
      </c>
      <c r="CA1033" s="62">
        <f t="shared" ca="1" si="1134"/>
        <v>-500000</v>
      </c>
      <c r="CB1033" s="62">
        <f t="shared" ca="1" si="1134"/>
        <v>-500000</v>
      </c>
      <c r="CC1033" s="62">
        <f t="shared" ca="1" si="1134"/>
        <v>-500000</v>
      </c>
      <c r="CD1033" s="62">
        <f t="shared" ca="1" si="1134"/>
        <v>-500000</v>
      </c>
      <c r="CE1033" s="62">
        <f t="shared" ref="CE1033:CK1033" ca="1" si="1135">-CE1024</f>
        <v>-500000</v>
      </c>
      <c r="CF1033" s="62">
        <f t="shared" ca="1" si="1135"/>
        <v>-500000</v>
      </c>
      <c r="CG1033" s="62">
        <f t="shared" ca="1" si="1135"/>
        <v>-500000</v>
      </c>
      <c r="CH1033" s="62">
        <f t="shared" ca="1" si="1135"/>
        <v>-500000</v>
      </c>
      <c r="CI1033" s="62">
        <f t="shared" ca="1" si="1135"/>
        <v>-500000</v>
      </c>
      <c r="CJ1033" s="62">
        <f t="shared" ca="1" si="1135"/>
        <v>-500000</v>
      </c>
      <c r="CK1033" s="62">
        <f t="shared" ca="1" si="1135"/>
        <v>-500000</v>
      </c>
    </row>
    <row r="1034" spans="2:89" x14ac:dyDescent="0.35">
      <c r="B1034" s="154" t="str">
        <f>B1026</f>
        <v>Prepayment - Volume driven amortizing loan - no defaults</v>
      </c>
      <c r="C1034" t="s">
        <v>235</v>
      </c>
      <c r="D1034" t="s">
        <v>841</v>
      </c>
      <c r="E1034" t="str">
        <f>ROW()&amp;" "&amp;D1034</f>
        <v>1034 LAMORT-PV</v>
      </c>
      <c r="G1034" s="57"/>
      <c r="K1034" s="53">
        <f t="shared" si="1131"/>
        <v>0</v>
      </c>
      <c r="L1034" s="53">
        <f t="shared" si="1131"/>
        <v>0</v>
      </c>
      <c r="M1034" s="53">
        <f t="shared" si="1131"/>
        <v>0</v>
      </c>
      <c r="N1034" s="53">
        <f t="shared" si="1131"/>
        <v>0</v>
      </c>
      <c r="O1034" s="53">
        <f t="shared" si="1131"/>
        <v>0</v>
      </c>
      <c r="P1034" s="53">
        <f t="shared" si="1131"/>
        <v>0</v>
      </c>
      <c r="R1034"/>
      <c r="S1034" s="62">
        <f t="shared" ref="S1034" si="1136">-S1026</f>
        <v>0</v>
      </c>
      <c r="T1034" s="62">
        <f t="shared" ref="T1034:CD1034" si="1137">-T1026</f>
        <v>0</v>
      </c>
      <c r="U1034" s="62">
        <f t="shared" si="1137"/>
        <v>0</v>
      </c>
      <c r="V1034" s="62">
        <f t="shared" si="1137"/>
        <v>0</v>
      </c>
      <c r="W1034" s="62">
        <f t="shared" si="1137"/>
        <v>0</v>
      </c>
      <c r="X1034" s="62">
        <f t="shared" si="1137"/>
        <v>0</v>
      </c>
      <c r="Y1034" s="62">
        <f t="shared" si="1137"/>
        <v>0</v>
      </c>
      <c r="Z1034" s="62">
        <f t="shared" si="1137"/>
        <v>0</v>
      </c>
      <c r="AA1034" s="62">
        <f t="shared" si="1137"/>
        <v>0</v>
      </c>
      <c r="AB1034" s="62">
        <f t="shared" si="1137"/>
        <v>0</v>
      </c>
      <c r="AC1034" s="62">
        <f t="shared" si="1137"/>
        <v>0</v>
      </c>
      <c r="AD1034" s="62">
        <f t="shared" si="1137"/>
        <v>0</v>
      </c>
      <c r="AE1034" s="62">
        <f t="shared" si="1137"/>
        <v>0</v>
      </c>
      <c r="AF1034" s="62">
        <f t="shared" si="1137"/>
        <v>0</v>
      </c>
      <c r="AG1034" s="62">
        <f t="shared" si="1137"/>
        <v>0</v>
      </c>
      <c r="AH1034" s="62">
        <f t="shared" si="1137"/>
        <v>0</v>
      </c>
      <c r="AI1034" s="62">
        <f t="shared" si="1137"/>
        <v>0</v>
      </c>
      <c r="AJ1034" s="62">
        <f t="shared" si="1137"/>
        <v>0</v>
      </c>
      <c r="AK1034" s="62">
        <f t="shared" si="1137"/>
        <v>0</v>
      </c>
      <c r="AL1034" s="62">
        <f t="shared" si="1137"/>
        <v>0</v>
      </c>
      <c r="AM1034" s="62">
        <f t="shared" si="1137"/>
        <v>0</v>
      </c>
      <c r="AN1034" s="62">
        <f t="shared" si="1137"/>
        <v>0</v>
      </c>
      <c r="AO1034" s="62">
        <f t="shared" si="1137"/>
        <v>0</v>
      </c>
      <c r="AP1034" s="62">
        <f t="shared" si="1137"/>
        <v>0</v>
      </c>
      <c r="AQ1034" s="62">
        <f t="shared" si="1137"/>
        <v>0</v>
      </c>
      <c r="AR1034" s="62">
        <f t="shared" si="1137"/>
        <v>0</v>
      </c>
      <c r="AS1034" s="62">
        <f t="shared" si="1137"/>
        <v>0</v>
      </c>
      <c r="AT1034" s="62">
        <f t="shared" si="1137"/>
        <v>0</v>
      </c>
      <c r="AU1034" s="62">
        <f t="shared" si="1137"/>
        <v>0</v>
      </c>
      <c r="AV1034" s="62">
        <f t="shared" si="1137"/>
        <v>0</v>
      </c>
      <c r="AW1034" s="62">
        <f t="shared" si="1137"/>
        <v>0</v>
      </c>
      <c r="AX1034" s="62">
        <f t="shared" si="1137"/>
        <v>0</v>
      </c>
      <c r="AY1034" s="62">
        <f t="shared" si="1137"/>
        <v>0</v>
      </c>
      <c r="AZ1034" s="62">
        <f t="shared" si="1137"/>
        <v>0</v>
      </c>
      <c r="BA1034" s="62">
        <f t="shared" si="1137"/>
        <v>0</v>
      </c>
      <c r="BB1034" s="62">
        <f t="shared" si="1137"/>
        <v>0</v>
      </c>
      <c r="BC1034" s="62">
        <f t="shared" si="1137"/>
        <v>0</v>
      </c>
      <c r="BD1034" s="62">
        <f t="shared" si="1137"/>
        <v>0</v>
      </c>
      <c r="BE1034" s="62">
        <f t="shared" si="1137"/>
        <v>0</v>
      </c>
      <c r="BF1034" s="62">
        <f t="shared" si="1137"/>
        <v>0</v>
      </c>
      <c r="BG1034" s="62">
        <f t="shared" si="1137"/>
        <v>0</v>
      </c>
      <c r="BH1034" s="62">
        <f t="shared" si="1137"/>
        <v>0</v>
      </c>
      <c r="BI1034" s="62">
        <f t="shared" si="1137"/>
        <v>0</v>
      </c>
      <c r="BJ1034" s="62">
        <f t="shared" si="1137"/>
        <v>0</v>
      </c>
      <c r="BK1034" s="62">
        <f t="shared" si="1137"/>
        <v>0</v>
      </c>
      <c r="BL1034" s="62">
        <f t="shared" si="1137"/>
        <v>0</v>
      </c>
      <c r="BM1034" s="62">
        <f t="shared" si="1137"/>
        <v>0</v>
      </c>
      <c r="BN1034" s="62">
        <f t="shared" si="1137"/>
        <v>0</v>
      </c>
      <c r="BO1034" s="62">
        <f t="shared" si="1137"/>
        <v>0</v>
      </c>
      <c r="BP1034" s="62">
        <f t="shared" si="1137"/>
        <v>0</v>
      </c>
      <c r="BQ1034" s="62">
        <f t="shared" si="1137"/>
        <v>0</v>
      </c>
      <c r="BR1034" s="62">
        <f t="shared" si="1137"/>
        <v>0</v>
      </c>
      <c r="BS1034" s="62">
        <f t="shared" si="1137"/>
        <v>0</v>
      </c>
      <c r="BT1034" s="62">
        <f t="shared" si="1137"/>
        <v>0</v>
      </c>
      <c r="BU1034" s="62">
        <f t="shared" si="1137"/>
        <v>0</v>
      </c>
      <c r="BV1034" s="62">
        <f t="shared" si="1137"/>
        <v>0</v>
      </c>
      <c r="BW1034" s="62">
        <f t="shared" si="1137"/>
        <v>0</v>
      </c>
      <c r="BX1034" s="62">
        <f t="shared" si="1137"/>
        <v>0</v>
      </c>
      <c r="BY1034" s="62">
        <f t="shared" si="1137"/>
        <v>0</v>
      </c>
      <c r="BZ1034" s="62">
        <f t="shared" si="1137"/>
        <v>0</v>
      </c>
      <c r="CA1034" s="62">
        <f t="shared" si="1137"/>
        <v>0</v>
      </c>
      <c r="CB1034" s="62">
        <f t="shared" si="1137"/>
        <v>0</v>
      </c>
      <c r="CC1034" s="62">
        <f t="shared" si="1137"/>
        <v>0</v>
      </c>
      <c r="CD1034" s="62">
        <f t="shared" si="1137"/>
        <v>0</v>
      </c>
      <c r="CE1034" s="62">
        <f t="shared" ref="CE1034:CK1034" si="1138">-CE1026</f>
        <v>0</v>
      </c>
      <c r="CF1034" s="62">
        <f t="shared" si="1138"/>
        <v>0</v>
      </c>
      <c r="CG1034" s="62">
        <f t="shared" si="1138"/>
        <v>0</v>
      </c>
      <c r="CH1034" s="62">
        <f t="shared" si="1138"/>
        <v>0</v>
      </c>
      <c r="CI1034" s="62">
        <f t="shared" si="1138"/>
        <v>0</v>
      </c>
      <c r="CJ1034" s="62">
        <f t="shared" si="1138"/>
        <v>0</v>
      </c>
      <c r="CK1034" s="62">
        <f t="shared" si="1138"/>
        <v>0</v>
      </c>
    </row>
    <row r="1035" spans="2:89" x14ac:dyDescent="0.35">
      <c r="B1035" s="154" t="str">
        <f>B1027</f>
        <v>Principal payments - Volume driven amortizing loan - no defaults</v>
      </c>
      <c r="C1035" t="s">
        <v>235</v>
      </c>
      <c r="D1035" t="s">
        <v>841</v>
      </c>
      <c r="E1035" t="str">
        <f>ROW()&amp;" "&amp;D1035</f>
        <v>1035 LAMORT-PV</v>
      </c>
      <c r="G1035" s="57"/>
      <c r="K1035" s="53">
        <f t="shared" ca="1" si="1131"/>
        <v>3641376.6868589474</v>
      </c>
      <c r="L1035" s="53">
        <f t="shared" ca="1" si="1131"/>
        <v>6588351.2669114629</v>
      </c>
      <c r="M1035" s="53">
        <f t="shared" ca="1" si="1131"/>
        <v>6532139.230299741</v>
      </c>
      <c r="N1035" s="53">
        <f t="shared" ca="1" si="1131"/>
        <v>6481297.7830582494</v>
      </c>
      <c r="O1035" s="53">
        <f t="shared" ca="1" si="1131"/>
        <v>6435313.8103467869</v>
      </c>
      <c r="P1035" s="53">
        <f t="shared" ca="1" si="1131"/>
        <v>5862401.9034455083</v>
      </c>
      <c r="R1035"/>
      <c r="S1035" s="62">
        <f t="shared" ref="S1035" ca="1" si="1139">-S1027</f>
        <v>48124.610281671463</v>
      </c>
      <c r="T1035" s="62">
        <f t="shared" ref="T1035:AX1035" ca="1" si="1140">-T1027</f>
        <v>95848.18214432901</v>
      </c>
      <c r="U1035" s="62">
        <f t="shared" ca="1" si="1140"/>
        <v>143174.05757479771</v>
      </c>
      <c r="V1035" s="62">
        <f t="shared" ca="1" si="1140"/>
        <v>190105.55071001255</v>
      </c>
      <c r="W1035" s="62">
        <f t="shared" ca="1" si="1140"/>
        <v>236645.94806910056</v>
      </c>
      <c r="X1035" s="62">
        <f t="shared" ca="1" si="1140"/>
        <v>282798.50878352951</v>
      </c>
      <c r="Y1035" s="62">
        <f t="shared" ca="1" si="1140"/>
        <v>328566.46482533828</v>
      </c>
      <c r="Z1035" s="62">
        <f t="shared" ca="1" si="1140"/>
        <v>373953.02123346523</v>
      </c>
      <c r="AA1035" s="62">
        <f t="shared" ca="1" si="1140"/>
        <v>418961.35633819114</v>
      </c>
      <c r="AB1035" s="62">
        <f t="shared" ca="1" si="1140"/>
        <v>463594.62198371097</v>
      </c>
      <c r="AC1035" s="62">
        <f t="shared" ca="1" si="1140"/>
        <v>507855.94374885148</v>
      </c>
      <c r="AD1035" s="62">
        <f t="shared" ca="1" si="1140"/>
        <v>551748.4211659492</v>
      </c>
      <c r="AE1035" s="62">
        <f t="shared" ca="1" si="1140"/>
        <v>551317.18432289956</v>
      </c>
      <c r="AF1035" s="62">
        <f t="shared" ca="1" si="1140"/>
        <v>550889.5411202088</v>
      </c>
      <c r="AG1035" s="62">
        <f t="shared" ca="1" si="1140"/>
        <v>550465.4616108737</v>
      </c>
      <c r="AH1035" s="62">
        <f t="shared" ca="1" si="1140"/>
        <v>550044.91609744972</v>
      </c>
      <c r="AI1035" s="62">
        <f t="shared" ca="1" si="1140"/>
        <v>549627.87512997095</v>
      </c>
      <c r="AJ1035" s="62">
        <f t="shared" ca="1" si="1140"/>
        <v>549214.3095038879</v>
      </c>
      <c r="AK1035" s="62">
        <f t="shared" ca="1" si="1140"/>
        <v>548804.19025802216</v>
      </c>
      <c r="AL1035" s="62">
        <f t="shared" ca="1" si="1140"/>
        <v>548397.48867253866</v>
      </c>
      <c r="AM1035" s="62">
        <f t="shared" ca="1" si="1140"/>
        <v>547994.17626693414</v>
      </c>
      <c r="AN1035" s="62">
        <f t="shared" ca="1" si="1140"/>
        <v>547594.22479804303</v>
      </c>
      <c r="AO1035" s="62">
        <f t="shared" ca="1" si="1140"/>
        <v>547197.60625805939</v>
      </c>
      <c r="AP1035" s="62">
        <f t="shared" ca="1" si="1140"/>
        <v>546804.29287257546</v>
      </c>
      <c r="AQ1035" s="62">
        <f t="shared" ca="1" si="1140"/>
        <v>546414.2570986374</v>
      </c>
      <c r="AR1035" s="62">
        <f t="shared" ca="1" si="1140"/>
        <v>546027.47162281536</v>
      </c>
      <c r="AS1035" s="62">
        <f t="shared" ca="1" si="1140"/>
        <v>545643.90935929189</v>
      </c>
      <c r="AT1035" s="62">
        <f t="shared" ca="1" si="1140"/>
        <v>545263.54344796448</v>
      </c>
      <c r="AU1035" s="62">
        <f t="shared" ca="1" si="1140"/>
        <v>544886.34725256485</v>
      </c>
      <c r="AV1035" s="62">
        <f t="shared" ca="1" si="1140"/>
        <v>544512.29435879341</v>
      </c>
      <c r="AW1035" s="62">
        <f t="shared" ca="1" si="1140"/>
        <v>544141.35857247014</v>
      </c>
      <c r="AX1035" s="62">
        <f t="shared" ca="1" si="1140"/>
        <v>543773.51391769957</v>
      </c>
      <c r="AY1035" s="62">
        <f t="shared" ref="AY1035:CD1035" ca="1" si="1141">-AY1027</f>
        <v>543408.73463505204</v>
      </c>
      <c r="AZ1035" s="62">
        <f t="shared" ca="1" si="1141"/>
        <v>543046.99517975992</v>
      </c>
      <c r="BA1035" s="62">
        <f t="shared" ca="1" si="1141"/>
        <v>542688.27021992858</v>
      </c>
      <c r="BB1035" s="62">
        <f t="shared" ca="1" si="1141"/>
        <v>542332.53463476256</v>
      </c>
      <c r="BC1035" s="62">
        <f t="shared" ca="1" si="1141"/>
        <v>541979.76351280627</v>
      </c>
      <c r="BD1035" s="62">
        <f t="shared" ca="1" si="1141"/>
        <v>541629.93215019954</v>
      </c>
      <c r="BE1035" s="62">
        <f t="shared" ca="1" si="1141"/>
        <v>541283.01604894781</v>
      </c>
      <c r="BF1035" s="62">
        <f t="shared" ca="1" si="1141"/>
        <v>540938.99091520661</v>
      </c>
      <c r="BG1035" s="62">
        <f t="shared" ca="1" si="1141"/>
        <v>540597.83265757991</v>
      </c>
      <c r="BH1035" s="62">
        <f t="shared" ca="1" si="1141"/>
        <v>540259.51738543343</v>
      </c>
      <c r="BI1035" s="62">
        <f t="shared" ca="1" si="1141"/>
        <v>539924.02140722144</v>
      </c>
      <c r="BJ1035" s="62">
        <f t="shared" ca="1" si="1141"/>
        <v>539591.32122882793</v>
      </c>
      <c r="BK1035" s="62">
        <f t="shared" ca="1" si="1141"/>
        <v>539261.39355192101</v>
      </c>
      <c r="BL1035" s="62">
        <f t="shared" ca="1" si="1141"/>
        <v>538934.21527232172</v>
      </c>
      <c r="BM1035" s="62">
        <f t="shared" ca="1" si="1141"/>
        <v>538609.76347838563</v>
      </c>
      <c r="BN1035" s="62">
        <f t="shared" ca="1" si="1141"/>
        <v>538288.01544939913</v>
      </c>
      <c r="BO1035" s="62">
        <f t="shared" ca="1" si="1141"/>
        <v>537968.94865398749</v>
      </c>
      <c r="BP1035" s="62">
        <f t="shared" ca="1" si="1141"/>
        <v>537652.54074853752</v>
      </c>
      <c r="BQ1035" s="62">
        <f t="shared" ca="1" si="1141"/>
        <v>537338.76957563311</v>
      </c>
      <c r="BR1035" s="62">
        <f t="shared" ca="1" si="1141"/>
        <v>537027.61316250276</v>
      </c>
      <c r="BS1035" s="62">
        <f t="shared" ca="1" si="1141"/>
        <v>536719.04971948196</v>
      </c>
      <c r="BT1035" s="62">
        <f t="shared" ca="1" si="1141"/>
        <v>536413.05763848627</v>
      </c>
      <c r="BU1035" s="62">
        <f t="shared" ca="1" si="1141"/>
        <v>536109.61549149884</v>
      </c>
      <c r="BV1035" s="62">
        <f t="shared" ca="1" si="1141"/>
        <v>535808.70202906977</v>
      </c>
      <c r="BW1035" s="62">
        <f t="shared" ca="1" si="1141"/>
        <v>535510.29617882753</v>
      </c>
      <c r="BX1035" s="62">
        <f t="shared" ca="1" si="1141"/>
        <v>535214.37704400392</v>
      </c>
      <c r="BY1035" s="62">
        <f t="shared" ca="1" si="1141"/>
        <v>534920.9239019705</v>
      </c>
      <c r="BZ1035" s="62">
        <f t="shared" ca="1" si="1141"/>
        <v>534629.91620278743</v>
      </c>
      <c r="CA1035" s="62">
        <f t="shared" ca="1" si="1141"/>
        <v>534341.33356776426</v>
      </c>
      <c r="CB1035" s="62">
        <f t="shared" ca="1" si="1141"/>
        <v>534055.15578803292</v>
      </c>
      <c r="CC1035" s="62">
        <f t="shared" ca="1" si="1141"/>
        <v>533771.36282313254</v>
      </c>
      <c r="CD1035" s="62">
        <f t="shared" ca="1" si="1141"/>
        <v>533489.93479960645</v>
      </c>
      <c r="CE1035" s="62">
        <f t="shared" ref="CE1035:CK1035" ca="1" si="1142">-CE1027</f>
        <v>533210.85200960981</v>
      </c>
      <c r="CF1035" s="62">
        <f t="shared" ca="1" si="1142"/>
        <v>532934.09490952967</v>
      </c>
      <c r="CG1035" s="62">
        <f t="shared" ca="1" si="1142"/>
        <v>532659.64411861694</v>
      </c>
      <c r="CH1035" s="62">
        <f t="shared" ca="1" si="1142"/>
        <v>532387.48041762842</v>
      </c>
      <c r="CI1035" s="62">
        <f t="shared" ca="1" si="1142"/>
        <v>532117.58474748151</v>
      </c>
      <c r="CJ1035" s="62">
        <f t="shared" ca="1" si="1142"/>
        <v>531849.93820791924</v>
      </c>
      <c r="CK1035" s="62">
        <f t="shared" ca="1" si="1142"/>
        <v>531584.52205618657</v>
      </c>
    </row>
    <row r="1036" spans="2:89" x14ac:dyDescent="0.35">
      <c r="B1036" s="122"/>
      <c r="C1036" s="57"/>
      <c r="D1036" t="s">
        <v>841</v>
      </c>
      <c r="E1036" t="str">
        <f>ROW()&amp;" "&amp;D1036</f>
        <v>1036 LAMORT-PV</v>
      </c>
      <c r="G1036" s="57"/>
      <c r="R1036"/>
      <c r="S1036" s="1"/>
      <c r="T1036" s="1"/>
      <c r="U1036" s="1"/>
      <c r="V1036" s="1"/>
      <c r="W1036" s="1"/>
      <c r="X1036" s="1"/>
      <c r="Y1036" s="1"/>
      <c r="Z1036" s="1"/>
      <c r="AA1036" s="1"/>
      <c r="AB1036" s="1"/>
      <c r="AC1036" s="1"/>
      <c r="AD1036" s="1"/>
      <c r="AE1036" s="1"/>
      <c r="AF1036" s="1"/>
      <c r="AG1036" s="1"/>
      <c r="AH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c r="BP1036" s="1"/>
      <c r="BQ1036" s="1"/>
      <c r="BR1036" s="1"/>
      <c r="BS1036" s="1"/>
      <c r="BT1036" s="1"/>
      <c r="BU1036" s="1"/>
      <c r="BV1036" s="1"/>
      <c r="BW1036" s="1"/>
      <c r="BX1036" s="1"/>
      <c r="BY1036" s="1"/>
      <c r="BZ1036" s="1"/>
      <c r="CA1036" s="1"/>
      <c r="CB1036" s="1"/>
      <c r="CC1036" s="1"/>
      <c r="CD1036" s="1"/>
      <c r="CE1036" s="1"/>
      <c r="CF1036" s="1"/>
      <c r="CG1036" s="1"/>
      <c r="CH1036" s="1"/>
      <c r="CI1036" s="1"/>
      <c r="CJ1036" s="1"/>
      <c r="CK1036" s="1"/>
    </row>
    <row r="1037" spans="2:89" x14ac:dyDescent="0.35">
      <c r="B1037" s="95" t="s">
        <v>291</v>
      </c>
      <c r="C1037" s="282"/>
      <c r="D1037" t="s">
        <v>841</v>
      </c>
      <c r="E1037" t="str">
        <f t="shared" ref="E1037:E1040" si="1143">ROW()&amp;" "&amp;D1037</f>
        <v>1037 LAMORT-PV</v>
      </c>
      <c r="F1037" s="27"/>
      <c r="G1037" s="282"/>
      <c r="R1037"/>
      <c r="S1037" s="1"/>
      <c r="T1037" s="1"/>
      <c r="U1037" s="1"/>
      <c r="V1037" s="1"/>
      <c r="W1037" s="1"/>
      <c r="X1037" s="1"/>
      <c r="Y1037" s="1"/>
      <c r="Z1037" s="1"/>
      <c r="AA1037" s="1"/>
      <c r="AB1037" s="1"/>
      <c r="AC1037" s="1"/>
      <c r="AD1037" s="1"/>
      <c r="AE1037" s="1"/>
      <c r="AF1037" s="1"/>
      <c r="AG1037" s="1"/>
      <c r="AH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c r="BP1037" s="1"/>
      <c r="BQ1037" s="1"/>
      <c r="BR1037" s="1"/>
      <c r="BS1037" s="1"/>
      <c r="BT1037" s="1"/>
      <c r="BU1037" s="1"/>
      <c r="BV1037" s="1"/>
      <c r="BW1037" s="1"/>
      <c r="BX1037" s="1"/>
      <c r="BY1037" s="1"/>
      <c r="BZ1037" s="1"/>
      <c r="CA1037" s="1"/>
      <c r="CB1037" s="1"/>
      <c r="CC1037" s="1"/>
      <c r="CD1037" s="1"/>
      <c r="CE1037" s="1"/>
      <c r="CF1037" s="1"/>
      <c r="CG1037" s="1"/>
      <c r="CH1037" s="1"/>
      <c r="CI1037" s="1"/>
      <c r="CJ1037" s="1"/>
      <c r="CK1037" s="1"/>
    </row>
    <row r="1038" spans="2:89" x14ac:dyDescent="0.35">
      <c r="B1038" s="154" t="s">
        <v>292</v>
      </c>
      <c r="D1038" t="s">
        <v>841</v>
      </c>
      <c r="E1038" t="str">
        <f t="shared" si="1143"/>
        <v>1038 LAMORT-PV</v>
      </c>
      <c r="G1038" s="57"/>
      <c r="I1038" s="80"/>
      <c r="J1038" s="80"/>
      <c r="K1038" s="81">
        <f t="shared" ref="K1038:P1039" ca="1" si="1144">SUMIF($3:$3,K$2,1038:1038)</f>
        <v>-527495.32338005747</v>
      </c>
      <c r="L1038" s="81">
        <f t="shared" ca="1" si="1144"/>
        <v>-527495.32338005747</v>
      </c>
      <c r="M1038" s="81">
        <f t="shared" ca="1" si="1144"/>
        <v>-527495.32338005747</v>
      </c>
      <c r="N1038" s="81">
        <f t="shared" ca="1" si="1144"/>
        <v>-527495.32338005747</v>
      </c>
      <c r="O1038" s="81">
        <f t="shared" ca="1" si="1144"/>
        <v>-527495.32338005747</v>
      </c>
      <c r="P1038" s="81">
        <f t="shared" ca="1" si="1144"/>
        <v>-483537.3797650527</v>
      </c>
      <c r="R1038" s="53"/>
      <c r="S1038" s="94">
        <f t="shared" ref="S1038" ca="1" si="1145">+PMT($H1017/12,$H1016,S1024+S1026,0)</f>
        <v>-43957.943615004799</v>
      </c>
      <c r="T1038" s="94">
        <f t="shared" ref="T1038:AY1038" ca="1" si="1146">+PMT($H1017/12,$H1016,T1024+T1026,0)</f>
        <v>-43957.943615004799</v>
      </c>
      <c r="U1038" s="94">
        <f t="shared" ca="1" si="1146"/>
        <v>-43957.943615004799</v>
      </c>
      <c r="V1038" s="94">
        <f t="shared" ca="1" si="1146"/>
        <v>-43957.943615004799</v>
      </c>
      <c r="W1038" s="94">
        <f t="shared" ca="1" si="1146"/>
        <v>-43957.943615004799</v>
      </c>
      <c r="X1038" s="94">
        <f t="shared" ca="1" si="1146"/>
        <v>-43957.943615004799</v>
      </c>
      <c r="Y1038" s="94">
        <f t="shared" ca="1" si="1146"/>
        <v>-43957.943615004799</v>
      </c>
      <c r="Z1038" s="94">
        <f t="shared" ca="1" si="1146"/>
        <v>-43957.943615004799</v>
      </c>
      <c r="AA1038" s="94">
        <f t="shared" ca="1" si="1146"/>
        <v>-43957.943615004799</v>
      </c>
      <c r="AB1038" s="94">
        <f t="shared" ca="1" si="1146"/>
        <v>-43957.943615004799</v>
      </c>
      <c r="AC1038" s="94">
        <f t="shared" ca="1" si="1146"/>
        <v>-43957.943615004799</v>
      </c>
      <c r="AD1038" s="94">
        <f t="shared" ca="1" si="1146"/>
        <v>-43957.943615004799</v>
      </c>
      <c r="AE1038" s="94">
        <f t="shared" ca="1" si="1146"/>
        <v>-43957.943615004799</v>
      </c>
      <c r="AF1038" s="94">
        <f t="shared" ca="1" si="1146"/>
        <v>-43957.943615004799</v>
      </c>
      <c r="AG1038" s="94">
        <f t="shared" ca="1" si="1146"/>
        <v>-43957.943615004799</v>
      </c>
      <c r="AH1038" s="94">
        <f t="shared" ca="1" si="1146"/>
        <v>-43957.943615004799</v>
      </c>
      <c r="AI1038" s="94">
        <f t="shared" ca="1" si="1146"/>
        <v>-43957.943615004799</v>
      </c>
      <c r="AJ1038" s="94">
        <f t="shared" ca="1" si="1146"/>
        <v>-43957.943615004799</v>
      </c>
      <c r="AK1038" s="94">
        <f t="shared" ca="1" si="1146"/>
        <v>-43957.943615004799</v>
      </c>
      <c r="AL1038" s="94">
        <f t="shared" ca="1" si="1146"/>
        <v>-43957.943615004799</v>
      </c>
      <c r="AM1038" s="94">
        <f t="shared" ca="1" si="1146"/>
        <v>-43957.943615004799</v>
      </c>
      <c r="AN1038" s="94">
        <f t="shared" ca="1" si="1146"/>
        <v>-43957.943615004799</v>
      </c>
      <c r="AO1038" s="94">
        <f t="shared" ca="1" si="1146"/>
        <v>-43957.943615004799</v>
      </c>
      <c r="AP1038" s="94">
        <f t="shared" ca="1" si="1146"/>
        <v>-43957.943615004799</v>
      </c>
      <c r="AQ1038" s="94">
        <f t="shared" ca="1" si="1146"/>
        <v>-43957.943615004799</v>
      </c>
      <c r="AR1038" s="94">
        <f t="shared" ca="1" si="1146"/>
        <v>-43957.943615004799</v>
      </c>
      <c r="AS1038" s="94">
        <f t="shared" ca="1" si="1146"/>
        <v>-43957.943615004799</v>
      </c>
      <c r="AT1038" s="94">
        <f t="shared" ca="1" si="1146"/>
        <v>-43957.943615004799</v>
      </c>
      <c r="AU1038" s="94">
        <f t="shared" ca="1" si="1146"/>
        <v>-43957.943615004799</v>
      </c>
      <c r="AV1038" s="94">
        <f t="shared" ca="1" si="1146"/>
        <v>-43957.943615004799</v>
      </c>
      <c r="AW1038" s="94">
        <f t="shared" ca="1" si="1146"/>
        <v>-43957.943615004799</v>
      </c>
      <c r="AX1038" s="94">
        <f t="shared" ca="1" si="1146"/>
        <v>-43957.943615004799</v>
      </c>
      <c r="AY1038" s="94">
        <f t="shared" ca="1" si="1146"/>
        <v>-43957.943615004799</v>
      </c>
      <c r="AZ1038" s="94">
        <f t="shared" ref="AZ1038:CE1038" ca="1" si="1147">+PMT($H1017/12,$H1016,AZ1024+AZ1026,0)</f>
        <v>-43957.943615004799</v>
      </c>
      <c r="BA1038" s="94">
        <f t="shared" ca="1" si="1147"/>
        <v>-43957.943615004799</v>
      </c>
      <c r="BB1038" s="94">
        <f t="shared" ca="1" si="1147"/>
        <v>-43957.943615004799</v>
      </c>
      <c r="BC1038" s="94">
        <f t="shared" ca="1" si="1147"/>
        <v>-43957.943615004799</v>
      </c>
      <c r="BD1038" s="94">
        <f t="shared" ca="1" si="1147"/>
        <v>-43957.943615004799</v>
      </c>
      <c r="BE1038" s="94">
        <f t="shared" ca="1" si="1147"/>
        <v>-43957.943615004799</v>
      </c>
      <c r="BF1038" s="94">
        <f t="shared" ca="1" si="1147"/>
        <v>-43957.943615004799</v>
      </c>
      <c r="BG1038" s="94">
        <f t="shared" ca="1" si="1147"/>
        <v>-43957.943615004799</v>
      </c>
      <c r="BH1038" s="94">
        <f t="shared" ca="1" si="1147"/>
        <v>-43957.943615004799</v>
      </c>
      <c r="BI1038" s="94">
        <f t="shared" ca="1" si="1147"/>
        <v>-43957.943615004799</v>
      </c>
      <c r="BJ1038" s="94">
        <f t="shared" ca="1" si="1147"/>
        <v>-43957.943615004799</v>
      </c>
      <c r="BK1038" s="94">
        <f t="shared" ca="1" si="1147"/>
        <v>-43957.943615004799</v>
      </c>
      <c r="BL1038" s="94">
        <f t="shared" ca="1" si="1147"/>
        <v>-43957.943615004799</v>
      </c>
      <c r="BM1038" s="94">
        <f t="shared" ca="1" si="1147"/>
        <v>-43957.943615004799</v>
      </c>
      <c r="BN1038" s="94">
        <f t="shared" ca="1" si="1147"/>
        <v>-43957.943615004799</v>
      </c>
      <c r="BO1038" s="94">
        <f t="shared" ca="1" si="1147"/>
        <v>-43957.943615004799</v>
      </c>
      <c r="BP1038" s="94">
        <f t="shared" ca="1" si="1147"/>
        <v>-43957.943615004799</v>
      </c>
      <c r="BQ1038" s="94">
        <f t="shared" ca="1" si="1147"/>
        <v>-43957.943615004799</v>
      </c>
      <c r="BR1038" s="94">
        <f t="shared" ca="1" si="1147"/>
        <v>-43957.943615004799</v>
      </c>
      <c r="BS1038" s="94">
        <f t="shared" ca="1" si="1147"/>
        <v>-43957.943615004799</v>
      </c>
      <c r="BT1038" s="94">
        <f t="shared" ca="1" si="1147"/>
        <v>-43957.943615004799</v>
      </c>
      <c r="BU1038" s="94">
        <f t="shared" ca="1" si="1147"/>
        <v>-43957.943615004799</v>
      </c>
      <c r="BV1038" s="94">
        <f t="shared" ca="1" si="1147"/>
        <v>-43957.943615004799</v>
      </c>
      <c r="BW1038" s="94">
        <f t="shared" ca="1" si="1147"/>
        <v>-43957.943615004799</v>
      </c>
      <c r="BX1038" s="94">
        <f t="shared" ca="1" si="1147"/>
        <v>-43957.943615004799</v>
      </c>
      <c r="BY1038" s="94">
        <f t="shared" ca="1" si="1147"/>
        <v>-43957.943615004799</v>
      </c>
      <c r="BZ1038" s="94">
        <f t="shared" ca="1" si="1147"/>
        <v>-43957.943615004799</v>
      </c>
      <c r="CA1038" s="94">
        <f t="shared" ca="1" si="1147"/>
        <v>-43957.943615004799</v>
      </c>
      <c r="CB1038" s="94">
        <f t="shared" ca="1" si="1147"/>
        <v>-43957.943615004799</v>
      </c>
      <c r="CC1038" s="94">
        <f t="shared" ca="1" si="1147"/>
        <v>-43957.943615004799</v>
      </c>
      <c r="CD1038" s="94">
        <f t="shared" ca="1" si="1147"/>
        <v>-43957.943615004799</v>
      </c>
      <c r="CE1038" s="94">
        <f t="shared" ca="1" si="1147"/>
        <v>-43957.943615004799</v>
      </c>
      <c r="CF1038" s="94">
        <f t="shared" ref="CF1038:CK1038" ca="1" si="1148">+PMT($H1017/12,$H1016,CF1024+CF1026,0)</f>
        <v>-43957.943615004799</v>
      </c>
      <c r="CG1038" s="94">
        <f t="shared" ca="1" si="1148"/>
        <v>-43957.943615004799</v>
      </c>
      <c r="CH1038" s="94">
        <f t="shared" ca="1" si="1148"/>
        <v>-43957.943615004799</v>
      </c>
      <c r="CI1038" s="94">
        <f t="shared" ca="1" si="1148"/>
        <v>-43957.943615004799</v>
      </c>
      <c r="CJ1038" s="94">
        <f t="shared" ca="1" si="1148"/>
        <v>-43957.943615004799</v>
      </c>
      <c r="CK1038" s="94">
        <f t="shared" ca="1" si="1148"/>
        <v>-43957.943615004799</v>
      </c>
    </row>
    <row r="1039" spans="2:89" x14ac:dyDescent="0.35">
      <c r="B1039" s="123" t="s">
        <v>293</v>
      </c>
      <c r="D1039" t="s">
        <v>841</v>
      </c>
      <c r="E1039" s="8" t="str">
        <f t="shared" si="1143"/>
        <v>1039 LAMORT-PV</v>
      </c>
      <c r="H1039" s="27"/>
      <c r="I1039" s="77"/>
      <c r="J1039" s="77"/>
      <c r="K1039" s="77">
        <f t="shared" ca="1" si="1144"/>
        <v>-3428719.6019703746</v>
      </c>
      <c r="L1039" s="77">
        <f t="shared" ca="1" si="1144"/>
        <v>-6329943.8805606915</v>
      </c>
      <c r="M1039" s="77">
        <f t="shared" ca="1" si="1144"/>
        <v>-6329943.8805606915</v>
      </c>
      <c r="N1039" s="77">
        <f t="shared" ca="1" si="1144"/>
        <v>-6329943.8805606915</v>
      </c>
      <c r="O1039" s="77">
        <f t="shared" ca="1" si="1144"/>
        <v>-6329943.8805606915</v>
      </c>
      <c r="P1039" s="77">
        <f t="shared" ca="1" si="1144"/>
        <v>-5802448.5571806338</v>
      </c>
      <c r="R1039" s="28"/>
      <c r="S1039" s="93" cm="1">
        <f t="array" aca="1" ref="S1039" ca="1">SUM(INDEX(1036:1036,1,MAX(COLUMN($R:$R),COLUMN()-($H1016-1))):S1038)</f>
        <v>-43957.943615004799</v>
      </c>
      <c r="T1039" s="93" cm="1">
        <f t="array" aca="1" ref="T1039" ca="1">SUM(INDEX(1036:1036,1,MAX(COLUMN($R:$R),COLUMN()-($H1016-1))):T1038)</f>
        <v>-87915.887230009597</v>
      </c>
      <c r="U1039" s="93" cm="1">
        <f t="array" aca="1" ref="U1039" ca="1">SUM(INDEX(1036:1036,1,MAX(COLUMN($R:$R),COLUMN()-($H1016-1))):U1038)</f>
        <v>-131873.8308450144</v>
      </c>
      <c r="V1039" s="93" cm="1">
        <f t="array" aca="1" ref="V1039" ca="1">SUM(INDEX(1036:1036,1,MAX(COLUMN($R:$R),COLUMN()-($H1016-1))):V1038)</f>
        <v>-175831.77446001919</v>
      </c>
      <c r="W1039" s="93" cm="1">
        <f t="array" aca="1" ref="W1039" ca="1">SUM(INDEX(1036:1036,1,MAX(COLUMN($R:$R),COLUMN()-($H1016-1))):W1038)</f>
        <v>-219789.71807502399</v>
      </c>
      <c r="X1039" s="93" cm="1">
        <f t="array" aca="1" ref="X1039" ca="1">SUM(INDEX(1036:1036,1,MAX(COLUMN($R:$R),COLUMN()-($H1016-1))):X1038)</f>
        <v>-263747.66169002879</v>
      </c>
      <c r="Y1039" s="93" cm="1">
        <f t="array" aca="1" ref="Y1039" ca="1">SUM(INDEX(1036:1036,1,MAX(COLUMN($R:$R),COLUMN()-($H1016-1))):Y1038)</f>
        <v>-307705.60530503362</v>
      </c>
      <c r="Z1039" s="93" cm="1">
        <f t="array" aca="1" ref="Z1039" ca="1">SUM(INDEX(1036:1036,1,MAX(COLUMN($R:$R),COLUMN()-($H1016-1))):Z1038)</f>
        <v>-351663.54892003839</v>
      </c>
      <c r="AA1039" s="93" cm="1">
        <f t="array" aca="1" ref="AA1039" ca="1">SUM(INDEX(1036:1036,1,MAX(COLUMN($R:$R),COLUMN()-($H1016-1))):AA1038)</f>
        <v>-395621.49253504316</v>
      </c>
      <c r="AB1039" s="93" cm="1">
        <f t="array" aca="1" ref="AB1039" ca="1">SUM(INDEX(1036:1036,1,MAX(COLUMN($R:$R),COLUMN()-($H1016-1))):AB1038)</f>
        <v>-439579.43615004793</v>
      </c>
      <c r="AC1039" s="93" cm="1">
        <f t="array" aca="1" ref="AC1039" ca="1">SUM(INDEX(1036:1036,1,MAX(COLUMN($R:$R),COLUMN()-($H1016-1))):AC1038)</f>
        <v>-483537.3797650527</v>
      </c>
      <c r="AD1039" s="93" cm="1">
        <f t="array" aca="1" ref="AD1039" ca="1">SUM(INDEX(1036:1036,1,MAX(COLUMN($R:$R),COLUMN()-($H1016-1))):AD1038)</f>
        <v>-527495.32338005747</v>
      </c>
      <c r="AE1039" s="93" cm="1">
        <f t="array" aca="1" ref="AE1039" ca="1">SUM(INDEX(1036:1036,1,MAX(COLUMN($R:$R),COLUMN()-($H1016-1))):AE1038)</f>
        <v>-527495.32338005747</v>
      </c>
      <c r="AF1039" s="93" cm="1">
        <f t="array" aca="1" ref="AF1039" ca="1">SUM(INDEX(1036:1036,1,MAX(COLUMN($R:$R),COLUMN()-($H1016-1))):AF1038)</f>
        <v>-527495.32338005747</v>
      </c>
      <c r="AG1039" s="93" cm="1">
        <f t="array" aca="1" ref="AG1039" ca="1">SUM(INDEX(1036:1036,1,MAX(COLUMN($R:$R),COLUMN()-($H1016-1))):AG1038)</f>
        <v>-527495.32338005747</v>
      </c>
      <c r="AH1039" s="93" cm="1">
        <f t="array" aca="1" ref="AH1039" ca="1">SUM(INDEX(1036:1036,1,MAX(COLUMN($R:$R),COLUMN()-($H1016-1))):AH1038)</f>
        <v>-527495.32338005747</v>
      </c>
      <c r="AI1039" s="93" cm="1">
        <f t="array" aca="1" ref="AI1039" ca="1">SUM(INDEX(1036:1036,1,MAX(COLUMN($R:$R),COLUMN()-($H1016-1))):AI1038)</f>
        <v>-527495.32338005747</v>
      </c>
      <c r="AJ1039" s="93" cm="1">
        <f t="array" aca="1" ref="AJ1039" ca="1">SUM(INDEX(1036:1036,1,MAX(COLUMN($R:$R),COLUMN()-($H1016-1))):AJ1038)</f>
        <v>-527495.32338005747</v>
      </c>
      <c r="AK1039" s="93" cm="1">
        <f t="array" aca="1" ref="AK1039" ca="1">SUM(INDEX(1036:1036,1,MAX(COLUMN($R:$R),COLUMN()-($H1016-1))):AK1038)</f>
        <v>-527495.32338005747</v>
      </c>
      <c r="AL1039" s="93" cm="1">
        <f t="array" aca="1" ref="AL1039" ca="1">SUM(INDEX(1036:1036,1,MAX(COLUMN($R:$R),COLUMN()-($H1016-1))):AL1038)</f>
        <v>-527495.32338005747</v>
      </c>
      <c r="AM1039" s="93" cm="1">
        <f t="array" aca="1" ref="AM1039" ca="1">SUM(INDEX(1036:1036,1,MAX(COLUMN($R:$R),COLUMN()-($H1016-1))):AM1038)</f>
        <v>-527495.32338005747</v>
      </c>
      <c r="AN1039" s="93" cm="1">
        <f t="array" aca="1" ref="AN1039" ca="1">SUM(INDEX(1036:1036,1,MAX(COLUMN($R:$R),COLUMN()-($H1016-1))):AN1038)</f>
        <v>-527495.32338005747</v>
      </c>
      <c r="AO1039" s="93" cm="1">
        <f t="array" aca="1" ref="AO1039" ca="1">SUM(INDEX(1036:1036,1,MAX(COLUMN($R:$R),COLUMN()-($H1016-1))):AO1038)</f>
        <v>-527495.32338005747</v>
      </c>
      <c r="AP1039" s="93" cm="1">
        <f t="array" aca="1" ref="AP1039" ca="1">SUM(INDEX(1036:1036,1,MAX(COLUMN($R:$R),COLUMN()-($H1016-1))):AP1038)</f>
        <v>-527495.32338005747</v>
      </c>
      <c r="AQ1039" s="93" cm="1">
        <f t="array" aca="1" ref="AQ1039" ca="1">SUM(INDEX(1036:1036,1,MAX(COLUMN($R:$R),COLUMN()-($H1016-1))):AQ1038)</f>
        <v>-527495.32338005747</v>
      </c>
      <c r="AR1039" s="93" cm="1">
        <f t="array" aca="1" ref="AR1039" ca="1">SUM(INDEX(1036:1036,1,MAX(COLUMN($R:$R),COLUMN()-($H1016-1))):AR1038)</f>
        <v>-527495.32338005747</v>
      </c>
      <c r="AS1039" s="93" cm="1">
        <f t="array" aca="1" ref="AS1039" ca="1">SUM(INDEX(1036:1036,1,MAX(COLUMN($R:$R),COLUMN()-($H1016-1))):AS1038)</f>
        <v>-527495.32338005747</v>
      </c>
      <c r="AT1039" s="93" cm="1">
        <f t="array" aca="1" ref="AT1039" ca="1">SUM(INDEX(1036:1036,1,MAX(COLUMN($R:$R),COLUMN()-($H1016-1))):AT1038)</f>
        <v>-527495.32338005747</v>
      </c>
      <c r="AU1039" s="93" cm="1">
        <f t="array" aca="1" ref="AU1039" ca="1">SUM(INDEX(1036:1036,1,MAX(COLUMN($R:$R),COLUMN()-($H1016-1))):AU1038)</f>
        <v>-527495.32338005747</v>
      </c>
      <c r="AV1039" s="93" cm="1">
        <f t="array" aca="1" ref="AV1039" ca="1">SUM(INDEX(1036:1036,1,MAX(COLUMN($R:$R),COLUMN()-($H1016-1))):AV1038)</f>
        <v>-527495.32338005747</v>
      </c>
      <c r="AW1039" s="93" cm="1">
        <f t="array" aca="1" ref="AW1039" ca="1">SUM(INDEX(1036:1036,1,MAX(COLUMN($R:$R),COLUMN()-($H1016-1))):AW1038)</f>
        <v>-527495.32338005747</v>
      </c>
      <c r="AX1039" s="93" cm="1">
        <f t="array" aca="1" ref="AX1039" ca="1">SUM(INDEX(1036:1036,1,MAX(COLUMN($R:$R),COLUMN()-($H1016-1))):AX1038)</f>
        <v>-527495.32338005747</v>
      </c>
      <c r="AY1039" s="93" cm="1">
        <f t="array" aca="1" ref="AY1039" ca="1">SUM(INDEX(1036:1036,1,MAX(COLUMN($R:$R),COLUMN()-($H1016-1))):AY1038)</f>
        <v>-527495.32338005747</v>
      </c>
      <c r="AZ1039" s="93" cm="1">
        <f t="array" aca="1" ref="AZ1039" ca="1">SUM(INDEX(1036:1036,1,MAX(COLUMN($R:$R),COLUMN()-($H1016-1))):AZ1038)</f>
        <v>-527495.32338005747</v>
      </c>
      <c r="BA1039" s="93" cm="1">
        <f t="array" aca="1" ref="BA1039" ca="1">SUM(INDEX(1036:1036,1,MAX(COLUMN($R:$R),COLUMN()-($H1016-1))):BA1038)</f>
        <v>-527495.32338005747</v>
      </c>
      <c r="BB1039" s="93" cm="1">
        <f t="array" aca="1" ref="BB1039" ca="1">SUM(INDEX(1036:1036,1,MAX(COLUMN($R:$R),COLUMN()-($H1016-1))):BB1038)</f>
        <v>-527495.32338005747</v>
      </c>
      <c r="BC1039" s="93" cm="1">
        <f t="array" aca="1" ref="BC1039" ca="1">SUM(INDEX(1036:1036,1,MAX(COLUMN($R:$R),COLUMN()-($H1016-1))):BC1038)</f>
        <v>-527495.32338005747</v>
      </c>
      <c r="BD1039" s="93" cm="1">
        <f t="array" aca="1" ref="BD1039" ca="1">SUM(INDEX(1036:1036,1,MAX(COLUMN($R:$R),COLUMN()-($H1016-1))):BD1038)</f>
        <v>-527495.32338005747</v>
      </c>
      <c r="BE1039" s="93" cm="1">
        <f t="array" aca="1" ref="BE1039" ca="1">SUM(INDEX(1036:1036,1,MAX(COLUMN($R:$R),COLUMN()-($H1016-1))):BE1038)</f>
        <v>-527495.32338005747</v>
      </c>
      <c r="BF1039" s="93" cm="1">
        <f t="array" aca="1" ref="BF1039" ca="1">SUM(INDEX(1036:1036,1,MAX(COLUMN($R:$R),COLUMN()-($H1016-1))):BF1038)</f>
        <v>-527495.32338005747</v>
      </c>
      <c r="BG1039" s="93" cm="1">
        <f t="array" aca="1" ref="BG1039" ca="1">SUM(INDEX(1036:1036,1,MAX(COLUMN($R:$R),COLUMN()-($H1016-1))):BG1038)</f>
        <v>-527495.32338005747</v>
      </c>
      <c r="BH1039" s="93" cm="1">
        <f t="array" aca="1" ref="BH1039" ca="1">SUM(INDEX(1036:1036,1,MAX(COLUMN($R:$R),COLUMN()-($H1016-1))):BH1038)</f>
        <v>-527495.32338005747</v>
      </c>
      <c r="BI1039" s="93" cm="1">
        <f t="array" aca="1" ref="BI1039" ca="1">SUM(INDEX(1036:1036,1,MAX(COLUMN($R:$R),COLUMN()-($H1016-1))):BI1038)</f>
        <v>-527495.32338005747</v>
      </c>
      <c r="BJ1039" s="93" cm="1">
        <f t="array" aca="1" ref="BJ1039" ca="1">SUM(INDEX(1036:1036,1,MAX(COLUMN($R:$R),COLUMN()-($H1016-1))):BJ1038)</f>
        <v>-527495.32338005747</v>
      </c>
      <c r="BK1039" s="93" cm="1">
        <f t="array" aca="1" ref="BK1039" ca="1">SUM(INDEX(1036:1036,1,MAX(COLUMN($R:$R),COLUMN()-($H1016-1))):BK1038)</f>
        <v>-527495.32338005747</v>
      </c>
      <c r="BL1039" s="93" cm="1">
        <f t="array" aca="1" ref="BL1039" ca="1">SUM(INDEX(1036:1036,1,MAX(COLUMN($R:$R),COLUMN()-($H1016-1))):BL1038)</f>
        <v>-527495.32338005747</v>
      </c>
      <c r="BM1039" s="93" cm="1">
        <f t="array" aca="1" ref="BM1039" ca="1">SUM(INDEX(1036:1036,1,MAX(COLUMN($R:$R),COLUMN()-($H1016-1))):BM1038)</f>
        <v>-527495.32338005747</v>
      </c>
      <c r="BN1039" s="93" cm="1">
        <f t="array" aca="1" ref="BN1039" ca="1">SUM(INDEX(1036:1036,1,MAX(COLUMN($R:$R),COLUMN()-($H1016-1))):BN1038)</f>
        <v>-527495.32338005747</v>
      </c>
      <c r="BO1039" s="93" cm="1">
        <f t="array" aca="1" ref="BO1039" ca="1">SUM(INDEX(1036:1036,1,MAX(COLUMN($R:$R),COLUMN()-($H1016-1))):BO1038)</f>
        <v>-527495.32338005747</v>
      </c>
      <c r="BP1039" s="93" cm="1">
        <f t="array" aca="1" ref="BP1039" ca="1">SUM(INDEX(1036:1036,1,MAX(COLUMN($R:$R),COLUMN()-($H1016-1))):BP1038)</f>
        <v>-527495.32338005747</v>
      </c>
      <c r="BQ1039" s="93" cm="1">
        <f t="array" aca="1" ref="BQ1039" ca="1">SUM(INDEX(1036:1036,1,MAX(COLUMN($R:$R),COLUMN()-($H1016-1))):BQ1038)</f>
        <v>-527495.32338005747</v>
      </c>
      <c r="BR1039" s="93" cm="1">
        <f t="array" aca="1" ref="BR1039" ca="1">SUM(INDEX(1036:1036,1,MAX(COLUMN($R:$R),COLUMN()-($H1016-1))):BR1038)</f>
        <v>-527495.32338005747</v>
      </c>
      <c r="BS1039" s="93" cm="1">
        <f t="array" aca="1" ref="BS1039" ca="1">SUM(INDEX(1036:1036,1,MAX(COLUMN($R:$R),COLUMN()-($H1016-1))):BS1038)</f>
        <v>-527495.32338005747</v>
      </c>
      <c r="BT1039" s="93" cm="1">
        <f t="array" aca="1" ref="BT1039" ca="1">SUM(INDEX(1036:1036,1,MAX(COLUMN($R:$R),COLUMN()-($H1016-1))):BT1038)</f>
        <v>-527495.32338005747</v>
      </c>
      <c r="BU1039" s="93" cm="1">
        <f t="array" aca="1" ref="BU1039" ca="1">SUM(INDEX(1036:1036,1,MAX(COLUMN($R:$R),COLUMN()-($H1016-1))):BU1038)</f>
        <v>-527495.32338005747</v>
      </c>
      <c r="BV1039" s="93" cm="1">
        <f t="array" aca="1" ref="BV1039" ca="1">SUM(INDEX(1036:1036,1,MAX(COLUMN($R:$R),COLUMN()-($H1016-1))):BV1038)</f>
        <v>-527495.32338005747</v>
      </c>
      <c r="BW1039" s="93" cm="1">
        <f t="array" aca="1" ref="BW1039" ca="1">SUM(INDEX(1036:1036,1,MAX(COLUMN($R:$R),COLUMN()-($H1016-1))):BW1038)</f>
        <v>-527495.32338005747</v>
      </c>
      <c r="BX1039" s="93" cm="1">
        <f t="array" aca="1" ref="BX1039" ca="1">SUM(INDEX(1036:1036,1,MAX(COLUMN($R:$R),COLUMN()-($H1016-1))):BX1038)</f>
        <v>-527495.32338005747</v>
      </c>
      <c r="BY1039" s="93" cm="1">
        <f t="array" aca="1" ref="BY1039" ca="1">SUM(INDEX(1036:1036,1,MAX(COLUMN($R:$R),COLUMN()-($H1016-1))):BY1038)</f>
        <v>-527495.32338005747</v>
      </c>
      <c r="BZ1039" s="93" cm="1">
        <f t="array" aca="1" ref="BZ1039" ca="1">SUM(INDEX(1036:1036,1,MAX(COLUMN($R:$R),COLUMN()-($H1016-1))):BZ1038)</f>
        <v>-527495.32338005747</v>
      </c>
      <c r="CA1039" s="93" cm="1">
        <f t="array" aca="1" ref="CA1039" ca="1">SUM(INDEX(1036:1036,1,MAX(COLUMN($R:$R),COLUMN()-($H1016-1))):CA1038)</f>
        <v>-527495.32338005747</v>
      </c>
      <c r="CB1039" s="93" cm="1">
        <f t="array" aca="1" ref="CB1039" ca="1">SUM(INDEX(1036:1036,1,MAX(COLUMN($R:$R),COLUMN()-($H1016-1))):CB1038)</f>
        <v>-527495.32338005747</v>
      </c>
      <c r="CC1039" s="93" cm="1">
        <f t="array" aca="1" ref="CC1039" ca="1">SUM(INDEX(1036:1036,1,MAX(COLUMN($R:$R),COLUMN()-($H1016-1))):CC1038)</f>
        <v>-527495.32338005747</v>
      </c>
      <c r="CD1039" s="93" cm="1">
        <f t="array" aca="1" ref="CD1039" ca="1">SUM(INDEX(1036:1036,1,MAX(COLUMN($R:$R),COLUMN()-($H1016-1))):CD1038)</f>
        <v>-527495.32338005747</v>
      </c>
      <c r="CE1039" s="93" cm="1">
        <f t="array" aca="1" ref="CE1039" ca="1">SUM(INDEX(1036:1036,1,MAX(COLUMN($R:$R),COLUMN()-($H1016-1))):CE1038)</f>
        <v>-527495.32338005747</v>
      </c>
      <c r="CF1039" s="93" cm="1">
        <f t="array" aca="1" ref="CF1039" ca="1">SUM(INDEX(1036:1036,1,MAX(COLUMN($R:$R),COLUMN()-($H1016-1))):CF1038)</f>
        <v>-527495.32338005747</v>
      </c>
      <c r="CG1039" s="93" cm="1">
        <f t="array" aca="1" ref="CG1039" ca="1">SUM(INDEX(1036:1036,1,MAX(COLUMN($R:$R),COLUMN()-($H1016-1))):CG1038)</f>
        <v>-527495.32338005747</v>
      </c>
      <c r="CH1039" s="93" cm="1">
        <f t="array" aca="1" ref="CH1039" ca="1">SUM(INDEX(1036:1036,1,MAX(COLUMN($R:$R),COLUMN()-($H1016-1))):CH1038)</f>
        <v>-527495.32338005747</v>
      </c>
      <c r="CI1039" s="93" cm="1">
        <f t="array" aca="1" ref="CI1039" ca="1">SUM(INDEX(1036:1036,1,MAX(COLUMN($R:$R),COLUMN()-($H1016-1))):CI1038)</f>
        <v>-527495.32338005747</v>
      </c>
      <c r="CJ1039" s="93" cm="1">
        <f t="array" aca="1" ref="CJ1039" ca="1">SUM(INDEX(1036:1036,1,MAX(COLUMN($R:$R),COLUMN()-($H1016-1))):CJ1038)</f>
        <v>-527495.32338005747</v>
      </c>
      <c r="CK1039" s="93" cm="1">
        <f t="array" aca="1" ref="CK1039" ca="1">SUM(INDEX(1036:1036,1,MAX(COLUMN($R:$R),COLUMN()-($H1016-1))):CK1038)</f>
        <v>-527495.32338005747</v>
      </c>
    </row>
    <row r="1040" spans="2:89" x14ac:dyDescent="0.35">
      <c r="B1040" s="122"/>
      <c r="D1040" t="s">
        <v>841</v>
      </c>
      <c r="E1040" s="8" t="str">
        <f t="shared" si="1143"/>
        <v>1040 LAMORT-PV</v>
      </c>
      <c r="G1040" t="s">
        <v>244</v>
      </c>
      <c r="I1040" s="53"/>
      <c r="J1040" s="53"/>
      <c r="R1040"/>
      <c r="S1040" s="1"/>
      <c r="T1040" s="1"/>
      <c r="U1040" s="1"/>
      <c r="V1040" s="1"/>
      <c r="W1040" s="1"/>
      <c r="X1040" s="1"/>
      <c r="Y1040" s="1"/>
      <c r="Z1040" s="1"/>
      <c r="AA1040" s="1"/>
      <c r="AB1040" s="1"/>
      <c r="AC1040" s="1"/>
      <c r="AD1040" s="1"/>
      <c r="AE1040" s="1"/>
      <c r="AF1040" s="1"/>
      <c r="AG1040" s="1"/>
      <c r="AH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c r="BP1040" s="1"/>
      <c r="BQ1040" s="1"/>
      <c r="BR1040" s="1"/>
      <c r="BS1040" s="1"/>
      <c r="BT1040" s="1"/>
      <c r="BU1040" s="1"/>
      <c r="BV1040" s="1"/>
      <c r="BW1040" s="1"/>
      <c r="BX1040" s="1"/>
      <c r="BY1040" s="1"/>
      <c r="BZ1040" s="1"/>
      <c r="CA1040" s="1"/>
      <c r="CB1040" s="1"/>
      <c r="CC1040" s="1"/>
      <c r="CD1040" s="1"/>
      <c r="CE1040" s="1"/>
      <c r="CF1040" s="1"/>
      <c r="CG1040" s="1"/>
      <c r="CH1040" s="1"/>
      <c r="CI1040" s="1"/>
      <c r="CJ1040" s="1"/>
      <c r="CK1040" s="1"/>
    </row>
    <row r="1041" spans="2:89" x14ac:dyDescent="0.35">
      <c r="B1041" s="132" t="str">
        <f>B1006</f>
        <v>(Primary label)</v>
      </c>
      <c r="D1041" t="s">
        <v>841</v>
      </c>
      <c r="E1041" s="8" t="str">
        <f>ROW()&amp;" "&amp;D1041</f>
        <v>1041 LAMORT-PV</v>
      </c>
      <c r="G1041" t="s">
        <v>332</v>
      </c>
      <c r="H1041" s="27"/>
      <c r="I1041" s="78"/>
      <c r="J1041" s="78"/>
      <c r="K1041" s="33"/>
      <c r="L1041" s="33"/>
      <c r="M1041" s="33"/>
      <c r="N1041" s="33"/>
      <c r="O1041" s="33"/>
      <c r="P1041" s="33"/>
      <c r="R1041" s="33"/>
      <c r="S1041" s="77"/>
      <c r="T1041" s="77"/>
      <c r="U1041" s="77"/>
      <c r="V1041" s="77"/>
      <c r="W1041" s="77"/>
      <c r="X1041" s="77"/>
      <c r="Y1041" s="77"/>
      <c r="Z1041" s="77"/>
      <c r="AA1041" s="77"/>
      <c r="AB1041" s="77"/>
      <c r="AC1041" s="77"/>
      <c r="AD1041" s="77"/>
      <c r="AE1041" s="77"/>
      <c r="AF1041" s="77"/>
      <c r="AG1041" s="77"/>
      <c r="AH1041" s="77"/>
      <c r="AI1041" s="77"/>
      <c r="AJ1041" s="77"/>
      <c r="AK1041" s="77"/>
      <c r="AL1041" s="77"/>
      <c r="AM1041" s="77"/>
      <c r="AN1041" s="77"/>
      <c r="AO1041" s="77"/>
      <c r="AP1041" s="77"/>
      <c r="AQ1041" s="77"/>
      <c r="AR1041" s="77"/>
      <c r="AS1041" s="77"/>
      <c r="AT1041" s="77"/>
      <c r="AU1041" s="77"/>
      <c r="AV1041" s="77"/>
      <c r="AW1041" s="77"/>
      <c r="AX1041" s="77"/>
      <c r="AY1041" s="77"/>
      <c r="AZ1041" s="77"/>
      <c r="BA1041" s="77"/>
      <c r="BB1041" s="77"/>
      <c r="BC1041" s="77"/>
      <c r="BD1041" s="77"/>
      <c r="BE1041" s="77"/>
      <c r="BF1041" s="77"/>
      <c r="BG1041" s="77"/>
      <c r="BH1041" s="77"/>
      <c r="BI1041" s="77"/>
      <c r="BJ1041" s="77"/>
      <c r="BK1041" s="77"/>
      <c r="BL1041" s="77"/>
      <c r="BM1041" s="77"/>
      <c r="BN1041" s="77"/>
      <c r="BO1041" s="77"/>
      <c r="BP1041" s="77"/>
      <c r="BQ1041" s="77"/>
      <c r="BR1041" s="77"/>
      <c r="BS1041" s="77"/>
      <c r="BT1041" s="77"/>
      <c r="BU1041" s="77"/>
      <c r="BV1041" s="77"/>
      <c r="BW1041" s="77"/>
      <c r="BX1041" s="77"/>
      <c r="BY1041" s="77"/>
      <c r="BZ1041" s="77"/>
      <c r="CA1041" s="77"/>
      <c r="CB1041" s="77"/>
      <c r="CC1041" s="77"/>
      <c r="CD1041" s="77"/>
      <c r="CE1041" s="77"/>
      <c r="CF1041" s="77"/>
      <c r="CG1041" s="77"/>
      <c r="CH1041" s="77"/>
      <c r="CI1041" s="77"/>
      <c r="CJ1041" s="77"/>
      <c r="CK1041" s="77"/>
    </row>
    <row r="1042" spans="2:89" x14ac:dyDescent="0.35">
      <c r="B1042" s="132" t="str">
        <f>B1007</f>
        <v>primary unit</v>
      </c>
      <c r="D1042" t="s">
        <v>841</v>
      </c>
      <c r="E1042" s="8" t="str">
        <f>ROW()&amp;" "&amp;D1042</f>
        <v>1042 LAMORT-PV</v>
      </c>
      <c r="G1042" t="s">
        <v>332</v>
      </c>
      <c r="H1042" s="27"/>
      <c r="I1042" s="78"/>
      <c r="J1042" s="78"/>
      <c r="K1042" s="33"/>
      <c r="L1042" s="33"/>
      <c r="M1042" s="33"/>
      <c r="N1042" s="33"/>
      <c r="O1042" s="33"/>
      <c r="P1042" s="33"/>
      <c r="R1042" s="33"/>
      <c r="S1042" s="77"/>
      <c r="T1042" s="77"/>
      <c r="U1042" s="77"/>
      <c r="V1042" s="77"/>
      <c r="W1042" s="77"/>
      <c r="X1042" s="77"/>
      <c r="Y1042" s="77"/>
      <c r="Z1042" s="77"/>
      <c r="AA1042" s="77"/>
      <c r="AB1042" s="77"/>
      <c r="AC1042" s="77"/>
      <c r="AD1042" s="77"/>
      <c r="AE1042" s="77"/>
      <c r="AF1042" s="77"/>
      <c r="AG1042" s="77"/>
      <c r="AH1042" s="77"/>
      <c r="AI1042" s="77"/>
      <c r="AJ1042" s="77"/>
      <c r="AK1042" s="77"/>
      <c r="AL1042" s="77"/>
      <c r="AM1042" s="77"/>
      <c r="AN1042" s="77"/>
      <c r="AO1042" s="77"/>
      <c r="AP1042" s="77"/>
      <c r="AQ1042" s="77"/>
      <c r="AR1042" s="77"/>
      <c r="AS1042" s="77"/>
      <c r="AT1042" s="77"/>
      <c r="AU1042" s="77"/>
      <c r="AV1042" s="77"/>
      <c r="AW1042" s="77"/>
      <c r="AX1042" s="77"/>
      <c r="AY1042" s="77"/>
      <c r="AZ1042" s="77"/>
      <c r="BA1042" s="77"/>
      <c r="BB1042" s="77"/>
      <c r="BC1042" s="77"/>
      <c r="BD1042" s="77"/>
      <c r="BE1042" s="77"/>
      <c r="BF1042" s="77"/>
      <c r="BG1042" s="77"/>
      <c r="BH1042" s="77"/>
      <c r="BI1042" s="77"/>
      <c r="BJ1042" s="77"/>
      <c r="BK1042" s="77"/>
      <c r="BL1042" s="77"/>
      <c r="BM1042" s="77"/>
      <c r="BN1042" s="77"/>
      <c r="BO1042" s="77"/>
      <c r="BP1042" s="77"/>
      <c r="BQ1042" s="77"/>
      <c r="BR1042" s="77"/>
      <c r="BS1042" s="77"/>
      <c r="BT1042" s="77"/>
      <c r="BU1042" s="77"/>
      <c r="BV1042" s="77"/>
      <c r="BW1042" s="77"/>
      <c r="BX1042" s="77"/>
      <c r="BY1042" s="77"/>
      <c r="BZ1042" s="77"/>
      <c r="CA1042" s="77"/>
      <c r="CB1042" s="77"/>
      <c r="CC1042" s="77"/>
      <c r="CD1042" s="77"/>
      <c r="CE1042" s="77"/>
      <c r="CF1042" s="77"/>
      <c r="CG1042" s="77"/>
      <c r="CH1042" s="77"/>
      <c r="CI1042" s="77"/>
      <c r="CJ1042" s="77"/>
      <c r="CK1042" s="77"/>
    </row>
    <row r="1043" spans="2:89" x14ac:dyDescent="0.35">
      <c r="B1043" s="132" t="str">
        <f>B1008</f>
        <v>Primary revenue driver</v>
      </c>
      <c r="D1043" t="s">
        <v>841</v>
      </c>
      <c r="E1043" s="8" t="str">
        <f>ROW()&amp;" "&amp;D1043</f>
        <v>1043 LAMORT-PV</v>
      </c>
      <c r="G1043" t="s">
        <v>332</v>
      </c>
      <c r="K1043" s="53"/>
      <c r="L1043" s="53"/>
      <c r="M1043" s="53"/>
      <c r="N1043" s="53"/>
      <c r="O1043" s="53"/>
      <c r="P1043" s="53"/>
      <c r="R1043" s="24"/>
      <c r="S1043" s="175" t="str">
        <f t="shared" ref="S1043" si="1149">ADDRESS(ROW(S1028),COLUMN(S1028),2)</f>
        <v>S$1028</v>
      </c>
      <c r="T1043" s="175" t="str">
        <f t="shared" ref="T1043:CE1043" si="1150">ADDRESS(ROW(T1028),COLUMN(T1028),2)</f>
        <v>T$1028</v>
      </c>
      <c r="U1043" s="175" t="str">
        <f t="shared" si="1150"/>
        <v>U$1028</v>
      </c>
      <c r="V1043" s="175" t="str">
        <f t="shared" si="1150"/>
        <v>V$1028</v>
      </c>
      <c r="W1043" s="175" t="str">
        <f t="shared" si="1150"/>
        <v>W$1028</v>
      </c>
      <c r="X1043" s="175" t="str">
        <f t="shared" si="1150"/>
        <v>X$1028</v>
      </c>
      <c r="Y1043" s="175" t="str">
        <f t="shared" si="1150"/>
        <v>Y$1028</v>
      </c>
      <c r="Z1043" s="175" t="str">
        <f t="shared" si="1150"/>
        <v>Z$1028</v>
      </c>
      <c r="AA1043" s="175" t="str">
        <f t="shared" si="1150"/>
        <v>AA$1028</v>
      </c>
      <c r="AB1043" s="175" t="str">
        <f t="shared" si="1150"/>
        <v>AB$1028</v>
      </c>
      <c r="AC1043" s="175" t="str">
        <f t="shared" si="1150"/>
        <v>AC$1028</v>
      </c>
      <c r="AD1043" s="175" t="str">
        <f t="shared" si="1150"/>
        <v>AD$1028</v>
      </c>
      <c r="AE1043" s="175" t="str">
        <f t="shared" si="1150"/>
        <v>AE$1028</v>
      </c>
      <c r="AF1043" s="175" t="str">
        <f t="shared" si="1150"/>
        <v>AF$1028</v>
      </c>
      <c r="AG1043" s="175" t="str">
        <f t="shared" si="1150"/>
        <v>AG$1028</v>
      </c>
      <c r="AH1043" s="175" t="str">
        <f t="shared" si="1150"/>
        <v>AH$1028</v>
      </c>
      <c r="AI1043" s="175" t="str">
        <f t="shared" si="1150"/>
        <v>AI$1028</v>
      </c>
      <c r="AJ1043" s="175" t="str">
        <f t="shared" si="1150"/>
        <v>AJ$1028</v>
      </c>
      <c r="AK1043" s="175" t="str">
        <f t="shared" si="1150"/>
        <v>AK$1028</v>
      </c>
      <c r="AL1043" s="175" t="str">
        <f t="shared" si="1150"/>
        <v>AL$1028</v>
      </c>
      <c r="AM1043" s="175" t="str">
        <f t="shared" si="1150"/>
        <v>AM$1028</v>
      </c>
      <c r="AN1043" s="175" t="str">
        <f t="shared" si="1150"/>
        <v>AN$1028</v>
      </c>
      <c r="AO1043" s="175" t="str">
        <f t="shared" si="1150"/>
        <v>AO$1028</v>
      </c>
      <c r="AP1043" s="175" t="str">
        <f t="shared" si="1150"/>
        <v>AP$1028</v>
      </c>
      <c r="AQ1043" s="175" t="str">
        <f t="shared" si="1150"/>
        <v>AQ$1028</v>
      </c>
      <c r="AR1043" s="175" t="str">
        <f t="shared" si="1150"/>
        <v>AR$1028</v>
      </c>
      <c r="AS1043" s="175" t="str">
        <f t="shared" si="1150"/>
        <v>AS$1028</v>
      </c>
      <c r="AT1043" s="175" t="str">
        <f t="shared" si="1150"/>
        <v>AT$1028</v>
      </c>
      <c r="AU1043" s="175" t="str">
        <f t="shared" si="1150"/>
        <v>AU$1028</v>
      </c>
      <c r="AV1043" s="175" t="str">
        <f t="shared" si="1150"/>
        <v>AV$1028</v>
      </c>
      <c r="AW1043" s="175" t="str">
        <f t="shared" si="1150"/>
        <v>AW$1028</v>
      </c>
      <c r="AX1043" s="175" t="str">
        <f t="shared" si="1150"/>
        <v>AX$1028</v>
      </c>
      <c r="AY1043" s="175" t="str">
        <f t="shared" si="1150"/>
        <v>AY$1028</v>
      </c>
      <c r="AZ1043" s="175" t="str">
        <f t="shared" si="1150"/>
        <v>AZ$1028</v>
      </c>
      <c r="BA1043" s="175" t="str">
        <f t="shared" si="1150"/>
        <v>BA$1028</v>
      </c>
      <c r="BB1043" s="175" t="str">
        <f t="shared" si="1150"/>
        <v>BB$1028</v>
      </c>
      <c r="BC1043" s="175" t="str">
        <f t="shared" si="1150"/>
        <v>BC$1028</v>
      </c>
      <c r="BD1043" s="175" t="str">
        <f t="shared" si="1150"/>
        <v>BD$1028</v>
      </c>
      <c r="BE1043" s="175" t="str">
        <f t="shared" si="1150"/>
        <v>BE$1028</v>
      </c>
      <c r="BF1043" s="175" t="str">
        <f t="shared" si="1150"/>
        <v>BF$1028</v>
      </c>
      <c r="BG1043" s="175" t="str">
        <f t="shared" si="1150"/>
        <v>BG$1028</v>
      </c>
      <c r="BH1043" s="175" t="str">
        <f t="shared" si="1150"/>
        <v>BH$1028</v>
      </c>
      <c r="BI1043" s="175" t="str">
        <f t="shared" si="1150"/>
        <v>BI$1028</v>
      </c>
      <c r="BJ1043" s="175" t="str">
        <f t="shared" si="1150"/>
        <v>BJ$1028</v>
      </c>
      <c r="BK1043" s="175" t="str">
        <f t="shared" si="1150"/>
        <v>BK$1028</v>
      </c>
      <c r="BL1043" s="175" t="str">
        <f t="shared" si="1150"/>
        <v>BL$1028</v>
      </c>
      <c r="BM1043" s="175" t="str">
        <f t="shared" si="1150"/>
        <v>BM$1028</v>
      </c>
      <c r="BN1043" s="175" t="str">
        <f t="shared" si="1150"/>
        <v>BN$1028</v>
      </c>
      <c r="BO1043" s="175" t="str">
        <f t="shared" si="1150"/>
        <v>BO$1028</v>
      </c>
      <c r="BP1043" s="175" t="str">
        <f t="shared" si="1150"/>
        <v>BP$1028</v>
      </c>
      <c r="BQ1043" s="175" t="str">
        <f t="shared" si="1150"/>
        <v>BQ$1028</v>
      </c>
      <c r="BR1043" s="175" t="str">
        <f t="shared" si="1150"/>
        <v>BR$1028</v>
      </c>
      <c r="BS1043" s="175" t="str">
        <f t="shared" si="1150"/>
        <v>BS$1028</v>
      </c>
      <c r="BT1043" s="175" t="str">
        <f t="shared" si="1150"/>
        <v>BT$1028</v>
      </c>
      <c r="BU1043" s="175" t="str">
        <f t="shared" si="1150"/>
        <v>BU$1028</v>
      </c>
      <c r="BV1043" s="175" t="str">
        <f t="shared" si="1150"/>
        <v>BV$1028</v>
      </c>
      <c r="BW1043" s="175" t="str">
        <f t="shared" si="1150"/>
        <v>BW$1028</v>
      </c>
      <c r="BX1043" s="175" t="str">
        <f t="shared" si="1150"/>
        <v>BX$1028</v>
      </c>
      <c r="BY1043" s="175" t="str">
        <f t="shared" si="1150"/>
        <v>BY$1028</v>
      </c>
      <c r="BZ1043" s="175" t="str">
        <f t="shared" si="1150"/>
        <v>BZ$1028</v>
      </c>
      <c r="CA1043" s="175" t="str">
        <f t="shared" si="1150"/>
        <v>CA$1028</v>
      </c>
      <c r="CB1043" s="175" t="str">
        <f t="shared" si="1150"/>
        <v>CB$1028</v>
      </c>
      <c r="CC1043" s="175" t="str">
        <f t="shared" si="1150"/>
        <v>CC$1028</v>
      </c>
      <c r="CD1043" s="175" t="str">
        <f t="shared" si="1150"/>
        <v>CD$1028</v>
      </c>
      <c r="CE1043" s="175" t="str">
        <f t="shared" si="1150"/>
        <v>CE$1028</v>
      </c>
      <c r="CF1043" s="175" t="str">
        <f t="shared" ref="CF1043:CK1043" si="1151">ADDRESS(ROW(CF1028),COLUMN(CF1028),2)</f>
        <v>CF$1028</v>
      </c>
      <c r="CG1043" s="175" t="str">
        <f t="shared" si="1151"/>
        <v>CG$1028</v>
      </c>
      <c r="CH1043" s="175" t="str">
        <f t="shared" si="1151"/>
        <v>CH$1028</v>
      </c>
      <c r="CI1043" s="175" t="str">
        <f t="shared" si="1151"/>
        <v>CI$1028</v>
      </c>
      <c r="CJ1043" s="175" t="str">
        <f t="shared" si="1151"/>
        <v>CJ$1028</v>
      </c>
      <c r="CK1043" s="175" t="str">
        <f t="shared" si="1151"/>
        <v>CK$1028</v>
      </c>
    </row>
    <row r="1044" spans="2:89" x14ac:dyDescent="0.35">
      <c r="B1044" s="132" t="str">
        <f>B1009</f>
        <v>Primary volume driver</v>
      </c>
      <c r="D1044" t="s">
        <v>841</v>
      </c>
      <c r="E1044" s="8" t="str">
        <f>ROW()&amp;" "&amp;D1044</f>
        <v>1044 LAMORT-PV</v>
      </c>
      <c r="G1044" t="s">
        <v>332</v>
      </c>
      <c r="H1044" s="12"/>
      <c r="I1044" s="60"/>
      <c r="J1044" s="60"/>
      <c r="K1044" s="15"/>
      <c r="L1044" s="15"/>
      <c r="M1044" s="15"/>
      <c r="N1044" s="15"/>
      <c r="O1044" s="15"/>
      <c r="P1044" s="15"/>
      <c r="R1044" s="15"/>
      <c r="S1044" s="175" t="str">
        <f t="shared" ref="S1044" si="1152">S1009</f>
        <v>S$17</v>
      </c>
      <c r="T1044" s="175" t="str">
        <f t="shared" ref="T1044:CD1044" si="1153">T1009</f>
        <v>T$17</v>
      </c>
      <c r="U1044" s="175" t="str">
        <f t="shared" si="1153"/>
        <v>U$17</v>
      </c>
      <c r="V1044" s="175" t="str">
        <f t="shared" si="1153"/>
        <v>V$17</v>
      </c>
      <c r="W1044" s="175" t="str">
        <f t="shared" si="1153"/>
        <v>W$17</v>
      </c>
      <c r="X1044" s="175" t="str">
        <f t="shared" si="1153"/>
        <v>X$17</v>
      </c>
      <c r="Y1044" s="175" t="str">
        <f t="shared" si="1153"/>
        <v>Y$17</v>
      </c>
      <c r="Z1044" s="175" t="str">
        <f t="shared" si="1153"/>
        <v>Z$17</v>
      </c>
      <c r="AA1044" s="175" t="str">
        <f t="shared" si="1153"/>
        <v>AA$17</v>
      </c>
      <c r="AB1044" s="175" t="str">
        <f t="shared" si="1153"/>
        <v>AB$17</v>
      </c>
      <c r="AC1044" s="175" t="str">
        <f t="shared" si="1153"/>
        <v>AC$17</v>
      </c>
      <c r="AD1044" s="175" t="str">
        <f t="shared" si="1153"/>
        <v>AD$17</v>
      </c>
      <c r="AE1044" s="175" t="str">
        <f t="shared" si="1153"/>
        <v>AE$17</v>
      </c>
      <c r="AF1044" s="175" t="str">
        <f t="shared" si="1153"/>
        <v>AF$17</v>
      </c>
      <c r="AG1044" s="175" t="str">
        <f t="shared" si="1153"/>
        <v>AG$17</v>
      </c>
      <c r="AH1044" s="175" t="str">
        <f t="shared" si="1153"/>
        <v>AH$17</v>
      </c>
      <c r="AI1044" s="175" t="str">
        <f t="shared" si="1153"/>
        <v>AI$17</v>
      </c>
      <c r="AJ1044" s="175" t="str">
        <f t="shared" si="1153"/>
        <v>AJ$17</v>
      </c>
      <c r="AK1044" s="175" t="str">
        <f t="shared" si="1153"/>
        <v>AK$17</v>
      </c>
      <c r="AL1044" s="175" t="str">
        <f t="shared" si="1153"/>
        <v>AL$17</v>
      </c>
      <c r="AM1044" s="175" t="str">
        <f t="shared" si="1153"/>
        <v>AM$17</v>
      </c>
      <c r="AN1044" s="175" t="str">
        <f t="shared" si="1153"/>
        <v>AN$17</v>
      </c>
      <c r="AO1044" s="175" t="str">
        <f t="shared" si="1153"/>
        <v>AO$17</v>
      </c>
      <c r="AP1044" s="175" t="str">
        <f t="shared" si="1153"/>
        <v>AP$17</v>
      </c>
      <c r="AQ1044" s="175" t="str">
        <f t="shared" si="1153"/>
        <v>AQ$17</v>
      </c>
      <c r="AR1044" s="175" t="str">
        <f t="shared" si="1153"/>
        <v>AR$17</v>
      </c>
      <c r="AS1044" s="175" t="str">
        <f t="shared" si="1153"/>
        <v>AS$17</v>
      </c>
      <c r="AT1044" s="175" t="str">
        <f t="shared" si="1153"/>
        <v>AT$17</v>
      </c>
      <c r="AU1044" s="175" t="str">
        <f t="shared" si="1153"/>
        <v>AU$17</v>
      </c>
      <c r="AV1044" s="175" t="str">
        <f t="shared" si="1153"/>
        <v>AV$17</v>
      </c>
      <c r="AW1044" s="175" t="str">
        <f t="shared" si="1153"/>
        <v>AW$17</v>
      </c>
      <c r="AX1044" s="175" t="str">
        <f t="shared" si="1153"/>
        <v>AX$17</v>
      </c>
      <c r="AY1044" s="175" t="str">
        <f t="shared" si="1153"/>
        <v>AY$17</v>
      </c>
      <c r="AZ1044" s="175" t="str">
        <f t="shared" si="1153"/>
        <v>AZ$17</v>
      </c>
      <c r="BA1044" s="175" t="str">
        <f t="shared" si="1153"/>
        <v>BA$17</v>
      </c>
      <c r="BB1044" s="175" t="str">
        <f t="shared" si="1153"/>
        <v>BB$17</v>
      </c>
      <c r="BC1044" s="175" t="str">
        <f t="shared" si="1153"/>
        <v>BC$17</v>
      </c>
      <c r="BD1044" s="175" t="str">
        <f t="shared" si="1153"/>
        <v>BD$17</v>
      </c>
      <c r="BE1044" s="175" t="str">
        <f t="shared" si="1153"/>
        <v>BE$17</v>
      </c>
      <c r="BF1044" s="175" t="str">
        <f t="shared" si="1153"/>
        <v>BF$17</v>
      </c>
      <c r="BG1044" s="175" t="str">
        <f t="shared" si="1153"/>
        <v>BG$17</v>
      </c>
      <c r="BH1044" s="175" t="str">
        <f t="shared" si="1153"/>
        <v>BH$17</v>
      </c>
      <c r="BI1044" s="175" t="str">
        <f t="shared" si="1153"/>
        <v>BI$17</v>
      </c>
      <c r="BJ1044" s="175" t="str">
        <f t="shared" si="1153"/>
        <v>BJ$17</v>
      </c>
      <c r="BK1044" s="175" t="str">
        <f t="shared" si="1153"/>
        <v>BK$17</v>
      </c>
      <c r="BL1044" s="175" t="str">
        <f t="shared" si="1153"/>
        <v>BL$17</v>
      </c>
      <c r="BM1044" s="175" t="str">
        <f t="shared" si="1153"/>
        <v>BM$17</v>
      </c>
      <c r="BN1044" s="175" t="str">
        <f t="shared" si="1153"/>
        <v>BN$17</v>
      </c>
      <c r="BO1044" s="175" t="str">
        <f t="shared" si="1153"/>
        <v>BO$17</v>
      </c>
      <c r="BP1044" s="175" t="str">
        <f t="shared" si="1153"/>
        <v>BP$17</v>
      </c>
      <c r="BQ1044" s="175" t="str">
        <f t="shared" si="1153"/>
        <v>BQ$17</v>
      </c>
      <c r="BR1044" s="175" t="str">
        <f t="shared" si="1153"/>
        <v>BR$17</v>
      </c>
      <c r="BS1044" s="175" t="str">
        <f t="shared" si="1153"/>
        <v>BS$17</v>
      </c>
      <c r="BT1044" s="175" t="str">
        <f t="shared" si="1153"/>
        <v>BT$17</v>
      </c>
      <c r="BU1044" s="175" t="str">
        <f t="shared" si="1153"/>
        <v>BU$17</v>
      </c>
      <c r="BV1044" s="175" t="str">
        <f t="shared" si="1153"/>
        <v>BV$17</v>
      </c>
      <c r="BW1044" s="175" t="str">
        <f t="shared" si="1153"/>
        <v>BW$17</v>
      </c>
      <c r="BX1044" s="175" t="str">
        <f t="shared" si="1153"/>
        <v>BX$17</v>
      </c>
      <c r="BY1044" s="175" t="str">
        <f t="shared" si="1153"/>
        <v>BY$17</v>
      </c>
      <c r="BZ1044" s="175" t="str">
        <f t="shared" si="1153"/>
        <v>BZ$17</v>
      </c>
      <c r="CA1044" s="175" t="str">
        <f t="shared" si="1153"/>
        <v>CA$17</v>
      </c>
      <c r="CB1044" s="175" t="str">
        <f t="shared" si="1153"/>
        <v>CB$17</v>
      </c>
      <c r="CC1044" s="175" t="str">
        <f t="shared" si="1153"/>
        <v>CC$17</v>
      </c>
      <c r="CD1044" s="175" t="str">
        <f t="shared" si="1153"/>
        <v>CD$17</v>
      </c>
      <c r="CE1044" s="175" t="str">
        <f t="shared" ref="CE1044:CK1044" si="1154">CE1009</f>
        <v>CE$17</v>
      </c>
      <c r="CF1044" s="175" t="str">
        <f t="shared" si="1154"/>
        <v>CF$17</v>
      </c>
      <c r="CG1044" s="175" t="str">
        <f t="shared" si="1154"/>
        <v>CG$17</v>
      </c>
      <c r="CH1044" s="175" t="str">
        <f t="shared" si="1154"/>
        <v>CH$17</v>
      </c>
      <c r="CI1044" s="175" t="str">
        <f t="shared" si="1154"/>
        <v>CI$17</v>
      </c>
      <c r="CJ1044" s="175" t="str">
        <f t="shared" si="1154"/>
        <v>CJ$17</v>
      </c>
      <c r="CK1044" s="175" t="str">
        <f t="shared" si="1154"/>
        <v>CK$17</v>
      </c>
    </row>
    <row r="1045" spans="2:89" x14ac:dyDescent="0.35">
      <c r="B1045" s="187" t="str">
        <f>B1014</f>
        <v>Volume driven amortizing loan - no defaults:</v>
      </c>
      <c r="D1045" t="s">
        <v>841</v>
      </c>
      <c r="E1045" s="8" t="str">
        <f t="shared" ref="E1045:E1048" si="1155">ROW()&amp;" "&amp;D1045</f>
        <v>1045 LAMORT-PV</v>
      </c>
      <c r="G1045" t="s">
        <v>332</v>
      </c>
      <c r="H1045" s="12"/>
      <c r="I1045" s="60"/>
      <c r="J1045" s="60"/>
      <c r="K1045" s="15"/>
      <c r="L1045" s="15"/>
      <c r="M1045" s="15"/>
      <c r="N1045" s="15"/>
      <c r="O1045" s="15"/>
      <c r="P1045" s="15"/>
      <c r="R1045" s="15"/>
      <c r="S1045" s="175">
        <f t="shared" ref="S1045" si="1156">S1010</f>
        <v>0</v>
      </c>
      <c r="T1045" s="175">
        <f t="shared" ref="T1045:CD1045" si="1157">T1010</f>
        <v>0</v>
      </c>
      <c r="U1045" s="175">
        <f t="shared" si="1157"/>
        <v>0</v>
      </c>
      <c r="V1045" s="175">
        <f t="shared" si="1157"/>
        <v>0</v>
      </c>
      <c r="W1045" s="175">
        <f t="shared" si="1157"/>
        <v>0</v>
      </c>
      <c r="X1045" s="175">
        <f t="shared" si="1157"/>
        <v>0</v>
      </c>
      <c r="Y1045" s="175">
        <f t="shared" si="1157"/>
        <v>0</v>
      </c>
      <c r="Z1045" s="175">
        <f t="shared" si="1157"/>
        <v>0</v>
      </c>
      <c r="AA1045" s="175">
        <f t="shared" si="1157"/>
        <v>0</v>
      </c>
      <c r="AB1045" s="175">
        <f t="shared" si="1157"/>
        <v>0</v>
      </c>
      <c r="AC1045" s="175">
        <f t="shared" si="1157"/>
        <v>0</v>
      </c>
      <c r="AD1045" s="175">
        <f t="shared" si="1157"/>
        <v>0</v>
      </c>
      <c r="AE1045" s="175">
        <f t="shared" si="1157"/>
        <v>0</v>
      </c>
      <c r="AF1045" s="175">
        <f t="shared" si="1157"/>
        <v>0</v>
      </c>
      <c r="AG1045" s="175">
        <f t="shared" si="1157"/>
        <v>0</v>
      </c>
      <c r="AH1045" s="175">
        <f t="shared" si="1157"/>
        <v>0</v>
      </c>
      <c r="AI1045" s="175">
        <f t="shared" si="1157"/>
        <v>0</v>
      </c>
      <c r="AJ1045" s="175">
        <f t="shared" si="1157"/>
        <v>0</v>
      </c>
      <c r="AK1045" s="175">
        <f t="shared" si="1157"/>
        <v>0</v>
      </c>
      <c r="AL1045" s="175">
        <f t="shared" si="1157"/>
        <v>0</v>
      </c>
      <c r="AM1045" s="175">
        <f t="shared" si="1157"/>
        <v>0</v>
      </c>
      <c r="AN1045" s="175">
        <f t="shared" si="1157"/>
        <v>0</v>
      </c>
      <c r="AO1045" s="175">
        <f t="shared" si="1157"/>
        <v>0</v>
      </c>
      <c r="AP1045" s="175">
        <f t="shared" si="1157"/>
        <v>0</v>
      </c>
      <c r="AQ1045" s="175">
        <f t="shared" si="1157"/>
        <v>0</v>
      </c>
      <c r="AR1045" s="175">
        <f t="shared" si="1157"/>
        <v>0</v>
      </c>
      <c r="AS1045" s="175">
        <f t="shared" si="1157"/>
        <v>0</v>
      </c>
      <c r="AT1045" s="175">
        <f t="shared" si="1157"/>
        <v>0</v>
      </c>
      <c r="AU1045" s="175">
        <f t="shared" si="1157"/>
        <v>0</v>
      </c>
      <c r="AV1045" s="175">
        <f t="shared" si="1157"/>
        <v>0</v>
      </c>
      <c r="AW1045" s="175">
        <f t="shared" si="1157"/>
        <v>0</v>
      </c>
      <c r="AX1045" s="175">
        <f t="shared" si="1157"/>
        <v>0</v>
      </c>
      <c r="AY1045" s="175">
        <f t="shared" si="1157"/>
        <v>0</v>
      </c>
      <c r="AZ1045" s="175">
        <f t="shared" si="1157"/>
        <v>0</v>
      </c>
      <c r="BA1045" s="175">
        <f t="shared" si="1157"/>
        <v>0</v>
      </c>
      <c r="BB1045" s="175">
        <f t="shared" si="1157"/>
        <v>0</v>
      </c>
      <c r="BC1045" s="175">
        <f t="shared" si="1157"/>
        <v>0</v>
      </c>
      <c r="BD1045" s="175">
        <f t="shared" si="1157"/>
        <v>0</v>
      </c>
      <c r="BE1045" s="175">
        <f t="shared" si="1157"/>
        <v>0</v>
      </c>
      <c r="BF1045" s="175">
        <f t="shared" si="1157"/>
        <v>0</v>
      </c>
      <c r="BG1045" s="175">
        <f t="shared" si="1157"/>
        <v>0</v>
      </c>
      <c r="BH1045" s="175">
        <f t="shared" si="1157"/>
        <v>0</v>
      </c>
      <c r="BI1045" s="175">
        <f t="shared" si="1157"/>
        <v>0</v>
      </c>
      <c r="BJ1045" s="175">
        <f t="shared" si="1157"/>
        <v>0</v>
      </c>
      <c r="BK1045" s="175">
        <f t="shared" si="1157"/>
        <v>0</v>
      </c>
      <c r="BL1045" s="175">
        <f t="shared" si="1157"/>
        <v>0</v>
      </c>
      <c r="BM1045" s="175">
        <f t="shared" si="1157"/>
        <v>0</v>
      </c>
      <c r="BN1045" s="175">
        <f t="shared" si="1157"/>
        <v>0</v>
      </c>
      <c r="BO1045" s="175">
        <f t="shared" si="1157"/>
        <v>0</v>
      </c>
      <c r="BP1045" s="175">
        <f t="shared" si="1157"/>
        <v>0</v>
      </c>
      <c r="BQ1045" s="175">
        <f t="shared" si="1157"/>
        <v>0</v>
      </c>
      <c r="BR1045" s="175">
        <f t="shared" si="1157"/>
        <v>0</v>
      </c>
      <c r="BS1045" s="175">
        <f t="shared" si="1157"/>
        <v>0</v>
      </c>
      <c r="BT1045" s="175">
        <f t="shared" si="1157"/>
        <v>0</v>
      </c>
      <c r="BU1045" s="175">
        <f t="shared" si="1157"/>
        <v>0</v>
      </c>
      <c r="BV1045" s="175">
        <f t="shared" si="1157"/>
        <v>0</v>
      </c>
      <c r="BW1045" s="175">
        <f t="shared" si="1157"/>
        <v>0</v>
      </c>
      <c r="BX1045" s="175">
        <f t="shared" si="1157"/>
        <v>0</v>
      </c>
      <c r="BY1045" s="175">
        <f t="shared" si="1157"/>
        <v>0</v>
      </c>
      <c r="BZ1045" s="175">
        <f t="shared" si="1157"/>
        <v>0</v>
      </c>
      <c r="CA1045" s="175">
        <f t="shared" si="1157"/>
        <v>0</v>
      </c>
      <c r="CB1045" s="175">
        <f t="shared" si="1157"/>
        <v>0</v>
      </c>
      <c r="CC1045" s="175">
        <f t="shared" si="1157"/>
        <v>0</v>
      </c>
      <c r="CD1045" s="175">
        <f t="shared" si="1157"/>
        <v>0</v>
      </c>
      <c r="CE1045" s="175">
        <f t="shared" ref="CE1045:CK1045" si="1158">CE1010</f>
        <v>0</v>
      </c>
      <c r="CF1045" s="175">
        <f t="shared" si="1158"/>
        <v>0</v>
      </c>
      <c r="CG1045" s="175">
        <f t="shared" si="1158"/>
        <v>0</v>
      </c>
      <c r="CH1045" s="175">
        <f t="shared" si="1158"/>
        <v>0</v>
      </c>
      <c r="CI1045" s="175">
        <f t="shared" si="1158"/>
        <v>0</v>
      </c>
      <c r="CJ1045" s="175">
        <f t="shared" si="1158"/>
        <v>0</v>
      </c>
      <c r="CK1045" s="175">
        <f t="shared" si="1158"/>
        <v>0</v>
      </c>
    </row>
    <row r="1046" spans="2:89" x14ac:dyDescent="0.35">
      <c r="B1046" s="235" t="str">
        <f>IFERROR(SUBSTITUTE(TRIM(MID(B1014, SEARCH("-", B1014) + 1, LEN(B1014))),":",""),"no unit")</f>
        <v>no defaults</v>
      </c>
      <c r="D1046" t="s">
        <v>841</v>
      </c>
      <c r="E1046" s="8" t="str">
        <f t="shared" si="1155"/>
        <v>1046 LAMORT-PV</v>
      </c>
      <c r="G1046" t="s">
        <v>332</v>
      </c>
      <c r="H1046" s="12"/>
      <c r="I1046" s="60"/>
      <c r="J1046" s="60"/>
      <c r="K1046" s="15"/>
      <c r="L1046" s="15"/>
      <c r="M1046" s="15"/>
      <c r="N1046" s="15"/>
      <c r="O1046" s="15"/>
      <c r="P1046" s="15"/>
      <c r="R1046" s="15"/>
      <c r="S1046" s="175"/>
      <c r="T1046" s="175"/>
      <c r="U1046" s="175"/>
      <c r="V1046" s="175"/>
      <c r="W1046" s="175"/>
      <c r="X1046" s="175"/>
      <c r="Y1046" s="175"/>
      <c r="Z1046" s="175"/>
      <c r="AA1046" s="175"/>
      <c r="AB1046" s="175"/>
      <c r="AC1046" s="175"/>
      <c r="AD1046" s="175"/>
      <c r="AE1046" s="175"/>
      <c r="AF1046" s="175"/>
      <c r="AG1046" s="175"/>
      <c r="AH1046" s="175"/>
      <c r="AI1046" s="175"/>
      <c r="AJ1046" s="175"/>
      <c r="AK1046" s="175"/>
      <c r="AL1046" s="175"/>
      <c r="AM1046" s="175"/>
      <c r="AN1046" s="175"/>
      <c r="AO1046" s="175"/>
      <c r="AP1046" s="175"/>
      <c r="AQ1046" s="175"/>
      <c r="AR1046" s="175"/>
      <c r="AS1046" s="175"/>
      <c r="AT1046" s="175"/>
      <c r="AU1046" s="175"/>
      <c r="AV1046" s="175"/>
      <c r="AW1046" s="175"/>
      <c r="AX1046" s="175"/>
      <c r="AY1046" s="175"/>
      <c r="AZ1046" s="175"/>
      <c r="BA1046" s="175"/>
      <c r="BB1046" s="175"/>
      <c r="BC1046" s="175"/>
      <c r="BD1046" s="175"/>
      <c r="BE1046" s="175"/>
      <c r="BF1046" s="175"/>
      <c r="BG1046" s="175"/>
      <c r="BH1046" s="175"/>
      <c r="BI1046" s="175"/>
      <c r="BJ1046" s="175"/>
      <c r="BK1046" s="175"/>
      <c r="BL1046" s="175"/>
      <c r="BM1046" s="175"/>
      <c r="BN1046" s="175"/>
      <c r="BO1046" s="175"/>
      <c r="BP1046" s="175"/>
      <c r="BQ1046" s="175"/>
      <c r="BR1046" s="175"/>
      <c r="BS1046" s="175"/>
      <c r="BT1046" s="175"/>
      <c r="BU1046" s="175"/>
      <c r="BV1046" s="175"/>
      <c r="BW1046" s="175"/>
      <c r="BX1046" s="175"/>
      <c r="BY1046" s="175"/>
      <c r="BZ1046" s="175"/>
      <c r="CA1046" s="175"/>
      <c r="CB1046" s="175"/>
      <c r="CC1046" s="175"/>
      <c r="CD1046" s="175"/>
      <c r="CE1046" s="175"/>
      <c r="CF1046" s="175"/>
      <c r="CG1046" s="175"/>
      <c r="CH1046" s="175"/>
      <c r="CI1046" s="175"/>
      <c r="CJ1046" s="175"/>
      <c r="CK1046" s="175"/>
    </row>
    <row r="1047" spans="2:89" x14ac:dyDescent="0.35">
      <c r="B1047" s="132" t="str">
        <f>B1012</f>
        <v>Secondary revenue driver</v>
      </c>
      <c r="D1047" t="s">
        <v>841</v>
      </c>
      <c r="E1047" s="8" t="str">
        <f t="shared" si="1155"/>
        <v>1047 LAMORT-PV</v>
      </c>
      <c r="G1047" t="s">
        <v>332</v>
      </c>
      <c r="H1047" s="90"/>
      <c r="I1047" s="209"/>
      <c r="J1047" s="209"/>
      <c r="K1047" s="210"/>
      <c r="L1047" s="210"/>
      <c r="M1047" s="210"/>
      <c r="N1047" s="210"/>
      <c r="O1047" s="210"/>
      <c r="P1047" s="210"/>
      <c r="R1047" s="210"/>
      <c r="S1047" s="4"/>
      <c r="T1047" s="4"/>
      <c r="U1047" s="4"/>
      <c r="V1047" s="4"/>
      <c r="W1047" s="4"/>
      <c r="X1047" s="4"/>
      <c r="Y1047" s="4"/>
      <c r="Z1047" s="4"/>
      <c r="AA1047" s="4"/>
      <c r="AB1047" s="4"/>
      <c r="AC1047" s="4"/>
      <c r="AD1047" s="4"/>
      <c r="AE1047" s="4"/>
      <c r="AF1047" s="4"/>
      <c r="AG1047" s="4"/>
      <c r="AH1047" s="4"/>
      <c r="AI1047" s="4"/>
      <c r="AJ1047" s="4"/>
      <c r="AK1047" s="4"/>
      <c r="AL1047" s="4"/>
      <c r="AM1047" s="4"/>
      <c r="AN1047" s="4"/>
      <c r="AO1047" s="4"/>
      <c r="AP1047" s="4"/>
      <c r="AQ1047" s="4"/>
      <c r="AR1047" s="4"/>
      <c r="AS1047" s="4"/>
      <c r="AT1047" s="4"/>
      <c r="AU1047" s="4"/>
      <c r="AV1047" s="4"/>
      <c r="AW1047" s="4"/>
      <c r="AX1047" s="4"/>
      <c r="AY1047" s="4"/>
      <c r="AZ1047" s="4"/>
      <c r="BA1047" s="4"/>
      <c r="BB1047" s="4"/>
      <c r="BC1047" s="4"/>
      <c r="BD1047" s="4"/>
      <c r="BE1047" s="4"/>
      <c r="BF1047" s="4"/>
      <c r="BG1047" s="4"/>
      <c r="BH1047" s="4"/>
      <c r="BI1047" s="4"/>
      <c r="BJ1047" s="4"/>
      <c r="BK1047" s="4"/>
      <c r="BL1047" s="4"/>
      <c r="BM1047" s="4"/>
      <c r="BN1047" s="4"/>
      <c r="BO1047" s="4"/>
      <c r="BP1047" s="4"/>
      <c r="BQ1047" s="4"/>
      <c r="BR1047" s="4"/>
      <c r="BS1047" s="4"/>
      <c r="BT1047" s="4"/>
      <c r="BU1047" s="4"/>
      <c r="BV1047" s="4"/>
      <c r="BW1047" s="4"/>
      <c r="BX1047" s="4"/>
      <c r="BY1047" s="4"/>
      <c r="BZ1047" s="4"/>
      <c r="CA1047" s="4"/>
      <c r="CB1047" s="4"/>
      <c r="CC1047" s="4"/>
      <c r="CD1047" s="4"/>
      <c r="CE1047" s="4"/>
      <c r="CF1047" s="4"/>
      <c r="CG1047" s="4"/>
      <c r="CH1047" s="4"/>
      <c r="CI1047" s="4"/>
      <c r="CJ1047" s="4"/>
      <c r="CK1047" s="4"/>
    </row>
    <row r="1048" spans="2:89" x14ac:dyDescent="0.35">
      <c r="B1048" s="132" t="str">
        <f>B1013</f>
        <v>Secondary volume driver</v>
      </c>
      <c r="D1048" t="s">
        <v>841</v>
      </c>
      <c r="E1048" s="8" t="str">
        <f t="shared" si="1155"/>
        <v>1048 LAMORT-PV</v>
      </c>
      <c r="G1048" t="s">
        <v>332</v>
      </c>
      <c r="H1048" s="12"/>
      <c r="I1048" s="60"/>
      <c r="J1048" s="60"/>
      <c r="K1048" s="15"/>
      <c r="L1048" s="15"/>
      <c r="M1048" s="15"/>
      <c r="N1048" s="15"/>
      <c r="O1048" s="15"/>
      <c r="P1048" s="15"/>
      <c r="R1048" s="15"/>
      <c r="S1048" s="175" t="str">
        <f t="shared" ref="S1048" si="1159">S1013</f>
        <v>S$19</v>
      </c>
      <c r="T1048" s="175" t="str">
        <f t="shared" ref="T1048:CD1048" si="1160">T1013</f>
        <v>T$19</v>
      </c>
      <c r="U1048" s="175" t="str">
        <f t="shared" si="1160"/>
        <v>U$19</v>
      </c>
      <c r="V1048" s="175" t="str">
        <f t="shared" si="1160"/>
        <v>V$19</v>
      </c>
      <c r="W1048" s="175" t="str">
        <f t="shared" si="1160"/>
        <v>W$19</v>
      </c>
      <c r="X1048" s="175" t="str">
        <f t="shared" si="1160"/>
        <v>X$19</v>
      </c>
      <c r="Y1048" s="175" t="str">
        <f t="shared" si="1160"/>
        <v>Y$19</v>
      </c>
      <c r="Z1048" s="175" t="str">
        <f t="shared" si="1160"/>
        <v>Z$19</v>
      </c>
      <c r="AA1048" s="175" t="str">
        <f t="shared" si="1160"/>
        <v>AA$19</v>
      </c>
      <c r="AB1048" s="175" t="str">
        <f t="shared" si="1160"/>
        <v>AB$19</v>
      </c>
      <c r="AC1048" s="175" t="str">
        <f t="shared" si="1160"/>
        <v>AC$19</v>
      </c>
      <c r="AD1048" s="175" t="str">
        <f t="shared" si="1160"/>
        <v>AD$19</v>
      </c>
      <c r="AE1048" s="175" t="str">
        <f t="shared" si="1160"/>
        <v>AE$19</v>
      </c>
      <c r="AF1048" s="175" t="str">
        <f t="shared" si="1160"/>
        <v>AF$19</v>
      </c>
      <c r="AG1048" s="175" t="str">
        <f t="shared" si="1160"/>
        <v>AG$19</v>
      </c>
      <c r="AH1048" s="175" t="str">
        <f t="shared" si="1160"/>
        <v>AH$19</v>
      </c>
      <c r="AI1048" s="175" t="str">
        <f t="shared" si="1160"/>
        <v>AI$19</v>
      </c>
      <c r="AJ1048" s="175" t="str">
        <f t="shared" si="1160"/>
        <v>AJ$19</v>
      </c>
      <c r="AK1048" s="175" t="str">
        <f t="shared" si="1160"/>
        <v>AK$19</v>
      </c>
      <c r="AL1048" s="175" t="str">
        <f t="shared" si="1160"/>
        <v>AL$19</v>
      </c>
      <c r="AM1048" s="175" t="str">
        <f t="shared" si="1160"/>
        <v>AM$19</v>
      </c>
      <c r="AN1048" s="175" t="str">
        <f t="shared" si="1160"/>
        <v>AN$19</v>
      </c>
      <c r="AO1048" s="175" t="str">
        <f t="shared" si="1160"/>
        <v>AO$19</v>
      </c>
      <c r="AP1048" s="175" t="str">
        <f t="shared" si="1160"/>
        <v>AP$19</v>
      </c>
      <c r="AQ1048" s="175" t="str">
        <f t="shared" si="1160"/>
        <v>AQ$19</v>
      </c>
      <c r="AR1048" s="175" t="str">
        <f t="shared" si="1160"/>
        <v>AR$19</v>
      </c>
      <c r="AS1048" s="175" t="str">
        <f t="shared" si="1160"/>
        <v>AS$19</v>
      </c>
      <c r="AT1048" s="175" t="str">
        <f t="shared" si="1160"/>
        <v>AT$19</v>
      </c>
      <c r="AU1048" s="175" t="str">
        <f t="shared" si="1160"/>
        <v>AU$19</v>
      </c>
      <c r="AV1048" s="175" t="str">
        <f t="shared" si="1160"/>
        <v>AV$19</v>
      </c>
      <c r="AW1048" s="175" t="str">
        <f t="shared" si="1160"/>
        <v>AW$19</v>
      </c>
      <c r="AX1048" s="175" t="str">
        <f t="shared" si="1160"/>
        <v>AX$19</v>
      </c>
      <c r="AY1048" s="175" t="str">
        <f t="shared" si="1160"/>
        <v>AY$19</v>
      </c>
      <c r="AZ1048" s="175" t="str">
        <f t="shared" si="1160"/>
        <v>AZ$19</v>
      </c>
      <c r="BA1048" s="175" t="str">
        <f t="shared" si="1160"/>
        <v>BA$19</v>
      </c>
      <c r="BB1048" s="175" t="str">
        <f t="shared" si="1160"/>
        <v>BB$19</v>
      </c>
      <c r="BC1048" s="175" t="str">
        <f t="shared" si="1160"/>
        <v>BC$19</v>
      </c>
      <c r="BD1048" s="175" t="str">
        <f t="shared" si="1160"/>
        <v>BD$19</v>
      </c>
      <c r="BE1048" s="175" t="str">
        <f t="shared" si="1160"/>
        <v>BE$19</v>
      </c>
      <c r="BF1048" s="175" t="str">
        <f t="shared" si="1160"/>
        <v>BF$19</v>
      </c>
      <c r="BG1048" s="175" t="str">
        <f t="shared" si="1160"/>
        <v>BG$19</v>
      </c>
      <c r="BH1048" s="175" t="str">
        <f t="shared" si="1160"/>
        <v>BH$19</v>
      </c>
      <c r="BI1048" s="175" t="str">
        <f t="shared" si="1160"/>
        <v>BI$19</v>
      </c>
      <c r="BJ1048" s="175" t="str">
        <f t="shared" si="1160"/>
        <v>BJ$19</v>
      </c>
      <c r="BK1048" s="175" t="str">
        <f t="shared" si="1160"/>
        <v>BK$19</v>
      </c>
      <c r="BL1048" s="175" t="str">
        <f t="shared" si="1160"/>
        <v>BL$19</v>
      </c>
      <c r="BM1048" s="175" t="str">
        <f t="shared" si="1160"/>
        <v>BM$19</v>
      </c>
      <c r="BN1048" s="175" t="str">
        <f t="shared" si="1160"/>
        <v>BN$19</v>
      </c>
      <c r="BO1048" s="175" t="str">
        <f t="shared" si="1160"/>
        <v>BO$19</v>
      </c>
      <c r="BP1048" s="175" t="str">
        <f t="shared" si="1160"/>
        <v>BP$19</v>
      </c>
      <c r="BQ1048" s="175" t="str">
        <f t="shared" si="1160"/>
        <v>BQ$19</v>
      </c>
      <c r="BR1048" s="175" t="str">
        <f t="shared" si="1160"/>
        <v>BR$19</v>
      </c>
      <c r="BS1048" s="175" t="str">
        <f t="shared" si="1160"/>
        <v>BS$19</v>
      </c>
      <c r="BT1048" s="175" t="str">
        <f t="shared" si="1160"/>
        <v>BT$19</v>
      </c>
      <c r="BU1048" s="175" t="str">
        <f t="shared" si="1160"/>
        <v>BU$19</v>
      </c>
      <c r="BV1048" s="175" t="str">
        <f t="shared" si="1160"/>
        <v>BV$19</v>
      </c>
      <c r="BW1048" s="175" t="str">
        <f t="shared" si="1160"/>
        <v>BW$19</v>
      </c>
      <c r="BX1048" s="175" t="str">
        <f t="shared" si="1160"/>
        <v>BX$19</v>
      </c>
      <c r="BY1048" s="175" t="str">
        <f t="shared" si="1160"/>
        <v>BY$19</v>
      </c>
      <c r="BZ1048" s="175" t="str">
        <f t="shared" si="1160"/>
        <v>BZ$19</v>
      </c>
      <c r="CA1048" s="175" t="str">
        <f t="shared" si="1160"/>
        <v>CA$19</v>
      </c>
      <c r="CB1048" s="175" t="str">
        <f t="shared" si="1160"/>
        <v>CB$19</v>
      </c>
      <c r="CC1048" s="175" t="str">
        <f t="shared" si="1160"/>
        <v>CC$19</v>
      </c>
      <c r="CD1048" s="175" t="str">
        <f t="shared" si="1160"/>
        <v>CD$19</v>
      </c>
      <c r="CE1048" s="175" t="str">
        <f t="shared" ref="CE1048:CK1048" si="1161">CE1013</f>
        <v>CE$19</v>
      </c>
      <c r="CF1048" s="175" t="str">
        <f t="shared" si="1161"/>
        <v>CF$19</v>
      </c>
      <c r="CG1048" s="175" t="str">
        <f t="shared" si="1161"/>
        <v>CG$19</v>
      </c>
      <c r="CH1048" s="175" t="str">
        <f t="shared" si="1161"/>
        <v>CH$19</v>
      </c>
      <c r="CI1048" s="175" t="str">
        <f t="shared" si="1161"/>
        <v>CI$19</v>
      </c>
      <c r="CJ1048" s="175" t="str">
        <f t="shared" si="1161"/>
        <v>CJ$19</v>
      </c>
      <c r="CK1048" s="175" t="str">
        <f t="shared" si="1161"/>
        <v>CK$19</v>
      </c>
    </row>
    <row r="1049" spans="2:89" x14ac:dyDescent="0.35">
      <c r="E1049" s="8"/>
      <c r="H1049" s="12"/>
      <c r="I1049" s="60"/>
      <c r="J1049" s="60"/>
      <c r="K1049" s="15"/>
      <c r="L1049" s="15"/>
      <c r="M1049" s="15"/>
      <c r="N1049" s="15"/>
      <c r="O1049" s="15"/>
      <c r="P1049" s="15"/>
      <c r="R1049" s="15"/>
      <c r="S1049" s="76"/>
      <c r="T1049" s="76"/>
      <c r="U1049" s="76"/>
      <c r="V1049" s="76"/>
      <c r="W1049" s="76"/>
      <c r="X1049" s="76"/>
      <c r="Y1049" s="76"/>
      <c r="Z1049" s="76"/>
      <c r="AA1049" s="76"/>
      <c r="AB1049" s="76"/>
      <c r="AC1049" s="76"/>
      <c r="AD1049" s="76"/>
      <c r="AE1049" s="76"/>
      <c r="AF1049" s="76"/>
      <c r="AG1049" s="76"/>
      <c r="AH1049" s="76"/>
      <c r="AI1049" s="76"/>
      <c r="AJ1049" s="76"/>
      <c r="AK1049" s="76"/>
      <c r="AL1049" s="76"/>
      <c r="AM1049" s="76"/>
      <c r="AN1049" s="76"/>
      <c r="AO1049" s="76"/>
      <c r="AP1049" s="76"/>
      <c r="AQ1049" s="76"/>
      <c r="AR1049" s="76"/>
      <c r="AS1049" s="76"/>
      <c r="AT1049" s="76"/>
      <c r="AU1049" s="76"/>
      <c r="AV1049" s="76"/>
      <c r="AW1049" s="76"/>
      <c r="AX1049" s="76"/>
      <c r="AY1049" s="76"/>
      <c r="AZ1049" s="76"/>
      <c r="BA1049" s="76"/>
      <c r="BB1049" s="76"/>
      <c r="BC1049" s="76"/>
      <c r="BD1049" s="76"/>
      <c r="BE1049" s="76"/>
      <c r="BF1049" s="76"/>
      <c r="BG1049" s="76"/>
      <c r="BH1049" s="76"/>
      <c r="BI1049" s="76"/>
      <c r="BJ1049" s="76"/>
      <c r="BK1049" s="76"/>
      <c r="BL1049" s="76"/>
      <c r="BM1049" s="76"/>
      <c r="BN1049" s="76"/>
      <c r="BO1049" s="76"/>
      <c r="BP1049" s="76"/>
      <c r="BQ1049" s="76"/>
      <c r="BR1049" s="76"/>
      <c r="BS1049" s="76"/>
      <c r="BT1049" s="76"/>
      <c r="BU1049" s="76"/>
      <c r="BV1049" s="76"/>
      <c r="BW1049" s="76"/>
      <c r="BX1049" s="76"/>
      <c r="BY1049" s="76"/>
      <c r="BZ1049" s="76"/>
      <c r="CA1049" s="76"/>
      <c r="CB1049" s="76"/>
      <c r="CC1049" s="76"/>
      <c r="CD1049" s="76"/>
      <c r="CE1049" s="76"/>
      <c r="CF1049" s="76"/>
      <c r="CG1049" s="76"/>
      <c r="CH1049" s="76"/>
      <c r="CI1049" s="76"/>
      <c r="CJ1049" s="76"/>
      <c r="CK1049" s="76"/>
    </row>
    <row r="1050" spans="2:89" x14ac:dyDescent="0.35">
      <c r="B1050" s="171" t="s">
        <v>490</v>
      </c>
      <c r="E1050" s="8"/>
      <c r="H1050" s="170"/>
      <c r="I1050" s="172"/>
      <c r="J1050" s="172"/>
      <c r="K1050" s="193"/>
      <c r="L1050" s="193"/>
      <c r="M1050" s="193"/>
      <c r="N1050" s="193"/>
      <c r="O1050" s="193"/>
      <c r="P1050" s="193"/>
      <c r="R1050" s="194"/>
      <c r="S1050" s="170"/>
      <c r="T1050" s="170"/>
      <c r="U1050" s="170"/>
      <c r="V1050" s="170"/>
      <c r="W1050" s="170"/>
      <c r="X1050" s="170"/>
      <c r="Y1050" s="170"/>
      <c r="Z1050" s="170"/>
      <c r="AA1050" s="170"/>
      <c r="AB1050" s="170"/>
      <c r="AC1050" s="170"/>
      <c r="AD1050" s="170"/>
      <c r="AE1050" s="170"/>
      <c r="AF1050" s="170"/>
      <c r="AG1050" s="170"/>
      <c r="AH1050" s="170"/>
      <c r="AI1050" s="170"/>
      <c r="AJ1050" s="170"/>
      <c r="AK1050" s="170"/>
      <c r="AL1050" s="170"/>
      <c r="AM1050" s="170"/>
      <c r="AN1050" s="170"/>
      <c r="AO1050" s="170"/>
      <c r="AP1050" s="170"/>
      <c r="AQ1050" s="170"/>
      <c r="AR1050" s="170"/>
      <c r="AS1050" s="170"/>
      <c r="AT1050" s="170"/>
      <c r="AU1050" s="170"/>
      <c r="AV1050" s="170"/>
      <c r="AW1050" s="170"/>
      <c r="AX1050" s="170"/>
      <c r="AY1050" s="170"/>
      <c r="AZ1050" s="170"/>
      <c r="BA1050" s="170"/>
      <c r="BB1050" s="170"/>
      <c r="BC1050" s="170"/>
      <c r="BD1050" s="170"/>
      <c r="BE1050" s="170"/>
      <c r="BF1050" s="170"/>
      <c r="BG1050" s="170"/>
      <c r="BH1050" s="170"/>
      <c r="BI1050" s="170"/>
      <c r="BJ1050" s="170"/>
      <c r="BK1050" s="170"/>
      <c r="BL1050" s="170"/>
      <c r="BM1050" s="170"/>
      <c r="BN1050" s="170"/>
      <c r="BO1050" s="170"/>
      <c r="BP1050" s="170"/>
      <c r="BQ1050" s="170"/>
      <c r="BR1050" s="170"/>
      <c r="BS1050" s="170"/>
      <c r="BT1050" s="170"/>
      <c r="BU1050" s="170"/>
      <c r="BV1050" s="170"/>
      <c r="BW1050" s="170"/>
      <c r="BX1050" s="170"/>
      <c r="BY1050" s="170"/>
      <c r="BZ1050" s="170"/>
      <c r="CA1050" s="170"/>
      <c r="CB1050" s="170"/>
      <c r="CC1050" s="170"/>
      <c r="CD1050" s="170"/>
      <c r="CE1050" s="170"/>
      <c r="CF1050" s="170"/>
      <c r="CG1050" s="170"/>
      <c r="CH1050" s="170"/>
      <c r="CI1050" s="170"/>
      <c r="CJ1050" s="170"/>
      <c r="CK1050" s="170"/>
    </row>
    <row r="1051" spans="2:89" x14ac:dyDescent="0.35">
      <c r="B1051" s="171" t="s">
        <v>492</v>
      </c>
      <c r="E1051" s="8"/>
      <c r="H1051" s="170"/>
      <c r="I1051" s="172"/>
      <c r="J1051" s="172"/>
      <c r="K1051" s="193"/>
      <c r="L1051" s="193"/>
      <c r="M1051" s="193"/>
      <c r="N1051" s="193"/>
      <c r="O1051" s="193"/>
      <c r="P1051" s="193"/>
      <c r="R1051" s="194"/>
      <c r="S1051" s="170"/>
      <c r="T1051" s="170"/>
      <c r="U1051" s="170"/>
      <c r="V1051" s="170"/>
      <c r="W1051" s="170"/>
      <c r="X1051" s="170"/>
      <c r="Y1051" s="170"/>
      <c r="Z1051" s="170"/>
      <c r="AA1051" s="170"/>
      <c r="AB1051" s="170"/>
      <c r="AC1051" s="170"/>
      <c r="AD1051" s="170"/>
      <c r="AE1051" s="170"/>
      <c r="AF1051" s="170"/>
      <c r="AG1051" s="170"/>
      <c r="AH1051" s="170"/>
      <c r="AI1051" s="170"/>
      <c r="AJ1051" s="170"/>
      <c r="AK1051" s="170"/>
      <c r="AL1051" s="170"/>
      <c r="AM1051" s="170"/>
      <c r="AN1051" s="170"/>
      <c r="AO1051" s="170"/>
      <c r="AP1051" s="170"/>
      <c r="AQ1051" s="170"/>
      <c r="AR1051" s="170"/>
      <c r="AS1051" s="170"/>
      <c r="AT1051" s="170"/>
      <c r="AU1051" s="170"/>
      <c r="AV1051" s="170"/>
      <c r="AW1051" s="170"/>
      <c r="AX1051" s="170"/>
      <c r="AY1051" s="170"/>
      <c r="AZ1051" s="170"/>
      <c r="BA1051" s="170"/>
      <c r="BB1051" s="170"/>
      <c r="BC1051" s="170"/>
      <c r="BD1051" s="170"/>
      <c r="BE1051" s="170"/>
      <c r="BF1051" s="170"/>
      <c r="BG1051" s="170"/>
      <c r="BH1051" s="170"/>
      <c r="BI1051" s="170"/>
      <c r="BJ1051" s="170"/>
      <c r="BK1051" s="170"/>
      <c r="BL1051" s="170"/>
      <c r="BM1051" s="170"/>
      <c r="BN1051" s="170"/>
      <c r="BO1051" s="170"/>
      <c r="BP1051" s="170"/>
      <c r="BQ1051" s="170"/>
      <c r="BR1051" s="170"/>
      <c r="BS1051" s="170"/>
      <c r="BT1051" s="170"/>
      <c r="BU1051" s="170"/>
      <c r="BV1051" s="170"/>
      <c r="BW1051" s="170"/>
      <c r="BX1051" s="170"/>
      <c r="BY1051" s="170"/>
      <c r="BZ1051" s="170"/>
      <c r="CA1051" s="170"/>
      <c r="CB1051" s="170"/>
      <c r="CC1051" s="170"/>
      <c r="CD1051" s="170"/>
      <c r="CE1051" s="170"/>
      <c r="CF1051" s="170"/>
      <c r="CG1051" s="170"/>
      <c r="CH1051" s="170"/>
      <c r="CI1051" s="170"/>
      <c r="CJ1051" s="170"/>
      <c r="CK1051" s="170"/>
    </row>
    <row r="1052" spans="2:89" x14ac:dyDescent="0.35">
      <c r="B1052" s="171" t="s">
        <v>461</v>
      </c>
      <c r="E1052" s="8"/>
      <c r="H1052" s="170"/>
      <c r="I1052" s="172"/>
      <c r="J1052" s="172"/>
      <c r="K1052" s="193"/>
      <c r="L1052" s="193"/>
      <c r="M1052" s="193"/>
      <c r="N1052" s="193"/>
      <c r="O1052" s="193"/>
      <c r="P1052" s="193"/>
      <c r="R1052" s="194"/>
      <c r="S1052" s="195" t="str">
        <f t="shared" ref="S1052:AX1052" si="1162">S$20</f>
        <v>S$16</v>
      </c>
      <c r="T1052" s="195" t="str">
        <f t="shared" si="1162"/>
        <v>T$16</v>
      </c>
      <c r="U1052" s="195" t="str">
        <f t="shared" si="1162"/>
        <v>U$16</v>
      </c>
      <c r="V1052" s="195" t="str">
        <f t="shared" si="1162"/>
        <v>V$16</v>
      </c>
      <c r="W1052" s="195" t="str">
        <f t="shared" si="1162"/>
        <v>W$16</v>
      </c>
      <c r="X1052" s="195" t="str">
        <f t="shared" si="1162"/>
        <v>X$16</v>
      </c>
      <c r="Y1052" s="195" t="str">
        <f t="shared" si="1162"/>
        <v>Y$16</v>
      </c>
      <c r="Z1052" s="195" t="str">
        <f t="shared" si="1162"/>
        <v>Z$16</v>
      </c>
      <c r="AA1052" s="195" t="str">
        <f t="shared" si="1162"/>
        <v>AA$16</v>
      </c>
      <c r="AB1052" s="195" t="str">
        <f t="shared" si="1162"/>
        <v>AB$16</v>
      </c>
      <c r="AC1052" s="195" t="str">
        <f t="shared" si="1162"/>
        <v>AC$16</v>
      </c>
      <c r="AD1052" s="195" t="str">
        <f t="shared" si="1162"/>
        <v>AD$16</v>
      </c>
      <c r="AE1052" s="195" t="str">
        <f t="shared" si="1162"/>
        <v>AE$16</v>
      </c>
      <c r="AF1052" s="195" t="str">
        <f t="shared" si="1162"/>
        <v>AF$16</v>
      </c>
      <c r="AG1052" s="195" t="str">
        <f t="shared" si="1162"/>
        <v>AG$16</v>
      </c>
      <c r="AH1052" s="195" t="str">
        <f t="shared" si="1162"/>
        <v>AH$16</v>
      </c>
      <c r="AI1052" s="195" t="str">
        <f t="shared" si="1162"/>
        <v>AI$16</v>
      </c>
      <c r="AJ1052" s="195" t="str">
        <f t="shared" si="1162"/>
        <v>AJ$16</v>
      </c>
      <c r="AK1052" s="195" t="str">
        <f t="shared" si="1162"/>
        <v>AK$16</v>
      </c>
      <c r="AL1052" s="195" t="str">
        <f t="shared" si="1162"/>
        <v>AL$16</v>
      </c>
      <c r="AM1052" s="195" t="str">
        <f t="shared" si="1162"/>
        <v>AM$16</v>
      </c>
      <c r="AN1052" s="195" t="str">
        <f t="shared" si="1162"/>
        <v>AN$16</v>
      </c>
      <c r="AO1052" s="195" t="str">
        <f t="shared" si="1162"/>
        <v>AO$16</v>
      </c>
      <c r="AP1052" s="195" t="str">
        <f t="shared" si="1162"/>
        <v>AP$16</v>
      </c>
      <c r="AQ1052" s="195" t="str">
        <f t="shared" si="1162"/>
        <v>AQ$16</v>
      </c>
      <c r="AR1052" s="195" t="str">
        <f t="shared" si="1162"/>
        <v>AR$16</v>
      </c>
      <c r="AS1052" s="195" t="str">
        <f t="shared" si="1162"/>
        <v>AS$16</v>
      </c>
      <c r="AT1052" s="195" t="str">
        <f t="shared" si="1162"/>
        <v>AT$16</v>
      </c>
      <c r="AU1052" s="195" t="str">
        <f t="shared" si="1162"/>
        <v>AU$16</v>
      </c>
      <c r="AV1052" s="195" t="str">
        <f t="shared" si="1162"/>
        <v>AV$16</v>
      </c>
      <c r="AW1052" s="195" t="str">
        <f t="shared" si="1162"/>
        <v>AW$16</v>
      </c>
      <c r="AX1052" s="195" t="str">
        <f t="shared" si="1162"/>
        <v>AX$16</v>
      </c>
      <c r="AY1052" s="195" t="str">
        <f t="shared" ref="AY1052:CD1052" si="1163">AY$20</f>
        <v>AY$16</v>
      </c>
      <c r="AZ1052" s="195" t="str">
        <f t="shared" si="1163"/>
        <v>AZ$16</v>
      </c>
      <c r="BA1052" s="195" t="str">
        <f t="shared" si="1163"/>
        <v>BA$16</v>
      </c>
      <c r="BB1052" s="195" t="str">
        <f t="shared" si="1163"/>
        <v>BB$16</v>
      </c>
      <c r="BC1052" s="195" t="str">
        <f t="shared" si="1163"/>
        <v>BC$16</v>
      </c>
      <c r="BD1052" s="195" t="str">
        <f t="shared" si="1163"/>
        <v>BD$16</v>
      </c>
      <c r="BE1052" s="195" t="str">
        <f t="shared" si="1163"/>
        <v>BE$16</v>
      </c>
      <c r="BF1052" s="195" t="str">
        <f t="shared" si="1163"/>
        <v>BF$16</v>
      </c>
      <c r="BG1052" s="195" t="str">
        <f t="shared" si="1163"/>
        <v>BG$16</v>
      </c>
      <c r="BH1052" s="195" t="str">
        <f t="shared" si="1163"/>
        <v>BH$16</v>
      </c>
      <c r="BI1052" s="195" t="str">
        <f t="shared" si="1163"/>
        <v>BI$16</v>
      </c>
      <c r="BJ1052" s="195" t="str">
        <f t="shared" si="1163"/>
        <v>BJ$16</v>
      </c>
      <c r="BK1052" s="195" t="str">
        <f t="shared" si="1163"/>
        <v>BK$16</v>
      </c>
      <c r="BL1052" s="195" t="str">
        <f t="shared" si="1163"/>
        <v>BL$16</v>
      </c>
      <c r="BM1052" s="195" t="str">
        <f t="shared" si="1163"/>
        <v>BM$16</v>
      </c>
      <c r="BN1052" s="195" t="str">
        <f t="shared" si="1163"/>
        <v>BN$16</v>
      </c>
      <c r="BO1052" s="195" t="str">
        <f t="shared" si="1163"/>
        <v>BO$16</v>
      </c>
      <c r="BP1052" s="195" t="str">
        <f t="shared" si="1163"/>
        <v>BP$16</v>
      </c>
      <c r="BQ1052" s="195" t="str">
        <f t="shared" si="1163"/>
        <v>BQ$16</v>
      </c>
      <c r="BR1052" s="195" t="str">
        <f t="shared" si="1163"/>
        <v>BR$16</v>
      </c>
      <c r="BS1052" s="195" t="str">
        <f t="shared" si="1163"/>
        <v>BS$16</v>
      </c>
      <c r="BT1052" s="195" t="str">
        <f t="shared" si="1163"/>
        <v>BT$16</v>
      </c>
      <c r="BU1052" s="195" t="str">
        <f t="shared" si="1163"/>
        <v>BU$16</v>
      </c>
      <c r="BV1052" s="195" t="str">
        <f t="shared" si="1163"/>
        <v>BV$16</v>
      </c>
      <c r="BW1052" s="195" t="str">
        <f t="shared" si="1163"/>
        <v>BW$16</v>
      </c>
      <c r="BX1052" s="195" t="str">
        <f t="shared" si="1163"/>
        <v>BX$16</v>
      </c>
      <c r="BY1052" s="195" t="str">
        <f t="shared" si="1163"/>
        <v>BY$16</v>
      </c>
      <c r="BZ1052" s="195" t="str">
        <f t="shared" si="1163"/>
        <v>BZ$16</v>
      </c>
      <c r="CA1052" s="195" t="str">
        <f t="shared" si="1163"/>
        <v>CA$16</v>
      </c>
      <c r="CB1052" s="195" t="str">
        <f t="shared" si="1163"/>
        <v>CB$16</v>
      </c>
      <c r="CC1052" s="195" t="str">
        <f t="shared" si="1163"/>
        <v>CC$16</v>
      </c>
      <c r="CD1052" s="195" t="str">
        <f t="shared" si="1163"/>
        <v>CD$16</v>
      </c>
      <c r="CE1052" s="195" t="str">
        <f t="shared" ref="CE1052:CK1052" si="1164">CE$20</f>
        <v>CE$16</v>
      </c>
      <c r="CF1052" s="195" t="str">
        <f t="shared" si="1164"/>
        <v>CF$16</v>
      </c>
      <c r="CG1052" s="195" t="str">
        <f t="shared" si="1164"/>
        <v>CG$16</v>
      </c>
      <c r="CH1052" s="195" t="str">
        <f t="shared" si="1164"/>
        <v>CH$16</v>
      </c>
      <c r="CI1052" s="195" t="str">
        <f t="shared" si="1164"/>
        <v>CI$16</v>
      </c>
      <c r="CJ1052" s="195" t="str">
        <f t="shared" si="1164"/>
        <v>CJ$16</v>
      </c>
      <c r="CK1052" s="195" t="str">
        <f t="shared" si="1164"/>
        <v>CK$16</v>
      </c>
    </row>
    <row r="1053" spans="2:89" x14ac:dyDescent="0.35">
      <c r="B1053" s="171" t="s">
        <v>462</v>
      </c>
      <c r="E1053" s="8"/>
      <c r="H1053" s="196"/>
      <c r="I1053" s="197"/>
      <c r="J1053" s="197"/>
      <c r="K1053" s="198"/>
      <c r="L1053" s="198"/>
      <c r="M1053" s="198"/>
      <c r="N1053" s="198"/>
      <c r="O1053" s="198"/>
      <c r="P1053" s="198"/>
      <c r="R1053" s="198"/>
      <c r="S1053" s="195" t="str">
        <f t="shared" ref="S1053:AX1053" si="1165">S$21</f>
        <v>S$17</v>
      </c>
      <c r="T1053" s="195" t="str">
        <f t="shared" si="1165"/>
        <v>T$17</v>
      </c>
      <c r="U1053" s="195" t="str">
        <f t="shared" si="1165"/>
        <v>U$17</v>
      </c>
      <c r="V1053" s="195" t="str">
        <f t="shared" si="1165"/>
        <v>V$17</v>
      </c>
      <c r="W1053" s="195" t="str">
        <f t="shared" si="1165"/>
        <v>W$17</v>
      </c>
      <c r="X1053" s="195" t="str">
        <f t="shared" si="1165"/>
        <v>X$17</v>
      </c>
      <c r="Y1053" s="195" t="str">
        <f t="shared" si="1165"/>
        <v>Y$17</v>
      </c>
      <c r="Z1053" s="195" t="str">
        <f t="shared" si="1165"/>
        <v>Z$17</v>
      </c>
      <c r="AA1053" s="195" t="str">
        <f t="shared" si="1165"/>
        <v>AA$17</v>
      </c>
      <c r="AB1053" s="195" t="str">
        <f t="shared" si="1165"/>
        <v>AB$17</v>
      </c>
      <c r="AC1053" s="195" t="str">
        <f t="shared" si="1165"/>
        <v>AC$17</v>
      </c>
      <c r="AD1053" s="195" t="str">
        <f t="shared" si="1165"/>
        <v>AD$17</v>
      </c>
      <c r="AE1053" s="195" t="str">
        <f t="shared" si="1165"/>
        <v>AE$17</v>
      </c>
      <c r="AF1053" s="195" t="str">
        <f t="shared" si="1165"/>
        <v>AF$17</v>
      </c>
      <c r="AG1053" s="195" t="str">
        <f t="shared" si="1165"/>
        <v>AG$17</v>
      </c>
      <c r="AH1053" s="195" t="str">
        <f t="shared" si="1165"/>
        <v>AH$17</v>
      </c>
      <c r="AI1053" s="195" t="str">
        <f t="shared" si="1165"/>
        <v>AI$17</v>
      </c>
      <c r="AJ1053" s="195" t="str">
        <f t="shared" si="1165"/>
        <v>AJ$17</v>
      </c>
      <c r="AK1053" s="195" t="str">
        <f t="shared" si="1165"/>
        <v>AK$17</v>
      </c>
      <c r="AL1053" s="195" t="str">
        <f t="shared" si="1165"/>
        <v>AL$17</v>
      </c>
      <c r="AM1053" s="195" t="str">
        <f t="shared" si="1165"/>
        <v>AM$17</v>
      </c>
      <c r="AN1053" s="195" t="str">
        <f t="shared" si="1165"/>
        <v>AN$17</v>
      </c>
      <c r="AO1053" s="195" t="str">
        <f t="shared" si="1165"/>
        <v>AO$17</v>
      </c>
      <c r="AP1053" s="195" t="str">
        <f t="shared" si="1165"/>
        <v>AP$17</v>
      </c>
      <c r="AQ1053" s="195" t="str">
        <f t="shared" si="1165"/>
        <v>AQ$17</v>
      </c>
      <c r="AR1053" s="195" t="str">
        <f t="shared" si="1165"/>
        <v>AR$17</v>
      </c>
      <c r="AS1053" s="195" t="str">
        <f t="shared" si="1165"/>
        <v>AS$17</v>
      </c>
      <c r="AT1053" s="195" t="str">
        <f t="shared" si="1165"/>
        <v>AT$17</v>
      </c>
      <c r="AU1053" s="195" t="str">
        <f t="shared" si="1165"/>
        <v>AU$17</v>
      </c>
      <c r="AV1053" s="195" t="str">
        <f t="shared" si="1165"/>
        <v>AV$17</v>
      </c>
      <c r="AW1053" s="195" t="str">
        <f t="shared" si="1165"/>
        <v>AW$17</v>
      </c>
      <c r="AX1053" s="195" t="str">
        <f t="shared" si="1165"/>
        <v>AX$17</v>
      </c>
      <c r="AY1053" s="195" t="str">
        <f t="shared" ref="AY1053:CD1053" si="1166">AY$21</f>
        <v>AY$17</v>
      </c>
      <c r="AZ1053" s="195" t="str">
        <f t="shared" si="1166"/>
        <v>AZ$17</v>
      </c>
      <c r="BA1053" s="195" t="str">
        <f t="shared" si="1166"/>
        <v>BA$17</v>
      </c>
      <c r="BB1053" s="195" t="str">
        <f t="shared" si="1166"/>
        <v>BB$17</v>
      </c>
      <c r="BC1053" s="195" t="str">
        <f t="shared" si="1166"/>
        <v>BC$17</v>
      </c>
      <c r="BD1053" s="195" t="str">
        <f t="shared" si="1166"/>
        <v>BD$17</v>
      </c>
      <c r="BE1053" s="195" t="str">
        <f t="shared" si="1166"/>
        <v>BE$17</v>
      </c>
      <c r="BF1053" s="195" t="str">
        <f t="shared" si="1166"/>
        <v>BF$17</v>
      </c>
      <c r="BG1053" s="195" t="str">
        <f t="shared" si="1166"/>
        <v>BG$17</v>
      </c>
      <c r="BH1053" s="195" t="str">
        <f t="shared" si="1166"/>
        <v>BH$17</v>
      </c>
      <c r="BI1053" s="195" t="str">
        <f t="shared" si="1166"/>
        <v>BI$17</v>
      </c>
      <c r="BJ1053" s="195" t="str">
        <f t="shared" si="1166"/>
        <v>BJ$17</v>
      </c>
      <c r="BK1053" s="195" t="str">
        <f t="shared" si="1166"/>
        <v>BK$17</v>
      </c>
      <c r="BL1053" s="195" t="str">
        <f t="shared" si="1166"/>
        <v>BL$17</v>
      </c>
      <c r="BM1053" s="195" t="str">
        <f t="shared" si="1166"/>
        <v>BM$17</v>
      </c>
      <c r="BN1053" s="195" t="str">
        <f t="shared" si="1166"/>
        <v>BN$17</v>
      </c>
      <c r="BO1053" s="195" t="str">
        <f t="shared" si="1166"/>
        <v>BO$17</v>
      </c>
      <c r="BP1053" s="195" t="str">
        <f t="shared" si="1166"/>
        <v>BP$17</v>
      </c>
      <c r="BQ1053" s="195" t="str">
        <f t="shared" si="1166"/>
        <v>BQ$17</v>
      </c>
      <c r="BR1053" s="195" t="str">
        <f t="shared" si="1166"/>
        <v>BR$17</v>
      </c>
      <c r="BS1053" s="195" t="str">
        <f t="shared" si="1166"/>
        <v>BS$17</v>
      </c>
      <c r="BT1053" s="195" t="str">
        <f t="shared" si="1166"/>
        <v>BT$17</v>
      </c>
      <c r="BU1053" s="195" t="str">
        <f t="shared" si="1166"/>
        <v>BU$17</v>
      </c>
      <c r="BV1053" s="195" t="str">
        <f t="shared" si="1166"/>
        <v>BV$17</v>
      </c>
      <c r="BW1053" s="195" t="str">
        <f t="shared" si="1166"/>
        <v>BW$17</v>
      </c>
      <c r="BX1053" s="195" t="str">
        <f t="shared" si="1166"/>
        <v>BX$17</v>
      </c>
      <c r="BY1053" s="195" t="str">
        <f t="shared" si="1166"/>
        <v>BY$17</v>
      </c>
      <c r="BZ1053" s="195" t="str">
        <f t="shared" si="1166"/>
        <v>BZ$17</v>
      </c>
      <c r="CA1053" s="195" t="str">
        <f t="shared" si="1166"/>
        <v>CA$17</v>
      </c>
      <c r="CB1053" s="195" t="str">
        <f t="shared" si="1166"/>
        <v>CB$17</v>
      </c>
      <c r="CC1053" s="195" t="str">
        <f t="shared" si="1166"/>
        <v>CC$17</v>
      </c>
      <c r="CD1053" s="195" t="str">
        <f t="shared" si="1166"/>
        <v>CD$17</v>
      </c>
      <c r="CE1053" s="195" t="str">
        <f t="shared" ref="CE1053:CK1053" si="1167">CE$21</f>
        <v>CE$17</v>
      </c>
      <c r="CF1053" s="195" t="str">
        <f t="shared" si="1167"/>
        <v>CF$17</v>
      </c>
      <c r="CG1053" s="195" t="str">
        <f t="shared" si="1167"/>
        <v>CG$17</v>
      </c>
      <c r="CH1053" s="195" t="str">
        <f t="shared" si="1167"/>
        <v>CH$17</v>
      </c>
      <c r="CI1053" s="195" t="str">
        <f t="shared" si="1167"/>
        <v>CI$17</v>
      </c>
      <c r="CJ1053" s="195" t="str">
        <f t="shared" si="1167"/>
        <v>CJ$17</v>
      </c>
      <c r="CK1053" s="195" t="str">
        <f t="shared" si="1167"/>
        <v>CK$17</v>
      </c>
    </row>
    <row r="1054" spans="2:89" x14ac:dyDescent="0.35">
      <c r="B1054" s="171" t="s">
        <v>491</v>
      </c>
      <c r="E1054" s="8"/>
      <c r="H1054" s="196"/>
      <c r="I1054" s="197"/>
      <c r="J1054" s="197"/>
      <c r="K1054" s="198"/>
      <c r="L1054" s="198"/>
      <c r="M1054" s="198"/>
      <c r="N1054" s="198"/>
      <c r="O1054" s="198"/>
      <c r="P1054" s="198"/>
      <c r="R1054" s="198"/>
      <c r="S1054" s="186"/>
      <c r="T1054" s="186"/>
      <c r="U1054" s="186"/>
      <c r="V1054" s="186"/>
      <c r="W1054" s="186"/>
      <c r="X1054" s="186"/>
      <c r="Y1054" s="186"/>
      <c r="Z1054" s="186"/>
      <c r="AA1054" s="186"/>
      <c r="AB1054" s="186"/>
      <c r="AC1054" s="186"/>
      <c r="AD1054" s="186"/>
      <c r="AE1054" s="186"/>
      <c r="AF1054" s="186"/>
      <c r="AG1054" s="186"/>
      <c r="AH1054" s="186"/>
      <c r="AI1054" s="186"/>
      <c r="AJ1054" s="186"/>
      <c r="AK1054" s="186"/>
      <c r="AL1054" s="186"/>
      <c r="AM1054" s="186"/>
      <c r="AN1054" s="186"/>
      <c r="AO1054" s="186"/>
      <c r="AP1054" s="186"/>
      <c r="AQ1054" s="186"/>
      <c r="AR1054" s="186"/>
      <c r="AS1054" s="186"/>
      <c r="AT1054" s="186"/>
      <c r="AU1054" s="186"/>
      <c r="AV1054" s="186"/>
      <c r="AW1054" s="186"/>
      <c r="AX1054" s="186"/>
      <c r="AY1054" s="186"/>
      <c r="AZ1054" s="186"/>
      <c r="BA1054" s="186"/>
      <c r="BB1054" s="186"/>
      <c r="BC1054" s="186"/>
      <c r="BD1054" s="186"/>
      <c r="BE1054" s="186"/>
      <c r="BF1054" s="186"/>
      <c r="BG1054" s="186"/>
      <c r="BH1054" s="186"/>
      <c r="BI1054" s="186"/>
      <c r="BJ1054" s="186"/>
      <c r="BK1054" s="186"/>
      <c r="BL1054" s="186"/>
      <c r="BM1054" s="186"/>
      <c r="BN1054" s="186"/>
      <c r="BO1054" s="186"/>
      <c r="BP1054" s="186"/>
      <c r="BQ1054" s="186"/>
      <c r="BR1054" s="186"/>
      <c r="BS1054" s="186"/>
      <c r="BT1054" s="186"/>
      <c r="BU1054" s="186"/>
      <c r="BV1054" s="186"/>
      <c r="BW1054" s="186"/>
      <c r="BX1054" s="186"/>
      <c r="BY1054" s="186"/>
      <c r="BZ1054" s="186"/>
      <c r="CA1054" s="186"/>
      <c r="CB1054" s="186"/>
      <c r="CC1054" s="186"/>
      <c r="CD1054" s="186"/>
      <c r="CE1054" s="186"/>
      <c r="CF1054" s="186"/>
      <c r="CG1054" s="186"/>
      <c r="CH1054" s="186"/>
      <c r="CI1054" s="186"/>
      <c r="CJ1054" s="186"/>
      <c r="CK1054" s="186"/>
    </row>
    <row r="1055" spans="2:89" x14ac:dyDescent="0.35">
      <c r="B1055" s="171" t="s">
        <v>505</v>
      </c>
      <c r="E1055" s="8"/>
      <c r="H1055" s="196"/>
      <c r="I1055" s="197"/>
      <c r="J1055" s="197"/>
      <c r="K1055" s="198"/>
      <c r="L1055" s="198"/>
      <c r="M1055" s="198"/>
      <c r="N1055" s="198"/>
      <c r="O1055" s="198"/>
      <c r="P1055" s="198"/>
      <c r="R1055" s="198"/>
      <c r="S1055" s="186"/>
      <c r="T1055" s="186"/>
      <c r="U1055" s="186"/>
      <c r="V1055" s="186"/>
      <c r="W1055" s="186"/>
      <c r="X1055" s="186"/>
      <c r="Y1055" s="186"/>
      <c r="Z1055" s="186"/>
      <c r="AA1055" s="186"/>
      <c r="AB1055" s="186"/>
      <c r="AC1055" s="186"/>
      <c r="AD1055" s="186"/>
      <c r="AE1055" s="186"/>
      <c r="AF1055" s="186"/>
      <c r="AG1055" s="186"/>
      <c r="AH1055" s="186"/>
      <c r="AI1055" s="186"/>
      <c r="AJ1055" s="186"/>
      <c r="AK1055" s="186"/>
      <c r="AL1055" s="186"/>
      <c r="AM1055" s="186"/>
      <c r="AN1055" s="186"/>
      <c r="AO1055" s="186"/>
      <c r="AP1055" s="186"/>
      <c r="AQ1055" s="186"/>
      <c r="AR1055" s="186"/>
      <c r="AS1055" s="186"/>
      <c r="AT1055" s="186"/>
      <c r="AU1055" s="186"/>
      <c r="AV1055" s="186"/>
      <c r="AW1055" s="186"/>
      <c r="AX1055" s="186"/>
      <c r="AY1055" s="186"/>
      <c r="AZ1055" s="186"/>
      <c r="BA1055" s="186"/>
      <c r="BB1055" s="186"/>
      <c r="BC1055" s="186"/>
      <c r="BD1055" s="186"/>
      <c r="BE1055" s="186"/>
      <c r="BF1055" s="186"/>
      <c r="BG1055" s="186"/>
      <c r="BH1055" s="186"/>
      <c r="BI1055" s="186"/>
      <c r="BJ1055" s="186"/>
      <c r="BK1055" s="186"/>
      <c r="BL1055" s="186"/>
      <c r="BM1055" s="186"/>
      <c r="BN1055" s="186"/>
      <c r="BO1055" s="186"/>
      <c r="BP1055" s="186"/>
      <c r="BQ1055" s="186"/>
      <c r="BR1055" s="186"/>
      <c r="BS1055" s="186"/>
      <c r="BT1055" s="186"/>
      <c r="BU1055" s="186"/>
      <c r="BV1055" s="186"/>
      <c r="BW1055" s="186"/>
      <c r="BX1055" s="186"/>
      <c r="BY1055" s="186"/>
      <c r="BZ1055" s="186"/>
      <c r="CA1055" s="186"/>
      <c r="CB1055" s="186"/>
      <c r="CC1055" s="186"/>
      <c r="CD1055" s="186"/>
      <c r="CE1055" s="186"/>
      <c r="CF1055" s="186"/>
      <c r="CG1055" s="186"/>
      <c r="CH1055" s="186"/>
      <c r="CI1055" s="186"/>
      <c r="CJ1055" s="186"/>
      <c r="CK1055" s="186"/>
    </row>
    <row r="1056" spans="2:89" x14ac:dyDescent="0.35">
      <c r="B1056" s="171" t="s">
        <v>463</v>
      </c>
      <c r="E1056" s="8"/>
      <c r="H1056" s="196"/>
      <c r="I1056" s="197"/>
      <c r="J1056" s="197"/>
      <c r="K1056" s="198"/>
      <c r="L1056" s="198"/>
      <c r="M1056" s="198"/>
      <c r="N1056" s="198"/>
      <c r="O1056" s="198"/>
      <c r="P1056" s="198"/>
      <c r="R1056" s="198"/>
      <c r="S1056" s="186" t="str">
        <f t="shared" ref="S1056:AX1056" si="1168">S$22</f>
        <v>S$18</v>
      </c>
      <c r="T1056" s="186" t="str">
        <f t="shared" si="1168"/>
        <v>T$18</v>
      </c>
      <c r="U1056" s="186" t="str">
        <f t="shared" si="1168"/>
        <v>U$18</v>
      </c>
      <c r="V1056" s="186" t="str">
        <f t="shared" si="1168"/>
        <v>V$18</v>
      </c>
      <c r="W1056" s="186" t="str">
        <f t="shared" si="1168"/>
        <v>W$18</v>
      </c>
      <c r="X1056" s="186" t="str">
        <f t="shared" si="1168"/>
        <v>X$18</v>
      </c>
      <c r="Y1056" s="186" t="str">
        <f t="shared" si="1168"/>
        <v>Y$18</v>
      </c>
      <c r="Z1056" s="186" t="str">
        <f t="shared" si="1168"/>
        <v>Z$18</v>
      </c>
      <c r="AA1056" s="186" t="str">
        <f t="shared" si="1168"/>
        <v>AA$18</v>
      </c>
      <c r="AB1056" s="186" t="str">
        <f t="shared" si="1168"/>
        <v>AB$18</v>
      </c>
      <c r="AC1056" s="186" t="str">
        <f t="shared" si="1168"/>
        <v>AC$18</v>
      </c>
      <c r="AD1056" s="186" t="str">
        <f t="shared" si="1168"/>
        <v>AD$18</v>
      </c>
      <c r="AE1056" s="186" t="str">
        <f t="shared" si="1168"/>
        <v>AE$18</v>
      </c>
      <c r="AF1056" s="186" t="str">
        <f t="shared" si="1168"/>
        <v>AF$18</v>
      </c>
      <c r="AG1056" s="186" t="str">
        <f t="shared" si="1168"/>
        <v>AG$18</v>
      </c>
      <c r="AH1056" s="186" t="str">
        <f t="shared" si="1168"/>
        <v>AH$18</v>
      </c>
      <c r="AI1056" s="186" t="str">
        <f t="shared" si="1168"/>
        <v>AI$18</v>
      </c>
      <c r="AJ1056" s="186" t="str">
        <f t="shared" si="1168"/>
        <v>AJ$18</v>
      </c>
      <c r="AK1056" s="186" t="str">
        <f t="shared" si="1168"/>
        <v>AK$18</v>
      </c>
      <c r="AL1056" s="186" t="str">
        <f t="shared" si="1168"/>
        <v>AL$18</v>
      </c>
      <c r="AM1056" s="186" t="str">
        <f t="shared" si="1168"/>
        <v>AM$18</v>
      </c>
      <c r="AN1056" s="186" t="str">
        <f t="shared" si="1168"/>
        <v>AN$18</v>
      </c>
      <c r="AO1056" s="186" t="str">
        <f t="shared" si="1168"/>
        <v>AO$18</v>
      </c>
      <c r="AP1056" s="186" t="str">
        <f t="shared" si="1168"/>
        <v>AP$18</v>
      </c>
      <c r="AQ1056" s="186" t="str">
        <f t="shared" si="1168"/>
        <v>AQ$18</v>
      </c>
      <c r="AR1056" s="186" t="str">
        <f t="shared" si="1168"/>
        <v>AR$18</v>
      </c>
      <c r="AS1056" s="186" t="str">
        <f t="shared" si="1168"/>
        <v>AS$18</v>
      </c>
      <c r="AT1056" s="186" t="str">
        <f t="shared" si="1168"/>
        <v>AT$18</v>
      </c>
      <c r="AU1056" s="186" t="str">
        <f t="shared" si="1168"/>
        <v>AU$18</v>
      </c>
      <c r="AV1056" s="186" t="str">
        <f t="shared" si="1168"/>
        <v>AV$18</v>
      </c>
      <c r="AW1056" s="186" t="str">
        <f t="shared" si="1168"/>
        <v>AW$18</v>
      </c>
      <c r="AX1056" s="186" t="str">
        <f t="shared" si="1168"/>
        <v>AX$18</v>
      </c>
      <c r="AY1056" s="186" t="str">
        <f t="shared" ref="AY1056:CD1056" si="1169">AY$22</f>
        <v>AY$18</v>
      </c>
      <c r="AZ1056" s="186" t="str">
        <f t="shared" si="1169"/>
        <v>AZ$18</v>
      </c>
      <c r="BA1056" s="186" t="str">
        <f t="shared" si="1169"/>
        <v>BA$18</v>
      </c>
      <c r="BB1056" s="186" t="str">
        <f t="shared" si="1169"/>
        <v>BB$18</v>
      </c>
      <c r="BC1056" s="186" t="str">
        <f t="shared" si="1169"/>
        <v>BC$18</v>
      </c>
      <c r="BD1056" s="186" t="str">
        <f t="shared" si="1169"/>
        <v>BD$18</v>
      </c>
      <c r="BE1056" s="186" t="str">
        <f t="shared" si="1169"/>
        <v>BE$18</v>
      </c>
      <c r="BF1056" s="186" t="str">
        <f t="shared" si="1169"/>
        <v>BF$18</v>
      </c>
      <c r="BG1056" s="186" t="str">
        <f t="shared" si="1169"/>
        <v>BG$18</v>
      </c>
      <c r="BH1056" s="186" t="str">
        <f t="shared" si="1169"/>
        <v>BH$18</v>
      </c>
      <c r="BI1056" s="186" t="str">
        <f t="shared" si="1169"/>
        <v>BI$18</v>
      </c>
      <c r="BJ1056" s="186" t="str">
        <f t="shared" si="1169"/>
        <v>BJ$18</v>
      </c>
      <c r="BK1056" s="186" t="str">
        <f t="shared" si="1169"/>
        <v>BK$18</v>
      </c>
      <c r="BL1056" s="186" t="str">
        <f t="shared" si="1169"/>
        <v>BL$18</v>
      </c>
      <c r="BM1056" s="186" t="str">
        <f t="shared" si="1169"/>
        <v>BM$18</v>
      </c>
      <c r="BN1056" s="186" t="str">
        <f t="shared" si="1169"/>
        <v>BN$18</v>
      </c>
      <c r="BO1056" s="186" t="str">
        <f t="shared" si="1169"/>
        <v>BO$18</v>
      </c>
      <c r="BP1056" s="186" t="str">
        <f t="shared" si="1169"/>
        <v>BP$18</v>
      </c>
      <c r="BQ1056" s="186" t="str">
        <f t="shared" si="1169"/>
        <v>BQ$18</v>
      </c>
      <c r="BR1056" s="186" t="str">
        <f t="shared" si="1169"/>
        <v>BR$18</v>
      </c>
      <c r="BS1056" s="186" t="str">
        <f t="shared" si="1169"/>
        <v>BS$18</v>
      </c>
      <c r="BT1056" s="186" t="str">
        <f t="shared" si="1169"/>
        <v>BT$18</v>
      </c>
      <c r="BU1056" s="186" t="str">
        <f t="shared" si="1169"/>
        <v>BU$18</v>
      </c>
      <c r="BV1056" s="186" t="str">
        <f t="shared" si="1169"/>
        <v>BV$18</v>
      </c>
      <c r="BW1056" s="186" t="str">
        <f t="shared" si="1169"/>
        <v>BW$18</v>
      </c>
      <c r="BX1056" s="186" t="str">
        <f t="shared" si="1169"/>
        <v>BX$18</v>
      </c>
      <c r="BY1056" s="186" t="str">
        <f t="shared" si="1169"/>
        <v>BY$18</v>
      </c>
      <c r="BZ1056" s="186" t="str">
        <f t="shared" si="1169"/>
        <v>BZ$18</v>
      </c>
      <c r="CA1056" s="186" t="str">
        <f t="shared" si="1169"/>
        <v>CA$18</v>
      </c>
      <c r="CB1056" s="186" t="str">
        <f t="shared" si="1169"/>
        <v>CB$18</v>
      </c>
      <c r="CC1056" s="186" t="str">
        <f t="shared" si="1169"/>
        <v>CC$18</v>
      </c>
      <c r="CD1056" s="186" t="str">
        <f t="shared" si="1169"/>
        <v>CD$18</v>
      </c>
      <c r="CE1056" s="186" t="str">
        <f t="shared" ref="CE1056:CK1056" si="1170">CE$22</f>
        <v>CE$18</v>
      </c>
      <c r="CF1056" s="186" t="str">
        <f t="shared" si="1170"/>
        <v>CF$18</v>
      </c>
      <c r="CG1056" s="186" t="str">
        <f t="shared" si="1170"/>
        <v>CG$18</v>
      </c>
      <c r="CH1056" s="186" t="str">
        <f t="shared" si="1170"/>
        <v>CH$18</v>
      </c>
      <c r="CI1056" s="186" t="str">
        <f t="shared" si="1170"/>
        <v>CI$18</v>
      </c>
      <c r="CJ1056" s="186" t="str">
        <f t="shared" si="1170"/>
        <v>CJ$18</v>
      </c>
      <c r="CK1056" s="186" t="str">
        <f t="shared" si="1170"/>
        <v>CK$18</v>
      </c>
    </row>
    <row r="1057" spans="2:89" x14ac:dyDescent="0.35">
      <c r="B1057" s="171" t="s">
        <v>464</v>
      </c>
      <c r="E1057" s="8"/>
      <c r="H1057" s="196"/>
      <c r="I1057" s="197"/>
      <c r="J1057" s="197"/>
      <c r="K1057" s="198"/>
      <c r="L1057" s="198"/>
      <c r="M1057" s="198"/>
      <c r="N1057" s="198"/>
      <c r="O1057" s="198"/>
      <c r="P1057" s="198"/>
      <c r="R1057" s="198"/>
      <c r="S1057" s="186" t="str">
        <f t="shared" ref="S1057:AX1057" si="1171">S$23</f>
        <v>S$19</v>
      </c>
      <c r="T1057" s="186" t="str">
        <f t="shared" si="1171"/>
        <v>T$19</v>
      </c>
      <c r="U1057" s="186" t="str">
        <f t="shared" si="1171"/>
        <v>U$19</v>
      </c>
      <c r="V1057" s="186" t="str">
        <f t="shared" si="1171"/>
        <v>V$19</v>
      </c>
      <c r="W1057" s="186" t="str">
        <f t="shared" si="1171"/>
        <v>W$19</v>
      </c>
      <c r="X1057" s="186" t="str">
        <f t="shared" si="1171"/>
        <v>X$19</v>
      </c>
      <c r="Y1057" s="186" t="str">
        <f t="shared" si="1171"/>
        <v>Y$19</v>
      </c>
      <c r="Z1057" s="186" t="str">
        <f t="shared" si="1171"/>
        <v>Z$19</v>
      </c>
      <c r="AA1057" s="186" t="str">
        <f t="shared" si="1171"/>
        <v>AA$19</v>
      </c>
      <c r="AB1057" s="186" t="str">
        <f t="shared" si="1171"/>
        <v>AB$19</v>
      </c>
      <c r="AC1057" s="186" t="str">
        <f t="shared" si="1171"/>
        <v>AC$19</v>
      </c>
      <c r="AD1057" s="186" t="str">
        <f t="shared" si="1171"/>
        <v>AD$19</v>
      </c>
      <c r="AE1057" s="186" t="str">
        <f t="shared" si="1171"/>
        <v>AE$19</v>
      </c>
      <c r="AF1057" s="186" t="str">
        <f t="shared" si="1171"/>
        <v>AF$19</v>
      </c>
      <c r="AG1057" s="186" t="str">
        <f t="shared" si="1171"/>
        <v>AG$19</v>
      </c>
      <c r="AH1057" s="186" t="str">
        <f t="shared" si="1171"/>
        <v>AH$19</v>
      </c>
      <c r="AI1057" s="186" t="str">
        <f t="shared" si="1171"/>
        <v>AI$19</v>
      </c>
      <c r="AJ1057" s="186" t="str">
        <f t="shared" si="1171"/>
        <v>AJ$19</v>
      </c>
      <c r="AK1057" s="186" t="str">
        <f t="shared" si="1171"/>
        <v>AK$19</v>
      </c>
      <c r="AL1057" s="186" t="str">
        <f t="shared" si="1171"/>
        <v>AL$19</v>
      </c>
      <c r="AM1057" s="186" t="str">
        <f t="shared" si="1171"/>
        <v>AM$19</v>
      </c>
      <c r="AN1057" s="186" t="str">
        <f t="shared" si="1171"/>
        <v>AN$19</v>
      </c>
      <c r="AO1057" s="186" t="str">
        <f t="shared" si="1171"/>
        <v>AO$19</v>
      </c>
      <c r="AP1057" s="186" t="str">
        <f t="shared" si="1171"/>
        <v>AP$19</v>
      </c>
      <c r="AQ1057" s="186" t="str">
        <f t="shared" si="1171"/>
        <v>AQ$19</v>
      </c>
      <c r="AR1057" s="186" t="str">
        <f t="shared" si="1171"/>
        <v>AR$19</v>
      </c>
      <c r="AS1057" s="186" t="str">
        <f t="shared" si="1171"/>
        <v>AS$19</v>
      </c>
      <c r="AT1057" s="186" t="str">
        <f t="shared" si="1171"/>
        <v>AT$19</v>
      </c>
      <c r="AU1057" s="186" t="str">
        <f t="shared" si="1171"/>
        <v>AU$19</v>
      </c>
      <c r="AV1057" s="186" t="str">
        <f t="shared" si="1171"/>
        <v>AV$19</v>
      </c>
      <c r="AW1057" s="186" t="str">
        <f t="shared" si="1171"/>
        <v>AW$19</v>
      </c>
      <c r="AX1057" s="186" t="str">
        <f t="shared" si="1171"/>
        <v>AX$19</v>
      </c>
      <c r="AY1057" s="186" t="str">
        <f t="shared" ref="AY1057:CD1057" si="1172">AY$23</f>
        <v>AY$19</v>
      </c>
      <c r="AZ1057" s="186" t="str">
        <f t="shared" si="1172"/>
        <v>AZ$19</v>
      </c>
      <c r="BA1057" s="186" t="str">
        <f t="shared" si="1172"/>
        <v>BA$19</v>
      </c>
      <c r="BB1057" s="186" t="str">
        <f t="shared" si="1172"/>
        <v>BB$19</v>
      </c>
      <c r="BC1057" s="186" t="str">
        <f t="shared" si="1172"/>
        <v>BC$19</v>
      </c>
      <c r="BD1057" s="186" t="str">
        <f t="shared" si="1172"/>
        <v>BD$19</v>
      </c>
      <c r="BE1057" s="186" t="str">
        <f t="shared" si="1172"/>
        <v>BE$19</v>
      </c>
      <c r="BF1057" s="186" t="str">
        <f t="shared" si="1172"/>
        <v>BF$19</v>
      </c>
      <c r="BG1057" s="186" t="str">
        <f t="shared" si="1172"/>
        <v>BG$19</v>
      </c>
      <c r="BH1057" s="186" t="str">
        <f t="shared" si="1172"/>
        <v>BH$19</v>
      </c>
      <c r="BI1057" s="186" t="str">
        <f t="shared" si="1172"/>
        <v>BI$19</v>
      </c>
      <c r="BJ1057" s="186" t="str">
        <f t="shared" si="1172"/>
        <v>BJ$19</v>
      </c>
      <c r="BK1057" s="186" t="str">
        <f t="shared" si="1172"/>
        <v>BK$19</v>
      </c>
      <c r="BL1057" s="186" t="str">
        <f t="shared" si="1172"/>
        <v>BL$19</v>
      </c>
      <c r="BM1057" s="186" t="str">
        <f t="shared" si="1172"/>
        <v>BM$19</v>
      </c>
      <c r="BN1057" s="186" t="str">
        <f t="shared" si="1172"/>
        <v>BN$19</v>
      </c>
      <c r="BO1057" s="186" t="str">
        <f t="shared" si="1172"/>
        <v>BO$19</v>
      </c>
      <c r="BP1057" s="186" t="str">
        <f t="shared" si="1172"/>
        <v>BP$19</v>
      </c>
      <c r="BQ1057" s="186" t="str">
        <f t="shared" si="1172"/>
        <v>BQ$19</v>
      </c>
      <c r="BR1057" s="186" t="str">
        <f t="shared" si="1172"/>
        <v>BR$19</v>
      </c>
      <c r="BS1057" s="186" t="str">
        <f t="shared" si="1172"/>
        <v>BS$19</v>
      </c>
      <c r="BT1057" s="186" t="str">
        <f t="shared" si="1172"/>
        <v>BT$19</v>
      </c>
      <c r="BU1057" s="186" t="str">
        <f t="shared" si="1172"/>
        <v>BU$19</v>
      </c>
      <c r="BV1057" s="186" t="str">
        <f t="shared" si="1172"/>
        <v>BV$19</v>
      </c>
      <c r="BW1057" s="186" t="str">
        <f t="shared" si="1172"/>
        <v>BW$19</v>
      </c>
      <c r="BX1057" s="186" t="str">
        <f t="shared" si="1172"/>
        <v>BX$19</v>
      </c>
      <c r="BY1057" s="186" t="str">
        <f t="shared" si="1172"/>
        <v>BY$19</v>
      </c>
      <c r="BZ1057" s="186" t="str">
        <f t="shared" si="1172"/>
        <v>BZ$19</v>
      </c>
      <c r="CA1057" s="186" t="str">
        <f t="shared" si="1172"/>
        <v>CA$19</v>
      </c>
      <c r="CB1057" s="186" t="str">
        <f t="shared" si="1172"/>
        <v>CB$19</v>
      </c>
      <c r="CC1057" s="186" t="str">
        <f t="shared" si="1172"/>
        <v>CC$19</v>
      </c>
      <c r="CD1057" s="186" t="str">
        <f t="shared" si="1172"/>
        <v>CD$19</v>
      </c>
      <c r="CE1057" s="186" t="str">
        <f t="shared" ref="CE1057:CK1057" si="1173">CE$23</f>
        <v>CE$19</v>
      </c>
      <c r="CF1057" s="186" t="str">
        <f t="shared" si="1173"/>
        <v>CF$19</v>
      </c>
      <c r="CG1057" s="186" t="str">
        <f t="shared" si="1173"/>
        <v>CG$19</v>
      </c>
      <c r="CH1057" s="186" t="str">
        <f t="shared" si="1173"/>
        <v>CH$19</v>
      </c>
      <c r="CI1057" s="186" t="str">
        <f t="shared" si="1173"/>
        <v>CI$19</v>
      </c>
      <c r="CJ1057" s="186" t="str">
        <f t="shared" si="1173"/>
        <v>CJ$19</v>
      </c>
      <c r="CK1057" s="186" t="str">
        <f t="shared" si="1173"/>
        <v>CK$19</v>
      </c>
    </row>
    <row r="1058" spans="2:89" x14ac:dyDescent="0.35">
      <c r="B1058" s="70" t="s">
        <v>845</v>
      </c>
      <c r="C1058" s="31"/>
      <c r="D1058" t="s">
        <v>844</v>
      </c>
      <c r="E1058" s="8" t="str">
        <f t="shared" ref="E1058:E1085" si="1174">ROW()&amp;" "&amp;D1058</f>
        <v>1058 LTERMY-PV</v>
      </c>
      <c r="F1058" t="s">
        <v>350</v>
      </c>
      <c r="G1058" s="31" t="s">
        <v>243</v>
      </c>
      <c r="H1058" s="48"/>
      <c r="I1058" s="286"/>
      <c r="J1058" s="286"/>
      <c r="K1058" s="48"/>
      <c r="L1058" s="48"/>
      <c r="M1058" s="48"/>
      <c r="N1058" s="48"/>
      <c r="O1058" s="48"/>
      <c r="P1058" s="48"/>
      <c r="R1058" s="70"/>
      <c r="S1058" s="287"/>
      <c r="T1058" s="287"/>
      <c r="U1058" s="287"/>
      <c r="V1058" s="287"/>
      <c r="W1058" s="287"/>
      <c r="X1058" s="287"/>
      <c r="Y1058" s="287"/>
      <c r="Z1058" s="287"/>
      <c r="AA1058" s="287"/>
      <c r="AB1058" s="287"/>
      <c r="AC1058" s="287"/>
      <c r="AD1058" s="287"/>
      <c r="AE1058" s="287"/>
      <c r="AF1058" s="287"/>
      <c r="AG1058" s="287"/>
      <c r="AH1058" s="287"/>
      <c r="AI1058" s="287"/>
      <c r="AJ1058" s="287"/>
      <c r="AK1058" s="287"/>
      <c r="AL1058" s="287"/>
      <c r="AM1058" s="287"/>
      <c r="AN1058" s="287"/>
      <c r="AO1058" s="287"/>
      <c r="AP1058" s="287"/>
      <c r="AQ1058" s="287"/>
      <c r="AR1058" s="287"/>
      <c r="AS1058" s="287"/>
      <c r="AT1058" s="287"/>
      <c r="AU1058" s="287"/>
      <c r="AV1058" s="287"/>
      <c r="AW1058" s="287"/>
      <c r="AX1058" s="287"/>
      <c r="AY1058" s="287"/>
      <c r="AZ1058" s="287"/>
      <c r="BA1058" s="287"/>
      <c r="BB1058" s="287"/>
      <c r="BC1058" s="287"/>
      <c r="BD1058" s="287"/>
      <c r="BE1058" s="287"/>
      <c r="BF1058" s="287"/>
      <c r="BG1058" s="287"/>
      <c r="BH1058" s="287"/>
      <c r="BI1058" s="287"/>
      <c r="BJ1058" s="287"/>
      <c r="BK1058" s="287"/>
      <c r="BL1058" s="287"/>
      <c r="BM1058" s="287"/>
      <c r="BN1058" s="287"/>
      <c r="BO1058" s="287"/>
      <c r="BP1058" s="287"/>
      <c r="BQ1058" s="287"/>
      <c r="BR1058" s="287"/>
      <c r="BS1058" s="287"/>
      <c r="BT1058" s="287"/>
      <c r="BU1058" s="287"/>
      <c r="BV1058" s="287"/>
      <c r="BW1058" s="287"/>
      <c r="BX1058" s="287"/>
      <c r="BY1058" s="287"/>
      <c r="BZ1058" s="287"/>
      <c r="CA1058" s="287"/>
      <c r="CB1058" s="287"/>
      <c r="CC1058" s="287"/>
      <c r="CD1058" s="287"/>
      <c r="CE1058" s="287"/>
      <c r="CF1058" s="287"/>
      <c r="CG1058" s="287"/>
      <c r="CH1058" s="287"/>
      <c r="CI1058" s="287"/>
      <c r="CJ1058" s="287"/>
      <c r="CK1058" s="287"/>
    </row>
    <row r="1059" spans="2:89" x14ac:dyDescent="0.35">
      <c r="B1059" s="95" t="str">
        <f>"Assumptions - "&amp;B1058</f>
        <v>Assumptions - Rolling fixed term loan - multiple borrowings w/ annual control:</v>
      </c>
      <c r="D1059" t="s">
        <v>844</v>
      </c>
      <c r="E1059" t="str">
        <f t="shared" si="1174"/>
        <v>1059 LTERMY-PV</v>
      </c>
      <c r="G1059" t="str">
        <f t="shared" ref="G1059:G1077" si="1175">E1059</f>
        <v>1059 LTERMY-PV</v>
      </c>
      <c r="I1059"/>
      <c r="J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row>
    <row r="1060" spans="2:89" x14ac:dyDescent="0.35">
      <c r="B1060" s="155" t="s">
        <v>287</v>
      </c>
      <c r="D1060" t="s">
        <v>844</v>
      </c>
      <c r="E1060" t="str">
        <f t="shared" si="1174"/>
        <v>1060 LTERMY-PV</v>
      </c>
      <c r="F1060" s="31"/>
      <c r="G1060" t="str">
        <f t="shared" si="1175"/>
        <v>1060 LTERMY-PV</v>
      </c>
      <c r="H1060" s="57">
        <v>4</v>
      </c>
      <c r="I1060" s="31"/>
      <c r="J1060" s="31"/>
      <c r="K1060" s="31"/>
      <c r="L1060" s="31"/>
      <c r="M1060" s="31"/>
      <c r="N1060" s="31"/>
      <c r="O1060" s="31"/>
      <c r="P1060" s="31"/>
      <c r="R1060" s="31"/>
      <c r="S1060" s="73"/>
      <c r="T1060" s="73"/>
      <c r="U1060" s="73"/>
      <c r="V1060" s="73"/>
      <c r="W1060" s="73"/>
      <c r="X1060" s="73"/>
      <c r="Y1060" s="73"/>
      <c r="Z1060" s="73"/>
      <c r="AA1060" s="73"/>
      <c r="AB1060" s="73"/>
      <c r="AC1060" s="73"/>
      <c r="AD1060" s="73"/>
      <c r="AE1060" s="73"/>
      <c r="AF1060" s="73"/>
      <c r="AG1060" s="73"/>
      <c r="AH1060" s="73"/>
      <c r="AI1060" s="73"/>
      <c r="AJ1060" s="73"/>
      <c r="AK1060" s="73"/>
      <c r="AL1060" s="73"/>
      <c r="AM1060" s="73"/>
      <c r="AN1060" s="73"/>
      <c r="AO1060" s="73"/>
      <c r="AP1060" s="73"/>
      <c r="AQ1060" s="73"/>
      <c r="AR1060" s="73"/>
      <c r="AS1060" s="73"/>
      <c r="AT1060" s="73"/>
      <c r="AU1060" s="73"/>
      <c r="AV1060" s="73"/>
      <c r="AW1060" s="73"/>
      <c r="AX1060" s="73"/>
      <c r="AY1060" s="73"/>
      <c r="AZ1060" s="73"/>
      <c r="BA1060" s="73"/>
      <c r="BB1060" s="73"/>
      <c r="BC1060" s="73"/>
      <c r="BD1060" s="73"/>
      <c r="BE1060" s="73"/>
      <c r="BF1060" s="73"/>
      <c r="BG1060" s="73"/>
      <c r="BH1060" s="73"/>
      <c r="BI1060" s="73"/>
      <c r="BJ1060" s="73"/>
      <c r="BK1060" s="73"/>
      <c r="BL1060" s="73"/>
      <c r="BM1060" s="73"/>
      <c r="BN1060" s="73"/>
      <c r="BO1060" s="73"/>
      <c r="BP1060" s="73"/>
      <c r="BQ1060" s="73"/>
      <c r="BR1060" s="73"/>
      <c r="BS1060" s="73"/>
      <c r="BT1060" s="73"/>
      <c r="BU1060" s="73"/>
      <c r="BV1060" s="73"/>
      <c r="BW1060" s="73"/>
      <c r="BX1060" s="73"/>
      <c r="BY1060" s="73"/>
      <c r="BZ1060" s="73"/>
      <c r="CA1060" s="73"/>
      <c r="CB1060" s="73"/>
      <c r="CC1060" s="73"/>
      <c r="CD1060" s="73"/>
      <c r="CE1060" s="73"/>
      <c r="CF1060" s="73"/>
      <c r="CG1060" s="73"/>
      <c r="CH1060" s="73"/>
      <c r="CI1060" s="73"/>
      <c r="CJ1060" s="73"/>
      <c r="CK1060" s="73"/>
    </row>
    <row r="1061" spans="2:89" x14ac:dyDescent="0.35">
      <c r="B1061" s="155" t="s">
        <v>848</v>
      </c>
      <c r="D1061" t="s">
        <v>844</v>
      </c>
      <c r="E1061" t="str">
        <f t="shared" si="1174"/>
        <v>1061 LTERMY-PV</v>
      </c>
      <c r="F1061" s="31"/>
      <c r="G1061" t="str">
        <f t="shared" si="1175"/>
        <v>1061 LTERMY-PV</v>
      </c>
      <c r="H1061" s="57">
        <v>3</v>
      </c>
      <c r="I1061" s="31"/>
      <c r="J1061" s="31"/>
      <c r="K1061" s="31"/>
      <c r="L1061" s="31"/>
      <c r="M1061" s="31"/>
      <c r="N1061" s="31"/>
      <c r="O1061" s="31"/>
      <c r="P1061" s="31"/>
      <c r="R1061" s="31"/>
      <c r="S1061" s="73"/>
      <c r="T1061" s="73"/>
      <c r="U1061" s="73"/>
      <c r="V1061" s="73"/>
      <c r="W1061" s="73"/>
      <c r="X1061" s="73"/>
      <c r="Y1061" s="73"/>
      <c r="Z1061" s="73"/>
      <c r="AA1061" s="73"/>
      <c r="AB1061" s="73"/>
      <c r="AC1061" s="73"/>
      <c r="AD1061" s="73"/>
      <c r="AE1061" s="73"/>
      <c r="AF1061" s="73"/>
      <c r="AG1061" s="73"/>
      <c r="AH1061" s="73"/>
      <c r="AI1061" s="73"/>
      <c r="AJ1061" s="73"/>
      <c r="AK1061" s="73"/>
      <c r="AL1061" s="73"/>
      <c r="AM1061" s="73"/>
      <c r="AN1061" s="73"/>
      <c r="AO1061" s="73"/>
      <c r="AP1061" s="73"/>
      <c r="AQ1061" s="73"/>
      <c r="AR1061" s="73"/>
      <c r="AS1061" s="73"/>
      <c r="AT1061" s="73"/>
      <c r="AU1061" s="73"/>
      <c r="AV1061" s="73"/>
      <c r="AW1061" s="73"/>
      <c r="AX1061" s="73"/>
      <c r="AY1061" s="73"/>
      <c r="AZ1061" s="73"/>
      <c r="BA1061" s="73"/>
      <c r="BB1061" s="73"/>
      <c r="BC1061" s="73"/>
      <c r="BD1061" s="73"/>
      <c r="BE1061" s="73"/>
      <c r="BF1061" s="73"/>
      <c r="BG1061" s="73"/>
      <c r="BH1061" s="73"/>
      <c r="BI1061" s="73"/>
      <c r="BJ1061" s="73"/>
      <c r="BK1061" s="73"/>
      <c r="BL1061" s="73"/>
      <c r="BM1061" s="73"/>
      <c r="BN1061" s="73"/>
      <c r="BO1061" s="73"/>
      <c r="BP1061" s="73"/>
      <c r="BQ1061" s="73"/>
      <c r="BR1061" s="73"/>
      <c r="BS1061" s="73"/>
      <c r="BT1061" s="73"/>
      <c r="BU1061" s="73"/>
      <c r="BV1061" s="73"/>
      <c r="BW1061" s="73"/>
      <c r="BX1061" s="73"/>
      <c r="BY1061" s="73"/>
      <c r="BZ1061" s="73"/>
      <c r="CA1061" s="73"/>
      <c r="CB1061" s="73"/>
      <c r="CC1061" s="73"/>
      <c r="CD1061" s="73"/>
      <c r="CE1061" s="73"/>
      <c r="CF1061" s="73"/>
      <c r="CG1061" s="73"/>
      <c r="CH1061" s="73"/>
      <c r="CI1061" s="73"/>
      <c r="CJ1061" s="73"/>
      <c r="CK1061" s="73"/>
    </row>
    <row r="1062" spans="2:89" x14ac:dyDescent="0.35">
      <c r="B1062" s="155" t="s">
        <v>288</v>
      </c>
      <c r="D1062" t="s">
        <v>844</v>
      </c>
      <c r="E1062" t="str">
        <f t="shared" si="1174"/>
        <v>1062 LTERMY-PV</v>
      </c>
      <c r="F1062" s="31"/>
      <c r="G1062" t="str">
        <f t="shared" si="1175"/>
        <v>1062 LTERMY-PV</v>
      </c>
      <c r="H1062" s="59">
        <v>0.1</v>
      </c>
      <c r="I1062" s="31"/>
      <c r="J1062" s="31"/>
      <c r="K1062" s="31"/>
      <c r="L1062" s="31"/>
      <c r="M1062" s="31"/>
      <c r="N1062" s="31"/>
      <c r="O1062" s="31"/>
      <c r="P1062" s="31"/>
      <c r="R1062" s="31"/>
      <c r="S1062" s="73"/>
      <c r="T1062" s="73"/>
      <c r="U1062" s="73"/>
      <c r="V1062" s="73"/>
      <c r="W1062" s="73"/>
      <c r="X1062" s="73"/>
      <c r="Y1062" s="73"/>
      <c r="Z1062" s="73"/>
      <c r="AA1062" s="73"/>
      <c r="AB1062" s="73"/>
      <c r="AC1062" s="73"/>
      <c r="AD1062" s="73"/>
      <c r="AE1062" s="73"/>
      <c r="AF1062" s="73"/>
      <c r="AG1062" s="73"/>
      <c r="AH1062" s="73"/>
      <c r="AI1062" s="73"/>
      <c r="AJ1062" s="73"/>
      <c r="AK1062" s="73"/>
      <c r="AL1062" s="73"/>
      <c r="AM1062" s="73"/>
      <c r="AN1062" s="73"/>
      <c r="AO1062" s="73"/>
      <c r="AP1062" s="73"/>
      <c r="AQ1062" s="73"/>
      <c r="AR1062" s="73"/>
      <c r="AS1062" s="73"/>
      <c r="AT1062" s="73"/>
      <c r="AU1062" s="73"/>
      <c r="AV1062" s="73"/>
      <c r="AW1062" s="73"/>
      <c r="AX1062" s="73"/>
      <c r="AY1062" s="73"/>
      <c r="AZ1062" s="73"/>
      <c r="BA1062" s="73"/>
      <c r="BB1062" s="73"/>
      <c r="BC1062" s="73"/>
      <c r="BD1062" s="73"/>
      <c r="BE1062" s="73"/>
      <c r="BF1062" s="73"/>
      <c r="BG1062" s="73"/>
      <c r="BH1062" s="73"/>
      <c r="BI1062" s="73"/>
      <c r="BJ1062" s="73"/>
      <c r="BK1062" s="73"/>
      <c r="BL1062" s="73"/>
      <c r="BM1062" s="73"/>
      <c r="BN1062" s="73"/>
      <c r="BO1062" s="73"/>
      <c r="BP1062" s="73"/>
      <c r="BQ1062" s="73"/>
      <c r="BR1062" s="73"/>
      <c r="BS1062" s="73"/>
      <c r="BT1062" s="73"/>
      <c r="BU1062" s="73"/>
      <c r="BV1062" s="73"/>
      <c r="BW1062" s="73"/>
      <c r="BX1062" s="73"/>
      <c r="BY1062" s="73"/>
      <c r="BZ1062" s="73"/>
      <c r="CA1062" s="73"/>
      <c r="CB1062" s="73"/>
      <c r="CC1062" s="73"/>
      <c r="CD1062" s="73"/>
      <c r="CE1062" s="73"/>
      <c r="CF1062" s="73"/>
      <c r="CG1062" s="73"/>
      <c r="CH1062" s="73"/>
      <c r="CI1062" s="73"/>
      <c r="CJ1062" s="73"/>
      <c r="CK1062" s="73"/>
    </row>
    <row r="1063" spans="2:89" x14ac:dyDescent="0.35">
      <c r="B1063" s="154" t="s">
        <v>289</v>
      </c>
      <c r="D1063" t="s">
        <v>844</v>
      </c>
      <c r="E1063" t="str">
        <f t="shared" si="1174"/>
        <v>1063 LTERMY-PV</v>
      </c>
      <c r="F1063" s="31"/>
      <c r="G1063" t="str">
        <f t="shared" si="1175"/>
        <v>1063 LTERMY-PV</v>
      </c>
      <c r="H1063" s="23">
        <v>1000</v>
      </c>
      <c r="I1063" s="31"/>
      <c r="J1063" s="31"/>
      <c r="K1063" s="31"/>
      <c r="L1063" s="31"/>
      <c r="M1063" s="31"/>
      <c r="N1063" s="31"/>
      <c r="O1063" s="31"/>
      <c r="P1063" s="31"/>
      <c r="R1063" s="31"/>
      <c r="S1063" s="73"/>
      <c r="T1063" s="73"/>
      <c r="U1063" s="73"/>
      <c r="V1063" s="73"/>
      <c r="W1063" s="73"/>
      <c r="X1063" s="73"/>
      <c r="Y1063" s="73"/>
      <c r="Z1063" s="73"/>
      <c r="AA1063" s="73"/>
      <c r="AB1063" s="73"/>
      <c r="AC1063" s="73"/>
      <c r="AD1063" s="73"/>
      <c r="AE1063" s="73"/>
      <c r="AF1063" s="73"/>
      <c r="AG1063" s="73"/>
      <c r="AH1063" s="73"/>
      <c r="AI1063" s="73"/>
      <c r="AJ1063" s="73"/>
      <c r="AK1063" s="73"/>
      <c r="AL1063" s="73"/>
      <c r="AM1063" s="73"/>
      <c r="AN1063" s="73"/>
      <c r="AO1063" s="73"/>
      <c r="AP1063" s="73"/>
      <c r="AQ1063" s="73"/>
      <c r="AR1063" s="73"/>
      <c r="AS1063" s="73"/>
      <c r="AT1063" s="73"/>
      <c r="AU1063" s="73"/>
      <c r="AV1063" s="73"/>
      <c r="AW1063" s="73"/>
      <c r="AX1063" s="73"/>
      <c r="AY1063" s="73"/>
      <c r="AZ1063" s="73"/>
      <c r="BA1063" s="73"/>
      <c r="BB1063" s="73"/>
      <c r="BC1063" s="73"/>
      <c r="BD1063" s="73"/>
      <c r="BE1063" s="73"/>
      <c r="BF1063" s="73"/>
      <c r="BG1063" s="73"/>
      <c r="BH1063" s="73"/>
      <c r="BI1063" s="73"/>
      <c r="BJ1063" s="73"/>
      <c r="BK1063" s="73"/>
      <c r="BL1063" s="73"/>
      <c r="BM1063" s="73"/>
      <c r="BN1063" s="73"/>
      <c r="BO1063" s="73"/>
      <c r="BP1063" s="73"/>
      <c r="BQ1063" s="73"/>
      <c r="BR1063" s="73"/>
      <c r="BS1063" s="73"/>
      <c r="BT1063" s="73"/>
      <c r="BU1063" s="73"/>
      <c r="BV1063" s="73"/>
      <c r="BW1063" s="73"/>
      <c r="BX1063" s="73"/>
      <c r="BY1063" s="73"/>
      <c r="BZ1063" s="73"/>
      <c r="CA1063" s="73"/>
      <c r="CB1063" s="73"/>
      <c r="CC1063" s="73"/>
      <c r="CD1063" s="73"/>
      <c r="CE1063" s="73"/>
      <c r="CF1063" s="73"/>
      <c r="CG1063" s="73"/>
      <c r="CH1063" s="73"/>
      <c r="CI1063" s="73"/>
      <c r="CJ1063" s="73"/>
      <c r="CK1063" s="73"/>
    </row>
    <row r="1064" spans="2:89" x14ac:dyDescent="0.35">
      <c r="B1064" s="124"/>
      <c r="C1064" s="31"/>
      <c r="D1064" t="s">
        <v>844</v>
      </c>
      <c r="E1064" t="str">
        <f t="shared" si="1174"/>
        <v>1064 LTERMY-PV</v>
      </c>
      <c r="F1064" s="31"/>
      <c r="G1064" t="str">
        <f t="shared" si="1175"/>
        <v>1064 LTERMY-PV</v>
      </c>
      <c r="H1064" s="31"/>
      <c r="I1064" s="31"/>
      <c r="J1064" s="31"/>
      <c r="K1064" s="31"/>
      <c r="L1064" s="31"/>
      <c r="M1064" s="31"/>
      <c r="N1064" s="31"/>
      <c r="O1064" s="31"/>
      <c r="P1064" s="31"/>
      <c r="R1064" s="31"/>
      <c r="S1064" s="73"/>
      <c r="T1064" s="73"/>
      <c r="U1064" s="73"/>
      <c r="V1064" s="73"/>
      <c r="W1064" s="73"/>
      <c r="X1064" s="73"/>
      <c r="Y1064" s="73"/>
      <c r="Z1064" s="73"/>
      <c r="AA1064" s="73"/>
      <c r="AB1064" s="73"/>
      <c r="AC1064" s="73"/>
      <c r="AD1064" s="73"/>
      <c r="AE1064" s="73"/>
      <c r="AF1064" s="73"/>
      <c r="AG1064" s="73"/>
      <c r="AH1064" s="73"/>
      <c r="AI1064" s="73"/>
      <c r="AJ1064" s="73"/>
      <c r="AK1064" s="73"/>
      <c r="AL1064" s="73"/>
      <c r="AM1064" s="73"/>
      <c r="AN1064" s="73"/>
      <c r="AO1064" s="73"/>
      <c r="AP1064" s="73"/>
      <c r="AQ1064" s="73"/>
      <c r="AR1064" s="73"/>
      <c r="AS1064" s="73"/>
      <c r="AT1064" s="73"/>
      <c r="AU1064" s="73"/>
      <c r="AV1064" s="73"/>
      <c r="AW1064" s="73"/>
      <c r="AX1064" s="73"/>
      <c r="AY1064" s="73"/>
      <c r="AZ1064" s="73"/>
      <c r="BA1064" s="73"/>
      <c r="BB1064" s="73"/>
      <c r="BC1064" s="73"/>
      <c r="BD1064" s="73"/>
      <c r="BE1064" s="73"/>
      <c r="BF1064" s="73"/>
      <c r="BG1064" s="73"/>
      <c r="BH1064" s="73"/>
      <c r="BI1064" s="73"/>
      <c r="BJ1064" s="73"/>
      <c r="BK1064" s="73"/>
      <c r="BL1064" s="73"/>
      <c r="BM1064" s="73"/>
      <c r="BN1064" s="73"/>
      <c r="BO1064" s="73"/>
      <c r="BP1064" s="73"/>
      <c r="BQ1064" s="73"/>
      <c r="BR1064" s="73"/>
      <c r="BS1064" s="73"/>
      <c r="BT1064" s="73"/>
      <c r="BU1064" s="73"/>
      <c r="BV1064" s="73"/>
      <c r="BW1064" s="73"/>
      <c r="BX1064" s="73"/>
      <c r="BY1064" s="73"/>
      <c r="BZ1064" s="73"/>
      <c r="CA1064" s="73"/>
      <c r="CB1064" s="73"/>
      <c r="CC1064" s="73"/>
      <c r="CD1064" s="73"/>
      <c r="CE1064" s="73"/>
      <c r="CF1064" s="73"/>
      <c r="CG1064" s="73"/>
      <c r="CH1064" s="73"/>
      <c r="CI1064" s="73"/>
      <c r="CJ1064" s="73"/>
      <c r="CK1064" s="73"/>
    </row>
    <row r="1065" spans="2:89" x14ac:dyDescent="0.35">
      <c r="B1065" s="95" t="s">
        <v>290</v>
      </c>
      <c r="D1065" t="s">
        <v>844</v>
      </c>
      <c r="E1065" t="str">
        <f t="shared" si="1174"/>
        <v>1065 LTERMY-PV</v>
      </c>
      <c r="F1065" s="281"/>
      <c r="G1065" t="str">
        <f t="shared" si="1175"/>
        <v>1065 LTERMY-PV</v>
      </c>
      <c r="R1065" s="92"/>
      <c r="S1065" s="150"/>
      <c r="T1065" s="150"/>
      <c r="U1065" s="150"/>
      <c r="V1065" s="150"/>
      <c r="W1065" s="150"/>
      <c r="X1065" s="150"/>
      <c r="Y1065" s="150"/>
      <c r="Z1065" s="150"/>
      <c r="AA1065" s="150"/>
      <c r="AB1065" s="150"/>
      <c r="AC1065" s="150"/>
      <c r="AD1065" s="150"/>
      <c r="AE1065" s="150"/>
      <c r="AF1065" s="150"/>
      <c r="AG1065" s="150"/>
      <c r="AH1065" s="150"/>
      <c r="AI1065" s="150"/>
      <c r="AJ1065" s="150"/>
      <c r="AK1065" s="150"/>
      <c r="AL1065" s="150"/>
      <c r="AM1065" s="150"/>
      <c r="AN1065" s="150"/>
      <c r="AO1065" s="150"/>
      <c r="AP1065" s="150"/>
      <c r="AQ1065" s="150"/>
      <c r="AR1065" s="150"/>
      <c r="AS1065" s="150"/>
      <c r="AT1065" s="150"/>
      <c r="AU1065" s="150"/>
      <c r="AV1065" s="150"/>
      <c r="AW1065" s="150"/>
      <c r="AX1065" s="150"/>
      <c r="AY1065" s="150"/>
      <c r="AZ1065" s="150"/>
      <c r="BA1065" s="150"/>
      <c r="BB1065" s="150"/>
      <c r="BC1065" s="150"/>
      <c r="BD1065" s="150"/>
      <c r="BE1065" s="150"/>
      <c r="BF1065" s="150"/>
      <c r="BG1065" s="150"/>
      <c r="BH1065" s="150"/>
      <c r="BI1065" s="150"/>
      <c r="BJ1065" s="150"/>
      <c r="BK1065" s="150"/>
      <c r="BL1065" s="150"/>
      <c r="BM1065" s="150"/>
      <c r="BN1065" s="150"/>
      <c r="BO1065" s="150"/>
      <c r="BP1065" s="150"/>
      <c r="BQ1065" s="150"/>
      <c r="BR1065" s="150"/>
      <c r="BS1065" s="150"/>
      <c r="BT1065" s="150"/>
      <c r="BU1065" s="150"/>
      <c r="BV1065" s="150"/>
      <c r="BW1065" s="150"/>
      <c r="BX1065" s="150"/>
      <c r="BY1065" s="150"/>
      <c r="BZ1065" s="150"/>
      <c r="CA1065" s="150"/>
      <c r="CB1065" s="150"/>
      <c r="CC1065" s="150"/>
      <c r="CD1065" s="150"/>
      <c r="CE1065" s="150"/>
      <c r="CF1065" s="150"/>
      <c r="CG1065" s="150"/>
      <c r="CH1065" s="150"/>
      <c r="CI1065" s="150"/>
      <c r="CJ1065" s="150"/>
      <c r="CK1065" s="150"/>
    </row>
    <row r="1066" spans="2:89" x14ac:dyDescent="0.35">
      <c r="B1066" s="154" t="s">
        <v>289</v>
      </c>
      <c r="D1066" t="s">
        <v>844</v>
      </c>
      <c r="E1066" t="str">
        <f t="shared" si="1174"/>
        <v>1066 LTERMY-PV</v>
      </c>
      <c r="F1066" s="281"/>
      <c r="G1066" t="str">
        <f t="shared" si="1175"/>
        <v>1066 LTERMY-PV</v>
      </c>
      <c r="K1066" s="24">
        <f>H1063</f>
        <v>1000</v>
      </c>
      <c r="L1066" s="24">
        <f ca="1">K1070</f>
        <v>1500000</v>
      </c>
      <c r="M1066" s="24">
        <f ca="1">L1070</f>
        <v>1500000</v>
      </c>
      <c r="N1066" s="24">
        <f ca="1">M1070</f>
        <v>1500000</v>
      </c>
      <c r="O1066" s="24">
        <f ca="1">N1070</f>
        <v>1500000</v>
      </c>
      <c r="P1066" s="24">
        <f ca="1">O1070</f>
        <v>1500000</v>
      </c>
      <c r="R1066"/>
      <c r="S1066" s="62">
        <f t="shared" ref="S1066:AY1066" ca="1" si="1176">R1070</f>
        <v>1000</v>
      </c>
      <c r="T1066" s="62">
        <f t="shared" ca="1" si="1176"/>
        <v>501000</v>
      </c>
      <c r="U1066" s="62">
        <f t="shared" ca="1" si="1176"/>
        <v>1001000</v>
      </c>
      <c r="V1066" s="62">
        <f t="shared" ca="1" si="1176"/>
        <v>1500000</v>
      </c>
      <c r="W1066" s="62">
        <f t="shared" ca="1" si="1176"/>
        <v>1500000</v>
      </c>
      <c r="X1066" s="62">
        <f t="shared" ca="1" si="1176"/>
        <v>1500000</v>
      </c>
      <c r="Y1066" s="62">
        <f t="shared" ca="1" si="1176"/>
        <v>1500000</v>
      </c>
      <c r="Z1066" s="62">
        <f t="shared" ca="1" si="1176"/>
        <v>1500000</v>
      </c>
      <c r="AA1066" s="62">
        <f t="shared" ca="1" si="1176"/>
        <v>1500000</v>
      </c>
      <c r="AB1066" s="62">
        <f t="shared" ca="1" si="1176"/>
        <v>1500000</v>
      </c>
      <c r="AC1066" s="62">
        <f t="shared" ca="1" si="1176"/>
        <v>1500000</v>
      </c>
      <c r="AD1066" s="62">
        <f t="shared" ca="1" si="1176"/>
        <v>1500000</v>
      </c>
      <c r="AE1066" s="62">
        <f t="shared" ca="1" si="1176"/>
        <v>1500000</v>
      </c>
      <c r="AF1066" s="62">
        <f t="shared" ca="1" si="1176"/>
        <v>1500000</v>
      </c>
      <c r="AG1066" s="62">
        <f t="shared" ca="1" si="1176"/>
        <v>1500000</v>
      </c>
      <c r="AH1066" s="62">
        <f t="shared" ca="1" si="1176"/>
        <v>1500000</v>
      </c>
      <c r="AI1066" s="62">
        <f t="shared" ca="1" si="1176"/>
        <v>1500000</v>
      </c>
      <c r="AJ1066" s="62">
        <f t="shared" ca="1" si="1176"/>
        <v>1500000</v>
      </c>
      <c r="AK1066" s="62">
        <f t="shared" ca="1" si="1176"/>
        <v>1500000</v>
      </c>
      <c r="AL1066" s="62">
        <f t="shared" ca="1" si="1176"/>
        <v>1500000</v>
      </c>
      <c r="AM1066" s="62">
        <f t="shared" ca="1" si="1176"/>
        <v>1500000</v>
      </c>
      <c r="AN1066" s="62">
        <f t="shared" ca="1" si="1176"/>
        <v>1500000</v>
      </c>
      <c r="AO1066" s="62">
        <f t="shared" ca="1" si="1176"/>
        <v>1500000</v>
      </c>
      <c r="AP1066" s="62">
        <f t="shared" ca="1" si="1176"/>
        <v>1500000</v>
      </c>
      <c r="AQ1066" s="62">
        <f t="shared" ca="1" si="1176"/>
        <v>1500000</v>
      </c>
      <c r="AR1066" s="62">
        <f t="shared" ca="1" si="1176"/>
        <v>1500000</v>
      </c>
      <c r="AS1066" s="62">
        <f t="shared" ca="1" si="1176"/>
        <v>1500000</v>
      </c>
      <c r="AT1066" s="62">
        <f t="shared" ca="1" si="1176"/>
        <v>1500000</v>
      </c>
      <c r="AU1066" s="62">
        <f t="shared" ca="1" si="1176"/>
        <v>1500000</v>
      </c>
      <c r="AV1066" s="62">
        <f t="shared" ca="1" si="1176"/>
        <v>1500000</v>
      </c>
      <c r="AW1066" s="62">
        <f t="shared" ca="1" si="1176"/>
        <v>1500000</v>
      </c>
      <c r="AX1066" s="62">
        <f t="shared" ca="1" si="1176"/>
        <v>1500000</v>
      </c>
      <c r="AY1066" s="62">
        <f t="shared" ca="1" si="1176"/>
        <v>1500000</v>
      </c>
      <c r="AZ1066" s="62">
        <f t="shared" ref="AZ1066:CE1066" ca="1" si="1177">AY1070</f>
        <v>1500000</v>
      </c>
      <c r="BA1066" s="62">
        <f t="shared" ca="1" si="1177"/>
        <v>1500000</v>
      </c>
      <c r="BB1066" s="62">
        <f t="shared" ca="1" si="1177"/>
        <v>1500000</v>
      </c>
      <c r="BC1066" s="62">
        <f t="shared" ca="1" si="1177"/>
        <v>1500000</v>
      </c>
      <c r="BD1066" s="62">
        <f t="shared" ca="1" si="1177"/>
        <v>1500000</v>
      </c>
      <c r="BE1066" s="62">
        <f t="shared" ca="1" si="1177"/>
        <v>1500000</v>
      </c>
      <c r="BF1066" s="62">
        <f t="shared" ca="1" si="1177"/>
        <v>1500000</v>
      </c>
      <c r="BG1066" s="62">
        <f t="shared" ca="1" si="1177"/>
        <v>1500000</v>
      </c>
      <c r="BH1066" s="62">
        <f t="shared" ca="1" si="1177"/>
        <v>1500000</v>
      </c>
      <c r="BI1066" s="62">
        <f t="shared" ca="1" si="1177"/>
        <v>1500000</v>
      </c>
      <c r="BJ1066" s="62">
        <f t="shared" ca="1" si="1177"/>
        <v>1500000</v>
      </c>
      <c r="BK1066" s="62">
        <f t="shared" ca="1" si="1177"/>
        <v>1500000</v>
      </c>
      <c r="BL1066" s="62">
        <f t="shared" ca="1" si="1177"/>
        <v>1500000</v>
      </c>
      <c r="BM1066" s="62">
        <f t="shared" ca="1" si="1177"/>
        <v>1500000</v>
      </c>
      <c r="BN1066" s="62">
        <f t="shared" ca="1" si="1177"/>
        <v>1500000</v>
      </c>
      <c r="BO1066" s="62">
        <f t="shared" ca="1" si="1177"/>
        <v>1500000</v>
      </c>
      <c r="BP1066" s="62">
        <f t="shared" ca="1" si="1177"/>
        <v>1500000</v>
      </c>
      <c r="BQ1066" s="62">
        <f t="shared" ca="1" si="1177"/>
        <v>1500000</v>
      </c>
      <c r="BR1066" s="62">
        <f t="shared" ca="1" si="1177"/>
        <v>1500000</v>
      </c>
      <c r="BS1066" s="62">
        <f t="shared" ca="1" si="1177"/>
        <v>1500000</v>
      </c>
      <c r="BT1066" s="62">
        <f t="shared" ca="1" si="1177"/>
        <v>1500000</v>
      </c>
      <c r="BU1066" s="62">
        <f t="shared" ca="1" si="1177"/>
        <v>1500000</v>
      </c>
      <c r="BV1066" s="62">
        <f t="shared" ca="1" si="1177"/>
        <v>1500000</v>
      </c>
      <c r="BW1066" s="62">
        <f t="shared" ca="1" si="1177"/>
        <v>1500000</v>
      </c>
      <c r="BX1066" s="62">
        <f t="shared" ca="1" si="1177"/>
        <v>1500000</v>
      </c>
      <c r="BY1066" s="62">
        <f t="shared" ca="1" si="1177"/>
        <v>1500000</v>
      </c>
      <c r="BZ1066" s="62">
        <f t="shared" ca="1" si="1177"/>
        <v>1500000</v>
      </c>
      <c r="CA1066" s="62">
        <f t="shared" ca="1" si="1177"/>
        <v>1500000</v>
      </c>
      <c r="CB1066" s="62">
        <f t="shared" ca="1" si="1177"/>
        <v>1500000</v>
      </c>
      <c r="CC1066" s="62">
        <f t="shared" ca="1" si="1177"/>
        <v>1500000</v>
      </c>
      <c r="CD1066" s="62">
        <f t="shared" ca="1" si="1177"/>
        <v>1500000</v>
      </c>
      <c r="CE1066" s="62">
        <f t="shared" ca="1" si="1177"/>
        <v>1500000</v>
      </c>
      <c r="CF1066" s="62">
        <f t="shared" ref="CF1066:CK1066" ca="1" si="1178">CE1070</f>
        <v>1500000</v>
      </c>
      <c r="CG1066" s="62">
        <f t="shared" ca="1" si="1178"/>
        <v>1500000</v>
      </c>
      <c r="CH1066" s="62">
        <f t="shared" ca="1" si="1178"/>
        <v>1500000</v>
      </c>
      <c r="CI1066" s="62">
        <f t="shared" ca="1" si="1178"/>
        <v>1500000</v>
      </c>
      <c r="CJ1066" s="62">
        <f t="shared" ca="1" si="1178"/>
        <v>1500000</v>
      </c>
      <c r="CK1066" s="62">
        <f t="shared" ca="1" si="1178"/>
        <v>1500000</v>
      </c>
    </row>
    <row r="1067" spans="2:89" x14ac:dyDescent="0.35">
      <c r="B1067" s="141" t="s">
        <v>849</v>
      </c>
      <c r="D1067" t="s">
        <v>844</v>
      </c>
      <c r="E1067" t="str">
        <f t="shared" si="1174"/>
        <v>1067 LTERMY-PV</v>
      </c>
      <c r="F1067" s="281"/>
      <c r="G1067" t="str">
        <f t="shared" si="1175"/>
        <v>1067 LTERMY-PV</v>
      </c>
      <c r="K1067" s="18">
        <v>100</v>
      </c>
      <c r="L1067" s="18">
        <v>100</v>
      </c>
      <c r="M1067" s="18">
        <v>100</v>
      </c>
      <c r="N1067" s="18">
        <v>100</v>
      </c>
      <c r="O1067" s="18">
        <v>100</v>
      </c>
      <c r="P1067" s="18">
        <v>100</v>
      </c>
      <c r="R1067" s="12"/>
      <c r="S1067" s="143" cm="1">
        <f t="array" ref="S1067">IFERROR(INDEX($K:$Q,ROW(),MATCH(S$3,$K$2:$Q$2,0)),0)</f>
        <v>100</v>
      </c>
      <c r="T1067" s="143" cm="1">
        <f t="array" ref="T1067">IFERROR(INDEX($K:$Q,ROW(),MATCH(T$3,$K$2:$Q$2,0)),0)</f>
        <v>100</v>
      </c>
      <c r="U1067" s="143" cm="1">
        <f t="array" ref="U1067">IFERROR(INDEX($K:$Q,ROW(),MATCH(U$3,$K$2:$Q$2,0)),0)</f>
        <v>100</v>
      </c>
      <c r="V1067" s="143" cm="1">
        <f t="array" ref="V1067">IFERROR(INDEX($K:$Q,ROW(),MATCH(V$3,$K$2:$Q$2,0)),0)</f>
        <v>100</v>
      </c>
      <c r="W1067" s="143" cm="1">
        <f t="array" ref="W1067">IFERROR(INDEX($K:$Q,ROW(),MATCH(W$3,$K$2:$Q$2,0)),0)</f>
        <v>100</v>
      </c>
      <c r="X1067" s="143" cm="1">
        <f t="array" ref="X1067">IFERROR(INDEX($K:$Q,ROW(),MATCH(X$3,$K$2:$Q$2,0)),0)</f>
        <v>100</v>
      </c>
      <c r="Y1067" s="143" cm="1">
        <f t="array" ref="Y1067">IFERROR(INDEX($K:$Q,ROW(),MATCH(Y$3,$K$2:$Q$2,0)),0)</f>
        <v>100</v>
      </c>
      <c r="Z1067" s="143" cm="1">
        <f t="array" ref="Z1067">IFERROR(INDEX($K:$Q,ROW(),MATCH(Z$3,$K$2:$Q$2,0)),0)</f>
        <v>100</v>
      </c>
      <c r="AA1067" s="143" cm="1">
        <f t="array" ref="AA1067">IFERROR(INDEX($K:$Q,ROW(),MATCH(AA$3,$K$2:$Q$2,0)),0)</f>
        <v>100</v>
      </c>
      <c r="AB1067" s="143" cm="1">
        <f t="array" ref="AB1067">IFERROR(INDEX($K:$Q,ROW(),MATCH(AB$3,$K$2:$Q$2,0)),0)</f>
        <v>100</v>
      </c>
      <c r="AC1067" s="143" cm="1">
        <f t="array" ref="AC1067">IFERROR(INDEX($K:$Q,ROW(),MATCH(AC$3,$K$2:$Q$2,0)),0)</f>
        <v>100</v>
      </c>
      <c r="AD1067" s="143" cm="1">
        <f t="array" ref="AD1067">IFERROR(INDEX($K:$Q,ROW(),MATCH(AD$3,$K$2:$Q$2,0)),0)</f>
        <v>100</v>
      </c>
      <c r="AE1067" s="143" cm="1">
        <f t="array" ref="AE1067">IFERROR(INDEX($K:$Q,ROW(),MATCH(AE$3,$K$2:$Q$2,0)),0)</f>
        <v>100</v>
      </c>
      <c r="AF1067" s="143" cm="1">
        <f t="array" ref="AF1067">IFERROR(INDEX($K:$Q,ROW(),MATCH(AF$3,$K$2:$Q$2,0)),0)</f>
        <v>100</v>
      </c>
      <c r="AG1067" s="143" cm="1">
        <f t="array" ref="AG1067">IFERROR(INDEX($K:$Q,ROW(),MATCH(AG$3,$K$2:$Q$2,0)),0)</f>
        <v>100</v>
      </c>
      <c r="AH1067" s="143" cm="1">
        <f t="array" ref="AH1067">IFERROR(INDEX($K:$Q,ROW(),MATCH(AH$3,$K$2:$Q$2,0)),0)</f>
        <v>100</v>
      </c>
      <c r="AI1067" s="143" cm="1">
        <f t="array" ref="AI1067">IFERROR(INDEX($K:$Q,ROW(),MATCH(AI$3,$K$2:$Q$2,0)),0)</f>
        <v>100</v>
      </c>
      <c r="AJ1067" s="143" cm="1">
        <f t="array" ref="AJ1067">IFERROR(INDEX($K:$Q,ROW(),MATCH(AJ$3,$K$2:$Q$2,0)),0)</f>
        <v>100</v>
      </c>
      <c r="AK1067" s="143" cm="1">
        <f t="array" ref="AK1067">IFERROR(INDEX($K:$Q,ROW(),MATCH(AK$3,$K$2:$Q$2,0)),0)</f>
        <v>100</v>
      </c>
      <c r="AL1067" s="143" cm="1">
        <f t="array" ref="AL1067">IFERROR(INDEX($K:$Q,ROW(),MATCH(AL$3,$K$2:$Q$2,0)),0)</f>
        <v>100</v>
      </c>
      <c r="AM1067" s="143" cm="1">
        <f t="array" ref="AM1067">IFERROR(INDEX($K:$Q,ROW(),MATCH(AM$3,$K$2:$Q$2,0)),0)</f>
        <v>100</v>
      </c>
      <c r="AN1067" s="143" cm="1">
        <f t="array" ref="AN1067">IFERROR(INDEX($K:$Q,ROW(),MATCH(AN$3,$K$2:$Q$2,0)),0)</f>
        <v>100</v>
      </c>
      <c r="AO1067" s="143" cm="1">
        <f t="array" ref="AO1067">IFERROR(INDEX($K:$Q,ROW(),MATCH(AO$3,$K$2:$Q$2,0)),0)</f>
        <v>100</v>
      </c>
      <c r="AP1067" s="143" cm="1">
        <f t="array" ref="AP1067">IFERROR(INDEX($K:$Q,ROW(),MATCH(AP$3,$K$2:$Q$2,0)),0)</f>
        <v>100</v>
      </c>
      <c r="AQ1067" s="143" cm="1">
        <f t="array" ref="AQ1067">IFERROR(INDEX($K:$Q,ROW(),MATCH(AQ$3,$K$2:$Q$2,0)),0)</f>
        <v>100</v>
      </c>
      <c r="AR1067" s="143" cm="1">
        <f t="array" ref="AR1067">IFERROR(INDEX($K:$Q,ROW(),MATCH(AR$3,$K$2:$Q$2,0)),0)</f>
        <v>100</v>
      </c>
      <c r="AS1067" s="143" cm="1">
        <f t="array" ref="AS1067">IFERROR(INDEX($K:$Q,ROW(),MATCH(AS$3,$K$2:$Q$2,0)),0)</f>
        <v>100</v>
      </c>
      <c r="AT1067" s="143" cm="1">
        <f t="array" ref="AT1067">IFERROR(INDEX($K:$Q,ROW(),MATCH(AT$3,$K$2:$Q$2,0)),0)</f>
        <v>100</v>
      </c>
      <c r="AU1067" s="143" cm="1">
        <f t="array" ref="AU1067">IFERROR(INDEX($K:$Q,ROW(),MATCH(AU$3,$K$2:$Q$2,0)),0)</f>
        <v>100</v>
      </c>
      <c r="AV1067" s="143" cm="1">
        <f t="array" ref="AV1067">IFERROR(INDEX($K:$Q,ROW(),MATCH(AV$3,$K$2:$Q$2,0)),0)</f>
        <v>100</v>
      </c>
      <c r="AW1067" s="143" cm="1">
        <f t="array" ref="AW1067">IFERROR(INDEX($K:$Q,ROW(),MATCH(AW$3,$K$2:$Q$2,0)),0)</f>
        <v>100</v>
      </c>
      <c r="AX1067" s="143" cm="1">
        <f t="array" ref="AX1067">IFERROR(INDEX($K:$Q,ROW(),MATCH(AX$3,$K$2:$Q$2,0)),0)</f>
        <v>100</v>
      </c>
      <c r="AY1067" s="143" cm="1">
        <f t="array" ref="AY1067">IFERROR(INDEX($K:$Q,ROW(),MATCH(AY$3,$K$2:$Q$2,0)),0)</f>
        <v>100</v>
      </c>
      <c r="AZ1067" s="143" cm="1">
        <f t="array" ref="AZ1067">IFERROR(INDEX($K:$Q,ROW(),MATCH(AZ$3,$K$2:$Q$2,0)),0)</f>
        <v>100</v>
      </c>
      <c r="BA1067" s="143" cm="1">
        <f t="array" ref="BA1067">IFERROR(INDEX($K:$Q,ROW(),MATCH(BA$3,$K$2:$Q$2,0)),0)</f>
        <v>100</v>
      </c>
      <c r="BB1067" s="143" cm="1">
        <f t="array" ref="BB1067">IFERROR(INDEX($K:$Q,ROW(),MATCH(BB$3,$K$2:$Q$2,0)),0)</f>
        <v>100</v>
      </c>
      <c r="BC1067" s="143" cm="1">
        <f t="array" ref="BC1067">IFERROR(INDEX($K:$Q,ROW(),MATCH(BC$3,$K$2:$Q$2,0)),0)</f>
        <v>100</v>
      </c>
      <c r="BD1067" s="143" cm="1">
        <f t="array" ref="BD1067">IFERROR(INDEX($K:$Q,ROW(),MATCH(BD$3,$K$2:$Q$2,0)),0)</f>
        <v>100</v>
      </c>
      <c r="BE1067" s="143" cm="1">
        <f t="array" ref="BE1067">IFERROR(INDEX($K:$Q,ROW(),MATCH(BE$3,$K$2:$Q$2,0)),0)</f>
        <v>100</v>
      </c>
      <c r="BF1067" s="143" cm="1">
        <f t="array" ref="BF1067">IFERROR(INDEX($K:$Q,ROW(),MATCH(BF$3,$K$2:$Q$2,0)),0)</f>
        <v>100</v>
      </c>
      <c r="BG1067" s="143" cm="1">
        <f t="array" ref="BG1067">IFERROR(INDEX($K:$Q,ROW(),MATCH(BG$3,$K$2:$Q$2,0)),0)</f>
        <v>100</v>
      </c>
      <c r="BH1067" s="143" cm="1">
        <f t="array" ref="BH1067">IFERROR(INDEX($K:$Q,ROW(),MATCH(BH$3,$K$2:$Q$2,0)),0)</f>
        <v>100</v>
      </c>
      <c r="BI1067" s="143" cm="1">
        <f t="array" ref="BI1067">IFERROR(INDEX($K:$Q,ROW(),MATCH(BI$3,$K$2:$Q$2,0)),0)</f>
        <v>100</v>
      </c>
      <c r="BJ1067" s="143" cm="1">
        <f t="array" ref="BJ1067">IFERROR(INDEX($K:$Q,ROW(),MATCH(BJ$3,$K$2:$Q$2,0)),0)</f>
        <v>100</v>
      </c>
      <c r="BK1067" s="143" cm="1">
        <f t="array" ref="BK1067">IFERROR(INDEX($K:$Q,ROW(),MATCH(BK$3,$K$2:$Q$2,0)),0)</f>
        <v>100</v>
      </c>
      <c r="BL1067" s="143" cm="1">
        <f t="array" ref="BL1067">IFERROR(INDEX($K:$Q,ROW(),MATCH(BL$3,$K$2:$Q$2,0)),0)</f>
        <v>100</v>
      </c>
      <c r="BM1067" s="143" cm="1">
        <f t="array" ref="BM1067">IFERROR(INDEX($K:$Q,ROW(),MATCH(BM$3,$K$2:$Q$2,0)),0)</f>
        <v>100</v>
      </c>
      <c r="BN1067" s="143" cm="1">
        <f t="array" ref="BN1067">IFERROR(INDEX($K:$Q,ROW(),MATCH(BN$3,$K$2:$Q$2,0)),0)</f>
        <v>100</v>
      </c>
      <c r="BO1067" s="143" cm="1">
        <f t="array" ref="BO1067">IFERROR(INDEX($K:$Q,ROW(),MATCH(BO$3,$K$2:$Q$2,0)),0)</f>
        <v>100</v>
      </c>
      <c r="BP1067" s="143" cm="1">
        <f t="array" ref="BP1067">IFERROR(INDEX($K:$Q,ROW(),MATCH(BP$3,$K$2:$Q$2,0)),0)</f>
        <v>100</v>
      </c>
      <c r="BQ1067" s="143" cm="1">
        <f t="array" ref="BQ1067">IFERROR(INDEX($K:$Q,ROW(),MATCH(BQ$3,$K$2:$Q$2,0)),0)</f>
        <v>100</v>
      </c>
      <c r="BR1067" s="143" cm="1">
        <f t="array" ref="BR1067">IFERROR(INDEX($K:$Q,ROW(),MATCH(BR$3,$K$2:$Q$2,0)),0)</f>
        <v>100</v>
      </c>
      <c r="BS1067" s="143" cm="1">
        <f t="array" ref="BS1067">IFERROR(INDEX($K:$Q,ROW(),MATCH(BS$3,$K$2:$Q$2,0)),0)</f>
        <v>100</v>
      </c>
      <c r="BT1067" s="143" cm="1">
        <f t="array" ref="BT1067">IFERROR(INDEX($K:$Q,ROW(),MATCH(BT$3,$K$2:$Q$2,0)),0)</f>
        <v>100</v>
      </c>
      <c r="BU1067" s="143" cm="1">
        <f t="array" ref="BU1067">IFERROR(INDEX($K:$Q,ROW(),MATCH(BU$3,$K$2:$Q$2,0)),0)</f>
        <v>100</v>
      </c>
      <c r="BV1067" s="143" cm="1">
        <f t="array" ref="BV1067">IFERROR(INDEX($K:$Q,ROW(),MATCH(BV$3,$K$2:$Q$2,0)),0)</f>
        <v>100</v>
      </c>
      <c r="BW1067" s="143" cm="1">
        <f t="array" ref="BW1067">IFERROR(INDEX($K:$Q,ROW(),MATCH(BW$3,$K$2:$Q$2,0)),0)</f>
        <v>100</v>
      </c>
      <c r="BX1067" s="143" cm="1">
        <f t="array" ref="BX1067">IFERROR(INDEX($K:$Q,ROW(),MATCH(BX$3,$K$2:$Q$2,0)),0)</f>
        <v>100</v>
      </c>
      <c r="BY1067" s="143" cm="1">
        <f t="array" ref="BY1067">IFERROR(INDEX($K:$Q,ROW(),MATCH(BY$3,$K$2:$Q$2,0)),0)</f>
        <v>100</v>
      </c>
      <c r="BZ1067" s="143" cm="1">
        <f t="array" ref="BZ1067">IFERROR(INDEX($K:$Q,ROW(),MATCH(BZ$3,$K$2:$Q$2,0)),0)</f>
        <v>100</v>
      </c>
      <c r="CA1067" s="143" cm="1">
        <f t="array" ref="CA1067">IFERROR(INDEX($K:$Q,ROW(),MATCH(CA$3,$K$2:$Q$2,0)),0)</f>
        <v>100</v>
      </c>
      <c r="CB1067" s="143" cm="1">
        <f t="array" ref="CB1067">IFERROR(INDEX($K:$Q,ROW(),MATCH(CB$3,$K$2:$Q$2,0)),0)</f>
        <v>100</v>
      </c>
      <c r="CC1067" s="143" cm="1">
        <f t="array" ref="CC1067">IFERROR(INDEX($K:$Q,ROW(),MATCH(CC$3,$K$2:$Q$2,0)),0)</f>
        <v>100</v>
      </c>
      <c r="CD1067" s="143" cm="1">
        <f t="array" ref="CD1067">IFERROR(INDEX($K:$Q,ROW(),MATCH(CD$3,$K$2:$Q$2,0)),0)</f>
        <v>100</v>
      </c>
      <c r="CE1067" s="143" cm="1">
        <f t="array" ref="CE1067">IFERROR(INDEX($K:$Q,ROW(),MATCH(CE$3,$K$2:$Q$2,0)),0)</f>
        <v>100</v>
      </c>
      <c r="CF1067" s="143" cm="1">
        <f t="array" ref="CF1067">IFERROR(INDEX($K:$Q,ROW(),MATCH(CF$3,$K$2:$Q$2,0)),0)</f>
        <v>100</v>
      </c>
      <c r="CG1067" s="143" cm="1">
        <f t="array" ref="CG1067">IFERROR(INDEX($K:$Q,ROW(),MATCH(CG$3,$K$2:$Q$2,0)),0)</f>
        <v>100</v>
      </c>
      <c r="CH1067" s="143" cm="1">
        <f t="array" ref="CH1067">IFERROR(INDEX($K:$Q,ROW(),MATCH(CH$3,$K$2:$Q$2,0)),0)</f>
        <v>100</v>
      </c>
      <c r="CI1067" s="143" cm="1">
        <f t="array" ref="CI1067">IFERROR(INDEX($K:$Q,ROW(),MATCH(CI$3,$K$2:$Q$2,0)),0)</f>
        <v>100</v>
      </c>
      <c r="CJ1067" s="143" cm="1">
        <f t="array" ref="CJ1067">IFERROR(INDEX($K:$Q,ROW(),MATCH(CJ$3,$K$2:$Q$2,0)),0)</f>
        <v>100</v>
      </c>
      <c r="CK1067" s="143" cm="1">
        <f t="array" ref="CK1067">IFERROR(INDEX($K:$Q,ROW(),MATCH(CK$3,$K$2:$Q$2,0)),0)</f>
        <v>100</v>
      </c>
    </row>
    <row r="1068" spans="2:89" x14ac:dyDescent="0.35">
      <c r="B1068" s="154" t="str">
        <f>"New borrowing - "&amp;SUBSTITUTE(B1058,":","")</f>
        <v>New borrowing - Rolling fixed term loan - multiple borrowings w/ annual control</v>
      </c>
      <c r="D1068" t="s">
        <v>844</v>
      </c>
      <c r="E1068" t="str">
        <f t="shared" si="1174"/>
        <v>1068 LTERMY-PV</v>
      </c>
      <c r="G1068" t="str">
        <f t="shared" si="1175"/>
        <v>1068 LTERMY-PV</v>
      </c>
      <c r="K1068" s="24">
        <f t="shared" ref="K1068:P1069" ca="1" si="1179">SUMIF($3:$3,K$2,1068:1068)</f>
        <v>6000000</v>
      </c>
      <c r="L1068" s="24">
        <f t="shared" ca="1" si="1179"/>
        <v>6000000</v>
      </c>
      <c r="M1068" s="24">
        <f t="shared" ca="1" si="1179"/>
        <v>6000000</v>
      </c>
      <c r="N1068" s="24">
        <f t="shared" ca="1" si="1179"/>
        <v>6000000</v>
      </c>
      <c r="O1068" s="24">
        <f t="shared" ca="1" si="1179"/>
        <v>6000000</v>
      </c>
      <c r="P1068" s="24">
        <f t="shared" ca="1" si="1179"/>
        <v>5500000</v>
      </c>
      <c r="R1068" s="53">
        <f>H1063</f>
        <v>1000</v>
      </c>
      <c r="S1068" s="80" cm="1">
        <f t="array" aca="1" ref="S1068" ca="1">+S1067*INDIRECT(S1053)</f>
        <v>500000</v>
      </c>
      <c r="T1068" s="80" cm="1">
        <f t="array" aca="1" ref="T1068" ca="1">+T1067*INDIRECT(T1053)</f>
        <v>500000</v>
      </c>
      <c r="U1068" s="80" cm="1">
        <f t="array" aca="1" ref="U1068" ca="1">+U1067*INDIRECT(U1053)</f>
        <v>500000</v>
      </c>
      <c r="V1068" s="80" cm="1">
        <f t="array" aca="1" ref="V1068" ca="1">+V1067*INDIRECT(V1053)</f>
        <v>500000</v>
      </c>
      <c r="W1068" s="80" cm="1">
        <f t="array" aca="1" ref="W1068" ca="1">+W1067*INDIRECT(W1053)</f>
        <v>500000</v>
      </c>
      <c r="X1068" s="80" cm="1">
        <f t="array" aca="1" ref="X1068" ca="1">+X1067*INDIRECT(X1053)</f>
        <v>500000</v>
      </c>
      <c r="Y1068" s="80" cm="1">
        <f t="array" aca="1" ref="Y1068" ca="1">+Y1067*INDIRECT(Y1053)</f>
        <v>500000</v>
      </c>
      <c r="Z1068" s="80" cm="1">
        <f t="array" aca="1" ref="Z1068" ca="1">+Z1067*INDIRECT(Z1053)</f>
        <v>500000</v>
      </c>
      <c r="AA1068" s="80" cm="1">
        <f t="array" aca="1" ref="AA1068" ca="1">+AA1067*INDIRECT(AA1053)</f>
        <v>500000</v>
      </c>
      <c r="AB1068" s="80" cm="1">
        <f t="array" aca="1" ref="AB1068" ca="1">+AB1067*INDIRECT(AB1053)</f>
        <v>500000</v>
      </c>
      <c r="AC1068" s="80" cm="1">
        <f t="array" aca="1" ref="AC1068" ca="1">+AC1067*INDIRECT(AC1053)</f>
        <v>500000</v>
      </c>
      <c r="AD1068" s="80" cm="1">
        <f t="array" aca="1" ref="AD1068" ca="1">+AD1067*INDIRECT(AD1053)</f>
        <v>500000</v>
      </c>
      <c r="AE1068" s="80" cm="1">
        <f t="array" aca="1" ref="AE1068" ca="1">+AE1067*INDIRECT(AE1053)</f>
        <v>500000</v>
      </c>
      <c r="AF1068" s="80" cm="1">
        <f t="array" aca="1" ref="AF1068" ca="1">+AF1067*INDIRECT(AF1053)</f>
        <v>500000</v>
      </c>
      <c r="AG1068" s="80" cm="1">
        <f t="array" aca="1" ref="AG1068" ca="1">+AG1067*INDIRECT(AG1053)</f>
        <v>500000</v>
      </c>
      <c r="AH1068" s="80" cm="1">
        <f t="array" aca="1" ref="AH1068" ca="1">+AH1067*INDIRECT(AH1053)</f>
        <v>500000</v>
      </c>
      <c r="AI1068" s="80" cm="1">
        <f t="array" aca="1" ref="AI1068" ca="1">+AI1067*INDIRECT(AI1053)</f>
        <v>500000</v>
      </c>
      <c r="AJ1068" s="80" cm="1">
        <f t="array" aca="1" ref="AJ1068" ca="1">+AJ1067*INDIRECT(AJ1053)</f>
        <v>500000</v>
      </c>
      <c r="AK1068" s="80" cm="1">
        <f t="array" aca="1" ref="AK1068" ca="1">+AK1067*INDIRECT(AK1053)</f>
        <v>500000</v>
      </c>
      <c r="AL1068" s="80" cm="1">
        <f t="array" aca="1" ref="AL1068" ca="1">+AL1067*INDIRECT(AL1053)</f>
        <v>500000</v>
      </c>
      <c r="AM1068" s="80" cm="1">
        <f t="array" aca="1" ref="AM1068" ca="1">+AM1067*INDIRECT(AM1053)</f>
        <v>500000</v>
      </c>
      <c r="AN1068" s="80" cm="1">
        <f t="array" aca="1" ref="AN1068" ca="1">+AN1067*INDIRECT(AN1053)</f>
        <v>500000</v>
      </c>
      <c r="AO1068" s="80" cm="1">
        <f t="array" aca="1" ref="AO1068" ca="1">+AO1067*INDIRECT(AO1053)</f>
        <v>500000</v>
      </c>
      <c r="AP1068" s="80" cm="1">
        <f t="array" aca="1" ref="AP1068" ca="1">+AP1067*INDIRECT(AP1053)</f>
        <v>500000</v>
      </c>
      <c r="AQ1068" s="80" cm="1">
        <f t="array" aca="1" ref="AQ1068" ca="1">+AQ1067*INDIRECT(AQ1053)</f>
        <v>500000</v>
      </c>
      <c r="AR1068" s="80" cm="1">
        <f t="array" aca="1" ref="AR1068" ca="1">+AR1067*INDIRECT(AR1053)</f>
        <v>500000</v>
      </c>
      <c r="AS1068" s="80" cm="1">
        <f t="array" aca="1" ref="AS1068" ca="1">+AS1067*INDIRECT(AS1053)</f>
        <v>500000</v>
      </c>
      <c r="AT1068" s="80" cm="1">
        <f t="array" aca="1" ref="AT1068" ca="1">+AT1067*INDIRECT(AT1053)</f>
        <v>500000</v>
      </c>
      <c r="AU1068" s="80" cm="1">
        <f t="array" aca="1" ref="AU1068" ca="1">+AU1067*INDIRECT(AU1053)</f>
        <v>500000</v>
      </c>
      <c r="AV1068" s="80" cm="1">
        <f t="array" aca="1" ref="AV1068" ca="1">+AV1067*INDIRECT(AV1053)</f>
        <v>500000</v>
      </c>
      <c r="AW1068" s="80" cm="1">
        <f t="array" aca="1" ref="AW1068" ca="1">+AW1067*INDIRECT(AW1053)</f>
        <v>500000</v>
      </c>
      <c r="AX1068" s="80" cm="1">
        <f t="array" aca="1" ref="AX1068" ca="1">+AX1067*INDIRECT(AX1053)</f>
        <v>500000</v>
      </c>
      <c r="AY1068" s="80" cm="1">
        <f t="array" aca="1" ref="AY1068" ca="1">+AY1067*INDIRECT(AY1053)</f>
        <v>500000</v>
      </c>
      <c r="AZ1068" s="80" cm="1">
        <f t="array" aca="1" ref="AZ1068" ca="1">+AZ1067*INDIRECT(AZ1053)</f>
        <v>500000</v>
      </c>
      <c r="BA1068" s="80" cm="1">
        <f t="array" aca="1" ref="BA1068" ca="1">+BA1067*INDIRECT(BA1053)</f>
        <v>500000</v>
      </c>
      <c r="BB1068" s="80" cm="1">
        <f t="array" aca="1" ref="BB1068" ca="1">+BB1067*INDIRECT(BB1053)</f>
        <v>500000</v>
      </c>
      <c r="BC1068" s="80" cm="1">
        <f t="array" aca="1" ref="BC1068" ca="1">+BC1067*INDIRECT(BC1053)</f>
        <v>500000</v>
      </c>
      <c r="BD1068" s="80" cm="1">
        <f t="array" aca="1" ref="BD1068" ca="1">+BD1067*INDIRECT(BD1053)</f>
        <v>500000</v>
      </c>
      <c r="BE1068" s="80" cm="1">
        <f t="array" aca="1" ref="BE1068" ca="1">+BE1067*INDIRECT(BE1053)</f>
        <v>500000</v>
      </c>
      <c r="BF1068" s="80" cm="1">
        <f t="array" aca="1" ref="BF1068" ca="1">+BF1067*INDIRECT(BF1053)</f>
        <v>500000</v>
      </c>
      <c r="BG1068" s="80" cm="1">
        <f t="array" aca="1" ref="BG1068" ca="1">+BG1067*INDIRECT(BG1053)</f>
        <v>500000</v>
      </c>
      <c r="BH1068" s="80" cm="1">
        <f t="array" aca="1" ref="BH1068" ca="1">+BH1067*INDIRECT(BH1053)</f>
        <v>500000</v>
      </c>
      <c r="BI1068" s="80" cm="1">
        <f t="array" aca="1" ref="BI1068" ca="1">+BI1067*INDIRECT(BI1053)</f>
        <v>500000</v>
      </c>
      <c r="BJ1068" s="80" cm="1">
        <f t="array" aca="1" ref="BJ1068" ca="1">+BJ1067*INDIRECT(BJ1053)</f>
        <v>500000</v>
      </c>
      <c r="BK1068" s="80" cm="1">
        <f t="array" aca="1" ref="BK1068" ca="1">+BK1067*INDIRECT(BK1053)</f>
        <v>500000</v>
      </c>
      <c r="BL1068" s="80" cm="1">
        <f t="array" aca="1" ref="BL1068" ca="1">+BL1067*INDIRECT(BL1053)</f>
        <v>500000</v>
      </c>
      <c r="BM1068" s="80" cm="1">
        <f t="array" aca="1" ref="BM1068" ca="1">+BM1067*INDIRECT(BM1053)</f>
        <v>500000</v>
      </c>
      <c r="BN1068" s="80" cm="1">
        <f t="array" aca="1" ref="BN1068" ca="1">+BN1067*INDIRECT(BN1053)</f>
        <v>500000</v>
      </c>
      <c r="BO1068" s="80" cm="1">
        <f t="array" aca="1" ref="BO1068" ca="1">+BO1067*INDIRECT(BO1053)</f>
        <v>500000</v>
      </c>
      <c r="BP1068" s="80" cm="1">
        <f t="array" aca="1" ref="BP1068" ca="1">+BP1067*INDIRECT(BP1053)</f>
        <v>500000</v>
      </c>
      <c r="BQ1068" s="80" cm="1">
        <f t="array" aca="1" ref="BQ1068" ca="1">+BQ1067*INDIRECT(BQ1053)</f>
        <v>500000</v>
      </c>
      <c r="BR1068" s="80" cm="1">
        <f t="array" aca="1" ref="BR1068" ca="1">+BR1067*INDIRECT(BR1053)</f>
        <v>500000</v>
      </c>
      <c r="BS1068" s="80" cm="1">
        <f t="array" aca="1" ref="BS1068" ca="1">+BS1067*INDIRECT(BS1053)</f>
        <v>500000</v>
      </c>
      <c r="BT1068" s="80" cm="1">
        <f t="array" aca="1" ref="BT1068" ca="1">+BT1067*INDIRECT(BT1053)</f>
        <v>500000</v>
      </c>
      <c r="BU1068" s="80" cm="1">
        <f t="array" aca="1" ref="BU1068" ca="1">+BU1067*INDIRECT(BU1053)</f>
        <v>500000</v>
      </c>
      <c r="BV1068" s="80" cm="1">
        <f t="array" aca="1" ref="BV1068" ca="1">+BV1067*INDIRECT(BV1053)</f>
        <v>500000</v>
      </c>
      <c r="BW1068" s="80" cm="1">
        <f t="array" aca="1" ref="BW1068" ca="1">+BW1067*INDIRECT(BW1053)</f>
        <v>500000</v>
      </c>
      <c r="BX1068" s="80" cm="1">
        <f t="array" aca="1" ref="BX1068" ca="1">+BX1067*INDIRECT(BX1053)</f>
        <v>500000</v>
      </c>
      <c r="BY1068" s="80" cm="1">
        <f t="array" aca="1" ref="BY1068" ca="1">+BY1067*INDIRECT(BY1053)</f>
        <v>500000</v>
      </c>
      <c r="BZ1068" s="80" cm="1">
        <f t="array" aca="1" ref="BZ1068" ca="1">+BZ1067*INDIRECT(BZ1053)</f>
        <v>500000</v>
      </c>
      <c r="CA1068" s="80" cm="1">
        <f t="array" aca="1" ref="CA1068" ca="1">+CA1067*INDIRECT(CA1053)</f>
        <v>500000</v>
      </c>
      <c r="CB1068" s="80" cm="1">
        <f t="array" aca="1" ref="CB1068" ca="1">+CB1067*INDIRECT(CB1053)</f>
        <v>500000</v>
      </c>
      <c r="CC1068" s="80" cm="1">
        <f t="array" aca="1" ref="CC1068" ca="1">+CC1067*INDIRECT(CC1053)</f>
        <v>500000</v>
      </c>
      <c r="CD1068" s="80" cm="1">
        <f t="array" aca="1" ref="CD1068" ca="1">+CD1067*INDIRECT(CD1053)</f>
        <v>500000</v>
      </c>
      <c r="CE1068" s="80" cm="1">
        <f t="array" aca="1" ref="CE1068" ca="1">+CE1067*INDIRECT(CE1053)</f>
        <v>500000</v>
      </c>
      <c r="CF1068" s="80" cm="1">
        <f t="array" aca="1" ref="CF1068" ca="1">+CF1067*INDIRECT(CF1053)</f>
        <v>500000</v>
      </c>
      <c r="CG1068" s="80" cm="1">
        <f t="array" aca="1" ref="CG1068" ca="1">+CG1067*INDIRECT(CG1053)</f>
        <v>500000</v>
      </c>
      <c r="CH1068" s="80" cm="1">
        <f t="array" aca="1" ref="CH1068" ca="1">+CH1067*INDIRECT(CH1053)</f>
        <v>500000</v>
      </c>
      <c r="CI1068" s="80" cm="1">
        <f t="array" aca="1" ref="CI1068" ca="1">+CI1067*INDIRECT(CI1053)</f>
        <v>500000</v>
      </c>
      <c r="CJ1068" s="80" cm="1">
        <f t="array" aca="1" ref="CJ1068" ca="1">+CJ1067*INDIRECT(CJ1053)</f>
        <v>500000</v>
      </c>
      <c r="CK1068" s="80" cm="1">
        <f t="array" aca="1" ref="CK1068" ca="1">+CK1067*INDIRECT(CK1053)</f>
        <v>500000</v>
      </c>
    </row>
    <row r="1069" spans="2:89" x14ac:dyDescent="0.35">
      <c r="B1069" s="154" t="str">
        <f>"Repayment - "&amp;SUBSTITUTE(B1058,":","")</f>
        <v>Repayment - Rolling fixed term loan - multiple borrowings w/ annual control</v>
      </c>
      <c r="D1069" t="s">
        <v>844</v>
      </c>
      <c r="E1069" t="str">
        <f t="shared" si="1174"/>
        <v>1069 LTERMY-PV</v>
      </c>
      <c r="G1069" t="str">
        <f t="shared" si="1175"/>
        <v>1069 LTERMY-PV</v>
      </c>
      <c r="K1069" s="134">
        <f t="shared" ca="1" si="1179"/>
        <v>-4501000</v>
      </c>
      <c r="L1069" s="134">
        <f t="shared" ca="1" si="1179"/>
        <v>-6000000</v>
      </c>
      <c r="M1069" s="134">
        <f t="shared" ca="1" si="1179"/>
        <v>-6000000</v>
      </c>
      <c r="N1069" s="134">
        <f t="shared" ca="1" si="1179"/>
        <v>-6000000</v>
      </c>
      <c r="O1069" s="134">
        <f t="shared" ca="1" si="1179"/>
        <v>-6000000</v>
      </c>
      <c r="P1069" s="134">
        <f t="shared" ca="1" si="1179"/>
        <v>-5500000</v>
      </c>
      <c r="R1069" s="220"/>
      <c r="S1069" s="221">
        <f ca="1">-IF(COUNT($R1068:S1068)&lt;$H1060,0,OFFSET(S1068,0,-$H1060+1))-$J$2243*(COUNT(R1068:$S1068)=($H1060-$H1061+1))</f>
        <v>0</v>
      </c>
      <c r="T1069" s="221">
        <f ca="1">-IF(COUNT($R1068:T1068)&lt;$H1060,0,OFFSET(T1068,0,-$H1060+1))-$J$2243*(COUNT(S1068:$S1068)=($H1060-$H1061+1))</f>
        <v>0</v>
      </c>
      <c r="U1069" s="221">
        <f ca="1">-IF(COUNT($R1068:U1068)&lt;$H1060,0,OFFSET(U1068,0,-$H1060+1))-$J$2243*(COUNT($S1068:T1068)=($H1060-$H1061+1))</f>
        <v>-1000</v>
      </c>
      <c r="V1069" s="221">
        <f ca="1">-IF(COUNT($R1068:V1068)&lt;$H1060,0,OFFSET(V1068,0,-$H1060+1))-$J$2243*(COUNT($S1068:U1068)=($H1060-$H1061+1))</f>
        <v>-500000</v>
      </c>
      <c r="W1069" s="221">
        <f ca="1">-IF(COUNT($R1068:W1068)&lt;$H1060,0,OFFSET(W1068,0,-$H1060+1))-$J$2243*(COUNT($S1068:V1068)=($H1060-$H1061+1))</f>
        <v>-500000</v>
      </c>
      <c r="X1069" s="221">
        <f ca="1">-IF(COUNT($R1068:X1068)&lt;$H1060,0,OFFSET(X1068,0,-$H1060+1))-$J$2243*(COUNT($S1068:W1068)=($H1060-$H1061+1))</f>
        <v>-500000</v>
      </c>
      <c r="Y1069" s="221">
        <f ca="1">-IF(COUNT($R1068:Y1068)&lt;$H1060,0,OFFSET(Y1068,0,-$H1060+1))-$J$2243*(COUNT($S1068:X1068)=($H1060-$H1061+1))</f>
        <v>-500000</v>
      </c>
      <c r="Z1069" s="221">
        <f ca="1">-IF(COUNT($R1068:Z1068)&lt;$H1060,0,OFFSET(Z1068,0,-$H1060+1))-$J$2243*(COUNT($S1068:Y1068)=($H1060-$H1061+1))</f>
        <v>-500000</v>
      </c>
      <c r="AA1069" s="221">
        <f ca="1">-IF(COUNT($R1068:AA1068)&lt;$H1060,0,OFFSET(AA1068,0,-$H1060+1))-$J$2243*(COUNT($S1068:Z1068)=($H1060-$H1061+1))</f>
        <v>-500000</v>
      </c>
      <c r="AB1069" s="221">
        <f ca="1">-IF(COUNT($R1068:AB1068)&lt;$H1060,0,OFFSET(AB1068,0,-$H1060+1))-$J$2243*(COUNT($S1068:AA1068)=($H1060-$H1061+1))</f>
        <v>-500000</v>
      </c>
      <c r="AC1069" s="221">
        <f ca="1">-IF(COUNT($R1068:AC1068)&lt;$H1060,0,OFFSET(AC1068,0,-$H1060+1))-$J$2243*(COUNT($S1068:AB1068)=($H1060-$H1061+1))</f>
        <v>-500000</v>
      </c>
      <c r="AD1069" s="221">
        <f ca="1">-IF(COUNT($R1068:AD1068)&lt;$H1060,0,OFFSET(AD1068,0,-$H1060+1))-$J$2243*(COUNT($S1068:AC1068)=($H1060-$H1061+1))</f>
        <v>-500000</v>
      </c>
      <c r="AE1069" s="221">
        <f ca="1">-IF(COUNT($R1068:AE1068)&lt;$H1060,0,OFFSET(AE1068,0,-$H1060+1))-$J$2243*(COUNT($S1068:AD1068)=($H1060-$H1061+1))</f>
        <v>-500000</v>
      </c>
      <c r="AF1069" s="221">
        <f ca="1">-IF(COUNT($R1068:AF1068)&lt;$H1060,0,OFFSET(AF1068,0,-$H1060+1))-$J$2243*(COUNT($S1068:AE1068)=($H1060-$H1061+1))</f>
        <v>-500000</v>
      </c>
      <c r="AG1069" s="221">
        <f ca="1">-IF(COUNT($R1068:AG1068)&lt;$H1060,0,OFFSET(AG1068,0,-$H1060+1))-$J$2243*(COUNT($S1068:AF1068)=($H1060-$H1061+1))</f>
        <v>-500000</v>
      </c>
      <c r="AH1069" s="221">
        <f ca="1">-IF(COUNT($R1068:AH1068)&lt;$H1060,0,OFFSET(AH1068,0,-$H1060+1))-$J$2243*(COUNT($S1068:AG1068)=($H1060-$H1061+1))</f>
        <v>-500000</v>
      </c>
      <c r="AI1069" s="221">
        <f ca="1">-IF(COUNT($R1068:AI1068)&lt;$H1060,0,OFFSET(AI1068,0,-$H1060+1))-$J$2243*(COUNT($S1068:AH1068)=($H1060-$H1061+1))</f>
        <v>-500000</v>
      </c>
      <c r="AJ1069" s="221">
        <f ca="1">-IF(COUNT($R1068:AJ1068)&lt;$H1060,0,OFFSET(AJ1068,0,-$H1060+1))-$J$2243*(COUNT($S1068:AI1068)=($H1060-$H1061+1))</f>
        <v>-500000</v>
      </c>
      <c r="AK1069" s="221">
        <f ca="1">-IF(COUNT($R1068:AK1068)&lt;$H1060,0,OFFSET(AK1068,0,-$H1060+1))-$J$2243*(COUNT($S1068:AJ1068)=($H1060-$H1061+1))</f>
        <v>-500000</v>
      </c>
      <c r="AL1069" s="221">
        <f ca="1">-IF(COUNT($R1068:AL1068)&lt;$H1060,0,OFFSET(AL1068,0,-$H1060+1))-$J$2243*(COUNT($S1068:AK1068)=($H1060-$H1061+1))</f>
        <v>-500000</v>
      </c>
      <c r="AM1069" s="221">
        <f ca="1">-IF(COUNT($R1068:AM1068)&lt;$H1060,0,OFFSET(AM1068,0,-$H1060+1))-$J$2243*(COUNT($S1068:AL1068)=($H1060-$H1061+1))</f>
        <v>-500000</v>
      </c>
      <c r="AN1069" s="221">
        <f ca="1">-IF(COUNT($R1068:AN1068)&lt;$H1060,0,OFFSET(AN1068,0,-$H1060+1))-$J$2243*(COUNT($S1068:AM1068)=($H1060-$H1061+1))</f>
        <v>-500000</v>
      </c>
      <c r="AO1069" s="221">
        <f ca="1">-IF(COUNT($R1068:AO1068)&lt;$H1060,0,OFFSET(AO1068,0,-$H1060+1))-$J$2243*(COUNT($S1068:AN1068)=($H1060-$H1061+1))</f>
        <v>-500000</v>
      </c>
      <c r="AP1069" s="221">
        <f ca="1">-IF(COUNT($R1068:AP1068)&lt;$H1060,0,OFFSET(AP1068,0,-$H1060+1))-$J$2243*(COUNT($S1068:AO1068)=($H1060-$H1061+1))</f>
        <v>-500000</v>
      </c>
      <c r="AQ1069" s="221">
        <f ca="1">-IF(COUNT($R1068:AQ1068)&lt;$H1060,0,OFFSET(AQ1068,0,-$H1060+1))-$J$2243*(COUNT($S1068:AP1068)=($H1060-$H1061+1))</f>
        <v>-500000</v>
      </c>
      <c r="AR1069" s="221">
        <f ca="1">-IF(COUNT($R1068:AR1068)&lt;$H1060,0,OFFSET(AR1068,0,-$H1060+1))-$J$2243*(COUNT($S1068:AQ1068)=($H1060-$H1061+1))</f>
        <v>-500000</v>
      </c>
      <c r="AS1069" s="221">
        <f ca="1">-IF(COUNT($R1068:AS1068)&lt;$H1060,0,OFFSET(AS1068,0,-$H1060+1))-$J$2243*(COUNT($S1068:AR1068)=($H1060-$H1061+1))</f>
        <v>-500000</v>
      </c>
      <c r="AT1069" s="221">
        <f ca="1">-IF(COUNT($R1068:AT1068)&lt;$H1060,0,OFFSET(AT1068,0,-$H1060+1))-$J$2243*(COUNT($S1068:AS1068)=($H1060-$H1061+1))</f>
        <v>-500000</v>
      </c>
      <c r="AU1069" s="221">
        <f ca="1">-IF(COUNT($R1068:AU1068)&lt;$H1060,0,OFFSET(AU1068,0,-$H1060+1))-$J$2243*(COUNT($S1068:AT1068)=($H1060-$H1061+1))</f>
        <v>-500000</v>
      </c>
      <c r="AV1069" s="221">
        <f ca="1">-IF(COUNT($R1068:AV1068)&lt;$H1060,0,OFFSET(AV1068,0,-$H1060+1))-$J$2243*(COUNT($S1068:AU1068)=($H1060-$H1061+1))</f>
        <v>-500000</v>
      </c>
      <c r="AW1069" s="221">
        <f ca="1">-IF(COUNT($R1068:AW1068)&lt;$H1060,0,OFFSET(AW1068,0,-$H1060+1))-$J$2243*(COUNT($S1068:AV1068)=($H1060-$H1061+1))</f>
        <v>-500000</v>
      </c>
      <c r="AX1069" s="221">
        <f ca="1">-IF(COUNT($R1068:AX1068)&lt;$H1060,0,OFFSET(AX1068,0,-$H1060+1))-$J$2243*(COUNT($S1068:AW1068)=($H1060-$H1061+1))</f>
        <v>-500000</v>
      </c>
      <c r="AY1069" s="221">
        <f ca="1">-IF(COUNT($R1068:AY1068)&lt;$H1060,0,OFFSET(AY1068,0,-$H1060+1))-$J$2243*(COUNT($S1068:AX1068)=($H1060-$H1061+1))</f>
        <v>-500000</v>
      </c>
      <c r="AZ1069" s="221">
        <f ca="1">-IF(COUNT($R1068:AZ1068)&lt;$H1060,0,OFFSET(AZ1068,0,-$H1060+1))-$J$2243*(COUNT($S1068:AY1068)=($H1060-$H1061+1))</f>
        <v>-500000</v>
      </c>
      <c r="BA1069" s="221">
        <f ca="1">-IF(COUNT($R1068:BA1068)&lt;$H1060,0,OFFSET(BA1068,0,-$H1060+1))-$J$2243*(COUNT($S1068:AZ1068)=($H1060-$H1061+1))</f>
        <v>-500000</v>
      </c>
      <c r="BB1069" s="221">
        <f ca="1">-IF(COUNT($R1068:BB1068)&lt;$H1060,0,OFFSET(BB1068,0,-$H1060+1))-$J$2243*(COUNT($S1068:BA1068)=($H1060-$H1061+1))</f>
        <v>-500000</v>
      </c>
      <c r="BC1069" s="221">
        <f ca="1">-IF(COUNT($R1068:BC1068)&lt;$H1060,0,OFFSET(BC1068,0,-$H1060+1))-$J$2243*(COUNT($S1068:BB1068)=($H1060-$H1061+1))</f>
        <v>-500000</v>
      </c>
      <c r="BD1069" s="221">
        <f ca="1">-IF(COUNT($R1068:BD1068)&lt;$H1060,0,OFFSET(BD1068,0,-$H1060+1))-$J$2243*(COUNT($S1068:BC1068)=($H1060-$H1061+1))</f>
        <v>-500000</v>
      </c>
      <c r="BE1069" s="221">
        <f ca="1">-IF(COUNT($R1068:BE1068)&lt;$H1060,0,OFFSET(BE1068,0,-$H1060+1))-$J$2243*(COUNT($S1068:BD1068)=($H1060-$H1061+1))</f>
        <v>-500000</v>
      </c>
      <c r="BF1069" s="221">
        <f ca="1">-IF(COUNT($R1068:BF1068)&lt;$H1060,0,OFFSET(BF1068,0,-$H1060+1))-$J$2243*(COUNT($S1068:BE1068)=($H1060-$H1061+1))</f>
        <v>-500000</v>
      </c>
      <c r="BG1069" s="221">
        <f ca="1">-IF(COUNT($R1068:BG1068)&lt;$H1060,0,OFFSET(BG1068,0,-$H1060+1))-$J$2243*(COUNT($S1068:BF1068)=($H1060-$H1061+1))</f>
        <v>-500000</v>
      </c>
      <c r="BH1069" s="221">
        <f ca="1">-IF(COUNT($R1068:BH1068)&lt;$H1060,0,OFFSET(BH1068,0,-$H1060+1))-$J$2243*(COUNT($S1068:BG1068)=($H1060-$H1061+1))</f>
        <v>-500000</v>
      </c>
      <c r="BI1069" s="221">
        <f ca="1">-IF(COUNT($R1068:BI1068)&lt;$H1060,0,OFFSET(BI1068,0,-$H1060+1))-$J$2243*(COUNT($S1068:BH1068)=($H1060-$H1061+1))</f>
        <v>-500000</v>
      </c>
      <c r="BJ1069" s="221">
        <f ca="1">-IF(COUNT($R1068:BJ1068)&lt;$H1060,0,OFFSET(BJ1068,0,-$H1060+1))-$J$2243*(COUNT($S1068:BI1068)=($H1060-$H1061+1))</f>
        <v>-500000</v>
      </c>
      <c r="BK1069" s="221">
        <f ca="1">-IF(COUNT($R1068:BK1068)&lt;$H1060,0,OFFSET(BK1068,0,-$H1060+1))-$J$2243*(COUNT($S1068:BJ1068)=($H1060-$H1061+1))</f>
        <v>-500000</v>
      </c>
      <c r="BL1069" s="221">
        <f ca="1">-IF(COUNT($R1068:BL1068)&lt;$H1060,0,OFFSET(BL1068,0,-$H1060+1))-$J$2243*(COUNT($S1068:BK1068)=($H1060-$H1061+1))</f>
        <v>-500000</v>
      </c>
      <c r="BM1069" s="221">
        <f ca="1">-IF(COUNT($R1068:BM1068)&lt;$H1060,0,OFFSET(BM1068,0,-$H1060+1))-$J$2243*(COUNT($S1068:BL1068)=($H1060-$H1061+1))</f>
        <v>-500000</v>
      </c>
      <c r="BN1069" s="221">
        <f ca="1">-IF(COUNT($R1068:BN1068)&lt;$H1060,0,OFFSET(BN1068,0,-$H1060+1))-$J$2243*(COUNT($S1068:BM1068)=($H1060-$H1061+1))</f>
        <v>-500000</v>
      </c>
      <c r="BO1069" s="221">
        <f ca="1">-IF(COUNT($R1068:BO1068)&lt;$H1060,0,OFFSET(BO1068,0,-$H1060+1))-$J$2243*(COUNT($S1068:BN1068)=($H1060-$H1061+1))</f>
        <v>-500000</v>
      </c>
      <c r="BP1069" s="221">
        <f ca="1">-IF(COUNT($R1068:BP1068)&lt;$H1060,0,OFFSET(BP1068,0,-$H1060+1))-$J$2243*(COUNT($S1068:BO1068)=($H1060-$H1061+1))</f>
        <v>-500000</v>
      </c>
      <c r="BQ1069" s="221">
        <f ca="1">-IF(COUNT($R1068:BQ1068)&lt;$H1060,0,OFFSET(BQ1068,0,-$H1060+1))-$J$2243*(COUNT($S1068:BP1068)=($H1060-$H1061+1))</f>
        <v>-500000</v>
      </c>
      <c r="BR1069" s="221">
        <f ca="1">-IF(COUNT($R1068:BR1068)&lt;$H1060,0,OFFSET(BR1068,0,-$H1060+1))-$J$2243*(COUNT($S1068:BQ1068)=($H1060-$H1061+1))</f>
        <v>-500000</v>
      </c>
      <c r="BS1069" s="221">
        <f ca="1">-IF(COUNT($R1068:BS1068)&lt;$H1060,0,OFFSET(BS1068,0,-$H1060+1))-$J$2243*(COUNT($S1068:BR1068)=($H1060-$H1061+1))</f>
        <v>-500000</v>
      </c>
      <c r="BT1069" s="221">
        <f ca="1">-IF(COUNT($R1068:BT1068)&lt;$H1060,0,OFFSET(BT1068,0,-$H1060+1))-$J$2243*(COUNT($S1068:BS1068)=($H1060-$H1061+1))</f>
        <v>-500000</v>
      </c>
      <c r="BU1069" s="221">
        <f ca="1">-IF(COUNT($R1068:BU1068)&lt;$H1060,0,OFFSET(BU1068,0,-$H1060+1))-$J$2243*(COUNT($S1068:BT1068)=($H1060-$H1061+1))</f>
        <v>-500000</v>
      </c>
      <c r="BV1069" s="221">
        <f ca="1">-IF(COUNT($R1068:BV1068)&lt;$H1060,0,OFFSET(BV1068,0,-$H1060+1))-$J$2243*(COUNT($S1068:BU1068)=($H1060-$H1061+1))</f>
        <v>-500000</v>
      </c>
      <c r="BW1069" s="221">
        <f ca="1">-IF(COUNT($R1068:BW1068)&lt;$H1060,0,OFFSET(BW1068,0,-$H1060+1))-$J$2243*(COUNT($S1068:BV1068)=($H1060-$H1061+1))</f>
        <v>-500000</v>
      </c>
      <c r="BX1069" s="221">
        <f ca="1">-IF(COUNT($R1068:BX1068)&lt;$H1060,0,OFFSET(BX1068,0,-$H1060+1))-$J$2243*(COUNT($S1068:BW1068)=($H1060-$H1061+1))</f>
        <v>-500000</v>
      </c>
      <c r="BY1069" s="221">
        <f ca="1">-IF(COUNT($R1068:BY1068)&lt;$H1060,0,OFFSET(BY1068,0,-$H1060+1))-$J$2243*(COUNT($S1068:BX1068)=($H1060-$H1061+1))</f>
        <v>-500000</v>
      </c>
      <c r="BZ1069" s="221">
        <f ca="1">-IF(COUNT($R1068:BZ1068)&lt;$H1060,0,OFFSET(BZ1068,0,-$H1060+1))-$J$2243*(COUNT($S1068:BY1068)=($H1060-$H1061+1))</f>
        <v>-500000</v>
      </c>
      <c r="CA1069" s="221">
        <f ca="1">-IF(COUNT($R1068:CA1068)&lt;$H1060,0,OFFSET(CA1068,0,-$H1060+1))-$J$2243*(COUNT($S1068:BZ1068)=($H1060-$H1061+1))</f>
        <v>-500000</v>
      </c>
      <c r="CB1069" s="221">
        <f ca="1">-IF(COUNT($R1068:CB1068)&lt;$H1060,0,OFFSET(CB1068,0,-$H1060+1))-$J$2243*(COUNT($S1068:CA1068)=($H1060-$H1061+1))</f>
        <v>-500000</v>
      </c>
      <c r="CC1069" s="221">
        <f ca="1">-IF(COUNT($R1068:CC1068)&lt;$H1060,0,OFFSET(CC1068,0,-$H1060+1))-$J$2243*(COUNT($S1068:CB1068)=($H1060-$H1061+1))</f>
        <v>-500000</v>
      </c>
      <c r="CD1069" s="221">
        <f ca="1">-IF(COUNT($R1068:CD1068)&lt;$H1060,0,OFFSET(CD1068,0,-$H1060+1))-$J$2243*(COUNT($S1068:CC1068)=($H1060-$H1061+1))</f>
        <v>-500000</v>
      </c>
      <c r="CE1069" s="221">
        <f ca="1">-IF(COUNT($R1068:CE1068)&lt;$H1060,0,OFFSET(CE1068,0,-$H1060+1))-$J$2243*(COUNT($S1068:CD1068)=($H1060-$H1061+1))</f>
        <v>-500000</v>
      </c>
      <c r="CF1069" s="221">
        <f ca="1">-IF(COUNT($R1068:CF1068)&lt;$H1060,0,OFFSET(CF1068,0,-$H1060+1))-$J$2243*(COUNT($S1068:CE1068)=($H1060-$H1061+1))</f>
        <v>-500000</v>
      </c>
      <c r="CG1069" s="221">
        <f ca="1">-IF(COUNT($R1068:CG1068)&lt;$H1060,0,OFFSET(CG1068,0,-$H1060+1))-$J$2243*(COUNT($S1068:CF1068)=($H1060-$H1061+1))</f>
        <v>-500000</v>
      </c>
      <c r="CH1069" s="221">
        <f ca="1">-IF(COUNT($R1068:CH1068)&lt;$H1060,0,OFFSET(CH1068,0,-$H1060+1))-$J$2243*(COUNT($S1068:CG1068)=($H1060-$H1061+1))</f>
        <v>-500000</v>
      </c>
      <c r="CI1069" s="221">
        <f ca="1">-IF(COUNT($R1068:CI1068)&lt;$H1060,0,OFFSET(CI1068,0,-$H1060+1))-$J$2243*(COUNT($S1068:CH1068)=($H1060-$H1061+1))</f>
        <v>-500000</v>
      </c>
      <c r="CJ1069" s="221">
        <f ca="1">-IF(COUNT($R1068:CJ1068)&lt;$H1060,0,OFFSET(CJ1068,0,-$H1060+1))-$J$2243*(COUNT($S1068:CI1068)=($H1060-$H1061+1))</f>
        <v>-500000</v>
      </c>
      <c r="CK1069" s="221">
        <f ca="1">-IF(COUNT($R1068:CK1068)&lt;$H1060,0,OFFSET(CK1068,0,-$H1060+1))-$J$2243*(COUNT($S1068:CJ1068)=($H1060-$H1061+1))</f>
        <v>-500000</v>
      </c>
    </row>
    <row r="1070" spans="2:89" x14ac:dyDescent="0.35">
      <c r="B1070" s="123" t="str">
        <f>"Loan - "&amp;SUBSTITUTE(B1058,":","")</f>
        <v>Loan - Rolling fixed term loan - multiple borrowings w/ annual control</v>
      </c>
      <c r="C1070" t="s">
        <v>240</v>
      </c>
      <c r="D1070" t="s">
        <v>844</v>
      </c>
      <c r="E1070" t="str">
        <f t="shared" si="1174"/>
        <v>1070 LTERMY-PV</v>
      </c>
      <c r="G1070" t="str">
        <f t="shared" si="1175"/>
        <v>1070 LTERMY-PV</v>
      </c>
      <c r="I1070" s="80"/>
      <c r="J1070" s="80"/>
      <c r="K1070" s="33">
        <f t="shared" ref="K1070:P1070" ca="1" si="1180">SUMIF($4:$4,K$2,1070:1070)</f>
        <v>1500000</v>
      </c>
      <c r="L1070" s="33">
        <f t="shared" ca="1" si="1180"/>
        <v>1500000</v>
      </c>
      <c r="M1070" s="33">
        <f t="shared" ca="1" si="1180"/>
        <v>1500000</v>
      </c>
      <c r="N1070" s="33">
        <f t="shared" ca="1" si="1180"/>
        <v>1500000</v>
      </c>
      <c r="O1070" s="33">
        <f t="shared" ca="1" si="1180"/>
        <v>1500000</v>
      </c>
      <c r="P1070" s="33">
        <f t="shared" si="1180"/>
        <v>0</v>
      </c>
      <c r="R1070" s="28">
        <f ca="1">S1066</f>
        <v>1000</v>
      </c>
      <c r="S1070" s="93">
        <f t="shared" ref="S1070" ca="1" si="1181">SUM(S1066,S1068:S1069)</f>
        <v>501000</v>
      </c>
      <c r="T1070" s="93">
        <f t="shared" ref="T1070:AX1070" ca="1" si="1182">SUM(T1066,T1068:T1069)</f>
        <v>1001000</v>
      </c>
      <c r="U1070" s="93">
        <f t="shared" ca="1" si="1182"/>
        <v>1500000</v>
      </c>
      <c r="V1070" s="93">
        <f t="shared" ca="1" si="1182"/>
        <v>1500000</v>
      </c>
      <c r="W1070" s="93">
        <f t="shared" ca="1" si="1182"/>
        <v>1500000</v>
      </c>
      <c r="X1070" s="93">
        <f t="shared" ca="1" si="1182"/>
        <v>1500000</v>
      </c>
      <c r="Y1070" s="93">
        <f t="shared" ca="1" si="1182"/>
        <v>1500000</v>
      </c>
      <c r="Z1070" s="93">
        <f t="shared" ca="1" si="1182"/>
        <v>1500000</v>
      </c>
      <c r="AA1070" s="93">
        <f t="shared" ca="1" si="1182"/>
        <v>1500000</v>
      </c>
      <c r="AB1070" s="93">
        <f t="shared" ca="1" si="1182"/>
        <v>1500000</v>
      </c>
      <c r="AC1070" s="93">
        <f t="shared" ca="1" si="1182"/>
        <v>1500000</v>
      </c>
      <c r="AD1070" s="93">
        <f t="shared" ca="1" si="1182"/>
        <v>1500000</v>
      </c>
      <c r="AE1070" s="93">
        <f t="shared" ca="1" si="1182"/>
        <v>1500000</v>
      </c>
      <c r="AF1070" s="93">
        <f t="shared" ca="1" si="1182"/>
        <v>1500000</v>
      </c>
      <c r="AG1070" s="93">
        <f t="shared" ca="1" si="1182"/>
        <v>1500000</v>
      </c>
      <c r="AH1070" s="93">
        <f t="shared" ca="1" si="1182"/>
        <v>1500000</v>
      </c>
      <c r="AI1070" s="93">
        <f t="shared" ca="1" si="1182"/>
        <v>1500000</v>
      </c>
      <c r="AJ1070" s="93">
        <f t="shared" ca="1" si="1182"/>
        <v>1500000</v>
      </c>
      <c r="AK1070" s="93">
        <f t="shared" ca="1" si="1182"/>
        <v>1500000</v>
      </c>
      <c r="AL1070" s="93">
        <f t="shared" ca="1" si="1182"/>
        <v>1500000</v>
      </c>
      <c r="AM1070" s="93">
        <f t="shared" ca="1" si="1182"/>
        <v>1500000</v>
      </c>
      <c r="AN1070" s="93">
        <f t="shared" ca="1" si="1182"/>
        <v>1500000</v>
      </c>
      <c r="AO1070" s="93">
        <f t="shared" ca="1" si="1182"/>
        <v>1500000</v>
      </c>
      <c r="AP1070" s="93">
        <f t="shared" ca="1" si="1182"/>
        <v>1500000</v>
      </c>
      <c r="AQ1070" s="93">
        <f t="shared" ca="1" si="1182"/>
        <v>1500000</v>
      </c>
      <c r="AR1070" s="93">
        <f t="shared" ca="1" si="1182"/>
        <v>1500000</v>
      </c>
      <c r="AS1070" s="93">
        <f t="shared" ca="1" si="1182"/>
        <v>1500000</v>
      </c>
      <c r="AT1070" s="93">
        <f t="shared" ca="1" si="1182"/>
        <v>1500000</v>
      </c>
      <c r="AU1070" s="93">
        <f t="shared" ca="1" si="1182"/>
        <v>1500000</v>
      </c>
      <c r="AV1070" s="93">
        <f t="shared" ca="1" si="1182"/>
        <v>1500000</v>
      </c>
      <c r="AW1070" s="93">
        <f t="shared" ca="1" si="1182"/>
        <v>1500000</v>
      </c>
      <c r="AX1070" s="93">
        <f t="shared" ca="1" si="1182"/>
        <v>1500000</v>
      </c>
      <c r="AY1070" s="93">
        <f t="shared" ref="AY1070:CD1070" ca="1" si="1183">SUM(AY1066,AY1068:AY1069)</f>
        <v>1500000</v>
      </c>
      <c r="AZ1070" s="93">
        <f t="shared" ca="1" si="1183"/>
        <v>1500000</v>
      </c>
      <c r="BA1070" s="93">
        <f t="shared" ca="1" si="1183"/>
        <v>1500000</v>
      </c>
      <c r="BB1070" s="93">
        <f t="shared" ca="1" si="1183"/>
        <v>1500000</v>
      </c>
      <c r="BC1070" s="93">
        <f t="shared" ca="1" si="1183"/>
        <v>1500000</v>
      </c>
      <c r="BD1070" s="93">
        <f t="shared" ca="1" si="1183"/>
        <v>1500000</v>
      </c>
      <c r="BE1070" s="93">
        <f t="shared" ca="1" si="1183"/>
        <v>1500000</v>
      </c>
      <c r="BF1070" s="93">
        <f t="shared" ca="1" si="1183"/>
        <v>1500000</v>
      </c>
      <c r="BG1070" s="93">
        <f t="shared" ca="1" si="1183"/>
        <v>1500000</v>
      </c>
      <c r="BH1070" s="93">
        <f t="shared" ca="1" si="1183"/>
        <v>1500000</v>
      </c>
      <c r="BI1070" s="93">
        <f t="shared" ca="1" si="1183"/>
        <v>1500000</v>
      </c>
      <c r="BJ1070" s="93">
        <f t="shared" ca="1" si="1183"/>
        <v>1500000</v>
      </c>
      <c r="BK1070" s="93">
        <f t="shared" ca="1" si="1183"/>
        <v>1500000</v>
      </c>
      <c r="BL1070" s="93">
        <f t="shared" ca="1" si="1183"/>
        <v>1500000</v>
      </c>
      <c r="BM1070" s="93">
        <f t="shared" ca="1" si="1183"/>
        <v>1500000</v>
      </c>
      <c r="BN1070" s="93">
        <f t="shared" ca="1" si="1183"/>
        <v>1500000</v>
      </c>
      <c r="BO1070" s="93">
        <f t="shared" ca="1" si="1183"/>
        <v>1500000</v>
      </c>
      <c r="BP1070" s="93">
        <f t="shared" ca="1" si="1183"/>
        <v>1500000</v>
      </c>
      <c r="BQ1070" s="93">
        <f t="shared" ca="1" si="1183"/>
        <v>1500000</v>
      </c>
      <c r="BR1070" s="93">
        <f t="shared" ca="1" si="1183"/>
        <v>1500000</v>
      </c>
      <c r="BS1070" s="93">
        <f t="shared" ca="1" si="1183"/>
        <v>1500000</v>
      </c>
      <c r="BT1070" s="93">
        <f t="shared" ca="1" si="1183"/>
        <v>1500000</v>
      </c>
      <c r="BU1070" s="93">
        <f t="shared" ca="1" si="1183"/>
        <v>1500000</v>
      </c>
      <c r="BV1070" s="93">
        <f t="shared" ca="1" si="1183"/>
        <v>1500000</v>
      </c>
      <c r="BW1070" s="93">
        <f t="shared" ca="1" si="1183"/>
        <v>1500000</v>
      </c>
      <c r="BX1070" s="93">
        <f t="shared" ca="1" si="1183"/>
        <v>1500000</v>
      </c>
      <c r="BY1070" s="93">
        <f t="shared" ca="1" si="1183"/>
        <v>1500000</v>
      </c>
      <c r="BZ1070" s="93">
        <f t="shared" ca="1" si="1183"/>
        <v>1500000</v>
      </c>
      <c r="CA1070" s="93">
        <f t="shared" ca="1" si="1183"/>
        <v>1500000</v>
      </c>
      <c r="CB1070" s="93">
        <f t="shared" ca="1" si="1183"/>
        <v>1500000</v>
      </c>
      <c r="CC1070" s="93">
        <f t="shared" ca="1" si="1183"/>
        <v>1500000</v>
      </c>
      <c r="CD1070" s="93">
        <f t="shared" ca="1" si="1183"/>
        <v>1500000</v>
      </c>
      <c r="CE1070" s="93">
        <f t="shared" ref="CE1070:CK1070" ca="1" si="1184">SUM(CE1066,CE1068:CE1069)</f>
        <v>1500000</v>
      </c>
      <c r="CF1070" s="93">
        <f t="shared" ca="1" si="1184"/>
        <v>1500000</v>
      </c>
      <c r="CG1070" s="93">
        <f t="shared" ca="1" si="1184"/>
        <v>1500000</v>
      </c>
      <c r="CH1070" s="93">
        <f t="shared" ca="1" si="1184"/>
        <v>1500000</v>
      </c>
      <c r="CI1070" s="93">
        <f t="shared" ca="1" si="1184"/>
        <v>1500000</v>
      </c>
      <c r="CJ1070" s="93">
        <f t="shared" ca="1" si="1184"/>
        <v>1500000</v>
      </c>
      <c r="CK1070" s="93">
        <f t="shared" ca="1" si="1184"/>
        <v>1500000</v>
      </c>
    </row>
    <row r="1071" spans="2:89" x14ac:dyDescent="0.35">
      <c r="B1071" s="122"/>
      <c r="C1071" s="59"/>
      <c r="D1071" t="s">
        <v>844</v>
      </c>
      <c r="E1071" t="str">
        <f t="shared" si="1174"/>
        <v>1071 LTERMY-PV</v>
      </c>
      <c r="G1071" t="str">
        <f t="shared" si="1175"/>
        <v>1071 LTERMY-PV</v>
      </c>
      <c r="R1071"/>
      <c r="S1071" s="62"/>
      <c r="T1071" s="62"/>
      <c r="U1071" s="62"/>
      <c r="V1071" s="62"/>
      <c r="W1071" s="62"/>
      <c r="X1071" s="62"/>
      <c r="Y1071" s="62"/>
      <c r="Z1071" s="62"/>
      <c r="AA1071" s="62"/>
      <c r="AB1071" s="62"/>
      <c r="AC1071" s="62"/>
      <c r="AD1071" s="62"/>
      <c r="AE1071" s="62"/>
      <c r="AF1071" s="62"/>
      <c r="AG1071" s="62"/>
      <c r="AH1071" s="62"/>
      <c r="AI1071" s="62"/>
      <c r="AJ1071" s="62"/>
      <c r="AK1071" s="62"/>
      <c r="AL1071" s="62"/>
      <c r="AM1071" s="62"/>
      <c r="AN1071" s="62"/>
      <c r="AO1071" s="62"/>
      <c r="AP1071" s="62"/>
      <c r="AQ1071" s="62"/>
      <c r="AR1071" s="62"/>
      <c r="AS1071" s="62"/>
      <c r="AT1071" s="62"/>
      <c r="AU1071" s="62"/>
      <c r="AV1071" s="62"/>
      <c r="AW1071" s="62"/>
      <c r="AX1071" s="62"/>
      <c r="AY1071" s="62"/>
      <c r="AZ1071" s="62"/>
      <c r="BA1071" s="62"/>
      <c r="BB1071" s="62"/>
      <c r="BC1071" s="62"/>
      <c r="BD1071" s="62"/>
      <c r="BE1071" s="62"/>
      <c r="BF1071" s="62"/>
      <c r="BG1071" s="62"/>
      <c r="BH1071" s="62"/>
      <c r="BI1071" s="62"/>
      <c r="BJ1071" s="62"/>
      <c r="BK1071" s="62"/>
      <c r="BL1071" s="62"/>
      <c r="BM1071" s="62"/>
      <c r="BN1071" s="62"/>
      <c r="BO1071" s="62"/>
      <c r="BP1071" s="62"/>
      <c r="BQ1071" s="62"/>
      <c r="BR1071" s="62"/>
      <c r="BS1071" s="62"/>
      <c r="BT1071" s="62"/>
      <c r="BU1071" s="62"/>
      <c r="BV1071" s="62"/>
      <c r="BW1071" s="62"/>
      <c r="BX1071" s="62"/>
      <c r="BY1071" s="62"/>
      <c r="BZ1071" s="62"/>
      <c r="CA1071" s="62"/>
      <c r="CB1071" s="62"/>
      <c r="CC1071" s="62"/>
      <c r="CD1071" s="62"/>
      <c r="CE1071" s="62"/>
      <c r="CF1071" s="62"/>
      <c r="CG1071" s="62"/>
      <c r="CH1071" s="62"/>
      <c r="CI1071" s="62"/>
      <c r="CJ1071" s="62"/>
      <c r="CK1071" s="62"/>
    </row>
    <row r="1072" spans="2:89" x14ac:dyDescent="0.35">
      <c r="B1072" s="123" t="str">
        <f>"Interest income - "&amp;SUBSTITUTE(B1058,":","")</f>
        <v>Interest income - Rolling fixed term loan - multiple borrowings w/ annual control</v>
      </c>
      <c r="C1072" t="s">
        <v>228</v>
      </c>
      <c r="D1072" t="s">
        <v>844</v>
      </c>
      <c r="E1072" t="str">
        <f t="shared" si="1174"/>
        <v>1072 LTERMY-PV</v>
      </c>
      <c r="G1072" t="str">
        <f t="shared" si="1175"/>
        <v>1072 LTERMY-PV</v>
      </c>
      <c r="J1072" s="93">
        <f>SUMIF($5:$5,I$2,1070:1070)</f>
        <v>0</v>
      </c>
      <c r="K1072" s="28">
        <f t="shared" ref="K1072:P1072" ca="1" si="1185">SUMIF($3:$3,K$2,1072:1072)</f>
        <v>175035</v>
      </c>
      <c r="L1072" s="28">
        <f t="shared" ca="1" si="1185"/>
        <v>200010</v>
      </c>
      <c r="M1072" s="28">
        <f t="shared" ca="1" si="1185"/>
        <v>200010</v>
      </c>
      <c r="N1072" s="28">
        <f t="shared" ca="1" si="1185"/>
        <v>200010</v>
      </c>
      <c r="O1072" s="28">
        <f t="shared" ca="1" si="1185"/>
        <v>200010</v>
      </c>
      <c r="P1072" s="28">
        <f t="shared" ca="1" si="1185"/>
        <v>183342.5</v>
      </c>
      <c r="R1072" s="27"/>
      <c r="S1072" s="93">
        <f t="shared" ref="S1072" ca="1" si="1186">SUM(S1065:S1068)*$H1062/12</f>
        <v>4175.833333333333</v>
      </c>
      <c r="T1072" s="93">
        <f t="shared" ref="T1072:AX1072" ca="1" si="1187">SUM(T1065:T1068)*$H1062/12</f>
        <v>8342.5</v>
      </c>
      <c r="U1072" s="93">
        <f t="shared" ca="1" si="1187"/>
        <v>12509.166666666666</v>
      </c>
      <c r="V1072" s="93">
        <f t="shared" ca="1" si="1187"/>
        <v>16667.5</v>
      </c>
      <c r="W1072" s="93">
        <f t="shared" ca="1" si="1187"/>
        <v>16667.5</v>
      </c>
      <c r="X1072" s="93">
        <f t="shared" ca="1" si="1187"/>
        <v>16667.5</v>
      </c>
      <c r="Y1072" s="93">
        <f t="shared" ca="1" si="1187"/>
        <v>16667.5</v>
      </c>
      <c r="Z1072" s="93">
        <f t="shared" ca="1" si="1187"/>
        <v>16667.5</v>
      </c>
      <c r="AA1072" s="93">
        <f t="shared" ca="1" si="1187"/>
        <v>16667.5</v>
      </c>
      <c r="AB1072" s="93">
        <f t="shared" ca="1" si="1187"/>
        <v>16667.5</v>
      </c>
      <c r="AC1072" s="93">
        <f t="shared" ca="1" si="1187"/>
        <v>16667.5</v>
      </c>
      <c r="AD1072" s="93">
        <f t="shared" ca="1" si="1187"/>
        <v>16667.5</v>
      </c>
      <c r="AE1072" s="93">
        <f t="shared" ca="1" si="1187"/>
        <v>16667.5</v>
      </c>
      <c r="AF1072" s="93">
        <f t="shared" ca="1" si="1187"/>
        <v>16667.5</v>
      </c>
      <c r="AG1072" s="93">
        <f t="shared" ca="1" si="1187"/>
        <v>16667.5</v>
      </c>
      <c r="AH1072" s="93">
        <f t="shared" ca="1" si="1187"/>
        <v>16667.5</v>
      </c>
      <c r="AI1072" s="93">
        <f t="shared" ca="1" si="1187"/>
        <v>16667.5</v>
      </c>
      <c r="AJ1072" s="93">
        <f t="shared" ca="1" si="1187"/>
        <v>16667.5</v>
      </c>
      <c r="AK1072" s="93">
        <f t="shared" ca="1" si="1187"/>
        <v>16667.5</v>
      </c>
      <c r="AL1072" s="93">
        <f t="shared" ca="1" si="1187"/>
        <v>16667.5</v>
      </c>
      <c r="AM1072" s="93">
        <f t="shared" ca="1" si="1187"/>
        <v>16667.5</v>
      </c>
      <c r="AN1072" s="93">
        <f t="shared" ca="1" si="1187"/>
        <v>16667.5</v>
      </c>
      <c r="AO1072" s="93">
        <f t="shared" ca="1" si="1187"/>
        <v>16667.5</v>
      </c>
      <c r="AP1072" s="93">
        <f t="shared" ca="1" si="1187"/>
        <v>16667.5</v>
      </c>
      <c r="AQ1072" s="93">
        <f t="shared" ca="1" si="1187"/>
        <v>16667.5</v>
      </c>
      <c r="AR1072" s="93">
        <f t="shared" ca="1" si="1187"/>
        <v>16667.5</v>
      </c>
      <c r="AS1072" s="93">
        <f t="shared" ca="1" si="1187"/>
        <v>16667.5</v>
      </c>
      <c r="AT1072" s="93">
        <f t="shared" ca="1" si="1187"/>
        <v>16667.5</v>
      </c>
      <c r="AU1072" s="93">
        <f t="shared" ca="1" si="1187"/>
        <v>16667.5</v>
      </c>
      <c r="AV1072" s="93">
        <f t="shared" ca="1" si="1187"/>
        <v>16667.5</v>
      </c>
      <c r="AW1072" s="93">
        <f t="shared" ca="1" si="1187"/>
        <v>16667.5</v>
      </c>
      <c r="AX1072" s="93">
        <f t="shared" ca="1" si="1187"/>
        <v>16667.5</v>
      </c>
      <c r="AY1072" s="93">
        <f t="shared" ref="AY1072:CD1072" ca="1" si="1188">SUM(AY1065:AY1068)*$H1062/12</f>
        <v>16667.5</v>
      </c>
      <c r="AZ1072" s="93">
        <f t="shared" ca="1" si="1188"/>
        <v>16667.5</v>
      </c>
      <c r="BA1072" s="93">
        <f t="shared" ca="1" si="1188"/>
        <v>16667.5</v>
      </c>
      <c r="BB1072" s="93">
        <f t="shared" ca="1" si="1188"/>
        <v>16667.5</v>
      </c>
      <c r="BC1072" s="93">
        <f t="shared" ca="1" si="1188"/>
        <v>16667.5</v>
      </c>
      <c r="BD1072" s="93">
        <f t="shared" ca="1" si="1188"/>
        <v>16667.5</v>
      </c>
      <c r="BE1072" s="93">
        <f t="shared" ca="1" si="1188"/>
        <v>16667.5</v>
      </c>
      <c r="BF1072" s="93">
        <f t="shared" ca="1" si="1188"/>
        <v>16667.5</v>
      </c>
      <c r="BG1072" s="93">
        <f t="shared" ca="1" si="1188"/>
        <v>16667.5</v>
      </c>
      <c r="BH1072" s="93">
        <f t="shared" ca="1" si="1188"/>
        <v>16667.5</v>
      </c>
      <c r="BI1072" s="93">
        <f t="shared" ca="1" si="1188"/>
        <v>16667.5</v>
      </c>
      <c r="BJ1072" s="93">
        <f t="shared" ca="1" si="1188"/>
        <v>16667.5</v>
      </c>
      <c r="BK1072" s="93">
        <f t="shared" ca="1" si="1188"/>
        <v>16667.5</v>
      </c>
      <c r="BL1072" s="93">
        <f t="shared" ca="1" si="1188"/>
        <v>16667.5</v>
      </c>
      <c r="BM1072" s="93">
        <f t="shared" ca="1" si="1188"/>
        <v>16667.5</v>
      </c>
      <c r="BN1072" s="93">
        <f t="shared" ca="1" si="1188"/>
        <v>16667.5</v>
      </c>
      <c r="BO1072" s="93">
        <f t="shared" ca="1" si="1188"/>
        <v>16667.5</v>
      </c>
      <c r="BP1072" s="93">
        <f t="shared" ca="1" si="1188"/>
        <v>16667.5</v>
      </c>
      <c r="BQ1072" s="93">
        <f t="shared" ca="1" si="1188"/>
        <v>16667.5</v>
      </c>
      <c r="BR1072" s="93">
        <f t="shared" ca="1" si="1188"/>
        <v>16667.5</v>
      </c>
      <c r="BS1072" s="93">
        <f t="shared" ca="1" si="1188"/>
        <v>16667.5</v>
      </c>
      <c r="BT1072" s="93">
        <f t="shared" ca="1" si="1188"/>
        <v>16667.5</v>
      </c>
      <c r="BU1072" s="93">
        <f t="shared" ca="1" si="1188"/>
        <v>16667.5</v>
      </c>
      <c r="BV1072" s="93">
        <f t="shared" ca="1" si="1188"/>
        <v>16667.5</v>
      </c>
      <c r="BW1072" s="93">
        <f t="shared" ca="1" si="1188"/>
        <v>16667.5</v>
      </c>
      <c r="BX1072" s="93">
        <f t="shared" ca="1" si="1188"/>
        <v>16667.5</v>
      </c>
      <c r="BY1072" s="93">
        <f t="shared" ca="1" si="1188"/>
        <v>16667.5</v>
      </c>
      <c r="BZ1072" s="93">
        <f t="shared" ca="1" si="1188"/>
        <v>16667.5</v>
      </c>
      <c r="CA1072" s="93">
        <f t="shared" ca="1" si="1188"/>
        <v>16667.5</v>
      </c>
      <c r="CB1072" s="93">
        <f t="shared" ca="1" si="1188"/>
        <v>16667.5</v>
      </c>
      <c r="CC1072" s="93">
        <f t="shared" ca="1" si="1188"/>
        <v>16667.5</v>
      </c>
      <c r="CD1072" s="93">
        <f t="shared" ca="1" si="1188"/>
        <v>16667.5</v>
      </c>
      <c r="CE1072" s="93">
        <f t="shared" ref="CE1072:CK1072" ca="1" si="1189">SUM(CE1065:CE1068)*$H1062/12</f>
        <v>16667.5</v>
      </c>
      <c r="CF1072" s="93">
        <f t="shared" ca="1" si="1189"/>
        <v>16667.5</v>
      </c>
      <c r="CG1072" s="93">
        <f t="shared" ca="1" si="1189"/>
        <v>16667.5</v>
      </c>
      <c r="CH1072" s="93">
        <f t="shared" ca="1" si="1189"/>
        <v>16667.5</v>
      </c>
      <c r="CI1072" s="93">
        <f t="shared" ca="1" si="1189"/>
        <v>16667.5</v>
      </c>
      <c r="CJ1072" s="93">
        <f t="shared" ca="1" si="1189"/>
        <v>16667.5</v>
      </c>
      <c r="CK1072" s="93">
        <f t="shared" ca="1" si="1189"/>
        <v>16667.5</v>
      </c>
    </row>
    <row r="1073" spans="2:89" x14ac:dyDescent="0.35">
      <c r="B1073" s="123"/>
      <c r="D1073" t="s">
        <v>844</v>
      </c>
      <c r="E1073" t="str">
        <f t="shared" si="1174"/>
        <v>1073 LTERMY-PV</v>
      </c>
      <c r="G1073" t="str">
        <f t="shared" si="1175"/>
        <v>1073 LTERMY-PV</v>
      </c>
      <c r="J1073" s="93"/>
      <c r="K1073" s="28"/>
      <c r="L1073" s="28"/>
      <c r="M1073" s="28"/>
      <c r="N1073" s="28"/>
      <c r="O1073" s="28"/>
      <c r="P1073" s="28"/>
      <c r="Q1073" s="28"/>
      <c r="R1073" s="28"/>
      <c r="S1073" s="28"/>
      <c r="T1073" s="28"/>
      <c r="U1073" s="28"/>
      <c r="V1073" s="28"/>
      <c r="W1073" s="28"/>
      <c r="X1073" s="28"/>
      <c r="Y1073" s="28"/>
      <c r="Z1073" s="28"/>
      <c r="AA1073" s="28"/>
      <c r="AB1073" s="28"/>
      <c r="AC1073" s="28"/>
      <c r="AD1073" s="28"/>
      <c r="AE1073" s="28"/>
      <c r="AF1073" s="28"/>
      <c r="AG1073" s="28"/>
      <c r="AH1073" s="28"/>
      <c r="AI1073" s="28"/>
      <c r="AJ1073" s="28"/>
      <c r="AK1073" s="28"/>
      <c r="AL1073" s="28"/>
      <c r="AM1073" s="28"/>
      <c r="AN1073" s="28"/>
      <c r="AO1073" s="28"/>
      <c r="AP1073" s="28"/>
      <c r="AQ1073" s="28"/>
      <c r="AR1073" s="28"/>
      <c r="AS1073" s="28"/>
      <c r="AT1073" s="28"/>
      <c r="AU1073" s="28"/>
      <c r="AV1073" s="28"/>
      <c r="AW1073" s="28"/>
      <c r="AX1073" s="28"/>
      <c r="AY1073" s="28"/>
      <c r="AZ1073" s="28"/>
      <c r="BA1073" s="28"/>
      <c r="BB1073" s="28"/>
      <c r="BC1073" s="28"/>
      <c r="BD1073" s="28"/>
      <c r="BE1073" s="28"/>
      <c r="BF1073" s="28"/>
      <c r="BG1073" s="28"/>
      <c r="BH1073" s="28"/>
      <c r="BI1073" s="28"/>
      <c r="BJ1073" s="28"/>
      <c r="BK1073" s="28"/>
      <c r="BL1073" s="28"/>
      <c r="BM1073" s="28"/>
      <c r="BN1073" s="28"/>
      <c r="BO1073" s="28"/>
      <c r="BP1073" s="28"/>
      <c r="BQ1073" s="28"/>
      <c r="BR1073" s="28"/>
      <c r="BS1073" s="28"/>
      <c r="BT1073" s="28"/>
      <c r="BU1073" s="28"/>
      <c r="BV1073" s="28"/>
      <c r="BW1073" s="28"/>
      <c r="BX1073" s="28"/>
      <c r="BY1073" s="28"/>
      <c r="BZ1073" s="28"/>
      <c r="CA1073" s="28"/>
      <c r="CB1073" s="28"/>
      <c r="CC1073" s="28"/>
      <c r="CD1073" s="28"/>
      <c r="CE1073" s="28"/>
      <c r="CF1073" s="28"/>
      <c r="CG1073" s="28"/>
      <c r="CH1073" s="28"/>
      <c r="CI1073" s="28"/>
      <c r="CJ1073" s="28"/>
      <c r="CK1073" s="28"/>
    </row>
    <row r="1074" spans="2:89" x14ac:dyDescent="0.35">
      <c r="B1074" s="124" t="s">
        <v>846</v>
      </c>
      <c r="D1074" t="s">
        <v>844</v>
      </c>
      <c r="E1074" t="str">
        <f t="shared" si="1174"/>
        <v>1074 LTERMY-PV</v>
      </c>
      <c r="G1074" t="str">
        <f t="shared" si="1175"/>
        <v>1074 LTERMY-PV</v>
      </c>
      <c r="J1074" s="93"/>
      <c r="K1074" s="28"/>
      <c r="L1074" s="28"/>
      <c r="M1074" s="28"/>
      <c r="N1074" s="28"/>
      <c r="O1074" s="28"/>
      <c r="P1074" s="28"/>
      <c r="Q1074" s="28"/>
      <c r="R1074" s="28"/>
      <c r="S1074" s="28"/>
      <c r="T1074" s="28"/>
      <c r="U1074" s="28"/>
      <c r="V1074" s="28"/>
      <c r="W1074" s="28"/>
      <c r="X1074" s="28"/>
      <c r="Y1074" s="28"/>
      <c r="Z1074" s="28"/>
      <c r="AA1074" s="28"/>
      <c r="AB1074" s="28"/>
      <c r="AC1074" s="28"/>
      <c r="AD1074" s="28"/>
      <c r="AE1074" s="28"/>
      <c r="AF1074" s="28"/>
      <c r="AG1074" s="28"/>
      <c r="AH1074" s="28"/>
      <c r="AI1074" s="28"/>
      <c r="AJ1074" s="28"/>
      <c r="AK1074" s="28"/>
      <c r="AL1074" s="28"/>
      <c r="AM1074" s="28"/>
      <c r="AN1074" s="28"/>
      <c r="AO1074" s="28"/>
      <c r="AP1074" s="28"/>
      <c r="AQ1074" s="28"/>
      <c r="AR1074" s="28"/>
      <c r="AS1074" s="28"/>
      <c r="AT1074" s="28"/>
      <c r="AU1074" s="28"/>
      <c r="AV1074" s="28"/>
      <c r="AW1074" s="28"/>
      <c r="AX1074" s="28"/>
      <c r="AY1074" s="28"/>
      <c r="AZ1074" s="28"/>
      <c r="BA1074" s="28"/>
      <c r="BB1074" s="28"/>
      <c r="BC1074" s="28"/>
      <c r="BD1074" s="28"/>
      <c r="BE1074" s="28"/>
      <c r="BF1074" s="28"/>
      <c r="BG1074" s="28"/>
      <c r="BH1074" s="28"/>
      <c r="BI1074" s="28"/>
      <c r="BJ1074" s="28"/>
      <c r="BK1074" s="28"/>
      <c r="BL1074" s="28"/>
      <c r="BM1074" s="28"/>
      <c r="BN1074" s="28"/>
      <c r="BO1074" s="28"/>
      <c r="BP1074" s="28"/>
      <c r="BQ1074" s="28"/>
      <c r="BR1074" s="28"/>
      <c r="BS1074" s="28"/>
      <c r="BT1074" s="28"/>
      <c r="BU1074" s="28"/>
      <c r="BV1074" s="28"/>
      <c r="BW1074" s="28"/>
      <c r="BX1074" s="28"/>
      <c r="BY1074" s="28"/>
      <c r="BZ1074" s="28"/>
      <c r="CA1074" s="28"/>
      <c r="CB1074" s="28"/>
      <c r="CC1074" s="28"/>
      <c r="CD1074" s="28"/>
      <c r="CE1074" s="28"/>
      <c r="CF1074" s="28"/>
      <c r="CG1074" s="28"/>
      <c r="CH1074" s="28"/>
      <c r="CI1074" s="28"/>
      <c r="CJ1074" s="28"/>
      <c r="CK1074" s="28"/>
    </row>
    <row r="1075" spans="2:89" x14ac:dyDescent="0.35">
      <c r="B1075" s="154" t="str">
        <f>"Loans issued - "&amp;SUBSTITUTE(B1058,":","")</f>
        <v>Loans issued - Rolling fixed term loan - multiple borrowings w/ annual control</v>
      </c>
      <c r="C1075" t="s">
        <v>235</v>
      </c>
      <c r="D1075" t="s">
        <v>844</v>
      </c>
      <c r="E1075" t="str">
        <f t="shared" si="1174"/>
        <v>1075 LTERMY-PV</v>
      </c>
      <c r="G1075" t="str">
        <f t="shared" si="1175"/>
        <v>1075 LTERMY-PV</v>
      </c>
      <c r="J1075" s="93"/>
      <c r="K1075" s="53">
        <f t="shared" ref="K1075:P1076" ca="1" si="1190">-K1068</f>
        <v>-6000000</v>
      </c>
      <c r="L1075" s="53">
        <f t="shared" ca="1" si="1190"/>
        <v>-6000000</v>
      </c>
      <c r="M1075" s="53">
        <f t="shared" ca="1" si="1190"/>
        <v>-6000000</v>
      </c>
      <c r="N1075" s="53">
        <f t="shared" ca="1" si="1190"/>
        <v>-6000000</v>
      </c>
      <c r="O1075" s="53">
        <f t="shared" ca="1" si="1190"/>
        <v>-6000000</v>
      </c>
      <c r="P1075" s="53">
        <f t="shared" ca="1" si="1190"/>
        <v>-5500000</v>
      </c>
      <c r="Q1075" s="53"/>
      <c r="R1075" s="53">
        <f t="shared" ref="R1075:S1075" si="1191">-R1068</f>
        <v>-1000</v>
      </c>
      <c r="S1075" s="53">
        <f t="shared" ca="1" si="1191"/>
        <v>-500000</v>
      </c>
      <c r="T1075" s="53">
        <f t="shared" ref="T1075:AX1075" ca="1" si="1192">-T1068</f>
        <v>-500000</v>
      </c>
      <c r="U1075" s="53">
        <f t="shared" ca="1" si="1192"/>
        <v>-500000</v>
      </c>
      <c r="V1075" s="53">
        <f t="shared" ca="1" si="1192"/>
        <v>-500000</v>
      </c>
      <c r="W1075" s="53">
        <f t="shared" ca="1" si="1192"/>
        <v>-500000</v>
      </c>
      <c r="X1075" s="53">
        <f t="shared" ca="1" si="1192"/>
        <v>-500000</v>
      </c>
      <c r="Y1075" s="53">
        <f t="shared" ca="1" si="1192"/>
        <v>-500000</v>
      </c>
      <c r="Z1075" s="53">
        <f t="shared" ca="1" si="1192"/>
        <v>-500000</v>
      </c>
      <c r="AA1075" s="53">
        <f t="shared" ca="1" si="1192"/>
        <v>-500000</v>
      </c>
      <c r="AB1075" s="53">
        <f t="shared" ca="1" si="1192"/>
        <v>-500000</v>
      </c>
      <c r="AC1075" s="53">
        <f t="shared" ca="1" si="1192"/>
        <v>-500000</v>
      </c>
      <c r="AD1075" s="53">
        <f t="shared" ca="1" si="1192"/>
        <v>-500000</v>
      </c>
      <c r="AE1075" s="53">
        <f t="shared" ca="1" si="1192"/>
        <v>-500000</v>
      </c>
      <c r="AF1075" s="53">
        <f t="shared" ca="1" si="1192"/>
        <v>-500000</v>
      </c>
      <c r="AG1075" s="53">
        <f t="shared" ca="1" si="1192"/>
        <v>-500000</v>
      </c>
      <c r="AH1075" s="53">
        <f t="shared" ca="1" si="1192"/>
        <v>-500000</v>
      </c>
      <c r="AI1075" s="53">
        <f t="shared" ca="1" si="1192"/>
        <v>-500000</v>
      </c>
      <c r="AJ1075" s="53">
        <f t="shared" ca="1" si="1192"/>
        <v>-500000</v>
      </c>
      <c r="AK1075" s="53">
        <f t="shared" ca="1" si="1192"/>
        <v>-500000</v>
      </c>
      <c r="AL1075" s="53">
        <f t="shared" ca="1" si="1192"/>
        <v>-500000</v>
      </c>
      <c r="AM1075" s="53">
        <f t="shared" ca="1" si="1192"/>
        <v>-500000</v>
      </c>
      <c r="AN1075" s="53">
        <f t="shared" ca="1" si="1192"/>
        <v>-500000</v>
      </c>
      <c r="AO1075" s="53">
        <f t="shared" ca="1" si="1192"/>
        <v>-500000</v>
      </c>
      <c r="AP1075" s="53">
        <f t="shared" ca="1" si="1192"/>
        <v>-500000</v>
      </c>
      <c r="AQ1075" s="53">
        <f t="shared" ca="1" si="1192"/>
        <v>-500000</v>
      </c>
      <c r="AR1075" s="53">
        <f t="shared" ca="1" si="1192"/>
        <v>-500000</v>
      </c>
      <c r="AS1075" s="53">
        <f t="shared" ca="1" si="1192"/>
        <v>-500000</v>
      </c>
      <c r="AT1075" s="53">
        <f t="shared" ca="1" si="1192"/>
        <v>-500000</v>
      </c>
      <c r="AU1075" s="53">
        <f t="shared" ca="1" si="1192"/>
        <v>-500000</v>
      </c>
      <c r="AV1075" s="53">
        <f t="shared" ca="1" si="1192"/>
        <v>-500000</v>
      </c>
      <c r="AW1075" s="53">
        <f t="shared" ca="1" si="1192"/>
        <v>-500000</v>
      </c>
      <c r="AX1075" s="53">
        <f t="shared" ca="1" si="1192"/>
        <v>-500000</v>
      </c>
      <c r="AY1075" s="53">
        <f t="shared" ref="AY1075:CD1075" ca="1" si="1193">-AY1068</f>
        <v>-500000</v>
      </c>
      <c r="AZ1075" s="53">
        <f t="shared" ca="1" si="1193"/>
        <v>-500000</v>
      </c>
      <c r="BA1075" s="53">
        <f t="shared" ca="1" si="1193"/>
        <v>-500000</v>
      </c>
      <c r="BB1075" s="53">
        <f t="shared" ca="1" si="1193"/>
        <v>-500000</v>
      </c>
      <c r="BC1075" s="53">
        <f t="shared" ca="1" si="1193"/>
        <v>-500000</v>
      </c>
      <c r="BD1075" s="53">
        <f t="shared" ca="1" si="1193"/>
        <v>-500000</v>
      </c>
      <c r="BE1075" s="53">
        <f t="shared" ca="1" si="1193"/>
        <v>-500000</v>
      </c>
      <c r="BF1075" s="53">
        <f t="shared" ca="1" si="1193"/>
        <v>-500000</v>
      </c>
      <c r="BG1075" s="53">
        <f t="shared" ca="1" si="1193"/>
        <v>-500000</v>
      </c>
      <c r="BH1075" s="53">
        <f t="shared" ca="1" si="1193"/>
        <v>-500000</v>
      </c>
      <c r="BI1075" s="53">
        <f t="shared" ca="1" si="1193"/>
        <v>-500000</v>
      </c>
      <c r="BJ1075" s="53">
        <f t="shared" ca="1" si="1193"/>
        <v>-500000</v>
      </c>
      <c r="BK1075" s="53">
        <f t="shared" ca="1" si="1193"/>
        <v>-500000</v>
      </c>
      <c r="BL1075" s="53">
        <f t="shared" ca="1" si="1193"/>
        <v>-500000</v>
      </c>
      <c r="BM1075" s="53">
        <f t="shared" ca="1" si="1193"/>
        <v>-500000</v>
      </c>
      <c r="BN1075" s="53">
        <f t="shared" ca="1" si="1193"/>
        <v>-500000</v>
      </c>
      <c r="BO1075" s="53">
        <f t="shared" ca="1" si="1193"/>
        <v>-500000</v>
      </c>
      <c r="BP1075" s="53">
        <f t="shared" ca="1" si="1193"/>
        <v>-500000</v>
      </c>
      <c r="BQ1075" s="53">
        <f t="shared" ca="1" si="1193"/>
        <v>-500000</v>
      </c>
      <c r="BR1075" s="53">
        <f t="shared" ca="1" si="1193"/>
        <v>-500000</v>
      </c>
      <c r="BS1075" s="53">
        <f t="shared" ca="1" si="1193"/>
        <v>-500000</v>
      </c>
      <c r="BT1075" s="53">
        <f t="shared" ca="1" si="1193"/>
        <v>-500000</v>
      </c>
      <c r="BU1075" s="53">
        <f t="shared" ca="1" si="1193"/>
        <v>-500000</v>
      </c>
      <c r="BV1075" s="53">
        <f t="shared" ca="1" si="1193"/>
        <v>-500000</v>
      </c>
      <c r="BW1075" s="53">
        <f t="shared" ca="1" si="1193"/>
        <v>-500000</v>
      </c>
      <c r="BX1075" s="53">
        <f t="shared" ca="1" si="1193"/>
        <v>-500000</v>
      </c>
      <c r="BY1075" s="53">
        <f t="shared" ca="1" si="1193"/>
        <v>-500000</v>
      </c>
      <c r="BZ1075" s="53">
        <f t="shared" ca="1" si="1193"/>
        <v>-500000</v>
      </c>
      <c r="CA1075" s="53">
        <f t="shared" ca="1" si="1193"/>
        <v>-500000</v>
      </c>
      <c r="CB1075" s="53">
        <f t="shared" ca="1" si="1193"/>
        <v>-500000</v>
      </c>
      <c r="CC1075" s="53">
        <f t="shared" ca="1" si="1193"/>
        <v>-500000</v>
      </c>
      <c r="CD1075" s="53">
        <f t="shared" ca="1" si="1193"/>
        <v>-500000</v>
      </c>
      <c r="CE1075" s="53">
        <f t="shared" ref="CE1075:CK1075" ca="1" si="1194">-CE1068</f>
        <v>-500000</v>
      </c>
      <c r="CF1075" s="53">
        <f t="shared" ca="1" si="1194"/>
        <v>-500000</v>
      </c>
      <c r="CG1075" s="53">
        <f t="shared" ca="1" si="1194"/>
        <v>-500000</v>
      </c>
      <c r="CH1075" s="53">
        <f t="shared" ca="1" si="1194"/>
        <v>-500000</v>
      </c>
      <c r="CI1075" s="53">
        <f t="shared" ca="1" si="1194"/>
        <v>-500000</v>
      </c>
      <c r="CJ1075" s="53">
        <f t="shared" ca="1" si="1194"/>
        <v>-500000</v>
      </c>
      <c r="CK1075" s="53">
        <f t="shared" ca="1" si="1194"/>
        <v>-500000</v>
      </c>
    </row>
    <row r="1076" spans="2:89" x14ac:dyDescent="0.35">
      <c r="B1076" s="154" t="str">
        <f>"Loans repaid- "&amp;SUBSTITUTE(B1058,":","")</f>
        <v>Loans repaid- Rolling fixed term loan - multiple borrowings w/ annual control</v>
      </c>
      <c r="C1076" t="s">
        <v>235</v>
      </c>
      <c r="D1076" t="s">
        <v>844</v>
      </c>
      <c r="E1076" t="str">
        <f t="shared" si="1174"/>
        <v>1076 LTERMY-PV</v>
      </c>
      <c r="G1076" t="str">
        <f t="shared" si="1175"/>
        <v>1076 LTERMY-PV</v>
      </c>
      <c r="J1076" s="93"/>
      <c r="K1076" s="53">
        <f t="shared" ca="1" si="1190"/>
        <v>4501000</v>
      </c>
      <c r="L1076" s="53">
        <f t="shared" ca="1" si="1190"/>
        <v>6000000</v>
      </c>
      <c r="M1076" s="53">
        <f t="shared" ca="1" si="1190"/>
        <v>6000000</v>
      </c>
      <c r="N1076" s="53">
        <f t="shared" ca="1" si="1190"/>
        <v>6000000</v>
      </c>
      <c r="O1076" s="53">
        <f t="shared" ca="1" si="1190"/>
        <v>6000000</v>
      </c>
      <c r="P1076" s="53">
        <f t="shared" ca="1" si="1190"/>
        <v>5500000</v>
      </c>
      <c r="Q1076" s="53"/>
      <c r="R1076" s="53">
        <f t="shared" ref="R1076:S1076" si="1195">-R1069</f>
        <v>0</v>
      </c>
      <c r="S1076" s="53">
        <f t="shared" ca="1" si="1195"/>
        <v>0</v>
      </c>
      <c r="T1076" s="53">
        <f t="shared" ref="T1076:AX1076" ca="1" si="1196">-T1069</f>
        <v>0</v>
      </c>
      <c r="U1076" s="53">
        <f t="shared" ca="1" si="1196"/>
        <v>1000</v>
      </c>
      <c r="V1076" s="53">
        <f t="shared" ca="1" si="1196"/>
        <v>500000</v>
      </c>
      <c r="W1076" s="53">
        <f t="shared" ca="1" si="1196"/>
        <v>500000</v>
      </c>
      <c r="X1076" s="53">
        <f t="shared" ca="1" si="1196"/>
        <v>500000</v>
      </c>
      <c r="Y1076" s="53">
        <f t="shared" ca="1" si="1196"/>
        <v>500000</v>
      </c>
      <c r="Z1076" s="53">
        <f t="shared" ca="1" si="1196"/>
        <v>500000</v>
      </c>
      <c r="AA1076" s="53">
        <f t="shared" ca="1" si="1196"/>
        <v>500000</v>
      </c>
      <c r="AB1076" s="53">
        <f t="shared" ca="1" si="1196"/>
        <v>500000</v>
      </c>
      <c r="AC1076" s="53">
        <f t="shared" ca="1" si="1196"/>
        <v>500000</v>
      </c>
      <c r="AD1076" s="53">
        <f t="shared" ca="1" si="1196"/>
        <v>500000</v>
      </c>
      <c r="AE1076" s="53">
        <f t="shared" ca="1" si="1196"/>
        <v>500000</v>
      </c>
      <c r="AF1076" s="53">
        <f t="shared" ca="1" si="1196"/>
        <v>500000</v>
      </c>
      <c r="AG1076" s="53">
        <f t="shared" ca="1" si="1196"/>
        <v>500000</v>
      </c>
      <c r="AH1076" s="53">
        <f t="shared" ca="1" si="1196"/>
        <v>500000</v>
      </c>
      <c r="AI1076" s="53">
        <f t="shared" ca="1" si="1196"/>
        <v>500000</v>
      </c>
      <c r="AJ1076" s="53">
        <f t="shared" ca="1" si="1196"/>
        <v>500000</v>
      </c>
      <c r="AK1076" s="53">
        <f t="shared" ca="1" si="1196"/>
        <v>500000</v>
      </c>
      <c r="AL1076" s="53">
        <f t="shared" ca="1" si="1196"/>
        <v>500000</v>
      </c>
      <c r="AM1076" s="53">
        <f t="shared" ca="1" si="1196"/>
        <v>500000</v>
      </c>
      <c r="AN1076" s="53">
        <f t="shared" ca="1" si="1196"/>
        <v>500000</v>
      </c>
      <c r="AO1076" s="53">
        <f t="shared" ca="1" si="1196"/>
        <v>500000</v>
      </c>
      <c r="AP1076" s="53">
        <f t="shared" ca="1" si="1196"/>
        <v>500000</v>
      </c>
      <c r="AQ1076" s="53">
        <f t="shared" ca="1" si="1196"/>
        <v>500000</v>
      </c>
      <c r="AR1076" s="53">
        <f t="shared" ca="1" si="1196"/>
        <v>500000</v>
      </c>
      <c r="AS1076" s="53">
        <f t="shared" ca="1" si="1196"/>
        <v>500000</v>
      </c>
      <c r="AT1076" s="53">
        <f t="shared" ca="1" si="1196"/>
        <v>500000</v>
      </c>
      <c r="AU1076" s="53">
        <f t="shared" ca="1" si="1196"/>
        <v>500000</v>
      </c>
      <c r="AV1076" s="53">
        <f t="shared" ca="1" si="1196"/>
        <v>500000</v>
      </c>
      <c r="AW1076" s="53">
        <f t="shared" ca="1" si="1196"/>
        <v>500000</v>
      </c>
      <c r="AX1076" s="53">
        <f t="shared" ca="1" si="1196"/>
        <v>500000</v>
      </c>
      <c r="AY1076" s="53">
        <f t="shared" ref="AY1076:CD1076" ca="1" si="1197">-AY1069</f>
        <v>500000</v>
      </c>
      <c r="AZ1076" s="53">
        <f t="shared" ca="1" si="1197"/>
        <v>500000</v>
      </c>
      <c r="BA1076" s="53">
        <f t="shared" ca="1" si="1197"/>
        <v>500000</v>
      </c>
      <c r="BB1076" s="53">
        <f t="shared" ca="1" si="1197"/>
        <v>500000</v>
      </c>
      <c r="BC1076" s="53">
        <f t="shared" ca="1" si="1197"/>
        <v>500000</v>
      </c>
      <c r="BD1076" s="53">
        <f t="shared" ca="1" si="1197"/>
        <v>500000</v>
      </c>
      <c r="BE1076" s="53">
        <f t="shared" ca="1" si="1197"/>
        <v>500000</v>
      </c>
      <c r="BF1076" s="53">
        <f t="shared" ca="1" si="1197"/>
        <v>500000</v>
      </c>
      <c r="BG1076" s="53">
        <f t="shared" ca="1" si="1197"/>
        <v>500000</v>
      </c>
      <c r="BH1076" s="53">
        <f t="shared" ca="1" si="1197"/>
        <v>500000</v>
      </c>
      <c r="BI1076" s="53">
        <f t="shared" ca="1" si="1197"/>
        <v>500000</v>
      </c>
      <c r="BJ1076" s="53">
        <f t="shared" ca="1" si="1197"/>
        <v>500000</v>
      </c>
      <c r="BK1076" s="53">
        <f t="shared" ca="1" si="1197"/>
        <v>500000</v>
      </c>
      <c r="BL1076" s="53">
        <f t="shared" ca="1" si="1197"/>
        <v>500000</v>
      </c>
      <c r="BM1076" s="53">
        <f t="shared" ca="1" si="1197"/>
        <v>500000</v>
      </c>
      <c r="BN1076" s="53">
        <f t="shared" ca="1" si="1197"/>
        <v>500000</v>
      </c>
      <c r="BO1076" s="53">
        <f t="shared" ca="1" si="1197"/>
        <v>500000</v>
      </c>
      <c r="BP1076" s="53">
        <f t="shared" ca="1" si="1197"/>
        <v>500000</v>
      </c>
      <c r="BQ1076" s="53">
        <f t="shared" ca="1" si="1197"/>
        <v>500000</v>
      </c>
      <c r="BR1076" s="53">
        <f t="shared" ca="1" si="1197"/>
        <v>500000</v>
      </c>
      <c r="BS1076" s="53">
        <f t="shared" ca="1" si="1197"/>
        <v>500000</v>
      </c>
      <c r="BT1076" s="53">
        <f t="shared" ca="1" si="1197"/>
        <v>500000</v>
      </c>
      <c r="BU1076" s="53">
        <f t="shared" ca="1" si="1197"/>
        <v>500000</v>
      </c>
      <c r="BV1076" s="53">
        <f t="shared" ca="1" si="1197"/>
        <v>500000</v>
      </c>
      <c r="BW1076" s="53">
        <f t="shared" ca="1" si="1197"/>
        <v>500000</v>
      </c>
      <c r="BX1076" s="53">
        <f t="shared" ca="1" si="1197"/>
        <v>500000</v>
      </c>
      <c r="BY1076" s="53">
        <f t="shared" ca="1" si="1197"/>
        <v>500000</v>
      </c>
      <c r="BZ1076" s="53">
        <f t="shared" ca="1" si="1197"/>
        <v>500000</v>
      </c>
      <c r="CA1076" s="53">
        <f t="shared" ca="1" si="1197"/>
        <v>500000</v>
      </c>
      <c r="CB1076" s="53">
        <f t="shared" ca="1" si="1197"/>
        <v>500000</v>
      </c>
      <c r="CC1076" s="53">
        <f t="shared" ca="1" si="1197"/>
        <v>500000</v>
      </c>
      <c r="CD1076" s="53">
        <f t="shared" ca="1" si="1197"/>
        <v>500000</v>
      </c>
      <c r="CE1076" s="53">
        <f t="shared" ref="CE1076:CK1076" ca="1" si="1198">-CE1069</f>
        <v>500000</v>
      </c>
      <c r="CF1076" s="53">
        <f t="shared" ca="1" si="1198"/>
        <v>500000</v>
      </c>
      <c r="CG1076" s="53">
        <f t="shared" ca="1" si="1198"/>
        <v>500000</v>
      </c>
      <c r="CH1076" s="53">
        <f t="shared" ca="1" si="1198"/>
        <v>500000</v>
      </c>
      <c r="CI1076" s="53">
        <f t="shared" ca="1" si="1198"/>
        <v>500000</v>
      </c>
      <c r="CJ1076" s="53">
        <f t="shared" ca="1" si="1198"/>
        <v>500000</v>
      </c>
      <c r="CK1076" s="53">
        <f t="shared" ca="1" si="1198"/>
        <v>500000</v>
      </c>
    </row>
    <row r="1077" spans="2:89" x14ac:dyDescent="0.35">
      <c r="B1077" s="154"/>
      <c r="D1077" t="s">
        <v>844</v>
      </c>
      <c r="E1077" t="str">
        <f t="shared" si="1174"/>
        <v>1077 LTERMY-PV</v>
      </c>
      <c r="G1077" t="str">
        <f t="shared" si="1175"/>
        <v>1077 LTERMY-PV</v>
      </c>
      <c r="J1077" s="93"/>
      <c r="K1077" s="28"/>
      <c r="L1077" s="28"/>
      <c r="M1077" s="28"/>
      <c r="N1077" s="28"/>
      <c r="O1077" s="28"/>
      <c r="P1077" s="28"/>
      <c r="R1077" s="27"/>
      <c r="S1077" s="93"/>
      <c r="T1077" s="93"/>
      <c r="U1077" s="93"/>
      <c r="V1077" s="93"/>
      <c r="W1077" s="93"/>
      <c r="X1077" s="93"/>
      <c r="Y1077" s="93"/>
      <c r="Z1077" s="93"/>
      <c r="AA1077" s="93"/>
      <c r="AB1077" s="93"/>
      <c r="AC1077" s="93"/>
      <c r="AD1077" s="93"/>
      <c r="AE1077" s="93"/>
      <c r="AF1077" s="93"/>
      <c r="AG1077" s="93"/>
      <c r="AH1077" s="93"/>
      <c r="AI1077" s="93"/>
      <c r="AJ1077" s="93"/>
      <c r="AK1077" s="93"/>
      <c r="AL1077" s="93"/>
      <c r="AM1077" s="93"/>
      <c r="AN1077" s="93"/>
      <c r="AO1077" s="93"/>
      <c r="AP1077" s="93"/>
      <c r="AQ1077" s="93"/>
      <c r="AR1077" s="93"/>
      <c r="AS1077" s="93"/>
      <c r="AT1077" s="93"/>
      <c r="AU1077" s="93"/>
      <c r="AV1077" s="93"/>
      <c r="AW1077" s="93"/>
      <c r="AX1077" s="93"/>
      <c r="AY1077" s="93"/>
      <c r="AZ1077" s="93"/>
      <c r="BA1077" s="93"/>
      <c r="BB1077" s="93"/>
      <c r="BC1077" s="93"/>
      <c r="BD1077" s="93"/>
      <c r="BE1077" s="93"/>
      <c r="BF1077" s="93"/>
      <c r="BG1077" s="93"/>
      <c r="BH1077" s="93"/>
      <c r="BI1077" s="93"/>
      <c r="BJ1077" s="93"/>
      <c r="BK1077" s="93"/>
      <c r="BL1077" s="93"/>
      <c r="BM1077" s="93"/>
      <c r="BN1077" s="93"/>
      <c r="BO1077" s="93"/>
      <c r="BP1077" s="93"/>
      <c r="BQ1077" s="93"/>
      <c r="BR1077" s="93"/>
      <c r="BS1077" s="93"/>
      <c r="BT1077" s="93"/>
      <c r="BU1077" s="93"/>
      <c r="BV1077" s="93"/>
      <c r="BW1077" s="93"/>
      <c r="BX1077" s="93"/>
      <c r="BY1077" s="93"/>
      <c r="BZ1077" s="93"/>
      <c r="CA1077" s="93"/>
      <c r="CB1077" s="93"/>
      <c r="CC1077" s="93"/>
      <c r="CD1077" s="93"/>
      <c r="CE1077" s="93"/>
      <c r="CF1077" s="93"/>
      <c r="CG1077" s="93"/>
      <c r="CH1077" s="93"/>
      <c r="CI1077" s="93"/>
      <c r="CJ1077" s="93"/>
      <c r="CK1077" s="93"/>
    </row>
    <row r="1078" spans="2:89" x14ac:dyDescent="0.35">
      <c r="B1078" s="132" t="str">
        <f>B1050</f>
        <v>(Primary label)</v>
      </c>
      <c r="D1078" t="s">
        <v>844</v>
      </c>
      <c r="E1078" s="8" t="str">
        <f t="shared" si="1174"/>
        <v>1078 LTERMY-PV</v>
      </c>
      <c r="G1078" t="s">
        <v>332</v>
      </c>
      <c r="H1078" s="27"/>
      <c r="I1078" s="78"/>
      <c r="J1078" s="78"/>
      <c r="K1078" s="33"/>
      <c r="L1078" s="33"/>
      <c r="M1078" s="33"/>
      <c r="N1078" s="33"/>
      <c r="O1078" s="33"/>
      <c r="P1078" s="33"/>
      <c r="R1078" s="33"/>
      <c r="S1078" s="77"/>
      <c r="T1078" s="77"/>
      <c r="U1078" s="77"/>
      <c r="V1078" s="77"/>
      <c r="W1078" s="77"/>
      <c r="X1078" s="77"/>
      <c r="Y1078" s="77"/>
      <c r="Z1078" s="77"/>
      <c r="AA1078" s="77"/>
      <c r="AB1078" s="77"/>
      <c r="AC1078" s="77"/>
      <c r="AD1078" s="77"/>
      <c r="AE1078" s="77"/>
      <c r="AF1078" s="77"/>
      <c r="AG1078" s="77"/>
      <c r="AH1078" s="77"/>
      <c r="AI1078" s="77"/>
      <c r="AJ1078" s="77"/>
      <c r="AK1078" s="77"/>
      <c r="AL1078" s="77"/>
      <c r="AM1078" s="77"/>
      <c r="AN1078" s="77"/>
      <c r="AO1078" s="77"/>
      <c r="AP1078" s="77"/>
      <c r="AQ1078" s="77"/>
      <c r="AR1078" s="77"/>
      <c r="AS1078" s="77"/>
      <c r="AT1078" s="77"/>
      <c r="AU1078" s="77"/>
      <c r="AV1078" s="77"/>
      <c r="AW1078" s="77"/>
      <c r="AX1078" s="77"/>
      <c r="AY1078" s="77"/>
      <c r="AZ1078" s="77"/>
      <c r="BA1078" s="77"/>
      <c r="BB1078" s="77"/>
      <c r="BC1078" s="77"/>
      <c r="BD1078" s="77"/>
      <c r="BE1078" s="77"/>
      <c r="BF1078" s="77"/>
      <c r="BG1078" s="77"/>
      <c r="BH1078" s="77"/>
      <c r="BI1078" s="77"/>
      <c r="BJ1078" s="77"/>
      <c r="BK1078" s="77"/>
      <c r="BL1078" s="77"/>
      <c r="BM1078" s="77"/>
      <c r="BN1078" s="77"/>
      <c r="BO1078" s="77"/>
      <c r="BP1078" s="77"/>
      <c r="BQ1078" s="77"/>
      <c r="BR1078" s="77"/>
      <c r="BS1078" s="77"/>
      <c r="BT1078" s="77"/>
      <c r="BU1078" s="77"/>
      <c r="BV1078" s="77"/>
      <c r="BW1078" s="77"/>
      <c r="BX1078" s="77"/>
      <c r="BY1078" s="77"/>
      <c r="BZ1078" s="77"/>
      <c r="CA1078" s="77"/>
      <c r="CB1078" s="77"/>
      <c r="CC1078" s="77"/>
      <c r="CD1078" s="77"/>
      <c r="CE1078" s="77"/>
      <c r="CF1078" s="77"/>
      <c r="CG1078" s="77"/>
      <c r="CH1078" s="77"/>
      <c r="CI1078" s="77"/>
      <c r="CJ1078" s="77"/>
      <c r="CK1078" s="77"/>
    </row>
    <row r="1079" spans="2:89" x14ac:dyDescent="0.35">
      <c r="B1079" s="132" t="str">
        <f>B1051</f>
        <v>primary unit</v>
      </c>
      <c r="D1079" t="s">
        <v>844</v>
      </c>
      <c r="E1079" s="8" t="str">
        <f t="shared" si="1174"/>
        <v>1079 LTERMY-PV</v>
      </c>
      <c r="G1079" t="s">
        <v>332</v>
      </c>
      <c r="H1079" s="27"/>
      <c r="I1079" s="78"/>
      <c r="J1079" s="78"/>
      <c r="K1079" s="33"/>
      <c r="L1079" s="33"/>
      <c r="M1079" s="33"/>
      <c r="N1079" s="33"/>
      <c r="O1079" s="33"/>
      <c r="P1079" s="33"/>
      <c r="R1079" s="33"/>
      <c r="S1079" s="77"/>
      <c r="T1079" s="77"/>
      <c r="U1079" s="77"/>
      <c r="V1079" s="77"/>
      <c r="W1079" s="77"/>
      <c r="X1079" s="77"/>
      <c r="Y1079" s="77"/>
      <c r="Z1079" s="77"/>
      <c r="AA1079" s="77"/>
      <c r="AB1079" s="77"/>
      <c r="AC1079" s="77"/>
      <c r="AD1079" s="77"/>
      <c r="AE1079" s="77"/>
      <c r="AF1079" s="77"/>
      <c r="AG1079" s="77"/>
      <c r="AH1079" s="77"/>
      <c r="AI1079" s="77"/>
      <c r="AJ1079" s="77"/>
      <c r="AK1079" s="77"/>
      <c r="AL1079" s="77"/>
      <c r="AM1079" s="77"/>
      <c r="AN1079" s="77"/>
      <c r="AO1079" s="77"/>
      <c r="AP1079" s="77"/>
      <c r="AQ1079" s="77"/>
      <c r="AR1079" s="77"/>
      <c r="AS1079" s="77"/>
      <c r="AT1079" s="77"/>
      <c r="AU1079" s="77"/>
      <c r="AV1079" s="77"/>
      <c r="AW1079" s="77"/>
      <c r="AX1079" s="77"/>
      <c r="AY1079" s="77"/>
      <c r="AZ1079" s="77"/>
      <c r="BA1079" s="77"/>
      <c r="BB1079" s="77"/>
      <c r="BC1079" s="77"/>
      <c r="BD1079" s="77"/>
      <c r="BE1079" s="77"/>
      <c r="BF1079" s="77"/>
      <c r="BG1079" s="77"/>
      <c r="BH1079" s="77"/>
      <c r="BI1079" s="77"/>
      <c r="BJ1079" s="77"/>
      <c r="BK1079" s="77"/>
      <c r="BL1079" s="77"/>
      <c r="BM1079" s="77"/>
      <c r="BN1079" s="77"/>
      <c r="BO1079" s="77"/>
      <c r="BP1079" s="77"/>
      <c r="BQ1079" s="77"/>
      <c r="BR1079" s="77"/>
      <c r="BS1079" s="77"/>
      <c r="BT1079" s="77"/>
      <c r="BU1079" s="77"/>
      <c r="BV1079" s="77"/>
      <c r="BW1079" s="77"/>
      <c r="BX1079" s="77"/>
      <c r="BY1079" s="77"/>
      <c r="BZ1079" s="77"/>
      <c r="CA1079" s="77"/>
      <c r="CB1079" s="77"/>
      <c r="CC1079" s="77"/>
      <c r="CD1079" s="77"/>
      <c r="CE1079" s="77"/>
      <c r="CF1079" s="77"/>
      <c r="CG1079" s="77"/>
      <c r="CH1079" s="77"/>
      <c r="CI1079" s="77"/>
      <c r="CJ1079" s="77"/>
      <c r="CK1079" s="77"/>
    </row>
    <row r="1080" spans="2:89" x14ac:dyDescent="0.35">
      <c r="B1080" s="187" t="str">
        <f>B1052</f>
        <v>Primary revenue driver</v>
      </c>
      <c r="D1080" t="s">
        <v>844</v>
      </c>
      <c r="E1080" s="8" t="str">
        <f t="shared" si="1174"/>
        <v>1080 LTERMY-PV</v>
      </c>
      <c r="G1080" t="s">
        <v>332</v>
      </c>
      <c r="H1080" s="3"/>
      <c r="I1080" s="4"/>
      <c r="J1080" s="4"/>
      <c r="K1080" s="215"/>
      <c r="L1080" s="215"/>
      <c r="M1080" s="215"/>
      <c r="N1080" s="215"/>
      <c r="O1080" s="215"/>
      <c r="P1080" s="215"/>
      <c r="Q1080" s="3"/>
      <c r="R1080" s="216"/>
      <c r="S1080" s="208" t="str">
        <f t="shared" ref="S1080" si="1199">ADDRESS(ROW(S1072),COLUMN(S1072),2)</f>
        <v>S$1072</v>
      </c>
      <c r="T1080" s="208" t="str">
        <f t="shared" ref="T1080:CE1080" si="1200">ADDRESS(ROW(T1072),COLUMN(T1072),2)</f>
        <v>T$1072</v>
      </c>
      <c r="U1080" s="208" t="str">
        <f t="shared" si="1200"/>
        <v>U$1072</v>
      </c>
      <c r="V1080" s="208" t="str">
        <f t="shared" si="1200"/>
        <v>V$1072</v>
      </c>
      <c r="W1080" s="208" t="str">
        <f t="shared" si="1200"/>
        <v>W$1072</v>
      </c>
      <c r="X1080" s="208" t="str">
        <f t="shared" si="1200"/>
        <v>X$1072</v>
      </c>
      <c r="Y1080" s="208" t="str">
        <f t="shared" si="1200"/>
        <v>Y$1072</v>
      </c>
      <c r="Z1080" s="208" t="str">
        <f t="shared" si="1200"/>
        <v>Z$1072</v>
      </c>
      <c r="AA1080" s="208" t="str">
        <f t="shared" si="1200"/>
        <v>AA$1072</v>
      </c>
      <c r="AB1080" s="208" t="str">
        <f t="shared" si="1200"/>
        <v>AB$1072</v>
      </c>
      <c r="AC1080" s="208" t="str">
        <f t="shared" si="1200"/>
        <v>AC$1072</v>
      </c>
      <c r="AD1080" s="208" t="str">
        <f t="shared" si="1200"/>
        <v>AD$1072</v>
      </c>
      <c r="AE1080" s="208" t="str">
        <f t="shared" si="1200"/>
        <v>AE$1072</v>
      </c>
      <c r="AF1080" s="208" t="str">
        <f t="shared" si="1200"/>
        <v>AF$1072</v>
      </c>
      <c r="AG1080" s="208" t="str">
        <f t="shared" si="1200"/>
        <v>AG$1072</v>
      </c>
      <c r="AH1080" s="208" t="str">
        <f t="shared" si="1200"/>
        <v>AH$1072</v>
      </c>
      <c r="AI1080" s="208" t="str">
        <f t="shared" si="1200"/>
        <v>AI$1072</v>
      </c>
      <c r="AJ1080" s="208" t="str">
        <f t="shared" si="1200"/>
        <v>AJ$1072</v>
      </c>
      <c r="AK1080" s="208" t="str">
        <f t="shared" si="1200"/>
        <v>AK$1072</v>
      </c>
      <c r="AL1080" s="208" t="str">
        <f t="shared" si="1200"/>
        <v>AL$1072</v>
      </c>
      <c r="AM1080" s="208" t="str">
        <f t="shared" si="1200"/>
        <v>AM$1072</v>
      </c>
      <c r="AN1080" s="208" t="str">
        <f t="shared" si="1200"/>
        <v>AN$1072</v>
      </c>
      <c r="AO1080" s="208" t="str">
        <f t="shared" si="1200"/>
        <v>AO$1072</v>
      </c>
      <c r="AP1080" s="208" t="str">
        <f t="shared" si="1200"/>
        <v>AP$1072</v>
      </c>
      <c r="AQ1080" s="208" t="str">
        <f t="shared" si="1200"/>
        <v>AQ$1072</v>
      </c>
      <c r="AR1080" s="208" t="str">
        <f t="shared" si="1200"/>
        <v>AR$1072</v>
      </c>
      <c r="AS1080" s="208" t="str">
        <f t="shared" si="1200"/>
        <v>AS$1072</v>
      </c>
      <c r="AT1080" s="208" t="str">
        <f t="shared" si="1200"/>
        <v>AT$1072</v>
      </c>
      <c r="AU1080" s="208" t="str">
        <f t="shared" si="1200"/>
        <v>AU$1072</v>
      </c>
      <c r="AV1080" s="208" t="str">
        <f t="shared" si="1200"/>
        <v>AV$1072</v>
      </c>
      <c r="AW1080" s="208" t="str">
        <f t="shared" si="1200"/>
        <v>AW$1072</v>
      </c>
      <c r="AX1080" s="208" t="str">
        <f t="shared" si="1200"/>
        <v>AX$1072</v>
      </c>
      <c r="AY1080" s="208" t="str">
        <f t="shared" si="1200"/>
        <v>AY$1072</v>
      </c>
      <c r="AZ1080" s="208" t="str">
        <f t="shared" si="1200"/>
        <v>AZ$1072</v>
      </c>
      <c r="BA1080" s="208" t="str">
        <f t="shared" si="1200"/>
        <v>BA$1072</v>
      </c>
      <c r="BB1080" s="208" t="str">
        <f t="shared" si="1200"/>
        <v>BB$1072</v>
      </c>
      <c r="BC1080" s="208" t="str">
        <f t="shared" si="1200"/>
        <v>BC$1072</v>
      </c>
      <c r="BD1080" s="208" t="str">
        <f t="shared" si="1200"/>
        <v>BD$1072</v>
      </c>
      <c r="BE1080" s="208" t="str">
        <f t="shared" si="1200"/>
        <v>BE$1072</v>
      </c>
      <c r="BF1080" s="208" t="str">
        <f t="shared" si="1200"/>
        <v>BF$1072</v>
      </c>
      <c r="BG1080" s="208" t="str">
        <f t="shared" si="1200"/>
        <v>BG$1072</v>
      </c>
      <c r="BH1080" s="208" t="str">
        <f t="shared" si="1200"/>
        <v>BH$1072</v>
      </c>
      <c r="BI1080" s="208" t="str">
        <f t="shared" si="1200"/>
        <v>BI$1072</v>
      </c>
      <c r="BJ1080" s="208" t="str">
        <f t="shared" si="1200"/>
        <v>BJ$1072</v>
      </c>
      <c r="BK1080" s="208" t="str">
        <f t="shared" si="1200"/>
        <v>BK$1072</v>
      </c>
      <c r="BL1080" s="208" t="str">
        <f t="shared" si="1200"/>
        <v>BL$1072</v>
      </c>
      <c r="BM1080" s="208" t="str">
        <f t="shared" si="1200"/>
        <v>BM$1072</v>
      </c>
      <c r="BN1080" s="208" t="str">
        <f t="shared" si="1200"/>
        <v>BN$1072</v>
      </c>
      <c r="BO1080" s="208" t="str">
        <f t="shared" si="1200"/>
        <v>BO$1072</v>
      </c>
      <c r="BP1080" s="208" t="str">
        <f t="shared" si="1200"/>
        <v>BP$1072</v>
      </c>
      <c r="BQ1080" s="208" t="str">
        <f t="shared" si="1200"/>
        <v>BQ$1072</v>
      </c>
      <c r="BR1080" s="208" t="str">
        <f t="shared" si="1200"/>
        <v>BR$1072</v>
      </c>
      <c r="BS1080" s="208" t="str">
        <f t="shared" si="1200"/>
        <v>BS$1072</v>
      </c>
      <c r="BT1080" s="208" t="str">
        <f t="shared" si="1200"/>
        <v>BT$1072</v>
      </c>
      <c r="BU1080" s="208" t="str">
        <f t="shared" si="1200"/>
        <v>BU$1072</v>
      </c>
      <c r="BV1080" s="208" t="str">
        <f t="shared" si="1200"/>
        <v>BV$1072</v>
      </c>
      <c r="BW1080" s="208" t="str">
        <f t="shared" si="1200"/>
        <v>BW$1072</v>
      </c>
      <c r="BX1080" s="208" t="str">
        <f t="shared" si="1200"/>
        <v>BX$1072</v>
      </c>
      <c r="BY1080" s="208" t="str">
        <f t="shared" si="1200"/>
        <v>BY$1072</v>
      </c>
      <c r="BZ1080" s="208" t="str">
        <f t="shared" si="1200"/>
        <v>BZ$1072</v>
      </c>
      <c r="CA1080" s="208" t="str">
        <f t="shared" si="1200"/>
        <v>CA$1072</v>
      </c>
      <c r="CB1080" s="208" t="str">
        <f t="shared" si="1200"/>
        <v>CB$1072</v>
      </c>
      <c r="CC1080" s="208" t="str">
        <f t="shared" si="1200"/>
        <v>CC$1072</v>
      </c>
      <c r="CD1080" s="208" t="str">
        <f t="shared" si="1200"/>
        <v>CD$1072</v>
      </c>
      <c r="CE1080" s="208" t="str">
        <f t="shared" si="1200"/>
        <v>CE$1072</v>
      </c>
      <c r="CF1080" s="208" t="str">
        <f t="shared" ref="CF1080:CK1080" si="1201">ADDRESS(ROW(CF1072),COLUMN(CF1072),2)</f>
        <v>CF$1072</v>
      </c>
      <c r="CG1080" s="208" t="str">
        <f t="shared" si="1201"/>
        <v>CG$1072</v>
      </c>
      <c r="CH1080" s="208" t="str">
        <f t="shared" si="1201"/>
        <v>CH$1072</v>
      </c>
      <c r="CI1080" s="208" t="str">
        <f t="shared" si="1201"/>
        <v>CI$1072</v>
      </c>
      <c r="CJ1080" s="208" t="str">
        <f t="shared" si="1201"/>
        <v>CJ$1072</v>
      </c>
      <c r="CK1080" s="208" t="str">
        <f t="shared" si="1201"/>
        <v>CK$1072</v>
      </c>
    </row>
    <row r="1081" spans="2:89" x14ac:dyDescent="0.35">
      <c r="B1081" s="132" t="str">
        <f>B1053</f>
        <v>Primary volume driver</v>
      </c>
      <c r="D1081" t="s">
        <v>844</v>
      </c>
      <c r="E1081" s="8" t="str">
        <f t="shared" si="1174"/>
        <v>1081 LTERMY-PV</v>
      </c>
      <c r="G1081" t="s">
        <v>332</v>
      </c>
      <c r="H1081" s="12"/>
      <c r="I1081" s="60"/>
      <c r="J1081" s="60"/>
      <c r="K1081" s="15"/>
      <c r="L1081" s="15"/>
      <c r="M1081" s="15"/>
      <c r="N1081" s="15"/>
      <c r="O1081" s="15"/>
      <c r="P1081" s="15"/>
      <c r="R1081" s="15"/>
      <c r="S1081" s="175" t="str">
        <f t="shared" ref="S1081" si="1202">S1053</f>
        <v>S$17</v>
      </c>
      <c r="T1081" s="175" t="str">
        <f t="shared" ref="T1081:CE1081" si="1203">T1053</f>
        <v>T$17</v>
      </c>
      <c r="U1081" s="175" t="str">
        <f t="shared" si="1203"/>
        <v>U$17</v>
      </c>
      <c r="V1081" s="175" t="str">
        <f t="shared" si="1203"/>
        <v>V$17</v>
      </c>
      <c r="W1081" s="175" t="str">
        <f t="shared" si="1203"/>
        <v>W$17</v>
      </c>
      <c r="X1081" s="175" t="str">
        <f t="shared" si="1203"/>
        <v>X$17</v>
      </c>
      <c r="Y1081" s="175" t="str">
        <f t="shared" si="1203"/>
        <v>Y$17</v>
      </c>
      <c r="Z1081" s="175" t="str">
        <f t="shared" si="1203"/>
        <v>Z$17</v>
      </c>
      <c r="AA1081" s="175" t="str">
        <f t="shared" si="1203"/>
        <v>AA$17</v>
      </c>
      <c r="AB1081" s="175" t="str">
        <f t="shared" si="1203"/>
        <v>AB$17</v>
      </c>
      <c r="AC1081" s="175" t="str">
        <f t="shared" si="1203"/>
        <v>AC$17</v>
      </c>
      <c r="AD1081" s="175" t="str">
        <f t="shared" si="1203"/>
        <v>AD$17</v>
      </c>
      <c r="AE1081" s="175" t="str">
        <f t="shared" si="1203"/>
        <v>AE$17</v>
      </c>
      <c r="AF1081" s="175" t="str">
        <f t="shared" si="1203"/>
        <v>AF$17</v>
      </c>
      <c r="AG1081" s="175" t="str">
        <f t="shared" si="1203"/>
        <v>AG$17</v>
      </c>
      <c r="AH1081" s="175" t="str">
        <f t="shared" si="1203"/>
        <v>AH$17</v>
      </c>
      <c r="AI1081" s="175" t="str">
        <f t="shared" si="1203"/>
        <v>AI$17</v>
      </c>
      <c r="AJ1081" s="175" t="str">
        <f t="shared" si="1203"/>
        <v>AJ$17</v>
      </c>
      <c r="AK1081" s="175" t="str">
        <f t="shared" si="1203"/>
        <v>AK$17</v>
      </c>
      <c r="AL1081" s="175" t="str">
        <f t="shared" si="1203"/>
        <v>AL$17</v>
      </c>
      <c r="AM1081" s="175" t="str">
        <f t="shared" si="1203"/>
        <v>AM$17</v>
      </c>
      <c r="AN1081" s="175" t="str">
        <f t="shared" si="1203"/>
        <v>AN$17</v>
      </c>
      <c r="AO1081" s="175" t="str">
        <f t="shared" si="1203"/>
        <v>AO$17</v>
      </c>
      <c r="AP1081" s="175" t="str">
        <f t="shared" si="1203"/>
        <v>AP$17</v>
      </c>
      <c r="AQ1081" s="175" t="str">
        <f t="shared" si="1203"/>
        <v>AQ$17</v>
      </c>
      <c r="AR1081" s="175" t="str">
        <f t="shared" si="1203"/>
        <v>AR$17</v>
      </c>
      <c r="AS1081" s="175" t="str">
        <f t="shared" si="1203"/>
        <v>AS$17</v>
      </c>
      <c r="AT1081" s="175" t="str">
        <f t="shared" si="1203"/>
        <v>AT$17</v>
      </c>
      <c r="AU1081" s="175" t="str">
        <f t="shared" si="1203"/>
        <v>AU$17</v>
      </c>
      <c r="AV1081" s="175" t="str">
        <f t="shared" si="1203"/>
        <v>AV$17</v>
      </c>
      <c r="AW1081" s="175" t="str">
        <f t="shared" si="1203"/>
        <v>AW$17</v>
      </c>
      <c r="AX1081" s="175" t="str">
        <f t="shared" si="1203"/>
        <v>AX$17</v>
      </c>
      <c r="AY1081" s="175" t="str">
        <f t="shared" si="1203"/>
        <v>AY$17</v>
      </c>
      <c r="AZ1081" s="175" t="str">
        <f t="shared" si="1203"/>
        <v>AZ$17</v>
      </c>
      <c r="BA1081" s="175" t="str">
        <f t="shared" si="1203"/>
        <v>BA$17</v>
      </c>
      <c r="BB1081" s="175" t="str">
        <f t="shared" si="1203"/>
        <v>BB$17</v>
      </c>
      <c r="BC1081" s="175" t="str">
        <f t="shared" si="1203"/>
        <v>BC$17</v>
      </c>
      <c r="BD1081" s="175" t="str">
        <f t="shared" si="1203"/>
        <v>BD$17</v>
      </c>
      <c r="BE1081" s="175" t="str">
        <f t="shared" si="1203"/>
        <v>BE$17</v>
      </c>
      <c r="BF1081" s="175" t="str">
        <f t="shared" si="1203"/>
        <v>BF$17</v>
      </c>
      <c r="BG1081" s="175" t="str">
        <f t="shared" si="1203"/>
        <v>BG$17</v>
      </c>
      <c r="BH1081" s="175" t="str">
        <f t="shared" si="1203"/>
        <v>BH$17</v>
      </c>
      <c r="BI1081" s="175" t="str">
        <f t="shared" si="1203"/>
        <v>BI$17</v>
      </c>
      <c r="BJ1081" s="175" t="str">
        <f t="shared" si="1203"/>
        <v>BJ$17</v>
      </c>
      <c r="BK1081" s="175" t="str">
        <f t="shared" si="1203"/>
        <v>BK$17</v>
      </c>
      <c r="BL1081" s="175" t="str">
        <f t="shared" si="1203"/>
        <v>BL$17</v>
      </c>
      <c r="BM1081" s="175" t="str">
        <f t="shared" si="1203"/>
        <v>BM$17</v>
      </c>
      <c r="BN1081" s="175" t="str">
        <f t="shared" si="1203"/>
        <v>BN$17</v>
      </c>
      <c r="BO1081" s="175" t="str">
        <f t="shared" si="1203"/>
        <v>BO$17</v>
      </c>
      <c r="BP1081" s="175" t="str">
        <f t="shared" si="1203"/>
        <v>BP$17</v>
      </c>
      <c r="BQ1081" s="175" t="str">
        <f t="shared" si="1203"/>
        <v>BQ$17</v>
      </c>
      <c r="BR1081" s="175" t="str">
        <f t="shared" si="1203"/>
        <v>BR$17</v>
      </c>
      <c r="BS1081" s="175" t="str">
        <f t="shared" si="1203"/>
        <v>BS$17</v>
      </c>
      <c r="BT1081" s="175" t="str">
        <f t="shared" si="1203"/>
        <v>BT$17</v>
      </c>
      <c r="BU1081" s="175" t="str">
        <f t="shared" si="1203"/>
        <v>BU$17</v>
      </c>
      <c r="BV1081" s="175" t="str">
        <f t="shared" si="1203"/>
        <v>BV$17</v>
      </c>
      <c r="BW1081" s="175" t="str">
        <f t="shared" si="1203"/>
        <v>BW$17</v>
      </c>
      <c r="BX1081" s="175" t="str">
        <f t="shared" si="1203"/>
        <v>BX$17</v>
      </c>
      <c r="BY1081" s="175" t="str">
        <f t="shared" si="1203"/>
        <v>BY$17</v>
      </c>
      <c r="BZ1081" s="175" t="str">
        <f t="shared" si="1203"/>
        <v>BZ$17</v>
      </c>
      <c r="CA1081" s="175" t="str">
        <f t="shared" si="1203"/>
        <v>CA$17</v>
      </c>
      <c r="CB1081" s="175" t="str">
        <f t="shared" si="1203"/>
        <v>CB$17</v>
      </c>
      <c r="CC1081" s="175" t="str">
        <f t="shared" si="1203"/>
        <v>CC$17</v>
      </c>
      <c r="CD1081" s="175" t="str">
        <f t="shared" si="1203"/>
        <v>CD$17</v>
      </c>
      <c r="CE1081" s="175" t="str">
        <f t="shared" si="1203"/>
        <v>CE$17</v>
      </c>
      <c r="CF1081" s="175" t="str">
        <f t="shared" ref="CF1081:CK1081" si="1204">CF1053</f>
        <v>CF$17</v>
      </c>
      <c r="CG1081" s="175" t="str">
        <f t="shared" si="1204"/>
        <v>CG$17</v>
      </c>
      <c r="CH1081" s="175" t="str">
        <f t="shared" si="1204"/>
        <v>CH$17</v>
      </c>
      <c r="CI1081" s="175" t="str">
        <f t="shared" si="1204"/>
        <v>CI$17</v>
      </c>
      <c r="CJ1081" s="175" t="str">
        <f t="shared" si="1204"/>
        <v>CJ$17</v>
      </c>
      <c r="CK1081" s="175" t="str">
        <f t="shared" si="1204"/>
        <v>CK$17</v>
      </c>
    </row>
    <row r="1082" spans="2:89" x14ac:dyDescent="0.35">
      <c r="B1082" s="132" t="str">
        <f>B1058</f>
        <v>Rolling fixed term loan - multiple borrowings w/ annual control:</v>
      </c>
      <c r="D1082" t="s">
        <v>844</v>
      </c>
      <c r="E1082" s="8" t="str">
        <f t="shared" si="1174"/>
        <v>1082 LTERMY-PV</v>
      </c>
      <c r="G1082" t="s">
        <v>332</v>
      </c>
      <c r="H1082" s="12"/>
      <c r="I1082" s="60"/>
      <c r="J1082" s="60"/>
      <c r="K1082" s="15"/>
      <c r="L1082" s="15"/>
      <c r="M1082" s="15"/>
      <c r="N1082" s="15"/>
      <c r="O1082" s="15"/>
      <c r="P1082" s="15"/>
      <c r="R1082" s="15"/>
      <c r="S1082" s="175"/>
      <c r="T1082" s="175"/>
      <c r="U1082" s="175"/>
      <c r="V1082" s="175"/>
      <c r="W1082" s="175"/>
      <c r="X1082" s="175"/>
      <c r="Y1082" s="175"/>
      <c r="Z1082" s="175"/>
      <c r="AA1082" s="175"/>
      <c r="AB1082" s="175"/>
      <c r="AC1082" s="175"/>
      <c r="AD1082" s="175"/>
      <c r="AE1082" s="175"/>
      <c r="AF1082" s="175"/>
      <c r="AG1082" s="175"/>
      <c r="AH1082" s="175"/>
      <c r="AI1082" s="175"/>
      <c r="AJ1082" s="175"/>
      <c r="AK1082" s="175"/>
      <c r="AL1082" s="175"/>
      <c r="AM1082" s="175"/>
      <c r="AN1082" s="175"/>
      <c r="AO1082" s="175"/>
      <c r="AP1082" s="175"/>
      <c r="AQ1082" s="175"/>
      <c r="AR1082" s="175"/>
      <c r="AS1082" s="175"/>
      <c r="AT1082" s="175"/>
      <c r="AU1082" s="175"/>
      <c r="AV1082" s="175"/>
      <c r="AW1082" s="175"/>
      <c r="AX1082" s="175"/>
      <c r="AY1082" s="175"/>
      <c r="AZ1082" s="175"/>
      <c r="BA1082" s="175"/>
      <c r="BB1082" s="175"/>
      <c r="BC1082" s="175"/>
      <c r="BD1082" s="175"/>
      <c r="BE1082" s="175"/>
      <c r="BF1082" s="175"/>
      <c r="BG1082" s="175"/>
      <c r="BH1082" s="175"/>
      <c r="BI1082" s="175"/>
      <c r="BJ1082" s="175"/>
      <c r="BK1082" s="175"/>
      <c r="BL1082" s="175"/>
      <c r="BM1082" s="175"/>
      <c r="BN1082" s="175"/>
      <c r="BO1082" s="175"/>
      <c r="BP1082" s="175"/>
      <c r="BQ1082" s="175"/>
      <c r="BR1082" s="175"/>
      <c r="BS1082" s="175"/>
      <c r="BT1082" s="175"/>
      <c r="BU1082" s="175"/>
      <c r="BV1082" s="175"/>
      <c r="BW1082" s="175"/>
      <c r="BX1082" s="175"/>
      <c r="BY1082" s="175"/>
      <c r="BZ1082" s="175"/>
      <c r="CA1082" s="175"/>
      <c r="CB1082" s="175"/>
      <c r="CC1082" s="175"/>
      <c r="CD1082" s="175"/>
      <c r="CE1082" s="175"/>
      <c r="CF1082" s="175"/>
      <c r="CG1082" s="175"/>
      <c r="CH1082" s="175"/>
      <c r="CI1082" s="175"/>
      <c r="CJ1082" s="175"/>
      <c r="CK1082" s="175"/>
    </row>
    <row r="1083" spans="2:89" x14ac:dyDescent="0.35">
      <c r="B1083" s="338" t="str">
        <f>IFERROR(SUBSTITUTE(TRIM(MID(B1058, SEARCH("-", B1058) + 1, LEN(B1058))),":",""),"no unit")</f>
        <v>multiple borrowings w/ annual control</v>
      </c>
      <c r="D1083" t="s">
        <v>844</v>
      </c>
      <c r="E1083" s="8" t="str">
        <f t="shared" si="1174"/>
        <v>1083 LTERMY-PV</v>
      </c>
      <c r="G1083" t="s">
        <v>332</v>
      </c>
      <c r="H1083" s="12"/>
      <c r="I1083" s="60"/>
      <c r="J1083" s="60"/>
      <c r="K1083" s="15"/>
      <c r="L1083" s="15"/>
      <c r="M1083" s="15"/>
      <c r="N1083" s="15"/>
      <c r="O1083" s="15"/>
      <c r="P1083" s="15"/>
      <c r="R1083" s="15"/>
      <c r="S1083" s="175"/>
      <c r="T1083" s="175"/>
      <c r="U1083" s="175"/>
      <c r="V1083" s="175"/>
      <c r="W1083" s="175"/>
      <c r="X1083" s="175"/>
      <c r="Y1083" s="175"/>
      <c r="Z1083" s="175"/>
      <c r="AA1083" s="175"/>
      <c r="AB1083" s="175"/>
      <c r="AC1083" s="175"/>
      <c r="AD1083" s="175"/>
      <c r="AE1083" s="175"/>
      <c r="AF1083" s="175"/>
      <c r="AG1083" s="175"/>
      <c r="AH1083" s="175"/>
      <c r="AI1083" s="175"/>
      <c r="AJ1083" s="175"/>
      <c r="AK1083" s="175"/>
      <c r="AL1083" s="175"/>
      <c r="AM1083" s="175"/>
      <c r="AN1083" s="175"/>
      <c r="AO1083" s="175"/>
      <c r="AP1083" s="175"/>
      <c r="AQ1083" s="175"/>
      <c r="AR1083" s="175"/>
      <c r="AS1083" s="175"/>
      <c r="AT1083" s="175"/>
      <c r="AU1083" s="175"/>
      <c r="AV1083" s="175"/>
      <c r="AW1083" s="175"/>
      <c r="AX1083" s="175"/>
      <c r="AY1083" s="175"/>
      <c r="AZ1083" s="175"/>
      <c r="BA1083" s="175"/>
      <c r="BB1083" s="175"/>
      <c r="BC1083" s="175"/>
      <c r="BD1083" s="175"/>
      <c r="BE1083" s="175"/>
      <c r="BF1083" s="175"/>
      <c r="BG1083" s="175"/>
      <c r="BH1083" s="175"/>
      <c r="BI1083" s="175"/>
      <c r="BJ1083" s="175"/>
      <c r="BK1083" s="175"/>
      <c r="BL1083" s="175"/>
      <c r="BM1083" s="175"/>
      <c r="BN1083" s="175"/>
      <c r="BO1083" s="175"/>
      <c r="BP1083" s="175"/>
      <c r="BQ1083" s="175"/>
      <c r="BR1083" s="175"/>
      <c r="BS1083" s="175"/>
      <c r="BT1083" s="175"/>
      <c r="BU1083" s="175"/>
      <c r="BV1083" s="175"/>
      <c r="BW1083" s="175"/>
      <c r="BX1083" s="175"/>
      <c r="BY1083" s="175"/>
      <c r="BZ1083" s="175"/>
      <c r="CA1083" s="175"/>
      <c r="CB1083" s="175"/>
      <c r="CC1083" s="175"/>
      <c r="CD1083" s="175"/>
      <c r="CE1083" s="175"/>
      <c r="CF1083" s="175"/>
      <c r="CG1083" s="175"/>
      <c r="CH1083" s="175"/>
      <c r="CI1083" s="175"/>
      <c r="CJ1083" s="175"/>
      <c r="CK1083" s="175"/>
    </row>
    <row r="1084" spans="2:89" x14ac:dyDescent="0.35">
      <c r="B1084" s="132" t="str">
        <f>B1056</f>
        <v>Secondary revenue driver</v>
      </c>
      <c r="D1084" t="s">
        <v>844</v>
      </c>
      <c r="E1084" s="8" t="str">
        <f t="shared" si="1174"/>
        <v>1084 LTERMY-PV</v>
      </c>
      <c r="G1084" t="s">
        <v>332</v>
      </c>
      <c r="H1084" s="12"/>
      <c r="I1084" s="60"/>
      <c r="J1084" s="60"/>
      <c r="K1084" s="15"/>
      <c r="L1084" s="15"/>
      <c r="M1084" s="15"/>
      <c r="N1084" s="15"/>
      <c r="O1084" s="15"/>
      <c r="P1084" s="15"/>
      <c r="R1084" s="15"/>
      <c r="S1084" s="1"/>
      <c r="T1084" s="1"/>
      <c r="U1084" s="1"/>
      <c r="V1084" s="1"/>
      <c r="W1084" s="1"/>
      <c r="X1084" s="1"/>
      <c r="Y1084" s="1"/>
      <c r="Z1084" s="1"/>
      <c r="AA1084" s="1"/>
      <c r="AB1084" s="1"/>
      <c r="AC1084" s="1"/>
      <c r="AD1084" s="1"/>
      <c r="AE1084" s="1"/>
      <c r="AF1084" s="1"/>
      <c r="AG1084" s="1"/>
      <c r="AH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c r="BP1084" s="1"/>
      <c r="BQ1084" s="1"/>
      <c r="BR1084" s="1"/>
      <c r="BS1084" s="1"/>
      <c r="BT1084" s="1"/>
      <c r="BU1084" s="1"/>
      <c r="BV1084" s="1"/>
      <c r="BW1084" s="1"/>
      <c r="BX1084" s="1"/>
      <c r="BY1084" s="1"/>
      <c r="BZ1084" s="1"/>
      <c r="CA1084" s="1"/>
      <c r="CB1084" s="1"/>
      <c r="CC1084" s="1"/>
      <c r="CD1084" s="1"/>
      <c r="CE1084" s="1"/>
      <c r="CF1084" s="1"/>
      <c r="CG1084" s="1"/>
      <c r="CH1084" s="1"/>
      <c r="CI1084" s="1"/>
      <c r="CJ1084" s="1"/>
      <c r="CK1084" s="1"/>
    </row>
    <row r="1085" spans="2:89" x14ac:dyDescent="0.35">
      <c r="B1085" s="132" t="str">
        <f>B1057</f>
        <v>Secondary volume driver</v>
      </c>
      <c r="D1085" t="s">
        <v>844</v>
      </c>
      <c r="E1085" s="8" t="str">
        <f t="shared" si="1174"/>
        <v>1085 LTERMY-PV</v>
      </c>
      <c r="G1085" t="s">
        <v>332</v>
      </c>
      <c r="H1085" s="12"/>
      <c r="I1085" s="60"/>
      <c r="J1085" s="60"/>
      <c r="K1085" s="15"/>
      <c r="L1085" s="15"/>
      <c r="M1085" s="15"/>
      <c r="N1085" s="15"/>
      <c r="O1085" s="15"/>
      <c r="P1085" s="15"/>
      <c r="R1085" s="15"/>
      <c r="S1085" s="175"/>
      <c r="T1085" s="175"/>
      <c r="U1085" s="175"/>
      <c r="V1085" s="175"/>
      <c r="W1085" s="175"/>
      <c r="X1085" s="175"/>
      <c r="Y1085" s="175"/>
      <c r="Z1085" s="175"/>
      <c r="AA1085" s="175"/>
      <c r="AB1085" s="175"/>
      <c r="AC1085" s="175"/>
      <c r="AD1085" s="175"/>
      <c r="AE1085" s="175"/>
      <c r="AF1085" s="175"/>
      <c r="AG1085" s="175"/>
      <c r="AH1085" s="175"/>
      <c r="AI1085" s="175"/>
      <c r="AJ1085" s="175"/>
      <c r="AK1085" s="175"/>
      <c r="AL1085" s="175"/>
      <c r="AM1085" s="175"/>
      <c r="AN1085" s="175"/>
      <c r="AO1085" s="175"/>
      <c r="AP1085" s="175"/>
      <c r="AQ1085" s="175"/>
      <c r="AR1085" s="175"/>
      <c r="AS1085" s="175"/>
      <c r="AT1085" s="175"/>
      <c r="AU1085" s="175"/>
      <c r="AV1085" s="175"/>
      <c r="AW1085" s="175"/>
      <c r="AX1085" s="175"/>
      <c r="AY1085" s="175"/>
      <c r="AZ1085" s="175"/>
      <c r="BA1085" s="175"/>
      <c r="BB1085" s="175"/>
      <c r="BC1085" s="175"/>
      <c r="BD1085" s="175"/>
      <c r="BE1085" s="175"/>
      <c r="BF1085" s="175"/>
      <c r="BG1085" s="175"/>
      <c r="BH1085" s="175"/>
      <c r="BI1085" s="175"/>
      <c r="BJ1085" s="175"/>
      <c r="BK1085" s="175"/>
      <c r="BL1085" s="175"/>
      <c r="BM1085" s="175"/>
      <c r="BN1085" s="175"/>
      <c r="BO1085" s="175"/>
      <c r="BP1085" s="175"/>
      <c r="BQ1085" s="175"/>
      <c r="BR1085" s="175"/>
      <c r="BS1085" s="175"/>
      <c r="BT1085" s="175"/>
      <c r="BU1085" s="175"/>
      <c r="BV1085" s="175"/>
      <c r="BW1085" s="175"/>
      <c r="BX1085" s="175"/>
      <c r="BY1085" s="175"/>
      <c r="BZ1085" s="175"/>
      <c r="CA1085" s="175"/>
      <c r="CB1085" s="175"/>
      <c r="CC1085" s="175"/>
      <c r="CD1085" s="175"/>
      <c r="CE1085" s="175"/>
      <c r="CF1085" s="175"/>
      <c r="CG1085" s="175"/>
      <c r="CH1085" s="175"/>
      <c r="CI1085" s="175"/>
      <c r="CJ1085" s="175"/>
      <c r="CK1085" s="175"/>
    </row>
    <row r="1086" spans="2:89" x14ac:dyDescent="0.35">
      <c r="E1086" s="8"/>
      <c r="H1086" s="12"/>
      <c r="I1086" s="60"/>
      <c r="J1086" s="60"/>
      <c r="K1086" s="15"/>
      <c r="L1086" s="15"/>
      <c r="M1086" s="15"/>
      <c r="N1086" s="15"/>
      <c r="O1086" s="15"/>
      <c r="P1086" s="15"/>
      <c r="R1086" s="15"/>
      <c r="S1086" s="76"/>
      <c r="T1086" s="76"/>
      <c r="U1086" s="76"/>
      <c r="V1086" s="76"/>
      <c r="W1086" s="76"/>
      <c r="X1086" s="76"/>
      <c r="Y1086" s="76"/>
      <c r="Z1086" s="76"/>
      <c r="AA1086" s="76"/>
      <c r="AB1086" s="76"/>
      <c r="AC1086" s="76"/>
      <c r="AD1086" s="76"/>
      <c r="AE1086" s="76"/>
      <c r="AF1086" s="76"/>
      <c r="AG1086" s="76"/>
      <c r="AH1086" s="76"/>
      <c r="AI1086" s="76"/>
      <c r="AJ1086" s="76"/>
      <c r="AK1086" s="76"/>
      <c r="AL1086" s="76"/>
      <c r="AM1086" s="76"/>
      <c r="AN1086" s="76"/>
      <c r="AO1086" s="76"/>
      <c r="AP1086" s="76"/>
      <c r="AQ1086" s="76"/>
      <c r="AR1086" s="76"/>
      <c r="AS1086" s="76"/>
      <c r="AT1086" s="76"/>
      <c r="AU1086" s="76"/>
      <c r="AV1086" s="76"/>
      <c r="AW1086" s="76"/>
      <c r="AX1086" s="76"/>
      <c r="AY1086" s="76"/>
      <c r="AZ1086" s="76"/>
      <c r="BA1086" s="76"/>
      <c r="BB1086" s="76"/>
      <c r="BC1086" s="76"/>
      <c r="BD1086" s="76"/>
      <c r="BE1086" s="76"/>
      <c r="BF1086" s="76"/>
      <c r="BG1086" s="76"/>
      <c r="BH1086" s="76"/>
      <c r="BI1086" s="76"/>
      <c r="BJ1086" s="76"/>
      <c r="BK1086" s="76"/>
      <c r="BL1086" s="76"/>
      <c r="BM1086" s="76"/>
      <c r="BN1086" s="76"/>
      <c r="BO1086" s="76"/>
      <c r="BP1086" s="76"/>
      <c r="BQ1086" s="76"/>
      <c r="BR1086" s="76"/>
      <c r="BS1086" s="76"/>
      <c r="BT1086" s="76"/>
      <c r="BU1086" s="76"/>
      <c r="BV1086" s="76"/>
      <c r="BW1086" s="76"/>
      <c r="BX1086" s="76"/>
      <c r="BY1086" s="76"/>
      <c r="BZ1086" s="76"/>
      <c r="CA1086" s="76"/>
      <c r="CB1086" s="76"/>
      <c r="CC1086" s="76"/>
      <c r="CD1086" s="76"/>
      <c r="CE1086" s="76"/>
      <c r="CF1086" s="76"/>
      <c r="CG1086" s="76"/>
      <c r="CH1086" s="76"/>
      <c r="CI1086" s="76"/>
      <c r="CJ1086" s="76"/>
      <c r="CK1086" s="76"/>
    </row>
    <row r="1087" spans="2:89" x14ac:dyDescent="0.35">
      <c r="E1087" s="8"/>
      <c r="H1087" s="12"/>
      <c r="I1087" s="60"/>
      <c r="J1087" s="60"/>
      <c r="K1087" s="15"/>
      <c r="L1087" s="15"/>
      <c r="M1087" s="15"/>
      <c r="N1087" s="15"/>
      <c r="O1087" s="15"/>
      <c r="P1087" s="15"/>
      <c r="R1087" s="15"/>
      <c r="S1087" s="76"/>
      <c r="T1087" s="76"/>
      <c r="U1087" s="76"/>
      <c r="V1087" s="76"/>
      <c r="W1087" s="76"/>
      <c r="X1087" s="76"/>
      <c r="Y1087" s="76"/>
      <c r="Z1087" s="76"/>
      <c r="AA1087" s="76"/>
      <c r="AB1087" s="76"/>
      <c r="AC1087" s="76"/>
      <c r="AD1087" s="76"/>
      <c r="AE1087" s="76"/>
      <c r="AF1087" s="76"/>
      <c r="AG1087" s="76"/>
      <c r="AH1087" s="76"/>
      <c r="AI1087" s="76"/>
      <c r="AJ1087" s="76"/>
      <c r="AK1087" s="76"/>
      <c r="AL1087" s="76"/>
      <c r="AM1087" s="76"/>
      <c r="AN1087" s="76"/>
      <c r="AO1087" s="76"/>
      <c r="AP1087" s="76"/>
      <c r="AQ1087" s="76"/>
      <c r="AR1087" s="76"/>
      <c r="AS1087" s="76"/>
      <c r="AT1087" s="76"/>
      <c r="AU1087" s="76"/>
      <c r="AV1087" s="76"/>
      <c r="AW1087" s="76"/>
      <c r="AX1087" s="76"/>
      <c r="AY1087" s="76"/>
      <c r="AZ1087" s="76"/>
      <c r="BA1087" s="76"/>
      <c r="BB1087" s="76"/>
      <c r="BC1087" s="76"/>
      <c r="BD1087" s="76"/>
      <c r="BE1087" s="76"/>
      <c r="BF1087" s="76"/>
      <c r="BG1087" s="76"/>
      <c r="BH1087" s="76"/>
      <c r="BI1087" s="76"/>
      <c r="BJ1087" s="76"/>
      <c r="BK1087" s="76"/>
      <c r="BL1087" s="76"/>
      <c r="BM1087" s="76"/>
      <c r="BN1087" s="76"/>
      <c r="BO1087" s="76"/>
      <c r="BP1087" s="76"/>
      <c r="BQ1087" s="76"/>
      <c r="BR1087" s="76"/>
      <c r="BS1087" s="76"/>
      <c r="BT1087" s="76"/>
      <c r="BU1087" s="76"/>
      <c r="BV1087" s="76"/>
      <c r="BW1087" s="76"/>
      <c r="BX1087" s="76"/>
      <c r="BY1087" s="76"/>
      <c r="BZ1087" s="76"/>
      <c r="CA1087" s="76"/>
      <c r="CB1087" s="76"/>
      <c r="CC1087" s="76"/>
      <c r="CD1087" s="76"/>
      <c r="CE1087" s="76"/>
      <c r="CF1087" s="76"/>
      <c r="CG1087" s="76"/>
      <c r="CH1087" s="76"/>
      <c r="CI1087" s="76"/>
      <c r="CJ1087" s="76"/>
      <c r="CK1087" s="76"/>
    </row>
    <row r="1088" spans="2:89" x14ac:dyDescent="0.35">
      <c r="E1088" s="8"/>
      <c r="H1088" s="12"/>
      <c r="I1088" s="60"/>
      <c r="J1088" s="60"/>
      <c r="K1088" s="15"/>
      <c r="L1088" s="15"/>
      <c r="M1088" s="15"/>
      <c r="N1088" s="15"/>
      <c r="O1088" s="15"/>
      <c r="P1088" s="15"/>
      <c r="R1088" s="15"/>
      <c r="S1088" s="76"/>
      <c r="T1088" s="76"/>
      <c r="U1088" s="76"/>
      <c r="V1088" s="76"/>
      <c r="W1088" s="76"/>
      <c r="X1088" s="76"/>
      <c r="Y1088" s="76"/>
      <c r="Z1088" s="76"/>
      <c r="AA1088" s="76"/>
      <c r="AB1088" s="76"/>
      <c r="AC1088" s="76"/>
      <c r="AD1088" s="76"/>
      <c r="AE1088" s="76"/>
      <c r="AF1088" s="76"/>
      <c r="AG1088" s="76"/>
      <c r="AH1088" s="76"/>
      <c r="AI1088" s="76"/>
      <c r="AJ1088" s="76"/>
      <c r="AK1088" s="76"/>
      <c r="AL1088" s="76"/>
      <c r="AM1088" s="76"/>
      <c r="AN1088" s="76"/>
      <c r="AO1088" s="76"/>
      <c r="AP1088" s="76"/>
      <c r="AQ1088" s="76"/>
      <c r="AR1088" s="76"/>
      <c r="AS1088" s="76"/>
      <c r="AT1088" s="76"/>
      <c r="AU1088" s="76"/>
      <c r="AV1088" s="76"/>
      <c r="AW1088" s="76"/>
      <c r="AX1088" s="76"/>
      <c r="AY1088" s="76"/>
      <c r="AZ1088" s="76"/>
      <c r="BA1088" s="76"/>
      <c r="BB1088" s="76"/>
      <c r="BC1088" s="76"/>
      <c r="BD1088" s="76"/>
      <c r="BE1088" s="76"/>
      <c r="BF1088" s="76"/>
      <c r="BG1088" s="76"/>
      <c r="BH1088" s="76"/>
      <c r="BI1088" s="76"/>
      <c r="BJ1088" s="76"/>
      <c r="BK1088" s="76"/>
      <c r="BL1088" s="76"/>
      <c r="BM1088" s="76"/>
      <c r="BN1088" s="76"/>
      <c r="BO1088" s="76"/>
      <c r="BP1088" s="76"/>
      <c r="BQ1088" s="76"/>
      <c r="BR1088" s="76"/>
      <c r="BS1088" s="76"/>
      <c r="BT1088" s="76"/>
      <c r="BU1088" s="76"/>
      <c r="BV1088" s="76"/>
      <c r="BW1088" s="76"/>
      <c r="BX1088" s="76"/>
      <c r="BY1088" s="76"/>
      <c r="BZ1088" s="76"/>
      <c r="CA1088" s="76"/>
      <c r="CB1088" s="76"/>
      <c r="CC1088" s="76"/>
      <c r="CD1088" s="76"/>
      <c r="CE1088" s="76"/>
      <c r="CF1088" s="76"/>
      <c r="CG1088" s="76"/>
      <c r="CH1088" s="76"/>
      <c r="CI1088" s="76"/>
      <c r="CJ1088" s="76"/>
      <c r="CK1088" s="76"/>
    </row>
    <row r="1089" spans="2:89" x14ac:dyDescent="0.35">
      <c r="E1089" s="8"/>
      <c r="H1089" s="12"/>
      <c r="I1089" s="60"/>
      <c r="J1089" s="60"/>
      <c r="K1089" s="15"/>
      <c r="L1089" s="15"/>
      <c r="M1089" s="15"/>
      <c r="N1089" s="15"/>
      <c r="O1089" s="15"/>
      <c r="P1089" s="15"/>
      <c r="R1089" s="15"/>
      <c r="S1089" s="76"/>
      <c r="T1089" s="76"/>
      <c r="U1089" s="76"/>
      <c r="V1089" s="76"/>
      <c r="W1089" s="76"/>
      <c r="X1089" s="76"/>
      <c r="Y1089" s="76"/>
      <c r="Z1089" s="76"/>
      <c r="AA1089" s="76"/>
      <c r="AB1089" s="76"/>
      <c r="AC1089" s="76"/>
      <c r="AD1089" s="76"/>
      <c r="AE1089" s="76"/>
      <c r="AF1089" s="76"/>
      <c r="AG1089" s="76"/>
      <c r="AH1089" s="76"/>
      <c r="AI1089" s="76"/>
      <c r="AJ1089" s="76"/>
      <c r="AK1089" s="76"/>
      <c r="AL1089" s="76"/>
      <c r="AM1089" s="76"/>
      <c r="AN1089" s="76"/>
      <c r="AO1089" s="76"/>
      <c r="AP1089" s="76"/>
      <c r="AQ1089" s="76"/>
      <c r="AR1089" s="76"/>
      <c r="AS1089" s="76"/>
      <c r="AT1089" s="76"/>
      <c r="AU1089" s="76"/>
      <c r="AV1089" s="76"/>
      <c r="AW1089" s="76"/>
      <c r="AX1089" s="76"/>
      <c r="AY1089" s="76"/>
      <c r="AZ1089" s="76"/>
      <c r="BA1089" s="76"/>
      <c r="BB1089" s="76"/>
      <c r="BC1089" s="76"/>
      <c r="BD1089" s="76"/>
      <c r="BE1089" s="76"/>
      <c r="BF1089" s="76"/>
      <c r="BG1089" s="76"/>
      <c r="BH1089" s="76"/>
      <c r="BI1089" s="76"/>
      <c r="BJ1089" s="76"/>
      <c r="BK1089" s="76"/>
      <c r="BL1089" s="76"/>
      <c r="BM1089" s="76"/>
      <c r="BN1089" s="76"/>
      <c r="BO1089" s="76"/>
      <c r="BP1089" s="76"/>
      <c r="BQ1089" s="76"/>
      <c r="BR1089" s="76"/>
      <c r="BS1089" s="76"/>
      <c r="BT1089" s="76"/>
      <c r="BU1089" s="76"/>
      <c r="BV1089" s="76"/>
      <c r="BW1089" s="76"/>
      <c r="BX1089" s="76"/>
      <c r="BY1089" s="76"/>
      <c r="BZ1089" s="76"/>
      <c r="CA1089" s="76"/>
      <c r="CB1089" s="76"/>
      <c r="CC1089" s="76"/>
      <c r="CD1089" s="76"/>
      <c r="CE1089" s="76"/>
      <c r="CF1089" s="76"/>
      <c r="CG1089" s="76"/>
      <c r="CH1089" s="76"/>
      <c r="CI1089" s="76"/>
      <c r="CJ1089" s="76"/>
      <c r="CK1089" s="76"/>
    </row>
    <row r="1090" spans="2:89" x14ac:dyDescent="0.35">
      <c r="E1090" s="8"/>
      <c r="H1090" s="12"/>
      <c r="I1090" s="60"/>
      <c r="J1090" s="60"/>
      <c r="K1090" s="15"/>
      <c r="L1090" s="15"/>
      <c r="M1090" s="15"/>
      <c r="N1090" s="15"/>
      <c r="O1090" s="15"/>
      <c r="P1090" s="15"/>
      <c r="R1090" s="15"/>
      <c r="S1090" s="76"/>
      <c r="T1090" s="76"/>
      <c r="U1090" s="76"/>
      <c r="V1090" s="76"/>
      <c r="W1090" s="76"/>
      <c r="X1090" s="76"/>
      <c r="Y1090" s="76"/>
      <c r="Z1090" s="76"/>
      <c r="AA1090" s="76"/>
      <c r="AB1090" s="76"/>
      <c r="AC1090" s="76"/>
      <c r="AD1090" s="76"/>
      <c r="AE1090" s="76"/>
      <c r="AF1090" s="76"/>
      <c r="AG1090" s="76"/>
      <c r="AH1090" s="76"/>
      <c r="AI1090" s="76"/>
      <c r="AJ1090" s="76"/>
      <c r="AK1090" s="76"/>
      <c r="AL1090" s="76"/>
      <c r="AM1090" s="76"/>
      <c r="AN1090" s="76"/>
      <c r="AO1090" s="76"/>
      <c r="AP1090" s="76"/>
      <c r="AQ1090" s="76"/>
      <c r="AR1090" s="76"/>
      <c r="AS1090" s="76"/>
      <c r="AT1090" s="76"/>
      <c r="AU1090" s="76"/>
      <c r="AV1090" s="76"/>
      <c r="AW1090" s="76"/>
      <c r="AX1090" s="76"/>
      <c r="AY1090" s="76"/>
      <c r="AZ1090" s="76"/>
      <c r="BA1090" s="76"/>
      <c r="BB1090" s="76"/>
      <c r="BC1090" s="76"/>
      <c r="BD1090" s="76"/>
      <c r="BE1090" s="76"/>
      <c r="BF1090" s="76"/>
      <c r="BG1090" s="76"/>
      <c r="BH1090" s="76"/>
      <c r="BI1090" s="76"/>
      <c r="BJ1090" s="76"/>
      <c r="BK1090" s="76"/>
      <c r="BL1090" s="76"/>
      <c r="BM1090" s="76"/>
      <c r="BN1090" s="76"/>
      <c r="BO1090" s="76"/>
      <c r="BP1090" s="76"/>
      <c r="BQ1090" s="76"/>
      <c r="BR1090" s="76"/>
      <c r="BS1090" s="76"/>
      <c r="BT1090" s="76"/>
      <c r="BU1090" s="76"/>
      <c r="BV1090" s="76"/>
      <c r="BW1090" s="76"/>
      <c r="BX1090" s="76"/>
      <c r="BY1090" s="76"/>
      <c r="BZ1090" s="76"/>
      <c r="CA1090" s="76"/>
      <c r="CB1090" s="76"/>
      <c r="CC1090" s="76"/>
      <c r="CD1090" s="76"/>
      <c r="CE1090" s="76"/>
      <c r="CF1090" s="76"/>
      <c r="CG1090" s="76"/>
      <c r="CH1090" s="76"/>
      <c r="CI1090" s="76"/>
      <c r="CJ1090" s="76"/>
      <c r="CK1090" s="76"/>
    </row>
    <row r="1091" spans="2:89" x14ac:dyDescent="0.35">
      <c r="E1091" s="8"/>
      <c r="H1091" s="12"/>
      <c r="I1091" s="60"/>
      <c r="J1091" s="60"/>
      <c r="K1091" s="15"/>
      <c r="L1091" s="15"/>
      <c r="M1091" s="15"/>
      <c r="N1091" s="15"/>
      <c r="O1091" s="15"/>
      <c r="P1091" s="15"/>
      <c r="R1091" s="15"/>
      <c r="S1091" s="76"/>
      <c r="T1091" s="76"/>
      <c r="U1091" s="76"/>
      <c r="V1091" s="76"/>
      <c r="W1091" s="76"/>
      <c r="X1091" s="76"/>
      <c r="Y1091" s="76"/>
      <c r="Z1091" s="76"/>
      <c r="AA1091" s="76"/>
      <c r="AB1091" s="76"/>
      <c r="AC1091" s="76"/>
      <c r="AD1091" s="76"/>
      <c r="AE1091" s="76"/>
      <c r="AF1091" s="76"/>
      <c r="AG1091" s="76"/>
      <c r="AH1091" s="76"/>
      <c r="AI1091" s="76"/>
      <c r="AJ1091" s="76"/>
      <c r="AK1091" s="76"/>
      <c r="AL1091" s="76"/>
      <c r="AM1091" s="76"/>
      <c r="AN1091" s="76"/>
      <c r="AO1091" s="76"/>
      <c r="AP1091" s="76"/>
      <c r="AQ1091" s="76"/>
      <c r="AR1091" s="76"/>
      <c r="AS1091" s="76"/>
      <c r="AT1091" s="76"/>
      <c r="AU1091" s="76"/>
      <c r="AV1091" s="76"/>
      <c r="AW1091" s="76"/>
      <c r="AX1091" s="76"/>
      <c r="AY1091" s="76"/>
      <c r="AZ1091" s="76"/>
      <c r="BA1091" s="76"/>
      <c r="BB1091" s="76"/>
      <c r="BC1091" s="76"/>
      <c r="BD1091" s="76"/>
      <c r="BE1091" s="76"/>
      <c r="BF1091" s="76"/>
      <c r="BG1091" s="76"/>
      <c r="BH1091" s="76"/>
      <c r="BI1091" s="76"/>
      <c r="BJ1091" s="76"/>
      <c r="BK1091" s="76"/>
      <c r="BL1091" s="76"/>
      <c r="BM1091" s="76"/>
      <c r="BN1091" s="76"/>
      <c r="BO1091" s="76"/>
      <c r="BP1091" s="76"/>
      <c r="BQ1091" s="76"/>
      <c r="BR1091" s="76"/>
      <c r="BS1091" s="76"/>
      <c r="BT1091" s="76"/>
      <c r="BU1091" s="76"/>
      <c r="BV1091" s="76"/>
      <c r="BW1091" s="76"/>
      <c r="BX1091" s="76"/>
      <c r="BY1091" s="76"/>
      <c r="BZ1091" s="76"/>
      <c r="CA1091" s="76"/>
      <c r="CB1091" s="76"/>
      <c r="CC1091" s="76"/>
      <c r="CD1091" s="76"/>
      <c r="CE1091" s="76"/>
      <c r="CF1091" s="76"/>
      <c r="CG1091" s="76"/>
      <c r="CH1091" s="76"/>
      <c r="CI1091" s="76"/>
      <c r="CJ1091" s="76"/>
      <c r="CK1091" s="76"/>
    </row>
    <row r="1092" spans="2:89" x14ac:dyDescent="0.35">
      <c r="E1092" s="8"/>
      <c r="H1092" s="12"/>
      <c r="I1092" s="60"/>
      <c r="J1092" s="60"/>
      <c r="K1092" s="15"/>
      <c r="L1092" s="15"/>
      <c r="M1092" s="15"/>
      <c r="N1092" s="15"/>
      <c r="O1092" s="15"/>
      <c r="P1092" s="15"/>
      <c r="R1092" s="15"/>
      <c r="S1092" s="76"/>
      <c r="T1092" s="76"/>
      <c r="U1092" s="76"/>
      <c r="V1092" s="76"/>
      <c r="W1092" s="76"/>
      <c r="X1092" s="76"/>
      <c r="Y1092" s="76"/>
      <c r="Z1092" s="76"/>
      <c r="AA1092" s="76"/>
      <c r="AB1092" s="76"/>
      <c r="AC1092" s="76"/>
      <c r="AD1092" s="76"/>
      <c r="AE1092" s="76"/>
      <c r="AF1092" s="76"/>
      <c r="AG1092" s="76"/>
      <c r="AH1092" s="76"/>
      <c r="AI1092" s="76"/>
      <c r="AJ1092" s="76"/>
      <c r="AK1092" s="76"/>
      <c r="AL1092" s="76"/>
      <c r="AM1092" s="76"/>
      <c r="AN1092" s="76"/>
      <c r="AO1092" s="76"/>
      <c r="AP1092" s="76"/>
      <c r="AQ1092" s="76"/>
      <c r="AR1092" s="76"/>
      <c r="AS1092" s="76"/>
      <c r="AT1092" s="76"/>
      <c r="AU1092" s="76"/>
      <c r="AV1092" s="76"/>
      <c r="AW1092" s="76"/>
      <c r="AX1092" s="76"/>
      <c r="AY1092" s="76"/>
      <c r="AZ1092" s="76"/>
      <c r="BA1092" s="76"/>
      <c r="BB1092" s="76"/>
      <c r="BC1092" s="76"/>
      <c r="BD1092" s="76"/>
      <c r="BE1092" s="76"/>
      <c r="BF1092" s="76"/>
      <c r="BG1092" s="76"/>
      <c r="BH1092" s="76"/>
      <c r="BI1092" s="76"/>
      <c r="BJ1092" s="76"/>
      <c r="BK1092" s="76"/>
      <c r="BL1092" s="76"/>
      <c r="BM1092" s="76"/>
      <c r="BN1092" s="76"/>
      <c r="BO1092" s="76"/>
      <c r="BP1092" s="76"/>
      <c r="BQ1092" s="76"/>
      <c r="BR1092" s="76"/>
      <c r="BS1092" s="76"/>
      <c r="BT1092" s="76"/>
      <c r="BU1092" s="76"/>
      <c r="BV1092" s="76"/>
      <c r="BW1092" s="76"/>
      <c r="BX1092" s="76"/>
      <c r="BY1092" s="76"/>
      <c r="BZ1092" s="76"/>
      <c r="CA1092" s="76"/>
      <c r="CB1092" s="76"/>
      <c r="CC1092" s="76"/>
      <c r="CD1092" s="76"/>
      <c r="CE1092" s="76"/>
      <c r="CF1092" s="76"/>
      <c r="CG1092" s="76"/>
      <c r="CH1092" s="76"/>
      <c r="CI1092" s="76"/>
      <c r="CJ1092" s="76"/>
      <c r="CK1092" s="76"/>
    </row>
    <row r="1093" spans="2:89" x14ac:dyDescent="0.35">
      <c r="E1093" s="8"/>
      <c r="H1093" s="12"/>
      <c r="I1093" s="60"/>
      <c r="J1093" s="60"/>
      <c r="K1093" s="15"/>
      <c r="L1093" s="15"/>
      <c r="M1093" s="15"/>
      <c r="N1093" s="15"/>
      <c r="O1093" s="15"/>
      <c r="P1093" s="15"/>
      <c r="R1093" s="15"/>
      <c r="S1093" s="76"/>
      <c r="T1093" s="76"/>
      <c r="U1093" s="76"/>
      <c r="V1093" s="76"/>
      <c r="W1093" s="76"/>
      <c r="X1093" s="76"/>
      <c r="Y1093" s="76"/>
      <c r="Z1093" s="76"/>
      <c r="AA1093" s="76"/>
      <c r="AB1093" s="76"/>
      <c r="AC1093" s="76"/>
      <c r="AD1093" s="76"/>
      <c r="AE1093" s="76"/>
      <c r="AF1093" s="76"/>
      <c r="AG1093" s="76"/>
      <c r="AH1093" s="76"/>
      <c r="AI1093" s="76"/>
      <c r="AJ1093" s="76"/>
      <c r="AK1093" s="76"/>
      <c r="AL1093" s="76"/>
      <c r="AM1093" s="76"/>
      <c r="AN1093" s="76"/>
      <c r="AO1093" s="76"/>
      <c r="AP1093" s="76"/>
      <c r="AQ1093" s="76"/>
      <c r="AR1093" s="76"/>
      <c r="AS1093" s="76"/>
      <c r="AT1093" s="76"/>
      <c r="AU1093" s="76"/>
      <c r="AV1093" s="76"/>
      <c r="AW1093" s="76"/>
      <c r="AX1093" s="76"/>
      <c r="AY1093" s="76"/>
      <c r="AZ1093" s="76"/>
      <c r="BA1093" s="76"/>
      <c r="BB1093" s="76"/>
      <c r="BC1093" s="76"/>
      <c r="BD1093" s="76"/>
      <c r="BE1093" s="76"/>
      <c r="BF1093" s="76"/>
      <c r="BG1093" s="76"/>
      <c r="BH1093" s="76"/>
      <c r="BI1093" s="76"/>
      <c r="BJ1093" s="76"/>
      <c r="BK1093" s="76"/>
      <c r="BL1093" s="76"/>
      <c r="BM1093" s="76"/>
      <c r="BN1093" s="76"/>
      <c r="BO1093" s="76"/>
      <c r="BP1093" s="76"/>
      <c r="BQ1093" s="76"/>
      <c r="BR1093" s="76"/>
      <c r="BS1093" s="76"/>
      <c r="BT1093" s="76"/>
      <c r="BU1093" s="76"/>
      <c r="BV1093" s="76"/>
      <c r="BW1093" s="76"/>
      <c r="BX1093" s="76"/>
      <c r="BY1093" s="76"/>
      <c r="BZ1093" s="76"/>
      <c r="CA1093" s="76"/>
      <c r="CB1093" s="76"/>
      <c r="CC1093" s="76"/>
      <c r="CD1093" s="76"/>
      <c r="CE1093" s="76"/>
      <c r="CF1093" s="76"/>
      <c r="CG1093" s="76"/>
      <c r="CH1093" s="76"/>
      <c r="CI1093" s="76"/>
      <c r="CJ1093" s="76"/>
      <c r="CK1093" s="76"/>
    </row>
    <row r="1094" spans="2:89" x14ac:dyDescent="0.35">
      <c r="E1094" s="8"/>
      <c r="H1094" s="12"/>
      <c r="I1094" s="60"/>
      <c r="J1094" s="60"/>
      <c r="K1094" s="15"/>
      <c r="L1094" s="15"/>
      <c r="M1094" s="15"/>
      <c r="N1094" s="15"/>
      <c r="O1094" s="15"/>
      <c r="P1094" s="15"/>
      <c r="R1094" s="15"/>
      <c r="S1094" s="76"/>
      <c r="T1094" s="76"/>
      <c r="U1094" s="76"/>
      <c r="V1094" s="76"/>
      <c r="W1094" s="76"/>
      <c r="X1094" s="76"/>
      <c r="Y1094" s="76"/>
      <c r="Z1094" s="76"/>
      <c r="AA1094" s="76"/>
      <c r="AB1094" s="76"/>
      <c r="AC1094" s="76"/>
      <c r="AD1094" s="76"/>
      <c r="AE1094" s="76"/>
      <c r="AF1094" s="76"/>
      <c r="AG1094" s="76"/>
      <c r="AH1094" s="76"/>
      <c r="AI1094" s="76"/>
      <c r="AJ1094" s="76"/>
      <c r="AK1094" s="76"/>
      <c r="AL1094" s="76"/>
      <c r="AM1094" s="76"/>
      <c r="AN1094" s="76"/>
      <c r="AO1094" s="76"/>
      <c r="AP1094" s="76"/>
      <c r="AQ1094" s="76"/>
      <c r="AR1094" s="76"/>
      <c r="AS1094" s="76"/>
      <c r="AT1094" s="76"/>
      <c r="AU1094" s="76"/>
      <c r="AV1094" s="76"/>
      <c r="AW1094" s="76"/>
      <c r="AX1094" s="76"/>
      <c r="AY1094" s="76"/>
      <c r="AZ1094" s="76"/>
      <c r="BA1094" s="76"/>
      <c r="BB1094" s="76"/>
      <c r="BC1094" s="76"/>
      <c r="BD1094" s="76"/>
      <c r="BE1094" s="76"/>
      <c r="BF1094" s="76"/>
      <c r="BG1094" s="76"/>
      <c r="BH1094" s="76"/>
      <c r="BI1094" s="76"/>
      <c r="BJ1094" s="76"/>
      <c r="BK1094" s="76"/>
      <c r="BL1094" s="76"/>
      <c r="BM1094" s="76"/>
      <c r="BN1094" s="76"/>
      <c r="BO1094" s="76"/>
      <c r="BP1094" s="76"/>
      <c r="BQ1094" s="76"/>
      <c r="BR1094" s="76"/>
      <c r="BS1094" s="76"/>
      <c r="BT1094" s="76"/>
      <c r="BU1094" s="76"/>
      <c r="BV1094" s="76"/>
      <c r="BW1094" s="76"/>
      <c r="BX1094" s="76"/>
      <c r="BY1094" s="76"/>
      <c r="BZ1094" s="76"/>
      <c r="CA1094" s="76"/>
      <c r="CB1094" s="76"/>
      <c r="CC1094" s="76"/>
      <c r="CD1094" s="76"/>
      <c r="CE1094" s="76"/>
      <c r="CF1094" s="76"/>
      <c r="CG1094" s="76"/>
      <c r="CH1094" s="76"/>
      <c r="CI1094" s="76"/>
      <c r="CJ1094" s="76"/>
      <c r="CK1094" s="76"/>
    </row>
    <row r="1095" spans="2:89" x14ac:dyDescent="0.35">
      <c r="E1095" s="8"/>
      <c r="H1095" s="12"/>
      <c r="I1095" s="60"/>
      <c r="J1095" s="60"/>
      <c r="K1095" s="15"/>
      <c r="L1095" s="15"/>
      <c r="M1095" s="15"/>
      <c r="N1095" s="15"/>
      <c r="O1095" s="15"/>
      <c r="P1095" s="15"/>
      <c r="R1095" s="15"/>
      <c r="S1095" s="76"/>
      <c r="T1095" s="76"/>
      <c r="U1095" s="76"/>
      <c r="V1095" s="76"/>
      <c r="W1095" s="76"/>
      <c r="X1095" s="76"/>
      <c r="Y1095" s="76"/>
      <c r="Z1095" s="76"/>
      <c r="AA1095" s="76"/>
      <c r="AB1095" s="76"/>
      <c r="AC1095" s="76"/>
      <c r="AD1095" s="76"/>
      <c r="AE1095" s="76"/>
      <c r="AF1095" s="76"/>
      <c r="AG1095" s="76"/>
      <c r="AH1095" s="76"/>
      <c r="AI1095" s="76"/>
      <c r="AJ1095" s="76"/>
      <c r="AK1095" s="76"/>
      <c r="AL1095" s="76"/>
      <c r="AM1095" s="76"/>
      <c r="AN1095" s="76"/>
      <c r="AO1095" s="76"/>
      <c r="AP1095" s="76"/>
      <c r="AQ1095" s="76"/>
      <c r="AR1095" s="76"/>
      <c r="AS1095" s="76"/>
      <c r="AT1095" s="76"/>
      <c r="AU1095" s="76"/>
      <c r="AV1095" s="76"/>
      <c r="AW1095" s="76"/>
      <c r="AX1095" s="76"/>
      <c r="AY1095" s="76"/>
      <c r="AZ1095" s="76"/>
      <c r="BA1095" s="76"/>
      <c r="BB1095" s="76"/>
      <c r="BC1095" s="76"/>
      <c r="BD1095" s="76"/>
      <c r="BE1095" s="76"/>
      <c r="BF1095" s="76"/>
      <c r="BG1095" s="76"/>
      <c r="BH1095" s="76"/>
      <c r="BI1095" s="76"/>
      <c r="BJ1095" s="76"/>
      <c r="BK1095" s="76"/>
      <c r="BL1095" s="76"/>
      <c r="BM1095" s="76"/>
      <c r="BN1095" s="76"/>
      <c r="BO1095" s="76"/>
      <c r="BP1095" s="76"/>
      <c r="BQ1095" s="76"/>
      <c r="BR1095" s="76"/>
      <c r="BS1095" s="76"/>
      <c r="BT1095" s="76"/>
      <c r="BU1095" s="76"/>
      <c r="BV1095" s="76"/>
      <c r="BW1095" s="76"/>
      <c r="BX1095" s="76"/>
      <c r="BY1095" s="76"/>
      <c r="BZ1095" s="76"/>
      <c r="CA1095" s="76"/>
      <c r="CB1095" s="76"/>
      <c r="CC1095" s="76"/>
      <c r="CD1095" s="76"/>
      <c r="CE1095" s="76"/>
      <c r="CF1095" s="76"/>
      <c r="CG1095" s="76"/>
      <c r="CH1095" s="76"/>
      <c r="CI1095" s="76"/>
      <c r="CJ1095" s="76"/>
      <c r="CK1095" s="76"/>
    </row>
    <row r="1096" spans="2:89" x14ac:dyDescent="0.35">
      <c r="E1096" s="8"/>
      <c r="H1096" s="12"/>
      <c r="I1096" s="60"/>
      <c r="J1096" s="60"/>
      <c r="K1096" s="15"/>
      <c r="L1096" s="15"/>
      <c r="M1096" s="15"/>
      <c r="N1096" s="15"/>
      <c r="O1096" s="15"/>
      <c r="P1096" s="15"/>
      <c r="R1096" s="15"/>
      <c r="S1096" s="76"/>
      <c r="T1096" s="76"/>
      <c r="U1096" s="76"/>
      <c r="V1096" s="76"/>
      <c r="W1096" s="76"/>
      <c r="X1096" s="76"/>
      <c r="Y1096" s="76"/>
      <c r="Z1096" s="76"/>
      <c r="AA1096" s="76"/>
      <c r="AB1096" s="76"/>
      <c r="AC1096" s="76"/>
      <c r="AD1096" s="76"/>
      <c r="AE1096" s="76"/>
      <c r="AF1096" s="76"/>
      <c r="AG1096" s="76"/>
      <c r="AH1096" s="76"/>
      <c r="AI1096" s="76"/>
      <c r="AJ1096" s="76"/>
      <c r="AK1096" s="76"/>
      <c r="AL1096" s="76"/>
      <c r="AM1096" s="76"/>
      <c r="AN1096" s="76"/>
      <c r="AO1096" s="76"/>
      <c r="AP1096" s="76"/>
      <c r="AQ1096" s="76"/>
      <c r="AR1096" s="76"/>
      <c r="AS1096" s="76"/>
      <c r="AT1096" s="76"/>
      <c r="AU1096" s="76"/>
      <c r="AV1096" s="76"/>
      <c r="AW1096" s="76"/>
      <c r="AX1096" s="76"/>
      <c r="AY1096" s="76"/>
      <c r="AZ1096" s="76"/>
      <c r="BA1096" s="76"/>
      <c r="BB1096" s="76"/>
      <c r="BC1096" s="76"/>
      <c r="BD1096" s="76"/>
      <c r="BE1096" s="76"/>
      <c r="BF1096" s="76"/>
      <c r="BG1096" s="76"/>
      <c r="BH1096" s="76"/>
      <c r="BI1096" s="76"/>
      <c r="BJ1096" s="76"/>
      <c r="BK1096" s="76"/>
      <c r="BL1096" s="76"/>
      <c r="BM1096" s="76"/>
      <c r="BN1096" s="76"/>
      <c r="BO1096" s="76"/>
      <c r="BP1096" s="76"/>
      <c r="BQ1096" s="76"/>
      <c r="BR1096" s="76"/>
      <c r="BS1096" s="76"/>
      <c r="BT1096" s="76"/>
      <c r="BU1096" s="76"/>
      <c r="BV1096" s="76"/>
      <c r="BW1096" s="76"/>
      <c r="BX1096" s="76"/>
      <c r="BY1096" s="76"/>
      <c r="BZ1096" s="76"/>
      <c r="CA1096" s="76"/>
      <c r="CB1096" s="76"/>
      <c r="CC1096" s="76"/>
      <c r="CD1096" s="76"/>
      <c r="CE1096" s="76"/>
      <c r="CF1096" s="76"/>
      <c r="CG1096" s="76"/>
      <c r="CH1096" s="76"/>
      <c r="CI1096" s="76"/>
      <c r="CJ1096" s="76"/>
      <c r="CK1096" s="76"/>
    </row>
    <row r="1097" spans="2:89" x14ac:dyDescent="0.35">
      <c r="E1097" s="8"/>
      <c r="H1097" s="12"/>
      <c r="I1097" s="60"/>
      <c r="J1097" s="60"/>
      <c r="K1097" s="15"/>
      <c r="L1097" s="15"/>
      <c r="M1097" s="15"/>
      <c r="N1097" s="15"/>
      <c r="O1097" s="15"/>
      <c r="P1097" s="15"/>
      <c r="R1097" s="15"/>
      <c r="S1097" s="76"/>
      <c r="T1097" s="76"/>
      <c r="U1097" s="76"/>
      <c r="V1097" s="76"/>
      <c r="W1097" s="76"/>
      <c r="X1097" s="76"/>
      <c r="Y1097" s="76"/>
      <c r="Z1097" s="76"/>
      <c r="AA1097" s="76"/>
      <c r="AB1097" s="76"/>
      <c r="AC1097" s="76"/>
      <c r="AD1097" s="76"/>
      <c r="AE1097" s="76"/>
      <c r="AF1097" s="76"/>
      <c r="AG1097" s="76"/>
      <c r="AH1097" s="76"/>
      <c r="AI1097" s="76"/>
      <c r="AJ1097" s="76"/>
      <c r="AK1097" s="76"/>
      <c r="AL1097" s="76"/>
      <c r="AM1097" s="76"/>
      <c r="AN1097" s="76"/>
      <c r="AO1097" s="76"/>
      <c r="AP1097" s="76"/>
      <c r="AQ1097" s="76"/>
      <c r="AR1097" s="76"/>
      <c r="AS1097" s="76"/>
      <c r="AT1097" s="76"/>
      <c r="AU1097" s="76"/>
      <c r="AV1097" s="76"/>
      <c r="AW1097" s="76"/>
      <c r="AX1097" s="76"/>
      <c r="AY1097" s="76"/>
      <c r="AZ1097" s="76"/>
      <c r="BA1097" s="76"/>
      <c r="BB1097" s="76"/>
      <c r="BC1097" s="76"/>
      <c r="BD1097" s="76"/>
      <c r="BE1097" s="76"/>
      <c r="BF1097" s="76"/>
      <c r="BG1097" s="76"/>
      <c r="BH1097" s="76"/>
      <c r="BI1097" s="76"/>
      <c r="BJ1097" s="76"/>
      <c r="BK1097" s="76"/>
      <c r="BL1097" s="76"/>
      <c r="BM1097" s="76"/>
      <c r="BN1097" s="76"/>
      <c r="BO1097" s="76"/>
      <c r="BP1097" s="76"/>
      <c r="BQ1097" s="76"/>
      <c r="BR1097" s="76"/>
      <c r="BS1097" s="76"/>
      <c r="BT1097" s="76"/>
      <c r="BU1097" s="76"/>
      <c r="BV1097" s="76"/>
      <c r="BW1097" s="76"/>
      <c r="BX1097" s="76"/>
      <c r="BY1097" s="76"/>
      <c r="BZ1097" s="76"/>
      <c r="CA1097" s="76"/>
      <c r="CB1097" s="76"/>
      <c r="CC1097" s="76"/>
      <c r="CD1097" s="76"/>
      <c r="CE1097" s="76"/>
      <c r="CF1097" s="76"/>
      <c r="CG1097" s="76"/>
      <c r="CH1097" s="76"/>
      <c r="CI1097" s="76"/>
      <c r="CJ1097" s="76"/>
      <c r="CK1097" s="76"/>
    </row>
    <row r="1100" spans="2:89" x14ac:dyDescent="0.35">
      <c r="B1100" s="202" t="s">
        <v>481</v>
      </c>
      <c r="C1100" s="27" t="s">
        <v>481</v>
      </c>
      <c r="D1100" s="27"/>
      <c r="E1100" s="27" t="s">
        <v>481</v>
      </c>
      <c r="F1100" s="27" t="s">
        <v>481</v>
      </c>
      <c r="G1100" s="27" t="s">
        <v>481</v>
      </c>
      <c r="H1100" s="202" t="s">
        <v>481</v>
      </c>
      <c r="I1100" s="202" t="s">
        <v>481</v>
      </c>
      <c r="J1100" s="202"/>
      <c r="K1100" s="202" t="s">
        <v>481</v>
      </c>
      <c r="L1100" s="202" t="s">
        <v>481</v>
      </c>
      <c r="M1100" s="202" t="s">
        <v>481</v>
      </c>
      <c r="N1100" s="202" t="s">
        <v>481</v>
      </c>
      <c r="O1100" s="202" t="s">
        <v>481</v>
      </c>
      <c r="P1100" s="202" t="s">
        <v>481</v>
      </c>
      <c r="R1100" s="202" t="s">
        <v>481</v>
      </c>
      <c r="S1100" s="202" t="s">
        <v>481</v>
      </c>
      <c r="T1100" s="202" t="s">
        <v>481</v>
      </c>
      <c r="U1100" s="202" t="s">
        <v>481</v>
      </c>
      <c r="V1100" s="202" t="s">
        <v>481</v>
      </c>
      <c r="W1100" s="202" t="s">
        <v>481</v>
      </c>
      <c r="X1100" s="202" t="s">
        <v>481</v>
      </c>
      <c r="Y1100" s="202" t="s">
        <v>481</v>
      </c>
      <c r="Z1100" s="202" t="s">
        <v>481</v>
      </c>
      <c r="AA1100" s="202" t="s">
        <v>481</v>
      </c>
      <c r="AB1100" s="202" t="s">
        <v>481</v>
      </c>
      <c r="AC1100" s="202" t="s">
        <v>481</v>
      </c>
      <c r="AD1100" s="202" t="s">
        <v>481</v>
      </c>
      <c r="AE1100" s="202" t="s">
        <v>481</v>
      </c>
      <c r="AF1100" s="202" t="s">
        <v>481</v>
      </c>
      <c r="AG1100" s="202" t="s">
        <v>481</v>
      </c>
      <c r="AH1100" s="202" t="s">
        <v>481</v>
      </c>
      <c r="AI1100" s="202" t="s">
        <v>481</v>
      </c>
      <c r="AJ1100" s="202" t="s">
        <v>481</v>
      </c>
      <c r="AK1100" s="202" t="s">
        <v>481</v>
      </c>
      <c r="AL1100" s="202" t="s">
        <v>481</v>
      </c>
      <c r="AM1100" s="202" t="s">
        <v>481</v>
      </c>
      <c r="AN1100" s="202" t="s">
        <v>481</v>
      </c>
      <c r="AO1100" s="202" t="s">
        <v>481</v>
      </c>
      <c r="AP1100" s="202" t="s">
        <v>481</v>
      </c>
      <c r="AQ1100" s="202" t="s">
        <v>481</v>
      </c>
      <c r="AR1100" s="202" t="s">
        <v>481</v>
      </c>
      <c r="AS1100" s="202" t="s">
        <v>481</v>
      </c>
      <c r="AT1100" s="202" t="s">
        <v>481</v>
      </c>
      <c r="AU1100" s="202" t="s">
        <v>481</v>
      </c>
      <c r="AV1100" s="202" t="s">
        <v>481</v>
      </c>
      <c r="AW1100" s="202" t="s">
        <v>481</v>
      </c>
      <c r="AX1100" s="202" t="s">
        <v>481</v>
      </c>
      <c r="AY1100" s="202" t="s">
        <v>481</v>
      </c>
      <c r="AZ1100" s="202" t="s">
        <v>481</v>
      </c>
      <c r="BA1100" s="202" t="s">
        <v>481</v>
      </c>
      <c r="BB1100" s="202" t="s">
        <v>481</v>
      </c>
      <c r="BC1100" s="202" t="s">
        <v>481</v>
      </c>
      <c r="BD1100" s="202" t="s">
        <v>481</v>
      </c>
      <c r="BE1100" s="202" t="s">
        <v>481</v>
      </c>
      <c r="BF1100" s="202" t="s">
        <v>481</v>
      </c>
      <c r="BG1100" s="202" t="s">
        <v>481</v>
      </c>
      <c r="BH1100" s="202" t="s">
        <v>481</v>
      </c>
      <c r="BI1100" s="202" t="s">
        <v>481</v>
      </c>
      <c r="BJ1100" s="202" t="s">
        <v>481</v>
      </c>
      <c r="BK1100" s="202" t="s">
        <v>481</v>
      </c>
      <c r="BL1100" s="202" t="s">
        <v>481</v>
      </c>
      <c r="BM1100" s="202" t="s">
        <v>481</v>
      </c>
      <c r="BN1100" s="202" t="s">
        <v>481</v>
      </c>
      <c r="BO1100" s="202" t="s">
        <v>481</v>
      </c>
      <c r="BP1100" s="202" t="s">
        <v>481</v>
      </c>
      <c r="BQ1100" s="202" t="s">
        <v>481</v>
      </c>
      <c r="BR1100" s="202" t="s">
        <v>481</v>
      </c>
      <c r="BS1100" s="202" t="s">
        <v>481</v>
      </c>
      <c r="BT1100" s="202" t="s">
        <v>481</v>
      </c>
      <c r="BU1100" s="202" t="s">
        <v>481</v>
      </c>
      <c r="BV1100" s="202" t="s">
        <v>481</v>
      </c>
      <c r="BW1100" s="202" t="s">
        <v>481</v>
      </c>
      <c r="BX1100" s="202" t="s">
        <v>481</v>
      </c>
      <c r="BY1100" s="202" t="s">
        <v>481</v>
      </c>
      <c r="BZ1100" s="202" t="s">
        <v>481</v>
      </c>
      <c r="CA1100" s="202" t="s">
        <v>481</v>
      </c>
      <c r="CB1100" s="202" t="s">
        <v>481</v>
      </c>
      <c r="CC1100" s="202" t="s">
        <v>481</v>
      </c>
      <c r="CD1100" s="202" t="s">
        <v>481</v>
      </c>
      <c r="CE1100" s="202" t="s">
        <v>481</v>
      </c>
      <c r="CF1100" s="202" t="s">
        <v>481</v>
      </c>
      <c r="CG1100" s="202" t="s">
        <v>481</v>
      </c>
      <c r="CH1100" s="202" t="s">
        <v>481</v>
      </c>
      <c r="CI1100" s="202" t="s">
        <v>481</v>
      </c>
      <c r="CJ1100" s="202" t="s">
        <v>481</v>
      </c>
      <c r="CK1100" s="202" t="s">
        <v>481</v>
      </c>
    </row>
    <row r="1101" spans="2:89" x14ac:dyDescent="0.35">
      <c r="B1101" s="202"/>
      <c r="C1101" s="27"/>
      <c r="D1101" s="27"/>
      <c r="E1101" s="27"/>
      <c r="F1101" s="27"/>
      <c r="G1101" s="27"/>
      <c r="H1101" s="202"/>
      <c r="I1101" s="202"/>
      <c r="J1101" s="202"/>
      <c r="K1101" s="202"/>
      <c r="L1101" s="202"/>
      <c r="M1101" s="202"/>
      <c r="N1101" s="202"/>
      <c r="O1101" s="202"/>
      <c r="P1101" s="202"/>
      <c r="R1101" s="202"/>
      <c r="S1101" s="202"/>
      <c r="T1101" s="202"/>
      <c r="U1101" s="202"/>
      <c r="V1101" s="202"/>
      <c r="W1101" s="202"/>
      <c r="X1101" s="202"/>
      <c r="Y1101" s="202"/>
      <c r="Z1101" s="202"/>
      <c r="AA1101" s="202"/>
      <c r="AB1101" s="202"/>
      <c r="AC1101" s="202"/>
      <c r="AD1101" s="202"/>
      <c r="AE1101" s="202"/>
      <c r="AF1101" s="202"/>
      <c r="AG1101" s="202"/>
      <c r="AH1101" s="202"/>
      <c r="AI1101" s="202"/>
      <c r="AJ1101" s="202"/>
      <c r="AK1101" s="202"/>
      <c r="AL1101" s="202"/>
      <c r="AM1101" s="202"/>
      <c r="AN1101" s="202"/>
      <c r="AO1101" s="202"/>
      <c r="AP1101" s="202"/>
      <c r="AQ1101" s="202"/>
      <c r="AR1101" s="202"/>
      <c r="AS1101" s="202"/>
      <c r="AT1101" s="202"/>
      <c r="AU1101" s="202"/>
      <c r="AV1101" s="202"/>
      <c r="AW1101" s="202"/>
      <c r="AX1101" s="202"/>
      <c r="AY1101" s="202"/>
      <c r="AZ1101" s="202"/>
      <c r="BA1101" s="202"/>
      <c r="BB1101" s="202"/>
      <c r="BC1101" s="202"/>
      <c r="BD1101" s="202"/>
      <c r="BE1101" s="202"/>
      <c r="BF1101" s="202"/>
      <c r="BG1101" s="202"/>
      <c r="BH1101" s="202"/>
      <c r="BI1101" s="202"/>
      <c r="BJ1101" s="202"/>
      <c r="BK1101" s="202"/>
      <c r="BL1101" s="202"/>
      <c r="BM1101" s="202"/>
      <c r="BN1101" s="202"/>
      <c r="BO1101" s="202"/>
      <c r="BP1101" s="202"/>
      <c r="BQ1101" s="202"/>
      <c r="BR1101" s="202"/>
      <c r="BS1101" s="202"/>
      <c r="BT1101" s="202"/>
      <c r="BU1101" s="202"/>
      <c r="BV1101" s="202"/>
      <c r="BW1101" s="202"/>
      <c r="BX1101" s="202"/>
      <c r="BY1101" s="202"/>
      <c r="BZ1101" s="202"/>
      <c r="CA1101" s="202"/>
      <c r="CB1101" s="202"/>
      <c r="CC1101" s="202"/>
      <c r="CD1101" s="202"/>
      <c r="CE1101" s="202"/>
      <c r="CF1101" s="202"/>
      <c r="CG1101" s="202"/>
      <c r="CH1101" s="202"/>
      <c r="CI1101" s="202"/>
      <c r="CJ1101" s="202"/>
      <c r="CK1101" s="202"/>
    </row>
    <row r="1102" spans="2:89" x14ac:dyDescent="0.35">
      <c r="B1102" s="202"/>
      <c r="C1102" s="27"/>
      <c r="D1102" s="27"/>
      <c r="E1102" s="27"/>
      <c r="F1102" s="27"/>
      <c r="G1102" s="27"/>
      <c r="H1102" s="202"/>
      <c r="I1102" s="202"/>
      <c r="J1102" s="202"/>
      <c r="K1102" s="202"/>
      <c r="L1102" s="202"/>
      <c r="M1102" s="202"/>
      <c r="N1102" s="202"/>
      <c r="O1102" s="202"/>
      <c r="P1102" s="202"/>
      <c r="R1102" s="202"/>
      <c r="S1102" s="202"/>
      <c r="T1102" s="202"/>
      <c r="U1102" s="202"/>
      <c r="V1102" s="202"/>
      <c r="W1102" s="202"/>
      <c r="X1102" s="202"/>
      <c r="Y1102" s="202"/>
      <c r="Z1102" s="202"/>
      <c r="AA1102" s="202"/>
      <c r="AB1102" s="202"/>
      <c r="AC1102" s="202"/>
      <c r="AD1102" s="202"/>
      <c r="AE1102" s="202"/>
      <c r="AF1102" s="202"/>
      <c r="AG1102" s="202"/>
      <c r="AH1102" s="202"/>
      <c r="AI1102" s="202"/>
      <c r="AJ1102" s="202"/>
      <c r="AK1102" s="202"/>
      <c r="AL1102" s="202"/>
      <c r="AM1102" s="202"/>
      <c r="AN1102" s="202"/>
      <c r="AO1102" s="202"/>
      <c r="AP1102" s="202"/>
      <c r="AQ1102" s="202"/>
      <c r="AR1102" s="202"/>
      <c r="AS1102" s="202"/>
      <c r="AT1102" s="202"/>
      <c r="AU1102" s="202"/>
      <c r="AV1102" s="202"/>
      <c r="AW1102" s="202"/>
      <c r="AX1102" s="202"/>
      <c r="AY1102" s="202"/>
      <c r="AZ1102" s="202"/>
      <c r="BA1102" s="202"/>
      <c r="BB1102" s="202"/>
      <c r="BC1102" s="202"/>
      <c r="BD1102" s="202"/>
      <c r="BE1102" s="202"/>
      <c r="BF1102" s="202"/>
      <c r="BG1102" s="202"/>
      <c r="BH1102" s="202"/>
      <c r="BI1102" s="202"/>
      <c r="BJ1102" s="202"/>
      <c r="BK1102" s="202"/>
      <c r="BL1102" s="202"/>
      <c r="BM1102" s="202"/>
      <c r="BN1102" s="202"/>
      <c r="BO1102" s="202"/>
      <c r="BP1102" s="202"/>
      <c r="BQ1102" s="202"/>
      <c r="BR1102" s="202"/>
      <c r="BS1102" s="202"/>
      <c r="BT1102" s="202"/>
      <c r="BU1102" s="202"/>
      <c r="BV1102" s="202"/>
      <c r="BW1102" s="202"/>
      <c r="BX1102" s="202"/>
      <c r="BY1102" s="202"/>
      <c r="BZ1102" s="202"/>
      <c r="CA1102" s="202"/>
      <c r="CB1102" s="202"/>
      <c r="CC1102" s="202"/>
      <c r="CD1102" s="202"/>
      <c r="CE1102" s="202"/>
      <c r="CF1102" s="202"/>
      <c r="CG1102" s="202"/>
      <c r="CH1102" s="202"/>
      <c r="CI1102" s="202"/>
      <c r="CJ1102" s="202"/>
      <c r="CK1102" s="202"/>
    </row>
    <row r="1103" spans="2:89" x14ac:dyDescent="0.35">
      <c r="B1103" s="202"/>
      <c r="C1103" s="27"/>
      <c r="D1103" s="27"/>
      <c r="E1103" s="27"/>
      <c r="F1103" s="27"/>
      <c r="G1103" s="27"/>
      <c r="H1103" s="202"/>
      <c r="I1103" s="202"/>
      <c r="J1103" s="202"/>
      <c r="K1103" s="202"/>
      <c r="L1103" s="202"/>
      <c r="M1103" s="202"/>
      <c r="N1103" s="202"/>
      <c r="O1103" s="202"/>
      <c r="P1103" s="202"/>
      <c r="R1103" s="202"/>
      <c r="S1103" s="202"/>
      <c r="T1103" s="202"/>
      <c r="U1103" s="202"/>
      <c r="V1103" s="202"/>
      <c r="W1103" s="202"/>
      <c r="X1103" s="202"/>
      <c r="Y1103" s="202"/>
      <c r="Z1103" s="202"/>
      <c r="AA1103" s="202"/>
      <c r="AB1103" s="202"/>
      <c r="AC1103" s="202"/>
      <c r="AD1103" s="202"/>
      <c r="AE1103" s="202"/>
      <c r="AF1103" s="202"/>
      <c r="AG1103" s="202"/>
      <c r="AH1103" s="202"/>
      <c r="AI1103" s="202"/>
      <c r="AJ1103" s="202"/>
      <c r="AK1103" s="202"/>
      <c r="AL1103" s="202"/>
      <c r="AM1103" s="202"/>
      <c r="AN1103" s="202"/>
      <c r="AO1103" s="202"/>
      <c r="AP1103" s="202"/>
      <c r="AQ1103" s="202"/>
      <c r="AR1103" s="202"/>
      <c r="AS1103" s="202"/>
      <c r="AT1103" s="202"/>
      <c r="AU1103" s="202"/>
      <c r="AV1103" s="202"/>
      <c r="AW1103" s="202"/>
      <c r="AX1103" s="202"/>
      <c r="AY1103" s="202"/>
      <c r="AZ1103" s="202"/>
      <c r="BA1103" s="202"/>
      <c r="BB1103" s="202"/>
      <c r="BC1103" s="202"/>
      <c r="BD1103" s="202"/>
      <c r="BE1103" s="202"/>
      <c r="BF1103" s="202"/>
      <c r="BG1103" s="202"/>
      <c r="BH1103" s="202"/>
      <c r="BI1103" s="202"/>
      <c r="BJ1103" s="202"/>
      <c r="BK1103" s="202"/>
      <c r="BL1103" s="202"/>
      <c r="BM1103" s="202"/>
      <c r="BN1103" s="202"/>
      <c r="BO1103" s="202"/>
      <c r="BP1103" s="202"/>
      <c r="BQ1103" s="202"/>
      <c r="BR1103" s="202"/>
      <c r="BS1103" s="202"/>
      <c r="BT1103" s="202"/>
      <c r="BU1103" s="202"/>
      <c r="BV1103" s="202"/>
      <c r="BW1103" s="202"/>
      <c r="BX1103" s="202"/>
      <c r="BY1103" s="202"/>
      <c r="BZ1103" s="202"/>
      <c r="CA1103" s="202"/>
      <c r="CB1103" s="202"/>
      <c r="CC1103" s="202"/>
      <c r="CD1103" s="202"/>
      <c r="CE1103" s="202"/>
      <c r="CF1103" s="202"/>
      <c r="CG1103" s="202"/>
      <c r="CH1103" s="202"/>
      <c r="CI1103" s="202"/>
      <c r="CJ1103" s="202"/>
      <c r="CK1103" s="202"/>
    </row>
    <row r="1104" spans="2:89" x14ac:dyDescent="0.35">
      <c r="B1104" s="202"/>
      <c r="C1104" s="27"/>
      <c r="D1104" s="27"/>
      <c r="E1104" s="27"/>
      <c r="F1104" s="27"/>
      <c r="G1104" s="27"/>
      <c r="H1104" s="202"/>
      <c r="I1104" s="202"/>
      <c r="J1104" s="202"/>
      <c r="K1104" s="202"/>
      <c r="L1104" s="202"/>
      <c r="M1104" s="202"/>
      <c r="N1104" s="202"/>
      <c r="O1104" s="202"/>
      <c r="P1104" s="202"/>
      <c r="R1104" s="202"/>
      <c r="S1104" s="202"/>
      <c r="T1104" s="202"/>
      <c r="U1104" s="202"/>
      <c r="V1104" s="202"/>
      <c r="W1104" s="202"/>
      <c r="X1104" s="202"/>
      <c r="Y1104" s="202"/>
      <c r="Z1104" s="202"/>
      <c r="AA1104" s="202"/>
      <c r="AB1104" s="202"/>
      <c r="AC1104" s="202"/>
      <c r="AD1104" s="202"/>
      <c r="AE1104" s="202"/>
      <c r="AF1104" s="202"/>
      <c r="AG1104" s="202"/>
      <c r="AH1104" s="202"/>
      <c r="AI1104" s="202"/>
      <c r="AJ1104" s="202"/>
      <c r="AK1104" s="202"/>
      <c r="AL1104" s="202"/>
      <c r="AM1104" s="202"/>
      <c r="AN1104" s="202"/>
      <c r="AO1104" s="202"/>
      <c r="AP1104" s="202"/>
      <c r="AQ1104" s="202"/>
      <c r="AR1104" s="202"/>
      <c r="AS1104" s="202"/>
      <c r="AT1104" s="202"/>
      <c r="AU1104" s="202"/>
      <c r="AV1104" s="202"/>
      <c r="AW1104" s="202"/>
      <c r="AX1104" s="202"/>
      <c r="AY1104" s="202"/>
      <c r="AZ1104" s="202"/>
      <c r="BA1104" s="202"/>
      <c r="BB1104" s="202"/>
      <c r="BC1104" s="202"/>
      <c r="BD1104" s="202"/>
      <c r="BE1104" s="202"/>
      <c r="BF1104" s="202"/>
      <c r="BG1104" s="202"/>
      <c r="BH1104" s="202"/>
      <c r="BI1104" s="202"/>
      <c r="BJ1104" s="202"/>
      <c r="BK1104" s="202"/>
      <c r="BL1104" s="202"/>
      <c r="BM1104" s="202"/>
      <c r="BN1104" s="202"/>
      <c r="BO1104" s="202"/>
      <c r="BP1104" s="202"/>
      <c r="BQ1104" s="202"/>
      <c r="BR1104" s="202"/>
      <c r="BS1104" s="202"/>
      <c r="BT1104" s="202"/>
      <c r="BU1104" s="202"/>
      <c r="BV1104" s="202"/>
      <c r="BW1104" s="202"/>
      <c r="BX1104" s="202"/>
      <c r="BY1104" s="202"/>
      <c r="BZ1104" s="202"/>
      <c r="CA1104" s="202"/>
      <c r="CB1104" s="202"/>
      <c r="CC1104" s="202"/>
      <c r="CD1104" s="202"/>
      <c r="CE1104" s="202"/>
      <c r="CF1104" s="202"/>
      <c r="CG1104" s="202"/>
      <c r="CH1104" s="202"/>
      <c r="CI1104" s="202"/>
      <c r="CJ1104" s="202"/>
      <c r="CK1104" s="202"/>
    </row>
    <row r="1105" spans="2:89" x14ac:dyDescent="0.35">
      <c r="B1105" s="202"/>
      <c r="C1105" s="27"/>
      <c r="D1105" s="27"/>
      <c r="E1105" s="27"/>
      <c r="F1105" s="27"/>
      <c r="G1105" s="27"/>
      <c r="H1105" s="202"/>
      <c r="I1105" s="202"/>
      <c r="J1105" s="202"/>
      <c r="K1105" s="202"/>
      <c r="L1105" s="202"/>
      <c r="M1105" s="202"/>
      <c r="N1105" s="202"/>
      <c r="O1105" s="202"/>
      <c r="P1105" s="202"/>
      <c r="R1105" s="202"/>
      <c r="S1105" s="202"/>
      <c r="T1105" s="202"/>
      <c r="U1105" s="202"/>
      <c r="V1105" s="202"/>
      <c r="W1105" s="202"/>
      <c r="X1105" s="202"/>
      <c r="Y1105" s="202"/>
      <c r="Z1105" s="202"/>
      <c r="AA1105" s="202"/>
      <c r="AB1105" s="202"/>
      <c r="AC1105" s="202"/>
      <c r="AD1105" s="202"/>
      <c r="AE1105" s="202"/>
      <c r="AF1105" s="202"/>
      <c r="AG1105" s="202"/>
      <c r="AH1105" s="202"/>
      <c r="AI1105" s="202"/>
      <c r="AJ1105" s="202"/>
      <c r="AK1105" s="202"/>
      <c r="AL1105" s="202"/>
      <c r="AM1105" s="202"/>
      <c r="AN1105" s="202"/>
      <c r="AO1105" s="202"/>
      <c r="AP1105" s="202"/>
      <c r="AQ1105" s="202"/>
      <c r="AR1105" s="202"/>
      <c r="AS1105" s="202"/>
      <c r="AT1105" s="202"/>
      <c r="AU1105" s="202"/>
      <c r="AV1105" s="202"/>
      <c r="AW1105" s="202"/>
      <c r="AX1105" s="202"/>
      <c r="AY1105" s="202"/>
      <c r="AZ1105" s="202"/>
      <c r="BA1105" s="202"/>
      <c r="BB1105" s="202"/>
      <c r="BC1105" s="202"/>
      <c r="BD1105" s="202"/>
      <c r="BE1105" s="202"/>
      <c r="BF1105" s="202"/>
      <c r="BG1105" s="202"/>
      <c r="BH1105" s="202"/>
      <c r="BI1105" s="202"/>
      <c r="BJ1105" s="202"/>
      <c r="BK1105" s="202"/>
      <c r="BL1105" s="202"/>
      <c r="BM1105" s="202"/>
      <c r="BN1105" s="202"/>
      <c r="BO1105" s="202"/>
      <c r="BP1105" s="202"/>
      <c r="BQ1105" s="202"/>
      <c r="BR1105" s="202"/>
      <c r="BS1105" s="202"/>
      <c r="BT1105" s="202"/>
      <c r="BU1105" s="202"/>
      <c r="BV1105" s="202"/>
      <c r="BW1105" s="202"/>
      <c r="BX1105" s="202"/>
      <c r="BY1105" s="202"/>
      <c r="BZ1105" s="202"/>
      <c r="CA1105" s="202"/>
      <c r="CB1105" s="202"/>
      <c r="CC1105" s="202"/>
      <c r="CD1105" s="202"/>
      <c r="CE1105" s="202"/>
      <c r="CF1105" s="202"/>
      <c r="CG1105" s="202"/>
      <c r="CH1105" s="202"/>
      <c r="CI1105" s="202"/>
      <c r="CJ1105" s="202"/>
      <c r="CK1105" s="202"/>
    </row>
    <row r="1106" spans="2:89" x14ac:dyDescent="0.35">
      <c r="B1106" s="202"/>
      <c r="C1106" s="27"/>
      <c r="D1106" s="27"/>
      <c r="E1106" s="27"/>
      <c r="F1106" s="27"/>
      <c r="G1106" s="27"/>
      <c r="H1106" s="202"/>
      <c r="I1106" s="202"/>
      <c r="J1106" s="202"/>
      <c r="K1106" s="202"/>
      <c r="L1106" s="202"/>
      <c r="M1106" s="202"/>
      <c r="N1106" s="202"/>
      <c r="O1106" s="202"/>
      <c r="P1106" s="202"/>
      <c r="R1106" s="202"/>
      <c r="S1106" s="202"/>
      <c r="T1106" s="202"/>
      <c r="U1106" s="202"/>
      <c r="V1106" s="202"/>
      <c r="W1106" s="202"/>
      <c r="X1106" s="202"/>
      <c r="Y1106" s="202"/>
      <c r="Z1106" s="202"/>
      <c r="AA1106" s="202"/>
      <c r="AB1106" s="202"/>
      <c r="AC1106" s="202"/>
      <c r="AD1106" s="202"/>
      <c r="AE1106" s="202"/>
      <c r="AF1106" s="202"/>
      <c r="AG1106" s="202"/>
      <c r="AH1106" s="202"/>
      <c r="AI1106" s="202"/>
      <c r="AJ1106" s="202"/>
      <c r="AK1106" s="202"/>
      <c r="AL1106" s="202"/>
      <c r="AM1106" s="202"/>
      <c r="AN1106" s="202"/>
      <c r="AO1106" s="202"/>
      <c r="AP1106" s="202"/>
      <c r="AQ1106" s="202"/>
      <c r="AR1106" s="202"/>
      <c r="AS1106" s="202"/>
      <c r="AT1106" s="202"/>
      <c r="AU1106" s="202"/>
      <c r="AV1106" s="202"/>
      <c r="AW1106" s="202"/>
      <c r="AX1106" s="202"/>
      <c r="AY1106" s="202"/>
      <c r="AZ1106" s="202"/>
      <c r="BA1106" s="202"/>
      <c r="BB1106" s="202"/>
      <c r="BC1106" s="202"/>
      <c r="BD1106" s="202"/>
      <c r="BE1106" s="202"/>
      <c r="BF1106" s="202"/>
      <c r="BG1106" s="202"/>
      <c r="BH1106" s="202"/>
      <c r="BI1106" s="202"/>
      <c r="BJ1106" s="202"/>
      <c r="BK1106" s="202"/>
      <c r="BL1106" s="202"/>
      <c r="BM1106" s="202"/>
      <c r="BN1106" s="202"/>
      <c r="BO1106" s="202"/>
      <c r="BP1106" s="202"/>
      <c r="BQ1106" s="202"/>
      <c r="BR1106" s="202"/>
      <c r="BS1106" s="202"/>
      <c r="BT1106" s="202"/>
      <c r="BU1106" s="202"/>
      <c r="BV1106" s="202"/>
      <c r="BW1106" s="202"/>
      <c r="BX1106" s="202"/>
      <c r="BY1106" s="202"/>
      <c r="BZ1106" s="202"/>
      <c r="CA1106" s="202"/>
      <c r="CB1106" s="202"/>
      <c r="CC1106" s="202"/>
      <c r="CD1106" s="202"/>
      <c r="CE1106" s="202"/>
      <c r="CF1106" s="202"/>
      <c r="CG1106" s="202"/>
      <c r="CH1106" s="202"/>
      <c r="CI1106" s="202"/>
      <c r="CJ1106" s="202"/>
      <c r="CK1106" s="202"/>
    </row>
    <row r="1107" spans="2:89" x14ac:dyDescent="0.35">
      <c r="B1107" s="202"/>
      <c r="C1107" s="27"/>
      <c r="D1107" s="27"/>
      <c r="E1107" s="27"/>
      <c r="F1107" s="27"/>
      <c r="G1107" s="27"/>
      <c r="H1107" s="202"/>
      <c r="I1107" s="202"/>
      <c r="J1107" s="202"/>
      <c r="K1107" s="202"/>
      <c r="L1107" s="202"/>
      <c r="M1107" s="202"/>
      <c r="N1107" s="202"/>
      <c r="O1107" s="202"/>
      <c r="P1107" s="202"/>
      <c r="R1107" s="202"/>
      <c r="S1107" s="202"/>
      <c r="T1107" s="202"/>
      <c r="U1107" s="202"/>
      <c r="V1107" s="202"/>
      <c r="W1107" s="202"/>
      <c r="X1107" s="202"/>
      <c r="Y1107" s="202"/>
      <c r="Z1107" s="202"/>
      <c r="AA1107" s="202"/>
      <c r="AB1107" s="202"/>
      <c r="AC1107" s="202"/>
      <c r="AD1107" s="202"/>
      <c r="AE1107" s="202"/>
      <c r="AF1107" s="202"/>
      <c r="AG1107" s="202"/>
      <c r="AH1107" s="202"/>
      <c r="AI1107" s="202"/>
      <c r="AJ1107" s="202"/>
      <c r="AK1107" s="202"/>
      <c r="AL1107" s="202"/>
      <c r="AM1107" s="202"/>
      <c r="AN1107" s="202"/>
      <c r="AO1107" s="202"/>
      <c r="AP1107" s="202"/>
      <c r="AQ1107" s="202"/>
      <c r="AR1107" s="202"/>
      <c r="AS1107" s="202"/>
      <c r="AT1107" s="202"/>
      <c r="AU1107" s="202"/>
      <c r="AV1107" s="202"/>
      <c r="AW1107" s="202"/>
      <c r="AX1107" s="202"/>
      <c r="AY1107" s="202"/>
      <c r="AZ1107" s="202"/>
      <c r="BA1107" s="202"/>
      <c r="BB1107" s="202"/>
      <c r="BC1107" s="202"/>
      <c r="BD1107" s="202"/>
      <c r="BE1107" s="202"/>
      <c r="BF1107" s="202"/>
      <c r="BG1107" s="202"/>
      <c r="BH1107" s="202"/>
      <c r="BI1107" s="202"/>
      <c r="BJ1107" s="202"/>
      <c r="BK1107" s="202"/>
      <c r="BL1107" s="202"/>
      <c r="BM1107" s="202"/>
      <c r="BN1107" s="202"/>
      <c r="BO1107" s="202"/>
      <c r="BP1107" s="202"/>
      <c r="BQ1107" s="202"/>
      <c r="BR1107" s="202"/>
      <c r="BS1107" s="202"/>
      <c r="BT1107" s="202"/>
      <c r="BU1107" s="202"/>
      <c r="BV1107" s="202"/>
      <c r="BW1107" s="202"/>
      <c r="BX1107" s="202"/>
      <c r="BY1107" s="202"/>
      <c r="BZ1107" s="202"/>
      <c r="CA1107" s="202"/>
      <c r="CB1107" s="202"/>
      <c r="CC1107" s="202"/>
      <c r="CD1107" s="202"/>
      <c r="CE1107" s="202"/>
      <c r="CF1107" s="202"/>
      <c r="CG1107" s="202"/>
      <c r="CH1107" s="202"/>
      <c r="CI1107" s="202"/>
      <c r="CJ1107" s="202"/>
      <c r="CK1107" s="202"/>
    </row>
    <row r="1108" spans="2:89" x14ac:dyDescent="0.35">
      <c r="B1108" s="202"/>
      <c r="C1108" s="27"/>
      <c r="D1108" s="27"/>
      <c r="E1108" s="27"/>
      <c r="F1108" s="27"/>
      <c r="G1108" s="27"/>
      <c r="H1108" s="202"/>
      <c r="I1108" s="202"/>
      <c r="J1108" s="202"/>
      <c r="K1108" s="202"/>
      <c r="L1108" s="202"/>
      <c r="M1108" s="202"/>
      <c r="N1108" s="202"/>
      <c r="O1108" s="202"/>
      <c r="P1108" s="202"/>
      <c r="R1108" s="202"/>
      <c r="S1108" s="202"/>
      <c r="T1108" s="202"/>
      <c r="U1108" s="202"/>
      <c r="V1108" s="202"/>
      <c r="W1108" s="202"/>
      <c r="X1108" s="202"/>
      <c r="Y1108" s="202"/>
      <c r="Z1108" s="202"/>
      <c r="AA1108" s="202"/>
      <c r="AB1108" s="202"/>
      <c r="AC1108" s="202"/>
      <c r="AD1108" s="202"/>
      <c r="AE1108" s="202"/>
      <c r="AF1108" s="202"/>
      <c r="AG1108" s="202"/>
      <c r="AH1108" s="202"/>
      <c r="AI1108" s="202"/>
      <c r="AJ1108" s="202"/>
      <c r="AK1108" s="202"/>
      <c r="AL1108" s="202"/>
      <c r="AM1108" s="202"/>
      <c r="AN1108" s="202"/>
      <c r="AO1108" s="202"/>
      <c r="AP1108" s="202"/>
      <c r="AQ1108" s="202"/>
      <c r="AR1108" s="202"/>
      <c r="AS1108" s="202"/>
      <c r="AT1108" s="202"/>
      <c r="AU1108" s="202"/>
      <c r="AV1108" s="202"/>
      <c r="AW1108" s="202"/>
      <c r="AX1108" s="202"/>
      <c r="AY1108" s="202"/>
      <c r="AZ1108" s="202"/>
      <c r="BA1108" s="202"/>
      <c r="BB1108" s="202"/>
      <c r="BC1108" s="202"/>
      <c r="BD1108" s="202"/>
      <c r="BE1108" s="202"/>
      <c r="BF1108" s="202"/>
      <c r="BG1108" s="202"/>
      <c r="BH1108" s="202"/>
      <c r="BI1108" s="202"/>
      <c r="BJ1108" s="202"/>
      <c r="BK1108" s="202"/>
      <c r="BL1108" s="202"/>
      <c r="BM1108" s="202"/>
      <c r="BN1108" s="202"/>
      <c r="BO1108" s="202"/>
      <c r="BP1108" s="202"/>
      <c r="BQ1108" s="202"/>
      <c r="BR1108" s="202"/>
      <c r="BS1108" s="202"/>
      <c r="BT1108" s="202"/>
      <c r="BU1108" s="202"/>
      <c r="BV1108" s="202"/>
      <c r="BW1108" s="202"/>
      <c r="BX1108" s="202"/>
      <c r="BY1108" s="202"/>
      <c r="BZ1108" s="202"/>
      <c r="CA1108" s="202"/>
      <c r="CB1108" s="202"/>
      <c r="CC1108" s="202"/>
      <c r="CD1108" s="202"/>
      <c r="CE1108" s="202"/>
      <c r="CF1108" s="202"/>
      <c r="CG1108" s="202"/>
      <c r="CH1108" s="202"/>
      <c r="CI1108" s="202"/>
      <c r="CJ1108" s="202"/>
      <c r="CK1108" s="202"/>
    </row>
    <row r="1109" spans="2:89" x14ac:dyDescent="0.35">
      <c r="B1109" s="200"/>
      <c r="H1109" s="160"/>
      <c r="I1109" s="201"/>
      <c r="J1109" s="201"/>
      <c r="K1109" s="160"/>
      <c r="L1109" s="160"/>
      <c r="M1109" s="160"/>
      <c r="N1109" s="160"/>
      <c r="O1109" s="160"/>
      <c r="P1109" s="160"/>
      <c r="R1109" s="200"/>
      <c r="S1109" s="200"/>
      <c r="T1109" s="200"/>
      <c r="U1109" s="200"/>
      <c r="V1109" s="200"/>
      <c r="W1109" s="200"/>
      <c r="X1109" s="200"/>
      <c r="Y1109" s="200"/>
      <c r="Z1109" s="200"/>
      <c r="AA1109" s="200"/>
      <c r="AB1109" s="200"/>
      <c r="AC1109" s="200"/>
      <c r="AD1109" s="200"/>
      <c r="AE1109" s="200"/>
      <c r="AF1109" s="200"/>
      <c r="AG1109" s="200"/>
      <c r="AH1109" s="200"/>
      <c r="AI1109" s="200"/>
      <c r="AJ1109" s="200"/>
      <c r="AK1109" s="200"/>
      <c r="AL1109" s="200"/>
      <c r="AM1109" s="200"/>
      <c r="AN1109" s="200"/>
      <c r="AO1109" s="200"/>
      <c r="AP1109" s="200"/>
      <c r="AQ1109" s="200"/>
      <c r="AR1109" s="200"/>
      <c r="AS1109" s="200"/>
      <c r="AT1109" s="200"/>
      <c r="AU1109" s="200"/>
      <c r="AV1109" s="200"/>
      <c r="AW1109" s="200"/>
      <c r="AX1109" s="200"/>
      <c r="AY1109" s="200"/>
      <c r="AZ1109" s="200"/>
      <c r="BA1109" s="200"/>
      <c r="BB1109" s="200"/>
      <c r="BC1109" s="200"/>
      <c r="BD1109" s="200"/>
      <c r="BE1109" s="200"/>
      <c r="BF1109" s="200"/>
      <c r="BG1109" s="200"/>
      <c r="BH1109" s="200"/>
      <c r="BI1109" s="200"/>
      <c r="BJ1109" s="200"/>
      <c r="BK1109" s="200"/>
      <c r="BL1109" s="200"/>
      <c r="BM1109" s="200"/>
      <c r="BN1109" s="200"/>
      <c r="BO1109" s="200"/>
      <c r="BP1109" s="200"/>
      <c r="BQ1109" s="200"/>
      <c r="BR1109" s="200"/>
      <c r="BS1109" s="200"/>
      <c r="BT1109" s="200"/>
      <c r="BU1109" s="200"/>
      <c r="BV1109" s="200"/>
      <c r="BW1109" s="200"/>
      <c r="BX1109" s="200"/>
      <c r="BY1109" s="200"/>
      <c r="BZ1109" s="200"/>
      <c r="CA1109" s="200"/>
      <c r="CB1109" s="200"/>
      <c r="CC1109" s="200"/>
      <c r="CD1109" s="200"/>
      <c r="CE1109" s="200"/>
      <c r="CF1109" s="200"/>
      <c r="CG1109" s="200"/>
      <c r="CH1109" s="200"/>
      <c r="CI1109" s="200"/>
      <c r="CJ1109" s="200"/>
      <c r="CK1109" s="200"/>
    </row>
    <row r="1110" spans="2:89" x14ac:dyDescent="0.35">
      <c r="B1110" s="200"/>
      <c r="H1110" s="160"/>
      <c r="I1110" s="201"/>
      <c r="J1110" s="201"/>
      <c r="K1110" s="160"/>
      <c r="L1110" s="160"/>
      <c r="M1110" s="160"/>
      <c r="N1110" s="160"/>
      <c r="O1110" s="160"/>
      <c r="P1110" s="160"/>
      <c r="R1110" s="200"/>
      <c r="S1110" s="200"/>
      <c r="T1110" s="200"/>
      <c r="U1110" s="200"/>
      <c r="V1110" s="200"/>
      <c r="W1110" s="200"/>
      <c r="X1110" s="200"/>
      <c r="Y1110" s="200"/>
      <c r="Z1110" s="200"/>
      <c r="AA1110" s="200"/>
      <c r="AB1110" s="200"/>
      <c r="AC1110" s="200"/>
      <c r="AD1110" s="200"/>
      <c r="AE1110" s="200"/>
      <c r="AF1110" s="200"/>
      <c r="AG1110" s="200"/>
      <c r="AH1110" s="200"/>
      <c r="AI1110" s="200"/>
      <c r="AJ1110" s="200"/>
      <c r="AK1110" s="200"/>
      <c r="AL1110" s="200"/>
      <c r="AM1110" s="200"/>
      <c r="AN1110" s="200"/>
      <c r="AO1110" s="200"/>
      <c r="AP1110" s="200"/>
      <c r="AQ1110" s="200"/>
      <c r="AR1110" s="200"/>
      <c r="AS1110" s="200"/>
      <c r="AT1110" s="200"/>
      <c r="AU1110" s="200"/>
      <c r="AV1110" s="200"/>
      <c r="AW1110" s="200"/>
      <c r="AX1110" s="200"/>
      <c r="AY1110" s="200"/>
      <c r="AZ1110" s="200"/>
      <c r="BA1110" s="200"/>
      <c r="BB1110" s="200"/>
      <c r="BC1110" s="200"/>
      <c r="BD1110" s="200"/>
      <c r="BE1110" s="200"/>
      <c r="BF1110" s="200"/>
      <c r="BG1110" s="200"/>
      <c r="BH1110" s="200"/>
      <c r="BI1110" s="200"/>
      <c r="BJ1110" s="200"/>
      <c r="BK1110" s="200"/>
      <c r="BL1110" s="200"/>
      <c r="BM1110" s="200"/>
      <c r="BN1110" s="200"/>
      <c r="BO1110" s="200"/>
      <c r="BP1110" s="200"/>
      <c r="BQ1110" s="200"/>
      <c r="BR1110" s="200"/>
      <c r="BS1110" s="200"/>
      <c r="BT1110" s="200"/>
      <c r="BU1110" s="200"/>
      <c r="BV1110" s="200"/>
      <c r="BW1110" s="200"/>
      <c r="BX1110" s="200"/>
      <c r="BY1110" s="200"/>
      <c r="BZ1110" s="200"/>
      <c r="CA1110" s="200"/>
      <c r="CB1110" s="200"/>
      <c r="CC1110" s="200"/>
      <c r="CD1110" s="200"/>
      <c r="CE1110" s="200"/>
      <c r="CF1110" s="200"/>
      <c r="CG1110" s="200"/>
      <c r="CH1110" s="200"/>
      <c r="CI1110" s="200"/>
      <c r="CJ1110" s="200"/>
      <c r="CK1110" s="200"/>
    </row>
    <row r="1111" spans="2:89" x14ac:dyDescent="0.35">
      <c r="B1111" s="200"/>
      <c r="H1111" s="160"/>
      <c r="I1111" s="201"/>
      <c r="J1111" s="201"/>
      <c r="K1111" s="160"/>
      <c r="L1111" s="160"/>
      <c r="M1111" s="160"/>
      <c r="N1111" s="160"/>
      <c r="O1111" s="160"/>
      <c r="P1111" s="160"/>
      <c r="R1111" s="200"/>
      <c r="S1111" s="200"/>
      <c r="T1111" s="200"/>
      <c r="U1111" s="200"/>
      <c r="V1111" s="200"/>
      <c r="W1111" s="200"/>
      <c r="X1111" s="200"/>
      <c r="Y1111" s="200"/>
      <c r="Z1111" s="200"/>
      <c r="AA1111" s="200"/>
      <c r="AB1111" s="200"/>
      <c r="AC1111" s="200"/>
      <c r="AD1111" s="200"/>
      <c r="AE1111" s="200"/>
      <c r="AF1111" s="200"/>
      <c r="AG1111" s="200"/>
      <c r="AH1111" s="200"/>
      <c r="AI1111" s="200"/>
      <c r="AJ1111" s="200"/>
      <c r="AK1111" s="200"/>
      <c r="AL1111" s="200"/>
      <c r="AM1111" s="200"/>
      <c r="AN1111" s="200"/>
      <c r="AO1111" s="200"/>
      <c r="AP1111" s="200"/>
      <c r="AQ1111" s="200"/>
      <c r="AR1111" s="200"/>
      <c r="AS1111" s="200"/>
      <c r="AT1111" s="200"/>
      <c r="AU1111" s="200"/>
      <c r="AV1111" s="200"/>
      <c r="AW1111" s="200"/>
      <c r="AX1111" s="200"/>
      <c r="AY1111" s="200"/>
      <c r="AZ1111" s="200"/>
      <c r="BA1111" s="200"/>
      <c r="BB1111" s="200"/>
      <c r="BC1111" s="200"/>
      <c r="BD1111" s="200"/>
      <c r="BE1111" s="200"/>
      <c r="BF1111" s="200"/>
      <c r="BG1111" s="200"/>
      <c r="BH1111" s="200"/>
      <c r="BI1111" s="200"/>
      <c r="BJ1111" s="200"/>
      <c r="BK1111" s="200"/>
      <c r="BL1111" s="200"/>
      <c r="BM1111" s="200"/>
      <c r="BN1111" s="200"/>
      <c r="BO1111" s="200"/>
      <c r="BP1111" s="200"/>
      <c r="BQ1111" s="200"/>
      <c r="BR1111" s="200"/>
      <c r="BS1111" s="200"/>
      <c r="BT1111" s="200"/>
      <c r="BU1111" s="200"/>
      <c r="BV1111" s="200"/>
      <c r="BW1111" s="200"/>
      <c r="BX1111" s="200"/>
      <c r="BY1111" s="200"/>
      <c r="BZ1111" s="200"/>
      <c r="CA1111" s="200"/>
      <c r="CB1111" s="200"/>
      <c r="CC1111" s="200"/>
      <c r="CD1111" s="200"/>
      <c r="CE1111" s="200"/>
      <c r="CF1111" s="200"/>
      <c r="CG1111" s="200"/>
      <c r="CH1111" s="200"/>
      <c r="CI1111" s="200"/>
      <c r="CJ1111" s="200"/>
      <c r="CK1111" s="200"/>
    </row>
    <row r="1112" spans="2:89" x14ac:dyDescent="0.35">
      <c r="B1112" s="200"/>
      <c r="H1112" s="160"/>
      <c r="I1112" s="201"/>
      <c r="J1112" s="201"/>
      <c r="K1112" s="160"/>
      <c r="L1112" s="160"/>
      <c r="M1112" s="160"/>
      <c r="N1112" s="160"/>
      <c r="O1112" s="160"/>
      <c r="P1112" s="160"/>
      <c r="R1112" s="200"/>
      <c r="S1112" s="200"/>
      <c r="T1112" s="200"/>
      <c r="U1112" s="200"/>
      <c r="V1112" s="200"/>
      <c r="W1112" s="200"/>
      <c r="X1112" s="200"/>
      <c r="Y1112" s="200"/>
      <c r="Z1112" s="200"/>
      <c r="AA1112" s="200"/>
      <c r="AB1112" s="200"/>
      <c r="AC1112" s="200"/>
      <c r="AD1112" s="200"/>
      <c r="AE1112" s="200"/>
      <c r="AF1112" s="200"/>
      <c r="AG1112" s="200"/>
      <c r="AH1112" s="200"/>
      <c r="AI1112" s="200"/>
      <c r="AJ1112" s="200"/>
      <c r="AK1112" s="200"/>
      <c r="AL1112" s="200"/>
      <c r="AM1112" s="200"/>
      <c r="AN1112" s="200"/>
      <c r="AO1112" s="200"/>
      <c r="AP1112" s="200"/>
      <c r="AQ1112" s="200"/>
      <c r="AR1112" s="200"/>
      <c r="AS1112" s="200"/>
      <c r="AT1112" s="200"/>
      <c r="AU1112" s="200"/>
      <c r="AV1112" s="200"/>
      <c r="AW1112" s="200"/>
      <c r="AX1112" s="200"/>
      <c r="AY1112" s="200"/>
      <c r="AZ1112" s="200"/>
      <c r="BA1112" s="200"/>
      <c r="BB1112" s="200"/>
      <c r="BC1112" s="200"/>
      <c r="BD1112" s="200"/>
      <c r="BE1112" s="200"/>
      <c r="BF1112" s="200"/>
      <c r="BG1112" s="200"/>
      <c r="BH1112" s="200"/>
      <c r="BI1112" s="200"/>
      <c r="BJ1112" s="200"/>
      <c r="BK1112" s="200"/>
      <c r="BL1112" s="200"/>
      <c r="BM1112" s="200"/>
      <c r="BN1112" s="200"/>
      <c r="BO1112" s="200"/>
      <c r="BP1112" s="200"/>
      <c r="BQ1112" s="200"/>
      <c r="BR1112" s="200"/>
      <c r="BS1112" s="200"/>
      <c r="BT1112" s="200"/>
      <c r="BU1112" s="200"/>
      <c r="BV1112" s="200"/>
      <c r="BW1112" s="200"/>
      <c r="BX1112" s="200"/>
      <c r="BY1112" s="200"/>
      <c r="BZ1112" s="200"/>
      <c r="CA1112" s="200"/>
      <c r="CB1112" s="200"/>
      <c r="CC1112" s="200"/>
      <c r="CD1112" s="200"/>
      <c r="CE1112" s="200"/>
      <c r="CF1112" s="200"/>
      <c r="CG1112" s="200"/>
      <c r="CH1112" s="200"/>
      <c r="CI1112" s="200"/>
      <c r="CJ1112" s="200"/>
      <c r="CK1112" s="200"/>
    </row>
    <row r="1113" spans="2:89" x14ac:dyDescent="0.35">
      <c r="B1113" s="200"/>
      <c r="H1113" s="160"/>
      <c r="I1113" s="201"/>
      <c r="J1113" s="201"/>
      <c r="K1113" s="160"/>
      <c r="L1113" s="160"/>
      <c r="M1113" s="160"/>
      <c r="N1113" s="160"/>
      <c r="O1113" s="160"/>
      <c r="P1113" s="160"/>
      <c r="R1113" s="200"/>
      <c r="S1113" s="200"/>
      <c r="T1113" s="200"/>
      <c r="U1113" s="200"/>
      <c r="V1113" s="200"/>
      <c r="W1113" s="200"/>
      <c r="X1113" s="200"/>
      <c r="Y1113" s="200"/>
      <c r="Z1113" s="200"/>
      <c r="AA1113" s="200"/>
      <c r="AB1113" s="200"/>
      <c r="AC1113" s="200"/>
      <c r="AD1113" s="200"/>
      <c r="AE1113" s="200"/>
      <c r="AF1113" s="200"/>
      <c r="AG1113" s="200"/>
      <c r="AH1113" s="200"/>
      <c r="AI1113" s="200"/>
      <c r="AJ1113" s="200"/>
      <c r="AK1113" s="200"/>
      <c r="AL1113" s="200"/>
      <c r="AM1113" s="200"/>
      <c r="AN1113" s="200"/>
      <c r="AO1113" s="200"/>
      <c r="AP1113" s="200"/>
      <c r="AQ1113" s="200"/>
      <c r="AR1113" s="200"/>
      <c r="AS1113" s="200"/>
      <c r="AT1113" s="200"/>
      <c r="AU1113" s="200"/>
      <c r="AV1113" s="200"/>
      <c r="AW1113" s="200"/>
      <c r="AX1113" s="200"/>
      <c r="AY1113" s="200"/>
      <c r="AZ1113" s="200"/>
      <c r="BA1113" s="200"/>
      <c r="BB1113" s="200"/>
      <c r="BC1113" s="200"/>
      <c r="BD1113" s="200"/>
      <c r="BE1113" s="200"/>
      <c r="BF1113" s="200"/>
      <c r="BG1113" s="200"/>
      <c r="BH1113" s="200"/>
      <c r="BI1113" s="200"/>
      <c r="BJ1113" s="200"/>
      <c r="BK1113" s="200"/>
      <c r="BL1113" s="200"/>
      <c r="BM1113" s="200"/>
      <c r="BN1113" s="200"/>
      <c r="BO1113" s="200"/>
      <c r="BP1113" s="200"/>
      <c r="BQ1113" s="200"/>
      <c r="BR1113" s="200"/>
      <c r="BS1113" s="200"/>
      <c r="BT1113" s="200"/>
      <c r="BU1113" s="200"/>
      <c r="BV1113" s="200"/>
      <c r="BW1113" s="200"/>
      <c r="BX1113" s="200"/>
      <c r="BY1113" s="200"/>
      <c r="BZ1113" s="200"/>
      <c r="CA1113" s="200"/>
      <c r="CB1113" s="200"/>
      <c r="CC1113" s="200"/>
      <c r="CD1113" s="200"/>
      <c r="CE1113" s="200"/>
      <c r="CF1113" s="200"/>
      <c r="CG1113" s="200"/>
      <c r="CH1113" s="200"/>
      <c r="CI1113" s="200"/>
      <c r="CJ1113" s="200"/>
      <c r="CK1113" s="200"/>
    </row>
    <row r="1114" spans="2:89" x14ac:dyDescent="0.35">
      <c r="B1114" s="200"/>
      <c r="H1114" s="160"/>
      <c r="I1114" s="201"/>
      <c r="J1114" s="201"/>
      <c r="K1114" s="160"/>
      <c r="L1114" s="160"/>
      <c r="M1114" s="160"/>
      <c r="N1114" s="160"/>
      <c r="O1114" s="160"/>
      <c r="P1114" s="160"/>
      <c r="R1114" s="200"/>
      <c r="S1114" s="200"/>
      <c r="T1114" s="200"/>
      <c r="U1114" s="200"/>
      <c r="V1114" s="200"/>
      <c r="W1114" s="200"/>
      <c r="X1114" s="200"/>
      <c r="Y1114" s="200"/>
      <c r="Z1114" s="200"/>
      <c r="AA1114" s="200"/>
      <c r="AB1114" s="200"/>
      <c r="AC1114" s="200"/>
      <c r="AD1114" s="200"/>
      <c r="AE1114" s="200"/>
      <c r="AF1114" s="200"/>
      <c r="AG1114" s="200"/>
      <c r="AH1114" s="200"/>
      <c r="AI1114" s="200"/>
      <c r="AJ1114" s="200"/>
      <c r="AK1114" s="200"/>
      <c r="AL1114" s="200"/>
      <c r="AM1114" s="200"/>
      <c r="AN1114" s="200"/>
      <c r="AO1114" s="200"/>
      <c r="AP1114" s="200"/>
      <c r="AQ1114" s="200"/>
      <c r="AR1114" s="200"/>
      <c r="AS1114" s="200"/>
      <c r="AT1114" s="200"/>
      <c r="AU1114" s="200"/>
      <c r="AV1114" s="200"/>
      <c r="AW1114" s="200"/>
      <c r="AX1114" s="200"/>
      <c r="AY1114" s="200"/>
      <c r="AZ1114" s="200"/>
      <c r="BA1114" s="200"/>
      <c r="BB1114" s="200"/>
      <c r="BC1114" s="200"/>
      <c r="BD1114" s="200"/>
      <c r="BE1114" s="200"/>
      <c r="BF1114" s="200"/>
      <c r="BG1114" s="200"/>
      <c r="BH1114" s="200"/>
      <c r="BI1114" s="200"/>
      <c r="BJ1114" s="200"/>
      <c r="BK1114" s="200"/>
      <c r="BL1114" s="200"/>
      <c r="BM1114" s="200"/>
      <c r="BN1114" s="200"/>
      <c r="BO1114" s="200"/>
      <c r="BP1114" s="200"/>
      <c r="BQ1114" s="200"/>
      <c r="BR1114" s="200"/>
      <c r="BS1114" s="200"/>
      <c r="BT1114" s="200"/>
      <c r="BU1114" s="200"/>
      <c r="BV1114" s="200"/>
      <c r="BW1114" s="200"/>
      <c r="BX1114" s="200"/>
      <c r="BY1114" s="200"/>
      <c r="BZ1114" s="200"/>
      <c r="CA1114" s="200"/>
      <c r="CB1114" s="200"/>
      <c r="CC1114" s="200"/>
      <c r="CD1114" s="200"/>
      <c r="CE1114" s="200"/>
      <c r="CF1114" s="200"/>
      <c r="CG1114" s="200"/>
      <c r="CH1114" s="200"/>
      <c r="CI1114" s="200"/>
      <c r="CJ1114" s="200"/>
      <c r="CK1114" s="200"/>
    </row>
    <row r="1115" spans="2:89" x14ac:dyDescent="0.35">
      <c r="B1115" s="200"/>
      <c r="H1115" s="160"/>
      <c r="I1115" s="201"/>
      <c r="J1115" s="201"/>
      <c r="K1115" s="160"/>
      <c r="L1115" s="160"/>
      <c r="M1115" s="160"/>
      <c r="N1115" s="160"/>
      <c r="O1115" s="160"/>
      <c r="P1115" s="160"/>
      <c r="R1115" s="200"/>
      <c r="S1115" s="200"/>
      <c r="T1115" s="200"/>
      <c r="U1115" s="200"/>
      <c r="V1115" s="200"/>
      <c r="W1115" s="200"/>
      <c r="X1115" s="200"/>
      <c r="Y1115" s="200"/>
      <c r="Z1115" s="200"/>
      <c r="AA1115" s="200"/>
      <c r="AB1115" s="200"/>
      <c r="AC1115" s="200"/>
      <c r="AD1115" s="200"/>
      <c r="AE1115" s="200"/>
      <c r="AF1115" s="200"/>
      <c r="AG1115" s="200"/>
      <c r="AH1115" s="200"/>
      <c r="AI1115" s="200"/>
      <c r="AJ1115" s="200"/>
      <c r="AK1115" s="200"/>
      <c r="AL1115" s="200"/>
      <c r="AM1115" s="200"/>
      <c r="AN1115" s="200"/>
      <c r="AO1115" s="200"/>
      <c r="AP1115" s="200"/>
      <c r="AQ1115" s="200"/>
      <c r="AR1115" s="200"/>
      <c r="AS1115" s="200"/>
      <c r="AT1115" s="200"/>
      <c r="AU1115" s="200"/>
      <c r="AV1115" s="200"/>
      <c r="AW1115" s="200"/>
      <c r="AX1115" s="200"/>
      <c r="AY1115" s="200"/>
      <c r="AZ1115" s="200"/>
      <c r="BA1115" s="200"/>
      <c r="BB1115" s="200"/>
      <c r="BC1115" s="200"/>
      <c r="BD1115" s="200"/>
      <c r="BE1115" s="200"/>
      <c r="BF1115" s="200"/>
      <c r="BG1115" s="200"/>
      <c r="BH1115" s="200"/>
      <c r="BI1115" s="200"/>
      <c r="BJ1115" s="200"/>
      <c r="BK1115" s="200"/>
      <c r="BL1115" s="200"/>
      <c r="BM1115" s="200"/>
      <c r="BN1115" s="200"/>
      <c r="BO1115" s="200"/>
      <c r="BP1115" s="200"/>
      <c r="BQ1115" s="200"/>
      <c r="BR1115" s="200"/>
      <c r="BS1115" s="200"/>
      <c r="BT1115" s="200"/>
      <c r="BU1115" s="200"/>
      <c r="BV1115" s="200"/>
      <c r="BW1115" s="200"/>
      <c r="BX1115" s="200"/>
      <c r="BY1115" s="200"/>
      <c r="BZ1115" s="200"/>
      <c r="CA1115" s="200"/>
      <c r="CB1115" s="200"/>
      <c r="CC1115" s="200"/>
      <c r="CD1115" s="200"/>
      <c r="CE1115" s="200"/>
      <c r="CF1115" s="200"/>
      <c r="CG1115" s="200"/>
      <c r="CH1115" s="200"/>
      <c r="CI1115" s="200"/>
      <c r="CJ1115" s="200"/>
      <c r="CK1115" s="200"/>
    </row>
    <row r="1116" spans="2:89" x14ac:dyDescent="0.35">
      <c r="B1116" s="200"/>
      <c r="H1116" s="160"/>
      <c r="I1116" s="201"/>
      <c r="J1116" s="201"/>
      <c r="K1116" s="160"/>
      <c r="L1116" s="160"/>
      <c r="M1116" s="160"/>
      <c r="N1116" s="160"/>
      <c r="O1116" s="160"/>
      <c r="P1116" s="160"/>
      <c r="R1116" s="200"/>
      <c r="S1116" s="200"/>
      <c r="T1116" s="200"/>
      <c r="U1116" s="200"/>
      <c r="V1116" s="200"/>
      <c r="W1116" s="200"/>
      <c r="X1116" s="200"/>
      <c r="Y1116" s="200"/>
      <c r="Z1116" s="200"/>
      <c r="AA1116" s="200"/>
      <c r="AB1116" s="200"/>
      <c r="AC1116" s="200"/>
      <c r="AD1116" s="200"/>
      <c r="AE1116" s="200"/>
      <c r="AF1116" s="200"/>
      <c r="AG1116" s="200"/>
      <c r="AH1116" s="200"/>
      <c r="AI1116" s="200"/>
      <c r="AJ1116" s="200"/>
      <c r="AK1116" s="200"/>
      <c r="AL1116" s="200"/>
      <c r="AM1116" s="200"/>
      <c r="AN1116" s="200"/>
      <c r="AO1116" s="200"/>
      <c r="AP1116" s="200"/>
      <c r="AQ1116" s="200"/>
      <c r="AR1116" s="200"/>
      <c r="AS1116" s="200"/>
      <c r="AT1116" s="200"/>
      <c r="AU1116" s="200"/>
      <c r="AV1116" s="200"/>
      <c r="AW1116" s="200"/>
      <c r="AX1116" s="200"/>
      <c r="AY1116" s="200"/>
      <c r="AZ1116" s="200"/>
      <c r="BA1116" s="200"/>
      <c r="BB1116" s="200"/>
      <c r="BC1116" s="200"/>
      <c r="BD1116" s="200"/>
      <c r="BE1116" s="200"/>
      <c r="BF1116" s="200"/>
      <c r="BG1116" s="200"/>
      <c r="BH1116" s="200"/>
      <c r="BI1116" s="200"/>
      <c r="BJ1116" s="200"/>
      <c r="BK1116" s="200"/>
      <c r="BL1116" s="200"/>
      <c r="BM1116" s="200"/>
      <c r="BN1116" s="200"/>
      <c r="BO1116" s="200"/>
      <c r="BP1116" s="200"/>
      <c r="BQ1116" s="200"/>
      <c r="BR1116" s="200"/>
      <c r="BS1116" s="200"/>
      <c r="BT1116" s="200"/>
      <c r="BU1116" s="200"/>
      <c r="BV1116" s="200"/>
      <c r="BW1116" s="200"/>
      <c r="BX1116" s="200"/>
      <c r="BY1116" s="200"/>
      <c r="BZ1116" s="200"/>
      <c r="CA1116" s="200"/>
      <c r="CB1116" s="200"/>
      <c r="CC1116" s="200"/>
      <c r="CD1116" s="200"/>
      <c r="CE1116" s="200"/>
      <c r="CF1116" s="200"/>
      <c r="CG1116" s="200"/>
      <c r="CH1116" s="200"/>
      <c r="CI1116" s="200"/>
      <c r="CJ1116" s="200"/>
      <c r="CK1116" s="200"/>
    </row>
    <row r="1117" spans="2:89" x14ac:dyDescent="0.35">
      <c r="B1117" s="200"/>
      <c r="H1117" s="160"/>
      <c r="I1117" s="201"/>
      <c r="J1117" s="201"/>
      <c r="K1117" s="160"/>
      <c r="L1117" s="160"/>
      <c r="M1117" s="160"/>
      <c r="N1117" s="160"/>
      <c r="O1117" s="160"/>
      <c r="P1117" s="160"/>
      <c r="R1117" s="200"/>
      <c r="S1117" s="200"/>
      <c r="T1117" s="200"/>
      <c r="U1117" s="200"/>
      <c r="V1117" s="200"/>
      <c r="W1117" s="200"/>
      <c r="X1117" s="200"/>
      <c r="Y1117" s="200"/>
      <c r="Z1117" s="200"/>
      <c r="AA1117" s="200"/>
      <c r="AB1117" s="200"/>
      <c r="AC1117" s="200"/>
      <c r="AD1117" s="200"/>
      <c r="AE1117" s="200"/>
      <c r="AF1117" s="200"/>
      <c r="AG1117" s="200"/>
      <c r="AH1117" s="200"/>
      <c r="AI1117" s="200"/>
      <c r="AJ1117" s="200"/>
      <c r="AK1117" s="200"/>
      <c r="AL1117" s="200"/>
      <c r="AM1117" s="200"/>
      <c r="AN1117" s="200"/>
      <c r="AO1117" s="200"/>
      <c r="AP1117" s="200"/>
      <c r="AQ1117" s="200"/>
      <c r="AR1117" s="200"/>
      <c r="AS1117" s="200"/>
      <c r="AT1117" s="200"/>
      <c r="AU1117" s="200"/>
      <c r="AV1117" s="200"/>
      <c r="AW1117" s="200"/>
      <c r="AX1117" s="200"/>
      <c r="AY1117" s="200"/>
      <c r="AZ1117" s="200"/>
      <c r="BA1117" s="200"/>
      <c r="BB1117" s="200"/>
      <c r="BC1117" s="200"/>
      <c r="BD1117" s="200"/>
      <c r="BE1117" s="200"/>
      <c r="BF1117" s="200"/>
      <c r="BG1117" s="200"/>
      <c r="BH1117" s="200"/>
      <c r="BI1117" s="200"/>
      <c r="BJ1117" s="200"/>
      <c r="BK1117" s="200"/>
      <c r="BL1117" s="200"/>
      <c r="BM1117" s="200"/>
      <c r="BN1117" s="200"/>
      <c r="BO1117" s="200"/>
      <c r="BP1117" s="200"/>
      <c r="BQ1117" s="200"/>
      <c r="BR1117" s="200"/>
      <c r="BS1117" s="200"/>
      <c r="BT1117" s="200"/>
      <c r="BU1117" s="200"/>
      <c r="BV1117" s="200"/>
      <c r="BW1117" s="200"/>
      <c r="BX1117" s="200"/>
      <c r="BY1117" s="200"/>
      <c r="BZ1117" s="200"/>
      <c r="CA1117" s="200"/>
      <c r="CB1117" s="200"/>
      <c r="CC1117" s="200"/>
      <c r="CD1117" s="200"/>
      <c r="CE1117" s="200"/>
      <c r="CF1117" s="200"/>
      <c r="CG1117" s="200"/>
      <c r="CH1117" s="200"/>
      <c r="CI1117" s="200"/>
      <c r="CJ1117" s="200"/>
      <c r="CK1117" s="200"/>
    </row>
    <row r="1118" spans="2:89" x14ac:dyDescent="0.35">
      <c r="B1118" s="171" t="s">
        <v>490</v>
      </c>
      <c r="E1118" s="8"/>
      <c r="H1118" s="170"/>
      <c r="I1118" s="172"/>
      <c r="J1118" s="172"/>
      <c r="K1118" s="193"/>
      <c r="L1118" s="193"/>
      <c r="M1118" s="193"/>
      <c r="N1118" s="193"/>
      <c r="O1118" s="193"/>
      <c r="P1118" s="193"/>
      <c r="R1118" s="194"/>
      <c r="S1118" s="170"/>
      <c r="T1118" s="170"/>
      <c r="U1118" s="170"/>
      <c r="V1118" s="170"/>
      <c r="W1118" s="170"/>
      <c r="X1118" s="170"/>
      <c r="Y1118" s="170"/>
      <c r="Z1118" s="170"/>
      <c r="AA1118" s="170"/>
      <c r="AB1118" s="170"/>
      <c r="AC1118" s="170"/>
      <c r="AD1118" s="170"/>
      <c r="AE1118" s="170"/>
      <c r="AF1118" s="170"/>
      <c r="AG1118" s="170"/>
      <c r="AH1118" s="170"/>
      <c r="AI1118" s="170"/>
      <c r="AJ1118" s="170"/>
      <c r="AK1118" s="170"/>
      <c r="AL1118" s="170"/>
      <c r="AM1118" s="170"/>
      <c r="AN1118" s="170"/>
      <c r="AO1118" s="170"/>
      <c r="AP1118" s="170"/>
      <c r="AQ1118" s="170"/>
      <c r="AR1118" s="170"/>
      <c r="AS1118" s="170"/>
      <c r="AT1118" s="170"/>
      <c r="AU1118" s="170"/>
      <c r="AV1118" s="170"/>
      <c r="AW1118" s="170"/>
      <c r="AX1118" s="170"/>
      <c r="AY1118" s="170"/>
      <c r="AZ1118" s="170"/>
      <c r="BA1118" s="170"/>
      <c r="BB1118" s="170"/>
      <c r="BC1118" s="170"/>
      <c r="BD1118" s="170"/>
      <c r="BE1118" s="170"/>
      <c r="BF1118" s="170"/>
      <c r="BG1118" s="170"/>
      <c r="BH1118" s="170"/>
      <c r="BI1118" s="170"/>
      <c r="BJ1118" s="170"/>
      <c r="BK1118" s="170"/>
      <c r="BL1118" s="170"/>
      <c r="BM1118" s="170"/>
      <c r="BN1118" s="170"/>
      <c r="BO1118" s="170"/>
      <c r="BP1118" s="170"/>
      <c r="BQ1118" s="170"/>
      <c r="BR1118" s="170"/>
      <c r="BS1118" s="170"/>
      <c r="BT1118" s="170"/>
      <c r="BU1118" s="170"/>
      <c r="BV1118" s="170"/>
      <c r="BW1118" s="170"/>
      <c r="BX1118" s="170"/>
      <c r="BY1118" s="170"/>
      <c r="BZ1118" s="170"/>
      <c r="CA1118" s="170"/>
      <c r="CB1118" s="170"/>
      <c r="CC1118" s="170"/>
      <c r="CD1118" s="170"/>
      <c r="CE1118" s="170"/>
      <c r="CF1118" s="170"/>
      <c r="CG1118" s="170"/>
      <c r="CH1118" s="170"/>
      <c r="CI1118" s="170"/>
      <c r="CJ1118" s="170"/>
      <c r="CK1118" s="170"/>
    </row>
    <row r="1119" spans="2:89" x14ac:dyDescent="0.35">
      <c r="B1119" s="171" t="s">
        <v>492</v>
      </c>
      <c r="E1119" s="8"/>
      <c r="H1119" s="170"/>
      <c r="I1119" s="172"/>
      <c r="J1119" s="172"/>
      <c r="K1119" s="193"/>
      <c r="L1119" s="193"/>
      <c r="M1119" s="193"/>
      <c r="N1119" s="193"/>
      <c r="O1119" s="193"/>
      <c r="P1119" s="193"/>
      <c r="R1119" s="194"/>
      <c r="S1119" s="170"/>
      <c r="T1119" s="170"/>
      <c r="U1119" s="170"/>
      <c r="V1119" s="170"/>
      <c r="W1119" s="170"/>
      <c r="X1119" s="170"/>
      <c r="Y1119" s="170"/>
      <c r="Z1119" s="170"/>
      <c r="AA1119" s="170"/>
      <c r="AB1119" s="170"/>
      <c r="AC1119" s="170"/>
      <c r="AD1119" s="170"/>
      <c r="AE1119" s="170"/>
      <c r="AF1119" s="170"/>
      <c r="AG1119" s="170"/>
      <c r="AH1119" s="170"/>
      <c r="AI1119" s="170"/>
      <c r="AJ1119" s="170"/>
      <c r="AK1119" s="170"/>
      <c r="AL1119" s="170"/>
      <c r="AM1119" s="170"/>
      <c r="AN1119" s="170"/>
      <c r="AO1119" s="170"/>
      <c r="AP1119" s="170"/>
      <c r="AQ1119" s="170"/>
      <c r="AR1119" s="170"/>
      <c r="AS1119" s="170"/>
      <c r="AT1119" s="170"/>
      <c r="AU1119" s="170"/>
      <c r="AV1119" s="170"/>
      <c r="AW1119" s="170"/>
      <c r="AX1119" s="170"/>
      <c r="AY1119" s="170"/>
      <c r="AZ1119" s="170"/>
      <c r="BA1119" s="170"/>
      <c r="BB1119" s="170"/>
      <c r="BC1119" s="170"/>
      <c r="BD1119" s="170"/>
      <c r="BE1119" s="170"/>
      <c r="BF1119" s="170"/>
      <c r="BG1119" s="170"/>
      <c r="BH1119" s="170"/>
      <c r="BI1119" s="170"/>
      <c r="BJ1119" s="170"/>
      <c r="BK1119" s="170"/>
      <c r="BL1119" s="170"/>
      <c r="BM1119" s="170"/>
      <c r="BN1119" s="170"/>
      <c r="BO1119" s="170"/>
      <c r="BP1119" s="170"/>
      <c r="BQ1119" s="170"/>
      <c r="BR1119" s="170"/>
      <c r="BS1119" s="170"/>
      <c r="BT1119" s="170"/>
      <c r="BU1119" s="170"/>
      <c r="BV1119" s="170"/>
      <c r="BW1119" s="170"/>
      <c r="BX1119" s="170"/>
      <c r="BY1119" s="170"/>
      <c r="BZ1119" s="170"/>
      <c r="CA1119" s="170"/>
      <c r="CB1119" s="170"/>
      <c r="CC1119" s="170"/>
      <c r="CD1119" s="170"/>
      <c r="CE1119" s="170"/>
      <c r="CF1119" s="170"/>
      <c r="CG1119" s="170"/>
      <c r="CH1119" s="170"/>
      <c r="CI1119" s="170"/>
      <c r="CJ1119" s="170"/>
      <c r="CK1119" s="170"/>
    </row>
    <row r="1120" spans="2:89" x14ac:dyDescent="0.35">
      <c r="B1120" s="171" t="s">
        <v>461</v>
      </c>
      <c r="E1120" s="8"/>
      <c r="H1120" s="170"/>
      <c r="I1120" s="172"/>
      <c r="J1120" s="172"/>
      <c r="K1120" s="193"/>
      <c r="L1120" s="193"/>
      <c r="M1120" s="193"/>
      <c r="N1120" s="193"/>
      <c r="O1120" s="193"/>
      <c r="P1120" s="193"/>
      <c r="R1120" s="194"/>
      <c r="S1120" s="195" t="str">
        <f t="shared" ref="S1120:AX1120" si="1205">S$20</f>
        <v>S$16</v>
      </c>
      <c r="T1120" s="195" t="str">
        <f t="shared" si="1205"/>
        <v>T$16</v>
      </c>
      <c r="U1120" s="195" t="str">
        <f t="shared" si="1205"/>
        <v>U$16</v>
      </c>
      <c r="V1120" s="195" t="str">
        <f t="shared" si="1205"/>
        <v>V$16</v>
      </c>
      <c r="W1120" s="195" t="str">
        <f t="shared" si="1205"/>
        <v>W$16</v>
      </c>
      <c r="X1120" s="195" t="str">
        <f t="shared" si="1205"/>
        <v>X$16</v>
      </c>
      <c r="Y1120" s="195" t="str">
        <f t="shared" si="1205"/>
        <v>Y$16</v>
      </c>
      <c r="Z1120" s="195" t="str">
        <f t="shared" si="1205"/>
        <v>Z$16</v>
      </c>
      <c r="AA1120" s="195" t="str">
        <f t="shared" si="1205"/>
        <v>AA$16</v>
      </c>
      <c r="AB1120" s="195" t="str">
        <f t="shared" si="1205"/>
        <v>AB$16</v>
      </c>
      <c r="AC1120" s="195" t="str">
        <f t="shared" si="1205"/>
        <v>AC$16</v>
      </c>
      <c r="AD1120" s="195" t="str">
        <f t="shared" si="1205"/>
        <v>AD$16</v>
      </c>
      <c r="AE1120" s="195" t="str">
        <f t="shared" si="1205"/>
        <v>AE$16</v>
      </c>
      <c r="AF1120" s="195" t="str">
        <f t="shared" si="1205"/>
        <v>AF$16</v>
      </c>
      <c r="AG1120" s="195" t="str">
        <f t="shared" si="1205"/>
        <v>AG$16</v>
      </c>
      <c r="AH1120" s="195" t="str">
        <f t="shared" si="1205"/>
        <v>AH$16</v>
      </c>
      <c r="AI1120" s="195" t="str">
        <f t="shared" si="1205"/>
        <v>AI$16</v>
      </c>
      <c r="AJ1120" s="195" t="str">
        <f t="shared" si="1205"/>
        <v>AJ$16</v>
      </c>
      <c r="AK1120" s="195" t="str">
        <f t="shared" si="1205"/>
        <v>AK$16</v>
      </c>
      <c r="AL1120" s="195" t="str">
        <f t="shared" si="1205"/>
        <v>AL$16</v>
      </c>
      <c r="AM1120" s="195" t="str">
        <f t="shared" si="1205"/>
        <v>AM$16</v>
      </c>
      <c r="AN1120" s="195" t="str">
        <f t="shared" si="1205"/>
        <v>AN$16</v>
      </c>
      <c r="AO1120" s="195" t="str">
        <f t="shared" si="1205"/>
        <v>AO$16</v>
      </c>
      <c r="AP1120" s="195" t="str">
        <f t="shared" si="1205"/>
        <v>AP$16</v>
      </c>
      <c r="AQ1120" s="195" t="str">
        <f t="shared" si="1205"/>
        <v>AQ$16</v>
      </c>
      <c r="AR1120" s="195" t="str">
        <f t="shared" si="1205"/>
        <v>AR$16</v>
      </c>
      <c r="AS1120" s="195" t="str">
        <f t="shared" si="1205"/>
        <v>AS$16</v>
      </c>
      <c r="AT1120" s="195" t="str">
        <f t="shared" si="1205"/>
        <v>AT$16</v>
      </c>
      <c r="AU1120" s="195" t="str">
        <f t="shared" si="1205"/>
        <v>AU$16</v>
      </c>
      <c r="AV1120" s="195" t="str">
        <f t="shared" si="1205"/>
        <v>AV$16</v>
      </c>
      <c r="AW1120" s="195" t="str">
        <f t="shared" si="1205"/>
        <v>AW$16</v>
      </c>
      <c r="AX1120" s="195" t="str">
        <f t="shared" si="1205"/>
        <v>AX$16</v>
      </c>
      <c r="AY1120" s="195" t="str">
        <f t="shared" ref="AY1120:CD1120" si="1206">AY$20</f>
        <v>AY$16</v>
      </c>
      <c r="AZ1120" s="195" t="str">
        <f t="shared" si="1206"/>
        <v>AZ$16</v>
      </c>
      <c r="BA1120" s="195" t="str">
        <f t="shared" si="1206"/>
        <v>BA$16</v>
      </c>
      <c r="BB1120" s="195" t="str">
        <f t="shared" si="1206"/>
        <v>BB$16</v>
      </c>
      <c r="BC1120" s="195" t="str">
        <f t="shared" si="1206"/>
        <v>BC$16</v>
      </c>
      <c r="BD1120" s="195" t="str">
        <f t="shared" si="1206"/>
        <v>BD$16</v>
      </c>
      <c r="BE1120" s="195" t="str">
        <f t="shared" si="1206"/>
        <v>BE$16</v>
      </c>
      <c r="BF1120" s="195" t="str">
        <f t="shared" si="1206"/>
        <v>BF$16</v>
      </c>
      <c r="BG1120" s="195" t="str">
        <f t="shared" si="1206"/>
        <v>BG$16</v>
      </c>
      <c r="BH1120" s="195" t="str">
        <f t="shared" si="1206"/>
        <v>BH$16</v>
      </c>
      <c r="BI1120" s="195" t="str">
        <f t="shared" si="1206"/>
        <v>BI$16</v>
      </c>
      <c r="BJ1120" s="195" t="str">
        <f t="shared" si="1206"/>
        <v>BJ$16</v>
      </c>
      <c r="BK1120" s="195" t="str">
        <f t="shared" si="1206"/>
        <v>BK$16</v>
      </c>
      <c r="BL1120" s="195" t="str">
        <f t="shared" si="1206"/>
        <v>BL$16</v>
      </c>
      <c r="BM1120" s="195" t="str">
        <f t="shared" si="1206"/>
        <v>BM$16</v>
      </c>
      <c r="BN1120" s="195" t="str">
        <f t="shared" si="1206"/>
        <v>BN$16</v>
      </c>
      <c r="BO1120" s="195" t="str">
        <f t="shared" si="1206"/>
        <v>BO$16</v>
      </c>
      <c r="BP1120" s="195" t="str">
        <f t="shared" si="1206"/>
        <v>BP$16</v>
      </c>
      <c r="BQ1120" s="195" t="str">
        <f t="shared" si="1206"/>
        <v>BQ$16</v>
      </c>
      <c r="BR1120" s="195" t="str">
        <f t="shared" si="1206"/>
        <v>BR$16</v>
      </c>
      <c r="BS1120" s="195" t="str">
        <f t="shared" si="1206"/>
        <v>BS$16</v>
      </c>
      <c r="BT1120" s="195" t="str">
        <f t="shared" si="1206"/>
        <v>BT$16</v>
      </c>
      <c r="BU1120" s="195" t="str">
        <f t="shared" si="1206"/>
        <v>BU$16</v>
      </c>
      <c r="BV1120" s="195" t="str">
        <f t="shared" si="1206"/>
        <v>BV$16</v>
      </c>
      <c r="BW1120" s="195" t="str">
        <f t="shared" si="1206"/>
        <v>BW$16</v>
      </c>
      <c r="BX1120" s="195" t="str">
        <f t="shared" si="1206"/>
        <v>BX$16</v>
      </c>
      <c r="BY1120" s="195" t="str">
        <f t="shared" si="1206"/>
        <v>BY$16</v>
      </c>
      <c r="BZ1120" s="195" t="str">
        <f t="shared" si="1206"/>
        <v>BZ$16</v>
      </c>
      <c r="CA1120" s="195" t="str">
        <f t="shared" si="1206"/>
        <v>CA$16</v>
      </c>
      <c r="CB1120" s="195" t="str">
        <f t="shared" si="1206"/>
        <v>CB$16</v>
      </c>
      <c r="CC1120" s="195" t="str">
        <f t="shared" si="1206"/>
        <v>CC$16</v>
      </c>
      <c r="CD1120" s="195" t="str">
        <f t="shared" si="1206"/>
        <v>CD$16</v>
      </c>
      <c r="CE1120" s="195" t="str">
        <f t="shared" ref="CE1120:CK1120" si="1207">CE$20</f>
        <v>CE$16</v>
      </c>
      <c r="CF1120" s="195" t="str">
        <f t="shared" si="1207"/>
        <v>CF$16</v>
      </c>
      <c r="CG1120" s="195" t="str">
        <f t="shared" si="1207"/>
        <v>CG$16</v>
      </c>
      <c r="CH1120" s="195" t="str">
        <f t="shared" si="1207"/>
        <v>CH$16</v>
      </c>
      <c r="CI1120" s="195" t="str">
        <f t="shared" si="1207"/>
        <v>CI$16</v>
      </c>
      <c r="CJ1120" s="195" t="str">
        <f t="shared" si="1207"/>
        <v>CJ$16</v>
      </c>
      <c r="CK1120" s="195" t="str">
        <f t="shared" si="1207"/>
        <v>CK$16</v>
      </c>
    </row>
    <row r="1121" spans="2:89" x14ac:dyDescent="0.35">
      <c r="B1121" s="171" t="s">
        <v>462</v>
      </c>
      <c r="E1121" s="8"/>
      <c r="H1121" s="196"/>
      <c r="I1121" s="197"/>
      <c r="J1121" s="197"/>
      <c r="K1121" s="198"/>
      <c r="L1121" s="198"/>
      <c r="M1121" s="198"/>
      <c r="N1121" s="198"/>
      <c r="O1121" s="198"/>
      <c r="P1121" s="198"/>
      <c r="R1121" s="198"/>
      <c r="S1121" s="195" t="str">
        <f t="shared" ref="S1121:AX1121" si="1208">S$21</f>
        <v>S$17</v>
      </c>
      <c r="T1121" s="195" t="str">
        <f t="shared" si="1208"/>
        <v>T$17</v>
      </c>
      <c r="U1121" s="195" t="str">
        <f t="shared" si="1208"/>
        <v>U$17</v>
      </c>
      <c r="V1121" s="195" t="str">
        <f t="shared" si="1208"/>
        <v>V$17</v>
      </c>
      <c r="W1121" s="195" t="str">
        <f t="shared" si="1208"/>
        <v>W$17</v>
      </c>
      <c r="X1121" s="195" t="str">
        <f t="shared" si="1208"/>
        <v>X$17</v>
      </c>
      <c r="Y1121" s="195" t="str">
        <f t="shared" si="1208"/>
        <v>Y$17</v>
      </c>
      <c r="Z1121" s="195" t="str">
        <f t="shared" si="1208"/>
        <v>Z$17</v>
      </c>
      <c r="AA1121" s="195" t="str">
        <f t="shared" si="1208"/>
        <v>AA$17</v>
      </c>
      <c r="AB1121" s="195" t="str">
        <f t="shared" si="1208"/>
        <v>AB$17</v>
      </c>
      <c r="AC1121" s="195" t="str">
        <f t="shared" si="1208"/>
        <v>AC$17</v>
      </c>
      <c r="AD1121" s="195" t="str">
        <f t="shared" si="1208"/>
        <v>AD$17</v>
      </c>
      <c r="AE1121" s="195" t="str">
        <f t="shared" si="1208"/>
        <v>AE$17</v>
      </c>
      <c r="AF1121" s="195" t="str">
        <f t="shared" si="1208"/>
        <v>AF$17</v>
      </c>
      <c r="AG1121" s="195" t="str">
        <f t="shared" si="1208"/>
        <v>AG$17</v>
      </c>
      <c r="AH1121" s="195" t="str">
        <f t="shared" si="1208"/>
        <v>AH$17</v>
      </c>
      <c r="AI1121" s="195" t="str">
        <f t="shared" si="1208"/>
        <v>AI$17</v>
      </c>
      <c r="AJ1121" s="195" t="str">
        <f t="shared" si="1208"/>
        <v>AJ$17</v>
      </c>
      <c r="AK1121" s="195" t="str">
        <f t="shared" si="1208"/>
        <v>AK$17</v>
      </c>
      <c r="AL1121" s="195" t="str">
        <f t="shared" si="1208"/>
        <v>AL$17</v>
      </c>
      <c r="AM1121" s="195" t="str">
        <f t="shared" si="1208"/>
        <v>AM$17</v>
      </c>
      <c r="AN1121" s="195" t="str">
        <f t="shared" si="1208"/>
        <v>AN$17</v>
      </c>
      <c r="AO1121" s="195" t="str">
        <f t="shared" si="1208"/>
        <v>AO$17</v>
      </c>
      <c r="AP1121" s="195" t="str">
        <f t="shared" si="1208"/>
        <v>AP$17</v>
      </c>
      <c r="AQ1121" s="195" t="str">
        <f t="shared" si="1208"/>
        <v>AQ$17</v>
      </c>
      <c r="AR1121" s="195" t="str">
        <f t="shared" si="1208"/>
        <v>AR$17</v>
      </c>
      <c r="AS1121" s="195" t="str">
        <f t="shared" si="1208"/>
        <v>AS$17</v>
      </c>
      <c r="AT1121" s="195" t="str">
        <f t="shared" si="1208"/>
        <v>AT$17</v>
      </c>
      <c r="AU1121" s="195" t="str">
        <f t="shared" si="1208"/>
        <v>AU$17</v>
      </c>
      <c r="AV1121" s="195" t="str">
        <f t="shared" si="1208"/>
        <v>AV$17</v>
      </c>
      <c r="AW1121" s="195" t="str">
        <f t="shared" si="1208"/>
        <v>AW$17</v>
      </c>
      <c r="AX1121" s="195" t="str">
        <f t="shared" si="1208"/>
        <v>AX$17</v>
      </c>
      <c r="AY1121" s="195" t="str">
        <f t="shared" ref="AY1121:CD1121" si="1209">AY$21</f>
        <v>AY$17</v>
      </c>
      <c r="AZ1121" s="195" t="str">
        <f t="shared" si="1209"/>
        <v>AZ$17</v>
      </c>
      <c r="BA1121" s="195" t="str">
        <f t="shared" si="1209"/>
        <v>BA$17</v>
      </c>
      <c r="BB1121" s="195" t="str">
        <f t="shared" si="1209"/>
        <v>BB$17</v>
      </c>
      <c r="BC1121" s="195" t="str">
        <f t="shared" si="1209"/>
        <v>BC$17</v>
      </c>
      <c r="BD1121" s="195" t="str">
        <f t="shared" si="1209"/>
        <v>BD$17</v>
      </c>
      <c r="BE1121" s="195" t="str">
        <f t="shared" si="1209"/>
        <v>BE$17</v>
      </c>
      <c r="BF1121" s="195" t="str">
        <f t="shared" si="1209"/>
        <v>BF$17</v>
      </c>
      <c r="BG1121" s="195" t="str">
        <f t="shared" si="1209"/>
        <v>BG$17</v>
      </c>
      <c r="BH1121" s="195" t="str">
        <f t="shared" si="1209"/>
        <v>BH$17</v>
      </c>
      <c r="BI1121" s="195" t="str">
        <f t="shared" si="1209"/>
        <v>BI$17</v>
      </c>
      <c r="BJ1121" s="195" t="str">
        <f t="shared" si="1209"/>
        <v>BJ$17</v>
      </c>
      <c r="BK1121" s="195" t="str">
        <f t="shared" si="1209"/>
        <v>BK$17</v>
      </c>
      <c r="BL1121" s="195" t="str">
        <f t="shared" si="1209"/>
        <v>BL$17</v>
      </c>
      <c r="BM1121" s="195" t="str">
        <f t="shared" si="1209"/>
        <v>BM$17</v>
      </c>
      <c r="BN1121" s="195" t="str">
        <f t="shared" si="1209"/>
        <v>BN$17</v>
      </c>
      <c r="BO1121" s="195" t="str">
        <f t="shared" si="1209"/>
        <v>BO$17</v>
      </c>
      <c r="BP1121" s="195" t="str">
        <f t="shared" si="1209"/>
        <v>BP$17</v>
      </c>
      <c r="BQ1121" s="195" t="str">
        <f t="shared" si="1209"/>
        <v>BQ$17</v>
      </c>
      <c r="BR1121" s="195" t="str">
        <f t="shared" si="1209"/>
        <v>BR$17</v>
      </c>
      <c r="BS1121" s="195" t="str">
        <f t="shared" si="1209"/>
        <v>BS$17</v>
      </c>
      <c r="BT1121" s="195" t="str">
        <f t="shared" si="1209"/>
        <v>BT$17</v>
      </c>
      <c r="BU1121" s="195" t="str">
        <f t="shared" si="1209"/>
        <v>BU$17</v>
      </c>
      <c r="BV1121" s="195" t="str">
        <f t="shared" si="1209"/>
        <v>BV$17</v>
      </c>
      <c r="BW1121" s="195" t="str">
        <f t="shared" si="1209"/>
        <v>BW$17</v>
      </c>
      <c r="BX1121" s="195" t="str">
        <f t="shared" si="1209"/>
        <v>BX$17</v>
      </c>
      <c r="BY1121" s="195" t="str">
        <f t="shared" si="1209"/>
        <v>BY$17</v>
      </c>
      <c r="BZ1121" s="195" t="str">
        <f t="shared" si="1209"/>
        <v>BZ$17</v>
      </c>
      <c r="CA1121" s="195" t="str">
        <f t="shared" si="1209"/>
        <v>CA$17</v>
      </c>
      <c r="CB1121" s="195" t="str">
        <f t="shared" si="1209"/>
        <v>CB$17</v>
      </c>
      <c r="CC1121" s="195" t="str">
        <f t="shared" si="1209"/>
        <v>CC$17</v>
      </c>
      <c r="CD1121" s="195" t="str">
        <f t="shared" si="1209"/>
        <v>CD$17</v>
      </c>
      <c r="CE1121" s="195" t="str">
        <f t="shared" ref="CE1121:CK1121" si="1210">CE$21</f>
        <v>CE$17</v>
      </c>
      <c r="CF1121" s="195" t="str">
        <f t="shared" si="1210"/>
        <v>CF$17</v>
      </c>
      <c r="CG1121" s="195" t="str">
        <f t="shared" si="1210"/>
        <v>CG$17</v>
      </c>
      <c r="CH1121" s="195" t="str">
        <f t="shared" si="1210"/>
        <v>CH$17</v>
      </c>
      <c r="CI1121" s="195" t="str">
        <f t="shared" si="1210"/>
        <v>CI$17</v>
      </c>
      <c r="CJ1121" s="195" t="str">
        <f t="shared" si="1210"/>
        <v>CJ$17</v>
      </c>
      <c r="CK1121" s="195" t="str">
        <f t="shared" si="1210"/>
        <v>CK$17</v>
      </c>
    </row>
    <row r="1122" spans="2:89" x14ac:dyDescent="0.35">
      <c r="B1122" s="171" t="s">
        <v>491</v>
      </c>
      <c r="E1122" s="8"/>
      <c r="H1122" s="196"/>
      <c r="I1122" s="197"/>
      <c r="J1122" s="197"/>
      <c r="K1122" s="198"/>
      <c r="L1122" s="198"/>
      <c r="M1122" s="198"/>
      <c r="N1122" s="198"/>
      <c r="O1122" s="198"/>
      <c r="P1122" s="198"/>
      <c r="R1122" s="198"/>
      <c r="S1122" s="186"/>
      <c r="T1122" s="186"/>
      <c r="U1122" s="186"/>
      <c r="V1122" s="186"/>
      <c r="W1122" s="186"/>
      <c r="X1122" s="186"/>
      <c r="Y1122" s="186"/>
      <c r="Z1122" s="186"/>
      <c r="AA1122" s="186"/>
      <c r="AB1122" s="186"/>
      <c r="AC1122" s="186"/>
      <c r="AD1122" s="186"/>
      <c r="AE1122" s="186"/>
      <c r="AF1122" s="186"/>
      <c r="AG1122" s="186"/>
      <c r="AH1122" s="186"/>
      <c r="AI1122" s="186"/>
      <c r="AJ1122" s="186"/>
      <c r="AK1122" s="186"/>
      <c r="AL1122" s="186"/>
      <c r="AM1122" s="186"/>
      <c r="AN1122" s="186"/>
      <c r="AO1122" s="186"/>
      <c r="AP1122" s="186"/>
      <c r="AQ1122" s="186"/>
      <c r="AR1122" s="186"/>
      <c r="AS1122" s="186"/>
      <c r="AT1122" s="186"/>
      <c r="AU1122" s="186"/>
      <c r="AV1122" s="186"/>
      <c r="AW1122" s="186"/>
      <c r="AX1122" s="186"/>
      <c r="AY1122" s="186"/>
      <c r="AZ1122" s="186"/>
      <c r="BA1122" s="186"/>
      <c r="BB1122" s="186"/>
      <c r="BC1122" s="186"/>
      <c r="BD1122" s="186"/>
      <c r="BE1122" s="186"/>
      <c r="BF1122" s="186"/>
      <c r="BG1122" s="186"/>
      <c r="BH1122" s="186"/>
      <c r="BI1122" s="186"/>
      <c r="BJ1122" s="186"/>
      <c r="BK1122" s="186"/>
      <c r="BL1122" s="186"/>
      <c r="BM1122" s="186"/>
      <c r="BN1122" s="186"/>
      <c r="BO1122" s="186"/>
      <c r="BP1122" s="186"/>
      <c r="BQ1122" s="186"/>
      <c r="BR1122" s="186"/>
      <c r="BS1122" s="186"/>
      <c r="BT1122" s="186"/>
      <c r="BU1122" s="186"/>
      <c r="BV1122" s="186"/>
      <c r="BW1122" s="186"/>
      <c r="BX1122" s="186"/>
      <c r="BY1122" s="186"/>
      <c r="BZ1122" s="186"/>
      <c r="CA1122" s="186"/>
      <c r="CB1122" s="186"/>
      <c r="CC1122" s="186"/>
      <c r="CD1122" s="186"/>
      <c r="CE1122" s="186"/>
      <c r="CF1122" s="186"/>
      <c r="CG1122" s="186"/>
      <c r="CH1122" s="186"/>
      <c r="CI1122" s="186"/>
      <c r="CJ1122" s="186"/>
      <c r="CK1122" s="186"/>
    </row>
    <row r="1123" spans="2:89" x14ac:dyDescent="0.35">
      <c r="B1123" s="171" t="s">
        <v>505</v>
      </c>
      <c r="E1123" s="8"/>
      <c r="H1123" s="196"/>
      <c r="I1123" s="197"/>
      <c r="J1123" s="197"/>
      <c r="K1123" s="198"/>
      <c r="L1123" s="198"/>
      <c r="M1123" s="198"/>
      <c r="N1123" s="198"/>
      <c r="O1123" s="198"/>
      <c r="P1123" s="198"/>
      <c r="R1123" s="198"/>
      <c r="S1123" s="186"/>
      <c r="T1123" s="186"/>
      <c r="U1123" s="186"/>
      <c r="V1123" s="186"/>
      <c r="W1123" s="186"/>
      <c r="X1123" s="186"/>
      <c r="Y1123" s="186"/>
      <c r="Z1123" s="186"/>
      <c r="AA1123" s="186"/>
      <c r="AB1123" s="186"/>
      <c r="AC1123" s="186"/>
      <c r="AD1123" s="186"/>
      <c r="AE1123" s="186"/>
      <c r="AF1123" s="186"/>
      <c r="AG1123" s="186"/>
      <c r="AH1123" s="186"/>
      <c r="AI1123" s="186"/>
      <c r="AJ1123" s="186"/>
      <c r="AK1123" s="186"/>
      <c r="AL1123" s="186"/>
      <c r="AM1123" s="186"/>
      <c r="AN1123" s="186"/>
      <c r="AO1123" s="186"/>
      <c r="AP1123" s="186"/>
      <c r="AQ1123" s="186"/>
      <c r="AR1123" s="186"/>
      <c r="AS1123" s="186"/>
      <c r="AT1123" s="186"/>
      <c r="AU1123" s="186"/>
      <c r="AV1123" s="186"/>
      <c r="AW1123" s="186"/>
      <c r="AX1123" s="186"/>
      <c r="AY1123" s="186"/>
      <c r="AZ1123" s="186"/>
      <c r="BA1123" s="186"/>
      <c r="BB1123" s="186"/>
      <c r="BC1123" s="186"/>
      <c r="BD1123" s="186"/>
      <c r="BE1123" s="186"/>
      <c r="BF1123" s="186"/>
      <c r="BG1123" s="186"/>
      <c r="BH1123" s="186"/>
      <c r="BI1123" s="186"/>
      <c r="BJ1123" s="186"/>
      <c r="BK1123" s="186"/>
      <c r="BL1123" s="186"/>
      <c r="BM1123" s="186"/>
      <c r="BN1123" s="186"/>
      <c r="BO1123" s="186"/>
      <c r="BP1123" s="186"/>
      <c r="BQ1123" s="186"/>
      <c r="BR1123" s="186"/>
      <c r="BS1123" s="186"/>
      <c r="BT1123" s="186"/>
      <c r="BU1123" s="186"/>
      <c r="BV1123" s="186"/>
      <c r="BW1123" s="186"/>
      <c r="BX1123" s="186"/>
      <c r="BY1123" s="186"/>
      <c r="BZ1123" s="186"/>
      <c r="CA1123" s="186"/>
      <c r="CB1123" s="186"/>
      <c r="CC1123" s="186"/>
      <c r="CD1123" s="186"/>
      <c r="CE1123" s="186"/>
      <c r="CF1123" s="186"/>
      <c r="CG1123" s="186"/>
      <c r="CH1123" s="186"/>
      <c r="CI1123" s="186"/>
      <c r="CJ1123" s="186"/>
      <c r="CK1123" s="186"/>
    </row>
    <row r="1124" spans="2:89" x14ac:dyDescent="0.35">
      <c r="B1124" s="171" t="s">
        <v>463</v>
      </c>
      <c r="E1124" s="8"/>
      <c r="H1124" s="196"/>
      <c r="I1124" s="197"/>
      <c r="J1124" s="197"/>
      <c r="K1124" s="198"/>
      <c r="L1124" s="198"/>
      <c r="M1124" s="198"/>
      <c r="N1124" s="198"/>
      <c r="O1124" s="198"/>
      <c r="P1124" s="198"/>
      <c r="R1124" s="198"/>
      <c r="S1124" s="186" t="str">
        <f t="shared" ref="S1124:AX1124" si="1211">S$22</f>
        <v>S$18</v>
      </c>
      <c r="T1124" s="186" t="str">
        <f t="shared" si="1211"/>
        <v>T$18</v>
      </c>
      <c r="U1124" s="186" t="str">
        <f t="shared" si="1211"/>
        <v>U$18</v>
      </c>
      <c r="V1124" s="186" t="str">
        <f t="shared" si="1211"/>
        <v>V$18</v>
      </c>
      <c r="W1124" s="186" t="str">
        <f t="shared" si="1211"/>
        <v>W$18</v>
      </c>
      <c r="X1124" s="186" t="str">
        <f t="shared" si="1211"/>
        <v>X$18</v>
      </c>
      <c r="Y1124" s="186" t="str">
        <f t="shared" si="1211"/>
        <v>Y$18</v>
      </c>
      <c r="Z1124" s="186" t="str">
        <f t="shared" si="1211"/>
        <v>Z$18</v>
      </c>
      <c r="AA1124" s="186" t="str">
        <f t="shared" si="1211"/>
        <v>AA$18</v>
      </c>
      <c r="AB1124" s="186" t="str">
        <f t="shared" si="1211"/>
        <v>AB$18</v>
      </c>
      <c r="AC1124" s="186" t="str">
        <f t="shared" si="1211"/>
        <v>AC$18</v>
      </c>
      <c r="AD1124" s="186" t="str">
        <f t="shared" si="1211"/>
        <v>AD$18</v>
      </c>
      <c r="AE1124" s="186" t="str">
        <f t="shared" si="1211"/>
        <v>AE$18</v>
      </c>
      <c r="AF1124" s="186" t="str">
        <f t="shared" si="1211"/>
        <v>AF$18</v>
      </c>
      <c r="AG1124" s="186" t="str">
        <f t="shared" si="1211"/>
        <v>AG$18</v>
      </c>
      <c r="AH1124" s="186" t="str">
        <f t="shared" si="1211"/>
        <v>AH$18</v>
      </c>
      <c r="AI1124" s="186" t="str">
        <f t="shared" si="1211"/>
        <v>AI$18</v>
      </c>
      <c r="AJ1124" s="186" t="str">
        <f t="shared" si="1211"/>
        <v>AJ$18</v>
      </c>
      <c r="AK1124" s="186" t="str">
        <f t="shared" si="1211"/>
        <v>AK$18</v>
      </c>
      <c r="AL1124" s="186" t="str">
        <f t="shared" si="1211"/>
        <v>AL$18</v>
      </c>
      <c r="AM1124" s="186" t="str">
        <f t="shared" si="1211"/>
        <v>AM$18</v>
      </c>
      <c r="AN1124" s="186" t="str">
        <f t="shared" si="1211"/>
        <v>AN$18</v>
      </c>
      <c r="AO1124" s="186" t="str">
        <f t="shared" si="1211"/>
        <v>AO$18</v>
      </c>
      <c r="AP1124" s="186" t="str">
        <f t="shared" si="1211"/>
        <v>AP$18</v>
      </c>
      <c r="AQ1124" s="186" t="str">
        <f t="shared" si="1211"/>
        <v>AQ$18</v>
      </c>
      <c r="AR1124" s="186" t="str">
        <f t="shared" si="1211"/>
        <v>AR$18</v>
      </c>
      <c r="AS1124" s="186" t="str">
        <f t="shared" si="1211"/>
        <v>AS$18</v>
      </c>
      <c r="AT1124" s="186" t="str">
        <f t="shared" si="1211"/>
        <v>AT$18</v>
      </c>
      <c r="AU1124" s="186" t="str">
        <f t="shared" si="1211"/>
        <v>AU$18</v>
      </c>
      <c r="AV1124" s="186" t="str">
        <f t="shared" si="1211"/>
        <v>AV$18</v>
      </c>
      <c r="AW1124" s="186" t="str">
        <f t="shared" si="1211"/>
        <v>AW$18</v>
      </c>
      <c r="AX1124" s="186" t="str">
        <f t="shared" si="1211"/>
        <v>AX$18</v>
      </c>
      <c r="AY1124" s="186" t="str">
        <f t="shared" ref="AY1124:CD1124" si="1212">AY$22</f>
        <v>AY$18</v>
      </c>
      <c r="AZ1124" s="186" t="str">
        <f t="shared" si="1212"/>
        <v>AZ$18</v>
      </c>
      <c r="BA1124" s="186" t="str">
        <f t="shared" si="1212"/>
        <v>BA$18</v>
      </c>
      <c r="BB1124" s="186" t="str">
        <f t="shared" si="1212"/>
        <v>BB$18</v>
      </c>
      <c r="BC1124" s="186" t="str">
        <f t="shared" si="1212"/>
        <v>BC$18</v>
      </c>
      <c r="BD1124" s="186" t="str">
        <f t="shared" si="1212"/>
        <v>BD$18</v>
      </c>
      <c r="BE1124" s="186" t="str">
        <f t="shared" si="1212"/>
        <v>BE$18</v>
      </c>
      <c r="BF1124" s="186" t="str">
        <f t="shared" si="1212"/>
        <v>BF$18</v>
      </c>
      <c r="BG1124" s="186" t="str">
        <f t="shared" si="1212"/>
        <v>BG$18</v>
      </c>
      <c r="BH1124" s="186" t="str">
        <f t="shared" si="1212"/>
        <v>BH$18</v>
      </c>
      <c r="BI1124" s="186" t="str">
        <f t="shared" si="1212"/>
        <v>BI$18</v>
      </c>
      <c r="BJ1124" s="186" t="str">
        <f t="shared" si="1212"/>
        <v>BJ$18</v>
      </c>
      <c r="BK1124" s="186" t="str">
        <f t="shared" si="1212"/>
        <v>BK$18</v>
      </c>
      <c r="BL1124" s="186" t="str">
        <f t="shared" si="1212"/>
        <v>BL$18</v>
      </c>
      <c r="BM1124" s="186" t="str">
        <f t="shared" si="1212"/>
        <v>BM$18</v>
      </c>
      <c r="BN1124" s="186" t="str">
        <f t="shared" si="1212"/>
        <v>BN$18</v>
      </c>
      <c r="BO1124" s="186" t="str">
        <f t="shared" si="1212"/>
        <v>BO$18</v>
      </c>
      <c r="BP1124" s="186" t="str">
        <f t="shared" si="1212"/>
        <v>BP$18</v>
      </c>
      <c r="BQ1124" s="186" t="str">
        <f t="shared" si="1212"/>
        <v>BQ$18</v>
      </c>
      <c r="BR1124" s="186" t="str">
        <f t="shared" si="1212"/>
        <v>BR$18</v>
      </c>
      <c r="BS1124" s="186" t="str">
        <f t="shared" si="1212"/>
        <v>BS$18</v>
      </c>
      <c r="BT1124" s="186" t="str">
        <f t="shared" si="1212"/>
        <v>BT$18</v>
      </c>
      <c r="BU1124" s="186" t="str">
        <f t="shared" si="1212"/>
        <v>BU$18</v>
      </c>
      <c r="BV1124" s="186" t="str">
        <f t="shared" si="1212"/>
        <v>BV$18</v>
      </c>
      <c r="BW1124" s="186" t="str">
        <f t="shared" si="1212"/>
        <v>BW$18</v>
      </c>
      <c r="BX1124" s="186" t="str">
        <f t="shared" si="1212"/>
        <v>BX$18</v>
      </c>
      <c r="BY1124" s="186" t="str">
        <f t="shared" si="1212"/>
        <v>BY$18</v>
      </c>
      <c r="BZ1124" s="186" t="str">
        <f t="shared" si="1212"/>
        <v>BZ$18</v>
      </c>
      <c r="CA1124" s="186" t="str">
        <f t="shared" si="1212"/>
        <v>CA$18</v>
      </c>
      <c r="CB1124" s="186" t="str">
        <f t="shared" si="1212"/>
        <v>CB$18</v>
      </c>
      <c r="CC1124" s="186" t="str">
        <f t="shared" si="1212"/>
        <v>CC$18</v>
      </c>
      <c r="CD1124" s="186" t="str">
        <f t="shared" si="1212"/>
        <v>CD$18</v>
      </c>
      <c r="CE1124" s="186" t="str">
        <f t="shared" ref="CE1124:CK1124" si="1213">CE$22</f>
        <v>CE$18</v>
      </c>
      <c r="CF1124" s="186" t="str">
        <f t="shared" si="1213"/>
        <v>CF$18</v>
      </c>
      <c r="CG1124" s="186" t="str">
        <f t="shared" si="1213"/>
        <v>CG$18</v>
      </c>
      <c r="CH1124" s="186" t="str">
        <f t="shared" si="1213"/>
        <v>CH$18</v>
      </c>
      <c r="CI1124" s="186" t="str">
        <f t="shared" si="1213"/>
        <v>CI$18</v>
      </c>
      <c r="CJ1124" s="186" t="str">
        <f t="shared" si="1213"/>
        <v>CJ$18</v>
      </c>
      <c r="CK1124" s="186" t="str">
        <f t="shared" si="1213"/>
        <v>CK$18</v>
      </c>
    </row>
    <row r="1125" spans="2:89" x14ac:dyDescent="0.35">
      <c r="B1125" s="171" t="s">
        <v>464</v>
      </c>
      <c r="E1125" s="8"/>
      <c r="H1125" s="196"/>
      <c r="I1125" s="197"/>
      <c r="J1125" s="197"/>
      <c r="K1125" s="198"/>
      <c r="L1125" s="198"/>
      <c r="M1125" s="198"/>
      <c r="N1125" s="198"/>
      <c r="O1125" s="198"/>
      <c r="P1125" s="198"/>
      <c r="R1125" s="198"/>
      <c r="S1125" s="186" t="str">
        <f t="shared" ref="S1125:AX1125" si="1214">S$23</f>
        <v>S$19</v>
      </c>
      <c r="T1125" s="186" t="str">
        <f t="shared" si="1214"/>
        <v>T$19</v>
      </c>
      <c r="U1125" s="186" t="str">
        <f t="shared" si="1214"/>
        <v>U$19</v>
      </c>
      <c r="V1125" s="186" t="str">
        <f t="shared" si="1214"/>
        <v>V$19</v>
      </c>
      <c r="W1125" s="186" t="str">
        <f t="shared" si="1214"/>
        <v>W$19</v>
      </c>
      <c r="X1125" s="186" t="str">
        <f t="shared" si="1214"/>
        <v>X$19</v>
      </c>
      <c r="Y1125" s="186" t="str">
        <f t="shared" si="1214"/>
        <v>Y$19</v>
      </c>
      <c r="Z1125" s="186" t="str">
        <f t="shared" si="1214"/>
        <v>Z$19</v>
      </c>
      <c r="AA1125" s="186" t="str">
        <f t="shared" si="1214"/>
        <v>AA$19</v>
      </c>
      <c r="AB1125" s="186" t="str">
        <f t="shared" si="1214"/>
        <v>AB$19</v>
      </c>
      <c r="AC1125" s="186" t="str">
        <f t="shared" si="1214"/>
        <v>AC$19</v>
      </c>
      <c r="AD1125" s="186" t="str">
        <f t="shared" si="1214"/>
        <v>AD$19</v>
      </c>
      <c r="AE1125" s="186" t="str">
        <f t="shared" si="1214"/>
        <v>AE$19</v>
      </c>
      <c r="AF1125" s="186" t="str">
        <f t="shared" si="1214"/>
        <v>AF$19</v>
      </c>
      <c r="AG1125" s="186" t="str">
        <f t="shared" si="1214"/>
        <v>AG$19</v>
      </c>
      <c r="AH1125" s="186" t="str">
        <f t="shared" si="1214"/>
        <v>AH$19</v>
      </c>
      <c r="AI1125" s="186" t="str">
        <f t="shared" si="1214"/>
        <v>AI$19</v>
      </c>
      <c r="AJ1125" s="186" t="str">
        <f t="shared" si="1214"/>
        <v>AJ$19</v>
      </c>
      <c r="AK1125" s="186" t="str">
        <f t="shared" si="1214"/>
        <v>AK$19</v>
      </c>
      <c r="AL1125" s="186" t="str">
        <f t="shared" si="1214"/>
        <v>AL$19</v>
      </c>
      <c r="AM1125" s="186" t="str">
        <f t="shared" si="1214"/>
        <v>AM$19</v>
      </c>
      <c r="AN1125" s="186" t="str">
        <f t="shared" si="1214"/>
        <v>AN$19</v>
      </c>
      <c r="AO1125" s="186" t="str">
        <f t="shared" si="1214"/>
        <v>AO$19</v>
      </c>
      <c r="AP1125" s="186" t="str">
        <f t="shared" si="1214"/>
        <v>AP$19</v>
      </c>
      <c r="AQ1125" s="186" t="str">
        <f t="shared" si="1214"/>
        <v>AQ$19</v>
      </c>
      <c r="AR1125" s="186" t="str">
        <f t="shared" si="1214"/>
        <v>AR$19</v>
      </c>
      <c r="AS1125" s="186" t="str">
        <f t="shared" si="1214"/>
        <v>AS$19</v>
      </c>
      <c r="AT1125" s="186" t="str">
        <f t="shared" si="1214"/>
        <v>AT$19</v>
      </c>
      <c r="AU1125" s="186" t="str">
        <f t="shared" si="1214"/>
        <v>AU$19</v>
      </c>
      <c r="AV1125" s="186" t="str">
        <f t="shared" si="1214"/>
        <v>AV$19</v>
      </c>
      <c r="AW1125" s="186" t="str">
        <f t="shared" si="1214"/>
        <v>AW$19</v>
      </c>
      <c r="AX1125" s="186" t="str">
        <f t="shared" si="1214"/>
        <v>AX$19</v>
      </c>
      <c r="AY1125" s="186" t="str">
        <f t="shared" ref="AY1125:CD1125" si="1215">AY$23</f>
        <v>AY$19</v>
      </c>
      <c r="AZ1125" s="186" t="str">
        <f t="shared" si="1215"/>
        <v>AZ$19</v>
      </c>
      <c r="BA1125" s="186" t="str">
        <f t="shared" si="1215"/>
        <v>BA$19</v>
      </c>
      <c r="BB1125" s="186" t="str">
        <f t="shared" si="1215"/>
        <v>BB$19</v>
      </c>
      <c r="BC1125" s="186" t="str">
        <f t="shared" si="1215"/>
        <v>BC$19</v>
      </c>
      <c r="BD1125" s="186" t="str">
        <f t="shared" si="1215"/>
        <v>BD$19</v>
      </c>
      <c r="BE1125" s="186" t="str">
        <f t="shared" si="1215"/>
        <v>BE$19</v>
      </c>
      <c r="BF1125" s="186" t="str">
        <f t="shared" si="1215"/>
        <v>BF$19</v>
      </c>
      <c r="BG1125" s="186" t="str">
        <f t="shared" si="1215"/>
        <v>BG$19</v>
      </c>
      <c r="BH1125" s="186" t="str">
        <f t="shared" si="1215"/>
        <v>BH$19</v>
      </c>
      <c r="BI1125" s="186" t="str">
        <f t="shared" si="1215"/>
        <v>BI$19</v>
      </c>
      <c r="BJ1125" s="186" t="str">
        <f t="shared" si="1215"/>
        <v>BJ$19</v>
      </c>
      <c r="BK1125" s="186" t="str">
        <f t="shared" si="1215"/>
        <v>BK$19</v>
      </c>
      <c r="BL1125" s="186" t="str">
        <f t="shared" si="1215"/>
        <v>BL$19</v>
      </c>
      <c r="BM1125" s="186" t="str">
        <f t="shared" si="1215"/>
        <v>BM$19</v>
      </c>
      <c r="BN1125" s="186" t="str">
        <f t="shared" si="1215"/>
        <v>BN$19</v>
      </c>
      <c r="BO1125" s="186" t="str">
        <f t="shared" si="1215"/>
        <v>BO$19</v>
      </c>
      <c r="BP1125" s="186" t="str">
        <f t="shared" si="1215"/>
        <v>BP$19</v>
      </c>
      <c r="BQ1125" s="186" t="str">
        <f t="shared" si="1215"/>
        <v>BQ$19</v>
      </c>
      <c r="BR1125" s="186" t="str">
        <f t="shared" si="1215"/>
        <v>BR$19</v>
      </c>
      <c r="BS1125" s="186" t="str">
        <f t="shared" si="1215"/>
        <v>BS$19</v>
      </c>
      <c r="BT1125" s="186" t="str">
        <f t="shared" si="1215"/>
        <v>BT$19</v>
      </c>
      <c r="BU1125" s="186" t="str">
        <f t="shared" si="1215"/>
        <v>BU$19</v>
      </c>
      <c r="BV1125" s="186" t="str">
        <f t="shared" si="1215"/>
        <v>BV$19</v>
      </c>
      <c r="BW1125" s="186" t="str">
        <f t="shared" si="1215"/>
        <v>BW$19</v>
      </c>
      <c r="BX1125" s="186" t="str">
        <f t="shared" si="1215"/>
        <v>BX$19</v>
      </c>
      <c r="BY1125" s="186" t="str">
        <f t="shared" si="1215"/>
        <v>BY$19</v>
      </c>
      <c r="BZ1125" s="186" t="str">
        <f t="shared" si="1215"/>
        <v>BZ$19</v>
      </c>
      <c r="CA1125" s="186" t="str">
        <f t="shared" si="1215"/>
        <v>CA$19</v>
      </c>
      <c r="CB1125" s="186" t="str">
        <f t="shared" si="1215"/>
        <v>CB$19</v>
      </c>
      <c r="CC1125" s="186" t="str">
        <f t="shared" si="1215"/>
        <v>CC$19</v>
      </c>
      <c r="CD1125" s="186" t="str">
        <f t="shared" si="1215"/>
        <v>CD$19</v>
      </c>
      <c r="CE1125" s="186" t="str">
        <f t="shared" ref="CE1125:CK1125" si="1216">CE$23</f>
        <v>CE$19</v>
      </c>
      <c r="CF1125" s="186" t="str">
        <f t="shared" si="1216"/>
        <v>CF$19</v>
      </c>
      <c r="CG1125" s="186" t="str">
        <f t="shared" si="1216"/>
        <v>CG$19</v>
      </c>
      <c r="CH1125" s="186" t="str">
        <f t="shared" si="1216"/>
        <v>CH$19</v>
      </c>
      <c r="CI1125" s="186" t="str">
        <f t="shared" si="1216"/>
        <v>CI$19</v>
      </c>
      <c r="CJ1125" s="186" t="str">
        <f t="shared" si="1216"/>
        <v>CJ$19</v>
      </c>
      <c r="CK1125" s="186" t="str">
        <f t="shared" si="1216"/>
        <v>CK$19</v>
      </c>
    </row>
    <row r="1126" spans="2:89" x14ac:dyDescent="0.35">
      <c r="B1126" s="70" t="s">
        <v>845</v>
      </c>
      <c r="C1126" s="31"/>
      <c r="D1126" t="s">
        <v>850</v>
      </c>
      <c r="E1126" s="8" t="str">
        <f t="shared" ref="E1126:E1153" si="1217">ROW()&amp;" "&amp;D1126</f>
        <v>1126 LTERMY-S</v>
      </c>
      <c r="F1126" t="s">
        <v>350</v>
      </c>
      <c r="G1126" s="31" t="s">
        <v>243</v>
      </c>
      <c r="H1126" s="48"/>
      <c r="I1126" s="286"/>
      <c r="J1126" s="286"/>
      <c r="K1126" s="48"/>
      <c r="L1126" s="48"/>
      <c r="M1126" s="48"/>
      <c r="N1126" s="48"/>
      <c r="O1126" s="48"/>
      <c r="P1126" s="48"/>
      <c r="R1126" s="70"/>
      <c r="S1126" s="287"/>
      <c r="T1126" s="287"/>
      <c r="U1126" s="287"/>
      <c r="V1126" s="287"/>
      <c r="W1126" s="287"/>
      <c r="X1126" s="287"/>
      <c r="Y1126" s="287"/>
      <c r="Z1126" s="287"/>
      <c r="AA1126" s="287"/>
      <c r="AB1126" s="287"/>
      <c r="AC1126" s="287"/>
      <c r="AD1126" s="287"/>
      <c r="AE1126" s="287"/>
      <c r="AF1126" s="287"/>
      <c r="AG1126" s="287"/>
      <c r="AH1126" s="287"/>
      <c r="AI1126" s="287"/>
      <c r="AJ1126" s="287"/>
      <c r="AK1126" s="287"/>
      <c r="AL1126" s="287"/>
      <c r="AM1126" s="287"/>
      <c r="AN1126" s="287"/>
      <c r="AO1126" s="287"/>
      <c r="AP1126" s="287"/>
      <c r="AQ1126" s="287"/>
      <c r="AR1126" s="287"/>
      <c r="AS1126" s="287"/>
      <c r="AT1126" s="287"/>
      <c r="AU1126" s="287"/>
      <c r="AV1126" s="287"/>
      <c r="AW1126" s="287"/>
      <c r="AX1126" s="287"/>
      <c r="AY1126" s="287"/>
      <c r="AZ1126" s="287"/>
      <c r="BA1126" s="287"/>
      <c r="BB1126" s="287"/>
      <c r="BC1126" s="287"/>
      <c r="BD1126" s="287"/>
      <c r="BE1126" s="287"/>
      <c r="BF1126" s="287"/>
      <c r="BG1126" s="287"/>
      <c r="BH1126" s="287"/>
      <c r="BI1126" s="287"/>
      <c r="BJ1126" s="287"/>
      <c r="BK1126" s="287"/>
      <c r="BL1126" s="287"/>
      <c r="BM1126" s="287"/>
      <c r="BN1126" s="287"/>
      <c r="BO1126" s="287"/>
      <c r="BP1126" s="287"/>
      <c r="BQ1126" s="287"/>
      <c r="BR1126" s="287"/>
      <c r="BS1126" s="287"/>
      <c r="BT1126" s="287"/>
      <c r="BU1126" s="287"/>
      <c r="BV1126" s="287"/>
      <c r="BW1126" s="287"/>
      <c r="BX1126" s="287"/>
      <c r="BY1126" s="287"/>
      <c r="BZ1126" s="287"/>
      <c r="CA1126" s="287"/>
      <c r="CB1126" s="287"/>
      <c r="CC1126" s="287"/>
      <c r="CD1126" s="287"/>
      <c r="CE1126" s="287"/>
      <c r="CF1126" s="287"/>
      <c r="CG1126" s="287"/>
      <c r="CH1126" s="287"/>
      <c r="CI1126" s="287"/>
      <c r="CJ1126" s="287"/>
      <c r="CK1126" s="287"/>
    </row>
    <row r="1127" spans="2:89" x14ac:dyDescent="0.35">
      <c r="B1127" s="95" t="str">
        <f>"Assumptions - "&amp;B1126</f>
        <v>Assumptions - Rolling fixed term loan - multiple borrowings w/ annual control:</v>
      </c>
      <c r="D1127" t="s">
        <v>850</v>
      </c>
      <c r="E1127" t="str">
        <f t="shared" si="1217"/>
        <v>1127 LTERMY-S</v>
      </c>
      <c r="G1127" t="str">
        <f t="shared" ref="G1127:G1145" si="1218">E1127</f>
        <v>1127 LTERMY-S</v>
      </c>
      <c r="I1127"/>
      <c r="J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row>
    <row r="1128" spans="2:89" x14ac:dyDescent="0.35">
      <c r="B1128" s="155" t="s">
        <v>287</v>
      </c>
      <c r="D1128" t="s">
        <v>850</v>
      </c>
      <c r="E1128" t="str">
        <f t="shared" si="1217"/>
        <v>1128 LTERMY-S</v>
      </c>
      <c r="F1128" s="31"/>
      <c r="G1128" t="str">
        <f t="shared" si="1218"/>
        <v>1128 LTERMY-S</v>
      </c>
      <c r="H1128" s="57">
        <v>4</v>
      </c>
      <c r="I1128" s="31"/>
      <c r="J1128" s="31"/>
      <c r="K1128" s="31"/>
      <c r="L1128" s="31"/>
      <c r="M1128" s="31"/>
      <c r="N1128" s="31"/>
      <c r="O1128" s="31"/>
      <c r="P1128" s="31"/>
      <c r="R1128" s="31"/>
      <c r="S1128" s="73"/>
      <c r="T1128" s="73"/>
      <c r="U1128" s="73"/>
      <c r="V1128" s="73"/>
      <c r="W1128" s="73"/>
      <c r="X1128" s="73"/>
      <c r="Y1128" s="73"/>
      <c r="Z1128" s="73"/>
      <c r="AA1128" s="73"/>
      <c r="AB1128" s="73"/>
      <c r="AC1128" s="73"/>
      <c r="AD1128" s="73"/>
      <c r="AE1128" s="73"/>
      <c r="AF1128" s="73"/>
      <c r="AG1128" s="73"/>
      <c r="AH1128" s="73"/>
      <c r="AI1128" s="73"/>
      <c r="AJ1128" s="73"/>
      <c r="AK1128" s="73"/>
      <c r="AL1128" s="73"/>
      <c r="AM1128" s="73"/>
      <c r="AN1128" s="73"/>
      <c r="AO1128" s="73"/>
      <c r="AP1128" s="73"/>
      <c r="AQ1128" s="73"/>
      <c r="AR1128" s="73"/>
      <c r="AS1128" s="73"/>
      <c r="AT1128" s="73"/>
      <c r="AU1128" s="73"/>
      <c r="AV1128" s="73"/>
      <c r="AW1128" s="73"/>
      <c r="AX1128" s="73"/>
      <c r="AY1128" s="73"/>
      <c r="AZ1128" s="73"/>
      <c r="BA1128" s="73"/>
      <c r="BB1128" s="73"/>
      <c r="BC1128" s="73"/>
      <c r="BD1128" s="73"/>
      <c r="BE1128" s="73"/>
      <c r="BF1128" s="73"/>
      <c r="BG1128" s="73"/>
      <c r="BH1128" s="73"/>
      <c r="BI1128" s="73"/>
      <c r="BJ1128" s="73"/>
      <c r="BK1128" s="73"/>
      <c r="BL1128" s="73"/>
      <c r="BM1128" s="73"/>
      <c r="BN1128" s="73"/>
      <c r="BO1128" s="73"/>
      <c r="BP1128" s="73"/>
      <c r="BQ1128" s="73"/>
      <c r="BR1128" s="73"/>
      <c r="BS1128" s="73"/>
      <c r="BT1128" s="73"/>
      <c r="BU1128" s="73"/>
      <c r="BV1128" s="73"/>
      <c r="BW1128" s="73"/>
      <c r="BX1128" s="73"/>
      <c r="BY1128" s="73"/>
      <c r="BZ1128" s="73"/>
      <c r="CA1128" s="73"/>
      <c r="CB1128" s="73"/>
      <c r="CC1128" s="73"/>
      <c r="CD1128" s="73"/>
      <c r="CE1128" s="73"/>
      <c r="CF1128" s="73"/>
      <c r="CG1128" s="73"/>
      <c r="CH1128" s="73"/>
      <c r="CI1128" s="73"/>
      <c r="CJ1128" s="73"/>
      <c r="CK1128" s="73"/>
    </row>
    <row r="1129" spans="2:89" x14ac:dyDescent="0.35">
      <c r="B1129" s="155" t="s">
        <v>848</v>
      </c>
      <c r="D1129" t="s">
        <v>850</v>
      </c>
      <c r="E1129" t="str">
        <f t="shared" si="1217"/>
        <v>1129 LTERMY-S</v>
      </c>
      <c r="F1129" s="31"/>
      <c r="G1129" t="str">
        <f t="shared" si="1218"/>
        <v>1129 LTERMY-S</v>
      </c>
      <c r="H1129" s="57">
        <v>3</v>
      </c>
      <c r="I1129" s="31"/>
      <c r="J1129" s="31"/>
      <c r="K1129" s="31"/>
      <c r="L1129" s="31"/>
      <c r="M1129" s="31"/>
      <c r="N1129" s="31"/>
      <c r="O1129" s="31"/>
      <c r="P1129" s="31"/>
      <c r="R1129" s="31"/>
      <c r="S1129" s="73"/>
      <c r="T1129" s="73"/>
      <c r="U1129" s="73"/>
      <c r="V1129" s="73"/>
      <c r="W1129" s="73"/>
      <c r="X1129" s="73"/>
      <c r="Y1129" s="73"/>
      <c r="Z1129" s="73"/>
      <c r="AA1129" s="73"/>
      <c r="AB1129" s="73"/>
      <c r="AC1129" s="73"/>
      <c r="AD1129" s="73"/>
      <c r="AE1129" s="73"/>
      <c r="AF1129" s="73"/>
      <c r="AG1129" s="73"/>
      <c r="AH1129" s="73"/>
      <c r="AI1129" s="73"/>
      <c r="AJ1129" s="73"/>
      <c r="AK1129" s="73"/>
      <c r="AL1129" s="73"/>
      <c r="AM1129" s="73"/>
      <c r="AN1129" s="73"/>
      <c r="AO1129" s="73"/>
      <c r="AP1129" s="73"/>
      <c r="AQ1129" s="73"/>
      <c r="AR1129" s="73"/>
      <c r="AS1129" s="73"/>
      <c r="AT1129" s="73"/>
      <c r="AU1129" s="73"/>
      <c r="AV1129" s="73"/>
      <c r="AW1129" s="73"/>
      <c r="AX1129" s="73"/>
      <c r="AY1129" s="73"/>
      <c r="AZ1129" s="73"/>
      <c r="BA1129" s="73"/>
      <c r="BB1129" s="73"/>
      <c r="BC1129" s="73"/>
      <c r="BD1129" s="73"/>
      <c r="BE1129" s="73"/>
      <c r="BF1129" s="73"/>
      <c r="BG1129" s="73"/>
      <c r="BH1129" s="73"/>
      <c r="BI1129" s="73"/>
      <c r="BJ1129" s="73"/>
      <c r="BK1129" s="73"/>
      <c r="BL1129" s="73"/>
      <c r="BM1129" s="73"/>
      <c r="BN1129" s="73"/>
      <c r="BO1129" s="73"/>
      <c r="BP1129" s="73"/>
      <c r="BQ1129" s="73"/>
      <c r="BR1129" s="73"/>
      <c r="BS1129" s="73"/>
      <c r="BT1129" s="73"/>
      <c r="BU1129" s="73"/>
      <c r="BV1129" s="73"/>
      <c r="BW1129" s="73"/>
      <c r="BX1129" s="73"/>
      <c r="BY1129" s="73"/>
      <c r="BZ1129" s="73"/>
      <c r="CA1129" s="73"/>
      <c r="CB1129" s="73"/>
      <c r="CC1129" s="73"/>
      <c r="CD1129" s="73"/>
      <c r="CE1129" s="73"/>
      <c r="CF1129" s="73"/>
      <c r="CG1129" s="73"/>
      <c r="CH1129" s="73"/>
      <c r="CI1129" s="73"/>
      <c r="CJ1129" s="73"/>
      <c r="CK1129" s="73"/>
    </row>
    <row r="1130" spans="2:89" x14ac:dyDescent="0.35">
      <c r="B1130" s="155" t="s">
        <v>288</v>
      </c>
      <c r="D1130" t="s">
        <v>850</v>
      </c>
      <c r="E1130" t="str">
        <f t="shared" si="1217"/>
        <v>1130 LTERMY-S</v>
      </c>
      <c r="F1130" s="31"/>
      <c r="G1130" t="str">
        <f t="shared" si="1218"/>
        <v>1130 LTERMY-S</v>
      </c>
      <c r="H1130" s="59">
        <v>0.1</v>
      </c>
      <c r="I1130" s="31"/>
      <c r="J1130" s="31"/>
      <c r="K1130" s="31"/>
      <c r="L1130" s="31"/>
      <c r="M1130" s="31"/>
      <c r="N1130" s="31"/>
      <c r="O1130" s="31"/>
      <c r="P1130" s="31"/>
      <c r="R1130" s="31"/>
      <c r="S1130" s="73"/>
      <c r="T1130" s="73"/>
      <c r="U1130" s="73"/>
      <c r="V1130" s="73"/>
      <c r="W1130" s="73"/>
      <c r="X1130" s="73"/>
      <c r="Y1130" s="73"/>
      <c r="Z1130" s="73"/>
      <c r="AA1130" s="73"/>
      <c r="AB1130" s="73"/>
      <c r="AC1130" s="73"/>
      <c r="AD1130" s="73"/>
      <c r="AE1130" s="73"/>
      <c r="AF1130" s="73"/>
      <c r="AG1130" s="73"/>
      <c r="AH1130" s="73"/>
      <c r="AI1130" s="73"/>
      <c r="AJ1130" s="73"/>
      <c r="AK1130" s="73"/>
      <c r="AL1130" s="73"/>
      <c r="AM1130" s="73"/>
      <c r="AN1130" s="73"/>
      <c r="AO1130" s="73"/>
      <c r="AP1130" s="73"/>
      <c r="AQ1130" s="73"/>
      <c r="AR1130" s="73"/>
      <c r="AS1130" s="73"/>
      <c r="AT1130" s="73"/>
      <c r="AU1130" s="73"/>
      <c r="AV1130" s="73"/>
      <c r="AW1130" s="73"/>
      <c r="AX1130" s="73"/>
      <c r="AY1130" s="73"/>
      <c r="AZ1130" s="73"/>
      <c r="BA1130" s="73"/>
      <c r="BB1130" s="73"/>
      <c r="BC1130" s="73"/>
      <c r="BD1130" s="73"/>
      <c r="BE1130" s="73"/>
      <c r="BF1130" s="73"/>
      <c r="BG1130" s="73"/>
      <c r="BH1130" s="73"/>
      <c r="BI1130" s="73"/>
      <c r="BJ1130" s="73"/>
      <c r="BK1130" s="73"/>
      <c r="BL1130" s="73"/>
      <c r="BM1130" s="73"/>
      <c r="BN1130" s="73"/>
      <c r="BO1130" s="73"/>
      <c r="BP1130" s="73"/>
      <c r="BQ1130" s="73"/>
      <c r="BR1130" s="73"/>
      <c r="BS1130" s="73"/>
      <c r="BT1130" s="73"/>
      <c r="BU1130" s="73"/>
      <c r="BV1130" s="73"/>
      <c r="BW1130" s="73"/>
      <c r="BX1130" s="73"/>
      <c r="BY1130" s="73"/>
      <c r="BZ1130" s="73"/>
      <c r="CA1130" s="73"/>
      <c r="CB1130" s="73"/>
      <c r="CC1130" s="73"/>
      <c r="CD1130" s="73"/>
      <c r="CE1130" s="73"/>
      <c r="CF1130" s="73"/>
      <c r="CG1130" s="73"/>
      <c r="CH1130" s="73"/>
      <c r="CI1130" s="73"/>
      <c r="CJ1130" s="73"/>
      <c r="CK1130" s="73"/>
    </row>
    <row r="1131" spans="2:89" x14ac:dyDescent="0.35">
      <c r="B1131" s="154" t="s">
        <v>289</v>
      </c>
      <c r="D1131" t="s">
        <v>850</v>
      </c>
      <c r="E1131" t="str">
        <f t="shared" si="1217"/>
        <v>1131 LTERMY-S</v>
      </c>
      <c r="F1131" s="31"/>
      <c r="G1131" t="str">
        <f t="shared" si="1218"/>
        <v>1131 LTERMY-S</v>
      </c>
      <c r="H1131" s="23">
        <v>1000</v>
      </c>
      <c r="I1131" s="31"/>
      <c r="J1131" s="31"/>
      <c r="K1131" s="31"/>
      <c r="L1131" s="31"/>
      <c r="M1131" s="31"/>
      <c r="N1131" s="31"/>
      <c r="O1131" s="31"/>
      <c r="P1131" s="31"/>
      <c r="R1131" s="31"/>
      <c r="S1131" s="73"/>
      <c r="T1131" s="73"/>
      <c r="U1131" s="73"/>
      <c r="V1131" s="73"/>
      <c r="W1131" s="73"/>
      <c r="X1131" s="73"/>
      <c r="Y1131" s="73"/>
      <c r="Z1131" s="73"/>
      <c r="AA1131" s="73"/>
      <c r="AB1131" s="73"/>
      <c r="AC1131" s="73"/>
      <c r="AD1131" s="73"/>
      <c r="AE1131" s="73"/>
      <c r="AF1131" s="73"/>
      <c r="AG1131" s="73"/>
      <c r="AH1131" s="73"/>
      <c r="AI1131" s="73"/>
      <c r="AJ1131" s="73"/>
      <c r="AK1131" s="73"/>
      <c r="AL1131" s="73"/>
      <c r="AM1131" s="73"/>
      <c r="AN1131" s="73"/>
      <c r="AO1131" s="73"/>
      <c r="AP1131" s="73"/>
      <c r="AQ1131" s="73"/>
      <c r="AR1131" s="73"/>
      <c r="AS1131" s="73"/>
      <c r="AT1131" s="73"/>
      <c r="AU1131" s="73"/>
      <c r="AV1131" s="73"/>
      <c r="AW1131" s="73"/>
      <c r="AX1131" s="73"/>
      <c r="AY1131" s="73"/>
      <c r="AZ1131" s="73"/>
      <c r="BA1131" s="73"/>
      <c r="BB1131" s="73"/>
      <c r="BC1131" s="73"/>
      <c r="BD1131" s="73"/>
      <c r="BE1131" s="73"/>
      <c r="BF1131" s="73"/>
      <c r="BG1131" s="73"/>
      <c r="BH1131" s="73"/>
      <c r="BI1131" s="73"/>
      <c r="BJ1131" s="73"/>
      <c r="BK1131" s="73"/>
      <c r="BL1131" s="73"/>
      <c r="BM1131" s="73"/>
      <c r="BN1131" s="73"/>
      <c r="BO1131" s="73"/>
      <c r="BP1131" s="73"/>
      <c r="BQ1131" s="73"/>
      <c r="BR1131" s="73"/>
      <c r="BS1131" s="73"/>
      <c r="BT1131" s="73"/>
      <c r="BU1131" s="73"/>
      <c r="BV1131" s="73"/>
      <c r="BW1131" s="73"/>
      <c r="BX1131" s="73"/>
      <c r="BY1131" s="73"/>
      <c r="BZ1131" s="73"/>
      <c r="CA1131" s="73"/>
      <c r="CB1131" s="73"/>
      <c r="CC1131" s="73"/>
      <c r="CD1131" s="73"/>
      <c r="CE1131" s="73"/>
      <c r="CF1131" s="73"/>
      <c r="CG1131" s="73"/>
      <c r="CH1131" s="73"/>
      <c r="CI1131" s="73"/>
      <c r="CJ1131" s="73"/>
      <c r="CK1131" s="73"/>
    </row>
    <row r="1132" spans="2:89" x14ac:dyDescent="0.35">
      <c r="B1132" s="124"/>
      <c r="C1132" s="31"/>
      <c r="D1132" t="s">
        <v>850</v>
      </c>
      <c r="E1132" t="str">
        <f t="shared" si="1217"/>
        <v>1132 LTERMY-S</v>
      </c>
      <c r="F1132" s="31"/>
      <c r="G1132" t="str">
        <f t="shared" si="1218"/>
        <v>1132 LTERMY-S</v>
      </c>
      <c r="H1132" s="31"/>
      <c r="I1132" s="31"/>
      <c r="J1132" s="31"/>
      <c r="K1132" s="31"/>
      <c r="L1132" s="31"/>
      <c r="M1132" s="31"/>
      <c r="N1132" s="31"/>
      <c r="O1132" s="31"/>
      <c r="P1132" s="31"/>
      <c r="R1132" s="31"/>
      <c r="S1132" s="73"/>
      <c r="T1132" s="73"/>
      <c r="U1132" s="73"/>
      <c r="V1132" s="73"/>
      <c r="W1132" s="73"/>
      <c r="X1132" s="73"/>
      <c r="Y1132" s="73"/>
      <c r="Z1132" s="73"/>
      <c r="AA1132" s="73"/>
      <c r="AB1132" s="73"/>
      <c r="AC1132" s="73"/>
      <c r="AD1132" s="73"/>
      <c r="AE1132" s="73"/>
      <c r="AF1132" s="73"/>
      <c r="AG1132" s="73"/>
      <c r="AH1132" s="73"/>
      <c r="AI1132" s="73"/>
      <c r="AJ1132" s="73"/>
      <c r="AK1132" s="73"/>
      <c r="AL1132" s="73"/>
      <c r="AM1132" s="73"/>
      <c r="AN1132" s="73"/>
      <c r="AO1132" s="73"/>
      <c r="AP1132" s="73"/>
      <c r="AQ1132" s="73"/>
      <c r="AR1132" s="73"/>
      <c r="AS1132" s="73"/>
      <c r="AT1132" s="73"/>
      <c r="AU1132" s="73"/>
      <c r="AV1132" s="73"/>
      <c r="AW1132" s="73"/>
      <c r="AX1132" s="73"/>
      <c r="AY1132" s="73"/>
      <c r="AZ1132" s="73"/>
      <c r="BA1132" s="73"/>
      <c r="BB1132" s="73"/>
      <c r="BC1132" s="73"/>
      <c r="BD1132" s="73"/>
      <c r="BE1132" s="73"/>
      <c r="BF1132" s="73"/>
      <c r="BG1132" s="73"/>
      <c r="BH1132" s="73"/>
      <c r="BI1132" s="73"/>
      <c r="BJ1132" s="73"/>
      <c r="BK1132" s="73"/>
      <c r="BL1132" s="73"/>
      <c r="BM1132" s="73"/>
      <c r="BN1132" s="73"/>
      <c r="BO1132" s="73"/>
      <c r="BP1132" s="73"/>
      <c r="BQ1132" s="73"/>
      <c r="BR1132" s="73"/>
      <c r="BS1132" s="73"/>
      <c r="BT1132" s="73"/>
      <c r="BU1132" s="73"/>
      <c r="BV1132" s="73"/>
      <c r="BW1132" s="73"/>
      <c r="BX1132" s="73"/>
      <c r="BY1132" s="73"/>
      <c r="BZ1132" s="73"/>
      <c r="CA1132" s="73"/>
      <c r="CB1132" s="73"/>
      <c r="CC1132" s="73"/>
      <c r="CD1132" s="73"/>
      <c r="CE1132" s="73"/>
      <c r="CF1132" s="73"/>
      <c r="CG1132" s="73"/>
      <c r="CH1132" s="73"/>
      <c r="CI1132" s="73"/>
      <c r="CJ1132" s="73"/>
      <c r="CK1132" s="73"/>
    </row>
    <row r="1133" spans="2:89" x14ac:dyDescent="0.35">
      <c r="B1133" s="95" t="s">
        <v>290</v>
      </c>
      <c r="D1133" t="s">
        <v>850</v>
      </c>
      <c r="E1133" t="str">
        <f t="shared" si="1217"/>
        <v>1133 LTERMY-S</v>
      </c>
      <c r="F1133" s="281"/>
      <c r="G1133" t="str">
        <f t="shared" si="1218"/>
        <v>1133 LTERMY-S</v>
      </c>
      <c r="R1133" s="92"/>
      <c r="S1133" s="150"/>
      <c r="T1133" s="150"/>
      <c r="U1133" s="150"/>
      <c r="V1133" s="150"/>
      <c r="W1133" s="150"/>
      <c r="X1133" s="150"/>
      <c r="Y1133" s="150"/>
      <c r="Z1133" s="150"/>
      <c r="AA1133" s="150"/>
      <c r="AB1133" s="150"/>
      <c r="AC1133" s="150"/>
      <c r="AD1133" s="150"/>
      <c r="AE1133" s="150"/>
      <c r="AF1133" s="150"/>
      <c r="AG1133" s="150"/>
      <c r="AH1133" s="150"/>
      <c r="AI1133" s="150"/>
      <c r="AJ1133" s="150"/>
      <c r="AK1133" s="150"/>
      <c r="AL1133" s="150"/>
      <c r="AM1133" s="150"/>
      <c r="AN1133" s="150"/>
      <c r="AO1133" s="150"/>
      <c r="AP1133" s="150"/>
      <c r="AQ1133" s="150"/>
      <c r="AR1133" s="150"/>
      <c r="AS1133" s="150"/>
      <c r="AT1133" s="150"/>
      <c r="AU1133" s="150"/>
      <c r="AV1133" s="150"/>
      <c r="AW1133" s="150"/>
      <c r="AX1133" s="150"/>
      <c r="AY1133" s="150"/>
      <c r="AZ1133" s="150"/>
      <c r="BA1133" s="150"/>
      <c r="BB1133" s="150"/>
      <c r="BC1133" s="150"/>
      <c r="BD1133" s="150"/>
      <c r="BE1133" s="150"/>
      <c r="BF1133" s="150"/>
      <c r="BG1133" s="150"/>
      <c r="BH1133" s="150"/>
      <c r="BI1133" s="150"/>
      <c r="BJ1133" s="150"/>
      <c r="BK1133" s="150"/>
      <c r="BL1133" s="150"/>
      <c r="BM1133" s="150"/>
      <c r="BN1133" s="150"/>
      <c r="BO1133" s="150"/>
      <c r="BP1133" s="150"/>
      <c r="BQ1133" s="150"/>
      <c r="BR1133" s="150"/>
      <c r="BS1133" s="150"/>
      <c r="BT1133" s="150"/>
      <c r="BU1133" s="150"/>
      <c r="BV1133" s="150"/>
      <c r="BW1133" s="150"/>
      <c r="BX1133" s="150"/>
      <c r="BY1133" s="150"/>
      <c r="BZ1133" s="150"/>
      <c r="CA1133" s="150"/>
      <c r="CB1133" s="150"/>
      <c r="CC1133" s="150"/>
      <c r="CD1133" s="150"/>
      <c r="CE1133" s="150"/>
      <c r="CF1133" s="150"/>
      <c r="CG1133" s="150"/>
      <c r="CH1133" s="150"/>
      <c r="CI1133" s="150"/>
      <c r="CJ1133" s="150"/>
      <c r="CK1133" s="150"/>
    </row>
    <row r="1134" spans="2:89" x14ac:dyDescent="0.35">
      <c r="B1134" s="154" t="s">
        <v>289</v>
      </c>
      <c r="D1134" t="s">
        <v>850</v>
      </c>
      <c r="E1134" t="str">
        <f t="shared" si="1217"/>
        <v>1134 LTERMY-S</v>
      </c>
      <c r="F1134" s="281"/>
      <c r="G1134" t="str">
        <f t="shared" si="1218"/>
        <v>1134 LTERMY-S</v>
      </c>
      <c r="K1134" s="24">
        <f>H1131</f>
        <v>1000</v>
      </c>
      <c r="L1134" s="24">
        <f ca="1">K1138</f>
        <v>1500000</v>
      </c>
      <c r="M1134" s="24">
        <f ca="1">L1138</f>
        <v>1500000</v>
      </c>
      <c r="N1134" s="24">
        <f ca="1">M1138</f>
        <v>1500000</v>
      </c>
      <c r="O1134" s="24">
        <f ca="1">N1138</f>
        <v>1500000</v>
      </c>
      <c r="P1134" s="24">
        <f ca="1">O1138</f>
        <v>1500000</v>
      </c>
      <c r="R1134"/>
      <c r="S1134" s="62">
        <f t="shared" ref="S1134:AY1134" ca="1" si="1219">R1138</f>
        <v>1000</v>
      </c>
      <c r="T1134" s="62">
        <f t="shared" ca="1" si="1219"/>
        <v>501000</v>
      </c>
      <c r="U1134" s="62">
        <f t="shared" ca="1" si="1219"/>
        <v>1001000</v>
      </c>
      <c r="V1134" s="62">
        <f t="shared" ca="1" si="1219"/>
        <v>1500000</v>
      </c>
      <c r="W1134" s="62">
        <f t="shared" ca="1" si="1219"/>
        <v>1500000</v>
      </c>
      <c r="X1134" s="62">
        <f t="shared" ca="1" si="1219"/>
        <v>1500000</v>
      </c>
      <c r="Y1134" s="62">
        <f t="shared" ca="1" si="1219"/>
        <v>1500000</v>
      </c>
      <c r="Z1134" s="62">
        <f t="shared" ca="1" si="1219"/>
        <v>1500000</v>
      </c>
      <c r="AA1134" s="62">
        <f t="shared" ca="1" si="1219"/>
        <v>1500000</v>
      </c>
      <c r="AB1134" s="62">
        <f t="shared" ca="1" si="1219"/>
        <v>1500000</v>
      </c>
      <c r="AC1134" s="62">
        <f t="shared" ca="1" si="1219"/>
        <v>1500000</v>
      </c>
      <c r="AD1134" s="62">
        <f t="shared" ca="1" si="1219"/>
        <v>1500000</v>
      </c>
      <c r="AE1134" s="62">
        <f t="shared" ca="1" si="1219"/>
        <v>1500000</v>
      </c>
      <c r="AF1134" s="62">
        <f t="shared" ca="1" si="1219"/>
        <v>1500000</v>
      </c>
      <c r="AG1134" s="62">
        <f t="shared" ca="1" si="1219"/>
        <v>1500000</v>
      </c>
      <c r="AH1134" s="62">
        <f t="shared" ca="1" si="1219"/>
        <v>1500000</v>
      </c>
      <c r="AI1134" s="62">
        <f t="shared" ca="1" si="1219"/>
        <v>1500000</v>
      </c>
      <c r="AJ1134" s="62">
        <f t="shared" ca="1" si="1219"/>
        <v>1500000</v>
      </c>
      <c r="AK1134" s="62">
        <f t="shared" ca="1" si="1219"/>
        <v>1500000</v>
      </c>
      <c r="AL1134" s="62">
        <f t="shared" ca="1" si="1219"/>
        <v>1500000</v>
      </c>
      <c r="AM1134" s="62">
        <f t="shared" ca="1" si="1219"/>
        <v>1500000</v>
      </c>
      <c r="AN1134" s="62">
        <f t="shared" ca="1" si="1219"/>
        <v>1500000</v>
      </c>
      <c r="AO1134" s="62">
        <f t="shared" ca="1" si="1219"/>
        <v>1500000</v>
      </c>
      <c r="AP1134" s="62">
        <f t="shared" ca="1" si="1219"/>
        <v>1500000</v>
      </c>
      <c r="AQ1134" s="62">
        <f t="shared" ca="1" si="1219"/>
        <v>1500000</v>
      </c>
      <c r="AR1134" s="62">
        <f t="shared" ca="1" si="1219"/>
        <v>1500000</v>
      </c>
      <c r="AS1134" s="62">
        <f t="shared" ca="1" si="1219"/>
        <v>1500000</v>
      </c>
      <c r="AT1134" s="62">
        <f t="shared" ca="1" si="1219"/>
        <v>1500000</v>
      </c>
      <c r="AU1134" s="62">
        <f t="shared" ca="1" si="1219"/>
        <v>1500000</v>
      </c>
      <c r="AV1134" s="62">
        <f t="shared" ca="1" si="1219"/>
        <v>1500000</v>
      </c>
      <c r="AW1134" s="62">
        <f t="shared" ca="1" si="1219"/>
        <v>1500000</v>
      </c>
      <c r="AX1134" s="62">
        <f t="shared" ca="1" si="1219"/>
        <v>1500000</v>
      </c>
      <c r="AY1134" s="62">
        <f t="shared" ca="1" si="1219"/>
        <v>1500000</v>
      </c>
      <c r="AZ1134" s="62">
        <f t="shared" ref="AZ1134:CE1134" ca="1" si="1220">AY1138</f>
        <v>1500000</v>
      </c>
      <c r="BA1134" s="62">
        <f t="shared" ca="1" si="1220"/>
        <v>1500000</v>
      </c>
      <c r="BB1134" s="62">
        <f t="shared" ca="1" si="1220"/>
        <v>1500000</v>
      </c>
      <c r="BC1134" s="62">
        <f t="shared" ca="1" si="1220"/>
        <v>1500000</v>
      </c>
      <c r="BD1134" s="62">
        <f t="shared" ca="1" si="1220"/>
        <v>1500000</v>
      </c>
      <c r="BE1134" s="62">
        <f t="shared" ca="1" si="1220"/>
        <v>1500000</v>
      </c>
      <c r="BF1134" s="62">
        <f t="shared" ca="1" si="1220"/>
        <v>1500000</v>
      </c>
      <c r="BG1134" s="62">
        <f t="shared" ca="1" si="1220"/>
        <v>1500000</v>
      </c>
      <c r="BH1134" s="62">
        <f t="shared" ca="1" si="1220"/>
        <v>1500000</v>
      </c>
      <c r="BI1134" s="62">
        <f t="shared" ca="1" si="1220"/>
        <v>1500000</v>
      </c>
      <c r="BJ1134" s="62">
        <f t="shared" ca="1" si="1220"/>
        <v>1500000</v>
      </c>
      <c r="BK1134" s="62">
        <f t="shared" ca="1" si="1220"/>
        <v>1500000</v>
      </c>
      <c r="BL1134" s="62">
        <f t="shared" ca="1" si="1220"/>
        <v>1500000</v>
      </c>
      <c r="BM1134" s="62">
        <f t="shared" ca="1" si="1220"/>
        <v>1500000</v>
      </c>
      <c r="BN1134" s="62">
        <f t="shared" ca="1" si="1220"/>
        <v>1500000</v>
      </c>
      <c r="BO1134" s="62">
        <f t="shared" ca="1" si="1220"/>
        <v>1500000</v>
      </c>
      <c r="BP1134" s="62">
        <f t="shared" ca="1" si="1220"/>
        <v>1500000</v>
      </c>
      <c r="BQ1134" s="62">
        <f t="shared" ca="1" si="1220"/>
        <v>1500000</v>
      </c>
      <c r="BR1134" s="62">
        <f t="shared" ca="1" si="1220"/>
        <v>1500000</v>
      </c>
      <c r="BS1134" s="62">
        <f t="shared" ca="1" si="1220"/>
        <v>1500000</v>
      </c>
      <c r="BT1134" s="62">
        <f t="shared" ca="1" si="1220"/>
        <v>1500000</v>
      </c>
      <c r="BU1134" s="62">
        <f t="shared" ca="1" si="1220"/>
        <v>1500000</v>
      </c>
      <c r="BV1134" s="62">
        <f t="shared" ca="1" si="1220"/>
        <v>1500000</v>
      </c>
      <c r="BW1134" s="62">
        <f t="shared" ca="1" si="1220"/>
        <v>1500000</v>
      </c>
      <c r="BX1134" s="62">
        <f t="shared" ca="1" si="1220"/>
        <v>1500000</v>
      </c>
      <c r="BY1134" s="62">
        <f t="shared" ca="1" si="1220"/>
        <v>1500000</v>
      </c>
      <c r="BZ1134" s="62">
        <f t="shared" ca="1" si="1220"/>
        <v>1500000</v>
      </c>
      <c r="CA1134" s="62">
        <f t="shared" ca="1" si="1220"/>
        <v>1500000</v>
      </c>
      <c r="CB1134" s="62">
        <f t="shared" ca="1" si="1220"/>
        <v>1500000</v>
      </c>
      <c r="CC1134" s="62">
        <f t="shared" ca="1" si="1220"/>
        <v>1500000</v>
      </c>
      <c r="CD1134" s="62">
        <f t="shared" ca="1" si="1220"/>
        <v>1500000</v>
      </c>
      <c r="CE1134" s="62">
        <f t="shared" ca="1" si="1220"/>
        <v>1500000</v>
      </c>
      <c r="CF1134" s="62">
        <f t="shared" ref="CF1134:CK1134" ca="1" si="1221">CE1138</f>
        <v>1500000</v>
      </c>
      <c r="CG1134" s="62">
        <f t="shared" ca="1" si="1221"/>
        <v>1500000</v>
      </c>
      <c r="CH1134" s="62">
        <f t="shared" ca="1" si="1221"/>
        <v>1500000</v>
      </c>
      <c r="CI1134" s="62">
        <f t="shared" ca="1" si="1221"/>
        <v>1500000</v>
      </c>
      <c r="CJ1134" s="62">
        <f t="shared" ca="1" si="1221"/>
        <v>1500000</v>
      </c>
      <c r="CK1134" s="62">
        <f t="shared" ca="1" si="1221"/>
        <v>1500000</v>
      </c>
    </row>
    <row r="1135" spans="2:89" x14ac:dyDescent="0.35">
      <c r="B1135" s="141" t="s">
        <v>849</v>
      </c>
      <c r="D1135" t="s">
        <v>850</v>
      </c>
      <c r="E1135" t="str">
        <f t="shared" si="1217"/>
        <v>1135 LTERMY-S</v>
      </c>
      <c r="F1135" s="281"/>
      <c r="G1135" t="str">
        <f t="shared" si="1218"/>
        <v>1135 LTERMY-S</v>
      </c>
      <c r="K1135" s="18">
        <v>100</v>
      </c>
      <c r="L1135" s="18">
        <v>100</v>
      </c>
      <c r="M1135" s="18">
        <v>100</v>
      </c>
      <c r="N1135" s="18">
        <v>100</v>
      </c>
      <c r="O1135" s="18">
        <v>100</v>
      </c>
      <c r="P1135" s="18">
        <v>100</v>
      </c>
      <c r="R1135" s="12"/>
      <c r="S1135" s="143" cm="1">
        <f t="array" ref="S1135">IFERROR(INDEX($K:$Q,ROW(),MATCH(S$3,$K$2:$Q$2,0)),0)</f>
        <v>100</v>
      </c>
      <c r="T1135" s="143" cm="1">
        <f t="array" ref="T1135">IFERROR(INDEX($K:$Q,ROW(),MATCH(T$3,$K$2:$Q$2,0)),0)</f>
        <v>100</v>
      </c>
      <c r="U1135" s="143" cm="1">
        <f t="array" ref="U1135">IFERROR(INDEX($K:$Q,ROW(),MATCH(U$3,$K$2:$Q$2,0)),0)</f>
        <v>100</v>
      </c>
      <c r="V1135" s="143" cm="1">
        <f t="array" ref="V1135">IFERROR(INDEX($K:$Q,ROW(),MATCH(V$3,$K$2:$Q$2,0)),0)</f>
        <v>100</v>
      </c>
      <c r="W1135" s="143" cm="1">
        <f t="array" ref="W1135">IFERROR(INDEX($K:$Q,ROW(),MATCH(W$3,$K$2:$Q$2,0)),0)</f>
        <v>100</v>
      </c>
      <c r="X1135" s="143" cm="1">
        <f t="array" ref="X1135">IFERROR(INDEX($K:$Q,ROW(),MATCH(X$3,$K$2:$Q$2,0)),0)</f>
        <v>100</v>
      </c>
      <c r="Y1135" s="143" cm="1">
        <f t="array" ref="Y1135">IFERROR(INDEX($K:$Q,ROW(),MATCH(Y$3,$K$2:$Q$2,0)),0)</f>
        <v>100</v>
      </c>
      <c r="Z1135" s="143" cm="1">
        <f t="array" ref="Z1135">IFERROR(INDEX($K:$Q,ROW(),MATCH(Z$3,$K$2:$Q$2,0)),0)</f>
        <v>100</v>
      </c>
      <c r="AA1135" s="143" cm="1">
        <f t="array" ref="AA1135">IFERROR(INDEX($K:$Q,ROW(),MATCH(AA$3,$K$2:$Q$2,0)),0)</f>
        <v>100</v>
      </c>
      <c r="AB1135" s="143" cm="1">
        <f t="array" ref="AB1135">IFERROR(INDEX($K:$Q,ROW(),MATCH(AB$3,$K$2:$Q$2,0)),0)</f>
        <v>100</v>
      </c>
      <c r="AC1135" s="143" cm="1">
        <f t="array" ref="AC1135">IFERROR(INDEX($K:$Q,ROW(),MATCH(AC$3,$K$2:$Q$2,0)),0)</f>
        <v>100</v>
      </c>
      <c r="AD1135" s="143" cm="1">
        <f t="array" ref="AD1135">IFERROR(INDEX($K:$Q,ROW(),MATCH(AD$3,$K$2:$Q$2,0)),0)</f>
        <v>100</v>
      </c>
      <c r="AE1135" s="143" cm="1">
        <f t="array" ref="AE1135">IFERROR(INDEX($K:$Q,ROW(),MATCH(AE$3,$K$2:$Q$2,0)),0)</f>
        <v>100</v>
      </c>
      <c r="AF1135" s="143" cm="1">
        <f t="array" ref="AF1135">IFERROR(INDEX($K:$Q,ROW(),MATCH(AF$3,$K$2:$Q$2,0)),0)</f>
        <v>100</v>
      </c>
      <c r="AG1135" s="143" cm="1">
        <f t="array" ref="AG1135">IFERROR(INDEX($K:$Q,ROW(),MATCH(AG$3,$K$2:$Q$2,0)),0)</f>
        <v>100</v>
      </c>
      <c r="AH1135" s="143" cm="1">
        <f t="array" ref="AH1135">IFERROR(INDEX($K:$Q,ROW(),MATCH(AH$3,$K$2:$Q$2,0)),0)</f>
        <v>100</v>
      </c>
      <c r="AI1135" s="143" cm="1">
        <f t="array" ref="AI1135">IFERROR(INDEX($K:$Q,ROW(),MATCH(AI$3,$K$2:$Q$2,0)),0)</f>
        <v>100</v>
      </c>
      <c r="AJ1135" s="143" cm="1">
        <f t="array" ref="AJ1135">IFERROR(INDEX($K:$Q,ROW(),MATCH(AJ$3,$K$2:$Q$2,0)),0)</f>
        <v>100</v>
      </c>
      <c r="AK1135" s="143" cm="1">
        <f t="array" ref="AK1135">IFERROR(INDEX($K:$Q,ROW(),MATCH(AK$3,$K$2:$Q$2,0)),0)</f>
        <v>100</v>
      </c>
      <c r="AL1135" s="143" cm="1">
        <f t="array" ref="AL1135">IFERROR(INDEX($K:$Q,ROW(),MATCH(AL$3,$K$2:$Q$2,0)),0)</f>
        <v>100</v>
      </c>
      <c r="AM1135" s="143" cm="1">
        <f t="array" ref="AM1135">IFERROR(INDEX($K:$Q,ROW(),MATCH(AM$3,$K$2:$Q$2,0)),0)</f>
        <v>100</v>
      </c>
      <c r="AN1135" s="143" cm="1">
        <f t="array" ref="AN1135">IFERROR(INDEX($K:$Q,ROW(),MATCH(AN$3,$K$2:$Q$2,0)),0)</f>
        <v>100</v>
      </c>
      <c r="AO1135" s="143" cm="1">
        <f t="array" ref="AO1135">IFERROR(INDEX($K:$Q,ROW(),MATCH(AO$3,$K$2:$Q$2,0)),0)</f>
        <v>100</v>
      </c>
      <c r="AP1135" s="143" cm="1">
        <f t="array" ref="AP1135">IFERROR(INDEX($K:$Q,ROW(),MATCH(AP$3,$K$2:$Q$2,0)),0)</f>
        <v>100</v>
      </c>
      <c r="AQ1135" s="143" cm="1">
        <f t="array" ref="AQ1135">IFERROR(INDEX($K:$Q,ROW(),MATCH(AQ$3,$K$2:$Q$2,0)),0)</f>
        <v>100</v>
      </c>
      <c r="AR1135" s="143" cm="1">
        <f t="array" ref="AR1135">IFERROR(INDEX($K:$Q,ROW(),MATCH(AR$3,$K$2:$Q$2,0)),0)</f>
        <v>100</v>
      </c>
      <c r="AS1135" s="143" cm="1">
        <f t="array" ref="AS1135">IFERROR(INDEX($K:$Q,ROW(),MATCH(AS$3,$K$2:$Q$2,0)),0)</f>
        <v>100</v>
      </c>
      <c r="AT1135" s="143" cm="1">
        <f t="array" ref="AT1135">IFERROR(INDEX($K:$Q,ROW(),MATCH(AT$3,$K$2:$Q$2,0)),0)</f>
        <v>100</v>
      </c>
      <c r="AU1135" s="143" cm="1">
        <f t="array" ref="AU1135">IFERROR(INDEX($K:$Q,ROW(),MATCH(AU$3,$K$2:$Q$2,0)),0)</f>
        <v>100</v>
      </c>
      <c r="AV1135" s="143" cm="1">
        <f t="array" ref="AV1135">IFERROR(INDEX($K:$Q,ROW(),MATCH(AV$3,$K$2:$Q$2,0)),0)</f>
        <v>100</v>
      </c>
      <c r="AW1135" s="143" cm="1">
        <f t="array" ref="AW1135">IFERROR(INDEX($K:$Q,ROW(),MATCH(AW$3,$K$2:$Q$2,0)),0)</f>
        <v>100</v>
      </c>
      <c r="AX1135" s="143" cm="1">
        <f t="array" ref="AX1135">IFERROR(INDEX($K:$Q,ROW(),MATCH(AX$3,$K$2:$Q$2,0)),0)</f>
        <v>100</v>
      </c>
      <c r="AY1135" s="143" cm="1">
        <f t="array" ref="AY1135">IFERROR(INDEX($K:$Q,ROW(),MATCH(AY$3,$K$2:$Q$2,0)),0)</f>
        <v>100</v>
      </c>
      <c r="AZ1135" s="143" cm="1">
        <f t="array" ref="AZ1135">IFERROR(INDEX($K:$Q,ROW(),MATCH(AZ$3,$K$2:$Q$2,0)),0)</f>
        <v>100</v>
      </c>
      <c r="BA1135" s="143" cm="1">
        <f t="array" ref="BA1135">IFERROR(INDEX($K:$Q,ROW(),MATCH(BA$3,$K$2:$Q$2,0)),0)</f>
        <v>100</v>
      </c>
      <c r="BB1135" s="143" cm="1">
        <f t="array" ref="BB1135">IFERROR(INDEX($K:$Q,ROW(),MATCH(BB$3,$K$2:$Q$2,0)),0)</f>
        <v>100</v>
      </c>
      <c r="BC1135" s="143" cm="1">
        <f t="array" ref="BC1135">IFERROR(INDEX($K:$Q,ROW(),MATCH(BC$3,$K$2:$Q$2,0)),0)</f>
        <v>100</v>
      </c>
      <c r="BD1135" s="143" cm="1">
        <f t="array" ref="BD1135">IFERROR(INDEX($K:$Q,ROW(),MATCH(BD$3,$K$2:$Q$2,0)),0)</f>
        <v>100</v>
      </c>
      <c r="BE1135" s="143" cm="1">
        <f t="array" ref="BE1135">IFERROR(INDEX($K:$Q,ROW(),MATCH(BE$3,$K$2:$Q$2,0)),0)</f>
        <v>100</v>
      </c>
      <c r="BF1135" s="143" cm="1">
        <f t="array" ref="BF1135">IFERROR(INDEX($K:$Q,ROW(),MATCH(BF$3,$K$2:$Q$2,0)),0)</f>
        <v>100</v>
      </c>
      <c r="BG1135" s="143" cm="1">
        <f t="array" ref="BG1135">IFERROR(INDEX($K:$Q,ROW(),MATCH(BG$3,$K$2:$Q$2,0)),0)</f>
        <v>100</v>
      </c>
      <c r="BH1135" s="143" cm="1">
        <f t="array" ref="BH1135">IFERROR(INDEX($K:$Q,ROW(),MATCH(BH$3,$K$2:$Q$2,0)),0)</f>
        <v>100</v>
      </c>
      <c r="BI1135" s="143" cm="1">
        <f t="array" ref="BI1135">IFERROR(INDEX($K:$Q,ROW(),MATCH(BI$3,$K$2:$Q$2,0)),0)</f>
        <v>100</v>
      </c>
      <c r="BJ1135" s="143" cm="1">
        <f t="array" ref="BJ1135">IFERROR(INDEX($K:$Q,ROW(),MATCH(BJ$3,$K$2:$Q$2,0)),0)</f>
        <v>100</v>
      </c>
      <c r="BK1135" s="143" cm="1">
        <f t="array" ref="BK1135">IFERROR(INDEX($K:$Q,ROW(),MATCH(BK$3,$K$2:$Q$2,0)),0)</f>
        <v>100</v>
      </c>
      <c r="BL1135" s="143" cm="1">
        <f t="array" ref="BL1135">IFERROR(INDEX($K:$Q,ROW(),MATCH(BL$3,$K$2:$Q$2,0)),0)</f>
        <v>100</v>
      </c>
      <c r="BM1135" s="143" cm="1">
        <f t="array" ref="BM1135">IFERROR(INDEX($K:$Q,ROW(),MATCH(BM$3,$K$2:$Q$2,0)),0)</f>
        <v>100</v>
      </c>
      <c r="BN1135" s="143" cm="1">
        <f t="array" ref="BN1135">IFERROR(INDEX($K:$Q,ROW(),MATCH(BN$3,$K$2:$Q$2,0)),0)</f>
        <v>100</v>
      </c>
      <c r="BO1135" s="143" cm="1">
        <f t="array" ref="BO1135">IFERROR(INDEX($K:$Q,ROW(),MATCH(BO$3,$K$2:$Q$2,0)),0)</f>
        <v>100</v>
      </c>
      <c r="BP1135" s="143" cm="1">
        <f t="array" ref="BP1135">IFERROR(INDEX($K:$Q,ROW(),MATCH(BP$3,$K$2:$Q$2,0)),0)</f>
        <v>100</v>
      </c>
      <c r="BQ1135" s="143" cm="1">
        <f t="array" ref="BQ1135">IFERROR(INDEX($K:$Q,ROW(),MATCH(BQ$3,$K$2:$Q$2,0)),0)</f>
        <v>100</v>
      </c>
      <c r="BR1135" s="143" cm="1">
        <f t="array" ref="BR1135">IFERROR(INDEX($K:$Q,ROW(),MATCH(BR$3,$K$2:$Q$2,0)),0)</f>
        <v>100</v>
      </c>
      <c r="BS1135" s="143" cm="1">
        <f t="array" ref="BS1135">IFERROR(INDEX($K:$Q,ROW(),MATCH(BS$3,$K$2:$Q$2,0)),0)</f>
        <v>100</v>
      </c>
      <c r="BT1135" s="143" cm="1">
        <f t="array" ref="BT1135">IFERROR(INDEX($K:$Q,ROW(),MATCH(BT$3,$K$2:$Q$2,0)),0)</f>
        <v>100</v>
      </c>
      <c r="BU1135" s="143" cm="1">
        <f t="array" ref="BU1135">IFERROR(INDEX($K:$Q,ROW(),MATCH(BU$3,$K$2:$Q$2,0)),0)</f>
        <v>100</v>
      </c>
      <c r="BV1135" s="143" cm="1">
        <f t="array" ref="BV1135">IFERROR(INDEX($K:$Q,ROW(),MATCH(BV$3,$K$2:$Q$2,0)),0)</f>
        <v>100</v>
      </c>
      <c r="BW1135" s="143" cm="1">
        <f t="array" ref="BW1135">IFERROR(INDEX($K:$Q,ROW(),MATCH(BW$3,$K$2:$Q$2,0)),0)</f>
        <v>100</v>
      </c>
      <c r="BX1135" s="143" cm="1">
        <f t="array" ref="BX1135">IFERROR(INDEX($K:$Q,ROW(),MATCH(BX$3,$K$2:$Q$2,0)),0)</f>
        <v>100</v>
      </c>
      <c r="BY1135" s="143" cm="1">
        <f t="array" ref="BY1135">IFERROR(INDEX($K:$Q,ROW(),MATCH(BY$3,$K$2:$Q$2,0)),0)</f>
        <v>100</v>
      </c>
      <c r="BZ1135" s="143" cm="1">
        <f t="array" ref="BZ1135">IFERROR(INDEX($K:$Q,ROW(),MATCH(BZ$3,$K$2:$Q$2,0)),0)</f>
        <v>100</v>
      </c>
      <c r="CA1135" s="143" cm="1">
        <f t="array" ref="CA1135">IFERROR(INDEX($K:$Q,ROW(),MATCH(CA$3,$K$2:$Q$2,0)),0)</f>
        <v>100</v>
      </c>
      <c r="CB1135" s="143" cm="1">
        <f t="array" ref="CB1135">IFERROR(INDEX($K:$Q,ROW(),MATCH(CB$3,$K$2:$Q$2,0)),0)</f>
        <v>100</v>
      </c>
      <c r="CC1135" s="143" cm="1">
        <f t="array" ref="CC1135">IFERROR(INDEX($K:$Q,ROW(),MATCH(CC$3,$K$2:$Q$2,0)),0)</f>
        <v>100</v>
      </c>
      <c r="CD1135" s="143" cm="1">
        <f t="array" ref="CD1135">IFERROR(INDEX($K:$Q,ROW(),MATCH(CD$3,$K$2:$Q$2,0)),0)</f>
        <v>100</v>
      </c>
      <c r="CE1135" s="143" cm="1">
        <f t="array" ref="CE1135">IFERROR(INDEX($K:$Q,ROW(),MATCH(CE$3,$K$2:$Q$2,0)),0)</f>
        <v>100</v>
      </c>
      <c r="CF1135" s="143" cm="1">
        <f t="array" ref="CF1135">IFERROR(INDEX($K:$Q,ROW(),MATCH(CF$3,$K$2:$Q$2,0)),0)</f>
        <v>100</v>
      </c>
      <c r="CG1135" s="143" cm="1">
        <f t="array" ref="CG1135">IFERROR(INDEX($K:$Q,ROW(),MATCH(CG$3,$K$2:$Q$2,0)),0)</f>
        <v>100</v>
      </c>
      <c r="CH1135" s="143" cm="1">
        <f t="array" ref="CH1135">IFERROR(INDEX($K:$Q,ROW(),MATCH(CH$3,$K$2:$Q$2,0)),0)</f>
        <v>100</v>
      </c>
      <c r="CI1135" s="143" cm="1">
        <f t="array" ref="CI1135">IFERROR(INDEX($K:$Q,ROW(),MATCH(CI$3,$K$2:$Q$2,0)),0)</f>
        <v>100</v>
      </c>
      <c r="CJ1135" s="143" cm="1">
        <f t="array" ref="CJ1135">IFERROR(INDEX($K:$Q,ROW(),MATCH(CJ$3,$K$2:$Q$2,0)),0)</f>
        <v>100</v>
      </c>
      <c r="CK1135" s="143" cm="1">
        <f t="array" ref="CK1135">IFERROR(INDEX($K:$Q,ROW(),MATCH(CK$3,$K$2:$Q$2,0)),0)</f>
        <v>100</v>
      </c>
    </row>
    <row r="1136" spans="2:89" x14ac:dyDescent="0.35">
      <c r="B1136" s="154" t="str">
        <f>"New borrowing - "&amp;SUBSTITUTE(B1126,":","")</f>
        <v>New borrowing - Rolling fixed term loan - multiple borrowings w/ annual control</v>
      </c>
      <c r="D1136" t="s">
        <v>850</v>
      </c>
      <c r="E1136" t="str">
        <f t="shared" si="1217"/>
        <v>1136 LTERMY-S</v>
      </c>
      <c r="G1136" t="str">
        <f t="shared" si="1218"/>
        <v>1136 LTERMY-S</v>
      </c>
      <c r="K1136" s="24">
        <f t="shared" ref="K1136:P1137" ca="1" si="1222">SUMIF($3:$3,K$2,1136:1136)</f>
        <v>6000000</v>
      </c>
      <c r="L1136" s="24">
        <f t="shared" ca="1" si="1222"/>
        <v>6000000</v>
      </c>
      <c r="M1136" s="24">
        <f t="shared" ca="1" si="1222"/>
        <v>6000000</v>
      </c>
      <c r="N1136" s="24">
        <f t="shared" ca="1" si="1222"/>
        <v>6000000</v>
      </c>
      <c r="O1136" s="24">
        <f t="shared" ca="1" si="1222"/>
        <v>6000000</v>
      </c>
      <c r="P1136" s="24">
        <f t="shared" ca="1" si="1222"/>
        <v>5500000</v>
      </c>
      <c r="R1136" s="53">
        <f>H1131</f>
        <v>1000</v>
      </c>
      <c r="S1136" s="80" cm="1">
        <f t="array" aca="1" ref="S1136" ca="1">+S1135*INDIRECT(S1121)</f>
        <v>500000</v>
      </c>
      <c r="T1136" s="80" cm="1">
        <f t="array" aca="1" ref="T1136" ca="1">+T1135*INDIRECT(T1121)</f>
        <v>500000</v>
      </c>
      <c r="U1136" s="80" cm="1">
        <f t="array" aca="1" ref="U1136" ca="1">+U1135*INDIRECT(U1121)</f>
        <v>500000</v>
      </c>
      <c r="V1136" s="80" cm="1">
        <f t="array" aca="1" ref="V1136" ca="1">+V1135*INDIRECT(V1121)</f>
        <v>500000</v>
      </c>
      <c r="W1136" s="80" cm="1">
        <f t="array" aca="1" ref="W1136" ca="1">+W1135*INDIRECT(W1121)</f>
        <v>500000</v>
      </c>
      <c r="X1136" s="80" cm="1">
        <f t="array" aca="1" ref="X1136" ca="1">+X1135*INDIRECT(X1121)</f>
        <v>500000</v>
      </c>
      <c r="Y1136" s="80" cm="1">
        <f t="array" aca="1" ref="Y1136" ca="1">+Y1135*INDIRECT(Y1121)</f>
        <v>500000</v>
      </c>
      <c r="Z1136" s="80" cm="1">
        <f t="array" aca="1" ref="Z1136" ca="1">+Z1135*INDIRECT(Z1121)</f>
        <v>500000</v>
      </c>
      <c r="AA1136" s="80" cm="1">
        <f t="array" aca="1" ref="AA1136" ca="1">+AA1135*INDIRECT(AA1121)</f>
        <v>500000</v>
      </c>
      <c r="AB1136" s="80" cm="1">
        <f t="array" aca="1" ref="AB1136" ca="1">+AB1135*INDIRECT(AB1121)</f>
        <v>500000</v>
      </c>
      <c r="AC1136" s="80" cm="1">
        <f t="array" aca="1" ref="AC1136" ca="1">+AC1135*INDIRECT(AC1121)</f>
        <v>500000</v>
      </c>
      <c r="AD1136" s="80" cm="1">
        <f t="array" aca="1" ref="AD1136" ca="1">+AD1135*INDIRECT(AD1121)</f>
        <v>500000</v>
      </c>
      <c r="AE1136" s="80" cm="1">
        <f t="array" aca="1" ref="AE1136" ca="1">+AE1135*INDIRECT(AE1121)</f>
        <v>500000</v>
      </c>
      <c r="AF1136" s="80" cm="1">
        <f t="array" aca="1" ref="AF1136" ca="1">+AF1135*INDIRECT(AF1121)</f>
        <v>500000</v>
      </c>
      <c r="AG1136" s="80" cm="1">
        <f t="array" aca="1" ref="AG1136" ca="1">+AG1135*INDIRECT(AG1121)</f>
        <v>500000</v>
      </c>
      <c r="AH1136" s="80" cm="1">
        <f t="array" aca="1" ref="AH1136" ca="1">+AH1135*INDIRECT(AH1121)</f>
        <v>500000</v>
      </c>
      <c r="AI1136" s="80" cm="1">
        <f t="array" aca="1" ref="AI1136" ca="1">+AI1135*INDIRECT(AI1121)</f>
        <v>500000</v>
      </c>
      <c r="AJ1136" s="80" cm="1">
        <f t="array" aca="1" ref="AJ1136" ca="1">+AJ1135*INDIRECT(AJ1121)</f>
        <v>500000</v>
      </c>
      <c r="AK1136" s="80" cm="1">
        <f t="array" aca="1" ref="AK1136" ca="1">+AK1135*INDIRECT(AK1121)</f>
        <v>500000</v>
      </c>
      <c r="AL1136" s="80" cm="1">
        <f t="array" aca="1" ref="AL1136" ca="1">+AL1135*INDIRECT(AL1121)</f>
        <v>500000</v>
      </c>
      <c r="AM1136" s="80" cm="1">
        <f t="array" aca="1" ref="AM1136" ca="1">+AM1135*INDIRECT(AM1121)</f>
        <v>500000</v>
      </c>
      <c r="AN1136" s="80" cm="1">
        <f t="array" aca="1" ref="AN1136" ca="1">+AN1135*INDIRECT(AN1121)</f>
        <v>500000</v>
      </c>
      <c r="AO1136" s="80" cm="1">
        <f t="array" aca="1" ref="AO1136" ca="1">+AO1135*INDIRECT(AO1121)</f>
        <v>500000</v>
      </c>
      <c r="AP1136" s="80" cm="1">
        <f t="array" aca="1" ref="AP1136" ca="1">+AP1135*INDIRECT(AP1121)</f>
        <v>500000</v>
      </c>
      <c r="AQ1136" s="80" cm="1">
        <f t="array" aca="1" ref="AQ1136" ca="1">+AQ1135*INDIRECT(AQ1121)</f>
        <v>500000</v>
      </c>
      <c r="AR1136" s="80" cm="1">
        <f t="array" aca="1" ref="AR1136" ca="1">+AR1135*INDIRECT(AR1121)</f>
        <v>500000</v>
      </c>
      <c r="AS1136" s="80" cm="1">
        <f t="array" aca="1" ref="AS1136" ca="1">+AS1135*INDIRECT(AS1121)</f>
        <v>500000</v>
      </c>
      <c r="AT1136" s="80" cm="1">
        <f t="array" aca="1" ref="AT1136" ca="1">+AT1135*INDIRECT(AT1121)</f>
        <v>500000</v>
      </c>
      <c r="AU1136" s="80" cm="1">
        <f t="array" aca="1" ref="AU1136" ca="1">+AU1135*INDIRECT(AU1121)</f>
        <v>500000</v>
      </c>
      <c r="AV1136" s="80" cm="1">
        <f t="array" aca="1" ref="AV1136" ca="1">+AV1135*INDIRECT(AV1121)</f>
        <v>500000</v>
      </c>
      <c r="AW1136" s="80" cm="1">
        <f t="array" aca="1" ref="AW1136" ca="1">+AW1135*INDIRECT(AW1121)</f>
        <v>500000</v>
      </c>
      <c r="AX1136" s="80" cm="1">
        <f t="array" aca="1" ref="AX1136" ca="1">+AX1135*INDIRECT(AX1121)</f>
        <v>500000</v>
      </c>
      <c r="AY1136" s="80" cm="1">
        <f t="array" aca="1" ref="AY1136" ca="1">+AY1135*INDIRECT(AY1121)</f>
        <v>500000</v>
      </c>
      <c r="AZ1136" s="80" cm="1">
        <f t="array" aca="1" ref="AZ1136" ca="1">+AZ1135*INDIRECT(AZ1121)</f>
        <v>500000</v>
      </c>
      <c r="BA1136" s="80" cm="1">
        <f t="array" aca="1" ref="BA1136" ca="1">+BA1135*INDIRECT(BA1121)</f>
        <v>500000</v>
      </c>
      <c r="BB1136" s="80" cm="1">
        <f t="array" aca="1" ref="BB1136" ca="1">+BB1135*INDIRECT(BB1121)</f>
        <v>500000</v>
      </c>
      <c r="BC1136" s="80" cm="1">
        <f t="array" aca="1" ref="BC1136" ca="1">+BC1135*INDIRECT(BC1121)</f>
        <v>500000</v>
      </c>
      <c r="BD1136" s="80" cm="1">
        <f t="array" aca="1" ref="BD1136" ca="1">+BD1135*INDIRECT(BD1121)</f>
        <v>500000</v>
      </c>
      <c r="BE1136" s="80" cm="1">
        <f t="array" aca="1" ref="BE1136" ca="1">+BE1135*INDIRECT(BE1121)</f>
        <v>500000</v>
      </c>
      <c r="BF1136" s="80" cm="1">
        <f t="array" aca="1" ref="BF1136" ca="1">+BF1135*INDIRECT(BF1121)</f>
        <v>500000</v>
      </c>
      <c r="BG1136" s="80" cm="1">
        <f t="array" aca="1" ref="BG1136" ca="1">+BG1135*INDIRECT(BG1121)</f>
        <v>500000</v>
      </c>
      <c r="BH1136" s="80" cm="1">
        <f t="array" aca="1" ref="BH1136" ca="1">+BH1135*INDIRECT(BH1121)</f>
        <v>500000</v>
      </c>
      <c r="BI1136" s="80" cm="1">
        <f t="array" aca="1" ref="BI1136" ca="1">+BI1135*INDIRECT(BI1121)</f>
        <v>500000</v>
      </c>
      <c r="BJ1136" s="80" cm="1">
        <f t="array" aca="1" ref="BJ1136" ca="1">+BJ1135*INDIRECT(BJ1121)</f>
        <v>500000</v>
      </c>
      <c r="BK1136" s="80" cm="1">
        <f t="array" aca="1" ref="BK1136" ca="1">+BK1135*INDIRECT(BK1121)</f>
        <v>500000</v>
      </c>
      <c r="BL1136" s="80" cm="1">
        <f t="array" aca="1" ref="BL1136" ca="1">+BL1135*INDIRECT(BL1121)</f>
        <v>500000</v>
      </c>
      <c r="BM1136" s="80" cm="1">
        <f t="array" aca="1" ref="BM1136" ca="1">+BM1135*INDIRECT(BM1121)</f>
        <v>500000</v>
      </c>
      <c r="BN1136" s="80" cm="1">
        <f t="array" aca="1" ref="BN1136" ca="1">+BN1135*INDIRECT(BN1121)</f>
        <v>500000</v>
      </c>
      <c r="BO1136" s="80" cm="1">
        <f t="array" aca="1" ref="BO1136" ca="1">+BO1135*INDIRECT(BO1121)</f>
        <v>500000</v>
      </c>
      <c r="BP1136" s="80" cm="1">
        <f t="array" aca="1" ref="BP1136" ca="1">+BP1135*INDIRECT(BP1121)</f>
        <v>500000</v>
      </c>
      <c r="BQ1136" s="80" cm="1">
        <f t="array" aca="1" ref="BQ1136" ca="1">+BQ1135*INDIRECT(BQ1121)</f>
        <v>500000</v>
      </c>
      <c r="BR1136" s="80" cm="1">
        <f t="array" aca="1" ref="BR1136" ca="1">+BR1135*INDIRECT(BR1121)</f>
        <v>500000</v>
      </c>
      <c r="BS1136" s="80" cm="1">
        <f t="array" aca="1" ref="BS1136" ca="1">+BS1135*INDIRECT(BS1121)</f>
        <v>500000</v>
      </c>
      <c r="BT1136" s="80" cm="1">
        <f t="array" aca="1" ref="BT1136" ca="1">+BT1135*INDIRECT(BT1121)</f>
        <v>500000</v>
      </c>
      <c r="BU1136" s="80" cm="1">
        <f t="array" aca="1" ref="BU1136" ca="1">+BU1135*INDIRECT(BU1121)</f>
        <v>500000</v>
      </c>
      <c r="BV1136" s="80" cm="1">
        <f t="array" aca="1" ref="BV1136" ca="1">+BV1135*INDIRECT(BV1121)</f>
        <v>500000</v>
      </c>
      <c r="BW1136" s="80" cm="1">
        <f t="array" aca="1" ref="BW1136" ca="1">+BW1135*INDIRECT(BW1121)</f>
        <v>500000</v>
      </c>
      <c r="BX1136" s="80" cm="1">
        <f t="array" aca="1" ref="BX1136" ca="1">+BX1135*INDIRECT(BX1121)</f>
        <v>500000</v>
      </c>
      <c r="BY1136" s="80" cm="1">
        <f t="array" aca="1" ref="BY1136" ca="1">+BY1135*INDIRECT(BY1121)</f>
        <v>500000</v>
      </c>
      <c r="BZ1136" s="80" cm="1">
        <f t="array" aca="1" ref="BZ1136" ca="1">+BZ1135*INDIRECT(BZ1121)</f>
        <v>500000</v>
      </c>
      <c r="CA1136" s="80" cm="1">
        <f t="array" aca="1" ref="CA1136" ca="1">+CA1135*INDIRECT(CA1121)</f>
        <v>500000</v>
      </c>
      <c r="CB1136" s="80" cm="1">
        <f t="array" aca="1" ref="CB1136" ca="1">+CB1135*INDIRECT(CB1121)</f>
        <v>500000</v>
      </c>
      <c r="CC1136" s="80" cm="1">
        <f t="array" aca="1" ref="CC1136" ca="1">+CC1135*INDIRECT(CC1121)</f>
        <v>500000</v>
      </c>
      <c r="CD1136" s="80" cm="1">
        <f t="array" aca="1" ref="CD1136" ca="1">+CD1135*INDIRECT(CD1121)</f>
        <v>500000</v>
      </c>
      <c r="CE1136" s="80" cm="1">
        <f t="array" aca="1" ref="CE1136" ca="1">+CE1135*INDIRECT(CE1121)</f>
        <v>500000</v>
      </c>
      <c r="CF1136" s="80" cm="1">
        <f t="array" aca="1" ref="CF1136" ca="1">+CF1135*INDIRECT(CF1121)</f>
        <v>500000</v>
      </c>
      <c r="CG1136" s="80" cm="1">
        <f t="array" aca="1" ref="CG1136" ca="1">+CG1135*INDIRECT(CG1121)</f>
        <v>500000</v>
      </c>
      <c r="CH1136" s="80" cm="1">
        <f t="array" aca="1" ref="CH1136" ca="1">+CH1135*INDIRECT(CH1121)</f>
        <v>500000</v>
      </c>
      <c r="CI1136" s="80" cm="1">
        <f t="array" aca="1" ref="CI1136" ca="1">+CI1135*INDIRECT(CI1121)</f>
        <v>500000</v>
      </c>
      <c r="CJ1136" s="80" cm="1">
        <f t="array" aca="1" ref="CJ1136" ca="1">+CJ1135*INDIRECT(CJ1121)</f>
        <v>500000</v>
      </c>
      <c r="CK1136" s="80" cm="1">
        <f t="array" aca="1" ref="CK1136" ca="1">+CK1135*INDIRECT(CK1121)</f>
        <v>500000</v>
      </c>
    </row>
    <row r="1137" spans="2:89" x14ac:dyDescent="0.35">
      <c r="B1137" s="154" t="str">
        <f>"Repayment - "&amp;SUBSTITUTE(B1126,":","")</f>
        <v>Repayment - Rolling fixed term loan - multiple borrowings w/ annual control</v>
      </c>
      <c r="D1137" t="s">
        <v>850</v>
      </c>
      <c r="E1137" t="str">
        <f t="shared" si="1217"/>
        <v>1137 LTERMY-S</v>
      </c>
      <c r="G1137" t="str">
        <f t="shared" si="1218"/>
        <v>1137 LTERMY-S</v>
      </c>
      <c r="K1137" s="134">
        <f t="shared" ca="1" si="1222"/>
        <v>-4501000</v>
      </c>
      <c r="L1137" s="134">
        <f t="shared" ca="1" si="1222"/>
        <v>-6000000</v>
      </c>
      <c r="M1137" s="134">
        <f t="shared" ca="1" si="1222"/>
        <v>-6000000</v>
      </c>
      <c r="N1137" s="134">
        <f t="shared" ca="1" si="1222"/>
        <v>-6000000</v>
      </c>
      <c r="O1137" s="134">
        <f t="shared" ca="1" si="1222"/>
        <v>-6000000</v>
      </c>
      <c r="P1137" s="134">
        <f t="shared" ca="1" si="1222"/>
        <v>-5500000</v>
      </c>
      <c r="R1137" s="220"/>
      <c r="S1137" s="221">
        <f ca="1">-IF(COUNT($R1136:S1136)&lt;$H1128,0,OFFSET(S1136,0,-$H1128+1))-$J$2243*(COUNT(R1136:$S1136)=($H1128-$H1129+1))</f>
        <v>0</v>
      </c>
      <c r="T1137" s="221">
        <f ca="1">-IF(COUNT($R1136:T1136)&lt;$H1128,0,OFFSET(T1136,0,-$H1128+1))-$J$2243*(COUNT(S1136:$S1136)=($H1128-$H1129+1))</f>
        <v>0</v>
      </c>
      <c r="U1137" s="221">
        <f ca="1">-IF(COUNT($R1136:U1136)&lt;$H1128,0,OFFSET(U1136,0,-$H1128+1))-$J$2243*(COUNT($S1136:T1136)=($H1128-$H1129+1))</f>
        <v>-1000</v>
      </c>
      <c r="V1137" s="221">
        <f ca="1">-IF(COUNT($R1136:V1136)&lt;$H1128,0,OFFSET(V1136,0,-$H1128+1))-$J$2243*(COUNT($S1136:U1136)=($H1128-$H1129+1))</f>
        <v>-500000</v>
      </c>
      <c r="W1137" s="221">
        <f ca="1">-IF(COUNT($R1136:W1136)&lt;$H1128,0,OFFSET(W1136,0,-$H1128+1))-$J$2243*(COUNT($S1136:V1136)=($H1128-$H1129+1))</f>
        <v>-500000</v>
      </c>
      <c r="X1137" s="221">
        <f ca="1">-IF(COUNT($R1136:X1136)&lt;$H1128,0,OFFSET(X1136,0,-$H1128+1))-$J$2243*(COUNT($S1136:W1136)=($H1128-$H1129+1))</f>
        <v>-500000</v>
      </c>
      <c r="Y1137" s="221">
        <f ca="1">-IF(COUNT($R1136:Y1136)&lt;$H1128,0,OFFSET(Y1136,0,-$H1128+1))-$J$2243*(COUNT($S1136:X1136)=($H1128-$H1129+1))</f>
        <v>-500000</v>
      </c>
      <c r="Z1137" s="221">
        <f ca="1">-IF(COUNT($R1136:Z1136)&lt;$H1128,0,OFFSET(Z1136,0,-$H1128+1))-$J$2243*(COUNT($S1136:Y1136)=($H1128-$H1129+1))</f>
        <v>-500000</v>
      </c>
      <c r="AA1137" s="221">
        <f ca="1">-IF(COUNT($R1136:AA1136)&lt;$H1128,0,OFFSET(AA1136,0,-$H1128+1))-$J$2243*(COUNT($S1136:Z1136)=($H1128-$H1129+1))</f>
        <v>-500000</v>
      </c>
      <c r="AB1137" s="221">
        <f ca="1">-IF(COUNT($R1136:AB1136)&lt;$H1128,0,OFFSET(AB1136,0,-$H1128+1))-$J$2243*(COUNT($S1136:AA1136)=($H1128-$H1129+1))</f>
        <v>-500000</v>
      </c>
      <c r="AC1137" s="221">
        <f ca="1">-IF(COUNT($R1136:AC1136)&lt;$H1128,0,OFFSET(AC1136,0,-$H1128+1))-$J$2243*(COUNT($S1136:AB1136)=($H1128-$H1129+1))</f>
        <v>-500000</v>
      </c>
      <c r="AD1137" s="221">
        <f ca="1">-IF(COUNT($R1136:AD1136)&lt;$H1128,0,OFFSET(AD1136,0,-$H1128+1))-$J$2243*(COUNT($S1136:AC1136)=($H1128-$H1129+1))</f>
        <v>-500000</v>
      </c>
      <c r="AE1137" s="221">
        <f ca="1">-IF(COUNT($R1136:AE1136)&lt;$H1128,0,OFFSET(AE1136,0,-$H1128+1))-$J$2243*(COUNT($S1136:AD1136)=($H1128-$H1129+1))</f>
        <v>-500000</v>
      </c>
      <c r="AF1137" s="221">
        <f ca="1">-IF(COUNT($R1136:AF1136)&lt;$H1128,0,OFFSET(AF1136,0,-$H1128+1))-$J$2243*(COUNT($S1136:AE1136)=($H1128-$H1129+1))</f>
        <v>-500000</v>
      </c>
      <c r="AG1137" s="221">
        <f ca="1">-IF(COUNT($R1136:AG1136)&lt;$H1128,0,OFFSET(AG1136,0,-$H1128+1))-$J$2243*(COUNT($S1136:AF1136)=($H1128-$H1129+1))</f>
        <v>-500000</v>
      </c>
      <c r="AH1137" s="221">
        <f ca="1">-IF(COUNT($R1136:AH1136)&lt;$H1128,0,OFFSET(AH1136,0,-$H1128+1))-$J$2243*(COUNT($S1136:AG1136)=($H1128-$H1129+1))</f>
        <v>-500000</v>
      </c>
      <c r="AI1137" s="221">
        <f ca="1">-IF(COUNT($R1136:AI1136)&lt;$H1128,0,OFFSET(AI1136,0,-$H1128+1))-$J$2243*(COUNT($S1136:AH1136)=($H1128-$H1129+1))</f>
        <v>-500000</v>
      </c>
      <c r="AJ1137" s="221">
        <f ca="1">-IF(COUNT($R1136:AJ1136)&lt;$H1128,0,OFFSET(AJ1136,0,-$H1128+1))-$J$2243*(COUNT($S1136:AI1136)=($H1128-$H1129+1))</f>
        <v>-500000</v>
      </c>
      <c r="AK1137" s="221">
        <f ca="1">-IF(COUNT($R1136:AK1136)&lt;$H1128,0,OFFSET(AK1136,0,-$H1128+1))-$J$2243*(COUNT($S1136:AJ1136)=($H1128-$H1129+1))</f>
        <v>-500000</v>
      </c>
      <c r="AL1137" s="221">
        <f ca="1">-IF(COUNT($R1136:AL1136)&lt;$H1128,0,OFFSET(AL1136,0,-$H1128+1))-$J$2243*(COUNT($S1136:AK1136)=($H1128-$H1129+1))</f>
        <v>-500000</v>
      </c>
      <c r="AM1137" s="221">
        <f ca="1">-IF(COUNT($R1136:AM1136)&lt;$H1128,0,OFFSET(AM1136,0,-$H1128+1))-$J$2243*(COUNT($S1136:AL1136)=($H1128-$H1129+1))</f>
        <v>-500000</v>
      </c>
      <c r="AN1137" s="221">
        <f ca="1">-IF(COUNT($R1136:AN1136)&lt;$H1128,0,OFFSET(AN1136,0,-$H1128+1))-$J$2243*(COUNT($S1136:AM1136)=($H1128-$H1129+1))</f>
        <v>-500000</v>
      </c>
      <c r="AO1137" s="221">
        <f ca="1">-IF(COUNT($R1136:AO1136)&lt;$H1128,0,OFFSET(AO1136,0,-$H1128+1))-$J$2243*(COUNT($S1136:AN1136)=($H1128-$H1129+1))</f>
        <v>-500000</v>
      </c>
      <c r="AP1137" s="221">
        <f ca="1">-IF(COUNT($R1136:AP1136)&lt;$H1128,0,OFFSET(AP1136,0,-$H1128+1))-$J$2243*(COUNT($S1136:AO1136)=($H1128-$H1129+1))</f>
        <v>-500000</v>
      </c>
      <c r="AQ1137" s="221">
        <f ca="1">-IF(COUNT($R1136:AQ1136)&lt;$H1128,0,OFFSET(AQ1136,0,-$H1128+1))-$J$2243*(COUNT($S1136:AP1136)=($H1128-$H1129+1))</f>
        <v>-500000</v>
      </c>
      <c r="AR1137" s="221">
        <f ca="1">-IF(COUNT($R1136:AR1136)&lt;$H1128,0,OFFSET(AR1136,0,-$H1128+1))-$J$2243*(COUNT($S1136:AQ1136)=($H1128-$H1129+1))</f>
        <v>-500000</v>
      </c>
      <c r="AS1137" s="221">
        <f ca="1">-IF(COUNT($R1136:AS1136)&lt;$H1128,0,OFFSET(AS1136,0,-$H1128+1))-$J$2243*(COUNT($S1136:AR1136)=($H1128-$H1129+1))</f>
        <v>-500000</v>
      </c>
      <c r="AT1137" s="221">
        <f ca="1">-IF(COUNT($R1136:AT1136)&lt;$H1128,0,OFFSET(AT1136,0,-$H1128+1))-$J$2243*(COUNT($S1136:AS1136)=($H1128-$H1129+1))</f>
        <v>-500000</v>
      </c>
      <c r="AU1137" s="221">
        <f ca="1">-IF(COUNT($R1136:AU1136)&lt;$H1128,0,OFFSET(AU1136,0,-$H1128+1))-$J$2243*(COUNT($S1136:AT1136)=($H1128-$H1129+1))</f>
        <v>-500000</v>
      </c>
      <c r="AV1137" s="221">
        <f ca="1">-IF(COUNT($R1136:AV1136)&lt;$H1128,0,OFFSET(AV1136,0,-$H1128+1))-$J$2243*(COUNT($S1136:AU1136)=($H1128-$H1129+1))</f>
        <v>-500000</v>
      </c>
      <c r="AW1137" s="221">
        <f ca="1">-IF(COUNT($R1136:AW1136)&lt;$H1128,0,OFFSET(AW1136,0,-$H1128+1))-$J$2243*(COUNT($S1136:AV1136)=($H1128-$H1129+1))</f>
        <v>-500000</v>
      </c>
      <c r="AX1137" s="221">
        <f ca="1">-IF(COUNT($R1136:AX1136)&lt;$H1128,0,OFFSET(AX1136,0,-$H1128+1))-$J$2243*(COUNT($S1136:AW1136)=($H1128-$H1129+1))</f>
        <v>-500000</v>
      </c>
      <c r="AY1137" s="221">
        <f ca="1">-IF(COUNT($R1136:AY1136)&lt;$H1128,0,OFFSET(AY1136,0,-$H1128+1))-$J$2243*(COUNT($S1136:AX1136)=($H1128-$H1129+1))</f>
        <v>-500000</v>
      </c>
      <c r="AZ1137" s="221">
        <f ca="1">-IF(COUNT($R1136:AZ1136)&lt;$H1128,0,OFFSET(AZ1136,0,-$H1128+1))-$J$2243*(COUNT($S1136:AY1136)=($H1128-$H1129+1))</f>
        <v>-500000</v>
      </c>
      <c r="BA1137" s="221">
        <f ca="1">-IF(COUNT($R1136:BA1136)&lt;$H1128,0,OFFSET(BA1136,0,-$H1128+1))-$J$2243*(COUNT($S1136:AZ1136)=($H1128-$H1129+1))</f>
        <v>-500000</v>
      </c>
      <c r="BB1137" s="221">
        <f ca="1">-IF(COUNT($R1136:BB1136)&lt;$H1128,0,OFFSET(BB1136,0,-$H1128+1))-$J$2243*(COUNT($S1136:BA1136)=($H1128-$H1129+1))</f>
        <v>-500000</v>
      </c>
      <c r="BC1137" s="221">
        <f ca="1">-IF(COUNT($R1136:BC1136)&lt;$H1128,0,OFFSET(BC1136,0,-$H1128+1))-$J$2243*(COUNT($S1136:BB1136)=($H1128-$H1129+1))</f>
        <v>-500000</v>
      </c>
      <c r="BD1137" s="221">
        <f ca="1">-IF(COUNT($R1136:BD1136)&lt;$H1128,0,OFFSET(BD1136,0,-$H1128+1))-$J$2243*(COUNT($S1136:BC1136)=($H1128-$H1129+1))</f>
        <v>-500000</v>
      </c>
      <c r="BE1137" s="221">
        <f ca="1">-IF(COUNT($R1136:BE1136)&lt;$H1128,0,OFFSET(BE1136,0,-$H1128+1))-$J$2243*(COUNT($S1136:BD1136)=($H1128-$H1129+1))</f>
        <v>-500000</v>
      </c>
      <c r="BF1137" s="221">
        <f ca="1">-IF(COUNT($R1136:BF1136)&lt;$H1128,0,OFFSET(BF1136,0,-$H1128+1))-$J$2243*(COUNT($S1136:BE1136)=($H1128-$H1129+1))</f>
        <v>-500000</v>
      </c>
      <c r="BG1137" s="221">
        <f ca="1">-IF(COUNT($R1136:BG1136)&lt;$H1128,0,OFFSET(BG1136,0,-$H1128+1))-$J$2243*(COUNT($S1136:BF1136)=($H1128-$H1129+1))</f>
        <v>-500000</v>
      </c>
      <c r="BH1137" s="221">
        <f ca="1">-IF(COUNT($R1136:BH1136)&lt;$H1128,0,OFFSET(BH1136,0,-$H1128+1))-$J$2243*(COUNT($S1136:BG1136)=($H1128-$H1129+1))</f>
        <v>-500000</v>
      </c>
      <c r="BI1137" s="221">
        <f ca="1">-IF(COUNT($R1136:BI1136)&lt;$H1128,0,OFFSET(BI1136,0,-$H1128+1))-$J$2243*(COUNT($S1136:BH1136)=($H1128-$H1129+1))</f>
        <v>-500000</v>
      </c>
      <c r="BJ1137" s="221">
        <f ca="1">-IF(COUNT($R1136:BJ1136)&lt;$H1128,0,OFFSET(BJ1136,0,-$H1128+1))-$J$2243*(COUNT($S1136:BI1136)=($H1128-$H1129+1))</f>
        <v>-500000</v>
      </c>
      <c r="BK1137" s="221">
        <f ca="1">-IF(COUNT($R1136:BK1136)&lt;$H1128,0,OFFSET(BK1136,0,-$H1128+1))-$J$2243*(COUNT($S1136:BJ1136)=($H1128-$H1129+1))</f>
        <v>-500000</v>
      </c>
      <c r="BL1137" s="221">
        <f ca="1">-IF(COUNT($R1136:BL1136)&lt;$H1128,0,OFFSET(BL1136,0,-$H1128+1))-$J$2243*(COUNT($S1136:BK1136)=($H1128-$H1129+1))</f>
        <v>-500000</v>
      </c>
      <c r="BM1137" s="221">
        <f ca="1">-IF(COUNT($R1136:BM1136)&lt;$H1128,0,OFFSET(BM1136,0,-$H1128+1))-$J$2243*(COUNT($S1136:BL1136)=($H1128-$H1129+1))</f>
        <v>-500000</v>
      </c>
      <c r="BN1137" s="221">
        <f ca="1">-IF(COUNT($R1136:BN1136)&lt;$H1128,0,OFFSET(BN1136,0,-$H1128+1))-$J$2243*(COUNT($S1136:BM1136)=($H1128-$H1129+1))</f>
        <v>-500000</v>
      </c>
      <c r="BO1137" s="221">
        <f ca="1">-IF(COUNT($R1136:BO1136)&lt;$H1128,0,OFFSET(BO1136,0,-$H1128+1))-$J$2243*(COUNT($S1136:BN1136)=($H1128-$H1129+1))</f>
        <v>-500000</v>
      </c>
      <c r="BP1137" s="221">
        <f ca="1">-IF(COUNT($R1136:BP1136)&lt;$H1128,0,OFFSET(BP1136,0,-$H1128+1))-$J$2243*(COUNT($S1136:BO1136)=($H1128-$H1129+1))</f>
        <v>-500000</v>
      </c>
      <c r="BQ1137" s="221">
        <f ca="1">-IF(COUNT($R1136:BQ1136)&lt;$H1128,0,OFFSET(BQ1136,0,-$H1128+1))-$J$2243*(COUNT($S1136:BP1136)=($H1128-$H1129+1))</f>
        <v>-500000</v>
      </c>
      <c r="BR1137" s="221">
        <f ca="1">-IF(COUNT($R1136:BR1136)&lt;$H1128,0,OFFSET(BR1136,0,-$H1128+1))-$J$2243*(COUNT($S1136:BQ1136)=($H1128-$H1129+1))</f>
        <v>-500000</v>
      </c>
      <c r="BS1137" s="221">
        <f ca="1">-IF(COUNT($R1136:BS1136)&lt;$H1128,0,OFFSET(BS1136,0,-$H1128+1))-$J$2243*(COUNT($S1136:BR1136)=($H1128-$H1129+1))</f>
        <v>-500000</v>
      </c>
      <c r="BT1137" s="221">
        <f ca="1">-IF(COUNT($R1136:BT1136)&lt;$H1128,0,OFFSET(BT1136,0,-$H1128+1))-$J$2243*(COUNT($S1136:BS1136)=($H1128-$H1129+1))</f>
        <v>-500000</v>
      </c>
      <c r="BU1137" s="221">
        <f ca="1">-IF(COUNT($R1136:BU1136)&lt;$H1128,0,OFFSET(BU1136,0,-$H1128+1))-$J$2243*(COUNT($S1136:BT1136)=($H1128-$H1129+1))</f>
        <v>-500000</v>
      </c>
      <c r="BV1137" s="221">
        <f ca="1">-IF(COUNT($R1136:BV1136)&lt;$H1128,0,OFFSET(BV1136,0,-$H1128+1))-$J$2243*(COUNT($S1136:BU1136)=($H1128-$H1129+1))</f>
        <v>-500000</v>
      </c>
      <c r="BW1137" s="221">
        <f ca="1">-IF(COUNT($R1136:BW1136)&lt;$H1128,0,OFFSET(BW1136,0,-$H1128+1))-$J$2243*(COUNT($S1136:BV1136)=($H1128-$H1129+1))</f>
        <v>-500000</v>
      </c>
      <c r="BX1137" s="221">
        <f ca="1">-IF(COUNT($R1136:BX1136)&lt;$H1128,0,OFFSET(BX1136,0,-$H1128+1))-$J$2243*(COUNT($S1136:BW1136)=($H1128-$H1129+1))</f>
        <v>-500000</v>
      </c>
      <c r="BY1137" s="221">
        <f ca="1">-IF(COUNT($R1136:BY1136)&lt;$H1128,0,OFFSET(BY1136,0,-$H1128+1))-$J$2243*(COUNT($S1136:BX1136)=($H1128-$H1129+1))</f>
        <v>-500000</v>
      </c>
      <c r="BZ1137" s="221">
        <f ca="1">-IF(COUNT($R1136:BZ1136)&lt;$H1128,0,OFFSET(BZ1136,0,-$H1128+1))-$J$2243*(COUNT($S1136:BY1136)=($H1128-$H1129+1))</f>
        <v>-500000</v>
      </c>
      <c r="CA1137" s="221">
        <f ca="1">-IF(COUNT($R1136:CA1136)&lt;$H1128,0,OFFSET(CA1136,0,-$H1128+1))-$J$2243*(COUNT($S1136:BZ1136)=($H1128-$H1129+1))</f>
        <v>-500000</v>
      </c>
      <c r="CB1137" s="221">
        <f ca="1">-IF(COUNT($R1136:CB1136)&lt;$H1128,0,OFFSET(CB1136,0,-$H1128+1))-$J$2243*(COUNT($S1136:CA1136)=($H1128-$H1129+1))</f>
        <v>-500000</v>
      </c>
      <c r="CC1137" s="221">
        <f ca="1">-IF(COUNT($R1136:CC1136)&lt;$H1128,0,OFFSET(CC1136,0,-$H1128+1))-$J$2243*(COUNT($S1136:CB1136)=($H1128-$H1129+1))</f>
        <v>-500000</v>
      </c>
      <c r="CD1137" s="221">
        <f ca="1">-IF(COUNT($R1136:CD1136)&lt;$H1128,0,OFFSET(CD1136,0,-$H1128+1))-$J$2243*(COUNT($S1136:CC1136)=($H1128-$H1129+1))</f>
        <v>-500000</v>
      </c>
      <c r="CE1137" s="221">
        <f ca="1">-IF(COUNT($R1136:CE1136)&lt;$H1128,0,OFFSET(CE1136,0,-$H1128+1))-$J$2243*(COUNT($S1136:CD1136)=($H1128-$H1129+1))</f>
        <v>-500000</v>
      </c>
      <c r="CF1137" s="221">
        <f ca="1">-IF(COUNT($R1136:CF1136)&lt;$H1128,0,OFFSET(CF1136,0,-$H1128+1))-$J$2243*(COUNT($S1136:CE1136)=($H1128-$H1129+1))</f>
        <v>-500000</v>
      </c>
      <c r="CG1137" s="221">
        <f ca="1">-IF(COUNT($R1136:CG1136)&lt;$H1128,0,OFFSET(CG1136,0,-$H1128+1))-$J$2243*(COUNT($S1136:CF1136)=($H1128-$H1129+1))</f>
        <v>-500000</v>
      </c>
      <c r="CH1137" s="221">
        <f ca="1">-IF(COUNT($R1136:CH1136)&lt;$H1128,0,OFFSET(CH1136,0,-$H1128+1))-$J$2243*(COUNT($S1136:CG1136)=($H1128-$H1129+1))</f>
        <v>-500000</v>
      </c>
      <c r="CI1137" s="221">
        <f ca="1">-IF(COUNT($R1136:CI1136)&lt;$H1128,0,OFFSET(CI1136,0,-$H1128+1))-$J$2243*(COUNT($S1136:CH1136)=($H1128-$H1129+1))</f>
        <v>-500000</v>
      </c>
      <c r="CJ1137" s="221">
        <f ca="1">-IF(COUNT($R1136:CJ1136)&lt;$H1128,0,OFFSET(CJ1136,0,-$H1128+1))-$J$2243*(COUNT($S1136:CI1136)=($H1128-$H1129+1))</f>
        <v>-500000</v>
      </c>
      <c r="CK1137" s="221">
        <f ca="1">-IF(COUNT($R1136:CK1136)&lt;$H1128,0,OFFSET(CK1136,0,-$H1128+1))-$J$2243*(COUNT($S1136:CJ1136)=($H1128-$H1129+1))</f>
        <v>-500000</v>
      </c>
    </row>
    <row r="1138" spans="2:89" x14ac:dyDescent="0.35">
      <c r="B1138" s="123" t="str">
        <f>"Loan - "&amp;SUBSTITUTE(B1126,":","")</f>
        <v>Loan - Rolling fixed term loan - multiple borrowings w/ annual control</v>
      </c>
      <c r="C1138" t="s">
        <v>240</v>
      </c>
      <c r="D1138" t="s">
        <v>850</v>
      </c>
      <c r="E1138" t="str">
        <f t="shared" si="1217"/>
        <v>1138 LTERMY-S</v>
      </c>
      <c r="G1138" t="str">
        <f t="shared" si="1218"/>
        <v>1138 LTERMY-S</v>
      </c>
      <c r="I1138" s="80"/>
      <c r="J1138" s="80"/>
      <c r="K1138" s="33">
        <f t="shared" ref="K1138:P1138" ca="1" si="1223">SUMIF($4:$4,K$2,1138:1138)</f>
        <v>1500000</v>
      </c>
      <c r="L1138" s="33">
        <f t="shared" ca="1" si="1223"/>
        <v>1500000</v>
      </c>
      <c r="M1138" s="33">
        <f t="shared" ca="1" si="1223"/>
        <v>1500000</v>
      </c>
      <c r="N1138" s="33">
        <f t="shared" ca="1" si="1223"/>
        <v>1500000</v>
      </c>
      <c r="O1138" s="33">
        <f t="shared" ca="1" si="1223"/>
        <v>1500000</v>
      </c>
      <c r="P1138" s="33">
        <f t="shared" si="1223"/>
        <v>0</v>
      </c>
      <c r="R1138" s="28">
        <f ca="1">S1134</f>
        <v>1000</v>
      </c>
      <c r="S1138" s="93">
        <f t="shared" ref="S1138" ca="1" si="1224">SUM(S1134,S1136:S1137)</f>
        <v>501000</v>
      </c>
      <c r="T1138" s="93">
        <f t="shared" ref="T1138:AX1138" ca="1" si="1225">SUM(T1134,T1136:T1137)</f>
        <v>1001000</v>
      </c>
      <c r="U1138" s="93">
        <f t="shared" ca="1" si="1225"/>
        <v>1500000</v>
      </c>
      <c r="V1138" s="93">
        <f t="shared" ca="1" si="1225"/>
        <v>1500000</v>
      </c>
      <c r="W1138" s="93">
        <f t="shared" ca="1" si="1225"/>
        <v>1500000</v>
      </c>
      <c r="X1138" s="93">
        <f t="shared" ca="1" si="1225"/>
        <v>1500000</v>
      </c>
      <c r="Y1138" s="93">
        <f t="shared" ca="1" si="1225"/>
        <v>1500000</v>
      </c>
      <c r="Z1138" s="93">
        <f t="shared" ca="1" si="1225"/>
        <v>1500000</v>
      </c>
      <c r="AA1138" s="93">
        <f t="shared" ca="1" si="1225"/>
        <v>1500000</v>
      </c>
      <c r="AB1138" s="93">
        <f t="shared" ca="1" si="1225"/>
        <v>1500000</v>
      </c>
      <c r="AC1138" s="93">
        <f t="shared" ca="1" si="1225"/>
        <v>1500000</v>
      </c>
      <c r="AD1138" s="93">
        <f t="shared" ca="1" si="1225"/>
        <v>1500000</v>
      </c>
      <c r="AE1138" s="93">
        <f t="shared" ca="1" si="1225"/>
        <v>1500000</v>
      </c>
      <c r="AF1138" s="93">
        <f t="shared" ca="1" si="1225"/>
        <v>1500000</v>
      </c>
      <c r="AG1138" s="93">
        <f t="shared" ca="1" si="1225"/>
        <v>1500000</v>
      </c>
      <c r="AH1138" s="93">
        <f t="shared" ca="1" si="1225"/>
        <v>1500000</v>
      </c>
      <c r="AI1138" s="93">
        <f t="shared" ca="1" si="1225"/>
        <v>1500000</v>
      </c>
      <c r="AJ1138" s="93">
        <f t="shared" ca="1" si="1225"/>
        <v>1500000</v>
      </c>
      <c r="AK1138" s="93">
        <f t="shared" ca="1" si="1225"/>
        <v>1500000</v>
      </c>
      <c r="AL1138" s="93">
        <f t="shared" ca="1" si="1225"/>
        <v>1500000</v>
      </c>
      <c r="AM1138" s="93">
        <f t="shared" ca="1" si="1225"/>
        <v>1500000</v>
      </c>
      <c r="AN1138" s="93">
        <f t="shared" ca="1" si="1225"/>
        <v>1500000</v>
      </c>
      <c r="AO1138" s="93">
        <f t="shared" ca="1" si="1225"/>
        <v>1500000</v>
      </c>
      <c r="AP1138" s="93">
        <f t="shared" ca="1" si="1225"/>
        <v>1500000</v>
      </c>
      <c r="AQ1138" s="93">
        <f t="shared" ca="1" si="1225"/>
        <v>1500000</v>
      </c>
      <c r="AR1138" s="93">
        <f t="shared" ca="1" si="1225"/>
        <v>1500000</v>
      </c>
      <c r="AS1138" s="93">
        <f t="shared" ca="1" si="1225"/>
        <v>1500000</v>
      </c>
      <c r="AT1138" s="93">
        <f t="shared" ca="1" si="1225"/>
        <v>1500000</v>
      </c>
      <c r="AU1138" s="93">
        <f t="shared" ca="1" si="1225"/>
        <v>1500000</v>
      </c>
      <c r="AV1138" s="93">
        <f t="shared" ca="1" si="1225"/>
        <v>1500000</v>
      </c>
      <c r="AW1138" s="93">
        <f t="shared" ca="1" si="1225"/>
        <v>1500000</v>
      </c>
      <c r="AX1138" s="93">
        <f t="shared" ca="1" si="1225"/>
        <v>1500000</v>
      </c>
      <c r="AY1138" s="93">
        <f t="shared" ref="AY1138:CD1138" ca="1" si="1226">SUM(AY1134,AY1136:AY1137)</f>
        <v>1500000</v>
      </c>
      <c r="AZ1138" s="93">
        <f t="shared" ca="1" si="1226"/>
        <v>1500000</v>
      </c>
      <c r="BA1138" s="93">
        <f t="shared" ca="1" si="1226"/>
        <v>1500000</v>
      </c>
      <c r="BB1138" s="93">
        <f t="shared" ca="1" si="1226"/>
        <v>1500000</v>
      </c>
      <c r="BC1138" s="93">
        <f t="shared" ca="1" si="1226"/>
        <v>1500000</v>
      </c>
      <c r="BD1138" s="93">
        <f t="shared" ca="1" si="1226"/>
        <v>1500000</v>
      </c>
      <c r="BE1138" s="93">
        <f t="shared" ca="1" si="1226"/>
        <v>1500000</v>
      </c>
      <c r="BF1138" s="93">
        <f t="shared" ca="1" si="1226"/>
        <v>1500000</v>
      </c>
      <c r="BG1138" s="93">
        <f t="shared" ca="1" si="1226"/>
        <v>1500000</v>
      </c>
      <c r="BH1138" s="93">
        <f t="shared" ca="1" si="1226"/>
        <v>1500000</v>
      </c>
      <c r="BI1138" s="93">
        <f t="shared" ca="1" si="1226"/>
        <v>1500000</v>
      </c>
      <c r="BJ1138" s="93">
        <f t="shared" ca="1" si="1226"/>
        <v>1500000</v>
      </c>
      <c r="BK1138" s="93">
        <f t="shared" ca="1" si="1226"/>
        <v>1500000</v>
      </c>
      <c r="BL1138" s="93">
        <f t="shared" ca="1" si="1226"/>
        <v>1500000</v>
      </c>
      <c r="BM1138" s="93">
        <f t="shared" ca="1" si="1226"/>
        <v>1500000</v>
      </c>
      <c r="BN1138" s="93">
        <f t="shared" ca="1" si="1226"/>
        <v>1500000</v>
      </c>
      <c r="BO1138" s="93">
        <f t="shared" ca="1" si="1226"/>
        <v>1500000</v>
      </c>
      <c r="BP1138" s="93">
        <f t="shared" ca="1" si="1226"/>
        <v>1500000</v>
      </c>
      <c r="BQ1138" s="93">
        <f t="shared" ca="1" si="1226"/>
        <v>1500000</v>
      </c>
      <c r="BR1138" s="93">
        <f t="shared" ca="1" si="1226"/>
        <v>1500000</v>
      </c>
      <c r="BS1138" s="93">
        <f t="shared" ca="1" si="1226"/>
        <v>1500000</v>
      </c>
      <c r="BT1138" s="93">
        <f t="shared" ca="1" si="1226"/>
        <v>1500000</v>
      </c>
      <c r="BU1138" s="93">
        <f t="shared" ca="1" si="1226"/>
        <v>1500000</v>
      </c>
      <c r="BV1138" s="93">
        <f t="shared" ca="1" si="1226"/>
        <v>1500000</v>
      </c>
      <c r="BW1138" s="93">
        <f t="shared" ca="1" si="1226"/>
        <v>1500000</v>
      </c>
      <c r="BX1138" s="93">
        <f t="shared" ca="1" si="1226"/>
        <v>1500000</v>
      </c>
      <c r="BY1138" s="93">
        <f t="shared" ca="1" si="1226"/>
        <v>1500000</v>
      </c>
      <c r="BZ1138" s="93">
        <f t="shared" ca="1" si="1226"/>
        <v>1500000</v>
      </c>
      <c r="CA1138" s="93">
        <f t="shared" ca="1" si="1226"/>
        <v>1500000</v>
      </c>
      <c r="CB1138" s="93">
        <f t="shared" ca="1" si="1226"/>
        <v>1500000</v>
      </c>
      <c r="CC1138" s="93">
        <f t="shared" ca="1" si="1226"/>
        <v>1500000</v>
      </c>
      <c r="CD1138" s="93">
        <f t="shared" ca="1" si="1226"/>
        <v>1500000</v>
      </c>
      <c r="CE1138" s="93">
        <f t="shared" ref="CE1138:CK1138" ca="1" si="1227">SUM(CE1134,CE1136:CE1137)</f>
        <v>1500000</v>
      </c>
      <c r="CF1138" s="93">
        <f t="shared" ca="1" si="1227"/>
        <v>1500000</v>
      </c>
      <c r="CG1138" s="93">
        <f t="shared" ca="1" si="1227"/>
        <v>1500000</v>
      </c>
      <c r="CH1138" s="93">
        <f t="shared" ca="1" si="1227"/>
        <v>1500000</v>
      </c>
      <c r="CI1138" s="93">
        <f t="shared" ca="1" si="1227"/>
        <v>1500000</v>
      </c>
      <c r="CJ1138" s="93">
        <f t="shared" ca="1" si="1227"/>
        <v>1500000</v>
      </c>
      <c r="CK1138" s="93">
        <f t="shared" ca="1" si="1227"/>
        <v>1500000</v>
      </c>
    </row>
    <row r="1139" spans="2:89" x14ac:dyDescent="0.35">
      <c r="B1139" s="122"/>
      <c r="C1139" s="59"/>
      <c r="D1139" t="s">
        <v>850</v>
      </c>
      <c r="E1139" t="str">
        <f t="shared" si="1217"/>
        <v>1139 LTERMY-S</v>
      </c>
      <c r="G1139" t="str">
        <f t="shared" si="1218"/>
        <v>1139 LTERMY-S</v>
      </c>
      <c r="R1139"/>
      <c r="S1139" s="62"/>
      <c r="T1139" s="62"/>
      <c r="U1139" s="62"/>
      <c r="V1139" s="62"/>
      <c r="W1139" s="62"/>
      <c r="X1139" s="62"/>
      <c r="Y1139" s="62"/>
      <c r="Z1139" s="62"/>
      <c r="AA1139" s="62"/>
      <c r="AB1139" s="62"/>
      <c r="AC1139" s="62"/>
      <c r="AD1139" s="62"/>
      <c r="AE1139" s="62"/>
      <c r="AF1139" s="62"/>
      <c r="AG1139" s="62"/>
      <c r="AH1139" s="62"/>
      <c r="AI1139" s="62"/>
      <c r="AJ1139" s="62"/>
      <c r="AK1139" s="62"/>
      <c r="AL1139" s="62"/>
      <c r="AM1139" s="62"/>
      <c r="AN1139" s="62"/>
      <c r="AO1139" s="62"/>
      <c r="AP1139" s="62"/>
      <c r="AQ1139" s="62"/>
      <c r="AR1139" s="62"/>
      <c r="AS1139" s="62"/>
      <c r="AT1139" s="62"/>
      <c r="AU1139" s="62"/>
      <c r="AV1139" s="62"/>
      <c r="AW1139" s="62"/>
      <c r="AX1139" s="62"/>
      <c r="AY1139" s="62"/>
      <c r="AZ1139" s="62"/>
      <c r="BA1139" s="62"/>
      <c r="BB1139" s="62"/>
      <c r="BC1139" s="62"/>
      <c r="BD1139" s="62"/>
      <c r="BE1139" s="62"/>
      <c r="BF1139" s="62"/>
      <c r="BG1139" s="62"/>
      <c r="BH1139" s="62"/>
      <c r="BI1139" s="62"/>
      <c r="BJ1139" s="62"/>
      <c r="BK1139" s="62"/>
      <c r="BL1139" s="62"/>
      <c r="BM1139" s="62"/>
      <c r="BN1139" s="62"/>
      <c r="BO1139" s="62"/>
      <c r="BP1139" s="62"/>
      <c r="BQ1139" s="62"/>
      <c r="BR1139" s="62"/>
      <c r="BS1139" s="62"/>
      <c r="BT1139" s="62"/>
      <c r="BU1139" s="62"/>
      <c r="BV1139" s="62"/>
      <c r="BW1139" s="62"/>
      <c r="BX1139" s="62"/>
      <c r="BY1139" s="62"/>
      <c r="BZ1139" s="62"/>
      <c r="CA1139" s="62"/>
      <c r="CB1139" s="62"/>
      <c r="CC1139" s="62"/>
      <c r="CD1139" s="62"/>
      <c r="CE1139" s="62"/>
      <c r="CF1139" s="62"/>
      <c r="CG1139" s="62"/>
      <c r="CH1139" s="62"/>
      <c r="CI1139" s="62"/>
      <c r="CJ1139" s="62"/>
      <c r="CK1139" s="62"/>
    </row>
    <row r="1140" spans="2:89" x14ac:dyDescent="0.35">
      <c r="B1140" s="123" t="str">
        <f>"Interest income - "&amp;SUBSTITUTE(B1126,":","")</f>
        <v>Interest income - Rolling fixed term loan - multiple borrowings w/ annual control</v>
      </c>
      <c r="C1140" t="s">
        <v>228</v>
      </c>
      <c r="D1140" t="s">
        <v>850</v>
      </c>
      <c r="E1140" t="str">
        <f t="shared" si="1217"/>
        <v>1140 LTERMY-S</v>
      </c>
      <c r="G1140" t="str">
        <f t="shared" si="1218"/>
        <v>1140 LTERMY-S</v>
      </c>
      <c r="J1140" s="93">
        <f>SUMIF($5:$5,I$2,1138:1138)</f>
        <v>0</v>
      </c>
      <c r="K1140" s="28">
        <f t="shared" ref="K1140:P1140" ca="1" si="1228">SUMIF($3:$3,K$2,1140:1140)</f>
        <v>175035</v>
      </c>
      <c r="L1140" s="28">
        <f t="shared" ca="1" si="1228"/>
        <v>200010</v>
      </c>
      <c r="M1140" s="28">
        <f t="shared" ca="1" si="1228"/>
        <v>200010</v>
      </c>
      <c r="N1140" s="28">
        <f t="shared" ca="1" si="1228"/>
        <v>200010</v>
      </c>
      <c r="O1140" s="28">
        <f t="shared" ca="1" si="1228"/>
        <v>200010</v>
      </c>
      <c r="P1140" s="28">
        <f t="shared" ca="1" si="1228"/>
        <v>183342.5</v>
      </c>
      <c r="R1140" s="27"/>
      <c r="S1140" s="93">
        <f t="shared" ref="S1140" ca="1" si="1229">SUM(S1133:S1136)*$H1130/12</f>
        <v>4175.833333333333</v>
      </c>
      <c r="T1140" s="93">
        <f t="shared" ref="T1140:AX1140" ca="1" si="1230">SUM(T1133:T1136)*$H1130/12</f>
        <v>8342.5</v>
      </c>
      <c r="U1140" s="93">
        <f t="shared" ca="1" si="1230"/>
        <v>12509.166666666666</v>
      </c>
      <c r="V1140" s="93">
        <f t="shared" ca="1" si="1230"/>
        <v>16667.5</v>
      </c>
      <c r="W1140" s="93">
        <f t="shared" ca="1" si="1230"/>
        <v>16667.5</v>
      </c>
      <c r="X1140" s="93">
        <f t="shared" ca="1" si="1230"/>
        <v>16667.5</v>
      </c>
      <c r="Y1140" s="93">
        <f t="shared" ca="1" si="1230"/>
        <v>16667.5</v>
      </c>
      <c r="Z1140" s="93">
        <f t="shared" ca="1" si="1230"/>
        <v>16667.5</v>
      </c>
      <c r="AA1140" s="93">
        <f t="shared" ca="1" si="1230"/>
        <v>16667.5</v>
      </c>
      <c r="AB1140" s="93">
        <f t="shared" ca="1" si="1230"/>
        <v>16667.5</v>
      </c>
      <c r="AC1140" s="93">
        <f t="shared" ca="1" si="1230"/>
        <v>16667.5</v>
      </c>
      <c r="AD1140" s="93">
        <f t="shared" ca="1" si="1230"/>
        <v>16667.5</v>
      </c>
      <c r="AE1140" s="93">
        <f t="shared" ca="1" si="1230"/>
        <v>16667.5</v>
      </c>
      <c r="AF1140" s="93">
        <f t="shared" ca="1" si="1230"/>
        <v>16667.5</v>
      </c>
      <c r="AG1140" s="93">
        <f t="shared" ca="1" si="1230"/>
        <v>16667.5</v>
      </c>
      <c r="AH1140" s="93">
        <f t="shared" ca="1" si="1230"/>
        <v>16667.5</v>
      </c>
      <c r="AI1140" s="93">
        <f t="shared" ca="1" si="1230"/>
        <v>16667.5</v>
      </c>
      <c r="AJ1140" s="93">
        <f t="shared" ca="1" si="1230"/>
        <v>16667.5</v>
      </c>
      <c r="AK1140" s="93">
        <f t="shared" ca="1" si="1230"/>
        <v>16667.5</v>
      </c>
      <c r="AL1140" s="93">
        <f t="shared" ca="1" si="1230"/>
        <v>16667.5</v>
      </c>
      <c r="AM1140" s="93">
        <f t="shared" ca="1" si="1230"/>
        <v>16667.5</v>
      </c>
      <c r="AN1140" s="93">
        <f t="shared" ca="1" si="1230"/>
        <v>16667.5</v>
      </c>
      <c r="AO1140" s="93">
        <f t="shared" ca="1" si="1230"/>
        <v>16667.5</v>
      </c>
      <c r="AP1140" s="93">
        <f t="shared" ca="1" si="1230"/>
        <v>16667.5</v>
      </c>
      <c r="AQ1140" s="93">
        <f t="shared" ca="1" si="1230"/>
        <v>16667.5</v>
      </c>
      <c r="AR1140" s="93">
        <f t="shared" ca="1" si="1230"/>
        <v>16667.5</v>
      </c>
      <c r="AS1140" s="93">
        <f t="shared" ca="1" si="1230"/>
        <v>16667.5</v>
      </c>
      <c r="AT1140" s="93">
        <f t="shared" ca="1" si="1230"/>
        <v>16667.5</v>
      </c>
      <c r="AU1140" s="93">
        <f t="shared" ca="1" si="1230"/>
        <v>16667.5</v>
      </c>
      <c r="AV1140" s="93">
        <f t="shared" ca="1" si="1230"/>
        <v>16667.5</v>
      </c>
      <c r="AW1140" s="93">
        <f t="shared" ca="1" si="1230"/>
        <v>16667.5</v>
      </c>
      <c r="AX1140" s="93">
        <f t="shared" ca="1" si="1230"/>
        <v>16667.5</v>
      </c>
      <c r="AY1140" s="93">
        <f t="shared" ref="AY1140:CD1140" ca="1" si="1231">SUM(AY1133:AY1136)*$H1130/12</f>
        <v>16667.5</v>
      </c>
      <c r="AZ1140" s="93">
        <f t="shared" ca="1" si="1231"/>
        <v>16667.5</v>
      </c>
      <c r="BA1140" s="93">
        <f t="shared" ca="1" si="1231"/>
        <v>16667.5</v>
      </c>
      <c r="BB1140" s="93">
        <f t="shared" ca="1" si="1231"/>
        <v>16667.5</v>
      </c>
      <c r="BC1140" s="93">
        <f t="shared" ca="1" si="1231"/>
        <v>16667.5</v>
      </c>
      <c r="BD1140" s="93">
        <f t="shared" ca="1" si="1231"/>
        <v>16667.5</v>
      </c>
      <c r="BE1140" s="93">
        <f t="shared" ca="1" si="1231"/>
        <v>16667.5</v>
      </c>
      <c r="BF1140" s="93">
        <f t="shared" ca="1" si="1231"/>
        <v>16667.5</v>
      </c>
      <c r="BG1140" s="93">
        <f t="shared" ca="1" si="1231"/>
        <v>16667.5</v>
      </c>
      <c r="BH1140" s="93">
        <f t="shared" ca="1" si="1231"/>
        <v>16667.5</v>
      </c>
      <c r="BI1140" s="93">
        <f t="shared" ca="1" si="1231"/>
        <v>16667.5</v>
      </c>
      <c r="BJ1140" s="93">
        <f t="shared" ca="1" si="1231"/>
        <v>16667.5</v>
      </c>
      <c r="BK1140" s="93">
        <f t="shared" ca="1" si="1231"/>
        <v>16667.5</v>
      </c>
      <c r="BL1140" s="93">
        <f t="shared" ca="1" si="1231"/>
        <v>16667.5</v>
      </c>
      <c r="BM1140" s="93">
        <f t="shared" ca="1" si="1231"/>
        <v>16667.5</v>
      </c>
      <c r="BN1140" s="93">
        <f t="shared" ca="1" si="1231"/>
        <v>16667.5</v>
      </c>
      <c r="BO1140" s="93">
        <f t="shared" ca="1" si="1231"/>
        <v>16667.5</v>
      </c>
      <c r="BP1140" s="93">
        <f t="shared" ca="1" si="1231"/>
        <v>16667.5</v>
      </c>
      <c r="BQ1140" s="93">
        <f t="shared" ca="1" si="1231"/>
        <v>16667.5</v>
      </c>
      <c r="BR1140" s="93">
        <f t="shared" ca="1" si="1231"/>
        <v>16667.5</v>
      </c>
      <c r="BS1140" s="93">
        <f t="shared" ca="1" si="1231"/>
        <v>16667.5</v>
      </c>
      <c r="BT1140" s="93">
        <f t="shared" ca="1" si="1231"/>
        <v>16667.5</v>
      </c>
      <c r="BU1140" s="93">
        <f t="shared" ca="1" si="1231"/>
        <v>16667.5</v>
      </c>
      <c r="BV1140" s="93">
        <f t="shared" ca="1" si="1231"/>
        <v>16667.5</v>
      </c>
      <c r="BW1140" s="93">
        <f t="shared" ca="1" si="1231"/>
        <v>16667.5</v>
      </c>
      <c r="BX1140" s="93">
        <f t="shared" ca="1" si="1231"/>
        <v>16667.5</v>
      </c>
      <c r="BY1140" s="93">
        <f t="shared" ca="1" si="1231"/>
        <v>16667.5</v>
      </c>
      <c r="BZ1140" s="93">
        <f t="shared" ca="1" si="1231"/>
        <v>16667.5</v>
      </c>
      <c r="CA1140" s="93">
        <f t="shared" ca="1" si="1231"/>
        <v>16667.5</v>
      </c>
      <c r="CB1140" s="93">
        <f t="shared" ca="1" si="1231"/>
        <v>16667.5</v>
      </c>
      <c r="CC1140" s="93">
        <f t="shared" ca="1" si="1231"/>
        <v>16667.5</v>
      </c>
      <c r="CD1140" s="93">
        <f t="shared" ca="1" si="1231"/>
        <v>16667.5</v>
      </c>
      <c r="CE1140" s="93">
        <f t="shared" ref="CE1140:CK1140" ca="1" si="1232">SUM(CE1133:CE1136)*$H1130/12</f>
        <v>16667.5</v>
      </c>
      <c r="CF1140" s="93">
        <f t="shared" ca="1" si="1232"/>
        <v>16667.5</v>
      </c>
      <c r="CG1140" s="93">
        <f t="shared" ca="1" si="1232"/>
        <v>16667.5</v>
      </c>
      <c r="CH1140" s="93">
        <f t="shared" ca="1" si="1232"/>
        <v>16667.5</v>
      </c>
      <c r="CI1140" s="93">
        <f t="shared" ca="1" si="1232"/>
        <v>16667.5</v>
      </c>
      <c r="CJ1140" s="93">
        <f t="shared" ca="1" si="1232"/>
        <v>16667.5</v>
      </c>
      <c r="CK1140" s="93">
        <f t="shared" ca="1" si="1232"/>
        <v>16667.5</v>
      </c>
    </row>
    <row r="1141" spans="2:89" x14ac:dyDescent="0.35">
      <c r="B1141" s="123"/>
      <c r="D1141" t="s">
        <v>850</v>
      </c>
      <c r="E1141" t="str">
        <f t="shared" si="1217"/>
        <v>1141 LTERMY-S</v>
      </c>
      <c r="G1141" t="str">
        <f t="shared" si="1218"/>
        <v>1141 LTERMY-S</v>
      </c>
      <c r="J1141" s="93"/>
      <c r="K1141" s="28"/>
      <c r="L1141" s="28"/>
      <c r="M1141" s="28"/>
      <c r="N1141" s="28"/>
      <c r="O1141" s="28"/>
      <c r="P1141" s="28"/>
      <c r="Q1141" s="28"/>
      <c r="R1141" s="28"/>
      <c r="S1141" s="28"/>
      <c r="T1141" s="28"/>
      <c r="U1141" s="28"/>
      <c r="V1141" s="28"/>
      <c r="W1141" s="28"/>
      <c r="X1141" s="28"/>
      <c r="Y1141" s="28"/>
      <c r="Z1141" s="28"/>
      <c r="AA1141" s="28"/>
      <c r="AB1141" s="28"/>
      <c r="AC1141" s="28"/>
      <c r="AD1141" s="28"/>
      <c r="AE1141" s="28"/>
      <c r="AF1141" s="28"/>
      <c r="AG1141" s="28"/>
      <c r="AH1141" s="28"/>
      <c r="AI1141" s="28"/>
      <c r="AJ1141" s="28"/>
      <c r="AK1141" s="28"/>
      <c r="AL1141" s="28"/>
      <c r="AM1141" s="28"/>
      <c r="AN1141" s="28"/>
      <c r="AO1141" s="28"/>
      <c r="AP1141" s="28"/>
      <c r="AQ1141" s="28"/>
      <c r="AR1141" s="28"/>
      <c r="AS1141" s="28"/>
      <c r="AT1141" s="28"/>
      <c r="AU1141" s="28"/>
      <c r="AV1141" s="28"/>
      <c r="AW1141" s="28"/>
      <c r="AX1141" s="28"/>
      <c r="AY1141" s="28"/>
      <c r="AZ1141" s="28"/>
      <c r="BA1141" s="28"/>
      <c r="BB1141" s="28"/>
      <c r="BC1141" s="28"/>
      <c r="BD1141" s="28"/>
      <c r="BE1141" s="28"/>
      <c r="BF1141" s="28"/>
      <c r="BG1141" s="28"/>
      <c r="BH1141" s="28"/>
      <c r="BI1141" s="28"/>
      <c r="BJ1141" s="28"/>
      <c r="BK1141" s="28"/>
      <c r="BL1141" s="28"/>
      <c r="BM1141" s="28"/>
      <c r="BN1141" s="28"/>
      <c r="BO1141" s="28"/>
      <c r="BP1141" s="28"/>
      <c r="BQ1141" s="28"/>
      <c r="BR1141" s="28"/>
      <c r="BS1141" s="28"/>
      <c r="BT1141" s="28"/>
      <c r="BU1141" s="28"/>
      <c r="BV1141" s="28"/>
      <c r="BW1141" s="28"/>
      <c r="BX1141" s="28"/>
      <c r="BY1141" s="28"/>
      <c r="BZ1141" s="28"/>
      <c r="CA1141" s="28"/>
      <c r="CB1141" s="28"/>
      <c r="CC1141" s="28"/>
      <c r="CD1141" s="28"/>
      <c r="CE1141" s="28"/>
      <c r="CF1141" s="28"/>
      <c r="CG1141" s="28"/>
      <c r="CH1141" s="28"/>
      <c r="CI1141" s="28"/>
      <c r="CJ1141" s="28"/>
      <c r="CK1141" s="28"/>
    </row>
    <row r="1142" spans="2:89" x14ac:dyDescent="0.35">
      <c r="B1142" s="124" t="s">
        <v>846</v>
      </c>
      <c r="D1142" t="s">
        <v>850</v>
      </c>
      <c r="E1142" t="str">
        <f t="shared" si="1217"/>
        <v>1142 LTERMY-S</v>
      </c>
      <c r="G1142" t="str">
        <f t="shared" si="1218"/>
        <v>1142 LTERMY-S</v>
      </c>
      <c r="J1142" s="93"/>
      <c r="K1142" s="28"/>
      <c r="L1142" s="28"/>
      <c r="M1142" s="28"/>
      <c r="N1142" s="28"/>
      <c r="O1142" s="28"/>
      <c r="P1142" s="28"/>
      <c r="Q1142" s="28"/>
      <c r="R1142" s="28"/>
      <c r="S1142" s="28"/>
      <c r="T1142" s="28"/>
      <c r="U1142" s="28"/>
      <c r="V1142" s="28"/>
      <c r="W1142" s="28"/>
      <c r="X1142" s="28"/>
      <c r="Y1142" s="28"/>
      <c r="Z1142" s="28"/>
      <c r="AA1142" s="28"/>
      <c r="AB1142" s="28"/>
      <c r="AC1142" s="28"/>
      <c r="AD1142" s="28"/>
      <c r="AE1142" s="28"/>
      <c r="AF1142" s="28"/>
      <c r="AG1142" s="28"/>
      <c r="AH1142" s="28"/>
      <c r="AI1142" s="28"/>
      <c r="AJ1142" s="28"/>
      <c r="AK1142" s="28"/>
      <c r="AL1142" s="28"/>
      <c r="AM1142" s="28"/>
      <c r="AN1142" s="28"/>
      <c r="AO1142" s="28"/>
      <c r="AP1142" s="28"/>
      <c r="AQ1142" s="28"/>
      <c r="AR1142" s="28"/>
      <c r="AS1142" s="28"/>
      <c r="AT1142" s="28"/>
      <c r="AU1142" s="28"/>
      <c r="AV1142" s="28"/>
      <c r="AW1142" s="28"/>
      <c r="AX1142" s="28"/>
      <c r="AY1142" s="28"/>
      <c r="AZ1142" s="28"/>
      <c r="BA1142" s="28"/>
      <c r="BB1142" s="28"/>
      <c r="BC1142" s="28"/>
      <c r="BD1142" s="28"/>
      <c r="BE1142" s="28"/>
      <c r="BF1142" s="28"/>
      <c r="BG1142" s="28"/>
      <c r="BH1142" s="28"/>
      <c r="BI1142" s="28"/>
      <c r="BJ1142" s="28"/>
      <c r="BK1142" s="28"/>
      <c r="BL1142" s="28"/>
      <c r="BM1142" s="28"/>
      <c r="BN1142" s="28"/>
      <c r="BO1142" s="28"/>
      <c r="BP1142" s="28"/>
      <c r="BQ1142" s="28"/>
      <c r="BR1142" s="28"/>
      <c r="BS1142" s="28"/>
      <c r="BT1142" s="28"/>
      <c r="BU1142" s="28"/>
      <c r="BV1142" s="28"/>
      <c r="BW1142" s="28"/>
      <c r="BX1142" s="28"/>
      <c r="BY1142" s="28"/>
      <c r="BZ1142" s="28"/>
      <c r="CA1142" s="28"/>
      <c r="CB1142" s="28"/>
      <c r="CC1142" s="28"/>
      <c r="CD1142" s="28"/>
      <c r="CE1142" s="28"/>
      <c r="CF1142" s="28"/>
      <c r="CG1142" s="28"/>
      <c r="CH1142" s="28"/>
      <c r="CI1142" s="28"/>
      <c r="CJ1142" s="28"/>
      <c r="CK1142" s="28"/>
    </row>
    <row r="1143" spans="2:89" x14ac:dyDescent="0.35">
      <c r="B1143" s="154" t="str">
        <f>"Loans issued - "&amp;SUBSTITUTE(B1126,":","")</f>
        <v>Loans issued - Rolling fixed term loan - multiple borrowings w/ annual control</v>
      </c>
      <c r="C1143" t="s">
        <v>235</v>
      </c>
      <c r="D1143" t="s">
        <v>850</v>
      </c>
      <c r="E1143" t="str">
        <f t="shared" si="1217"/>
        <v>1143 LTERMY-S</v>
      </c>
      <c r="G1143" t="str">
        <f t="shared" si="1218"/>
        <v>1143 LTERMY-S</v>
      </c>
      <c r="J1143" s="93"/>
      <c r="K1143" s="53">
        <f t="shared" ref="K1143:P1144" ca="1" si="1233">-K1136</f>
        <v>-6000000</v>
      </c>
      <c r="L1143" s="53">
        <f t="shared" ca="1" si="1233"/>
        <v>-6000000</v>
      </c>
      <c r="M1143" s="53">
        <f t="shared" ca="1" si="1233"/>
        <v>-6000000</v>
      </c>
      <c r="N1143" s="53">
        <f t="shared" ca="1" si="1233"/>
        <v>-6000000</v>
      </c>
      <c r="O1143" s="53">
        <f t="shared" ca="1" si="1233"/>
        <v>-6000000</v>
      </c>
      <c r="P1143" s="53">
        <f t="shared" ca="1" si="1233"/>
        <v>-5500000</v>
      </c>
      <c r="Q1143" s="53"/>
      <c r="R1143" s="53">
        <f t="shared" ref="R1143:S1143" si="1234">-R1136</f>
        <v>-1000</v>
      </c>
      <c r="S1143" s="53">
        <f t="shared" ca="1" si="1234"/>
        <v>-500000</v>
      </c>
      <c r="T1143" s="53">
        <f t="shared" ref="T1143:AX1143" ca="1" si="1235">-T1136</f>
        <v>-500000</v>
      </c>
      <c r="U1143" s="53">
        <f t="shared" ca="1" si="1235"/>
        <v>-500000</v>
      </c>
      <c r="V1143" s="53">
        <f t="shared" ca="1" si="1235"/>
        <v>-500000</v>
      </c>
      <c r="W1143" s="53">
        <f t="shared" ca="1" si="1235"/>
        <v>-500000</v>
      </c>
      <c r="X1143" s="53">
        <f t="shared" ca="1" si="1235"/>
        <v>-500000</v>
      </c>
      <c r="Y1143" s="53">
        <f t="shared" ca="1" si="1235"/>
        <v>-500000</v>
      </c>
      <c r="Z1143" s="53">
        <f t="shared" ca="1" si="1235"/>
        <v>-500000</v>
      </c>
      <c r="AA1143" s="53">
        <f t="shared" ca="1" si="1235"/>
        <v>-500000</v>
      </c>
      <c r="AB1143" s="53">
        <f t="shared" ca="1" si="1235"/>
        <v>-500000</v>
      </c>
      <c r="AC1143" s="53">
        <f t="shared" ca="1" si="1235"/>
        <v>-500000</v>
      </c>
      <c r="AD1143" s="53">
        <f t="shared" ca="1" si="1235"/>
        <v>-500000</v>
      </c>
      <c r="AE1143" s="53">
        <f t="shared" ca="1" si="1235"/>
        <v>-500000</v>
      </c>
      <c r="AF1143" s="53">
        <f t="shared" ca="1" si="1235"/>
        <v>-500000</v>
      </c>
      <c r="AG1143" s="53">
        <f t="shared" ca="1" si="1235"/>
        <v>-500000</v>
      </c>
      <c r="AH1143" s="53">
        <f t="shared" ca="1" si="1235"/>
        <v>-500000</v>
      </c>
      <c r="AI1143" s="53">
        <f t="shared" ca="1" si="1235"/>
        <v>-500000</v>
      </c>
      <c r="AJ1143" s="53">
        <f t="shared" ca="1" si="1235"/>
        <v>-500000</v>
      </c>
      <c r="AK1143" s="53">
        <f t="shared" ca="1" si="1235"/>
        <v>-500000</v>
      </c>
      <c r="AL1143" s="53">
        <f t="shared" ca="1" si="1235"/>
        <v>-500000</v>
      </c>
      <c r="AM1143" s="53">
        <f t="shared" ca="1" si="1235"/>
        <v>-500000</v>
      </c>
      <c r="AN1143" s="53">
        <f t="shared" ca="1" si="1235"/>
        <v>-500000</v>
      </c>
      <c r="AO1143" s="53">
        <f t="shared" ca="1" si="1235"/>
        <v>-500000</v>
      </c>
      <c r="AP1143" s="53">
        <f t="shared" ca="1" si="1235"/>
        <v>-500000</v>
      </c>
      <c r="AQ1143" s="53">
        <f t="shared" ca="1" si="1235"/>
        <v>-500000</v>
      </c>
      <c r="AR1143" s="53">
        <f t="shared" ca="1" si="1235"/>
        <v>-500000</v>
      </c>
      <c r="AS1143" s="53">
        <f t="shared" ca="1" si="1235"/>
        <v>-500000</v>
      </c>
      <c r="AT1143" s="53">
        <f t="shared" ca="1" si="1235"/>
        <v>-500000</v>
      </c>
      <c r="AU1143" s="53">
        <f t="shared" ca="1" si="1235"/>
        <v>-500000</v>
      </c>
      <c r="AV1143" s="53">
        <f t="shared" ca="1" si="1235"/>
        <v>-500000</v>
      </c>
      <c r="AW1143" s="53">
        <f t="shared" ca="1" si="1235"/>
        <v>-500000</v>
      </c>
      <c r="AX1143" s="53">
        <f t="shared" ca="1" si="1235"/>
        <v>-500000</v>
      </c>
      <c r="AY1143" s="53">
        <f t="shared" ref="AY1143:CD1143" ca="1" si="1236">-AY1136</f>
        <v>-500000</v>
      </c>
      <c r="AZ1143" s="53">
        <f t="shared" ca="1" si="1236"/>
        <v>-500000</v>
      </c>
      <c r="BA1143" s="53">
        <f t="shared" ca="1" si="1236"/>
        <v>-500000</v>
      </c>
      <c r="BB1143" s="53">
        <f t="shared" ca="1" si="1236"/>
        <v>-500000</v>
      </c>
      <c r="BC1143" s="53">
        <f t="shared" ca="1" si="1236"/>
        <v>-500000</v>
      </c>
      <c r="BD1143" s="53">
        <f t="shared" ca="1" si="1236"/>
        <v>-500000</v>
      </c>
      <c r="BE1143" s="53">
        <f t="shared" ca="1" si="1236"/>
        <v>-500000</v>
      </c>
      <c r="BF1143" s="53">
        <f t="shared" ca="1" si="1236"/>
        <v>-500000</v>
      </c>
      <c r="BG1143" s="53">
        <f t="shared" ca="1" si="1236"/>
        <v>-500000</v>
      </c>
      <c r="BH1143" s="53">
        <f t="shared" ca="1" si="1236"/>
        <v>-500000</v>
      </c>
      <c r="BI1143" s="53">
        <f t="shared" ca="1" si="1236"/>
        <v>-500000</v>
      </c>
      <c r="BJ1143" s="53">
        <f t="shared" ca="1" si="1236"/>
        <v>-500000</v>
      </c>
      <c r="BK1143" s="53">
        <f t="shared" ca="1" si="1236"/>
        <v>-500000</v>
      </c>
      <c r="BL1143" s="53">
        <f t="shared" ca="1" si="1236"/>
        <v>-500000</v>
      </c>
      <c r="BM1143" s="53">
        <f t="shared" ca="1" si="1236"/>
        <v>-500000</v>
      </c>
      <c r="BN1143" s="53">
        <f t="shared" ca="1" si="1236"/>
        <v>-500000</v>
      </c>
      <c r="BO1143" s="53">
        <f t="shared" ca="1" si="1236"/>
        <v>-500000</v>
      </c>
      <c r="BP1143" s="53">
        <f t="shared" ca="1" si="1236"/>
        <v>-500000</v>
      </c>
      <c r="BQ1143" s="53">
        <f t="shared" ca="1" si="1236"/>
        <v>-500000</v>
      </c>
      <c r="BR1143" s="53">
        <f t="shared" ca="1" si="1236"/>
        <v>-500000</v>
      </c>
      <c r="BS1143" s="53">
        <f t="shared" ca="1" si="1236"/>
        <v>-500000</v>
      </c>
      <c r="BT1143" s="53">
        <f t="shared" ca="1" si="1236"/>
        <v>-500000</v>
      </c>
      <c r="BU1143" s="53">
        <f t="shared" ca="1" si="1236"/>
        <v>-500000</v>
      </c>
      <c r="BV1143" s="53">
        <f t="shared" ca="1" si="1236"/>
        <v>-500000</v>
      </c>
      <c r="BW1143" s="53">
        <f t="shared" ca="1" si="1236"/>
        <v>-500000</v>
      </c>
      <c r="BX1143" s="53">
        <f t="shared" ca="1" si="1236"/>
        <v>-500000</v>
      </c>
      <c r="BY1143" s="53">
        <f t="shared" ca="1" si="1236"/>
        <v>-500000</v>
      </c>
      <c r="BZ1143" s="53">
        <f t="shared" ca="1" si="1236"/>
        <v>-500000</v>
      </c>
      <c r="CA1143" s="53">
        <f t="shared" ca="1" si="1236"/>
        <v>-500000</v>
      </c>
      <c r="CB1143" s="53">
        <f t="shared" ca="1" si="1236"/>
        <v>-500000</v>
      </c>
      <c r="CC1143" s="53">
        <f t="shared" ca="1" si="1236"/>
        <v>-500000</v>
      </c>
      <c r="CD1143" s="53">
        <f t="shared" ca="1" si="1236"/>
        <v>-500000</v>
      </c>
      <c r="CE1143" s="53">
        <f t="shared" ref="CE1143:CK1143" ca="1" si="1237">-CE1136</f>
        <v>-500000</v>
      </c>
      <c r="CF1143" s="53">
        <f t="shared" ca="1" si="1237"/>
        <v>-500000</v>
      </c>
      <c r="CG1143" s="53">
        <f t="shared" ca="1" si="1237"/>
        <v>-500000</v>
      </c>
      <c r="CH1143" s="53">
        <f t="shared" ca="1" si="1237"/>
        <v>-500000</v>
      </c>
      <c r="CI1143" s="53">
        <f t="shared" ca="1" si="1237"/>
        <v>-500000</v>
      </c>
      <c r="CJ1143" s="53">
        <f t="shared" ca="1" si="1237"/>
        <v>-500000</v>
      </c>
      <c r="CK1143" s="53">
        <f t="shared" ca="1" si="1237"/>
        <v>-500000</v>
      </c>
    </row>
    <row r="1144" spans="2:89" x14ac:dyDescent="0.35">
      <c r="B1144" s="154" t="str">
        <f>"Loans repaid- "&amp;SUBSTITUTE(B1126,":","")</f>
        <v>Loans repaid- Rolling fixed term loan - multiple borrowings w/ annual control</v>
      </c>
      <c r="C1144" t="s">
        <v>235</v>
      </c>
      <c r="D1144" t="s">
        <v>850</v>
      </c>
      <c r="E1144" t="str">
        <f t="shared" si="1217"/>
        <v>1144 LTERMY-S</v>
      </c>
      <c r="G1144" t="str">
        <f t="shared" si="1218"/>
        <v>1144 LTERMY-S</v>
      </c>
      <c r="J1144" s="93"/>
      <c r="K1144" s="53">
        <f t="shared" ca="1" si="1233"/>
        <v>4501000</v>
      </c>
      <c r="L1144" s="53">
        <f t="shared" ca="1" si="1233"/>
        <v>6000000</v>
      </c>
      <c r="M1144" s="53">
        <f t="shared" ca="1" si="1233"/>
        <v>6000000</v>
      </c>
      <c r="N1144" s="53">
        <f t="shared" ca="1" si="1233"/>
        <v>6000000</v>
      </c>
      <c r="O1144" s="53">
        <f t="shared" ca="1" si="1233"/>
        <v>6000000</v>
      </c>
      <c r="P1144" s="53">
        <f t="shared" ca="1" si="1233"/>
        <v>5500000</v>
      </c>
      <c r="Q1144" s="53"/>
      <c r="R1144" s="53">
        <f t="shared" ref="R1144:S1144" si="1238">-R1137</f>
        <v>0</v>
      </c>
      <c r="S1144" s="53">
        <f t="shared" ca="1" si="1238"/>
        <v>0</v>
      </c>
      <c r="T1144" s="53">
        <f t="shared" ref="T1144:AX1144" ca="1" si="1239">-T1137</f>
        <v>0</v>
      </c>
      <c r="U1144" s="53">
        <f t="shared" ca="1" si="1239"/>
        <v>1000</v>
      </c>
      <c r="V1144" s="53">
        <f t="shared" ca="1" si="1239"/>
        <v>500000</v>
      </c>
      <c r="W1144" s="53">
        <f t="shared" ca="1" si="1239"/>
        <v>500000</v>
      </c>
      <c r="X1144" s="53">
        <f t="shared" ca="1" si="1239"/>
        <v>500000</v>
      </c>
      <c r="Y1144" s="53">
        <f t="shared" ca="1" si="1239"/>
        <v>500000</v>
      </c>
      <c r="Z1144" s="53">
        <f t="shared" ca="1" si="1239"/>
        <v>500000</v>
      </c>
      <c r="AA1144" s="53">
        <f t="shared" ca="1" si="1239"/>
        <v>500000</v>
      </c>
      <c r="AB1144" s="53">
        <f t="shared" ca="1" si="1239"/>
        <v>500000</v>
      </c>
      <c r="AC1144" s="53">
        <f t="shared" ca="1" si="1239"/>
        <v>500000</v>
      </c>
      <c r="AD1144" s="53">
        <f t="shared" ca="1" si="1239"/>
        <v>500000</v>
      </c>
      <c r="AE1144" s="53">
        <f t="shared" ca="1" si="1239"/>
        <v>500000</v>
      </c>
      <c r="AF1144" s="53">
        <f t="shared" ca="1" si="1239"/>
        <v>500000</v>
      </c>
      <c r="AG1144" s="53">
        <f t="shared" ca="1" si="1239"/>
        <v>500000</v>
      </c>
      <c r="AH1144" s="53">
        <f t="shared" ca="1" si="1239"/>
        <v>500000</v>
      </c>
      <c r="AI1144" s="53">
        <f t="shared" ca="1" si="1239"/>
        <v>500000</v>
      </c>
      <c r="AJ1144" s="53">
        <f t="shared" ca="1" si="1239"/>
        <v>500000</v>
      </c>
      <c r="AK1144" s="53">
        <f t="shared" ca="1" si="1239"/>
        <v>500000</v>
      </c>
      <c r="AL1144" s="53">
        <f t="shared" ca="1" si="1239"/>
        <v>500000</v>
      </c>
      <c r="AM1144" s="53">
        <f t="shared" ca="1" si="1239"/>
        <v>500000</v>
      </c>
      <c r="AN1144" s="53">
        <f t="shared" ca="1" si="1239"/>
        <v>500000</v>
      </c>
      <c r="AO1144" s="53">
        <f t="shared" ca="1" si="1239"/>
        <v>500000</v>
      </c>
      <c r="AP1144" s="53">
        <f t="shared" ca="1" si="1239"/>
        <v>500000</v>
      </c>
      <c r="AQ1144" s="53">
        <f t="shared" ca="1" si="1239"/>
        <v>500000</v>
      </c>
      <c r="AR1144" s="53">
        <f t="shared" ca="1" si="1239"/>
        <v>500000</v>
      </c>
      <c r="AS1144" s="53">
        <f t="shared" ca="1" si="1239"/>
        <v>500000</v>
      </c>
      <c r="AT1144" s="53">
        <f t="shared" ca="1" si="1239"/>
        <v>500000</v>
      </c>
      <c r="AU1144" s="53">
        <f t="shared" ca="1" si="1239"/>
        <v>500000</v>
      </c>
      <c r="AV1144" s="53">
        <f t="shared" ca="1" si="1239"/>
        <v>500000</v>
      </c>
      <c r="AW1144" s="53">
        <f t="shared" ca="1" si="1239"/>
        <v>500000</v>
      </c>
      <c r="AX1144" s="53">
        <f t="shared" ca="1" si="1239"/>
        <v>500000</v>
      </c>
      <c r="AY1144" s="53">
        <f t="shared" ref="AY1144:CD1144" ca="1" si="1240">-AY1137</f>
        <v>500000</v>
      </c>
      <c r="AZ1144" s="53">
        <f t="shared" ca="1" si="1240"/>
        <v>500000</v>
      </c>
      <c r="BA1144" s="53">
        <f t="shared" ca="1" si="1240"/>
        <v>500000</v>
      </c>
      <c r="BB1144" s="53">
        <f t="shared" ca="1" si="1240"/>
        <v>500000</v>
      </c>
      <c r="BC1144" s="53">
        <f t="shared" ca="1" si="1240"/>
        <v>500000</v>
      </c>
      <c r="BD1144" s="53">
        <f t="shared" ca="1" si="1240"/>
        <v>500000</v>
      </c>
      <c r="BE1144" s="53">
        <f t="shared" ca="1" si="1240"/>
        <v>500000</v>
      </c>
      <c r="BF1144" s="53">
        <f t="shared" ca="1" si="1240"/>
        <v>500000</v>
      </c>
      <c r="BG1144" s="53">
        <f t="shared" ca="1" si="1240"/>
        <v>500000</v>
      </c>
      <c r="BH1144" s="53">
        <f t="shared" ca="1" si="1240"/>
        <v>500000</v>
      </c>
      <c r="BI1144" s="53">
        <f t="shared" ca="1" si="1240"/>
        <v>500000</v>
      </c>
      <c r="BJ1144" s="53">
        <f t="shared" ca="1" si="1240"/>
        <v>500000</v>
      </c>
      <c r="BK1144" s="53">
        <f t="shared" ca="1" si="1240"/>
        <v>500000</v>
      </c>
      <c r="BL1144" s="53">
        <f t="shared" ca="1" si="1240"/>
        <v>500000</v>
      </c>
      <c r="BM1144" s="53">
        <f t="shared" ca="1" si="1240"/>
        <v>500000</v>
      </c>
      <c r="BN1144" s="53">
        <f t="shared" ca="1" si="1240"/>
        <v>500000</v>
      </c>
      <c r="BO1144" s="53">
        <f t="shared" ca="1" si="1240"/>
        <v>500000</v>
      </c>
      <c r="BP1144" s="53">
        <f t="shared" ca="1" si="1240"/>
        <v>500000</v>
      </c>
      <c r="BQ1144" s="53">
        <f t="shared" ca="1" si="1240"/>
        <v>500000</v>
      </c>
      <c r="BR1144" s="53">
        <f t="shared" ca="1" si="1240"/>
        <v>500000</v>
      </c>
      <c r="BS1144" s="53">
        <f t="shared" ca="1" si="1240"/>
        <v>500000</v>
      </c>
      <c r="BT1144" s="53">
        <f t="shared" ca="1" si="1240"/>
        <v>500000</v>
      </c>
      <c r="BU1144" s="53">
        <f t="shared" ca="1" si="1240"/>
        <v>500000</v>
      </c>
      <c r="BV1144" s="53">
        <f t="shared" ca="1" si="1240"/>
        <v>500000</v>
      </c>
      <c r="BW1144" s="53">
        <f t="shared" ca="1" si="1240"/>
        <v>500000</v>
      </c>
      <c r="BX1144" s="53">
        <f t="shared" ca="1" si="1240"/>
        <v>500000</v>
      </c>
      <c r="BY1144" s="53">
        <f t="shared" ca="1" si="1240"/>
        <v>500000</v>
      </c>
      <c r="BZ1144" s="53">
        <f t="shared" ca="1" si="1240"/>
        <v>500000</v>
      </c>
      <c r="CA1144" s="53">
        <f t="shared" ca="1" si="1240"/>
        <v>500000</v>
      </c>
      <c r="CB1144" s="53">
        <f t="shared" ca="1" si="1240"/>
        <v>500000</v>
      </c>
      <c r="CC1144" s="53">
        <f t="shared" ca="1" si="1240"/>
        <v>500000</v>
      </c>
      <c r="CD1144" s="53">
        <f t="shared" ca="1" si="1240"/>
        <v>500000</v>
      </c>
      <c r="CE1144" s="53">
        <f t="shared" ref="CE1144:CK1144" ca="1" si="1241">-CE1137</f>
        <v>500000</v>
      </c>
      <c r="CF1144" s="53">
        <f t="shared" ca="1" si="1241"/>
        <v>500000</v>
      </c>
      <c r="CG1144" s="53">
        <f t="shared" ca="1" si="1241"/>
        <v>500000</v>
      </c>
      <c r="CH1144" s="53">
        <f t="shared" ca="1" si="1241"/>
        <v>500000</v>
      </c>
      <c r="CI1144" s="53">
        <f t="shared" ca="1" si="1241"/>
        <v>500000</v>
      </c>
      <c r="CJ1144" s="53">
        <f t="shared" ca="1" si="1241"/>
        <v>500000</v>
      </c>
      <c r="CK1144" s="53">
        <f t="shared" ca="1" si="1241"/>
        <v>500000</v>
      </c>
    </row>
    <row r="1145" spans="2:89" x14ac:dyDescent="0.35">
      <c r="B1145" s="154"/>
      <c r="D1145" t="s">
        <v>850</v>
      </c>
      <c r="E1145" t="str">
        <f t="shared" si="1217"/>
        <v>1145 LTERMY-S</v>
      </c>
      <c r="G1145" t="str">
        <f t="shared" si="1218"/>
        <v>1145 LTERMY-S</v>
      </c>
      <c r="J1145" s="93"/>
      <c r="K1145" s="28"/>
      <c r="L1145" s="28"/>
      <c r="M1145" s="28"/>
      <c r="N1145" s="28"/>
      <c r="O1145" s="28"/>
      <c r="P1145" s="28"/>
      <c r="R1145" s="27"/>
      <c r="S1145" s="93"/>
      <c r="T1145" s="93"/>
      <c r="U1145" s="93"/>
      <c r="V1145" s="93"/>
      <c r="W1145" s="93"/>
      <c r="X1145" s="93"/>
      <c r="Y1145" s="93"/>
      <c r="Z1145" s="93"/>
      <c r="AA1145" s="93"/>
      <c r="AB1145" s="93"/>
      <c r="AC1145" s="93"/>
      <c r="AD1145" s="93"/>
      <c r="AE1145" s="93"/>
      <c r="AF1145" s="93"/>
      <c r="AG1145" s="93"/>
      <c r="AH1145" s="93"/>
      <c r="AI1145" s="93"/>
      <c r="AJ1145" s="93"/>
      <c r="AK1145" s="93"/>
      <c r="AL1145" s="93"/>
      <c r="AM1145" s="93"/>
      <c r="AN1145" s="93"/>
      <c r="AO1145" s="93"/>
      <c r="AP1145" s="93"/>
      <c r="AQ1145" s="93"/>
      <c r="AR1145" s="93"/>
      <c r="AS1145" s="93"/>
      <c r="AT1145" s="93"/>
      <c r="AU1145" s="93"/>
      <c r="AV1145" s="93"/>
      <c r="AW1145" s="93"/>
      <c r="AX1145" s="93"/>
      <c r="AY1145" s="93"/>
      <c r="AZ1145" s="93"/>
      <c r="BA1145" s="93"/>
      <c r="BB1145" s="93"/>
      <c r="BC1145" s="93"/>
      <c r="BD1145" s="93"/>
      <c r="BE1145" s="93"/>
      <c r="BF1145" s="93"/>
      <c r="BG1145" s="93"/>
      <c r="BH1145" s="93"/>
      <c r="BI1145" s="93"/>
      <c r="BJ1145" s="93"/>
      <c r="BK1145" s="93"/>
      <c r="BL1145" s="93"/>
      <c r="BM1145" s="93"/>
      <c r="BN1145" s="93"/>
      <c r="BO1145" s="93"/>
      <c r="BP1145" s="93"/>
      <c r="BQ1145" s="93"/>
      <c r="BR1145" s="93"/>
      <c r="BS1145" s="93"/>
      <c r="BT1145" s="93"/>
      <c r="BU1145" s="93"/>
      <c r="BV1145" s="93"/>
      <c r="BW1145" s="93"/>
      <c r="BX1145" s="93"/>
      <c r="BY1145" s="93"/>
      <c r="BZ1145" s="93"/>
      <c r="CA1145" s="93"/>
      <c r="CB1145" s="93"/>
      <c r="CC1145" s="93"/>
      <c r="CD1145" s="93"/>
      <c r="CE1145" s="93"/>
      <c r="CF1145" s="93"/>
      <c r="CG1145" s="93"/>
      <c r="CH1145" s="93"/>
      <c r="CI1145" s="93"/>
      <c r="CJ1145" s="93"/>
      <c r="CK1145" s="93"/>
    </row>
    <row r="1146" spans="2:89" x14ac:dyDescent="0.35">
      <c r="B1146" s="132" t="str">
        <f>B1118</f>
        <v>(Primary label)</v>
      </c>
      <c r="D1146" t="s">
        <v>850</v>
      </c>
      <c r="E1146" s="8" t="str">
        <f t="shared" si="1217"/>
        <v>1146 LTERMY-S</v>
      </c>
      <c r="G1146" t="s">
        <v>332</v>
      </c>
      <c r="H1146" s="27"/>
      <c r="I1146" s="78"/>
      <c r="J1146" s="78"/>
      <c r="K1146" s="33"/>
      <c r="L1146" s="33"/>
      <c r="M1146" s="33"/>
      <c r="N1146" s="33"/>
      <c r="O1146" s="33"/>
      <c r="P1146" s="33"/>
      <c r="R1146" s="33"/>
      <c r="S1146" s="77"/>
      <c r="T1146" s="77"/>
      <c r="U1146" s="77"/>
      <c r="V1146" s="77"/>
      <c r="W1146" s="77"/>
      <c r="X1146" s="77"/>
      <c r="Y1146" s="77"/>
      <c r="Z1146" s="77"/>
      <c r="AA1146" s="77"/>
      <c r="AB1146" s="77"/>
      <c r="AC1146" s="77"/>
      <c r="AD1146" s="77"/>
      <c r="AE1146" s="77"/>
      <c r="AF1146" s="77"/>
      <c r="AG1146" s="77"/>
      <c r="AH1146" s="77"/>
      <c r="AI1146" s="77"/>
      <c r="AJ1146" s="77"/>
      <c r="AK1146" s="77"/>
      <c r="AL1146" s="77"/>
      <c r="AM1146" s="77"/>
      <c r="AN1146" s="77"/>
      <c r="AO1146" s="77"/>
      <c r="AP1146" s="77"/>
      <c r="AQ1146" s="77"/>
      <c r="AR1146" s="77"/>
      <c r="AS1146" s="77"/>
      <c r="AT1146" s="77"/>
      <c r="AU1146" s="77"/>
      <c r="AV1146" s="77"/>
      <c r="AW1146" s="77"/>
      <c r="AX1146" s="77"/>
      <c r="AY1146" s="77"/>
      <c r="AZ1146" s="77"/>
      <c r="BA1146" s="77"/>
      <c r="BB1146" s="77"/>
      <c r="BC1146" s="77"/>
      <c r="BD1146" s="77"/>
      <c r="BE1146" s="77"/>
      <c r="BF1146" s="77"/>
      <c r="BG1146" s="77"/>
      <c r="BH1146" s="77"/>
      <c r="BI1146" s="77"/>
      <c r="BJ1146" s="77"/>
      <c r="BK1146" s="77"/>
      <c r="BL1146" s="77"/>
      <c r="BM1146" s="77"/>
      <c r="BN1146" s="77"/>
      <c r="BO1146" s="77"/>
      <c r="BP1146" s="77"/>
      <c r="BQ1146" s="77"/>
      <c r="BR1146" s="77"/>
      <c r="BS1146" s="77"/>
      <c r="BT1146" s="77"/>
      <c r="BU1146" s="77"/>
      <c r="BV1146" s="77"/>
      <c r="BW1146" s="77"/>
      <c r="BX1146" s="77"/>
      <c r="BY1146" s="77"/>
      <c r="BZ1146" s="77"/>
      <c r="CA1146" s="77"/>
      <c r="CB1146" s="77"/>
      <c r="CC1146" s="77"/>
      <c r="CD1146" s="77"/>
      <c r="CE1146" s="77"/>
      <c r="CF1146" s="77"/>
      <c r="CG1146" s="77"/>
      <c r="CH1146" s="77"/>
      <c r="CI1146" s="77"/>
      <c r="CJ1146" s="77"/>
      <c r="CK1146" s="77"/>
    </row>
    <row r="1147" spans="2:89" x14ac:dyDescent="0.35">
      <c r="B1147" s="132" t="str">
        <f>B1119</f>
        <v>primary unit</v>
      </c>
      <c r="D1147" t="s">
        <v>850</v>
      </c>
      <c r="E1147" s="8" t="str">
        <f t="shared" si="1217"/>
        <v>1147 LTERMY-S</v>
      </c>
      <c r="G1147" t="s">
        <v>332</v>
      </c>
      <c r="H1147" s="27"/>
      <c r="I1147" s="78"/>
      <c r="J1147" s="78"/>
      <c r="K1147" s="33"/>
      <c r="L1147" s="33"/>
      <c r="M1147" s="33"/>
      <c r="N1147" s="33"/>
      <c r="O1147" s="33"/>
      <c r="P1147" s="33"/>
      <c r="R1147" s="33"/>
      <c r="S1147" s="77"/>
      <c r="T1147" s="77"/>
      <c r="U1147" s="77"/>
      <c r="V1147" s="77"/>
      <c r="W1147" s="77"/>
      <c r="X1147" s="77"/>
      <c r="Y1147" s="77"/>
      <c r="Z1147" s="77"/>
      <c r="AA1147" s="77"/>
      <c r="AB1147" s="77"/>
      <c r="AC1147" s="77"/>
      <c r="AD1147" s="77"/>
      <c r="AE1147" s="77"/>
      <c r="AF1147" s="77"/>
      <c r="AG1147" s="77"/>
      <c r="AH1147" s="77"/>
      <c r="AI1147" s="77"/>
      <c r="AJ1147" s="77"/>
      <c r="AK1147" s="77"/>
      <c r="AL1147" s="77"/>
      <c r="AM1147" s="77"/>
      <c r="AN1147" s="77"/>
      <c r="AO1147" s="77"/>
      <c r="AP1147" s="77"/>
      <c r="AQ1147" s="77"/>
      <c r="AR1147" s="77"/>
      <c r="AS1147" s="77"/>
      <c r="AT1147" s="77"/>
      <c r="AU1147" s="77"/>
      <c r="AV1147" s="77"/>
      <c r="AW1147" s="77"/>
      <c r="AX1147" s="77"/>
      <c r="AY1147" s="77"/>
      <c r="AZ1147" s="77"/>
      <c r="BA1147" s="77"/>
      <c r="BB1147" s="77"/>
      <c r="BC1147" s="77"/>
      <c r="BD1147" s="77"/>
      <c r="BE1147" s="77"/>
      <c r="BF1147" s="77"/>
      <c r="BG1147" s="77"/>
      <c r="BH1147" s="77"/>
      <c r="BI1147" s="77"/>
      <c r="BJ1147" s="77"/>
      <c r="BK1147" s="77"/>
      <c r="BL1147" s="77"/>
      <c r="BM1147" s="77"/>
      <c r="BN1147" s="77"/>
      <c r="BO1147" s="77"/>
      <c r="BP1147" s="77"/>
      <c r="BQ1147" s="77"/>
      <c r="BR1147" s="77"/>
      <c r="BS1147" s="77"/>
      <c r="BT1147" s="77"/>
      <c r="BU1147" s="77"/>
      <c r="BV1147" s="77"/>
      <c r="BW1147" s="77"/>
      <c r="BX1147" s="77"/>
      <c r="BY1147" s="77"/>
      <c r="BZ1147" s="77"/>
      <c r="CA1147" s="77"/>
      <c r="CB1147" s="77"/>
      <c r="CC1147" s="77"/>
      <c r="CD1147" s="77"/>
      <c r="CE1147" s="77"/>
      <c r="CF1147" s="77"/>
      <c r="CG1147" s="77"/>
      <c r="CH1147" s="77"/>
      <c r="CI1147" s="77"/>
      <c r="CJ1147" s="77"/>
      <c r="CK1147" s="77"/>
    </row>
    <row r="1148" spans="2:89" x14ac:dyDescent="0.35">
      <c r="B1148" s="132" t="str">
        <f>B1120</f>
        <v>Primary revenue driver</v>
      </c>
      <c r="D1148" t="s">
        <v>850</v>
      </c>
      <c r="E1148" s="8" t="str">
        <f t="shared" si="1217"/>
        <v>1148 LTERMY-S</v>
      </c>
      <c r="G1148" t="s">
        <v>332</v>
      </c>
      <c r="K1148" s="53"/>
      <c r="L1148" s="53"/>
      <c r="M1148" s="53"/>
      <c r="N1148" s="53"/>
      <c r="O1148" s="53"/>
      <c r="P1148" s="53"/>
      <c r="R1148" s="24"/>
      <c r="S1148" s="175">
        <f t="shared" ref="S1148" si="1242">S1119</f>
        <v>0</v>
      </c>
      <c r="T1148" s="175">
        <f t="shared" ref="T1148:AX1148" si="1243">T1119</f>
        <v>0</v>
      </c>
      <c r="U1148" s="175">
        <f t="shared" si="1243"/>
        <v>0</v>
      </c>
      <c r="V1148" s="175">
        <f t="shared" si="1243"/>
        <v>0</v>
      </c>
      <c r="W1148" s="175">
        <f t="shared" si="1243"/>
        <v>0</v>
      </c>
      <c r="X1148" s="175">
        <f t="shared" si="1243"/>
        <v>0</v>
      </c>
      <c r="Y1148" s="175">
        <f t="shared" si="1243"/>
        <v>0</v>
      </c>
      <c r="Z1148" s="175">
        <f t="shared" si="1243"/>
        <v>0</v>
      </c>
      <c r="AA1148" s="175">
        <f t="shared" si="1243"/>
        <v>0</v>
      </c>
      <c r="AB1148" s="175">
        <f t="shared" si="1243"/>
        <v>0</v>
      </c>
      <c r="AC1148" s="175">
        <f t="shared" si="1243"/>
        <v>0</v>
      </c>
      <c r="AD1148" s="175">
        <f t="shared" si="1243"/>
        <v>0</v>
      </c>
      <c r="AE1148" s="175">
        <f t="shared" si="1243"/>
        <v>0</v>
      </c>
      <c r="AF1148" s="175">
        <f t="shared" si="1243"/>
        <v>0</v>
      </c>
      <c r="AG1148" s="175">
        <f t="shared" si="1243"/>
        <v>0</v>
      </c>
      <c r="AH1148" s="175">
        <f t="shared" si="1243"/>
        <v>0</v>
      </c>
      <c r="AI1148" s="175">
        <f t="shared" si="1243"/>
        <v>0</v>
      </c>
      <c r="AJ1148" s="175">
        <f t="shared" si="1243"/>
        <v>0</v>
      </c>
      <c r="AK1148" s="175">
        <f t="shared" si="1243"/>
        <v>0</v>
      </c>
      <c r="AL1148" s="175">
        <f t="shared" si="1243"/>
        <v>0</v>
      </c>
      <c r="AM1148" s="175">
        <f t="shared" si="1243"/>
        <v>0</v>
      </c>
      <c r="AN1148" s="175">
        <f t="shared" si="1243"/>
        <v>0</v>
      </c>
      <c r="AO1148" s="175">
        <f t="shared" si="1243"/>
        <v>0</v>
      </c>
      <c r="AP1148" s="175">
        <f t="shared" si="1243"/>
        <v>0</v>
      </c>
      <c r="AQ1148" s="175">
        <f t="shared" si="1243"/>
        <v>0</v>
      </c>
      <c r="AR1148" s="175">
        <f t="shared" si="1243"/>
        <v>0</v>
      </c>
      <c r="AS1148" s="175">
        <f t="shared" si="1243"/>
        <v>0</v>
      </c>
      <c r="AT1148" s="175">
        <f t="shared" si="1243"/>
        <v>0</v>
      </c>
      <c r="AU1148" s="175">
        <f t="shared" si="1243"/>
        <v>0</v>
      </c>
      <c r="AV1148" s="175">
        <f t="shared" si="1243"/>
        <v>0</v>
      </c>
      <c r="AW1148" s="175">
        <f t="shared" si="1243"/>
        <v>0</v>
      </c>
      <c r="AX1148" s="175">
        <f t="shared" si="1243"/>
        <v>0</v>
      </c>
      <c r="AY1148" s="175">
        <f t="shared" ref="AY1148:CD1148" si="1244">AY1119</f>
        <v>0</v>
      </c>
      <c r="AZ1148" s="175">
        <f t="shared" si="1244"/>
        <v>0</v>
      </c>
      <c r="BA1148" s="175">
        <f t="shared" si="1244"/>
        <v>0</v>
      </c>
      <c r="BB1148" s="175">
        <f t="shared" si="1244"/>
        <v>0</v>
      </c>
      <c r="BC1148" s="175">
        <f t="shared" si="1244"/>
        <v>0</v>
      </c>
      <c r="BD1148" s="175">
        <f t="shared" si="1244"/>
        <v>0</v>
      </c>
      <c r="BE1148" s="175">
        <f t="shared" si="1244"/>
        <v>0</v>
      </c>
      <c r="BF1148" s="175">
        <f t="shared" si="1244"/>
        <v>0</v>
      </c>
      <c r="BG1148" s="175">
        <f t="shared" si="1244"/>
        <v>0</v>
      </c>
      <c r="BH1148" s="175">
        <f t="shared" si="1244"/>
        <v>0</v>
      </c>
      <c r="BI1148" s="175">
        <f t="shared" si="1244"/>
        <v>0</v>
      </c>
      <c r="BJ1148" s="175">
        <f t="shared" si="1244"/>
        <v>0</v>
      </c>
      <c r="BK1148" s="175">
        <f t="shared" si="1244"/>
        <v>0</v>
      </c>
      <c r="BL1148" s="175">
        <f t="shared" si="1244"/>
        <v>0</v>
      </c>
      <c r="BM1148" s="175">
        <f t="shared" si="1244"/>
        <v>0</v>
      </c>
      <c r="BN1148" s="175">
        <f t="shared" si="1244"/>
        <v>0</v>
      </c>
      <c r="BO1148" s="175">
        <f t="shared" si="1244"/>
        <v>0</v>
      </c>
      <c r="BP1148" s="175">
        <f t="shared" si="1244"/>
        <v>0</v>
      </c>
      <c r="BQ1148" s="175">
        <f t="shared" si="1244"/>
        <v>0</v>
      </c>
      <c r="BR1148" s="175">
        <f t="shared" si="1244"/>
        <v>0</v>
      </c>
      <c r="BS1148" s="175">
        <f t="shared" si="1244"/>
        <v>0</v>
      </c>
      <c r="BT1148" s="175">
        <f t="shared" si="1244"/>
        <v>0</v>
      </c>
      <c r="BU1148" s="175">
        <f t="shared" si="1244"/>
        <v>0</v>
      </c>
      <c r="BV1148" s="175">
        <f t="shared" si="1244"/>
        <v>0</v>
      </c>
      <c r="BW1148" s="175">
        <f t="shared" si="1244"/>
        <v>0</v>
      </c>
      <c r="BX1148" s="175">
        <f t="shared" si="1244"/>
        <v>0</v>
      </c>
      <c r="BY1148" s="175">
        <f t="shared" si="1244"/>
        <v>0</v>
      </c>
      <c r="BZ1148" s="175">
        <f t="shared" si="1244"/>
        <v>0</v>
      </c>
      <c r="CA1148" s="175">
        <f t="shared" si="1244"/>
        <v>0</v>
      </c>
      <c r="CB1148" s="175">
        <f t="shared" si="1244"/>
        <v>0</v>
      </c>
      <c r="CC1148" s="175">
        <f t="shared" si="1244"/>
        <v>0</v>
      </c>
      <c r="CD1148" s="175">
        <f t="shared" si="1244"/>
        <v>0</v>
      </c>
      <c r="CE1148" s="175">
        <f t="shared" ref="CE1148:CK1148" si="1245">CE1119</f>
        <v>0</v>
      </c>
      <c r="CF1148" s="175">
        <f t="shared" si="1245"/>
        <v>0</v>
      </c>
      <c r="CG1148" s="175">
        <f t="shared" si="1245"/>
        <v>0</v>
      </c>
      <c r="CH1148" s="175">
        <f t="shared" si="1245"/>
        <v>0</v>
      </c>
      <c r="CI1148" s="175">
        <f t="shared" si="1245"/>
        <v>0</v>
      </c>
      <c r="CJ1148" s="175">
        <f t="shared" si="1245"/>
        <v>0</v>
      </c>
      <c r="CK1148" s="175">
        <f t="shared" si="1245"/>
        <v>0</v>
      </c>
    </row>
    <row r="1149" spans="2:89" x14ac:dyDescent="0.35">
      <c r="B1149" s="132" t="str">
        <f>B1121</f>
        <v>Primary volume driver</v>
      </c>
      <c r="D1149" t="s">
        <v>850</v>
      </c>
      <c r="E1149" s="8" t="str">
        <f t="shared" si="1217"/>
        <v>1149 LTERMY-S</v>
      </c>
      <c r="G1149" t="s">
        <v>332</v>
      </c>
      <c r="H1149" s="12"/>
      <c r="I1149" s="60"/>
      <c r="J1149" s="60"/>
      <c r="K1149" s="15"/>
      <c r="L1149" s="15"/>
      <c r="M1149" s="15"/>
      <c r="N1149" s="15"/>
      <c r="O1149" s="15"/>
      <c r="P1149" s="15"/>
      <c r="R1149" s="15"/>
      <c r="S1149" s="175" t="str">
        <f t="shared" ref="S1149" si="1246">S1120</f>
        <v>S$16</v>
      </c>
      <c r="T1149" s="175" t="str">
        <f t="shared" ref="T1149:AX1149" si="1247">T1120</f>
        <v>T$16</v>
      </c>
      <c r="U1149" s="175" t="str">
        <f t="shared" si="1247"/>
        <v>U$16</v>
      </c>
      <c r="V1149" s="175" t="str">
        <f t="shared" si="1247"/>
        <v>V$16</v>
      </c>
      <c r="W1149" s="175" t="str">
        <f t="shared" si="1247"/>
        <v>W$16</v>
      </c>
      <c r="X1149" s="175" t="str">
        <f t="shared" si="1247"/>
        <v>X$16</v>
      </c>
      <c r="Y1149" s="175" t="str">
        <f t="shared" si="1247"/>
        <v>Y$16</v>
      </c>
      <c r="Z1149" s="175" t="str">
        <f t="shared" si="1247"/>
        <v>Z$16</v>
      </c>
      <c r="AA1149" s="175" t="str">
        <f t="shared" si="1247"/>
        <v>AA$16</v>
      </c>
      <c r="AB1149" s="175" t="str">
        <f t="shared" si="1247"/>
        <v>AB$16</v>
      </c>
      <c r="AC1149" s="175" t="str">
        <f t="shared" si="1247"/>
        <v>AC$16</v>
      </c>
      <c r="AD1149" s="175" t="str">
        <f t="shared" si="1247"/>
        <v>AD$16</v>
      </c>
      <c r="AE1149" s="175" t="str">
        <f t="shared" si="1247"/>
        <v>AE$16</v>
      </c>
      <c r="AF1149" s="175" t="str">
        <f t="shared" si="1247"/>
        <v>AF$16</v>
      </c>
      <c r="AG1149" s="175" t="str">
        <f t="shared" si="1247"/>
        <v>AG$16</v>
      </c>
      <c r="AH1149" s="175" t="str">
        <f t="shared" si="1247"/>
        <v>AH$16</v>
      </c>
      <c r="AI1149" s="175" t="str">
        <f t="shared" si="1247"/>
        <v>AI$16</v>
      </c>
      <c r="AJ1149" s="175" t="str">
        <f t="shared" si="1247"/>
        <v>AJ$16</v>
      </c>
      <c r="AK1149" s="175" t="str">
        <f t="shared" si="1247"/>
        <v>AK$16</v>
      </c>
      <c r="AL1149" s="175" t="str">
        <f t="shared" si="1247"/>
        <v>AL$16</v>
      </c>
      <c r="AM1149" s="175" t="str">
        <f t="shared" si="1247"/>
        <v>AM$16</v>
      </c>
      <c r="AN1149" s="175" t="str">
        <f t="shared" si="1247"/>
        <v>AN$16</v>
      </c>
      <c r="AO1149" s="175" t="str">
        <f t="shared" si="1247"/>
        <v>AO$16</v>
      </c>
      <c r="AP1149" s="175" t="str">
        <f t="shared" si="1247"/>
        <v>AP$16</v>
      </c>
      <c r="AQ1149" s="175" t="str">
        <f t="shared" si="1247"/>
        <v>AQ$16</v>
      </c>
      <c r="AR1149" s="175" t="str">
        <f t="shared" si="1247"/>
        <v>AR$16</v>
      </c>
      <c r="AS1149" s="175" t="str">
        <f t="shared" si="1247"/>
        <v>AS$16</v>
      </c>
      <c r="AT1149" s="175" t="str">
        <f t="shared" si="1247"/>
        <v>AT$16</v>
      </c>
      <c r="AU1149" s="175" t="str">
        <f t="shared" si="1247"/>
        <v>AU$16</v>
      </c>
      <c r="AV1149" s="175" t="str">
        <f t="shared" si="1247"/>
        <v>AV$16</v>
      </c>
      <c r="AW1149" s="175" t="str">
        <f t="shared" si="1247"/>
        <v>AW$16</v>
      </c>
      <c r="AX1149" s="175" t="str">
        <f t="shared" si="1247"/>
        <v>AX$16</v>
      </c>
      <c r="AY1149" s="175" t="str">
        <f t="shared" ref="AY1149:CD1149" si="1248">AY1120</f>
        <v>AY$16</v>
      </c>
      <c r="AZ1149" s="175" t="str">
        <f t="shared" si="1248"/>
        <v>AZ$16</v>
      </c>
      <c r="BA1149" s="175" t="str">
        <f t="shared" si="1248"/>
        <v>BA$16</v>
      </c>
      <c r="BB1149" s="175" t="str">
        <f t="shared" si="1248"/>
        <v>BB$16</v>
      </c>
      <c r="BC1149" s="175" t="str">
        <f t="shared" si="1248"/>
        <v>BC$16</v>
      </c>
      <c r="BD1149" s="175" t="str">
        <f t="shared" si="1248"/>
        <v>BD$16</v>
      </c>
      <c r="BE1149" s="175" t="str">
        <f t="shared" si="1248"/>
        <v>BE$16</v>
      </c>
      <c r="BF1149" s="175" t="str">
        <f t="shared" si="1248"/>
        <v>BF$16</v>
      </c>
      <c r="BG1149" s="175" t="str">
        <f t="shared" si="1248"/>
        <v>BG$16</v>
      </c>
      <c r="BH1149" s="175" t="str">
        <f t="shared" si="1248"/>
        <v>BH$16</v>
      </c>
      <c r="BI1149" s="175" t="str">
        <f t="shared" si="1248"/>
        <v>BI$16</v>
      </c>
      <c r="BJ1149" s="175" t="str">
        <f t="shared" si="1248"/>
        <v>BJ$16</v>
      </c>
      <c r="BK1149" s="175" t="str">
        <f t="shared" si="1248"/>
        <v>BK$16</v>
      </c>
      <c r="BL1149" s="175" t="str">
        <f t="shared" si="1248"/>
        <v>BL$16</v>
      </c>
      <c r="BM1149" s="175" t="str">
        <f t="shared" si="1248"/>
        <v>BM$16</v>
      </c>
      <c r="BN1149" s="175" t="str">
        <f t="shared" si="1248"/>
        <v>BN$16</v>
      </c>
      <c r="BO1149" s="175" t="str">
        <f t="shared" si="1248"/>
        <v>BO$16</v>
      </c>
      <c r="BP1149" s="175" t="str">
        <f t="shared" si="1248"/>
        <v>BP$16</v>
      </c>
      <c r="BQ1149" s="175" t="str">
        <f t="shared" si="1248"/>
        <v>BQ$16</v>
      </c>
      <c r="BR1149" s="175" t="str">
        <f t="shared" si="1248"/>
        <v>BR$16</v>
      </c>
      <c r="BS1149" s="175" t="str">
        <f t="shared" si="1248"/>
        <v>BS$16</v>
      </c>
      <c r="BT1149" s="175" t="str">
        <f t="shared" si="1248"/>
        <v>BT$16</v>
      </c>
      <c r="BU1149" s="175" t="str">
        <f t="shared" si="1248"/>
        <v>BU$16</v>
      </c>
      <c r="BV1149" s="175" t="str">
        <f t="shared" si="1248"/>
        <v>BV$16</v>
      </c>
      <c r="BW1149" s="175" t="str">
        <f t="shared" si="1248"/>
        <v>BW$16</v>
      </c>
      <c r="BX1149" s="175" t="str">
        <f t="shared" si="1248"/>
        <v>BX$16</v>
      </c>
      <c r="BY1149" s="175" t="str">
        <f t="shared" si="1248"/>
        <v>BY$16</v>
      </c>
      <c r="BZ1149" s="175" t="str">
        <f t="shared" si="1248"/>
        <v>BZ$16</v>
      </c>
      <c r="CA1149" s="175" t="str">
        <f t="shared" si="1248"/>
        <v>CA$16</v>
      </c>
      <c r="CB1149" s="175" t="str">
        <f t="shared" si="1248"/>
        <v>CB$16</v>
      </c>
      <c r="CC1149" s="175" t="str">
        <f t="shared" si="1248"/>
        <v>CC$16</v>
      </c>
      <c r="CD1149" s="175" t="str">
        <f t="shared" si="1248"/>
        <v>CD$16</v>
      </c>
      <c r="CE1149" s="175" t="str">
        <f t="shared" ref="CE1149:CK1149" si="1249">CE1120</f>
        <v>CE$16</v>
      </c>
      <c r="CF1149" s="175" t="str">
        <f t="shared" si="1249"/>
        <v>CF$16</v>
      </c>
      <c r="CG1149" s="175" t="str">
        <f t="shared" si="1249"/>
        <v>CG$16</v>
      </c>
      <c r="CH1149" s="175" t="str">
        <f t="shared" si="1249"/>
        <v>CH$16</v>
      </c>
      <c r="CI1149" s="175" t="str">
        <f t="shared" si="1249"/>
        <v>CI$16</v>
      </c>
      <c r="CJ1149" s="175" t="str">
        <f t="shared" si="1249"/>
        <v>CJ$16</v>
      </c>
      <c r="CK1149" s="175" t="str">
        <f t="shared" si="1249"/>
        <v>CK$16</v>
      </c>
    </row>
    <row r="1150" spans="2:89" x14ac:dyDescent="0.35">
      <c r="B1150" s="187" t="str">
        <f>B1126</f>
        <v>Rolling fixed term loan - multiple borrowings w/ annual control:</v>
      </c>
      <c r="D1150" t="s">
        <v>850</v>
      </c>
      <c r="E1150" s="8" t="str">
        <f t="shared" si="1217"/>
        <v>1150 LTERMY-S</v>
      </c>
      <c r="G1150" t="s">
        <v>332</v>
      </c>
      <c r="H1150" s="12"/>
      <c r="I1150" s="60"/>
      <c r="J1150" s="60"/>
      <c r="K1150" s="15"/>
      <c r="L1150" s="15"/>
      <c r="M1150" s="15"/>
      <c r="N1150" s="15"/>
      <c r="O1150" s="15"/>
      <c r="P1150" s="15"/>
      <c r="R1150" s="15"/>
      <c r="S1150" s="175" t="str">
        <f t="shared" ref="S1150" si="1250">S1121</f>
        <v>S$17</v>
      </c>
      <c r="T1150" s="175" t="str">
        <f t="shared" ref="T1150:AX1150" si="1251">T1121</f>
        <v>T$17</v>
      </c>
      <c r="U1150" s="175" t="str">
        <f t="shared" si="1251"/>
        <v>U$17</v>
      </c>
      <c r="V1150" s="175" t="str">
        <f t="shared" si="1251"/>
        <v>V$17</v>
      </c>
      <c r="W1150" s="175" t="str">
        <f t="shared" si="1251"/>
        <v>W$17</v>
      </c>
      <c r="X1150" s="175" t="str">
        <f t="shared" si="1251"/>
        <v>X$17</v>
      </c>
      <c r="Y1150" s="175" t="str">
        <f t="shared" si="1251"/>
        <v>Y$17</v>
      </c>
      <c r="Z1150" s="175" t="str">
        <f t="shared" si="1251"/>
        <v>Z$17</v>
      </c>
      <c r="AA1150" s="175" t="str">
        <f t="shared" si="1251"/>
        <v>AA$17</v>
      </c>
      <c r="AB1150" s="175" t="str">
        <f t="shared" si="1251"/>
        <v>AB$17</v>
      </c>
      <c r="AC1150" s="175" t="str">
        <f t="shared" si="1251"/>
        <v>AC$17</v>
      </c>
      <c r="AD1150" s="175" t="str">
        <f t="shared" si="1251"/>
        <v>AD$17</v>
      </c>
      <c r="AE1150" s="175" t="str">
        <f t="shared" si="1251"/>
        <v>AE$17</v>
      </c>
      <c r="AF1150" s="175" t="str">
        <f t="shared" si="1251"/>
        <v>AF$17</v>
      </c>
      <c r="AG1150" s="175" t="str">
        <f t="shared" si="1251"/>
        <v>AG$17</v>
      </c>
      <c r="AH1150" s="175" t="str">
        <f t="shared" si="1251"/>
        <v>AH$17</v>
      </c>
      <c r="AI1150" s="175" t="str">
        <f t="shared" si="1251"/>
        <v>AI$17</v>
      </c>
      <c r="AJ1150" s="175" t="str">
        <f t="shared" si="1251"/>
        <v>AJ$17</v>
      </c>
      <c r="AK1150" s="175" t="str">
        <f t="shared" si="1251"/>
        <v>AK$17</v>
      </c>
      <c r="AL1150" s="175" t="str">
        <f t="shared" si="1251"/>
        <v>AL$17</v>
      </c>
      <c r="AM1150" s="175" t="str">
        <f t="shared" si="1251"/>
        <v>AM$17</v>
      </c>
      <c r="AN1150" s="175" t="str">
        <f t="shared" si="1251"/>
        <v>AN$17</v>
      </c>
      <c r="AO1150" s="175" t="str">
        <f t="shared" si="1251"/>
        <v>AO$17</v>
      </c>
      <c r="AP1150" s="175" t="str">
        <f t="shared" si="1251"/>
        <v>AP$17</v>
      </c>
      <c r="AQ1150" s="175" t="str">
        <f t="shared" si="1251"/>
        <v>AQ$17</v>
      </c>
      <c r="AR1150" s="175" t="str">
        <f t="shared" si="1251"/>
        <v>AR$17</v>
      </c>
      <c r="AS1150" s="175" t="str">
        <f t="shared" si="1251"/>
        <v>AS$17</v>
      </c>
      <c r="AT1150" s="175" t="str">
        <f t="shared" si="1251"/>
        <v>AT$17</v>
      </c>
      <c r="AU1150" s="175" t="str">
        <f t="shared" si="1251"/>
        <v>AU$17</v>
      </c>
      <c r="AV1150" s="175" t="str">
        <f t="shared" si="1251"/>
        <v>AV$17</v>
      </c>
      <c r="AW1150" s="175" t="str">
        <f t="shared" si="1251"/>
        <v>AW$17</v>
      </c>
      <c r="AX1150" s="175" t="str">
        <f t="shared" si="1251"/>
        <v>AX$17</v>
      </c>
      <c r="AY1150" s="175" t="str">
        <f t="shared" ref="AY1150:CD1150" si="1252">AY1121</f>
        <v>AY$17</v>
      </c>
      <c r="AZ1150" s="175" t="str">
        <f t="shared" si="1252"/>
        <v>AZ$17</v>
      </c>
      <c r="BA1150" s="175" t="str">
        <f t="shared" si="1252"/>
        <v>BA$17</v>
      </c>
      <c r="BB1150" s="175" t="str">
        <f t="shared" si="1252"/>
        <v>BB$17</v>
      </c>
      <c r="BC1150" s="175" t="str">
        <f t="shared" si="1252"/>
        <v>BC$17</v>
      </c>
      <c r="BD1150" s="175" t="str">
        <f t="shared" si="1252"/>
        <v>BD$17</v>
      </c>
      <c r="BE1150" s="175" t="str">
        <f t="shared" si="1252"/>
        <v>BE$17</v>
      </c>
      <c r="BF1150" s="175" t="str">
        <f t="shared" si="1252"/>
        <v>BF$17</v>
      </c>
      <c r="BG1150" s="175" t="str">
        <f t="shared" si="1252"/>
        <v>BG$17</v>
      </c>
      <c r="BH1150" s="175" t="str">
        <f t="shared" si="1252"/>
        <v>BH$17</v>
      </c>
      <c r="BI1150" s="175" t="str">
        <f t="shared" si="1252"/>
        <v>BI$17</v>
      </c>
      <c r="BJ1150" s="175" t="str">
        <f t="shared" si="1252"/>
        <v>BJ$17</v>
      </c>
      <c r="BK1150" s="175" t="str">
        <f t="shared" si="1252"/>
        <v>BK$17</v>
      </c>
      <c r="BL1150" s="175" t="str">
        <f t="shared" si="1252"/>
        <v>BL$17</v>
      </c>
      <c r="BM1150" s="175" t="str">
        <f t="shared" si="1252"/>
        <v>BM$17</v>
      </c>
      <c r="BN1150" s="175" t="str">
        <f t="shared" si="1252"/>
        <v>BN$17</v>
      </c>
      <c r="BO1150" s="175" t="str">
        <f t="shared" si="1252"/>
        <v>BO$17</v>
      </c>
      <c r="BP1150" s="175" t="str">
        <f t="shared" si="1252"/>
        <v>BP$17</v>
      </c>
      <c r="BQ1150" s="175" t="str">
        <f t="shared" si="1252"/>
        <v>BQ$17</v>
      </c>
      <c r="BR1150" s="175" t="str">
        <f t="shared" si="1252"/>
        <v>BR$17</v>
      </c>
      <c r="BS1150" s="175" t="str">
        <f t="shared" si="1252"/>
        <v>BS$17</v>
      </c>
      <c r="BT1150" s="175" t="str">
        <f t="shared" si="1252"/>
        <v>BT$17</v>
      </c>
      <c r="BU1150" s="175" t="str">
        <f t="shared" si="1252"/>
        <v>BU$17</v>
      </c>
      <c r="BV1150" s="175" t="str">
        <f t="shared" si="1252"/>
        <v>BV$17</v>
      </c>
      <c r="BW1150" s="175" t="str">
        <f t="shared" si="1252"/>
        <v>BW$17</v>
      </c>
      <c r="BX1150" s="175" t="str">
        <f t="shared" si="1252"/>
        <v>BX$17</v>
      </c>
      <c r="BY1150" s="175" t="str">
        <f t="shared" si="1252"/>
        <v>BY$17</v>
      </c>
      <c r="BZ1150" s="175" t="str">
        <f t="shared" si="1252"/>
        <v>BZ$17</v>
      </c>
      <c r="CA1150" s="175" t="str">
        <f t="shared" si="1252"/>
        <v>CA$17</v>
      </c>
      <c r="CB1150" s="175" t="str">
        <f t="shared" si="1252"/>
        <v>CB$17</v>
      </c>
      <c r="CC1150" s="175" t="str">
        <f t="shared" si="1252"/>
        <v>CC$17</v>
      </c>
      <c r="CD1150" s="175" t="str">
        <f t="shared" si="1252"/>
        <v>CD$17</v>
      </c>
      <c r="CE1150" s="175" t="str">
        <f t="shared" ref="CE1150:CK1150" si="1253">CE1121</f>
        <v>CE$17</v>
      </c>
      <c r="CF1150" s="175" t="str">
        <f t="shared" si="1253"/>
        <v>CF$17</v>
      </c>
      <c r="CG1150" s="175" t="str">
        <f t="shared" si="1253"/>
        <v>CG$17</v>
      </c>
      <c r="CH1150" s="175" t="str">
        <f t="shared" si="1253"/>
        <v>CH$17</v>
      </c>
      <c r="CI1150" s="175" t="str">
        <f t="shared" si="1253"/>
        <v>CI$17</v>
      </c>
      <c r="CJ1150" s="175" t="str">
        <f t="shared" si="1253"/>
        <v>CJ$17</v>
      </c>
      <c r="CK1150" s="175" t="str">
        <f t="shared" si="1253"/>
        <v>CK$17</v>
      </c>
    </row>
    <row r="1151" spans="2:89" x14ac:dyDescent="0.35">
      <c r="B1151" s="235" t="str">
        <f>IFERROR(SUBSTITUTE(TRIM(MID(B1126, SEARCH("-", B1126) + 1, LEN(B1126))),":",""),"no unit")</f>
        <v>multiple borrowings w/ annual control</v>
      </c>
      <c r="D1151" t="s">
        <v>850</v>
      </c>
      <c r="E1151" s="8" t="str">
        <f t="shared" si="1217"/>
        <v>1151 LTERMY-S</v>
      </c>
      <c r="G1151" t="s">
        <v>332</v>
      </c>
      <c r="H1151" s="12"/>
      <c r="I1151" s="60"/>
      <c r="J1151" s="60"/>
      <c r="K1151" s="15"/>
      <c r="L1151" s="15"/>
      <c r="M1151" s="15"/>
      <c r="N1151" s="15"/>
      <c r="O1151" s="15"/>
      <c r="P1151" s="15"/>
      <c r="R1151" s="15"/>
      <c r="S1151" s="175"/>
      <c r="T1151" s="175"/>
      <c r="U1151" s="175"/>
      <c r="V1151" s="175"/>
      <c r="W1151" s="175"/>
      <c r="X1151" s="175"/>
      <c r="Y1151" s="175"/>
      <c r="Z1151" s="175"/>
      <c r="AA1151" s="175"/>
      <c r="AB1151" s="175"/>
      <c r="AC1151" s="175"/>
      <c r="AD1151" s="175"/>
      <c r="AE1151" s="175"/>
      <c r="AF1151" s="175"/>
      <c r="AG1151" s="175"/>
      <c r="AH1151" s="175"/>
      <c r="AI1151" s="175"/>
      <c r="AJ1151" s="175"/>
      <c r="AK1151" s="175"/>
      <c r="AL1151" s="175"/>
      <c r="AM1151" s="175"/>
      <c r="AN1151" s="175"/>
      <c r="AO1151" s="175"/>
      <c r="AP1151" s="175"/>
      <c r="AQ1151" s="175"/>
      <c r="AR1151" s="175"/>
      <c r="AS1151" s="175"/>
      <c r="AT1151" s="175"/>
      <c r="AU1151" s="175"/>
      <c r="AV1151" s="175"/>
      <c r="AW1151" s="175"/>
      <c r="AX1151" s="175"/>
      <c r="AY1151" s="175"/>
      <c r="AZ1151" s="175"/>
      <c r="BA1151" s="175"/>
      <c r="BB1151" s="175"/>
      <c r="BC1151" s="175"/>
      <c r="BD1151" s="175"/>
      <c r="BE1151" s="175"/>
      <c r="BF1151" s="175"/>
      <c r="BG1151" s="175"/>
      <c r="BH1151" s="175"/>
      <c r="BI1151" s="175"/>
      <c r="BJ1151" s="175"/>
      <c r="BK1151" s="175"/>
      <c r="BL1151" s="175"/>
      <c r="BM1151" s="175"/>
      <c r="BN1151" s="175"/>
      <c r="BO1151" s="175"/>
      <c r="BP1151" s="175"/>
      <c r="BQ1151" s="175"/>
      <c r="BR1151" s="175"/>
      <c r="BS1151" s="175"/>
      <c r="BT1151" s="175"/>
      <c r="BU1151" s="175"/>
      <c r="BV1151" s="175"/>
      <c r="BW1151" s="175"/>
      <c r="BX1151" s="175"/>
      <c r="BY1151" s="175"/>
      <c r="BZ1151" s="175"/>
      <c r="CA1151" s="175"/>
      <c r="CB1151" s="175"/>
      <c r="CC1151" s="175"/>
      <c r="CD1151" s="175"/>
      <c r="CE1151" s="175"/>
      <c r="CF1151" s="175"/>
      <c r="CG1151" s="175"/>
      <c r="CH1151" s="175"/>
      <c r="CI1151" s="175"/>
      <c r="CJ1151" s="175"/>
      <c r="CK1151" s="175"/>
    </row>
    <row r="1152" spans="2:89" x14ac:dyDescent="0.35">
      <c r="B1152" s="187" t="str">
        <f>B1124</f>
        <v>Secondary revenue driver</v>
      </c>
      <c r="D1152" t="s">
        <v>850</v>
      </c>
      <c r="E1152" s="8" t="str">
        <f t="shared" si="1217"/>
        <v>1152 LTERMY-S</v>
      </c>
      <c r="G1152" t="s">
        <v>332</v>
      </c>
      <c r="H1152" s="90"/>
      <c r="I1152" s="209"/>
      <c r="J1152" s="209"/>
      <c r="K1152" s="210"/>
      <c r="L1152" s="210"/>
      <c r="M1152" s="210"/>
      <c r="N1152" s="210"/>
      <c r="O1152" s="210"/>
      <c r="P1152" s="210"/>
      <c r="R1152" s="210"/>
      <c r="S1152" s="4" t="str">
        <f t="shared" ref="S1152" si="1254">ADDRESS(ROW(S1137),COLUMN(S1137),2)</f>
        <v>S$1137</v>
      </c>
      <c r="T1152" s="4" t="str">
        <f t="shared" ref="T1152:AX1152" si="1255">ADDRESS(ROW(T1137),COLUMN(T1137),2)</f>
        <v>T$1137</v>
      </c>
      <c r="U1152" s="4" t="str">
        <f t="shared" si="1255"/>
        <v>U$1137</v>
      </c>
      <c r="V1152" s="4" t="str">
        <f t="shared" si="1255"/>
        <v>V$1137</v>
      </c>
      <c r="W1152" s="4" t="str">
        <f t="shared" si="1255"/>
        <v>W$1137</v>
      </c>
      <c r="X1152" s="4" t="str">
        <f t="shared" si="1255"/>
        <v>X$1137</v>
      </c>
      <c r="Y1152" s="4" t="str">
        <f t="shared" si="1255"/>
        <v>Y$1137</v>
      </c>
      <c r="Z1152" s="4" t="str">
        <f t="shared" si="1255"/>
        <v>Z$1137</v>
      </c>
      <c r="AA1152" s="4" t="str">
        <f t="shared" si="1255"/>
        <v>AA$1137</v>
      </c>
      <c r="AB1152" s="4" t="str">
        <f t="shared" si="1255"/>
        <v>AB$1137</v>
      </c>
      <c r="AC1152" s="4" t="str">
        <f t="shared" si="1255"/>
        <v>AC$1137</v>
      </c>
      <c r="AD1152" s="4" t="str">
        <f t="shared" si="1255"/>
        <v>AD$1137</v>
      </c>
      <c r="AE1152" s="4" t="str">
        <f t="shared" si="1255"/>
        <v>AE$1137</v>
      </c>
      <c r="AF1152" s="4" t="str">
        <f t="shared" si="1255"/>
        <v>AF$1137</v>
      </c>
      <c r="AG1152" s="4" t="str">
        <f t="shared" si="1255"/>
        <v>AG$1137</v>
      </c>
      <c r="AH1152" s="4" t="str">
        <f t="shared" si="1255"/>
        <v>AH$1137</v>
      </c>
      <c r="AI1152" s="4" t="str">
        <f t="shared" si="1255"/>
        <v>AI$1137</v>
      </c>
      <c r="AJ1152" s="4" t="str">
        <f t="shared" si="1255"/>
        <v>AJ$1137</v>
      </c>
      <c r="AK1152" s="4" t="str">
        <f t="shared" si="1255"/>
        <v>AK$1137</v>
      </c>
      <c r="AL1152" s="4" t="str">
        <f t="shared" si="1255"/>
        <v>AL$1137</v>
      </c>
      <c r="AM1152" s="4" t="str">
        <f t="shared" si="1255"/>
        <v>AM$1137</v>
      </c>
      <c r="AN1152" s="4" t="str">
        <f t="shared" si="1255"/>
        <v>AN$1137</v>
      </c>
      <c r="AO1152" s="4" t="str">
        <f t="shared" si="1255"/>
        <v>AO$1137</v>
      </c>
      <c r="AP1152" s="4" t="str">
        <f t="shared" si="1255"/>
        <v>AP$1137</v>
      </c>
      <c r="AQ1152" s="4" t="str">
        <f t="shared" si="1255"/>
        <v>AQ$1137</v>
      </c>
      <c r="AR1152" s="4" t="str">
        <f t="shared" si="1255"/>
        <v>AR$1137</v>
      </c>
      <c r="AS1152" s="4" t="str">
        <f t="shared" si="1255"/>
        <v>AS$1137</v>
      </c>
      <c r="AT1152" s="4" t="str">
        <f t="shared" si="1255"/>
        <v>AT$1137</v>
      </c>
      <c r="AU1152" s="4" t="str">
        <f t="shared" si="1255"/>
        <v>AU$1137</v>
      </c>
      <c r="AV1152" s="4" t="str">
        <f t="shared" si="1255"/>
        <v>AV$1137</v>
      </c>
      <c r="AW1152" s="4" t="str">
        <f t="shared" si="1255"/>
        <v>AW$1137</v>
      </c>
      <c r="AX1152" s="4" t="str">
        <f t="shared" si="1255"/>
        <v>AX$1137</v>
      </c>
      <c r="AY1152" s="4" t="str">
        <f t="shared" ref="AY1152:CD1152" si="1256">ADDRESS(ROW(AY1137),COLUMN(AY1137),2)</f>
        <v>AY$1137</v>
      </c>
      <c r="AZ1152" s="4" t="str">
        <f t="shared" si="1256"/>
        <v>AZ$1137</v>
      </c>
      <c r="BA1152" s="4" t="str">
        <f t="shared" si="1256"/>
        <v>BA$1137</v>
      </c>
      <c r="BB1152" s="4" t="str">
        <f t="shared" si="1256"/>
        <v>BB$1137</v>
      </c>
      <c r="BC1152" s="4" t="str">
        <f t="shared" si="1256"/>
        <v>BC$1137</v>
      </c>
      <c r="BD1152" s="4" t="str">
        <f t="shared" si="1256"/>
        <v>BD$1137</v>
      </c>
      <c r="BE1152" s="4" t="str">
        <f t="shared" si="1256"/>
        <v>BE$1137</v>
      </c>
      <c r="BF1152" s="4" t="str">
        <f t="shared" si="1256"/>
        <v>BF$1137</v>
      </c>
      <c r="BG1152" s="4" t="str">
        <f t="shared" si="1256"/>
        <v>BG$1137</v>
      </c>
      <c r="BH1152" s="4" t="str">
        <f t="shared" si="1256"/>
        <v>BH$1137</v>
      </c>
      <c r="BI1152" s="4" t="str">
        <f t="shared" si="1256"/>
        <v>BI$1137</v>
      </c>
      <c r="BJ1152" s="4" t="str">
        <f t="shared" si="1256"/>
        <v>BJ$1137</v>
      </c>
      <c r="BK1152" s="4" t="str">
        <f t="shared" si="1256"/>
        <v>BK$1137</v>
      </c>
      <c r="BL1152" s="4" t="str">
        <f t="shared" si="1256"/>
        <v>BL$1137</v>
      </c>
      <c r="BM1152" s="4" t="str">
        <f t="shared" si="1256"/>
        <v>BM$1137</v>
      </c>
      <c r="BN1152" s="4" t="str">
        <f t="shared" si="1256"/>
        <v>BN$1137</v>
      </c>
      <c r="BO1152" s="4" t="str">
        <f t="shared" si="1256"/>
        <v>BO$1137</v>
      </c>
      <c r="BP1152" s="4" t="str">
        <f t="shared" si="1256"/>
        <v>BP$1137</v>
      </c>
      <c r="BQ1152" s="4" t="str">
        <f t="shared" si="1256"/>
        <v>BQ$1137</v>
      </c>
      <c r="BR1152" s="4" t="str">
        <f t="shared" si="1256"/>
        <v>BR$1137</v>
      </c>
      <c r="BS1152" s="4" t="str">
        <f t="shared" si="1256"/>
        <v>BS$1137</v>
      </c>
      <c r="BT1152" s="4" t="str">
        <f t="shared" si="1256"/>
        <v>BT$1137</v>
      </c>
      <c r="BU1152" s="4" t="str">
        <f t="shared" si="1256"/>
        <v>BU$1137</v>
      </c>
      <c r="BV1152" s="4" t="str">
        <f t="shared" si="1256"/>
        <v>BV$1137</v>
      </c>
      <c r="BW1152" s="4" t="str">
        <f t="shared" si="1256"/>
        <v>BW$1137</v>
      </c>
      <c r="BX1152" s="4" t="str">
        <f t="shared" si="1256"/>
        <v>BX$1137</v>
      </c>
      <c r="BY1152" s="4" t="str">
        <f t="shared" si="1256"/>
        <v>BY$1137</v>
      </c>
      <c r="BZ1152" s="4" t="str">
        <f t="shared" si="1256"/>
        <v>BZ$1137</v>
      </c>
      <c r="CA1152" s="4" t="str">
        <f t="shared" si="1256"/>
        <v>CA$1137</v>
      </c>
      <c r="CB1152" s="4" t="str">
        <f t="shared" si="1256"/>
        <v>CB$1137</v>
      </c>
      <c r="CC1152" s="4" t="str">
        <f t="shared" si="1256"/>
        <v>CC$1137</v>
      </c>
      <c r="CD1152" s="4" t="str">
        <f t="shared" si="1256"/>
        <v>CD$1137</v>
      </c>
      <c r="CE1152" s="4" t="str">
        <f t="shared" ref="CE1152:CK1152" si="1257">ADDRESS(ROW(CE1137),COLUMN(CE1137),2)</f>
        <v>CE$1137</v>
      </c>
      <c r="CF1152" s="4" t="str">
        <f t="shared" si="1257"/>
        <v>CF$1137</v>
      </c>
      <c r="CG1152" s="4" t="str">
        <f t="shared" si="1257"/>
        <v>CG$1137</v>
      </c>
      <c r="CH1152" s="4" t="str">
        <f t="shared" si="1257"/>
        <v>CH$1137</v>
      </c>
      <c r="CI1152" s="4" t="str">
        <f t="shared" si="1257"/>
        <v>CI$1137</v>
      </c>
      <c r="CJ1152" s="4" t="str">
        <f t="shared" si="1257"/>
        <v>CJ$1137</v>
      </c>
      <c r="CK1152" s="4" t="str">
        <f t="shared" si="1257"/>
        <v>CK$1137</v>
      </c>
    </row>
    <row r="1153" spans="2:89" x14ac:dyDescent="0.35">
      <c r="B1153" s="132" t="str">
        <f>B1125</f>
        <v>Secondary volume driver</v>
      </c>
      <c r="D1153" t="s">
        <v>850</v>
      </c>
      <c r="E1153" s="8" t="str">
        <f t="shared" si="1217"/>
        <v>1153 LTERMY-S</v>
      </c>
      <c r="G1153" t="s">
        <v>332</v>
      </c>
      <c r="H1153" s="12"/>
      <c r="I1153" s="60"/>
      <c r="J1153" s="60"/>
      <c r="K1153" s="15"/>
      <c r="L1153" s="15"/>
      <c r="M1153" s="15"/>
      <c r="N1153" s="15"/>
      <c r="O1153" s="15"/>
      <c r="P1153" s="15"/>
      <c r="R1153" s="15"/>
      <c r="S1153" s="175" t="str">
        <f t="shared" ref="S1153" si="1258">S1124</f>
        <v>S$18</v>
      </c>
      <c r="T1153" s="175" t="str">
        <f t="shared" ref="T1153:AX1153" si="1259">T1124</f>
        <v>T$18</v>
      </c>
      <c r="U1153" s="175" t="str">
        <f t="shared" si="1259"/>
        <v>U$18</v>
      </c>
      <c r="V1153" s="175" t="str">
        <f t="shared" si="1259"/>
        <v>V$18</v>
      </c>
      <c r="W1153" s="175" t="str">
        <f t="shared" si="1259"/>
        <v>W$18</v>
      </c>
      <c r="X1153" s="175" t="str">
        <f t="shared" si="1259"/>
        <v>X$18</v>
      </c>
      <c r="Y1153" s="175" t="str">
        <f t="shared" si="1259"/>
        <v>Y$18</v>
      </c>
      <c r="Z1153" s="175" t="str">
        <f t="shared" si="1259"/>
        <v>Z$18</v>
      </c>
      <c r="AA1153" s="175" t="str">
        <f t="shared" si="1259"/>
        <v>AA$18</v>
      </c>
      <c r="AB1153" s="175" t="str">
        <f t="shared" si="1259"/>
        <v>AB$18</v>
      </c>
      <c r="AC1153" s="175" t="str">
        <f t="shared" si="1259"/>
        <v>AC$18</v>
      </c>
      <c r="AD1153" s="175" t="str">
        <f t="shared" si="1259"/>
        <v>AD$18</v>
      </c>
      <c r="AE1153" s="175" t="str">
        <f t="shared" si="1259"/>
        <v>AE$18</v>
      </c>
      <c r="AF1153" s="175" t="str">
        <f t="shared" si="1259"/>
        <v>AF$18</v>
      </c>
      <c r="AG1153" s="175" t="str">
        <f t="shared" si="1259"/>
        <v>AG$18</v>
      </c>
      <c r="AH1153" s="175" t="str">
        <f t="shared" si="1259"/>
        <v>AH$18</v>
      </c>
      <c r="AI1153" s="175" t="str">
        <f t="shared" si="1259"/>
        <v>AI$18</v>
      </c>
      <c r="AJ1153" s="175" t="str">
        <f t="shared" si="1259"/>
        <v>AJ$18</v>
      </c>
      <c r="AK1153" s="175" t="str">
        <f t="shared" si="1259"/>
        <v>AK$18</v>
      </c>
      <c r="AL1153" s="175" t="str">
        <f t="shared" si="1259"/>
        <v>AL$18</v>
      </c>
      <c r="AM1153" s="175" t="str">
        <f t="shared" si="1259"/>
        <v>AM$18</v>
      </c>
      <c r="AN1153" s="175" t="str">
        <f t="shared" si="1259"/>
        <v>AN$18</v>
      </c>
      <c r="AO1153" s="175" t="str">
        <f t="shared" si="1259"/>
        <v>AO$18</v>
      </c>
      <c r="AP1153" s="175" t="str">
        <f t="shared" si="1259"/>
        <v>AP$18</v>
      </c>
      <c r="AQ1153" s="175" t="str">
        <f t="shared" si="1259"/>
        <v>AQ$18</v>
      </c>
      <c r="AR1153" s="175" t="str">
        <f t="shared" si="1259"/>
        <v>AR$18</v>
      </c>
      <c r="AS1153" s="175" t="str">
        <f t="shared" si="1259"/>
        <v>AS$18</v>
      </c>
      <c r="AT1153" s="175" t="str">
        <f t="shared" si="1259"/>
        <v>AT$18</v>
      </c>
      <c r="AU1153" s="175" t="str">
        <f t="shared" si="1259"/>
        <v>AU$18</v>
      </c>
      <c r="AV1153" s="175" t="str">
        <f t="shared" si="1259"/>
        <v>AV$18</v>
      </c>
      <c r="AW1153" s="175" t="str">
        <f t="shared" si="1259"/>
        <v>AW$18</v>
      </c>
      <c r="AX1153" s="175" t="str">
        <f t="shared" si="1259"/>
        <v>AX$18</v>
      </c>
      <c r="AY1153" s="175" t="str">
        <f t="shared" ref="AY1153:CD1153" si="1260">AY1124</f>
        <v>AY$18</v>
      </c>
      <c r="AZ1153" s="175" t="str">
        <f t="shared" si="1260"/>
        <v>AZ$18</v>
      </c>
      <c r="BA1153" s="175" t="str">
        <f t="shared" si="1260"/>
        <v>BA$18</v>
      </c>
      <c r="BB1153" s="175" t="str">
        <f t="shared" si="1260"/>
        <v>BB$18</v>
      </c>
      <c r="BC1153" s="175" t="str">
        <f t="shared" si="1260"/>
        <v>BC$18</v>
      </c>
      <c r="BD1153" s="175" t="str">
        <f t="shared" si="1260"/>
        <v>BD$18</v>
      </c>
      <c r="BE1153" s="175" t="str">
        <f t="shared" si="1260"/>
        <v>BE$18</v>
      </c>
      <c r="BF1153" s="175" t="str">
        <f t="shared" si="1260"/>
        <v>BF$18</v>
      </c>
      <c r="BG1153" s="175" t="str">
        <f t="shared" si="1260"/>
        <v>BG$18</v>
      </c>
      <c r="BH1153" s="175" t="str">
        <f t="shared" si="1260"/>
        <v>BH$18</v>
      </c>
      <c r="BI1153" s="175" t="str">
        <f t="shared" si="1260"/>
        <v>BI$18</v>
      </c>
      <c r="BJ1153" s="175" t="str">
        <f t="shared" si="1260"/>
        <v>BJ$18</v>
      </c>
      <c r="BK1153" s="175" t="str">
        <f t="shared" si="1260"/>
        <v>BK$18</v>
      </c>
      <c r="BL1153" s="175" t="str">
        <f t="shared" si="1260"/>
        <v>BL$18</v>
      </c>
      <c r="BM1153" s="175" t="str">
        <f t="shared" si="1260"/>
        <v>BM$18</v>
      </c>
      <c r="BN1153" s="175" t="str">
        <f t="shared" si="1260"/>
        <v>BN$18</v>
      </c>
      <c r="BO1153" s="175" t="str">
        <f t="shared" si="1260"/>
        <v>BO$18</v>
      </c>
      <c r="BP1153" s="175" t="str">
        <f t="shared" si="1260"/>
        <v>BP$18</v>
      </c>
      <c r="BQ1153" s="175" t="str">
        <f t="shared" si="1260"/>
        <v>BQ$18</v>
      </c>
      <c r="BR1153" s="175" t="str">
        <f t="shared" si="1260"/>
        <v>BR$18</v>
      </c>
      <c r="BS1153" s="175" t="str">
        <f t="shared" si="1260"/>
        <v>BS$18</v>
      </c>
      <c r="BT1153" s="175" t="str">
        <f t="shared" si="1260"/>
        <v>BT$18</v>
      </c>
      <c r="BU1153" s="175" t="str">
        <f t="shared" si="1260"/>
        <v>BU$18</v>
      </c>
      <c r="BV1153" s="175" t="str">
        <f t="shared" si="1260"/>
        <v>BV$18</v>
      </c>
      <c r="BW1153" s="175" t="str">
        <f t="shared" si="1260"/>
        <v>BW$18</v>
      </c>
      <c r="BX1153" s="175" t="str">
        <f t="shared" si="1260"/>
        <v>BX$18</v>
      </c>
      <c r="BY1153" s="175" t="str">
        <f t="shared" si="1260"/>
        <v>BY$18</v>
      </c>
      <c r="BZ1153" s="175" t="str">
        <f t="shared" si="1260"/>
        <v>BZ$18</v>
      </c>
      <c r="CA1153" s="175" t="str">
        <f t="shared" si="1260"/>
        <v>CA$18</v>
      </c>
      <c r="CB1153" s="175" t="str">
        <f t="shared" si="1260"/>
        <v>CB$18</v>
      </c>
      <c r="CC1153" s="175" t="str">
        <f t="shared" si="1260"/>
        <v>CC$18</v>
      </c>
      <c r="CD1153" s="175" t="str">
        <f t="shared" si="1260"/>
        <v>CD$18</v>
      </c>
      <c r="CE1153" s="175" t="str">
        <f t="shared" ref="CE1153:CK1153" si="1261">CE1124</f>
        <v>CE$18</v>
      </c>
      <c r="CF1153" s="175" t="str">
        <f t="shared" si="1261"/>
        <v>CF$18</v>
      </c>
      <c r="CG1153" s="175" t="str">
        <f t="shared" si="1261"/>
        <v>CG$18</v>
      </c>
      <c r="CH1153" s="175" t="str">
        <f t="shared" si="1261"/>
        <v>CH$18</v>
      </c>
      <c r="CI1153" s="175" t="str">
        <f t="shared" si="1261"/>
        <v>CI$18</v>
      </c>
      <c r="CJ1153" s="175" t="str">
        <f t="shared" si="1261"/>
        <v>CJ$18</v>
      </c>
      <c r="CK1153" s="175" t="str">
        <f t="shared" si="1261"/>
        <v>CK$18</v>
      </c>
    </row>
    <row r="1155" spans="2:89" x14ac:dyDescent="0.35">
      <c r="B1155" s="171" t="s">
        <v>490</v>
      </c>
      <c r="E1155" s="8"/>
      <c r="H1155" s="170"/>
      <c r="I1155" s="172"/>
      <c r="J1155" s="172"/>
      <c r="K1155" s="193"/>
      <c r="L1155" s="193"/>
      <c r="M1155" s="193"/>
      <c r="N1155" s="193"/>
      <c r="O1155" s="193"/>
      <c r="P1155" s="193"/>
      <c r="R1155" s="194"/>
      <c r="S1155" s="170"/>
      <c r="T1155" s="170"/>
      <c r="U1155" s="170"/>
      <c r="V1155" s="170"/>
      <c r="W1155" s="170"/>
      <c r="X1155" s="170"/>
      <c r="Y1155" s="170"/>
      <c r="Z1155" s="170"/>
      <c r="AA1155" s="170"/>
      <c r="AB1155" s="170"/>
      <c r="AC1155" s="170"/>
      <c r="AD1155" s="170"/>
      <c r="AE1155" s="170"/>
      <c r="AF1155" s="170"/>
      <c r="AG1155" s="170"/>
      <c r="AH1155" s="170"/>
      <c r="AI1155" s="170"/>
      <c r="AJ1155" s="170"/>
      <c r="AK1155" s="170"/>
      <c r="AL1155" s="170"/>
      <c r="AM1155" s="170"/>
      <c r="AN1155" s="170"/>
      <c r="AO1155" s="170"/>
      <c r="AP1155" s="170"/>
      <c r="AQ1155" s="170"/>
      <c r="AR1155" s="170"/>
      <c r="AS1155" s="170"/>
      <c r="AT1155" s="170"/>
      <c r="AU1155" s="170"/>
      <c r="AV1155" s="170"/>
      <c r="AW1155" s="170"/>
      <c r="AX1155" s="170"/>
      <c r="AY1155" s="170"/>
      <c r="AZ1155" s="170"/>
      <c r="BA1155" s="170"/>
      <c r="BB1155" s="170"/>
      <c r="BC1155" s="170"/>
      <c r="BD1155" s="170"/>
      <c r="BE1155" s="170"/>
      <c r="BF1155" s="170"/>
      <c r="BG1155" s="170"/>
      <c r="BH1155" s="170"/>
      <c r="BI1155" s="170"/>
      <c r="BJ1155" s="170"/>
      <c r="BK1155" s="170"/>
      <c r="BL1155" s="170"/>
      <c r="BM1155" s="170"/>
      <c r="BN1155" s="170"/>
      <c r="BO1155" s="170"/>
      <c r="BP1155" s="170"/>
      <c r="BQ1155" s="170"/>
      <c r="BR1155" s="170"/>
      <c r="BS1155" s="170"/>
      <c r="BT1155" s="170"/>
      <c r="BU1155" s="170"/>
      <c r="BV1155" s="170"/>
      <c r="BW1155" s="170"/>
      <c r="BX1155" s="170"/>
      <c r="BY1155" s="170"/>
      <c r="BZ1155" s="170"/>
      <c r="CA1155" s="170"/>
      <c r="CB1155" s="170"/>
      <c r="CC1155" s="170"/>
      <c r="CD1155" s="170"/>
      <c r="CE1155" s="170"/>
      <c r="CF1155" s="170"/>
      <c r="CG1155" s="170"/>
      <c r="CH1155" s="170"/>
      <c r="CI1155" s="170"/>
      <c r="CJ1155" s="170"/>
      <c r="CK1155" s="170"/>
    </row>
    <row r="1156" spans="2:89" x14ac:dyDescent="0.35">
      <c r="B1156" s="171" t="s">
        <v>492</v>
      </c>
      <c r="E1156" s="8"/>
      <c r="H1156" s="170"/>
      <c r="I1156" s="172"/>
      <c r="J1156" s="172"/>
      <c r="K1156" s="193"/>
      <c r="L1156" s="193"/>
      <c r="M1156" s="193"/>
      <c r="N1156" s="193"/>
      <c r="O1156" s="193"/>
      <c r="P1156" s="193"/>
      <c r="R1156" s="194"/>
      <c r="S1156" s="170"/>
      <c r="T1156" s="170"/>
      <c r="U1156" s="170"/>
      <c r="V1156" s="170"/>
      <c r="W1156" s="170"/>
      <c r="X1156" s="170"/>
      <c r="Y1156" s="170"/>
      <c r="Z1156" s="170"/>
      <c r="AA1156" s="170"/>
      <c r="AB1156" s="170"/>
      <c r="AC1156" s="170"/>
      <c r="AD1156" s="170"/>
      <c r="AE1156" s="170"/>
      <c r="AF1156" s="170"/>
      <c r="AG1156" s="170"/>
      <c r="AH1156" s="170"/>
      <c r="AI1156" s="170"/>
      <c r="AJ1156" s="170"/>
      <c r="AK1156" s="170"/>
      <c r="AL1156" s="170"/>
      <c r="AM1156" s="170"/>
      <c r="AN1156" s="170"/>
      <c r="AO1156" s="170"/>
      <c r="AP1156" s="170"/>
      <c r="AQ1156" s="170"/>
      <c r="AR1156" s="170"/>
      <c r="AS1156" s="170"/>
      <c r="AT1156" s="170"/>
      <c r="AU1156" s="170"/>
      <c r="AV1156" s="170"/>
      <c r="AW1156" s="170"/>
      <c r="AX1156" s="170"/>
      <c r="AY1156" s="170"/>
      <c r="AZ1156" s="170"/>
      <c r="BA1156" s="170"/>
      <c r="BB1156" s="170"/>
      <c r="BC1156" s="170"/>
      <c r="BD1156" s="170"/>
      <c r="BE1156" s="170"/>
      <c r="BF1156" s="170"/>
      <c r="BG1156" s="170"/>
      <c r="BH1156" s="170"/>
      <c r="BI1156" s="170"/>
      <c r="BJ1156" s="170"/>
      <c r="BK1156" s="170"/>
      <c r="BL1156" s="170"/>
      <c r="BM1156" s="170"/>
      <c r="BN1156" s="170"/>
      <c r="BO1156" s="170"/>
      <c r="BP1156" s="170"/>
      <c r="BQ1156" s="170"/>
      <c r="BR1156" s="170"/>
      <c r="BS1156" s="170"/>
      <c r="BT1156" s="170"/>
      <c r="BU1156" s="170"/>
      <c r="BV1156" s="170"/>
      <c r="BW1156" s="170"/>
      <c r="BX1156" s="170"/>
      <c r="BY1156" s="170"/>
      <c r="BZ1156" s="170"/>
      <c r="CA1156" s="170"/>
      <c r="CB1156" s="170"/>
      <c r="CC1156" s="170"/>
      <c r="CD1156" s="170"/>
      <c r="CE1156" s="170"/>
      <c r="CF1156" s="170"/>
      <c r="CG1156" s="170"/>
      <c r="CH1156" s="170"/>
      <c r="CI1156" s="170"/>
      <c r="CJ1156" s="170"/>
      <c r="CK1156" s="170"/>
    </row>
    <row r="1157" spans="2:89" x14ac:dyDescent="0.35">
      <c r="B1157" s="171" t="s">
        <v>461</v>
      </c>
      <c r="E1157" s="8"/>
      <c r="H1157" s="170"/>
      <c r="I1157" s="172"/>
      <c r="J1157" s="172"/>
      <c r="K1157" s="193"/>
      <c r="L1157" s="193"/>
      <c r="M1157" s="193"/>
      <c r="N1157" s="193"/>
      <c r="O1157" s="193"/>
      <c r="P1157" s="193"/>
      <c r="R1157" s="194"/>
      <c r="S1157" s="195" t="str">
        <f t="shared" ref="S1157:AX1157" si="1262">S$20</f>
        <v>S$16</v>
      </c>
      <c r="T1157" s="195" t="str">
        <f t="shared" si="1262"/>
        <v>T$16</v>
      </c>
      <c r="U1157" s="195" t="str">
        <f t="shared" si="1262"/>
        <v>U$16</v>
      </c>
      <c r="V1157" s="195" t="str">
        <f t="shared" si="1262"/>
        <v>V$16</v>
      </c>
      <c r="W1157" s="195" t="str">
        <f t="shared" si="1262"/>
        <v>W$16</v>
      </c>
      <c r="X1157" s="195" t="str">
        <f t="shared" si="1262"/>
        <v>X$16</v>
      </c>
      <c r="Y1157" s="195" t="str">
        <f t="shared" si="1262"/>
        <v>Y$16</v>
      </c>
      <c r="Z1157" s="195" t="str">
        <f t="shared" si="1262"/>
        <v>Z$16</v>
      </c>
      <c r="AA1157" s="195" t="str">
        <f t="shared" si="1262"/>
        <v>AA$16</v>
      </c>
      <c r="AB1157" s="195" t="str">
        <f t="shared" si="1262"/>
        <v>AB$16</v>
      </c>
      <c r="AC1157" s="195" t="str">
        <f t="shared" si="1262"/>
        <v>AC$16</v>
      </c>
      <c r="AD1157" s="195" t="str">
        <f t="shared" si="1262"/>
        <v>AD$16</v>
      </c>
      <c r="AE1157" s="195" t="str">
        <f t="shared" si="1262"/>
        <v>AE$16</v>
      </c>
      <c r="AF1157" s="195" t="str">
        <f t="shared" si="1262"/>
        <v>AF$16</v>
      </c>
      <c r="AG1157" s="195" t="str">
        <f t="shared" si="1262"/>
        <v>AG$16</v>
      </c>
      <c r="AH1157" s="195" t="str">
        <f t="shared" si="1262"/>
        <v>AH$16</v>
      </c>
      <c r="AI1157" s="195" t="str">
        <f t="shared" si="1262"/>
        <v>AI$16</v>
      </c>
      <c r="AJ1157" s="195" t="str">
        <f t="shared" si="1262"/>
        <v>AJ$16</v>
      </c>
      <c r="AK1157" s="195" t="str">
        <f t="shared" si="1262"/>
        <v>AK$16</v>
      </c>
      <c r="AL1157" s="195" t="str">
        <f t="shared" si="1262"/>
        <v>AL$16</v>
      </c>
      <c r="AM1157" s="195" t="str">
        <f t="shared" si="1262"/>
        <v>AM$16</v>
      </c>
      <c r="AN1157" s="195" t="str">
        <f t="shared" si="1262"/>
        <v>AN$16</v>
      </c>
      <c r="AO1157" s="195" t="str">
        <f t="shared" si="1262"/>
        <v>AO$16</v>
      </c>
      <c r="AP1157" s="195" t="str">
        <f t="shared" si="1262"/>
        <v>AP$16</v>
      </c>
      <c r="AQ1157" s="195" t="str">
        <f t="shared" si="1262"/>
        <v>AQ$16</v>
      </c>
      <c r="AR1157" s="195" t="str">
        <f t="shared" si="1262"/>
        <v>AR$16</v>
      </c>
      <c r="AS1157" s="195" t="str">
        <f t="shared" si="1262"/>
        <v>AS$16</v>
      </c>
      <c r="AT1157" s="195" t="str">
        <f t="shared" si="1262"/>
        <v>AT$16</v>
      </c>
      <c r="AU1157" s="195" t="str">
        <f t="shared" si="1262"/>
        <v>AU$16</v>
      </c>
      <c r="AV1157" s="195" t="str">
        <f t="shared" si="1262"/>
        <v>AV$16</v>
      </c>
      <c r="AW1157" s="195" t="str">
        <f t="shared" si="1262"/>
        <v>AW$16</v>
      </c>
      <c r="AX1157" s="195" t="str">
        <f t="shared" si="1262"/>
        <v>AX$16</v>
      </c>
      <c r="AY1157" s="195" t="str">
        <f t="shared" ref="AY1157:CD1157" si="1263">AY$20</f>
        <v>AY$16</v>
      </c>
      <c r="AZ1157" s="195" t="str">
        <f t="shared" si="1263"/>
        <v>AZ$16</v>
      </c>
      <c r="BA1157" s="195" t="str">
        <f t="shared" si="1263"/>
        <v>BA$16</v>
      </c>
      <c r="BB1157" s="195" t="str">
        <f t="shared" si="1263"/>
        <v>BB$16</v>
      </c>
      <c r="BC1157" s="195" t="str">
        <f t="shared" si="1263"/>
        <v>BC$16</v>
      </c>
      <c r="BD1157" s="195" t="str">
        <f t="shared" si="1263"/>
        <v>BD$16</v>
      </c>
      <c r="BE1157" s="195" t="str">
        <f t="shared" si="1263"/>
        <v>BE$16</v>
      </c>
      <c r="BF1157" s="195" t="str">
        <f t="shared" si="1263"/>
        <v>BF$16</v>
      </c>
      <c r="BG1157" s="195" t="str">
        <f t="shared" si="1263"/>
        <v>BG$16</v>
      </c>
      <c r="BH1157" s="195" t="str">
        <f t="shared" si="1263"/>
        <v>BH$16</v>
      </c>
      <c r="BI1157" s="195" t="str">
        <f t="shared" si="1263"/>
        <v>BI$16</v>
      </c>
      <c r="BJ1157" s="195" t="str">
        <f t="shared" si="1263"/>
        <v>BJ$16</v>
      </c>
      <c r="BK1157" s="195" t="str">
        <f t="shared" si="1263"/>
        <v>BK$16</v>
      </c>
      <c r="BL1157" s="195" t="str">
        <f t="shared" si="1263"/>
        <v>BL$16</v>
      </c>
      <c r="BM1157" s="195" t="str">
        <f t="shared" si="1263"/>
        <v>BM$16</v>
      </c>
      <c r="BN1157" s="195" t="str">
        <f t="shared" si="1263"/>
        <v>BN$16</v>
      </c>
      <c r="BO1157" s="195" t="str">
        <f t="shared" si="1263"/>
        <v>BO$16</v>
      </c>
      <c r="BP1157" s="195" t="str">
        <f t="shared" si="1263"/>
        <v>BP$16</v>
      </c>
      <c r="BQ1157" s="195" t="str">
        <f t="shared" si="1263"/>
        <v>BQ$16</v>
      </c>
      <c r="BR1157" s="195" t="str">
        <f t="shared" si="1263"/>
        <v>BR$16</v>
      </c>
      <c r="BS1157" s="195" t="str">
        <f t="shared" si="1263"/>
        <v>BS$16</v>
      </c>
      <c r="BT1157" s="195" t="str">
        <f t="shared" si="1263"/>
        <v>BT$16</v>
      </c>
      <c r="BU1157" s="195" t="str">
        <f t="shared" si="1263"/>
        <v>BU$16</v>
      </c>
      <c r="BV1157" s="195" t="str">
        <f t="shared" si="1263"/>
        <v>BV$16</v>
      </c>
      <c r="BW1157" s="195" t="str">
        <f t="shared" si="1263"/>
        <v>BW$16</v>
      </c>
      <c r="BX1157" s="195" t="str">
        <f t="shared" si="1263"/>
        <v>BX$16</v>
      </c>
      <c r="BY1157" s="195" t="str">
        <f t="shared" si="1263"/>
        <v>BY$16</v>
      </c>
      <c r="BZ1157" s="195" t="str">
        <f t="shared" si="1263"/>
        <v>BZ$16</v>
      </c>
      <c r="CA1157" s="195" t="str">
        <f t="shared" si="1263"/>
        <v>CA$16</v>
      </c>
      <c r="CB1157" s="195" t="str">
        <f t="shared" si="1263"/>
        <v>CB$16</v>
      </c>
      <c r="CC1157" s="195" t="str">
        <f t="shared" si="1263"/>
        <v>CC$16</v>
      </c>
      <c r="CD1157" s="195" t="str">
        <f t="shared" si="1263"/>
        <v>CD$16</v>
      </c>
      <c r="CE1157" s="195" t="str">
        <f t="shared" ref="CE1157:CK1157" si="1264">CE$20</f>
        <v>CE$16</v>
      </c>
      <c r="CF1157" s="195" t="str">
        <f t="shared" si="1264"/>
        <v>CF$16</v>
      </c>
      <c r="CG1157" s="195" t="str">
        <f t="shared" si="1264"/>
        <v>CG$16</v>
      </c>
      <c r="CH1157" s="195" t="str">
        <f t="shared" si="1264"/>
        <v>CH$16</v>
      </c>
      <c r="CI1157" s="195" t="str">
        <f t="shared" si="1264"/>
        <v>CI$16</v>
      </c>
      <c r="CJ1157" s="195" t="str">
        <f t="shared" si="1264"/>
        <v>CJ$16</v>
      </c>
      <c r="CK1157" s="195" t="str">
        <f t="shared" si="1264"/>
        <v>CK$16</v>
      </c>
    </row>
    <row r="1158" spans="2:89" x14ac:dyDescent="0.35">
      <c r="B1158" s="171" t="s">
        <v>462</v>
      </c>
      <c r="E1158" s="8"/>
      <c r="H1158" s="196"/>
      <c r="I1158" s="197"/>
      <c r="J1158" s="197"/>
      <c r="K1158" s="198"/>
      <c r="L1158" s="198"/>
      <c r="M1158" s="198"/>
      <c r="N1158" s="198"/>
      <c r="O1158" s="198"/>
      <c r="P1158" s="198"/>
      <c r="R1158" s="198"/>
      <c r="S1158" s="195" t="str">
        <f t="shared" ref="S1158:AX1158" si="1265">S$21</f>
        <v>S$17</v>
      </c>
      <c r="T1158" s="195" t="str">
        <f t="shared" si="1265"/>
        <v>T$17</v>
      </c>
      <c r="U1158" s="195" t="str">
        <f t="shared" si="1265"/>
        <v>U$17</v>
      </c>
      <c r="V1158" s="195" t="str">
        <f t="shared" si="1265"/>
        <v>V$17</v>
      </c>
      <c r="W1158" s="195" t="str">
        <f t="shared" si="1265"/>
        <v>W$17</v>
      </c>
      <c r="X1158" s="195" t="str">
        <f t="shared" si="1265"/>
        <v>X$17</v>
      </c>
      <c r="Y1158" s="195" t="str">
        <f t="shared" si="1265"/>
        <v>Y$17</v>
      </c>
      <c r="Z1158" s="195" t="str">
        <f t="shared" si="1265"/>
        <v>Z$17</v>
      </c>
      <c r="AA1158" s="195" t="str">
        <f t="shared" si="1265"/>
        <v>AA$17</v>
      </c>
      <c r="AB1158" s="195" t="str">
        <f t="shared" si="1265"/>
        <v>AB$17</v>
      </c>
      <c r="AC1158" s="195" t="str">
        <f t="shared" si="1265"/>
        <v>AC$17</v>
      </c>
      <c r="AD1158" s="195" t="str">
        <f t="shared" si="1265"/>
        <v>AD$17</v>
      </c>
      <c r="AE1158" s="195" t="str">
        <f t="shared" si="1265"/>
        <v>AE$17</v>
      </c>
      <c r="AF1158" s="195" t="str">
        <f t="shared" si="1265"/>
        <v>AF$17</v>
      </c>
      <c r="AG1158" s="195" t="str">
        <f t="shared" si="1265"/>
        <v>AG$17</v>
      </c>
      <c r="AH1158" s="195" t="str">
        <f t="shared" si="1265"/>
        <v>AH$17</v>
      </c>
      <c r="AI1158" s="195" t="str">
        <f t="shared" si="1265"/>
        <v>AI$17</v>
      </c>
      <c r="AJ1158" s="195" t="str">
        <f t="shared" si="1265"/>
        <v>AJ$17</v>
      </c>
      <c r="AK1158" s="195" t="str">
        <f t="shared" si="1265"/>
        <v>AK$17</v>
      </c>
      <c r="AL1158" s="195" t="str">
        <f t="shared" si="1265"/>
        <v>AL$17</v>
      </c>
      <c r="AM1158" s="195" t="str">
        <f t="shared" si="1265"/>
        <v>AM$17</v>
      </c>
      <c r="AN1158" s="195" t="str">
        <f t="shared" si="1265"/>
        <v>AN$17</v>
      </c>
      <c r="AO1158" s="195" t="str">
        <f t="shared" si="1265"/>
        <v>AO$17</v>
      </c>
      <c r="AP1158" s="195" t="str">
        <f t="shared" si="1265"/>
        <v>AP$17</v>
      </c>
      <c r="AQ1158" s="195" t="str">
        <f t="shared" si="1265"/>
        <v>AQ$17</v>
      </c>
      <c r="AR1158" s="195" t="str">
        <f t="shared" si="1265"/>
        <v>AR$17</v>
      </c>
      <c r="AS1158" s="195" t="str">
        <f t="shared" si="1265"/>
        <v>AS$17</v>
      </c>
      <c r="AT1158" s="195" t="str">
        <f t="shared" si="1265"/>
        <v>AT$17</v>
      </c>
      <c r="AU1158" s="195" t="str">
        <f t="shared" si="1265"/>
        <v>AU$17</v>
      </c>
      <c r="AV1158" s="195" t="str">
        <f t="shared" si="1265"/>
        <v>AV$17</v>
      </c>
      <c r="AW1158" s="195" t="str">
        <f t="shared" si="1265"/>
        <v>AW$17</v>
      </c>
      <c r="AX1158" s="195" t="str">
        <f t="shared" si="1265"/>
        <v>AX$17</v>
      </c>
      <c r="AY1158" s="195" t="str">
        <f t="shared" ref="AY1158:CD1158" si="1266">AY$21</f>
        <v>AY$17</v>
      </c>
      <c r="AZ1158" s="195" t="str">
        <f t="shared" si="1266"/>
        <v>AZ$17</v>
      </c>
      <c r="BA1158" s="195" t="str">
        <f t="shared" si="1266"/>
        <v>BA$17</v>
      </c>
      <c r="BB1158" s="195" t="str">
        <f t="shared" si="1266"/>
        <v>BB$17</v>
      </c>
      <c r="BC1158" s="195" t="str">
        <f t="shared" si="1266"/>
        <v>BC$17</v>
      </c>
      <c r="BD1158" s="195" t="str">
        <f t="shared" si="1266"/>
        <v>BD$17</v>
      </c>
      <c r="BE1158" s="195" t="str">
        <f t="shared" si="1266"/>
        <v>BE$17</v>
      </c>
      <c r="BF1158" s="195" t="str">
        <f t="shared" si="1266"/>
        <v>BF$17</v>
      </c>
      <c r="BG1158" s="195" t="str">
        <f t="shared" si="1266"/>
        <v>BG$17</v>
      </c>
      <c r="BH1158" s="195" t="str">
        <f t="shared" si="1266"/>
        <v>BH$17</v>
      </c>
      <c r="BI1158" s="195" t="str">
        <f t="shared" si="1266"/>
        <v>BI$17</v>
      </c>
      <c r="BJ1158" s="195" t="str">
        <f t="shared" si="1266"/>
        <v>BJ$17</v>
      </c>
      <c r="BK1158" s="195" t="str">
        <f t="shared" si="1266"/>
        <v>BK$17</v>
      </c>
      <c r="BL1158" s="195" t="str">
        <f t="shared" si="1266"/>
        <v>BL$17</v>
      </c>
      <c r="BM1158" s="195" t="str">
        <f t="shared" si="1266"/>
        <v>BM$17</v>
      </c>
      <c r="BN1158" s="195" t="str">
        <f t="shared" si="1266"/>
        <v>BN$17</v>
      </c>
      <c r="BO1158" s="195" t="str">
        <f t="shared" si="1266"/>
        <v>BO$17</v>
      </c>
      <c r="BP1158" s="195" t="str">
        <f t="shared" si="1266"/>
        <v>BP$17</v>
      </c>
      <c r="BQ1158" s="195" t="str">
        <f t="shared" si="1266"/>
        <v>BQ$17</v>
      </c>
      <c r="BR1158" s="195" t="str">
        <f t="shared" si="1266"/>
        <v>BR$17</v>
      </c>
      <c r="BS1158" s="195" t="str">
        <f t="shared" si="1266"/>
        <v>BS$17</v>
      </c>
      <c r="BT1158" s="195" t="str">
        <f t="shared" si="1266"/>
        <v>BT$17</v>
      </c>
      <c r="BU1158" s="195" t="str">
        <f t="shared" si="1266"/>
        <v>BU$17</v>
      </c>
      <c r="BV1158" s="195" t="str">
        <f t="shared" si="1266"/>
        <v>BV$17</v>
      </c>
      <c r="BW1158" s="195" t="str">
        <f t="shared" si="1266"/>
        <v>BW$17</v>
      </c>
      <c r="BX1158" s="195" t="str">
        <f t="shared" si="1266"/>
        <v>BX$17</v>
      </c>
      <c r="BY1158" s="195" t="str">
        <f t="shared" si="1266"/>
        <v>BY$17</v>
      </c>
      <c r="BZ1158" s="195" t="str">
        <f t="shared" si="1266"/>
        <v>BZ$17</v>
      </c>
      <c r="CA1158" s="195" t="str">
        <f t="shared" si="1266"/>
        <v>CA$17</v>
      </c>
      <c r="CB1158" s="195" t="str">
        <f t="shared" si="1266"/>
        <v>CB$17</v>
      </c>
      <c r="CC1158" s="195" t="str">
        <f t="shared" si="1266"/>
        <v>CC$17</v>
      </c>
      <c r="CD1158" s="195" t="str">
        <f t="shared" si="1266"/>
        <v>CD$17</v>
      </c>
      <c r="CE1158" s="195" t="str">
        <f t="shared" ref="CE1158:CK1158" si="1267">CE$21</f>
        <v>CE$17</v>
      </c>
      <c r="CF1158" s="195" t="str">
        <f t="shared" si="1267"/>
        <v>CF$17</v>
      </c>
      <c r="CG1158" s="195" t="str">
        <f t="shared" si="1267"/>
        <v>CG$17</v>
      </c>
      <c r="CH1158" s="195" t="str">
        <f t="shared" si="1267"/>
        <v>CH$17</v>
      </c>
      <c r="CI1158" s="195" t="str">
        <f t="shared" si="1267"/>
        <v>CI$17</v>
      </c>
      <c r="CJ1158" s="195" t="str">
        <f t="shared" si="1267"/>
        <v>CJ$17</v>
      </c>
      <c r="CK1158" s="195" t="str">
        <f t="shared" si="1267"/>
        <v>CK$17</v>
      </c>
    </row>
    <row r="1159" spans="2:89" x14ac:dyDescent="0.35">
      <c r="B1159" s="171" t="s">
        <v>491</v>
      </c>
      <c r="E1159" s="8"/>
      <c r="H1159" s="196"/>
      <c r="I1159" s="197"/>
      <c r="J1159" s="197"/>
      <c r="K1159" s="198"/>
      <c r="L1159" s="198"/>
      <c r="M1159" s="198"/>
      <c r="N1159" s="198"/>
      <c r="O1159" s="198"/>
      <c r="P1159" s="198"/>
      <c r="R1159" s="198"/>
      <c r="S1159" s="186"/>
      <c r="T1159" s="186"/>
      <c r="U1159" s="186"/>
      <c r="V1159" s="186"/>
      <c r="W1159" s="186"/>
      <c r="X1159" s="186"/>
      <c r="Y1159" s="186"/>
      <c r="Z1159" s="186"/>
      <c r="AA1159" s="186"/>
      <c r="AB1159" s="186"/>
      <c r="AC1159" s="186"/>
      <c r="AD1159" s="186"/>
      <c r="AE1159" s="186"/>
      <c r="AF1159" s="186"/>
      <c r="AG1159" s="186"/>
      <c r="AH1159" s="186"/>
      <c r="AI1159" s="186"/>
      <c r="AJ1159" s="186"/>
      <c r="AK1159" s="186"/>
      <c r="AL1159" s="186"/>
      <c r="AM1159" s="186"/>
      <c r="AN1159" s="186"/>
      <c r="AO1159" s="186"/>
      <c r="AP1159" s="186"/>
      <c r="AQ1159" s="186"/>
      <c r="AR1159" s="186"/>
      <c r="AS1159" s="186"/>
      <c r="AT1159" s="186"/>
      <c r="AU1159" s="186"/>
      <c r="AV1159" s="186"/>
      <c r="AW1159" s="186"/>
      <c r="AX1159" s="186"/>
      <c r="AY1159" s="186"/>
      <c r="AZ1159" s="186"/>
      <c r="BA1159" s="186"/>
      <c r="BB1159" s="186"/>
      <c r="BC1159" s="186"/>
      <c r="BD1159" s="186"/>
      <c r="BE1159" s="186"/>
      <c r="BF1159" s="186"/>
      <c r="BG1159" s="186"/>
      <c r="BH1159" s="186"/>
      <c r="BI1159" s="186"/>
      <c r="BJ1159" s="186"/>
      <c r="BK1159" s="186"/>
      <c r="BL1159" s="186"/>
      <c r="BM1159" s="186"/>
      <c r="BN1159" s="186"/>
      <c r="BO1159" s="186"/>
      <c r="BP1159" s="186"/>
      <c r="BQ1159" s="186"/>
      <c r="BR1159" s="186"/>
      <c r="BS1159" s="186"/>
      <c r="BT1159" s="186"/>
      <c r="BU1159" s="186"/>
      <c r="BV1159" s="186"/>
      <c r="BW1159" s="186"/>
      <c r="BX1159" s="186"/>
      <c r="BY1159" s="186"/>
      <c r="BZ1159" s="186"/>
      <c r="CA1159" s="186"/>
      <c r="CB1159" s="186"/>
      <c r="CC1159" s="186"/>
      <c r="CD1159" s="186"/>
      <c r="CE1159" s="186"/>
      <c r="CF1159" s="186"/>
      <c r="CG1159" s="186"/>
      <c r="CH1159" s="186"/>
      <c r="CI1159" s="186"/>
      <c r="CJ1159" s="186"/>
      <c r="CK1159" s="186"/>
    </row>
    <row r="1160" spans="2:89" x14ac:dyDescent="0.35">
      <c r="B1160" s="171" t="s">
        <v>505</v>
      </c>
      <c r="E1160" s="8"/>
      <c r="H1160" s="196"/>
      <c r="I1160" s="197"/>
      <c r="J1160" s="197"/>
      <c r="K1160" s="198"/>
      <c r="L1160" s="198"/>
      <c r="M1160" s="198"/>
      <c r="N1160" s="198"/>
      <c r="O1160" s="198"/>
      <c r="P1160" s="198"/>
      <c r="R1160" s="198"/>
      <c r="S1160" s="186"/>
      <c r="T1160" s="186"/>
      <c r="U1160" s="186"/>
      <c r="V1160" s="186"/>
      <c r="W1160" s="186"/>
      <c r="X1160" s="186"/>
      <c r="Y1160" s="186"/>
      <c r="Z1160" s="186"/>
      <c r="AA1160" s="186"/>
      <c r="AB1160" s="186"/>
      <c r="AC1160" s="186"/>
      <c r="AD1160" s="186"/>
      <c r="AE1160" s="186"/>
      <c r="AF1160" s="186"/>
      <c r="AG1160" s="186"/>
      <c r="AH1160" s="186"/>
      <c r="AI1160" s="186"/>
      <c r="AJ1160" s="186"/>
      <c r="AK1160" s="186"/>
      <c r="AL1160" s="186"/>
      <c r="AM1160" s="186"/>
      <c r="AN1160" s="186"/>
      <c r="AO1160" s="186"/>
      <c r="AP1160" s="186"/>
      <c r="AQ1160" s="186"/>
      <c r="AR1160" s="186"/>
      <c r="AS1160" s="186"/>
      <c r="AT1160" s="186"/>
      <c r="AU1160" s="186"/>
      <c r="AV1160" s="186"/>
      <c r="AW1160" s="186"/>
      <c r="AX1160" s="186"/>
      <c r="AY1160" s="186"/>
      <c r="AZ1160" s="186"/>
      <c r="BA1160" s="186"/>
      <c r="BB1160" s="186"/>
      <c r="BC1160" s="186"/>
      <c r="BD1160" s="186"/>
      <c r="BE1160" s="186"/>
      <c r="BF1160" s="186"/>
      <c r="BG1160" s="186"/>
      <c r="BH1160" s="186"/>
      <c r="BI1160" s="186"/>
      <c r="BJ1160" s="186"/>
      <c r="BK1160" s="186"/>
      <c r="BL1160" s="186"/>
      <c r="BM1160" s="186"/>
      <c r="BN1160" s="186"/>
      <c r="BO1160" s="186"/>
      <c r="BP1160" s="186"/>
      <c r="BQ1160" s="186"/>
      <c r="BR1160" s="186"/>
      <c r="BS1160" s="186"/>
      <c r="BT1160" s="186"/>
      <c r="BU1160" s="186"/>
      <c r="BV1160" s="186"/>
      <c r="BW1160" s="186"/>
      <c r="BX1160" s="186"/>
      <c r="BY1160" s="186"/>
      <c r="BZ1160" s="186"/>
      <c r="CA1160" s="186"/>
      <c r="CB1160" s="186"/>
      <c r="CC1160" s="186"/>
      <c r="CD1160" s="186"/>
      <c r="CE1160" s="186"/>
      <c r="CF1160" s="186"/>
      <c r="CG1160" s="186"/>
      <c r="CH1160" s="186"/>
      <c r="CI1160" s="186"/>
      <c r="CJ1160" s="186"/>
      <c r="CK1160" s="186"/>
    </row>
    <row r="1161" spans="2:89" x14ac:dyDescent="0.35">
      <c r="B1161" s="171" t="s">
        <v>463</v>
      </c>
      <c r="E1161" s="8"/>
      <c r="H1161" s="196"/>
      <c r="I1161" s="197"/>
      <c r="J1161" s="197"/>
      <c r="K1161" s="198"/>
      <c r="L1161" s="198"/>
      <c r="M1161" s="198"/>
      <c r="N1161" s="198"/>
      <c r="O1161" s="198"/>
      <c r="P1161" s="198"/>
      <c r="R1161" s="198"/>
      <c r="S1161" s="186" t="str">
        <f t="shared" ref="S1161:AX1161" si="1268">S$22</f>
        <v>S$18</v>
      </c>
      <c r="T1161" s="186" t="str">
        <f t="shared" si="1268"/>
        <v>T$18</v>
      </c>
      <c r="U1161" s="186" t="str">
        <f t="shared" si="1268"/>
        <v>U$18</v>
      </c>
      <c r="V1161" s="186" t="str">
        <f t="shared" si="1268"/>
        <v>V$18</v>
      </c>
      <c r="W1161" s="186" t="str">
        <f t="shared" si="1268"/>
        <v>W$18</v>
      </c>
      <c r="X1161" s="186" t="str">
        <f t="shared" si="1268"/>
        <v>X$18</v>
      </c>
      <c r="Y1161" s="186" t="str">
        <f t="shared" si="1268"/>
        <v>Y$18</v>
      </c>
      <c r="Z1161" s="186" t="str">
        <f t="shared" si="1268"/>
        <v>Z$18</v>
      </c>
      <c r="AA1161" s="186" t="str">
        <f t="shared" si="1268"/>
        <v>AA$18</v>
      </c>
      <c r="AB1161" s="186" t="str">
        <f t="shared" si="1268"/>
        <v>AB$18</v>
      </c>
      <c r="AC1161" s="186" t="str">
        <f t="shared" si="1268"/>
        <v>AC$18</v>
      </c>
      <c r="AD1161" s="186" t="str">
        <f t="shared" si="1268"/>
        <v>AD$18</v>
      </c>
      <c r="AE1161" s="186" t="str">
        <f t="shared" si="1268"/>
        <v>AE$18</v>
      </c>
      <c r="AF1161" s="186" t="str">
        <f t="shared" si="1268"/>
        <v>AF$18</v>
      </c>
      <c r="AG1161" s="186" t="str">
        <f t="shared" si="1268"/>
        <v>AG$18</v>
      </c>
      <c r="AH1161" s="186" t="str">
        <f t="shared" si="1268"/>
        <v>AH$18</v>
      </c>
      <c r="AI1161" s="186" t="str">
        <f t="shared" si="1268"/>
        <v>AI$18</v>
      </c>
      <c r="AJ1161" s="186" t="str">
        <f t="shared" si="1268"/>
        <v>AJ$18</v>
      </c>
      <c r="AK1161" s="186" t="str">
        <f t="shared" si="1268"/>
        <v>AK$18</v>
      </c>
      <c r="AL1161" s="186" t="str">
        <f t="shared" si="1268"/>
        <v>AL$18</v>
      </c>
      <c r="AM1161" s="186" t="str">
        <f t="shared" si="1268"/>
        <v>AM$18</v>
      </c>
      <c r="AN1161" s="186" t="str">
        <f t="shared" si="1268"/>
        <v>AN$18</v>
      </c>
      <c r="AO1161" s="186" t="str">
        <f t="shared" si="1268"/>
        <v>AO$18</v>
      </c>
      <c r="AP1161" s="186" t="str">
        <f t="shared" si="1268"/>
        <v>AP$18</v>
      </c>
      <c r="AQ1161" s="186" t="str">
        <f t="shared" si="1268"/>
        <v>AQ$18</v>
      </c>
      <c r="AR1161" s="186" t="str">
        <f t="shared" si="1268"/>
        <v>AR$18</v>
      </c>
      <c r="AS1161" s="186" t="str">
        <f t="shared" si="1268"/>
        <v>AS$18</v>
      </c>
      <c r="AT1161" s="186" t="str">
        <f t="shared" si="1268"/>
        <v>AT$18</v>
      </c>
      <c r="AU1161" s="186" t="str">
        <f t="shared" si="1268"/>
        <v>AU$18</v>
      </c>
      <c r="AV1161" s="186" t="str">
        <f t="shared" si="1268"/>
        <v>AV$18</v>
      </c>
      <c r="AW1161" s="186" t="str">
        <f t="shared" si="1268"/>
        <v>AW$18</v>
      </c>
      <c r="AX1161" s="186" t="str">
        <f t="shared" si="1268"/>
        <v>AX$18</v>
      </c>
      <c r="AY1161" s="186" t="str">
        <f t="shared" ref="AY1161:CD1161" si="1269">AY$22</f>
        <v>AY$18</v>
      </c>
      <c r="AZ1161" s="186" t="str">
        <f t="shared" si="1269"/>
        <v>AZ$18</v>
      </c>
      <c r="BA1161" s="186" t="str">
        <f t="shared" si="1269"/>
        <v>BA$18</v>
      </c>
      <c r="BB1161" s="186" t="str">
        <f t="shared" si="1269"/>
        <v>BB$18</v>
      </c>
      <c r="BC1161" s="186" t="str">
        <f t="shared" si="1269"/>
        <v>BC$18</v>
      </c>
      <c r="BD1161" s="186" t="str">
        <f t="shared" si="1269"/>
        <v>BD$18</v>
      </c>
      <c r="BE1161" s="186" t="str">
        <f t="shared" si="1269"/>
        <v>BE$18</v>
      </c>
      <c r="BF1161" s="186" t="str">
        <f t="shared" si="1269"/>
        <v>BF$18</v>
      </c>
      <c r="BG1161" s="186" t="str">
        <f t="shared" si="1269"/>
        <v>BG$18</v>
      </c>
      <c r="BH1161" s="186" t="str">
        <f t="shared" si="1269"/>
        <v>BH$18</v>
      </c>
      <c r="BI1161" s="186" t="str">
        <f t="shared" si="1269"/>
        <v>BI$18</v>
      </c>
      <c r="BJ1161" s="186" t="str">
        <f t="shared" si="1269"/>
        <v>BJ$18</v>
      </c>
      <c r="BK1161" s="186" t="str">
        <f t="shared" si="1269"/>
        <v>BK$18</v>
      </c>
      <c r="BL1161" s="186" t="str">
        <f t="shared" si="1269"/>
        <v>BL$18</v>
      </c>
      <c r="BM1161" s="186" t="str">
        <f t="shared" si="1269"/>
        <v>BM$18</v>
      </c>
      <c r="BN1161" s="186" t="str">
        <f t="shared" si="1269"/>
        <v>BN$18</v>
      </c>
      <c r="BO1161" s="186" t="str">
        <f t="shared" si="1269"/>
        <v>BO$18</v>
      </c>
      <c r="BP1161" s="186" t="str">
        <f t="shared" si="1269"/>
        <v>BP$18</v>
      </c>
      <c r="BQ1161" s="186" t="str">
        <f t="shared" si="1269"/>
        <v>BQ$18</v>
      </c>
      <c r="BR1161" s="186" t="str">
        <f t="shared" si="1269"/>
        <v>BR$18</v>
      </c>
      <c r="BS1161" s="186" t="str">
        <f t="shared" si="1269"/>
        <v>BS$18</v>
      </c>
      <c r="BT1161" s="186" t="str">
        <f t="shared" si="1269"/>
        <v>BT$18</v>
      </c>
      <c r="BU1161" s="186" t="str">
        <f t="shared" si="1269"/>
        <v>BU$18</v>
      </c>
      <c r="BV1161" s="186" t="str">
        <f t="shared" si="1269"/>
        <v>BV$18</v>
      </c>
      <c r="BW1161" s="186" t="str">
        <f t="shared" si="1269"/>
        <v>BW$18</v>
      </c>
      <c r="BX1161" s="186" t="str">
        <f t="shared" si="1269"/>
        <v>BX$18</v>
      </c>
      <c r="BY1161" s="186" t="str">
        <f t="shared" si="1269"/>
        <v>BY$18</v>
      </c>
      <c r="BZ1161" s="186" t="str">
        <f t="shared" si="1269"/>
        <v>BZ$18</v>
      </c>
      <c r="CA1161" s="186" t="str">
        <f t="shared" si="1269"/>
        <v>CA$18</v>
      </c>
      <c r="CB1161" s="186" t="str">
        <f t="shared" si="1269"/>
        <v>CB$18</v>
      </c>
      <c r="CC1161" s="186" t="str">
        <f t="shared" si="1269"/>
        <v>CC$18</v>
      </c>
      <c r="CD1161" s="186" t="str">
        <f t="shared" si="1269"/>
        <v>CD$18</v>
      </c>
      <c r="CE1161" s="186" t="str">
        <f t="shared" ref="CE1161:CK1161" si="1270">CE$22</f>
        <v>CE$18</v>
      </c>
      <c r="CF1161" s="186" t="str">
        <f t="shared" si="1270"/>
        <v>CF$18</v>
      </c>
      <c r="CG1161" s="186" t="str">
        <f t="shared" si="1270"/>
        <v>CG$18</v>
      </c>
      <c r="CH1161" s="186" t="str">
        <f t="shared" si="1270"/>
        <v>CH$18</v>
      </c>
      <c r="CI1161" s="186" t="str">
        <f t="shared" si="1270"/>
        <v>CI$18</v>
      </c>
      <c r="CJ1161" s="186" t="str">
        <f t="shared" si="1270"/>
        <v>CJ$18</v>
      </c>
      <c r="CK1161" s="186" t="str">
        <f t="shared" si="1270"/>
        <v>CK$18</v>
      </c>
    </row>
    <row r="1162" spans="2:89" x14ac:dyDescent="0.35">
      <c r="B1162" s="171" t="s">
        <v>464</v>
      </c>
      <c r="E1162" s="8"/>
      <c r="H1162" s="196"/>
      <c r="I1162" s="197"/>
      <c r="J1162" s="197"/>
      <c r="K1162" s="198"/>
      <c r="L1162" s="198"/>
      <c r="M1162" s="198"/>
      <c r="N1162" s="198"/>
      <c r="O1162" s="198"/>
      <c r="P1162" s="198"/>
      <c r="R1162" s="198"/>
      <c r="S1162" s="186" t="str">
        <f t="shared" ref="S1162:AX1162" si="1271">S$23</f>
        <v>S$19</v>
      </c>
      <c r="T1162" s="186" t="str">
        <f t="shared" si="1271"/>
        <v>T$19</v>
      </c>
      <c r="U1162" s="186" t="str">
        <f t="shared" si="1271"/>
        <v>U$19</v>
      </c>
      <c r="V1162" s="186" t="str">
        <f t="shared" si="1271"/>
        <v>V$19</v>
      </c>
      <c r="W1162" s="186" t="str">
        <f t="shared" si="1271"/>
        <v>W$19</v>
      </c>
      <c r="X1162" s="186" t="str">
        <f t="shared" si="1271"/>
        <v>X$19</v>
      </c>
      <c r="Y1162" s="186" t="str">
        <f t="shared" si="1271"/>
        <v>Y$19</v>
      </c>
      <c r="Z1162" s="186" t="str">
        <f t="shared" si="1271"/>
        <v>Z$19</v>
      </c>
      <c r="AA1162" s="186" t="str">
        <f t="shared" si="1271"/>
        <v>AA$19</v>
      </c>
      <c r="AB1162" s="186" t="str">
        <f t="shared" si="1271"/>
        <v>AB$19</v>
      </c>
      <c r="AC1162" s="186" t="str">
        <f t="shared" si="1271"/>
        <v>AC$19</v>
      </c>
      <c r="AD1162" s="186" t="str">
        <f t="shared" si="1271"/>
        <v>AD$19</v>
      </c>
      <c r="AE1162" s="186" t="str">
        <f t="shared" si="1271"/>
        <v>AE$19</v>
      </c>
      <c r="AF1162" s="186" t="str">
        <f t="shared" si="1271"/>
        <v>AF$19</v>
      </c>
      <c r="AG1162" s="186" t="str">
        <f t="shared" si="1271"/>
        <v>AG$19</v>
      </c>
      <c r="AH1162" s="186" t="str">
        <f t="shared" si="1271"/>
        <v>AH$19</v>
      </c>
      <c r="AI1162" s="186" t="str">
        <f t="shared" si="1271"/>
        <v>AI$19</v>
      </c>
      <c r="AJ1162" s="186" t="str">
        <f t="shared" si="1271"/>
        <v>AJ$19</v>
      </c>
      <c r="AK1162" s="186" t="str">
        <f t="shared" si="1271"/>
        <v>AK$19</v>
      </c>
      <c r="AL1162" s="186" t="str">
        <f t="shared" si="1271"/>
        <v>AL$19</v>
      </c>
      <c r="AM1162" s="186" t="str">
        <f t="shared" si="1271"/>
        <v>AM$19</v>
      </c>
      <c r="AN1162" s="186" t="str">
        <f t="shared" si="1271"/>
        <v>AN$19</v>
      </c>
      <c r="AO1162" s="186" t="str">
        <f t="shared" si="1271"/>
        <v>AO$19</v>
      </c>
      <c r="AP1162" s="186" t="str">
        <f t="shared" si="1271"/>
        <v>AP$19</v>
      </c>
      <c r="AQ1162" s="186" t="str">
        <f t="shared" si="1271"/>
        <v>AQ$19</v>
      </c>
      <c r="AR1162" s="186" t="str">
        <f t="shared" si="1271"/>
        <v>AR$19</v>
      </c>
      <c r="AS1162" s="186" t="str">
        <f t="shared" si="1271"/>
        <v>AS$19</v>
      </c>
      <c r="AT1162" s="186" t="str">
        <f t="shared" si="1271"/>
        <v>AT$19</v>
      </c>
      <c r="AU1162" s="186" t="str">
        <f t="shared" si="1271"/>
        <v>AU$19</v>
      </c>
      <c r="AV1162" s="186" t="str">
        <f t="shared" si="1271"/>
        <v>AV$19</v>
      </c>
      <c r="AW1162" s="186" t="str">
        <f t="shared" si="1271"/>
        <v>AW$19</v>
      </c>
      <c r="AX1162" s="186" t="str">
        <f t="shared" si="1271"/>
        <v>AX$19</v>
      </c>
      <c r="AY1162" s="186" t="str">
        <f t="shared" ref="AY1162:CD1162" si="1272">AY$23</f>
        <v>AY$19</v>
      </c>
      <c r="AZ1162" s="186" t="str">
        <f t="shared" si="1272"/>
        <v>AZ$19</v>
      </c>
      <c r="BA1162" s="186" t="str">
        <f t="shared" si="1272"/>
        <v>BA$19</v>
      </c>
      <c r="BB1162" s="186" t="str">
        <f t="shared" si="1272"/>
        <v>BB$19</v>
      </c>
      <c r="BC1162" s="186" t="str">
        <f t="shared" si="1272"/>
        <v>BC$19</v>
      </c>
      <c r="BD1162" s="186" t="str">
        <f t="shared" si="1272"/>
        <v>BD$19</v>
      </c>
      <c r="BE1162" s="186" t="str">
        <f t="shared" si="1272"/>
        <v>BE$19</v>
      </c>
      <c r="BF1162" s="186" t="str">
        <f t="shared" si="1272"/>
        <v>BF$19</v>
      </c>
      <c r="BG1162" s="186" t="str">
        <f t="shared" si="1272"/>
        <v>BG$19</v>
      </c>
      <c r="BH1162" s="186" t="str">
        <f t="shared" si="1272"/>
        <v>BH$19</v>
      </c>
      <c r="BI1162" s="186" t="str">
        <f t="shared" si="1272"/>
        <v>BI$19</v>
      </c>
      <c r="BJ1162" s="186" t="str">
        <f t="shared" si="1272"/>
        <v>BJ$19</v>
      </c>
      <c r="BK1162" s="186" t="str">
        <f t="shared" si="1272"/>
        <v>BK$19</v>
      </c>
      <c r="BL1162" s="186" t="str">
        <f t="shared" si="1272"/>
        <v>BL$19</v>
      </c>
      <c r="BM1162" s="186" t="str">
        <f t="shared" si="1272"/>
        <v>BM$19</v>
      </c>
      <c r="BN1162" s="186" t="str">
        <f t="shared" si="1272"/>
        <v>BN$19</v>
      </c>
      <c r="BO1162" s="186" t="str">
        <f t="shared" si="1272"/>
        <v>BO$19</v>
      </c>
      <c r="BP1162" s="186" t="str">
        <f t="shared" si="1272"/>
        <v>BP$19</v>
      </c>
      <c r="BQ1162" s="186" t="str">
        <f t="shared" si="1272"/>
        <v>BQ$19</v>
      </c>
      <c r="BR1162" s="186" t="str">
        <f t="shared" si="1272"/>
        <v>BR$19</v>
      </c>
      <c r="BS1162" s="186" t="str">
        <f t="shared" si="1272"/>
        <v>BS$19</v>
      </c>
      <c r="BT1162" s="186" t="str">
        <f t="shared" si="1272"/>
        <v>BT$19</v>
      </c>
      <c r="BU1162" s="186" t="str">
        <f t="shared" si="1272"/>
        <v>BU$19</v>
      </c>
      <c r="BV1162" s="186" t="str">
        <f t="shared" si="1272"/>
        <v>BV$19</v>
      </c>
      <c r="BW1162" s="186" t="str">
        <f t="shared" si="1272"/>
        <v>BW$19</v>
      </c>
      <c r="BX1162" s="186" t="str">
        <f t="shared" si="1272"/>
        <v>BX$19</v>
      </c>
      <c r="BY1162" s="186" t="str">
        <f t="shared" si="1272"/>
        <v>BY$19</v>
      </c>
      <c r="BZ1162" s="186" t="str">
        <f t="shared" si="1272"/>
        <v>BZ$19</v>
      </c>
      <c r="CA1162" s="186" t="str">
        <f t="shared" si="1272"/>
        <v>CA$19</v>
      </c>
      <c r="CB1162" s="186" t="str">
        <f t="shared" si="1272"/>
        <v>CB$19</v>
      </c>
      <c r="CC1162" s="186" t="str">
        <f t="shared" si="1272"/>
        <v>CC$19</v>
      </c>
      <c r="CD1162" s="186" t="str">
        <f t="shared" si="1272"/>
        <v>CD$19</v>
      </c>
      <c r="CE1162" s="186" t="str">
        <f t="shared" ref="CE1162:CK1162" si="1273">CE$23</f>
        <v>CE$19</v>
      </c>
      <c r="CF1162" s="186" t="str">
        <f t="shared" si="1273"/>
        <v>CF$19</v>
      </c>
      <c r="CG1162" s="186" t="str">
        <f t="shared" si="1273"/>
        <v>CG$19</v>
      </c>
      <c r="CH1162" s="186" t="str">
        <f t="shared" si="1273"/>
        <v>CH$19</v>
      </c>
      <c r="CI1162" s="186" t="str">
        <f t="shared" si="1273"/>
        <v>CI$19</v>
      </c>
      <c r="CJ1162" s="186" t="str">
        <f t="shared" si="1273"/>
        <v>CJ$19</v>
      </c>
      <c r="CK1162" s="186" t="str">
        <f t="shared" si="1273"/>
        <v>CK$19</v>
      </c>
    </row>
    <row r="1163" spans="2:89" x14ac:dyDescent="0.35">
      <c r="B1163" s="139" t="s">
        <v>221</v>
      </c>
      <c r="C1163" s="31"/>
      <c r="D1163" t="s">
        <v>755</v>
      </c>
      <c r="E1163" s="8" t="str">
        <f t="shared" ref="E1163:E1170" si="1274">ROW()&amp;" "&amp;D1163</f>
        <v>1163 WCAR-S</v>
      </c>
      <c r="F1163" t="s">
        <v>223</v>
      </c>
      <c r="G1163" s="31" t="s">
        <v>81</v>
      </c>
      <c r="H1163" s="138"/>
      <c r="I1163" s="140"/>
      <c r="J1163" s="140"/>
      <c r="K1163" s="138"/>
      <c r="L1163" s="138"/>
      <c r="M1163" s="138"/>
      <c r="N1163" s="138"/>
      <c r="O1163" s="138"/>
      <c r="P1163" s="138"/>
      <c r="R1163" s="139"/>
      <c r="S1163" s="139"/>
      <c r="T1163" s="139"/>
      <c r="U1163" s="139"/>
      <c r="V1163" s="139"/>
      <c r="W1163" s="139"/>
      <c r="X1163" s="139"/>
      <c r="Y1163" s="139"/>
      <c r="Z1163" s="139"/>
      <c r="AA1163" s="139"/>
      <c r="AB1163" s="139"/>
      <c r="AC1163" s="139"/>
      <c r="AD1163" s="139"/>
      <c r="AE1163" s="139"/>
      <c r="AF1163" s="139"/>
      <c r="AG1163" s="139"/>
      <c r="AH1163" s="139"/>
      <c r="AI1163" s="139"/>
      <c r="AJ1163" s="139"/>
      <c r="AK1163" s="139"/>
      <c r="AL1163" s="139"/>
      <c r="AM1163" s="139"/>
      <c r="AN1163" s="139"/>
      <c r="AO1163" s="139"/>
      <c r="AP1163" s="139"/>
      <c r="AQ1163" s="139"/>
      <c r="AR1163" s="139"/>
      <c r="AS1163" s="139"/>
      <c r="AT1163" s="139"/>
      <c r="AU1163" s="139"/>
      <c r="AV1163" s="139"/>
      <c r="AW1163" s="139"/>
      <c r="AX1163" s="139"/>
      <c r="AY1163" s="139"/>
      <c r="AZ1163" s="139"/>
      <c r="BA1163" s="139"/>
      <c r="BB1163" s="139"/>
      <c r="BC1163" s="139"/>
      <c r="BD1163" s="139"/>
      <c r="BE1163" s="139"/>
      <c r="BF1163" s="139"/>
      <c r="BG1163" s="139"/>
      <c r="BH1163" s="139"/>
      <c r="BI1163" s="139"/>
      <c r="BJ1163" s="139"/>
      <c r="BK1163" s="139"/>
      <c r="BL1163" s="139"/>
      <c r="BM1163" s="139"/>
      <c r="BN1163" s="139"/>
      <c r="BO1163" s="139"/>
      <c r="BP1163" s="139"/>
      <c r="BQ1163" s="139"/>
      <c r="BR1163" s="139"/>
      <c r="BS1163" s="139"/>
      <c r="BT1163" s="139"/>
      <c r="BU1163" s="139"/>
      <c r="BV1163" s="139"/>
      <c r="BW1163" s="139"/>
      <c r="BX1163" s="139"/>
      <c r="BY1163" s="139"/>
      <c r="BZ1163" s="139"/>
      <c r="CA1163" s="139"/>
      <c r="CB1163" s="139"/>
      <c r="CC1163" s="139"/>
      <c r="CD1163" s="139"/>
      <c r="CE1163" s="139"/>
      <c r="CF1163" s="139"/>
      <c r="CG1163" s="139"/>
      <c r="CH1163" s="139"/>
      <c r="CI1163" s="139"/>
      <c r="CJ1163" s="139"/>
      <c r="CK1163" s="139"/>
    </row>
    <row r="1164" spans="2:89" x14ac:dyDescent="0.35">
      <c r="B1164" s="126" t="str">
        <f>B1166&amp;":"</f>
        <v>Accounts receivable - (Primary label):</v>
      </c>
      <c r="D1164" t="s">
        <v>755</v>
      </c>
      <c r="E1164" s="8" t="str">
        <f t="shared" si="1274"/>
        <v>1164 WCAR-S</v>
      </c>
      <c r="G1164" t="str">
        <f t="shared" ref="G1164:G1169" si="1275">E1164</f>
        <v>1164 WCAR-S</v>
      </c>
      <c r="I1164"/>
      <c r="J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row>
    <row r="1165" spans="2:89" x14ac:dyDescent="0.35">
      <c r="B1165" s="141" t="s">
        <v>222</v>
      </c>
      <c r="D1165" t="s">
        <v>755</v>
      </c>
      <c r="E1165" s="8" t="str">
        <f t="shared" si="1274"/>
        <v>1165 WCAR-S</v>
      </c>
      <c r="G1165" t="str">
        <f t="shared" si="1275"/>
        <v>1165 WCAR-S</v>
      </c>
      <c r="H1165" s="12"/>
      <c r="I1165" s="60"/>
      <c r="J1165" s="60"/>
      <c r="K1165" s="17">
        <v>30</v>
      </c>
      <c r="L1165" s="17">
        <v>30</v>
      </c>
      <c r="M1165" s="17">
        <v>30</v>
      </c>
      <c r="N1165" s="17">
        <v>30</v>
      </c>
      <c r="O1165" s="17">
        <v>30</v>
      </c>
      <c r="P1165" s="17">
        <v>30</v>
      </c>
      <c r="R1165" s="15"/>
      <c r="S1165" s="15" cm="1">
        <f t="array" ref="S1165">INDEX($K:$P,ROW(),MATCH(S$3,$K$2:$P$2,0))</f>
        <v>30</v>
      </c>
      <c r="T1165" s="15" cm="1">
        <f t="array" ref="T1165">INDEX($K:$P,ROW(),MATCH(T$3,$K$2:$P$2,0))</f>
        <v>30</v>
      </c>
      <c r="U1165" s="15" cm="1">
        <f t="array" ref="U1165">INDEX($K:$P,ROW(),MATCH(U$3,$K$2:$P$2,0))</f>
        <v>30</v>
      </c>
      <c r="V1165" s="15" cm="1">
        <f t="array" ref="V1165">INDEX($K:$P,ROW(),MATCH(V$3,$K$2:$P$2,0))</f>
        <v>30</v>
      </c>
      <c r="W1165" s="15" cm="1">
        <f t="array" ref="W1165">INDEX($K:$P,ROW(),MATCH(W$3,$K$2:$P$2,0))</f>
        <v>30</v>
      </c>
      <c r="X1165" s="15" cm="1">
        <f t="array" ref="X1165">INDEX($K:$P,ROW(),MATCH(X$3,$K$2:$P$2,0))</f>
        <v>30</v>
      </c>
      <c r="Y1165" s="15" cm="1">
        <f t="array" ref="Y1165">INDEX($K:$P,ROW(),MATCH(Y$3,$K$2:$P$2,0))</f>
        <v>30</v>
      </c>
      <c r="Z1165" s="15" cm="1">
        <f t="array" ref="Z1165">INDEX($K:$P,ROW(),MATCH(Z$3,$K$2:$P$2,0))</f>
        <v>30</v>
      </c>
      <c r="AA1165" s="15" cm="1">
        <f t="array" ref="AA1165">INDEX($K:$P,ROW(),MATCH(AA$3,$K$2:$P$2,0))</f>
        <v>30</v>
      </c>
      <c r="AB1165" s="15" cm="1">
        <f t="array" ref="AB1165">INDEX($K:$P,ROW(),MATCH(AB$3,$K$2:$P$2,0))</f>
        <v>30</v>
      </c>
      <c r="AC1165" s="15" cm="1">
        <f t="array" ref="AC1165">INDEX($K:$P,ROW(),MATCH(AC$3,$K$2:$P$2,0))</f>
        <v>30</v>
      </c>
      <c r="AD1165" s="15" cm="1">
        <f t="array" ref="AD1165">INDEX($K:$P,ROW(),MATCH(AD$3,$K$2:$P$2,0))</f>
        <v>30</v>
      </c>
      <c r="AE1165" s="15" cm="1">
        <f t="array" ref="AE1165">INDEX($K:$P,ROW(),MATCH(AE$3,$K$2:$P$2,0))</f>
        <v>30</v>
      </c>
      <c r="AF1165" s="15" cm="1">
        <f t="array" ref="AF1165">INDEX($K:$P,ROW(),MATCH(AF$3,$K$2:$P$2,0))</f>
        <v>30</v>
      </c>
      <c r="AG1165" s="15" cm="1">
        <f t="array" ref="AG1165">INDEX($K:$P,ROW(),MATCH(AG$3,$K$2:$P$2,0))</f>
        <v>30</v>
      </c>
      <c r="AH1165" s="15" cm="1">
        <f t="array" ref="AH1165">INDEX($K:$P,ROW(),MATCH(AH$3,$K$2:$P$2,0))</f>
        <v>30</v>
      </c>
      <c r="AI1165" s="15" cm="1">
        <f t="array" ref="AI1165">INDEX($K:$P,ROW(),MATCH(AI$3,$K$2:$P$2,0))</f>
        <v>30</v>
      </c>
      <c r="AJ1165" s="15" cm="1">
        <f t="array" ref="AJ1165">INDEX($K:$P,ROW(),MATCH(AJ$3,$K$2:$P$2,0))</f>
        <v>30</v>
      </c>
      <c r="AK1165" s="15" cm="1">
        <f t="array" ref="AK1165">INDEX($K:$P,ROW(),MATCH(AK$3,$K$2:$P$2,0))</f>
        <v>30</v>
      </c>
      <c r="AL1165" s="15" cm="1">
        <f t="array" ref="AL1165">INDEX($K:$P,ROW(),MATCH(AL$3,$K$2:$P$2,0))</f>
        <v>30</v>
      </c>
      <c r="AM1165" s="15" cm="1">
        <f t="array" ref="AM1165">INDEX($K:$P,ROW(),MATCH(AM$3,$K$2:$P$2,0))</f>
        <v>30</v>
      </c>
      <c r="AN1165" s="15" cm="1">
        <f t="array" ref="AN1165">INDEX($K:$P,ROW(),MATCH(AN$3,$K$2:$P$2,0))</f>
        <v>30</v>
      </c>
      <c r="AO1165" s="15" cm="1">
        <f t="array" ref="AO1165">INDEX($K:$P,ROW(),MATCH(AO$3,$K$2:$P$2,0))</f>
        <v>30</v>
      </c>
      <c r="AP1165" s="15" cm="1">
        <f t="array" ref="AP1165">INDEX($K:$P,ROW(),MATCH(AP$3,$K$2:$P$2,0))</f>
        <v>30</v>
      </c>
      <c r="AQ1165" s="15" cm="1">
        <f t="array" ref="AQ1165">INDEX($K:$P,ROW(),MATCH(AQ$3,$K$2:$P$2,0))</f>
        <v>30</v>
      </c>
      <c r="AR1165" s="15" cm="1">
        <f t="array" ref="AR1165">INDEX($K:$P,ROW(),MATCH(AR$3,$K$2:$P$2,0))</f>
        <v>30</v>
      </c>
      <c r="AS1165" s="15" cm="1">
        <f t="array" ref="AS1165">INDEX($K:$P,ROW(),MATCH(AS$3,$K$2:$P$2,0))</f>
        <v>30</v>
      </c>
      <c r="AT1165" s="15" cm="1">
        <f t="array" ref="AT1165">INDEX($K:$P,ROW(),MATCH(AT$3,$K$2:$P$2,0))</f>
        <v>30</v>
      </c>
      <c r="AU1165" s="15" cm="1">
        <f t="array" ref="AU1165">INDEX($K:$P,ROW(),MATCH(AU$3,$K$2:$P$2,0))</f>
        <v>30</v>
      </c>
      <c r="AV1165" s="15" cm="1">
        <f t="array" ref="AV1165">INDEX($K:$P,ROW(),MATCH(AV$3,$K$2:$P$2,0))</f>
        <v>30</v>
      </c>
      <c r="AW1165" s="15" cm="1">
        <f t="array" ref="AW1165">INDEX($K:$P,ROW(),MATCH(AW$3,$K$2:$P$2,0))</f>
        <v>30</v>
      </c>
      <c r="AX1165" s="15" cm="1">
        <f t="array" ref="AX1165">INDEX($K:$P,ROW(),MATCH(AX$3,$K$2:$P$2,0))</f>
        <v>30</v>
      </c>
      <c r="AY1165" s="15" cm="1">
        <f t="array" ref="AY1165">INDEX($K:$P,ROW(),MATCH(AY$3,$K$2:$P$2,0))</f>
        <v>30</v>
      </c>
      <c r="AZ1165" s="15" cm="1">
        <f t="array" ref="AZ1165">INDEX($K:$P,ROW(),MATCH(AZ$3,$K$2:$P$2,0))</f>
        <v>30</v>
      </c>
      <c r="BA1165" s="15" cm="1">
        <f t="array" ref="BA1165">INDEX($K:$P,ROW(),MATCH(BA$3,$K$2:$P$2,0))</f>
        <v>30</v>
      </c>
      <c r="BB1165" s="15" cm="1">
        <f t="array" ref="BB1165">INDEX($K:$P,ROW(),MATCH(BB$3,$K$2:$P$2,0))</f>
        <v>30</v>
      </c>
      <c r="BC1165" s="15" cm="1">
        <f t="array" ref="BC1165">INDEX($K:$P,ROW(),MATCH(BC$3,$K$2:$P$2,0))</f>
        <v>30</v>
      </c>
      <c r="BD1165" s="15" cm="1">
        <f t="array" ref="BD1165">INDEX($K:$P,ROW(),MATCH(BD$3,$K$2:$P$2,0))</f>
        <v>30</v>
      </c>
      <c r="BE1165" s="15" cm="1">
        <f t="array" ref="BE1165">INDEX($K:$P,ROW(),MATCH(BE$3,$K$2:$P$2,0))</f>
        <v>30</v>
      </c>
      <c r="BF1165" s="15" cm="1">
        <f t="array" ref="BF1165">INDEX($K:$P,ROW(),MATCH(BF$3,$K$2:$P$2,0))</f>
        <v>30</v>
      </c>
      <c r="BG1165" s="15" cm="1">
        <f t="array" ref="BG1165">INDEX($K:$P,ROW(),MATCH(BG$3,$K$2:$P$2,0))</f>
        <v>30</v>
      </c>
      <c r="BH1165" s="15" cm="1">
        <f t="array" ref="BH1165">INDEX($K:$P,ROW(),MATCH(BH$3,$K$2:$P$2,0))</f>
        <v>30</v>
      </c>
      <c r="BI1165" s="15" cm="1">
        <f t="array" ref="BI1165">INDEX($K:$P,ROW(),MATCH(BI$3,$K$2:$P$2,0))</f>
        <v>30</v>
      </c>
      <c r="BJ1165" s="15" cm="1">
        <f t="array" ref="BJ1165">INDEX($K:$P,ROW(),MATCH(BJ$3,$K$2:$P$2,0))</f>
        <v>30</v>
      </c>
      <c r="BK1165" s="15" cm="1">
        <f t="array" ref="BK1165">INDEX($K:$P,ROW(),MATCH(BK$3,$K$2:$P$2,0))</f>
        <v>30</v>
      </c>
      <c r="BL1165" s="15" cm="1">
        <f t="array" ref="BL1165">INDEX($K:$P,ROW(),MATCH(BL$3,$K$2:$P$2,0))</f>
        <v>30</v>
      </c>
      <c r="BM1165" s="15" cm="1">
        <f t="array" ref="BM1165">INDEX($K:$P,ROW(),MATCH(BM$3,$K$2:$P$2,0))</f>
        <v>30</v>
      </c>
      <c r="BN1165" s="15" cm="1">
        <f t="array" ref="BN1165">INDEX($K:$P,ROW(),MATCH(BN$3,$K$2:$P$2,0))</f>
        <v>30</v>
      </c>
      <c r="BO1165" s="15" cm="1">
        <f t="array" ref="BO1165">INDEX($K:$P,ROW(),MATCH(BO$3,$K$2:$P$2,0))</f>
        <v>30</v>
      </c>
      <c r="BP1165" s="15" cm="1">
        <f t="array" ref="BP1165">INDEX($K:$P,ROW(),MATCH(BP$3,$K$2:$P$2,0))</f>
        <v>30</v>
      </c>
      <c r="BQ1165" s="15" cm="1">
        <f t="array" ref="BQ1165">INDEX($K:$P,ROW(),MATCH(BQ$3,$K$2:$P$2,0))</f>
        <v>30</v>
      </c>
      <c r="BR1165" s="15" cm="1">
        <f t="array" ref="BR1165">INDEX($K:$P,ROW(),MATCH(BR$3,$K$2:$P$2,0))</f>
        <v>30</v>
      </c>
      <c r="BS1165" s="15" cm="1">
        <f t="array" ref="BS1165">INDEX($K:$P,ROW(),MATCH(BS$3,$K$2:$P$2,0))</f>
        <v>30</v>
      </c>
      <c r="BT1165" s="15" cm="1">
        <f t="array" ref="BT1165">INDEX($K:$P,ROW(),MATCH(BT$3,$K$2:$P$2,0))</f>
        <v>30</v>
      </c>
      <c r="BU1165" s="15" cm="1">
        <f t="array" ref="BU1165">INDEX($K:$P,ROW(),MATCH(BU$3,$K$2:$P$2,0))</f>
        <v>30</v>
      </c>
      <c r="BV1165" s="15" cm="1">
        <f t="array" ref="BV1165">INDEX($K:$P,ROW(),MATCH(BV$3,$K$2:$P$2,0))</f>
        <v>30</v>
      </c>
      <c r="BW1165" s="15" cm="1">
        <f t="array" ref="BW1165">INDEX($K:$P,ROW(),MATCH(BW$3,$K$2:$P$2,0))</f>
        <v>30</v>
      </c>
      <c r="BX1165" s="15" cm="1">
        <f t="array" ref="BX1165">INDEX($K:$P,ROW(),MATCH(BX$3,$K$2:$P$2,0))</f>
        <v>30</v>
      </c>
      <c r="BY1165" s="15" cm="1">
        <f t="array" ref="BY1165">INDEX($K:$P,ROW(),MATCH(BY$3,$K$2:$P$2,0))</f>
        <v>30</v>
      </c>
      <c r="BZ1165" s="15" cm="1">
        <f t="array" ref="BZ1165">INDEX($K:$P,ROW(),MATCH(BZ$3,$K$2:$P$2,0))</f>
        <v>30</v>
      </c>
      <c r="CA1165" s="15" cm="1">
        <f t="array" ref="CA1165">INDEX($K:$P,ROW(),MATCH(CA$3,$K$2:$P$2,0))</f>
        <v>30</v>
      </c>
      <c r="CB1165" s="15" cm="1">
        <f t="array" ref="CB1165">INDEX($K:$P,ROW(),MATCH(CB$3,$K$2:$P$2,0))</f>
        <v>30</v>
      </c>
      <c r="CC1165" s="15" cm="1">
        <f t="array" ref="CC1165">INDEX($K:$P,ROW(),MATCH(CC$3,$K$2:$P$2,0))</f>
        <v>30</v>
      </c>
      <c r="CD1165" s="15" cm="1">
        <f t="array" ref="CD1165">INDEX($K:$P,ROW(),MATCH(CD$3,$K$2:$P$2,0))</f>
        <v>30</v>
      </c>
      <c r="CE1165" s="15" cm="1">
        <f t="array" ref="CE1165">INDEX($K:$P,ROW(),MATCH(CE$3,$K$2:$P$2,0))</f>
        <v>30</v>
      </c>
      <c r="CF1165" s="15" cm="1">
        <f t="array" ref="CF1165">INDEX($K:$P,ROW(),MATCH(CF$3,$K$2:$P$2,0))</f>
        <v>30</v>
      </c>
      <c r="CG1165" s="15" cm="1">
        <f t="array" ref="CG1165">INDEX($K:$P,ROW(),MATCH(CG$3,$K$2:$P$2,0))</f>
        <v>30</v>
      </c>
      <c r="CH1165" s="15" cm="1">
        <f t="array" ref="CH1165">INDEX($K:$P,ROW(),MATCH(CH$3,$K$2:$P$2,0))</f>
        <v>30</v>
      </c>
      <c r="CI1165" s="15" cm="1">
        <f t="array" ref="CI1165">INDEX($K:$P,ROW(),MATCH(CI$3,$K$2:$P$2,0))</f>
        <v>30</v>
      </c>
      <c r="CJ1165" s="15" cm="1">
        <f t="array" ref="CJ1165">INDEX($K:$P,ROW(),MATCH(CJ$3,$K$2:$P$2,0))</f>
        <v>30</v>
      </c>
      <c r="CK1165" s="15" cm="1">
        <f t="array" ref="CK1165">INDEX($K:$P,ROW(),MATCH(CK$3,$K$2:$P$2,0))</f>
        <v>30</v>
      </c>
    </row>
    <row r="1166" spans="2:89" x14ac:dyDescent="0.35">
      <c r="B1166" s="123" t="str">
        <f>"Accounts receivable"&amp;" - "&amp;B1170</f>
        <v>Accounts receivable - (Primary label)</v>
      </c>
      <c r="C1166" t="s">
        <v>224</v>
      </c>
      <c r="D1166" t="s">
        <v>755</v>
      </c>
      <c r="E1166" s="8" t="str">
        <f t="shared" si="1274"/>
        <v>1166 WCAR-S</v>
      </c>
      <c r="G1166" t="str">
        <f t="shared" si="1275"/>
        <v>1166 WCAR-S</v>
      </c>
      <c r="H1166" s="27"/>
      <c r="I1166" s="78"/>
      <c r="J1166" s="78"/>
      <c r="K1166" s="115">
        <f t="shared" ref="K1166:P1166" ca="1" si="1276">SUMIF($4:$4,K$2,1166:1166)</f>
        <v>821.91780821917803</v>
      </c>
      <c r="L1166" s="115">
        <f t="shared" ca="1" si="1276"/>
        <v>821.91780821917803</v>
      </c>
      <c r="M1166" s="115">
        <f t="shared" ca="1" si="1276"/>
        <v>821.91780821917803</v>
      </c>
      <c r="N1166" s="115">
        <f t="shared" ca="1" si="1276"/>
        <v>821.91780821917803</v>
      </c>
      <c r="O1166" s="115">
        <f t="shared" ca="1" si="1276"/>
        <v>821.91780821917803</v>
      </c>
      <c r="P1166" s="115">
        <f t="shared" si="1276"/>
        <v>0</v>
      </c>
      <c r="R1166" s="33"/>
      <c r="S1166" s="115" cm="1">
        <f t="array" aca="1" ref="S1166" ca="1">MIN(S1165/365*INDIRECT(S1157),R1166+INDIRECT(S1157))</f>
        <v>821.91780821917803</v>
      </c>
      <c r="T1166" s="115" cm="1">
        <f t="array" aca="1" ref="T1166" ca="1">MIN(T1165/365*INDIRECT(T1157),S1166+INDIRECT(T1157))</f>
        <v>821.91780821917803</v>
      </c>
      <c r="U1166" s="115" cm="1">
        <f t="array" aca="1" ref="U1166" ca="1">MIN(U1165/365*INDIRECT(U1157),T1166+INDIRECT(U1157))</f>
        <v>821.91780821917803</v>
      </c>
      <c r="V1166" s="115" cm="1">
        <f t="array" aca="1" ref="V1166" ca="1">MIN(V1165/365*INDIRECT(V1157),U1166+INDIRECT(V1157))</f>
        <v>821.91780821917803</v>
      </c>
      <c r="W1166" s="115" cm="1">
        <f t="array" aca="1" ref="W1166" ca="1">MIN(W1165/365*INDIRECT(W1157),V1166+INDIRECT(W1157))</f>
        <v>821.91780821917803</v>
      </c>
      <c r="X1166" s="115" cm="1">
        <f t="array" aca="1" ref="X1166" ca="1">MIN(X1165/365*INDIRECT(X1157),W1166+INDIRECT(X1157))</f>
        <v>821.91780821917803</v>
      </c>
      <c r="Y1166" s="115" cm="1">
        <f t="array" aca="1" ref="Y1166" ca="1">MIN(Y1165/365*INDIRECT(Y1157),X1166+INDIRECT(Y1157))</f>
        <v>821.91780821917803</v>
      </c>
      <c r="Z1166" s="115" cm="1">
        <f t="array" aca="1" ref="Z1166" ca="1">MIN(Z1165/365*INDIRECT(Z1157),Y1166+INDIRECT(Z1157))</f>
        <v>821.91780821917803</v>
      </c>
      <c r="AA1166" s="115" cm="1">
        <f t="array" aca="1" ref="AA1166" ca="1">MIN(AA1165/365*INDIRECT(AA1157),Z1166+INDIRECT(AA1157))</f>
        <v>821.91780821917803</v>
      </c>
      <c r="AB1166" s="115" cm="1">
        <f t="array" aca="1" ref="AB1166" ca="1">MIN(AB1165/365*INDIRECT(AB1157),AA1166+INDIRECT(AB1157))</f>
        <v>821.91780821917803</v>
      </c>
      <c r="AC1166" s="115" cm="1">
        <f t="array" aca="1" ref="AC1166" ca="1">MIN(AC1165/365*INDIRECT(AC1157),AB1166+INDIRECT(AC1157))</f>
        <v>821.91780821917803</v>
      </c>
      <c r="AD1166" s="115" cm="1">
        <f t="array" aca="1" ref="AD1166" ca="1">MIN(AD1165/365*INDIRECT(AD1157),AC1166+INDIRECT(AD1157))</f>
        <v>821.91780821917803</v>
      </c>
      <c r="AE1166" s="115" cm="1">
        <f t="array" aca="1" ref="AE1166" ca="1">MIN(AE1165/365*INDIRECT(AE1157),AD1166+INDIRECT(AE1157))</f>
        <v>821.91780821917803</v>
      </c>
      <c r="AF1166" s="115" cm="1">
        <f t="array" aca="1" ref="AF1166" ca="1">MIN(AF1165/365*INDIRECT(AF1157),AE1166+INDIRECT(AF1157))</f>
        <v>821.91780821917803</v>
      </c>
      <c r="AG1166" s="115" cm="1">
        <f t="array" aca="1" ref="AG1166" ca="1">MIN(AG1165/365*INDIRECT(AG1157),AF1166+INDIRECT(AG1157))</f>
        <v>821.91780821917803</v>
      </c>
      <c r="AH1166" s="115" cm="1">
        <f t="array" aca="1" ref="AH1166" ca="1">MIN(AH1165/365*INDIRECT(AH1157),AG1166+INDIRECT(AH1157))</f>
        <v>821.91780821917803</v>
      </c>
      <c r="AI1166" s="115" cm="1">
        <f t="array" aca="1" ref="AI1166" ca="1">MIN(AI1165/365*INDIRECT(AI1157),AH1166+INDIRECT(AI1157))</f>
        <v>821.91780821917803</v>
      </c>
      <c r="AJ1166" s="115" cm="1">
        <f t="array" aca="1" ref="AJ1166" ca="1">MIN(AJ1165/365*INDIRECT(AJ1157),AI1166+INDIRECT(AJ1157))</f>
        <v>821.91780821917803</v>
      </c>
      <c r="AK1166" s="115" cm="1">
        <f t="array" aca="1" ref="AK1166" ca="1">MIN(AK1165/365*INDIRECT(AK1157),AJ1166+INDIRECT(AK1157))</f>
        <v>821.91780821917803</v>
      </c>
      <c r="AL1166" s="115" cm="1">
        <f t="array" aca="1" ref="AL1166" ca="1">MIN(AL1165/365*INDIRECT(AL1157),AK1166+INDIRECT(AL1157))</f>
        <v>821.91780821917803</v>
      </c>
      <c r="AM1166" s="115" cm="1">
        <f t="array" aca="1" ref="AM1166" ca="1">MIN(AM1165/365*INDIRECT(AM1157),AL1166+INDIRECT(AM1157))</f>
        <v>821.91780821917803</v>
      </c>
      <c r="AN1166" s="115" cm="1">
        <f t="array" aca="1" ref="AN1166" ca="1">MIN(AN1165/365*INDIRECT(AN1157),AM1166+INDIRECT(AN1157))</f>
        <v>821.91780821917803</v>
      </c>
      <c r="AO1166" s="115" cm="1">
        <f t="array" aca="1" ref="AO1166" ca="1">MIN(AO1165/365*INDIRECT(AO1157),AN1166+INDIRECT(AO1157))</f>
        <v>821.91780821917803</v>
      </c>
      <c r="AP1166" s="115" cm="1">
        <f t="array" aca="1" ref="AP1166" ca="1">MIN(AP1165/365*INDIRECT(AP1157),AO1166+INDIRECT(AP1157))</f>
        <v>821.91780821917803</v>
      </c>
      <c r="AQ1166" s="115" cm="1">
        <f t="array" aca="1" ref="AQ1166" ca="1">MIN(AQ1165/365*INDIRECT(AQ1157),AP1166+INDIRECT(AQ1157))</f>
        <v>821.91780821917803</v>
      </c>
      <c r="AR1166" s="115" cm="1">
        <f t="array" aca="1" ref="AR1166" ca="1">MIN(AR1165/365*INDIRECT(AR1157),AQ1166+INDIRECT(AR1157))</f>
        <v>821.91780821917803</v>
      </c>
      <c r="AS1166" s="115" cm="1">
        <f t="array" aca="1" ref="AS1166" ca="1">MIN(AS1165/365*INDIRECT(AS1157),AR1166+INDIRECT(AS1157))</f>
        <v>821.91780821917803</v>
      </c>
      <c r="AT1166" s="115" cm="1">
        <f t="array" aca="1" ref="AT1166" ca="1">MIN(AT1165/365*INDIRECT(AT1157),AS1166+INDIRECT(AT1157))</f>
        <v>821.91780821917803</v>
      </c>
      <c r="AU1166" s="115" cm="1">
        <f t="array" aca="1" ref="AU1166" ca="1">MIN(AU1165/365*INDIRECT(AU1157),AT1166+INDIRECT(AU1157))</f>
        <v>821.91780821917803</v>
      </c>
      <c r="AV1166" s="115" cm="1">
        <f t="array" aca="1" ref="AV1166" ca="1">MIN(AV1165/365*INDIRECT(AV1157),AU1166+INDIRECT(AV1157))</f>
        <v>821.91780821917803</v>
      </c>
      <c r="AW1166" s="115" cm="1">
        <f t="array" aca="1" ref="AW1166" ca="1">MIN(AW1165/365*INDIRECT(AW1157),AV1166+INDIRECT(AW1157))</f>
        <v>821.91780821917803</v>
      </c>
      <c r="AX1166" s="115" cm="1">
        <f t="array" aca="1" ref="AX1166" ca="1">MIN(AX1165/365*INDIRECT(AX1157),AW1166+INDIRECT(AX1157))</f>
        <v>821.91780821917803</v>
      </c>
      <c r="AY1166" s="115" cm="1">
        <f t="array" aca="1" ref="AY1166" ca="1">MIN(AY1165/365*INDIRECT(AY1157),AX1166+INDIRECT(AY1157))</f>
        <v>821.91780821917803</v>
      </c>
      <c r="AZ1166" s="115" cm="1">
        <f t="array" aca="1" ref="AZ1166" ca="1">MIN(AZ1165/365*INDIRECT(AZ1157),AY1166+INDIRECT(AZ1157))</f>
        <v>821.91780821917803</v>
      </c>
      <c r="BA1166" s="115" cm="1">
        <f t="array" aca="1" ref="BA1166" ca="1">MIN(BA1165/365*INDIRECT(BA1157),AZ1166+INDIRECT(BA1157))</f>
        <v>821.91780821917803</v>
      </c>
      <c r="BB1166" s="115" cm="1">
        <f t="array" aca="1" ref="BB1166" ca="1">MIN(BB1165/365*INDIRECT(BB1157),BA1166+INDIRECT(BB1157))</f>
        <v>821.91780821917803</v>
      </c>
      <c r="BC1166" s="115" cm="1">
        <f t="array" aca="1" ref="BC1166" ca="1">MIN(BC1165/365*INDIRECT(BC1157),BB1166+INDIRECT(BC1157))</f>
        <v>821.91780821917803</v>
      </c>
      <c r="BD1166" s="115" cm="1">
        <f t="array" aca="1" ref="BD1166" ca="1">MIN(BD1165/365*INDIRECT(BD1157),BC1166+INDIRECT(BD1157))</f>
        <v>821.91780821917803</v>
      </c>
      <c r="BE1166" s="115" cm="1">
        <f t="array" aca="1" ref="BE1166" ca="1">MIN(BE1165/365*INDIRECT(BE1157),BD1166+INDIRECT(BE1157))</f>
        <v>821.91780821917803</v>
      </c>
      <c r="BF1166" s="115" cm="1">
        <f t="array" aca="1" ref="BF1166" ca="1">MIN(BF1165/365*INDIRECT(BF1157),BE1166+INDIRECT(BF1157))</f>
        <v>821.91780821917803</v>
      </c>
      <c r="BG1166" s="115" cm="1">
        <f t="array" aca="1" ref="BG1166" ca="1">MIN(BG1165/365*INDIRECT(BG1157),BF1166+INDIRECT(BG1157))</f>
        <v>821.91780821917803</v>
      </c>
      <c r="BH1166" s="115" cm="1">
        <f t="array" aca="1" ref="BH1166" ca="1">MIN(BH1165/365*INDIRECT(BH1157),BG1166+INDIRECT(BH1157))</f>
        <v>821.91780821917803</v>
      </c>
      <c r="BI1166" s="115" cm="1">
        <f t="array" aca="1" ref="BI1166" ca="1">MIN(BI1165/365*INDIRECT(BI1157),BH1166+INDIRECT(BI1157))</f>
        <v>821.91780821917803</v>
      </c>
      <c r="BJ1166" s="115" cm="1">
        <f t="array" aca="1" ref="BJ1166" ca="1">MIN(BJ1165/365*INDIRECT(BJ1157),BI1166+INDIRECT(BJ1157))</f>
        <v>821.91780821917803</v>
      </c>
      <c r="BK1166" s="115" cm="1">
        <f t="array" aca="1" ref="BK1166" ca="1">MIN(BK1165/365*INDIRECT(BK1157),BJ1166+INDIRECT(BK1157))</f>
        <v>821.91780821917803</v>
      </c>
      <c r="BL1166" s="115" cm="1">
        <f t="array" aca="1" ref="BL1166" ca="1">MIN(BL1165/365*INDIRECT(BL1157),BK1166+INDIRECT(BL1157))</f>
        <v>821.91780821917803</v>
      </c>
      <c r="BM1166" s="115" cm="1">
        <f t="array" aca="1" ref="BM1166" ca="1">MIN(BM1165/365*INDIRECT(BM1157),BL1166+INDIRECT(BM1157))</f>
        <v>821.91780821917803</v>
      </c>
      <c r="BN1166" s="115" cm="1">
        <f t="array" aca="1" ref="BN1166" ca="1">MIN(BN1165/365*INDIRECT(BN1157),BM1166+INDIRECT(BN1157))</f>
        <v>821.91780821917803</v>
      </c>
      <c r="BO1166" s="115" cm="1">
        <f t="array" aca="1" ref="BO1166" ca="1">MIN(BO1165/365*INDIRECT(BO1157),BN1166+INDIRECT(BO1157))</f>
        <v>821.91780821917803</v>
      </c>
      <c r="BP1166" s="115" cm="1">
        <f t="array" aca="1" ref="BP1166" ca="1">MIN(BP1165/365*INDIRECT(BP1157),BO1166+INDIRECT(BP1157))</f>
        <v>821.91780821917803</v>
      </c>
      <c r="BQ1166" s="115" cm="1">
        <f t="array" aca="1" ref="BQ1166" ca="1">MIN(BQ1165/365*INDIRECT(BQ1157),BP1166+INDIRECT(BQ1157))</f>
        <v>821.91780821917803</v>
      </c>
      <c r="BR1166" s="115" cm="1">
        <f t="array" aca="1" ref="BR1166" ca="1">MIN(BR1165/365*INDIRECT(BR1157),BQ1166+INDIRECT(BR1157))</f>
        <v>821.91780821917803</v>
      </c>
      <c r="BS1166" s="115" cm="1">
        <f t="array" aca="1" ref="BS1166" ca="1">MIN(BS1165/365*INDIRECT(BS1157),BR1166+INDIRECT(BS1157))</f>
        <v>821.91780821917803</v>
      </c>
      <c r="BT1166" s="115" cm="1">
        <f t="array" aca="1" ref="BT1166" ca="1">MIN(BT1165/365*INDIRECT(BT1157),BS1166+INDIRECT(BT1157))</f>
        <v>821.91780821917803</v>
      </c>
      <c r="BU1166" s="115" cm="1">
        <f t="array" aca="1" ref="BU1166" ca="1">MIN(BU1165/365*INDIRECT(BU1157),BT1166+INDIRECT(BU1157))</f>
        <v>821.91780821917803</v>
      </c>
      <c r="BV1166" s="115" cm="1">
        <f t="array" aca="1" ref="BV1166" ca="1">MIN(BV1165/365*INDIRECT(BV1157),BU1166+INDIRECT(BV1157))</f>
        <v>821.91780821917803</v>
      </c>
      <c r="BW1166" s="115" cm="1">
        <f t="array" aca="1" ref="BW1166" ca="1">MIN(BW1165/365*INDIRECT(BW1157),BV1166+INDIRECT(BW1157))</f>
        <v>821.91780821917803</v>
      </c>
      <c r="BX1166" s="115" cm="1">
        <f t="array" aca="1" ref="BX1166" ca="1">MIN(BX1165/365*INDIRECT(BX1157),BW1166+INDIRECT(BX1157))</f>
        <v>821.91780821917803</v>
      </c>
      <c r="BY1166" s="115" cm="1">
        <f t="array" aca="1" ref="BY1166" ca="1">MIN(BY1165/365*INDIRECT(BY1157),BX1166+INDIRECT(BY1157))</f>
        <v>821.91780821917803</v>
      </c>
      <c r="BZ1166" s="115" cm="1">
        <f t="array" aca="1" ref="BZ1166" ca="1">MIN(BZ1165/365*INDIRECT(BZ1157),BY1166+INDIRECT(BZ1157))</f>
        <v>821.91780821917803</v>
      </c>
      <c r="CA1166" s="115" cm="1">
        <f t="array" aca="1" ref="CA1166" ca="1">MIN(CA1165/365*INDIRECT(CA1157),BZ1166+INDIRECT(CA1157))</f>
        <v>821.91780821917803</v>
      </c>
      <c r="CB1166" s="115" cm="1">
        <f t="array" aca="1" ref="CB1166" ca="1">MIN(CB1165/365*INDIRECT(CB1157),CA1166+INDIRECT(CB1157))</f>
        <v>821.91780821917803</v>
      </c>
      <c r="CC1166" s="115" cm="1">
        <f t="array" aca="1" ref="CC1166" ca="1">MIN(CC1165/365*INDIRECT(CC1157),CB1166+INDIRECT(CC1157))</f>
        <v>821.91780821917803</v>
      </c>
      <c r="CD1166" s="115" cm="1">
        <f t="array" aca="1" ref="CD1166" ca="1">MIN(CD1165/365*INDIRECT(CD1157),CC1166+INDIRECT(CD1157))</f>
        <v>821.91780821917803</v>
      </c>
      <c r="CE1166" s="115" cm="1">
        <f t="array" aca="1" ref="CE1166" ca="1">MIN(CE1165/365*INDIRECT(CE1157),CD1166+INDIRECT(CE1157))</f>
        <v>821.91780821917803</v>
      </c>
      <c r="CF1166" s="115" cm="1">
        <f t="array" aca="1" ref="CF1166" ca="1">MIN(CF1165/365*INDIRECT(CF1157),CE1166+INDIRECT(CF1157))</f>
        <v>821.91780821917803</v>
      </c>
      <c r="CG1166" s="115" cm="1">
        <f t="array" aca="1" ref="CG1166" ca="1">MIN(CG1165/365*INDIRECT(CG1157),CF1166+INDIRECT(CG1157))</f>
        <v>821.91780821917803</v>
      </c>
      <c r="CH1166" s="115" cm="1">
        <f t="array" aca="1" ref="CH1166" ca="1">MIN(CH1165/365*INDIRECT(CH1157),CG1166+INDIRECT(CH1157))</f>
        <v>821.91780821917803</v>
      </c>
      <c r="CI1166" s="115" cm="1">
        <f t="array" aca="1" ref="CI1166" ca="1">MIN(CI1165/365*INDIRECT(CI1157),CH1166+INDIRECT(CI1157))</f>
        <v>821.91780821917803</v>
      </c>
      <c r="CJ1166" s="115" cm="1">
        <f t="array" aca="1" ref="CJ1166" ca="1">MIN(CJ1165/365*INDIRECT(CJ1157),CI1166+INDIRECT(CJ1157))</f>
        <v>821.91780821917803</v>
      </c>
      <c r="CK1166" s="115" cm="1">
        <f t="array" aca="1" ref="CK1166" ca="1">MIN(CK1165/365*INDIRECT(CK1157),CJ1166+INDIRECT(CK1157))</f>
        <v>821.91780821917803</v>
      </c>
    </row>
    <row r="1167" spans="2:89" x14ac:dyDescent="0.35">
      <c r="B1167" s="123"/>
      <c r="D1167" t="s">
        <v>755</v>
      </c>
      <c r="E1167" s="8" t="str">
        <f t="shared" si="1274"/>
        <v>1167 WCAR-S</v>
      </c>
      <c r="G1167" t="str">
        <f t="shared" si="1275"/>
        <v>1167 WCAR-S</v>
      </c>
      <c r="H1167" s="27"/>
      <c r="I1167" s="78"/>
      <c r="J1167" s="78"/>
      <c r="K1167" s="33"/>
      <c r="L1167" s="33"/>
      <c r="M1167" s="33"/>
      <c r="N1167" s="33"/>
      <c r="O1167" s="33"/>
      <c r="P1167" s="33"/>
      <c r="R1167" s="33"/>
      <c r="S1167" s="33"/>
      <c r="T1167" s="33"/>
      <c r="U1167" s="33"/>
      <c r="V1167" s="33"/>
      <c r="W1167" s="33"/>
      <c r="X1167" s="33"/>
      <c r="Y1167" s="33"/>
      <c r="Z1167" s="33"/>
      <c r="AA1167" s="33"/>
      <c r="AB1167" s="33"/>
      <c r="AC1167" s="33"/>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c r="AY1167" s="33"/>
      <c r="AZ1167" s="33"/>
      <c r="BA1167" s="33"/>
      <c r="BB1167" s="33"/>
      <c r="BC1167" s="33"/>
      <c r="BD1167" s="33"/>
      <c r="BE1167" s="33"/>
      <c r="BF1167" s="33"/>
      <c r="BG1167" s="33"/>
      <c r="BH1167" s="33"/>
      <c r="BI1167" s="33"/>
      <c r="BJ1167" s="33"/>
      <c r="BK1167" s="33"/>
      <c r="BL1167" s="33"/>
      <c r="BM1167" s="33"/>
      <c r="BN1167" s="33"/>
      <c r="BO1167" s="33"/>
      <c r="BP1167" s="33"/>
      <c r="BQ1167" s="33"/>
      <c r="BR1167" s="33"/>
      <c r="BS1167" s="33"/>
      <c r="BT1167" s="33"/>
      <c r="BU1167" s="33"/>
      <c r="BV1167" s="33"/>
      <c r="BW1167" s="33"/>
      <c r="BX1167" s="33"/>
      <c r="BY1167" s="33"/>
      <c r="BZ1167" s="33"/>
      <c r="CA1167" s="33"/>
      <c r="CB1167" s="33"/>
      <c r="CC1167" s="33"/>
      <c r="CD1167" s="33"/>
      <c r="CE1167" s="33"/>
      <c r="CF1167" s="33"/>
      <c r="CG1167" s="33"/>
      <c r="CH1167" s="33"/>
      <c r="CI1167" s="33"/>
      <c r="CJ1167" s="33"/>
      <c r="CK1167" s="33"/>
    </row>
    <row r="1168" spans="2:89" x14ac:dyDescent="0.35">
      <c r="B1168" s="123" t="str">
        <f>"Change in "&amp;B1166</f>
        <v>Change in Accounts receivable - (Primary label)</v>
      </c>
      <c r="C1168" t="s">
        <v>234</v>
      </c>
      <c r="D1168" t="s">
        <v>755</v>
      </c>
      <c r="E1168" s="8" t="str">
        <f t="shared" si="1274"/>
        <v>1168 WCAR-S</v>
      </c>
      <c r="G1168" t="str">
        <f t="shared" si="1275"/>
        <v>1168 WCAR-S</v>
      </c>
      <c r="K1168" s="33">
        <f t="shared" ref="K1168:P1168" ca="1" si="1277">SUMIF($3:$3,K$2,1166:1166)</f>
        <v>9863.0136986301368</v>
      </c>
      <c r="L1168" s="33">
        <f t="shared" ca="1" si="1277"/>
        <v>9863.0136986301368</v>
      </c>
      <c r="M1168" s="33">
        <f t="shared" ca="1" si="1277"/>
        <v>9863.0136986301368</v>
      </c>
      <c r="N1168" s="33">
        <f t="shared" ca="1" si="1277"/>
        <v>9863.0136986301368</v>
      </c>
      <c r="O1168" s="33">
        <f t="shared" ca="1" si="1277"/>
        <v>9863.0136986301368</v>
      </c>
      <c r="P1168" s="33">
        <f t="shared" ca="1" si="1277"/>
        <v>9041.0958904109593</v>
      </c>
      <c r="R1168" s="33"/>
      <c r="S1168" s="33">
        <f t="shared" ref="S1168:AX1168" ca="1" si="1278">R1166-S1166</f>
        <v>-821.91780821917803</v>
      </c>
      <c r="T1168" s="33">
        <f t="shared" ca="1" si="1278"/>
        <v>0</v>
      </c>
      <c r="U1168" s="33">
        <f t="shared" ca="1" si="1278"/>
        <v>0</v>
      </c>
      <c r="V1168" s="33">
        <f t="shared" ca="1" si="1278"/>
        <v>0</v>
      </c>
      <c r="W1168" s="33">
        <f t="shared" ca="1" si="1278"/>
        <v>0</v>
      </c>
      <c r="X1168" s="33">
        <f t="shared" ca="1" si="1278"/>
        <v>0</v>
      </c>
      <c r="Y1168" s="33">
        <f t="shared" ca="1" si="1278"/>
        <v>0</v>
      </c>
      <c r="Z1168" s="33">
        <f t="shared" ca="1" si="1278"/>
        <v>0</v>
      </c>
      <c r="AA1168" s="33">
        <f t="shared" ca="1" si="1278"/>
        <v>0</v>
      </c>
      <c r="AB1168" s="33">
        <f t="shared" ca="1" si="1278"/>
        <v>0</v>
      </c>
      <c r="AC1168" s="33">
        <f t="shared" ca="1" si="1278"/>
        <v>0</v>
      </c>
      <c r="AD1168" s="33">
        <f t="shared" ca="1" si="1278"/>
        <v>0</v>
      </c>
      <c r="AE1168" s="33">
        <f t="shared" ca="1" si="1278"/>
        <v>0</v>
      </c>
      <c r="AF1168" s="33">
        <f t="shared" ca="1" si="1278"/>
        <v>0</v>
      </c>
      <c r="AG1168" s="33">
        <f t="shared" ca="1" si="1278"/>
        <v>0</v>
      </c>
      <c r="AH1168" s="33">
        <f t="shared" ca="1" si="1278"/>
        <v>0</v>
      </c>
      <c r="AI1168" s="33">
        <f t="shared" ca="1" si="1278"/>
        <v>0</v>
      </c>
      <c r="AJ1168" s="33">
        <f t="shared" ca="1" si="1278"/>
        <v>0</v>
      </c>
      <c r="AK1168" s="33">
        <f t="shared" ca="1" si="1278"/>
        <v>0</v>
      </c>
      <c r="AL1168" s="33">
        <f t="shared" ca="1" si="1278"/>
        <v>0</v>
      </c>
      <c r="AM1168" s="33">
        <f t="shared" ca="1" si="1278"/>
        <v>0</v>
      </c>
      <c r="AN1168" s="33">
        <f t="shared" ca="1" si="1278"/>
        <v>0</v>
      </c>
      <c r="AO1168" s="33">
        <f t="shared" ca="1" si="1278"/>
        <v>0</v>
      </c>
      <c r="AP1168" s="33">
        <f t="shared" ca="1" si="1278"/>
        <v>0</v>
      </c>
      <c r="AQ1168" s="33">
        <f t="shared" ca="1" si="1278"/>
        <v>0</v>
      </c>
      <c r="AR1168" s="33">
        <f t="shared" ca="1" si="1278"/>
        <v>0</v>
      </c>
      <c r="AS1168" s="33">
        <f t="shared" ca="1" si="1278"/>
        <v>0</v>
      </c>
      <c r="AT1168" s="33">
        <f t="shared" ca="1" si="1278"/>
        <v>0</v>
      </c>
      <c r="AU1168" s="33">
        <f t="shared" ca="1" si="1278"/>
        <v>0</v>
      </c>
      <c r="AV1168" s="33">
        <f t="shared" ca="1" si="1278"/>
        <v>0</v>
      </c>
      <c r="AW1168" s="33">
        <f t="shared" ca="1" si="1278"/>
        <v>0</v>
      </c>
      <c r="AX1168" s="33">
        <f t="shared" ca="1" si="1278"/>
        <v>0</v>
      </c>
      <c r="AY1168" s="33">
        <f t="shared" ref="AY1168:CD1168" ca="1" si="1279">AX1166-AY1166</f>
        <v>0</v>
      </c>
      <c r="AZ1168" s="33">
        <f t="shared" ca="1" si="1279"/>
        <v>0</v>
      </c>
      <c r="BA1168" s="33">
        <f t="shared" ca="1" si="1279"/>
        <v>0</v>
      </c>
      <c r="BB1168" s="33">
        <f t="shared" ca="1" si="1279"/>
        <v>0</v>
      </c>
      <c r="BC1168" s="33">
        <f t="shared" ca="1" si="1279"/>
        <v>0</v>
      </c>
      <c r="BD1168" s="33">
        <f t="shared" ca="1" si="1279"/>
        <v>0</v>
      </c>
      <c r="BE1168" s="33">
        <f t="shared" ca="1" si="1279"/>
        <v>0</v>
      </c>
      <c r="BF1168" s="33">
        <f t="shared" ca="1" si="1279"/>
        <v>0</v>
      </c>
      <c r="BG1168" s="33">
        <f t="shared" ca="1" si="1279"/>
        <v>0</v>
      </c>
      <c r="BH1168" s="33">
        <f t="shared" ca="1" si="1279"/>
        <v>0</v>
      </c>
      <c r="BI1168" s="33">
        <f t="shared" ca="1" si="1279"/>
        <v>0</v>
      </c>
      <c r="BJ1168" s="33">
        <f t="shared" ca="1" si="1279"/>
        <v>0</v>
      </c>
      <c r="BK1168" s="33">
        <f t="shared" ca="1" si="1279"/>
        <v>0</v>
      </c>
      <c r="BL1168" s="33">
        <f t="shared" ca="1" si="1279"/>
        <v>0</v>
      </c>
      <c r="BM1168" s="33">
        <f t="shared" ca="1" si="1279"/>
        <v>0</v>
      </c>
      <c r="BN1168" s="33">
        <f t="shared" ca="1" si="1279"/>
        <v>0</v>
      </c>
      <c r="BO1168" s="33">
        <f t="shared" ca="1" si="1279"/>
        <v>0</v>
      </c>
      <c r="BP1168" s="33">
        <f t="shared" ca="1" si="1279"/>
        <v>0</v>
      </c>
      <c r="BQ1168" s="33">
        <f t="shared" ca="1" si="1279"/>
        <v>0</v>
      </c>
      <c r="BR1168" s="33">
        <f t="shared" ca="1" si="1279"/>
        <v>0</v>
      </c>
      <c r="BS1168" s="33">
        <f t="shared" ca="1" si="1279"/>
        <v>0</v>
      </c>
      <c r="BT1168" s="33">
        <f t="shared" ca="1" si="1279"/>
        <v>0</v>
      </c>
      <c r="BU1168" s="33">
        <f t="shared" ca="1" si="1279"/>
        <v>0</v>
      </c>
      <c r="BV1168" s="33">
        <f t="shared" ca="1" si="1279"/>
        <v>0</v>
      </c>
      <c r="BW1168" s="33">
        <f t="shared" ca="1" si="1279"/>
        <v>0</v>
      </c>
      <c r="BX1168" s="33">
        <f t="shared" ca="1" si="1279"/>
        <v>0</v>
      </c>
      <c r="BY1168" s="33">
        <f t="shared" ca="1" si="1279"/>
        <v>0</v>
      </c>
      <c r="BZ1168" s="33">
        <f t="shared" ca="1" si="1279"/>
        <v>0</v>
      </c>
      <c r="CA1168" s="33">
        <f t="shared" ca="1" si="1279"/>
        <v>0</v>
      </c>
      <c r="CB1168" s="33">
        <f t="shared" ca="1" si="1279"/>
        <v>0</v>
      </c>
      <c r="CC1168" s="33">
        <f t="shared" ca="1" si="1279"/>
        <v>0</v>
      </c>
      <c r="CD1168" s="33">
        <f t="shared" ca="1" si="1279"/>
        <v>0</v>
      </c>
      <c r="CE1168" s="33">
        <f t="shared" ref="CE1168:CK1168" ca="1" si="1280">CD1166-CE1166</f>
        <v>0</v>
      </c>
      <c r="CF1168" s="33">
        <f t="shared" ca="1" si="1280"/>
        <v>0</v>
      </c>
      <c r="CG1168" s="33">
        <f t="shared" ca="1" si="1280"/>
        <v>0</v>
      </c>
      <c r="CH1168" s="33">
        <f t="shared" ca="1" si="1280"/>
        <v>0</v>
      </c>
      <c r="CI1168" s="33">
        <f t="shared" ca="1" si="1280"/>
        <v>0</v>
      </c>
      <c r="CJ1168" s="33">
        <f t="shared" ca="1" si="1280"/>
        <v>0</v>
      </c>
      <c r="CK1168" s="33">
        <f t="shared" ca="1" si="1280"/>
        <v>0</v>
      </c>
    </row>
    <row r="1169" spans="2:89" x14ac:dyDescent="0.35">
      <c r="B1169" s="122"/>
      <c r="D1169" t="s">
        <v>755</v>
      </c>
      <c r="E1169" s="8" t="str">
        <f t="shared" si="1274"/>
        <v>1169 WCAR-S</v>
      </c>
      <c r="G1169" t="str">
        <f t="shared" si="1275"/>
        <v>1169 WCAR-S</v>
      </c>
      <c r="K1169" s="53"/>
      <c r="L1169" s="53"/>
      <c r="M1169" s="53"/>
      <c r="N1169" s="53"/>
      <c r="O1169" s="53"/>
      <c r="P1169" s="53"/>
      <c r="R1169" s="24"/>
      <c r="S1169" s="24"/>
      <c r="T1169" s="24"/>
      <c r="U1169" s="24"/>
      <c r="V1169" s="24"/>
      <c r="W1169" s="24"/>
      <c r="X1169" s="24"/>
      <c r="Y1169" s="24"/>
      <c r="Z1169" s="24"/>
      <c r="AA1169" s="24"/>
      <c r="AB1169" s="24"/>
      <c r="AC1169" s="24"/>
      <c r="AD1169" s="24"/>
      <c r="AE1169" s="24"/>
      <c r="AF1169" s="24"/>
      <c r="AG1169" s="24"/>
      <c r="AH1169" s="24"/>
      <c r="AI1169" s="24"/>
      <c r="AJ1169" s="24"/>
      <c r="AK1169" s="24"/>
      <c r="AL1169" s="24"/>
      <c r="AM1169" s="24"/>
      <c r="AN1169" s="24"/>
      <c r="AO1169" s="24"/>
      <c r="AP1169" s="24"/>
      <c r="AQ1169" s="24"/>
      <c r="AR1169" s="24"/>
      <c r="AS1169" s="24"/>
      <c r="AT1169" s="24"/>
      <c r="AU1169" s="24"/>
      <c r="AV1169" s="24"/>
      <c r="AW1169" s="24"/>
      <c r="AX1169" s="24"/>
      <c r="AY1169" s="24"/>
      <c r="AZ1169" s="24"/>
      <c r="BA1169" s="24"/>
      <c r="BB1169" s="24"/>
      <c r="BC1169" s="24"/>
      <c r="BD1169" s="24"/>
      <c r="BE1169" s="24"/>
      <c r="BF1169" s="24"/>
      <c r="BG1169" s="24"/>
      <c r="BH1169" s="24"/>
      <c r="BI1169" s="24"/>
      <c r="BJ1169" s="24"/>
      <c r="BK1169" s="24"/>
      <c r="BL1169" s="24"/>
      <c r="BM1169" s="24"/>
      <c r="BN1169" s="24"/>
      <c r="BO1169" s="24"/>
      <c r="BP1169" s="24"/>
      <c r="BQ1169" s="24"/>
      <c r="BR1169" s="24"/>
      <c r="BS1169" s="24"/>
      <c r="BT1169" s="24"/>
      <c r="BU1169" s="24"/>
      <c r="BV1169" s="24"/>
      <c r="BW1169" s="24"/>
      <c r="BX1169" s="24"/>
      <c r="BY1169" s="24"/>
      <c r="BZ1169" s="24"/>
      <c r="CA1169" s="24"/>
      <c r="CB1169" s="24"/>
      <c r="CC1169" s="24"/>
      <c r="CD1169" s="24"/>
      <c r="CE1169" s="24"/>
      <c r="CF1169" s="24"/>
      <c r="CG1169" s="24"/>
      <c r="CH1169" s="24"/>
      <c r="CI1169" s="24"/>
      <c r="CJ1169" s="24"/>
      <c r="CK1169" s="24"/>
    </row>
    <row r="1170" spans="2:89" x14ac:dyDescent="0.35">
      <c r="B1170" s="132" t="str">
        <f>B1155</f>
        <v>(Primary label)</v>
      </c>
      <c r="D1170" t="s">
        <v>755</v>
      </c>
      <c r="E1170" s="8" t="str">
        <f t="shared" si="1274"/>
        <v>1170 WCAR-S</v>
      </c>
      <c r="G1170" t="s">
        <v>332</v>
      </c>
      <c r="K1170" s="53"/>
      <c r="L1170" s="53"/>
      <c r="M1170" s="53"/>
      <c r="N1170" s="53"/>
      <c r="O1170" s="53"/>
      <c r="P1170" s="53"/>
      <c r="R1170" s="24"/>
      <c r="S1170" s="24"/>
      <c r="T1170" s="24"/>
      <c r="U1170" s="24"/>
      <c r="V1170" s="24"/>
      <c r="W1170" s="24"/>
      <c r="X1170" s="24"/>
      <c r="Y1170" s="24"/>
      <c r="Z1170" s="24"/>
      <c r="AA1170" s="24"/>
      <c r="AB1170" s="24"/>
      <c r="AC1170" s="24"/>
      <c r="AD1170" s="24"/>
      <c r="AE1170" s="24"/>
      <c r="AF1170" s="24"/>
      <c r="AG1170" s="24"/>
      <c r="AH1170" s="24"/>
      <c r="AI1170" s="24"/>
      <c r="AJ1170" s="24"/>
      <c r="AK1170" s="24"/>
      <c r="AL1170" s="24"/>
      <c r="AM1170" s="24"/>
      <c r="AN1170" s="24"/>
      <c r="AO1170" s="24"/>
      <c r="AP1170" s="24"/>
      <c r="AQ1170" s="24"/>
      <c r="AR1170" s="24"/>
      <c r="AS1170" s="24"/>
      <c r="AT1170" s="24"/>
      <c r="AU1170" s="24"/>
      <c r="AV1170" s="24"/>
      <c r="AW1170" s="24"/>
      <c r="AX1170" s="24"/>
      <c r="AY1170" s="24"/>
      <c r="AZ1170" s="24"/>
      <c r="BA1170" s="24"/>
      <c r="BB1170" s="24"/>
      <c r="BC1170" s="24"/>
      <c r="BD1170" s="24"/>
      <c r="BE1170" s="24"/>
      <c r="BF1170" s="24"/>
      <c r="BG1170" s="24"/>
      <c r="BH1170" s="24"/>
      <c r="BI1170" s="24"/>
      <c r="BJ1170" s="24"/>
      <c r="BK1170" s="24"/>
      <c r="BL1170" s="24"/>
      <c r="BM1170" s="24"/>
      <c r="BN1170" s="24"/>
      <c r="BO1170" s="24"/>
      <c r="BP1170" s="24"/>
      <c r="BQ1170" s="24"/>
      <c r="BR1170" s="24"/>
      <c r="BS1170" s="24"/>
      <c r="BT1170" s="24"/>
      <c r="BU1170" s="24"/>
      <c r="BV1170" s="24"/>
      <c r="BW1170" s="24"/>
      <c r="BX1170" s="24"/>
      <c r="BY1170" s="24"/>
      <c r="BZ1170" s="24"/>
      <c r="CA1170" s="24"/>
      <c r="CB1170" s="24"/>
      <c r="CC1170" s="24"/>
      <c r="CD1170" s="24"/>
      <c r="CE1170" s="24"/>
      <c r="CF1170" s="24"/>
      <c r="CG1170" s="24"/>
      <c r="CH1170" s="24"/>
      <c r="CI1170" s="24"/>
      <c r="CJ1170" s="24"/>
      <c r="CK1170" s="24"/>
    </row>
    <row r="1171" spans="2:89" x14ac:dyDescent="0.35">
      <c r="B1171" s="132" t="str">
        <f>B1156</f>
        <v>primary unit</v>
      </c>
      <c r="D1171" t="s">
        <v>755</v>
      </c>
      <c r="E1171" s="8" t="str">
        <f>ROW()&amp;" "&amp;D1171</f>
        <v>1171 WCAR-S</v>
      </c>
      <c r="G1171" t="s">
        <v>332</v>
      </c>
      <c r="K1171" s="53"/>
      <c r="L1171" s="53"/>
      <c r="M1171" s="53"/>
      <c r="N1171" s="53"/>
      <c r="O1171" s="53"/>
      <c r="P1171" s="53"/>
      <c r="R1171" s="24"/>
      <c r="S1171" s="24"/>
      <c r="T1171" s="24"/>
      <c r="U1171" s="24"/>
      <c r="V1171" s="24"/>
      <c r="W1171" s="24"/>
      <c r="X1171" s="24"/>
      <c r="Y1171" s="24"/>
      <c r="Z1171" s="24"/>
      <c r="AA1171" s="24"/>
      <c r="AB1171" s="24"/>
      <c r="AC1171" s="24"/>
      <c r="AD1171" s="24"/>
      <c r="AE1171" s="24"/>
      <c r="AF1171" s="24"/>
      <c r="AG1171" s="24"/>
      <c r="AH1171" s="24"/>
      <c r="AI1171" s="24"/>
      <c r="AJ1171" s="24"/>
      <c r="AK1171" s="24"/>
      <c r="AL1171" s="24"/>
      <c r="AM1171" s="24"/>
      <c r="AN1171" s="24"/>
      <c r="AO1171" s="24"/>
      <c r="AP1171" s="24"/>
      <c r="AQ1171" s="24"/>
      <c r="AR1171" s="24"/>
      <c r="AS1171" s="24"/>
      <c r="AT1171" s="24"/>
      <c r="AU1171" s="24"/>
      <c r="AV1171" s="24"/>
      <c r="AW1171" s="24"/>
      <c r="AX1171" s="24"/>
      <c r="AY1171" s="24"/>
      <c r="AZ1171" s="24"/>
      <c r="BA1171" s="24"/>
      <c r="BB1171" s="24"/>
      <c r="BC1171" s="24"/>
      <c r="BD1171" s="24"/>
      <c r="BE1171" s="24"/>
      <c r="BF1171" s="24"/>
      <c r="BG1171" s="24"/>
      <c r="BH1171" s="24"/>
      <c r="BI1171" s="24"/>
      <c r="BJ1171" s="24"/>
      <c r="BK1171" s="24"/>
      <c r="BL1171" s="24"/>
      <c r="BM1171" s="24"/>
      <c r="BN1171" s="24"/>
      <c r="BO1171" s="24"/>
      <c r="BP1171" s="24"/>
      <c r="BQ1171" s="24"/>
      <c r="BR1171" s="24"/>
      <c r="BS1171" s="24"/>
      <c r="BT1171" s="24"/>
      <c r="BU1171" s="24"/>
      <c r="BV1171" s="24"/>
      <c r="BW1171" s="24"/>
      <c r="BX1171" s="24"/>
      <c r="BY1171" s="24"/>
      <c r="BZ1171" s="24"/>
      <c r="CA1171" s="24"/>
      <c r="CB1171" s="24"/>
      <c r="CC1171" s="24"/>
      <c r="CD1171" s="24"/>
      <c r="CE1171" s="24"/>
      <c r="CF1171" s="24"/>
      <c r="CG1171" s="24"/>
      <c r="CH1171" s="24"/>
      <c r="CI1171" s="24"/>
      <c r="CJ1171" s="24"/>
      <c r="CK1171" s="24"/>
    </row>
    <row r="1172" spans="2:89" x14ac:dyDescent="0.35">
      <c r="B1172" s="132" t="str">
        <f>B1157</f>
        <v>Primary revenue driver</v>
      </c>
      <c r="D1172" t="s">
        <v>755</v>
      </c>
      <c r="E1172" s="8" t="str">
        <f t="shared" ref="E1172:E1219" si="1281">ROW()&amp;" "&amp;D1172</f>
        <v>1172 WCAR-S</v>
      </c>
      <c r="G1172" t="s">
        <v>332</v>
      </c>
      <c r="K1172" s="53"/>
      <c r="L1172" s="53"/>
      <c r="M1172" s="53"/>
      <c r="N1172" s="53"/>
      <c r="O1172" s="53"/>
      <c r="P1172" s="53"/>
      <c r="R1172" s="24"/>
      <c r="S1172" s="175" t="str">
        <f t="shared" ref="S1172" si="1282">S1157</f>
        <v>S$16</v>
      </c>
      <c r="T1172" s="175" t="str">
        <f t="shared" ref="T1172:AX1172" si="1283">T1157</f>
        <v>T$16</v>
      </c>
      <c r="U1172" s="175" t="str">
        <f t="shared" si="1283"/>
        <v>U$16</v>
      </c>
      <c r="V1172" s="175" t="str">
        <f t="shared" si="1283"/>
        <v>V$16</v>
      </c>
      <c r="W1172" s="175" t="str">
        <f t="shared" si="1283"/>
        <v>W$16</v>
      </c>
      <c r="X1172" s="175" t="str">
        <f t="shared" si="1283"/>
        <v>X$16</v>
      </c>
      <c r="Y1172" s="175" t="str">
        <f t="shared" si="1283"/>
        <v>Y$16</v>
      </c>
      <c r="Z1172" s="175" t="str">
        <f t="shared" si="1283"/>
        <v>Z$16</v>
      </c>
      <c r="AA1172" s="175" t="str">
        <f t="shared" si="1283"/>
        <v>AA$16</v>
      </c>
      <c r="AB1172" s="175" t="str">
        <f t="shared" si="1283"/>
        <v>AB$16</v>
      </c>
      <c r="AC1172" s="175" t="str">
        <f t="shared" si="1283"/>
        <v>AC$16</v>
      </c>
      <c r="AD1172" s="175" t="str">
        <f t="shared" si="1283"/>
        <v>AD$16</v>
      </c>
      <c r="AE1172" s="175" t="str">
        <f t="shared" si="1283"/>
        <v>AE$16</v>
      </c>
      <c r="AF1172" s="175" t="str">
        <f t="shared" si="1283"/>
        <v>AF$16</v>
      </c>
      <c r="AG1172" s="175" t="str">
        <f t="shared" si="1283"/>
        <v>AG$16</v>
      </c>
      <c r="AH1172" s="175" t="str">
        <f t="shared" si="1283"/>
        <v>AH$16</v>
      </c>
      <c r="AI1172" s="175" t="str">
        <f t="shared" si="1283"/>
        <v>AI$16</v>
      </c>
      <c r="AJ1172" s="175" t="str">
        <f t="shared" si="1283"/>
        <v>AJ$16</v>
      </c>
      <c r="AK1172" s="175" t="str">
        <f t="shared" si="1283"/>
        <v>AK$16</v>
      </c>
      <c r="AL1172" s="175" t="str">
        <f t="shared" si="1283"/>
        <v>AL$16</v>
      </c>
      <c r="AM1172" s="175" t="str">
        <f t="shared" si="1283"/>
        <v>AM$16</v>
      </c>
      <c r="AN1172" s="175" t="str">
        <f t="shared" si="1283"/>
        <v>AN$16</v>
      </c>
      <c r="AO1172" s="175" t="str">
        <f t="shared" si="1283"/>
        <v>AO$16</v>
      </c>
      <c r="AP1172" s="175" t="str">
        <f t="shared" si="1283"/>
        <v>AP$16</v>
      </c>
      <c r="AQ1172" s="175" t="str">
        <f t="shared" si="1283"/>
        <v>AQ$16</v>
      </c>
      <c r="AR1172" s="175" t="str">
        <f t="shared" si="1283"/>
        <v>AR$16</v>
      </c>
      <c r="AS1172" s="175" t="str">
        <f t="shared" si="1283"/>
        <v>AS$16</v>
      </c>
      <c r="AT1172" s="175" t="str">
        <f t="shared" si="1283"/>
        <v>AT$16</v>
      </c>
      <c r="AU1172" s="175" t="str">
        <f t="shared" si="1283"/>
        <v>AU$16</v>
      </c>
      <c r="AV1172" s="175" t="str">
        <f t="shared" si="1283"/>
        <v>AV$16</v>
      </c>
      <c r="AW1172" s="175" t="str">
        <f t="shared" si="1283"/>
        <v>AW$16</v>
      </c>
      <c r="AX1172" s="175" t="str">
        <f t="shared" si="1283"/>
        <v>AX$16</v>
      </c>
      <c r="AY1172" s="175" t="str">
        <f t="shared" ref="AY1172:CD1172" si="1284">AY1157</f>
        <v>AY$16</v>
      </c>
      <c r="AZ1172" s="175" t="str">
        <f t="shared" si="1284"/>
        <v>AZ$16</v>
      </c>
      <c r="BA1172" s="175" t="str">
        <f t="shared" si="1284"/>
        <v>BA$16</v>
      </c>
      <c r="BB1172" s="175" t="str">
        <f t="shared" si="1284"/>
        <v>BB$16</v>
      </c>
      <c r="BC1172" s="175" t="str">
        <f t="shared" si="1284"/>
        <v>BC$16</v>
      </c>
      <c r="BD1172" s="175" t="str">
        <f t="shared" si="1284"/>
        <v>BD$16</v>
      </c>
      <c r="BE1172" s="175" t="str">
        <f t="shared" si="1284"/>
        <v>BE$16</v>
      </c>
      <c r="BF1172" s="175" t="str">
        <f t="shared" si="1284"/>
        <v>BF$16</v>
      </c>
      <c r="BG1172" s="175" t="str">
        <f t="shared" si="1284"/>
        <v>BG$16</v>
      </c>
      <c r="BH1172" s="175" t="str">
        <f t="shared" si="1284"/>
        <v>BH$16</v>
      </c>
      <c r="BI1172" s="175" t="str">
        <f t="shared" si="1284"/>
        <v>BI$16</v>
      </c>
      <c r="BJ1172" s="175" t="str">
        <f t="shared" si="1284"/>
        <v>BJ$16</v>
      </c>
      <c r="BK1172" s="175" t="str">
        <f t="shared" si="1284"/>
        <v>BK$16</v>
      </c>
      <c r="BL1172" s="175" t="str">
        <f t="shared" si="1284"/>
        <v>BL$16</v>
      </c>
      <c r="BM1172" s="175" t="str">
        <f t="shared" si="1284"/>
        <v>BM$16</v>
      </c>
      <c r="BN1172" s="175" t="str">
        <f t="shared" si="1284"/>
        <v>BN$16</v>
      </c>
      <c r="BO1172" s="175" t="str">
        <f t="shared" si="1284"/>
        <v>BO$16</v>
      </c>
      <c r="BP1172" s="175" t="str">
        <f t="shared" si="1284"/>
        <v>BP$16</v>
      </c>
      <c r="BQ1172" s="175" t="str">
        <f t="shared" si="1284"/>
        <v>BQ$16</v>
      </c>
      <c r="BR1172" s="175" t="str">
        <f t="shared" si="1284"/>
        <v>BR$16</v>
      </c>
      <c r="BS1172" s="175" t="str">
        <f t="shared" si="1284"/>
        <v>BS$16</v>
      </c>
      <c r="BT1172" s="175" t="str">
        <f t="shared" si="1284"/>
        <v>BT$16</v>
      </c>
      <c r="BU1172" s="175" t="str">
        <f t="shared" si="1284"/>
        <v>BU$16</v>
      </c>
      <c r="BV1172" s="175" t="str">
        <f t="shared" si="1284"/>
        <v>BV$16</v>
      </c>
      <c r="BW1172" s="175" t="str">
        <f t="shared" si="1284"/>
        <v>BW$16</v>
      </c>
      <c r="BX1172" s="175" t="str">
        <f t="shared" si="1284"/>
        <v>BX$16</v>
      </c>
      <c r="BY1172" s="175" t="str">
        <f t="shared" si="1284"/>
        <v>BY$16</v>
      </c>
      <c r="BZ1172" s="175" t="str">
        <f t="shared" si="1284"/>
        <v>BZ$16</v>
      </c>
      <c r="CA1172" s="175" t="str">
        <f t="shared" si="1284"/>
        <v>CA$16</v>
      </c>
      <c r="CB1172" s="175" t="str">
        <f t="shared" si="1284"/>
        <v>CB$16</v>
      </c>
      <c r="CC1172" s="175" t="str">
        <f t="shared" si="1284"/>
        <v>CC$16</v>
      </c>
      <c r="CD1172" s="175" t="str">
        <f t="shared" si="1284"/>
        <v>CD$16</v>
      </c>
      <c r="CE1172" s="175" t="str">
        <f t="shared" ref="CE1172:CK1172" si="1285">CE1157</f>
        <v>CE$16</v>
      </c>
      <c r="CF1172" s="175" t="str">
        <f t="shared" si="1285"/>
        <v>CF$16</v>
      </c>
      <c r="CG1172" s="175" t="str">
        <f t="shared" si="1285"/>
        <v>CG$16</v>
      </c>
      <c r="CH1172" s="175" t="str">
        <f t="shared" si="1285"/>
        <v>CH$16</v>
      </c>
      <c r="CI1172" s="175" t="str">
        <f t="shared" si="1285"/>
        <v>CI$16</v>
      </c>
      <c r="CJ1172" s="175" t="str">
        <f t="shared" si="1285"/>
        <v>CJ$16</v>
      </c>
      <c r="CK1172" s="175" t="str">
        <f t="shared" si="1285"/>
        <v>CK$16</v>
      </c>
    </row>
    <row r="1173" spans="2:89" x14ac:dyDescent="0.35">
      <c r="B1173" s="132" t="str">
        <f>B1158</f>
        <v>Primary volume driver</v>
      </c>
      <c r="D1173" t="s">
        <v>755</v>
      </c>
      <c r="E1173" s="8" t="str">
        <f t="shared" si="1281"/>
        <v>1173 WCAR-S</v>
      </c>
      <c r="G1173" t="s">
        <v>332</v>
      </c>
      <c r="H1173" s="56"/>
      <c r="I1173" s="79"/>
      <c r="J1173" s="79"/>
      <c r="K1173" s="15"/>
      <c r="L1173" s="15"/>
      <c r="M1173" s="15"/>
      <c r="N1173" s="15"/>
      <c r="O1173" s="15"/>
      <c r="P1173" s="15"/>
      <c r="R1173" s="15"/>
      <c r="S1173" s="175" t="str">
        <f t="shared" ref="S1173" si="1286">S1158</f>
        <v>S$17</v>
      </c>
      <c r="T1173" s="175" t="str">
        <f t="shared" ref="T1173:AX1173" si="1287">T1158</f>
        <v>T$17</v>
      </c>
      <c r="U1173" s="175" t="str">
        <f t="shared" si="1287"/>
        <v>U$17</v>
      </c>
      <c r="V1173" s="175" t="str">
        <f t="shared" si="1287"/>
        <v>V$17</v>
      </c>
      <c r="W1173" s="175" t="str">
        <f t="shared" si="1287"/>
        <v>W$17</v>
      </c>
      <c r="X1173" s="175" t="str">
        <f t="shared" si="1287"/>
        <v>X$17</v>
      </c>
      <c r="Y1173" s="175" t="str">
        <f t="shared" si="1287"/>
        <v>Y$17</v>
      </c>
      <c r="Z1173" s="175" t="str">
        <f t="shared" si="1287"/>
        <v>Z$17</v>
      </c>
      <c r="AA1173" s="175" t="str">
        <f t="shared" si="1287"/>
        <v>AA$17</v>
      </c>
      <c r="AB1173" s="175" t="str">
        <f t="shared" si="1287"/>
        <v>AB$17</v>
      </c>
      <c r="AC1173" s="175" t="str">
        <f t="shared" si="1287"/>
        <v>AC$17</v>
      </c>
      <c r="AD1173" s="175" t="str">
        <f t="shared" si="1287"/>
        <v>AD$17</v>
      </c>
      <c r="AE1173" s="175" t="str">
        <f t="shared" si="1287"/>
        <v>AE$17</v>
      </c>
      <c r="AF1173" s="175" t="str">
        <f t="shared" si="1287"/>
        <v>AF$17</v>
      </c>
      <c r="AG1173" s="175" t="str">
        <f t="shared" si="1287"/>
        <v>AG$17</v>
      </c>
      <c r="AH1173" s="175" t="str">
        <f t="shared" si="1287"/>
        <v>AH$17</v>
      </c>
      <c r="AI1173" s="175" t="str">
        <f t="shared" si="1287"/>
        <v>AI$17</v>
      </c>
      <c r="AJ1173" s="175" t="str">
        <f t="shared" si="1287"/>
        <v>AJ$17</v>
      </c>
      <c r="AK1173" s="175" t="str">
        <f t="shared" si="1287"/>
        <v>AK$17</v>
      </c>
      <c r="AL1173" s="175" t="str">
        <f t="shared" si="1287"/>
        <v>AL$17</v>
      </c>
      <c r="AM1173" s="175" t="str">
        <f t="shared" si="1287"/>
        <v>AM$17</v>
      </c>
      <c r="AN1173" s="175" t="str">
        <f t="shared" si="1287"/>
        <v>AN$17</v>
      </c>
      <c r="AO1173" s="175" t="str">
        <f t="shared" si="1287"/>
        <v>AO$17</v>
      </c>
      <c r="AP1173" s="175" t="str">
        <f t="shared" si="1287"/>
        <v>AP$17</v>
      </c>
      <c r="AQ1173" s="175" t="str">
        <f t="shared" si="1287"/>
        <v>AQ$17</v>
      </c>
      <c r="AR1173" s="175" t="str">
        <f t="shared" si="1287"/>
        <v>AR$17</v>
      </c>
      <c r="AS1173" s="175" t="str">
        <f t="shared" si="1287"/>
        <v>AS$17</v>
      </c>
      <c r="AT1173" s="175" t="str">
        <f t="shared" si="1287"/>
        <v>AT$17</v>
      </c>
      <c r="AU1173" s="175" t="str">
        <f t="shared" si="1287"/>
        <v>AU$17</v>
      </c>
      <c r="AV1173" s="175" t="str">
        <f t="shared" si="1287"/>
        <v>AV$17</v>
      </c>
      <c r="AW1173" s="175" t="str">
        <f t="shared" si="1287"/>
        <v>AW$17</v>
      </c>
      <c r="AX1173" s="175" t="str">
        <f t="shared" si="1287"/>
        <v>AX$17</v>
      </c>
      <c r="AY1173" s="175" t="str">
        <f t="shared" ref="AY1173:CD1173" si="1288">AY1158</f>
        <v>AY$17</v>
      </c>
      <c r="AZ1173" s="175" t="str">
        <f t="shared" si="1288"/>
        <v>AZ$17</v>
      </c>
      <c r="BA1173" s="175" t="str">
        <f t="shared" si="1288"/>
        <v>BA$17</v>
      </c>
      <c r="BB1173" s="175" t="str">
        <f t="shared" si="1288"/>
        <v>BB$17</v>
      </c>
      <c r="BC1173" s="175" t="str">
        <f t="shared" si="1288"/>
        <v>BC$17</v>
      </c>
      <c r="BD1173" s="175" t="str">
        <f t="shared" si="1288"/>
        <v>BD$17</v>
      </c>
      <c r="BE1173" s="175" t="str">
        <f t="shared" si="1288"/>
        <v>BE$17</v>
      </c>
      <c r="BF1173" s="175" t="str">
        <f t="shared" si="1288"/>
        <v>BF$17</v>
      </c>
      <c r="BG1173" s="175" t="str">
        <f t="shared" si="1288"/>
        <v>BG$17</v>
      </c>
      <c r="BH1173" s="175" t="str">
        <f t="shared" si="1288"/>
        <v>BH$17</v>
      </c>
      <c r="BI1173" s="175" t="str">
        <f t="shared" si="1288"/>
        <v>BI$17</v>
      </c>
      <c r="BJ1173" s="175" t="str">
        <f t="shared" si="1288"/>
        <v>BJ$17</v>
      </c>
      <c r="BK1173" s="175" t="str">
        <f t="shared" si="1288"/>
        <v>BK$17</v>
      </c>
      <c r="BL1173" s="175" t="str">
        <f t="shared" si="1288"/>
        <v>BL$17</v>
      </c>
      <c r="BM1173" s="175" t="str">
        <f t="shared" si="1288"/>
        <v>BM$17</v>
      </c>
      <c r="BN1173" s="175" t="str">
        <f t="shared" si="1288"/>
        <v>BN$17</v>
      </c>
      <c r="BO1173" s="175" t="str">
        <f t="shared" si="1288"/>
        <v>BO$17</v>
      </c>
      <c r="BP1173" s="175" t="str">
        <f t="shared" si="1288"/>
        <v>BP$17</v>
      </c>
      <c r="BQ1173" s="175" t="str">
        <f t="shared" si="1288"/>
        <v>BQ$17</v>
      </c>
      <c r="BR1173" s="175" t="str">
        <f t="shared" si="1288"/>
        <v>BR$17</v>
      </c>
      <c r="BS1173" s="175" t="str">
        <f t="shared" si="1288"/>
        <v>BS$17</v>
      </c>
      <c r="BT1173" s="175" t="str">
        <f t="shared" si="1288"/>
        <v>BT$17</v>
      </c>
      <c r="BU1173" s="175" t="str">
        <f t="shared" si="1288"/>
        <v>BU$17</v>
      </c>
      <c r="BV1173" s="175" t="str">
        <f t="shared" si="1288"/>
        <v>BV$17</v>
      </c>
      <c r="BW1173" s="175" t="str">
        <f t="shared" si="1288"/>
        <v>BW$17</v>
      </c>
      <c r="BX1173" s="175" t="str">
        <f t="shared" si="1288"/>
        <v>BX$17</v>
      </c>
      <c r="BY1173" s="175" t="str">
        <f t="shared" si="1288"/>
        <v>BY$17</v>
      </c>
      <c r="BZ1173" s="175" t="str">
        <f t="shared" si="1288"/>
        <v>BZ$17</v>
      </c>
      <c r="CA1173" s="175" t="str">
        <f t="shared" si="1288"/>
        <v>CA$17</v>
      </c>
      <c r="CB1173" s="175" t="str">
        <f t="shared" si="1288"/>
        <v>CB$17</v>
      </c>
      <c r="CC1173" s="175" t="str">
        <f t="shared" si="1288"/>
        <v>CC$17</v>
      </c>
      <c r="CD1173" s="175" t="str">
        <f t="shared" si="1288"/>
        <v>CD$17</v>
      </c>
      <c r="CE1173" s="175" t="str">
        <f t="shared" ref="CE1173:CK1173" si="1289">CE1158</f>
        <v>CE$17</v>
      </c>
      <c r="CF1173" s="175" t="str">
        <f t="shared" si="1289"/>
        <v>CF$17</v>
      </c>
      <c r="CG1173" s="175" t="str">
        <f t="shared" si="1289"/>
        <v>CG$17</v>
      </c>
      <c r="CH1173" s="175" t="str">
        <f t="shared" si="1289"/>
        <v>CH$17</v>
      </c>
      <c r="CI1173" s="175" t="str">
        <f t="shared" si="1289"/>
        <v>CI$17</v>
      </c>
      <c r="CJ1173" s="175" t="str">
        <f t="shared" si="1289"/>
        <v>CJ$17</v>
      </c>
      <c r="CK1173" s="175" t="str">
        <f t="shared" si="1289"/>
        <v>CK$17</v>
      </c>
    </row>
    <row r="1174" spans="2:89" x14ac:dyDescent="0.35">
      <c r="B1174" s="132" t="str">
        <f>B1159</f>
        <v>(Secondary label)</v>
      </c>
      <c r="D1174" t="s">
        <v>755</v>
      </c>
      <c r="E1174" s="8" t="str">
        <f t="shared" si="1281"/>
        <v>1174 WCAR-S</v>
      </c>
      <c r="G1174" t="s">
        <v>332</v>
      </c>
      <c r="H1174" s="12"/>
      <c r="I1174" s="60"/>
      <c r="J1174" s="60"/>
      <c r="K1174" s="15"/>
      <c r="L1174" s="15"/>
      <c r="M1174" s="15"/>
      <c r="N1174" s="15"/>
      <c r="O1174" s="15"/>
      <c r="P1174" s="15"/>
      <c r="R1174" s="15"/>
      <c r="S1174" s="175">
        <f t="shared" ref="S1174" si="1290">S1159</f>
        <v>0</v>
      </c>
      <c r="T1174" s="175">
        <f t="shared" ref="T1174:AX1174" si="1291">T1159</f>
        <v>0</v>
      </c>
      <c r="U1174" s="175">
        <f t="shared" si="1291"/>
        <v>0</v>
      </c>
      <c r="V1174" s="175">
        <f t="shared" si="1291"/>
        <v>0</v>
      </c>
      <c r="W1174" s="175">
        <f t="shared" si="1291"/>
        <v>0</v>
      </c>
      <c r="X1174" s="175">
        <f t="shared" si="1291"/>
        <v>0</v>
      </c>
      <c r="Y1174" s="175">
        <f t="shared" si="1291"/>
        <v>0</v>
      </c>
      <c r="Z1174" s="175">
        <f t="shared" si="1291"/>
        <v>0</v>
      </c>
      <c r="AA1174" s="175">
        <f t="shared" si="1291"/>
        <v>0</v>
      </c>
      <c r="AB1174" s="175">
        <f t="shared" si="1291"/>
        <v>0</v>
      </c>
      <c r="AC1174" s="175">
        <f t="shared" si="1291"/>
        <v>0</v>
      </c>
      <c r="AD1174" s="175">
        <f t="shared" si="1291"/>
        <v>0</v>
      </c>
      <c r="AE1174" s="175">
        <f t="shared" si="1291"/>
        <v>0</v>
      </c>
      <c r="AF1174" s="175">
        <f t="shared" si="1291"/>
        <v>0</v>
      </c>
      <c r="AG1174" s="175">
        <f t="shared" si="1291"/>
        <v>0</v>
      </c>
      <c r="AH1174" s="175">
        <f t="shared" si="1291"/>
        <v>0</v>
      </c>
      <c r="AI1174" s="175">
        <f t="shared" si="1291"/>
        <v>0</v>
      </c>
      <c r="AJ1174" s="175">
        <f t="shared" si="1291"/>
        <v>0</v>
      </c>
      <c r="AK1174" s="175">
        <f t="shared" si="1291"/>
        <v>0</v>
      </c>
      <c r="AL1174" s="175">
        <f t="shared" si="1291"/>
        <v>0</v>
      </c>
      <c r="AM1174" s="175">
        <f t="shared" si="1291"/>
        <v>0</v>
      </c>
      <c r="AN1174" s="175">
        <f t="shared" si="1291"/>
        <v>0</v>
      </c>
      <c r="AO1174" s="175">
        <f t="shared" si="1291"/>
        <v>0</v>
      </c>
      <c r="AP1174" s="175">
        <f t="shared" si="1291"/>
        <v>0</v>
      </c>
      <c r="AQ1174" s="175">
        <f t="shared" si="1291"/>
        <v>0</v>
      </c>
      <c r="AR1174" s="175">
        <f t="shared" si="1291"/>
        <v>0</v>
      </c>
      <c r="AS1174" s="175">
        <f t="shared" si="1291"/>
        <v>0</v>
      </c>
      <c r="AT1174" s="175">
        <f t="shared" si="1291"/>
        <v>0</v>
      </c>
      <c r="AU1174" s="175">
        <f t="shared" si="1291"/>
        <v>0</v>
      </c>
      <c r="AV1174" s="175">
        <f t="shared" si="1291"/>
        <v>0</v>
      </c>
      <c r="AW1174" s="175">
        <f t="shared" si="1291"/>
        <v>0</v>
      </c>
      <c r="AX1174" s="175">
        <f t="shared" si="1291"/>
        <v>0</v>
      </c>
      <c r="AY1174" s="175">
        <f t="shared" ref="AY1174:CD1174" si="1292">AY1159</f>
        <v>0</v>
      </c>
      <c r="AZ1174" s="175">
        <f t="shared" si="1292"/>
        <v>0</v>
      </c>
      <c r="BA1174" s="175">
        <f t="shared" si="1292"/>
        <v>0</v>
      </c>
      <c r="BB1174" s="175">
        <f t="shared" si="1292"/>
        <v>0</v>
      </c>
      <c r="BC1174" s="175">
        <f t="shared" si="1292"/>
        <v>0</v>
      </c>
      <c r="BD1174" s="175">
        <f t="shared" si="1292"/>
        <v>0</v>
      </c>
      <c r="BE1174" s="175">
        <f t="shared" si="1292"/>
        <v>0</v>
      </c>
      <c r="BF1174" s="175">
        <f t="shared" si="1292"/>
        <v>0</v>
      </c>
      <c r="BG1174" s="175">
        <f t="shared" si="1292"/>
        <v>0</v>
      </c>
      <c r="BH1174" s="175">
        <f t="shared" si="1292"/>
        <v>0</v>
      </c>
      <c r="BI1174" s="175">
        <f t="shared" si="1292"/>
        <v>0</v>
      </c>
      <c r="BJ1174" s="175">
        <f t="shared" si="1292"/>
        <v>0</v>
      </c>
      <c r="BK1174" s="175">
        <f t="shared" si="1292"/>
        <v>0</v>
      </c>
      <c r="BL1174" s="175">
        <f t="shared" si="1292"/>
        <v>0</v>
      </c>
      <c r="BM1174" s="175">
        <f t="shared" si="1292"/>
        <v>0</v>
      </c>
      <c r="BN1174" s="175">
        <f t="shared" si="1292"/>
        <v>0</v>
      </c>
      <c r="BO1174" s="175">
        <f t="shared" si="1292"/>
        <v>0</v>
      </c>
      <c r="BP1174" s="175">
        <f t="shared" si="1292"/>
        <v>0</v>
      </c>
      <c r="BQ1174" s="175">
        <f t="shared" si="1292"/>
        <v>0</v>
      </c>
      <c r="BR1174" s="175">
        <f t="shared" si="1292"/>
        <v>0</v>
      </c>
      <c r="BS1174" s="175">
        <f t="shared" si="1292"/>
        <v>0</v>
      </c>
      <c r="BT1174" s="175">
        <f t="shared" si="1292"/>
        <v>0</v>
      </c>
      <c r="BU1174" s="175">
        <f t="shared" si="1292"/>
        <v>0</v>
      </c>
      <c r="BV1174" s="175">
        <f t="shared" si="1292"/>
        <v>0</v>
      </c>
      <c r="BW1174" s="175">
        <f t="shared" si="1292"/>
        <v>0</v>
      </c>
      <c r="BX1174" s="175">
        <f t="shared" si="1292"/>
        <v>0</v>
      </c>
      <c r="BY1174" s="175">
        <f t="shared" si="1292"/>
        <v>0</v>
      </c>
      <c r="BZ1174" s="175">
        <f t="shared" si="1292"/>
        <v>0</v>
      </c>
      <c r="CA1174" s="175">
        <f t="shared" si="1292"/>
        <v>0</v>
      </c>
      <c r="CB1174" s="175">
        <f t="shared" si="1292"/>
        <v>0</v>
      </c>
      <c r="CC1174" s="175">
        <f t="shared" si="1292"/>
        <v>0</v>
      </c>
      <c r="CD1174" s="175">
        <f t="shared" si="1292"/>
        <v>0</v>
      </c>
      <c r="CE1174" s="175">
        <f t="shared" ref="CE1174:CK1174" si="1293">CE1159</f>
        <v>0</v>
      </c>
      <c r="CF1174" s="175">
        <f t="shared" si="1293"/>
        <v>0</v>
      </c>
      <c r="CG1174" s="175">
        <f t="shared" si="1293"/>
        <v>0</v>
      </c>
      <c r="CH1174" s="175">
        <f t="shared" si="1293"/>
        <v>0</v>
      </c>
      <c r="CI1174" s="175">
        <f t="shared" si="1293"/>
        <v>0</v>
      </c>
      <c r="CJ1174" s="175">
        <f t="shared" si="1293"/>
        <v>0</v>
      </c>
      <c r="CK1174" s="175">
        <f t="shared" si="1293"/>
        <v>0</v>
      </c>
    </row>
    <row r="1175" spans="2:89" x14ac:dyDescent="0.35">
      <c r="B1175" s="235" t="str">
        <f>IFERROR(SUBSTITUTE(TRIM(MID(B1163, SEARCH("-", B1163) + 1, LEN(B1163))),":",""),"no unit")</f>
        <v>revenue</v>
      </c>
      <c r="D1175" t="s">
        <v>755</v>
      </c>
      <c r="E1175" s="8" t="str">
        <f t="shared" ref="E1175" si="1294">ROW()&amp;" "&amp;D1175</f>
        <v>1175 WCAR-S</v>
      </c>
      <c r="G1175" t="s">
        <v>332</v>
      </c>
      <c r="H1175" s="12"/>
      <c r="I1175" s="60"/>
      <c r="J1175" s="60"/>
      <c r="K1175" s="15"/>
      <c r="L1175" s="15"/>
      <c r="M1175" s="15"/>
      <c r="N1175" s="15"/>
      <c r="O1175" s="15"/>
      <c r="P1175" s="15"/>
      <c r="R1175" s="15"/>
      <c r="S1175" s="175"/>
      <c r="T1175" s="175"/>
      <c r="U1175" s="175"/>
      <c r="V1175" s="175"/>
      <c r="W1175" s="175"/>
      <c r="X1175" s="175"/>
      <c r="Y1175" s="175"/>
      <c r="Z1175" s="175"/>
      <c r="AA1175" s="175"/>
      <c r="AB1175" s="175"/>
      <c r="AC1175" s="175"/>
      <c r="AD1175" s="175"/>
      <c r="AE1175" s="175"/>
      <c r="AF1175" s="175"/>
      <c r="AG1175" s="175"/>
      <c r="AH1175" s="175"/>
      <c r="AI1175" s="175"/>
      <c r="AJ1175" s="175"/>
      <c r="AK1175" s="175"/>
      <c r="AL1175" s="175"/>
      <c r="AM1175" s="175"/>
      <c r="AN1175" s="175"/>
      <c r="AO1175" s="175"/>
      <c r="AP1175" s="175"/>
      <c r="AQ1175" s="175"/>
      <c r="AR1175" s="175"/>
      <c r="AS1175" s="175"/>
      <c r="AT1175" s="175"/>
      <c r="AU1175" s="175"/>
      <c r="AV1175" s="175"/>
      <c r="AW1175" s="175"/>
      <c r="AX1175" s="175"/>
      <c r="AY1175" s="175"/>
      <c r="AZ1175" s="175"/>
      <c r="BA1175" s="175"/>
      <c r="BB1175" s="175"/>
      <c r="BC1175" s="175"/>
      <c r="BD1175" s="175"/>
      <c r="BE1175" s="175"/>
      <c r="BF1175" s="175"/>
      <c r="BG1175" s="175"/>
      <c r="BH1175" s="175"/>
      <c r="BI1175" s="175"/>
      <c r="BJ1175" s="175"/>
      <c r="BK1175" s="175"/>
      <c r="BL1175" s="175"/>
      <c r="BM1175" s="175"/>
      <c r="BN1175" s="175"/>
      <c r="BO1175" s="175"/>
      <c r="BP1175" s="175"/>
      <c r="BQ1175" s="175"/>
      <c r="BR1175" s="175"/>
      <c r="BS1175" s="175"/>
      <c r="BT1175" s="175"/>
      <c r="BU1175" s="175"/>
      <c r="BV1175" s="175"/>
      <c r="BW1175" s="175"/>
      <c r="BX1175" s="175"/>
      <c r="BY1175" s="175"/>
      <c r="BZ1175" s="175"/>
      <c r="CA1175" s="175"/>
      <c r="CB1175" s="175"/>
      <c r="CC1175" s="175"/>
      <c r="CD1175" s="175"/>
      <c r="CE1175" s="175"/>
      <c r="CF1175" s="175"/>
      <c r="CG1175" s="175"/>
      <c r="CH1175" s="175"/>
      <c r="CI1175" s="175"/>
      <c r="CJ1175" s="175"/>
      <c r="CK1175" s="175"/>
    </row>
    <row r="1176" spans="2:89" x14ac:dyDescent="0.35">
      <c r="B1176" s="187" t="str">
        <f>B1161</f>
        <v>Secondary revenue driver</v>
      </c>
      <c r="D1176" t="s">
        <v>755</v>
      </c>
      <c r="E1176" s="8" t="str">
        <f t="shared" si="1281"/>
        <v>1176 WCAR-S</v>
      </c>
      <c r="G1176" t="s">
        <v>332</v>
      </c>
      <c r="H1176" s="90"/>
      <c r="I1176" s="209"/>
      <c r="J1176" s="209"/>
      <c r="K1176" s="210"/>
      <c r="L1176" s="210"/>
      <c r="M1176" s="210"/>
      <c r="N1176" s="210"/>
      <c r="O1176" s="210"/>
      <c r="P1176" s="210"/>
      <c r="R1176" s="210"/>
      <c r="S1176" s="4" t="str">
        <f t="shared" ref="S1176" si="1295">ADDRESS(ROW(S1166),COLUMN(),2)</f>
        <v>S$1166</v>
      </c>
      <c r="T1176" s="4" t="str">
        <f t="shared" ref="T1176:AX1176" si="1296">ADDRESS(ROW(T1166),COLUMN(),2)</f>
        <v>T$1166</v>
      </c>
      <c r="U1176" s="4" t="str">
        <f t="shared" si="1296"/>
        <v>U$1166</v>
      </c>
      <c r="V1176" s="4" t="str">
        <f t="shared" si="1296"/>
        <v>V$1166</v>
      </c>
      <c r="W1176" s="4" t="str">
        <f t="shared" si="1296"/>
        <v>W$1166</v>
      </c>
      <c r="X1176" s="4" t="str">
        <f t="shared" si="1296"/>
        <v>X$1166</v>
      </c>
      <c r="Y1176" s="4" t="str">
        <f t="shared" si="1296"/>
        <v>Y$1166</v>
      </c>
      <c r="Z1176" s="4" t="str">
        <f t="shared" si="1296"/>
        <v>Z$1166</v>
      </c>
      <c r="AA1176" s="4" t="str">
        <f t="shared" si="1296"/>
        <v>AA$1166</v>
      </c>
      <c r="AB1176" s="4" t="str">
        <f t="shared" si="1296"/>
        <v>AB$1166</v>
      </c>
      <c r="AC1176" s="4" t="str">
        <f t="shared" si="1296"/>
        <v>AC$1166</v>
      </c>
      <c r="AD1176" s="4" t="str">
        <f t="shared" si="1296"/>
        <v>AD$1166</v>
      </c>
      <c r="AE1176" s="4" t="str">
        <f t="shared" si="1296"/>
        <v>AE$1166</v>
      </c>
      <c r="AF1176" s="4" t="str">
        <f t="shared" si="1296"/>
        <v>AF$1166</v>
      </c>
      <c r="AG1176" s="4" t="str">
        <f t="shared" si="1296"/>
        <v>AG$1166</v>
      </c>
      <c r="AH1176" s="4" t="str">
        <f t="shared" si="1296"/>
        <v>AH$1166</v>
      </c>
      <c r="AI1176" s="4" t="str">
        <f t="shared" si="1296"/>
        <v>AI$1166</v>
      </c>
      <c r="AJ1176" s="4" t="str">
        <f t="shared" si="1296"/>
        <v>AJ$1166</v>
      </c>
      <c r="AK1176" s="4" t="str">
        <f t="shared" si="1296"/>
        <v>AK$1166</v>
      </c>
      <c r="AL1176" s="4" t="str">
        <f t="shared" si="1296"/>
        <v>AL$1166</v>
      </c>
      <c r="AM1176" s="4" t="str">
        <f t="shared" si="1296"/>
        <v>AM$1166</v>
      </c>
      <c r="AN1176" s="4" t="str">
        <f t="shared" si="1296"/>
        <v>AN$1166</v>
      </c>
      <c r="AO1176" s="4" t="str">
        <f t="shared" si="1296"/>
        <v>AO$1166</v>
      </c>
      <c r="AP1176" s="4" t="str">
        <f t="shared" si="1296"/>
        <v>AP$1166</v>
      </c>
      <c r="AQ1176" s="4" t="str">
        <f t="shared" si="1296"/>
        <v>AQ$1166</v>
      </c>
      <c r="AR1176" s="4" t="str">
        <f t="shared" si="1296"/>
        <v>AR$1166</v>
      </c>
      <c r="AS1176" s="4" t="str">
        <f t="shared" si="1296"/>
        <v>AS$1166</v>
      </c>
      <c r="AT1176" s="4" t="str">
        <f t="shared" si="1296"/>
        <v>AT$1166</v>
      </c>
      <c r="AU1176" s="4" t="str">
        <f t="shared" si="1296"/>
        <v>AU$1166</v>
      </c>
      <c r="AV1176" s="4" t="str">
        <f t="shared" si="1296"/>
        <v>AV$1166</v>
      </c>
      <c r="AW1176" s="4" t="str">
        <f t="shared" si="1296"/>
        <v>AW$1166</v>
      </c>
      <c r="AX1176" s="4" t="str">
        <f t="shared" si="1296"/>
        <v>AX$1166</v>
      </c>
      <c r="AY1176" s="4" t="str">
        <f t="shared" ref="AY1176:CD1176" si="1297">ADDRESS(ROW(AY1166),COLUMN(),2)</f>
        <v>AY$1166</v>
      </c>
      <c r="AZ1176" s="4" t="str">
        <f t="shared" si="1297"/>
        <v>AZ$1166</v>
      </c>
      <c r="BA1176" s="4" t="str">
        <f t="shared" si="1297"/>
        <v>BA$1166</v>
      </c>
      <c r="BB1176" s="4" t="str">
        <f t="shared" si="1297"/>
        <v>BB$1166</v>
      </c>
      <c r="BC1176" s="4" t="str">
        <f t="shared" si="1297"/>
        <v>BC$1166</v>
      </c>
      <c r="BD1176" s="4" t="str">
        <f t="shared" si="1297"/>
        <v>BD$1166</v>
      </c>
      <c r="BE1176" s="4" t="str">
        <f t="shared" si="1297"/>
        <v>BE$1166</v>
      </c>
      <c r="BF1176" s="4" t="str">
        <f t="shared" si="1297"/>
        <v>BF$1166</v>
      </c>
      <c r="BG1176" s="4" t="str">
        <f t="shared" si="1297"/>
        <v>BG$1166</v>
      </c>
      <c r="BH1176" s="4" t="str">
        <f t="shared" si="1297"/>
        <v>BH$1166</v>
      </c>
      <c r="BI1176" s="4" t="str">
        <f t="shared" si="1297"/>
        <v>BI$1166</v>
      </c>
      <c r="BJ1176" s="4" t="str">
        <f t="shared" si="1297"/>
        <v>BJ$1166</v>
      </c>
      <c r="BK1176" s="4" t="str">
        <f t="shared" si="1297"/>
        <v>BK$1166</v>
      </c>
      <c r="BL1176" s="4" t="str">
        <f t="shared" si="1297"/>
        <v>BL$1166</v>
      </c>
      <c r="BM1176" s="4" t="str">
        <f t="shared" si="1297"/>
        <v>BM$1166</v>
      </c>
      <c r="BN1176" s="4" t="str">
        <f t="shared" si="1297"/>
        <v>BN$1166</v>
      </c>
      <c r="BO1176" s="4" t="str">
        <f t="shared" si="1297"/>
        <v>BO$1166</v>
      </c>
      <c r="BP1176" s="4" t="str">
        <f t="shared" si="1297"/>
        <v>BP$1166</v>
      </c>
      <c r="BQ1176" s="4" t="str">
        <f t="shared" si="1297"/>
        <v>BQ$1166</v>
      </c>
      <c r="BR1176" s="4" t="str">
        <f t="shared" si="1297"/>
        <v>BR$1166</v>
      </c>
      <c r="BS1176" s="4" t="str">
        <f t="shared" si="1297"/>
        <v>BS$1166</v>
      </c>
      <c r="BT1176" s="4" t="str">
        <f t="shared" si="1297"/>
        <v>BT$1166</v>
      </c>
      <c r="BU1176" s="4" t="str">
        <f t="shared" si="1297"/>
        <v>BU$1166</v>
      </c>
      <c r="BV1176" s="4" t="str">
        <f t="shared" si="1297"/>
        <v>BV$1166</v>
      </c>
      <c r="BW1176" s="4" t="str">
        <f t="shared" si="1297"/>
        <v>BW$1166</v>
      </c>
      <c r="BX1176" s="4" t="str">
        <f t="shared" si="1297"/>
        <v>BX$1166</v>
      </c>
      <c r="BY1176" s="4" t="str">
        <f t="shared" si="1297"/>
        <v>BY$1166</v>
      </c>
      <c r="BZ1176" s="4" t="str">
        <f t="shared" si="1297"/>
        <v>BZ$1166</v>
      </c>
      <c r="CA1176" s="4" t="str">
        <f t="shared" si="1297"/>
        <v>CA$1166</v>
      </c>
      <c r="CB1176" s="4" t="str">
        <f t="shared" si="1297"/>
        <v>CB$1166</v>
      </c>
      <c r="CC1176" s="4" t="str">
        <f t="shared" si="1297"/>
        <v>CC$1166</v>
      </c>
      <c r="CD1176" s="4" t="str">
        <f t="shared" si="1297"/>
        <v>CD$1166</v>
      </c>
      <c r="CE1176" s="4" t="str">
        <f t="shared" ref="CE1176:CK1176" si="1298">ADDRESS(ROW(CE1166),COLUMN(),2)</f>
        <v>CE$1166</v>
      </c>
      <c r="CF1176" s="4" t="str">
        <f t="shared" si="1298"/>
        <v>CF$1166</v>
      </c>
      <c r="CG1176" s="4" t="str">
        <f t="shared" si="1298"/>
        <v>CG$1166</v>
      </c>
      <c r="CH1176" s="4" t="str">
        <f t="shared" si="1298"/>
        <v>CH$1166</v>
      </c>
      <c r="CI1176" s="4" t="str">
        <f t="shared" si="1298"/>
        <v>CI$1166</v>
      </c>
      <c r="CJ1176" s="4" t="str">
        <f t="shared" si="1298"/>
        <v>CJ$1166</v>
      </c>
      <c r="CK1176" s="4" t="str">
        <f t="shared" si="1298"/>
        <v>CK$1166</v>
      </c>
    </row>
    <row r="1177" spans="2:89" x14ac:dyDescent="0.35">
      <c r="B1177" s="132" t="str">
        <f>B1162</f>
        <v>Secondary volume driver</v>
      </c>
      <c r="D1177" t="s">
        <v>755</v>
      </c>
      <c r="E1177" s="8" t="str">
        <f t="shared" si="1281"/>
        <v>1177 WCAR-S</v>
      </c>
      <c r="G1177" t="s">
        <v>332</v>
      </c>
      <c r="H1177" s="12"/>
      <c r="I1177" s="60"/>
      <c r="J1177" s="60"/>
      <c r="K1177" s="15"/>
      <c r="L1177" s="15"/>
      <c r="M1177" s="15"/>
      <c r="N1177" s="15"/>
      <c r="O1177" s="15"/>
      <c r="P1177" s="15"/>
      <c r="R1177" s="15"/>
      <c r="S1177" s="1"/>
      <c r="T1177" s="1"/>
      <c r="U1177" s="1"/>
      <c r="V1177" s="1"/>
      <c r="W1177" s="1"/>
      <c r="X1177" s="1"/>
      <c r="Y1177" s="1"/>
      <c r="Z1177" s="1"/>
      <c r="AA1177" s="1"/>
      <c r="AB1177" s="1"/>
      <c r="AC1177" s="1"/>
      <c r="AD1177" s="1"/>
      <c r="AE1177" s="1"/>
      <c r="AF1177" s="1"/>
      <c r="AG1177" s="1"/>
      <c r="AH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c r="BP1177" s="1"/>
      <c r="BQ1177" s="1"/>
      <c r="BR1177" s="1"/>
      <c r="BS1177" s="1"/>
      <c r="BT1177" s="1"/>
      <c r="BU1177" s="1"/>
      <c r="BV1177" s="1"/>
      <c r="BW1177" s="1"/>
      <c r="BX1177" s="1"/>
      <c r="BY1177" s="1"/>
      <c r="BZ1177" s="1"/>
      <c r="CA1177" s="1"/>
      <c r="CB1177" s="1"/>
      <c r="CC1177" s="1"/>
      <c r="CD1177" s="1"/>
      <c r="CE1177" s="1"/>
      <c r="CF1177" s="1"/>
      <c r="CG1177" s="1"/>
      <c r="CH1177" s="1"/>
      <c r="CI1177" s="1"/>
      <c r="CJ1177" s="1"/>
      <c r="CK1177" s="1"/>
    </row>
    <row r="1178" spans="2:89" x14ac:dyDescent="0.35">
      <c r="B1178" s="132"/>
      <c r="E1178" s="8"/>
      <c r="H1178" s="12"/>
      <c r="I1178" s="60"/>
      <c r="J1178" s="60"/>
      <c r="K1178" s="15"/>
      <c r="L1178" s="15"/>
      <c r="M1178" s="15"/>
      <c r="N1178" s="15"/>
      <c r="O1178" s="15"/>
      <c r="P1178" s="15"/>
      <c r="R1178" s="15"/>
      <c r="S1178" s="1"/>
      <c r="T1178" s="1"/>
      <c r="U1178" s="1"/>
      <c r="V1178" s="1"/>
      <c r="W1178" s="1"/>
      <c r="X1178" s="1"/>
      <c r="Y1178" s="1"/>
      <c r="Z1178" s="1"/>
      <c r="AA1178" s="1"/>
      <c r="AB1178" s="1"/>
      <c r="AC1178" s="1"/>
      <c r="AD1178" s="1"/>
      <c r="AE1178" s="1"/>
      <c r="AF1178" s="1"/>
      <c r="AG1178" s="1"/>
      <c r="AH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c r="BP1178" s="1"/>
      <c r="BQ1178" s="1"/>
      <c r="BR1178" s="1"/>
      <c r="BS1178" s="1"/>
      <c r="BT1178" s="1"/>
      <c r="BU1178" s="1"/>
      <c r="BV1178" s="1"/>
      <c r="BW1178" s="1"/>
      <c r="BX1178" s="1"/>
      <c r="BY1178" s="1"/>
      <c r="BZ1178" s="1"/>
      <c r="CA1178" s="1"/>
      <c r="CB1178" s="1"/>
      <c r="CC1178" s="1"/>
      <c r="CD1178" s="1"/>
      <c r="CE1178" s="1"/>
      <c r="CF1178" s="1"/>
      <c r="CG1178" s="1"/>
      <c r="CH1178" s="1"/>
      <c r="CI1178" s="1"/>
      <c r="CJ1178" s="1"/>
      <c r="CK1178" s="1"/>
    </row>
    <row r="1179" spans="2:89" x14ac:dyDescent="0.35">
      <c r="B1179" s="171" t="s">
        <v>490</v>
      </c>
      <c r="E1179" s="8"/>
      <c r="H1179" s="132" t="s">
        <v>816</v>
      </c>
      <c r="I1179" s="190"/>
      <c r="J1179" s="190"/>
      <c r="K1179" s="191"/>
      <c r="L1179" s="191"/>
      <c r="M1179" s="191"/>
      <c r="N1179" s="191"/>
      <c r="O1179" s="191"/>
      <c r="P1179" s="191"/>
      <c r="R1179" s="191"/>
      <c r="S1179" s="192"/>
      <c r="T1179" s="192"/>
      <c r="U1179" s="192"/>
      <c r="V1179" s="192"/>
      <c r="W1179" s="192"/>
      <c r="X1179" s="192"/>
      <c r="Y1179" s="192"/>
      <c r="Z1179" s="192"/>
      <c r="AA1179" s="192"/>
      <c r="AB1179" s="192"/>
      <c r="AC1179" s="192"/>
      <c r="AD1179" s="192"/>
      <c r="AE1179" s="192"/>
      <c r="AF1179" s="192"/>
      <c r="AG1179" s="192"/>
      <c r="AH1179" s="192"/>
      <c r="AI1179" s="192"/>
      <c r="AJ1179" s="192"/>
      <c r="AK1179" s="192"/>
      <c r="AL1179" s="192"/>
      <c r="AM1179" s="192"/>
      <c r="AN1179" s="192"/>
      <c r="AO1179" s="192"/>
      <c r="AP1179" s="192"/>
      <c r="AQ1179" s="192"/>
      <c r="AR1179" s="192"/>
      <c r="AS1179" s="192"/>
      <c r="AT1179" s="192"/>
      <c r="AU1179" s="192"/>
      <c r="AV1179" s="192"/>
      <c r="AW1179" s="192"/>
      <c r="AX1179" s="192"/>
      <c r="AY1179" s="192"/>
      <c r="AZ1179" s="192"/>
      <c r="BA1179" s="192"/>
      <c r="BB1179" s="192"/>
      <c r="BC1179" s="192"/>
      <c r="BD1179" s="192"/>
      <c r="BE1179" s="192"/>
      <c r="BF1179" s="192"/>
      <c r="BG1179" s="192"/>
      <c r="BH1179" s="192"/>
      <c r="BI1179" s="192"/>
      <c r="BJ1179" s="192"/>
      <c r="BK1179" s="192"/>
      <c r="BL1179" s="192"/>
      <c r="BM1179" s="192"/>
      <c r="BN1179" s="192"/>
      <c r="BO1179" s="192"/>
      <c r="BP1179" s="192"/>
      <c r="BQ1179" s="192"/>
      <c r="BR1179" s="192"/>
      <c r="BS1179" s="192"/>
      <c r="BT1179" s="192"/>
      <c r="BU1179" s="192"/>
      <c r="BV1179" s="192"/>
      <c r="BW1179" s="192"/>
      <c r="BX1179" s="192"/>
      <c r="BY1179" s="192"/>
      <c r="BZ1179" s="192"/>
      <c r="CA1179" s="192"/>
      <c r="CB1179" s="192"/>
      <c r="CC1179" s="192"/>
      <c r="CD1179" s="192"/>
      <c r="CE1179" s="192"/>
      <c r="CF1179" s="192"/>
      <c r="CG1179" s="192"/>
      <c r="CH1179" s="192"/>
      <c r="CI1179" s="192"/>
      <c r="CJ1179" s="192"/>
      <c r="CK1179" s="192"/>
    </row>
    <row r="1180" spans="2:89" x14ac:dyDescent="0.35">
      <c r="B1180" s="171" t="s">
        <v>492</v>
      </c>
      <c r="E1180" s="8"/>
      <c r="H1180" s="132" t="s">
        <v>771</v>
      </c>
      <c r="I1180" s="190"/>
      <c r="J1180" s="190"/>
      <c r="K1180" s="191"/>
      <c r="L1180" s="191"/>
      <c r="M1180" s="191"/>
      <c r="N1180" s="191"/>
      <c r="O1180" s="191"/>
      <c r="P1180" s="191"/>
      <c r="R1180" s="191"/>
      <c r="S1180" s="192"/>
      <c r="T1180" s="192"/>
      <c r="U1180" s="192"/>
      <c r="V1180" s="192"/>
      <c r="W1180" s="192"/>
      <c r="X1180" s="192"/>
      <c r="Y1180" s="192"/>
      <c r="Z1180" s="192"/>
      <c r="AA1180" s="192"/>
      <c r="AB1180" s="192"/>
      <c r="AC1180" s="192"/>
      <c r="AD1180" s="192"/>
      <c r="AE1180" s="192"/>
      <c r="AF1180" s="192"/>
      <c r="AG1180" s="192"/>
      <c r="AH1180" s="192"/>
      <c r="AI1180" s="192"/>
      <c r="AJ1180" s="192"/>
      <c r="AK1180" s="192"/>
      <c r="AL1180" s="192"/>
      <c r="AM1180" s="192"/>
      <c r="AN1180" s="192"/>
      <c r="AO1180" s="192"/>
      <c r="AP1180" s="192"/>
      <c r="AQ1180" s="192"/>
      <c r="AR1180" s="192"/>
      <c r="AS1180" s="192"/>
      <c r="AT1180" s="192"/>
      <c r="AU1180" s="192"/>
      <c r="AV1180" s="192"/>
      <c r="AW1180" s="192"/>
      <c r="AX1180" s="192"/>
      <c r="AY1180" s="192"/>
      <c r="AZ1180" s="192"/>
      <c r="BA1180" s="192"/>
      <c r="BB1180" s="192"/>
      <c r="BC1180" s="192"/>
      <c r="BD1180" s="192"/>
      <c r="BE1180" s="192"/>
      <c r="BF1180" s="192"/>
      <c r="BG1180" s="192"/>
      <c r="BH1180" s="192"/>
      <c r="BI1180" s="192"/>
      <c r="BJ1180" s="192"/>
      <c r="BK1180" s="192"/>
      <c r="BL1180" s="192"/>
      <c r="BM1180" s="192"/>
      <c r="BN1180" s="192"/>
      <c r="BO1180" s="192"/>
      <c r="BP1180" s="192"/>
      <c r="BQ1180" s="192"/>
      <c r="BR1180" s="192"/>
      <c r="BS1180" s="192"/>
      <c r="BT1180" s="192"/>
      <c r="BU1180" s="192"/>
      <c r="BV1180" s="192"/>
      <c r="BW1180" s="192"/>
      <c r="BX1180" s="192"/>
      <c r="BY1180" s="192"/>
      <c r="BZ1180" s="192"/>
      <c r="CA1180" s="192"/>
      <c r="CB1180" s="192"/>
      <c r="CC1180" s="192"/>
      <c r="CD1180" s="192"/>
      <c r="CE1180" s="192"/>
      <c r="CF1180" s="192"/>
      <c r="CG1180" s="192"/>
      <c r="CH1180" s="192"/>
      <c r="CI1180" s="192"/>
      <c r="CJ1180" s="192"/>
      <c r="CK1180" s="192"/>
    </row>
    <row r="1181" spans="2:89" x14ac:dyDescent="0.35">
      <c r="B1181" s="171" t="s">
        <v>461</v>
      </c>
      <c r="E1181" s="8"/>
      <c r="H1181" s="132" t="s">
        <v>461</v>
      </c>
      <c r="I1181" s="172"/>
      <c r="J1181" s="172"/>
      <c r="K1181" s="193"/>
      <c r="L1181" s="193"/>
      <c r="M1181" s="193"/>
      <c r="N1181" s="193"/>
      <c r="O1181" s="193"/>
      <c r="P1181" s="193"/>
      <c r="R1181" s="194"/>
      <c r="S1181" s="195" t="str">
        <f t="shared" ref="S1181:AX1181" si="1299">S$20</f>
        <v>S$16</v>
      </c>
      <c r="T1181" s="195" t="str">
        <f t="shared" si="1299"/>
        <v>T$16</v>
      </c>
      <c r="U1181" s="195" t="str">
        <f t="shared" si="1299"/>
        <v>U$16</v>
      </c>
      <c r="V1181" s="195" t="str">
        <f t="shared" si="1299"/>
        <v>V$16</v>
      </c>
      <c r="W1181" s="195" t="str">
        <f t="shared" si="1299"/>
        <v>W$16</v>
      </c>
      <c r="X1181" s="195" t="str">
        <f t="shared" si="1299"/>
        <v>X$16</v>
      </c>
      <c r="Y1181" s="195" t="str">
        <f t="shared" si="1299"/>
        <v>Y$16</v>
      </c>
      <c r="Z1181" s="195" t="str">
        <f t="shared" si="1299"/>
        <v>Z$16</v>
      </c>
      <c r="AA1181" s="195" t="str">
        <f t="shared" si="1299"/>
        <v>AA$16</v>
      </c>
      <c r="AB1181" s="195" t="str">
        <f t="shared" si="1299"/>
        <v>AB$16</v>
      </c>
      <c r="AC1181" s="195" t="str">
        <f t="shared" si="1299"/>
        <v>AC$16</v>
      </c>
      <c r="AD1181" s="195" t="str">
        <f t="shared" si="1299"/>
        <v>AD$16</v>
      </c>
      <c r="AE1181" s="195" t="str">
        <f t="shared" si="1299"/>
        <v>AE$16</v>
      </c>
      <c r="AF1181" s="195" t="str">
        <f t="shared" si="1299"/>
        <v>AF$16</v>
      </c>
      <c r="AG1181" s="195" t="str">
        <f t="shared" si="1299"/>
        <v>AG$16</v>
      </c>
      <c r="AH1181" s="195" t="str">
        <f t="shared" si="1299"/>
        <v>AH$16</v>
      </c>
      <c r="AI1181" s="195" t="str">
        <f t="shared" si="1299"/>
        <v>AI$16</v>
      </c>
      <c r="AJ1181" s="195" t="str">
        <f t="shared" si="1299"/>
        <v>AJ$16</v>
      </c>
      <c r="AK1181" s="195" t="str">
        <f t="shared" si="1299"/>
        <v>AK$16</v>
      </c>
      <c r="AL1181" s="195" t="str">
        <f t="shared" si="1299"/>
        <v>AL$16</v>
      </c>
      <c r="AM1181" s="195" t="str">
        <f t="shared" si="1299"/>
        <v>AM$16</v>
      </c>
      <c r="AN1181" s="195" t="str">
        <f t="shared" si="1299"/>
        <v>AN$16</v>
      </c>
      <c r="AO1181" s="195" t="str">
        <f t="shared" si="1299"/>
        <v>AO$16</v>
      </c>
      <c r="AP1181" s="195" t="str">
        <f t="shared" si="1299"/>
        <v>AP$16</v>
      </c>
      <c r="AQ1181" s="195" t="str">
        <f t="shared" si="1299"/>
        <v>AQ$16</v>
      </c>
      <c r="AR1181" s="195" t="str">
        <f t="shared" si="1299"/>
        <v>AR$16</v>
      </c>
      <c r="AS1181" s="195" t="str">
        <f t="shared" si="1299"/>
        <v>AS$16</v>
      </c>
      <c r="AT1181" s="195" t="str">
        <f t="shared" si="1299"/>
        <v>AT$16</v>
      </c>
      <c r="AU1181" s="195" t="str">
        <f t="shared" si="1299"/>
        <v>AU$16</v>
      </c>
      <c r="AV1181" s="195" t="str">
        <f t="shared" si="1299"/>
        <v>AV$16</v>
      </c>
      <c r="AW1181" s="195" t="str">
        <f t="shared" si="1299"/>
        <v>AW$16</v>
      </c>
      <c r="AX1181" s="195" t="str">
        <f t="shared" si="1299"/>
        <v>AX$16</v>
      </c>
      <c r="AY1181" s="195" t="str">
        <f t="shared" ref="AY1181:CD1181" si="1300">AY$20</f>
        <v>AY$16</v>
      </c>
      <c r="AZ1181" s="195" t="str">
        <f t="shared" si="1300"/>
        <v>AZ$16</v>
      </c>
      <c r="BA1181" s="195" t="str">
        <f t="shared" si="1300"/>
        <v>BA$16</v>
      </c>
      <c r="BB1181" s="195" t="str">
        <f t="shared" si="1300"/>
        <v>BB$16</v>
      </c>
      <c r="BC1181" s="195" t="str">
        <f t="shared" si="1300"/>
        <v>BC$16</v>
      </c>
      <c r="BD1181" s="195" t="str">
        <f t="shared" si="1300"/>
        <v>BD$16</v>
      </c>
      <c r="BE1181" s="195" t="str">
        <f t="shared" si="1300"/>
        <v>BE$16</v>
      </c>
      <c r="BF1181" s="195" t="str">
        <f t="shared" si="1300"/>
        <v>BF$16</v>
      </c>
      <c r="BG1181" s="195" t="str">
        <f t="shared" si="1300"/>
        <v>BG$16</v>
      </c>
      <c r="BH1181" s="195" t="str">
        <f t="shared" si="1300"/>
        <v>BH$16</v>
      </c>
      <c r="BI1181" s="195" t="str">
        <f t="shared" si="1300"/>
        <v>BI$16</v>
      </c>
      <c r="BJ1181" s="195" t="str">
        <f t="shared" si="1300"/>
        <v>BJ$16</v>
      </c>
      <c r="BK1181" s="195" t="str">
        <f t="shared" si="1300"/>
        <v>BK$16</v>
      </c>
      <c r="BL1181" s="195" t="str">
        <f t="shared" si="1300"/>
        <v>BL$16</v>
      </c>
      <c r="BM1181" s="195" t="str">
        <f t="shared" si="1300"/>
        <v>BM$16</v>
      </c>
      <c r="BN1181" s="195" t="str">
        <f t="shared" si="1300"/>
        <v>BN$16</v>
      </c>
      <c r="BO1181" s="195" t="str">
        <f t="shared" si="1300"/>
        <v>BO$16</v>
      </c>
      <c r="BP1181" s="195" t="str">
        <f t="shared" si="1300"/>
        <v>BP$16</v>
      </c>
      <c r="BQ1181" s="195" t="str">
        <f t="shared" si="1300"/>
        <v>BQ$16</v>
      </c>
      <c r="BR1181" s="195" t="str">
        <f t="shared" si="1300"/>
        <v>BR$16</v>
      </c>
      <c r="BS1181" s="195" t="str">
        <f t="shared" si="1300"/>
        <v>BS$16</v>
      </c>
      <c r="BT1181" s="195" t="str">
        <f t="shared" si="1300"/>
        <v>BT$16</v>
      </c>
      <c r="BU1181" s="195" t="str">
        <f t="shared" si="1300"/>
        <v>BU$16</v>
      </c>
      <c r="BV1181" s="195" t="str">
        <f t="shared" si="1300"/>
        <v>BV$16</v>
      </c>
      <c r="BW1181" s="195" t="str">
        <f t="shared" si="1300"/>
        <v>BW$16</v>
      </c>
      <c r="BX1181" s="195" t="str">
        <f t="shared" si="1300"/>
        <v>BX$16</v>
      </c>
      <c r="BY1181" s="195" t="str">
        <f t="shared" si="1300"/>
        <v>BY$16</v>
      </c>
      <c r="BZ1181" s="195" t="str">
        <f t="shared" si="1300"/>
        <v>BZ$16</v>
      </c>
      <c r="CA1181" s="195" t="str">
        <f t="shared" si="1300"/>
        <v>CA$16</v>
      </c>
      <c r="CB1181" s="195" t="str">
        <f t="shared" si="1300"/>
        <v>CB$16</v>
      </c>
      <c r="CC1181" s="195" t="str">
        <f t="shared" si="1300"/>
        <v>CC$16</v>
      </c>
      <c r="CD1181" s="195" t="str">
        <f t="shared" si="1300"/>
        <v>CD$16</v>
      </c>
      <c r="CE1181" s="195" t="str">
        <f t="shared" ref="CE1181:CK1181" si="1301">CE$20</f>
        <v>CE$16</v>
      </c>
      <c r="CF1181" s="195" t="str">
        <f t="shared" si="1301"/>
        <v>CF$16</v>
      </c>
      <c r="CG1181" s="195" t="str">
        <f t="shared" si="1301"/>
        <v>CG$16</v>
      </c>
      <c r="CH1181" s="195" t="str">
        <f t="shared" si="1301"/>
        <v>CH$16</v>
      </c>
      <c r="CI1181" s="195" t="str">
        <f t="shared" si="1301"/>
        <v>CI$16</v>
      </c>
      <c r="CJ1181" s="195" t="str">
        <f t="shared" si="1301"/>
        <v>CJ$16</v>
      </c>
      <c r="CK1181" s="195" t="str">
        <f t="shared" si="1301"/>
        <v>CK$16</v>
      </c>
    </row>
    <row r="1182" spans="2:89" x14ac:dyDescent="0.35">
      <c r="B1182" s="171" t="s">
        <v>462</v>
      </c>
      <c r="E1182" s="8"/>
      <c r="H1182" s="132" t="s">
        <v>462</v>
      </c>
      <c r="I1182" s="172"/>
      <c r="J1182" s="172"/>
      <c r="K1182" s="193"/>
      <c r="L1182" s="193"/>
      <c r="M1182" s="193"/>
      <c r="N1182" s="193"/>
      <c r="O1182" s="193"/>
      <c r="P1182" s="193"/>
      <c r="R1182" s="194"/>
      <c r="S1182" s="195" t="str">
        <f t="shared" ref="S1182:AX1182" si="1302">S$21</f>
        <v>S$17</v>
      </c>
      <c r="T1182" s="195" t="str">
        <f t="shared" si="1302"/>
        <v>T$17</v>
      </c>
      <c r="U1182" s="195" t="str">
        <f t="shared" si="1302"/>
        <v>U$17</v>
      </c>
      <c r="V1182" s="195" t="str">
        <f t="shared" si="1302"/>
        <v>V$17</v>
      </c>
      <c r="W1182" s="195" t="str">
        <f t="shared" si="1302"/>
        <v>W$17</v>
      </c>
      <c r="X1182" s="195" t="str">
        <f t="shared" si="1302"/>
        <v>X$17</v>
      </c>
      <c r="Y1182" s="195" t="str">
        <f t="shared" si="1302"/>
        <v>Y$17</v>
      </c>
      <c r="Z1182" s="195" t="str">
        <f t="shared" si="1302"/>
        <v>Z$17</v>
      </c>
      <c r="AA1182" s="195" t="str">
        <f t="shared" si="1302"/>
        <v>AA$17</v>
      </c>
      <c r="AB1182" s="195" t="str">
        <f t="shared" si="1302"/>
        <v>AB$17</v>
      </c>
      <c r="AC1182" s="195" t="str">
        <f t="shared" si="1302"/>
        <v>AC$17</v>
      </c>
      <c r="AD1182" s="195" t="str">
        <f t="shared" si="1302"/>
        <v>AD$17</v>
      </c>
      <c r="AE1182" s="195" t="str">
        <f t="shared" si="1302"/>
        <v>AE$17</v>
      </c>
      <c r="AF1182" s="195" t="str">
        <f t="shared" si="1302"/>
        <v>AF$17</v>
      </c>
      <c r="AG1182" s="195" t="str">
        <f t="shared" si="1302"/>
        <v>AG$17</v>
      </c>
      <c r="AH1182" s="195" t="str">
        <f t="shared" si="1302"/>
        <v>AH$17</v>
      </c>
      <c r="AI1182" s="195" t="str">
        <f t="shared" si="1302"/>
        <v>AI$17</v>
      </c>
      <c r="AJ1182" s="195" t="str">
        <f t="shared" si="1302"/>
        <v>AJ$17</v>
      </c>
      <c r="AK1182" s="195" t="str">
        <f t="shared" si="1302"/>
        <v>AK$17</v>
      </c>
      <c r="AL1182" s="195" t="str">
        <f t="shared" si="1302"/>
        <v>AL$17</v>
      </c>
      <c r="AM1182" s="195" t="str">
        <f t="shared" si="1302"/>
        <v>AM$17</v>
      </c>
      <c r="AN1182" s="195" t="str">
        <f t="shared" si="1302"/>
        <v>AN$17</v>
      </c>
      <c r="AO1182" s="195" t="str">
        <f t="shared" si="1302"/>
        <v>AO$17</v>
      </c>
      <c r="AP1182" s="195" t="str">
        <f t="shared" si="1302"/>
        <v>AP$17</v>
      </c>
      <c r="AQ1182" s="195" t="str">
        <f t="shared" si="1302"/>
        <v>AQ$17</v>
      </c>
      <c r="AR1182" s="195" t="str">
        <f t="shared" si="1302"/>
        <v>AR$17</v>
      </c>
      <c r="AS1182" s="195" t="str">
        <f t="shared" si="1302"/>
        <v>AS$17</v>
      </c>
      <c r="AT1182" s="195" t="str">
        <f t="shared" si="1302"/>
        <v>AT$17</v>
      </c>
      <c r="AU1182" s="195" t="str">
        <f t="shared" si="1302"/>
        <v>AU$17</v>
      </c>
      <c r="AV1182" s="195" t="str">
        <f t="shared" si="1302"/>
        <v>AV$17</v>
      </c>
      <c r="AW1182" s="195" t="str">
        <f t="shared" si="1302"/>
        <v>AW$17</v>
      </c>
      <c r="AX1182" s="195" t="str">
        <f t="shared" si="1302"/>
        <v>AX$17</v>
      </c>
      <c r="AY1182" s="195" t="str">
        <f t="shared" ref="AY1182:CD1182" si="1303">AY$21</f>
        <v>AY$17</v>
      </c>
      <c r="AZ1182" s="195" t="str">
        <f t="shared" si="1303"/>
        <v>AZ$17</v>
      </c>
      <c r="BA1182" s="195" t="str">
        <f t="shared" si="1303"/>
        <v>BA$17</v>
      </c>
      <c r="BB1182" s="195" t="str">
        <f t="shared" si="1303"/>
        <v>BB$17</v>
      </c>
      <c r="BC1182" s="195" t="str">
        <f t="shared" si="1303"/>
        <v>BC$17</v>
      </c>
      <c r="BD1182" s="195" t="str">
        <f t="shared" si="1303"/>
        <v>BD$17</v>
      </c>
      <c r="BE1182" s="195" t="str">
        <f t="shared" si="1303"/>
        <v>BE$17</v>
      </c>
      <c r="BF1182" s="195" t="str">
        <f t="shared" si="1303"/>
        <v>BF$17</v>
      </c>
      <c r="BG1182" s="195" t="str">
        <f t="shared" si="1303"/>
        <v>BG$17</v>
      </c>
      <c r="BH1182" s="195" t="str">
        <f t="shared" si="1303"/>
        <v>BH$17</v>
      </c>
      <c r="BI1182" s="195" t="str">
        <f t="shared" si="1303"/>
        <v>BI$17</v>
      </c>
      <c r="BJ1182" s="195" t="str">
        <f t="shared" si="1303"/>
        <v>BJ$17</v>
      </c>
      <c r="BK1182" s="195" t="str">
        <f t="shared" si="1303"/>
        <v>BK$17</v>
      </c>
      <c r="BL1182" s="195" t="str">
        <f t="shared" si="1303"/>
        <v>BL$17</v>
      </c>
      <c r="BM1182" s="195" t="str">
        <f t="shared" si="1303"/>
        <v>BM$17</v>
      </c>
      <c r="BN1182" s="195" t="str">
        <f t="shared" si="1303"/>
        <v>BN$17</v>
      </c>
      <c r="BO1182" s="195" t="str">
        <f t="shared" si="1303"/>
        <v>BO$17</v>
      </c>
      <c r="BP1182" s="195" t="str">
        <f t="shared" si="1303"/>
        <v>BP$17</v>
      </c>
      <c r="BQ1182" s="195" t="str">
        <f t="shared" si="1303"/>
        <v>BQ$17</v>
      </c>
      <c r="BR1182" s="195" t="str">
        <f t="shared" si="1303"/>
        <v>BR$17</v>
      </c>
      <c r="BS1182" s="195" t="str">
        <f t="shared" si="1303"/>
        <v>BS$17</v>
      </c>
      <c r="BT1182" s="195" t="str">
        <f t="shared" si="1303"/>
        <v>BT$17</v>
      </c>
      <c r="BU1182" s="195" t="str">
        <f t="shared" si="1303"/>
        <v>BU$17</v>
      </c>
      <c r="BV1182" s="195" t="str">
        <f t="shared" si="1303"/>
        <v>BV$17</v>
      </c>
      <c r="BW1182" s="195" t="str">
        <f t="shared" si="1303"/>
        <v>BW$17</v>
      </c>
      <c r="BX1182" s="195" t="str">
        <f t="shared" si="1303"/>
        <v>BX$17</v>
      </c>
      <c r="BY1182" s="195" t="str">
        <f t="shared" si="1303"/>
        <v>BY$17</v>
      </c>
      <c r="BZ1182" s="195" t="str">
        <f t="shared" si="1303"/>
        <v>BZ$17</v>
      </c>
      <c r="CA1182" s="195" t="str">
        <f t="shared" si="1303"/>
        <v>CA$17</v>
      </c>
      <c r="CB1182" s="195" t="str">
        <f t="shared" si="1303"/>
        <v>CB$17</v>
      </c>
      <c r="CC1182" s="195" t="str">
        <f t="shared" si="1303"/>
        <v>CC$17</v>
      </c>
      <c r="CD1182" s="195" t="str">
        <f t="shared" si="1303"/>
        <v>CD$17</v>
      </c>
      <c r="CE1182" s="195" t="str">
        <f t="shared" ref="CE1182:CK1182" si="1304">CE$21</f>
        <v>CE$17</v>
      </c>
      <c r="CF1182" s="195" t="str">
        <f t="shared" si="1304"/>
        <v>CF$17</v>
      </c>
      <c r="CG1182" s="195" t="str">
        <f t="shared" si="1304"/>
        <v>CG$17</v>
      </c>
      <c r="CH1182" s="195" t="str">
        <f t="shared" si="1304"/>
        <v>CH$17</v>
      </c>
      <c r="CI1182" s="195" t="str">
        <f t="shared" si="1304"/>
        <v>CI$17</v>
      </c>
      <c r="CJ1182" s="195" t="str">
        <f t="shared" si="1304"/>
        <v>CJ$17</v>
      </c>
      <c r="CK1182" s="195" t="str">
        <f t="shared" si="1304"/>
        <v>CK$17</v>
      </c>
    </row>
    <row r="1183" spans="2:89" x14ac:dyDescent="0.35">
      <c r="B1183" s="171" t="s">
        <v>491</v>
      </c>
      <c r="E1183" s="8"/>
      <c r="H1183" s="8" t="s">
        <v>488</v>
      </c>
      <c r="I1183" s="197"/>
      <c r="J1183" s="197"/>
      <c r="K1183" s="198"/>
      <c r="L1183" s="198"/>
      <c r="M1183" s="198"/>
      <c r="N1183" s="198"/>
      <c r="O1183" s="198"/>
      <c r="P1183" s="198"/>
      <c r="R1183" s="198"/>
      <c r="S1183" s="170"/>
      <c r="T1183" s="170"/>
      <c r="U1183" s="170"/>
      <c r="V1183" s="170"/>
      <c r="W1183" s="170"/>
      <c r="X1183" s="170"/>
      <c r="Y1183" s="170"/>
      <c r="Z1183" s="170"/>
      <c r="AA1183" s="170"/>
      <c r="AB1183" s="170"/>
      <c r="AC1183" s="170"/>
      <c r="AD1183" s="170"/>
      <c r="AE1183" s="170"/>
      <c r="AF1183" s="170"/>
      <c r="AG1183" s="170"/>
      <c r="AH1183" s="170"/>
      <c r="AI1183" s="170"/>
      <c r="AJ1183" s="170"/>
      <c r="AK1183" s="170"/>
      <c r="AL1183" s="170"/>
      <c r="AM1183" s="170"/>
      <c r="AN1183" s="170"/>
      <c r="AO1183" s="170"/>
      <c r="AP1183" s="170"/>
      <c r="AQ1183" s="170"/>
      <c r="AR1183" s="170"/>
      <c r="AS1183" s="170"/>
      <c r="AT1183" s="170"/>
      <c r="AU1183" s="170"/>
      <c r="AV1183" s="170"/>
      <c r="AW1183" s="170"/>
      <c r="AX1183" s="170"/>
      <c r="AY1183" s="170"/>
      <c r="AZ1183" s="170"/>
      <c r="BA1183" s="170"/>
      <c r="BB1183" s="170"/>
      <c r="BC1183" s="170"/>
      <c r="BD1183" s="170"/>
      <c r="BE1183" s="170"/>
      <c r="BF1183" s="170"/>
      <c r="BG1183" s="170"/>
      <c r="BH1183" s="170"/>
      <c r="BI1183" s="170"/>
      <c r="BJ1183" s="170"/>
      <c r="BK1183" s="170"/>
      <c r="BL1183" s="170"/>
      <c r="BM1183" s="170"/>
      <c r="BN1183" s="170"/>
      <c r="BO1183" s="170"/>
      <c r="BP1183" s="170"/>
      <c r="BQ1183" s="170"/>
      <c r="BR1183" s="170"/>
      <c r="BS1183" s="170"/>
      <c r="BT1183" s="170"/>
      <c r="BU1183" s="170"/>
      <c r="BV1183" s="170"/>
      <c r="BW1183" s="170"/>
      <c r="BX1183" s="170"/>
      <c r="BY1183" s="170"/>
      <c r="BZ1183" s="170"/>
      <c r="CA1183" s="170"/>
      <c r="CB1183" s="170"/>
      <c r="CC1183" s="170"/>
      <c r="CD1183" s="170"/>
      <c r="CE1183" s="170"/>
      <c r="CF1183" s="170"/>
      <c r="CG1183" s="170"/>
      <c r="CH1183" s="170"/>
      <c r="CI1183" s="170"/>
      <c r="CJ1183" s="170"/>
      <c r="CK1183" s="170"/>
    </row>
    <row r="1184" spans="2:89" x14ac:dyDescent="0.35">
      <c r="B1184" s="171" t="s">
        <v>505</v>
      </c>
      <c r="E1184" s="8"/>
      <c r="H1184" s="196" t="s">
        <v>489</v>
      </c>
      <c r="I1184" s="197"/>
      <c r="J1184" s="197"/>
      <c r="K1184" s="198"/>
      <c r="L1184" s="198"/>
      <c r="M1184" s="198"/>
      <c r="N1184" s="198"/>
      <c r="O1184" s="198"/>
      <c r="P1184" s="198"/>
      <c r="R1184" s="198"/>
      <c r="S1184" s="186"/>
      <c r="T1184" s="186"/>
      <c r="U1184" s="186"/>
      <c r="V1184" s="186"/>
      <c r="W1184" s="186"/>
      <c r="X1184" s="186"/>
      <c r="Y1184" s="186"/>
      <c r="Z1184" s="186"/>
      <c r="AA1184" s="186"/>
      <c r="AB1184" s="186"/>
      <c r="AC1184" s="186"/>
      <c r="AD1184" s="186"/>
      <c r="AE1184" s="186"/>
      <c r="AF1184" s="186"/>
      <c r="AG1184" s="186"/>
      <c r="AH1184" s="186"/>
      <c r="AI1184" s="186"/>
      <c r="AJ1184" s="186"/>
      <c r="AK1184" s="186"/>
      <c r="AL1184" s="186"/>
      <c r="AM1184" s="186"/>
      <c r="AN1184" s="186"/>
      <c r="AO1184" s="186"/>
      <c r="AP1184" s="186"/>
      <c r="AQ1184" s="186"/>
      <c r="AR1184" s="186"/>
      <c r="AS1184" s="186"/>
      <c r="AT1184" s="186"/>
      <c r="AU1184" s="186"/>
      <c r="AV1184" s="186"/>
      <c r="AW1184" s="186"/>
      <c r="AX1184" s="186"/>
      <c r="AY1184" s="186"/>
      <c r="AZ1184" s="186"/>
      <c r="BA1184" s="186"/>
      <c r="BB1184" s="186"/>
      <c r="BC1184" s="186"/>
      <c r="BD1184" s="186"/>
      <c r="BE1184" s="186"/>
      <c r="BF1184" s="186"/>
      <c r="BG1184" s="186"/>
      <c r="BH1184" s="186"/>
      <c r="BI1184" s="186"/>
      <c r="BJ1184" s="186"/>
      <c r="BK1184" s="186"/>
      <c r="BL1184" s="186"/>
      <c r="BM1184" s="186"/>
      <c r="BN1184" s="186"/>
      <c r="BO1184" s="186"/>
      <c r="BP1184" s="186"/>
      <c r="BQ1184" s="186"/>
      <c r="BR1184" s="186"/>
      <c r="BS1184" s="186"/>
      <c r="BT1184" s="186"/>
      <c r="BU1184" s="186"/>
      <c r="BV1184" s="186"/>
      <c r="BW1184" s="186"/>
      <c r="BX1184" s="186"/>
      <c r="BY1184" s="186"/>
      <c r="BZ1184" s="186"/>
      <c r="CA1184" s="186"/>
      <c r="CB1184" s="186"/>
      <c r="CC1184" s="186"/>
      <c r="CD1184" s="186"/>
      <c r="CE1184" s="186"/>
      <c r="CF1184" s="186"/>
      <c r="CG1184" s="186"/>
      <c r="CH1184" s="186"/>
      <c r="CI1184" s="186"/>
      <c r="CJ1184" s="186"/>
      <c r="CK1184" s="186"/>
    </row>
    <row r="1185" spans="2:89" x14ac:dyDescent="0.35">
      <c r="B1185" s="171" t="s">
        <v>463</v>
      </c>
      <c r="E1185" s="8"/>
      <c r="H1185" s="8" t="s">
        <v>463</v>
      </c>
      <c r="I1185" s="197"/>
      <c r="J1185" s="197"/>
      <c r="K1185" s="198"/>
      <c r="L1185" s="198"/>
      <c r="M1185" s="198"/>
      <c r="N1185" s="198"/>
      <c r="O1185" s="198"/>
      <c r="P1185" s="198"/>
      <c r="R1185" s="198"/>
      <c r="S1185" s="186" t="str">
        <f t="shared" ref="S1185:AX1185" si="1305">S$22</f>
        <v>S$18</v>
      </c>
      <c r="T1185" s="186" t="str">
        <f t="shared" si="1305"/>
        <v>T$18</v>
      </c>
      <c r="U1185" s="186" t="str">
        <f t="shared" si="1305"/>
        <v>U$18</v>
      </c>
      <c r="V1185" s="186" t="str">
        <f t="shared" si="1305"/>
        <v>V$18</v>
      </c>
      <c r="W1185" s="186" t="str">
        <f t="shared" si="1305"/>
        <v>W$18</v>
      </c>
      <c r="X1185" s="186" t="str">
        <f t="shared" si="1305"/>
        <v>X$18</v>
      </c>
      <c r="Y1185" s="186" t="str">
        <f t="shared" si="1305"/>
        <v>Y$18</v>
      </c>
      <c r="Z1185" s="186" t="str">
        <f t="shared" si="1305"/>
        <v>Z$18</v>
      </c>
      <c r="AA1185" s="186" t="str">
        <f t="shared" si="1305"/>
        <v>AA$18</v>
      </c>
      <c r="AB1185" s="186" t="str">
        <f t="shared" si="1305"/>
        <v>AB$18</v>
      </c>
      <c r="AC1185" s="186" t="str">
        <f t="shared" si="1305"/>
        <v>AC$18</v>
      </c>
      <c r="AD1185" s="186" t="str">
        <f t="shared" si="1305"/>
        <v>AD$18</v>
      </c>
      <c r="AE1185" s="186" t="str">
        <f t="shared" si="1305"/>
        <v>AE$18</v>
      </c>
      <c r="AF1185" s="186" t="str">
        <f t="shared" si="1305"/>
        <v>AF$18</v>
      </c>
      <c r="AG1185" s="186" t="str">
        <f t="shared" si="1305"/>
        <v>AG$18</v>
      </c>
      <c r="AH1185" s="186" t="str">
        <f t="shared" si="1305"/>
        <v>AH$18</v>
      </c>
      <c r="AI1185" s="186" t="str">
        <f t="shared" si="1305"/>
        <v>AI$18</v>
      </c>
      <c r="AJ1185" s="186" t="str">
        <f t="shared" si="1305"/>
        <v>AJ$18</v>
      </c>
      <c r="AK1185" s="186" t="str">
        <f t="shared" si="1305"/>
        <v>AK$18</v>
      </c>
      <c r="AL1185" s="186" t="str">
        <f t="shared" si="1305"/>
        <v>AL$18</v>
      </c>
      <c r="AM1185" s="186" t="str">
        <f t="shared" si="1305"/>
        <v>AM$18</v>
      </c>
      <c r="AN1185" s="186" t="str">
        <f t="shared" si="1305"/>
        <v>AN$18</v>
      </c>
      <c r="AO1185" s="186" t="str">
        <f t="shared" si="1305"/>
        <v>AO$18</v>
      </c>
      <c r="AP1185" s="186" t="str">
        <f t="shared" si="1305"/>
        <v>AP$18</v>
      </c>
      <c r="AQ1185" s="186" t="str">
        <f t="shared" si="1305"/>
        <v>AQ$18</v>
      </c>
      <c r="AR1185" s="186" t="str">
        <f t="shared" si="1305"/>
        <v>AR$18</v>
      </c>
      <c r="AS1185" s="186" t="str">
        <f t="shared" si="1305"/>
        <v>AS$18</v>
      </c>
      <c r="AT1185" s="186" t="str">
        <f t="shared" si="1305"/>
        <v>AT$18</v>
      </c>
      <c r="AU1185" s="186" t="str">
        <f t="shared" si="1305"/>
        <v>AU$18</v>
      </c>
      <c r="AV1185" s="186" t="str">
        <f t="shared" si="1305"/>
        <v>AV$18</v>
      </c>
      <c r="AW1185" s="186" t="str">
        <f t="shared" si="1305"/>
        <v>AW$18</v>
      </c>
      <c r="AX1185" s="186" t="str">
        <f t="shared" si="1305"/>
        <v>AX$18</v>
      </c>
      <c r="AY1185" s="186" t="str">
        <f t="shared" ref="AY1185:CD1185" si="1306">AY$22</f>
        <v>AY$18</v>
      </c>
      <c r="AZ1185" s="186" t="str">
        <f t="shared" si="1306"/>
        <v>AZ$18</v>
      </c>
      <c r="BA1185" s="186" t="str">
        <f t="shared" si="1306"/>
        <v>BA$18</v>
      </c>
      <c r="BB1185" s="186" t="str">
        <f t="shared" si="1306"/>
        <v>BB$18</v>
      </c>
      <c r="BC1185" s="186" t="str">
        <f t="shared" si="1306"/>
        <v>BC$18</v>
      </c>
      <c r="BD1185" s="186" t="str">
        <f t="shared" si="1306"/>
        <v>BD$18</v>
      </c>
      <c r="BE1185" s="186" t="str">
        <f t="shared" si="1306"/>
        <v>BE$18</v>
      </c>
      <c r="BF1185" s="186" t="str">
        <f t="shared" si="1306"/>
        <v>BF$18</v>
      </c>
      <c r="BG1185" s="186" t="str">
        <f t="shared" si="1306"/>
        <v>BG$18</v>
      </c>
      <c r="BH1185" s="186" t="str">
        <f t="shared" si="1306"/>
        <v>BH$18</v>
      </c>
      <c r="BI1185" s="186" t="str">
        <f t="shared" si="1306"/>
        <v>BI$18</v>
      </c>
      <c r="BJ1185" s="186" t="str">
        <f t="shared" si="1306"/>
        <v>BJ$18</v>
      </c>
      <c r="BK1185" s="186" t="str">
        <f t="shared" si="1306"/>
        <v>BK$18</v>
      </c>
      <c r="BL1185" s="186" t="str">
        <f t="shared" si="1306"/>
        <v>BL$18</v>
      </c>
      <c r="BM1185" s="186" t="str">
        <f t="shared" si="1306"/>
        <v>BM$18</v>
      </c>
      <c r="BN1185" s="186" t="str">
        <f t="shared" si="1306"/>
        <v>BN$18</v>
      </c>
      <c r="BO1185" s="186" t="str">
        <f t="shared" si="1306"/>
        <v>BO$18</v>
      </c>
      <c r="BP1185" s="186" t="str">
        <f t="shared" si="1306"/>
        <v>BP$18</v>
      </c>
      <c r="BQ1185" s="186" t="str">
        <f t="shared" si="1306"/>
        <v>BQ$18</v>
      </c>
      <c r="BR1185" s="186" t="str">
        <f t="shared" si="1306"/>
        <v>BR$18</v>
      </c>
      <c r="BS1185" s="186" t="str">
        <f t="shared" si="1306"/>
        <v>BS$18</v>
      </c>
      <c r="BT1185" s="186" t="str">
        <f t="shared" si="1306"/>
        <v>BT$18</v>
      </c>
      <c r="BU1185" s="186" t="str">
        <f t="shared" si="1306"/>
        <v>BU$18</v>
      </c>
      <c r="BV1185" s="186" t="str">
        <f t="shared" si="1306"/>
        <v>BV$18</v>
      </c>
      <c r="BW1185" s="186" t="str">
        <f t="shared" si="1306"/>
        <v>BW$18</v>
      </c>
      <c r="BX1185" s="186" t="str">
        <f t="shared" si="1306"/>
        <v>BX$18</v>
      </c>
      <c r="BY1185" s="186" t="str">
        <f t="shared" si="1306"/>
        <v>BY$18</v>
      </c>
      <c r="BZ1185" s="186" t="str">
        <f t="shared" si="1306"/>
        <v>BZ$18</v>
      </c>
      <c r="CA1185" s="186" t="str">
        <f t="shared" si="1306"/>
        <v>CA$18</v>
      </c>
      <c r="CB1185" s="186" t="str">
        <f t="shared" si="1306"/>
        <v>CB$18</v>
      </c>
      <c r="CC1185" s="186" t="str">
        <f t="shared" si="1306"/>
        <v>CC$18</v>
      </c>
      <c r="CD1185" s="186" t="str">
        <f t="shared" si="1306"/>
        <v>CD$18</v>
      </c>
      <c r="CE1185" s="186" t="str">
        <f t="shared" ref="CE1185:CK1185" si="1307">CE$22</f>
        <v>CE$18</v>
      </c>
      <c r="CF1185" s="186" t="str">
        <f t="shared" si="1307"/>
        <v>CF$18</v>
      </c>
      <c r="CG1185" s="186" t="str">
        <f t="shared" si="1307"/>
        <v>CG$18</v>
      </c>
      <c r="CH1185" s="186" t="str">
        <f t="shared" si="1307"/>
        <v>CH$18</v>
      </c>
      <c r="CI1185" s="186" t="str">
        <f t="shared" si="1307"/>
        <v>CI$18</v>
      </c>
      <c r="CJ1185" s="186" t="str">
        <f t="shared" si="1307"/>
        <v>CJ$18</v>
      </c>
      <c r="CK1185" s="186" t="str">
        <f t="shared" si="1307"/>
        <v>CK$18</v>
      </c>
    </row>
    <row r="1186" spans="2:89" x14ac:dyDescent="0.35">
      <c r="B1186" s="171" t="s">
        <v>464</v>
      </c>
      <c r="E1186" s="8"/>
      <c r="H1186" s="196" t="s">
        <v>464</v>
      </c>
      <c r="I1186" s="197"/>
      <c r="J1186" s="197"/>
      <c r="K1186" s="198"/>
      <c r="L1186" s="198"/>
      <c r="M1186" s="198"/>
      <c r="N1186" s="198"/>
      <c r="O1186" s="198"/>
      <c r="P1186" s="198"/>
      <c r="R1186" s="198"/>
      <c r="S1186" s="186" t="str">
        <f t="shared" ref="S1186:AX1186" si="1308">S$23</f>
        <v>S$19</v>
      </c>
      <c r="T1186" s="186" t="str">
        <f t="shared" si="1308"/>
        <v>T$19</v>
      </c>
      <c r="U1186" s="186" t="str">
        <f t="shared" si="1308"/>
        <v>U$19</v>
      </c>
      <c r="V1186" s="186" t="str">
        <f t="shared" si="1308"/>
        <v>V$19</v>
      </c>
      <c r="W1186" s="186" t="str">
        <f t="shared" si="1308"/>
        <v>W$19</v>
      </c>
      <c r="X1186" s="186" t="str">
        <f t="shared" si="1308"/>
        <v>X$19</v>
      </c>
      <c r="Y1186" s="186" t="str">
        <f t="shared" si="1308"/>
        <v>Y$19</v>
      </c>
      <c r="Z1186" s="186" t="str">
        <f t="shared" si="1308"/>
        <v>Z$19</v>
      </c>
      <c r="AA1186" s="186" t="str">
        <f t="shared" si="1308"/>
        <v>AA$19</v>
      </c>
      <c r="AB1186" s="186" t="str">
        <f t="shared" si="1308"/>
        <v>AB$19</v>
      </c>
      <c r="AC1186" s="186" t="str">
        <f t="shared" si="1308"/>
        <v>AC$19</v>
      </c>
      <c r="AD1186" s="186" t="str">
        <f t="shared" si="1308"/>
        <v>AD$19</v>
      </c>
      <c r="AE1186" s="186" t="str">
        <f t="shared" si="1308"/>
        <v>AE$19</v>
      </c>
      <c r="AF1186" s="186" t="str">
        <f t="shared" si="1308"/>
        <v>AF$19</v>
      </c>
      <c r="AG1186" s="186" t="str">
        <f t="shared" si="1308"/>
        <v>AG$19</v>
      </c>
      <c r="AH1186" s="186" t="str">
        <f t="shared" si="1308"/>
        <v>AH$19</v>
      </c>
      <c r="AI1186" s="186" t="str">
        <f t="shared" si="1308"/>
        <v>AI$19</v>
      </c>
      <c r="AJ1186" s="186" t="str">
        <f t="shared" si="1308"/>
        <v>AJ$19</v>
      </c>
      <c r="AK1186" s="186" t="str">
        <f t="shared" si="1308"/>
        <v>AK$19</v>
      </c>
      <c r="AL1186" s="186" t="str">
        <f t="shared" si="1308"/>
        <v>AL$19</v>
      </c>
      <c r="AM1186" s="186" t="str">
        <f t="shared" si="1308"/>
        <v>AM$19</v>
      </c>
      <c r="AN1186" s="186" t="str">
        <f t="shared" si="1308"/>
        <v>AN$19</v>
      </c>
      <c r="AO1186" s="186" t="str">
        <f t="shared" si="1308"/>
        <v>AO$19</v>
      </c>
      <c r="AP1186" s="186" t="str">
        <f t="shared" si="1308"/>
        <v>AP$19</v>
      </c>
      <c r="AQ1186" s="186" t="str">
        <f t="shared" si="1308"/>
        <v>AQ$19</v>
      </c>
      <c r="AR1186" s="186" t="str">
        <f t="shared" si="1308"/>
        <v>AR$19</v>
      </c>
      <c r="AS1186" s="186" t="str">
        <f t="shared" si="1308"/>
        <v>AS$19</v>
      </c>
      <c r="AT1186" s="186" t="str">
        <f t="shared" si="1308"/>
        <v>AT$19</v>
      </c>
      <c r="AU1186" s="186" t="str">
        <f t="shared" si="1308"/>
        <v>AU$19</v>
      </c>
      <c r="AV1186" s="186" t="str">
        <f t="shared" si="1308"/>
        <v>AV$19</v>
      </c>
      <c r="AW1186" s="186" t="str">
        <f t="shared" si="1308"/>
        <v>AW$19</v>
      </c>
      <c r="AX1186" s="186" t="str">
        <f t="shared" si="1308"/>
        <v>AX$19</v>
      </c>
      <c r="AY1186" s="186" t="str">
        <f t="shared" ref="AY1186:CD1186" si="1309">AY$23</f>
        <v>AY$19</v>
      </c>
      <c r="AZ1186" s="186" t="str">
        <f t="shared" si="1309"/>
        <v>AZ$19</v>
      </c>
      <c r="BA1186" s="186" t="str">
        <f t="shared" si="1309"/>
        <v>BA$19</v>
      </c>
      <c r="BB1186" s="186" t="str">
        <f t="shared" si="1309"/>
        <v>BB$19</v>
      </c>
      <c r="BC1186" s="186" t="str">
        <f t="shared" si="1309"/>
        <v>BC$19</v>
      </c>
      <c r="BD1186" s="186" t="str">
        <f t="shared" si="1309"/>
        <v>BD$19</v>
      </c>
      <c r="BE1186" s="186" t="str">
        <f t="shared" si="1309"/>
        <v>BE$19</v>
      </c>
      <c r="BF1186" s="186" t="str">
        <f t="shared" si="1309"/>
        <v>BF$19</v>
      </c>
      <c r="BG1186" s="186" t="str">
        <f t="shared" si="1309"/>
        <v>BG$19</v>
      </c>
      <c r="BH1186" s="186" t="str">
        <f t="shared" si="1309"/>
        <v>BH$19</v>
      </c>
      <c r="BI1186" s="186" t="str">
        <f t="shared" si="1309"/>
        <v>BI$19</v>
      </c>
      <c r="BJ1186" s="186" t="str">
        <f t="shared" si="1309"/>
        <v>BJ$19</v>
      </c>
      <c r="BK1186" s="186" t="str">
        <f t="shared" si="1309"/>
        <v>BK$19</v>
      </c>
      <c r="BL1186" s="186" t="str">
        <f t="shared" si="1309"/>
        <v>BL$19</v>
      </c>
      <c r="BM1186" s="186" t="str">
        <f t="shared" si="1309"/>
        <v>BM$19</v>
      </c>
      <c r="BN1186" s="186" t="str">
        <f t="shared" si="1309"/>
        <v>BN$19</v>
      </c>
      <c r="BO1186" s="186" t="str">
        <f t="shared" si="1309"/>
        <v>BO$19</v>
      </c>
      <c r="BP1186" s="186" t="str">
        <f t="shared" si="1309"/>
        <v>BP$19</v>
      </c>
      <c r="BQ1186" s="186" t="str">
        <f t="shared" si="1309"/>
        <v>BQ$19</v>
      </c>
      <c r="BR1186" s="186" t="str">
        <f t="shared" si="1309"/>
        <v>BR$19</v>
      </c>
      <c r="BS1186" s="186" t="str">
        <f t="shared" si="1309"/>
        <v>BS$19</v>
      </c>
      <c r="BT1186" s="186" t="str">
        <f t="shared" si="1309"/>
        <v>BT$19</v>
      </c>
      <c r="BU1186" s="186" t="str">
        <f t="shared" si="1309"/>
        <v>BU$19</v>
      </c>
      <c r="BV1186" s="186" t="str">
        <f t="shared" si="1309"/>
        <v>BV$19</v>
      </c>
      <c r="BW1186" s="186" t="str">
        <f t="shared" si="1309"/>
        <v>BW$19</v>
      </c>
      <c r="BX1186" s="186" t="str">
        <f t="shared" si="1309"/>
        <v>BX$19</v>
      </c>
      <c r="BY1186" s="186" t="str">
        <f t="shared" si="1309"/>
        <v>BY$19</v>
      </c>
      <c r="BZ1186" s="186" t="str">
        <f t="shared" si="1309"/>
        <v>BZ$19</v>
      </c>
      <c r="CA1186" s="186" t="str">
        <f t="shared" si="1309"/>
        <v>CA$19</v>
      </c>
      <c r="CB1186" s="186" t="str">
        <f t="shared" si="1309"/>
        <v>CB$19</v>
      </c>
      <c r="CC1186" s="186" t="str">
        <f t="shared" si="1309"/>
        <v>CC$19</v>
      </c>
      <c r="CD1186" s="186" t="str">
        <f t="shared" si="1309"/>
        <v>CD$19</v>
      </c>
      <c r="CE1186" s="186" t="str">
        <f t="shared" ref="CE1186:CK1186" si="1310">CE$23</f>
        <v>CE$19</v>
      </c>
      <c r="CF1186" s="186" t="str">
        <f t="shared" si="1310"/>
        <v>CF$19</v>
      </c>
      <c r="CG1186" s="186" t="str">
        <f t="shared" si="1310"/>
        <v>CG$19</v>
      </c>
      <c r="CH1186" s="186" t="str">
        <f t="shared" si="1310"/>
        <v>CH$19</v>
      </c>
      <c r="CI1186" s="186" t="str">
        <f t="shared" si="1310"/>
        <v>CI$19</v>
      </c>
      <c r="CJ1186" s="186" t="str">
        <f t="shared" si="1310"/>
        <v>CJ$19</v>
      </c>
      <c r="CK1186" s="186" t="str">
        <f t="shared" si="1310"/>
        <v>CK$19</v>
      </c>
    </row>
    <row r="1187" spans="2:89" x14ac:dyDescent="0.35">
      <c r="B1187" s="66" t="s">
        <v>836</v>
      </c>
      <c r="C1187" s="31"/>
      <c r="D1187" t="s">
        <v>829</v>
      </c>
      <c r="E1187" s="8" t="str">
        <f t="shared" ref="E1187:E1195" si="1311">ROW()&amp;" "&amp;D1187</f>
        <v>1187 DCSALESQUOTA-S</v>
      </c>
      <c r="F1187" t="s">
        <v>837</v>
      </c>
      <c r="G1187" s="31" t="s">
        <v>81</v>
      </c>
      <c r="H1187" s="22"/>
      <c r="I1187" s="288"/>
      <c r="J1187" s="288"/>
      <c r="K1187" s="22"/>
      <c r="L1187" s="22"/>
      <c r="M1187" s="22"/>
      <c r="N1187" s="22"/>
      <c r="O1187" s="22"/>
      <c r="P1187" s="22"/>
      <c r="R1187" s="66"/>
      <c r="S1187" s="289"/>
      <c r="T1187" s="289"/>
      <c r="U1187" s="289"/>
      <c r="V1187" s="289"/>
      <c r="W1187" s="289"/>
      <c r="X1187" s="289"/>
      <c r="Y1187" s="289"/>
      <c r="Z1187" s="289"/>
      <c r="AA1187" s="289"/>
      <c r="AB1187" s="289"/>
      <c r="AC1187" s="289"/>
      <c r="AD1187" s="289"/>
      <c r="AE1187" s="289"/>
      <c r="AF1187" s="289"/>
      <c r="AG1187" s="289"/>
      <c r="AH1187" s="289"/>
      <c r="AI1187" s="289"/>
      <c r="AJ1187" s="289"/>
      <c r="AK1187" s="289"/>
      <c r="AL1187" s="289"/>
      <c r="AM1187" s="289"/>
      <c r="AN1187" s="289"/>
      <c r="AO1187" s="289"/>
      <c r="AP1187" s="289"/>
      <c r="AQ1187" s="289"/>
      <c r="AR1187" s="289"/>
      <c r="AS1187" s="289"/>
      <c r="AT1187" s="289"/>
      <c r="AU1187" s="289"/>
      <c r="AV1187" s="289"/>
      <c r="AW1187" s="289"/>
      <c r="AX1187" s="289"/>
      <c r="AY1187" s="289"/>
      <c r="AZ1187" s="289"/>
      <c r="BA1187" s="289"/>
      <c r="BB1187" s="289"/>
      <c r="BC1187" s="289"/>
      <c r="BD1187" s="289"/>
      <c r="BE1187" s="289"/>
      <c r="BF1187" s="289"/>
      <c r="BG1187" s="289"/>
      <c r="BH1187" s="289"/>
      <c r="BI1187" s="289"/>
      <c r="BJ1187" s="289"/>
      <c r="BK1187" s="289"/>
      <c r="BL1187" s="289"/>
      <c r="BM1187" s="289"/>
      <c r="BN1187" s="289"/>
      <c r="BO1187" s="289"/>
      <c r="BP1187" s="289"/>
      <c r="BQ1187" s="289"/>
      <c r="BR1187" s="289"/>
      <c r="BS1187" s="289"/>
      <c r="BT1187" s="289"/>
      <c r="BU1187" s="289"/>
      <c r="BV1187" s="289"/>
      <c r="BW1187" s="289"/>
      <c r="BX1187" s="289"/>
      <c r="BY1187" s="289"/>
      <c r="BZ1187" s="289"/>
      <c r="CA1187" s="289"/>
      <c r="CB1187" s="289"/>
      <c r="CC1187" s="289"/>
      <c r="CD1187" s="289"/>
      <c r="CE1187" s="289"/>
      <c r="CF1187" s="289"/>
      <c r="CG1187" s="289"/>
      <c r="CH1187" s="289"/>
      <c r="CI1187" s="289"/>
      <c r="CJ1187" s="289"/>
      <c r="CK1187" s="289"/>
    </row>
    <row r="1188" spans="2:89" x14ac:dyDescent="0.35">
      <c r="B1188" s="122" t="s">
        <v>833</v>
      </c>
      <c r="C1188" s="31"/>
      <c r="D1188" t="s">
        <v>829</v>
      </c>
      <c r="E1188" s="8" t="str">
        <f t="shared" si="1311"/>
        <v>1188 DCSALESQUOTA-S</v>
      </c>
      <c r="G1188" t="str">
        <f t="shared" ref="G1188:G1197" si="1312">E1188</f>
        <v>1188 DCSALESQUOTA-S</v>
      </c>
      <c r="H1188" s="31"/>
      <c r="I1188" s="73"/>
      <c r="J1188" s="73"/>
      <c r="K1188" s="31"/>
      <c r="L1188" s="31"/>
      <c r="M1188" s="31"/>
      <c r="N1188" s="31"/>
      <c r="O1188" s="31"/>
      <c r="P1188" s="31"/>
      <c r="R1188" s="67"/>
      <c r="S1188" s="143" cm="1">
        <f t="array" aca="1" ref="S1188" ca="1">+INDIRECT(S1181)*12</f>
        <v>120000</v>
      </c>
      <c r="T1188" s="143" cm="1">
        <f t="array" aca="1" ref="T1188" ca="1">+INDIRECT(T1181)*12</f>
        <v>120000</v>
      </c>
      <c r="U1188" s="143" cm="1">
        <f t="array" aca="1" ref="U1188" ca="1">+INDIRECT(U1181)*12</f>
        <v>120000</v>
      </c>
      <c r="V1188" s="143" cm="1">
        <f t="array" aca="1" ref="V1188" ca="1">+INDIRECT(V1181)*12</f>
        <v>120000</v>
      </c>
      <c r="W1188" s="143" cm="1">
        <f t="array" aca="1" ref="W1188" ca="1">+INDIRECT(W1181)*12</f>
        <v>120000</v>
      </c>
      <c r="X1188" s="143" cm="1">
        <f t="array" aca="1" ref="X1188" ca="1">+INDIRECT(X1181)*12</f>
        <v>120000</v>
      </c>
      <c r="Y1188" s="143" cm="1">
        <f t="array" aca="1" ref="Y1188" ca="1">+INDIRECT(Y1181)*12</f>
        <v>120000</v>
      </c>
      <c r="Z1188" s="143" cm="1">
        <f t="array" aca="1" ref="Z1188" ca="1">+INDIRECT(Z1181)*12</f>
        <v>120000</v>
      </c>
      <c r="AA1188" s="143" cm="1">
        <f t="array" aca="1" ref="AA1188" ca="1">+INDIRECT(AA1181)*12</f>
        <v>120000</v>
      </c>
      <c r="AB1188" s="143" cm="1">
        <f t="array" aca="1" ref="AB1188" ca="1">+INDIRECT(AB1181)*12</f>
        <v>120000</v>
      </c>
      <c r="AC1188" s="143" cm="1">
        <f t="array" aca="1" ref="AC1188" ca="1">+INDIRECT(AC1181)*12</f>
        <v>120000</v>
      </c>
      <c r="AD1188" s="143" cm="1">
        <f t="array" aca="1" ref="AD1188" ca="1">+INDIRECT(AD1181)*12</f>
        <v>120000</v>
      </c>
      <c r="AE1188" s="143" cm="1">
        <f t="array" aca="1" ref="AE1188" ca="1">+INDIRECT(AE1181)*12</f>
        <v>120000</v>
      </c>
      <c r="AF1188" s="143" cm="1">
        <f t="array" aca="1" ref="AF1188" ca="1">+INDIRECT(AF1181)*12</f>
        <v>120000</v>
      </c>
      <c r="AG1188" s="143" cm="1">
        <f t="array" aca="1" ref="AG1188" ca="1">+INDIRECT(AG1181)*12</f>
        <v>120000</v>
      </c>
      <c r="AH1188" s="143" cm="1">
        <f t="array" aca="1" ref="AH1188" ca="1">+INDIRECT(AH1181)*12</f>
        <v>120000</v>
      </c>
      <c r="AI1188" s="143" cm="1">
        <f t="array" aca="1" ref="AI1188" ca="1">+INDIRECT(AI1181)*12</f>
        <v>120000</v>
      </c>
      <c r="AJ1188" s="143" cm="1">
        <f t="array" aca="1" ref="AJ1188" ca="1">+INDIRECT(AJ1181)*12</f>
        <v>120000</v>
      </c>
      <c r="AK1188" s="143" cm="1">
        <f t="array" aca="1" ref="AK1188" ca="1">+INDIRECT(AK1181)*12</f>
        <v>120000</v>
      </c>
      <c r="AL1188" s="143" cm="1">
        <f t="array" aca="1" ref="AL1188" ca="1">+INDIRECT(AL1181)*12</f>
        <v>120000</v>
      </c>
      <c r="AM1188" s="143" cm="1">
        <f t="array" aca="1" ref="AM1188" ca="1">+INDIRECT(AM1181)*12</f>
        <v>120000</v>
      </c>
      <c r="AN1188" s="143" cm="1">
        <f t="array" aca="1" ref="AN1188" ca="1">+INDIRECT(AN1181)*12</f>
        <v>120000</v>
      </c>
      <c r="AO1188" s="143" cm="1">
        <f t="array" aca="1" ref="AO1188" ca="1">+INDIRECT(AO1181)*12</f>
        <v>120000</v>
      </c>
      <c r="AP1188" s="143" cm="1">
        <f t="array" aca="1" ref="AP1188" ca="1">+INDIRECT(AP1181)*12</f>
        <v>120000</v>
      </c>
      <c r="AQ1188" s="143" cm="1">
        <f t="array" aca="1" ref="AQ1188" ca="1">+INDIRECT(AQ1181)*12</f>
        <v>120000</v>
      </c>
      <c r="AR1188" s="143" cm="1">
        <f t="array" aca="1" ref="AR1188" ca="1">+INDIRECT(AR1181)*12</f>
        <v>120000</v>
      </c>
      <c r="AS1188" s="143" cm="1">
        <f t="array" aca="1" ref="AS1188" ca="1">+INDIRECT(AS1181)*12</f>
        <v>120000</v>
      </c>
      <c r="AT1188" s="143" cm="1">
        <f t="array" aca="1" ref="AT1188" ca="1">+INDIRECT(AT1181)*12</f>
        <v>120000</v>
      </c>
      <c r="AU1188" s="143" cm="1">
        <f t="array" aca="1" ref="AU1188" ca="1">+INDIRECT(AU1181)*12</f>
        <v>120000</v>
      </c>
      <c r="AV1188" s="143" cm="1">
        <f t="array" aca="1" ref="AV1188" ca="1">+INDIRECT(AV1181)*12</f>
        <v>120000</v>
      </c>
      <c r="AW1188" s="143" cm="1">
        <f t="array" aca="1" ref="AW1188" ca="1">+INDIRECT(AW1181)*12</f>
        <v>120000</v>
      </c>
      <c r="AX1188" s="143" cm="1">
        <f t="array" aca="1" ref="AX1188" ca="1">+INDIRECT(AX1181)*12</f>
        <v>120000</v>
      </c>
      <c r="AY1188" s="143" cm="1">
        <f t="array" aca="1" ref="AY1188" ca="1">+INDIRECT(AY1181)*12</f>
        <v>120000</v>
      </c>
      <c r="AZ1188" s="143" cm="1">
        <f t="array" aca="1" ref="AZ1188" ca="1">+INDIRECT(AZ1181)*12</f>
        <v>120000</v>
      </c>
      <c r="BA1188" s="143" cm="1">
        <f t="array" aca="1" ref="BA1188" ca="1">+INDIRECT(BA1181)*12</f>
        <v>120000</v>
      </c>
      <c r="BB1188" s="143" cm="1">
        <f t="array" aca="1" ref="BB1188" ca="1">+INDIRECT(BB1181)*12</f>
        <v>120000</v>
      </c>
      <c r="BC1188" s="143" cm="1">
        <f t="array" aca="1" ref="BC1188" ca="1">+INDIRECT(BC1181)*12</f>
        <v>120000</v>
      </c>
      <c r="BD1188" s="143" cm="1">
        <f t="array" aca="1" ref="BD1188" ca="1">+INDIRECT(BD1181)*12</f>
        <v>120000</v>
      </c>
      <c r="BE1188" s="143" cm="1">
        <f t="array" aca="1" ref="BE1188" ca="1">+INDIRECT(BE1181)*12</f>
        <v>120000</v>
      </c>
      <c r="BF1188" s="143" cm="1">
        <f t="array" aca="1" ref="BF1188" ca="1">+INDIRECT(BF1181)*12</f>
        <v>120000</v>
      </c>
      <c r="BG1188" s="143" cm="1">
        <f t="array" aca="1" ref="BG1188" ca="1">+INDIRECT(BG1181)*12</f>
        <v>120000</v>
      </c>
      <c r="BH1188" s="143" cm="1">
        <f t="array" aca="1" ref="BH1188" ca="1">+INDIRECT(BH1181)*12</f>
        <v>120000</v>
      </c>
      <c r="BI1188" s="143" cm="1">
        <f t="array" aca="1" ref="BI1188" ca="1">+INDIRECT(BI1181)*12</f>
        <v>120000</v>
      </c>
      <c r="BJ1188" s="143" cm="1">
        <f t="array" aca="1" ref="BJ1188" ca="1">+INDIRECT(BJ1181)*12</f>
        <v>120000</v>
      </c>
      <c r="BK1188" s="143" cm="1">
        <f t="array" aca="1" ref="BK1188" ca="1">+INDIRECT(BK1181)*12</f>
        <v>120000</v>
      </c>
      <c r="BL1188" s="143" cm="1">
        <f t="array" aca="1" ref="BL1188" ca="1">+INDIRECT(BL1181)*12</f>
        <v>120000</v>
      </c>
      <c r="BM1188" s="143" cm="1">
        <f t="array" aca="1" ref="BM1188" ca="1">+INDIRECT(BM1181)*12</f>
        <v>120000</v>
      </c>
      <c r="BN1188" s="143" cm="1">
        <f t="array" aca="1" ref="BN1188" ca="1">+INDIRECT(BN1181)*12</f>
        <v>120000</v>
      </c>
      <c r="BO1188" s="143" cm="1">
        <f t="array" aca="1" ref="BO1188" ca="1">+INDIRECT(BO1181)*12</f>
        <v>120000</v>
      </c>
      <c r="BP1188" s="143" cm="1">
        <f t="array" aca="1" ref="BP1188" ca="1">+INDIRECT(BP1181)*12</f>
        <v>120000</v>
      </c>
      <c r="BQ1188" s="143" cm="1">
        <f t="array" aca="1" ref="BQ1188" ca="1">+INDIRECT(BQ1181)*12</f>
        <v>120000</v>
      </c>
      <c r="BR1188" s="143" cm="1">
        <f t="array" aca="1" ref="BR1188" ca="1">+INDIRECT(BR1181)*12</f>
        <v>120000</v>
      </c>
      <c r="BS1188" s="143" cm="1">
        <f t="array" aca="1" ref="BS1188" ca="1">+INDIRECT(BS1181)*12</f>
        <v>120000</v>
      </c>
      <c r="BT1188" s="143" cm="1">
        <f t="array" aca="1" ref="BT1188" ca="1">+INDIRECT(BT1181)*12</f>
        <v>120000</v>
      </c>
      <c r="BU1188" s="143" cm="1">
        <f t="array" aca="1" ref="BU1188" ca="1">+INDIRECT(BU1181)*12</f>
        <v>120000</v>
      </c>
      <c r="BV1188" s="143" cm="1">
        <f t="array" aca="1" ref="BV1188" ca="1">+INDIRECT(BV1181)*12</f>
        <v>120000</v>
      </c>
      <c r="BW1188" s="143" cm="1">
        <f t="array" aca="1" ref="BW1188" ca="1">+INDIRECT(BW1181)*12</f>
        <v>120000</v>
      </c>
      <c r="BX1188" s="143" cm="1">
        <f t="array" aca="1" ref="BX1188" ca="1">+INDIRECT(BX1181)*12</f>
        <v>120000</v>
      </c>
      <c r="BY1188" s="143" cm="1">
        <f t="array" aca="1" ref="BY1188" ca="1">+INDIRECT(BY1181)*12</f>
        <v>120000</v>
      </c>
      <c r="BZ1188" s="143" cm="1">
        <f t="array" aca="1" ref="BZ1188" ca="1">+INDIRECT(BZ1181)*12</f>
        <v>120000</v>
      </c>
      <c r="CA1188" s="143" cm="1">
        <f t="array" aca="1" ref="CA1188" ca="1">+INDIRECT(CA1181)*12</f>
        <v>120000</v>
      </c>
      <c r="CB1188" s="143" cm="1">
        <f t="array" aca="1" ref="CB1188" ca="1">+INDIRECT(CB1181)*12</f>
        <v>120000</v>
      </c>
      <c r="CC1188" s="143" cm="1">
        <f t="array" aca="1" ref="CC1188" ca="1">+INDIRECT(CC1181)*12</f>
        <v>120000</v>
      </c>
      <c r="CD1188" s="143" cm="1">
        <f t="array" aca="1" ref="CD1188" ca="1">+INDIRECT(CD1181)*12</f>
        <v>120000</v>
      </c>
      <c r="CE1188" s="143" cm="1">
        <f t="array" aca="1" ref="CE1188" ca="1">+INDIRECT(CE1181)*12</f>
        <v>120000</v>
      </c>
      <c r="CF1188" s="143" cm="1">
        <f t="array" aca="1" ref="CF1188" ca="1">+INDIRECT(CF1181)*12</f>
        <v>120000</v>
      </c>
      <c r="CG1188" s="143" cm="1">
        <f t="array" aca="1" ref="CG1188" ca="1">+INDIRECT(CG1181)*12</f>
        <v>120000</v>
      </c>
      <c r="CH1188" s="143" cm="1">
        <f t="array" aca="1" ref="CH1188" ca="1">+INDIRECT(CH1181)*12</f>
        <v>120000</v>
      </c>
      <c r="CI1188" s="143" cm="1">
        <f t="array" aca="1" ref="CI1188" ca="1">+INDIRECT(CI1181)*12</f>
        <v>120000</v>
      </c>
      <c r="CJ1188" s="143" cm="1">
        <f t="array" aca="1" ref="CJ1188" ca="1">+INDIRECT(CJ1181)*12</f>
        <v>120000</v>
      </c>
      <c r="CK1188" s="143" cm="1">
        <f t="array" aca="1" ref="CK1188" ca="1">+INDIRECT(CK1181)*12</f>
        <v>120000</v>
      </c>
    </row>
    <row r="1189" spans="2:89" x14ac:dyDescent="0.35">
      <c r="B1189" s="67"/>
      <c r="C1189" s="31"/>
      <c r="D1189" t="s">
        <v>829</v>
      </c>
      <c r="E1189" s="8" t="str">
        <f t="shared" si="1311"/>
        <v>1189 DCSALESQUOTA-S</v>
      </c>
      <c r="G1189" t="str">
        <f t="shared" si="1312"/>
        <v>1189 DCSALESQUOTA-S</v>
      </c>
      <c r="H1189" s="31"/>
      <c r="I1189" s="73"/>
      <c r="J1189" s="73"/>
      <c r="K1189" s="31"/>
      <c r="L1189" s="31"/>
      <c r="M1189" s="31"/>
      <c r="N1189" s="31"/>
      <c r="O1189" s="31"/>
      <c r="P1189" s="31"/>
      <c r="R1189" s="67"/>
      <c r="S1189" s="152"/>
      <c r="T1189" s="152"/>
      <c r="U1189" s="152"/>
      <c r="V1189" s="152"/>
      <c r="W1189" s="152"/>
      <c r="X1189" s="152"/>
      <c r="Y1189" s="152"/>
      <c r="Z1189" s="152"/>
      <c r="AA1189" s="152"/>
      <c r="AB1189" s="152"/>
      <c r="AC1189" s="152"/>
      <c r="AD1189" s="152"/>
      <c r="AE1189" s="152"/>
      <c r="AF1189" s="152"/>
      <c r="AG1189" s="152"/>
      <c r="AH1189" s="152"/>
      <c r="AI1189" s="152"/>
      <c r="AJ1189" s="152"/>
      <c r="AK1189" s="152"/>
      <c r="AL1189" s="152"/>
      <c r="AM1189" s="152"/>
      <c r="AN1189" s="152"/>
      <c r="AO1189" s="152"/>
      <c r="AP1189" s="152"/>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52"/>
      <c r="BP1189" s="152"/>
      <c r="BQ1189" s="152"/>
      <c r="BR1189" s="152"/>
      <c r="BS1189" s="152"/>
      <c r="BT1189" s="152"/>
      <c r="BU1189" s="152"/>
      <c r="BV1189" s="152"/>
      <c r="BW1189" s="152"/>
      <c r="BX1189" s="152"/>
      <c r="BY1189" s="152"/>
      <c r="BZ1189" s="152"/>
      <c r="CA1189" s="152"/>
      <c r="CB1189" s="152"/>
      <c r="CC1189" s="152"/>
      <c r="CD1189" s="152"/>
      <c r="CE1189" s="152"/>
      <c r="CF1189" s="152"/>
      <c r="CG1189" s="152"/>
      <c r="CH1189" s="152"/>
      <c r="CI1189" s="152"/>
      <c r="CJ1189" s="152"/>
      <c r="CK1189" s="152"/>
    </row>
    <row r="1190" spans="2:89" x14ac:dyDescent="0.35">
      <c r="B1190" s="95" t="str">
        <f>B1196&amp;":"</f>
        <v>SALESQUOTA Direct Cost - (Primary label):</v>
      </c>
      <c r="C1190" s="31"/>
      <c r="D1190" t="s">
        <v>829</v>
      </c>
      <c r="E1190" s="8" t="str">
        <f t="shared" si="1311"/>
        <v>1190 DCSALESQUOTA-S</v>
      </c>
      <c r="G1190" t="str">
        <f t="shared" si="1312"/>
        <v>1190 DCSALESQUOTA-S</v>
      </c>
      <c r="H1190" s="31"/>
      <c r="I1190" s="73"/>
      <c r="J1190" s="73"/>
      <c r="K1190" s="31"/>
      <c r="L1190" s="31"/>
      <c r="M1190" s="31"/>
      <c r="N1190" s="31"/>
      <c r="O1190" s="31"/>
      <c r="P1190" s="31"/>
      <c r="R1190" s="67"/>
      <c r="S1190" s="152"/>
      <c r="T1190" s="152"/>
      <c r="U1190" s="152"/>
      <c r="V1190" s="152"/>
      <c r="W1190" s="152"/>
      <c r="X1190" s="152"/>
      <c r="Y1190" s="152"/>
      <c r="Z1190" s="152"/>
      <c r="AA1190" s="152"/>
      <c r="AB1190" s="152"/>
      <c r="AC1190" s="152"/>
      <c r="AD1190" s="152"/>
      <c r="AE1190" s="152"/>
      <c r="AF1190" s="152"/>
      <c r="AG1190" s="152"/>
      <c r="AH1190" s="152"/>
      <c r="AI1190" s="152"/>
      <c r="AJ1190" s="152"/>
      <c r="AK1190" s="152"/>
      <c r="AL1190" s="152"/>
      <c r="AM1190" s="152"/>
      <c r="AN1190" s="152"/>
      <c r="AO1190" s="152"/>
      <c r="AP1190" s="152"/>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52"/>
      <c r="BP1190" s="152"/>
      <c r="BQ1190" s="152"/>
      <c r="BR1190" s="152"/>
      <c r="BS1190" s="152"/>
      <c r="BT1190" s="152"/>
      <c r="BU1190" s="152"/>
      <c r="BV1190" s="152"/>
      <c r="BW1190" s="152"/>
      <c r="BX1190" s="152"/>
      <c r="BY1190" s="152"/>
      <c r="BZ1190" s="152"/>
      <c r="CA1190" s="152"/>
      <c r="CB1190" s="152"/>
      <c r="CC1190" s="152"/>
      <c r="CD1190" s="152"/>
      <c r="CE1190" s="152"/>
      <c r="CF1190" s="152"/>
      <c r="CG1190" s="152"/>
      <c r="CH1190" s="152"/>
      <c r="CI1190" s="152"/>
      <c r="CJ1190" s="152"/>
      <c r="CK1190" s="152"/>
    </row>
    <row r="1191" spans="2:89" x14ac:dyDescent="0.35">
      <c r="B1191" s="141" t="s">
        <v>830</v>
      </c>
      <c r="D1191" t="s">
        <v>829</v>
      </c>
      <c r="E1191" s="8" t="str">
        <f t="shared" si="1311"/>
        <v>1191 DCSALESQUOTA-S</v>
      </c>
      <c r="G1191" t="str">
        <f t="shared" si="1312"/>
        <v>1191 DCSALESQUOTA-S</v>
      </c>
      <c r="H1191" s="12"/>
      <c r="I1191" s="60"/>
      <c r="J1191" s="60"/>
      <c r="K1191" s="18">
        <v>800000</v>
      </c>
      <c r="L1191" s="18">
        <v>800000</v>
      </c>
      <c r="M1191" s="18">
        <v>800000</v>
      </c>
      <c r="N1191" s="18">
        <v>800000</v>
      </c>
      <c r="O1191" s="18">
        <v>800000</v>
      </c>
      <c r="P1191" s="18">
        <v>800000</v>
      </c>
      <c r="R1191" s="19"/>
      <c r="S1191" s="143" cm="1">
        <f t="array" ref="S1191">INDEX($K:$P,ROW(),MATCH(S$3,$K$2:$P$2,0))</f>
        <v>800000</v>
      </c>
      <c r="T1191" s="143" cm="1">
        <f t="array" ref="T1191">INDEX($K:$P,ROW(),MATCH(T$3,$K$2:$P$2,0))</f>
        <v>800000</v>
      </c>
      <c r="U1191" s="143" cm="1">
        <f t="array" ref="U1191">INDEX($K:$P,ROW(),MATCH(U$3,$K$2:$P$2,0))</f>
        <v>800000</v>
      </c>
      <c r="V1191" s="143" cm="1">
        <f t="array" ref="V1191">INDEX($K:$P,ROW(),MATCH(V$3,$K$2:$P$2,0))</f>
        <v>800000</v>
      </c>
      <c r="W1191" s="143" cm="1">
        <f t="array" ref="W1191">INDEX($K:$P,ROW(),MATCH(W$3,$K$2:$P$2,0))</f>
        <v>800000</v>
      </c>
      <c r="X1191" s="143" cm="1">
        <f t="array" ref="X1191">INDEX($K:$P,ROW(),MATCH(X$3,$K$2:$P$2,0))</f>
        <v>800000</v>
      </c>
      <c r="Y1191" s="143" cm="1">
        <f t="array" ref="Y1191">INDEX($K:$P,ROW(),MATCH(Y$3,$K$2:$P$2,0))</f>
        <v>800000</v>
      </c>
      <c r="Z1191" s="143" cm="1">
        <f t="array" ref="Z1191">INDEX($K:$P,ROW(),MATCH(Z$3,$K$2:$P$2,0))</f>
        <v>800000</v>
      </c>
      <c r="AA1191" s="143" cm="1">
        <f t="array" ref="AA1191">INDEX($K:$P,ROW(),MATCH(AA$3,$K$2:$P$2,0))</f>
        <v>800000</v>
      </c>
      <c r="AB1191" s="143" cm="1">
        <f t="array" ref="AB1191">INDEX($K:$P,ROW(),MATCH(AB$3,$K$2:$P$2,0))</f>
        <v>800000</v>
      </c>
      <c r="AC1191" s="143" cm="1">
        <f t="array" ref="AC1191">INDEX($K:$P,ROW(),MATCH(AC$3,$K$2:$P$2,0))</f>
        <v>800000</v>
      </c>
      <c r="AD1191" s="143" cm="1">
        <f t="array" ref="AD1191">INDEX($K:$P,ROW(),MATCH(AD$3,$K$2:$P$2,0))</f>
        <v>800000</v>
      </c>
      <c r="AE1191" s="143" cm="1">
        <f t="array" ref="AE1191">INDEX($K:$P,ROW(),MATCH(AE$3,$K$2:$P$2,0))</f>
        <v>800000</v>
      </c>
      <c r="AF1191" s="143" cm="1">
        <f t="array" ref="AF1191">INDEX($K:$P,ROW(),MATCH(AF$3,$K$2:$P$2,0))</f>
        <v>800000</v>
      </c>
      <c r="AG1191" s="143" cm="1">
        <f t="array" ref="AG1191">INDEX($K:$P,ROW(),MATCH(AG$3,$K$2:$P$2,0))</f>
        <v>800000</v>
      </c>
      <c r="AH1191" s="143" cm="1">
        <f t="array" ref="AH1191">INDEX($K:$P,ROW(),MATCH(AH$3,$K$2:$P$2,0))</f>
        <v>800000</v>
      </c>
      <c r="AI1191" s="143" cm="1">
        <f t="array" ref="AI1191">INDEX($K:$P,ROW(),MATCH(AI$3,$K$2:$P$2,0))</f>
        <v>800000</v>
      </c>
      <c r="AJ1191" s="143" cm="1">
        <f t="array" ref="AJ1191">INDEX($K:$P,ROW(),MATCH(AJ$3,$K$2:$P$2,0))</f>
        <v>800000</v>
      </c>
      <c r="AK1191" s="143" cm="1">
        <f t="array" ref="AK1191">INDEX($K:$P,ROW(),MATCH(AK$3,$K$2:$P$2,0))</f>
        <v>800000</v>
      </c>
      <c r="AL1191" s="143" cm="1">
        <f t="array" ref="AL1191">INDEX($K:$P,ROW(),MATCH(AL$3,$K$2:$P$2,0))</f>
        <v>800000</v>
      </c>
      <c r="AM1191" s="143" cm="1">
        <f t="array" ref="AM1191">INDEX($K:$P,ROW(),MATCH(AM$3,$K$2:$P$2,0))</f>
        <v>800000</v>
      </c>
      <c r="AN1191" s="143" cm="1">
        <f t="array" ref="AN1191">INDEX($K:$P,ROW(),MATCH(AN$3,$K$2:$P$2,0))</f>
        <v>800000</v>
      </c>
      <c r="AO1191" s="143" cm="1">
        <f t="array" ref="AO1191">INDEX($K:$P,ROW(),MATCH(AO$3,$K$2:$P$2,0))</f>
        <v>800000</v>
      </c>
      <c r="AP1191" s="143" cm="1">
        <f t="array" ref="AP1191">INDEX($K:$P,ROW(),MATCH(AP$3,$K$2:$P$2,0))</f>
        <v>800000</v>
      </c>
      <c r="AQ1191" s="143" cm="1">
        <f t="array" ref="AQ1191">INDEX($K:$P,ROW(),MATCH(AQ$3,$K$2:$P$2,0))</f>
        <v>800000</v>
      </c>
      <c r="AR1191" s="143" cm="1">
        <f t="array" ref="AR1191">INDEX($K:$P,ROW(),MATCH(AR$3,$K$2:$P$2,0))</f>
        <v>800000</v>
      </c>
      <c r="AS1191" s="143" cm="1">
        <f t="array" ref="AS1191">INDEX($K:$P,ROW(),MATCH(AS$3,$K$2:$P$2,0))</f>
        <v>800000</v>
      </c>
      <c r="AT1191" s="143" cm="1">
        <f t="array" ref="AT1191">INDEX($K:$P,ROW(),MATCH(AT$3,$K$2:$P$2,0))</f>
        <v>800000</v>
      </c>
      <c r="AU1191" s="143" cm="1">
        <f t="array" ref="AU1191">INDEX($K:$P,ROW(),MATCH(AU$3,$K$2:$P$2,0))</f>
        <v>800000</v>
      </c>
      <c r="AV1191" s="143" cm="1">
        <f t="array" ref="AV1191">INDEX($K:$P,ROW(),MATCH(AV$3,$K$2:$P$2,0))</f>
        <v>800000</v>
      </c>
      <c r="AW1191" s="143" cm="1">
        <f t="array" ref="AW1191">INDEX($K:$P,ROW(),MATCH(AW$3,$K$2:$P$2,0))</f>
        <v>800000</v>
      </c>
      <c r="AX1191" s="143" cm="1">
        <f t="array" ref="AX1191">INDEX($K:$P,ROW(),MATCH(AX$3,$K$2:$P$2,0))</f>
        <v>800000</v>
      </c>
      <c r="AY1191" s="143" cm="1">
        <f t="array" ref="AY1191">INDEX($K:$P,ROW(),MATCH(AY$3,$K$2:$P$2,0))</f>
        <v>800000</v>
      </c>
      <c r="AZ1191" s="143" cm="1">
        <f t="array" ref="AZ1191">INDEX($K:$P,ROW(),MATCH(AZ$3,$K$2:$P$2,0))</f>
        <v>800000</v>
      </c>
      <c r="BA1191" s="143" cm="1">
        <f t="array" ref="BA1191">INDEX($K:$P,ROW(),MATCH(BA$3,$K$2:$P$2,0))</f>
        <v>800000</v>
      </c>
      <c r="BB1191" s="143" cm="1">
        <f t="array" ref="BB1191">INDEX($K:$P,ROW(),MATCH(BB$3,$K$2:$P$2,0))</f>
        <v>800000</v>
      </c>
      <c r="BC1191" s="143" cm="1">
        <f t="array" ref="BC1191">INDEX($K:$P,ROW(),MATCH(BC$3,$K$2:$P$2,0))</f>
        <v>800000</v>
      </c>
      <c r="BD1191" s="143" cm="1">
        <f t="array" ref="BD1191">INDEX($K:$P,ROW(),MATCH(BD$3,$K$2:$P$2,0))</f>
        <v>800000</v>
      </c>
      <c r="BE1191" s="143" cm="1">
        <f t="array" ref="BE1191">INDEX($K:$P,ROW(),MATCH(BE$3,$K$2:$P$2,0))</f>
        <v>800000</v>
      </c>
      <c r="BF1191" s="143" cm="1">
        <f t="array" ref="BF1191">INDEX($K:$P,ROW(),MATCH(BF$3,$K$2:$P$2,0))</f>
        <v>800000</v>
      </c>
      <c r="BG1191" s="143" cm="1">
        <f t="array" ref="BG1191">INDEX($K:$P,ROW(),MATCH(BG$3,$K$2:$P$2,0))</f>
        <v>800000</v>
      </c>
      <c r="BH1191" s="143" cm="1">
        <f t="array" ref="BH1191">INDEX($K:$P,ROW(),MATCH(BH$3,$K$2:$P$2,0))</f>
        <v>800000</v>
      </c>
      <c r="BI1191" s="143" cm="1">
        <f t="array" ref="BI1191">INDEX($K:$P,ROW(),MATCH(BI$3,$K$2:$P$2,0))</f>
        <v>800000</v>
      </c>
      <c r="BJ1191" s="143" cm="1">
        <f t="array" ref="BJ1191">INDEX($K:$P,ROW(),MATCH(BJ$3,$K$2:$P$2,0))</f>
        <v>800000</v>
      </c>
      <c r="BK1191" s="143" cm="1">
        <f t="array" ref="BK1191">INDEX($K:$P,ROW(),MATCH(BK$3,$K$2:$P$2,0))</f>
        <v>800000</v>
      </c>
      <c r="BL1191" s="143" cm="1">
        <f t="array" ref="BL1191">INDEX($K:$P,ROW(),MATCH(BL$3,$K$2:$P$2,0))</f>
        <v>800000</v>
      </c>
      <c r="BM1191" s="143" cm="1">
        <f t="array" ref="BM1191">INDEX($K:$P,ROW(),MATCH(BM$3,$K$2:$P$2,0))</f>
        <v>800000</v>
      </c>
      <c r="BN1191" s="143" cm="1">
        <f t="array" ref="BN1191">INDEX($K:$P,ROW(),MATCH(BN$3,$K$2:$P$2,0))</f>
        <v>800000</v>
      </c>
      <c r="BO1191" s="143" cm="1">
        <f t="array" ref="BO1191">INDEX($K:$P,ROW(),MATCH(BO$3,$K$2:$P$2,0))</f>
        <v>800000</v>
      </c>
      <c r="BP1191" s="143" cm="1">
        <f t="array" ref="BP1191">INDEX($K:$P,ROW(),MATCH(BP$3,$K$2:$P$2,0))</f>
        <v>800000</v>
      </c>
      <c r="BQ1191" s="143" cm="1">
        <f t="array" ref="BQ1191">INDEX($K:$P,ROW(),MATCH(BQ$3,$K$2:$P$2,0))</f>
        <v>800000</v>
      </c>
      <c r="BR1191" s="143" cm="1">
        <f t="array" ref="BR1191">INDEX($K:$P,ROW(),MATCH(BR$3,$K$2:$P$2,0))</f>
        <v>800000</v>
      </c>
      <c r="BS1191" s="143" cm="1">
        <f t="array" ref="BS1191">INDEX($K:$P,ROW(),MATCH(BS$3,$K$2:$P$2,0))</f>
        <v>800000</v>
      </c>
      <c r="BT1191" s="143" cm="1">
        <f t="array" ref="BT1191">INDEX($K:$P,ROW(),MATCH(BT$3,$K$2:$P$2,0))</f>
        <v>800000</v>
      </c>
      <c r="BU1191" s="143" cm="1">
        <f t="array" ref="BU1191">INDEX($K:$P,ROW(),MATCH(BU$3,$K$2:$P$2,0))</f>
        <v>800000</v>
      </c>
      <c r="BV1191" s="143" cm="1">
        <f t="array" ref="BV1191">INDEX($K:$P,ROW(),MATCH(BV$3,$K$2:$P$2,0))</f>
        <v>800000</v>
      </c>
      <c r="BW1191" s="143" cm="1">
        <f t="array" ref="BW1191">INDEX($K:$P,ROW(),MATCH(BW$3,$K$2:$P$2,0))</f>
        <v>800000</v>
      </c>
      <c r="BX1191" s="143" cm="1">
        <f t="array" ref="BX1191">INDEX($K:$P,ROW(),MATCH(BX$3,$K$2:$P$2,0))</f>
        <v>800000</v>
      </c>
      <c r="BY1191" s="143" cm="1">
        <f t="array" ref="BY1191">INDEX($K:$P,ROW(),MATCH(BY$3,$K$2:$P$2,0))</f>
        <v>800000</v>
      </c>
      <c r="BZ1191" s="143" cm="1">
        <f t="array" ref="BZ1191">INDEX($K:$P,ROW(),MATCH(BZ$3,$K$2:$P$2,0))</f>
        <v>800000</v>
      </c>
      <c r="CA1191" s="143" cm="1">
        <f t="array" ref="CA1191">INDEX($K:$P,ROW(),MATCH(CA$3,$K$2:$P$2,0))</f>
        <v>800000</v>
      </c>
      <c r="CB1191" s="143" cm="1">
        <f t="array" ref="CB1191">INDEX($K:$P,ROW(),MATCH(CB$3,$K$2:$P$2,0))</f>
        <v>800000</v>
      </c>
      <c r="CC1191" s="143" cm="1">
        <f t="array" ref="CC1191">INDEX($K:$P,ROW(),MATCH(CC$3,$K$2:$P$2,0))</f>
        <v>800000</v>
      </c>
      <c r="CD1191" s="143" cm="1">
        <f t="array" ref="CD1191">INDEX($K:$P,ROW(),MATCH(CD$3,$K$2:$P$2,0))</f>
        <v>800000</v>
      </c>
      <c r="CE1191" s="143" cm="1">
        <f t="array" ref="CE1191">INDEX($K:$P,ROW(),MATCH(CE$3,$K$2:$P$2,0))</f>
        <v>800000</v>
      </c>
      <c r="CF1191" s="143" cm="1">
        <f t="array" ref="CF1191">INDEX($K:$P,ROW(),MATCH(CF$3,$K$2:$P$2,0))</f>
        <v>800000</v>
      </c>
      <c r="CG1191" s="143" cm="1">
        <f t="array" ref="CG1191">INDEX($K:$P,ROW(),MATCH(CG$3,$K$2:$P$2,0))</f>
        <v>800000</v>
      </c>
      <c r="CH1191" s="143" cm="1">
        <f t="array" ref="CH1191">INDEX($K:$P,ROW(),MATCH(CH$3,$K$2:$P$2,0))</f>
        <v>800000</v>
      </c>
      <c r="CI1191" s="143" cm="1">
        <f t="array" ref="CI1191">INDEX($K:$P,ROW(),MATCH(CI$3,$K$2:$P$2,0))</f>
        <v>800000</v>
      </c>
      <c r="CJ1191" s="143" cm="1">
        <f t="array" ref="CJ1191">INDEX($K:$P,ROW(),MATCH(CJ$3,$K$2:$P$2,0))</f>
        <v>800000</v>
      </c>
      <c r="CK1191" s="143" cm="1">
        <f t="array" ref="CK1191">INDEX($K:$P,ROW(),MATCH(CK$3,$K$2:$P$2,0))</f>
        <v>800000</v>
      </c>
    </row>
    <row r="1192" spans="2:89" x14ac:dyDescent="0.35">
      <c r="B1192" s="141" t="s">
        <v>831</v>
      </c>
      <c r="D1192" t="s">
        <v>829</v>
      </c>
      <c r="E1192" s="8" t="str">
        <f t="shared" si="1311"/>
        <v>1192 DCSALESQUOTA-S</v>
      </c>
      <c r="G1192" t="str">
        <f t="shared" si="1312"/>
        <v>1192 DCSALESQUOTA-S</v>
      </c>
      <c r="H1192" s="12"/>
      <c r="I1192" s="60"/>
      <c r="J1192" s="60"/>
      <c r="K1192" s="162">
        <v>0.8</v>
      </c>
      <c r="L1192" s="162">
        <v>0.8</v>
      </c>
      <c r="M1192" s="162">
        <v>0.8</v>
      </c>
      <c r="N1192" s="162">
        <v>0.8</v>
      </c>
      <c r="O1192" s="162">
        <v>0.8</v>
      </c>
      <c r="P1192" s="162">
        <v>0.8</v>
      </c>
      <c r="R1192" s="19"/>
      <c r="S1192" s="146" cm="1">
        <f t="array" ref="S1192">INDEX($K:$P,ROW(),MATCH(S$3,$K$2:$P$2,0))</f>
        <v>0.8</v>
      </c>
      <c r="T1192" s="146" cm="1">
        <f t="array" ref="T1192">INDEX($K:$P,ROW(),MATCH(T$3,$K$2:$P$2,0))</f>
        <v>0.8</v>
      </c>
      <c r="U1192" s="146" cm="1">
        <f t="array" ref="U1192">INDEX($K:$P,ROW(),MATCH(U$3,$K$2:$P$2,0))</f>
        <v>0.8</v>
      </c>
      <c r="V1192" s="146" cm="1">
        <f t="array" ref="V1192">INDEX($K:$P,ROW(),MATCH(V$3,$K$2:$P$2,0))</f>
        <v>0.8</v>
      </c>
      <c r="W1192" s="146" cm="1">
        <f t="array" ref="W1192">INDEX($K:$P,ROW(),MATCH(W$3,$K$2:$P$2,0))</f>
        <v>0.8</v>
      </c>
      <c r="X1192" s="146" cm="1">
        <f t="array" ref="X1192">INDEX($K:$P,ROW(),MATCH(X$3,$K$2:$P$2,0))</f>
        <v>0.8</v>
      </c>
      <c r="Y1192" s="146" cm="1">
        <f t="array" ref="Y1192">INDEX($K:$P,ROW(),MATCH(Y$3,$K$2:$P$2,0))</f>
        <v>0.8</v>
      </c>
      <c r="Z1192" s="146" cm="1">
        <f t="array" ref="Z1192">INDEX($K:$P,ROW(),MATCH(Z$3,$K$2:$P$2,0))</f>
        <v>0.8</v>
      </c>
      <c r="AA1192" s="146" cm="1">
        <f t="array" ref="AA1192">INDEX($K:$P,ROW(),MATCH(AA$3,$K$2:$P$2,0))</f>
        <v>0.8</v>
      </c>
      <c r="AB1192" s="146" cm="1">
        <f t="array" ref="AB1192">INDEX($K:$P,ROW(),MATCH(AB$3,$K$2:$P$2,0))</f>
        <v>0.8</v>
      </c>
      <c r="AC1192" s="146" cm="1">
        <f t="array" ref="AC1192">INDEX($K:$P,ROW(),MATCH(AC$3,$K$2:$P$2,0))</f>
        <v>0.8</v>
      </c>
      <c r="AD1192" s="146" cm="1">
        <f t="array" ref="AD1192">INDEX($K:$P,ROW(),MATCH(AD$3,$K$2:$P$2,0))</f>
        <v>0.8</v>
      </c>
      <c r="AE1192" s="146" cm="1">
        <f t="array" ref="AE1192">INDEX($K:$P,ROW(),MATCH(AE$3,$K$2:$P$2,0))</f>
        <v>0.8</v>
      </c>
      <c r="AF1192" s="146" cm="1">
        <f t="array" ref="AF1192">INDEX($K:$P,ROW(),MATCH(AF$3,$K$2:$P$2,0))</f>
        <v>0.8</v>
      </c>
      <c r="AG1192" s="146" cm="1">
        <f t="array" ref="AG1192">INDEX($K:$P,ROW(),MATCH(AG$3,$K$2:$P$2,0))</f>
        <v>0.8</v>
      </c>
      <c r="AH1192" s="146" cm="1">
        <f t="array" ref="AH1192">INDEX($K:$P,ROW(),MATCH(AH$3,$K$2:$P$2,0))</f>
        <v>0.8</v>
      </c>
      <c r="AI1192" s="146" cm="1">
        <f t="array" ref="AI1192">INDEX($K:$P,ROW(),MATCH(AI$3,$K$2:$P$2,0))</f>
        <v>0.8</v>
      </c>
      <c r="AJ1192" s="146" cm="1">
        <f t="array" ref="AJ1192">INDEX($K:$P,ROW(),MATCH(AJ$3,$K$2:$P$2,0))</f>
        <v>0.8</v>
      </c>
      <c r="AK1192" s="146" cm="1">
        <f t="array" ref="AK1192">INDEX($K:$P,ROW(),MATCH(AK$3,$K$2:$P$2,0))</f>
        <v>0.8</v>
      </c>
      <c r="AL1192" s="146" cm="1">
        <f t="array" ref="AL1192">INDEX($K:$P,ROW(),MATCH(AL$3,$K$2:$P$2,0))</f>
        <v>0.8</v>
      </c>
      <c r="AM1192" s="146" cm="1">
        <f t="array" ref="AM1192">INDEX($K:$P,ROW(),MATCH(AM$3,$K$2:$P$2,0))</f>
        <v>0.8</v>
      </c>
      <c r="AN1192" s="146" cm="1">
        <f t="array" ref="AN1192">INDEX($K:$P,ROW(),MATCH(AN$3,$K$2:$P$2,0))</f>
        <v>0.8</v>
      </c>
      <c r="AO1192" s="146" cm="1">
        <f t="array" ref="AO1192">INDEX($K:$P,ROW(),MATCH(AO$3,$K$2:$P$2,0))</f>
        <v>0.8</v>
      </c>
      <c r="AP1192" s="146" cm="1">
        <f t="array" ref="AP1192">INDEX($K:$P,ROW(),MATCH(AP$3,$K$2:$P$2,0))</f>
        <v>0.8</v>
      </c>
      <c r="AQ1192" s="146" cm="1">
        <f t="array" ref="AQ1192">INDEX($K:$P,ROW(),MATCH(AQ$3,$K$2:$P$2,0))</f>
        <v>0.8</v>
      </c>
      <c r="AR1192" s="146" cm="1">
        <f t="array" ref="AR1192">INDEX($K:$P,ROW(),MATCH(AR$3,$K$2:$P$2,0))</f>
        <v>0.8</v>
      </c>
      <c r="AS1192" s="146" cm="1">
        <f t="array" ref="AS1192">INDEX($K:$P,ROW(),MATCH(AS$3,$K$2:$P$2,0))</f>
        <v>0.8</v>
      </c>
      <c r="AT1192" s="146" cm="1">
        <f t="array" ref="AT1192">INDEX($K:$P,ROW(),MATCH(AT$3,$K$2:$P$2,0))</f>
        <v>0.8</v>
      </c>
      <c r="AU1192" s="146" cm="1">
        <f t="array" ref="AU1192">INDEX($K:$P,ROW(),MATCH(AU$3,$K$2:$P$2,0))</f>
        <v>0.8</v>
      </c>
      <c r="AV1192" s="146" cm="1">
        <f t="array" ref="AV1192">INDEX($K:$P,ROW(),MATCH(AV$3,$K$2:$P$2,0))</f>
        <v>0.8</v>
      </c>
      <c r="AW1192" s="146" cm="1">
        <f t="array" ref="AW1192">INDEX($K:$P,ROW(),MATCH(AW$3,$K$2:$P$2,0))</f>
        <v>0.8</v>
      </c>
      <c r="AX1192" s="146" cm="1">
        <f t="array" ref="AX1192">INDEX($K:$P,ROW(),MATCH(AX$3,$K$2:$P$2,0))</f>
        <v>0.8</v>
      </c>
      <c r="AY1192" s="146" cm="1">
        <f t="array" ref="AY1192">INDEX($K:$P,ROW(),MATCH(AY$3,$K$2:$P$2,0))</f>
        <v>0.8</v>
      </c>
      <c r="AZ1192" s="146" cm="1">
        <f t="array" ref="AZ1192">INDEX($K:$P,ROW(),MATCH(AZ$3,$K$2:$P$2,0))</f>
        <v>0.8</v>
      </c>
      <c r="BA1192" s="146" cm="1">
        <f t="array" ref="BA1192">INDEX($K:$P,ROW(),MATCH(BA$3,$K$2:$P$2,0))</f>
        <v>0.8</v>
      </c>
      <c r="BB1192" s="146" cm="1">
        <f t="array" ref="BB1192">INDEX($K:$P,ROW(),MATCH(BB$3,$K$2:$P$2,0))</f>
        <v>0.8</v>
      </c>
      <c r="BC1192" s="146" cm="1">
        <f t="array" ref="BC1192">INDEX($K:$P,ROW(),MATCH(BC$3,$K$2:$P$2,0))</f>
        <v>0.8</v>
      </c>
      <c r="BD1192" s="146" cm="1">
        <f t="array" ref="BD1192">INDEX($K:$P,ROW(),MATCH(BD$3,$K$2:$P$2,0))</f>
        <v>0.8</v>
      </c>
      <c r="BE1192" s="146" cm="1">
        <f t="array" ref="BE1192">INDEX($K:$P,ROW(),MATCH(BE$3,$K$2:$P$2,0))</f>
        <v>0.8</v>
      </c>
      <c r="BF1192" s="146" cm="1">
        <f t="array" ref="BF1192">INDEX($K:$P,ROW(),MATCH(BF$3,$K$2:$P$2,0))</f>
        <v>0.8</v>
      </c>
      <c r="BG1192" s="146" cm="1">
        <f t="array" ref="BG1192">INDEX($K:$P,ROW(),MATCH(BG$3,$K$2:$P$2,0))</f>
        <v>0.8</v>
      </c>
      <c r="BH1192" s="146" cm="1">
        <f t="array" ref="BH1192">INDEX($K:$P,ROW(),MATCH(BH$3,$K$2:$P$2,0))</f>
        <v>0.8</v>
      </c>
      <c r="BI1192" s="146" cm="1">
        <f t="array" ref="BI1192">INDEX($K:$P,ROW(),MATCH(BI$3,$K$2:$P$2,0))</f>
        <v>0.8</v>
      </c>
      <c r="BJ1192" s="146" cm="1">
        <f t="array" ref="BJ1192">INDEX($K:$P,ROW(),MATCH(BJ$3,$K$2:$P$2,0))</f>
        <v>0.8</v>
      </c>
      <c r="BK1192" s="146" cm="1">
        <f t="array" ref="BK1192">INDEX($K:$P,ROW(),MATCH(BK$3,$K$2:$P$2,0))</f>
        <v>0.8</v>
      </c>
      <c r="BL1192" s="146" cm="1">
        <f t="array" ref="BL1192">INDEX($K:$P,ROW(),MATCH(BL$3,$K$2:$P$2,0))</f>
        <v>0.8</v>
      </c>
      <c r="BM1192" s="146" cm="1">
        <f t="array" ref="BM1192">INDEX($K:$P,ROW(),MATCH(BM$3,$K$2:$P$2,0))</f>
        <v>0.8</v>
      </c>
      <c r="BN1192" s="146" cm="1">
        <f t="array" ref="BN1192">INDEX($K:$P,ROW(),MATCH(BN$3,$K$2:$P$2,0))</f>
        <v>0.8</v>
      </c>
      <c r="BO1192" s="146" cm="1">
        <f t="array" ref="BO1192">INDEX($K:$P,ROW(),MATCH(BO$3,$K$2:$P$2,0))</f>
        <v>0.8</v>
      </c>
      <c r="BP1192" s="146" cm="1">
        <f t="array" ref="BP1192">INDEX($K:$P,ROW(),MATCH(BP$3,$K$2:$P$2,0))</f>
        <v>0.8</v>
      </c>
      <c r="BQ1192" s="146" cm="1">
        <f t="array" ref="BQ1192">INDEX($K:$P,ROW(),MATCH(BQ$3,$K$2:$P$2,0))</f>
        <v>0.8</v>
      </c>
      <c r="BR1192" s="146" cm="1">
        <f t="array" ref="BR1192">INDEX($K:$P,ROW(),MATCH(BR$3,$K$2:$P$2,0))</f>
        <v>0.8</v>
      </c>
      <c r="BS1192" s="146" cm="1">
        <f t="array" ref="BS1192">INDEX($K:$P,ROW(),MATCH(BS$3,$K$2:$P$2,0))</f>
        <v>0.8</v>
      </c>
      <c r="BT1192" s="146" cm="1">
        <f t="array" ref="BT1192">INDEX($K:$P,ROW(),MATCH(BT$3,$K$2:$P$2,0))</f>
        <v>0.8</v>
      </c>
      <c r="BU1192" s="146" cm="1">
        <f t="array" ref="BU1192">INDEX($K:$P,ROW(),MATCH(BU$3,$K$2:$P$2,0))</f>
        <v>0.8</v>
      </c>
      <c r="BV1192" s="146" cm="1">
        <f t="array" ref="BV1192">INDEX($K:$P,ROW(),MATCH(BV$3,$K$2:$P$2,0))</f>
        <v>0.8</v>
      </c>
      <c r="BW1192" s="146" cm="1">
        <f t="array" ref="BW1192">INDEX($K:$P,ROW(),MATCH(BW$3,$K$2:$P$2,0))</f>
        <v>0.8</v>
      </c>
      <c r="BX1192" s="146" cm="1">
        <f t="array" ref="BX1192">INDEX($K:$P,ROW(),MATCH(BX$3,$K$2:$P$2,0))</f>
        <v>0.8</v>
      </c>
      <c r="BY1192" s="146" cm="1">
        <f t="array" ref="BY1192">INDEX($K:$P,ROW(),MATCH(BY$3,$K$2:$P$2,0))</f>
        <v>0.8</v>
      </c>
      <c r="BZ1192" s="146" cm="1">
        <f t="array" ref="BZ1192">INDEX($K:$P,ROW(),MATCH(BZ$3,$K$2:$P$2,0))</f>
        <v>0.8</v>
      </c>
      <c r="CA1192" s="146" cm="1">
        <f t="array" ref="CA1192">INDEX($K:$P,ROW(),MATCH(CA$3,$K$2:$P$2,0))</f>
        <v>0.8</v>
      </c>
      <c r="CB1192" s="146" cm="1">
        <f t="array" ref="CB1192">INDEX($K:$P,ROW(),MATCH(CB$3,$K$2:$P$2,0))</f>
        <v>0.8</v>
      </c>
      <c r="CC1192" s="146" cm="1">
        <f t="array" ref="CC1192">INDEX($K:$P,ROW(),MATCH(CC$3,$K$2:$P$2,0))</f>
        <v>0.8</v>
      </c>
      <c r="CD1192" s="146" cm="1">
        <f t="array" ref="CD1192">INDEX($K:$P,ROW(),MATCH(CD$3,$K$2:$P$2,0))</f>
        <v>0.8</v>
      </c>
      <c r="CE1192" s="146" cm="1">
        <f t="array" ref="CE1192">INDEX($K:$P,ROW(),MATCH(CE$3,$K$2:$P$2,0))</f>
        <v>0.8</v>
      </c>
      <c r="CF1192" s="146" cm="1">
        <f t="array" ref="CF1192">INDEX($K:$P,ROW(),MATCH(CF$3,$K$2:$P$2,0))</f>
        <v>0.8</v>
      </c>
      <c r="CG1192" s="146" cm="1">
        <f t="array" ref="CG1192">INDEX($K:$P,ROW(),MATCH(CG$3,$K$2:$P$2,0))</f>
        <v>0.8</v>
      </c>
      <c r="CH1192" s="146" cm="1">
        <f t="array" ref="CH1192">INDEX($K:$P,ROW(),MATCH(CH$3,$K$2:$P$2,0))</f>
        <v>0.8</v>
      </c>
      <c r="CI1192" s="146" cm="1">
        <f t="array" ref="CI1192">INDEX($K:$P,ROW(),MATCH(CI$3,$K$2:$P$2,0))</f>
        <v>0.8</v>
      </c>
      <c r="CJ1192" s="146" cm="1">
        <f t="array" ref="CJ1192">INDEX($K:$P,ROW(),MATCH(CJ$3,$K$2:$P$2,0))</f>
        <v>0.8</v>
      </c>
      <c r="CK1192" s="146" cm="1">
        <f t="array" ref="CK1192">INDEX($K:$P,ROW(),MATCH(CK$3,$K$2:$P$2,0))</f>
        <v>0.8</v>
      </c>
    </row>
    <row r="1193" spans="2:89" x14ac:dyDescent="0.35">
      <c r="B1193" s="141" t="s">
        <v>832</v>
      </c>
      <c r="D1193" t="s">
        <v>829</v>
      </c>
      <c r="E1193" s="8" t="str">
        <f t="shared" si="1311"/>
        <v>1193 DCSALESQUOTA-S</v>
      </c>
      <c r="G1193" t="str">
        <f t="shared" si="1312"/>
        <v>1193 DCSALESQUOTA-S</v>
      </c>
      <c r="H1193" s="12"/>
      <c r="I1193" s="60"/>
      <c r="J1193" s="60"/>
      <c r="K1193" s="177">
        <f>+K1191*K1192</f>
        <v>640000</v>
      </c>
      <c r="L1193" s="177">
        <f t="shared" ref="L1193:P1193" si="1313">+L1191*L1192</f>
        <v>640000</v>
      </c>
      <c r="M1193" s="177">
        <f t="shared" si="1313"/>
        <v>640000</v>
      </c>
      <c r="N1193" s="177">
        <f t="shared" si="1313"/>
        <v>640000</v>
      </c>
      <c r="O1193" s="177">
        <f t="shared" si="1313"/>
        <v>640000</v>
      </c>
      <c r="P1193" s="177">
        <f t="shared" si="1313"/>
        <v>640000</v>
      </c>
      <c r="R1193" s="19"/>
      <c r="S1193" s="143">
        <f t="shared" ref="S1193" si="1314">+S1191*S1192</f>
        <v>640000</v>
      </c>
      <c r="T1193" s="143">
        <f t="shared" ref="T1193:AX1193" si="1315">+T1191*T1192</f>
        <v>640000</v>
      </c>
      <c r="U1193" s="143">
        <f t="shared" si="1315"/>
        <v>640000</v>
      </c>
      <c r="V1193" s="143">
        <f t="shared" si="1315"/>
        <v>640000</v>
      </c>
      <c r="W1193" s="143">
        <f t="shared" si="1315"/>
        <v>640000</v>
      </c>
      <c r="X1193" s="143">
        <f t="shared" si="1315"/>
        <v>640000</v>
      </c>
      <c r="Y1193" s="143">
        <f t="shared" si="1315"/>
        <v>640000</v>
      </c>
      <c r="Z1193" s="143">
        <f t="shared" si="1315"/>
        <v>640000</v>
      </c>
      <c r="AA1193" s="143">
        <f t="shared" si="1315"/>
        <v>640000</v>
      </c>
      <c r="AB1193" s="143">
        <f t="shared" si="1315"/>
        <v>640000</v>
      </c>
      <c r="AC1193" s="143">
        <f t="shared" si="1315"/>
        <v>640000</v>
      </c>
      <c r="AD1193" s="143">
        <f t="shared" si="1315"/>
        <v>640000</v>
      </c>
      <c r="AE1193" s="143">
        <f t="shared" si="1315"/>
        <v>640000</v>
      </c>
      <c r="AF1193" s="143">
        <f t="shared" si="1315"/>
        <v>640000</v>
      </c>
      <c r="AG1193" s="143">
        <f t="shared" si="1315"/>
        <v>640000</v>
      </c>
      <c r="AH1193" s="143">
        <f t="shared" si="1315"/>
        <v>640000</v>
      </c>
      <c r="AI1193" s="143">
        <f t="shared" si="1315"/>
        <v>640000</v>
      </c>
      <c r="AJ1193" s="143">
        <f t="shared" si="1315"/>
        <v>640000</v>
      </c>
      <c r="AK1193" s="143">
        <f t="shared" si="1315"/>
        <v>640000</v>
      </c>
      <c r="AL1193" s="143">
        <f t="shared" si="1315"/>
        <v>640000</v>
      </c>
      <c r="AM1193" s="143">
        <f t="shared" si="1315"/>
        <v>640000</v>
      </c>
      <c r="AN1193" s="143">
        <f t="shared" si="1315"/>
        <v>640000</v>
      </c>
      <c r="AO1193" s="143">
        <f t="shared" si="1315"/>
        <v>640000</v>
      </c>
      <c r="AP1193" s="143">
        <f t="shared" si="1315"/>
        <v>640000</v>
      </c>
      <c r="AQ1193" s="143">
        <f t="shared" si="1315"/>
        <v>640000</v>
      </c>
      <c r="AR1193" s="143">
        <f t="shared" si="1315"/>
        <v>640000</v>
      </c>
      <c r="AS1193" s="143">
        <f t="shared" si="1315"/>
        <v>640000</v>
      </c>
      <c r="AT1193" s="143">
        <f t="shared" si="1315"/>
        <v>640000</v>
      </c>
      <c r="AU1193" s="143">
        <f t="shared" si="1315"/>
        <v>640000</v>
      </c>
      <c r="AV1193" s="143">
        <f t="shared" si="1315"/>
        <v>640000</v>
      </c>
      <c r="AW1193" s="143">
        <f t="shared" si="1315"/>
        <v>640000</v>
      </c>
      <c r="AX1193" s="143">
        <f t="shared" si="1315"/>
        <v>640000</v>
      </c>
      <c r="AY1193" s="143">
        <f t="shared" ref="AY1193:CD1193" si="1316">+AY1191*AY1192</f>
        <v>640000</v>
      </c>
      <c r="AZ1193" s="143">
        <f t="shared" si="1316"/>
        <v>640000</v>
      </c>
      <c r="BA1193" s="143">
        <f t="shared" si="1316"/>
        <v>640000</v>
      </c>
      <c r="BB1193" s="143">
        <f t="shared" si="1316"/>
        <v>640000</v>
      </c>
      <c r="BC1193" s="143">
        <f t="shared" si="1316"/>
        <v>640000</v>
      </c>
      <c r="BD1193" s="143">
        <f t="shared" si="1316"/>
        <v>640000</v>
      </c>
      <c r="BE1193" s="143">
        <f t="shared" si="1316"/>
        <v>640000</v>
      </c>
      <c r="BF1193" s="143">
        <f t="shared" si="1316"/>
        <v>640000</v>
      </c>
      <c r="BG1193" s="143">
        <f t="shared" si="1316"/>
        <v>640000</v>
      </c>
      <c r="BH1193" s="143">
        <f t="shared" si="1316"/>
        <v>640000</v>
      </c>
      <c r="BI1193" s="143">
        <f t="shared" si="1316"/>
        <v>640000</v>
      </c>
      <c r="BJ1193" s="143">
        <f t="shared" si="1316"/>
        <v>640000</v>
      </c>
      <c r="BK1193" s="143">
        <f t="shared" si="1316"/>
        <v>640000</v>
      </c>
      <c r="BL1193" s="143">
        <f t="shared" si="1316"/>
        <v>640000</v>
      </c>
      <c r="BM1193" s="143">
        <f t="shared" si="1316"/>
        <v>640000</v>
      </c>
      <c r="BN1193" s="143">
        <f t="shared" si="1316"/>
        <v>640000</v>
      </c>
      <c r="BO1193" s="143">
        <f t="shared" si="1316"/>
        <v>640000</v>
      </c>
      <c r="BP1193" s="143">
        <f t="shared" si="1316"/>
        <v>640000</v>
      </c>
      <c r="BQ1193" s="143">
        <f t="shared" si="1316"/>
        <v>640000</v>
      </c>
      <c r="BR1193" s="143">
        <f t="shared" si="1316"/>
        <v>640000</v>
      </c>
      <c r="BS1193" s="143">
        <f t="shared" si="1316"/>
        <v>640000</v>
      </c>
      <c r="BT1193" s="143">
        <f t="shared" si="1316"/>
        <v>640000</v>
      </c>
      <c r="BU1193" s="143">
        <f t="shared" si="1316"/>
        <v>640000</v>
      </c>
      <c r="BV1193" s="143">
        <f t="shared" si="1316"/>
        <v>640000</v>
      </c>
      <c r="BW1193" s="143">
        <f t="shared" si="1316"/>
        <v>640000</v>
      </c>
      <c r="BX1193" s="143">
        <f t="shared" si="1316"/>
        <v>640000</v>
      </c>
      <c r="BY1193" s="143">
        <f t="shared" si="1316"/>
        <v>640000</v>
      </c>
      <c r="BZ1193" s="143">
        <f t="shared" si="1316"/>
        <v>640000</v>
      </c>
      <c r="CA1193" s="143">
        <f t="shared" si="1316"/>
        <v>640000</v>
      </c>
      <c r="CB1193" s="143">
        <f t="shared" si="1316"/>
        <v>640000</v>
      </c>
      <c r="CC1193" s="143">
        <f t="shared" si="1316"/>
        <v>640000</v>
      </c>
      <c r="CD1193" s="143">
        <f t="shared" si="1316"/>
        <v>640000</v>
      </c>
      <c r="CE1193" s="143">
        <f t="shared" ref="CE1193:CK1193" si="1317">+CE1191*CE1192</f>
        <v>640000</v>
      </c>
      <c r="CF1193" s="143">
        <f t="shared" si="1317"/>
        <v>640000</v>
      </c>
      <c r="CG1193" s="143">
        <f t="shared" si="1317"/>
        <v>640000</v>
      </c>
      <c r="CH1193" s="143">
        <f t="shared" si="1317"/>
        <v>640000</v>
      </c>
      <c r="CI1193" s="143">
        <f t="shared" si="1317"/>
        <v>640000</v>
      </c>
      <c r="CJ1193" s="143">
        <f t="shared" si="1317"/>
        <v>640000</v>
      </c>
      <c r="CK1193" s="143">
        <f t="shared" si="1317"/>
        <v>640000</v>
      </c>
    </row>
    <row r="1194" spans="2:89" x14ac:dyDescent="0.35">
      <c r="B1194" s="141" t="s">
        <v>834</v>
      </c>
      <c r="D1194" t="s">
        <v>829</v>
      </c>
      <c r="E1194" s="8" t="str">
        <f t="shared" si="1311"/>
        <v>1194 DCSALESQUOTA-S</v>
      </c>
      <c r="G1194" t="str">
        <f t="shared" si="1312"/>
        <v>1194 DCSALESQUOTA-S</v>
      </c>
      <c r="H1194" s="12"/>
      <c r="I1194" s="60"/>
      <c r="J1194" s="60"/>
      <c r="K1194" s="15">
        <f t="shared" ref="K1194:P1194" ca="1" si="1318">SUMIF($4:$4,K$2,1194:1194)</f>
        <v>1</v>
      </c>
      <c r="L1194" s="15">
        <f t="shared" ca="1" si="1318"/>
        <v>1</v>
      </c>
      <c r="M1194" s="15">
        <f t="shared" ca="1" si="1318"/>
        <v>1</v>
      </c>
      <c r="N1194" s="15">
        <f t="shared" ca="1" si="1318"/>
        <v>1</v>
      </c>
      <c r="O1194" s="15">
        <f t="shared" ca="1" si="1318"/>
        <v>1</v>
      </c>
      <c r="P1194" s="15">
        <f t="shared" si="1318"/>
        <v>0</v>
      </c>
      <c r="R1194" s="19"/>
      <c r="S1194" s="76">
        <f t="shared" ref="S1194" ca="1" si="1319">+ROUNDUP(S1188/S1193,0)</f>
        <v>1</v>
      </c>
      <c r="T1194" s="76">
        <f t="shared" ref="T1194:AX1194" ca="1" si="1320">+ROUNDUP(T1188/T1193,0)</f>
        <v>1</v>
      </c>
      <c r="U1194" s="76">
        <f t="shared" ca="1" si="1320"/>
        <v>1</v>
      </c>
      <c r="V1194" s="76">
        <f t="shared" ca="1" si="1320"/>
        <v>1</v>
      </c>
      <c r="W1194" s="76">
        <f t="shared" ca="1" si="1320"/>
        <v>1</v>
      </c>
      <c r="X1194" s="76">
        <f t="shared" ca="1" si="1320"/>
        <v>1</v>
      </c>
      <c r="Y1194" s="76">
        <f t="shared" ca="1" si="1320"/>
        <v>1</v>
      </c>
      <c r="Z1194" s="76">
        <f t="shared" ca="1" si="1320"/>
        <v>1</v>
      </c>
      <c r="AA1194" s="76">
        <f t="shared" ca="1" si="1320"/>
        <v>1</v>
      </c>
      <c r="AB1194" s="76">
        <f t="shared" ca="1" si="1320"/>
        <v>1</v>
      </c>
      <c r="AC1194" s="76">
        <f t="shared" ca="1" si="1320"/>
        <v>1</v>
      </c>
      <c r="AD1194" s="76">
        <f t="shared" ca="1" si="1320"/>
        <v>1</v>
      </c>
      <c r="AE1194" s="76">
        <f t="shared" ca="1" si="1320"/>
        <v>1</v>
      </c>
      <c r="AF1194" s="76">
        <f t="shared" ca="1" si="1320"/>
        <v>1</v>
      </c>
      <c r="AG1194" s="76">
        <f t="shared" ca="1" si="1320"/>
        <v>1</v>
      </c>
      <c r="AH1194" s="76">
        <f t="shared" ca="1" si="1320"/>
        <v>1</v>
      </c>
      <c r="AI1194" s="76">
        <f t="shared" ca="1" si="1320"/>
        <v>1</v>
      </c>
      <c r="AJ1194" s="76">
        <f t="shared" ca="1" si="1320"/>
        <v>1</v>
      </c>
      <c r="AK1194" s="76">
        <f t="shared" ca="1" si="1320"/>
        <v>1</v>
      </c>
      <c r="AL1194" s="76">
        <f t="shared" ca="1" si="1320"/>
        <v>1</v>
      </c>
      <c r="AM1194" s="76">
        <f t="shared" ca="1" si="1320"/>
        <v>1</v>
      </c>
      <c r="AN1194" s="76">
        <f t="shared" ca="1" si="1320"/>
        <v>1</v>
      </c>
      <c r="AO1194" s="76">
        <f t="shared" ca="1" si="1320"/>
        <v>1</v>
      </c>
      <c r="AP1194" s="76">
        <f t="shared" ca="1" si="1320"/>
        <v>1</v>
      </c>
      <c r="AQ1194" s="76">
        <f t="shared" ca="1" si="1320"/>
        <v>1</v>
      </c>
      <c r="AR1194" s="76">
        <f t="shared" ca="1" si="1320"/>
        <v>1</v>
      </c>
      <c r="AS1194" s="76">
        <f t="shared" ca="1" si="1320"/>
        <v>1</v>
      </c>
      <c r="AT1194" s="76">
        <f t="shared" ca="1" si="1320"/>
        <v>1</v>
      </c>
      <c r="AU1194" s="76">
        <f t="shared" ca="1" si="1320"/>
        <v>1</v>
      </c>
      <c r="AV1194" s="76">
        <f t="shared" ca="1" si="1320"/>
        <v>1</v>
      </c>
      <c r="AW1194" s="76">
        <f t="shared" ca="1" si="1320"/>
        <v>1</v>
      </c>
      <c r="AX1194" s="76">
        <f t="shared" ca="1" si="1320"/>
        <v>1</v>
      </c>
      <c r="AY1194" s="76">
        <f t="shared" ref="AY1194:CD1194" ca="1" si="1321">+ROUNDUP(AY1188/AY1193,0)</f>
        <v>1</v>
      </c>
      <c r="AZ1194" s="76">
        <f t="shared" ca="1" si="1321"/>
        <v>1</v>
      </c>
      <c r="BA1194" s="76">
        <f t="shared" ca="1" si="1321"/>
        <v>1</v>
      </c>
      <c r="BB1194" s="76">
        <f t="shared" ca="1" si="1321"/>
        <v>1</v>
      </c>
      <c r="BC1194" s="76">
        <f t="shared" ca="1" si="1321"/>
        <v>1</v>
      </c>
      <c r="BD1194" s="76">
        <f t="shared" ca="1" si="1321"/>
        <v>1</v>
      </c>
      <c r="BE1194" s="76">
        <f t="shared" ca="1" si="1321"/>
        <v>1</v>
      </c>
      <c r="BF1194" s="76">
        <f t="shared" ca="1" si="1321"/>
        <v>1</v>
      </c>
      <c r="BG1194" s="76">
        <f t="shared" ca="1" si="1321"/>
        <v>1</v>
      </c>
      <c r="BH1194" s="76">
        <f t="shared" ca="1" si="1321"/>
        <v>1</v>
      </c>
      <c r="BI1194" s="76">
        <f t="shared" ca="1" si="1321"/>
        <v>1</v>
      </c>
      <c r="BJ1194" s="76">
        <f t="shared" ca="1" si="1321"/>
        <v>1</v>
      </c>
      <c r="BK1194" s="76">
        <f t="shared" ca="1" si="1321"/>
        <v>1</v>
      </c>
      <c r="BL1194" s="76">
        <f t="shared" ca="1" si="1321"/>
        <v>1</v>
      </c>
      <c r="BM1194" s="76">
        <f t="shared" ca="1" si="1321"/>
        <v>1</v>
      </c>
      <c r="BN1194" s="76">
        <f t="shared" ca="1" si="1321"/>
        <v>1</v>
      </c>
      <c r="BO1194" s="76">
        <f t="shared" ca="1" si="1321"/>
        <v>1</v>
      </c>
      <c r="BP1194" s="76">
        <f t="shared" ca="1" si="1321"/>
        <v>1</v>
      </c>
      <c r="BQ1194" s="76">
        <f t="shared" ca="1" si="1321"/>
        <v>1</v>
      </c>
      <c r="BR1194" s="76">
        <f t="shared" ca="1" si="1321"/>
        <v>1</v>
      </c>
      <c r="BS1194" s="76">
        <f t="shared" ca="1" si="1321"/>
        <v>1</v>
      </c>
      <c r="BT1194" s="76">
        <f t="shared" ca="1" si="1321"/>
        <v>1</v>
      </c>
      <c r="BU1194" s="76">
        <f t="shared" ca="1" si="1321"/>
        <v>1</v>
      </c>
      <c r="BV1194" s="76">
        <f t="shared" ca="1" si="1321"/>
        <v>1</v>
      </c>
      <c r="BW1194" s="76">
        <f t="shared" ca="1" si="1321"/>
        <v>1</v>
      </c>
      <c r="BX1194" s="76">
        <f t="shared" ca="1" si="1321"/>
        <v>1</v>
      </c>
      <c r="BY1194" s="76">
        <f t="shared" ca="1" si="1321"/>
        <v>1</v>
      </c>
      <c r="BZ1194" s="76">
        <f t="shared" ca="1" si="1321"/>
        <v>1</v>
      </c>
      <c r="CA1194" s="76">
        <f t="shared" ca="1" si="1321"/>
        <v>1</v>
      </c>
      <c r="CB1194" s="76">
        <f t="shared" ca="1" si="1321"/>
        <v>1</v>
      </c>
      <c r="CC1194" s="76">
        <f t="shared" ca="1" si="1321"/>
        <v>1</v>
      </c>
      <c r="CD1194" s="76">
        <f t="shared" ca="1" si="1321"/>
        <v>1</v>
      </c>
      <c r="CE1194" s="76">
        <f t="shared" ref="CE1194:CK1194" ca="1" si="1322">+ROUNDUP(CE1188/CE1193,0)</f>
        <v>1</v>
      </c>
      <c r="CF1194" s="76">
        <f t="shared" ca="1" si="1322"/>
        <v>1</v>
      </c>
      <c r="CG1194" s="76">
        <f t="shared" ca="1" si="1322"/>
        <v>1</v>
      </c>
      <c r="CH1194" s="76">
        <f t="shared" ca="1" si="1322"/>
        <v>1</v>
      </c>
      <c r="CI1194" s="76">
        <f t="shared" ca="1" si="1322"/>
        <v>1</v>
      </c>
      <c r="CJ1194" s="76">
        <f t="shared" ca="1" si="1322"/>
        <v>1</v>
      </c>
      <c r="CK1194" s="76">
        <f t="shared" ca="1" si="1322"/>
        <v>1</v>
      </c>
    </row>
    <row r="1195" spans="2:89" x14ac:dyDescent="0.35">
      <c r="B1195" s="141" t="s">
        <v>835</v>
      </c>
      <c r="D1195" t="s">
        <v>829</v>
      </c>
      <c r="E1195" s="8" t="str">
        <f t="shared" si="1311"/>
        <v>1195 DCSALESQUOTA-S</v>
      </c>
      <c r="G1195" t="str">
        <f t="shared" si="1312"/>
        <v>1195 DCSALESQUOTA-S</v>
      </c>
      <c r="H1195" s="12"/>
      <c r="I1195" s="60"/>
      <c r="J1195" s="60"/>
      <c r="K1195" s="135">
        <v>100000</v>
      </c>
      <c r="L1195" s="135">
        <v>100000</v>
      </c>
      <c r="M1195" s="135">
        <v>100000</v>
      </c>
      <c r="N1195" s="135">
        <v>100000</v>
      </c>
      <c r="O1195" s="135">
        <v>100000</v>
      </c>
      <c r="P1195" s="135">
        <v>100000</v>
      </c>
      <c r="R1195" s="19"/>
      <c r="S1195" s="143" cm="1">
        <f t="array" ref="S1195">INDEX($K:$P,ROW(),MATCH(S$3,$K$2:$P$2,0))</f>
        <v>100000</v>
      </c>
      <c r="T1195" s="143" cm="1">
        <f t="array" ref="T1195">INDEX($K:$P,ROW(),MATCH(T$3,$K$2:$P$2,0))</f>
        <v>100000</v>
      </c>
      <c r="U1195" s="143" cm="1">
        <f t="array" ref="U1195">INDEX($K:$P,ROW(),MATCH(U$3,$K$2:$P$2,0))</f>
        <v>100000</v>
      </c>
      <c r="V1195" s="143" cm="1">
        <f t="array" ref="V1195">INDEX($K:$P,ROW(),MATCH(V$3,$K$2:$P$2,0))</f>
        <v>100000</v>
      </c>
      <c r="W1195" s="143" cm="1">
        <f t="array" ref="W1195">INDEX($K:$P,ROW(),MATCH(W$3,$K$2:$P$2,0))</f>
        <v>100000</v>
      </c>
      <c r="X1195" s="143" cm="1">
        <f t="array" ref="X1195">INDEX($K:$P,ROW(),MATCH(X$3,$K$2:$P$2,0))</f>
        <v>100000</v>
      </c>
      <c r="Y1195" s="143" cm="1">
        <f t="array" ref="Y1195">INDEX($K:$P,ROW(),MATCH(Y$3,$K$2:$P$2,0))</f>
        <v>100000</v>
      </c>
      <c r="Z1195" s="143" cm="1">
        <f t="array" ref="Z1195">INDEX($K:$P,ROW(),MATCH(Z$3,$K$2:$P$2,0))</f>
        <v>100000</v>
      </c>
      <c r="AA1195" s="143" cm="1">
        <f t="array" ref="AA1195">INDEX($K:$P,ROW(),MATCH(AA$3,$K$2:$P$2,0))</f>
        <v>100000</v>
      </c>
      <c r="AB1195" s="143" cm="1">
        <f t="array" ref="AB1195">INDEX($K:$P,ROW(),MATCH(AB$3,$K$2:$P$2,0))</f>
        <v>100000</v>
      </c>
      <c r="AC1195" s="143" cm="1">
        <f t="array" ref="AC1195">INDEX($K:$P,ROW(),MATCH(AC$3,$K$2:$P$2,0))</f>
        <v>100000</v>
      </c>
      <c r="AD1195" s="143" cm="1">
        <f t="array" ref="AD1195">INDEX($K:$P,ROW(),MATCH(AD$3,$K$2:$P$2,0))</f>
        <v>100000</v>
      </c>
      <c r="AE1195" s="143" cm="1">
        <f t="array" ref="AE1195">INDEX($K:$P,ROW(),MATCH(AE$3,$K$2:$P$2,0))</f>
        <v>100000</v>
      </c>
      <c r="AF1195" s="143" cm="1">
        <f t="array" ref="AF1195">INDEX($K:$P,ROW(),MATCH(AF$3,$K$2:$P$2,0))</f>
        <v>100000</v>
      </c>
      <c r="AG1195" s="143" cm="1">
        <f t="array" ref="AG1195">INDEX($K:$P,ROW(),MATCH(AG$3,$K$2:$P$2,0))</f>
        <v>100000</v>
      </c>
      <c r="AH1195" s="143" cm="1">
        <f t="array" ref="AH1195">INDEX($K:$P,ROW(),MATCH(AH$3,$K$2:$P$2,0))</f>
        <v>100000</v>
      </c>
      <c r="AI1195" s="143" cm="1">
        <f t="array" ref="AI1195">INDEX($K:$P,ROW(),MATCH(AI$3,$K$2:$P$2,0))</f>
        <v>100000</v>
      </c>
      <c r="AJ1195" s="143" cm="1">
        <f t="array" ref="AJ1195">INDEX($K:$P,ROW(),MATCH(AJ$3,$K$2:$P$2,0))</f>
        <v>100000</v>
      </c>
      <c r="AK1195" s="143" cm="1">
        <f t="array" ref="AK1195">INDEX($K:$P,ROW(),MATCH(AK$3,$K$2:$P$2,0))</f>
        <v>100000</v>
      </c>
      <c r="AL1195" s="143" cm="1">
        <f t="array" ref="AL1195">INDEX($K:$P,ROW(),MATCH(AL$3,$K$2:$P$2,0))</f>
        <v>100000</v>
      </c>
      <c r="AM1195" s="143" cm="1">
        <f t="array" ref="AM1195">INDEX($K:$P,ROW(),MATCH(AM$3,$K$2:$P$2,0))</f>
        <v>100000</v>
      </c>
      <c r="AN1195" s="143" cm="1">
        <f t="array" ref="AN1195">INDEX($K:$P,ROW(),MATCH(AN$3,$K$2:$P$2,0))</f>
        <v>100000</v>
      </c>
      <c r="AO1195" s="143" cm="1">
        <f t="array" ref="AO1195">INDEX($K:$P,ROW(),MATCH(AO$3,$K$2:$P$2,0))</f>
        <v>100000</v>
      </c>
      <c r="AP1195" s="143" cm="1">
        <f t="array" ref="AP1195">INDEX($K:$P,ROW(),MATCH(AP$3,$K$2:$P$2,0))</f>
        <v>100000</v>
      </c>
      <c r="AQ1195" s="143" cm="1">
        <f t="array" ref="AQ1195">INDEX($K:$P,ROW(),MATCH(AQ$3,$K$2:$P$2,0))</f>
        <v>100000</v>
      </c>
      <c r="AR1195" s="143" cm="1">
        <f t="array" ref="AR1195">INDEX($K:$P,ROW(),MATCH(AR$3,$K$2:$P$2,0))</f>
        <v>100000</v>
      </c>
      <c r="AS1195" s="143" cm="1">
        <f t="array" ref="AS1195">INDEX($K:$P,ROW(),MATCH(AS$3,$K$2:$P$2,0))</f>
        <v>100000</v>
      </c>
      <c r="AT1195" s="143" cm="1">
        <f t="array" ref="AT1195">INDEX($K:$P,ROW(),MATCH(AT$3,$K$2:$P$2,0))</f>
        <v>100000</v>
      </c>
      <c r="AU1195" s="143" cm="1">
        <f t="array" ref="AU1195">INDEX($K:$P,ROW(),MATCH(AU$3,$K$2:$P$2,0))</f>
        <v>100000</v>
      </c>
      <c r="AV1195" s="143" cm="1">
        <f t="array" ref="AV1195">INDEX($K:$P,ROW(),MATCH(AV$3,$K$2:$P$2,0))</f>
        <v>100000</v>
      </c>
      <c r="AW1195" s="143" cm="1">
        <f t="array" ref="AW1195">INDEX($K:$P,ROW(),MATCH(AW$3,$K$2:$P$2,0))</f>
        <v>100000</v>
      </c>
      <c r="AX1195" s="143" cm="1">
        <f t="array" ref="AX1195">INDEX($K:$P,ROW(),MATCH(AX$3,$K$2:$P$2,0))</f>
        <v>100000</v>
      </c>
      <c r="AY1195" s="143" cm="1">
        <f t="array" ref="AY1195">INDEX($K:$P,ROW(),MATCH(AY$3,$K$2:$P$2,0))</f>
        <v>100000</v>
      </c>
      <c r="AZ1195" s="143" cm="1">
        <f t="array" ref="AZ1195">INDEX($K:$P,ROW(),MATCH(AZ$3,$K$2:$P$2,0))</f>
        <v>100000</v>
      </c>
      <c r="BA1195" s="143" cm="1">
        <f t="array" ref="BA1195">INDEX($K:$P,ROW(),MATCH(BA$3,$K$2:$P$2,0))</f>
        <v>100000</v>
      </c>
      <c r="BB1195" s="143" cm="1">
        <f t="array" ref="BB1195">INDEX($K:$P,ROW(),MATCH(BB$3,$K$2:$P$2,0))</f>
        <v>100000</v>
      </c>
      <c r="BC1195" s="143" cm="1">
        <f t="array" ref="BC1195">INDEX($K:$P,ROW(),MATCH(BC$3,$K$2:$P$2,0))</f>
        <v>100000</v>
      </c>
      <c r="BD1195" s="143" cm="1">
        <f t="array" ref="BD1195">INDEX($K:$P,ROW(),MATCH(BD$3,$K$2:$P$2,0))</f>
        <v>100000</v>
      </c>
      <c r="BE1195" s="143" cm="1">
        <f t="array" ref="BE1195">INDEX($K:$P,ROW(),MATCH(BE$3,$K$2:$P$2,0))</f>
        <v>100000</v>
      </c>
      <c r="BF1195" s="143" cm="1">
        <f t="array" ref="BF1195">INDEX($K:$P,ROW(),MATCH(BF$3,$K$2:$P$2,0))</f>
        <v>100000</v>
      </c>
      <c r="BG1195" s="143" cm="1">
        <f t="array" ref="BG1195">INDEX($K:$P,ROW(),MATCH(BG$3,$K$2:$P$2,0))</f>
        <v>100000</v>
      </c>
      <c r="BH1195" s="143" cm="1">
        <f t="array" ref="BH1195">INDEX($K:$P,ROW(),MATCH(BH$3,$K$2:$P$2,0))</f>
        <v>100000</v>
      </c>
      <c r="BI1195" s="143" cm="1">
        <f t="array" ref="BI1195">INDEX($K:$P,ROW(),MATCH(BI$3,$K$2:$P$2,0))</f>
        <v>100000</v>
      </c>
      <c r="BJ1195" s="143" cm="1">
        <f t="array" ref="BJ1195">INDEX($K:$P,ROW(),MATCH(BJ$3,$K$2:$P$2,0))</f>
        <v>100000</v>
      </c>
      <c r="BK1195" s="143" cm="1">
        <f t="array" ref="BK1195">INDEX($K:$P,ROW(),MATCH(BK$3,$K$2:$P$2,0))</f>
        <v>100000</v>
      </c>
      <c r="BL1195" s="143" cm="1">
        <f t="array" ref="BL1195">INDEX($K:$P,ROW(),MATCH(BL$3,$K$2:$P$2,0))</f>
        <v>100000</v>
      </c>
      <c r="BM1195" s="143" cm="1">
        <f t="array" ref="BM1195">INDEX($K:$P,ROW(),MATCH(BM$3,$K$2:$P$2,0))</f>
        <v>100000</v>
      </c>
      <c r="BN1195" s="143" cm="1">
        <f t="array" ref="BN1195">INDEX($K:$P,ROW(),MATCH(BN$3,$K$2:$P$2,0))</f>
        <v>100000</v>
      </c>
      <c r="BO1195" s="143" cm="1">
        <f t="array" ref="BO1195">INDEX($K:$P,ROW(),MATCH(BO$3,$K$2:$P$2,0))</f>
        <v>100000</v>
      </c>
      <c r="BP1195" s="143" cm="1">
        <f t="array" ref="BP1195">INDEX($K:$P,ROW(),MATCH(BP$3,$K$2:$P$2,0))</f>
        <v>100000</v>
      </c>
      <c r="BQ1195" s="143" cm="1">
        <f t="array" ref="BQ1195">INDEX($K:$P,ROW(),MATCH(BQ$3,$K$2:$P$2,0))</f>
        <v>100000</v>
      </c>
      <c r="BR1195" s="143" cm="1">
        <f t="array" ref="BR1195">INDEX($K:$P,ROW(),MATCH(BR$3,$K$2:$P$2,0))</f>
        <v>100000</v>
      </c>
      <c r="BS1195" s="143" cm="1">
        <f t="array" ref="BS1195">INDEX($K:$P,ROW(),MATCH(BS$3,$K$2:$P$2,0))</f>
        <v>100000</v>
      </c>
      <c r="BT1195" s="143" cm="1">
        <f t="array" ref="BT1195">INDEX($K:$P,ROW(),MATCH(BT$3,$K$2:$P$2,0))</f>
        <v>100000</v>
      </c>
      <c r="BU1195" s="143" cm="1">
        <f t="array" ref="BU1195">INDEX($K:$P,ROW(),MATCH(BU$3,$K$2:$P$2,0))</f>
        <v>100000</v>
      </c>
      <c r="BV1195" s="143" cm="1">
        <f t="array" ref="BV1195">INDEX($K:$P,ROW(),MATCH(BV$3,$K$2:$P$2,0))</f>
        <v>100000</v>
      </c>
      <c r="BW1195" s="143" cm="1">
        <f t="array" ref="BW1195">INDEX($K:$P,ROW(),MATCH(BW$3,$K$2:$P$2,0))</f>
        <v>100000</v>
      </c>
      <c r="BX1195" s="143" cm="1">
        <f t="array" ref="BX1195">INDEX($K:$P,ROW(),MATCH(BX$3,$K$2:$P$2,0))</f>
        <v>100000</v>
      </c>
      <c r="BY1195" s="143" cm="1">
        <f t="array" ref="BY1195">INDEX($K:$P,ROW(),MATCH(BY$3,$K$2:$P$2,0))</f>
        <v>100000</v>
      </c>
      <c r="BZ1195" s="143" cm="1">
        <f t="array" ref="BZ1195">INDEX($K:$P,ROW(),MATCH(BZ$3,$K$2:$P$2,0))</f>
        <v>100000</v>
      </c>
      <c r="CA1195" s="143" cm="1">
        <f t="array" ref="CA1195">INDEX($K:$P,ROW(),MATCH(CA$3,$K$2:$P$2,0))</f>
        <v>100000</v>
      </c>
      <c r="CB1195" s="143" cm="1">
        <f t="array" ref="CB1195">INDEX($K:$P,ROW(),MATCH(CB$3,$K$2:$P$2,0))</f>
        <v>100000</v>
      </c>
      <c r="CC1195" s="143" cm="1">
        <f t="array" ref="CC1195">INDEX($K:$P,ROW(),MATCH(CC$3,$K$2:$P$2,0))</f>
        <v>100000</v>
      </c>
      <c r="CD1195" s="143" cm="1">
        <f t="array" ref="CD1195">INDEX($K:$P,ROW(),MATCH(CD$3,$K$2:$P$2,0))</f>
        <v>100000</v>
      </c>
      <c r="CE1195" s="143" cm="1">
        <f t="array" ref="CE1195">INDEX($K:$P,ROW(),MATCH(CE$3,$K$2:$P$2,0))</f>
        <v>100000</v>
      </c>
      <c r="CF1195" s="143" cm="1">
        <f t="array" ref="CF1195">INDEX($K:$P,ROW(),MATCH(CF$3,$K$2:$P$2,0))</f>
        <v>100000</v>
      </c>
      <c r="CG1195" s="143" cm="1">
        <f t="array" ref="CG1195">INDEX($K:$P,ROW(),MATCH(CG$3,$K$2:$P$2,0))</f>
        <v>100000</v>
      </c>
      <c r="CH1195" s="143" cm="1">
        <f t="array" ref="CH1195">INDEX($K:$P,ROW(),MATCH(CH$3,$K$2:$P$2,0))</f>
        <v>100000</v>
      </c>
      <c r="CI1195" s="143" cm="1">
        <f t="array" ref="CI1195">INDEX($K:$P,ROW(),MATCH(CI$3,$K$2:$P$2,0))</f>
        <v>100000</v>
      </c>
      <c r="CJ1195" s="143" cm="1">
        <f t="array" ref="CJ1195">INDEX($K:$P,ROW(),MATCH(CJ$3,$K$2:$P$2,0))</f>
        <v>100000</v>
      </c>
      <c r="CK1195" s="143" cm="1">
        <f t="array" ref="CK1195">INDEX($K:$P,ROW(),MATCH(CK$3,$K$2:$P$2,0))</f>
        <v>100000</v>
      </c>
    </row>
    <row r="1196" spans="2:89" x14ac:dyDescent="0.35">
      <c r="B1196" s="123" t="str">
        <f>SUBSTITUTE(B1187,":","")&amp;" - "&amp;B1198</f>
        <v>SALESQUOTA Direct Cost - (Primary label)</v>
      </c>
      <c r="C1196" s="27" t="s">
        <v>203</v>
      </c>
      <c r="D1196" t="s">
        <v>829</v>
      </c>
      <c r="E1196" s="8" t="str">
        <f t="shared" ref="E1196:E1197" si="1323">ROW()&amp;" "&amp;D1196</f>
        <v>1196 DCSALESQUOTA-S</v>
      </c>
      <c r="F1196" s="27"/>
      <c r="G1196" t="str">
        <f t="shared" si="1312"/>
        <v>1196 DCSALESQUOTA-S</v>
      </c>
      <c r="H1196" s="27"/>
      <c r="I1196" s="78"/>
      <c r="J1196" s="78"/>
      <c r="K1196" s="33">
        <f t="shared" ref="K1196:P1196" ca="1" si="1324">SUMIF($3:$3,K$2,1196:1196)</f>
        <v>-1200000</v>
      </c>
      <c r="L1196" s="33">
        <f t="shared" ca="1" si="1324"/>
        <v>-1200000</v>
      </c>
      <c r="M1196" s="33">
        <f t="shared" ca="1" si="1324"/>
        <v>-1200000</v>
      </c>
      <c r="N1196" s="33">
        <f t="shared" ca="1" si="1324"/>
        <v>-1200000</v>
      </c>
      <c r="O1196" s="33">
        <f t="shared" ca="1" si="1324"/>
        <v>-1200000</v>
      </c>
      <c r="P1196" s="33">
        <f t="shared" ca="1" si="1324"/>
        <v>-1100000</v>
      </c>
      <c r="R1196" s="33"/>
      <c r="S1196" s="144">
        <f t="shared" ref="S1196" ca="1" si="1325">-+S1195*S1194</f>
        <v>-100000</v>
      </c>
      <c r="T1196" s="144">
        <f t="shared" ref="T1196:AX1196" ca="1" si="1326">-+T1195*T1194</f>
        <v>-100000</v>
      </c>
      <c r="U1196" s="144">
        <f t="shared" ca="1" si="1326"/>
        <v>-100000</v>
      </c>
      <c r="V1196" s="144">
        <f t="shared" ca="1" si="1326"/>
        <v>-100000</v>
      </c>
      <c r="W1196" s="144">
        <f t="shared" ca="1" si="1326"/>
        <v>-100000</v>
      </c>
      <c r="X1196" s="144">
        <f t="shared" ca="1" si="1326"/>
        <v>-100000</v>
      </c>
      <c r="Y1196" s="144">
        <f t="shared" ca="1" si="1326"/>
        <v>-100000</v>
      </c>
      <c r="Z1196" s="144">
        <f t="shared" ca="1" si="1326"/>
        <v>-100000</v>
      </c>
      <c r="AA1196" s="144">
        <f t="shared" ca="1" si="1326"/>
        <v>-100000</v>
      </c>
      <c r="AB1196" s="144">
        <f t="shared" ca="1" si="1326"/>
        <v>-100000</v>
      </c>
      <c r="AC1196" s="144">
        <f t="shared" ca="1" si="1326"/>
        <v>-100000</v>
      </c>
      <c r="AD1196" s="144">
        <f t="shared" ca="1" si="1326"/>
        <v>-100000</v>
      </c>
      <c r="AE1196" s="144">
        <f t="shared" ca="1" si="1326"/>
        <v>-100000</v>
      </c>
      <c r="AF1196" s="144">
        <f t="shared" ca="1" si="1326"/>
        <v>-100000</v>
      </c>
      <c r="AG1196" s="144">
        <f t="shared" ca="1" si="1326"/>
        <v>-100000</v>
      </c>
      <c r="AH1196" s="144">
        <f t="shared" ca="1" si="1326"/>
        <v>-100000</v>
      </c>
      <c r="AI1196" s="144">
        <f t="shared" ca="1" si="1326"/>
        <v>-100000</v>
      </c>
      <c r="AJ1196" s="144">
        <f t="shared" ca="1" si="1326"/>
        <v>-100000</v>
      </c>
      <c r="AK1196" s="144">
        <f t="shared" ca="1" si="1326"/>
        <v>-100000</v>
      </c>
      <c r="AL1196" s="144">
        <f t="shared" ca="1" si="1326"/>
        <v>-100000</v>
      </c>
      <c r="AM1196" s="144">
        <f t="shared" ca="1" si="1326"/>
        <v>-100000</v>
      </c>
      <c r="AN1196" s="144">
        <f t="shared" ca="1" si="1326"/>
        <v>-100000</v>
      </c>
      <c r="AO1196" s="144">
        <f t="shared" ca="1" si="1326"/>
        <v>-100000</v>
      </c>
      <c r="AP1196" s="144">
        <f t="shared" ca="1" si="1326"/>
        <v>-100000</v>
      </c>
      <c r="AQ1196" s="144">
        <f t="shared" ca="1" si="1326"/>
        <v>-100000</v>
      </c>
      <c r="AR1196" s="144">
        <f t="shared" ca="1" si="1326"/>
        <v>-100000</v>
      </c>
      <c r="AS1196" s="144">
        <f t="shared" ca="1" si="1326"/>
        <v>-100000</v>
      </c>
      <c r="AT1196" s="144">
        <f t="shared" ca="1" si="1326"/>
        <v>-100000</v>
      </c>
      <c r="AU1196" s="144">
        <f t="shared" ca="1" si="1326"/>
        <v>-100000</v>
      </c>
      <c r="AV1196" s="144">
        <f t="shared" ca="1" si="1326"/>
        <v>-100000</v>
      </c>
      <c r="AW1196" s="144">
        <f t="shared" ca="1" si="1326"/>
        <v>-100000</v>
      </c>
      <c r="AX1196" s="144">
        <f t="shared" ca="1" si="1326"/>
        <v>-100000</v>
      </c>
      <c r="AY1196" s="144">
        <f t="shared" ref="AY1196:CD1196" ca="1" si="1327">-+AY1195*AY1194</f>
        <v>-100000</v>
      </c>
      <c r="AZ1196" s="144">
        <f t="shared" ca="1" si="1327"/>
        <v>-100000</v>
      </c>
      <c r="BA1196" s="144">
        <f t="shared" ca="1" si="1327"/>
        <v>-100000</v>
      </c>
      <c r="BB1196" s="144">
        <f t="shared" ca="1" si="1327"/>
        <v>-100000</v>
      </c>
      <c r="BC1196" s="144">
        <f t="shared" ca="1" si="1327"/>
        <v>-100000</v>
      </c>
      <c r="BD1196" s="144">
        <f t="shared" ca="1" si="1327"/>
        <v>-100000</v>
      </c>
      <c r="BE1196" s="144">
        <f t="shared" ca="1" si="1327"/>
        <v>-100000</v>
      </c>
      <c r="BF1196" s="144">
        <f t="shared" ca="1" si="1327"/>
        <v>-100000</v>
      </c>
      <c r="BG1196" s="144">
        <f t="shared" ca="1" si="1327"/>
        <v>-100000</v>
      </c>
      <c r="BH1196" s="144">
        <f t="shared" ca="1" si="1327"/>
        <v>-100000</v>
      </c>
      <c r="BI1196" s="144">
        <f t="shared" ca="1" si="1327"/>
        <v>-100000</v>
      </c>
      <c r="BJ1196" s="144">
        <f t="shared" ca="1" si="1327"/>
        <v>-100000</v>
      </c>
      <c r="BK1196" s="144">
        <f t="shared" ca="1" si="1327"/>
        <v>-100000</v>
      </c>
      <c r="BL1196" s="144">
        <f t="shared" ca="1" si="1327"/>
        <v>-100000</v>
      </c>
      <c r="BM1196" s="144">
        <f t="shared" ca="1" si="1327"/>
        <v>-100000</v>
      </c>
      <c r="BN1196" s="144">
        <f t="shared" ca="1" si="1327"/>
        <v>-100000</v>
      </c>
      <c r="BO1196" s="144">
        <f t="shared" ca="1" si="1327"/>
        <v>-100000</v>
      </c>
      <c r="BP1196" s="144">
        <f t="shared" ca="1" si="1327"/>
        <v>-100000</v>
      </c>
      <c r="BQ1196" s="144">
        <f t="shared" ca="1" si="1327"/>
        <v>-100000</v>
      </c>
      <c r="BR1196" s="144">
        <f t="shared" ca="1" si="1327"/>
        <v>-100000</v>
      </c>
      <c r="BS1196" s="144">
        <f t="shared" ca="1" si="1327"/>
        <v>-100000</v>
      </c>
      <c r="BT1196" s="144">
        <f t="shared" ca="1" si="1327"/>
        <v>-100000</v>
      </c>
      <c r="BU1196" s="144">
        <f t="shared" ca="1" si="1327"/>
        <v>-100000</v>
      </c>
      <c r="BV1196" s="144">
        <f t="shared" ca="1" si="1327"/>
        <v>-100000</v>
      </c>
      <c r="BW1196" s="144">
        <f t="shared" ca="1" si="1327"/>
        <v>-100000</v>
      </c>
      <c r="BX1196" s="144">
        <f t="shared" ca="1" si="1327"/>
        <v>-100000</v>
      </c>
      <c r="BY1196" s="144">
        <f t="shared" ca="1" si="1327"/>
        <v>-100000</v>
      </c>
      <c r="BZ1196" s="144">
        <f t="shared" ca="1" si="1327"/>
        <v>-100000</v>
      </c>
      <c r="CA1196" s="144">
        <f t="shared" ca="1" si="1327"/>
        <v>-100000</v>
      </c>
      <c r="CB1196" s="144">
        <f t="shared" ca="1" si="1327"/>
        <v>-100000</v>
      </c>
      <c r="CC1196" s="144">
        <f t="shared" ca="1" si="1327"/>
        <v>-100000</v>
      </c>
      <c r="CD1196" s="144">
        <f t="shared" ca="1" si="1327"/>
        <v>-100000</v>
      </c>
      <c r="CE1196" s="144">
        <f t="shared" ref="CE1196:CK1196" ca="1" si="1328">-+CE1195*CE1194</f>
        <v>-100000</v>
      </c>
      <c r="CF1196" s="144">
        <f t="shared" ca="1" si="1328"/>
        <v>-100000</v>
      </c>
      <c r="CG1196" s="144">
        <f t="shared" ca="1" si="1328"/>
        <v>-100000</v>
      </c>
      <c r="CH1196" s="144">
        <f t="shared" ca="1" si="1328"/>
        <v>-100000</v>
      </c>
      <c r="CI1196" s="144">
        <f t="shared" ca="1" si="1328"/>
        <v>-100000</v>
      </c>
      <c r="CJ1196" s="144">
        <f t="shared" ca="1" si="1328"/>
        <v>-100000</v>
      </c>
      <c r="CK1196" s="144">
        <f t="shared" ca="1" si="1328"/>
        <v>-100000</v>
      </c>
    </row>
    <row r="1197" spans="2:89" x14ac:dyDescent="0.35">
      <c r="B1197" s="13"/>
      <c r="D1197" t="s">
        <v>829</v>
      </c>
      <c r="E1197" s="8" t="str">
        <f t="shared" si="1323"/>
        <v>1197 DCSALESQUOTA-S</v>
      </c>
      <c r="G1197" t="str">
        <f t="shared" si="1312"/>
        <v>1197 DCSALESQUOTA-S</v>
      </c>
      <c r="H1197" s="12"/>
      <c r="I1197" s="60"/>
      <c r="J1197" s="60"/>
      <c r="R1197" s="9"/>
      <c r="S1197" s="145"/>
      <c r="T1197" s="145"/>
      <c r="U1197" s="145"/>
      <c r="V1197" s="145"/>
      <c r="W1197" s="145"/>
      <c r="X1197" s="145"/>
      <c r="Y1197" s="145"/>
      <c r="Z1197" s="145"/>
      <c r="AA1197" s="145"/>
      <c r="AB1197" s="145"/>
      <c r="AC1197" s="145"/>
      <c r="AD1197" s="145"/>
      <c r="AE1197" s="145"/>
      <c r="AF1197" s="145"/>
      <c r="AG1197" s="145"/>
      <c r="AH1197" s="145"/>
      <c r="AI1197" s="145"/>
      <c r="AJ1197" s="145"/>
      <c r="AK1197" s="145"/>
      <c r="AL1197" s="145"/>
      <c r="AM1197" s="145"/>
      <c r="AN1197" s="145"/>
      <c r="AO1197" s="145"/>
      <c r="AP1197" s="145"/>
      <c r="AQ1197" s="145"/>
      <c r="AR1197" s="145"/>
      <c r="AS1197" s="145"/>
      <c r="AT1197" s="145"/>
      <c r="AU1197" s="145"/>
      <c r="AV1197" s="145"/>
      <c r="AW1197" s="145"/>
      <c r="AX1197" s="145"/>
      <c r="AY1197" s="145"/>
      <c r="AZ1197" s="145"/>
      <c r="BA1197" s="145"/>
      <c r="BB1197" s="145"/>
      <c r="BC1197" s="145"/>
      <c r="BD1197" s="145"/>
      <c r="BE1197" s="145"/>
      <c r="BF1197" s="145"/>
      <c r="BG1197" s="145"/>
      <c r="BH1197" s="145"/>
      <c r="BI1197" s="145"/>
      <c r="BJ1197" s="145"/>
      <c r="BK1197" s="145"/>
      <c r="BL1197" s="145"/>
      <c r="BM1197" s="145"/>
      <c r="BN1197" s="145"/>
      <c r="BO1197" s="145"/>
      <c r="BP1197" s="145"/>
      <c r="BQ1197" s="145"/>
      <c r="BR1197" s="145"/>
      <c r="BS1197" s="145"/>
      <c r="BT1197" s="145"/>
      <c r="BU1197" s="145"/>
      <c r="BV1197" s="145"/>
      <c r="BW1197" s="145"/>
      <c r="BX1197" s="145"/>
      <c r="BY1197" s="145"/>
      <c r="BZ1197" s="145"/>
      <c r="CA1197" s="145"/>
      <c r="CB1197" s="145"/>
      <c r="CC1197" s="145"/>
      <c r="CD1197" s="145"/>
      <c r="CE1197" s="145"/>
      <c r="CF1197" s="145"/>
      <c r="CG1197" s="145"/>
      <c r="CH1197" s="145"/>
      <c r="CI1197" s="145"/>
      <c r="CJ1197" s="145"/>
      <c r="CK1197" s="145"/>
    </row>
    <row r="1198" spans="2:89" x14ac:dyDescent="0.35">
      <c r="B1198" s="8" t="str">
        <f>B1179</f>
        <v>(Primary label)</v>
      </c>
      <c r="D1198" t="s">
        <v>829</v>
      </c>
      <c r="E1198" s="8" t="str">
        <f>ROW()&amp;" "&amp;D1198</f>
        <v>1198 DCSALESQUOTA-S</v>
      </c>
      <c r="G1198" t="s">
        <v>332</v>
      </c>
      <c r="H1198" s="12"/>
      <c r="I1198" s="60"/>
      <c r="J1198" s="60"/>
      <c r="S1198" s="72"/>
      <c r="T1198" s="72"/>
      <c r="U1198" s="72"/>
      <c r="V1198" s="72"/>
      <c r="W1198" s="72"/>
      <c r="X1198" s="72"/>
      <c r="Y1198" s="72"/>
      <c r="Z1198" s="72"/>
      <c r="AA1198" s="72"/>
      <c r="AB1198" s="72"/>
      <c r="AC1198" s="72"/>
      <c r="AD1198" s="72"/>
      <c r="AE1198" s="72"/>
      <c r="AF1198" s="72"/>
      <c r="AG1198" s="72"/>
      <c r="AH1198" s="72"/>
      <c r="AI1198" s="72"/>
      <c r="AJ1198" s="72"/>
      <c r="AK1198" s="72"/>
      <c r="AL1198" s="72"/>
      <c r="AM1198" s="72"/>
      <c r="AN1198" s="72"/>
      <c r="AO1198" s="72"/>
      <c r="AP1198" s="72"/>
      <c r="AQ1198" s="72"/>
      <c r="AR1198" s="72"/>
      <c r="AS1198" s="72"/>
      <c r="AT1198" s="72"/>
      <c r="AU1198" s="72"/>
      <c r="AV1198" s="72"/>
      <c r="AW1198" s="72"/>
      <c r="AX1198" s="72"/>
      <c r="AY1198" s="72"/>
      <c r="AZ1198" s="72"/>
      <c r="BA1198" s="72"/>
      <c r="BB1198" s="72"/>
      <c r="BC1198" s="72"/>
      <c r="BD1198" s="72"/>
      <c r="BE1198" s="72"/>
      <c r="BF1198" s="72"/>
      <c r="BG1198" s="72"/>
      <c r="BH1198" s="72"/>
      <c r="BI1198" s="72"/>
      <c r="BJ1198" s="72"/>
      <c r="BK1198" s="72"/>
      <c r="BL1198" s="72"/>
      <c r="BM1198" s="72"/>
      <c r="BN1198" s="72"/>
      <c r="BO1198" s="72"/>
      <c r="BP1198" s="72"/>
      <c r="BQ1198" s="72"/>
      <c r="BR1198" s="72"/>
      <c r="BS1198" s="72"/>
      <c r="BT1198" s="72"/>
      <c r="BU1198" s="72"/>
      <c r="BV1198" s="72"/>
      <c r="BW1198" s="72"/>
      <c r="BX1198" s="72"/>
      <c r="BY1198" s="72"/>
      <c r="BZ1198" s="72"/>
      <c r="CA1198" s="72"/>
      <c r="CB1198" s="72"/>
      <c r="CC1198" s="72"/>
      <c r="CD1198" s="72"/>
      <c r="CE1198" s="72"/>
      <c r="CF1198" s="72"/>
      <c r="CG1198" s="72"/>
      <c r="CH1198" s="72"/>
      <c r="CI1198" s="72"/>
      <c r="CJ1198" s="72"/>
      <c r="CK1198" s="72"/>
    </row>
    <row r="1199" spans="2:89" x14ac:dyDescent="0.35">
      <c r="B1199" s="8" t="str">
        <f>B1180</f>
        <v>primary unit</v>
      </c>
      <c r="D1199" t="s">
        <v>829</v>
      </c>
      <c r="E1199" s="8" t="str">
        <f>ROW()&amp;" "&amp;D1199</f>
        <v>1199 DCSALESQUOTA-S</v>
      </c>
      <c r="G1199" t="s">
        <v>332</v>
      </c>
      <c r="H1199" s="12"/>
      <c r="I1199" s="60"/>
      <c r="J1199" s="60"/>
      <c r="S1199" s="72"/>
      <c r="T1199" s="72"/>
      <c r="U1199" s="72"/>
      <c r="V1199" s="72"/>
      <c r="W1199" s="72"/>
      <c r="X1199" s="72"/>
      <c r="Y1199" s="72"/>
      <c r="Z1199" s="72"/>
      <c r="AA1199" s="72"/>
      <c r="AB1199" s="72"/>
      <c r="AC1199" s="72"/>
      <c r="AD1199" s="72"/>
      <c r="AE1199" s="72"/>
      <c r="AF1199" s="72"/>
      <c r="AG1199" s="72"/>
      <c r="AH1199" s="72"/>
      <c r="AI1199" s="72"/>
      <c r="AJ1199" s="72"/>
      <c r="AK1199" s="72"/>
      <c r="AL1199" s="72"/>
      <c r="AM1199" s="72"/>
      <c r="AN1199" s="72"/>
      <c r="AO1199" s="72"/>
      <c r="AP1199" s="72"/>
      <c r="AQ1199" s="72"/>
      <c r="AR1199" s="72"/>
      <c r="AS1199" s="72"/>
      <c r="AT1199" s="72"/>
      <c r="AU1199" s="72"/>
      <c r="AV1199" s="72"/>
      <c r="AW1199" s="72"/>
      <c r="AX1199" s="72"/>
      <c r="AY1199" s="72"/>
      <c r="AZ1199" s="72"/>
      <c r="BA1199" s="72"/>
      <c r="BB1199" s="72"/>
      <c r="BC1199" s="72"/>
      <c r="BD1199" s="72"/>
      <c r="BE1199" s="72"/>
      <c r="BF1199" s="72"/>
      <c r="BG1199" s="72"/>
      <c r="BH1199" s="72"/>
      <c r="BI1199" s="72"/>
      <c r="BJ1199" s="72"/>
      <c r="BK1199" s="72"/>
      <c r="BL1199" s="72"/>
      <c r="BM1199" s="72"/>
      <c r="BN1199" s="72"/>
      <c r="BO1199" s="72"/>
      <c r="BP1199" s="72"/>
      <c r="BQ1199" s="72"/>
      <c r="BR1199" s="72"/>
      <c r="BS1199" s="72"/>
      <c r="BT1199" s="72"/>
      <c r="BU1199" s="72"/>
      <c r="BV1199" s="72"/>
      <c r="BW1199" s="72"/>
      <c r="BX1199" s="72"/>
      <c r="BY1199" s="72"/>
      <c r="BZ1199" s="72"/>
      <c r="CA1199" s="72"/>
      <c r="CB1199" s="72"/>
      <c r="CC1199" s="72"/>
      <c r="CD1199" s="72"/>
      <c r="CE1199" s="72"/>
      <c r="CF1199" s="72"/>
      <c r="CG1199" s="72"/>
      <c r="CH1199" s="72"/>
      <c r="CI1199" s="72"/>
      <c r="CJ1199" s="72"/>
      <c r="CK1199" s="72"/>
    </row>
    <row r="1200" spans="2:89" x14ac:dyDescent="0.35">
      <c r="B1200" s="8" t="str">
        <f>B1181</f>
        <v>Primary revenue driver</v>
      </c>
      <c r="D1200" t="s">
        <v>829</v>
      </c>
      <c r="E1200" s="8" t="str">
        <f>ROW()&amp;" "&amp;D1200</f>
        <v>1200 DCSALESQUOTA-S</v>
      </c>
      <c r="G1200" t="s">
        <v>332</v>
      </c>
      <c r="K1200" s="53"/>
      <c r="L1200" s="53"/>
      <c r="M1200" s="53"/>
      <c r="N1200" s="53"/>
      <c r="O1200" s="53"/>
      <c r="P1200" s="53"/>
      <c r="R1200" s="24"/>
      <c r="S1200" s="211" t="str">
        <f t="shared" ref="S1200" si="1329">S1181</f>
        <v>S$16</v>
      </c>
      <c r="T1200" s="211" t="str">
        <f t="shared" ref="T1200:CE1200" si="1330">T1181</f>
        <v>T$16</v>
      </c>
      <c r="U1200" s="211" t="str">
        <f t="shared" si="1330"/>
        <v>U$16</v>
      </c>
      <c r="V1200" s="211" t="str">
        <f t="shared" si="1330"/>
        <v>V$16</v>
      </c>
      <c r="W1200" s="211" t="str">
        <f t="shared" si="1330"/>
        <v>W$16</v>
      </c>
      <c r="X1200" s="211" t="str">
        <f t="shared" si="1330"/>
        <v>X$16</v>
      </c>
      <c r="Y1200" s="211" t="str">
        <f t="shared" si="1330"/>
        <v>Y$16</v>
      </c>
      <c r="Z1200" s="211" t="str">
        <f t="shared" si="1330"/>
        <v>Z$16</v>
      </c>
      <c r="AA1200" s="211" t="str">
        <f t="shared" si="1330"/>
        <v>AA$16</v>
      </c>
      <c r="AB1200" s="211" t="str">
        <f t="shared" si="1330"/>
        <v>AB$16</v>
      </c>
      <c r="AC1200" s="211" t="str">
        <f t="shared" si="1330"/>
        <v>AC$16</v>
      </c>
      <c r="AD1200" s="211" t="str">
        <f t="shared" si="1330"/>
        <v>AD$16</v>
      </c>
      <c r="AE1200" s="211" t="str">
        <f t="shared" si="1330"/>
        <v>AE$16</v>
      </c>
      <c r="AF1200" s="211" t="str">
        <f t="shared" si="1330"/>
        <v>AF$16</v>
      </c>
      <c r="AG1200" s="211" t="str">
        <f t="shared" si="1330"/>
        <v>AG$16</v>
      </c>
      <c r="AH1200" s="211" t="str">
        <f t="shared" si="1330"/>
        <v>AH$16</v>
      </c>
      <c r="AI1200" s="211" t="str">
        <f t="shared" si="1330"/>
        <v>AI$16</v>
      </c>
      <c r="AJ1200" s="211" t="str">
        <f t="shared" si="1330"/>
        <v>AJ$16</v>
      </c>
      <c r="AK1200" s="211" t="str">
        <f t="shared" si="1330"/>
        <v>AK$16</v>
      </c>
      <c r="AL1200" s="211" t="str">
        <f t="shared" si="1330"/>
        <v>AL$16</v>
      </c>
      <c r="AM1200" s="211" t="str">
        <f t="shared" si="1330"/>
        <v>AM$16</v>
      </c>
      <c r="AN1200" s="211" t="str">
        <f t="shared" si="1330"/>
        <v>AN$16</v>
      </c>
      <c r="AO1200" s="211" t="str">
        <f t="shared" si="1330"/>
        <v>AO$16</v>
      </c>
      <c r="AP1200" s="211" t="str">
        <f t="shared" si="1330"/>
        <v>AP$16</v>
      </c>
      <c r="AQ1200" s="211" t="str">
        <f t="shared" si="1330"/>
        <v>AQ$16</v>
      </c>
      <c r="AR1200" s="211" t="str">
        <f t="shared" si="1330"/>
        <v>AR$16</v>
      </c>
      <c r="AS1200" s="211" t="str">
        <f t="shared" si="1330"/>
        <v>AS$16</v>
      </c>
      <c r="AT1200" s="211" t="str">
        <f t="shared" si="1330"/>
        <v>AT$16</v>
      </c>
      <c r="AU1200" s="211" t="str">
        <f t="shared" si="1330"/>
        <v>AU$16</v>
      </c>
      <c r="AV1200" s="211" t="str">
        <f t="shared" si="1330"/>
        <v>AV$16</v>
      </c>
      <c r="AW1200" s="211" t="str">
        <f t="shared" si="1330"/>
        <v>AW$16</v>
      </c>
      <c r="AX1200" s="211" t="str">
        <f t="shared" si="1330"/>
        <v>AX$16</v>
      </c>
      <c r="AY1200" s="211" t="str">
        <f t="shared" si="1330"/>
        <v>AY$16</v>
      </c>
      <c r="AZ1200" s="211" t="str">
        <f t="shared" si="1330"/>
        <v>AZ$16</v>
      </c>
      <c r="BA1200" s="211" t="str">
        <f t="shared" si="1330"/>
        <v>BA$16</v>
      </c>
      <c r="BB1200" s="211" t="str">
        <f t="shared" si="1330"/>
        <v>BB$16</v>
      </c>
      <c r="BC1200" s="211" t="str">
        <f t="shared" si="1330"/>
        <v>BC$16</v>
      </c>
      <c r="BD1200" s="211" t="str">
        <f t="shared" si="1330"/>
        <v>BD$16</v>
      </c>
      <c r="BE1200" s="211" t="str">
        <f t="shared" si="1330"/>
        <v>BE$16</v>
      </c>
      <c r="BF1200" s="211" t="str">
        <f t="shared" si="1330"/>
        <v>BF$16</v>
      </c>
      <c r="BG1200" s="211" t="str">
        <f t="shared" si="1330"/>
        <v>BG$16</v>
      </c>
      <c r="BH1200" s="211" t="str">
        <f t="shared" si="1330"/>
        <v>BH$16</v>
      </c>
      <c r="BI1200" s="211" t="str">
        <f t="shared" si="1330"/>
        <v>BI$16</v>
      </c>
      <c r="BJ1200" s="211" t="str">
        <f t="shared" si="1330"/>
        <v>BJ$16</v>
      </c>
      <c r="BK1200" s="211" t="str">
        <f t="shared" si="1330"/>
        <v>BK$16</v>
      </c>
      <c r="BL1200" s="211" t="str">
        <f t="shared" si="1330"/>
        <v>BL$16</v>
      </c>
      <c r="BM1200" s="211" t="str">
        <f t="shared" si="1330"/>
        <v>BM$16</v>
      </c>
      <c r="BN1200" s="211" t="str">
        <f t="shared" si="1330"/>
        <v>BN$16</v>
      </c>
      <c r="BO1200" s="211" t="str">
        <f t="shared" si="1330"/>
        <v>BO$16</v>
      </c>
      <c r="BP1200" s="211" t="str">
        <f t="shared" si="1330"/>
        <v>BP$16</v>
      </c>
      <c r="BQ1200" s="211" t="str">
        <f t="shared" si="1330"/>
        <v>BQ$16</v>
      </c>
      <c r="BR1200" s="211" t="str">
        <f t="shared" si="1330"/>
        <v>BR$16</v>
      </c>
      <c r="BS1200" s="211" t="str">
        <f t="shared" si="1330"/>
        <v>BS$16</v>
      </c>
      <c r="BT1200" s="211" t="str">
        <f t="shared" si="1330"/>
        <v>BT$16</v>
      </c>
      <c r="BU1200" s="211" t="str">
        <f t="shared" si="1330"/>
        <v>BU$16</v>
      </c>
      <c r="BV1200" s="211" t="str">
        <f t="shared" si="1330"/>
        <v>BV$16</v>
      </c>
      <c r="BW1200" s="211" t="str">
        <f t="shared" si="1330"/>
        <v>BW$16</v>
      </c>
      <c r="BX1200" s="211" t="str">
        <f t="shared" si="1330"/>
        <v>BX$16</v>
      </c>
      <c r="BY1200" s="211" t="str">
        <f t="shared" si="1330"/>
        <v>BY$16</v>
      </c>
      <c r="BZ1200" s="211" t="str">
        <f t="shared" si="1330"/>
        <v>BZ$16</v>
      </c>
      <c r="CA1200" s="211" t="str">
        <f t="shared" si="1330"/>
        <v>CA$16</v>
      </c>
      <c r="CB1200" s="211" t="str">
        <f t="shared" si="1330"/>
        <v>CB$16</v>
      </c>
      <c r="CC1200" s="211" t="str">
        <f t="shared" si="1330"/>
        <v>CC$16</v>
      </c>
      <c r="CD1200" s="211" t="str">
        <f t="shared" si="1330"/>
        <v>CD$16</v>
      </c>
      <c r="CE1200" s="211" t="str">
        <f t="shared" si="1330"/>
        <v>CE$16</v>
      </c>
      <c r="CF1200" s="211" t="str">
        <f t="shared" ref="CF1200:CK1200" si="1331">CF1181</f>
        <v>CF$16</v>
      </c>
      <c r="CG1200" s="211" t="str">
        <f t="shared" si="1331"/>
        <v>CG$16</v>
      </c>
      <c r="CH1200" s="211" t="str">
        <f t="shared" si="1331"/>
        <v>CH$16</v>
      </c>
      <c r="CI1200" s="211" t="str">
        <f t="shared" si="1331"/>
        <v>CI$16</v>
      </c>
      <c r="CJ1200" s="211" t="str">
        <f t="shared" si="1331"/>
        <v>CJ$16</v>
      </c>
      <c r="CK1200" s="211" t="str">
        <f t="shared" si="1331"/>
        <v>CK$16</v>
      </c>
    </row>
    <row r="1201" spans="2:89" x14ac:dyDescent="0.35">
      <c r="B1201" s="8" t="str">
        <f>B1182</f>
        <v>Primary volume driver</v>
      </c>
      <c r="D1201" t="s">
        <v>829</v>
      </c>
      <c r="E1201" s="8" t="str">
        <f>ROW()&amp;" "&amp;D1201</f>
        <v>1201 DCSALESQUOTA-S</v>
      </c>
      <c r="G1201" t="s">
        <v>332</v>
      </c>
      <c r="H1201" s="56"/>
      <c r="I1201" s="79"/>
      <c r="J1201" s="79"/>
      <c r="K1201" s="15"/>
      <c r="L1201" s="15"/>
      <c r="M1201" s="15"/>
      <c r="N1201" s="15"/>
      <c r="O1201" s="15"/>
      <c r="P1201" s="15"/>
      <c r="R1201" s="15"/>
      <c r="S1201" s="211" t="str">
        <f t="shared" ref="S1201" si="1332">S1182</f>
        <v>S$17</v>
      </c>
      <c r="T1201" s="211" t="str">
        <f t="shared" ref="T1201:CE1201" si="1333">T1182</f>
        <v>T$17</v>
      </c>
      <c r="U1201" s="211" t="str">
        <f t="shared" si="1333"/>
        <v>U$17</v>
      </c>
      <c r="V1201" s="211" t="str">
        <f t="shared" si="1333"/>
        <v>V$17</v>
      </c>
      <c r="W1201" s="211" t="str">
        <f t="shared" si="1333"/>
        <v>W$17</v>
      </c>
      <c r="X1201" s="211" t="str">
        <f t="shared" si="1333"/>
        <v>X$17</v>
      </c>
      <c r="Y1201" s="211" t="str">
        <f t="shared" si="1333"/>
        <v>Y$17</v>
      </c>
      <c r="Z1201" s="211" t="str">
        <f t="shared" si="1333"/>
        <v>Z$17</v>
      </c>
      <c r="AA1201" s="211" t="str">
        <f t="shared" si="1333"/>
        <v>AA$17</v>
      </c>
      <c r="AB1201" s="211" t="str">
        <f t="shared" si="1333"/>
        <v>AB$17</v>
      </c>
      <c r="AC1201" s="211" t="str">
        <f t="shared" si="1333"/>
        <v>AC$17</v>
      </c>
      <c r="AD1201" s="211" t="str">
        <f t="shared" si="1333"/>
        <v>AD$17</v>
      </c>
      <c r="AE1201" s="211" t="str">
        <f t="shared" si="1333"/>
        <v>AE$17</v>
      </c>
      <c r="AF1201" s="211" t="str">
        <f t="shared" si="1333"/>
        <v>AF$17</v>
      </c>
      <c r="AG1201" s="211" t="str">
        <f t="shared" si="1333"/>
        <v>AG$17</v>
      </c>
      <c r="AH1201" s="211" t="str">
        <f t="shared" si="1333"/>
        <v>AH$17</v>
      </c>
      <c r="AI1201" s="211" t="str">
        <f t="shared" si="1333"/>
        <v>AI$17</v>
      </c>
      <c r="AJ1201" s="211" t="str">
        <f t="shared" si="1333"/>
        <v>AJ$17</v>
      </c>
      <c r="AK1201" s="211" t="str">
        <f t="shared" si="1333"/>
        <v>AK$17</v>
      </c>
      <c r="AL1201" s="211" t="str">
        <f t="shared" si="1333"/>
        <v>AL$17</v>
      </c>
      <c r="AM1201" s="211" t="str">
        <f t="shared" si="1333"/>
        <v>AM$17</v>
      </c>
      <c r="AN1201" s="211" t="str">
        <f t="shared" si="1333"/>
        <v>AN$17</v>
      </c>
      <c r="AO1201" s="211" t="str">
        <f t="shared" si="1333"/>
        <v>AO$17</v>
      </c>
      <c r="AP1201" s="211" t="str">
        <f t="shared" si="1333"/>
        <v>AP$17</v>
      </c>
      <c r="AQ1201" s="211" t="str">
        <f t="shared" si="1333"/>
        <v>AQ$17</v>
      </c>
      <c r="AR1201" s="211" t="str">
        <f t="shared" si="1333"/>
        <v>AR$17</v>
      </c>
      <c r="AS1201" s="211" t="str">
        <f t="shared" si="1333"/>
        <v>AS$17</v>
      </c>
      <c r="AT1201" s="211" t="str">
        <f t="shared" si="1333"/>
        <v>AT$17</v>
      </c>
      <c r="AU1201" s="211" t="str">
        <f t="shared" si="1333"/>
        <v>AU$17</v>
      </c>
      <c r="AV1201" s="211" t="str">
        <f t="shared" si="1333"/>
        <v>AV$17</v>
      </c>
      <c r="AW1201" s="211" t="str">
        <f t="shared" si="1333"/>
        <v>AW$17</v>
      </c>
      <c r="AX1201" s="211" t="str">
        <f t="shared" si="1333"/>
        <v>AX$17</v>
      </c>
      <c r="AY1201" s="211" t="str">
        <f t="shared" si="1333"/>
        <v>AY$17</v>
      </c>
      <c r="AZ1201" s="211" t="str">
        <f t="shared" si="1333"/>
        <v>AZ$17</v>
      </c>
      <c r="BA1201" s="211" t="str">
        <f t="shared" si="1333"/>
        <v>BA$17</v>
      </c>
      <c r="BB1201" s="211" t="str">
        <f t="shared" si="1333"/>
        <v>BB$17</v>
      </c>
      <c r="BC1201" s="211" t="str">
        <f t="shared" si="1333"/>
        <v>BC$17</v>
      </c>
      <c r="BD1201" s="211" t="str">
        <f t="shared" si="1333"/>
        <v>BD$17</v>
      </c>
      <c r="BE1201" s="211" t="str">
        <f t="shared" si="1333"/>
        <v>BE$17</v>
      </c>
      <c r="BF1201" s="211" t="str">
        <f t="shared" si="1333"/>
        <v>BF$17</v>
      </c>
      <c r="BG1201" s="211" t="str">
        <f t="shared" si="1333"/>
        <v>BG$17</v>
      </c>
      <c r="BH1201" s="211" t="str">
        <f t="shared" si="1333"/>
        <v>BH$17</v>
      </c>
      <c r="BI1201" s="211" t="str">
        <f t="shared" si="1333"/>
        <v>BI$17</v>
      </c>
      <c r="BJ1201" s="211" t="str">
        <f t="shared" si="1333"/>
        <v>BJ$17</v>
      </c>
      <c r="BK1201" s="211" t="str">
        <f t="shared" si="1333"/>
        <v>BK$17</v>
      </c>
      <c r="BL1201" s="211" t="str">
        <f t="shared" si="1333"/>
        <v>BL$17</v>
      </c>
      <c r="BM1201" s="211" t="str">
        <f t="shared" si="1333"/>
        <v>BM$17</v>
      </c>
      <c r="BN1201" s="211" t="str">
        <f t="shared" si="1333"/>
        <v>BN$17</v>
      </c>
      <c r="BO1201" s="211" t="str">
        <f t="shared" si="1333"/>
        <v>BO$17</v>
      </c>
      <c r="BP1201" s="211" t="str">
        <f t="shared" si="1333"/>
        <v>BP$17</v>
      </c>
      <c r="BQ1201" s="211" t="str">
        <f t="shared" si="1333"/>
        <v>BQ$17</v>
      </c>
      <c r="BR1201" s="211" t="str">
        <f t="shared" si="1333"/>
        <v>BR$17</v>
      </c>
      <c r="BS1201" s="211" t="str">
        <f t="shared" si="1333"/>
        <v>BS$17</v>
      </c>
      <c r="BT1201" s="211" t="str">
        <f t="shared" si="1333"/>
        <v>BT$17</v>
      </c>
      <c r="BU1201" s="211" t="str">
        <f t="shared" si="1333"/>
        <v>BU$17</v>
      </c>
      <c r="BV1201" s="211" t="str">
        <f t="shared" si="1333"/>
        <v>BV$17</v>
      </c>
      <c r="BW1201" s="211" t="str">
        <f t="shared" si="1333"/>
        <v>BW$17</v>
      </c>
      <c r="BX1201" s="211" t="str">
        <f t="shared" si="1333"/>
        <v>BX$17</v>
      </c>
      <c r="BY1201" s="211" t="str">
        <f t="shared" si="1333"/>
        <v>BY$17</v>
      </c>
      <c r="BZ1201" s="211" t="str">
        <f t="shared" si="1333"/>
        <v>BZ$17</v>
      </c>
      <c r="CA1201" s="211" t="str">
        <f t="shared" si="1333"/>
        <v>CA$17</v>
      </c>
      <c r="CB1201" s="211" t="str">
        <f t="shared" si="1333"/>
        <v>CB$17</v>
      </c>
      <c r="CC1201" s="211" t="str">
        <f t="shared" si="1333"/>
        <v>CC$17</v>
      </c>
      <c r="CD1201" s="211" t="str">
        <f t="shared" si="1333"/>
        <v>CD$17</v>
      </c>
      <c r="CE1201" s="211" t="str">
        <f t="shared" si="1333"/>
        <v>CE$17</v>
      </c>
      <c r="CF1201" s="211" t="str">
        <f t="shared" ref="CF1201:CK1201" si="1334">CF1182</f>
        <v>CF$17</v>
      </c>
      <c r="CG1201" s="211" t="str">
        <f t="shared" si="1334"/>
        <v>CG$17</v>
      </c>
      <c r="CH1201" s="211" t="str">
        <f t="shared" si="1334"/>
        <v>CH$17</v>
      </c>
      <c r="CI1201" s="211" t="str">
        <f t="shared" si="1334"/>
        <v>CI$17</v>
      </c>
      <c r="CJ1201" s="211" t="str">
        <f t="shared" si="1334"/>
        <v>CJ$17</v>
      </c>
      <c r="CK1201" s="211" t="str">
        <f t="shared" si="1334"/>
        <v>CK$17</v>
      </c>
    </row>
    <row r="1202" spans="2:89" x14ac:dyDescent="0.35">
      <c r="B1202" s="89" t="str">
        <f>B1187</f>
        <v>SALESQUOTA Direct Cost:</v>
      </c>
      <c r="D1202" t="s">
        <v>829</v>
      </c>
      <c r="E1202" s="8" t="str">
        <f t="shared" ref="E1202:E1205" si="1335">ROW()&amp;" "&amp;D1202</f>
        <v>1202 DCSALESQUOTA-S</v>
      </c>
      <c r="G1202" t="s">
        <v>332</v>
      </c>
      <c r="H1202" s="12"/>
      <c r="I1202" s="60"/>
      <c r="J1202" s="60"/>
      <c r="K1202" s="15"/>
      <c r="L1202" s="15"/>
      <c r="M1202" s="15"/>
      <c r="N1202" s="15"/>
      <c r="O1202" s="15"/>
      <c r="P1202" s="15"/>
      <c r="R1202" s="15"/>
      <c r="S1202" s="211">
        <f t="shared" ref="S1202" si="1336">S1183</f>
        <v>0</v>
      </c>
      <c r="T1202" s="211">
        <f t="shared" ref="T1202:AX1202" si="1337">T1183</f>
        <v>0</v>
      </c>
      <c r="U1202" s="211">
        <f t="shared" si="1337"/>
        <v>0</v>
      </c>
      <c r="V1202" s="211">
        <f t="shared" si="1337"/>
        <v>0</v>
      </c>
      <c r="W1202" s="211">
        <f t="shared" si="1337"/>
        <v>0</v>
      </c>
      <c r="X1202" s="211">
        <f t="shared" si="1337"/>
        <v>0</v>
      </c>
      <c r="Y1202" s="211">
        <f t="shared" si="1337"/>
        <v>0</v>
      </c>
      <c r="Z1202" s="211">
        <f t="shared" si="1337"/>
        <v>0</v>
      </c>
      <c r="AA1202" s="211">
        <f t="shared" si="1337"/>
        <v>0</v>
      </c>
      <c r="AB1202" s="211">
        <f t="shared" si="1337"/>
        <v>0</v>
      </c>
      <c r="AC1202" s="211">
        <f t="shared" si="1337"/>
        <v>0</v>
      </c>
      <c r="AD1202" s="211">
        <f t="shared" si="1337"/>
        <v>0</v>
      </c>
      <c r="AE1202" s="211">
        <f t="shared" si="1337"/>
        <v>0</v>
      </c>
      <c r="AF1202" s="211">
        <f t="shared" si="1337"/>
        <v>0</v>
      </c>
      <c r="AG1202" s="211">
        <f t="shared" si="1337"/>
        <v>0</v>
      </c>
      <c r="AH1202" s="211">
        <f t="shared" si="1337"/>
        <v>0</v>
      </c>
      <c r="AI1202" s="211">
        <f t="shared" si="1337"/>
        <v>0</v>
      </c>
      <c r="AJ1202" s="211">
        <f t="shared" si="1337"/>
        <v>0</v>
      </c>
      <c r="AK1202" s="211">
        <f t="shared" si="1337"/>
        <v>0</v>
      </c>
      <c r="AL1202" s="211">
        <f t="shared" si="1337"/>
        <v>0</v>
      </c>
      <c r="AM1202" s="211">
        <f t="shared" si="1337"/>
        <v>0</v>
      </c>
      <c r="AN1202" s="211">
        <f t="shared" si="1337"/>
        <v>0</v>
      </c>
      <c r="AO1202" s="211">
        <f t="shared" si="1337"/>
        <v>0</v>
      </c>
      <c r="AP1202" s="211">
        <f t="shared" si="1337"/>
        <v>0</v>
      </c>
      <c r="AQ1202" s="211">
        <f t="shared" si="1337"/>
        <v>0</v>
      </c>
      <c r="AR1202" s="211">
        <f t="shared" si="1337"/>
        <v>0</v>
      </c>
      <c r="AS1202" s="211">
        <f t="shared" si="1337"/>
        <v>0</v>
      </c>
      <c r="AT1202" s="211">
        <f t="shared" si="1337"/>
        <v>0</v>
      </c>
      <c r="AU1202" s="211">
        <f t="shared" si="1337"/>
        <v>0</v>
      </c>
      <c r="AV1202" s="211">
        <f t="shared" si="1337"/>
        <v>0</v>
      </c>
      <c r="AW1202" s="211">
        <f t="shared" si="1337"/>
        <v>0</v>
      </c>
      <c r="AX1202" s="211">
        <f t="shared" si="1337"/>
        <v>0</v>
      </c>
      <c r="AY1202" s="211">
        <f t="shared" ref="AY1202:CD1202" si="1338">AY1183</f>
        <v>0</v>
      </c>
      <c r="AZ1202" s="211">
        <f t="shared" si="1338"/>
        <v>0</v>
      </c>
      <c r="BA1202" s="211">
        <f t="shared" si="1338"/>
        <v>0</v>
      </c>
      <c r="BB1202" s="211">
        <f t="shared" si="1338"/>
        <v>0</v>
      </c>
      <c r="BC1202" s="211">
        <f t="shared" si="1338"/>
        <v>0</v>
      </c>
      <c r="BD1202" s="211">
        <f t="shared" si="1338"/>
        <v>0</v>
      </c>
      <c r="BE1202" s="211">
        <f t="shared" si="1338"/>
        <v>0</v>
      </c>
      <c r="BF1202" s="211">
        <f t="shared" si="1338"/>
        <v>0</v>
      </c>
      <c r="BG1202" s="211">
        <f t="shared" si="1338"/>
        <v>0</v>
      </c>
      <c r="BH1202" s="211">
        <f t="shared" si="1338"/>
        <v>0</v>
      </c>
      <c r="BI1202" s="211">
        <f t="shared" si="1338"/>
        <v>0</v>
      </c>
      <c r="BJ1202" s="211">
        <f t="shared" si="1338"/>
        <v>0</v>
      </c>
      <c r="BK1202" s="211">
        <f t="shared" si="1338"/>
        <v>0</v>
      </c>
      <c r="BL1202" s="211">
        <f t="shared" si="1338"/>
        <v>0</v>
      </c>
      <c r="BM1202" s="211">
        <f t="shared" si="1338"/>
        <v>0</v>
      </c>
      <c r="BN1202" s="211">
        <f t="shared" si="1338"/>
        <v>0</v>
      </c>
      <c r="BO1202" s="211">
        <f t="shared" si="1338"/>
        <v>0</v>
      </c>
      <c r="BP1202" s="211">
        <f t="shared" si="1338"/>
        <v>0</v>
      </c>
      <c r="BQ1202" s="211">
        <f t="shared" si="1338"/>
        <v>0</v>
      </c>
      <c r="BR1202" s="211">
        <f t="shared" si="1338"/>
        <v>0</v>
      </c>
      <c r="BS1202" s="211">
        <f t="shared" si="1338"/>
        <v>0</v>
      </c>
      <c r="BT1202" s="211">
        <f t="shared" si="1338"/>
        <v>0</v>
      </c>
      <c r="BU1202" s="211">
        <f t="shared" si="1338"/>
        <v>0</v>
      </c>
      <c r="BV1202" s="211">
        <f t="shared" si="1338"/>
        <v>0</v>
      </c>
      <c r="BW1202" s="211">
        <f t="shared" si="1338"/>
        <v>0</v>
      </c>
      <c r="BX1202" s="211">
        <f t="shared" si="1338"/>
        <v>0</v>
      </c>
      <c r="BY1202" s="211">
        <f t="shared" si="1338"/>
        <v>0</v>
      </c>
      <c r="BZ1202" s="211">
        <f t="shared" si="1338"/>
        <v>0</v>
      </c>
      <c r="CA1202" s="211">
        <f t="shared" si="1338"/>
        <v>0</v>
      </c>
      <c r="CB1202" s="211">
        <f t="shared" si="1338"/>
        <v>0</v>
      </c>
      <c r="CC1202" s="211">
        <f t="shared" si="1338"/>
        <v>0</v>
      </c>
      <c r="CD1202" s="211">
        <f t="shared" si="1338"/>
        <v>0</v>
      </c>
      <c r="CE1202" s="211">
        <f t="shared" ref="CE1202:CK1202" si="1339">CE1183</f>
        <v>0</v>
      </c>
      <c r="CF1202" s="211">
        <f t="shared" si="1339"/>
        <v>0</v>
      </c>
      <c r="CG1202" s="211">
        <f t="shared" si="1339"/>
        <v>0</v>
      </c>
      <c r="CH1202" s="211">
        <f t="shared" si="1339"/>
        <v>0</v>
      </c>
      <c r="CI1202" s="211">
        <f t="shared" si="1339"/>
        <v>0</v>
      </c>
      <c r="CJ1202" s="211">
        <f t="shared" si="1339"/>
        <v>0</v>
      </c>
      <c r="CK1202" s="211">
        <f t="shared" si="1339"/>
        <v>0</v>
      </c>
    </row>
    <row r="1203" spans="2:89" x14ac:dyDescent="0.35">
      <c r="B1203" s="235" t="str">
        <f>IFERROR(SUBSTITUTE(TRIM(MID(B1187, SEARCH("-", B1187) + 1, LEN(B1187))),":",""),"no unit")</f>
        <v>no unit</v>
      </c>
      <c r="D1203" t="s">
        <v>829</v>
      </c>
      <c r="E1203" s="8" t="str">
        <f t="shared" si="1335"/>
        <v>1203 DCSALESQUOTA-S</v>
      </c>
      <c r="G1203" t="s">
        <v>332</v>
      </c>
      <c r="H1203" s="12"/>
      <c r="I1203" s="60"/>
      <c r="J1203" s="60"/>
      <c r="K1203" s="15"/>
      <c r="L1203" s="15"/>
      <c r="M1203" s="15"/>
      <c r="N1203" s="15"/>
      <c r="O1203" s="15"/>
      <c r="P1203" s="15"/>
      <c r="R1203" s="15"/>
      <c r="S1203" s="211"/>
      <c r="T1203" s="211"/>
      <c r="U1203" s="211"/>
      <c r="V1203" s="211"/>
      <c r="W1203" s="211"/>
      <c r="X1203" s="211"/>
      <c r="Y1203" s="211"/>
      <c r="Z1203" s="211"/>
      <c r="AA1203" s="211"/>
      <c r="AB1203" s="211"/>
      <c r="AC1203" s="211"/>
      <c r="AD1203" s="211"/>
      <c r="AE1203" s="211"/>
      <c r="AF1203" s="211"/>
      <c r="AG1203" s="211"/>
      <c r="AH1203" s="211"/>
      <c r="AI1203" s="211"/>
      <c r="AJ1203" s="211"/>
      <c r="AK1203" s="211"/>
      <c r="AL1203" s="211"/>
      <c r="AM1203" s="211"/>
      <c r="AN1203" s="211"/>
      <c r="AO1203" s="211"/>
      <c r="AP1203" s="211"/>
      <c r="AQ1203" s="211"/>
      <c r="AR1203" s="211"/>
      <c r="AS1203" s="211"/>
      <c r="AT1203" s="211"/>
      <c r="AU1203" s="211"/>
      <c r="AV1203" s="211"/>
      <c r="AW1203" s="211"/>
      <c r="AX1203" s="211"/>
      <c r="AY1203" s="211"/>
      <c r="AZ1203" s="211"/>
      <c r="BA1203" s="211"/>
      <c r="BB1203" s="211"/>
      <c r="BC1203" s="211"/>
      <c r="BD1203" s="211"/>
      <c r="BE1203" s="211"/>
      <c r="BF1203" s="211"/>
      <c r="BG1203" s="211"/>
      <c r="BH1203" s="211"/>
      <c r="BI1203" s="211"/>
      <c r="BJ1203" s="211"/>
      <c r="BK1203" s="211"/>
      <c r="BL1203" s="211"/>
      <c r="BM1203" s="211"/>
      <c r="BN1203" s="211"/>
      <c r="BO1203" s="211"/>
      <c r="BP1203" s="211"/>
      <c r="BQ1203" s="211"/>
      <c r="BR1203" s="211"/>
      <c r="BS1203" s="211"/>
      <c r="BT1203" s="211"/>
      <c r="BU1203" s="211"/>
      <c r="BV1203" s="211"/>
      <c r="BW1203" s="211"/>
      <c r="BX1203" s="211"/>
      <c r="BY1203" s="211"/>
      <c r="BZ1203" s="211"/>
      <c r="CA1203" s="211"/>
      <c r="CB1203" s="211"/>
      <c r="CC1203" s="211"/>
      <c r="CD1203" s="211"/>
      <c r="CE1203" s="211"/>
      <c r="CF1203" s="211"/>
      <c r="CG1203" s="211"/>
      <c r="CH1203" s="211"/>
      <c r="CI1203" s="211"/>
      <c r="CJ1203" s="211"/>
      <c r="CK1203" s="211"/>
    </row>
    <row r="1204" spans="2:89" x14ac:dyDescent="0.35">
      <c r="B1204" s="89" t="str">
        <f>B1185</f>
        <v>Secondary revenue driver</v>
      </c>
      <c r="D1204" t="s">
        <v>829</v>
      </c>
      <c r="E1204" s="8" t="str">
        <f t="shared" si="1335"/>
        <v>1204 DCSALESQUOTA-S</v>
      </c>
      <c r="G1204" t="s">
        <v>332</v>
      </c>
      <c r="H1204" s="90"/>
      <c r="I1204" s="209"/>
      <c r="J1204" s="209"/>
      <c r="K1204" s="210"/>
      <c r="L1204" s="210"/>
      <c r="M1204" s="210"/>
      <c r="N1204" s="210"/>
      <c r="O1204" s="210"/>
      <c r="P1204" s="210"/>
      <c r="R1204" s="210"/>
      <c r="S1204" s="4" t="str">
        <f t="shared" ref="S1204" si="1340">ADDRESS(ROW(S1196),COLUMN(S1196),2)</f>
        <v>S$1196</v>
      </c>
      <c r="T1204" s="4" t="str">
        <f t="shared" ref="T1204:CD1204" si="1341">ADDRESS(ROW(T1196),COLUMN(T1196),2)</f>
        <v>T$1196</v>
      </c>
      <c r="U1204" s="4" t="str">
        <f t="shared" si="1341"/>
        <v>U$1196</v>
      </c>
      <c r="V1204" s="4" t="str">
        <f t="shared" si="1341"/>
        <v>V$1196</v>
      </c>
      <c r="W1204" s="4" t="str">
        <f t="shared" si="1341"/>
        <v>W$1196</v>
      </c>
      <c r="X1204" s="4" t="str">
        <f t="shared" si="1341"/>
        <v>X$1196</v>
      </c>
      <c r="Y1204" s="4" t="str">
        <f t="shared" si="1341"/>
        <v>Y$1196</v>
      </c>
      <c r="Z1204" s="4" t="str">
        <f t="shared" si="1341"/>
        <v>Z$1196</v>
      </c>
      <c r="AA1204" s="4" t="str">
        <f t="shared" si="1341"/>
        <v>AA$1196</v>
      </c>
      <c r="AB1204" s="4" t="str">
        <f t="shared" si="1341"/>
        <v>AB$1196</v>
      </c>
      <c r="AC1204" s="4" t="str">
        <f t="shared" si="1341"/>
        <v>AC$1196</v>
      </c>
      <c r="AD1204" s="4" t="str">
        <f t="shared" si="1341"/>
        <v>AD$1196</v>
      </c>
      <c r="AE1204" s="4" t="str">
        <f t="shared" si="1341"/>
        <v>AE$1196</v>
      </c>
      <c r="AF1204" s="4" t="str">
        <f t="shared" si="1341"/>
        <v>AF$1196</v>
      </c>
      <c r="AG1204" s="4" t="str">
        <f t="shared" si="1341"/>
        <v>AG$1196</v>
      </c>
      <c r="AH1204" s="4" t="str">
        <f t="shared" si="1341"/>
        <v>AH$1196</v>
      </c>
      <c r="AI1204" s="4" t="str">
        <f t="shared" si="1341"/>
        <v>AI$1196</v>
      </c>
      <c r="AJ1204" s="4" t="str">
        <f t="shared" si="1341"/>
        <v>AJ$1196</v>
      </c>
      <c r="AK1204" s="4" t="str">
        <f t="shared" si="1341"/>
        <v>AK$1196</v>
      </c>
      <c r="AL1204" s="4" t="str">
        <f t="shared" si="1341"/>
        <v>AL$1196</v>
      </c>
      <c r="AM1204" s="4" t="str">
        <f t="shared" si="1341"/>
        <v>AM$1196</v>
      </c>
      <c r="AN1204" s="4" t="str">
        <f t="shared" si="1341"/>
        <v>AN$1196</v>
      </c>
      <c r="AO1204" s="4" t="str">
        <f t="shared" si="1341"/>
        <v>AO$1196</v>
      </c>
      <c r="AP1204" s="4" t="str">
        <f t="shared" si="1341"/>
        <v>AP$1196</v>
      </c>
      <c r="AQ1204" s="4" t="str">
        <f t="shared" si="1341"/>
        <v>AQ$1196</v>
      </c>
      <c r="AR1204" s="4" t="str">
        <f t="shared" si="1341"/>
        <v>AR$1196</v>
      </c>
      <c r="AS1204" s="4" t="str">
        <f t="shared" si="1341"/>
        <v>AS$1196</v>
      </c>
      <c r="AT1204" s="4" t="str">
        <f t="shared" si="1341"/>
        <v>AT$1196</v>
      </c>
      <c r="AU1204" s="4" t="str">
        <f t="shared" si="1341"/>
        <v>AU$1196</v>
      </c>
      <c r="AV1204" s="4" t="str">
        <f t="shared" si="1341"/>
        <v>AV$1196</v>
      </c>
      <c r="AW1204" s="4" t="str">
        <f t="shared" si="1341"/>
        <v>AW$1196</v>
      </c>
      <c r="AX1204" s="4" t="str">
        <f t="shared" si="1341"/>
        <v>AX$1196</v>
      </c>
      <c r="AY1204" s="4" t="str">
        <f t="shared" si="1341"/>
        <v>AY$1196</v>
      </c>
      <c r="AZ1204" s="4" t="str">
        <f t="shared" si="1341"/>
        <v>AZ$1196</v>
      </c>
      <c r="BA1204" s="4" t="str">
        <f t="shared" si="1341"/>
        <v>BA$1196</v>
      </c>
      <c r="BB1204" s="4" t="str">
        <f t="shared" si="1341"/>
        <v>BB$1196</v>
      </c>
      <c r="BC1204" s="4" t="str">
        <f t="shared" si="1341"/>
        <v>BC$1196</v>
      </c>
      <c r="BD1204" s="4" t="str">
        <f t="shared" si="1341"/>
        <v>BD$1196</v>
      </c>
      <c r="BE1204" s="4" t="str">
        <f t="shared" si="1341"/>
        <v>BE$1196</v>
      </c>
      <c r="BF1204" s="4" t="str">
        <f t="shared" si="1341"/>
        <v>BF$1196</v>
      </c>
      <c r="BG1204" s="4" t="str">
        <f t="shared" si="1341"/>
        <v>BG$1196</v>
      </c>
      <c r="BH1204" s="4" t="str">
        <f t="shared" si="1341"/>
        <v>BH$1196</v>
      </c>
      <c r="BI1204" s="4" t="str">
        <f t="shared" si="1341"/>
        <v>BI$1196</v>
      </c>
      <c r="BJ1204" s="4" t="str">
        <f t="shared" si="1341"/>
        <v>BJ$1196</v>
      </c>
      <c r="BK1204" s="4" t="str">
        <f t="shared" si="1341"/>
        <v>BK$1196</v>
      </c>
      <c r="BL1204" s="4" t="str">
        <f t="shared" si="1341"/>
        <v>BL$1196</v>
      </c>
      <c r="BM1204" s="4" t="str">
        <f t="shared" si="1341"/>
        <v>BM$1196</v>
      </c>
      <c r="BN1204" s="4" t="str">
        <f t="shared" si="1341"/>
        <v>BN$1196</v>
      </c>
      <c r="BO1204" s="4" t="str">
        <f t="shared" si="1341"/>
        <v>BO$1196</v>
      </c>
      <c r="BP1204" s="4" t="str">
        <f t="shared" si="1341"/>
        <v>BP$1196</v>
      </c>
      <c r="BQ1204" s="4" t="str">
        <f t="shared" si="1341"/>
        <v>BQ$1196</v>
      </c>
      <c r="BR1204" s="4" t="str">
        <f t="shared" si="1341"/>
        <v>BR$1196</v>
      </c>
      <c r="BS1204" s="4" t="str">
        <f t="shared" si="1341"/>
        <v>BS$1196</v>
      </c>
      <c r="BT1204" s="4" t="str">
        <f t="shared" si="1341"/>
        <v>BT$1196</v>
      </c>
      <c r="BU1204" s="4" t="str">
        <f t="shared" si="1341"/>
        <v>BU$1196</v>
      </c>
      <c r="BV1204" s="4" t="str">
        <f t="shared" si="1341"/>
        <v>BV$1196</v>
      </c>
      <c r="BW1204" s="4" t="str">
        <f t="shared" si="1341"/>
        <v>BW$1196</v>
      </c>
      <c r="BX1204" s="4" t="str">
        <f t="shared" si="1341"/>
        <v>BX$1196</v>
      </c>
      <c r="BY1204" s="4" t="str">
        <f t="shared" si="1341"/>
        <v>BY$1196</v>
      </c>
      <c r="BZ1204" s="4" t="str">
        <f t="shared" si="1341"/>
        <v>BZ$1196</v>
      </c>
      <c r="CA1204" s="4" t="str">
        <f t="shared" si="1341"/>
        <v>CA$1196</v>
      </c>
      <c r="CB1204" s="4" t="str">
        <f t="shared" si="1341"/>
        <v>CB$1196</v>
      </c>
      <c r="CC1204" s="4" t="str">
        <f t="shared" si="1341"/>
        <v>CC$1196</v>
      </c>
      <c r="CD1204" s="4" t="str">
        <f t="shared" si="1341"/>
        <v>CD$1196</v>
      </c>
      <c r="CE1204" s="4" t="str">
        <f t="shared" ref="CE1204:CK1204" si="1342">ADDRESS(ROW(CE1196),COLUMN(CE1196),2)</f>
        <v>CE$1196</v>
      </c>
      <c r="CF1204" s="4" t="str">
        <f t="shared" si="1342"/>
        <v>CF$1196</v>
      </c>
      <c r="CG1204" s="4" t="str">
        <f t="shared" si="1342"/>
        <v>CG$1196</v>
      </c>
      <c r="CH1204" s="4" t="str">
        <f t="shared" si="1342"/>
        <v>CH$1196</v>
      </c>
      <c r="CI1204" s="4" t="str">
        <f t="shared" si="1342"/>
        <v>CI$1196</v>
      </c>
      <c r="CJ1204" s="4" t="str">
        <f t="shared" si="1342"/>
        <v>CJ$1196</v>
      </c>
      <c r="CK1204" s="4" t="str">
        <f t="shared" si="1342"/>
        <v>CK$1196</v>
      </c>
    </row>
    <row r="1205" spans="2:89" x14ac:dyDescent="0.35">
      <c r="B1205" s="8" t="str">
        <f>B1186</f>
        <v>Secondary volume driver</v>
      </c>
      <c r="D1205" t="s">
        <v>829</v>
      </c>
      <c r="E1205" s="8" t="str">
        <f t="shared" si="1335"/>
        <v>1205 DCSALESQUOTA-S</v>
      </c>
      <c r="G1205" t="s">
        <v>332</v>
      </c>
      <c r="H1205" s="12"/>
      <c r="I1205" s="60"/>
      <c r="J1205" s="60"/>
      <c r="K1205" s="15"/>
      <c r="L1205" s="15"/>
      <c r="M1205" s="15"/>
      <c r="N1205" s="15"/>
      <c r="O1205" s="15"/>
      <c r="P1205" s="15"/>
      <c r="R1205" s="15"/>
      <c r="S1205" s="211" t="str">
        <f t="shared" ref="S1205" si="1343">S1185</f>
        <v>S$18</v>
      </c>
      <c r="T1205" s="211" t="str">
        <f t="shared" ref="T1205:CD1205" si="1344">T1185</f>
        <v>T$18</v>
      </c>
      <c r="U1205" s="211" t="str">
        <f t="shared" si="1344"/>
        <v>U$18</v>
      </c>
      <c r="V1205" s="211" t="str">
        <f t="shared" si="1344"/>
        <v>V$18</v>
      </c>
      <c r="W1205" s="211" t="str">
        <f t="shared" si="1344"/>
        <v>W$18</v>
      </c>
      <c r="X1205" s="211" t="str">
        <f t="shared" si="1344"/>
        <v>X$18</v>
      </c>
      <c r="Y1205" s="211" t="str">
        <f t="shared" si="1344"/>
        <v>Y$18</v>
      </c>
      <c r="Z1205" s="211" t="str">
        <f t="shared" si="1344"/>
        <v>Z$18</v>
      </c>
      <c r="AA1205" s="211" t="str">
        <f t="shared" si="1344"/>
        <v>AA$18</v>
      </c>
      <c r="AB1205" s="211" t="str">
        <f t="shared" si="1344"/>
        <v>AB$18</v>
      </c>
      <c r="AC1205" s="211" t="str">
        <f t="shared" si="1344"/>
        <v>AC$18</v>
      </c>
      <c r="AD1205" s="211" t="str">
        <f t="shared" si="1344"/>
        <v>AD$18</v>
      </c>
      <c r="AE1205" s="211" t="str">
        <f t="shared" si="1344"/>
        <v>AE$18</v>
      </c>
      <c r="AF1205" s="211" t="str">
        <f t="shared" si="1344"/>
        <v>AF$18</v>
      </c>
      <c r="AG1205" s="211" t="str">
        <f t="shared" si="1344"/>
        <v>AG$18</v>
      </c>
      <c r="AH1205" s="211" t="str">
        <f t="shared" si="1344"/>
        <v>AH$18</v>
      </c>
      <c r="AI1205" s="211" t="str">
        <f t="shared" si="1344"/>
        <v>AI$18</v>
      </c>
      <c r="AJ1205" s="211" t="str">
        <f t="shared" si="1344"/>
        <v>AJ$18</v>
      </c>
      <c r="AK1205" s="211" t="str">
        <f t="shared" si="1344"/>
        <v>AK$18</v>
      </c>
      <c r="AL1205" s="211" t="str">
        <f t="shared" si="1344"/>
        <v>AL$18</v>
      </c>
      <c r="AM1205" s="211" t="str">
        <f t="shared" si="1344"/>
        <v>AM$18</v>
      </c>
      <c r="AN1205" s="211" t="str">
        <f t="shared" si="1344"/>
        <v>AN$18</v>
      </c>
      <c r="AO1205" s="211" t="str">
        <f t="shared" si="1344"/>
        <v>AO$18</v>
      </c>
      <c r="AP1205" s="211" t="str">
        <f t="shared" si="1344"/>
        <v>AP$18</v>
      </c>
      <c r="AQ1205" s="211" t="str">
        <f t="shared" si="1344"/>
        <v>AQ$18</v>
      </c>
      <c r="AR1205" s="211" t="str">
        <f t="shared" si="1344"/>
        <v>AR$18</v>
      </c>
      <c r="AS1205" s="211" t="str">
        <f t="shared" si="1344"/>
        <v>AS$18</v>
      </c>
      <c r="AT1205" s="211" t="str">
        <f t="shared" si="1344"/>
        <v>AT$18</v>
      </c>
      <c r="AU1205" s="211" t="str">
        <f t="shared" si="1344"/>
        <v>AU$18</v>
      </c>
      <c r="AV1205" s="211" t="str">
        <f t="shared" si="1344"/>
        <v>AV$18</v>
      </c>
      <c r="AW1205" s="211" t="str">
        <f t="shared" si="1344"/>
        <v>AW$18</v>
      </c>
      <c r="AX1205" s="211" t="str">
        <f t="shared" si="1344"/>
        <v>AX$18</v>
      </c>
      <c r="AY1205" s="211" t="str">
        <f t="shared" si="1344"/>
        <v>AY$18</v>
      </c>
      <c r="AZ1205" s="211" t="str">
        <f t="shared" si="1344"/>
        <v>AZ$18</v>
      </c>
      <c r="BA1205" s="211" t="str">
        <f t="shared" si="1344"/>
        <v>BA$18</v>
      </c>
      <c r="BB1205" s="211" t="str">
        <f t="shared" si="1344"/>
        <v>BB$18</v>
      </c>
      <c r="BC1205" s="211" t="str">
        <f t="shared" si="1344"/>
        <v>BC$18</v>
      </c>
      <c r="BD1205" s="211" t="str">
        <f t="shared" si="1344"/>
        <v>BD$18</v>
      </c>
      <c r="BE1205" s="211" t="str">
        <f t="shared" si="1344"/>
        <v>BE$18</v>
      </c>
      <c r="BF1205" s="211" t="str">
        <f t="shared" si="1344"/>
        <v>BF$18</v>
      </c>
      <c r="BG1205" s="211" t="str">
        <f t="shared" si="1344"/>
        <v>BG$18</v>
      </c>
      <c r="BH1205" s="211" t="str">
        <f t="shared" si="1344"/>
        <v>BH$18</v>
      </c>
      <c r="BI1205" s="211" t="str">
        <f t="shared" si="1344"/>
        <v>BI$18</v>
      </c>
      <c r="BJ1205" s="211" t="str">
        <f t="shared" si="1344"/>
        <v>BJ$18</v>
      </c>
      <c r="BK1205" s="211" t="str">
        <f t="shared" si="1344"/>
        <v>BK$18</v>
      </c>
      <c r="BL1205" s="211" t="str">
        <f t="shared" si="1344"/>
        <v>BL$18</v>
      </c>
      <c r="BM1205" s="211" t="str">
        <f t="shared" si="1344"/>
        <v>BM$18</v>
      </c>
      <c r="BN1205" s="211" t="str">
        <f t="shared" si="1344"/>
        <v>BN$18</v>
      </c>
      <c r="BO1205" s="211" t="str">
        <f t="shared" si="1344"/>
        <v>BO$18</v>
      </c>
      <c r="BP1205" s="211" t="str">
        <f t="shared" si="1344"/>
        <v>BP$18</v>
      </c>
      <c r="BQ1205" s="211" t="str">
        <f t="shared" si="1344"/>
        <v>BQ$18</v>
      </c>
      <c r="BR1205" s="211" t="str">
        <f t="shared" si="1344"/>
        <v>BR$18</v>
      </c>
      <c r="BS1205" s="211" t="str">
        <f t="shared" si="1344"/>
        <v>BS$18</v>
      </c>
      <c r="BT1205" s="211" t="str">
        <f t="shared" si="1344"/>
        <v>BT$18</v>
      </c>
      <c r="BU1205" s="211" t="str">
        <f t="shared" si="1344"/>
        <v>BU$18</v>
      </c>
      <c r="BV1205" s="211" t="str">
        <f t="shared" si="1344"/>
        <v>BV$18</v>
      </c>
      <c r="BW1205" s="211" t="str">
        <f t="shared" si="1344"/>
        <v>BW$18</v>
      </c>
      <c r="BX1205" s="211" t="str">
        <f t="shared" si="1344"/>
        <v>BX$18</v>
      </c>
      <c r="BY1205" s="211" t="str">
        <f t="shared" si="1344"/>
        <v>BY$18</v>
      </c>
      <c r="BZ1205" s="211" t="str">
        <f t="shared" si="1344"/>
        <v>BZ$18</v>
      </c>
      <c r="CA1205" s="211" t="str">
        <f t="shared" si="1344"/>
        <v>CA$18</v>
      </c>
      <c r="CB1205" s="211" t="str">
        <f t="shared" si="1344"/>
        <v>CB$18</v>
      </c>
      <c r="CC1205" s="211" t="str">
        <f t="shared" si="1344"/>
        <v>CC$18</v>
      </c>
      <c r="CD1205" s="211" t="str">
        <f t="shared" si="1344"/>
        <v>CD$18</v>
      </c>
      <c r="CE1205" s="211" t="str">
        <f t="shared" ref="CE1205:CK1205" si="1345">CE1185</f>
        <v>CE$18</v>
      </c>
      <c r="CF1205" s="211" t="str">
        <f t="shared" si="1345"/>
        <v>CF$18</v>
      </c>
      <c r="CG1205" s="211" t="str">
        <f t="shared" si="1345"/>
        <v>CG$18</v>
      </c>
      <c r="CH1205" s="211" t="str">
        <f t="shared" si="1345"/>
        <v>CH$18</v>
      </c>
      <c r="CI1205" s="211" t="str">
        <f t="shared" si="1345"/>
        <v>CI$18</v>
      </c>
      <c r="CJ1205" s="211" t="str">
        <f t="shared" si="1345"/>
        <v>CJ$18</v>
      </c>
      <c r="CK1205" s="211" t="str">
        <f t="shared" si="1345"/>
        <v>CK$18</v>
      </c>
    </row>
    <row r="1206" spans="2:89" x14ac:dyDescent="0.35">
      <c r="E1206" s="8"/>
      <c r="H1206" s="12"/>
      <c r="I1206" s="60"/>
      <c r="J1206" s="60"/>
      <c r="K1206" s="15"/>
      <c r="L1206" s="15"/>
      <c r="M1206" s="15"/>
      <c r="N1206" s="15"/>
      <c r="O1206" s="15"/>
      <c r="P1206" s="15"/>
      <c r="R1206" s="15"/>
      <c r="S1206" s="76"/>
      <c r="T1206" s="76"/>
      <c r="U1206" s="76"/>
      <c r="V1206" s="76"/>
      <c r="W1206" s="76"/>
      <c r="X1206" s="76"/>
      <c r="Y1206" s="76"/>
      <c r="Z1206" s="76"/>
      <c r="AA1206" s="76"/>
      <c r="AB1206" s="76"/>
      <c r="AC1206" s="76"/>
      <c r="AD1206" s="76"/>
      <c r="AE1206" s="76"/>
      <c r="AF1206" s="76"/>
      <c r="AG1206" s="76"/>
      <c r="AH1206" s="76"/>
      <c r="AI1206" s="76"/>
      <c r="AJ1206" s="76"/>
      <c r="AK1206" s="76"/>
      <c r="AL1206" s="76"/>
      <c r="AM1206" s="76"/>
      <c r="AN1206" s="76"/>
      <c r="AO1206" s="76"/>
      <c r="AP1206" s="76"/>
      <c r="AQ1206" s="76"/>
      <c r="AR1206" s="76"/>
      <c r="AS1206" s="76"/>
      <c r="AT1206" s="76"/>
      <c r="AU1206" s="76"/>
      <c r="AV1206" s="76"/>
      <c r="AW1206" s="76"/>
      <c r="AX1206" s="76"/>
      <c r="AY1206" s="76"/>
      <c r="AZ1206" s="76"/>
      <c r="BA1206" s="76"/>
      <c r="BB1206" s="76"/>
      <c r="BC1206" s="76"/>
      <c r="BD1206" s="76"/>
      <c r="BE1206" s="76"/>
      <c r="BF1206" s="76"/>
      <c r="BG1206" s="76"/>
      <c r="BH1206" s="76"/>
      <c r="BI1206" s="76"/>
      <c r="BJ1206" s="76"/>
      <c r="BK1206" s="76"/>
      <c r="BL1206" s="76"/>
      <c r="BM1206" s="76"/>
      <c r="BN1206" s="76"/>
      <c r="BO1206" s="76"/>
      <c r="BP1206" s="76"/>
      <c r="BQ1206" s="76"/>
      <c r="BR1206" s="76"/>
      <c r="BS1206" s="76"/>
      <c r="BT1206" s="76"/>
      <c r="BU1206" s="76"/>
      <c r="BV1206" s="76"/>
      <c r="BW1206" s="76"/>
      <c r="BX1206" s="76"/>
      <c r="BY1206" s="76"/>
      <c r="BZ1206" s="76"/>
      <c r="CA1206" s="76"/>
      <c r="CB1206" s="76"/>
      <c r="CC1206" s="76"/>
      <c r="CD1206" s="76"/>
      <c r="CE1206" s="76"/>
      <c r="CF1206" s="76"/>
      <c r="CG1206" s="76"/>
      <c r="CH1206" s="76"/>
      <c r="CI1206" s="76"/>
      <c r="CJ1206" s="76"/>
      <c r="CK1206" s="76"/>
    </row>
    <row r="1207" spans="2:89" x14ac:dyDescent="0.35">
      <c r="B1207" s="171" t="s">
        <v>490</v>
      </c>
      <c r="E1207" s="8"/>
      <c r="H1207" s="189"/>
      <c r="I1207" s="190"/>
      <c r="J1207" s="190"/>
      <c r="K1207" s="191"/>
      <c r="L1207" s="191"/>
      <c r="M1207" s="191"/>
      <c r="N1207" s="191"/>
      <c r="O1207" s="191"/>
      <c r="P1207" s="191"/>
      <c r="R1207" s="191"/>
      <c r="S1207" s="192"/>
      <c r="T1207" s="192"/>
      <c r="U1207" s="192"/>
      <c r="V1207" s="192"/>
      <c r="W1207" s="192"/>
      <c r="X1207" s="192"/>
      <c r="Y1207" s="192"/>
      <c r="Z1207" s="192"/>
      <c r="AA1207" s="192"/>
      <c r="AB1207" s="192"/>
      <c r="AC1207" s="192"/>
      <c r="AD1207" s="192"/>
      <c r="AE1207" s="192"/>
      <c r="AF1207" s="192"/>
      <c r="AG1207" s="192"/>
      <c r="AH1207" s="192"/>
      <c r="AI1207" s="192"/>
      <c r="AJ1207" s="192"/>
      <c r="AK1207" s="192"/>
      <c r="AL1207" s="192"/>
      <c r="AM1207" s="192"/>
      <c r="AN1207" s="192"/>
      <c r="AO1207" s="192"/>
      <c r="AP1207" s="192"/>
      <c r="AQ1207" s="192"/>
      <c r="AR1207" s="192"/>
      <c r="AS1207" s="192"/>
      <c r="AT1207" s="192"/>
      <c r="AU1207" s="192"/>
      <c r="AV1207" s="192"/>
      <c r="AW1207" s="192"/>
      <c r="AX1207" s="192"/>
      <c r="AY1207" s="192"/>
      <c r="AZ1207" s="192"/>
      <c r="BA1207" s="192"/>
      <c r="BB1207" s="192"/>
      <c r="BC1207" s="192"/>
      <c r="BD1207" s="192"/>
      <c r="BE1207" s="192"/>
      <c r="BF1207" s="192"/>
      <c r="BG1207" s="192"/>
      <c r="BH1207" s="192"/>
      <c r="BI1207" s="192"/>
      <c r="BJ1207" s="192"/>
      <c r="BK1207" s="192"/>
      <c r="BL1207" s="192"/>
      <c r="BM1207" s="192"/>
      <c r="BN1207" s="192"/>
      <c r="BO1207" s="192"/>
      <c r="BP1207" s="192"/>
      <c r="BQ1207" s="192"/>
      <c r="BR1207" s="192"/>
      <c r="BS1207" s="192"/>
      <c r="BT1207" s="192"/>
      <c r="BU1207" s="192"/>
      <c r="BV1207" s="192"/>
      <c r="BW1207" s="192"/>
      <c r="BX1207" s="192"/>
      <c r="BY1207" s="192"/>
      <c r="BZ1207" s="192"/>
      <c r="CA1207" s="192"/>
      <c r="CB1207" s="192"/>
      <c r="CC1207" s="192"/>
      <c r="CD1207" s="192"/>
      <c r="CE1207" s="192"/>
      <c r="CF1207" s="192"/>
      <c r="CG1207" s="192"/>
      <c r="CH1207" s="192"/>
      <c r="CI1207" s="192"/>
      <c r="CJ1207" s="192"/>
      <c r="CK1207" s="192"/>
    </row>
    <row r="1208" spans="2:89" x14ac:dyDescent="0.35">
      <c r="B1208" s="171" t="s">
        <v>492</v>
      </c>
      <c r="E1208" s="8"/>
      <c r="H1208" s="189"/>
      <c r="I1208" s="190"/>
      <c r="J1208" s="190"/>
      <c r="K1208" s="191"/>
      <c r="L1208" s="191"/>
      <c r="M1208" s="191"/>
      <c r="N1208" s="191"/>
      <c r="O1208" s="191"/>
      <c r="P1208" s="191"/>
      <c r="R1208" s="191"/>
      <c r="S1208" s="192"/>
      <c r="T1208" s="192"/>
      <c r="U1208" s="192"/>
      <c r="V1208" s="192"/>
      <c r="W1208" s="192"/>
      <c r="X1208" s="192"/>
      <c r="Y1208" s="192"/>
      <c r="Z1208" s="192"/>
      <c r="AA1208" s="192"/>
      <c r="AB1208" s="192"/>
      <c r="AC1208" s="192"/>
      <c r="AD1208" s="192"/>
      <c r="AE1208" s="192"/>
      <c r="AF1208" s="192"/>
      <c r="AG1208" s="192"/>
      <c r="AH1208" s="192"/>
      <c r="AI1208" s="192"/>
      <c r="AJ1208" s="192"/>
      <c r="AK1208" s="192"/>
      <c r="AL1208" s="192"/>
      <c r="AM1208" s="192"/>
      <c r="AN1208" s="192"/>
      <c r="AO1208" s="192"/>
      <c r="AP1208" s="192"/>
      <c r="AQ1208" s="192"/>
      <c r="AR1208" s="192"/>
      <c r="AS1208" s="192"/>
      <c r="AT1208" s="192"/>
      <c r="AU1208" s="192"/>
      <c r="AV1208" s="192"/>
      <c r="AW1208" s="192"/>
      <c r="AX1208" s="192"/>
      <c r="AY1208" s="192"/>
      <c r="AZ1208" s="192"/>
      <c r="BA1208" s="192"/>
      <c r="BB1208" s="192"/>
      <c r="BC1208" s="192"/>
      <c r="BD1208" s="192"/>
      <c r="BE1208" s="192"/>
      <c r="BF1208" s="192"/>
      <c r="BG1208" s="192"/>
      <c r="BH1208" s="192"/>
      <c r="BI1208" s="192"/>
      <c r="BJ1208" s="192"/>
      <c r="BK1208" s="192"/>
      <c r="BL1208" s="192"/>
      <c r="BM1208" s="192"/>
      <c r="BN1208" s="192"/>
      <c r="BO1208" s="192"/>
      <c r="BP1208" s="192"/>
      <c r="BQ1208" s="192"/>
      <c r="BR1208" s="192"/>
      <c r="BS1208" s="192"/>
      <c r="BT1208" s="192"/>
      <c r="BU1208" s="192"/>
      <c r="BV1208" s="192"/>
      <c r="BW1208" s="192"/>
      <c r="BX1208" s="192"/>
      <c r="BY1208" s="192"/>
      <c r="BZ1208" s="192"/>
      <c r="CA1208" s="192"/>
      <c r="CB1208" s="192"/>
      <c r="CC1208" s="192"/>
      <c r="CD1208" s="192"/>
      <c r="CE1208" s="192"/>
      <c r="CF1208" s="192"/>
      <c r="CG1208" s="192"/>
      <c r="CH1208" s="192"/>
      <c r="CI1208" s="192"/>
      <c r="CJ1208" s="192"/>
      <c r="CK1208" s="192"/>
    </row>
    <row r="1209" spans="2:89" x14ac:dyDescent="0.35">
      <c r="B1209" s="171" t="s">
        <v>461</v>
      </c>
      <c r="E1209" s="8"/>
      <c r="H1209" s="170"/>
      <c r="I1209" s="172"/>
      <c r="J1209" s="172"/>
      <c r="K1209" s="193"/>
      <c r="L1209" s="193"/>
      <c r="M1209" s="193"/>
      <c r="N1209" s="193"/>
      <c r="O1209" s="193"/>
      <c r="P1209" s="193"/>
      <c r="R1209" s="194"/>
      <c r="S1209" s="195" t="str">
        <f t="shared" ref="S1209:AX1209" si="1346">S$20</f>
        <v>S$16</v>
      </c>
      <c r="T1209" s="195" t="str">
        <f t="shared" si="1346"/>
        <v>T$16</v>
      </c>
      <c r="U1209" s="195" t="str">
        <f t="shared" si="1346"/>
        <v>U$16</v>
      </c>
      <c r="V1209" s="195" t="str">
        <f t="shared" si="1346"/>
        <v>V$16</v>
      </c>
      <c r="W1209" s="195" t="str">
        <f t="shared" si="1346"/>
        <v>W$16</v>
      </c>
      <c r="X1209" s="195" t="str">
        <f t="shared" si="1346"/>
        <v>X$16</v>
      </c>
      <c r="Y1209" s="195" t="str">
        <f t="shared" si="1346"/>
        <v>Y$16</v>
      </c>
      <c r="Z1209" s="195" t="str">
        <f t="shared" si="1346"/>
        <v>Z$16</v>
      </c>
      <c r="AA1209" s="195" t="str">
        <f t="shared" si="1346"/>
        <v>AA$16</v>
      </c>
      <c r="AB1209" s="195" t="str">
        <f t="shared" si="1346"/>
        <v>AB$16</v>
      </c>
      <c r="AC1209" s="195" t="str">
        <f t="shared" si="1346"/>
        <v>AC$16</v>
      </c>
      <c r="AD1209" s="195" t="str">
        <f t="shared" si="1346"/>
        <v>AD$16</v>
      </c>
      <c r="AE1209" s="195" t="str">
        <f t="shared" si="1346"/>
        <v>AE$16</v>
      </c>
      <c r="AF1209" s="195" t="str">
        <f t="shared" si="1346"/>
        <v>AF$16</v>
      </c>
      <c r="AG1209" s="195" t="str">
        <f t="shared" si="1346"/>
        <v>AG$16</v>
      </c>
      <c r="AH1209" s="195" t="str">
        <f t="shared" si="1346"/>
        <v>AH$16</v>
      </c>
      <c r="AI1209" s="195" t="str">
        <f t="shared" si="1346"/>
        <v>AI$16</v>
      </c>
      <c r="AJ1209" s="195" t="str">
        <f t="shared" si="1346"/>
        <v>AJ$16</v>
      </c>
      <c r="AK1209" s="195" t="str">
        <f t="shared" si="1346"/>
        <v>AK$16</v>
      </c>
      <c r="AL1209" s="195" t="str">
        <f t="shared" si="1346"/>
        <v>AL$16</v>
      </c>
      <c r="AM1209" s="195" t="str">
        <f t="shared" si="1346"/>
        <v>AM$16</v>
      </c>
      <c r="AN1209" s="195" t="str">
        <f t="shared" si="1346"/>
        <v>AN$16</v>
      </c>
      <c r="AO1209" s="195" t="str">
        <f t="shared" si="1346"/>
        <v>AO$16</v>
      </c>
      <c r="AP1209" s="195" t="str">
        <f t="shared" si="1346"/>
        <v>AP$16</v>
      </c>
      <c r="AQ1209" s="195" t="str">
        <f t="shared" si="1346"/>
        <v>AQ$16</v>
      </c>
      <c r="AR1209" s="195" t="str">
        <f t="shared" si="1346"/>
        <v>AR$16</v>
      </c>
      <c r="AS1209" s="195" t="str">
        <f t="shared" si="1346"/>
        <v>AS$16</v>
      </c>
      <c r="AT1209" s="195" t="str">
        <f t="shared" si="1346"/>
        <v>AT$16</v>
      </c>
      <c r="AU1209" s="195" t="str">
        <f t="shared" si="1346"/>
        <v>AU$16</v>
      </c>
      <c r="AV1209" s="195" t="str">
        <f t="shared" si="1346"/>
        <v>AV$16</v>
      </c>
      <c r="AW1209" s="195" t="str">
        <f t="shared" si="1346"/>
        <v>AW$16</v>
      </c>
      <c r="AX1209" s="195" t="str">
        <f t="shared" si="1346"/>
        <v>AX$16</v>
      </c>
      <c r="AY1209" s="195" t="str">
        <f t="shared" ref="AY1209:CD1209" si="1347">AY$20</f>
        <v>AY$16</v>
      </c>
      <c r="AZ1209" s="195" t="str">
        <f t="shared" si="1347"/>
        <v>AZ$16</v>
      </c>
      <c r="BA1209" s="195" t="str">
        <f t="shared" si="1347"/>
        <v>BA$16</v>
      </c>
      <c r="BB1209" s="195" t="str">
        <f t="shared" si="1347"/>
        <v>BB$16</v>
      </c>
      <c r="BC1209" s="195" t="str">
        <f t="shared" si="1347"/>
        <v>BC$16</v>
      </c>
      <c r="BD1209" s="195" t="str">
        <f t="shared" si="1347"/>
        <v>BD$16</v>
      </c>
      <c r="BE1209" s="195" t="str">
        <f t="shared" si="1347"/>
        <v>BE$16</v>
      </c>
      <c r="BF1209" s="195" t="str">
        <f t="shared" si="1347"/>
        <v>BF$16</v>
      </c>
      <c r="BG1209" s="195" t="str">
        <f t="shared" si="1347"/>
        <v>BG$16</v>
      </c>
      <c r="BH1209" s="195" t="str">
        <f t="shared" si="1347"/>
        <v>BH$16</v>
      </c>
      <c r="BI1209" s="195" t="str">
        <f t="shared" si="1347"/>
        <v>BI$16</v>
      </c>
      <c r="BJ1209" s="195" t="str">
        <f t="shared" si="1347"/>
        <v>BJ$16</v>
      </c>
      <c r="BK1209" s="195" t="str">
        <f t="shared" si="1347"/>
        <v>BK$16</v>
      </c>
      <c r="BL1209" s="195" t="str">
        <f t="shared" si="1347"/>
        <v>BL$16</v>
      </c>
      <c r="BM1209" s="195" t="str">
        <f t="shared" si="1347"/>
        <v>BM$16</v>
      </c>
      <c r="BN1209" s="195" t="str">
        <f t="shared" si="1347"/>
        <v>BN$16</v>
      </c>
      <c r="BO1209" s="195" t="str">
        <f t="shared" si="1347"/>
        <v>BO$16</v>
      </c>
      <c r="BP1209" s="195" t="str">
        <f t="shared" si="1347"/>
        <v>BP$16</v>
      </c>
      <c r="BQ1209" s="195" t="str">
        <f t="shared" si="1347"/>
        <v>BQ$16</v>
      </c>
      <c r="BR1209" s="195" t="str">
        <f t="shared" si="1347"/>
        <v>BR$16</v>
      </c>
      <c r="BS1209" s="195" t="str">
        <f t="shared" si="1347"/>
        <v>BS$16</v>
      </c>
      <c r="BT1209" s="195" t="str">
        <f t="shared" si="1347"/>
        <v>BT$16</v>
      </c>
      <c r="BU1209" s="195" t="str">
        <f t="shared" si="1347"/>
        <v>BU$16</v>
      </c>
      <c r="BV1209" s="195" t="str">
        <f t="shared" si="1347"/>
        <v>BV$16</v>
      </c>
      <c r="BW1209" s="195" t="str">
        <f t="shared" si="1347"/>
        <v>BW$16</v>
      </c>
      <c r="BX1209" s="195" t="str">
        <f t="shared" si="1347"/>
        <v>BX$16</v>
      </c>
      <c r="BY1209" s="195" t="str">
        <f t="shared" si="1347"/>
        <v>BY$16</v>
      </c>
      <c r="BZ1209" s="195" t="str">
        <f t="shared" si="1347"/>
        <v>BZ$16</v>
      </c>
      <c r="CA1209" s="195" t="str">
        <f t="shared" si="1347"/>
        <v>CA$16</v>
      </c>
      <c r="CB1209" s="195" t="str">
        <f t="shared" si="1347"/>
        <v>CB$16</v>
      </c>
      <c r="CC1209" s="195" t="str">
        <f t="shared" si="1347"/>
        <v>CC$16</v>
      </c>
      <c r="CD1209" s="195" t="str">
        <f t="shared" si="1347"/>
        <v>CD$16</v>
      </c>
      <c r="CE1209" s="195" t="str">
        <f t="shared" ref="CE1209:CK1209" si="1348">CE$20</f>
        <v>CE$16</v>
      </c>
      <c r="CF1209" s="195" t="str">
        <f t="shared" si="1348"/>
        <v>CF$16</v>
      </c>
      <c r="CG1209" s="195" t="str">
        <f t="shared" si="1348"/>
        <v>CG$16</v>
      </c>
      <c r="CH1209" s="195" t="str">
        <f t="shared" si="1348"/>
        <v>CH$16</v>
      </c>
      <c r="CI1209" s="195" t="str">
        <f t="shared" si="1348"/>
        <v>CI$16</v>
      </c>
      <c r="CJ1209" s="195" t="str">
        <f t="shared" si="1348"/>
        <v>CJ$16</v>
      </c>
      <c r="CK1209" s="195" t="str">
        <f t="shared" si="1348"/>
        <v>CK$16</v>
      </c>
    </row>
    <row r="1210" spans="2:89" x14ac:dyDescent="0.35">
      <c r="B1210" s="171" t="s">
        <v>462</v>
      </c>
      <c r="E1210" s="8"/>
      <c r="H1210" s="170"/>
      <c r="I1210" s="172"/>
      <c r="J1210" s="172"/>
      <c r="K1210" s="193"/>
      <c r="L1210" s="193"/>
      <c r="M1210" s="193"/>
      <c r="N1210" s="193"/>
      <c r="O1210" s="193"/>
      <c r="P1210" s="193"/>
      <c r="R1210" s="194"/>
      <c r="S1210" s="195" t="str">
        <f t="shared" ref="S1210:AX1210" si="1349">S$21</f>
        <v>S$17</v>
      </c>
      <c r="T1210" s="195" t="str">
        <f t="shared" si="1349"/>
        <v>T$17</v>
      </c>
      <c r="U1210" s="195" t="str">
        <f t="shared" si="1349"/>
        <v>U$17</v>
      </c>
      <c r="V1210" s="195" t="str">
        <f t="shared" si="1349"/>
        <v>V$17</v>
      </c>
      <c r="W1210" s="195" t="str">
        <f t="shared" si="1349"/>
        <v>W$17</v>
      </c>
      <c r="X1210" s="195" t="str">
        <f t="shared" si="1349"/>
        <v>X$17</v>
      </c>
      <c r="Y1210" s="195" t="str">
        <f t="shared" si="1349"/>
        <v>Y$17</v>
      </c>
      <c r="Z1210" s="195" t="str">
        <f t="shared" si="1349"/>
        <v>Z$17</v>
      </c>
      <c r="AA1210" s="195" t="str">
        <f t="shared" si="1349"/>
        <v>AA$17</v>
      </c>
      <c r="AB1210" s="195" t="str">
        <f t="shared" si="1349"/>
        <v>AB$17</v>
      </c>
      <c r="AC1210" s="195" t="str">
        <f t="shared" si="1349"/>
        <v>AC$17</v>
      </c>
      <c r="AD1210" s="195" t="str">
        <f t="shared" si="1349"/>
        <v>AD$17</v>
      </c>
      <c r="AE1210" s="195" t="str">
        <f t="shared" si="1349"/>
        <v>AE$17</v>
      </c>
      <c r="AF1210" s="195" t="str">
        <f t="shared" si="1349"/>
        <v>AF$17</v>
      </c>
      <c r="AG1210" s="195" t="str">
        <f t="shared" si="1349"/>
        <v>AG$17</v>
      </c>
      <c r="AH1210" s="195" t="str">
        <f t="shared" si="1349"/>
        <v>AH$17</v>
      </c>
      <c r="AI1210" s="195" t="str">
        <f t="shared" si="1349"/>
        <v>AI$17</v>
      </c>
      <c r="AJ1210" s="195" t="str">
        <f t="shared" si="1349"/>
        <v>AJ$17</v>
      </c>
      <c r="AK1210" s="195" t="str">
        <f t="shared" si="1349"/>
        <v>AK$17</v>
      </c>
      <c r="AL1210" s="195" t="str">
        <f t="shared" si="1349"/>
        <v>AL$17</v>
      </c>
      <c r="AM1210" s="195" t="str">
        <f t="shared" si="1349"/>
        <v>AM$17</v>
      </c>
      <c r="AN1210" s="195" t="str">
        <f t="shared" si="1349"/>
        <v>AN$17</v>
      </c>
      <c r="AO1210" s="195" t="str">
        <f t="shared" si="1349"/>
        <v>AO$17</v>
      </c>
      <c r="AP1210" s="195" t="str">
        <f t="shared" si="1349"/>
        <v>AP$17</v>
      </c>
      <c r="AQ1210" s="195" t="str">
        <f t="shared" si="1349"/>
        <v>AQ$17</v>
      </c>
      <c r="AR1210" s="195" t="str">
        <f t="shared" si="1349"/>
        <v>AR$17</v>
      </c>
      <c r="AS1210" s="195" t="str">
        <f t="shared" si="1349"/>
        <v>AS$17</v>
      </c>
      <c r="AT1210" s="195" t="str">
        <f t="shared" si="1349"/>
        <v>AT$17</v>
      </c>
      <c r="AU1210" s="195" t="str">
        <f t="shared" si="1349"/>
        <v>AU$17</v>
      </c>
      <c r="AV1210" s="195" t="str">
        <f t="shared" si="1349"/>
        <v>AV$17</v>
      </c>
      <c r="AW1210" s="195" t="str">
        <f t="shared" si="1349"/>
        <v>AW$17</v>
      </c>
      <c r="AX1210" s="195" t="str">
        <f t="shared" si="1349"/>
        <v>AX$17</v>
      </c>
      <c r="AY1210" s="195" t="str">
        <f t="shared" ref="AY1210:CD1210" si="1350">AY$21</f>
        <v>AY$17</v>
      </c>
      <c r="AZ1210" s="195" t="str">
        <f t="shared" si="1350"/>
        <v>AZ$17</v>
      </c>
      <c r="BA1210" s="195" t="str">
        <f t="shared" si="1350"/>
        <v>BA$17</v>
      </c>
      <c r="BB1210" s="195" t="str">
        <f t="shared" si="1350"/>
        <v>BB$17</v>
      </c>
      <c r="BC1210" s="195" t="str">
        <f t="shared" si="1350"/>
        <v>BC$17</v>
      </c>
      <c r="BD1210" s="195" t="str">
        <f t="shared" si="1350"/>
        <v>BD$17</v>
      </c>
      <c r="BE1210" s="195" t="str">
        <f t="shared" si="1350"/>
        <v>BE$17</v>
      </c>
      <c r="BF1210" s="195" t="str">
        <f t="shared" si="1350"/>
        <v>BF$17</v>
      </c>
      <c r="BG1210" s="195" t="str">
        <f t="shared" si="1350"/>
        <v>BG$17</v>
      </c>
      <c r="BH1210" s="195" t="str">
        <f t="shared" si="1350"/>
        <v>BH$17</v>
      </c>
      <c r="BI1210" s="195" t="str">
        <f t="shared" si="1350"/>
        <v>BI$17</v>
      </c>
      <c r="BJ1210" s="195" t="str">
        <f t="shared" si="1350"/>
        <v>BJ$17</v>
      </c>
      <c r="BK1210" s="195" t="str">
        <f t="shared" si="1350"/>
        <v>BK$17</v>
      </c>
      <c r="BL1210" s="195" t="str">
        <f t="shared" si="1350"/>
        <v>BL$17</v>
      </c>
      <c r="BM1210" s="195" t="str">
        <f t="shared" si="1350"/>
        <v>BM$17</v>
      </c>
      <c r="BN1210" s="195" t="str">
        <f t="shared" si="1350"/>
        <v>BN$17</v>
      </c>
      <c r="BO1210" s="195" t="str">
        <f t="shared" si="1350"/>
        <v>BO$17</v>
      </c>
      <c r="BP1210" s="195" t="str">
        <f t="shared" si="1350"/>
        <v>BP$17</v>
      </c>
      <c r="BQ1210" s="195" t="str">
        <f t="shared" si="1350"/>
        <v>BQ$17</v>
      </c>
      <c r="BR1210" s="195" t="str">
        <f t="shared" si="1350"/>
        <v>BR$17</v>
      </c>
      <c r="BS1210" s="195" t="str">
        <f t="shared" si="1350"/>
        <v>BS$17</v>
      </c>
      <c r="BT1210" s="195" t="str">
        <f t="shared" si="1350"/>
        <v>BT$17</v>
      </c>
      <c r="BU1210" s="195" t="str">
        <f t="shared" si="1350"/>
        <v>BU$17</v>
      </c>
      <c r="BV1210" s="195" t="str">
        <f t="shared" si="1350"/>
        <v>BV$17</v>
      </c>
      <c r="BW1210" s="195" t="str">
        <f t="shared" si="1350"/>
        <v>BW$17</v>
      </c>
      <c r="BX1210" s="195" t="str">
        <f t="shared" si="1350"/>
        <v>BX$17</v>
      </c>
      <c r="BY1210" s="195" t="str">
        <f t="shared" si="1350"/>
        <v>BY$17</v>
      </c>
      <c r="BZ1210" s="195" t="str">
        <f t="shared" si="1350"/>
        <v>BZ$17</v>
      </c>
      <c r="CA1210" s="195" t="str">
        <f t="shared" si="1350"/>
        <v>CA$17</v>
      </c>
      <c r="CB1210" s="195" t="str">
        <f t="shared" si="1350"/>
        <v>CB$17</v>
      </c>
      <c r="CC1210" s="195" t="str">
        <f t="shared" si="1350"/>
        <v>CC$17</v>
      </c>
      <c r="CD1210" s="195" t="str">
        <f t="shared" si="1350"/>
        <v>CD$17</v>
      </c>
      <c r="CE1210" s="195" t="str">
        <f t="shared" ref="CE1210:CK1210" si="1351">CE$21</f>
        <v>CE$17</v>
      </c>
      <c r="CF1210" s="195" t="str">
        <f t="shared" si="1351"/>
        <v>CF$17</v>
      </c>
      <c r="CG1210" s="195" t="str">
        <f t="shared" si="1351"/>
        <v>CG$17</v>
      </c>
      <c r="CH1210" s="195" t="str">
        <f t="shared" si="1351"/>
        <v>CH$17</v>
      </c>
      <c r="CI1210" s="195" t="str">
        <f t="shared" si="1351"/>
        <v>CI$17</v>
      </c>
      <c r="CJ1210" s="195" t="str">
        <f t="shared" si="1351"/>
        <v>CJ$17</v>
      </c>
      <c r="CK1210" s="195" t="str">
        <f t="shared" si="1351"/>
        <v>CK$17</v>
      </c>
    </row>
    <row r="1211" spans="2:89" x14ac:dyDescent="0.35">
      <c r="B1211" s="171" t="s">
        <v>491</v>
      </c>
      <c r="E1211" s="8"/>
      <c r="H1211" s="196"/>
      <c r="I1211" s="197"/>
      <c r="J1211" s="197"/>
      <c r="K1211" s="198"/>
      <c r="L1211" s="198"/>
      <c r="M1211" s="198"/>
      <c r="N1211" s="198"/>
      <c r="O1211" s="198"/>
      <c r="P1211" s="198"/>
      <c r="R1211" s="198"/>
      <c r="S1211" s="170"/>
      <c r="T1211" s="170"/>
      <c r="U1211" s="170"/>
      <c r="V1211" s="170"/>
      <c r="W1211" s="170"/>
      <c r="X1211" s="170"/>
      <c r="Y1211" s="170"/>
      <c r="Z1211" s="170"/>
      <c r="AA1211" s="170"/>
      <c r="AB1211" s="170"/>
      <c r="AC1211" s="170"/>
      <c r="AD1211" s="170"/>
      <c r="AE1211" s="170"/>
      <c r="AF1211" s="170"/>
      <c r="AG1211" s="170"/>
      <c r="AH1211" s="170"/>
      <c r="AI1211" s="170"/>
      <c r="AJ1211" s="170"/>
      <c r="AK1211" s="170"/>
      <c r="AL1211" s="170"/>
      <c r="AM1211" s="170"/>
      <c r="AN1211" s="170"/>
      <c r="AO1211" s="170"/>
      <c r="AP1211" s="170"/>
      <c r="AQ1211" s="170"/>
      <c r="AR1211" s="170"/>
      <c r="AS1211" s="170"/>
      <c r="AT1211" s="170"/>
      <c r="AU1211" s="170"/>
      <c r="AV1211" s="170"/>
      <c r="AW1211" s="170"/>
      <c r="AX1211" s="170"/>
      <c r="AY1211" s="170"/>
      <c r="AZ1211" s="170"/>
      <c r="BA1211" s="170"/>
      <c r="BB1211" s="170"/>
      <c r="BC1211" s="170"/>
      <c r="BD1211" s="170"/>
      <c r="BE1211" s="170"/>
      <c r="BF1211" s="170"/>
      <c r="BG1211" s="170"/>
      <c r="BH1211" s="170"/>
      <c r="BI1211" s="170"/>
      <c r="BJ1211" s="170"/>
      <c r="BK1211" s="170"/>
      <c r="BL1211" s="170"/>
      <c r="BM1211" s="170"/>
      <c r="BN1211" s="170"/>
      <c r="BO1211" s="170"/>
      <c r="BP1211" s="170"/>
      <c r="BQ1211" s="170"/>
      <c r="BR1211" s="170"/>
      <c r="BS1211" s="170"/>
      <c r="BT1211" s="170"/>
      <c r="BU1211" s="170"/>
      <c r="BV1211" s="170"/>
      <c r="BW1211" s="170"/>
      <c r="BX1211" s="170"/>
      <c r="BY1211" s="170"/>
      <c r="BZ1211" s="170"/>
      <c r="CA1211" s="170"/>
      <c r="CB1211" s="170"/>
      <c r="CC1211" s="170"/>
      <c r="CD1211" s="170"/>
      <c r="CE1211" s="170"/>
      <c r="CF1211" s="170"/>
      <c r="CG1211" s="170"/>
      <c r="CH1211" s="170"/>
      <c r="CI1211" s="170"/>
      <c r="CJ1211" s="170"/>
      <c r="CK1211" s="170"/>
    </row>
    <row r="1212" spans="2:89" x14ac:dyDescent="0.35">
      <c r="B1212" s="171" t="s">
        <v>505</v>
      </c>
      <c r="E1212" s="8"/>
      <c r="H1212" s="196"/>
      <c r="I1212" s="197"/>
      <c r="J1212" s="197"/>
      <c r="K1212" s="198"/>
      <c r="L1212" s="198"/>
      <c r="M1212" s="198"/>
      <c r="N1212" s="198"/>
      <c r="O1212" s="198"/>
      <c r="P1212" s="198"/>
      <c r="R1212" s="198"/>
      <c r="S1212" s="186"/>
      <c r="T1212" s="186"/>
      <c r="U1212" s="186"/>
      <c r="V1212" s="186"/>
      <c r="W1212" s="186"/>
      <c r="X1212" s="186"/>
      <c r="Y1212" s="186"/>
      <c r="Z1212" s="186"/>
      <c r="AA1212" s="186"/>
      <c r="AB1212" s="186"/>
      <c r="AC1212" s="186"/>
      <c r="AD1212" s="186"/>
      <c r="AE1212" s="186"/>
      <c r="AF1212" s="186"/>
      <c r="AG1212" s="186"/>
      <c r="AH1212" s="186"/>
      <c r="AI1212" s="186"/>
      <c r="AJ1212" s="186"/>
      <c r="AK1212" s="186"/>
      <c r="AL1212" s="186"/>
      <c r="AM1212" s="186"/>
      <c r="AN1212" s="186"/>
      <c r="AO1212" s="186"/>
      <c r="AP1212" s="186"/>
      <c r="AQ1212" s="186"/>
      <c r="AR1212" s="186"/>
      <c r="AS1212" s="186"/>
      <c r="AT1212" s="186"/>
      <c r="AU1212" s="186"/>
      <c r="AV1212" s="186"/>
      <c r="AW1212" s="186"/>
      <c r="AX1212" s="186"/>
      <c r="AY1212" s="186"/>
      <c r="AZ1212" s="186"/>
      <c r="BA1212" s="186"/>
      <c r="BB1212" s="186"/>
      <c r="BC1212" s="186"/>
      <c r="BD1212" s="186"/>
      <c r="BE1212" s="186"/>
      <c r="BF1212" s="186"/>
      <c r="BG1212" s="186"/>
      <c r="BH1212" s="186"/>
      <c r="BI1212" s="186"/>
      <c r="BJ1212" s="186"/>
      <c r="BK1212" s="186"/>
      <c r="BL1212" s="186"/>
      <c r="BM1212" s="186"/>
      <c r="BN1212" s="186"/>
      <c r="BO1212" s="186"/>
      <c r="BP1212" s="186"/>
      <c r="BQ1212" s="186"/>
      <c r="BR1212" s="186"/>
      <c r="BS1212" s="186"/>
      <c r="BT1212" s="186"/>
      <c r="BU1212" s="186"/>
      <c r="BV1212" s="186"/>
      <c r="BW1212" s="186"/>
      <c r="BX1212" s="186"/>
      <c r="BY1212" s="186"/>
      <c r="BZ1212" s="186"/>
      <c r="CA1212" s="186"/>
      <c r="CB1212" s="186"/>
      <c r="CC1212" s="186"/>
      <c r="CD1212" s="186"/>
      <c r="CE1212" s="186"/>
      <c r="CF1212" s="186"/>
      <c r="CG1212" s="186"/>
      <c r="CH1212" s="186"/>
      <c r="CI1212" s="186"/>
      <c r="CJ1212" s="186"/>
      <c r="CK1212" s="186"/>
    </row>
    <row r="1213" spans="2:89" x14ac:dyDescent="0.35">
      <c r="B1213" s="171" t="s">
        <v>463</v>
      </c>
      <c r="E1213" s="8"/>
      <c r="H1213" s="196"/>
      <c r="I1213" s="197"/>
      <c r="J1213" s="197"/>
      <c r="K1213" s="198"/>
      <c r="L1213" s="198"/>
      <c r="M1213" s="198"/>
      <c r="N1213" s="198"/>
      <c r="O1213" s="198"/>
      <c r="P1213" s="198"/>
      <c r="R1213" s="198"/>
      <c r="S1213" s="186" t="str">
        <f t="shared" ref="S1213:AX1213" si="1352">S$22</f>
        <v>S$18</v>
      </c>
      <c r="T1213" s="186" t="str">
        <f t="shared" si="1352"/>
        <v>T$18</v>
      </c>
      <c r="U1213" s="186" t="str">
        <f t="shared" si="1352"/>
        <v>U$18</v>
      </c>
      <c r="V1213" s="186" t="str">
        <f t="shared" si="1352"/>
        <v>V$18</v>
      </c>
      <c r="W1213" s="186" t="str">
        <f t="shared" si="1352"/>
        <v>W$18</v>
      </c>
      <c r="X1213" s="186" t="str">
        <f t="shared" si="1352"/>
        <v>X$18</v>
      </c>
      <c r="Y1213" s="186" t="str">
        <f t="shared" si="1352"/>
        <v>Y$18</v>
      </c>
      <c r="Z1213" s="186" t="str">
        <f t="shared" si="1352"/>
        <v>Z$18</v>
      </c>
      <c r="AA1213" s="186" t="str">
        <f t="shared" si="1352"/>
        <v>AA$18</v>
      </c>
      <c r="AB1213" s="186" t="str">
        <f t="shared" si="1352"/>
        <v>AB$18</v>
      </c>
      <c r="AC1213" s="186" t="str">
        <f t="shared" si="1352"/>
        <v>AC$18</v>
      </c>
      <c r="AD1213" s="186" t="str">
        <f t="shared" si="1352"/>
        <v>AD$18</v>
      </c>
      <c r="AE1213" s="186" t="str">
        <f t="shared" si="1352"/>
        <v>AE$18</v>
      </c>
      <c r="AF1213" s="186" t="str">
        <f t="shared" si="1352"/>
        <v>AF$18</v>
      </c>
      <c r="AG1213" s="186" t="str">
        <f t="shared" si="1352"/>
        <v>AG$18</v>
      </c>
      <c r="AH1213" s="186" t="str">
        <f t="shared" si="1352"/>
        <v>AH$18</v>
      </c>
      <c r="AI1213" s="186" t="str">
        <f t="shared" si="1352"/>
        <v>AI$18</v>
      </c>
      <c r="AJ1213" s="186" t="str">
        <f t="shared" si="1352"/>
        <v>AJ$18</v>
      </c>
      <c r="AK1213" s="186" t="str">
        <f t="shared" si="1352"/>
        <v>AK$18</v>
      </c>
      <c r="AL1213" s="186" t="str">
        <f t="shared" si="1352"/>
        <v>AL$18</v>
      </c>
      <c r="AM1213" s="186" t="str">
        <f t="shared" si="1352"/>
        <v>AM$18</v>
      </c>
      <c r="AN1213" s="186" t="str">
        <f t="shared" si="1352"/>
        <v>AN$18</v>
      </c>
      <c r="AO1213" s="186" t="str">
        <f t="shared" si="1352"/>
        <v>AO$18</v>
      </c>
      <c r="AP1213" s="186" t="str">
        <f t="shared" si="1352"/>
        <v>AP$18</v>
      </c>
      <c r="AQ1213" s="186" t="str">
        <f t="shared" si="1352"/>
        <v>AQ$18</v>
      </c>
      <c r="AR1213" s="186" t="str">
        <f t="shared" si="1352"/>
        <v>AR$18</v>
      </c>
      <c r="AS1213" s="186" t="str">
        <f t="shared" si="1352"/>
        <v>AS$18</v>
      </c>
      <c r="AT1213" s="186" t="str">
        <f t="shared" si="1352"/>
        <v>AT$18</v>
      </c>
      <c r="AU1213" s="186" t="str">
        <f t="shared" si="1352"/>
        <v>AU$18</v>
      </c>
      <c r="AV1213" s="186" t="str">
        <f t="shared" si="1352"/>
        <v>AV$18</v>
      </c>
      <c r="AW1213" s="186" t="str">
        <f t="shared" si="1352"/>
        <v>AW$18</v>
      </c>
      <c r="AX1213" s="186" t="str">
        <f t="shared" si="1352"/>
        <v>AX$18</v>
      </c>
      <c r="AY1213" s="186" t="str">
        <f t="shared" ref="AY1213:CD1213" si="1353">AY$22</f>
        <v>AY$18</v>
      </c>
      <c r="AZ1213" s="186" t="str">
        <f t="shared" si="1353"/>
        <v>AZ$18</v>
      </c>
      <c r="BA1213" s="186" t="str">
        <f t="shared" si="1353"/>
        <v>BA$18</v>
      </c>
      <c r="BB1213" s="186" t="str">
        <f t="shared" si="1353"/>
        <v>BB$18</v>
      </c>
      <c r="BC1213" s="186" t="str">
        <f t="shared" si="1353"/>
        <v>BC$18</v>
      </c>
      <c r="BD1213" s="186" t="str">
        <f t="shared" si="1353"/>
        <v>BD$18</v>
      </c>
      <c r="BE1213" s="186" t="str">
        <f t="shared" si="1353"/>
        <v>BE$18</v>
      </c>
      <c r="BF1213" s="186" t="str">
        <f t="shared" si="1353"/>
        <v>BF$18</v>
      </c>
      <c r="BG1213" s="186" t="str">
        <f t="shared" si="1353"/>
        <v>BG$18</v>
      </c>
      <c r="BH1213" s="186" t="str">
        <f t="shared" si="1353"/>
        <v>BH$18</v>
      </c>
      <c r="BI1213" s="186" t="str">
        <f t="shared" si="1353"/>
        <v>BI$18</v>
      </c>
      <c r="BJ1213" s="186" t="str">
        <f t="shared" si="1353"/>
        <v>BJ$18</v>
      </c>
      <c r="BK1213" s="186" t="str">
        <f t="shared" si="1353"/>
        <v>BK$18</v>
      </c>
      <c r="BL1213" s="186" t="str">
        <f t="shared" si="1353"/>
        <v>BL$18</v>
      </c>
      <c r="BM1213" s="186" t="str">
        <f t="shared" si="1353"/>
        <v>BM$18</v>
      </c>
      <c r="BN1213" s="186" t="str">
        <f t="shared" si="1353"/>
        <v>BN$18</v>
      </c>
      <c r="BO1213" s="186" t="str">
        <f t="shared" si="1353"/>
        <v>BO$18</v>
      </c>
      <c r="BP1213" s="186" t="str">
        <f t="shared" si="1353"/>
        <v>BP$18</v>
      </c>
      <c r="BQ1213" s="186" t="str">
        <f t="shared" si="1353"/>
        <v>BQ$18</v>
      </c>
      <c r="BR1213" s="186" t="str">
        <f t="shared" si="1353"/>
        <v>BR$18</v>
      </c>
      <c r="BS1213" s="186" t="str">
        <f t="shared" si="1353"/>
        <v>BS$18</v>
      </c>
      <c r="BT1213" s="186" t="str">
        <f t="shared" si="1353"/>
        <v>BT$18</v>
      </c>
      <c r="BU1213" s="186" t="str">
        <f t="shared" si="1353"/>
        <v>BU$18</v>
      </c>
      <c r="BV1213" s="186" t="str">
        <f t="shared" si="1353"/>
        <v>BV$18</v>
      </c>
      <c r="BW1213" s="186" t="str">
        <f t="shared" si="1353"/>
        <v>BW$18</v>
      </c>
      <c r="BX1213" s="186" t="str">
        <f t="shared" si="1353"/>
        <v>BX$18</v>
      </c>
      <c r="BY1213" s="186" t="str">
        <f t="shared" si="1353"/>
        <v>BY$18</v>
      </c>
      <c r="BZ1213" s="186" t="str">
        <f t="shared" si="1353"/>
        <v>BZ$18</v>
      </c>
      <c r="CA1213" s="186" t="str">
        <f t="shared" si="1353"/>
        <v>CA$18</v>
      </c>
      <c r="CB1213" s="186" t="str">
        <f t="shared" si="1353"/>
        <v>CB$18</v>
      </c>
      <c r="CC1213" s="186" t="str">
        <f t="shared" si="1353"/>
        <v>CC$18</v>
      </c>
      <c r="CD1213" s="186" t="str">
        <f t="shared" si="1353"/>
        <v>CD$18</v>
      </c>
      <c r="CE1213" s="186" t="str">
        <f t="shared" ref="CE1213:CK1213" si="1354">CE$22</f>
        <v>CE$18</v>
      </c>
      <c r="CF1213" s="186" t="str">
        <f t="shared" si="1354"/>
        <v>CF$18</v>
      </c>
      <c r="CG1213" s="186" t="str">
        <f t="shared" si="1354"/>
        <v>CG$18</v>
      </c>
      <c r="CH1213" s="186" t="str">
        <f t="shared" si="1354"/>
        <v>CH$18</v>
      </c>
      <c r="CI1213" s="186" t="str">
        <f t="shared" si="1354"/>
        <v>CI$18</v>
      </c>
      <c r="CJ1213" s="186" t="str">
        <f t="shared" si="1354"/>
        <v>CJ$18</v>
      </c>
      <c r="CK1213" s="186" t="str">
        <f t="shared" si="1354"/>
        <v>CK$18</v>
      </c>
    </row>
    <row r="1214" spans="2:89" x14ac:dyDescent="0.35">
      <c r="B1214" s="171" t="s">
        <v>464</v>
      </c>
      <c r="E1214" s="8"/>
      <c r="H1214" s="196"/>
      <c r="I1214" s="197"/>
      <c r="J1214" s="197"/>
      <c r="K1214" s="198"/>
      <c r="L1214" s="198"/>
      <c r="M1214" s="198"/>
      <c r="N1214" s="198"/>
      <c r="O1214" s="198"/>
      <c r="P1214" s="198"/>
      <c r="R1214" s="198"/>
      <c r="S1214" s="186" t="str">
        <f t="shared" ref="S1214:AX1214" si="1355">S$23</f>
        <v>S$19</v>
      </c>
      <c r="T1214" s="186" t="str">
        <f t="shared" si="1355"/>
        <v>T$19</v>
      </c>
      <c r="U1214" s="186" t="str">
        <f t="shared" si="1355"/>
        <v>U$19</v>
      </c>
      <c r="V1214" s="186" t="str">
        <f t="shared" si="1355"/>
        <v>V$19</v>
      </c>
      <c r="W1214" s="186" t="str">
        <f t="shared" si="1355"/>
        <v>W$19</v>
      </c>
      <c r="X1214" s="186" t="str">
        <f t="shared" si="1355"/>
        <v>X$19</v>
      </c>
      <c r="Y1214" s="186" t="str">
        <f t="shared" si="1355"/>
        <v>Y$19</v>
      </c>
      <c r="Z1214" s="186" t="str">
        <f t="shared" si="1355"/>
        <v>Z$19</v>
      </c>
      <c r="AA1214" s="186" t="str">
        <f t="shared" si="1355"/>
        <v>AA$19</v>
      </c>
      <c r="AB1214" s="186" t="str">
        <f t="shared" si="1355"/>
        <v>AB$19</v>
      </c>
      <c r="AC1214" s="186" t="str">
        <f t="shared" si="1355"/>
        <v>AC$19</v>
      </c>
      <c r="AD1214" s="186" t="str">
        <f t="shared" si="1355"/>
        <v>AD$19</v>
      </c>
      <c r="AE1214" s="186" t="str">
        <f t="shared" si="1355"/>
        <v>AE$19</v>
      </c>
      <c r="AF1214" s="186" t="str">
        <f t="shared" si="1355"/>
        <v>AF$19</v>
      </c>
      <c r="AG1214" s="186" t="str">
        <f t="shared" si="1355"/>
        <v>AG$19</v>
      </c>
      <c r="AH1214" s="186" t="str">
        <f t="shared" si="1355"/>
        <v>AH$19</v>
      </c>
      <c r="AI1214" s="186" t="str">
        <f t="shared" si="1355"/>
        <v>AI$19</v>
      </c>
      <c r="AJ1214" s="186" t="str">
        <f t="shared" si="1355"/>
        <v>AJ$19</v>
      </c>
      <c r="AK1214" s="186" t="str">
        <f t="shared" si="1355"/>
        <v>AK$19</v>
      </c>
      <c r="AL1214" s="186" t="str">
        <f t="shared" si="1355"/>
        <v>AL$19</v>
      </c>
      <c r="AM1214" s="186" t="str">
        <f t="shared" si="1355"/>
        <v>AM$19</v>
      </c>
      <c r="AN1214" s="186" t="str">
        <f t="shared" si="1355"/>
        <v>AN$19</v>
      </c>
      <c r="AO1214" s="186" t="str">
        <f t="shared" si="1355"/>
        <v>AO$19</v>
      </c>
      <c r="AP1214" s="186" t="str">
        <f t="shared" si="1355"/>
        <v>AP$19</v>
      </c>
      <c r="AQ1214" s="186" t="str">
        <f t="shared" si="1355"/>
        <v>AQ$19</v>
      </c>
      <c r="AR1214" s="186" t="str">
        <f t="shared" si="1355"/>
        <v>AR$19</v>
      </c>
      <c r="AS1214" s="186" t="str">
        <f t="shared" si="1355"/>
        <v>AS$19</v>
      </c>
      <c r="AT1214" s="186" t="str">
        <f t="shared" si="1355"/>
        <v>AT$19</v>
      </c>
      <c r="AU1214" s="186" t="str">
        <f t="shared" si="1355"/>
        <v>AU$19</v>
      </c>
      <c r="AV1214" s="186" t="str">
        <f t="shared" si="1355"/>
        <v>AV$19</v>
      </c>
      <c r="AW1214" s="186" t="str">
        <f t="shared" si="1355"/>
        <v>AW$19</v>
      </c>
      <c r="AX1214" s="186" t="str">
        <f t="shared" si="1355"/>
        <v>AX$19</v>
      </c>
      <c r="AY1214" s="186" t="str">
        <f t="shared" ref="AY1214:CD1214" si="1356">AY$23</f>
        <v>AY$19</v>
      </c>
      <c r="AZ1214" s="186" t="str">
        <f t="shared" si="1356"/>
        <v>AZ$19</v>
      </c>
      <c r="BA1214" s="186" t="str">
        <f t="shared" si="1356"/>
        <v>BA$19</v>
      </c>
      <c r="BB1214" s="186" t="str">
        <f t="shared" si="1356"/>
        <v>BB$19</v>
      </c>
      <c r="BC1214" s="186" t="str">
        <f t="shared" si="1356"/>
        <v>BC$19</v>
      </c>
      <c r="BD1214" s="186" t="str">
        <f t="shared" si="1356"/>
        <v>BD$19</v>
      </c>
      <c r="BE1214" s="186" t="str">
        <f t="shared" si="1356"/>
        <v>BE$19</v>
      </c>
      <c r="BF1214" s="186" t="str">
        <f t="shared" si="1356"/>
        <v>BF$19</v>
      </c>
      <c r="BG1214" s="186" t="str">
        <f t="shared" si="1356"/>
        <v>BG$19</v>
      </c>
      <c r="BH1214" s="186" t="str">
        <f t="shared" si="1356"/>
        <v>BH$19</v>
      </c>
      <c r="BI1214" s="186" t="str">
        <f t="shared" si="1356"/>
        <v>BI$19</v>
      </c>
      <c r="BJ1214" s="186" t="str">
        <f t="shared" si="1356"/>
        <v>BJ$19</v>
      </c>
      <c r="BK1214" s="186" t="str">
        <f t="shared" si="1356"/>
        <v>BK$19</v>
      </c>
      <c r="BL1214" s="186" t="str">
        <f t="shared" si="1356"/>
        <v>BL$19</v>
      </c>
      <c r="BM1214" s="186" t="str">
        <f t="shared" si="1356"/>
        <v>BM$19</v>
      </c>
      <c r="BN1214" s="186" t="str">
        <f t="shared" si="1356"/>
        <v>BN$19</v>
      </c>
      <c r="BO1214" s="186" t="str">
        <f t="shared" si="1356"/>
        <v>BO$19</v>
      </c>
      <c r="BP1214" s="186" t="str">
        <f t="shared" si="1356"/>
        <v>BP$19</v>
      </c>
      <c r="BQ1214" s="186" t="str">
        <f t="shared" si="1356"/>
        <v>BQ$19</v>
      </c>
      <c r="BR1214" s="186" t="str">
        <f t="shared" si="1356"/>
        <v>BR$19</v>
      </c>
      <c r="BS1214" s="186" t="str">
        <f t="shared" si="1356"/>
        <v>BS$19</v>
      </c>
      <c r="BT1214" s="186" t="str">
        <f t="shared" si="1356"/>
        <v>BT$19</v>
      </c>
      <c r="BU1214" s="186" t="str">
        <f t="shared" si="1356"/>
        <v>BU$19</v>
      </c>
      <c r="BV1214" s="186" t="str">
        <f t="shared" si="1356"/>
        <v>BV$19</v>
      </c>
      <c r="BW1214" s="186" t="str">
        <f t="shared" si="1356"/>
        <v>BW$19</v>
      </c>
      <c r="BX1214" s="186" t="str">
        <f t="shared" si="1356"/>
        <v>BX$19</v>
      </c>
      <c r="BY1214" s="186" t="str">
        <f t="shared" si="1356"/>
        <v>BY$19</v>
      </c>
      <c r="BZ1214" s="186" t="str">
        <f t="shared" si="1356"/>
        <v>BZ$19</v>
      </c>
      <c r="CA1214" s="186" t="str">
        <f t="shared" si="1356"/>
        <v>CA$19</v>
      </c>
      <c r="CB1214" s="186" t="str">
        <f t="shared" si="1356"/>
        <v>CB$19</v>
      </c>
      <c r="CC1214" s="186" t="str">
        <f t="shared" si="1356"/>
        <v>CC$19</v>
      </c>
      <c r="CD1214" s="186" t="str">
        <f t="shared" si="1356"/>
        <v>CD$19</v>
      </c>
      <c r="CE1214" s="186" t="str">
        <f t="shared" ref="CE1214:CK1214" si="1357">CE$23</f>
        <v>CE$19</v>
      </c>
      <c r="CF1214" s="186" t="str">
        <f t="shared" si="1357"/>
        <v>CF$19</v>
      </c>
      <c r="CG1214" s="186" t="str">
        <f t="shared" si="1357"/>
        <v>CG$19</v>
      </c>
      <c r="CH1214" s="186" t="str">
        <f t="shared" si="1357"/>
        <v>CH$19</v>
      </c>
      <c r="CI1214" s="186" t="str">
        <f t="shared" si="1357"/>
        <v>CI$19</v>
      </c>
      <c r="CJ1214" s="186" t="str">
        <f t="shared" si="1357"/>
        <v>CJ$19</v>
      </c>
      <c r="CK1214" s="186" t="str">
        <f t="shared" si="1357"/>
        <v>CK$19</v>
      </c>
    </row>
    <row r="1215" spans="2:89" x14ac:dyDescent="0.35">
      <c r="B1215" s="66" t="s">
        <v>791</v>
      </c>
      <c r="C1215" s="31"/>
      <c r="D1215" t="s">
        <v>790</v>
      </c>
      <c r="E1215" s="8" t="str">
        <f t="shared" si="1281"/>
        <v>1215 DCV-S</v>
      </c>
      <c r="F1215" t="s">
        <v>438</v>
      </c>
      <c r="G1215" s="31" t="s">
        <v>81</v>
      </c>
      <c r="H1215" s="22"/>
      <c r="I1215" s="288"/>
      <c r="J1215" s="288"/>
      <c r="K1215" s="22"/>
      <c r="L1215" s="22"/>
      <c r="M1215" s="22"/>
      <c r="N1215" s="22"/>
      <c r="O1215" s="22"/>
      <c r="P1215" s="22"/>
      <c r="R1215" s="66"/>
      <c r="S1215" s="289"/>
      <c r="T1215" s="289"/>
      <c r="U1215" s="289"/>
      <c r="V1215" s="289"/>
      <c r="W1215" s="289"/>
      <c r="X1215" s="289"/>
      <c r="Y1215" s="289"/>
      <c r="Z1215" s="289"/>
      <c r="AA1215" s="289"/>
      <c r="AB1215" s="289"/>
      <c r="AC1215" s="289"/>
      <c r="AD1215" s="289"/>
      <c r="AE1215" s="289"/>
      <c r="AF1215" s="289"/>
      <c r="AG1215" s="289"/>
      <c r="AH1215" s="289"/>
      <c r="AI1215" s="289"/>
      <c r="AJ1215" s="289"/>
      <c r="AK1215" s="289"/>
      <c r="AL1215" s="289"/>
      <c r="AM1215" s="289"/>
      <c r="AN1215" s="289"/>
      <c r="AO1215" s="289"/>
      <c r="AP1215" s="289"/>
      <c r="AQ1215" s="289"/>
      <c r="AR1215" s="289"/>
      <c r="AS1215" s="289"/>
      <c r="AT1215" s="289"/>
      <c r="AU1215" s="289"/>
      <c r="AV1215" s="289"/>
      <c r="AW1215" s="289"/>
      <c r="AX1215" s="289"/>
      <c r="AY1215" s="289"/>
      <c r="AZ1215" s="289"/>
      <c r="BA1215" s="289"/>
      <c r="BB1215" s="289"/>
      <c r="BC1215" s="289"/>
      <c r="BD1215" s="289"/>
      <c r="BE1215" s="289"/>
      <c r="BF1215" s="289"/>
      <c r="BG1215" s="289"/>
      <c r="BH1215" s="289"/>
      <c r="BI1215" s="289"/>
      <c r="BJ1215" s="289"/>
      <c r="BK1215" s="289"/>
      <c r="BL1215" s="289"/>
      <c r="BM1215" s="289"/>
      <c r="BN1215" s="289"/>
      <c r="BO1215" s="289"/>
      <c r="BP1215" s="289"/>
      <c r="BQ1215" s="289"/>
      <c r="BR1215" s="289"/>
      <c r="BS1215" s="289"/>
      <c r="BT1215" s="289"/>
      <c r="BU1215" s="289"/>
      <c r="BV1215" s="289"/>
      <c r="BW1215" s="289"/>
      <c r="BX1215" s="289"/>
      <c r="BY1215" s="289"/>
      <c r="BZ1215" s="289"/>
      <c r="CA1215" s="289"/>
      <c r="CB1215" s="289"/>
      <c r="CC1215" s="289"/>
      <c r="CD1215" s="289"/>
      <c r="CE1215" s="289"/>
      <c r="CF1215" s="289"/>
      <c r="CG1215" s="289"/>
      <c r="CH1215" s="289"/>
      <c r="CI1215" s="289"/>
      <c r="CJ1215" s="289"/>
      <c r="CK1215" s="289"/>
    </row>
    <row r="1216" spans="2:89" x14ac:dyDescent="0.35">
      <c r="B1216" s="95" t="str">
        <f>B1218&amp;":"</f>
        <v>DC volume driven  - (Primary label):</v>
      </c>
      <c r="C1216" s="31"/>
      <c r="D1216" t="s">
        <v>790</v>
      </c>
      <c r="E1216" s="8" t="str">
        <f t="shared" si="1281"/>
        <v>1216 DCV-S</v>
      </c>
      <c r="H1216" s="31"/>
      <c r="I1216" s="73"/>
      <c r="J1216" s="73"/>
      <c r="K1216" s="31"/>
      <c r="L1216" s="31"/>
      <c r="M1216" s="31"/>
      <c r="N1216" s="31"/>
      <c r="O1216" s="31"/>
      <c r="P1216" s="31"/>
      <c r="R1216" s="67"/>
      <c r="S1216" s="152"/>
      <c r="T1216" s="152"/>
      <c r="U1216" s="152"/>
      <c r="V1216" s="152"/>
      <c r="W1216" s="152"/>
      <c r="X1216" s="152"/>
      <c r="Y1216" s="152"/>
      <c r="Z1216" s="152"/>
      <c r="AA1216" s="152"/>
      <c r="AB1216" s="152"/>
      <c r="AC1216" s="152"/>
      <c r="AD1216" s="152"/>
      <c r="AE1216" s="152"/>
      <c r="AF1216" s="152"/>
      <c r="AG1216" s="152"/>
      <c r="AH1216" s="152"/>
      <c r="AI1216" s="152"/>
      <c r="AJ1216" s="152"/>
      <c r="AK1216" s="152"/>
      <c r="AL1216" s="152"/>
      <c r="AM1216" s="152"/>
      <c r="AN1216" s="152"/>
      <c r="AO1216" s="152"/>
      <c r="AP1216" s="152"/>
      <c r="AQ1216" s="152"/>
      <c r="AR1216" s="152"/>
      <c r="AS1216" s="152"/>
      <c r="AT1216" s="152"/>
      <c r="AU1216" s="152"/>
      <c r="AV1216" s="152"/>
      <c r="AW1216" s="152"/>
      <c r="AX1216" s="152"/>
      <c r="AY1216" s="152"/>
      <c r="AZ1216" s="152"/>
      <c r="BA1216" s="152"/>
      <c r="BB1216" s="152"/>
      <c r="BC1216" s="152"/>
      <c r="BD1216" s="152"/>
      <c r="BE1216" s="152"/>
      <c r="BF1216" s="152"/>
      <c r="BG1216" s="152"/>
      <c r="BH1216" s="152"/>
      <c r="BI1216" s="152"/>
      <c r="BJ1216" s="152"/>
      <c r="BK1216" s="152"/>
      <c r="BL1216" s="152"/>
      <c r="BM1216" s="152"/>
      <c r="BN1216" s="152"/>
      <c r="BO1216" s="152"/>
      <c r="BP1216" s="152"/>
      <c r="BQ1216" s="152"/>
      <c r="BR1216" s="152"/>
      <c r="BS1216" s="152"/>
      <c r="BT1216" s="152"/>
      <c r="BU1216" s="152"/>
      <c r="BV1216" s="152"/>
      <c r="BW1216" s="152"/>
      <c r="BX1216" s="152"/>
      <c r="BY1216" s="152"/>
      <c r="BZ1216" s="152"/>
      <c r="CA1216" s="152"/>
      <c r="CB1216" s="152"/>
      <c r="CC1216" s="152"/>
      <c r="CD1216" s="152"/>
      <c r="CE1216" s="152"/>
      <c r="CF1216" s="152"/>
      <c r="CG1216" s="152"/>
      <c r="CH1216" s="152"/>
      <c r="CI1216" s="152"/>
      <c r="CJ1216" s="152"/>
      <c r="CK1216" s="152"/>
    </row>
    <row r="1217" spans="2:89" x14ac:dyDescent="0.35">
      <c r="B1217" s="141" t="str">
        <f>"$ cost/"&amp;B1221</f>
        <v>$ cost/primary unit</v>
      </c>
      <c r="D1217" t="s">
        <v>790</v>
      </c>
      <c r="E1217" s="8" t="str">
        <f t="shared" si="1281"/>
        <v>1217 DCV-S</v>
      </c>
      <c r="G1217" t="str">
        <f>E1217</f>
        <v>1217 DCV-S</v>
      </c>
      <c r="H1217" s="12"/>
      <c r="I1217" s="60"/>
      <c r="J1217" s="60"/>
      <c r="K1217" s="18">
        <v>5</v>
      </c>
      <c r="L1217" s="18">
        <v>5</v>
      </c>
      <c r="M1217" s="18">
        <v>5</v>
      </c>
      <c r="N1217" s="18">
        <v>5</v>
      </c>
      <c r="O1217" s="18">
        <v>5</v>
      </c>
      <c r="P1217" s="18">
        <v>5</v>
      </c>
      <c r="R1217" s="19"/>
      <c r="S1217" s="143" cm="1">
        <f t="array" ref="S1217">INDEX($K:$P,ROW(),MATCH(S$3,$K$2:$P$2,0))</f>
        <v>5</v>
      </c>
      <c r="T1217" s="143" cm="1">
        <f t="array" ref="T1217">INDEX($K:$P,ROW(),MATCH(T$3,$K$2:$P$2,0))</f>
        <v>5</v>
      </c>
      <c r="U1217" s="143" cm="1">
        <f t="array" ref="U1217">INDEX($K:$P,ROW(),MATCH(U$3,$K$2:$P$2,0))</f>
        <v>5</v>
      </c>
      <c r="V1217" s="143" cm="1">
        <f t="array" ref="V1217">INDEX($K:$P,ROW(),MATCH(V$3,$K$2:$P$2,0))</f>
        <v>5</v>
      </c>
      <c r="W1217" s="143" cm="1">
        <f t="array" ref="W1217">INDEX($K:$P,ROW(),MATCH(W$3,$K$2:$P$2,0))</f>
        <v>5</v>
      </c>
      <c r="X1217" s="143" cm="1">
        <f t="array" ref="X1217">INDEX($K:$P,ROW(),MATCH(X$3,$K$2:$P$2,0))</f>
        <v>5</v>
      </c>
      <c r="Y1217" s="143" cm="1">
        <f t="array" ref="Y1217">INDEX($K:$P,ROW(),MATCH(Y$3,$K$2:$P$2,0))</f>
        <v>5</v>
      </c>
      <c r="Z1217" s="143" cm="1">
        <f t="array" ref="Z1217">INDEX($K:$P,ROW(),MATCH(Z$3,$K$2:$P$2,0))</f>
        <v>5</v>
      </c>
      <c r="AA1217" s="143" cm="1">
        <f t="array" ref="AA1217">INDEX($K:$P,ROW(),MATCH(AA$3,$K$2:$P$2,0))</f>
        <v>5</v>
      </c>
      <c r="AB1217" s="143" cm="1">
        <f t="array" ref="AB1217">INDEX($K:$P,ROW(),MATCH(AB$3,$K$2:$P$2,0))</f>
        <v>5</v>
      </c>
      <c r="AC1217" s="143" cm="1">
        <f t="array" ref="AC1217">INDEX($K:$P,ROW(),MATCH(AC$3,$K$2:$P$2,0))</f>
        <v>5</v>
      </c>
      <c r="AD1217" s="143" cm="1">
        <f t="array" ref="AD1217">INDEX($K:$P,ROW(),MATCH(AD$3,$K$2:$P$2,0))</f>
        <v>5</v>
      </c>
      <c r="AE1217" s="143" cm="1">
        <f t="array" ref="AE1217">INDEX($K:$P,ROW(),MATCH(AE$3,$K$2:$P$2,0))</f>
        <v>5</v>
      </c>
      <c r="AF1217" s="143" cm="1">
        <f t="array" ref="AF1217">INDEX($K:$P,ROW(),MATCH(AF$3,$K$2:$P$2,0))</f>
        <v>5</v>
      </c>
      <c r="AG1217" s="143" cm="1">
        <f t="array" ref="AG1217">INDEX($K:$P,ROW(),MATCH(AG$3,$K$2:$P$2,0))</f>
        <v>5</v>
      </c>
      <c r="AH1217" s="143" cm="1">
        <f t="array" ref="AH1217">INDEX($K:$P,ROW(),MATCH(AH$3,$K$2:$P$2,0))</f>
        <v>5</v>
      </c>
      <c r="AI1217" s="143" cm="1">
        <f t="array" ref="AI1217">INDEX($K:$P,ROW(),MATCH(AI$3,$K$2:$P$2,0))</f>
        <v>5</v>
      </c>
      <c r="AJ1217" s="143" cm="1">
        <f t="array" ref="AJ1217">INDEX($K:$P,ROW(),MATCH(AJ$3,$K$2:$P$2,0))</f>
        <v>5</v>
      </c>
      <c r="AK1217" s="143" cm="1">
        <f t="array" ref="AK1217">INDEX($K:$P,ROW(),MATCH(AK$3,$K$2:$P$2,0))</f>
        <v>5</v>
      </c>
      <c r="AL1217" s="143" cm="1">
        <f t="array" ref="AL1217">INDEX($K:$P,ROW(),MATCH(AL$3,$K$2:$P$2,0))</f>
        <v>5</v>
      </c>
      <c r="AM1217" s="143" cm="1">
        <f t="array" ref="AM1217">INDEX($K:$P,ROW(),MATCH(AM$3,$K$2:$P$2,0))</f>
        <v>5</v>
      </c>
      <c r="AN1217" s="143" cm="1">
        <f t="array" ref="AN1217">INDEX($K:$P,ROW(),MATCH(AN$3,$K$2:$P$2,0))</f>
        <v>5</v>
      </c>
      <c r="AO1217" s="143" cm="1">
        <f t="array" ref="AO1217">INDEX($K:$P,ROW(),MATCH(AO$3,$K$2:$P$2,0))</f>
        <v>5</v>
      </c>
      <c r="AP1217" s="143" cm="1">
        <f t="array" ref="AP1217">INDEX($K:$P,ROW(),MATCH(AP$3,$K$2:$P$2,0))</f>
        <v>5</v>
      </c>
      <c r="AQ1217" s="143" cm="1">
        <f t="array" ref="AQ1217">INDEX($K:$P,ROW(),MATCH(AQ$3,$K$2:$P$2,0))</f>
        <v>5</v>
      </c>
      <c r="AR1217" s="143" cm="1">
        <f t="array" ref="AR1217">INDEX($K:$P,ROW(),MATCH(AR$3,$K$2:$P$2,0))</f>
        <v>5</v>
      </c>
      <c r="AS1217" s="143" cm="1">
        <f t="array" ref="AS1217">INDEX($K:$P,ROW(),MATCH(AS$3,$K$2:$P$2,0))</f>
        <v>5</v>
      </c>
      <c r="AT1217" s="143" cm="1">
        <f t="array" ref="AT1217">INDEX($K:$P,ROW(),MATCH(AT$3,$K$2:$P$2,0))</f>
        <v>5</v>
      </c>
      <c r="AU1217" s="143" cm="1">
        <f t="array" ref="AU1217">INDEX($K:$P,ROW(),MATCH(AU$3,$K$2:$P$2,0))</f>
        <v>5</v>
      </c>
      <c r="AV1217" s="143" cm="1">
        <f t="array" ref="AV1217">INDEX($K:$P,ROW(),MATCH(AV$3,$K$2:$P$2,0))</f>
        <v>5</v>
      </c>
      <c r="AW1217" s="143" cm="1">
        <f t="array" ref="AW1217">INDEX($K:$P,ROW(),MATCH(AW$3,$K$2:$P$2,0))</f>
        <v>5</v>
      </c>
      <c r="AX1217" s="143" cm="1">
        <f t="array" ref="AX1217">INDEX($K:$P,ROW(),MATCH(AX$3,$K$2:$P$2,0))</f>
        <v>5</v>
      </c>
      <c r="AY1217" s="143" cm="1">
        <f t="array" ref="AY1217">INDEX($K:$P,ROW(),MATCH(AY$3,$K$2:$P$2,0))</f>
        <v>5</v>
      </c>
      <c r="AZ1217" s="143" cm="1">
        <f t="array" ref="AZ1217">INDEX($K:$P,ROW(),MATCH(AZ$3,$K$2:$P$2,0))</f>
        <v>5</v>
      </c>
      <c r="BA1217" s="143" cm="1">
        <f t="array" ref="BA1217">INDEX($K:$P,ROW(),MATCH(BA$3,$K$2:$P$2,0))</f>
        <v>5</v>
      </c>
      <c r="BB1217" s="143" cm="1">
        <f t="array" ref="BB1217">INDEX($K:$P,ROW(),MATCH(BB$3,$K$2:$P$2,0))</f>
        <v>5</v>
      </c>
      <c r="BC1217" s="143" cm="1">
        <f t="array" ref="BC1217">INDEX($K:$P,ROW(),MATCH(BC$3,$K$2:$P$2,0))</f>
        <v>5</v>
      </c>
      <c r="BD1217" s="143" cm="1">
        <f t="array" ref="BD1217">INDEX($K:$P,ROW(),MATCH(BD$3,$K$2:$P$2,0))</f>
        <v>5</v>
      </c>
      <c r="BE1217" s="143" cm="1">
        <f t="array" ref="BE1217">INDEX($K:$P,ROW(),MATCH(BE$3,$K$2:$P$2,0))</f>
        <v>5</v>
      </c>
      <c r="BF1217" s="143" cm="1">
        <f t="array" ref="BF1217">INDEX($K:$P,ROW(),MATCH(BF$3,$K$2:$P$2,0))</f>
        <v>5</v>
      </c>
      <c r="BG1217" s="143" cm="1">
        <f t="array" ref="BG1217">INDEX($K:$P,ROW(),MATCH(BG$3,$K$2:$P$2,0))</f>
        <v>5</v>
      </c>
      <c r="BH1217" s="143" cm="1">
        <f t="array" ref="BH1217">INDEX($K:$P,ROW(),MATCH(BH$3,$K$2:$P$2,0))</f>
        <v>5</v>
      </c>
      <c r="BI1217" s="143" cm="1">
        <f t="array" ref="BI1217">INDEX($K:$P,ROW(),MATCH(BI$3,$K$2:$P$2,0))</f>
        <v>5</v>
      </c>
      <c r="BJ1217" s="143" cm="1">
        <f t="array" ref="BJ1217">INDEX($K:$P,ROW(),MATCH(BJ$3,$K$2:$P$2,0))</f>
        <v>5</v>
      </c>
      <c r="BK1217" s="143" cm="1">
        <f t="array" ref="BK1217">INDEX($K:$P,ROW(),MATCH(BK$3,$K$2:$P$2,0))</f>
        <v>5</v>
      </c>
      <c r="BL1217" s="143" cm="1">
        <f t="array" ref="BL1217">INDEX($K:$P,ROW(),MATCH(BL$3,$K$2:$P$2,0))</f>
        <v>5</v>
      </c>
      <c r="BM1217" s="143" cm="1">
        <f t="array" ref="BM1217">INDEX($K:$P,ROW(),MATCH(BM$3,$K$2:$P$2,0))</f>
        <v>5</v>
      </c>
      <c r="BN1217" s="143" cm="1">
        <f t="array" ref="BN1217">INDEX($K:$P,ROW(),MATCH(BN$3,$K$2:$P$2,0))</f>
        <v>5</v>
      </c>
      <c r="BO1217" s="143" cm="1">
        <f t="array" ref="BO1217">INDEX($K:$P,ROW(),MATCH(BO$3,$K$2:$P$2,0))</f>
        <v>5</v>
      </c>
      <c r="BP1217" s="143" cm="1">
        <f t="array" ref="BP1217">INDEX($K:$P,ROW(),MATCH(BP$3,$K$2:$P$2,0))</f>
        <v>5</v>
      </c>
      <c r="BQ1217" s="143" cm="1">
        <f t="array" ref="BQ1217">INDEX($K:$P,ROW(),MATCH(BQ$3,$K$2:$P$2,0))</f>
        <v>5</v>
      </c>
      <c r="BR1217" s="143" cm="1">
        <f t="array" ref="BR1217">INDEX($K:$P,ROW(),MATCH(BR$3,$K$2:$P$2,0))</f>
        <v>5</v>
      </c>
      <c r="BS1217" s="143" cm="1">
        <f t="array" ref="BS1217">INDEX($K:$P,ROW(),MATCH(BS$3,$K$2:$P$2,0))</f>
        <v>5</v>
      </c>
      <c r="BT1217" s="143" cm="1">
        <f t="array" ref="BT1217">INDEX($K:$P,ROW(),MATCH(BT$3,$K$2:$P$2,0))</f>
        <v>5</v>
      </c>
      <c r="BU1217" s="143" cm="1">
        <f t="array" ref="BU1217">INDEX($K:$P,ROW(),MATCH(BU$3,$K$2:$P$2,0))</f>
        <v>5</v>
      </c>
      <c r="BV1217" s="143" cm="1">
        <f t="array" ref="BV1217">INDEX($K:$P,ROW(),MATCH(BV$3,$K$2:$P$2,0))</f>
        <v>5</v>
      </c>
      <c r="BW1217" s="143" cm="1">
        <f t="array" ref="BW1217">INDEX($K:$P,ROW(),MATCH(BW$3,$K$2:$P$2,0))</f>
        <v>5</v>
      </c>
      <c r="BX1217" s="143" cm="1">
        <f t="array" ref="BX1217">INDEX($K:$P,ROW(),MATCH(BX$3,$K$2:$P$2,0))</f>
        <v>5</v>
      </c>
      <c r="BY1217" s="143" cm="1">
        <f t="array" ref="BY1217">INDEX($K:$P,ROW(),MATCH(BY$3,$K$2:$P$2,0))</f>
        <v>5</v>
      </c>
      <c r="BZ1217" s="143" cm="1">
        <f t="array" ref="BZ1217">INDEX($K:$P,ROW(),MATCH(BZ$3,$K$2:$P$2,0))</f>
        <v>5</v>
      </c>
      <c r="CA1217" s="143" cm="1">
        <f t="array" ref="CA1217">INDEX($K:$P,ROW(),MATCH(CA$3,$K$2:$P$2,0))</f>
        <v>5</v>
      </c>
      <c r="CB1217" s="143" cm="1">
        <f t="array" ref="CB1217">INDEX($K:$P,ROW(),MATCH(CB$3,$K$2:$P$2,0))</f>
        <v>5</v>
      </c>
      <c r="CC1217" s="143" cm="1">
        <f t="array" ref="CC1217">INDEX($K:$P,ROW(),MATCH(CC$3,$K$2:$P$2,0))</f>
        <v>5</v>
      </c>
      <c r="CD1217" s="143" cm="1">
        <f t="array" ref="CD1217">INDEX($K:$P,ROW(),MATCH(CD$3,$K$2:$P$2,0))</f>
        <v>5</v>
      </c>
      <c r="CE1217" s="143" cm="1">
        <f t="array" ref="CE1217">INDEX($K:$P,ROW(),MATCH(CE$3,$K$2:$P$2,0))</f>
        <v>5</v>
      </c>
      <c r="CF1217" s="143" cm="1">
        <f t="array" ref="CF1217">INDEX($K:$P,ROW(),MATCH(CF$3,$K$2:$P$2,0))</f>
        <v>5</v>
      </c>
      <c r="CG1217" s="143" cm="1">
        <f t="array" ref="CG1217">INDEX($K:$P,ROW(),MATCH(CG$3,$K$2:$P$2,0))</f>
        <v>5</v>
      </c>
      <c r="CH1217" s="143" cm="1">
        <f t="array" ref="CH1217">INDEX($K:$P,ROW(),MATCH(CH$3,$K$2:$P$2,0))</f>
        <v>5</v>
      </c>
      <c r="CI1217" s="143" cm="1">
        <f t="array" ref="CI1217">INDEX($K:$P,ROW(),MATCH(CI$3,$K$2:$P$2,0))</f>
        <v>5</v>
      </c>
      <c r="CJ1217" s="143" cm="1">
        <f t="array" ref="CJ1217">INDEX($K:$P,ROW(),MATCH(CJ$3,$K$2:$P$2,0))</f>
        <v>5</v>
      </c>
      <c r="CK1217" s="143" cm="1">
        <f t="array" ref="CK1217">INDEX($K:$P,ROW(),MATCH(CK$3,$K$2:$P$2,0))</f>
        <v>5</v>
      </c>
    </row>
    <row r="1218" spans="2:89" x14ac:dyDescent="0.35">
      <c r="B1218" s="123" t="str">
        <f>SUBSTITUTE(B1215,":","")&amp;" - "&amp;B1220</f>
        <v>DC volume driven  - (Primary label)</v>
      </c>
      <c r="C1218" s="27" t="s">
        <v>203</v>
      </c>
      <c r="D1218" t="s">
        <v>790</v>
      </c>
      <c r="E1218" s="8" t="str">
        <f t="shared" si="1281"/>
        <v>1218 DCV-S</v>
      </c>
      <c r="F1218" s="27"/>
      <c r="G1218" s="27"/>
      <c r="H1218" s="27"/>
      <c r="I1218" s="78"/>
      <c r="J1218" s="78"/>
      <c r="K1218" s="115">
        <f t="shared" ref="K1218:P1218" ca="1" si="1358">SUMIF($3:$3,K$2,1218:1218)</f>
        <v>-300000</v>
      </c>
      <c r="L1218" s="115">
        <f t="shared" ca="1" si="1358"/>
        <v>-300000</v>
      </c>
      <c r="M1218" s="115">
        <f t="shared" ca="1" si="1358"/>
        <v>-300000</v>
      </c>
      <c r="N1218" s="115">
        <f t="shared" ca="1" si="1358"/>
        <v>-300000</v>
      </c>
      <c r="O1218" s="115">
        <f t="shared" ca="1" si="1358"/>
        <v>-300000</v>
      </c>
      <c r="P1218" s="115">
        <f t="shared" ca="1" si="1358"/>
        <v>-275000</v>
      </c>
      <c r="R1218" s="33"/>
      <c r="S1218" s="144" cm="1">
        <f t="array" aca="1" ref="S1218" ca="1">-S1217*INDIRECT(S1210)</f>
        <v>-25000</v>
      </c>
      <c r="T1218" s="144" cm="1">
        <f t="array" aca="1" ref="T1218" ca="1">-T1217*INDIRECT(T1210)</f>
        <v>-25000</v>
      </c>
      <c r="U1218" s="144" cm="1">
        <f t="array" aca="1" ref="U1218" ca="1">-U1217*INDIRECT(U1210)</f>
        <v>-25000</v>
      </c>
      <c r="V1218" s="144" cm="1">
        <f t="array" aca="1" ref="V1218" ca="1">-V1217*INDIRECT(V1210)</f>
        <v>-25000</v>
      </c>
      <c r="W1218" s="144" cm="1">
        <f t="array" aca="1" ref="W1218" ca="1">-W1217*INDIRECT(W1210)</f>
        <v>-25000</v>
      </c>
      <c r="X1218" s="144" cm="1">
        <f t="array" aca="1" ref="X1218" ca="1">-X1217*INDIRECT(X1210)</f>
        <v>-25000</v>
      </c>
      <c r="Y1218" s="144" cm="1">
        <f t="array" aca="1" ref="Y1218" ca="1">-Y1217*INDIRECT(Y1210)</f>
        <v>-25000</v>
      </c>
      <c r="Z1218" s="144" cm="1">
        <f t="array" aca="1" ref="Z1218" ca="1">-Z1217*INDIRECT(Z1210)</f>
        <v>-25000</v>
      </c>
      <c r="AA1218" s="144" cm="1">
        <f t="array" aca="1" ref="AA1218" ca="1">-AA1217*INDIRECT(AA1210)</f>
        <v>-25000</v>
      </c>
      <c r="AB1218" s="144" cm="1">
        <f t="array" aca="1" ref="AB1218" ca="1">-AB1217*INDIRECT(AB1210)</f>
        <v>-25000</v>
      </c>
      <c r="AC1218" s="144" cm="1">
        <f t="array" aca="1" ref="AC1218" ca="1">-AC1217*INDIRECT(AC1210)</f>
        <v>-25000</v>
      </c>
      <c r="AD1218" s="144" cm="1">
        <f t="array" aca="1" ref="AD1218" ca="1">-AD1217*INDIRECT(AD1210)</f>
        <v>-25000</v>
      </c>
      <c r="AE1218" s="144" cm="1">
        <f t="array" aca="1" ref="AE1218" ca="1">-AE1217*INDIRECT(AE1210)</f>
        <v>-25000</v>
      </c>
      <c r="AF1218" s="144" cm="1">
        <f t="array" aca="1" ref="AF1218" ca="1">-AF1217*INDIRECT(AF1210)</f>
        <v>-25000</v>
      </c>
      <c r="AG1218" s="144" cm="1">
        <f t="array" aca="1" ref="AG1218" ca="1">-AG1217*INDIRECT(AG1210)</f>
        <v>-25000</v>
      </c>
      <c r="AH1218" s="144" cm="1">
        <f t="array" aca="1" ref="AH1218" ca="1">-AH1217*INDIRECT(AH1210)</f>
        <v>-25000</v>
      </c>
      <c r="AI1218" s="144" cm="1">
        <f t="array" aca="1" ref="AI1218" ca="1">-AI1217*INDIRECT(AI1210)</f>
        <v>-25000</v>
      </c>
      <c r="AJ1218" s="144" cm="1">
        <f t="array" aca="1" ref="AJ1218" ca="1">-AJ1217*INDIRECT(AJ1210)</f>
        <v>-25000</v>
      </c>
      <c r="AK1218" s="144" cm="1">
        <f t="array" aca="1" ref="AK1218" ca="1">-AK1217*INDIRECT(AK1210)</f>
        <v>-25000</v>
      </c>
      <c r="AL1218" s="144" cm="1">
        <f t="array" aca="1" ref="AL1218" ca="1">-AL1217*INDIRECT(AL1210)</f>
        <v>-25000</v>
      </c>
      <c r="AM1218" s="144" cm="1">
        <f t="array" aca="1" ref="AM1218" ca="1">-AM1217*INDIRECT(AM1210)</f>
        <v>-25000</v>
      </c>
      <c r="AN1218" s="144" cm="1">
        <f t="array" aca="1" ref="AN1218" ca="1">-AN1217*INDIRECT(AN1210)</f>
        <v>-25000</v>
      </c>
      <c r="AO1218" s="144" cm="1">
        <f t="array" aca="1" ref="AO1218" ca="1">-AO1217*INDIRECT(AO1210)</f>
        <v>-25000</v>
      </c>
      <c r="AP1218" s="144" cm="1">
        <f t="array" aca="1" ref="AP1218" ca="1">-AP1217*INDIRECT(AP1210)</f>
        <v>-25000</v>
      </c>
      <c r="AQ1218" s="144" cm="1">
        <f t="array" aca="1" ref="AQ1218" ca="1">-AQ1217*INDIRECT(AQ1210)</f>
        <v>-25000</v>
      </c>
      <c r="AR1218" s="144" cm="1">
        <f t="array" aca="1" ref="AR1218" ca="1">-AR1217*INDIRECT(AR1210)</f>
        <v>-25000</v>
      </c>
      <c r="AS1218" s="144" cm="1">
        <f t="array" aca="1" ref="AS1218" ca="1">-AS1217*INDIRECT(AS1210)</f>
        <v>-25000</v>
      </c>
      <c r="AT1218" s="144" cm="1">
        <f t="array" aca="1" ref="AT1218" ca="1">-AT1217*INDIRECT(AT1210)</f>
        <v>-25000</v>
      </c>
      <c r="AU1218" s="144" cm="1">
        <f t="array" aca="1" ref="AU1218" ca="1">-AU1217*INDIRECT(AU1210)</f>
        <v>-25000</v>
      </c>
      <c r="AV1218" s="144" cm="1">
        <f t="array" aca="1" ref="AV1218" ca="1">-AV1217*INDIRECT(AV1210)</f>
        <v>-25000</v>
      </c>
      <c r="AW1218" s="144" cm="1">
        <f t="array" aca="1" ref="AW1218" ca="1">-AW1217*INDIRECT(AW1210)</f>
        <v>-25000</v>
      </c>
      <c r="AX1218" s="144" cm="1">
        <f t="array" aca="1" ref="AX1218" ca="1">-AX1217*INDIRECT(AX1210)</f>
        <v>-25000</v>
      </c>
      <c r="AY1218" s="144" cm="1">
        <f t="array" aca="1" ref="AY1218" ca="1">-AY1217*INDIRECT(AY1210)</f>
        <v>-25000</v>
      </c>
      <c r="AZ1218" s="144" cm="1">
        <f t="array" aca="1" ref="AZ1218" ca="1">-AZ1217*INDIRECT(AZ1210)</f>
        <v>-25000</v>
      </c>
      <c r="BA1218" s="144" cm="1">
        <f t="array" aca="1" ref="BA1218" ca="1">-BA1217*INDIRECT(BA1210)</f>
        <v>-25000</v>
      </c>
      <c r="BB1218" s="144" cm="1">
        <f t="array" aca="1" ref="BB1218" ca="1">-BB1217*INDIRECT(BB1210)</f>
        <v>-25000</v>
      </c>
      <c r="BC1218" s="144" cm="1">
        <f t="array" aca="1" ref="BC1218" ca="1">-BC1217*INDIRECT(BC1210)</f>
        <v>-25000</v>
      </c>
      <c r="BD1218" s="144" cm="1">
        <f t="array" aca="1" ref="BD1218" ca="1">-BD1217*INDIRECT(BD1210)</f>
        <v>-25000</v>
      </c>
      <c r="BE1218" s="144" cm="1">
        <f t="array" aca="1" ref="BE1218" ca="1">-BE1217*INDIRECT(BE1210)</f>
        <v>-25000</v>
      </c>
      <c r="BF1218" s="144" cm="1">
        <f t="array" aca="1" ref="BF1218" ca="1">-BF1217*INDIRECT(BF1210)</f>
        <v>-25000</v>
      </c>
      <c r="BG1218" s="144" cm="1">
        <f t="array" aca="1" ref="BG1218" ca="1">-BG1217*INDIRECT(BG1210)</f>
        <v>-25000</v>
      </c>
      <c r="BH1218" s="144" cm="1">
        <f t="array" aca="1" ref="BH1218" ca="1">-BH1217*INDIRECT(BH1210)</f>
        <v>-25000</v>
      </c>
      <c r="BI1218" s="144" cm="1">
        <f t="array" aca="1" ref="BI1218" ca="1">-BI1217*INDIRECT(BI1210)</f>
        <v>-25000</v>
      </c>
      <c r="BJ1218" s="144" cm="1">
        <f t="array" aca="1" ref="BJ1218" ca="1">-BJ1217*INDIRECT(BJ1210)</f>
        <v>-25000</v>
      </c>
      <c r="BK1218" s="144" cm="1">
        <f t="array" aca="1" ref="BK1218" ca="1">-BK1217*INDIRECT(BK1210)</f>
        <v>-25000</v>
      </c>
      <c r="BL1218" s="144" cm="1">
        <f t="array" aca="1" ref="BL1218" ca="1">-BL1217*INDIRECT(BL1210)</f>
        <v>-25000</v>
      </c>
      <c r="BM1218" s="144" cm="1">
        <f t="array" aca="1" ref="BM1218" ca="1">-BM1217*INDIRECT(BM1210)</f>
        <v>-25000</v>
      </c>
      <c r="BN1218" s="144" cm="1">
        <f t="array" aca="1" ref="BN1218" ca="1">-BN1217*INDIRECT(BN1210)</f>
        <v>-25000</v>
      </c>
      <c r="BO1218" s="144" cm="1">
        <f t="array" aca="1" ref="BO1218" ca="1">-BO1217*INDIRECT(BO1210)</f>
        <v>-25000</v>
      </c>
      <c r="BP1218" s="144" cm="1">
        <f t="array" aca="1" ref="BP1218" ca="1">-BP1217*INDIRECT(BP1210)</f>
        <v>-25000</v>
      </c>
      <c r="BQ1218" s="144" cm="1">
        <f t="array" aca="1" ref="BQ1218" ca="1">-BQ1217*INDIRECT(BQ1210)</f>
        <v>-25000</v>
      </c>
      <c r="BR1218" s="144" cm="1">
        <f t="array" aca="1" ref="BR1218" ca="1">-BR1217*INDIRECT(BR1210)</f>
        <v>-25000</v>
      </c>
      <c r="BS1218" s="144" cm="1">
        <f t="array" aca="1" ref="BS1218" ca="1">-BS1217*INDIRECT(BS1210)</f>
        <v>-25000</v>
      </c>
      <c r="BT1218" s="144" cm="1">
        <f t="array" aca="1" ref="BT1218" ca="1">-BT1217*INDIRECT(BT1210)</f>
        <v>-25000</v>
      </c>
      <c r="BU1218" s="144" cm="1">
        <f t="array" aca="1" ref="BU1218" ca="1">-BU1217*INDIRECT(BU1210)</f>
        <v>-25000</v>
      </c>
      <c r="BV1218" s="144" cm="1">
        <f t="array" aca="1" ref="BV1218" ca="1">-BV1217*INDIRECT(BV1210)</f>
        <v>-25000</v>
      </c>
      <c r="BW1218" s="144" cm="1">
        <f t="array" aca="1" ref="BW1218" ca="1">-BW1217*INDIRECT(BW1210)</f>
        <v>-25000</v>
      </c>
      <c r="BX1218" s="144" cm="1">
        <f t="array" aca="1" ref="BX1218" ca="1">-BX1217*INDIRECT(BX1210)</f>
        <v>-25000</v>
      </c>
      <c r="BY1218" s="144" cm="1">
        <f t="array" aca="1" ref="BY1218" ca="1">-BY1217*INDIRECT(BY1210)</f>
        <v>-25000</v>
      </c>
      <c r="BZ1218" s="144" cm="1">
        <f t="array" aca="1" ref="BZ1218" ca="1">-BZ1217*INDIRECT(BZ1210)</f>
        <v>-25000</v>
      </c>
      <c r="CA1218" s="144" cm="1">
        <f t="array" aca="1" ref="CA1218" ca="1">-CA1217*INDIRECT(CA1210)</f>
        <v>-25000</v>
      </c>
      <c r="CB1218" s="144" cm="1">
        <f t="array" aca="1" ref="CB1218" ca="1">-CB1217*INDIRECT(CB1210)</f>
        <v>-25000</v>
      </c>
      <c r="CC1218" s="144" cm="1">
        <f t="array" aca="1" ref="CC1218" ca="1">-CC1217*INDIRECT(CC1210)</f>
        <v>-25000</v>
      </c>
      <c r="CD1218" s="144" cm="1">
        <f t="array" aca="1" ref="CD1218" ca="1">-CD1217*INDIRECT(CD1210)</f>
        <v>-25000</v>
      </c>
      <c r="CE1218" s="144" cm="1">
        <f t="array" aca="1" ref="CE1218" ca="1">-CE1217*INDIRECT(CE1210)</f>
        <v>-25000</v>
      </c>
      <c r="CF1218" s="144" cm="1">
        <f t="array" aca="1" ref="CF1218" ca="1">-CF1217*INDIRECT(CF1210)</f>
        <v>-25000</v>
      </c>
      <c r="CG1218" s="144" cm="1">
        <f t="array" aca="1" ref="CG1218" ca="1">-CG1217*INDIRECT(CG1210)</f>
        <v>-25000</v>
      </c>
      <c r="CH1218" s="144" cm="1">
        <f t="array" aca="1" ref="CH1218" ca="1">-CH1217*INDIRECT(CH1210)</f>
        <v>-25000</v>
      </c>
      <c r="CI1218" s="144" cm="1">
        <f t="array" aca="1" ref="CI1218" ca="1">-CI1217*INDIRECT(CI1210)</f>
        <v>-25000</v>
      </c>
      <c r="CJ1218" s="144" cm="1">
        <f t="array" aca="1" ref="CJ1218" ca="1">-CJ1217*INDIRECT(CJ1210)</f>
        <v>-25000</v>
      </c>
      <c r="CK1218" s="144" cm="1">
        <f t="array" aca="1" ref="CK1218" ca="1">-CK1217*INDIRECT(CK1210)</f>
        <v>-25000</v>
      </c>
    </row>
    <row r="1219" spans="2:89" x14ac:dyDescent="0.35">
      <c r="B1219" s="13"/>
      <c r="D1219" t="s">
        <v>790</v>
      </c>
      <c r="E1219" s="8" t="str">
        <f t="shared" si="1281"/>
        <v>1219 DCV-S</v>
      </c>
      <c r="G1219" t="s">
        <v>244</v>
      </c>
      <c r="H1219" s="12"/>
      <c r="I1219" s="60"/>
      <c r="J1219" s="60"/>
      <c r="R1219" s="9"/>
      <c r="S1219" s="145"/>
      <c r="T1219" s="145"/>
      <c r="U1219" s="145"/>
      <c r="V1219" s="145"/>
      <c r="W1219" s="145"/>
      <c r="X1219" s="145"/>
      <c r="Y1219" s="145"/>
      <c r="Z1219" s="145"/>
      <c r="AA1219" s="145"/>
      <c r="AB1219" s="145"/>
      <c r="AC1219" s="145"/>
      <c r="AD1219" s="145"/>
      <c r="AE1219" s="145"/>
      <c r="AF1219" s="145"/>
      <c r="AG1219" s="145"/>
      <c r="AH1219" s="145"/>
      <c r="AI1219" s="145"/>
      <c r="AJ1219" s="145"/>
      <c r="AK1219" s="145"/>
      <c r="AL1219" s="145"/>
      <c r="AM1219" s="145"/>
      <c r="AN1219" s="145"/>
      <c r="AO1219" s="145"/>
      <c r="AP1219" s="145"/>
      <c r="AQ1219" s="145"/>
      <c r="AR1219" s="145"/>
      <c r="AS1219" s="145"/>
      <c r="AT1219" s="145"/>
      <c r="AU1219" s="145"/>
      <c r="AV1219" s="145"/>
      <c r="AW1219" s="145"/>
      <c r="AX1219" s="145"/>
      <c r="AY1219" s="145"/>
      <c r="AZ1219" s="145"/>
      <c r="BA1219" s="145"/>
      <c r="BB1219" s="145"/>
      <c r="BC1219" s="145"/>
      <c r="BD1219" s="145"/>
      <c r="BE1219" s="145"/>
      <c r="BF1219" s="145"/>
      <c r="BG1219" s="145"/>
      <c r="BH1219" s="145"/>
      <c r="BI1219" s="145"/>
      <c r="BJ1219" s="145"/>
      <c r="BK1219" s="145"/>
      <c r="BL1219" s="145"/>
      <c r="BM1219" s="145"/>
      <c r="BN1219" s="145"/>
      <c r="BO1219" s="145"/>
      <c r="BP1219" s="145"/>
      <c r="BQ1219" s="145"/>
      <c r="BR1219" s="145"/>
      <c r="BS1219" s="145"/>
      <c r="BT1219" s="145"/>
      <c r="BU1219" s="145"/>
      <c r="BV1219" s="145"/>
      <c r="BW1219" s="145"/>
      <c r="BX1219" s="145"/>
      <c r="BY1219" s="145"/>
      <c r="BZ1219" s="145"/>
      <c r="CA1219" s="145"/>
      <c r="CB1219" s="145"/>
      <c r="CC1219" s="145"/>
      <c r="CD1219" s="145"/>
      <c r="CE1219" s="145"/>
      <c r="CF1219" s="145"/>
      <c r="CG1219" s="145"/>
      <c r="CH1219" s="145"/>
      <c r="CI1219" s="145"/>
      <c r="CJ1219" s="145"/>
      <c r="CK1219" s="145"/>
    </row>
    <row r="1220" spans="2:89" x14ac:dyDescent="0.35">
      <c r="B1220" s="8" t="str">
        <f>B1207</f>
        <v>(Primary label)</v>
      </c>
      <c r="D1220" t="s">
        <v>790</v>
      </c>
      <c r="E1220" s="8" t="str">
        <f>ROW()&amp;" "&amp;D1220</f>
        <v>1220 DCV-S</v>
      </c>
      <c r="G1220" t="s">
        <v>332</v>
      </c>
      <c r="H1220" s="12"/>
      <c r="I1220" s="60"/>
      <c r="J1220" s="60"/>
      <c r="S1220" s="72"/>
      <c r="T1220" s="72"/>
      <c r="U1220" s="72"/>
      <c r="V1220" s="72"/>
      <c r="W1220" s="72"/>
      <c r="X1220" s="72"/>
      <c r="Y1220" s="72"/>
      <c r="Z1220" s="72"/>
      <c r="AA1220" s="72"/>
      <c r="AB1220" s="72"/>
      <c r="AC1220" s="72"/>
      <c r="AD1220" s="72"/>
      <c r="AE1220" s="72"/>
      <c r="AF1220" s="72"/>
      <c r="AG1220" s="72"/>
      <c r="AH1220" s="72"/>
      <c r="AI1220" s="72"/>
      <c r="AJ1220" s="72"/>
      <c r="AK1220" s="72"/>
      <c r="AL1220" s="72"/>
      <c r="AM1220" s="72"/>
      <c r="AN1220" s="72"/>
      <c r="AO1220" s="72"/>
      <c r="AP1220" s="72"/>
      <c r="AQ1220" s="72"/>
      <c r="AR1220" s="72"/>
      <c r="AS1220" s="72"/>
      <c r="AT1220" s="72"/>
      <c r="AU1220" s="72"/>
      <c r="AV1220" s="72"/>
      <c r="AW1220" s="72"/>
      <c r="AX1220" s="72"/>
      <c r="AY1220" s="72"/>
      <c r="AZ1220" s="72"/>
      <c r="BA1220" s="72"/>
      <c r="BB1220" s="72"/>
      <c r="BC1220" s="72"/>
      <c r="BD1220" s="72"/>
      <c r="BE1220" s="72"/>
      <c r="BF1220" s="72"/>
      <c r="BG1220" s="72"/>
      <c r="BH1220" s="72"/>
      <c r="BI1220" s="72"/>
      <c r="BJ1220" s="72"/>
      <c r="BK1220" s="72"/>
      <c r="BL1220" s="72"/>
      <c r="BM1220" s="72"/>
      <c r="BN1220" s="72"/>
      <c r="BO1220" s="72"/>
      <c r="BP1220" s="72"/>
      <c r="BQ1220" s="72"/>
      <c r="BR1220" s="72"/>
      <c r="BS1220" s="72"/>
      <c r="BT1220" s="72"/>
      <c r="BU1220" s="72"/>
      <c r="BV1220" s="72"/>
      <c r="BW1220" s="72"/>
      <c r="BX1220" s="72"/>
      <c r="BY1220" s="72"/>
      <c r="BZ1220" s="72"/>
      <c r="CA1220" s="72"/>
      <c r="CB1220" s="72"/>
      <c r="CC1220" s="72"/>
      <c r="CD1220" s="72"/>
      <c r="CE1220" s="72"/>
      <c r="CF1220" s="72"/>
      <c r="CG1220" s="72"/>
      <c r="CH1220" s="72"/>
      <c r="CI1220" s="72"/>
      <c r="CJ1220" s="72"/>
      <c r="CK1220" s="72"/>
    </row>
    <row r="1221" spans="2:89" x14ac:dyDescent="0.35">
      <c r="B1221" s="8" t="str">
        <f>B1208</f>
        <v>primary unit</v>
      </c>
      <c r="D1221" t="s">
        <v>790</v>
      </c>
      <c r="E1221" s="8" t="str">
        <f>ROW()&amp;" "&amp;D1221</f>
        <v>1221 DCV-S</v>
      </c>
      <c r="G1221" t="s">
        <v>332</v>
      </c>
      <c r="H1221" s="12"/>
      <c r="I1221" s="60"/>
      <c r="J1221" s="60"/>
      <c r="S1221" s="72"/>
      <c r="T1221" s="72"/>
      <c r="U1221" s="72"/>
      <c r="V1221" s="72"/>
      <c r="W1221" s="72"/>
      <c r="X1221" s="72"/>
      <c r="Y1221" s="72"/>
      <c r="Z1221" s="72"/>
      <c r="AA1221" s="72"/>
      <c r="AB1221" s="72"/>
      <c r="AC1221" s="72"/>
      <c r="AD1221" s="72"/>
      <c r="AE1221" s="72"/>
      <c r="AF1221" s="72"/>
      <c r="AG1221" s="72"/>
      <c r="AH1221" s="72"/>
      <c r="AI1221" s="72"/>
      <c r="AJ1221" s="72"/>
      <c r="AK1221" s="72"/>
      <c r="AL1221" s="72"/>
      <c r="AM1221" s="72"/>
      <c r="AN1221" s="72"/>
      <c r="AO1221" s="72"/>
      <c r="AP1221" s="72"/>
      <c r="AQ1221" s="72"/>
      <c r="AR1221" s="72"/>
      <c r="AS1221" s="72"/>
      <c r="AT1221" s="72"/>
      <c r="AU1221" s="72"/>
      <c r="AV1221" s="72"/>
      <c r="AW1221" s="72"/>
      <c r="AX1221" s="72"/>
      <c r="AY1221" s="72"/>
      <c r="AZ1221" s="72"/>
      <c r="BA1221" s="72"/>
      <c r="BB1221" s="72"/>
      <c r="BC1221" s="72"/>
      <c r="BD1221" s="72"/>
      <c r="BE1221" s="72"/>
      <c r="BF1221" s="72"/>
      <c r="BG1221" s="72"/>
      <c r="BH1221" s="72"/>
      <c r="BI1221" s="72"/>
      <c r="BJ1221" s="72"/>
      <c r="BK1221" s="72"/>
      <c r="BL1221" s="72"/>
      <c r="BM1221" s="72"/>
      <c r="BN1221" s="72"/>
      <c r="BO1221" s="72"/>
      <c r="BP1221" s="72"/>
      <c r="BQ1221" s="72"/>
      <c r="BR1221" s="72"/>
      <c r="BS1221" s="72"/>
      <c r="BT1221" s="72"/>
      <c r="BU1221" s="72"/>
      <c r="BV1221" s="72"/>
      <c r="BW1221" s="72"/>
      <c r="BX1221" s="72"/>
      <c r="BY1221" s="72"/>
      <c r="BZ1221" s="72"/>
      <c r="CA1221" s="72"/>
      <c r="CB1221" s="72"/>
      <c r="CC1221" s="72"/>
      <c r="CD1221" s="72"/>
      <c r="CE1221" s="72"/>
      <c r="CF1221" s="72"/>
      <c r="CG1221" s="72"/>
      <c r="CH1221" s="72"/>
      <c r="CI1221" s="72"/>
      <c r="CJ1221" s="72"/>
      <c r="CK1221" s="72"/>
    </row>
    <row r="1222" spans="2:89" x14ac:dyDescent="0.35">
      <c r="B1222" s="8" t="str">
        <f>B1209</f>
        <v>Primary revenue driver</v>
      </c>
      <c r="D1222" t="s">
        <v>790</v>
      </c>
      <c r="E1222" s="8" t="str">
        <f>ROW()&amp;" "&amp;D1222</f>
        <v>1222 DCV-S</v>
      </c>
      <c r="G1222" t="s">
        <v>332</v>
      </c>
      <c r="K1222" s="53"/>
      <c r="L1222" s="53"/>
      <c r="M1222" s="53"/>
      <c r="N1222" s="53"/>
      <c r="O1222" s="53"/>
      <c r="P1222" s="53"/>
      <c r="R1222" s="24"/>
      <c r="S1222" s="211" t="str">
        <f t="shared" ref="S1222" si="1359">S1209</f>
        <v>S$16</v>
      </c>
      <c r="T1222" s="211" t="str">
        <f t="shared" ref="T1222:AX1222" si="1360">T1209</f>
        <v>T$16</v>
      </c>
      <c r="U1222" s="211" t="str">
        <f t="shared" si="1360"/>
        <v>U$16</v>
      </c>
      <c r="V1222" s="211" t="str">
        <f t="shared" si="1360"/>
        <v>V$16</v>
      </c>
      <c r="W1222" s="211" t="str">
        <f t="shared" si="1360"/>
        <v>W$16</v>
      </c>
      <c r="X1222" s="211" t="str">
        <f t="shared" si="1360"/>
        <v>X$16</v>
      </c>
      <c r="Y1222" s="211" t="str">
        <f t="shared" si="1360"/>
        <v>Y$16</v>
      </c>
      <c r="Z1222" s="211" t="str">
        <f t="shared" si="1360"/>
        <v>Z$16</v>
      </c>
      <c r="AA1222" s="211" t="str">
        <f t="shared" si="1360"/>
        <v>AA$16</v>
      </c>
      <c r="AB1222" s="211" t="str">
        <f t="shared" si="1360"/>
        <v>AB$16</v>
      </c>
      <c r="AC1222" s="211" t="str">
        <f t="shared" si="1360"/>
        <v>AC$16</v>
      </c>
      <c r="AD1222" s="211" t="str">
        <f t="shared" si="1360"/>
        <v>AD$16</v>
      </c>
      <c r="AE1222" s="211" t="str">
        <f t="shared" si="1360"/>
        <v>AE$16</v>
      </c>
      <c r="AF1222" s="211" t="str">
        <f t="shared" si="1360"/>
        <v>AF$16</v>
      </c>
      <c r="AG1222" s="211" t="str">
        <f t="shared" si="1360"/>
        <v>AG$16</v>
      </c>
      <c r="AH1222" s="211" t="str">
        <f t="shared" si="1360"/>
        <v>AH$16</v>
      </c>
      <c r="AI1222" s="211" t="str">
        <f t="shared" si="1360"/>
        <v>AI$16</v>
      </c>
      <c r="AJ1222" s="211" t="str">
        <f t="shared" si="1360"/>
        <v>AJ$16</v>
      </c>
      <c r="AK1222" s="211" t="str">
        <f t="shared" si="1360"/>
        <v>AK$16</v>
      </c>
      <c r="AL1222" s="211" t="str">
        <f t="shared" si="1360"/>
        <v>AL$16</v>
      </c>
      <c r="AM1222" s="211" t="str">
        <f t="shared" si="1360"/>
        <v>AM$16</v>
      </c>
      <c r="AN1222" s="211" t="str">
        <f t="shared" si="1360"/>
        <v>AN$16</v>
      </c>
      <c r="AO1222" s="211" t="str">
        <f t="shared" si="1360"/>
        <v>AO$16</v>
      </c>
      <c r="AP1222" s="211" t="str">
        <f t="shared" si="1360"/>
        <v>AP$16</v>
      </c>
      <c r="AQ1222" s="211" t="str">
        <f t="shared" si="1360"/>
        <v>AQ$16</v>
      </c>
      <c r="AR1222" s="211" t="str">
        <f t="shared" si="1360"/>
        <v>AR$16</v>
      </c>
      <c r="AS1222" s="211" t="str">
        <f t="shared" si="1360"/>
        <v>AS$16</v>
      </c>
      <c r="AT1222" s="211" t="str">
        <f t="shared" si="1360"/>
        <v>AT$16</v>
      </c>
      <c r="AU1222" s="211" t="str">
        <f t="shared" si="1360"/>
        <v>AU$16</v>
      </c>
      <c r="AV1222" s="211" t="str">
        <f t="shared" si="1360"/>
        <v>AV$16</v>
      </c>
      <c r="AW1222" s="211" t="str">
        <f t="shared" si="1360"/>
        <v>AW$16</v>
      </c>
      <c r="AX1222" s="211" t="str">
        <f t="shared" si="1360"/>
        <v>AX$16</v>
      </c>
      <c r="AY1222" s="211" t="str">
        <f t="shared" ref="AY1222:CD1222" si="1361">AY1209</f>
        <v>AY$16</v>
      </c>
      <c r="AZ1222" s="211" t="str">
        <f t="shared" si="1361"/>
        <v>AZ$16</v>
      </c>
      <c r="BA1222" s="211" t="str">
        <f t="shared" si="1361"/>
        <v>BA$16</v>
      </c>
      <c r="BB1222" s="211" t="str">
        <f t="shared" si="1361"/>
        <v>BB$16</v>
      </c>
      <c r="BC1222" s="211" t="str">
        <f t="shared" si="1361"/>
        <v>BC$16</v>
      </c>
      <c r="BD1222" s="211" t="str">
        <f t="shared" si="1361"/>
        <v>BD$16</v>
      </c>
      <c r="BE1222" s="211" t="str">
        <f t="shared" si="1361"/>
        <v>BE$16</v>
      </c>
      <c r="BF1222" s="211" t="str">
        <f t="shared" si="1361"/>
        <v>BF$16</v>
      </c>
      <c r="BG1222" s="211" t="str">
        <f t="shared" si="1361"/>
        <v>BG$16</v>
      </c>
      <c r="BH1222" s="211" t="str">
        <f t="shared" si="1361"/>
        <v>BH$16</v>
      </c>
      <c r="BI1222" s="211" t="str">
        <f t="shared" si="1361"/>
        <v>BI$16</v>
      </c>
      <c r="BJ1222" s="211" t="str">
        <f t="shared" si="1361"/>
        <v>BJ$16</v>
      </c>
      <c r="BK1222" s="211" t="str">
        <f t="shared" si="1361"/>
        <v>BK$16</v>
      </c>
      <c r="BL1222" s="211" t="str">
        <f t="shared" si="1361"/>
        <v>BL$16</v>
      </c>
      <c r="BM1222" s="211" t="str">
        <f t="shared" si="1361"/>
        <v>BM$16</v>
      </c>
      <c r="BN1222" s="211" t="str">
        <f t="shared" si="1361"/>
        <v>BN$16</v>
      </c>
      <c r="BO1222" s="211" t="str">
        <f t="shared" si="1361"/>
        <v>BO$16</v>
      </c>
      <c r="BP1222" s="211" t="str">
        <f t="shared" si="1361"/>
        <v>BP$16</v>
      </c>
      <c r="BQ1222" s="211" t="str">
        <f t="shared" si="1361"/>
        <v>BQ$16</v>
      </c>
      <c r="BR1222" s="211" t="str">
        <f t="shared" si="1361"/>
        <v>BR$16</v>
      </c>
      <c r="BS1222" s="211" t="str">
        <f t="shared" si="1361"/>
        <v>BS$16</v>
      </c>
      <c r="BT1222" s="211" t="str">
        <f t="shared" si="1361"/>
        <v>BT$16</v>
      </c>
      <c r="BU1222" s="211" t="str">
        <f t="shared" si="1361"/>
        <v>BU$16</v>
      </c>
      <c r="BV1222" s="211" t="str">
        <f t="shared" si="1361"/>
        <v>BV$16</v>
      </c>
      <c r="BW1222" s="211" t="str">
        <f t="shared" si="1361"/>
        <v>BW$16</v>
      </c>
      <c r="BX1222" s="211" t="str">
        <f t="shared" si="1361"/>
        <v>BX$16</v>
      </c>
      <c r="BY1222" s="211" t="str">
        <f t="shared" si="1361"/>
        <v>BY$16</v>
      </c>
      <c r="BZ1222" s="211" t="str">
        <f t="shared" si="1361"/>
        <v>BZ$16</v>
      </c>
      <c r="CA1222" s="211" t="str">
        <f t="shared" si="1361"/>
        <v>CA$16</v>
      </c>
      <c r="CB1222" s="211" t="str">
        <f t="shared" si="1361"/>
        <v>CB$16</v>
      </c>
      <c r="CC1222" s="211" t="str">
        <f t="shared" si="1361"/>
        <v>CC$16</v>
      </c>
      <c r="CD1222" s="211" t="str">
        <f t="shared" si="1361"/>
        <v>CD$16</v>
      </c>
      <c r="CE1222" s="211" t="str">
        <f t="shared" ref="CE1222:CK1222" si="1362">CE1209</f>
        <v>CE$16</v>
      </c>
      <c r="CF1222" s="211" t="str">
        <f t="shared" si="1362"/>
        <v>CF$16</v>
      </c>
      <c r="CG1222" s="211" t="str">
        <f t="shared" si="1362"/>
        <v>CG$16</v>
      </c>
      <c r="CH1222" s="211" t="str">
        <f t="shared" si="1362"/>
        <v>CH$16</v>
      </c>
      <c r="CI1222" s="211" t="str">
        <f t="shared" si="1362"/>
        <v>CI$16</v>
      </c>
      <c r="CJ1222" s="211" t="str">
        <f t="shared" si="1362"/>
        <v>CJ$16</v>
      </c>
      <c r="CK1222" s="211" t="str">
        <f t="shared" si="1362"/>
        <v>CK$16</v>
      </c>
    </row>
    <row r="1223" spans="2:89" x14ac:dyDescent="0.35">
      <c r="B1223" s="8" t="str">
        <f>B1210</f>
        <v>Primary volume driver</v>
      </c>
      <c r="D1223" t="s">
        <v>790</v>
      </c>
      <c r="E1223" s="8" t="str">
        <f>ROW()&amp;" "&amp;D1223</f>
        <v>1223 DCV-S</v>
      </c>
      <c r="G1223" t="s">
        <v>332</v>
      </c>
      <c r="H1223" s="56"/>
      <c r="I1223" s="79"/>
      <c r="J1223" s="79"/>
      <c r="K1223" s="15"/>
      <c r="L1223" s="15"/>
      <c r="M1223" s="15"/>
      <c r="N1223" s="15"/>
      <c r="O1223" s="15"/>
      <c r="P1223" s="15"/>
      <c r="R1223" s="15"/>
      <c r="S1223" s="211" t="str">
        <f t="shared" ref="S1223" si="1363">S1210</f>
        <v>S$17</v>
      </c>
      <c r="T1223" s="211" t="str">
        <f t="shared" ref="T1223:AX1223" si="1364">T1210</f>
        <v>T$17</v>
      </c>
      <c r="U1223" s="211" t="str">
        <f t="shared" si="1364"/>
        <v>U$17</v>
      </c>
      <c r="V1223" s="211" t="str">
        <f t="shared" si="1364"/>
        <v>V$17</v>
      </c>
      <c r="W1223" s="211" t="str">
        <f t="shared" si="1364"/>
        <v>W$17</v>
      </c>
      <c r="X1223" s="211" t="str">
        <f t="shared" si="1364"/>
        <v>X$17</v>
      </c>
      <c r="Y1223" s="211" t="str">
        <f t="shared" si="1364"/>
        <v>Y$17</v>
      </c>
      <c r="Z1223" s="211" t="str">
        <f t="shared" si="1364"/>
        <v>Z$17</v>
      </c>
      <c r="AA1223" s="211" t="str">
        <f t="shared" si="1364"/>
        <v>AA$17</v>
      </c>
      <c r="AB1223" s="211" t="str">
        <f t="shared" si="1364"/>
        <v>AB$17</v>
      </c>
      <c r="AC1223" s="211" t="str">
        <f t="shared" si="1364"/>
        <v>AC$17</v>
      </c>
      <c r="AD1223" s="211" t="str">
        <f t="shared" si="1364"/>
        <v>AD$17</v>
      </c>
      <c r="AE1223" s="211" t="str">
        <f t="shared" si="1364"/>
        <v>AE$17</v>
      </c>
      <c r="AF1223" s="211" t="str">
        <f t="shared" si="1364"/>
        <v>AF$17</v>
      </c>
      <c r="AG1223" s="211" t="str">
        <f t="shared" si="1364"/>
        <v>AG$17</v>
      </c>
      <c r="AH1223" s="211" t="str">
        <f t="shared" si="1364"/>
        <v>AH$17</v>
      </c>
      <c r="AI1223" s="211" t="str">
        <f t="shared" si="1364"/>
        <v>AI$17</v>
      </c>
      <c r="AJ1223" s="211" t="str">
        <f t="shared" si="1364"/>
        <v>AJ$17</v>
      </c>
      <c r="AK1223" s="211" t="str">
        <f t="shared" si="1364"/>
        <v>AK$17</v>
      </c>
      <c r="AL1223" s="211" t="str">
        <f t="shared" si="1364"/>
        <v>AL$17</v>
      </c>
      <c r="AM1223" s="211" t="str">
        <f t="shared" si="1364"/>
        <v>AM$17</v>
      </c>
      <c r="AN1223" s="211" t="str">
        <f t="shared" si="1364"/>
        <v>AN$17</v>
      </c>
      <c r="AO1223" s="211" t="str">
        <f t="shared" si="1364"/>
        <v>AO$17</v>
      </c>
      <c r="AP1223" s="211" t="str">
        <f t="shared" si="1364"/>
        <v>AP$17</v>
      </c>
      <c r="AQ1223" s="211" t="str">
        <f t="shared" si="1364"/>
        <v>AQ$17</v>
      </c>
      <c r="AR1223" s="211" t="str">
        <f t="shared" si="1364"/>
        <v>AR$17</v>
      </c>
      <c r="AS1223" s="211" t="str">
        <f t="shared" si="1364"/>
        <v>AS$17</v>
      </c>
      <c r="AT1223" s="211" t="str">
        <f t="shared" si="1364"/>
        <v>AT$17</v>
      </c>
      <c r="AU1223" s="211" t="str">
        <f t="shared" si="1364"/>
        <v>AU$17</v>
      </c>
      <c r="AV1223" s="211" t="str">
        <f t="shared" si="1364"/>
        <v>AV$17</v>
      </c>
      <c r="AW1223" s="211" t="str">
        <f t="shared" si="1364"/>
        <v>AW$17</v>
      </c>
      <c r="AX1223" s="211" t="str">
        <f t="shared" si="1364"/>
        <v>AX$17</v>
      </c>
      <c r="AY1223" s="211" t="str">
        <f t="shared" ref="AY1223:CD1223" si="1365">AY1210</f>
        <v>AY$17</v>
      </c>
      <c r="AZ1223" s="211" t="str">
        <f t="shared" si="1365"/>
        <v>AZ$17</v>
      </c>
      <c r="BA1223" s="211" t="str">
        <f t="shared" si="1365"/>
        <v>BA$17</v>
      </c>
      <c r="BB1223" s="211" t="str">
        <f t="shared" si="1365"/>
        <v>BB$17</v>
      </c>
      <c r="BC1223" s="211" t="str">
        <f t="shared" si="1365"/>
        <v>BC$17</v>
      </c>
      <c r="BD1223" s="211" t="str">
        <f t="shared" si="1365"/>
        <v>BD$17</v>
      </c>
      <c r="BE1223" s="211" t="str">
        <f t="shared" si="1365"/>
        <v>BE$17</v>
      </c>
      <c r="BF1223" s="211" t="str">
        <f t="shared" si="1365"/>
        <v>BF$17</v>
      </c>
      <c r="BG1223" s="211" t="str">
        <f t="shared" si="1365"/>
        <v>BG$17</v>
      </c>
      <c r="BH1223" s="211" t="str">
        <f t="shared" si="1365"/>
        <v>BH$17</v>
      </c>
      <c r="BI1223" s="211" t="str">
        <f t="shared" si="1365"/>
        <v>BI$17</v>
      </c>
      <c r="BJ1223" s="211" t="str">
        <f t="shared" si="1365"/>
        <v>BJ$17</v>
      </c>
      <c r="BK1223" s="211" t="str">
        <f t="shared" si="1365"/>
        <v>BK$17</v>
      </c>
      <c r="BL1223" s="211" t="str">
        <f t="shared" si="1365"/>
        <v>BL$17</v>
      </c>
      <c r="BM1223" s="211" t="str">
        <f t="shared" si="1365"/>
        <v>BM$17</v>
      </c>
      <c r="BN1223" s="211" t="str">
        <f t="shared" si="1365"/>
        <v>BN$17</v>
      </c>
      <c r="BO1223" s="211" t="str">
        <f t="shared" si="1365"/>
        <v>BO$17</v>
      </c>
      <c r="BP1223" s="211" t="str">
        <f t="shared" si="1365"/>
        <v>BP$17</v>
      </c>
      <c r="BQ1223" s="211" t="str">
        <f t="shared" si="1365"/>
        <v>BQ$17</v>
      </c>
      <c r="BR1223" s="211" t="str">
        <f t="shared" si="1365"/>
        <v>BR$17</v>
      </c>
      <c r="BS1223" s="211" t="str">
        <f t="shared" si="1365"/>
        <v>BS$17</v>
      </c>
      <c r="BT1223" s="211" t="str">
        <f t="shared" si="1365"/>
        <v>BT$17</v>
      </c>
      <c r="BU1223" s="211" t="str">
        <f t="shared" si="1365"/>
        <v>BU$17</v>
      </c>
      <c r="BV1223" s="211" t="str">
        <f t="shared" si="1365"/>
        <v>BV$17</v>
      </c>
      <c r="BW1223" s="211" t="str">
        <f t="shared" si="1365"/>
        <v>BW$17</v>
      </c>
      <c r="BX1223" s="211" t="str">
        <f t="shared" si="1365"/>
        <v>BX$17</v>
      </c>
      <c r="BY1223" s="211" t="str">
        <f t="shared" si="1365"/>
        <v>BY$17</v>
      </c>
      <c r="BZ1223" s="211" t="str">
        <f t="shared" si="1365"/>
        <v>BZ$17</v>
      </c>
      <c r="CA1223" s="211" t="str">
        <f t="shared" si="1365"/>
        <v>CA$17</v>
      </c>
      <c r="CB1223" s="211" t="str">
        <f t="shared" si="1365"/>
        <v>CB$17</v>
      </c>
      <c r="CC1223" s="211" t="str">
        <f t="shared" si="1365"/>
        <v>CC$17</v>
      </c>
      <c r="CD1223" s="211" t="str">
        <f t="shared" si="1365"/>
        <v>CD$17</v>
      </c>
      <c r="CE1223" s="211" t="str">
        <f t="shared" ref="CE1223:CK1223" si="1366">CE1210</f>
        <v>CE$17</v>
      </c>
      <c r="CF1223" s="211" t="str">
        <f t="shared" si="1366"/>
        <v>CF$17</v>
      </c>
      <c r="CG1223" s="211" t="str">
        <f t="shared" si="1366"/>
        <v>CG$17</v>
      </c>
      <c r="CH1223" s="211" t="str">
        <f t="shared" si="1366"/>
        <v>CH$17</v>
      </c>
      <c r="CI1223" s="211" t="str">
        <f t="shared" si="1366"/>
        <v>CI$17</v>
      </c>
      <c r="CJ1223" s="211" t="str">
        <f t="shared" si="1366"/>
        <v>CJ$17</v>
      </c>
      <c r="CK1223" s="211" t="str">
        <f t="shared" si="1366"/>
        <v>CK$17</v>
      </c>
    </row>
    <row r="1224" spans="2:89" x14ac:dyDescent="0.35">
      <c r="B1224" s="89" t="str">
        <f>B1215</f>
        <v xml:space="preserve">DC volume driven: </v>
      </c>
      <c r="D1224" t="s">
        <v>790</v>
      </c>
      <c r="E1224" s="8" t="str">
        <f t="shared" ref="E1224:E1227" si="1367">ROW()&amp;" "&amp;D1224</f>
        <v>1224 DCV-S</v>
      </c>
      <c r="G1224" t="s">
        <v>332</v>
      </c>
      <c r="H1224" s="12"/>
      <c r="I1224" s="60"/>
      <c r="J1224" s="60"/>
      <c r="K1224" s="15"/>
      <c r="L1224" s="15"/>
      <c r="M1224" s="15"/>
      <c r="N1224" s="15"/>
      <c r="O1224" s="15"/>
      <c r="P1224" s="15"/>
      <c r="R1224" s="15"/>
      <c r="S1224" s="211">
        <f t="shared" ref="S1224" si="1368">S1212</f>
        <v>0</v>
      </c>
      <c r="T1224" s="211">
        <f t="shared" ref="T1224:AX1224" si="1369">T1212</f>
        <v>0</v>
      </c>
      <c r="U1224" s="211">
        <f t="shared" si="1369"/>
        <v>0</v>
      </c>
      <c r="V1224" s="211">
        <f t="shared" si="1369"/>
        <v>0</v>
      </c>
      <c r="W1224" s="211">
        <f t="shared" si="1369"/>
        <v>0</v>
      </c>
      <c r="X1224" s="211">
        <f t="shared" si="1369"/>
        <v>0</v>
      </c>
      <c r="Y1224" s="211">
        <f t="shared" si="1369"/>
        <v>0</v>
      </c>
      <c r="Z1224" s="211">
        <f t="shared" si="1369"/>
        <v>0</v>
      </c>
      <c r="AA1224" s="211">
        <f t="shared" si="1369"/>
        <v>0</v>
      </c>
      <c r="AB1224" s="211">
        <f t="shared" si="1369"/>
        <v>0</v>
      </c>
      <c r="AC1224" s="211">
        <f t="shared" si="1369"/>
        <v>0</v>
      </c>
      <c r="AD1224" s="211">
        <f t="shared" si="1369"/>
        <v>0</v>
      </c>
      <c r="AE1224" s="211">
        <f t="shared" si="1369"/>
        <v>0</v>
      </c>
      <c r="AF1224" s="211">
        <f t="shared" si="1369"/>
        <v>0</v>
      </c>
      <c r="AG1224" s="211">
        <f t="shared" si="1369"/>
        <v>0</v>
      </c>
      <c r="AH1224" s="211">
        <f t="shared" si="1369"/>
        <v>0</v>
      </c>
      <c r="AI1224" s="211">
        <f t="shared" si="1369"/>
        <v>0</v>
      </c>
      <c r="AJ1224" s="211">
        <f t="shared" si="1369"/>
        <v>0</v>
      </c>
      <c r="AK1224" s="211">
        <f t="shared" si="1369"/>
        <v>0</v>
      </c>
      <c r="AL1224" s="211">
        <f t="shared" si="1369"/>
        <v>0</v>
      </c>
      <c r="AM1224" s="211">
        <f t="shared" si="1369"/>
        <v>0</v>
      </c>
      <c r="AN1224" s="211">
        <f t="shared" si="1369"/>
        <v>0</v>
      </c>
      <c r="AO1224" s="211">
        <f t="shared" si="1369"/>
        <v>0</v>
      </c>
      <c r="AP1224" s="211">
        <f t="shared" si="1369"/>
        <v>0</v>
      </c>
      <c r="AQ1224" s="211">
        <f t="shared" si="1369"/>
        <v>0</v>
      </c>
      <c r="AR1224" s="211">
        <f t="shared" si="1369"/>
        <v>0</v>
      </c>
      <c r="AS1224" s="211">
        <f t="shared" si="1369"/>
        <v>0</v>
      </c>
      <c r="AT1224" s="211">
        <f t="shared" si="1369"/>
        <v>0</v>
      </c>
      <c r="AU1224" s="211">
        <f t="shared" si="1369"/>
        <v>0</v>
      </c>
      <c r="AV1224" s="211">
        <f t="shared" si="1369"/>
        <v>0</v>
      </c>
      <c r="AW1224" s="211">
        <f t="shared" si="1369"/>
        <v>0</v>
      </c>
      <c r="AX1224" s="211">
        <f t="shared" si="1369"/>
        <v>0</v>
      </c>
      <c r="AY1224" s="211">
        <f t="shared" ref="AY1224:CD1224" si="1370">AY1212</f>
        <v>0</v>
      </c>
      <c r="AZ1224" s="211">
        <f t="shared" si="1370"/>
        <v>0</v>
      </c>
      <c r="BA1224" s="211">
        <f t="shared" si="1370"/>
        <v>0</v>
      </c>
      <c r="BB1224" s="211">
        <f t="shared" si="1370"/>
        <v>0</v>
      </c>
      <c r="BC1224" s="211">
        <f t="shared" si="1370"/>
        <v>0</v>
      </c>
      <c r="BD1224" s="211">
        <f t="shared" si="1370"/>
        <v>0</v>
      </c>
      <c r="BE1224" s="211">
        <f t="shared" si="1370"/>
        <v>0</v>
      </c>
      <c r="BF1224" s="211">
        <f t="shared" si="1370"/>
        <v>0</v>
      </c>
      <c r="BG1224" s="211">
        <f t="shared" si="1370"/>
        <v>0</v>
      </c>
      <c r="BH1224" s="211">
        <f t="shared" si="1370"/>
        <v>0</v>
      </c>
      <c r="BI1224" s="211">
        <f t="shared" si="1370"/>
        <v>0</v>
      </c>
      <c r="BJ1224" s="211">
        <f t="shared" si="1370"/>
        <v>0</v>
      </c>
      <c r="BK1224" s="211">
        <f t="shared" si="1370"/>
        <v>0</v>
      </c>
      <c r="BL1224" s="211">
        <f t="shared" si="1370"/>
        <v>0</v>
      </c>
      <c r="BM1224" s="211">
        <f t="shared" si="1370"/>
        <v>0</v>
      </c>
      <c r="BN1224" s="211">
        <f t="shared" si="1370"/>
        <v>0</v>
      </c>
      <c r="BO1224" s="211">
        <f t="shared" si="1370"/>
        <v>0</v>
      </c>
      <c r="BP1224" s="211">
        <f t="shared" si="1370"/>
        <v>0</v>
      </c>
      <c r="BQ1224" s="211">
        <f t="shared" si="1370"/>
        <v>0</v>
      </c>
      <c r="BR1224" s="211">
        <f t="shared" si="1370"/>
        <v>0</v>
      </c>
      <c r="BS1224" s="211">
        <f t="shared" si="1370"/>
        <v>0</v>
      </c>
      <c r="BT1224" s="211">
        <f t="shared" si="1370"/>
        <v>0</v>
      </c>
      <c r="BU1224" s="211">
        <f t="shared" si="1370"/>
        <v>0</v>
      </c>
      <c r="BV1224" s="211">
        <f t="shared" si="1370"/>
        <v>0</v>
      </c>
      <c r="BW1224" s="211">
        <f t="shared" si="1370"/>
        <v>0</v>
      </c>
      <c r="BX1224" s="211">
        <f t="shared" si="1370"/>
        <v>0</v>
      </c>
      <c r="BY1224" s="211">
        <f t="shared" si="1370"/>
        <v>0</v>
      </c>
      <c r="BZ1224" s="211">
        <f t="shared" si="1370"/>
        <v>0</v>
      </c>
      <c r="CA1224" s="211">
        <f t="shared" si="1370"/>
        <v>0</v>
      </c>
      <c r="CB1224" s="211">
        <f t="shared" si="1370"/>
        <v>0</v>
      </c>
      <c r="CC1224" s="211">
        <f t="shared" si="1370"/>
        <v>0</v>
      </c>
      <c r="CD1224" s="211">
        <f t="shared" si="1370"/>
        <v>0</v>
      </c>
      <c r="CE1224" s="211">
        <f t="shared" ref="CE1224:CK1224" si="1371">CE1212</f>
        <v>0</v>
      </c>
      <c r="CF1224" s="211">
        <f t="shared" si="1371"/>
        <v>0</v>
      </c>
      <c r="CG1224" s="211">
        <f t="shared" si="1371"/>
        <v>0</v>
      </c>
      <c r="CH1224" s="211">
        <f t="shared" si="1371"/>
        <v>0</v>
      </c>
      <c r="CI1224" s="211">
        <f t="shared" si="1371"/>
        <v>0</v>
      </c>
      <c r="CJ1224" s="211">
        <f t="shared" si="1371"/>
        <v>0</v>
      </c>
      <c r="CK1224" s="211">
        <f t="shared" si="1371"/>
        <v>0</v>
      </c>
    </row>
    <row r="1225" spans="2:89" x14ac:dyDescent="0.35">
      <c r="B1225" s="235" t="str">
        <f>IFERROR(SUBSTITUTE(TRIM(MID(B1215, SEARCH("-", B1215) + 1, LEN(B1215))),":",""),"no unit")</f>
        <v>no unit</v>
      </c>
      <c r="D1225" t="s">
        <v>790</v>
      </c>
      <c r="E1225" s="8" t="str">
        <f t="shared" ref="E1225" si="1372">ROW()&amp;" "&amp;D1225</f>
        <v>1225 DCV-S</v>
      </c>
      <c r="G1225" t="s">
        <v>332</v>
      </c>
      <c r="H1225" s="12"/>
      <c r="I1225" s="60"/>
      <c r="J1225" s="60"/>
      <c r="K1225" s="15"/>
      <c r="L1225" s="15"/>
      <c r="M1225" s="15"/>
      <c r="N1225" s="15"/>
      <c r="O1225" s="15"/>
      <c r="P1225" s="15"/>
      <c r="R1225" s="15"/>
      <c r="S1225" s="211"/>
      <c r="T1225" s="211"/>
      <c r="U1225" s="211"/>
      <c r="V1225" s="211"/>
      <c r="W1225" s="211"/>
      <c r="X1225" s="211"/>
      <c r="Y1225" s="211"/>
      <c r="Z1225" s="211"/>
      <c r="AA1225" s="211"/>
      <c r="AB1225" s="211"/>
      <c r="AC1225" s="211"/>
      <c r="AD1225" s="211"/>
      <c r="AE1225" s="211"/>
      <c r="AF1225" s="211"/>
      <c r="AG1225" s="211"/>
      <c r="AH1225" s="211"/>
      <c r="AI1225" s="211"/>
      <c r="AJ1225" s="211"/>
      <c r="AK1225" s="211"/>
      <c r="AL1225" s="211"/>
      <c r="AM1225" s="211"/>
      <c r="AN1225" s="211"/>
      <c r="AO1225" s="211"/>
      <c r="AP1225" s="211"/>
      <c r="AQ1225" s="211"/>
      <c r="AR1225" s="211"/>
      <c r="AS1225" s="211"/>
      <c r="AT1225" s="211"/>
      <c r="AU1225" s="211"/>
      <c r="AV1225" s="211"/>
      <c r="AW1225" s="211"/>
      <c r="AX1225" s="211"/>
      <c r="AY1225" s="211"/>
      <c r="AZ1225" s="211"/>
      <c r="BA1225" s="211"/>
      <c r="BB1225" s="211"/>
      <c r="BC1225" s="211"/>
      <c r="BD1225" s="211"/>
      <c r="BE1225" s="211"/>
      <c r="BF1225" s="211"/>
      <c r="BG1225" s="211"/>
      <c r="BH1225" s="211"/>
      <c r="BI1225" s="211"/>
      <c r="BJ1225" s="211"/>
      <c r="BK1225" s="211"/>
      <c r="BL1225" s="211"/>
      <c r="BM1225" s="211"/>
      <c r="BN1225" s="211"/>
      <c r="BO1225" s="211"/>
      <c r="BP1225" s="211"/>
      <c r="BQ1225" s="211"/>
      <c r="BR1225" s="211"/>
      <c r="BS1225" s="211"/>
      <c r="BT1225" s="211"/>
      <c r="BU1225" s="211"/>
      <c r="BV1225" s="211"/>
      <c r="BW1225" s="211"/>
      <c r="BX1225" s="211"/>
      <c r="BY1225" s="211"/>
      <c r="BZ1225" s="211"/>
      <c r="CA1225" s="211"/>
      <c r="CB1225" s="211"/>
      <c r="CC1225" s="211"/>
      <c r="CD1225" s="211"/>
      <c r="CE1225" s="211"/>
      <c r="CF1225" s="211"/>
      <c r="CG1225" s="211"/>
      <c r="CH1225" s="211"/>
      <c r="CI1225" s="211"/>
      <c r="CJ1225" s="211"/>
      <c r="CK1225" s="211"/>
    </row>
    <row r="1226" spans="2:89" x14ac:dyDescent="0.35">
      <c r="B1226" s="89" t="str">
        <f>B1213</f>
        <v>Secondary revenue driver</v>
      </c>
      <c r="D1226" t="s">
        <v>790</v>
      </c>
      <c r="E1226" s="8" t="str">
        <f t="shared" si="1367"/>
        <v>1226 DCV-S</v>
      </c>
      <c r="G1226" t="s">
        <v>332</v>
      </c>
      <c r="H1226" s="90"/>
      <c r="I1226" s="209"/>
      <c r="J1226" s="209"/>
      <c r="K1226" s="210"/>
      <c r="L1226" s="210"/>
      <c r="M1226" s="210"/>
      <c r="N1226" s="210"/>
      <c r="O1226" s="210"/>
      <c r="P1226" s="210"/>
      <c r="R1226" s="210"/>
      <c r="S1226" s="4" t="str">
        <f t="shared" ref="S1226" si="1373">ADDRESS(ROW(S1218),COLUMN(S1218),2)</f>
        <v>S$1218</v>
      </c>
      <c r="T1226" s="4" t="str">
        <f t="shared" ref="T1226:AX1226" si="1374">ADDRESS(ROW(T1218),COLUMN(T1218),2)</f>
        <v>T$1218</v>
      </c>
      <c r="U1226" s="4" t="str">
        <f t="shared" si="1374"/>
        <v>U$1218</v>
      </c>
      <c r="V1226" s="4" t="str">
        <f t="shared" si="1374"/>
        <v>V$1218</v>
      </c>
      <c r="W1226" s="4" t="str">
        <f t="shared" si="1374"/>
        <v>W$1218</v>
      </c>
      <c r="X1226" s="4" t="str">
        <f t="shared" si="1374"/>
        <v>X$1218</v>
      </c>
      <c r="Y1226" s="4" t="str">
        <f t="shared" si="1374"/>
        <v>Y$1218</v>
      </c>
      <c r="Z1226" s="4" t="str">
        <f t="shared" si="1374"/>
        <v>Z$1218</v>
      </c>
      <c r="AA1226" s="4" t="str">
        <f t="shared" si="1374"/>
        <v>AA$1218</v>
      </c>
      <c r="AB1226" s="4" t="str">
        <f t="shared" si="1374"/>
        <v>AB$1218</v>
      </c>
      <c r="AC1226" s="4" t="str">
        <f t="shared" si="1374"/>
        <v>AC$1218</v>
      </c>
      <c r="AD1226" s="4" t="str">
        <f t="shared" si="1374"/>
        <v>AD$1218</v>
      </c>
      <c r="AE1226" s="4" t="str">
        <f t="shared" si="1374"/>
        <v>AE$1218</v>
      </c>
      <c r="AF1226" s="4" t="str">
        <f t="shared" si="1374"/>
        <v>AF$1218</v>
      </c>
      <c r="AG1226" s="4" t="str">
        <f t="shared" si="1374"/>
        <v>AG$1218</v>
      </c>
      <c r="AH1226" s="4" t="str">
        <f t="shared" si="1374"/>
        <v>AH$1218</v>
      </c>
      <c r="AI1226" s="4" t="str">
        <f t="shared" si="1374"/>
        <v>AI$1218</v>
      </c>
      <c r="AJ1226" s="4" t="str">
        <f t="shared" si="1374"/>
        <v>AJ$1218</v>
      </c>
      <c r="AK1226" s="4" t="str">
        <f t="shared" si="1374"/>
        <v>AK$1218</v>
      </c>
      <c r="AL1226" s="4" t="str">
        <f t="shared" si="1374"/>
        <v>AL$1218</v>
      </c>
      <c r="AM1226" s="4" t="str">
        <f t="shared" si="1374"/>
        <v>AM$1218</v>
      </c>
      <c r="AN1226" s="4" t="str">
        <f t="shared" si="1374"/>
        <v>AN$1218</v>
      </c>
      <c r="AO1226" s="4" t="str">
        <f t="shared" si="1374"/>
        <v>AO$1218</v>
      </c>
      <c r="AP1226" s="4" t="str">
        <f t="shared" si="1374"/>
        <v>AP$1218</v>
      </c>
      <c r="AQ1226" s="4" t="str">
        <f t="shared" si="1374"/>
        <v>AQ$1218</v>
      </c>
      <c r="AR1226" s="4" t="str">
        <f t="shared" si="1374"/>
        <v>AR$1218</v>
      </c>
      <c r="AS1226" s="4" t="str">
        <f t="shared" si="1374"/>
        <v>AS$1218</v>
      </c>
      <c r="AT1226" s="4" t="str">
        <f t="shared" si="1374"/>
        <v>AT$1218</v>
      </c>
      <c r="AU1226" s="4" t="str">
        <f t="shared" si="1374"/>
        <v>AU$1218</v>
      </c>
      <c r="AV1226" s="4" t="str">
        <f t="shared" si="1374"/>
        <v>AV$1218</v>
      </c>
      <c r="AW1226" s="4" t="str">
        <f t="shared" si="1374"/>
        <v>AW$1218</v>
      </c>
      <c r="AX1226" s="4" t="str">
        <f t="shared" si="1374"/>
        <v>AX$1218</v>
      </c>
      <c r="AY1226" s="4" t="str">
        <f t="shared" ref="AY1226:CD1226" si="1375">ADDRESS(ROW(AY1218),COLUMN(AY1218),2)</f>
        <v>AY$1218</v>
      </c>
      <c r="AZ1226" s="4" t="str">
        <f t="shared" si="1375"/>
        <v>AZ$1218</v>
      </c>
      <c r="BA1226" s="4" t="str">
        <f t="shared" si="1375"/>
        <v>BA$1218</v>
      </c>
      <c r="BB1226" s="4" t="str">
        <f t="shared" si="1375"/>
        <v>BB$1218</v>
      </c>
      <c r="BC1226" s="4" t="str">
        <f t="shared" si="1375"/>
        <v>BC$1218</v>
      </c>
      <c r="BD1226" s="4" t="str">
        <f t="shared" si="1375"/>
        <v>BD$1218</v>
      </c>
      <c r="BE1226" s="4" t="str">
        <f t="shared" si="1375"/>
        <v>BE$1218</v>
      </c>
      <c r="BF1226" s="4" t="str">
        <f t="shared" si="1375"/>
        <v>BF$1218</v>
      </c>
      <c r="BG1226" s="4" t="str">
        <f t="shared" si="1375"/>
        <v>BG$1218</v>
      </c>
      <c r="BH1226" s="4" t="str">
        <f t="shared" si="1375"/>
        <v>BH$1218</v>
      </c>
      <c r="BI1226" s="4" t="str">
        <f t="shared" si="1375"/>
        <v>BI$1218</v>
      </c>
      <c r="BJ1226" s="4" t="str">
        <f t="shared" si="1375"/>
        <v>BJ$1218</v>
      </c>
      <c r="BK1226" s="4" t="str">
        <f t="shared" si="1375"/>
        <v>BK$1218</v>
      </c>
      <c r="BL1226" s="4" t="str">
        <f t="shared" si="1375"/>
        <v>BL$1218</v>
      </c>
      <c r="BM1226" s="4" t="str">
        <f t="shared" si="1375"/>
        <v>BM$1218</v>
      </c>
      <c r="BN1226" s="4" t="str">
        <f t="shared" si="1375"/>
        <v>BN$1218</v>
      </c>
      <c r="BO1226" s="4" t="str">
        <f t="shared" si="1375"/>
        <v>BO$1218</v>
      </c>
      <c r="BP1226" s="4" t="str">
        <f t="shared" si="1375"/>
        <v>BP$1218</v>
      </c>
      <c r="BQ1226" s="4" t="str">
        <f t="shared" si="1375"/>
        <v>BQ$1218</v>
      </c>
      <c r="BR1226" s="4" t="str">
        <f t="shared" si="1375"/>
        <v>BR$1218</v>
      </c>
      <c r="BS1226" s="4" t="str">
        <f t="shared" si="1375"/>
        <v>BS$1218</v>
      </c>
      <c r="BT1226" s="4" t="str">
        <f t="shared" si="1375"/>
        <v>BT$1218</v>
      </c>
      <c r="BU1226" s="4" t="str">
        <f t="shared" si="1375"/>
        <v>BU$1218</v>
      </c>
      <c r="BV1226" s="4" t="str">
        <f t="shared" si="1375"/>
        <v>BV$1218</v>
      </c>
      <c r="BW1226" s="4" t="str">
        <f t="shared" si="1375"/>
        <v>BW$1218</v>
      </c>
      <c r="BX1226" s="4" t="str">
        <f t="shared" si="1375"/>
        <v>BX$1218</v>
      </c>
      <c r="BY1226" s="4" t="str">
        <f t="shared" si="1375"/>
        <v>BY$1218</v>
      </c>
      <c r="BZ1226" s="4" t="str">
        <f t="shared" si="1375"/>
        <v>BZ$1218</v>
      </c>
      <c r="CA1226" s="4" t="str">
        <f t="shared" si="1375"/>
        <v>CA$1218</v>
      </c>
      <c r="CB1226" s="4" t="str">
        <f t="shared" si="1375"/>
        <v>CB$1218</v>
      </c>
      <c r="CC1226" s="4" t="str">
        <f t="shared" si="1375"/>
        <v>CC$1218</v>
      </c>
      <c r="CD1226" s="4" t="str">
        <f t="shared" si="1375"/>
        <v>CD$1218</v>
      </c>
      <c r="CE1226" s="4" t="str">
        <f t="shared" ref="CE1226:CK1226" si="1376">ADDRESS(ROW(CE1218),COLUMN(CE1218),2)</f>
        <v>CE$1218</v>
      </c>
      <c r="CF1226" s="4" t="str">
        <f t="shared" si="1376"/>
        <v>CF$1218</v>
      </c>
      <c r="CG1226" s="4" t="str">
        <f t="shared" si="1376"/>
        <v>CG$1218</v>
      </c>
      <c r="CH1226" s="4" t="str">
        <f t="shared" si="1376"/>
        <v>CH$1218</v>
      </c>
      <c r="CI1226" s="4" t="str">
        <f t="shared" si="1376"/>
        <v>CI$1218</v>
      </c>
      <c r="CJ1226" s="4" t="str">
        <f t="shared" si="1376"/>
        <v>CJ$1218</v>
      </c>
      <c r="CK1226" s="4" t="str">
        <f t="shared" si="1376"/>
        <v>CK$1218</v>
      </c>
    </row>
    <row r="1227" spans="2:89" x14ac:dyDescent="0.35">
      <c r="B1227" s="8" t="str">
        <f>B1214</f>
        <v>Secondary volume driver</v>
      </c>
      <c r="D1227" t="s">
        <v>790</v>
      </c>
      <c r="E1227" s="8" t="str">
        <f t="shared" si="1367"/>
        <v>1227 DCV-S</v>
      </c>
      <c r="G1227" t="s">
        <v>332</v>
      </c>
      <c r="H1227" s="12"/>
      <c r="I1227" s="60"/>
      <c r="J1227" s="60"/>
      <c r="K1227" s="15"/>
      <c r="L1227" s="15"/>
      <c r="M1227" s="15"/>
      <c r="N1227" s="15"/>
      <c r="O1227" s="15"/>
      <c r="P1227" s="15"/>
      <c r="R1227" s="15"/>
      <c r="S1227" s="211" t="str">
        <f t="shared" ref="S1227" si="1377">S1214</f>
        <v>S$19</v>
      </c>
      <c r="T1227" s="211" t="str">
        <f t="shared" ref="T1227:AX1227" si="1378">T1214</f>
        <v>T$19</v>
      </c>
      <c r="U1227" s="211" t="str">
        <f t="shared" si="1378"/>
        <v>U$19</v>
      </c>
      <c r="V1227" s="211" t="str">
        <f t="shared" si="1378"/>
        <v>V$19</v>
      </c>
      <c r="W1227" s="211" t="str">
        <f t="shared" si="1378"/>
        <v>W$19</v>
      </c>
      <c r="X1227" s="211" t="str">
        <f t="shared" si="1378"/>
        <v>X$19</v>
      </c>
      <c r="Y1227" s="211" t="str">
        <f t="shared" si="1378"/>
        <v>Y$19</v>
      </c>
      <c r="Z1227" s="211" t="str">
        <f t="shared" si="1378"/>
        <v>Z$19</v>
      </c>
      <c r="AA1227" s="211" t="str">
        <f t="shared" si="1378"/>
        <v>AA$19</v>
      </c>
      <c r="AB1227" s="211" t="str">
        <f t="shared" si="1378"/>
        <v>AB$19</v>
      </c>
      <c r="AC1227" s="211" t="str">
        <f t="shared" si="1378"/>
        <v>AC$19</v>
      </c>
      <c r="AD1227" s="211" t="str">
        <f t="shared" si="1378"/>
        <v>AD$19</v>
      </c>
      <c r="AE1227" s="211" t="str">
        <f t="shared" si="1378"/>
        <v>AE$19</v>
      </c>
      <c r="AF1227" s="211" t="str">
        <f t="shared" si="1378"/>
        <v>AF$19</v>
      </c>
      <c r="AG1227" s="211" t="str">
        <f t="shared" si="1378"/>
        <v>AG$19</v>
      </c>
      <c r="AH1227" s="211" t="str">
        <f t="shared" si="1378"/>
        <v>AH$19</v>
      </c>
      <c r="AI1227" s="211" t="str">
        <f t="shared" si="1378"/>
        <v>AI$19</v>
      </c>
      <c r="AJ1227" s="211" t="str">
        <f t="shared" si="1378"/>
        <v>AJ$19</v>
      </c>
      <c r="AK1227" s="211" t="str">
        <f t="shared" si="1378"/>
        <v>AK$19</v>
      </c>
      <c r="AL1227" s="211" t="str">
        <f t="shared" si="1378"/>
        <v>AL$19</v>
      </c>
      <c r="AM1227" s="211" t="str">
        <f t="shared" si="1378"/>
        <v>AM$19</v>
      </c>
      <c r="AN1227" s="211" t="str">
        <f t="shared" si="1378"/>
        <v>AN$19</v>
      </c>
      <c r="AO1227" s="211" t="str">
        <f t="shared" si="1378"/>
        <v>AO$19</v>
      </c>
      <c r="AP1227" s="211" t="str">
        <f t="shared" si="1378"/>
        <v>AP$19</v>
      </c>
      <c r="AQ1227" s="211" t="str">
        <f t="shared" si="1378"/>
        <v>AQ$19</v>
      </c>
      <c r="AR1227" s="211" t="str">
        <f t="shared" si="1378"/>
        <v>AR$19</v>
      </c>
      <c r="AS1227" s="211" t="str">
        <f t="shared" si="1378"/>
        <v>AS$19</v>
      </c>
      <c r="AT1227" s="211" t="str">
        <f t="shared" si="1378"/>
        <v>AT$19</v>
      </c>
      <c r="AU1227" s="211" t="str">
        <f t="shared" si="1378"/>
        <v>AU$19</v>
      </c>
      <c r="AV1227" s="211" t="str">
        <f t="shared" si="1378"/>
        <v>AV$19</v>
      </c>
      <c r="AW1227" s="211" t="str">
        <f t="shared" si="1378"/>
        <v>AW$19</v>
      </c>
      <c r="AX1227" s="211" t="str">
        <f t="shared" si="1378"/>
        <v>AX$19</v>
      </c>
      <c r="AY1227" s="211" t="str">
        <f t="shared" ref="AY1227:CD1227" si="1379">AY1214</f>
        <v>AY$19</v>
      </c>
      <c r="AZ1227" s="211" t="str">
        <f t="shared" si="1379"/>
        <v>AZ$19</v>
      </c>
      <c r="BA1227" s="211" t="str">
        <f t="shared" si="1379"/>
        <v>BA$19</v>
      </c>
      <c r="BB1227" s="211" t="str">
        <f t="shared" si="1379"/>
        <v>BB$19</v>
      </c>
      <c r="BC1227" s="211" t="str">
        <f t="shared" si="1379"/>
        <v>BC$19</v>
      </c>
      <c r="BD1227" s="211" t="str">
        <f t="shared" si="1379"/>
        <v>BD$19</v>
      </c>
      <c r="BE1227" s="211" t="str">
        <f t="shared" si="1379"/>
        <v>BE$19</v>
      </c>
      <c r="BF1227" s="211" t="str">
        <f t="shared" si="1379"/>
        <v>BF$19</v>
      </c>
      <c r="BG1227" s="211" t="str">
        <f t="shared" si="1379"/>
        <v>BG$19</v>
      </c>
      <c r="BH1227" s="211" t="str">
        <f t="shared" si="1379"/>
        <v>BH$19</v>
      </c>
      <c r="BI1227" s="211" t="str">
        <f t="shared" si="1379"/>
        <v>BI$19</v>
      </c>
      <c r="BJ1227" s="211" t="str">
        <f t="shared" si="1379"/>
        <v>BJ$19</v>
      </c>
      <c r="BK1227" s="211" t="str">
        <f t="shared" si="1379"/>
        <v>BK$19</v>
      </c>
      <c r="BL1227" s="211" t="str">
        <f t="shared" si="1379"/>
        <v>BL$19</v>
      </c>
      <c r="BM1227" s="211" t="str">
        <f t="shared" si="1379"/>
        <v>BM$19</v>
      </c>
      <c r="BN1227" s="211" t="str">
        <f t="shared" si="1379"/>
        <v>BN$19</v>
      </c>
      <c r="BO1227" s="211" t="str">
        <f t="shared" si="1379"/>
        <v>BO$19</v>
      </c>
      <c r="BP1227" s="211" t="str">
        <f t="shared" si="1379"/>
        <v>BP$19</v>
      </c>
      <c r="BQ1227" s="211" t="str">
        <f t="shared" si="1379"/>
        <v>BQ$19</v>
      </c>
      <c r="BR1227" s="211" t="str">
        <f t="shared" si="1379"/>
        <v>BR$19</v>
      </c>
      <c r="BS1227" s="211" t="str">
        <f t="shared" si="1379"/>
        <v>BS$19</v>
      </c>
      <c r="BT1227" s="211" t="str">
        <f t="shared" si="1379"/>
        <v>BT$19</v>
      </c>
      <c r="BU1227" s="211" t="str">
        <f t="shared" si="1379"/>
        <v>BU$19</v>
      </c>
      <c r="BV1227" s="211" t="str">
        <f t="shared" si="1379"/>
        <v>BV$19</v>
      </c>
      <c r="BW1227" s="211" t="str">
        <f t="shared" si="1379"/>
        <v>BW$19</v>
      </c>
      <c r="BX1227" s="211" t="str">
        <f t="shared" si="1379"/>
        <v>BX$19</v>
      </c>
      <c r="BY1227" s="211" t="str">
        <f t="shared" si="1379"/>
        <v>BY$19</v>
      </c>
      <c r="BZ1227" s="211" t="str">
        <f t="shared" si="1379"/>
        <v>BZ$19</v>
      </c>
      <c r="CA1227" s="211" t="str">
        <f t="shared" si="1379"/>
        <v>CA$19</v>
      </c>
      <c r="CB1227" s="211" t="str">
        <f t="shared" si="1379"/>
        <v>CB$19</v>
      </c>
      <c r="CC1227" s="211" t="str">
        <f t="shared" si="1379"/>
        <v>CC$19</v>
      </c>
      <c r="CD1227" s="211" t="str">
        <f t="shared" si="1379"/>
        <v>CD$19</v>
      </c>
      <c r="CE1227" s="211" t="str">
        <f t="shared" ref="CE1227:CK1227" si="1380">CE1214</f>
        <v>CE$19</v>
      </c>
      <c r="CF1227" s="211" t="str">
        <f t="shared" si="1380"/>
        <v>CF$19</v>
      </c>
      <c r="CG1227" s="211" t="str">
        <f t="shared" si="1380"/>
        <v>CG$19</v>
      </c>
      <c r="CH1227" s="211" t="str">
        <f t="shared" si="1380"/>
        <v>CH$19</v>
      </c>
      <c r="CI1227" s="211" t="str">
        <f t="shared" si="1380"/>
        <v>CI$19</v>
      </c>
      <c r="CJ1227" s="211" t="str">
        <f t="shared" si="1380"/>
        <v>CJ$19</v>
      </c>
      <c r="CK1227" s="211" t="str">
        <f t="shared" si="1380"/>
        <v>CK$19</v>
      </c>
    </row>
    <row r="1228" spans="2:89" x14ac:dyDescent="0.35">
      <c r="E1228" s="8"/>
      <c r="H1228" s="12"/>
      <c r="I1228" s="60"/>
      <c r="J1228" s="60"/>
      <c r="K1228" s="15"/>
      <c r="L1228" s="15"/>
      <c r="M1228" s="15"/>
      <c r="N1228" s="15"/>
      <c r="O1228" s="15"/>
      <c r="P1228" s="15"/>
      <c r="R1228" s="15"/>
      <c r="S1228" s="76"/>
      <c r="T1228" s="76"/>
      <c r="U1228" s="76"/>
      <c r="V1228" s="76"/>
      <c r="W1228" s="76"/>
      <c r="X1228" s="76"/>
      <c r="Y1228" s="76"/>
      <c r="Z1228" s="76"/>
      <c r="AA1228" s="76"/>
      <c r="AB1228" s="76"/>
      <c r="AC1228" s="76"/>
      <c r="AD1228" s="76"/>
      <c r="AE1228" s="76"/>
      <c r="AF1228" s="76"/>
      <c r="AG1228" s="76"/>
      <c r="AH1228" s="76"/>
      <c r="AI1228" s="76"/>
      <c r="AJ1228" s="76"/>
      <c r="AK1228" s="76"/>
      <c r="AL1228" s="76"/>
      <c r="AM1228" s="76"/>
      <c r="AN1228" s="76"/>
      <c r="AO1228" s="76"/>
      <c r="AP1228" s="76"/>
      <c r="AQ1228" s="76"/>
      <c r="AR1228" s="76"/>
      <c r="AS1228" s="76"/>
      <c r="AT1228" s="76"/>
      <c r="AU1228" s="76"/>
      <c r="AV1228" s="76"/>
      <c r="AW1228" s="76"/>
      <c r="AX1228" s="76"/>
      <c r="AY1228" s="76"/>
      <c r="AZ1228" s="76"/>
      <c r="BA1228" s="76"/>
      <c r="BB1228" s="76"/>
      <c r="BC1228" s="76"/>
      <c r="BD1228" s="76"/>
      <c r="BE1228" s="76"/>
      <c r="BF1228" s="76"/>
      <c r="BG1228" s="76"/>
      <c r="BH1228" s="76"/>
      <c r="BI1228" s="76"/>
      <c r="BJ1228" s="76"/>
      <c r="BK1228" s="76"/>
      <c r="BL1228" s="76"/>
      <c r="BM1228" s="76"/>
      <c r="BN1228" s="76"/>
      <c r="BO1228" s="76"/>
      <c r="BP1228" s="76"/>
      <c r="BQ1228" s="76"/>
      <c r="BR1228" s="76"/>
      <c r="BS1228" s="76"/>
      <c r="BT1228" s="76"/>
      <c r="BU1228" s="76"/>
      <c r="BV1228" s="76"/>
      <c r="BW1228" s="76"/>
      <c r="BX1228" s="76"/>
      <c r="BY1228" s="76"/>
      <c r="BZ1228" s="76"/>
      <c r="CA1228" s="76"/>
      <c r="CB1228" s="76"/>
      <c r="CC1228" s="76"/>
      <c r="CD1228" s="76"/>
      <c r="CE1228" s="76"/>
      <c r="CF1228" s="76"/>
      <c r="CG1228" s="76"/>
      <c r="CH1228" s="76"/>
      <c r="CI1228" s="76"/>
      <c r="CJ1228" s="76"/>
      <c r="CK1228" s="76"/>
    </row>
    <row r="1229" spans="2:89" x14ac:dyDescent="0.35">
      <c r="E1229" s="8"/>
      <c r="H1229" s="12"/>
      <c r="I1229" s="60"/>
      <c r="J1229" s="60"/>
      <c r="K1229" s="15"/>
      <c r="L1229" s="15"/>
      <c r="M1229" s="15"/>
      <c r="N1229" s="15"/>
      <c r="O1229" s="15"/>
      <c r="P1229" s="15"/>
      <c r="R1229" s="15"/>
      <c r="S1229" s="76"/>
      <c r="T1229" s="76"/>
      <c r="U1229" s="76"/>
      <c r="V1229" s="76"/>
      <c r="W1229" s="76"/>
      <c r="X1229" s="76"/>
      <c r="Y1229" s="76"/>
      <c r="Z1229" s="76"/>
      <c r="AA1229" s="76"/>
      <c r="AB1229" s="76"/>
      <c r="AC1229" s="76"/>
      <c r="AD1229" s="76"/>
      <c r="AE1229" s="76"/>
      <c r="AF1229" s="76"/>
      <c r="AG1229" s="76"/>
      <c r="AH1229" s="76"/>
      <c r="AI1229" s="76"/>
      <c r="AJ1229" s="76"/>
      <c r="AK1229" s="76"/>
      <c r="AL1229" s="76"/>
      <c r="AM1229" s="76"/>
      <c r="AN1229" s="76"/>
      <c r="AO1229" s="76"/>
      <c r="AP1229" s="76"/>
      <c r="AQ1229" s="76"/>
      <c r="AR1229" s="76"/>
      <c r="AS1229" s="76"/>
      <c r="AT1229" s="76"/>
      <c r="AU1229" s="76"/>
      <c r="AV1229" s="76"/>
      <c r="AW1229" s="76"/>
      <c r="AX1229" s="76"/>
      <c r="AY1229" s="76"/>
      <c r="AZ1229" s="76"/>
      <c r="BA1229" s="76"/>
      <c r="BB1229" s="76"/>
      <c r="BC1229" s="76"/>
      <c r="BD1229" s="76"/>
      <c r="BE1229" s="76"/>
      <c r="BF1229" s="76"/>
      <c r="BG1229" s="76"/>
      <c r="BH1229" s="76"/>
      <c r="BI1229" s="76"/>
      <c r="BJ1229" s="76"/>
      <c r="BK1229" s="76"/>
      <c r="BL1229" s="76"/>
      <c r="BM1229" s="76"/>
      <c r="BN1229" s="76"/>
      <c r="BO1229" s="76"/>
      <c r="BP1229" s="76"/>
      <c r="BQ1229" s="76"/>
      <c r="BR1229" s="76"/>
      <c r="BS1229" s="76"/>
      <c r="BT1229" s="76"/>
      <c r="BU1229" s="76"/>
      <c r="BV1229" s="76"/>
      <c r="BW1229" s="76"/>
      <c r="BX1229" s="76"/>
      <c r="BY1229" s="76"/>
      <c r="BZ1229" s="76"/>
      <c r="CA1229" s="76"/>
      <c r="CB1229" s="76"/>
      <c r="CC1229" s="76"/>
      <c r="CD1229" s="76"/>
      <c r="CE1229" s="76"/>
      <c r="CF1229" s="76"/>
      <c r="CG1229" s="76"/>
      <c r="CH1229" s="76"/>
      <c r="CI1229" s="76"/>
      <c r="CJ1229" s="76"/>
      <c r="CK1229" s="76"/>
    </row>
    <row r="1230" spans="2:89" x14ac:dyDescent="0.35">
      <c r="B1230" s="171" t="s">
        <v>490</v>
      </c>
      <c r="E1230" s="8"/>
      <c r="H1230" s="189"/>
      <c r="I1230" s="190"/>
      <c r="J1230" s="190"/>
      <c r="K1230" s="191"/>
      <c r="L1230" s="191"/>
      <c r="M1230" s="191"/>
      <c r="N1230" s="191"/>
      <c r="O1230" s="191"/>
      <c r="P1230" s="191"/>
      <c r="R1230" s="191"/>
      <c r="S1230" s="192"/>
      <c r="T1230" s="192"/>
      <c r="U1230" s="192"/>
      <c r="V1230" s="192"/>
      <c r="W1230" s="192"/>
      <c r="X1230" s="192"/>
      <c r="Y1230" s="192"/>
      <c r="Z1230" s="192"/>
      <c r="AA1230" s="192"/>
      <c r="AB1230" s="192"/>
      <c r="AC1230" s="192"/>
      <c r="AD1230" s="192"/>
      <c r="AE1230" s="192"/>
      <c r="AF1230" s="192"/>
      <c r="AG1230" s="192"/>
      <c r="AH1230" s="192"/>
      <c r="AI1230" s="192"/>
      <c r="AJ1230" s="192"/>
      <c r="AK1230" s="192"/>
      <c r="AL1230" s="192"/>
      <c r="AM1230" s="192"/>
      <c r="AN1230" s="192"/>
      <c r="AO1230" s="192"/>
      <c r="AP1230" s="192"/>
      <c r="AQ1230" s="192"/>
      <c r="AR1230" s="192"/>
      <c r="AS1230" s="192"/>
      <c r="AT1230" s="192"/>
      <c r="AU1230" s="192"/>
      <c r="AV1230" s="192"/>
      <c r="AW1230" s="192"/>
      <c r="AX1230" s="192"/>
      <c r="AY1230" s="192"/>
      <c r="AZ1230" s="192"/>
      <c r="BA1230" s="192"/>
      <c r="BB1230" s="192"/>
      <c r="BC1230" s="192"/>
      <c r="BD1230" s="192"/>
      <c r="BE1230" s="192"/>
      <c r="BF1230" s="192"/>
      <c r="BG1230" s="192"/>
      <c r="BH1230" s="192"/>
      <c r="BI1230" s="192"/>
      <c r="BJ1230" s="192"/>
      <c r="BK1230" s="192"/>
      <c r="BL1230" s="192"/>
      <c r="BM1230" s="192"/>
      <c r="BN1230" s="192"/>
      <c r="BO1230" s="192"/>
      <c r="BP1230" s="192"/>
      <c r="BQ1230" s="192"/>
      <c r="BR1230" s="192"/>
      <c r="BS1230" s="192"/>
      <c r="BT1230" s="192"/>
      <c r="BU1230" s="192"/>
      <c r="BV1230" s="192"/>
      <c r="BW1230" s="192"/>
      <c r="BX1230" s="192"/>
      <c r="BY1230" s="192"/>
      <c r="BZ1230" s="192"/>
      <c r="CA1230" s="192"/>
      <c r="CB1230" s="192"/>
      <c r="CC1230" s="192"/>
      <c r="CD1230" s="192"/>
      <c r="CE1230" s="192"/>
      <c r="CF1230" s="192"/>
      <c r="CG1230" s="192"/>
      <c r="CH1230" s="192"/>
      <c r="CI1230" s="192"/>
      <c r="CJ1230" s="192"/>
      <c r="CK1230" s="192"/>
    </row>
    <row r="1231" spans="2:89" x14ac:dyDescent="0.35">
      <c r="B1231" s="171" t="s">
        <v>492</v>
      </c>
      <c r="E1231" s="8"/>
      <c r="H1231" s="189"/>
      <c r="I1231" s="190"/>
      <c r="J1231" s="190"/>
      <c r="K1231" s="191"/>
      <c r="L1231" s="191"/>
      <c r="M1231" s="191"/>
      <c r="N1231" s="191"/>
      <c r="O1231" s="191"/>
      <c r="P1231" s="191"/>
      <c r="R1231" s="191"/>
      <c r="S1231" s="192"/>
      <c r="T1231" s="192"/>
      <c r="U1231" s="192"/>
      <c r="V1231" s="192"/>
      <c r="W1231" s="192"/>
      <c r="X1231" s="192"/>
      <c r="Y1231" s="192"/>
      <c r="Z1231" s="192"/>
      <c r="AA1231" s="192"/>
      <c r="AB1231" s="192"/>
      <c r="AC1231" s="192"/>
      <c r="AD1231" s="192"/>
      <c r="AE1231" s="192"/>
      <c r="AF1231" s="192"/>
      <c r="AG1231" s="192"/>
      <c r="AH1231" s="192"/>
      <c r="AI1231" s="192"/>
      <c r="AJ1231" s="192"/>
      <c r="AK1231" s="192"/>
      <c r="AL1231" s="192"/>
      <c r="AM1231" s="192"/>
      <c r="AN1231" s="192"/>
      <c r="AO1231" s="192"/>
      <c r="AP1231" s="192"/>
      <c r="AQ1231" s="192"/>
      <c r="AR1231" s="192"/>
      <c r="AS1231" s="192"/>
      <c r="AT1231" s="192"/>
      <c r="AU1231" s="192"/>
      <c r="AV1231" s="192"/>
      <c r="AW1231" s="192"/>
      <c r="AX1231" s="192"/>
      <c r="AY1231" s="192"/>
      <c r="AZ1231" s="192"/>
      <c r="BA1231" s="192"/>
      <c r="BB1231" s="192"/>
      <c r="BC1231" s="192"/>
      <c r="BD1231" s="192"/>
      <c r="BE1231" s="192"/>
      <c r="BF1231" s="192"/>
      <c r="BG1231" s="192"/>
      <c r="BH1231" s="192"/>
      <c r="BI1231" s="192"/>
      <c r="BJ1231" s="192"/>
      <c r="BK1231" s="192"/>
      <c r="BL1231" s="192"/>
      <c r="BM1231" s="192"/>
      <c r="BN1231" s="192"/>
      <c r="BO1231" s="192"/>
      <c r="BP1231" s="192"/>
      <c r="BQ1231" s="192"/>
      <c r="BR1231" s="192"/>
      <c r="BS1231" s="192"/>
      <c r="BT1231" s="192"/>
      <c r="BU1231" s="192"/>
      <c r="BV1231" s="192"/>
      <c r="BW1231" s="192"/>
      <c r="BX1231" s="192"/>
      <c r="BY1231" s="192"/>
      <c r="BZ1231" s="192"/>
      <c r="CA1231" s="192"/>
      <c r="CB1231" s="192"/>
      <c r="CC1231" s="192"/>
      <c r="CD1231" s="192"/>
      <c r="CE1231" s="192"/>
      <c r="CF1231" s="192"/>
      <c r="CG1231" s="192"/>
      <c r="CH1231" s="192"/>
      <c r="CI1231" s="192"/>
      <c r="CJ1231" s="192"/>
      <c r="CK1231" s="192"/>
    </row>
    <row r="1232" spans="2:89" x14ac:dyDescent="0.35">
      <c r="B1232" s="171" t="s">
        <v>461</v>
      </c>
      <c r="E1232" s="8"/>
      <c r="H1232" s="170"/>
      <c r="I1232" s="172"/>
      <c r="J1232" s="172"/>
      <c r="K1232" s="193"/>
      <c r="L1232" s="193"/>
      <c r="M1232" s="193"/>
      <c r="N1232" s="193"/>
      <c r="O1232" s="193"/>
      <c r="P1232" s="193"/>
      <c r="R1232" s="194"/>
      <c r="S1232" s="195" t="str">
        <f t="shared" ref="S1232:AX1232" si="1381">S$20</f>
        <v>S$16</v>
      </c>
      <c r="T1232" s="195" t="str">
        <f t="shared" si="1381"/>
        <v>T$16</v>
      </c>
      <c r="U1232" s="195" t="str">
        <f t="shared" si="1381"/>
        <v>U$16</v>
      </c>
      <c r="V1232" s="195" t="str">
        <f t="shared" si="1381"/>
        <v>V$16</v>
      </c>
      <c r="W1232" s="195" t="str">
        <f t="shared" si="1381"/>
        <v>W$16</v>
      </c>
      <c r="X1232" s="195" t="str">
        <f t="shared" si="1381"/>
        <v>X$16</v>
      </c>
      <c r="Y1232" s="195" t="str">
        <f t="shared" si="1381"/>
        <v>Y$16</v>
      </c>
      <c r="Z1232" s="195" t="str">
        <f t="shared" si="1381"/>
        <v>Z$16</v>
      </c>
      <c r="AA1232" s="195" t="str">
        <f t="shared" si="1381"/>
        <v>AA$16</v>
      </c>
      <c r="AB1232" s="195" t="str">
        <f t="shared" si="1381"/>
        <v>AB$16</v>
      </c>
      <c r="AC1232" s="195" t="str">
        <f t="shared" si="1381"/>
        <v>AC$16</v>
      </c>
      <c r="AD1232" s="195" t="str">
        <f t="shared" si="1381"/>
        <v>AD$16</v>
      </c>
      <c r="AE1232" s="195" t="str">
        <f t="shared" si="1381"/>
        <v>AE$16</v>
      </c>
      <c r="AF1232" s="195" t="str">
        <f t="shared" si="1381"/>
        <v>AF$16</v>
      </c>
      <c r="AG1232" s="195" t="str">
        <f t="shared" si="1381"/>
        <v>AG$16</v>
      </c>
      <c r="AH1232" s="195" t="str">
        <f t="shared" si="1381"/>
        <v>AH$16</v>
      </c>
      <c r="AI1232" s="195" t="str">
        <f t="shared" si="1381"/>
        <v>AI$16</v>
      </c>
      <c r="AJ1232" s="195" t="str">
        <f t="shared" si="1381"/>
        <v>AJ$16</v>
      </c>
      <c r="AK1232" s="195" t="str">
        <f t="shared" si="1381"/>
        <v>AK$16</v>
      </c>
      <c r="AL1232" s="195" t="str">
        <f t="shared" si="1381"/>
        <v>AL$16</v>
      </c>
      <c r="AM1232" s="195" t="str">
        <f t="shared" si="1381"/>
        <v>AM$16</v>
      </c>
      <c r="AN1232" s="195" t="str">
        <f t="shared" si="1381"/>
        <v>AN$16</v>
      </c>
      <c r="AO1232" s="195" t="str">
        <f t="shared" si="1381"/>
        <v>AO$16</v>
      </c>
      <c r="AP1232" s="195" t="str">
        <f t="shared" si="1381"/>
        <v>AP$16</v>
      </c>
      <c r="AQ1232" s="195" t="str">
        <f t="shared" si="1381"/>
        <v>AQ$16</v>
      </c>
      <c r="AR1232" s="195" t="str">
        <f t="shared" si="1381"/>
        <v>AR$16</v>
      </c>
      <c r="AS1232" s="195" t="str">
        <f t="shared" si="1381"/>
        <v>AS$16</v>
      </c>
      <c r="AT1232" s="195" t="str">
        <f t="shared" si="1381"/>
        <v>AT$16</v>
      </c>
      <c r="AU1232" s="195" t="str">
        <f t="shared" si="1381"/>
        <v>AU$16</v>
      </c>
      <c r="AV1232" s="195" t="str">
        <f t="shared" si="1381"/>
        <v>AV$16</v>
      </c>
      <c r="AW1232" s="195" t="str">
        <f t="shared" si="1381"/>
        <v>AW$16</v>
      </c>
      <c r="AX1232" s="195" t="str">
        <f t="shared" si="1381"/>
        <v>AX$16</v>
      </c>
      <c r="AY1232" s="195" t="str">
        <f t="shared" ref="AY1232:CD1232" si="1382">AY$20</f>
        <v>AY$16</v>
      </c>
      <c r="AZ1232" s="195" t="str">
        <f t="shared" si="1382"/>
        <v>AZ$16</v>
      </c>
      <c r="BA1232" s="195" t="str">
        <f t="shared" si="1382"/>
        <v>BA$16</v>
      </c>
      <c r="BB1232" s="195" t="str">
        <f t="shared" si="1382"/>
        <v>BB$16</v>
      </c>
      <c r="BC1232" s="195" t="str">
        <f t="shared" si="1382"/>
        <v>BC$16</v>
      </c>
      <c r="BD1232" s="195" t="str">
        <f t="shared" si="1382"/>
        <v>BD$16</v>
      </c>
      <c r="BE1232" s="195" t="str">
        <f t="shared" si="1382"/>
        <v>BE$16</v>
      </c>
      <c r="BF1232" s="195" t="str">
        <f t="shared" si="1382"/>
        <v>BF$16</v>
      </c>
      <c r="BG1232" s="195" t="str">
        <f t="shared" si="1382"/>
        <v>BG$16</v>
      </c>
      <c r="BH1232" s="195" t="str">
        <f t="shared" si="1382"/>
        <v>BH$16</v>
      </c>
      <c r="BI1232" s="195" t="str">
        <f t="shared" si="1382"/>
        <v>BI$16</v>
      </c>
      <c r="BJ1232" s="195" t="str">
        <f t="shared" si="1382"/>
        <v>BJ$16</v>
      </c>
      <c r="BK1232" s="195" t="str">
        <f t="shared" si="1382"/>
        <v>BK$16</v>
      </c>
      <c r="BL1232" s="195" t="str">
        <f t="shared" si="1382"/>
        <v>BL$16</v>
      </c>
      <c r="BM1232" s="195" t="str">
        <f t="shared" si="1382"/>
        <v>BM$16</v>
      </c>
      <c r="BN1232" s="195" t="str">
        <f t="shared" si="1382"/>
        <v>BN$16</v>
      </c>
      <c r="BO1232" s="195" t="str">
        <f t="shared" si="1382"/>
        <v>BO$16</v>
      </c>
      <c r="BP1232" s="195" t="str">
        <f t="shared" si="1382"/>
        <v>BP$16</v>
      </c>
      <c r="BQ1232" s="195" t="str">
        <f t="shared" si="1382"/>
        <v>BQ$16</v>
      </c>
      <c r="BR1232" s="195" t="str">
        <f t="shared" si="1382"/>
        <v>BR$16</v>
      </c>
      <c r="BS1232" s="195" t="str">
        <f t="shared" si="1382"/>
        <v>BS$16</v>
      </c>
      <c r="BT1232" s="195" t="str">
        <f t="shared" si="1382"/>
        <v>BT$16</v>
      </c>
      <c r="BU1232" s="195" t="str">
        <f t="shared" si="1382"/>
        <v>BU$16</v>
      </c>
      <c r="BV1232" s="195" t="str">
        <f t="shared" si="1382"/>
        <v>BV$16</v>
      </c>
      <c r="BW1232" s="195" t="str">
        <f t="shared" si="1382"/>
        <v>BW$16</v>
      </c>
      <c r="BX1232" s="195" t="str">
        <f t="shared" si="1382"/>
        <v>BX$16</v>
      </c>
      <c r="BY1232" s="195" t="str">
        <f t="shared" si="1382"/>
        <v>BY$16</v>
      </c>
      <c r="BZ1232" s="195" t="str">
        <f t="shared" si="1382"/>
        <v>BZ$16</v>
      </c>
      <c r="CA1232" s="195" t="str">
        <f t="shared" si="1382"/>
        <v>CA$16</v>
      </c>
      <c r="CB1232" s="195" t="str">
        <f t="shared" si="1382"/>
        <v>CB$16</v>
      </c>
      <c r="CC1232" s="195" t="str">
        <f t="shared" si="1382"/>
        <v>CC$16</v>
      </c>
      <c r="CD1232" s="195" t="str">
        <f t="shared" si="1382"/>
        <v>CD$16</v>
      </c>
      <c r="CE1232" s="195" t="str">
        <f t="shared" ref="CE1232:CK1232" si="1383">CE$20</f>
        <v>CE$16</v>
      </c>
      <c r="CF1232" s="195" t="str">
        <f t="shared" si="1383"/>
        <v>CF$16</v>
      </c>
      <c r="CG1232" s="195" t="str">
        <f t="shared" si="1383"/>
        <v>CG$16</v>
      </c>
      <c r="CH1232" s="195" t="str">
        <f t="shared" si="1383"/>
        <v>CH$16</v>
      </c>
      <c r="CI1232" s="195" t="str">
        <f t="shared" si="1383"/>
        <v>CI$16</v>
      </c>
      <c r="CJ1232" s="195" t="str">
        <f t="shared" si="1383"/>
        <v>CJ$16</v>
      </c>
      <c r="CK1232" s="195" t="str">
        <f t="shared" si="1383"/>
        <v>CK$16</v>
      </c>
    </row>
    <row r="1233" spans="2:89" x14ac:dyDescent="0.35">
      <c r="B1233" s="171" t="s">
        <v>462</v>
      </c>
      <c r="E1233" s="8"/>
      <c r="H1233" s="170"/>
      <c r="I1233" s="172"/>
      <c r="J1233" s="172"/>
      <c r="K1233" s="193"/>
      <c r="L1233" s="193"/>
      <c r="M1233" s="193"/>
      <c r="N1233" s="193"/>
      <c r="O1233" s="193"/>
      <c r="P1233" s="193"/>
      <c r="R1233" s="194"/>
      <c r="S1233" s="195" t="str">
        <f t="shared" ref="S1233:AX1233" si="1384">S$21</f>
        <v>S$17</v>
      </c>
      <c r="T1233" s="195" t="str">
        <f t="shared" si="1384"/>
        <v>T$17</v>
      </c>
      <c r="U1233" s="195" t="str">
        <f t="shared" si="1384"/>
        <v>U$17</v>
      </c>
      <c r="V1233" s="195" t="str">
        <f t="shared" si="1384"/>
        <v>V$17</v>
      </c>
      <c r="W1233" s="195" t="str">
        <f t="shared" si="1384"/>
        <v>W$17</v>
      </c>
      <c r="X1233" s="195" t="str">
        <f t="shared" si="1384"/>
        <v>X$17</v>
      </c>
      <c r="Y1233" s="195" t="str">
        <f t="shared" si="1384"/>
        <v>Y$17</v>
      </c>
      <c r="Z1233" s="195" t="str">
        <f t="shared" si="1384"/>
        <v>Z$17</v>
      </c>
      <c r="AA1233" s="195" t="str">
        <f t="shared" si="1384"/>
        <v>AA$17</v>
      </c>
      <c r="AB1233" s="195" t="str">
        <f t="shared" si="1384"/>
        <v>AB$17</v>
      </c>
      <c r="AC1233" s="195" t="str">
        <f t="shared" si="1384"/>
        <v>AC$17</v>
      </c>
      <c r="AD1233" s="195" t="str">
        <f t="shared" si="1384"/>
        <v>AD$17</v>
      </c>
      <c r="AE1233" s="195" t="str">
        <f t="shared" si="1384"/>
        <v>AE$17</v>
      </c>
      <c r="AF1233" s="195" t="str">
        <f t="shared" si="1384"/>
        <v>AF$17</v>
      </c>
      <c r="AG1233" s="195" t="str">
        <f t="shared" si="1384"/>
        <v>AG$17</v>
      </c>
      <c r="AH1233" s="195" t="str">
        <f t="shared" si="1384"/>
        <v>AH$17</v>
      </c>
      <c r="AI1233" s="195" t="str">
        <f t="shared" si="1384"/>
        <v>AI$17</v>
      </c>
      <c r="AJ1233" s="195" t="str">
        <f t="shared" si="1384"/>
        <v>AJ$17</v>
      </c>
      <c r="AK1233" s="195" t="str">
        <f t="shared" si="1384"/>
        <v>AK$17</v>
      </c>
      <c r="AL1233" s="195" t="str">
        <f t="shared" si="1384"/>
        <v>AL$17</v>
      </c>
      <c r="AM1233" s="195" t="str">
        <f t="shared" si="1384"/>
        <v>AM$17</v>
      </c>
      <c r="AN1233" s="195" t="str">
        <f t="shared" si="1384"/>
        <v>AN$17</v>
      </c>
      <c r="AO1233" s="195" t="str">
        <f t="shared" si="1384"/>
        <v>AO$17</v>
      </c>
      <c r="AP1233" s="195" t="str">
        <f t="shared" si="1384"/>
        <v>AP$17</v>
      </c>
      <c r="AQ1233" s="195" t="str">
        <f t="shared" si="1384"/>
        <v>AQ$17</v>
      </c>
      <c r="AR1233" s="195" t="str">
        <f t="shared" si="1384"/>
        <v>AR$17</v>
      </c>
      <c r="AS1233" s="195" t="str">
        <f t="shared" si="1384"/>
        <v>AS$17</v>
      </c>
      <c r="AT1233" s="195" t="str">
        <f t="shared" si="1384"/>
        <v>AT$17</v>
      </c>
      <c r="AU1233" s="195" t="str">
        <f t="shared" si="1384"/>
        <v>AU$17</v>
      </c>
      <c r="AV1233" s="195" t="str">
        <f t="shared" si="1384"/>
        <v>AV$17</v>
      </c>
      <c r="AW1233" s="195" t="str">
        <f t="shared" si="1384"/>
        <v>AW$17</v>
      </c>
      <c r="AX1233" s="195" t="str">
        <f t="shared" si="1384"/>
        <v>AX$17</v>
      </c>
      <c r="AY1233" s="195" t="str">
        <f t="shared" ref="AY1233:CD1233" si="1385">AY$21</f>
        <v>AY$17</v>
      </c>
      <c r="AZ1233" s="195" t="str">
        <f t="shared" si="1385"/>
        <v>AZ$17</v>
      </c>
      <c r="BA1233" s="195" t="str">
        <f t="shared" si="1385"/>
        <v>BA$17</v>
      </c>
      <c r="BB1233" s="195" t="str">
        <f t="shared" si="1385"/>
        <v>BB$17</v>
      </c>
      <c r="BC1233" s="195" t="str">
        <f t="shared" si="1385"/>
        <v>BC$17</v>
      </c>
      <c r="BD1233" s="195" t="str">
        <f t="shared" si="1385"/>
        <v>BD$17</v>
      </c>
      <c r="BE1233" s="195" t="str">
        <f t="shared" si="1385"/>
        <v>BE$17</v>
      </c>
      <c r="BF1233" s="195" t="str">
        <f t="shared" si="1385"/>
        <v>BF$17</v>
      </c>
      <c r="BG1233" s="195" t="str">
        <f t="shared" si="1385"/>
        <v>BG$17</v>
      </c>
      <c r="BH1233" s="195" t="str">
        <f t="shared" si="1385"/>
        <v>BH$17</v>
      </c>
      <c r="BI1233" s="195" t="str">
        <f t="shared" si="1385"/>
        <v>BI$17</v>
      </c>
      <c r="BJ1233" s="195" t="str">
        <f t="shared" si="1385"/>
        <v>BJ$17</v>
      </c>
      <c r="BK1233" s="195" t="str">
        <f t="shared" si="1385"/>
        <v>BK$17</v>
      </c>
      <c r="BL1233" s="195" t="str">
        <f t="shared" si="1385"/>
        <v>BL$17</v>
      </c>
      <c r="BM1233" s="195" t="str">
        <f t="shared" si="1385"/>
        <v>BM$17</v>
      </c>
      <c r="BN1233" s="195" t="str">
        <f t="shared" si="1385"/>
        <v>BN$17</v>
      </c>
      <c r="BO1233" s="195" t="str">
        <f t="shared" si="1385"/>
        <v>BO$17</v>
      </c>
      <c r="BP1233" s="195" t="str">
        <f t="shared" si="1385"/>
        <v>BP$17</v>
      </c>
      <c r="BQ1233" s="195" t="str">
        <f t="shared" si="1385"/>
        <v>BQ$17</v>
      </c>
      <c r="BR1233" s="195" t="str">
        <f t="shared" si="1385"/>
        <v>BR$17</v>
      </c>
      <c r="BS1233" s="195" t="str">
        <f t="shared" si="1385"/>
        <v>BS$17</v>
      </c>
      <c r="BT1233" s="195" t="str">
        <f t="shared" si="1385"/>
        <v>BT$17</v>
      </c>
      <c r="BU1233" s="195" t="str">
        <f t="shared" si="1385"/>
        <v>BU$17</v>
      </c>
      <c r="BV1233" s="195" t="str">
        <f t="shared" si="1385"/>
        <v>BV$17</v>
      </c>
      <c r="BW1233" s="195" t="str">
        <f t="shared" si="1385"/>
        <v>BW$17</v>
      </c>
      <c r="BX1233" s="195" t="str">
        <f t="shared" si="1385"/>
        <v>BX$17</v>
      </c>
      <c r="BY1233" s="195" t="str">
        <f t="shared" si="1385"/>
        <v>BY$17</v>
      </c>
      <c r="BZ1233" s="195" t="str">
        <f t="shared" si="1385"/>
        <v>BZ$17</v>
      </c>
      <c r="CA1233" s="195" t="str">
        <f t="shared" si="1385"/>
        <v>CA$17</v>
      </c>
      <c r="CB1233" s="195" t="str">
        <f t="shared" si="1385"/>
        <v>CB$17</v>
      </c>
      <c r="CC1233" s="195" t="str">
        <f t="shared" si="1385"/>
        <v>CC$17</v>
      </c>
      <c r="CD1233" s="195" t="str">
        <f t="shared" si="1385"/>
        <v>CD$17</v>
      </c>
      <c r="CE1233" s="195" t="str">
        <f t="shared" ref="CE1233:CK1233" si="1386">CE$21</f>
        <v>CE$17</v>
      </c>
      <c r="CF1233" s="195" t="str">
        <f t="shared" si="1386"/>
        <v>CF$17</v>
      </c>
      <c r="CG1233" s="195" t="str">
        <f t="shared" si="1386"/>
        <v>CG$17</v>
      </c>
      <c r="CH1233" s="195" t="str">
        <f t="shared" si="1386"/>
        <v>CH$17</v>
      </c>
      <c r="CI1233" s="195" t="str">
        <f t="shared" si="1386"/>
        <v>CI$17</v>
      </c>
      <c r="CJ1233" s="195" t="str">
        <f t="shared" si="1386"/>
        <v>CJ$17</v>
      </c>
      <c r="CK1233" s="195" t="str">
        <f t="shared" si="1386"/>
        <v>CK$17</v>
      </c>
    </row>
    <row r="1234" spans="2:89" x14ac:dyDescent="0.35">
      <c r="B1234" s="171" t="s">
        <v>491</v>
      </c>
      <c r="E1234" s="8"/>
      <c r="H1234" s="196"/>
      <c r="I1234" s="197"/>
      <c r="J1234" s="197"/>
      <c r="K1234" s="198"/>
      <c r="L1234" s="198"/>
      <c r="M1234" s="198"/>
      <c r="N1234" s="198"/>
      <c r="O1234" s="198"/>
      <c r="P1234" s="198"/>
      <c r="R1234" s="198"/>
      <c r="S1234" s="170"/>
      <c r="T1234" s="170"/>
      <c r="U1234" s="170"/>
      <c r="V1234" s="170"/>
      <c r="W1234" s="170"/>
      <c r="X1234" s="170"/>
      <c r="Y1234" s="170"/>
      <c r="Z1234" s="170"/>
      <c r="AA1234" s="170"/>
      <c r="AB1234" s="170"/>
      <c r="AC1234" s="170"/>
      <c r="AD1234" s="170"/>
      <c r="AE1234" s="170"/>
      <c r="AF1234" s="170"/>
      <c r="AG1234" s="170"/>
      <c r="AH1234" s="170"/>
      <c r="AI1234" s="170"/>
      <c r="AJ1234" s="170"/>
      <c r="AK1234" s="170"/>
      <c r="AL1234" s="170"/>
      <c r="AM1234" s="170"/>
      <c r="AN1234" s="170"/>
      <c r="AO1234" s="170"/>
      <c r="AP1234" s="170"/>
      <c r="AQ1234" s="170"/>
      <c r="AR1234" s="170"/>
      <c r="AS1234" s="170"/>
      <c r="AT1234" s="170"/>
      <c r="AU1234" s="170"/>
      <c r="AV1234" s="170"/>
      <c r="AW1234" s="170"/>
      <c r="AX1234" s="170"/>
      <c r="AY1234" s="170"/>
      <c r="AZ1234" s="170"/>
      <c r="BA1234" s="170"/>
      <c r="BB1234" s="170"/>
      <c r="BC1234" s="170"/>
      <c r="BD1234" s="170"/>
      <c r="BE1234" s="170"/>
      <c r="BF1234" s="170"/>
      <c r="BG1234" s="170"/>
      <c r="BH1234" s="170"/>
      <c r="BI1234" s="170"/>
      <c r="BJ1234" s="170"/>
      <c r="BK1234" s="170"/>
      <c r="BL1234" s="170"/>
      <c r="BM1234" s="170"/>
      <c r="BN1234" s="170"/>
      <c r="BO1234" s="170"/>
      <c r="BP1234" s="170"/>
      <c r="BQ1234" s="170"/>
      <c r="BR1234" s="170"/>
      <c r="BS1234" s="170"/>
      <c r="BT1234" s="170"/>
      <c r="BU1234" s="170"/>
      <c r="BV1234" s="170"/>
      <c r="BW1234" s="170"/>
      <c r="BX1234" s="170"/>
      <c r="BY1234" s="170"/>
      <c r="BZ1234" s="170"/>
      <c r="CA1234" s="170"/>
      <c r="CB1234" s="170"/>
      <c r="CC1234" s="170"/>
      <c r="CD1234" s="170"/>
      <c r="CE1234" s="170"/>
      <c r="CF1234" s="170"/>
      <c r="CG1234" s="170"/>
      <c r="CH1234" s="170"/>
      <c r="CI1234" s="170"/>
      <c r="CJ1234" s="170"/>
      <c r="CK1234" s="170"/>
    </row>
    <row r="1235" spans="2:89" x14ac:dyDescent="0.35">
      <c r="B1235" s="171" t="s">
        <v>505</v>
      </c>
      <c r="E1235" s="8"/>
      <c r="H1235" s="196"/>
      <c r="I1235" s="197"/>
      <c r="J1235" s="197"/>
      <c r="K1235" s="198"/>
      <c r="L1235" s="198"/>
      <c r="M1235" s="198"/>
      <c r="N1235" s="198"/>
      <c r="O1235" s="198"/>
      <c r="P1235" s="198"/>
      <c r="R1235" s="198"/>
      <c r="S1235" s="186"/>
      <c r="T1235" s="186"/>
      <c r="U1235" s="186"/>
      <c r="V1235" s="186"/>
      <c r="W1235" s="186"/>
      <c r="X1235" s="186"/>
      <c r="Y1235" s="186"/>
      <c r="Z1235" s="186"/>
      <c r="AA1235" s="186"/>
      <c r="AB1235" s="186"/>
      <c r="AC1235" s="186"/>
      <c r="AD1235" s="186"/>
      <c r="AE1235" s="186"/>
      <c r="AF1235" s="186"/>
      <c r="AG1235" s="186"/>
      <c r="AH1235" s="186"/>
      <c r="AI1235" s="186"/>
      <c r="AJ1235" s="186"/>
      <c r="AK1235" s="186"/>
      <c r="AL1235" s="186"/>
      <c r="AM1235" s="186"/>
      <c r="AN1235" s="186"/>
      <c r="AO1235" s="186"/>
      <c r="AP1235" s="186"/>
      <c r="AQ1235" s="186"/>
      <c r="AR1235" s="186"/>
      <c r="AS1235" s="186"/>
      <c r="AT1235" s="186"/>
      <c r="AU1235" s="186"/>
      <c r="AV1235" s="186"/>
      <c r="AW1235" s="186"/>
      <c r="AX1235" s="186"/>
      <c r="AY1235" s="186"/>
      <c r="AZ1235" s="186"/>
      <c r="BA1235" s="186"/>
      <c r="BB1235" s="186"/>
      <c r="BC1235" s="186"/>
      <c r="BD1235" s="186"/>
      <c r="BE1235" s="186"/>
      <c r="BF1235" s="186"/>
      <c r="BG1235" s="186"/>
      <c r="BH1235" s="186"/>
      <c r="BI1235" s="186"/>
      <c r="BJ1235" s="186"/>
      <c r="BK1235" s="186"/>
      <c r="BL1235" s="186"/>
      <c r="BM1235" s="186"/>
      <c r="BN1235" s="186"/>
      <c r="BO1235" s="186"/>
      <c r="BP1235" s="186"/>
      <c r="BQ1235" s="186"/>
      <c r="BR1235" s="186"/>
      <c r="BS1235" s="186"/>
      <c r="BT1235" s="186"/>
      <c r="BU1235" s="186"/>
      <c r="BV1235" s="186"/>
      <c r="BW1235" s="186"/>
      <c r="BX1235" s="186"/>
      <c r="BY1235" s="186"/>
      <c r="BZ1235" s="186"/>
      <c r="CA1235" s="186"/>
      <c r="CB1235" s="186"/>
      <c r="CC1235" s="186"/>
      <c r="CD1235" s="186"/>
      <c r="CE1235" s="186"/>
      <c r="CF1235" s="186"/>
      <c r="CG1235" s="186"/>
      <c r="CH1235" s="186"/>
      <c r="CI1235" s="186"/>
      <c r="CJ1235" s="186"/>
      <c r="CK1235" s="186"/>
    </row>
    <row r="1236" spans="2:89" x14ac:dyDescent="0.35">
      <c r="B1236" s="171" t="s">
        <v>463</v>
      </c>
      <c r="E1236" s="8"/>
      <c r="H1236" s="196"/>
      <c r="I1236" s="197"/>
      <c r="J1236" s="197"/>
      <c r="K1236" s="198"/>
      <c r="L1236" s="198"/>
      <c r="M1236" s="198"/>
      <c r="N1236" s="198"/>
      <c r="O1236" s="198"/>
      <c r="P1236" s="198"/>
      <c r="R1236" s="198"/>
      <c r="S1236" s="186" t="str">
        <f t="shared" ref="S1236:AX1236" si="1387">S$22</f>
        <v>S$18</v>
      </c>
      <c r="T1236" s="186" t="str">
        <f t="shared" si="1387"/>
        <v>T$18</v>
      </c>
      <c r="U1236" s="186" t="str">
        <f t="shared" si="1387"/>
        <v>U$18</v>
      </c>
      <c r="V1236" s="186" t="str">
        <f t="shared" si="1387"/>
        <v>V$18</v>
      </c>
      <c r="W1236" s="186" t="str">
        <f t="shared" si="1387"/>
        <v>W$18</v>
      </c>
      <c r="X1236" s="186" t="str">
        <f t="shared" si="1387"/>
        <v>X$18</v>
      </c>
      <c r="Y1236" s="186" t="str">
        <f t="shared" si="1387"/>
        <v>Y$18</v>
      </c>
      <c r="Z1236" s="186" t="str">
        <f t="shared" si="1387"/>
        <v>Z$18</v>
      </c>
      <c r="AA1236" s="186" t="str">
        <f t="shared" si="1387"/>
        <v>AA$18</v>
      </c>
      <c r="AB1236" s="186" t="str">
        <f t="shared" si="1387"/>
        <v>AB$18</v>
      </c>
      <c r="AC1236" s="186" t="str">
        <f t="shared" si="1387"/>
        <v>AC$18</v>
      </c>
      <c r="AD1236" s="186" t="str">
        <f t="shared" si="1387"/>
        <v>AD$18</v>
      </c>
      <c r="AE1236" s="186" t="str">
        <f t="shared" si="1387"/>
        <v>AE$18</v>
      </c>
      <c r="AF1236" s="186" t="str">
        <f t="shared" si="1387"/>
        <v>AF$18</v>
      </c>
      <c r="AG1236" s="186" t="str">
        <f t="shared" si="1387"/>
        <v>AG$18</v>
      </c>
      <c r="AH1236" s="186" t="str">
        <f t="shared" si="1387"/>
        <v>AH$18</v>
      </c>
      <c r="AI1236" s="186" t="str">
        <f t="shared" si="1387"/>
        <v>AI$18</v>
      </c>
      <c r="AJ1236" s="186" t="str">
        <f t="shared" si="1387"/>
        <v>AJ$18</v>
      </c>
      <c r="AK1236" s="186" t="str">
        <f t="shared" si="1387"/>
        <v>AK$18</v>
      </c>
      <c r="AL1236" s="186" t="str">
        <f t="shared" si="1387"/>
        <v>AL$18</v>
      </c>
      <c r="AM1236" s="186" t="str">
        <f t="shared" si="1387"/>
        <v>AM$18</v>
      </c>
      <c r="AN1236" s="186" t="str">
        <f t="shared" si="1387"/>
        <v>AN$18</v>
      </c>
      <c r="AO1236" s="186" t="str">
        <f t="shared" si="1387"/>
        <v>AO$18</v>
      </c>
      <c r="AP1236" s="186" t="str">
        <f t="shared" si="1387"/>
        <v>AP$18</v>
      </c>
      <c r="AQ1236" s="186" t="str">
        <f t="shared" si="1387"/>
        <v>AQ$18</v>
      </c>
      <c r="AR1236" s="186" t="str">
        <f t="shared" si="1387"/>
        <v>AR$18</v>
      </c>
      <c r="AS1236" s="186" t="str">
        <f t="shared" si="1387"/>
        <v>AS$18</v>
      </c>
      <c r="AT1236" s="186" t="str">
        <f t="shared" si="1387"/>
        <v>AT$18</v>
      </c>
      <c r="AU1236" s="186" t="str">
        <f t="shared" si="1387"/>
        <v>AU$18</v>
      </c>
      <c r="AV1236" s="186" t="str">
        <f t="shared" si="1387"/>
        <v>AV$18</v>
      </c>
      <c r="AW1236" s="186" t="str">
        <f t="shared" si="1387"/>
        <v>AW$18</v>
      </c>
      <c r="AX1236" s="186" t="str">
        <f t="shared" si="1387"/>
        <v>AX$18</v>
      </c>
      <c r="AY1236" s="186" t="str">
        <f t="shared" ref="AY1236:CD1236" si="1388">AY$22</f>
        <v>AY$18</v>
      </c>
      <c r="AZ1236" s="186" t="str">
        <f t="shared" si="1388"/>
        <v>AZ$18</v>
      </c>
      <c r="BA1236" s="186" t="str">
        <f t="shared" si="1388"/>
        <v>BA$18</v>
      </c>
      <c r="BB1236" s="186" t="str">
        <f t="shared" si="1388"/>
        <v>BB$18</v>
      </c>
      <c r="BC1236" s="186" t="str">
        <f t="shared" si="1388"/>
        <v>BC$18</v>
      </c>
      <c r="BD1236" s="186" t="str">
        <f t="shared" si="1388"/>
        <v>BD$18</v>
      </c>
      <c r="BE1236" s="186" t="str">
        <f t="shared" si="1388"/>
        <v>BE$18</v>
      </c>
      <c r="BF1236" s="186" t="str">
        <f t="shared" si="1388"/>
        <v>BF$18</v>
      </c>
      <c r="BG1236" s="186" t="str">
        <f t="shared" si="1388"/>
        <v>BG$18</v>
      </c>
      <c r="BH1236" s="186" t="str">
        <f t="shared" si="1388"/>
        <v>BH$18</v>
      </c>
      <c r="BI1236" s="186" t="str">
        <f t="shared" si="1388"/>
        <v>BI$18</v>
      </c>
      <c r="BJ1236" s="186" t="str">
        <f t="shared" si="1388"/>
        <v>BJ$18</v>
      </c>
      <c r="BK1236" s="186" t="str">
        <f t="shared" si="1388"/>
        <v>BK$18</v>
      </c>
      <c r="BL1236" s="186" t="str">
        <f t="shared" si="1388"/>
        <v>BL$18</v>
      </c>
      <c r="BM1236" s="186" t="str">
        <f t="shared" si="1388"/>
        <v>BM$18</v>
      </c>
      <c r="BN1236" s="186" t="str">
        <f t="shared" si="1388"/>
        <v>BN$18</v>
      </c>
      <c r="BO1236" s="186" t="str">
        <f t="shared" si="1388"/>
        <v>BO$18</v>
      </c>
      <c r="BP1236" s="186" t="str">
        <f t="shared" si="1388"/>
        <v>BP$18</v>
      </c>
      <c r="BQ1236" s="186" t="str">
        <f t="shared" si="1388"/>
        <v>BQ$18</v>
      </c>
      <c r="BR1236" s="186" t="str">
        <f t="shared" si="1388"/>
        <v>BR$18</v>
      </c>
      <c r="BS1236" s="186" t="str">
        <f t="shared" si="1388"/>
        <v>BS$18</v>
      </c>
      <c r="BT1236" s="186" t="str">
        <f t="shared" si="1388"/>
        <v>BT$18</v>
      </c>
      <c r="BU1236" s="186" t="str">
        <f t="shared" si="1388"/>
        <v>BU$18</v>
      </c>
      <c r="BV1236" s="186" t="str">
        <f t="shared" si="1388"/>
        <v>BV$18</v>
      </c>
      <c r="BW1236" s="186" t="str">
        <f t="shared" si="1388"/>
        <v>BW$18</v>
      </c>
      <c r="BX1236" s="186" t="str">
        <f t="shared" si="1388"/>
        <v>BX$18</v>
      </c>
      <c r="BY1236" s="186" t="str">
        <f t="shared" si="1388"/>
        <v>BY$18</v>
      </c>
      <c r="BZ1236" s="186" t="str">
        <f t="shared" si="1388"/>
        <v>BZ$18</v>
      </c>
      <c r="CA1236" s="186" t="str">
        <f t="shared" si="1388"/>
        <v>CA$18</v>
      </c>
      <c r="CB1236" s="186" t="str">
        <f t="shared" si="1388"/>
        <v>CB$18</v>
      </c>
      <c r="CC1236" s="186" t="str">
        <f t="shared" si="1388"/>
        <v>CC$18</v>
      </c>
      <c r="CD1236" s="186" t="str">
        <f t="shared" si="1388"/>
        <v>CD$18</v>
      </c>
      <c r="CE1236" s="186" t="str">
        <f t="shared" ref="CE1236:CK1236" si="1389">CE$22</f>
        <v>CE$18</v>
      </c>
      <c r="CF1236" s="186" t="str">
        <f t="shared" si="1389"/>
        <v>CF$18</v>
      </c>
      <c r="CG1236" s="186" t="str">
        <f t="shared" si="1389"/>
        <v>CG$18</v>
      </c>
      <c r="CH1236" s="186" t="str">
        <f t="shared" si="1389"/>
        <v>CH$18</v>
      </c>
      <c r="CI1236" s="186" t="str">
        <f t="shared" si="1389"/>
        <v>CI$18</v>
      </c>
      <c r="CJ1236" s="186" t="str">
        <f t="shared" si="1389"/>
        <v>CJ$18</v>
      </c>
      <c r="CK1236" s="186" t="str">
        <f t="shared" si="1389"/>
        <v>CK$18</v>
      </c>
    </row>
    <row r="1237" spans="2:89" x14ac:dyDescent="0.35">
      <c r="B1237" s="171" t="s">
        <v>464</v>
      </c>
      <c r="E1237" s="8"/>
      <c r="H1237" s="196"/>
      <c r="I1237" s="197"/>
      <c r="J1237" s="197"/>
      <c r="K1237" s="198"/>
      <c r="L1237" s="198"/>
      <c r="M1237" s="198"/>
      <c r="N1237" s="198"/>
      <c r="O1237" s="198"/>
      <c r="P1237" s="198"/>
      <c r="R1237" s="198"/>
      <c r="S1237" s="186" t="str">
        <f t="shared" ref="S1237:AX1237" si="1390">S$23</f>
        <v>S$19</v>
      </c>
      <c r="T1237" s="186" t="str">
        <f t="shared" si="1390"/>
        <v>T$19</v>
      </c>
      <c r="U1237" s="186" t="str">
        <f t="shared" si="1390"/>
        <v>U$19</v>
      </c>
      <c r="V1237" s="186" t="str">
        <f t="shared" si="1390"/>
        <v>V$19</v>
      </c>
      <c r="W1237" s="186" t="str">
        <f t="shared" si="1390"/>
        <v>W$19</v>
      </c>
      <c r="X1237" s="186" t="str">
        <f t="shared" si="1390"/>
        <v>X$19</v>
      </c>
      <c r="Y1237" s="186" t="str">
        <f t="shared" si="1390"/>
        <v>Y$19</v>
      </c>
      <c r="Z1237" s="186" t="str">
        <f t="shared" si="1390"/>
        <v>Z$19</v>
      </c>
      <c r="AA1237" s="186" t="str">
        <f t="shared" si="1390"/>
        <v>AA$19</v>
      </c>
      <c r="AB1237" s="186" t="str">
        <f t="shared" si="1390"/>
        <v>AB$19</v>
      </c>
      <c r="AC1237" s="186" t="str">
        <f t="shared" si="1390"/>
        <v>AC$19</v>
      </c>
      <c r="AD1237" s="186" t="str">
        <f t="shared" si="1390"/>
        <v>AD$19</v>
      </c>
      <c r="AE1237" s="186" t="str">
        <f t="shared" si="1390"/>
        <v>AE$19</v>
      </c>
      <c r="AF1237" s="186" t="str">
        <f t="shared" si="1390"/>
        <v>AF$19</v>
      </c>
      <c r="AG1237" s="186" t="str">
        <f t="shared" si="1390"/>
        <v>AG$19</v>
      </c>
      <c r="AH1237" s="186" t="str">
        <f t="shared" si="1390"/>
        <v>AH$19</v>
      </c>
      <c r="AI1237" s="186" t="str">
        <f t="shared" si="1390"/>
        <v>AI$19</v>
      </c>
      <c r="AJ1237" s="186" t="str">
        <f t="shared" si="1390"/>
        <v>AJ$19</v>
      </c>
      <c r="AK1237" s="186" t="str">
        <f t="shared" si="1390"/>
        <v>AK$19</v>
      </c>
      <c r="AL1237" s="186" t="str">
        <f t="shared" si="1390"/>
        <v>AL$19</v>
      </c>
      <c r="AM1237" s="186" t="str">
        <f t="shared" si="1390"/>
        <v>AM$19</v>
      </c>
      <c r="AN1237" s="186" t="str">
        <f t="shared" si="1390"/>
        <v>AN$19</v>
      </c>
      <c r="AO1237" s="186" t="str">
        <f t="shared" si="1390"/>
        <v>AO$19</v>
      </c>
      <c r="AP1237" s="186" t="str">
        <f t="shared" si="1390"/>
        <v>AP$19</v>
      </c>
      <c r="AQ1237" s="186" t="str">
        <f t="shared" si="1390"/>
        <v>AQ$19</v>
      </c>
      <c r="AR1237" s="186" t="str">
        <f t="shared" si="1390"/>
        <v>AR$19</v>
      </c>
      <c r="AS1237" s="186" t="str">
        <f t="shared" si="1390"/>
        <v>AS$19</v>
      </c>
      <c r="AT1237" s="186" t="str">
        <f t="shared" si="1390"/>
        <v>AT$19</v>
      </c>
      <c r="AU1237" s="186" t="str">
        <f t="shared" si="1390"/>
        <v>AU$19</v>
      </c>
      <c r="AV1237" s="186" t="str">
        <f t="shared" si="1390"/>
        <v>AV$19</v>
      </c>
      <c r="AW1237" s="186" t="str">
        <f t="shared" si="1390"/>
        <v>AW$19</v>
      </c>
      <c r="AX1237" s="186" t="str">
        <f t="shared" si="1390"/>
        <v>AX$19</v>
      </c>
      <c r="AY1237" s="186" t="str">
        <f t="shared" ref="AY1237:CD1237" si="1391">AY$23</f>
        <v>AY$19</v>
      </c>
      <c r="AZ1237" s="186" t="str">
        <f t="shared" si="1391"/>
        <v>AZ$19</v>
      </c>
      <c r="BA1237" s="186" t="str">
        <f t="shared" si="1391"/>
        <v>BA$19</v>
      </c>
      <c r="BB1237" s="186" t="str">
        <f t="shared" si="1391"/>
        <v>BB$19</v>
      </c>
      <c r="BC1237" s="186" t="str">
        <f t="shared" si="1391"/>
        <v>BC$19</v>
      </c>
      <c r="BD1237" s="186" t="str">
        <f t="shared" si="1391"/>
        <v>BD$19</v>
      </c>
      <c r="BE1237" s="186" t="str">
        <f t="shared" si="1391"/>
        <v>BE$19</v>
      </c>
      <c r="BF1237" s="186" t="str">
        <f t="shared" si="1391"/>
        <v>BF$19</v>
      </c>
      <c r="BG1237" s="186" t="str">
        <f t="shared" si="1391"/>
        <v>BG$19</v>
      </c>
      <c r="BH1237" s="186" t="str">
        <f t="shared" si="1391"/>
        <v>BH$19</v>
      </c>
      <c r="BI1237" s="186" t="str">
        <f t="shared" si="1391"/>
        <v>BI$19</v>
      </c>
      <c r="BJ1237" s="186" t="str">
        <f t="shared" si="1391"/>
        <v>BJ$19</v>
      </c>
      <c r="BK1237" s="186" t="str">
        <f t="shared" si="1391"/>
        <v>BK$19</v>
      </c>
      <c r="BL1237" s="186" t="str">
        <f t="shared" si="1391"/>
        <v>BL$19</v>
      </c>
      <c r="BM1237" s="186" t="str">
        <f t="shared" si="1391"/>
        <v>BM$19</v>
      </c>
      <c r="BN1237" s="186" t="str">
        <f t="shared" si="1391"/>
        <v>BN$19</v>
      </c>
      <c r="BO1237" s="186" t="str">
        <f t="shared" si="1391"/>
        <v>BO$19</v>
      </c>
      <c r="BP1237" s="186" t="str">
        <f t="shared" si="1391"/>
        <v>BP$19</v>
      </c>
      <c r="BQ1237" s="186" t="str">
        <f t="shared" si="1391"/>
        <v>BQ$19</v>
      </c>
      <c r="BR1237" s="186" t="str">
        <f t="shared" si="1391"/>
        <v>BR$19</v>
      </c>
      <c r="BS1237" s="186" t="str">
        <f t="shared" si="1391"/>
        <v>BS$19</v>
      </c>
      <c r="BT1237" s="186" t="str">
        <f t="shared" si="1391"/>
        <v>BT$19</v>
      </c>
      <c r="BU1237" s="186" t="str">
        <f t="shared" si="1391"/>
        <v>BU$19</v>
      </c>
      <c r="BV1237" s="186" t="str">
        <f t="shared" si="1391"/>
        <v>BV$19</v>
      </c>
      <c r="BW1237" s="186" t="str">
        <f t="shared" si="1391"/>
        <v>BW$19</v>
      </c>
      <c r="BX1237" s="186" t="str">
        <f t="shared" si="1391"/>
        <v>BX$19</v>
      </c>
      <c r="BY1237" s="186" t="str">
        <f t="shared" si="1391"/>
        <v>BY$19</v>
      </c>
      <c r="BZ1237" s="186" t="str">
        <f t="shared" si="1391"/>
        <v>BZ$19</v>
      </c>
      <c r="CA1237" s="186" t="str">
        <f t="shared" si="1391"/>
        <v>CA$19</v>
      </c>
      <c r="CB1237" s="186" t="str">
        <f t="shared" si="1391"/>
        <v>CB$19</v>
      </c>
      <c r="CC1237" s="186" t="str">
        <f t="shared" si="1391"/>
        <v>CC$19</v>
      </c>
      <c r="CD1237" s="186" t="str">
        <f t="shared" si="1391"/>
        <v>CD$19</v>
      </c>
      <c r="CE1237" s="186" t="str">
        <f t="shared" ref="CE1237:CK1237" si="1392">CE$23</f>
        <v>CE$19</v>
      </c>
      <c r="CF1237" s="186" t="str">
        <f t="shared" si="1392"/>
        <v>CF$19</v>
      </c>
      <c r="CG1237" s="186" t="str">
        <f t="shared" si="1392"/>
        <v>CG$19</v>
      </c>
      <c r="CH1237" s="186" t="str">
        <f t="shared" si="1392"/>
        <v>CH$19</v>
      </c>
      <c r="CI1237" s="186" t="str">
        <f t="shared" si="1392"/>
        <v>CI$19</v>
      </c>
      <c r="CJ1237" s="186" t="str">
        <f t="shared" si="1392"/>
        <v>CJ$19</v>
      </c>
      <c r="CK1237" s="186" t="str">
        <f t="shared" si="1392"/>
        <v>CK$19</v>
      </c>
    </row>
    <row r="1238" spans="2:89" x14ac:dyDescent="0.35">
      <c r="B1238" s="66" t="s">
        <v>792</v>
      </c>
      <c r="C1238" s="31"/>
      <c r="D1238" t="s">
        <v>793</v>
      </c>
      <c r="E1238" s="8" t="str">
        <f t="shared" ref="E1238:E1245" si="1393">ROW()&amp;" "&amp;D1238</f>
        <v>1238 SUBCAC-S</v>
      </c>
      <c r="F1238" t="s">
        <v>438</v>
      </c>
      <c r="G1238" s="31" t="s">
        <v>81</v>
      </c>
      <c r="H1238" s="22"/>
      <c r="I1238" s="288"/>
      <c r="J1238" s="288"/>
      <c r="K1238" s="22"/>
      <c r="L1238" s="22"/>
      <c r="M1238" s="22"/>
      <c r="N1238" s="22"/>
      <c r="O1238" s="22"/>
      <c r="P1238" s="22"/>
      <c r="R1238" s="66"/>
      <c r="S1238" s="289"/>
      <c r="T1238" s="289"/>
      <c r="U1238" s="289"/>
      <c r="V1238" s="289"/>
      <c r="W1238" s="289"/>
      <c r="X1238" s="289"/>
      <c r="Y1238" s="289"/>
      <c r="Z1238" s="289"/>
      <c r="AA1238" s="289"/>
      <c r="AB1238" s="289"/>
      <c r="AC1238" s="289"/>
      <c r="AD1238" s="289"/>
      <c r="AE1238" s="289"/>
      <c r="AF1238" s="289"/>
      <c r="AG1238" s="289"/>
      <c r="AH1238" s="289"/>
      <c r="AI1238" s="289"/>
      <c r="AJ1238" s="289"/>
      <c r="AK1238" s="289"/>
      <c r="AL1238" s="289"/>
      <c r="AM1238" s="289"/>
      <c r="AN1238" s="289"/>
      <c r="AO1238" s="289"/>
      <c r="AP1238" s="289"/>
      <c r="AQ1238" s="289"/>
      <c r="AR1238" s="289"/>
      <c r="AS1238" s="289"/>
      <c r="AT1238" s="289"/>
      <c r="AU1238" s="289"/>
      <c r="AV1238" s="289"/>
      <c r="AW1238" s="289"/>
      <c r="AX1238" s="289"/>
      <c r="AY1238" s="289"/>
      <c r="AZ1238" s="289"/>
      <c r="BA1238" s="289"/>
      <c r="BB1238" s="289"/>
      <c r="BC1238" s="289"/>
      <c r="BD1238" s="289"/>
      <c r="BE1238" s="289"/>
      <c r="BF1238" s="289"/>
      <c r="BG1238" s="289"/>
      <c r="BH1238" s="289"/>
      <c r="BI1238" s="289"/>
      <c r="BJ1238" s="289"/>
      <c r="BK1238" s="289"/>
      <c r="BL1238" s="289"/>
      <c r="BM1238" s="289"/>
      <c r="BN1238" s="289"/>
      <c r="BO1238" s="289"/>
      <c r="BP1238" s="289"/>
      <c r="BQ1238" s="289"/>
      <c r="BR1238" s="289"/>
      <c r="BS1238" s="289"/>
      <c r="BT1238" s="289"/>
      <c r="BU1238" s="289"/>
      <c r="BV1238" s="289"/>
      <c r="BW1238" s="289"/>
      <c r="BX1238" s="289"/>
      <c r="BY1238" s="289"/>
      <c r="BZ1238" s="289"/>
      <c r="CA1238" s="289"/>
      <c r="CB1238" s="289"/>
      <c r="CC1238" s="289"/>
      <c r="CD1238" s="289"/>
      <c r="CE1238" s="289"/>
      <c r="CF1238" s="289"/>
      <c r="CG1238" s="289"/>
      <c r="CH1238" s="289"/>
      <c r="CI1238" s="289"/>
      <c r="CJ1238" s="289"/>
      <c r="CK1238" s="289"/>
    </row>
    <row r="1239" spans="2:89" x14ac:dyDescent="0.35">
      <c r="B1239" s="95" t="str">
        <f>B1241&amp;":"</f>
        <v>New user acquisition cost - (Primary label):</v>
      </c>
      <c r="C1239" s="31"/>
      <c r="D1239" t="s">
        <v>793</v>
      </c>
      <c r="E1239" s="8" t="str">
        <f t="shared" si="1393"/>
        <v>1239 SUBCAC-S</v>
      </c>
      <c r="H1239" s="31"/>
      <c r="I1239" s="73"/>
      <c r="J1239" s="73"/>
      <c r="K1239" s="31"/>
      <c r="L1239" s="31"/>
      <c r="M1239" s="31"/>
      <c r="N1239" s="31"/>
      <c r="O1239" s="31"/>
      <c r="P1239" s="31"/>
      <c r="R1239" s="67"/>
      <c r="S1239" s="152"/>
      <c r="T1239" s="152"/>
      <c r="U1239" s="152"/>
      <c r="V1239" s="152"/>
      <c r="W1239" s="152"/>
      <c r="X1239" s="152"/>
      <c r="Y1239" s="152"/>
      <c r="Z1239" s="152"/>
      <c r="AA1239" s="152"/>
      <c r="AB1239" s="152"/>
      <c r="AC1239" s="152"/>
      <c r="AD1239" s="152"/>
      <c r="AE1239" s="152"/>
      <c r="AF1239" s="152"/>
      <c r="AG1239" s="152"/>
      <c r="AH1239" s="152"/>
      <c r="AI1239" s="152"/>
      <c r="AJ1239" s="152"/>
      <c r="AK1239" s="152"/>
      <c r="AL1239" s="152"/>
      <c r="AM1239" s="152"/>
      <c r="AN1239" s="152"/>
      <c r="AO1239" s="152"/>
      <c r="AP1239" s="152"/>
      <c r="AQ1239" s="152"/>
      <c r="AR1239" s="152"/>
      <c r="AS1239" s="152"/>
      <c r="AT1239" s="152"/>
      <c r="AU1239" s="152"/>
      <c r="AV1239" s="152"/>
      <c r="AW1239" s="152"/>
      <c r="AX1239" s="152"/>
      <c r="AY1239" s="152"/>
      <c r="AZ1239" s="152"/>
      <c r="BA1239" s="152"/>
      <c r="BB1239" s="152"/>
      <c r="BC1239" s="152"/>
      <c r="BD1239" s="152"/>
      <c r="BE1239" s="152"/>
      <c r="BF1239" s="152"/>
      <c r="BG1239" s="152"/>
      <c r="BH1239" s="152"/>
      <c r="BI1239" s="152"/>
      <c r="BJ1239" s="152"/>
      <c r="BK1239" s="152"/>
      <c r="BL1239" s="152"/>
      <c r="BM1239" s="152"/>
      <c r="BN1239" s="152"/>
      <c r="BO1239" s="152"/>
      <c r="BP1239" s="152"/>
      <c r="BQ1239" s="152"/>
      <c r="BR1239" s="152"/>
      <c r="BS1239" s="152"/>
      <c r="BT1239" s="152"/>
      <c r="BU1239" s="152"/>
      <c r="BV1239" s="152"/>
      <c r="BW1239" s="152"/>
      <c r="BX1239" s="152"/>
      <c r="BY1239" s="152"/>
      <c r="BZ1239" s="152"/>
      <c r="CA1239" s="152"/>
      <c r="CB1239" s="152"/>
      <c r="CC1239" s="152"/>
      <c r="CD1239" s="152"/>
      <c r="CE1239" s="152"/>
      <c r="CF1239" s="152"/>
      <c r="CG1239" s="152"/>
      <c r="CH1239" s="152"/>
      <c r="CI1239" s="152"/>
      <c r="CJ1239" s="152"/>
      <c r="CK1239" s="152"/>
    </row>
    <row r="1240" spans="2:89" x14ac:dyDescent="0.35">
      <c r="B1240" s="141" t="str">
        <f>"$ cost/new "&amp;B1247</f>
        <v>$ cost/new primary unit</v>
      </c>
      <c r="D1240" t="s">
        <v>793</v>
      </c>
      <c r="E1240" s="8" t="str">
        <f t="shared" si="1393"/>
        <v>1240 SUBCAC-S</v>
      </c>
      <c r="G1240" t="str">
        <f>E1240</f>
        <v>1240 SUBCAC-S</v>
      </c>
      <c r="H1240" s="12"/>
      <c r="I1240" s="60"/>
      <c r="J1240" s="60"/>
      <c r="K1240" s="18">
        <v>5</v>
      </c>
      <c r="L1240" s="18">
        <v>5</v>
      </c>
      <c r="M1240" s="18">
        <v>5</v>
      </c>
      <c r="N1240" s="18">
        <v>5</v>
      </c>
      <c r="O1240" s="18">
        <v>5</v>
      </c>
      <c r="P1240" s="18">
        <v>5</v>
      </c>
      <c r="R1240" s="19"/>
      <c r="S1240" s="143" cm="1">
        <f t="array" ref="S1240">INDEX($K:$P,ROW(),MATCH(S$3,$K$2:$P$2,0))</f>
        <v>5</v>
      </c>
      <c r="T1240" s="143" cm="1">
        <f t="array" ref="T1240">INDEX($K:$P,ROW(),MATCH(T$3,$K$2:$P$2,0))</f>
        <v>5</v>
      </c>
      <c r="U1240" s="143" cm="1">
        <f t="array" ref="U1240">INDEX($K:$P,ROW(),MATCH(U$3,$K$2:$P$2,0))</f>
        <v>5</v>
      </c>
      <c r="V1240" s="143" cm="1">
        <f t="array" ref="V1240">INDEX($K:$P,ROW(),MATCH(V$3,$K$2:$P$2,0))</f>
        <v>5</v>
      </c>
      <c r="W1240" s="143" cm="1">
        <f t="array" ref="W1240">INDEX($K:$P,ROW(),MATCH(W$3,$K$2:$P$2,0))</f>
        <v>5</v>
      </c>
      <c r="X1240" s="143" cm="1">
        <f t="array" ref="X1240">INDEX($K:$P,ROW(),MATCH(X$3,$K$2:$P$2,0))</f>
        <v>5</v>
      </c>
      <c r="Y1240" s="143" cm="1">
        <f t="array" ref="Y1240">INDEX($K:$P,ROW(),MATCH(Y$3,$K$2:$P$2,0))</f>
        <v>5</v>
      </c>
      <c r="Z1240" s="143" cm="1">
        <f t="array" ref="Z1240">INDEX($K:$P,ROW(),MATCH(Z$3,$K$2:$P$2,0))</f>
        <v>5</v>
      </c>
      <c r="AA1240" s="143" cm="1">
        <f t="array" ref="AA1240">INDEX($K:$P,ROW(),MATCH(AA$3,$K$2:$P$2,0))</f>
        <v>5</v>
      </c>
      <c r="AB1240" s="143" cm="1">
        <f t="array" ref="AB1240">INDEX($K:$P,ROW(),MATCH(AB$3,$K$2:$P$2,0))</f>
        <v>5</v>
      </c>
      <c r="AC1240" s="143" cm="1">
        <f t="array" ref="AC1240">INDEX($K:$P,ROW(),MATCH(AC$3,$K$2:$P$2,0))</f>
        <v>5</v>
      </c>
      <c r="AD1240" s="143" cm="1">
        <f t="array" ref="AD1240">INDEX($K:$P,ROW(),MATCH(AD$3,$K$2:$P$2,0))</f>
        <v>5</v>
      </c>
      <c r="AE1240" s="143" cm="1">
        <f t="array" ref="AE1240">INDEX($K:$P,ROW(),MATCH(AE$3,$K$2:$P$2,0))</f>
        <v>5</v>
      </c>
      <c r="AF1240" s="143" cm="1">
        <f t="array" ref="AF1240">INDEX($K:$P,ROW(),MATCH(AF$3,$K$2:$P$2,0))</f>
        <v>5</v>
      </c>
      <c r="AG1240" s="143" cm="1">
        <f t="array" ref="AG1240">INDEX($K:$P,ROW(),MATCH(AG$3,$K$2:$P$2,0))</f>
        <v>5</v>
      </c>
      <c r="AH1240" s="143" cm="1">
        <f t="array" ref="AH1240">INDEX($K:$P,ROW(),MATCH(AH$3,$K$2:$P$2,0))</f>
        <v>5</v>
      </c>
      <c r="AI1240" s="143" cm="1">
        <f t="array" ref="AI1240">INDEX($K:$P,ROW(),MATCH(AI$3,$K$2:$P$2,0))</f>
        <v>5</v>
      </c>
      <c r="AJ1240" s="143" cm="1">
        <f t="array" ref="AJ1240">INDEX($K:$P,ROW(),MATCH(AJ$3,$K$2:$P$2,0))</f>
        <v>5</v>
      </c>
      <c r="AK1240" s="143" cm="1">
        <f t="array" ref="AK1240">INDEX($K:$P,ROW(),MATCH(AK$3,$K$2:$P$2,0))</f>
        <v>5</v>
      </c>
      <c r="AL1240" s="143" cm="1">
        <f t="array" ref="AL1240">INDEX($K:$P,ROW(),MATCH(AL$3,$K$2:$P$2,0))</f>
        <v>5</v>
      </c>
      <c r="AM1240" s="143" cm="1">
        <f t="array" ref="AM1240">INDEX($K:$P,ROW(),MATCH(AM$3,$K$2:$P$2,0))</f>
        <v>5</v>
      </c>
      <c r="AN1240" s="143" cm="1">
        <f t="array" ref="AN1240">INDEX($K:$P,ROW(),MATCH(AN$3,$K$2:$P$2,0))</f>
        <v>5</v>
      </c>
      <c r="AO1240" s="143" cm="1">
        <f t="array" ref="AO1240">INDEX($K:$P,ROW(),MATCH(AO$3,$K$2:$P$2,0))</f>
        <v>5</v>
      </c>
      <c r="AP1240" s="143" cm="1">
        <f t="array" ref="AP1240">INDEX($K:$P,ROW(),MATCH(AP$3,$K$2:$P$2,0))</f>
        <v>5</v>
      </c>
      <c r="AQ1240" s="143" cm="1">
        <f t="array" ref="AQ1240">INDEX($K:$P,ROW(),MATCH(AQ$3,$K$2:$P$2,0))</f>
        <v>5</v>
      </c>
      <c r="AR1240" s="143" cm="1">
        <f t="array" ref="AR1240">INDEX($K:$P,ROW(),MATCH(AR$3,$K$2:$P$2,0))</f>
        <v>5</v>
      </c>
      <c r="AS1240" s="143" cm="1">
        <f t="array" ref="AS1240">INDEX($K:$P,ROW(),MATCH(AS$3,$K$2:$P$2,0))</f>
        <v>5</v>
      </c>
      <c r="AT1240" s="143" cm="1">
        <f t="array" ref="AT1240">INDEX($K:$P,ROW(),MATCH(AT$3,$K$2:$P$2,0))</f>
        <v>5</v>
      </c>
      <c r="AU1240" s="143" cm="1">
        <f t="array" ref="AU1240">INDEX($K:$P,ROW(),MATCH(AU$3,$K$2:$P$2,0))</f>
        <v>5</v>
      </c>
      <c r="AV1240" s="143" cm="1">
        <f t="array" ref="AV1240">INDEX($K:$P,ROW(),MATCH(AV$3,$K$2:$P$2,0))</f>
        <v>5</v>
      </c>
      <c r="AW1240" s="143" cm="1">
        <f t="array" ref="AW1240">INDEX($K:$P,ROW(),MATCH(AW$3,$K$2:$P$2,0))</f>
        <v>5</v>
      </c>
      <c r="AX1240" s="143" cm="1">
        <f t="array" ref="AX1240">INDEX($K:$P,ROW(),MATCH(AX$3,$K$2:$P$2,0))</f>
        <v>5</v>
      </c>
      <c r="AY1240" s="143" cm="1">
        <f t="array" ref="AY1240">INDEX($K:$P,ROW(),MATCH(AY$3,$K$2:$P$2,0))</f>
        <v>5</v>
      </c>
      <c r="AZ1240" s="143" cm="1">
        <f t="array" ref="AZ1240">INDEX($K:$P,ROW(),MATCH(AZ$3,$K$2:$P$2,0))</f>
        <v>5</v>
      </c>
      <c r="BA1240" s="143" cm="1">
        <f t="array" ref="BA1240">INDEX($K:$P,ROW(),MATCH(BA$3,$K$2:$P$2,0))</f>
        <v>5</v>
      </c>
      <c r="BB1240" s="143" cm="1">
        <f t="array" ref="BB1240">INDEX($K:$P,ROW(),MATCH(BB$3,$K$2:$P$2,0))</f>
        <v>5</v>
      </c>
      <c r="BC1240" s="143" cm="1">
        <f t="array" ref="BC1240">INDEX($K:$P,ROW(),MATCH(BC$3,$K$2:$P$2,0))</f>
        <v>5</v>
      </c>
      <c r="BD1240" s="143" cm="1">
        <f t="array" ref="BD1240">INDEX($K:$P,ROW(),MATCH(BD$3,$K$2:$P$2,0))</f>
        <v>5</v>
      </c>
      <c r="BE1240" s="143" cm="1">
        <f t="array" ref="BE1240">INDEX($K:$P,ROW(),MATCH(BE$3,$K$2:$P$2,0))</f>
        <v>5</v>
      </c>
      <c r="BF1240" s="143" cm="1">
        <f t="array" ref="BF1240">INDEX($K:$P,ROW(),MATCH(BF$3,$K$2:$P$2,0))</f>
        <v>5</v>
      </c>
      <c r="BG1240" s="143" cm="1">
        <f t="array" ref="BG1240">INDEX($K:$P,ROW(),MATCH(BG$3,$K$2:$P$2,0))</f>
        <v>5</v>
      </c>
      <c r="BH1240" s="143" cm="1">
        <f t="array" ref="BH1240">INDEX($K:$P,ROW(),MATCH(BH$3,$K$2:$P$2,0))</f>
        <v>5</v>
      </c>
      <c r="BI1240" s="143" cm="1">
        <f t="array" ref="BI1240">INDEX($K:$P,ROW(),MATCH(BI$3,$K$2:$P$2,0))</f>
        <v>5</v>
      </c>
      <c r="BJ1240" s="143" cm="1">
        <f t="array" ref="BJ1240">INDEX($K:$P,ROW(),MATCH(BJ$3,$K$2:$P$2,0))</f>
        <v>5</v>
      </c>
      <c r="BK1240" s="143" cm="1">
        <f t="array" ref="BK1240">INDEX($K:$P,ROW(),MATCH(BK$3,$K$2:$P$2,0))</f>
        <v>5</v>
      </c>
      <c r="BL1240" s="143" cm="1">
        <f t="array" ref="BL1240">INDEX($K:$P,ROW(),MATCH(BL$3,$K$2:$P$2,0))</f>
        <v>5</v>
      </c>
      <c r="BM1240" s="143" cm="1">
        <f t="array" ref="BM1240">INDEX($K:$P,ROW(),MATCH(BM$3,$K$2:$P$2,0))</f>
        <v>5</v>
      </c>
      <c r="BN1240" s="143" cm="1">
        <f t="array" ref="BN1240">INDEX($K:$P,ROW(),MATCH(BN$3,$K$2:$P$2,0))</f>
        <v>5</v>
      </c>
      <c r="BO1240" s="143" cm="1">
        <f t="array" ref="BO1240">INDEX($K:$P,ROW(),MATCH(BO$3,$K$2:$P$2,0))</f>
        <v>5</v>
      </c>
      <c r="BP1240" s="143" cm="1">
        <f t="array" ref="BP1240">INDEX($K:$P,ROW(),MATCH(BP$3,$K$2:$P$2,0))</f>
        <v>5</v>
      </c>
      <c r="BQ1240" s="143" cm="1">
        <f t="array" ref="BQ1240">INDEX($K:$P,ROW(),MATCH(BQ$3,$K$2:$P$2,0))</f>
        <v>5</v>
      </c>
      <c r="BR1240" s="143" cm="1">
        <f t="array" ref="BR1240">INDEX($K:$P,ROW(),MATCH(BR$3,$K$2:$P$2,0))</f>
        <v>5</v>
      </c>
      <c r="BS1240" s="143" cm="1">
        <f t="array" ref="BS1240">INDEX($K:$P,ROW(),MATCH(BS$3,$K$2:$P$2,0))</f>
        <v>5</v>
      </c>
      <c r="BT1240" s="143" cm="1">
        <f t="array" ref="BT1240">INDEX($K:$P,ROW(),MATCH(BT$3,$K$2:$P$2,0))</f>
        <v>5</v>
      </c>
      <c r="BU1240" s="143" cm="1">
        <f t="array" ref="BU1240">INDEX($K:$P,ROW(),MATCH(BU$3,$K$2:$P$2,0))</f>
        <v>5</v>
      </c>
      <c r="BV1240" s="143" cm="1">
        <f t="array" ref="BV1240">INDEX($K:$P,ROW(),MATCH(BV$3,$K$2:$P$2,0))</f>
        <v>5</v>
      </c>
      <c r="BW1240" s="143" cm="1">
        <f t="array" ref="BW1240">INDEX($K:$P,ROW(),MATCH(BW$3,$K$2:$P$2,0))</f>
        <v>5</v>
      </c>
      <c r="BX1240" s="143" cm="1">
        <f t="array" ref="BX1240">INDEX($K:$P,ROW(),MATCH(BX$3,$K$2:$P$2,0))</f>
        <v>5</v>
      </c>
      <c r="BY1240" s="143" cm="1">
        <f t="array" ref="BY1240">INDEX($K:$P,ROW(),MATCH(BY$3,$K$2:$P$2,0))</f>
        <v>5</v>
      </c>
      <c r="BZ1240" s="143" cm="1">
        <f t="array" ref="BZ1240">INDEX($K:$P,ROW(),MATCH(BZ$3,$K$2:$P$2,0))</f>
        <v>5</v>
      </c>
      <c r="CA1240" s="143" cm="1">
        <f t="array" ref="CA1240">INDEX($K:$P,ROW(),MATCH(CA$3,$K$2:$P$2,0))</f>
        <v>5</v>
      </c>
      <c r="CB1240" s="143" cm="1">
        <f t="array" ref="CB1240">INDEX($K:$P,ROW(),MATCH(CB$3,$K$2:$P$2,0))</f>
        <v>5</v>
      </c>
      <c r="CC1240" s="143" cm="1">
        <f t="array" ref="CC1240">INDEX($K:$P,ROW(),MATCH(CC$3,$K$2:$P$2,0))</f>
        <v>5</v>
      </c>
      <c r="CD1240" s="143" cm="1">
        <f t="array" ref="CD1240">INDEX($K:$P,ROW(),MATCH(CD$3,$K$2:$P$2,0))</f>
        <v>5</v>
      </c>
      <c r="CE1240" s="143" cm="1">
        <f t="array" ref="CE1240">INDEX($K:$P,ROW(),MATCH(CE$3,$K$2:$P$2,0))</f>
        <v>5</v>
      </c>
      <c r="CF1240" s="143" cm="1">
        <f t="array" ref="CF1240">INDEX($K:$P,ROW(),MATCH(CF$3,$K$2:$P$2,0))</f>
        <v>5</v>
      </c>
      <c r="CG1240" s="143" cm="1">
        <f t="array" ref="CG1240">INDEX($K:$P,ROW(),MATCH(CG$3,$K$2:$P$2,0))</f>
        <v>5</v>
      </c>
      <c r="CH1240" s="143" cm="1">
        <f t="array" ref="CH1240">INDEX($K:$P,ROW(),MATCH(CH$3,$K$2:$P$2,0))</f>
        <v>5</v>
      </c>
      <c r="CI1240" s="143" cm="1">
        <f t="array" ref="CI1240">INDEX($K:$P,ROW(),MATCH(CI$3,$K$2:$P$2,0))</f>
        <v>5</v>
      </c>
      <c r="CJ1240" s="143" cm="1">
        <f t="array" ref="CJ1240">INDEX($K:$P,ROW(),MATCH(CJ$3,$K$2:$P$2,0))</f>
        <v>5</v>
      </c>
      <c r="CK1240" s="143" cm="1">
        <f t="array" ref="CK1240">INDEX($K:$P,ROW(),MATCH(CK$3,$K$2:$P$2,0))</f>
        <v>5</v>
      </c>
    </row>
    <row r="1241" spans="2:89" x14ac:dyDescent="0.35">
      <c r="B1241" s="123" t="str">
        <f>SUBSTITUTE(B1238,":","")&amp;" - "&amp;B1246</f>
        <v>New user acquisition cost - (Primary label)</v>
      </c>
      <c r="C1241" s="27" t="s">
        <v>203</v>
      </c>
      <c r="D1241" t="s">
        <v>793</v>
      </c>
      <c r="E1241" s="8" t="str">
        <f t="shared" si="1393"/>
        <v>1241 SUBCAC-S</v>
      </c>
      <c r="F1241" s="27"/>
      <c r="G1241" s="27"/>
      <c r="H1241" s="27"/>
      <c r="I1241" s="78"/>
      <c r="J1241" s="78"/>
      <c r="K1241" s="115">
        <f t="shared" ref="K1241:P1241" ca="1" si="1394">SUMIF($3:$3,K$2,1241:1241)</f>
        <v>-300000</v>
      </c>
      <c r="L1241" s="115">
        <f t="shared" ca="1" si="1394"/>
        <v>-300000</v>
      </c>
      <c r="M1241" s="115">
        <f t="shared" ca="1" si="1394"/>
        <v>-300000</v>
      </c>
      <c r="N1241" s="115">
        <f t="shared" ca="1" si="1394"/>
        <v>-300000</v>
      </c>
      <c r="O1241" s="115">
        <f t="shared" ca="1" si="1394"/>
        <v>-300000</v>
      </c>
      <c r="P1241" s="115">
        <f t="shared" ca="1" si="1394"/>
        <v>-275000</v>
      </c>
      <c r="R1241" s="33"/>
      <c r="S1241" s="144" cm="1">
        <f t="array" aca="1" ref="S1241" ca="1">-S1240*INDIRECT(S1233)</f>
        <v>-25000</v>
      </c>
      <c r="T1241" s="144" cm="1">
        <f t="array" aca="1" ref="T1241" ca="1">-T1240*INDIRECT(T1233)</f>
        <v>-25000</v>
      </c>
      <c r="U1241" s="144" cm="1">
        <f t="array" aca="1" ref="U1241" ca="1">-U1240*INDIRECT(U1233)</f>
        <v>-25000</v>
      </c>
      <c r="V1241" s="144" cm="1">
        <f t="array" aca="1" ref="V1241" ca="1">-V1240*INDIRECT(V1233)</f>
        <v>-25000</v>
      </c>
      <c r="W1241" s="144" cm="1">
        <f t="array" aca="1" ref="W1241" ca="1">-W1240*INDIRECT(W1233)</f>
        <v>-25000</v>
      </c>
      <c r="X1241" s="144" cm="1">
        <f t="array" aca="1" ref="X1241" ca="1">-X1240*INDIRECT(X1233)</f>
        <v>-25000</v>
      </c>
      <c r="Y1241" s="144" cm="1">
        <f t="array" aca="1" ref="Y1241" ca="1">-Y1240*INDIRECT(Y1233)</f>
        <v>-25000</v>
      </c>
      <c r="Z1241" s="144" cm="1">
        <f t="array" aca="1" ref="Z1241" ca="1">-Z1240*INDIRECT(Z1233)</f>
        <v>-25000</v>
      </c>
      <c r="AA1241" s="144" cm="1">
        <f t="array" aca="1" ref="AA1241" ca="1">-AA1240*INDIRECT(AA1233)</f>
        <v>-25000</v>
      </c>
      <c r="AB1241" s="144" cm="1">
        <f t="array" aca="1" ref="AB1241" ca="1">-AB1240*INDIRECT(AB1233)</f>
        <v>-25000</v>
      </c>
      <c r="AC1241" s="144" cm="1">
        <f t="array" aca="1" ref="AC1241" ca="1">-AC1240*INDIRECT(AC1233)</f>
        <v>-25000</v>
      </c>
      <c r="AD1241" s="144" cm="1">
        <f t="array" aca="1" ref="AD1241" ca="1">-AD1240*INDIRECT(AD1233)</f>
        <v>-25000</v>
      </c>
      <c r="AE1241" s="144" cm="1">
        <f t="array" aca="1" ref="AE1241" ca="1">-AE1240*INDIRECT(AE1233)</f>
        <v>-25000</v>
      </c>
      <c r="AF1241" s="144" cm="1">
        <f t="array" aca="1" ref="AF1241" ca="1">-AF1240*INDIRECT(AF1233)</f>
        <v>-25000</v>
      </c>
      <c r="AG1241" s="144" cm="1">
        <f t="array" aca="1" ref="AG1241" ca="1">-AG1240*INDIRECT(AG1233)</f>
        <v>-25000</v>
      </c>
      <c r="AH1241" s="144" cm="1">
        <f t="array" aca="1" ref="AH1241" ca="1">-AH1240*INDIRECT(AH1233)</f>
        <v>-25000</v>
      </c>
      <c r="AI1241" s="144" cm="1">
        <f t="array" aca="1" ref="AI1241" ca="1">-AI1240*INDIRECT(AI1233)</f>
        <v>-25000</v>
      </c>
      <c r="AJ1241" s="144" cm="1">
        <f t="array" aca="1" ref="AJ1241" ca="1">-AJ1240*INDIRECT(AJ1233)</f>
        <v>-25000</v>
      </c>
      <c r="AK1241" s="144" cm="1">
        <f t="array" aca="1" ref="AK1241" ca="1">-AK1240*INDIRECT(AK1233)</f>
        <v>-25000</v>
      </c>
      <c r="AL1241" s="144" cm="1">
        <f t="array" aca="1" ref="AL1241" ca="1">-AL1240*INDIRECT(AL1233)</f>
        <v>-25000</v>
      </c>
      <c r="AM1241" s="144" cm="1">
        <f t="array" aca="1" ref="AM1241" ca="1">-AM1240*INDIRECT(AM1233)</f>
        <v>-25000</v>
      </c>
      <c r="AN1241" s="144" cm="1">
        <f t="array" aca="1" ref="AN1241" ca="1">-AN1240*INDIRECT(AN1233)</f>
        <v>-25000</v>
      </c>
      <c r="AO1241" s="144" cm="1">
        <f t="array" aca="1" ref="AO1241" ca="1">-AO1240*INDIRECT(AO1233)</f>
        <v>-25000</v>
      </c>
      <c r="AP1241" s="144" cm="1">
        <f t="array" aca="1" ref="AP1241" ca="1">-AP1240*INDIRECT(AP1233)</f>
        <v>-25000</v>
      </c>
      <c r="AQ1241" s="144" cm="1">
        <f t="array" aca="1" ref="AQ1241" ca="1">-AQ1240*INDIRECT(AQ1233)</f>
        <v>-25000</v>
      </c>
      <c r="AR1241" s="144" cm="1">
        <f t="array" aca="1" ref="AR1241" ca="1">-AR1240*INDIRECT(AR1233)</f>
        <v>-25000</v>
      </c>
      <c r="AS1241" s="144" cm="1">
        <f t="array" aca="1" ref="AS1241" ca="1">-AS1240*INDIRECT(AS1233)</f>
        <v>-25000</v>
      </c>
      <c r="AT1241" s="144" cm="1">
        <f t="array" aca="1" ref="AT1241" ca="1">-AT1240*INDIRECT(AT1233)</f>
        <v>-25000</v>
      </c>
      <c r="AU1241" s="144" cm="1">
        <f t="array" aca="1" ref="AU1241" ca="1">-AU1240*INDIRECT(AU1233)</f>
        <v>-25000</v>
      </c>
      <c r="AV1241" s="144" cm="1">
        <f t="array" aca="1" ref="AV1241" ca="1">-AV1240*INDIRECT(AV1233)</f>
        <v>-25000</v>
      </c>
      <c r="AW1241" s="144" cm="1">
        <f t="array" aca="1" ref="AW1241" ca="1">-AW1240*INDIRECT(AW1233)</f>
        <v>-25000</v>
      </c>
      <c r="AX1241" s="144" cm="1">
        <f t="array" aca="1" ref="AX1241" ca="1">-AX1240*INDIRECT(AX1233)</f>
        <v>-25000</v>
      </c>
      <c r="AY1241" s="144" cm="1">
        <f t="array" aca="1" ref="AY1241" ca="1">-AY1240*INDIRECT(AY1233)</f>
        <v>-25000</v>
      </c>
      <c r="AZ1241" s="144" cm="1">
        <f t="array" aca="1" ref="AZ1241" ca="1">-AZ1240*INDIRECT(AZ1233)</f>
        <v>-25000</v>
      </c>
      <c r="BA1241" s="144" cm="1">
        <f t="array" aca="1" ref="BA1241" ca="1">-BA1240*INDIRECT(BA1233)</f>
        <v>-25000</v>
      </c>
      <c r="BB1241" s="144" cm="1">
        <f t="array" aca="1" ref="BB1241" ca="1">-BB1240*INDIRECT(BB1233)</f>
        <v>-25000</v>
      </c>
      <c r="BC1241" s="144" cm="1">
        <f t="array" aca="1" ref="BC1241" ca="1">-BC1240*INDIRECT(BC1233)</f>
        <v>-25000</v>
      </c>
      <c r="BD1241" s="144" cm="1">
        <f t="array" aca="1" ref="BD1241" ca="1">-BD1240*INDIRECT(BD1233)</f>
        <v>-25000</v>
      </c>
      <c r="BE1241" s="144" cm="1">
        <f t="array" aca="1" ref="BE1241" ca="1">-BE1240*INDIRECT(BE1233)</f>
        <v>-25000</v>
      </c>
      <c r="BF1241" s="144" cm="1">
        <f t="array" aca="1" ref="BF1241" ca="1">-BF1240*INDIRECT(BF1233)</f>
        <v>-25000</v>
      </c>
      <c r="BG1241" s="144" cm="1">
        <f t="array" aca="1" ref="BG1241" ca="1">-BG1240*INDIRECT(BG1233)</f>
        <v>-25000</v>
      </c>
      <c r="BH1241" s="144" cm="1">
        <f t="array" aca="1" ref="BH1241" ca="1">-BH1240*INDIRECT(BH1233)</f>
        <v>-25000</v>
      </c>
      <c r="BI1241" s="144" cm="1">
        <f t="array" aca="1" ref="BI1241" ca="1">-BI1240*INDIRECT(BI1233)</f>
        <v>-25000</v>
      </c>
      <c r="BJ1241" s="144" cm="1">
        <f t="array" aca="1" ref="BJ1241" ca="1">-BJ1240*INDIRECT(BJ1233)</f>
        <v>-25000</v>
      </c>
      <c r="BK1241" s="144" cm="1">
        <f t="array" aca="1" ref="BK1241" ca="1">-BK1240*INDIRECT(BK1233)</f>
        <v>-25000</v>
      </c>
      <c r="BL1241" s="144" cm="1">
        <f t="array" aca="1" ref="BL1241" ca="1">-BL1240*INDIRECT(BL1233)</f>
        <v>-25000</v>
      </c>
      <c r="BM1241" s="144" cm="1">
        <f t="array" aca="1" ref="BM1241" ca="1">-BM1240*INDIRECT(BM1233)</f>
        <v>-25000</v>
      </c>
      <c r="BN1241" s="144" cm="1">
        <f t="array" aca="1" ref="BN1241" ca="1">-BN1240*INDIRECT(BN1233)</f>
        <v>-25000</v>
      </c>
      <c r="BO1241" s="144" cm="1">
        <f t="array" aca="1" ref="BO1241" ca="1">-BO1240*INDIRECT(BO1233)</f>
        <v>-25000</v>
      </c>
      <c r="BP1241" s="144" cm="1">
        <f t="array" aca="1" ref="BP1241" ca="1">-BP1240*INDIRECT(BP1233)</f>
        <v>-25000</v>
      </c>
      <c r="BQ1241" s="144" cm="1">
        <f t="array" aca="1" ref="BQ1241" ca="1">-BQ1240*INDIRECT(BQ1233)</f>
        <v>-25000</v>
      </c>
      <c r="BR1241" s="144" cm="1">
        <f t="array" aca="1" ref="BR1241" ca="1">-BR1240*INDIRECT(BR1233)</f>
        <v>-25000</v>
      </c>
      <c r="BS1241" s="144" cm="1">
        <f t="array" aca="1" ref="BS1241" ca="1">-BS1240*INDIRECT(BS1233)</f>
        <v>-25000</v>
      </c>
      <c r="BT1241" s="144" cm="1">
        <f t="array" aca="1" ref="BT1241" ca="1">-BT1240*INDIRECT(BT1233)</f>
        <v>-25000</v>
      </c>
      <c r="BU1241" s="144" cm="1">
        <f t="array" aca="1" ref="BU1241" ca="1">-BU1240*INDIRECT(BU1233)</f>
        <v>-25000</v>
      </c>
      <c r="BV1241" s="144" cm="1">
        <f t="array" aca="1" ref="BV1241" ca="1">-BV1240*INDIRECT(BV1233)</f>
        <v>-25000</v>
      </c>
      <c r="BW1241" s="144" cm="1">
        <f t="array" aca="1" ref="BW1241" ca="1">-BW1240*INDIRECT(BW1233)</f>
        <v>-25000</v>
      </c>
      <c r="BX1241" s="144" cm="1">
        <f t="array" aca="1" ref="BX1241" ca="1">-BX1240*INDIRECT(BX1233)</f>
        <v>-25000</v>
      </c>
      <c r="BY1241" s="144" cm="1">
        <f t="array" aca="1" ref="BY1241" ca="1">-BY1240*INDIRECT(BY1233)</f>
        <v>-25000</v>
      </c>
      <c r="BZ1241" s="144" cm="1">
        <f t="array" aca="1" ref="BZ1241" ca="1">-BZ1240*INDIRECT(BZ1233)</f>
        <v>-25000</v>
      </c>
      <c r="CA1241" s="144" cm="1">
        <f t="array" aca="1" ref="CA1241" ca="1">-CA1240*INDIRECT(CA1233)</f>
        <v>-25000</v>
      </c>
      <c r="CB1241" s="144" cm="1">
        <f t="array" aca="1" ref="CB1241" ca="1">-CB1240*INDIRECT(CB1233)</f>
        <v>-25000</v>
      </c>
      <c r="CC1241" s="144" cm="1">
        <f t="array" aca="1" ref="CC1241" ca="1">-CC1240*INDIRECT(CC1233)</f>
        <v>-25000</v>
      </c>
      <c r="CD1241" s="144" cm="1">
        <f t="array" aca="1" ref="CD1241" ca="1">-CD1240*INDIRECT(CD1233)</f>
        <v>-25000</v>
      </c>
      <c r="CE1241" s="144" cm="1">
        <f t="array" aca="1" ref="CE1241" ca="1">-CE1240*INDIRECT(CE1233)</f>
        <v>-25000</v>
      </c>
      <c r="CF1241" s="144" cm="1">
        <f t="array" aca="1" ref="CF1241" ca="1">-CF1240*INDIRECT(CF1233)</f>
        <v>-25000</v>
      </c>
      <c r="CG1241" s="144" cm="1">
        <f t="array" aca="1" ref="CG1241" ca="1">-CG1240*INDIRECT(CG1233)</f>
        <v>-25000</v>
      </c>
      <c r="CH1241" s="144" cm="1">
        <f t="array" aca="1" ref="CH1241" ca="1">-CH1240*INDIRECT(CH1233)</f>
        <v>-25000</v>
      </c>
      <c r="CI1241" s="144" cm="1">
        <f t="array" aca="1" ref="CI1241" ca="1">-CI1240*INDIRECT(CI1233)</f>
        <v>-25000</v>
      </c>
      <c r="CJ1241" s="144" cm="1">
        <f t="array" aca="1" ref="CJ1241" ca="1">-CJ1240*INDIRECT(CJ1233)</f>
        <v>-25000</v>
      </c>
      <c r="CK1241" s="144" cm="1">
        <f t="array" aca="1" ref="CK1241" ca="1">-CK1240*INDIRECT(CK1233)</f>
        <v>-25000</v>
      </c>
    </row>
    <row r="1242" spans="2:89" x14ac:dyDescent="0.35">
      <c r="B1242" s="13"/>
      <c r="D1242" t="s">
        <v>793</v>
      </c>
      <c r="E1242" s="8" t="str">
        <f t="shared" si="1393"/>
        <v>1242 SUBCAC-S</v>
      </c>
      <c r="G1242" t="s">
        <v>244</v>
      </c>
      <c r="H1242" s="12"/>
      <c r="I1242" s="60"/>
      <c r="J1242" s="60"/>
      <c r="R1242" s="9"/>
      <c r="S1242" s="145"/>
      <c r="T1242" s="145"/>
      <c r="U1242" s="145"/>
      <c r="V1242" s="145"/>
      <c r="W1242" s="145"/>
      <c r="X1242" s="145"/>
      <c r="Y1242" s="145"/>
      <c r="Z1242" s="145"/>
      <c r="AA1242" s="145"/>
      <c r="AB1242" s="145"/>
      <c r="AC1242" s="145"/>
      <c r="AD1242" s="145"/>
      <c r="AE1242" s="145"/>
      <c r="AF1242" s="145"/>
      <c r="AG1242" s="145"/>
      <c r="AH1242" s="145"/>
      <c r="AI1242" s="145"/>
      <c r="AJ1242" s="145"/>
      <c r="AK1242" s="145"/>
      <c r="AL1242" s="145"/>
      <c r="AM1242" s="145"/>
      <c r="AN1242" s="145"/>
      <c r="AO1242" s="145"/>
      <c r="AP1242" s="145"/>
      <c r="AQ1242" s="145"/>
      <c r="AR1242" s="145"/>
      <c r="AS1242" s="145"/>
      <c r="AT1242" s="145"/>
      <c r="AU1242" s="145"/>
      <c r="AV1242" s="145"/>
      <c r="AW1242" s="145"/>
      <c r="AX1242" s="145"/>
      <c r="AY1242" s="145"/>
      <c r="AZ1242" s="145"/>
      <c r="BA1242" s="145"/>
      <c r="BB1242" s="145"/>
      <c r="BC1242" s="145"/>
      <c r="BD1242" s="145"/>
      <c r="BE1242" s="145"/>
      <c r="BF1242" s="145"/>
      <c r="BG1242" s="145"/>
      <c r="BH1242" s="145"/>
      <c r="BI1242" s="145"/>
      <c r="BJ1242" s="145"/>
      <c r="BK1242" s="145"/>
      <c r="BL1242" s="145"/>
      <c r="BM1242" s="145"/>
      <c r="BN1242" s="145"/>
      <c r="BO1242" s="145"/>
      <c r="BP1242" s="145"/>
      <c r="BQ1242" s="145"/>
      <c r="BR1242" s="145"/>
      <c r="BS1242" s="145"/>
      <c r="BT1242" s="145"/>
      <c r="BU1242" s="145"/>
      <c r="BV1242" s="145"/>
      <c r="BW1242" s="145"/>
      <c r="BX1242" s="145"/>
      <c r="BY1242" s="145"/>
      <c r="BZ1242" s="145"/>
      <c r="CA1242" s="145"/>
      <c r="CB1242" s="145"/>
      <c r="CC1242" s="145"/>
      <c r="CD1242" s="145"/>
      <c r="CE1242" s="145"/>
      <c r="CF1242" s="145"/>
      <c r="CG1242" s="145"/>
      <c r="CH1242" s="145"/>
      <c r="CI1242" s="145"/>
      <c r="CJ1242" s="145"/>
      <c r="CK1242" s="145"/>
    </row>
    <row r="1243" spans="2:89" x14ac:dyDescent="0.35">
      <c r="B1243" s="123" t="s">
        <v>68</v>
      </c>
      <c r="D1243" t="s">
        <v>793</v>
      </c>
      <c r="E1243" s="8" t="str">
        <f t="shared" si="1393"/>
        <v>1243 SUBCAC-S</v>
      </c>
      <c r="H1243" s="12"/>
      <c r="I1243" s="60"/>
      <c r="J1243" s="60"/>
      <c r="K1243" s="33">
        <f t="shared" ref="K1243:P1243" ca="1" si="1395">SUMIF($3:$3,K$2,1243:1243)</f>
        <v>-180000</v>
      </c>
      <c r="L1243" s="33">
        <f t="shared" ca="1" si="1395"/>
        <v>-180000</v>
      </c>
      <c r="M1243" s="33">
        <f t="shared" ca="1" si="1395"/>
        <v>-180000</v>
      </c>
      <c r="N1243" s="33">
        <f t="shared" ca="1" si="1395"/>
        <v>-180000</v>
      </c>
      <c r="O1243" s="33">
        <f t="shared" ca="1" si="1395"/>
        <v>-180000</v>
      </c>
      <c r="P1243" s="33">
        <f t="shared" ca="1" si="1395"/>
        <v>-165000</v>
      </c>
      <c r="R1243" s="33"/>
      <c r="S1243" s="77" cm="1">
        <f t="array" aca="1" ref="S1243" ca="1">INDIRECT(S1232)+S1241</f>
        <v>-15000</v>
      </c>
      <c r="T1243" s="77" cm="1">
        <f t="array" aca="1" ref="T1243" ca="1">INDIRECT(T1232)+T1241</f>
        <v>-15000</v>
      </c>
      <c r="U1243" s="77" cm="1">
        <f t="array" aca="1" ref="U1243" ca="1">INDIRECT(U1232)+U1241</f>
        <v>-15000</v>
      </c>
      <c r="V1243" s="77" cm="1">
        <f t="array" aca="1" ref="V1243" ca="1">INDIRECT(V1232)+V1241</f>
        <v>-15000</v>
      </c>
      <c r="W1243" s="77" cm="1">
        <f t="array" aca="1" ref="W1243" ca="1">INDIRECT(W1232)+W1241</f>
        <v>-15000</v>
      </c>
      <c r="X1243" s="77" cm="1">
        <f t="array" aca="1" ref="X1243" ca="1">INDIRECT(X1232)+X1241</f>
        <v>-15000</v>
      </c>
      <c r="Y1243" s="77" cm="1">
        <f t="array" aca="1" ref="Y1243" ca="1">INDIRECT(Y1232)+Y1241</f>
        <v>-15000</v>
      </c>
      <c r="Z1243" s="77" cm="1">
        <f t="array" aca="1" ref="Z1243" ca="1">INDIRECT(Z1232)+Z1241</f>
        <v>-15000</v>
      </c>
      <c r="AA1243" s="77" cm="1">
        <f t="array" aca="1" ref="AA1243" ca="1">INDIRECT(AA1232)+AA1241</f>
        <v>-15000</v>
      </c>
      <c r="AB1243" s="77" cm="1">
        <f t="array" aca="1" ref="AB1243" ca="1">INDIRECT(AB1232)+AB1241</f>
        <v>-15000</v>
      </c>
      <c r="AC1243" s="77" cm="1">
        <f t="array" aca="1" ref="AC1243" ca="1">INDIRECT(AC1232)+AC1241</f>
        <v>-15000</v>
      </c>
      <c r="AD1243" s="77" cm="1">
        <f t="array" aca="1" ref="AD1243" ca="1">INDIRECT(AD1232)+AD1241</f>
        <v>-15000</v>
      </c>
      <c r="AE1243" s="77" cm="1">
        <f t="array" aca="1" ref="AE1243" ca="1">INDIRECT(AE1232)+AE1241</f>
        <v>-15000</v>
      </c>
      <c r="AF1243" s="77" cm="1">
        <f t="array" aca="1" ref="AF1243" ca="1">INDIRECT(AF1232)+AF1241</f>
        <v>-15000</v>
      </c>
      <c r="AG1243" s="77" cm="1">
        <f t="array" aca="1" ref="AG1243" ca="1">INDIRECT(AG1232)+AG1241</f>
        <v>-15000</v>
      </c>
      <c r="AH1243" s="77" cm="1">
        <f t="array" aca="1" ref="AH1243" ca="1">INDIRECT(AH1232)+AH1241</f>
        <v>-15000</v>
      </c>
      <c r="AI1243" s="77" cm="1">
        <f t="array" aca="1" ref="AI1243" ca="1">INDIRECT(AI1232)+AI1241</f>
        <v>-15000</v>
      </c>
      <c r="AJ1243" s="77" cm="1">
        <f t="array" aca="1" ref="AJ1243" ca="1">INDIRECT(AJ1232)+AJ1241</f>
        <v>-15000</v>
      </c>
      <c r="AK1243" s="77" cm="1">
        <f t="array" aca="1" ref="AK1243" ca="1">INDIRECT(AK1232)+AK1241</f>
        <v>-15000</v>
      </c>
      <c r="AL1243" s="77" cm="1">
        <f t="array" aca="1" ref="AL1243" ca="1">INDIRECT(AL1232)+AL1241</f>
        <v>-15000</v>
      </c>
      <c r="AM1243" s="77" cm="1">
        <f t="array" aca="1" ref="AM1243" ca="1">INDIRECT(AM1232)+AM1241</f>
        <v>-15000</v>
      </c>
      <c r="AN1243" s="77" cm="1">
        <f t="array" aca="1" ref="AN1243" ca="1">INDIRECT(AN1232)+AN1241</f>
        <v>-15000</v>
      </c>
      <c r="AO1243" s="77" cm="1">
        <f t="array" aca="1" ref="AO1243" ca="1">INDIRECT(AO1232)+AO1241</f>
        <v>-15000</v>
      </c>
      <c r="AP1243" s="77" cm="1">
        <f t="array" aca="1" ref="AP1243" ca="1">INDIRECT(AP1232)+AP1241</f>
        <v>-15000</v>
      </c>
      <c r="AQ1243" s="77" cm="1">
        <f t="array" aca="1" ref="AQ1243" ca="1">INDIRECT(AQ1232)+AQ1241</f>
        <v>-15000</v>
      </c>
      <c r="AR1243" s="77" cm="1">
        <f t="array" aca="1" ref="AR1243" ca="1">INDIRECT(AR1232)+AR1241</f>
        <v>-15000</v>
      </c>
      <c r="AS1243" s="77" cm="1">
        <f t="array" aca="1" ref="AS1243" ca="1">INDIRECT(AS1232)+AS1241</f>
        <v>-15000</v>
      </c>
      <c r="AT1243" s="77" cm="1">
        <f t="array" aca="1" ref="AT1243" ca="1">INDIRECT(AT1232)+AT1241</f>
        <v>-15000</v>
      </c>
      <c r="AU1243" s="77" cm="1">
        <f t="array" aca="1" ref="AU1243" ca="1">INDIRECT(AU1232)+AU1241</f>
        <v>-15000</v>
      </c>
      <c r="AV1243" s="77" cm="1">
        <f t="array" aca="1" ref="AV1243" ca="1">INDIRECT(AV1232)+AV1241</f>
        <v>-15000</v>
      </c>
      <c r="AW1243" s="77" cm="1">
        <f t="array" aca="1" ref="AW1243" ca="1">INDIRECT(AW1232)+AW1241</f>
        <v>-15000</v>
      </c>
      <c r="AX1243" s="77" cm="1">
        <f t="array" aca="1" ref="AX1243" ca="1">INDIRECT(AX1232)+AX1241</f>
        <v>-15000</v>
      </c>
      <c r="AY1243" s="77" cm="1">
        <f t="array" aca="1" ref="AY1243" ca="1">INDIRECT(AY1232)+AY1241</f>
        <v>-15000</v>
      </c>
      <c r="AZ1243" s="77" cm="1">
        <f t="array" aca="1" ref="AZ1243" ca="1">INDIRECT(AZ1232)+AZ1241</f>
        <v>-15000</v>
      </c>
      <c r="BA1243" s="77" cm="1">
        <f t="array" aca="1" ref="BA1243" ca="1">INDIRECT(BA1232)+BA1241</f>
        <v>-15000</v>
      </c>
      <c r="BB1243" s="77" cm="1">
        <f t="array" aca="1" ref="BB1243" ca="1">INDIRECT(BB1232)+BB1241</f>
        <v>-15000</v>
      </c>
      <c r="BC1243" s="77" cm="1">
        <f t="array" aca="1" ref="BC1243" ca="1">INDIRECT(BC1232)+BC1241</f>
        <v>-15000</v>
      </c>
      <c r="BD1243" s="77" cm="1">
        <f t="array" aca="1" ref="BD1243" ca="1">INDIRECT(BD1232)+BD1241</f>
        <v>-15000</v>
      </c>
      <c r="BE1243" s="77" cm="1">
        <f t="array" aca="1" ref="BE1243" ca="1">INDIRECT(BE1232)+BE1241</f>
        <v>-15000</v>
      </c>
      <c r="BF1243" s="77" cm="1">
        <f t="array" aca="1" ref="BF1243" ca="1">INDIRECT(BF1232)+BF1241</f>
        <v>-15000</v>
      </c>
      <c r="BG1243" s="77" cm="1">
        <f t="array" aca="1" ref="BG1243" ca="1">INDIRECT(BG1232)+BG1241</f>
        <v>-15000</v>
      </c>
      <c r="BH1243" s="77" cm="1">
        <f t="array" aca="1" ref="BH1243" ca="1">INDIRECT(BH1232)+BH1241</f>
        <v>-15000</v>
      </c>
      <c r="BI1243" s="77" cm="1">
        <f t="array" aca="1" ref="BI1243" ca="1">INDIRECT(BI1232)+BI1241</f>
        <v>-15000</v>
      </c>
      <c r="BJ1243" s="77" cm="1">
        <f t="array" aca="1" ref="BJ1243" ca="1">INDIRECT(BJ1232)+BJ1241</f>
        <v>-15000</v>
      </c>
      <c r="BK1243" s="77" cm="1">
        <f t="array" aca="1" ref="BK1243" ca="1">INDIRECT(BK1232)+BK1241</f>
        <v>-15000</v>
      </c>
      <c r="BL1243" s="77" cm="1">
        <f t="array" aca="1" ref="BL1243" ca="1">INDIRECT(BL1232)+BL1241</f>
        <v>-15000</v>
      </c>
      <c r="BM1243" s="77" cm="1">
        <f t="array" aca="1" ref="BM1243" ca="1">INDIRECT(BM1232)+BM1241</f>
        <v>-15000</v>
      </c>
      <c r="BN1243" s="77" cm="1">
        <f t="array" aca="1" ref="BN1243" ca="1">INDIRECT(BN1232)+BN1241</f>
        <v>-15000</v>
      </c>
      <c r="BO1243" s="77" cm="1">
        <f t="array" aca="1" ref="BO1243" ca="1">INDIRECT(BO1232)+BO1241</f>
        <v>-15000</v>
      </c>
      <c r="BP1243" s="77" cm="1">
        <f t="array" aca="1" ref="BP1243" ca="1">INDIRECT(BP1232)+BP1241</f>
        <v>-15000</v>
      </c>
      <c r="BQ1243" s="77" cm="1">
        <f t="array" aca="1" ref="BQ1243" ca="1">INDIRECT(BQ1232)+BQ1241</f>
        <v>-15000</v>
      </c>
      <c r="BR1243" s="77" cm="1">
        <f t="array" aca="1" ref="BR1243" ca="1">INDIRECT(BR1232)+BR1241</f>
        <v>-15000</v>
      </c>
      <c r="BS1243" s="77" cm="1">
        <f t="array" aca="1" ref="BS1243" ca="1">INDIRECT(BS1232)+BS1241</f>
        <v>-15000</v>
      </c>
      <c r="BT1243" s="77" cm="1">
        <f t="array" aca="1" ref="BT1243" ca="1">INDIRECT(BT1232)+BT1241</f>
        <v>-15000</v>
      </c>
      <c r="BU1243" s="77" cm="1">
        <f t="array" aca="1" ref="BU1243" ca="1">INDIRECT(BU1232)+BU1241</f>
        <v>-15000</v>
      </c>
      <c r="BV1243" s="77" cm="1">
        <f t="array" aca="1" ref="BV1243" ca="1">INDIRECT(BV1232)+BV1241</f>
        <v>-15000</v>
      </c>
      <c r="BW1243" s="77" cm="1">
        <f t="array" aca="1" ref="BW1243" ca="1">INDIRECT(BW1232)+BW1241</f>
        <v>-15000</v>
      </c>
      <c r="BX1243" s="77" cm="1">
        <f t="array" aca="1" ref="BX1243" ca="1">INDIRECT(BX1232)+BX1241</f>
        <v>-15000</v>
      </c>
      <c r="BY1243" s="77" cm="1">
        <f t="array" aca="1" ref="BY1243" ca="1">INDIRECT(BY1232)+BY1241</f>
        <v>-15000</v>
      </c>
      <c r="BZ1243" s="77" cm="1">
        <f t="array" aca="1" ref="BZ1243" ca="1">INDIRECT(BZ1232)+BZ1241</f>
        <v>-15000</v>
      </c>
      <c r="CA1243" s="77" cm="1">
        <f t="array" aca="1" ref="CA1243" ca="1">INDIRECT(CA1232)+CA1241</f>
        <v>-15000</v>
      </c>
      <c r="CB1243" s="77" cm="1">
        <f t="array" aca="1" ref="CB1243" ca="1">INDIRECT(CB1232)+CB1241</f>
        <v>-15000</v>
      </c>
      <c r="CC1243" s="77" cm="1">
        <f t="array" aca="1" ref="CC1243" ca="1">INDIRECT(CC1232)+CC1241</f>
        <v>-15000</v>
      </c>
      <c r="CD1243" s="77" cm="1">
        <f t="array" aca="1" ref="CD1243" ca="1">INDIRECT(CD1232)+CD1241</f>
        <v>-15000</v>
      </c>
      <c r="CE1243" s="77" cm="1">
        <f t="array" aca="1" ref="CE1243" ca="1">INDIRECT(CE1232)+CE1241</f>
        <v>-15000</v>
      </c>
      <c r="CF1243" s="77" cm="1">
        <f t="array" aca="1" ref="CF1243" ca="1">INDIRECT(CF1232)+CF1241</f>
        <v>-15000</v>
      </c>
      <c r="CG1243" s="77" cm="1">
        <f t="array" aca="1" ref="CG1243" ca="1">INDIRECT(CG1232)+CG1241</f>
        <v>-15000</v>
      </c>
      <c r="CH1243" s="77" cm="1">
        <f t="array" aca="1" ref="CH1243" ca="1">INDIRECT(CH1232)+CH1241</f>
        <v>-15000</v>
      </c>
      <c r="CI1243" s="77" cm="1">
        <f t="array" aca="1" ref="CI1243" ca="1">INDIRECT(CI1232)+CI1241</f>
        <v>-15000</v>
      </c>
      <c r="CJ1243" s="77" cm="1">
        <f t="array" aca="1" ref="CJ1243" ca="1">INDIRECT(CJ1232)+CJ1241</f>
        <v>-15000</v>
      </c>
      <c r="CK1243" s="77" cm="1">
        <f t="array" aca="1" ref="CK1243" ca="1">INDIRECT(CK1232)+CK1241</f>
        <v>-15000</v>
      </c>
    </row>
    <row r="1244" spans="2:89" x14ac:dyDescent="0.35">
      <c r="B1244" s="141" t="s">
        <v>69</v>
      </c>
      <c r="D1244" t="s">
        <v>793</v>
      </c>
      <c r="E1244" s="8" t="str">
        <f t="shared" si="1393"/>
        <v>1244 SUBCAC-S</v>
      </c>
      <c r="H1244" s="12"/>
      <c r="I1244" s="60"/>
      <c r="J1244" s="60"/>
      <c r="K1244" s="20">
        <f t="shared" ref="K1244:P1244" ca="1" si="1396">AVERAGEIF($3:$3,K$2,1244:1244)</f>
        <v>-1.5</v>
      </c>
      <c r="L1244" s="20">
        <f t="shared" ca="1" si="1396"/>
        <v>-1.5</v>
      </c>
      <c r="M1244" s="20">
        <f t="shared" ca="1" si="1396"/>
        <v>-1.5</v>
      </c>
      <c r="N1244" s="20">
        <f t="shared" ca="1" si="1396"/>
        <v>-1.5</v>
      </c>
      <c r="O1244" s="20">
        <f t="shared" ca="1" si="1396"/>
        <v>-1.5</v>
      </c>
      <c r="P1244" s="20">
        <f t="shared" ca="1" si="1396"/>
        <v>-1.5</v>
      </c>
      <c r="R1244" s="20"/>
      <c r="S1244" s="146" cm="1">
        <f t="array" aca="1" ref="S1244" ca="1">S1243/INDIRECT(S1232)</f>
        <v>-1.5</v>
      </c>
      <c r="T1244" s="146" cm="1">
        <f t="array" aca="1" ref="T1244" ca="1">T1243/INDIRECT(T1232)</f>
        <v>-1.5</v>
      </c>
      <c r="U1244" s="146" cm="1">
        <f t="array" aca="1" ref="U1244" ca="1">U1243/INDIRECT(U1232)</f>
        <v>-1.5</v>
      </c>
      <c r="V1244" s="146" cm="1">
        <f t="array" aca="1" ref="V1244" ca="1">V1243/INDIRECT(V1232)</f>
        <v>-1.5</v>
      </c>
      <c r="W1244" s="146" cm="1">
        <f t="array" aca="1" ref="W1244" ca="1">W1243/INDIRECT(W1232)</f>
        <v>-1.5</v>
      </c>
      <c r="X1244" s="146" cm="1">
        <f t="array" aca="1" ref="X1244" ca="1">X1243/INDIRECT(X1232)</f>
        <v>-1.5</v>
      </c>
      <c r="Y1244" s="146" cm="1">
        <f t="array" aca="1" ref="Y1244" ca="1">Y1243/INDIRECT(Y1232)</f>
        <v>-1.5</v>
      </c>
      <c r="Z1244" s="146" cm="1">
        <f t="array" aca="1" ref="Z1244" ca="1">Z1243/INDIRECT(Z1232)</f>
        <v>-1.5</v>
      </c>
      <c r="AA1244" s="146" cm="1">
        <f t="array" aca="1" ref="AA1244" ca="1">AA1243/INDIRECT(AA1232)</f>
        <v>-1.5</v>
      </c>
      <c r="AB1244" s="146" cm="1">
        <f t="array" aca="1" ref="AB1244" ca="1">AB1243/INDIRECT(AB1232)</f>
        <v>-1.5</v>
      </c>
      <c r="AC1244" s="146" cm="1">
        <f t="array" aca="1" ref="AC1244" ca="1">AC1243/INDIRECT(AC1232)</f>
        <v>-1.5</v>
      </c>
      <c r="AD1244" s="146" cm="1">
        <f t="array" aca="1" ref="AD1244" ca="1">AD1243/INDIRECT(AD1232)</f>
        <v>-1.5</v>
      </c>
      <c r="AE1244" s="146" cm="1">
        <f t="array" aca="1" ref="AE1244" ca="1">AE1243/INDIRECT(AE1232)</f>
        <v>-1.5</v>
      </c>
      <c r="AF1244" s="146" cm="1">
        <f t="array" aca="1" ref="AF1244" ca="1">AF1243/INDIRECT(AF1232)</f>
        <v>-1.5</v>
      </c>
      <c r="AG1244" s="146" cm="1">
        <f t="array" aca="1" ref="AG1244" ca="1">AG1243/INDIRECT(AG1232)</f>
        <v>-1.5</v>
      </c>
      <c r="AH1244" s="146" cm="1">
        <f t="array" aca="1" ref="AH1244" ca="1">AH1243/INDIRECT(AH1232)</f>
        <v>-1.5</v>
      </c>
      <c r="AI1244" s="146" cm="1">
        <f t="array" aca="1" ref="AI1244" ca="1">AI1243/INDIRECT(AI1232)</f>
        <v>-1.5</v>
      </c>
      <c r="AJ1244" s="146" cm="1">
        <f t="array" aca="1" ref="AJ1244" ca="1">AJ1243/INDIRECT(AJ1232)</f>
        <v>-1.5</v>
      </c>
      <c r="AK1244" s="146" cm="1">
        <f t="array" aca="1" ref="AK1244" ca="1">AK1243/INDIRECT(AK1232)</f>
        <v>-1.5</v>
      </c>
      <c r="AL1244" s="146" cm="1">
        <f t="array" aca="1" ref="AL1244" ca="1">AL1243/INDIRECT(AL1232)</f>
        <v>-1.5</v>
      </c>
      <c r="AM1244" s="146" cm="1">
        <f t="array" aca="1" ref="AM1244" ca="1">AM1243/INDIRECT(AM1232)</f>
        <v>-1.5</v>
      </c>
      <c r="AN1244" s="146" cm="1">
        <f t="array" aca="1" ref="AN1244" ca="1">AN1243/INDIRECT(AN1232)</f>
        <v>-1.5</v>
      </c>
      <c r="AO1244" s="146" cm="1">
        <f t="array" aca="1" ref="AO1244" ca="1">AO1243/INDIRECT(AO1232)</f>
        <v>-1.5</v>
      </c>
      <c r="AP1244" s="146" cm="1">
        <f t="array" aca="1" ref="AP1244" ca="1">AP1243/INDIRECT(AP1232)</f>
        <v>-1.5</v>
      </c>
      <c r="AQ1244" s="146" cm="1">
        <f t="array" aca="1" ref="AQ1244" ca="1">AQ1243/INDIRECT(AQ1232)</f>
        <v>-1.5</v>
      </c>
      <c r="AR1244" s="146" cm="1">
        <f t="array" aca="1" ref="AR1244" ca="1">AR1243/INDIRECT(AR1232)</f>
        <v>-1.5</v>
      </c>
      <c r="AS1244" s="146" cm="1">
        <f t="array" aca="1" ref="AS1244" ca="1">AS1243/INDIRECT(AS1232)</f>
        <v>-1.5</v>
      </c>
      <c r="AT1244" s="146" cm="1">
        <f t="array" aca="1" ref="AT1244" ca="1">AT1243/INDIRECT(AT1232)</f>
        <v>-1.5</v>
      </c>
      <c r="AU1244" s="146" cm="1">
        <f t="array" aca="1" ref="AU1244" ca="1">AU1243/INDIRECT(AU1232)</f>
        <v>-1.5</v>
      </c>
      <c r="AV1244" s="146" cm="1">
        <f t="array" aca="1" ref="AV1244" ca="1">AV1243/INDIRECT(AV1232)</f>
        <v>-1.5</v>
      </c>
      <c r="AW1244" s="146" cm="1">
        <f t="array" aca="1" ref="AW1244" ca="1">AW1243/INDIRECT(AW1232)</f>
        <v>-1.5</v>
      </c>
      <c r="AX1244" s="146" cm="1">
        <f t="array" aca="1" ref="AX1244" ca="1">AX1243/INDIRECT(AX1232)</f>
        <v>-1.5</v>
      </c>
      <c r="AY1244" s="146" cm="1">
        <f t="array" aca="1" ref="AY1244" ca="1">AY1243/INDIRECT(AY1232)</f>
        <v>-1.5</v>
      </c>
      <c r="AZ1244" s="146" cm="1">
        <f t="array" aca="1" ref="AZ1244" ca="1">AZ1243/INDIRECT(AZ1232)</f>
        <v>-1.5</v>
      </c>
      <c r="BA1244" s="146" cm="1">
        <f t="array" aca="1" ref="BA1244" ca="1">BA1243/INDIRECT(BA1232)</f>
        <v>-1.5</v>
      </c>
      <c r="BB1244" s="146" cm="1">
        <f t="array" aca="1" ref="BB1244" ca="1">BB1243/INDIRECT(BB1232)</f>
        <v>-1.5</v>
      </c>
      <c r="BC1244" s="146" cm="1">
        <f t="array" aca="1" ref="BC1244" ca="1">BC1243/INDIRECT(BC1232)</f>
        <v>-1.5</v>
      </c>
      <c r="BD1244" s="146" cm="1">
        <f t="array" aca="1" ref="BD1244" ca="1">BD1243/INDIRECT(BD1232)</f>
        <v>-1.5</v>
      </c>
      <c r="BE1244" s="146" cm="1">
        <f t="array" aca="1" ref="BE1244" ca="1">BE1243/INDIRECT(BE1232)</f>
        <v>-1.5</v>
      </c>
      <c r="BF1244" s="146" cm="1">
        <f t="array" aca="1" ref="BF1244" ca="1">BF1243/INDIRECT(BF1232)</f>
        <v>-1.5</v>
      </c>
      <c r="BG1244" s="146" cm="1">
        <f t="array" aca="1" ref="BG1244" ca="1">BG1243/INDIRECT(BG1232)</f>
        <v>-1.5</v>
      </c>
      <c r="BH1244" s="146" cm="1">
        <f t="array" aca="1" ref="BH1244" ca="1">BH1243/INDIRECT(BH1232)</f>
        <v>-1.5</v>
      </c>
      <c r="BI1244" s="146" cm="1">
        <f t="array" aca="1" ref="BI1244" ca="1">BI1243/INDIRECT(BI1232)</f>
        <v>-1.5</v>
      </c>
      <c r="BJ1244" s="146" cm="1">
        <f t="array" aca="1" ref="BJ1244" ca="1">BJ1243/INDIRECT(BJ1232)</f>
        <v>-1.5</v>
      </c>
      <c r="BK1244" s="146" cm="1">
        <f t="array" aca="1" ref="BK1244" ca="1">BK1243/INDIRECT(BK1232)</f>
        <v>-1.5</v>
      </c>
      <c r="BL1244" s="146" cm="1">
        <f t="array" aca="1" ref="BL1244" ca="1">BL1243/INDIRECT(BL1232)</f>
        <v>-1.5</v>
      </c>
      <c r="BM1244" s="146" cm="1">
        <f t="array" aca="1" ref="BM1244" ca="1">BM1243/INDIRECT(BM1232)</f>
        <v>-1.5</v>
      </c>
      <c r="BN1244" s="146" cm="1">
        <f t="array" aca="1" ref="BN1244" ca="1">BN1243/INDIRECT(BN1232)</f>
        <v>-1.5</v>
      </c>
      <c r="BO1244" s="146" cm="1">
        <f t="array" aca="1" ref="BO1244" ca="1">BO1243/INDIRECT(BO1232)</f>
        <v>-1.5</v>
      </c>
      <c r="BP1244" s="146" cm="1">
        <f t="array" aca="1" ref="BP1244" ca="1">BP1243/INDIRECT(BP1232)</f>
        <v>-1.5</v>
      </c>
      <c r="BQ1244" s="146" cm="1">
        <f t="array" aca="1" ref="BQ1244" ca="1">BQ1243/INDIRECT(BQ1232)</f>
        <v>-1.5</v>
      </c>
      <c r="BR1244" s="146" cm="1">
        <f t="array" aca="1" ref="BR1244" ca="1">BR1243/INDIRECT(BR1232)</f>
        <v>-1.5</v>
      </c>
      <c r="BS1244" s="146" cm="1">
        <f t="array" aca="1" ref="BS1244" ca="1">BS1243/INDIRECT(BS1232)</f>
        <v>-1.5</v>
      </c>
      <c r="BT1244" s="146" cm="1">
        <f t="array" aca="1" ref="BT1244" ca="1">BT1243/INDIRECT(BT1232)</f>
        <v>-1.5</v>
      </c>
      <c r="BU1244" s="146" cm="1">
        <f t="array" aca="1" ref="BU1244" ca="1">BU1243/INDIRECT(BU1232)</f>
        <v>-1.5</v>
      </c>
      <c r="BV1244" s="146" cm="1">
        <f t="array" aca="1" ref="BV1244" ca="1">BV1243/INDIRECT(BV1232)</f>
        <v>-1.5</v>
      </c>
      <c r="BW1244" s="146" cm="1">
        <f t="array" aca="1" ref="BW1244" ca="1">BW1243/INDIRECT(BW1232)</f>
        <v>-1.5</v>
      </c>
      <c r="BX1244" s="146" cm="1">
        <f t="array" aca="1" ref="BX1244" ca="1">BX1243/INDIRECT(BX1232)</f>
        <v>-1.5</v>
      </c>
      <c r="BY1244" s="146" cm="1">
        <f t="array" aca="1" ref="BY1244" ca="1">BY1243/INDIRECT(BY1232)</f>
        <v>-1.5</v>
      </c>
      <c r="BZ1244" s="146" cm="1">
        <f t="array" aca="1" ref="BZ1244" ca="1">BZ1243/INDIRECT(BZ1232)</f>
        <v>-1.5</v>
      </c>
      <c r="CA1244" s="146" cm="1">
        <f t="array" aca="1" ref="CA1244" ca="1">CA1243/INDIRECT(CA1232)</f>
        <v>-1.5</v>
      </c>
      <c r="CB1244" s="146" cm="1">
        <f t="array" aca="1" ref="CB1244" ca="1">CB1243/INDIRECT(CB1232)</f>
        <v>-1.5</v>
      </c>
      <c r="CC1244" s="146" cm="1">
        <f t="array" aca="1" ref="CC1244" ca="1">CC1243/INDIRECT(CC1232)</f>
        <v>-1.5</v>
      </c>
      <c r="CD1244" s="146" cm="1">
        <f t="array" aca="1" ref="CD1244" ca="1">CD1243/INDIRECT(CD1232)</f>
        <v>-1.5</v>
      </c>
      <c r="CE1244" s="146" cm="1">
        <f t="array" aca="1" ref="CE1244" ca="1">CE1243/INDIRECT(CE1232)</f>
        <v>-1.5</v>
      </c>
      <c r="CF1244" s="146" cm="1">
        <f t="array" aca="1" ref="CF1244" ca="1">CF1243/INDIRECT(CF1232)</f>
        <v>-1.5</v>
      </c>
      <c r="CG1244" s="146" cm="1">
        <f t="array" aca="1" ref="CG1244" ca="1">CG1243/INDIRECT(CG1232)</f>
        <v>-1.5</v>
      </c>
      <c r="CH1244" s="146" cm="1">
        <f t="array" aca="1" ref="CH1244" ca="1">CH1243/INDIRECT(CH1232)</f>
        <v>-1.5</v>
      </c>
      <c r="CI1244" s="146" cm="1">
        <f t="array" aca="1" ref="CI1244" ca="1">CI1243/INDIRECT(CI1232)</f>
        <v>-1.5</v>
      </c>
      <c r="CJ1244" s="146" cm="1">
        <f t="array" aca="1" ref="CJ1244" ca="1">CJ1243/INDIRECT(CJ1232)</f>
        <v>-1.5</v>
      </c>
      <c r="CK1244" s="146" cm="1">
        <f t="array" aca="1" ref="CK1244" ca="1">CK1243/INDIRECT(CK1232)</f>
        <v>-1.5</v>
      </c>
    </row>
    <row r="1245" spans="2:89" x14ac:dyDescent="0.35">
      <c r="B1245" s="13"/>
      <c r="D1245" t="s">
        <v>793</v>
      </c>
      <c r="E1245" s="8" t="str">
        <f t="shared" si="1393"/>
        <v>1245 SUBCAC-S</v>
      </c>
      <c r="H1245" s="12"/>
      <c r="I1245" s="60"/>
      <c r="J1245" s="60"/>
      <c r="S1245" s="72"/>
      <c r="T1245" s="72"/>
      <c r="U1245" s="72"/>
      <c r="V1245" s="72"/>
      <c r="W1245" s="72"/>
      <c r="X1245" s="72"/>
      <c r="Y1245" s="72"/>
      <c r="Z1245" s="72"/>
      <c r="AA1245" s="72"/>
      <c r="AB1245" s="72"/>
      <c r="AC1245" s="72"/>
      <c r="AD1245" s="72"/>
      <c r="AE1245" s="72"/>
      <c r="AF1245" s="72"/>
      <c r="AG1245" s="72"/>
      <c r="AH1245" s="72"/>
      <c r="AI1245" s="72"/>
      <c r="AJ1245" s="72"/>
      <c r="AK1245" s="72"/>
      <c r="AL1245" s="72"/>
      <c r="AM1245" s="72"/>
      <c r="AN1245" s="72"/>
      <c r="AO1245" s="72"/>
      <c r="AP1245" s="72"/>
      <c r="AQ1245" s="72"/>
      <c r="AR1245" s="72"/>
      <c r="AS1245" s="72"/>
      <c r="AT1245" s="72"/>
      <c r="AU1245" s="72"/>
      <c r="AV1245" s="72"/>
      <c r="AW1245" s="72"/>
      <c r="AX1245" s="72"/>
      <c r="AY1245" s="72"/>
      <c r="AZ1245" s="72"/>
      <c r="BA1245" s="72"/>
      <c r="BB1245" s="72"/>
      <c r="BC1245" s="72"/>
      <c r="BD1245" s="72"/>
      <c r="BE1245" s="72"/>
      <c r="BF1245" s="72"/>
      <c r="BG1245" s="72"/>
      <c r="BH1245" s="72"/>
      <c r="BI1245" s="72"/>
      <c r="BJ1245" s="72"/>
      <c r="BK1245" s="72"/>
      <c r="BL1245" s="72"/>
      <c r="BM1245" s="72"/>
      <c r="BN1245" s="72"/>
      <c r="BO1245" s="72"/>
      <c r="BP1245" s="72"/>
      <c r="BQ1245" s="72"/>
      <c r="BR1245" s="72"/>
      <c r="BS1245" s="72"/>
      <c r="BT1245" s="72"/>
      <c r="BU1245" s="72"/>
      <c r="BV1245" s="72"/>
      <c r="BW1245" s="72"/>
      <c r="BX1245" s="72"/>
      <c r="BY1245" s="72"/>
      <c r="BZ1245" s="72"/>
      <c r="CA1245" s="72"/>
      <c r="CB1245" s="72"/>
      <c r="CC1245" s="72"/>
      <c r="CD1245" s="72"/>
      <c r="CE1245" s="72"/>
      <c r="CF1245" s="72"/>
      <c r="CG1245" s="72"/>
      <c r="CH1245" s="72"/>
      <c r="CI1245" s="72"/>
      <c r="CJ1245" s="72"/>
      <c r="CK1245" s="72"/>
    </row>
    <row r="1246" spans="2:89" x14ac:dyDescent="0.35">
      <c r="B1246" s="8" t="str">
        <f>B1230</f>
        <v>(Primary label)</v>
      </c>
      <c r="D1246" t="s">
        <v>793</v>
      </c>
      <c r="E1246" s="8" t="str">
        <f>ROW()&amp;" "&amp;D1246</f>
        <v>1246 SUBCAC-S</v>
      </c>
      <c r="G1246" t="s">
        <v>332</v>
      </c>
      <c r="H1246" s="12"/>
      <c r="I1246" s="60"/>
      <c r="J1246" s="60"/>
      <c r="S1246" s="72"/>
      <c r="T1246" s="72"/>
      <c r="U1246" s="72"/>
      <c r="V1246" s="72"/>
      <c r="W1246" s="72"/>
      <c r="X1246" s="72"/>
      <c r="Y1246" s="72"/>
      <c r="Z1246" s="72"/>
      <c r="AA1246" s="72"/>
      <c r="AB1246" s="72"/>
      <c r="AC1246" s="72"/>
      <c r="AD1246" s="72"/>
      <c r="AE1246" s="72"/>
      <c r="AF1246" s="72"/>
      <c r="AG1246" s="72"/>
      <c r="AH1246" s="72"/>
      <c r="AI1246" s="72"/>
      <c r="AJ1246" s="72"/>
      <c r="AK1246" s="72"/>
      <c r="AL1246" s="72"/>
      <c r="AM1246" s="72"/>
      <c r="AN1246" s="72"/>
      <c r="AO1246" s="72"/>
      <c r="AP1246" s="72"/>
      <c r="AQ1246" s="72"/>
      <c r="AR1246" s="72"/>
      <c r="AS1246" s="72"/>
      <c r="AT1246" s="72"/>
      <c r="AU1246" s="72"/>
      <c r="AV1246" s="72"/>
      <c r="AW1246" s="72"/>
      <c r="AX1246" s="72"/>
      <c r="AY1246" s="72"/>
      <c r="AZ1246" s="72"/>
      <c r="BA1246" s="72"/>
      <c r="BB1246" s="72"/>
      <c r="BC1246" s="72"/>
      <c r="BD1246" s="72"/>
      <c r="BE1246" s="72"/>
      <c r="BF1246" s="72"/>
      <c r="BG1246" s="72"/>
      <c r="BH1246" s="72"/>
      <c r="BI1246" s="72"/>
      <c r="BJ1246" s="72"/>
      <c r="BK1246" s="72"/>
      <c r="BL1246" s="72"/>
      <c r="BM1246" s="72"/>
      <c r="BN1246" s="72"/>
      <c r="BO1246" s="72"/>
      <c r="BP1246" s="72"/>
      <c r="BQ1246" s="72"/>
      <c r="BR1246" s="72"/>
      <c r="BS1246" s="72"/>
      <c r="BT1246" s="72"/>
      <c r="BU1246" s="72"/>
      <c r="BV1246" s="72"/>
      <c r="BW1246" s="72"/>
      <c r="BX1246" s="72"/>
      <c r="BY1246" s="72"/>
      <c r="BZ1246" s="72"/>
      <c r="CA1246" s="72"/>
      <c r="CB1246" s="72"/>
      <c r="CC1246" s="72"/>
      <c r="CD1246" s="72"/>
      <c r="CE1246" s="72"/>
      <c r="CF1246" s="72"/>
      <c r="CG1246" s="72"/>
      <c r="CH1246" s="72"/>
      <c r="CI1246" s="72"/>
      <c r="CJ1246" s="72"/>
      <c r="CK1246" s="72"/>
    </row>
    <row r="1247" spans="2:89" x14ac:dyDescent="0.35">
      <c r="B1247" s="8" t="str">
        <f>B1231</f>
        <v>primary unit</v>
      </c>
      <c r="D1247" t="s">
        <v>793</v>
      </c>
      <c r="E1247" s="8" t="str">
        <f>ROW()&amp;" "&amp;D1247</f>
        <v>1247 SUBCAC-S</v>
      </c>
      <c r="G1247" t="s">
        <v>332</v>
      </c>
      <c r="H1247" s="12"/>
      <c r="I1247" s="60"/>
      <c r="J1247" s="60"/>
      <c r="S1247" s="72"/>
      <c r="T1247" s="72"/>
      <c r="U1247" s="72"/>
      <c r="V1247" s="72"/>
      <c r="W1247" s="72"/>
      <c r="X1247" s="72"/>
      <c r="Y1247" s="72"/>
      <c r="Z1247" s="72"/>
      <c r="AA1247" s="72"/>
      <c r="AB1247" s="72"/>
      <c r="AC1247" s="72"/>
      <c r="AD1247" s="72"/>
      <c r="AE1247" s="72"/>
      <c r="AF1247" s="72"/>
      <c r="AG1247" s="72"/>
      <c r="AH1247" s="72"/>
      <c r="AI1247" s="72"/>
      <c r="AJ1247" s="72"/>
      <c r="AK1247" s="72"/>
      <c r="AL1247" s="72"/>
      <c r="AM1247" s="72"/>
      <c r="AN1247" s="72"/>
      <c r="AO1247" s="72"/>
      <c r="AP1247" s="72"/>
      <c r="AQ1247" s="72"/>
      <c r="AR1247" s="72"/>
      <c r="AS1247" s="72"/>
      <c r="AT1247" s="72"/>
      <c r="AU1247" s="72"/>
      <c r="AV1247" s="72"/>
      <c r="AW1247" s="72"/>
      <c r="AX1247" s="72"/>
      <c r="AY1247" s="72"/>
      <c r="AZ1247" s="72"/>
      <c r="BA1247" s="72"/>
      <c r="BB1247" s="72"/>
      <c r="BC1247" s="72"/>
      <c r="BD1247" s="72"/>
      <c r="BE1247" s="72"/>
      <c r="BF1247" s="72"/>
      <c r="BG1247" s="72"/>
      <c r="BH1247" s="72"/>
      <c r="BI1247" s="72"/>
      <c r="BJ1247" s="72"/>
      <c r="BK1247" s="72"/>
      <c r="BL1247" s="72"/>
      <c r="BM1247" s="72"/>
      <c r="BN1247" s="72"/>
      <c r="BO1247" s="72"/>
      <c r="BP1247" s="72"/>
      <c r="BQ1247" s="72"/>
      <c r="BR1247" s="72"/>
      <c r="BS1247" s="72"/>
      <c r="BT1247" s="72"/>
      <c r="BU1247" s="72"/>
      <c r="BV1247" s="72"/>
      <c r="BW1247" s="72"/>
      <c r="BX1247" s="72"/>
      <c r="BY1247" s="72"/>
      <c r="BZ1247" s="72"/>
      <c r="CA1247" s="72"/>
      <c r="CB1247" s="72"/>
      <c r="CC1247" s="72"/>
      <c r="CD1247" s="72"/>
      <c r="CE1247" s="72"/>
      <c r="CF1247" s="72"/>
      <c r="CG1247" s="72"/>
      <c r="CH1247" s="72"/>
      <c r="CI1247" s="72"/>
      <c r="CJ1247" s="72"/>
      <c r="CK1247" s="72"/>
    </row>
    <row r="1248" spans="2:89" x14ac:dyDescent="0.35">
      <c r="B1248" s="8" t="str">
        <f>B1232</f>
        <v>Primary revenue driver</v>
      </c>
      <c r="D1248" t="s">
        <v>793</v>
      </c>
      <c r="E1248" s="8" t="str">
        <f>ROW()&amp;" "&amp;D1248</f>
        <v>1248 SUBCAC-S</v>
      </c>
      <c r="G1248" t="s">
        <v>332</v>
      </c>
      <c r="K1248" s="53"/>
      <c r="L1248" s="53"/>
      <c r="M1248" s="53"/>
      <c r="N1248" s="53"/>
      <c r="O1248" s="53"/>
      <c r="P1248" s="53"/>
      <c r="R1248" s="24"/>
      <c r="S1248" s="211" t="str">
        <f t="shared" ref="S1248" si="1397">S1232</f>
        <v>S$16</v>
      </c>
      <c r="T1248" s="211" t="str">
        <f t="shared" ref="T1248:CD1248" si="1398">T1232</f>
        <v>T$16</v>
      </c>
      <c r="U1248" s="211" t="str">
        <f t="shared" si="1398"/>
        <v>U$16</v>
      </c>
      <c r="V1248" s="211" t="str">
        <f t="shared" si="1398"/>
        <v>V$16</v>
      </c>
      <c r="W1248" s="211" t="str">
        <f t="shared" si="1398"/>
        <v>W$16</v>
      </c>
      <c r="X1248" s="211" t="str">
        <f t="shared" si="1398"/>
        <v>X$16</v>
      </c>
      <c r="Y1248" s="211" t="str">
        <f t="shared" si="1398"/>
        <v>Y$16</v>
      </c>
      <c r="Z1248" s="211" t="str">
        <f t="shared" si="1398"/>
        <v>Z$16</v>
      </c>
      <c r="AA1248" s="211" t="str">
        <f t="shared" si="1398"/>
        <v>AA$16</v>
      </c>
      <c r="AB1248" s="211" t="str">
        <f t="shared" si="1398"/>
        <v>AB$16</v>
      </c>
      <c r="AC1248" s="211" t="str">
        <f t="shared" si="1398"/>
        <v>AC$16</v>
      </c>
      <c r="AD1248" s="211" t="str">
        <f t="shared" si="1398"/>
        <v>AD$16</v>
      </c>
      <c r="AE1248" s="211" t="str">
        <f t="shared" si="1398"/>
        <v>AE$16</v>
      </c>
      <c r="AF1248" s="211" t="str">
        <f t="shared" si="1398"/>
        <v>AF$16</v>
      </c>
      <c r="AG1248" s="211" t="str">
        <f t="shared" si="1398"/>
        <v>AG$16</v>
      </c>
      <c r="AH1248" s="211" t="str">
        <f t="shared" si="1398"/>
        <v>AH$16</v>
      </c>
      <c r="AI1248" s="211" t="str">
        <f t="shared" si="1398"/>
        <v>AI$16</v>
      </c>
      <c r="AJ1248" s="211" t="str">
        <f t="shared" si="1398"/>
        <v>AJ$16</v>
      </c>
      <c r="AK1248" s="211" t="str">
        <f t="shared" si="1398"/>
        <v>AK$16</v>
      </c>
      <c r="AL1248" s="211" t="str">
        <f t="shared" si="1398"/>
        <v>AL$16</v>
      </c>
      <c r="AM1248" s="211" t="str">
        <f t="shared" si="1398"/>
        <v>AM$16</v>
      </c>
      <c r="AN1248" s="211" t="str">
        <f t="shared" si="1398"/>
        <v>AN$16</v>
      </c>
      <c r="AO1248" s="211" t="str">
        <f t="shared" si="1398"/>
        <v>AO$16</v>
      </c>
      <c r="AP1248" s="211" t="str">
        <f t="shared" si="1398"/>
        <v>AP$16</v>
      </c>
      <c r="AQ1248" s="211" t="str">
        <f t="shared" si="1398"/>
        <v>AQ$16</v>
      </c>
      <c r="AR1248" s="211" t="str">
        <f t="shared" si="1398"/>
        <v>AR$16</v>
      </c>
      <c r="AS1248" s="211" t="str">
        <f t="shared" si="1398"/>
        <v>AS$16</v>
      </c>
      <c r="AT1248" s="211" t="str">
        <f t="shared" si="1398"/>
        <v>AT$16</v>
      </c>
      <c r="AU1248" s="211" t="str">
        <f t="shared" si="1398"/>
        <v>AU$16</v>
      </c>
      <c r="AV1248" s="211" t="str">
        <f t="shared" si="1398"/>
        <v>AV$16</v>
      </c>
      <c r="AW1248" s="211" t="str">
        <f t="shared" si="1398"/>
        <v>AW$16</v>
      </c>
      <c r="AX1248" s="211" t="str">
        <f t="shared" si="1398"/>
        <v>AX$16</v>
      </c>
      <c r="AY1248" s="211" t="str">
        <f t="shared" si="1398"/>
        <v>AY$16</v>
      </c>
      <c r="AZ1248" s="211" t="str">
        <f t="shared" si="1398"/>
        <v>AZ$16</v>
      </c>
      <c r="BA1248" s="211" t="str">
        <f t="shared" si="1398"/>
        <v>BA$16</v>
      </c>
      <c r="BB1248" s="211" t="str">
        <f t="shared" si="1398"/>
        <v>BB$16</v>
      </c>
      <c r="BC1248" s="211" t="str">
        <f t="shared" si="1398"/>
        <v>BC$16</v>
      </c>
      <c r="BD1248" s="211" t="str">
        <f t="shared" si="1398"/>
        <v>BD$16</v>
      </c>
      <c r="BE1248" s="211" t="str">
        <f t="shared" si="1398"/>
        <v>BE$16</v>
      </c>
      <c r="BF1248" s="211" t="str">
        <f t="shared" si="1398"/>
        <v>BF$16</v>
      </c>
      <c r="BG1248" s="211" t="str">
        <f t="shared" si="1398"/>
        <v>BG$16</v>
      </c>
      <c r="BH1248" s="211" t="str">
        <f t="shared" si="1398"/>
        <v>BH$16</v>
      </c>
      <c r="BI1248" s="211" t="str">
        <f t="shared" si="1398"/>
        <v>BI$16</v>
      </c>
      <c r="BJ1248" s="211" t="str">
        <f t="shared" si="1398"/>
        <v>BJ$16</v>
      </c>
      <c r="BK1248" s="211" t="str">
        <f t="shared" si="1398"/>
        <v>BK$16</v>
      </c>
      <c r="BL1248" s="211" t="str">
        <f t="shared" si="1398"/>
        <v>BL$16</v>
      </c>
      <c r="BM1248" s="211" t="str">
        <f t="shared" si="1398"/>
        <v>BM$16</v>
      </c>
      <c r="BN1248" s="211" t="str">
        <f t="shared" si="1398"/>
        <v>BN$16</v>
      </c>
      <c r="BO1248" s="211" t="str">
        <f t="shared" si="1398"/>
        <v>BO$16</v>
      </c>
      <c r="BP1248" s="211" t="str">
        <f t="shared" si="1398"/>
        <v>BP$16</v>
      </c>
      <c r="BQ1248" s="211" t="str">
        <f t="shared" si="1398"/>
        <v>BQ$16</v>
      </c>
      <c r="BR1248" s="211" t="str">
        <f t="shared" si="1398"/>
        <v>BR$16</v>
      </c>
      <c r="BS1248" s="211" t="str">
        <f t="shared" si="1398"/>
        <v>BS$16</v>
      </c>
      <c r="BT1248" s="211" t="str">
        <f t="shared" si="1398"/>
        <v>BT$16</v>
      </c>
      <c r="BU1248" s="211" t="str">
        <f t="shared" si="1398"/>
        <v>BU$16</v>
      </c>
      <c r="BV1248" s="211" t="str">
        <f t="shared" si="1398"/>
        <v>BV$16</v>
      </c>
      <c r="BW1248" s="211" t="str">
        <f t="shared" si="1398"/>
        <v>BW$16</v>
      </c>
      <c r="BX1248" s="211" t="str">
        <f t="shared" si="1398"/>
        <v>BX$16</v>
      </c>
      <c r="BY1248" s="211" t="str">
        <f t="shared" si="1398"/>
        <v>BY$16</v>
      </c>
      <c r="BZ1248" s="211" t="str">
        <f t="shared" si="1398"/>
        <v>BZ$16</v>
      </c>
      <c r="CA1248" s="211" t="str">
        <f t="shared" si="1398"/>
        <v>CA$16</v>
      </c>
      <c r="CB1248" s="211" t="str">
        <f t="shared" si="1398"/>
        <v>CB$16</v>
      </c>
      <c r="CC1248" s="211" t="str">
        <f t="shared" si="1398"/>
        <v>CC$16</v>
      </c>
      <c r="CD1248" s="211" t="str">
        <f t="shared" si="1398"/>
        <v>CD$16</v>
      </c>
      <c r="CE1248" s="211" t="str">
        <f t="shared" ref="CE1248:CK1248" si="1399">CE1232</f>
        <v>CE$16</v>
      </c>
      <c r="CF1248" s="211" t="str">
        <f t="shared" si="1399"/>
        <v>CF$16</v>
      </c>
      <c r="CG1248" s="211" t="str">
        <f t="shared" si="1399"/>
        <v>CG$16</v>
      </c>
      <c r="CH1248" s="211" t="str">
        <f t="shared" si="1399"/>
        <v>CH$16</v>
      </c>
      <c r="CI1248" s="211" t="str">
        <f t="shared" si="1399"/>
        <v>CI$16</v>
      </c>
      <c r="CJ1248" s="211" t="str">
        <f t="shared" si="1399"/>
        <v>CJ$16</v>
      </c>
      <c r="CK1248" s="211" t="str">
        <f t="shared" si="1399"/>
        <v>CK$16</v>
      </c>
    </row>
    <row r="1249" spans="2:89" x14ac:dyDescent="0.35">
      <c r="B1249" s="8" t="str">
        <f>B1233</f>
        <v>Primary volume driver</v>
      </c>
      <c r="D1249" t="s">
        <v>793</v>
      </c>
      <c r="E1249" s="8" t="str">
        <f>ROW()&amp;" "&amp;D1249</f>
        <v>1249 SUBCAC-S</v>
      </c>
      <c r="G1249" t="s">
        <v>332</v>
      </c>
      <c r="H1249" s="56"/>
      <c r="I1249" s="79"/>
      <c r="J1249" s="79"/>
      <c r="K1249" s="15"/>
      <c r="L1249" s="15"/>
      <c r="M1249" s="15"/>
      <c r="N1249" s="15"/>
      <c r="O1249" s="15"/>
      <c r="P1249" s="15"/>
      <c r="R1249" s="15"/>
      <c r="S1249" s="211" t="str">
        <f t="shared" ref="S1249" si="1400">S1233</f>
        <v>S$17</v>
      </c>
      <c r="T1249" s="211" t="str">
        <f t="shared" ref="T1249:CD1249" si="1401">T1233</f>
        <v>T$17</v>
      </c>
      <c r="U1249" s="211" t="str">
        <f t="shared" si="1401"/>
        <v>U$17</v>
      </c>
      <c r="V1249" s="211" t="str">
        <f t="shared" si="1401"/>
        <v>V$17</v>
      </c>
      <c r="W1249" s="211" t="str">
        <f t="shared" si="1401"/>
        <v>W$17</v>
      </c>
      <c r="X1249" s="211" t="str">
        <f t="shared" si="1401"/>
        <v>X$17</v>
      </c>
      <c r="Y1249" s="211" t="str">
        <f t="shared" si="1401"/>
        <v>Y$17</v>
      </c>
      <c r="Z1249" s="211" t="str">
        <f t="shared" si="1401"/>
        <v>Z$17</v>
      </c>
      <c r="AA1249" s="211" t="str">
        <f t="shared" si="1401"/>
        <v>AA$17</v>
      </c>
      <c r="AB1249" s="211" t="str">
        <f t="shared" si="1401"/>
        <v>AB$17</v>
      </c>
      <c r="AC1249" s="211" t="str">
        <f t="shared" si="1401"/>
        <v>AC$17</v>
      </c>
      <c r="AD1249" s="211" t="str">
        <f t="shared" si="1401"/>
        <v>AD$17</v>
      </c>
      <c r="AE1249" s="211" t="str">
        <f t="shared" si="1401"/>
        <v>AE$17</v>
      </c>
      <c r="AF1249" s="211" t="str">
        <f t="shared" si="1401"/>
        <v>AF$17</v>
      </c>
      <c r="AG1249" s="211" t="str">
        <f t="shared" si="1401"/>
        <v>AG$17</v>
      </c>
      <c r="AH1249" s="211" t="str">
        <f t="shared" si="1401"/>
        <v>AH$17</v>
      </c>
      <c r="AI1249" s="211" t="str">
        <f t="shared" si="1401"/>
        <v>AI$17</v>
      </c>
      <c r="AJ1249" s="211" t="str">
        <f t="shared" si="1401"/>
        <v>AJ$17</v>
      </c>
      <c r="AK1249" s="211" t="str">
        <f t="shared" si="1401"/>
        <v>AK$17</v>
      </c>
      <c r="AL1249" s="211" t="str">
        <f t="shared" si="1401"/>
        <v>AL$17</v>
      </c>
      <c r="AM1249" s="211" t="str">
        <f t="shared" si="1401"/>
        <v>AM$17</v>
      </c>
      <c r="AN1249" s="211" t="str">
        <f t="shared" si="1401"/>
        <v>AN$17</v>
      </c>
      <c r="AO1249" s="211" t="str">
        <f t="shared" si="1401"/>
        <v>AO$17</v>
      </c>
      <c r="AP1249" s="211" t="str">
        <f t="shared" si="1401"/>
        <v>AP$17</v>
      </c>
      <c r="AQ1249" s="211" t="str">
        <f t="shared" si="1401"/>
        <v>AQ$17</v>
      </c>
      <c r="AR1249" s="211" t="str">
        <f t="shared" si="1401"/>
        <v>AR$17</v>
      </c>
      <c r="AS1249" s="211" t="str">
        <f t="shared" si="1401"/>
        <v>AS$17</v>
      </c>
      <c r="AT1249" s="211" t="str">
        <f t="shared" si="1401"/>
        <v>AT$17</v>
      </c>
      <c r="AU1249" s="211" t="str">
        <f t="shared" si="1401"/>
        <v>AU$17</v>
      </c>
      <c r="AV1249" s="211" t="str">
        <f t="shared" si="1401"/>
        <v>AV$17</v>
      </c>
      <c r="AW1249" s="211" t="str">
        <f t="shared" si="1401"/>
        <v>AW$17</v>
      </c>
      <c r="AX1249" s="211" t="str">
        <f t="shared" si="1401"/>
        <v>AX$17</v>
      </c>
      <c r="AY1249" s="211" t="str">
        <f t="shared" si="1401"/>
        <v>AY$17</v>
      </c>
      <c r="AZ1249" s="211" t="str">
        <f t="shared" si="1401"/>
        <v>AZ$17</v>
      </c>
      <c r="BA1249" s="211" t="str">
        <f t="shared" si="1401"/>
        <v>BA$17</v>
      </c>
      <c r="BB1249" s="211" t="str">
        <f t="shared" si="1401"/>
        <v>BB$17</v>
      </c>
      <c r="BC1249" s="211" t="str">
        <f t="shared" si="1401"/>
        <v>BC$17</v>
      </c>
      <c r="BD1249" s="211" t="str">
        <f t="shared" si="1401"/>
        <v>BD$17</v>
      </c>
      <c r="BE1249" s="211" t="str">
        <f t="shared" si="1401"/>
        <v>BE$17</v>
      </c>
      <c r="BF1249" s="211" t="str">
        <f t="shared" si="1401"/>
        <v>BF$17</v>
      </c>
      <c r="BG1249" s="211" t="str">
        <f t="shared" si="1401"/>
        <v>BG$17</v>
      </c>
      <c r="BH1249" s="211" t="str">
        <f t="shared" si="1401"/>
        <v>BH$17</v>
      </c>
      <c r="BI1249" s="211" t="str">
        <f t="shared" si="1401"/>
        <v>BI$17</v>
      </c>
      <c r="BJ1249" s="211" t="str">
        <f t="shared" si="1401"/>
        <v>BJ$17</v>
      </c>
      <c r="BK1249" s="211" t="str">
        <f t="shared" si="1401"/>
        <v>BK$17</v>
      </c>
      <c r="BL1249" s="211" t="str">
        <f t="shared" si="1401"/>
        <v>BL$17</v>
      </c>
      <c r="BM1249" s="211" t="str">
        <f t="shared" si="1401"/>
        <v>BM$17</v>
      </c>
      <c r="BN1249" s="211" t="str">
        <f t="shared" si="1401"/>
        <v>BN$17</v>
      </c>
      <c r="BO1249" s="211" t="str">
        <f t="shared" si="1401"/>
        <v>BO$17</v>
      </c>
      <c r="BP1249" s="211" t="str">
        <f t="shared" si="1401"/>
        <v>BP$17</v>
      </c>
      <c r="BQ1249" s="211" t="str">
        <f t="shared" si="1401"/>
        <v>BQ$17</v>
      </c>
      <c r="BR1249" s="211" t="str">
        <f t="shared" si="1401"/>
        <v>BR$17</v>
      </c>
      <c r="BS1249" s="211" t="str">
        <f t="shared" si="1401"/>
        <v>BS$17</v>
      </c>
      <c r="BT1249" s="211" t="str">
        <f t="shared" si="1401"/>
        <v>BT$17</v>
      </c>
      <c r="BU1249" s="211" t="str">
        <f t="shared" si="1401"/>
        <v>BU$17</v>
      </c>
      <c r="BV1249" s="211" t="str">
        <f t="shared" si="1401"/>
        <v>BV$17</v>
      </c>
      <c r="BW1249" s="211" t="str">
        <f t="shared" si="1401"/>
        <v>BW$17</v>
      </c>
      <c r="BX1249" s="211" t="str">
        <f t="shared" si="1401"/>
        <v>BX$17</v>
      </c>
      <c r="BY1249" s="211" t="str">
        <f t="shared" si="1401"/>
        <v>BY$17</v>
      </c>
      <c r="BZ1249" s="211" t="str">
        <f t="shared" si="1401"/>
        <v>BZ$17</v>
      </c>
      <c r="CA1249" s="211" t="str">
        <f t="shared" si="1401"/>
        <v>CA$17</v>
      </c>
      <c r="CB1249" s="211" t="str">
        <f t="shared" si="1401"/>
        <v>CB$17</v>
      </c>
      <c r="CC1249" s="211" t="str">
        <f t="shared" si="1401"/>
        <v>CC$17</v>
      </c>
      <c r="CD1249" s="211" t="str">
        <f t="shared" si="1401"/>
        <v>CD$17</v>
      </c>
      <c r="CE1249" s="211" t="str">
        <f t="shared" ref="CE1249:CK1249" si="1402">CE1233</f>
        <v>CE$17</v>
      </c>
      <c r="CF1249" s="211" t="str">
        <f t="shared" si="1402"/>
        <v>CF$17</v>
      </c>
      <c r="CG1249" s="211" t="str">
        <f t="shared" si="1402"/>
        <v>CG$17</v>
      </c>
      <c r="CH1249" s="211" t="str">
        <f t="shared" si="1402"/>
        <v>CH$17</v>
      </c>
      <c r="CI1249" s="211" t="str">
        <f t="shared" si="1402"/>
        <v>CI$17</v>
      </c>
      <c r="CJ1249" s="211" t="str">
        <f t="shared" si="1402"/>
        <v>CJ$17</v>
      </c>
      <c r="CK1249" s="211" t="str">
        <f t="shared" si="1402"/>
        <v>CK$17</v>
      </c>
    </row>
    <row r="1250" spans="2:89" x14ac:dyDescent="0.35">
      <c r="B1250" s="89" t="str">
        <f>B1238</f>
        <v>New user acquisition cost</v>
      </c>
      <c r="D1250" t="s">
        <v>793</v>
      </c>
      <c r="E1250" s="8" t="str">
        <f t="shared" ref="E1250:E1253" si="1403">ROW()&amp;" "&amp;D1250</f>
        <v>1250 SUBCAC-S</v>
      </c>
      <c r="G1250" t="s">
        <v>332</v>
      </c>
      <c r="H1250" s="12"/>
      <c r="I1250" s="60"/>
      <c r="J1250" s="60"/>
      <c r="K1250" s="15"/>
      <c r="L1250" s="15"/>
      <c r="M1250" s="15"/>
      <c r="N1250" s="15"/>
      <c r="O1250" s="15"/>
      <c r="P1250" s="15"/>
      <c r="R1250" s="15"/>
      <c r="S1250" s="211">
        <f t="shared" ref="S1250" si="1404">S1235</f>
        <v>0</v>
      </c>
      <c r="T1250" s="211">
        <f t="shared" ref="T1250:CD1250" si="1405">T1235</f>
        <v>0</v>
      </c>
      <c r="U1250" s="211">
        <f t="shared" si="1405"/>
        <v>0</v>
      </c>
      <c r="V1250" s="211">
        <f t="shared" si="1405"/>
        <v>0</v>
      </c>
      <c r="W1250" s="211">
        <f t="shared" si="1405"/>
        <v>0</v>
      </c>
      <c r="X1250" s="211">
        <f t="shared" si="1405"/>
        <v>0</v>
      </c>
      <c r="Y1250" s="211">
        <f t="shared" si="1405"/>
        <v>0</v>
      </c>
      <c r="Z1250" s="211">
        <f t="shared" si="1405"/>
        <v>0</v>
      </c>
      <c r="AA1250" s="211">
        <f t="shared" si="1405"/>
        <v>0</v>
      </c>
      <c r="AB1250" s="211">
        <f t="shared" si="1405"/>
        <v>0</v>
      </c>
      <c r="AC1250" s="211">
        <f t="shared" si="1405"/>
        <v>0</v>
      </c>
      <c r="AD1250" s="211">
        <f t="shared" si="1405"/>
        <v>0</v>
      </c>
      <c r="AE1250" s="211">
        <f t="shared" si="1405"/>
        <v>0</v>
      </c>
      <c r="AF1250" s="211">
        <f t="shared" si="1405"/>
        <v>0</v>
      </c>
      <c r="AG1250" s="211">
        <f t="shared" si="1405"/>
        <v>0</v>
      </c>
      <c r="AH1250" s="211">
        <f t="shared" si="1405"/>
        <v>0</v>
      </c>
      <c r="AI1250" s="211">
        <f t="shared" si="1405"/>
        <v>0</v>
      </c>
      <c r="AJ1250" s="211">
        <f t="shared" si="1405"/>
        <v>0</v>
      </c>
      <c r="AK1250" s="211">
        <f t="shared" si="1405"/>
        <v>0</v>
      </c>
      <c r="AL1250" s="211">
        <f t="shared" si="1405"/>
        <v>0</v>
      </c>
      <c r="AM1250" s="211">
        <f t="shared" si="1405"/>
        <v>0</v>
      </c>
      <c r="AN1250" s="211">
        <f t="shared" si="1405"/>
        <v>0</v>
      </c>
      <c r="AO1250" s="211">
        <f t="shared" si="1405"/>
        <v>0</v>
      </c>
      <c r="AP1250" s="211">
        <f t="shared" si="1405"/>
        <v>0</v>
      </c>
      <c r="AQ1250" s="211">
        <f t="shared" si="1405"/>
        <v>0</v>
      </c>
      <c r="AR1250" s="211">
        <f t="shared" si="1405"/>
        <v>0</v>
      </c>
      <c r="AS1250" s="211">
        <f t="shared" si="1405"/>
        <v>0</v>
      </c>
      <c r="AT1250" s="211">
        <f t="shared" si="1405"/>
        <v>0</v>
      </c>
      <c r="AU1250" s="211">
        <f t="shared" si="1405"/>
        <v>0</v>
      </c>
      <c r="AV1250" s="211">
        <f t="shared" si="1405"/>
        <v>0</v>
      </c>
      <c r="AW1250" s="211">
        <f t="shared" si="1405"/>
        <v>0</v>
      </c>
      <c r="AX1250" s="211">
        <f t="shared" si="1405"/>
        <v>0</v>
      </c>
      <c r="AY1250" s="211">
        <f t="shared" si="1405"/>
        <v>0</v>
      </c>
      <c r="AZ1250" s="211">
        <f t="shared" si="1405"/>
        <v>0</v>
      </c>
      <c r="BA1250" s="211">
        <f t="shared" si="1405"/>
        <v>0</v>
      </c>
      <c r="BB1250" s="211">
        <f t="shared" si="1405"/>
        <v>0</v>
      </c>
      <c r="BC1250" s="211">
        <f t="shared" si="1405"/>
        <v>0</v>
      </c>
      <c r="BD1250" s="211">
        <f t="shared" si="1405"/>
        <v>0</v>
      </c>
      <c r="BE1250" s="211">
        <f t="shared" si="1405"/>
        <v>0</v>
      </c>
      <c r="BF1250" s="211">
        <f t="shared" si="1405"/>
        <v>0</v>
      </c>
      <c r="BG1250" s="211">
        <f t="shared" si="1405"/>
        <v>0</v>
      </c>
      <c r="BH1250" s="211">
        <f t="shared" si="1405"/>
        <v>0</v>
      </c>
      <c r="BI1250" s="211">
        <f t="shared" si="1405"/>
        <v>0</v>
      </c>
      <c r="BJ1250" s="211">
        <f t="shared" si="1405"/>
        <v>0</v>
      </c>
      <c r="BK1250" s="211">
        <f t="shared" si="1405"/>
        <v>0</v>
      </c>
      <c r="BL1250" s="211">
        <f t="shared" si="1405"/>
        <v>0</v>
      </c>
      <c r="BM1250" s="211">
        <f t="shared" si="1405"/>
        <v>0</v>
      </c>
      <c r="BN1250" s="211">
        <f t="shared" si="1405"/>
        <v>0</v>
      </c>
      <c r="BO1250" s="211">
        <f t="shared" si="1405"/>
        <v>0</v>
      </c>
      <c r="BP1250" s="211">
        <f t="shared" si="1405"/>
        <v>0</v>
      </c>
      <c r="BQ1250" s="211">
        <f t="shared" si="1405"/>
        <v>0</v>
      </c>
      <c r="BR1250" s="211">
        <f t="shared" si="1405"/>
        <v>0</v>
      </c>
      <c r="BS1250" s="211">
        <f t="shared" si="1405"/>
        <v>0</v>
      </c>
      <c r="BT1250" s="211">
        <f t="shared" si="1405"/>
        <v>0</v>
      </c>
      <c r="BU1250" s="211">
        <f t="shared" si="1405"/>
        <v>0</v>
      </c>
      <c r="BV1250" s="211">
        <f t="shared" si="1405"/>
        <v>0</v>
      </c>
      <c r="BW1250" s="211">
        <f t="shared" si="1405"/>
        <v>0</v>
      </c>
      <c r="BX1250" s="211">
        <f t="shared" si="1405"/>
        <v>0</v>
      </c>
      <c r="BY1250" s="211">
        <f t="shared" si="1405"/>
        <v>0</v>
      </c>
      <c r="BZ1250" s="211">
        <f t="shared" si="1405"/>
        <v>0</v>
      </c>
      <c r="CA1250" s="211">
        <f t="shared" si="1405"/>
        <v>0</v>
      </c>
      <c r="CB1250" s="211">
        <f t="shared" si="1405"/>
        <v>0</v>
      </c>
      <c r="CC1250" s="211">
        <f t="shared" si="1405"/>
        <v>0</v>
      </c>
      <c r="CD1250" s="211">
        <f t="shared" si="1405"/>
        <v>0</v>
      </c>
      <c r="CE1250" s="211">
        <f t="shared" ref="CE1250:CK1250" si="1406">CE1235</f>
        <v>0</v>
      </c>
      <c r="CF1250" s="211">
        <f t="shared" si="1406"/>
        <v>0</v>
      </c>
      <c r="CG1250" s="211">
        <f t="shared" si="1406"/>
        <v>0</v>
      </c>
      <c r="CH1250" s="211">
        <f t="shared" si="1406"/>
        <v>0</v>
      </c>
      <c r="CI1250" s="211">
        <f t="shared" si="1406"/>
        <v>0</v>
      </c>
      <c r="CJ1250" s="211">
        <f t="shared" si="1406"/>
        <v>0</v>
      </c>
      <c r="CK1250" s="211">
        <f t="shared" si="1406"/>
        <v>0</v>
      </c>
    </row>
    <row r="1251" spans="2:89" x14ac:dyDescent="0.35">
      <c r="B1251" s="235" t="str">
        <f>IFERROR(SUBSTITUTE(TRIM(MID(B1238, SEARCH("-", B1238) + 1, LEN(B1238))),":",""),"no unit")</f>
        <v>no unit</v>
      </c>
      <c r="D1251" t="s">
        <v>793</v>
      </c>
      <c r="E1251" s="8" t="str">
        <f t="shared" si="1403"/>
        <v>1251 SUBCAC-S</v>
      </c>
      <c r="G1251" t="s">
        <v>332</v>
      </c>
      <c r="H1251" s="12"/>
      <c r="I1251" s="60"/>
      <c r="J1251" s="60"/>
      <c r="K1251" s="15"/>
      <c r="L1251" s="15"/>
      <c r="M1251" s="15"/>
      <c r="N1251" s="15"/>
      <c r="O1251" s="15"/>
      <c r="P1251" s="15"/>
      <c r="R1251" s="15"/>
      <c r="S1251" s="211"/>
      <c r="T1251" s="211"/>
      <c r="U1251" s="211"/>
      <c r="V1251" s="211"/>
      <c r="W1251" s="211"/>
      <c r="X1251" s="211"/>
      <c r="Y1251" s="211"/>
      <c r="Z1251" s="211"/>
      <c r="AA1251" s="211"/>
      <c r="AB1251" s="211"/>
      <c r="AC1251" s="211"/>
      <c r="AD1251" s="211"/>
      <c r="AE1251" s="211"/>
      <c r="AF1251" s="211"/>
      <c r="AG1251" s="211"/>
      <c r="AH1251" s="211"/>
      <c r="AI1251" s="211"/>
      <c r="AJ1251" s="211"/>
      <c r="AK1251" s="211"/>
      <c r="AL1251" s="211"/>
      <c r="AM1251" s="211"/>
      <c r="AN1251" s="211"/>
      <c r="AO1251" s="211"/>
      <c r="AP1251" s="211"/>
      <c r="AQ1251" s="211"/>
      <c r="AR1251" s="211"/>
      <c r="AS1251" s="211"/>
      <c r="AT1251" s="211"/>
      <c r="AU1251" s="211"/>
      <c r="AV1251" s="211"/>
      <c r="AW1251" s="211"/>
      <c r="AX1251" s="211"/>
      <c r="AY1251" s="211"/>
      <c r="AZ1251" s="211"/>
      <c r="BA1251" s="211"/>
      <c r="BB1251" s="211"/>
      <c r="BC1251" s="211"/>
      <c r="BD1251" s="211"/>
      <c r="BE1251" s="211"/>
      <c r="BF1251" s="211"/>
      <c r="BG1251" s="211"/>
      <c r="BH1251" s="211"/>
      <c r="BI1251" s="211"/>
      <c r="BJ1251" s="211"/>
      <c r="BK1251" s="211"/>
      <c r="BL1251" s="211"/>
      <c r="BM1251" s="211"/>
      <c r="BN1251" s="211"/>
      <c r="BO1251" s="211"/>
      <c r="BP1251" s="211"/>
      <c r="BQ1251" s="211"/>
      <c r="BR1251" s="211"/>
      <c r="BS1251" s="211"/>
      <c r="BT1251" s="211"/>
      <c r="BU1251" s="211"/>
      <c r="BV1251" s="211"/>
      <c r="BW1251" s="211"/>
      <c r="BX1251" s="211"/>
      <c r="BY1251" s="211"/>
      <c r="BZ1251" s="211"/>
      <c r="CA1251" s="211"/>
      <c r="CB1251" s="211"/>
      <c r="CC1251" s="211"/>
      <c r="CD1251" s="211"/>
      <c r="CE1251" s="211"/>
      <c r="CF1251" s="211"/>
      <c r="CG1251" s="211"/>
      <c r="CH1251" s="211"/>
      <c r="CI1251" s="211"/>
      <c r="CJ1251" s="211"/>
      <c r="CK1251" s="211"/>
    </row>
    <row r="1252" spans="2:89" x14ac:dyDescent="0.35">
      <c r="B1252" s="89" t="str">
        <f>B1236</f>
        <v>Secondary revenue driver</v>
      </c>
      <c r="D1252" t="s">
        <v>793</v>
      </c>
      <c r="E1252" s="8" t="str">
        <f t="shared" si="1403"/>
        <v>1252 SUBCAC-S</v>
      </c>
      <c r="G1252" t="s">
        <v>332</v>
      </c>
      <c r="H1252" s="90"/>
      <c r="I1252" s="209"/>
      <c r="J1252" s="209"/>
      <c r="K1252" s="210"/>
      <c r="L1252" s="210"/>
      <c r="M1252" s="210"/>
      <c r="N1252" s="210"/>
      <c r="O1252" s="210"/>
      <c r="P1252" s="210"/>
      <c r="R1252" s="210"/>
      <c r="S1252" s="4" t="str">
        <f t="shared" ref="S1252" si="1407">ADDRESS(ROW(S1241),COLUMN(S1241),2)</f>
        <v>S$1241</v>
      </c>
      <c r="T1252" s="4" t="str">
        <f t="shared" ref="T1252:CD1252" si="1408">ADDRESS(ROW(T1241),COLUMN(T1241),2)</f>
        <v>T$1241</v>
      </c>
      <c r="U1252" s="4" t="str">
        <f t="shared" si="1408"/>
        <v>U$1241</v>
      </c>
      <c r="V1252" s="4" t="str">
        <f t="shared" si="1408"/>
        <v>V$1241</v>
      </c>
      <c r="W1252" s="4" t="str">
        <f t="shared" si="1408"/>
        <v>W$1241</v>
      </c>
      <c r="X1252" s="4" t="str">
        <f t="shared" si="1408"/>
        <v>X$1241</v>
      </c>
      <c r="Y1252" s="4" t="str">
        <f t="shared" si="1408"/>
        <v>Y$1241</v>
      </c>
      <c r="Z1252" s="4" t="str">
        <f t="shared" si="1408"/>
        <v>Z$1241</v>
      </c>
      <c r="AA1252" s="4" t="str">
        <f t="shared" si="1408"/>
        <v>AA$1241</v>
      </c>
      <c r="AB1252" s="4" t="str">
        <f t="shared" si="1408"/>
        <v>AB$1241</v>
      </c>
      <c r="AC1252" s="4" t="str">
        <f t="shared" si="1408"/>
        <v>AC$1241</v>
      </c>
      <c r="AD1252" s="4" t="str">
        <f t="shared" si="1408"/>
        <v>AD$1241</v>
      </c>
      <c r="AE1252" s="4" t="str">
        <f t="shared" si="1408"/>
        <v>AE$1241</v>
      </c>
      <c r="AF1252" s="4" t="str">
        <f t="shared" si="1408"/>
        <v>AF$1241</v>
      </c>
      <c r="AG1252" s="4" t="str">
        <f t="shared" si="1408"/>
        <v>AG$1241</v>
      </c>
      <c r="AH1252" s="4" t="str">
        <f t="shared" si="1408"/>
        <v>AH$1241</v>
      </c>
      <c r="AI1252" s="4" t="str">
        <f t="shared" si="1408"/>
        <v>AI$1241</v>
      </c>
      <c r="AJ1252" s="4" t="str">
        <f t="shared" si="1408"/>
        <v>AJ$1241</v>
      </c>
      <c r="AK1252" s="4" t="str">
        <f t="shared" si="1408"/>
        <v>AK$1241</v>
      </c>
      <c r="AL1252" s="4" t="str">
        <f t="shared" si="1408"/>
        <v>AL$1241</v>
      </c>
      <c r="AM1252" s="4" t="str">
        <f t="shared" si="1408"/>
        <v>AM$1241</v>
      </c>
      <c r="AN1252" s="4" t="str">
        <f t="shared" si="1408"/>
        <v>AN$1241</v>
      </c>
      <c r="AO1252" s="4" t="str">
        <f t="shared" si="1408"/>
        <v>AO$1241</v>
      </c>
      <c r="AP1252" s="4" t="str">
        <f t="shared" si="1408"/>
        <v>AP$1241</v>
      </c>
      <c r="AQ1252" s="4" t="str">
        <f t="shared" si="1408"/>
        <v>AQ$1241</v>
      </c>
      <c r="AR1252" s="4" t="str">
        <f t="shared" si="1408"/>
        <v>AR$1241</v>
      </c>
      <c r="AS1252" s="4" t="str">
        <f t="shared" si="1408"/>
        <v>AS$1241</v>
      </c>
      <c r="AT1252" s="4" t="str">
        <f t="shared" si="1408"/>
        <v>AT$1241</v>
      </c>
      <c r="AU1252" s="4" t="str">
        <f t="shared" si="1408"/>
        <v>AU$1241</v>
      </c>
      <c r="AV1252" s="4" t="str">
        <f t="shared" si="1408"/>
        <v>AV$1241</v>
      </c>
      <c r="AW1252" s="4" t="str">
        <f t="shared" si="1408"/>
        <v>AW$1241</v>
      </c>
      <c r="AX1252" s="4" t="str">
        <f t="shared" si="1408"/>
        <v>AX$1241</v>
      </c>
      <c r="AY1252" s="4" t="str">
        <f t="shared" si="1408"/>
        <v>AY$1241</v>
      </c>
      <c r="AZ1252" s="4" t="str">
        <f t="shared" si="1408"/>
        <v>AZ$1241</v>
      </c>
      <c r="BA1252" s="4" t="str">
        <f t="shared" si="1408"/>
        <v>BA$1241</v>
      </c>
      <c r="BB1252" s="4" t="str">
        <f t="shared" si="1408"/>
        <v>BB$1241</v>
      </c>
      <c r="BC1252" s="4" t="str">
        <f t="shared" si="1408"/>
        <v>BC$1241</v>
      </c>
      <c r="BD1252" s="4" t="str">
        <f t="shared" si="1408"/>
        <v>BD$1241</v>
      </c>
      <c r="BE1252" s="4" t="str">
        <f t="shared" si="1408"/>
        <v>BE$1241</v>
      </c>
      <c r="BF1252" s="4" t="str">
        <f t="shared" si="1408"/>
        <v>BF$1241</v>
      </c>
      <c r="BG1252" s="4" t="str">
        <f t="shared" si="1408"/>
        <v>BG$1241</v>
      </c>
      <c r="BH1252" s="4" t="str">
        <f t="shared" si="1408"/>
        <v>BH$1241</v>
      </c>
      <c r="BI1252" s="4" t="str">
        <f t="shared" si="1408"/>
        <v>BI$1241</v>
      </c>
      <c r="BJ1252" s="4" t="str">
        <f t="shared" si="1408"/>
        <v>BJ$1241</v>
      </c>
      <c r="BK1252" s="4" t="str">
        <f t="shared" si="1408"/>
        <v>BK$1241</v>
      </c>
      <c r="BL1252" s="4" t="str">
        <f t="shared" si="1408"/>
        <v>BL$1241</v>
      </c>
      <c r="BM1252" s="4" t="str">
        <f t="shared" si="1408"/>
        <v>BM$1241</v>
      </c>
      <c r="BN1252" s="4" t="str">
        <f t="shared" si="1408"/>
        <v>BN$1241</v>
      </c>
      <c r="BO1252" s="4" t="str">
        <f t="shared" si="1408"/>
        <v>BO$1241</v>
      </c>
      <c r="BP1252" s="4" t="str">
        <f t="shared" si="1408"/>
        <v>BP$1241</v>
      </c>
      <c r="BQ1252" s="4" t="str">
        <f t="shared" si="1408"/>
        <v>BQ$1241</v>
      </c>
      <c r="BR1252" s="4" t="str">
        <f t="shared" si="1408"/>
        <v>BR$1241</v>
      </c>
      <c r="BS1252" s="4" t="str">
        <f t="shared" si="1408"/>
        <v>BS$1241</v>
      </c>
      <c r="BT1252" s="4" t="str">
        <f t="shared" si="1408"/>
        <v>BT$1241</v>
      </c>
      <c r="BU1252" s="4" t="str">
        <f t="shared" si="1408"/>
        <v>BU$1241</v>
      </c>
      <c r="BV1252" s="4" t="str">
        <f t="shared" si="1408"/>
        <v>BV$1241</v>
      </c>
      <c r="BW1252" s="4" t="str">
        <f t="shared" si="1408"/>
        <v>BW$1241</v>
      </c>
      <c r="BX1252" s="4" t="str">
        <f t="shared" si="1408"/>
        <v>BX$1241</v>
      </c>
      <c r="BY1252" s="4" t="str">
        <f t="shared" si="1408"/>
        <v>BY$1241</v>
      </c>
      <c r="BZ1252" s="4" t="str">
        <f t="shared" si="1408"/>
        <v>BZ$1241</v>
      </c>
      <c r="CA1252" s="4" t="str">
        <f t="shared" si="1408"/>
        <v>CA$1241</v>
      </c>
      <c r="CB1252" s="4" t="str">
        <f t="shared" si="1408"/>
        <v>CB$1241</v>
      </c>
      <c r="CC1252" s="4" t="str">
        <f t="shared" si="1408"/>
        <v>CC$1241</v>
      </c>
      <c r="CD1252" s="4" t="str">
        <f t="shared" si="1408"/>
        <v>CD$1241</v>
      </c>
      <c r="CE1252" s="4" t="str">
        <f t="shared" ref="CE1252:CK1252" si="1409">ADDRESS(ROW(CE1241),COLUMN(CE1241),2)</f>
        <v>CE$1241</v>
      </c>
      <c r="CF1252" s="4" t="str">
        <f t="shared" si="1409"/>
        <v>CF$1241</v>
      </c>
      <c r="CG1252" s="4" t="str">
        <f t="shared" si="1409"/>
        <v>CG$1241</v>
      </c>
      <c r="CH1252" s="4" t="str">
        <f t="shared" si="1409"/>
        <v>CH$1241</v>
      </c>
      <c r="CI1252" s="4" t="str">
        <f t="shared" si="1409"/>
        <v>CI$1241</v>
      </c>
      <c r="CJ1252" s="4" t="str">
        <f t="shared" si="1409"/>
        <v>CJ$1241</v>
      </c>
      <c r="CK1252" s="4" t="str">
        <f t="shared" si="1409"/>
        <v>CK$1241</v>
      </c>
    </row>
    <row r="1253" spans="2:89" x14ac:dyDescent="0.35">
      <c r="B1253" s="8" t="str">
        <f>B1237</f>
        <v>Secondary volume driver</v>
      </c>
      <c r="D1253" t="s">
        <v>793</v>
      </c>
      <c r="E1253" s="8" t="str">
        <f t="shared" si="1403"/>
        <v>1253 SUBCAC-S</v>
      </c>
      <c r="G1253" t="s">
        <v>332</v>
      </c>
      <c r="H1253" s="12"/>
      <c r="I1253" s="60"/>
      <c r="J1253" s="60"/>
      <c r="K1253" s="15"/>
      <c r="L1253" s="15"/>
      <c r="M1253" s="15"/>
      <c r="N1253" s="15"/>
      <c r="O1253" s="15"/>
      <c r="P1253" s="15"/>
      <c r="R1253" s="15"/>
      <c r="S1253" s="211" t="str">
        <f t="shared" ref="S1253" si="1410">S1237</f>
        <v>S$19</v>
      </c>
      <c r="T1253" s="211" t="str">
        <f t="shared" ref="T1253:CD1253" si="1411">T1237</f>
        <v>T$19</v>
      </c>
      <c r="U1253" s="211" t="str">
        <f t="shared" si="1411"/>
        <v>U$19</v>
      </c>
      <c r="V1253" s="211" t="str">
        <f t="shared" si="1411"/>
        <v>V$19</v>
      </c>
      <c r="W1253" s="211" t="str">
        <f t="shared" si="1411"/>
        <v>W$19</v>
      </c>
      <c r="X1253" s="211" t="str">
        <f t="shared" si="1411"/>
        <v>X$19</v>
      </c>
      <c r="Y1253" s="211" t="str">
        <f t="shared" si="1411"/>
        <v>Y$19</v>
      </c>
      <c r="Z1253" s="211" t="str">
        <f t="shared" si="1411"/>
        <v>Z$19</v>
      </c>
      <c r="AA1253" s="211" t="str">
        <f t="shared" si="1411"/>
        <v>AA$19</v>
      </c>
      <c r="AB1253" s="211" t="str">
        <f t="shared" si="1411"/>
        <v>AB$19</v>
      </c>
      <c r="AC1253" s="211" t="str">
        <f t="shared" si="1411"/>
        <v>AC$19</v>
      </c>
      <c r="AD1253" s="211" t="str">
        <f t="shared" si="1411"/>
        <v>AD$19</v>
      </c>
      <c r="AE1253" s="211" t="str">
        <f t="shared" si="1411"/>
        <v>AE$19</v>
      </c>
      <c r="AF1253" s="211" t="str">
        <f t="shared" si="1411"/>
        <v>AF$19</v>
      </c>
      <c r="AG1253" s="211" t="str">
        <f t="shared" si="1411"/>
        <v>AG$19</v>
      </c>
      <c r="AH1253" s="211" t="str">
        <f t="shared" si="1411"/>
        <v>AH$19</v>
      </c>
      <c r="AI1253" s="211" t="str">
        <f t="shared" si="1411"/>
        <v>AI$19</v>
      </c>
      <c r="AJ1253" s="211" t="str">
        <f t="shared" si="1411"/>
        <v>AJ$19</v>
      </c>
      <c r="AK1253" s="211" t="str">
        <f t="shared" si="1411"/>
        <v>AK$19</v>
      </c>
      <c r="AL1253" s="211" t="str">
        <f t="shared" si="1411"/>
        <v>AL$19</v>
      </c>
      <c r="AM1253" s="211" t="str">
        <f t="shared" si="1411"/>
        <v>AM$19</v>
      </c>
      <c r="AN1253" s="211" t="str">
        <f t="shared" si="1411"/>
        <v>AN$19</v>
      </c>
      <c r="AO1253" s="211" t="str">
        <f t="shared" si="1411"/>
        <v>AO$19</v>
      </c>
      <c r="AP1253" s="211" t="str">
        <f t="shared" si="1411"/>
        <v>AP$19</v>
      </c>
      <c r="AQ1253" s="211" t="str">
        <f t="shared" si="1411"/>
        <v>AQ$19</v>
      </c>
      <c r="AR1253" s="211" t="str">
        <f t="shared" si="1411"/>
        <v>AR$19</v>
      </c>
      <c r="AS1253" s="211" t="str">
        <f t="shared" si="1411"/>
        <v>AS$19</v>
      </c>
      <c r="AT1253" s="211" t="str">
        <f t="shared" si="1411"/>
        <v>AT$19</v>
      </c>
      <c r="AU1253" s="211" t="str">
        <f t="shared" si="1411"/>
        <v>AU$19</v>
      </c>
      <c r="AV1253" s="211" t="str">
        <f t="shared" si="1411"/>
        <v>AV$19</v>
      </c>
      <c r="AW1253" s="211" t="str">
        <f t="shared" si="1411"/>
        <v>AW$19</v>
      </c>
      <c r="AX1253" s="211" t="str">
        <f t="shared" si="1411"/>
        <v>AX$19</v>
      </c>
      <c r="AY1253" s="211" t="str">
        <f t="shared" si="1411"/>
        <v>AY$19</v>
      </c>
      <c r="AZ1253" s="211" t="str">
        <f t="shared" si="1411"/>
        <v>AZ$19</v>
      </c>
      <c r="BA1253" s="211" t="str">
        <f t="shared" si="1411"/>
        <v>BA$19</v>
      </c>
      <c r="BB1253" s="211" t="str">
        <f t="shared" si="1411"/>
        <v>BB$19</v>
      </c>
      <c r="BC1253" s="211" t="str">
        <f t="shared" si="1411"/>
        <v>BC$19</v>
      </c>
      <c r="BD1253" s="211" t="str">
        <f t="shared" si="1411"/>
        <v>BD$19</v>
      </c>
      <c r="BE1253" s="211" t="str">
        <f t="shared" si="1411"/>
        <v>BE$19</v>
      </c>
      <c r="BF1253" s="211" t="str">
        <f t="shared" si="1411"/>
        <v>BF$19</v>
      </c>
      <c r="BG1253" s="211" t="str">
        <f t="shared" si="1411"/>
        <v>BG$19</v>
      </c>
      <c r="BH1253" s="211" t="str">
        <f t="shared" si="1411"/>
        <v>BH$19</v>
      </c>
      <c r="BI1253" s="211" t="str">
        <f t="shared" si="1411"/>
        <v>BI$19</v>
      </c>
      <c r="BJ1253" s="211" t="str">
        <f t="shared" si="1411"/>
        <v>BJ$19</v>
      </c>
      <c r="BK1253" s="211" t="str">
        <f t="shared" si="1411"/>
        <v>BK$19</v>
      </c>
      <c r="BL1253" s="211" t="str">
        <f t="shared" si="1411"/>
        <v>BL$19</v>
      </c>
      <c r="BM1253" s="211" t="str">
        <f t="shared" si="1411"/>
        <v>BM$19</v>
      </c>
      <c r="BN1253" s="211" t="str">
        <f t="shared" si="1411"/>
        <v>BN$19</v>
      </c>
      <c r="BO1253" s="211" t="str">
        <f t="shared" si="1411"/>
        <v>BO$19</v>
      </c>
      <c r="BP1253" s="211" t="str">
        <f t="shared" si="1411"/>
        <v>BP$19</v>
      </c>
      <c r="BQ1253" s="211" t="str">
        <f t="shared" si="1411"/>
        <v>BQ$19</v>
      </c>
      <c r="BR1253" s="211" t="str">
        <f t="shared" si="1411"/>
        <v>BR$19</v>
      </c>
      <c r="BS1253" s="211" t="str">
        <f t="shared" si="1411"/>
        <v>BS$19</v>
      </c>
      <c r="BT1253" s="211" t="str">
        <f t="shared" si="1411"/>
        <v>BT$19</v>
      </c>
      <c r="BU1253" s="211" t="str">
        <f t="shared" si="1411"/>
        <v>BU$19</v>
      </c>
      <c r="BV1253" s="211" t="str">
        <f t="shared" si="1411"/>
        <v>BV$19</v>
      </c>
      <c r="BW1253" s="211" t="str">
        <f t="shared" si="1411"/>
        <v>BW$19</v>
      </c>
      <c r="BX1253" s="211" t="str">
        <f t="shared" si="1411"/>
        <v>BX$19</v>
      </c>
      <c r="BY1253" s="211" t="str">
        <f t="shared" si="1411"/>
        <v>BY$19</v>
      </c>
      <c r="BZ1253" s="211" t="str">
        <f t="shared" si="1411"/>
        <v>BZ$19</v>
      </c>
      <c r="CA1253" s="211" t="str">
        <f t="shared" si="1411"/>
        <v>CA$19</v>
      </c>
      <c r="CB1253" s="211" t="str">
        <f t="shared" si="1411"/>
        <v>CB$19</v>
      </c>
      <c r="CC1253" s="211" t="str">
        <f t="shared" si="1411"/>
        <v>CC$19</v>
      </c>
      <c r="CD1253" s="211" t="str">
        <f t="shared" si="1411"/>
        <v>CD$19</v>
      </c>
      <c r="CE1253" s="211" t="str">
        <f t="shared" ref="CE1253:CK1253" si="1412">CE1237</f>
        <v>CE$19</v>
      </c>
      <c r="CF1253" s="211" t="str">
        <f t="shared" si="1412"/>
        <v>CF$19</v>
      </c>
      <c r="CG1253" s="211" t="str">
        <f t="shared" si="1412"/>
        <v>CG$19</v>
      </c>
      <c r="CH1253" s="211" t="str">
        <f t="shared" si="1412"/>
        <v>CH$19</v>
      </c>
      <c r="CI1253" s="211" t="str">
        <f t="shared" si="1412"/>
        <v>CI$19</v>
      </c>
      <c r="CJ1253" s="211" t="str">
        <f t="shared" si="1412"/>
        <v>CJ$19</v>
      </c>
      <c r="CK1253" s="211" t="str">
        <f t="shared" si="1412"/>
        <v>CK$19</v>
      </c>
    </row>
    <row r="1254" spans="2:89" x14ac:dyDescent="0.35">
      <c r="E1254" s="8"/>
      <c r="H1254" s="12"/>
      <c r="I1254" s="60"/>
      <c r="J1254" s="60"/>
      <c r="K1254" s="15"/>
      <c r="L1254" s="15"/>
      <c r="M1254" s="15"/>
      <c r="N1254" s="15"/>
      <c r="O1254" s="15"/>
      <c r="P1254" s="15"/>
      <c r="R1254" s="15"/>
      <c r="S1254" s="76"/>
      <c r="T1254" s="76"/>
      <c r="U1254" s="76"/>
      <c r="V1254" s="76"/>
      <c r="W1254" s="76"/>
      <c r="X1254" s="76"/>
      <c r="Y1254" s="76"/>
      <c r="Z1254" s="76"/>
      <c r="AA1254" s="76"/>
      <c r="AB1254" s="76"/>
      <c r="AC1254" s="76"/>
      <c r="AD1254" s="76"/>
      <c r="AE1254" s="76"/>
      <c r="AF1254" s="76"/>
      <c r="AG1254" s="76"/>
      <c r="AH1254" s="76"/>
      <c r="AI1254" s="76"/>
      <c r="AJ1254" s="76"/>
      <c r="AK1254" s="76"/>
      <c r="AL1254" s="76"/>
      <c r="AM1254" s="76"/>
      <c r="AN1254" s="76"/>
      <c r="AO1254" s="76"/>
      <c r="AP1254" s="76"/>
      <c r="AQ1254" s="76"/>
      <c r="AR1254" s="76"/>
      <c r="AS1254" s="76"/>
      <c r="AT1254" s="76"/>
      <c r="AU1254" s="76"/>
      <c r="AV1254" s="76"/>
      <c r="AW1254" s="76"/>
      <c r="AX1254" s="76"/>
      <c r="AY1254" s="76"/>
      <c r="AZ1254" s="76"/>
      <c r="BA1254" s="76"/>
      <c r="BB1254" s="76"/>
      <c r="BC1254" s="76"/>
      <c r="BD1254" s="76"/>
      <c r="BE1254" s="76"/>
      <c r="BF1254" s="76"/>
      <c r="BG1254" s="76"/>
      <c r="BH1254" s="76"/>
      <c r="BI1254" s="76"/>
      <c r="BJ1254" s="76"/>
      <c r="BK1254" s="76"/>
      <c r="BL1254" s="76"/>
      <c r="BM1254" s="76"/>
      <c r="BN1254" s="76"/>
      <c r="BO1254" s="76"/>
      <c r="BP1254" s="76"/>
      <c r="BQ1254" s="76"/>
      <c r="BR1254" s="76"/>
      <c r="BS1254" s="76"/>
      <c r="BT1254" s="76"/>
      <c r="BU1254" s="76"/>
      <c r="BV1254" s="76"/>
      <c r="BW1254" s="76"/>
      <c r="BX1254" s="76"/>
      <c r="BY1254" s="76"/>
      <c r="BZ1254" s="76"/>
      <c r="CA1254" s="76"/>
      <c r="CB1254" s="76"/>
      <c r="CC1254" s="76"/>
      <c r="CD1254" s="76"/>
      <c r="CE1254" s="76"/>
      <c r="CF1254" s="76"/>
      <c r="CG1254" s="76"/>
      <c r="CH1254" s="76"/>
      <c r="CI1254" s="76"/>
      <c r="CJ1254" s="76"/>
      <c r="CK1254" s="76"/>
    </row>
    <row r="1255" spans="2:89" x14ac:dyDescent="0.35">
      <c r="B1255" s="171" t="s">
        <v>490</v>
      </c>
      <c r="E1255" s="8"/>
      <c r="H1255" s="189"/>
      <c r="I1255" s="190"/>
      <c r="J1255" s="190"/>
      <c r="K1255" s="191"/>
      <c r="L1255" s="191"/>
      <c r="M1255" s="191"/>
      <c r="N1255" s="191"/>
      <c r="O1255" s="191"/>
      <c r="P1255" s="191"/>
      <c r="R1255" s="191"/>
      <c r="S1255" s="192"/>
      <c r="T1255" s="192"/>
      <c r="U1255" s="192"/>
      <c r="V1255" s="192"/>
      <c r="W1255" s="192"/>
      <c r="X1255" s="192"/>
      <c r="Y1255" s="192"/>
      <c r="Z1255" s="192"/>
      <c r="AA1255" s="192"/>
      <c r="AB1255" s="192"/>
      <c r="AC1255" s="192"/>
      <c r="AD1255" s="192"/>
      <c r="AE1255" s="192"/>
      <c r="AF1255" s="192"/>
      <c r="AG1255" s="192"/>
      <c r="AH1255" s="192"/>
      <c r="AI1255" s="192"/>
      <c r="AJ1255" s="192"/>
      <c r="AK1255" s="192"/>
      <c r="AL1255" s="192"/>
      <c r="AM1255" s="192"/>
      <c r="AN1255" s="192"/>
      <c r="AO1255" s="192"/>
      <c r="AP1255" s="192"/>
      <c r="AQ1255" s="192"/>
      <c r="AR1255" s="192"/>
      <c r="AS1255" s="192"/>
      <c r="AT1255" s="192"/>
      <c r="AU1255" s="192"/>
      <c r="AV1255" s="192"/>
      <c r="AW1255" s="192"/>
      <c r="AX1255" s="192"/>
      <c r="AY1255" s="192"/>
      <c r="AZ1255" s="192"/>
      <c r="BA1255" s="192"/>
      <c r="BB1255" s="192"/>
      <c r="BC1255" s="192"/>
      <c r="BD1255" s="192"/>
      <c r="BE1255" s="192"/>
      <c r="BF1255" s="192"/>
      <c r="BG1255" s="192"/>
      <c r="BH1255" s="192"/>
      <c r="BI1255" s="192"/>
      <c r="BJ1255" s="192"/>
      <c r="BK1255" s="192"/>
      <c r="BL1255" s="192"/>
      <c r="BM1255" s="192"/>
      <c r="BN1255" s="192"/>
      <c r="BO1255" s="192"/>
      <c r="BP1255" s="192"/>
      <c r="BQ1255" s="192"/>
      <c r="BR1255" s="192"/>
      <c r="BS1255" s="192"/>
      <c r="BT1255" s="192"/>
      <c r="BU1255" s="192"/>
      <c r="BV1255" s="192"/>
      <c r="BW1255" s="192"/>
      <c r="BX1255" s="192"/>
      <c r="BY1255" s="192"/>
      <c r="BZ1255" s="192"/>
      <c r="CA1255" s="192"/>
      <c r="CB1255" s="192"/>
      <c r="CC1255" s="192"/>
      <c r="CD1255" s="192"/>
      <c r="CE1255" s="192"/>
      <c r="CF1255" s="192"/>
      <c r="CG1255" s="192"/>
      <c r="CH1255" s="192"/>
      <c r="CI1255" s="192"/>
      <c r="CJ1255" s="192"/>
      <c r="CK1255" s="192"/>
    </row>
    <row r="1256" spans="2:89" x14ac:dyDescent="0.35">
      <c r="B1256" s="171" t="s">
        <v>492</v>
      </c>
      <c r="E1256" s="8"/>
      <c r="H1256" s="189"/>
      <c r="I1256" s="190"/>
      <c r="J1256" s="190"/>
      <c r="K1256" s="191"/>
      <c r="L1256" s="191"/>
      <c r="M1256" s="191"/>
      <c r="N1256" s="191"/>
      <c r="O1256" s="191"/>
      <c r="P1256" s="191"/>
      <c r="R1256" s="191"/>
      <c r="S1256" s="192"/>
      <c r="T1256" s="192"/>
      <c r="U1256" s="192"/>
      <c r="V1256" s="192"/>
      <c r="W1256" s="192"/>
      <c r="X1256" s="192"/>
      <c r="Y1256" s="192"/>
      <c r="Z1256" s="192"/>
      <c r="AA1256" s="192"/>
      <c r="AB1256" s="192"/>
      <c r="AC1256" s="192"/>
      <c r="AD1256" s="192"/>
      <c r="AE1256" s="192"/>
      <c r="AF1256" s="192"/>
      <c r="AG1256" s="192"/>
      <c r="AH1256" s="192"/>
      <c r="AI1256" s="192"/>
      <c r="AJ1256" s="192"/>
      <c r="AK1256" s="192"/>
      <c r="AL1256" s="192"/>
      <c r="AM1256" s="192"/>
      <c r="AN1256" s="192"/>
      <c r="AO1256" s="192"/>
      <c r="AP1256" s="192"/>
      <c r="AQ1256" s="192"/>
      <c r="AR1256" s="192"/>
      <c r="AS1256" s="192"/>
      <c r="AT1256" s="192"/>
      <c r="AU1256" s="192"/>
      <c r="AV1256" s="192"/>
      <c r="AW1256" s="192"/>
      <c r="AX1256" s="192"/>
      <c r="AY1256" s="192"/>
      <c r="AZ1256" s="192"/>
      <c r="BA1256" s="192"/>
      <c r="BB1256" s="192"/>
      <c r="BC1256" s="192"/>
      <c r="BD1256" s="192"/>
      <c r="BE1256" s="192"/>
      <c r="BF1256" s="192"/>
      <c r="BG1256" s="192"/>
      <c r="BH1256" s="192"/>
      <c r="BI1256" s="192"/>
      <c r="BJ1256" s="192"/>
      <c r="BK1256" s="192"/>
      <c r="BL1256" s="192"/>
      <c r="BM1256" s="192"/>
      <c r="BN1256" s="192"/>
      <c r="BO1256" s="192"/>
      <c r="BP1256" s="192"/>
      <c r="BQ1256" s="192"/>
      <c r="BR1256" s="192"/>
      <c r="BS1256" s="192"/>
      <c r="BT1256" s="192"/>
      <c r="BU1256" s="192"/>
      <c r="BV1256" s="192"/>
      <c r="BW1256" s="192"/>
      <c r="BX1256" s="192"/>
      <c r="BY1256" s="192"/>
      <c r="BZ1256" s="192"/>
      <c r="CA1256" s="192"/>
      <c r="CB1256" s="192"/>
      <c r="CC1256" s="192"/>
      <c r="CD1256" s="192"/>
      <c r="CE1256" s="192"/>
      <c r="CF1256" s="192"/>
      <c r="CG1256" s="192"/>
      <c r="CH1256" s="192"/>
      <c r="CI1256" s="192"/>
      <c r="CJ1256" s="192"/>
      <c r="CK1256" s="192"/>
    </row>
    <row r="1257" spans="2:89" x14ac:dyDescent="0.35">
      <c r="B1257" s="171" t="s">
        <v>461</v>
      </c>
      <c r="E1257" s="8"/>
      <c r="H1257" s="170"/>
      <c r="I1257" s="172"/>
      <c r="J1257" s="172"/>
      <c r="K1257" s="193"/>
      <c r="L1257" s="193"/>
      <c r="M1257" s="193"/>
      <c r="N1257" s="193"/>
      <c r="O1257" s="193"/>
      <c r="P1257" s="193"/>
      <c r="R1257" s="194"/>
      <c r="S1257" s="195" t="str">
        <f t="shared" ref="S1257:AX1257" si="1413">S$20</f>
        <v>S$16</v>
      </c>
      <c r="T1257" s="195" t="str">
        <f t="shared" si="1413"/>
        <v>T$16</v>
      </c>
      <c r="U1257" s="195" t="str">
        <f t="shared" si="1413"/>
        <v>U$16</v>
      </c>
      <c r="V1257" s="195" t="str">
        <f t="shared" si="1413"/>
        <v>V$16</v>
      </c>
      <c r="W1257" s="195" t="str">
        <f t="shared" si="1413"/>
        <v>W$16</v>
      </c>
      <c r="X1257" s="195" t="str">
        <f t="shared" si="1413"/>
        <v>X$16</v>
      </c>
      <c r="Y1257" s="195" t="str">
        <f t="shared" si="1413"/>
        <v>Y$16</v>
      </c>
      <c r="Z1257" s="195" t="str">
        <f t="shared" si="1413"/>
        <v>Z$16</v>
      </c>
      <c r="AA1257" s="195" t="str">
        <f t="shared" si="1413"/>
        <v>AA$16</v>
      </c>
      <c r="AB1257" s="195" t="str">
        <f t="shared" si="1413"/>
        <v>AB$16</v>
      </c>
      <c r="AC1257" s="195" t="str">
        <f t="shared" si="1413"/>
        <v>AC$16</v>
      </c>
      <c r="AD1257" s="195" t="str">
        <f t="shared" si="1413"/>
        <v>AD$16</v>
      </c>
      <c r="AE1257" s="195" t="str">
        <f t="shared" si="1413"/>
        <v>AE$16</v>
      </c>
      <c r="AF1257" s="195" t="str">
        <f t="shared" si="1413"/>
        <v>AF$16</v>
      </c>
      <c r="AG1257" s="195" t="str">
        <f t="shared" si="1413"/>
        <v>AG$16</v>
      </c>
      <c r="AH1257" s="195" t="str">
        <f t="shared" si="1413"/>
        <v>AH$16</v>
      </c>
      <c r="AI1257" s="195" t="str">
        <f t="shared" si="1413"/>
        <v>AI$16</v>
      </c>
      <c r="AJ1257" s="195" t="str">
        <f t="shared" si="1413"/>
        <v>AJ$16</v>
      </c>
      <c r="AK1257" s="195" t="str">
        <f t="shared" si="1413"/>
        <v>AK$16</v>
      </c>
      <c r="AL1257" s="195" t="str">
        <f t="shared" si="1413"/>
        <v>AL$16</v>
      </c>
      <c r="AM1257" s="195" t="str">
        <f t="shared" si="1413"/>
        <v>AM$16</v>
      </c>
      <c r="AN1257" s="195" t="str">
        <f t="shared" si="1413"/>
        <v>AN$16</v>
      </c>
      <c r="AO1257" s="195" t="str">
        <f t="shared" si="1413"/>
        <v>AO$16</v>
      </c>
      <c r="AP1257" s="195" t="str">
        <f t="shared" si="1413"/>
        <v>AP$16</v>
      </c>
      <c r="AQ1257" s="195" t="str">
        <f t="shared" si="1413"/>
        <v>AQ$16</v>
      </c>
      <c r="AR1257" s="195" t="str">
        <f t="shared" si="1413"/>
        <v>AR$16</v>
      </c>
      <c r="AS1257" s="195" t="str">
        <f t="shared" si="1413"/>
        <v>AS$16</v>
      </c>
      <c r="AT1257" s="195" t="str">
        <f t="shared" si="1413"/>
        <v>AT$16</v>
      </c>
      <c r="AU1257" s="195" t="str">
        <f t="shared" si="1413"/>
        <v>AU$16</v>
      </c>
      <c r="AV1257" s="195" t="str">
        <f t="shared" si="1413"/>
        <v>AV$16</v>
      </c>
      <c r="AW1257" s="195" t="str">
        <f t="shared" si="1413"/>
        <v>AW$16</v>
      </c>
      <c r="AX1257" s="195" t="str">
        <f t="shared" si="1413"/>
        <v>AX$16</v>
      </c>
      <c r="AY1257" s="195" t="str">
        <f t="shared" ref="AY1257:CD1257" si="1414">AY$20</f>
        <v>AY$16</v>
      </c>
      <c r="AZ1257" s="195" t="str">
        <f t="shared" si="1414"/>
        <v>AZ$16</v>
      </c>
      <c r="BA1257" s="195" t="str">
        <f t="shared" si="1414"/>
        <v>BA$16</v>
      </c>
      <c r="BB1257" s="195" t="str">
        <f t="shared" si="1414"/>
        <v>BB$16</v>
      </c>
      <c r="BC1257" s="195" t="str">
        <f t="shared" si="1414"/>
        <v>BC$16</v>
      </c>
      <c r="BD1257" s="195" t="str">
        <f t="shared" si="1414"/>
        <v>BD$16</v>
      </c>
      <c r="BE1257" s="195" t="str">
        <f t="shared" si="1414"/>
        <v>BE$16</v>
      </c>
      <c r="BF1257" s="195" t="str">
        <f t="shared" si="1414"/>
        <v>BF$16</v>
      </c>
      <c r="BG1257" s="195" t="str">
        <f t="shared" si="1414"/>
        <v>BG$16</v>
      </c>
      <c r="BH1257" s="195" t="str">
        <f t="shared" si="1414"/>
        <v>BH$16</v>
      </c>
      <c r="BI1257" s="195" t="str">
        <f t="shared" si="1414"/>
        <v>BI$16</v>
      </c>
      <c r="BJ1257" s="195" t="str">
        <f t="shared" si="1414"/>
        <v>BJ$16</v>
      </c>
      <c r="BK1257" s="195" t="str">
        <f t="shared" si="1414"/>
        <v>BK$16</v>
      </c>
      <c r="BL1257" s="195" t="str">
        <f t="shared" si="1414"/>
        <v>BL$16</v>
      </c>
      <c r="BM1257" s="195" t="str">
        <f t="shared" si="1414"/>
        <v>BM$16</v>
      </c>
      <c r="BN1257" s="195" t="str">
        <f t="shared" si="1414"/>
        <v>BN$16</v>
      </c>
      <c r="BO1257" s="195" t="str">
        <f t="shared" si="1414"/>
        <v>BO$16</v>
      </c>
      <c r="BP1257" s="195" t="str">
        <f t="shared" si="1414"/>
        <v>BP$16</v>
      </c>
      <c r="BQ1257" s="195" t="str">
        <f t="shared" si="1414"/>
        <v>BQ$16</v>
      </c>
      <c r="BR1257" s="195" t="str">
        <f t="shared" si="1414"/>
        <v>BR$16</v>
      </c>
      <c r="BS1257" s="195" t="str">
        <f t="shared" si="1414"/>
        <v>BS$16</v>
      </c>
      <c r="BT1257" s="195" t="str">
        <f t="shared" si="1414"/>
        <v>BT$16</v>
      </c>
      <c r="BU1257" s="195" t="str">
        <f t="shared" si="1414"/>
        <v>BU$16</v>
      </c>
      <c r="BV1257" s="195" t="str">
        <f t="shared" si="1414"/>
        <v>BV$16</v>
      </c>
      <c r="BW1257" s="195" t="str">
        <f t="shared" si="1414"/>
        <v>BW$16</v>
      </c>
      <c r="BX1257" s="195" t="str">
        <f t="shared" si="1414"/>
        <v>BX$16</v>
      </c>
      <c r="BY1257" s="195" t="str">
        <f t="shared" si="1414"/>
        <v>BY$16</v>
      </c>
      <c r="BZ1257" s="195" t="str">
        <f t="shared" si="1414"/>
        <v>BZ$16</v>
      </c>
      <c r="CA1257" s="195" t="str">
        <f t="shared" si="1414"/>
        <v>CA$16</v>
      </c>
      <c r="CB1257" s="195" t="str">
        <f t="shared" si="1414"/>
        <v>CB$16</v>
      </c>
      <c r="CC1257" s="195" t="str">
        <f t="shared" si="1414"/>
        <v>CC$16</v>
      </c>
      <c r="CD1257" s="195" t="str">
        <f t="shared" si="1414"/>
        <v>CD$16</v>
      </c>
      <c r="CE1257" s="195" t="str">
        <f t="shared" ref="CE1257:CK1257" si="1415">CE$20</f>
        <v>CE$16</v>
      </c>
      <c r="CF1257" s="195" t="str">
        <f t="shared" si="1415"/>
        <v>CF$16</v>
      </c>
      <c r="CG1257" s="195" t="str">
        <f t="shared" si="1415"/>
        <v>CG$16</v>
      </c>
      <c r="CH1257" s="195" t="str">
        <f t="shared" si="1415"/>
        <v>CH$16</v>
      </c>
      <c r="CI1257" s="195" t="str">
        <f t="shared" si="1415"/>
        <v>CI$16</v>
      </c>
      <c r="CJ1257" s="195" t="str">
        <f t="shared" si="1415"/>
        <v>CJ$16</v>
      </c>
      <c r="CK1257" s="195" t="str">
        <f t="shared" si="1415"/>
        <v>CK$16</v>
      </c>
    </row>
    <row r="1258" spans="2:89" x14ac:dyDescent="0.35">
      <c r="B1258" s="171" t="s">
        <v>462</v>
      </c>
      <c r="E1258" s="8"/>
      <c r="H1258" s="170"/>
      <c r="I1258" s="172"/>
      <c r="J1258" s="172"/>
      <c r="K1258" s="193"/>
      <c r="L1258" s="193"/>
      <c r="M1258" s="193"/>
      <c r="N1258" s="193"/>
      <c r="O1258" s="193"/>
      <c r="P1258" s="193"/>
      <c r="R1258" s="194"/>
      <c r="S1258" s="195" t="str">
        <f t="shared" ref="S1258:AX1258" si="1416">S$21</f>
        <v>S$17</v>
      </c>
      <c r="T1258" s="195" t="str">
        <f t="shared" si="1416"/>
        <v>T$17</v>
      </c>
      <c r="U1258" s="195" t="str">
        <f t="shared" si="1416"/>
        <v>U$17</v>
      </c>
      <c r="V1258" s="195" t="str">
        <f t="shared" si="1416"/>
        <v>V$17</v>
      </c>
      <c r="W1258" s="195" t="str">
        <f t="shared" si="1416"/>
        <v>W$17</v>
      </c>
      <c r="X1258" s="195" t="str">
        <f t="shared" si="1416"/>
        <v>X$17</v>
      </c>
      <c r="Y1258" s="195" t="str">
        <f t="shared" si="1416"/>
        <v>Y$17</v>
      </c>
      <c r="Z1258" s="195" t="str">
        <f t="shared" si="1416"/>
        <v>Z$17</v>
      </c>
      <c r="AA1258" s="195" t="str">
        <f t="shared" si="1416"/>
        <v>AA$17</v>
      </c>
      <c r="AB1258" s="195" t="str">
        <f t="shared" si="1416"/>
        <v>AB$17</v>
      </c>
      <c r="AC1258" s="195" t="str">
        <f t="shared" si="1416"/>
        <v>AC$17</v>
      </c>
      <c r="AD1258" s="195" t="str">
        <f t="shared" si="1416"/>
        <v>AD$17</v>
      </c>
      <c r="AE1258" s="195" t="str">
        <f t="shared" si="1416"/>
        <v>AE$17</v>
      </c>
      <c r="AF1258" s="195" t="str">
        <f t="shared" si="1416"/>
        <v>AF$17</v>
      </c>
      <c r="AG1258" s="195" t="str">
        <f t="shared" si="1416"/>
        <v>AG$17</v>
      </c>
      <c r="AH1258" s="195" t="str">
        <f t="shared" si="1416"/>
        <v>AH$17</v>
      </c>
      <c r="AI1258" s="195" t="str">
        <f t="shared" si="1416"/>
        <v>AI$17</v>
      </c>
      <c r="AJ1258" s="195" t="str">
        <f t="shared" si="1416"/>
        <v>AJ$17</v>
      </c>
      <c r="AK1258" s="195" t="str">
        <f t="shared" si="1416"/>
        <v>AK$17</v>
      </c>
      <c r="AL1258" s="195" t="str">
        <f t="shared" si="1416"/>
        <v>AL$17</v>
      </c>
      <c r="AM1258" s="195" t="str">
        <f t="shared" si="1416"/>
        <v>AM$17</v>
      </c>
      <c r="AN1258" s="195" t="str">
        <f t="shared" si="1416"/>
        <v>AN$17</v>
      </c>
      <c r="AO1258" s="195" t="str">
        <f t="shared" si="1416"/>
        <v>AO$17</v>
      </c>
      <c r="AP1258" s="195" t="str">
        <f t="shared" si="1416"/>
        <v>AP$17</v>
      </c>
      <c r="AQ1258" s="195" t="str">
        <f t="shared" si="1416"/>
        <v>AQ$17</v>
      </c>
      <c r="AR1258" s="195" t="str">
        <f t="shared" si="1416"/>
        <v>AR$17</v>
      </c>
      <c r="AS1258" s="195" t="str">
        <f t="shared" si="1416"/>
        <v>AS$17</v>
      </c>
      <c r="AT1258" s="195" t="str">
        <f t="shared" si="1416"/>
        <v>AT$17</v>
      </c>
      <c r="AU1258" s="195" t="str">
        <f t="shared" si="1416"/>
        <v>AU$17</v>
      </c>
      <c r="AV1258" s="195" t="str">
        <f t="shared" si="1416"/>
        <v>AV$17</v>
      </c>
      <c r="AW1258" s="195" t="str">
        <f t="shared" si="1416"/>
        <v>AW$17</v>
      </c>
      <c r="AX1258" s="195" t="str">
        <f t="shared" si="1416"/>
        <v>AX$17</v>
      </c>
      <c r="AY1258" s="195" t="str">
        <f t="shared" ref="AY1258:CD1258" si="1417">AY$21</f>
        <v>AY$17</v>
      </c>
      <c r="AZ1258" s="195" t="str">
        <f t="shared" si="1417"/>
        <v>AZ$17</v>
      </c>
      <c r="BA1258" s="195" t="str">
        <f t="shared" si="1417"/>
        <v>BA$17</v>
      </c>
      <c r="BB1258" s="195" t="str">
        <f t="shared" si="1417"/>
        <v>BB$17</v>
      </c>
      <c r="BC1258" s="195" t="str">
        <f t="shared" si="1417"/>
        <v>BC$17</v>
      </c>
      <c r="BD1258" s="195" t="str">
        <f t="shared" si="1417"/>
        <v>BD$17</v>
      </c>
      <c r="BE1258" s="195" t="str">
        <f t="shared" si="1417"/>
        <v>BE$17</v>
      </c>
      <c r="BF1258" s="195" t="str">
        <f t="shared" si="1417"/>
        <v>BF$17</v>
      </c>
      <c r="BG1258" s="195" t="str">
        <f t="shared" si="1417"/>
        <v>BG$17</v>
      </c>
      <c r="BH1258" s="195" t="str">
        <f t="shared" si="1417"/>
        <v>BH$17</v>
      </c>
      <c r="BI1258" s="195" t="str">
        <f t="shared" si="1417"/>
        <v>BI$17</v>
      </c>
      <c r="BJ1258" s="195" t="str">
        <f t="shared" si="1417"/>
        <v>BJ$17</v>
      </c>
      <c r="BK1258" s="195" t="str">
        <f t="shared" si="1417"/>
        <v>BK$17</v>
      </c>
      <c r="BL1258" s="195" t="str">
        <f t="shared" si="1417"/>
        <v>BL$17</v>
      </c>
      <c r="BM1258" s="195" t="str">
        <f t="shared" si="1417"/>
        <v>BM$17</v>
      </c>
      <c r="BN1258" s="195" t="str">
        <f t="shared" si="1417"/>
        <v>BN$17</v>
      </c>
      <c r="BO1258" s="195" t="str">
        <f t="shared" si="1417"/>
        <v>BO$17</v>
      </c>
      <c r="BP1258" s="195" t="str">
        <f t="shared" si="1417"/>
        <v>BP$17</v>
      </c>
      <c r="BQ1258" s="195" t="str">
        <f t="shared" si="1417"/>
        <v>BQ$17</v>
      </c>
      <c r="BR1258" s="195" t="str">
        <f t="shared" si="1417"/>
        <v>BR$17</v>
      </c>
      <c r="BS1258" s="195" t="str">
        <f t="shared" si="1417"/>
        <v>BS$17</v>
      </c>
      <c r="BT1258" s="195" t="str">
        <f t="shared" si="1417"/>
        <v>BT$17</v>
      </c>
      <c r="BU1258" s="195" t="str">
        <f t="shared" si="1417"/>
        <v>BU$17</v>
      </c>
      <c r="BV1258" s="195" t="str">
        <f t="shared" si="1417"/>
        <v>BV$17</v>
      </c>
      <c r="BW1258" s="195" t="str">
        <f t="shared" si="1417"/>
        <v>BW$17</v>
      </c>
      <c r="BX1258" s="195" t="str">
        <f t="shared" si="1417"/>
        <v>BX$17</v>
      </c>
      <c r="BY1258" s="195" t="str">
        <f t="shared" si="1417"/>
        <v>BY$17</v>
      </c>
      <c r="BZ1258" s="195" t="str">
        <f t="shared" si="1417"/>
        <v>BZ$17</v>
      </c>
      <c r="CA1258" s="195" t="str">
        <f t="shared" si="1417"/>
        <v>CA$17</v>
      </c>
      <c r="CB1258" s="195" t="str">
        <f t="shared" si="1417"/>
        <v>CB$17</v>
      </c>
      <c r="CC1258" s="195" t="str">
        <f t="shared" si="1417"/>
        <v>CC$17</v>
      </c>
      <c r="CD1258" s="195" t="str">
        <f t="shared" si="1417"/>
        <v>CD$17</v>
      </c>
      <c r="CE1258" s="195" t="str">
        <f t="shared" ref="CE1258:CK1258" si="1418">CE$21</f>
        <v>CE$17</v>
      </c>
      <c r="CF1258" s="195" t="str">
        <f t="shared" si="1418"/>
        <v>CF$17</v>
      </c>
      <c r="CG1258" s="195" t="str">
        <f t="shared" si="1418"/>
        <v>CG$17</v>
      </c>
      <c r="CH1258" s="195" t="str">
        <f t="shared" si="1418"/>
        <v>CH$17</v>
      </c>
      <c r="CI1258" s="195" t="str">
        <f t="shared" si="1418"/>
        <v>CI$17</v>
      </c>
      <c r="CJ1258" s="195" t="str">
        <f t="shared" si="1418"/>
        <v>CJ$17</v>
      </c>
      <c r="CK1258" s="195" t="str">
        <f t="shared" si="1418"/>
        <v>CK$17</v>
      </c>
    </row>
    <row r="1259" spans="2:89" x14ac:dyDescent="0.35">
      <c r="B1259" s="171" t="s">
        <v>491</v>
      </c>
      <c r="E1259" s="8"/>
      <c r="H1259" s="196"/>
      <c r="I1259" s="197"/>
      <c r="J1259" s="197"/>
      <c r="K1259" s="198"/>
      <c r="L1259" s="198"/>
      <c r="M1259" s="198"/>
      <c r="N1259" s="198"/>
      <c r="O1259" s="198"/>
      <c r="P1259" s="198"/>
      <c r="R1259" s="198"/>
      <c r="S1259" s="170"/>
      <c r="T1259" s="170"/>
      <c r="U1259" s="170"/>
      <c r="V1259" s="170"/>
      <c r="W1259" s="170"/>
      <c r="X1259" s="170"/>
      <c r="Y1259" s="170"/>
      <c r="Z1259" s="170"/>
      <c r="AA1259" s="170"/>
      <c r="AB1259" s="170"/>
      <c r="AC1259" s="170"/>
      <c r="AD1259" s="170"/>
      <c r="AE1259" s="170"/>
      <c r="AF1259" s="170"/>
      <c r="AG1259" s="170"/>
      <c r="AH1259" s="170"/>
      <c r="AI1259" s="170"/>
      <c r="AJ1259" s="170"/>
      <c r="AK1259" s="170"/>
      <c r="AL1259" s="170"/>
      <c r="AM1259" s="170"/>
      <c r="AN1259" s="170"/>
      <c r="AO1259" s="170"/>
      <c r="AP1259" s="170"/>
      <c r="AQ1259" s="170"/>
      <c r="AR1259" s="170"/>
      <c r="AS1259" s="170"/>
      <c r="AT1259" s="170"/>
      <c r="AU1259" s="170"/>
      <c r="AV1259" s="170"/>
      <c r="AW1259" s="170"/>
      <c r="AX1259" s="170"/>
      <c r="AY1259" s="170"/>
      <c r="AZ1259" s="170"/>
      <c r="BA1259" s="170"/>
      <c r="BB1259" s="170"/>
      <c r="BC1259" s="170"/>
      <c r="BD1259" s="170"/>
      <c r="BE1259" s="170"/>
      <c r="BF1259" s="170"/>
      <c r="BG1259" s="170"/>
      <c r="BH1259" s="170"/>
      <c r="BI1259" s="170"/>
      <c r="BJ1259" s="170"/>
      <c r="BK1259" s="170"/>
      <c r="BL1259" s="170"/>
      <c r="BM1259" s="170"/>
      <c r="BN1259" s="170"/>
      <c r="BO1259" s="170"/>
      <c r="BP1259" s="170"/>
      <c r="BQ1259" s="170"/>
      <c r="BR1259" s="170"/>
      <c r="BS1259" s="170"/>
      <c r="BT1259" s="170"/>
      <c r="BU1259" s="170"/>
      <c r="BV1259" s="170"/>
      <c r="BW1259" s="170"/>
      <c r="BX1259" s="170"/>
      <c r="BY1259" s="170"/>
      <c r="BZ1259" s="170"/>
      <c r="CA1259" s="170"/>
      <c r="CB1259" s="170"/>
      <c r="CC1259" s="170"/>
      <c r="CD1259" s="170"/>
      <c r="CE1259" s="170"/>
      <c r="CF1259" s="170"/>
      <c r="CG1259" s="170"/>
      <c r="CH1259" s="170"/>
      <c r="CI1259" s="170"/>
      <c r="CJ1259" s="170"/>
      <c r="CK1259" s="170"/>
    </row>
    <row r="1260" spans="2:89" x14ac:dyDescent="0.35">
      <c r="B1260" s="171" t="s">
        <v>505</v>
      </c>
      <c r="E1260" s="8"/>
      <c r="H1260" s="196"/>
      <c r="I1260" s="197"/>
      <c r="J1260" s="197"/>
      <c r="K1260" s="198"/>
      <c r="L1260" s="198"/>
      <c r="M1260" s="198"/>
      <c r="N1260" s="198"/>
      <c r="O1260" s="198"/>
      <c r="P1260" s="198"/>
      <c r="R1260" s="198"/>
      <c r="S1260" s="186"/>
      <c r="T1260" s="186"/>
      <c r="U1260" s="186"/>
      <c r="V1260" s="186"/>
      <c r="W1260" s="186"/>
      <c r="X1260" s="186"/>
      <c r="Y1260" s="186"/>
      <c r="Z1260" s="186"/>
      <c r="AA1260" s="186"/>
      <c r="AB1260" s="186"/>
      <c r="AC1260" s="186"/>
      <c r="AD1260" s="186"/>
      <c r="AE1260" s="186"/>
      <c r="AF1260" s="186"/>
      <c r="AG1260" s="186"/>
      <c r="AH1260" s="186"/>
      <c r="AI1260" s="186"/>
      <c r="AJ1260" s="186"/>
      <c r="AK1260" s="186"/>
      <c r="AL1260" s="186"/>
      <c r="AM1260" s="186"/>
      <c r="AN1260" s="186"/>
      <c r="AO1260" s="186"/>
      <c r="AP1260" s="186"/>
      <c r="AQ1260" s="186"/>
      <c r="AR1260" s="186"/>
      <c r="AS1260" s="186"/>
      <c r="AT1260" s="186"/>
      <c r="AU1260" s="186"/>
      <c r="AV1260" s="186"/>
      <c r="AW1260" s="186"/>
      <c r="AX1260" s="186"/>
      <c r="AY1260" s="186"/>
      <c r="AZ1260" s="186"/>
      <c r="BA1260" s="186"/>
      <c r="BB1260" s="186"/>
      <c r="BC1260" s="186"/>
      <c r="BD1260" s="186"/>
      <c r="BE1260" s="186"/>
      <c r="BF1260" s="186"/>
      <c r="BG1260" s="186"/>
      <c r="BH1260" s="186"/>
      <c r="BI1260" s="186"/>
      <c r="BJ1260" s="186"/>
      <c r="BK1260" s="186"/>
      <c r="BL1260" s="186"/>
      <c r="BM1260" s="186"/>
      <c r="BN1260" s="186"/>
      <c r="BO1260" s="186"/>
      <c r="BP1260" s="186"/>
      <c r="BQ1260" s="186"/>
      <c r="BR1260" s="186"/>
      <c r="BS1260" s="186"/>
      <c r="BT1260" s="186"/>
      <c r="BU1260" s="186"/>
      <c r="BV1260" s="186"/>
      <c r="BW1260" s="186"/>
      <c r="BX1260" s="186"/>
      <c r="BY1260" s="186"/>
      <c r="BZ1260" s="186"/>
      <c r="CA1260" s="186"/>
      <c r="CB1260" s="186"/>
      <c r="CC1260" s="186"/>
      <c r="CD1260" s="186"/>
      <c r="CE1260" s="186"/>
      <c r="CF1260" s="186"/>
      <c r="CG1260" s="186"/>
      <c r="CH1260" s="186"/>
      <c r="CI1260" s="186"/>
      <c r="CJ1260" s="186"/>
      <c r="CK1260" s="186"/>
    </row>
    <row r="1261" spans="2:89" x14ac:dyDescent="0.35">
      <c r="B1261" s="171" t="s">
        <v>463</v>
      </c>
      <c r="E1261" s="8"/>
      <c r="H1261" s="196"/>
      <c r="I1261" s="197"/>
      <c r="J1261" s="197"/>
      <c r="K1261" s="198"/>
      <c r="L1261" s="198"/>
      <c r="M1261" s="198"/>
      <c r="N1261" s="198"/>
      <c r="O1261" s="198"/>
      <c r="P1261" s="198"/>
      <c r="R1261" s="198"/>
      <c r="S1261" s="186" t="str">
        <f t="shared" ref="S1261:AX1261" si="1419">S$22</f>
        <v>S$18</v>
      </c>
      <c r="T1261" s="186" t="str">
        <f t="shared" si="1419"/>
        <v>T$18</v>
      </c>
      <c r="U1261" s="186" t="str">
        <f t="shared" si="1419"/>
        <v>U$18</v>
      </c>
      <c r="V1261" s="186" t="str">
        <f t="shared" si="1419"/>
        <v>V$18</v>
      </c>
      <c r="W1261" s="186" t="str">
        <f t="shared" si="1419"/>
        <v>W$18</v>
      </c>
      <c r="X1261" s="186" t="str">
        <f t="shared" si="1419"/>
        <v>X$18</v>
      </c>
      <c r="Y1261" s="186" t="str">
        <f t="shared" si="1419"/>
        <v>Y$18</v>
      </c>
      <c r="Z1261" s="186" t="str">
        <f t="shared" si="1419"/>
        <v>Z$18</v>
      </c>
      <c r="AA1261" s="186" t="str">
        <f t="shared" si="1419"/>
        <v>AA$18</v>
      </c>
      <c r="AB1261" s="186" t="str">
        <f t="shared" si="1419"/>
        <v>AB$18</v>
      </c>
      <c r="AC1261" s="186" t="str">
        <f t="shared" si="1419"/>
        <v>AC$18</v>
      </c>
      <c r="AD1261" s="186" t="str">
        <f t="shared" si="1419"/>
        <v>AD$18</v>
      </c>
      <c r="AE1261" s="186" t="str">
        <f t="shared" si="1419"/>
        <v>AE$18</v>
      </c>
      <c r="AF1261" s="186" t="str">
        <f t="shared" si="1419"/>
        <v>AF$18</v>
      </c>
      <c r="AG1261" s="186" t="str">
        <f t="shared" si="1419"/>
        <v>AG$18</v>
      </c>
      <c r="AH1261" s="186" t="str">
        <f t="shared" si="1419"/>
        <v>AH$18</v>
      </c>
      <c r="AI1261" s="186" t="str">
        <f t="shared" si="1419"/>
        <v>AI$18</v>
      </c>
      <c r="AJ1261" s="186" t="str">
        <f t="shared" si="1419"/>
        <v>AJ$18</v>
      </c>
      <c r="AK1261" s="186" t="str">
        <f t="shared" si="1419"/>
        <v>AK$18</v>
      </c>
      <c r="AL1261" s="186" t="str">
        <f t="shared" si="1419"/>
        <v>AL$18</v>
      </c>
      <c r="AM1261" s="186" t="str">
        <f t="shared" si="1419"/>
        <v>AM$18</v>
      </c>
      <c r="AN1261" s="186" t="str">
        <f t="shared" si="1419"/>
        <v>AN$18</v>
      </c>
      <c r="AO1261" s="186" t="str">
        <f t="shared" si="1419"/>
        <v>AO$18</v>
      </c>
      <c r="AP1261" s="186" t="str">
        <f t="shared" si="1419"/>
        <v>AP$18</v>
      </c>
      <c r="AQ1261" s="186" t="str">
        <f t="shared" si="1419"/>
        <v>AQ$18</v>
      </c>
      <c r="AR1261" s="186" t="str">
        <f t="shared" si="1419"/>
        <v>AR$18</v>
      </c>
      <c r="AS1261" s="186" t="str">
        <f t="shared" si="1419"/>
        <v>AS$18</v>
      </c>
      <c r="AT1261" s="186" t="str">
        <f t="shared" si="1419"/>
        <v>AT$18</v>
      </c>
      <c r="AU1261" s="186" t="str">
        <f t="shared" si="1419"/>
        <v>AU$18</v>
      </c>
      <c r="AV1261" s="186" t="str">
        <f t="shared" si="1419"/>
        <v>AV$18</v>
      </c>
      <c r="AW1261" s="186" t="str">
        <f t="shared" si="1419"/>
        <v>AW$18</v>
      </c>
      <c r="AX1261" s="186" t="str">
        <f t="shared" si="1419"/>
        <v>AX$18</v>
      </c>
      <c r="AY1261" s="186" t="str">
        <f t="shared" ref="AY1261:CD1261" si="1420">AY$22</f>
        <v>AY$18</v>
      </c>
      <c r="AZ1261" s="186" t="str">
        <f t="shared" si="1420"/>
        <v>AZ$18</v>
      </c>
      <c r="BA1261" s="186" t="str">
        <f t="shared" si="1420"/>
        <v>BA$18</v>
      </c>
      <c r="BB1261" s="186" t="str">
        <f t="shared" si="1420"/>
        <v>BB$18</v>
      </c>
      <c r="BC1261" s="186" t="str">
        <f t="shared" si="1420"/>
        <v>BC$18</v>
      </c>
      <c r="BD1261" s="186" t="str">
        <f t="shared" si="1420"/>
        <v>BD$18</v>
      </c>
      <c r="BE1261" s="186" t="str">
        <f t="shared" si="1420"/>
        <v>BE$18</v>
      </c>
      <c r="BF1261" s="186" t="str">
        <f t="shared" si="1420"/>
        <v>BF$18</v>
      </c>
      <c r="BG1261" s="186" t="str">
        <f t="shared" si="1420"/>
        <v>BG$18</v>
      </c>
      <c r="BH1261" s="186" t="str">
        <f t="shared" si="1420"/>
        <v>BH$18</v>
      </c>
      <c r="BI1261" s="186" t="str">
        <f t="shared" si="1420"/>
        <v>BI$18</v>
      </c>
      <c r="BJ1261" s="186" t="str">
        <f t="shared" si="1420"/>
        <v>BJ$18</v>
      </c>
      <c r="BK1261" s="186" t="str">
        <f t="shared" si="1420"/>
        <v>BK$18</v>
      </c>
      <c r="BL1261" s="186" t="str">
        <f t="shared" si="1420"/>
        <v>BL$18</v>
      </c>
      <c r="BM1261" s="186" t="str">
        <f t="shared" si="1420"/>
        <v>BM$18</v>
      </c>
      <c r="BN1261" s="186" t="str">
        <f t="shared" si="1420"/>
        <v>BN$18</v>
      </c>
      <c r="BO1261" s="186" t="str">
        <f t="shared" si="1420"/>
        <v>BO$18</v>
      </c>
      <c r="BP1261" s="186" t="str">
        <f t="shared" si="1420"/>
        <v>BP$18</v>
      </c>
      <c r="BQ1261" s="186" t="str">
        <f t="shared" si="1420"/>
        <v>BQ$18</v>
      </c>
      <c r="BR1261" s="186" t="str">
        <f t="shared" si="1420"/>
        <v>BR$18</v>
      </c>
      <c r="BS1261" s="186" t="str">
        <f t="shared" si="1420"/>
        <v>BS$18</v>
      </c>
      <c r="BT1261" s="186" t="str">
        <f t="shared" si="1420"/>
        <v>BT$18</v>
      </c>
      <c r="BU1261" s="186" t="str">
        <f t="shared" si="1420"/>
        <v>BU$18</v>
      </c>
      <c r="BV1261" s="186" t="str">
        <f t="shared" si="1420"/>
        <v>BV$18</v>
      </c>
      <c r="BW1261" s="186" t="str">
        <f t="shared" si="1420"/>
        <v>BW$18</v>
      </c>
      <c r="BX1261" s="186" t="str">
        <f t="shared" si="1420"/>
        <v>BX$18</v>
      </c>
      <c r="BY1261" s="186" t="str">
        <f t="shared" si="1420"/>
        <v>BY$18</v>
      </c>
      <c r="BZ1261" s="186" t="str">
        <f t="shared" si="1420"/>
        <v>BZ$18</v>
      </c>
      <c r="CA1261" s="186" t="str">
        <f t="shared" si="1420"/>
        <v>CA$18</v>
      </c>
      <c r="CB1261" s="186" t="str">
        <f t="shared" si="1420"/>
        <v>CB$18</v>
      </c>
      <c r="CC1261" s="186" t="str">
        <f t="shared" si="1420"/>
        <v>CC$18</v>
      </c>
      <c r="CD1261" s="186" t="str">
        <f t="shared" si="1420"/>
        <v>CD$18</v>
      </c>
      <c r="CE1261" s="186" t="str">
        <f t="shared" ref="CE1261:CK1261" si="1421">CE$22</f>
        <v>CE$18</v>
      </c>
      <c r="CF1261" s="186" t="str">
        <f t="shared" si="1421"/>
        <v>CF$18</v>
      </c>
      <c r="CG1261" s="186" t="str">
        <f t="shared" si="1421"/>
        <v>CG$18</v>
      </c>
      <c r="CH1261" s="186" t="str">
        <f t="shared" si="1421"/>
        <v>CH$18</v>
      </c>
      <c r="CI1261" s="186" t="str">
        <f t="shared" si="1421"/>
        <v>CI$18</v>
      </c>
      <c r="CJ1261" s="186" t="str">
        <f t="shared" si="1421"/>
        <v>CJ$18</v>
      </c>
      <c r="CK1261" s="186" t="str">
        <f t="shared" si="1421"/>
        <v>CK$18</v>
      </c>
    </row>
    <row r="1262" spans="2:89" x14ac:dyDescent="0.35">
      <c r="B1262" s="171" t="s">
        <v>464</v>
      </c>
      <c r="E1262" s="8"/>
      <c r="H1262" s="196"/>
      <c r="I1262" s="197"/>
      <c r="J1262" s="197"/>
      <c r="K1262" s="198"/>
      <c r="L1262" s="198"/>
      <c r="M1262" s="198"/>
      <c r="N1262" s="198"/>
      <c r="O1262" s="198"/>
      <c r="P1262" s="198"/>
      <c r="R1262" s="198"/>
      <c r="S1262" s="186" t="str">
        <f t="shared" ref="S1262:AX1262" si="1422">S$23</f>
        <v>S$19</v>
      </c>
      <c r="T1262" s="186" t="str">
        <f t="shared" si="1422"/>
        <v>T$19</v>
      </c>
      <c r="U1262" s="186" t="str">
        <f t="shared" si="1422"/>
        <v>U$19</v>
      </c>
      <c r="V1262" s="186" t="str">
        <f t="shared" si="1422"/>
        <v>V$19</v>
      </c>
      <c r="W1262" s="186" t="str">
        <f t="shared" si="1422"/>
        <v>W$19</v>
      </c>
      <c r="X1262" s="186" t="str">
        <f t="shared" si="1422"/>
        <v>X$19</v>
      </c>
      <c r="Y1262" s="186" t="str">
        <f t="shared" si="1422"/>
        <v>Y$19</v>
      </c>
      <c r="Z1262" s="186" t="str">
        <f t="shared" si="1422"/>
        <v>Z$19</v>
      </c>
      <c r="AA1262" s="186" t="str">
        <f t="shared" si="1422"/>
        <v>AA$19</v>
      </c>
      <c r="AB1262" s="186" t="str">
        <f t="shared" si="1422"/>
        <v>AB$19</v>
      </c>
      <c r="AC1262" s="186" t="str">
        <f t="shared" si="1422"/>
        <v>AC$19</v>
      </c>
      <c r="AD1262" s="186" t="str">
        <f t="shared" si="1422"/>
        <v>AD$19</v>
      </c>
      <c r="AE1262" s="186" t="str">
        <f t="shared" si="1422"/>
        <v>AE$19</v>
      </c>
      <c r="AF1262" s="186" t="str">
        <f t="shared" si="1422"/>
        <v>AF$19</v>
      </c>
      <c r="AG1262" s="186" t="str">
        <f t="shared" si="1422"/>
        <v>AG$19</v>
      </c>
      <c r="AH1262" s="186" t="str">
        <f t="shared" si="1422"/>
        <v>AH$19</v>
      </c>
      <c r="AI1262" s="186" t="str">
        <f t="shared" si="1422"/>
        <v>AI$19</v>
      </c>
      <c r="AJ1262" s="186" t="str">
        <f t="shared" si="1422"/>
        <v>AJ$19</v>
      </c>
      <c r="AK1262" s="186" t="str">
        <f t="shared" si="1422"/>
        <v>AK$19</v>
      </c>
      <c r="AL1262" s="186" t="str">
        <f t="shared" si="1422"/>
        <v>AL$19</v>
      </c>
      <c r="AM1262" s="186" t="str">
        <f t="shared" si="1422"/>
        <v>AM$19</v>
      </c>
      <c r="AN1262" s="186" t="str">
        <f t="shared" si="1422"/>
        <v>AN$19</v>
      </c>
      <c r="AO1262" s="186" t="str">
        <f t="shared" si="1422"/>
        <v>AO$19</v>
      </c>
      <c r="AP1262" s="186" t="str">
        <f t="shared" si="1422"/>
        <v>AP$19</v>
      </c>
      <c r="AQ1262" s="186" t="str">
        <f t="shared" si="1422"/>
        <v>AQ$19</v>
      </c>
      <c r="AR1262" s="186" t="str">
        <f t="shared" si="1422"/>
        <v>AR$19</v>
      </c>
      <c r="AS1262" s="186" t="str">
        <f t="shared" si="1422"/>
        <v>AS$19</v>
      </c>
      <c r="AT1262" s="186" t="str">
        <f t="shared" si="1422"/>
        <v>AT$19</v>
      </c>
      <c r="AU1262" s="186" t="str">
        <f t="shared" si="1422"/>
        <v>AU$19</v>
      </c>
      <c r="AV1262" s="186" t="str">
        <f t="shared" si="1422"/>
        <v>AV$19</v>
      </c>
      <c r="AW1262" s="186" t="str">
        <f t="shared" si="1422"/>
        <v>AW$19</v>
      </c>
      <c r="AX1262" s="186" t="str">
        <f t="shared" si="1422"/>
        <v>AX$19</v>
      </c>
      <c r="AY1262" s="186" t="str">
        <f t="shared" ref="AY1262:CD1262" si="1423">AY$23</f>
        <v>AY$19</v>
      </c>
      <c r="AZ1262" s="186" t="str">
        <f t="shared" si="1423"/>
        <v>AZ$19</v>
      </c>
      <c r="BA1262" s="186" t="str">
        <f t="shared" si="1423"/>
        <v>BA$19</v>
      </c>
      <c r="BB1262" s="186" t="str">
        <f t="shared" si="1423"/>
        <v>BB$19</v>
      </c>
      <c r="BC1262" s="186" t="str">
        <f t="shared" si="1423"/>
        <v>BC$19</v>
      </c>
      <c r="BD1262" s="186" t="str">
        <f t="shared" si="1423"/>
        <v>BD$19</v>
      </c>
      <c r="BE1262" s="186" t="str">
        <f t="shared" si="1423"/>
        <v>BE$19</v>
      </c>
      <c r="BF1262" s="186" t="str">
        <f t="shared" si="1423"/>
        <v>BF$19</v>
      </c>
      <c r="BG1262" s="186" t="str">
        <f t="shared" si="1423"/>
        <v>BG$19</v>
      </c>
      <c r="BH1262" s="186" t="str">
        <f t="shared" si="1423"/>
        <v>BH$19</v>
      </c>
      <c r="BI1262" s="186" t="str">
        <f t="shared" si="1423"/>
        <v>BI$19</v>
      </c>
      <c r="BJ1262" s="186" t="str">
        <f t="shared" si="1423"/>
        <v>BJ$19</v>
      </c>
      <c r="BK1262" s="186" t="str">
        <f t="shared" si="1423"/>
        <v>BK$19</v>
      </c>
      <c r="BL1262" s="186" t="str">
        <f t="shared" si="1423"/>
        <v>BL$19</v>
      </c>
      <c r="BM1262" s="186" t="str">
        <f t="shared" si="1423"/>
        <v>BM$19</v>
      </c>
      <c r="BN1262" s="186" t="str">
        <f t="shared" si="1423"/>
        <v>BN$19</v>
      </c>
      <c r="BO1262" s="186" t="str">
        <f t="shared" si="1423"/>
        <v>BO$19</v>
      </c>
      <c r="BP1262" s="186" t="str">
        <f t="shared" si="1423"/>
        <v>BP$19</v>
      </c>
      <c r="BQ1262" s="186" t="str">
        <f t="shared" si="1423"/>
        <v>BQ$19</v>
      </c>
      <c r="BR1262" s="186" t="str">
        <f t="shared" si="1423"/>
        <v>BR$19</v>
      </c>
      <c r="BS1262" s="186" t="str">
        <f t="shared" si="1423"/>
        <v>BS$19</v>
      </c>
      <c r="BT1262" s="186" t="str">
        <f t="shared" si="1423"/>
        <v>BT$19</v>
      </c>
      <c r="BU1262" s="186" t="str">
        <f t="shared" si="1423"/>
        <v>BU$19</v>
      </c>
      <c r="BV1262" s="186" t="str">
        <f t="shared" si="1423"/>
        <v>BV$19</v>
      </c>
      <c r="BW1262" s="186" t="str">
        <f t="shared" si="1423"/>
        <v>BW$19</v>
      </c>
      <c r="BX1262" s="186" t="str">
        <f t="shared" si="1423"/>
        <v>BX$19</v>
      </c>
      <c r="BY1262" s="186" t="str">
        <f t="shared" si="1423"/>
        <v>BY$19</v>
      </c>
      <c r="BZ1262" s="186" t="str">
        <f t="shared" si="1423"/>
        <v>BZ$19</v>
      </c>
      <c r="CA1262" s="186" t="str">
        <f t="shared" si="1423"/>
        <v>CA$19</v>
      </c>
      <c r="CB1262" s="186" t="str">
        <f t="shared" si="1423"/>
        <v>CB$19</v>
      </c>
      <c r="CC1262" s="186" t="str">
        <f t="shared" si="1423"/>
        <v>CC$19</v>
      </c>
      <c r="CD1262" s="186" t="str">
        <f t="shared" si="1423"/>
        <v>CD$19</v>
      </c>
      <c r="CE1262" s="186" t="str">
        <f t="shared" ref="CE1262:CK1262" si="1424">CE$23</f>
        <v>CE$19</v>
      </c>
      <c r="CF1262" s="186" t="str">
        <f t="shared" si="1424"/>
        <v>CF$19</v>
      </c>
      <c r="CG1262" s="186" t="str">
        <f t="shared" si="1424"/>
        <v>CG$19</v>
      </c>
      <c r="CH1262" s="186" t="str">
        <f t="shared" si="1424"/>
        <v>CH$19</v>
      </c>
      <c r="CI1262" s="186" t="str">
        <f t="shared" si="1424"/>
        <v>CI$19</v>
      </c>
      <c r="CJ1262" s="186" t="str">
        <f t="shared" si="1424"/>
        <v>CJ$19</v>
      </c>
      <c r="CK1262" s="186" t="str">
        <f t="shared" si="1424"/>
        <v>CK$19</v>
      </c>
    </row>
    <row r="1263" spans="2:89" x14ac:dyDescent="0.35">
      <c r="B1263" s="66" t="s">
        <v>807</v>
      </c>
      <c r="C1263" s="31"/>
      <c r="D1263" t="s">
        <v>806</v>
      </c>
      <c r="E1263" s="8" t="str">
        <f t="shared" ref="E1263:E1267" si="1425">ROW()&amp;" "&amp;D1263</f>
        <v>1263 SALES-S</v>
      </c>
      <c r="F1263" t="s">
        <v>438</v>
      </c>
      <c r="G1263" s="31" t="s">
        <v>81</v>
      </c>
      <c r="H1263" s="22"/>
      <c r="I1263" s="288"/>
      <c r="J1263" s="288"/>
      <c r="K1263" s="22"/>
      <c r="L1263" s="22"/>
      <c r="M1263" s="22"/>
      <c r="N1263" s="22"/>
      <c r="O1263" s="22"/>
      <c r="P1263" s="22"/>
      <c r="R1263" s="66"/>
      <c r="S1263" s="289"/>
      <c r="T1263" s="289"/>
      <c r="U1263" s="289"/>
      <c r="V1263" s="289"/>
      <c r="W1263" s="289"/>
      <c r="X1263" s="289"/>
      <c r="Y1263" s="289"/>
      <c r="Z1263" s="289"/>
      <c r="AA1263" s="289"/>
      <c r="AB1263" s="289"/>
      <c r="AC1263" s="289"/>
      <c r="AD1263" s="289"/>
      <c r="AE1263" s="289"/>
      <c r="AF1263" s="289"/>
      <c r="AG1263" s="289"/>
      <c r="AH1263" s="289"/>
      <c r="AI1263" s="289"/>
      <c r="AJ1263" s="289"/>
      <c r="AK1263" s="289"/>
      <c r="AL1263" s="289"/>
      <c r="AM1263" s="289"/>
      <c r="AN1263" s="289"/>
      <c r="AO1263" s="289"/>
      <c r="AP1263" s="289"/>
      <c r="AQ1263" s="289"/>
      <c r="AR1263" s="289"/>
      <c r="AS1263" s="289"/>
      <c r="AT1263" s="289"/>
      <c r="AU1263" s="289"/>
      <c r="AV1263" s="289"/>
      <c r="AW1263" s="289"/>
      <c r="AX1263" s="289"/>
      <c r="AY1263" s="289"/>
      <c r="AZ1263" s="289"/>
      <c r="BA1263" s="289"/>
      <c r="BB1263" s="289"/>
      <c r="BC1263" s="289"/>
      <c r="BD1263" s="289"/>
      <c r="BE1263" s="289"/>
      <c r="BF1263" s="289"/>
      <c r="BG1263" s="289"/>
      <c r="BH1263" s="289"/>
      <c r="BI1263" s="289"/>
      <c r="BJ1263" s="289"/>
      <c r="BK1263" s="289"/>
      <c r="BL1263" s="289"/>
      <c r="BM1263" s="289"/>
      <c r="BN1263" s="289"/>
      <c r="BO1263" s="289"/>
      <c r="BP1263" s="289"/>
      <c r="BQ1263" s="289"/>
      <c r="BR1263" s="289"/>
      <c r="BS1263" s="289"/>
      <c r="BT1263" s="289"/>
      <c r="BU1263" s="289"/>
      <c r="BV1263" s="289"/>
      <c r="BW1263" s="289"/>
      <c r="BX1263" s="289"/>
      <c r="BY1263" s="289"/>
      <c r="BZ1263" s="289"/>
      <c r="CA1263" s="289"/>
      <c r="CB1263" s="289"/>
      <c r="CC1263" s="289"/>
      <c r="CD1263" s="289"/>
      <c r="CE1263" s="289"/>
      <c r="CF1263" s="289"/>
      <c r="CG1263" s="289"/>
      <c r="CH1263" s="289"/>
      <c r="CI1263" s="289"/>
      <c r="CJ1263" s="289"/>
      <c r="CK1263" s="289"/>
    </row>
    <row r="1264" spans="2:89" x14ac:dyDescent="0.35">
      <c r="B1264" s="95" t="str">
        <f>B1266&amp;":"</f>
        <v>Sales - (Primary label):</v>
      </c>
      <c r="C1264" s="31"/>
      <c r="D1264" t="s">
        <v>806</v>
      </c>
      <c r="E1264" s="8" t="str">
        <f t="shared" si="1425"/>
        <v>1264 SALES-S</v>
      </c>
      <c r="H1264" s="31"/>
      <c r="I1264" s="73"/>
      <c r="J1264" s="73"/>
      <c r="K1264" s="31"/>
      <c r="L1264" s="31"/>
      <c r="M1264" s="31"/>
      <c r="N1264" s="31"/>
      <c r="O1264" s="31"/>
      <c r="P1264" s="31"/>
      <c r="R1264" s="67"/>
      <c r="S1264" s="152"/>
      <c r="T1264" s="152"/>
      <c r="U1264" s="152"/>
      <c r="V1264" s="152"/>
      <c r="W1264" s="152"/>
      <c r="X1264" s="152"/>
      <c r="Y1264" s="152"/>
      <c r="Z1264" s="152"/>
      <c r="AA1264" s="152"/>
      <c r="AB1264" s="152"/>
      <c r="AC1264" s="152"/>
      <c r="AD1264" s="152"/>
      <c r="AE1264" s="152"/>
      <c r="AF1264" s="152"/>
      <c r="AG1264" s="152"/>
      <c r="AH1264" s="152"/>
      <c r="AI1264" s="152"/>
      <c r="AJ1264" s="152"/>
      <c r="AK1264" s="152"/>
      <c r="AL1264" s="152"/>
      <c r="AM1264" s="152"/>
      <c r="AN1264" s="152"/>
      <c r="AO1264" s="152"/>
      <c r="AP1264" s="152"/>
      <c r="AQ1264" s="152"/>
      <c r="AR1264" s="152"/>
      <c r="AS1264" s="152"/>
      <c r="AT1264" s="152"/>
      <c r="AU1264" s="152"/>
      <c r="AV1264" s="152"/>
      <c r="AW1264" s="152"/>
      <c r="AX1264" s="152"/>
      <c r="AY1264" s="152"/>
      <c r="AZ1264" s="152"/>
      <c r="BA1264" s="152"/>
      <c r="BB1264" s="152"/>
      <c r="BC1264" s="152"/>
      <c r="BD1264" s="152"/>
      <c r="BE1264" s="152"/>
      <c r="BF1264" s="152"/>
      <c r="BG1264" s="152"/>
      <c r="BH1264" s="152"/>
      <c r="BI1264" s="152"/>
      <c r="BJ1264" s="152"/>
      <c r="BK1264" s="152"/>
      <c r="BL1264" s="152"/>
      <c r="BM1264" s="152"/>
      <c r="BN1264" s="152"/>
      <c r="BO1264" s="152"/>
      <c r="BP1264" s="152"/>
      <c r="BQ1264" s="152"/>
      <c r="BR1264" s="152"/>
      <c r="BS1264" s="152"/>
      <c r="BT1264" s="152"/>
      <c r="BU1264" s="152"/>
      <c r="BV1264" s="152"/>
      <c r="BW1264" s="152"/>
      <c r="BX1264" s="152"/>
      <c r="BY1264" s="152"/>
      <c r="BZ1264" s="152"/>
      <c r="CA1264" s="152"/>
      <c r="CB1264" s="152"/>
      <c r="CC1264" s="152"/>
      <c r="CD1264" s="152"/>
      <c r="CE1264" s="152"/>
      <c r="CF1264" s="152"/>
      <c r="CG1264" s="152"/>
      <c r="CH1264" s="152"/>
      <c r="CI1264" s="152"/>
      <c r="CJ1264" s="152"/>
      <c r="CK1264" s="152"/>
    </row>
    <row r="1265" spans="2:89" x14ac:dyDescent="0.35">
      <c r="B1265" s="141" t="str">
        <f>"$ sales/new "&amp;B1269</f>
        <v>$ sales/new primary unit</v>
      </c>
      <c r="D1265" t="s">
        <v>806</v>
      </c>
      <c r="E1265" s="8" t="str">
        <f t="shared" si="1425"/>
        <v>1265 SALES-S</v>
      </c>
      <c r="G1265" t="str">
        <f>E1265</f>
        <v>1265 SALES-S</v>
      </c>
      <c r="H1265" s="12"/>
      <c r="I1265" s="60"/>
      <c r="J1265" s="60"/>
      <c r="K1265" s="18">
        <v>5</v>
      </c>
      <c r="L1265" s="18">
        <v>5</v>
      </c>
      <c r="M1265" s="18">
        <v>5</v>
      </c>
      <c r="N1265" s="18">
        <v>5</v>
      </c>
      <c r="O1265" s="18">
        <v>5</v>
      </c>
      <c r="P1265" s="18">
        <v>5</v>
      </c>
      <c r="R1265" s="19"/>
      <c r="S1265" s="143" cm="1">
        <f t="array" ref="S1265">INDEX($K:$P,ROW(),MATCH(S$3,$K$2:$P$2,0))</f>
        <v>5</v>
      </c>
      <c r="T1265" s="143" cm="1">
        <f t="array" ref="T1265">INDEX($K:$P,ROW(),MATCH(T$3,$K$2:$P$2,0))</f>
        <v>5</v>
      </c>
      <c r="U1265" s="143" cm="1">
        <f t="array" ref="U1265">INDEX($K:$P,ROW(),MATCH(U$3,$K$2:$P$2,0))</f>
        <v>5</v>
      </c>
      <c r="V1265" s="143" cm="1">
        <f t="array" ref="V1265">INDEX($K:$P,ROW(),MATCH(V$3,$K$2:$P$2,0))</f>
        <v>5</v>
      </c>
      <c r="W1265" s="143" cm="1">
        <f t="array" ref="W1265">INDEX($K:$P,ROW(),MATCH(W$3,$K$2:$P$2,0))</f>
        <v>5</v>
      </c>
      <c r="X1265" s="143" cm="1">
        <f t="array" ref="X1265">INDEX($K:$P,ROW(),MATCH(X$3,$K$2:$P$2,0))</f>
        <v>5</v>
      </c>
      <c r="Y1265" s="143" cm="1">
        <f t="array" ref="Y1265">INDEX($K:$P,ROW(),MATCH(Y$3,$K$2:$P$2,0))</f>
        <v>5</v>
      </c>
      <c r="Z1265" s="143" cm="1">
        <f t="array" ref="Z1265">INDEX($K:$P,ROW(),MATCH(Z$3,$K$2:$P$2,0))</f>
        <v>5</v>
      </c>
      <c r="AA1265" s="143" cm="1">
        <f t="array" ref="AA1265">INDEX($K:$P,ROW(),MATCH(AA$3,$K$2:$P$2,0))</f>
        <v>5</v>
      </c>
      <c r="AB1265" s="143" cm="1">
        <f t="array" ref="AB1265">INDEX($K:$P,ROW(),MATCH(AB$3,$K$2:$P$2,0))</f>
        <v>5</v>
      </c>
      <c r="AC1265" s="143" cm="1">
        <f t="array" ref="AC1265">INDEX($K:$P,ROW(),MATCH(AC$3,$K$2:$P$2,0))</f>
        <v>5</v>
      </c>
      <c r="AD1265" s="143" cm="1">
        <f t="array" ref="AD1265">INDEX($K:$P,ROW(),MATCH(AD$3,$K$2:$P$2,0))</f>
        <v>5</v>
      </c>
      <c r="AE1265" s="143" cm="1">
        <f t="array" ref="AE1265">INDEX($K:$P,ROW(),MATCH(AE$3,$K$2:$P$2,0))</f>
        <v>5</v>
      </c>
      <c r="AF1265" s="143" cm="1">
        <f t="array" ref="AF1265">INDEX($K:$P,ROW(),MATCH(AF$3,$K$2:$P$2,0))</f>
        <v>5</v>
      </c>
      <c r="AG1265" s="143" cm="1">
        <f t="array" ref="AG1265">INDEX($K:$P,ROW(),MATCH(AG$3,$K$2:$P$2,0))</f>
        <v>5</v>
      </c>
      <c r="AH1265" s="143" cm="1">
        <f t="array" ref="AH1265">INDEX($K:$P,ROW(),MATCH(AH$3,$K$2:$P$2,0))</f>
        <v>5</v>
      </c>
      <c r="AI1265" s="143" cm="1">
        <f t="array" ref="AI1265">INDEX($K:$P,ROW(),MATCH(AI$3,$K$2:$P$2,0))</f>
        <v>5</v>
      </c>
      <c r="AJ1265" s="143" cm="1">
        <f t="array" ref="AJ1265">INDEX($K:$P,ROW(),MATCH(AJ$3,$K$2:$P$2,0))</f>
        <v>5</v>
      </c>
      <c r="AK1265" s="143" cm="1">
        <f t="array" ref="AK1265">INDEX($K:$P,ROW(),MATCH(AK$3,$K$2:$P$2,0))</f>
        <v>5</v>
      </c>
      <c r="AL1265" s="143" cm="1">
        <f t="array" ref="AL1265">INDEX($K:$P,ROW(),MATCH(AL$3,$K$2:$P$2,0))</f>
        <v>5</v>
      </c>
      <c r="AM1265" s="143" cm="1">
        <f t="array" ref="AM1265">INDEX($K:$P,ROW(),MATCH(AM$3,$K$2:$P$2,0))</f>
        <v>5</v>
      </c>
      <c r="AN1265" s="143" cm="1">
        <f t="array" ref="AN1265">INDEX($K:$P,ROW(),MATCH(AN$3,$K$2:$P$2,0))</f>
        <v>5</v>
      </c>
      <c r="AO1265" s="143" cm="1">
        <f t="array" ref="AO1265">INDEX($K:$P,ROW(),MATCH(AO$3,$K$2:$P$2,0))</f>
        <v>5</v>
      </c>
      <c r="AP1265" s="143" cm="1">
        <f t="array" ref="AP1265">INDEX($K:$P,ROW(),MATCH(AP$3,$K$2:$P$2,0))</f>
        <v>5</v>
      </c>
      <c r="AQ1265" s="143" cm="1">
        <f t="array" ref="AQ1265">INDEX($K:$P,ROW(),MATCH(AQ$3,$K$2:$P$2,0))</f>
        <v>5</v>
      </c>
      <c r="AR1265" s="143" cm="1">
        <f t="array" ref="AR1265">INDEX($K:$P,ROW(),MATCH(AR$3,$K$2:$P$2,0))</f>
        <v>5</v>
      </c>
      <c r="AS1265" s="143" cm="1">
        <f t="array" ref="AS1265">INDEX($K:$P,ROW(),MATCH(AS$3,$K$2:$P$2,0))</f>
        <v>5</v>
      </c>
      <c r="AT1265" s="143" cm="1">
        <f t="array" ref="AT1265">INDEX($K:$P,ROW(),MATCH(AT$3,$K$2:$P$2,0))</f>
        <v>5</v>
      </c>
      <c r="AU1265" s="143" cm="1">
        <f t="array" ref="AU1265">INDEX($K:$P,ROW(),MATCH(AU$3,$K$2:$P$2,0))</f>
        <v>5</v>
      </c>
      <c r="AV1265" s="143" cm="1">
        <f t="array" ref="AV1265">INDEX($K:$P,ROW(),MATCH(AV$3,$K$2:$P$2,0))</f>
        <v>5</v>
      </c>
      <c r="AW1265" s="143" cm="1">
        <f t="array" ref="AW1265">INDEX($K:$P,ROW(),MATCH(AW$3,$K$2:$P$2,0))</f>
        <v>5</v>
      </c>
      <c r="AX1265" s="143" cm="1">
        <f t="array" ref="AX1265">INDEX($K:$P,ROW(),MATCH(AX$3,$K$2:$P$2,0))</f>
        <v>5</v>
      </c>
      <c r="AY1265" s="143" cm="1">
        <f t="array" ref="AY1265">INDEX($K:$P,ROW(),MATCH(AY$3,$K$2:$P$2,0))</f>
        <v>5</v>
      </c>
      <c r="AZ1265" s="143" cm="1">
        <f t="array" ref="AZ1265">INDEX($K:$P,ROW(),MATCH(AZ$3,$K$2:$P$2,0))</f>
        <v>5</v>
      </c>
      <c r="BA1265" s="143" cm="1">
        <f t="array" ref="BA1265">INDEX($K:$P,ROW(),MATCH(BA$3,$K$2:$P$2,0))</f>
        <v>5</v>
      </c>
      <c r="BB1265" s="143" cm="1">
        <f t="array" ref="BB1265">INDEX($K:$P,ROW(),MATCH(BB$3,$K$2:$P$2,0))</f>
        <v>5</v>
      </c>
      <c r="BC1265" s="143" cm="1">
        <f t="array" ref="BC1265">INDEX($K:$P,ROW(),MATCH(BC$3,$K$2:$P$2,0))</f>
        <v>5</v>
      </c>
      <c r="BD1265" s="143" cm="1">
        <f t="array" ref="BD1265">INDEX($K:$P,ROW(),MATCH(BD$3,$K$2:$P$2,0))</f>
        <v>5</v>
      </c>
      <c r="BE1265" s="143" cm="1">
        <f t="array" ref="BE1265">INDEX($K:$P,ROW(),MATCH(BE$3,$K$2:$P$2,0))</f>
        <v>5</v>
      </c>
      <c r="BF1265" s="143" cm="1">
        <f t="array" ref="BF1265">INDEX($K:$P,ROW(),MATCH(BF$3,$K$2:$P$2,0))</f>
        <v>5</v>
      </c>
      <c r="BG1265" s="143" cm="1">
        <f t="array" ref="BG1265">INDEX($K:$P,ROW(),MATCH(BG$3,$K$2:$P$2,0))</f>
        <v>5</v>
      </c>
      <c r="BH1265" s="143" cm="1">
        <f t="array" ref="BH1265">INDEX($K:$P,ROW(),MATCH(BH$3,$K$2:$P$2,0))</f>
        <v>5</v>
      </c>
      <c r="BI1265" s="143" cm="1">
        <f t="array" ref="BI1265">INDEX($K:$P,ROW(),MATCH(BI$3,$K$2:$P$2,0))</f>
        <v>5</v>
      </c>
      <c r="BJ1265" s="143" cm="1">
        <f t="array" ref="BJ1265">INDEX($K:$P,ROW(),MATCH(BJ$3,$K$2:$P$2,0))</f>
        <v>5</v>
      </c>
      <c r="BK1265" s="143" cm="1">
        <f t="array" ref="BK1265">INDEX($K:$P,ROW(),MATCH(BK$3,$K$2:$P$2,0))</f>
        <v>5</v>
      </c>
      <c r="BL1265" s="143" cm="1">
        <f t="array" ref="BL1265">INDEX($K:$P,ROW(),MATCH(BL$3,$K$2:$P$2,0))</f>
        <v>5</v>
      </c>
      <c r="BM1265" s="143" cm="1">
        <f t="array" ref="BM1265">INDEX($K:$P,ROW(),MATCH(BM$3,$K$2:$P$2,0))</f>
        <v>5</v>
      </c>
      <c r="BN1265" s="143" cm="1">
        <f t="array" ref="BN1265">INDEX($K:$P,ROW(),MATCH(BN$3,$K$2:$P$2,0))</f>
        <v>5</v>
      </c>
      <c r="BO1265" s="143" cm="1">
        <f t="array" ref="BO1265">INDEX($K:$P,ROW(),MATCH(BO$3,$K$2:$P$2,0))</f>
        <v>5</v>
      </c>
      <c r="BP1265" s="143" cm="1">
        <f t="array" ref="BP1265">INDEX($K:$P,ROW(),MATCH(BP$3,$K$2:$P$2,0))</f>
        <v>5</v>
      </c>
      <c r="BQ1265" s="143" cm="1">
        <f t="array" ref="BQ1265">INDEX($K:$P,ROW(),MATCH(BQ$3,$K$2:$P$2,0))</f>
        <v>5</v>
      </c>
      <c r="BR1265" s="143" cm="1">
        <f t="array" ref="BR1265">INDEX($K:$P,ROW(),MATCH(BR$3,$K$2:$P$2,0))</f>
        <v>5</v>
      </c>
      <c r="BS1265" s="143" cm="1">
        <f t="array" ref="BS1265">INDEX($K:$P,ROW(),MATCH(BS$3,$K$2:$P$2,0))</f>
        <v>5</v>
      </c>
      <c r="BT1265" s="143" cm="1">
        <f t="array" ref="BT1265">INDEX($K:$P,ROW(),MATCH(BT$3,$K$2:$P$2,0))</f>
        <v>5</v>
      </c>
      <c r="BU1265" s="143" cm="1">
        <f t="array" ref="BU1265">INDEX($K:$P,ROW(),MATCH(BU$3,$K$2:$P$2,0))</f>
        <v>5</v>
      </c>
      <c r="BV1265" s="143" cm="1">
        <f t="array" ref="BV1265">INDEX($K:$P,ROW(),MATCH(BV$3,$K$2:$P$2,0))</f>
        <v>5</v>
      </c>
      <c r="BW1265" s="143" cm="1">
        <f t="array" ref="BW1265">INDEX($K:$P,ROW(),MATCH(BW$3,$K$2:$P$2,0))</f>
        <v>5</v>
      </c>
      <c r="BX1265" s="143" cm="1">
        <f t="array" ref="BX1265">INDEX($K:$P,ROW(),MATCH(BX$3,$K$2:$P$2,0))</f>
        <v>5</v>
      </c>
      <c r="BY1265" s="143" cm="1">
        <f t="array" ref="BY1265">INDEX($K:$P,ROW(),MATCH(BY$3,$K$2:$P$2,0))</f>
        <v>5</v>
      </c>
      <c r="BZ1265" s="143" cm="1">
        <f t="array" ref="BZ1265">INDEX($K:$P,ROW(),MATCH(BZ$3,$K$2:$P$2,0))</f>
        <v>5</v>
      </c>
      <c r="CA1265" s="143" cm="1">
        <f t="array" ref="CA1265">INDEX($K:$P,ROW(),MATCH(CA$3,$K$2:$P$2,0))</f>
        <v>5</v>
      </c>
      <c r="CB1265" s="143" cm="1">
        <f t="array" ref="CB1265">INDEX($K:$P,ROW(),MATCH(CB$3,$K$2:$P$2,0))</f>
        <v>5</v>
      </c>
      <c r="CC1265" s="143" cm="1">
        <f t="array" ref="CC1265">INDEX($K:$P,ROW(),MATCH(CC$3,$K$2:$P$2,0))</f>
        <v>5</v>
      </c>
      <c r="CD1265" s="143" cm="1">
        <f t="array" ref="CD1265">INDEX($K:$P,ROW(),MATCH(CD$3,$K$2:$P$2,0))</f>
        <v>5</v>
      </c>
      <c r="CE1265" s="143" cm="1">
        <f t="array" ref="CE1265">INDEX($K:$P,ROW(),MATCH(CE$3,$K$2:$P$2,0))</f>
        <v>5</v>
      </c>
      <c r="CF1265" s="143" cm="1">
        <f t="array" ref="CF1265">INDEX($K:$P,ROW(),MATCH(CF$3,$K$2:$P$2,0))</f>
        <v>5</v>
      </c>
      <c r="CG1265" s="143" cm="1">
        <f t="array" ref="CG1265">INDEX($K:$P,ROW(),MATCH(CG$3,$K$2:$P$2,0))</f>
        <v>5</v>
      </c>
      <c r="CH1265" s="143" cm="1">
        <f t="array" ref="CH1265">INDEX($K:$P,ROW(),MATCH(CH$3,$K$2:$P$2,0))</f>
        <v>5</v>
      </c>
      <c r="CI1265" s="143" cm="1">
        <f t="array" ref="CI1265">INDEX($K:$P,ROW(),MATCH(CI$3,$K$2:$P$2,0))</f>
        <v>5</v>
      </c>
      <c r="CJ1265" s="143" cm="1">
        <f t="array" ref="CJ1265">INDEX($K:$P,ROW(),MATCH(CJ$3,$K$2:$P$2,0))</f>
        <v>5</v>
      </c>
      <c r="CK1265" s="143" cm="1">
        <f t="array" ref="CK1265">INDEX($K:$P,ROW(),MATCH(CK$3,$K$2:$P$2,0))</f>
        <v>5</v>
      </c>
    </row>
    <row r="1266" spans="2:89" x14ac:dyDescent="0.35">
      <c r="B1266" s="123" t="str">
        <f>SUBSTITUTE(B1263,":","")&amp;" - "&amp;B1268</f>
        <v>Sales - (Primary label)</v>
      </c>
      <c r="C1266" s="27" t="s">
        <v>198</v>
      </c>
      <c r="D1266" t="s">
        <v>806</v>
      </c>
      <c r="E1266" s="8" t="str">
        <f t="shared" si="1425"/>
        <v>1266 SALES-S</v>
      </c>
      <c r="F1266" s="27"/>
      <c r="G1266" s="27"/>
      <c r="H1266" s="27"/>
      <c r="I1266" s="78"/>
      <c r="J1266" s="78"/>
      <c r="K1266" s="115">
        <f t="shared" ref="K1266:P1266" ca="1" si="1426">SUMIF($3:$3,K$2,1266:1266)</f>
        <v>300000</v>
      </c>
      <c r="L1266" s="115">
        <f t="shared" ca="1" si="1426"/>
        <v>300000</v>
      </c>
      <c r="M1266" s="115">
        <f t="shared" ca="1" si="1426"/>
        <v>300000</v>
      </c>
      <c r="N1266" s="115">
        <f t="shared" ca="1" si="1426"/>
        <v>300000</v>
      </c>
      <c r="O1266" s="115">
        <f t="shared" ca="1" si="1426"/>
        <v>300000</v>
      </c>
      <c r="P1266" s="115">
        <f t="shared" ca="1" si="1426"/>
        <v>275000</v>
      </c>
      <c r="R1266" s="33"/>
      <c r="S1266" s="144">
        <f t="shared" ref="S1266" ca="1" si="1427">S1265*INDIRECT(S1258)</f>
        <v>25000</v>
      </c>
      <c r="T1266" s="144">
        <f t="shared" ref="T1266:AX1266" ca="1" si="1428">T1265*INDIRECT(T1258)</f>
        <v>25000</v>
      </c>
      <c r="U1266" s="144">
        <f t="shared" ca="1" si="1428"/>
        <v>25000</v>
      </c>
      <c r="V1266" s="144">
        <f t="shared" ca="1" si="1428"/>
        <v>25000</v>
      </c>
      <c r="W1266" s="144">
        <f t="shared" ca="1" si="1428"/>
        <v>25000</v>
      </c>
      <c r="X1266" s="144">
        <f t="shared" ca="1" si="1428"/>
        <v>25000</v>
      </c>
      <c r="Y1266" s="144">
        <f t="shared" ca="1" si="1428"/>
        <v>25000</v>
      </c>
      <c r="Z1266" s="144">
        <f t="shared" ca="1" si="1428"/>
        <v>25000</v>
      </c>
      <c r="AA1266" s="144">
        <f t="shared" ca="1" si="1428"/>
        <v>25000</v>
      </c>
      <c r="AB1266" s="144">
        <f t="shared" ca="1" si="1428"/>
        <v>25000</v>
      </c>
      <c r="AC1266" s="144">
        <f t="shared" ca="1" si="1428"/>
        <v>25000</v>
      </c>
      <c r="AD1266" s="144">
        <f t="shared" ca="1" si="1428"/>
        <v>25000</v>
      </c>
      <c r="AE1266" s="144">
        <f t="shared" ca="1" si="1428"/>
        <v>25000</v>
      </c>
      <c r="AF1266" s="144">
        <f t="shared" ca="1" si="1428"/>
        <v>25000</v>
      </c>
      <c r="AG1266" s="144">
        <f t="shared" ca="1" si="1428"/>
        <v>25000</v>
      </c>
      <c r="AH1266" s="144">
        <f t="shared" ca="1" si="1428"/>
        <v>25000</v>
      </c>
      <c r="AI1266" s="144">
        <f t="shared" ca="1" si="1428"/>
        <v>25000</v>
      </c>
      <c r="AJ1266" s="144">
        <f t="shared" ca="1" si="1428"/>
        <v>25000</v>
      </c>
      <c r="AK1266" s="144">
        <f t="shared" ca="1" si="1428"/>
        <v>25000</v>
      </c>
      <c r="AL1266" s="144">
        <f t="shared" ca="1" si="1428"/>
        <v>25000</v>
      </c>
      <c r="AM1266" s="144">
        <f t="shared" ca="1" si="1428"/>
        <v>25000</v>
      </c>
      <c r="AN1266" s="144">
        <f t="shared" ca="1" si="1428"/>
        <v>25000</v>
      </c>
      <c r="AO1266" s="144">
        <f t="shared" ca="1" si="1428"/>
        <v>25000</v>
      </c>
      <c r="AP1266" s="144">
        <f t="shared" ca="1" si="1428"/>
        <v>25000</v>
      </c>
      <c r="AQ1266" s="144">
        <f t="shared" ca="1" si="1428"/>
        <v>25000</v>
      </c>
      <c r="AR1266" s="144">
        <f t="shared" ca="1" si="1428"/>
        <v>25000</v>
      </c>
      <c r="AS1266" s="144">
        <f t="shared" ca="1" si="1428"/>
        <v>25000</v>
      </c>
      <c r="AT1266" s="144">
        <f t="shared" ca="1" si="1428"/>
        <v>25000</v>
      </c>
      <c r="AU1266" s="144">
        <f t="shared" ca="1" si="1428"/>
        <v>25000</v>
      </c>
      <c r="AV1266" s="144">
        <f t="shared" ca="1" si="1428"/>
        <v>25000</v>
      </c>
      <c r="AW1266" s="144">
        <f t="shared" ca="1" si="1428"/>
        <v>25000</v>
      </c>
      <c r="AX1266" s="144">
        <f t="shared" ca="1" si="1428"/>
        <v>25000</v>
      </c>
      <c r="AY1266" s="144">
        <f t="shared" ref="AY1266:CD1266" ca="1" si="1429">AY1265*INDIRECT(AY1258)</f>
        <v>25000</v>
      </c>
      <c r="AZ1266" s="144">
        <f t="shared" ca="1" si="1429"/>
        <v>25000</v>
      </c>
      <c r="BA1266" s="144">
        <f t="shared" ca="1" si="1429"/>
        <v>25000</v>
      </c>
      <c r="BB1266" s="144">
        <f t="shared" ca="1" si="1429"/>
        <v>25000</v>
      </c>
      <c r="BC1266" s="144">
        <f t="shared" ca="1" si="1429"/>
        <v>25000</v>
      </c>
      <c r="BD1266" s="144">
        <f t="shared" ca="1" si="1429"/>
        <v>25000</v>
      </c>
      <c r="BE1266" s="144">
        <f t="shared" ca="1" si="1429"/>
        <v>25000</v>
      </c>
      <c r="BF1266" s="144">
        <f t="shared" ca="1" si="1429"/>
        <v>25000</v>
      </c>
      <c r="BG1266" s="144">
        <f t="shared" ca="1" si="1429"/>
        <v>25000</v>
      </c>
      <c r="BH1266" s="144">
        <f t="shared" ca="1" si="1429"/>
        <v>25000</v>
      </c>
      <c r="BI1266" s="144">
        <f t="shared" ca="1" si="1429"/>
        <v>25000</v>
      </c>
      <c r="BJ1266" s="144">
        <f t="shared" ca="1" si="1429"/>
        <v>25000</v>
      </c>
      <c r="BK1266" s="144">
        <f t="shared" ca="1" si="1429"/>
        <v>25000</v>
      </c>
      <c r="BL1266" s="144">
        <f t="shared" ca="1" si="1429"/>
        <v>25000</v>
      </c>
      <c r="BM1266" s="144">
        <f t="shared" ca="1" si="1429"/>
        <v>25000</v>
      </c>
      <c r="BN1266" s="144">
        <f t="shared" ca="1" si="1429"/>
        <v>25000</v>
      </c>
      <c r="BO1266" s="144">
        <f t="shared" ca="1" si="1429"/>
        <v>25000</v>
      </c>
      <c r="BP1266" s="144">
        <f t="shared" ca="1" si="1429"/>
        <v>25000</v>
      </c>
      <c r="BQ1266" s="144">
        <f t="shared" ca="1" si="1429"/>
        <v>25000</v>
      </c>
      <c r="BR1266" s="144">
        <f t="shared" ca="1" si="1429"/>
        <v>25000</v>
      </c>
      <c r="BS1266" s="144">
        <f t="shared" ca="1" si="1429"/>
        <v>25000</v>
      </c>
      <c r="BT1266" s="144">
        <f t="shared" ca="1" si="1429"/>
        <v>25000</v>
      </c>
      <c r="BU1266" s="144">
        <f t="shared" ca="1" si="1429"/>
        <v>25000</v>
      </c>
      <c r="BV1266" s="144">
        <f t="shared" ca="1" si="1429"/>
        <v>25000</v>
      </c>
      <c r="BW1266" s="144">
        <f t="shared" ca="1" si="1429"/>
        <v>25000</v>
      </c>
      <c r="BX1266" s="144">
        <f t="shared" ca="1" si="1429"/>
        <v>25000</v>
      </c>
      <c r="BY1266" s="144">
        <f t="shared" ca="1" si="1429"/>
        <v>25000</v>
      </c>
      <c r="BZ1266" s="144">
        <f t="shared" ca="1" si="1429"/>
        <v>25000</v>
      </c>
      <c r="CA1266" s="144">
        <f t="shared" ca="1" si="1429"/>
        <v>25000</v>
      </c>
      <c r="CB1266" s="144">
        <f t="shared" ca="1" si="1429"/>
        <v>25000</v>
      </c>
      <c r="CC1266" s="144">
        <f t="shared" ca="1" si="1429"/>
        <v>25000</v>
      </c>
      <c r="CD1266" s="144">
        <f t="shared" ca="1" si="1429"/>
        <v>25000</v>
      </c>
      <c r="CE1266" s="144">
        <f t="shared" ref="CE1266:CK1266" ca="1" si="1430">CE1265*INDIRECT(CE1258)</f>
        <v>25000</v>
      </c>
      <c r="CF1266" s="144">
        <f t="shared" ca="1" si="1430"/>
        <v>25000</v>
      </c>
      <c r="CG1266" s="144">
        <f t="shared" ca="1" si="1430"/>
        <v>25000</v>
      </c>
      <c r="CH1266" s="144">
        <f t="shared" ca="1" si="1430"/>
        <v>25000</v>
      </c>
      <c r="CI1266" s="144">
        <f t="shared" ca="1" si="1430"/>
        <v>25000</v>
      </c>
      <c r="CJ1266" s="144">
        <f t="shared" ca="1" si="1430"/>
        <v>25000</v>
      </c>
      <c r="CK1266" s="144">
        <f t="shared" ca="1" si="1430"/>
        <v>25000</v>
      </c>
    </row>
    <row r="1267" spans="2:89" x14ac:dyDescent="0.35">
      <c r="B1267" s="13"/>
      <c r="D1267" t="s">
        <v>806</v>
      </c>
      <c r="E1267" s="8" t="str">
        <f t="shared" si="1425"/>
        <v>1267 SALES-S</v>
      </c>
      <c r="G1267" t="s">
        <v>244</v>
      </c>
      <c r="H1267" s="12"/>
      <c r="I1267" s="60"/>
      <c r="J1267" s="60"/>
      <c r="R1267" s="9"/>
      <c r="S1267" s="145"/>
      <c r="T1267" s="145"/>
      <c r="U1267" s="145"/>
      <c r="V1267" s="145"/>
      <c r="W1267" s="145"/>
      <c r="X1267" s="145"/>
      <c r="Y1267" s="145"/>
      <c r="Z1267" s="145"/>
      <c r="AA1267" s="145"/>
      <c r="AB1267" s="145"/>
      <c r="AC1267" s="145"/>
      <c r="AD1267" s="145"/>
      <c r="AE1267" s="145"/>
      <c r="AF1267" s="145"/>
      <c r="AG1267" s="145"/>
      <c r="AH1267" s="145"/>
      <c r="AI1267" s="145"/>
      <c r="AJ1267" s="145"/>
      <c r="AK1267" s="145"/>
      <c r="AL1267" s="145"/>
      <c r="AM1267" s="145"/>
      <c r="AN1267" s="145"/>
      <c r="AO1267" s="145"/>
      <c r="AP1267" s="145"/>
      <c r="AQ1267" s="145"/>
      <c r="AR1267" s="145"/>
      <c r="AS1267" s="145"/>
      <c r="AT1267" s="145"/>
      <c r="AU1267" s="145"/>
      <c r="AV1267" s="145"/>
      <c r="AW1267" s="145"/>
      <c r="AX1267" s="145"/>
      <c r="AY1267" s="145"/>
      <c r="AZ1267" s="145"/>
      <c r="BA1267" s="145"/>
      <c r="BB1267" s="145"/>
      <c r="BC1267" s="145"/>
      <c r="BD1267" s="145"/>
      <c r="BE1267" s="145"/>
      <c r="BF1267" s="145"/>
      <c r="BG1267" s="145"/>
      <c r="BH1267" s="145"/>
      <c r="BI1267" s="145"/>
      <c r="BJ1267" s="145"/>
      <c r="BK1267" s="145"/>
      <c r="BL1267" s="145"/>
      <c r="BM1267" s="145"/>
      <c r="BN1267" s="145"/>
      <c r="BO1267" s="145"/>
      <c r="BP1267" s="145"/>
      <c r="BQ1267" s="145"/>
      <c r="BR1267" s="145"/>
      <c r="BS1267" s="145"/>
      <c r="BT1267" s="145"/>
      <c r="BU1267" s="145"/>
      <c r="BV1267" s="145"/>
      <c r="BW1267" s="145"/>
      <c r="BX1267" s="145"/>
      <c r="BY1267" s="145"/>
      <c r="BZ1267" s="145"/>
      <c r="CA1267" s="145"/>
      <c r="CB1267" s="145"/>
      <c r="CC1267" s="145"/>
      <c r="CD1267" s="145"/>
      <c r="CE1267" s="145"/>
      <c r="CF1267" s="145"/>
      <c r="CG1267" s="145"/>
      <c r="CH1267" s="145"/>
      <c r="CI1267" s="145"/>
      <c r="CJ1267" s="145"/>
      <c r="CK1267" s="145"/>
    </row>
    <row r="1268" spans="2:89" x14ac:dyDescent="0.35">
      <c r="B1268" s="8" t="str">
        <f>B1255</f>
        <v>(Primary label)</v>
      </c>
      <c r="D1268" t="s">
        <v>806</v>
      </c>
      <c r="E1268" s="8" t="str">
        <f>ROW()&amp;" "&amp;D1268</f>
        <v>1268 SALES-S</v>
      </c>
      <c r="G1268" t="s">
        <v>332</v>
      </c>
      <c r="H1268" s="12"/>
      <c r="I1268" s="60"/>
      <c r="J1268" s="60"/>
      <c r="S1268" s="72"/>
      <c r="T1268" s="72"/>
      <c r="U1268" s="72"/>
      <c r="V1268" s="72"/>
      <c r="W1268" s="72"/>
      <c r="X1268" s="72"/>
      <c r="Y1268" s="72"/>
      <c r="Z1268" s="72"/>
      <c r="AA1268" s="72"/>
      <c r="AB1268" s="72"/>
      <c r="AC1268" s="72"/>
      <c r="AD1268" s="72"/>
      <c r="AE1268" s="72"/>
      <c r="AF1268" s="72"/>
      <c r="AG1268" s="72"/>
      <c r="AH1268" s="72"/>
      <c r="AI1268" s="72"/>
      <c r="AJ1268" s="72"/>
      <c r="AK1268" s="72"/>
      <c r="AL1268" s="72"/>
      <c r="AM1268" s="72"/>
      <c r="AN1268" s="72"/>
      <c r="AO1268" s="72"/>
      <c r="AP1268" s="72"/>
      <c r="AQ1268" s="72"/>
      <c r="AR1268" s="72"/>
      <c r="AS1268" s="72"/>
      <c r="AT1268" s="72"/>
      <c r="AU1268" s="72"/>
      <c r="AV1268" s="72"/>
      <c r="AW1268" s="72"/>
      <c r="AX1268" s="72"/>
      <c r="AY1268" s="72"/>
      <c r="AZ1268" s="72"/>
      <c r="BA1268" s="72"/>
      <c r="BB1268" s="72"/>
      <c r="BC1268" s="72"/>
      <c r="BD1268" s="72"/>
      <c r="BE1268" s="72"/>
      <c r="BF1268" s="72"/>
      <c r="BG1268" s="72"/>
      <c r="BH1268" s="72"/>
      <c r="BI1268" s="72"/>
      <c r="BJ1268" s="72"/>
      <c r="BK1268" s="72"/>
      <c r="BL1268" s="72"/>
      <c r="BM1268" s="72"/>
      <c r="BN1268" s="72"/>
      <c r="BO1268" s="72"/>
      <c r="BP1268" s="72"/>
      <c r="BQ1268" s="72"/>
      <c r="BR1268" s="72"/>
      <c r="BS1268" s="72"/>
      <c r="BT1268" s="72"/>
      <c r="BU1268" s="72"/>
      <c r="BV1268" s="72"/>
      <c r="BW1268" s="72"/>
      <c r="BX1268" s="72"/>
      <c r="BY1268" s="72"/>
      <c r="BZ1268" s="72"/>
      <c r="CA1268" s="72"/>
      <c r="CB1268" s="72"/>
      <c r="CC1268" s="72"/>
      <c r="CD1268" s="72"/>
      <c r="CE1268" s="72"/>
      <c r="CF1268" s="72"/>
      <c r="CG1268" s="72"/>
      <c r="CH1268" s="72"/>
      <c r="CI1268" s="72"/>
      <c r="CJ1268" s="72"/>
      <c r="CK1268" s="72"/>
    </row>
    <row r="1269" spans="2:89" x14ac:dyDescent="0.35">
      <c r="B1269" s="8" t="str">
        <f>B1256</f>
        <v>primary unit</v>
      </c>
      <c r="D1269" t="s">
        <v>806</v>
      </c>
      <c r="E1269" s="8" t="str">
        <f>ROW()&amp;" "&amp;D1269</f>
        <v>1269 SALES-S</v>
      </c>
      <c r="G1269" t="s">
        <v>332</v>
      </c>
      <c r="H1269" s="12"/>
      <c r="I1269" s="60"/>
      <c r="J1269" s="60"/>
      <c r="S1269" s="72"/>
      <c r="T1269" s="72"/>
      <c r="U1269" s="72"/>
      <c r="V1269" s="72"/>
      <c r="W1269" s="72"/>
      <c r="X1269" s="72"/>
      <c r="Y1269" s="72"/>
      <c r="Z1269" s="72"/>
      <c r="AA1269" s="72"/>
      <c r="AB1269" s="72"/>
      <c r="AC1269" s="72"/>
      <c r="AD1269" s="72"/>
      <c r="AE1269" s="72"/>
      <c r="AF1269" s="72"/>
      <c r="AG1269" s="72"/>
      <c r="AH1269" s="72"/>
      <c r="AI1269" s="72"/>
      <c r="AJ1269" s="72"/>
      <c r="AK1269" s="72"/>
      <c r="AL1269" s="72"/>
      <c r="AM1269" s="72"/>
      <c r="AN1269" s="72"/>
      <c r="AO1269" s="72"/>
      <c r="AP1269" s="72"/>
      <c r="AQ1269" s="72"/>
      <c r="AR1269" s="72"/>
      <c r="AS1269" s="72"/>
      <c r="AT1269" s="72"/>
      <c r="AU1269" s="72"/>
      <c r="AV1269" s="72"/>
      <c r="AW1269" s="72"/>
      <c r="AX1269" s="72"/>
      <c r="AY1269" s="72"/>
      <c r="AZ1269" s="72"/>
      <c r="BA1269" s="72"/>
      <c r="BB1269" s="72"/>
      <c r="BC1269" s="72"/>
      <c r="BD1269" s="72"/>
      <c r="BE1269" s="72"/>
      <c r="BF1269" s="72"/>
      <c r="BG1269" s="72"/>
      <c r="BH1269" s="72"/>
      <c r="BI1269" s="72"/>
      <c r="BJ1269" s="72"/>
      <c r="BK1269" s="72"/>
      <c r="BL1269" s="72"/>
      <c r="BM1269" s="72"/>
      <c r="BN1269" s="72"/>
      <c r="BO1269" s="72"/>
      <c r="BP1269" s="72"/>
      <c r="BQ1269" s="72"/>
      <c r="BR1269" s="72"/>
      <c r="BS1269" s="72"/>
      <c r="BT1269" s="72"/>
      <c r="BU1269" s="72"/>
      <c r="BV1269" s="72"/>
      <c r="BW1269" s="72"/>
      <c r="BX1269" s="72"/>
      <c r="BY1269" s="72"/>
      <c r="BZ1269" s="72"/>
      <c r="CA1269" s="72"/>
      <c r="CB1269" s="72"/>
      <c r="CC1269" s="72"/>
      <c r="CD1269" s="72"/>
      <c r="CE1269" s="72"/>
      <c r="CF1269" s="72"/>
      <c r="CG1269" s="72"/>
      <c r="CH1269" s="72"/>
      <c r="CI1269" s="72"/>
      <c r="CJ1269" s="72"/>
      <c r="CK1269" s="72"/>
    </row>
    <row r="1270" spans="2:89" x14ac:dyDescent="0.35">
      <c r="B1270" s="8" t="str">
        <f>B1257</f>
        <v>Primary revenue driver</v>
      </c>
      <c r="D1270" t="s">
        <v>806</v>
      </c>
      <c r="E1270" s="8" t="str">
        <f>ROW()&amp;" "&amp;D1270</f>
        <v>1270 SALES-S</v>
      </c>
      <c r="G1270" t="s">
        <v>332</v>
      </c>
      <c r="K1270" s="53"/>
      <c r="L1270" s="53"/>
      <c r="M1270" s="53"/>
      <c r="N1270" s="53"/>
      <c r="O1270" s="53"/>
      <c r="P1270" s="53"/>
      <c r="R1270" s="24"/>
      <c r="S1270" s="211" t="str">
        <f t="shared" ref="S1270" si="1431">S1257</f>
        <v>S$16</v>
      </c>
      <c r="T1270" s="211" t="str">
        <f t="shared" ref="T1270:AX1270" si="1432">T1257</f>
        <v>T$16</v>
      </c>
      <c r="U1270" s="211" t="str">
        <f t="shared" si="1432"/>
        <v>U$16</v>
      </c>
      <c r="V1270" s="211" t="str">
        <f t="shared" si="1432"/>
        <v>V$16</v>
      </c>
      <c r="W1270" s="211" t="str">
        <f t="shared" si="1432"/>
        <v>W$16</v>
      </c>
      <c r="X1270" s="211" t="str">
        <f t="shared" si="1432"/>
        <v>X$16</v>
      </c>
      <c r="Y1270" s="211" t="str">
        <f t="shared" si="1432"/>
        <v>Y$16</v>
      </c>
      <c r="Z1270" s="211" t="str">
        <f t="shared" si="1432"/>
        <v>Z$16</v>
      </c>
      <c r="AA1270" s="211" t="str">
        <f t="shared" si="1432"/>
        <v>AA$16</v>
      </c>
      <c r="AB1270" s="211" t="str">
        <f t="shared" si="1432"/>
        <v>AB$16</v>
      </c>
      <c r="AC1270" s="211" t="str">
        <f t="shared" si="1432"/>
        <v>AC$16</v>
      </c>
      <c r="AD1270" s="211" t="str">
        <f t="shared" si="1432"/>
        <v>AD$16</v>
      </c>
      <c r="AE1270" s="211" t="str">
        <f t="shared" si="1432"/>
        <v>AE$16</v>
      </c>
      <c r="AF1270" s="211" t="str">
        <f t="shared" si="1432"/>
        <v>AF$16</v>
      </c>
      <c r="AG1270" s="211" t="str">
        <f t="shared" si="1432"/>
        <v>AG$16</v>
      </c>
      <c r="AH1270" s="211" t="str">
        <f t="shared" si="1432"/>
        <v>AH$16</v>
      </c>
      <c r="AI1270" s="211" t="str">
        <f t="shared" si="1432"/>
        <v>AI$16</v>
      </c>
      <c r="AJ1270" s="211" t="str">
        <f t="shared" si="1432"/>
        <v>AJ$16</v>
      </c>
      <c r="AK1270" s="211" t="str">
        <f t="shared" si="1432"/>
        <v>AK$16</v>
      </c>
      <c r="AL1270" s="211" t="str">
        <f t="shared" si="1432"/>
        <v>AL$16</v>
      </c>
      <c r="AM1270" s="211" t="str">
        <f t="shared" si="1432"/>
        <v>AM$16</v>
      </c>
      <c r="AN1270" s="211" t="str">
        <f t="shared" si="1432"/>
        <v>AN$16</v>
      </c>
      <c r="AO1270" s="211" t="str">
        <f t="shared" si="1432"/>
        <v>AO$16</v>
      </c>
      <c r="AP1270" s="211" t="str">
        <f t="shared" si="1432"/>
        <v>AP$16</v>
      </c>
      <c r="AQ1270" s="211" t="str">
        <f t="shared" si="1432"/>
        <v>AQ$16</v>
      </c>
      <c r="AR1270" s="211" t="str">
        <f t="shared" si="1432"/>
        <v>AR$16</v>
      </c>
      <c r="AS1270" s="211" t="str">
        <f t="shared" si="1432"/>
        <v>AS$16</v>
      </c>
      <c r="AT1270" s="211" t="str">
        <f t="shared" si="1432"/>
        <v>AT$16</v>
      </c>
      <c r="AU1270" s="211" t="str">
        <f t="shared" si="1432"/>
        <v>AU$16</v>
      </c>
      <c r="AV1270" s="211" t="str">
        <f t="shared" si="1432"/>
        <v>AV$16</v>
      </c>
      <c r="AW1270" s="211" t="str">
        <f t="shared" si="1432"/>
        <v>AW$16</v>
      </c>
      <c r="AX1270" s="211" t="str">
        <f t="shared" si="1432"/>
        <v>AX$16</v>
      </c>
      <c r="AY1270" s="211" t="str">
        <f t="shared" ref="AY1270:CD1270" si="1433">AY1257</f>
        <v>AY$16</v>
      </c>
      <c r="AZ1270" s="211" t="str">
        <f t="shared" si="1433"/>
        <v>AZ$16</v>
      </c>
      <c r="BA1270" s="211" t="str">
        <f t="shared" si="1433"/>
        <v>BA$16</v>
      </c>
      <c r="BB1270" s="211" t="str">
        <f t="shared" si="1433"/>
        <v>BB$16</v>
      </c>
      <c r="BC1270" s="211" t="str">
        <f t="shared" si="1433"/>
        <v>BC$16</v>
      </c>
      <c r="BD1270" s="211" t="str">
        <f t="shared" si="1433"/>
        <v>BD$16</v>
      </c>
      <c r="BE1270" s="211" t="str">
        <f t="shared" si="1433"/>
        <v>BE$16</v>
      </c>
      <c r="BF1270" s="211" t="str">
        <f t="shared" si="1433"/>
        <v>BF$16</v>
      </c>
      <c r="BG1270" s="211" t="str">
        <f t="shared" si="1433"/>
        <v>BG$16</v>
      </c>
      <c r="BH1270" s="211" t="str">
        <f t="shared" si="1433"/>
        <v>BH$16</v>
      </c>
      <c r="BI1270" s="211" t="str">
        <f t="shared" si="1433"/>
        <v>BI$16</v>
      </c>
      <c r="BJ1270" s="211" t="str">
        <f t="shared" si="1433"/>
        <v>BJ$16</v>
      </c>
      <c r="BK1270" s="211" t="str">
        <f t="shared" si="1433"/>
        <v>BK$16</v>
      </c>
      <c r="BL1270" s="211" t="str">
        <f t="shared" si="1433"/>
        <v>BL$16</v>
      </c>
      <c r="BM1270" s="211" t="str">
        <f t="shared" si="1433"/>
        <v>BM$16</v>
      </c>
      <c r="BN1270" s="211" t="str">
        <f t="shared" si="1433"/>
        <v>BN$16</v>
      </c>
      <c r="BO1270" s="211" t="str">
        <f t="shared" si="1433"/>
        <v>BO$16</v>
      </c>
      <c r="BP1270" s="211" t="str">
        <f t="shared" si="1433"/>
        <v>BP$16</v>
      </c>
      <c r="BQ1270" s="211" t="str">
        <f t="shared" si="1433"/>
        <v>BQ$16</v>
      </c>
      <c r="BR1270" s="211" t="str">
        <f t="shared" si="1433"/>
        <v>BR$16</v>
      </c>
      <c r="BS1270" s="211" t="str">
        <f t="shared" si="1433"/>
        <v>BS$16</v>
      </c>
      <c r="BT1270" s="211" t="str">
        <f t="shared" si="1433"/>
        <v>BT$16</v>
      </c>
      <c r="BU1270" s="211" t="str">
        <f t="shared" si="1433"/>
        <v>BU$16</v>
      </c>
      <c r="BV1270" s="211" t="str">
        <f t="shared" si="1433"/>
        <v>BV$16</v>
      </c>
      <c r="BW1270" s="211" t="str">
        <f t="shared" si="1433"/>
        <v>BW$16</v>
      </c>
      <c r="BX1270" s="211" t="str">
        <f t="shared" si="1433"/>
        <v>BX$16</v>
      </c>
      <c r="BY1270" s="211" t="str">
        <f t="shared" si="1433"/>
        <v>BY$16</v>
      </c>
      <c r="BZ1270" s="211" t="str">
        <f t="shared" si="1433"/>
        <v>BZ$16</v>
      </c>
      <c r="CA1270" s="211" t="str">
        <f t="shared" si="1433"/>
        <v>CA$16</v>
      </c>
      <c r="CB1270" s="211" t="str">
        <f t="shared" si="1433"/>
        <v>CB$16</v>
      </c>
      <c r="CC1270" s="211" t="str">
        <f t="shared" si="1433"/>
        <v>CC$16</v>
      </c>
      <c r="CD1270" s="211" t="str">
        <f t="shared" si="1433"/>
        <v>CD$16</v>
      </c>
      <c r="CE1270" s="211" t="str">
        <f t="shared" ref="CE1270:CK1270" si="1434">CE1257</f>
        <v>CE$16</v>
      </c>
      <c r="CF1270" s="211" t="str">
        <f t="shared" si="1434"/>
        <v>CF$16</v>
      </c>
      <c r="CG1270" s="211" t="str">
        <f t="shared" si="1434"/>
        <v>CG$16</v>
      </c>
      <c r="CH1270" s="211" t="str">
        <f t="shared" si="1434"/>
        <v>CH$16</v>
      </c>
      <c r="CI1270" s="211" t="str">
        <f t="shared" si="1434"/>
        <v>CI$16</v>
      </c>
      <c r="CJ1270" s="211" t="str">
        <f t="shared" si="1434"/>
        <v>CJ$16</v>
      </c>
      <c r="CK1270" s="211" t="str">
        <f t="shared" si="1434"/>
        <v>CK$16</v>
      </c>
    </row>
    <row r="1271" spans="2:89" x14ac:dyDescent="0.35">
      <c r="B1271" s="8" t="str">
        <f>B1258</f>
        <v>Primary volume driver</v>
      </c>
      <c r="D1271" t="s">
        <v>806</v>
      </c>
      <c r="E1271" s="8" t="str">
        <f>ROW()&amp;" "&amp;D1271</f>
        <v>1271 SALES-S</v>
      </c>
      <c r="G1271" t="s">
        <v>332</v>
      </c>
      <c r="H1271" s="56"/>
      <c r="I1271" s="79"/>
      <c r="J1271" s="79"/>
      <c r="K1271" s="15"/>
      <c r="L1271" s="15"/>
      <c r="M1271" s="15"/>
      <c r="N1271" s="15"/>
      <c r="O1271" s="15"/>
      <c r="P1271" s="15"/>
      <c r="R1271" s="15"/>
      <c r="S1271" s="211" t="str">
        <f t="shared" ref="S1271" si="1435">S1258</f>
        <v>S$17</v>
      </c>
      <c r="T1271" s="211" t="str">
        <f t="shared" ref="T1271:AX1271" si="1436">T1258</f>
        <v>T$17</v>
      </c>
      <c r="U1271" s="211" t="str">
        <f t="shared" si="1436"/>
        <v>U$17</v>
      </c>
      <c r="V1271" s="211" t="str">
        <f t="shared" si="1436"/>
        <v>V$17</v>
      </c>
      <c r="W1271" s="211" t="str">
        <f t="shared" si="1436"/>
        <v>W$17</v>
      </c>
      <c r="X1271" s="211" t="str">
        <f t="shared" si="1436"/>
        <v>X$17</v>
      </c>
      <c r="Y1271" s="211" t="str">
        <f t="shared" si="1436"/>
        <v>Y$17</v>
      </c>
      <c r="Z1271" s="211" t="str">
        <f t="shared" si="1436"/>
        <v>Z$17</v>
      </c>
      <c r="AA1271" s="211" t="str">
        <f t="shared" si="1436"/>
        <v>AA$17</v>
      </c>
      <c r="AB1271" s="211" t="str">
        <f t="shared" si="1436"/>
        <v>AB$17</v>
      </c>
      <c r="AC1271" s="211" t="str">
        <f t="shared" si="1436"/>
        <v>AC$17</v>
      </c>
      <c r="AD1271" s="211" t="str">
        <f t="shared" si="1436"/>
        <v>AD$17</v>
      </c>
      <c r="AE1271" s="211" t="str">
        <f t="shared" si="1436"/>
        <v>AE$17</v>
      </c>
      <c r="AF1271" s="211" t="str">
        <f t="shared" si="1436"/>
        <v>AF$17</v>
      </c>
      <c r="AG1271" s="211" t="str">
        <f t="shared" si="1436"/>
        <v>AG$17</v>
      </c>
      <c r="AH1271" s="211" t="str">
        <f t="shared" si="1436"/>
        <v>AH$17</v>
      </c>
      <c r="AI1271" s="211" t="str">
        <f t="shared" si="1436"/>
        <v>AI$17</v>
      </c>
      <c r="AJ1271" s="211" t="str">
        <f t="shared" si="1436"/>
        <v>AJ$17</v>
      </c>
      <c r="AK1271" s="211" t="str">
        <f t="shared" si="1436"/>
        <v>AK$17</v>
      </c>
      <c r="AL1271" s="211" t="str">
        <f t="shared" si="1436"/>
        <v>AL$17</v>
      </c>
      <c r="AM1271" s="211" t="str">
        <f t="shared" si="1436"/>
        <v>AM$17</v>
      </c>
      <c r="AN1271" s="211" t="str">
        <f t="shared" si="1436"/>
        <v>AN$17</v>
      </c>
      <c r="AO1271" s="211" t="str">
        <f t="shared" si="1436"/>
        <v>AO$17</v>
      </c>
      <c r="AP1271" s="211" t="str">
        <f t="shared" si="1436"/>
        <v>AP$17</v>
      </c>
      <c r="AQ1271" s="211" t="str">
        <f t="shared" si="1436"/>
        <v>AQ$17</v>
      </c>
      <c r="AR1271" s="211" t="str">
        <f t="shared" si="1436"/>
        <v>AR$17</v>
      </c>
      <c r="AS1271" s="211" t="str">
        <f t="shared" si="1436"/>
        <v>AS$17</v>
      </c>
      <c r="AT1271" s="211" t="str">
        <f t="shared" si="1436"/>
        <v>AT$17</v>
      </c>
      <c r="AU1271" s="211" t="str">
        <f t="shared" si="1436"/>
        <v>AU$17</v>
      </c>
      <c r="AV1271" s="211" t="str">
        <f t="shared" si="1436"/>
        <v>AV$17</v>
      </c>
      <c r="AW1271" s="211" t="str">
        <f t="shared" si="1436"/>
        <v>AW$17</v>
      </c>
      <c r="AX1271" s="211" t="str">
        <f t="shared" si="1436"/>
        <v>AX$17</v>
      </c>
      <c r="AY1271" s="211" t="str">
        <f t="shared" ref="AY1271:CD1271" si="1437">AY1258</f>
        <v>AY$17</v>
      </c>
      <c r="AZ1271" s="211" t="str">
        <f t="shared" si="1437"/>
        <v>AZ$17</v>
      </c>
      <c r="BA1271" s="211" t="str">
        <f t="shared" si="1437"/>
        <v>BA$17</v>
      </c>
      <c r="BB1271" s="211" t="str">
        <f t="shared" si="1437"/>
        <v>BB$17</v>
      </c>
      <c r="BC1271" s="211" t="str">
        <f t="shared" si="1437"/>
        <v>BC$17</v>
      </c>
      <c r="BD1271" s="211" t="str">
        <f t="shared" si="1437"/>
        <v>BD$17</v>
      </c>
      <c r="BE1271" s="211" t="str">
        <f t="shared" si="1437"/>
        <v>BE$17</v>
      </c>
      <c r="BF1271" s="211" t="str">
        <f t="shared" si="1437"/>
        <v>BF$17</v>
      </c>
      <c r="BG1271" s="211" t="str">
        <f t="shared" si="1437"/>
        <v>BG$17</v>
      </c>
      <c r="BH1271" s="211" t="str">
        <f t="shared" si="1437"/>
        <v>BH$17</v>
      </c>
      <c r="BI1271" s="211" t="str">
        <f t="shared" si="1437"/>
        <v>BI$17</v>
      </c>
      <c r="BJ1271" s="211" t="str">
        <f t="shared" si="1437"/>
        <v>BJ$17</v>
      </c>
      <c r="BK1271" s="211" t="str">
        <f t="shared" si="1437"/>
        <v>BK$17</v>
      </c>
      <c r="BL1271" s="211" t="str">
        <f t="shared" si="1437"/>
        <v>BL$17</v>
      </c>
      <c r="BM1271" s="211" t="str">
        <f t="shared" si="1437"/>
        <v>BM$17</v>
      </c>
      <c r="BN1271" s="211" t="str">
        <f t="shared" si="1437"/>
        <v>BN$17</v>
      </c>
      <c r="BO1271" s="211" t="str">
        <f t="shared" si="1437"/>
        <v>BO$17</v>
      </c>
      <c r="BP1271" s="211" t="str">
        <f t="shared" si="1437"/>
        <v>BP$17</v>
      </c>
      <c r="BQ1271" s="211" t="str">
        <f t="shared" si="1437"/>
        <v>BQ$17</v>
      </c>
      <c r="BR1271" s="211" t="str">
        <f t="shared" si="1437"/>
        <v>BR$17</v>
      </c>
      <c r="BS1271" s="211" t="str">
        <f t="shared" si="1437"/>
        <v>BS$17</v>
      </c>
      <c r="BT1271" s="211" t="str">
        <f t="shared" si="1437"/>
        <v>BT$17</v>
      </c>
      <c r="BU1271" s="211" t="str">
        <f t="shared" si="1437"/>
        <v>BU$17</v>
      </c>
      <c r="BV1271" s="211" t="str">
        <f t="shared" si="1437"/>
        <v>BV$17</v>
      </c>
      <c r="BW1271" s="211" t="str">
        <f t="shared" si="1437"/>
        <v>BW$17</v>
      </c>
      <c r="BX1271" s="211" t="str">
        <f t="shared" si="1437"/>
        <v>BX$17</v>
      </c>
      <c r="BY1271" s="211" t="str">
        <f t="shared" si="1437"/>
        <v>BY$17</v>
      </c>
      <c r="BZ1271" s="211" t="str">
        <f t="shared" si="1437"/>
        <v>BZ$17</v>
      </c>
      <c r="CA1271" s="211" t="str">
        <f t="shared" si="1437"/>
        <v>CA$17</v>
      </c>
      <c r="CB1271" s="211" t="str">
        <f t="shared" si="1437"/>
        <v>CB$17</v>
      </c>
      <c r="CC1271" s="211" t="str">
        <f t="shared" si="1437"/>
        <v>CC$17</v>
      </c>
      <c r="CD1271" s="211" t="str">
        <f t="shared" si="1437"/>
        <v>CD$17</v>
      </c>
      <c r="CE1271" s="211" t="str">
        <f t="shared" ref="CE1271:CK1271" si="1438">CE1258</f>
        <v>CE$17</v>
      </c>
      <c r="CF1271" s="211" t="str">
        <f t="shared" si="1438"/>
        <v>CF$17</v>
      </c>
      <c r="CG1271" s="211" t="str">
        <f t="shared" si="1438"/>
        <v>CG$17</v>
      </c>
      <c r="CH1271" s="211" t="str">
        <f t="shared" si="1438"/>
        <v>CH$17</v>
      </c>
      <c r="CI1271" s="211" t="str">
        <f t="shared" si="1438"/>
        <v>CI$17</v>
      </c>
      <c r="CJ1271" s="211" t="str">
        <f t="shared" si="1438"/>
        <v>CJ$17</v>
      </c>
      <c r="CK1271" s="211" t="str">
        <f t="shared" si="1438"/>
        <v>CK$17</v>
      </c>
    </row>
    <row r="1272" spans="2:89" x14ac:dyDescent="0.35">
      <c r="B1272" s="89" t="str">
        <f>B1263</f>
        <v>Sales</v>
      </c>
      <c r="D1272" t="s">
        <v>806</v>
      </c>
      <c r="E1272" s="8" t="str">
        <f t="shared" ref="E1272:E1275" si="1439">ROW()&amp;" "&amp;D1272</f>
        <v>1272 SALES-S</v>
      </c>
      <c r="G1272" t="s">
        <v>332</v>
      </c>
      <c r="H1272" s="12"/>
      <c r="I1272" s="60"/>
      <c r="J1272" s="60"/>
      <c r="K1272" s="15"/>
      <c r="L1272" s="15"/>
      <c r="M1272" s="15"/>
      <c r="N1272" s="15"/>
      <c r="O1272" s="15"/>
      <c r="P1272" s="15"/>
      <c r="R1272" s="15"/>
      <c r="S1272" s="211">
        <f t="shared" ref="S1272" si="1440">S1260</f>
        <v>0</v>
      </c>
      <c r="T1272" s="211">
        <f t="shared" ref="T1272:AX1272" si="1441">T1260</f>
        <v>0</v>
      </c>
      <c r="U1272" s="211">
        <f t="shared" si="1441"/>
        <v>0</v>
      </c>
      <c r="V1272" s="211">
        <f t="shared" si="1441"/>
        <v>0</v>
      </c>
      <c r="W1272" s="211">
        <f t="shared" si="1441"/>
        <v>0</v>
      </c>
      <c r="X1272" s="211">
        <f t="shared" si="1441"/>
        <v>0</v>
      </c>
      <c r="Y1272" s="211">
        <f t="shared" si="1441"/>
        <v>0</v>
      </c>
      <c r="Z1272" s="211">
        <f t="shared" si="1441"/>
        <v>0</v>
      </c>
      <c r="AA1272" s="211">
        <f t="shared" si="1441"/>
        <v>0</v>
      </c>
      <c r="AB1272" s="211">
        <f t="shared" si="1441"/>
        <v>0</v>
      </c>
      <c r="AC1272" s="211">
        <f t="shared" si="1441"/>
        <v>0</v>
      </c>
      <c r="AD1272" s="211">
        <f t="shared" si="1441"/>
        <v>0</v>
      </c>
      <c r="AE1272" s="211">
        <f t="shared" si="1441"/>
        <v>0</v>
      </c>
      <c r="AF1272" s="211">
        <f t="shared" si="1441"/>
        <v>0</v>
      </c>
      <c r="AG1272" s="211">
        <f t="shared" si="1441"/>
        <v>0</v>
      </c>
      <c r="AH1272" s="211">
        <f t="shared" si="1441"/>
        <v>0</v>
      </c>
      <c r="AI1272" s="211">
        <f t="shared" si="1441"/>
        <v>0</v>
      </c>
      <c r="AJ1272" s="211">
        <f t="shared" si="1441"/>
        <v>0</v>
      </c>
      <c r="AK1272" s="211">
        <f t="shared" si="1441"/>
        <v>0</v>
      </c>
      <c r="AL1272" s="211">
        <f t="shared" si="1441"/>
        <v>0</v>
      </c>
      <c r="AM1272" s="211">
        <f t="shared" si="1441"/>
        <v>0</v>
      </c>
      <c r="AN1272" s="211">
        <f t="shared" si="1441"/>
        <v>0</v>
      </c>
      <c r="AO1272" s="211">
        <f t="shared" si="1441"/>
        <v>0</v>
      </c>
      <c r="AP1272" s="211">
        <f t="shared" si="1441"/>
        <v>0</v>
      </c>
      <c r="AQ1272" s="211">
        <f t="shared" si="1441"/>
        <v>0</v>
      </c>
      <c r="AR1272" s="211">
        <f t="shared" si="1441"/>
        <v>0</v>
      </c>
      <c r="AS1272" s="211">
        <f t="shared" si="1441"/>
        <v>0</v>
      </c>
      <c r="AT1272" s="211">
        <f t="shared" si="1441"/>
        <v>0</v>
      </c>
      <c r="AU1272" s="211">
        <f t="shared" si="1441"/>
        <v>0</v>
      </c>
      <c r="AV1272" s="211">
        <f t="shared" si="1441"/>
        <v>0</v>
      </c>
      <c r="AW1272" s="211">
        <f t="shared" si="1441"/>
        <v>0</v>
      </c>
      <c r="AX1272" s="211">
        <f t="shared" si="1441"/>
        <v>0</v>
      </c>
      <c r="AY1272" s="211">
        <f t="shared" ref="AY1272:CD1272" si="1442">AY1260</f>
        <v>0</v>
      </c>
      <c r="AZ1272" s="211">
        <f t="shared" si="1442"/>
        <v>0</v>
      </c>
      <c r="BA1272" s="211">
        <f t="shared" si="1442"/>
        <v>0</v>
      </c>
      <c r="BB1272" s="211">
        <f t="shared" si="1442"/>
        <v>0</v>
      </c>
      <c r="BC1272" s="211">
        <f t="shared" si="1442"/>
        <v>0</v>
      </c>
      <c r="BD1272" s="211">
        <f t="shared" si="1442"/>
        <v>0</v>
      </c>
      <c r="BE1272" s="211">
        <f t="shared" si="1442"/>
        <v>0</v>
      </c>
      <c r="BF1272" s="211">
        <f t="shared" si="1442"/>
        <v>0</v>
      </c>
      <c r="BG1272" s="211">
        <f t="shared" si="1442"/>
        <v>0</v>
      </c>
      <c r="BH1272" s="211">
        <f t="shared" si="1442"/>
        <v>0</v>
      </c>
      <c r="BI1272" s="211">
        <f t="shared" si="1442"/>
        <v>0</v>
      </c>
      <c r="BJ1272" s="211">
        <f t="shared" si="1442"/>
        <v>0</v>
      </c>
      <c r="BK1272" s="211">
        <f t="shared" si="1442"/>
        <v>0</v>
      </c>
      <c r="BL1272" s="211">
        <f t="shared" si="1442"/>
        <v>0</v>
      </c>
      <c r="BM1272" s="211">
        <f t="shared" si="1442"/>
        <v>0</v>
      </c>
      <c r="BN1272" s="211">
        <f t="shared" si="1442"/>
        <v>0</v>
      </c>
      <c r="BO1272" s="211">
        <f t="shared" si="1442"/>
        <v>0</v>
      </c>
      <c r="BP1272" s="211">
        <f t="shared" si="1442"/>
        <v>0</v>
      </c>
      <c r="BQ1272" s="211">
        <f t="shared" si="1442"/>
        <v>0</v>
      </c>
      <c r="BR1272" s="211">
        <f t="shared" si="1442"/>
        <v>0</v>
      </c>
      <c r="BS1272" s="211">
        <f t="shared" si="1442"/>
        <v>0</v>
      </c>
      <c r="BT1272" s="211">
        <f t="shared" si="1442"/>
        <v>0</v>
      </c>
      <c r="BU1272" s="211">
        <f t="shared" si="1442"/>
        <v>0</v>
      </c>
      <c r="BV1272" s="211">
        <f t="shared" si="1442"/>
        <v>0</v>
      </c>
      <c r="BW1272" s="211">
        <f t="shared" si="1442"/>
        <v>0</v>
      </c>
      <c r="BX1272" s="211">
        <f t="shared" si="1442"/>
        <v>0</v>
      </c>
      <c r="BY1272" s="211">
        <f t="shared" si="1442"/>
        <v>0</v>
      </c>
      <c r="BZ1272" s="211">
        <f t="shared" si="1442"/>
        <v>0</v>
      </c>
      <c r="CA1272" s="211">
        <f t="shared" si="1442"/>
        <v>0</v>
      </c>
      <c r="CB1272" s="211">
        <f t="shared" si="1442"/>
        <v>0</v>
      </c>
      <c r="CC1272" s="211">
        <f t="shared" si="1442"/>
        <v>0</v>
      </c>
      <c r="CD1272" s="211">
        <f t="shared" si="1442"/>
        <v>0</v>
      </c>
      <c r="CE1272" s="211">
        <f t="shared" ref="CE1272:CK1272" si="1443">CE1260</f>
        <v>0</v>
      </c>
      <c r="CF1272" s="211">
        <f t="shared" si="1443"/>
        <v>0</v>
      </c>
      <c r="CG1272" s="211">
        <f t="shared" si="1443"/>
        <v>0</v>
      </c>
      <c r="CH1272" s="211">
        <f t="shared" si="1443"/>
        <v>0</v>
      </c>
      <c r="CI1272" s="211">
        <f t="shared" si="1443"/>
        <v>0</v>
      </c>
      <c r="CJ1272" s="211">
        <f t="shared" si="1443"/>
        <v>0</v>
      </c>
      <c r="CK1272" s="211">
        <f t="shared" si="1443"/>
        <v>0</v>
      </c>
    </row>
    <row r="1273" spans="2:89" x14ac:dyDescent="0.35">
      <c r="B1273" s="235" t="str">
        <f>IFERROR(SUBSTITUTE(TRIM(MID(B1263, SEARCH("-", B1263) + 1, LEN(B1263))),":",""),"no unit")</f>
        <v>no unit</v>
      </c>
      <c r="D1273" t="s">
        <v>806</v>
      </c>
      <c r="E1273" s="8" t="str">
        <f t="shared" si="1439"/>
        <v>1273 SALES-S</v>
      </c>
      <c r="G1273" t="s">
        <v>332</v>
      </c>
      <c r="H1273" s="12"/>
      <c r="I1273" s="60"/>
      <c r="J1273" s="60"/>
      <c r="K1273" s="15"/>
      <c r="L1273" s="15"/>
      <c r="M1273" s="15"/>
      <c r="N1273" s="15"/>
      <c r="O1273" s="15"/>
      <c r="P1273" s="15"/>
      <c r="R1273" s="15"/>
      <c r="S1273" s="211"/>
      <c r="T1273" s="211"/>
      <c r="U1273" s="211"/>
      <c r="V1273" s="211"/>
      <c r="W1273" s="211"/>
      <c r="X1273" s="211"/>
      <c r="Y1273" s="211"/>
      <c r="Z1273" s="211"/>
      <c r="AA1273" s="211"/>
      <c r="AB1273" s="211"/>
      <c r="AC1273" s="211"/>
      <c r="AD1273" s="211"/>
      <c r="AE1273" s="211"/>
      <c r="AF1273" s="211"/>
      <c r="AG1273" s="211"/>
      <c r="AH1273" s="211"/>
      <c r="AI1273" s="211"/>
      <c r="AJ1273" s="211"/>
      <c r="AK1273" s="211"/>
      <c r="AL1273" s="211"/>
      <c r="AM1273" s="211"/>
      <c r="AN1273" s="211"/>
      <c r="AO1273" s="211"/>
      <c r="AP1273" s="211"/>
      <c r="AQ1273" s="211"/>
      <c r="AR1273" s="211"/>
      <c r="AS1273" s="211"/>
      <c r="AT1273" s="211"/>
      <c r="AU1273" s="211"/>
      <c r="AV1273" s="211"/>
      <c r="AW1273" s="211"/>
      <c r="AX1273" s="211"/>
      <c r="AY1273" s="211"/>
      <c r="AZ1273" s="211"/>
      <c r="BA1273" s="211"/>
      <c r="BB1273" s="211"/>
      <c r="BC1273" s="211"/>
      <c r="BD1273" s="211"/>
      <c r="BE1273" s="211"/>
      <c r="BF1273" s="211"/>
      <c r="BG1273" s="211"/>
      <c r="BH1273" s="211"/>
      <c r="BI1273" s="211"/>
      <c r="BJ1273" s="211"/>
      <c r="BK1273" s="211"/>
      <c r="BL1273" s="211"/>
      <c r="BM1273" s="211"/>
      <c r="BN1273" s="211"/>
      <c r="BO1273" s="211"/>
      <c r="BP1273" s="211"/>
      <c r="BQ1273" s="211"/>
      <c r="BR1273" s="211"/>
      <c r="BS1273" s="211"/>
      <c r="BT1273" s="211"/>
      <c r="BU1273" s="211"/>
      <c r="BV1273" s="211"/>
      <c r="BW1273" s="211"/>
      <c r="BX1273" s="211"/>
      <c r="BY1273" s="211"/>
      <c r="BZ1273" s="211"/>
      <c r="CA1273" s="211"/>
      <c r="CB1273" s="211"/>
      <c r="CC1273" s="211"/>
      <c r="CD1273" s="211"/>
      <c r="CE1273" s="211"/>
      <c r="CF1273" s="211"/>
      <c r="CG1273" s="211"/>
      <c r="CH1273" s="211"/>
      <c r="CI1273" s="211"/>
      <c r="CJ1273" s="211"/>
      <c r="CK1273" s="211"/>
    </row>
    <row r="1274" spans="2:89" x14ac:dyDescent="0.35">
      <c r="B1274" s="89" t="str">
        <f>B1261</f>
        <v>Secondary revenue driver</v>
      </c>
      <c r="D1274" t="s">
        <v>806</v>
      </c>
      <c r="E1274" s="8" t="str">
        <f t="shared" si="1439"/>
        <v>1274 SALES-S</v>
      </c>
      <c r="G1274" t="s">
        <v>332</v>
      </c>
      <c r="H1274" s="90"/>
      <c r="I1274" s="209"/>
      <c r="J1274" s="209"/>
      <c r="K1274" s="210"/>
      <c r="L1274" s="210"/>
      <c r="M1274" s="210"/>
      <c r="N1274" s="210"/>
      <c r="O1274" s="210"/>
      <c r="P1274" s="210"/>
      <c r="R1274" s="210"/>
      <c r="S1274" s="4" t="str">
        <f t="shared" ref="S1274" si="1444">ADDRESS(ROW(S1266),COLUMN(S1266),2)</f>
        <v>S$1266</v>
      </c>
      <c r="T1274" s="4" t="str">
        <f t="shared" ref="T1274:AX1274" si="1445">ADDRESS(ROW(T1266),COLUMN(T1266),2)</f>
        <v>T$1266</v>
      </c>
      <c r="U1274" s="4" t="str">
        <f t="shared" si="1445"/>
        <v>U$1266</v>
      </c>
      <c r="V1274" s="4" t="str">
        <f t="shared" si="1445"/>
        <v>V$1266</v>
      </c>
      <c r="W1274" s="4" t="str">
        <f t="shared" si="1445"/>
        <v>W$1266</v>
      </c>
      <c r="X1274" s="4" t="str">
        <f t="shared" si="1445"/>
        <v>X$1266</v>
      </c>
      <c r="Y1274" s="4" t="str">
        <f t="shared" si="1445"/>
        <v>Y$1266</v>
      </c>
      <c r="Z1274" s="4" t="str">
        <f t="shared" si="1445"/>
        <v>Z$1266</v>
      </c>
      <c r="AA1274" s="4" t="str">
        <f t="shared" si="1445"/>
        <v>AA$1266</v>
      </c>
      <c r="AB1274" s="4" t="str">
        <f t="shared" si="1445"/>
        <v>AB$1266</v>
      </c>
      <c r="AC1274" s="4" t="str">
        <f t="shared" si="1445"/>
        <v>AC$1266</v>
      </c>
      <c r="AD1274" s="4" t="str">
        <f t="shared" si="1445"/>
        <v>AD$1266</v>
      </c>
      <c r="AE1274" s="4" t="str">
        <f t="shared" si="1445"/>
        <v>AE$1266</v>
      </c>
      <c r="AF1274" s="4" t="str">
        <f t="shared" si="1445"/>
        <v>AF$1266</v>
      </c>
      <c r="AG1274" s="4" t="str">
        <f t="shared" si="1445"/>
        <v>AG$1266</v>
      </c>
      <c r="AH1274" s="4" t="str">
        <f t="shared" si="1445"/>
        <v>AH$1266</v>
      </c>
      <c r="AI1274" s="4" t="str">
        <f t="shared" si="1445"/>
        <v>AI$1266</v>
      </c>
      <c r="AJ1274" s="4" t="str">
        <f t="shared" si="1445"/>
        <v>AJ$1266</v>
      </c>
      <c r="AK1274" s="4" t="str">
        <f t="shared" si="1445"/>
        <v>AK$1266</v>
      </c>
      <c r="AL1274" s="4" t="str">
        <f t="shared" si="1445"/>
        <v>AL$1266</v>
      </c>
      <c r="AM1274" s="4" t="str">
        <f t="shared" si="1445"/>
        <v>AM$1266</v>
      </c>
      <c r="AN1274" s="4" t="str">
        <f t="shared" si="1445"/>
        <v>AN$1266</v>
      </c>
      <c r="AO1274" s="4" t="str">
        <f t="shared" si="1445"/>
        <v>AO$1266</v>
      </c>
      <c r="AP1274" s="4" t="str">
        <f t="shared" si="1445"/>
        <v>AP$1266</v>
      </c>
      <c r="AQ1274" s="4" t="str">
        <f t="shared" si="1445"/>
        <v>AQ$1266</v>
      </c>
      <c r="AR1274" s="4" t="str">
        <f t="shared" si="1445"/>
        <v>AR$1266</v>
      </c>
      <c r="AS1274" s="4" t="str">
        <f t="shared" si="1445"/>
        <v>AS$1266</v>
      </c>
      <c r="AT1274" s="4" t="str">
        <f t="shared" si="1445"/>
        <v>AT$1266</v>
      </c>
      <c r="AU1274" s="4" t="str">
        <f t="shared" si="1445"/>
        <v>AU$1266</v>
      </c>
      <c r="AV1274" s="4" t="str">
        <f t="shared" si="1445"/>
        <v>AV$1266</v>
      </c>
      <c r="AW1274" s="4" t="str">
        <f t="shared" si="1445"/>
        <v>AW$1266</v>
      </c>
      <c r="AX1274" s="4" t="str">
        <f t="shared" si="1445"/>
        <v>AX$1266</v>
      </c>
      <c r="AY1274" s="4" t="str">
        <f t="shared" ref="AY1274:CD1274" si="1446">ADDRESS(ROW(AY1266),COLUMN(AY1266),2)</f>
        <v>AY$1266</v>
      </c>
      <c r="AZ1274" s="4" t="str">
        <f t="shared" si="1446"/>
        <v>AZ$1266</v>
      </c>
      <c r="BA1274" s="4" t="str">
        <f t="shared" si="1446"/>
        <v>BA$1266</v>
      </c>
      <c r="BB1274" s="4" t="str">
        <f t="shared" si="1446"/>
        <v>BB$1266</v>
      </c>
      <c r="BC1274" s="4" t="str">
        <f t="shared" si="1446"/>
        <v>BC$1266</v>
      </c>
      <c r="BD1274" s="4" t="str">
        <f t="shared" si="1446"/>
        <v>BD$1266</v>
      </c>
      <c r="BE1274" s="4" t="str">
        <f t="shared" si="1446"/>
        <v>BE$1266</v>
      </c>
      <c r="BF1274" s="4" t="str">
        <f t="shared" si="1446"/>
        <v>BF$1266</v>
      </c>
      <c r="BG1274" s="4" t="str">
        <f t="shared" si="1446"/>
        <v>BG$1266</v>
      </c>
      <c r="BH1274" s="4" t="str">
        <f t="shared" si="1446"/>
        <v>BH$1266</v>
      </c>
      <c r="BI1274" s="4" t="str">
        <f t="shared" si="1446"/>
        <v>BI$1266</v>
      </c>
      <c r="BJ1274" s="4" t="str">
        <f t="shared" si="1446"/>
        <v>BJ$1266</v>
      </c>
      <c r="BK1274" s="4" t="str">
        <f t="shared" si="1446"/>
        <v>BK$1266</v>
      </c>
      <c r="BL1274" s="4" t="str">
        <f t="shared" si="1446"/>
        <v>BL$1266</v>
      </c>
      <c r="BM1274" s="4" t="str">
        <f t="shared" si="1446"/>
        <v>BM$1266</v>
      </c>
      <c r="BN1274" s="4" t="str">
        <f t="shared" si="1446"/>
        <v>BN$1266</v>
      </c>
      <c r="BO1274" s="4" t="str">
        <f t="shared" si="1446"/>
        <v>BO$1266</v>
      </c>
      <c r="BP1274" s="4" t="str">
        <f t="shared" si="1446"/>
        <v>BP$1266</v>
      </c>
      <c r="BQ1274" s="4" t="str">
        <f t="shared" si="1446"/>
        <v>BQ$1266</v>
      </c>
      <c r="BR1274" s="4" t="str">
        <f t="shared" si="1446"/>
        <v>BR$1266</v>
      </c>
      <c r="BS1274" s="4" t="str">
        <f t="shared" si="1446"/>
        <v>BS$1266</v>
      </c>
      <c r="BT1274" s="4" t="str">
        <f t="shared" si="1446"/>
        <v>BT$1266</v>
      </c>
      <c r="BU1274" s="4" t="str">
        <f t="shared" si="1446"/>
        <v>BU$1266</v>
      </c>
      <c r="BV1274" s="4" t="str">
        <f t="shared" si="1446"/>
        <v>BV$1266</v>
      </c>
      <c r="BW1274" s="4" t="str">
        <f t="shared" si="1446"/>
        <v>BW$1266</v>
      </c>
      <c r="BX1274" s="4" t="str">
        <f t="shared" si="1446"/>
        <v>BX$1266</v>
      </c>
      <c r="BY1274" s="4" t="str">
        <f t="shared" si="1446"/>
        <v>BY$1266</v>
      </c>
      <c r="BZ1274" s="4" t="str">
        <f t="shared" si="1446"/>
        <v>BZ$1266</v>
      </c>
      <c r="CA1274" s="4" t="str">
        <f t="shared" si="1446"/>
        <v>CA$1266</v>
      </c>
      <c r="CB1274" s="4" t="str">
        <f t="shared" si="1446"/>
        <v>CB$1266</v>
      </c>
      <c r="CC1274" s="4" t="str">
        <f t="shared" si="1446"/>
        <v>CC$1266</v>
      </c>
      <c r="CD1274" s="4" t="str">
        <f t="shared" si="1446"/>
        <v>CD$1266</v>
      </c>
      <c r="CE1274" s="4" t="str">
        <f t="shared" ref="CE1274:CK1274" si="1447">ADDRESS(ROW(CE1266),COLUMN(CE1266),2)</f>
        <v>CE$1266</v>
      </c>
      <c r="CF1274" s="4" t="str">
        <f t="shared" si="1447"/>
        <v>CF$1266</v>
      </c>
      <c r="CG1274" s="4" t="str">
        <f t="shared" si="1447"/>
        <v>CG$1266</v>
      </c>
      <c r="CH1274" s="4" t="str">
        <f t="shared" si="1447"/>
        <v>CH$1266</v>
      </c>
      <c r="CI1274" s="4" t="str">
        <f t="shared" si="1447"/>
        <v>CI$1266</v>
      </c>
      <c r="CJ1274" s="4" t="str">
        <f t="shared" si="1447"/>
        <v>CJ$1266</v>
      </c>
      <c r="CK1274" s="4" t="str">
        <f t="shared" si="1447"/>
        <v>CK$1266</v>
      </c>
    </row>
    <row r="1275" spans="2:89" x14ac:dyDescent="0.35">
      <c r="B1275" s="8" t="str">
        <f>B1262</f>
        <v>Secondary volume driver</v>
      </c>
      <c r="D1275" t="s">
        <v>806</v>
      </c>
      <c r="E1275" s="8" t="str">
        <f t="shared" si="1439"/>
        <v>1275 SALES-S</v>
      </c>
      <c r="G1275" t="s">
        <v>332</v>
      </c>
      <c r="H1275" s="12"/>
      <c r="I1275" s="60"/>
      <c r="J1275" s="60"/>
      <c r="K1275" s="15"/>
      <c r="L1275" s="15"/>
      <c r="M1275" s="15"/>
      <c r="N1275" s="15"/>
      <c r="O1275" s="15"/>
      <c r="P1275" s="15"/>
      <c r="R1275" s="15"/>
      <c r="S1275" s="211" t="str">
        <f t="shared" ref="S1275" si="1448">S1262</f>
        <v>S$19</v>
      </c>
      <c r="T1275" s="211" t="str">
        <f t="shared" ref="T1275:AX1275" si="1449">T1262</f>
        <v>T$19</v>
      </c>
      <c r="U1275" s="211" t="str">
        <f t="shared" si="1449"/>
        <v>U$19</v>
      </c>
      <c r="V1275" s="211" t="str">
        <f t="shared" si="1449"/>
        <v>V$19</v>
      </c>
      <c r="W1275" s="211" t="str">
        <f t="shared" si="1449"/>
        <v>W$19</v>
      </c>
      <c r="X1275" s="211" t="str">
        <f t="shared" si="1449"/>
        <v>X$19</v>
      </c>
      <c r="Y1275" s="211" t="str">
        <f t="shared" si="1449"/>
        <v>Y$19</v>
      </c>
      <c r="Z1275" s="211" t="str">
        <f t="shared" si="1449"/>
        <v>Z$19</v>
      </c>
      <c r="AA1275" s="211" t="str">
        <f t="shared" si="1449"/>
        <v>AA$19</v>
      </c>
      <c r="AB1275" s="211" t="str">
        <f t="shared" si="1449"/>
        <v>AB$19</v>
      </c>
      <c r="AC1275" s="211" t="str">
        <f t="shared" si="1449"/>
        <v>AC$19</v>
      </c>
      <c r="AD1275" s="211" t="str">
        <f t="shared" si="1449"/>
        <v>AD$19</v>
      </c>
      <c r="AE1275" s="211" t="str">
        <f t="shared" si="1449"/>
        <v>AE$19</v>
      </c>
      <c r="AF1275" s="211" t="str">
        <f t="shared" si="1449"/>
        <v>AF$19</v>
      </c>
      <c r="AG1275" s="211" t="str">
        <f t="shared" si="1449"/>
        <v>AG$19</v>
      </c>
      <c r="AH1275" s="211" t="str">
        <f t="shared" si="1449"/>
        <v>AH$19</v>
      </c>
      <c r="AI1275" s="211" t="str">
        <f t="shared" si="1449"/>
        <v>AI$19</v>
      </c>
      <c r="AJ1275" s="211" t="str">
        <f t="shared" si="1449"/>
        <v>AJ$19</v>
      </c>
      <c r="AK1275" s="211" t="str">
        <f t="shared" si="1449"/>
        <v>AK$19</v>
      </c>
      <c r="AL1275" s="211" t="str">
        <f t="shared" si="1449"/>
        <v>AL$19</v>
      </c>
      <c r="AM1275" s="211" t="str">
        <f t="shared" si="1449"/>
        <v>AM$19</v>
      </c>
      <c r="AN1275" s="211" t="str">
        <f t="shared" si="1449"/>
        <v>AN$19</v>
      </c>
      <c r="AO1275" s="211" t="str">
        <f t="shared" si="1449"/>
        <v>AO$19</v>
      </c>
      <c r="AP1275" s="211" t="str">
        <f t="shared" si="1449"/>
        <v>AP$19</v>
      </c>
      <c r="AQ1275" s="211" t="str">
        <f t="shared" si="1449"/>
        <v>AQ$19</v>
      </c>
      <c r="AR1275" s="211" t="str">
        <f t="shared" si="1449"/>
        <v>AR$19</v>
      </c>
      <c r="AS1275" s="211" t="str">
        <f t="shared" si="1449"/>
        <v>AS$19</v>
      </c>
      <c r="AT1275" s="211" t="str">
        <f t="shared" si="1449"/>
        <v>AT$19</v>
      </c>
      <c r="AU1275" s="211" t="str">
        <f t="shared" si="1449"/>
        <v>AU$19</v>
      </c>
      <c r="AV1275" s="211" t="str">
        <f t="shared" si="1449"/>
        <v>AV$19</v>
      </c>
      <c r="AW1275" s="211" t="str">
        <f t="shared" si="1449"/>
        <v>AW$19</v>
      </c>
      <c r="AX1275" s="211" t="str">
        <f t="shared" si="1449"/>
        <v>AX$19</v>
      </c>
      <c r="AY1275" s="211" t="str">
        <f t="shared" ref="AY1275:CD1275" si="1450">AY1262</f>
        <v>AY$19</v>
      </c>
      <c r="AZ1275" s="211" t="str">
        <f t="shared" si="1450"/>
        <v>AZ$19</v>
      </c>
      <c r="BA1275" s="211" t="str">
        <f t="shared" si="1450"/>
        <v>BA$19</v>
      </c>
      <c r="BB1275" s="211" t="str">
        <f t="shared" si="1450"/>
        <v>BB$19</v>
      </c>
      <c r="BC1275" s="211" t="str">
        <f t="shared" si="1450"/>
        <v>BC$19</v>
      </c>
      <c r="BD1275" s="211" t="str">
        <f t="shared" si="1450"/>
        <v>BD$19</v>
      </c>
      <c r="BE1275" s="211" t="str">
        <f t="shared" si="1450"/>
        <v>BE$19</v>
      </c>
      <c r="BF1275" s="211" t="str">
        <f t="shared" si="1450"/>
        <v>BF$19</v>
      </c>
      <c r="BG1275" s="211" t="str">
        <f t="shared" si="1450"/>
        <v>BG$19</v>
      </c>
      <c r="BH1275" s="211" t="str">
        <f t="shared" si="1450"/>
        <v>BH$19</v>
      </c>
      <c r="BI1275" s="211" t="str">
        <f t="shared" si="1450"/>
        <v>BI$19</v>
      </c>
      <c r="BJ1275" s="211" t="str">
        <f t="shared" si="1450"/>
        <v>BJ$19</v>
      </c>
      <c r="BK1275" s="211" t="str">
        <f t="shared" si="1450"/>
        <v>BK$19</v>
      </c>
      <c r="BL1275" s="211" t="str">
        <f t="shared" si="1450"/>
        <v>BL$19</v>
      </c>
      <c r="BM1275" s="211" t="str">
        <f t="shared" si="1450"/>
        <v>BM$19</v>
      </c>
      <c r="BN1275" s="211" t="str">
        <f t="shared" si="1450"/>
        <v>BN$19</v>
      </c>
      <c r="BO1275" s="211" t="str">
        <f t="shared" si="1450"/>
        <v>BO$19</v>
      </c>
      <c r="BP1275" s="211" t="str">
        <f t="shared" si="1450"/>
        <v>BP$19</v>
      </c>
      <c r="BQ1275" s="211" t="str">
        <f t="shared" si="1450"/>
        <v>BQ$19</v>
      </c>
      <c r="BR1275" s="211" t="str">
        <f t="shared" si="1450"/>
        <v>BR$19</v>
      </c>
      <c r="BS1275" s="211" t="str">
        <f t="shared" si="1450"/>
        <v>BS$19</v>
      </c>
      <c r="BT1275" s="211" t="str">
        <f t="shared" si="1450"/>
        <v>BT$19</v>
      </c>
      <c r="BU1275" s="211" t="str">
        <f t="shared" si="1450"/>
        <v>BU$19</v>
      </c>
      <c r="BV1275" s="211" t="str">
        <f t="shared" si="1450"/>
        <v>BV$19</v>
      </c>
      <c r="BW1275" s="211" t="str">
        <f t="shared" si="1450"/>
        <v>BW$19</v>
      </c>
      <c r="BX1275" s="211" t="str">
        <f t="shared" si="1450"/>
        <v>BX$19</v>
      </c>
      <c r="BY1275" s="211" t="str">
        <f t="shared" si="1450"/>
        <v>BY$19</v>
      </c>
      <c r="BZ1275" s="211" t="str">
        <f t="shared" si="1450"/>
        <v>BZ$19</v>
      </c>
      <c r="CA1275" s="211" t="str">
        <f t="shared" si="1450"/>
        <v>CA$19</v>
      </c>
      <c r="CB1275" s="211" t="str">
        <f t="shared" si="1450"/>
        <v>CB$19</v>
      </c>
      <c r="CC1275" s="211" t="str">
        <f t="shared" si="1450"/>
        <v>CC$19</v>
      </c>
      <c r="CD1275" s="211" t="str">
        <f t="shared" si="1450"/>
        <v>CD$19</v>
      </c>
      <c r="CE1275" s="211" t="str">
        <f t="shared" ref="CE1275:CK1275" si="1451">CE1262</f>
        <v>CE$19</v>
      </c>
      <c r="CF1275" s="211" t="str">
        <f t="shared" si="1451"/>
        <v>CF$19</v>
      </c>
      <c r="CG1275" s="211" t="str">
        <f t="shared" si="1451"/>
        <v>CG$19</v>
      </c>
      <c r="CH1275" s="211" t="str">
        <f t="shared" si="1451"/>
        <v>CH$19</v>
      </c>
      <c r="CI1275" s="211" t="str">
        <f t="shared" si="1451"/>
        <v>CI$19</v>
      </c>
      <c r="CJ1275" s="211" t="str">
        <f t="shared" si="1451"/>
        <v>CJ$19</v>
      </c>
      <c r="CK1275" s="211" t="str">
        <f t="shared" si="1451"/>
        <v>CK$19</v>
      </c>
    </row>
    <row r="1276" spans="2:89" x14ac:dyDescent="0.35">
      <c r="E1276" s="8"/>
      <c r="H1276" s="12"/>
      <c r="I1276" s="60"/>
      <c r="J1276" s="60"/>
      <c r="K1276" s="15"/>
      <c r="L1276" s="15"/>
      <c r="M1276" s="15"/>
      <c r="N1276" s="15"/>
      <c r="O1276" s="15"/>
      <c r="P1276" s="15"/>
      <c r="R1276" s="15"/>
      <c r="S1276" s="76"/>
      <c r="T1276" s="76"/>
      <c r="U1276" s="76"/>
      <c r="V1276" s="76"/>
      <c r="W1276" s="76"/>
      <c r="X1276" s="76"/>
      <c r="Y1276" s="76"/>
      <c r="Z1276" s="76"/>
      <c r="AA1276" s="76"/>
      <c r="AB1276" s="76"/>
      <c r="AC1276" s="76"/>
      <c r="AD1276" s="76"/>
      <c r="AE1276" s="76"/>
      <c r="AF1276" s="76"/>
      <c r="AG1276" s="76"/>
      <c r="AH1276" s="76"/>
      <c r="AI1276" s="76"/>
      <c r="AJ1276" s="76"/>
      <c r="AK1276" s="76"/>
      <c r="AL1276" s="76"/>
      <c r="AM1276" s="76"/>
      <c r="AN1276" s="76"/>
      <c r="AO1276" s="76"/>
      <c r="AP1276" s="76"/>
      <c r="AQ1276" s="76"/>
      <c r="AR1276" s="76"/>
      <c r="AS1276" s="76"/>
      <c r="AT1276" s="76"/>
      <c r="AU1276" s="76"/>
      <c r="AV1276" s="76"/>
      <c r="AW1276" s="76"/>
      <c r="AX1276" s="76"/>
      <c r="AY1276" s="76"/>
      <c r="AZ1276" s="76"/>
      <c r="BA1276" s="76"/>
      <c r="BB1276" s="76"/>
      <c r="BC1276" s="76"/>
      <c r="BD1276" s="76"/>
      <c r="BE1276" s="76"/>
      <c r="BF1276" s="76"/>
      <c r="BG1276" s="76"/>
      <c r="BH1276" s="76"/>
      <c r="BI1276" s="76"/>
      <c r="BJ1276" s="76"/>
      <c r="BK1276" s="76"/>
      <c r="BL1276" s="76"/>
      <c r="BM1276" s="76"/>
      <c r="BN1276" s="76"/>
      <c r="BO1276" s="76"/>
      <c r="BP1276" s="76"/>
      <c r="BQ1276" s="76"/>
      <c r="BR1276" s="76"/>
      <c r="BS1276" s="76"/>
      <c r="BT1276" s="76"/>
      <c r="BU1276" s="76"/>
      <c r="BV1276" s="76"/>
      <c r="BW1276" s="76"/>
      <c r="BX1276" s="76"/>
      <c r="BY1276" s="76"/>
      <c r="BZ1276" s="76"/>
      <c r="CA1276" s="76"/>
      <c r="CB1276" s="76"/>
      <c r="CC1276" s="76"/>
      <c r="CD1276" s="76"/>
      <c r="CE1276" s="76"/>
      <c r="CF1276" s="76"/>
      <c r="CG1276" s="76"/>
      <c r="CH1276" s="76"/>
      <c r="CI1276" s="76"/>
      <c r="CJ1276" s="76"/>
      <c r="CK1276" s="76"/>
    </row>
    <row r="1277" spans="2:89" x14ac:dyDescent="0.35">
      <c r="B1277" s="171" t="s">
        <v>490</v>
      </c>
      <c r="E1277" s="8"/>
      <c r="H1277" s="170"/>
      <c r="I1277" s="172"/>
      <c r="J1277" s="172"/>
      <c r="K1277" s="193"/>
      <c r="L1277" s="193"/>
      <c r="M1277" s="193"/>
      <c r="N1277" s="193"/>
      <c r="O1277" s="193"/>
      <c r="P1277" s="193"/>
      <c r="R1277" s="194"/>
      <c r="S1277" s="170"/>
      <c r="T1277" s="170"/>
      <c r="U1277" s="170"/>
      <c r="V1277" s="170"/>
      <c r="W1277" s="170"/>
      <c r="X1277" s="170"/>
      <c r="Y1277" s="170"/>
      <c r="Z1277" s="170"/>
      <c r="AA1277" s="170"/>
      <c r="AB1277" s="170"/>
      <c r="AC1277" s="170"/>
      <c r="AD1277" s="170"/>
      <c r="AE1277" s="170"/>
      <c r="AF1277" s="170"/>
      <c r="AG1277" s="170"/>
      <c r="AH1277" s="170"/>
      <c r="AI1277" s="170"/>
      <c r="AJ1277" s="170"/>
      <c r="AK1277" s="170"/>
      <c r="AL1277" s="170"/>
      <c r="AM1277" s="170"/>
      <c r="AN1277" s="170"/>
      <c r="AO1277" s="170"/>
      <c r="AP1277" s="170"/>
      <c r="AQ1277" s="170"/>
      <c r="AR1277" s="170"/>
      <c r="AS1277" s="170"/>
      <c r="AT1277" s="170"/>
      <c r="AU1277" s="170"/>
      <c r="AV1277" s="170"/>
      <c r="AW1277" s="170"/>
      <c r="AX1277" s="170"/>
      <c r="AY1277" s="170"/>
      <c r="AZ1277" s="170"/>
      <c r="BA1277" s="170"/>
      <c r="BB1277" s="170"/>
      <c r="BC1277" s="170"/>
      <c r="BD1277" s="170"/>
      <c r="BE1277" s="170"/>
      <c r="BF1277" s="170"/>
      <c r="BG1277" s="170"/>
      <c r="BH1277" s="170"/>
      <c r="BI1277" s="170"/>
      <c r="BJ1277" s="170"/>
      <c r="BK1277" s="170"/>
      <c r="BL1277" s="170"/>
      <c r="BM1277" s="170"/>
      <c r="BN1277" s="170"/>
      <c r="BO1277" s="170"/>
      <c r="BP1277" s="170"/>
      <c r="BQ1277" s="170"/>
      <c r="BR1277" s="170"/>
      <c r="BS1277" s="170"/>
      <c r="BT1277" s="170"/>
      <c r="BU1277" s="170"/>
      <c r="BV1277" s="170"/>
      <c r="BW1277" s="170"/>
      <c r="BX1277" s="170"/>
      <c r="BY1277" s="170"/>
      <c r="BZ1277" s="170"/>
      <c r="CA1277" s="170"/>
      <c r="CB1277" s="170"/>
      <c r="CC1277" s="170"/>
      <c r="CD1277" s="170"/>
      <c r="CE1277" s="170"/>
      <c r="CF1277" s="170"/>
      <c r="CG1277" s="170"/>
      <c r="CH1277" s="170"/>
      <c r="CI1277" s="170"/>
      <c r="CJ1277" s="170"/>
      <c r="CK1277" s="170"/>
    </row>
    <row r="1278" spans="2:89" x14ac:dyDescent="0.35">
      <c r="B1278" s="171" t="s">
        <v>492</v>
      </c>
      <c r="E1278" s="8"/>
      <c r="H1278" s="170"/>
      <c r="I1278" s="172"/>
      <c r="J1278" s="172"/>
      <c r="K1278" s="193"/>
      <c r="L1278" s="193"/>
      <c r="M1278" s="193"/>
      <c r="N1278" s="193"/>
      <c r="O1278" s="193"/>
      <c r="P1278" s="193"/>
      <c r="R1278" s="194"/>
      <c r="S1278" s="170"/>
      <c r="T1278" s="170"/>
      <c r="U1278" s="170"/>
      <c r="V1278" s="170"/>
      <c r="W1278" s="170"/>
      <c r="X1278" s="170"/>
      <c r="Y1278" s="170"/>
      <c r="Z1278" s="170"/>
      <c r="AA1278" s="170"/>
      <c r="AB1278" s="170"/>
      <c r="AC1278" s="170"/>
      <c r="AD1278" s="170"/>
      <c r="AE1278" s="170"/>
      <c r="AF1278" s="170"/>
      <c r="AG1278" s="170"/>
      <c r="AH1278" s="170"/>
      <c r="AI1278" s="170"/>
      <c r="AJ1278" s="170"/>
      <c r="AK1278" s="170"/>
      <c r="AL1278" s="170"/>
      <c r="AM1278" s="170"/>
      <c r="AN1278" s="170"/>
      <c r="AO1278" s="170"/>
      <c r="AP1278" s="170"/>
      <c r="AQ1278" s="170"/>
      <c r="AR1278" s="170"/>
      <c r="AS1278" s="170"/>
      <c r="AT1278" s="170"/>
      <c r="AU1278" s="170"/>
      <c r="AV1278" s="170"/>
      <c r="AW1278" s="170"/>
      <c r="AX1278" s="170"/>
      <c r="AY1278" s="170"/>
      <c r="AZ1278" s="170"/>
      <c r="BA1278" s="170"/>
      <c r="BB1278" s="170"/>
      <c r="BC1278" s="170"/>
      <c r="BD1278" s="170"/>
      <c r="BE1278" s="170"/>
      <c r="BF1278" s="170"/>
      <c r="BG1278" s="170"/>
      <c r="BH1278" s="170"/>
      <c r="BI1278" s="170"/>
      <c r="BJ1278" s="170"/>
      <c r="BK1278" s="170"/>
      <c r="BL1278" s="170"/>
      <c r="BM1278" s="170"/>
      <c r="BN1278" s="170"/>
      <c r="BO1278" s="170"/>
      <c r="BP1278" s="170"/>
      <c r="BQ1278" s="170"/>
      <c r="BR1278" s="170"/>
      <c r="BS1278" s="170"/>
      <c r="BT1278" s="170"/>
      <c r="BU1278" s="170"/>
      <c r="BV1278" s="170"/>
      <c r="BW1278" s="170"/>
      <c r="BX1278" s="170"/>
      <c r="BY1278" s="170"/>
      <c r="BZ1278" s="170"/>
      <c r="CA1278" s="170"/>
      <c r="CB1278" s="170"/>
      <c r="CC1278" s="170"/>
      <c r="CD1278" s="170"/>
      <c r="CE1278" s="170"/>
      <c r="CF1278" s="170"/>
      <c r="CG1278" s="170"/>
      <c r="CH1278" s="170"/>
      <c r="CI1278" s="170"/>
      <c r="CJ1278" s="170"/>
      <c r="CK1278" s="170"/>
    </row>
    <row r="1279" spans="2:89" x14ac:dyDescent="0.35">
      <c r="B1279" s="171" t="s">
        <v>461</v>
      </c>
      <c r="E1279" s="8"/>
      <c r="H1279" s="170"/>
      <c r="I1279" s="172"/>
      <c r="J1279" s="172"/>
      <c r="K1279" s="193"/>
      <c r="L1279" s="193"/>
      <c r="M1279" s="193"/>
      <c r="N1279" s="193"/>
      <c r="O1279" s="193"/>
      <c r="P1279" s="193"/>
      <c r="R1279" s="194"/>
      <c r="S1279" s="195" t="str">
        <f t="shared" ref="S1279:AX1279" si="1452">S$20</f>
        <v>S$16</v>
      </c>
      <c r="T1279" s="195" t="str">
        <f t="shared" si="1452"/>
        <v>T$16</v>
      </c>
      <c r="U1279" s="195" t="str">
        <f t="shared" si="1452"/>
        <v>U$16</v>
      </c>
      <c r="V1279" s="195" t="str">
        <f t="shared" si="1452"/>
        <v>V$16</v>
      </c>
      <c r="W1279" s="195" t="str">
        <f t="shared" si="1452"/>
        <v>W$16</v>
      </c>
      <c r="X1279" s="195" t="str">
        <f t="shared" si="1452"/>
        <v>X$16</v>
      </c>
      <c r="Y1279" s="195" t="str">
        <f t="shared" si="1452"/>
        <v>Y$16</v>
      </c>
      <c r="Z1279" s="195" t="str">
        <f t="shared" si="1452"/>
        <v>Z$16</v>
      </c>
      <c r="AA1279" s="195" t="str">
        <f t="shared" si="1452"/>
        <v>AA$16</v>
      </c>
      <c r="AB1279" s="195" t="str">
        <f t="shared" si="1452"/>
        <v>AB$16</v>
      </c>
      <c r="AC1279" s="195" t="str">
        <f t="shared" si="1452"/>
        <v>AC$16</v>
      </c>
      <c r="AD1279" s="195" t="str">
        <f t="shared" si="1452"/>
        <v>AD$16</v>
      </c>
      <c r="AE1279" s="195" t="str">
        <f t="shared" si="1452"/>
        <v>AE$16</v>
      </c>
      <c r="AF1279" s="195" t="str">
        <f t="shared" si="1452"/>
        <v>AF$16</v>
      </c>
      <c r="AG1279" s="195" t="str">
        <f t="shared" si="1452"/>
        <v>AG$16</v>
      </c>
      <c r="AH1279" s="195" t="str">
        <f t="shared" si="1452"/>
        <v>AH$16</v>
      </c>
      <c r="AI1279" s="195" t="str">
        <f t="shared" si="1452"/>
        <v>AI$16</v>
      </c>
      <c r="AJ1279" s="195" t="str">
        <f t="shared" si="1452"/>
        <v>AJ$16</v>
      </c>
      <c r="AK1279" s="195" t="str">
        <f t="shared" si="1452"/>
        <v>AK$16</v>
      </c>
      <c r="AL1279" s="195" t="str">
        <f t="shared" si="1452"/>
        <v>AL$16</v>
      </c>
      <c r="AM1279" s="195" t="str">
        <f t="shared" si="1452"/>
        <v>AM$16</v>
      </c>
      <c r="AN1279" s="195" t="str">
        <f t="shared" si="1452"/>
        <v>AN$16</v>
      </c>
      <c r="AO1279" s="195" t="str">
        <f t="shared" si="1452"/>
        <v>AO$16</v>
      </c>
      <c r="AP1279" s="195" t="str">
        <f t="shared" si="1452"/>
        <v>AP$16</v>
      </c>
      <c r="AQ1279" s="195" t="str">
        <f t="shared" si="1452"/>
        <v>AQ$16</v>
      </c>
      <c r="AR1279" s="195" t="str">
        <f t="shared" si="1452"/>
        <v>AR$16</v>
      </c>
      <c r="AS1279" s="195" t="str">
        <f t="shared" si="1452"/>
        <v>AS$16</v>
      </c>
      <c r="AT1279" s="195" t="str">
        <f t="shared" si="1452"/>
        <v>AT$16</v>
      </c>
      <c r="AU1279" s="195" t="str">
        <f t="shared" si="1452"/>
        <v>AU$16</v>
      </c>
      <c r="AV1279" s="195" t="str">
        <f t="shared" si="1452"/>
        <v>AV$16</v>
      </c>
      <c r="AW1279" s="195" t="str">
        <f t="shared" si="1452"/>
        <v>AW$16</v>
      </c>
      <c r="AX1279" s="195" t="str">
        <f t="shared" si="1452"/>
        <v>AX$16</v>
      </c>
      <c r="AY1279" s="195" t="str">
        <f t="shared" ref="AY1279:CD1279" si="1453">AY$20</f>
        <v>AY$16</v>
      </c>
      <c r="AZ1279" s="195" t="str">
        <f t="shared" si="1453"/>
        <v>AZ$16</v>
      </c>
      <c r="BA1279" s="195" t="str">
        <f t="shared" si="1453"/>
        <v>BA$16</v>
      </c>
      <c r="BB1279" s="195" t="str">
        <f t="shared" si="1453"/>
        <v>BB$16</v>
      </c>
      <c r="BC1279" s="195" t="str">
        <f t="shared" si="1453"/>
        <v>BC$16</v>
      </c>
      <c r="BD1279" s="195" t="str">
        <f t="shared" si="1453"/>
        <v>BD$16</v>
      </c>
      <c r="BE1279" s="195" t="str">
        <f t="shared" si="1453"/>
        <v>BE$16</v>
      </c>
      <c r="BF1279" s="195" t="str">
        <f t="shared" si="1453"/>
        <v>BF$16</v>
      </c>
      <c r="BG1279" s="195" t="str">
        <f t="shared" si="1453"/>
        <v>BG$16</v>
      </c>
      <c r="BH1279" s="195" t="str">
        <f t="shared" si="1453"/>
        <v>BH$16</v>
      </c>
      <c r="BI1279" s="195" t="str">
        <f t="shared" si="1453"/>
        <v>BI$16</v>
      </c>
      <c r="BJ1279" s="195" t="str">
        <f t="shared" si="1453"/>
        <v>BJ$16</v>
      </c>
      <c r="BK1279" s="195" t="str">
        <f t="shared" si="1453"/>
        <v>BK$16</v>
      </c>
      <c r="BL1279" s="195" t="str">
        <f t="shared" si="1453"/>
        <v>BL$16</v>
      </c>
      <c r="BM1279" s="195" t="str">
        <f t="shared" si="1453"/>
        <v>BM$16</v>
      </c>
      <c r="BN1279" s="195" t="str">
        <f t="shared" si="1453"/>
        <v>BN$16</v>
      </c>
      <c r="BO1279" s="195" t="str">
        <f t="shared" si="1453"/>
        <v>BO$16</v>
      </c>
      <c r="BP1279" s="195" t="str">
        <f t="shared" si="1453"/>
        <v>BP$16</v>
      </c>
      <c r="BQ1279" s="195" t="str">
        <f t="shared" si="1453"/>
        <v>BQ$16</v>
      </c>
      <c r="BR1279" s="195" t="str">
        <f t="shared" si="1453"/>
        <v>BR$16</v>
      </c>
      <c r="BS1279" s="195" t="str">
        <f t="shared" si="1453"/>
        <v>BS$16</v>
      </c>
      <c r="BT1279" s="195" t="str">
        <f t="shared" si="1453"/>
        <v>BT$16</v>
      </c>
      <c r="BU1279" s="195" t="str">
        <f t="shared" si="1453"/>
        <v>BU$16</v>
      </c>
      <c r="BV1279" s="195" t="str">
        <f t="shared" si="1453"/>
        <v>BV$16</v>
      </c>
      <c r="BW1279" s="195" t="str">
        <f t="shared" si="1453"/>
        <v>BW$16</v>
      </c>
      <c r="BX1279" s="195" t="str">
        <f t="shared" si="1453"/>
        <v>BX$16</v>
      </c>
      <c r="BY1279" s="195" t="str">
        <f t="shared" si="1453"/>
        <v>BY$16</v>
      </c>
      <c r="BZ1279" s="195" t="str">
        <f t="shared" si="1453"/>
        <v>BZ$16</v>
      </c>
      <c r="CA1279" s="195" t="str">
        <f t="shared" si="1453"/>
        <v>CA$16</v>
      </c>
      <c r="CB1279" s="195" t="str">
        <f t="shared" si="1453"/>
        <v>CB$16</v>
      </c>
      <c r="CC1279" s="195" t="str">
        <f t="shared" si="1453"/>
        <v>CC$16</v>
      </c>
      <c r="CD1279" s="195" t="str">
        <f t="shared" si="1453"/>
        <v>CD$16</v>
      </c>
      <c r="CE1279" s="195" t="str">
        <f t="shared" ref="CE1279:CK1279" si="1454">CE$20</f>
        <v>CE$16</v>
      </c>
      <c r="CF1279" s="195" t="str">
        <f t="shared" si="1454"/>
        <v>CF$16</v>
      </c>
      <c r="CG1279" s="195" t="str">
        <f t="shared" si="1454"/>
        <v>CG$16</v>
      </c>
      <c r="CH1279" s="195" t="str">
        <f t="shared" si="1454"/>
        <v>CH$16</v>
      </c>
      <c r="CI1279" s="195" t="str">
        <f t="shared" si="1454"/>
        <v>CI$16</v>
      </c>
      <c r="CJ1279" s="195" t="str">
        <f t="shared" si="1454"/>
        <v>CJ$16</v>
      </c>
      <c r="CK1279" s="195" t="str">
        <f t="shared" si="1454"/>
        <v>CK$16</v>
      </c>
    </row>
    <row r="1280" spans="2:89" x14ac:dyDescent="0.35">
      <c r="B1280" s="171" t="s">
        <v>462</v>
      </c>
      <c r="E1280" s="8"/>
      <c r="H1280" s="196"/>
      <c r="I1280" s="197"/>
      <c r="J1280" s="197"/>
      <c r="K1280" s="198"/>
      <c r="L1280" s="198"/>
      <c r="M1280" s="198"/>
      <c r="N1280" s="198"/>
      <c r="O1280" s="198"/>
      <c r="P1280" s="198"/>
      <c r="R1280" s="198"/>
      <c r="S1280" s="195" t="str">
        <f t="shared" ref="S1280:AX1280" si="1455">S$21</f>
        <v>S$17</v>
      </c>
      <c r="T1280" s="195" t="str">
        <f t="shared" si="1455"/>
        <v>T$17</v>
      </c>
      <c r="U1280" s="195" t="str">
        <f t="shared" si="1455"/>
        <v>U$17</v>
      </c>
      <c r="V1280" s="195" t="str">
        <f t="shared" si="1455"/>
        <v>V$17</v>
      </c>
      <c r="W1280" s="195" t="str">
        <f t="shared" si="1455"/>
        <v>W$17</v>
      </c>
      <c r="X1280" s="195" t="str">
        <f t="shared" si="1455"/>
        <v>X$17</v>
      </c>
      <c r="Y1280" s="195" t="str">
        <f t="shared" si="1455"/>
        <v>Y$17</v>
      </c>
      <c r="Z1280" s="195" t="str">
        <f t="shared" si="1455"/>
        <v>Z$17</v>
      </c>
      <c r="AA1280" s="195" t="str">
        <f t="shared" si="1455"/>
        <v>AA$17</v>
      </c>
      <c r="AB1280" s="195" t="str">
        <f t="shared" si="1455"/>
        <v>AB$17</v>
      </c>
      <c r="AC1280" s="195" t="str">
        <f t="shared" si="1455"/>
        <v>AC$17</v>
      </c>
      <c r="AD1280" s="195" t="str">
        <f t="shared" si="1455"/>
        <v>AD$17</v>
      </c>
      <c r="AE1280" s="195" t="str">
        <f t="shared" si="1455"/>
        <v>AE$17</v>
      </c>
      <c r="AF1280" s="195" t="str">
        <f t="shared" si="1455"/>
        <v>AF$17</v>
      </c>
      <c r="AG1280" s="195" t="str">
        <f t="shared" si="1455"/>
        <v>AG$17</v>
      </c>
      <c r="AH1280" s="195" t="str">
        <f t="shared" si="1455"/>
        <v>AH$17</v>
      </c>
      <c r="AI1280" s="195" t="str">
        <f t="shared" si="1455"/>
        <v>AI$17</v>
      </c>
      <c r="AJ1280" s="195" t="str">
        <f t="shared" si="1455"/>
        <v>AJ$17</v>
      </c>
      <c r="AK1280" s="195" t="str">
        <f t="shared" si="1455"/>
        <v>AK$17</v>
      </c>
      <c r="AL1280" s="195" t="str">
        <f t="shared" si="1455"/>
        <v>AL$17</v>
      </c>
      <c r="AM1280" s="195" t="str">
        <f t="shared" si="1455"/>
        <v>AM$17</v>
      </c>
      <c r="AN1280" s="195" t="str">
        <f t="shared" si="1455"/>
        <v>AN$17</v>
      </c>
      <c r="AO1280" s="195" t="str">
        <f t="shared" si="1455"/>
        <v>AO$17</v>
      </c>
      <c r="AP1280" s="195" t="str">
        <f t="shared" si="1455"/>
        <v>AP$17</v>
      </c>
      <c r="AQ1280" s="195" t="str">
        <f t="shared" si="1455"/>
        <v>AQ$17</v>
      </c>
      <c r="AR1280" s="195" t="str">
        <f t="shared" si="1455"/>
        <v>AR$17</v>
      </c>
      <c r="AS1280" s="195" t="str">
        <f t="shared" si="1455"/>
        <v>AS$17</v>
      </c>
      <c r="AT1280" s="195" t="str">
        <f t="shared" si="1455"/>
        <v>AT$17</v>
      </c>
      <c r="AU1280" s="195" t="str">
        <f t="shared" si="1455"/>
        <v>AU$17</v>
      </c>
      <c r="AV1280" s="195" t="str">
        <f t="shared" si="1455"/>
        <v>AV$17</v>
      </c>
      <c r="AW1280" s="195" t="str">
        <f t="shared" si="1455"/>
        <v>AW$17</v>
      </c>
      <c r="AX1280" s="195" t="str">
        <f t="shared" si="1455"/>
        <v>AX$17</v>
      </c>
      <c r="AY1280" s="195" t="str">
        <f t="shared" ref="AY1280:CD1280" si="1456">AY$21</f>
        <v>AY$17</v>
      </c>
      <c r="AZ1280" s="195" t="str">
        <f t="shared" si="1456"/>
        <v>AZ$17</v>
      </c>
      <c r="BA1280" s="195" t="str">
        <f t="shared" si="1456"/>
        <v>BA$17</v>
      </c>
      <c r="BB1280" s="195" t="str">
        <f t="shared" si="1456"/>
        <v>BB$17</v>
      </c>
      <c r="BC1280" s="195" t="str">
        <f t="shared" si="1456"/>
        <v>BC$17</v>
      </c>
      <c r="BD1280" s="195" t="str">
        <f t="shared" si="1456"/>
        <v>BD$17</v>
      </c>
      <c r="BE1280" s="195" t="str">
        <f t="shared" si="1456"/>
        <v>BE$17</v>
      </c>
      <c r="BF1280" s="195" t="str">
        <f t="shared" si="1456"/>
        <v>BF$17</v>
      </c>
      <c r="BG1280" s="195" t="str">
        <f t="shared" si="1456"/>
        <v>BG$17</v>
      </c>
      <c r="BH1280" s="195" t="str">
        <f t="shared" si="1456"/>
        <v>BH$17</v>
      </c>
      <c r="BI1280" s="195" t="str">
        <f t="shared" si="1456"/>
        <v>BI$17</v>
      </c>
      <c r="BJ1280" s="195" t="str">
        <f t="shared" si="1456"/>
        <v>BJ$17</v>
      </c>
      <c r="BK1280" s="195" t="str">
        <f t="shared" si="1456"/>
        <v>BK$17</v>
      </c>
      <c r="BL1280" s="195" t="str">
        <f t="shared" si="1456"/>
        <v>BL$17</v>
      </c>
      <c r="BM1280" s="195" t="str">
        <f t="shared" si="1456"/>
        <v>BM$17</v>
      </c>
      <c r="BN1280" s="195" t="str">
        <f t="shared" si="1456"/>
        <v>BN$17</v>
      </c>
      <c r="BO1280" s="195" t="str">
        <f t="shared" si="1456"/>
        <v>BO$17</v>
      </c>
      <c r="BP1280" s="195" t="str">
        <f t="shared" si="1456"/>
        <v>BP$17</v>
      </c>
      <c r="BQ1280" s="195" t="str">
        <f t="shared" si="1456"/>
        <v>BQ$17</v>
      </c>
      <c r="BR1280" s="195" t="str">
        <f t="shared" si="1456"/>
        <v>BR$17</v>
      </c>
      <c r="BS1280" s="195" t="str">
        <f t="shared" si="1456"/>
        <v>BS$17</v>
      </c>
      <c r="BT1280" s="195" t="str">
        <f t="shared" si="1456"/>
        <v>BT$17</v>
      </c>
      <c r="BU1280" s="195" t="str">
        <f t="shared" si="1456"/>
        <v>BU$17</v>
      </c>
      <c r="BV1280" s="195" t="str">
        <f t="shared" si="1456"/>
        <v>BV$17</v>
      </c>
      <c r="BW1280" s="195" t="str">
        <f t="shared" si="1456"/>
        <v>BW$17</v>
      </c>
      <c r="BX1280" s="195" t="str">
        <f t="shared" si="1456"/>
        <v>BX$17</v>
      </c>
      <c r="BY1280" s="195" t="str">
        <f t="shared" si="1456"/>
        <v>BY$17</v>
      </c>
      <c r="BZ1280" s="195" t="str">
        <f t="shared" si="1456"/>
        <v>BZ$17</v>
      </c>
      <c r="CA1280" s="195" t="str">
        <f t="shared" si="1456"/>
        <v>CA$17</v>
      </c>
      <c r="CB1280" s="195" t="str">
        <f t="shared" si="1456"/>
        <v>CB$17</v>
      </c>
      <c r="CC1280" s="195" t="str">
        <f t="shared" si="1456"/>
        <v>CC$17</v>
      </c>
      <c r="CD1280" s="195" t="str">
        <f t="shared" si="1456"/>
        <v>CD$17</v>
      </c>
      <c r="CE1280" s="195" t="str">
        <f t="shared" ref="CE1280:CK1280" si="1457">CE$21</f>
        <v>CE$17</v>
      </c>
      <c r="CF1280" s="195" t="str">
        <f t="shared" si="1457"/>
        <v>CF$17</v>
      </c>
      <c r="CG1280" s="195" t="str">
        <f t="shared" si="1457"/>
        <v>CG$17</v>
      </c>
      <c r="CH1280" s="195" t="str">
        <f t="shared" si="1457"/>
        <v>CH$17</v>
      </c>
      <c r="CI1280" s="195" t="str">
        <f t="shared" si="1457"/>
        <v>CI$17</v>
      </c>
      <c r="CJ1280" s="195" t="str">
        <f t="shared" si="1457"/>
        <v>CJ$17</v>
      </c>
      <c r="CK1280" s="195" t="str">
        <f t="shared" si="1457"/>
        <v>CK$17</v>
      </c>
    </row>
    <row r="1281" spans="2:89" x14ac:dyDescent="0.35">
      <c r="B1281" s="171" t="s">
        <v>491</v>
      </c>
      <c r="E1281" s="8"/>
      <c r="H1281" s="196"/>
      <c r="I1281" s="197"/>
      <c r="J1281" s="197"/>
      <c r="K1281" s="198"/>
      <c r="L1281" s="198"/>
      <c r="M1281" s="198"/>
      <c r="N1281" s="198"/>
      <c r="O1281" s="198"/>
      <c r="P1281" s="198"/>
      <c r="R1281" s="198"/>
      <c r="S1281" s="186"/>
      <c r="T1281" s="186"/>
      <c r="U1281" s="186"/>
      <c r="V1281" s="186"/>
      <c r="W1281" s="186"/>
      <c r="X1281" s="186"/>
      <c r="Y1281" s="186"/>
      <c r="Z1281" s="186"/>
      <c r="AA1281" s="186"/>
      <c r="AB1281" s="186"/>
      <c r="AC1281" s="186"/>
      <c r="AD1281" s="186"/>
      <c r="AE1281" s="186"/>
      <c r="AF1281" s="186"/>
      <c r="AG1281" s="186"/>
      <c r="AH1281" s="186"/>
      <c r="AI1281" s="186"/>
      <c r="AJ1281" s="186"/>
      <c r="AK1281" s="186"/>
      <c r="AL1281" s="186"/>
      <c r="AM1281" s="186"/>
      <c r="AN1281" s="186"/>
      <c r="AO1281" s="186"/>
      <c r="AP1281" s="186"/>
      <c r="AQ1281" s="186"/>
      <c r="AR1281" s="186"/>
      <c r="AS1281" s="186"/>
      <c r="AT1281" s="186"/>
      <c r="AU1281" s="186"/>
      <c r="AV1281" s="186"/>
      <c r="AW1281" s="186"/>
      <c r="AX1281" s="186"/>
      <c r="AY1281" s="186"/>
      <c r="AZ1281" s="186"/>
      <c r="BA1281" s="186"/>
      <c r="BB1281" s="186"/>
      <c r="BC1281" s="186"/>
      <c r="BD1281" s="186"/>
      <c r="BE1281" s="186"/>
      <c r="BF1281" s="186"/>
      <c r="BG1281" s="186"/>
      <c r="BH1281" s="186"/>
      <c r="BI1281" s="186"/>
      <c r="BJ1281" s="186"/>
      <c r="BK1281" s="186"/>
      <c r="BL1281" s="186"/>
      <c r="BM1281" s="186"/>
      <c r="BN1281" s="186"/>
      <c r="BO1281" s="186"/>
      <c r="BP1281" s="186"/>
      <c r="BQ1281" s="186"/>
      <c r="BR1281" s="186"/>
      <c r="BS1281" s="186"/>
      <c r="BT1281" s="186"/>
      <c r="BU1281" s="186"/>
      <c r="BV1281" s="186"/>
      <c r="BW1281" s="186"/>
      <c r="BX1281" s="186"/>
      <c r="BY1281" s="186"/>
      <c r="BZ1281" s="186"/>
      <c r="CA1281" s="186"/>
      <c r="CB1281" s="186"/>
      <c r="CC1281" s="186"/>
      <c r="CD1281" s="186"/>
      <c r="CE1281" s="186"/>
      <c r="CF1281" s="186"/>
      <c r="CG1281" s="186"/>
      <c r="CH1281" s="186"/>
      <c r="CI1281" s="186"/>
      <c r="CJ1281" s="186"/>
      <c r="CK1281" s="186"/>
    </row>
    <row r="1282" spans="2:89" x14ac:dyDescent="0.35">
      <c r="B1282" s="171" t="s">
        <v>505</v>
      </c>
      <c r="E1282" s="8"/>
      <c r="H1282" s="196"/>
      <c r="I1282" s="197"/>
      <c r="J1282" s="197"/>
      <c r="K1282" s="198"/>
      <c r="L1282" s="198"/>
      <c r="M1282" s="198"/>
      <c r="N1282" s="198"/>
      <c r="O1282" s="198"/>
      <c r="P1282" s="198"/>
      <c r="R1282" s="198"/>
      <c r="S1282" s="186"/>
      <c r="T1282" s="186"/>
      <c r="U1282" s="186"/>
      <c r="V1282" s="186"/>
      <c r="W1282" s="186"/>
      <c r="X1282" s="186"/>
      <c r="Y1282" s="186"/>
      <c r="Z1282" s="186"/>
      <c r="AA1282" s="186"/>
      <c r="AB1282" s="186"/>
      <c r="AC1282" s="186"/>
      <c r="AD1282" s="186"/>
      <c r="AE1282" s="186"/>
      <c r="AF1282" s="186"/>
      <c r="AG1282" s="186"/>
      <c r="AH1282" s="186"/>
      <c r="AI1282" s="186"/>
      <c r="AJ1282" s="186"/>
      <c r="AK1282" s="186"/>
      <c r="AL1282" s="186"/>
      <c r="AM1282" s="186"/>
      <c r="AN1282" s="186"/>
      <c r="AO1282" s="186"/>
      <c r="AP1282" s="186"/>
      <c r="AQ1282" s="186"/>
      <c r="AR1282" s="186"/>
      <c r="AS1282" s="186"/>
      <c r="AT1282" s="186"/>
      <c r="AU1282" s="186"/>
      <c r="AV1282" s="186"/>
      <c r="AW1282" s="186"/>
      <c r="AX1282" s="186"/>
      <c r="AY1282" s="186"/>
      <c r="AZ1282" s="186"/>
      <c r="BA1282" s="186"/>
      <c r="BB1282" s="186"/>
      <c r="BC1282" s="186"/>
      <c r="BD1282" s="186"/>
      <c r="BE1282" s="186"/>
      <c r="BF1282" s="186"/>
      <c r="BG1282" s="186"/>
      <c r="BH1282" s="186"/>
      <c r="BI1282" s="186"/>
      <c r="BJ1282" s="186"/>
      <c r="BK1282" s="186"/>
      <c r="BL1282" s="186"/>
      <c r="BM1282" s="186"/>
      <c r="BN1282" s="186"/>
      <c r="BO1282" s="186"/>
      <c r="BP1282" s="186"/>
      <c r="BQ1282" s="186"/>
      <c r="BR1282" s="186"/>
      <c r="BS1282" s="186"/>
      <c r="BT1282" s="186"/>
      <c r="BU1282" s="186"/>
      <c r="BV1282" s="186"/>
      <c r="BW1282" s="186"/>
      <c r="BX1282" s="186"/>
      <c r="BY1282" s="186"/>
      <c r="BZ1282" s="186"/>
      <c r="CA1282" s="186"/>
      <c r="CB1282" s="186"/>
      <c r="CC1282" s="186"/>
      <c r="CD1282" s="186"/>
      <c r="CE1282" s="186"/>
      <c r="CF1282" s="186"/>
      <c r="CG1282" s="186"/>
      <c r="CH1282" s="186"/>
      <c r="CI1282" s="186"/>
      <c r="CJ1282" s="186"/>
      <c r="CK1282" s="186"/>
    </row>
    <row r="1283" spans="2:89" x14ac:dyDescent="0.35">
      <c r="B1283" s="171" t="s">
        <v>463</v>
      </c>
      <c r="E1283" s="8"/>
      <c r="H1283" s="196"/>
      <c r="I1283" s="197"/>
      <c r="J1283" s="197"/>
      <c r="K1283" s="198"/>
      <c r="L1283" s="198"/>
      <c r="M1283" s="198"/>
      <c r="N1283" s="198"/>
      <c r="O1283" s="198"/>
      <c r="P1283" s="198"/>
      <c r="R1283" s="198"/>
      <c r="S1283" s="186" t="str">
        <f t="shared" ref="S1283:AX1283" si="1458">S$22</f>
        <v>S$18</v>
      </c>
      <c r="T1283" s="186" t="str">
        <f t="shared" si="1458"/>
        <v>T$18</v>
      </c>
      <c r="U1283" s="186" t="str">
        <f t="shared" si="1458"/>
        <v>U$18</v>
      </c>
      <c r="V1283" s="186" t="str">
        <f t="shared" si="1458"/>
        <v>V$18</v>
      </c>
      <c r="W1283" s="186" t="str">
        <f t="shared" si="1458"/>
        <v>W$18</v>
      </c>
      <c r="X1283" s="186" t="str">
        <f t="shared" si="1458"/>
        <v>X$18</v>
      </c>
      <c r="Y1283" s="186" t="str">
        <f t="shared" si="1458"/>
        <v>Y$18</v>
      </c>
      <c r="Z1283" s="186" t="str">
        <f t="shared" si="1458"/>
        <v>Z$18</v>
      </c>
      <c r="AA1283" s="186" t="str">
        <f t="shared" si="1458"/>
        <v>AA$18</v>
      </c>
      <c r="AB1283" s="186" t="str">
        <f t="shared" si="1458"/>
        <v>AB$18</v>
      </c>
      <c r="AC1283" s="186" t="str">
        <f t="shared" si="1458"/>
        <v>AC$18</v>
      </c>
      <c r="AD1283" s="186" t="str">
        <f t="shared" si="1458"/>
        <v>AD$18</v>
      </c>
      <c r="AE1283" s="186" t="str">
        <f t="shared" si="1458"/>
        <v>AE$18</v>
      </c>
      <c r="AF1283" s="186" t="str">
        <f t="shared" si="1458"/>
        <v>AF$18</v>
      </c>
      <c r="AG1283" s="186" t="str">
        <f t="shared" si="1458"/>
        <v>AG$18</v>
      </c>
      <c r="AH1283" s="186" t="str">
        <f t="shared" si="1458"/>
        <v>AH$18</v>
      </c>
      <c r="AI1283" s="186" t="str">
        <f t="shared" si="1458"/>
        <v>AI$18</v>
      </c>
      <c r="AJ1283" s="186" t="str">
        <f t="shared" si="1458"/>
        <v>AJ$18</v>
      </c>
      <c r="AK1283" s="186" t="str">
        <f t="shared" si="1458"/>
        <v>AK$18</v>
      </c>
      <c r="AL1283" s="186" t="str">
        <f t="shared" si="1458"/>
        <v>AL$18</v>
      </c>
      <c r="AM1283" s="186" t="str">
        <f t="shared" si="1458"/>
        <v>AM$18</v>
      </c>
      <c r="AN1283" s="186" t="str">
        <f t="shared" si="1458"/>
        <v>AN$18</v>
      </c>
      <c r="AO1283" s="186" t="str">
        <f t="shared" si="1458"/>
        <v>AO$18</v>
      </c>
      <c r="AP1283" s="186" t="str">
        <f t="shared" si="1458"/>
        <v>AP$18</v>
      </c>
      <c r="AQ1283" s="186" t="str">
        <f t="shared" si="1458"/>
        <v>AQ$18</v>
      </c>
      <c r="AR1283" s="186" t="str">
        <f t="shared" si="1458"/>
        <v>AR$18</v>
      </c>
      <c r="AS1283" s="186" t="str">
        <f t="shared" si="1458"/>
        <v>AS$18</v>
      </c>
      <c r="AT1283" s="186" t="str">
        <f t="shared" si="1458"/>
        <v>AT$18</v>
      </c>
      <c r="AU1283" s="186" t="str">
        <f t="shared" si="1458"/>
        <v>AU$18</v>
      </c>
      <c r="AV1283" s="186" t="str">
        <f t="shared" si="1458"/>
        <v>AV$18</v>
      </c>
      <c r="AW1283" s="186" t="str">
        <f t="shared" si="1458"/>
        <v>AW$18</v>
      </c>
      <c r="AX1283" s="186" t="str">
        <f t="shared" si="1458"/>
        <v>AX$18</v>
      </c>
      <c r="AY1283" s="186" t="str">
        <f t="shared" ref="AY1283:CD1283" si="1459">AY$22</f>
        <v>AY$18</v>
      </c>
      <c r="AZ1283" s="186" t="str">
        <f t="shared" si="1459"/>
        <v>AZ$18</v>
      </c>
      <c r="BA1283" s="186" t="str">
        <f t="shared" si="1459"/>
        <v>BA$18</v>
      </c>
      <c r="BB1283" s="186" t="str">
        <f t="shared" si="1459"/>
        <v>BB$18</v>
      </c>
      <c r="BC1283" s="186" t="str">
        <f t="shared" si="1459"/>
        <v>BC$18</v>
      </c>
      <c r="BD1283" s="186" t="str">
        <f t="shared" si="1459"/>
        <v>BD$18</v>
      </c>
      <c r="BE1283" s="186" t="str">
        <f t="shared" si="1459"/>
        <v>BE$18</v>
      </c>
      <c r="BF1283" s="186" t="str">
        <f t="shared" si="1459"/>
        <v>BF$18</v>
      </c>
      <c r="BG1283" s="186" t="str">
        <f t="shared" si="1459"/>
        <v>BG$18</v>
      </c>
      <c r="BH1283" s="186" t="str">
        <f t="shared" si="1459"/>
        <v>BH$18</v>
      </c>
      <c r="BI1283" s="186" t="str">
        <f t="shared" si="1459"/>
        <v>BI$18</v>
      </c>
      <c r="BJ1283" s="186" t="str">
        <f t="shared" si="1459"/>
        <v>BJ$18</v>
      </c>
      <c r="BK1283" s="186" t="str">
        <f t="shared" si="1459"/>
        <v>BK$18</v>
      </c>
      <c r="BL1283" s="186" t="str">
        <f t="shared" si="1459"/>
        <v>BL$18</v>
      </c>
      <c r="BM1283" s="186" t="str">
        <f t="shared" si="1459"/>
        <v>BM$18</v>
      </c>
      <c r="BN1283" s="186" t="str">
        <f t="shared" si="1459"/>
        <v>BN$18</v>
      </c>
      <c r="BO1283" s="186" t="str">
        <f t="shared" si="1459"/>
        <v>BO$18</v>
      </c>
      <c r="BP1283" s="186" t="str">
        <f t="shared" si="1459"/>
        <v>BP$18</v>
      </c>
      <c r="BQ1283" s="186" t="str">
        <f t="shared" si="1459"/>
        <v>BQ$18</v>
      </c>
      <c r="BR1283" s="186" t="str">
        <f t="shared" si="1459"/>
        <v>BR$18</v>
      </c>
      <c r="BS1283" s="186" t="str">
        <f t="shared" si="1459"/>
        <v>BS$18</v>
      </c>
      <c r="BT1283" s="186" t="str">
        <f t="shared" si="1459"/>
        <v>BT$18</v>
      </c>
      <c r="BU1283" s="186" t="str">
        <f t="shared" si="1459"/>
        <v>BU$18</v>
      </c>
      <c r="BV1283" s="186" t="str">
        <f t="shared" si="1459"/>
        <v>BV$18</v>
      </c>
      <c r="BW1283" s="186" t="str">
        <f t="shared" si="1459"/>
        <v>BW$18</v>
      </c>
      <c r="BX1283" s="186" t="str">
        <f t="shared" si="1459"/>
        <v>BX$18</v>
      </c>
      <c r="BY1283" s="186" t="str">
        <f t="shared" si="1459"/>
        <v>BY$18</v>
      </c>
      <c r="BZ1283" s="186" t="str">
        <f t="shared" si="1459"/>
        <v>BZ$18</v>
      </c>
      <c r="CA1283" s="186" t="str">
        <f t="shared" si="1459"/>
        <v>CA$18</v>
      </c>
      <c r="CB1283" s="186" t="str">
        <f t="shared" si="1459"/>
        <v>CB$18</v>
      </c>
      <c r="CC1283" s="186" t="str">
        <f t="shared" si="1459"/>
        <v>CC$18</v>
      </c>
      <c r="CD1283" s="186" t="str">
        <f t="shared" si="1459"/>
        <v>CD$18</v>
      </c>
      <c r="CE1283" s="186" t="str">
        <f t="shared" ref="CE1283:CK1283" si="1460">CE$22</f>
        <v>CE$18</v>
      </c>
      <c r="CF1283" s="186" t="str">
        <f t="shared" si="1460"/>
        <v>CF$18</v>
      </c>
      <c r="CG1283" s="186" t="str">
        <f t="shared" si="1460"/>
        <v>CG$18</v>
      </c>
      <c r="CH1283" s="186" t="str">
        <f t="shared" si="1460"/>
        <v>CH$18</v>
      </c>
      <c r="CI1283" s="186" t="str">
        <f t="shared" si="1460"/>
        <v>CI$18</v>
      </c>
      <c r="CJ1283" s="186" t="str">
        <f t="shared" si="1460"/>
        <v>CJ$18</v>
      </c>
      <c r="CK1283" s="186" t="str">
        <f t="shared" si="1460"/>
        <v>CK$18</v>
      </c>
    </row>
    <row r="1284" spans="2:89" x14ac:dyDescent="0.35">
      <c r="B1284" s="171" t="s">
        <v>464</v>
      </c>
      <c r="E1284" s="8"/>
      <c r="H1284" s="196"/>
      <c r="I1284" s="197"/>
      <c r="J1284" s="197"/>
      <c r="K1284" s="198"/>
      <c r="L1284" s="198"/>
      <c r="M1284" s="198"/>
      <c r="N1284" s="198"/>
      <c r="O1284" s="198"/>
      <c r="P1284" s="198"/>
      <c r="R1284" s="198"/>
      <c r="S1284" s="186" t="str">
        <f t="shared" ref="S1284:AX1284" si="1461">S$23</f>
        <v>S$19</v>
      </c>
      <c r="T1284" s="186" t="str">
        <f t="shared" si="1461"/>
        <v>T$19</v>
      </c>
      <c r="U1284" s="186" t="str">
        <f t="shared" si="1461"/>
        <v>U$19</v>
      </c>
      <c r="V1284" s="186" t="str">
        <f t="shared" si="1461"/>
        <v>V$19</v>
      </c>
      <c r="W1284" s="186" t="str">
        <f t="shared" si="1461"/>
        <v>W$19</v>
      </c>
      <c r="X1284" s="186" t="str">
        <f t="shared" si="1461"/>
        <v>X$19</v>
      </c>
      <c r="Y1284" s="186" t="str">
        <f t="shared" si="1461"/>
        <v>Y$19</v>
      </c>
      <c r="Z1284" s="186" t="str">
        <f t="shared" si="1461"/>
        <v>Z$19</v>
      </c>
      <c r="AA1284" s="186" t="str">
        <f t="shared" si="1461"/>
        <v>AA$19</v>
      </c>
      <c r="AB1284" s="186" t="str">
        <f t="shared" si="1461"/>
        <v>AB$19</v>
      </c>
      <c r="AC1284" s="186" t="str">
        <f t="shared" si="1461"/>
        <v>AC$19</v>
      </c>
      <c r="AD1284" s="186" t="str">
        <f t="shared" si="1461"/>
        <v>AD$19</v>
      </c>
      <c r="AE1284" s="186" t="str">
        <f t="shared" si="1461"/>
        <v>AE$19</v>
      </c>
      <c r="AF1284" s="186" t="str">
        <f t="shared" si="1461"/>
        <v>AF$19</v>
      </c>
      <c r="AG1284" s="186" t="str">
        <f t="shared" si="1461"/>
        <v>AG$19</v>
      </c>
      <c r="AH1284" s="186" t="str">
        <f t="shared" si="1461"/>
        <v>AH$19</v>
      </c>
      <c r="AI1284" s="186" t="str">
        <f t="shared" si="1461"/>
        <v>AI$19</v>
      </c>
      <c r="AJ1284" s="186" t="str">
        <f t="shared" si="1461"/>
        <v>AJ$19</v>
      </c>
      <c r="AK1284" s="186" t="str">
        <f t="shared" si="1461"/>
        <v>AK$19</v>
      </c>
      <c r="AL1284" s="186" t="str">
        <f t="shared" si="1461"/>
        <v>AL$19</v>
      </c>
      <c r="AM1284" s="186" t="str">
        <f t="shared" si="1461"/>
        <v>AM$19</v>
      </c>
      <c r="AN1284" s="186" t="str">
        <f t="shared" si="1461"/>
        <v>AN$19</v>
      </c>
      <c r="AO1284" s="186" t="str">
        <f t="shared" si="1461"/>
        <v>AO$19</v>
      </c>
      <c r="AP1284" s="186" t="str">
        <f t="shared" si="1461"/>
        <v>AP$19</v>
      </c>
      <c r="AQ1284" s="186" t="str">
        <f t="shared" si="1461"/>
        <v>AQ$19</v>
      </c>
      <c r="AR1284" s="186" t="str">
        <f t="shared" si="1461"/>
        <v>AR$19</v>
      </c>
      <c r="AS1284" s="186" t="str">
        <f t="shared" si="1461"/>
        <v>AS$19</v>
      </c>
      <c r="AT1284" s="186" t="str">
        <f t="shared" si="1461"/>
        <v>AT$19</v>
      </c>
      <c r="AU1284" s="186" t="str">
        <f t="shared" si="1461"/>
        <v>AU$19</v>
      </c>
      <c r="AV1284" s="186" t="str">
        <f t="shared" si="1461"/>
        <v>AV$19</v>
      </c>
      <c r="AW1284" s="186" t="str">
        <f t="shared" si="1461"/>
        <v>AW$19</v>
      </c>
      <c r="AX1284" s="186" t="str">
        <f t="shared" si="1461"/>
        <v>AX$19</v>
      </c>
      <c r="AY1284" s="186" t="str">
        <f t="shared" ref="AY1284:CD1284" si="1462">AY$23</f>
        <v>AY$19</v>
      </c>
      <c r="AZ1284" s="186" t="str">
        <f t="shared" si="1462"/>
        <v>AZ$19</v>
      </c>
      <c r="BA1284" s="186" t="str">
        <f t="shared" si="1462"/>
        <v>BA$19</v>
      </c>
      <c r="BB1284" s="186" t="str">
        <f t="shared" si="1462"/>
        <v>BB$19</v>
      </c>
      <c r="BC1284" s="186" t="str">
        <f t="shared" si="1462"/>
        <v>BC$19</v>
      </c>
      <c r="BD1284" s="186" t="str">
        <f t="shared" si="1462"/>
        <v>BD$19</v>
      </c>
      <c r="BE1284" s="186" t="str">
        <f t="shared" si="1462"/>
        <v>BE$19</v>
      </c>
      <c r="BF1284" s="186" t="str">
        <f t="shared" si="1462"/>
        <v>BF$19</v>
      </c>
      <c r="BG1284" s="186" t="str">
        <f t="shared" si="1462"/>
        <v>BG$19</v>
      </c>
      <c r="BH1284" s="186" t="str">
        <f t="shared" si="1462"/>
        <v>BH$19</v>
      </c>
      <c r="BI1284" s="186" t="str">
        <f t="shared" si="1462"/>
        <v>BI$19</v>
      </c>
      <c r="BJ1284" s="186" t="str">
        <f t="shared" si="1462"/>
        <v>BJ$19</v>
      </c>
      <c r="BK1284" s="186" t="str">
        <f t="shared" si="1462"/>
        <v>BK$19</v>
      </c>
      <c r="BL1284" s="186" t="str">
        <f t="shared" si="1462"/>
        <v>BL$19</v>
      </c>
      <c r="BM1284" s="186" t="str">
        <f t="shared" si="1462"/>
        <v>BM$19</v>
      </c>
      <c r="BN1284" s="186" t="str">
        <f t="shared" si="1462"/>
        <v>BN$19</v>
      </c>
      <c r="BO1284" s="186" t="str">
        <f t="shared" si="1462"/>
        <v>BO$19</v>
      </c>
      <c r="BP1284" s="186" t="str">
        <f t="shared" si="1462"/>
        <v>BP$19</v>
      </c>
      <c r="BQ1284" s="186" t="str">
        <f t="shared" si="1462"/>
        <v>BQ$19</v>
      </c>
      <c r="BR1284" s="186" t="str">
        <f t="shared" si="1462"/>
        <v>BR$19</v>
      </c>
      <c r="BS1284" s="186" t="str">
        <f t="shared" si="1462"/>
        <v>BS$19</v>
      </c>
      <c r="BT1284" s="186" t="str">
        <f t="shared" si="1462"/>
        <v>BT$19</v>
      </c>
      <c r="BU1284" s="186" t="str">
        <f t="shared" si="1462"/>
        <v>BU$19</v>
      </c>
      <c r="BV1284" s="186" t="str">
        <f t="shared" si="1462"/>
        <v>BV$19</v>
      </c>
      <c r="BW1284" s="186" t="str">
        <f t="shared" si="1462"/>
        <v>BW$19</v>
      </c>
      <c r="BX1284" s="186" t="str">
        <f t="shared" si="1462"/>
        <v>BX$19</v>
      </c>
      <c r="BY1284" s="186" t="str">
        <f t="shared" si="1462"/>
        <v>BY$19</v>
      </c>
      <c r="BZ1284" s="186" t="str">
        <f t="shared" si="1462"/>
        <v>BZ$19</v>
      </c>
      <c r="CA1284" s="186" t="str">
        <f t="shared" si="1462"/>
        <v>CA$19</v>
      </c>
      <c r="CB1284" s="186" t="str">
        <f t="shared" si="1462"/>
        <v>CB$19</v>
      </c>
      <c r="CC1284" s="186" t="str">
        <f t="shared" si="1462"/>
        <v>CC$19</v>
      </c>
      <c r="CD1284" s="186" t="str">
        <f t="shared" si="1462"/>
        <v>CD$19</v>
      </c>
      <c r="CE1284" s="186" t="str">
        <f t="shared" ref="CE1284:CK1284" si="1463">CE$23</f>
        <v>CE$19</v>
      </c>
      <c r="CF1284" s="186" t="str">
        <f t="shared" si="1463"/>
        <v>CF$19</v>
      </c>
      <c r="CG1284" s="186" t="str">
        <f t="shared" si="1463"/>
        <v>CG$19</v>
      </c>
      <c r="CH1284" s="186" t="str">
        <f t="shared" si="1463"/>
        <v>CH$19</v>
      </c>
      <c r="CI1284" s="186" t="str">
        <f t="shared" si="1463"/>
        <v>CI$19</v>
      </c>
      <c r="CJ1284" s="186" t="str">
        <f t="shared" si="1463"/>
        <v>CJ$19</v>
      </c>
      <c r="CK1284" s="186" t="str">
        <f t="shared" si="1463"/>
        <v>CK$19</v>
      </c>
    </row>
    <row r="1285" spans="2:89" x14ac:dyDescent="0.35">
      <c r="B1285" s="70" t="s">
        <v>297</v>
      </c>
      <c r="C1285" s="31"/>
      <c r="D1285" t="s">
        <v>852</v>
      </c>
      <c r="E1285" s="8" t="str">
        <f t="shared" ref="E1285:E1308" si="1464">ROW()&amp;" "&amp;D1285</f>
        <v>1285 DTERMY-S</v>
      </c>
      <c r="F1285" t="s">
        <v>350</v>
      </c>
      <c r="G1285" s="31" t="s">
        <v>243</v>
      </c>
      <c r="H1285" s="48"/>
      <c r="I1285" s="286"/>
      <c r="J1285" s="286"/>
      <c r="K1285" s="48"/>
      <c r="L1285" s="48"/>
      <c r="M1285" s="48"/>
      <c r="N1285" s="48"/>
      <c r="O1285" s="48"/>
      <c r="P1285" s="48"/>
      <c r="R1285" s="70"/>
      <c r="S1285" s="287"/>
      <c r="T1285" s="287"/>
      <c r="U1285" s="287"/>
      <c r="V1285" s="287"/>
      <c r="W1285" s="287"/>
      <c r="X1285" s="287"/>
      <c r="Y1285" s="287"/>
      <c r="Z1285" s="287"/>
      <c r="AA1285" s="287"/>
      <c r="AB1285" s="287"/>
      <c r="AC1285" s="287"/>
      <c r="AD1285" s="287"/>
      <c r="AE1285" s="287"/>
      <c r="AF1285" s="287"/>
      <c r="AG1285" s="287"/>
      <c r="AH1285" s="287"/>
      <c r="AI1285" s="287"/>
      <c r="AJ1285" s="287"/>
      <c r="AK1285" s="287"/>
      <c r="AL1285" s="287"/>
      <c r="AM1285" s="287"/>
      <c r="AN1285" s="287"/>
      <c r="AO1285" s="287"/>
      <c r="AP1285" s="287"/>
      <c r="AQ1285" s="287"/>
      <c r="AR1285" s="287"/>
      <c r="AS1285" s="287"/>
      <c r="AT1285" s="287"/>
      <c r="AU1285" s="287"/>
      <c r="AV1285" s="287"/>
      <c r="AW1285" s="287"/>
      <c r="AX1285" s="287"/>
      <c r="AY1285" s="287"/>
      <c r="AZ1285" s="287"/>
      <c r="BA1285" s="287"/>
      <c r="BB1285" s="287"/>
      <c r="BC1285" s="287"/>
      <c r="BD1285" s="287"/>
      <c r="BE1285" s="287"/>
      <c r="BF1285" s="287"/>
      <c r="BG1285" s="287"/>
      <c r="BH1285" s="287"/>
      <c r="BI1285" s="287"/>
      <c r="BJ1285" s="287"/>
      <c r="BK1285" s="287"/>
      <c r="BL1285" s="287"/>
      <c r="BM1285" s="287"/>
      <c r="BN1285" s="287"/>
      <c r="BO1285" s="287"/>
      <c r="BP1285" s="287"/>
      <c r="BQ1285" s="287"/>
      <c r="BR1285" s="287"/>
      <c r="BS1285" s="287"/>
      <c r="BT1285" s="287"/>
      <c r="BU1285" s="287"/>
      <c r="BV1285" s="287"/>
      <c r="BW1285" s="287"/>
      <c r="BX1285" s="287"/>
      <c r="BY1285" s="287"/>
      <c r="BZ1285" s="287"/>
      <c r="CA1285" s="287"/>
      <c r="CB1285" s="287"/>
      <c r="CC1285" s="287"/>
      <c r="CD1285" s="287"/>
      <c r="CE1285" s="287"/>
      <c r="CF1285" s="287"/>
      <c r="CG1285" s="287"/>
      <c r="CH1285" s="287"/>
      <c r="CI1285" s="287"/>
      <c r="CJ1285" s="287"/>
      <c r="CK1285" s="287"/>
    </row>
    <row r="1286" spans="2:89" x14ac:dyDescent="0.35">
      <c r="B1286" s="95" t="str">
        <f>"Assumptions - "&amp;B1285</f>
        <v>Assumptions - Rolling fixed term debt - multiple borrowings w/ annual control:</v>
      </c>
      <c r="D1286" t="s">
        <v>852</v>
      </c>
      <c r="E1286" t="str">
        <f t="shared" si="1464"/>
        <v>1286 DTERMY-S</v>
      </c>
      <c r="G1286" t="str">
        <f>E1286</f>
        <v>1286 DTERMY-S</v>
      </c>
      <c r="I1286"/>
      <c r="J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row>
    <row r="1287" spans="2:89" x14ac:dyDescent="0.35">
      <c r="B1287" s="155" t="s">
        <v>287</v>
      </c>
      <c r="D1287" t="s">
        <v>852</v>
      </c>
      <c r="E1287" t="str">
        <f t="shared" si="1464"/>
        <v>1287 DTERMY-S</v>
      </c>
      <c r="F1287" s="31"/>
      <c r="G1287" t="str">
        <f>E1287</f>
        <v>1287 DTERMY-S</v>
      </c>
      <c r="H1287" s="57">
        <v>4</v>
      </c>
      <c r="I1287" s="31"/>
      <c r="J1287" s="31"/>
      <c r="K1287" s="31"/>
      <c r="L1287" s="31"/>
      <c r="M1287" s="31"/>
      <c r="N1287" s="31"/>
      <c r="O1287" s="31"/>
      <c r="P1287" s="31"/>
      <c r="R1287" s="31"/>
      <c r="S1287" s="73"/>
      <c r="T1287" s="73"/>
      <c r="U1287" s="73"/>
      <c r="V1287" s="73"/>
      <c r="W1287" s="73"/>
      <c r="X1287" s="73"/>
      <c r="Y1287" s="73"/>
      <c r="Z1287" s="73"/>
      <c r="AA1287" s="73"/>
      <c r="AB1287" s="73"/>
      <c r="AC1287" s="73"/>
      <c r="AD1287" s="73"/>
      <c r="AE1287" s="73"/>
      <c r="AF1287" s="73"/>
      <c r="AG1287" s="73"/>
      <c r="AH1287" s="73"/>
      <c r="AI1287" s="73"/>
      <c r="AJ1287" s="73"/>
      <c r="AK1287" s="73"/>
      <c r="AL1287" s="73"/>
      <c r="AM1287" s="73"/>
      <c r="AN1287" s="73"/>
      <c r="AO1287" s="73"/>
      <c r="AP1287" s="73"/>
      <c r="AQ1287" s="73"/>
      <c r="AR1287" s="73"/>
      <c r="AS1287" s="73"/>
      <c r="AT1287" s="73"/>
      <c r="AU1287" s="73"/>
      <c r="AV1287" s="73"/>
      <c r="AW1287" s="73"/>
      <c r="AX1287" s="73"/>
      <c r="AY1287" s="73"/>
      <c r="AZ1287" s="73"/>
      <c r="BA1287" s="73"/>
      <c r="BB1287" s="73"/>
      <c r="BC1287" s="73"/>
      <c r="BD1287" s="73"/>
      <c r="BE1287" s="73"/>
      <c r="BF1287" s="73"/>
      <c r="BG1287" s="73"/>
      <c r="BH1287" s="73"/>
      <c r="BI1287" s="73"/>
      <c r="BJ1287" s="73"/>
      <c r="BK1287" s="73"/>
      <c r="BL1287" s="73"/>
      <c r="BM1287" s="73"/>
      <c r="BN1287" s="73"/>
      <c r="BO1287" s="73"/>
      <c r="BP1287" s="73"/>
      <c r="BQ1287" s="73"/>
      <c r="BR1287" s="73"/>
      <c r="BS1287" s="73"/>
      <c r="BT1287" s="73"/>
      <c r="BU1287" s="73"/>
      <c r="BV1287" s="73"/>
      <c r="BW1287" s="73"/>
      <c r="BX1287" s="73"/>
      <c r="BY1287" s="73"/>
      <c r="BZ1287" s="73"/>
      <c r="CA1287" s="73"/>
      <c r="CB1287" s="73"/>
      <c r="CC1287" s="73"/>
      <c r="CD1287" s="73"/>
      <c r="CE1287" s="73"/>
      <c r="CF1287" s="73"/>
      <c r="CG1287" s="73"/>
      <c r="CH1287" s="73"/>
      <c r="CI1287" s="73"/>
      <c r="CJ1287" s="73"/>
      <c r="CK1287" s="73"/>
    </row>
    <row r="1288" spans="2:89" x14ac:dyDescent="0.35">
      <c r="B1288" s="155" t="s">
        <v>294</v>
      </c>
      <c r="D1288" t="s">
        <v>852</v>
      </c>
      <c r="E1288" t="str">
        <f t="shared" si="1464"/>
        <v>1288 DTERMY-S</v>
      </c>
      <c r="F1288" s="31"/>
      <c r="G1288" t="str">
        <f>E1288</f>
        <v>1288 DTERMY-S</v>
      </c>
      <c r="H1288" s="57">
        <v>3</v>
      </c>
      <c r="I1288" s="31"/>
      <c r="J1288" s="31"/>
      <c r="K1288" s="31"/>
      <c r="L1288" s="31"/>
      <c r="M1288" s="31"/>
      <c r="N1288" s="31"/>
      <c r="O1288" s="31"/>
      <c r="P1288" s="31"/>
      <c r="R1288" s="31"/>
      <c r="S1288" s="73"/>
      <c r="T1288" s="73"/>
      <c r="U1288" s="73"/>
      <c r="V1288" s="73"/>
      <c r="W1288" s="73"/>
      <c r="X1288" s="73"/>
      <c r="Y1288" s="73"/>
      <c r="Z1288" s="73"/>
      <c r="AA1288" s="73"/>
      <c r="AB1288" s="73"/>
      <c r="AC1288" s="73"/>
      <c r="AD1288" s="73"/>
      <c r="AE1288" s="73"/>
      <c r="AF1288" s="73"/>
      <c r="AG1288" s="73"/>
      <c r="AH1288" s="73"/>
      <c r="AI1288" s="73"/>
      <c r="AJ1288" s="73"/>
      <c r="AK1288" s="73"/>
      <c r="AL1288" s="73"/>
      <c r="AM1288" s="73"/>
      <c r="AN1288" s="73"/>
      <c r="AO1288" s="73"/>
      <c r="AP1288" s="73"/>
      <c r="AQ1288" s="73"/>
      <c r="AR1288" s="73"/>
      <c r="AS1288" s="73"/>
      <c r="AT1288" s="73"/>
      <c r="AU1288" s="73"/>
      <c r="AV1288" s="73"/>
      <c r="AW1288" s="73"/>
      <c r="AX1288" s="73"/>
      <c r="AY1288" s="73"/>
      <c r="AZ1288" s="73"/>
      <c r="BA1288" s="73"/>
      <c r="BB1288" s="73"/>
      <c r="BC1288" s="73"/>
      <c r="BD1288" s="73"/>
      <c r="BE1288" s="73"/>
      <c r="BF1288" s="73"/>
      <c r="BG1288" s="73"/>
      <c r="BH1288" s="73"/>
      <c r="BI1288" s="73"/>
      <c r="BJ1288" s="73"/>
      <c r="BK1288" s="73"/>
      <c r="BL1288" s="73"/>
      <c r="BM1288" s="73"/>
      <c r="BN1288" s="73"/>
      <c r="BO1288" s="73"/>
      <c r="BP1288" s="73"/>
      <c r="BQ1288" s="73"/>
      <c r="BR1288" s="73"/>
      <c r="BS1288" s="73"/>
      <c r="BT1288" s="73"/>
      <c r="BU1288" s="73"/>
      <c r="BV1288" s="73"/>
      <c r="BW1288" s="73"/>
      <c r="BX1288" s="73"/>
      <c r="BY1288" s="73"/>
      <c r="BZ1288" s="73"/>
      <c r="CA1288" s="73"/>
      <c r="CB1288" s="73"/>
      <c r="CC1288" s="73"/>
      <c r="CD1288" s="73"/>
      <c r="CE1288" s="73"/>
      <c r="CF1288" s="73"/>
      <c r="CG1288" s="73"/>
      <c r="CH1288" s="73"/>
      <c r="CI1288" s="73"/>
      <c r="CJ1288" s="73"/>
      <c r="CK1288" s="73"/>
    </row>
    <row r="1289" spans="2:89" x14ac:dyDescent="0.35">
      <c r="B1289" s="155" t="s">
        <v>288</v>
      </c>
      <c r="D1289" t="s">
        <v>852</v>
      </c>
      <c r="E1289" t="str">
        <f t="shared" si="1464"/>
        <v>1289 DTERMY-S</v>
      </c>
      <c r="F1289" s="31"/>
      <c r="G1289" t="str">
        <f>E1289</f>
        <v>1289 DTERMY-S</v>
      </c>
      <c r="H1289" s="59">
        <v>0.1</v>
      </c>
      <c r="I1289" s="31"/>
      <c r="J1289" s="31"/>
      <c r="K1289" s="31"/>
      <c r="L1289" s="31"/>
      <c r="M1289" s="31"/>
      <c r="N1289" s="31"/>
      <c r="O1289" s="31"/>
      <c r="P1289" s="31"/>
      <c r="R1289" s="31"/>
      <c r="S1289" s="73"/>
      <c r="T1289" s="73"/>
      <c r="U1289" s="73"/>
      <c r="V1289" s="73"/>
      <c r="W1289" s="73"/>
      <c r="X1289" s="73"/>
      <c r="Y1289" s="73"/>
      <c r="Z1289" s="73"/>
      <c r="AA1289" s="73"/>
      <c r="AB1289" s="73"/>
      <c r="AC1289" s="73"/>
      <c r="AD1289" s="73"/>
      <c r="AE1289" s="73"/>
      <c r="AF1289" s="73"/>
      <c r="AG1289" s="73"/>
      <c r="AH1289" s="73"/>
      <c r="AI1289" s="73"/>
      <c r="AJ1289" s="73"/>
      <c r="AK1289" s="73"/>
      <c r="AL1289" s="73"/>
      <c r="AM1289" s="73"/>
      <c r="AN1289" s="73"/>
      <c r="AO1289" s="73"/>
      <c r="AP1289" s="73"/>
      <c r="AQ1289" s="73"/>
      <c r="AR1289" s="73"/>
      <c r="AS1289" s="73"/>
      <c r="AT1289" s="73"/>
      <c r="AU1289" s="73"/>
      <c r="AV1289" s="73"/>
      <c r="AW1289" s="73"/>
      <c r="AX1289" s="73"/>
      <c r="AY1289" s="73"/>
      <c r="AZ1289" s="73"/>
      <c r="BA1289" s="73"/>
      <c r="BB1289" s="73"/>
      <c r="BC1289" s="73"/>
      <c r="BD1289" s="73"/>
      <c r="BE1289" s="73"/>
      <c r="BF1289" s="73"/>
      <c r="BG1289" s="73"/>
      <c r="BH1289" s="73"/>
      <c r="BI1289" s="73"/>
      <c r="BJ1289" s="73"/>
      <c r="BK1289" s="73"/>
      <c r="BL1289" s="73"/>
      <c r="BM1289" s="73"/>
      <c r="BN1289" s="73"/>
      <c r="BO1289" s="73"/>
      <c r="BP1289" s="73"/>
      <c r="BQ1289" s="73"/>
      <c r="BR1289" s="73"/>
      <c r="BS1289" s="73"/>
      <c r="BT1289" s="73"/>
      <c r="BU1289" s="73"/>
      <c r="BV1289" s="73"/>
      <c r="BW1289" s="73"/>
      <c r="BX1289" s="73"/>
      <c r="BY1289" s="73"/>
      <c r="BZ1289" s="73"/>
      <c r="CA1289" s="73"/>
      <c r="CB1289" s="73"/>
      <c r="CC1289" s="73"/>
      <c r="CD1289" s="73"/>
      <c r="CE1289" s="73"/>
      <c r="CF1289" s="73"/>
      <c r="CG1289" s="73"/>
      <c r="CH1289" s="73"/>
      <c r="CI1289" s="73"/>
      <c r="CJ1289" s="73"/>
      <c r="CK1289" s="73"/>
    </row>
    <row r="1290" spans="2:89" x14ac:dyDescent="0.35">
      <c r="B1290" s="154" t="s">
        <v>295</v>
      </c>
      <c r="D1290" t="s">
        <v>852</v>
      </c>
      <c r="E1290" t="str">
        <f t="shared" si="1464"/>
        <v>1290 DTERMY-S</v>
      </c>
      <c r="F1290" s="31"/>
      <c r="G1290" t="str">
        <f>E1290</f>
        <v>1290 DTERMY-S</v>
      </c>
      <c r="H1290" s="23">
        <v>1000</v>
      </c>
      <c r="I1290" s="31"/>
      <c r="J1290" s="31"/>
      <c r="K1290" s="31"/>
      <c r="L1290" s="31"/>
      <c r="M1290" s="31"/>
      <c r="N1290" s="31"/>
      <c r="O1290" s="31"/>
      <c r="P1290" s="31"/>
      <c r="R1290" s="31"/>
      <c r="S1290" s="73"/>
      <c r="T1290" s="73"/>
      <c r="U1290" s="73"/>
      <c r="V1290" s="73"/>
      <c r="W1290" s="73"/>
      <c r="X1290" s="73"/>
      <c r="Y1290" s="73"/>
      <c r="Z1290" s="73"/>
      <c r="AA1290" s="73"/>
      <c r="AB1290" s="73"/>
      <c r="AC1290" s="73"/>
      <c r="AD1290" s="73"/>
      <c r="AE1290" s="73"/>
      <c r="AF1290" s="73"/>
      <c r="AG1290" s="73"/>
      <c r="AH1290" s="73"/>
      <c r="AI1290" s="73"/>
      <c r="AJ1290" s="73"/>
      <c r="AK1290" s="73"/>
      <c r="AL1290" s="73"/>
      <c r="AM1290" s="73"/>
      <c r="AN1290" s="73"/>
      <c r="AO1290" s="73"/>
      <c r="AP1290" s="73"/>
      <c r="AQ1290" s="73"/>
      <c r="AR1290" s="73"/>
      <c r="AS1290" s="73"/>
      <c r="AT1290" s="73"/>
      <c r="AU1290" s="73"/>
      <c r="AV1290" s="73"/>
      <c r="AW1290" s="73"/>
      <c r="AX1290" s="73"/>
      <c r="AY1290" s="73"/>
      <c r="AZ1290" s="73"/>
      <c r="BA1290" s="73"/>
      <c r="BB1290" s="73"/>
      <c r="BC1290" s="73"/>
      <c r="BD1290" s="73"/>
      <c r="BE1290" s="73"/>
      <c r="BF1290" s="73"/>
      <c r="BG1290" s="73"/>
      <c r="BH1290" s="73"/>
      <c r="BI1290" s="73"/>
      <c r="BJ1290" s="73"/>
      <c r="BK1290" s="73"/>
      <c r="BL1290" s="73"/>
      <c r="BM1290" s="73"/>
      <c r="BN1290" s="73"/>
      <c r="BO1290" s="73"/>
      <c r="BP1290" s="73"/>
      <c r="BQ1290" s="73"/>
      <c r="BR1290" s="73"/>
      <c r="BS1290" s="73"/>
      <c r="BT1290" s="73"/>
      <c r="BU1290" s="73"/>
      <c r="BV1290" s="73"/>
      <c r="BW1290" s="73"/>
      <c r="BX1290" s="73"/>
      <c r="BY1290" s="73"/>
      <c r="BZ1290" s="73"/>
      <c r="CA1290" s="73"/>
      <c r="CB1290" s="73"/>
      <c r="CC1290" s="73"/>
      <c r="CD1290" s="73"/>
      <c r="CE1290" s="73"/>
      <c r="CF1290" s="73"/>
      <c r="CG1290" s="73"/>
      <c r="CH1290" s="73"/>
      <c r="CI1290" s="73"/>
      <c r="CJ1290" s="73"/>
      <c r="CK1290" s="73"/>
    </row>
    <row r="1291" spans="2:89" x14ac:dyDescent="0.35">
      <c r="B1291" s="124"/>
      <c r="C1291" s="31"/>
      <c r="D1291" t="s">
        <v>852</v>
      </c>
      <c r="E1291" t="str">
        <f t="shared" si="1464"/>
        <v>1291 DTERMY-S</v>
      </c>
      <c r="F1291" s="31"/>
      <c r="G1291" s="31"/>
      <c r="H1291" s="31"/>
      <c r="I1291" s="31"/>
      <c r="J1291" s="31"/>
      <c r="K1291" s="31"/>
      <c r="L1291" s="31"/>
      <c r="M1291" s="31"/>
      <c r="N1291" s="31"/>
      <c r="O1291" s="31"/>
      <c r="P1291" s="31"/>
      <c r="R1291" s="31"/>
      <c r="S1291" s="73"/>
      <c r="T1291" s="73"/>
      <c r="U1291" s="73"/>
      <c r="V1291" s="73"/>
      <c r="W1291" s="73"/>
      <c r="X1291" s="73"/>
      <c r="Y1291" s="73"/>
      <c r="Z1291" s="73"/>
      <c r="AA1291" s="73"/>
      <c r="AB1291" s="73"/>
      <c r="AC1291" s="73"/>
      <c r="AD1291" s="73"/>
      <c r="AE1291" s="73"/>
      <c r="AF1291" s="73"/>
      <c r="AG1291" s="73"/>
      <c r="AH1291" s="73"/>
      <c r="AI1291" s="73"/>
      <c r="AJ1291" s="73"/>
      <c r="AK1291" s="73"/>
      <c r="AL1291" s="73"/>
      <c r="AM1291" s="73"/>
      <c r="AN1291" s="73"/>
      <c r="AO1291" s="73"/>
      <c r="AP1291" s="73"/>
      <c r="AQ1291" s="73"/>
      <c r="AR1291" s="73"/>
      <c r="AS1291" s="73"/>
      <c r="AT1291" s="73"/>
      <c r="AU1291" s="73"/>
      <c r="AV1291" s="73"/>
      <c r="AW1291" s="73"/>
      <c r="AX1291" s="73"/>
      <c r="AY1291" s="73"/>
      <c r="AZ1291" s="73"/>
      <c r="BA1291" s="73"/>
      <c r="BB1291" s="73"/>
      <c r="BC1291" s="73"/>
      <c r="BD1291" s="73"/>
      <c r="BE1291" s="73"/>
      <c r="BF1291" s="73"/>
      <c r="BG1291" s="73"/>
      <c r="BH1291" s="73"/>
      <c r="BI1291" s="73"/>
      <c r="BJ1291" s="73"/>
      <c r="BK1291" s="73"/>
      <c r="BL1291" s="73"/>
      <c r="BM1291" s="73"/>
      <c r="BN1291" s="73"/>
      <c r="BO1291" s="73"/>
      <c r="BP1291" s="73"/>
      <c r="BQ1291" s="73"/>
      <c r="BR1291" s="73"/>
      <c r="BS1291" s="73"/>
      <c r="BT1291" s="73"/>
      <c r="BU1291" s="73"/>
      <c r="BV1291" s="73"/>
      <c r="BW1291" s="73"/>
      <c r="BX1291" s="73"/>
      <c r="BY1291" s="73"/>
      <c r="BZ1291" s="73"/>
      <c r="CA1291" s="73"/>
      <c r="CB1291" s="73"/>
      <c r="CC1291" s="73"/>
      <c r="CD1291" s="73"/>
      <c r="CE1291" s="73"/>
      <c r="CF1291" s="73"/>
      <c r="CG1291" s="73"/>
      <c r="CH1291" s="73"/>
      <c r="CI1291" s="73"/>
      <c r="CJ1291" s="73"/>
      <c r="CK1291" s="73"/>
    </row>
    <row r="1292" spans="2:89" x14ac:dyDescent="0.35">
      <c r="B1292" s="95" t="s">
        <v>290</v>
      </c>
      <c r="D1292" t="s">
        <v>852</v>
      </c>
      <c r="E1292" t="str">
        <f t="shared" si="1464"/>
        <v>1292 DTERMY-S</v>
      </c>
      <c r="F1292" s="281"/>
      <c r="R1292" s="92"/>
      <c r="S1292" s="150"/>
      <c r="T1292" s="150"/>
      <c r="U1292" s="150"/>
      <c r="V1292" s="150"/>
      <c r="W1292" s="150"/>
      <c r="X1292" s="150"/>
      <c r="Y1292" s="150"/>
      <c r="Z1292" s="150"/>
      <c r="AA1292" s="150"/>
      <c r="AB1292" s="150"/>
      <c r="AC1292" s="150"/>
      <c r="AD1292" s="150"/>
      <c r="AE1292" s="150"/>
      <c r="AF1292" s="150"/>
      <c r="AG1292" s="150"/>
      <c r="AH1292" s="150"/>
      <c r="AI1292" s="150"/>
      <c r="AJ1292" s="150"/>
      <c r="AK1292" s="150"/>
      <c r="AL1292" s="150"/>
      <c r="AM1292" s="150"/>
      <c r="AN1292" s="150"/>
      <c r="AO1292" s="150"/>
      <c r="AP1292" s="150"/>
      <c r="AQ1292" s="150"/>
      <c r="AR1292" s="150"/>
      <c r="AS1292" s="150"/>
      <c r="AT1292" s="150"/>
      <c r="AU1292" s="150"/>
      <c r="AV1292" s="150"/>
      <c r="AW1292" s="150"/>
      <c r="AX1292" s="150"/>
      <c r="AY1292" s="150"/>
      <c r="AZ1292" s="150"/>
      <c r="BA1292" s="150"/>
      <c r="BB1292" s="150"/>
      <c r="BC1292" s="150"/>
      <c r="BD1292" s="150"/>
      <c r="BE1292" s="150"/>
      <c r="BF1292" s="150"/>
      <c r="BG1292" s="150"/>
      <c r="BH1292" s="150"/>
      <c r="BI1292" s="150"/>
      <c r="BJ1292" s="150"/>
      <c r="BK1292" s="150"/>
      <c r="BL1292" s="150"/>
      <c r="BM1292" s="150"/>
      <c r="BN1292" s="150"/>
      <c r="BO1292" s="150"/>
      <c r="BP1292" s="150"/>
      <c r="BQ1292" s="150"/>
      <c r="BR1292" s="150"/>
      <c r="BS1292" s="150"/>
      <c r="BT1292" s="150"/>
      <c r="BU1292" s="150"/>
      <c r="BV1292" s="150"/>
      <c r="BW1292" s="150"/>
      <c r="BX1292" s="150"/>
      <c r="BY1292" s="150"/>
      <c r="BZ1292" s="150"/>
      <c r="CA1292" s="150"/>
      <c r="CB1292" s="150"/>
      <c r="CC1292" s="150"/>
      <c r="CD1292" s="150"/>
      <c r="CE1292" s="150"/>
      <c r="CF1292" s="150"/>
      <c r="CG1292" s="150"/>
      <c r="CH1292" s="150"/>
      <c r="CI1292" s="150"/>
      <c r="CJ1292" s="150"/>
      <c r="CK1292" s="150"/>
    </row>
    <row r="1293" spans="2:89" x14ac:dyDescent="0.35">
      <c r="B1293" s="154" t="s">
        <v>289</v>
      </c>
      <c r="D1293" t="s">
        <v>852</v>
      </c>
      <c r="E1293" t="str">
        <f t="shared" si="1464"/>
        <v>1293 DTERMY-S</v>
      </c>
      <c r="F1293" s="281"/>
      <c r="K1293" s="24">
        <f>H1290</f>
        <v>1000</v>
      </c>
      <c r="L1293" s="24">
        <f ca="1">K1297</f>
        <v>1500000</v>
      </c>
      <c r="M1293" s="24">
        <f ca="1">L1297</f>
        <v>1500000</v>
      </c>
      <c r="N1293" s="24">
        <f ca="1">M1297</f>
        <v>1500000</v>
      </c>
      <c r="O1293" s="24">
        <f ca="1">N1297</f>
        <v>1500000</v>
      </c>
      <c r="P1293" s="24">
        <f ca="1">O1297</f>
        <v>1500000</v>
      </c>
      <c r="R1293"/>
      <c r="S1293" s="62">
        <f t="shared" ref="S1293:AY1293" si="1465">R1297</f>
        <v>1000</v>
      </c>
      <c r="T1293" s="62">
        <f t="shared" ca="1" si="1465"/>
        <v>501000</v>
      </c>
      <c r="U1293" s="62">
        <f t="shared" ca="1" si="1465"/>
        <v>1001000</v>
      </c>
      <c r="V1293" s="62">
        <f t="shared" ca="1" si="1465"/>
        <v>1500000</v>
      </c>
      <c r="W1293" s="62">
        <f t="shared" ca="1" si="1465"/>
        <v>1500000</v>
      </c>
      <c r="X1293" s="62">
        <f t="shared" ca="1" si="1465"/>
        <v>1500000</v>
      </c>
      <c r="Y1293" s="62">
        <f t="shared" ca="1" si="1465"/>
        <v>1500000</v>
      </c>
      <c r="Z1293" s="62">
        <f t="shared" ca="1" si="1465"/>
        <v>1500000</v>
      </c>
      <c r="AA1293" s="62">
        <f t="shared" ca="1" si="1465"/>
        <v>1500000</v>
      </c>
      <c r="AB1293" s="62">
        <f t="shared" ca="1" si="1465"/>
        <v>1500000</v>
      </c>
      <c r="AC1293" s="62">
        <f t="shared" ca="1" si="1465"/>
        <v>1500000</v>
      </c>
      <c r="AD1293" s="62">
        <f t="shared" ca="1" si="1465"/>
        <v>1500000</v>
      </c>
      <c r="AE1293" s="62">
        <f t="shared" ca="1" si="1465"/>
        <v>1500000</v>
      </c>
      <c r="AF1293" s="62">
        <f t="shared" ca="1" si="1465"/>
        <v>1500000</v>
      </c>
      <c r="AG1293" s="62">
        <f t="shared" ca="1" si="1465"/>
        <v>1500000</v>
      </c>
      <c r="AH1293" s="62">
        <f t="shared" ca="1" si="1465"/>
        <v>1500000</v>
      </c>
      <c r="AI1293" s="62">
        <f t="shared" ca="1" si="1465"/>
        <v>1500000</v>
      </c>
      <c r="AJ1293" s="62">
        <f t="shared" ca="1" si="1465"/>
        <v>1500000</v>
      </c>
      <c r="AK1293" s="62">
        <f t="shared" ca="1" si="1465"/>
        <v>1500000</v>
      </c>
      <c r="AL1293" s="62">
        <f t="shared" ca="1" si="1465"/>
        <v>1500000</v>
      </c>
      <c r="AM1293" s="62">
        <f t="shared" ca="1" si="1465"/>
        <v>1500000</v>
      </c>
      <c r="AN1293" s="62">
        <f t="shared" ca="1" si="1465"/>
        <v>1500000</v>
      </c>
      <c r="AO1293" s="62">
        <f t="shared" ca="1" si="1465"/>
        <v>1500000</v>
      </c>
      <c r="AP1293" s="62">
        <f t="shared" ca="1" si="1465"/>
        <v>1500000</v>
      </c>
      <c r="AQ1293" s="62">
        <f t="shared" ca="1" si="1465"/>
        <v>1500000</v>
      </c>
      <c r="AR1293" s="62">
        <f t="shared" ca="1" si="1465"/>
        <v>1500000</v>
      </c>
      <c r="AS1293" s="62">
        <f t="shared" ca="1" si="1465"/>
        <v>1500000</v>
      </c>
      <c r="AT1293" s="62">
        <f t="shared" ca="1" si="1465"/>
        <v>1500000</v>
      </c>
      <c r="AU1293" s="62">
        <f t="shared" ca="1" si="1465"/>
        <v>1500000</v>
      </c>
      <c r="AV1293" s="62">
        <f t="shared" ca="1" si="1465"/>
        <v>1500000</v>
      </c>
      <c r="AW1293" s="62">
        <f t="shared" ca="1" si="1465"/>
        <v>1500000</v>
      </c>
      <c r="AX1293" s="62">
        <f t="shared" ca="1" si="1465"/>
        <v>1500000</v>
      </c>
      <c r="AY1293" s="62">
        <f t="shared" ca="1" si="1465"/>
        <v>1500000</v>
      </c>
      <c r="AZ1293" s="62">
        <f t="shared" ref="AZ1293:CE1293" ca="1" si="1466">AY1297</f>
        <v>1500000</v>
      </c>
      <c r="BA1293" s="62">
        <f t="shared" ca="1" si="1466"/>
        <v>1500000</v>
      </c>
      <c r="BB1293" s="62">
        <f t="shared" ca="1" si="1466"/>
        <v>1500000</v>
      </c>
      <c r="BC1293" s="62">
        <f t="shared" ca="1" si="1466"/>
        <v>1500000</v>
      </c>
      <c r="BD1293" s="62">
        <f t="shared" ca="1" si="1466"/>
        <v>1500000</v>
      </c>
      <c r="BE1293" s="62">
        <f t="shared" ca="1" si="1466"/>
        <v>1500000</v>
      </c>
      <c r="BF1293" s="62">
        <f t="shared" ca="1" si="1466"/>
        <v>1500000</v>
      </c>
      <c r="BG1293" s="62">
        <f t="shared" ca="1" si="1466"/>
        <v>1500000</v>
      </c>
      <c r="BH1293" s="62">
        <f t="shared" ca="1" si="1466"/>
        <v>1500000</v>
      </c>
      <c r="BI1293" s="62">
        <f t="shared" ca="1" si="1466"/>
        <v>1500000</v>
      </c>
      <c r="BJ1293" s="62">
        <f t="shared" ca="1" si="1466"/>
        <v>1500000</v>
      </c>
      <c r="BK1293" s="62">
        <f t="shared" ca="1" si="1466"/>
        <v>1500000</v>
      </c>
      <c r="BL1293" s="62">
        <f t="shared" ca="1" si="1466"/>
        <v>1500000</v>
      </c>
      <c r="BM1293" s="62">
        <f t="shared" ca="1" si="1466"/>
        <v>1500000</v>
      </c>
      <c r="BN1293" s="62">
        <f t="shared" ca="1" si="1466"/>
        <v>1500000</v>
      </c>
      <c r="BO1293" s="62">
        <f t="shared" ca="1" si="1466"/>
        <v>1500000</v>
      </c>
      <c r="BP1293" s="62">
        <f t="shared" ca="1" si="1466"/>
        <v>1500000</v>
      </c>
      <c r="BQ1293" s="62">
        <f t="shared" ca="1" si="1466"/>
        <v>1500000</v>
      </c>
      <c r="BR1293" s="62">
        <f t="shared" ca="1" si="1466"/>
        <v>1500000</v>
      </c>
      <c r="BS1293" s="62">
        <f t="shared" ca="1" si="1466"/>
        <v>1500000</v>
      </c>
      <c r="BT1293" s="62">
        <f t="shared" ca="1" si="1466"/>
        <v>1500000</v>
      </c>
      <c r="BU1293" s="62">
        <f t="shared" ca="1" si="1466"/>
        <v>1500000</v>
      </c>
      <c r="BV1293" s="62">
        <f t="shared" ca="1" si="1466"/>
        <v>1500000</v>
      </c>
      <c r="BW1293" s="62">
        <f t="shared" ca="1" si="1466"/>
        <v>1500000</v>
      </c>
      <c r="BX1293" s="62">
        <f t="shared" ca="1" si="1466"/>
        <v>1500000</v>
      </c>
      <c r="BY1293" s="62">
        <f t="shared" ca="1" si="1466"/>
        <v>1500000</v>
      </c>
      <c r="BZ1293" s="62">
        <f t="shared" ca="1" si="1466"/>
        <v>1500000</v>
      </c>
      <c r="CA1293" s="62">
        <f t="shared" ca="1" si="1466"/>
        <v>1500000</v>
      </c>
      <c r="CB1293" s="62">
        <f t="shared" ca="1" si="1466"/>
        <v>1500000</v>
      </c>
      <c r="CC1293" s="62">
        <f t="shared" ca="1" si="1466"/>
        <v>1500000</v>
      </c>
      <c r="CD1293" s="62">
        <f t="shared" ca="1" si="1466"/>
        <v>1500000</v>
      </c>
      <c r="CE1293" s="62">
        <f t="shared" ca="1" si="1466"/>
        <v>1500000</v>
      </c>
      <c r="CF1293" s="62">
        <f t="shared" ref="CF1293:CK1293" ca="1" si="1467">CE1297</f>
        <v>1500000</v>
      </c>
      <c r="CG1293" s="62">
        <f t="shared" ca="1" si="1467"/>
        <v>1500000</v>
      </c>
      <c r="CH1293" s="62">
        <f t="shared" ca="1" si="1467"/>
        <v>1500000</v>
      </c>
      <c r="CI1293" s="62">
        <f t="shared" ca="1" si="1467"/>
        <v>1500000</v>
      </c>
      <c r="CJ1293" s="62">
        <f t="shared" ca="1" si="1467"/>
        <v>1500000</v>
      </c>
      <c r="CK1293" s="62">
        <f t="shared" ca="1" si="1467"/>
        <v>1500000</v>
      </c>
    </row>
    <row r="1294" spans="2:89" x14ac:dyDescent="0.35">
      <c r="B1294" s="141" t="str">
        <f>"Avg. borrowing per "&amp;B1278</f>
        <v>Avg. borrowing per primary unit</v>
      </c>
      <c r="D1294" t="s">
        <v>852</v>
      </c>
      <c r="E1294" t="str">
        <f t="shared" si="1464"/>
        <v>1294 DTERMY-S</v>
      </c>
      <c r="F1294" s="281"/>
      <c r="K1294" s="18">
        <v>100</v>
      </c>
      <c r="L1294" s="18">
        <v>100</v>
      </c>
      <c r="M1294" s="18">
        <v>100</v>
      </c>
      <c r="N1294" s="18">
        <v>100</v>
      </c>
      <c r="O1294" s="18">
        <v>100</v>
      </c>
      <c r="P1294" s="18">
        <v>100</v>
      </c>
      <c r="R1294"/>
      <c r="S1294" s="148" cm="1">
        <f t="array" ref="S1294">INDEX($K:$P,ROW(),MATCH(S$3,$K$2:$P$2,0))</f>
        <v>100</v>
      </c>
      <c r="T1294" s="148" cm="1">
        <f t="array" ref="T1294">INDEX($K:$P,ROW(),MATCH(T$3,$K$2:$P$2,0))</f>
        <v>100</v>
      </c>
      <c r="U1294" s="148" cm="1">
        <f t="array" ref="U1294">INDEX($K:$P,ROW(),MATCH(U$3,$K$2:$P$2,0))</f>
        <v>100</v>
      </c>
      <c r="V1294" s="148" cm="1">
        <f t="array" ref="V1294">INDEX($K:$P,ROW(),MATCH(V$3,$K$2:$P$2,0))</f>
        <v>100</v>
      </c>
      <c r="W1294" s="148" cm="1">
        <f t="array" ref="W1294">INDEX($K:$P,ROW(),MATCH(W$3,$K$2:$P$2,0))</f>
        <v>100</v>
      </c>
      <c r="X1294" s="148" cm="1">
        <f t="array" ref="X1294">INDEX($K:$P,ROW(),MATCH(X$3,$K$2:$P$2,0))</f>
        <v>100</v>
      </c>
      <c r="Y1294" s="148" cm="1">
        <f t="array" ref="Y1294">INDEX($K:$P,ROW(),MATCH(Y$3,$K$2:$P$2,0))</f>
        <v>100</v>
      </c>
      <c r="Z1294" s="148" cm="1">
        <f t="array" ref="Z1294">INDEX($K:$P,ROW(),MATCH(Z$3,$K$2:$P$2,0))</f>
        <v>100</v>
      </c>
      <c r="AA1294" s="148" cm="1">
        <f t="array" ref="AA1294">INDEX($K:$P,ROW(),MATCH(AA$3,$K$2:$P$2,0))</f>
        <v>100</v>
      </c>
      <c r="AB1294" s="148" cm="1">
        <f t="array" ref="AB1294">INDEX($K:$P,ROW(),MATCH(AB$3,$K$2:$P$2,0))</f>
        <v>100</v>
      </c>
      <c r="AC1294" s="148" cm="1">
        <f t="array" ref="AC1294">INDEX($K:$P,ROW(),MATCH(AC$3,$K$2:$P$2,0))</f>
        <v>100</v>
      </c>
      <c r="AD1294" s="148" cm="1">
        <f t="array" ref="AD1294">INDEX($K:$P,ROW(),MATCH(AD$3,$K$2:$P$2,0))</f>
        <v>100</v>
      </c>
      <c r="AE1294" s="148" cm="1">
        <f t="array" ref="AE1294">INDEX($K:$P,ROW(),MATCH(AE$3,$K$2:$P$2,0))</f>
        <v>100</v>
      </c>
      <c r="AF1294" s="148" cm="1">
        <f t="array" ref="AF1294">INDEX($K:$P,ROW(),MATCH(AF$3,$K$2:$P$2,0))</f>
        <v>100</v>
      </c>
      <c r="AG1294" s="148" cm="1">
        <f t="array" ref="AG1294">INDEX($K:$P,ROW(),MATCH(AG$3,$K$2:$P$2,0))</f>
        <v>100</v>
      </c>
      <c r="AH1294" s="148" cm="1">
        <f t="array" ref="AH1294">INDEX($K:$P,ROW(),MATCH(AH$3,$K$2:$P$2,0))</f>
        <v>100</v>
      </c>
      <c r="AI1294" s="148" cm="1">
        <f t="array" ref="AI1294">INDEX($K:$P,ROW(),MATCH(AI$3,$K$2:$P$2,0))</f>
        <v>100</v>
      </c>
      <c r="AJ1294" s="148" cm="1">
        <f t="array" ref="AJ1294">INDEX($K:$P,ROW(),MATCH(AJ$3,$K$2:$P$2,0))</f>
        <v>100</v>
      </c>
      <c r="AK1294" s="148" cm="1">
        <f t="array" ref="AK1294">INDEX($K:$P,ROW(),MATCH(AK$3,$K$2:$P$2,0))</f>
        <v>100</v>
      </c>
      <c r="AL1294" s="148" cm="1">
        <f t="array" ref="AL1294">INDEX($K:$P,ROW(),MATCH(AL$3,$K$2:$P$2,0))</f>
        <v>100</v>
      </c>
      <c r="AM1294" s="148" cm="1">
        <f t="array" ref="AM1294">INDEX($K:$P,ROW(),MATCH(AM$3,$K$2:$P$2,0))</f>
        <v>100</v>
      </c>
      <c r="AN1294" s="148" cm="1">
        <f t="array" ref="AN1294">INDEX($K:$P,ROW(),MATCH(AN$3,$K$2:$P$2,0))</f>
        <v>100</v>
      </c>
      <c r="AO1294" s="148" cm="1">
        <f t="array" ref="AO1294">INDEX($K:$P,ROW(),MATCH(AO$3,$K$2:$P$2,0))</f>
        <v>100</v>
      </c>
      <c r="AP1294" s="148" cm="1">
        <f t="array" ref="AP1294">INDEX($K:$P,ROW(),MATCH(AP$3,$K$2:$P$2,0))</f>
        <v>100</v>
      </c>
      <c r="AQ1294" s="148" cm="1">
        <f t="array" ref="AQ1294">INDEX($K:$P,ROW(),MATCH(AQ$3,$K$2:$P$2,0))</f>
        <v>100</v>
      </c>
      <c r="AR1294" s="148" cm="1">
        <f t="array" ref="AR1294">INDEX($K:$P,ROW(),MATCH(AR$3,$K$2:$P$2,0))</f>
        <v>100</v>
      </c>
      <c r="AS1294" s="148" cm="1">
        <f t="array" ref="AS1294">INDEX($K:$P,ROW(),MATCH(AS$3,$K$2:$P$2,0))</f>
        <v>100</v>
      </c>
      <c r="AT1294" s="148" cm="1">
        <f t="array" ref="AT1294">INDEX($K:$P,ROW(),MATCH(AT$3,$K$2:$P$2,0))</f>
        <v>100</v>
      </c>
      <c r="AU1294" s="148" cm="1">
        <f t="array" ref="AU1294">INDEX($K:$P,ROW(),MATCH(AU$3,$K$2:$P$2,0))</f>
        <v>100</v>
      </c>
      <c r="AV1294" s="148" cm="1">
        <f t="array" ref="AV1294">INDEX($K:$P,ROW(),MATCH(AV$3,$K$2:$P$2,0))</f>
        <v>100</v>
      </c>
      <c r="AW1294" s="148" cm="1">
        <f t="array" ref="AW1294">INDEX($K:$P,ROW(),MATCH(AW$3,$K$2:$P$2,0))</f>
        <v>100</v>
      </c>
      <c r="AX1294" s="148" cm="1">
        <f t="array" ref="AX1294">INDEX($K:$P,ROW(),MATCH(AX$3,$K$2:$P$2,0))</f>
        <v>100</v>
      </c>
      <c r="AY1294" s="148" cm="1">
        <f t="array" ref="AY1294">INDEX($K:$P,ROW(),MATCH(AY$3,$K$2:$P$2,0))</f>
        <v>100</v>
      </c>
      <c r="AZ1294" s="148" cm="1">
        <f t="array" ref="AZ1294">INDEX($K:$P,ROW(),MATCH(AZ$3,$K$2:$P$2,0))</f>
        <v>100</v>
      </c>
      <c r="BA1294" s="148" cm="1">
        <f t="array" ref="BA1294">INDEX($K:$P,ROW(),MATCH(BA$3,$K$2:$P$2,0))</f>
        <v>100</v>
      </c>
      <c r="BB1294" s="148" cm="1">
        <f t="array" ref="BB1294">INDEX($K:$P,ROW(),MATCH(BB$3,$K$2:$P$2,0))</f>
        <v>100</v>
      </c>
      <c r="BC1294" s="148" cm="1">
        <f t="array" ref="BC1294">INDEX($K:$P,ROW(),MATCH(BC$3,$K$2:$P$2,0))</f>
        <v>100</v>
      </c>
      <c r="BD1294" s="148" cm="1">
        <f t="array" ref="BD1294">INDEX($K:$P,ROW(),MATCH(BD$3,$K$2:$P$2,0))</f>
        <v>100</v>
      </c>
      <c r="BE1294" s="148" cm="1">
        <f t="array" ref="BE1294">INDEX($K:$P,ROW(),MATCH(BE$3,$K$2:$P$2,0))</f>
        <v>100</v>
      </c>
      <c r="BF1294" s="148" cm="1">
        <f t="array" ref="BF1294">INDEX($K:$P,ROW(),MATCH(BF$3,$K$2:$P$2,0))</f>
        <v>100</v>
      </c>
      <c r="BG1294" s="148" cm="1">
        <f t="array" ref="BG1294">INDEX($K:$P,ROW(),MATCH(BG$3,$K$2:$P$2,0))</f>
        <v>100</v>
      </c>
      <c r="BH1294" s="148" cm="1">
        <f t="array" ref="BH1294">INDEX($K:$P,ROW(),MATCH(BH$3,$K$2:$P$2,0))</f>
        <v>100</v>
      </c>
      <c r="BI1294" s="148" cm="1">
        <f t="array" ref="BI1294">INDEX($K:$P,ROW(),MATCH(BI$3,$K$2:$P$2,0))</f>
        <v>100</v>
      </c>
      <c r="BJ1294" s="148" cm="1">
        <f t="array" ref="BJ1294">INDEX($K:$P,ROW(),MATCH(BJ$3,$K$2:$P$2,0))</f>
        <v>100</v>
      </c>
      <c r="BK1294" s="148" cm="1">
        <f t="array" ref="BK1294">INDEX($K:$P,ROW(),MATCH(BK$3,$K$2:$P$2,0))</f>
        <v>100</v>
      </c>
      <c r="BL1294" s="148" cm="1">
        <f t="array" ref="BL1294">INDEX($K:$P,ROW(),MATCH(BL$3,$K$2:$P$2,0))</f>
        <v>100</v>
      </c>
      <c r="BM1294" s="148" cm="1">
        <f t="array" ref="BM1294">INDEX($K:$P,ROW(),MATCH(BM$3,$K$2:$P$2,0))</f>
        <v>100</v>
      </c>
      <c r="BN1294" s="148" cm="1">
        <f t="array" ref="BN1294">INDEX($K:$P,ROW(),MATCH(BN$3,$K$2:$P$2,0))</f>
        <v>100</v>
      </c>
      <c r="BO1294" s="148" cm="1">
        <f t="array" ref="BO1294">INDEX($K:$P,ROW(),MATCH(BO$3,$K$2:$P$2,0))</f>
        <v>100</v>
      </c>
      <c r="BP1294" s="148" cm="1">
        <f t="array" ref="BP1294">INDEX($K:$P,ROW(),MATCH(BP$3,$K$2:$P$2,0))</f>
        <v>100</v>
      </c>
      <c r="BQ1294" s="148" cm="1">
        <f t="array" ref="BQ1294">INDEX($K:$P,ROW(),MATCH(BQ$3,$K$2:$P$2,0))</f>
        <v>100</v>
      </c>
      <c r="BR1294" s="148" cm="1">
        <f t="array" ref="BR1294">INDEX($K:$P,ROW(),MATCH(BR$3,$K$2:$P$2,0))</f>
        <v>100</v>
      </c>
      <c r="BS1294" s="148" cm="1">
        <f t="array" ref="BS1294">INDEX($K:$P,ROW(),MATCH(BS$3,$K$2:$P$2,0))</f>
        <v>100</v>
      </c>
      <c r="BT1294" s="148" cm="1">
        <f t="array" ref="BT1294">INDEX($K:$P,ROW(),MATCH(BT$3,$K$2:$P$2,0))</f>
        <v>100</v>
      </c>
      <c r="BU1294" s="148" cm="1">
        <f t="array" ref="BU1294">INDEX($K:$P,ROW(),MATCH(BU$3,$K$2:$P$2,0))</f>
        <v>100</v>
      </c>
      <c r="BV1294" s="148" cm="1">
        <f t="array" ref="BV1294">INDEX($K:$P,ROW(),MATCH(BV$3,$K$2:$P$2,0))</f>
        <v>100</v>
      </c>
      <c r="BW1294" s="148" cm="1">
        <f t="array" ref="BW1294">INDEX($K:$P,ROW(),MATCH(BW$3,$K$2:$P$2,0))</f>
        <v>100</v>
      </c>
      <c r="BX1294" s="148" cm="1">
        <f t="array" ref="BX1294">INDEX($K:$P,ROW(),MATCH(BX$3,$K$2:$P$2,0))</f>
        <v>100</v>
      </c>
      <c r="BY1294" s="148" cm="1">
        <f t="array" ref="BY1294">INDEX($K:$P,ROW(),MATCH(BY$3,$K$2:$P$2,0))</f>
        <v>100</v>
      </c>
      <c r="BZ1294" s="148" cm="1">
        <f t="array" ref="BZ1294">INDEX($K:$P,ROW(),MATCH(BZ$3,$K$2:$P$2,0))</f>
        <v>100</v>
      </c>
      <c r="CA1294" s="148" cm="1">
        <f t="array" ref="CA1294">INDEX($K:$P,ROW(),MATCH(CA$3,$K$2:$P$2,0))</f>
        <v>100</v>
      </c>
      <c r="CB1294" s="148" cm="1">
        <f t="array" ref="CB1294">INDEX($K:$P,ROW(),MATCH(CB$3,$K$2:$P$2,0))</f>
        <v>100</v>
      </c>
      <c r="CC1294" s="148" cm="1">
        <f t="array" ref="CC1294">INDEX($K:$P,ROW(),MATCH(CC$3,$K$2:$P$2,0))</f>
        <v>100</v>
      </c>
      <c r="CD1294" s="148" cm="1">
        <f t="array" ref="CD1294">INDEX($K:$P,ROW(),MATCH(CD$3,$K$2:$P$2,0))</f>
        <v>100</v>
      </c>
      <c r="CE1294" s="148" cm="1">
        <f t="array" ref="CE1294">INDEX($K:$P,ROW(),MATCH(CE$3,$K$2:$P$2,0))</f>
        <v>100</v>
      </c>
      <c r="CF1294" s="148" cm="1">
        <f t="array" ref="CF1294">INDEX($K:$P,ROW(),MATCH(CF$3,$K$2:$P$2,0))</f>
        <v>100</v>
      </c>
      <c r="CG1294" s="148" cm="1">
        <f t="array" ref="CG1294">INDEX($K:$P,ROW(),MATCH(CG$3,$K$2:$P$2,0))</f>
        <v>100</v>
      </c>
      <c r="CH1294" s="148" cm="1">
        <f t="array" ref="CH1294">INDEX($K:$P,ROW(),MATCH(CH$3,$K$2:$P$2,0))</f>
        <v>100</v>
      </c>
      <c r="CI1294" s="148" cm="1">
        <f t="array" ref="CI1294">INDEX($K:$P,ROW(),MATCH(CI$3,$K$2:$P$2,0))</f>
        <v>100</v>
      </c>
      <c r="CJ1294" s="148" cm="1">
        <f t="array" ref="CJ1294">INDEX($K:$P,ROW(),MATCH(CJ$3,$K$2:$P$2,0))</f>
        <v>100</v>
      </c>
      <c r="CK1294" s="148" cm="1">
        <f t="array" ref="CK1294">INDEX($K:$P,ROW(),MATCH(CK$3,$K$2:$P$2,0))</f>
        <v>100</v>
      </c>
    </row>
    <row r="1295" spans="2:89" x14ac:dyDescent="0.35">
      <c r="B1295" s="154" t="str">
        <f>"New borrowing - "&amp;SUBSTITUTE(B1285,":","")</f>
        <v>New borrowing - Rolling fixed term debt - multiple borrowings w/ annual control</v>
      </c>
      <c r="C1295" t="s">
        <v>236</v>
      </c>
      <c r="D1295" t="s">
        <v>852</v>
      </c>
      <c r="E1295" t="str">
        <f t="shared" si="1464"/>
        <v>1295 DTERMY-S</v>
      </c>
      <c r="G1295" t="str">
        <f>E1295</f>
        <v>1295 DTERMY-S</v>
      </c>
      <c r="K1295" s="23">
        <v>10000</v>
      </c>
      <c r="L1295" s="23">
        <f>SUMIF($4:$4,L$2,1292:1292)</f>
        <v>0</v>
      </c>
      <c r="M1295" s="23">
        <f>SUMIF($4:$4,M$2,1292:1292)</f>
        <v>0</v>
      </c>
      <c r="N1295" s="23">
        <f>SUMIF($4:$4,N$2,1292:1292)</f>
        <v>0</v>
      </c>
      <c r="O1295" s="23">
        <f>SUMIF($4:$4,O$2,1292:1292)</f>
        <v>0</v>
      </c>
      <c r="P1295" s="23">
        <f>SUMIF($4:$4,P$2,1292:1292)</f>
        <v>0</v>
      </c>
      <c r="R1295" s="53">
        <f>H1290</f>
        <v>1000</v>
      </c>
      <c r="S1295" s="80" cm="1">
        <f t="array" aca="1" ref="S1295" ca="1">+S1294*INDIRECT(S1280)</f>
        <v>500000</v>
      </c>
      <c r="T1295" s="80" cm="1">
        <f t="array" aca="1" ref="T1295" ca="1">+T1294*INDIRECT(T1280)</f>
        <v>500000</v>
      </c>
      <c r="U1295" s="80" cm="1">
        <f t="array" aca="1" ref="U1295" ca="1">+U1294*INDIRECT(U1280)</f>
        <v>500000</v>
      </c>
      <c r="V1295" s="80" cm="1">
        <f t="array" aca="1" ref="V1295" ca="1">+V1294*INDIRECT(V1280)</f>
        <v>500000</v>
      </c>
      <c r="W1295" s="80" cm="1">
        <f t="array" aca="1" ref="W1295" ca="1">+W1294*INDIRECT(W1280)</f>
        <v>500000</v>
      </c>
      <c r="X1295" s="80" cm="1">
        <f t="array" aca="1" ref="X1295" ca="1">+X1294*INDIRECT(X1280)</f>
        <v>500000</v>
      </c>
      <c r="Y1295" s="80" cm="1">
        <f t="array" aca="1" ref="Y1295" ca="1">+Y1294*INDIRECT(Y1280)</f>
        <v>500000</v>
      </c>
      <c r="Z1295" s="80" cm="1">
        <f t="array" aca="1" ref="Z1295" ca="1">+Z1294*INDIRECT(Z1280)</f>
        <v>500000</v>
      </c>
      <c r="AA1295" s="80" cm="1">
        <f t="array" aca="1" ref="AA1295" ca="1">+AA1294*INDIRECT(AA1280)</f>
        <v>500000</v>
      </c>
      <c r="AB1295" s="80" cm="1">
        <f t="array" aca="1" ref="AB1295" ca="1">+AB1294*INDIRECT(AB1280)</f>
        <v>500000</v>
      </c>
      <c r="AC1295" s="80" cm="1">
        <f t="array" aca="1" ref="AC1295" ca="1">+AC1294*INDIRECT(AC1280)</f>
        <v>500000</v>
      </c>
      <c r="AD1295" s="80" cm="1">
        <f t="array" aca="1" ref="AD1295" ca="1">+AD1294*INDIRECT(AD1280)</f>
        <v>500000</v>
      </c>
      <c r="AE1295" s="80" cm="1">
        <f t="array" aca="1" ref="AE1295" ca="1">+AE1294*INDIRECT(AE1280)</f>
        <v>500000</v>
      </c>
      <c r="AF1295" s="80" cm="1">
        <f t="array" aca="1" ref="AF1295" ca="1">+AF1294*INDIRECT(AF1280)</f>
        <v>500000</v>
      </c>
      <c r="AG1295" s="80" cm="1">
        <f t="array" aca="1" ref="AG1295" ca="1">+AG1294*INDIRECT(AG1280)</f>
        <v>500000</v>
      </c>
      <c r="AH1295" s="80" cm="1">
        <f t="array" aca="1" ref="AH1295" ca="1">+AH1294*INDIRECT(AH1280)</f>
        <v>500000</v>
      </c>
      <c r="AI1295" s="80" cm="1">
        <f t="array" aca="1" ref="AI1295" ca="1">+AI1294*INDIRECT(AI1280)</f>
        <v>500000</v>
      </c>
      <c r="AJ1295" s="80" cm="1">
        <f t="array" aca="1" ref="AJ1295" ca="1">+AJ1294*INDIRECT(AJ1280)</f>
        <v>500000</v>
      </c>
      <c r="AK1295" s="80" cm="1">
        <f t="array" aca="1" ref="AK1295" ca="1">+AK1294*INDIRECT(AK1280)</f>
        <v>500000</v>
      </c>
      <c r="AL1295" s="80" cm="1">
        <f t="array" aca="1" ref="AL1295" ca="1">+AL1294*INDIRECT(AL1280)</f>
        <v>500000</v>
      </c>
      <c r="AM1295" s="80" cm="1">
        <f t="array" aca="1" ref="AM1295" ca="1">+AM1294*INDIRECT(AM1280)</f>
        <v>500000</v>
      </c>
      <c r="AN1295" s="80" cm="1">
        <f t="array" aca="1" ref="AN1295" ca="1">+AN1294*INDIRECT(AN1280)</f>
        <v>500000</v>
      </c>
      <c r="AO1295" s="80" cm="1">
        <f t="array" aca="1" ref="AO1295" ca="1">+AO1294*INDIRECT(AO1280)</f>
        <v>500000</v>
      </c>
      <c r="AP1295" s="80" cm="1">
        <f t="array" aca="1" ref="AP1295" ca="1">+AP1294*INDIRECT(AP1280)</f>
        <v>500000</v>
      </c>
      <c r="AQ1295" s="80" cm="1">
        <f t="array" aca="1" ref="AQ1295" ca="1">+AQ1294*INDIRECT(AQ1280)</f>
        <v>500000</v>
      </c>
      <c r="AR1295" s="80" cm="1">
        <f t="array" aca="1" ref="AR1295" ca="1">+AR1294*INDIRECT(AR1280)</f>
        <v>500000</v>
      </c>
      <c r="AS1295" s="80" cm="1">
        <f t="array" aca="1" ref="AS1295" ca="1">+AS1294*INDIRECT(AS1280)</f>
        <v>500000</v>
      </c>
      <c r="AT1295" s="80" cm="1">
        <f t="array" aca="1" ref="AT1295" ca="1">+AT1294*INDIRECT(AT1280)</f>
        <v>500000</v>
      </c>
      <c r="AU1295" s="80" cm="1">
        <f t="array" aca="1" ref="AU1295" ca="1">+AU1294*INDIRECT(AU1280)</f>
        <v>500000</v>
      </c>
      <c r="AV1295" s="80" cm="1">
        <f t="array" aca="1" ref="AV1295" ca="1">+AV1294*INDIRECT(AV1280)</f>
        <v>500000</v>
      </c>
      <c r="AW1295" s="80" cm="1">
        <f t="array" aca="1" ref="AW1295" ca="1">+AW1294*INDIRECT(AW1280)</f>
        <v>500000</v>
      </c>
      <c r="AX1295" s="80" cm="1">
        <f t="array" aca="1" ref="AX1295" ca="1">+AX1294*INDIRECT(AX1280)</f>
        <v>500000</v>
      </c>
      <c r="AY1295" s="80" cm="1">
        <f t="array" aca="1" ref="AY1295" ca="1">+AY1294*INDIRECT(AY1280)</f>
        <v>500000</v>
      </c>
      <c r="AZ1295" s="80" cm="1">
        <f t="array" aca="1" ref="AZ1295" ca="1">+AZ1294*INDIRECT(AZ1280)</f>
        <v>500000</v>
      </c>
      <c r="BA1295" s="80" cm="1">
        <f t="array" aca="1" ref="BA1295" ca="1">+BA1294*INDIRECT(BA1280)</f>
        <v>500000</v>
      </c>
      <c r="BB1295" s="80" cm="1">
        <f t="array" aca="1" ref="BB1295" ca="1">+BB1294*INDIRECT(BB1280)</f>
        <v>500000</v>
      </c>
      <c r="BC1295" s="80" cm="1">
        <f t="array" aca="1" ref="BC1295" ca="1">+BC1294*INDIRECT(BC1280)</f>
        <v>500000</v>
      </c>
      <c r="BD1295" s="80" cm="1">
        <f t="array" aca="1" ref="BD1295" ca="1">+BD1294*INDIRECT(BD1280)</f>
        <v>500000</v>
      </c>
      <c r="BE1295" s="80" cm="1">
        <f t="array" aca="1" ref="BE1295" ca="1">+BE1294*INDIRECT(BE1280)</f>
        <v>500000</v>
      </c>
      <c r="BF1295" s="80" cm="1">
        <f t="array" aca="1" ref="BF1295" ca="1">+BF1294*INDIRECT(BF1280)</f>
        <v>500000</v>
      </c>
      <c r="BG1295" s="80" cm="1">
        <f t="array" aca="1" ref="BG1295" ca="1">+BG1294*INDIRECT(BG1280)</f>
        <v>500000</v>
      </c>
      <c r="BH1295" s="80" cm="1">
        <f t="array" aca="1" ref="BH1295" ca="1">+BH1294*INDIRECT(BH1280)</f>
        <v>500000</v>
      </c>
      <c r="BI1295" s="80" cm="1">
        <f t="array" aca="1" ref="BI1295" ca="1">+BI1294*INDIRECT(BI1280)</f>
        <v>500000</v>
      </c>
      <c r="BJ1295" s="80" cm="1">
        <f t="array" aca="1" ref="BJ1295" ca="1">+BJ1294*INDIRECT(BJ1280)</f>
        <v>500000</v>
      </c>
      <c r="BK1295" s="80" cm="1">
        <f t="array" aca="1" ref="BK1295" ca="1">+BK1294*INDIRECT(BK1280)</f>
        <v>500000</v>
      </c>
      <c r="BL1295" s="80" cm="1">
        <f t="array" aca="1" ref="BL1295" ca="1">+BL1294*INDIRECT(BL1280)</f>
        <v>500000</v>
      </c>
      <c r="BM1295" s="80" cm="1">
        <f t="array" aca="1" ref="BM1295" ca="1">+BM1294*INDIRECT(BM1280)</f>
        <v>500000</v>
      </c>
      <c r="BN1295" s="80" cm="1">
        <f t="array" aca="1" ref="BN1295" ca="1">+BN1294*INDIRECT(BN1280)</f>
        <v>500000</v>
      </c>
      <c r="BO1295" s="80" cm="1">
        <f t="array" aca="1" ref="BO1295" ca="1">+BO1294*INDIRECT(BO1280)</f>
        <v>500000</v>
      </c>
      <c r="BP1295" s="80" cm="1">
        <f t="array" aca="1" ref="BP1295" ca="1">+BP1294*INDIRECT(BP1280)</f>
        <v>500000</v>
      </c>
      <c r="BQ1295" s="80" cm="1">
        <f t="array" aca="1" ref="BQ1295" ca="1">+BQ1294*INDIRECT(BQ1280)</f>
        <v>500000</v>
      </c>
      <c r="BR1295" s="80" cm="1">
        <f t="array" aca="1" ref="BR1295" ca="1">+BR1294*INDIRECT(BR1280)</f>
        <v>500000</v>
      </c>
      <c r="BS1295" s="80" cm="1">
        <f t="array" aca="1" ref="BS1295" ca="1">+BS1294*INDIRECT(BS1280)</f>
        <v>500000</v>
      </c>
      <c r="BT1295" s="80" cm="1">
        <f t="array" aca="1" ref="BT1295" ca="1">+BT1294*INDIRECT(BT1280)</f>
        <v>500000</v>
      </c>
      <c r="BU1295" s="80" cm="1">
        <f t="array" aca="1" ref="BU1295" ca="1">+BU1294*INDIRECT(BU1280)</f>
        <v>500000</v>
      </c>
      <c r="BV1295" s="80" cm="1">
        <f t="array" aca="1" ref="BV1295" ca="1">+BV1294*INDIRECT(BV1280)</f>
        <v>500000</v>
      </c>
      <c r="BW1295" s="80" cm="1">
        <f t="array" aca="1" ref="BW1295" ca="1">+BW1294*INDIRECT(BW1280)</f>
        <v>500000</v>
      </c>
      <c r="BX1295" s="80" cm="1">
        <f t="array" aca="1" ref="BX1295" ca="1">+BX1294*INDIRECT(BX1280)</f>
        <v>500000</v>
      </c>
      <c r="BY1295" s="80" cm="1">
        <f t="array" aca="1" ref="BY1295" ca="1">+BY1294*INDIRECT(BY1280)</f>
        <v>500000</v>
      </c>
      <c r="BZ1295" s="80" cm="1">
        <f t="array" aca="1" ref="BZ1295" ca="1">+BZ1294*INDIRECT(BZ1280)</f>
        <v>500000</v>
      </c>
      <c r="CA1295" s="80" cm="1">
        <f t="array" aca="1" ref="CA1295" ca="1">+CA1294*INDIRECT(CA1280)</f>
        <v>500000</v>
      </c>
      <c r="CB1295" s="80" cm="1">
        <f t="array" aca="1" ref="CB1295" ca="1">+CB1294*INDIRECT(CB1280)</f>
        <v>500000</v>
      </c>
      <c r="CC1295" s="80" cm="1">
        <f t="array" aca="1" ref="CC1295" ca="1">+CC1294*INDIRECT(CC1280)</f>
        <v>500000</v>
      </c>
      <c r="CD1295" s="80" cm="1">
        <f t="array" aca="1" ref="CD1295" ca="1">+CD1294*INDIRECT(CD1280)</f>
        <v>500000</v>
      </c>
      <c r="CE1295" s="80" cm="1">
        <f t="array" aca="1" ref="CE1295" ca="1">+CE1294*INDIRECT(CE1280)</f>
        <v>500000</v>
      </c>
      <c r="CF1295" s="80" cm="1">
        <f t="array" aca="1" ref="CF1295" ca="1">+CF1294*INDIRECT(CF1280)</f>
        <v>500000</v>
      </c>
      <c r="CG1295" s="80" cm="1">
        <f t="array" aca="1" ref="CG1295" ca="1">+CG1294*INDIRECT(CG1280)</f>
        <v>500000</v>
      </c>
      <c r="CH1295" s="80" cm="1">
        <f t="array" aca="1" ref="CH1295" ca="1">+CH1294*INDIRECT(CH1280)</f>
        <v>500000</v>
      </c>
      <c r="CI1295" s="80" cm="1">
        <f t="array" aca="1" ref="CI1295" ca="1">+CI1294*INDIRECT(CI1280)</f>
        <v>500000</v>
      </c>
      <c r="CJ1295" s="80" cm="1">
        <f t="array" aca="1" ref="CJ1295" ca="1">+CJ1294*INDIRECT(CJ1280)</f>
        <v>500000</v>
      </c>
      <c r="CK1295" s="80" cm="1">
        <f t="array" aca="1" ref="CK1295" ca="1">+CK1294*INDIRECT(CK1280)</f>
        <v>500000</v>
      </c>
    </row>
    <row r="1296" spans="2:89" x14ac:dyDescent="0.35">
      <c r="B1296" s="154" t="str">
        <f>"Repayment - "&amp;SUBSTITUTE(B1285,":","")</f>
        <v>Repayment - Rolling fixed term debt - multiple borrowings w/ annual control</v>
      </c>
      <c r="C1296" t="s">
        <v>236</v>
      </c>
      <c r="D1296" t="s">
        <v>852</v>
      </c>
      <c r="E1296" t="str">
        <f t="shared" si="1464"/>
        <v>1296 DTERMY-S</v>
      </c>
      <c r="K1296" s="134">
        <f t="shared" ref="K1296:P1296" ca="1" si="1468">SUMIF($3:$3,K$2,1296:1296)</f>
        <v>-4501000</v>
      </c>
      <c r="L1296" s="134">
        <f t="shared" ca="1" si="1468"/>
        <v>-6000000</v>
      </c>
      <c r="M1296" s="134">
        <f t="shared" ca="1" si="1468"/>
        <v>-6000000</v>
      </c>
      <c r="N1296" s="134">
        <f t="shared" ca="1" si="1468"/>
        <v>-6000000</v>
      </c>
      <c r="O1296" s="134">
        <f t="shared" ca="1" si="1468"/>
        <v>-6000000</v>
      </c>
      <c r="P1296" s="134">
        <f t="shared" ca="1" si="1468"/>
        <v>-5500000</v>
      </c>
      <c r="R1296" s="220"/>
      <c r="S1296" s="221">
        <f ca="1">-IF(COUNT($R1295:S1295)&lt;$H1287,0,OFFSET(S1295,0,-$H1287+1))-$J$2243*(COUNT(R1295:$S1295)=($H1287-$H1288+1))</f>
        <v>0</v>
      </c>
      <c r="T1296" s="221">
        <f ca="1">-IF(COUNT($R1295:T1295)&lt;$H1287,0,OFFSET(T1295,0,-$H1287+1))-$J$2243*(COUNT(S1295:$S1295)=($H1287-$H1288+1))</f>
        <v>0</v>
      </c>
      <c r="U1296" s="221">
        <f ca="1">-IF(COUNT($R1295:U1295)&lt;$H1287,0,OFFSET(U1295,0,-$H1287+1))-$J$2243*(COUNT($S1295:T1295)=($H1287-$H1288+1))</f>
        <v>-1000</v>
      </c>
      <c r="V1296" s="221">
        <f ca="1">-IF(COUNT($R1295:V1295)&lt;$H1287,0,OFFSET(V1295,0,-$H1287+1))-$J$2243*(COUNT($S1295:U1295)=($H1287-$H1288+1))</f>
        <v>-500000</v>
      </c>
      <c r="W1296" s="221">
        <f ca="1">-IF(COUNT($R1295:W1295)&lt;$H1287,0,OFFSET(W1295,0,-$H1287+1))-$J$2243*(COUNT($S1295:V1295)=($H1287-$H1288+1))</f>
        <v>-500000</v>
      </c>
      <c r="X1296" s="221">
        <f ca="1">-IF(COUNT($R1295:X1295)&lt;$H1287,0,OFFSET(X1295,0,-$H1287+1))-$J$2243*(COUNT($S1295:W1295)=($H1287-$H1288+1))</f>
        <v>-500000</v>
      </c>
      <c r="Y1296" s="221">
        <f ca="1">-IF(COUNT($R1295:Y1295)&lt;$H1287,0,OFFSET(Y1295,0,-$H1287+1))-$J$2243*(COUNT($S1295:X1295)=($H1287-$H1288+1))</f>
        <v>-500000</v>
      </c>
      <c r="Z1296" s="221">
        <f ca="1">-IF(COUNT($R1295:Z1295)&lt;$H1287,0,OFFSET(Z1295,0,-$H1287+1))-$J$2243*(COUNT($S1295:Y1295)=($H1287-$H1288+1))</f>
        <v>-500000</v>
      </c>
      <c r="AA1296" s="221">
        <f ca="1">-IF(COUNT($R1295:AA1295)&lt;$H1287,0,OFFSET(AA1295,0,-$H1287+1))-$J$2243*(COUNT($S1295:Z1295)=($H1287-$H1288+1))</f>
        <v>-500000</v>
      </c>
      <c r="AB1296" s="221">
        <f ca="1">-IF(COUNT($R1295:AB1295)&lt;$H1287,0,OFFSET(AB1295,0,-$H1287+1))-$J$2243*(COUNT($S1295:AA1295)=($H1287-$H1288+1))</f>
        <v>-500000</v>
      </c>
      <c r="AC1296" s="221">
        <f ca="1">-IF(COUNT($R1295:AC1295)&lt;$H1287,0,OFFSET(AC1295,0,-$H1287+1))-$J$2243*(COUNT($S1295:AB1295)=($H1287-$H1288+1))</f>
        <v>-500000</v>
      </c>
      <c r="AD1296" s="221">
        <f ca="1">-IF(COUNT($R1295:AD1295)&lt;$H1287,0,OFFSET(AD1295,0,-$H1287+1))-$J$2243*(COUNT($S1295:AC1295)=($H1287-$H1288+1))</f>
        <v>-500000</v>
      </c>
      <c r="AE1296" s="221">
        <f ca="1">-IF(COUNT($R1295:AE1295)&lt;$H1287,0,OFFSET(AE1295,0,-$H1287+1))-$J$2243*(COUNT($S1295:AD1295)=($H1287-$H1288+1))</f>
        <v>-500000</v>
      </c>
      <c r="AF1296" s="221">
        <f ca="1">-IF(COUNT($R1295:AF1295)&lt;$H1287,0,OFFSET(AF1295,0,-$H1287+1))-$J$2243*(COUNT($S1295:AE1295)=($H1287-$H1288+1))</f>
        <v>-500000</v>
      </c>
      <c r="AG1296" s="221">
        <f ca="1">-IF(COUNT($R1295:AG1295)&lt;$H1287,0,OFFSET(AG1295,0,-$H1287+1))-$J$2243*(COUNT($S1295:AF1295)=($H1287-$H1288+1))</f>
        <v>-500000</v>
      </c>
      <c r="AH1296" s="221">
        <f ca="1">-IF(COUNT($R1295:AH1295)&lt;$H1287,0,OFFSET(AH1295,0,-$H1287+1))-$J$2243*(COUNT($S1295:AG1295)=($H1287-$H1288+1))</f>
        <v>-500000</v>
      </c>
      <c r="AI1296" s="221">
        <f ca="1">-IF(COUNT($R1295:AI1295)&lt;$H1287,0,OFFSET(AI1295,0,-$H1287+1))-$J$2243*(COUNT($S1295:AH1295)=($H1287-$H1288+1))</f>
        <v>-500000</v>
      </c>
      <c r="AJ1296" s="221">
        <f ca="1">-IF(COUNT($R1295:AJ1295)&lt;$H1287,0,OFFSET(AJ1295,0,-$H1287+1))-$J$2243*(COUNT($S1295:AI1295)=($H1287-$H1288+1))</f>
        <v>-500000</v>
      </c>
      <c r="AK1296" s="221">
        <f ca="1">-IF(COUNT($R1295:AK1295)&lt;$H1287,0,OFFSET(AK1295,0,-$H1287+1))-$J$2243*(COUNT($S1295:AJ1295)=($H1287-$H1288+1))</f>
        <v>-500000</v>
      </c>
      <c r="AL1296" s="221">
        <f ca="1">-IF(COUNT($R1295:AL1295)&lt;$H1287,0,OFFSET(AL1295,0,-$H1287+1))-$J$2243*(COUNT($S1295:AK1295)=($H1287-$H1288+1))</f>
        <v>-500000</v>
      </c>
      <c r="AM1296" s="221">
        <f ca="1">-IF(COUNT($R1295:AM1295)&lt;$H1287,0,OFFSET(AM1295,0,-$H1287+1))-$J$2243*(COUNT($S1295:AL1295)=($H1287-$H1288+1))</f>
        <v>-500000</v>
      </c>
      <c r="AN1296" s="221">
        <f ca="1">-IF(COUNT($R1295:AN1295)&lt;$H1287,0,OFFSET(AN1295,0,-$H1287+1))-$J$2243*(COUNT($S1295:AM1295)=($H1287-$H1288+1))</f>
        <v>-500000</v>
      </c>
      <c r="AO1296" s="221">
        <f ca="1">-IF(COUNT($R1295:AO1295)&lt;$H1287,0,OFFSET(AO1295,0,-$H1287+1))-$J$2243*(COUNT($S1295:AN1295)=($H1287-$H1288+1))</f>
        <v>-500000</v>
      </c>
      <c r="AP1296" s="221">
        <f ca="1">-IF(COUNT($R1295:AP1295)&lt;$H1287,0,OFFSET(AP1295,0,-$H1287+1))-$J$2243*(COUNT($S1295:AO1295)=($H1287-$H1288+1))</f>
        <v>-500000</v>
      </c>
      <c r="AQ1296" s="221">
        <f ca="1">-IF(COUNT($R1295:AQ1295)&lt;$H1287,0,OFFSET(AQ1295,0,-$H1287+1))-$J$2243*(COUNT($S1295:AP1295)=($H1287-$H1288+1))</f>
        <v>-500000</v>
      </c>
      <c r="AR1296" s="221">
        <f ca="1">-IF(COUNT($R1295:AR1295)&lt;$H1287,0,OFFSET(AR1295,0,-$H1287+1))-$J$2243*(COUNT($S1295:AQ1295)=($H1287-$H1288+1))</f>
        <v>-500000</v>
      </c>
      <c r="AS1296" s="221">
        <f ca="1">-IF(COUNT($R1295:AS1295)&lt;$H1287,0,OFFSET(AS1295,0,-$H1287+1))-$J$2243*(COUNT($S1295:AR1295)=($H1287-$H1288+1))</f>
        <v>-500000</v>
      </c>
      <c r="AT1296" s="221">
        <f ca="1">-IF(COUNT($R1295:AT1295)&lt;$H1287,0,OFFSET(AT1295,0,-$H1287+1))-$J$2243*(COUNT($S1295:AS1295)=($H1287-$H1288+1))</f>
        <v>-500000</v>
      </c>
      <c r="AU1296" s="221">
        <f ca="1">-IF(COUNT($R1295:AU1295)&lt;$H1287,0,OFFSET(AU1295,0,-$H1287+1))-$J$2243*(COUNT($S1295:AT1295)=($H1287-$H1288+1))</f>
        <v>-500000</v>
      </c>
      <c r="AV1296" s="221">
        <f ca="1">-IF(COUNT($R1295:AV1295)&lt;$H1287,0,OFFSET(AV1295,0,-$H1287+1))-$J$2243*(COUNT($S1295:AU1295)=($H1287-$H1288+1))</f>
        <v>-500000</v>
      </c>
      <c r="AW1296" s="221">
        <f ca="1">-IF(COUNT($R1295:AW1295)&lt;$H1287,0,OFFSET(AW1295,0,-$H1287+1))-$J$2243*(COUNT($S1295:AV1295)=($H1287-$H1288+1))</f>
        <v>-500000</v>
      </c>
      <c r="AX1296" s="221">
        <f ca="1">-IF(COUNT($R1295:AX1295)&lt;$H1287,0,OFFSET(AX1295,0,-$H1287+1))-$J$2243*(COUNT($S1295:AW1295)=($H1287-$H1288+1))</f>
        <v>-500000</v>
      </c>
      <c r="AY1296" s="221">
        <f ca="1">-IF(COUNT($R1295:AY1295)&lt;$H1287,0,OFFSET(AY1295,0,-$H1287+1))-$J$2243*(COUNT($S1295:AX1295)=($H1287-$H1288+1))</f>
        <v>-500000</v>
      </c>
      <c r="AZ1296" s="221">
        <f ca="1">-IF(COUNT($R1295:AZ1295)&lt;$H1287,0,OFFSET(AZ1295,0,-$H1287+1))-$J$2243*(COUNT($S1295:AY1295)=($H1287-$H1288+1))</f>
        <v>-500000</v>
      </c>
      <c r="BA1296" s="221">
        <f ca="1">-IF(COUNT($R1295:BA1295)&lt;$H1287,0,OFFSET(BA1295,0,-$H1287+1))-$J$2243*(COUNT($S1295:AZ1295)=($H1287-$H1288+1))</f>
        <v>-500000</v>
      </c>
      <c r="BB1296" s="221">
        <f ca="1">-IF(COUNT($R1295:BB1295)&lt;$H1287,0,OFFSET(BB1295,0,-$H1287+1))-$J$2243*(COUNT($S1295:BA1295)=($H1287-$H1288+1))</f>
        <v>-500000</v>
      </c>
      <c r="BC1296" s="221">
        <f ca="1">-IF(COUNT($R1295:BC1295)&lt;$H1287,0,OFFSET(BC1295,0,-$H1287+1))-$J$2243*(COUNT($S1295:BB1295)=($H1287-$H1288+1))</f>
        <v>-500000</v>
      </c>
      <c r="BD1296" s="221">
        <f ca="1">-IF(COUNT($R1295:BD1295)&lt;$H1287,0,OFFSET(BD1295,0,-$H1287+1))-$J$2243*(COUNT($S1295:BC1295)=($H1287-$H1288+1))</f>
        <v>-500000</v>
      </c>
      <c r="BE1296" s="221">
        <f ca="1">-IF(COUNT($R1295:BE1295)&lt;$H1287,0,OFFSET(BE1295,0,-$H1287+1))-$J$2243*(COUNT($S1295:BD1295)=($H1287-$H1288+1))</f>
        <v>-500000</v>
      </c>
      <c r="BF1296" s="221">
        <f ca="1">-IF(COUNT($R1295:BF1295)&lt;$H1287,0,OFFSET(BF1295,0,-$H1287+1))-$J$2243*(COUNT($S1295:BE1295)=($H1287-$H1288+1))</f>
        <v>-500000</v>
      </c>
      <c r="BG1296" s="221">
        <f ca="1">-IF(COUNT($R1295:BG1295)&lt;$H1287,0,OFFSET(BG1295,0,-$H1287+1))-$J$2243*(COUNT($S1295:BF1295)=($H1287-$H1288+1))</f>
        <v>-500000</v>
      </c>
      <c r="BH1296" s="221">
        <f ca="1">-IF(COUNT($R1295:BH1295)&lt;$H1287,0,OFFSET(BH1295,0,-$H1287+1))-$J$2243*(COUNT($S1295:BG1295)=($H1287-$H1288+1))</f>
        <v>-500000</v>
      </c>
      <c r="BI1296" s="221">
        <f ca="1">-IF(COUNT($R1295:BI1295)&lt;$H1287,0,OFFSET(BI1295,0,-$H1287+1))-$J$2243*(COUNT($S1295:BH1295)=($H1287-$H1288+1))</f>
        <v>-500000</v>
      </c>
      <c r="BJ1296" s="221">
        <f ca="1">-IF(COUNT($R1295:BJ1295)&lt;$H1287,0,OFFSET(BJ1295,0,-$H1287+1))-$J$2243*(COUNT($S1295:BI1295)=($H1287-$H1288+1))</f>
        <v>-500000</v>
      </c>
      <c r="BK1296" s="221">
        <f ca="1">-IF(COUNT($R1295:BK1295)&lt;$H1287,0,OFFSET(BK1295,0,-$H1287+1))-$J$2243*(COUNT($S1295:BJ1295)=($H1287-$H1288+1))</f>
        <v>-500000</v>
      </c>
      <c r="BL1296" s="221">
        <f ca="1">-IF(COUNT($R1295:BL1295)&lt;$H1287,0,OFFSET(BL1295,0,-$H1287+1))-$J$2243*(COUNT($S1295:BK1295)=($H1287-$H1288+1))</f>
        <v>-500000</v>
      </c>
      <c r="BM1296" s="221">
        <f ca="1">-IF(COUNT($R1295:BM1295)&lt;$H1287,0,OFFSET(BM1295,0,-$H1287+1))-$J$2243*(COUNT($S1295:BL1295)=($H1287-$H1288+1))</f>
        <v>-500000</v>
      </c>
      <c r="BN1296" s="221">
        <f ca="1">-IF(COUNT($R1295:BN1295)&lt;$H1287,0,OFFSET(BN1295,0,-$H1287+1))-$J$2243*(COUNT($S1295:BM1295)=($H1287-$H1288+1))</f>
        <v>-500000</v>
      </c>
      <c r="BO1296" s="221">
        <f ca="1">-IF(COUNT($R1295:BO1295)&lt;$H1287,0,OFFSET(BO1295,0,-$H1287+1))-$J$2243*(COUNT($S1295:BN1295)=($H1287-$H1288+1))</f>
        <v>-500000</v>
      </c>
      <c r="BP1296" s="221">
        <f ca="1">-IF(COUNT($R1295:BP1295)&lt;$H1287,0,OFFSET(BP1295,0,-$H1287+1))-$J$2243*(COUNT($S1295:BO1295)=($H1287-$H1288+1))</f>
        <v>-500000</v>
      </c>
      <c r="BQ1296" s="221">
        <f ca="1">-IF(COUNT($R1295:BQ1295)&lt;$H1287,0,OFFSET(BQ1295,0,-$H1287+1))-$J$2243*(COUNT($S1295:BP1295)=($H1287-$H1288+1))</f>
        <v>-500000</v>
      </c>
      <c r="BR1296" s="221">
        <f ca="1">-IF(COUNT($R1295:BR1295)&lt;$H1287,0,OFFSET(BR1295,0,-$H1287+1))-$J$2243*(COUNT($S1295:BQ1295)=($H1287-$H1288+1))</f>
        <v>-500000</v>
      </c>
      <c r="BS1296" s="221">
        <f ca="1">-IF(COUNT($R1295:BS1295)&lt;$H1287,0,OFFSET(BS1295,0,-$H1287+1))-$J$2243*(COUNT($S1295:BR1295)=($H1287-$H1288+1))</f>
        <v>-500000</v>
      </c>
      <c r="BT1296" s="221">
        <f ca="1">-IF(COUNT($R1295:BT1295)&lt;$H1287,0,OFFSET(BT1295,0,-$H1287+1))-$J$2243*(COUNT($S1295:BS1295)=($H1287-$H1288+1))</f>
        <v>-500000</v>
      </c>
      <c r="BU1296" s="221">
        <f ca="1">-IF(COUNT($R1295:BU1295)&lt;$H1287,0,OFFSET(BU1295,0,-$H1287+1))-$J$2243*(COUNT($S1295:BT1295)=($H1287-$H1288+1))</f>
        <v>-500000</v>
      </c>
      <c r="BV1296" s="221">
        <f ca="1">-IF(COUNT($R1295:BV1295)&lt;$H1287,0,OFFSET(BV1295,0,-$H1287+1))-$J$2243*(COUNT($S1295:BU1295)=($H1287-$H1288+1))</f>
        <v>-500000</v>
      </c>
      <c r="BW1296" s="221">
        <f ca="1">-IF(COUNT($R1295:BW1295)&lt;$H1287,0,OFFSET(BW1295,0,-$H1287+1))-$J$2243*(COUNT($S1295:BV1295)=($H1287-$H1288+1))</f>
        <v>-500000</v>
      </c>
      <c r="BX1296" s="221">
        <f ca="1">-IF(COUNT($R1295:BX1295)&lt;$H1287,0,OFFSET(BX1295,0,-$H1287+1))-$J$2243*(COUNT($S1295:BW1295)=($H1287-$H1288+1))</f>
        <v>-500000</v>
      </c>
      <c r="BY1296" s="221">
        <f ca="1">-IF(COUNT($R1295:BY1295)&lt;$H1287,0,OFFSET(BY1295,0,-$H1287+1))-$J$2243*(COUNT($S1295:BX1295)=($H1287-$H1288+1))</f>
        <v>-500000</v>
      </c>
      <c r="BZ1296" s="221">
        <f ca="1">-IF(COUNT($R1295:BZ1295)&lt;$H1287,0,OFFSET(BZ1295,0,-$H1287+1))-$J$2243*(COUNT($S1295:BY1295)=($H1287-$H1288+1))</f>
        <v>-500000</v>
      </c>
      <c r="CA1296" s="221">
        <f ca="1">-IF(COUNT($R1295:CA1295)&lt;$H1287,0,OFFSET(CA1295,0,-$H1287+1))-$J$2243*(COUNT($S1295:BZ1295)=($H1287-$H1288+1))</f>
        <v>-500000</v>
      </c>
      <c r="CB1296" s="221">
        <f ca="1">-IF(COUNT($R1295:CB1295)&lt;$H1287,0,OFFSET(CB1295,0,-$H1287+1))-$J$2243*(COUNT($S1295:CA1295)=($H1287-$H1288+1))</f>
        <v>-500000</v>
      </c>
      <c r="CC1296" s="221">
        <f ca="1">-IF(COUNT($R1295:CC1295)&lt;$H1287,0,OFFSET(CC1295,0,-$H1287+1))-$J$2243*(COUNT($S1295:CB1295)=($H1287-$H1288+1))</f>
        <v>-500000</v>
      </c>
      <c r="CD1296" s="221">
        <f ca="1">-IF(COUNT($R1295:CD1295)&lt;$H1287,0,OFFSET(CD1295,0,-$H1287+1))-$J$2243*(COUNT($S1295:CC1295)=($H1287-$H1288+1))</f>
        <v>-500000</v>
      </c>
      <c r="CE1296" s="221">
        <f ca="1">-IF(COUNT($R1295:CE1295)&lt;$H1287,0,OFFSET(CE1295,0,-$H1287+1))-$J$2243*(COUNT($S1295:CD1295)=($H1287-$H1288+1))</f>
        <v>-500000</v>
      </c>
      <c r="CF1296" s="221">
        <f ca="1">-IF(COUNT($R1295:CF1295)&lt;$H1287,0,OFFSET(CF1295,0,-$H1287+1))-$J$2243*(COUNT($S1295:CE1295)=($H1287-$H1288+1))</f>
        <v>-500000</v>
      </c>
      <c r="CG1296" s="221">
        <f ca="1">-IF(COUNT($R1295:CG1295)&lt;$H1287,0,OFFSET(CG1295,0,-$H1287+1))-$J$2243*(COUNT($S1295:CF1295)=($H1287-$H1288+1))</f>
        <v>-500000</v>
      </c>
      <c r="CH1296" s="221">
        <f ca="1">-IF(COUNT($R1295:CH1295)&lt;$H1287,0,OFFSET(CH1295,0,-$H1287+1))-$J$2243*(COUNT($S1295:CG1295)=($H1287-$H1288+1))</f>
        <v>-500000</v>
      </c>
      <c r="CI1296" s="221">
        <f ca="1">-IF(COUNT($R1295:CI1295)&lt;$H1287,0,OFFSET(CI1295,0,-$H1287+1))-$J$2243*(COUNT($S1295:CH1295)=($H1287-$H1288+1))</f>
        <v>-500000</v>
      </c>
      <c r="CJ1296" s="221">
        <f ca="1">-IF(COUNT($R1295:CJ1295)&lt;$H1287,0,OFFSET(CJ1295,0,-$H1287+1))-$J$2243*(COUNT($S1295:CI1295)=($H1287-$H1288+1))</f>
        <v>-500000</v>
      </c>
      <c r="CK1296" s="221">
        <f ca="1">-IF(COUNT($R1295:CK1295)&lt;$H1287,0,OFFSET(CK1295,0,-$H1287+1))-$J$2243*(COUNT($S1295:CJ1295)=($H1287-$H1288+1))</f>
        <v>-500000</v>
      </c>
    </row>
    <row r="1297" spans="2:89" x14ac:dyDescent="0.35">
      <c r="B1297" s="123" t="str">
        <f>"Debt - "&amp;SUBSTITUTE(B1285,":","")</f>
        <v>Debt - Rolling fixed term debt - multiple borrowings w/ annual control</v>
      </c>
      <c r="C1297" t="s">
        <v>237</v>
      </c>
      <c r="D1297" t="s">
        <v>852</v>
      </c>
      <c r="E1297" t="str">
        <f t="shared" si="1464"/>
        <v>1297 DTERMY-S</v>
      </c>
      <c r="I1297" s="80"/>
      <c r="J1297" s="80"/>
      <c r="K1297" s="33">
        <f t="shared" ref="K1297:P1297" ca="1" si="1469">SUMIF($4:$4,K$2,1297:1297)</f>
        <v>1500000</v>
      </c>
      <c r="L1297" s="33">
        <f t="shared" ca="1" si="1469"/>
        <v>1500000</v>
      </c>
      <c r="M1297" s="33">
        <f t="shared" ca="1" si="1469"/>
        <v>1500000</v>
      </c>
      <c r="N1297" s="33">
        <f t="shared" ca="1" si="1469"/>
        <v>1500000</v>
      </c>
      <c r="O1297" s="33">
        <f t="shared" ca="1" si="1469"/>
        <v>1500000</v>
      </c>
      <c r="P1297" s="33">
        <f t="shared" si="1469"/>
        <v>0</v>
      </c>
      <c r="R1297" s="93">
        <f t="shared" ref="R1297:AW1297" si="1470">+SUM(R1293,R1295:R1296)</f>
        <v>1000</v>
      </c>
      <c r="S1297" s="93">
        <f t="shared" ref="S1297" ca="1" si="1471">+SUM(S1293,S1295:S1296)</f>
        <v>501000</v>
      </c>
      <c r="T1297" s="93">
        <f t="shared" ca="1" si="1470"/>
        <v>1001000</v>
      </c>
      <c r="U1297" s="93">
        <f t="shared" ca="1" si="1470"/>
        <v>1500000</v>
      </c>
      <c r="V1297" s="93">
        <f t="shared" ca="1" si="1470"/>
        <v>1500000</v>
      </c>
      <c r="W1297" s="93">
        <f t="shared" ca="1" si="1470"/>
        <v>1500000</v>
      </c>
      <c r="X1297" s="93">
        <f t="shared" ca="1" si="1470"/>
        <v>1500000</v>
      </c>
      <c r="Y1297" s="93">
        <f t="shared" ca="1" si="1470"/>
        <v>1500000</v>
      </c>
      <c r="Z1297" s="93">
        <f t="shared" ca="1" si="1470"/>
        <v>1500000</v>
      </c>
      <c r="AA1297" s="93">
        <f t="shared" ca="1" si="1470"/>
        <v>1500000</v>
      </c>
      <c r="AB1297" s="93">
        <f t="shared" ca="1" si="1470"/>
        <v>1500000</v>
      </c>
      <c r="AC1297" s="93">
        <f t="shared" ca="1" si="1470"/>
        <v>1500000</v>
      </c>
      <c r="AD1297" s="93">
        <f t="shared" ca="1" si="1470"/>
        <v>1500000</v>
      </c>
      <c r="AE1297" s="93">
        <f t="shared" ca="1" si="1470"/>
        <v>1500000</v>
      </c>
      <c r="AF1297" s="93">
        <f t="shared" ca="1" si="1470"/>
        <v>1500000</v>
      </c>
      <c r="AG1297" s="93">
        <f t="shared" ca="1" si="1470"/>
        <v>1500000</v>
      </c>
      <c r="AH1297" s="93">
        <f t="shared" ca="1" si="1470"/>
        <v>1500000</v>
      </c>
      <c r="AI1297" s="93">
        <f t="shared" ca="1" si="1470"/>
        <v>1500000</v>
      </c>
      <c r="AJ1297" s="93">
        <f t="shared" ca="1" si="1470"/>
        <v>1500000</v>
      </c>
      <c r="AK1297" s="93">
        <f t="shared" ca="1" si="1470"/>
        <v>1500000</v>
      </c>
      <c r="AL1297" s="93">
        <f t="shared" ca="1" si="1470"/>
        <v>1500000</v>
      </c>
      <c r="AM1297" s="93">
        <f t="shared" ca="1" si="1470"/>
        <v>1500000</v>
      </c>
      <c r="AN1297" s="93">
        <f t="shared" ca="1" si="1470"/>
        <v>1500000</v>
      </c>
      <c r="AO1297" s="93">
        <f t="shared" ca="1" si="1470"/>
        <v>1500000</v>
      </c>
      <c r="AP1297" s="93">
        <f t="shared" ca="1" si="1470"/>
        <v>1500000</v>
      </c>
      <c r="AQ1297" s="93">
        <f t="shared" ca="1" si="1470"/>
        <v>1500000</v>
      </c>
      <c r="AR1297" s="93">
        <f t="shared" ca="1" si="1470"/>
        <v>1500000</v>
      </c>
      <c r="AS1297" s="93">
        <f t="shared" ca="1" si="1470"/>
        <v>1500000</v>
      </c>
      <c r="AT1297" s="93">
        <f t="shared" ca="1" si="1470"/>
        <v>1500000</v>
      </c>
      <c r="AU1297" s="93">
        <f t="shared" ca="1" si="1470"/>
        <v>1500000</v>
      </c>
      <c r="AV1297" s="93">
        <f t="shared" ca="1" si="1470"/>
        <v>1500000</v>
      </c>
      <c r="AW1297" s="93">
        <f t="shared" ca="1" si="1470"/>
        <v>1500000</v>
      </c>
      <c r="AX1297" s="93">
        <f t="shared" ref="AX1297:CC1297" ca="1" si="1472">+SUM(AX1293,AX1295:AX1296)</f>
        <v>1500000</v>
      </c>
      <c r="AY1297" s="93">
        <f t="shared" ca="1" si="1472"/>
        <v>1500000</v>
      </c>
      <c r="AZ1297" s="93">
        <f t="shared" ca="1" si="1472"/>
        <v>1500000</v>
      </c>
      <c r="BA1297" s="93">
        <f t="shared" ca="1" si="1472"/>
        <v>1500000</v>
      </c>
      <c r="BB1297" s="93">
        <f t="shared" ca="1" si="1472"/>
        <v>1500000</v>
      </c>
      <c r="BC1297" s="93">
        <f t="shared" ca="1" si="1472"/>
        <v>1500000</v>
      </c>
      <c r="BD1297" s="93">
        <f t="shared" ca="1" si="1472"/>
        <v>1500000</v>
      </c>
      <c r="BE1297" s="93">
        <f t="shared" ca="1" si="1472"/>
        <v>1500000</v>
      </c>
      <c r="BF1297" s="93">
        <f t="shared" ca="1" si="1472"/>
        <v>1500000</v>
      </c>
      <c r="BG1297" s="93">
        <f t="shared" ca="1" si="1472"/>
        <v>1500000</v>
      </c>
      <c r="BH1297" s="93">
        <f t="shared" ca="1" si="1472"/>
        <v>1500000</v>
      </c>
      <c r="BI1297" s="93">
        <f t="shared" ca="1" si="1472"/>
        <v>1500000</v>
      </c>
      <c r="BJ1297" s="93">
        <f t="shared" ca="1" si="1472"/>
        <v>1500000</v>
      </c>
      <c r="BK1297" s="93">
        <f t="shared" ca="1" si="1472"/>
        <v>1500000</v>
      </c>
      <c r="BL1297" s="93">
        <f t="shared" ca="1" si="1472"/>
        <v>1500000</v>
      </c>
      <c r="BM1297" s="93">
        <f t="shared" ca="1" si="1472"/>
        <v>1500000</v>
      </c>
      <c r="BN1297" s="93">
        <f t="shared" ca="1" si="1472"/>
        <v>1500000</v>
      </c>
      <c r="BO1297" s="93">
        <f t="shared" ca="1" si="1472"/>
        <v>1500000</v>
      </c>
      <c r="BP1297" s="93">
        <f t="shared" ca="1" si="1472"/>
        <v>1500000</v>
      </c>
      <c r="BQ1297" s="93">
        <f t="shared" ca="1" si="1472"/>
        <v>1500000</v>
      </c>
      <c r="BR1297" s="93">
        <f t="shared" ca="1" si="1472"/>
        <v>1500000</v>
      </c>
      <c r="BS1297" s="93">
        <f t="shared" ca="1" si="1472"/>
        <v>1500000</v>
      </c>
      <c r="BT1297" s="93">
        <f t="shared" ca="1" si="1472"/>
        <v>1500000</v>
      </c>
      <c r="BU1297" s="93">
        <f t="shared" ca="1" si="1472"/>
        <v>1500000</v>
      </c>
      <c r="BV1297" s="93">
        <f t="shared" ca="1" si="1472"/>
        <v>1500000</v>
      </c>
      <c r="BW1297" s="93">
        <f t="shared" ca="1" si="1472"/>
        <v>1500000</v>
      </c>
      <c r="BX1297" s="93">
        <f t="shared" ca="1" si="1472"/>
        <v>1500000</v>
      </c>
      <c r="BY1297" s="93">
        <f t="shared" ca="1" si="1472"/>
        <v>1500000</v>
      </c>
      <c r="BZ1297" s="93">
        <f t="shared" ca="1" si="1472"/>
        <v>1500000</v>
      </c>
      <c r="CA1297" s="93">
        <f t="shared" ca="1" si="1472"/>
        <v>1500000</v>
      </c>
      <c r="CB1297" s="93">
        <f t="shared" ca="1" si="1472"/>
        <v>1500000</v>
      </c>
      <c r="CC1297" s="93">
        <f t="shared" ca="1" si="1472"/>
        <v>1500000</v>
      </c>
      <c r="CD1297" s="93">
        <f t="shared" ref="CD1297:CK1297" ca="1" si="1473">+SUM(CD1293,CD1295:CD1296)</f>
        <v>1500000</v>
      </c>
      <c r="CE1297" s="93">
        <f t="shared" ca="1" si="1473"/>
        <v>1500000</v>
      </c>
      <c r="CF1297" s="93">
        <f t="shared" ca="1" si="1473"/>
        <v>1500000</v>
      </c>
      <c r="CG1297" s="93">
        <f t="shared" ca="1" si="1473"/>
        <v>1500000</v>
      </c>
      <c r="CH1297" s="93">
        <f t="shared" ca="1" si="1473"/>
        <v>1500000</v>
      </c>
      <c r="CI1297" s="93">
        <f t="shared" ca="1" si="1473"/>
        <v>1500000</v>
      </c>
      <c r="CJ1297" s="93">
        <f t="shared" ca="1" si="1473"/>
        <v>1500000</v>
      </c>
      <c r="CK1297" s="93">
        <f t="shared" ca="1" si="1473"/>
        <v>1500000</v>
      </c>
    </row>
    <row r="1298" spans="2:89" x14ac:dyDescent="0.35">
      <c r="B1298" s="122"/>
      <c r="C1298" s="59"/>
      <c r="D1298" t="s">
        <v>852</v>
      </c>
      <c r="E1298" t="str">
        <f t="shared" si="1464"/>
        <v>1298 DTERMY-S</v>
      </c>
      <c r="G1298" s="59"/>
      <c r="R1298"/>
      <c r="S1298" s="62"/>
      <c r="T1298" s="62"/>
      <c r="U1298" s="62"/>
      <c r="V1298" s="62"/>
      <c r="W1298" s="62"/>
      <c r="X1298" s="62"/>
      <c r="Y1298" s="62"/>
      <c r="Z1298" s="62"/>
      <c r="AA1298" s="62"/>
      <c r="AB1298" s="62"/>
      <c r="AC1298" s="62"/>
      <c r="AD1298" s="62"/>
      <c r="AE1298" s="62"/>
      <c r="AF1298" s="62"/>
      <c r="AG1298" s="62"/>
      <c r="AH1298" s="62"/>
      <c r="AI1298" s="62"/>
      <c r="AJ1298" s="62"/>
      <c r="AK1298" s="62"/>
      <c r="AL1298" s="62"/>
      <c r="AM1298" s="62"/>
      <c r="AN1298" s="62"/>
      <c r="AO1298" s="62"/>
      <c r="AP1298" s="62"/>
      <c r="AQ1298" s="62"/>
      <c r="AR1298" s="62"/>
      <c r="AS1298" s="62"/>
      <c r="AT1298" s="62"/>
      <c r="AU1298" s="62"/>
      <c r="AV1298" s="62"/>
      <c r="AW1298" s="62"/>
      <c r="AX1298" s="62"/>
      <c r="AY1298" s="62"/>
      <c r="AZ1298" s="62"/>
      <c r="BA1298" s="62"/>
      <c r="BB1298" s="62"/>
      <c r="BC1298" s="62"/>
      <c r="BD1298" s="62"/>
      <c r="BE1298" s="62"/>
      <c r="BF1298" s="62"/>
      <c r="BG1298" s="62"/>
      <c r="BH1298" s="62"/>
      <c r="BI1298" s="62"/>
      <c r="BJ1298" s="62"/>
      <c r="BK1298" s="62"/>
      <c r="BL1298" s="62"/>
      <c r="BM1298" s="62"/>
      <c r="BN1298" s="62"/>
      <c r="BO1298" s="62"/>
      <c r="BP1298" s="62"/>
      <c r="BQ1298" s="62"/>
      <c r="BR1298" s="62"/>
      <c r="BS1298" s="62"/>
      <c r="BT1298" s="62"/>
      <c r="BU1298" s="62"/>
      <c r="BV1298" s="62"/>
      <c r="BW1298" s="62"/>
      <c r="BX1298" s="62"/>
      <c r="BY1298" s="62"/>
      <c r="BZ1298" s="62"/>
      <c r="CA1298" s="62"/>
      <c r="CB1298" s="62"/>
      <c r="CC1298" s="62"/>
      <c r="CD1298" s="62"/>
      <c r="CE1298" s="62"/>
      <c r="CF1298" s="62"/>
      <c r="CG1298" s="62"/>
      <c r="CH1298" s="62"/>
      <c r="CI1298" s="62"/>
      <c r="CJ1298" s="62"/>
      <c r="CK1298" s="62"/>
    </row>
    <row r="1299" spans="2:89" x14ac:dyDescent="0.35">
      <c r="B1299" s="123" t="str">
        <f>"Interest expense - "&amp;SUBSTITUTE(B1285,":","")</f>
        <v>Interest expense - Rolling fixed term debt - multiple borrowings w/ annual control</v>
      </c>
      <c r="C1299" t="s">
        <v>228</v>
      </c>
      <c r="D1299" t="s">
        <v>852</v>
      </c>
      <c r="E1299" t="str">
        <f t="shared" si="1464"/>
        <v>1299 DTERMY-S</v>
      </c>
      <c r="J1299" s="93">
        <f>SUMIF($5:$5,I$2,1297:1297)</f>
        <v>0</v>
      </c>
      <c r="K1299" s="28">
        <f t="shared" ref="K1299:P1299" ca="1" si="1474">SUMIF($3:$3,K$2,1299:1299)</f>
        <v>-175035</v>
      </c>
      <c r="L1299" s="28">
        <f t="shared" ca="1" si="1474"/>
        <v>-200010</v>
      </c>
      <c r="M1299" s="28">
        <f t="shared" ca="1" si="1474"/>
        <v>-200010</v>
      </c>
      <c r="N1299" s="28">
        <f t="shared" ca="1" si="1474"/>
        <v>-200010</v>
      </c>
      <c r="O1299" s="28">
        <f t="shared" ca="1" si="1474"/>
        <v>-200010</v>
      </c>
      <c r="P1299" s="28">
        <f t="shared" ca="1" si="1474"/>
        <v>-183342.5</v>
      </c>
      <c r="R1299" s="27"/>
      <c r="S1299" s="93">
        <f t="shared" ref="S1299" ca="1" si="1475">-SUM(S1292:S1295)*$H1289/12</f>
        <v>-4175.833333333333</v>
      </c>
      <c r="T1299" s="93">
        <f t="shared" ref="T1299:AX1299" ca="1" si="1476">-SUM(T1292:T1295)*$H1289/12</f>
        <v>-8342.5</v>
      </c>
      <c r="U1299" s="93">
        <f t="shared" ca="1" si="1476"/>
        <v>-12509.166666666666</v>
      </c>
      <c r="V1299" s="93">
        <f t="shared" ca="1" si="1476"/>
        <v>-16667.5</v>
      </c>
      <c r="W1299" s="93">
        <f t="shared" ca="1" si="1476"/>
        <v>-16667.5</v>
      </c>
      <c r="X1299" s="93">
        <f t="shared" ca="1" si="1476"/>
        <v>-16667.5</v>
      </c>
      <c r="Y1299" s="93">
        <f t="shared" ca="1" si="1476"/>
        <v>-16667.5</v>
      </c>
      <c r="Z1299" s="93">
        <f t="shared" ca="1" si="1476"/>
        <v>-16667.5</v>
      </c>
      <c r="AA1299" s="93">
        <f t="shared" ca="1" si="1476"/>
        <v>-16667.5</v>
      </c>
      <c r="AB1299" s="93">
        <f t="shared" ca="1" si="1476"/>
        <v>-16667.5</v>
      </c>
      <c r="AC1299" s="93">
        <f t="shared" ca="1" si="1476"/>
        <v>-16667.5</v>
      </c>
      <c r="AD1299" s="93">
        <f t="shared" ca="1" si="1476"/>
        <v>-16667.5</v>
      </c>
      <c r="AE1299" s="93">
        <f t="shared" ca="1" si="1476"/>
        <v>-16667.5</v>
      </c>
      <c r="AF1299" s="93">
        <f t="shared" ca="1" si="1476"/>
        <v>-16667.5</v>
      </c>
      <c r="AG1299" s="93">
        <f t="shared" ca="1" si="1476"/>
        <v>-16667.5</v>
      </c>
      <c r="AH1299" s="93">
        <f t="shared" ca="1" si="1476"/>
        <v>-16667.5</v>
      </c>
      <c r="AI1299" s="93">
        <f t="shared" ca="1" si="1476"/>
        <v>-16667.5</v>
      </c>
      <c r="AJ1299" s="93">
        <f t="shared" ca="1" si="1476"/>
        <v>-16667.5</v>
      </c>
      <c r="AK1299" s="93">
        <f t="shared" ca="1" si="1476"/>
        <v>-16667.5</v>
      </c>
      <c r="AL1299" s="93">
        <f t="shared" ca="1" si="1476"/>
        <v>-16667.5</v>
      </c>
      <c r="AM1299" s="93">
        <f t="shared" ca="1" si="1476"/>
        <v>-16667.5</v>
      </c>
      <c r="AN1299" s="93">
        <f t="shared" ca="1" si="1476"/>
        <v>-16667.5</v>
      </c>
      <c r="AO1299" s="93">
        <f t="shared" ca="1" si="1476"/>
        <v>-16667.5</v>
      </c>
      <c r="AP1299" s="93">
        <f t="shared" ca="1" si="1476"/>
        <v>-16667.5</v>
      </c>
      <c r="AQ1299" s="93">
        <f t="shared" ca="1" si="1476"/>
        <v>-16667.5</v>
      </c>
      <c r="AR1299" s="93">
        <f t="shared" ca="1" si="1476"/>
        <v>-16667.5</v>
      </c>
      <c r="AS1299" s="93">
        <f t="shared" ca="1" si="1476"/>
        <v>-16667.5</v>
      </c>
      <c r="AT1299" s="93">
        <f t="shared" ca="1" si="1476"/>
        <v>-16667.5</v>
      </c>
      <c r="AU1299" s="93">
        <f t="shared" ca="1" si="1476"/>
        <v>-16667.5</v>
      </c>
      <c r="AV1299" s="93">
        <f t="shared" ca="1" si="1476"/>
        <v>-16667.5</v>
      </c>
      <c r="AW1299" s="93">
        <f t="shared" ca="1" si="1476"/>
        <v>-16667.5</v>
      </c>
      <c r="AX1299" s="93">
        <f t="shared" ca="1" si="1476"/>
        <v>-16667.5</v>
      </c>
      <c r="AY1299" s="93">
        <f t="shared" ref="AY1299:CD1299" ca="1" si="1477">-SUM(AY1292:AY1295)*$H1289/12</f>
        <v>-16667.5</v>
      </c>
      <c r="AZ1299" s="93">
        <f t="shared" ca="1" si="1477"/>
        <v>-16667.5</v>
      </c>
      <c r="BA1299" s="93">
        <f t="shared" ca="1" si="1477"/>
        <v>-16667.5</v>
      </c>
      <c r="BB1299" s="93">
        <f t="shared" ca="1" si="1477"/>
        <v>-16667.5</v>
      </c>
      <c r="BC1299" s="93">
        <f t="shared" ca="1" si="1477"/>
        <v>-16667.5</v>
      </c>
      <c r="BD1299" s="93">
        <f t="shared" ca="1" si="1477"/>
        <v>-16667.5</v>
      </c>
      <c r="BE1299" s="93">
        <f t="shared" ca="1" si="1477"/>
        <v>-16667.5</v>
      </c>
      <c r="BF1299" s="93">
        <f t="shared" ca="1" si="1477"/>
        <v>-16667.5</v>
      </c>
      <c r="BG1299" s="93">
        <f t="shared" ca="1" si="1477"/>
        <v>-16667.5</v>
      </c>
      <c r="BH1299" s="93">
        <f t="shared" ca="1" si="1477"/>
        <v>-16667.5</v>
      </c>
      <c r="BI1299" s="93">
        <f t="shared" ca="1" si="1477"/>
        <v>-16667.5</v>
      </c>
      <c r="BJ1299" s="93">
        <f t="shared" ca="1" si="1477"/>
        <v>-16667.5</v>
      </c>
      <c r="BK1299" s="93">
        <f t="shared" ca="1" si="1477"/>
        <v>-16667.5</v>
      </c>
      <c r="BL1299" s="93">
        <f t="shared" ca="1" si="1477"/>
        <v>-16667.5</v>
      </c>
      <c r="BM1299" s="93">
        <f t="shared" ca="1" si="1477"/>
        <v>-16667.5</v>
      </c>
      <c r="BN1299" s="93">
        <f t="shared" ca="1" si="1477"/>
        <v>-16667.5</v>
      </c>
      <c r="BO1299" s="93">
        <f t="shared" ca="1" si="1477"/>
        <v>-16667.5</v>
      </c>
      <c r="BP1299" s="93">
        <f t="shared" ca="1" si="1477"/>
        <v>-16667.5</v>
      </c>
      <c r="BQ1299" s="93">
        <f t="shared" ca="1" si="1477"/>
        <v>-16667.5</v>
      </c>
      <c r="BR1299" s="93">
        <f t="shared" ca="1" si="1477"/>
        <v>-16667.5</v>
      </c>
      <c r="BS1299" s="93">
        <f t="shared" ca="1" si="1477"/>
        <v>-16667.5</v>
      </c>
      <c r="BT1299" s="93">
        <f t="shared" ca="1" si="1477"/>
        <v>-16667.5</v>
      </c>
      <c r="BU1299" s="93">
        <f t="shared" ca="1" si="1477"/>
        <v>-16667.5</v>
      </c>
      <c r="BV1299" s="93">
        <f t="shared" ca="1" si="1477"/>
        <v>-16667.5</v>
      </c>
      <c r="BW1299" s="93">
        <f t="shared" ca="1" si="1477"/>
        <v>-16667.5</v>
      </c>
      <c r="BX1299" s="93">
        <f t="shared" ca="1" si="1477"/>
        <v>-16667.5</v>
      </c>
      <c r="BY1299" s="93">
        <f t="shared" ca="1" si="1477"/>
        <v>-16667.5</v>
      </c>
      <c r="BZ1299" s="93">
        <f t="shared" ca="1" si="1477"/>
        <v>-16667.5</v>
      </c>
      <c r="CA1299" s="93">
        <f t="shared" ca="1" si="1477"/>
        <v>-16667.5</v>
      </c>
      <c r="CB1299" s="93">
        <f t="shared" ca="1" si="1477"/>
        <v>-16667.5</v>
      </c>
      <c r="CC1299" s="93">
        <f t="shared" ca="1" si="1477"/>
        <v>-16667.5</v>
      </c>
      <c r="CD1299" s="93">
        <f t="shared" ca="1" si="1477"/>
        <v>-16667.5</v>
      </c>
      <c r="CE1299" s="93">
        <f t="shared" ref="CE1299:CK1299" ca="1" si="1478">-SUM(CE1292:CE1295)*$H1289/12</f>
        <v>-16667.5</v>
      </c>
      <c r="CF1299" s="93">
        <f t="shared" ca="1" si="1478"/>
        <v>-16667.5</v>
      </c>
      <c r="CG1299" s="93">
        <f t="shared" ca="1" si="1478"/>
        <v>-16667.5</v>
      </c>
      <c r="CH1299" s="93">
        <f t="shared" ca="1" si="1478"/>
        <v>-16667.5</v>
      </c>
      <c r="CI1299" s="93">
        <f t="shared" ca="1" si="1478"/>
        <v>-16667.5</v>
      </c>
      <c r="CJ1299" s="93">
        <f t="shared" ca="1" si="1478"/>
        <v>-16667.5</v>
      </c>
      <c r="CK1299" s="93">
        <f t="shared" ca="1" si="1478"/>
        <v>-16667.5</v>
      </c>
    </row>
    <row r="1300" spans="2:89" x14ac:dyDescent="0.35">
      <c r="B1300" s="123"/>
      <c r="D1300" t="s">
        <v>852</v>
      </c>
      <c r="E1300" t="str">
        <f t="shared" si="1464"/>
        <v>1300 DTERMY-S</v>
      </c>
      <c r="J1300" s="93"/>
      <c r="K1300" s="28"/>
      <c r="L1300" s="28"/>
      <c r="M1300" s="28"/>
      <c r="N1300" s="28"/>
      <c r="O1300" s="28"/>
      <c r="P1300" s="28"/>
      <c r="R1300" s="27"/>
      <c r="S1300" s="93"/>
      <c r="T1300" s="93"/>
      <c r="U1300" s="93"/>
      <c r="V1300" s="93"/>
      <c r="W1300" s="93"/>
      <c r="X1300" s="93"/>
      <c r="Y1300" s="93"/>
      <c r="Z1300" s="93"/>
      <c r="AA1300" s="93"/>
      <c r="AB1300" s="93"/>
      <c r="AC1300" s="93"/>
      <c r="AD1300" s="93"/>
      <c r="AE1300" s="93"/>
      <c r="AF1300" s="93"/>
      <c r="AG1300" s="93"/>
      <c r="AH1300" s="93"/>
      <c r="AI1300" s="93"/>
      <c r="AJ1300" s="93"/>
      <c r="AK1300" s="93"/>
      <c r="AL1300" s="93"/>
      <c r="AM1300" s="93"/>
      <c r="AN1300" s="93"/>
      <c r="AO1300" s="93"/>
      <c r="AP1300" s="93"/>
      <c r="AQ1300" s="93"/>
      <c r="AR1300" s="93"/>
      <c r="AS1300" s="93"/>
      <c r="AT1300" s="93"/>
      <c r="AU1300" s="93"/>
      <c r="AV1300" s="93"/>
      <c r="AW1300" s="93"/>
      <c r="AX1300" s="93"/>
      <c r="AY1300" s="93"/>
      <c r="AZ1300" s="93"/>
      <c r="BA1300" s="93"/>
      <c r="BB1300" s="93"/>
      <c r="BC1300" s="93"/>
      <c r="BD1300" s="93"/>
      <c r="BE1300" s="93"/>
      <c r="BF1300" s="93"/>
      <c r="BG1300" s="93"/>
      <c r="BH1300" s="93"/>
      <c r="BI1300" s="93"/>
      <c r="BJ1300" s="93"/>
      <c r="BK1300" s="93"/>
      <c r="BL1300" s="93"/>
      <c r="BM1300" s="93"/>
      <c r="BN1300" s="93"/>
      <c r="BO1300" s="93"/>
      <c r="BP1300" s="93"/>
      <c r="BQ1300" s="93"/>
      <c r="BR1300" s="93"/>
      <c r="BS1300" s="93"/>
      <c r="BT1300" s="93"/>
      <c r="BU1300" s="93"/>
      <c r="BV1300" s="93"/>
      <c r="BW1300" s="93"/>
      <c r="BX1300" s="93"/>
      <c r="BY1300" s="93"/>
      <c r="BZ1300" s="93"/>
      <c r="CA1300" s="93"/>
      <c r="CB1300" s="93"/>
      <c r="CC1300" s="93"/>
      <c r="CD1300" s="93"/>
      <c r="CE1300" s="93"/>
      <c r="CF1300" s="93"/>
      <c r="CG1300" s="93"/>
      <c r="CH1300" s="93"/>
      <c r="CI1300" s="93"/>
      <c r="CJ1300" s="93"/>
      <c r="CK1300" s="93"/>
    </row>
    <row r="1301" spans="2:89" x14ac:dyDescent="0.35">
      <c r="B1301" s="132" t="str">
        <f>B1277</f>
        <v>(Primary label)</v>
      </c>
      <c r="D1301" t="s">
        <v>852</v>
      </c>
      <c r="E1301" s="8" t="str">
        <f t="shared" si="1464"/>
        <v>1301 DTERMY-S</v>
      </c>
      <c r="G1301" t="s">
        <v>332</v>
      </c>
      <c r="H1301" s="27"/>
      <c r="I1301" s="78"/>
      <c r="J1301" s="78"/>
      <c r="K1301" s="33"/>
      <c r="L1301" s="33"/>
      <c r="M1301" s="33"/>
      <c r="N1301" s="33"/>
      <c r="O1301" s="33"/>
      <c r="P1301" s="33"/>
      <c r="R1301" s="33"/>
      <c r="S1301" s="77"/>
      <c r="T1301" s="77"/>
      <c r="U1301" s="77"/>
      <c r="V1301" s="77"/>
      <c r="W1301" s="77"/>
      <c r="X1301" s="77"/>
      <c r="Y1301" s="77"/>
      <c r="Z1301" s="77"/>
      <c r="AA1301" s="77"/>
      <c r="AB1301" s="77"/>
      <c r="AC1301" s="77"/>
      <c r="AD1301" s="77"/>
      <c r="AE1301" s="77"/>
      <c r="AF1301" s="77"/>
      <c r="AG1301" s="77"/>
      <c r="AH1301" s="77"/>
      <c r="AI1301" s="77"/>
      <c r="AJ1301" s="77"/>
      <c r="AK1301" s="77"/>
      <c r="AL1301" s="77"/>
      <c r="AM1301" s="77"/>
      <c r="AN1301" s="77"/>
      <c r="AO1301" s="77"/>
      <c r="AP1301" s="77"/>
      <c r="AQ1301" s="77"/>
      <c r="AR1301" s="77"/>
      <c r="AS1301" s="77"/>
      <c r="AT1301" s="77"/>
      <c r="AU1301" s="77"/>
      <c r="AV1301" s="77"/>
      <c r="AW1301" s="77"/>
      <c r="AX1301" s="77"/>
      <c r="AY1301" s="77"/>
      <c r="AZ1301" s="77"/>
      <c r="BA1301" s="77"/>
      <c r="BB1301" s="77"/>
      <c r="BC1301" s="77"/>
      <c r="BD1301" s="77"/>
      <c r="BE1301" s="77"/>
      <c r="BF1301" s="77"/>
      <c r="BG1301" s="77"/>
      <c r="BH1301" s="77"/>
      <c r="BI1301" s="77"/>
      <c r="BJ1301" s="77"/>
      <c r="BK1301" s="77"/>
      <c r="BL1301" s="77"/>
      <c r="BM1301" s="77"/>
      <c r="BN1301" s="77"/>
      <c r="BO1301" s="77"/>
      <c r="BP1301" s="77"/>
      <c r="BQ1301" s="77"/>
      <c r="BR1301" s="77"/>
      <c r="BS1301" s="77"/>
      <c r="BT1301" s="77"/>
      <c r="BU1301" s="77"/>
      <c r="BV1301" s="77"/>
      <c r="BW1301" s="77"/>
      <c r="BX1301" s="77"/>
      <c r="BY1301" s="77"/>
      <c r="BZ1301" s="77"/>
      <c r="CA1301" s="77"/>
      <c r="CB1301" s="77"/>
      <c r="CC1301" s="77"/>
      <c r="CD1301" s="77"/>
      <c r="CE1301" s="77"/>
      <c r="CF1301" s="77"/>
      <c r="CG1301" s="77"/>
      <c r="CH1301" s="77"/>
      <c r="CI1301" s="77"/>
      <c r="CJ1301" s="77"/>
      <c r="CK1301" s="77"/>
    </row>
    <row r="1302" spans="2:89" x14ac:dyDescent="0.35">
      <c r="B1302" s="132" t="str">
        <f>B1278</f>
        <v>primary unit</v>
      </c>
      <c r="D1302" t="s">
        <v>852</v>
      </c>
      <c r="E1302" s="8" t="str">
        <f t="shared" si="1464"/>
        <v>1302 DTERMY-S</v>
      </c>
      <c r="G1302" t="s">
        <v>332</v>
      </c>
      <c r="H1302" s="27"/>
      <c r="I1302" s="78"/>
      <c r="J1302" s="78"/>
      <c r="K1302" s="33"/>
      <c r="L1302" s="33"/>
      <c r="M1302" s="33"/>
      <c r="N1302" s="33"/>
      <c r="O1302" s="33"/>
      <c r="P1302" s="33"/>
      <c r="R1302" s="33"/>
      <c r="S1302" s="77"/>
      <c r="T1302" s="77"/>
      <c r="U1302" s="77"/>
      <c r="V1302" s="77"/>
      <c r="W1302" s="77"/>
      <c r="X1302" s="77"/>
      <c r="Y1302" s="77"/>
      <c r="Z1302" s="77"/>
      <c r="AA1302" s="77"/>
      <c r="AB1302" s="77"/>
      <c r="AC1302" s="77"/>
      <c r="AD1302" s="77"/>
      <c r="AE1302" s="77"/>
      <c r="AF1302" s="77"/>
      <c r="AG1302" s="77"/>
      <c r="AH1302" s="77"/>
      <c r="AI1302" s="77"/>
      <c r="AJ1302" s="77"/>
      <c r="AK1302" s="77"/>
      <c r="AL1302" s="77"/>
      <c r="AM1302" s="77"/>
      <c r="AN1302" s="77"/>
      <c r="AO1302" s="77"/>
      <c r="AP1302" s="77"/>
      <c r="AQ1302" s="77"/>
      <c r="AR1302" s="77"/>
      <c r="AS1302" s="77"/>
      <c r="AT1302" s="77"/>
      <c r="AU1302" s="77"/>
      <c r="AV1302" s="77"/>
      <c r="AW1302" s="77"/>
      <c r="AX1302" s="77"/>
      <c r="AY1302" s="77"/>
      <c r="AZ1302" s="77"/>
      <c r="BA1302" s="77"/>
      <c r="BB1302" s="77"/>
      <c r="BC1302" s="77"/>
      <c r="BD1302" s="77"/>
      <c r="BE1302" s="77"/>
      <c r="BF1302" s="77"/>
      <c r="BG1302" s="77"/>
      <c r="BH1302" s="77"/>
      <c r="BI1302" s="77"/>
      <c r="BJ1302" s="77"/>
      <c r="BK1302" s="77"/>
      <c r="BL1302" s="77"/>
      <c r="BM1302" s="77"/>
      <c r="BN1302" s="77"/>
      <c r="BO1302" s="77"/>
      <c r="BP1302" s="77"/>
      <c r="BQ1302" s="77"/>
      <c r="BR1302" s="77"/>
      <c r="BS1302" s="77"/>
      <c r="BT1302" s="77"/>
      <c r="BU1302" s="77"/>
      <c r="BV1302" s="77"/>
      <c r="BW1302" s="77"/>
      <c r="BX1302" s="77"/>
      <c r="BY1302" s="77"/>
      <c r="BZ1302" s="77"/>
      <c r="CA1302" s="77"/>
      <c r="CB1302" s="77"/>
      <c r="CC1302" s="77"/>
      <c r="CD1302" s="77"/>
      <c r="CE1302" s="77"/>
      <c r="CF1302" s="77"/>
      <c r="CG1302" s="77"/>
      <c r="CH1302" s="77"/>
      <c r="CI1302" s="77"/>
      <c r="CJ1302" s="77"/>
      <c r="CK1302" s="77"/>
    </row>
    <row r="1303" spans="2:89" x14ac:dyDescent="0.35">
      <c r="B1303" s="132" t="str">
        <f>B1279</f>
        <v>Primary revenue driver</v>
      </c>
      <c r="D1303" t="s">
        <v>852</v>
      </c>
      <c r="E1303" s="8" t="str">
        <f t="shared" si="1464"/>
        <v>1303 DTERMY-S</v>
      </c>
      <c r="G1303" t="s">
        <v>332</v>
      </c>
      <c r="K1303" s="53"/>
      <c r="L1303" s="53"/>
      <c r="M1303" s="53"/>
      <c r="N1303" s="53"/>
      <c r="O1303" s="53"/>
      <c r="P1303" s="53"/>
      <c r="R1303" s="24"/>
      <c r="S1303" s="175" t="str">
        <f t="shared" ref="S1303" si="1479">S1279</f>
        <v>S$16</v>
      </c>
      <c r="T1303" s="175" t="str">
        <f t="shared" ref="T1303:CD1304" si="1480">T1279</f>
        <v>T$16</v>
      </c>
      <c r="U1303" s="175" t="str">
        <f t="shared" si="1480"/>
        <v>U$16</v>
      </c>
      <c r="V1303" s="175" t="str">
        <f t="shared" si="1480"/>
        <v>V$16</v>
      </c>
      <c r="W1303" s="175" t="str">
        <f t="shared" si="1480"/>
        <v>W$16</v>
      </c>
      <c r="X1303" s="175" t="str">
        <f t="shared" si="1480"/>
        <v>X$16</v>
      </c>
      <c r="Y1303" s="175" t="str">
        <f t="shared" si="1480"/>
        <v>Y$16</v>
      </c>
      <c r="Z1303" s="175" t="str">
        <f t="shared" si="1480"/>
        <v>Z$16</v>
      </c>
      <c r="AA1303" s="175" t="str">
        <f t="shared" si="1480"/>
        <v>AA$16</v>
      </c>
      <c r="AB1303" s="175" t="str">
        <f t="shared" si="1480"/>
        <v>AB$16</v>
      </c>
      <c r="AC1303" s="175" t="str">
        <f t="shared" si="1480"/>
        <v>AC$16</v>
      </c>
      <c r="AD1303" s="175" t="str">
        <f t="shared" si="1480"/>
        <v>AD$16</v>
      </c>
      <c r="AE1303" s="175" t="str">
        <f t="shared" si="1480"/>
        <v>AE$16</v>
      </c>
      <c r="AF1303" s="175" t="str">
        <f t="shared" si="1480"/>
        <v>AF$16</v>
      </c>
      <c r="AG1303" s="175" t="str">
        <f t="shared" si="1480"/>
        <v>AG$16</v>
      </c>
      <c r="AH1303" s="175" t="str">
        <f t="shared" si="1480"/>
        <v>AH$16</v>
      </c>
      <c r="AI1303" s="175" t="str">
        <f t="shared" si="1480"/>
        <v>AI$16</v>
      </c>
      <c r="AJ1303" s="175" t="str">
        <f t="shared" si="1480"/>
        <v>AJ$16</v>
      </c>
      <c r="AK1303" s="175" t="str">
        <f t="shared" si="1480"/>
        <v>AK$16</v>
      </c>
      <c r="AL1303" s="175" t="str">
        <f t="shared" si="1480"/>
        <v>AL$16</v>
      </c>
      <c r="AM1303" s="175" t="str">
        <f t="shared" si="1480"/>
        <v>AM$16</v>
      </c>
      <c r="AN1303" s="175" t="str">
        <f t="shared" si="1480"/>
        <v>AN$16</v>
      </c>
      <c r="AO1303" s="175" t="str">
        <f t="shared" si="1480"/>
        <v>AO$16</v>
      </c>
      <c r="AP1303" s="175" t="str">
        <f t="shared" si="1480"/>
        <v>AP$16</v>
      </c>
      <c r="AQ1303" s="175" t="str">
        <f t="shared" si="1480"/>
        <v>AQ$16</v>
      </c>
      <c r="AR1303" s="175" t="str">
        <f t="shared" si="1480"/>
        <v>AR$16</v>
      </c>
      <c r="AS1303" s="175" t="str">
        <f t="shared" si="1480"/>
        <v>AS$16</v>
      </c>
      <c r="AT1303" s="175" t="str">
        <f t="shared" si="1480"/>
        <v>AT$16</v>
      </c>
      <c r="AU1303" s="175" t="str">
        <f t="shared" si="1480"/>
        <v>AU$16</v>
      </c>
      <c r="AV1303" s="175" t="str">
        <f t="shared" si="1480"/>
        <v>AV$16</v>
      </c>
      <c r="AW1303" s="175" t="str">
        <f t="shared" si="1480"/>
        <v>AW$16</v>
      </c>
      <c r="AX1303" s="175" t="str">
        <f t="shared" si="1480"/>
        <v>AX$16</v>
      </c>
      <c r="AY1303" s="175" t="str">
        <f t="shared" si="1480"/>
        <v>AY$16</v>
      </c>
      <c r="AZ1303" s="175" t="str">
        <f t="shared" si="1480"/>
        <v>AZ$16</v>
      </c>
      <c r="BA1303" s="175" t="str">
        <f t="shared" si="1480"/>
        <v>BA$16</v>
      </c>
      <c r="BB1303" s="175" t="str">
        <f t="shared" si="1480"/>
        <v>BB$16</v>
      </c>
      <c r="BC1303" s="175" t="str">
        <f t="shared" si="1480"/>
        <v>BC$16</v>
      </c>
      <c r="BD1303" s="175" t="str">
        <f t="shared" si="1480"/>
        <v>BD$16</v>
      </c>
      <c r="BE1303" s="175" t="str">
        <f t="shared" si="1480"/>
        <v>BE$16</v>
      </c>
      <c r="BF1303" s="175" t="str">
        <f t="shared" si="1480"/>
        <v>BF$16</v>
      </c>
      <c r="BG1303" s="175" t="str">
        <f t="shared" si="1480"/>
        <v>BG$16</v>
      </c>
      <c r="BH1303" s="175" t="str">
        <f t="shared" si="1480"/>
        <v>BH$16</v>
      </c>
      <c r="BI1303" s="175" t="str">
        <f t="shared" si="1480"/>
        <v>BI$16</v>
      </c>
      <c r="BJ1303" s="175" t="str">
        <f t="shared" si="1480"/>
        <v>BJ$16</v>
      </c>
      <c r="BK1303" s="175" t="str">
        <f t="shared" si="1480"/>
        <v>BK$16</v>
      </c>
      <c r="BL1303" s="175" t="str">
        <f t="shared" si="1480"/>
        <v>BL$16</v>
      </c>
      <c r="BM1303" s="175" t="str">
        <f t="shared" si="1480"/>
        <v>BM$16</v>
      </c>
      <c r="BN1303" s="175" t="str">
        <f t="shared" si="1480"/>
        <v>BN$16</v>
      </c>
      <c r="BO1303" s="175" t="str">
        <f t="shared" si="1480"/>
        <v>BO$16</v>
      </c>
      <c r="BP1303" s="175" t="str">
        <f t="shared" si="1480"/>
        <v>BP$16</v>
      </c>
      <c r="BQ1303" s="175" t="str">
        <f t="shared" si="1480"/>
        <v>BQ$16</v>
      </c>
      <c r="BR1303" s="175" t="str">
        <f t="shared" si="1480"/>
        <v>BR$16</v>
      </c>
      <c r="BS1303" s="175" t="str">
        <f t="shared" si="1480"/>
        <v>BS$16</v>
      </c>
      <c r="BT1303" s="175" t="str">
        <f t="shared" si="1480"/>
        <v>BT$16</v>
      </c>
      <c r="BU1303" s="175" t="str">
        <f t="shared" si="1480"/>
        <v>BU$16</v>
      </c>
      <c r="BV1303" s="175" t="str">
        <f t="shared" si="1480"/>
        <v>BV$16</v>
      </c>
      <c r="BW1303" s="175" t="str">
        <f t="shared" si="1480"/>
        <v>BW$16</v>
      </c>
      <c r="BX1303" s="175" t="str">
        <f t="shared" si="1480"/>
        <v>BX$16</v>
      </c>
      <c r="BY1303" s="175" t="str">
        <f t="shared" si="1480"/>
        <v>BY$16</v>
      </c>
      <c r="BZ1303" s="175" t="str">
        <f t="shared" si="1480"/>
        <v>BZ$16</v>
      </c>
      <c r="CA1303" s="175" t="str">
        <f t="shared" si="1480"/>
        <v>CA$16</v>
      </c>
      <c r="CB1303" s="175" t="str">
        <f t="shared" si="1480"/>
        <v>CB$16</v>
      </c>
      <c r="CC1303" s="175" t="str">
        <f t="shared" si="1480"/>
        <v>CC$16</v>
      </c>
      <c r="CD1303" s="175" t="str">
        <f t="shared" si="1480"/>
        <v>CD$16</v>
      </c>
      <c r="CE1303" s="175" t="str">
        <f t="shared" ref="CE1303:CK1304" si="1481">CE1279</f>
        <v>CE$16</v>
      </c>
      <c r="CF1303" s="175" t="str">
        <f t="shared" si="1481"/>
        <v>CF$16</v>
      </c>
      <c r="CG1303" s="175" t="str">
        <f t="shared" si="1481"/>
        <v>CG$16</v>
      </c>
      <c r="CH1303" s="175" t="str">
        <f t="shared" si="1481"/>
        <v>CH$16</v>
      </c>
      <c r="CI1303" s="175" t="str">
        <f t="shared" si="1481"/>
        <v>CI$16</v>
      </c>
      <c r="CJ1303" s="175" t="str">
        <f t="shared" si="1481"/>
        <v>CJ$16</v>
      </c>
      <c r="CK1303" s="175" t="str">
        <f t="shared" si="1481"/>
        <v>CK$16</v>
      </c>
    </row>
    <row r="1304" spans="2:89" x14ac:dyDescent="0.35">
      <c r="B1304" s="132" t="str">
        <f>B1280</f>
        <v>Primary volume driver</v>
      </c>
      <c r="D1304" t="s">
        <v>852</v>
      </c>
      <c r="E1304" s="8" t="str">
        <f t="shared" si="1464"/>
        <v>1304 DTERMY-S</v>
      </c>
      <c r="G1304" t="s">
        <v>332</v>
      </c>
      <c r="H1304" s="12"/>
      <c r="I1304" s="60"/>
      <c r="J1304" s="60"/>
      <c r="K1304" s="15"/>
      <c r="L1304" s="15"/>
      <c r="M1304" s="15"/>
      <c r="N1304" s="15"/>
      <c r="O1304" s="15"/>
      <c r="P1304" s="15"/>
      <c r="R1304" s="15"/>
      <c r="S1304" s="175" t="str">
        <f t="shared" ref="S1304" si="1482">S1280</f>
        <v>S$17</v>
      </c>
      <c r="T1304" s="175" t="str">
        <f t="shared" si="1480"/>
        <v>T$17</v>
      </c>
      <c r="U1304" s="175" t="str">
        <f t="shared" si="1480"/>
        <v>U$17</v>
      </c>
      <c r="V1304" s="175" t="str">
        <f t="shared" si="1480"/>
        <v>V$17</v>
      </c>
      <c r="W1304" s="175" t="str">
        <f t="shared" si="1480"/>
        <v>W$17</v>
      </c>
      <c r="X1304" s="175" t="str">
        <f t="shared" si="1480"/>
        <v>X$17</v>
      </c>
      <c r="Y1304" s="175" t="str">
        <f t="shared" si="1480"/>
        <v>Y$17</v>
      </c>
      <c r="Z1304" s="175" t="str">
        <f t="shared" si="1480"/>
        <v>Z$17</v>
      </c>
      <c r="AA1304" s="175" t="str">
        <f t="shared" si="1480"/>
        <v>AA$17</v>
      </c>
      <c r="AB1304" s="175" t="str">
        <f t="shared" si="1480"/>
        <v>AB$17</v>
      </c>
      <c r="AC1304" s="175" t="str">
        <f t="shared" si="1480"/>
        <v>AC$17</v>
      </c>
      <c r="AD1304" s="175" t="str">
        <f t="shared" si="1480"/>
        <v>AD$17</v>
      </c>
      <c r="AE1304" s="175" t="str">
        <f t="shared" si="1480"/>
        <v>AE$17</v>
      </c>
      <c r="AF1304" s="175" t="str">
        <f t="shared" si="1480"/>
        <v>AF$17</v>
      </c>
      <c r="AG1304" s="175" t="str">
        <f t="shared" si="1480"/>
        <v>AG$17</v>
      </c>
      <c r="AH1304" s="175" t="str">
        <f t="shared" si="1480"/>
        <v>AH$17</v>
      </c>
      <c r="AI1304" s="175" t="str">
        <f t="shared" si="1480"/>
        <v>AI$17</v>
      </c>
      <c r="AJ1304" s="175" t="str">
        <f t="shared" si="1480"/>
        <v>AJ$17</v>
      </c>
      <c r="AK1304" s="175" t="str">
        <f t="shared" si="1480"/>
        <v>AK$17</v>
      </c>
      <c r="AL1304" s="175" t="str">
        <f t="shared" si="1480"/>
        <v>AL$17</v>
      </c>
      <c r="AM1304" s="175" t="str">
        <f t="shared" si="1480"/>
        <v>AM$17</v>
      </c>
      <c r="AN1304" s="175" t="str">
        <f t="shared" si="1480"/>
        <v>AN$17</v>
      </c>
      <c r="AO1304" s="175" t="str">
        <f t="shared" si="1480"/>
        <v>AO$17</v>
      </c>
      <c r="AP1304" s="175" t="str">
        <f t="shared" si="1480"/>
        <v>AP$17</v>
      </c>
      <c r="AQ1304" s="175" t="str">
        <f t="shared" si="1480"/>
        <v>AQ$17</v>
      </c>
      <c r="AR1304" s="175" t="str">
        <f t="shared" si="1480"/>
        <v>AR$17</v>
      </c>
      <c r="AS1304" s="175" t="str">
        <f t="shared" si="1480"/>
        <v>AS$17</v>
      </c>
      <c r="AT1304" s="175" t="str">
        <f t="shared" si="1480"/>
        <v>AT$17</v>
      </c>
      <c r="AU1304" s="175" t="str">
        <f t="shared" si="1480"/>
        <v>AU$17</v>
      </c>
      <c r="AV1304" s="175" t="str">
        <f t="shared" si="1480"/>
        <v>AV$17</v>
      </c>
      <c r="AW1304" s="175" t="str">
        <f t="shared" si="1480"/>
        <v>AW$17</v>
      </c>
      <c r="AX1304" s="175" t="str">
        <f t="shared" si="1480"/>
        <v>AX$17</v>
      </c>
      <c r="AY1304" s="175" t="str">
        <f t="shared" si="1480"/>
        <v>AY$17</v>
      </c>
      <c r="AZ1304" s="175" t="str">
        <f t="shared" si="1480"/>
        <v>AZ$17</v>
      </c>
      <c r="BA1304" s="175" t="str">
        <f t="shared" si="1480"/>
        <v>BA$17</v>
      </c>
      <c r="BB1304" s="175" t="str">
        <f t="shared" si="1480"/>
        <v>BB$17</v>
      </c>
      <c r="BC1304" s="175" t="str">
        <f t="shared" si="1480"/>
        <v>BC$17</v>
      </c>
      <c r="BD1304" s="175" t="str">
        <f t="shared" si="1480"/>
        <v>BD$17</v>
      </c>
      <c r="BE1304" s="175" t="str">
        <f t="shared" si="1480"/>
        <v>BE$17</v>
      </c>
      <c r="BF1304" s="175" t="str">
        <f t="shared" si="1480"/>
        <v>BF$17</v>
      </c>
      <c r="BG1304" s="175" t="str">
        <f t="shared" si="1480"/>
        <v>BG$17</v>
      </c>
      <c r="BH1304" s="175" t="str">
        <f t="shared" si="1480"/>
        <v>BH$17</v>
      </c>
      <c r="BI1304" s="175" t="str">
        <f t="shared" si="1480"/>
        <v>BI$17</v>
      </c>
      <c r="BJ1304" s="175" t="str">
        <f t="shared" si="1480"/>
        <v>BJ$17</v>
      </c>
      <c r="BK1304" s="175" t="str">
        <f t="shared" si="1480"/>
        <v>BK$17</v>
      </c>
      <c r="BL1304" s="175" t="str">
        <f t="shared" si="1480"/>
        <v>BL$17</v>
      </c>
      <c r="BM1304" s="175" t="str">
        <f t="shared" si="1480"/>
        <v>BM$17</v>
      </c>
      <c r="BN1304" s="175" t="str">
        <f t="shared" si="1480"/>
        <v>BN$17</v>
      </c>
      <c r="BO1304" s="175" t="str">
        <f t="shared" si="1480"/>
        <v>BO$17</v>
      </c>
      <c r="BP1304" s="175" t="str">
        <f t="shared" si="1480"/>
        <v>BP$17</v>
      </c>
      <c r="BQ1304" s="175" t="str">
        <f t="shared" si="1480"/>
        <v>BQ$17</v>
      </c>
      <c r="BR1304" s="175" t="str">
        <f t="shared" si="1480"/>
        <v>BR$17</v>
      </c>
      <c r="BS1304" s="175" t="str">
        <f t="shared" si="1480"/>
        <v>BS$17</v>
      </c>
      <c r="BT1304" s="175" t="str">
        <f t="shared" si="1480"/>
        <v>BT$17</v>
      </c>
      <c r="BU1304" s="175" t="str">
        <f t="shared" si="1480"/>
        <v>BU$17</v>
      </c>
      <c r="BV1304" s="175" t="str">
        <f t="shared" si="1480"/>
        <v>BV$17</v>
      </c>
      <c r="BW1304" s="175" t="str">
        <f t="shared" si="1480"/>
        <v>BW$17</v>
      </c>
      <c r="BX1304" s="175" t="str">
        <f t="shared" si="1480"/>
        <v>BX$17</v>
      </c>
      <c r="BY1304" s="175" t="str">
        <f t="shared" si="1480"/>
        <v>BY$17</v>
      </c>
      <c r="BZ1304" s="175" t="str">
        <f t="shared" si="1480"/>
        <v>BZ$17</v>
      </c>
      <c r="CA1304" s="175" t="str">
        <f t="shared" si="1480"/>
        <v>CA$17</v>
      </c>
      <c r="CB1304" s="175" t="str">
        <f t="shared" si="1480"/>
        <v>CB$17</v>
      </c>
      <c r="CC1304" s="175" t="str">
        <f t="shared" si="1480"/>
        <v>CC$17</v>
      </c>
      <c r="CD1304" s="175" t="str">
        <f t="shared" si="1480"/>
        <v>CD$17</v>
      </c>
      <c r="CE1304" s="175" t="str">
        <f t="shared" si="1481"/>
        <v>CE$17</v>
      </c>
      <c r="CF1304" s="175" t="str">
        <f t="shared" si="1481"/>
        <v>CF$17</v>
      </c>
      <c r="CG1304" s="175" t="str">
        <f t="shared" si="1481"/>
        <v>CG$17</v>
      </c>
      <c r="CH1304" s="175" t="str">
        <f t="shared" si="1481"/>
        <v>CH$17</v>
      </c>
      <c r="CI1304" s="175" t="str">
        <f t="shared" si="1481"/>
        <v>CI$17</v>
      </c>
      <c r="CJ1304" s="175" t="str">
        <f t="shared" si="1481"/>
        <v>CJ$17</v>
      </c>
      <c r="CK1304" s="175" t="str">
        <f t="shared" si="1481"/>
        <v>CK$17</v>
      </c>
    </row>
    <row r="1305" spans="2:89" x14ac:dyDescent="0.35">
      <c r="B1305" s="187" t="str">
        <f>B1285</f>
        <v>Rolling fixed term debt - multiple borrowings w/ annual control:</v>
      </c>
      <c r="D1305" t="s">
        <v>852</v>
      </c>
      <c r="E1305" s="8" t="str">
        <f t="shared" si="1464"/>
        <v>1305 DTERMY-S</v>
      </c>
      <c r="G1305" t="s">
        <v>332</v>
      </c>
      <c r="H1305" s="12"/>
      <c r="I1305" s="60"/>
      <c r="J1305" s="60"/>
      <c r="K1305" s="15"/>
      <c r="L1305" s="15"/>
      <c r="M1305" s="15"/>
      <c r="N1305" s="15"/>
      <c r="O1305" s="15"/>
      <c r="P1305" s="15"/>
      <c r="R1305" s="15"/>
      <c r="S1305" s="175">
        <f t="shared" ref="S1305" si="1483">S1281</f>
        <v>0</v>
      </c>
      <c r="T1305" s="175">
        <f t="shared" ref="T1305:CD1305" si="1484">T1281</f>
        <v>0</v>
      </c>
      <c r="U1305" s="175">
        <f t="shared" si="1484"/>
        <v>0</v>
      </c>
      <c r="V1305" s="175">
        <f t="shared" si="1484"/>
        <v>0</v>
      </c>
      <c r="W1305" s="175">
        <f t="shared" si="1484"/>
        <v>0</v>
      </c>
      <c r="X1305" s="175">
        <f t="shared" si="1484"/>
        <v>0</v>
      </c>
      <c r="Y1305" s="175">
        <f t="shared" si="1484"/>
        <v>0</v>
      </c>
      <c r="Z1305" s="175">
        <f t="shared" si="1484"/>
        <v>0</v>
      </c>
      <c r="AA1305" s="175">
        <f t="shared" si="1484"/>
        <v>0</v>
      </c>
      <c r="AB1305" s="175">
        <f t="shared" si="1484"/>
        <v>0</v>
      </c>
      <c r="AC1305" s="175">
        <f t="shared" si="1484"/>
        <v>0</v>
      </c>
      <c r="AD1305" s="175">
        <f t="shared" si="1484"/>
        <v>0</v>
      </c>
      <c r="AE1305" s="175">
        <f t="shared" si="1484"/>
        <v>0</v>
      </c>
      <c r="AF1305" s="175">
        <f t="shared" si="1484"/>
        <v>0</v>
      </c>
      <c r="AG1305" s="175">
        <f t="shared" si="1484"/>
        <v>0</v>
      </c>
      <c r="AH1305" s="175">
        <f t="shared" si="1484"/>
        <v>0</v>
      </c>
      <c r="AI1305" s="175">
        <f t="shared" si="1484"/>
        <v>0</v>
      </c>
      <c r="AJ1305" s="175">
        <f t="shared" si="1484"/>
        <v>0</v>
      </c>
      <c r="AK1305" s="175">
        <f t="shared" si="1484"/>
        <v>0</v>
      </c>
      <c r="AL1305" s="175">
        <f t="shared" si="1484"/>
        <v>0</v>
      </c>
      <c r="AM1305" s="175">
        <f t="shared" si="1484"/>
        <v>0</v>
      </c>
      <c r="AN1305" s="175">
        <f t="shared" si="1484"/>
        <v>0</v>
      </c>
      <c r="AO1305" s="175">
        <f t="shared" si="1484"/>
        <v>0</v>
      </c>
      <c r="AP1305" s="175">
        <f t="shared" si="1484"/>
        <v>0</v>
      </c>
      <c r="AQ1305" s="175">
        <f t="shared" si="1484"/>
        <v>0</v>
      </c>
      <c r="AR1305" s="175">
        <f t="shared" si="1484"/>
        <v>0</v>
      </c>
      <c r="AS1305" s="175">
        <f t="shared" si="1484"/>
        <v>0</v>
      </c>
      <c r="AT1305" s="175">
        <f t="shared" si="1484"/>
        <v>0</v>
      </c>
      <c r="AU1305" s="175">
        <f t="shared" si="1484"/>
        <v>0</v>
      </c>
      <c r="AV1305" s="175">
        <f t="shared" si="1484"/>
        <v>0</v>
      </c>
      <c r="AW1305" s="175">
        <f t="shared" si="1484"/>
        <v>0</v>
      </c>
      <c r="AX1305" s="175">
        <f t="shared" si="1484"/>
        <v>0</v>
      </c>
      <c r="AY1305" s="175">
        <f t="shared" si="1484"/>
        <v>0</v>
      </c>
      <c r="AZ1305" s="175">
        <f t="shared" si="1484"/>
        <v>0</v>
      </c>
      <c r="BA1305" s="175">
        <f t="shared" si="1484"/>
        <v>0</v>
      </c>
      <c r="BB1305" s="175">
        <f t="shared" si="1484"/>
        <v>0</v>
      </c>
      <c r="BC1305" s="175">
        <f t="shared" si="1484"/>
        <v>0</v>
      </c>
      <c r="BD1305" s="175">
        <f t="shared" si="1484"/>
        <v>0</v>
      </c>
      <c r="BE1305" s="175">
        <f t="shared" si="1484"/>
        <v>0</v>
      </c>
      <c r="BF1305" s="175">
        <f t="shared" si="1484"/>
        <v>0</v>
      </c>
      <c r="BG1305" s="175">
        <f t="shared" si="1484"/>
        <v>0</v>
      </c>
      <c r="BH1305" s="175">
        <f t="shared" si="1484"/>
        <v>0</v>
      </c>
      <c r="BI1305" s="175">
        <f t="shared" si="1484"/>
        <v>0</v>
      </c>
      <c r="BJ1305" s="175">
        <f t="shared" si="1484"/>
        <v>0</v>
      </c>
      <c r="BK1305" s="175">
        <f t="shared" si="1484"/>
        <v>0</v>
      </c>
      <c r="BL1305" s="175">
        <f t="shared" si="1484"/>
        <v>0</v>
      </c>
      <c r="BM1305" s="175">
        <f t="shared" si="1484"/>
        <v>0</v>
      </c>
      <c r="BN1305" s="175">
        <f t="shared" si="1484"/>
        <v>0</v>
      </c>
      <c r="BO1305" s="175">
        <f t="shared" si="1484"/>
        <v>0</v>
      </c>
      <c r="BP1305" s="175">
        <f t="shared" si="1484"/>
        <v>0</v>
      </c>
      <c r="BQ1305" s="175">
        <f t="shared" si="1484"/>
        <v>0</v>
      </c>
      <c r="BR1305" s="175">
        <f t="shared" si="1484"/>
        <v>0</v>
      </c>
      <c r="BS1305" s="175">
        <f t="shared" si="1484"/>
        <v>0</v>
      </c>
      <c r="BT1305" s="175">
        <f t="shared" si="1484"/>
        <v>0</v>
      </c>
      <c r="BU1305" s="175">
        <f t="shared" si="1484"/>
        <v>0</v>
      </c>
      <c r="BV1305" s="175">
        <f t="shared" si="1484"/>
        <v>0</v>
      </c>
      <c r="BW1305" s="175">
        <f t="shared" si="1484"/>
        <v>0</v>
      </c>
      <c r="BX1305" s="175">
        <f t="shared" si="1484"/>
        <v>0</v>
      </c>
      <c r="BY1305" s="175">
        <f t="shared" si="1484"/>
        <v>0</v>
      </c>
      <c r="BZ1305" s="175">
        <f t="shared" si="1484"/>
        <v>0</v>
      </c>
      <c r="CA1305" s="175">
        <f t="shared" si="1484"/>
        <v>0</v>
      </c>
      <c r="CB1305" s="175">
        <f t="shared" si="1484"/>
        <v>0</v>
      </c>
      <c r="CC1305" s="175">
        <f t="shared" si="1484"/>
        <v>0</v>
      </c>
      <c r="CD1305" s="175">
        <f t="shared" si="1484"/>
        <v>0</v>
      </c>
      <c r="CE1305" s="175">
        <f t="shared" ref="CE1305:CK1305" si="1485">CE1281</f>
        <v>0</v>
      </c>
      <c r="CF1305" s="175">
        <f t="shared" si="1485"/>
        <v>0</v>
      </c>
      <c r="CG1305" s="175">
        <f t="shared" si="1485"/>
        <v>0</v>
      </c>
      <c r="CH1305" s="175">
        <f t="shared" si="1485"/>
        <v>0</v>
      </c>
      <c r="CI1305" s="175">
        <f t="shared" si="1485"/>
        <v>0</v>
      </c>
      <c r="CJ1305" s="175">
        <f t="shared" si="1485"/>
        <v>0</v>
      </c>
      <c r="CK1305" s="175">
        <f t="shared" si="1485"/>
        <v>0</v>
      </c>
    </row>
    <row r="1306" spans="2:89" x14ac:dyDescent="0.35">
      <c r="B1306" s="235" t="str">
        <f>IFERROR(SUBSTITUTE(TRIM(MID(B1285, SEARCH("-", B1285) + 1, LEN(B1285))),":",""),"no unit")</f>
        <v>multiple borrowings w/ annual control</v>
      </c>
      <c r="D1306" t="s">
        <v>852</v>
      </c>
      <c r="E1306" s="8" t="str">
        <f t="shared" si="1464"/>
        <v>1306 DTERMY-S</v>
      </c>
      <c r="G1306" t="s">
        <v>332</v>
      </c>
      <c r="H1306" s="12"/>
      <c r="I1306" s="60"/>
      <c r="J1306" s="60"/>
      <c r="K1306" s="15"/>
      <c r="L1306" s="15"/>
      <c r="M1306" s="15"/>
      <c r="N1306" s="15"/>
      <c r="O1306" s="15"/>
      <c r="P1306" s="15"/>
      <c r="R1306" s="15"/>
      <c r="S1306" s="175"/>
      <c r="T1306" s="175"/>
      <c r="U1306" s="175"/>
      <c r="V1306" s="175"/>
      <c r="W1306" s="175"/>
      <c r="X1306" s="175"/>
      <c r="Y1306" s="175"/>
      <c r="Z1306" s="175"/>
      <c r="AA1306" s="175"/>
      <c r="AB1306" s="175"/>
      <c r="AC1306" s="175"/>
      <c r="AD1306" s="175"/>
      <c r="AE1306" s="175"/>
      <c r="AF1306" s="175"/>
      <c r="AG1306" s="175"/>
      <c r="AH1306" s="175"/>
      <c r="AI1306" s="175"/>
      <c r="AJ1306" s="175"/>
      <c r="AK1306" s="175"/>
      <c r="AL1306" s="175"/>
      <c r="AM1306" s="175"/>
      <c r="AN1306" s="175"/>
      <c r="AO1306" s="175"/>
      <c r="AP1306" s="175"/>
      <c r="AQ1306" s="175"/>
      <c r="AR1306" s="175"/>
      <c r="AS1306" s="175"/>
      <c r="AT1306" s="175"/>
      <c r="AU1306" s="175"/>
      <c r="AV1306" s="175"/>
      <c r="AW1306" s="175"/>
      <c r="AX1306" s="175"/>
      <c r="AY1306" s="175"/>
      <c r="AZ1306" s="175"/>
      <c r="BA1306" s="175"/>
      <c r="BB1306" s="175"/>
      <c r="BC1306" s="175"/>
      <c r="BD1306" s="175"/>
      <c r="BE1306" s="175"/>
      <c r="BF1306" s="175"/>
      <c r="BG1306" s="175"/>
      <c r="BH1306" s="175"/>
      <c r="BI1306" s="175"/>
      <c r="BJ1306" s="175"/>
      <c r="BK1306" s="175"/>
      <c r="BL1306" s="175"/>
      <c r="BM1306" s="175"/>
      <c r="BN1306" s="175"/>
      <c r="BO1306" s="175"/>
      <c r="BP1306" s="175"/>
      <c r="BQ1306" s="175"/>
      <c r="BR1306" s="175"/>
      <c r="BS1306" s="175"/>
      <c r="BT1306" s="175"/>
      <c r="BU1306" s="175"/>
      <c r="BV1306" s="175"/>
      <c r="BW1306" s="175"/>
      <c r="BX1306" s="175"/>
      <c r="BY1306" s="175"/>
      <c r="BZ1306" s="175"/>
      <c r="CA1306" s="175"/>
      <c r="CB1306" s="175"/>
      <c r="CC1306" s="175"/>
      <c r="CD1306" s="175"/>
      <c r="CE1306" s="175"/>
      <c r="CF1306" s="175"/>
      <c r="CG1306" s="175"/>
      <c r="CH1306" s="175"/>
      <c r="CI1306" s="175"/>
      <c r="CJ1306" s="175"/>
      <c r="CK1306" s="175"/>
    </row>
    <row r="1307" spans="2:89" x14ac:dyDescent="0.35">
      <c r="B1307" s="187" t="str">
        <f>B1283</f>
        <v>Secondary revenue driver</v>
      </c>
      <c r="D1307" t="s">
        <v>852</v>
      </c>
      <c r="E1307" s="8" t="str">
        <f t="shared" si="1464"/>
        <v>1307 DTERMY-S</v>
      </c>
      <c r="G1307" t="s">
        <v>332</v>
      </c>
      <c r="H1307" s="90"/>
      <c r="I1307" s="209"/>
      <c r="J1307" s="209"/>
      <c r="K1307" s="210"/>
      <c r="L1307" s="210"/>
      <c r="M1307" s="210"/>
      <c r="N1307" s="210"/>
      <c r="O1307" s="210"/>
      <c r="P1307" s="210"/>
      <c r="R1307" s="210"/>
      <c r="S1307" s="4" t="str">
        <f t="shared" ref="S1307" si="1486">ADDRESS(ROW(S1297),COLUMN(S1297),2)</f>
        <v>S$1297</v>
      </c>
      <c r="T1307" s="4" t="str">
        <f t="shared" ref="T1307:CD1307" si="1487">ADDRESS(ROW(T1297),COLUMN(T1297),2)</f>
        <v>T$1297</v>
      </c>
      <c r="U1307" s="4" t="str">
        <f t="shared" si="1487"/>
        <v>U$1297</v>
      </c>
      <c r="V1307" s="4" t="str">
        <f t="shared" si="1487"/>
        <v>V$1297</v>
      </c>
      <c r="W1307" s="4" t="str">
        <f t="shared" si="1487"/>
        <v>W$1297</v>
      </c>
      <c r="X1307" s="4" t="str">
        <f t="shared" si="1487"/>
        <v>X$1297</v>
      </c>
      <c r="Y1307" s="4" t="str">
        <f t="shared" si="1487"/>
        <v>Y$1297</v>
      </c>
      <c r="Z1307" s="4" t="str">
        <f t="shared" si="1487"/>
        <v>Z$1297</v>
      </c>
      <c r="AA1307" s="4" t="str">
        <f t="shared" si="1487"/>
        <v>AA$1297</v>
      </c>
      <c r="AB1307" s="4" t="str">
        <f t="shared" si="1487"/>
        <v>AB$1297</v>
      </c>
      <c r="AC1307" s="4" t="str">
        <f t="shared" si="1487"/>
        <v>AC$1297</v>
      </c>
      <c r="AD1307" s="4" t="str">
        <f t="shared" si="1487"/>
        <v>AD$1297</v>
      </c>
      <c r="AE1307" s="4" t="str">
        <f t="shared" si="1487"/>
        <v>AE$1297</v>
      </c>
      <c r="AF1307" s="4" t="str">
        <f t="shared" si="1487"/>
        <v>AF$1297</v>
      </c>
      <c r="AG1307" s="4" t="str">
        <f t="shared" si="1487"/>
        <v>AG$1297</v>
      </c>
      <c r="AH1307" s="4" t="str">
        <f t="shared" si="1487"/>
        <v>AH$1297</v>
      </c>
      <c r="AI1307" s="4" t="str">
        <f t="shared" si="1487"/>
        <v>AI$1297</v>
      </c>
      <c r="AJ1307" s="4" t="str">
        <f t="shared" si="1487"/>
        <v>AJ$1297</v>
      </c>
      <c r="AK1307" s="4" t="str">
        <f t="shared" si="1487"/>
        <v>AK$1297</v>
      </c>
      <c r="AL1307" s="4" t="str">
        <f t="shared" si="1487"/>
        <v>AL$1297</v>
      </c>
      <c r="AM1307" s="4" t="str">
        <f t="shared" si="1487"/>
        <v>AM$1297</v>
      </c>
      <c r="AN1307" s="4" t="str">
        <f t="shared" si="1487"/>
        <v>AN$1297</v>
      </c>
      <c r="AO1307" s="4" t="str">
        <f t="shared" si="1487"/>
        <v>AO$1297</v>
      </c>
      <c r="AP1307" s="4" t="str">
        <f t="shared" si="1487"/>
        <v>AP$1297</v>
      </c>
      <c r="AQ1307" s="4" t="str">
        <f t="shared" si="1487"/>
        <v>AQ$1297</v>
      </c>
      <c r="AR1307" s="4" t="str">
        <f t="shared" si="1487"/>
        <v>AR$1297</v>
      </c>
      <c r="AS1307" s="4" t="str">
        <f t="shared" si="1487"/>
        <v>AS$1297</v>
      </c>
      <c r="AT1307" s="4" t="str">
        <f t="shared" si="1487"/>
        <v>AT$1297</v>
      </c>
      <c r="AU1307" s="4" t="str">
        <f t="shared" si="1487"/>
        <v>AU$1297</v>
      </c>
      <c r="AV1307" s="4" t="str">
        <f t="shared" si="1487"/>
        <v>AV$1297</v>
      </c>
      <c r="AW1307" s="4" t="str">
        <f t="shared" si="1487"/>
        <v>AW$1297</v>
      </c>
      <c r="AX1307" s="4" t="str">
        <f t="shared" si="1487"/>
        <v>AX$1297</v>
      </c>
      <c r="AY1307" s="4" t="str">
        <f t="shared" si="1487"/>
        <v>AY$1297</v>
      </c>
      <c r="AZ1307" s="4" t="str">
        <f t="shared" si="1487"/>
        <v>AZ$1297</v>
      </c>
      <c r="BA1307" s="4" t="str">
        <f t="shared" si="1487"/>
        <v>BA$1297</v>
      </c>
      <c r="BB1307" s="4" t="str">
        <f t="shared" si="1487"/>
        <v>BB$1297</v>
      </c>
      <c r="BC1307" s="4" t="str">
        <f t="shared" si="1487"/>
        <v>BC$1297</v>
      </c>
      <c r="BD1307" s="4" t="str">
        <f t="shared" si="1487"/>
        <v>BD$1297</v>
      </c>
      <c r="BE1307" s="4" t="str">
        <f t="shared" si="1487"/>
        <v>BE$1297</v>
      </c>
      <c r="BF1307" s="4" t="str">
        <f t="shared" si="1487"/>
        <v>BF$1297</v>
      </c>
      <c r="BG1307" s="4" t="str">
        <f t="shared" si="1487"/>
        <v>BG$1297</v>
      </c>
      <c r="BH1307" s="4" t="str">
        <f t="shared" si="1487"/>
        <v>BH$1297</v>
      </c>
      <c r="BI1307" s="4" t="str">
        <f t="shared" si="1487"/>
        <v>BI$1297</v>
      </c>
      <c r="BJ1307" s="4" t="str">
        <f t="shared" si="1487"/>
        <v>BJ$1297</v>
      </c>
      <c r="BK1307" s="4" t="str">
        <f t="shared" si="1487"/>
        <v>BK$1297</v>
      </c>
      <c r="BL1307" s="4" t="str">
        <f t="shared" si="1487"/>
        <v>BL$1297</v>
      </c>
      <c r="BM1307" s="4" t="str">
        <f t="shared" si="1487"/>
        <v>BM$1297</v>
      </c>
      <c r="BN1307" s="4" t="str">
        <f t="shared" si="1487"/>
        <v>BN$1297</v>
      </c>
      <c r="BO1307" s="4" t="str">
        <f t="shared" si="1487"/>
        <v>BO$1297</v>
      </c>
      <c r="BP1307" s="4" t="str">
        <f t="shared" si="1487"/>
        <v>BP$1297</v>
      </c>
      <c r="BQ1307" s="4" t="str">
        <f t="shared" si="1487"/>
        <v>BQ$1297</v>
      </c>
      <c r="BR1307" s="4" t="str">
        <f t="shared" si="1487"/>
        <v>BR$1297</v>
      </c>
      <c r="BS1307" s="4" t="str">
        <f t="shared" si="1487"/>
        <v>BS$1297</v>
      </c>
      <c r="BT1307" s="4" t="str">
        <f t="shared" si="1487"/>
        <v>BT$1297</v>
      </c>
      <c r="BU1307" s="4" t="str">
        <f t="shared" si="1487"/>
        <v>BU$1297</v>
      </c>
      <c r="BV1307" s="4" t="str">
        <f t="shared" si="1487"/>
        <v>BV$1297</v>
      </c>
      <c r="BW1307" s="4" t="str">
        <f t="shared" si="1487"/>
        <v>BW$1297</v>
      </c>
      <c r="BX1307" s="4" t="str">
        <f t="shared" si="1487"/>
        <v>BX$1297</v>
      </c>
      <c r="BY1307" s="4" t="str">
        <f t="shared" si="1487"/>
        <v>BY$1297</v>
      </c>
      <c r="BZ1307" s="4" t="str">
        <f t="shared" si="1487"/>
        <v>BZ$1297</v>
      </c>
      <c r="CA1307" s="4" t="str">
        <f t="shared" si="1487"/>
        <v>CA$1297</v>
      </c>
      <c r="CB1307" s="4" t="str">
        <f t="shared" si="1487"/>
        <v>CB$1297</v>
      </c>
      <c r="CC1307" s="4" t="str">
        <f t="shared" si="1487"/>
        <v>CC$1297</v>
      </c>
      <c r="CD1307" s="4" t="str">
        <f t="shared" si="1487"/>
        <v>CD$1297</v>
      </c>
      <c r="CE1307" s="4" t="str">
        <f t="shared" ref="CE1307:CK1307" si="1488">ADDRESS(ROW(CE1297),COLUMN(CE1297),2)</f>
        <v>CE$1297</v>
      </c>
      <c r="CF1307" s="4" t="str">
        <f t="shared" si="1488"/>
        <v>CF$1297</v>
      </c>
      <c r="CG1307" s="4" t="str">
        <f t="shared" si="1488"/>
        <v>CG$1297</v>
      </c>
      <c r="CH1307" s="4" t="str">
        <f t="shared" si="1488"/>
        <v>CH$1297</v>
      </c>
      <c r="CI1307" s="4" t="str">
        <f t="shared" si="1488"/>
        <v>CI$1297</v>
      </c>
      <c r="CJ1307" s="4" t="str">
        <f t="shared" si="1488"/>
        <v>CJ$1297</v>
      </c>
      <c r="CK1307" s="4" t="str">
        <f t="shared" si="1488"/>
        <v>CK$1297</v>
      </c>
    </row>
    <row r="1308" spans="2:89" x14ac:dyDescent="0.35">
      <c r="B1308" s="132" t="str">
        <f>B1284</f>
        <v>Secondary volume driver</v>
      </c>
      <c r="D1308" t="s">
        <v>852</v>
      </c>
      <c r="E1308" s="8" t="str">
        <f t="shared" si="1464"/>
        <v>1308 DTERMY-S</v>
      </c>
      <c r="G1308" t="s">
        <v>332</v>
      </c>
      <c r="H1308" s="12"/>
      <c r="I1308" s="60"/>
      <c r="J1308" s="60"/>
      <c r="K1308" s="15"/>
      <c r="L1308" s="15"/>
      <c r="M1308" s="15"/>
      <c r="N1308" s="15"/>
      <c r="O1308" s="15"/>
      <c r="P1308" s="15"/>
      <c r="R1308" s="15"/>
      <c r="S1308" s="175" t="str">
        <f t="shared" ref="S1308" si="1489">S1284</f>
        <v>S$19</v>
      </c>
      <c r="T1308" s="175" t="str">
        <f t="shared" ref="T1308:CD1308" si="1490">T1284</f>
        <v>T$19</v>
      </c>
      <c r="U1308" s="175" t="str">
        <f t="shared" si="1490"/>
        <v>U$19</v>
      </c>
      <c r="V1308" s="175" t="str">
        <f t="shared" si="1490"/>
        <v>V$19</v>
      </c>
      <c r="W1308" s="175" t="str">
        <f t="shared" si="1490"/>
        <v>W$19</v>
      </c>
      <c r="X1308" s="175" t="str">
        <f t="shared" si="1490"/>
        <v>X$19</v>
      </c>
      <c r="Y1308" s="175" t="str">
        <f t="shared" si="1490"/>
        <v>Y$19</v>
      </c>
      <c r="Z1308" s="175" t="str">
        <f t="shared" si="1490"/>
        <v>Z$19</v>
      </c>
      <c r="AA1308" s="175" t="str">
        <f t="shared" si="1490"/>
        <v>AA$19</v>
      </c>
      <c r="AB1308" s="175" t="str">
        <f t="shared" si="1490"/>
        <v>AB$19</v>
      </c>
      <c r="AC1308" s="175" t="str">
        <f t="shared" si="1490"/>
        <v>AC$19</v>
      </c>
      <c r="AD1308" s="175" t="str">
        <f t="shared" si="1490"/>
        <v>AD$19</v>
      </c>
      <c r="AE1308" s="175" t="str">
        <f t="shared" si="1490"/>
        <v>AE$19</v>
      </c>
      <c r="AF1308" s="175" t="str">
        <f t="shared" si="1490"/>
        <v>AF$19</v>
      </c>
      <c r="AG1308" s="175" t="str">
        <f t="shared" si="1490"/>
        <v>AG$19</v>
      </c>
      <c r="AH1308" s="175" t="str">
        <f t="shared" si="1490"/>
        <v>AH$19</v>
      </c>
      <c r="AI1308" s="175" t="str">
        <f t="shared" si="1490"/>
        <v>AI$19</v>
      </c>
      <c r="AJ1308" s="175" t="str">
        <f t="shared" si="1490"/>
        <v>AJ$19</v>
      </c>
      <c r="AK1308" s="175" t="str">
        <f t="shared" si="1490"/>
        <v>AK$19</v>
      </c>
      <c r="AL1308" s="175" t="str">
        <f t="shared" si="1490"/>
        <v>AL$19</v>
      </c>
      <c r="AM1308" s="175" t="str">
        <f t="shared" si="1490"/>
        <v>AM$19</v>
      </c>
      <c r="AN1308" s="175" t="str">
        <f t="shared" si="1490"/>
        <v>AN$19</v>
      </c>
      <c r="AO1308" s="175" t="str">
        <f t="shared" si="1490"/>
        <v>AO$19</v>
      </c>
      <c r="AP1308" s="175" t="str">
        <f t="shared" si="1490"/>
        <v>AP$19</v>
      </c>
      <c r="AQ1308" s="175" t="str">
        <f t="shared" si="1490"/>
        <v>AQ$19</v>
      </c>
      <c r="AR1308" s="175" t="str">
        <f t="shared" si="1490"/>
        <v>AR$19</v>
      </c>
      <c r="AS1308" s="175" t="str">
        <f t="shared" si="1490"/>
        <v>AS$19</v>
      </c>
      <c r="AT1308" s="175" t="str">
        <f t="shared" si="1490"/>
        <v>AT$19</v>
      </c>
      <c r="AU1308" s="175" t="str">
        <f t="shared" si="1490"/>
        <v>AU$19</v>
      </c>
      <c r="AV1308" s="175" t="str">
        <f t="shared" si="1490"/>
        <v>AV$19</v>
      </c>
      <c r="AW1308" s="175" t="str">
        <f t="shared" si="1490"/>
        <v>AW$19</v>
      </c>
      <c r="AX1308" s="175" t="str">
        <f t="shared" si="1490"/>
        <v>AX$19</v>
      </c>
      <c r="AY1308" s="175" t="str">
        <f t="shared" si="1490"/>
        <v>AY$19</v>
      </c>
      <c r="AZ1308" s="175" t="str">
        <f t="shared" si="1490"/>
        <v>AZ$19</v>
      </c>
      <c r="BA1308" s="175" t="str">
        <f t="shared" si="1490"/>
        <v>BA$19</v>
      </c>
      <c r="BB1308" s="175" t="str">
        <f t="shared" si="1490"/>
        <v>BB$19</v>
      </c>
      <c r="BC1308" s="175" t="str">
        <f t="shared" si="1490"/>
        <v>BC$19</v>
      </c>
      <c r="BD1308" s="175" t="str">
        <f t="shared" si="1490"/>
        <v>BD$19</v>
      </c>
      <c r="BE1308" s="175" t="str">
        <f t="shared" si="1490"/>
        <v>BE$19</v>
      </c>
      <c r="BF1308" s="175" t="str">
        <f t="shared" si="1490"/>
        <v>BF$19</v>
      </c>
      <c r="BG1308" s="175" t="str">
        <f t="shared" si="1490"/>
        <v>BG$19</v>
      </c>
      <c r="BH1308" s="175" t="str">
        <f t="shared" si="1490"/>
        <v>BH$19</v>
      </c>
      <c r="BI1308" s="175" t="str">
        <f t="shared" si="1490"/>
        <v>BI$19</v>
      </c>
      <c r="BJ1308" s="175" t="str">
        <f t="shared" si="1490"/>
        <v>BJ$19</v>
      </c>
      <c r="BK1308" s="175" t="str">
        <f t="shared" si="1490"/>
        <v>BK$19</v>
      </c>
      <c r="BL1308" s="175" t="str">
        <f t="shared" si="1490"/>
        <v>BL$19</v>
      </c>
      <c r="BM1308" s="175" t="str">
        <f t="shared" si="1490"/>
        <v>BM$19</v>
      </c>
      <c r="BN1308" s="175" t="str">
        <f t="shared" si="1490"/>
        <v>BN$19</v>
      </c>
      <c r="BO1308" s="175" t="str">
        <f t="shared" si="1490"/>
        <v>BO$19</v>
      </c>
      <c r="BP1308" s="175" t="str">
        <f t="shared" si="1490"/>
        <v>BP$19</v>
      </c>
      <c r="BQ1308" s="175" t="str">
        <f t="shared" si="1490"/>
        <v>BQ$19</v>
      </c>
      <c r="BR1308" s="175" t="str">
        <f t="shared" si="1490"/>
        <v>BR$19</v>
      </c>
      <c r="BS1308" s="175" t="str">
        <f t="shared" si="1490"/>
        <v>BS$19</v>
      </c>
      <c r="BT1308" s="175" t="str">
        <f t="shared" si="1490"/>
        <v>BT$19</v>
      </c>
      <c r="BU1308" s="175" t="str">
        <f t="shared" si="1490"/>
        <v>BU$19</v>
      </c>
      <c r="BV1308" s="175" t="str">
        <f t="shared" si="1490"/>
        <v>BV$19</v>
      </c>
      <c r="BW1308" s="175" t="str">
        <f t="shared" si="1490"/>
        <v>BW$19</v>
      </c>
      <c r="BX1308" s="175" t="str">
        <f t="shared" si="1490"/>
        <v>BX$19</v>
      </c>
      <c r="BY1308" s="175" t="str">
        <f t="shared" si="1490"/>
        <v>BY$19</v>
      </c>
      <c r="BZ1308" s="175" t="str">
        <f t="shared" si="1490"/>
        <v>BZ$19</v>
      </c>
      <c r="CA1308" s="175" t="str">
        <f t="shared" si="1490"/>
        <v>CA$19</v>
      </c>
      <c r="CB1308" s="175" t="str">
        <f t="shared" si="1490"/>
        <v>CB$19</v>
      </c>
      <c r="CC1308" s="175" t="str">
        <f t="shared" si="1490"/>
        <v>CC$19</v>
      </c>
      <c r="CD1308" s="175" t="str">
        <f t="shared" si="1490"/>
        <v>CD$19</v>
      </c>
      <c r="CE1308" s="175" t="str">
        <f t="shared" ref="CE1308:CK1308" si="1491">CE1284</f>
        <v>CE$19</v>
      </c>
      <c r="CF1308" s="175" t="str">
        <f t="shared" si="1491"/>
        <v>CF$19</v>
      </c>
      <c r="CG1308" s="175" t="str">
        <f t="shared" si="1491"/>
        <v>CG$19</v>
      </c>
      <c r="CH1308" s="175" t="str">
        <f t="shared" si="1491"/>
        <v>CH$19</v>
      </c>
      <c r="CI1308" s="175" t="str">
        <f t="shared" si="1491"/>
        <v>CI$19</v>
      </c>
      <c r="CJ1308" s="175" t="str">
        <f t="shared" si="1491"/>
        <v>CJ$19</v>
      </c>
      <c r="CK1308" s="175" t="str">
        <f t="shared" si="1491"/>
        <v>CK$19</v>
      </c>
    </row>
    <row r="1309" spans="2:89" x14ac:dyDescent="0.35">
      <c r="E1309" s="8"/>
      <c r="H1309" s="12"/>
      <c r="I1309" s="60"/>
      <c r="J1309" s="60"/>
      <c r="K1309" s="15"/>
      <c r="L1309" s="15"/>
      <c r="M1309" s="15"/>
      <c r="N1309" s="15"/>
      <c r="O1309" s="15"/>
      <c r="P1309" s="15"/>
      <c r="R1309" s="15"/>
      <c r="S1309" s="76"/>
      <c r="T1309" s="76"/>
      <c r="U1309" s="76"/>
      <c r="V1309" s="76"/>
      <c r="W1309" s="76"/>
      <c r="X1309" s="76"/>
      <c r="Y1309" s="76"/>
      <c r="Z1309" s="76"/>
      <c r="AA1309" s="76"/>
      <c r="AB1309" s="76"/>
      <c r="AC1309" s="76"/>
      <c r="AD1309" s="76"/>
      <c r="AE1309" s="76"/>
      <c r="AF1309" s="76"/>
      <c r="AG1309" s="76"/>
      <c r="AH1309" s="76"/>
      <c r="AI1309" s="76"/>
      <c r="AJ1309" s="76"/>
      <c r="AK1309" s="76"/>
      <c r="AL1309" s="76"/>
      <c r="AM1309" s="76"/>
      <c r="AN1309" s="76"/>
      <c r="AO1309" s="76"/>
      <c r="AP1309" s="76"/>
      <c r="AQ1309" s="76"/>
      <c r="AR1309" s="76"/>
      <c r="AS1309" s="76"/>
      <c r="AT1309" s="76"/>
      <c r="AU1309" s="76"/>
      <c r="AV1309" s="76"/>
      <c r="AW1309" s="76"/>
      <c r="AX1309" s="76"/>
      <c r="AY1309" s="76"/>
      <c r="AZ1309" s="76"/>
      <c r="BA1309" s="76"/>
      <c r="BB1309" s="76"/>
      <c r="BC1309" s="76"/>
      <c r="BD1309" s="76"/>
      <c r="BE1309" s="76"/>
      <c r="BF1309" s="76"/>
      <c r="BG1309" s="76"/>
      <c r="BH1309" s="76"/>
      <c r="BI1309" s="76"/>
      <c r="BJ1309" s="76"/>
      <c r="BK1309" s="76"/>
      <c r="BL1309" s="76"/>
      <c r="BM1309" s="76"/>
      <c r="BN1309" s="76"/>
      <c r="BO1309" s="76"/>
      <c r="BP1309" s="76"/>
      <c r="BQ1309" s="76"/>
      <c r="BR1309" s="76"/>
      <c r="BS1309" s="76"/>
      <c r="BT1309" s="76"/>
      <c r="BU1309" s="76"/>
      <c r="BV1309" s="76"/>
      <c r="BW1309" s="76"/>
      <c r="BX1309" s="76"/>
      <c r="BY1309" s="76"/>
      <c r="BZ1309" s="76"/>
      <c r="CA1309" s="76"/>
      <c r="CB1309" s="76"/>
      <c r="CC1309" s="76"/>
      <c r="CD1309" s="76"/>
      <c r="CE1309" s="76"/>
      <c r="CF1309" s="76"/>
      <c r="CG1309" s="76"/>
      <c r="CH1309" s="76"/>
      <c r="CI1309" s="76"/>
      <c r="CJ1309" s="76"/>
      <c r="CK1309" s="76"/>
    </row>
    <row r="1310" spans="2:89" x14ac:dyDescent="0.35">
      <c r="E1310" s="8"/>
      <c r="H1310" s="12"/>
      <c r="I1310" s="60"/>
      <c r="J1310" s="60"/>
      <c r="K1310" s="15"/>
      <c r="L1310" s="15"/>
      <c r="M1310" s="15"/>
      <c r="N1310" s="15"/>
      <c r="O1310" s="15"/>
      <c r="P1310" s="15"/>
      <c r="R1310" s="15"/>
      <c r="S1310" s="76"/>
      <c r="T1310" s="76"/>
      <c r="U1310" s="76"/>
      <c r="V1310" s="76"/>
      <c r="W1310" s="76"/>
      <c r="X1310" s="76"/>
      <c r="Y1310" s="76"/>
      <c r="Z1310" s="76"/>
      <c r="AA1310" s="76"/>
      <c r="AB1310" s="76"/>
      <c r="AC1310" s="76"/>
      <c r="AD1310" s="76"/>
      <c r="AE1310" s="76"/>
      <c r="AF1310" s="76"/>
      <c r="AG1310" s="76"/>
      <c r="AH1310" s="76"/>
      <c r="AI1310" s="76"/>
      <c r="AJ1310" s="76"/>
      <c r="AK1310" s="76"/>
      <c r="AL1310" s="76"/>
      <c r="AM1310" s="76"/>
      <c r="AN1310" s="76"/>
      <c r="AO1310" s="76"/>
      <c r="AP1310" s="76"/>
      <c r="AQ1310" s="76"/>
      <c r="AR1310" s="76"/>
      <c r="AS1310" s="76"/>
      <c r="AT1310" s="76"/>
      <c r="AU1310" s="76"/>
      <c r="AV1310" s="76"/>
      <c r="AW1310" s="76"/>
      <c r="AX1310" s="76"/>
      <c r="AY1310" s="76"/>
      <c r="AZ1310" s="76"/>
      <c r="BA1310" s="76"/>
      <c r="BB1310" s="76"/>
      <c r="BC1310" s="76"/>
      <c r="BD1310" s="76"/>
      <c r="BE1310" s="76"/>
      <c r="BF1310" s="76"/>
      <c r="BG1310" s="76"/>
      <c r="BH1310" s="76"/>
      <c r="BI1310" s="76"/>
      <c r="BJ1310" s="76"/>
      <c r="BK1310" s="76"/>
      <c r="BL1310" s="76"/>
      <c r="BM1310" s="76"/>
      <c r="BN1310" s="76"/>
      <c r="BO1310" s="76"/>
      <c r="BP1310" s="76"/>
      <c r="BQ1310" s="76"/>
      <c r="BR1310" s="76"/>
      <c r="BS1310" s="76"/>
      <c r="BT1310" s="76"/>
      <c r="BU1310" s="76"/>
      <c r="BV1310" s="76"/>
      <c r="BW1310" s="76"/>
      <c r="BX1310" s="76"/>
      <c r="BY1310" s="76"/>
      <c r="BZ1310" s="76"/>
      <c r="CA1310" s="76"/>
      <c r="CB1310" s="76"/>
      <c r="CC1310" s="76"/>
      <c r="CD1310" s="76"/>
      <c r="CE1310" s="76"/>
      <c r="CF1310" s="76"/>
      <c r="CG1310" s="76"/>
      <c r="CH1310" s="76"/>
      <c r="CI1310" s="76"/>
      <c r="CJ1310" s="76"/>
      <c r="CK1310" s="76"/>
    </row>
    <row r="1311" spans="2:89" x14ac:dyDescent="0.35">
      <c r="E1311" s="8"/>
      <c r="H1311" s="12"/>
      <c r="I1311" s="60"/>
      <c r="J1311" s="60"/>
      <c r="K1311" s="15"/>
      <c r="L1311" s="15"/>
      <c r="M1311" s="15"/>
      <c r="N1311" s="15"/>
      <c r="O1311" s="15"/>
      <c r="P1311" s="15"/>
      <c r="R1311" s="15"/>
      <c r="S1311" s="76"/>
      <c r="T1311" s="76"/>
      <c r="U1311" s="76"/>
      <c r="V1311" s="76"/>
      <c r="W1311" s="76"/>
      <c r="X1311" s="76"/>
      <c r="Y1311" s="76"/>
      <c r="Z1311" s="76"/>
      <c r="AA1311" s="76"/>
      <c r="AB1311" s="76"/>
      <c r="AC1311" s="76"/>
      <c r="AD1311" s="76"/>
      <c r="AE1311" s="76"/>
      <c r="AF1311" s="76"/>
      <c r="AG1311" s="76"/>
      <c r="AH1311" s="76"/>
      <c r="AI1311" s="76"/>
      <c r="AJ1311" s="76"/>
      <c r="AK1311" s="76"/>
      <c r="AL1311" s="76"/>
      <c r="AM1311" s="76"/>
      <c r="AN1311" s="76"/>
      <c r="AO1311" s="76"/>
      <c r="AP1311" s="76"/>
      <c r="AQ1311" s="76"/>
      <c r="AR1311" s="76"/>
      <c r="AS1311" s="76"/>
      <c r="AT1311" s="76"/>
      <c r="AU1311" s="76"/>
      <c r="AV1311" s="76"/>
      <c r="AW1311" s="76"/>
      <c r="AX1311" s="76"/>
      <c r="AY1311" s="76"/>
      <c r="AZ1311" s="76"/>
      <c r="BA1311" s="76"/>
      <c r="BB1311" s="76"/>
      <c r="BC1311" s="76"/>
      <c r="BD1311" s="76"/>
      <c r="BE1311" s="76"/>
      <c r="BF1311" s="76"/>
      <c r="BG1311" s="76"/>
      <c r="BH1311" s="76"/>
      <c r="BI1311" s="76"/>
      <c r="BJ1311" s="76"/>
      <c r="BK1311" s="76"/>
      <c r="BL1311" s="76"/>
      <c r="BM1311" s="76"/>
      <c r="BN1311" s="76"/>
      <c r="BO1311" s="76"/>
      <c r="BP1311" s="76"/>
      <c r="BQ1311" s="76"/>
      <c r="BR1311" s="76"/>
      <c r="BS1311" s="76"/>
      <c r="BT1311" s="76"/>
      <c r="BU1311" s="76"/>
      <c r="BV1311" s="76"/>
      <c r="BW1311" s="76"/>
      <c r="BX1311" s="76"/>
      <c r="BY1311" s="76"/>
      <c r="BZ1311" s="76"/>
      <c r="CA1311" s="76"/>
      <c r="CB1311" s="76"/>
      <c r="CC1311" s="76"/>
      <c r="CD1311" s="76"/>
      <c r="CE1311" s="76"/>
      <c r="CF1311" s="76"/>
      <c r="CG1311" s="76"/>
      <c r="CH1311" s="76"/>
      <c r="CI1311" s="76"/>
      <c r="CJ1311" s="76"/>
      <c r="CK1311" s="76"/>
    </row>
    <row r="1312" spans="2:89" x14ac:dyDescent="0.35">
      <c r="E1312" s="8"/>
      <c r="H1312" s="12"/>
      <c r="I1312" s="60"/>
      <c r="J1312" s="60"/>
      <c r="K1312" s="15"/>
      <c r="L1312" s="15"/>
      <c r="M1312" s="15"/>
      <c r="N1312" s="15"/>
      <c r="O1312" s="15"/>
      <c r="P1312" s="15"/>
      <c r="R1312" s="15"/>
      <c r="S1312" s="76"/>
      <c r="T1312" s="76"/>
      <c r="U1312" s="76"/>
      <c r="V1312" s="76"/>
      <c r="W1312" s="76"/>
      <c r="X1312" s="76"/>
      <c r="Y1312" s="76"/>
      <c r="Z1312" s="76"/>
      <c r="AA1312" s="76"/>
      <c r="AB1312" s="76"/>
      <c r="AC1312" s="76"/>
      <c r="AD1312" s="76"/>
      <c r="AE1312" s="76"/>
      <c r="AF1312" s="76"/>
      <c r="AG1312" s="76"/>
      <c r="AH1312" s="76"/>
      <c r="AI1312" s="76"/>
      <c r="AJ1312" s="76"/>
      <c r="AK1312" s="76"/>
      <c r="AL1312" s="76"/>
      <c r="AM1312" s="76"/>
      <c r="AN1312" s="76"/>
      <c r="AO1312" s="76"/>
      <c r="AP1312" s="76"/>
      <c r="AQ1312" s="76"/>
      <c r="AR1312" s="76"/>
      <c r="AS1312" s="76"/>
      <c r="AT1312" s="76"/>
      <c r="AU1312" s="76"/>
      <c r="AV1312" s="76"/>
      <c r="AW1312" s="76"/>
      <c r="AX1312" s="76"/>
      <c r="AY1312" s="76"/>
      <c r="AZ1312" s="76"/>
      <c r="BA1312" s="76"/>
      <c r="BB1312" s="76"/>
      <c r="BC1312" s="76"/>
      <c r="BD1312" s="76"/>
      <c r="BE1312" s="76"/>
      <c r="BF1312" s="76"/>
      <c r="BG1312" s="76"/>
      <c r="BH1312" s="76"/>
      <c r="BI1312" s="76"/>
      <c r="BJ1312" s="76"/>
      <c r="BK1312" s="76"/>
      <c r="BL1312" s="76"/>
      <c r="BM1312" s="76"/>
      <c r="BN1312" s="76"/>
      <c r="BO1312" s="76"/>
      <c r="BP1312" s="76"/>
      <c r="BQ1312" s="76"/>
      <c r="BR1312" s="76"/>
      <c r="BS1312" s="76"/>
      <c r="BT1312" s="76"/>
      <c r="BU1312" s="76"/>
      <c r="BV1312" s="76"/>
      <c r="BW1312" s="76"/>
      <c r="BX1312" s="76"/>
      <c r="BY1312" s="76"/>
      <c r="BZ1312" s="76"/>
      <c r="CA1312" s="76"/>
      <c r="CB1312" s="76"/>
      <c r="CC1312" s="76"/>
      <c r="CD1312" s="76"/>
      <c r="CE1312" s="76"/>
      <c r="CF1312" s="76"/>
      <c r="CG1312" s="76"/>
      <c r="CH1312" s="76"/>
      <c r="CI1312" s="76"/>
      <c r="CJ1312" s="76"/>
      <c r="CK1312" s="76"/>
    </row>
    <row r="1313" spans="2:89" x14ac:dyDescent="0.35">
      <c r="E1313" s="8"/>
      <c r="H1313" s="12"/>
      <c r="I1313" s="60"/>
      <c r="J1313" s="60"/>
      <c r="K1313" s="15"/>
      <c r="L1313" s="15"/>
      <c r="M1313" s="15"/>
      <c r="N1313" s="15"/>
      <c r="O1313" s="15"/>
      <c r="P1313" s="15"/>
      <c r="R1313" s="15"/>
      <c r="S1313" s="76"/>
      <c r="T1313" s="76"/>
      <c r="U1313" s="76"/>
      <c r="V1313" s="76"/>
      <c r="W1313" s="76"/>
      <c r="X1313" s="76"/>
      <c r="Y1313" s="76"/>
      <c r="Z1313" s="76"/>
      <c r="AA1313" s="76"/>
      <c r="AB1313" s="76"/>
      <c r="AC1313" s="76"/>
      <c r="AD1313" s="76"/>
      <c r="AE1313" s="76"/>
      <c r="AF1313" s="76"/>
      <c r="AG1313" s="76"/>
      <c r="AH1313" s="76"/>
      <c r="AI1313" s="76"/>
      <c r="AJ1313" s="76"/>
      <c r="AK1313" s="76"/>
      <c r="AL1313" s="76"/>
      <c r="AM1313" s="76"/>
      <c r="AN1313" s="76"/>
      <c r="AO1313" s="76"/>
      <c r="AP1313" s="76"/>
      <c r="AQ1313" s="76"/>
      <c r="AR1313" s="76"/>
      <c r="AS1313" s="76"/>
      <c r="AT1313" s="76"/>
      <c r="AU1313" s="76"/>
      <c r="AV1313" s="76"/>
      <c r="AW1313" s="76"/>
      <c r="AX1313" s="76"/>
      <c r="AY1313" s="76"/>
      <c r="AZ1313" s="76"/>
      <c r="BA1313" s="76"/>
      <c r="BB1313" s="76"/>
      <c r="BC1313" s="76"/>
      <c r="BD1313" s="76"/>
      <c r="BE1313" s="76"/>
      <c r="BF1313" s="76"/>
      <c r="BG1313" s="76"/>
      <c r="BH1313" s="76"/>
      <c r="BI1313" s="76"/>
      <c r="BJ1313" s="76"/>
      <c r="BK1313" s="76"/>
      <c r="BL1313" s="76"/>
      <c r="BM1313" s="76"/>
      <c r="BN1313" s="76"/>
      <c r="BO1313" s="76"/>
      <c r="BP1313" s="76"/>
      <c r="BQ1313" s="76"/>
      <c r="BR1313" s="76"/>
      <c r="BS1313" s="76"/>
      <c r="BT1313" s="76"/>
      <c r="BU1313" s="76"/>
      <c r="BV1313" s="76"/>
      <c r="BW1313" s="76"/>
      <c r="BX1313" s="76"/>
      <c r="BY1313" s="76"/>
      <c r="BZ1313" s="76"/>
      <c r="CA1313" s="76"/>
      <c r="CB1313" s="76"/>
      <c r="CC1313" s="76"/>
      <c r="CD1313" s="76"/>
      <c r="CE1313" s="76"/>
      <c r="CF1313" s="76"/>
      <c r="CG1313" s="76"/>
      <c r="CH1313" s="76"/>
      <c r="CI1313" s="76"/>
      <c r="CJ1313" s="76"/>
      <c r="CK1313" s="76"/>
    </row>
    <row r="1314" spans="2:89" x14ac:dyDescent="0.35">
      <c r="E1314" s="8"/>
      <c r="H1314" s="12"/>
      <c r="I1314" s="60"/>
      <c r="J1314" s="60"/>
      <c r="K1314" s="15"/>
      <c r="L1314" s="15"/>
      <c r="M1314" s="15"/>
      <c r="N1314" s="15"/>
      <c r="O1314" s="15"/>
      <c r="P1314" s="15"/>
      <c r="R1314" s="15"/>
      <c r="S1314" s="76"/>
      <c r="T1314" s="76"/>
      <c r="U1314" s="76"/>
      <c r="V1314" s="76"/>
      <c r="W1314" s="76"/>
      <c r="X1314" s="76"/>
      <c r="Y1314" s="76"/>
      <c r="Z1314" s="76"/>
      <c r="AA1314" s="76"/>
      <c r="AB1314" s="76"/>
      <c r="AC1314" s="76"/>
      <c r="AD1314" s="76"/>
      <c r="AE1314" s="76"/>
      <c r="AF1314" s="76"/>
      <c r="AG1314" s="76"/>
      <c r="AH1314" s="76"/>
      <c r="AI1314" s="76"/>
      <c r="AJ1314" s="76"/>
      <c r="AK1314" s="76"/>
      <c r="AL1314" s="76"/>
      <c r="AM1314" s="76"/>
      <c r="AN1314" s="76"/>
      <c r="AO1314" s="76"/>
      <c r="AP1314" s="76"/>
      <c r="AQ1314" s="76"/>
      <c r="AR1314" s="76"/>
      <c r="AS1314" s="76"/>
      <c r="AT1314" s="76"/>
      <c r="AU1314" s="76"/>
      <c r="AV1314" s="76"/>
      <c r="AW1314" s="76"/>
      <c r="AX1314" s="76"/>
      <c r="AY1314" s="76"/>
      <c r="AZ1314" s="76"/>
      <c r="BA1314" s="76"/>
      <c r="BB1314" s="76"/>
      <c r="BC1314" s="76"/>
      <c r="BD1314" s="76"/>
      <c r="BE1314" s="76"/>
      <c r="BF1314" s="76"/>
      <c r="BG1314" s="76"/>
      <c r="BH1314" s="76"/>
      <c r="BI1314" s="76"/>
      <c r="BJ1314" s="76"/>
      <c r="BK1314" s="76"/>
      <c r="BL1314" s="76"/>
      <c r="BM1314" s="76"/>
      <c r="BN1314" s="76"/>
      <c r="BO1314" s="76"/>
      <c r="BP1314" s="76"/>
      <c r="BQ1314" s="76"/>
      <c r="BR1314" s="76"/>
      <c r="BS1314" s="76"/>
      <c r="BT1314" s="76"/>
      <c r="BU1314" s="76"/>
      <c r="BV1314" s="76"/>
      <c r="BW1314" s="76"/>
      <c r="BX1314" s="76"/>
      <c r="BY1314" s="76"/>
      <c r="BZ1314" s="76"/>
      <c r="CA1314" s="76"/>
      <c r="CB1314" s="76"/>
      <c r="CC1314" s="76"/>
      <c r="CD1314" s="76"/>
      <c r="CE1314" s="76"/>
      <c r="CF1314" s="76"/>
      <c r="CG1314" s="76"/>
      <c r="CH1314" s="76"/>
      <c r="CI1314" s="76"/>
      <c r="CJ1314" s="76"/>
      <c r="CK1314" s="76"/>
    </row>
    <row r="1315" spans="2:89" x14ac:dyDescent="0.35">
      <c r="E1315" s="8"/>
      <c r="H1315" s="12"/>
      <c r="I1315" s="60"/>
      <c r="J1315" s="60"/>
      <c r="K1315" s="15"/>
      <c r="L1315" s="15"/>
      <c r="M1315" s="15"/>
      <c r="N1315" s="15"/>
      <c r="O1315" s="15"/>
      <c r="P1315" s="15"/>
      <c r="R1315" s="15"/>
      <c r="S1315" s="76"/>
      <c r="T1315" s="76"/>
      <c r="U1315" s="76"/>
      <c r="V1315" s="76"/>
      <c r="W1315" s="76"/>
      <c r="X1315" s="76"/>
      <c r="Y1315" s="76"/>
      <c r="Z1315" s="76"/>
      <c r="AA1315" s="76"/>
      <c r="AB1315" s="76"/>
      <c r="AC1315" s="76"/>
      <c r="AD1315" s="76"/>
      <c r="AE1315" s="76"/>
      <c r="AF1315" s="76"/>
      <c r="AG1315" s="76"/>
      <c r="AH1315" s="76"/>
      <c r="AI1315" s="76"/>
      <c r="AJ1315" s="76"/>
      <c r="AK1315" s="76"/>
      <c r="AL1315" s="76"/>
      <c r="AM1315" s="76"/>
      <c r="AN1315" s="76"/>
      <c r="AO1315" s="76"/>
      <c r="AP1315" s="76"/>
      <c r="AQ1315" s="76"/>
      <c r="AR1315" s="76"/>
      <c r="AS1315" s="76"/>
      <c r="AT1315" s="76"/>
      <c r="AU1315" s="76"/>
      <c r="AV1315" s="76"/>
      <c r="AW1315" s="76"/>
      <c r="AX1315" s="76"/>
      <c r="AY1315" s="76"/>
      <c r="AZ1315" s="76"/>
      <c r="BA1315" s="76"/>
      <c r="BB1315" s="76"/>
      <c r="BC1315" s="76"/>
      <c r="BD1315" s="76"/>
      <c r="BE1315" s="76"/>
      <c r="BF1315" s="76"/>
      <c r="BG1315" s="76"/>
      <c r="BH1315" s="76"/>
      <c r="BI1315" s="76"/>
      <c r="BJ1315" s="76"/>
      <c r="BK1315" s="76"/>
      <c r="BL1315" s="76"/>
      <c r="BM1315" s="76"/>
      <c r="BN1315" s="76"/>
      <c r="BO1315" s="76"/>
      <c r="BP1315" s="76"/>
      <c r="BQ1315" s="76"/>
      <c r="BR1315" s="76"/>
      <c r="BS1315" s="76"/>
      <c r="BT1315" s="76"/>
      <c r="BU1315" s="76"/>
      <c r="BV1315" s="76"/>
      <c r="BW1315" s="76"/>
      <c r="BX1315" s="76"/>
      <c r="BY1315" s="76"/>
      <c r="BZ1315" s="76"/>
      <c r="CA1315" s="76"/>
      <c r="CB1315" s="76"/>
      <c r="CC1315" s="76"/>
      <c r="CD1315" s="76"/>
      <c r="CE1315" s="76"/>
      <c r="CF1315" s="76"/>
      <c r="CG1315" s="76"/>
      <c r="CH1315" s="76"/>
      <c r="CI1315" s="76"/>
      <c r="CJ1315" s="76"/>
      <c r="CK1315" s="76"/>
    </row>
    <row r="1316" spans="2:89" x14ac:dyDescent="0.35">
      <c r="E1316" s="8"/>
      <c r="H1316" s="12"/>
      <c r="I1316" s="60"/>
      <c r="J1316" s="60"/>
      <c r="K1316" s="15"/>
      <c r="L1316" s="15"/>
      <c r="M1316" s="15"/>
      <c r="N1316" s="15"/>
      <c r="O1316" s="15"/>
      <c r="P1316" s="15"/>
      <c r="R1316" s="15"/>
      <c r="S1316" s="76"/>
      <c r="T1316" s="76"/>
      <c r="U1316" s="76"/>
      <c r="V1316" s="76"/>
      <c r="W1316" s="76"/>
      <c r="X1316" s="76"/>
      <c r="Y1316" s="76"/>
      <c r="Z1316" s="76"/>
      <c r="AA1316" s="76"/>
      <c r="AB1316" s="76"/>
      <c r="AC1316" s="76"/>
      <c r="AD1316" s="76"/>
      <c r="AE1316" s="76"/>
      <c r="AF1316" s="76"/>
      <c r="AG1316" s="76"/>
      <c r="AH1316" s="76"/>
      <c r="AI1316" s="76"/>
      <c r="AJ1316" s="76"/>
      <c r="AK1316" s="76"/>
      <c r="AL1316" s="76"/>
      <c r="AM1316" s="76"/>
      <c r="AN1316" s="76"/>
      <c r="AO1316" s="76"/>
      <c r="AP1316" s="76"/>
      <c r="AQ1316" s="76"/>
      <c r="AR1316" s="76"/>
      <c r="AS1316" s="76"/>
      <c r="AT1316" s="76"/>
      <c r="AU1316" s="76"/>
      <c r="AV1316" s="76"/>
      <c r="AW1316" s="76"/>
      <c r="AX1316" s="76"/>
      <c r="AY1316" s="76"/>
      <c r="AZ1316" s="76"/>
      <c r="BA1316" s="76"/>
      <c r="BB1316" s="76"/>
      <c r="BC1316" s="76"/>
      <c r="BD1316" s="76"/>
      <c r="BE1316" s="76"/>
      <c r="BF1316" s="76"/>
      <c r="BG1316" s="76"/>
      <c r="BH1316" s="76"/>
      <c r="BI1316" s="76"/>
      <c r="BJ1316" s="76"/>
      <c r="BK1316" s="76"/>
      <c r="BL1316" s="76"/>
      <c r="BM1316" s="76"/>
      <c r="BN1316" s="76"/>
      <c r="BO1316" s="76"/>
      <c r="BP1316" s="76"/>
      <c r="BQ1316" s="76"/>
      <c r="BR1316" s="76"/>
      <c r="BS1316" s="76"/>
      <c r="BT1316" s="76"/>
      <c r="BU1316" s="76"/>
      <c r="BV1316" s="76"/>
      <c r="BW1316" s="76"/>
      <c r="BX1316" s="76"/>
      <c r="BY1316" s="76"/>
      <c r="BZ1316" s="76"/>
      <c r="CA1316" s="76"/>
      <c r="CB1316" s="76"/>
      <c r="CC1316" s="76"/>
      <c r="CD1316" s="76"/>
      <c r="CE1316" s="76"/>
      <c r="CF1316" s="76"/>
      <c r="CG1316" s="76"/>
      <c r="CH1316" s="76"/>
      <c r="CI1316" s="76"/>
      <c r="CJ1316" s="76"/>
      <c r="CK1316" s="76"/>
    </row>
    <row r="1317" spans="2:89" x14ac:dyDescent="0.35">
      <c r="E1317" s="8"/>
      <c r="H1317" s="12"/>
      <c r="I1317" s="60"/>
      <c r="J1317" s="60"/>
      <c r="K1317" s="15"/>
      <c r="L1317" s="15"/>
      <c r="M1317" s="15"/>
      <c r="N1317" s="15"/>
      <c r="O1317" s="15"/>
      <c r="P1317" s="15"/>
      <c r="R1317" s="15"/>
      <c r="S1317" s="76"/>
      <c r="T1317" s="76"/>
      <c r="U1317" s="76"/>
      <c r="V1317" s="76"/>
      <c r="W1317" s="76"/>
      <c r="X1317" s="76"/>
      <c r="Y1317" s="76"/>
      <c r="Z1317" s="76"/>
      <c r="AA1317" s="76"/>
      <c r="AB1317" s="76"/>
      <c r="AC1317" s="76"/>
      <c r="AD1317" s="76"/>
      <c r="AE1317" s="76"/>
      <c r="AF1317" s="76"/>
      <c r="AG1317" s="76"/>
      <c r="AH1317" s="76"/>
      <c r="AI1317" s="76"/>
      <c r="AJ1317" s="76"/>
      <c r="AK1317" s="76"/>
      <c r="AL1317" s="76"/>
      <c r="AM1317" s="76"/>
      <c r="AN1317" s="76"/>
      <c r="AO1317" s="76"/>
      <c r="AP1317" s="76"/>
      <c r="AQ1317" s="76"/>
      <c r="AR1317" s="76"/>
      <c r="AS1317" s="76"/>
      <c r="AT1317" s="76"/>
      <c r="AU1317" s="76"/>
      <c r="AV1317" s="76"/>
      <c r="AW1317" s="76"/>
      <c r="AX1317" s="76"/>
      <c r="AY1317" s="76"/>
      <c r="AZ1317" s="76"/>
      <c r="BA1317" s="76"/>
      <c r="BB1317" s="76"/>
      <c r="BC1317" s="76"/>
      <c r="BD1317" s="76"/>
      <c r="BE1317" s="76"/>
      <c r="BF1317" s="76"/>
      <c r="BG1317" s="76"/>
      <c r="BH1317" s="76"/>
      <c r="BI1317" s="76"/>
      <c r="BJ1317" s="76"/>
      <c r="BK1317" s="76"/>
      <c r="BL1317" s="76"/>
      <c r="BM1317" s="76"/>
      <c r="BN1317" s="76"/>
      <c r="BO1317" s="76"/>
      <c r="BP1317" s="76"/>
      <c r="BQ1317" s="76"/>
      <c r="BR1317" s="76"/>
      <c r="BS1317" s="76"/>
      <c r="BT1317" s="76"/>
      <c r="BU1317" s="76"/>
      <c r="BV1317" s="76"/>
      <c r="BW1317" s="76"/>
      <c r="BX1317" s="76"/>
      <c r="BY1317" s="76"/>
      <c r="BZ1317" s="76"/>
      <c r="CA1317" s="76"/>
      <c r="CB1317" s="76"/>
      <c r="CC1317" s="76"/>
      <c r="CD1317" s="76"/>
      <c r="CE1317" s="76"/>
      <c r="CF1317" s="76"/>
      <c r="CG1317" s="76"/>
      <c r="CH1317" s="76"/>
      <c r="CI1317" s="76"/>
      <c r="CJ1317" s="76"/>
      <c r="CK1317" s="76"/>
    </row>
    <row r="1318" spans="2:89" x14ac:dyDescent="0.35">
      <c r="E1318" s="8"/>
      <c r="H1318" s="12"/>
      <c r="I1318" s="60"/>
      <c r="J1318" s="60"/>
      <c r="K1318" s="15"/>
      <c r="L1318" s="15"/>
      <c r="M1318" s="15"/>
      <c r="N1318" s="15"/>
      <c r="O1318" s="15"/>
      <c r="P1318" s="15"/>
      <c r="R1318" s="15"/>
      <c r="S1318" s="76"/>
      <c r="T1318" s="76"/>
      <c r="U1318" s="76"/>
      <c r="V1318" s="76"/>
      <c r="W1318" s="76"/>
      <c r="X1318" s="76"/>
      <c r="Y1318" s="76"/>
      <c r="Z1318" s="76"/>
      <c r="AA1318" s="76"/>
      <c r="AB1318" s="76"/>
      <c r="AC1318" s="76"/>
      <c r="AD1318" s="76"/>
      <c r="AE1318" s="76"/>
      <c r="AF1318" s="76"/>
      <c r="AG1318" s="76"/>
      <c r="AH1318" s="76"/>
      <c r="AI1318" s="76"/>
      <c r="AJ1318" s="76"/>
      <c r="AK1318" s="76"/>
      <c r="AL1318" s="76"/>
      <c r="AM1318" s="76"/>
      <c r="AN1318" s="76"/>
      <c r="AO1318" s="76"/>
      <c r="AP1318" s="76"/>
      <c r="AQ1318" s="76"/>
      <c r="AR1318" s="76"/>
      <c r="AS1318" s="76"/>
      <c r="AT1318" s="76"/>
      <c r="AU1318" s="76"/>
      <c r="AV1318" s="76"/>
      <c r="AW1318" s="76"/>
      <c r="AX1318" s="76"/>
      <c r="AY1318" s="76"/>
      <c r="AZ1318" s="76"/>
      <c r="BA1318" s="76"/>
      <c r="BB1318" s="76"/>
      <c r="BC1318" s="76"/>
      <c r="BD1318" s="76"/>
      <c r="BE1318" s="76"/>
      <c r="BF1318" s="76"/>
      <c r="BG1318" s="76"/>
      <c r="BH1318" s="76"/>
      <c r="BI1318" s="76"/>
      <c r="BJ1318" s="76"/>
      <c r="BK1318" s="76"/>
      <c r="BL1318" s="76"/>
      <c r="BM1318" s="76"/>
      <c r="BN1318" s="76"/>
      <c r="BO1318" s="76"/>
      <c r="BP1318" s="76"/>
      <c r="BQ1318" s="76"/>
      <c r="BR1318" s="76"/>
      <c r="BS1318" s="76"/>
      <c r="BT1318" s="76"/>
      <c r="BU1318" s="76"/>
      <c r="BV1318" s="76"/>
      <c r="BW1318" s="76"/>
      <c r="BX1318" s="76"/>
      <c r="BY1318" s="76"/>
      <c r="BZ1318" s="76"/>
      <c r="CA1318" s="76"/>
      <c r="CB1318" s="76"/>
      <c r="CC1318" s="76"/>
      <c r="CD1318" s="76"/>
      <c r="CE1318" s="76"/>
      <c r="CF1318" s="76"/>
      <c r="CG1318" s="76"/>
      <c r="CH1318" s="76"/>
      <c r="CI1318" s="76"/>
      <c r="CJ1318" s="76"/>
      <c r="CK1318" s="76"/>
    </row>
    <row r="1319" spans="2:89" x14ac:dyDescent="0.35">
      <c r="E1319" s="8"/>
      <c r="H1319" s="12"/>
      <c r="I1319" s="60"/>
      <c r="J1319" s="60"/>
      <c r="K1319" s="15"/>
      <c r="L1319" s="15"/>
      <c r="M1319" s="15"/>
      <c r="N1319" s="15"/>
      <c r="O1319" s="15"/>
      <c r="P1319" s="15"/>
      <c r="R1319" s="15"/>
      <c r="S1319" s="76"/>
      <c r="T1319" s="76"/>
      <c r="U1319" s="76"/>
      <c r="V1319" s="76"/>
      <c r="W1319" s="76"/>
      <c r="X1319" s="76"/>
      <c r="Y1319" s="76"/>
      <c r="Z1319" s="76"/>
      <c r="AA1319" s="76"/>
      <c r="AB1319" s="76"/>
      <c r="AC1319" s="76"/>
      <c r="AD1319" s="76"/>
      <c r="AE1319" s="76"/>
      <c r="AF1319" s="76"/>
      <c r="AG1319" s="76"/>
      <c r="AH1319" s="76"/>
      <c r="AI1319" s="76"/>
      <c r="AJ1319" s="76"/>
      <c r="AK1319" s="76"/>
      <c r="AL1319" s="76"/>
      <c r="AM1319" s="76"/>
      <c r="AN1319" s="76"/>
      <c r="AO1319" s="76"/>
      <c r="AP1319" s="76"/>
      <c r="AQ1319" s="76"/>
      <c r="AR1319" s="76"/>
      <c r="AS1319" s="76"/>
      <c r="AT1319" s="76"/>
      <c r="AU1319" s="76"/>
      <c r="AV1319" s="76"/>
      <c r="AW1319" s="76"/>
      <c r="AX1319" s="76"/>
      <c r="AY1319" s="76"/>
      <c r="AZ1319" s="76"/>
      <c r="BA1319" s="76"/>
      <c r="BB1319" s="76"/>
      <c r="BC1319" s="76"/>
      <c r="BD1319" s="76"/>
      <c r="BE1319" s="76"/>
      <c r="BF1319" s="76"/>
      <c r="BG1319" s="76"/>
      <c r="BH1319" s="76"/>
      <c r="BI1319" s="76"/>
      <c r="BJ1319" s="76"/>
      <c r="BK1319" s="76"/>
      <c r="BL1319" s="76"/>
      <c r="BM1319" s="76"/>
      <c r="BN1319" s="76"/>
      <c r="BO1319" s="76"/>
      <c r="BP1319" s="76"/>
      <c r="BQ1319" s="76"/>
      <c r="BR1319" s="76"/>
      <c r="BS1319" s="76"/>
      <c r="BT1319" s="76"/>
      <c r="BU1319" s="76"/>
      <c r="BV1319" s="76"/>
      <c r="BW1319" s="76"/>
      <c r="BX1319" s="76"/>
      <c r="BY1319" s="76"/>
      <c r="BZ1319" s="76"/>
      <c r="CA1319" s="76"/>
      <c r="CB1319" s="76"/>
      <c r="CC1319" s="76"/>
      <c r="CD1319" s="76"/>
      <c r="CE1319" s="76"/>
      <c r="CF1319" s="76"/>
      <c r="CG1319" s="76"/>
      <c r="CH1319" s="76"/>
      <c r="CI1319" s="76"/>
      <c r="CJ1319" s="76"/>
      <c r="CK1319" s="76"/>
    </row>
    <row r="1320" spans="2:89" x14ac:dyDescent="0.35">
      <c r="E1320" s="8"/>
      <c r="H1320" s="12"/>
      <c r="I1320" s="60"/>
      <c r="J1320" s="60"/>
      <c r="K1320" s="15"/>
      <c r="L1320" s="15"/>
      <c r="M1320" s="15"/>
      <c r="N1320" s="15"/>
      <c r="O1320" s="15"/>
      <c r="P1320" s="15"/>
      <c r="R1320" s="15"/>
      <c r="S1320" s="76"/>
      <c r="T1320" s="76"/>
      <c r="U1320" s="76"/>
      <c r="V1320" s="76"/>
      <c r="W1320" s="76"/>
      <c r="X1320" s="76"/>
      <c r="Y1320" s="76"/>
      <c r="Z1320" s="76"/>
      <c r="AA1320" s="76"/>
      <c r="AB1320" s="76"/>
      <c r="AC1320" s="76"/>
      <c r="AD1320" s="76"/>
      <c r="AE1320" s="76"/>
      <c r="AF1320" s="76"/>
      <c r="AG1320" s="76"/>
      <c r="AH1320" s="76"/>
      <c r="AI1320" s="76"/>
      <c r="AJ1320" s="76"/>
      <c r="AK1320" s="76"/>
      <c r="AL1320" s="76"/>
      <c r="AM1320" s="76"/>
      <c r="AN1320" s="76"/>
      <c r="AO1320" s="76"/>
      <c r="AP1320" s="76"/>
      <c r="AQ1320" s="76"/>
      <c r="AR1320" s="76"/>
      <c r="AS1320" s="76"/>
      <c r="AT1320" s="76"/>
      <c r="AU1320" s="76"/>
      <c r="AV1320" s="76"/>
      <c r="AW1320" s="76"/>
      <c r="AX1320" s="76"/>
      <c r="AY1320" s="76"/>
      <c r="AZ1320" s="76"/>
      <c r="BA1320" s="76"/>
      <c r="BB1320" s="76"/>
      <c r="BC1320" s="76"/>
      <c r="BD1320" s="76"/>
      <c r="BE1320" s="76"/>
      <c r="BF1320" s="76"/>
      <c r="BG1320" s="76"/>
      <c r="BH1320" s="76"/>
      <c r="BI1320" s="76"/>
      <c r="BJ1320" s="76"/>
      <c r="BK1320" s="76"/>
      <c r="BL1320" s="76"/>
      <c r="BM1320" s="76"/>
      <c r="BN1320" s="76"/>
      <c r="BO1320" s="76"/>
      <c r="BP1320" s="76"/>
      <c r="BQ1320" s="76"/>
      <c r="BR1320" s="76"/>
      <c r="BS1320" s="76"/>
      <c r="BT1320" s="76"/>
      <c r="BU1320" s="76"/>
      <c r="BV1320" s="76"/>
      <c r="BW1320" s="76"/>
      <c r="BX1320" s="76"/>
      <c r="BY1320" s="76"/>
      <c r="BZ1320" s="76"/>
      <c r="CA1320" s="76"/>
      <c r="CB1320" s="76"/>
      <c r="CC1320" s="76"/>
      <c r="CD1320" s="76"/>
      <c r="CE1320" s="76"/>
      <c r="CF1320" s="76"/>
      <c r="CG1320" s="76"/>
      <c r="CH1320" s="76"/>
      <c r="CI1320" s="76"/>
      <c r="CJ1320" s="76"/>
      <c r="CK1320" s="76"/>
    </row>
    <row r="1321" spans="2:89" x14ac:dyDescent="0.35">
      <c r="E1321" s="8"/>
      <c r="H1321" s="12"/>
      <c r="I1321" s="60"/>
      <c r="J1321" s="60"/>
      <c r="K1321" s="15"/>
      <c r="L1321" s="15"/>
      <c r="M1321" s="15"/>
      <c r="N1321" s="15"/>
      <c r="O1321" s="15"/>
      <c r="P1321" s="15"/>
      <c r="R1321" s="15"/>
      <c r="S1321" s="76"/>
      <c r="T1321" s="76"/>
      <c r="U1321" s="76"/>
      <c r="V1321" s="76"/>
      <c r="W1321" s="76"/>
      <c r="X1321" s="76"/>
      <c r="Y1321" s="76"/>
      <c r="Z1321" s="76"/>
      <c r="AA1321" s="76"/>
      <c r="AB1321" s="76"/>
      <c r="AC1321" s="76"/>
      <c r="AD1321" s="76"/>
      <c r="AE1321" s="76"/>
      <c r="AF1321" s="76"/>
      <c r="AG1321" s="76"/>
      <c r="AH1321" s="76"/>
      <c r="AI1321" s="76"/>
      <c r="AJ1321" s="76"/>
      <c r="AK1321" s="76"/>
      <c r="AL1321" s="76"/>
      <c r="AM1321" s="76"/>
      <c r="AN1321" s="76"/>
      <c r="AO1321" s="76"/>
      <c r="AP1321" s="76"/>
      <c r="AQ1321" s="76"/>
      <c r="AR1321" s="76"/>
      <c r="AS1321" s="76"/>
      <c r="AT1321" s="76"/>
      <c r="AU1321" s="76"/>
      <c r="AV1321" s="76"/>
      <c r="AW1321" s="76"/>
      <c r="AX1321" s="76"/>
      <c r="AY1321" s="76"/>
      <c r="AZ1321" s="76"/>
      <c r="BA1321" s="76"/>
      <c r="BB1321" s="76"/>
      <c r="BC1321" s="76"/>
      <c r="BD1321" s="76"/>
      <c r="BE1321" s="76"/>
      <c r="BF1321" s="76"/>
      <c r="BG1321" s="76"/>
      <c r="BH1321" s="76"/>
      <c r="BI1321" s="76"/>
      <c r="BJ1321" s="76"/>
      <c r="BK1321" s="76"/>
      <c r="BL1321" s="76"/>
      <c r="BM1321" s="76"/>
      <c r="BN1321" s="76"/>
      <c r="BO1321" s="76"/>
      <c r="BP1321" s="76"/>
      <c r="BQ1321" s="76"/>
      <c r="BR1321" s="76"/>
      <c r="BS1321" s="76"/>
      <c r="BT1321" s="76"/>
      <c r="BU1321" s="76"/>
      <c r="BV1321" s="76"/>
      <c r="BW1321" s="76"/>
      <c r="BX1321" s="76"/>
      <c r="BY1321" s="76"/>
      <c r="BZ1321" s="76"/>
      <c r="CA1321" s="76"/>
      <c r="CB1321" s="76"/>
      <c r="CC1321" s="76"/>
      <c r="CD1321" s="76"/>
      <c r="CE1321" s="76"/>
      <c r="CF1321" s="76"/>
      <c r="CG1321" s="76"/>
      <c r="CH1321" s="76"/>
      <c r="CI1321" s="76"/>
      <c r="CJ1321" s="76"/>
      <c r="CK1321" s="76"/>
    </row>
    <row r="1322" spans="2:89" x14ac:dyDescent="0.35">
      <c r="E1322" s="8"/>
      <c r="H1322" s="12"/>
      <c r="I1322" s="60"/>
      <c r="J1322" s="60"/>
      <c r="K1322" s="15"/>
      <c r="L1322" s="15"/>
      <c r="M1322" s="15"/>
      <c r="N1322" s="15"/>
      <c r="O1322" s="15"/>
      <c r="P1322" s="15"/>
      <c r="R1322" s="15"/>
      <c r="S1322" s="76"/>
      <c r="T1322" s="76"/>
      <c r="U1322" s="76"/>
      <c r="V1322" s="76"/>
      <c r="W1322" s="76"/>
      <c r="X1322" s="76"/>
      <c r="Y1322" s="76"/>
      <c r="Z1322" s="76"/>
      <c r="AA1322" s="76"/>
      <c r="AB1322" s="76"/>
      <c r="AC1322" s="76"/>
      <c r="AD1322" s="76"/>
      <c r="AE1322" s="76"/>
      <c r="AF1322" s="76"/>
      <c r="AG1322" s="76"/>
      <c r="AH1322" s="76"/>
      <c r="AI1322" s="76"/>
      <c r="AJ1322" s="76"/>
      <c r="AK1322" s="76"/>
      <c r="AL1322" s="76"/>
      <c r="AM1322" s="76"/>
      <c r="AN1322" s="76"/>
      <c r="AO1322" s="76"/>
      <c r="AP1322" s="76"/>
      <c r="AQ1322" s="76"/>
      <c r="AR1322" s="76"/>
      <c r="AS1322" s="76"/>
      <c r="AT1322" s="76"/>
      <c r="AU1322" s="76"/>
      <c r="AV1322" s="76"/>
      <c r="AW1322" s="76"/>
      <c r="AX1322" s="76"/>
      <c r="AY1322" s="76"/>
      <c r="AZ1322" s="76"/>
      <c r="BA1322" s="76"/>
      <c r="BB1322" s="76"/>
      <c r="BC1322" s="76"/>
      <c r="BD1322" s="76"/>
      <c r="BE1322" s="76"/>
      <c r="BF1322" s="76"/>
      <c r="BG1322" s="76"/>
      <c r="BH1322" s="76"/>
      <c r="BI1322" s="76"/>
      <c r="BJ1322" s="76"/>
      <c r="BK1322" s="76"/>
      <c r="BL1322" s="76"/>
      <c r="BM1322" s="76"/>
      <c r="BN1322" s="76"/>
      <c r="BO1322" s="76"/>
      <c r="BP1322" s="76"/>
      <c r="BQ1322" s="76"/>
      <c r="BR1322" s="76"/>
      <c r="BS1322" s="76"/>
      <c r="BT1322" s="76"/>
      <c r="BU1322" s="76"/>
      <c r="BV1322" s="76"/>
      <c r="BW1322" s="76"/>
      <c r="BX1322" s="76"/>
      <c r="BY1322" s="76"/>
      <c r="BZ1322" s="76"/>
      <c r="CA1322" s="76"/>
      <c r="CB1322" s="76"/>
      <c r="CC1322" s="76"/>
      <c r="CD1322" s="76"/>
      <c r="CE1322" s="76"/>
      <c r="CF1322" s="76"/>
      <c r="CG1322" s="76"/>
      <c r="CH1322" s="76"/>
      <c r="CI1322" s="76"/>
      <c r="CJ1322" s="76"/>
      <c r="CK1322" s="76"/>
    </row>
    <row r="1323" spans="2:89" x14ac:dyDescent="0.35">
      <c r="E1323" s="8"/>
      <c r="H1323" s="12"/>
      <c r="I1323" s="60"/>
      <c r="J1323" s="60"/>
      <c r="K1323" s="15"/>
      <c r="L1323" s="15"/>
      <c r="M1323" s="15"/>
      <c r="N1323" s="15"/>
      <c r="O1323" s="15"/>
      <c r="P1323" s="15"/>
      <c r="R1323" s="15"/>
      <c r="S1323" s="76"/>
      <c r="T1323" s="76"/>
      <c r="U1323" s="76"/>
      <c r="V1323" s="76"/>
      <c r="W1323" s="76"/>
      <c r="X1323" s="76"/>
      <c r="Y1323" s="76"/>
      <c r="Z1323" s="76"/>
      <c r="AA1323" s="76"/>
      <c r="AB1323" s="76"/>
      <c r="AC1323" s="76"/>
      <c r="AD1323" s="76"/>
      <c r="AE1323" s="76"/>
      <c r="AF1323" s="76"/>
      <c r="AG1323" s="76"/>
      <c r="AH1323" s="76"/>
      <c r="AI1323" s="76"/>
      <c r="AJ1323" s="76"/>
      <c r="AK1323" s="76"/>
      <c r="AL1323" s="76"/>
      <c r="AM1323" s="76"/>
      <c r="AN1323" s="76"/>
      <c r="AO1323" s="76"/>
      <c r="AP1323" s="76"/>
      <c r="AQ1323" s="76"/>
      <c r="AR1323" s="76"/>
      <c r="AS1323" s="76"/>
      <c r="AT1323" s="76"/>
      <c r="AU1323" s="76"/>
      <c r="AV1323" s="76"/>
      <c r="AW1323" s="76"/>
      <c r="AX1323" s="76"/>
      <c r="AY1323" s="76"/>
      <c r="AZ1323" s="76"/>
      <c r="BA1323" s="76"/>
      <c r="BB1323" s="76"/>
      <c r="BC1323" s="76"/>
      <c r="BD1323" s="76"/>
      <c r="BE1323" s="76"/>
      <c r="BF1323" s="76"/>
      <c r="BG1323" s="76"/>
      <c r="BH1323" s="76"/>
      <c r="BI1323" s="76"/>
      <c r="BJ1323" s="76"/>
      <c r="BK1323" s="76"/>
      <c r="BL1323" s="76"/>
      <c r="BM1323" s="76"/>
      <c r="BN1323" s="76"/>
      <c r="BO1323" s="76"/>
      <c r="BP1323" s="76"/>
      <c r="BQ1323" s="76"/>
      <c r="BR1323" s="76"/>
      <c r="BS1323" s="76"/>
      <c r="BT1323" s="76"/>
      <c r="BU1323" s="76"/>
      <c r="BV1323" s="76"/>
      <c r="BW1323" s="76"/>
      <c r="BX1323" s="76"/>
      <c r="BY1323" s="76"/>
      <c r="BZ1323" s="76"/>
      <c r="CA1323" s="76"/>
      <c r="CB1323" s="76"/>
      <c r="CC1323" s="76"/>
      <c r="CD1323" s="76"/>
      <c r="CE1323" s="76"/>
      <c r="CF1323" s="76"/>
      <c r="CG1323" s="76"/>
      <c r="CH1323" s="76"/>
      <c r="CI1323" s="76"/>
      <c r="CJ1323" s="76"/>
      <c r="CK1323" s="76"/>
    </row>
    <row r="1324" spans="2:89" x14ac:dyDescent="0.35">
      <c r="E1324" s="8"/>
      <c r="H1324" s="12"/>
      <c r="I1324" s="60"/>
      <c r="J1324" s="60"/>
      <c r="K1324" s="15"/>
      <c r="L1324" s="15"/>
      <c r="M1324" s="15"/>
      <c r="N1324" s="15"/>
      <c r="O1324" s="15"/>
      <c r="P1324" s="15"/>
      <c r="R1324" s="15"/>
      <c r="S1324" s="76"/>
      <c r="T1324" s="76"/>
      <c r="U1324" s="76"/>
      <c r="V1324" s="76"/>
      <c r="W1324" s="76"/>
      <c r="X1324" s="76"/>
      <c r="Y1324" s="76"/>
      <c r="Z1324" s="76"/>
      <c r="AA1324" s="76"/>
      <c r="AB1324" s="76"/>
      <c r="AC1324" s="76"/>
      <c r="AD1324" s="76"/>
      <c r="AE1324" s="76"/>
      <c r="AF1324" s="76"/>
      <c r="AG1324" s="76"/>
      <c r="AH1324" s="76"/>
      <c r="AI1324" s="76"/>
      <c r="AJ1324" s="76"/>
      <c r="AK1324" s="76"/>
      <c r="AL1324" s="76"/>
      <c r="AM1324" s="76"/>
      <c r="AN1324" s="76"/>
      <c r="AO1324" s="76"/>
      <c r="AP1324" s="76"/>
      <c r="AQ1324" s="76"/>
      <c r="AR1324" s="76"/>
      <c r="AS1324" s="76"/>
      <c r="AT1324" s="76"/>
      <c r="AU1324" s="76"/>
      <c r="AV1324" s="76"/>
      <c r="AW1324" s="76"/>
      <c r="AX1324" s="76"/>
      <c r="AY1324" s="76"/>
      <c r="AZ1324" s="76"/>
      <c r="BA1324" s="76"/>
      <c r="BB1324" s="76"/>
      <c r="BC1324" s="76"/>
      <c r="BD1324" s="76"/>
      <c r="BE1324" s="76"/>
      <c r="BF1324" s="76"/>
      <c r="BG1324" s="76"/>
      <c r="BH1324" s="76"/>
      <c r="BI1324" s="76"/>
      <c r="BJ1324" s="76"/>
      <c r="BK1324" s="76"/>
      <c r="BL1324" s="76"/>
      <c r="BM1324" s="76"/>
      <c r="BN1324" s="76"/>
      <c r="BO1324" s="76"/>
      <c r="BP1324" s="76"/>
      <c r="BQ1324" s="76"/>
      <c r="BR1324" s="76"/>
      <c r="BS1324" s="76"/>
      <c r="BT1324" s="76"/>
      <c r="BU1324" s="76"/>
      <c r="BV1324" s="76"/>
      <c r="BW1324" s="76"/>
      <c r="BX1324" s="76"/>
      <c r="BY1324" s="76"/>
      <c r="BZ1324" s="76"/>
      <c r="CA1324" s="76"/>
      <c r="CB1324" s="76"/>
      <c r="CC1324" s="76"/>
      <c r="CD1324" s="76"/>
      <c r="CE1324" s="76"/>
      <c r="CF1324" s="76"/>
      <c r="CG1324" s="76"/>
      <c r="CH1324" s="76"/>
      <c r="CI1324" s="76"/>
      <c r="CJ1324" s="76"/>
      <c r="CK1324" s="76"/>
    </row>
    <row r="1325" spans="2:89" x14ac:dyDescent="0.35">
      <c r="E1325" s="8"/>
      <c r="H1325" s="12"/>
      <c r="I1325" s="60"/>
      <c r="J1325" s="60"/>
      <c r="K1325" s="15"/>
      <c r="L1325" s="15"/>
      <c r="M1325" s="15"/>
      <c r="N1325" s="15"/>
      <c r="O1325" s="15"/>
      <c r="P1325" s="15"/>
      <c r="R1325" s="15"/>
      <c r="S1325" s="76"/>
      <c r="T1325" s="76"/>
      <c r="U1325" s="76"/>
      <c r="V1325" s="76"/>
      <c r="W1325" s="76"/>
      <c r="X1325" s="76"/>
      <c r="Y1325" s="76"/>
      <c r="Z1325" s="76"/>
      <c r="AA1325" s="76"/>
      <c r="AB1325" s="76"/>
      <c r="AC1325" s="76"/>
      <c r="AD1325" s="76"/>
      <c r="AE1325" s="76"/>
      <c r="AF1325" s="76"/>
      <c r="AG1325" s="76"/>
      <c r="AH1325" s="76"/>
      <c r="AI1325" s="76"/>
      <c r="AJ1325" s="76"/>
      <c r="AK1325" s="76"/>
      <c r="AL1325" s="76"/>
      <c r="AM1325" s="76"/>
      <c r="AN1325" s="76"/>
      <c r="AO1325" s="76"/>
      <c r="AP1325" s="76"/>
      <c r="AQ1325" s="76"/>
      <c r="AR1325" s="76"/>
      <c r="AS1325" s="76"/>
      <c r="AT1325" s="76"/>
      <c r="AU1325" s="76"/>
      <c r="AV1325" s="76"/>
      <c r="AW1325" s="76"/>
      <c r="AX1325" s="76"/>
      <c r="AY1325" s="76"/>
      <c r="AZ1325" s="76"/>
      <c r="BA1325" s="76"/>
      <c r="BB1325" s="76"/>
      <c r="BC1325" s="76"/>
      <c r="BD1325" s="76"/>
      <c r="BE1325" s="76"/>
      <c r="BF1325" s="76"/>
      <c r="BG1325" s="76"/>
      <c r="BH1325" s="76"/>
      <c r="BI1325" s="76"/>
      <c r="BJ1325" s="76"/>
      <c r="BK1325" s="76"/>
      <c r="BL1325" s="76"/>
      <c r="BM1325" s="76"/>
      <c r="BN1325" s="76"/>
      <c r="BO1325" s="76"/>
      <c r="BP1325" s="76"/>
      <c r="BQ1325" s="76"/>
      <c r="BR1325" s="76"/>
      <c r="BS1325" s="76"/>
      <c r="BT1325" s="76"/>
      <c r="BU1325" s="76"/>
      <c r="BV1325" s="76"/>
      <c r="BW1325" s="76"/>
      <c r="BX1325" s="76"/>
      <c r="BY1325" s="76"/>
      <c r="BZ1325" s="76"/>
      <c r="CA1325" s="76"/>
      <c r="CB1325" s="76"/>
      <c r="CC1325" s="76"/>
      <c r="CD1325" s="76"/>
      <c r="CE1325" s="76"/>
      <c r="CF1325" s="76"/>
      <c r="CG1325" s="76"/>
      <c r="CH1325" s="76"/>
      <c r="CI1325" s="76"/>
      <c r="CJ1325" s="76"/>
      <c r="CK1325" s="76"/>
    </row>
    <row r="1326" spans="2:89" x14ac:dyDescent="0.35">
      <c r="E1326" s="8"/>
      <c r="H1326" s="12"/>
      <c r="I1326" s="60"/>
      <c r="J1326" s="60"/>
      <c r="K1326" s="15"/>
      <c r="L1326" s="15"/>
      <c r="M1326" s="15"/>
      <c r="N1326" s="15"/>
      <c r="O1326" s="15"/>
      <c r="P1326" s="15"/>
      <c r="R1326" s="15"/>
      <c r="S1326" s="76"/>
      <c r="T1326" s="76"/>
      <c r="U1326" s="76"/>
      <c r="V1326" s="76"/>
      <c r="W1326" s="76"/>
      <c r="X1326" s="76"/>
      <c r="Y1326" s="76"/>
      <c r="Z1326" s="76"/>
      <c r="AA1326" s="76"/>
      <c r="AB1326" s="76"/>
      <c r="AC1326" s="76"/>
      <c r="AD1326" s="76"/>
      <c r="AE1326" s="76"/>
      <c r="AF1326" s="76"/>
      <c r="AG1326" s="76"/>
      <c r="AH1326" s="76"/>
      <c r="AI1326" s="76"/>
      <c r="AJ1326" s="76"/>
      <c r="AK1326" s="76"/>
      <c r="AL1326" s="76"/>
      <c r="AM1326" s="76"/>
      <c r="AN1326" s="76"/>
      <c r="AO1326" s="76"/>
      <c r="AP1326" s="76"/>
      <c r="AQ1326" s="76"/>
      <c r="AR1326" s="76"/>
      <c r="AS1326" s="76"/>
      <c r="AT1326" s="76"/>
      <c r="AU1326" s="76"/>
      <c r="AV1326" s="76"/>
      <c r="AW1326" s="76"/>
      <c r="AX1326" s="76"/>
      <c r="AY1326" s="76"/>
      <c r="AZ1326" s="76"/>
      <c r="BA1326" s="76"/>
      <c r="BB1326" s="76"/>
      <c r="BC1326" s="76"/>
      <c r="BD1326" s="76"/>
      <c r="BE1326" s="76"/>
      <c r="BF1326" s="76"/>
      <c r="BG1326" s="76"/>
      <c r="BH1326" s="76"/>
      <c r="BI1326" s="76"/>
      <c r="BJ1326" s="76"/>
      <c r="BK1326" s="76"/>
      <c r="BL1326" s="76"/>
      <c r="BM1326" s="76"/>
      <c r="BN1326" s="76"/>
      <c r="BO1326" s="76"/>
      <c r="BP1326" s="76"/>
      <c r="BQ1326" s="76"/>
      <c r="BR1326" s="76"/>
      <c r="BS1326" s="76"/>
      <c r="BT1326" s="76"/>
      <c r="BU1326" s="76"/>
      <c r="BV1326" s="76"/>
      <c r="BW1326" s="76"/>
      <c r="BX1326" s="76"/>
      <c r="BY1326" s="76"/>
      <c r="BZ1326" s="76"/>
      <c r="CA1326" s="76"/>
      <c r="CB1326" s="76"/>
      <c r="CC1326" s="76"/>
      <c r="CD1326" s="76"/>
      <c r="CE1326" s="76"/>
      <c r="CF1326" s="76"/>
      <c r="CG1326" s="76"/>
      <c r="CH1326" s="76"/>
      <c r="CI1326" s="76"/>
      <c r="CJ1326" s="76"/>
      <c r="CK1326" s="76"/>
    </row>
    <row r="1327" spans="2:89" x14ac:dyDescent="0.35">
      <c r="B1327" s="171"/>
      <c r="E1327" s="8"/>
      <c r="H1327" s="196"/>
      <c r="I1327" s="197"/>
      <c r="J1327" s="197"/>
      <c r="K1327" s="198"/>
      <c r="L1327" s="198"/>
      <c r="M1327" s="198"/>
      <c r="N1327" s="198"/>
      <c r="O1327" s="198"/>
      <c r="P1327" s="198"/>
      <c r="R1327" s="198"/>
      <c r="S1327" s="186">
        <v>-1000</v>
      </c>
      <c r="T1327" s="186">
        <v>-1000</v>
      </c>
      <c r="U1327" s="186">
        <v>-1000</v>
      </c>
      <c r="V1327" s="186">
        <v>-1000</v>
      </c>
      <c r="W1327" s="186">
        <v>-1000</v>
      </c>
      <c r="X1327" s="186">
        <v>-1000</v>
      </c>
      <c r="Y1327" s="186">
        <v>-1000</v>
      </c>
      <c r="Z1327" s="186">
        <v>-1000</v>
      </c>
      <c r="AA1327" s="186">
        <v>-1000</v>
      </c>
      <c r="AB1327" s="186">
        <v>-1000</v>
      </c>
      <c r="AC1327" s="186">
        <v>-1000</v>
      </c>
      <c r="AD1327" s="186">
        <v>-1000</v>
      </c>
      <c r="AE1327" s="186">
        <v>-1000</v>
      </c>
      <c r="AF1327" s="186">
        <v>-1000</v>
      </c>
      <c r="AG1327" s="186">
        <v>-1000</v>
      </c>
      <c r="AH1327" s="186">
        <v>-1000</v>
      </c>
      <c r="AI1327" s="186">
        <v>-1000</v>
      </c>
      <c r="AJ1327" s="186">
        <v>-1000</v>
      </c>
      <c r="AK1327" s="186">
        <v>-1000</v>
      </c>
      <c r="AL1327" s="186">
        <v>-1000</v>
      </c>
      <c r="AM1327" s="186">
        <v>-1000</v>
      </c>
      <c r="AN1327" s="186">
        <v>-1000</v>
      </c>
      <c r="AO1327" s="186">
        <v>-1000</v>
      </c>
      <c r="AP1327" s="186">
        <v>-1000</v>
      </c>
      <c r="AQ1327" s="186">
        <v>-1000</v>
      </c>
      <c r="AR1327" s="186">
        <v>-1000</v>
      </c>
      <c r="AS1327" s="186">
        <v>-1000</v>
      </c>
      <c r="AT1327" s="186">
        <v>-1000</v>
      </c>
      <c r="AU1327" s="186">
        <v>-1000</v>
      </c>
      <c r="AV1327" s="186">
        <v>-1000</v>
      </c>
      <c r="AW1327" s="186">
        <v>-1000</v>
      </c>
      <c r="AX1327" s="186">
        <v>-1000</v>
      </c>
      <c r="AY1327" s="186">
        <v>-1000</v>
      </c>
      <c r="AZ1327" s="186">
        <v>-1000</v>
      </c>
      <c r="BA1327" s="186">
        <v>-1000</v>
      </c>
      <c r="BB1327" s="186">
        <v>-1000</v>
      </c>
      <c r="BC1327" s="186">
        <v>-1000</v>
      </c>
      <c r="BD1327" s="186">
        <v>-1000</v>
      </c>
      <c r="BE1327" s="186">
        <v>-1000</v>
      </c>
      <c r="BF1327" s="186">
        <v>-1000</v>
      </c>
      <c r="BG1327" s="186">
        <v>-1000</v>
      </c>
      <c r="BH1327" s="186">
        <v>-1000</v>
      </c>
      <c r="BI1327" s="186">
        <v>-1000</v>
      </c>
      <c r="BJ1327" s="186">
        <v>-1000</v>
      </c>
      <c r="BK1327" s="186">
        <v>-1000</v>
      </c>
      <c r="BL1327" s="186">
        <v>-1000</v>
      </c>
      <c r="BM1327" s="186">
        <v>-1000</v>
      </c>
      <c r="BN1327" s="186">
        <v>-1000</v>
      </c>
      <c r="BO1327" s="186">
        <v>-1000</v>
      </c>
      <c r="BP1327" s="186">
        <v>-1000</v>
      </c>
      <c r="BQ1327" s="186">
        <v>-1000</v>
      </c>
      <c r="BR1327" s="186">
        <v>-1000</v>
      </c>
      <c r="BS1327" s="186">
        <v>-1000</v>
      </c>
      <c r="BT1327" s="186">
        <v>-1000</v>
      </c>
      <c r="BU1327" s="186">
        <v>-1000</v>
      </c>
      <c r="BV1327" s="186">
        <v>-1000</v>
      </c>
      <c r="BW1327" s="186">
        <v>-1000</v>
      </c>
      <c r="BX1327" s="186">
        <v>-1000</v>
      </c>
      <c r="BY1327" s="186">
        <v>-1000</v>
      </c>
      <c r="BZ1327" s="186">
        <v>-1000</v>
      </c>
      <c r="CA1327" s="186">
        <v>-1000</v>
      </c>
      <c r="CB1327" s="186">
        <v>-1000</v>
      </c>
      <c r="CC1327" s="186">
        <v>-1000</v>
      </c>
      <c r="CD1327" s="186">
        <v>-1000</v>
      </c>
      <c r="CE1327" s="186">
        <v>-1000</v>
      </c>
      <c r="CF1327" s="186">
        <v>-1000</v>
      </c>
      <c r="CG1327" s="186">
        <v>-1000</v>
      </c>
      <c r="CH1327" s="186">
        <v>-1000</v>
      </c>
      <c r="CI1327" s="186">
        <v>-1000</v>
      </c>
      <c r="CJ1327" s="186">
        <v>-1000</v>
      </c>
      <c r="CK1327" s="186">
        <v>-1000</v>
      </c>
    </row>
    <row r="1328" spans="2:89" x14ac:dyDescent="0.35">
      <c r="B1328" s="171" t="s">
        <v>490</v>
      </c>
      <c r="E1328" s="8"/>
      <c r="H1328" s="170"/>
      <c r="I1328" s="172"/>
      <c r="J1328" s="172"/>
      <c r="K1328" s="193"/>
      <c r="L1328" s="193"/>
      <c r="M1328" s="193"/>
      <c r="N1328" s="193"/>
      <c r="O1328" s="193"/>
      <c r="P1328" s="193"/>
      <c r="R1328" s="194"/>
      <c r="S1328" s="170"/>
      <c r="T1328" s="170"/>
      <c r="U1328" s="170"/>
      <c r="V1328" s="170"/>
      <c r="W1328" s="170"/>
      <c r="X1328" s="170"/>
      <c r="Y1328" s="170"/>
      <c r="Z1328" s="170"/>
      <c r="AA1328" s="170"/>
      <c r="AB1328" s="170"/>
      <c r="AC1328" s="170"/>
      <c r="AD1328" s="170"/>
      <c r="AE1328" s="170"/>
      <c r="AF1328" s="170"/>
      <c r="AG1328" s="170"/>
      <c r="AH1328" s="170"/>
      <c r="AI1328" s="170"/>
      <c r="AJ1328" s="170"/>
      <c r="AK1328" s="170"/>
      <c r="AL1328" s="170"/>
      <c r="AM1328" s="170"/>
      <c r="AN1328" s="170"/>
      <c r="AO1328" s="170"/>
      <c r="AP1328" s="170"/>
      <c r="AQ1328" s="170"/>
      <c r="AR1328" s="170"/>
      <c r="AS1328" s="170"/>
      <c r="AT1328" s="170"/>
      <c r="AU1328" s="170"/>
      <c r="AV1328" s="170"/>
      <c r="AW1328" s="170"/>
      <c r="AX1328" s="170"/>
      <c r="AY1328" s="170"/>
      <c r="AZ1328" s="170"/>
      <c r="BA1328" s="170"/>
      <c r="BB1328" s="170"/>
      <c r="BC1328" s="170"/>
      <c r="BD1328" s="170"/>
      <c r="BE1328" s="170"/>
      <c r="BF1328" s="170"/>
      <c r="BG1328" s="170"/>
      <c r="BH1328" s="170"/>
      <c r="BI1328" s="170"/>
      <c r="BJ1328" s="170"/>
      <c r="BK1328" s="170"/>
      <c r="BL1328" s="170"/>
      <c r="BM1328" s="170"/>
      <c r="BN1328" s="170"/>
      <c r="BO1328" s="170"/>
      <c r="BP1328" s="170"/>
      <c r="BQ1328" s="170"/>
      <c r="BR1328" s="170"/>
      <c r="BS1328" s="170"/>
      <c r="BT1328" s="170"/>
      <c r="BU1328" s="170"/>
      <c r="BV1328" s="170"/>
      <c r="BW1328" s="170"/>
      <c r="BX1328" s="170"/>
      <c r="BY1328" s="170"/>
      <c r="BZ1328" s="170"/>
      <c r="CA1328" s="170"/>
      <c r="CB1328" s="170"/>
      <c r="CC1328" s="170"/>
      <c r="CD1328" s="170"/>
      <c r="CE1328" s="170"/>
      <c r="CF1328" s="170"/>
      <c r="CG1328" s="170"/>
      <c r="CH1328" s="170"/>
      <c r="CI1328" s="170"/>
      <c r="CJ1328" s="170"/>
      <c r="CK1328" s="170"/>
    </row>
    <row r="1329" spans="2:89" x14ac:dyDescent="0.35">
      <c r="B1329" s="171" t="s">
        <v>492</v>
      </c>
      <c r="E1329" s="8"/>
      <c r="H1329" s="170"/>
      <c r="I1329" s="172"/>
      <c r="J1329" s="172"/>
      <c r="K1329" s="193"/>
      <c r="L1329" s="193"/>
      <c r="M1329" s="193"/>
      <c r="N1329" s="193"/>
      <c r="O1329" s="193"/>
      <c r="P1329" s="193"/>
      <c r="R1329" s="194"/>
      <c r="S1329" s="170"/>
      <c r="T1329" s="170"/>
      <c r="U1329" s="170"/>
      <c r="V1329" s="170"/>
      <c r="W1329" s="170"/>
      <c r="X1329" s="170"/>
      <c r="Y1329" s="170"/>
      <c r="Z1329" s="170"/>
      <c r="AA1329" s="170"/>
      <c r="AB1329" s="170"/>
      <c r="AC1329" s="170"/>
      <c r="AD1329" s="170"/>
      <c r="AE1329" s="170"/>
      <c r="AF1329" s="170"/>
      <c r="AG1329" s="170"/>
      <c r="AH1329" s="170"/>
      <c r="AI1329" s="170"/>
      <c r="AJ1329" s="170"/>
      <c r="AK1329" s="170"/>
      <c r="AL1329" s="170"/>
      <c r="AM1329" s="170"/>
      <c r="AN1329" s="170"/>
      <c r="AO1329" s="170"/>
      <c r="AP1329" s="170"/>
      <c r="AQ1329" s="170"/>
      <c r="AR1329" s="170"/>
      <c r="AS1329" s="170"/>
      <c r="AT1329" s="170"/>
      <c r="AU1329" s="170"/>
      <c r="AV1329" s="170"/>
      <c r="AW1329" s="170"/>
      <c r="AX1329" s="170"/>
      <c r="AY1329" s="170"/>
      <c r="AZ1329" s="170"/>
      <c r="BA1329" s="170"/>
      <c r="BB1329" s="170"/>
      <c r="BC1329" s="170"/>
      <c r="BD1329" s="170"/>
      <c r="BE1329" s="170"/>
      <c r="BF1329" s="170"/>
      <c r="BG1329" s="170"/>
      <c r="BH1329" s="170"/>
      <c r="BI1329" s="170"/>
      <c r="BJ1329" s="170"/>
      <c r="BK1329" s="170"/>
      <c r="BL1329" s="170"/>
      <c r="BM1329" s="170"/>
      <c r="BN1329" s="170"/>
      <c r="BO1329" s="170"/>
      <c r="BP1329" s="170"/>
      <c r="BQ1329" s="170"/>
      <c r="BR1329" s="170"/>
      <c r="BS1329" s="170"/>
      <c r="BT1329" s="170"/>
      <c r="BU1329" s="170"/>
      <c r="BV1329" s="170"/>
      <c r="BW1329" s="170"/>
      <c r="BX1329" s="170"/>
      <c r="BY1329" s="170"/>
      <c r="BZ1329" s="170"/>
      <c r="CA1329" s="170"/>
      <c r="CB1329" s="170"/>
      <c r="CC1329" s="170"/>
      <c r="CD1329" s="170"/>
      <c r="CE1329" s="170"/>
      <c r="CF1329" s="170"/>
      <c r="CG1329" s="170"/>
      <c r="CH1329" s="170"/>
      <c r="CI1329" s="170"/>
      <c r="CJ1329" s="170"/>
      <c r="CK1329" s="170"/>
    </row>
    <row r="1330" spans="2:89" x14ac:dyDescent="0.35">
      <c r="B1330" s="171" t="s">
        <v>461</v>
      </c>
      <c r="E1330" s="8"/>
      <c r="H1330" s="170"/>
      <c r="I1330" s="172"/>
      <c r="J1330" s="172"/>
      <c r="K1330" s="193"/>
      <c r="L1330" s="193"/>
      <c r="M1330" s="193"/>
      <c r="N1330" s="193"/>
      <c r="O1330" s="193"/>
      <c r="P1330" s="193"/>
      <c r="R1330" s="194"/>
      <c r="S1330" s="195" t="str">
        <f t="shared" ref="S1330:AX1330" si="1492">S$20</f>
        <v>S$16</v>
      </c>
      <c r="T1330" s="195" t="str">
        <f t="shared" si="1492"/>
        <v>T$16</v>
      </c>
      <c r="U1330" s="195" t="str">
        <f t="shared" si="1492"/>
        <v>U$16</v>
      </c>
      <c r="V1330" s="195" t="str">
        <f t="shared" si="1492"/>
        <v>V$16</v>
      </c>
      <c r="W1330" s="195" t="str">
        <f t="shared" si="1492"/>
        <v>W$16</v>
      </c>
      <c r="X1330" s="195" t="str">
        <f t="shared" si="1492"/>
        <v>X$16</v>
      </c>
      <c r="Y1330" s="195" t="str">
        <f t="shared" si="1492"/>
        <v>Y$16</v>
      </c>
      <c r="Z1330" s="195" t="str">
        <f t="shared" si="1492"/>
        <v>Z$16</v>
      </c>
      <c r="AA1330" s="195" t="str">
        <f t="shared" si="1492"/>
        <v>AA$16</v>
      </c>
      <c r="AB1330" s="195" t="str">
        <f t="shared" si="1492"/>
        <v>AB$16</v>
      </c>
      <c r="AC1330" s="195" t="str">
        <f t="shared" si="1492"/>
        <v>AC$16</v>
      </c>
      <c r="AD1330" s="195" t="str">
        <f t="shared" si="1492"/>
        <v>AD$16</v>
      </c>
      <c r="AE1330" s="195" t="str">
        <f t="shared" si="1492"/>
        <v>AE$16</v>
      </c>
      <c r="AF1330" s="195" t="str">
        <f t="shared" si="1492"/>
        <v>AF$16</v>
      </c>
      <c r="AG1330" s="195" t="str">
        <f t="shared" si="1492"/>
        <v>AG$16</v>
      </c>
      <c r="AH1330" s="195" t="str">
        <f t="shared" si="1492"/>
        <v>AH$16</v>
      </c>
      <c r="AI1330" s="195" t="str">
        <f t="shared" si="1492"/>
        <v>AI$16</v>
      </c>
      <c r="AJ1330" s="195" t="str">
        <f t="shared" si="1492"/>
        <v>AJ$16</v>
      </c>
      <c r="AK1330" s="195" t="str">
        <f t="shared" si="1492"/>
        <v>AK$16</v>
      </c>
      <c r="AL1330" s="195" t="str">
        <f t="shared" si="1492"/>
        <v>AL$16</v>
      </c>
      <c r="AM1330" s="195" t="str">
        <f t="shared" si="1492"/>
        <v>AM$16</v>
      </c>
      <c r="AN1330" s="195" t="str">
        <f t="shared" si="1492"/>
        <v>AN$16</v>
      </c>
      <c r="AO1330" s="195" t="str">
        <f t="shared" si="1492"/>
        <v>AO$16</v>
      </c>
      <c r="AP1330" s="195" t="str">
        <f t="shared" si="1492"/>
        <v>AP$16</v>
      </c>
      <c r="AQ1330" s="195" t="str">
        <f t="shared" si="1492"/>
        <v>AQ$16</v>
      </c>
      <c r="AR1330" s="195" t="str">
        <f t="shared" si="1492"/>
        <v>AR$16</v>
      </c>
      <c r="AS1330" s="195" t="str">
        <f t="shared" si="1492"/>
        <v>AS$16</v>
      </c>
      <c r="AT1330" s="195" t="str">
        <f t="shared" si="1492"/>
        <v>AT$16</v>
      </c>
      <c r="AU1330" s="195" t="str">
        <f t="shared" si="1492"/>
        <v>AU$16</v>
      </c>
      <c r="AV1330" s="195" t="str">
        <f t="shared" si="1492"/>
        <v>AV$16</v>
      </c>
      <c r="AW1330" s="195" t="str">
        <f t="shared" si="1492"/>
        <v>AW$16</v>
      </c>
      <c r="AX1330" s="195" t="str">
        <f t="shared" si="1492"/>
        <v>AX$16</v>
      </c>
      <c r="AY1330" s="195" t="str">
        <f t="shared" ref="AY1330:CD1330" si="1493">AY$20</f>
        <v>AY$16</v>
      </c>
      <c r="AZ1330" s="195" t="str">
        <f t="shared" si="1493"/>
        <v>AZ$16</v>
      </c>
      <c r="BA1330" s="195" t="str">
        <f t="shared" si="1493"/>
        <v>BA$16</v>
      </c>
      <c r="BB1330" s="195" t="str">
        <f t="shared" si="1493"/>
        <v>BB$16</v>
      </c>
      <c r="BC1330" s="195" t="str">
        <f t="shared" si="1493"/>
        <v>BC$16</v>
      </c>
      <c r="BD1330" s="195" t="str">
        <f t="shared" si="1493"/>
        <v>BD$16</v>
      </c>
      <c r="BE1330" s="195" t="str">
        <f t="shared" si="1493"/>
        <v>BE$16</v>
      </c>
      <c r="BF1330" s="195" t="str">
        <f t="shared" si="1493"/>
        <v>BF$16</v>
      </c>
      <c r="BG1330" s="195" t="str">
        <f t="shared" si="1493"/>
        <v>BG$16</v>
      </c>
      <c r="BH1330" s="195" t="str">
        <f t="shared" si="1493"/>
        <v>BH$16</v>
      </c>
      <c r="BI1330" s="195" t="str">
        <f t="shared" si="1493"/>
        <v>BI$16</v>
      </c>
      <c r="BJ1330" s="195" t="str">
        <f t="shared" si="1493"/>
        <v>BJ$16</v>
      </c>
      <c r="BK1330" s="195" t="str">
        <f t="shared" si="1493"/>
        <v>BK$16</v>
      </c>
      <c r="BL1330" s="195" t="str">
        <f t="shared" si="1493"/>
        <v>BL$16</v>
      </c>
      <c r="BM1330" s="195" t="str">
        <f t="shared" si="1493"/>
        <v>BM$16</v>
      </c>
      <c r="BN1330" s="195" t="str">
        <f t="shared" si="1493"/>
        <v>BN$16</v>
      </c>
      <c r="BO1330" s="195" t="str">
        <f t="shared" si="1493"/>
        <v>BO$16</v>
      </c>
      <c r="BP1330" s="195" t="str">
        <f t="shared" si="1493"/>
        <v>BP$16</v>
      </c>
      <c r="BQ1330" s="195" t="str">
        <f t="shared" si="1493"/>
        <v>BQ$16</v>
      </c>
      <c r="BR1330" s="195" t="str">
        <f t="shared" si="1493"/>
        <v>BR$16</v>
      </c>
      <c r="BS1330" s="195" t="str">
        <f t="shared" si="1493"/>
        <v>BS$16</v>
      </c>
      <c r="BT1330" s="195" t="str">
        <f t="shared" si="1493"/>
        <v>BT$16</v>
      </c>
      <c r="BU1330" s="195" t="str">
        <f t="shared" si="1493"/>
        <v>BU$16</v>
      </c>
      <c r="BV1330" s="195" t="str">
        <f t="shared" si="1493"/>
        <v>BV$16</v>
      </c>
      <c r="BW1330" s="195" t="str">
        <f t="shared" si="1493"/>
        <v>BW$16</v>
      </c>
      <c r="BX1330" s="195" t="str">
        <f t="shared" si="1493"/>
        <v>BX$16</v>
      </c>
      <c r="BY1330" s="195" t="str">
        <f t="shared" si="1493"/>
        <v>BY$16</v>
      </c>
      <c r="BZ1330" s="195" t="str">
        <f t="shared" si="1493"/>
        <v>BZ$16</v>
      </c>
      <c r="CA1330" s="195" t="str">
        <f t="shared" si="1493"/>
        <v>CA$16</v>
      </c>
      <c r="CB1330" s="195" t="str">
        <f t="shared" si="1493"/>
        <v>CB$16</v>
      </c>
      <c r="CC1330" s="195" t="str">
        <f t="shared" si="1493"/>
        <v>CC$16</v>
      </c>
      <c r="CD1330" s="195" t="str">
        <f t="shared" si="1493"/>
        <v>CD$16</v>
      </c>
      <c r="CE1330" s="195" t="str">
        <f t="shared" ref="CE1330:CK1330" si="1494">CE$20</f>
        <v>CE$16</v>
      </c>
      <c r="CF1330" s="195" t="str">
        <f t="shared" si="1494"/>
        <v>CF$16</v>
      </c>
      <c r="CG1330" s="195" t="str">
        <f t="shared" si="1494"/>
        <v>CG$16</v>
      </c>
      <c r="CH1330" s="195" t="str">
        <f t="shared" si="1494"/>
        <v>CH$16</v>
      </c>
      <c r="CI1330" s="195" t="str">
        <f t="shared" si="1494"/>
        <v>CI$16</v>
      </c>
      <c r="CJ1330" s="195" t="str">
        <f t="shared" si="1494"/>
        <v>CJ$16</v>
      </c>
      <c r="CK1330" s="195" t="str">
        <f t="shared" si="1494"/>
        <v>CK$16</v>
      </c>
    </row>
    <row r="1331" spans="2:89" x14ac:dyDescent="0.35">
      <c r="B1331" s="171" t="s">
        <v>462</v>
      </c>
      <c r="E1331" s="8"/>
      <c r="H1331" s="196"/>
      <c r="I1331" s="197"/>
      <c r="J1331" s="197"/>
      <c r="K1331" s="198"/>
      <c r="L1331" s="198"/>
      <c r="M1331" s="198"/>
      <c r="N1331" s="198"/>
      <c r="O1331" s="198"/>
      <c r="P1331" s="198"/>
      <c r="R1331" s="198"/>
      <c r="S1331" s="195" t="str">
        <f t="shared" ref="S1331:AX1331" si="1495">S$21</f>
        <v>S$17</v>
      </c>
      <c r="T1331" s="195" t="str">
        <f t="shared" si="1495"/>
        <v>T$17</v>
      </c>
      <c r="U1331" s="195" t="str">
        <f t="shared" si="1495"/>
        <v>U$17</v>
      </c>
      <c r="V1331" s="195" t="str">
        <f t="shared" si="1495"/>
        <v>V$17</v>
      </c>
      <c r="W1331" s="195" t="str">
        <f t="shared" si="1495"/>
        <v>W$17</v>
      </c>
      <c r="X1331" s="195" t="str">
        <f t="shared" si="1495"/>
        <v>X$17</v>
      </c>
      <c r="Y1331" s="195" t="str">
        <f t="shared" si="1495"/>
        <v>Y$17</v>
      </c>
      <c r="Z1331" s="195" t="str">
        <f t="shared" si="1495"/>
        <v>Z$17</v>
      </c>
      <c r="AA1331" s="195" t="str">
        <f t="shared" si="1495"/>
        <v>AA$17</v>
      </c>
      <c r="AB1331" s="195" t="str">
        <f t="shared" si="1495"/>
        <v>AB$17</v>
      </c>
      <c r="AC1331" s="195" t="str">
        <f t="shared" si="1495"/>
        <v>AC$17</v>
      </c>
      <c r="AD1331" s="195" t="str">
        <f t="shared" si="1495"/>
        <v>AD$17</v>
      </c>
      <c r="AE1331" s="195" t="str">
        <f t="shared" si="1495"/>
        <v>AE$17</v>
      </c>
      <c r="AF1331" s="195" t="str">
        <f t="shared" si="1495"/>
        <v>AF$17</v>
      </c>
      <c r="AG1331" s="195" t="str">
        <f t="shared" si="1495"/>
        <v>AG$17</v>
      </c>
      <c r="AH1331" s="195" t="str">
        <f t="shared" si="1495"/>
        <v>AH$17</v>
      </c>
      <c r="AI1331" s="195" t="str">
        <f t="shared" si="1495"/>
        <v>AI$17</v>
      </c>
      <c r="AJ1331" s="195" t="str">
        <f t="shared" si="1495"/>
        <v>AJ$17</v>
      </c>
      <c r="AK1331" s="195" t="str">
        <f t="shared" si="1495"/>
        <v>AK$17</v>
      </c>
      <c r="AL1331" s="195" t="str">
        <f t="shared" si="1495"/>
        <v>AL$17</v>
      </c>
      <c r="AM1331" s="195" t="str">
        <f t="shared" si="1495"/>
        <v>AM$17</v>
      </c>
      <c r="AN1331" s="195" t="str">
        <f t="shared" si="1495"/>
        <v>AN$17</v>
      </c>
      <c r="AO1331" s="195" t="str">
        <f t="shared" si="1495"/>
        <v>AO$17</v>
      </c>
      <c r="AP1331" s="195" t="str">
        <f t="shared" si="1495"/>
        <v>AP$17</v>
      </c>
      <c r="AQ1331" s="195" t="str">
        <f t="shared" si="1495"/>
        <v>AQ$17</v>
      </c>
      <c r="AR1331" s="195" t="str">
        <f t="shared" si="1495"/>
        <v>AR$17</v>
      </c>
      <c r="AS1331" s="195" t="str">
        <f t="shared" si="1495"/>
        <v>AS$17</v>
      </c>
      <c r="AT1331" s="195" t="str">
        <f t="shared" si="1495"/>
        <v>AT$17</v>
      </c>
      <c r="AU1331" s="195" t="str">
        <f t="shared" si="1495"/>
        <v>AU$17</v>
      </c>
      <c r="AV1331" s="195" t="str">
        <f t="shared" si="1495"/>
        <v>AV$17</v>
      </c>
      <c r="AW1331" s="195" t="str">
        <f t="shared" si="1495"/>
        <v>AW$17</v>
      </c>
      <c r="AX1331" s="195" t="str">
        <f t="shared" si="1495"/>
        <v>AX$17</v>
      </c>
      <c r="AY1331" s="195" t="str">
        <f t="shared" ref="AY1331:CD1331" si="1496">AY$21</f>
        <v>AY$17</v>
      </c>
      <c r="AZ1331" s="195" t="str">
        <f t="shared" si="1496"/>
        <v>AZ$17</v>
      </c>
      <c r="BA1331" s="195" t="str">
        <f t="shared" si="1496"/>
        <v>BA$17</v>
      </c>
      <c r="BB1331" s="195" t="str">
        <f t="shared" si="1496"/>
        <v>BB$17</v>
      </c>
      <c r="BC1331" s="195" t="str">
        <f t="shared" si="1496"/>
        <v>BC$17</v>
      </c>
      <c r="BD1331" s="195" t="str">
        <f t="shared" si="1496"/>
        <v>BD$17</v>
      </c>
      <c r="BE1331" s="195" t="str">
        <f t="shared" si="1496"/>
        <v>BE$17</v>
      </c>
      <c r="BF1331" s="195" t="str">
        <f t="shared" si="1496"/>
        <v>BF$17</v>
      </c>
      <c r="BG1331" s="195" t="str">
        <f t="shared" si="1496"/>
        <v>BG$17</v>
      </c>
      <c r="BH1331" s="195" t="str">
        <f t="shared" si="1496"/>
        <v>BH$17</v>
      </c>
      <c r="BI1331" s="195" t="str">
        <f t="shared" si="1496"/>
        <v>BI$17</v>
      </c>
      <c r="BJ1331" s="195" t="str">
        <f t="shared" si="1496"/>
        <v>BJ$17</v>
      </c>
      <c r="BK1331" s="195" t="str">
        <f t="shared" si="1496"/>
        <v>BK$17</v>
      </c>
      <c r="BL1331" s="195" t="str">
        <f t="shared" si="1496"/>
        <v>BL$17</v>
      </c>
      <c r="BM1331" s="195" t="str">
        <f t="shared" si="1496"/>
        <v>BM$17</v>
      </c>
      <c r="BN1331" s="195" t="str">
        <f t="shared" si="1496"/>
        <v>BN$17</v>
      </c>
      <c r="BO1331" s="195" t="str">
        <f t="shared" si="1496"/>
        <v>BO$17</v>
      </c>
      <c r="BP1331" s="195" t="str">
        <f t="shared" si="1496"/>
        <v>BP$17</v>
      </c>
      <c r="BQ1331" s="195" t="str">
        <f t="shared" si="1496"/>
        <v>BQ$17</v>
      </c>
      <c r="BR1331" s="195" t="str">
        <f t="shared" si="1496"/>
        <v>BR$17</v>
      </c>
      <c r="BS1331" s="195" t="str">
        <f t="shared" si="1496"/>
        <v>BS$17</v>
      </c>
      <c r="BT1331" s="195" t="str">
        <f t="shared" si="1496"/>
        <v>BT$17</v>
      </c>
      <c r="BU1331" s="195" t="str">
        <f t="shared" si="1496"/>
        <v>BU$17</v>
      </c>
      <c r="BV1331" s="195" t="str">
        <f t="shared" si="1496"/>
        <v>BV$17</v>
      </c>
      <c r="BW1331" s="195" t="str">
        <f t="shared" si="1496"/>
        <v>BW$17</v>
      </c>
      <c r="BX1331" s="195" t="str">
        <f t="shared" si="1496"/>
        <v>BX$17</v>
      </c>
      <c r="BY1331" s="195" t="str">
        <f t="shared" si="1496"/>
        <v>BY$17</v>
      </c>
      <c r="BZ1331" s="195" t="str">
        <f t="shared" si="1496"/>
        <v>BZ$17</v>
      </c>
      <c r="CA1331" s="195" t="str">
        <f t="shared" si="1496"/>
        <v>CA$17</v>
      </c>
      <c r="CB1331" s="195" t="str">
        <f t="shared" si="1496"/>
        <v>CB$17</v>
      </c>
      <c r="CC1331" s="195" t="str">
        <f t="shared" si="1496"/>
        <v>CC$17</v>
      </c>
      <c r="CD1331" s="195" t="str">
        <f t="shared" si="1496"/>
        <v>CD$17</v>
      </c>
      <c r="CE1331" s="195" t="str">
        <f t="shared" ref="CE1331:CK1331" si="1497">CE$21</f>
        <v>CE$17</v>
      </c>
      <c r="CF1331" s="195" t="str">
        <f t="shared" si="1497"/>
        <v>CF$17</v>
      </c>
      <c r="CG1331" s="195" t="str">
        <f t="shared" si="1497"/>
        <v>CG$17</v>
      </c>
      <c r="CH1331" s="195" t="str">
        <f t="shared" si="1497"/>
        <v>CH$17</v>
      </c>
      <c r="CI1331" s="195" t="str">
        <f t="shared" si="1497"/>
        <v>CI$17</v>
      </c>
      <c r="CJ1331" s="195" t="str">
        <f t="shared" si="1497"/>
        <v>CJ$17</v>
      </c>
      <c r="CK1331" s="195" t="str">
        <f t="shared" si="1497"/>
        <v>CK$17</v>
      </c>
    </row>
    <row r="1332" spans="2:89" x14ac:dyDescent="0.35">
      <c r="B1332" s="171" t="s">
        <v>491</v>
      </c>
      <c r="E1332" s="8"/>
      <c r="H1332" s="196"/>
      <c r="I1332" s="197"/>
      <c r="J1332" s="197"/>
      <c r="K1332" s="198"/>
      <c r="L1332" s="198"/>
      <c r="M1332" s="198"/>
      <c r="N1332" s="198"/>
      <c r="O1332" s="198"/>
      <c r="P1332" s="198"/>
      <c r="R1332" s="198"/>
      <c r="S1332" s="186"/>
      <c r="T1332" s="186"/>
      <c r="U1332" s="186"/>
      <c r="V1332" s="186"/>
      <c r="W1332" s="186"/>
      <c r="X1332" s="186"/>
      <c r="Y1332" s="186"/>
      <c r="Z1332" s="186"/>
      <c r="AA1332" s="186"/>
      <c r="AB1332" s="186"/>
      <c r="AC1332" s="186"/>
      <c r="AD1332" s="186"/>
      <c r="AE1332" s="186"/>
      <c r="AF1332" s="186"/>
      <c r="AG1332" s="186"/>
      <c r="AH1332" s="186"/>
      <c r="AI1332" s="186"/>
      <c r="AJ1332" s="186"/>
      <c r="AK1332" s="186"/>
      <c r="AL1332" s="186"/>
      <c r="AM1332" s="186"/>
      <c r="AN1332" s="186"/>
      <c r="AO1332" s="186"/>
      <c r="AP1332" s="186"/>
      <c r="AQ1332" s="186"/>
      <c r="AR1332" s="186"/>
      <c r="AS1332" s="186"/>
      <c r="AT1332" s="186"/>
      <c r="AU1332" s="186"/>
      <c r="AV1332" s="186"/>
      <c r="AW1332" s="186"/>
      <c r="AX1332" s="186"/>
      <c r="AY1332" s="186"/>
      <c r="AZ1332" s="186"/>
      <c r="BA1332" s="186"/>
      <c r="BB1332" s="186"/>
      <c r="BC1332" s="186"/>
      <c r="BD1332" s="186"/>
      <c r="BE1332" s="186"/>
      <c r="BF1332" s="186"/>
      <c r="BG1332" s="186"/>
      <c r="BH1332" s="186"/>
      <c r="BI1332" s="186"/>
      <c r="BJ1332" s="186"/>
      <c r="BK1332" s="186"/>
      <c r="BL1332" s="186"/>
      <c r="BM1332" s="186"/>
      <c r="BN1332" s="186"/>
      <c r="BO1332" s="186"/>
      <c r="BP1332" s="186"/>
      <c r="BQ1332" s="186"/>
      <c r="BR1332" s="186"/>
      <c r="BS1332" s="186"/>
      <c r="BT1332" s="186"/>
      <c r="BU1332" s="186"/>
      <c r="BV1332" s="186"/>
      <c r="BW1332" s="186"/>
      <c r="BX1332" s="186"/>
      <c r="BY1332" s="186"/>
      <c r="BZ1332" s="186"/>
      <c r="CA1332" s="186"/>
      <c r="CB1332" s="186"/>
      <c r="CC1332" s="186"/>
      <c r="CD1332" s="186"/>
      <c r="CE1332" s="186"/>
      <c r="CF1332" s="186"/>
      <c r="CG1332" s="186"/>
      <c r="CH1332" s="186"/>
      <c r="CI1332" s="186"/>
      <c r="CJ1332" s="186"/>
      <c r="CK1332" s="186"/>
    </row>
    <row r="1333" spans="2:89" x14ac:dyDescent="0.35">
      <c r="B1333" s="171" t="s">
        <v>505</v>
      </c>
      <c r="E1333" s="8"/>
      <c r="H1333" s="196"/>
      <c r="I1333" s="197"/>
      <c r="J1333" s="197"/>
      <c r="K1333" s="198"/>
      <c r="L1333" s="198"/>
      <c r="M1333" s="198"/>
      <c r="N1333" s="198"/>
      <c r="O1333" s="198"/>
      <c r="P1333" s="198"/>
      <c r="R1333" s="198"/>
      <c r="S1333" s="186"/>
      <c r="T1333" s="186"/>
      <c r="U1333" s="186"/>
      <c r="V1333" s="186"/>
      <c r="W1333" s="186"/>
      <c r="X1333" s="186"/>
      <c r="Y1333" s="186"/>
      <c r="Z1333" s="186"/>
      <c r="AA1333" s="186"/>
      <c r="AB1333" s="186"/>
      <c r="AC1333" s="186"/>
      <c r="AD1333" s="186"/>
      <c r="AE1333" s="186"/>
      <c r="AF1333" s="186"/>
      <c r="AG1333" s="186"/>
      <c r="AH1333" s="186"/>
      <c r="AI1333" s="186"/>
      <c r="AJ1333" s="186"/>
      <c r="AK1333" s="186"/>
      <c r="AL1333" s="186"/>
      <c r="AM1333" s="186"/>
      <c r="AN1333" s="186"/>
      <c r="AO1333" s="186"/>
      <c r="AP1333" s="186"/>
      <c r="AQ1333" s="186"/>
      <c r="AR1333" s="186"/>
      <c r="AS1333" s="186"/>
      <c r="AT1333" s="186"/>
      <c r="AU1333" s="186"/>
      <c r="AV1333" s="186"/>
      <c r="AW1333" s="186"/>
      <c r="AX1333" s="186"/>
      <c r="AY1333" s="186"/>
      <c r="AZ1333" s="186"/>
      <c r="BA1333" s="186"/>
      <c r="BB1333" s="186"/>
      <c r="BC1333" s="186"/>
      <c r="BD1333" s="186"/>
      <c r="BE1333" s="186"/>
      <c r="BF1333" s="186"/>
      <c r="BG1333" s="186"/>
      <c r="BH1333" s="186"/>
      <c r="BI1333" s="186"/>
      <c r="BJ1333" s="186"/>
      <c r="BK1333" s="186"/>
      <c r="BL1333" s="186"/>
      <c r="BM1333" s="186"/>
      <c r="BN1333" s="186"/>
      <c r="BO1333" s="186"/>
      <c r="BP1333" s="186"/>
      <c r="BQ1333" s="186"/>
      <c r="BR1333" s="186"/>
      <c r="BS1333" s="186"/>
      <c r="BT1333" s="186"/>
      <c r="BU1333" s="186"/>
      <c r="BV1333" s="186"/>
      <c r="BW1333" s="186"/>
      <c r="BX1333" s="186"/>
      <c r="BY1333" s="186"/>
      <c r="BZ1333" s="186"/>
      <c r="CA1333" s="186"/>
      <c r="CB1333" s="186"/>
      <c r="CC1333" s="186"/>
      <c r="CD1333" s="186"/>
      <c r="CE1333" s="186"/>
      <c r="CF1333" s="186"/>
      <c r="CG1333" s="186"/>
      <c r="CH1333" s="186"/>
      <c r="CI1333" s="186"/>
      <c r="CJ1333" s="186"/>
      <c r="CK1333" s="186"/>
    </row>
    <row r="1334" spans="2:89" x14ac:dyDescent="0.35">
      <c r="B1334" s="171" t="s">
        <v>463</v>
      </c>
      <c r="E1334" s="8"/>
      <c r="H1334" s="196"/>
      <c r="I1334" s="197"/>
      <c r="J1334" s="197"/>
      <c r="K1334" s="198"/>
      <c r="L1334" s="198"/>
      <c r="M1334" s="198"/>
      <c r="N1334" s="198"/>
      <c r="O1334" s="198"/>
      <c r="P1334" s="198"/>
      <c r="R1334" s="198"/>
      <c r="S1334" s="172" t="str">
        <f t="shared" ref="S1334" si="1498">ADDRESS(ROW(S1327),COLUMN(S1327),2)</f>
        <v>S$1327</v>
      </c>
      <c r="T1334" s="172" t="str">
        <f t="shared" ref="T1334:CE1334" si="1499">ADDRESS(ROW(T1327),COLUMN(T1327),2)</f>
        <v>T$1327</v>
      </c>
      <c r="U1334" s="172" t="str">
        <f t="shared" si="1499"/>
        <v>U$1327</v>
      </c>
      <c r="V1334" s="172" t="str">
        <f t="shared" si="1499"/>
        <v>V$1327</v>
      </c>
      <c r="W1334" s="172" t="str">
        <f t="shared" si="1499"/>
        <v>W$1327</v>
      </c>
      <c r="X1334" s="172" t="str">
        <f t="shared" si="1499"/>
        <v>X$1327</v>
      </c>
      <c r="Y1334" s="172" t="str">
        <f t="shared" si="1499"/>
        <v>Y$1327</v>
      </c>
      <c r="Z1334" s="172" t="str">
        <f t="shared" si="1499"/>
        <v>Z$1327</v>
      </c>
      <c r="AA1334" s="172" t="str">
        <f t="shared" si="1499"/>
        <v>AA$1327</v>
      </c>
      <c r="AB1334" s="172" t="str">
        <f t="shared" si="1499"/>
        <v>AB$1327</v>
      </c>
      <c r="AC1334" s="172" t="str">
        <f t="shared" si="1499"/>
        <v>AC$1327</v>
      </c>
      <c r="AD1334" s="172" t="str">
        <f t="shared" si="1499"/>
        <v>AD$1327</v>
      </c>
      <c r="AE1334" s="172" t="str">
        <f t="shared" si="1499"/>
        <v>AE$1327</v>
      </c>
      <c r="AF1334" s="172" t="str">
        <f t="shared" si="1499"/>
        <v>AF$1327</v>
      </c>
      <c r="AG1334" s="172" t="str">
        <f t="shared" si="1499"/>
        <v>AG$1327</v>
      </c>
      <c r="AH1334" s="172" t="str">
        <f t="shared" si="1499"/>
        <v>AH$1327</v>
      </c>
      <c r="AI1334" s="172" t="str">
        <f t="shared" si="1499"/>
        <v>AI$1327</v>
      </c>
      <c r="AJ1334" s="172" t="str">
        <f t="shared" si="1499"/>
        <v>AJ$1327</v>
      </c>
      <c r="AK1334" s="172" t="str">
        <f t="shared" si="1499"/>
        <v>AK$1327</v>
      </c>
      <c r="AL1334" s="172" t="str">
        <f t="shared" si="1499"/>
        <v>AL$1327</v>
      </c>
      <c r="AM1334" s="172" t="str">
        <f t="shared" si="1499"/>
        <v>AM$1327</v>
      </c>
      <c r="AN1334" s="172" t="str">
        <f t="shared" si="1499"/>
        <v>AN$1327</v>
      </c>
      <c r="AO1334" s="172" t="str">
        <f t="shared" si="1499"/>
        <v>AO$1327</v>
      </c>
      <c r="AP1334" s="172" t="str">
        <f t="shared" si="1499"/>
        <v>AP$1327</v>
      </c>
      <c r="AQ1334" s="172" t="str">
        <f t="shared" si="1499"/>
        <v>AQ$1327</v>
      </c>
      <c r="AR1334" s="172" t="str">
        <f t="shared" si="1499"/>
        <v>AR$1327</v>
      </c>
      <c r="AS1334" s="172" t="str">
        <f t="shared" si="1499"/>
        <v>AS$1327</v>
      </c>
      <c r="AT1334" s="172" t="str">
        <f t="shared" si="1499"/>
        <v>AT$1327</v>
      </c>
      <c r="AU1334" s="172" t="str">
        <f t="shared" si="1499"/>
        <v>AU$1327</v>
      </c>
      <c r="AV1334" s="172" t="str">
        <f t="shared" si="1499"/>
        <v>AV$1327</v>
      </c>
      <c r="AW1334" s="172" t="str">
        <f t="shared" si="1499"/>
        <v>AW$1327</v>
      </c>
      <c r="AX1334" s="172" t="str">
        <f t="shared" si="1499"/>
        <v>AX$1327</v>
      </c>
      <c r="AY1334" s="172" t="str">
        <f t="shared" si="1499"/>
        <v>AY$1327</v>
      </c>
      <c r="AZ1334" s="172" t="str">
        <f t="shared" si="1499"/>
        <v>AZ$1327</v>
      </c>
      <c r="BA1334" s="172" t="str">
        <f t="shared" si="1499"/>
        <v>BA$1327</v>
      </c>
      <c r="BB1334" s="172" t="str">
        <f t="shared" si="1499"/>
        <v>BB$1327</v>
      </c>
      <c r="BC1334" s="172" t="str">
        <f t="shared" si="1499"/>
        <v>BC$1327</v>
      </c>
      <c r="BD1334" s="172" t="str">
        <f t="shared" si="1499"/>
        <v>BD$1327</v>
      </c>
      <c r="BE1334" s="172" t="str">
        <f t="shared" si="1499"/>
        <v>BE$1327</v>
      </c>
      <c r="BF1334" s="172" t="str">
        <f t="shared" si="1499"/>
        <v>BF$1327</v>
      </c>
      <c r="BG1334" s="172" t="str">
        <f t="shared" si="1499"/>
        <v>BG$1327</v>
      </c>
      <c r="BH1334" s="172" t="str">
        <f t="shared" si="1499"/>
        <v>BH$1327</v>
      </c>
      <c r="BI1334" s="172" t="str">
        <f t="shared" si="1499"/>
        <v>BI$1327</v>
      </c>
      <c r="BJ1334" s="172" t="str">
        <f t="shared" si="1499"/>
        <v>BJ$1327</v>
      </c>
      <c r="BK1334" s="172" t="str">
        <f t="shared" si="1499"/>
        <v>BK$1327</v>
      </c>
      <c r="BL1334" s="172" t="str">
        <f t="shared" si="1499"/>
        <v>BL$1327</v>
      </c>
      <c r="BM1334" s="172" t="str">
        <f t="shared" si="1499"/>
        <v>BM$1327</v>
      </c>
      <c r="BN1334" s="172" t="str">
        <f t="shared" si="1499"/>
        <v>BN$1327</v>
      </c>
      <c r="BO1334" s="172" t="str">
        <f t="shared" si="1499"/>
        <v>BO$1327</v>
      </c>
      <c r="BP1334" s="172" t="str">
        <f t="shared" si="1499"/>
        <v>BP$1327</v>
      </c>
      <c r="BQ1334" s="172" t="str">
        <f t="shared" si="1499"/>
        <v>BQ$1327</v>
      </c>
      <c r="BR1334" s="172" t="str">
        <f t="shared" si="1499"/>
        <v>BR$1327</v>
      </c>
      <c r="BS1334" s="172" t="str">
        <f t="shared" si="1499"/>
        <v>BS$1327</v>
      </c>
      <c r="BT1334" s="172" t="str">
        <f t="shared" si="1499"/>
        <v>BT$1327</v>
      </c>
      <c r="BU1334" s="172" t="str">
        <f t="shared" si="1499"/>
        <v>BU$1327</v>
      </c>
      <c r="BV1334" s="172" t="str">
        <f t="shared" si="1499"/>
        <v>BV$1327</v>
      </c>
      <c r="BW1334" s="172" t="str">
        <f t="shared" si="1499"/>
        <v>BW$1327</v>
      </c>
      <c r="BX1334" s="172" t="str">
        <f t="shared" si="1499"/>
        <v>BX$1327</v>
      </c>
      <c r="BY1334" s="172" t="str">
        <f t="shared" si="1499"/>
        <v>BY$1327</v>
      </c>
      <c r="BZ1334" s="172" t="str">
        <f t="shared" si="1499"/>
        <v>BZ$1327</v>
      </c>
      <c r="CA1334" s="172" t="str">
        <f t="shared" si="1499"/>
        <v>CA$1327</v>
      </c>
      <c r="CB1334" s="172" t="str">
        <f t="shared" si="1499"/>
        <v>CB$1327</v>
      </c>
      <c r="CC1334" s="172" t="str">
        <f t="shared" si="1499"/>
        <v>CC$1327</v>
      </c>
      <c r="CD1334" s="172" t="str">
        <f t="shared" si="1499"/>
        <v>CD$1327</v>
      </c>
      <c r="CE1334" s="172" t="str">
        <f t="shared" si="1499"/>
        <v>CE$1327</v>
      </c>
      <c r="CF1334" s="172" t="str">
        <f t="shared" ref="CF1334:CK1334" si="1500">ADDRESS(ROW(CF1327),COLUMN(CF1327),2)</f>
        <v>CF$1327</v>
      </c>
      <c r="CG1334" s="172" t="str">
        <f t="shared" si="1500"/>
        <v>CG$1327</v>
      </c>
      <c r="CH1334" s="172" t="str">
        <f t="shared" si="1500"/>
        <v>CH$1327</v>
      </c>
      <c r="CI1334" s="172" t="str">
        <f t="shared" si="1500"/>
        <v>CI$1327</v>
      </c>
      <c r="CJ1334" s="172" t="str">
        <f t="shared" si="1500"/>
        <v>CJ$1327</v>
      </c>
      <c r="CK1334" s="172" t="str">
        <f t="shared" si="1500"/>
        <v>CK$1327</v>
      </c>
    </row>
    <row r="1335" spans="2:89" x14ac:dyDescent="0.35">
      <c r="B1335" s="171" t="s">
        <v>464</v>
      </c>
      <c r="E1335" s="8"/>
      <c r="H1335" s="196"/>
      <c r="I1335" s="197"/>
      <c r="J1335" s="197"/>
      <c r="K1335" s="198"/>
      <c r="L1335" s="198"/>
      <c r="M1335" s="198"/>
      <c r="N1335" s="198"/>
      <c r="O1335" s="198"/>
      <c r="P1335" s="198"/>
      <c r="R1335" s="198"/>
      <c r="S1335" s="186" t="str">
        <f t="shared" ref="S1335:AX1335" si="1501">S$23</f>
        <v>S$19</v>
      </c>
      <c r="T1335" s="186" t="str">
        <f t="shared" si="1501"/>
        <v>T$19</v>
      </c>
      <c r="U1335" s="186" t="str">
        <f t="shared" si="1501"/>
        <v>U$19</v>
      </c>
      <c r="V1335" s="186" t="str">
        <f t="shared" si="1501"/>
        <v>V$19</v>
      </c>
      <c r="W1335" s="186" t="str">
        <f t="shared" si="1501"/>
        <v>W$19</v>
      </c>
      <c r="X1335" s="186" t="str">
        <f t="shared" si="1501"/>
        <v>X$19</v>
      </c>
      <c r="Y1335" s="186" t="str">
        <f t="shared" si="1501"/>
        <v>Y$19</v>
      </c>
      <c r="Z1335" s="186" t="str">
        <f t="shared" si="1501"/>
        <v>Z$19</v>
      </c>
      <c r="AA1335" s="186" t="str">
        <f t="shared" si="1501"/>
        <v>AA$19</v>
      </c>
      <c r="AB1335" s="186" t="str">
        <f t="shared" si="1501"/>
        <v>AB$19</v>
      </c>
      <c r="AC1335" s="186" t="str">
        <f t="shared" si="1501"/>
        <v>AC$19</v>
      </c>
      <c r="AD1335" s="186" t="str">
        <f t="shared" si="1501"/>
        <v>AD$19</v>
      </c>
      <c r="AE1335" s="186" t="str">
        <f t="shared" si="1501"/>
        <v>AE$19</v>
      </c>
      <c r="AF1335" s="186" t="str">
        <f t="shared" si="1501"/>
        <v>AF$19</v>
      </c>
      <c r="AG1335" s="186" t="str">
        <f t="shared" si="1501"/>
        <v>AG$19</v>
      </c>
      <c r="AH1335" s="186" t="str">
        <f t="shared" si="1501"/>
        <v>AH$19</v>
      </c>
      <c r="AI1335" s="186" t="str">
        <f t="shared" si="1501"/>
        <v>AI$19</v>
      </c>
      <c r="AJ1335" s="186" t="str">
        <f t="shared" si="1501"/>
        <v>AJ$19</v>
      </c>
      <c r="AK1335" s="186" t="str">
        <f t="shared" si="1501"/>
        <v>AK$19</v>
      </c>
      <c r="AL1335" s="186" t="str">
        <f t="shared" si="1501"/>
        <v>AL$19</v>
      </c>
      <c r="AM1335" s="186" t="str">
        <f t="shared" si="1501"/>
        <v>AM$19</v>
      </c>
      <c r="AN1335" s="186" t="str">
        <f t="shared" si="1501"/>
        <v>AN$19</v>
      </c>
      <c r="AO1335" s="186" t="str">
        <f t="shared" si="1501"/>
        <v>AO$19</v>
      </c>
      <c r="AP1335" s="186" t="str">
        <f t="shared" si="1501"/>
        <v>AP$19</v>
      </c>
      <c r="AQ1335" s="186" t="str">
        <f t="shared" si="1501"/>
        <v>AQ$19</v>
      </c>
      <c r="AR1335" s="186" t="str">
        <f t="shared" si="1501"/>
        <v>AR$19</v>
      </c>
      <c r="AS1335" s="186" t="str">
        <f t="shared" si="1501"/>
        <v>AS$19</v>
      </c>
      <c r="AT1335" s="186" t="str">
        <f t="shared" si="1501"/>
        <v>AT$19</v>
      </c>
      <c r="AU1335" s="186" t="str">
        <f t="shared" si="1501"/>
        <v>AU$19</v>
      </c>
      <c r="AV1335" s="186" t="str">
        <f t="shared" si="1501"/>
        <v>AV$19</v>
      </c>
      <c r="AW1335" s="186" t="str">
        <f t="shared" si="1501"/>
        <v>AW$19</v>
      </c>
      <c r="AX1335" s="186" t="str">
        <f t="shared" si="1501"/>
        <v>AX$19</v>
      </c>
      <c r="AY1335" s="186" t="str">
        <f t="shared" ref="AY1335:CD1335" si="1502">AY$23</f>
        <v>AY$19</v>
      </c>
      <c r="AZ1335" s="186" t="str">
        <f t="shared" si="1502"/>
        <v>AZ$19</v>
      </c>
      <c r="BA1335" s="186" t="str">
        <f t="shared" si="1502"/>
        <v>BA$19</v>
      </c>
      <c r="BB1335" s="186" t="str">
        <f t="shared" si="1502"/>
        <v>BB$19</v>
      </c>
      <c r="BC1335" s="186" t="str">
        <f t="shared" si="1502"/>
        <v>BC$19</v>
      </c>
      <c r="BD1335" s="186" t="str">
        <f t="shared" si="1502"/>
        <v>BD$19</v>
      </c>
      <c r="BE1335" s="186" t="str">
        <f t="shared" si="1502"/>
        <v>BE$19</v>
      </c>
      <c r="BF1335" s="186" t="str">
        <f t="shared" si="1502"/>
        <v>BF$19</v>
      </c>
      <c r="BG1335" s="186" t="str">
        <f t="shared" si="1502"/>
        <v>BG$19</v>
      </c>
      <c r="BH1335" s="186" t="str">
        <f t="shared" si="1502"/>
        <v>BH$19</v>
      </c>
      <c r="BI1335" s="186" t="str">
        <f t="shared" si="1502"/>
        <v>BI$19</v>
      </c>
      <c r="BJ1335" s="186" t="str">
        <f t="shared" si="1502"/>
        <v>BJ$19</v>
      </c>
      <c r="BK1335" s="186" t="str">
        <f t="shared" si="1502"/>
        <v>BK$19</v>
      </c>
      <c r="BL1335" s="186" t="str">
        <f t="shared" si="1502"/>
        <v>BL$19</v>
      </c>
      <c r="BM1335" s="186" t="str">
        <f t="shared" si="1502"/>
        <v>BM$19</v>
      </c>
      <c r="BN1335" s="186" t="str">
        <f t="shared" si="1502"/>
        <v>BN$19</v>
      </c>
      <c r="BO1335" s="186" t="str">
        <f t="shared" si="1502"/>
        <v>BO$19</v>
      </c>
      <c r="BP1335" s="186" t="str">
        <f t="shared" si="1502"/>
        <v>BP$19</v>
      </c>
      <c r="BQ1335" s="186" t="str">
        <f t="shared" si="1502"/>
        <v>BQ$19</v>
      </c>
      <c r="BR1335" s="186" t="str">
        <f t="shared" si="1502"/>
        <v>BR$19</v>
      </c>
      <c r="BS1335" s="186" t="str">
        <f t="shared" si="1502"/>
        <v>BS$19</v>
      </c>
      <c r="BT1335" s="186" t="str">
        <f t="shared" si="1502"/>
        <v>BT$19</v>
      </c>
      <c r="BU1335" s="186" t="str">
        <f t="shared" si="1502"/>
        <v>BU$19</v>
      </c>
      <c r="BV1335" s="186" t="str">
        <f t="shared" si="1502"/>
        <v>BV$19</v>
      </c>
      <c r="BW1335" s="186" t="str">
        <f t="shared" si="1502"/>
        <v>BW$19</v>
      </c>
      <c r="BX1335" s="186" t="str">
        <f t="shared" si="1502"/>
        <v>BX$19</v>
      </c>
      <c r="BY1335" s="186" t="str">
        <f t="shared" si="1502"/>
        <v>BY$19</v>
      </c>
      <c r="BZ1335" s="186" t="str">
        <f t="shared" si="1502"/>
        <v>BZ$19</v>
      </c>
      <c r="CA1335" s="186" t="str">
        <f t="shared" si="1502"/>
        <v>CA$19</v>
      </c>
      <c r="CB1335" s="186" t="str">
        <f t="shared" si="1502"/>
        <v>CB$19</v>
      </c>
      <c r="CC1335" s="186" t="str">
        <f t="shared" si="1502"/>
        <v>CC$19</v>
      </c>
      <c r="CD1335" s="186" t="str">
        <f t="shared" si="1502"/>
        <v>CD$19</v>
      </c>
      <c r="CE1335" s="186" t="str">
        <f t="shared" ref="CE1335:CK1335" si="1503">CE$23</f>
        <v>CE$19</v>
      </c>
      <c r="CF1335" s="186" t="str">
        <f t="shared" si="1503"/>
        <v>CF$19</v>
      </c>
      <c r="CG1335" s="186" t="str">
        <f t="shared" si="1503"/>
        <v>CG$19</v>
      </c>
      <c r="CH1335" s="186" t="str">
        <f t="shared" si="1503"/>
        <v>CH$19</v>
      </c>
      <c r="CI1335" s="186" t="str">
        <f t="shared" si="1503"/>
        <v>CI$19</v>
      </c>
      <c r="CJ1335" s="186" t="str">
        <f t="shared" si="1503"/>
        <v>CJ$19</v>
      </c>
      <c r="CK1335" s="186" t="str">
        <f t="shared" si="1503"/>
        <v>CK$19</v>
      </c>
    </row>
    <row r="1336" spans="2:89" x14ac:dyDescent="0.35">
      <c r="B1336" s="139" t="s">
        <v>265</v>
      </c>
      <c r="C1336" s="31"/>
      <c r="D1336" t="s">
        <v>496</v>
      </c>
      <c r="E1336" s="8" t="str">
        <f t="shared" ref="E1336:E1339" si="1504">ROW()&amp;" "&amp;D1336</f>
        <v>1336 WCINV-SSV</v>
      </c>
      <c r="F1336" t="s">
        <v>439</v>
      </c>
      <c r="G1336" s="31" t="s">
        <v>81</v>
      </c>
      <c r="H1336" s="138"/>
      <c r="I1336" s="140"/>
      <c r="J1336" s="140"/>
      <c r="K1336" s="138"/>
      <c r="L1336" s="138"/>
      <c r="M1336" s="138"/>
      <c r="N1336" s="138"/>
      <c r="O1336" s="138"/>
      <c r="P1336" s="138"/>
      <c r="R1336" s="139"/>
      <c r="S1336" s="139"/>
      <c r="T1336" s="139"/>
      <c r="U1336" s="139"/>
      <c r="V1336" s="139"/>
      <c r="W1336" s="139"/>
      <c r="X1336" s="139"/>
      <c r="Y1336" s="139"/>
      <c r="Z1336" s="139"/>
      <c r="AA1336" s="139"/>
      <c r="AB1336" s="139"/>
      <c r="AC1336" s="139"/>
      <c r="AD1336" s="139"/>
      <c r="AE1336" s="139"/>
      <c r="AF1336" s="139"/>
      <c r="AG1336" s="139"/>
      <c r="AH1336" s="139"/>
      <c r="AI1336" s="139"/>
      <c r="AJ1336" s="139"/>
      <c r="AK1336" s="139"/>
      <c r="AL1336" s="139"/>
      <c r="AM1336" s="139"/>
      <c r="AN1336" s="139"/>
      <c r="AO1336" s="139"/>
      <c r="AP1336" s="139"/>
      <c r="AQ1336" s="139"/>
      <c r="AR1336" s="139"/>
      <c r="AS1336" s="139"/>
      <c r="AT1336" s="139"/>
      <c r="AU1336" s="139"/>
      <c r="AV1336" s="139"/>
      <c r="AW1336" s="139"/>
      <c r="AX1336" s="139"/>
      <c r="AY1336" s="139"/>
      <c r="AZ1336" s="139"/>
      <c r="BA1336" s="139"/>
      <c r="BB1336" s="139"/>
      <c r="BC1336" s="139"/>
      <c r="BD1336" s="139"/>
      <c r="BE1336" s="139"/>
      <c r="BF1336" s="139"/>
      <c r="BG1336" s="139"/>
      <c r="BH1336" s="139"/>
      <c r="BI1336" s="139"/>
      <c r="BJ1336" s="139"/>
      <c r="BK1336" s="139"/>
      <c r="BL1336" s="139"/>
      <c r="BM1336" s="139"/>
      <c r="BN1336" s="139"/>
      <c r="BO1336" s="139"/>
      <c r="BP1336" s="139"/>
      <c r="BQ1336" s="139"/>
      <c r="BR1336" s="139"/>
      <c r="BS1336" s="139"/>
      <c r="BT1336" s="139"/>
      <c r="BU1336" s="139"/>
      <c r="BV1336" s="139"/>
      <c r="BW1336" s="139"/>
      <c r="BX1336" s="139"/>
      <c r="BY1336" s="139"/>
      <c r="BZ1336" s="139"/>
      <c r="CA1336" s="139"/>
      <c r="CB1336" s="139"/>
      <c r="CC1336" s="139"/>
      <c r="CD1336" s="139"/>
      <c r="CE1336" s="139"/>
      <c r="CF1336" s="139"/>
      <c r="CG1336" s="139"/>
      <c r="CH1336" s="139"/>
      <c r="CI1336" s="139"/>
      <c r="CJ1336" s="139"/>
      <c r="CK1336" s="139"/>
    </row>
    <row r="1337" spans="2:89" x14ac:dyDescent="0.35">
      <c r="B1337" s="95" t="str">
        <f>B1339&amp;":"</f>
        <v>Inventory - (Secondary label):</v>
      </c>
      <c r="D1337" t="s">
        <v>496</v>
      </c>
      <c r="E1337" s="8" t="str">
        <f t="shared" si="1504"/>
        <v>1337 WCINV-SSV</v>
      </c>
      <c r="G1337" t="str">
        <f>E1337</f>
        <v>1337 WCINV-SSV</v>
      </c>
      <c r="H1337" s="12"/>
      <c r="I1337" s="60"/>
      <c r="J1337" s="60"/>
      <c r="K1337" s="20"/>
      <c r="L1337" s="20"/>
      <c r="M1337" s="20"/>
      <c r="N1337" s="20"/>
      <c r="O1337" s="20"/>
      <c r="P1337" s="20"/>
      <c r="R1337" s="20"/>
      <c r="S1337" s="20"/>
      <c r="T1337" s="20"/>
      <c r="U1337" s="20"/>
      <c r="V1337" s="20"/>
      <c r="W1337" s="20"/>
      <c r="X1337" s="20"/>
      <c r="Y1337" s="20"/>
      <c r="Z1337" s="20"/>
      <c r="AA1337" s="20"/>
      <c r="AB1337" s="20"/>
      <c r="AC1337" s="20"/>
      <c r="AD1337" s="20"/>
      <c r="AE1337" s="20"/>
      <c r="AF1337" s="20"/>
      <c r="AG1337" s="20"/>
      <c r="AH1337" s="20"/>
      <c r="AI1337" s="20"/>
      <c r="AJ1337" s="20"/>
      <c r="AK1337" s="20"/>
      <c r="AL1337" s="20"/>
      <c r="AM1337" s="20"/>
      <c r="AN1337" s="20"/>
      <c r="AO1337" s="20"/>
      <c r="AP1337" s="20"/>
      <c r="AQ1337" s="20"/>
      <c r="AR1337" s="20"/>
      <c r="AS1337" s="20"/>
      <c r="AT1337" s="20"/>
      <c r="AU1337" s="20"/>
      <c r="AV1337" s="20"/>
      <c r="AW1337" s="20"/>
      <c r="AX1337" s="20"/>
      <c r="AY1337" s="20"/>
      <c r="AZ1337" s="20"/>
      <c r="BA1337" s="20"/>
      <c r="BB1337" s="20"/>
      <c r="BC1337" s="20"/>
      <c r="BD1337" s="20"/>
      <c r="BE1337" s="20"/>
      <c r="BF1337" s="20"/>
      <c r="BG1337" s="20"/>
      <c r="BH1337" s="20"/>
      <c r="BI1337" s="20"/>
      <c r="BJ1337" s="20"/>
      <c r="BK1337" s="20"/>
      <c r="BL1337" s="20"/>
      <c r="BM1337" s="20"/>
      <c r="BN1337" s="20"/>
      <c r="BO1337" s="20"/>
      <c r="BP1337" s="20"/>
      <c r="BQ1337" s="20"/>
      <c r="BR1337" s="20"/>
      <c r="BS1337" s="20"/>
      <c r="BT1337" s="20"/>
      <c r="BU1337" s="20"/>
      <c r="BV1337" s="20"/>
      <c r="BW1337" s="20"/>
      <c r="BX1337" s="20"/>
      <c r="BY1337" s="20"/>
      <c r="BZ1337" s="20"/>
      <c r="CA1337" s="20"/>
      <c r="CB1337" s="20"/>
      <c r="CC1337" s="20"/>
      <c r="CD1337" s="20"/>
      <c r="CE1337" s="20"/>
      <c r="CF1337" s="20"/>
      <c r="CG1337" s="20"/>
      <c r="CH1337" s="20"/>
      <c r="CI1337" s="20"/>
      <c r="CJ1337" s="20"/>
      <c r="CK1337" s="20"/>
    </row>
    <row r="1338" spans="2:89" x14ac:dyDescent="0.35">
      <c r="B1338" s="141" t="s">
        <v>238</v>
      </c>
      <c r="D1338" t="s">
        <v>496</v>
      </c>
      <c r="E1338" s="8" t="str">
        <f t="shared" si="1504"/>
        <v>1338 WCINV-SSV</v>
      </c>
      <c r="G1338" t="str">
        <f>E1338</f>
        <v>1338 WCINV-SSV</v>
      </c>
      <c r="H1338" s="12"/>
      <c r="I1338" s="60"/>
      <c r="J1338" s="60"/>
      <c r="K1338" s="17">
        <v>30</v>
      </c>
      <c r="L1338" s="17">
        <v>30</v>
      </c>
      <c r="M1338" s="17">
        <v>30</v>
      </c>
      <c r="N1338" s="17">
        <v>30</v>
      </c>
      <c r="O1338" s="17">
        <v>30</v>
      </c>
      <c r="P1338" s="17">
        <v>30</v>
      </c>
      <c r="R1338" s="15"/>
      <c r="S1338" s="15" cm="1">
        <f t="array" ref="S1338">INDEX($K:$P,ROW(),MATCH(S$3,$K$2:$P$2,0))</f>
        <v>30</v>
      </c>
      <c r="T1338" s="15" cm="1">
        <f t="array" ref="T1338">INDEX($K:$P,ROW(),MATCH(T$3,$K$2:$P$2,0))</f>
        <v>30</v>
      </c>
      <c r="U1338" s="15" cm="1">
        <f t="array" ref="U1338">INDEX($K:$P,ROW(),MATCH(U$3,$K$2:$P$2,0))</f>
        <v>30</v>
      </c>
      <c r="V1338" s="15" cm="1">
        <f t="array" ref="V1338">INDEX($K:$P,ROW(),MATCH(V$3,$K$2:$P$2,0))</f>
        <v>30</v>
      </c>
      <c r="W1338" s="15" cm="1">
        <f t="array" ref="W1338">INDEX($K:$P,ROW(),MATCH(W$3,$K$2:$P$2,0))</f>
        <v>30</v>
      </c>
      <c r="X1338" s="15" cm="1">
        <f t="array" ref="X1338">INDEX($K:$P,ROW(),MATCH(X$3,$K$2:$P$2,0))</f>
        <v>30</v>
      </c>
      <c r="Y1338" s="15" cm="1">
        <f t="array" ref="Y1338">INDEX($K:$P,ROW(),MATCH(Y$3,$K$2:$P$2,0))</f>
        <v>30</v>
      </c>
      <c r="Z1338" s="15" cm="1">
        <f t="array" ref="Z1338">INDEX($K:$P,ROW(),MATCH(Z$3,$K$2:$P$2,0))</f>
        <v>30</v>
      </c>
      <c r="AA1338" s="15" cm="1">
        <f t="array" ref="AA1338">INDEX($K:$P,ROW(),MATCH(AA$3,$K$2:$P$2,0))</f>
        <v>30</v>
      </c>
      <c r="AB1338" s="15" cm="1">
        <f t="array" ref="AB1338">INDEX($K:$P,ROW(),MATCH(AB$3,$K$2:$P$2,0))</f>
        <v>30</v>
      </c>
      <c r="AC1338" s="15" cm="1">
        <f t="array" ref="AC1338">INDEX($K:$P,ROW(),MATCH(AC$3,$K$2:$P$2,0))</f>
        <v>30</v>
      </c>
      <c r="AD1338" s="15" cm="1">
        <f t="array" ref="AD1338">INDEX($K:$P,ROW(),MATCH(AD$3,$K$2:$P$2,0))</f>
        <v>30</v>
      </c>
      <c r="AE1338" s="15" cm="1">
        <f t="array" ref="AE1338">INDEX($K:$P,ROW(),MATCH(AE$3,$K$2:$P$2,0))</f>
        <v>30</v>
      </c>
      <c r="AF1338" s="15" cm="1">
        <f t="array" ref="AF1338">INDEX($K:$P,ROW(),MATCH(AF$3,$K$2:$P$2,0))</f>
        <v>30</v>
      </c>
      <c r="AG1338" s="15" cm="1">
        <f t="array" ref="AG1338">INDEX($K:$P,ROW(),MATCH(AG$3,$K$2:$P$2,0))</f>
        <v>30</v>
      </c>
      <c r="AH1338" s="15" cm="1">
        <f t="array" ref="AH1338">INDEX($K:$P,ROW(),MATCH(AH$3,$K$2:$P$2,0))</f>
        <v>30</v>
      </c>
      <c r="AI1338" s="15" cm="1">
        <f t="array" ref="AI1338">INDEX($K:$P,ROW(),MATCH(AI$3,$K$2:$P$2,0))</f>
        <v>30</v>
      </c>
      <c r="AJ1338" s="15" cm="1">
        <f t="array" ref="AJ1338">INDEX($K:$P,ROW(),MATCH(AJ$3,$K$2:$P$2,0))</f>
        <v>30</v>
      </c>
      <c r="AK1338" s="15" cm="1">
        <f t="array" ref="AK1338">INDEX($K:$P,ROW(),MATCH(AK$3,$K$2:$P$2,0))</f>
        <v>30</v>
      </c>
      <c r="AL1338" s="15" cm="1">
        <f t="array" ref="AL1338">INDEX($K:$P,ROW(),MATCH(AL$3,$K$2:$P$2,0))</f>
        <v>30</v>
      </c>
      <c r="AM1338" s="15" cm="1">
        <f t="array" ref="AM1338">INDEX($K:$P,ROW(),MATCH(AM$3,$K$2:$P$2,0))</f>
        <v>30</v>
      </c>
      <c r="AN1338" s="15" cm="1">
        <f t="array" ref="AN1338">INDEX($K:$P,ROW(),MATCH(AN$3,$K$2:$P$2,0))</f>
        <v>30</v>
      </c>
      <c r="AO1338" s="15" cm="1">
        <f t="array" ref="AO1338">INDEX($K:$P,ROW(),MATCH(AO$3,$K$2:$P$2,0))</f>
        <v>30</v>
      </c>
      <c r="AP1338" s="15" cm="1">
        <f t="array" ref="AP1338">INDEX($K:$P,ROW(),MATCH(AP$3,$K$2:$P$2,0))</f>
        <v>30</v>
      </c>
      <c r="AQ1338" s="15" cm="1">
        <f t="array" ref="AQ1338">INDEX($K:$P,ROW(),MATCH(AQ$3,$K$2:$P$2,0))</f>
        <v>30</v>
      </c>
      <c r="AR1338" s="15" cm="1">
        <f t="array" ref="AR1338">INDEX($K:$P,ROW(),MATCH(AR$3,$K$2:$P$2,0))</f>
        <v>30</v>
      </c>
      <c r="AS1338" s="15" cm="1">
        <f t="array" ref="AS1338">INDEX($K:$P,ROW(),MATCH(AS$3,$K$2:$P$2,0))</f>
        <v>30</v>
      </c>
      <c r="AT1338" s="15" cm="1">
        <f t="array" ref="AT1338">INDEX($K:$P,ROW(),MATCH(AT$3,$K$2:$P$2,0))</f>
        <v>30</v>
      </c>
      <c r="AU1338" s="15" cm="1">
        <f t="array" ref="AU1338">INDEX($K:$P,ROW(),MATCH(AU$3,$K$2:$P$2,0))</f>
        <v>30</v>
      </c>
      <c r="AV1338" s="15" cm="1">
        <f t="array" ref="AV1338">INDEX($K:$P,ROW(),MATCH(AV$3,$K$2:$P$2,0))</f>
        <v>30</v>
      </c>
      <c r="AW1338" s="15" cm="1">
        <f t="array" ref="AW1338">INDEX($K:$P,ROW(),MATCH(AW$3,$K$2:$P$2,0))</f>
        <v>30</v>
      </c>
      <c r="AX1338" s="15" cm="1">
        <f t="array" ref="AX1338">INDEX($K:$P,ROW(),MATCH(AX$3,$K$2:$P$2,0))</f>
        <v>30</v>
      </c>
      <c r="AY1338" s="15" cm="1">
        <f t="array" ref="AY1338">INDEX($K:$P,ROW(),MATCH(AY$3,$K$2:$P$2,0))</f>
        <v>30</v>
      </c>
      <c r="AZ1338" s="15" cm="1">
        <f t="array" ref="AZ1338">INDEX($K:$P,ROW(),MATCH(AZ$3,$K$2:$P$2,0))</f>
        <v>30</v>
      </c>
      <c r="BA1338" s="15" cm="1">
        <f t="array" ref="BA1338">INDEX($K:$P,ROW(),MATCH(BA$3,$K$2:$P$2,0))</f>
        <v>30</v>
      </c>
      <c r="BB1338" s="15" cm="1">
        <f t="array" ref="BB1338">INDEX($K:$P,ROW(),MATCH(BB$3,$K$2:$P$2,0))</f>
        <v>30</v>
      </c>
      <c r="BC1338" s="15" cm="1">
        <f t="array" ref="BC1338">INDEX($K:$P,ROW(),MATCH(BC$3,$K$2:$P$2,0))</f>
        <v>30</v>
      </c>
      <c r="BD1338" s="15" cm="1">
        <f t="array" ref="BD1338">INDEX($K:$P,ROW(),MATCH(BD$3,$K$2:$P$2,0))</f>
        <v>30</v>
      </c>
      <c r="BE1338" s="15" cm="1">
        <f t="array" ref="BE1338">INDEX($K:$P,ROW(),MATCH(BE$3,$K$2:$P$2,0))</f>
        <v>30</v>
      </c>
      <c r="BF1338" s="15" cm="1">
        <f t="array" ref="BF1338">INDEX($K:$P,ROW(),MATCH(BF$3,$K$2:$P$2,0))</f>
        <v>30</v>
      </c>
      <c r="BG1338" s="15" cm="1">
        <f t="array" ref="BG1338">INDEX($K:$P,ROW(),MATCH(BG$3,$K$2:$P$2,0))</f>
        <v>30</v>
      </c>
      <c r="BH1338" s="15" cm="1">
        <f t="array" ref="BH1338">INDEX($K:$P,ROW(),MATCH(BH$3,$K$2:$P$2,0))</f>
        <v>30</v>
      </c>
      <c r="BI1338" s="15" cm="1">
        <f t="array" ref="BI1338">INDEX($K:$P,ROW(),MATCH(BI$3,$K$2:$P$2,0))</f>
        <v>30</v>
      </c>
      <c r="BJ1338" s="15" cm="1">
        <f t="array" ref="BJ1338">INDEX($K:$P,ROW(),MATCH(BJ$3,$K$2:$P$2,0))</f>
        <v>30</v>
      </c>
      <c r="BK1338" s="15" cm="1">
        <f t="array" ref="BK1338">INDEX($K:$P,ROW(),MATCH(BK$3,$K$2:$P$2,0))</f>
        <v>30</v>
      </c>
      <c r="BL1338" s="15" cm="1">
        <f t="array" ref="BL1338">INDEX($K:$P,ROW(),MATCH(BL$3,$K$2:$P$2,0))</f>
        <v>30</v>
      </c>
      <c r="BM1338" s="15" cm="1">
        <f t="array" ref="BM1338">INDEX($K:$P,ROW(),MATCH(BM$3,$K$2:$P$2,0))</f>
        <v>30</v>
      </c>
      <c r="BN1338" s="15" cm="1">
        <f t="array" ref="BN1338">INDEX($K:$P,ROW(),MATCH(BN$3,$K$2:$P$2,0))</f>
        <v>30</v>
      </c>
      <c r="BO1338" s="15" cm="1">
        <f t="array" ref="BO1338">INDEX($K:$P,ROW(),MATCH(BO$3,$K$2:$P$2,0))</f>
        <v>30</v>
      </c>
      <c r="BP1338" s="15" cm="1">
        <f t="array" ref="BP1338">INDEX($K:$P,ROW(),MATCH(BP$3,$K$2:$P$2,0))</f>
        <v>30</v>
      </c>
      <c r="BQ1338" s="15" cm="1">
        <f t="array" ref="BQ1338">INDEX($K:$P,ROW(),MATCH(BQ$3,$K$2:$P$2,0))</f>
        <v>30</v>
      </c>
      <c r="BR1338" s="15" cm="1">
        <f t="array" ref="BR1338">INDEX($K:$P,ROW(),MATCH(BR$3,$K$2:$P$2,0))</f>
        <v>30</v>
      </c>
      <c r="BS1338" s="15" cm="1">
        <f t="array" ref="BS1338">INDEX($K:$P,ROW(),MATCH(BS$3,$K$2:$P$2,0))</f>
        <v>30</v>
      </c>
      <c r="BT1338" s="15" cm="1">
        <f t="array" ref="BT1338">INDEX($K:$P,ROW(),MATCH(BT$3,$K$2:$P$2,0))</f>
        <v>30</v>
      </c>
      <c r="BU1338" s="15" cm="1">
        <f t="array" ref="BU1338">INDEX($K:$P,ROW(),MATCH(BU$3,$K$2:$P$2,0))</f>
        <v>30</v>
      </c>
      <c r="BV1338" s="15" cm="1">
        <f t="array" ref="BV1338">INDEX($K:$P,ROW(),MATCH(BV$3,$K$2:$P$2,0))</f>
        <v>30</v>
      </c>
      <c r="BW1338" s="15" cm="1">
        <f t="array" ref="BW1338">INDEX($K:$P,ROW(),MATCH(BW$3,$K$2:$P$2,0))</f>
        <v>30</v>
      </c>
      <c r="BX1338" s="15" cm="1">
        <f t="array" ref="BX1338">INDEX($K:$P,ROW(),MATCH(BX$3,$K$2:$P$2,0))</f>
        <v>30</v>
      </c>
      <c r="BY1338" s="15" cm="1">
        <f t="array" ref="BY1338">INDEX($K:$P,ROW(),MATCH(BY$3,$K$2:$P$2,0))</f>
        <v>30</v>
      </c>
      <c r="BZ1338" s="15" cm="1">
        <f t="array" ref="BZ1338">INDEX($K:$P,ROW(),MATCH(BZ$3,$K$2:$P$2,0))</f>
        <v>30</v>
      </c>
      <c r="CA1338" s="15" cm="1">
        <f t="array" ref="CA1338">INDEX($K:$P,ROW(),MATCH(CA$3,$K$2:$P$2,0))</f>
        <v>30</v>
      </c>
      <c r="CB1338" s="15" cm="1">
        <f t="array" ref="CB1338">INDEX($K:$P,ROW(),MATCH(CB$3,$K$2:$P$2,0))</f>
        <v>30</v>
      </c>
      <c r="CC1338" s="15" cm="1">
        <f t="array" ref="CC1338">INDEX($K:$P,ROW(),MATCH(CC$3,$K$2:$P$2,0))</f>
        <v>30</v>
      </c>
      <c r="CD1338" s="15" cm="1">
        <f t="array" ref="CD1338">INDEX($K:$P,ROW(),MATCH(CD$3,$K$2:$P$2,0))</f>
        <v>30</v>
      </c>
      <c r="CE1338" s="15" cm="1">
        <f t="array" ref="CE1338">INDEX($K:$P,ROW(),MATCH(CE$3,$K$2:$P$2,0))</f>
        <v>30</v>
      </c>
      <c r="CF1338" s="15" cm="1">
        <f t="array" ref="CF1338">INDEX($K:$P,ROW(),MATCH(CF$3,$K$2:$P$2,0))</f>
        <v>30</v>
      </c>
      <c r="CG1338" s="15" cm="1">
        <f t="array" ref="CG1338">INDEX($K:$P,ROW(),MATCH(CG$3,$K$2:$P$2,0))</f>
        <v>30</v>
      </c>
      <c r="CH1338" s="15" cm="1">
        <f t="array" ref="CH1338">INDEX($K:$P,ROW(),MATCH(CH$3,$K$2:$P$2,0))</f>
        <v>30</v>
      </c>
      <c r="CI1338" s="15" cm="1">
        <f t="array" ref="CI1338">INDEX($K:$P,ROW(),MATCH(CI$3,$K$2:$P$2,0))</f>
        <v>30</v>
      </c>
      <c r="CJ1338" s="15" cm="1">
        <f t="array" ref="CJ1338">INDEX($K:$P,ROW(),MATCH(CJ$3,$K$2:$P$2,0))</f>
        <v>30</v>
      </c>
      <c r="CK1338" s="15" cm="1">
        <f t="array" ref="CK1338">INDEX($K:$P,ROW(),MATCH(CK$3,$K$2:$P$2,0))</f>
        <v>30</v>
      </c>
    </row>
    <row r="1339" spans="2:89" x14ac:dyDescent="0.35">
      <c r="B1339" s="123" t="str">
        <f>"Inventory - "&amp;B1332</f>
        <v>Inventory - (Secondary label)</v>
      </c>
      <c r="C1339" t="s">
        <v>224</v>
      </c>
      <c r="D1339" t="s">
        <v>496</v>
      </c>
      <c r="E1339" s="8" t="str">
        <f t="shared" si="1504"/>
        <v>1339 WCINV-SSV</v>
      </c>
      <c r="H1339" s="27"/>
      <c r="I1339" s="78"/>
      <c r="J1339" s="78"/>
      <c r="K1339" s="33">
        <f t="shared" ref="K1339:P1339" ca="1" si="1505">SUMIF($4:$4,K$2,1339:1339)</f>
        <v>82.191780821917803</v>
      </c>
      <c r="L1339" s="33">
        <f t="shared" ca="1" si="1505"/>
        <v>82.191780821917803</v>
      </c>
      <c r="M1339" s="33">
        <f t="shared" ca="1" si="1505"/>
        <v>82.191780821917803</v>
      </c>
      <c r="N1339" s="33">
        <f t="shared" ca="1" si="1505"/>
        <v>82.191780821917803</v>
      </c>
      <c r="O1339" s="33">
        <f t="shared" ca="1" si="1505"/>
        <v>82.191780821917803</v>
      </c>
      <c r="P1339" s="33">
        <f t="shared" si="1505"/>
        <v>0</v>
      </c>
      <c r="R1339" s="33"/>
      <c r="S1339" s="115" cm="1">
        <f t="array" aca="1" ref="S1339" ca="1">-MIN(S1338/365*INDIRECT(S1334),R1339-INDIRECT(S1334))</f>
        <v>82.191780821917803</v>
      </c>
      <c r="T1339" s="115" cm="1">
        <f t="array" aca="1" ref="T1339" ca="1">-MIN(T1338/365*INDIRECT(T1334),S1339-INDIRECT(T1334))</f>
        <v>82.191780821917803</v>
      </c>
      <c r="U1339" s="115" cm="1">
        <f t="array" aca="1" ref="U1339" ca="1">-MIN(U1338/365*INDIRECT(U1334),T1339-INDIRECT(U1334))</f>
        <v>82.191780821917803</v>
      </c>
      <c r="V1339" s="115" cm="1">
        <f t="array" aca="1" ref="V1339" ca="1">-MIN(V1338/365*INDIRECT(V1334),U1339-INDIRECT(V1334))</f>
        <v>82.191780821917803</v>
      </c>
      <c r="W1339" s="115" cm="1">
        <f t="array" aca="1" ref="W1339" ca="1">-MIN(W1338/365*INDIRECT(W1334),V1339-INDIRECT(W1334))</f>
        <v>82.191780821917803</v>
      </c>
      <c r="X1339" s="115" cm="1">
        <f t="array" aca="1" ref="X1339" ca="1">-MIN(X1338/365*INDIRECT(X1334),W1339-INDIRECT(X1334))</f>
        <v>82.191780821917803</v>
      </c>
      <c r="Y1339" s="115" cm="1">
        <f t="array" aca="1" ref="Y1339" ca="1">-MIN(Y1338/365*INDIRECT(Y1334),X1339-INDIRECT(Y1334))</f>
        <v>82.191780821917803</v>
      </c>
      <c r="Z1339" s="115" cm="1">
        <f t="array" aca="1" ref="Z1339" ca="1">-MIN(Z1338/365*INDIRECT(Z1334),Y1339-INDIRECT(Z1334))</f>
        <v>82.191780821917803</v>
      </c>
      <c r="AA1339" s="115" cm="1">
        <f t="array" aca="1" ref="AA1339" ca="1">-MIN(AA1338/365*INDIRECT(AA1334),Z1339-INDIRECT(AA1334))</f>
        <v>82.191780821917803</v>
      </c>
      <c r="AB1339" s="115" cm="1">
        <f t="array" aca="1" ref="AB1339" ca="1">-MIN(AB1338/365*INDIRECT(AB1334),AA1339-INDIRECT(AB1334))</f>
        <v>82.191780821917803</v>
      </c>
      <c r="AC1339" s="115" cm="1">
        <f t="array" aca="1" ref="AC1339" ca="1">-MIN(AC1338/365*INDIRECT(AC1334),AB1339-INDIRECT(AC1334))</f>
        <v>82.191780821917803</v>
      </c>
      <c r="AD1339" s="115" cm="1">
        <f t="array" aca="1" ref="AD1339" ca="1">-MIN(AD1338/365*INDIRECT(AD1334),AC1339-INDIRECT(AD1334))</f>
        <v>82.191780821917803</v>
      </c>
      <c r="AE1339" s="115" cm="1">
        <f t="array" aca="1" ref="AE1339" ca="1">-MIN(AE1338/365*INDIRECT(AE1334),AD1339-INDIRECT(AE1334))</f>
        <v>82.191780821917803</v>
      </c>
      <c r="AF1339" s="115" cm="1">
        <f t="array" aca="1" ref="AF1339" ca="1">-MIN(AF1338/365*INDIRECT(AF1334),AE1339-INDIRECT(AF1334))</f>
        <v>82.191780821917803</v>
      </c>
      <c r="AG1339" s="115" cm="1">
        <f t="array" aca="1" ref="AG1339" ca="1">-MIN(AG1338/365*INDIRECT(AG1334),AF1339-INDIRECT(AG1334))</f>
        <v>82.191780821917803</v>
      </c>
      <c r="AH1339" s="115" cm="1">
        <f t="array" aca="1" ref="AH1339" ca="1">-MIN(AH1338/365*INDIRECT(AH1334),AG1339-INDIRECT(AH1334))</f>
        <v>82.191780821917803</v>
      </c>
      <c r="AI1339" s="115" cm="1">
        <f t="array" aca="1" ref="AI1339" ca="1">-MIN(AI1338/365*INDIRECT(AI1334),AH1339-INDIRECT(AI1334))</f>
        <v>82.191780821917803</v>
      </c>
      <c r="AJ1339" s="115" cm="1">
        <f t="array" aca="1" ref="AJ1339" ca="1">-MIN(AJ1338/365*INDIRECT(AJ1334),AI1339-INDIRECT(AJ1334))</f>
        <v>82.191780821917803</v>
      </c>
      <c r="AK1339" s="115" cm="1">
        <f t="array" aca="1" ref="AK1339" ca="1">-MIN(AK1338/365*INDIRECT(AK1334),AJ1339-INDIRECT(AK1334))</f>
        <v>82.191780821917803</v>
      </c>
      <c r="AL1339" s="115" cm="1">
        <f t="array" aca="1" ref="AL1339" ca="1">-MIN(AL1338/365*INDIRECT(AL1334),AK1339-INDIRECT(AL1334))</f>
        <v>82.191780821917803</v>
      </c>
      <c r="AM1339" s="115" cm="1">
        <f t="array" aca="1" ref="AM1339" ca="1">-MIN(AM1338/365*INDIRECT(AM1334),AL1339-INDIRECT(AM1334))</f>
        <v>82.191780821917803</v>
      </c>
      <c r="AN1339" s="115" cm="1">
        <f t="array" aca="1" ref="AN1339" ca="1">-MIN(AN1338/365*INDIRECT(AN1334),AM1339-INDIRECT(AN1334))</f>
        <v>82.191780821917803</v>
      </c>
      <c r="AO1339" s="115" cm="1">
        <f t="array" aca="1" ref="AO1339" ca="1">-MIN(AO1338/365*INDIRECT(AO1334),AN1339-INDIRECT(AO1334))</f>
        <v>82.191780821917803</v>
      </c>
      <c r="AP1339" s="115" cm="1">
        <f t="array" aca="1" ref="AP1339" ca="1">-MIN(AP1338/365*INDIRECT(AP1334),AO1339-INDIRECT(AP1334))</f>
        <v>82.191780821917803</v>
      </c>
      <c r="AQ1339" s="115" cm="1">
        <f t="array" aca="1" ref="AQ1339" ca="1">-MIN(AQ1338/365*INDIRECT(AQ1334),AP1339-INDIRECT(AQ1334))</f>
        <v>82.191780821917803</v>
      </c>
      <c r="AR1339" s="115" cm="1">
        <f t="array" aca="1" ref="AR1339" ca="1">-MIN(AR1338/365*INDIRECT(AR1334),AQ1339-INDIRECT(AR1334))</f>
        <v>82.191780821917803</v>
      </c>
      <c r="AS1339" s="115" cm="1">
        <f t="array" aca="1" ref="AS1339" ca="1">-MIN(AS1338/365*INDIRECT(AS1334),AR1339-INDIRECT(AS1334))</f>
        <v>82.191780821917803</v>
      </c>
      <c r="AT1339" s="115" cm="1">
        <f t="array" aca="1" ref="AT1339" ca="1">-MIN(AT1338/365*INDIRECT(AT1334),AS1339-INDIRECT(AT1334))</f>
        <v>82.191780821917803</v>
      </c>
      <c r="AU1339" s="115" cm="1">
        <f t="array" aca="1" ref="AU1339" ca="1">-MIN(AU1338/365*INDIRECT(AU1334),AT1339-INDIRECT(AU1334))</f>
        <v>82.191780821917803</v>
      </c>
      <c r="AV1339" s="115" cm="1">
        <f t="array" aca="1" ref="AV1339" ca="1">-MIN(AV1338/365*INDIRECT(AV1334),AU1339-INDIRECT(AV1334))</f>
        <v>82.191780821917803</v>
      </c>
      <c r="AW1339" s="115" cm="1">
        <f t="array" aca="1" ref="AW1339" ca="1">-MIN(AW1338/365*INDIRECT(AW1334),AV1339-INDIRECT(AW1334))</f>
        <v>82.191780821917803</v>
      </c>
      <c r="AX1339" s="115" cm="1">
        <f t="array" aca="1" ref="AX1339" ca="1">-MIN(AX1338/365*INDIRECT(AX1334),AW1339-INDIRECT(AX1334))</f>
        <v>82.191780821917803</v>
      </c>
      <c r="AY1339" s="115" cm="1">
        <f t="array" aca="1" ref="AY1339" ca="1">-MIN(AY1338/365*INDIRECT(AY1334),AX1339-INDIRECT(AY1334))</f>
        <v>82.191780821917803</v>
      </c>
      <c r="AZ1339" s="115" cm="1">
        <f t="array" aca="1" ref="AZ1339" ca="1">-MIN(AZ1338/365*INDIRECT(AZ1334),AY1339-INDIRECT(AZ1334))</f>
        <v>82.191780821917803</v>
      </c>
      <c r="BA1339" s="115" cm="1">
        <f t="array" aca="1" ref="BA1339" ca="1">-MIN(BA1338/365*INDIRECT(BA1334),AZ1339-INDIRECT(BA1334))</f>
        <v>82.191780821917803</v>
      </c>
      <c r="BB1339" s="115" cm="1">
        <f t="array" aca="1" ref="BB1339" ca="1">-MIN(BB1338/365*INDIRECT(BB1334),BA1339-INDIRECT(BB1334))</f>
        <v>82.191780821917803</v>
      </c>
      <c r="BC1339" s="115" cm="1">
        <f t="array" aca="1" ref="BC1339" ca="1">-MIN(BC1338/365*INDIRECT(BC1334),BB1339-INDIRECT(BC1334))</f>
        <v>82.191780821917803</v>
      </c>
      <c r="BD1339" s="115" cm="1">
        <f t="array" aca="1" ref="BD1339" ca="1">-MIN(BD1338/365*INDIRECT(BD1334),BC1339-INDIRECT(BD1334))</f>
        <v>82.191780821917803</v>
      </c>
      <c r="BE1339" s="115" cm="1">
        <f t="array" aca="1" ref="BE1339" ca="1">-MIN(BE1338/365*INDIRECT(BE1334),BD1339-INDIRECT(BE1334))</f>
        <v>82.191780821917803</v>
      </c>
      <c r="BF1339" s="115" cm="1">
        <f t="array" aca="1" ref="BF1339" ca="1">-MIN(BF1338/365*INDIRECT(BF1334),BE1339-INDIRECT(BF1334))</f>
        <v>82.191780821917803</v>
      </c>
      <c r="BG1339" s="115" cm="1">
        <f t="array" aca="1" ref="BG1339" ca="1">-MIN(BG1338/365*INDIRECT(BG1334),BF1339-INDIRECT(BG1334))</f>
        <v>82.191780821917803</v>
      </c>
      <c r="BH1339" s="115" cm="1">
        <f t="array" aca="1" ref="BH1339" ca="1">-MIN(BH1338/365*INDIRECT(BH1334),BG1339-INDIRECT(BH1334))</f>
        <v>82.191780821917803</v>
      </c>
      <c r="BI1339" s="115" cm="1">
        <f t="array" aca="1" ref="BI1339" ca="1">-MIN(BI1338/365*INDIRECT(BI1334),BH1339-INDIRECT(BI1334))</f>
        <v>82.191780821917803</v>
      </c>
      <c r="BJ1339" s="115" cm="1">
        <f t="array" aca="1" ref="BJ1339" ca="1">-MIN(BJ1338/365*INDIRECT(BJ1334),BI1339-INDIRECT(BJ1334))</f>
        <v>82.191780821917803</v>
      </c>
      <c r="BK1339" s="115" cm="1">
        <f t="array" aca="1" ref="BK1339" ca="1">-MIN(BK1338/365*INDIRECT(BK1334),BJ1339-INDIRECT(BK1334))</f>
        <v>82.191780821917803</v>
      </c>
      <c r="BL1339" s="115" cm="1">
        <f t="array" aca="1" ref="BL1339" ca="1">-MIN(BL1338/365*INDIRECT(BL1334),BK1339-INDIRECT(BL1334))</f>
        <v>82.191780821917803</v>
      </c>
      <c r="BM1339" s="115" cm="1">
        <f t="array" aca="1" ref="BM1339" ca="1">-MIN(BM1338/365*INDIRECT(BM1334),BL1339-INDIRECT(BM1334))</f>
        <v>82.191780821917803</v>
      </c>
      <c r="BN1339" s="115" cm="1">
        <f t="array" aca="1" ref="BN1339" ca="1">-MIN(BN1338/365*INDIRECT(BN1334),BM1339-INDIRECT(BN1334))</f>
        <v>82.191780821917803</v>
      </c>
      <c r="BO1339" s="115" cm="1">
        <f t="array" aca="1" ref="BO1339" ca="1">-MIN(BO1338/365*INDIRECT(BO1334),BN1339-INDIRECT(BO1334))</f>
        <v>82.191780821917803</v>
      </c>
      <c r="BP1339" s="115" cm="1">
        <f t="array" aca="1" ref="BP1339" ca="1">-MIN(BP1338/365*INDIRECT(BP1334),BO1339-INDIRECT(BP1334))</f>
        <v>82.191780821917803</v>
      </c>
      <c r="BQ1339" s="115" cm="1">
        <f t="array" aca="1" ref="BQ1339" ca="1">-MIN(BQ1338/365*INDIRECT(BQ1334),BP1339-INDIRECT(BQ1334))</f>
        <v>82.191780821917803</v>
      </c>
      <c r="BR1339" s="115" cm="1">
        <f t="array" aca="1" ref="BR1339" ca="1">-MIN(BR1338/365*INDIRECT(BR1334),BQ1339-INDIRECT(BR1334))</f>
        <v>82.191780821917803</v>
      </c>
      <c r="BS1339" s="115" cm="1">
        <f t="array" aca="1" ref="BS1339" ca="1">-MIN(BS1338/365*INDIRECT(BS1334),BR1339-INDIRECT(BS1334))</f>
        <v>82.191780821917803</v>
      </c>
      <c r="BT1339" s="115" cm="1">
        <f t="array" aca="1" ref="BT1339" ca="1">-MIN(BT1338/365*INDIRECT(BT1334),BS1339-INDIRECT(BT1334))</f>
        <v>82.191780821917803</v>
      </c>
      <c r="BU1339" s="115" cm="1">
        <f t="array" aca="1" ref="BU1339" ca="1">-MIN(BU1338/365*INDIRECT(BU1334),BT1339-INDIRECT(BU1334))</f>
        <v>82.191780821917803</v>
      </c>
      <c r="BV1339" s="115" cm="1">
        <f t="array" aca="1" ref="BV1339" ca="1">-MIN(BV1338/365*INDIRECT(BV1334),BU1339-INDIRECT(BV1334))</f>
        <v>82.191780821917803</v>
      </c>
      <c r="BW1339" s="115" cm="1">
        <f t="array" aca="1" ref="BW1339" ca="1">-MIN(BW1338/365*INDIRECT(BW1334),BV1339-INDIRECT(BW1334))</f>
        <v>82.191780821917803</v>
      </c>
      <c r="BX1339" s="115" cm="1">
        <f t="array" aca="1" ref="BX1339" ca="1">-MIN(BX1338/365*INDIRECT(BX1334),BW1339-INDIRECT(BX1334))</f>
        <v>82.191780821917803</v>
      </c>
      <c r="BY1339" s="115" cm="1">
        <f t="array" aca="1" ref="BY1339" ca="1">-MIN(BY1338/365*INDIRECT(BY1334),BX1339-INDIRECT(BY1334))</f>
        <v>82.191780821917803</v>
      </c>
      <c r="BZ1339" s="115" cm="1">
        <f t="array" aca="1" ref="BZ1339" ca="1">-MIN(BZ1338/365*INDIRECT(BZ1334),BY1339-INDIRECT(BZ1334))</f>
        <v>82.191780821917803</v>
      </c>
      <c r="CA1339" s="115" cm="1">
        <f t="array" aca="1" ref="CA1339" ca="1">-MIN(CA1338/365*INDIRECT(CA1334),BZ1339-INDIRECT(CA1334))</f>
        <v>82.191780821917803</v>
      </c>
      <c r="CB1339" s="115" cm="1">
        <f t="array" aca="1" ref="CB1339" ca="1">-MIN(CB1338/365*INDIRECT(CB1334),CA1339-INDIRECT(CB1334))</f>
        <v>82.191780821917803</v>
      </c>
      <c r="CC1339" s="115" cm="1">
        <f t="array" aca="1" ref="CC1339" ca="1">-MIN(CC1338/365*INDIRECT(CC1334),CB1339-INDIRECT(CC1334))</f>
        <v>82.191780821917803</v>
      </c>
      <c r="CD1339" s="115" cm="1">
        <f t="array" aca="1" ref="CD1339" ca="1">-MIN(CD1338/365*INDIRECT(CD1334),CC1339-INDIRECT(CD1334))</f>
        <v>82.191780821917803</v>
      </c>
      <c r="CE1339" s="115" cm="1">
        <f t="array" aca="1" ref="CE1339" ca="1">-MIN(CE1338/365*INDIRECT(CE1334),CD1339-INDIRECT(CE1334))</f>
        <v>82.191780821917803</v>
      </c>
      <c r="CF1339" s="115" cm="1">
        <f t="array" aca="1" ref="CF1339" ca="1">-MIN(CF1338/365*INDIRECT(CF1334),CE1339-INDIRECT(CF1334))</f>
        <v>82.191780821917803</v>
      </c>
      <c r="CG1339" s="115" cm="1">
        <f t="array" aca="1" ref="CG1339" ca="1">-MIN(CG1338/365*INDIRECT(CG1334),CF1339-INDIRECT(CG1334))</f>
        <v>82.191780821917803</v>
      </c>
      <c r="CH1339" s="115" cm="1">
        <f t="array" aca="1" ref="CH1339" ca="1">-MIN(CH1338/365*INDIRECT(CH1334),CG1339-INDIRECT(CH1334))</f>
        <v>82.191780821917803</v>
      </c>
      <c r="CI1339" s="115" cm="1">
        <f t="array" aca="1" ref="CI1339" ca="1">-MIN(CI1338/365*INDIRECT(CI1334),CH1339-INDIRECT(CI1334))</f>
        <v>82.191780821917803</v>
      </c>
      <c r="CJ1339" s="115" cm="1">
        <f t="array" aca="1" ref="CJ1339" ca="1">-MIN(CJ1338/365*INDIRECT(CJ1334),CI1339-INDIRECT(CJ1334))</f>
        <v>82.191780821917803</v>
      </c>
      <c r="CK1339" s="115" cm="1">
        <f t="array" aca="1" ref="CK1339" ca="1">-MIN(CK1338/365*INDIRECT(CK1334),CJ1339-INDIRECT(CK1334))</f>
        <v>82.191780821917803</v>
      </c>
    </row>
    <row r="1340" spans="2:89" x14ac:dyDescent="0.35">
      <c r="B1340" s="9"/>
      <c r="D1340" t="s">
        <v>496</v>
      </c>
      <c r="E1340" s="8" t="str">
        <f t="shared" ref="E1340:E1350" si="1506">ROW()&amp;" "&amp;D1340</f>
        <v>1340 WCINV-SSV</v>
      </c>
      <c r="G1340" t="s">
        <v>244</v>
      </c>
      <c r="H1340" s="27"/>
      <c r="I1340" s="78"/>
      <c r="J1340" s="78"/>
      <c r="K1340" s="33"/>
      <c r="L1340" s="33"/>
      <c r="M1340" s="33"/>
      <c r="N1340" s="33"/>
      <c r="O1340" s="33"/>
      <c r="P1340" s="33"/>
      <c r="R1340" s="33"/>
      <c r="S1340" s="33"/>
      <c r="T1340" s="33"/>
      <c r="U1340" s="33"/>
      <c r="V1340" s="33"/>
      <c r="W1340" s="33"/>
      <c r="X1340" s="33"/>
      <c r="Y1340" s="33"/>
      <c r="Z1340" s="33"/>
      <c r="AA1340" s="33"/>
      <c r="AB1340" s="33"/>
      <c r="AC1340" s="33"/>
      <c r="AD1340" s="33"/>
      <c r="AE1340" s="33"/>
      <c r="AF1340" s="33"/>
      <c r="AG1340" s="33"/>
      <c r="AH1340" s="33"/>
      <c r="AI1340" s="33"/>
      <c r="AJ1340" s="33"/>
      <c r="AK1340" s="33"/>
      <c r="AL1340" s="33"/>
      <c r="AM1340" s="33"/>
      <c r="AN1340" s="33"/>
      <c r="AO1340" s="33"/>
      <c r="AP1340" s="33"/>
      <c r="AQ1340" s="33"/>
      <c r="AR1340" s="33"/>
      <c r="AS1340" s="33"/>
      <c r="AT1340" s="33"/>
      <c r="AU1340" s="33"/>
      <c r="AV1340" s="33"/>
      <c r="AW1340" s="33"/>
      <c r="AX1340" s="33"/>
      <c r="AY1340" s="33"/>
      <c r="AZ1340" s="33"/>
      <c r="BA1340" s="33"/>
      <c r="BB1340" s="33"/>
      <c r="BC1340" s="33"/>
      <c r="BD1340" s="33"/>
      <c r="BE1340" s="33"/>
      <c r="BF1340" s="33"/>
      <c r="BG1340" s="33"/>
      <c r="BH1340" s="33"/>
      <c r="BI1340" s="33"/>
      <c r="BJ1340" s="33"/>
      <c r="BK1340" s="33"/>
      <c r="BL1340" s="33"/>
      <c r="BM1340" s="33"/>
      <c r="BN1340" s="33"/>
      <c r="BO1340" s="33"/>
      <c r="BP1340" s="33"/>
      <c r="BQ1340" s="33"/>
      <c r="BR1340" s="33"/>
      <c r="BS1340" s="33"/>
      <c r="BT1340" s="33"/>
      <c r="BU1340" s="33"/>
      <c r="BV1340" s="33"/>
      <c r="BW1340" s="33"/>
      <c r="BX1340" s="33"/>
      <c r="BY1340" s="33"/>
      <c r="BZ1340" s="33"/>
      <c r="CA1340" s="33"/>
      <c r="CB1340" s="33"/>
      <c r="CC1340" s="33"/>
      <c r="CD1340" s="33"/>
      <c r="CE1340" s="33"/>
      <c r="CF1340" s="33"/>
      <c r="CG1340" s="33"/>
      <c r="CH1340" s="33"/>
      <c r="CI1340" s="33"/>
      <c r="CJ1340" s="33"/>
      <c r="CK1340" s="33"/>
    </row>
    <row r="1341" spans="2:89" x14ac:dyDescent="0.35">
      <c r="B1341" s="123" t="str">
        <f>"Change in "&amp;B1339</f>
        <v>Change in Inventory - (Secondary label)</v>
      </c>
      <c r="C1341" t="s">
        <v>234</v>
      </c>
      <c r="D1341" t="s">
        <v>496</v>
      </c>
      <c r="E1341" s="8" t="str">
        <f t="shared" si="1506"/>
        <v>1341 WCINV-SSV</v>
      </c>
      <c r="K1341" s="33">
        <f t="shared" ref="K1341:P1341" ca="1" si="1507">SUMIF($3:$3,K$2,1341:1341)</f>
        <v>-82.191780821917803</v>
      </c>
      <c r="L1341" s="33">
        <f t="shared" ca="1" si="1507"/>
        <v>0</v>
      </c>
      <c r="M1341" s="33">
        <f t="shared" ca="1" si="1507"/>
        <v>0</v>
      </c>
      <c r="N1341" s="33">
        <f t="shared" ca="1" si="1507"/>
        <v>0</v>
      </c>
      <c r="O1341" s="33">
        <f t="shared" ca="1" si="1507"/>
        <v>0</v>
      </c>
      <c r="P1341" s="33">
        <f t="shared" ca="1" si="1507"/>
        <v>0</v>
      </c>
      <c r="R1341" s="33"/>
      <c r="S1341" s="33">
        <f t="shared" ref="S1341:AX1341" ca="1" si="1508">R1339-S1339</f>
        <v>-82.191780821917803</v>
      </c>
      <c r="T1341" s="33">
        <f t="shared" ca="1" si="1508"/>
        <v>0</v>
      </c>
      <c r="U1341" s="33">
        <f t="shared" ca="1" si="1508"/>
        <v>0</v>
      </c>
      <c r="V1341" s="33">
        <f t="shared" ca="1" si="1508"/>
        <v>0</v>
      </c>
      <c r="W1341" s="33">
        <f t="shared" ca="1" si="1508"/>
        <v>0</v>
      </c>
      <c r="X1341" s="33">
        <f t="shared" ca="1" si="1508"/>
        <v>0</v>
      </c>
      <c r="Y1341" s="33">
        <f t="shared" ca="1" si="1508"/>
        <v>0</v>
      </c>
      <c r="Z1341" s="33">
        <f t="shared" ca="1" si="1508"/>
        <v>0</v>
      </c>
      <c r="AA1341" s="33">
        <f t="shared" ca="1" si="1508"/>
        <v>0</v>
      </c>
      <c r="AB1341" s="33">
        <f t="shared" ca="1" si="1508"/>
        <v>0</v>
      </c>
      <c r="AC1341" s="33">
        <f t="shared" ca="1" si="1508"/>
        <v>0</v>
      </c>
      <c r="AD1341" s="33">
        <f t="shared" ca="1" si="1508"/>
        <v>0</v>
      </c>
      <c r="AE1341" s="33">
        <f t="shared" ca="1" si="1508"/>
        <v>0</v>
      </c>
      <c r="AF1341" s="33">
        <f t="shared" ca="1" si="1508"/>
        <v>0</v>
      </c>
      <c r="AG1341" s="33">
        <f t="shared" ca="1" si="1508"/>
        <v>0</v>
      </c>
      <c r="AH1341" s="33">
        <f t="shared" ca="1" si="1508"/>
        <v>0</v>
      </c>
      <c r="AI1341" s="33">
        <f t="shared" ca="1" si="1508"/>
        <v>0</v>
      </c>
      <c r="AJ1341" s="33">
        <f t="shared" ca="1" si="1508"/>
        <v>0</v>
      </c>
      <c r="AK1341" s="33">
        <f t="shared" ca="1" si="1508"/>
        <v>0</v>
      </c>
      <c r="AL1341" s="33">
        <f t="shared" ca="1" si="1508"/>
        <v>0</v>
      </c>
      <c r="AM1341" s="33">
        <f t="shared" ca="1" si="1508"/>
        <v>0</v>
      </c>
      <c r="AN1341" s="33">
        <f t="shared" ca="1" si="1508"/>
        <v>0</v>
      </c>
      <c r="AO1341" s="33">
        <f t="shared" ca="1" si="1508"/>
        <v>0</v>
      </c>
      <c r="AP1341" s="33">
        <f t="shared" ca="1" si="1508"/>
        <v>0</v>
      </c>
      <c r="AQ1341" s="33">
        <f t="shared" ca="1" si="1508"/>
        <v>0</v>
      </c>
      <c r="AR1341" s="33">
        <f t="shared" ca="1" si="1508"/>
        <v>0</v>
      </c>
      <c r="AS1341" s="33">
        <f t="shared" ca="1" si="1508"/>
        <v>0</v>
      </c>
      <c r="AT1341" s="33">
        <f t="shared" ca="1" si="1508"/>
        <v>0</v>
      </c>
      <c r="AU1341" s="33">
        <f t="shared" ca="1" si="1508"/>
        <v>0</v>
      </c>
      <c r="AV1341" s="33">
        <f t="shared" ca="1" si="1508"/>
        <v>0</v>
      </c>
      <c r="AW1341" s="33">
        <f t="shared" ca="1" si="1508"/>
        <v>0</v>
      </c>
      <c r="AX1341" s="33">
        <f t="shared" ca="1" si="1508"/>
        <v>0</v>
      </c>
      <c r="AY1341" s="33">
        <f t="shared" ref="AY1341:CD1341" ca="1" si="1509">AX1339-AY1339</f>
        <v>0</v>
      </c>
      <c r="AZ1341" s="33">
        <f t="shared" ca="1" si="1509"/>
        <v>0</v>
      </c>
      <c r="BA1341" s="33">
        <f t="shared" ca="1" si="1509"/>
        <v>0</v>
      </c>
      <c r="BB1341" s="33">
        <f t="shared" ca="1" si="1509"/>
        <v>0</v>
      </c>
      <c r="BC1341" s="33">
        <f t="shared" ca="1" si="1509"/>
        <v>0</v>
      </c>
      <c r="BD1341" s="33">
        <f t="shared" ca="1" si="1509"/>
        <v>0</v>
      </c>
      <c r="BE1341" s="33">
        <f t="shared" ca="1" si="1509"/>
        <v>0</v>
      </c>
      <c r="BF1341" s="33">
        <f t="shared" ca="1" si="1509"/>
        <v>0</v>
      </c>
      <c r="BG1341" s="33">
        <f t="shared" ca="1" si="1509"/>
        <v>0</v>
      </c>
      <c r="BH1341" s="33">
        <f t="shared" ca="1" si="1509"/>
        <v>0</v>
      </c>
      <c r="BI1341" s="33">
        <f t="shared" ca="1" si="1509"/>
        <v>0</v>
      </c>
      <c r="BJ1341" s="33">
        <f t="shared" ca="1" si="1509"/>
        <v>0</v>
      </c>
      <c r="BK1341" s="33">
        <f t="shared" ca="1" si="1509"/>
        <v>0</v>
      </c>
      <c r="BL1341" s="33">
        <f t="shared" ca="1" si="1509"/>
        <v>0</v>
      </c>
      <c r="BM1341" s="33">
        <f t="shared" ca="1" si="1509"/>
        <v>0</v>
      </c>
      <c r="BN1341" s="33">
        <f t="shared" ca="1" si="1509"/>
        <v>0</v>
      </c>
      <c r="BO1341" s="33">
        <f t="shared" ca="1" si="1509"/>
        <v>0</v>
      </c>
      <c r="BP1341" s="33">
        <f t="shared" ca="1" si="1509"/>
        <v>0</v>
      </c>
      <c r="BQ1341" s="33">
        <f t="shared" ca="1" si="1509"/>
        <v>0</v>
      </c>
      <c r="BR1341" s="33">
        <f t="shared" ca="1" si="1509"/>
        <v>0</v>
      </c>
      <c r="BS1341" s="33">
        <f t="shared" ca="1" si="1509"/>
        <v>0</v>
      </c>
      <c r="BT1341" s="33">
        <f t="shared" ca="1" si="1509"/>
        <v>0</v>
      </c>
      <c r="BU1341" s="33">
        <f t="shared" ca="1" si="1509"/>
        <v>0</v>
      </c>
      <c r="BV1341" s="33">
        <f t="shared" ca="1" si="1509"/>
        <v>0</v>
      </c>
      <c r="BW1341" s="33">
        <f t="shared" ca="1" si="1509"/>
        <v>0</v>
      </c>
      <c r="BX1341" s="33">
        <f t="shared" ca="1" si="1509"/>
        <v>0</v>
      </c>
      <c r="BY1341" s="33">
        <f t="shared" ca="1" si="1509"/>
        <v>0</v>
      </c>
      <c r="BZ1341" s="33">
        <f t="shared" ca="1" si="1509"/>
        <v>0</v>
      </c>
      <c r="CA1341" s="33">
        <f t="shared" ca="1" si="1509"/>
        <v>0</v>
      </c>
      <c r="CB1341" s="33">
        <f t="shared" ca="1" si="1509"/>
        <v>0</v>
      </c>
      <c r="CC1341" s="33">
        <f t="shared" ca="1" si="1509"/>
        <v>0</v>
      </c>
      <c r="CD1341" s="33">
        <f t="shared" ca="1" si="1509"/>
        <v>0</v>
      </c>
      <c r="CE1341" s="33">
        <f t="shared" ref="CE1341:CK1341" ca="1" si="1510">CD1339-CE1339</f>
        <v>0</v>
      </c>
      <c r="CF1341" s="33">
        <f t="shared" ca="1" si="1510"/>
        <v>0</v>
      </c>
      <c r="CG1341" s="33">
        <f t="shared" ca="1" si="1510"/>
        <v>0</v>
      </c>
      <c r="CH1341" s="33">
        <f t="shared" ca="1" si="1510"/>
        <v>0</v>
      </c>
      <c r="CI1341" s="33">
        <f t="shared" ca="1" si="1510"/>
        <v>0</v>
      </c>
      <c r="CJ1341" s="33">
        <f t="shared" ca="1" si="1510"/>
        <v>0</v>
      </c>
      <c r="CK1341" s="33">
        <f t="shared" ca="1" si="1510"/>
        <v>0</v>
      </c>
    </row>
    <row r="1342" spans="2:89" x14ac:dyDescent="0.35">
      <c r="B1342" s="123"/>
      <c r="D1342" t="s">
        <v>496</v>
      </c>
      <c r="E1342" s="8" t="str">
        <f t="shared" ref="E1342" si="1511">ROW()&amp;" "&amp;D1342</f>
        <v>1342 WCINV-SSV</v>
      </c>
      <c r="G1342" t="s">
        <v>244</v>
      </c>
      <c r="K1342" s="33"/>
      <c r="L1342" s="33"/>
      <c r="M1342" s="33"/>
      <c r="N1342" s="33"/>
      <c r="O1342" s="33"/>
      <c r="P1342" s="33"/>
      <c r="R1342" s="33"/>
      <c r="S1342" s="33"/>
      <c r="T1342" s="33"/>
      <c r="U1342" s="33"/>
      <c r="V1342" s="33"/>
      <c r="W1342" s="33"/>
      <c r="X1342" s="33"/>
      <c r="Y1342" s="33"/>
      <c r="Z1342" s="33"/>
      <c r="AA1342" s="33"/>
      <c r="AB1342" s="33"/>
      <c r="AC1342" s="33"/>
      <c r="AD1342" s="33"/>
      <c r="AE1342" s="33"/>
      <c r="AF1342" s="33"/>
      <c r="AG1342" s="33"/>
      <c r="AH1342" s="33"/>
      <c r="AI1342" s="33"/>
      <c r="AJ1342" s="33"/>
      <c r="AK1342" s="33"/>
      <c r="AL1342" s="33"/>
      <c r="AM1342" s="33"/>
      <c r="AN1342" s="33"/>
      <c r="AO1342" s="33"/>
      <c r="AP1342" s="33"/>
      <c r="AQ1342" s="33"/>
      <c r="AR1342" s="33"/>
      <c r="AS1342" s="33"/>
      <c r="AT1342" s="33"/>
      <c r="AU1342" s="33"/>
      <c r="AV1342" s="33"/>
      <c r="AW1342" s="33"/>
      <c r="AX1342" s="33"/>
      <c r="AY1342" s="33"/>
      <c r="AZ1342" s="33"/>
      <c r="BA1342" s="33"/>
      <c r="BB1342" s="33"/>
      <c r="BC1342" s="33"/>
      <c r="BD1342" s="33"/>
      <c r="BE1342" s="33"/>
      <c r="BF1342" s="33"/>
      <c r="BG1342" s="33"/>
      <c r="BH1342" s="33"/>
      <c r="BI1342" s="33"/>
      <c r="BJ1342" s="33"/>
      <c r="BK1342" s="33"/>
      <c r="BL1342" s="33"/>
      <c r="BM1342" s="33"/>
      <c r="BN1342" s="33"/>
      <c r="BO1342" s="33"/>
      <c r="BP1342" s="33"/>
      <c r="BQ1342" s="33"/>
      <c r="BR1342" s="33"/>
      <c r="BS1342" s="33"/>
      <c r="BT1342" s="33"/>
      <c r="BU1342" s="33"/>
      <c r="BV1342" s="33"/>
      <c r="BW1342" s="33"/>
      <c r="BX1342" s="33"/>
      <c r="BY1342" s="33"/>
      <c r="BZ1342" s="33"/>
      <c r="CA1342" s="33"/>
      <c r="CB1342" s="33"/>
      <c r="CC1342" s="33"/>
      <c r="CD1342" s="33"/>
      <c r="CE1342" s="33"/>
      <c r="CF1342" s="33"/>
      <c r="CG1342" s="33"/>
      <c r="CH1342" s="33"/>
      <c r="CI1342" s="33"/>
      <c r="CJ1342" s="33"/>
      <c r="CK1342" s="33"/>
    </row>
    <row r="1343" spans="2:89" x14ac:dyDescent="0.35">
      <c r="B1343" s="8" t="str">
        <f>B1328</f>
        <v>(Primary label)</v>
      </c>
      <c r="D1343" t="s">
        <v>496</v>
      </c>
      <c r="E1343" s="8" t="str">
        <f>ROW()&amp;" "&amp;D1343</f>
        <v>1343 WCINV-SSV</v>
      </c>
      <c r="G1343" t="s">
        <v>332</v>
      </c>
      <c r="K1343" s="53"/>
      <c r="L1343" s="53"/>
      <c r="M1343" s="53"/>
      <c r="N1343" s="53"/>
      <c r="O1343" s="53"/>
      <c r="P1343" s="53"/>
      <c r="R1343" s="24"/>
      <c r="S1343" s="24"/>
      <c r="T1343" s="24"/>
      <c r="U1343" s="24"/>
      <c r="V1343" s="24"/>
      <c r="W1343" s="24"/>
      <c r="X1343" s="24"/>
      <c r="Y1343" s="24"/>
      <c r="Z1343" s="24"/>
      <c r="AA1343" s="24"/>
      <c r="AB1343" s="24"/>
      <c r="AC1343" s="24"/>
      <c r="AD1343" s="24"/>
      <c r="AE1343" s="24"/>
      <c r="AF1343" s="24"/>
      <c r="AG1343" s="24"/>
      <c r="AH1343" s="24"/>
      <c r="AI1343" s="24"/>
      <c r="AJ1343" s="24"/>
      <c r="AK1343" s="24"/>
      <c r="AL1343" s="24"/>
      <c r="AM1343" s="24"/>
      <c r="AN1343" s="24"/>
      <c r="AO1343" s="24"/>
      <c r="AP1343" s="24"/>
      <c r="AQ1343" s="24"/>
      <c r="AR1343" s="24"/>
      <c r="AS1343" s="24"/>
      <c r="AT1343" s="24"/>
      <c r="AU1343" s="24"/>
      <c r="AV1343" s="24"/>
      <c r="AW1343" s="24"/>
      <c r="AX1343" s="24"/>
      <c r="AY1343" s="24"/>
      <c r="AZ1343" s="24"/>
      <c r="BA1343" s="24"/>
      <c r="BB1343" s="24"/>
      <c r="BC1343" s="24"/>
      <c r="BD1343" s="24"/>
      <c r="BE1343" s="24"/>
      <c r="BF1343" s="24"/>
      <c r="BG1343" s="24"/>
      <c r="BH1343" s="24"/>
      <c r="BI1343" s="24"/>
      <c r="BJ1343" s="24"/>
      <c r="BK1343" s="24"/>
      <c r="BL1343" s="24"/>
      <c r="BM1343" s="24"/>
      <c r="BN1343" s="24"/>
      <c r="BO1343" s="24"/>
      <c r="BP1343" s="24"/>
      <c r="BQ1343" s="24"/>
      <c r="BR1343" s="24"/>
      <c r="BS1343" s="24"/>
      <c r="BT1343" s="24"/>
      <c r="BU1343" s="24"/>
      <c r="BV1343" s="24"/>
      <c r="BW1343" s="24"/>
      <c r="BX1343" s="24"/>
      <c r="BY1343" s="24"/>
      <c r="BZ1343" s="24"/>
      <c r="CA1343" s="24"/>
      <c r="CB1343" s="24"/>
      <c r="CC1343" s="24"/>
      <c r="CD1343" s="24"/>
      <c r="CE1343" s="24"/>
      <c r="CF1343" s="24"/>
      <c r="CG1343" s="24"/>
      <c r="CH1343" s="24"/>
      <c r="CI1343" s="24"/>
      <c r="CJ1343" s="24"/>
      <c r="CK1343" s="24"/>
    </row>
    <row r="1344" spans="2:89" x14ac:dyDescent="0.35">
      <c r="B1344" s="8" t="str">
        <f>B1329</f>
        <v>primary unit</v>
      </c>
      <c r="D1344" t="s">
        <v>496</v>
      </c>
      <c r="E1344" s="8" t="str">
        <f>ROW()&amp;" "&amp;D1344</f>
        <v>1344 WCINV-SSV</v>
      </c>
      <c r="G1344" t="s">
        <v>332</v>
      </c>
      <c r="K1344" s="53"/>
      <c r="L1344" s="53"/>
      <c r="M1344" s="53"/>
      <c r="N1344" s="53"/>
      <c r="O1344" s="53"/>
      <c r="P1344" s="53"/>
      <c r="R1344" s="24"/>
      <c r="S1344" s="24"/>
      <c r="T1344" s="24"/>
      <c r="U1344" s="24"/>
      <c r="V1344" s="24"/>
      <c r="W1344" s="24"/>
      <c r="X1344" s="24"/>
      <c r="Y1344" s="24"/>
      <c r="Z1344" s="24"/>
      <c r="AA1344" s="24"/>
      <c r="AB1344" s="24"/>
      <c r="AC1344" s="24"/>
      <c r="AD1344" s="24"/>
      <c r="AE1344" s="24"/>
      <c r="AF1344" s="24"/>
      <c r="AG1344" s="24"/>
      <c r="AH1344" s="24"/>
      <c r="AI1344" s="24"/>
      <c r="AJ1344" s="24"/>
      <c r="AK1344" s="24"/>
      <c r="AL1344" s="24"/>
      <c r="AM1344" s="24"/>
      <c r="AN1344" s="24"/>
      <c r="AO1344" s="24"/>
      <c r="AP1344" s="24"/>
      <c r="AQ1344" s="24"/>
      <c r="AR1344" s="24"/>
      <c r="AS1344" s="24"/>
      <c r="AT1344" s="24"/>
      <c r="AU1344" s="24"/>
      <c r="AV1344" s="24"/>
      <c r="AW1344" s="24"/>
      <c r="AX1344" s="24"/>
      <c r="AY1344" s="24"/>
      <c r="AZ1344" s="24"/>
      <c r="BA1344" s="24"/>
      <c r="BB1344" s="24"/>
      <c r="BC1344" s="24"/>
      <c r="BD1344" s="24"/>
      <c r="BE1344" s="24"/>
      <c r="BF1344" s="24"/>
      <c r="BG1344" s="24"/>
      <c r="BH1344" s="24"/>
      <c r="BI1344" s="24"/>
      <c r="BJ1344" s="24"/>
      <c r="BK1344" s="24"/>
      <c r="BL1344" s="24"/>
      <c r="BM1344" s="24"/>
      <c r="BN1344" s="24"/>
      <c r="BO1344" s="24"/>
      <c r="BP1344" s="24"/>
      <c r="BQ1344" s="24"/>
      <c r="BR1344" s="24"/>
      <c r="BS1344" s="24"/>
      <c r="BT1344" s="24"/>
      <c r="BU1344" s="24"/>
      <c r="BV1344" s="24"/>
      <c r="BW1344" s="24"/>
      <c r="BX1344" s="24"/>
      <c r="BY1344" s="24"/>
      <c r="BZ1344" s="24"/>
      <c r="CA1344" s="24"/>
      <c r="CB1344" s="24"/>
      <c r="CC1344" s="24"/>
      <c r="CD1344" s="24"/>
      <c r="CE1344" s="24"/>
      <c r="CF1344" s="24"/>
      <c r="CG1344" s="24"/>
      <c r="CH1344" s="24"/>
      <c r="CI1344" s="24"/>
      <c r="CJ1344" s="24"/>
      <c r="CK1344" s="24"/>
    </row>
    <row r="1345" spans="2:89" x14ac:dyDescent="0.35">
      <c r="B1345" s="8" t="str">
        <f>B1330</f>
        <v>Primary revenue driver</v>
      </c>
      <c r="D1345" t="s">
        <v>496</v>
      </c>
      <c r="E1345" s="8" t="str">
        <f t="shared" si="1506"/>
        <v>1345 WCINV-SSV</v>
      </c>
      <c r="G1345" t="s">
        <v>332</v>
      </c>
      <c r="K1345" s="53"/>
      <c r="L1345" s="53"/>
      <c r="M1345" s="53"/>
      <c r="N1345" s="53"/>
      <c r="O1345" s="53"/>
      <c r="P1345" s="53"/>
      <c r="R1345" s="24"/>
      <c r="S1345" s="211" t="str">
        <f t="shared" ref="S1345" si="1512">S1330</f>
        <v>S$16</v>
      </c>
      <c r="T1345" s="211" t="str">
        <f t="shared" ref="T1345:AX1345" si="1513">T1330</f>
        <v>T$16</v>
      </c>
      <c r="U1345" s="211" t="str">
        <f t="shared" si="1513"/>
        <v>U$16</v>
      </c>
      <c r="V1345" s="211" t="str">
        <f t="shared" si="1513"/>
        <v>V$16</v>
      </c>
      <c r="W1345" s="211" t="str">
        <f t="shared" si="1513"/>
        <v>W$16</v>
      </c>
      <c r="X1345" s="211" t="str">
        <f t="shared" si="1513"/>
        <v>X$16</v>
      </c>
      <c r="Y1345" s="211" t="str">
        <f t="shared" si="1513"/>
        <v>Y$16</v>
      </c>
      <c r="Z1345" s="211" t="str">
        <f t="shared" si="1513"/>
        <v>Z$16</v>
      </c>
      <c r="AA1345" s="211" t="str">
        <f t="shared" si="1513"/>
        <v>AA$16</v>
      </c>
      <c r="AB1345" s="211" t="str">
        <f t="shared" si="1513"/>
        <v>AB$16</v>
      </c>
      <c r="AC1345" s="211" t="str">
        <f t="shared" si="1513"/>
        <v>AC$16</v>
      </c>
      <c r="AD1345" s="211" t="str">
        <f t="shared" si="1513"/>
        <v>AD$16</v>
      </c>
      <c r="AE1345" s="211" t="str">
        <f t="shared" si="1513"/>
        <v>AE$16</v>
      </c>
      <c r="AF1345" s="211" t="str">
        <f t="shared" si="1513"/>
        <v>AF$16</v>
      </c>
      <c r="AG1345" s="211" t="str">
        <f t="shared" si="1513"/>
        <v>AG$16</v>
      </c>
      <c r="AH1345" s="211" t="str">
        <f t="shared" si="1513"/>
        <v>AH$16</v>
      </c>
      <c r="AI1345" s="211" t="str">
        <f t="shared" si="1513"/>
        <v>AI$16</v>
      </c>
      <c r="AJ1345" s="211" t="str">
        <f t="shared" si="1513"/>
        <v>AJ$16</v>
      </c>
      <c r="AK1345" s="211" t="str">
        <f t="shared" si="1513"/>
        <v>AK$16</v>
      </c>
      <c r="AL1345" s="211" t="str">
        <f t="shared" si="1513"/>
        <v>AL$16</v>
      </c>
      <c r="AM1345" s="211" t="str">
        <f t="shared" si="1513"/>
        <v>AM$16</v>
      </c>
      <c r="AN1345" s="211" t="str">
        <f t="shared" si="1513"/>
        <v>AN$16</v>
      </c>
      <c r="AO1345" s="211" t="str">
        <f t="shared" si="1513"/>
        <v>AO$16</v>
      </c>
      <c r="AP1345" s="211" t="str">
        <f t="shared" si="1513"/>
        <v>AP$16</v>
      </c>
      <c r="AQ1345" s="211" t="str">
        <f t="shared" si="1513"/>
        <v>AQ$16</v>
      </c>
      <c r="AR1345" s="211" t="str">
        <f t="shared" si="1513"/>
        <v>AR$16</v>
      </c>
      <c r="AS1345" s="211" t="str">
        <f t="shared" si="1513"/>
        <v>AS$16</v>
      </c>
      <c r="AT1345" s="211" t="str">
        <f t="shared" si="1513"/>
        <v>AT$16</v>
      </c>
      <c r="AU1345" s="211" t="str">
        <f t="shared" si="1513"/>
        <v>AU$16</v>
      </c>
      <c r="AV1345" s="211" t="str">
        <f t="shared" si="1513"/>
        <v>AV$16</v>
      </c>
      <c r="AW1345" s="211" t="str">
        <f t="shared" si="1513"/>
        <v>AW$16</v>
      </c>
      <c r="AX1345" s="211" t="str">
        <f t="shared" si="1513"/>
        <v>AX$16</v>
      </c>
      <c r="AY1345" s="211" t="str">
        <f t="shared" ref="AY1345:CD1345" si="1514">AY1330</f>
        <v>AY$16</v>
      </c>
      <c r="AZ1345" s="211" t="str">
        <f t="shared" si="1514"/>
        <v>AZ$16</v>
      </c>
      <c r="BA1345" s="211" t="str">
        <f t="shared" si="1514"/>
        <v>BA$16</v>
      </c>
      <c r="BB1345" s="211" t="str">
        <f t="shared" si="1514"/>
        <v>BB$16</v>
      </c>
      <c r="BC1345" s="211" t="str">
        <f t="shared" si="1514"/>
        <v>BC$16</v>
      </c>
      <c r="BD1345" s="211" t="str">
        <f t="shared" si="1514"/>
        <v>BD$16</v>
      </c>
      <c r="BE1345" s="211" t="str">
        <f t="shared" si="1514"/>
        <v>BE$16</v>
      </c>
      <c r="BF1345" s="211" t="str">
        <f t="shared" si="1514"/>
        <v>BF$16</v>
      </c>
      <c r="BG1345" s="211" t="str">
        <f t="shared" si="1514"/>
        <v>BG$16</v>
      </c>
      <c r="BH1345" s="211" t="str">
        <f t="shared" si="1514"/>
        <v>BH$16</v>
      </c>
      <c r="BI1345" s="211" t="str">
        <f t="shared" si="1514"/>
        <v>BI$16</v>
      </c>
      <c r="BJ1345" s="211" t="str">
        <f t="shared" si="1514"/>
        <v>BJ$16</v>
      </c>
      <c r="BK1345" s="211" t="str">
        <f t="shared" si="1514"/>
        <v>BK$16</v>
      </c>
      <c r="BL1345" s="211" t="str">
        <f t="shared" si="1514"/>
        <v>BL$16</v>
      </c>
      <c r="BM1345" s="211" t="str">
        <f t="shared" si="1514"/>
        <v>BM$16</v>
      </c>
      <c r="BN1345" s="211" t="str">
        <f t="shared" si="1514"/>
        <v>BN$16</v>
      </c>
      <c r="BO1345" s="211" t="str">
        <f t="shared" si="1514"/>
        <v>BO$16</v>
      </c>
      <c r="BP1345" s="211" t="str">
        <f t="shared" si="1514"/>
        <v>BP$16</v>
      </c>
      <c r="BQ1345" s="211" t="str">
        <f t="shared" si="1514"/>
        <v>BQ$16</v>
      </c>
      <c r="BR1345" s="211" t="str">
        <f t="shared" si="1514"/>
        <v>BR$16</v>
      </c>
      <c r="BS1345" s="211" t="str">
        <f t="shared" si="1514"/>
        <v>BS$16</v>
      </c>
      <c r="BT1345" s="211" t="str">
        <f t="shared" si="1514"/>
        <v>BT$16</v>
      </c>
      <c r="BU1345" s="211" t="str">
        <f t="shared" si="1514"/>
        <v>BU$16</v>
      </c>
      <c r="BV1345" s="211" t="str">
        <f t="shared" si="1514"/>
        <v>BV$16</v>
      </c>
      <c r="BW1345" s="211" t="str">
        <f t="shared" si="1514"/>
        <v>BW$16</v>
      </c>
      <c r="BX1345" s="211" t="str">
        <f t="shared" si="1514"/>
        <v>BX$16</v>
      </c>
      <c r="BY1345" s="211" t="str">
        <f t="shared" si="1514"/>
        <v>BY$16</v>
      </c>
      <c r="BZ1345" s="211" t="str">
        <f t="shared" si="1514"/>
        <v>BZ$16</v>
      </c>
      <c r="CA1345" s="211" t="str">
        <f t="shared" si="1514"/>
        <v>CA$16</v>
      </c>
      <c r="CB1345" s="211" t="str">
        <f t="shared" si="1514"/>
        <v>CB$16</v>
      </c>
      <c r="CC1345" s="211" t="str">
        <f t="shared" si="1514"/>
        <v>CC$16</v>
      </c>
      <c r="CD1345" s="211" t="str">
        <f t="shared" si="1514"/>
        <v>CD$16</v>
      </c>
      <c r="CE1345" s="211" t="str">
        <f t="shared" ref="CE1345:CK1345" si="1515">CE1330</f>
        <v>CE$16</v>
      </c>
      <c r="CF1345" s="211" t="str">
        <f t="shared" si="1515"/>
        <v>CF$16</v>
      </c>
      <c r="CG1345" s="211" t="str">
        <f t="shared" si="1515"/>
        <v>CG$16</v>
      </c>
      <c r="CH1345" s="211" t="str">
        <f t="shared" si="1515"/>
        <v>CH$16</v>
      </c>
      <c r="CI1345" s="211" t="str">
        <f t="shared" si="1515"/>
        <v>CI$16</v>
      </c>
      <c r="CJ1345" s="211" t="str">
        <f t="shared" si="1515"/>
        <v>CJ$16</v>
      </c>
      <c r="CK1345" s="211" t="str">
        <f t="shared" si="1515"/>
        <v>CK$16</v>
      </c>
    </row>
    <row r="1346" spans="2:89" x14ac:dyDescent="0.35">
      <c r="B1346" s="8" t="str">
        <f>B1331</f>
        <v>Primary volume driver</v>
      </c>
      <c r="D1346" t="s">
        <v>496</v>
      </c>
      <c r="E1346" s="8" t="str">
        <f t="shared" si="1506"/>
        <v>1346 WCINV-SSV</v>
      </c>
      <c r="G1346" t="s">
        <v>332</v>
      </c>
      <c r="H1346" s="56"/>
      <c r="I1346" s="79"/>
      <c r="J1346" s="79"/>
      <c r="K1346" s="15"/>
      <c r="L1346" s="15"/>
      <c r="M1346" s="15"/>
      <c r="N1346" s="15"/>
      <c r="O1346" s="15"/>
      <c r="P1346" s="15"/>
      <c r="R1346" s="15"/>
      <c r="S1346" s="211" t="str">
        <f t="shared" ref="S1346" si="1516">S1331</f>
        <v>S$17</v>
      </c>
      <c r="T1346" s="211" t="str">
        <f t="shared" ref="T1346:AX1346" si="1517">T1331</f>
        <v>T$17</v>
      </c>
      <c r="U1346" s="211" t="str">
        <f t="shared" si="1517"/>
        <v>U$17</v>
      </c>
      <c r="V1346" s="211" t="str">
        <f t="shared" si="1517"/>
        <v>V$17</v>
      </c>
      <c r="W1346" s="211" t="str">
        <f t="shared" si="1517"/>
        <v>W$17</v>
      </c>
      <c r="X1346" s="211" t="str">
        <f t="shared" si="1517"/>
        <v>X$17</v>
      </c>
      <c r="Y1346" s="211" t="str">
        <f t="shared" si="1517"/>
        <v>Y$17</v>
      </c>
      <c r="Z1346" s="211" t="str">
        <f t="shared" si="1517"/>
        <v>Z$17</v>
      </c>
      <c r="AA1346" s="211" t="str">
        <f t="shared" si="1517"/>
        <v>AA$17</v>
      </c>
      <c r="AB1346" s="211" t="str">
        <f t="shared" si="1517"/>
        <v>AB$17</v>
      </c>
      <c r="AC1346" s="211" t="str">
        <f t="shared" si="1517"/>
        <v>AC$17</v>
      </c>
      <c r="AD1346" s="211" t="str">
        <f t="shared" si="1517"/>
        <v>AD$17</v>
      </c>
      <c r="AE1346" s="211" t="str">
        <f t="shared" si="1517"/>
        <v>AE$17</v>
      </c>
      <c r="AF1346" s="211" t="str">
        <f t="shared" si="1517"/>
        <v>AF$17</v>
      </c>
      <c r="AG1346" s="211" t="str">
        <f t="shared" si="1517"/>
        <v>AG$17</v>
      </c>
      <c r="AH1346" s="211" t="str">
        <f t="shared" si="1517"/>
        <v>AH$17</v>
      </c>
      <c r="AI1346" s="211" t="str">
        <f t="shared" si="1517"/>
        <v>AI$17</v>
      </c>
      <c r="AJ1346" s="211" t="str">
        <f t="shared" si="1517"/>
        <v>AJ$17</v>
      </c>
      <c r="AK1346" s="211" t="str">
        <f t="shared" si="1517"/>
        <v>AK$17</v>
      </c>
      <c r="AL1346" s="211" t="str">
        <f t="shared" si="1517"/>
        <v>AL$17</v>
      </c>
      <c r="AM1346" s="211" t="str">
        <f t="shared" si="1517"/>
        <v>AM$17</v>
      </c>
      <c r="AN1346" s="211" t="str">
        <f t="shared" si="1517"/>
        <v>AN$17</v>
      </c>
      <c r="AO1346" s="211" t="str">
        <f t="shared" si="1517"/>
        <v>AO$17</v>
      </c>
      <c r="AP1346" s="211" t="str">
        <f t="shared" si="1517"/>
        <v>AP$17</v>
      </c>
      <c r="AQ1346" s="211" t="str">
        <f t="shared" si="1517"/>
        <v>AQ$17</v>
      </c>
      <c r="AR1346" s="211" t="str">
        <f t="shared" si="1517"/>
        <v>AR$17</v>
      </c>
      <c r="AS1346" s="211" t="str">
        <f t="shared" si="1517"/>
        <v>AS$17</v>
      </c>
      <c r="AT1346" s="211" t="str">
        <f t="shared" si="1517"/>
        <v>AT$17</v>
      </c>
      <c r="AU1346" s="211" t="str">
        <f t="shared" si="1517"/>
        <v>AU$17</v>
      </c>
      <c r="AV1346" s="211" t="str">
        <f t="shared" si="1517"/>
        <v>AV$17</v>
      </c>
      <c r="AW1346" s="211" t="str">
        <f t="shared" si="1517"/>
        <v>AW$17</v>
      </c>
      <c r="AX1346" s="211" t="str">
        <f t="shared" si="1517"/>
        <v>AX$17</v>
      </c>
      <c r="AY1346" s="211" t="str">
        <f t="shared" ref="AY1346:CD1346" si="1518">AY1331</f>
        <v>AY$17</v>
      </c>
      <c r="AZ1346" s="211" t="str">
        <f t="shared" si="1518"/>
        <v>AZ$17</v>
      </c>
      <c r="BA1346" s="211" t="str">
        <f t="shared" si="1518"/>
        <v>BA$17</v>
      </c>
      <c r="BB1346" s="211" t="str">
        <f t="shared" si="1518"/>
        <v>BB$17</v>
      </c>
      <c r="BC1346" s="211" t="str">
        <f t="shared" si="1518"/>
        <v>BC$17</v>
      </c>
      <c r="BD1346" s="211" t="str">
        <f t="shared" si="1518"/>
        <v>BD$17</v>
      </c>
      <c r="BE1346" s="211" t="str">
        <f t="shared" si="1518"/>
        <v>BE$17</v>
      </c>
      <c r="BF1346" s="211" t="str">
        <f t="shared" si="1518"/>
        <v>BF$17</v>
      </c>
      <c r="BG1346" s="211" t="str">
        <f t="shared" si="1518"/>
        <v>BG$17</v>
      </c>
      <c r="BH1346" s="211" t="str">
        <f t="shared" si="1518"/>
        <v>BH$17</v>
      </c>
      <c r="BI1346" s="211" t="str">
        <f t="shared" si="1518"/>
        <v>BI$17</v>
      </c>
      <c r="BJ1346" s="211" t="str">
        <f t="shared" si="1518"/>
        <v>BJ$17</v>
      </c>
      <c r="BK1346" s="211" t="str">
        <f t="shared" si="1518"/>
        <v>BK$17</v>
      </c>
      <c r="BL1346" s="211" t="str">
        <f t="shared" si="1518"/>
        <v>BL$17</v>
      </c>
      <c r="BM1346" s="211" t="str">
        <f t="shared" si="1518"/>
        <v>BM$17</v>
      </c>
      <c r="BN1346" s="211" t="str">
        <f t="shared" si="1518"/>
        <v>BN$17</v>
      </c>
      <c r="BO1346" s="211" t="str">
        <f t="shared" si="1518"/>
        <v>BO$17</v>
      </c>
      <c r="BP1346" s="211" t="str">
        <f t="shared" si="1518"/>
        <v>BP$17</v>
      </c>
      <c r="BQ1346" s="211" t="str">
        <f t="shared" si="1518"/>
        <v>BQ$17</v>
      </c>
      <c r="BR1346" s="211" t="str">
        <f t="shared" si="1518"/>
        <v>BR$17</v>
      </c>
      <c r="BS1346" s="211" t="str">
        <f t="shared" si="1518"/>
        <v>BS$17</v>
      </c>
      <c r="BT1346" s="211" t="str">
        <f t="shared" si="1518"/>
        <v>BT$17</v>
      </c>
      <c r="BU1346" s="211" t="str">
        <f t="shared" si="1518"/>
        <v>BU$17</v>
      </c>
      <c r="BV1346" s="211" t="str">
        <f t="shared" si="1518"/>
        <v>BV$17</v>
      </c>
      <c r="BW1346" s="211" t="str">
        <f t="shared" si="1518"/>
        <v>BW$17</v>
      </c>
      <c r="BX1346" s="211" t="str">
        <f t="shared" si="1518"/>
        <v>BX$17</v>
      </c>
      <c r="BY1346" s="211" t="str">
        <f t="shared" si="1518"/>
        <v>BY$17</v>
      </c>
      <c r="BZ1346" s="211" t="str">
        <f t="shared" si="1518"/>
        <v>BZ$17</v>
      </c>
      <c r="CA1346" s="211" t="str">
        <f t="shared" si="1518"/>
        <v>CA$17</v>
      </c>
      <c r="CB1346" s="211" t="str">
        <f t="shared" si="1518"/>
        <v>CB$17</v>
      </c>
      <c r="CC1346" s="211" t="str">
        <f t="shared" si="1518"/>
        <v>CC$17</v>
      </c>
      <c r="CD1346" s="211" t="str">
        <f t="shared" si="1518"/>
        <v>CD$17</v>
      </c>
      <c r="CE1346" s="211" t="str">
        <f t="shared" ref="CE1346:CK1346" si="1519">CE1331</f>
        <v>CE$17</v>
      </c>
      <c r="CF1346" s="211" t="str">
        <f t="shared" si="1519"/>
        <v>CF$17</v>
      </c>
      <c r="CG1346" s="211" t="str">
        <f t="shared" si="1519"/>
        <v>CG$17</v>
      </c>
      <c r="CH1346" s="211" t="str">
        <f t="shared" si="1519"/>
        <v>CH$17</v>
      </c>
      <c r="CI1346" s="211" t="str">
        <f t="shared" si="1519"/>
        <v>CI$17</v>
      </c>
      <c r="CJ1346" s="211" t="str">
        <f t="shared" si="1519"/>
        <v>CJ$17</v>
      </c>
      <c r="CK1346" s="211" t="str">
        <f t="shared" si="1519"/>
        <v>CK$17</v>
      </c>
    </row>
    <row r="1347" spans="2:89" x14ac:dyDescent="0.35">
      <c r="B1347" s="89" t="str">
        <f>B1336</f>
        <v xml:space="preserve">COGS w/ inventory - volume driven: </v>
      </c>
      <c r="D1347" t="s">
        <v>496</v>
      </c>
      <c r="E1347" s="8" t="str">
        <f t="shared" si="1506"/>
        <v>1347 WCINV-SSV</v>
      </c>
      <c r="G1347" t="s">
        <v>332</v>
      </c>
      <c r="H1347" s="12"/>
      <c r="I1347" s="60"/>
      <c r="J1347" s="60"/>
      <c r="K1347" s="15"/>
      <c r="L1347" s="15"/>
      <c r="M1347" s="15"/>
      <c r="N1347" s="15"/>
      <c r="O1347" s="15"/>
      <c r="P1347" s="15"/>
      <c r="R1347" s="15"/>
      <c r="S1347" s="211">
        <f t="shared" ref="S1347" si="1520">S1332</f>
        <v>0</v>
      </c>
      <c r="T1347" s="211">
        <f t="shared" ref="T1347:AX1347" si="1521">T1332</f>
        <v>0</v>
      </c>
      <c r="U1347" s="211">
        <f t="shared" si="1521"/>
        <v>0</v>
      </c>
      <c r="V1347" s="211">
        <f t="shared" si="1521"/>
        <v>0</v>
      </c>
      <c r="W1347" s="211">
        <f t="shared" si="1521"/>
        <v>0</v>
      </c>
      <c r="X1347" s="211">
        <f t="shared" si="1521"/>
        <v>0</v>
      </c>
      <c r="Y1347" s="211">
        <f t="shared" si="1521"/>
        <v>0</v>
      </c>
      <c r="Z1347" s="211">
        <f t="shared" si="1521"/>
        <v>0</v>
      </c>
      <c r="AA1347" s="211">
        <f t="shared" si="1521"/>
        <v>0</v>
      </c>
      <c r="AB1347" s="211">
        <f t="shared" si="1521"/>
        <v>0</v>
      </c>
      <c r="AC1347" s="211">
        <f t="shared" si="1521"/>
        <v>0</v>
      </c>
      <c r="AD1347" s="211">
        <f t="shared" si="1521"/>
        <v>0</v>
      </c>
      <c r="AE1347" s="211">
        <f t="shared" si="1521"/>
        <v>0</v>
      </c>
      <c r="AF1347" s="211">
        <f t="shared" si="1521"/>
        <v>0</v>
      </c>
      <c r="AG1347" s="211">
        <f t="shared" si="1521"/>
        <v>0</v>
      </c>
      <c r="AH1347" s="211">
        <f t="shared" si="1521"/>
        <v>0</v>
      </c>
      <c r="AI1347" s="211">
        <f t="shared" si="1521"/>
        <v>0</v>
      </c>
      <c r="AJ1347" s="211">
        <f t="shared" si="1521"/>
        <v>0</v>
      </c>
      <c r="AK1347" s="211">
        <f t="shared" si="1521"/>
        <v>0</v>
      </c>
      <c r="AL1347" s="211">
        <f t="shared" si="1521"/>
        <v>0</v>
      </c>
      <c r="AM1347" s="211">
        <f t="shared" si="1521"/>
        <v>0</v>
      </c>
      <c r="AN1347" s="211">
        <f t="shared" si="1521"/>
        <v>0</v>
      </c>
      <c r="AO1347" s="211">
        <f t="shared" si="1521"/>
        <v>0</v>
      </c>
      <c r="AP1347" s="211">
        <f t="shared" si="1521"/>
        <v>0</v>
      </c>
      <c r="AQ1347" s="211">
        <f t="shared" si="1521"/>
        <v>0</v>
      </c>
      <c r="AR1347" s="211">
        <f t="shared" si="1521"/>
        <v>0</v>
      </c>
      <c r="AS1347" s="211">
        <f t="shared" si="1521"/>
        <v>0</v>
      </c>
      <c r="AT1347" s="211">
        <f t="shared" si="1521"/>
        <v>0</v>
      </c>
      <c r="AU1347" s="211">
        <f t="shared" si="1521"/>
        <v>0</v>
      </c>
      <c r="AV1347" s="211">
        <f t="shared" si="1521"/>
        <v>0</v>
      </c>
      <c r="AW1347" s="211">
        <f t="shared" si="1521"/>
        <v>0</v>
      </c>
      <c r="AX1347" s="211">
        <f t="shared" si="1521"/>
        <v>0</v>
      </c>
      <c r="AY1347" s="211">
        <f t="shared" ref="AY1347:CD1347" si="1522">AY1332</f>
        <v>0</v>
      </c>
      <c r="AZ1347" s="211">
        <f t="shared" si="1522"/>
        <v>0</v>
      </c>
      <c r="BA1347" s="211">
        <f t="shared" si="1522"/>
        <v>0</v>
      </c>
      <c r="BB1347" s="211">
        <f t="shared" si="1522"/>
        <v>0</v>
      </c>
      <c r="BC1347" s="211">
        <f t="shared" si="1522"/>
        <v>0</v>
      </c>
      <c r="BD1347" s="211">
        <f t="shared" si="1522"/>
        <v>0</v>
      </c>
      <c r="BE1347" s="211">
        <f t="shared" si="1522"/>
        <v>0</v>
      </c>
      <c r="BF1347" s="211">
        <f t="shared" si="1522"/>
        <v>0</v>
      </c>
      <c r="BG1347" s="211">
        <f t="shared" si="1522"/>
        <v>0</v>
      </c>
      <c r="BH1347" s="211">
        <f t="shared" si="1522"/>
        <v>0</v>
      </c>
      <c r="BI1347" s="211">
        <f t="shared" si="1522"/>
        <v>0</v>
      </c>
      <c r="BJ1347" s="211">
        <f t="shared" si="1522"/>
        <v>0</v>
      </c>
      <c r="BK1347" s="211">
        <f t="shared" si="1522"/>
        <v>0</v>
      </c>
      <c r="BL1347" s="211">
        <f t="shared" si="1522"/>
        <v>0</v>
      </c>
      <c r="BM1347" s="211">
        <f t="shared" si="1522"/>
        <v>0</v>
      </c>
      <c r="BN1347" s="211">
        <f t="shared" si="1522"/>
        <v>0</v>
      </c>
      <c r="BO1347" s="211">
        <f t="shared" si="1522"/>
        <v>0</v>
      </c>
      <c r="BP1347" s="211">
        <f t="shared" si="1522"/>
        <v>0</v>
      </c>
      <c r="BQ1347" s="211">
        <f t="shared" si="1522"/>
        <v>0</v>
      </c>
      <c r="BR1347" s="211">
        <f t="shared" si="1522"/>
        <v>0</v>
      </c>
      <c r="BS1347" s="211">
        <f t="shared" si="1522"/>
        <v>0</v>
      </c>
      <c r="BT1347" s="211">
        <f t="shared" si="1522"/>
        <v>0</v>
      </c>
      <c r="BU1347" s="211">
        <f t="shared" si="1522"/>
        <v>0</v>
      </c>
      <c r="BV1347" s="211">
        <f t="shared" si="1522"/>
        <v>0</v>
      </c>
      <c r="BW1347" s="211">
        <f t="shared" si="1522"/>
        <v>0</v>
      </c>
      <c r="BX1347" s="211">
        <f t="shared" si="1522"/>
        <v>0</v>
      </c>
      <c r="BY1347" s="211">
        <f t="shared" si="1522"/>
        <v>0</v>
      </c>
      <c r="BZ1347" s="211">
        <f t="shared" si="1522"/>
        <v>0</v>
      </c>
      <c r="CA1347" s="211">
        <f t="shared" si="1522"/>
        <v>0</v>
      </c>
      <c r="CB1347" s="211">
        <f t="shared" si="1522"/>
        <v>0</v>
      </c>
      <c r="CC1347" s="211">
        <f t="shared" si="1522"/>
        <v>0</v>
      </c>
      <c r="CD1347" s="211">
        <f t="shared" si="1522"/>
        <v>0</v>
      </c>
      <c r="CE1347" s="211">
        <f t="shared" ref="CE1347:CK1347" si="1523">CE1332</f>
        <v>0</v>
      </c>
      <c r="CF1347" s="211">
        <f t="shared" si="1523"/>
        <v>0</v>
      </c>
      <c r="CG1347" s="211">
        <f t="shared" si="1523"/>
        <v>0</v>
      </c>
      <c r="CH1347" s="211">
        <f t="shared" si="1523"/>
        <v>0</v>
      </c>
      <c r="CI1347" s="211">
        <f t="shared" si="1523"/>
        <v>0</v>
      </c>
      <c r="CJ1347" s="211">
        <f t="shared" si="1523"/>
        <v>0</v>
      </c>
      <c r="CK1347" s="211">
        <f t="shared" si="1523"/>
        <v>0</v>
      </c>
    </row>
    <row r="1348" spans="2:89" x14ac:dyDescent="0.35">
      <c r="B1348" s="235" t="str">
        <f>IFERROR(SUBSTITUTE(TRIM(MID(B1336, SEARCH("-", B1336) + 1, LEN(B1336))),":",""),"no unit")</f>
        <v>volume driven</v>
      </c>
      <c r="D1348" t="s">
        <v>496</v>
      </c>
      <c r="E1348" s="8" t="str">
        <f t="shared" ref="E1348" si="1524">ROW()&amp;" "&amp;D1348</f>
        <v>1348 WCINV-SSV</v>
      </c>
      <c r="G1348" t="s">
        <v>332</v>
      </c>
      <c r="H1348" s="12"/>
      <c r="I1348" s="60"/>
      <c r="J1348" s="60"/>
      <c r="K1348" s="15"/>
      <c r="L1348" s="15"/>
      <c r="M1348" s="15"/>
      <c r="N1348" s="15"/>
      <c r="O1348" s="15"/>
      <c r="P1348" s="15"/>
      <c r="R1348" s="15"/>
      <c r="S1348" s="211"/>
      <c r="T1348" s="211"/>
      <c r="U1348" s="211"/>
      <c r="V1348" s="211"/>
      <c r="W1348" s="211"/>
      <c r="X1348" s="211"/>
      <c r="Y1348" s="211"/>
      <c r="Z1348" s="211"/>
      <c r="AA1348" s="211"/>
      <c r="AB1348" s="211"/>
      <c r="AC1348" s="211"/>
      <c r="AD1348" s="211"/>
      <c r="AE1348" s="211"/>
      <c r="AF1348" s="211"/>
      <c r="AG1348" s="211"/>
      <c r="AH1348" s="211"/>
      <c r="AI1348" s="211"/>
      <c r="AJ1348" s="211"/>
      <c r="AK1348" s="211"/>
      <c r="AL1348" s="211"/>
      <c r="AM1348" s="211"/>
      <c r="AN1348" s="211"/>
      <c r="AO1348" s="211"/>
      <c r="AP1348" s="211"/>
      <c r="AQ1348" s="211"/>
      <c r="AR1348" s="211"/>
      <c r="AS1348" s="211"/>
      <c r="AT1348" s="211"/>
      <c r="AU1348" s="211"/>
      <c r="AV1348" s="211"/>
      <c r="AW1348" s="211"/>
      <c r="AX1348" s="211"/>
      <c r="AY1348" s="211"/>
      <c r="AZ1348" s="211"/>
      <c r="BA1348" s="211"/>
      <c r="BB1348" s="211"/>
      <c r="BC1348" s="211"/>
      <c r="BD1348" s="211"/>
      <c r="BE1348" s="211"/>
      <c r="BF1348" s="211"/>
      <c r="BG1348" s="211"/>
      <c r="BH1348" s="211"/>
      <c r="BI1348" s="211"/>
      <c r="BJ1348" s="211"/>
      <c r="BK1348" s="211"/>
      <c r="BL1348" s="211"/>
      <c r="BM1348" s="211"/>
      <c r="BN1348" s="211"/>
      <c r="BO1348" s="211"/>
      <c r="BP1348" s="211"/>
      <c r="BQ1348" s="211"/>
      <c r="BR1348" s="211"/>
      <c r="BS1348" s="211"/>
      <c r="BT1348" s="211"/>
      <c r="BU1348" s="211"/>
      <c r="BV1348" s="211"/>
      <c r="BW1348" s="211"/>
      <c r="BX1348" s="211"/>
      <c r="BY1348" s="211"/>
      <c r="BZ1348" s="211"/>
      <c r="CA1348" s="211"/>
      <c r="CB1348" s="211"/>
      <c r="CC1348" s="211"/>
      <c r="CD1348" s="211"/>
      <c r="CE1348" s="211"/>
      <c r="CF1348" s="211"/>
      <c r="CG1348" s="211"/>
      <c r="CH1348" s="211"/>
      <c r="CI1348" s="211"/>
      <c r="CJ1348" s="211"/>
      <c r="CK1348" s="211"/>
    </row>
    <row r="1349" spans="2:89" x14ac:dyDescent="0.35">
      <c r="B1349" s="89" t="str">
        <f>B1334</f>
        <v>Secondary revenue driver</v>
      </c>
      <c r="D1349" t="s">
        <v>496</v>
      </c>
      <c r="E1349" s="8" t="str">
        <f t="shared" si="1506"/>
        <v>1349 WCINV-SSV</v>
      </c>
      <c r="G1349" t="s">
        <v>332</v>
      </c>
      <c r="H1349" s="12"/>
      <c r="I1349" s="60"/>
      <c r="J1349" s="60"/>
      <c r="K1349" s="15"/>
      <c r="L1349" s="15"/>
      <c r="M1349" s="15"/>
      <c r="N1349" s="15"/>
      <c r="O1349" s="15"/>
      <c r="P1349" s="15"/>
      <c r="R1349" s="15"/>
      <c r="S1349" s="4" t="str">
        <f t="shared" ref="S1349" si="1525">ADDRESS(ROW(S1339),COLUMN(S1339),2)</f>
        <v>S$1339</v>
      </c>
      <c r="T1349" s="4" t="str">
        <f t="shared" ref="T1349:AX1349" si="1526">ADDRESS(ROW(T1339),COLUMN(T1339),2)</f>
        <v>T$1339</v>
      </c>
      <c r="U1349" s="4" t="str">
        <f t="shared" si="1526"/>
        <v>U$1339</v>
      </c>
      <c r="V1349" s="4" t="str">
        <f t="shared" si="1526"/>
        <v>V$1339</v>
      </c>
      <c r="W1349" s="4" t="str">
        <f t="shared" si="1526"/>
        <v>W$1339</v>
      </c>
      <c r="X1349" s="4" t="str">
        <f t="shared" si="1526"/>
        <v>X$1339</v>
      </c>
      <c r="Y1349" s="4" t="str">
        <f t="shared" si="1526"/>
        <v>Y$1339</v>
      </c>
      <c r="Z1349" s="4" t="str">
        <f t="shared" si="1526"/>
        <v>Z$1339</v>
      </c>
      <c r="AA1349" s="4" t="str">
        <f t="shared" si="1526"/>
        <v>AA$1339</v>
      </c>
      <c r="AB1349" s="4" t="str">
        <f t="shared" si="1526"/>
        <v>AB$1339</v>
      </c>
      <c r="AC1349" s="4" t="str">
        <f t="shared" si="1526"/>
        <v>AC$1339</v>
      </c>
      <c r="AD1349" s="4" t="str">
        <f t="shared" si="1526"/>
        <v>AD$1339</v>
      </c>
      <c r="AE1349" s="4" t="str">
        <f t="shared" si="1526"/>
        <v>AE$1339</v>
      </c>
      <c r="AF1349" s="4" t="str">
        <f t="shared" si="1526"/>
        <v>AF$1339</v>
      </c>
      <c r="AG1349" s="4" t="str">
        <f t="shared" si="1526"/>
        <v>AG$1339</v>
      </c>
      <c r="AH1349" s="4" t="str">
        <f t="shared" si="1526"/>
        <v>AH$1339</v>
      </c>
      <c r="AI1349" s="4" t="str">
        <f t="shared" si="1526"/>
        <v>AI$1339</v>
      </c>
      <c r="AJ1349" s="4" t="str">
        <f t="shared" si="1526"/>
        <v>AJ$1339</v>
      </c>
      <c r="AK1349" s="4" t="str">
        <f t="shared" si="1526"/>
        <v>AK$1339</v>
      </c>
      <c r="AL1349" s="4" t="str">
        <f t="shared" si="1526"/>
        <v>AL$1339</v>
      </c>
      <c r="AM1349" s="4" t="str">
        <f t="shared" si="1526"/>
        <v>AM$1339</v>
      </c>
      <c r="AN1349" s="4" t="str">
        <f t="shared" si="1526"/>
        <v>AN$1339</v>
      </c>
      <c r="AO1349" s="4" t="str">
        <f t="shared" si="1526"/>
        <v>AO$1339</v>
      </c>
      <c r="AP1349" s="4" t="str">
        <f t="shared" si="1526"/>
        <v>AP$1339</v>
      </c>
      <c r="AQ1349" s="4" t="str">
        <f t="shared" si="1526"/>
        <v>AQ$1339</v>
      </c>
      <c r="AR1349" s="4" t="str">
        <f t="shared" si="1526"/>
        <v>AR$1339</v>
      </c>
      <c r="AS1349" s="4" t="str">
        <f t="shared" si="1526"/>
        <v>AS$1339</v>
      </c>
      <c r="AT1349" s="4" t="str">
        <f t="shared" si="1526"/>
        <v>AT$1339</v>
      </c>
      <c r="AU1349" s="4" t="str">
        <f t="shared" si="1526"/>
        <v>AU$1339</v>
      </c>
      <c r="AV1349" s="4" t="str">
        <f t="shared" si="1526"/>
        <v>AV$1339</v>
      </c>
      <c r="AW1349" s="4" t="str">
        <f t="shared" si="1526"/>
        <v>AW$1339</v>
      </c>
      <c r="AX1349" s="4" t="str">
        <f t="shared" si="1526"/>
        <v>AX$1339</v>
      </c>
      <c r="AY1349" s="4" t="str">
        <f t="shared" ref="AY1349:CD1349" si="1527">ADDRESS(ROW(AY1339),COLUMN(AY1339),2)</f>
        <v>AY$1339</v>
      </c>
      <c r="AZ1349" s="4" t="str">
        <f t="shared" si="1527"/>
        <v>AZ$1339</v>
      </c>
      <c r="BA1349" s="4" t="str">
        <f t="shared" si="1527"/>
        <v>BA$1339</v>
      </c>
      <c r="BB1349" s="4" t="str">
        <f t="shared" si="1527"/>
        <v>BB$1339</v>
      </c>
      <c r="BC1349" s="4" t="str">
        <f t="shared" si="1527"/>
        <v>BC$1339</v>
      </c>
      <c r="BD1349" s="4" t="str">
        <f t="shared" si="1527"/>
        <v>BD$1339</v>
      </c>
      <c r="BE1349" s="4" t="str">
        <f t="shared" si="1527"/>
        <v>BE$1339</v>
      </c>
      <c r="BF1349" s="4" t="str">
        <f t="shared" si="1527"/>
        <v>BF$1339</v>
      </c>
      <c r="BG1349" s="4" t="str">
        <f t="shared" si="1527"/>
        <v>BG$1339</v>
      </c>
      <c r="BH1349" s="4" t="str">
        <f t="shared" si="1527"/>
        <v>BH$1339</v>
      </c>
      <c r="BI1349" s="4" t="str">
        <f t="shared" si="1527"/>
        <v>BI$1339</v>
      </c>
      <c r="BJ1349" s="4" t="str">
        <f t="shared" si="1527"/>
        <v>BJ$1339</v>
      </c>
      <c r="BK1349" s="4" t="str">
        <f t="shared" si="1527"/>
        <v>BK$1339</v>
      </c>
      <c r="BL1349" s="4" t="str">
        <f t="shared" si="1527"/>
        <v>BL$1339</v>
      </c>
      <c r="BM1349" s="4" t="str">
        <f t="shared" si="1527"/>
        <v>BM$1339</v>
      </c>
      <c r="BN1349" s="4" t="str">
        <f t="shared" si="1527"/>
        <v>BN$1339</v>
      </c>
      <c r="BO1349" s="4" t="str">
        <f t="shared" si="1527"/>
        <v>BO$1339</v>
      </c>
      <c r="BP1349" s="4" t="str">
        <f t="shared" si="1527"/>
        <v>BP$1339</v>
      </c>
      <c r="BQ1349" s="4" t="str">
        <f t="shared" si="1527"/>
        <v>BQ$1339</v>
      </c>
      <c r="BR1349" s="4" t="str">
        <f t="shared" si="1527"/>
        <v>BR$1339</v>
      </c>
      <c r="BS1349" s="4" t="str">
        <f t="shared" si="1527"/>
        <v>BS$1339</v>
      </c>
      <c r="BT1349" s="4" t="str">
        <f t="shared" si="1527"/>
        <v>BT$1339</v>
      </c>
      <c r="BU1349" s="4" t="str">
        <f t="shared" si="1527"/>
        <v>BU$1339</v>
      </c>
      <c r="BV1349" s="4" t="str">
        <f t="shared" si="1527"/>
        <v>BV$1339</v>
      </c>
      <c r="BW1349" s="4" t="str">
        <f t="shared" si="1527"/>
        <v>BW$1339</v>
      </c>
      <c r="BX1349" s="4" t="str">
        <f t="shared" si="1527"/>
        <v>BX$1339</v>
      </c>
      <c r="BY1349" s="4" t="str">
        <f t="shared" si="1527"/>
        <v>BY$1339</v>
      </c>
      <c r="BZ1349" s="4" t="str">
        <f t="shared" si="1527"/>
        <v>BZ$1339</v>
      </c>
      <c r="CA1349" s="4" t="str">
        <f t="shared" si="1527"/>
        <v>CA$1339</v>
      </c>
      <c r="CB1349" s="4" t="str">
        <f t="shared" si="1527"/>
        <v>CB$1339</v>
      </c>
      <c r="CC1349" s="4" t="str">
        <f t="shared" si="1527"/>
        <v>CC$1339</v>
      </c>
      <c r="CD1349" s="4" t="str">
        <f t="shared" si="1527"/>
        <v>CD$1339</v>
      </c>
      <c r="CE1349" s="4" t="str">
        <f t="shared" ref="CE1349:CK1349" si="1528">ADDRESS(ROW(CE1339),COLUMN(CE1339),2)</f>
        <v>CE$1339</v>
      </c>
      <c r="CF1349" s="4" t="str">
        <f t="shared" si="1528"/>
        <v>CF$1339</v>
      </c>
      <c r="CG1349" s="4" t="str">
        <f t="shared" si="1528"/>
        <v>CG$1339</v>
      </c>
      <c r="CH1349" s="4" t="str">
        <f t="shared" si="1528"/>
        <v>CH$1339</v>
      </c>
      <c r="CI1349" s="4" t="str">
        <f t="shared" si="1528"/>
        <v>CI$1339</v>
      </c>
      <c r="CJ1349" s="4" t="str">
        <f t="shared" si="1528"/>
        <v>CJ$1339</v>
      </c>
      <c r="CK1349" s="4" t="str">
        <f t="shared" si="1528"/>
        <v>CK$1339</v>
      </c>
    </row>
    <row r="1350" spans="2:89" x14ac:dyDescent="0.35">
      <c r="B1350" s="8" t="str">
        <f>B1335</f>
        <v>Secondary volume driver</v>
      </c>
      <c r="D1350" t="s">
        <v>496</v>
      </c>
      <c r="E1350" s="8" t="str">
        <f t="shared" si="1506"/>
        <v>1350 WCINV-SSV</v>
      </c>
      <c r="G1350" t="s">
        <v>332</v>
      </c>
      <c r="H1350" s="12"/>
      <c r="I1350" s="60"/>
      <c r="J1350" s="60"/>
      <c r="K1350" s="15"/>
      <c r="L1350" s="15"/>
      <c r="M1350" s="15"/>
      <c r="N1350" s="15"/>
      <c r="O1350" s="15"/>
      <c r="P1350" s="15"/>
      <c r="R1350" s="15"/>
      <c r="S1350" s="211" t="str">
        <f t="shared" ref="S1350" si="1529">S1335</f>
        <v>S$19</v>
      </c>
      <c r="T1350" s="211" t="str">
        <f t="shared" ref="T1350:AX1350" si="1530">T1335</f>
        <v>T$19</v>
      </c>
      <c r="U1350" s="211" t="str">
        <f t="shared" si="1530"/>
        <v>U$19</v>
      </c>
      <c r="V1350" s="211" t="str">
        <f t="shared" si="1530"/>
        <v>V$19</v>
      </c>
      <c r="W1350" s="211" t="str">
        <f t="shared" si="1530"/>
        <v>W$19</v>
      </c>
      <c r="X1350" s="211" t="str">
        <f t="shared" si="1530"/>
        <v>X$19</v>
      </c>
      <c r="Y1350" s="211" t="str">
        <f t="shared" si="1530"/>
        <v>Y$19</v>
      </c>
      <c r="Z1350" s="211" t="str">
        <f t="shared" si="1530"/>
        <v>Z$19</v>
      </c>
      <c r="AA1350" s="211" t="str">
        <f t="shared" si="1530"/>
        <v>AA$19</v>
      </c>
      <c r="AB1350" s="211" t="str">
        <f t="shared" si="1530"/>
        <v>AB$19</v>
      </c>
      <c r="AC1350" s="211" t="str">
        <f t="shared" si="1530"/>
        <v>AC$19</v>
      </c>
      <c r="AD1350" s="211" t="str">
        <f t="shared" si="1530"/>
        <v>AD$19</v>
      </c>
      <c r="AE1350" s="211" t="str">
        <f t="shared" si="1530"/>
        <v>AE$19</v>
      </c>
      <c r="AF1350" s="211" t="str">
        <f t="shared" si="1530"/>
        <v>AF$19</v>
      </c>
      <c r="AG1350" s="211" t="str">
        <f t="shared" si="1530"/>
        <v>AG$19</v>
      </c>
      <c r="AH1350" s="211" t="str">
        <f t="shared" si="1530"/>
        <v>AH$19</v>
      </c>
      <c r="AI1350" s="211" t="str">
        <f t="shared" si="1530"/>
        <v>AI$19</v>
      </c>
      <c r="AJ1350" s="211" t="str">
        <f t="shared" si="1530"/>
        <v>AJ$19</v>
      </c>
      <c r="AK1350" s="211" t="str">
        <f t="shared" si="1530"/>
        <v>AK$19</v>
      </c>
      <c r="AL1350" s="211" t="str">
        <f t="shared" si="1530"/>
        <v>AL$19</v>
      </c>
      <c r="AM1350" s="211" t="str">
        <f t="shared" si="1530"/>
        <v>AM$19</v>
      </c>
      <c r="AN1350" s="211" t="str">
        <f t="shared" si="1530"/>
        <v>AN$19</v>
      </c>
      <c r="AO1350" s="211" t="str">
        <f t="shared" si="1530"/>
        <v>AO$19</v>
      </c>
      <c r="AP1350" s="211" t="str">
        <f t="shared" si="1530"/>
        <v>AP$19</v>
      </c>
      <c r="AQ1350" s="211" t="str">
        <f t="shared" si="1530"/>
        <v>AQ$19</v>
      </c>
      <c r="AR1350" s="211" t="str">
        <f t="shared" si="1530"/>
        <v>AR$19</v>
      </c>
      <c r="AS1350" s="211" t="str">
        <f t="shared" si="1530"/>
        <v>AS$19</v>
      </c>
      <c r="AT1350" s="211" t="str">
        <f t="shared" si="1530"/>
        <v>AT$19</v>
      </c>
      <c r="AU1350" s="211" t="str">
        <f t="shared" si="1530"/>
        <v>AU$19</v>
      </c>
      <c r="AV1350" s="211" t="str">
        <f t="shared" si="1530"/>
        <v>AV$19</v>
      </c>
      <c r="AW1350" s="211" t="str">
        <f t="shared" si="1530"/>
        <v>AW$19</v>
      </c>
      <c r="AX1350" s="211" t="str">
        <f t="shared" si="1530"/>
        <v>AX$19</v>
      </c>
      <c r="AY1350" s="211" t="str">
        <f t="shared" ref="AY1350:CD1350" si="1531">AY1335</f>
        <v>AY$19</v>
      </c>
      <c r="AZ1350" s="211" t="str">
        <f t="shared" si="1531"/>
        <v>AZ$19</v>
      </c>
      <c r="BA1350" s="211" t="str">
        <f t="shared" si="1531"/>
        <v>BA$19</v>
      </c>
      <c r="BB1350" s="211" t="str">
        <f t="shared" si="1531"/>
        <v>BB$19</v>
      </c>
      <c r="BC1350" s="211" t="str">
        <f t="shared" si="1531"/>
        <v>BC$19</v>
      </c>
      <c r="BD1350" s="211" t="str">
        <f t="shared" si="1531"/>
        <v>BD$19</v>
      </c>
      <c r="BE1350" s="211" t="str">
        <f t="shared" si="1531"/>
        <v>BE$19</v>
      </c>
      <c r="BF1350" s="211" t="str">
        <f t="shared" si="1531"/>
        <v>BF$19</v>
      </c>
      <c r="BG1350" s="211" t="str">
        <f t="shared" si="1531"/>
        <v>BG$19</v>
      </c>
      <c r="BH1350" s="211" t="str">
        <f t="shared" si="1531"/>
        <v>BH$19</v>
      </c>
      <c r="BI1350" s="211" t="str">
        <f t="shared" si="1531"/>
        <v>BI$19</v>
      </c>
      <c r="BJ1350" s="211" t="str">
        <f t="shared" si="1531"/>
        <v>BJ$19</v>
      </c>
      <c r="BK1350" s="211" t="str">
        <f t="shared" si="1531"/>
        <v>BK$19</v>
      </c>
      <c r="BL1350" s="211" t="str">
        <f t="shared" si="1531"/>
        <v>BL$19</v>
      </c>
      <c r="BM1350" s="211" t="str">
        <f t="shared" si="1531"/>
        <v>BM$19</v>
      </c>
      <c r="BN1350" s="211" t="str">
        <f t="shared" si="1531"/>
        <v>BN$19</v>
      </c>
      <c r="BO1350" s="211" t="str">
        <f t="shared" si="1531"/>
        <v>BO$19</v>
      </c>
      <c r="BP1350" s="211" t="str">
        <f t="shared" si="1531"/>
        <v>BP$19</v>
      </c>
      <c r="BQ1350" s="211" t="str">
        <f t="shared" si="1531"/>
        <v>BQ$19</v>
      </c>
      <c r="BR1350" s="211" t="str">
        <f t="shared" si="1531"/>
        <v>BR$19</v>
      </c>
      <c r="BS1350" s="211" t="str">
        <f t="shared" si="1531"/>
        <v>BS$19</v>
      </c>
      <c r="BT1350" s="211" t="str">
        <f t="shared" si="1531"/>
        <v>BT$19</v>
      </c>
      <c r="BU1350" s="211" t="str">
        <f t="shared" si="1531"/>
        <v>BU$19</v>
      </c>
      <c r="BV1350" s="211" t="str">
        <f t="shared" si="1531"/>
        <v>BV$19</v>
      </c>
      <c r="BW1350" s="211" t="str">
        <f t="shared" si="1531"/>
        <v>BW$19</v>
      </c>
      <c r="BX1350" s="211" t="str">
        <f t="shared" si="1531"/>
        <v>BX$19</v>
      </c>
      <c r="BY1350" s="211" t="str">
        <f t="shared" si="1531"/>
        <v>BY$19</v>
      </c>
      <c r="BZ1350" s="211" t="str">
        <f t="shared" si="1531"/>
        <v>BZ$19</v>
      </c>
      <c r="CA1350" s="211" t="str">
        <f t="shared" si="1531"/>
        <v>CA$19</v>
      </c>
      <c r="CB1350" s="211" t="str">
        <f t="shared" si="1531"/>
        <v>CB$19</v>
      </c>
      <c r="CC1350" s="211" t="str">
        <f t="shared" si="1531"/>
        <v>CC$19</v>
      </c>
      <c r="CD1350" s="211" t="str">
        <f t="shared" si="1531"/>
        <v>CD$19</v>
      </c>
      <c r="CE1350" s="211" t="str">
        <f t="shared" ref="CE1350:CK1350" si="1532">CE1335</f>
        <v>CE$19</v>
      </c>
      <c r="CF1350" s="211" t="str">
        <f t="shared" si="1532"/>
        <v>CF$19</v>
      </c>
      <c r="CG1350" s="211" t="str">
        <f t="shared" si="1532"/>
        <v>CG$19</v>
      </c>
      <c r="CH1350" s="211" t="str">
        <f t="shared" si="1532"/>
        <v>CH$19</v>
      </c>
      <c r="CI1350" s="211" t="str">
        <f t="shared" si="1532"/>
        <v>CI$19</v>
      </c>
      <c r="CJ1350" s="211" t="str">
        <f t="shared" si="1532"/>
        <v>CJ$19</v>
      </c>
      <c r="CK1350" s="211" t="str">
        <f t="shared" si="1532"/>
        <v>CK$19</v>
      </c>
    </row>
    <row r="1351" spans="2:89" x14ac:dyDescent="0.35">
      <c r="E1351" s="8"/>
      <c r="H1351" s="12"/>
      <c r="I1351" s="60"/>
      <c r="J1351" s="60"/>
      <c r="K1351" s="15"/>
      <c r="L1351" s="15"/>
      <c r="M1351" s="15"/>
      <c r="N1351" s="15"/>
      <c r="O1351" s="15"/>
      <c r="P1351" s="15"/>
      <c r="R1351" s="15"/>
      <c r="S1351" s="76"/>
      <c r="T1351" s="76"/>
      <c r="U1351" s="76"/>
      <c r="V1351" s="76"/>
      <c r="W1351" s="76"/>
      <c r="X1351" s="76"/>
      <c r="Y1351" s="76"/>
      <c r="Z1351" s="76"/>
      <c r="AA1351" s="76"/>
      <c r="AB1351" s="76"/>
      <c r="AC1351" s="76"/>
      <c r="AD1351" s="76"/>
      <c r="AE1351" s="76"/>
      <c r="AF1351" s="76"/>
      <c r="AG1351" s="76"/>
      <c r="AH1351" s="76"/>
      <c r="AI1351" s="76"/>
      <c r="AJ1351" s="76"/>
      <c r="AK1351" s="76"/>
      <c r="AL1351" s="76"/>
      <c r="AM1351" s="76"/>
      <c r="AN1351" s="76"/>
      <c r="AO1351" s="76"/>
      <c r="AP1351" s="76"/>
      <c r="AQ1351" s="76"/>
      <c r="AR1351" s="76"/>
      <c r="AS1351" s="76"/>
      <c r="AT1351" s="76"/>
      <c r="AU1351" s="76"/>
      <c r="AV1351" s="76"/>
      <c r="AW1351" s="76"/>
      <c r="AX1351" s="76"/>
      <c r="AY1351" s="76"/>
      <c r="AZ1351" s="76"/>
      <c r="BA1351" s="76"/>
      <c r="BB1351" s="76"/>
      <c r="BC1351" s="76"/>
      <c r="BD1351" s="76"/>
      <c r="BE1351" s="76"/>
      <c r="BF1351" s="76"/>
      <c r="BG1351" s="76"/>
      <c r="BH1351" s="76"/>
      <c r="BI1351" s="76"/>
      <c r="BJ1351" s="76"/>
      <c r="BK1351" s="76"/>
      <c r="BL1351" s="76"/>
      <c r="BM1351" s="76"/>
      <c r="BN1351" s="76"/>
      <c r="BO1351" s="76"/>
      <c r="BP1351" s="76"/>
      <c r="BQ1351" s="76"/>
      <c r="BR1351" s="76"/>
      <c r="BS1351" s="76"/>
      <c r="BT1351" s="76"/>
      <c r="BU1351" s="76"/>
      <c r="BV1351" s="76"/>
      <c r="BW1351" s="76"/>
      <c r="BX1351" s="76"/>
      <c r="BY1351" s="76"/>
      <c r="BZ1351" s="76"/>
      <c r="CA1351" s="76"/>
      <c r="CB1351" s="76"/>
      <c r="CC1351" s="76"/>
      <c r="CD1351" s="76"/>
      <c r="CE1351" s="76"/>
      <c r="CF1351" s="76"/>
      <c r="CG1351" s="76"/>
      <c r="CH1351" s="76"/>
      <c r="CI1351" s="76"/>
      <c r="CJ1351" s="76"/>
      <c r="CK1351" s="76"/>
    </row>
    <row r="1352" spans="2:89" x14ac:dyDescent="0.35">
      <c r="B1352" s="171" t="s">
        <v>490</v>
      </c>
      <c r="E1352" s="8"/>
      <c r="H1352" s="170"/>
      <c r="I1352" s="172"/>
      <c r="J1352" s="172"/>
      <c r="K1352" s="193"/>
      <c r="L1352" s="193"/>
      <c r="M1352" s="193"/>
      <c r="N1352" s="193"/>
      <c r="O1352" s="193"/>
      <c r="P1352" s="193"/>
      <c r="R1352" s="194"/>
      <c r="S1352" s="170"/>
      <c r="T1352" s="170"/>
      <c r="U1352" s="170"/>
      <c r="V1352" s="170"/>
      <c r="W1352" s="170"/>
      <c r="X1352" s="170"/>
      <c r="Y1352" s="170"/>
      <c r="Z1352" s="170"/>
      <c r="AA1352" s="170"/>
      <c r="AB1352" s="170"/>
      <c r="AC1352" s="170"/>
      <c r="AD1352" s="170"/>
      <c r="AE1352" s="170"/>
      <c r="AF1352" s="170"/>
      <c r="AG1352" s="170"/>
      <c r="AH1352" s="170"/>
      <c r="AI1352" s="170"/>
      <c r="AJ1352" s="170"/>
      <c r="AK1352" s="170"/>
      <c r="AL1352" s="170"/>
      <c r="AM1352" s="170"/>
      <c r="AN1352" s="170"/>
      <c r="AO1352" s="170"/>
      <c r="AP1352" s="170"/>
      <c r="AQ1352" s="170"/>
      <c r="AR1352" s="170"/>
      <c r="AS1352" s="170"/>
      <c r="AT1352" s="170"/>
      <c r="AU1352" s="170"/>
      <c r="AV1352" s="170"/>
      <c r="AW1352" s="170"/>
      <c r="AX1352" s="170"/>
      <c r="AY1352" s="170"/>
      <c r="AZ1352" s="170"/>
      <c r="BA1352" s="170"/>
      <c r="BB1352" s="170"/>
      <c r="BC1352" s="170"/>
      <c r="BD1352" s="170"/>
      <c r="BE1352" s="170"/>
      <c r="BF1352" s="170"/>
      <c r="BG1352" s="170"/>
      <c r="BH1352" s="170"/>
      <c r="BI1352" s="170"/>
      <c r="BJ1352" s="170"/>
      <c r="BK1352" s="170"/>
      <c r="BL1352" s="170"/>
      <c r="BM1352" s="170"/>
      <c r="BN1352" s="170"/>
      <c r="BO1352" s="170"/>
      <c r="BP1352" s="170"/>
      <c r="BQ1352" s="170"/>
      <c r="BR1352" s="170"/>
      <c r="BS1352" s="170"/>
      <c r="BT1352" s="170"/>
      <c r="BU1352" s="170"/>
      <c r="BV1352" s="170"/>
      <c r="BW1352" s="170"/>
      <c r="BX1352" s="170"/>
      <c r="BY1352" s="170"/>
      <c r="BZ1352" s="170"/>
      <c r="CA1352" s="170"/>
      <c r="CB1352" s="170"/>
      <c r="CC1352" s="170"/>
      <c r="CD1352" s="170"/>
      <c r="CE1352" s="170"/>
      <c r="CF1352" s="170"/>
      <c r="CG1352" s="170"/>
      <c r="CH1352" s="170"/>
      <c r="CI1352" s="170"/>
      <c r="CJ1352" s="170"/>
      <c r="CK1352" s="170"/>
    </row>
    <row r="1353" spans="2:89" x14ac:dyDescent="0.35">
      <c r="B1353" s="171" t="s">
        <v>492</v>
      </c>
      <c r="E1353" s="8"/>
      <c r="H1353" s="170"/>
      <c r="I1353" s="172"/>
      <c r="J1353" s="172"/>
      <c r="K1353" s="193"/>
      <c r="L1353" s="193"/>
      <c r="M1353" s="193"/>
      <c r="N1353" s="193"/>
      <c r="O1353" s="193"/>
      <c r="P1353" s="193"/>
      <c r="R1353" s="194"/>
      <c r="S1353" s="170"/>
      <c r="T1353" s="170"/>
      <c r="U1353" s="170"/>
      <c r="V1353" s="170"/>
      <c r="W1353" s="170"/>
      <c r="X1353" s="170"/>
      <c r="Y1353" s="170"/>
      <c r="Z1353" s="170"/>
      <c r="AA1353" s="170"/>
      <c r="AB1353" s="170"/>
      <c r="AC1353" s="170"/>
      <c r="AD1353" s="170"/>
      <c r="AE1353" s="170"/>
      <c r="AF1353" s="170"/>
      <c r="AG1353" s="170"/>
      <c r="AH1353" s="170"/>
      <c r="AI1353" s="170"/>
      <c r="AJ1353" s="170"/>
      <c r="AK1353" s="170"/>
      <c r="AL1353" s="170"/>
      <c r="AM1353" s="170"/>
      <c r="AN1353" s="170"/>
      <c r="AO1353" s="170"/>
      <c r="AP1353" s="170"/>
      <c r="AQ1353" s="170"/>
      <c r="AR1353" s="170"/>
      <c r="AS1353" s="170"/>
      <c r="AT1353" s="170"/>
      <c r="AU1353" s="170"/>
      <c r="AV1353" s="170"/>
      <c r="AW1353" s="170"/>
      <c r="AX1353" s="170"/>
      <c r="AY1353" s="170"/>
      <c r="AZ1353" s="170"/>
      <c r="BA1353" s="170"/>
      <c r="BB1353" s="170"/>
      <c r="BC1353" s="170"/>
      <c r="BD1353" s="170"/>
      <c r="BE1353" s="170"/>
      <c r="BF1353" s="170"/>
      <c r="BG1353" s="170"/>
      <c r="BH1353" s="170"/>
      <c r="BI1353" s="170"/>
      <c r="BJ1353" s="170"/>
      <c r="BK1353" s="170"/>
      <c r="BL1353" s="170"/>
      <c r="BM1353" s="170"/>
      <c r="BN1353" s="170"/>
      <c r="BO1353" s="170"/>
      <c r="BP1353" s="170"/>
      <c r="BQ1353" s="170"/>
      <c r="BR1353" s="170"/>
      <c r="BS1353" s="170"/>
      <c r="BT1353" s="170"/>
      <c r="BU1353" s="170"/>
      <c r="BV1353" s="170"/>
      <c r="BW1353" s="170"/>
      <c r="BX1353" s="170"/>
      <c r="BY1353" s="170"/>
      <c r="BZ1353" s="170"/>
      <c r="CA1353" s="170"/>
      <c r="CB1353" s="170"/>
      <c r="CC1353" s="170"/>
      <c r="CD1353" s="170"/>
      <c r="CE1353" s="170"/>
      <c r="CF1353" s="170"/>
      <c r="CG1353" s="170"/>
      <c r="CH1353" s="170"/>
      <c r="CI1353" s="170"/>
      <c r="CJ1353" s="170"/>
      <c r="CK1353" s="170"/>
    </row>
    <row r="1354" spans="2:89" x14ac:dyDescent="0.35">
      <c r="B1354" s="171" t="s">
        <v>461</v>
      </c>
      <c r="E1354" s="8"/>
      <c r="H1354" s="170"/>
      <c r="I1354" s="172"/>
      <c r="J1354" s="172"/>
      <c r="K1354" s="193"/>
      <c r="L1354" s="193"/>
      <c r="M1354" s="193"/>
      <c r="N1354" s="193"/>
      <c r="O1354" s="193"/>
      <c r="P1354" s="193"/>
      <c r="R1354" s="194"/>
      <c r="S1354" s="195" t="str">
        <f t="shared" ref="S1354:AX1354" si="1533">S$20</f>
        <v>S$16</v>
      </c>
      <c r="T1354" s="195" t="str">
        <f t="shared" si="1533"/>
        <v>T$16</v>
      </c>
      <c r="U1354" s="195" t="str">
        <f t="shared" si="1533"/>
        <v>U$16</v>
      </c>
      <c r="V1354" s="195" t="str">
        <f t="shared" si="1533"/>
        <v>V$16</v>
      </c>
      <c r="W1354" s="195" t="str">
        <f t="shared" si="1533"/>
        <v>W$16</v>
      </c>
      <c r="X1354" s="195" t="str">
        <f t="shared" si="1533"/>
        <v>X$16</v>
      </c>
      <c r="Y1354" s="195" t="str">
        <f t="shared" si="1533"/>
        <v>Y$16</v>
      </c>
      <c r="Z1354" s="195" t="str">
        <f t="shared" si="1533"/>
        <v>Z$16</v>
      </c>
      <c r="AA1354" s="195" t="str">
        <f t="shared" si="1533"/>
        <v>AA$16</v>
      </c>
      <c r="AB1354" s="195" t="str">
        <f t="shared" si="1533"/>
        <v>AB$16</v>
      </c>
      <c r="AC1354" s="195" t="str">
        <f t="shared" si="1533"/>
        <v>AC$16</v>
      </c>
      <c r="AD1354" s="195" t="str">
        <f t="shared" si="1533"/>
        <v>AD$16</v>
      </c>
      <c r="AE1354" s="195" t="str">
        <f t="shared" si="1533"/>
        <v>AE$16</v>
      </c>
      <c r="AF1354" s="195" t="str">
        <f t="shared" si="1533"/>
        <v>AF$16</v>
      </c>
      <c r="AG1354" s="195" t="str">
        <f t="shared" si="1533"/>
        <v>AG$16</v>
      </c>
      <c r="AH1354" s="195" t="str">
        <f t="shared" si="1533"/>
        <v>AH$16</v>
      </c>
      <c r="AI1354" s="195" t="str">
        <f t="shared" si="1533"/>
        <v>AI$16</v>
      </c>
      <c r="AJ1354" s="195" t="str">
        <f t="shared" si="1533"/>
        <v>AJ$16</v>
      </c>
      <c r="AK1354" s="195" t="str">
        <f t="shared" si="1533"/>
        <v>AK$16</v>
      </c>
      <c r="AL1354" s="195" t="str">
        <f t="shared" si="1533"/>
        <v>AL$16</v>
      </c>
      <c r="AM1354" s="195" t="str">
        <f t="shared" si="1533"/>
        <v>AM$16</v>
      </c>
      <c r="AN1354" s="195" t="str">
        <f t="shared" si="1533"/>
        <v>AN$16</v>
      </c>
      <c r="AO1354" s="195" t="str">
        <f t="shared" si="1533"/>
        <v>AO$16</v>
      </c>
      <c r="AP1354" s="195" t="str">
        <f t="shared" si="1533"/>
        <v>AP$16</v>
      </c>
      <c r="AQ1354" s="195" t="str">
        <f t="shared" si="1533"/>
        <v>AQ$16</v>
      </c>
      <c r="AR1354" s="195" t="str">
        <f t="shared" si="1533"/>
        <v>AR$16</v>
      </c>
      <c r="AS1354" s="195" t="str">
        <f t="shared" si="1533"/>
        <v>AS$16</v>
      </c>
      <c r="AT1354" s="195" t="str">
        <f t="shared" si="1533"/>
        <v>AT$16</v>
      </c>
      <c r="AU1354" s="195" t="str">
        <f t="shared" si="1533"/>
        <v>AU$16</v>
      </c>
      <c r="AV1354" s="195" t="str">
        <f t="shared" si="1533"/>
        <v>AV$16</v>
      </c>
      <c r="AW1354" s="195" t="str">
        <f t="shared" si="1533"/>
        <v>AW$16</v>
      </c>
      <c r="AX1354" s="195" t="str">
        <f t="shared" si="1533"/>
        <v>AX$16</v>
      </c>
      <c r="AY1354" s="195" t="str">
        <f t="shared" ref="AY1354:CD1354" si="1534">AY$20</f>
        <v>AY$16</v>
      </c>
      <c r="AZ1354" s="195" t="str">
        <f t="shared" si="1534"/>
        <v>AZ$16</v>
      </c>
      <c r="BA1354" s="195" t="str">
        <f t="shared" si="1534"/>
        <v>BA$16</v>
      </c>
      <c r="BB1354" s="195" t="str">
        <f t="shared" si="1534"/>
        <v>BB$16</v>
      </c>
      <c r="BC1354" s="195" t="str">
        <f t="shared" si="1534"/>
        <v>BC$16</v>
      </c>
      <c r="BD1354" s="195" t="str">
        <f t="shared" si="1534"/>
        <v>BD$16</v>
      </c>
      <c r="BE1354" s="195" t="str">
        <f t="shared" si="1534"/>
        <v>BE$16</v>
      </c>
      <c r="BF1354" s="195" t="str">
        <f t="shared" si="1534"/>
        <v>BF$16</v>
      </c>
      <c r="BG1354" s="195" t="str">
        <f t="shared" si="1534"/>
        <v>BG$16</v>
      </c>
      <c r="BH1354" s="195" t="str">
        <f t="shared" si="1534"/>
        <v>BH$16</v>
      </c>
      <c r="BI1354" s="195" t="str">
        <f t="shared" si="1534"/>
        <v>BI$16</v>
      </c>
      <c r="BJ1354" s="195" t="str">
        <f t="shared" si="1534"/>
        <v>BJ$16</v>
      </c>
      <c r="BK1354" s="195" t="str">
        <f t="shared" si="1534"/>
        <v>BK$16</v>
      </c>
      <c r="BL1354" s="195" t="str">
        <f t="shared" si="1534"/>
        <v>BL$16</v>
      </c>
      <c r="BM1354" s="195" t="str">
        <f t="shared" si="1534"/>
        <v>BM$16</v>
      </c>
      <c r="BN1354" s="195" t="str">
        <f t="shared" si="1534"/>
        <v>BN$16</v>
      </c>
      <c r="BO1354" s="195" t="str">
        <f t="shared" si="1534"/>
        <v>BO$16</v>
      </c>
      <c r="BP1354" s="195" t="str">
        <f t="shared" si="1534"/>
        <v>BP$16</v>
      </c>
      <c r="BQ1354" s="195" t="str">
        <f t="shared" si="1534"/>
        <v>BQ$16</v>
      </c>
      <c r="BR1354" s="195" t="str">
        <f t="shared" si="1534"/>
        <v>BR$16</v>
      </c>
      <c r="BS1354" s="195" t="str">
        <f t="shared" si="1534"/>
        <v>BS$16</v>
      </c>
      <c r="BT1354" s="195" t="str">
        <f t="shared" si="1534"/>
        <v>BT$16</v>
      </c>
      <c r="BU1354" s="195" t="str">
        <f t="shared" si="1534"/>
        <v>BU$16</v>
      </c>
      <c r="BV1354" s="195" t="str">
        <f t="shared" si="1534"/>
        <v>BV$16</v>
      </c>
      <c r="BW1354" s="195" t="str">
        <f t="shared" si="1534"/>
        <v>BW$16</v>
      </c>
      <c r="BX1354" s="195" t="str">
        <f t="shared" si="1534"/>
        <v>BX$16</v>
      </c>
      <c r="BY1354" s="195" t="str">
        <f t="shared" si="1534"/>
        <v>BY$16</v>
      </c>
      <c r="BZ1354" s="195" t="str">
        <f t="shared" si="1534"/>
        <v>BZ$16</v>
      </c>
      <c r="CA1354" s="195" t="str">
        <f t="shared" si="1534"/>
        <v>CA$16</v>
      </c>
      <c r="CB1354" s="195" t="str">
        <f t="shared" si="1534"/>
        <v>CB$16</v>
      </c>
      <c r="CC1354" s="195" t="str">
        <f t="shared" si="1534"/>
        <v>CC$16</v>
      </c>
      <c r="CD1354" s="195" t="str">
        <f t="shared" si="1534"/>
        <v>CD$16</v>
      </c>
      <c r="CE1354" s="195" t="str">
        <f t="shared" ref="CE1354:CK1354" si="1535">CE$20</f>
        <v>CE$16</v>
      </c>
      <c r="CF1354" s="195" t="str">
        <f t="shared" si="1535"/>
        <v>CF$16</v>
      </c>
      <c r="CG1354" s="195" t="str">
        <f t="shared" si="1535"/>
        <v>CG$16</v>
      </c>
      <c r="CH1354" s="195" t="str">
        <f t="shared" si="1535"/>
        <v>CH$16</v>
      </c>
      <c r="CI1354" s="195" t="str">
        <f t="shared" si="1535"/>
        <v>CI$16</v>
      </c>
      <c r="CJ1354" s="195" t="str">
        <f t="shared" si="1535"/>
        <v>CJ$16</v>
      </c>
      <c r="CK1354" s="195" t="str">
        <f t="shared" si="1535"/>
        <v>CK$16</v>
      </c>
    </row>
    <row r="1355" spans="2:89" x14ac:dyDescent="0.35">
      <c r="B1355" s="171" t="s">
        <v>462</v>
      </c>
      <c r="E1355" s="8"/>
      <c r="H1355" s="196"/>
      <c r="I1355" s="197"/>
      <c r="J1355" s="197"/>
      <c r="K1355" s="198"/>
      <c r="L1355" s="198"/>
      <c r="M1355" s="198"/>
      <c r="N1355" s="198"/>
      <c r="O1355" s="198"/>
      <c r="P1355" s="198"/>
      <c r="R1355" s="198"/>
      <c r="S1355" s="195" t="str">
        <f t="shared" ref="S1355:AX1355" si="1536">S$21</f>
        <v>S$17</v>
      </c>
      <c r="T1355" s="195" t="str">
        <f t="shared" si="1536"/>
        <v>T$17</v>
      </c>
      <c r="U1355" s="195" t="str">
        <f t="shared" si="1536"/>
        <v>U$17</v>
      </c>
      <c r="V1355" s="195" t="str">
        <f t="shared" si="1536"/>
        <v>V$17</v>
      </c>
      <c r="W1355" s="195" t="str">
        <f t="shared" si="1536"/>
        <v>W$17</v>
      </c>
      <c r="X1355" s="195" t="str">
        <f t="shared" si="1536"/>
        <v>X$17</v>
      </c>
      <c r="Y1355" s="195" t="str">
        <f t="shared" si="1536"/>
        <v>Y$17</v>
      </c>
      <c r="Z1355" s="195" t="str">
        <f t="shared" si="1536"/>
        <v>Z$17</v>
      </c>
      <c r="AA1355" s="195" t="str">
        <f t="shared" si="1536"/>
        <v>AA$17</v>
      </c>
      <c r="AB1355" s="195" t="str">
        <f t="shared" si="1536"/>
        <v>AB$17</v>
      </c>
      <c r="AC1355" s="195" t="str">
        <f t="shared" si="1536"/>
        <v>AC$17</v>
      </c>
      <c r="AD1355" s="195" t="str">
        <f t="shared" si="1536"/>
        <v>AD$17</v>
      </c>
      <c r="AE1355" s="195" t="str">
        <f t="shared" si="1536"/>
        <v>AE$17</v>
      </c>
      <c r="AF1355" s="195" t="str">
        <f t="shared" si="1536"/>
        <v>AF$17</v>
      </c>
      <c r="AG1355" s="195" t="str">
        <f t="shared" si="1536"/>
        <v>AG$17</v>
      </c>
      <c r="AH1355" s="195" t="str">
        <f t="shared" si="1536"/>
        <v>AH$17</v>
      </c>
      <c r="AI1355" s="195" t="str">
        <f t="shared" si="1536"/>
        <v>AI$17</v>
      </c>
      <c r="AJ1355" s="195" t="str">
        <f t="shared" si="1536"/>
        <v>AJ$17</v>
      </c>
      <c r="AK1355" s="195" t="str">
        <f t="shared" si="1536"/>
        <v>AK$17</v>
      </c>
      <c r="AL1355" s="195" t="str">
        <f t="shared" si="1536"/>
        <v>AL$17</v>
      </c>
      <c r="AM1355" s="195" t="str">
        <f t="shared" si="1536"/>
        <v>AM$17</v>
      </c>
      <c r="AN1355" s="195" t="str">
        <f t="shared" si="1536"/>
        <v>AN$17</v>
      </c>
      <c r="AO1355" s="195" t="str">
        <f t="shared" si="1536"/>
        <v>AO$17</v>
      </c>
      <c r="AP1355" s="195" t="str">
        <f t="shared" si="1536"/>
        <v>AP$17</v>
      </c>
      <c r="AQ1355" s="195" t="str">
        <f t="shared" si="1536"/>
        <v>AQ$17</v>
      </c>
      <c r="AR1355" s="195" t="str">
        <f t="shared" si="1536"/>
        <v>AR$17</v>
      </c>
      <c r="AS1355" s="195" t="str">
        <f t="shared" si="1536"/>
        <v>AS$17</v>
      </c>
      <c r="AT1355" s="195" t="str">
        <f t="shared" si="1536"/>
        <v>AT$17</v>
      </c>
      <c r="AU1355" s="195" t="str">
        <f t="shared" si="1536"/>
        <v>AU$17</v>
      </c>
      <c r="AV1355" s="195" t="str">
        <f t="shared" si="1536"/>
        <v>AV$17</v>
      </c>
      <c r="AW1355" s="195" t="str">
        <f t="shared" si="1536"/>
        <v>AW$17</v>
      </c>
      <c r="AX1355" s="195" t="str">
        <f t="shared" si="1536"/>
        <v>AX$17</v>
      </c>
      <c r="AY1355" s="195" t="str">
        <f t="shared" ref="AY1355:CD1355" si="1537">AY$21</f>
        <v>AY$17</v>
      </c>
      <c r="AZ1355" s="195" t="str">
        <f t="shared" si="1537"/>
        <v>AZ$17</v>
      </c>
      <c r="BA1355" s="195" t="str">
        <f t="shared" si="1537"/>
        <v>BA$17</v>
      </c>
      <c r="BB1355" s="195" t="str">
        <f t="shared" si="1537"/>
        <v>BB$17</v>
      </c>
      <c r="BC1355" s="195" t="str">
        <f t="shared" si="1537"/>
        <v>BC$17</v>
      </c>
      <c r="BD1355" s="195" t="str">
        <f t="shared" si="1537"/>
        <v>BD$17</v>
      </c>
      <c r="BE1355" s="195" t="str">
        <f t="shared" si="1537"/>
        <v>BE$17</v>
      </c>
      <c r="BF1355" s="195" t="str">
        <f t="shared" si="1537"/>
        <v>BF$17</v>
      </c>
      <c r="BG1355" s="195" t="str">
        <f t="shared" si="1537"/>
        <v>BG$17</v>
      </c>
      <c r="BH1355" s="195" t="str">
        <f t="shared" si="1537"/>
        <v>BH$17</v>
      </c>
      <c r="BI1355" s="195" t="str">
        <f t="shared" si="1537"/>
        <v>BI$17</v>
      </c>
      <c r="BJ1355" s="195" t="str">
        <f t="shared" si="1537"/>
        <v>BJ$17</v>
      </c>
      <c r="BK1355" s="195" t="str">
        <f t="shared" si="1537"/>
        <v>BK$17</v>
      </c>
      <c r="BL1355" s="195" t="str">
        <f t="shared" si="1537"/>
        <v>BL$17</v>
      </c>
      <c r="BM1355" s="195" t="str">
        <f t="shared" si="1537"/>
        <v>BM$17</v>
      </c>
      <c r="BN1355" s="195" t="str">
        <f t="shared" si="1537"/>
        <v>BN$17</v>
      </c>
      <c r="BO1355" s="195" t="str">
        <f t="shared" si="1537"/>
        <v>BO$17</v>
      </c>
      <c r="BP1355" s="195" t="str">
        <f t="shared" si="1537"/>
        <v>BP$17</v>
      </c>
      <c r="BQ1355" s="195" t="str">
        <f t="shared" si="1537"/>
        <v>BQ$17</v>
      </c>
      <c r="BR1355" s="195" t="str">
        <f t="shared" si="1537"/>
        <v>BR$17</v>
      </c>
      <c r="BS1355" s="195" t="str">
        <f t="shared" si="1537"/>
        <v>BS$17</v>
      </c>
      <c r="BT1355" s="195" t="str">
        <f t="shared" si="1537"/>
        <v>BT$17</v>
      </c>
      <c r="BU1355" s="195" t="str">
        <f t="shared" si="1537"/>
        <v>BU$17</v>
      </c>
      <c r="BV1355" s="195" t="str">
        <f t="shared" si="1537"/>
        <v>BV$17</v>
      </c>
      <c r="BW1355" s="195" t="str">
        <f t="shared" si="1537"/>
        <v>BW$17</v>
      </c>
      <c r="BX1355" s="195" t="str">
        <f t="shared" si="1537"/>
        <v>BX$17</v>
      </c>
      <c r="BY1355" s="195" t="str">
        <f t="shared" si="1537"/>
        <v>BY$17</v>
      </c>
      <c r="BZ1355" s="195" t="str">
        <f t="shared" si="1537"/>
        <v>BZ$17</v>
      </c>
      <c r="CA1355" s="195" t="str">
        <f t="shared" si="1537"/>
        <v>CA$17</v>
      </c>
      <c r="CB1355" s="195" t="str">
        <f t="shared" si="1537"/>
        <v>CB$17</v>
      </c>
      <c r="CC1355" s="195" t="str">
        <f t="shared" si="1537"/>
        <v>CC$17</v>
      </c>
      <c r="CD1355" s="195" t="str">
        <f t="shared" si="1537"/>
        <v>CD$17</v>
      </c>
      <c r="CE1355" s="195" t="str">
        <f t="shared" ref="CE1355:CK1355" si="1538">CE$21</f>
        <v>CE$17</v>
      </c>
      <c r="CF1355" s="195" t="str">
        <f t="shared" si="1538"/>
        <v>CF$17</v>
      </c>
      <c r="CG1355" s="195" t="str">
        <f t="shared" si="1538"/>
        <v>CG$17</v>
      </c>
      <c r="CH1355" s="195" t="str">
        <f t="shared" si="1538"/>
        <v>CH$17</v>
      </c>
      <c r="CI1355" s="195" t="str">
        <f t="shared" si="1538"/>
        <v>CI$17</v>
      </c>
      <c r="CJ1355" s="195" t="str">
        <f t="shared" si="1538"/>
        <v>CJ$17</v>
      </c>
      <c r="CK1355" s="195" t="str">
        <f t="shared" si="1538"/>
        <v>CK$17</v>
      </c>
    </row>
    <row r="1356" spans="2:89" x14ac:dyDescent="0.35">
      <c r="B1356" s="171" t="s">
        <v>491</v>
      </c>
      <c r="E1356" s="8"/>
      <c r="H1356" s="196"/>
      <c r="I1356" s="197"/>
      <c r="J1356" s="197"/>
      <c r="K1356" s="198"/>
      <c r="L1356" s="198"/>
      <c r="M1356" s="198"/>
      <c r="N1356" s="198"/>
      <c r="O1356" s="198"/>
      <c r="P1356" s="198"/>
      <c r="R1356" s="198"/>
      <c r="S1356" s="186"/>
      <c r="T1356" s="186"/>
      <c r="U1356" s="186"/>
      <c r="V1356" s="186"/>
      <c r="W1356" s="186"/>
      <c r="X1356" s="186"/>
      <c r="Y1356" s="186"/>
      <c r="Z1356" s="186"/>
      <c r="AA1356" s="186"/>
      <c r="AB1356" s="186"/>
      <c r="AC1356" s="186"/>
      <c r="AD1356" s="186"/>
      <c r="AE1356" s="186"/>
      <c r="AF1356" s="186"/>
      <c r="AG1356" s="186"/>
      <c r="AH1356" s="186"/>
      <c r="AI1356" s="186"/>
      <c r="AJ1356" s="186"/>
      <c r="AK1356" s="186"/>
      <c r="AL1356" s="186"/>
      <c r="AM1356" s="186"/>
      <c r="AN1356" s="186"/>
      <c r="AO1356" s="186"/>
      <c r="AP1356" s="186"/>
      <c r="AQ1356" s="186"/>
      <c r="AR1356" s="186"/>
      <c r="AS1356" s="186"/>
      <c r="AT1356" s="186"/>
      <c r="AU1356" s="186"/>
      <c r="AV1356" s="186"/>
      <c r="AW1356" s="186"/>
      <c r="AX1356" s="186"/>
      <c r="AY1356" s="186"/>
      <c r="AZ1356" s="186"/>
      <c r="BA1356" s="186"/>
      <c r="BB1356" s="186"/>
      <c r="BC1356" s="186"/>
      <c r="BD1356" s="186"/>
      <c r="BE1356" s="186"/>
      <c r="BF1356" s="186"/>
      <c r="BG1356" s="186"/>
      <c r="BH1356" s="186"/>
      <c r="BI1356" s="186"/>
      <c r="BJ1356" s="186"/>
      <c r="BK1356" s="186"/>
      <c r="BL1356" s="186"/>
      <c r="BM1356" s="186"/>
      <c r="BN1356" s="186"/>
      <c r="BO1356" s="186"/>
      <c r="BP1356" s="186"/>
      <c r="BQ1356" s="186"/>
      <c r="BR1356" s="186"/>
      <c r="BS1356" s="186"/>
      <c r="BT1356" s="186"/>
      <c r="BU1356" s="186"/>
      <c r="BV1356" s="186"/>
      <c r="BW1356" s="186"/>
      <c r="BX1356" s="186"/>
      <c r="BY1356" s="186"/>
      <c r="BZ1356" s="186"/>
      <c r="CA1356" s="186"/>
      <c r="CB1356" s="186"/>
      <c r="CC1356" s="186"/>
      <c r="CD1356" s="186"/>
      <c r="CE1356" s="186"/>
      <c r="CF1356" s="186"/>
      <c r="CG1356" s="186"/>
      <c r="CH1356" s="186"/>
      <c r="CI1356" s="186"/>
      <c r="CJ1356" s="186"/>
      <c r="CK1356" s="186"/>
    </row>
    <row r="1357" spans="2:89" x14ac:dyDescent="0.35">
      <c r="B1357" s="171" t="s">
        <v>505</v>
      </c>
      <c r="E1357" s="8"/>
      <c r="H1357" s="196"/>
      <c r="I1357" s="197"/>
      <c r="J1357" s="197"/>
      <c r="K1357" s="198"/>
      <c r="L1357" s="198"/>
      <c r="M1357" s="198"/>
      <c r="N1357" s="198"/>
      <c r="O1357" s="198"/>
      <c r="P1357" s="198"/>
      <c r="R1357" s="198"/>
      <c r="S1357" s="186"/>
      <c r="T1357" s="186"/>
      <c r="U1357" s="186"/>
      <c r="V1357" s="186"/>
      <c r="W1357" s="186"/>
      <c r="X1357" s="186"/>
      <c r="Y1357" s="186"/>
      <c r="Z1357" s="186"/>
      <c r="AA1357" s="186"/>
      <c r="AB1357" s="186"/>
      <c r="AC1357" s="186"/>
      <c r="AD1357" s="186"/>
      <c r="AE1357" s="186"/>
      <c r="AF1357" s="186"/>
      <c r="AG1357" s="186"/>
      <c r="AH1357" s="186"/>
      <c r="AI1357" s="186"/>
      <c r="AJ1357" s="186"/>
      <c r="AK1357" s="186"/>
      <c r="AL1357" s="186"/>
      <c r="AM1357" s="186"/>
      <c r="AN1357" s="186"/>
      <c r="AO1357" s="186"/>
      <c r="AP1357" s="186"/>
      <c r="AQ1357" s="186"/>
      <c r="AR1357" s="186"/>
      <c r="AS1357" s="186"/>
      <c r="AT1357" s="186"/>
      <c r="AU1357" s="186"/>
      <c r="AV1357" s="186"/>
      <c r="AW1357" s="186"/>
      <c r="AX1357" s="186"/>
      <c r="AY1357" s="186"/>
      <c r="AZ1357" s="186"/>
      <c r="BA1357" s="186"/>
      <c r="BB1357" s="186"/>
      <c r="BC1357" s="186"/>
      <c r="BD1357" s="186"/>
      <c r="BE1357" s="186"/>
      <c r="BF1357" s="186"/>
      <c r="BG1357" s="186"/>
      <c r="BH1357" s="186"/>
      <c r="BI1357" s="186"/>
      <c r="BJ1357" s="186"/>
      <c r="BK1357" s="186"/>
      <c r="BL1357" s="186"/>
      <c r="BM1357" s="186"/>
      <c r="BN1357" s="186"/>
      <c r="BO1357" s="186"/>
      <c r="BP1357" s="186"/>
      <c r="BQ1357" s="186"/>
      <c r="BR1357" s="186"/>
      <c r="BS1357" s="186"/>
      <c r="BT1357" s="186"/>
      <c r="BU1357" s="186"/>
      <c r="BV1357" s="186"/>
      <c r="BW1357" s="186"/>
      <c r="BX1357" s="186"/>
      <c r="BY1357" s="186"/>
      <c r="BZ1357" s="186"/>
      <c r="CA1357" s="186"/>
      <c r="CB1357" s="186"/>
      <c r="CC1357" s="186"/>
      <c r="CD1357" s="186"/>
      <c r="CE1357" s="186"/>
      <c r="CF1357" s="186"/>
      <c r="CG1357" s="186"/>
      <c r="CH1357" s="186"/>
      <c r="CI1357" s="186"/>
      <c r="CJ1357" s="186"/>
      <c r="CK1357" s="186"/>
    </row>
    <row r="1358" spans="2:89" x14ac:dyDescent="0.35">
      <c r="B1358" s="171" t="s">
        <v>463</v>
      </c>
      <c r="E1358" s="8"/>
      <c r="H1358" s="196"/>
      <c r="I1358" s="197"/>
      <c r="J1358" s="197"/>
      <c r="K1358" s="198"/>
      <c r="L1358" s="198"/>
      <c r="M1358" s="198"/>
      <c r="N1358" s="198"/>
      <c r="O1358" s="198"/>
      <c r="P1358" s="198"/>
      <c r="R1358" s="198"/>
      <c r="S1358" s="186" t="str">
        <f t="shared" ref="S1358:AX1358" si="1539">S$22</f>
        <v>S$18</v>
      </c>
      <c r="T1358" s="186" t="str">
        <f t="shared" si="1539"/>
        <v>T$18</v>
      </c>
      <c r="U1358" s="186" t="str">
        <f t="shared" si="1539"/>
        <v>U$18</v>
      </c>
      <c r="V1358" s="186" t="str">
        <f t="shared" si="1539"/>
        <v>V$18</v>
      </c>
      <c r="W1358" s="186" t="str">
        <f t="shared" si="1539"/>
        <v>W$18</v>
      </c>
      <c r="X1358" s="186" t="str">
        <f t="shared" si="1539"/>
        <v>X$18</v>
      </c>
      <c r="Y1358" s="186" t="str">
        <f t="shared" si="1539"/>
        <v>Y$18</v>
      </c>
      <c r="Z1358" s="186" t="str">
        <f t="shared" si="1539"/>
        <v>Z$18</v>
      </c>
      <c r="AA1358" s="186" t="str">
        <f t="shared" si="1539"/>
        <v>AA$18</v>
      </c>
      <c r="AB1358" s="186" t="str">
        <f t="shared" si="1539"/>
        <v>AB$18</v>
      </c>
      <c r="AC1358" s="186" t="str">
        <f t="shared" si="1539"/>
        <v>AC$18</v>
      </c>
      <c r="AD1358" s="186" t="str">
        <f t="shared" si="1539"/>
        <v>AD$18</v>
      </c>
      <c r="AE1358" s="186" t="str">
        <f t="shared" si="1539"/>
        <v>AE$18</v>
      </c>
      <c r="AF1358" s="186" t="str">
        <f t="shared" si="1539"/>
        <v>AF$18</v>
      </c>
      <c r="AG1358" s="186" t="str">
        <f t="shared" si="1539"/>
        <v>AG$18</v>
      </c>
      <c r="AH1358" s="186" t="str">
        <f t="shared" si="1539"/>
        <v>AH$18</v>
      </c>
      <c r="AI1358" s="186" t="str">
        <f t="shared" si="1539"/>
        <v>AI$18</v>
      </c>
      <c r="AJ1358" s="186" t="str">
        <f t="shared" si="1539"/>
        <v>AJ$18</v>
      </c>
      <c r="AK1358" s="186" t="str">
        <f t="shared" si="1539"/>
        <v>AK$18</v>
      </c>
      <c r="AL1358" s="186" t="str">
        <f t="shared" si="1539"/>
        <v>AL$18</v>
      </c>
      <c r="AM1358" s="186" t="str">
        <f t="shared" si="1539"/>
        <v>AM$18</v>
      </c>
      <c r="AN1358" s="186" t="str">
        <f t="shared" si="1539"/>
        <v>AN$18</v>
      </c>
      <c r="AO1358" s="186" t="str">
        <f t="shared" si="1539"/>
        <v>AO$18</v>
      </c>
      <c r="AP1358" s="186" t="str">
        <f t="shared" si="1539"/>
        <v>AP$18</v>
      </c>
      <c r="AQ1358" s="186" t="str">
        <f t="shared" si="1539"/>
        <v>AQ$18</v>
      </c>
      <c r="AR1358" s="186" t="str">
        <f t="shared" si="1539"/>
        <v>AR$18</v>
      </c>
      <c r="AS1358" s="186" t="str">
        <f t="shared" si="1539"/>
        <v>AS$18</v>
      </c>
      <c r="AT1358" s="186" t="str">
        <f t="shared" si="1539"/>
        <v>AT$18</v>
      </c>
      <c r="AU1358" s="186" t="str">
        <f t="shared" si="1539"/>
        <v>AU$18</v>
      </c>
      <c r="AV1358" s="186" t="str">
        <f t="shared" si="1539"/>
        <v>AV$18</v>
      </c>
      <c r="AW1358" s="186" t="str">
        <f t="shared" si="1539"/>
        <v>AW$18</v>
      </c>
      <c r="AX1358" s="186" t="str">
        <f t="shared" si="1539"/>
        <v>AX$18</v>
      </c>
      <c r="AY1358" s="186" t="str">
        <f t="shared" ref="AY1358:CD1358" si="1540">AY$22</f>
        <v>AY$18</v>
      </c>
      <c r="AZ1358" s="186" t="str">
        <f t="shared" si="1540"/>
        <v>AZ$18</v>
      </c>
      <c r="BA1358" s="186" t="str">
        <f t="shared" si="1540"/>
        <v>BA$18</v>
      </c>
      <c r="BB1358" s="186" t="str">
        <f t="shared" si="1540"/>
        <v>BB$18</v>
      </c>
      <c r="BC1358" s="186" t="str">
        <f t="shared" si="1540"/>
        <v>BC$18</v>
      </c>
      <c r="BD1358" s="186" t="str">
        <f t="shared" si="1540"/>
        <v>BD$18</v>
      </c>
      <c r="BE1358" s="186" t="str">
        <f t="shared" si="1540"/>
        <v>BE$18</v>
      </c>
      <c r="BF1358" s="186" t="str">
        <f t="shared" si="1540"/>
        <v>BF$18</v>
      </c>
      <c r="BG1358" s="186" t="str">
        <f t="shared" si="1540"/>
        <v>BG$18</v>
      </c>
      <c r="BH1358" s="186" t="str">
        <f t="shared" si="1540"/>
        <v>BH$18</v>
      </c>
      <c r="BI1358" s="186" t="str">
        <f t="shared" si="1540"/>
        <v>BI$18</v>
      </c>
      <c r="BJ1358" s="186" t="str">
        <f t="shared" si="1540"/>
        <v>BJ$18</v>
      </c>
      <c r="BK1358" s="186" t="str">
        <f t="shared" si="1540"/>
        <v>BK$18</v>
      </c>
      <c r="BL1358" s="186" t="str">
        <f t="shared" si="1540"/>
        <v>BL$18</v>
      </c>
      <c r="BM1358" s="186" t="str">
        <f t="shared" si="1540"/>
        <v>BM$18</v>
      </c>
      <c r="BN1358" s="186" t="str">
        <f t="shared" si="1540"/>
        <v>BN$18</v>
      </c>
      <c r="BO1358" s="186" t="str">
        <f t="shared" si="1540"/>
        <v>BO$18</v>
      </c>
      <c r="BP1358" s="186" t="str">
        <f t="shared" si="1540"/>
        <v>BP$18</v>
      </c>
      <c r="BQ1358" s="186" t="str">
        <f t="shared" si="1540"/>
        <v>BQ$18</v>
      </c>
      <c r="BR1358" s="186" t="str">
        <f t="shared" si="1540"/>
        <v>BR$18</v>
      </c>
      <c r="BS1358" s="186" t="str">
        <f t="shared" si="1540"/>
        <v>BS$18</v>
      </c>
      <c r="BT1358" s="186" t="str">
        <f t="shared" si="1540"/>
        <v>BT$18</v>
      </c>
      <c r="BU1358" s="186" t="str">
        <f t="shared" si="1540"/>
        <v>BU$18</v>
      </c>
      <c r="BV1358" s="186" t="str">
        <f t="shared" si="1540"/>
        <v>BV$18</v>
      </c>
      <c r="BW1358" s="186" t="str">
        <f t="shared" si="1540"/>
        <v>BW$18</v>
      </c>
      <c r="BX1358" s="186" t="str">
        <f t="shared" si="1540"/>
        <v>BX$18</v>
      </c>
      <c r="BY1358" s="186" t="str">
        <f t="shared" si="1540"/>
        <v>BY$18</v>
      </c>
      <c r="BZ1358" s="186" t="str">
        <f t="shared" si="1540"/>
        <v>BZ$18</v>
      </c>
      <c r="CA1358" s="186" t="str">
        <f t="shared" si="1540"/>
        <v>CA$18</v>
      </c>
      <c r="CB1358" s="186" t="str">
        <f t="shared" si="1540"/>
        <v>CB$18</v>
      </c>
      <c r="CC1358" s="186" t="str">
        <f t="shared" si="1540"/>
        <v>CC$18</v>
      </c>
      <c r="CD1358" s="186" t="str">
        <f t="shared" si="1540"/>
        <v>CD$18</v>
      </c>
      <c r="CE1358" s="186" t="str">
        <f t="shared" ref="CE1358:CK1358" si="1541">CE$22</f>
        <v>CE$18</v>
      </c>
      <c r="CF1358" s="186" t="str">
        <f t="shared" si="1541"/>
        <v>CF$18</v>
      </c>
      <c r="CG1358" s="186" t="str">
        <f t="shared" si="1541"/>
        <v>CG$18</v>
      </c>
      <c r="CH1358" s="186" t="str">
        <f t="shared" si="1541"/>
        <v>CH$18</v>
      </c>
      <c r="CI1358" s="186" t="str">
        <f t="shared" si="1541"/>
        <v>CI$18</v>
      </c>
      <c r="CJ1358" s="186" t="str">
        <f t="shared" si="1541"/>
        <v>CJ$18</v>
      </c>
      <c r="CK1358" s="186" t="str">
        <f t="shared" si="1541"/>
        <v>CK$18</v>
      </c>
    </row>
    <row r="1359" spans="2:89" x14ac:dyDescent="0.35">
      <c r="B1359" s="171" t="s">
        <v>464</v>
      </c>
      <c r="E1359" s="8"/>
      <c r="H1359" s="196"/>
      <c r="I1359" s="197"/>
      <c r="J1359" s="197"/>
      <c r="K1359" s="198"/>
      <c r="L1359" s="198"/>
      <c r="M1359" s="198"/>
      <c r="N1359" s="198"/>
      <c r="O1359" s="198"/>
      <c r="P1359" s="198"/>
      <c r="R1359" s="198"/>
      <c r="S1359" s="186" t="str">
        <f t="shared" ref="S1359:AX1359" si="1542">S$23</f>
        <v>S$19</v>
      </c>
      <c r="T1359" s="186" t="str">
        <f t="shared" si="1542"/>
        <v>T$19</v>
      </c>
      <c r="U1359" s="186" t="str">
        <f t="shared" si="1542"/>
        <v>U$19</v>
      </c>
      <c r="V1359" s="186" t="str">
        <f t="shared" si="1542"/>
        <v>V$19</v>
      </c>
      <c r="W1359" s="186" t="str">
        <f t="shared" si="1542"/>
        <v>W$19</v>
      </c>
      <c r="X1359" s="186" t="str">
        <f t="shared" si="1542"/>
        <v>X$19</v>
      </c>
      <c r="Y1359" s="186" t="str">
        <f t="shared" si="1542"/>
        <v>Y$19</v>
      </c>
      <c r="Z1359" s="186" t="str">
        <f t="shared" si="1542"/>
        <v>Z$19</v>
      </c>
      <c r="AA1359" s="186" t="str">
        <f t="shared" si="1542"/>
        <v>AA$19</v>
      </c>
      <c r="AB1359" s="186" t="str">
        <f t="shared" si="1542"/>
        <v>AB$19</v>
      </c>
      <c r="AC1359" s="186" t="str">
        <f t="shared" si="1542"/>
        <v>AC$19</v>
      </c>
      <c r="AD1359" s="186" t="str">
        <f t="shared" si="1542"/>
        <v>AD$19</v>
      </c>
      <c r="AE1359" s="186" t="str">
        <f t="shared" si="1542"/>
        <v>AE$19</v>
      </c>
      <c r="AF1359" s="186" t="str">
        <f t="shared" si="1542"/>
        <v>AF$19</v>
      </c>
      <c r="AG1359" s="186" t="str">
        <f t="shared" si="1542"/>
        <v>AG$19</v>
      </c>
      <c r="AH1359" s="186" t="str">
        <f t="shared" si="1542"/>
        <v>AH$19</v>
      </c>
      <c r="AI1359" s="186" t="str">
        <f t="shared" si="1542"/>
        <v>AI$19</v>
      </c>
      <c r="AJ1359" s="186" t="str">
        <f t="shared" si="1542"/>
        <v>AJ$19</v>
      </c>
      <c r="AK1359" s="186" t="str">
        <f t="shared" si="1542"/>
        <v>AK$19</v>
      </c>
      <c r="AL1359" s="186" t="str">
        <f t="shared" si="1542"/>
        <v>AL$19</v>
      </c>
      <c r="AM1359" s="186" t="str">
        <f t="shared" si="1542"/>
        <v>AM$19</v>
      </c>
      <c r="AN1359" s="186" t="str">
        <f t="shared" si="1542"/>
        <v>AN$19</v>
      </c>
      <c r="AO1359" s="186" t="str">
        <f t="shared" si="1542"/>
        <v>AO$19</v>
      </c>
      <c r="AP1359" s="186" t="str">
        <f t="shared" si="1542"/>
        <v>AP$19</v>
      </c>
      <c r="AQ1359" s="186" t="str">
        <f t="shared" si="1542"/>
        <v>AQ$19</v>
      </c>
      <c r="AR1359" s="186" t="str">
        <f t="shared" si="1542"/>
        <v>AR$19</v>
      </c>
      <c r="AS1359" s="186" t="str">
        <f t="shared" si="1542"/>
        <v>AS$19</v>
      </c>
      <c r="AT1359" s="186" t="str">
        <f t="shared" si="1542"/>
        <v>AT$19</v>
      </c>
      <c r="AU1359" s="186" t="str">
        <f t="shared" si="1542"/>
        <v>AU$19</v>
      </c>
      <c r="AV1359" s="186" t="str">
        <f t="shared" si="1542"/>
        <v>AV$19</v>
      </c>
      <c r="AW1359" s="186" t="str">
        <f t="shared" si="1542"/>
        <v>AW$19</v>
      </c>
      <c r="AX1359" s="186" t="str">
        <f t="shared" si="1542"/>
        <v>AX$19</v>
      </c>
      <c r="AY1359" s="186" t="str">
        <f t="shared" ref="AY1359:CD1359" si="1543">AY$23</f>
        <v>AY$19</v>
      </c>
      <c r="AZ1359" s="186" t="str">
        <f t="shared" si="1543"/>
        <v>AZ$19</v>
      </c>
      <c r="BA1359" s="186" t="str">
        <f t="shared" si="1543"/>
        <v>BA$19</v>
      </c>
      <c r="BB1359" s="186" t="str">
        <f t="shared" si="1543"/>
        <v>BB$19</v>
      </c>
      <c r="BC1359" s="186" t="str">
        <f t="shared" si="1543"/>
        <v>BC$19</v>
      </c>
      <c r="BD1359" s="186" t="str">
        <f t="shared" si="1543"/>
        <v>BD$19</v>
      </c>
      <c r="BE1359" s="186" t="str">
        <f t="shared" si="1543"/>
        <v>BE$19</v>
      </c>
      <c r="BF1359" s="186" t="str">
        <f t="shared" si="1543"/>
        <v>BF$19</v>
      </c>
      <c r="BG1359" s="186" t="str">
        <f t="shared" si="1543"/>
        <v>BG$19</v>
      </c>
      <c r="BH1359" s="186" t="str">
        <f t="shared" si="1543"/>
        <v>BH$19</v>
      </c>
      <c r="BI1359" s="186" t="str">
        <f t="shared" si="1543"/>
        <v>BI$19</v>
      </c>
      <c r="BJ1359" s="186" t="str">
        <f t="shared" si="1543"/>
        <v>BJ$19</v>
      </c>
      <c r="BK1359" s="186" t="str">
        <f t="shared" si="1543"/>
        <v>BK$19</v>
      </c>
      <c r="BL1359" s="186" t="str">
        <f t="shared" si="1543"/>
        <v>BL$19</v>
      </c>
      <c r="BM1359" s="186" t="str">
        <f t="shared" si="1543"/>
        <v>BM$19</v>
      </c>
      <c r="BN1359" s="186" t="str">
        <f t="shared" si="1543"/>
        <v>BN$19</v>
      </c>
      <c r="BO1359" s="186" t="str">
        <f t="shared" si="1543"/>
        <v>BO$19</v>
      </c>
      <c r="BP1359" s="186" t="str">
        <f t="shared" si="1543"/>
        <v>BP$19</v>
      </c>
      <c r="BQ1359" s="186" t="str">
        <f t="shared" si="1543"/>
        <v>BQ$19</v>
      </c>
      <c r="BR1359" s="186" t="str">
        <f t="shared" si="1543"/>
        <v>BR$19</v>
      </c>
      <c r="BS1359" s="186" t="str">
        <f t="shared" si="1543"/>
        <v>BS$19</v>
      </c>
      <c r="BT1359" s="186" t="str">
        <f t="shared" si="1543"/>
        <v>BT$19</v>
      </c>
      <c r="BU1359" s="186" t="str">
        <f t="shared" si="1543"/>
        <v>BU$19</v>
      </c>
      <c r="BV1359" s="186" t="str">
        <f t="shared" si="1543"/>
        <v>BV$19</v>
      </c>
      <c r="BW1359" s="186" t="str">
        <f t="shared" si="1543"/>
        <v>BW$19</v>
      </c>
      <c r="BX1359" s="186" t="str">
        <f t="shared" si="1543"/>
        <v>BX$19</v>
      </c>
      <c r="BY1359" s="186" t="str">
        <f t="shared" si="1543"/>
        <v>BY$19</v>
      </c>
      <c r="BZ1359" s="186" t="str">
        <f t="shared" si="1543"/>
        <v>BZ$19</v>
      </c>
      <c r="CA1359" s="186" t="str">
        <f t="shared" si="1543"/>
        <v>CA$19</v>
      </c>
      <c r="CB1359" s="186" t="str">
        <f t="shared" si="1543"/>
        <v>CB$19</v>
      </c>
      <c r="CC1359" s="186" t="str">
        <f t="shared" si="1543"/>
        <v>CC$19</v>
      </c>
      <c r="CD1359" s="186" t="str">
        <f t="shared" si="1543"/>
        <v>CD$19</v>
      </c>
      <c r="CE1359" s="186" t="str">
        <f t="shared" ref="CE1359:CK1359" si="1544">CE$23</f>
        <v>CE$19</v>
      </c>
      <c r="CF1359" s="186" t="str">
        <f t="shared" si="1544"/>
        <v>CF$19</v>
      </c>
      <c r="CG1359" s="186" t="str">
        <f t="shared" si="1544"/>
        <v>CG$19</v>
      </c>
      <c r="CH1359" s="186" t="str">
        <f t="shared" si="1544"/>
        <v>CH$19</v>
      </c>
      <c r="CI1359" s="186" t="str">
        <f t="shared" si="1544"/>
        <v>CI$19</v>
      </c>
      <c r="CJ1359" s="186" t="str">
        <f t="shared" si="1544"/>
        <v>CJ$19</v>
      </c>
      <c r="CK1359" s="186" t="str">
        <f t="shared" si="1544"/>
        <v>CK$19</v>
      </c>
    </row>
    <row r="1360" spans="2:89" x14ac:dyDescent="0.35">
      <c r="B1360" s="171"/>
      <c r="E1360" s="8"/>
      <c r="H1360" s="196"/>
      <c r="I1360" s="197"/>
      <c r="J1360" s="197"/>
      <c r="K1360" s="198"/>
      <c r="L1360" s="198"/>
      <c r="M1360" s="198"/>
      <c r="N1360" s="198"/>
      <c r="O1360" s="198"/>
      <c r="P1360" s="198"/>
      <c r="R1360" s="198"/>
      <c r="S1360" s="186"/>
      <c r="T1360" s="186"/>
      <c r="U1360" s="186"/>
      <c r="V1360" s="186"/>
      <c r="W1360" s="186"/>
      <c r="X1360" s="186"/>
      <c r="Y1360" s="186"/>
      <c r="Z1360" s="186"/>
      <c r="AA1360" s="186"/>
      <c r="AB1360" s="186"/>
      <c r="AC1360" s="186"/>
      <c r="AD1360" s="186"/>
      <c r="AE1360" s="186"/>
      <c r="AF1360" s="186"/>
      <c r="AG1360" s="186"/>
      <c r="AH1360" s="186"/>
      <c r="AI1360" s="186"/>
      <c r="AJ1360" s="186"/>
      <c r="AK1360" s="186"/>
      <c r="AL1360" s="186"/>
      <c r="AM1360" s="186"/>
      <c r="AN1360" s="186"/>
      <c r="AO1360" s="186"/>
      <c r="AP1360" s="186"/>
      <c r="AQ1360" s="186"/>
      <c r="AR1360" s="186"/>
      <c r="AS1360" s="186"/>
      <c r="AT1360" s="186"/>
      <c r="AU1360" s="186"/>
      <c r="AV1360" s="186"/>
      <c r="AW1360" s="186"/>
      <c r="AX1360" s="186"/>
      <c r="AY1360" s="186"/>
      <c r="AZ1360" s="186"/>
      <c r="BA1360" s="186"/>
      <c r="BB1360" s="186"/>
      <c r="BC1360" s="186"/>
      <c r="BD1360" s="186"/>
      <c r="BE1360" s="186"/>
      <c r="BF1360" s="186"/>
      <c r="BG1360" s="186"/>
      <c r="BH1360" s="186"/>
      <c r="BI1360" s="186"/>
      <c r="BJ1360" s="186"/>
      <c r="BK1360" s="186"/>
      <c r="BL1360" s="186"/>
      <c r="BM1360" s="186"/>
      <c r="BN1360" s="186"/>
      <c r="BO1360" s="186"/>
      <c r="BP1360" s="186"/>
      <c r="BQ1360" s="186"/>
      <c r="BR1360" s="186"/>
      <c r="BS1360" s="186"/>
      <c r="BT1360" s="186"/>
      <c r="BU1360" s="186"/>
      <c r="BV1360" s="186"/>
      <c r="BW1360" s="186"/>
      <c r="BX1360" s="186"/>
      <c r="BY1360" s="186"/>
      <c r="BZ1360" s="186"/>
      <c r="CA1360" s="186"/>
      <c r="CB1360" s="186"/>
      <c r="CC1360" s="186"/>
      <c r="CD1360" s="186"/>
      <c r="CE1360" s="186"/>
      <c r="CF1360" s="186"/>
      <c r="CG1360" s="186"/>
      <c r="CH1360" s="186"/>
      <c r="CI1360" s="186"/>
      <c r="CJ1360" s="186"/>
      <c r="CK1360" s="186"/>
    </row>
    <row r="1361" spans="2:89" x14ac:dyDescent="0.35">
      <c r="B1361" s="171"/>
      <c r="E1361" s="8"/>
      <c r="H1361" s="196"/>
      <c r="I1361" s="197"/>
      <c r="J1361" s="197"/>
      <c r="K1361" s="198"/>
      <c r="L1361" s="198"/>
      <c r="M1361" s="198"/>
      <c r="N1361" s="198"/>
      <c r="O1361" s="198"/>
      <c r="P1361" s="198"/>
      <c r="R1361" s="198"/>
      <c r="S1361" s="186"/>
      <c r="T1361" s="186"/>
      <c r="U1361" s="186"/>
      <c r="V1361" s="186"/>
      <c r="W1361" s="186"/>
      <c r="X1361" s="186"/>
      <c r="Y1361" s="186"/>
      <c r="Z1361" s="186"/>
      <c r="AA1361" s="186"/>
      <c r="AB1361" s="186"/>
      <c r="AC1361" s="186"/>
      <c r="AD1361" s="186"/>
      <c r="AE1361" s="186"/>
      <c r="AF1361" s="186"/>
      <c r="AG1361" s="186"/>
      <c r="AH1361" s="186"/>
      <c r="AI1361" s="186"/>
      <c r="AJ1361" s="186"/>
      <c r="AK1361" s="186"/>
      <c r="AL1361" s="186"/>
      <c r="AM1361" s="186"/>
      <c r="AN1361" s="186"/>
      <c r="AO1361" s="186"/>
      <c r="AP1361" s="186"/>
      <c r="AQ1361" s="186"/>
      <c r="AR1361" s="186"/>
      <c r="AS1361" s="186"/>
      <c r="AT1361" s="186"/>
      <c r="AU1361" s="186"/>
      <c r="AV1361" s="186"/>
      <c r="AW1361" s="186"/>
      <c r="AX1361" s="186"/>
      <c r="AY1361" s="186"/>
      <c r="AZ1361" s="186"/>
      <c r="BA1361" s="186"/>
      <c r="BB1361" s="186"/>
      <c r="BC1361" s="186"/>
      <c r="BD1361" s="186"/>
      <c r="BE1361" s="186"/>
      <c r="BF1361" s="186"/>
      <c r="BG1361" s="186"/>
      <c r="BH1361" s="186"/>
      <c r="BI1361" s="186"/>
      <c r="BJ1361" s="186"/>
      <c r="BK1361" s="186"/>
      <c r="BL1361" s="186"/>
      <c r="BM1361" s="186"/>
      <c r="BN1361" s="186"/>
      <c r="BO1361" s="186"/>
      <c r="BP1361" s="186"/>
      <c r="BQ1361" s="186"/>
      <c r="BR1361" s="186"/>
      <c r="BS1361" s="186"/>
      <c r="BT1361" s="186"/>
      <c r="BU1361" s="186"/>
      <c r="BV1361" s="186"/>
      <c r="BW1361" s="186"/>
      <c r="BX1361" s="186"/>
      <c r="BY1361" s="186"/>
      <c r="BZ1361" s="186"/>
      <c r="CA1361" s="186"/>
      <c r="CB1361" s="186"/>
      <c r="CC1361" s="186"/>
      <c r="CD1361" s="186"/>
      <c r="CE1361" s="186"/>
      <c r="CF1361" s="186"/>
      <c r="CG1361" s="186"/>
      <c r="CH1361" s="186"/>
      <c r="CI1361" s="186"/>
      <c r="CJ1361" s="186"/>
      <c r="CK1361" s="186"/>
    </row>
    <row r="1362" spans="2:89" x14ac:dyDescent="0.35">
      <c r="B1362" s="171"/>
      <c r="E1362" s="8"/>
      <c r="H1362" s="196"/>
      <c r="I1362" s="197"/>
      <c r="J1362" s="197"/>
      <c r="K1362" s="198"/>
      <c r="L1362" s="198"/>
      <c r="M1362" s="198"/>
      <c r="N1362" s="198"/>
      <c r="O1362" s="198"/>
      <c r="P1362" s="198"/>
      <c r="R1362" s="198"/>
      <c r="S1362" s="186">
        <v>-1000</v>
      </c>
      <c r="T1362" s="186">
        <v>-1000</v>
      </c>
      <c r="U1362" s="186">
        <v>-1000</v>
      </c>
      <c r="V1362" s="186">
        <v>-1000</v>
      </c>
      <c r="W1362" s="186">
        <v>-1000</v>
      </c>
      <c r="X1362" s="186">
        <v>-1000</v>
      </c>
      <c r="Y1362" s="186">
        <v>-1000</v>
      </c>
      <c r="Z1362" s="186">
        <v>-1000</v>
      </c>
      <c r="AA1362" s="186">
        <v>-1000</v>
      </c>
      <c r="AB1362" s="186">
        <v>-1000</v>
      </c>
      <c r="AC1362" s="186">
        <v>-1000</v>
      </c>
      <c r="AD1362" s="186">
        <v>-1000</v>
      </c>
      <c r="AE1362" s="186">
        <v>-1000</v>
      </c>
      <c r="AF1362" s="186">
        <v>-1000</v>
      </c>
      <c r="AG1362" s="186">
        <v>-1000</v>
      </c>
      <c r="AH1362" s="186">
        <v>-1000</v>
      </c>
      <c r="AI1362" s="186">
        <v>-1000</v>
      </c>
      <c r="AJ1362" s="186">
        <v>-1000</v>
      </c>
      <c r="AK1362" s="186">
        <v>-1000</v>
      </c>
      <c r="AL1362" s="186">
        <v>-1000</v>
      </c>
      <c r="AM1362" s="186">
        <v>-1000</v>
      </c>
      <c r="AN1362" s="186">
        <v>-1000</v>
      </c>
      <c r="AO1362" s="186">
        <v>-1000</v>
      </c>
      <c r="AP1362" s="186">
        <v>-1000</v>
      </c>
      <c r="AQ1362" s="186">
        <v>-1000</v>
      </c>
      <c r="AR1362" s="186">
        <v>-1000</v>
      </c>
      <c r="AS1362" s="186">
        <v>-1000</v>
      </c>
      <c r="AT1362" s="186">
        <v>-1000</v>
      </c>
      <c r="AU1362" s="186">
        <v>-1000</v>
      </c>
      <c r="AV1362" s="186">
        <v>-1000</v>
      </c>
      <c r="AW1362" s="186">
        <v>-1000</v>
      </c>
      <c r="AX1362" s="186">
        <v>-1000</v>
      </c>
      <c r="AY1362" s="186">
        <v>-1000</v>
      </c>
      <c r="AZ1362" s="186">
        <v>-1000</v>
      </c>
      <c r="BA1362" s="186">
        <v>-1000</v>
      </c>
      <c r="BB1362" s="186">
        <v>-1000</v>
      </c>
      <c r="BC1362" s="186">
        <v>-1000</v>
      </c>
      <c r="BD1362" s="186">
        <v>-1000</v>
      </c>
      <c r="BE1362" s="186">
        <v>-1000</v>
      </c>
      <c r="BF1362" s="186">
        <v>-1000</v>
      </c>
      <c r="BG1362" s="186">
        <v>-1000</v>
      </c>
      <c r="BH1362" s="186">
        <v>-1000</v>
      </c>
      <c r="BI1362" s="186">
        <v>-1000</v>
      </c>
      <c r="BJ1362" s="186">
        <v>-1000</v>
      </c>
      <c r="BK1362" s="186">
        <v>-1000</v>
      </c>
      <c r="BL1362" s="186">
        <v>-1000</v>
      </c>
      <c r="BM1362" s="186">
        <v>-1000</v>
      </c>
      <c r="BN1362" s="186">
        <v>-1000</v>
      </c>
      <c r="BO1362" s="186">
        <v>-1000</v>
      </c>
      <c r="BP1362" s="186">
        <v>-1000</v>
      </c>
      <c r="BQ1362" s="186">
        <v>-1000</v>
      </c>
      <c r="BR1362" s="186">
        <v>-1000</v>
      </c>
      <c r="BS1362" s="186">
        <v>-1000</v>
      </c>
      <c r="BT1362" s="186">
        <v>-1000</v>
      </c>
      <c r="BU1362" s="186">
        <v>-1000</v>
      </c>
      <c r="BV1362" s="186">
        <v>-1000</v>
      </c>
      <c r="BW1362" s="186">
        <v>-1000</v>
      </c>
      <c r="BX1362" s="186">
        <v>-1000</v>
      </c>
      <c r="BY1362" s="186">
        <v>-1000</v>
      </c>
      <c r="BZ1362" s="186">
        <v>-1000</v>
      </c>
      <c r="CA1362" s="186">
        <v>-1000</v>
      </c>
      <c r="CB1362" s="186">
        <v>-1000</v>
      </c>
      <c r="CC1362" s="186">
        <v>-1000</v>
      </c>
      <c r="CD1362" s="186">
        <v>-1000</v>
      </c>
      <c r="CE1362" s="186">
        <v>-1000</v>
      </c>
      <c r="CF1362" s="186">
        <v>-1000</v>
      </c>
      <c r="CG1362" s="186">
        <v>-1000</v>
      </c>
      <c r="CH1362" s="186">
        <v>-1000</v>
      </c>
      <c r="CI1362" s="186">
        <v>-1000</v>
      </c>
      <c r="CJ1362" s="186">
        <v>-1000</v>
      </c>
      <c r="CK1362" s="186">
        <v>-1000</v>
      </c>
    </row>
    <row r="1363" spans="2:89" x14ac:dyDescent="0.35">
      <c r="B1363" s="171" t="s">
        <v>490</v>
      </c>
      <c r="E1363" s="8"/>
      <c r="H1363" s="170"/>
      <c r="I1363" s="172"/>
      <c r="J1363" s="172"/>
      <c r="K1363" s="193"/>
      <c r="L1363" s="193"/>
      <c r="M1363" s="193"/>
      <c r="N1363" s="193"/>
      <c r="O1363" s="193"/>
      <c r="P1363" s="193"/>
      <c r="R1363" s="194"/>
      <c r="S1363" s="170"/>
      <c r="T1363" s="170"/>
      <c r="U1363" s="170"/>
      <c r="V1363" s="170"/>
      <c r="W1363" s="170"/>
      <c r="X1363" s="170"/>
      <c r="Y1363" s="170"/>
      <c r="Z1363" s="170"/>
      <c r="AA1363" s="170"/>
      <c r="AB1363" s="170"/>
      <c r="AC1363" s="170"/>
      <c r="AD1363" s="170"/>
      <c r="AE1363" s="170"/>
      <c r="AF1363" s="170"/>
      <c r="AG1363" s="170"/>
      <c r="AH1363" s="170"/>
      <c r="AI1363" s="170"/>
      <c r="AJ1363" s="170"/>
      <c r="AK1363" s="170"/>
      <c r="AL1363" s="170"/>
      <c r="AM1363" s="170"/>
      <c r="AN1363" s="170"/>
      <c r="AO1363" s="170"/>
      <c r="AP1363" s="170"/>
      <c r="AQ1363" s="170"/>
      <c r="AR1363" s="170"/>
      <c r="AS1363" s="170"/>
      <c r="AT1363" s="170"/>
      <c r="AU1363" s="170"/>
      <c r="AV1363" s="170"/>
      <c r="AW1363" s="170"/>
      <c r="AX1363" s="170"/>
      <c r="AY1363" s="170"/>
      <c r="AZ1363" s="170"/>
      <c r="BA1363" s="170"/>
      <c r="BB1363" s="170"/>
      <c r="BC1363" s="170"/>
      <c r="BD1363" s="170"/>
      <c r="BE1363" s="170"/>
      <c r="BF1363" s="170"/>
      <c r="BG1363" s="170"/>
      <c r="BH1363" s="170"/>
      <c r="BI1363" s="170"/>
      <c r="BJ1363" s="170"/>
      <c r="BK1363" s="170"/>
      <c r="BL1363" s="170"/>
      <c r="BM1363" s="170"/>
      <c r="BN1363" s="170"/>
      <c r="BO1363" s="170"/>
      <c r="BP1363" s="170"/>
      <c r="BQ1363" s="170"/>
      <c r="BR1363" s="170"/>
      <c r="BS1363" s="170"/>
      <c r="BT1363" s="170"/>
      <c r="BU1363" s="170"/>
      <c r="BV1363" s="170"/>
      <c r="BW1363" s="170"/>
      <c r="BX1363" s="170"/>
      <c r="BY1363" s="170"/>
      <c r="BZ1363" s="170"/>
      <c r="CA1363" s="170"/>
      <c r="CB1363" s="170"/>
      <c r="CC1363" s="170"/>
      <c r="CD1363" s="170"/>
      <c r="CE1363" s="170"/>
      <c r="CF1363" s="170"/>
      <c r="CG1363" s="170"/>
      <c r="CH1363" s="170"/>
      <c r="CI1363" s="170"/>
      <c r="CJ1363" s="170"/>
      <c r="CK1363" s="170"/>
    </row>
    <row r="1364" spans="2:89" x14ac:dyDescent="0.35">
      <c r="B1364" s="171" t="s">
        <v>492</v>
      </c>
      <c r="E1364" s="8"/>
      <c r="H1364" s="170"/>
      <c r="I1364" s="172"/>
      <c r="J1364" s="172"/>
      <c r="K1364" s="193"/>
      <c r="L1364" s="193"/>
      <c r="M1364" s="193"/>
      <c r="N1364" s="193"/>
      <c r="O1364" s="193"/>
      <c r="P1364" s="193"/>
      <c r="R1364" s="194"/>
      <c r="S1364" s="170"/>
      <c r="T1364" s="170"/>
      <c r="U1364" s="170"/>
      <c r="V1364" s="170"/>
      <c r="W1364" s="170"/>
      <c r="X1364" s="170"/>
      <c r="Y1364" s="170"/>
      <c r="Z1364" s="170"/>
      <c r="AA1364" s="170"/>
      <c r="AB1364" s="170"/>
      <c r="AC1364" s="170"/>
      <c r="AD1364" s="170"/>
      <c r="AE1364" s="170"/>
      <c r="AF1364" s="170"/>
      <c r="AG1364" s="170"/>
      <c r="AH1364" s="170"/>
      <c r="AI1364" s="170"/>
      <c r="AJ1364" s="170"/>
      <c r="AK1364" s="170"/>
      <c r="AL1364" s="170"/>
      <c r="AM1364" s="170"/>
      <c r="AN1364" s="170"/>
      <c r="AO1364" s="170"/>
      <c r="AP1364" s="170"/>
      <c r="AQ1364" s="170"/>
      <c r="AR1364" s="170"/>
      <c r="AS1364" s="170"/>
      <c r="AT1364" s="170"/>
      <c r="AU1364" s="170"/>
      <c r="AV1364" s="170"/>
      <c r="AW1364" s="170"/>
      <c r="AX1364" s="170"/>
      <c r="AY1364" s="170"/>
      <c r="AZ1364" s="170"/>
      <c r="BA1364" s="170"/>
      <c r="BB1364" s="170"/>
      <c r="BC1364" s="170"/>
      <c r="BD1364" s="170"/>
      <c r="BE1364" s="170"/>
      <c r="BF1364" s="170"/>
      <c r="BG1364" s="170"/>
      <c r="BH1364" s="170"/>
      <c r="BI1364" s="170"/>
      <c r="BJ1364" s="170"/>
      <c r="BK1364" s="170"/>
      <c r="BL1364" s="170"/>
      <c r="BM1364" s="170"/>
      <c r="BN1364" s="170"/>
      <c r="BO1364" s="170"/>
      <c r="BP1364" s="170"/>
      <c r="BQ1364" s="170"/>
      <c r="BR1364" s="170"/>
      <c r="BS1364" s="170"/>
      <c r="BT1364" s="170"/>
      <c r="BU1364" s="170"/>
      <c r="BV1364" s="170"/>
      <c r="BW1364" s="170"/>
      <c r="BX1364" s="170"/>
      <c r="BY1364" s="170"/>
      <c r="BZ1364" s="170"/>
      <c r="CA1364" s="170"/>
      <c r="CB1364" s="170"/>
      <c r="CC1364" s="170"/>
      <c r="CD1364" s="170"/>
      <c r="CE1364" s="170"/>
      <c r="CF1364" s="170"/>
      <c r="CG1364" s="170"/>
      <c r="CH1364" s="170"/>
      <c r="CI1364" s="170"/>
      <c r="CJ1364" s="170"/>
      <c r="CK1364" s="170"/>
    </row>
    <row r="1365" spans="2:89" x14ac:dyDescent="0.35">
      <c r="B1365" s="171" t="s">
        <v>461</v>
      </c>
      <c r="E1365" s="8"/>
      <c r="H1365" s="170"/>
      <c r="I1365" s="172"/>
      <c r="J1365" s="172"/>
      <c r="K1365" s="193"/>
      <c r="L1365" s="193"/>
      <c r="M1365" s="193"/>
      <c r="N1365" s="193"/>
      <c r="O1365" s="193"/>
      <c r="P1365" s="193"/>
      <c r="R1365" s="194"/>
      <c r="S1365" s="195" t="str">
        <f t="shared" ref="S1365:AX1365" si="1545">S$20</f>
        <v>S$16</v>
      </c>
      <c r="T1365" s="195" t="str">
        <f t="shared" si="1545"/>
        <v>T$16</v>
      </c>
      <c r="U1365" s="195" t="str">
        <f t="shared" si="1545"/>
        <v>U$16</v>
      </c>
      <c r="V1365" s="195" t="str">
        <f t="shared" si="1545"/>
        <v>V$16</v>
      </c>
      <c r="W1365" s="195" t="str">
        <f t="shared" si="1545"/>
        <v>W$16</v>
      </c>
      <c r="X1365" s="195" t="str">
        <f t="shared" si="1545"/>
        <v>X$16</v>
      </c>
      <c r="Y1365" s="195" t="str">
        <f t="shared" si="1545"/>
        <v>Y$16</v>
      </c>
      <c r="Z1365" s="195" t="str">
        <f t="shared" si="1545"/>
        <v>Z$16</v>
      </c>
      <c r="AA1365" s="195" t="str">
        <f t="shared" si="1545"/>
        <v>AA$16</v>
      </c>
      <c r="AB1365" s="195" t="str">
        <f t="shared" si="1545"/>
        <v>AB$16</v>
      </c>
      <c r="AC1365" s="195" t="str">
        <f t="shared" si="1545"/>
        <v>AC$16</v>
      </c>
      <c r="AD1365" s="195" t="str">
        <f t="shared" si="1545"/>
        <v>AD$16</v>
      </c>
      <c r="AE1365" s="195" t="str">
        <f t="shared" si="1545"/>
        <v>AE$16</v>
      </c>
      <c r="AF1365" s="195" t="str">
        <f t="shared" si="1545"/>
        <v>AF$16</v>
      </c>
      <c r="AG1365" s="195" t="str">
        <f t="shared" si="1545"/>
        <v>AG$16</v>
      </c>
      <c r="AH1365" s="195" t="str">
        <f t="shared" si="1545"/>
        <v>AH$16</v>
      </c>
      <c r="AI1365" s="195" t="str">
        <f t="shared" si="1545"/>
        <v>AI$16</v>
      </c>
      <c r="AJ1365" s="195" t="str">
        <f t="shared" si="1545"/>
        <v>AJ$16</v>
      </c>
      <c r="AK1365" s="195" t="str">
        <f t="shared" si="1545"/>
        <v>AK$16</v>
      </c>
      <c r="AL1365" s="195" t="str">
        <f t="shared" si="1545"/>
        <v>AL$16</v>
      </c>
      <c r="AM1365" s="195" t="str">
        <f t="shared" si="1545"/>
        <v>AM$16</v>
      </c>
      <c r="AN1365" s="195" t="str">
        <f t="shared" si="1545"/>
        <v>AN$16</v>
      </c>
      <c r="AO1365" s="195" t="str">
        <f t="shared" si="1545"/>
        <v>AO$16</v>
      </c>
      <c r="AP1365" s="195" t="str">
        <f t="shared" si="1545"/>
        <v>AP$16</v>
      </c>
      <c r="AQ1365" s="195" t="str">
        <f t="shared" si="1545"/>
        <v>AQ$16</v>
      </c>
      <c r="AR1365" s="195" t="str">
        <f t="shared" si="1545"/>
        <v>AR$16</v>
      </c>
      <c r="AS1365" s="195" t="str">
        <f t="shared" si="1545"/>
        <v>AS$16</v>
      </c>
      <c r="AT1365" s="195" t="str">
        <f t="shared" si="1545"/>
        <v>AT$16</v>
      </c>
      <c r="AU1365" s="195" t="str">
        <f t="shared" si="1545"/>
        <v>AU$16</v>
      </c>
      <c r="AV1365" s="195" t="str">
        <f t="shared" si="1545"/>
        <v>AV$16</v>
      </c>
      <c r="AW1365" s="195" t="str">
        <f t="shared" si="1545"/>
        <v>AW$16</v>
      </c>
      <c r="AX1365" s="195" t="str">
        <f t="shared" si="1545"/>
        <v>AX$16</v>
      </c>
      <c r="AY1365" s="195" t="str">
        <f t="shared" ref="AY1365:CD1365" si="1546">AY$20</f>
        <v>AY$16</v>
      </c>
      <c r="AZ1365" s="195" t="str">
        <f t="shared" si="1546"/>
        <v>AZ$16</v>
      </c>
      <c r="BA1365" s="195" t="str">
        <f t="shared" si="1546"/>
        <v>BA$16</v>
      </c>
      <c r="BB1365" s="195" t="str">
        <f t="shared" si="1546"/>
        <v>BB$16</v>
      </c>
      <c r="BC1365" s="195" t="str">
        <f t="shared" si="1546"/>
        <v>BC$16</v>
      </c>
      <c r="BD1365" s="195" t="str">
        <f t="shared" si="1546"/>
        <v>BD$16</v>
      </c>
      <c r="BE1365" s="195" t="str">
        <f t="shared" si="1546"/>
        <v>BE$16</v>
      </c>
      <c r="BF1365" s="195" t="str">
        <f t="shared" si="1546"/>
        <v>BF$16</v>
      </c>
      <c r="BG1365" s="195" t="str">
        <f t="shared" si="1546"/>
        <v>BG$16</v>
      </c>
      <c r="BH1365" s="195" t="str">
        <f t="shared" si="1546"/>
        <v>BH$16</v>
      </c>
      <c r="BI1365" s="195" t="str">
        <f t="shared" si="1546"/>
        <v>BI$16</v>
      </c>
      <c r="BJ1365" s="195" t="str">
        <f t="shared" si="1546"/>
        <v>BJ$16</v>
      </c>
      <c r="BK1365" s="195" t="str">
        <f t="shared" si="1546"/>
        <v>BK$16</v>
      </c>
      <c r="BL1365" s="195" t="str">
        <f t="shared" si="1546"/>
        <v>BL$16</v>
      </c>
      <c r="BM1365" s="195" t="str">
        <f t="shared" si="1546"/>
        <v>BM$16</v>
      </c>
      <c r="BN1365" s="195" t="str">
        <f t="shared" si="1546"/>
        <v>BN$16</v>
      </c>
      <c r="BO1365" s="195" t="str">
        <f t="shared" si="1546"/>
        <v>BO$16</v>
      </c>
      <c r="BP1365" s="195" t="str">
        <f t="shared" si="1546"/>
        <v>BP$16</v>
      </c>
      <c r="BQ1365" s="195" t="str">
        <f t="shared" si="1546"/>
        <v>BQ$16</v>
      </c>
      <c r="BR1365" s="195" t="str">
        <f t="shared" si="1546"/>
        <v>BR$16</v>
      </c>
      <c r="BS1365" s="195" t="str">
        <f t="shared" si="1546"/>
        <v>BS$16</v>
      </c>
      <c r="BT1365" s="195" t="str">
        <f t="shared" si="1546"/>
        <v>BT$16</v>
      </c>
      <c r="BU1365" s="195" t="str">
        <f t="shared" si="1546"/>
        <v>BU$16</v>
      </c>
      <c r="BV1365" s="195" t="str">
        <f t="shared" si="1546"/>
        <v>BV$16</v>
      </c>
      <c r="BW1365" s="195" t="str">
        <f t="shared" si="1546"/>
        <v>BW$16</v>
      </c>
      <c r="BX1365" s="195" t="str">
        <f t="shared" si="1546"/>
        <v>BX$16</v>
      </c>
      <c r="BY1365" s="195" t="str">
        <f t="shared" si="1546"/>
        <v>BY$16</v>
      </c>
      <c r="BZ1365" s="195" t="str">
        <f t="shared" si="1546"/>
        <v>BZ$16</v>
      </c>
      <c r="CA1365" s="195" t="str">
        <f t="shared" si="1546"/>
        <v>CA$16</v>
      </c>
      <c r="CB1365" s="195" t="str">
        <f t="shared" si="1546"/>
        <v>CB$16</v>
      </c>
      <c r="CC1365" s="195" t="str">
        <f t="shared" si="1546"/>
        <v>CC$16</v>
      </c>
      <c r="CD1365" s="195" t="str">
        <f t="shared" si="1546"/>
        <v>CD$16</v>
      </c>
      <c r="CE1365" s="195" t="str">
        <f t="shared" ref="CE1365:CK1365" si="1547">CE$20</f>
        <v>CE$16</v>
      </c>
      <c r="CF1365" s="195" t="str">
        <f t="shared" si="1547"/>
        <v>CF$16</v>
      </c>
      <c r="CG1365" s="195" t="str">
        <f t="shared" si="1547"/>
        <v>CG$16</v>
      </c>
      <c r="CH1365" s="195" t="str">
        <f t="shared" si="1547"/>
        <v>CH$16</v>
      </c>
      <c r="CI1365" s="195" t="str">
        <f t="shared" si="1547"/>
        <v>CI$16</v>
      </c>
      <c r="CJ1365" s="195" t="str">
        <f t="shared" si="1547"/>
        <v>CJ$16</v>
      </c>
      <c r="CK1365" s="195" t="str">
        <f t="shared" si="1547"/>
        <v>CK$16</v>
      </c>
    </row>
    <row r="1366" spans="2:89" x14ac:dyDescent="0.35">
      <c r="B1366" s="171" t="s">
        <v>462</v>
      </c>
      <c r="E1366" s="8"/>
      <c r="H1366" s="196"/>
      <c r="I1366" s="197"/>
      <c r="J1366" s="197"/>
      <c r="K1366" s="198"/>
      <c r="L1366" s="198"/>
      <c r="M1366" s="198"/>
      <c r="N1366" s="198"/>
      <c r="O1366" s="198"/>
      <c r="P1366" s="198"/>
      <c r="R1366" s="198"/>
      <c r="S1366" s="195" t="str">
        <f t="shared" ref="S1366:AX1366" si="1548">S$21</f>
        <v>S$17</v>
      </c>
      <c r="T1366" s="195" t="str">
        <f t="shared" si="1548"/>
        <v>T$17</v>
      </c>
      <c r="U1366" s="195" t="str">
        <f t="shared" si="1548"/>
        <v>U$17</v>
      </c>
      <c r="V1366" s="195" t="str">
        <f t="shared" si="1548"/>
        <v>V$17</v>
      </c>
      <c r="W1366" s="195" t="str">
        <f t="shared" si="1548"/>
        <v>W$17</v>
      </c>
      <c r="X1366" s="195" t="str">
        <f t="shared" si="1548"/>
        <v>X$17</v>
      </c>
      <c r="Y1366" s="195" t="str">
        <f t="shared" si="1548"/>
        <v>Y$17</v>
      </c>
      <c r="Z1366" s="195" t="str">
        <f t="shared" si="1548"/>
        <v>Z$17</v>
      </c>
      <c r="AA1366" s="195" t="str">
        <f t="shared" si="1548"/>
        <v>AA$17</v>
      </c>
      <c r="AB1366" s="195" t="str">
        <f t="shared" si="1548"/>
        <v>AB$17</v>
      </c>
      <c r="AC1366" s="195" t="str">
        <f t="shared" si="1548"/>
        <v>AC$17</v>
      </c>
      <c r="AD1366" s="195" t="str">
        <f t="shared" si="1548"/>
        <v>AD$17</v>
      </c>
      <c r="AE1366" s="195" t="str">
        <f t="shared" si="1548"/>
        <v>AE$17</v>
      </c>
      <c r="AF1366" s="195" t="str">
        <f t="shared" si="1548"/>
        <v>AF$17</v>
      </c>
      <c r="AG1366" s="195" t="str">
        <f t="shared" si="1548"/>
        <v>AG$17</v>
      </c>
      <c r="AH1366" s="195" t="str">
        <f t="shared" si="1548"/>
        <v>AH$17</v>
      </c>
      <c r="AI1366" s="195" t="str">
        <f t="shared" si="1548"/>
        <v>AI$17</v>
      </c>
      <c r="AJ1366" s="195" t="str">
        <f t="shared" si="1548"/>
        <v>AJ$17</v>
      </c>
      <c r="AK1366" s="195" t="str">
        <f t="shared" si="1548"/>
        <v>AK$17</v>
      </c>
      <c r="AL1366" s="195" t="str">
        <f t="shared" si="1548"/>
        <v>AL$17</v>
      </c>
      <c r="AM1366" s="195" t="str">
        <f t="shared" si="1548"/>
        <v>AM$17</v>
      </c>
      <c r="AN1366" s="195" t="str">
        <f t="shared" si="1548"/>
        <v>AN$17</v>
      </c>
      <c r="AO1366" s="195" t="str">
        <f t="shared" si="1548"/>
        <v>AO$17</v>
      </c>
      <c r="AP1366" s="195" t="str">
        <f t="shared" si="1548"/>
        <v>AP$17</v>
      </c>
      <c r="AQ1366" s="195" t="str">
        <f t="shared" si="1548"/>
        <v>AQ$17</v>
      </c>
      <c r="AR1366" s="195" t="str">
        <f t="shared" si="1548"/>
        <v>AR$17</v>
      </c>
      <c r="AS1366" s="195" t="str">
        <f t="shared" si="1548"/>
        <v>AS$17</v>
      </c>
      <c r="AT1366" s="195" t="str">
        <f t="shared" si="1548"/>
        <v>AT$17</v>
      </c>
      <c r="AU1366" s="195" t="str">
        <f t="shared" si="1548"/>
        <v>AU$17</v>
      </c>
      <c r="AV1366" s="195" t="str">
        <f t="shared" si="1548"/>
        <v>AV$17</v>
      </c>
      <c r="AW1366" s="195" t="str">
        <f t="shared" si="1548"/>
        <v>AW$17</v>
      </c>
      <c r="AX1366" s="195" t="str">
        <f t="shared" si="1548"/>
        <v>AX$17</v>
      </c>
      <c r="AY1366" s="195" t="str">
        <f t="shared" ref="AY1366:CD1366" si="1549">AY$21</f>
        <v>AY$17</v>
      </c>
      <c r="AZ1366" s="195" t="str">
        <f t="shared" si="1549"/>
        <v>AZ$17</v>
      </c>
      <c r="BA1366" s="195" t="str">
        <f t="shared" si="1549"/>
        <v>BA$17</v>
      </c>
      <c r="BB1366" s="195" t="str">
        <f t="shared" si="1549"/>
        <v>BB$17</v>
      </c>
      <c r="BC1366" s="195" t="str">
        <f t="shared" si="1549"/>
        <v>BC$17</v>
      </c>
      <c r="BD1366" s="195" t="str">
        <f t="shared" si="1549"/>
        <v>BD$17</v>
      </c>
      <c r="BE1366" s="195" t="str">
        <f t="shared" si="1549"/>
        <v>BE$17</v>
      </c>
      <c r="BF1366" s="195" t="str">
        <f t="shared" si="1549"/>
        <v>BF$17</v>
      </c>
      <c r="BG1366" s="195" t="str">
        <f t="shared" si="1549"/>
        <v>BG$17</v>
      </c>
      <c r="BH1366" s="195" t="str">
        <f t="shared" si="1549"/>
        <v>BH$17</v>
      </c>
      <c r="BI1366" s="195" t="str">
        <f t="shared" si="1549"/>
        <v>BI$17</v>
      </c>
      <c r="BJ1366" s="195" t="str">
        <f t="shared" si="1549"/>
        <v>BJ$17</v>
      </c>
      <c r="BK1366" s="195" t="str">
        <f t="shared" si="1549"/>
        <v>BK$17</v>
      </c>
      <c r="BL1366" s="195" t="str">
        <f t="shared" si="1549"/>
        <v>BL$17</v>
      </c>
      <c r="BM1366" s="195" t="str">
        <f t="shared" si="1549"/>
        <v>BM$17</v>
      </c>
      <c r="BN1366" s="195" t="str">
        <f t="shared" si="1549"/>
        <v>BN$17</v>
      </c>
      <c r="BO1366" s="195" t="str">
        <f t="shared" si="1549"/>
        <v>BO$17</v>
      </c>
      <c r="BP1366" s="195" t="str">
        <f t="shared" si="1549"/>
        <v>BP$17</v>
      </c>
      <c r="BQ1366" s="195" t="str">
        <f t="shared" si="1549"/>
        <v>BQ$17</v>
      </c>
      <c r="BR1366" s="195" t="str">
        <f t="shared" si="1549"/>
        <v>BR$17</v>
      </c>
      <c r="BS1366" s="195" t="str">
        <f t="shared" si="1549"/>
        <v>BS$17</v>
      </c>
      <c r="BT1366" s="195" t="str">
        <f t="shared" si="1549"/>
        <v>BT$17</v>
      </c>
      <c r="BU1366" s="195" t="str">
        <f t="shared" si="1549"/>
        <v>BU$17</v>
      </c>
      <c r="BV1366" s="195" t="str">
        <f t="shared" si="1549"/>
        <v>BV$17</v>
      </c>
      <c r="BW1366" s="195" t="str">
        <f t="shared" si="1549"/>
        <v>BW$17</v>
      </c>
      <c r="BX1366" s="195" t="str">
        <f t="shared" si="1549"/>
        <v>BX$17</v>
      </c>
      <c r="BY1366" s="195" t="str">
        <f t="shared" si="1549"/>
        <v>BY$17</v>
      </c>
      <c r="BZ1366" s="195" t="str">
        <f t="shared" si="1549"/>
        <v>BZ$17</v>
      </c>
      <c r="CA1366" s="195" t="str">
        <f t="shared" si="1549"/>
        <v>CA$17</v>
      </c>
      <c r="CB1366" s="195" t="str">
        <f t="shared" si="1549"/>
        <v>CB$17</v>
      </c>
      <c r="CC1366" s="195" t="str">
        <f t="shared" si="1549"/>
        <v>CC$17</v>
      </c>
      <c r="CD1366" s="195" t="str">
        <f t="shared" si="1549"/>
        <v>CD$17</v>
      </c>
      <c r="CE1366" s="195" t="str">
        <f t="shared" ref="CE1366:CK1366" si="1550">CE$21</f>
        <v>CE$17</v>
      </c>
      <c r="CF1366" s="195" t="str">
        <f t="shared" si="1550"/>
        <v>CF$17</v>
      </c>
      <c r="CG1366" s="195" t="str">
        <f t="shared" si="1550"/>
        <v>CG$17</v>
      </c>
      <c r="CH1366" s="195" t="str">
        <f t="shared" si="1550"/>
        <v>CH$17</v>
      </c>
      <c r="CI1366" s="195" t="str">
        <f t="shared" si="1550"/>
        <v>CI$17</v>
      </c>
      <c r="CJ1366" s="195" t="str">
        <f t="shared" si="1550"/>
        <v>CJ$17</v>
      </c>
      <c r="CK1366" s="195" t="str">
        <f t="shared" si="1550"/>
        <v>CK$17</v>
      </c>
    </row>
    <row r="1367" spans="2:89" x14ac:dyDescent="0.35">
      <c r="B1367" s="171" t="s">
        <v>491</v>
      </c>
      <c r="E1367" s="8"/>
      <c r="H1367" s="196"/>
      <c r="I1367" s="197"/>
      <c r="J1367" s="197"/>
      <c r="K1367" s="198"/>
      <c r="L1367" s="198"/>
      <c r="M1367" s="198"/>
      <c r="N1367" s="198"/>
      <c r="O1367" s="198"/>
      <c r="P1367" s="198"/>
      <c r="R1367" s="198"/>
      <c r="S1367" s="186"/>
      <c r="T1367" s="186"/>
      <c r="U1367" s="186"/>
      <c r="V1367" s="186"/>
      <c r="W1367" s="186"/>
      <c r="X1367" s="186"/>
      <c r="Y1367" s="186"/>
      <c r="Z1367" s="186"/>
      <c r="AA1367" s="186"/>
      <c r="AB1367" s="186"/>
      <c r="AC1367" s="186"/>
      <c r="AD1367" s="186"/>
      <c r="AE1367" s="186"/>
      <c r="AF1367" s="186"/>
      <c r="AG1367" s="186"/>
      <c r="AH1367" s="186"/>
      <c r="AI1367" s="186"/>
      <c r="AJ1367" s="186"/>
      <c r="AK1367" s="186"/>
      <c r="AL1367" s="186"/>
      <c r="AM1367" s="186"/>
      <c r="AN1367" s="186"/>
      <c r="AO1367" s="186"/>
      <c r="AP1367" s="186"/>
      <c r="AQ1367" s="186"/>
      <c r="AR1367" s="186"/>
      <c r="AS1367" s="186"/>
      <c r="AT1367" s="186"/>
      <c r="AU1367" s="186"/>
      <c r="AV1367" s="186"/>
      <c r="AW1367" s="186"/>
      <c r="AX1367" s="186"/>
      <c r="AY1367" s="186"/>
      <c r="AZ1367" s="186"/>
      <c r="BA1367" s="186"/>
      <c r="BB1367" s="186"/>
      <c r="BC1367" s="186"/>
      <c r="BD1367" s="186"/>
      <c r="BE1367" s="186"/>
      <c r="BF1367" s="186"/>
      <c r="BG1367" s="186"/>
      <c r="BH1367" s="186"/>
      <c r="BI1367" s="186"/>
      <c r="BJ1367" s="186"/>
      <c r="BK1367" s="186"/>
      <c r="BL1367" s="186"/>
      <c r="BM1367" s="186"/>
      <c r="BN1367" s="186"/>
      <c r="BO1367" s="186"/>
      <c r="BP1367" s="186"/>
      <c r="BQ1367" s="186"/>
      <c r="BR1367" s="186"/>
      <c r="BS1367" s="186"/>
      <c r="BT1367" s="186"/>
      <c r="BU1367" s="186"/>
      <c r="BV1367" s="186"/>
      <c r="BW1367" s="186"/>
      <c r="BX1367" s="186"/>
      <c r="BY1367" s="186"/>
      <c r="BZ1367" s="186"/>
      <c r="CA1367" s="186"/>
      <c r="CB1367" s="186"/>
      <c r="CC1367" s="186"/>
      <c r="CD1367" s="186"/>
      <c r="CE1367" s="186"/>
      <c r="CF1367" s="186"/>
      <c r="CG1367" s="186"/>
      <c r="CH1367" s="186"/>
      <c r="CI1367" s="186"/>
      <c r="CJ1367" s="186"/>
      <c r="CK1367" s="186"/>
    </row>
    <row r="1368" spans="2:89" x14ac:dyDescent="0.35">
      <c r="B1368" s="171" t="s">
        <v>505</v>
      </c>
      <c r="E1368" s="8"/>
      <c r="H1368" s="196"/>
      <c r="I1368" s="197"/>
      <c r="J1368" s="197"/>
      <c r="K1368" s="198"/>
      <c r="L1368" s="198"/>
      <c r="M1368" s="198"/>
      <c r="N1368" s="198"/>
      <c r="O1368" s="198"/>
      <c r="P1368" s="198"/>
      <c r="R1368" s="198"/>
      <c r="S1368" s="186"/>
      <c r="T1368" s="186"/>
      <c r="U1368" s="186"/>
      <c r="V1368" s="186"/>
      <c r="W1368" s="186"/>
      <c r="X1368" s="186"/>
      <c r="Y1368" s="186"/>
      <c r="Z1368" s="186"/>
      <c r="AA1368" s="186"/>
      <c r="AB1368" s="186"/>
      <c r="AC1368" s="186"/>
      <c r="AD1368" s="186"/>
      <c r="AE1368" s="186"/>
      <c r="AF1368" s="186"/>
      <c r="AG1368" s="186"/>
      <c r="AH1368" s="186"/>
      <c r="AI1368" s="186"/>
      <c r="AJ1368" s="186"/>
      <c r="AK1368" s="186"/>
      <c r="AL1368" s="186"/>
      <c r="AM1368" s="186"/>
      <c r="AN1368" s="186"/>
      <c r="AO1368" s="186"/>
      <c r="AP1368" s="186"/>
      <c r="AQ1368" s="186"/>
      <c r="AR1368" s="186"/>
      <c r="AS1368" s="186"/>
      <c r="AT1368" s="186"/>
      <c r="AU1368" s="186"/>
      <c r="AV1368" s="186"/>
      <c r="AW1368" s="186"/>
      <c r="AX1368" s="186"/>
      <c r="AY1368" s="186"/>
      <c r="AZ1368" s="186"/>
      <c r="BA1368" s="186"/>
      <c r="BB1368" s="186"/>
      <c r="BC1368" s="186"/>
      <c r="BD1368" s="186"/>
      <c r="BE1368" s="186"/>
      <c r="BF1368" s="186"/>
      <c r="BG1368" s="186"/>
      <c r="BH1368" s="186"/>
      <c r="BI1368" s="186"/>
      <c r="BJ1368" s="186"/>
      <c r="BK1368" s="186"/>
      <c r="BL1368" s="186"/>
      <c r="BM1368" s="186"/>
      <c r="BN1368" s="186"/>
      <c r="BO1368" s="186"/>
      <c r="BP1368" s="186"/>
      <c r="BQ1368" s="186"/>
      <c r="BR1368" s="186"/>
      <c r="BS1368" s="186"/>
      <c r="BT1368" s="186"/>
      <c r="BU1368" s="186"/>
      <c r="BV1368" s="186"/>
      <c r="BW1368" s="186"/>
      <c r="BX1368" s="186"/>
      <c r="BY1368" s="186"/>
      <c r="BZ1368" s="186"/>
      <c r="CA1368" s="186"/>
      <c r="CB1368" s="186"/>
      <c r="CC1368" s="186"/>
      <c r="CD1368" s="186"/>
      <c r="CE1368" s="186"/>
      <c r="CF1368" s="186"/>
      <c r="CG1368" s="186"/>
      <c r="CH1368" s="186"/>
      <c r="CI1368" s="186"/>
      <c r="CJ1368" s="186"/>
      <c r="CK1368" s="186"/>
    </row>
    <row r="1369" spans="2:89" x14ac:dyDescent="0.35">
      <c r="B1369" s="171" t="s">
        <v>463</v>
      </c>
      <c r="E1369" s="8"/>
      <c r="H1369" s="196"/>
      <c r="I1369" s="197"/>
      <c r="J1369" s="197"/>
      <c r="K1369" s="198"/>
      <c r="L1369" s="198"/>
      <c r="M1369" s="198"/>
      <c r="N1369" s="198"/>
      <c r="O1369" s="198"/>
      <c r="P1369" s="198"/>
      <c r="R1369" s="198"/>
      <c r="S1369" s="172" t="str">
        <f t="shared" ref="S1369" si="1551">ADDRESS(ROW(S1362),COLUMN(S1362),2)</f>
        <v>S$1362</v>
      </c>
      <c r="T1369" s="172" t="str">
        <f t="shared" ref="T1369:CE1369" si="1552">ADDRESS(ROW(T1362),COLUMN(T1362),2)</f>
        <v>T$1362</v>
      </c>
      <c r="U1369" s="172" t="str">
        <f t="shared" si="1552"/>
        <v>U$1362</v>
      </c>
      <c r="V1369" s="172" t="str">
        <f t="shared" si="1552"/>
        <v>V$1362</v>
      </c>
      <c r="W1369" s="172" t="str">
        <f t="shared" si="1552"/>
        <v>W$1362</v>
      </c>
      <c r="X1369" s="172" t="str">
        <f t="shared" si="1552"/>
        <v>X$1362</v>
      </c>
      <c r="Y1369" s="172" t="str">
        <f t="shared" si="1552"/>
        <v>Y$1362</v>
      </c>
      <c r="Z1369" s="172" t="str">
        <f t="shared" si="1552"/>
        <v>Z$1362</v>
      </c>
      <c r="AA1369" s="172" t="str">
        <f t="shared" si="1552"/>
        <v>AA$1362</v>
      </c>
      <c r="AB1369" s="172" t="str">
        <f t="shared" si="1552"/>
        <v>AB$1362</v>
      </c>
      <c r="AC1369" s="172" t="str">
        <f t="shared" si="1552"/>
        <v>AC$1362</v>
      </c>
      <c r="AD1369" s="172" t="str">
        <f t="shared" si="1552"/>
        <v>AD$1362</v>
      </c>
      <c r="AE1369" s="172" t="str">
        <f t="shared" si="1552"/>
        <v>AE$1362</v>
      </c>
      <c r="AF1369" s="172" t="str">
        <f t="shared" si="1552"/>
        <v>AF$1362</v>
      </c>
      <c r="AG1369" s="172" t="str">
        <f t="shared" si="1552"/>
        <v>AG$1362</v>
      </c>
      <c r="AH1369" s="172" t="str">
        <f t="shared" si="1552"/>
        <v>AH$1362</v>
      </c>
      <c r="AI1369" s="172" t="str">
        <f t="shared" si="1552"/>
        <v>AI$1362</v>
      </c>
      <c r="AJ1369" s="172" t="str">
        <f t="shared" si="1552"/>
        <v>AJ$1362</v>
      </c>
      <c r="AK1369" s="172" t="str">
        <f t="shared" si="1552"/>
        <v>AK$1362</v>
      </c>
      <c r="AL1369" s="172" t="str">
        <f t="shared" si="1552"/>
        <v>AL$1362</v>
      </c>
      <c r="AM1369" s="172" t="str">
        <f t="shared" si="1552"/>
        <v>AM$1362</v>
      </c>
      <c r="AN1369" s="172" t="str">
        <f t="shared" si="1552"/>
        <v>AN$1362</v>
      </c>
      <c r="AO1369" s="172" t="str">
        <f t="shared" si="1552"/>
        <v>AO$1362</v>
      </c>
      <c r="AP1369" s="172" t="str">
        <f t="shared" si="1552"/>
        <v>AP$1362</v>
      </c>
      <c r="AQ1369" s="172" t="str">
        <f t="shared" si="1552"/>
        <v>AQ$1362</v>
      </c>
      <c r="AR1369" s="172" t="str">
        <f t="shared" si="1552"/>
        <v>AR$1362</v>
      </c>
      <c r="AS1369" s="172" t="str">
        <f t="shared" si="1552"/>
        <v>AS$1362</v>
      </c>
      <c r="AT1369" s="172" t="str">
        <f t="shared" si="1552"/>
        <v>AT$1362</v>
      </c>
      <c r="AU1369" s="172" t="str">
        <f t="shared" si="1552"/>
        <v>AU$1362</v>
      </c>
      <c r="AV1369" s="172" t="str">
        <f t="shared" si="1552"/>
        <v>AV$1362</v>
      </c>
      <c r="AW1369" s="172" t="str">
        <f t="shared" si="1552"/>
        <v>AW$1362</v>
      </c>
      <c r="AX1369" s="172" t="str">
        <f t="shared" si="1552"/>
        <v>AX$1362</v>
      </c>
      <c r="AY1369" s="172" t="str">
        <f t="shared" si="1552"/>
        <v>AY$1362</v>
      </c>
      <c r="AZ1369" s="172" t="str">
        <f t="shared" si="1552"/>
        <v>AZ$1362</v>
      </c>
      <c r="BA1369" s="172" t="str">
        <f t="shared" si="1552"/>
        <v>BA$1362</v>
      </c>
      <c r="BB1369" s="172" t="str">
        <f t="shared" si="1552"/>
        <v>BB$1362</v>
      </c>
      <c r="BC1369" s="172" t="str">
        <f t="shared" si="1552"/>
        <v>BC$1362</v>
      </c>
      <c r="BD1369" s="172" t="str">
        <f t="shared" si="1552"/>
        <v>BD$1362</v>
      </c>
      <c r="BE1369" s="172" t="str">
        <f t="shared" si="1552"/>
        <v>BE$1362</v>
      </c>
      <c r="BF1369" s="172" t="str">
        <f t="shared" si="1552"/>
        <v>BF$1362</v>
      </c>
      <c r="BG1369" s="172" t="str">
        <f t="shared" si="1552"/>
        <v>BG$1362</v>
      </c>
      <c r="BH1369" s="172" t="str">
        <f t="shared" si="1552"/>
        <v>BH$1362</v>
      </c>
      <c r="BI1369" s="172" t="str">
        <f t="shared" si="1552"/>
        <v>BI$1362</v>
      </c>
      <c r="BJ1369" s="172" t="str">
        <f t="shared" si="1552"/>
        <v>BJ$1362</v>
      </c>
      <c r="BK1369" s="172" t="str">
        <f t="shared" si="1552"/>
        <v>BK$1362</v>
      </c>
      <c r="BL1369" s="172" t="str">
        <f t="shared" si="1552"/>
        <v>BL$1362</v>
      </c>
      <c r="BM1369" s="172" t="str">
        <f t="shared" si="1552"/>
        <v>BM$1362</v>
      </c>
      <c r="BN1369" s="172" t="str">
        <f t="shared" si="1552"/>
        <v>BN$1362</v>
      </c>
      <c r="BO1369" s="172" t="str">
        <f t="shared" si="1552"/>
        <v>BO$1362</v>
      </c>
      <c r="BP1369" s="172" t="str">
        <f t="shared" si="1552"/>
        <v>BP$1362</v>
      </c>
      <c r="BQ1369" s="172" t="str">
        <f t="shared" si="1552"/>
        <v>BQ$1362</v>
      </c>
      <c r="BR1369" s="172" t="str">
        <f t="shared" si="1552"/>
        <v>BR$1362</v>
      </c>
      <c r="BS1369" s="172" t="str">
        <f t="shared" si="1552"/>
        <v>BS$1362</v>
      </c>
      <c r="BT1369" s="172" t="str">
        <f t="shared" si="1552"/>
        <v>BT$1362</v>
      </c>
      <c r="BU1369" s="172" t="str">
        <f t="shared" si="1552"/>
        <v>BU$1362</v>
      </c>
      <c r="BV1369" s="172" t="str">
        <f t="shared" si="1552"/>
        <v>BV$1362</v>
      </c>
      <c r="BW1369" s="172" t="str">
        <f t="shared" si="1552"/>
        <v>BW$1362</v>
      </c>
      <c r="BX1369" s="172" t="str">
        <f t="shared" si="1552"/>
        <v>BX$1362</v>
      </c>
      <c r="BY1369" s="172" t="str">
        <f t="shared" si="1552"/>
        <v>BY$1362</v>
      </c>
      <c r="BZ1369" s="172" t="str">
        <f t="shared" si="1552"/>
        <v>BZ$1362</v>
      </c>
      <c r="CA1369" s="172" t="str">
        <f t="shared" si="1552"/>
        <v>CA$1362</v>
      </c>
      <c r="CB1369" s="172" t="str">
        <f t="shared" si="1552"/>
        <v>CB$1362</v>
      </c>
      <c r="CC1369" s="172" t="str">
        <f t="shared" si="1552"/>
        <v>CC$1362</v>
      </c>
      <c r="CD1369" s="172" t="str">
        <f t="shared" si="1552"/>
        <v>CD$1362</v>
      </c>
      <c r="CE1369" s="172" t="str">
        <f t="shared" si="1552"/>
        <v>CE$1362</v>
      </c>
      <c r="CF1369" s="172" t="str">
        <f t="shared" ref="CF1369:CK1369" si="1553">ADDRESS(ROW(CF1362),COLUMN(CF1362),2)</f>
        <v>CF$1362</v>
      </c>
      <c r="CG1369" s="172" t="str">
        <f t="shared" si="1553"/>
        <v>CG$1362</v>
      </c>
      <c r="CH1369" s="172" t="str">
        <f t="shared" si="1553"/>
        <v>CH$1362</v>
      </c>
      <c r="CI1369" s="172" t="str">
        <f t="shared" si="1553"/>
        <v>CI$1362</v>
      </c>
      <c r="CJ1369" s="172" t="str">
        <f t="shared" si="1553"/>
        <v>CJ$1362</v>
      </c>
      <c r="CK1369" s="172" t="str">
        <f t="shared" si="1553"/>
        <v>CK$1362</v>
      </c>
    </row>
    <row r="1370" spans="2:89" x14ac:dyDescent="0.35">
      <c r="B1370" s="171" t="s">
        <v>464</v>
      </c>
      <c r="E1370" s="8"/>
      <c r="H1370" s="196"/>
      <c r="I1370" s="197"/>
      <c r="J1370" s="197"/>
      <c r="K1370" s="198"/>
      <c r="L1370" s="198"/>
      <c r="M1370" s="198"/>
      <c r="N1370" s="198"/>
      <c r="O1370" s="198"/>
      <c r="P1370" s="198"/>
      <c r="R1370" s="198"/>
      <c r="S1370" s="186" t="str">
        <f t="shared" ref="S1370:AX1370" si="1554">S$23</f>
        <v>S$19</v>
      </c>
      <c r="T1370" s="186" t="str">
        <f t="shared" si="1554"/>
        <v>T$19</v>
      </c>
      <c r="U1370" s="186" t="str">
        <f t="shared" si="1554"/>
        <v>U$19</v>
      </c>
      <c r="V1370" s="186" t="str">
        <f t="shared" si="1554"/>
        <v>V$19</v>
      </c>
      <c r="W1370" s="186" t="str">
        <f t="shared" si="1554"/>
        <v>W$19</v>
      </c>
      <c r="X1370" s="186" t="str">
        <f t="shared" si="1554"/>
        <v>X$19</v>
      </c>
      <c r="Y1370" s="186" t="str">
        <f t="shared" si="1554"/>
        <v>Y$19</v>
      </c>
      <c r="Z1370" s="186" t="str">
        <f t="shared" si="1554"/>
        <v>Z$19</v>
      </c>
      <c r="AA1370" s="186" t="str">
        <f t="shared" si="1554"/>
        <v>AA$19</v>
      </c>
      <c r="AB1370" s="186" t="str">
        <f t="shared" si="1554"/>
        <v>AB$19</v>
      </c>
      <c r="AC1370" s="186" t="str">
        <f t="shared" si="1554"/>
        <v>AC$19</v>
      </c>
      <c r="AD1370" s="186" t="str">
        <f t="shared" si="1554"/>
        <v>AD$19</v>
      </c>
      <c r="AE1370" s="186" t="str">
        <f t="shared" si="1554"/>
        <v>AE$19</v>
      </c>
      <c r="AF1370" s="186" t="str">
        <f t="shared" si="1554"/>
        <v>AF$19</v>
      </c>
      <c r="AG1370" s="186" t="str">
        <f t="shared" si="1554"/>
        <v>AG$19</v>
      </c>
      <c r="AH1370" s="186" t="str">
        <f t="shared" si="1554"/>
        <v>AH$19</v>
      </c>
      <c r="AI1370" s="186" t="str">
        <f t="shared" si="1554"/>
        <v>AI$19</v>
      </c>
      <c r="AJ1370" s="186" t="str">
        <f t="shared" si="1554"/>
        <v>AJ$19</v>
      </c>
      <c r="AK1370" s="186" t="str">
        <f t="shared" si="1554"/>
        <v>AK$19</v>
      </c>
      <c r="AL1370" s="186" t="str">
        <f t="shared" si="1554"/>
        <v>AL$19</v>
      </c>
      <c r="AM1370" s="186" t="str">
        <f t="shared" si="1554"/>
        <v>AM$19</v>
      </c>
      <c r="AN1370" s="186" t="str">
        <f t="shared" si="1554"/>
        <v>AN$19</v>
      </c>
      <c r="AO1370" s="186" t="str">
        <f t="shared" si="1554"/>
        <v>AO$19</v>
      </c>
      <c r="AP1370" s="186" t="str">
        <f t="shared" si="1554"/>
        <v>AP$19</v>
      </c>
      <c r="AQ1370" s="186" t="str">
        <f t="shared" si="1554"/>
        <v>AQ$19</v>
      </c>
      <c r="AR1370" s="186" t="str">
        <f t="shared" si="1554"/>
        <v>AR$19</v>
      </c>
      <c r="AS1370" s="186" t="str">
        <f t="shared" si="1554"/>
        <v>AS$19</v>
      </c>
      <c r="AT1370" s="186" t="str">
        <f t="shared" si="1554"/>
        <v>AT$19</v>
      </c>
      <c r="AU1370" s="186" t="str">
        <f t="shared" si="1554"/>
        <v>AU$19</v>
      </c>
      <c r="AV1370" s="186" t="str">
        <f t="shared" si="1554"/>
        <v>AV$19</v>
      </c>
      <c r="AW1370" s="186" t="str">
        <f t="shared" si="1554"/>
        <v>AW$19</v>
      </c>
      <c r="AX1370" s="186" t="str">
        <f t="shared" si="1554"/>
        <v>AX$19</v>
      </c>
      <c r="AY1370" s="186" t="str">
        <f t="shared" ref="AY1370:CD1370" si="1555">AY$23</f>
        <v>AY$19</v>
      </c>
      <c r="AZ1370" s="186" t="str">
        <f t="shared" si="1555"/>
        <v>AZ$19</v>
      </c>
      <c r="BA1370" s="186" t="str">
        <f t="shared" si="1555"/>
        <v>BA$19</v>
      </c>
      <c r="BB1370" s="186" t="str">
        <f t="shared" si="1555"/>
        <v>BB$19</v>
      </c>
      <c r="BC1370" s="186" t="str">
        <f t="shared" si="1555"/>
        <v>BC$19</v>
      </c>
      <c r="BD1370" s="186" t="str">
        <f t="shared" si="1555"/>
        <v>BD$19</v>
      </c>
      <c r="BE1370" s="186" t="str">
        <f t="shared" si="1555"/>
        <v>BE$19</v>
      </c>
      <c r="BF1370" s="186" t="str">
        <f t="shared" si="1555"/>
        <v>BF$19</v>
      </c>
      <c r="BG1370" s="186" t="str">
        <f t="shared" si="1555"/>
        <v>BG$19</v>
      </c>
      <c r="BH1370" s="186" t="str">
        <f t="shared" si="1555"/>
        <v>BH$19</v>
      </c>
      <c r="BI1370" s="186" t="str">
        <f t="shared" si="1555"/>
        <v>BI$19</v>
      </c>
      <c r="BJ1370" s="186" t="str">
        <f t="shared" si="1555"/>
        <v>BJ$19</v>
      </c>
      <c r="BK1370" s="186" t="str">
        <f t="shared" si="1555"/>
        <v>BK$19</v>
      </c>
      <c r="BL1370" s="186" t="str">
        <f t="shared" si="1555"/>
        <v>BL$19</v>
      </c>
      <c r="BM1370" s="186" t="str">
        <f t="shared" si="1555"/>
        <v>BM$19</v>
      </c>
      <c r="BN1370" s="186" t="str">
        <f t="shared" si="1555"/>
        <v>BN$19</v>
      </c>
      <c r="BO1370" s="186" t="str">
        <f t="shared" si="1555"/>
        <v>BO$19</v>
      </c>
      <c r="BP1370" s="186" t="str">
        <f t="shared" si="1555"/>
        <v>BP$19</v>
      </c>
      <c r="BQ1370" s="186" t="str">
        <f t="shared" si="1555"/>
        <v>BQ$19</v>
      </c>
      <c r="BR1370" s="186" t="str">
        <f t="shared" si="1555"/>
        <v>BR$19</v>
      </c>
      <c r="BS1370" s="186" t="str">
        <f t="shared" si="1555"/>
        <v>BS$19</v>
      </c>
      <c r="BT1370" s="186" t="str">
        <f t="shared" si="1555"/>
        <v>BT$19</v>
      </c>
      <c r="BU1370" s="186" t="str">
        <f t="shared" si="1555"/>
        <v>BU$19</v>
      </c>
      <c r="BV1370" s="186" t="str">
        <f t="shared" si="1555"/>
        <v>BV$19</v>
      </c>
      <c r="BW1370" s="186" t="str">
        <f t="shared" si="1555"/>
        <v>BW$19</v>
      </c>
      <c r="BX1370" s="186" t="str">
        <f t="shared" si="1555"/>
        <v>BX$19</v>
      </c>
      <c r="BY1370" s="186" t="str">
        <f t="shared" si="1555"/>
        <v>BY$19</v>
      </c>
      <c r="BZ1370" s="186" t="str">
        <f t="shared" si="1555"/>
        <v>BZ$19</v>
      </c>
      <c r="CA1370" s="186" t="str">
        <f t="shared" si="1555"/>
        <v>CA$19</v>
      </c>
      <c r="CB1370" s="186" t="str">
        <f t="shared" si="1555"/>
        <v>CB$19</v>
      </c>
      <c r="CC1370" s="186" t="str">
        <f t="shared" si="1555"/>
        <v>CC$19</v>
      </c>
      <c r="CD1370" s="186" t="str">
        <f t="shared" si="1555"/>
        <v>CD$19</v>
      </c>
      <c r="CE1370" s="186" t="str">
        <f t="shared" ref="CE1370:CK1370" si="1556">CE$23</f>
        <v>CE$19</v>
      </c>
      <c r="CF1370" s="186" t="str">
        <f t="shared" si="1556"/>
        <v>CF$19</v>
      </c>
      <c r="CG1370" s="186" t="str">
        <f t="shared" si="1556"/>
        <v>CG$19</v>
      </c>
      <c r="CH1370" s="186" t="str">
        <f t="shared" si="1556"/>
        <v>CH$19</v>
      </c>
      <c r="CI1370" s="186" t="str">
        <f t="shared" si="1556"/>
        <v>CI$19</v>
      </c>
      <c r="CJ1370" s="186" t="str">
        <f t="shared" si="1556"/>
        <v>CJ$19</v>
      </c>
      <c r="CK1370" s="186" t="str">
        <f t="shared" si="1556"/>
        <v>CK$19</v>
      </c>
    </row>
    <row r="1371" spans="2:89" x14ac:dyDescent="0.35">
      <c r="B1371" s="139" t="s">
        <v>265</v>
      </c>
      <c r="C1371" s="324"/>
      <c r="D1371" s="160" t="s">
        <v>817</v>
      </c>
      <c r="E1371" s="200" t="str">
        <f t="shared" ref="E1371:E1391" si="1557">ROW()&amp;" "&amp;D1371</f>
        <v>1371 WCINVBATCH-SV</v>
      </c>
      <c r="F1371" t="s">
        <v>439</v>
      </c>
      <c r="G1371" s="324" t="s">
        <v>81</v>
      </c>
      <c r="H1371" s="138"/>
      <c r="I1371" s="140"/>
      <c r="J1371" s="140"/>
      <c r="K1371" s="138" t="s">
        <v>819</v>
      </c>
      <c r="L1371" s="138"/>
      <c r="M1371" s="138"/>
      <c r="N1371" s="138"/>
      <c r="O1371" s="138"/>
      <c r="P1371" s="138"/>
      <c r="R1371" s="139"/>
      <c r="S1371" s="139"/>
      <c r="T1371" s="139"/>
      <c r="U1371" s="139"/>
      <c r="V1371" s="139"/>
      <c r="W1371" s="139"/>
      <c r="X1371" s="139"/>
      <c r="Y1371" s="139"/>
      <c r="Z1371" s="139"/>
      <c r="AA1371" s="139"/>
      <c r="AB1371" s="139"/>
      <c r="AC1371" s="139"/>
      <c r="AD1371" s="139"/>
      <c r="AE1371" s="139"/>
      <c r="AF1371" s="139"/>
      <c r="AG1371" s="139"/>
      <c r="AH1371" s="139"/>
      <c r="AI1371" s="139"/>
      <c r="AJ1371" s="139"/>
      <c r="AK1371" s="139"/>
      <c r="AL1371" s="139"/>
      <c r="AM1371" s="139"/>
      <c r="AN1371" s="139"/>
      <c r="AO1371" s="139"/>
      <c r="AP1371" s="139"/>
      <c r="AQ1371" s="139"/>
      <c r="AR1371" s="139"/>
      <c r="AS1371" s="139"/>
      <c r="AT1371" s="139"/>
      <c r="AU1371" s="139"/>
      <c r="AV1371" s="139"/>
      <c r="AW1371" s="139"/>
      <c r="AX1371" s="139"/>
      <c r="AY1371" s="139"/>
      <c r="AZ1371" s="139"/>
      <c r="BA1371" s="139"/>
      <c r="BB1371" s="139"/>
      <c r="BC1371" s="139"/>
      <c r="BD1371" s="139"/>
      <c r="BE1371" s="139"/>
      <c r="BF1371" s="139"/>
      <c r="BG1371" s="139"/>
      <c r="BH1371" s="139"/>
      <c r="BI1371" s="139"/>
      <c r="BJ1371" s="139"/>
      <c r="BK1371" s="139"/>
      <c r="BL1371" s="139"/>
      <c r="BM1371" s="139"/>
      <c r="BN1371" s="139"/>
      <c r="BO1371" s="139"/>
      <c r="BP1371" s="139"/>
      <c r="BQ1371" s="139"/>
      <c r="BR1371" s="139"/>
      <c r="BS1371" s="139"/>
      <c r="BT1371" s="139"/>
      <c r="BU1371" s="139"/>
      <c r="BV1371" s="139"/>
      <c r="BW1371" s="139"/>
      <c r="BX1371" s="139"/>
      <c r="BY1371" s="139"/>
      <c r="BZ1371" s="139"/>
      <c r="CA1371" s="139"/>
      <c r="CB1371" s="139"/>
      <c r="CC1371" s="139"/>
      <c r="CD1371" s="139"/>
      <c r="CE1371" s="139"/>
      <c r="CF1371" s="139"/>
      <c r="CG1371" s="139"/>
      <c r="CH1371" s="139"/>
      <c r="CI1371" s="139"/>
      <c r="CJ1371" s="139"/>
      <c r="CK1371" s="139"/>
    </row>
    <row r="1372" spans="2:89" x14ac:dyDescent="0.35">
      <c r="B1372" s="95" t="str">
        <f>B1388&amp;":"</f>
        <v>Inventory - (Secondary label):</v>
      </c>
      <c r="C1372" s="160"/>
      <c r="D1372" s="160" t="s">
        <v>817</v>
      </c>
      <c r="E1372" s="200" t="str">
        <f t="shared" si="1557"/>
        <v>1372 WCINVBATCH-SV</v>
      </c>
      <c r="G1372" s="160" t="str">
        <f>E1372</f>
        <v>1372 WCINVBATCH-SV</v>
      </c>
      <c r="H1372" s="12"/>
      <c r="I1372" s="60"/>
      <c r="J1372" s="60"/>
      <c r="K1372" s="20"/>
      <c r="L1372" s="20"/>
      <c r="M1372" s="20"/>
      <c r="N1372" s="20"/>
      <c r="O1372" s="20"/>
      <c r="P1372" s="20"/>
      <c r="R1372" s="20"/>
      <c r="S1372" s="20"/>
      <c r="T1372" s="20"/>
      <c r="U1372" s="20"/>
      <c r="V1372" s="20"/>
      <c r="W1372" s="20"/>
      <c r="X1372" s="20"/>
      <c r="Y1372" s="20"/>
      <c r="Z1372" s="20"/>
      <c r="AA1372" s="20"/>
      <c r="AB1372" s="20"/>
      <c r="AC1372" s="20"/>
      <c r="AD1372" s="20"/>
      <c r="AE1372" s="20"/>
      <c r="AF1372" s="20"/>
      <c r="AG1372" s="20"/>
      <c r="AH1372" s="20"/>
      <c r="AI1372" s="20"/>
      <c r="AJ1372" s="20"/>
      <c r="AK1372" s="20"/>
      <c r="AL1372" s="20"/>
      <c r="AM1372" s="20"/>
      <c r="AN1372" s="20"/>
      <c r="AO1372" s="20"/>
      <c r="AP1372" s="20"/>
      <c r="AQ1372" s="20"/>
      <c r="AR1372" s="20"/>
      <c r="AS1372" s="20"/>
      <c r="AT1372" s="20"/>
      <c r="AU1372" s="20"/>
      <c r="AV1372" s="20"/>
      <c r="AW1372" s="20"/>
      <c r="AX1372" s="20"/>
      <c r="AY1372" s="20"/>
      <c r="AZ1372" s="20"/>
      <c r="BA1372" s="20"/>
      <c r="BB1372" s="20"/>
      <c r="BC1372" s="20"/>
      <c r="BD1372" s="20"/>
      <c r="BE1372" s="20"/>
      <c r="BF1372" s="20"/>
      <c r="BG1372" s="20"/>
      <c r="BH1372" s="20"/>
      <c r="BI1372" s="20"/>
      <c r="BJ1372" s="20"/>
      <c r="BK1372" s="20"/>
      <c r="BL1372" s="20"/>
      <c r="BM1372" s="20"/>
      <c r="BN1372" s="20"/>
      <c r="BO1372" s="20"/>
      <c r="BP1372" s="20"/>
      <c r="BQ1372" s="20"/>
      <c r="BR1372" s="20"/>
      <c r="BS1372" s="20"/>
      <c r="BT1372" s="20"/>
      <c r="BU1372" s="20"/>
      <c r="BV1372" s="20"/>
      <c r="BW1372" s="20"/>
      <c r="BX1372" s="20"/>
      <c r="BY1372" s="20"/>
      <c r="BZ1372" s="20"/>
      <c r="CA1372" s="20"/>
      <c r="CB1372" s="20"/>
      <c r="CC1372" s="20"/>
      <c r="CD1372" s="20"/>
      <c r="CE1372" s="20"/>
      <c r="CF1372" s="20"/>
      <c r="CG1372" s="20"/>
      <c r="CH1372" s="20"/>
      <c r="CI1372" s="20"/>
      <c r="CJ1372" s="20"/>
      <c r="CK1372" s="20"/>
    </row>
    <row r="1373" spans="2:89" x14ac:dyDescent="0.35">
      <c r="B1373" s="141" t="s">
        <v>818</v>
      </c>
      <c r="C1373" s="160"/>
      <c r="D1373" s="160" t="s">
        <v>817</v>
      </c>
      <c r="E1373" s="200" t="str">
        <f t="shared" si="1557"/>
        <v>1373 WCINVBATCH-SV</v>
      </c>
      <c r="G1373" s="160" t="str">
        <f>E1373</f>
        <v>1373 WCINVBATCH-SV</v>
      </c>
      <c r="H1373" s="12"/>
      <c r="I1373" s="60"/>
      <c r="J1373" s="60"/>
      <c r="K1373" s="17">
        <v>5000</v>
      </c>
      <c r="L1373" s="17">
        <v>30</v>
      </c>
      <c r="M1373" s="17">
        <v>30</v>
      </c>
      <c r="N1373" s="17">
        <v>30</v>
      </c>
      <c r="O1373" s="17">
        <v>30</v>
      </c>
      <c r="P1373" s="17">
        <v>30</v>
      </c>
      <c r="R1373" s="15"/>
      <c r="S1373" s="15" cm="1">
        <f t="array" ref="S1373">INDEX($K:$P,ROW(),MATCH(S$3,$K$2:$P$2,0))</f>
        <v>5000</v>
      </c>
      <c r="T1373" s="15" cm="1">
        <f t="array" ref="T1373">INDEX($K:$P,ROW(),MATCH(T$3,$K$2:$P$2,0))</f>
        <v>5000</v>
      </c>
      <c r="U1373" s="15" cm="1">
        <f t="array" ref="U1373">INDEX($K:$P,ROW(),MATCH(U$3,$K$2:$P$2,0))</f>
        <v>5000</v>
      </c>
      <c r="V1373" s="15" cm="1">
        <f t="array" ref="V1373">INDEX($K:$P,ROW(),MATCH(V$3,$K$2:$P$2,0))</f>
        <v>5000</v>
      </c>
      <c r="W1373" s="15" cm="1">
        <f t="array" ref="W1373">INDEX($K:$P,ROW(),MATCH(W$3,$K$2:$P$2,0))</f>
        <v>5000</v>
      </c>
      <c r="X1373" s="15" cm="1">
        <f t="array" ref="X1373">INDEX($K:$P,ROW(),MATCH(X$3,$K$2:$P$2,0))</f>
        <v>5000</v>
      </c>
      <c r="Y1373" s="15" cm="1">
        <f t="array" ref="Y1373">INDEX($K:$P,ROW(),MATCH(Y$3,$K$2:$P$2,0))</f>
        <v>5000</v>
      </c>
      <c r="Z1373" s="15" cm="1">
        <f t="array" ref="Z1373">INDEX($K:$P,ROW(),MATCH(Z$3,$K$2:$P$2,0))</f>
        <v>5000</v>
      </c>
      <c r="AA1373" s="15" cm="1">
        <f t="array" ref="AA1373">INDEX($K:$P,ROW(),MATCH(AA$3,$K$2:$P$2,0))</f>
        <v>5000</v>
      </c>
      <c r="AB1373" s="15" cm="1">
        <f t="array" ref="AB1373">INDEX($K:$P,ROW(),MATCH(AB$3,$K$2:$P$2,0))</f>
        <v>5000</v>
      </c>
      <c r="AC1373" s="15" cm="1">
        <f t="array" ref="AC1373">INDEX($K:$P,ROW(),MATCH(AC$3,$K$2:$P$2,0))</f>
        <v>5000</v>
      </c>
      <c r="AD1373" s="15" cm="1">
        <f t="array" ref="AD1373">INDEX($K:$P,ROW(),MATCH(AD$3,$K$2:$P$2,0))</f>
        <v>5000</v>
      </c>
      <c r="AE1373" s="15" cm="1">
        <f t="array" ref="AE1373">INDEX($K:$P,ROW(),MATCH(AE$3,$K$2:$P$2,0))</f>
        <v>30</v>
      </c>
      <c r="AF1373" s="15" cm="1">
        <f t="array" ref="AF1373">INDEX($K:$P,ROW(),MATCH(AF$3,$K$2:$P$2,0))</f>
        <v>30</v>
      </c>
      <c r="AG1373" s="15" cm="1">
        <f t="array" ref="AG1373">INDEX($K:$P,ROW(),MATCH(AG$3,$K$2:$P$2,0))</f>
        <v>30</v>
      </c>
      <c r="AH1373" s="15" cm="1">
        <f t="array" ref="AH1373">INDEX($K:$P,ROW(),MATCH(AH$3,$K$2:$P$2,0))</f>
        <v>30</v>
      </c>
      <c r="AI1373" s="15" cm="1">
        <f t="array" ref="AI1373">INDEX($K:$P,ROW(),MATCH(AI$3,$K$2:$P$2,0))</f>
        <v>30</v>
      </c>
      <c r="AJ1373" s="15" cm="1">
        <f t="array" ref="AJ1373">INDEX($K:$P,ROW(),MATCH(AJ$3,$K$2:$P$2,0))</f>
        <v>30</v>
      </c>
      <c r="AK1373" s="15" cm="1">
        <f t="array" ref="AK1373">INDEX($K:$P,ROW(),MATCH(AK$3,$K$2:$P$2,0))</f>
        <v>30</v>
      </c>
      <c r="AL1373" s="15" cm="1">
        <f t="array" ref="AL1373">INDEX($K:$P,ROW(),MATCH(AL$3,$K$2:$P$2,0))</f>
        <v>30</v>
      </c>
      <c r="AM1373" s="15" cm="1">
        <f t="array" ref="AM1373">INDEX($K:$P,ROW(),MATCH(AM$3,$K$2:$P$2,0))</f>
        <v>30</v>
      </c>
      <c r="AN1373" s="15" cm="1">
        <f t="array" ref="AN1373">INDEX($K:$P,ROW(),MATCH(AN$3,$K$2:$P$2,0))</f>
        <v>30</v>
      </c>
      <c r="AO1373" s="15" cm="1">
        <f t="array" ref="AO1373">INDEX($K:$P,ROW(),MATCH(AO$3,$K$2:$P$2,0))</f>
        <v>30</v>
      </c>
      <c r="AP1373" s="15" cm="1">
        <f t="array" ref="AP1373">INDEX($K:$P,ROW(),MATCH(AP$3,$K$2:$P$2,0))</f>
        <v>30</v>
      </c>
      <c r="AQ1373" s="15" cm="1">
        <f t="array" ref="AQ1373">INDEX($K:$P,ROW(),MATCH(AQ$3,$K$2:$P$2,0))</f>
        <v>30</v>
      </c>
      <c r="AR1373" s="15" cm="1">
        <f t="array" ref="AR1373">INDEX($K:$P,ROW(),MATCH(AR$3,$K$2:$P$2,0))</f>
        <v>30</v>
      </c>
      <c r="AS1373" s="15" cm="1">
        <f t="array" ref="AS1373">INDEX($K:$P,ROW(),MATCH(AS$3,$K$2:$P$2,0))</f>
        <v>30</v>
      </c>
      <c r="AT1373" s="15" cm="1">
        <f t="array" ref="AT1373">INDEX($K:$P,ROW(),MATCH(AT$3,$K$2:$P$2,0))</f>
        <v>30</v>
      </c>
      <c r="AU1373" s="15" cm="1">
        <f t="array" ref="AU1373">INDEX($K:$P,ROW(),MATCH(AU$3,$K$2:$P$2,0))</f>
        <v>30</v>
      </c>
      <c r="AV1373" s="15" cm="1">
        <f t="array" ref="AV1373">INDEX($K:$P,ROW(),MATCH(AV$3,$K$2:$P$2,0))</f>
        <v>30</v>
      </c>
      <c r="AW1373" s="15" cm="1">
        <f t="array" ref="AW1373">INDEX($K:$P,ROW(),MATCH(AW$3,$K$2:$P$2,0))</f>
        <v>30</v>
      </c>
      <c r="AX1373" s="15" cm="1">
        <f t="array" ref="AX1373">INDEX($K:$P,ROW(),MATCH(AX$3,$K$2:$P$2,0))</f>
        <v>30</v>
      </c>
      <c r="AY1373" s="15" cm="1">
        <f t="array" ref="AY1373">INDEX($K:$P,ROW(),MATCH(AY$3,$K$2:$P$2,0))</f>
        <v>30</v>
      </c>
      <c r="AZ1373" s="15" cm="1">
        <f t="array" ref="AZ1373">INDEX($K:$P,ROW(),MATCH(AZ$3,$K$2:$P$2,0))</f>
        <v>30</v>
      </c>
      <c r="BA1373" s="15" cm="1">
        <f t="array" ref="BA1373">INDEX($K:$P,ROW(),MATCH(BA$3,$K$2:$P$2,0))</f>
        <v>30</v>
      </c>
      <c r="BB1373" s="15" cm="1">
        <f t="array" ref="BB1373">INDEX($K:$P,ROW(),MATCH(BB$3,$K$2:$P$2,0))</f>
        <v>30</v>
      </c>
      <c r="BC1373" s="15" cm="1">
        <f t="array" ref="BC1373">INDEX($K:$P,ROW(),MATCH(BC$3,$K$2:$P$2,0))</f>
        <v>30</v>
      </c>
      <c r="BD1373" s="15" cm="1">
        <f t="array" ref="BD1373">INDEX($K:$P,ROW(),MATCH(BD$3,$K$2:$P$2,0))</f>
        <v>30</v>
      </c>
      <c r="BE1373" s="15" cm="1">
        <f t="array" ref="BE1373">INDEX($K:$P,ROW(),MATCH(BE$3,$K$2:$P$2,0))</f>
        <v>30</v>
      </c>
      <c r="BF1373" s="15" cm="1">
        <f t="array" ref="BF1373">INDEX($K:$P,ROW(),MATCH(BF$3,$K$2:$P$2,0))</f>
        <v>30</v>
      </c>
      <c r="BG1373" s="15" cm="1">
        <f t="array" ref="BG1373">INDEX($K:$P,ROW(),MATCH(BG$3,$K$2:$P$2,0))</f>
        <v>30</v>
      </c>
      <c r="BH1373" s="15" cm="1">
        <f t="array" ref="BH1373">INDEX($K:$P,ROW(),MATCH(BH$3,$K$2:$P$2,0))</f>
        <v>30</v>
      </c>
      <c r="BI1373" s="15" cm="1">
        <f t="array" ref="BI1373">INDEX($K:$P,ROW(),MATCH(BI$3,$K$2:$P$2,0))</f>
        <v>30</v>
      </c>
      <c r="BJ1373" s="15" cm="1">
        <f t="array" ref="BJ1373">INDEX($K:$P,ROW(),MATCH(BJ$3,$K$2:$P$2,0))</f>
        <v>30</v>
      </c>
      <c r="BK1373" s="15" cm="1">
        <f t="array" ref="BK1373">INDEX($K:$P,ROW(),MATCH(BK$3,$K$2:$P$2,0))</f>
        <v>30</v>
      </c>
      <c r="BL1373" s="15" cm="1">
        <f t="array" ref="BL1373">INDEX($K:$P,ROW(),MATCH(BL$3,$K$2:$P$2,0))</f>
        <v>30</v>
      </c>
      <c r="BM1373" s="15" cm="1">
        <f t="array" ref="BM1373">INDEX($K:$P,ROW(),MATCH(BM$3,$K$2:$P$2,0))</f>
        <v>30</v>
      </c>
      <c r="BN1373" s="15" cm="1">
        <f t="array" ref="BN1373">INDEX($K:$P,ROW(),MATCH(BN$3,$K$2:$P$2,0))</f>
        <v>30</v>
      </c>
      <c r="BO1373" s="15" cm="1">
        <f t="array" ref="BO1373">INDEX($K:$P,ROW(),MATCH(BO$3,$K$2:$P$2,0))</f>
        <v>30</v>
      </c>
      <c r="BP1373" s="15" cm="1">
        <f t="array" ref="BP1373">INDEX($K:$P,ROW(),MATCH(BP$3,$K$2:$P$2,0))</f>
        <v>30</v>
      </c>
      <c r="BQ1373" s="15" cm="1">
        <f t="array" ref="BQ1373">INDEX($K:$P,ROW(),MATCH(BQ$3,$K$2:$P$2,0))</f>
        <v>30</v>
      </c>
      <c r="BR1373" s="15" cm="1">
        <f t="array" ref="BR1373">INDEX($K:$P,ROW(),MATCH(BR$3,$K$2:$P$2,0))</f>
        <v>30</v>
      </c>
      <c r="BS1373" s="15" cm="1">
        <f t="array" ref="BS1373">INDEX($K:$P,ROW(),MATCH(BS$3,$K$2:$P$2,0))</f>
        <v>30</v>
      </c>
      <c r="BT1373" s="15" cm="1">
        <f t="array" ref="BT1373">INDEX($K:$P,ROW(),MATCH(BT$3,$K$2:$P$2,0))</f>
        <v>30</v>
      </c>
      <c r="BU1373" s="15" cm="1">
        <f t="array" ref="BU1373">INDEX($K:$P,ROW(),MATCH(BU$3,$K$2:$P$2,0))</f>
        <v>30</v>
      </c>
      <c r="BV1373" s="15" cm="1">
        <f t="array" ref="BV1373">INDEX($K:$P,ROW(),MATCH(BV$3,$K$2:$P$2,0))</f>
        <v>30</v>
      </c>
      <c r="BW1373" s="15" cm="1">
        <f t="array" ref="BW1373">INDEX($K:$P,ROW(),MATCH(BW$3,$K$2:$P$2,0))</f>
        <v>30</v>
      </c>
      <c r="BX1373" s="15" cm="1">
        <f t="array" ref="BX1373">INDEX($K:$P,ROW(),MATCH(BX$3,$K$2:$P$2,0))</f>
        <v>30</v>
      </c>
      <c r="BY1373" s="15" cm="1">
        <f t="array" ref="BY1373">INDEX($K:$P,ROW(),MATCH(BY$3,$K$2:$P$2,0))</f>
        <v>30</v>
      </c>
      <c r="BZ1373" s="15" cm="1">
        <f t="array" ref="BZ1373">INDEX($K:$P,ROW(),MATCH(BZ$3,$K$2:$P$2,0))</f>
        <v>30</v>
      </c>
      <c r="CA1373" s="15" cm="1">
        <f t="array" ref="CA1373">INDEX($K:$P,ROW(),MATCH(CA$3,$K$2:$P$2,0))</f>
        <v>30</v>
      </c>
      <c r="CB1373" s="15" cm="1">
        <f t="array" ref="CB1373">INDEX($K:$P,ROW(),MATCH(CB$3,$K$2:$P$2,0))</f>
        <v>30</v>
      </c>
      <c r="CC1373" s="15" cm="1">
        <f t="array" ref="CC1373">INDEX($K:$P,ROW(),MATCH(CC$3,$K$2:$P$2,0))</f>
        <v>30</v>
      </c>
      <c r="CD1373" s="15" cm="1">
        <f t="array" ref="CD1373">INDEX($K:$P,ROW(),MATCH(CD$3,$K$2:$P$2,0))</f>
        <v>30</v>
      </c>
      <c r="CE1373" s="15" cm="1">
        <f t="array" ref="CE1373">INDEX($K:$P,ROW(),MATCH(CE$3,$K$2:$P$2,0))</f>
        <v>30</v>
      </c>
      <c r="CF1373" s="15" cm="1">
        <f t="array" ref="CF1373">INDEX($K:$P,ROW(),MATCH(CF$3,$K$2:$P$2,0))</f>
        <v>30</v>
      </c>
      <c r="CG1373" s="15" cm="1">
        <f t="array" ref="CG1373">INDEX($K:$P,ROW(),MATCH(CG$3,$K$2:$P$2,0))</f>
        <v>30</v>
      </c>
      <c r="CH1373" s="15" cm="1">
        <f t="array" ref="CH1373">INDEX($K:$P,ROW(),MATCH(CH$3,$K$2:$P$2,0))</f>
        <v>30</v>
      </c>
      <c r="CI1373" s="15" cm="1">
        <f t="array" ref="CI1373">INDEX($K:$P,ROW(),MATCH(CI$3,$K$2:$P$2,0))</f>
        <v>30</v>
      </c>
      <c r="CJ1373" s="15" cm="1">
        <f t="array" ref="CJ1373">INDEX($K:$P,ROW(),MATCH(CJ$3,$K$2:$P$2,0))</f>
        <v>30</v>
      </c>
      <c r="CK1373" s="15" cm="1">
        <f t="array" ref="CK1373">INDEX($K:$P,ROW(),MATCH(CK$3,$K$2:$P$2,0))</f>
        <v>30</v>
      </c>
    </row>
    <row r="1374" spans="2:89" x14ac:dyDescent="0.35">
      <c r="B1374" s="141"/>
      <c r="C1374" s="160"/>
      <c r="D1374" s="160"/>
      <c r="E1374" s="200"/>
      <c r="G1374" s="160"/>
      <c r="H1374" s="12"/>
      <c r="I1374" s="60"/>
      <c r="J1374" s="60"/>
      <c r="K1374" s="17"/>
      <c r="L1374" s="17"/>
      <c r="M1374" s="17"/>
      <c r="N1374" s="17"/>
      <c r="O1374" s="17"/>
      <c r="P1374" s="17"/>
      <c r="R1374" s="15"/>
      <c r="S1374" s="15"/>
      <c r="T1374" s="15"/>
      <c r="U1374" s="15"/>
      <c r="V1374" s="15"/>
      <c r="W1374" s="15"/>
      <c r="X1374" s="15"/>
      <c r="Y1374" s="15"/>
      <c r="Z1374" s="15"/>
      <c r="AA1374" s="15"/>
      <c r="AB1374" s="15"/>
      <c r="AC1374" s="15"/>
      <c r="AD1374" s="15"/>
      <c r="AE1374" s="15"/>
      <c r="AF1374" s="15"/>
      <c r="AG1374" s="15"/>
      <c r="AH1374" s="15"/>
      <c r="AI1374" s="15"/>
      <c r="AJ1374" s="15"/>
      <c r="AK1374" s="15"/>
      <c r="AL1374" s="15"/>
      <c r="AM1374" s="15"/>
      <c r="AN1374" s="15"/>
      <c r="AO1374" s="15"/>
      <c r="AP1374" s="15"/>
      <c r="AQ1374" s="15"/>
      <c r="AR1374" s="15"/>
      <c r="AS1374" s="15"/>
      <c r="AT1374" s="15"/>
      <c r="AU1374" s="15"/>
      <c r="AV1374" s="15"/>
      <c r="AW1374" s="15"/>
      <c r="AX1374" s="15"/>
      <c r="AY1374" s="15"/>
      <c r="AZ1374" s="15"/>
      <c r="BA1374" s="15"/>
      <c r="BB1374" s="15"/>
      <c r="BC1374" s="15"/>
      <c r="BD1374" s="15"/>
      <c r="BE1374" s="15"/>
      <c r="BF1374" s="15"/>
      <c r="BG1374" s="15"/>
      <c r="BH1374" s="15"/>
      <c r="BI1374" s="15"/>
      <c r="BJ1374" s="15"/>
      <c r="BK1374" s="15"/>
      <c r="BL1374" s="15"/>
      <c r="BM1374" s="15"/>
      <c r="BN1374" s="15"/>
      <c r="BO1374" s="15"/>
      <c r="BP1374" s="15"/>
      <c r="BQ1374" s="15"/>
      <c r="BR1374" s="15"/>
      <c r="BS1374" s="15"/>
      <c r="BT1374" s="15"/>
      <c r="BU1374" s="15"/>
      <c r="BV1374" s="15"/>
      <c r="BW1374" s="15"/>
      <c r="BX1374" s="15"/>
      <c r="BY1374" s="15"/>
      <c r="BZ1374" s="15"/>
      <c r="CA1374" s="15"/>
      <c r="CB1374" s="15"/>
      <c r="CC1374" s="15"/>
      <c r="CD1374" s="15"/>
      <c r="CE1374" s="15"/>
      <c r="CF1374" s="15"/>
      <c r="CG1374" s="15"/>
      <c r="CH1374" s="15"/>
      <c r="CI1374" s="15"/>
      <c r="CJ1374" s="15"/>
      <c r="CK1374" s="15"/>
    </row>
    <row r="1375" spans="2:89" x14ac:dyDescent="0.35">
      <c r="B1375" s="141" t="s">
        <v>822</v>
      </c>
      <c r="C1375" s="160"/>
      <c r="D1375" s="160"/>
      <c r="E1375" s="200"/>
      <c r="G1375" s="160"/>
      <c r="H1375" s="12"/>
      <c r="I1375" s="60"/>
      <c r="J1375" s="60"/>
      <c r="K1375" s="17"/>
      <c r="L1375" s="17"/>
      <c r="M1375" s="17"/>
      <c r="N1375" s="17"/>
      <c r="O1375" s="17"/>
      <c r="P1375" s="17"/>
      <c r="R1375" s="15"/>
      <c r="S1375" s="15"/>
      <c r="T1375" s="15"/>
      <c r="U1375" s="15"/>
      <c r="V1375" s="15"/>
      <c r="W1375" s="15"/>
      <c r="X1375" s="15"/>
      <c r="Y1375" s="15"/>
      <c r="Z1375" s="15"/>
      <c r="AA1375" s="15"/>
      <c r="AB1375" s="15"/>
      <c r="AC1375" s="15"/>
      <c r="AD1375" s="15"/>
      <c r="AE1375" s="15"/>
      <c r="AF1375" s="15"/>
      <c r="AG1375" s="15"/>
      <c r="AH1375" s="15"/>
      <c r="AI1375" s="15"/>
      <c r="AJ1375" s="15"/>
      <c r="AK1375" s="15"/>
      <c r="AL1375" s="15"/>
      <c r="AM1375" s="15"/>
      <c r="AN1375" s="15"/>
      <c r="AO1375" s="15"/>
      <c r="AP1375" s="15"/>
      <c r="AQ1375" s="15"/>
      <c r="AR1375" s="15"/>
      <c r="AS1375" s="15"/>
      <c r="AT1375" s="15"/>
      <c r="AU1375" s="15"/>
      <c r="AV1375" s="15"/>
      <c r="AW1375" s="15"/>
      <c r="AX1375" s="15"/>
      <c r="AY1375" s="15"/>
      <c r="AZ1375" s="15"/>
      <c r="BA1375" s="15"/>
      <c r="BB1375" s="15"/>
      <c r="BC1375" s="15"/>
      <c r="BD1375" s="15"/>
      <c r="BE1375" s="15"/>
      <c r="BF1375" s="15"/>
      <c r="BG1375" s="15"/>
      <c r="BH1375" s="15"/>
      <c r="BI1375" s="15"/>
      <c r="BJ1375" s="15"/>
      <c r="BK1375" s="15"/>
      <c r="BL1375" s="15"/>
      <c r="BM1375" s="15"/>
      <c r="BN1375" s="15"/>
      <c r="BO1375" s="15"/>
      <c r="BP1375" s="15"/>
      <c r="BQ1375" s="15"/>
      <c r="BR1375" s="15"/>
      <c r="BS1375" s="15"/>
      <c r="BT1375" s="15"/>
      <c r="BU1375" s="15"/>
      <c r="BV1375" s="15"/>
      <c r="BW1375" s="15"/>
      <c r="BX1375" s="15"/>
      <c r="BY1375" s="15"/>
      <c r="BZ1375" s="15"/>
      <c r="CA1375" s="15"/>
      <c r="CB1375" s="15"/>
      <c r="CC1375" s="15"/>
      <c r="CD1375" s="15"/>
      <c r="CE1375" s="15"/>
      <c r="CF1375" s="15"/>
      <c r="CG1375" s="15"/>
      <c r="CH1375" s="15"/>
      <c r="CI1375" s="15"/>
      <c r="CJ1375" s="15"/>
      <c r="CK1375" s="15"/>
    </row>
    <row r="1376" spans="2:89" x14ac:dyDescent="0.35">
      <c r="B1376" s="141" t="s">
        <v>71</v>
      </c>
      <c r="C1376" s="160"/>
      <c r="D1376" s="160"/>
      <c r="E1376" s="200"/>
      <c r="G1376" s="160"/>
      <c r="H1376" s="12"/>
      <c r="I1376" s="60"/>
      <c r="J1376" s="60"/>
      <c r="K1376" s="17"/>
      <c r="L1376" s="17"/>
      <c r="M1376" s="17"/>
      <c r="N1376" s="17"/>
      <c r="O1376" s="17"/>
      <c r="P1376" s="17"/>
      <c r="R1376" s="15"/>
      <c r="S1376" s="15"/>
      <c r="T1376" s="15"/>
      <c r="U1376" s="15"/>
      <c r="V1376" s="15"/>
      <c r="W1376" s="15"/>
      <c r="X1376" s="15"/>
      <c r="Y1376" s="15"/>
      <c r="Z1376" s="15"/>
      <c r="AA1376" s="15"/>
      <c r="AB1376" s="15"/>
      <c r="AC1376" s="15"/>
      <c r="AD1376" s="15"/>
      <c r="AE1376" s="15"/>
      <c r="AF1376" s="15"/>
      <c r="AG1376" s="15"/>
      <c r="AH1376" s="15"/>
      <c r="AI1376" s="15"/>
      <c r="AJ1376" s="15"/>
      <c r="AK1376" s="15"/>
      <c r="AL1376" s="15"/>
      <c r="AM1376" s="15"/>
      <c r="AN1376" s="15"/>
      <c r="AO1376" s="15"/>
      <c r="AP1376" s="15"/>
      <c r="AQ1376" s="15"/>
      <c r="AR1376" s="15"/>
      <c r="AS1376" s="15"/>
      <c r="AT1376" s="15"/>
      <c r="AU1376" s="15"/>
      <c r="AV1376" s="15"/>
      <c r="AW1376" s="15"/>
      <c r="AX1376" s="15"/>
      <c r="AY1376" s="15"/>
      <c r="AZ1376" s="15"/>
      <c r="BA1376" s="15"/>
      <c r="BB1376" s="15"/>
      <c r="BC1376" s="15"/>
      <c r="BD1376" s="15"/>
      <c r="BE1376" s="15"/>
      <c r="BF1376" s="15"/>
      <c r="BG1376" s="15"/>
      <c r="BH1376" s="15"/>
      <c r="BI1376" s="15"/>
      <c r="BJ1376" s="15"/>
      <c r="BK1376" s="15"/>
      <c r="BL1376" s="15"/>
      <c r="BM1376" s="15"/>
      <c r="BN1376" s="15"/>
      <c r="BO1376" s="15"/>
      <c r="BP1376" s="15"/>
      <c r="BQ1376" s="15"/>
      <c r="BR1376" s="15"/>
      <c r="BS1376" s="15"/>
      <c r="BT1376" s="15"/>
      <c r="BU1376" s="15"/>
      <c r="BV1376" s="15"/>
      <c r="BW1376" s="15"/>
      <c r="BX1376" s="15"/>
      <c r="BY1376" s="15"/>
      <c r="BZ1376" s="15"/>
      <c r="CA1376" s="15"/>
      <c r="CB1376" s="15"/>
      <c r="CC1376" s="15"/>
      <c r="CD1376" s="15"/>
      <c r="CE1376" s="15"/>
      <c r="CF1376" s="15"/>
      <c r="CG1376" s="15"/>
      <c r="CH1376" s="15"/>
      <c r="CI1376" s="15"/>
      <c r="CJ1376" s="15"/>
      <c r="CK1376" s="15"/>
    </row>
    <row r="1377" spans="2:89" x14ac:dyDescent="0.35">
      <c r="B1377" s="141" t="s">
        <v>820</v>
      </c>
      <c r="C1377" s="160"/>
      <c r="D1377" s="160"/>
      <c r="E1377" s="200"/>
      <c r="G1377" s="160"/>
      <c r="H1377" s="12"/>
      <c r="I1377" s="60"/>
      <c r="J1377" s="60"/>
      <c r="K1377" s="17"/>
      <c r="L1377" s="17"/>
      <c r="M1377" s="17"/>
      <c r="N1377" s="17"/>
      <c r="O1377" s="17"/>
      <c r="P1377" s="17"/>
      <c r="R1377" s="15"/>
      <c r="S1377" s="15"/>
      <c r="T1377" s="15"/>
      <c r="U1377" s="15"/>
      <c r="V1377" s="15"/>
      <c r="W1377" s="15"/>
      <c r="X1377" s="15"/>
      <c r="Y1377" s="15"/>
      <c r="Z1377" s="15"/>
      <c r="AA1377" s="15"/>
      <c r="AB1377" s="15"/>
      <c r="AC1377" s="15"/>
      <c r="AD1377" s="15"/>
      <c r="AE1377" s="15"/>
      <c r="AF1377" s="15"/>
      <c r="AG1377" s="15"/>
      <c r="AH1377" s="15"/>
      <c r="AI1377" s="15"/>
      <c r="AJ1377" s="15"/>
      <c r="AK1377" s="15"/>
      <c r="AL1377" s="15"/>
      <c r="AM1377" s="15"/>
      <c r="AN1377" s="15"/>
      <c r="AO1377" s="15"/>
      <c r="AP1377" s="15"/>
      <c r="AQ1377" s="15"/>
      <c r="AR1377" s="15"/>
      <c r="AS1377" s="15"/>
      <c r="AT1377" s="15"/>
      <c r="AU1377" s="15"/>
      <c r="AV1377" s="15"/>
      <c r="AW1377" s="15"/>
      <c r="AX1377" s="15"/>
      <c r="AY1377" s="15"/>
      <c r="AZ1377" s="15"/>
      <c r="BA1377" s="15"/>
      <c r="BB1377" s="15"/>
      <c r="BC1377" s="15"/>
      <c r="BD1377" s="15"/>
      <c r="BE1377" s="15"/>
      <c r="BF1377" s="15"/>
      <c r="BG1377" s="15"/>
      <c r="BH1377" s="15"/>
      <c r="BI1377" s="15"/>
      <c r="BJ1377" s="15"/>
      <c r="BK1377" s="15"/>
      <c r="BL1377" s="15"/>
      <c r="BM1377" s="15"/>
      <c r="BN1377" s="15"/>
      <c r="BO1377" s="15"/>
      <c r="BP1377" s="15"/>
      <c r="BQ1377" s="15"/>
      <c r="BR1377" s="15"/>
      <c r="BS1377" s="15"/>
      <c r="BT1377" s="15"/>
      <c r="BU1377" s="15"/>
      <c r="BV1377" s="15"/>
      <c r="BW1377" s="15"/>
      <c r="BX1377" s="15"/>
      <c r="BY1377" s="15"/>
      <c r="BZ1377" s="15"/>
      <c r="CA1377" s="15"/>
      <c r="CB1377" s="15"/>
      <c r="CC1377" s="15"/>
      <c r="CD1377" s="15"/>
      <c r="CE1377" s="15"/>
      <c r="CF1377" s="15"/>
      <c r="CG1377" s="15"/>
      <c r="CH1377" s="15"/>
      <c r="CI1377" s="15"/>
      <c r="CJ1377" s="15"/>
      <c r="CK1377" s="15"/>
    </row>
    <row r="1378" spans="2:89" x14ac:dyDescent="0.35">
      <c r="B1378" s="141" t="s">
        <v>801</v>
      </c>
      <c r="C1378" s="160"/>
      <c r="D1378" s="160"/>
      <c r="E1378" s="200"/>
      <c r="G1378" s="160"/>
      <c r="H1378" s="12"/>
      <c r="I1378" s="60"/>
      <c r="J1378" s="60"/>
      <c r="K1378" s="17"/>
      <c r="L1378" s="17"/>
      <c r="M1378" s="17"/>
      <c r="N1378" s="17"/>
      <c r="O1378" s="17"/>
      <c r="P1378" s="17"/>
      <c r="R1378" s="15"/>
      <c r="S1378" s="15"/>
      <c r="T1378" s="15"/>
      <c r="U1378" s="15"/>
      <c r="V1378" s="15"/>
      <c r="W1378" s="15"/>
      <c r="X1378" s="15"/>
      <c r="Y1378" s="15"/>
      <c r="Z1378" s="15"/>
      <c r="AA1378" s="15"/>
      <c r="AB1378" s="15"/>
      <c r="AC1378" s="15"/>
      <c r="AD1378" s="15"/>
      <c r="AE1378" s="15"/>
      <c r="AF1378" s="15"/>
      <c r="AG1378" s="15"/>
      <c r="AH1378" s="15"/>
      <c r="AI1378" s="15"/>
      <c r="AJ1378" s="15"/>
      <c r="AK1378" s="15"/>
      <c r="AL1378" s="15"/>
      <c r="AM1378" s="15"/>
      <c r="AN1378" s="15"/>
      <c r="AO1378" s="15"/>
      <c r="AP1378" s="15"/>
      <c r="AQ1378" s="15"/>
      <c r="AR1378" s="15"/>
      <c r="AS1378" s="15"/>
      <c r="AT1378" s="15"/>
      <c r="AU1378" s="15"/>
      <c r="AV1378" s="15"/>
      <c r="AW1378" s="15"/>
      <c r="AX1378" s="15"/>
      <c r="AY1378" s="15"/>
      <c r="AZ1378" s="15"/>
      <c r="BA1378" s="15"/>
      <c r="BB1378" s="15"/>
      <c r="BC1378" s="15"/>
      <c r="BD1378" s="15"/>
      <c r="BE1378" s="15"/>
      <c r="BF1378" s="15"/>
      <c r="BG1378" s="15"/>
      <c r="BH1378" s="15"/>
      <c r="BI1378" s="15"/>
      <c r="BJ1378" s="15"/>
      <c r="BK1378" s="15"/>
      <c r="BL1378" s="15"/>
      <c r="BM1378" s="15"/>
      <c r="BN1378" s="15"/>
      <c r="BO1378" s="15"/>
      <c r="BP1378" s="15"/>
      <c r="BQ1378" s="15"/>
      <c r="BR1378" s="15"/>
      <c r="BS1378" s="15"/>
      <c r="BT1378" s="15"/>
      <c r="BU1378" s="15"/>
      <c r="BV1378" s="15"/>
      <c r="BW1378" s="15"/>
      <c r="BX1378" s="15"/>
      <c r="BY1378" s="15"/>
      <c r="BZ1378" s="15"/>
      <c r="CA1378" s="15"/>
      <c r="CB1378" s="15"/>
      <c r="CC1378" s="15"/>
      <c r="CD1378" s="15"/>
      <c r="CE1378" s="15"/>
      <c r="CF1378" s="15"/>
      <c r="CG1378" s="15"/>
      <c r="CH1378" s="15"/>
      <c r="CI1378" s="15"/>
      <c r="CJ1378" s="15"/>
      <c r="CK1378" s="15"/>
    </row>
    <row r="1379" spans="2:89" x14ac:dyDescent="0.35">
      <c r="B1379" s="323" t="s">
        <v>821</v>
      </c>
      <c r="C1379" s="160"/>
      <c r="D1379" s="160"/>
      <c r="E1379" s="200"/>
      <c r="G1379" s="160"/>
      <c r="H1379" s="12"/>
      <c r="I1379" s="60"/>
      <c r="J1379" s="60"/>
      <c r="K1379" s="17"/>
      <c r="L1379" s="17"/>
      <c r="M1379" s="17"/>
      <c r="N1379" s="17"/>
      <c r="O1379" s="17"/>
      <c r="P1379" s="17"/>
      <c r="R1379" s="15"/>
      <c r="S1379" s="15"/>
      <c r="T1379" s="15"/>
      <c r="U1379" s="15"/>
      <c r="V1379" s="15"/>
      <c r="W1379" s="15"/>
      <c r="X1379" s="15"/>
      <c r="Y1379" s="15"/>
      <c r="Z1379" s="15"/>
      <c r="AA1379" s="15"/>
      <c r="AB1379" s="15"/>
      <c r="AC1379" s="15"/>
      <c r="AD1379" s="15"/>
      <c r="AE1379" s="15"/>
      <c r="AF1379" s="15"/>
      <c r="AG1379" s="15"/>
      <c r="AH1379" s="15"/>
      <c r="AI1379" s="15"/>
      <c r="AJ1379" s="15"/>
      <c r="AK1379" s="15"/>
      <c r="AL1379" s="15"/>
      <c r="AM1379" s="15"/>
      <c r="AN1379" s="15"/>
      <c r="AO1379" s="15"/>
      <c r="AP1379" s="15"/>
      <c r="AQ1379" s="15"/>
      <c r="AR1379" s="15"/>
      <c r="AS1379" s="15"/>
      <c r="AT1379" s="15"/>
      <c r="AU1379" s="15"/>
      <c r="AV1379" s="15"/>
      <c r="AW1379" s="15"/>
      <c r="AX1379" s="15"/>
      <c r="AY1379" s="15"/>
      <c r="AZ1379" s="15"/>
      <c r="BA1379" s="15"/>
      <c r="BB1379" s="15"/>
      <c r="BC1379" s="15"/>
      <c r="BD1379" s="15"/>
      <c r="BE1379" s="15"/>
      <c r="BF1379" s="15"/>
      <c r="BG1379" s="15"/>
      <c r="BH1379" s="15"/>
      <c r="BI1379" s="15"/>
      <c r="BJ1379" s="15"/>
      <c r="BK1379" s="15"/>
      <c r="BL1379" s="15"/>
      <c r="BM1379" s="15"/>
      <c r="BN1379" s="15"/>
      <c r="BO1379" s="15"/>
      <c r="BP1379" s="15"/>
      <c r="BQ1379" s="15"/>
      <c r="BR1379" s="15"/>
      <c r="BS1379" s="15"/>
      <c r="BT1379" s="15"/>
      <c r="BU1379" s="15"/>
      <c r="BV1379" s="15"/>
      <c r="BW1379" s="15"/>
      <c r="BX1379" s="15"/>
      <c r="BY1379" s="15"/>
      <c r="BZ1379" s="15"/>
      <c r="CA1379" s="15"/>
      <c r="CB1379" s="15"/>
      <c r="CC1379" s="15"/>
      <c r="CD1379" s="15"/>
      <c r="CE1379" s="15"/>
      <c r="CF1379" s="15"/>
      <c r="CG1379" s="15"/>
      <c r="CH1379" s="15"/>
      <c r="CI1379" s="15"/>
      <c r="CJ1379" s="15"/>
      <c r="CK1379" s="15"/>
    </row>
    <row r="1380" spans="2:89" x14ac:dyDescent="0.35">
      <c r="B1380" s="141"/>
      <c r="C1380" s="160"/>
      <c r="D1380" s="160"/>
      <c r="E1380" s="200"/>
      <c r="G1380" s="160"/>
      <c r="H1380" s="12"/>
      <c r="I1380" s="60"/>
      <c r="J1380" s="60"/>
      <c r="K1380" s="17"/>
      <c r="L1380" s="17"/>
      <c r="M1380" s="17"/>
      <c r="N1380" s="17"/>
      <c r="O1380" s="17"/>
      <c r="P1380" s="17"/>
      <c r="R1380" s="15"/>
      <c r="S1380" s="15"/>
      <c r="T1380" s="15"/>
      <c r="U1380" s="15"/>
      <c r="V1380" s="15"/>
      <c r="W1380" s="15"/>
      <c r="X1380" s="15"/>
      <c r="Y1380" s="15"/>
      <c r="Z1380" s="15"/>
      <c r="AA1380" s="15"/>
      <c r="AB1380" s="15"/>
      <c r="AC1380" s="15"/>
      <c r="AD1380" s="15"/>
      <c r="AE1380" s="15"/>
      <c r="AF1380" s="15"/>
      <c r="AG1380" s="15"/>
      <c r="AH1380" s="15"/>
      <c r="AI1380" s="15"/>
      <c r="AJ1380" s="15"/>
      <c r="AK1380" s="15"/>
      <c r="AL1380" s="15"/>
      <c r="AM1380" s="15"/>
      <c r="AN1380" s="15"/>
      <c r="AO1380" s="15"/>
      <c r="AP1380" s="15"/>
      <c r="AQ1380" s="15"/>
      <c r="AR1380" s="15"/>
      <c r="AS1380" s="15"/>
      <c r="AT1380" s="15"/>
      <c r="AU1380" s="15"/>
      <c r="AV1380" s="15"/>
      <c r="AW1380" s="15"/>
      <c r="AX1380" s="15"/>
      <c r="AY1380" s="15"/>
      <c r="AZ1380" s="15"/>
      <c r="BA1380" s="15"/>
      <c r="BB1380" s="15"/>
      <c r="BC1380" s="15"/>
      <c r="BD1380" s="15"/>
      <c r="BE1380" s="15"/>
      <c r="BF1380" s="15"/>
      <c r="BG1380" s="15"/>
      <c r="BH1380" s="15"/>
      <c r="BI1380" s="15"/>
      <c r="BJ1380" s="15"/>
      <c r="BK1380" s="15"/>
      <c r="BL1380" s="15"/>
      <c r="BM1380" s="15"/>
      <c r="BN1380" s="15"/>
      <c r="BO1380" s="15"/>
      <c r="BP1380" s="15"/>
      <c r="BQ1380" s="15"/>
      <c r="BR1380" s="15"/>
      <c r="BS1380" s="15"/>
      <c r="BT1380" s="15"/>
      <c r="BU1380" s="15"/>
      <c r="BV1380" s="15"/>
      <c r="BW1380" s="15"/>
      <c r="BX1380" s="15"/>
      <c r="BY1380" s="15"/>
      <c r="BZ1380" s="15"/>
      <c r="CA1380" s="15"/>
      <c r="CB1380" s="15"/>
      <c r="CC1380" s="15"/>
      <c r="CD1380" s="15"/>
      <c r="CE1380" s="15"/>
      <c r="CF1380" s="15"/>
      <c r="CG1380" s="15"/>
      <c r="CH1380" s="15"/>
      <c r="CI1380" s="15"/>
      <c r="CJ1380" s="15"/>
      <c r="CK1380" s="15"/>
    </row>
    <row r="1381" spans="2:89" x14ac:dyDescent="0.35">
      <c r="B1381" s="154"/>
      <c r="C1381" s="160"/>
      <c r="D1381" s="160"/>
      <c r="E1381" s="200"/>
      <c r="G1381" s="160"/>
      <c r="H1381" s="12"/>
      <c r="I1381" s="60"/>
      <c r="J1381" s="60"/>
      <c r="K1381" s="17"/>
      <c r="L1381" s="17"/>
      <c r="M1381" s="17"/>
      <c r="N1381" s="17"/>
      <c r="O1381" s="17"/>
      <c r="P1381" s="17"/>
      <c r="R1381" s="15"/>
      <c r="S1381" s="15"/>
      <c r="T1381" s="15"/>
      <c r="U1381" s="15"/>
      <c r="V1381" s="15"/>
      <c r="W1381" s="15"/>
      <c r="X1381" s="15"/>
      <c r="Y1381" s="15"/>
      <c r="Z1381" s="15"/>
      <c r="AA1381" s="15"/>
      <c r="AB1381" s="15"/>
      <c r="AC1381" s="15"/>
      <c r="AD1381" s="15"/>
      <c r="AE1381" s="15"/>
      <c r="AF1381" s="15"/>
      <c r="AG1381" s="15"/>
      <c r="AH1381" s="15"/>
      <c r="AI1381" s="15"/>
      <c r="AJ1381" s="15"/>
      <c r="AK1381" s="15"/>
      <c r="AL1381" s="15"/>
      <c r="AM1381" s="15"/>
      <c r="AN1381" s="15"/>
      <c r="AO1381" s="15"/>
      <c r="AP1381" s="15"/>
      <c r="AQ1381" s="15"/>
      <c r="AR1381" s="15"/>
      <c r="AS1381" s="15"/>
      <c r="AT1381" s="15"/>
      <c r="AU1381" s="15"/>
      <c r="AV1381" s="15"/>
      <c r="AW1381" s="15"/>
      <c r="AX1381" s="15"/>
      <c r="AY1381" s="15"/>
      <c r="AZ1381" s="15"/>
      <c r="BA1381" s="15"/>
      <c r="BB1381" s="15"/>
      <c r="BC1381" s="15"/>
      <c r="BD1381" s="15"/>
      <c r="BE1381" s="15"/>
      <c r="BF1381" s="15"/>
      <c r="BG1381" s="15"/>
      <c r="BH1381" s="15"/>
      <c r="BI1381" s="15"/>
      <c r="BJ1381" s="15"/>
      <c r="BK1381" s="15"/>
      <c r="BL1381" s="15"/>
      <c r="BM1381" s="15"/>
      <c r="BN1381" s="15"/>
      <c r="BO1381" s="15"/>
      <c r="BP1381" s="15"/>
      <c r="BQ1381" s="15"/>
      <c r="BR1381" s="15"/>
      <c r="BS1381" s="15"/>
      <c r="BT1381" s="15"/>
      <c r="BU1381" s="15"/>
      <c r="BV1381" s="15"/>
      <c r="BW1381" s="15"/>
      <c r="BX1381" s="15"/>
      <c r="BY1381" s="15"/>
      <c r="BZ1381" s="15"/>
      <c r="CA1381" s="15"/>
      <c r="CB1381" s="15"/>
      <c r="CC1381" s="15"/>
      <c r="CD1381" s="15"/>
      <c r="CE1381" s="15"/>
      <c r="CF1381" s="15"/>
      <c r="CG1381" s="15"/>
      <c r="CH1381" s="15"/>
      <c r="CI1381" s="15"/>
      <c r="CJ1381" s="15"/>
      <c r="CK1381" s="15"/>
    </row>
    <row r="1382" spans="2:89" x14ac:dyDescent="0.35">
      <c r="B1382" s="141"/>
      <c r="C1382" s="160"/>
      <c r="D1382" s="160"/>
      <c r="E1382" s="200"/>
      <c r="G1382" s="160"/>
      <c r="H1382" s="12"/>
      <c r="I1382" s="60"/>
      <c r="J1382" s="60"/>
      <c r="K1382" s="17"/>
      <c r="L1382" s="17"/>
      <c r="M1382" s="17"/>
      <c r="N1382" s="17"/>
      <c r="O1382" s="17"/>
      <c r="P1382" s="17"/>
      <c r="R1382" s="15"/>
      <c r="S1382" s="15"/>
      <c r="T1382" s="15"/>
      <c r="U1382" s="15"/>
      <c r="V1382" s="15"/>
      <c r="W1382" s="15"/>
      <c r="X1382" s="15"/>
      <c r="Y1382" s="15"/>
      <c r="Z1382" s="15"/>
      <c r="AA1382" s="15"/>
      <c r="AB1382" s="15"/>
      <c r="AC1382" s="15"/>
      <c r="AD1382" s="15"/>
      <c r="AE1382" s="15"/>
      <c r="AF1382" s="15"/>
      <c r="AG1382" s="15"/>
      <c r="AH1382" s="15"/>
      <c r="AI1382" s="15"/>
      <c r="AJ1382" s="15"/>
      <c r="AK1382" s="15"/>
      <c r="AL1382" s="15"/>
      <c r="AM1382" s="15"/>
      <c r="AN1382" s="15"/>
      <c r="AO1382" s="15"/>
      <c r="AP1382" s="15"/>
      <c r="AQ1382" s="15"/>
      <c r="AR1382" s="15"/>
      <c r="AS1382" s="15"/>
      <c r="AT1382" s="15"/>
      <c r="AU1382" s="15"/>
      <c r="AV1382" s="15"/>
      <c r="AW1382" s="15"/>
      <c r="AX1382" s="15"/>
      <c r="AY1382" s="15"/>
      <c r="AZ1382" s="15"/>
      <c r="BA1382" s="15"/>
      <c r="BB1382" s="15"/>
      <c r="BC1382" s="15"/>
      <c r="BD1382" s="15"/>
      <c r="BE1382" s="15"/>
      <c r="BF1382" s="15"/>
      <c r="BG1382" s="15"/>
      <c r="BH1382" s="15"/>
      <c r="BI1382" s="15"/>
      <c r="BJ1382" s="15"/>
      <c r="BK1382" s="15"/>
      <c r="BL1382" s="15"/>
      <c r="BM1382" s="15"/>
      <c r="BN1382" s="15"/>
      <c r="BO1382" s="15"/>
      <c r="BP1382" s="15"/>
      <c r="BQ1382" s="15"/>
      <c r="BR1382" s="15"/>
      <c r="BS1382" s="15"/>
      <c r="BT1382" s="15"/>
      <c r="BU1382" s="15"/>
      <c r="BV1382" s="15"/>
      <c r="BW1382" s="15"/>
      <c r="BX1382" s="15"/>
      <c r="BY1382" s="15"/>
      <c r="BZ1382" s="15"/>
      <c r="CA1382" s="15"/>
      <c r="CB1382" s="15"/>
      <c r="CC1382" s="15"/>
      <c r="CD1382" s="15"/>
      <c r="CE1382" s="15"/>
      <c r="CF1382" s="15"/>
      <c r="CG1382" s="15"/>
      <c r="CH1382" s="15"/>
      <c r="CI1382" s="15"/>
      <c r="CJ1382" s="15"/>
      <c r="CK1382" s="15"/>
    </row>
    <row r="1383" spans="2:89" x14ac:dyDescent="0.35">
      <c r="B1383" s="141"/>
      <c r="C1383" s="160"/>
      <c r="D1383" s="160"/>
      <c r="E1383" s="200"/>
      <c r="G1383" s="160"/>
      <c r="H1383" s="12"/>
      <c r="I1383" s="60"/>
      <c r="J1383" s="60"/>
      <c r="K1383" s="17"/>
      <c r="L1383" s="17"/>
      <c r="M1383" s="17"/>
      <c r="N1383" s="17"/>
      <c r="O1383" s="17"/>
      <c r="P1383" s="17"/>
      <c r="R1383" s="15"/>
      <c r="S1383" s="15"/>
      <c r="T1383" s="15"/>
      <c r="U1383" s="15"/>
      <c r="V1383" s="15"/>
      <c r="W1383" s="15"/>
      <c r="X1383" s="15"/>
      <c r="Y1383" s="15"/>
      <c r="Z1383" s="15"/>
      <c r="AA1383" s="15"/>
      <c r="AB1383" s="15"/>
      <c r="AC1383" s="15"/>
      <c r="AD1383" s="15"/>
      <c r="AE1383" s="15"/>
      <c r="AF1383" s="15"/>
      <c r="AG1383" s="15"/>
      <c r="AH1383" s="15"/>
      <c r="AI1383" s="15"/>
      <c r="AJ1383" s="15"/>
      <c r="AK1383" s="15"/>
      <c r="AL1383" s="15"/>
      <c r="AM1383" s="15"/>
      <c r="AN1383" s="15"/>
      <c r="AO1383" s="15"/>
      <c r="AP1383" s="15"/>
      <c r="AQ1383" s="15"/>
      <c r="AR1383" s="15"/>
      <c r="AS1383" s="15"/>
      <c r="AT1383" s="15"/>
      <c r="AU1383" s="15"/>
      <c r="AV1383" s="15"/>
      <c r="AW1383" s="15"/>
      <c r="AX1383" s="15"/>
      <c r="AY1383" s="15"/>
      <c r="AZ1383" s="15"/>
      <c r="BA1383" s="15"/>
      <c r="BB1383" s="15"/>
      <c r="BC1383" s="15"/>
      <c r="BD1383" s="15"/>
      <c r="BE1383" s="15"/>
      <c r="BF1383" s="15"/>
      <c r="BG1383" s="15"/>
      <c r="BH1383" s="15"/>
      <c r="BI1383" s="15"/>
      <c r="BJ1383" s="15"/>
      <c r="BK1383" s="15"/>
      <c r="BL1383" s="15"/>
      <c r="BM1383" s="15"/>
      <c r="BN1383" s="15"/>
      <c r="BO1383" s="15"/>
      <c r="BP1383" s="15"/>
      <c r="BQ1383" s="15"/>
      <c r="BR1383" s="15"/>
      <c r="BS1383" s="15"/>
      <c r="BT1383" s="15"/>
      <c r="BU1383" s="15"/>
      <c r="BV1383" s="15"/>
      <c r="BW1383" s="15"/>
      <c r="BX1383" s="15"/>
      <c r="BY1383" s="15"/>
      <c r="BZ1383" s="15"/>
      <c r="CA1383" s="15"/>
      <c r="CB1383" s="15"/>
      <c r="CC1383" s="15"/>
      <c r="CD1383" s="15"/>
      <c r="CE1383" s="15"/>
      <c r="CF1383" s="15"/>
      <c r="CG1383" s="15"/>
      <c r="CH1383" s="15"/>
      <c r="CI1383" s="15"/>
      <c r="CJ1383" s="15"/>
      <c r="CK1383" s="15"/>
    </row>
    <row r="1384" spans="2:89" x14ac:dyDescent="0.35">
      <c r="B1384" s="141"/>
      <c r="C1384" s="160"/>
      <c r="D1384" s="160"/>
      <c r="E1384" s="200"/>
      <c r="G1384" s="160"/>
      <c r="H1384" s="12"/>
      <c r="I1384" s="60"/>
      <c r="J1384" s="60"/>
      <c r="K1384" s="17"/>
      <c r="L1384" s="17"/>
      <c r="M1384" s="17"/>
      <c r="N1384" s="17"/>
      <c r="O1384" s="17"/>
      <c r="P1384" s="17"/>
      <c r="R1384" s="15"/>
      <c r="S1384" s="15"/>
      <c r="T1384" s="15"/>
      <c r="U1384" s="15"/>
      <c r="V1384" s="15"/>
      <c r="W1384" s="15"/>
      <c r="X1384" s="15"/>
      <c r="Y1384" s="15"/>
      <c r="Z1384" s="15"/>
      <c r="AA1384" s="15"/>
      <c r="AB1384" s="15"/>
      <c r="AC1384" s="15"/>
      <c r="AD1384" s="15"/>
      <c r="AE1384" s="15"/>
      <c r="AF1384" s="15"/>
      <c r="AG1384" s="15"/>
      <c r="AH1384" s="15"/>
      <c r="AI1384" s="15"/>
      <c r="AJ1384" s="15"/>
      <c r="AK1384" s="15"/>
      <c r="AL1384" s="15"/>
      <c r="AM1384" s="15"/>
      <c r="AN1384" s="15"/>
      <c r="AO1384" s="15"/>
      <c r="AP1384" s="15"/>
      <c r="AQ1384" s="15"/>
      <c r="AR1384" s="15"/>
      <c r="AS1384" s="15"/>
      <c r="AT1384" s="15"/>
      <c r="AU1384" s="15"/>
      <c r="AV1384" s="15"/>
      <c r="AW1384" s="15"/>
      <c r="AX1384" s="15"/>
      <c r="AY1384" s="15"/>
      <c r="AZ1384" s="15"/>
      <c r="BA1384" s="15"/>
      <c r="BB1384" s="15"/>
      <c r="BC1384" s="15"/>
      <c r="BD1384" s="15"/>
      <c r="BE1384" s="15"/>
      <c r="BF1384" s="15"/>
      <c r="BG1384" s="15"/>
      <c r="BH1384" s="15"/>
      <c r="BI1384" s="15"/>
      <c r="BJ1384" s="15"/>
      <c r="BK1384" s="15"/>
      <c r="BL1384" s="15"/>
      <c r="BM1384" s="15"/>
      <c r="BN1384" s="15"/>
      <c r="BO1384" s="15"/>
      <c r="BP1384" s="15"/>
      <c r="BQ1384" s="15"/>
      <c r="BR1384" s="15"/>
      <c r="BS1384" s="15"/>
      <c r="BT1384" s="15"/>
      <c r="BU1384" s="15"/>
      <c r="BV1384" s="15"/>
      <c r="BW1384" s="15"/>
      <c r="BX1384" s="15"/>
      <c r="BY1384" s="15"/>
      <c r="BZ1384" s="15"/>
      <c r="CA1384" s="15"/>
      <c r="CB1384" s="15"/>
      <c r="CC1384" s="15"/>
      <c r="CD1384" s="15"/>
      <c r="CE1384" s="15"/>
      <c r="CF1384" s="15"/>
      <c r="CG1384" s="15"/>
      <c r="CH1384" s="15"/>
      <c r="CI1384" s="15"/>
      <c r="CJ1384" s="15"/>
      <c r="CK1384" s="15"/>
    </row>
    <row r="1385" spans="2:89" x14ac:dyDescent="0.35">
      <c r="B1385" s="141"/>
      <c r="C1385" s="160"/>
      <c r="D1385" s="160"/>
      <c r="E1385" s="200"/>
      <c r="G1385" s="160"/>
      <c r="H1385" s="12"/>
      <c r="I1385" s="60"/>
      <c r="J1385" s="60"/>
      <c r="K1385" s="17"/>
      <c r="L1385" s="17"/>
      <c r="M1385" s="17"/>
      <c r="N1385" s="17"/>
      <c r="O1385" s="17"/>
      <c r="P1385" s="17"/>
      <c r="R1385" s="15"/>
      <c r="S1385" s="15"/>
      <c r="T1385" s="15"/>
      <c r="U1385" s="15"/>
      <c r="V1385" s="15"/>
      <c r="W1385" s="15"/>
      <c r="X1385" s="15"/>
      <c r="Y1385" s="15"/>
      <c r="Z1385" s="15"/>
      <c r="AA1385" s="15"/>
      <c r="AB1385" s="15"/>
      <c r="AC1385" s="15"/>
      <c r="AD1385" s="15"/>
      <c r="AE1385" s="15"/>
      <c r="AF1385" s="15"/>
      <c r="AG1385" s="15"/>
      <c r="AH1385" s="15"/>
      <c r="AI1385" s="15"/>
      <c r="AJ1385" s="15"/>
      <c r="AK1385" s="15"/>
      <c r="AL1385" s="15"/>
      <c r="AM1385" s="15"/>
      <c r="AN1385" s="15"/>
      <c r="AO1385" s="15"/>
      <c r="AP1385" s="15"/>
      <c r="AQ1385" s="15"/>
      <c r="AR1385" s="15"/>
      <c r="AS1385" s="15"/>
      <c r="AT1385" s="15"/>
      <c r="AU1385" s="15"/>
      <c r="AV1385" s="15"/>
      <c r="AW1385" s="15"/>
      <c r="AX1385" s="15"/>
      <c r="AY1385" s="15"/>
      <c r="AZ1385" s="15"/>
      <c r="BA1385" s="15"/>
      <c r="BB1385" s="15"/>
      <c r="BC1385" s="15"/>
      <c r="BD1385" s="15"/>
      <c r="BE1385" s="15"/>
      <c r="BF1385" s="15"/>
      <c r="BG1385" s="15"/>
      <c r="BH1385" s="15"/>
      <c r="BI1385" s="15"/>
      <c r="BJ1385" s="15"/>
      <c r="BK1385" s="15"/>
      <c r="BL1385" s="15"/>
      <c r="BM1385" s="15"/>
      <c r="BN1385" s="15"/>
      <c r="BO1385" s="15"/>
      <c r="BP1385" s="15"/>
      <c r="BQ1385" s="15"/>
      <c r="BR1385" s="15"/>
      <c r="BS1385" s="15"/>
      <c r="BT1385" s="15"/>
      <c r="BU1385" s="15"/>
      <c r="BV1385" s="15"/>
      <c r="BW1385" s="15"/>
      <c r="BX1385" s="15"/>
      <c r="BY1385" s="15"/>
      <c r="BZ1385" s="15"/>
      <c r="CA1385" s="15"/>
      <c r="CB1385" s="15"/>
      <c r="CC1385" s="15"/>
      <c r="CD1385" s="15"/>
      <c r="CE1385" s="15"/>
      <c r="CF1385" s="15"/>
      <c r="CG1385" s="15"/>
      <c r="CH1385" s="15"/>
      <c r="CI1385" s="15"/>
      <c r="CJ1385" s="15"/>
      <c r="CK1385" s="15"/>
    </row>
    <row r="1386" spans="2:89" x14ac:dyDescent="0.35">
      <c r="B1386" s="141"/>
      <c r="C1386" s="160"/>
      <c r="D1386" s="160"/>
      <c r="E1386" s="200"/>
      <c r="G1386" s="160"/>
      <c r="H1386" s="12"/>
      <c r="I1386" s="60"/>
      <c r="J1386" s="60"/>
      <c r="K1386" s="17"/>
      <c r="L1386" s="17"/>
      <c r="M1386" s="17"/>
      <c r="N1386" s="17"/>
      <c r="O1386" s="17"/>
      <c r="P1386" s="17"/>
      <c r="R1386" s="15"/>
      <c r="S1386" s="15"/>
      <c r="T1386" s="15"/>
      <c r="U1386" s="15"/>
      <c r="V1386" s="15"/>
      <c r="W1386" s="15"/>
      <c r="X1386" s="15"/>
      <c r="Y1386" s="15"/>
      <c r="Z1386" s="15"/>
      <c r="AA1386" s="15"/>
      <c r="AB1386" s="15"/>
      <c r="AC1386" s="15"/>
      <c r="AD1386" s="15"/>
      <c r="AE1386" s="15"/>
      <c r="AF1386" s="15"/>
      <c r="AG1386" s="15"/>
      <c r="AH1386" s="15"/>
      <c r="AI1386" s="15"/>
      <c r="AJ1386" s="15"/>
      <c r="AK1386" s="15"/>
      <c r="AL1386" s="15"/>
      <c r="AM1386" s="15"/>
      <c r="AN1386" s="15"/>
      <c r="AO1386" s="15"/>
      <c r="AP1386" s="15"/>
      <c r="AQ1386" s="15"/>
      <c r="AR1386" s="15"/>
      <c r="AS1386" s="15"/>
      <c r="AT1386" s="15"/>
      <c r="AU1386" s="15"/>
      <c r="AV1386" s="15"/>
      <c r="AW1386" s="15"/>
      <c r="AX1386" s="15"/>
      <c r="AY1386" s="15"/>
      <c r="AZ1386" s="15"/>
      <c r="BA1386" s="15"/>
      <c r="BB1386" s="15"/>
      <c r="BC1386" s="15"/>
      <c r="BD1386" s="15"/>
      <c r="BE1386" s="15"/>
      <c r="BF1386" s="15"/>
      <c r="BG1386" s="15"/>
      <c r="BH1386" s="15"/>
      <c r="BI1386" s="15"/>
      <c r="BJ1386" s="15"/>
      <c r="BK1386" s="15"/>
      <c r="BL1386" s="15"/>
      <c r="BM1386" s="15"/>
      <c r="BN1386" s="15"/>
      <c r="BO1386" s="15"/>
      <c r="BP1386" s="15"/>
      <c r="BQ1386" s="15"/>
      <c r="BR1386" s="15"/>
      <c r="BS1386" s="15"/>
      <c r="BT1386" s="15"/>
      <c r="BU1386" s="15"/>
      <c r="BV1386" s="15"/>
      <c r="BW1386" s="15"/>
      <c r="BX1386" s="15"/>
      <c r="BY1386" s="15"/>
      <c r="BZ1386" s="15"/>
      <c r="CA1386" s="15"/>
      <c r="CB1386" s="15"/>
      <c r="CC1386" s="15"/>
      <c r="CD1386" s="15"/>
      <c r="CE1386" s="15"/>
      <c r="CF1386" s="15"/>
      <c r="CG1386" s="15"/>
      <c r="CH1386" s="15"/>
      <c r="CI1386" s="15"/>
      <c r="CJ1386" s="15"/>
      <c r="CK1386" s="15"/>
    </row>
    <row r="1387" spans="2:89" x14ac:dyDescent="0.35">
      <c r="B1387" s="141"/>
      <c r="C1387" s="160"/>
      <c r="D1387" s="160"/>
      <c r="E1387" s="200"/>
      <c r="G1387" s="160"/>
      <c r="H1387" s="12"/>
      <c r="I1387" s="60"/>
      <c r="J1387" s="60"/>
      <c r="K1387" s="17"/>
      <c r="L1387" s="17"/>
      <c r="M1387" s="17"/>
      <c r="N1387" s="17"/>
      <c r="O1387" s="17"/>
      <c r="P1387" s="17"/>
      <c r="R1387" s="15"/>
      <c r="S1387" s="15"/>
      <c r="T1387" s="15"/>
      <c r="U1387" s="15"/>
      <c r="V1387" s="15"/>
      <c r="W1387" s="15"/>
      <c r="X1387" s="15"/>
      <c r="Y1387" s="15"/>
      <c r="Z1387" s="15"/>
      <c r="AA1387" s="15"/>
      <c r="AB1387" s="15"/>
      <c r="AC1387" s="15"/>
      <c r="AD1387" s="15"/>
      <c r="AE1387" s="15"/>
      <c r="AF1387" s="15"/>
      <c r="AG1387" s="15"/>
      <c r="AH1387" s="15"/>
      <c r="AI1387" s="15"/>
      <c r="AJ1387" s="15"/>
      <c r="AK1387" s="15"/>
      <c r="AL1387" s="15"/>
      <c r="AM1387" s="15"/>
      <c r="AN1387" s="15"/>
      <c r="AO1387" s="15"/>
      <c r="AP1387" s="15"/>
      <c r="AQ1387" s="15"/>
      <c r="AR1387" s="15"/>
      <c r="AS1387" s="15"/>
      <c r="AT1387" s="15"/>
      <c r="AU1387" s="15"/>
      <c r="AV1387" s="15"/>
      <c r="AW1387" s="15"/>
      <c r="AX1387" s="15"/>
      <c r="AY1387" s="15"/>
      <c r="AZ1387" s="15"/>
      <c r="BA1387" s="15"/>
      <c r="BB1387" s="15"/>
      <c r="BC1387" s="15"/>
      <c r="BD1387" s="15"/>
      <c r="BE1387" s="15"/>
      <c r="BF1387" s="15"/>
      <c r="BG1387" s="15"/>
      <c r="BH1387" s="15"/>
      <c r="BI1387" s="15"/>
      <c r="BJ1387" s="15"/>
      <c r="BK1387" s="15"/>
      <c r="BL1387" s="15"/>
      <c r="BM1387" s="15"/>
      <c r="BN1387" s="15"/>
      <c r="BO1387" s="15"/>
      <c r="BP1387" s="15"/>
      <c r="BQ1387" s="15"/>
      <c r="BR1387" s="15"/>
      <c r="BS1387" s="15"/>
      <c r="BT1387" s="15"/>
      <c r="BU1387" s="15"/>
      <c r="BV1387" s="15"/>
      <c r="BW1387" s="15"/>
      <c r="BX1387" s="15"/>
      <c r="BY1387" s="15"/>
      <c r="BZ1387" s="15"/>
      <c r="CA1387" s="15"/>
      <c r="CB1387" s="15"/>
      <c r="CC1387" s="15"/>
      <c r="CD1387" s="15"/>
      <c r="CE1387" s="15"/>
      <c r="CF1387" s="15"/>
      <c r="CG1387" s="15"/>
      <c r="CH1387" s="15"/>
      <c r="CI1387" s="15"/>
      <c r="CJ1387" s="15"/>
      <c r="CK1387" s="15"/>
    </row>
    <row r="1388" spans="2:89" x14ac:dyDescent="0.35">
      <c r="B1388" s="123" t="str">
        <f>"Inventory - "&amp;B1367</f>
        <v>Inventory - (Secondary label)</v>
      </c>
      <c r="C1388" s="160" t="s">
        <v>224</v>
      </c>
      <c r="D1388" s="160" t="s">
        <v>817</v>
      </c>
      <c r="E1388" s="200" t="str">
        <f t="shared" si="1557"/>
        <v>1388 WCINVBATCH-SV</v>
      </c>
      <c r="G1388" s="160"/>
      <c r="H1388" s="27"/>
      <c r="I1388" s="78"/>
      <c r="J1388" s="78"/>
      <c r="K1388" s="33">
        <f t="shared" ref="K1388:P1388" ca="1" si="1558">SUMIF($4:$4,K$2,1388:1388)</f>
        <v>13698.630136986301</v>
      </c>
      <c r="L1388" s="33">
        <f t="shared" ca="1" si="1558"/>
        <v>82.191780821917803</v>
      </c>
      <c r="M1388" s="33">
        <f t="shared" ca="1" si="1558"/>
        <v>82.191780821917803</v>
      </c>
      <c r="N1388" s="33">
        <f t="shared" ca="1" si="1558"/>
        <v>82.191780821917803</v>
      </c>
      <c r="O1388" s="33">
        <f t="shared" ca="1" si="1558"/>
        <v>82.191780821917803</v>
      </c>
      <c r="P1388" s="33">
        <f t="shared" si="1558"/>
        <v>0</v>
      </c>
      <c r="R1388" s="33"/>
      <c r="S1388" s="115" cm="1">
        <f t="array" aca="1" ref="S1388" ca="1">-MIN(S1373/365*INDIRECT(S1369),R1388-INDIRECT(S1369))</f>
        <v>13698.630136986301</v>
      </c>
      <c r="T1388" s="115" cm="1">
        <f t="array" aca="1" ref="T1388" ca="1">-MIN(T1373/365*INDIRECT(T1369),S1388-INDIRECT(T1369))</f>
        <v>13698.630136986301</v>
      </c>
      <c r="U1388" s="115" cm="1">
        <f t="array" aca="1" ref="U1388" ca="1">-MIN(U1373/365*INDIRECT(U1369),T1388-INDIRECT(U1369))</f>
        <v>13698.630136986301</v>
      </c>
      <c r="V1388" s="115" cm="1">
        <f t="array" aca="1" ref="V1388" ca="1">-MIN(V1373/365*INDIRECT(V1369),U1388-INDIRECT(V1369))</f>
        <v>13698.630136986301</v>
      </c>
      <c r="W1388" s="115" cm="1">
        <f t="array" aca="1" ref="W1388" ca="1">-MIN(W1373/365*INDIRECT(W1369),V1388-INDIRECT(W1369))</f>
        <v>13698.630136986301</v>
      </c>
      <c r="X1388" s="115" cm="1">
        <f t="array" aca="1" ref="X1388" ca="1">-MIN(X1373/365*INDIRECT(X1369),W1388-INDIRECT(X1369))</f>
        <v>13698.630136986301</v>
      </c>
      <c r="Y1388" s="115" cm="1">
        <f t="array" aca="1" ref="Y1388" ca="1">-MIN(Y1373/365*INDIRECT(Y1369),X1388-INDIRECT(Y1369))</f>
        <v>13698.630136986301</v>
      </c>
      <c r="Z1388" s="115" cm="1">
        <f t="array" aca="1" ref="Z1388" ca="1">-MIN(Z1373/365*INDIRECT(Z1369),Y1388-INDIRECT(Z1369))</f>
        <v>13698.630136986301</v>
      </c>
      <c r="AA1388" s="115" cm="1">
        <f t="array" aca="1" ref="AA1388" ca="1">-MIN(AA1373/365*INDIRECT(AA1369),Z1388-INDIRECT(AA1369))</f>
        <v>13698.630136986301</v>
      </c>
      <c r="AB1388" s="115" cm="1">
        <f t="array" aca="1" ref="AB1388" ca="1">-MIN(AB1373/365*INDIRECT(AB1369),AA1388-INDIRECT(AB1369))</f>
        <v>13698.630136986301</v>
      </c>
      <c r="AC1388" s="115" cm="1">
        <f t="array" aca="1" ref="AC1388" ca="1">-MIN(AC1373/365*INDIRECT(AC1369),AB1388-INDIRECT(AC1369))</f>
        <v>13698.630136986301</v>
      </c>
      <c r="AD1388" s="115" cm="1">
        <f t="array" aca="1" ref="AD1388" ca="1">-MIN(AD1373/365*INDIRECT(AD1369),AC1388-INDIRECT(AD1369))</f>
        <v>13698.630136986301</v>
      </c>
      <c r="AE1388" s="115" cm="1">
        <f t="array" aca="1" ref="AE1388" ca="1">-MIN(AE1373/365*INDIRECT(AE1369),AD1388-INDIRECT(AE1369))</f>
        <v>82.191780821917803</v>
      </c>
      <c r="AF1388" s="115" cm="1">
        <f t="array" aca="1" ref="AF1388" ca="1">-MIN(AF1373/365*INDIRECT(AF1369),AE1388-INDIRECT(AF1369))</f>
        <v>82.191780821917803</v>
      </c>
      <c r="AG1388" s="115" cm="1">
        <f t="array" aca="1" ref="AG1388" ca="1">-MIN(AG1373/365*INDIRECT(AG1369),AF1388-INDIRECT(AG1369))</f>
        <v>82.191780821917803</v>
      </c>
      <c r="AH1388" s="115" cm="1">
        <f t="array" aca="1" ref="AH1388" ca="1">-MIN(AH1373/365*INDIRECT(AH1369),AG1388-INDIRECT(AH1369))</f>
        <v>82.191780821917803</v>
      </c>
      <c r="AI1388" s="115" cm="1">
        <f t="array" aca="1" ref="AI1388" ca="1">-MIN(AI1373/365*INDIRECT(AI1369),AH1388-INDIRECT(AI1369))</f>
        <v>82.191780821917803</v>
      </c>
      <c r="AJ1388" s="115" cm="1">
        <f t="array" aca="1" ref="AJ1388" ca="1">-MIN(AJ1373/365*INDIRECT(AJ1369),AI1388-INDIRECT(AJ1369))</f>
        <v>82.191780821917803</v>
      </c>
      <c r="AK1388" s="115" cm="1">
        <f t="array" aca="1" ref="AK1388" ca="1">-MIN(AK1373/365*INDIRECT(AK1369),AJ1388-INDIRECT(AK1369))</f>
        <v>82.191780821917803</v>
      </c>
      <c r="AL1388" s="115" cm="1">
        <f t="array" aca="1" ref="AL1388" ca="1">-MIN(AL1373/365*INDIRECT(AL1369),AK1388-INDIRECT(AL1369))</f>
        <v>82.191780821917803</v>
      </c>
      <c r="AM1388" s="115" cm="1">
        <f t="array" aca="1" ref="AM1388" ca="1">-MIN(AM1373/365*INDIRECT(AM1369),AL1388-INDIRECT(AM1369))</f>
        <v>82.191780821917803</v>
      </c>
      <c r="AN1388" s="115" cm="1">
        <f t="array" aca="1" ref="AN1388" ca="1">-MIN(AN1373/365*INDIRECT(AN1369),AM1388-INDIRECT(AN1369))</f>
        <v>82.191780821917803</v>
      </c>
      <c r="AO1388" s="115" cm="1">
        <f t="array" aca="1" ref="AO1388" ca="1">-MIN(AO1373/365*INDIRECT(AO1369),AN1388-INDIRECT(AO1369))</f>
        <v>82.191780821917803</v>
      </c>
      <c r="AP1388" s="115" cm="1">
        <f t="array" aca="1" ref="AP1388" ca="1">-MIN(AP1373/365*INDIRECT(AP1369),AO1388-INDIRECT(AP1369))</f>
        <v>82.191780821917803</v>
      </c>
      <c r="AQ1388" s="115" cm="1">
        <f t="array" aca="1" ref="AQ1388" ca="1">-MIN(AQ1373/365*INDIRECT(AQ1369),AP1388-INDIRECT(AQ1369))</f>
        <v>82.191780821917803</v>
      </c>
      <c r="AR1388" s="115" cm="1">
        <f t="array" aca="1" ref="AR1388" ca="1">-MIN(AR1373/365*INDIRECT(AR1369),AQ1388-INDIRECT(AR1369))</f>
        <v>82.191780821917803</v>
      </c>
      <c r="AS1388" s="115" cm="1">
        <f t="array" aca="1" ref="AS1388" ca="1">-MIN(AS1373/365*INDIRECT(AS1369),AR1388-INDIRECT(AS1369))</f>
        <v>82.191780821917803</v>
      </c>
      <c r="AT1388" s="115" cm="1">
        <f t="array" aca="1" ref="AT1388" ca="1">-MIN(AT1373/365*INDIRECT(AT1369),AS1388-INDIRECT(AT1369))</f>
        <v>82.191780821917803</v>
      </c>
      <c r="AU1388" s="115" cm="1">
        <f t="array" aca="1" ref="AU1388" ca="1">-MIN(AU1373/365*INDIRECT(AU1369),AT1388-INDIRECT(AU1369))</f>
        <v>82.191780821917803</v>
      </c>
      <c r="AV1388" s="115" cm="1">
        <f t="array" aca="1" ref="AV1388" ca="1">-MIN(AV1373/365*INDIRECT(AV1369),AU1388-INDIRECT(AV1369))</f>
        <v>82.191780821917803</v>
      </c>
      <c r="AW1388" s="115" cm="1">
        <f t="array" aca="1" ref="AW1388" ca="1">-MIN(AW1373/365*INDIRECT(AW1369),AV1388-INDIRECT(AW1369))</f>
        <v>82.191780821917803</v>
      </c>
      <c r="AX1388" s="115" cm="1">
        <f t="array" aca="1" ref="AX1388" ca="1">-MIN(AX1373/365*INDIRECT(AX1369),AW1388-INDIRECT(AX1369))</f>
        <v>82.191780821917803</v>
      </c>
      <c r="AY1388" s="115" cm="1">
        <f t="array" aca="1" ref="AY1388" ca="1">-MIN(AY1373/365*INDIRECT(AY1369),AX1388-INDIRECT(AY1369))</f>
        <v>82.191780821917803</v>
      </c>
      <c r="AZ1388" s="115" cm="1">
        <f t="array" aca="1" ref="AZ1388" ca="1">-MIN(AZ1373/365*INDIRECT(AZ1369),AY1388-INDIRECT(AZ1369))</f>
        <v>82.191780821917803</v>
      </c>
      <c r="BA1388" s="115" cm="1">
        <f t="array" aca="1" ref="BA1388" ca="1">-MIN(BA1373/365*INDIRECT(BA1369),AZ1388-INDIRECT(BA1369))</f>
        <v>82.191780821917803</v>
      </c>
      <c r="BB1388" s="115" cm="1">
        <f t="array" aca="1" ref="BB1388" ca="1">-MIN(BB1373/365*INDIRECT(BB1369),BA1388-INDIRECT(BB1369))</f>
        <v>82.191780821917803</v>
      </c>
      <c r="BC1388" s="115" cm="1">
        <f t="array" aca="1" ref="BC1388" ca="1">-MIN(BC1373/365*INDIRECT(BC1369),BB1388-INDIRECT(BC1369))</f>
        <v>82.191780821917803</v>
      </c>
      <c r="BD1388" s="115" cm="1">
        <f t="array" aca="1" ref="BD1388" ca="1">-MIN(BD1373/365*INDIRECT(BD1369),BC1388-INDIRECT(BD1369))</f>
        <v>82.191780821917803</v>
      </c>
      <c r="BE1388" s="115" cm="1">
        <f t="array" aca="1" ref="BE1388" ca="1">-MIN(BE1373/365*INDIRECT(BE1369),BD1388-INDIRECT(BE1369))</f>
        <v>82.191780821917803</v>
      </c>
      <c r="BF1388" s="115" cm="1">
        <f t="array" aca="1" ref="BF1388" ca="1">-MIN(BF1373/365*INDIRECT(BF1369),BE1388-INDIRECT(BF1369))</f>
        <v>82.191780821917803</v>
      </c>
      <c r="BG1388" s="115" cm="1">
        <f t="array" aca="1" ref="BG1388" ca="1">-MIN(BG1373/365*INDIRECT(BG1369),BF1388-INDIRECT(BG1369))</f>
        <v>82.191780821917803</v>
      </c>
      <c r="BH1388" s="115" cm="1">
        <f t="array" aca="1" ref="BH1388" ca="1">-MIN(BH1373/365*INDIRECT(BH1369),BG1388-INDIRECT(BH1369))</f>
        <v>82.191780821917803</v>
      </c>
      <c r="BI1388" s="115" cm="1">
        <f t="array" aca="1" ref="BI1388" ca="1">-MIN(BI1373/365*INDIRECT(BI1369),BH1388-INDIRECT(BI1369))</f>
        <v>82.191780821917803</v>
      </c>
      <c r="BJ1388" s="115" cm="1">
        <f t="array" aca="1" ref="BJ1388" ca="1">-MIN(BJ1373/365*INDIRECT(BJ1369),BI1388-INDIRECT(BJ1369))</f>
        <v>82.191780821917803</v>
      </c>
      <c r="BK1388" s="115" cm="1">
        <f t="array" aca="1" ref="BK1388" ca="1">-MIN(BK1373/365*INDIRECT(BK1369),BJ1388-INDIRECT(BK1369))</f>
        <v>82.191780821917803</v>
      </c>
      <c r="BL1388" s="115" cm="1">
        <f t="array" aca="1" ref="BL1388" ca="1">-MIN(BL1373/365*INDIRECT(BL1369),BK1388-INDIRECT(BL1369))</f>
        <v>82.191780821917803</v>
      </c>
      <c r="BM1388" s="115" cm="1">
        <f t="array" aca="1" ref="BM1388" ca="1">-MIN(BM1373/365*INDIRECT(BM1369),BL1388-INDIRECT(BM1369))</f>
        <v>82.191780821917803</v>
      </c>
      <c r="BN1388" s="115" cm="1">
        <f t="array" aca="1" ref="BN1388" ca="1">-MIN(BN1373/365*INDIRECT(BN1369),BM1388-INDIRECT(BN1369))</f>
        <v>82.191780821917803</v>
      </c>
      <c r="BO1388" s="115" cm="1">
        <f t="array" aca="1" ref="BO1388" ca="1">-MIN(BO1373/365*INDIRECT(BO1369),BN1388-INDIRECT(BO1369))</f>
        <v>82.191780821917803</v>
      </c>
      <c r="BP1388" s="115" cm="1">
        <f t="array" aca="1" ref="BP1388" ca="1">-MIN(BP1373/365*INDIRECT(BP1369),BO1388-INDIRECT(BP1369))</f>
        <v>82.191780821917803</v>
      </c>
      <c r="BQ1388" s="115" cm="1">
        <f t="array" aca="1" ref="BQ1388" ca="1">-MIN(BQ1373/365*INDIRECT(BQ1369),BP1388-INDIRECT(BQ1369))</f>
        <v>82.191780821917803</v>
      </c>
      <c r="BR1388" s="115" cm="1">
        <f t="array" aca="1" ref="BR1388" ca="1">-MIN(BR1373/365*INDIRECT(BR1369),BQ1388-INDIRECT(BR1369))</f>
        <v>82.191780821917803</v>
      </c>
      <c r="BS1388" s="115" cm="1">
        <f t="array" aca="1" ref="BS1388" ca="1">-MIN(BS1373/365*INDIRECT(BS1369),BR1388-INDIRECT(BS1369))</f>
        <v>82.191780821917803</v>
      </c>
      <c r="BT1388" s="115" cm="1">
        <f t="array" aca="1" ref="BT1388" ca="1">-MIN(BT1373/365*INDIRECT(BT1369),BS1388-INDIRECT(BT1369))</f>
        <v>82.191780821917803</v>
      </c>
      <c r="BU1388" s="115" cm="1">
        <f t="array" aca="1" ref="BU1388" ca="1">-MIN(BU1373/365*INDIRECT(BU1369),BT1388-INDIRECT(BU1369))</f>
        <v>82.191780821917803</v>
      </c>
      <c r="BV1388" s="115" cm="1">
        <f t="array" aca="1" ref="BV1388" ca="1">-MIN(BV1373/365*INDIRECT(BV1369),BU1388-INDIRECT(BV1369))</f>
        <v>82.191780821917803</v>
      </c>
      <c r="BW1388" s="115" cm="1">
        <f t="array" aca="1" ref="BW1388" ca="1">-MIN(BW1373/365*INDIRECT(BW1369),BV1388-INDIRECT(BW1369))</f>
        <v>82.191780821917803</v>
      </c>
      <c r="BX1388" s="115" cm="1">
        <f t="array" aca="1" ref="BX1388" ca="1">-MIN(BX1373/365*INDIRECT(BX1369),BW1388-INDIRECT(BX1369))</f>
        <v>82.191780821917803</v>
      </c>
      <c r="BY1388" s="115" cm="1">
        <f t="array" aca="1" ref="BY1388" ca="1">-MIN(BY1373/365*INDIRECT(BY1369),BX1388-INDIRECT(BY1369))</f>
        <v>82.191780821917803</v>
      </c>
      <c r="BZ1388" s="115" cm="1">
        <f t="array" aca="1" ref="BZ1388" ca="1">-MIN(BZ1373/365*INDIRECT(BZ1369),BY1388-INDIRECT(BZ1369))</f>
        <v>82.191780821917803</v>
      </c>
      <c r="CA1388" s="115" cm="1">
        <f t="array" aca="1" ref="CA1388" ca="1">-MIN(CA1373/365*INDIRECT(CA1369),BZ1388-INDIRECT(CA1369))</f>
        <v>82.191780821917803</v>
      </c>
      <c r="CB1388" s="115" cm="1">
        <f t="array" aca="1" ref="CB1388" ca="1">-MIN(CB1373/365*INDIRECT(CB1369),CA1388-INDIRECT(CB1369))</f>
        <v>82.191780821917803</v>
      </c>
      <c r="CC1388" s="115" cm="1">
        <f t="array" aca="1" ref="CC1388" ca="1">-MIN(CC1373/365*INDIRECT(CC1369),CB1388-INDIRECT(CC1369))</f>
        <v>82.191780821917803</v>
      </c>
      <c r="CD1388" s="115" cm="1">
        <f t="array" aca="1" ref="CD1388" ca="1">-MIN(CD1373/365*INDIRECT(CD1369),CC1388-INDIRECT(CD1369))</f>
        <v>82.191780821917803</v>
      </c>
      <c r="CE1388" s="115" cm="1">
        <f t="array" aca="1" ref="CE1388" ca="1">-MIN(CE1373/365*INDIRECT(CE1369),CD1388-INDIRECT(CE1369))</f>
        <v>82.191780821917803</v>
      </c>
      <c r="CF1388" s="115" cm="1">
        <f t="array" aca="1" ref="CF1388" ca="1">-MIN(CF1373/365*INDIRECT(CF1369),CE1388-INDIRECT(CF1369))</f>
        <v>82.191780821917803</v>
      </c>
      <c r="CG1388" s="115" cm="1">
        <f t="array" aca="1" ref="CG1388" ca="1">-MIN(CG1373/365*INDIRECT(CG1369),CF1388-INDIRECT(CG1369))</f>
        <v>82.191780821917803</v>
      </c>
      <c r="CH1388" s="115" cm="1">
        <f t="array" aca="1" ref="CH1388" ca="1">-MIN(CH1373/365*INDIRECT(CH1369),CG1388-INDIRECT(CH1369))</f>
        <v>82.191780821917803</v>
      </c>
      <c r="CI1388" s="115" cm="1">
        <f t="array" aca="1" ref="CI1388" ca="1">-MIN(CI1373/365*INDIRECT(CI1369),CH1388-INDIRECT(CI1369))</f>
        <v>82.191780821917803</v>
      </c>
      <c r="CJ1388" s="115" cm="1">
        <f t="array" aca="1" ref="CJ1388" ca="1">-MIN(CJ1373/365*INDIRECT(CJ1369),CI1388-INDIRECT(CJ1369))</f>
        <v>82.191780821917803</v>
      </c>
      <c r="CK1388" s="115" cm="1">
        <f t="array" aca="1" ref="CK1388" ca="1">-MIN(CK1373/365*INDIRECT(CK1369),CJ1388-INDIRECT(CK1369))</f>
        <v>82.191780821917803</v>
      </c>
    </row>
    <row r="1389" spans="2:89" x14ac:dyDescent="0.35">
      <c r="B1389" s="9"/>
      <c r="C1389" s="160"/>
      <c r="D1389" s="160" t="s">
        <v>817</v>
      </c>
      <c r="E1389" s="200" t="str">
        <f t="shared" si="1557"/>
        <v>1389 WCINVBATCH-SV</v>
      </c>
      <c r="G1389" s="160" t="s">
        <v>244</v>
      </c>
      <c r="H1389" s="27"/>
      <c r="I1389" s="78"/>
      <c r="J1389" s="78"/>
      <c r="K1389" s="33"/>
      <c r="L1389" s="33"/>
      <c r="M1389" s="33"/>
      <c r="N1389" s="33"/>
      <c r="O1389" s="33"/>
      <c r="P1389" s="33"/>
      <c r="R1389" s="33"/>
      <c r="S1389" s="33"/>
      <c r="T1389" s="33"/>
      <c r="U1389" s="33"/>
      <c r="V1389" s="33"/>
      <c r="W1389" s="33"/>
      <c r="X1389" s="33"/>
      <c r="Y1389" s="33"/>
      <c r="Z1389" s="33"/>
      <c r="AA1389" s="33"/>
      <c r="AB1389" s="33"/>
      <c r="AC1389" s="33"/>
      <c r="AD1389" s="33"/>
      <c r="AE1389" s="33"/>
      <c r="AF1389" s="33"/>
      <c r="AG1389" s="33"/>
      <c r="AH1389" s="33"/>
      <c r="AI1389" s="33"/>
      <c r="AJ1389" s="33"/>
      <c r="AK1389" s="33"/>
      <c r="AL1389" s="33"/>
      <c r="AM1389" s="33"/>
      <c r="AN1389" s="33"/>
      <c r="AO1389" s="33"/>
      <c r="AP1389" s="33"/>
      <c r="AQ1389" s="33"/>
      <c r="AR1389" s="33"/>
      <c r="AS1389" s="33"/>
      <c r="AT1389" s="33"/>
      <c r="AU1389" s="33"/>
      <c r="AV1389" s="33"/>
      <c r="AW1389" s="33"/>
      <c r="AX1389" s="33"/>
      <c r="AY1389" s="33"/>
      <c r="AZ1389" s="33"/>
      <c r="BA1389" s="33"/>
      <c r="BB1389" s="33"/>
      <c r="BC1389" s="33"/>
      <c r="BD1389" s="33"/>
      <c r="BE1389" s="33"/>
      <c r="BF1389" s="33"/>
      <c r="BG1389" s="33"/>
      <c r="BH1389" s="33"/>
      <c r="BI1389" s="33"/>
      <c r="BJ1389" s="33"/>
      <c r="BK1389" s="33"/>
      <c r="BL1389" s="33"/>
      <c r="BM1389" s="33"/>
      <c r="BN1389" s="33"/>
      <c r="BO1389" s="33"/>
      <c r="BP1389" s="33"/>
      <c r="BQ1389" s="33"/>
      <c r="BR1389" s="33"/>
      <c r="BS1389" s="33"/>
      <c r="BT1389" s="33"/>
      <c r="BU1389" s="33"/>
      <c r="BV1389" s="33"/>
      <c r="BW1389" s="33"/>
      <c r="BX1389" s="33"/>
      <c r="BY1389" s="33"/>
      <c r="BZ1389" s="33"/>
      <c r="CA1389" s="33"/>
      <c r="CB1389" s="33"/>
      <c r="CC1389" s="33"/>
      <c r="CD1389" s="33"/>
      <c r="CE1389" s="33"/>
      <c r="CF1389" s="33"/>
      <c r="CG1389" s="33"/>
      <c r="CH1389" s="33"/>
      <c r="CI1389" s="33"/>
      <c r="CJ1389" s="33"/>
      <c r="CK1389" s="33"/>
    </row>
    <row r="1390" spans="2:89" x14ac:dyDescent="0.35">
      <c r="B1390" s="123" t="str">
        <f>"Change in "&amp;B1388</f>
        <v>Change in Inventory - (Secondary label)</v>
      </c>
      <c r="C1390" s="160" t="s">
        <v>234</v>
      </c>
      <c r="D1390" s="160" t="s">
        <v>817</v>
      </c>
      <c r="E1390" s="200" t="str">
        <f t="shared" si="1557"/>
        <v>1390 WCINVBATCH-SV</v>
      </c>
      <c r="G1390" s="160"/>
      <c r="K1390" s="33">
        <f t="shared" ref="K1390:P1390" ca="1" si="1559">SUMIF($3:$3,K$2,1390:1390)</f>
        <v>-13698.630136986301</v>
      </c>
      <c r="L1390" s="33">
        <f t="shared" ca="1" si="1559"/>
        <v>13616.438356164383</v>
      </c>
      <c r="M1390" s="33">
        <f t="shared" ca="1" si="1559"/>
        <v>0</v>
      </c>
      <c r="N1390" s="33">
        <f t="shared" ca="1" si="1559"/>
        <v>0</v>
      </c>
      <c r="O1390" s="33">
        <f t="shared" ca="1" si="1559"/>
        <v>0</v>
      </c>
      <c r="P1390" s="33">
        <f t="shared" ca="1" si="1559"/>
        <v>0</v>
      </c>
      <c r="R1390" s="33"/>
      <c r="S1390" s="33">
        <f t="shared" ref="S1390:AX1390" ca="1" si="1560">R1388-S1388</f>
        <v>-13698.630136986301</v>
      </c>
      <c r="T1390" s="33">
        <f t="shared" ca="1" si="1560"/>
        <v>0</v>
      </c>
      <c r="U1390" s="33">
        <f t="shared" ca="1" si="1560"/>
        <v>0</v>
      </c>
      <c r="V1390" s="33">
        <f t="shared" ca="1" si="1560"/>
        <v>0</v>
      </c>
      <c r="W1390" s="33">
        <f t="shared" ca="1" si="1560"/>
        <v>0</v>
      </c>
      <c r="X1390" s="33">
        <f t="shared" ca="1" si="1560"/>
        <v>0</v>
      </c>
      <c r="Y1390" s="33">
        <f t="shared" ca="1" si="1560"/>
        <v>0</v>
      </c>
      <c r="Z1390" s="33">
        <f t="shared" ca="1" si="1560"/>
        <v>0</v>
      </c>
      <c r="AA1390" s="33">
        <f t="shared" ca="1" si="1560"/>
        <v>0</v>
      </c>
      <c r="AB1390" s="33">
        <f t="shared" ca="1" si="1560"/>
        <v>0</v>
      </c>
      <c r="AC1390" s="33">
        <f t="shared" ca="1" si="1560"/>
        <v>0</v>
      </c>
      <c r="AD1390" s="33">
        <f t="shared" ca="1" si="1560"/>
        <v>0</v>
      </c>
      <c r="AE1390" s="33">
        <f t="shared" ca="1" si="1560"/>
        <v>13616.438356164383</v>
      </c>
      <c r="AF1390" s="33">
        <f t="shared" ca="1" si="1560"/>
        <v>0</v>
      </c>
      <c r="AG1390" s="33">
        <f t="shared" ca="1" si="1560"/>
        <v>0</v>
      </c>
      <c r="AH1390" s="33">
        <f t="shared" ca="1" si="1560"/>
        <v>0</v>
      </c>
      <c r="AI1390" s="33">
        <f t="shared" ca="1" si="1560"/>
        <v>0</v>
      </c>
      <c r="AJ1390" s="33">
        <f t="shared" ca="1" si="1560"/>
        <v>0</v>
      </c>
      <c r="AK1390" s="33">
        <f t="shared" ca="1" si="1560"/>
        <v>0</v>
      </c>
      <c r="AL1390" s="33">
        <f t="shared" ca="1" si="1560"/>
        <v>0</v>
      </c>
      <c r="AM1390" s="33">
        <f t="shared" ca="1" si="1560"/>
        <v>0</v>
      </c>
      <c r="AN1390" s="33">
        <f t="shared" ca="1" si="1560"/>
        <v>0</v>
      </c>
      <c r="AO1390" s="33">
        <f t="shared" ca="1" si="1560"/>
        <v>0</v>
      </c>
      <c r="AP1390" s="33">
        <f t="shared" ca="1" si="1560"/>
        <v>0</v>
      </c>
      <c r="AQ1390" s="33">
        <f t="shared" ca="1" si="1560"/>
        <v>0</v>
      </c>
      <c r="AR1390" s="33">
        <f t="shared" ca="1" si="1560"/>
        <v>0</v>
      </c>
      <c r="AS1390" s="33">
        <f t="shared" ca="1" si="1560"/>
        <v>0</v>
      </c>
      <c r="AT1390" s="33">
        <f t="shared" ca="1" si="1560"/>
        <v>0</v>
      </c>
      <c r="AU1390" s="33">
        <f t="shared" ca="1" si="1560"/>
        <v>0</v>
      </c>
      <c r="AV1390" s="33">
        <f t="shared" ca="1" si="1560"/>
        <v>0</v>
      </c>
      <c r="AW1390" s="33">
        <f t="shared" ca="1" si="1560"/>
        <v>0</v>
      </c>
      <c r="AX1390" s="33">
        <f t="shared" ca="1" si="1560"/>
        <v>0</v>
      </c>
      <c r="AY1390" s="33">
        <f t="shared" ref="AY1390:CD1390" ca="1" si="1561">AX1388-AY1388</f>
        <v>0</v>
      </c>
      <c r="AZ1390" s="33">
        <f t="shared" ca="1" si="1561"/>
        <v>0</v>
      </c>
      <c r="BA1390" s="33">
        <f t="shared" ca="1" si="1561"/>
        <v>0</v>
      </c>
      <c r="BB1390" s="33">
        <f t="shared" ca="1" si="1561"/>
        <v>0</v>
      </c>
      <c r="BC1390" s="33">
        <f t="shared" ca="1" si="1561"/>
        <v>0</v>
      </c>
      <c r="BD1390" s="33">
        <f t="shared" ca="1" si="1561"/>
        <v>0</v>
      </c>
      <c r="BE1390" s="33">
        <f t="shared" ca="1" si="1561"/>
        <v>0</v>
      </c>
      <c r="BF1390" s="33">
        <f t="shared" ca="1" si="1561"/>
        <v>0</v>
      </c>
      <c r="BG1390" s="33">
        <f t="shared" ca="1" si="1561"/>
        <v>0</v>
      </c>
      <c r="BH1390" s="33">
        <f t="shared" ca="1" si="1561"/>
        <v>0</v>
      </c>
      <c r="BI1390" s="33">
        <f t="shared" ca="1" si="1561"/>
        <v>0</v>
      </c>
      <c r="BJ1390" s="33">
        <f t="shared" ca="1" si="1561"/>
        <v>0</v>
      </c>
      <c r="BK1390" s="33">
        <f t="shared" ca="1" si="1561"/>
        <v>0</v>
      </c>
      <c r="BL1390" s="33">
        <f t="shared" ca="1" si="1561"/>
        <v>0</v>
      </c>
      <c r="BM1390" s="33">
        <f t="shared" ca="1" si="1561"/>
        <v>0</v>
      </c>
      <c r="BN1390" s="33">
        <f t="shared" ca="1" si="1561"/>
        <v>0</v>
      </c>
      <c r="BO1390" s="33">
        <f t="shared" ca="1" si="1561"/>
        <v>0</v>
      </c>
      <c r="BP1390" s="33">
        <f t="shared" ca="1" si="1561"/>
        <v>0</v>
      </c>
      <c r="BQ1390" s="33">
        <f t="shared" ca="1" si="1561"/>
        <v>0</v>
      </c>
      <c r="BR1390" s="33">
        <f t="shared" ca="1" si="1561"/>
        <v>0</v>
      </c>
      <c r="BS1390" s="33">
        <f t="shared" ca="1" si="1561"/>
        <v>0</v>
      </c>
      <c r="BT1390" s="33">
        <f t="shared" ca="1" si="1561"/>
        <v>0</v>
      </c>
      <c r="BU1390" s="33">
        <f t="shared" ca="1" si="1561"/>
        <v>0</v>
      </c>
      <c r="BV1390" s="33">
        <f t="shared" ca="1" si="1561"/>
        <v>0</v>
      </c>
      <c r="BW1390" s="33">
        <f t="shared" ca="1" si="1561"/>
        <v>0</v>
      </c>
      <c r="BX1390" s="33">
        <f t="shared" ca="1" si="1561"/>
        <v>0</v>
      </c>
      <c r="BY1390" s="33">
        <f t="shared" ca="1" si="1561"/>
        <v>0</v>
      </c>
      <c r="BZ1390" s="33">
        <f t="shared" ca="1" si="1561"/>
        <v>0</v>
      </c>
      <c r="CA1390" s="33">
        <f t="shared" ca="1" si="1561"/>
        <v>0</v>
      </c>
      <c r="CB1390" s="33">
        <f t="shared" ca="1" si="1561"/>
        <v>0</v>
      </c>
      <c r="CC1390" s="33">
        <f t="shared" ca="1" si="1561"/>
        <v>0</v>
      </c>
      <c r="CD1390" s="33">
        <f t="shared" ca="1" si="1561"/>
        <v>0</v>
      </c>
      <c r="CE1390" s="33">
        <f t="shared" ref="CE1390:CK1390" ca="1" si="1562">CD1388-CE1388</f>
        <v>0</v>
      </c>
      <c r="CF1390" s="33">
        <f t="shared" ca="1" si="1562"/>
        <v>0</v>
      </c>
      <c r="CG1390" s="33">
        <f t="shared" ca="1" si="1562"/>
        <v>0</v>
      </c>
      <c r="CH1390" s="33">
        <f t="shared" ca="1" si="1562"/>
        <v>0</v>
      </c>
      <c r="CI1390" s="33">
        <f t="shared" ca="1" si="1562"/>
        <v>0</v>
      </c>
      <c r="CJ1390" s="33">
        <f t="shared" ca="1" si="1562"/>
        <v>0</v>
      </c>
      <c r="CK1390" s="33">
        <f t="shared" ca="1" si="1562"/>
        <v>0</v>
      </c>
    </row>
    <row r="1391" spans="2:89" x14ac:dyDescent="0.35">
      <c r="B1391" s="123"/>
      <c r="C1391" s="160"/>
      <c r="D1391" s="160" t="s">
        <v>817</v>
      </c>
      <c r="E1391" s="200" t="str">
        <f t="shared" si="1557"/>
        <v>1391 WCINVBATCH-SV</v>
      </c>
      <c r="G1391" s="160" t="s">
        <v>244</v>
      </c>
      <c r="K1391" s="33"/>
      <c r="L1391" s="33"/>
      <c r="M1391" s="33"/>
      <c r="N1391" s="33"/>
      <c r="O1391" s="33"/>
      <c r="P1391" s="33"/>
      <c r="R1391" s="33"/>
      <c r="S1391" s="33"/>
      <c r="T1391" s="33"/>
      <c r="U1391" s="33"/>
      <c r="V1391" s="33"/>
      <c r="W1391" s="33"/>
      <c r="X1391" s="33"/>
      <c r="Y1391" s="33"/>
      <c r="Z1391" s="33"/>
      <c r="AA1391" s="33"/>
      <c r="AB1391" s="33"/>
      <c r="AC1391" s="33"/>
      <c r="AD1391" s="33"/>
      <c r="AE1391" s="33"/>
      <c r="AF1391" s="33"/>
      <c r="AG1391" s="33"/>
      <c r="AH1391" s="33"/>
      <c r="AI1391" s="33"/>
      <c r="AJ1391" s="33"/>
      <c r="AK1391" s="33"/>
      <c r="AL1391" s="33"/>
      <c r="AM1391" s="33"/>
      <c r="AN1391" s="33"/>
      <c r="AO1391" s="33"/>
      <c r="AP1391" s="33"/>
      <c r="AQ1391" s="33"/>
      <c r="AR1391" s="33"/>
      <c r="AS1391" s="33"/>
      <c r="AT1391" s="33"/>
      <c r="AU1391" s="33"/>
      <c r="AV1391" s="33"/>
      <c r="AW1391" s="33"/>
      <c r="AX1391" s="33"/>
      <c r="AY1391" s="33"/>
      <c r="AZ1391" s="33"/>
      <c r="BA1391" s="33"/>
      <c r="BB1391" s="33"/>
      <c r="BC1391" s="33"/>
      <c r="BD1391" s="33"/>
      <c r="BE1391" s="33"/>
      <c r="BF1391" s="33"/>
      <c r="BG1391" s="33"/>
      <c r="BH1391" s="33"/>
      <c r="BI1391" s="33"/>
      <c r="BJ1391" s="33"/>
      <c r="BK1391" s="33"/>
      <c r="BL1391" s="33"/>
      <c r="BM1391" s="33"/>
      <c r="BN1391" s="33"/>
      <c r="BO1391" s="33"/>
      <c r="BP1391" s="33"/>
      <c r="BQ1391" s="33"/>
      <c r="BR1391" s="33"/>
      <c r="BS1391" s="33"/>
      <c r="BT1391" s="33"/>
      <c r="BU1391" s="33"/>
      <c r="BV1391" s="33"/>
      <c r="BW1391" s="33"/>
      <c r="BX1391" s="33"/>
      <c r="BY1391" s="33"/>
      <c r="BZ1391" s="33"/>
      <c r="CA1391" s="33"/>
      <c r="CB1391" s="33"/>
      <c r="CC1391" s="33"/>
      <c r="CD1391" s="33"/>
      <c r="CE1391" s="33"/>
      <c r="CF1391" s="33"/>
      <c r="CG1391" s="33"/>
      <c r="CH1391" s="33"/>
      <c r="CI1391" s="33"/>
      <c r="CJ1391" s="33"/>
      <c r="CK1391" s="33"/>
    </row>
    <row r="1392" spans="2:89" x14ac:dyDescent="0.35">
      <c r="B1392" s="8" t="str">
        <f>B1363</f>
        <v>(Primary label)</v>
      </c>
      <c r="C1392" s="160"/>
      <c r="D1392" s="160" t="s">
        <v>817</v>
      </c>
      <c r="E1392" s="200" t="str">
        <f>ROW()&amp;" "&amp;D1392</f>
        <v>1392 WCINVBATCH-SV</v>
      </c>
      <c r="G1392" s="160" t="s">
        <v>332</v>
      </c>
      <c r="K1392" s="53"/>
      <c r="L1392" s="53"/>
      <c r="M1392" s="53"/>
      <c r="N1392" s="53"/>
      <c r="O1392" s="53"/>
      <c r="P1392" s="53"/>
      <c r="R1392" s="24"/>
      <c r="S1392" s="24"/>
      <c r="T1392" s="24"/>
      <c r="U1392" s="24"/>
      <c r="V1392" s="24"/>
      <c r="W1392" s="24"/>
      <c r="X1392" s="24"/>
      <c r="Y1392" s="24"/>
      <c r="Z1392" s="24"/>
      <c r="AA1392" s="24"/>
      <c r="AB1392" s="24"/>
      <c r="AC1392" s="24"/>
      <c r="AD1392" s="24"/>
      <c r="AE1392" s="24"/>
      <c r="AF1392" s="24"/>
      <c r="AG1392" s="24"/>
      <c r="AH1392" s="24"/>
      <c r="AI1392" s="24"/>
      <c r="AJ1392" s="24"/>
      <c r="AK1392" s="24"/>
      <c r="AL1392" s="24"/>
      <c r="AM1392" s="24"/>
      <c r="AN1392" s="24"/>
      <c r="AO1392" s="24"/>
      <c r="AP1392" s="24"/>
      <c r="AQ1392" s="24"/>
      <c r="AR1392" s="24"/>
      <c r="AS1392" s="24"/>
      <c r="AT1392" s="24"/>
      <c r="AU1392" s="24"/>
      <c r="AV1392" s="24"/>
      <c r="AW1392" s="24"/>
      <c r="AX1392" s="24"/>
      <c r="AY1392" s="24"/>
      <c r="AZ1392" s="24"/>
      <c r="BA1392" s="24"/>
      <c r="BB1392" s="24"/>
      <c r="BC1392" s="24"/>
      <c r="BD1392" s="24"/>
      <c r="BE1392" s="24"/>
      <c r="BF1392" s="24"/>
      <c r="BG1392" s="24"/>
      <c r="BH1392" s="24"/>
      <c r="BI1392" s="24"/>
      <c r="BJ1392" s="24"/>
      <c r="BK1392" s="24"/>
      <c r="BL1392" s="24"/>
      <c r="BM1392" s="24"/>
      <c r="BN1392" s="24"/>
      <c r="BO1392" s="24"/>
      <c r="BP1392" s="24"/>
      <c r="BQ1392" s="24"/>
      <c r="BR1392" s="24"/>
      <c r="BS1392" s="24"/>
      <c r="BT1392" s="24"/>
      <c r="BU1392" s="24"/>
      <c r="BV1392" s="24"/>
      <c r="BW1392" s="24"/>
      <c r="BX1392" s="24"/>
      <c r="BY1392" s="24"/>
      <c r="BZ1392" s="24"/>
      <c r="CA1392" s="24"/>
      <c r="CB1392" s="24"/>
      <c r="CC1392" s="24"/>
      <c r="CD1392" s="24"/>
      <c r="CE1392" s="24"/>
      <c r="CF1392" s="24"/>
      <c r="CG1392" s="24"/>
      <c r="CH1392" s="24"/>
      <c r="CI1392" s="24"/>
      <c r="CJ1392" s="24"/>
      <c r="CK1392" s="24"/>
    </row>
    <row r="1393" spans="2:89" x14ac:dyDescent="0.35">
      <c r="B1393" s="8" t="str">
        <f>B1364</f>
        <v>primary unit</v>
      </c>
      <c r="C1393" s="160"/>
      <c r="D1393" s="160" t="s">
        <v>817</v>
      </c>
      <c r="E1393" s="200" t="str">
        <f>ROW()&amp;" "&amp;D1393</f>
        <v>1393 WCINVBATCH-SV</v>
      </c>
      <c r="G1393" s="160" t="s">
        <v>332</v>
      </c>
      <c r="K1393" s="53"/>
      <c r="L1393" s="53"/>
      <c r="M1393" s="53"/>
      <c r="N1393" s="53"/>
      <c r="O1393" s="53"/>
      <c r="P1393" s="53"/>
      <c r="R1393" s="24"/>
      <c r="S1393" s="24"/>
      <c r="T1393" s="24"/>
      <c r="U1393" s="24"/>
      <c r="V1393" s="24"/>
      <c r="W1393" s="24"/>
      <c r="X1393" s="24"/>
      <c r="Y1393" s="24"/>
      <c r="Z1393" s="24"/>
      <c r="AA1393" s="24"/>
      <c r="AB1393" s="24"/>
      <c r="AC1393" s="24"/>
      <c r="AD1393" s="24"/>
      <c r="AE1393" s="24"/>
      <c r="AF1393" s="24"/>
      <c r="AG1393" s="24"/>
      <c r="AH1393" s="24"/>
      <c r="AI1393" s="24"/>
      <c r="AJ1393" s="24"/>
      <c r="AK1393" s="24"/>
      <c r="AL1393" s="24"/>
      <c r="AM1393" s="24"/>
      <c r="AN1393" s="24"/>
      <c r="AO1393" s="24"/>
      <c r="AP1393" s="24"/>
      <c r="AQ1393" s="24"/>
      <c r="AR1393" s="24"/>
      <c r="AS1393" s="24"/>
      <c r="AT1393" s="24"/>
      <c r="AU1393" s="24"/>
      <c r="AV1393" s="24"/>
      <c r="AW1393" s="24"/>
      <c r="AX1393" s="24"/>
      <c r="AY1393" s="24"/>
      <c r="AZ1393" s="24"/>
      <c r="BA1393" s="24"/>
      <c r="BB1393" s="24"/>
      <c r="BC1393" s="24"/>
      <c r="BD1393" s="24"/>
      <c r="BE1393" s="24"/>
      <c r="BF1393" s="24"/>
      <c r="BG1393" s="24"/>
      <c r="BH1393" s="24"/>
      <c r="BI1393" s="24"/>
      <c r="BJ1393" s="24"/>
      <c r="BK1393" s="24"/>
      <c r="BL1393" s="24"/>
      <c r="BM1393" s="24"/>
      <c r="BN1393" s="24"/>
      <c r="BO1393" s="24"/>
      <c r="BP1393" s="24"/>
      <c r="BQ1393" s="24"/>
      <c r="BR1393" s="24"/>
      <c r="BS1393" s="24"/>
      <c r="BT1393" s="24"/>
      <c r="BU1393" s="24"/>
      <c r="BV1393" s="24"/>
      <c r="BW1393" s="24"/>
      <c r="BX1393" s="24"/>
      <c r="BY1393" s="24"/>
      <c r="BZ1393" s="24"/>
      <c r="CA1393" s="24"/>
      <c r="CB1393" s="24"/>
      <c r="CC1393" s="24"/>
      <c r="CD1393" s="24"/>
      <c r="CE1393" s="24"/>
      <c r="CF1393" s="24"/>
      <c r="CG1393" s="24"/>
      <c r="CH1393" s="24"/>
      <c r="CI1393" s="24"/>
      <c r="CJ1393" s="24"/>
      <c r="CK1393" s="24"/>
    </row>
    <row r="1394" spans="2:89" x14ac:dyDescent="0.35">
      <c r="B1394" s="8" t="str">
        <f>B1365</f>
        <v>Primary revenue driver</v>
      </c>
      <c r="C1394" s="160"/>
      <c r="D1394" s="160" t="s">
        <v>817</v>
      </c>
      <c r="E1394" s="200" t="str">
        <f t="shared" ref="E1394:E1399" si="1563">ROW()&amp;" "&amp;D1394</f>
        <v>1394 WCINVBATCH-SV</v>
      </c>
      <c r="G1394" s="160" t="s">
        <v>332</v>
      </c>
      <c r="K1394" s="53"/>
      <c r="L1394" s="53"/>
      <c r="M1394" s="53"/>
      <c r="N1394" s="53"/>
      <c r="O1394" s="53"/>
      <c r="P1394" s="53"/>
      <c r="R1394" s="24"/>
      <c r="S1394" s="211" t="str">
        <f t="shared" ref="S1394" si="1564">S1354</f>
        <v>S$16</v>
      </c>
      <c r="T1394" s="211" t="str">
        <f t="shared" ref="T1394:AX1394" si="1565">T1354</f>
        <v>T$16</v>
      </c>
      <c r="U1394" s="211" t="str">
        <f t="shared" si="1565"/>
        <v>U$16</v>
      </c>
      <c r="V1394" s="211" t="str">
        <f t="shared" si="1565"/>
        <v>V$16</v>
      </c>
      <c r="W1394" s="211" t="str">
        <f t="shared" si="1565"/>
        <v>W$16</v>
      </c>
      <c r="X1394" s="211" t="str">
        <f t="shared" si="1565"/>
        <v>X$16</v>
      </c>
      <c r="Y1394" s="211" t="str">
        <f t="shared" si="1565"/>
        <v>Y$16</v>
      </c>
      <c r="Z1394" s="211" t="str">
        <f t="shared" si="1565"/>
        <v>Z$16</v>
      </c>
      <c r="AA1394" s="211" t="str">
        <f t="shared" si="1565"/>
        <v>AA$16</v>
      </c>
      <c r="AB1394" s="211" t="str">
        <f t="shared" si="1565"/>
        <v>AB$16</v>
      </c>
      <c r="AC1394" s="211" t="str">
        <f t="shared" si="1565"/>
        <v>AC$16</v>
      </c>
      <c r="AD1394" s="211" t="str">
        <f t="shared" si="1565"/>
        <v>AD$16</v>
      </c>
      <c r="AE1394" s="211" t="str">
        <f t="shared" si="1565"/>
        <v>AE$16</v>
      </c>
      <c r="AF1394" s="211" t="str">
        <f t="shared" si="1565"/>
        <v>AF$16</v>
      </c>
      <c r="AG1394" s="211" t="str">
        <f t="shared" si="1565"/>
        <v>AG$16</v>
      </c>
      <c r="AH1394" s="211" t="str">
        <f t="shared" si="1565"/>
        <v>AH$16</v>
      </c>
      <c r="AI1394" s="211" t="str">
        <f t="shared" si="1565"/>
        <v>AI$16</v>
      </c>
      <c r="AJ1394" s="211" t="str">
        <f t="shared" si="1565"/>
        <v>AJ$16</v>
      </c>
      <c r="AK1394" s="211" t="str">
        <f t="shared" si="1565"/>
        <v>AK$16</v>
      </c>
      <c r="AL1394" s="211" t="str">
        <f t="shared" si="1565"/>
        <v>AL$16</v>
      </c>
      <c r="AM1394" s="211" t="str">
        <f t="shared" si="1565"/>
        <v>AM$16</v>
      </c>
      <c r="AN1394" s="211" t="str">
        <f t="shared" si="1565"/>
        <v>AN$16</v>
      </c>
      <c r="AO1394" s="211" t="str">
        <f t="shared" si="1565"/>
        <v>AO$16</v>
      </c>
      <c r="AP1394" s="211" t="str">
        <f t="shared" si="1565"/>
        <v>AP$16</v>
      </c>
      <c r="AQ1394" s="211" t="str">
        <f t="shared" si="1565"/>
        <v>AQ$16</v>
      </c>
      <c r="AR1394" s="211" t="str">
        <f t="shared" si="1565"/>
        <v>AR$16</v>
      </c>
      <c r="AS1394" s="211" t="str">
        <f t="shared" si="1565"/>
        <v>AS$16</v>
      </c>
      <c r="AT1394" s="211" t="str">
        <f t="shared" si="1565"/>
        <v>AT$16</v>
      </c>
      <c r="AU1394" s="211" t="str">
        <f t="shared" si="1565"/>
        <v>AU$16</v>
      </c>
      <c r="AV1394" s="211" t="str">
        <f t="shared" si="1565"/>
        <v>AV$16</v>
      </c>
      <c r="AW1394" s="211" t="str">
        <f t="shared" si="1565"/>
        <v>AW$16</v>
      </c>
      <c r="AX1394" s="211" t="str">
        <f t="shared" si="1565"/>
        <v>AX$16</v>
      </c>
      <c r="AY1394" s="211" t="str">
        <f t="shared" ref="AY1394:CD1394" si="1566">AY1354</f>
        <v>AY$16</v>
      </c>
      <c r="AZ1394" s="211" t="str">
        <f t="shared" si="1566"/>
        <v>AZ$16</v>
      </c>
      <c r="BA1394" s="211" t="str">
        <f t="shared" si="1566"/>
        <v>BA$16</v>
      </c>
      <c r="BB1394" s="211" t="str">
        <f t="shared" si="1566"/>
        <v>BB$16</v>
      </c>
      <c r="BC1394" s="211" t="str">
        <f t="shared" si="1566"/>
        <v>BC$16</v>
      </c>
      <c r="BD1394" s="211" t="str">
        <f t="shared" si="1566"/>
        <v>BD$16</v>
      </c>
      <c r="BE1394" s="211" t="str">
        <f t="shared" si="1566"/>
        <v>BE$16</v>
      </c>
      <c r="BF1394" s="211" t="str">
        <f t="shared" si="1566"/>
        <v>BF$16</v>
      </c>
      <c r="BG1394" s="211" t="str">
        <f t="shared" si="1566"/>
        <v>BG$16</v>
      </c>
      <c r="BH1394" s="211" t="str">
        <f t="shared" si="1566"/>
        <v>BH$16</v>
      </c>
      <c r="BI1394" s="211" t="str">
        <f t="shared" si="1566"/>
        <v>BI$16</v>
      </c>
      <c r="BJ1394" s="211" t="str">
        <f t="shared" si="1566"/>
        <v>BJ$16</v>
      </c>
      <c r="BK1394" s="211" t="str">
        <f t="shared" si="1566"/>
        <v>BK$16</v>
      </c>
      <c r="BL1394" s="211" t="str">
        <f t="shared" si="1566"/>
        <v>BL$16</v>
      </c>
      <c r="BM1394" s="211" t="str">
        <f t="shared" si="1566"/>
        <v>BM$16</v>
      </c>
      <c r="BN1394" s="211" t="str">
        <f t="shared" si="1566"/>
        <v>BN$16</v>
      </c>
      <c r="BO1394" s="211" t="str">
        <f t="shared" si="1566"/>
        <v>BO$16</v>
      </c>
      <c r="BP1394" s="211" t="str">
        <f t="shared" si="1566"/>
        <v>BP$16</v>
      </c>
      <c r="BQ1394" s="211" t="str">
        <f t="shared" si="1566"/>
        <v>BQ$16</v>
      </c>
      <c r="BR1394" s="211" t="str">
        <f t="shared" si="1566"/>
        <v>BR$16</v>
      </c>
      <c r="BS1394" s="211" t="str">
        <f t="shared" si="1566"/>
        <v>BS$16</v>
      </c>
      <c r="BT1394" s="211" t="str">
        <f t="shared" si="1566"/>
        <v>BT$16</v>
      </c>
      <c r="BU1394" s="211" t="str">
        <f t="shared" si="1566"/>
        <v>BU$16</v>
      </c>
      <c r="BV1394" s="211" t="str">
        <f t="shared" si="1566"/>
        <v>BV$16</v>
      </c>
      <c r="BW1394" s="211" t="str">
        <f t="shared" si="1566"/>
        <v>BW$16</v>
      </c>
      <c r="BX1394" s="211" t="str">
        <f t="shared" si="1566"/>
        <v>BX$16</v>
      </c>
      <c r="BY1394" s="211" t="str">
        <f t="shared" si="1566"/>
        <v>BY$16</v>
      </c>
      <c r="BZ1394" s="211" t="str">
        <f t="shared" si="1566"/>
        <v>BZ$16</v>
      </c>
      <c r="CA1394" s="211" t="str">
        <f t="shared" si="1566"/>
        <v>CA$16</v>
      </c>
      <c r="CB1394" s="211" t="str">
        <f t="shared" si="1566"/>
        <v>CB$16</v>
      </c>
      <c r="CC1394" s="211" t="str">
        <f t="shared" si="1566"/>
        <v>CC$16</v>
      </c>
      <c r="CD1394" s="211" t="str">
        <f t="shared" si="1566"/>
        <v>CD$16</v>
      </c>
      <c r="CE1394" s="211" t="str">
        <f t="shared" ref="CE1394:CK1394" si="1567">CE1354</f>
        <v>CE$16</v>
      </c>
      <c r="CF1394" s="211" t="str">
        <f t="shared" si="1567"/>
        <v>CF$16</v>
      </c>
      <c r="CG1394" s="211" t="str">
        <f t="shared" si="1567"/>
        <v>CG$16</v>
      </c>
      <c r="CH1394" s="211" t="str">
        <f t="shared" si="1567"/>
        <v>CH$16</v>
      </c>
      <c r="CI1394" s="211" t="str">
        <f t="shared" si="1567"/>
        <v>CI$16</v>
      </c>
      <c r="CJ1394" s="211" t="str">
        <f t="shared" si="1567"/>
        <v>CJ$16</v>
      </c>
      <c r="CK1394" s="211" t="str">
        <f t="shared" si="1567"/>
        <v>CK$16</v>
      </c>
    </row>
    <row r="1395" spans="2:89" x14ac:dyDescent="0.35">
      <c r="B1395" s="8" t="str">
        <f>B1366</f>
        <v>Primary volume driver</v>
      </c>
      <c r="C1395" s="160"/>
      <c r="D1395" s="160" t="s">
        <v>817</v>
      </c>
      <c r="E1395" s="200" t="str">
        <f t="shared" si="1563"/>
        <v>1395 WCINVBATCH-SV</v>
      </c>
      <c r="G1395" s="160" t="s">
        <v>332</v>
      </c>
      <c r="H1395" s="56"/>
      <c r="I1395" s="79"/>
      <c r="J1395" s="79"/>
      <c r="K1395" s="15"/>
      <c r="L1395" s="15"/>
      <c r="M1395" s="15"/>
      <c r="N1395" s="15"/>
      <c r="O1395" s="15"/>
      <c r="P1395" s="15"/>
      <c r="R1395" s="15"/>
      <c r="S1395" s="211" t="str">
        <f t="shared" ref="S1395" si="1568">S1355</f>
        <v>S$17</v>
      </c>
      <c r="T1395" s="211" t="str">
        <f t="shared" ref="T1395:AX1395" si="1569">T1355</f>
        <v>T$17</v>
      </c>
      <c r="U1395" s="211" t="str">
        <f t="shared" si="1569"/>
        <v>U$17</v>
      </c>
      <c r="V1395" s="211" t="str">
        <f t="shared" si="1569"/>
        <v>V$17</v>
      </c>
      <c r="W1395" s="211" t="str">
        <f t="shared" si="1569"/>
        <v>W$17</v>
      </c>
      <c r="X1395" s="211" t="str">
        <f t="shared" si="1569"/>
        <v>X$17</v>
      </c>
      <c r="Y1395" s="211" t="str">
        <f t="shared" si="1569"/>
        <v>Y$17</v>
      </c>
      <c r="Z1395" s="211" t="str">
        <f t="shared" si="1569"/>
        <v>Z$17</v>
      </c>
      <c r="AA1395" s="211" t="str">
        <f t="shared" si="1569"/>
        <v>AA$17</v>
      </c>
      <c r="AB1395" s="211" t="str">
        <f t="shared" si="1569"/>
        <v>AB$17</v>
      </c>
      <c r="AC1395" s="211" t="str">
        <f t="shared" si="1569"/>
        <v>AC$17</v>
      </c>
      <c r="AD1395" s="211" t="str">
        <f t="shared" si="1569"/>
        <v>AD$17</v>
      </c>
      <c r="AE1395" s="211" t="str">
        <f t="shared" si="1569"/>
        <v>AE$17</v>
      </c>
      <c r="AF1395" s="211" t="str">
        <f t="shared" si="1569"/>
        <v>AF$17</v>
      </c>
      <c r="AG1395" s="211" t="str">
        <f t="shared" si="1569"/>
        <v>AG$17</v>
      </c>
      <c r="AH1395" s="211" t="str">
        <f t="shared" si="1569"/>
        <v>AH$17</v>
      </c>
      <c r="AI1395" s="211" t="str">
        <f t="shared" si="1569"/>
        <v>AI$17</v>
      </c>
      <c r="AJ1395" s="211" t="str">
        <f t="shared" si="1569"/>
        <v>AJ$17</v>
      </c>
      <c r="AK1395" s="211" t="str">
        <f t="shared" si="1569"/>
        <v>AK$17</v>
      </c>
      <c r="AL1395" s="211" t="str">
        <f t="shared" si="1569"/>
        <v>AL$17</v>
      </c>
      <c r="AM1395" s="211" t="str">
        <f t="shared" si="1569"/>
        <v>AM$17</v>
      </c>
      <c r="AN1395" s="211" t="str">
        <f t="shared" si="1569"/>
        <v>AN$17</v>
      </c>
      <c r="AO1395" s="211" t="str">
        <f t="shared" si="1569"/>
        <v>AO$17</v>
      </c>
      <c r="AP1395" s="211" t="str">
        <f t="shared" si="1569"/>
        <v>AP$17</v>
      </c>
      <c r="AQ1395" s="211" t="str">
        <f t="shared" si="1569"/>
        <v>AQ$17</v>
      </c>
      <c r="AR1395" s="211" t="str">
        <f t="shared" si="1569"/>
        <v>AR$17</v>
      </c>
      <c r="AS1395" s="211" t="str">
        <f t="shared" si="1569"/>
        <v>AS$17</v>
      </c>
      <c r="AT1395" s="211" t="str">
        <f t="shared" si="1569"/>
        <v>AT$17</v>
      </c>
      <c r="AU1395" s="211" t="str">
        <f t="shared" si="1569"/>
        <v>AU$17</v>
      </c>
      <c r="AV1395" s="211" t="str">
        <f t="shared" si="1569"/>
        <v>AV$17</v>
      </c>
      <c r="AW1395" s="211" t="str">
        <f t="shared" si="1569"/>
        <v>AW$17</v>
      </c>
      <c r="AX1395" s="211" t="str">
        <f t="shared" si="1569"/>
        <v>AX$17</v>
      </c>
      <c r="AY1395" s="211" t="str">
        <f t="shared" ref="AY1395:CD1395" si="1570">AY1355</f>
        <v>AY$17</v>
      </c>
      <c r="AZ1395" s="211" t="str">
        <f t="shared" si="1570"/>
        <v>AZ$17</v>
      </c>
      <c r="BA1395" s="211" t="str">
        <f t="shared" si="1570"/>
        <v>BA$17</v>
      </c>
      <c r="BB1395" s="211" t="str">
        <f t="shared" si="1570"/>
        <v>BB$17</v>
      </c>
      <c r="BC1395" s="211" t="str">
        <f t="shared" si="1570"/>
        <v>BC$17</v>
      </c>
      <c r="BD1395" s="211" t="str">
        <f t="shared" si="1570"/>
        <v>BD$17</v>
      </c>
      <c r="BE1395" s="211" t="str">
        <f t="shared" si="1570"/>
        <v>BE$17</v>
      </c>
      <c r="BF1395" s="211" t="str">
        <f t="shared" si="1570"/>
        <v>BF$17</v>
      </c>
      <c r="BG1395" s="211" t="str">
        <f t="shared" si="1570"/>
        <v>BG$17</v>
      </c>
      <c r="BH1395" s="211" t="str">
        <f t="shared" si="1570"/>
        <v>BH$17</v>
      </c>
      <c r="BI1395" s="211" t="str">
        <f t="shared" si="1570"/>
        <v>BI$17</v>
      </c>
      <c r="BJ1395" s="211" t="str">
        <f t="shared" si="1570"/>
        <v>BJ$17</v>
      </c>
      <c r="BK1395" s="211" t="str">
        <f t="shared" si="1570"/>
        <v>BK$17</v>
      </c>
      <c r="BL1395" s="211" t="str">
        <f t="shared" si="1570"/>
        <v>BL$17</v>
      </c>
      <c r="BM1395" s="211" t="str">
        <f t="shared" si="1570"/>
        <v>BM$17</v>
      </c>
      <c r="BN1395" s="211" t="str">
        <f t="shared" si="1570"/>
        <v>BN$17</v>
      </c>
      <c r="BO1395" s="211" t="str">
        <f t="shared" si="1570"/>
        <v>BO$17</v>
      </c>
      <c r="BP1395" s="211" t="str">
        <f t="shared" si="1570"/>
        <v>BP$17</v>
      </c>
      <c r="BQ1395" s="211" t="str">
        <f t="shared" si="1570"/>
        <v>BQ$17</v>
      </c>
      <c r="BR1395" s="211" t="str">
        <f t="shared" si="1570"/>
        <v>BR$17</v>
      </c>
      <c r="BS1395" s="211" t="str">
        <f t="shared" si="1570"/>
        <v>BS$17</v>
      </c>
      <c r="BT1395" s="211" t="str">
        <f t="shared" si="1570"/>
        <v>BT$17</v>
      </c>
      <c r="BU1395" s="211" t="str">
        <f t="shared" si="1570"/>
        <v>BU$17</v>
      </c>
      <c r="BV1395" s="211" t="str">
        <f t="shared" si="1570"/>
        <v>BV$17</v>
      </c>
      <c r="BW1395" s="211" t="str">
        <f t="shared" si="1570"/>
        <v>BW$17</v>
      </c>
      <c r="BX1395" s="211" t="str">
        <f t="shared" si="1570"/>
        <v>BX$17</v>
      </c>
      <c r="BY1395" s="211" t="str">
        <f t="shared" si="1570"/>
        <v>BY$17</v>
      </c>
      <c r="BZ1395" s="211" t="str">
        <f t="shared" si="1570"/>
        <v>BZ$17</v>
      </c>
      <c r="CA1395" s="211" t="str">
        <f t="shared" si="1570"/>
        <v>CA$17</v>
      </c>
      <c r="CB1395" s="211" t="str">
        <f t="shared" si="1570"/>
        <v>CB$17</v>
      </c>
      <c r="CC1395" s="211" t="str">
        <f t="shared" si="1570"/>
        <v>CC$17</v>
      </c>
      <c r="CD1395" s="211" t="str">
        <f t="shared" si="1570"/>
        <v>CD$17</v>
      </c>
      <c r="CE1395" s="211" t="str">
        <f t="shared" ref="CE1395:CK1395" si="1571">CE1355</f>
        <v>CE$17</v>
      </c>
      <c r="CF1395" s="211" t="str">
        <f t="shared" si="1571"/>
        <v>CF$17</v>
      </c>
      <c r="CG1395" s="211" t="str">
        <f t="shared" si="1571"/>
        <v>CG$17</v>
      </c>
      <c r="CH1395" s="211" t="str">
        <f t="shared" si="1571"/>
        <v>CH$17</v>
      </c>
      <c r="CI1395" s="211" t="str">
        <f t="shared" si="1571"/>
        <v>CI$17</v>
      </c>
      <c r="CJ1395" s="211" t="str">
        <f t="shared" si="1571"/>
        <v>CJ$17</v>
      </c>
      <c r="CK1395" s="211" t="str">
        <f t="shared" si="1571"/>
        <v>CK$17</v>
      </c>
    </row>
    <row r="1396" spans="2:89" x14ac:dyDescent="0.35">
      <c r="B1396" s="89" t="str">
        <f>B1371</f>
        <v xml:space="preserve">COGS w/ inventory - volume driven: </v>
      </c>
      <c r="C1396" s="160"/>
      <c r="D1396" s="160" t="s">
        <v>817</v>
      </c>
      <c r="E1396" s="200" t="str">
        <f t="shared" si="1563"/>
        <v>1396 WCINVBATCH-SV</v>
      </c>
      <c r="G1396" s="160" t="s">
        <v>332</v>
      </c>
      <c r="H1396" s="12"/>
      <c r="I1396" s="60"/>
      <c r="J1396" s="60"/>
      <c r="K1396" s="15"/>
      <c r="L1396" s="15"/>
      <c r="M1396" s="15"/>
      <c r="N1396" s="15"/>
      <c r="O1396" s="15"/>
      <c r="P1396" s="15"/>
      <c r="R1396" s="15"/>
      <c r="S1396" s="211">
        <f t="shared" ref="S1396" si="1572">S1356</f>
        <v>0</v>
      </c>
      <c r="T1396" s="211">
        <f t="shared" ref="T1396:AX1396" si="1573">T1356</f>
        <v>0</v>
      </c>
      <c r="U1396" s="211">
        <f t="shared" si="1573"/>
        <v>0</v>
      </c>
      <c r="V1396" s="211">
        <f t="shared" si="1573"/>
        <v>0</v>
      </c>
      <c r="W1396" s="211">
        <f t="shared" si="1573"/>
        <v>0</v>
      </c>
      <c r="X1396" s="211">
        <f t="shared" si="1573"/>
        <v>0</v>
      </c>
      <c r="Y1396" s="211">
        <f t="shared" si="1573"/>
        <v>0</v>
      </c>
      <c r="Z1396" s="211">
        <f t="shared" si="1573"/>
        <v>0</v>
      </c>
      <c r="AA1396" s="211">
        <f t="shared" si="1573"/>
        <v>0</v>
      </c>
      <c r="AB1396" s="211">
        <f t="shared" si="1573"/>
        <v>0</v>
      </c>
      <c r="AC1396" s="211">
        <f t="shared" si="1573"/>
        <v>0</v>
      </c>
      <c r="AD1396" s="211">
        <f t="shared" si="1573"/>
        <v>0</v>
      </c>
      <c r="AE1396" s="211">
        <f t="shared" si="1573"/>
        <v>0</v>
      </c>
      <c r="AF1396" s="211">
        <f t="shared" si="1573"/>
        <v>0</v>
      </c>
      <c r="AG1396" s="211">
        <f t="shared" si="1573"/>
        <v>0</v>
      </c>
      <c r="AH1396" s="211">
        <f t="shared" si="1573"/>
        <v>0</v>
      </c>
      <c r="AI1396" s="211">
        <f t="shared" si="1573"/>
        <v>0</v>
      </c>
      <c r="AJ1396" s="211">
        <f t="shared" si="1573"/>
        <v>0</v>
      </c>
      <c r="AK1396" s="211">
        <f t="shared" si="1573"/>
        <v>0</v>
      </c>
      <c r="AL1396" s="211">
        <f t="shared" si="1573"/>
        <v>0</v>
      </c>
      <c r="AM1396" s="211">
        <f t="shared" si="1573"/>
        <v>0</v>
      </c>
      <c r="AN1396" s="211">
        <f t="shared" si="1573"/>
        <v>0</v>
      </c>
      <c r="AO1396" s="211">
        <f t="shared" si="1573"/>
        <v>0</v>
      </c>
      <c r="AP1396" s="211">
        <f t="shared" si="1573"/>
        <v>0</v>
      </c>
      <c r="AQ1396" s="211">
        <f t="shared" si="1573"/>
        <v>0</v>
      </c>
      <c r="AR1396" s="211">
        <f t="shared" si="1573"/>
        <v>0</v>
      </c>
      <c r="AS1396" s="211">
        <f t="shared" si="1573"/>
        <v>0</v>
      </c>
      <c r="AT1396" s="211">
        <f t="shared" si="1573"/>
        <v>0</v>
      </c>
      <c r="AU1396" s="211">
        <f t="shared" si="1573"/>
        <v>0</v>
      </c>
      <c r="AV1396" s="211">
        <f t="shared" si="1573"/>
        <v>0</v>
      </c>
      <c r="AW1396" s="211">
        <f t="shared" si="1573"/>
        <v>0</v>
      </c>
      <c r="AX1396" s="211">
        <f t="shared" si="1573"/>
        <v>0</v>
      </c>
      <c r="AY1396" s="211">
        <f t="shared" ref="AY1396:CD1396" si="1574">AY1356</f>
        <v>0</v>
      </c>
      <c r="AZ1396" s="211">
        <f t="shared" si="1574"/>
        <v>0</v>
      </c>
      <c r="BA1396" s="211">
        <f t="shared" si="1574"/>
        <v>0</v>
      </c>
      <c r="BB1396" s="211">
        <f t="shared" si="1574"/>
        <v>0</v>
      </c>
      <c r="BC1396" s="211">
        <f t="shared" si="1574"/>
        <v>0</v>
      </c>
      <c r="BD1396" s="211">
        <f t="shared" si="1574"/>
        <v>0</v>
      </c>
      <c r="BE1396" s="211">
        <f t="shared" si="1574"/>
        <v>0</v>
      </c>
      <c r="BF1396" s="211">
        <f t="shared" si="1574"/>
        <v>0</v>
      </c>
      <c r="BG1396" s="211">
        <f t="shared" si="1574"/>
        <v>0</v>
      </c>
      <c r="BH1396" s="211">
        <f t="shared" si="1574"/>
        <v>0</v>
      </c>
      <c r="BI1396" s="211">
        <f t="shared" si="1574"/>
        <v>0</v>
      </c>
      <c r="BJ1396" s="211">
        <f t="shared" si="1574"/>
        <v>0</v>
      </c>
      <c r="BK1396" s="211">
        <f t="shared" si="1574"/>
        <v>0</v>
      </c>
      <c r="BL1396" s="211">
        <f t="shared" si="1574"/>
        <v>0</v>
      </c>
      <c r="BM1396" s="211">
        <f t="shared" si="1574"/>
        <v>0</v>
      </c>
      <c r="BN1396" s="211">
        <f t="shared" si="1574"/>
        <v>0</v>
      </c>
      <c r="BO1396" s="211">
        <f t="shared" si="1574"/>
        <v>0</v>
      </c>
      <c r="BP1396" s="211">
        <f t="shared" si="1574"/>
        <v>0</v>
      </c>
      <c r="BQ1396" s="211">
        <f t="shared" si="1574"/>
        <v>0</v>
      </c>
      <c r="BR1396" s="211">
        <f t="shared" si="1574"/>
        <v>0</v>
      </c>
      <c r="BS1396" s="211">
        <f t="shared" si="1574"/>
        <v>0</v>
      </c>
      <c r="BT1396" s="211">
        <f t="shared" si="1574"/>
        <v>0</v>
      </c>
      <c r="BU1396" s="211">
        <f t="shared" si="1574"/>
        <v>0</v>
      </c>
      <c r="BV1396" s="211">
        <f t="shared" si="1574"/>
        <v>0</v>
      </c>
      <c r="BW1396" s="211">
        <f t="shared" si="1574"/>
        <v>0</v>
      </c>
      <c r="BX1396" s="211">
        <f t="shared" si="1574"/>
        <v>0</v>
      </c>
      <c r="BY1396" s="211">
        <f t="shared" si="1574"/>
        <v>0</v>
      </c>
      <c r="BZ1396" s="211">
        <f t="shared" si="1574"/>
        <v>0</v>
      </c>
      <c r="CA1396" s="211">
        <f t="shared" si="1574"/>
        <v>0</v>
      </c>
      <c r="CB1396" s="211">
        <f t="shared" si="1574"/>
        <v>0</v>
      </c>
      <c r="CC1396" s="211">
        <f t="shared" si="1574"/>
        <v>0</v>
      </c>
      <c r="CD1396" s="211">
        <f t="shared" si="1574"/>
        <v>0</v>
      </c>
      <c r="CE1396" s="211">
        <f t="shared" ref="CE1396:CK1396" si="1575">CE1356</f>
        <v>0</v>
      </c>
      <c r="CF1396" s="211">
        <f t="shared" si="1575"/>
        <v>0</v>
      </c>
      <c r="CG1396" s="211">
        <f t="shared" si="1575"/>
        <v>0</v>
      </c>
      <c r="CH1396" s="211">
        <f t="shared" si="1575"/>
        <v>0</v>
      </c>
      <c r="CI1396" s="211">
        <f t="shared" si="1575"/>
        <v>0</v>
      </c>
      <c r="CJ1396" s="211">
        <f t="shared" si="1575"/>
        <v>0</v>
      </c>
      <c r="CK1396" s="211">
        <f t="shared" si="1575"/>
        <v>0</v>
      </c>
    </row>
    <row r="1397" spans="2:89" x14ac:dyDescent="0.35">
      <c r="B1397" s="235" t="str">
        <f>IFERROR(SUBSTITUTE(TRIM(MID(B1371, SEARCH("-", B1371) + 1, LEN(B1371))),":",""),"no unit")</f>
        <v>volume driven</v>
      </c>
      <c r="C1397" s="160"/>
      <c r="D1397" s="160" t="s">
        <v>817</v>
      </c>
      <c r="E1397" s="200" t="str">
        <f t="shared" si="1563"/>
        <v>1397 WCINVBATCH-SV</v>
      </c>
      <c r="G1397" s="160" t="s">
        <v>332</v>
      </c>
      <c r="H1397" s="12"/>
      <c r="I1397" s="60"/>
      <c r="J1397" s="60"/>
      <c r="K1397" s="15"/>
      <c r="L1397" s="15"/>
      <c r="M1397" s="15"/>
      <c r="N1397" s="15"/>
      <c r="O1397" s="15"/>
      <c r="P1397" s="15"/>
      <c r="R1397" s="15"/>
      <c r="S1397" s="211"/>
      <c r="T1397" s="211"/>
      <c r="U1397" s="211"/>
      <c r="V1397" s="211"/>
      <c r="W1397" s="211"/>
      <c r="X1397" s="211"/>
      <c r="Y1397" s="211"/>
      <c r="Z1397" s="211"/>
      <c r="AA1397" s="211"/>
      <c r="AB1397" s="211"/>
      <c r="AC1397" s="211"/>
      <c r="AD1397" s="211"/>
      <c r="AE1397" s="211"/>
      <c r="AF1397" s="211"/>
      <c r="AG1397" s="211"/>
      <c r="AH1397" s="211"/>
      <c r="AI1397" s="211"/>
      <c r="AJ1397" s="211"/>
      <c r="AK1397" s="211"/>
      <c r="AL1397" s="211"/>
      <c r="AM1397" s="211"/>
      <c r="AN1397" s="211"/>
      <c r="AO1397" s="211"/>
      <c r="AP1397" s="211"/>
      <c r="AQ1397" s="211"/>
      <c r="AR1397" s="211"/>
      <c r="AS1397" s="211"/>
      <c r="AT1397" s="211"/>
      <c r="AU1397" s="211"/>
      <c r="AV1397" s="211"/>
      <c r="AW1397" s="211"/>
      <c r="AX1397" s="211"/>
      <c r="AY1397" s="211"/>
      <c r="AZ1397" s="211"/>
      <c r="BA1397" s="211"/>
      <c r="BB1397" s="211"/>
      <c r="BC1397" s="211"/>
      <c r="BD1397" s="211"/>
      <c r="BE1397" s="211"/>
      <c r="BF1397" s="211"/>
      <c r="BG1397" s="211"/>
      <c r="BH1397" s="211"/>
      <c r="BI1397" s="211"/>
      <c r="BJ1397" s="211"/>
      <c r="BK1397" s="211"/>
      <c r="BL1397" s="211"/>
      <c r="BM1397" s="211"/>
      <c r="BN1397" s="211"/>
      <c r="BO1397" s="211"/>
      <c r="BP1397" s="211"/>
      <c r="BQ1397" s="211"/>
      <c r="BR1397" s="211"/>
      <c r="BS1397" s="211"/>
      <c r="BT1397" s="211"/>
      <c r="BU1397" s="211"/>
      <c r="BV1397" s="211"/>
      <c r="BW1397" s="211"/>
      <c r="BX1397" s="211"/>
      <c r="BY1397" s="211"/>
      <c r="BZ1397" s="211"/>
      <c r="CA1397" s="211"/>
      <c r="CB1397" s="211"/>
      <c r="CC1397" s="211"/>
      <c r="CD1397" s="211"/>
      <c r="CE1397" s="211"/>
      <c r="CF1397" s="211"/>
      <c r="CG1397" s="211"/>
      <c r="CH1397" s="211"/>
      <c r="CI1397" s="211"/>
      <c r="CJ1397" s="211"/>
      <c r="CK1397" s="211"/>
    </row>
    <row r="1398" spans="2:89" x14ac:dyDescent="0.35">
      <c r="B1398" s="89" t="str">
        <f>B1369</f>
        <v>Secondary revenue driver</v>
      </c>
      <c r="C1398" s="160"/>
      <c r="D1398" s="160" t="s">
        <v>817</v>
      </c>
      <c r="E1398" s="200" t="str">
        <f t="shared" si="1563"/>
        <v>1398 WCINVBATCH-SV</v>
      </c>
      <c r="G1398" s="160" t="s">
        <v>332</v>
      </c>
      <c r="H1398" s="12"/>
      <c r="I1398" s="60"/>
      <c r="J1398" s="60"/>
      <c r="K1398" s="15"/>
      <c r="L1398" s="15"/>
      <c r="M1398" s="15"/>
      <c r="N1398" s="15"/>
      <c r="O1398" s="15"/>
      <c r="P1398" s="15"/>
      <c r="R1398" s="15"/>
      <c r="S1398" s="4" t="str">
        <f t="shared" ref="S1398" si="1576">ADDRESS(ROW(S1388),COLUMN(S1388),2)</f>
        <v>S$1388</v>
      </c>
      <c r="T1398" s="4" t="str">
        <f t="shared" ref="T1398:CD1398" si="1577">ADDRESS(ROW(T1388),COLUMN(T1388),2)</f>
        <v>T$1388</v>
      </c>
      <c r="U1398" s="4" t="str">
        <f t="shared" si="1577"/>
        <v>U$1388</v>
      </c>
      <c r="V1398" s="4" t="str">
        <f t="shared" si="1577"/>
        <v>V$1388</v>
      </c>
      <c r="W1398" s="4" t="str">
        <f t="shared" si="1577"/>
        <v>W$1388</v>
      </c>
      <c r="X1398" s="4" t="str">
        <f t="shared" si="1577"/>
        <v>X$1388</v>
      </c>
      <c r="Y1398" s="4" t="str">
        <f t="shared" si="1577"/>
        <v>Y$1388</v>
      </c>
      <c r="Z1398" s="4" t="str">
        <f t="shared" si="1577"/>
        <v>Z$1388</v>
      </c>
      <c r="AA1398" s="4" t="str">
        <f t="shared" si="1577"/>
        <v>AA$1388</v>
      </c>
      <c r="AB1398" s="4" t="str">
        <f t="shared" si="1577"/>
        <v>AB$1388</v>
      </c>
      <c r="AC1398" s="4" t="str">
        <f t="shared" si="1577"/>
        <v>AC$1388</v>
      </c>
      <c r="AD1398" s="4" t="str">
        <f t="shared" si="1577"/>
        <v>AD$1388</v>
      </c>
      <c r="AE1398" s="4" t="str">
        <f t="shared" si="1577"/>
        <v>AE$1388</v>
      </c>
      <c r="AF1398" s="4" t="str">
        <f t="shared" si="1577"/>
        <v>AF$1388</v>
      </c>
      <c r="AG1398" s="4" t="str">
        <f t="shared" si="1577"/>
        <v>AG$1388</v>
      </c>
      <c r="AH1398" s="4" t="str">
        <f t="shared" si="1577"/>
        <v>AH$1388</v>
      </c>
      <c r="AI1398" s="4" t="str">
        <f t="shared" si="1577"/>
        <v>AI$1388</v>
      </c>
      <c r="AJ1398" s="4" t="str">
        <f t="shared" si="1577"/>
        <v>AJ$1388</v>
      </c>
      <c r="AK1398" s="4" t="str">
        <f t="shared" si="1577"/>
        <v>AK$1388</v>
      </c>
      <c r="AL1398" s="4" t="str">
        <f t="shared" si="1577"/>
        <v>AL$1388</v>
      </c>
      <c r="AM1398" s="4" t="str">
        <f t="shared" si="1577"/>
        <v>AM$1388</v>
      </c>
      <c r="AN1398" s="4" t="str">
        <f t="shared" si="1577"/>
        <v>AN$1388</v>
      </c>
      <c r="AO1398" s="4" t="str">
        <f t="shared" si="1577"/>
        <v>AO$1388</v>
      </c>
      <c r="AP1398" s="4" t="str">
        <f t="shared" si="1577"/>
        <v>AP$1388</v>
      </c>
      <c r="AQ1398" s="4" t="str">
        <f t="shared" si="1577"/>
        <v>AQ$1388</v>
      </c>
      <c r="AR1398" s="4" t="str">
        <f t="shared" si="1577"/>
        <v>AR$1388</v>
      </c>
      <c r="AS1398" s="4" t="str">
        <f t="shared" si="1577"/>
        <v>AS$1388</v>
      </c>
      <c r="AT1398" s="4" t="str">
        <f t="shared" si="1577"/>
        <v>AT$1388</v>
      </c>
      <c r="AU1398" s="4" t="str">
        <f t="shared" si="1577"/>
        <v>AU$1388</v>
      </c>
      <c r="AV1398" s="4" t="str">
        <f t="shared" si="1577"/>
        <v>AV$1388</v>
      </c>
      <c r="AW1398" s="4" t="str">
        <f t="shared" si="1577"/>
        <v>AW$1388</v>
      </c>
      <c r="AX1398" s="4" t="str">
        <f t="shared" si="1577"/>
        <v>AX$1388</v>
      </c>
      <c r="AY1398" s="4" t="str">
        <f t="shared" si="1577"/>
        <v>AY$1388</v>
      </c>
      <c r="AZ1398" s="4" t="str">
        <f t="shared" si="1577"/>
        <v>AZ$1388</v>
      </c>
      <c r="BA1398" s="4" t="str">
        <f t="shared" si="1577"/>
        <v>BA$1388</v>
      </c>
      <c r="BB1398" s="4" t="str">
        <f t="shared" si="1577"/>
        <v>BB$1388</v>
      </c>
      <c r="BC1398" s="4" t="str">
        <f t="shared" si="1577"/>
        <v>BC$1388</v>
      </c>
      <c r="BD1398" s="4" t="str">
        <f t="shared" si="1577"/>
        <v>BD$1388</v>
      </c>
      <c r="BE1398" s="4" t="str">
        <f t="shared" si="1577"/>
        <v>BE$1388</v>
      </c>
      <c r="BF1398" s="4" t="str">
        <f t="shared" si="1577"/>
        <v>BF$1388</v>
      </c>
      <c r="BG1398" s="4" t="str">
        <f t="shared" si="1577"/>
        <v>BG$1388</v>
      </c>
      <c r="BH1398" s="4" t="str">
        <f t="shared" si="1577"/>
        <v>BH$1388</v>
      </c>
      <c r="BI1398" s="4" t="str">
        <f t="shared" si="1577"/>
        <v>BI$1388</v>
      </c>
      <c r="BJ1398" s="4" t="str">
        <f t="shared" si="1577"/>
        <v>BJ$1388</v>
      </c>
      <c r="BK1398" s="4" t="str">
        <f t="shared" si="1577"/>
        <v>BK$1388</v>
      </c>
      <c r="BL1398" s="4" t="str">
        <f t="shared" si="1577"/>
        <v>BL$1388</v>
      </c>
      <c r="BM1398" s="4" t="str">
        <f t="shared" si="1577"/>
        <v>BM$1388</v>
      </c>
      <c r="BN1398" s="4" t="str">
        <f t="shared" si="1577"/>
        <v>BN$1388</v>
      </c>
      <c r="BO1398" s="4" t="str">
        <f t="shared" si="1577"/>
        <v>BO$1388</v>
      </c>
      <c r="BP1398" s="4" t="str">
        <f t="shared" si="1577"/>
        <v>BP$1388</v>
      </c>
      <c r="BQ1398" s="4" t="str">
        <f t="shared" si="1577"/>
        <v>BQ$1388</v>
      </c>
      <c r="BR1398" s="4" t="str">
        <f t="shared" si="1577"/>
        <v>BR$1388</v>
      </c>
      <c r="BS1398" s="4" t="str">
        <f t="shared" si="1577"/>
        <v>BS$1388</v>
      </c>
      <c r="BT1398" s="4" t="str">
        <f t="shared" si="1577"/>
        <v>BT$1388</v>
      </c>
      <c r="BU1398" s="4" t="str">
        <f t="shared" si="1577"/>
        <v>BU$1388</v>
      </c>
      <c r="BV1398" s="4" t="str">
        <f t="shared" si="1577"/>
        <v>BV$1388</v>
      </c>
      <c r="BW1398" s="4" t="str">
        <f t="shared" si="1577"/>
        <v>BW$1388</v>
      </c>
      <c r="BX1398" s="4" t="str">
        <f t="shared" si="1577"/>
        <v>BX$1388</v>
      </c>
      <c r="BY1398" s="4" t="str">
        <f t="shared" si="1577"/>
        <v>BY$1388</v>
      </c>
      <c r="BZ1398" s="4" t="str">
        <f t="shared" si="1577"/>
        <v>BZ$1388</v>
      </c>
      <c r="CA1398" s="4" t="str">
        <f t="shared" si="1577"/>
        <v>CA$1388</v>
      </c>
      <c r="CB1398" s="4" t="str">
        <f t="shared" si="1577"/>
        <v>CB$1388</v>
      </c>
      <c r="CC1398" s="4" t="str">
        <f t="shared" si="1577"/>
        <v>CC$1388</v>
      </c>
      <c r="CD1398" s="4" t="str">
        <f t="shared" si="1577"/>
        <v>CD$1388</v>
      </c>
      <c r="CE1398" s="4" t="str">
        <f t="shared" ref="CE1398:CK1398" si="1578">ADDRESS(ROW(CE1388),COLUMN(CE1388),2)</f>
        <v>CE$1388</v>
      </c>
      <c r="CF1398" s="4" t="str">
        <f t="shared" si="1578"/>
        <v>CF$1388</v>
      </c>
      <c r="CG1398" s="4" t="str">
        <f t="shared" si="1578"/>
        <v>CG$1388</v>
      </c>
      <c r="CH1398" s="4" t="str">
        <f t="shared" si="1578"/>
        <v>CH$1388</v>
      </c>
      <c r="CI1398" s="4" t="str">
        <f t="shared" si="1578"/>
        <v>CI$1388</v>
      </c>
      <c r="CJ1398" s="4" t="str">
        <f t="shared" si="1578"/>
        <v>CJ$1388</v>
      </c>
      <c r="CK1398" s="4" t="str">
        <f t="shared" si="1578"/>
        <v>CK$1388</v>
      </c>
    </row>
    <row r="1399" spans="2:89" x14ac:dyDescent="0.35">
      <c r="B1399" s="8" t="str">
        <f>B1370</f>
        <v>Secondary volume driver</v>
      </c>
      <c r="C1399" s="160"/>
      <c r="D1399" s="160" t="s">
        <v>817</v>
      </c>
      <c r="E1399" s="200" t="str">
        <f t="shared" si="1563"/>
        <v>1399 WCINVBATCH-SV</v>
      </c>
      <c r="G1399" s="160" t="s">
        <v>332</v>
      </c>
      <c r="H1399" s="12"/>
      <c r="I1399" s="60"/>
      <c r="J1399" s="60"/>
      <c r="K1399" s="15"/>
      <c r="L1399" s="15"/>
      <c r="M1399" s="15"/>
      <c r="N1399" s="15"/>
      <c r="O1399" s="15"/>
      <c r="P1399" s="15"/>
      <c r="R1399" s="15"/>
      <c r="S1399" s="211" t="str">
        <f t="shared" ref="S1399" si="1579">S1359</f>
        <v>S$19</v>
      </c>
      <c r="T1399" s="211" t="str">
        <f t="shared" ref="T1399:AX1399" si="1580">T1359</f>
        <v>T$19</v>
      </c>
      <c r="U1399" s="211" t="str">
        <f t="shared" si="1580"/>
        <v>U$19</v>
      </c>
      <c r="V1399" s="211" t="str">
        <f t="shared" si="1580"/>
        <v>V$19</v>
      </c>
      <c r="W1399" s="211" t="str">
        <f t="shared" si="1580"/>
        <v>W$19</v>
      </c>
      <c r="X1399" s="211" t="str">
        <f t="shared" si="1580"/>
        <v>X$19</v>
      </c>
      <c r="Y1399" s="211" t="str">
        <f t="shared" si="1580"/>
        <v>Y$19</v>
      </c>
      <c r="Z1399" s="211" t="str">
        <f t="shared" si="1580"/>
        <v>Z$19</v>
      </c>
      <c r="AA1399" s="211" t="str">
        <f t="shared" si="1580"/>
        <v>AA$19</v>
      </c>
      <c r="AB1399" s="211" t="str">
        <f t="shared" si="1580"/>
        <v>AB$19</v>
      </c>
      <c r="AC1399" s="211" t="str">
        <f t="shared" si="1580"/>
        <v>AC$19</v>
      </c>
      <c r="AD1399" s="211" t="str">
        <f t="shared" si="1580"/>
        <v>AD$19</v>
      </c>
      <c r="AE1399" s="211" t="str">
        <f t="shared" si="1580"/>
        <v>AE$19</v>
      </c>
      <c r="AF1399" s="211" t="str">
        <f t="shared" si="1580"/>
        <v>AF$19</v>
      </c>
      <c r="AG1399" s="211" t="str">
        <f t="shared" si="1580"/>
        <v>AG$19</v>
      </c>
      <c r="AH1399" s="211" t="str">
        <f t="shared" si="1580"/>
        <v>AH$19</v>
      </c>
      <c r="AI1399" s="211" t="str">
        <f t="shared" si="1580"/>
        <v>AI$19</v>
      </c>
      <c r="AJ1399" s="211" t="str">
        <f t="shared" si="1580"/>
        <v>AJ$19</v>
      </c>
      <c r="AK1399" s="211" t="str">
        <f t="shared" si="1580"/>
        <v>AK$19</v>
      </c>
      <c r="AL1399" s="211" t="str">
        <f t="shared" si="1580"/>
        <v>AL$19</v>
      </c>
      <c r="AM1399" s="211" t="str">
        <f t="shared" si="1580"/>
        <v>AM$19</v>
      </c>
      <c r="AN1399" s="211" t="str">
        <f t="shared" si="1580"/>
        <v>AN$19</v>
      </c>
      <c r="AO1399" s="211" t="str">
        <f t="shared" si="1580"/>
        <v>AO$19</v>
      </c>
      <c r="AP1399" s="211" t="str">
        <f t="shared" si="1580"/>
        <v>AP$19</v>
      </c>
      <c r="AQ1399" s="211" t="str">
        <f t="shared" si="1580"/>
        <v>AQ$19</v>
      </c>
      <c r="AR1399" s="211" t="str">
        <f t="shared" si="1580"/>
        <v>AR$19</v>
      </c>
      <c r="AS1399" s="211" t="str">
        <f t="shared" si="1580"/>
        <v>AS$19</v>
      </c>
      <c r="AT1399" s="211" t="str">
        <f t="shared" si="1580"/>
        <v>AT$19</v>
      </c>
      <c r="AU1399" s="211" t="str">
        <f t="shared" si="1580"/>
        <v>AU$19</v>
      </c>
      <c r="AV1399" s="211" t="str">
        <f t="shared" si="1580"/>
        <v>AV$19</v>
      </c>
      <c r="AW1399" s="211" t="str">
        <f t="shared" si="1580"/>
        <v>AW$19</v>
      </c>
      <c r="AX1399" s="211" t="str">
        <f t="shared" si="1580"/>
        <v>AX$19</v>
      </c>
      <c r="AY1399" s="211" t="str">
        <f t="shared" ref="AY1399:CD1399" si="1581">AY1359</f>
        <v>AY$19</v>
      </c>
      <c r="AZ1399" s="211" t="str">
        <f t="shared" si="1581"/>
        <v>AZ$19</v>
      </c>
      <c r="BA1399" s="211" t="str">
        <f t="shared" si="1581"/>
        <v>BA$19</v>
      </c>
      <c r="BB1399" s="211" t="str">
        <f t="shared" si="1581"/>
        <v>BB$19</v>
      </c>
      <c r="BC1399" s="211" t="str">
        <f t="shared" si="1581"/>
        <v>BC$19</v>
      </c>
      <c r="BD1399" s="211" t="str">
        <f t="shared" si="1581"/>
        <v>BD$19</v>
      </c>
      <c r="BE1399" s="211" t="str">
        <f t="shared" si="1581"/>
        <v>BE$19</v>
      </c>
      <c r="BF1399" s="211" t="str">
        <f t="shared" si="1581"/>
        <v>BF$19</v>
      </c>
      <c r="BG1399" s="211" t="str">
        <f t="shared" si="1581"/>
        <v>BG$19</v>
      </c>
      <c r="BH1399" s="211" t="str">
        <f t="shared" si="1581"/>
        <v>BH$19</v>
      </c>
      <c r="BI1399" s="211" t="str">
        <f t="shared" si="1581"/>
        <v>BI$19</v>
      </c>
      <c r="BJ1399" s="211" t="str">
        <f t="shared" si="1581"/>
        <v>BJ$19</v>
      </c>
      <c r="BK1399" s="211" t="str">
        <f t="shared" si="1581"/>
        <v>BK$19</v>
      </c>
      <c r="BL1399" s="211" t="str">
        <f t="shared" si="1581"/>
        <v>BL$19</v>
      </c>
      <c r="BM1399" s="211" t="str">
        <f t="shared" si="1581"/>
        <v>BM$19</v>
      </c>
      <c r="BN1399" s="211" t="str">
        <f t="shared" si="1581"/>
        <v>BN$19</v>
      </c>
      <c r="BO1399" s="211" t="str">
        <f t="shared" si="1581"/>
        <v>BO$19</v>
      </c>
      <c r="BP1399" s="211" t="str">
        <f t="shared" si="1581"/>
        <v>BP$19</v>
      </c>
      <c r="BQ1399" s="211" t="str">
        <f t="shared" si="1581"/>
        <v>BQ$19</v>
      </c>
      <c r="BR1399" s="211" t="str">
        <f t="shared" si="1581"/>
        <v>BR$19</v>
      </c>
      <c r="BS1399" s="211" t="str">
        <f t="shared" si="1581"/>
        <v>BS$19</v>
      </c>
      <c r="BT1399" s="211" t="str">
        <f t="shared" si="1581"/>
        <v>BT$19</v>
      </c>
      <c r="BU1399" s="211" t="str">
        <f t="shared" si="1581"/>
        <v>BU$19</v>
      </c>
      <c r="BV1399" s="211" t="str">
        <f t="shared" si="1581"/>
        <v>BV$19</v>
      </c>
      <c r="BW1399" s="211" t="str">
        <f t="shared" si="1581"/>
        <v>BW$19</v>
      </c>
      <c r="BX1399" s="211" t="str">
        <f t="shared" si="1581"/>
        <v>BX$19</v>
      </c>
      <c r="BY1399" s="211" t="str">
        <f t="shared" si="1581"/>
        <v>BY$19</v>
      </c>
      <c r="BZ1399" s="211" t="str">
        <f t="shared" si="1581"/>
        <v>BZ$19</v>
      </c>
      <c r="CA1399" s="211" t="str">
        <f t="shared" si="1581"/>
        <v>CA$19</v>
      </c>
      <c r="CB1399" s="211" t="str">
        <f t="shared" si="1581"/>
        <v>CB$19</v>
      </c>
      <c r="CC1399" s="211" t="str">
        <f t="shared" si="1581"/>
        <v>CC$19</v>
      </c>
      <c r="CD1399" s="211" t="str">
        <f t="shared" si="1581"/>
        <v>CD$19</v>
      </c>
      <c r="CE1399" s="211" t="str">
        <f t="shared" ref="CE1399:CK1399" si="1582">CE1359</f>
        <v>CE$19</v>
      </c>
      <c r="CF1399" s="211" t="str">
        <f t="shared" si="1582"/>
        <v>CF$19</v>
      </c>
      <c r="CG1399" s="211" t="str">
        <f t="shared" si="1582"/>
        <v>CG$19</v>
      </c>
      <c r="CH1399" s="211" t="str">
        <f t="shared" si="1582"/>
        <v>CH$19</v>
      </c>
      <c r="CI1399" s="211" t="str">
        <f t="shared" si="1582"/>
        <v>CI$19</v>
      </c>
      <c r="CJ1399" s="211" t="str">
        <f t="shared" si="1582"/>
        <v>CJ$19</v>
      </c>
      <c r="CK1399" s="211" t="str">
        <f t="shared" si="1582"/>
        <v>CK$19</v>
      </c>
    </row>
    <row r="1400" spans="2:89" x14ac:dyDescent="0.35">
      <c r="E1400" s="8"/>
      <c r="H1400" s="12"/>
      <c r="I1400" s="60"/>
      <c r="J1400" s="60"/>
      <c r="K1400" s="15"/>
      <c r="L1400" s="15"/>
      <c r="M1400" s="15"/>
      <c r="N1400" s="15"/>
      <c r="O1400" s="15"/>
      <c r="P1400" s="15"/>
      <c r="R1400" s="15"/>
      <c r="S1400" s="76"/>
      <c r="T1400" s="76"/>
      <c r="U1400" s="76"/>
      <c r="V1400" s="76"/>
      <c r="W1400" s="76"/>
      <c r="X1400" s="76"/>
      <c r="Y1400" s="76"/>
      <c r="Z1400" s="76"/>
      <c r="AA1400" s="76"/>
      <c r="AB1400" s="76"/>
      <c r="AC1400" s="76"/>
      <c r="AD1400" s="76"/>
      <c r="AE1400" s="76"/>
      <c r="AF1400" s="76"/>
      <c r="AG1400" s="76"/>
      <c r="AH1400" s="76"/>
      <c r="AI1400" s="76"/>
      <c r="AJ1400" s="76"/>
      <c r="AK1400" s="76"/>
      <c r="AL1400" s="76"/>
      <c r="AM1400" s="76"/>
      <c r="AN1400" s="76"/>
      <c r="AO1400" s="76"/>
      <c r="AP1400" s="76"/>
      <c r="AQ1400" s="76"/>
      <c r="AR1400" s="76"/>
      <c r="AS1400" s="76"/>
      <c r="AT1400" s="76"/>
      <c r="AU1400" s="76"/>
      <c r="AV1400" s="76"/>
      <c r="AW1400" s="76"/>
      <c r="AX1400" s="76"/>
      <c r="AY1400" s="76"/>
      <c r="AZ1400" s="76"/>
      <c r="BA1400" s="76"/>
      <c r="BB1400" s="76"/>
      <c r="BC1400" s="76"/>
      <c r="BD1400" s="76"/>
      <c r="BE1400" s="76"/>
      <c r="BF1400" s="76"/>
      <c r="BG1400" s="76"/>
      <c r="BH1400" s="76"/>
      <c r="BI1400" s="76"/>
      <c r="BJ1400" s="76"/>
      <c r="BK1400" s="76"/>
      <c r="BL1400" s="76"/>
      <c r="BM1400" s="76"/>
      <c r="BN1400" s="76"/>
      <c r="BO1400" s="76"/>
      <c r="BP1400" s="76"/>
      <c r="BQ1400" s="76"/>
      <c r="BR1400" s="76"/>
      <c r="BS1400" s="76"/>
      <c r="BT1400" s="76"/>
      <c r="BU1400" s="76"/>
      <c r="BV1400" s="76"/>
      <c r="BW1400" s="76"/>
      <c r="BX1400" s="76"/>
      <c r="BY1400" s="76"/>
      <c r="BZ1400" s="76"/>
      <c r="CA1400" s="76"/>
      <c r="CB1400" s="76"/>
      <c r="CC1400" s="76"/>
      <c r="CD1400" s="76"/>
      <c r="CE1400" s="76"/>
      <c r="CF1400" s="76"/>
      <c r="CG1400" s="76"/>
      <c r="CH1400" s="76"/>
      <c r="CI1400" s="76"/>
      <c r="CJ1400" s="76"/>
      <c r="CK1400" s="76"/>
    </row>
    <row r="1401" spans="2:89" x14ac:dyDescent="0.35">
      <c r="B1401" s="171" t="s">
        <v>490</v>
      </c>
      <c r="E1401" s="8"/>
      <c r="H1401" s="170"/>
      <c r="I1401" s="172"/>
      <c r="J1401" s="172"/>
      <c r="K1401" s="193"/>
      <c r="L1401" s="193"/>
      <c r="M1401" s="193"/>
      <c r="N1401" s="193"/>
      <c r="O1401" s="193"/>
      <c r="P1401" s="193"/>
      <c r="R1401" s="194"/>
      <c r="S1401" s="170"/>
      <c r="T1401" s="170"/>
      <c r="U1401" s="170"/>
      <c r="V1401" s="170"/>
      <c r="W1401" s="170"/>
      <c r="X1401" s="170"/>
      <c r="Y1401" s="170"/>
      <c r="Z1401" s="170"/>
      <c r="AA1401" s="170"/>
      <c r="AB1401" s="170"/>
      <c r="AC1401" s="170"/>
      <c r="AD1401" s="170"/>
      <c r="AE1401" s="170"/>
      <c r="AF1401" s="170"/>
      <c r="AG1401" s="170"/>
      <c r="AH1401" s="170"/>
      <c r="AI1401" s="170"/>
      <c r="AJ1401" s="170"/>
      <c r="AK1401" s="170"/>
      <c r="AL1401" s="170"/>
      <c r="AM1401" s="170"/>
      <c r="AN1401" s="170"/>
      <c r="AO1401" s="170"/>
      <c r="AP1401" s="170"/>
      <c r="AQ1401" s="170"/>
      <c r="AR1401" s="170"/>
      <c r="AS1401" s="170"/>
      <c r="AT1401" s="170"/>
      <c r="AU1401" s="170"/>
      <c r="AV1401" s="170"/>
      <c r="AW1401" s="170"/>
      <c r="AX1401" s="170"/>
      <c r="AY1401" s="170"/>
      <c r="AZ1401" s="170"/>
      <c r="BA1401" s="170"/>
      <c r="BB1401" s="170"/>
      <c r="BC1401" s="170"/>
      <c r="BD1401" s="170"/>
      <c r="BE1401" s="170"/>
      <c r="BF1401" s="170"/>
      <c r="BG1401" s="170"/>
      <c r="BH1401" s="170"/>
      <c r="BI1401" s="170"/>
      <c r="BJ1401" s="170"/>
      <c r="BK1401" s="170"/>
      <c r="BL1401" s="170"/>
      <c r="BM1401" s="170"/>
      <c r="BN1401" s="170"/>
      <c r="BO1401" s="170"/>
      <c r="BP1401" s="170"/>
      <c r="BQ1401" s="170"/>
      <c r="BR1401" s="170"/>
      <c r="BS1401" s="170"/>
      <c r="BT1401" s="170"/>
      <c r="BU1401" s="170"/>
      <c r="BV1401" s="170"/>
      <c r="BW1401" s="170"/>
      <c r="BX1401" s="170"/>
      <c r="BY1401" s="170"/>
      <c r="BZ1401" s="170"/>
      <c r="CA1401" s="170"/>
      <c r="CB1401" s="170"/>
      <c r="CC1401" s="170"/>
      <c r="CD1401" s="170"/>
      <c r="CE1401" s="170"/>
      <c r="CF1401" s="170"/>
      <c r="CG1401" s="170"/>
      <c r="CH1401" s="170"/>
      <c r="CI1401" s="170"/>
      <c r="CJ1401" s="170"/>
      <c r="CK1401" s="170"/>
    </row>
    <row r="1402" spans="2:89" x14ac:dyDescent="0.35">
      <c r="B1402" s="171" t="s">
        <v>492</v>
      </c>
      <c r="E1402" s="8"/>
      <c r="H1402" s="170"/>
      <c r="I1402" s="172"/>
      <c r="J1402" s="172"/>
      <c r="K1402" s="193"/>
      <c r="L1402" s="193"/>
      <c r="M1402" s="193"/>
      <c r="N1402" s="193"/>
      <c r="O1402" s="193"/>
      <c r="P1402" s="193"/>
      <c r="R1402" s="194"/>
      <c r="S1402" s="170"/>
      <c r="T1402" s="170"/>
      <c r="U1402" s="170"/>
      <c r="V1402" s="170"/>
      <c r="W1402" s="170"/>
      <c r="X1402" s="170"/>
      <c r="Y1402" s="170"/>
      <c r="Z1402" s="170"/>
      <c r="AA1402" s="170"/>
      <c r="AB1402" s="170"/>
      <c r="AC1402" s="170"/>
      <c r="AD1402" s="170"/>
      <c r="AE1402" s="170"/>
      <c r="AF1402" s="170"/>
      <c r="AG1402" s="170"/>
      <c r="AH1402" s="170"/>
      <c r="AI1402" s="170"/>
      <c r="AJ1402" s="170"/>
      <c r="AK1402" s="170"/>
      <c r="AL1402" s="170"/>
      <c r="AM1402" s="170"/>
      <c r="AN1402" s="170"/>
      <c r="AO1402" s="170"/>
      <c r="AP1402" s="170"/>
      <c r="AQ1402" s="170"/>
      <c r="AR1402" s="170"/>
      <c r="AS1402" s="170"/>
      <c r="AT1402" s="170"/>
      <c r="AU1402" s="170"/>
      <c r="AV1402" s="170"/>
      <c r="AW1402" s="170"/>
      <c r="AX1402" s="170"/>
      <c r="AY1402" s="170"/>
      <c r="AZ1402" s="170"/>
      <c r="BA1402" s="170"/>
      <c r="BB1402" s="170"/>
      <c r="BC1402" s="170"/>
      <c r="BD1402" s="170"/>
      <c r="BE1402" s="170"/>
      <c r="BF1402" s="170"/>
      <c r="BG1402" s="170"/>
      <c r="BH1402" s="170"/>
      <c r="BI1402" s="170"/>
      <c r="BJ1402" s="170"/>
      <c r="BK1402" s="170"/>
      <c r="BL1402" s="170"/>
      <c r="BM1402" s="170"/>
      <c r="BN1402" s="170"/>
      <c r="BO1402" s="170"/>
      <c r="BP1402" s="170"/>
      <c r="BQ1402" s="170"/>
      <c r="BR1402" s="170"/>
      <c r="BS1402" s="170"/>
      <c r="BT1402" s="170"/>
      <c r="BU1402" s="170"/>
      <c r="BV1402" s="170"/>
      <c r="BW1402" s="170"/>
      <c r="BX1402" s="170"/>
      <c r="BY1402" s="170"/>
      <c r="BZ1402" s="170"/>
      <c r="CA1402" s="170"/>
      <c r="CB1402" s="170"/>
      <c r="CC1402" s="170"/>
      <c r="CD1402" s="170"/>
      <c r="CE1402" s="170"/>
      <c r="CF1402" s="170"/>
      <c r="CG1402" s="170"/>
      <c r="CH1402" s="170"/>
      <c r="CI1402" s="170"/>
      <c r="CJ1402" s="170"/>
      <c r="CK1402" s="170"/>
    </row>
    <row r="1403" spans="2:89" x14ac:dyDescent="0.35">
      <c r="B1403" s="171" t="s">
        <v>461</v>
      </c>
      <c r="E1403" s="8"/>
      <c r="H1403" s="170"/>
      <c r="I1403" s="172"/>
      <c r="J1403" s="172"/>
      <c r="K1403" s="193"/>
      <c r="L1403" s="193"/>
      <c r="M1403" s="193"/>
      <c r="N1403" s="193"/>
      <c r="O1403" s="193"/>
      <c r="P1403" s="193"/>
      <c r="R1403" s="194"/>
      <c r="S1403" s="195" t="str">
        <f t="shared" ref="S1403:AX1403" si="1583">S$20</f>
        <v>S$16</v>
      </c>
      <c r="T1403" s="195" t="str">
        <f t="shared" si="1583"/>
        <v>T$16</v>
      </c>
      <c r="U1403" s="195" t="str">
        <f t="shared" si="1583"/>
        <v>U$16</v>
      </c>
      <c r="V1403" s="195" t="str">
        <f t="shared" si="1583"/>
        <v>V$16</v>
      </c>
      <c r="W1403" s="195" t="str">
        <f t="shared" si="1583"/>
        <v>W$16</v>
      </c>
      <c r="X1403" s="195" t="str">
        <f t="shared" si="1583"/>
        <v>X$16</v>
      </c>
      <c r="Y1403" s="195" t="str">
        <f t="shared" si="1583"/>
        <v>Y$16</v>
      </c>
      <c r="Z1403" s="195" t="str">
        <f t="shared" si="1583"/>
        <v>Z$16</v>
      </c>
      <c r="AA1403" s="195" t="str">
        <f t="shared" si="1583"/>
        <v>AA$16</v>
      </c>
      <c r="AB1403" s="195" t="str">
        <f t="shared" si="1583"/>
        <v>AB$16</v>
      </c>
      <c r="AC1403" s="195" t="str">
        <f t="shared" si="1583"/>
        <v>AC$16</v>
      </c>
      <c r="AD1403" s="195" t="str">
        <f t="shared" si="1583"/>
        <v>AD$16</v>
      </c>
      <c r="AE1403" s="195" t="str">
        <f t="shared" si="1583"/>
        <v>AE$16</v>
      </c>
      <c r="AF1403" s="195" t="str">
        <f t="shared" si="1583"/>
        <v>AF$16</v>
      </c>
      <c r="AG1403" s="195" t="str">
        <f t="shared" si="1583"/>
        <v>AG$16</v>
      </c>
      <c r="AH1403" s="195" t="str">
        <f t="shared" si="1583"/>
        <v>AH$16</v>
      </c>
      <c r="AI1403" s="195" t="str">
        <f t="shared" si="1583"/>
        <v>AI$16</v>
      </c>
      <c r="AJ1403" s="195" t="str">
        <f t="shared" si="1583"/>
        <v>AJ$16</v>
      </c>
      <c r="AK1403" s="195" t="str">
        <f t="shared" si="1583"/>
        <v>AK$16</v>
      </c>
      <c r="AL1403" s="195" t="str">
        <f t="shared" si="1583"/>
        <v>AL$16</v>
      </c>
      <c r="AM1403" s="195" t="str">
        <f t="shared" si="1583"/>
        <v>AM$16</v>
      </c>
      <c r="AN1403" s="195" t="str">
        <f t="shared" si="1583"/>
        <v>AN$16</v>
      </c>
      <c r="AO1403" s="195" t="str">
        <f t="shared" si="1583"/>
        <v>AO$16</v>
      </c>
      <c r="AP1403" s="195" t="str">
        <f t="shared" si="1583"/>
        <v>AP$16</v>
      </c>
      <c r="AQ1403" s="195" t="str">
        <f t="shared" si="1583"/>
        <v>AQ$16</v>
      </c>
      <c r="AR1403" s="195" t="str">
        <f t="shared" si="1583"/>
        <v>AR$16</v>
      </c>
      <c r="AS1403" s="195" t="str">
        <f t="shared" si="1583"/>
        <v>AS$16</v>
      </c>
      <c r="AT1403" s="195" t="str">
        <f t="shared" si="1583"/>
        <v>AT$16</v>
      </c>
      <c r="AU1403" s="195" t="str">
        <f t="shared" si="1583"/>
        <v>AU$16</v>
      </c>
      <c r="AV1403" s="195" t="str">
        <f t="shared" si="1583"/>
        <v>AV$16</v>
      </c>
      <c r="AW1403" s="195" t="str">
        <f t="shared" si="1583"/>
        <v>AW$16</v>
      </c>
      <c r="AX1403" s="195" t="str">
        <f t="shared" si="1583"/>
        <v>AX$16</v>
      </c>
      <c r="AY1403" s="195" t="str">
        <f t="shared" ref="AY1403:CD1403" si="1584">AY$20</f>
        <v>AY$16</v>
      </c>
      <c r="AZ1403" s="195" t="str">
        <f t="shared" si="1584"/>
        <v>AZ$16</v>
      </c>
      <c r="BA1403" s="195" t="str">
        <f t="shared" si="1584"/>
        <v>BA$16</v>
      </c>
      <c r="BB1403" s="195" t="str">
        <f t="shared" si="1584"/>
        <v>BB$16</v>
      </c>
      <c r="BC1403" s="195" t="str">
        <f t="shared" si="1584"/>
        <v>BC$16</v>
      </c>
      <c r="BD1403" s="195" t="str">
        <f t="shared" si="1584"/>
        <v>BD$16</v>
      </c>
      <c r="BE1403" s="195" t="str">
        <f t="shared" si="1584"/>
        <v>BE$16</v>
      </c>
      <c r="BF1403" s="195" t="str">
        <f t="shared" si="1584"/>
        <v>BF$16</v>
      </c>
      <c r="BG1403" s="195" t="str">
        <f t="shared" si="1584"/>
        <v>BG$16</v>
      </c>
      <c r="BH1403" s="195" t="str">
        <f t="shared" si="1584"/>
        <v>BH$16</v>
      </c>
      <c r="BI1403" s="195" t="str">
        <f t="shared" si="1584"/>
        <v>BI$16</v>
      </c>
      <c r="BJ1403" s="195" t="str">
        <f t="shared" si="1584"/>
        <v>BJ$16</v>
      </c>
      <c r="BK1403" s="195" t="str">
        <f t="shared" si="1584"/>
        <v>BK$16</v>
      </c>
      <c r="BL1403" s="195" t="str">
        <f t="shared" si="1584"/>
        <v>BL$16</v>
      </c>
      <c r="BM1403" s="195" t="str">
        <f t="shared" si="1584"/>
        <v>BM$16</v>
      </c>
      <c r="BN1403" s="195" t="str">
        <f t="shared" si="1584"/>
        <v>BN$16</v>
      </c>
      <c r="BO1403" s="195" t="str">
        <f t="shared" si="1584"/>
        <v>BO$16</v>
      </c>
      <c r="BP1403" s="195" t="str">
        <f t="shared" si="1584"/>
        <v>BP$16</v>
      </c>
      <c r="BQ1403" s="195" t="str">
        <f t="shared" si="1584"/>
        <v>BQ$16</v>
      </c>
      <c r="BR1403" s="195" t="str">
        <f t="shared" si="1584"/>
        <v>BR$16</v>
      </c>
      <c r="BS1403" s="195" t="str">
        <f t="shared" si="1584"/>
        <v>BS$16</v>
      </c>
      <c r="BT1403" s="195" t="str">
        <f t="shared" si="1584"/>
        <v>BT$16</v>
      </c>
      <c r="BU1403" s="195" t="str">
        <f t="shared" si="1584"/>
        <v>BU$16</v>
      </c>
      <c r="BV1403" s="195" t="str">
        <f t="shared" si="1584"/>
        <v>BV$16</v>
      </c>
      <c r="BW1403" s="195" t="str">
        <f t="shared" si="1584"/>
        <v>BW$16</v>
      </c>
      <c r="BX1403" s="195" t="str">
        <f t="shared" si="1584"/>
        <v>BX$16</v>
      </c>
      <c r="BY1403" s="195" t="str">
        <f t="shared" si="1584"/>
        <v>BY$16</v>
      </c>
      <c r="BZ1403" s="195" t="str">
        <f t="shared" si="1584"/>
        <v>BZ$16</v>
      </c>
      <c r="CA1403" s="195" t="str">
        <f t="shared" si="1584"/>
        <v>CA$16</v>
      </c>
      <c r="CB1403" s="195" t="str">
        <f t="shared" si="1584"/>
        <v>CB$16</v>
      </c>
      <c r="CC1403" s="195" t="str">
        <f t="shared" si="1584"/>
        <v>CC$16</v>
      </c>
      <c r="CD1403" s="195" t="str">
        <f t="shared" si="1584"/>
        <v>CD$16</v>
      </c>
      <c r="CE1403" s="195" t="str">
        <f t="shared" ref="CE1403:CK1403" si="1585">CE$20</f>
        <v>CE$16</v>
      </c>
      <c r="CF1403" s="195" t="str">
        <f t="shared" si="1585"/>
        <v>CF$16</v>
      </c>
      <c r="CG1403" s="195" t="str">
        <f t="shared" si="1585"/>
        <v>CG$16</v>
      </c>
      <c r="CH1403" s="195" t="str">
        <f t="shared" si="1585"/>
        <v>CH$16</v>
      </c>
      <c r="CI1403" s="195" t="str">
        <f t="shared" si="1585"/>
        <v>CI$16</v>
      </c>
      <c r="CJ1403" s="195" t="str">
        <f t="shared" si="1585"/>
        <v>CJ$16</v>
      </c>
      <c r="CK1403" s="195" t="str">
        <f t="shared" si="1585"/>
        <v>CK$16</v>
      </c>
    </row>
    <row r="1404" spans="2:89" x14ac:dyDescent="0.35">
      <c r="B1404" s="171" t="s">
        <v>462</v>
      </c>
      <c r="E1404" s="8"/>
      <c r="H1404" s="196"/>
      <c r="I1404" s="197"/>
      <c r="J1404" s="197"/>
      <c r="K1404" s="198"/>
      <c r="L1404" s="198"/>
      <c r="M1404" s="198"/>
      <c r="N1404" s="198"/>
      <c r="O1404" s="198"/>
      <c r="P1404" s="198"/>
      <c r="R1404" s="198"/>
      <c r="S1404" s="195" t="str">
        <f t="shared" ref="S1404:AX1404" si="1586">S$21</f>
        <v>S$17</v>
      </c>
      <c r="T1404" s="195" t="str">
        <f t="shared" si="1586"/>
        <v>T$17</v>
      </c>
      <c r="U1404" s="195" t="str">
        <f t="shared" si="1586"/>
        <v>U$17</v>
      </c>
      <c r="V1404" s="195" t="str">
        <f t="shared" si="1586"/>
        <v>V$17</v>
      </c>
      <c r="W1404" s="195" t="str">
        <f t="shared" si="1586"/>
        <v>W$17</v>
      </c>
      <c r="X1404" s="195" t="str">
        <f t="shared" si="1586"/>
        <v>X$17</v>
      </c>
      <c r="Y1404" s="195" t="str">
        <f t="shared" si="1586"/>
        <v>Y$17</v>
      </c>
      <c r="Z1404" s="195" t="str">
        <f t="shared" si="1586"/>
        <v>Z$17</v>
      </c>
      <c r="AA1404" s="195" t="str">
        <f t="shared" si="1586"/>
        <v>AA$17</v>
      </c>
      <c r="AB1404" s="195" t="str">
        <f t="shared" si="1586"/>
        <v>AB$17</v>
      </c>
      <c r="AC1404" s="195" t="str">
        <f t="shared" si="1586"/>
        <v>AC$17</v>
      </c>
      <c r="AD1404" s="195" t="str">
        <f t="shared" si="1586"/>
        <v>AD$17</v>
      </c>
      <c r="AE1404" s="195" t="str">
        <f t="shared" si="1586"/>
        <v>AE$17</v>
      </c>
      <c r="AF1404" s="195" t="str">
        <f t="shared" si="1586"/>
        <v>AF$17</v>
      </c>
      <c r="AG1404" s="195" t="str">
        <f t="shared" si="1586"/>
        <v>AG$17</v>
      </c>
      <c r="AH1404" s="195" t="str">
        <f t="shared" si="1586"/>
        <v>AH$17</v>
      </c>
      <c r="AI1404" s="195" t="str">
        <f t="shared" si="1586"/>
        <v>AI$17</v>
      </c>
      <c r="AJ1404" s="195" t="str">
        <f t="shared" si="1586"/>
        <v>AJ$17</v>
      </c>
      <c r="AK1404" s="195" t="str">
        <f t="shared" si="1586"/>
        <v>AK$17</v>
      </c>
      <c r="AL1404" s="195" t="str">
        <f t="shared" si="1586"/>
        <v>AL$17</v>
      </c>
      <c r="AM1404" s="195" t="str">
        <f t="shared" si="1586"/>
        <v>AM$17</v>
      </c>
      <c r="AN1404" s="195" t="str">
        <f t="shared" si="1586"/>
        <v>AN$17</v>
      </c>
      <c r="AO1404" s="195" t="str">
        <f t="shared" si="1586"/>
        <v>AO$17</v>
      </c>
      <c r="AP1404" s="195" t="str">
        <f t="shared" si="1586"/>
        <v>AP$17</v>
      </c>
      <c r="AQ1404" s="195" t="str">
        <f t="shared" si="1586"/>
        <v>AQ$17</v>
      </c>
      <c r="AR1404" s="195" t="str">
        <f t="shared" si="1586"/>
        <v>AR$17</v>
      </c>
      <c r="AS1404" s="195" t="str">
        <f t="shared" si="1586"/>
        <v>AS$17</v>
      </c>
      <c r="AT1404" s="195" t="str">
        <f t="shared" si="1586"/>
        <v>AT$17</v>
      </c>
      <c r="AU1404" s="195" t="str">
        <f t="shared" si="1586"/>
        <v>AU$17</v>
      </c>
      <c r="AV1404" s="195" t="str">
        <f t="shared" si="1586"/>
        <v>AV$17</v>
      </c>
      <c r="AW1404" s="195" t="str">
        <f t="shared" si="1586"/>
        <v>AW$17</v>
      </c>
      <c r="AX1404" s="195" t="str">
        <f t="shared" si="1586"/>
        <v>AX$17</v>
      </c>
      <c r="AY1404" s="195" t="str">
        <f t="shared" ref="AY1404:CD1404" si="1587">AY$21</f>
        <v>AY$17</v>
      </c>
      <c r="AZ1404" s="195" t="str">
        <f t="shared" si="1587"/>
        <v>AZ$17</v>
      </c>
      <c r="BA1404" s="195" t="str">
        <f t="shared" si="1587"/>
        <v>BA$17</v>
      </c>
      <c r="BB1404" s="195" t="str">
        <f t="shared" si="1587"/>
        <v>BB$17</v>
      </c>
      <c r="BC1404" s="195" t="str">
        <f t="shared" si="1587"/>
        <v>BC$17</v>
      </c>
      <c r="BD1404" s="195" t="str">
        <f t="shared" si="1587"/>
        <v>BD$17</v>
      </c>
      <c r="BE1404" s="195" t="str">
        <f t="shared" si="1587"/>
        <v>BE$17</v>
      </c>
      <c r="BF1404" s="195" t="str">
        <f t="shared" si="1587"/>
        <v>BF$17</v>
      </c>
      <c r="BG1404" s="195" t="str">
        <f t="shared" si="1587"/>
        <v>BG$17</v>
      </c>
      <c r="BH1404" s="195" t="str">
        <f t="shared" si="1587"/>
        <v>BH$17</v>
      </c>
      <c r="BI1404" s="195" t="str">
        <f t="shared" si="1587"/>
        <v>BI$17</v>
      </c>
      <c r="BJ1404" s="195" t="str">
        <f t="shared" si="1587"/>
        <v>BJ$17</v>
      </c>
      <c r="BK1404" s="195" t="str">
        <f t="shared" si="1587"/>
        <v>BK$17</v>
      </c>
      <c r="BL1404" s="195" t="str">
        <f t="shared" si="1587"/>
        <v>BL$17</v>
      </c>
      <c r="BM1404" s="195" t="str">
        <f t="shared" si="1587"/>
        <v>BM$17</v>
      </c>
      <c r="BN1404" s="195" t="str">
        <f t="shared" si="1587"/>
        <v>BN$17</v>
      </c>
      <c r="BO1404" s="195" t="str">
        <f t="shared" si="1587"/>
        <v>BO$17</v>
      </c>
      <c r="BP1404" s="195" t="str">
        <f t="shared" si="1587"/>
        <v>BP$17</v>
      </c>
      <c r="BQ1404" s="195" t="str">
        <f t="shared" si="1587"/>
        <v>BQ$17</v>
      </c>
      <c r="BR1404" s="195" t="str">
        <f t="shared" si="1587"/>
        <v>BR$17</v>
      </c>
      <c r="BS1404" s="195" t="str">
        <f t="shared" si="1587"/>
        <v>BS$17</v>
      </c>
      <c r="BT1404" s="195" t="str">
        <f t="shared" si="1587"/>
        <v>BT$17</v>
      </c>
      <c r="BU1404" s="195" t="str">
        <f t="shared" si="1587"/>
        <v>BU$17</v>
      </c>
      <c r="BV1404" s="195" t="str">
        <f t="shared" si="1587"/>
        <v>BV$17</v>
      </c>
      <c r="BW1404" s="195" t="str">
        <f t="shared" si="1587"/>
        <v>BW$17</v>
      </c>
      <c r="BX1404" s="195" t="str">
        <f t="shared" si="1587"/>
        <v>BX$17</v>
      </c>
      <c r="BY1404" s="195" t="str">
        <f t="shared" si="1587"/>
        <v>BY$17</v>
      </c>
      <c r="BZ1404" s="195" t="str">
        <f t="shared" si="1587"/>
        <v>BZ$17</v>
      </c>
      <c r="CA1404" s="195" t="str">
        <f t="shared" si="1587"/>
        <v>CA$17</v>
      </c>
      <c r="CB1404" s="195" t="str">
        <f t="shared" si="1587"/>
        <v>CB$17</v>
      </c>
      <c r="CC1404" s="195" t="str">
        <f t="shared" si="1587"/>
        <v>CC$17</v>
      </c>
      <c r="CD1404" s="195" t="str">
        <f t="shared" si="1587"/>
        <v>CD$17</v>
      </c>
      <c r="CE1404" s="195" t="str">
        <f t="shared" ref="CE1404:CK1404" si="1588">CE$21</f>
        <v>CE$17</v>
      </c>
      <c r="CF1404" s="195" t="str">
        <f t="shared" si="1588"/>
        <v>CF$17</v>
      </c>
      <c r="CG1404" s="195" t="str">
        <f t="shared" si="1588"/>
        <v>CG$17</v>
      </c>
      <c r="CH1404" s="195" t="str">
        <f t="shared" si="1588"/>
        <v>CH$17</v>
      </c>
      <c r="CI1404" s="195" t="str">
        <f t="shared" si="1588"/>
        <v>CI$17</v>
      </c>
      <c r="CJ1404" s="195" t="str">
        <f t="shared" si="1588"/>
        <v>CJ$17</v>
      </c>
      <c r="CK1404" s="195" t="str">
        <f t="shared" si="1588"/>
        <v>CK$17</v>
      </c>
    </row>
    <row r="1405" spans="2:89" x14ac:dyDescent="0.35">
      <c r="B1405" s="171" t="s">
        <v>491</v>
      </c>
      <c r="E1405" s="8"/>
      <c r="H1405" s="196"/>
      <c r="I1405" s="197"/>
      <c r="J1405" s="197"/>
      <c r="K1405" s="198"/>
      <c r="L1405" s="198"/>
      <c r="M1405" s="198"/>
      <c r="N1405" s="198"/>
      <c r="O1405" s="198"/>
      <c r="P1405" s="198"/>
      <c r="R1405" s="198"/>
      <c r="S1405" s="186"/>
      <c r="T1405" s="186"/>
      <c r="U1405" s="186"/>
      <c r="V1405" s="186"/>
      <c r="W1405" s="186"/>
      <c r="X1405" s="186"/>
      <c r="Y1405" s="186"/>
      <c r="Z1405" s="186"/>
      <c r="AA1405" s="186"/>
      <c r="AB1405" s="186"/>
      <c r="AC1405" s="186"/>
      <c r="AD1405" s="186"/>
      <c r="AE1405" s="186"/>
      <c r="AF1405" s="186"/>
      <c r="AG1405" s="186"/>
      <c r="AH1405" s="186"/>
      <c r="AI1405" s="186"/>
      <c r="AJ1405" s="186"/>
      <c r="AK1405" s="186"/>
      <c r="AL1405" s="186"/>
      <c r="AM1405" s="186"/>
      <c r="AN1405" s="186"/>
      <c r="AO1405" s="186"/>
      <c r="AP1405" s="186"/>
      <c r="AQ1405" s="186"/>
      <c r="AR1405" s="186"/>
      <c r="AS1405" s="186"/>
      <c r="AT1405" s="186"/>
      <c r="AU1405" s="186"/>
      <c r="AV1405" s="186"/>
      <c r="AW1405" s="186"/>
      <c r="AX1405" s="186"/>
      <c r="AY1405" s="186"/>
      <c r="AZ1405" s="186"/>
      <c r="BA1405" s="186"/>
      <c r="BB1405" s="186"/>
      <c r="BC1405" s="186"/>
      <c r="BD1405" s="186"/>
      <c r="BE1405" s="186"/>
      <c r="BF1405" s="186"/>
      <c r="BG1405" s="186"/>
      <c r="BH1405" s="186"/>
      <c r="BI1405" s="186"/>
      <c r="BJ1405" s="186"/>
      <c r="BK1405" s="186"/>
      <c r="BL1405" s="186"/>
      <c r="BM1405" s="186"/>
      <c r="BN1405" s="186"/>
      <c r="BO1405" s="186"/>
      <c r="BP1405" s="186"/>
      <c r="BQ1405" s="186"/>
      <c r="BR1405" s="186"/>
      <c r="BS1405" s="186"/>
      <c r="BT1405" s="186"/>
      <c r="BU1405" s="186"/>
      <c r="BV1405" s="186"/>
      <c r="BW1405" s="186"/>
      <c r="BX1405" s="186"/>
      <c r="BY1405" s="186"/>
      <c r="BZ1405" s="186"/>
      <c r="CA1405" s="186"/>
      <c r="CB1405" s="186"/>
      <c r="CC1405" s="186"/>
      <c r="CD1405" s="186"/>
      <c r="CE1405" s="186"/>
      <c r="CF1405" s="186"/>
      <c r="CG1405" s="186"/>
      <c r="CH1405" s="186"/>
      <c r="CI1405" s="186"/>
      <c r="CJ1405" s="186"/>
      <c r="CK1405" s="186"/>
    </row>
    <row r="1406" spans="2:89" x14ac:dyDescent="0.35">
      <c r="B1406" s="171" t="s">
        <v>505</v>
      </c>
      <c r="E1406" s="8"/>
      <c r="H1406" s="196"/>
      <c r="I1406" s="197"/>
      <c r="J1406" s="197"/>
      <c r="K1406" s="198"/>
      <c r="L1406" s="198"/>
      <c r="M1406" s="198"/>
      <c r="N1406" s="198"/>
      <c r="O1406" s="198"/>
      <c r="P1406" s="198"/>
      <c r="R1406" s="198"/>
      <c r="S1406" s="186"/>
      <c r="T1406" s="186"/>
      <c r="U1406" s="186"/>
      <c r="V1406" s="186"/>
      <c r="W1406" s="186"/>
      <c r="X1406" s="186"/>
      <c r="Y1406" s="186"/>
      <c r="Z1406" s="186"/>
      <c r="AA1406" s="186"/>
      <c r="AB1406" s="186"/>
      <c r="AC1406" s="186"/>
      <c r="AD1406" s="186"/>
      <c r="AE1406" s="186"/>
      <c r="AF1406" s="186"/>
      <c r="AG1406" s="186"/>
      <c r="AH1406" s="186"/>
      <c r="AI1406" s="186"/>
      <c r="AJ1406" s="186"/>
      <c r="AK1406" s="186"/>
      <c r="AL1406" s="186"/>
      <c r="AM1406" s="186"/>
      <c r="AN1406" s="186"/>
      <c r="AO1406" s="186"/>
      <c r="AP1406" s="186"/>
      <c r="AQ1406" s="186"/>
      <c r="AR1406" s="186"/>
      <c r="AS1406" s="186"/>
      <c r="AT1406" s="186"/>
      <c r="AU1406" s="186"/>
      <c r="AV1406" s="186"/>
      <c r="AW1406" s="186"/>
      <c r="AX1406" s="186"/>
      <c r="AY1406" s="186"/>
      <c r="AZ1406" s="186"/>
      <c r="BA1406" s="186"/>
      <c r="BB1406" s="186"/>
      <c r="BC1406" s="186"/>
      <c r="BD1406" s="186"/>
      <c r="BE1406" s="186"/>
      <c r="BF1406" s="186"/>
      <c r="BG1406" s="186"/>
      <c r="BH1406" s="186"/>
      <c r="BI1406" s="186"/>
      <c r="BJ1406" s="186"/>
      <c r="BK1406" s="186"/>
      <c r="BL1406" s="186"/>
      <c r="BM1406" s="186"/>
      <c r="BN1406" s="186"/>
      <c r="BO1406" s="186"/>
      <c r="BP1406" s="186"/>
      <c r="BQ1406" s="186"/>
      <c r="BR1406" s="186"/>
      <c r="BS1406" s="186"/>
      <c r="BT1406" s="186"/>
      <c r="BU1406" s="186"/>
      <c r="BV1406" s="186"/>
      <c r="BW1406" s="186"/>
      <c r="BX1406" s="186"/>
      <c r="BY1406" s="186"/>
      <c r="BZ1406" s="186"/>
      <c r="CA1406" s="186"/>
      <c r="CB1406" s="186"/>
      <c r="CC1406" s="186"/>
      <c r="CD1406" s="186"/>
      <c r="CE1406" s="186"/>
      <c r="CF1406" s="186"/>
      <c r="CG1406" s="186"/>
      <c r="CH1406" s="186"/>
      <c r="CI1406" s="186"/>
      <c r="CJ1406" s="186"/>
      <c r="CK1406" s="186"/>
    </row>
    <row r="1407" spans="2:89" x14ac:dyDescent="0.35">
      <c r="B1407" s="171" t="s">
        <v>463</v>
      </c>
      <c r="E1407" s="8"/>
      <c r="H1407" s="196"/>
      <c r="I1407" s="197"/>
      <c r="J1407" s="197"/>
      <c r="K1407" s="198"/>
      <c r="L1407" s="198"/>
      <c r="M1407" s="198"/>
      <c r="N1407" s="198"/>
      <c r="O1407" s="198"/>
      <c r="P1407" s="198"/>
      <c r="R1407" s="198"/>
      <c r="S1407" s="186" t="str">
        <f t="shared" ref="S1407:AX1407" si="1589">S$22</f>
        <v>S$18</v>
      </c>
      <c r="T1407" s="186" t="str">
        <f t="shared" si="1589"/>
        <v>T$18</v>
      </c>
      <c r="U1407" s="186" t="str">
        <f t="shared" si="1589"/>
        <v>U$18</v>
      </c>
      <c r="V1407" s="186" t="str">
        <f t="shared" si="1589"/>
        <v>V$18</v>
      </c>
      <c r="W1407" s="186" t="str">
        <f t="shared" si="1589"/>
        <v>W$18</v>
      </c>
      <c r="X1407" s="186" t="str">
        <f t="shared" si="1589"/>
        <v>X$18</v>
      </c>
      <c r="Y1407" s="186" t="str">
        <f t="shared" si="1589"/>
        <v>Y$18</v>
      </c>
      <c r="Z1407" s="186" t="str">
        <f t="shared" si="1589"/>
        <v>Z$18</v>
      </c>
      <c r="AA1407" s="186" t="str">
        <f t="shared" si="1589"/>
        <v>AA$18</v>
      </c>
      <c r="AB1407" s="186" t="str">
        <f t="shared" si="1589"/>
        <v>AB$18</v>
      </c>
      <c r="AC1407" s="186" t="str">
        <f t="shared" si="1589"/>
        <v>AC$18</v>
      </c>
      <c r="AD1407" s="186" t="str">
        <f t="shared" si="1589"/>
        <v>AD$18</v>
      </c>
      <c r="AE1407" s="186" t="str">
        <f t="shared" si="1589"/>
        <v>AE$18</v>
      </c>
      <c r="AF1407" s="186" t="str">
        <f t="shared" si="1589"/>
        <v>AF$18</v>
      </c>
      <c r="AG1407" s="186" t="str">
        <f t="shared" si="1589"/>
        <v>AG$18</v>
      </c>
      <c r="AH1407" s="186" t="str">
        <f t="shared" si="1589"/>
        <v>AH$18</v>
      </c>
      <c r="AI1407" s="186" t="str">
        <f t="shared" si="1589"/>
        <v>AI$18</v>
      </c>
      <c r="AJ1407" s="186" t="str">
        <f t="shared" si="1589"/>
        <v>AJ$18</v>
      </c>
      <c r="AK1407" s="186" t="str">
        <f t="shared" si="1589"/>
        <v>AK$18</v>
      </c>
      <c r="AL1407" s="186" t="str">
        <f t="shared" si="1589"/>
        <v>AL$18</v>
      </c>
      <c r="AM1407" s="186" t="str">
        <f t="shared" si="1589"/>
        <v>AM$18</v>
      </c>
      <c r="AN1407" s="186" t="str">
        <f t="shared" si="1589"/>
        <v>AN$18</v>
      </c>
      <c r="AO1407" s="186" t="str">
        <f t="shared" si="1589"/>
        <v>AO$18</v>
      </c>
      <c r="AP1407" s="186" t="str">
        <f t="shared" si="1589"/>
        <v>AP$18</v>
      </c>
      <c r="AQ1407" s="186" t="str">
        <f t="shared" si="1589"/>
        <v>AQ$18</v>
      </c>
      <c r="AR1407" s="186" t="str">
        <f t="shared" si="1589"/>
        <v>AR$18</v>
      </c>
      <c r="AS1407" s="186" t="str">
        <f t="shared" si="1589"/>
        <v>AS$18</v>
      </c>
      <c r="AT1407" s="186" t="str">
        <f t="shared" si="1589"/>
        <v>AT$18</v>
      </c>
      <c r="AU1407" s="186" t="str">
        <f t="shared" si="1589"/>
        <v>AU$18</v>
      </c>
      <c r="AV1407" s="186" t="str">
        <f t="shared" si="1589"/>
        <v>AV$18</v>
      </c>
      <c r="AW1407" s="186" t="str">
        <f t="shared" si="1589"/>
        <v>AW$18</v>
      </c>
      <c r="AX1407" s="186" t="str">
        <f t="shared" si="1589"/>
        <v>AX$18</v>
      </c>
      <c r="AY1407" s="186" t="str">
        <f t="shared" ref="AY1407:CD1407" si="1590">AY$22</f>
        <v>AY$18</v>
      </c>
      <c r="AZ1407" s="186" t="str">
        <f t="shared" si="1590"/>
        <v>AZ$18</v>
      </c>
      <c r="BA1407" s="186" t="str">
        <f t="shared" si="1590"/>
        <v>BA$18</v>
      </c>
      <c r="BB1407" s="186" t="str">
        <f t="shared" si="1590"/>
        <v>BB$18</v>
      </c>
      <c r="BC1407" s="186" t="str">
        <f t="shared" si="1590"/>
        <v>BC$18</v>
      </c>
      <c r="BD1407" s="186" t="str">
        <f t="shared" si="1590"/>
        <v>BD$18</v>
      </c>
      <c r="BE1407" s="186" t="str">
        <f t="shared" si="1590"/>
        <v>BE$18</v>
      </c>
      <c r="BF1407" s="186" t="str">
        <f t="shared" si="1590"/>
        <v>BF$18</v>
      </c>
      <c r="BG1407" s="186" t="str">
        <f t="shared" si="1590"/>
        <v>BG$18</v>
      </c>
      <c r="BH1407" s="186" t="str">
        <f t="shared" si="1590"/>
        <v>BH$18</v>
      </c>
      <c r="BI1407" s="186" t="str">
        <f t="shared" si="1590"/>
        <v>BI$18</v>
      </c>
      <c r="BJ1407" s="186" t="str">
        <f t="shared" si="1590"/>
        <v>BJ$18</v>
      </c>
      <c r="BK1407" s="186" t="str">
        <f t="shared" si="1590"/>
        <v>BK$18</v>
      </c>
      <c r="BL1407" s="186" t="str">
        <f t="shared" si="1590"/>
        <v>BL$18</v>
      </c>
      <c r="BM1407" s="186" t="str">
        <f t="shared" si="1590"/>
        <v>BM$18</v>
      </c>
      <c r="BN1407" s="186" t="str">
        <f t="shared" si="1590"/>
        <v>BN$18</v>
      </c>
      <c r="BO1407" s="186" t="str">
        <f t="shared" si="1590"/>
        <v>BO$18</v>
      </c>
      <c r="BP1407" s="186" t="str">
        <f t="shared" si="1590"/>
        <v>BP$18</v>
      </c>
      <c r="BQ1407" s="186" t="str">
        <f t="shared" si="1590"/>
        <v>BQ$18</v>
      </c>
      <c r="BR1407" s="186" t="str">
        <f t="shared" si="1590"/>
        <v>BR$18</v>
      </c>
      <c r="BS1407" s="186" t="str">
        <f t="shared" si="1590"/>
        <v>BS$18</v>
      </c>
      <c r="BT1407" s="186" t="str">
        <f t="shared" si="1590"/>
        <v>BT$18</v>
      </c>
      <c r="BU1407" s="186" t="str">
        <f t="shared" si="1590"/>
        <v>BU$18</v>
      </c>
      <c r="BV1407" s="186" t="str">
        <f t="shared" si="1590"/>
        <v>BV$18</v>
      </c>
      <c r="BW1407" s="186" t="str">
        <f t="shared" si="1590"/>
        <v>BW$18</v>
      </c>
      <c r="BX1407" s="186" t="str">
        <f t="shared" si="1590"/>
        <v>BX$18</v>
      </c>
      <c r="BY1407" s="186" t="str">
        <f t="shared" si="1590"/>
        <v>BY$18</v>
      </c>
      <c r="BZ1407" s="186" t="str">
        <f t="shared" si="1590"/>
        <v>BZ$18</v>
      </c>
      <c r="CA1407" s="186" t="str">
        <f t="shared" si="1590"/>
        <v>CA$18</v>
      </c>
      <c r="CB1407" s="186" t="str">
        <f t="shared" si="1590"/>
        <v>CB$18</v>
      </c>
      <c r="CC1407" s="186" t="str">
        <f t="shared" si="1590"/>
        <v>CC$18</v>
      </c>
      <c r="CD1407" s="186" t="str">
        <f t="shared" si="1590"/>
        <v>CD$18</v>
      </c>
      <c r="CE1407" s="186" t="str">
        <f t="shared" ref="CE1407:CK1407" si="1591">CE$22</f>
        <v>CE$18</v>
      </c>
      <c r="CF1407" s="186" t="str">
        <f t="shared" si="1591"/>
        <v>CF$18</v>
      </c>
      <c r="CG1407" s="186" t="str">
        <f t="shared" si="1591"/>
        <v>CG$18</v>
      </c>
      <c r="CH1407" s="186" t="str">
        <f t="shared" si="1591"/>
        <v>CH$18</v>
      </c>
      <c r="CI1407" s="186" t="str">
        <f t="shared" si="1591"/>
        <v>CI$18</v>
      </c>
      <c r="CJ1407" s="186" t="str">
        <f t="shared" si="1591"/>
        <v>CJ$18</v>
      </c>
      <c r="CK1407" s="186" t="str">
        <f t="shared" si="1591"/>
        <v>CK$18</v>
      </c>
    </row>
    <row r="1408" spans="2:89" x14ac:dyDescent="0.35">
      <c r="B1408" s="171" t="s">
        <v>464</v>
      </c>
      <c r="E1408" s="8"/>
      <c r="H1408" s="196"/>
      <c r="I1408" s="197"/>
      <c r="J1408" s="197"/>
      <c r="K1408" s="198"/>
      <c r="L1408" s="198"/>
      <c r="M1408" s="198"/>
      <c r="N1408" s="198"/>
      <c r="O1408" s="198"/>
      <c r="P1408" s="198"/>
      <c r="R1408" s="198"/>
      <c r="S1408" s="186" t="str">
        <f t="shared" ref="S1408:AX1408" si="1592">S$23</f>
        <v>S$19</v>
      </c>
      <c r="T1408" s="186" t="str">
        <f t="shared" si="1592"/>
        <v>T$19</v>
      </c>
      <c r="U1408" s="186" t="str">
        <f t="shared" si="1592"/>
        <v>U$19</v>
      </c>
      <c r="V1408" s="186" t="str">
        <f t="shared" si="1592"/>
        <v>V$19</v>
      </c>
      <c r="W1408" s="186" t="str">
        <f t="shared" si="1592"/>
        <v>W$19</v>
      </c>
      <c r="X1408" s="186" t="str">
        <f t="shared" si="1592"/>
        <v>X$19</v>
      </c>
      <c r="Y1408" s="186" t="str">
        <f t="shared" si="1592"/>
        <v>Y$19</v>
      </c>
      <c r="Z1408" s="186" t="str">
        <f t="shared" si="1592"/>
        <v>Z$19</v>
      </c>
      <c r="AA1408" s="186" t="str">
        <f t="shared" si="1592"/>
        <v>AA$19</v>
      </c>
      <c r="AB1408" s="186" t="str">
        <f t="shared" si="1592"/>
        <v>AB$19</v>
      </c>
      <c r="AC1408" s="186" t="str">
        <f t="shared" si="1592"/>
        <v>AC$19</v>
      </c>
      <c r="AD1408" s="186" t="str">
        <f t="shared" si="1592"/>
        <v>AD$19</v>
      </c>
      <c r="AE1408" s="186" t="str">
        <f t="shared" si="1592"/>
        <v>AE$19</v>
      </c>
      <c r="AF1408" s="186" t="str">
        <f t="shared" si="1592"/>
        <v>AF$19</v>
      </c>
      <c r="AG1408" s="186" t="str">
        <f t="shared" si="1592"/>
        <v>AG$19</v>
      </c>
      <c r="AH1408" s="186" t="str">
        <f t="shared" si="1592"/>
        <v>AH$19</v>
      </c>
      <c r="AI1408" s="186" t="str">
        <f t="shared" si="1592"/>
        <v>AI$19</v>
      </c>
      <c r="AJ1408" s="186" t="str">
        <f t="shared" si="1592"/>
        <v>AJ$19</v>
      </c>
      <c r="AK1408" s="186" t="str">
        <f t="shared" si="1592"/>
        <v>AK$19</v>
      </c>
      <c r="AL1408" s="186" t="str">
        <f t="shared" si="1592"/>
        <v>AL$19</v>
      </c>
      <c r="AM1408" s="186" t="str">
        <f t="shared" si="1592"/>
        <v>AM$19</v>
      </c>
      <c r="AN1408" s="186" t="str">
        <f t="shared" si="1592"/>
        <v>AN$19</v>
      </c>
      <c r="AO1408" s="186" t="str">
        <f t="shared" si="1592"/>
        <v>AO$19</v>
      </c>
      <c r="AP1408" s="186" t="str">
        <f t="shared" si="1592"/>
        <v>AP$19</v>
      </c>
      <c r="AQ1408" s="186" t="str">
        <f t="shared" si="1592"/>
        <v>AQ$19</v>
      </c>
      <c r="AR1408" s="186" t="str">
        <f t="shared" si="1592"/>
        <v>AR$19</v>
      </c>
      <c r="AS1408" s="186" t="str">
        <f t="shared" si="1592"/>
        <v>AS$19</v>
      </c>
      <c r="AT1408" s="186" t="str">
        <f t="shared" si="1592"/>
        <v>AT$19</v>
      </c>
      <c r="AU1408" s="186" t="str">
        <f t="shared" si="1592"/>
        <v>AU$19</v>
      </c>
      <c r="AV1408" s="186" t="str">
        <f t="shared" si="1592"/>
        <v>AV$19</v>
      </c>
      <c r="AW1408" s="186" t="str">
        <f t="shared" si="1592"/>
        <v>AW$19</v>
      </c>
      <c r="AX1408" s="186" t="str">
        <f t="shared" si="1592"/>
        <v>AX$19</v>
      </c>
      <c r="AY1408" s="186" t="str">
        <f t="shared" ref="AY1408:CD1408" si="1593">AY$23</f>
        <v>AY$19</v>
      </c>
      <c r="AZ1408" s="186" t="str">
        <f t="shared" si="1593"/>
        <v>AZ$19</v>
      </c>
      <c r="BA1408" s="186" t="str">
        <f t="shared" si="1593"/>
        <v>BA$19</v>
      </c>
      <c r="BB1408" s="186" t="str">
        <f t="shared" si="1593"/>
        <v>BB$19</v>
      </c>
      <c r="BC1408" s="186" t="str">
        <f t="shared" si="1593"/>
        <v>BC$19</v>
      </c>
      <c r="BD1408" s="186" t="str">
        <f t="shared" si="1593"/>
        <v>BD$19</v>
      </c>
      <c r="BE1408" s="186" t="str">
        <f t="shared" si="1593"/>
        <v>BE$19</v>
      </c>
      <c r="BF1408" s="186" t="str">
        <f t="shared" si="1593"/>
        <v>BF$19</v>
      </c>
      <c r="BG1408" s="186" t="str">
        <f t="shared" si="1593"/>
        <v>BG$19</v>
      </c>
      <c r="BH1408" s="186" t="str">
        <f t="shared" si="1593"/>
        <v>BH$19</v>
      </c>
      <c r="BI1408" s="186" t="str">
        <f t="shared" si="1593"/>
        <v>BI$19</v>
      </c>
      <c r="BJ1408" s="186" t="str">
        <f t="shared" si="1593"/>
        <v>BJ$19</v>
      </c>
      <c r="BK1408" s="186" t="str">
        <f t="shared" si="1593"/>
        <v>BK$19</v>
      </c>
      <c r="BL1408" s="186" t="str">
        <f t="shared" si="1593"/>
        <v>BL$19</v>
      </c>
      <c r="BM1408" s="186" t="str">
        <f t="shared" si="1593"/>
        <v>BM$19</v>
      </c>
      <c r="BN1408" s="186" t="str">
        <f t="shared" si="1593"/>
        <v>BN$19</v>
      </c>
      <c r="BO1408" s="186" t="str">
        <f t="shared" si="1593"/>
        <v>BO$19</v>
      </c>
      <c r="BP1408" s="186" t="str">
        <f t="shared" si="1593"/>
        <v>BP$19</v>
      </c>
      <c r="BQ1408" s="186" t="str">
        <f t="shared" si="1593"/>
        <v>BQ$19</v>
      </c>
      <c r="BR1408" s="186" t="str">
        <f t="shared" si="1593"/>
        <v>BR$19</v>
      </c>
      <c r="BS1408" s="186" t="str">
        <f t="shared" si="1593"/>
        <v>BS$19</v>
      </c>
      <c r="BT1408" s="186" t="str">
        <f t="shared" si="1593"/>
        <v>BT$19</v>
      </c>
      <c r="BU1408" s="186" t="str">
        <f t="shared" si="1593"/>
        <v>BU$19</v>
      </c>
      <c r="BV1408" s="186" t="str">
        <f t="shared" si="1593"/>
        <v>BV$19</v>
      </c>
      <c r="BW1408" s="186" t="str">
        <f t="shared" si="1593"/>
        <v>BW$19</v>
      </c>
      <c r="BX1408" s="186" t="str">
        <f t="shared" si="1593"/>
        <v>BX$19</v>
      </c>
      <c r="BY1408" s="186" t="str">
        <f t="shared" si="1593"/>
        <v>BY$19</v>
      </c>
      <c r="BZ1408" s="186" t="str">
        <f t="shared" si="1593"/>
        <v>BZ$19</v>
      </c>
      <c r="CA1408" s="186" t="str">
        <f t="shared" si="1593"/>
        <v>CA$19</v>
      </c>
      <c r="CB1408" s="186" t="str">
        <f t="shared" si="1593"/>
        <v>CB$19</v>
      </c>
      <c r="CC1408" s="186" t="str">
        <f t="shared" si="1593"/>
        <v>CC$19</v>
      </c>
      <c r="CD1408" s="186" t="str">
        <f t="shared" si="1593"/>
        <v>CD$19</v>
      </c>
      <c r="CE1408" s="186" t="str">
        <f t="shared" ref="CE1408:CK1408" si="1594">CE$23</f>
        <v>CE$19</v>
      </c>
      <c r="CF1408" s="186" t="str">
        <f t="shared" si="1594"/>
        <v>CF$19</v>
      </c>
      <c r="CG1408" s="186" t="str">
        <f t="shared" si="1594"/>
        <v>CG$19</v>
      </c>
      <c r="CH1408" s="186" t="str">
        <f t="shared" si="1594"/>
        <v>CH$19</v>
      </c>
      <c r="CI1408" s="186" t="str">
        <f t="shared" si="1594"/>
        <v>CI$19</v>
      </c>
      <c r="CJ1408" s="186" t="str">
        <f t="shared" si="1594"/>
        <v>CJ$19</v>
      </c>
      <c r="CK1408" s="186" t="str">
        <f t="shared" si="1594"/>
        <v>CK$19</v>
      </c>
    </row>
    <row r="1409" spans="2:89" x14ac:dyDescent="0.35">
      <c r="B1409" s="171"/>
      <c r="E1409" s="8"/>
      <c r="H1409" s="196"/>
      <c r="I1409" s="197"/>
      <c r="J1409" s="197"/>
      <c r="K1409" s="198"/>
      <c r="L1409" s="198"/>
      <c r="M1409" s="198"/>
      <c r="N1409" s="198"/>
      <c r="O1409" s="198"/>
      <c r="P1409" s="198"/>
      <c r="R1409" s="198"/>
      <c r="S1409" s="186"/>
      <c r="T1409" s="186"/>
      <c r="U1409" s="186"/>
      <c r="V1409" s="186"/>
      <c r="W1409" s="186"/>
      <c r="X1409" s="186"/>
      <c r="Y1409" s="186"/>
      <c r="Z1409" s="186"/>
      <c r="AA1409" s="186"/>
      <c r="AB1409" s="186"/>
      <c r="AC1409" s="186"/>
      <c r="AD1409" s="186"/>
      <c r="AE1409" s="186"/>
      <c r="AF1409" s="186"/>
      <c r="AG1409" s="186"/>
      <c r="AH1409" s="186"/>
      <c r="AI1409" s="186"/>
      <c r="AJ1409" s="186"/>
      <c r="AK1409" s="186"/>
      <c r="AL1409" s="186"/>
      <c r="AM1409" s="186"/>
      <c r="AN1409" s="186"/>
      <c r="AO1409" s="186"/>
      <c r="AP1409" s="186"/>
      <c r="AQ1409" s="186"/>
      <c r="AR1409" s="186"/>
      <c r="AS1409" s="186"/>
      <c r="AT1409" s="186"/>
      <c r="AU1409" s="186"/>
      <c r="AV1409" s="186"/>
      <c r="AW1409" s="186"/>
      <c r="AX1409" s="186"/>
      <c r="AY1409" s="186"/>
      <c r="AZ1409" s="186"/>
      <c r="BA1409" s="186"/>
      <c r="BB1409" s="186"/>
      <c r="BC1409" s="186"/>
      <c r="BD1409" s="186"/>
      <c r="BE1409" s="186"/>
      <c r="BF1409" s="186"/>
      <c r="BG1409" s="186"/>
      <c r="BH1409" s="186"/>
      <c r="BI1409" s="186"/>
      <c r="BJ1409" s="186"/>
      <c r="BK1409" s="186"/>
      <c r="BL1409" s="186"/>
      <c r="BM1409" s="186"/>
      <c r="BN1409" s="186"/>
      <c r="BO1409" s="186"/>
      <c r="BP1409" s="186"/>
      <c r="BQ1409" s="186"/>
      <c r="BR1409" s="186"/>
      <c r="BS1409" s="186"/>
      <c r="BT1409" s="186"/>
      <c r="BU1409" s="186"/>
      <c r="BV1409" s="186"/>
      <c r="BW1409" s="186"/>
      <c r="BX1409" s="186"/>
      <c r="BY1409" s="186"/>
      <c r="BZ1409" s="186"/>
      <c r="CA1409" s="186"/>
      <c r="CB1409" s="186"/>
      <c r="CC1409" s="186"/>
      <c r="CD1409" s="186"/>
      <c r="CE1409" s="186"/>
      <c r="CF1409" s="186"/>
      <c r="CG1409" s="186"/>
      <c r="CH1409" s="186"/>
      <c r="CI1409" s="186"/>
      <c r="CJ1409" s="186"/>
      <c r="CK1409" s="186"/>
    </row>
    <row r="1410" spans="2:89" x14ac:dyDescent="0.35">
      <c r="B1410" s="171"/>
      <c r="E1410" s="8"/>
      <c r="H1410" s="196"/>
      <c r="I1410" s="197"/>
      <c r="J1410" s="197"/>
      <c r="K1410" s="198"/>
      <c r="L1410" s="198"/>
      <c r="M1410" s="198"/>
      <c r="N1410" s="198"/>
      <c r="O1410" s="198"/>
      <c r="P1410" s="198"/>
      <c r="R1410" s="198"/>
      <c r="S1410" s="186"/>
      <c r="T1410" s="186"/>
      <c r="U1410" s="186"/>
      <c r="V1410" s="186"/>
      <c r="W1410" s="186"/>
      <c r="X1410" s="186"/>
      <c r="Y1410" s="186"/>
      <c r="Z1410" s="186"/>
      <c r="AA1410" s="186"/>
      <c r="AB1410" s="186"/>
      <c r="AC1410" s="186"/>
      <c r="AD1410" s="186"/>
      <c r="AE1410" s="186"/>
      <c r="AF1410" s="186"/>
      <c r="AG1410" s="186"/>
      <c r="AH1410" s="186"/>
      <c r="AI1410" s="186"/>
      <c r="AJ1410" s="186"/>
      <c r="AK1410" s="186"/>
      <c r="AL1410" s="186"/>
      <c r="AM1410" s="186"/>
      <c r="AN1410" s="186"/>
      <c r="AO1410" s="186"/>
      <c r="AP1410" s="186"/>
      <c r="AQ1410" s="186"/>
      <c r="AR1410" s="186"/>
      <c r="AS1410" s="186"/>
      <c r="AT1410" s="186"/>
      <c r="AU1410" s="186"/>
      <c r="AV1410" s="186"/>
      <c r="AW1410" s="186"/>
      <c r="AX1410" s="186"/>
      <c r="AY1410" s="186"/>
      <c r="AZ1410" s="186"/>
      <c r="BA1410" s="186"/>
      <c r="BB1410" s="186"/>
      <c r="BC1410" s="186"/>
      <c r="BD1410" s="186"/>
      <c r="BE1410" s="186"/>
      <c r="BF1410" s="186"/>
      <c r="BG1410" s="186"/>
      <c r="BH1410" s="186"/>
      <c r="BI1410" s="186"/>
      <c r="BJ1410" s="186"/>
      <c r="BK1410" s="186"/>
      <c r="BL1410" s="186"/>
      <c r="BM1410" s="186"/>
      <c r="BN1410" s="186"/>
      <c r="BO1410" s="186"/>
      <c r="BP1410" s="186"/>
      <c r="BQ1410" s="186"/>
      <c r="BR1410" s="186"/>
      <c r="BS1410" s="186"/>
      <c r="BT1410" s="186"/>
      <c r="BU1410" s="186"/>
      <c r="BV1410" s="186"/>
      <c r="BW1410" s="186"/>
      <c r="BX1410" s="186"/>
      <c r="BY1410" s="186"/>
      <c r="BZ1410" s="186"/>
      <c r="CA1410" s="186"/>
      <c r="CB1410" s="186"/>
      <c r="CC1410" s="186"/>
      <c r="CD1410" s="186"/>
      <c r="CE1410" s="186"/>
      <c r="CF1410" s="186"/>
      <c r="CG1410" s="186"/>
      <c r="CH1410" s="186"/>
      <c r="CI1410" s="186"/>
      <c r="CJ1410" s="186"/>
      <c r="CK1410" s="186"/>
    </row>
    <row r="1411" spans="2:89" x14ac:dyDescent="0.35">
      <c r="B1411" s="171"/>
      <c r="E1411" s="8"/>
      <c r="H1411" s="196"/>
      <c r="I1411" s="197"/>
      <c r="J1411" s="197"/>
      <c r="K1411" s="198"/>
      <c r="L1411" s="198"/>
      <c r="M1411" s="198"/>
      <c r="N1411" s="198"/>
      <c r="O1411" s="198"/>
      <c r="P1411" s="198"/>
      <c r="R1411" s="198"/>
      <c r="S1411" s="186"/>
      <c r="T1411" s="186"/>
      <c r="U1411" s="186"/>
      <c r="V1411" s="186"/>
      <c r="W1411" s="186"/>
      <c r="X1411" s="186"/>
      <c r="Y1411" s="186"/>
      <c r="Z1411" s="186"/>
      <c r="AA1411" s="186"/>
      <c r="AB1411" s="186"/>
      <c r="AC1411" s="186"/>
      <c r="AD1411" s="186"/>
      <c r="AE1411" s="186"/>
      <c r="AF1411" s="186"/>
      <c r="AG1411" s="186"/>
      <c r="AH1411" s="186"/>
      <c r="AI1411" s="186"/>
      <c r="AJ1411" s="186"/>
      <c r="AK1411" s="186"/>
      <c r="AL1411" s="186"/>
      <c r="AM1411" s="186"/>
      <c r="AN1411" s="186"/>
      <c r="AO1411" s="186"/>
      <c r="AP1411" s="186"/>
      <c r="AQ1411" s="186"/>
      <c r="AR1411" s="186"/>
      <c r="AS1411" s="186"/>
      <c r="AT1411" s="186"/>
      <c r="AU1411" s="186"/>
      <c r="AV1411" s="186"/>
      <c r="AW1411" s="186"/>
      <c r="AX1411" s="186"/>
      <c r="AY1411" s="186"/>
      <c r="AZ1411" s="186"/>
      <c r="BA1411" s="186"/>
      <c r="BB1411" s="186"/>
      <c r="BC1411" s="186"/>
      <c r="BD1411" s="186"/>
      <c r="BE1411" s="186"/>
      <c r="BF1411" s="186"/>
      <c r="BG1411" s="186"/>
      <c r="BH1411" s="186"/>
      <c r="BI1411" s="186"/>
      <c r="BJ1411" s="186"/>
      <c r="BK1411" s="186"/>
      <c r="BL1411" s="186"/>
      <c r="BM1411" s="186"/>
      <c r="BN1411" s="186"/>
      <c r="BO1411" s="186"/>
      <c r="BP1411" s="186"/>
      <c r="BQ1411" s="186"/>
      <c r="BR1411" s="186"/>
      <c r="BS1411" s="186"/>
      <c r="BT1411" s="186"/>
      <c r="BU1411" s="186"/>
      <c r="BV1411" s="186"/>
      <c r="BW1411" s="186"/>
      <c r="BX1411" s="186"/>
      <c r="BY1411" s="186"/>
      <c r="BZ1411" s="186"/>
      <c r="CA1411" s="186"/>
      <c r="CB1411" s="186"/>
      <c r="CC1411" s="186"/>
      <c r="CD1411" s="186"/>
      <c r="CE1411" s="186"/>
      <c r="CF1411" s="186"/>
      <c r="CG1411" s="186"/>
      <c r="CH1411" s="186"/>
      <c r="CI1411" s="186"/>
      <c r="CJ1411" s="186"/>
      <c r="CK1411" s="186"/>
    </row>
    <row r="1412" spans="2:89" x14ac:dyDescent="0.35">
      <c r="B1412" s="171"/>
      <c r="E1412" s="8"/>
      <c r="H1412" s="196"/>
      <c r="I1412" s="197"/>
      <c r="J1412" s="197"/>
      <c r="K1412" s="198"/>
      <c r="L1412" s="198"/>
      <c r="M1412" s="198"/>
      <c r="N1412" s="198"/>
      <c r="O1412" s="198"/>
      <c r="P1412" s="198"/>
      <c r="R1412" s="198"/>
      <c r="S1412" s="186"/>
      <c r="T1412" s="186"/>
      <c r="U1412" s="186"/>
      <c r="V1412" s="186"/>
      <c r="W1412" s="186"/>
      <c r="X1412" s="186"/>
      <c r="Y1412" s="186"/>
      <c r="Z1412" s="186"/>
      <c r="AA1412" s="186"/>
      <c r="AB1412" s="186"/>
      <c r="AC1412" s="186"/>
      <c r="AD1412" s="186"/>
      <c r="AE1412" s="186"/>
      <c r="AF1412" s="186"/>
      <c r="AG1412" s="186"/>
      <c r="AH1412" s="186"/>
      <c r="AI1412" s="186"/>
      <c r="AJ1412" s="186"/>
      <c r="AK1412" s="186"/>
      <c r="AL1412" s="186"/>
      <c r="AM1412" s="186"/>
      <c r="AN1412" s="186"/>
      <c r="AO1412" s="186"/>
      <c r="AP1412" s="186"/>
      <c r="AQ1412" s="186"/>
      <c r="AR1412" s="186"/>
      <c r="AS1412" s="186"/>
      <c r="AT1412" s="186"/>
      <c r="AU1412" s="186"/>
      <c r="AV1412" s="186"/>
      <c r="AW1412" s="186"/>
      <c r="AX1412" s="186"/>
      <c r="AY1412" s="186"/>
      <c r="AZ1412" s="186"/>
      <c r="BA1412" s="186"/>
      <c r="BB1412" s="186"/>
      <c r="BC1412" s="186"/>
      <c r="BD1412" s="186"/>
      <c r="BE1412" s="186"/>
      <c r="BF1412" s="186"/>
      <c r="BG1412" s="186"/>
      <c r="BH1412" s="186"/>
      <c r="BI1412" s="186"/>
      <c r="BJ1412" s="186"/>
      <c r="BK1412" s="186"/>
      <c r="BL1412" s="186"/>
      <c r="BM1412" s="186"/>
      <c r="BN1412" s="186"/>
      <c r="BO1412" s="186"/>
      <c r="BP1412" s="186"/>
      <c r="BQ1412" s="186"/>
      <c r="BR1412" s="186"/>
      <c r="BS1412" s="186"/>
      <c r="BT1412" s="186"/>
      <c r="BU1412" s="186"/>
      <c r="BV1412" s="186"/>
      <c r="BW1412" s="186"/>
      <c r="BX1412" s="186"/>
      <c r="BY1412" s="186"/>
      <c r="BZ1412" s="186"/>
      <c r="CA1412" s="186"/>
      <c r="CB1412" s="186"/>
      <c r="CC1412" s="186"/>
      <c r="CD1412" s="186"/>
      <c r="CE1412" s="186"/>
      <c r="CF1412" s="186"/>
      <c r="CG1412" s="186"/>
      <c r="CH1412" s="186"/>
      <c r="CI1412" s="186"/>
      <c r="CJ1412" s="186"/>
      <c r="CK1412" s="186"/>
    </row>
    <row r="1413" spans="2:89" x14ac:dyDescent="0.35">
      <c r="B1413" s="171"/>
      <c r="E1413" s="8"/>
      <c r="H1413" s="196"/>
      <c r="I1413" s="197"/>
      <c r="J1413" s="197"/>
      <c r="K1413" s="198"/>
      <c r="L1413" s="198"/>
      <c r="M1413" s="198"/>
      <c r="N1413" s="198"/>
      <c r="O1413" s="198"/>
      <c r="P1413" s="198"/>
      <c r="R1413" s="198"/>
      <c r="S1413" s="186"/>
      <c r="T1413" s="186"/>
      <c r="U1413" s="186"/>
      <c r="V1413" s="186"/>
      <c r="W1413" s="186"/>
      <c r="X1413" s="186"/>
      <c r="Y1413" s="186"/>
      <c r="Z1413" s="186"/>
      <c r="AA1413" s="186"/>
      <c r="AB1413" s="186"/>
      <c r="AC1413" s="186"/>
      <c r="AD1413" s="186"/>
      <c r="AE1413" s="186"/>
      <c r="AF1413" s="186"/>
      <c r="AG1413" s="186"/>
      <c r="AH1413" s="186"/>
      <c r="AI1413" s="186"/>
      <c r="AJ1413" s="186"/>
      <c r="AK1413" s="186"/>
      <c r="AL1413" s="186"/>
      <c r="AM1413" s="186"/>
      <c r="AN1413" s="186"/>
      <c r="AO1413" s="186"/>
      <c r="AP1413" s="186"/>
      <c r="AQ1413" s="186"/>
      <c r="AR1413" s="186"/>
      <c r="AS1413" s="186"/>
      <c r="AT1413" s="186"/>
      <c r="AU1413" s="186"/>
      <c r="AV1413" s="186"/>
      <c r="AW1413" s="186"/>
      <c r="AX1413" s="186"/>
      <c r="AY1413" s="186"/>
      <c r="AZ1413" s="186"/>
      <c r="BA1413" s="186"/>
      <c r="BB1413" s="186"/>
      <c r="BC1413" s="186"/>
      <c r="BD1413" s="186"/>
      <c r="BE1413" s="186"/>
      <c r="BF1413" s="186"/>
      <c r="BG1413" s="186"/>
      <c r="BH1413" s="186"/>
      <c r="BI1413" s="186"/>
      <c r="BJ1413" s="186"/>
      <c r="BK1413" s="186"/>
      <c r="BL1413" s="186"/>
      <c r="BM1413" s="186"/>
      <c r="BN1413" s="186"/>
      <c r="BO1413" s="186"/>
      <c r="BP1413" s="186"/>
      <c r="BQ1413" s="186"/>
      <c r="BR1413" s="186"/>
      <c r="BS1413" s="186"/>
      <c r="BT1413" s="186"/>
      <c r="BU1413" s="186"/>
      <c r="BV1413" s="186"/>
      <c r="BW1413" s="186"/>
      <c r="BX1413" s="186"/>
      <c r="BY1413" s="186"/>
      <c r="BZ1413" s="186"/>
      <c r="CA1413" s="186"/>
      <c r="CB1413" s="186"/>
      <c r="CC1413" s="186"/>
      <c r="CD1413" s="186"/>
      <c r="CE1413" s="186"/>
      <c r="CF1413" s="186"/>
      <c r="CG1413" s="186"/>
      <c r="CH1413" s="186"/>
      <c r="CI1413" s="186"/>
      <c r="CJ1413" s="186"/>
      <c r="CK1413" s="186"/>
    </row>
    <row r="1414" spans="2:89" x14ac:dyDescent="0.35">
      <c r="B1414" s="171"/>
      <c r="E1414" s="8"/>
      <c r="H1414" s="196"/>
      <c r="I1414" s="197"/>
      <c r="J1414" s="197"/>
      <c r="K1414" s="198"/>
      <c r="L1414" s="198"/>
      <c r="M1414" s="198"/>
      <c r="N1414" s="198"/>
      <c r="O1414" s="198"/>
      <c r="P1414" s="198"/>
      <c r="R1414" s="198"/>
      <c r="S1414" s="186"/>
      <c r="T1414" s="186"/>
      <c r="U1414" s="186"/>
      <c r="V1414" s="186"/>
      <c r="W1414" s="186"/>
      <c r="X1414" s="186"/>
      <c r="Y1414" s="186"/>
      <c r="Z1414" s="186"/>
      <c r="AA1414" s="186"/>
      <c r="AB1414" s="186"/>
      <c r="AC1414" s="186"/>
      <c r="AD1414" s="186"/>
      <c r="AE1414" s="186"/>
      <c r="AF1414" s="186"/>
      <c r="AG1414" s="186"/>
      <c r="AH1414" s="186"/>
      <c r="AI1414" s="186"/>
      <c r="AJ1414" s="186"/>
      <c r="AK1414" s="186"/>
      <c r="AL1414" s="186"/>
      <c r="AM1414" s="186"/>
      <c r="AN1414" s="186"/>
      <c r="AO1414" s="186"/>
      <c r="AP1414" s="186"/>
      <c r="AQ1414" s="186"/>
      <c r="AR1414" s="186"/>
      <c r="AS1414" s="186"/>
      <c r="AT1414" s="186"/>
      <c r="AU1414" s="186"/>
      <c r="AV1414" s="186"/>
      <c r="AW1414" s="186"/>
      <c r="AX1414" s="186"/>
      <c r="AY1414" s="186"/>
      <c r="AZ1414" s="186"/>
      <c r="BA1414" s="186"/>
      <c r="BB1414" s="186"/>
      <c r="BC1414" s="186"/>
      <c r="BD1414" s="186"/>
      <c r="BE1414" s="186"/>
      <c r="BF1414" s="186"/>
      <c r="BG1414" s="186"/>
      <c r="BH1414" s="186"/>
      <c r="BI1414" s="186"/>
      <c r="BJ1414" s="186"/>
      <c r="BK1414" s="186"/>
      <c r="BL1414" s="186"/>
      <c r="BM1414" s="186"/>
      <c r="BN1414" s="186"/>
      <c r="BO1414" s="186"/>
      <c r="BP1414" s="186"/>
      <c r="BQ1414" s="186"/>
      <c r="BR1414" s="186"/>
      <c r="BS1414" s="186"/>
      <c r="BT1414" s="186"/>
      <c r="BU1414" s="186"/>
      <c r="BV1414" s="186"/>
      <c r="BW1414" s="186"/>
      <c r="BX1414" s="186"/>
      <c r="BY1414" s="186"/>
      <c r="BZ1414" s="186"/>
      <c r="CA1414" s="186"/>
      <c r="CB1414" s="186"/>
      <c r="CC1414" s="186"/>
      <c r="CD1414" s="186"/>
      <c r="CE1414" s="186"/>
      <c r="CF1414" s="186"/>
      <c r="CG1414" s="186"/>
      <c r="CH1414" s="186"/>
      <c r="CI1414" s="186"/>
      <c r="CJ1414" s="186"/>
      <c r="CK1414" s="186"/>
    </row>
    <row r="1415" spans="2:89" x14ac:dyDescent="0.35">
      <c r="B1415" s="171"/>
      <c r="E1415" s="8"/>
      <c r="H1415" s="196"/>
      <c r="I1415" s="197"/>
      <c r="J1415" s="197"/>
      <c r="K1415" s="198"/>
      <c r="L1415" s="198"/>
      <c r="M1415" s="198"/>
      <c r="N1415" s="198"/>
      <c r="O1415" s="198"/>
      <c r="P1415" s="198"/>
      <c r="R1415" s="198"/>
      <c r="S1415" s="186"/>
      <c r="T1415" s="186"/>
      <c r="U1415" s="186"/>
      <c r="V1415" s="186"/>
      <c r="W1415" s="186"/>
      <c r="X1415" s="186"/>
      <c r="Y1415" s="186"/>
      <c r="Z1415" s="186"/>
      <c r="AA1415" s="186"/>
      <c r="AB1415" s="186"/>
      <c r="AC1415" s="186"/>
      <c r="AD1415" s="186"/>
      <c r="AE1415" s="186"/>
      <c r="AF1415" s="186"/>
      <c r="AG1415" s="186"/>
      <c r="AH1415" s="186"/>
      <c r="AI1415" s="186"/>
      <c r="AJ1415" s="186"/>
      <c r="AK1415" s="186"/>
      <c r="AL1415" s="186"/>
      <c r="AM1415" s="186"/>
      <c r="AN1415" s="186"/>
      <c r="AO1415" s="186"/>
      <c r="AP1415" s="186"/>
      <c r="AQ1415" s="186"/>
      <c r="AR1415" s="186"/>
      <c r="AS1415" s="186"/>
      <c r="AT1415" s="186"/>
      <c r="AU1415" s="186"/>
      <c r="AV1415" s="186"/>
      <c r="AW1415" s="186"/>
      <c r="AX1415" s="186"/>
      <c r="AY1415" s="186"/>
      <c r="AZ1415" s="186"/>
      <c r="BA1415" s="186"/>
      <c r="BB1415" s="186"/>
      <c r="BC1415" s="186"/>
      <c r="BD1415" s="186"/>
      <c r="BE1415" s="186"/>
      <c r="BF1415" s="186"/>
      <c r="BG1415" s="186"/>
      <c r="BH1415" s="186"/>
      <c r="BI1415" s="186"/>
      <c r="BJ1415" s="186"/>
      <c r="BK1415" s="186"/>
      <c r="BL1415" s="186"/>
      <c r="BM1415" s="186"/>
      <c r="BN1415" s="186"/>
      <c r="BO1415" s="186"/>
      <c r="BP1415" s="186"/>
      <c r="BQ1415" s="186"/>
      <c r="BR1415" s="186"/>
      <c r="BS1415" s="186"/>
      <c r="BT1415" s="186"/>
      <c r="BU1415" s="186"/>
      <c r="BV1415" s="186"/>
      <c r="BW1415" s="186"/>
      <c r="BX1415" s="186"/>
      <c r="BY1415" s="186"/>
      <c r="BZ1415" s="186"/>
      <c r="CA1415" s="186"/>
      <c r="CB1415" s="186"/>
      <c r="CC1415" s="186"/>
      <c r="CD1415" s="186"/>
      <c r="CE1415" s="186"/>
      <c r="CF1415" s="186"/>
      <c r="CG1415" s="186"/>
      <c r="CH1415" s="186"/>
      <c r="CI1415" s="186"/>
      <c r="CJ1415" s="186"/>
      <c r="CK1415" s="186"/>
    </row>
    <row r="1416" spans="2:89" x14ac:dyDescent="0.35">
      <c r="B1416" s="171"/>
      <c r="E1416" s="8"/>
      <c r="H1416" s="196"/>
      <c r="I1416" s="197"/>
      <c r="J1416" s="197"/>
      <c r="K1416" s="198"/>
      <c r="L1416" s="198"/>
      <c r="M1416" s="198"/>
      <c r="N1416" s="198"/>
      <c r="O1416" s="198"/>
      <c r="P1416" s="198"/>
      <c r="R1416" s="198"/>
      <c r="S1416" s="186"/>
      <c r="T1416" s="186"/>
      <c r="U1416" s="186"/>
      <c r="V1416" s="186"/>
      <c r="W1416" s="186"/>
      <c r="X1416" s="186"/>
      <c r="Y1416" s="186"/>
      <c r="Z1416" s="186"/>
      <c r="AA1416" s="186"/>
      <c r="AB1416" s="186"/>
      <c r="AC1416" s="186"/>
      <c r="AD1416" s="186"/>
      <c r="AE1416" s="186"/>
      <c r="AF1416" s="186"/>
      <c r="AG1416" s="186"/>
      <c r="AH1416" s="186"/>
      <c r="AI1416" s="186"/>
      <c r="AJ1416" s="186"/>
      <c r="AK1416" s="186"/>
      <c r="AL1416" s="186"/>
      <c r="AM1416" s="186"/>
      <c r="AN1416" s="186"/>
      <c r="AO1416" s="186"/>
      <c r="AP1416" s="186"/>
      <c r="AQ1416" s="186"/>
      <c r="AR1416" s="186"/>
      <c r="AS1416" s="186"/>
      <c r="AT1416" s="186"/>
      <c r="AU1416" s="186"/>
      <c r="AV1416" s="186"/>
      <c r="AW1416" s="186"/>
      <c r="AX1416" s="186"/>
      <c r="AY1416" s="186"/>
      <c r="AZ1416" s="186"/>
      <c r="BA1416" s="186"/>
      <c r="BB1416" s="186"/>
      <c r="BC1416" s="186"/>
      <c r="BD1416" s="186"/>
      <c r="BE1416" s="186"/>
      <c r="BF1416" s="186"/>
      <c r="BG1416" s="186"/>
      <c r="BH1416" s="186"/>
      <c r="BI1416" s="186"/>
      <c r="BJ1416" s="186"/>
      <c r="BK1416" s="186"/>
      <c r="BL1416" s="186"/>
      <c r="BM1416" s="186"/>
      <c r="BN1416" s="186"/>
      <c r="BO1416" s="186"/>
      <c r="BP1416" s="186"/>
      <c r="BQ1416" s="186"/>
      <c r="BR1416" s="186"/>
      <c r="BS1416" s="186"/>
      <c r="BT1416" s="186"/>
      <c r="BU1416" s="186"/>
      <c r="BV1416" s="186"/>
      <c r="BW1416" s="186"/>
      <c r="BX1416" s="186"/>
      <c r="BY1416" s="186"/>
      <c r="BZ1416" s="186"/>
      <c r="CA1416" s="186"/>
      <c r="CB1416" s="186"/>
      <c r="CC1416" s="186"/>
      <c r="CD1416" s="186"/>
      <c r="CE1416" s="186"/>
      <c r="CF1416" s="186"/>
      <c r="CG1416" s="186"/>
      <c r="CH1416" s="186"/>
      <c r="CI1416" s="186"/>
      <c r="CJ1416" s="186"/>
      <c r="CK1416" s="186"/>
    </row>
    <row r="1417" spans="2:89" x14ac:dyDescent="0.35">
      <c r="B1417" s="171"/>
      <c r="E1417" s="8"/>
      <c r="H1417" s="196"/>
      <c r="I1417" s="197"/>
      <c r="J1417" s="197"/>
      <c r="K1417" s="198"/>
      <c r="L1417" s="198"/>
      <c r="M1417" s="198"/>
      <c r="N1417" s="198"/>
      <c r="O1417" s="198"/>
      <c r="P1417" s="198"/>
      <c r="R1417" s="198"/>
      <c r="S1417" s="186"/>
      <c r="T1417" s="186"/>
      <c r="U1417" s="186"/>
      <c r="V1417" s="186"/>
      <c r="W1417" s="186"/>
      <c r="X1417" s="186"/>
      <c r="Y1417" s="186"/>
      <c r="Z1417" s="186"/>
      <c r="AA1417" s="186"/>
      <c r="AB1417" s="186"/>
      <c r="AC1417" s="186"/>
      <c r="AD1417" s="186"/>
      <c r="AE1417" s="186"/>
      <c r="AF1417" s="186"/>
      <c r="AG1417" s="186"/>
      <c r="AH1417" s="186"/>
      <c r="AI1417" s="186"/>
      <c r="AJ1417" s="186"/>
      <c r="AK1417" s="186"/>
      <c r="AL1417" s="186"/>
      <c r="AM1417" s="186"/>
      <c r="AN1417" s="186"/>
      <c r="AO1417" s="186"/>
      <c r="AP1417" s="186"/>
      <c r="AQ1417" s="186"/>
      <c r="AR1417" s="186"/>
      <c r="AS1417" s="186"/>
      <c r="AT1417" s="186"/>
      <c r="AU1417" s="186"/>
      <c r="AV1417" s="186"/>
      <c r="AW1417" s="186"/>
      <c r="AX1417" s="186"/>
      <c r="AY1417" s="186"/>
      <c r="AZ1417" s="186"/>
      <c r="BA1417" s="186"/>
      <c r="BB1417" s="186"/>
      <c r="BC1417" s="186"/>
      <c r="BD1417" s="186"/>
      <c r="BE1417" s="186"/>
      <c r="BF1417" s="186"/>
      <c r="BG1417" s="186"/>
      <c r="BH1417" s="186"/>
      <c r="BI1417" s="186"/>
      <c r="BJ1417" s="186"/>
      <c r="BK1417" s="186"/>
      <c r="BL1417" s="186"/>
      <c r="BM1417" s="186"/>
      <c r="BN1417" s="186"/>
      <c r="BO1417" s="186"/>
      <c r="BP1417" s="186"/>
      <c r="BQ1417" s="186"/>
      <c r="BR1417" s="186"/>
      <c r="BS1417" s="186"/>
      <c r="BT1417" s="186"/>
      <c r="BU1417" s="186"/>
      <c r="BV1417" s="186"/>
      <c r="BW1417" s="186"/>
      <c r="BX1417" s="186"/>
      <c r="BY1417" s="186"/>
      <c r="BZ1417" s="186"/>
      <c r="CA1417" s="186"/>
      <c r="CB1417" s="186"/>
      <c r="CC1417" s="186"/>
      <c r="CD1417" s="186"/>
      <c r="CE1417" s="186"/>
      <c r="CF1417" s="186"/>
      <c r="CG1417" s="186"/>
      <c r="CH1417" s="186"/>
      <c r="CI1417" s="186"/>
      <c r="CJ1417" s="186"/>
      <c r="CK1417" s="186"/>
    </row>
    <row r="1418" spans="2:89" x14ac:dyDescent="0.35">
      <c r="B1418" s="171"/>
      <c r="E1418" s="8"/>
      <c r="H1418" s="196"/>
      <c r="I1418" s="197"/>
      <c r="J1418" s="197"/>
      <c r="K1418" s="198"/>
      <c r="L1418" s="198"/>
      <c r="M1418" s="198"/>
      <c r="N1418" s="198"/>
      <c r="O1418" s="198"/>
      <c r="P1418" s="198"/>
      <c r="R1418" s="198"/>
      <c r="S1418" s="186"/>
      <c r="T1418" s="186"/>
      <c r="U1418" s="186"/>
      <c r="V1418" s="186"/>
      <c r="W1418" s="186"/>
      <c r="X1418" s="186"/>
      <c r="Y1418" s="186"/>
      <c r="Z1418" s="186"/>
      <c r="AA1418" s="186"/>
      <c r="AB1418" s="186"/>
      <c r="AC1418" s="186"/>
      <c r="AD1418" s="186"/>
      <c r="AE1418" s="186"/>
      <c r="AF1418" s="186"/>
      <c r="AG1418" s="186"/>
      <c r="AH1418" s="186"/>
      <c r="AI1418" s="186"/>
      <c r="AJ1418" s="186"/>
      <c r="AK1418" s="186"/>
      <c r="AL1418" s="186"/>
      <c r="AM1418" s="186"/>
      <c r="AN1418" s="186"/>
      <c r="AO1418" s="186"/>
      <c r="AP1418" s="186"/>
      <c r="AQ1418" s="186"/>
      <c r="AR1418" s="186"/>
      <c r="AS1418" s="186"/>
      <c r="AT1418" s="186"/>
      <c r="AU1418" s="186"/>
      <c r="AV1418" s="186"/>
      <c r="AW1418" s="186"/>
      <c r="AX1418" s="186"/>
      <c r="AY1418" s="186"/>
      <c r="AZ1418" s="186"/>
      <c r="BA1418" s="186"/>
      <c r="BB1418" s="186"/>
      <c r="BC1418" s="186"/>
      <c r="BD1418" s="186"/>
      <c r="BE1418" s="186"/>
      <c r="BF1418" s="186"/>
      <c r="BG1418" s="186"/>
      <c r="BH1418" s="186"/>
      <c r="BI1418" s="186"/>
      <c r="BJ1418" s="186"/>
      <c r="BK1418" s="186"/>
      <c r="BL1418" s="186"/>
      <c r="BM1418" s="186"/>
      <c r="BN1418" s="186"/>
      <c r="BO1418" s="186"/>
      <c r="BP1418" s="186"/>
      <c r="BQ1418" s="186"/>
      <c r="BR1418" s="186"/>
      <c r="BS1418" s="186"/>
      <c r="BT1418" s="186"/>
      <c r="BU1418" s="186"/>
      <c r="BV1418" s="186"/>
      <c r="BW1418" s="186"/>
      <c r="BX1418" s="186"/>
      <c r="BY1418" s="186"/>
      <c r="BZ1418" s="186"/>
      <c r="CA1418" s="186"/>
      <c r="CB1418" s="186"/>
      <c r="CC1418" s="186"/>
      <c r="CD1418" s="186"/>
      <c r="CE1418" s="186"/>
      <c r="CF1418" s="186"/>
      <c r="CG1418" s="186"/>
      <c r="CH1418" s="186"/>
      <c r="CI1418" s="186"/>
      <c r="CJ1418" s="186"/>
      <c r="CK1418" s="186"/>
    </row>
    <row r="1419" spans="2:89" x14ac:dyDescent="0.35">
      <c r="B1419" s="171"/>
      <c r="E1419" s="8"/>
      <c r="H1419" s="196"/>
      <c r="I1419" s="197"/>
      <c r="J1419" s="197"/>
      <c r="K1419" s="198"/>
      <c r="L1419" s="198"/>
      <c r="M1419" s="198"/>
      <c r="N1419" s="198"/>
      <c r="O1419" s="198"/>
      <c r="P1419" s="198"/>
      <c r="R1419" s="198"/>
      <c r="S1419" s="186"/>
      <c r="T1419" s="186"/>
      <c r="U1419" s="186"/>
      <c r="V1419" s="186"/>
      <c r="W1419" s="186"/>
      <c r="X1419" s="186"/>
      <c r="Y1419" s="186"/>
      <c r="Z1419" s="186"/>
      <c r="AA1419" s="186"/>
      <c r="AB1419" s="186"/>
      <c r="AC1419" s="186"/>
      <c r="AD1419" s="186"/>
      <c r="AE1419" s="186"/>
      <c r="AF1419" s="186"/>
      <c r="AG1419" s="186"/>
      <c r="AH1419" s="186"/>
      <c r="AI1419" s="186"/>
      <c r="AJ1419" s="186"/>
      <c r="AK1419" s="186"/>
      <c r="AL1419" s="186"/>
      <c r="AM1419" s="186"/>
      <c r="AN1419" s="186"/>
      <c r="AO1419" s="186"/>
      <c r="AP1419" s="186"/>
      <c r="AQ1419" s="186"/>
      <c r="AR1419" s="186"/>
      <c r="AS1419" s="186"/>
      <c r="AT1419" s="186"/>
      <c r="AU1419" s="186"/>
      <c r="AV1419" s="186"/>
      <c r="AW1419" s="186"/>
      <c r="AX1419" s="186"/>
      <c r="AY1419" s="186"/>
      <c r="AZ1419" s="186"/>
      <c r="BA1419" s="186"/>
      <c r="BB1419" s="186"/>
      <c r="BC1419" s="186"/>
      <c r="BD1419" s="186"/>
      <c r="BE1419" s="186"/>
      <c r="BF1419" s="186"/>
      <c r="BG1419" s="186"/>
      <c r="BH1419" s="186"/>
      <c r="BI1419" s="186"/>
      <c r="BJ1419" s="186"/>
      <c r="BK1419" s="186"/>
      <c r="BL1419" s="186"/>
      <c r="BM1419" s="186"/>
      <c r="BN1419" s="186"/>
      <c r="BO1419" s="186"/>
      <c r="BP1419" s="186"/>
      <c r="BQ1419" s="186"/>
      <c r="BR1419" s="186"/>
      <c r="BS1419" s="186"/>
      <c r="BT1419" s="186"/>
      <c r="BU1419" s="186"/>
      <c r="BV1419" s="186"/>
      <c r="BW1419" s="186"/>
      <c r="BX1419" s="186"/>
      <c r="BY1419" s="186"/>
      <c r="BZ1419" s="186"/>
      <c r="CA1419" s="186"/>
      <c r="CB1419" s="186"/>
      <c r="CC1419" s="186"/>
      <c r="CD1419" s="186"/>
      <c r="CE1419" s="186"/>
      <c r="CF1419" s="186"/>
      <c r="CG1419" s="186"/>
      <c r="CH1419" s="186"/>
      <c r="CI1419" s="186"/>
      <c r="CJ1419" s="186"/>
      <c r="CK1419" s="186"/>
    </row>
    <row r="1420" spans="2:89" x14ac:dyDescent="0.35">
      <c r="B1420" s="171"/>
      <c r="E1420" s="8"/>
      <c r="H1420" s="196"/>
      <c r="I1420" s="197"/>
      <c r="J1420" s="197"/>
      <c r="K1420" s="198"/>
      <c r="L1420" s="198"/>
      <c r="M1420" s="198"/>
      <c r="N1420" s="198"/>
      <c r="O1420" s="198"/>
      <c r="P1420" s="198"/>
      <c r="R1420" s="198"/>
      <c r="S1420" s="186"/>
      <c r="T1420" s="186"/>
      <c r="U1420" s="186"/>
      <c r="V1420" s="186"/>
      <c r="W1420" s="186"/>
      <c r="X1420" s="186"/>
      <c r="Y1420" s="186"/>
      <c r="Z1420" s="186"/>
      <c r="AA1420" s="186"/>
      <c r="AB1420" s="186"/>
      <c r="AC1420" s="186"/>
      <c r="AD1420" s="186"/>
      <c r="AE1420" s="186"/>
      <c r="AF1420" s="186"/>
      <c r="AG1420" s="186"/>
      <c r="AH1420" s="186"/>
      <c r="AI1420" s="186"/>
      <c r="AJ1420" s="186"/>
      <c r="AK1420" s="186"/>
      <c r="AL1420" s="186"/>
      <c r="AM1420" s="186"/>
      <c r="AN1420" s="186"/>
      <c r="AO1420" s="186"/>
      <c r="AP1420" s="186"/>
      <c r="AQ1420" s="186"/>
      <c r="AR1420" s="186"/>
      <c r="AS1420" s="186"/>
      <c r="AT1420" s="186"/>
      <c r="AU1420" s="186"/>
      <c r="AV1420" s="186"/>
      <c r="AW1420" s="186"/>
      <c r="AX1420" s="186"/>
      <c r="AY1420" s="186"/>
      <c r="AZ1420" s="186"/>
      <c r="BA1420" s="186"/>
      <c r="BB1420" s="186"/>
      <c r="BC1420" s="186"/>
      <c r="BD1420" s="186"/>
      <c r="BE1420" s="186"/>
      <c r="BF1420" s="186"/>
      <c r="BG1420" s="186"/>
      <c r="BH1420" s="186"/>
      <c r="BI1420" s="186"/>
      <c r="BJ1420" s="186"/>
      <c r="BK1420" s="186"/>
      <c r="BL1420" s="186"/>
      <c r="BM1420" s="186"/>
      <c r="BN1420" s="186"/>
      <c r="BO1420" s="186"/>
      <c r="BP1420" s="186"/>
      <c r="BQ1420" s="186"/>
      <c r="BR1420" s="186"/>
      <c r="BS1420" s="186"/>
      <c r="BT1420" s="186"/>
      <c r="BU1420" s="186"/>
      <c r="BV1420" s="186"/>
      <c r="BW1420" s="186"/>
      <c r="BX1420" s="186"/>
      <c r="BY1420" s="186"/>
      <c r="BZ1420" s="186"/>
      <c r="CA1420" s="186"/>
      <c r="CB1420" s="186"/>
      <c r="CC1420" s="186"/>
      <c r="CD1420" s="186"/>
      <c r="CE1420" s="186"/>
      <c r="CF1420" s="186"/>
      <c r="CG1420" s="186"/>
      <c r="CH1420" s="186"/>
      <c r="CI1420" s="186"/>
      <c r="CJ1420" s="186"/>
      <c r="CK1420" s="186"/>
    </row>
    <row r="1421" spans="2:89" x14ac:dyDescent="0.35">
      <c r="B1421" s="171"/>
      <c r="E1421" s="8"/>
      <c r="H1421" s="196"/>
      <c r="I1421" s="197"/>
      <c r="J1421" s="197"/>
      <c r="K1421" s="198"/>
      <c r="L1421" s="198"/>
      <c r="M1421" s="198"/>
      <c r="N1421" s="198"/>
      <c r="O1421" s="198"/>
      <c r="P1421" s="198"/>
      <c r="R1421" s="198"/>
      <c r="S1421" s="186"/>
      <c r="T1421" s="186"/>
      <c r="U1421" s="186"/>
      <c r="V1421" s="186"/>
      <c r="W1421" s="186"/>
      <c r="X1421" s="186"/>
      <c r="Y1421" s="186"/>
      <c r="Z1421" s="186"/>
      <c r="AA1421" s="186"/>
      <c r="AB1421" s="186"/>
      <c r="AC1421" s="186"/>
      <c r="AD1421" s="186"/>
      <c r="AE1421" s="186"/>
      <c r="AF1421" s="186"/>
      <c r="AG1421" s="186"/>
      <c r="AH1421" s="186"/>
      <c r="AI1421" s="186"/>
      <c r="AJ1421" s="186"/>
      <c r="AK1421" s="186"/>
      <c r="AL1421" s="186"/>
      <c r="AM1421" s="186"/>
      <c r="AN1421" s="186"/>
      <c r="AO1421" s="186"/>
      <c r="AP1421" s="186"/>
      <c r="AQ1421" s="186"/>
      <c r="AR1421" s="186"/>
      <c r="AS1421" s="186"/>
      <c r="AT1421" s="186"/>
      <c r="AU1421" s="186"/>
      <c r="AV1421" s="186"/>
      <c r="AW1421" s="186"/>
      <c r="AX1421" s="186"/>
      <c r="AY1421" s="186"/>
      <c r="AZ1421" s="186"/>
      <c r="BA1421" s="186"/>
      <c r="BB1421" s="186"/>
      <c r="BC1421" s="186"/>
      <c r="BD1421" s="186"/>
      <c r="BE1421" s="186"/>
      <c r="BF1421" s="186"/>
      <c r="BG1421" s="186"/>
      <c r="BH1421" s="186"/>
      <c r="BI1421" s="186"/>
      <c r="BJ1421" s="186"/>
      <c r="BK1421" s="186"/>
      <c r="BL1421" s="186"/>
      <c r="BM1421" s="186"/>
      <c r="BN1421" s="186"/>
      <c r="BO1421" s="186"/>
      <c r="BP1421" s="186"/>
      <c r="BQ1421" s="186"/>
      <c r="BR1421" s="186"/>
      <c r="BS1421" s="186"/>
      <c r="BT1421" s="186"/>
      <c r="BU1421" s="186"/>
      <c r="BV1421" s="186"/>
      <c r="BW1421" s="186"/>
      <c r="BX1421" s="186"/>
      <c r="BY1421" s="186"/>
      <c r="BZ1421" s="186"/>
      <c r="CA1421" s="186"/>
      <c r="CB1421" s="186"/>
      <c r="CC1421" s="186"/>
      <c r="CD1421" s="186"/>
      <c r="CE1421" s="186"/>
      <c r="CF1421" s="186"/>
      <c r="CG1421" s="186"/>
      <c r="CH1421" s="186"/>
      <c r="CI1421" s="186"/>
      <c r="CJ1421" s="186"/>
      <c r="CK1421" s="186"/>
    </row>
    <row r="1422" spans="2:89" x14ac:dyDescent="0.35">
      <c r="B1422" s="171"/>
      <c r="E1422" s="8"/>
      <c r="H1422" s="196"/>
      <c r="I1422" s="197"/>
      <c r="J1422" s="197"/>
      <c r="K1422" s="198"/>
      <c r="L1422" s="198"/>
      <c r="M1422" s="198"/>
      <c r="N1422" s="198"/>
      <c r="O1422" s="198"/>
      <c r="P1422" s="198"/>
      <c r="R1422" s="198"/>
      <c r="S1422" s="186"/>
      <c r="T1422" s="186"/>
      <c r="U1422" s="186"/>
      <c r="V1422" s="186"/>
      <c r="W1422" s="186"/>
      <c r="X1422" s="186"/>
      <c r="Y1422" s="186"/>
      <c r="Z1422" s="186"/>
      <c r="AA1422" s="186"/>
      <c r="AB1422" s="186"/>
      <c r="AC1422" s="186"/>
      <c r="AD1422" s="186"/>
      <c r="AE1422" s="186"/>
      <c r="AF1422" s="186"/>
      <c r="AG1422" s="186"/>
      <c r="AH1422" s="186"/>
      <c r="AI1422" s="186"/>
      <c r="AJ1422" s="186"/>
      <c r="AK1422" s="186"/>
      <c r="AL1422" s="186"/>
      <c r="AM1422" s="186"/>
      <c r="AN1422" s="186"/>
      <c r="AO1422" s="186"/>
      <c r="AP1422" s="186"/>
      <c r="AQ1422" s="186"/>
      <c r="AR1422" s="186"/>
      <c r="AS1422" s="186"/>
      <c r="AT1422" s="186"/>
      <c r="AU1422" s="186"/>
      <c r="AV1422" s="186"/>
      <c r="AW1422" s="186"/>
      <c r="AX1422" s="186"/>
      <c r="AY1422" s="186"/>
      <c r="AZ1422" s="186"/>
      <c r="BA1422" s="186"/>
      <c r="BB1422" s="186"/>
      <c r="BC1422" s="186"/>
      <c r="BD1422" s="186"/>
      <c r="BE1422" s="186"/>
      <c r="BF1422" s="186"/>
      <c r="BG1422" s="186"/>
      <c r="BH1422" s="186"/>
      <c r="BI1422" s="186"/>
      <c r="BJ1422" s="186"/>
      <c r="BK1422" s="186"/>
      <c r="BL1422" s="186"/>
      <c r="BM1422" s="186"/>
      <c r="BN1422" s="186"/>
      <c r="BO1422" s="186"/>
      <c r="BP1422" s="186"/>
      <c r="BQ1422" s="186"/>
      <c r="BR1422" s="186"/>
      <c r="BS1422" s="186"/>
      <c r="BT1422" s="186"/>
      <c r="BU1422" s="186"/>
      <c r="BV1422" s="186"/>
      <c r="BW1422" s="186"/>
      <c r="BX1422" s="186"/>
      <c r="BY1422" s="186"/>
      <c r="BZ1422" s="186"/>
      <c r="CA1422" s="186"/>
      <c r="CB1422" s="186"/>
      <c r="CC1422" s="186"/>
      <c r="CD1422" s="186"/>
      <c r="CE1422" s="186"/>
      <c r="CF1422" s="186"/>
      <c r="CG1422" s="186"/>
      <c r="CH1422" s="186"/>
      <c r="CI1422" s="186"/>
      <c r="CJ1422" s="186"/>
      <c r="CK1422" s="186"/>
    </row>
    <row r="1423" spans="2:89" x14ac:dyDescent="0.35">
      <c r="B1423" s="171"/>
      <c r="E1423" s="8"/>
      <c r="H1423" s="196"/>
      <c r="I1423" s="197"/>
      <c r="J1423" s="197"/>
      <c r="K1423" s="198"/>
      <c r="L1423" s="198"/>
      <c r="M1423" s="198"/>
      <c r="N1423" s="198"/>
      <c r="O1423" s="198"/>
      <c r="P1423" s="198"/>
      <c r="R1423" s="198"/>
      <c r="S1423" s="186"/>
      <c r="T1423" s="186"/>
      <c r="U1423" s="186"/>
      <c r="V1423" s="186"/>
      <c r="W1423" s="186"/>
      <c r="X1423" s="186"/>
      <c r="Y1423" s="186"/>
      <c r="Z1423" s="186"/>
      <c r="AA1423" s="186"/>
      <c r="AB1423" s="186"/>
      <c r="AC1423" s="186"/>
      <c r="AD1423" s="186"/>
      <c r="AE1423" s="186"/>
      <c r="AF1423" s="186"/>
      <c r="AG1423" s="186"/>
      <c r="AH1423" s="186"/>
      <c r="AI1423" s="186"/>
      <c r="AJ1423" s="186"/>
      <c r="AK1423" s="186"/>
      <c r="AL1423" s="186"/>
      <c r="AM1423" s="186"/>
      <c r="AN1423" s="186"/>
      <c r="AO1423" s="186"/>
      <c r="AP1423" s="186"/>
      <c r="AQ1423" s="186"/>
      <c r="AR1423" s="186"/>
      <c r="AS1423" s="186"/>
      <c r="AT1423" s="186"/>
      <c r="AU1423" s="186"/>
      <c r="AV1423" s="186"/>
      <c r="AW1423" s="186"/>
      <c r="AX1423" s="186"/>
      <c r="AY1423" s="186"/>
      <c r="AZ1423" s="186"/>
      <c r="BA1423" s="186"/>
      <c r="BB1423" s="186"/>
      <c r="BC1423" s="186"/>
      <c r="BD1423" s="186"/>
      <c r="BE1423" s="186"/>
      <c r="BF1423" s="186"/>
      <c r="BG1423" s="186"/>
      <c r="BH1423" s="186"/>
      <c r="BI1423" s="186"/>
      <c r="BJ1423" s="186"/>
      <c r="BK1423" s="186"/>
      <c r="BL1423" s="186"/>
      <c r="BM1423" s="186"/>
      <c r="BN1423" s="186"/>
      <c r="BO1423" s="186"/>
      <c r="BP1423" s="186"/>
      <c r="BQ1423" s="186"/>
      <c r="BR1423" s="186"/>
      <c r="BS1423" s="186"/>
      <c r="BT1423" s="186"/>
      <c r="BU1423" s="186"/>
      <c r="BV1423" s="186"/>
      <c r="BW1423" s="186"/>
      <c r="BX1423" s="186"/>
      <c r="BY1423" s="186"/>
      <c r="BZ1423" s="186"/>
      <c r="CA1423" s="186"/>
      <c r="CB1423" s="186"/>
      <c r="CC1423" s="186"/>
      <c r="CD1423" s="186"/>
      <c r="CE1423" s="186"/>
      <c r="CF1423" s="186"/>
      <c r="CG1423" s="186"/>
      <c r="CH1423" s="186"/>
      <c r="CI1423" s="186"/>
      <c r="CJ1423" s="186"/>
      <c r="CK1423" s="186"/>
    </row>
    <row r="1424" spans="2:89" x14ac:dyDescent="0.35">
      <c r="B1424" s="171"/>
      <c r="E1424" s="8"/>
      <c r="H1424" s="196"/>
      <c r="I1424" s="197"/>
      <c r="J1424" s="197"/>
      <c r="K1424" s="198"/>
      <c r="L1424" s="198"/>
      <c r="M1424" s="198"/>
      <c r="N1424" s="198"/>
      <c r="O1424" s="198"/>
      <c r="P1424" s="198"/>
      <c r="R1424" s="198"/>
      <c r="S1424" s="186"/>
      <c r="T1424" s="186"/>
      <c r="U1424" s="186"/>
      <c r="V1424" s="186"/>
      <c r="W1424" s="186"/>
      <c r="X1424" s="186"/>
      <c r="Y1424" s="186"/>
      <c r="Z1424" s="186"/>
      <c r="AA1424" s="186"/>
      <c r="AB1424" s="186"/>
      <c r="AC1424" s="186"/>
      <c r="AD1424" s="186"/>
      <c r="AE1424" s="186"/>
      <c r="AF1424" s="186"/>
      <c r="AG1424" s="186"/>
      <c r="AH1424" s="186"/>
      <c r="AI1424" s="186"/>
      <c r="AJ1424" s="186"/>
      <c r="AK1424" s="186"/>
      <c r="AL1424" s="186"/>
      <c r="AM1424" s="186"/>
      <c r="AN1424" s="186"/>
      <c r="AO1424" s="186"/>
      <c r="AP1424" s="186"/>
      <c r="AQ1424" s="186"/>
      <c r="AR1424" s="186"/>
      <c r="AS1424" s="186"/>
      <c r="AT1424" s="186"/>
      <c r="AU1424" s="186"/>
      <c r="AV1424" s="186"/>
      <c r="AW1424" s="186"/>
      <c r="AX1424" s="186"/>
      <c r="AY1424" s="186"/>
      <c r="AZ1424" s="186"/>
      <c r="BA1424" s="186"/>
      <c r="BB1424" s="186"/>
      <c r="BC1424" s="186"/>
      <c r="BD1424" s="186"/>
      <c r="BE1424" s="186"/>
      <c r="BF1424" s="186"/>
      <c r="BG1424" s="186"/>
      <c r="BH1424" s="186"/>
      <c r="BI1424" s="186"/>
      <c r="BJ1424" s="186"/>
      <c r="BK1424" s="186"/>
      <c r="BL1424" s="186"/>
      <c r="BM1424" s="186"/>
      <c r="BN1424" s="186"/>
      <c r="BO1424" s="186"/>
      <c r="BP1424" s="186"/>
      <c r="BQ1424" s="186"/>
      <c r="BR1424" s="186"/>
      <c r="BS1424" s="186"/>
      <c r="BT1424" s="186"/>
      <c r="BU1424" s="186"/>
      <c r="BV1424" s="186"/>
      <c r="BW1424" s="186"/>
      <c r="BX1424" s="186"/>
      <c r="BY1424" s="186"/>
      <c r="BZ1424" s="186"/>
      <c r="CA1424" s="186"/>
      <c r="CB1424" s="186"/>
      <c r="CC1424" s="186"/>
      <c r="CD1424" s="186"/>
      <c r="CE1424" s="186"/>
      <c r="CF1424" s="186"/>
      <c r="CG1424" s="186"/>
      <c r="CH1424" s="186"/>
      <c r="CI1424" s="186"/>
      <c r="CJ1424" s="186"/>
      <c r="CK1424" s="186"/>
    </row>
    <row r="1425" spans="2:89" x14ac:dyDescent="0.35">
      <c r="B1425" s="171"/>
      <c r="E1425" s="8"/>
      <c r="H1425" s="196"/>
      <c r="I1425" s="197"/>
      <c r="J1425" s="197"/>
      <c r="K1425" s="198"/>
      <c r="L1425" s="198"/>
      <c r="M1425" s="198"/>
      <c r="N1425" s="198"/>
      <c r="O1425" s="198"/>
      <c r="P1425" s="198"/>
      <c r="R1425" s="198"/>
      <c r="S1425" s="186"/>
      <c r="T1425" s="186"/>
      <c r="U1425" s="186"/>
      <c r="V1425" s="186"/>
      <c r="W1425" s="186"/>
      <c r="X1425" s="186"/>
      <c r="Y1425" s="186"/>
      <c r="Z1425" s="186"/>
      <c r="AA1425" s="186"/>
      <c r="AB1425" s="186"/>
      <c r="AC1425" s="186"/>
      <c r="AD1425" s="186"/>
      <c r="AE1425" s="186"/>
      <c r="AF1425" s="186"/>
      <c r="AG1425" s="186"/>
      <c r="AH1425" s="186"/>
      <c r="AI1425" s="186"/>
      <c r="AJ1425" s="186"/>
      <c r="AK1425" s="186"/>
      <c r="AL1425" s="186"/>
      <c r="AM1425" s="186"/>
      <c r="AN1425" s="186"/>
      <c r="AO1425" s="186"/>
      <c r="AP1425" s="186"/>
      <c r="AQ1425" s="186"/>
      <c r="AR1425" s="186"/>
      <c r="AS1425" s="186"/>
      <c r="AT1425" s="186"/>
      <c r="AU1425" s="186"/>
      <c r="AV1425" s="186"/>
      <c r="AW1425" s="186"/>
      <c r="AX1425" s="186"/>
      <c r="AY1425" s="186"/>
      <c r="AZ1425" s="186"/>
      <c r="BA1425" s="186"/>
      <c r="BB1425" s="186"/>
      <c r="BC1425" s="186"/>
      <c r="BD1425" s="186"/>
      <c r="BE1425" s="186"/>
      <c r="BF1425" s="186"/>
      <c r="BG1425" s="186"/>
      <c r="BH1425" s="186"/>
      <c r="BI1425" s="186"/>
      <c r="BJ1425" s="186"/>
      <c r="BK1425" s="186"/>
      <c r="BL1425" s="186"/>
      <c r="BM1425" s="186"/>
      <c r="BN1425" s="186"/>
      <c r="BO1425" s="186"/>
      <c r="BP1425" s="186"/>
      <c r="BQ1425" s="186"/>
      <c r="BR1425" s="186"/>
      <c r="BS1425" s="186"/>
      <c r="BT1425" s="186"/>
      <c r="BU1425" s="186"/>
      <c r="BV1425" s="186"/>
      <c r="BW1425" s="186"/>
      <c r="BX1425" s="186"/>
      <c r="BY1425" s="186"/>
      <c r="BZ1425" s="186"/>
      <c r="CA1425" s="186"/>
      <c r="CB1425" s="186"/>
      <c r="CC1425" s="186"/>
      <c r="CD1425" s="186"/>
      <c r="CE1425" s="186"/>
      <c r="CF1425" s="186"/>
      <c r="CG1425" s="186"/>
      <c r="CH1425" s="186"/>
      <c r="CI1425" s="186"/>
      <c r="CJ1425" s="186"/>
      <c r="CK1425" s="186"/>
    </row>
    <row r="1426" spans="2:89" x14ac:dyDescent="0.35">
      <c r="B1426" s="171"/>
      <c r="E1426" s="8"/>
      <c r="H1426" s="196"/>
      <c r="I1426" s="197"/>
      <c r="J1426" s="197"/>
      <c r="K1426" s="198"/>
      <c r="L1426" s="198"/>
      <c r="M1426" s="198"/>
      <c r="N1426" s="198"/>
      <c r="O1426" s="198"/>
      <c r="P1426" s="198"/>
      <c r="R1426" s="198"/>
      <c r="S1426" s="186"/>
      <c r="T1426" s="186"/>
      <c r="U1426" s="186"/>
      <c r="V1426" s="186"/>
      <c r="W1426" s="186"/>
      <c r="X1426" s="186"/>
      <c r="Y1426" s="186"/>
      <c r="Z1426" s="186"/>
      <c r="AA1426" s="186"/>
      <c r="AB1426" s="186"/>
      <c r="AC1426" s="186"/>
      <c r="AD1426" s="186"/>
      <c r="AE1426" s="186"/>
      <c r="AF1426" s="186"/>
      <c r="AG1426" s="186"/>
      <c r="AH1426" s="186"/>
      <c r="AI1426" s="186"/>
      <c r="AJ1426" s="186"/>
      <c r="AK1426" s="186"/>
      <c r="AL1426" s="186"/>
      <c r="AM1426" s="186"/>
      <c r="AN1426" s="186"/>
      <c r="AO1426" s="186"/>
      <c r="AP1426" s="186"/>
      <c r="AQ1426" s="186"/>
      <c r="AR1426" s="186"/>
      <c r="AS1426" s="186"/>
      <c r="AT1426" s="186"/>
      <c r="AU1426" s="186"/>
      <c r="AV1426" s="186"/>
      <c r="AW1426" s="186"/>
      <c r="AX1426" s="186"/>
      <c r="AY1426" s="186"/>
      <c r="AZ1426" s="186"/>
      <c r="BA1426" s="186"/>
      <c r="BB1426" s="186"/>
      <c r="BC1426" s="186"/>
      <c r="BD1426" s="186"/>
      <c r="BE1426" s="186"/>
      <c r="BF1426" s="186"/>
      <c r="BG1426" s="186"/>
      <c r="BH1426" s="186"/>
      <c r="BI1426" s="186"/>
      <c r="BJ1426" s="186"/>
      <c r="BK1426" s="186"/>
      <c r="BL1426" s="186"/>
      <c r="BM1426" s="186"/>
      <c r="BN1426" s="186"/>
      <c r="BO1426" s="186"/>
      <c r="BP1426" s="186"/>
      <c r="BQ1426" s="186"/>
      <c r="BR1426" s="186"/>
      <c r="BS1426" s="186"/>
      <c r="BT1426" s="186"/>
      <c r="BU1426" s="186"/>
      <c r="BV1426" s="186"/>
      <c r="BW1426" s="186"/>
      <c r="BX1426" s="186"/>
      <c r="BY1426" s="186"/>
      <c r="BZ1426" s="186"/>
      <c r="CA1426" s="186"/>
      <c r="CB1426" s="186"/>
      <c r="CC1426" s="186"/>
      <c r="CD1426" s="186"/>
      <c r="CE1426" s="186"/>
      <c r="CF1426" s="186"/>
      <c r="CG1426" s="186"/>
      <c r="CH1426" s="186"/>
      <c r="CI1426" s="186"/>
      <c r="CJ1426" s="186"/>
      <c r="CK1426" s="186"/>
    </row>
    <row r="1427" spans="2:89" x14ac:dyDescent="0.35">
      <c r="B1427" s="171"/>
      <c r="E1427" s="8"/>
      <c r="H1427" s="196"/>
      <c r="I1427" s="197"/>
      <c r="J1427" s="197"/>
      <c r="K1427" s="198"/>
      <c r="L1427" s="198"/>
      <c r="M1427" s="198"/>
      <c r="N1427" s="198"/>
      <c r="O1427" s="198"/>
      <c r="P1427" s="198"/>
      <c r="R1427" s="198"/>
      <c r="S1427" s="186"/>
      <c r="T1427" s="186"/>
      <c r="U1427" s="186"/>
      <c r="V1427" s="186"/>
      <c r="W1427" s="186"/>
      <c r="X1427" s="186"/>
      <c r="Y1427" s="186"/>
      <c r="Z1427" s="186"/>
      <c r="AA1427" s="186"/>
      <c r="AB1427" s="186"/>
      <c r="AC1427" s="186"/>
      <c r="AD1427" s="186"/>
      <c r="AE1427" s="186"/>
      <c r="AF1427" s="186"/>
      <c r="AG1427" s="186"/>
      <c r="AH1427" s="186"/>
      <c r="AI1427" s="186"/>
      <c r="AJ1427" s="186"/>
      <c r="AK1427" s="186"/>
      <c r="AL1427" s="186"/>
      <c r="AM1427" s="186"/>
      <c r="AN1427" s="186"/>
      <c r="AO1427" s="186"/>
      <c r="AP1427" s="186"/>
      <c r="AQ1427" s="186"/>
      <c r="AR1427" s="186"/>
      <c r="AS1427" s="186"/>
      <c r="AT1427" s="186"/>
      <c r="AU1427" s="186"/>
      <c r="AV1427" s="186"/>
      <c r="AW1427" s="186"/>
      <c r="AX1427" s="186"/>
      <c r="AY1427" s="186"/>
      <c r="AZ1427" s="186"/>
      <c r="BA1427" s="186"/>
      <c r="BB1427" s="186"/>
      <c r="BC1427" s="186"/>
      <c r="BD1427" s="186"/>
      <c r="BE1427" s="186"/>
      <c r="BF1427" s="186"/>
      <c r="BG1427" s="186"/>
      <c r="BH1427" s="186"/>
      <c r="BI1427" s="186"/>
      <c r="BJ1427" s="186"/>
      <c r="BK1427" s="186"/>
      <c r="BL1427" s="186"/>
      <c r="BM1427" s="186"/>
      <c r="BN1427" s="186"/>
      <c r="BO1427" s="186"/>
      <c r="BP1427" s="186"/>
      <c r="BQ1427" s="186"/>
      <c r="BR1427" s="186"/>
      <c r="BS1427" s="186"/>
      <c r="BT1427" s="186"/>
      <c r="BU1427" s="186"/>
      <c r="BV1427" s="186"/>
      <c r="BW1427" s="186"/>
      <c r="BX1427" s="186"/>
      <c r="BY1427" s="186"/>
      <c r="BZ1427" s="186"/>
      <c r="CA1427" s="186"/>
      <c r="CB1427" s="186"/>
      <c r="CC1427" s="186"/>
      <c r="CD1427" s="186"/>
      <c r="CE1427" s="186"/>
      <c r="CF1427" s="186"/>
      <c r="CG1427" s="186"/>
      <c r="CH1427" s="186"/>
      <c r="CI1427" s="186"/>
      <c r="CJ1427" s="186"/>
      <c r="CK1427" s="186"/>
    </row>
    <row r="1428" spans="2:89" x14ac:dyDescent="0.35">
      <c r="B1428" s="171"/>
      <c r="E1428" s="8"/>
      <c r="H1428" s="196"/>
      <c r="I1428" s="197"/>
      <c r="J1428" s="197"/>
      <c r="K1428" s="198"/>
      <c r="L1428" s="198"/>
      <c r="M1428" s="198"/>
      <c r="N1428" s="198"/>
      <c r="O1428" s="198"/>
      <c r="P1428" s="198"/>
      <c r="R1428" s="198"/>
      <c r="S1428" s="186"/>
      <c r="T1428" s="186"/>
      <c r="U1428" s="186"/>
      <c r="V1428" s="186"/>
      <c r="W1428" s="186"/>
      <c r="X1428" s="186"/>
      <c r="Y1428" s="186"/>
      <c r="Z1428" s="186"/>
      <c r="AA1428" s="186"/>
      <c r="AB1428" s="186"/>
      <c r="AC1428" s="186"/>
      <c r="AD1428" s="186"/>
      <c r="AE1428" s="186"/>
      <c r="AF1428" s="186"/>
      <c r="AG1428" s="186"/>
      <c r="AH1428" s="186"/>
      <c r="AI1428" s="186"/>
      <c r="AJ1428" s="186"/>
      <c r="AK1428" s="186"/>
      <c r="AL1428" s="186"/>
      <c r="AM1428" s="186"/>
      <c r="AN1428" s="186"/>
      <c r="AO1428" s="186"/>
      <c r="AP1428" s="186"/>
      <c r="AQ1428" s="186"/>
      <c r="AR1428" s="186"/>
      <c r="AS1428" s="186"/>
      <c r="AT1428" s="186"/>
      <c r="AU1428" s="186"/>
      <c r="AV1428" s="186"/>
      <c r="AW1428" s="186"/>
      <c r="AX1428" s="186"/>
      <c r="AY1428" s="186"/>
      <c r="AZ1428" s="186"/>
      <c r="BA1428" s="186"/>
      <c r="BB1428" s="186"/>
      <c r="BC1428" s="186"/>
      <c r="BD1428" s="186"/>
      <c r="BE1428" s="186"/>
      <c r="BF1428" s="186"/>
      <c r="BG1428" s="186"/>
      <c r="BH1428" s="186"/>
      <c r="BI1428" s="186"/>
      <c r="BJ1428" s="186"/>
      <c r="BK1428" s="186"/>
      <c r="BL1428" s="186"/>
      <c r="BM1428" s="186"/>
      <c r="BN1428" s="186"/>
      <c r="BO1428" s="186"/>
      <c r="BP1428" s="186"/>
      <c r="BQ1428" s="186"/>
      <c r="BR1428" s="186"/>
      <c r="BS1428" s="186"/>
      <c r="BT1428" s="186"/>
      <c r="BU1428" s="186"/>
      <c r="BV1428" s="186"/>
      <c r="BW1428" s="186"/>
      <c r="BX1428" s="186"/>
      <c r="BY1428" s="186"/>
      <c r="BZ1428" s="186"/>
      <c r="CA1428" s="186"/>
      <c r="CB1428" s="186"/>
      <c r="CC1428" s="186"/>
      <c r="CD1428" s="186"/>
      <c r="CE1428" s="186"/>
      <c r="CF1428" s="186"/>
      <c r="CG1428" s="186"/>
      <c r="CH1428" s="186"/>
      <c r="CI1428" s="186"/>
      <c r="CJ1428" s="186"/>
      <c r="CK1428" s="186"/>
    </row>
    <row r="1429" spans="2:89" x14ac:dyDescent="0.35">
      <c r="B1429" s="171"/>
      <c r="E1429" s="8"/>
      <c r="H1429" s="196"/>
      <c r="I1429" s="197"/>
      <c r="J1429" s="197"/>
      <c r="K1429" s="198"/>
      <c r="L1429" s="198"/>
      <c r="M1429" s="198"/>
      <c r="N1429" s="198"/>
      <c r="O1429" s="198"/>
      <c r="P1429" s="198"/>
      <c r="R1429" s="198"/>
      <c r="S1429" s="186"/>
      <c r="T1429" s="186"/>
      <c r="U1429" s="186"/>
      <c r="V1429" s="186"/>
      <c r="W1429" s="186"/>
      <c r="X1429" s="186"/>
      <c r="Y1429" s="186"/>
      <c r="Z1429" s="186"/>
      <c r="AA1429" s="186"/>
      <c r="AB1429" s="186"/>
      <c r="AC1429" s="186"/>
      <c r="AD1429" s="186"/>
      <c r="AE1429" s="186"/>
      <c r="AF1429" s="186"/>
      <c r="AG1429" s="186"/>
      <c r="AH1429" s="186"/>
      <c r="AI1429" s="186"/>
      <c r="AJ1429" s="186"/>
      <c r="AK1429" s="186"/>
      <c r="AL1429" s="186"/>
      <c r="AM1429" s="186"/>
      <c r="AN1429" s="186"/>
      <c r="AO1429" s="186"/>
      <c r="AP1429" s="186"/>
      <c r="AQ1429" s="186"/>
      <c r="AR1429" s="186"/>
      <c r="AS1429" s="186"/>
      <c r="AT1429" s="186"/>
      <c r="AU1429" s="186"/>
      <c r="AV1429" s="186"/>
      <c r="AW1429" s="186"/>
      <c r="AX1429" s="186"/>
      <c r="AY1429" s="186"/>
      <c r="AZ1429" s="186"/>
      <c r="BA1429" s="186"/>
      <c r="BB1429" s="186"/>
      <c r="BC1429" s="186"/>
      <c r="BD1429" s="186"/>
      <c r="BE1429" s="186"/>
      <c r="BF1429" s="186"/>
      <c r="BG1429" s="186"/>
      <c r="BH1429" s="186"/>
      <c r="BI1429" s="186"/>
      <c r="BJ1429" s="186"/>
      <c r="BK1429" s="186"/>
      <c r="BL1429" s="186"/>
      <c r="BM1429" s="186"/>
      <c r="BN1429" s="186"/>
      <c r="BO1429" s="186"/>
      <c r="BP1429" s="186"/>
      <c r="BQ1429" s="186"/>
      <c r="BR1429" s="186"/>
      <c r="BS1429" s="186"/>
      <c r="BT1429" s="186"/>
      <c r="BU1429" s="186"/>
      <c r="BV1429" s="186"/>
      <c r="BW1429" s="186"/>
      <c r="BX1429" s="186"/>
      <c r="BY1429" s="186"/>
      <c r="BZ1429" s="186"/>
      <c r="CA1429" s="186"/>
      <c r="CB1429" s="186"/>
      <c r="CC1429" s="186"/>
      <c r="CD1429" s="186"/>
      <c r="CE1429" s="186"/>
      <c r="CF1429" s="186"/>
      <c r="CG1429" s="186"/>
      <c r="CH1429" s="186"/>
      <c r="CI1429" s="186"/>
      <c r="CJ1429" s="186"/>
      <c r="CK1429" s="186"/>
    </row>
    <row r="1430" spans="2:89" x14ac:dyDescent="0.35">
      <c r="B1430" s="171"/>
      <c r="E1430" s="8"/>
      <c r="H1430" s="196"/>
      <c r="I1430" s="197"/>
      <c r="J1430" s="197"/>
      <c r="K1430" s="198"/>
      <c r="L1430" s="198"/>
      <c r="M1430" s="198"/>
      <c r="N1430" s="198"/>
      <c r="O1430" s="198"/>
      <c r="P1430" s="198"/>
      <c r="R1430" s="198"/>
      <c r="S1430" s="186"/>
      <c r="T1430" s="186"/>
      <c r="U1430" s="186"/>
      <c r="V1430" s="186"/>
      <c r="W1430" s="186"/>
      <c r="X1430" s="186"/>
      <c r="Y1430" s="186"/>
      <c r="Z1430" s="186"/>
      <c r="AA1430" s="186"/>
      <c r="AB1430" s="186"/>
      <c r="AC1430" s="186"/>
      <c r="AD1430" s="186"/>
      <c r="AE1430" s="186"/>
      <c r="AF1430" s="186"/>
      <c r="AG1430" s="186"/>
      <c r="AH1430" s="186"/>
      <c r="AI1430" s="186"/>
      <c r="AJ1430" s="186"/>
      <c r="AK1430" s="186"/>
      <c r="AL1430" s="186"/>
      <c r="AM1430" s="186"/>
      <c r="AN1430" s="186"/>
      <c r="AO1430" s="186"/>
      <c r="AP1430" s="186"/>
      <c r="AQ1430" s="186"/>
      <c r="AR1430" s="186"/>
      <c r="AS1430" s="186"/>
      <c r="AT1430" s="186"/>
      <c r="AU1430" s="186"/>
      <c r="AV1430" s="186"/>
      <c r="AW1430" s="186"/>
      <c r="AX1430" s="186"/>
      <c r="AY1430" s="186"/>
      <c r="AZ1430" s="186"/>
      <c r="BA1430" s="186"/>
      <c r="BB1430" s="186"/>
      <c r="BC1430" s="186"/>
      <c r="BD1430" s="186"/>
      <c r="BE1430" s="186"/>
      <c r="BF1430" s="186"/>
      <c r="BG1430" s="186"/>
      <c r="BH1430" s="186"/>
      <c r="BI1430" s="186"/>
      <c r="BJ1430" s="186"/>
      <c r="BK1430" s="186"/>
      <c r="BL1430" s="186"/>
      <c r="BM1430" s="186"/>
      <c r="BN1430" s="186"/>
      <c r="BO1430" s="186"/>
      <c r="BP1430" s="186"/>
      <c r="BQ1430" s="186"/>
      <c r="BR1430" s="186"/>
      <c r="BS1430" s="186"/>
      <c r="BT1430" s="186"/>
      <c r="BU1430" s="186"/>
      <c r="BV1430" s="186"/>
      <c r="BW1430" s="186"/>
      <c r="BX1430" s="186"/>
      <c r="BY1430" s="186"/>
      <c r="BZ1430" s="186"/>
      <c r="CA1430" s="186"/>
      <c r="CB1430" s="186"/>
      <c r="CC1430" s="186"/>
      <c r="CD1430" s="186"/>
      <c r="CE1430" s="186"/>
      <c r="CF1430" s="186"/>
      <c r="CG1430" s="186"/>
      <c r="CH1430" s="186"/>
      <c r="CI1430" s="186"/>
      <c r="CJ1430" s="186"/>
      <c r="CK1430" s="186"/>
    </row>
    <row r="1431" spans="2:89" x14ac:dyDescent="0.35">
      <c r="B1431" s="171"/>
      <c r="E1431" s="8"/>
      <c r="H1431" s="196"/>
      <c r="I1431" s="197"/>
      <c r="J1431" s="197"/>
      <c r="K1431" s="198"/>
      <c r="L1431" s="198"/>
      <c r="M1431" s="198"/>
      <c r="N1431" s="198"/>
      <c r="O1431" s="198"/>
      <c r="P1431" s="198"/>
      <c r="R1431" s="198"/>
      <c r="S1431" s="186"/>
      <c r="T1431" s="186"/>
      <c r="U1431" s="186"/>
      <c r="V1431" s="186"/>
      <c r="W1431" s="186"/>
      <c r="X1431" s="186"/>
      <c r="Y1431" s="186"/>
      <c r="Z1431" s="186"/>
      <c r="AA1431" s="186"/>
      <c r="AB1431" s="186"/>
      <c r="AC1431" s="186"/>
      <c r="AD1431" s="186"/>
      <c r="AE1431" s="186"/>
      <c r="AF1431" s="186"/>
      <c r="AG1431" s="186"/>
      <c r="AH1431" s="186"/>
      <c r="AI1431" s="186"/>
      <c r="AJ1431" s="186"/>
      <c r="AK1431" s="186"/>
      <c r="AL1431" s="186"/>
      <c r="AM1431" s="186"/>
      <c r="AN1431" s="186"/>
      <c r="AO1431" s="186"/>
      <c r="AP1431" s="186"/>
      <c r="AQ1431" s="186"/>
      <c r="AR1431" s="186"/>
      <c r="AS1431" s="186"/>
      <c r="AT1431" s="186"/>
      <c r="AU1431" s="186"/>
      <c r="AV1431" s="186"/>
      <c r="AW1431" s="186"/>
      <c r="AX1431" s="186"/>
      <c r="AY1431" s="186"/>
      <c r="AZ1431" s="186"/>
      <c r="BA1431" s="186"/>
      <c r="BB1431" s="186"/>
      <c r="BC1431" s="186"/>
      <c r="BD1431" s="186"/>
      <c r="BE1431" s="186"/>
      <c r="BF1431" s="186"/>
      <c r="BG1431" s="186"/>
      <c r="BH1431" s="186"/>
      <c r="BI1431" s="186"/>
      <c r="BJ1431" s="186"/>
      <c r="BK1431" s="186"/>
      <c r="BL1431" s="186"/>
      <c r="BM1431" s="186"/>
      <c r="BN1431" s="186"/>
      <c r="BO1431" s="186"/>
      <c r="BP1431" s="186"/>
      <c r="BQ1431" s="186"/>
      <c r="BR1431" s="186"/>
      <c r="BS1431" s="186"/>
      <c r="BT1431" s="186"/>
      <c r="BU1431" s="186"/>
      <c r="BV1431" s="186"/>
      <c r="BW1431" s="186"/>
      <c r="BX1431" s="186"/>
      <c r="BY1431" s="186"/>
      <c r="BZ1431" s="186"/>
      <c r="CA1431" s="186"/>
      <c r="CB1431" s="186"/>
      <c r="CC1431" s="186"/>
      <c r="CD1431" s="186"/>
      <c r="CE1431" s="186"/>
      <c r="CF1431" s="186"/>
      <c r="CG1431" s="186"/>
      <c r="CH1431" s="186"/>
      <c r="CI1431" s="186"/>
      <c r="CJ1431" s="186"/>
      <c r="CK1431" s="186"/>
    </row>
    <row r="1432" spans="2:89" x14ac:dyDescent="0.35">
      <c r="B1432" s="171"/>
      <c r="E1432" s="8"/>
      <c r="H1432" s="196"/>
      <c r="I1432" s="197"/>
      <c r="J1432" s="197"/>
      <c r="K1432" s="198"/>
      <c r="L1432" s="198"/>
      <c r="M1432" s="198"/>
      <c r="N1432" s="198"/>
      <c r="O1432" s="198"/>
      <c r="P1432" s="198"/>
      <c r="R1432" s="198"/>
      <c r="S1432" s="186"/>
      <c r="T1432" s="186"/>
      <c r="U1432" s="186"/>
      <c r="V1432" s="186"/>
      <c r="W1432" s="186"/>
      <c r="X1432" s="186"/>
      <c r="Y1432" s="186"/>
      <c r="Z1432" s="186"/>
      <c r="AA1432" s="186"/>
      <c r="AB1432" s="186"/>
      <c r="AC1432" s="186"/>
      <c r="AD1432" s="186"/>
      <c r="AE1432" s="186"/>
      <c r="AF1432" s="186"/>
      <c r="AG1432" s="186"/>
      <c r="AH1432" s="186"/>
      <c r="AI1432" s="186"/>
      <c r="AJ1432" s="186"/>
      <c r="AK1432" s="186"/>
      <c r="AL1432" s="186"/>
      <c r="AM1432" s="186"/>
      <c r="AN1432" s="186"/>
      <c r="AO1432" s="186"/>
      <c r="AP1432" s="186"/>
      <c r="AQ1432" s="186"/>
      <c r="AR1432" s="186"/>
      <c r="AS1432" s="186"/>
      <c r="AT1432" s="186"/>
      <c r="AU1432" s="186"/>
      <c r="AV1432" s="186"/>
      <c r="AW1432" s="186"/>
      <c r="AX1432" s="186"/>
      <c r="AY1432" s="186"/>
      <c r="AZ1432" s="186"/>
      <c r="BA1432" s="186"/>
      <c r="BB1432" s="186"/>
      <c r="BC1432" s="186"/>
      <c r="BD1432" s="186"/>
      <c r="BE1432" s="186"/>
      <c r="BF1432" s="186"/>
      <c r="BG1432" s="186"/>
      <c r="BH1432" s="186"/>
      <c r="BI1432" s="186"/>
      <c r="BJ1432" s="186"/>
      <c r="BK1432" s="186"/>
      <c r="BL1432" s="186"/>
      <c r="BM1432" s="186"/>
      <c r="BN1432" s="186"/>
      <c r="BO1432" s="186"/>
      <c r="BP1432" s="186"/>
      <c r="BQ1432" s="186"/>
      <c r="BR1432" s="186"/>
      <c r="BS1432" s="186"/>
      <c r="BT1432" s="186"/>
      <c r="BU1432" s="186"/>
      <c r="BV1432" s="186"/>
      <c r="BW1432" s="186"/>
      <c r="BX1432" s="186"/>
      <c r="BY1432" s="186"/>
      <c r="BZ1432" s="186"/>
      <c r="CA1432" s="186"/>
      <c r="CB1432" s="186"/>
      <c r="CC1432" s="186"/>
      <c r="CD1432" s="186"/>
      <c r="CE1432" s="186"/>
      <c r="CF1432" s="186"/>
      <c r="CG1432" s="186"/>
      <c r="CH1432" s="186"/>
      <c r="CI1432" s="186"/>
      <c r="CJ1432" s="186"/>
      <c r="CK1432" s="186"/>
    </row>
    <row r="1433" spans="2:89" x14ac:dyDescent="0.35">
      <c r="B1433" s="171"/>
      <c r="E1433" s="8"/>
      <c r="H1433" s="196"/>
      <c r="I1433" s="197"/>
      <c r="J1433" s="197"/>
      <c r="K1433" s="198"/>
      <c r="L1433" s="198"/>
      <c r="M1433" s="198"/>
      <c r="N1433" s="198"/>
      <c r="O1433" s="198"/>
      <c r="P1433" s="198"/>
      <c r="R1433" s="198"/>
      <c r="S1433" s="186"/>
      <c r="T1433" s="186"/>
      <c r="U1433" s="186"/>
      <c r="V1433" s="186"/>
      <c r="W1433" s="186"/>
      <c r="X1433" s="186"/>
      <c r="Y1433" s="186"/>
      <c r="Z1433" s="186"/>
      <c r="AA1433" s="186"/>
      <c r="AB1433" s="186"/>
      <c r="AC1433" s="186"/>
      <c r="AD1433" s="186"/>
      <c r="AE1433" s="186"/>
      <c r="AF1433" s="186"/>
      <c r="AG1433" s="186"/>
      <c r="AH1433" s="186"/>
      <c r="AI1433" s="186"/>
      <c r="AJ1433" s="186"/>
      <c r="AK1433" s="186"/>
      <c r="AL1433" s="186"/>
      <c r="AM1433" s="186"/>
      <c r="AN1433" s="186"/>
      <c r="AO1433" s="186"/>
      <c r="AP1433" s="186"/>
      <c r="AQ1433" s="186"/>
      <c r="AR1433" s="186"/>
      <c r="AS1433" s="186"/>
      <c r="AT1433" s="186"/>
      <c r="AU1433" s="186"/>
      <c r="AV1433" s="186"/>
      <c r="AW1433" s="186"/>
      <c r="AX1433" s="186"/>
      <c r="AY1433" s="186"/>
      <c r="AZ1433" s="186"/>
      <c r="BA1433" s="186"/>
      <c r="BB1433" s="186"/>
      <c r="BC1433" s="186"/>
      <c r="BD1433" s="186"/>
      <c r="BE1433" s="186"/>
      <c r="BF1433" s="186"/>
      <c r="BG1433" s="186"/>
      <c r="BH1433" s="186"/>
      <c r="BI1433" s="186"/>
      <c r="BJ1433" s="186"/>
      <c r="BK1433" s="186"/>
      <c r="BL1433" s="186"/>
      <c r="BM1433" s="186"/>
      <c r="BN1433" s="186"/>
      <c r="BO1433" s="186"/>
      <c r="BP1433" s="186"/>
      <c r="BQ1433" s="186"/>
      <c r="BR1433" s="186"/>
      <c r="BS1433" s="186"/>
      <c r="BT1433" s="186"/>
      <c r="BU1433" s="186"/>
      <c r="BV1433" s="186"/>
      <c r="BW1433" s="186"/>
      <c r="BX1433" s="186"/>
      <c r="BY1433" s="186"/>
      <c r="BZ1433" s="186"/>
      <c r="CA1433" s="186"/>
      <c r="CB1433" s="186"/>
      <c r="CC1433" s="186"/>
      <c r="CD1433" s="186"/>
      <c r="CE1433" s="186"/>
      <c r="CF1433" s="186"/>
      <c r="CG1433" s="186"/>
      <c r="CH1433" s="186"/>
      <c r="CI1433" s="186"/>
      <c r="CJ1433" s="186"/>
      <c r="CK1433" s="186"/>
    </row>
    <row r="1434" spans="2:89" x14ac:dyDescent="0.35">
      <c r="B1434" s="171"/>
      <c r="E1434" s="8"/>
      <c r="H1434" s="196"/>
      <c r="I1434" s="197"/>
      <c r="J1434" s="197"/>
      <c r="K1434" s="198"/>
      <c r="L1434" s="198"/>
      <c r="M1434" s="198"/>
      <c r="N1434" s="198"/>
      <c r="O1434" s="198"/>
      <c r="P1434" s="198"/>
      <c r="R1434" s="198"/>
      <c r="S1434" s="186"/>
      <c r="T1434" s="186"/>
      <c r="U1434" s="186"/>
      <c r="V1434" s="186"/>
      <c r="W1434" s="186"/>
      <c r="X1434" s="186"/>
      <c r="Y1434" s="186"/>
      <c r="Z1434" s="186"/>
      <c r="AA1434" s="186"/>
      <c r="AB1434" s="186"/>
      <c r="AC1434" s="186"/>
      <c r="AD1434" s="186"/>
      <c r="AE1434" s="186"/>
      <c r="AF1434" s="186"/>
      <c r="AG1434" s="186"/>
      <c r="AH1434" s="186"/>
      <c r="AI1434" s="186"/>
      <c r="AJ1434" s="186"/>
      <c r="AK1434" s="186"/>
      <c r="AL1434" s="186"/>
      <c r="AM1434" s="186"/>
      <c r="AN1434" s="186"/>
      <c r="AO1434" s="186"/>
      <c r="AP1434" s="186"/>
      <c r="AQ1434" s="186"/>
      <c r="AR1434" s="186"/>
      <c r="AS1434" s="186"/>
      <c r="AT1434" s="186"/>
      <c r="AU1434" s="186"/>
      <c r="AV1434" s="186"/>
      <c r="AW1434" s="186"/>
      <c r="AX1434" s="186"/>
      <c r="AY1434" s="186"/>
      <c r="AZ1434" s="186"/>
      <c r="BA1434" s="186"/>
      <c r="BB1434" s="186"/>
      <c r="BC1434" s="186"/>
      <c r="BD1434" s="186"/>
      <c r="BE1434" s="186"/>
      <c r="BF1434" s="186"/>
      <c r="BG1434" s="186"/>
      <c r="BH1434" s="186"/>
      <c r="BI1434" s="186"/>
      <c r="BJ1434" s="186"/>
      <c r="BK1434" s="186"/>
      <c r="BL1434" s="186"/>
      <c r="BM1434" s="186"/>
      <c r="BN1434" s="186"/>
      <c r="BO1434" s="186"/>
      <c r="BP1434" s="186"/>
      <c r="BQ1434" s="186"/>
      <c r="BR1434" s="186"/>
      <c r="BS1434" s="186"/>
      <c r="BT1434" s="186"/>
      <c r="BU1434" s="186"/>
      <c r="BV1434" s="186"/>
      <c r="BW1434" s="186"/>
      <c r="BX1434" s="186"/>
      <c r="BY1434" s="186"/>
      <c r="BZ1434" s="186"/>
      <c r="CA1434" s="186"/>
      <c r="CB1434" s="186"/>
      <c r="CC1434" s="186"/>
      <c r="CD1434" s="186"/>
      <c r="CE1434" s="186"/>
      <c r="CF1434" s="186"/>
      <c r="CG1434" s="186"/>
      <c r="CH1434" s="186"/>
      <c r="CI1434" s="186"/>
      <c r="CJ1434" s="186"/>
      <c r="CK1434" s="186"/>
    </row>
    <row r="1435" spans="2:89" x14ac:dyDescent="0.35">
      <c r="B1435" s="171"/>
      <c r="E1435" s="8"/>
      <c r="H1435" s="196"/>
      <c r="I1435" s="197"/>
      <c r="J1435" s="197"/>
      <c r="K1435" s="198"/>
      <c r="L1435" s="198"/>
      <c r="M1435" s="198"/>
      <c r="N1435" s="198"/>
      <c r="O1435" s="198"/>
      <c r="P1435" s="198"/>
      <c r="R1435" s="198"/>
      <c r="S1435" s="186"/>
      <c r="T1435" s="186"/>
      <c r="U1435" s="186"/>
      <c r="V1435" s="186"/>
      <c r="W1435" s="186"/>
      <c r="X1435" s="186"/>
      <c r="Y1435" s="186"/>
      <c r="Z1435" s="186"/>
      <c r="AA1435" s="186"/>
      <c r="AB1435" s="186"/>
      <c r="AC1435" s="186"/>
      <c r="AD1435" s="186"/>
      <c r="AE1435" s="186"/>
      <c r="AF1435" s="186"/>
      <c r="AG1435" s="186"/>
      <c r="AH1435" s="186"/>
      <c r="AI1435" s="186"/>
      <c r="AJ1435" s="186"/>
      <c r="AK1435" s="186"/>
      <c r="AL1435" s="186"/>
      <c r="AM1435" s="186"/>
      <c r="AN1435" s="186"/>
      <c r="AO1435" s="186"/>
      <c r="AP1435" s="186"/>
      <c r="AQ1435" s="186"/>
      <c r="AR1435" s="186"/>
      <c r="AS1435" s="186"/>
      <c r="AT1435" s="186"/>
      <c r="AU1435" s="186"/>
      <c r="AV1435" s="186"/>
      <c r="AW1435" s="186"/>
      <c r="AX1435" s="186"/>
      <c r="AY1435" s="186"/>
      <c r="AZ1435" s="186"/>
      <c r="BA1435" s="186"/>
      <c r="BB1435" s="186"/>
      <c r="BC1435" s="186"/>
      <c r="BD1435" s="186"/>
      <c r="BE1435" s="186"/>
      <c r="BF1435" s="186"/>
      <c r="BG1435" s="186"/>
      <c r="BH1435" s="186"/>
      <c r="BI1435" s="186"/>
      <c r="BJ1435" s="186"/>
      <c r="BK1435" s="186"/>
      <c r="BL1435" s="186"/>
      <c r="BM1435" s="186"/>
      <c r="BN1435" s="186"/>
      <c r="BO1435" s="186"/>
      <c r="BP1435" s="186"/>
      <c r="BQ1435" s="186"/>
      <c r="BR1435" s="186"/>
      <c r="BS1435" s="186"/>
      <c r="BT1435" s="186"/>
      <c r="BU1435" s="186"/>
      <c r="BV1435" s="186"/>
      <c r="BW1435" s="186"/>
      <c r="BX1435" s="186"/>
      <c r="BY1435" s="186"/>
      <c r="BZ1435" s="186"/>
      <c r="CA1435" s="186"/>
      <c r="CB1435" s="186"/>
      <c r="CC1435" s="186"/>
      <c r="CD1435" s="186"/>
      <c r="CE1435" s="186"/>
      <c r="CF1435" s="186"/>
      <c r="CG1435" s="186"/>
      <c r="CH1435" s="186"/>
      <c r="CI1435" s="186"/>
      <c r="CJ1435" s="186"/>
      <c r="CK1435" s="186"/>
    </row>
    <row r="1436" spans="2:89" x14ac:dyDescent="0.35">
      <c r="B1436" s="171"/>
      <c r="E1436" s="8"/>
      <c r="H1436" s="196"/>
      <c r="I1436" s="197"/>
      <c r="J1436" s="197"/>
      <c r="K1436" s="198"/>
      <c r="L1436" s="198"/>
      <c r="M1436" s="198"/>
      <c r="N1436" s="198"/>
      <c r="O1436" s="198"/>
      <c r="P1436" s="198"/>
      <c r="R1436" s="198"/>
      <c r="S1436" s="186"/>
      <c r="T1436" s="186"/>
      <c r="U1436" s="186"/>
      <c r="V1436" s="186"/>
      <c r="W1436" s="186"/>
      <c r="X1436" s="186"/>
      <c r="Y1436" s="186"/>
      <c r="Z1436" s="186"/>
      <c r="AA1436" s="186"/>
      <c r="AB1436" s="186"/>
      <c r="AC1436" s="186"/>
      <c r="AD1436" s="186"/>
      <c r="AE1436" s="186"/>
      <c r="AF1436" s="186"/>
      <c r="AG1436" s="186"/>
      <c r="AH1436" s="186"/>
      <c r="AI1436" s="186"/>
      <c r="AJ1436" s="186"/>
      <c r="AK1436" s="186"/>
      <c r="AL1436" s="186"/>
      <c r="AM1436" s="186"/>
      <c r="AN1436" s="186"/>
      <c r="AO1436" s="186"/>
      <c r="AP1436" s="186"/>
      <c r="AQ1436" s="186"/>
      <c r="AR1436" s="186"/>
      <c r="AS1436" s="186"/>
      <c r="AT1436" s="186"/>
      <c r="AU1436" s="186"/>
      <c r="AV1436" s="186"/>
      <c r="AW1436" s="186"/>
      <c r="AX1436" s="186"/>
      <c r="AY1436" s="186"/>
      <c r="AZ1436" s="186"/>
      <c r="BA1436" s="186"/>
      <c r="BB1436" s="186"/>
      <c r="BC1436" s="186"/>
      <c r="BD1436" s="186"/>
      <c r="BE1436" s="186"/>
      <c r="BF1436" s="186"/>
      <c r="BG1436" s="186"/>
      <c r="BH1436" s="186"/>
      <c r="BI1436" s="186"/>
      <c r="BJ1436" s="186"/>
      <c r="BK1436" s="186"/>
      <c r="BL1436" s="186"/>
      <c r="BM1436" s="186"/>
      <c r="BN1436" s="186"/>
      <c r="BO1436" s="186"/>
      <c r="BP1436" s="186"/>
      <c r="BQ1436" s="186"/>
      <c r="BR1436" s="186"/>
      <c r="BS1436" s="186"/>
      <c r="BT1436" s="186"/>
      <c r="BU1436" s="186"/>
      <c r="BV1436" s="186"/>
      <c r="BW1436" s="186"/>
      <c r="BX1436" s="186"/>
      <c r="BY1436" s="186"/>
      <c r="BZ1436" s="186"/>
      <c r="CA1436" s="186"/>
      <c r="CB1436" s="186"/>
      <c r="CC1436" s="186"/>
      <c r="CD1436" s="186"/>
      <c r="CE1436" s="186"/>
      <c r="CF1436" s="186"/>
      <c r="CG1436" s="186"/>
      <c r="CH1436" s="186"/>
      <c r="CI1436" s="186"/>
      <c r="CJ1436" s="186"/>
      <c r="CK1436" s="186"/>
    </row>
    <row r="1437" spans="2:89" x14ac:dyDescent="0.35">
      <c r="B1437" s="171"/>
      <c r="E1437" s="8"/>
      <c r="H1437" s="196"/>
      <c r="I1437" s="197"/>
      <c r="J1437" s="197"/>
      <c r="K1437" s="198"/>
      <c r="L1437" s="198"/>
      <c r="M1437" s="198"/>
      <c r="N1437" s="198"/>
      <c r="O1437" s="198"/>
      <c r="P1437" s="198"/>
      <c r="R1437" s="198"/>
      <c r="S1437" s="186"/>
      <c r="T1437" s="186"/>
      <c r="U1437" s="186"/>
      <c r="V1437" s="186"/>
      <c r="W1437" s="186"/>
      <c r="X1437" s="186"/>
      <c r="Y1437" s="186"/>
      <c r="Z1437" s="186"/>
      <c r="AA1437" s="186"/>
      <c r="AB1437" s="186"/>
      <c r="AC1437" s="186"/>
      <c r="AD1437" s="186"/>
      <c r="AE1437" s="186"/>
      <c r="AF1437" s="186"/>
      <c r="AG1437" s="186"/>
      <c r="AH1437" s="186"/>
      <c r="AI1437" s="186"/>
      <c r="AJ1437" s="186"/>
      <c r="AK1437" s="186"/>
      <c r="AL1437" s="186"/>
      <c r="AM1437" s="186"/>
      <c r="AN1437" s="186"/>
      <c r="AO1437" s="186"/>
      <c r="AP1437" s="186"/>
      <c r="AQ1437" s="186"/>
      <c r="AR1437" s="186"/>
      <c r="AS1437" s="186"/>
      <c r="AT1437" s="186"/>
      <c r="AU1437" s="186"/>
      <c r="AV1437" s="186"/>
      <c r="AW1437" s="186"/>
      <c r="AX1437" s="186"/>
      <c r="AY1437" s="186"/>
      <c r="AZ1437" s="186"/>
      <c r="BA1437" s="186"/>
      <c r="BB1437" s="186"/>
      <c r="BC1437" s="186"/>
      <c r="BD1437" s="186"/>
      <c r="BE1437" s="186"/>
      <c r="BF1437" s="186"/>
      <c r="BG1437" s="186"/>
      <c r="BH1437" s="186"/>
      <c r="BI1437" s="186"/>
      <c r="BJ1437" s="186"/>
      <c r="BK1437" s="186"/>
      <c r="BL1437" s="186"/>
      <c r="BM1437" s="186"/>
      <c r="BN1437" s="186"/>
      <c r="BO1437" s="186"/>
      <c r="BP1437" s="186"/>
      <c r="BQ1437" s="186"/>
      <c r="BR1437" s="186"/>
      <c r="BS1437" s="186"/>
      <c r="BT1437" s="186"/>
      <c r="BU1437" s="186"/>
      <c r="BV1437" s="186"/>
      <c r="BW1437" s="186"/>
      <c r="BX1437" s="186"/>
      <c r="BY1437" s="186"/>
      <c r="BZ1437" s="186"/>
      <c r="CA1437" s="186"/>
      <c r="CB1437" s="186"/>
      <c r="CC1437" s="186"/>
      <c r="CD1437" s="186"/>
      <c r="CE1437" s="186"/>
      <c r="CF1437" s="186"/>
      <c r="CG1437" s="186"/>
      <c r="CH1437" s="186"/>
      <c r="CI1437" s="186"/>
      <c r="CJ1437" s="186"/>
      <c r="CK1437" s="186"/>
    </row>
    <row r="1438" spans="2:89" x14ac:dyDescent="0.35">
      <c r="B1438" s="171"/>
      <c r="E1438" s="8"/>
      <c r="H1438" s="196"/>
      <c r="I1438" s="197"/>
      <c r="J1438" s="197"/>
      <c r="K1438" s="198"/>
      <c r="L1438" s="198"/>
      <c r="M1438" s="198"/>
      <c r="N1438" s="198"/>
      <c r="O1438" s="198"/>
      <c r="P1438" s="198"/>
      <c r="R1438" s="198"/>
      <c r="S1438" s="186"/>
      <c r="T1438" s="186"/>
      <c r="U1438" s="186"/>
      <c r="V1438" s="186"/>
      <c r="W1438" s="186"/>
      <c r="X1438" s="186"/>
      <c r="Y1438" s="186"/>
      <c r="Z1438" s="186"/>
      <c r="AA1438" s="186"/>
      <c r="AB1438" s="186"/>
      <c r="AC1438" s="186"/>
      <c r="AD1438" s="186"/>
      <c r="AE1438" s="186"/>
      <c r="AF1438" s="186"/>
      <c r="AG1438" s="186"/>
      <c r="AH1438" s="186"/>
      <c r="AI1438" s="186"/>
      <c r="AJ1438" s="186"/>
      <c r="AK1438" s="186"/>
      <c r="AL1438" s="186"/>
      <c r="AM1438" s="186"/>
      <c r="AN1438" s="186"/>
      <c r="AO1438" s="186"/>
      <c r="AP1438" s="186"/>
      <c r="AQ1438" s="186"/>
      <c r="AR1438" s="186"/>
      <c r="AS1438" s="186"/>
      <c r="AT1438" s="186"/>
      <c r="AU1438" s="186"/>
      <c r="AV1438" s="186"/>
      <c r="AW1438" s="186"/>
      <c r="AX1438" s="186"/>
      <c r="AY1438" s="186"/>
      <c r="AZ1438" s="186"/>
      <c r="BA1438" s="186"/>
      <c r="BB1438" s="186"/>
      <c r="BC1438" s="186"/>
      <c r="BD1438" s="186"/>
      <c r="BE1438" s="186"/>
      <c r="BF1438" s="186"/>
      <c r="BG1438" s="186"/>
      <c r="BH1438" s="186"/>
      <c r="BI1438" s="186"/>
      <c r="BJ1438" s="186"/>
      <c r="BK1438" s="186"/>
      <c r="BL1438" s="186"/>
      <c r="BM1438" s="186"/>
      <c r="BN1438" s="186"/>
      <c r="BO1438" s="186"/>
      <c r="BP1438" s="186"/>
      <c r="BQ1438" s="186"/>
      <c r="BR1438" s="186"/>
      <c r="BS1438" s="186"/>
      <c r="BT1438" s="186"/>
      <c r="BU1438" s="186"/>
      <c r="BV1438" s="186"/>
      <c r="BW1438" s="186"/>
      <c r="BX1438" s="186"/>
      <c r="BY1438" s="186"/>
      <c r="BZ1438" s="186"/>
      <c r="CA1438" s="186"/>
      <c r="CB1438" s="186"/>
      <c r="CC1438" s="186"/>
      <c r="CD1438" s="186"/>
      <c r="CE1438" s="186"/>
      <c r="CF1438" s="186"/>
      <c r="CG1438" s="186"/>
      <c r="CH1438" s="186"/>
      <c r="CI1438" s="186"/>
      <c r="CJ1438" s="186"/>
      <c r="CK1438" s="186"/>
    </row>
    <row r="1439" spans="2:89" x14ac:dyDescent="0.35">
      <c r="B1439" s="171"/>
      <c r="E1439" s="8"/>
      <c r="H1439" s="196"/>
      <c r="I1439" s="197"/>
      <c r="J1439" s="197"/>
      <c r="K1439" s="198"/>
      <c r="L1439" s="198"/>
      <c r="M1439" s="198"/>
      <c r="N1439" s="198"/>
      <c r="O1439" s="198"/>
      <c r="P1439" s="198"/>
      <c r="R1439" s="198"/>
      <c r="S1439" s="186"/>
      <c r="T1439" s="186"/>
      <c r="U1439" s="186"/>
      <c r="V1439" s="186"/>
      <c r="W1439" s="186"/>
      <c r="X1439" s="186"/>
      <c r="Y1439" s="186"/>
      <c r="Z1439" s="186"/>
      <c r="AA1439" s="186"/>
      <c r="AB1439" s="186"/>
      <c r="AC1439" s="186"/>
      <c r="AD1439" s="186"/>
      <c r="AE1439" s="186"/>
      <c r="AF1439" s="186"/>
      <c r="AG1439" s="186"/>
      <c r="AH1439" s="186"/>
      <c r="AI1439" s="186"/>
      <c r="AJ1439" s="186"/>
      <c r="AK1439" s="186"/>
      <c r="AL1439" s="186"/>
      <c r="AM1439" s="186"/>
      <c r="AN1439" s="186"/>
      <c r="AO1439" s="186"/>
      <c r="AP1439" s="186"/>
      <c r="AQ1439" s="186"/>
      <c r="AR1439" s="186"/>
      <c r="AS1439" s="186"/>
      <c r="AT1439" s="186"/>
      <c r="AU1439" s="186"/>
      <c r="AV1439" s="186"/>
      <c r="AW1439" s="186"/>
      <c r="AX1439" s="186"/>
      <c r="AY1439" s="186"/>
      <c r="AZ1439" s="186"/>
      <c r="BA1439" s="186"/>
      <c r="BB1439" s="186"/>
      <c r="BC1439" s="186"/>
      <c r="BD1439" s="186"/>
      <c r="BE1439" s="186"/>
      <c r="BF1439" s="186"/>
      <c r="BG1439" s="186"/>
      <c r="BH1439" s="186"/>
      <c r="BI1439" s="186"/>
      <c r="BJ1439" s="186"/>
      <c r="BK1439" s="186"/>
      <c r="BL1439" s="186"/>
      <c r="BM1439" s="186"/>
      <c r="BN1439" s="186"/>
      <c r="BO1439" s="186"/>
      <c r="BP1439" s="186"/>
      <c r="BQ1439" s="186"/>
      <c r="BR1439" s="186"/>
      <c r="BS1439" s="186"/>
      <c r="BT1439" s="186"/>
      <c r="BU1439" s="186"/>
      <c r="BV1439" s="186"/>
      <c r="BW1439" s="186"/>
      <c r="BX1439" s="186"/>
      <c r="BY1439" s="186"/>
      <c r="BZ1439" s="186"/>
      <c r="CA1439" s="186"/>
      <c r="CB1439" s="186"/>
      <c r="CC1439" s="186"/>
      <c r="CD1439" s="186"/>
      <c r="CE1439" s="186"/>
      <c r="CF1439" s="186"/>
      <c r="CG1439" s="186"/>
      <c r="CH1439" s="186"/>
      <c r="CI1439" s="186"/>
      <c r="CJ1439" s="186"/>
      <c r="CK1439" s="186"/>
    </row>
    <row r="1440" spans="2:89" x14ac:dyDescent="0.35">
      <c r="B1440" s="171"/>
      <c r="E1440" s="8"/>
      <c r="H1440" s="196"/>
      <c r="I1440" s="197"/>
      <c r="J1440" s="197"/>
      <c r="K1440" s="198"/>
      <c r="L1440" s="198"/>
      <c r="M1440" s="198"/>
      <c r="N1440" s="198"/>
      <c r="O1440" s="198"/>
      <c r="P1440" s="198"/>
      <c r="R1440" s="198"/>
      <c r="S1440" s="186"/>
      <c r="T1440" s="186"/>
      <c r="U1440" s="186"/>
      <c r="V1440" s="186"/>
      <c r="W1440" s="186"/>
      <c r="X1440" s="186"/>
      <c r="Y1440" s="186"/>
      <c r="Z1440" s="186"/>
      <c r="AA1440" s="186"/>
      <c r="AB1440" s="186"/>
      <c r="AC1440" s="186"/>
      <c r="AD1440" s="186"/>
      <c r="AE1440" s="186"/>
      <c r="AF1440" s="186"/>
      <c r="AG1440" s="186"/>
      <c r="AH1440" s="186"/>
      <c r="AI1440" s="186"/>
      <c r="AJ1440" s="186"/>
      <c r="AK1440" s="186"/>
      <c r="AL1440" s="186"/>
      <c r="AM1440" s="186"/>
      <c r="AN1440" s="186"/>
      <c r="AO1440" s="186"/>
      <c r="AP1440" s="186"/>
      <c r="AQ1440" s="186"/>
      <c r="AR1440" s="186"/>
      <c r="AS1440" s="186"/>
      <c r="AT1440" s="186"/>
      <c r="AU1440" s="186"/>
      <c r="AV1440" s="186"/>
      <c r="AW1440" s="186"/>
      <c r="AX1440" s="186"/>
      <c r="AY1440" s="186"/>
      <c r="AZ1440" s="186"/>
      <c r="BA1440" s="186"/>
      <c r="BB1440" s="186"/>
      <c r="BC1440" s="186"/>
      <c r="BD1440" s="186"/>
      <c r="BE1440" s="186"/>
      <c r="BF1440" s="186"/>
      <c r="BG1440" s="186"/>
      <c r="BH1440" s="186"/>
      <c r="BI1440" s="186"/>
      <c r="BJ1440" s="186"/>
      <c r="BK1440" s="186"/>
      <c r="BL1440" s="186"/>
      <c r="BM1440" s="186"/>
      <c r="BN1440" s="186"/>
      <c r="BO1440" s="186"/>
      <c r="BP1440" s="186"/>
      <c r="BQ1440" s="186"/>
      <c r="BR1440" s="186"/>
      <c r="BS1440" s="186"/>
      <c r="BT1440" s="186"/>
      <c r="BU1440" s="186"/>
      <c r="BV1440" s="186"/>
      <c r="BW1440" s="186"/>
      <c r="BX1440" s="186"/>
      <c r="BY1440" s="186"/>
      <c r="BZ1440" s="186"/>
      <c r="CA1440" s="186"/>
      <c r="CB1440" s="186"/>
      <c r="CC1440" s="186"/>
      <c r="CD1440" s="186"/>
      <c r="CE1440" s="186"/>
      <c r="CF1440" s="186"/>
      <c r="CG1440" s="186"/>
      <c r="CH1440" s="186"/>
      <c r="CI1440" s="186"/>
      <c r="CJ1440" s="186"/>
      <c r="CK1440" s="186"/>
    </row>
    <row r="1441" spans="2:89" x14ac:dyDescent="0.35">
      <c r="B1441" s="171"/>
      <c r="E1441" s="8"/>
      <c r="H1441" s="196"/>
      <c r="I1441" s="197"/>
      <c r="J1441" s="197"/>
      <c r="K1441" s="198"/>
      <c r="L1441" s="198"/>
      <c r="M1441" s="198"/>
      <c r="N1441" s="198"/>
      <c r="O1441" s="198"/>
      <c r="P1441" s="198"/>
      <c r="R1441" s="198"/>
      <c r="S1441" s="186"/>
      <c r="T1441" s="186"/>
      <c r="U1441" s="186"/>
      <c r="V1441" s="186"/>
      <c r="W1441" s="186"/>
      <c r="X1441" s="186"/>
      <c r="Y1441" s="186"/>
      <c r="Z1441" s="186"/>
      <c r="AA1441" s="186"/>
      <c r="AB1441" s="186"/>
      <c r="AC1441" s="186"/>
      <c r="AD1441" s="186"/>
      <c r="AE1441" s="186"/>
      <c r="AF1441" s="186"/>
      <c r="AG1441" s="186"/>
      <c r="AH1441" s="186"/>
      <c r="AI1441" s="186"/>
      <c r="AJ1441" s="186"/>
      <c r="AK1441" s="186"/>
      <c r="AL1441" s="186"/>
      <c r="AM1441" s="186"/>
      <c r="AN1441" s="186"/>
      <c r="AO1441" s="186"/>
      <c r="AP1441" s="186"/>
      <c r="AQ1441" s="186"/>
      <c r="AR1441" s="186"/>
      <c r="AS1441" s="186"/>
      <c r="AT1441" s="186"/>
      <c r="AU1441" s="186"/>
      <c r="AV1441" s="186"/>
      <c r="AW1441" s="186"/>
      <c r="AX1441" s="186"/>
      <c r="AY1441" s="186"/>
      <c r="AZ1441" s="186"/>
      <c r="BA1441" s="186"/>
      <c r="BB1441" s="186"/>
      <c r="BC1441" s="186"/>
      <c r="BD1441" s="186"/>
      <c r="BE1441" s="186"/>
      <c r="BF1441" s="186"/>
      <c r="BG1441" s="186"/>
      <c r="BH1441" s="186"/>
      <c r="BI1441" s="186"/>
      <c r="BJ1441" s="186"/>
      <c r="BK1441" s="186"/>
      <c r="BL1441" s="186"/>
      <c r="BM1441" s="186"/>
      <c r="BN1441" s="186"/>
      <c r="BO1441" s="186"/>
      <c r="BP1441" s="186"/>
      <c r="BQ1441" s="186"/>
      <c r="BR1441" s="186"/>
      <c r="BS1441" s="186"/>
      <c r="BT1441" s="186"/>
      <c r="BU1441" s="186"/>
      <c r="BV1441" s="186"/>
      <c r="BW1441" s="186"/>
      <c r="BX1441" s="186"/>
      <c r="BY1441" s="186"/>
      <c r="BZ1441" s="186"/>
      <c r="CA1441" s="186"/>
      <c r="CB1441" s="186"/>
      <c r="CC1441" s="186"/>
      <c r="CD1441" s="186"/>
      <c r="CE1441" s="186"/>
      <c r="CF1441" s="186"/>
      <c r="CG1441" s="186"/>
      <c r="CH1441" s="186"/>
      <c r="CI1441" s="186"/>
      <c r="CJ1441" s="186"/>
      <c r="CK1441" s="186"/>
    </row>
    <row r="1442" spans="2:89" x14ac:dyDescent="0.35">
      <c r="B1442" s="171"/>
      <c r="E1442" s="8"/>
      <c r="H1442" s="196"/>
      <c r="I1442" s="197"/>
      <c r="J1442" s="197"/>
      <c r="K1442" s="198"/>
      <c r="L1442" s="198"/>
      <c r="M1442" s="198"/>
      <c r="N1442" s="198"/>
      <c r="O1442" s="198"/>
      <c r="P1442" s="198"/>
      <c r="R1442" s="198"/>
      <c r="S1442" s="186"/>
      <c r="T1442" s="186"/>
      <c r="U1442" s="186"/>
      <c r="V1442" s="186"/>
      <c r="W1442" s="186"/>
      <c r="X1442" s="186"/>
      <c r="Y1442" s="186"/>
      <c r="Z1442" s="186"/>
      <c r="AA1442" s="186"/>
      <c r="AB1442" s="186"/>
      <c r="AC1442" s="186"/>
      <c r="AD1442" s="186"/>
      <c r="AE1442" s="186"/>
      <c r="AF1442" s="186"/>
      <c r="AG1442" s="186"/>
      <c r="AH1442" s="186"/>
      <c r="AI1442" s="186"/>
      <c r="AJ1442" s="186"/>
      <c r="AK1442" s="186"/>
      <c r="AL1442" s="186"/>
      <c r="AM1442" s="186"/>
      <c r="AN1442" s="186"/>
      <c r="AO1442" s="186"/>
      <c r="AP1442" s="186"/>
      <c r="AQ1442" s="186"/>
      <c r="AR1442" s="186"/>
      <c r="AS1442" s="186"/>
      <c r="AT1442" s="186"/>
      <c r="AU1442" s="186"/>
      <c r="AV1442" s="186"/>
      <c r="AW1442" s="186"/>
      <c r="AX1442" s="186"/>
      <c r="AY1442" s="186"/>
      <c r="AZ1442" s="186"/>
      <c r="BA1442" s="186"/>
      <c r="BB1442" s="186"/>
      <c r="BC1442" s="186"/>
      <c r="BD1442" s="186"/>
      <c r="BE1442" s="186"/>
      <c r="BF1442" s="186"/>
      <c r="BG1442" s="186"/>
      <c r="BH1442" s="186"/>
      <c r="BI1442" s="186"/>
      <c r="BJ1442" s="186"/>
      <c r="BK1442" s="186"/>
      <c r="BL1442" s="186"/>
      <c r="BM1442" s="186"/>
      <c r="BN1442" s="186"/>
      <c r="BO1442" s="186"/>
      <c r="BP1442" s="186"/>
      <c r="BQ1442" s="186"/>
      <c r="BR1442" s="186"/>
      <c r="BS1442" s="186"/>
      <c r="BT1442" s="186"/>
      <c r="BU1442" s="186"/>
      <c r="BV1442" s="186"/>
      <c r="BW1442" s="186"/>
      <c r="BX1442" s="186"/>
      <c r="BY1442" s="186"/>
      <c r="BZ1442" s="186"/>
      <c r="CA1442" s="186"/>
      <c r="CB1442" s="186"/>
      <c r="CC1442" s="186"/>
      <c r="CD1442" s="186"/>
      <c r="CE1442" s="186"/>
      <c r="CF1442" s="186"/>
      <c r="CG1442" s="186"/>
      <c r="CH1442" s="186"/>
      <c r="CI1442" s="186"/>
      <c r="CJ1442" s="186"/>
      <c r="CK1442" s="186"/>
    </row>
    <row r="1443" spans="2:89" x14ac:dyDescent="0.35">
      <c r="B1443" s="171"/>
      <c r="E1443" s="8"/>
      <c r="H1443" s="196"/>
      <c r="I1443" s="197"/>
      <c r="J1443" s="197"/>
      <c r="K1443" s="198"/>
      <c r="L1443" s="198"/>
      <c r="M1443" s="198"/>
      <c r="N1443" s="198"/>
      <c r="O1443" s="198"/>
      <c r="P1443" s="198"/>
      <c r="R1443" s="198"/>
      <c r="S1443" s="186"/>
      <c r="T1443" s="186"/>
      <c r="U1443" s="186"/>
      <c r="V1443" s="186"/>
      <c r="W1443" s="186"/>
      <c r="X1443" s="186"/>
      <c r="Y1443" s="186"/>
      <c r="Z1443" s="186"/>
      <c r="AA1443" s="186"/>
      <c r="AB1443" s="186"/>
      <c r="AC1443" s="186"/>
      <c r="AD1443" s="186"/>
      <c r="AE1443" s="186"/>
      <c r="AF1443" s="186"/>
      <c r="AG1443" s="186"/>
      <c r="AH1443" s="186"/>
      <c r="AI1443" s="186"/>
      <c r="AJ1443" s="186"/>
      <c r="AK1443" s="186"/>
      <c r="AL1443" s="186"/>
      <c r="AM1443" s="186"/>
      <c r="AN1443" s="186"/>
      <c r="AO1443" s="186"/>
      <c r="AP1443" s="186"/>
      <c r="AQ1443" s="186"/>
      <c r="AR1443" s="186"/>
      <c r="AS1443" s="186"/>
      <c r="AT1443" s="186"/>
      <c r="AU1443" s="186"/>
      <c r="AV1443" s="186"/>
      <c r="AW1443" s="186"/>
      <c r="AX1443" s="186"/>
      <c r="AY1443" s="186"/>
      <c r="AZ1443" s="186"/>
      <c r="BA1443" s="186"/>
      <c r="BB1443" s="186"/>
      <c r="BC1443" s="186"/>
      <c r="BD1443" s="186"/>
      <c r="BE1443" s="186"/>
      <c r="BF1443" s="186"/>
      <c r="BG1443" s="186"/>
      <c r="BH1443" s="186"/>
      <c r="BI1443" s="186"/>
      <c r="BJ1443" s="186"/>
      <c r="BK1443" s="186"/>
      <c r="BL1443" s="186"/>
      <c r="BM1443" s="186"/>
      <c r="BN1443" s="186"/>
      <c r="BO1443" s="186"/>
      <c r="BP1443" s="186"/>
      <c r="BQ1443" s="186"/>
      <c r="BR1443" s="186"/>
      <c r="BS1443" s="186"/>
      <c r="BT1443" s="186"/>
      <c r="BU1443" s="186"/>
      <c r="BV1443" s="186"/>
      <c r="BW1443" s="186"/>
      <c r="BX1443" s="186"/>
      <c r="BY1443" s="186"/>
      <c r="BZ1443" s="186"/>
      <c r="CA1443" s="186"/>
      <c r="CB1443" s="186"/>
      <c r="CC1443" s="186"/>
      <c r="CD1443" s="186"/>
      <c r="CE1443" s="186"/>
      <c r="CF1443" s="186"/>
      <c r="CG1443" s="186"/>
      <c r="CH1443" s="186"/>
      <c r="CI1443" s="186"/>
      <c r="CJ1443" s="186"/>
      <c r="CK1443" s="186"/>
    </row>
    <row r="1444" spans="2:89" x14ac:dyDescent="0.35">
      <c r="B1444" s="171"/>
      <c r="E1444" s="8"/>
      <c r="H1444" s="196"/>
      <c r="I1444" s="197"/>
      <c r="J1444" s="197"/>
      <c r="K1444" s="198"/>
      <c r="L1444" s="198"/>
      <c r="M1444" s="198"/>
      <c r="N1444" s="198"/>
      <c r="O1444" s="198"/>
      <c r="P1444" s="198"/>
      <c r="R1444" s="198"/>
      <c r="S1444" s="186"/>
      <c r="T1444" s="186"/>
      <c r="U1444" s="186"/>
      <c r="V1444" s="186"/>
      <c r="W1444" s="186"/>
      <c r="X1444" s="186"/>
      <c r="Y1444" s="186"/>
      <c r="Z1444" s="186"/>
      <c r="AA1444" s="186"/>
      <c r="AB1444" s="186"/>
      <c r="AC1444" s="186"/>
      <c r="AD1444" s="186"/>
      <c r="AE1444" s="186"/>
      <c r="AF1444" s="186"/>
      <c r="AG1444" s="186"/>
      <c r="AH1444" s="186"/>
      <c r="AI1444" s="186"/>
      <c r="AJ1444" s="186"/>
      <c r="AK1444" s="186"/>
      <c r="AL1444" s="186"/>
      <c r="AM1444" s="186"/>
      <c r="AN1444" s="186"/>
      <c r="AO1444" s="186"/>
      <c r="AP1444" s="186"/>
      <c r="AQ1444" s="186"/>
      <c r="AR1444" s="186"/>
      <c r="AS1444" s="186"/>
      <c r="AT1444" s="186"/>
      <c r="AU1444" s="186"/>
      <c r="AV1444" s="186"/>
      <c r="AW1444" s="186"/>
      <c r="AX1444" s="186"/>
      <c r="AY1444" s="186"/>
      <c r="AZ1444" s="186"/>
      <c r="BA1444" s="186"/>
      <c r="BB1444" s="186"/>
      <c r="BC1444" s="186"/>
      <c r="BD1444" s="186"/>
      <c r="BE1444" s="186"/>
      <c r="BF1444" s="186"/>
      <c r="BG1444" s="186"/>
      <c r="BH1444" s="186"/>
      <c r="BI1444" s="186"/>
      <c r="BJ1444" s="186"/>
      <c r="BK1444" s="186"/>
      <c r="BL1444" s="186"/>
      <c r="BM1444" s="186"/>
      <c r="BN1444" s="186"/>
      <c r="BO1444" s="186"/>
      <c r="BP1444" s="186"/>
      <c r="BQ1444" s="186"/>
      <c r="BR1444" s="186"/>
      <c r="BS1444" s="186"/>
      <c r="BT1444" s="186"/>
      <c r="BU1444" s="186"/>
      <c r="BV1444" s="186"/>
      <c r="BW1444" s="186"/>
      <c r="BX1444" s="186"/>
      <c r="BY1444" s="186"/>
      <c r="BZ1444" s="186"/>
      <c r="CA1444" s="186"/>
      <c r="CB1444" s="186"/>
      <c r="CC1444" s="186"/>
      <c r="CD1444" s="186"/>
      <c r="CE1444" s="186"/>
      <c r="CF1444" s="186"/>
      <c r="CG1444" s="186"/>
      <c r="CH1444" s="186"/>
      <c r="CI1444" s="186"/>
      <c r="CJ1444" s="186"/>
      <c r="CK1444" s="186"/>
    </row>
    <row r="1445" spans="2:89" x14ac:dyDescent="0.35">
      <c r="B1445" s="171"/>
      <c r="E1445" s="8"/>
      <c r="H1445" s="196"/>
      <c r="I1445" s="197"/>
      <c r="J1445" s="197"/>
      <c r="K1445" s="198"/>
      <c r="L1445" s="198"/>
      <c r="M1445" s="198"/>
      <c r="N1445" s="198"/>
      <c r="O1445" s="198"/>
      <c r="P1445" s="198"/>
      <c r="R1445" s="198"/>
      <c r="S1445" s="186"/>
      <c r="T1445" s="186"/>
      <c r="U1445" s="186"/>
      <c r="V1445" s="186"/>
      <c r="W1445" s="186"/>
      <c r="X1445" s="186"/>
      <c r="Y1445" s="186"/>
      <c r="Z1445" s="186"/>
      <c r="AA1445" s="186"/>
      <c r="AB1445" s="186"/>
      <c r="AC1445" s="186"/>
      <c r="AD1445" s="186"/>
      <c r="AE1445" s="186"/>
      <c r="AF1445" s="186"/>
      <c r="AG1445" s="186"/>
      <c r="AH1445" s="186"/>
      <c r="AI1445" s="186"/>
      <c r="AJ1445" s="186"/>
      <c r="AK1445" s="186"/>
      <c r="AL1445" s="186"/>
      <c r="AM1445" s="186"/>
      <c r="AN1445" s="186"/>
      <c r="AO1445" s="186"/>
      <c r="AP1445" s="186"/>
      <c r="AQ1445" s="186"/>
      <c r="AR1445" s="186"/>
      <c r="AS1445" s="186"/>
      <c r="AT1445" s="186"/>
      <c r="AU1445" s="186"/>
      <c r="AV1445" s="186"/>
      <c r="AW1445" s="186"/>
      <c r="AX1445" s="186"/>
      <c r="AY1445" s="186"/>
      <c r="AZ1445" s="186"/>
      <c r="BA1445" s="186"/>
      <c r="BB1445" s="186"/>
      <c r="BC1445" s="186"/>
      <c r="BD1445" s="186"/>
      <c r="BE1445" s="186"/>
      <c r="BF1445" s="186"/>
      <c r="BG1445" s="186"/>
      <c r="BH1445" s="186"/>
      <c r="BI1445" s="186"/>
      <c r="BJ1445" s="186"/>
      <c r="BK1445" s="186"/>
      <c r="BL1445" s="186"/>
      <c r="BM1445" s="186"/>
      <c r="BN1445" s="186"/>
      <c r="BO1445" s="186"/>
      <c r="BP1445" s="186"/>
      <c r="BQ1445" s="186"/>
      <c r="BR1445" s="186"/>
      <c r="BS1445" s="186"/>
      <c r="BT1445" s="186"/>
      <c r="BU1445" s="186"/>
      <c r="BV1445" s="186"/>
      <c r="BW1445" s="186"/>
      <c r="BX1445" s="186"/>
      <c r="BY1445" s="186"/>
      <c r="BZ1445" s="186"/>
      <c r="CA1445" s="186"/>
      <c r="CB1445" s="186"/>
      <c r="CC1445" s="186"/>
      <c r="CD1445" s="186"/>
      <c r="CE1445" s="186"/>
      <c r="CF1445" s="186"/>
      <c r="CG1445" s="186"/>
      <c r="CH1445" s="186"/>
      <c r="CI1445" s="186"/>
      <c r="CJ1445" s="186"/>
      <c r="CK1445" s="186"/>
    </row>
    <row r="1446" spans="2:89" x14ac:dyDescent="0.35">
      <c r="B1446" s="171"/>
      <c r="E1446" s="8"/>
      <c r="H1446" s="196"/>
      <c r="I1446" s="197"/>
      <c r="J1446" s="197"/>
      <c r="K1446" s="198"/>
      <c r="L1446" s="198"/>
      <c r="M1446" s="198"/>
      <c r="N1446" s="198"/>
      <c r="O1446" s="198"/>
      <c r="P1446" s="198"/>
      <c r="R1446" s="198"/>
      <c r="S1446" s="186"/>
      <c r="T1446" s="186"/>
      <c r="U1446" s="186"/>
      <c r="V1446" s="186"/>
      <c r="W1446" s="186"/>
      <c r="X1446" s="186"/>
      <c r="Y1446" s="186"/>
      <c r="Z1446" s="186"/>
      <c r="AA1446" s="186"/>
      <c r="AB1446" s="186"/>
      <c r="AC1446" s="186"/>
      <c r="AD1446" s="186"/>
      <c r="AE1446" s="186"/>
      <c r="AF1446" s="186"/>
      <c r="AG1446" s="186"/>
      <c r="AH1446" s="186"/>
      <c r="AI1446" s="186"/>
      <c r="AJ1446" s="186"/>
      <c r="AK1446" s="186"/>
      <c r="AL1446" s="186"/>
      <c r="AM1446" s="186"/>
      <c r="AN1446" s="186"/>
      <c r="AO1446" s="186"/>
      <c r="AP1446" s="186"/>
      <c r="AQ1446" s="186"/>
      <c r="AR1446" s="186"/>
      <c r="AS1446" s="186"/>
      <c r="AT1446" s="186"/>
      <c r="AU1446" s="186"/>
      <c r="AV1446" s="186"/>
      <c r="AW1446" s="186"/>
      <c r="AX1446" s="186"/>
      <c r="AY1446" s="186"/>
      <c r="AZ1446" s="186"/>
      <c r="BA1446" s="186"/>
      <c r="BB1446" s="186"/>
      <c r="BC1446" s="186"/>
      <c r="BD1446" s="186"/>
      <c r="BE1446" s="186"/>
      <c r="BF1446" s="186"/>
      <c r="BG1446" s="186"/>
      <c r="BH1446" s="186"/>
      <c r="BI1446" s="186"/>
      <c r="BJ1446" s="186"/>
      <c r="BK1446" s="186"/>
      <c r="BL1446" s="186"/>
      <c r="BM1446" s="186"/>
      <c r="BN1446" s="186"/>
      <c r="BO1446" s="186"/>
      <c r="BP1446" s="186"/>
      <c r="BQ1446" s="186"/>
      <c r="BR1446" s="186"/>
      <c r="BS1446" s="186"/>
      <c r="BT1446" s="186"/>
      <c r="BU1446" s="186"/>
      <c r="BV1446" s="186"/>
      <c r="BW1446" s="186"/>
      <c r="BX1446" s="186"/>
      <c r="BY1446" s="186"/>
      <c r="BZ1446" s="186"/>
      <c r="CA1446" s="186"/>
      <c r="CB1446" s="186"/>
      <c r="CC1446" s="186"/>
      <c r="CD1446" s="186"/>
      <c r="CE1446" s="186"/>
      <c r="CF1446" s="186"/>
      <c r="CG1446" s="186"/>
      <c r="CH1446" s="186"/>
      <c r="CI1446" s="186"/>
      <c r="CJ1446" s="186"/>
      <c r="CK1446" s="186"/>
    </row>
    <row r="1447" spans="2:89" x14ac:dyDescent="0.35">
      <c r="B1447" s="171"/>
      <c r="E1447" s="8"/>
      <c r="H1447" s="196"/>
      <c r="I1447" s="197"/>
      <c r="J1447" s="197"/>
      <c r="K1447" s="198"/>
      <c r="L1447" s="198"/>
      <c r="M1447" s="198"/>
      <c r="N1447" s="198"/>
      <c r="O1447" s="198"/>
      <c r="P1447" s="198"/>
      <c r="R1447" s="198"/>
      <c r="S1447" s="186"/>
      <c r="T1447" s="186"/>
      <c r="U1447" s="186"/>
      <c r="V1447" s="186"/>
      <c r="W1447" s="186"/>
      <c r="X1447" s="186"/>
      <c r="Y1447" s="186"/>
      <c r="Z1447" s="186"/>
      <c r="AA1447" s="186"/>
      <c r="AB1447" s="186"/>
      <c r="AC1447" s="186"/>
      <c r="AD1447" s="186"/>
      <c r="AE1447" s="186"/>
      <c r="AF1447" s="186"/>
      <c r="AG1447" s="186"/>
      <c r="AH1447" s="186"/>
      <c r="AI1447" s="186"/>
      <c r="AJ1447" s="186"/>
      <c r="AK1447" s="186"/>
      <c r="AL1447" s="186"/>
      <c r="AM1447" s="186"/>
      <c r="AN1447" s="186"/>
      <c r="AO1447" s="186"/>
      <c r="AP1447" s="186"/>
      <c r="AQ1447" s="186"/>
      <c r="AR1447" s="186"/>
      <c r="AS1447" s="186"/>
      <c r="AT1447" s="186"/>
      <c r="AU1447" s="186"/>
      <c r="AV1447" s="186"/>
      <c r="AW1447" s="186"/>
      <c r="AX1447" s="186"/>
      <c r="AY1447" s="186"/>
      <c r="AZ1447" s="186"/>
      <c r="BA1447" s="186"/>
      <c r="BB1447" s="186"/>
      <c r="BC1447" s="186"/>
      <c r="BD1447" s="186"/>
      <c r="BE1447" s="186"/>
      <c r="BF1447" s="186"/>
      <c r="BG1447" s="186"/>
      <c r="BH1447" s="186"/>
      <c r="BI1447" s="186"/>
      <c r="BJ1447" s="186"/>
      <c r="BK1447" s="186"/>
      <c r="BL1447" s="186"/>
      <c r="BM1447" s="186"/>
      <c r="BN1447" s="186"/>
      <c r="BO1447" s="186"/>
      <c r="BP1447" s="186"/>
      <c r="BQ1447" s="186"/>
      <c r="BR1447" s="186"/>
      <c r="BS1447" s="186"/>
      <c r="BT1447" s="186"/>
      <c r="BU1447" s="186"/>
      <c r="BV1447" s="186"/>
      <c r="BW1447" s="186"/>
      <c r="BX1447" s="186"/>
      <c r="BY1447" s="186"/>
      <c r="BZ1447" s="186"/>
      <c r="CA1447" s="186"/>
      <c r="CB1447" s="186"/>
      <c r="CC1447" s="186"/>
      <c r="CD1447" s="186"/>
      <c r="CE1447" s="186"/>
      <c r="CF1447" s="186"/>
      <c r="CG1447" s="186"/>
      <c r="CH1447" s="186"/>
      <c r="CI1447" s="186"/>
      <c r="CJ1447" s="186"/>
      <c r="CK1447" s="186"/>
    </row>
    <row r="1448" spans="2:89" x14ac:dyDescent="0.35">
      <c r="B1448" s="171"/>
      <c r="E1448" s="8"/>
      <c r="H1448" s="196"/>
      <c r="I1448" s="197"/>
      <c r="J1448" s="197"/>
      <c r="K1448" s="198"/>
      <c r="L1448" s="198"/>
      <c r="M1448" s="198"/>
      <c r="N1448" s="198"/>
      <c r="O1448" s="198"/>
      <c r="P1448" s="198"/>
      <c r="R1448" s="198"/>
      <c r="S1448" s="186"/>
      <c r="T1448" s="186"/>
      <c r="U1448" s="186"/>
      <c r="V1448" s="186"/>
      <c r="W1448" s="186"/>
      <c r="X1448" s="186"/>
      <c r="Y1448" s="186"/>
      <c r="Z1448" s="186"/>
      <c r="AA1448" s="186"/>
      <c r="AB1448" s="186"/>
      <c r="AC1448" s="186"/>
      <c r="AD1448" s="186"/>
      <c r="AE1448" s="186"/>
      <c r="AF1448" s="186"/>
      <c r="AG1448" s="186"/>
      <c r="AH1448" s="186"/>
      <c r="AI1448" s="186"/>
      <c r="AJ1448" s="186"/>
      <c r="AK1448" s="186"/>
      <c r="AL1448" s="186"/>
      <c r="AM1448" s="186"/>
      <c r="AN1448" s="186"/>
      <c r="AO1448" s="186"/>
      <c r="AP1448" s="186"/>
      <c r="AQ1448" s="186"/>
      <c r="AR1448" s="186"/>
      <c r="AS1448" s="186"/>
      <c r="AT1448" s="186"/>
      <c r="AU1448" s="186"/>
      <c r="AV1448" s="186"/>
      <c r="AW1448" s="186"/>
      <c r="AX1448" s="186"/>
      <c r="AY1448" s="186"/>
      <c r="AZ1448" s="186"/>
      <c r="BA1448" s="186"/>
      <c r="BB1448" s="186"/>
      <c r="BC1448" s="186"/>
      <c r="BD1448" s="186"/>
      <c r="BE1448" s="186"/>
      <c r="BF1448" s="186"/>
      <c r="BG1448" s="186"/>
      <c r="BH1448" s="186"/>
      <c r="BI1448" s="186"/>
      <c r="BJ1448" s="186"/>
      <c r="BK1448" s="186"/>
      <c r="BL1448" s="186"/>
      <c r="BM1448" s="186"/>
      <c r="BN1448" s="186"/>
      <c r="BO1448" s="186"/>
      <c r="BP1448" s="186"/>
      <c r="BQ1448" s="186"/>
      <c r="BR1448" s="186"/>
      <c r="BS1448" s="186"/>
      <c r="BT1448" s="186"/>
      <c r="BU1448" s="186"/>
      <c r="BV1448" s="186"/>
      <c r="BW1448" s="186"/>
      <c r="BX1448" s="186"/>
      <c r="BY1448" s="186"/>
      <c r="BZ1448" s="186"/>
      <c r="CA1448" s="186"/>
      <c r="CB1448" s="186"/>
      <c r="CC1448" s="186"/>
      <c r="CD1448" s="186"/>
      <c r="CE1448" s="186"/>
      <c r="CF1448" s="186"/>
      <c r="CG1448" s="186"/>
      <c r="CH1448" s="186"/>
      <c r="CI1448" s="186"/>
      <c r="CJ1448" s="186"/>
      <c r="CK1448" s="186"/>
    </row>
    <row r="1449" spans="2:89" x14ac:dyDescent="0.35">
      <c r="B1449" s="171"/>
      <c r="E1449" s="8"/>
      <c r="H1449" s="196"/>
      <c r="I1449" s="197"/>
      <c r="J1449" s="197"/>
      <c r="K1449" s="198"/>
      <c r="L1449" s="198"/>
      <c r="M1449" s="198"/>
      <c r="N1449" s="198"/>
      <c r="O1449" s="198"/>
      <c r="P1449" s="198"/>
      <c r="R1449" s="198"/>
      <c r="S1449" s="186"/>
      <c r="T1449" s="186"/>
      <c r="U1449" s="186"/>
      <c r="V1449" s="186"/>
      <c r="W1449" s="186"/>
      <c r="X1449" s="186"/>
      <c r="Y1449" s="186"/>
      <c r="Z1449" s="186"/>
      <c r="AA1449" s="186"/>
      <c r="AB1449" s="186"/>
      <c r="AC1449" s="186"/>
      <c r="AD1449" s="186"/>
      <c r="AE1449" s="186"/>
      <c r="AF1449" s="186"/>
      <c r="AG1449" s="186"/>
      <c r="AH1449" s="186"/>
      <c r="AI1449" s="186"/>
      <c r="AJ1449" s="186"/>
      <c r="AK1449" s="186"/>
      <c r="AL1449" s="186"/>
      <c r="AM1449" s="186"/>
      <c r="AN1449" s="186"/>
      <c r="AO1449" s="186"/>
      <c r="AP1449" s="186"/>
      <c r="AQ1449" s="186"/>
      <c r="AR1449" s="186"/>
      <c r="AS1449" s="186"/>
      <c r="AT1449" s="186"/>
      <c r="AU1449" s="186"/>
      <c r="AV1449" s="186"/>
      <c r="AW1449" s="186"/>
      <c r="AX1449" s="186"/>
      <c r="AY1449" s="186"/>
      <c r="AZ1449" s="186"/>
      <c r="BA1449" s="186"/>
      <c r="BB1449" s="186"/>
      <c r="BC1449" s="186"/>
      <c r="BD1449" s="186"/>
      <c r="BE1449" s="186"/>
      <c r="BF1449" s="186"/>
      <c r="BG1449" s="186"/>
      <c r="BH1449" s="186"/>
      <c r="BI1449" s="186"/>
      <c r="BJ1449" s="186"/>
      <c r="BK1449" s="186"/>
      <c r="BL1449" s="186"/>
      <c r="BM1449" s="186"/>
      <c r="BN1449" s="186"/>
      <c r="BO1449" s="186"/>
      <c r="BP1449" s="186"/>
      <c r="BQ1449" s="186"/>
      <c r="BR1449" s="186"/>
      <c r="BS1449" s="186"/>
      <c r="BT1449" s="186"/>
      <c r="BU1449" s="186"/>
      <c r="BV1449" s="186"/>
      <c r="BW1449" s="186"/>
      <c r="BX1449" s="186"/>
      <c r="BY1449" s="186"/>
      <c r="BZ1449" s="186"/>
      <c r="CA1449" s="186"/>
      <c r="CB1449" s="186"/>
      <c r="CC1449" s="186"/>
      <c r="CD1449" s="186"/>
      <c r="CE1449" s="186"/>
      <c r="CF1449" s="186"/>
      <c r="CG1449" s="186"/>
      <c r="CH1449" s="186"/>
      <c r="CI1449" s="186"/>
      <c r="CJ1449" s="186"/>
      <c r="CK1449" s="186"/>
    </row>
    <row r="1450" spans="2:89" x14ac:dyDescent="0.35">
      <c r="B1450" s="171"/>
      <c r="E1450" s="8"/>
      <c r="H1450" s="196"/>
      <c r="I1450" s="197"/>
      <c r="J1450" s="197"/>
      <c r="K1450" s="198"/>
      <c r="L1450" s="198"/>
      <c r="M1450" s="198"/>
      <c r="N1450" s="198"/>
      <c r="O1450" s="198"/>
      <c r="P1450" s="198"/>
      <c r="R1450" s="198"/>
      <c r="S1450" s="186"/>
      <c r="T1450" s="186"/>
      <c r="U1450" s="186"/>
      <c r="V1450" s="186"/>
      <c r="W1450" s="186"/>
      <c r="X1450" s="186"/>
      <c r="Y1450" s="186"/>
      <c r="Z1450" s="186"/>
      <c r="AA1450" s="186"/>
      <c r="AB1450" s="186"/>
      <c r="AC1450" s="186"/>
      <c r="AD1450" s="186"/>
      <c r="AE1450" s="186"/>
      <c r="AF1450" s="186"/>
      <c r="AG1450" s="186"/>
      <c r="AH1450" s="186"/>
      <c r="AI1450" s="186"/>
      <c r="AJ1450" s="186"/>
      <c r="AK1450" s="186"/>
      <c r="AL1450" s="186"/>
      <c r="AM1450" s="186"/>
      <c r="AN1450" s="186"/>
      <c r="AO1450" s="186"/>
      <c r="AP1450" s="186"/>
      <c r="AQ1450" s="186"/>
      <c r="AR1450" s="186"/>
      <c r="AS1450" s="186"/>
      <c r="AT1450" s="186"/>
      <c r="AU1450" s="186"/>
      <c r="AV1450" s="186"/>
      <c r="AW1450" s="186"/>
      <c r="AX1450" s="186"/>
      <c r="AY1450" s="186"/>
      <c r="AZ1450" s="186"/>
      <c r="BA1450" s="186"/>
      <c r="BB1450" s="186"/>
      <c r="BC1450" s="186"/>
      <c r="BD1450" s="186"/>
      <c r="BE1450" s="186"/>
      <c r="BF1450" s="186"/>
      <c r="BG1450" s="186"/>
      <c r="BH1450" s="186"/>
      <c r="BI1450" s="186"/>
      <c r="BJ1450" s="186"/>
      <c r="BK1450" s="186"/>
      <c r="BL1450" s="186"/>
      <c r="BM1450" s="186"/>
      <c r="BN1450" s="186"/>
      <c r="BO1450" s="186"/>
      <c r="BP1450" s="186"/>
      <c r="BQ1450" s="186"/>
      <c r="BR1450" s="186"/>
      <c r="BS1450" s="186"/>
      <c r="BT1450" s="186"/>
      <c r="BU1450" s="186"/>
      <c r="BV1450" s="186"/>
      <c r="BW1450" s="186"/>
      <c r="BX1450" s="186"/>
      <c r="BY1450" s="186"/>
      <c r="BZ1450" s="186"/>
      <c r="CA1450" s="186"/>
      <c r="CB1450" s="186"/>
      <c r="CC1450" s="186"/>
      <c r="CD1450" s="186"/>
      <c r="CE1450" s="186"/>
      <c r="CF1450" s="186"/>
      <c r="CG1450" s="186"/>
      <c r="CH1450" s="186"/>
      <c r="CI1450" s="186"/>
      <c r="CJ1450" s="186"/>
      <c r="CK1450" s="186"/>
    </row>
    <row r="1451" spans="2:89" x14ac:dyDescent="0.35">
      <c r="B1451" s="171"/>
      <c r="E1451" s="8"/>
      <c r="H1451" s="196"/>
      <c r="I1451" s="197"/>
      <c r="J1451" s="197"/>
      <c r="K1451" s="198"/>
      <c r="L1451" s="198"/>
      <c r="M1451" s="198"/>
      <c r="N1451" s="198"/>
      <c r="O1451" s="198"/>
      <c r="P1451" s="198"/>
      <c r="R1451" s="198"/>
      <c r="S1451" s="186"/>
      <c r="T1451" s="186"/>
      <c r="U1451" s="186"/>
      <c r="V1451" s="186"/>
      <c r="W1451" s="186"/>
      <c r="X1451" s="186"/>
      <c r="Y1451" s="186"/>
      <c r="Z1451" s="186"/>
      <c r="AA1451" s="186"/>
      <c r="AB1451" s="186"/>
      <c r="AC1451" s="186"/>
      <c r="AD1451" s="186"/>
      <c r="AE1451" s="186"/>
      <c r="AF1451" s="186"/>
      <c r="AG1451" s="186"/>
      <c r="AH1451" s="186"/>
      <c r="AI1451" s="186"/>
      <c r="AJ1451" s="186"/>
      <c r="AK1451" s="186"/>
      <c r="AL1451" s="186"/>
      <c r="AM1451" s="186"/>
      <c r="AN1451" s="186"/>
      <c r="AO1451" s="186"/>
      <c r="AP1451" s="186"/>
      <c r="AQ1451" s="186"/>
      <c r="AR1451" s="186"/>
      <c r="AS1451" s="186"/>
      <c r="AT1451" s="186"/>
      <c r="AU1451" s="186"/>
      <c r="AV1451" s="186"/>
      <c r="AW1451" s="186"/>
      <c r="AX1451" s="186"/>
      <c r="AY1451" s="186"/>
      <c r="AZ1451" s="186"/>
      <c r="BA1451" s="186"/>
      <c r="BB1451" s="186"/>
      <c r="BC1451" s="186"/>
      <c r="BD1451" s="186"/>
      <c r="BE1451" s="186"/>
      <c r="BF1451" s="186"/>
      <c r="BG1451" s="186"/>
      <c r="BH1451" s="186"/>
      <c r="BI1451" s="186"/>
      <c r="BJ1451" s="186"/>
      <c r="BK1451" s="186"/>
      <c r="BL1451" s="186"/>
      <c r="BM1451" s="186"/>
      <c r="BN1451" s="186"/>
      <c r="BO1451" s="186"/>
      <c r="BP1451" s="186"/>
      <c r="BQ1451" s="186"/>
      <c r="BR1451" s="186"/>
      <c r="BS1451" s="186"/>
      <c r="BT1451" s="186"/>
      <c r="BU1451" s="186"/>
      <c r="BV1451" s="186"/>
      <c r="BW1451" s="186"/>
      <c r="BX1451" s="186"/>
      <c r="BY1451" s="186"/>
      <c r="BZ1451" s="186"/>
      <c r="CA1451" s="186"/>
      <c r="CB1451" s="186"/>
      <c r="CC1451" s="186"/>
      <c r="CD1451" s="186"/>
      <c r="CE1451" s="186"/>
      <c r="CF1451" s="186"/>
      <c r="CG1451" s="186"/>
      <c r="CH1451" s="186"/>
      <c r="CI1451" s="186"/>
      <c r="CJ1451" s="186"/>
      <c r="CK1451" s="186"/>
    </row>
    <row r="1452" spans="2:89" x14ac:dyDescent="0.35">
      <c r="B1452" s="171"/>
      <c r="E1452" s="8"/>
      <c r="H1452" s="196"/>
      <c r="I1452" s="197"/>
      <c r="J1452" s="197"/>
      <c r="K1452" s="198"/>
      <c r="L1452" s="198"/>
      <c r="M1452" s="198"/>
      <c r="N1452" s="198"/>
      <c r="O1452" s="198"/>
      <c r="P1452" s="198"/>
      <c r="R1452" s="198"/>
      <c r="S1452" s="186"/>
      <c r="T1452" s="186"/>
      <c r="U1452" s="186"/>
      <c r="V1452" s="186"/>
      <c r="W1452" s="186"/>
      <c r="X1452" s="186"/>
      <c r="Y1452" s="186"/>
      <c r="Z1452" s="186"/>
      <c r="AA1452" s="186"/>
      <c r="AB1452" s="186"/>
      <c r="AC1452" s="186"/>
      <c r="AD1452" s="186"/>
      <c r="AE1452" s="186"/>
      <c r="AF1452" s="186"/>
      <c r="AG1452" s="186"/>
      <c r="AH1452" s="186"/>
      <c r="AI1452" s="186"/>
      <c r="AJ1452" s="186"/>
      <c r="AK1452" s="186"/>
      <c r="AL1452" s="186"/>
      <c r="AM1452" s="186"/>
      <c r="AN1452" s="186"/>
      <c r="AO1452" s="186"/>
      <c r="AP1452" s="186"/>
      <c r="AQ1452" s="186"/>
      <c r="AR1452" s="186"/>
      <c r="AS1452" s="186"/>
      <c r="AT1452" s="186"/>
      <c r="AU1452" s="186"/>
      <c r="AV1452" s="186"/>
      <c r="AW1452" s="186"/>
      <c r="AX1452" s="186"/>
      <c r="AY1452" s="186"/>
      <c r="AZ1452" s="186"/>
      <c r="BA1452" s="186"/>
      <c r="BB1452" s="186"/>
      <c r="BC1452" s="186"/>
      <c r="BD1452" s="186"/>
      <c r="BE1452" s="186"/>
      <c r="BF1452" s="186"/>
      <c r="BG1452" s="186"/>
      <c r="BH1452" s="186"/>
      <c r="BI1452" s="186"/>
      <c r="BJ1452" s="186"/>
      <c r="BK1452" s="186"/>
      <c r="BL1452" s="186"/>
      <c r="BM1452" s="186"/>
      <c r="BN1452" s="186"/>
      <c r="BO1452" s="186"/>
      <c r="BP1452" s="186"/>
      <c r="BQ1452" s="186"/>
      <c r="BR1452" s="186"/>
      <c r="BS1452" s="186"/>
      <c r="BT1452" s="186"/>
      <c r="BU1452" s="186"/>
      <c r="BV1452" s="186"/>
      <c r="BW1452" s="186"/>
      <c r="BX1452" s="186"/>
      <c r="BY1452" s="186"/>
      <c r="BZ1452" s="186"/>
      <c r="CA1452" s="186"/>
      <c r="CB1452" s="186"/>
      <c r="CC1452" s="186"/>
      <c r="CD1452" s="186"/>
      <c r="CE1452" s="186"/>
      <c r="CF1452" s="186"/>
      <c r="CG1452" s="186"/>
      <c r="CH1452" s="186"/>
      <c r="CI1452" s="186"/>
      <c r="CJ1452" s="186"/>
      <c r="CK1452" s="186"/>
    </row>
    <row r="1453" spans="2:89" x14ac:dyDescent="0.35">
      <c r="B1453" s="171"/>
      <c r="E1453" s="8"/>
      <c r="H1453" s="196"/>
      <c r="I1453" s="197"/>
      <c r="J1453" s="197"/>
      <c r="K1453" s="198"/>
      <c r="L1453" s="198"/>
      <c r="M1453" s="198"/>
      <c r="N1453" s="198"/>
      <c r="O1453" s="198"/>
      <c r="P1453" s="198"/>
      <c r="R1453" s="198"/>
      <c r="S1453" s="186"/>
      <c r="T1453" s="186"/>
      <c r="U1453" s="186"/>
      <c r="V1453" s="186"/>
      <c r="W1453" s="186"/>
      <c r="X1453" s="186"/>
      <c r="Y1453" s="186"/>
      <c r="Z1453" s="186"/>
      <c r="AA1453" s="186"/>
      <c r="AB1453" s="186"/>
      <c r="AC1453" s="186"/>
      <c r="AD1453" s="186"/>
      <c r="AE1453" s="186"/>
      <c r="AF1453" s="186"/>
      <c r="AG1453" s="186"/>
      <c r="AH1453" s="186"/>
      <c r="AI1453" s="186"/>
      <c r="AJ1453" s="186"/>
      <c r="AK1453" s="186"/>
      <c r="AL1453" s="186"/>
      <c r="AM1453" s="186"/>
      <c r="AN1453" s="186"/>
      <c r="AO1453" s="186"/>
      <c r="AP1453" s="186"/>
      <c r="AQ1453" s="186"/>
      <c r="AR1453" s="186"/>
      <c r="AS1453" s="186"/>
      <c r="AT1453" s="186"/>
      <c r="AU1453" s="186"/>
      <c r="AV1453" s="186"/>
      <c r="AW1453" s="186"/>
      <c r="AX1453" s="186"/>
      <c r="AY1453" s="186"/>
      <c r="AZ1453" s="186"/>
      <c r="BA1453" s="186"/>
      <c r="BB1453" s="186"/>
      <c r="BC1453" s="186"/>
      <c r="BD1453" s="186"/>
      <c r="BE1453" s="186"/>
      <c r="BF1453" s="186"/>
      <c r="BG1453" s="186"/>
      <c r="BH1453" s="186"/>
      <c r="BI1453" s="186"/>
      <c r="BJ1453" s="186"/>
      <c r="BK1453" s="186"/>
      <c r="BL1453" s="186"/>
      <c r="BM1453" s="186"/>
      <c r="BN1453" s="186"/>
      <c r="BO1453" s="186"/>
      <c r="BP1453" s="186"/>
      <c r="BQ1453" s="186"/>
      <c r="BR1453" s="186"/>
      <c r="BS1453" s="186"/>
      <c r="BT1453" s="186"/>
      <c r="BU1453" s="186"/>
      <c r="BV1453" s="186"/>
      <c r="BW1453" s="186"/>
      <c r="BX1453" s="186"/>
      <c r="BY1453" s="186"/>
      <c r="BZ1453" s="186"/>
      <c r="CA1453" s="186"/>
      <c r="CB1453" s="186"/>
      <c r="CC1453" s="186"/>
      <c r="CD1453" s="186"/>
      <c r="CE1453" s="186"/>
      <c r="CF1453" s="186"/>
      <c r="CG1453" s="186"/>
      <c r="CH1453" s="186"/>
      <c r="CI1453" s="186"/>
      <c r="CJ1453" s="186"/>
      <c r="CK1453" s="186"/>
    </row>
    <row r="1454" spans="2:89" x14ac:dyDescent="0.35">
      <c r="B1454" s="171"/>
      <c r="E1454" s="8"/>
      <c r="H1454" s="196"/>
      <c r="I1454" s="197"/>
      <c r="J1454" s="197"/>
      <c r="K1454" s="198"/>
      <c r="L1454" s="198"/>
      <c r="M1454" s="198"/>
      <c r="N1454" s="198"/>
      <c r="O1454" s="198"/>
      <c r="P1454" s="198"/>
      <c r="R1454" s="198"/>
      <c r="S1454" s="186"/>
      <c r="T1454" s="186"/>
      <c r="U1454" s="186"/>
      <c r="V1454" s="186"/>
      <c r="W1454" s="186"/>
      <c r="X1454" s="186"/>
      <c r="Y1454" s="186"/>
      <c r="Z1454" s="186"/>
      <c r="AA1454" s="186"/>
      <c r="AB1454" s="186"/>
      <c r="AC1454" s="186"/>
      <c r="AD1454" s="186"/>
      <c r="AE1454" s="186"/>
      <c r="AF1454" s="186"/>
      <c r="AG1454" s="186"/>
      <c r="AH1454" s="186"/>
      <c r="AI1454" s="186"/>
      <c r="AJ1454" s="186"/>
      <c r="AK1454" s="186"/>
      <c r="AL1454" s="186"/>
      <c r="AM1454" s="186"/>
      <c r="AN1454" s="186"/>
      <c r="AO1454" s="186"/>
      <c r="AP1454" s="186"/>
      <c r="AQ1454" s="186"/>
      <c r="AR1454" s="186"/>
      <c r="AS1454" s="186"/>
      <c r="AT1454" s="186"/>
      <c r="AU1454" s="186"/>
      <c r="AV1454" s="186"/>
      <c r="AW1454" s="186"/>
      <c r="AX1454" s="186"/>
      <c r="AY1454" s="186"/>
      <c r="AZ1454" s="186"/>
      <c r="BA1454" s="186"/>
      <c r="BB1454" s="186"/>
      <c r="BC1454" s="186"/>
      <c r="BD1454" s="186"/>
      <c r="BE1454" s="186"/>
      <c r="BF1454" s="186"/>
      <c r="BG1454" s="186"/>
      <c r="BH1454" s="186"/>
      <c r="BI1454" s="186"/>
      <c r="BJ1454" s="186"/>
      <c r="BK1454" s="186"/>
      <c r="BL1454" s="186"/>
      <c r="BM1454" s="186"/>
      <c r="BN1454" s="186"/>
      <c r="BO1454" s="186"/>
      <c r="BP1454" s="186"/>
      <c r="BQ1454" s="186"/>
      <c r="BR1454" s="186"/>
      <c r="BS1454" s="186"/>
      <c r="BT1454" s="186"/>
      <c r="BU1454" s="186"/>
      <c r="BV1454" s="186"/>
      <c r="BW1454" s="186"/>
      <c r="BX1454" s="186"/>
      <c r="BY1454" s="186"/>
      <c r="BZ1454" s="186"/>
      <c r="CA1454" s="186"/>
      <c r="CB1454" s="186"/>
      <c r="CC1454" s="186"/>
      <c r="CD1454" s="186"/>
      <c r="CE1454" s="186"/>
      <c r="CF1454" s="186"/>
      <c r="CG1454" s="186"/>
      <c r="CH1454" s="186"/>
      <c r="CI1454" s="186"/>
      <c r="CJ1454" s="186"/>
      <c r="CK1454" s="186"/>
    </row>
    <row r="1455" spans="2:89" x14ac:dyDescent="0.35">
      <c r="B1455" s="171"/>
      <c r="E1455" s="8"/>
      <c r="H1455" s="196"/>
      <c r="I1455" s="197"/>
      <c r="J1455" s="197"/>
      <c r="K1455" s="198"/>
      <c r="L1455" s="198"/>
      <c r="M1455" s="198"/>
      <c r="N1455" s="198"/>
      <c r="O1455" s="198"/>
      <c r="P1455" s="198"/>
      <c r="R1455" s="198"/>
      <c r="S1455" s="186"/>
      <c r="T1455" s="186"/>
      <c r="U1455" s="186"/>
      <c r="V1455" s="186"/>
      <c r="W1455" s="186"/>
      <c r="X1455" s="186"/>
      <c r="Y1455" s="186"/>
      <c r="Z1455" s="186"/>
      <c r="AA1455" s="186"/>
      <c r="AB1455" s="186"/>
      <c r="AC1455" s="186"/>
      <c r="AD1455" s="186"/>
      <c r="AE1455" s="186"/>
      <c r="AF1455" s="186"/>
      <c r="AG1455" s="186"/>
      <c r="AH1455" s="186"/>
      <c r="AI1455" s="186"/>
      <c r="AJ1455" s="186"/>
      <c r="AK1455" s="186"/>
      <c r="AL1455" s="186"/>
      <c r="AM1455" s="186"/>
      <c r="AN1455" s="186"/>
      <c r="AO1455" s="186"/>
      <c r="AP1455" s="186"/>
      <c r="AQ1455" s="186"/>
      <c r="AR1455" s="186"/>
      <c r="AS1455" s="186"/>
      <c r="AT1455" s="186"/>
      <c r="AU1455" s="186"/>
      <c r="AV1455" s="186"/>
      <c r="AW1455" s="186"/>
      <c r="AX1455" s="186"/>
      <c r="AY1455" s="186"/>
      <c r="AZ1455" s="186"/>
      <c r="BA1455" s="186"/>
      <c r="BB1455" s="186"/>
      <c r="BC1455" s="186"/>
      <c r="BD1455" s="186"/>
      <c r="BE1455" s="186"/>
      <c r="BF1455" s="186"/>
      <c r="BG1455" s="186"/>
      <c r="BH1455" s="186"/>
      <c r="BI1455" s="186"/>
      <c r="BJ1455" s="186"/>
      <c r="BK1455" s="186"/>
      <c r="BL1455" s="186"/>
      <c r="BM1455" s="186"/>
      <c r="BN1455" s="186"/>
      <c r="BO1455" s="186"/>
      <c r="BP1455" s="186"/>
      <c r="BQ1455" s="186"/>
      <c r="BR1455" s="186"/>
      <c r="BS1455" s="186"/>
      <c r="BT1455" s="186"/>
      <c r="BU1455" s="186"/>
      <c r="BV1455" s="186"/>
      <c r="BW1455" s="186"/>
      <c r="BX1455" s="186"/>
      <c r="BY1455" s="186"/>
      <c r="BZ1455" s="186"/>
      <c r="CA1455" s="186"/>
      <c r="CB1455" s="186"/>
      <c r="CC1455" s="186"/>
      <c r="CD1455" s="186"/>
      <c r="CE1455" s="186"/>
      <c r="CF1455" s="186"/>
      <c r="CG1455" s="186"/>
      <c r="CH1455" s="186"/>
      <c r="CI1455" s="186"/>
      <c r="CJ1455" s="186"/>
      <c r="CK1455" s="186"/>
    </row>
    <row r="1456" spans="2:89" x14ac:dyDescent="0.35">
      <c r="B1456" s="171"/>
      <c r="E1456" s="8"/>
      <c r="H1456" s="196"/>
      <c r="I1456" s="197"/>
      <c r="J1456" s="197"/>
      <c r="K1456" s="198"/>
      <c r="L1456" s="198"/>
      <c r="M1456" s="198"/>
      <c r="N1456" s="198"/>
      <c r="O1456" s="198"/>
      <c r="P1456" s="198"/>
      <c r="R1456" s="198"/>
      <c r="S1456" s="186"/>
      <c r="T1456" s="186"/>
      <c r="U1456" s="186"/>
      <c r="V1456" s="186"/>
      <c r="W1456" s="186"/>
      <c r="X1456" s="186"/>
      <c r="Y1456" s="186"/>
      <c r="Z1456" s="186"/>
      <c r="AA1456" s="186"/>
      <c r="AB1456" s="186"/>
      <c r="AC1456" s="186"/>
      <c r="AD1456" s="186"/>
      <c r="AE1456" s="186"/>
      <c r="AF1456" s="186"/>
      <c r="AG1456" s="186"/>
      <c r="AH1456" s="186"/>
      <c r="AI1456" s="186"/>
      <c r="AJ1456" s="186"/>
      <c r="AK1456" s="186"/>
      <c r="AL1456" s="186"/>
      <c r="AM1456" s="186"/>
      <c r="AN1456" s="186"/>
      <c r="AO1456" s="186"/>
      <c r="AP1456" s="186"/>
      <c r="AQ1456" s="186"/>
      <c r="AR1456" s="186"/>
      <c r="AS1456" s="186"/>
      <c r="AT1456" s="186"/>
      <c r="AU1456" s="186"/>
      <c r="AV1456" s="186"/>
      <c r="AW1456" s="186"/>
      <c r="AX1456" s="186"/>
      <c r="AY1456" s="186"/>
      <c r="AZ1456" s="186"/>
      <c r="BA1456" s="186"/>
      <c r="BB1456" s="186"/>
      <c r="BC1456" s="186"/>
      <c r="BD1456" s="186"/>
      <c r="BE1456" s="186"/>
      <c r="BF1456" s="186"/>
      <c r="BG1456" s="186"/>
      <c r="BH1456" s="186"/>
      <c r="BI1456" s="186"/>
      <c r="BJ1456" s="186"/>
      <c r="BK1456" s="186"/>
      <c r="BL1456" s="186"/>
      <c r="BM1456" s="186"/>
      <c r="BN1456" s="186"/>
      <c r="BO1456" s="186"/>
      <c r="BP1456" s="186"/>
      <c r="BQ1456" s="186"/>
      <c r="BR1456" s="186"/>
      <c r="BS1456" s="186"/>
      <c r="BT1456" s="186"/>
      <c r="BU1456" s="186"/>
      <c r="BV1456" s="186"/>
      <c r="BW1456" s="186"/>
      <c r="BX1456" s="186"/>
      <c r="BY1456" s="186"/>
      <c r="BZ1456" s="186"/>
      <c r="CA1456" s="186"/>
      <c r="CB1456" s="186"/>
      <c r="CC1456" s="186"/>
      <c r="CD1456" s="186"/>
      <c r="CE1456" s="186"/>
      <c r="CF1456" s="186"/>
      <c r="CG1456" s="186"/>
      <c r="CH1456" s="186"/>
      <c r="CI1456" s="186"/>
      <c r="CJ1456" s="186"/>
      <c r="CK1456" s="186"/>
    </row>
    <row r="1457" spans="2:89" x14ac:dyDescent="0.35">
      <c r="B1457" s="171"/>
      <c r="E1457" s="8"/>
      <c r="H1457" s="196"/>
      <c r="I1457" s="197"/>
      <c r="J1457" s="197"/>
      <c r="K1457" s="198"/>
      <c r="L1457" s="198"/>
      <c r="M1457" s="198"/>
      <c r="N1457" s="198"/>
      <c r="O1457" s="198"/>
      <c r="P1457" s="198"/>
      <c r="R1457" s="198"/>
      <c r="S1457" s="186"/>
      <c r="T1457" s="186"/>
      <c r="U1457" s="186"/>
      <c r="V1457" s="186"/>
      <c r="W1457" s="186"/>
      <c r="X1457" s="186"/>
      <c r="Y1457" s="186"/>
      <c r="Z1457" s="186"/>
      <c r="AA1457" s="186"/>
      <c r="AB1457" s="186"/>
      <c r="AC1457" s="186"/>
      <c r="AD1457" s="186"/>
      <c r="AE1457" s="186"/>
      <c r="AF1457" s="186"/>
      <c r="AG1457" s="186"/>
      <c r="AH1457" s="186"/>
      <c r="AI1457" s="186"/>
      <c r="AJ1457" s="186"/>
      <c r="AK1457" s="186"/>
      <c r="AL1457" s="186"/>
      <c r="AM1457" s="186"/>
      <c r="AN1457" s="186"/>
      <c r="AO1457" s="186"/>
      <c r="AP1457" s="186"/>
      <c r="AQ1457" s="186"/>
      <c r="AR1457" s="186"/>
      <c r="AS1457" s="186"/>
      <c r="AT1457" s="186"/>
      <c r="AU1457" s="186"/>
      <c r="AV1457" s="186"/>
      <c r="AW1457" s="186"/>
      <c r="AX1457" s="186"/>
      <c r="AY1457" s="186"/>
      <c r="AZ1457" s="186"/>
      <c r="BA1457" s="186"/>
      <c r="BB1457" s="186"/>
      <c r="BC1457" s="186"/>
      <c r="BD1457" s="186"/>
      <c r="BE1457" s="186"/>
      <c r="BF1457" s="186"/>
      <c r="BG1457" s="186"/>
      <c r="BH1457" s="186"/>
      <c r="BI1457" s="186"/>
      <c r="BJ1457" s="186"/>
      <c r="BK1457" s="186"/>
      <c r="BL1457" s="186"/>
      <c r="BM1457" s="186"/>
      <c r="BN1457" s="186"/>
      <c r="BO1457" s="186"/>
      <c r="BP1457" s="186"/>
      <c r="BQ1457" s="186"/>
      <c r="BR1457" s="186"/>
      <c r="BS1457" s="186"/>
      <c r="BT1457" s="186"/>
      <c r="BU1457" s="186"/>
      <c r="BV1457" s="186"/>
      <c r="BW1457" s="186"/>
      <c r="BX1457" s="186"/>
      <c r="BY1457" s="186"/>
      <c r="BZ1457" s="186"/>
      <c r="CA1457" s="186"/>
      <c r="CB1457" s="186"/>
      <c r="CC1457" s="186"/>
      <c r="CD1457" s="186"/>
      <c r="CE1457" s="186"/>
      <c r="CF1457" s="186"/>
      <c r="CG1457" s="186"/>
      <c r="CH1457" s="186"/>
      <c r="CI1457" s="186"/>
      <c r="CJ1457" s="186"/>
      <c r="CK1457" s="186"/>
    </row>
    <row r="1458" spans="2:89" x14ac:dyDescent="0.35">
      <c r="B1458" s="171"/>
      <c r="E1458" s="8"/>
      <c r="H1458" s="196"/>
      <c r="I1458" s="197"/>
      <c r="J1458" s="197"/>
      <c r="K1458" s="198"/>
      <c r="L1458" s="198"/>
      <c r="M1458" s="198"/>
      <c r="N1458" s="198"/>
      <c r="O1458" s="198"/>
      <c r="P1458" s="198"/>
      <c r="R1458" s="198"/>
      <c r="S1458" s="186"/>
      <c r="T1458" s="186"/>
      <c r="U1458" s="186"/>
      <c r="V1458" s="186"/>
      <c r="W1458" s="186"/>
      <c r="X1458" s="186"/>
      <c r="Y1458" s="186"/>
      <c r="Z1458" s="186"/>
      <c r="AA1458" s="186"/>
      <c r="AB1458" s="186"/>
      <c r="AC1458" s="186"/>
      <c r="AD1458" s="186"/>
      <c r="AE1458" s="186"/>
      <c r="AF1458" s="186"/>
      <c r="AG1458" s="186"/>
      <c r="AH1458" s="186"/>
      <c r="AI1458" s="186"/>
      <c r="AJ1458" s="186"/>
      <c r="AK1458" s="186"/>
      <c r="AL1458" s="186"/>
      <c r="AM1458" s="186"/>
      <c r="AN1458" s="186"/>
      <c r="AO1458" s="186"/>
      <c r="AP1458" s="186"/>
      <c r="AQ1458" s="186"/>
      <c r="AR1458" s="186"/>
      <c r="AS1458" s="186"/>
      <c r="AT1458" s="186"/>
      <c r="AU1458" s="186"/>
      <c r="AV1458" s="186"/>
      <c r="AW1458" s="186"/>
      <c r="AX1458" s="186"/>
      <c r="AY1458" s="186"/>
      <c r="AZ1458" s="186"/>
      <c r="BA1458" s="186"/>
      <c r="BB1458" s="186"/>
      <c r="BC1458" s="186"/>
      <c r="BD1458" s="186"/>
      <c r="BE1458" s="186"/>
      <c r="BF1458" s="186"/>
      <c r="BG1458" s="186"/>
      <c r="BH1458" s="186"/>
      <c r="BI1458" s="186"/>
      <c r="BJ1458" s="186"/>
      <c r="BK1458" s="186"/>
      <c r="BL1458" s="186"/>
      <c r="BM1458" s="186"/>
      <c r="BN1458" s="186"/>
      <c r="BO1458" s="186"/>
      <c r="BP1458" s="186"/>
      <c r="BQ1458" s="186"/>
      <c r="BR1458" s="186"/>
      <c r="BS1458" s="186"/>
      <c r="BT1458" s="186"/>
      <c r="BU1458" s="186"/>
      <c r="BV1458" s="186"/>
      <c r="BW1458" s="186"/>
      <c r="BX1458" s="186"/>
      <c r="BY1458" s="186"/>
      <c r="BZ1458" s="186"/>
      <c r="CA1458" s="186"/>
      <c r="CB1458" s="186"/>
      <c r="CC1458" s="186"/>
      <c r="CD1458" s="186"/>
      <c r="CE1458" s="186"/>
      <c r="CF1458" s="186"/>
      <c r="CG1458" s="186"/>
      <c r="CH1458" s="186"/>
      <c r="CI1458" s="186"/>
      <c r="CJ1458" s="186"/>
      <c r="CK1458" s="186"/>
    </row>
    <row r="1459" spans="2:89" x14ac:dyDescent="0.35">
      <c r="B1459" s="171"/>
      <c r="E1459" s="8"/>
      <c r="H1459" s="196"/>
      <c r="I1459" s="197"/>
      <c r="J1459" s="197"/>
      <c r="K1459" s="198"/>
      <c r="L1459" s="198"/>
      <c r="M1459" s="198"/>
      <c r="N1459" s="198"/>
      <c r="O1459" s="198"/>
      <c r="P1459" s="198"/>
      <c r="R1459" s="198"/>
      <c r="S1459" s="186"/>
      <c r="T1459" s="186"/>
      <c r="U1459" s="186"/>
      <c r="V1459" s="186"/>
      <c r="W1459" s="186"/>
      <c r="X1459" s="186"/>
      <c r="Y1459" s="186"/>
      <c r="Z1459" s="186"/>
      <c r="AA1459" s="186"/>
      <c r="AB1459" s="186"/>
      <c r="AC1459" s="186"/>
      <c r="AD1459" s="186"/>
      <c r="AE1459" s="186"/>
      <c r="AF1459" s="186"/>
      <c r="AG1459" s="186"/>
      <c r="AH1459" s="186"/>
      <c r="AI1459" s="186"/>
      <c r="AJ1459" s="186"/>
      <c r="AK1459" s="186"/>
      <c r="AL1459" s="186"/>
      <c r="AM1459" s="186"/>
      <c r="AN1459" s="186"/>
      <c r="AO1459" s="186"/>
      <c r="AP1459" s="186"/>
      <c r="AQ1459" s="186"/>
      <c r="AR1459" s="186"/>
      <c r="AS1459" s="186"/>
      <c r="AT1459" s="186"/>
      <c r="AU1459" s="186"/>
      <c r="AV1459" s="186"/>
      <c r="AW1459" s="186"/>
      <c r="AX1459" s="186"/>
      <c r="AY1459" s="186"/>
      <c r="AZ1459" s="186"/>
      <c r="BA1459" s="186"/>
      <c r="BB1459" s="186"/>
      <c r="BC1459" s="186"/>
      <c r="BD1459" s="186"/>
      <c r="BE1459" s="186"/>
      <c r="BF1459" s="186"/>
      <c r="BG1459" s="186"/>
      <c r="BH1459" s="186"/>
      <c r="BI1459" s="186"/>
      <c r="BJ1459" s="186"/>
      <c r="BK1459" s="186"/>
      <c r="BL1459" s="186"/>
      <c r="BM1459" s="186"/>
      <c r="BN1459" s="186"/>
      <c r="BO1459" s="186"/>
      <c r="BP1459" s="186"/>
      <c r="BQ1459" s="186"/>
      <c r="BR1459" s="186"/>
      <c r="BS1459" s="186"/>
      <c r="BT1459" s="186"/>
      <c r="BU1459" s="186"/>
      <c r="BV1459" s="186"/>
      <c r="BW1459" s="186"/>
      <c r="BX1459" s="186"/>
      <c r="BY1459" s="186"/>
      <c r="BZ1459" s="186"/>
      <c r="CA1459" s="186"/>
      <c r="CB1459" s="186"/>
      <c r="CC1459" s="186"/>
      <c r="CD1459" s="186"/>
      <c r="CE1459" s="186"/>
      <c r="CF1459" s="186"/>
      <c r="CG1459" s="186"/>
      <c r="CH1459" s="186"/>
      <c r="CI1459" s="186"/>
      <c r="CJ1459" s="186"/>
      <c r="CK1459" s="186"/>
    </row>
    <row r="1460" spans="2:89" x14ac:dyDescent="0.35">
      <c r="B1460" s="171"/>
      <c r="E1460" s="8"/>
      <c r="H1460" s="196"/>
      <c r="I1460" s="197"/>
      <c r="J1460" s="197"/>
      <c r="K1460" s="198"/>
      <c r="L1460" s="198"/>
      <c r="M1460" s="198"/>
      <c r="N1460" s="198"/>
      <c r="O1460" s="198"/>
      <c r="P1460" s="198"/>
      <c r="R1460" s="198"/>
      <c r="S1460" s="186"/>
      <c r="T1460" s="186"/>
      <c r="U1460" s="186"/>
      <c r="V1460" s="186"/>
      <c r="W1460" s="186"/>
      <c r="X1460" s="186"/>
      <c r="Y1460" s="186"/>
      <c r="Z1460" s="186"/>
      <c r="AA1460" s="186"/>
      <c r="AB1460" s="186"/>
      <c r="AC1460" s="186"/>
      <c r="AD1460" s="186"/>
      <c r="AE1460" s="186"/>
      <c r="AF1460" s="186"/>
      <c r="AG1460" s="186"/>
      <c r="AH1460" s="186"/>
      <c r="AI1460" s="186"/>
      <c r="AJ1460" s="186"/>
      <c r="AK1460" s="186"/>
      <c r="AL1460" s="186"/>
      <c r="AM1460" s="186"/>
      <c r="AN1460" s="186"/>
      <c r="AO1460" s="186"/>
      <c r="AP1460" s="186"/>
      <c r="AQ1460" s="186"/>
      <c r="AR1460" s="186"/>
      <c r="AS1460" s="186"/>
      <c r="AT1460" s="186"/>
      <c r="AU1460" s="186"/>
      <c r="AV1460" s="186"/>
      <c r="AW1460" s="186"/>
      <c r="AX1460" s="186"/>
      <c r="AY1460" s="186"/>
      <c r="AZ1460" s="186"/>
      <c r="BA1460" s="186"/>
      <c r="BB1460" s="186"/>
      <c r="BC1460" s="186"/>
      <c r="BD1460" s="186"/>
      <c r="BE1460" s="186"/>
      <c r="BF1460" s="186"/>
      <c r="BG1460" s="186"/>
      <c r="BH1460" s="186"/>
      <c r="BI1460" s="186"/>
      <c r="BJ1460" s="186"/>
      <c r="BK1460" s="186"/>
      <c r="BL1460" s="186"/>
      <c r="BM1460" s="186"/>
      <c r="BN1460" s="186"/>
      <c r="BO1460" s="186"/>
      <c r="BP1460" s="186"/>
      <c r="BQ1460" s="186"/>
      <c r="BR1460" s="186"/>
      <c r="BS1460" s="186"/>
      <c r="BT1460" s="186"/>
      <c r="BU1460" s="186"/>
      <c r="BV1460" s="186"/>
      <c r="BW1460" s="186"/>
      <c r="BX1460" s="186"/>
      <c r="BY1460" s="186"/>
      <c r="BZ1460" s="186"/>
      <c r="CA1460" s="186"/>
      <c r="CB1460" s="186"/>
      <c r="CC1460" s="186"/>
      <c r="CD1460" s="186"/>
      <c r="CE1460" s="186"/>
      <c r="CF1460" s="186"/>
      <c r="CG1460" s="186"/>
      <c r="CH1460" s="186"/>
      <c r="CI1460" s="186"/>
      <c r="CJ1460" s="186"/>
      <c r="CK1460" s="186"/>
    </row>
    <row r="1461" spans="2:89" x14ac:dyDescent="0.35">
      <c r="B1461" s="171"/>
      <c r="E1461" s="8"/>
      <c r="H1461" s="196"/>
      <c r="I1461" s="197"/>
      <c r="J1461" s="197"/>
      <c r="K1461" s="198"/>
      <c r="L1461" s="198"/>
      <c r="M1461" s="198"/>
      <c r="N1461" s="198"/>
      <c r="O1461" s="198"/>
      <c r="P1461" s="198"/>
      <c r="R1461" s="198"/>
      <c r="S1461" s="186"/>
      <c r="T1461" s="186"/>
      <c r="U1461" s="186"/>
      <c r="V1461" s="186"/>
      <c r="W1461" s="186"/>
      <c r="X1461" s="186"/>
      <c r="Y1461" s="186"/>
      <c r="Z1461" s="186"/>
      <c r="AA1461" s="186"/>
      <c r="AB1461" s="186"/>
      <c r="AC1461" s="186"/>
      <c r="AD1461" s="186"/>
      <c r="AE1461" s="186"/>
      <c r="AF1461" s="186"/>
      <c r="AG1461" s="186"/>
      <c r="AH1461" s="186"/>
      <c r="AI1461" s="186"/>
      <c r="AJ1461" s="186"/>
      <c r="AK1461" s="186"/>
      <c r="AL1461" s="186"/>
      <c r="AM1461" s="186"/>
      <c r="AN1461" s="186"/>
      <c r="AO1461" s="186"/>
      <c r="AP1461" s="186"/>
      <c r="AQ1461" s="186"/>
      <c r="AR1461" s="186"/>
      <c r="AS1461" s="186"/>
      <c r="AT1461" s="186"/>
      <c r="AU1461" s="186"/>
      <c r="AV1461" s="186"/>
      <c r="AW1461" s="186"/>
      <c r="AX1461" s="186"/>
      <c r="AY1461" s="186"/>
      <c r="AZ1461" s="186"/>
      <c r="BA1461" s="186"/>
      <c r="BB1461" s="186"/>
      <c r="BC1461" s="186"/>
      <c r="BD1461" s="186"/>
      <c r="BE1461" s="186"/>
      <c r="BF1461" s="186"/>
      <c r="BG1461" s="186"/>
      <c r="BH1461" s="186"/>
      <c r="BI1461" s="186"/>
      <c r="BJ1461" s="186"/>
      <c r="BK1461" s="186"/>
      <c r="BL1461" s="186"/>
      <c r="BM1461" s="186"/>
      <c r="BN1461" s="186"/>
      <c r="BO1461" s="186"/>
      <c r="BP1461" s="186"/>
      <c r="BQ1461" s="186"/>
      <c r="BR1461" s="186"/>
      <c r="BS1461" s="186"/>
      <c r="BT1461" s="186"/>
      <c r="BU1461" s="186"/>
      <c r="BV1461" s="186"/>
      <c r="BW1461" s="186"/>
      <c r="BX1461" s="186"/>
      <c r="BY1461" s="186"/>
      <c r="BZ1461" s="186"/>
      <c r="CA1461" s="186"/>
      <c r="CB1461" s="186"/>
      <c r="CC1461" s="186"/>
      <c r="CD1461" s="186"/>
      <c r="CE1461" s="186"/>
      <c r="CF1461" s="186"/>
      <c r="CG1461" s="186"/>
      <c r="CH1461" s="186"/>
      <c r="CI1461" s="186"/>
      <c r="CJ1461" s="186"/>
      <c r="CK1461" s="186"/>
    </row>
    <row r="1462" spans="2:89" x14ac:dyDescent="0.35">
      <c r="B1462" s="171"/>
      <c r="E1462" s="8"/>
      <c r="H1462" s="196"/>
      <c r="I1462" s="197"/>
      <c r="J1462" s="197"/>
      <c r="K1462" s="198"/>
      <c r="L1462" s="198"/>
      <c r="M1462" s="198"/>
      <c r="N1462" s="198"/>
      <c r="O1462" s="198"/>
      <c r="P1462" s="198"/>
      <c r="R1462" s="198"/>
      <c r="S1462" s="186"/>
      <c r="T1462" s="186"/>
      <c r="U1462" s="186"/>
      <c r="V1462" s="186"/>
      <c r="W1462" s="186"/>
      <c r="X1462" s="186"/>
      <c r="Y1462" s="186"/>
      <c r="Z1462" s="186"/>
      <c r="AA1462" s="186"/>
      <c r="AB1462" s="186"/>
      <c r="AC1462" s="186"/>
      <c r="AD1462" s="186"/>
      <c r="AE1462" s="186"/>
      <c r="AF1462" s="186"/>
      <c r="AG1462" s="186"/>
      <c r="AH1462" s="186"/>
      <c r="AI1462" s="186"/>
      <c r="AJ1462" s="186"/>
      <c r="AK1462" s="186"/>
      <c r="AL1462" s="186"/>
      <c r="AM1462" s="186"/>
      <c r="AN1462" s="186"/>
      <c r="AO1462" s="186"/>
      <c r="AP1462" s="186"/>
      <c r="AQ1462" s="186"/>
      <c r="AR1462" s="186"/>
      <c r="AS1462" s="186"/>
      <c r="AT1462" s="186"/>
      <c r="AU1462" s="186"/>
      <c r="AV1462" s="186"/>
      <c r="AW1462" s="186"/>
      <c r="AX1462" s="186"/>
      <c r="AY1462" s="186"/>
      <c r="AZ1462" s="186"/>
      <c r="BA1462" s="186"/>
      <c r="BB1462" s="186"/>
      <c r="BC1462" s="186"/>
      <c r="BD1462" s="186"/>
      <c r="BE1462" s="186"/>
      <c r="BF1462" s="186"/>
      <c r="BG1462" s="186"/>
      <c r="BH1462" s="186"/>
      <c r="BI1462" s="186"/>
      <c r="BJ1462" s="186"/>
      <c r="BK1462" s="186"/>
      <c r="BL1462" s="186"/>
      <c r="BM1462" s="186"/>
      <c r="BN1462" s="186"/>
      <c r="BO1462" s="186"/>
      <c r="BP1462" s="186"/>
      <c r="BQ1462" s="186"/>
      <c r="BR1462" s="186"/>
      <c r="BS1462" s="186"/>
      <c r="BT1462" s="186"/>
      <c r="BU1462" s="186"/>
      <c r="BV1462" s="186"/>
      <c r="BW1462" s="186"/>
      <c r="BX1462" s="186"/>
      <c r="BY1462" s="186"/>
      <c r="BZ1462" s="186"/>
      <c r="CA1462" s="186"/>
      <c r="CB1462" s="186"/>
      <c r="CC1462" s="186"/>
      <c r="CD1462" s="186"/>
      <c r="CE1462" s="186"/>
      <c r="CF1462" s="186"/>
      <c r="CG1462" s="186"/>
      <c r="CH1462" s="186"/>
      <c r="CI1462" s="186"/>
      <c r="CJ1462" s="186"/>
      <c r="CK1462" s="186"/>
    </row>
    <row r="1463" spans="2:89" x14ac:dyDescent="0.35">
      <c r="B1463" s="171"/>
      <c r="E1463" s="8"/>
      <c r="H1463" s="196"/>
      <c r="I1463" s="197"/>
      <c r="J1463" s="197"/>
      <c r="K1463" s="198"/>
      <c r="L1463" s="198"/>
      <c r="M1463" s="198"/>
      <c r="N1463" s="198"/>
      <c r="O1463" s="198"/>
      <c r="P1463" s="198"/>
      <c r="R1463" s="198"/>
      <c r="S1463" s="186"/>
      <c r="T1463" s="186"/>
      <c r="U1463" s="186"/>
      <c r="V1463" s="186"/>
      <c r="W1463" s="186"/>
      <c r="X1463" s="186"/>
      <c r="Y1463" s="186"/>
      <c r="Z1463" s="186"/>
      <c r="AA1463" s="186"/>
      <c r="AB1463" s="186"/>
      <c r="AC1463" s="186"/>
      <c r="AD1463" s="186"/>
      <c r="AE1463" s="186"/>
      <c r="AF1463" s="186"/>
      <c r="AG1463" s="186"/>
      <c r="AH1463" s="186"/>
      <c r="AI1463" s="186"/>
      <c r="AJ1463" s="186"/>
      <c r="AK1463" s="186"/>
      <c r="AL1463" s="186"/>
      <c r="AM1463" s="186"/>
      <c r="AN1463" s="186"/>
      <c r="AO1463" s="186"/>
      <c r="AP1463" s="186"/>
      <c r="AQ1463" s="186"/>
      <c r="AR1463" s="186"/>
      <c r="AS1463" s="186"/>
      <c r="AT1463" s="186"/>
      <c r="AU1463" s="186"/>
      <c r="AV1463" s="186"/>
      <c r="AW1463" s="186"/>
      <c r="AX1463" s="186"/>
      <c r="AY1463" s="186"/>
      <c r="AZ1463" s="186"/>
      <c r="BA1463" s="186"/>
      <c r="BB1463" s="186"/>
      <c r="BC1463" s="186"/>
      <c r="BD1463" s="186"/>
      <c r="BE1463" s="186"/>
      <c r="BF1463" s="186"/>
      <c r="BG1463" s="186"/>
      <c r="BH1463" s="186"/>
      <c r="BI1463" s="186"/>
      <c r="BJ1463" s="186"/>
      <c r="BK1463" s="186"/>
      <c r="BL1463" s="186"/>
      <c r="BM1463" s="186"/>
      <c r="BN1463" s="186"/>
      <c r="BO1463" s="186"/>
      <c r="BP1463" s="186"/>
      <c r="BQ1463" s="186"/>
      <c r="BR1463" s="186"/>
      <c r="BS1463" s="186"/>
      <c r="BT1463" s="186"/>
      <c r="BU1463" s="186"/>
      <c r="BV1463" s="186"/>
      <c r="BW1463" s="186"/>
      <c r="BX1463" s="186"/>
      <c r="BY1463" s="186"/>
      <c r="BZ1463" s="186"/>
      <c r="CA1463" s="186"/>
      <c r="CB1463" s="186"/>
      <c r="CC1463" s="186"/>
      <c r="CD1463" s="186"/>
      <c r="CE1463" s="186"/>
      <c r="CF1463" s="186"/>
      <c r="CG1463" s="186"/>
      <c r="CH1463" s="186"/>
      <c r="CI1463" s="186"/>
      <c r="CJ1463" s="186"/>
      <c r="CK1463" s="186"/>
    </row>
    <row r="1464" spans="2:89" x14ac:dyDescent="0.35">
      <c r="B1464" s="139" t="s">
        <v>328</v>
      </c>
      <c r="C1464" s="166"/>
      <c r="D1464" t="s">
        <v>756</v>
      </c>
      <c r="E1464" s="8"/>
      <c r="F1464" t="s">
        <v>346</v>
      </c>
      <c r="G1464" s="31" t="s">
        <v>81</v>
      </c>
      <c r="H1464" s="138"/>
      <c r="I1464" s="140"/>
      <c r="J1464" s="140"/>
      <c r="K1464" s="138"/>
      <c r="L1464" s="138"/>
      <c r="M1464" s="138"/>
      <c r="N1464" s="138"/>
      <c r="O1464" s="138"/>
      <c r="P1464" s="138"/>
      <c r="R1464" s="139"/>
      <c r="S1464" s="139"/>
      <c r="T1464" s="139"/>
      <c r="U1464" s="139"/>
      <c r="V1464" s="139"/>
      <c r="W1464" s="139"/>
      <c r="X1464" s="139"/>
      <c r="Y1464" s="139"/>
      <c r="Z1464" s="139"/>
      <c r="AA1464" s="139"/>
      <c r="AB1464" s="139"/>
      <c r="AC1464" s="139"/>
      <c r="AD1464" s="139"/>
      <c r="AE1464" s="139"/>
      <c r="AF1464" s="139"/>
      <c r="AG1464" s="139"/>
      <c r="AH1464" s="139"/>
      <c r="AI1464" s="139"/>
      <c r="AJ1464" s="139"/>
      <c r="AK1464" s="139"/>
      <c r="AL1464" s="139"/>
      <c r="AM1464" s="139"/>
      <c r="AN1464" s="139"/>
      <c r="AO1464" s="139"/>
      <c r="AP1464" s="139"/>
      <c r="AQ1464" s="139"/>
      <c r="AR1464" s="139"/>
      <c r="AS1464" s="139"/>
      <c r="AT1464" s="139"/>
      <c r="AU1464" s="139"/>
      <c r="AV1464" s="139"/>
      <c r="AW1464" s="139"/>
      <c r="AX1464" s="139"/>
      <c r="AY1464" s="139"/>
      <c r="AZ1464" s="139"/>
      <c r="BA1464" s="139"/>
      <c r="BB1464" s="139"/>
      <c r="BC1464" s="139"/>
      <c r="BD1464" s="139"/>
      <c r="BE1464" s="139"/>
      <c r="BF1464" s="139"/>
      <c r="BG1464" s="139"/>
      <c r="BH1464" s="139"/>
      <c r="BI1464" s="139"/>
      <c r="BJ1464" s="139"/>
      <c r="BK1464" s="139"/>
      <c r="BL1464" s="139"/>
      <c r="BM1464" s="139"/>
      <c r="BN1464" s="139"/>
      <c r="BO1464" s="139"/>
      <c r="BP1464" s="139"/>
      <c r="BQ1464" s="139"/>
      <c r="BR1464" s="139"/>
      <c r="BS1464" s="139"/>
      <c r="BT1464" s="139"/>
      <c r="BU1464" s="139"/>
      <c r="BV1464" s="139"/>
      <c r="BW1464" s="139"/>
      <c r="BX1464" s="139"/>
      <c r="BY1464" s="139"/>
      <c r="BZ1464" s="139"/>
      <c r="CA1464" s="139"/>
      <c r="CB1464" s="139"/>
      <c r="CC1464" s="139"/>
      <c r="CD1464" s="139"/>
      <c r="CE1464" s="139"/>
      <c r="CF1464" s="139"/>
      <c r="CG1464" s="139"/>
      <c r="CH1464" s="139"/>
      <c r="CI1464" s="139"/>
      <c r="CJ1464" s="139"/>
      <c r="CK1464" s="139"/>
    </row>
    <row r="1465" spans="2:89" x14ac:dyDescent="0.35">
      <c r="B1465" s="95" t="str">
        <f>B1469&amp;":"</f>
        <v xml:space="preserve"> Revenue - (Primary label):</v>
      </c>
      <c r="C1465" s="165"/>
      <c r="D1465" t="s">
        <v>756</v>
      </c>
      <c r="E1465" s="8" t="str">
        <f>ROW()&amp;" "&amp;D1465</f>
        <v>1465 ADREV-S</v>
      </c>
      <c r="G1465" t="str">
        <f>E1465</f>
        <v>1465 ADREV-S</v>
      </c>
      <c r="I1465"/>
      <c r="J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row>
    <row r="1466" spans="2:89" x14ac:dyDescent="0.35">
      <c r="B1466" s="141" t="str">
        <f>"# of impressions/"&amp;B1472&amp;"/month"</f>
        <v># of impressions/primary unit/month</v>
      </c>
      <c r="C1466" s="165"/>
      <c r="D1466" t="s">
        <v>756</v>
      </c>
      <c r="E1466" s="8" t="str">
        <f t="shared" ref="E1466:E1478" si="1595">ROW()&amp;" "&amp;D1466</f>
        <v>1466 ADREV-S</v>
      </c>
      <c r="G1466" t="str">
        <f>E1466</f>
        <v>1466 ADREV-S</v>
      </c>
      <c r="H1466" s="12"/>
      <c r="I1466" s="60"/>
      <c r="J1466" s="60"/>
      <c r="K1466" s="17">
        <v>30</v>
      </c>
      <c r="L1466" s="17">
        <v>30</v>
      </c>
      <c r="M1466" s="17">
        <v>30</v>
      </c>
      <c r="N1466" s="17">
        <v>30</v>
      </c>
      <c r="O1466" s="17">
        <v>30</v>
      </c>
      <c r="P1466" s="17">
        <v>30</v>
      </c>
      <c r="R1466" s="15"/>
      <c r="S1466" s="76" cm="1">
        <f t="array" ref="S1466">INDEX($K:$P,ROW(),MATCH(S$3,$K$2:$P$2,0))</f>
        <v>30</v>
      </c>
      <c r="T1466" s="76" cm="1">
        <f t="array" ref="T1466">INDEX($K:$P,ROW(),MATCH(T$3,$K$2:$P$2,0))</f>
        <v>30</v>
      </c>
      <c r="U1466" s="76" cm="1">
        <f t="array" ref="U1466">INDEX($K:$P,ROW(),MATCH(U$3,$K$2:$P$2,0))</f>
        <v>30</v>
      </c>
      <c r="V1466" s="76" cm="1">
        <f t="array" ref="V1466">INDEX($K:$P,ROW(),MATCH(V$3,$K$2:$P$2,0))</f>
        <v>30</v>
      </c>
      <c r="W1466" s="76" cm="1">
        <f t="array" ref="W1466">INDEX($K:$P,ROW(),MATCH(W$3,$K$2:$P$2,0))</f>
        <v>30</v>
      </c>
      <c r="X1466" s="76" cm="1">
        <f t="array" ref="X1466">INDEX($K:$P,ROW(),MATCH(X$3,$K$2:$P$2,0))</f>
        <v>30</v>
      </c>
      <c r="Y1466" s="76" cm="1">
        <f t="array" ref="Y1466">INDEX($K:$P,ROW(),MATCH(Y$3,$K$2:$P$2,0))</f>
        <v>30</v>
      </c>
      <c r="Z1466" s="76" cm="1">
        <f t="array" ref="Z1466">INDEX($K:$P,ROW(),MATCH(Z$3,$K$2:$P$2,0))</f>
        <v>30</v>
      </c>
      <c r="AA1466" s="76" cm="1">
        <f t="array" ref="AA1466">INDEX($K:$P,ROW(),MATCH(AA$3,$K$2:$P$2,0))</f>
        <v>30</v>
      </c>
      <c r="AB1466" s="76" cm="1">
        <f t="array" ref="AB1466">INDEX($K:$P,ROW(),MATCH(AB$3,$K$2:$P$2,0))</f>
        <v>30</v>
      </c>
      <c r="AC1466" s="76" cm="1">
        <f t="array" ref="AC1466">INDEX($K:$P,ROW(),MATCH(AC$3,$K$2:$P$2,0))</f>
        <v>30</v>
      </c>
      <c r="AD1466" s="76" cm="1">
        <f t="array" ref="AD1466">INDEX($K:$P,ROW(),MATCH(AD$3,$K$2:$P$2,0))</f>
        <v>30</v>
      </c>
      <c r="AE1466" s="76" cm="1">
        <f t="array" ref="AE1466">INDEX($K:$P,ROW(),MATCH(AE$3,$K$2:$P$2,0))</f>
        <v>30</v>
      </c>
      <c r="AF1466" s="76" cm="1">
        <f t="array" ref="AF1466">INDEX($K:$P,ROW(),MATCH(AF$3,$K$2:$P$2,0))</f>
        <v>30</v>
      </c>
      <c r="AG1466" s="76" cm="1">
        <f t="array" ref="AG1466">INDEX($K:$P,ROW(),MATCH(AG$3,$K$2:$P$2,0))</f>
        <v>30</v>
      </c>
      <c r="AH1466" s="76" cm="1">
        <f t="array" ref="AH1466">INDEX($K:$P,ROW(),MATCH(AH$3,$K$2:$P$2,0))</f>
        <v>30</v>
      </c>
      <c r="AI1466" s="76" cm="1">
        <f t="array" ref="AI1466">INDEX($K:$P,ROW(),MATCH(AI$3,$K$2:$P$2,0))</f>
        <v>30</v>
      </c>
      <c r="AJ1466" s="76" cm="1">
        <f t="array" ref="AJ1466">INDEX($K:$P,ROW(),MATCH(AJ$3,$K$2:$P$2,0))</f>
        <v>30</v>
      </c>
      <c r="AK1466" s="76" cm="1">
        <f t="array" ref="AK1466">INDEX($K:$P,ROW(),MATCH(AK$3,$K$2:$P$2,0))</f>
        <v>30</v>
      </c>
      <c r="AL1466" s="76" cm="1">
        <f t="array" ref="AL1466">INDEX($K:$P,ROW(),MATCH(AL$3,$K$2:$P$2,0))</f>
        <v>30</v>
      </c>
      <c r="AM1466" s="76" cm="1">
        <f t="array" ref="AM1466">INDEX($K:$P,ROW(),MATCH(AM$3,$K$2:$P$2,0))</f>
        <v>30</v>
      </c>
      <c r="AN1466" s="76" cm="1">
        <f t="array" ref="AN1466">INDEX($K:$P,ROW(),MATCH(AN$3,$K$2:$P$2,0))</f>
        <v>30</v>
      </c>
      <c r="AO1466" s="76" cm="1">
        <f t="array" ref="AO1466">INDEX($K:$P,ROW(),MATCH(AO$3,$K$2:$P$2,0))</f>
        <v>30</v>
      </c>
      <c r="AP1466" s="76" cm="1">
        <f t="array" ref="AP1466">INDEX($K:$P,ROW(),MATCH(AP$3,$K$2:$P$2,0))</f>
        <v>30</v>
      </c>
      <c r="AQ1466" s="76" cm="1">
        <f t="array" ref="AQ1466">INDEX($K:$P,ROW(),MATCH(AQ$3,$K$2:$P$2,0))</f>
        <v>30</v>
      </c>
      <c r="AR1466" s="76" cm="1">
        <f t="array" ref="AR1466">INDEX($K:$P,ROW(),MATCH(AR$3,$K$2:$P$2,0))</f>
        <v>30</v>
      </c>
      <c r="AS1466" s="76" cm="1">
        <f t="array" ref="AS1466">INDEX($K:$P,ROW(),MATCH(AS$3,$K$2:$P$2,0))</f>
        <v>30</v>
      </c>
      <c r="AT1466" s="76" cm="1">
        <f t="array" ref="AT1466">INDEX($K:$P,ROW(),MATCH(AT$3,$K$2:$P$2,0))</f>
        <v>30</v>
      </c>
      <c r="AU1466" s="76" cm="1">
        <f t="array" ref="AU1466">INDEX($K:$P,ROW(),MATCH(AU$3,$K$2:$P$2,0))</f>
        <v>30</v>
      </c>
      <c r="AV1466" s="76" cm="1">
        <f t="array" ref="AV1466">INDEX($K:$P,ROW(),MATCH(AV$3,$K$2:$P$2,0))</f>
        <v>30</v>
      </c>
      <c r="AW1466" s="76" cm="1">
        <f t="array" ref="AW1466">INDEX($K:$P,ROW(),MATCH(AW$3,$K$2:$P$2,0))</f>
        <v>30</v>
      </c>
      <c r="AX1466" s="76" cm="1">
        <f t="array" ref="AX1466">INDEX($K:$P,ROW(),MATCH(AX$3,$K$2:$P$2,0))</f>
        <v>30</v>
      </c>
      <c r="AY1466" s="76" cm="1">
        <f t="array" ref="AY1466">INDEX($K:$P,ROW(),MATCH(AY$3,$K$2:$P$2,0))</f>
        <v>30</v>
      </c>
      <c r="AZ1466" s="76" cm="1">
        <f t="array" ref="AZ1466">INDEX($K:$P,ROW(),MATCH(AZ$3,$K$2:$P$2,0))</f>
        <v>30</v>
      </c>
      <c r="BA1466" s="76" cm="1">
        <f t="array" ref="BA1466">INDEX($K:$P,ROW(),MATCH(BA$3,$K$2:$P$2,0))</f>
        <v>30</v>
      </c>
      <c r="BB1466" s="76" cm="1">
        <f t="array" ref="BB1466">INDEX($K:$P,ROW(),MATCH(BB$3,$K$2:$P$2,0))</f>
        <v>30</v>
      </c>
      <c r="BC1466" s="76" cm="1">
        <f t="array" ref="BC1466">INDEX($K:$P,ROW(),MATCH(BC$3,$K$2:$P$2,0))</f>
        <v>30</v>
      </c>
      <c r="BD1466" s="76" cm="1">
        <f t="array" ref="BD1466">INDEX($K:$P,ROW(),MATCH(BD$3,$K$2:$P$2,0))</f>
        <v>30</v>
      </c>
      <c r="BE1466" s="76" cm="1">
        <f t="array" ref="BE1466">INDEX($K:$P,ROW(),MATCH(BE$3,$K$2:$P$2,0))</f>
        <v>30</v>
      </c>
      <c r="BF1466" s="76" cm="1">
        <f t="array" ref="BF1466">INDEX($K:$P,ROW(),MATCH(BF$3,$K$2:$P$2,0))</f>
        <v>30</v>
      </c>
      <c r="BG1466" s="76" cm="1">
        <f t="array" ref="BG1466">INDEX($K:$P,ROW(),MATCH(BG$3,$K$2:$P$2,0))</f>
        <v>30</v>
      </c>
      <c r="BH1466" s="76" cm="1">
        <f t="array" ref="BH1466">INDEX($K:$P,ROW(),MATCH(BH$3,$K$2:$P$2,0))</f>
        <v>30</v>
      </c>
      <c r="BI1466" s="76" cm="1">
        <f t="array" ref="BI1466">INDEX($K:$P,ROW(),MATCH(BI$3,$K$2:$P$2,0))</f>
        <v>30</v>
      </c>
      <c r="BJ1466" s="76" cm="1">
        <f t="array" ref="BJ1466">INDEX($K:$P,ROW(),MATCH(BJ$3,$K$2:$P$2,0))</f>
        <v>30</v>
      </c>
      <c r="BK1466" s="76" cm="1">
        <f t="array" ref="BK1466">INDEX($K:$P,ROW(),MATCH(BK$3,$K$2:$P$2,0))</f>
        <v>30</v>
      </c>
      <c r="BL1466" s="76" cm="1">
        <f t="array" ref="BL1466">INDEX($K:$P,ROW(),MATCH(BL$3,$K$2:$P$2,0))</f>
        <v>30</v>
      </c>
      <c r="BM1466" s="76" cm="1">
        <f t="array" ref="BM1466">INDEX($K:$P,ROW(),MATCH(BM$3,$K$2:$P$2,0))</f>
        <v>30</v>
      </c>
      <c r="BN1466" s="76" cm="1">
        <f t="array" ref="BN1466">INDEX($K:$P,ROW(),MATCH(BN$3,$K$2:$P$2,0))</f>
        <v>30</v>
      </c>
      <c r="BO1466" s="76" cm="1">
        <f t="array" ref="BO1466">INDEX($K:$P,ROW(),MATCH(BO$3,$K$2:$P$2,0))</f>
        <v>30</v>
      </c>
      <c r="BP1466" s="76" cm="1">
        <f t="array" ref="BP1466">INDEX($K:$P,ROW(),MATCH(BP$3,$K$2:$P$2,0))</f>
        <v>30</v>
      </c>
      <c r="BQ1466" s="76" cm="1">
        <f t="array" ref="BQ1466">INDEX($K:$P,ROW(),MATCH(BQ$3,$K$2:$P$2,0))</f>
        <v>30</v>
      </c>
      <c r="BR1466" s="76" cm="1">
        <f t="array" ref="BR1466">INDEX($K:$P,ROW(),MATCH(BR$3,$K$2:$P$2,0))</f>
        <v>30</v>
      </c>
      <c r="BS1466" s="76" cm="1">
        <f t="array" ref="BS1466">INDEX($K:$P,ROW(),MATCH(BS$3,$K$2:$P$2,0))</f>
        <v>30</v>
      </c>
      <c r="BT1466" s="76" cm="1">
        <f t="array" ref="BT1466">INDEX($K:$P,ROW(),MATCH(BT$3,$K$2:$P$2,0))</f>
        <v>30</v>
      </c>
      <c r="BU1466" s="76" cm="1">
        <f t="array" ref="BU1466">INDEX($K:$P,ROW(),MATCH(BU$3,$K$2:$P$2,0))</f>
        <v>30</v>
      </c>
      <c r="BV1466" s="76" cm="1">
        <f t="array" ref="BV1466">INDEX($K:$P,ROW(),MATCH(BV$3,$K$2:$P$2,0))</f>
        <v>30</v>
      </c>
      <c r="BW1466" s="76" cm="1">
        <f t="array" ref="BW1466">INDEX($K:$P,ROW(),MATCH(BW$3,$K$2:$P$2,0))</f>
        <v>30</v>
      </c>
      <c r="BX1466" s="76" cm="1">
        <f t="array" ref="BX1466">INDEX($K:$P,ROW(),MATCH(BX$3,$K$2:$P$2,0))</f>
        <v>30</v>
      </c>
      <c r="BY1466" s="76" cm="1">
        <f t="array" ref="BY1466">INDEX($K:$P,ROW(),MATCH(BY$3,$K$2:$P$2,0))</f>
        <v>30</v>
      </c>
      <c r="BZ1466" s="76" cm="1">
        <f t="array" ref="BZ1466">INDEX($K:$P,ROW(),MATCH(BZ$3,$K$2:$P$2,0))</f>
        <v>30</v>
      </c>
      <c r="CA1466" s="76" cm="1">
        <f t="array" ref="CA1466">INDEX($K:$P,ROW(),MATCH(CA$3,$K$2:$P$2,0))</f>
        <v>30</v>
      </c>
      <c r="CB1466" s="76" cm="1">
        <f t="array" ref="CB1466">INDEX($K:$P,ROW(),MATCH(CB$3,$K$2:$P$2,0))</f>
        <v>30</v>
      </c>
      <c r="CC1466" s="76" cm="1">
        <f t="array" ref="CC1466">INDEX($K:$P,ROW(),MATCH(CC$3,$K$2:$P$2,0))</f>
        <v>30</v>
      </c>
      <c r="CD1466" s="76" cm="1">
        <f t="array" ref="CD1466">INDEX($K:$P,ROW(),MATCH(CD$3,$K$2:$P$2,0))</f>
        <v>30</v>
      </c>
      <c r="CE1466" s="76" cm="1">
        <f t="array" ref="CE1466">INDEX($K:$P,ROW(),MATCH(CE$3,$K$2:$P$2,0))</f>
        <v>30</v>
      </c>
      <c r="CF1466" s="76" cm="1">
        <f t="array" ref="CF1466">INDEX($K:$P,ROW(),MATCH(CF$3,$K$2:$P$2,0))</f>
        <v>30</v>
      </c>
      <c r="CG1466" s="76" cm="1">
        <f t="array" ref="CG1466">INDEX($K:$P,ROW(),MATCH(CG$3,$K$2:$P$2,0))</f>
        <v>30</v>
      </c>
      <c r="CH1466" s="76" cm="1">
        <f t="array" ref="CH1466">INDEX($K:$P,ROW(),MATCH(CH$3,$K$2:$P$2,0))</f>
        <v>30</v>
      </c>
      <c r="CI1466" s="76" cm="1">
        <f t="array" ref="CI1466">INDEX($K:$P,ROW(),MATCH(CI$3,$K$2:$P$2,0))</f>
        <v>30</v>
      </c>
      <c r="CJ1466" s="76" cm="1">
        <f t="array" ref="CJ1466">INDEX($K:$P,ROW(),MATCH(CJ$3,$K$2:$P$2,0))</f>
        <v>30</v>
      </c>
      <c r="CK1466" s="76" cm="1">
        <f t="array" ref="CK1466">INDEX($K:$P,ROW(),MATCH(CK$3,$K$2:$P$2,0))</f>
        <v>30</v>
      </c>
    </row>
    <row r="1467" spans="2:89" x14ac:dyDescent="0.35">
      <c r="B1467" s="141" t="s">
        <v>172</v>
      </c>
      <c r="C1467" s="165" t="s">
        <v>80</v>
      </c>
      <c r="D1467" t="s">
        <v>756</v>
      </c>
      <c r="E1467" s="8" t="str">
        <f t="shared" si="1595"/>
        <v>1467 ADREV-S</v>
      </c>
      <c r="H1467" s="12"/>
      <c r="I1467" s="60"/>
      <c r="J1467" s="60"/>
      <c r="K1467" s="15">
        <f t="shared" ref="K1467:P1467" si="1596">SUMIF($3:$3,K$2,1465:1465)</f>
        <v>0</v>
      </c>
      <c r="L1467" s="15">
        <f t="shared" si="1596"/>
        <v>0</v>
      </c>
      <c r="M1467" s="15">
        <f t="shared" si="1596"/>
        <v>0</v>
      </c>
      <c r="N1467" s="15">
        <f t="shared" si="1596"/>
        <v>0</v>
      </c>
      <c r="O1467" s="15">
        <f t="shared" si="1596"/>
        <v>0</v>
      </c>
      <c r="P1467" s="15">
        <f t="shared" si="1596"/>
        <v>0</v>
      </c>
      <c r="R1467" s="15"/>
      <c r="S1467" s="76" cm="1">
        <f t="array" aca="1" ref="S1467" ca="1">S1466*INDIRECT(S1355)</f>
        <v>150000</v>
      </c>
      <c r="T1467" s="76" cm="1">
        <f t="array" aca="1" ref="T1467" ca="1">T1466*INDIRECT(T1355)</f>
        <v>150000</v>
      </c>
      <c r="U1467" s="76" cm="1">
        <f t="array" aca="1" ref="U1467" ca="1">U1466*INDIRECT(U1355)</f>
        <v>150000</v>
      </c>
      <c r="V1467" s="76" cm="1">
        <f t="array" aca="1" ref="V1467" ca="1">V1466*INDIRECT(V1355)</f>
        <v>150000</v>
      </c>
      <c r="W1467" s="76" cm="1">
        <f t="array" aca="1" ref="W1467" ca="1">W1466*INDIRECT(W1355)</f>
        <v>150000</v>
      </c>
      <c r="X1467" s="76" cm="1">
        <f t="array" aca="1" ref="X1467" ca="1">X1466*INDIRECT(X1355)</f>
        <v>150000</v>
      </c>
      <c r="Y1467" s="76" cm="1">
        <f t="array" aca="1" ref="Y1467" ca="1">Y1466*INDIRECT(Y1355)</f>
        <v>150000</v>
      </c>
      <c r="Z1467" s="76" cm="1">
        <f t="array" aca="1" ref="Z1467" ca="1">Z1466*INDIRECT(Z1355)</f>
        <v>150000</v>
      </c>
      <c r="AA1467" s="76" cm="1">
        <f t="array" aca="1" ref="AA1467" ca="1">AA1466*INDIRECT(AA1355)</f>
        <v>150000</v>
      </c>
      <c r="AB1467" s="76" cm="1">
        <f t="array" aca="1" ref="AB1467" ca="1">AB1466*INDIRECT(AB1355)</f>
        <v>150000</v>
      </c>
      <c r="AC1467" s="76" cm="1">
        <f t="array" aca="1" ref="AC1467" ca="1">AC1466*INDIRECT(AC1355)</f>
        <v>150000</v>
      </c>
      <c r="AD1467" s="76" cm="1">
        <f t="array" aca="1" ref="AD1467" ca="1">AD1466*INDIRECT(AD1355)</f>
        <v>150000</v>
      </c>
      <c r="AE1467" s="76" cm="1">
        <f t="array" aca="1" ref="AE1467" ca="1">AE1466*INDIRECT(AE1355)</f>
        <v>150000</v>
      </c>
      <c r="AF1467" s="76" cm="1">
        <f t="array" aca="1" ref="AF1467" ca="1">AF1466*INDIRECT(AF1355)</f>
        <v>150000</v>
      </c>
      <c r="AG1467" s="76" cm="1">
        <f t="array" aca="1" ref="AG1467" ca="1">AG1466*INDIRECT(AG1355)</f>
        <v>150000</v>
      </c>
      <c r="AH1467" s="76" cm="1">
        <f t="array" aca="1" ref="AH1467" ca="1">AH1466*INDIRECT(AH1355)</f>
        <v>150000</v>
      </c>
      <c r="AI1467" s="76" cm="1">
        <f t="array" aca="1" ref="AI1467" ca="1">AI1466*INDIRECT(AI1355)</f>
        <v>150000</v>
      </c>
      <c r="AJ1467" s="76" cm="1">
        <f t="array" aca="1" ref="AJ1467" ca="1">AJ1466*INDIRECT(AJ1355)</f>
        <v>150000</v>
      </c>
      <c r="AK1467" s="76" cm="1">
        <f t="array" aca="1" ref="AK1467" ca="1">AK1466*INDIRECT(AK1355)</f>
        <v>150000</v>
      </c>
      <c r="AL1467" s="76" cm="1">
        <f t="array" aca="1" ref="AL1467" ca="1">AL1466*INDIRECT(AL1355)</f>
        <v>150000</v>
      </c>
      <c r="AM1467" s="76" cm="1">
        <f t="array" aca="1" ref="AM1467" ca="1">AM1466*INDIRECT(AM1355)</f>
        <v>150000</v>
      </c>
      <c r="AN1467" s="76" cm="1">
        <f t="array" aca="1" ref="AN1467" ca="1">AN1466*INDIRECT(AN1355)</f>
        <v>150000</v>
      </c>
      <c r="AO1467" s="76" cm="1">
        <f t="array" aca="1" ref="AO1467" ca="1">AO1466*INDIRECT(AO1355)</f>
        <v>150000</v>
      </c>
      <c r="AP1467" s="76" cm="1">
        <f t="array" aca="1" ref="AP1467" ca="1">AP1466*INDIRECT(AP1355)</f>
        <v>150000</v>
      </c>
      <c r="AQ1467" s="76" cm="1">
        <f t="array" aca="1" ref="AQ1467" ca="1">AQ1466*INDIRECT(AQ1355)</f>
        <v>150000</v>
      </c>
      <c r="AR1467" s="76" cm="1">
        <f t="array" aca="1" ref="AR1467" ca="1">AR1466*INDIRECT(AR1355)</f>
        <v>150000</v>
      </c>
      <c r="AS1467" s="76" cm="1">
        <f t="array" aca="1" ref="AS1467" ca="1">AS1466*INDIRECT(AS1355)</f>
        <v>150000</v>
      </c>
      <c r="AT1467" s="76" cm="1">
        <f t="array" aca="1" ref="AT1467" ca="1">AT1466*INDIRECT(AT1355)</f>
        <v>150000</v>
      </c>
      <c r="AU1467" s="76" cm="1">
        <f t="array" aca="1" ref="AU1467" ca="1">AU1466*INDIRECT(AU1355)</f>
        <v>150000</v>
      </c>
      <c r="AV1467" s="76" cm="1">
        <f t="array" aca="1" ref="AV1467" ca="1">AV1466*INDIRECT(AV1355)</f>
        <v>150000</v>
      </c>
      <c r="AW1467" s="76" cm="1">
        <f t="array" aca="1" ref="AW1467" ca="1">AW1466*INDIRECT(AW1355)</f>
        <v>150000</v>
      </c>
      <c r="AX1467" s="76" cm="1">
        <f t="array" aca="1" ref="AX1467" ca="1">AX1466*INDIRECT(AX1355)</f>
        <v>150000</v>
      </c>
      <c r="AY1467" s="76" cm="1">
        <f t="array" aca="1" ref="AY1467" ca="1">AY1466*INDIRECT(AY1355)</f>
        <v>150000</v>
      </c>
      <c r="AZ1467" s="76" cm="1">
        <f t="array" aca="1" ref="AZ1467" ca="1">AZ1466*INDIRECT(AZ1355)</f>
        <v>150000</v>
      </c>
      <c r="BA1467" s="76" cm="1">
        <f t="array" aca="1" ref="BA1467" ca="1">BA1466*INDIRECT(BA1355)</f>
        <v>150000</v>
      </c>
      <c r="BB1467" s="76" cm="1">
        <f t="array" aca="1" ref="BB1467" ca="1">BB1466*INDIRECT(BB1355)</f>
        <v>150000</v>
      </c>
      <c r="BC1467" s="76" cm="1">
        <f t="array" aca="1" ref="BC1467" ca="1">BC1466*INDIRECT(BC1355)</f>
        <v>150000</v>
      </c>
      <c r="BD1467" s="76" cm="1">
        <f t="array" aca="1" ref="BD1467" ca="1">BD1466*INDIRECT(BD1355)</f>
        <v>150000</v>
      </c>
      <c r="BE1467" s="76" cm="1">
        <f t="array" aca="1" ref="BE1467" ca="1">BE1466*INDIRECT(BE1355)</f>
        <v>150000</v>
      </c>
      <c r="BF1467" s="76" cm="1">
        <f t="array" aca="1" ref="BF1467" ca="1">BF1466*INDIRECT(BF1355)</f>
        <v>150000</v>
      </c>
      <c r="BG1467" s="76" cm="1">
        <f t="array" aca="1" ref="BG1467" ca="1">BG1466*INDIRECT(BG1355)</f>
        <v>150000</v>
      </c>
      <c r="BH1467" s="76" cm="1">
        <f t="array" aca="1" ref="BH1467" ca="1">BH1466*INDIRECT(BH1355)</f>
        <v>150000</v>
      </c>
      <c r="BI1467" s="76" cm="1">
        <f t="array" aca="1" ref="BI1467" ca="1">BI1466*INDIRECT(BI1355)</f>
        <v>150000</v>
      </c>
      <c r="BJ1467" s="76" cm="1">
        <f t="array" aca="1" ref="BJ1467" ca="1">BJ1466*INDIRECT(BJ1355)</f>
        <v>150000</v>
      </c>
      <c r="BK1467" s="76" cm="1">
        <f t="array" aca="1" ref="BK1467" ca="1">BK1466*INDIRECT(BK1355)</f>
        <v>150000</v>
      </c>
      <c r="BL1467" s="76" cm="1">
        <f t="array" aca="1" ref="BL1467" ca="1">BL1466*INDIRECT(BL1355)</f>
        <v>150000</v>
      </c>
      <c r="BM1467" s="76" cm="1">
        <f t="array" aca="1" ref="BM1467" ca="1">BM1466*INDIRECT(BM1355)</f>
        <v>150000</v>
      </c>
      <c r="BN1467" s="76" cm="1">
        <f t="array" aca="1" ref="BN1467" ca="1">BN1466*INDIRECT(BN1355)</f>
        <v>150000</v>
      </c>
      <c r="BO1467" s="76" cm="1">
        <f t="array" aca="1" ref="BO1467" ca="1">BO1466*INDIRECT(BO1355)</f>
        <v>150000</v>
      </c>
      <c r="BP1467" s="76" cm="1">
        <f t="array" aca="1" ref="BP1467" ca="1">BP1466*INDIRECT(BP1355)</f>
        <v>150000</v>
      </c>
      <c r="BQ1467" s="76" cm="1">
        <f t="array" aca="1" ref="BQ1467" ca="1">BQ1466*INDIRECT(BQ1355)</f>
        <v>150000</v>
      </c>
      <c r="BR1467" s="76" cm="1">
        <f t="array" aca="1" ref="BR1467" ca="1">BR1466*INDIRECT(BR1355)</f>
        <v>150000</v>
      </c>
      <c r="BS1467" s="76" cm="1">
        <f t="array" aca="1" ref="BS1467" ca="1">BS1466*INDIRECT(BS1355)</f>
        <v>150000</v>
      </c>
      <c r="BT1467" s="76" cm="1">
        <f t="array" aca="1" ref="BT1467" ca="1">BT1466*INDIRECT(BT1355)</f>
        <v>150000</v>
      </c>
      <c r="BU1467" s="76" cm="1">
        <f t="array" aca="1" ref="BU1467" ca="1">BU1466*INDIRECT(BU1355)</f>
        <v>150000</v>
      </c>
      <c r="BV1467" s="76" cm="1">
        <f t="array" aca="1" ref="BV1467" ca="1">BV1466*INDIRECT(BV1355)</f>
        <v>150000</v>
      </c>
      <c r="BW1467" s="76" cm="1">
        <f t="array" aca="1" ref="BW1467" ca="1">BW1466*INDIRECT(BW1355)</f>
        <v>150000</v>
      </c>
      <c r="BX1467" s="76" cm="1">
        <f t="array" aca="1" ref="BX1467" ca="1">BX1466*INDIRECT(BX1355)</f>
        <v>150000</v>
      </c>
      <c r="BY1467" s="76" cm="1">
        <f t="array" aca="1" ref="BY1467" ca="1">BY1466*INDIRECT(BY1355)</f>
        <v>150000</v>
      </c>
      <c r="BZ1467" s="76" cm="1">
        <f t="array" aca="1" ref="BZ1467" ca="1">BZ1466*INDIRECT(BZ1355)</f>
        <v>150000</v>
      </c>
      <c r="CA1467" s="76" cm="1">
        <f t="array" aca="1" ref="CA1467" ca="1">CA1466*INDIRECT(CA1355)</f>
        <v>150000</v>
      </c>
      <c r="CB1467" s="76" cm="1">
        <f t="array" aca="1" ref="CB1467" ca="1">CB1466*INDIRECT(CB1355)</f>
        <v>150000</v>
      </c>
      <c r="CC1467" s="76" cm="1">
        <f t="array" aca="1" ref="CC1467" ca="1">CC1466*INDIRECT(CC1355)</f>
        <v>150000</v>
      </c>
      <c r="CD1467" s="76" cm="1">
        <f t="array" aca="1" ref="CD1467" ca="1">CD1466*INDIRECT(CD1355)</f>
        <v>150000</v>
      </c>
      <c r="CE1467" s="76" cm="1">
        <f t="array" aca="1" ref="CE1467" ca="1">CE1466*INDIRECT(CE1355)</f>
        <v>150000</v>
      </c>
      <c r="CF1467" s="76" cm="1">
        <f t="array" aca="1" ref="CF1467" ca="1">CF1466*INDIRECT(CF1355)</f>
        <v>150000</v>
      </c>
      <c r="CG1467" s="76" cm="1">
        <f t="array" aca="1" ref="CG1467" ca="1">CG1466*INDIRECT(CG1355)</f>
        <v>150000</v>
      </c>
      <c r="CH1467" s="76" cm="1">
        <f t="array" aca="1" ref="CH1467" ca="1">CH1466*INDIRECT(CH1355)</f>
        <v>150000</v>
      </c>
      <c r="CI1467" s="76" cm="1">
        <f t="array" aca="1" ref="CI1467" ca="1">CI1466*INDIRECT(CI1355)</f>
        <v>150000</v>
      </c>
      <c r="CJ1467" s="76" cm="1">
        <f t="array" aca="1" ref="CJ1467" ca="1">CJ1466*INDIRECT(CJ1355)</f>
        <v>150000</v>
      </c>
      <c r="CK1467" s="76" cm="1">
        <f t="array" aca="1" ref="CK1467" ca="1">CK1466*INDIRECT(CK1355)</f>
        <v>150000</v>
      </c>
    </row>
    <row r="1468" spans="2:89" x14ac:dyDescent="0.35">
      <c r="B1468" s="141" t="s">
        <v>173</v>
      </c>
      <c r="C1468" s="165"/>
      <c r="D1468" t="s">
        <v>756</v>
      </c>
      <c r="E1468" s="8" t="str">
        <f t="shared" si="1595"/>
        <v>1468 ADREV-S</v>
      </c>
      <c r="G1468" t="str">
        <f>E1468</f>
        <v>1468 ADREV-S</v>
      </c>
      <c r="H1468" s="12"/>
      <c r="I1468" s="60"/>
      <c r="J1468" s="60"/>
      <c r="K1468" s="158">
        <v>0.1</v>
      </c>
      <c r="L1468" s="158">
        <v>0.1</v>
      </c>
      <c r="M1468" s="158">
        <v>0.1</v>
      </c>
      <c r="N1468" s="158">
        <v>0.1</v>
      </c>
      <c r="O1468" s="158">
        <v>0.1</v>
      </c>
      <c r="P1468" s="158">
        <v>0.1</v>
      </c>
      <c r="R1468" s="118"/>
      <c r="S1468" s="159" cm="1">
        <f t="array" ref="S1468">INDEX($K:$P,ROW(),MATCH(S$3,$K$2:$P$2,0))</f>
        <v>0.1</v>
      </c>
      <c r="T1468" s="159" cm="1">
        <f t="array" ref="T1468">INDEX($K:$P,ROW(),MATCH(T$3,$K$2:$P$2,0))</f>
        <v>0.1</v>
      </c>
      <c r="U1468" s="159" cm="1">
        <f t="array" ref="U1468">INDEX($K:$P,ROW(),MATCH(U$3,$K$2:$P$2,0))</f>
        <v>0.1</v>
      </c>
      <c r="V1468" s="159" cm="1">
        <f t="array" ref="V1468">INDEX($K:$P,ROW(),MATCH(V$3,$K$2:$P$2,0))</f>
        <v>0.1</v>
      </c>
      <c r="W1468" s="159" cm="1">
        <f t="array" ref="W1468">INDEX($K:$P,ROW(),MATCH(W$3,$K$2:$P$2,0))</f>
        <v>0.1</v>
      </c>
      <c r="X1468" s="159" cm="1">
        <f t="array" ref="X1468">INDEX($K:$P,ROW(),MATCH(X$3,$K$2:$P$2,0))</f>
        <v>0.1</v>
      </c>
      <c r="Y1468" s="159" cm="1">
        <f t="array" ref="Y1468">INDEX($K:$P,ROW(),MATCH(Y$3,$K$2:$P$2,0))</f>
        <v>0.1</v>
      </c>
      <c r="Z1468" s="159" cm="1">
        <f t="array" ref="Z1468">INDEX($K:$P,ROW(),MATCH(Z$3,$K$2:$P$2,0))</f>
        <v>0.1</v>
      </c>
      <c r="AA1468" s="159" cm="1">
        <f t="array" ref="AA1468">INDEX($K:$P,ROW(),MATCH(AA$3,$K$2:$P$2,0))</f>
        <v>0.1</v>
      </c>
      <c r="AB1468" s="159" cm="1">
        <f t="array" ref="AB1468">INDEX($K:$P,ROW(),MATCH(AB$3,$K$2:$P$2,0))</f>
        <v>0.1</v>
      </c>
      <c r="AC1468" s="159" cm="1">
        <f t="array" ref="AC1468">INDEX($K:$P,ROW(),MATCH(AC$3,$K$2:$P$2,0))</f>
        <v>0.1</v>
      </c>
      <c r="AD1468" s="159" cm="1">
        <f t="array" ref="AD1468">INDEX($K:$P,ROW(),MATCH(AD$3,$K$2:$P$2,0))</f>
        <v>0.1</v>
      </c>
      <c r="AE1468" s="159" cm="1">
        <f t="array" ref="AE1468">INDEX($K:$P,ROW(),MATCH(AE$3,$K$2:$P$2,0))</f>
        <v>0.1</v>
      </c>
      <c r="AF1468" s="159" cm="1">
        <f t="array" ref="AF1468">INDEX($K:$P,ROW(),MATCH(AF$3,$K$2:$P$2,0))</f>
        <v>0.1</v>
      </c>
      <c r="AG1468" s="159" cm="1">
        <f t="array" ref="AG1468">INDEX($K:$P,ROW(),MATCH(AG$3,$K$2:$P$2,0))</f>
        <v>0.1</v>
      </c>
      <c r="AH1468" s="159" cm="1">
        <f t="array" ref="AH1468">INDEX($K:$P,ROW(),MATCH(AH$3,$K$2:$P$2,0))</f>
        <v>0.1</v>
      </c>
      <c r="AI1468" s="159" cm="1">
        <f t="array" ref="AI1468">INDEX($K:$P,ROW(),MATCH(AI$3,$K$2:$P$2,0))</f>
        <v>0.1</v>
      </c>
      <c r="AJ1468" s="159" cm="1">
        <f t="array" ref="AJ1468">INDEX($K:$P,ROW(),MATCH(AJ$3,$K$2:$P$2,0))</f>
        <v>0.1</v>
      </c>
      <c r="AK1468" s="159" cm="1">
        <f t="array" ref="AK1468">INDEX($K:$P,ROW(),MATCH(AK$3,$K$2:$P$2,0))</f>
        <v>0.1</v>
      </c>
      <c r="AL1468" s="159" cm="1">
        <f t="array" ref="AL1468">INDEX($K:$P,ROW(),MATCH(AL$3,$K$2:$P$2,0))</f>
        <v>0.1</v>
      </c>
      <c r="AM1468" s="159" cm="1">
        <f t="array" ref="AM1468">INDEX($K:$P,ROW(),MATCH(AM$3,$K$2:$P$2,0))</f>
        <v>0.1</v>
      </c>
      <c r="AN1468" s="159" cm="1">
        <f t="array" ref="AN1468">INDEX($K:$P,ROW(),MATCH(AN$3,$K$2:$P$2,0))</f>
        <v>0.1</v>
      </c>
      <c r="AO1468" s="159" cm="1">
        <f t="array" ref="AO1468">INDEX($K:$P,ROW(),MATCH(AO$3,$K$2:$P$2,0))</f>
        <v>0.1</v>
      </c>
      <c r="AP1468" s="159" cm="1">
        <f t="array" ref="AP1468">INDEX($K:$P,ROW(),MATCH(AP$3,$K$2:$P$2,0))</f>
        <v>0.1</v>
      </c>
      <c r="AQ1468" s="159" cm="1">
        <f t="array" ref="AQ1468">INDEX($K:$P,ROW(),MATCH(AQ$3,$K$2:$P$2,0))</f>
        <v>0.1</v>
      </c>
      <c r="AR1468" s="159" cm="1">
        <f t="array" ref="AR1468">INDEX($K:$P,ROW(),MATCH(AR$3,$K$2:$P$2,0))</f>
        <v>0.1</v>
      </c>
      <c r="AS1468" s="159" cm="1">
        <f t="array" ref="AS1468">INDEX($K:$P,ROW(),MATCH(AS$3,$K$2:$P$2,0))</f>
        <v>0.1</v>
      </c>
      <c r="AT1468" s="159" cm="1">
        <f t="array" ref="AT1468">INDEX($K:$P,ROW(),MATCH(AT$3,$K$2:$P$2,0))</f>
        <v>0.1</v>
      </c>
      <c r="AU1468" s="159" cm="1">
        <f t="array" ref="AU1468">INDEX($K:$P,ROW(),MATCH(AU$3,$K$2:$P$2,0))</f>
        <v>0.1</v>
      </c>
      <c r="AV1468" s="159" cm="1">
        <f t="array" ref="AV1468">INDEX($K:$P,ROW(),MATCH(AV$3,$K$2:$P$2,0))</f>
        <v>0.1</v>
      </c>
      <c r="AW1468" s="159" cm="1">
        <f t="array" ref="AW1468">INDEX($K:$P,ROW(),MATCH(AW$3,$K$2:$P$2,0))</f>
        <v>0.1</v>
      </c>
      <c r="AX1468" s="159" cm="1">
        <f t="array" ref="AX1468">INDEX($K:$P,ROW(),MATCH(AX$3,$K$2:$P$2,0))</f>
        <v>0.1</v>
      </c>
      <c r="AY1468" s="159" cm="1">
        <f t="array" ref="AY1468">INDEX($K:$P,ROW(),MATCH(AY$3,$K$2:$P$2,0))</f>
        <v>0.1</v>
      </c>
      <c r="AZ1468" s="159" cm="1">
        <f t="array" ref="AZ1468">INDEX($K:$P,ROW(),MATCH(AZ$3,$K$2:$P$2,0))</f>
        <v>0.1</v>
      </c>
      <c r="BA1468" s="159" cm="1">
        <f t="array" ref="BA1468">INDEX($K:$P,ROW(),MATCH(BA$3,$K$2:$P$2,0))</f>
        <v>0.1</v>
      </c>
      <c r="BB1468" s="159" cm="1">
        <f t="array" ref="BB1468">INDEX($K:$P,ROW(),MATCH(BB$3,$K$2:$P$2,0))</f>
        <v>0.1</v>
      </c>
      <c r="BC1468" s="159" cm="1">
        <f t="array" ref="BC1468">INDEX($K:$P,ROW(),MATCH(BC$3,$K$2:$P$2,0))</f>
        <v>0.1</v>
      </c>
      <c r="BD1468" s="159" cm="1">
        <f t="array" ref="BD1468">INDEX($K:$P,ROW(),MATCH(BD$3,$K$2:$P$2,0))</f>
        <v>0.1</v>
      </c>
      <c r="BE1468" s="159" cm="1">
        <f t="array" ref="BE1468">INDEX($K:$P,ROW(),MATCH(BE$3,$K$2:$P$2,0))</f>
        <v>0.1</v>
      </c>
      <c r="BF1468" s="159" cm="1">
        <f t="array" ref="BF1468">INDEX($K:$P,ROW(),MATCH(BF$3,$K$2:$P$2,0))</f>
        <v>0.1</v>
      </c>
      <c r="BG1468" s="159" cm="1">
        <f t="array" ref="BG1468">INDEX($K:$P,ROW(),MATCH(BG$3,$K$2:$P$2,0))</f>
        <v>0.1</v>
      </c>
      <c r="BH1468" s="159" cm="1">
        <f t="array" ref="BH1468">INDEX($K:$P,ROW(),MATCH(BH$3,$K$2:$P$2,0))</f>
        <v>0.1</v>
      </c>
      <c r="BI1468" s="159" cm="1">
        <f t="array" ref="BI1468">INDEX($K:$P,ROW(),MATCH(BI$3,$K$2:$P$2,0))</f>
        <v>0.1</v>
      </c>
      <c r="BJ1468" s="159" cm="1">
        <f t="array" ref="BJ1468">INDEX($K:$P,ROW(),MATCH(BJ$3,$K$2:$P$2,0))</f>
        <v>0.1</v>
      </c>
      <c r="BK1468" s="159" cm="1">
        <f t="array" ref="BK1468">INDEX($K:$P,ROW(),MATCH(BK$3,$K$2:$P$2,0))</f>
        <v>0.1</v>
      </c>
      <c r="BL1468" s="159" cm="1">
        <f t="array" ref="BL1468">INDEX($K:$P,ROW(),MATCH(BL$3,$K$2:$P$2,0))</f>
        <v>0.1</v>
      </c>
      <c r="BM1468" s="159" cm="1">
        <f t="array" ref="BM1468">INDEX($K:$P,ROW(),MATCH(BM$3,$K$2:$P$2,0))</f>
        <v>0.1</v>
      </c>
      <c r="BN1468" s="159" cm="1">
        <f t="array" ref="BN1468">INDEX($K:$P,ROW(),MATCH(BN$3,$K$2:$P$2,0))</f>
        <v>0.1</v>
      </c>
      <c r="BO1468" s="159" cm="1">
        <f t="array" ref="BO1468">INDEX($K:$P,ROW(),MATCH(BO$3,$K$2:$P$2,0))</f>
        <v>0.1</v>
      </c>
      <c r="BP1468" s="159" cm="1">
        <f t="array" ref="BP1468">INDEX($K:$P,ROW(),MATCH(BP$3,$K$2:$P$2,0))</f>
        <v>0.1</v>
      </c>
      <c r="BQ1468" s="159" cm="1">
        <f t="array" ref="BQ1468">INDEX($K:$P,ROW(),MATCH(BQ$3,$K$2:$P$2,0))</f>
        <v>0.1</v>
      </c>
      <c r="BR1468" s="159" cm="1">
        <f t="array" ref="BR1468">INDEX($K:$P,ROW(),MATCH(BR$3,$K$2:$P$2,0))</f>
        <v>0.1</v>
      </c>
      <c r="BS1468" s="159" cm="1">
        <f t="array" ref="BS1468">INDEX($K:$P,ROW(),MATCH(BS$3,$K$2:$P$2,0))</f>
        <v>0.1</v>
      </c>
      <c r="BT1468" s="159" cm="1">
        <f t="array" ref="BT1468">INDEX($K:$P,ROW(),MATCH(BT$3,$K$2:$P$2,0))</f>
        <v>0.1</v>
      </c>
      <c r="BU1468" s="159" cm="1">
        <f t="array" ref="BU1468">INDEX($K:$P,ROW(),MATCH(BU$3,$K$2:$P$2,0))</f>
        <v>0.1</v>
      </c>
      <c r="BV1468" s="159" cm="1">
        <f t="array" ref="BV1468">INDEX($K:$P,ROW(),MATCH(BV$3,$K$2:$P$2,0))</f>
        <v>0.1</v>
      </c>
      <c r="BW1468" s="159" cm="1">
        <f t="array" ref="BW1468">INDEX($K:$P,ROW(),MATCH(BW$3,$K$2:$P$2,0))</f>
        <v>0.1</v>
      </c>
      <c r="BX1468" s="159" cm="1">
        <f t="array" ref="BX1468">INDEX($K:$P,ROW(),MATCH(BX$3,$K$2:$P$2,0))</f>
        <v>0.1</v>
      </c>
      <c r="BY1468" s="159" cm="1">
        <f t="array" ref="BY1468">INDEX($K:$P,ROW(),MATCH(BY$3,$K$2:$P$2,0))</f>
        <v>0.1</v>
      </c>
      <c r="BZ1468" s="159" cm="1">
        <f t="array" ref="BZ1468">INDEX($K:$P,ROW(),MATCH(BZ$3,$K$2:$P$2,0))</f>
        <v>0.1</v>
      </c>
      <c r="CA1468" s="159" cm="1">
        <f t="array" ref="CA1468">INDEX($K:$P,ROW(),MATCH(CA$3,$K$2:$P$2,0))</f>
        <v>0.1</v>
      </c>
      <c r="CB1468" s="159" cm="1">
        <f t="array" ref="CB1468">INDEX($K:$P,ROW(),MATCH(CB$3,$K$2:$P$2,0))</f>
        <v>0.1</v>
      </c>
      <c r="CC1468" s="159" cm="1">
        <f t="array" ref="CC1468">INDEX($K:$P,ROW(),MATCH(CC$3,$K$2:$P$2,0))</f>
        <v>0.1</v>
      </c>
      <c r="CD1468" s="159" cm="1">
        <f t="array" ref="CD1468">INDEX($K:$P,ROW(),MATCH(CD$3,$K$2:$P$2,0))</f>
        <v>0.1</v>
      </c>
      <c r="CE1468" s="159" cm="1">
        <f t="array" ref="CE1468">INDEX($K:$P,ROW(),MATCH(CE$3,$K$2:$P$2,0))</f>
        <v>0.1</v>
      </c>
      <c r="CF1468" s="159" cm="1">
        <f t="array" ref="CF1468">INDEX($K:$P,ROW(),MATCH(CF$3,$K$2:$P$2,0))</f>
        <v>0.1</v>
      </c>
      <c r="CG1468" s="159" cm="1">
        <f t="array" ref="CG1468">INDEX($K:$P,ROW(),MATCH(CG$3,$K$2:$P$2,0))</f>
        <v>0.1</v>
      </c>
      <c r="CH1468" s="159" cm="1">
        <f t="array" ref="CH1468">INDEX($K:$P,ROW(),MATCH(CH$3,$K$2:$P$2,0))</f>
        <v>0.1</v>
      </c>
      <c r="CI1468" s="159" cm="1">
        <f t="array" ref="CI1468">INDEX($K:$P,ROW(),MATCH(CI$3,$K$2:$P$2,0))</f>
        <v>0.1</v>
      </c>
      <c r="CJ1468" s="159" cm="1">
        <f t="array" ref="CJ1468">INDEX($K:$P,ROW(),MATCH(CJ$3,$K$2:$P$2,0))</f>
        <v>0.1</v>
      </c>
      <c r="CK1468" s="159" cm="1">
        <f t="array" ref="CK1468">INDEX($K:$P,ROW(),MATCH(CK$3,$K$2:$P$2,0))</f>
        <v>0.1</v>
      </c>
    </row>
    <row r="1469" spans="2:89" x14ac:dyDescent="0.35">
      <c r="B1469" s="123" t="str">
        <f>" Revenue - "&amp;B1471</f>
        <v xml:space="preserve"> Revenue - (Primary label)</v>
      </c>
      <c r="C1469" s="165" t="s">
        <v>198</v>
      </c>
      <c r="D1469" t="s">
        <v>756</v>
      </c>
      <c r="E1469" s="8" t="str">
        <f t="shared" si="1595"/>
        <v>1469 ADREV-S</v>
      </c>
      <c r="H1469" s="27"/>
      <c r="I1469" s="78"/>
      <c r="J1469" s="78"/>
      <c r="K1469" s="33">
        <f t="shared" ref="K1469:P1469" ca="1" si="1597">SUMIF($3:$3,K$2,1469:1469)</f>
        <v>180000</v>
      </c>
      <c r="L1469" s="33">
        <f t="shared" ca="1" si="1597"/>
        <v>180000</v>
      </c>
      <c r="M1469" s="33">
        <f t="shared" ca="1" si="1597"/>
        <v>180000</v>
      </c>
      <c r="N1469" s="33">
        <f t="shared" ca="1" si="1597"/>
        <v>180000</v>
      </c>
      <c r="O1469" s="33">
        <f t="shared" ca="1" si="1597"/>
        <v>180000</v>
      </c>
      <c r="P1469" s="33">
        <f t="shared" ca="1" si="1597"/>
        <v>165000</v>
      </c>
      <c r="R1469" s="33"/>
      <c r="S1469" s="77">
        <f t="shared" ref="S1469" ca="1" si="1598">S1468*S1467</f>
        <v>15000</v>
      </c>
      <c r="T1469" s="77">
        <f t="shared" ref="T1469:AX1469" ca="1" si="1599">T1468*T1467</f>
        <v>15000</v>
      </c>
      <c r="U1469" s="77">
        <f t="shared" ca="1" si="1599"/>
        <v>15000</v>
      </c>
      <c r="V1469" s="77">
        <f t="shared" ca="1" si="1599"/>
        <v>15000</v>
      </c>
      <c r="W1469" s="77">
        <f t="shared" ca="1" si="1599"/>
        <v>15000</v>
      </c>
      <c r="X1469" s="77">
        <f t="shared" ca="1" si="1599"/>
        <v>15000</v>
      </c>
      <c r="Y1469" s="77">
        <f t="shared" ca="1" si="1599"/>
        <v>15000</v>
      </c>
      <c r="Z1469" s="77">
        <f t="shared" ca="1" si="1599"/>
        <v>15000</v>
      </c>
      <c r="AA1469" s="77">
        <f t="shared" ca="1" si="1599"/>
        <v>15000</v>
      </c>
      <c r="AB1469" s="77">
        <f t="shared" ca="1" si="1599"/>
        <v>15000</v>
      </c>
      <c r="AC1469" s="77">
        <f t="shared" ca="1" si="1599"/>
        <v>15000</v>
      </c>
      <c r="AD1469" s="77">
        <f t="shared" ca="1" si="1599"/>
        <v>15000</v>
      </c>
      <c r="AE1469" s="77">
        <f t="shared" ca="1" si="1599"/>
        <v>15000</v>
      </c>
      <c r="AF1469" s="77">
        <f t="shared" ca="1" si="1599"/>
        <v>15000</v>
      </c>
      <c r="AG1469" s="77">
        <f t="shared" ca="1" si="1599"/>
        <v>15000</v>
      </c>
      <c r="AH1469" s="77">
        <f t="shared" ca="1" si="1599"/>
        <v>15000</v>
      </c>
      <c r="AI1469" s="77">
        <f t="shared" ca="1" si="1599"/>
        <v>15000</v>
      </c>
      <c r="AJ1469" s="77">
        <f t="shared" ca="1" si="1599"/>
        <v>15000</v>
      </c>
      <c r="AK1469" s="77">
        <f t="shared" ca="1" si="1599"/>
        <v>15000</v>
      </c>
      <c r="AL1469" s="77">
        <f t="shared" ca="1" si="1599"/>
        <v>15000</v>
      </c>
      <c r="AM1469" s="77">
        <f t="shared" ca="1" si="1599"/>
        <v>15000</v>
      </c>
      <c r="AN1469" s="77">
        <f t="shared" ca="1" si="1599"/>
        <v>15000</v>
      </c>
      <c r="AO1469" s="77">
        <f t="shared" ca="1" si="1599"/>
        <v>15000</v>
      </c>
      <c r="AP1469" s="77">
        <f t="shared" ca="1" si="1599"/>
        <v>15000</v>
      </c>
      <c r="AQ1469" s="77">
        <f t="shared" ca="1" si="1599"/>
        <v>15000</v>
      </c>
      <c r="AR1469" s="77">
        <f t="shared" ca="1" si="1599"/>
        <v>15000</v>
      </c>
      <c r="AS1469" s="77">
        <f t="shared" ca="1" si="1599"/>
        <v>15000</v>
      </c>
      <c r="AT1469" s="77">
        <f t="shared" ca="1" si="1599"/>
        <v>15000</v>
      </c>
      <c r="AU1469" s="77">
        <f t="shared" ca="1" si="1599"/>
        <v>15000</v>
      </c>
      <c r="AV1469" s="77">
        <f t="shared" ca="1" si="1599"/>
        <v>15000</v>
      </c>
      <c r="AW1469" s="77">
        <f t="shared" ca="1" si="1599"/>
        <v>15000</v>
      </c>
      <c r="AX1469" s="77">
        <f t="shared" ca="1" si="1599"/>
        <v>15000</v>
      </c>
      <c r="AY1469" s="77">
        <f t="shared" ref="AY1469:CD1469" ca="1" si="1600">AY1468*AY1467</f>
        <v>15000</v>
      </c>
      <c r="AZ1469" s="77">
        <f t="shared" ca="1" si="1600"/>
        <v>15000</v>
      </c>
      <c r="BA1469" s="77">
        <f t="shared" ca="1" si="1600"/>
        <v>15000</v>
      </c>
      <c r="BB1469" s="77">
        <f t="shared" ca="1" si="1600"/>
        <v>15000</v>
      </c>
      <c r="BC1469" s="77">
        <f t="shared" ca="1" si="1600"/>
        <v>15000</v>
      </c>
      <c r="BD1469" s="77">
        <f t="shared" ca="1" si="1600"/>
        <v>15000</v>
      </c>
      <c r="BE1469" s="77">
        <f t="shared" ca="1" si="1600"/>
        <v>15000</v>
      </c>
      <c r="BF1469" s="77">
        <f t="shared" ca="1" si="1600"/>
        <v>15000</v>
      </c>
      <c r="BG1469" s="77">
        <f t="shared" ca="1" si="1600"/>
        <v>15000</v>
      </c>
      <c r="BH1469" s="77">
        <f t="shared" ca="1" si="1600"/>
        <v>15000</v>
      </c>
      <c r="BI1469" s="77">
        <f t="shared" ca="1" si="1600"/>
        <v>15000</v>
      </c>
      <c r="BJ1469" s="77">
        <f t="shared" ca="1" si="1600"/>
        <v>15000</v>
      </c>
      <c r="BK1469" s="77">
        <f t="shared" ca="1" si="1600"/>
        <v>15000</v>
      </c>
      <c r="BL1469" s="77">
        <f t="shared" ca="1" si="1600"/>
        <v>15000</v>
      </c>
      <c r="BM1469" s="77">
        <f t="shared" ca="1" si="1600"/>
        <v>15000</v>
      </c>
      <c r="BN1469" s="77">
        <f t="shared" ca="1" si="1600"/>
        <v>15000</v>
      </c>
      <c r="BO1469" s="77">
        <f t="shared" ca="1" si="1600"/>
        <v>15000</v>
      </c>
      <c r="BP1469" s="77">
        <f t="shared" ca="1" si="1600"/>
        <v>15000</v>
      </c>
      <c r="BQ1469" s="77">
        <f t="shared" ca="1" si="1600"/>
        <v>15000</v>
      </c>
      <c r="BR1469" s="77">
        <f t="shared" ca="1" si="1600"/>
        <v>15000</v>
      </c>
      <c r="BS1469" s="77">
        <f t="shared" ca="1" si="1600"/>
        <v>15000</v>
      </c>
      <c r="BT1469" s="77">
        <f t="shared" ca="1" si="1600"/>
        <v>15000</v>
      </c>
      <c r="BU1469" s="77">
        <f t="shared" ca="1" si="1600"/>
        <v>15000</v>
      </c>
      <c r="BV1469" s="77">
        <f t="shared" ca="1" si="1600"/>
        <v>15000</v>
      </c>
      <c r="BW1469" s="77">
        <f t="shared" ca="1" si="1600"/>
        <v>15000</v>
      </c>
      <c r="BX1469" s="77">
        <f t="shared" ca="1" si="1600"/>
        <v>15000</v>
      </c>
      <c r="BY1469" s="77">
        <f t="shared" ca="1" si="1600"/>
        <v>15000</v>
      </c>
      <c r="BZ1469" s="77">
        <f t="shared" ca="1" si="1600"/>
        <v>15000</v>
      </c>
      <c r="CA1469" s="77">
        <f t="shared" ca="1" si="1600"/>
        <v>15000</v>
      </c>
      <c r="CB1469" s="77">
        <f t="shared" ca="1" si="1600"/>
        <v>15000</v>
      </c>
      <c r="CC1469" s="77">
        <f t="shared" ca="1" si="1600"/>
        <v>15000</v>
      </c>
      <c r="CD1469" s="77">
        <f t="shared" ca="1" si="1600"/>
        <v>15000</v>
      </c>
      <c r="CE1469" s="77">
        <f t="shared" ref="CE1469:CK1469" ca="1" si="1601">CE1468*CE1467</f>
        <v>15000</v>
      </c>
      <c r="CF1469" s="77">
        <f t="shared" ca="1" si="1601"/>
        <v>15000</v>
      </c>
      <c r="CG1469" s="77">
        <f t="shared" ca="1" si="1601"/>
        <v>15000</v>
      </c>
      <c r="CH1469" s="77">
        <f t="shared" ca="1" si="1601"/>
        <v>15000</v>
      </c>
      <c r="CI1469" s="77">
        <f t="shared" ca="1" si="1601"/>
        <v>15000</v>
      </c>
      <c r="CJ1469" s="77">
        <f t="shared" ca="1" si="1601"/>
        <v>15000</v>
      </c>
      <c r="CK1469" s="77">
        <f t="shared" ca="1" si="1601"/>
        <v>15000</v>
      </c>
    </row>
    <row r="1470" spans="2:89" x14ac:dyDescent="0.35">
      <c r="B1470" s="13"/>
      <c r="C1470" s="165"/>
      <c r="D1470" t="s">
        <v>756</v>
      </c>
      <c r="E1470" s="8" t="str">
        <f t="shared" si="1595"/>
        <v>1470 ADREV-S</v>
      </c>
      <c r="G1470" s="165" t="s">
        <v>244</v>
      </c>
      <c r="H1470" s="12"/>
      <c r="I1470" s="60"/>
      <c r="J1470" s="60"/>
      <c r="K1470" s="21"/>
      <c r="L1470" s="21"/>
      <c r="M1470" s="21"/>
      <c r="N1470" s="21"/>
      <c r="O1470" s="21"/>
      <c r="P1470" s="21"/>
      <c r="R1470" s="20"/>
      <c r="S1470" s="146"/>
      <c r="T1470" s="146"/>
      <c r="U1470" s="146"/>
      <c r="V1470" s="146"/>
      <c r="W1470" s="146"/>
      <c r="X1470" s="146"/>
      <c r="Y1470" s="146"/>
      <c r="Z1470" s="146"/>
      <c r="AA1470" s="146"/>
      <c r="AB1470" s="146"/>
      <c r="AC1470" s="146"/>
      <c r="AD1470" s="146"/>
      <c r="AE1470" s="146"/>
      <c r="AF1470" s="146"/>
      <c r="AG1470" s="146"/>
      <c r="AH1470" s="146"/>
      <c r="AI1470" s="146"/>
      <c r="AJ1470" s="146"/>
      <c r="AK1470" s="146"/>
      <c r="AL1470" s="146"/>
      <c r="AM1470" s="146"/>
      <c r="AN1470" s="146"/>
      <c r="AO1470" s="146"/>
      <c r="AP1470" s="146"/>
      <c r="AQ1470" s="146"/>
      <c r="AR1470" s="146"/>
      <c r="AS1470" s="146"/>
      <c r="AT1470" s="146"/>
      <c r="AU1470" s="146"/>
      <c r="AV1470" s="146"/>
      <c r="AW1470" s="146"/>
      <c r="AX1470" s="146"/>
      <c r="AY1470" s="146"/>
      <c r="AZ1470" s="146"/>
      <c r="BA1470" s="146"/>
      <c r="BB1470" s="146"/>
      <c r="BC1470" s="146"/>
      <c r="BD1470" s="146"/>
      <c r="BE1470" s="146"/>
      <c r="BF1470" s="146"/>
      <c r="BG1470" s="146"/>
      <c r="BH1470" s="146"/>
      <c r="BI1470" s="146"/>
      <c r="BJ1470" s="146"/>
      <c r="BK1470" s="146"/>
      <c r="BL1470" s="146"/>
      <c r="BM1470" s="146"/>
      <c r="BN1470" s="146"/>
      <c r="BO1470" s="146"/>
      <c r="BP1470" s="146"/>
      <c r="BQ1470" s="146"/>
      <c r="BR1470" s="146"/>
      <c r="BS1470" s="146"/>
      <c r="BT1470" s="146"/>
      <c r="BU1470" s="146"/>
      <c r="BV1470" s="146"/>
      <c r="BW1470" s="146"/>
      <c r="BX1470" s="146"/>
      <c r="BY1470" s="146"/>
      <c r="BZ1470" s="146"/>
      <c r="CA1470" s="146"/>
      <c r="CB1470" s="146"/>
      <c r="CC1470" s="146"/>
      <c r="CD1470" s="146"/>
      <c r="CE1470" s="146"/>
      <c r="CF1470" s="146"/>
      <c r="CG1470" s="146"/>
      <c r="CH1470" s="146"/>
      <c r="CI1470" s="146"/>
      <c r="CJ1470" s="146"/>
      <c r="CK1470" s="146"/>
    </row>
    <row r="1471" spans="2:89" x14ac:dyDescent="0.35">
      <c r="B1471" s="132" t="str">
        <f>B1352</f>
        <v>(Primary label)</v>
      </c>
      <c r="D1471" t="s">
        <v>756</v>
      </c>
      <c r="E1471" s="8" t="str">
        <f t="shared" si="1595"/>
        <v>1471 ADREV-S</v>
      </c>
      <c r="G1471" s="165" t="s">
        <v>332</v>
      </c>
      <c r="H1471" s="27"/>
      <c r="I1471" s="78"/>
      <c r="J1471" s="78"/>
      <c r="K1471" s="33"/>
      <c r="L1471" s="33"/>
      <c r="M1471" s="33"/>
      <c r="N1471" s="33"/>
      <c r="O1471" s="33"/>
      <c r="P1471" s="33"/>
      <c r="R1471" s="33"/>
      <c r="S1471" s="77"/>
      <c r="T1471" s="77"/>
      <c r="U1471" s="77"/>
      <c r="V1471" s="77"/>
      <c r="W1471" s="77"/>
      <c r="X1471" s="77"/>
      <c r="Y1471" s="77"/>
      <c r="Z1471" s="77"/>
      <c r="AA1471" s="77"/>
      <c r="AB1471" s="77"/>
      <c r="AC1471" s="77"/>
      <c r="AD1471" s="77"/>
      <c r="AE1471" s="77"/>
      <c r="AF1471" s="77"/>
      <c r="AG1471" s="77"/>
      <c r="AH1471" s="77"/>
      <c r="AI1471" s="77"/>
      <c r="AJ1471" s="77"/>
      <c r="AK1471" s="77"/>
      <c r="AL1471" s="77"/>
      <c r="AM1471" s="77"/>
      <c r="AN1471" s="77"/>
      <c r="AO1471" s="77"/>
      <c r="AP1471" s="77"/>
      <c r="AQ1471" s="77"/>
      <c r="AR1471" s="77"/>
      <c r="AS1471" s="77"/>
      <c r="AT1471" s="77"/>
      <c r="AU1471" s="77"/>
      <c r="AV1471" s="77"/>
      <c r="AW1471" s="77"/>
      <c r="AX1471" s="77"/>
      <c r="AY1471" s="77"/>
      <c r="AZ1471" s="77"/>
      <c r="BA1471" s="77"/>
      <c r="BB1471" s="77"/>
      <c r="BC1471" s="77"/>
      <c r="BD1471" s="77"/>
      <c r="BE1471" s="77"/>
      <c r="BF1471" s="77"/>
      <c r="BG1471" s="77"/>
      <c r="BH1471" s="77"/>
      <c r="BI1471" s="77"/>
      <c r="BJ1471" s="77"/>
      <c r="BK1471" s="77"/>
      <c r="BL1471" s="77"/>
      <c r="BM1471" s="77"/>
      <c r="BN1471" s="77"/>
      <c r="BO1471" s="77"/>
      <c r="BP1471" s="77"/>
      <c r="BQ1471" s="77"/>
      <c r="BR1471" s="77"/>
      <c r="BS1471" s="77"/>
      <c r="BT1471" s="77"/>
      <c r="BU1471" s="77"/>
      <c r="BV1471" s="77"/>
      <c r="BW1471" s="77"/>
      <c r="BX1471" s="77"/>
      <c r="BY1471" s="77"/>
      <c r="BZ1471" s="77"/>
      <c r="CA1471" s="77"/>
      <c r="CB1471" s="77"/>
      <c r="CC1471" s="77"/>
      <c r="CD1471" s="77"/>
      <c r="CE1471" s="77"/>
      <c r="CF1471" s="77"/>
      <c r="CG1471" s="77"/>
      <c r="CH1471" s="77"/>
      <c r="CI1471" s="77"/>
      <c r="CJ1471" s="77"/>
      <c r="CK1471" s="77"/>
    </row>
    <row r="1472" spans="2:89" x14ac:dyDescent="0.35">
      <c r="B1472" s="132" t="str">
        <f>B1353</f>
        <v>primary unit</v>
      </c>
      <c r="D1472" t="s">
        <v>756</v>
      </c>
      <c r="E1472" s="8" t="str">
        <f>ROW()&amp;" "&amp;D1472</f>
        <v>1472 ADREV-S</v>
      </c>
      <c r="G1472" s="165" t="s">
        <v>332</v>
      </c>
      <c r="H1472" s="12"/>
      <c r="I1472" s="60"/>
      <c r="J1472" s="60"/>
      <c r="K1472" s="21"/>
      <c r="L1472" s="21"/>
      <c r="M1472" s="21"/>
      <c r="N1472" s="21"/>
      <c r="O1472" s="21"/>
      <c r="P1472" s="21"/>
      <c r="R1472" s="20"/>
      <c r="S1472" s="146"/>
      <c r="T1472" s="146"/>
      <c r="U1472" s="146"/>
      <c r="V1472" s="146"/>
      <c r="W1472" s="146"/>
      <c r="X1472" s="146"/>
      <c r="Y1472" s="146"/>
      <c r="Z1472" s="146"/>
      <c r="AA1472" s="146"/>
      <c r="AB1472" s="146"/>
      <c r="AC1472" s="146"/>
      <c r="AD1472" s="146"/>
      <c r="AE1472" s="146"/>
      <c r="AF1472" s="146"/>
      <c r="AG1472" s="146"/>
      <c r="AH1472" s="146"/>
      <c r="AI1472" s="146"/>
      <c r="AJ1472" s="146"/>
      <c r="AK1472" s="146"/>
      <c r="AL1472" s="146"/>
      <c r="AM1472" s="146"/>
      <c r="AN1472" s="146"/>
      <c r="AO1472" s="146"/>
      <c r="AP1472" s="146"/>
      <c r="AQ1472" s="146"/>
      <c r="AR1472" s="146"/>
      <c r="AS1472" s="146"/>
      <c r="AT1472" s="146"/>
      <c r="AU1472" s="146"/>
      <c r="AV1472" s="146"/>
      <c r="AW1472" s="146"/>
      <c r="AX1472" s="146"/>
      <c r="AY1472" s="146"/>
      <c r="AZ1472" s="146"/>
      <c r="BA1472" s="146"/>
      <c r="BB1472" s="146"/>
      <c r="BC1472" s="146"/>
      <c r="BD1472" s="146"/>
      <c r="BE1472" s="146"/>
      <c r="BF1472" s="146"/>
      <c r="BG1472" s="146"/>
      <c r="BH1472" s="146"/>
      <c r="BI1472" s="146"/>
      <c r="BJ1472" s="146"/>
      <c r="BK1472" s="146"/>
      <c r="BL1472" s="146"/>
      <c r="BM1472" s="146"/>
      <c r="BN1472" s="146"/>
      <c r="BO1472" s="146"/>
      <c r="BP1472" s="146"/>
      <c r="BQ1472" s="146"/>
      <c r="BR1472" s="146"/>
      <c r="BS1472" s="146"/>
      <c r="BT1472" s="146"/>
      <c r="BU1472" s="146"/>
      <c r="BV1472" s="146"/>
      <c r="BW1472" s="146"/>
      <c r="BX1472" s="146"/>
      <c r="BY1472" s="146"/>
      <c r="BZ1472" s="146"/>
      <c r="CA1472" s="146"/>
      <c r="CB1472" s="146"/>
      <c r="CC1472" s="146"/>
      <c r="CD1472" s="146"/>
      <c r="CE1472" s="146"/>
      <c r="CF1472" s="146"/>
      <c r="CG1472" s="146"/>
      <c r="CH1472" s="146"/>
      <c r="CI1472" s="146"/>
      <c r="CJ1472" s="146"/>
      <c r="CK1472" s="146"/>
    </row>
    <row r="1473" spans="2:89" x14ac:dyDescent="0.35">
      <c r="B1473" s="132" t="str">
        <f>B1354</f>
        <v>Primary revenue driver</v>
      </c>
      <c r="D1473" t="s">
        <v>756</v>
      </c>
      <c r="E1473" s="8" t="str">
        <f t="shared" si="1595"/>
        <v>1473 ADREV-S</v>
      </c>
      <c r="G1473" s="165" t="s">
        <v>332</v>
      </c>
      <c r="K1473" s="53"/>
      <c r="L1473" s="53"/>
      <c r="M1473" s="53"/>
      <c r="N1473" s="53"/>
      <c r="O1473" s="53"/>
      <c r="P1473" s="53"/>
      <c r="R1473" s="24"/>
      <c r="S1473" s="175" t="str">
        <f t="shared" ref="S1473" si="1602">S1345</f>
        <v>S$16</v>
      </c>
      <c r="T1473" s="175" t="str">
        <f t="shared" ref="T1473:AX1473" si="1603">T1345</f>
        <v>T$16</v>
      </c>
      <c r="U1473" s="175" t="str">
        <f t="shared" si="1603"/>
        <v>U$16</v>
      </c>
      <c r="V1473" s="175" t="str">
        <f t="shared" si="1603"/>
        <v>V$16</v>
      </c>
      <c r="W1473" s="175" t="str">
        <f t="shared" si="1603"/>
        <v>W$16</v>
      </c>
      <c r="X1473" s="175" t="str">
        <f t="shared" si="1603"/>
        <v>X$16</v>
      </c>
      <c r="Y1473" s="175" t="str">
        <f t="shared" si="1603"/>
        <v>Y$16</v>
      </c>
      <c r="Z1473" s="175" t="str">
        <f t="shared" si="1603"/>
        <v>Z$16</v>
      </c>
      <c r="AA1473" s="175" t="str">
        <f t="shared" si="1603"/>
        <v>AA$16</v>
      </c>
      <c r="AB1473" s="175" t="str">
        <f t="shared" si="1603"/>
        <v>AB$16</v>
      </c>
      <c r="AC1473" s="175" t="str">
        <f t="shared" si="1603"/>
        <v>AC$16</v>
      </c>
      <c r="AD1473" s="175" t="str">
        <f t="shared" si="1603"/>
        <v>AD$16</v>
      </c>
      <c r="AE1473" s="175" t="str">
        <f t="shared" si="1603"/>
        <v>AE$16</v>
      </c>
      <c r="AF1473" s="175" t="str">
        <f t="shared" si="1603"/>
        <v>AF$16</v>
      </c>
      <c r="AG1473" s="175" t="str">
        <f t="shared" si="1603"/>
        <v>AG$16</v>
      </c>
      <c r="AH1473" s="175" t="str">
        <f t="shared" si="1603"/>
        <v>AH$16</v>
      </c>
      <c r="AI1473" s="175" t="str">
        <f t="shared" si="1603"/>
        <v>AI$16</v>
      </c>
      <c r="AJ1473" s="175" t="str">
        <f t="shared" si="1603"/>
        <v>AJ$16</v>
      </c>
      <c r="AK1473" s="175" t="str">
        <f t="shared" si="1603"/>
        <v>AK$16</v>
      </c>
      <c r="AL1473" s="175" t="str">
        <f t="shared" si="1603"/>
        <v>AL$16</v>
      </c>
      <c r="AM1473" s="175" t="str">
        <f t="shared" si="1603"/>
        <v>AM$16</v>
      </c>
      <c r="AN1473" s="175" t="str">
        <f t="shared" si="1603"/>
        <v>AN$16</v>
      </c>
      <c r="AO1473" s="175" t="str">
        <f t="shared" si="1603"/>
        <v>AO$16</v>
      </c>
      <c r="AP1473" s="175" t="str">
        <f t="shared" si="1603"/>
        <v>AP$16</v>
      </c>
      <c r="AQ1473" s="175" t="str">
        <f t="shared" si="1603"/>
        <v>AQ$16</v>
      </c>
      <c r="AR1473" s="175" t="str">
        <f t="shared" si="1603"/>
        <v>AR$16</v>
      </c>
      <c r="AS1473" s="175" t="str">
        <f t="shared" si="1603"/>
        <v>AS$16</v>
      </c>
      <c r="AT1473" s="175" t="str">
        <f t="shared" si="1603"/>
        <v>AT$16</v>
      </c>
      <c r="AU1473" s="175" t="str">
        <f t="shared" si="1603"/>
        <v>AU$16</v>
      </c>
      <c r="AV1473" s="175" t="str">
        <f t="shared" si="1603"/>
        <v>AV$16</v>
      </c>
      <c r="AW1473" s="175" t="str">
        <f t="shared" si="1603"/>
        <v>AW$16</v>
      </c>
      <c r="AX1473" s="175" t="str">
        <f t="shared" si="1603"/>
        <v>AX$16</v>
      </c>
      <c r="AY1473" s="175" t="str">
        <f t="shared" ref="AY1473:CD1473" si="1604">AY1345</f>
        <v>AY$16</v>
      </c>
      <c r="AZ1473" s="175" t="str">
        <f t="shared" si="1604"/>
        <v>AZ$16</v>
      </c>
      <c r="BA1473" s="175" t="str">
        <f t="shared" si="1604"/>
        <v>BA$16</v>
      </c>
      <c r="BB1473" s="175" t="str">
        <f t="shared" si="1604"/>
        <v>BB$16</v>
      </c>
      <c r="BC1473" s="175" t="str">
        <f t="shared" si="1604"/>
        <v>BC$16</v>
      </c>
      <c r="BD1473" s="175" t="str">
        <f t="shared" si="1604"/>
        <v>BD$16</v>
      </c>
      <c r="BE1473" s="175" t="str">
        <f t="shared" si="1604"/>
        <v>BE$16</v>
      </c>
      <c r="BF1473" s="175" t="str">
        <f t="shared" si="1604"/>
        <v>BF$16</v>
      </c>
      <c r="BG1473" s="175" t="str">
        <f t="shared" si="1604"/>
        <v>BG$16</v>
      </c>
      <c r="BH1473" s="175" t="str">
        <f t="shared" si="1604"/>
        <v>BH$16</v>
      </c>
      <c r="BI1473" s="175" t="str">
        <f t="shared" si="1604"/>
        <v>BI$16</v>
      </c>
      <c r="BJ1473" s="175" t="str">
        <f t="shared" si="1604"/>
        <v>BJ$16</v>
      </c>
      <c r="BK1473" s="175" t="str">
        <f t="shared" si="1604"/>
        <v>BK$16</v>
      </c>
      <c r="BL1473" s="175" t="str">
        <f t="shared" si="1604"/>
        <v>BL$16</v>
      </c>
      <c r="BM1473" s="175" t="str">
        <f t="shared" si="1604"/>
        <v>BM$16</v>
      </c>
      <c r="BN1473" s="175" t="str">
        <f t="shared" si="1604"/>
        <v>BN$16</v>
      </c>
      <c r="BO1473" s="175" t="str">
        <f t="shared" si="1604"/>
        <v>BO$16</v>
      </c>
      <c r="BP1473" s="175" t="str">
        <f t="shared" si="1604"/>
        <v>BP$16</v>
      </c>
      <c r="BQ1473" s="175" t="str">
        <f t="shared" si="1604"/>
        <v>BQ$16</v>
      </c>
      <c r="BR1473" s="175" t="str">
        <f t="shared" si="1604"/>
        <v>BR$16</v>
      </c>
      <c r="BS1473" s="175" t="str">
        <f t="shared" si="1604"/>
        <v>BS$16</v>
      </c>
      <c r="BT1473" s="175" t="str">
        <f t="shared" si="1604"/>
        <v>BT$16</v>
      </c>
      <c r="BU1473" s="175" t="str">
        <f t="shared" si="1604"/>
        <v>BU$16</v>
      </c>
      <c r="BV1473" s="175" t="str">
        <f t="shared" si="1604"/>
        <v>BV$16</v>
      </c>
      <c r="BW1473" s="175" t="str">
        <f t="shared" si="1604"/>
        <v>BW$16</v>
      </c>
      <c r="BX1473" s="175" t="str">
        <f t="shared" si="1604"/>
        <v>BX$16</v>
      </c>
      <c r="BY1473" s="175" t="str">
        <f t="shared" si="1604"/>
        <v>BY$16</v>
      </c>
      <c r="BZ1473" s="175" t="str">
        <f t="shared" si="1604"/>
        <v>BZ$16</v>
      </c>
      <c r="CA1473" s="175" t="str">
        <f t="shared" si="1604"/>
        <v>CA$16</v>
      </c>
      <c r="CB1473" s="175" t="str">
        <f t="shared" si="1604"/>
        <v>CB$16</v>
      </c>
      <c r="CC1473" s="175" t="str">
        <f t="shared" si="1604"/>
        <v>CC$16</v>
      </c>
      <c r="CD1473" s="175" t="str">
        <f t="shared" si="1604"/>
        <v>CD$16</v>
      </c>
      <c r="CE1473" s="175" t="str">
        <f t="shared" ref="CE1473:CK1473" si="1605">CE1345</f>
        <v>CE$16</v>
      </c>
      <c r="CF1473" s="175" t="str">
        <f t="shared" si="1605"/>
        <v>CF$16</v>
      </c>
      <c r="CG1473" s="175" t="str">
        <f t="shared" si="1605"/>
        <v>CG$16</v>
      </c>
      <c r="CH1473" s="175" t="str">
        <f t="shared" si="1605"/>
        <v>CH$16</v>
      </c>
      <c r="CI1473" s="175" t="str">
        <f t="shared" si="1605"/>
        <v>CI$16</v>
      </c>
      <c r="CJ1473" s="175" t="str">
        <f t="shared" si="1605"/>
        <v>CJ$16</v>
      </c>
      <c r="CK1473" s="175" t="str">
        <f t="shared" si="1605"/>
        <v>CK$16</v>
      </c>
    </row>
    <row r="1474" spans="2:89" x14ac:dyDescent="0.35">
      <c r="B1474" s="132" t="str">
        <f>B1355</f>
        <v>Primary volume driver</v>
      </c>
      <c r="D1474" t="s">
        <v>756</v>
      </c>
      <c r="E1474" s="8" t="str">
        <f t="shared" si="1595"/>
        <v>1474 ADREV-S</v>
      </c>
      <c r="G1474" s="165" t="s">
        <v>332</v>
      </c>
      <c r="H1474" s="12"/>
      <c r="I1474" s="60"/>
      <c r="J1474" s="60"/>
      <c r="K1474" s="15"/>
      <c r="L1474" s="15"/>
      <c r="M1474" s="15"/>
      <c r="N1474" s="15"/>
      <c r="O1474" s="15"/>
      <c r="P1474" s="15"/>
      <c r="R1474" s="15"/>
      <c r="S1474" s="175" t="str">
        <f t="shared" ref="S1474" si="1606">S1346</f>
        <v>S$17</v>
      </c>
      <c r="T1474" s="175" t="str">
        <f t="shared" ref="T1474:AX1474" si="1607">T1346</f>
        <v>T$17</v>
      </c>
      <c r="U1474" s="175" t="str">
        <f t="shared" si="1607"/>
        <v>U$17</v>
      </c>
      <c r="V1474" s="175" t="str">
        <f t="shared" si="1607"/>
        <v>V$17</v>
      </c>
      <c r="W1474" s="175" t="str">
        <f t="shared" si="1607"/>
        <v>W$17</v>
      </c>
      <c r="X1474" s="175" t="str">
        <f t="shared" si="1607"/>
        <v>X$17</v>
      </c>
      <c r="Y1474" s="175" t="str">
        <f t="shared" si="1607"/>
        <v>Y$17</v>
      </c>
      <c r="Z1474" s="175" t="str">
        <f t="shared" si="1607"/>
        <v>Z$17</v>
      </c>
      <c r="AA1474" s="175" t="str">
        <f t="shared" si="1607"/>
        <v>AA$17</v>
      </c>
      <c r="AB1474" s="175" t="str">
        <f t="shared" si="1607"/>
        <v>AB$17</v>
      </c>
      <c r="AC1474" s="175" t="str">
        <f t="shared" si="1607"/>
        <v>AC$17</v>
      </c>
      <c r="AD1474" s="175" t="str">
        <f t="shared" si="1607"/>
        <v>AD$17</v>
      </c>
      <c r="AE1474" s="175" t="str">
        <f t="shared" si="1607"/>
        <v>AE$17</v>
      </c>
      <c r="AF1474" s="175" t="str">
        <f t="shared" si="1607"/>
        <v>AF$17</v>
      </c>
      <c r="AG1474" s="175" t="str">
        <f t="shared" si="1607"/>
        <v>AG$17</v>
      </c>
      <c r="AH1474" s="175" t="str">
        <f t="shared" si="1607"/>
        <v>AH$17</v>
      </c>
      <c r="AI1474" s="175" t="str">
        <f t="shared" si="1607"/>
        <v>AI$17</v>
      </c>
      <c r="AJ1474" s="175" t="str">
        <f t="shared" si="1607"/>
        <v>AJ$17</v>
      </c>
      <c r="AK1474" s="175" t="str">
        <f t="shared" si="1607"/>
        <v>AK$17</v>
      </c>
      <c r="AL1474" s="175" t="str">
        <f t="shared" si="1607"/>
        <v>AL$17</v>
      </c>
      <c r="AM1474" s="175" t="str">
        <f t="shared" si="1607"/>
        <v>AM$17</v>
      </c>
      <c r="AN1474" s="175" t="str">
        <f t="shared" si="1607"/>
        <v>AN$17</v>
      </c>
      <c r="AO1474" s="175" t="str">
        <f t="shared" si="1607"/>
        <v>AO$17</v>
      </c>
      <c r="AP1474" s="175" t="str">
        <f t="shared" si="1607"/>
        <v>AP$17</v>
      </c>
      <c r="AQ1474" s="175" t="str">
        <f t="shared" si="1607"/>
        <v>AQ$17</v>
      </c>
      <c r="AR1474" s="175" t="str">
        <f t="shared" si="1607"/>
        <v>AR$17</v>
      </c>
      <c r="AS1474" s="175" t="str">
        <f t="shared" si="1607"/>
        <v>AS$17</v>
      </c>
      <c r="AT1474" s="175" t="str">
        <f t="shared" si="1607"/>
        <v>AT$17</v>
      </c>
      <c r="AU1474" s="175" t="str">
        <f t="shared" si="1607"/>
        <v>AU$17</v>
      </c>
      <c r="AV1474" s="175" t="str">
        <f t="shared" si="1607"/>
        <v>AV$17</v>
      </c>
      <c r="AW1474" s="175" t="str">
        <f t="shared" si="1607"/>
        <v>AW$17</v>
      </c>
      <c r="AX1474" s="175" t="str">
        <f t="shared" si="1607"/>
        <v>AX$17</v>
      </c>
      <c r="AY1474" s="175" t="str">
        <f t="shared" ref="AY1474:CD1474" si="1608">AY1346</f>
        <v>AY$17</v>
      </c>
      <c r="AZ1474" s="175" t="str">
        <f t="shared" si="1608"/>
        <v>AZ$17</v>
      </c>
      <c r="BA1474" s="175" t="str">
        <f t="shared" si="1608"/>
        <v>BA$17</v>
      </c>
      <c r="BB1474" s="175" t="str">
        <f t="shared" si="1608"/>
        <v>BB$17</v>
      </c>
      <c r="BC1474" s="175" t="str">
        <f t="shared" si="1608"/>
        <v>BC$17</v>
      </c>
      <c r="BD1474" s="175" t="str">
        <f t="shared" si="1608"/>
        <v>BD$17</v>
      </c>
      <c r="BE1474" s="175" t="str">
        <f t="shared" si="1608"/>
        <v>BE$17</v>
      </c>
      <c r="BF1474" s="175" t="str">
        <f t="shared" si="1608"/>
        <v>BF$17</v>
      </c>
      <c r="BG1474" s="175" t="str">
        <f t="shared" si="1608"/>
        <v>BG$17</v>
      </c>
      <c r="BH1474" s="175" t="str">
        <f t="shared" si="1608"/>
        <v>BH$17</v>
      </c>
      <c r="BI1474" s="175" t="str">
        <f t="shared" si="1608"/>
        <v>BI$17</v>
      </c>
      <c r="BJ1474" s="175" t="str">
        <f t="shared" si="1608"/>
        <v>BJ$17</v>
      </c>
      <c r="BK1474" s="175" t="str">
        <f t="shared" si="1608"/>
        <v>BK$17</v>
      </c>
      <c r="BL1474" s="175" t="str">
        <f t="shared" si="1608"/>
        <v>BL$17</v>
      </c>
      <c r="BM1474" s="175" t="str">
        <f t="shared" si="1608"/>
        <v>BM$17</v>
      </c>
      <c r="BN1474" s="175" t="str">
        <f t="shared" si="1608"/>
        <v>BN$17</v>
      </c>
      <c r="BO1474" s="175" t="str">
        <f t="shared" si="1608"/>
        <v>BO$17</v>
      </c>
      <c r="BP1474" s="175" t="str">
        <f t="shared" si="1608"/>
        <v>BP$17</v>
      </c>
      <c r="BQ1474" s="175" t="str">
        <f t="shared" si="1608"/>
        <v>BQ$17</v>
      </c>
      <c r="BR1474" s="175" t="str">
        <f t="shared" si="1608"/>
        <v>BR$17</v>
      </c>
      <c r="BS1474" s="175" t="str">
        <f t="shared" si="1608"/>
        <v>BS$17</v>
      </c>
      <c r="BT1474" s="175" t="str">
        <f t="shared" si="1608"/>
        <v>BT$17</v>
      </c>
      <c r="BU1474" s="175" t="str">
        <f t="shared" si="1608"/>
        <v>BU$17</v>
      </c>
      <c r="BV1474" s="175" t="str">
        <f t="shared" si="1608"/>
        <v>BV$17</v>
      </c>
      <c r="BW1474" s="175" t="str">
        <f t="shared" si="1608"/>
        <v>BW$17</v>
      </c>
      <c r="BX1474" s="175" t="str">
        <f t="shared" si="1608"/>
        <v>BX$17</v>
      </c>
      <c r="BY1474" s="175" t="str">
        <f t="shared" si="1608"/>
        <v>BY$17</v>
      </c>
      <c r="BZ1474" s="175" t="str">
        <f t="shared" si="1608"/>
        <v>BZ$17</v>
      </c>
      <c r="CA1474" s="175" t="str">
        <f t="shared" si="1608"/>
        <v>CA$17</v>
      </c>
      <c r="CB1474" s="175" t="str">
        <f t="shared" si="1608"/>
        <v>CB$17</v>
      </c>
      <c r="CC1474" s="175" t="str">
        <f t="shared" si="1608"/>
        <v>CC$17</v>
      </c>
      <c r="CD1474" s="175" t="str">
        <f t="shared" si="1608"/>
        <v>CD$17</v>
      </c>
      <c r="CE1474" s="175" t="str">
        <f t="shared" ref="CE1474:CK1474" si="1609">CE1346</f>
        <v>CE$17</v>
      </c>
      <c r="CF1474" s="175" t="str">
        <f t="shared" si="1609"/>
        <v>CF$17</v>
      </c>
      <c r="CG1474" s="175" t="str">
        <f t="shared" si="1609"/>
        <v>CG$17</v>
      </c>
      <c r="CH1474" s="175" t="str">
        <f t="shared" si="1609"/>
        <v>CH$17</v>
      </c>
      <c r="CI1474" s="175" t="str">
        <f t="shared" si="1609"/>
        <v>CI$17</v>
      </c>
      <c r="CJ1474" s="175" t="str">
        <f t="shared" si="1609"/>
        <v>CJ$17</v>
      </c>
      <c r="CK1474" s="175" t="str">
        <f t="shared" si="1609"/>
        <v>CK$17</v>
      </c>
    </row>
    <row r="1475" spans="2:89" x14ac:dyDescent="0.35">
      <c r="B1475" s="132" t="str">
        <f>B1464</f>
        <v>Advertising revenue - secondary:</v>
      </c>
      <c r="D1475" t="s">
        <v>756</v>
      </c>
      <c r="E1475" s="8" t="str">
        <f t="shared" si="1595"/>
        <v>1475 ADREV-S</v>
      </c>
      <c r="G1475" t="s">
        <v>332</v>
      </c>
      <c r="H1475" s="12"/>
      <c r="I1475" s="60"/>
      <c r="J1475" s="60"/>
      <c r="K1475" s="15"/>
      <c r="L1475" s="15"/>
      <c r="M1475" s="15"/>
      <c r="N1475" s="15"/>
      <c r="O1475" s="15"/>
      <c r="P1475" s="15"/>
      <c r="R1475" s="15"/>
      <c r="S1475" s="175">
        <f t="shared" ref="S1475" si="1610">S1347</f>
        <v>0</v>
      </c>
      <c r="T1475" s="175">
        <f t="shared" ref="T1475:AX1475" si="1611">T1347</f>
        <v>0</v>
      </c>
      <c r="U1475" s="175">
        <f t="shared" si="1611"/>
        <v>0</v>
      </c>
      <c r="V1475" s="175">
        <f t="shared" si="1611"/>
        <v>0</v>
      </c>
      <c r="W1475" s="175">
        <f t="shared" si="1611"/>
        <v>0</v>
      </c>
      <c r="X1475" s="175">
        <f t="shared" si="1611"/>
        <v>0</v>
      </c>
      <c r="Y1475" s="175">
        <f t="shared" si="1611"/>
        <v>0</v>
      </c>
      <c r="Z1475" s="175">
        <f t="shared" si="1611"/>
        <v>0</v>
      </c>
      <c r="AA1475" s="175">
        <f t="shared" si="1611"/>
        <v>0</v>
      </c>
      <c r="AB1475" s="175">
        <f t="shared" si="1611"/>
        <v>0</v>
      </c>
      <c r="AC1475" s="175">
        <f t="shared" si="1611"/>
        <v>0</v>
      </c>
      <c r="AD1475" s="175">
        <f t="shared" si="1611"/>
        <v>0</v>
      </c>
      <c r="AE1475" s="175">
        <f t="shared" si="1611"/>
        <v>0</v>
      </c>
      <c r="AF1475" s="175">
        <f t="shared" si="1611"/>
        <v>0</v>
      </c>
      <c r="AG1475" s="175">
        <f t="shared" si="1611"/>
        <v>0</v>
      </c>
      <c r="AH1475" s="175">
        <f t="shared" si="1611"/>
        <v>0</v>
      </c>
      <c r="AI1475" s="175">
        <f t="shared" si="1611"/>
        <v>0</v>
      </c>
      <c r="AJ1475" s="175">
        <f t="shared" si="1611"/>
        <v>0</v>
      </c>
      <c r="AK1475" s="175">
        <f t="shared" si="1611"/>
        <v>0</v>
      </c>
      <c r="AL1475" s="175">
        <f t="shared" si="1611"/>
        <v>0</v>
      </c>
      <c r="AM1475" s="175">
        <f t="shared" si="1611"/>
        <v>0</v>
      </c>
      <c r="AN1475" s="175">
        <f t="shared" si="1611"/>
        <v>0</v>
      </c>
      <c r="AO1475" s="175">
        <f t="shared" si="1611"/>
        <v>0</v>
      </c>
      <c r="AP1475" s="175">
        <f t="shared" si="1611"/>
        <v>0</v>
      </c>
      <c r="AQ1475" s="175">
        <f t="shared" si="1611"/>
        <v>0</v>
      </c>
      <c r="AR1475" s="175">
        <f t="shared" si="1611"/>
        <v>0</v>
      </c>
      <c r="AS1475" s="175">
        <f t="shared" si="1611"/>
        <v>0</v>
      </c>
      <c r="AT1475" s="175">
        <f t="shared" si="1611"/>
        <v>0</v>
      </c>
      <c r="AU1475" s="175">
        <f t="shared" si="1611"/>
        <v>0</v>
      </c>
      <c r="AV1475" s="175">
        <f t="shared" si="1611"/>
        <v>0</v>
      </c>
      <c r="AW1475" s="175">
        <f t="shared" si="1611"/>
        <v>0</v>
      </c>
      <c r="AX1475" s="175">
        <f t="shared" si="1611"/>
        <v>0</v>
      </c>
      <c r="AY1475" s="175">
        <f t="shared" ref="AY1475:CD1475" si="1612">AY1347</f>
        <v>0</v>
      </c>
      <c r="AZ1475" s="175">
        <f t="shared" si="1612"/>
        <v>0</v>
      </c>
      <c r="BA1475" s="175">
        <f t="shared" si="1612"/>
        <v>0</v>
      </c>
      <c r="BB1475" s="175">
        <f t="shared" si="1612"/>
        <v>0</v>
      </c>
      <c r="BC1475" s="175">
        <f t="shared" si="1612"/>
        <v>0</v>
      </c>
      <c r="BD1475" s="175">
        <f t="shared" si="1612"/>
        <v>0</v>
      </c>
      <c r="BE1475" s="175">
        <f t="shared" si="1612"/>
        <v>0</v>
      </c>
      <c r="BF1475" s="175">
        <f t="shared" si="1612"/>
        <v>0</v>
      </c>
      <c r="BG1475" s="175">
        <f t="shared" si="1612"/>
        <v>0</v>
      </c>
      <c r="BH1475" s="175">
        <f t="shared" si="1612"/>
        <v>0</v>
      </c>
      <c r="BI1475" s="175">
        <f t="shared" si="1612"/>
        <v>0</v>
      </c>
      <c r="BJ1475" s="175">
        <f t="shared" si="1612"/>
        <v>0</v>
      </c>
      <c r="BK1475" s="175">
        <f t="shared" si="1612"/>
        <v>0</v>
      </c>
      <c r="BL1475" s="175">
        <f t="shared" si="1612"/>
        <v>0</v>
      </c>
      <c r="BM1475" s="175">
        <f t="shared" si="1612"/>
        <v>0</v>
      </c>
      <c r="BN1475" s="175">
        <f t="shared" si="1612"/>
        <v>0</v>
      </c>
      <c r="BO1475" s="175">
        <f t="shared" si="1612"/>
        <v>0</v>
      </c>
      <c r="BP1475" s="175">
        <f t="shared" si="1612"/>
        <v>0</v>
      </c>
      <c r="BQ1475" s="175">
        <f t="shared" si="1612"/>
        <v>0</v>
      </c>
      <c r="BR1475" s="175">
        <f t="shared" si="1612"/>
        <v>0</v>
      </c>
      <c r="BS1475" s="175">
        <f t="shared" si="1612"/>
        <v>0</v>
      </c>
      <c r="BT1475" s="175">
        <f t="shared" si="1612"/>
        <v>0</v>
      </c>
      <c r="BU1475" s="175">
        <f t="shared" si="1612"/>
        <v>0</v>
      </c>
      <c r="BV1475" s="175">
        <f t="shared" si="1612"/>
        <v>0</v>
      </c>
      <c r="BW1475" s="175">
        <f t="shared" si="1612"/>
        <v>0</v>
      </c>
      <c r="BX1475" s="175">
        <f t="shared" si="1612"/>
        <v>0</v>
      </c>
      <c r="BY1475" s="175">
        <f t="shared" si="1612"/>
        <v>0</v>
      </c>
      <c r="BZ1475" s="175">
        <f t="shared" si="1612"/>
        <v>0</v>
      </c>
      <c r="CA1475" s="175">
        <f t="shared" si="1612"/>
        <v>0</v>
      </c>
      <c r="CB1475" s="175">
        <f t="shared" si="1612"/>
        <v>0</v>
      </c>
      <c r="CC1475" s="175">
        <f t="shared" si="1612"/>
        <v>0</v>
      </c>
      <c r="CD1475" s="175">
        <f t="shared" si="1612"/>
        <v>0</v>
      </c>
      <c r="CE1475" s="175">
        <f t="shared" ref="CE1475:CK1475" si="1613">CE1347</f>
        <v>0</v>
      </c>
      <c r="CF1475" s="175">
        <f t="shared" si="1613"/>
        <v>0</v>
      </c>
      <c r="CG1475" s="175">
        <f t="shared" si="1613"/>
        <v>0</v>
      </c>
      <c r="CH1475" s="175">
        <f t="shared" si="1613"/>
        <v>0</v>
      </c>
      <c r="CI1475" s="175">
        <f t="shared" si="1613"/>
        <v>0</v>
      </c>
      <c r="CJ1475" s="175">
        <f t="shared" si="1613"/>
        <v>0</v>
      </c>
      <c r="CK1475" s="175">
        <f t="shared" si="1613"/>
        <v>0</v>
      </c>
    </row>
    <row r="1476" spans="2:89" x14ac:dyDescent="0.35">
      <c r="B1476" s="235" t="str">
        <f>IFERROR(SUBSTITUTE(TRIM(MID(B1464, SEARCH("-", B1464) + 1, LEN(B1464))),":",""),"no unit")</f>
        <v>secondary</v>
      </c>
      <c r="D1476" t="s">
        <v>756</v>
      </c>
      <c r="E1476" s="8" t="str">
        <f t="shared" ref="E1476" si="1614">ROW()&amp;" "&amp;D1476</f>
        <v>1476 ADREV-S</v>
      </c>
      <c r="G1476" t="s">
        <v>332</v>
      </c>
      <c r="H1476" s="12"/>
      <c r="I1476" s="60"/>
      <c r="J1476" s="60"/>
      <c r="K1476" s="15"/>
      <c r="L1476" s="15"/>
      <c r="M1476" s="15"/>
      <c r="N1476" s="15"/>
      <c r="O1476" s="15"/>
      <c r="P1476" s="15"/>
      <c r="R1476" s="15"/>
      <c r="S1476" s="175"/>
      <c r="T1476" s="175"/>
      <c r="U1476" s="175"/>
      <c r="V1476" s="175"/>
      <c r="W1476" s="175"/>
      <c r="X1476" s="175"/>
      <c r="Y1476" s="175"/>
      <c r="Z1476" s="175"/>
      <c r="AA1476" s="175"/>
      <c r="AB1476" s="175"/>
      <c r="AC1476" s="175"/>
      <c r="AD1476" s="175"/>
      <c r="AE1476" s="175"/>
      <c r="AF1476" s="175"/>
      <c r="AG1476" s="175"/>
      <c r="AH1476" s="175"/>
      <c r="AI1476" s="175"/>
      <c r="AJ1476" s="175"/>
      <c r="AK1476" s="175"/>
      <c r="AL1476" s="175"/>
      <c r="AM1476" s="175"/>
      <c r="AN1476" s="175"/>
      <c r="AO1476" s="175"/>
      <c r="AP1476" s="175"/>
      <c r="AQ1476" s="175"/>
      <c r="AR1476" s="175"/>
      <c r="AS1476" s="175"/>
      <c r="AT1476" s="175"/>
      <c r="AU1476" s="175"/>
      <c r="AV1476" s="175"/>
      <c r="AW1476" s="175"/>
      <c r="AX1476" s="175"/>
      <c r="AY1476" s="175"/>
      <c r="AZ1476" s="175"/>
      <c r="BA1476" s="175"/>
      <c r="BB1476" s="175"/>
      <c r="BC1476" s="175"/>
      <c r="BD1476" s="175"/>
      <c r="BE1476" s="175"/>
      <c r="BF1476" s="175"/>
      <c r="BG1476" s="175"/>
      <c r="BH1476" s="175"/>
      <c r="BI1476" s="175"/>
      <c r="BJ1476" s="175"/>
      <c r="BK1476" s="175"/>
      <c r="BL1476" s="175"/>
      <c r="BM1476" s="175"/>
      <c r="BN1476" s="175"/>
      <c r="BO1476" s="175"/>
      <c r="BP1476" s="175"/>
      <c r="BQ1476" s="175"/>
      <c r="BR1476" s="175"/>
      <c r="BS1476" s="175"/>
      <c r="BT1476" s="175"/>
      <c r="BU1476" s="175"/>
      <c r="BV1476" s="175"/>
      <c r="BW1476" s="175"/>
      <c r="BX1476" s="175"/>
      <c r="BY1476" s="175"/>
      <c r="BZ1476" s="175"/>
      <c r="CA1476" s="175"/>
      <c r="CB1476" s="175"/>
      <c r="CC1476" s="175"/>
      <c r="CD1476" s="175"/>
      <c r="CE1476" s="175"/>
      <c r="CF1476" s="175"/>
      <c r="CG1476" s="175"/>
      <c r="CH1476" s="175"/>
      <c r="CI1476" s="175"/>
      <c r="CJ1476" s="175"/>
      <c r="CK1476" s="175"/>
    </row>
    <row r="1477" spans="2:89" x14ac:dyDescent="0.35">
      <c r="B1477" s="132" t="str">
        <f>B1358</f>
        <v>Secondary revenue driver</v>
      </c>
      <c r="D1477" t="s">
        <v>756</v>
      </c>
      <c r="E1477" s="8" t="str">
        <f t="shared" si="1595"/>
        <v>1477 ADREV-S</v>
      </c>
      <c r="G1477" t="s">
        <v>332</v>
      </c>
      <c r="H1477" s="12"/>
      <c r="I1477" s="60"/>
      <c r="J1477" s="60"/>
      <c r="K1477" s="15"/>
      <c r="L1477" s="15"/>
      <c r="M1477" s="15"/>
      <c r="N1477" s="15"/>
      <c r="O1477" s="15"/>
      <c r="P1477" s="15"/>
      <c r="R1477" s="15"/>
      <c r="S1477" s="175" t="str">
        <f t="shared" ref="S1477" si="1615">S1349</f>
        <v>S$1339</v>
      </c>
      <c r="T1477" s="175" t="str">
        <f t="shared" ref="T1477:AX1477" si="1616">T1349</f>
        <v>T$1339</v>
      </c>
      <c r="U1477" s="175" t="str">
        <f t="shared" si="1616"/>
        <v>U$1339</v>
      </c>
      <c r="V1477" s="175" t="str">
        <f t="shared" si="1616"/>
        <v>V$1339</v>
      </c>
      <c r="W1477" s="175" t="str">
        <f t="shared" si="1616"/>
        <v>W$1339</v>
      </c>
      <c r="X1477" s="175" t="str">
        <f t="shared" si="1616"/>
        <v>X$1339</v>
      </c>
      <c r="Y1477" s="175" t="str">
        <f t="shared" si="1616"/>
        <v>Y$1339</v>
      </c>
      <c r="Z1477" s="175" t="str">
        <f t="shared" si="1616"/>
        <v>Z$1339</v>
      </c>
      <c r="AA1477" s="175" t="str">
        <f t="shared" si="1616"/>
        <v>AA$1339</v>
      </c>
      <c r="AB1477" s="175" t="str">
        <f t="shared" si="1616"/>
        <v>AB$1339</v>
      </c>
      <c r="AC1477" s="175" t="str">
        <f t="shared" si="1616"/>
        <v>AC$1339</v>
      </c>
      <c r="AD1477" s="175" t="str">
        <f t="shared" si="1616"/>
        <v>AD$1339</v>
      </c>
      <c r="AE1477" s="175" t="str">
        <f t="shared" si="1616"/>
        <v>AE$1339</v>
      </c>
      <c r="AF1477" s="175" t="str">
        <f t="shared" si="1616"/>
        <v>AF$1339</v>
      </c>
      <c r="AG1477" s="175" t="str">
        <f t="shared" si="1616"/>
        <v>AG$1339</v>
      </c>
      <c r="AH1477" s="175" t="str">
        <f t="shared" si="1616"/>
        <v>AH$1339</v>
      </c>
      <c r="AI1477" s="175" t="str">
        <f t="shared" si="1616"/>
        <v>AI$1339</v>
      </c>
      <c r="AJ1477" s="175" t="str">
        <f t="shared" si="1616"/>
        <v>AJ$1339</v>
      </c>
      <c r="AK1477" s="175" t="str">
        <f t="shared" si="1616"/>
        <v>AK$1339</v>
      </c>
      <c r="AL1477" s="175" t="str">
        <f t="shared" si="1616"/>
        <v>AL$1339</v>
      </c>
      <c r="AM1477" s="175" t="str">
        <f t="shared" si="1616"/>
        <v>AM$1339</v>
      </c>
      <c r="AN1477" s="175" t="str">
        <f t="shared" si="1616"/>
        <v>AN$1339</v>
      </c>
      <c r="AO1477" s="175" t="str">
        <f t="shared" si="1616"/>
        <v>AO$1339</v>
      </c>
      <c r="AP1477" s="175" t="str">
        <f t="shared" si="1616"/>
        <v>AP$1339</v>
      </c>
      <c r="AQ1477" s="175" t="str">
        <f t="shared" si="1616"/>
        <v>AQ$1339</v>
      </c>
      <c r="AR1477" s="175" t="str">
        <f t="shared" si="1616"/>
        <v>AR$1339</v>
      </c>
      <c r="AS1477" s="175" t="str">
        <f t="shared" si="1616"/>
        <v>AS$1339</v>
      </c>
      <c r="AT1477" s="175" t="str">
        <f t="shared" si="1616"/>
        <v>AT$1339</v>
      </c>
      <c r="AU1477" s="175" t="str">
        <f t="shared" si="1616"/>
        <v>AU$1339</v>
      </c>
      <c r="AV1477" s="175" t="str">
        <f t="shared" si="1616"/>
        <v>AV$1339</v>
      </c>
      <c r="AW1477" s="175" t="str">
        <f t="shared" si="1616"/>
        <v>AW$1339</v>
      </c>
      <c r="AX1477" s="175" t="str">
        <f t="shared" si="1616"/>
        <v>AX$1339</v>
      </c>
      <c r="AY1477" s="175" t="str">
        <f t="shared" ref="AY1477:CD1477" si="1617">AY1349</f>
        <v>AY$1339</v>
      </c>
      <c r="AZ1477" s="175" t="str">
        <f t="shared" si="1617"/>
        <v>AZ$1339</v>
      </c>
      <c r="BA1477" s="175" t="str">
        <f t="shared" si="1617"/>
        <v>BA$1339</v>
      </c>
      <c r="BB1477" s="175" t="str">
        <f t="shared" si="1617"/>
        <v>BB$1339</v>
      </c>
      <c r="BC1477" s="175" t="str">
        <f t="shared" si="1617"/>
        <v>BC$1339</v>
      </c>
      <c r="BD1477" s="175" t="str">
        <f t="shared" si="1617"/>
        <v>BD$1339</v>
      </c>
      <c r="BE1477" s="175" t="str">
        <f t="shared" si="1617"/>
        <v>BE$1339</v>
      </c>
      <c r="BF1477" s="175" t="str">
        <f t="shared" si="1617"/>
        <v>BF$1339</v>
      </c>
      <c r="BG1477" s="175" t="str">
        <f t="shared" si="1617"/>
        <v>BG$1339</v>
      </c>
      <c r="BH1477" s="175" t="str">
        <f t="shared" si="1617"/>
        <v>BH$1339</v>
      </c>
      <c r="BI1477" s="175" t="str">
        <f t="shared" si="1617"/>
        <v>BI$1339</v>
      </c>
      <c r="BJ1477" s="175" t="str">
        <f t="shared" si="1617"/>
        <v>BJ$1339</v>
      </c>
      <c r="BK1477" s="175" t="str">
        <f t="shared" si="1617"/>
        <v>BK$1339</v>
      </c>
      <c r="BL1477" s="175" t="str">
        <f t="shared" si="1617"/>
        <v>BL$1339</v>
      </c>
      <c r="BM1477" s="175" t="str">
        <f t="shared" si="1617"/>
        <v>BM$1339</v>
      </c>
      <c r="BN1477" s="175" t="str">
        <f t="shared" si="1617"/>
        <v>BN$1339</v>
      </c>
      <c r="BO1477" s="175" t="str">
        <f t="shared" si="1617"/>
        <v>BO$1339</v>
      </c>
      <c r="BP1477" s="175" t="str">
        <f t="shared" si="1617"/>
        <v>BP$1339</v>
      </c>
      <c r="BQ1477" s="175" t="str">
        <f t="shared" si="1617"/>
        <v>BQ$1339</v>
      </c>
      <c r="BR1477" s="175" t="str">
        <f t="shared" si="1617"/>
        <v>BR$1339</v>
      </c>
      <c r="BS1477" s="175" t="str">
        <f t="shared" si="1617"/>
        <v>BS$1339</v>
      </c>
      <c r="BT1477" s="175" t="str">
        <f t="shared" si="1617"/>
        <v>BT$1339</v>
      </c>
      <c r="BU1477" s="175" t="str">
        <f t="shared" si="1617"/>
        <v>BU$1339</v>
      </c>
      <c r="BV1477" s="175" t="str">
        <f t="shared" si="1617"/>
        <v>BV$1339</v>
      </c>
      <c r="BW1477" s="175" t="str">
        <f t="shared" si="1617"/>
        <v>BW$1339</v>
      </c>
      <c r="BX1477" s="175" t="str">
        <f t="shared" si="1617"/>
        <v>BX$1339</v>
      </c>
      <c r="BY1477" s="175" t="str">
        <f t="shared" si="1617"/>
        <v>BY$1339</v>
      </c>
      <c r="BZ1477" s="175" t="str">
        <f t="shared" si="1617"/>
        <v>BZ$1339</v>
      </c>
      <c r="CA1477" s="175" t="str">
        <f t="shared" si="1617"/>
        <v>CA$1339</v>
      </c>
      <c r="CB1477" s="175" t="str">
        <f t="shared" si="1617"/>
        <v>CB$1339</v>
      </c>
      <c r="CC1477" s="175" t="str">
        <f t="shared" si="1617"/>
        <v>CC$1339</v>
      </c>
      <c r="CD1477" s="175" t="str">
        <f t="shared" si="1617"/>
        <v>CD$1339</v>
      </c>
      <c r="CE1477" s="175" t="str">
        <f t="shared" ref="CE1477:CK1477" si="1618">CE1349</f>
        <v>CE$1339</v>
      </c>
      <c r="CF1477" s="175" t="str">
        <f t="shared" si="1618"/>
        <v>CF$1339</v>
      </c>
      <c r="CG1477" s="175" t="str">
        <f t="shared" si="1618"/>
        <v>CG$1339</v>
      </c>
      <c r="CH1477" s="175" t="str">
        <f t="shared" si="1618"/>
        <v>CH$1339</v>
      </c>
      <c r="CI1477" s="175" t="str">
        <f t="shared" si="1618"/>
        <v>CI$1339</v>
      </c>
      <c r="CJ1477" s="175" t="str">
        <f t="shared" si="1618"/>
        <v>CJ$1339</v>
      </c>
      <c r="CK1477" s="175" t="str">
        <f t="shared" si="1618"/>
        <v>CK$1339</v>
      </c>
    </row>
    <row r="1478" spans="2:89" x14ac:dyDescent="0.35">
      <c r="B1478" s="132" t="str">
        <f>B1359</f>
        <v>Secondary volume driver</v>
      </c>
      <c r="D1478" t="s">
        <v>756</v>
      </c>
      <c r="E1478" s="8" t="str">
        <f t="shared" si="1595"/>
        <v>1478 ADREV-S</v>
      </c>
      <c r="G1478" t="s">
        <v>332</v>
      </c>
      <c r="H1478" s="12"/>
      <c r="I1478" s="60"/>
      <c r="J1478" s="60"/>
      <c r="K1478" s="15"/>
      <c r="L1478" s="15"/>
      <c r="M1478" s="15"/>
      <c r="N1478" s="15"/>
      <c r="O1478" s="15"/>
      <c r="P1478" s="15"/>
      <c r="R1478" s="15"/>
      <c r="S1478" s="175" t="str">
        <f t="shared" ref="S1478" si="1619">S1350</f>
        <v>S$19</v>
      </c>
      <c r="T1478" s="175" t="str">
        <f t="shared" ref="T1478:AX1478" si="1620">T1350</f>
        <v>T$19</v>
      </c>
      <c r="U1478" s="175" t="str">
        <f t="shared" si="1620"/>
        <v>U$19</v>
      </c>
      <c r="V1478" s="175" t="str">
        <f t="shared" si="1620"/>
        <v>V$19</v>
      </c>
      <c r="W1478" s="175" t="str">
        <f t="shared" si="1620"/>
        <v>W$19</v>
      </c>
      <c r="X1478" s="175" t="str">
        <f t="shared" si="1620"/>
        <v>X$19</v>
      </c>
      <c r="Y1478" s="175" t="str">
        <f t="shared" si="1620"/>
        <v>Y$19</v>
      </c>
      <c r="Z1478" s="175" t="str">
        <f t="shared" si="1620"/>
        <v>Z$19</v>
      </c>
      <c r="AA1478" s="175" t="str">
        <f t="shared" si="1620"/>
        <v>AA$19</v>
      </c>
      <c r="AB1478" s="175" t="str">
        <f t="shared" si="1620"/>
        <v>AB$19</v>
      </c>
      <c r="AC1478" s="175" t="str">
        <f t="shared" si="1620"/>
        <v>AC$19</v>
      </c>
      <c r="AD1478" s="175" t="str">
        <f t="shared" si="1620"/>
        <v>AD$19</v>
      </c>
      <c r="AE1478" s="175" t="str">
        <f t="shared" si="1620"/>
        <v>AE$19</v>
      </c>
      <c r="AF1478" s="175" t="str">
        <f t="shared" si="1620"/>
        <v>AF$19</v>
      </c>
      <c r="AG1478" s="175" t="str">
        <f t="shared" si="1620"/>
        <v>AG$19</v>
      </c>
      <c r="AH1478" s="175" t="str">
        <f t="shared" si="1620"/>
        <v>AH$19</v>
      </c>
      <c r="AI1478" s="175" t="str">
        <f t="shared" si="1620"/>
        <v>AI$19</v>
      </c>
      <c r="AJ1478" s="175" t="str">
        <f t="shared" si="1620"/>
        <v>AJ$19</v>
      </c>
      <c r="AK1478" s="175" t="str">
        <f t="shared" si="1620"/>
        <v>AK$19</v>
      </c>
      <c r="AL1478" s="175" t="str">
        <f t="shared" si="1620"/>
        <v>AL$19</v>
      </c>
      <c r="AM1478" s="175" t="str">
        <f t="shared" si="1620"/>
        <v>AM$19</v>
      </c>
      <c r="AN1478" s="175" t="str">
        <f t="shared" si="1620"/>
        <v>AN$19</v>
      </c>
      <c r="AO1478" s="175" t="str">
        <f t="shared" si="1620"/>
        <v>AO$19</v>
      </c>
      <c r="AP1478" s="175" t="str">
        <f t="shared" si="1620"/>
        <v>AP$19</v>
      </c>
      <c r="AQ1478" s="175" t="str">
        <f t="shared" si="1620"/>
        <v>AQ$19</v>
      </c>
      <c r="AR1478" s="175" t="str">
        <f t="shared" si="1620"/>
        <v>AR$19</v>
      </c>
      <c r="AS1478" s="175" t="str">
        <f t="shared" si="1620"/>
        <v>AS$19</v>
      </c>
      <c r="AT1478" s="175" t="str">
        <f t="shared" si="1620"/>
        <v>AT$19</v>
      </c>
      <c r="AU1478" s="175" t="str">
        <f t="shared" si="1620"/>
        <v>AU$19</v>
      </c>
      <c r="AV1478" s="175" t="str">
        <f t="shared" si="1620"/>
        <v>AV$19</v>
      </c>
      <c r="AW1478" s="175" t="str">
        <f t="shared" si="1620"/>
        <v>AW$19</v>
      </c>
      <c r="AX1478" s="175" t="str">
        <f t="shared" si="1620"/>
        <v>AX$19</v>
      </c>
      <c r="AY1478" s="175" t="str">
        <f t="shared" ref="AY1478:CD1478" si="1621">AY1350</f>
        <v>AY$19</v>
      </c>
      <c r="AZ1478" s="175" t="str">
        <f t="shared" si="1621"/>
        <v>AZ$19</v>
      </c>
      <c r="BA1478" s="175" t="str">
        <f t="shared" si="1621"/>
        <v>BA$19</v>
      </c>
      <c r="BB1478" s="175" t="str">
        <f t="shared" si="1621"/>
        <v>BB$19</v>
      </c>
      <c r="BC1478" s="175" t="str">
        <f t="shared" si="1621"/>
        <v>BC$19</v>
      </c>
      <c r="BD1478" s="175" t="str">
        <f t="shared" si="1621"/>
        <v>BD$19</v>
      </c>
      <c r="BE1478" s="175" t="str">
        <f t="shared" si="1621"/>
        <v>BE$19</v>
      </c>
      <c r="BF1478" s="175" t="str">
        <f t="shared" si="1621"/>
        <v>BF$19</v>
      </c>
      <c r="BG1478" s="175" t="str">
        <f t="shared" si="1621"/>
        <v>BG$19</v>
      </c>
      <c r="BH1478" s="175" t="str">
        <f t="shared" si="1621"/>
        <v>BH$19</v>
      </c>
      <c r="BI1478" s="175" t="str">
        <f t="shared" si="1621"/>
        <v>BI$19</v>
      </c>
      <c r="BJ1478" s="175" t="str">
        <f t="shared" si="1621"/>
        <v>BJ$19</v>
      </c>
      <c r="BK1478" s="175" t="str">
        <f t="shared" si="1621"/>
        <v>BK$19</v>
      </c>
      <c r="BL1478" s="175" t="str">
        <f t="shared" si="1621"/>
        <v>BL$19</v>
      </c>
      <c r="BM1478" s="175" t="str">
        <f t="shared" si="1621"/>
        <v>BM$19</v>
      </c>
      <c r="BN1478" s="175" t="str">
        <f t="shared" si="1621"/>
        <v>BN$19</v>
      </c>
      <c r="BO1478" s="175" t="str">
        <f t="shared" si="1621"/>
        <v>BO$19</v>
      </c>
      <c r="BP1478" s="175" t="str">
        <f t="shared" si="1621"/>
        <v>BP$19</v>
      </c>
      <c r="BQ1478" s="175" t="str">
        <f t="shared" si="1621"/>
        <v>BQ$19</v>
      </c>
      <c r="BR1478" s="175" t="str">
        <f t="shared" si="1621"/>
        <v>BR$19</v>
      </c>
      <c r="BS1478" s="175" t="str">
        <f t="shared" si="1621"/>
        <v>BS$19</v>
      </c>
      <c r="BT1478" s="175" t="str">
        <f t="shared" si="1621"/>
        <v>BT$19</v>
      </c>
      <c r="BU1478" s="175" t="str">
        <f t="shared" si="1621"/>
        <v>BU$19</v>
      </c>
      <c r="BV1478" s="175" t="str">
        <f t="shared" si="1621"/>
        <v>BV$19</v>
      </c>
      <c r="BW1478" s="175" t="str">
        <f t="shared" si="1621"/>
        <v>BW$19</v>
      </c>
      <c r="BX1478" s="175" t="str">
        <f t="shared" si="1621"/>
        <v>BX$19</v>
      </c>
      <c r="BY1478" s="175" t="str">
        <f t="shared" si="1621"/>
        <v>BY$19</v>
      </c>
      <c r="BZ1478" s="175" t="str">
        <f t="shared" si="1621"/>
        <v>BZ$19</v>
      </c>
      <c r="CA1478" s="175" t="str">
        <f t="shared" si="1621"/>
        <v>CA$19</v>
      </c>
      <c r="CB1478" s="175" t="str">
        <f t="shared" si="1621"/>
        <v>CB$19</v>
      </c>
      <c r="CC1478" s="175" t="str">
        <f t="shared" si="1621"/>
        <v>CC$19</v>
      </c>
      <c r="CD1478" s="175" t="str">
        <f t="shared" si="1621"/>
        <v>CD$19</v>
      </c>
      <c r="CE1478" s="175" t="str">
        <f t="shared" ref="CE1478:CK1478" si="1622">CE1350</f>
        <v>CE$19</v>
      </c>
      <c r="CF1478" s="175" t="str">
        <f t="shared" si="1622"/>
        <v>CF$19</v>
      </c>
      <c r="CG1478" s="175" t="str">
        <f t="shared" si="1622"/>
        <v>CG$19</v>
      </c>
      <c r="CH1478" s="175" t="str">
        <f t="shared" si="1622"/>
        <v>CH$19</v>
      </c>
      <c r="CI1478" s="175" t="str">
        <f t="shared" si="1622"/>
        <v>CI$19</v>
      </c>
      <c r="CJ1478" s="175" t="str">
        <f t="shared" si="1622"/>
        <v>CJ$19</v>
      </c>
      <c r="CK1478" s="175" t="str">
        <f t="shared" si="1622"/>
        <v>CK$19</v>
      </c>
    </row>
    <row r="1479" spans="2:89" x14ac:dyDescent="0.35">
      <c r="E1479" s="8"/>
      <c r="H1479" s="12"/>
      <c r="I1479" s="60"/>
      <c r="J1479" s="60"/>
      <c r="K1479" s="15"/>
      <c r="L1479" s="15"/>
      <c r="M1479" s="15"/>
      <c r="N1479" s="15"/>
      <c r="O1479" s="15"/>
      <c r="P1479" s="15"/>
      <c r="R1479" s="15"/>
      <c r="S1479" s="76"/>
      <c r="T1479" s="76"/>
      <c r="U1479" s="76"/>
      <c r="V1479" s="76"/>
      <c r="W1479" s="76"/>
      <c r="X1479" s="76"/>
      <c r="Y1479" s="76"/>
      <c r="Z1479" s="76"/>
      <c r="AA1479" s="76"/>
      <c r="AB1479" s="76"/>
      <c r="AC1479" s="76"/>
      <c r="AD1479" s="76"/>
      <c r="AE1479" s="76"/>
      <c r="AF1479" s="76"/>
      <c r="AG1479" s="76"/>
      <c r="AH1479" s="76"/>
      <c r="AI1479" s="76"/>
      <c r="AJ1479" s="76"/>
      <c r="AK1479" s="76"/>
      <c r="AL1479" s="76"/>
      <c r="AM1479" s="76"/>
      <c r="AN1479" s="76"/>
      <c r="AO1479" s="76"/>
      <c r="AP1479" s="76"/>
      <c r="AQ1479" s="76"/>
      <c r="AR1479" s="76"/>
      <c r="AS1479" s="76"/>
      <c r="AT1479" s="76"/>
      <c r="AU1479" s="76"/>
      <c r="AV1479" s="76"/>
      <c r="AW1479" s="76"/>
      <c r="AX1479" s="76"/>
      <c r="AY1479" s="76"/>
      <c r="AZ1479" s="76"/>
      <c r="BA1479" s="76"/>
      <c r="BB1479" s="76"/>
      <c r="BC1479" s="76"/>
      <c r="BD1479" s="76"/>
      <c r="BE1479" s="76"/>
      <c r="BF1479" s="76"/>
      <c r="BG1479" s="76"/>
      <c r="BH1479" s="76"/>
      <c r="BI1479" s="76"/>
      <c r="BJ1479" s="76"/>
      <c r="BK1479" s="76"/>
      <c r="BL1479" s="76"/>
      <c r="BM1479" s="76"/>
      <c r="BN1479" s="76"/>
      <c r="BO1479" s="76"/>
      <c r="BP1479" s="76"/>
      <c r="BQ1479" s="76"/>
      <c r="BR1479" s="76"/>
      <c r="BS1479" s="76"/>
      <c r="BT1479" s="76"/>
      <c r="BU1479" s="76"/>
      <c r="BV1479" s="76"/>
      <c r="BW1479" s="76"/>
      <c r="BX1479" s="76"/>
      <c r="BY1479" s="76"/>
      <c r="BZ1479" s="76"/>
      <c r="CA1479" s="76"/>
      <c r="CB1479" s="76"/>
      <c r="CC1479" s="76"/>
      <c r="CD1479" s="76"/>
      <c r="CE1479" s="76"/>
      <c r="CF1479" s="76"/>
      <c r="CG1479" s="76"/>
      <c r="CH1479" s="76"/>
      <c r="CI1479" s="76"/>
      <c r="CJ1479" s="76"/>
      <c r="CK1479" s="76"/>
    </row>
    <row r="1480" spans="2:89" x14ac:dyDescent="0.35">
      <c r="B1480" s="171" t="s">
        <v>490</v>
      </c>
      <c r="E1480" s="8"/>
      <c r="H1480" s="170"/>
      <c r="I1480" s="172"/>
      <c r="J1480" s="172"/>
      <c r="K1480" s="193"/>
      <c r="L1480" s="193"/>
      <c r="M1480" s="193"/>
      <c r="N1480" s="193"/>
      <c r="O1480" s="193"/>
      <c r="P1480" s="193"/>
      <c r="R1480" s="194"/>
      <c r="S1480" s="170"/>
      <c r="T1480" s="170"/>
      <c r="U1480" s="170"/>
      <c r="V1480" s="170"/>
      <c r="W1480" s="170"/>
      <c r="X1480" s="170"/>
      <c r="Y1480" s="170"/>
      <c r="Z1480" s="170"/>
      <c r="AA1480" s="170"/>
      <c r="AB1480" s="170"/>
      <c r="AC1480" s="170"/>
      <c r="AD1480" s="170"/>
      <c r="AE1480" s="170"/>
      <c r="AF1480" s="170"/>
      <c r="AG1480" s="170"/>
      <c r="AH1480" s="170"/>
      <c r="AI1480" s="170"/>
      <c r="AJ1480" s="170"/>
      <c r="AK1480" s="170"/>
      <c r="AL1480" s="170"/>
      <c r="AM1480" s="170"/>
      <c r="AN1480" s="170"/>
      <c r="AO1480" s="170"/>
      <c r="AP1480" s="170"/>
      <c r="AQ1480" s="170"/>
      <c r="AR1480" s="170"/>
      <c r="AS1480" s="170"/>
      <c r="AT1480" s="170"/>
      <c r="AU1480" s="170"/>
      <c r="AV1480" s="170"/>
      <c r="AW1480" s="170"/>
      <c r="AX1480" s="170"/>
      <c r="AY1480" s="170"/>
      <c r="AZ1480" s="170"/>
      <c r="BA1480" s="170"/>
      <c r="BB1480" s="170"/>
      <c r="BC1480" s="170"/>
      <c r="BD1480" s="170"/>
      <c r="BE1480" s="170"/>
      <c r="BF1480" s="170"/>
      <c r="BG1480" s="170"/>
      <c r="BH1480" s="170"/>
      <c r="BI1480" s="170"/>
      <c r="BJ1480" s="170"/>
      <c r="BK1480" s="170"/>
      <c r="BL1480" s="170"/>
      <c r="BM1480" s="170"/>
      <c r="BN1480" s="170"/>
      <c r="BO1480" s="170"/>
      <c r="BP1480" s="170"/>
      <c r="BQ1480" s="170"/>
      <c r="BR1480" s="170"/>
      <c r="BS1480" s="170"/>
      <c r="BT1480" s="170"/>
      <c r="BU1480" s="170"/>
      <c r="BV1480" s="170"/>
      <c r="BW1480" s="170"/>
      <c r="BX1480" s="170"/>
      <c r="BY1480" s="170"/>
      <c r="BZ1480" s="170"/>
      <c r="CA1480" s="170"/>
      <c r="CB1480" s="170"/>
      <c r="CC1480" s="170"/>
      <c r="CD1480" s="170"/>
      <c r="CE1480" s="170"/>
      <c r="CF1480" s="170"/>
      <c r="CG1480" s="170"/>
      <c r="CH1480" s="170"/>
      <c r="CI1480" s="170"/>
      <c r="CJ1480" s="170"/>
      <c r="CK1480" s="170"/>
    </row>
    <row r="1481" spans="2:89" x14ac:dyDescent="0.35">
      <c r="B1481" s="171" t="s">
        <v>492</v>
      </c>
      <c r="E1481" s="8"/>
      <c r="H1481" s="170"/>
      <c r="I1481" s="172"/>
      <c r="J1481" s="172"/>
      <c r="K1481" s="193"/>
      <c r="L1481" s="193"/>
      <c r="M1481" s="193"/>
      <c r="N1481" s="193"/>
      <c r="O1481" s="193"/>
      <c r="P1481" s="193"/>
      <c r="R1481" s="194"/>
      <c r="S1481" s="170"/>
      <c r="T1481" s="170"/>
      <c r="U1481" s="170"/>
      <c r="V1481" s="170"/>
      <c r="W1481" s="170"/>
      <c r="X1481" s="170"/>
      <c r="Y1481" s="170"/>
      <c r="Z1481" s="170"/>
      <c r="AA1481" s="170"/>
      <c r="AB1481" s="170"/>
      <c r="AC1481" s="170"/>
      <c r="AD1481" s="170"/>
      <c r="AE1481" s="170"/>
      <c r="AF1481" s="170"/>
      <c r="AG1481" s="170"/>
      <c r="AH1481" s="170"/>
      <c r="AI1481" s="170"/>
      <c r="AJ1481" s="170"/>
      <c r="AK1481" s="170"/>
      <c r="AL1481" s="170"/>
      <c r="AM1481" s="170"/>
      <c r="AN1481" s="170"/>
      <c r="AO1481" s="170"/>
      <c r="AP1481" s="170"/>
      <c r="AQ1481" s="170"/>
      <c r="AR1481" s="170"/>
      <c r="AS1481" s="170"/>
      <c r="AT1481" s="170"/>
      <c r="AU1481" s="170"/>
      <c r="AV1481" s="170"/>
      <c r="AW1481" s="170"/>
      <c r="AX1481" s="170"/>
      <c r="AY1481" s="170"/>
      <c r="AZ1481" s="170"/>
      <c r="BA1481" s="170"/>
      <c r="BB1481" s="170"/>
      <c r="BC1481" s="170"/>
      <c r="BD1481" s="170"/>
      <c r="BE1481" s="170"/>
      <c r="BF1481" s="170"/>
      <c r="BG1481" s="170"/>
      <c r="BH1481" s="170"/>
      <c r="BI1481" s="170"/>
      <c r="BJ1481" s="170"/>
      <c r="BK1481" s="170"/>
      <c r="BL1481" s="170"/>
      <c r="BM1481" s="170"/>
      <c r="BN1481" s="170"/>
      <c r="BO1481" s="170"/>
      <c r="BP1481" s="170"/>
      <c r="BQ1481" s="170"/>
      <c r="BR1481" s="170"/>
      <c r="BS1481" s="170"/>
      <c r="BT1481" s="170"/>
      <c r="BU1481" s="170"/>
      <c r="BV1481" s="170"/>
      <c r="BW1481" s="170"/>
      <c r="BX1481" s="170"/>
      <c r="BY1481" s="170"/>
      <c r="BZ1481" s="170"/>
      <c r="CA1481" s="170"/>
      <c r="CB1481" s="170"/>
      <c r="CC1481" s="170"/>
      <c r="CD1481" s="170"/>
      <c r="CE1481" s="170"/>
      <c r="CF1481" s="170"/>
      <c r="CG1481" s="170"/>
      <c r="CH1481" s="170"/>
      <c r="CI1481" s="170"/>
      <c r="CJ1481" s="170"/>
      <c r="CK1481" s="170"/>
    </row>
    <row r="1482" spans="2:89" x14ac:dyDescent="0.35">
      <c r="B1482" s="171" t="s">
        <v>461</v>
      </c>
      <c r="E1482" s="8"/>
      <c r="H1482" s="170"/>
      <c r="I1482" s="172"/>
      <c r="J1482" s="172"/>
      <c r="K1482" s="193"/>
      <c r="L1482" s="193"/>
      <c r="M1482" s="193"/>
      <c r="N1482" s="193"/>
      <c r="O1482" s="193"/>
      <c r="P1482" s="193"/>
      <c r="R1482" s="194"/>
      <c r="S1482" s="195" t="str">
        <f t="shared" ref="S1482:AX1482" si="1623">S$20</f>
        <v>S$16</v>
      </c>
      <c r="T1482" s="195" t="str">
        <f t="shared" si="1623"/>
        <v>T$16</v>
      </c>
      <c r="U1482" s="195" t="str">
        <f t="shared" si="1623"/>
        <v>U$16</v>
      </c>
      <c r="V1482" s="195" t="str">
        <f t="shared" si="1623"/>
        <v>V$16</v>
      </c>
      <c r="W1482" s="195" t="str">
        <f t="shared" si="1623"/>
        <v>W$16</v>
      </c>
      <c r="X1482" s="195" t="str">
        <f t="shared" si="1623"/>
        <v>X$16</v>
      </c>
      <c r="Y1482" s="195" t="str">
        <f t="shared" si="1623"/>
        <v>Y$16</v>
      </c>
      <c r="Z1482" s="195" t="str">
        <f t="shared" si="1623"/>
        <v>Z$16</v>
      </c>
      <c r="AA1482" s="195" t="str">
        <f t="shared" si="1623"/>
        <v>AA$16</v>
      </c>
      <c r="AB1482" s="195" t="str">
        <f t="shared" si="1623"/>
        <v>AB$16</v>
      </c>
      <c r="AC1482" s="195" t="str">
        <f t="shared" si="1623"/>
        <v>AC$16</v>
      </c>
      <c r="AD1482" s="195" t="str">
        <f t="shared" si="1623"/>
        <v>AD$16</v>
      </c>
      <c r="AE1482" s="195" t="str">
        <f t="shared" si="1623"/>
        <v>AE$16</v>
      </c>
      <c r="AF1482" s="195" t="str">
        <f t="shared" si="1623"/>
        <v>AF$16</v>
      </c>
      <c r="AG1482" s="195" t="str">
        <f t="shared" si="1623"/>
        <v>AG$16</v>
      </c>
      <c r="AH1482" s="195" t="str">
        <f t="shared" si="1623"/>
        <v>AH$16</v>
      </c>
      <c r="AI1482" s="195" t="str">
        <f t="shared" si="1623"/>
        <v>AI$16</v>
      </c>
      <c r="AJ1482" s="195" t="str">
        <f t="shared" si="1623"/>
        <v>AJ$16</v>
      </c>
      <c r="AK1482" s="195" t="str">
        <f t="shared" si="1623"/>
        <v>AK$16</v>
      </c>
      <c r="AL1482" s="195" t="str">
        <f t="shared" si="1623"/>
        <v>AL$16</v>
      </c>
      <c r="AM1482" s="195" t="str">
        <f t="shared" si="1623"/>
        <v>AM$16</v>
      </c>
      <c r="AN1482" s="195" t="str">
        <f t="shared" si="1623"/>
        <v>AN$16</v>
      </c>
      <c r="AO1482" s="195" t="str">
        <f t="shared" si="1623"/>
        <v>AO$16</v>
      </c>
      <c r="AP1482" s="195" t="str">
        <f t="shared" si="1623"/>
        <v>AP$16</v>
      </c>
      <c r="AQ1482" s="195" t="str">
        <f t="shared" si="1623"/>
        <v>AQ$16</v>
      </c>
      <c r="AR1482" s="195" t="str">
        <f t="shared" si="1623"/>
        <v>AR$16</v>
      </c>
      <c r="AS1482" s="195" t="str">
        <f t="shared" si="1623"/>
        <v>AS$16</v>
      </c>
      <c r="AT1482" s="195" t="str">
        <f t="shared" si="1623"/>
        <v>AT$16</v>
      </c>
      <c r="AU1482" s="195" t="str">
        <f t="shared" si="1623"/>
        <v>AU$16</v>
      </c>
      <c r="AV1482" s="195" t="str">
        <f t="shared" si="1623"/>
        <v>AV$16</v>
      </c>
      <c r="AW1482" s="195" t="str">
        <f t="shared" si="1623"/>
        <v>AW$16</v>
      </c>
      <c r="AX1482" s="195" t="str">
        <f t="shared" si="1623"/>
        <v>AX$16</v>
      </c>
      <c r="AY1482" s="195" t="str">
        <f t="shared" ref="AY1482:CD1482" si="1624">AY$20</f>
        <v>AY$16</v>
      </c>
      <c r="AZ1482" s="195" t="str">
        <f t="shared" si="1624"/>
        <v>AZ$16</v>
      </c>
      <c r="BA1482" s="195" t="str">
        <f t="shared" si="1624"/>
        <v>BA$16</v>
      </c>
      <c r="BB1482" s="195" t="str">
        <f t="shared" si="1624"/>
        <v>BB$16</v>
      </c>
      <c r="BC1482" s="195" t="str">
        <f t="shared" si="1624"/>
        <v>BC$16</v>
      </c>
      <c r="BD1482" s="195" t="str">
        <f t="shared" si="1624"/>
        <v>BD$16</v>
      </c>
      <c r="BE1482" s="195" t="str">
        <f t="shared" si="1624"/>
        <v>BE$16</v>
      </c>
      <c r="BF1482" s="195" t="str">
        <f t="shared" si="1624"/>
        <v>BF$16</v>
      </c>
      <c r="BG1482" s="195" t="str">
        <f t="shared" si="1624"/>
        <v>BG$16</v>
      </c>
      <c r="BH1482" s="195" t="str">
        <f t="shared" si="1624"/>
        <v>BH$16</v>
      </c>
      <c r="BI1482" s="195" t="str">
        <f t="shared" si="1624"/>
        <v>BI$16</v>
      </c>
      <c r="BJ1482" s="195" t="str">
        <f t="shared" si="1624"/>
        <v>BJ$16</v>
      </c>
      <c r="BK1482" s="195" t="str">
        <f t="shared" si="1624"/>
        <v>BK$16</v>
      </c>
      <c r="BL1482" s="195" t="str">
        <f t="shared" si="1624"/>
        <v>BL$16</v>
      </c>
      <c r="BM1482" s="195" t="str">
        <f t="shared" si="1624"/>
        <v>BM$16</v>
      </c>
      <c r="BN1482" s="195" t="str">
        <f t="shared" si="1624"/>
        <v>BN$16</v>
      </c>
      <c r="BO1482" s="195" t="str">
        <f t="shared" si="1624"/>
        <v>BO$16</v>
      </c>
      <c r="BP1482" s="195" t="str">
        <f t="shared" si="1624"/>
        <v>BP$16</v>
      </c>
      <c r="BQ1482" s="195" t="str">
        <f t="shared" si="1624"/>
        <v>BQ$16</v>
      </c>
      <c r="BR1482" s="195" t="str">
        <f t="shared" si="1624"/>
        <v>BR$16</v>
      </c>
      <c r="BS1482" s="195" t="str">
        <f t="shared" si="1624"/>
        <v>BS$16</v>
      </c>
      <c r="BT1482" s="195" t="str">
        <f t="shared" si="1624"/>
        <v>BT$16</v>
      </c>
      <c r="BU1482" s="195" t="str">
        <f t="shared" si="1624"/>
        <v>BU$16</v>
      </c>
      <c r="BV1482" s="195" t="str">
        <f t="shared" si="1624"/>
        <v>BV$16</v>
      </c>
      <c r="BW1482" s="195" t="str">
        <f t="shared" si="1624"/>
        <v>BW$16</v>
      </c>
      <c r="BX1482" s="195" t="str">
        <f t="shared" si="1624"/>
        <v>BX$16</v>
      </c>
      <c r="BY1482" s="195" t="str">
        <f t="shared" si="1624"/>
        <v>BY$16</v>
      </c>
      <c r="BZ1482" s="195" t="str">
        <f t="shared" si="1624"/>
        <v>BZ$16</v>
      </c>
      <c r="CA1482" s="195" t="str">
        <f t="shared" si="1624"/>
        <v>CA$16</v>
      </c>
      <c r="CB1482" s="195" t="str">
        <f t="shared" si="1624"/>
        <v>CB$16</v>
      </c>
      <c r="CC1482" s="195" t="str">
        <f t="shared" si="1624"/>
        <v>CC$16</v>
      </c>
      <c r="CD1482" s="195" t="str">
        <f t="shared" si="1624"/>
        <v>CD$16</v>
      </c>
      <c r="CE1482" s="195" t="str">
        <f t="shared" ref="CE1482:CK1482" si="1625">CE$20</f>
        <v>CE$16</v>
      </c>
      <c r="CF1482" s="195" t="str">
        <f t="shared" si="1625"/>
        <v>CF$16</v>
      </c>
      <c r="CG1482" s="195" t="str">
        <f t="shared" si="1625"/>
        <v>CG$16</v>
      </c>
      <c r="CH1482" s="195" t="str">
        <f t="shared" si="1625"/>
        <v>CH$16</v>
      </c>
      <c r="CI1482" s="195" t="str">
        <f t="shared" si="1625"/>
        <v>CI$16</v>
      </c>
      <c r="CJ1482" s="195" t="str">
        <f t="shared" si="1625"/>
        <v>CJ$16</v>
      </c>
      <c r="CK1482" s="195" t="str">
        <f t="shared" si="1625"/>
        <v>CK$16</v>
      </c>
    </row>
    <row r="1483" spans="2:89" x14ac:dyDescent="0.35">
      <c r="B1483" s="171" t="s">
        <v>462</v>
      </c>
      <c r="E1483" s="8"/>
      <c r="H1483" s="196"/>
      <c r="I1483" s="197"/>
      <c r="J1483" s="197"/>
      <c r="K1483" s="198"/>
      <c r="L1483" s="198"/>
      <c r="M1483" s="198"/>
      <c r="N1483" s="198"/>
      <c r="O1483" s="198"/>
      <c r="P1483" s="198"/>
      <c r="R1483" s="198"/>
      <c r="S1483" s="195" t="str">
        <f t="shared" ref="S1483:AX1483" si="1626">S$21</f>
        <v>S$17</v>
      </c>
      <c r="T1483" s="195" t="str">
        <f t="shared" si="1626"/>
        <v>T$17</v>
      </c>
      <c r="U1483" s="195" t="str">
        <f t="shared" si="1626"/>
        <v>U$17</v>
      </c>
      <c r="V1483" s="195" t="str">
        <f t="shared" si="1626"/>
        <v>V$17</v>
      </c>
      <c r="W1483" s="195" t="str">
        <f t="shared" si="1626"/>
        <v>W$17</v>
      </c>
      <c r="X1483" s="195" t="str">
        <f t="shared" si="1626"/>
        <v>X$17</v>
      </c>
      <c r="Y1483" s="195" t="str">
        <f t="shared" si="1626"/>
        <v>Y$17</v>
      </c>
      <c r="Z1483" s="195" t="str">
        <f t="shared" si="1626"/>
        <v>Z$17</v>
      </c>
      <c r="AA1483" s="195" t="str">
        <f t="shared" si="1626"/>
        <v>AA$17</v>
      </c>
      <c r="AB1483" s="195" t="str">
        <f t="shared" si="1626"/>
        <v>AB$17</v>
      </c>
      <c r="AC1483" s="195" t="str">
        <f t="shared" si="1626"/>
        <v>AC$17</v>
      </c>
      <c r="AD1483" s="195" t="str">
        <f t="shared" si="1626"/>
        <v>AD$17</v>
      </c>
      <c r="AE1483" s="195" t="str">
        <f t="shared" si="1626"/>
        <v>AE$17</v>
      </c>
      <c r="AF1483" s="195" t="str">
        <f t="shared" si="1626"/>
        <v>AF$17</v>
      </c>
      <c r="AG1483" s="195" t="str">
        <f t="shared" si="1626"/>
        <v>AG$17</v>
      </c>
      <c r="AH1483" s="195" t="str">
        <f t="shared" si="1626"/>
        <v>AH$17</v>
      </c>
      <c r="AI1483" s="195" t="str">
        <f t="shared" si="1626"/>
        <v>AI$17</v>
      </c>
      <c r="AJ1483" s="195" t="str">
        <f t="shared" si="1626"/>
        <v>AJ$17</v>
      </c>
      <c r="AK1483" s="195" t="str">
        <f t="shared" si="1626"/>
        <v>AK$17</v>
      </c>
      <c r="AL1483" s="195" t="str">
        <f t="shared" si="1626"/>
        <v>AL$17</v>
      </c>
      <c r="AM1483" s="195" t="str">
        <f t="shared" si="1626"/>
        <v>AM$17</v>
      </c>
      <c r="AN1483" s="195" t="str">
        <f t="shared" si="1626"/>
        <v>AN$17</v>
      </c>
      <c r="AO1483" s="195" t="str">
        <f t="shared" si="1626"/>
        <v>AO$17</v>
      </c>
      <c r="AP1483" s="195" t="str">
        <f t="shared" si="1626"/>
        <v>AP$17</v>
      </c>
      <c r="AQ1483" s="195" t="str">
        <f t="shared" si="1626"/>
        <v>AQ$17</v>
      </c>
      <c r="AR1483" s="195" t="str">
        <f t="shared" si="1626"/>
        <v>AR$17</v>
      </c>
      <c r="AS1483" s="195" t="str">
        <f t="shared" si="1626"/>
        <v>AS$17</v>
      </c>
      <c r="AT1483" s="195" t="str">
        <f t="shared" si="1626"/>
        <v>AT$17</v>
      </c>
      <c r="AU1483" s="195" t="str">
        <f t="shared" si="1626"/>
        <v>AU$17</v>
      </c>
      <c r="AV1483" s="195" t="str">
        <f t="shared" si="1626"/>
        <v>AV$17</v>
      </c>
      <c r="AW1483" s="195" t="str">
        <f t="shared" si="1626"/>
        <v>AW$17</v>
      </c>
      <c r="AX1483" s="195" t="str">
        <f t="shared" si="1626"/>
        <v>AX$17</v>
      </c>
      <c r="AY1483" s="195" t="str">
        <f t="shared" ref="AY1483:CD1483" si="1627">AY$21</f>
        <v>AY$17</v>
      </c>
      <c r="AZ1483" s="195" t="str">
        <f t="shared" si="1627"/>
        <v>AZ$17</v>
      </c>
      <c r="BA1483" s="195" t="str">
        <f t="shared" si="1627"/>
        <v>BA$17</v>
      </c>
      <c r="BB1483" s="195" t="str">
        <f t="shared" si="1627"/>
        <v>BB$17</v>
      </c>
      <c r="BC1483" s="195" t="str">
        <f t="shared" si="1627"/>
        <v>BC$17</v>
      </c>
      <c r="BD1483" s="195" t="str">
        <f t="shared" si="1627"/>
        <v>BD$17</v>
      </c>
      <c r="BE1483" s="195" t="str">
        <f t="shared" si="1627"/>
        <v>BE$17</v>
      </c>
      <c r="BF1483" s="195" t="str">
        <f t="shared" si="1627"/>
        <v>BF$17</v>
      </c>
      <c r="BG1483" s="195" t="str">
        <f t="shared" si="1627"/>
        <v>BG$17</v>
      </c>
      <c r="BH1483" s="195" t="str">
        <f t="shared" si="1627"/>
        <v>BH$17</v>
      </c>
      <c r="BI1483" s="195" t="str">
        <f t="shared" si="1627"/>
        <v>BI$17</v>
      </c>
      <c r="BJ1483" s="195" t="str">
        <f t="shared" si="1627"/>
        <v>BJ$17</v>
      </c>
      <c r="BK1483" s="195" t="str">
        <f t="shared" si="1627"/>
        <v>BK$17</v>
      </c>
      <c r="BL1483" s="195" t="str">
        <f t="shared" si="1627"/>
        <v>BL$17</v>
      </c>
      <c r="BM1483" s="195" t="str">
        <f t="shared" si="1627"/>
        <v>BM$17</v>
      </c>
      <c r="BN1483" s="195" t="str">
        <f t="shared" si="1627"/>
        <v>BN$17</v>
      </c>
      <c r="BO1483" s="195" t="str">
        <f t="shared" si="1627"/>
        <v>BO$17</v>
      </c>
      <c r="BP1483" s="195" t="str">
        <f t="shared" si="1627"/>
        <v>BP$17</v>
      </c>
      <c r="BQ1483" s="195" t="str">
        <f t="shared" si="1627"/>
        <v>BQ$17</v>
      </c>
      <c r="BR1483" s="195" t="str">
        <f t="shared" si="1627"/>
        <v>BR$17</v>
      </c>
      <c r="BS1483" s="195" t="str">
        <f t="shared" si="1627"/>
        <v>BS$17</v>
      </c>
      <c r="BT1483" s="195" t="str">
        <f t="shared" si="1627"/>
        <v>BT$17</v>
      </c>
      <c r="BU1483" s="195" t="str">
        <f t="shared" si="1627"/>
        <v>BU$17</v>
      </c>
      <c r="BV1483" s="195" t="str">
        <f t="shared" si="1627"/>
        <v>BV$17</v>
      </c>
      <c r="BW1483" s="195" t="str">
        <f t="shared" si="1627"/>
        <v>BW$17</v>
      </c>
      <c r="BX1483" s="195" t="str">
        <f t="shared" si="1627"/>
        <v>BX$17</v>
      </c>
      <c r="BY1483" s="195" t="str">
        <f t="shared" si="1627"/>
        <v>BY$17</v>
      </c>
      <c r="BZ1483" s="195" t="str">
        <f t="shared" si="1627"/>
        <v>BZ$17</v>
      </c>
      <c r="CA1483" s="195" t="str">
        <f t="shared" si="1627"/>
        <v>CA$17</v>
      </c>
      <c r="CB1483" s="195" t="str">
        <f t="shared" si="1627"/>
        <v>CB$17</v>
      </c>
      <c r="CC1483" s="195" t="str">
        <f t="shared" si="1627"/>
        <v>CC$17</v>
      </c>
      <c r="CD1483" s="195" t="str">
        <f t="shared" si="1627"/>
        <v>CD$17</v>
      </c>
      <c r="CE1483" s="195" t="str">
        <f t="shared" ref="CE1483:CK1483" si="1628">CE$21</f>
        <v>CE$17</v>
      </c>
      <c r="CF1483" s="195" t="str">
        <f t="shared" si="1628"/>
        <v>CF$17</v>
      </c>
      <c r="CG1483" s="195" t="str">
        <f t="shared" si="1628"/>
        <v>CG$17</v>
      </c>
      <c r="CH1483" s="195" t="str">
        <f t="shared" si="1628"/>
        <v>CH$17</v>
      </c>
      <c r="CI1483" s="195" t="str">
        <f t="shared" si="1628"/>
        <v>CI$17</v>
      </c>
      <c r="CJ1483" s="195" t="str">
        <f t="shared" si="1628"/>
        <v>CJ$17</v>
      </c>
      <c r="CK1483" s="195" t="str">
        <f t="shared" si="1628"/>
        <v>CK$17</v>
      </c>
    </row>
    <row r="1484" spans="2:89" x14ac:dyDescent="0.35">
      <c r="B1484" s="171" t="s">
        <v>491</v>
      </c>
      <c r="E1484" s="8"/>
      <c r="H1484" s="196"/>
      <c r="I1484" s="197"/>
      <c r="J1484" s="197"/>
      <c r="K1484" s="198"/>
      <c r="L1484" s="198"/>
      <c r="M1484" s="198"/>
      <c r="N1484" s="198"/>
      <c r="O1484" s="198"/>
      <c r="P1484" s="198"/>
      <c r="R1484" s="198"/>
      <c r="S1484" s="186"/>
      <c r="T1484" s="186"/>
      <c r="U1484" s="186"/>
      <c r="V1484" s="186"/>
      <c r="W1484" s="186"/>
      <c r="X1484" s="186"/>
      <c r="Y1484" s="186"/>
      <c r="Z1484" s="186"/>
      <c r="AA1484" s="186"/>
      <c r="AB1484" s="186"/>
      <c r="AC1484" s="186"/>
      <c r="AD1484" s="186"/>
      <c r="AE1484" s="186"/>
      <c r="AF1484" s="186"/>
      <c r="AG1484" s="186"/>
      <c r="AH1484" s="186"/>
      <c r="AI1484" s="186"/>
      <c r="AJ1484" s="186"/>
      <c r="AK1484" s="186"/>
      <c r="AL1484" s="186"/>
      <c r="AM1484" s="186"/>
      <c r="AN1484" s="186"/>
      <c r="AO1484" s="186"/>
      <c r="AP1484" s="186"/>
      <c r="AQ1484" s="186"/>
      <c r="AR1484" s="186"/>
      <c r="AS1484" s="186"/>
      <c r="AT1484" s="186"/>
      <c r="AU1484" s="186"/>
      <c r="AV1484" s="186"/>
      <c r="AW1484" s="186"/>
      <c r="AX1484" s="186"/>
      <c r="AY1484" s="186"/>
      <c r="AZ1484" s="186"/>
      <c r="BA1484" s="186"/>
      <c r="BB1484" s="186"/>
      <c r="BC1484" s="186"/>
      <c r="BD1484" s="186"/>
      <c r="BE1484" s="186"/>
      <c r="BF1484" s="186"/>
      <c r="BG1484" s="186"/>
      <c r="BH1484" s="186"/>
      <c r="BI1484" s="186"/>
      <c r="BJ1484" s="186"/>
      <c r="BK1484" s="186"/>
      <c r="BL1484" s="186"/>
      <c r="BM1484" s="186"/>
      <c r="BN1484" s="186"/>
      <c r="BO1484" s="186"/>
      <c r="BP1484" s="186"/>
      <c r="BQ1484" s="186"/>
      <c r="BR1484" s="186"/>
      <c r="BS1484" s="186"/>
      <c r="BT1484" s="186"/>
      <c r="BU1484" s="186"/>
      <c r="BV1484" s="186"/>
      <c r="BW1484" s="186"/>
      <c r="BX1484" s="186"/>
      <c r="BY1484" s="186"/>
      <c r="BZ1484" s="186"/>
      <c r="CA1484" s="186"/>
      <c r="CB1484" s="186"/>
      <c r="CC1484" s="186"/>
      <c r="CD1484" s="186"/>
      <c r="CE1484" s="186"/>
      <c r="CF1484" s="186"/>
      <c r="CG1484" s="186"/>
      <c r="CH1484" s="186"/>
      <c r="CI1484" s="186"/>
      <c r="CJ1484" s="186"/>
      <c r="CK1484" s="186"/>
    </row>
    <row r="1485" spans="2:89" x14ac:dyDescent="0.35">
      <c r="B1485" s="171" t="s">
        <v>505</v>
      </c>
      <c r="E1485" s="8"/>
      <c r="H1485" s="196"/>
      <c r="I1485" s="197"/>
      <c r="J1485" s="197"/>
      <c r="K1485" s="198"/>
      <c r="L1485" s="198"/>
      <c r="M1485" s="198"/>
      <c r="N1485" s="198"/>
      <c r="O1485" s="198"/>
      <c r="P1485" s="198"/>
      <c r="R1485" s="198"/>
      <c r="S1485" s="186"/>
      <c r="T1485" s="186"/>
      <c r="U1485" s="186"/>
      <c r="V1485" s="186"/>
      <c r="W1485" s="186"/>
      <c r="X1485" s="186"/>
      <c r="Y1485" s="186"/>
      <c r="Z1485" s="186"/>
      <c r="AA1485" s="186"/>
      <c r="AB1485" s="186"/>
      <c r="AC1485" s="186"/>
      <c r="AD1485" s="186"/>
      <c r="AE1485" s="186"/>
      <c r="AF1485" s="186"/>
      <c r="AG1485" s="186"/>
      <c r="AH1485" s="186"/>
      <c r="AI1485" s="186"/>
      <c r="AJ1485" s="186"/>
      <c r="AK1485" s="186"/>
      <c r="AL1485" s="186"/>
      <c r="AM1485" s="186"/>
      <c r="AN1485" s="186"/>
      <c r="AO1485" s="186"/>
      <c r="AP1485" s="186"/>
      <c r="AQ1485" s="186"/>
      <c r="AR1485" s="186"/>
      <c r="AS1485" s="186"/>
      <c r="AT1485" s="186"/>
      <c r="AU1485" s="186"/>
      <c r="AV1485" s="186"/>
      <c r="AW1485" s="186"/>
      <c r="AX1485" s="186"/>
      <c r="AY1485" s="186"/>
      <c r="AZ1485" s="186"/>
      <c r="BA1485" s="186"/>
      <c r="BB1485" s="186"/>
      <c r="BC1485" s="186"/>
      <c r="BD1485" s="186"/>
      <c r="BE1485" s="186"/>
      <c r="BF1485" s="186"/>
      <c r="BG1485" s="186"/>
      <c r="BH1485" s="186"/>
      <c r="BI1485" s="186"/>
      <c r="BJ1485" s="186"/>
      <c r="BK1485" s="186"/>
      <c r="BL1485" s="186"/>
      <c r="BM1485" s="186"/>
      <c r="BN1485" s="186"/>
      <c r="BO1485" s="186"/>
      <c r="BP1485" s="186"/>
      <c r="BQ1485" s="186"/>
      <c r="BR1485" s="186"/>
      <c r="BS1485" s="186"/>
      <c r="BT1485" s="186"/>
      <c r="BU1485" s="186"/>
      <c r="BV1485" s="186"/>
      <c r="BW1485" s="186"/>
      <c r="BX1485" s="186"/>
      <c r="BY1485" s="186"/>
      <c r="BZ1485" s="186"/>
      <c r="CA1485" s="186"/>
      <c r="CB1485" s="186"/>
      <c r="CC1485" s="186"/>
      <c r="CD1485" s="186"/>
      <c r="CE1485" s="186"/>
      <c r="CF1485" s="186"/>
      <c r="CG1485" s="186"/>
      <c r="CH1485" s="186"/>
      <c r="CI1485" s="186"/>
      <c r="CJ1485" s="186"/>
      <c r="CK1485" s="186"/>
    </row>
    <row r="1486" spans="2:89" x14ac:dyDescent="0.35">
      <c r="B1486" s="171" t="s">
        <v>463</v>
      </c>
      <c r="E1486" s="8"/>
      <c r="H1486" s="196"/>
      <c r="I1486" s="197"/>
      <c r="J1486" s="197"/>
      <c r="K1486" s="198"/>
      <c r="L1486" s="198"/>
      <c r="M1486" s="198"/>
      <c r="N1486" s="198"/>
      <c r="O1486" s="198"/>
      <c r="P1486" s="198"/>
      <c r="R1486" s="198"/>
      <c r="S1486" s="186" t="str">
        <f t="shared" ref="S1486:AX1486" si="1629">S$22</f>
        <v>S$18</v>
      </c>
      <c r="T1486" s="186" t="str">
        <f t="shared" si="1629"/>
        <v>T$18</v>
      </c>
      <c r="U1486" s="186" t="str">
        <f t="shared" si="1629"/>
        <v>U$18</v>
      </c>
      <c r="V1486" s="186" t="str">
        <f t="shared" si="1629"/>
        <v>V$18</v>
      </c>
      <c r="W1486" s="186" t="str">
        <f t="shared" si="1629"/>
        <v>W$18</v>
      </c>
      <c r="X1486" s="186" t="str">
        <f t="shared" si="1629"/>
        <v>X$18</v>
      </c>
      <c r="Y1486" s="186" t="str">
        <f t="shared" si="1629"/>
        <v>Y$18</v>
      </c>
      <c r="Z1486" s="186" t="str">
        <f t="shared" si="1629"/>
        <v>Z$18</v>
      </c>
      <c r="AA1486" s="186" t="str">
        <f t="shared" si="1629"/>
        <v>AA$18</v>
      </c>
      <c r="AB1486" s="186" t="str">
        <f t="shared" si="1629"/>
        <v>AB$18</v>
      </c>
      <c r="AC1486" s="186" t="str">
        <f t="shared" si="1629"/>
        <v>AC$18</v>
      </c>
      <c r="AD1486" s="186" t="str">
        <f t="shared" si="1629"/>
        <v>AD$18</v>
      </c>
      <c r="AE1486" s="186" t="str">
        <f t="shared" si="1629"/>
        <v>AE$18</v>
      </c>
      <c r="AF1486" s="186" t="str">
        <f t="shared" si="1629"/>
        <v>AF$18</v>
      </c>
      <c r="AG1486" s="186" t="str">
        <f t="shared" si="1629"/>
        <v>AG$18</v>
      </c>
      <c r="AH1486" s="186" t="str">
        <f t="shared" si="1629"/>
        <v>AH$18</v>
      </c>
      <c r="AI1486" s="186" t="str">
        <f t="shared" si="1629"/>
        <v>AI$18</v>
      </c>
      <c r="AJ1486" s="186" t="str">
        <f t="shared" si="1629"/>
        <v>AJ$18</v>
      </c>
      <c r="AK1486" s="186" t="str">
        <f t="shared" si="1629"/>
        <v>AK$18</v>
      </c>
      <c r="AL1486" s="186" t="str">
        <f t="shared" si="1629"/>
        <v>AL$18</v>
      </c>
      <c r="AM1486" s="186" t="str">
        <f t="shared" si="1629"/>
        <v>AM$18</v>
      </c>
      <c r="AN1486" s="186" t="str">
        <f t="shared" si="1629"/>
        <v>AN$18</v>
      </c>
      <c r="AO1486" s="186" t="str">
        <f t="shared" si="1629"/>
        <v>AO$18</v>
      </c>
      <c r="AP1486" s="186" t="str">
        <f t="shared" si="1629"/>
        <v>AP$18</v>
      </c>
      <c r="AQ1486" s="186" t="str">
        <f t="shared" si="1629"/>
        <v>AQ$18</v>
      </c>
      <c r="AR1486" s="186" t="str">
        <f t="shared" si="1629"/>
        <v>AR$18</v>
      </c>
      <c r="AS1486" s="186" t="str">
        <f t="shared" si="1629"/>
        <v>AS$18</v>
      </c>
      <c r="AT1486" s="186" t="str">
        <f t="shared" si="1629"/>
        <v>AT$18</v>
      </c>
      <c r="AU1486" s="186" t="str">
        <f t="shared" si="1629"/>
        <v>AU$18</v>
      </c>
      <c r="AV1486" s="186" t="str">
        <f t="shared" si="1629"/>
        <v>AV$18</v>
      </c>
      <c r="AW1486" s="186" t="str">
        <f t="shared" si="1629"/>
        <v>AW$18</v>
      </c>
      <c r="AX1486" s="186" t="str">
        <f t="shared" si="1629"/>
        <v>AX$18</v>
      </c>
      <c r="AY1486" s="186" t="str">
        <f t="shared" ref="AY1486:CD1486" si="1630">AY$22</f>
        <v>AY$18</v>
      </c>
      <c r="AZ1486" s="186" t="str">
        <f t="shared" si="1630"/>
        <v>AZ$18</v>
      </c>
      <c r="BA1486" s="186" t="str">
        <f t="shared" si="1630"/>
        <v>BA$18</v>
      </c>
      <c r="BB1486" s="186" t="str">
        <f t="shared" si="1630"/>
        <v>BB$18</v>
      </c>
      <c r="BC1486" s="186" t="str">
        <f t="shared" si="1630"/>
        <v>BC$18</v>
      </c>
      <c r="BD1486" s="186" t="str">
        <f t="shared" si="1630"/>
        <v>BD$18</v>
      </c>
      <c r="BE1486" s="186" t="str">
        <f t="shared" si="1630"/>
        <v>BE$18</v>
      </c>
      <c r="BF1486" s="186" t="str">
        <f t="shared" si="1630"/>
        <v>BF$18</v>
      </c>
      <c r="BG1486" s="186" t="str">
        <f t="shared" si="1630"/>
        <v>BG$18</v>
      </c>
      <c r="BH1486" s="186" t="str">
        <f t="shared" si="1630"/>
        <v>BH$18</v>
      </c>
      <c r="BI1486" s="186" t="str">
        <f t="shared" si="1630"/>
        <v>BI$18</v>
      </c>
      <c r="BJ1486" s="186" t="str">
        <f t="shared" si="1630"/>
        <v>BJ$18</v>
      </c>
      <c r="BK1486" s="186" t="str">
        <f t="shared" si="1630"/>
        <v>BK$18</v>
      </c>
      <c r="BL1486" s="186" t="str">
        <f t="shared" si="1630"/>
        <v>BL$18</v>
      </c>
      <c r="BM1486" s="186" t="str">
        <f t="shared" si="1630"/>
        <v>BM$18</v>
      </c>
      <c r="BN1486" s="186" t="str">
        <f t="shared" si="1630"/>
        <v>BN$18</v>
      </c>
      <c r="BO1486" s="186" t="str">
        <f t="shared" si="1630"/>
        <v>BO$18</v>
      </c>
      <c r="BP1486" s="186" t="str">
        <f t="shared" si="1630"/>
        <v>BP$18</v>
      </c>
      <c r="BQ1486" s="186" t="str">
        <f t="shared" si="1630"/>
        <v>BQ$18</v>
      </c>
      <c r="BR1486" s="186" t="str">
        <f t="shared" si="1630"/>
        <v>BR$18</v>
      </c>
      <c r="BS1486" s="186" t="str">
        <f t="shared" si="1630"/>
        <v>BS$18</v>
      </c>
      <c r="BT1486" s="186" t="str">
        <f t="shared" si="1630"/>
        <v>BT$18</v>
      </c>
      <c r="BU1486" s="186" t="str">
        <f t="shared" si="1630"/>
        <v>BU$18</v>
      </c>
      <c r="BV1486" s="186" t="str">
        <f t="shared" si="1630"/>
        <v>BV$18</v>
      </c>
      <c r="BW1486" s="186" t="str">
        <f t="shared" si="1630"/>
        <v>BW$18</v>
      </c>
      <c r="BX1486" s="186" t="str">
        <f t="shared" si="1630"/>
        <v>BX$18</v>
      </c>
      <c r="BY1486" s="186" t="str">
        <f t="shared" si="1630"/>
        <v>BY$18</v>
      </c>
      <c r="BZ1486" s="186" t="str">
        <f t="shared" si="1630"/>
        <v>BZ$18</v>
      </c>
      <c r="CA1486" s="186" t="str">
        <f t="shared" si="1630"/>
        <v>CA$18</v>
      </c>
      <c r="CB1486" s="186" t="str">
        <f t="shared" si="1630"/>
        <v>CB$18</v>
      </c>
      <c r="CC1486" s="186" t="str">
        <f t="shared" si="1630"/>
        <v>CC$18</v>
      </c>
      <c r="CD1486" s="186" t="str">
        <f t="shared" si="1630"/>
        <v>CD$18</v>
      </c>
      <c r="CE1486" s="186" t="str">
        <f t="shared" ref="CE1486:CK1486" si="1631">CE$22</f>
        <v>CE$18</v>
      </c>
      <c r="CF1486" s="186" t="str">
        <f t="shared" si="1631"/>
        <v>CF$18</v>
      </c>
      <c r="CG1486" s="186" t="str">
        <f t="shared" si="1631"/>
        <v>CG$18</v>
      </c>
      <c r="CH1486" s="186" t="str">
        <f t="shared" si="1631"/>
        <v>CH$18</v>
      </c>
      <c r="CI1486" s="186" t="str">
        <f t="shared" si="1631"/>
        <v>CI$18</v>
      </c>
      <c r="CJ1486" s="186" t="str">
        <f t="shared" si="1631"/>
        <v>CJ$18</v>
      </c>
      <c r="CK1486" s="186" t="str">
        <f t="shared" si="1631"/>
        <v>CK$18</v>
      </c>
    </row>
    <row r="1487" spans="2:89" x14ac:dyDescent="0.35">
      <c r="B1487" s="171" t="s">
        <v>464</v>
      </c>
      <c r="E1487" s="8"/>
      <c r="H1487" s="196"/>
      <c r="I1487" s="197"/>
      <c r="J1487" s="197"/>
      <c r="K1487" s="198"/>
      <c r="L1487" s="198"/>
      <c r="M1487" s="198"/>
      <c r="N1487" s="198"/>
      <c r="O1487" s="198"/>
      <c r="P1487" s="198"/>
      <c r="R1487" s="198"/>
      <c r="S1487" s="186" t="str">
        <f t="shared" ref="S1487:AX1487" si="1632">S$23</f>
        <v>S$19</v>
      </c>
      <c r="T1487" s="186" t="str">
        <f t="shared" si="1632"/>
        <v>T$19</v>
      </c>
      <c r="U1487" s="186" t="str">
        <f t="shared" si="1632"/>
        <v>U$19</v>
      </c>
      <c r="V1487" s="186" t="str">
        <f t="shared" si="1632"/>
        <v>V$19</v>
      </c>
      <c r="W1487" s="186" t="str">
        <f t="shared" si="1632"/>
        <v>W$19</v>
      </c>
      <c r="X1487" s="186" t="str">
        <f t="shared" si="1632"/>
        <v>X$19</v>
      </c>
      <c r="Y1487" s="186" t="str">
        <f t="shared" si="1632"/>
        <v>Y$19</v>
      </c>
      <c r="Z1487" s="186" t="str">
        <f t="shared" si="1632"/>
        <v>Z$19</v>
      </c>
      <c r="AA1487" s="186" t="str">
        <f t="shared" si="1632"/>
        <v>AA$19</v>
      </c>
      <c r="AB1487" s="186" t="str">
        <f t="shared" si="1632"/>
        <v>AB$19</v>
      </c>
      <c r="AC1487" s="186" t="str">
        <f t="shared" si="1632"/>
        <v>AC$19</v>
      </c>
      <c r="AD1487" s="186" t="str">
        <f t="shared" si="1632"/>
        <v>AD$19</v>
      </c>
      <c r="AE1487" s="186" t="str">
        <f t="shared" si="1632"/>
        <v>AE$19</v>
      </c>
      <c r="AF1487" s="186" t="str">
        <f t="shared" si="1632"/>
        <v>AF$19</v>
      </c>
      <c r="AG1487" s="186" t="str">
        <f t="shared" si="1632"/>
        <v>AG$19</v>
      </c>
      <c r="AH1487" s="186" t="str">
        <f t="shared" si="1632"/>
        <v>AH$19</v>
      </c>
      <c r="AI1487" s="186" t="str">
        <f t="shared" si="1632"/>
        <v>AI$19</v>
      </c>
      <c r="AJ1487" s="186" t="str">
        <f t="shared" si="1632"/>
        <v>AJ$19</v>
      </c>
      <c r="AK1487" s="186" t="str">
        <f t="shared" si="1632"/>
        <v>AK$19</v>
      </c>
      <c r="AL1487" s="186" t="str">
        <f t="shared" si="1632"/>
        <v>AL$19</v>
      </c>
      <c r="AM1487" s="186" t="str">
        <f t="shared" si="1632"/>
        <v>AM$19</v>
      </c>
      <c r="AN1487" s="186" t="str">
        <f t="shared" si="1632"/>
        <v>AN$19</v>
      </c>
      <c r="AO1487" s="186" t="str">
        <f t="shared" si="1632"/>
        <v>AO$19</v>
      </c>
      <c r="AP1487" s="186" t="str">
        <f t="shared" si="1632"/>
        <v>AP$19</v>
      </c>
      <c r="AQ1487" s="186" t="str">
        <f t="shared" si="1632"/>
        <v>AQ$19</v>
      </c>
      <c r="AR1487" s="186" t="str">
        <f t="shared" si="1632"/>
        <v>AR$19</v>
      </c>
      <c r="AS1487" s="186" t="str">
        <f t="shared" si="1632"/>
        <v>AS$19</v>
      </c>
      <c r="AT1487" s="186" t="str">
        <f t="shared" si="1632"/>
        <v>AT$19</v>
      </c>
      <c r="AU1487" s="186" t="str">
        <f t="shared" si="1632"/>
        <v>AU$19</v>
      </c>
      <c r="AV1487" s="186" t="str">
        <f t="shared" si="1632"/>
        <v>AV$19</v>
      </c>
      <c r="AW1487" s="186" t="str">
        <f t="shared" si="1632"/>
        <v>AW$19</v>
      </c>
      <c r="AX1487" s="186" t="str">
        <f t="shared" si="1632"/>
        <v>AX$19</v>
      </c>
      <c r="AY1487" s="186" t="str">
        <f t="shared" ref="AY1487:CD1487" si="1633">AY$23</f>
        <v>AY$19</v>
      </c>
      <c r="AZ1487" s="186" t="str">
        <f t="shared" si="1633"/>
        <v>AZ$19</v>
      </c>
      <c r="BA1487" s="186" t="str">
        <f t="shared" si="1633"/>
        <v>BA$19</v>
      </c>
      <c r="BB1487" s="186" t="str">
        <f t="shared" si="1633"/>
        <v>BB$19</v>
      </c>
      <c r="BC1487" s="186" t="str">
        <f t="shared" si="1633"/>
        <v>BC$19</v>
      </c>
      <c r="BD1487" s="186" t="str">
        <f t="shared" si="1633"/>
        <v>BD$19</v>
      </c>
      <c r="BE1487" s="186" t="str">
        <f t="shared" si="1633"/>
        <v>BE$19</v>
      </c>
      <c r="BF1487" s="186" t="str">
        <f t="shared" si="1633"/>
        <v>BF$19</v>
      </c>
      <c r="BG1487" s="186" t="str">
        <f t="shared" si="1633"/>
        <v>BG$19</v>
      </c>
      <c r="BH1487" s="186" t="str">
        <f t="shared" si="1633"/>
        <v>BH$19</v>
      </c>
      <c r="BI1487" s="186" t="str">
        <f t="shared" si="1633"/>
        <v>BI$19</v>
      </c>
      <c r="BJ1487" s="186" t="str">
        <f t="shared" si="1633"/>
        <v>BJ$19</v>
      </c>
      <c r="BK1487" s="186" t="str">
        <f t="shared" si="1633"/>
        <v>BK$19</v>
      </c>
      <c r="BL1487" s="186" t="str">
        <f t="shared" si="1633"/>
        <v>BL$19</v>
      </c>
      <c r="BM1487" s="186" t="str">
        <f t="shared" si="1633"/>
        <v>BM$19</v>
      </c>
      <c r="BN1487" s="186" t="str">
        <f t="shared" si="1633"/>
        <v>BN$19</v>
      </c>
      <c r="BO1487" s="186" t="str">
        <f t="shared" si="1633"/>
        <v>BO$19</v>
      </c>
      <c r="BP1487" s="186" t="str">
        <f t="shared" si="1633"/>
        <v>BP$19</v>
      </c>
      <c r="BQ1487" s="186" t="str">
        <f t="shared" si="1633"/>
        <v>BQ$19</v>
      </c>
      <c r="BR1487" s="186" t="str">
        <f t="shared" si="1633"/>
        <v>BR$19</v>
      </c>
      <c r="BS1487" s="186" t="str">
        <f t="shared" si="1633"/>
        <v>BS$19</v>
      </c>
      <c r="BT1487" s="186" t="str">
        <f t="shared" si="1633"/>
        <v>BT$19</v>
      </c>
      <c r="BU1487" s="186" t="str">
        <f t="shared" si="1633"/>
        <v>BU$19</v>
      </c>
      <c r="BV1487" s="186" t="str">
        <f t="shared" si="1633"/>
        <v>BV$19</v>
      </c>
      <c r="BW1487" s="186" t="str">
        <f t="shared" si="1633"/>
        <v>BW$19</v>
      </c>
      <c r="BX1487" s="186" t="str">
        <f t="shared" si="1633"/>
        <v>BX$19</v>
      </c>
      <c r="BY1487" s="186" t="str">
        <f t="shared" si="1633"/>
        <v>BY$19</v>
      </c>
      <c r="BZ1487" s="186" t="str">
        <f t="shared" si="1633"/>
        <v>BZ$19</v>
      </c>
      <c r="CA1487" s="186" t="str">
        <f t="shared" si="1633"/>
        <v>CA$19</v>
      </c>
      <c r="CB1487" s="186" t="str">
        <f t="shared" si="1633"/>
        <v>CB$19</v>
      </c>
      <c r="CC1487" s="186" t="str">
        <f t="shared" si="1633"/>
        <v>CC$19</v>
      </c>
      <c r="CD1487" s="186" t="str">
        <f t="shared" si="1633"/>
        <v>CD$19</v>
      </c>
      <c r="CE1487" s="186" t="str">
        <f t="shared" ref="CE1487:CK1487" si="1634">CE$23</f>
        <v>CE$19</v>
      </c>
      <c r="CF1487" s="186" t="str">
        <f t="shared" si="1634"/>
        <v>CF$19</v>
      </c>
      <c r="CG1487" s="186" t="str">
        <f t="shared" si="1634"/>
        <v>CG$19</v>
      </c>
      <c r="CH1487" s="186" t="str">
        <f t="shared" si="1634"/>
        <v>CH$19</v>
      </c>
      <c r="CI1487" s="186" t="str">
        <f t="shared" si="1634"/>
        <v>CI$19</v>
      </c>
      <c r="CJ1487" s="186" t="str">
        <f t="shared" si="1634"/>
        <v>CJ$19</v>
      </c>
      <c r="CK1487" s="186" t="str">
        <f t="shared" si="1634"/>
        <v>CK$19</v>
      </c>
    </row>
    <row r="1488" spans="2:89" x14ac:dyDescent="0.35">
      <c r="B1488" s="139" t="s">
        <v>188</v>
      </c>
      <c r="C1488" s="31"/>
      <c r="D1488" t="s">
        <v>757</v>
      </c>
      <c r="E1488" s="8" t="str">
        <f t="shared" ref="E1488:E1502" si="1635">ROW()&amp;" "&amp;D1488</f>
        <v>1488 DCHC-S</v>
      </c>
      <c r="F1488" t="s">
        <v>153</v>
      </c>
      <c r="G1488" s="31" t="s">
        <v>81</v>
      </c>
      <c r="H1488" s="138"/>
      <c r="I1488" s="140"/>
      <c r="J1488" s="140"/>
      <c r="K1488" s="138"/>
      <c r="L1488" s="138"/>
      <c r="M1488" s="138"/>
      <c r="N1488" s="138"/>
      <c r="O1488" s="138"/>
      <c r="P1488" s="138"/>
      <c r="R1488" s="139"/>
      <c r="S1488" s="139"/>
      <c r="T1488" s="139"/>
      <c r="U1488" s="139"/>
      <c r="V1488" s="139"/>
      <c r="W1488" s="139"/>
      <c r="X1488" s="139"/>
      <c r="Y1488" s="139"/>
      <c r="Z1488" s="139"/>
      <c r="AA1488" s="139"/>
      <c r="AB1488" s="139"/>
      <c r="AC1488" s="139"/>
      <c r="AD1488" s="139"/>
      <c r="AE1488" s="139"/>
      <c r="AF1488" s="139"/>
      <c r="AG1488" s="139"/>
      <c r="AH1488" s="139"/>
      <c r="AI1488" s="139"/>
      <c r="AJ1488" s="139"/>
      <c r="AK1488" s="139"/>
      <c r="AL1488" s="139"/>
      <c r="AM1488" s="139"/>
      <c r="AN1488" s="139"/>
      <c r="AO1488" s="139"/>
      <c r="AP1488" s="139"/>
      <c r="AQ1488" s="139"/>
      <c r="AR1488" s="139"/>
      <c r="AS1488" s="139"/>
      <c r="AT1488" s="139"/>
      <c r="AU1488" s="139"/>
      <c r="AV1488" s="139"/>
      <c r="AW1488" s="139"/>
      <c r="AX1488" s="139"/>
      <c r="AY1488" s="139"/>
      <c r="AZ1488" s="139"/>
      <c r="BA1488" s="139"/>
      <c r="BB1488" s="139"/>
      <c r="BC1488" s="139"/>
      <c r="BD1488" s="139"/>
      <c r="BE1488" s="139"/>
      <c r="BF1488" s="139"/>
      <c r="BG1488" s="139"/>
      <c r="BH1488" s="139"/>
      <c r="BI1488" s="139"/>
      <c r="BJ1488" s="139"/>
      <c r="BK1488" s="139"/>
      <c r="BL1488" s="139"/>
      <c r="BM1488" s="139"/>
      <c r="BN1488" s="139"/>
      <c r="BO1488" s="139"/>
      <c r="BP1488" s="139"/>
      <c r="BQ1488" s="139"/>
      <c r="BR1488" s="139"/>
      <c r="BS1488" s="139"/>
      <c r="BT1488" s="139"/>
      <c r="BU1488" s="139"/>
      <c r="BV1488" s="139"/>
      <c r="BW1488" s="139"/>
      <c r="BX1488" s="139"/>
      <c r="BY1488" s="139"/>
      <c r="BZ1488" s="139"/>
      <c r="CA1488" s="139"/>
      <c r="CB1488" s="139"/>
      <c r="CC1488" s="139"/>
      <c r="CD1488" s="139"/>
      <c r="CE1488" s="139"/>
      <c r="CF1488" s="139"/>
      <c r="CG1488" s="139"/>
      <c r="CH1488" s="139"/>
      <c r="CI1488" s="139"/>
      <c r="CJ1488" s="139"/>
      <c r="CK1488" s="139"/>
    </row>
    <row r="1489" spans="2:89" x14ac:dyDescent="0.35">
      <c r="B1489" s="95" t="str">
        <f>B1493&amp;":"</f>
        <v>Expense - Headcount - revenue driven:</v>
      </c>
      <c r="D1489" t="s">
        <v>757</v>
      </c>
      <c r="E1489" s="8" t="str">
        <f>ROW()&amp;" "&amp;D1489</f>
        <v>1489 DCHC-S</v>
      </c>
      <c r="G1489" t="str">
        <f>E1489</f>
        <v>1489 DCHC-S</v>
      </c>
      <c r="H1489" s="31"/>
      <c r="I1489" s="73"/>
      <c r="J1489" s="73"/>
      <c r="K1489" s="31"/>
      <c r="L1489" s="31"/>
      <c r="M1489" s="31"/>
      <c r="N1489" s="31"/>
      <c r="O1489" s="31"/>
      <c r="P1489" s="31"/>
      <c r="R1489" s="67"/>
      <c r="S1489" s="67"/>
      <c r="T1489" s="67"/>
      <c r="U1489" s="67"/>
      <c r="V1489" s="67"/>
      <c r="W1489" s="67"/>
      <c r="X1489" s="67"/>
      <c r="Y1489" s="67"/>
      <c r="Z1489" s="67"/>
      <c r="AA1489" s="67"/>
      <c r="AB1489" s="67"/>
      <c r="AC1489" s="67"/>
      <c r="AD1489" s="67"/>
      <c r="AE1489" s="67"/>
      <c r="AF1489" s="67"/>
      <c r="AG1489" s="67"/>
      <c r="AH1489" s="67"/>
      <c r="AI1489" s="67"/>
      <c r="AJ1489" s="67"/>
      <c r="AK1489" s="67"/>
      <c r="AL1489" s="67"/>
      <c r="AM1489" s="67"/>
      <c r="AN1489" s="67"/>
      <c r="AO1489" s="67"/>
      <c r="AP1489" s="67"/>
      <c r="AQ1489" s="67"/>
      <c r="AR1489" s="67"/>
      <c r="AS1489" s="67"/>
      <c r="AT1489" s="67"/>
      <c r="AU1489" s="67"/>
      <c r="AV1489" s="67"/>
      <c r="AW1489" s="67"/>
      <c r="AX1489" s="67"/>
      <c r="AY1489" s="67"/>
      <c r="AZ1489" s="67"/>
      <c r="BA1489" s="67"/>
      <c r="BB1489" s="67"/>
      <c r="BC1489" s="67"/>
      <c r="BD1489" s="67"/>
      <c r="BE1489" s="67"/>
      <c r="BF1489" s="67"/>
      <c r="BG1489" s="67"/>
      <c r="BH1489" s="67"/>
      <c r="BI1489" s="67"/>
      <c r="BJ1489" s="67"/>
      <c r="BK1489" s="67"/>
      <c r="BL1489" s="67"/>
      <c r="BM1489" s="67"/>
      <c r="BN1489" s="67"/>
      <c r="BO1489" s="67"/>
      <c r="BP1489" s="67"/>
      <c r="BQ1489" s="67"/>
      <c r="BR1489" s="67"/>
      <c r="BS1489" s="67"/>
      <c r="BT1489" s="67"/>
      <c r="BU1489" s="67"/>
      <c r="BV1489" s="67"/>
      <c r="BW1489" s="67"/>
      <c r="BX1489" s="67"/>
      <c r="BY1489" s="67"/>
      <c r="BZ1489" s="67"/>
      <c r="CA1489" s="67"/>
      <c r="CB1489" s="67"/>
      <c r="CC1489" s="67"/>
      <c r="CD1489" s="67"/>
      <c r="CE1489" s="67"/>
      <c r="CF1489" s="67"/>
      <c r="CG1489" s="67"/>
      <c r="CH1489" s="67"/>
      <c r="CI1489" s="67"/>
      <c r="CJ1489" s="67"/>
      <c r="CK1489" s="67"/>
    </row>
    <row r="1490" spans="2:89" x14ac:dyDescent="0.35">
      <c r="B1490" s="141" t="s">
        <v>189</v>
      </c>
      <c r="D1490" t="s">
        <v>757</v>
      </c>
      <c r="E1490" s="8" t="str">
        <f t="shared" si="1635"/>
        <v>1490 DCHC-S</v>
      </c>
      <c r="G1490" t="str">
        <f>E1490</f>
        <v>1490 DCHC-S</v>
      </c>
      <c r="H1490" s="12"/>
      <c r="I1490" s="60"/>
      <c r="J1490" s="60"/>
      <c r="K1490" s="18">
        <v>500000</v>
      </c>
      <c r="L1490" s="18">
        <v>500000</v>
      </c>
      <c r="M1490" s="18">
        <v>500000</v>
      </c>
      <c r="N1490" s="18">
        <v>500000</v>
      </c>
      <c r="O1490" s="18">
        <v>500000</v>
      </c>
      <c r="P1490" s="18">
        <v>500000</v>
      </c>
      <c r="R1490" s="19"/>
      <c r="S1490" s="143" cm="1">
        <f t="array" ref="S1490">INDEX($K:$P,ROW(),MATCH(S$3,$K$2:$P$2,0))/12</f>
        <v>41666.666666666664</v>
      </c>
      <c r="T1490" s="143" cm="1">
        <f t="array" ref="T1490">INDEX($K:$P,ROW(),MATCH(T$3,$K$2:$P$2,0))/12</f>
        <v>41666.666666666664</v>
      </c>
      <c r="U1490" s="143" cm="1">
        <f t="array" ref="U1490">INDEX($K:$P,ROW(),MATCH(U$3,$K$2:$P$2,0))/12</f>
        <v>41666.666666666664</v>
      </c>
      <c r="V1490" s="143" cm="1">
        <f t="array" ref="V1490">INDEX($K:$P,ROW(),MATCH(V$3,$K$2:$P$2,0))/12</f>
        <v>41666.666666666664</v>
      </c>
      <c r="W1490" s="143" cm="1">
        <f t="array" ref="W1490">INDEX($K:$P,ROW(),MATCH(W$3,$K$2:$P$2,0))/12</f>
        <v>41666.666666666664</v>
      </c>
      <c r="X1490" s="143" cm="1">
        <f t="array" ref="X1490">INDEX($K:$P,ROW(),MATCH(X$3,$K$2:$P$2,0))/12</f>
        <v>41666.666666666664</v>
      </c>
      <c r="Y1490" s="143" cm="1">
        <f t="array" ref="Y1490">INDEX($K:$P,ROW(),MATCH(Y$3,$K$2:$P$2,0))/12</f>
        <v>41666.666666666664</v>
      </c>
      <c r="Z1490" s="143" cm="1">
        <f t="array" ref="Z1490">INDEX($K:$P,ROW(),MATCH(Z$3,$K$2:$P$2,0))/12</f>
        <v>41666.666666666664</v>
      </c>
      <c r="AA1490" s="143" cm="1">
        <f t="array" ref="AA1490">INDEX($K:$P,ROW(),MATCH(AA$3,$K$2:$P$2,0))/12</f>
        <v>41666.666666666664</v>
      </c>
      <c r="AB1490" s="143" cm="1">
        <f t="array" ref="AB1490">INDEX($K:$P,ROW(),MATCH(AB$3,$K$2:$P$2,0))/12</f>
        <v>41666.666666666664</v>
      </c>
      <c r="AC1490" s="143" cm="1">
        <f t="array" ref="AC1490">INDEX($K:$P,ROW(),MATCH(AC$3,$K$2:$P$2,0))/12</f>
        <v>41666.666666666664</v>
      </c>
      <c r="AD1490" s="143" cm="1">
        <f t="array" ref="AD1490">INDEX($K:$P,ROW(),MATCH(AD$3,$K$2:$P$2,0))/12</f>
        <v>41666.666666666664</v>
      </c>
      <c r="AE1490" s="143" cm="1">
        <f t="array" ref="AE1490">INDEX($K:$P,ROW(),MATCH(AE$3,$K$2:$P$2,0))/12</f>
        <v>41666.666666666664</v>
      </c>
      <c r="AF1490" s="143" cm="1">
        <f t="array" ref="AF1490">INDEX($K:$P,ROW(),MATCH(AF$3,$K$2:$P$2,0))/12</f>
        <v>41666.666666666664</v>
      </c>
      <c r="AG1490" s="143" cm="1">
        <f t="array" ref="AG1490">INDEX($K:$P,ROW(),MATCH(AG$3,$K$2:$P$2,0))/12</f>
        <v>41666.666666666664</v>
      </c>
      <c r="AH1490" s="143" cm="1">
        <f t="array" ref="AH1490">INDEX($K:$P,ROW(),MATCH(AH$3,$K$2:$P$2,0))/12</f>
        <v>41666.666666666664</v>
      </c>
      <c r="AI1490" s="143" cm="1">
        <f t="array" ref="AI1490">INDEX($K:$P,ROW(),MATCH(AI$3,$K$2:$P$2,0))/12</f>
        <v>41666.666666666664</v>
      </c>
      <c r="AJ1490" s="143" cm="1">
        <f t="array" ref="AJ1490">INDEX($K:$P,ROW(),MATCH(AJ$3,$K$2:$P$2,0))/12</f>
        <v>41666.666666666664</v>
      </c>
      <c r="AK1490" s="143" cm="1">
        <f t="array" ref="AK1490">INDEX($K:$P,ROW(),MATCH(AK$3,$K$2:$P$2,0))/12</f>
        <v>41666.666666666664</v>
      </c>
      <c r="AL1490" s="143" cm="1">
        <f t="array" ref="AL1490">INDEX($K:$P,ROW(),MATCH(AL$3,$K$2:$P$2,0))/12</f>
        <v>41666.666666666664</v>
      </c>
      <c r="AM1490" s="143" cm="1">
        <f t="array" ref="AM1490">INDEX($K:$P,ROW(),MATCH(AM$3,$K$2:$P$2,0))/12</f>
        <v>41666.666666666664</v>
      </c>
      <c r="AN1490" s="143" cm="1">
        <f t="array" ref="AN1490">INDEX($K:$P,ROW(),MATCH(AN$3,$K$2:$P$2,0))/12</f>
        <v>41666.666666666664</v>
      </c>
      <c r="AO1490" s="143" cm="1">
        <f t="array" ref="AO1490">INDEX($K:$P,ROW(),MATCH(AO$3,$K$2:$P$2,0))/12</f>
        <v>41666.666666666664</v>
      </c>
      <c r="AP1490" s="143" cm="1">
        <f t="array" ref="AP1490">INDEX($K:$P,ROW(),MATCH(AP$3,$K$2:$P$2,0))/12</f>
        <v>41666.666666666664</v>
      </c>
      <c r="AQ1490" s="143" cm="1">
        <f t="array" ref="AQ1490">INDEX($K:$P,ROW(),MATCH(AQ$3,$K$2:$P$2,0))/12</f>
        <v>41666.666666666664</v>
      </c>
      <c r="AR1490" s="143" cm="1">
        <f t="array" ref="AR1490">INDEX($K:$P,ROW(),MATCH(AR$3,$K$2:$P$2,0))/12</f>
        <v>41666.666666666664</v>
      </c>
      <c r="AS1490" s="143" cm="1">
        <f t="array" ref="AS1490">INDEX($K:$P,ROW(),MATCH(AS$3,$K$2:$P$2,0))/12</f>
        <v>41666.666666666664</v>
      </c>
      <c r="AT1490" s="143" cm="1">
        <f t="array" ref="AT1490">INDEX($K:$P,ROW(),MATCH(AT$3,$K$2:$P$2,0))/12</f>
        <v>41666.666666666664</v>
      </c>
      <c r="AU1490" s="143" cm="1">
        <f t="array" ref="AU1490">INDEX($K:$P,ROW(),MATCH(AU$3,$K$2:$P$2,0))/12</f>
        <v>41666.666666666664</v>
      </c>
      <c r="AV1490" s="143" cm="1">
        <f t="array" ref="AV1490">INDEX($K:$P,ROW(),MATCH(AV$3,$K$2:$P$2,0))/12</f>
        <v>41666.666666666664</v>
      </c>
      <c r="AW1490" s="143" cm="1">
        <f t="array" ref="AW1490">INDEX($K:$P,ROW(),MATCH(AW$3,$K$2:$P$2,0))/12</f>
        <v>41666.666666666664</v>
      </c>
      <c r="AX1490" s="143" cm="1">
        <f t="array" ref="AX1490">INDEX($K:$P,ROW(),MATCH(AX$3,$K$2:$P$2,0))/12</f>
        <v>41666.666666666664</v>
      </c>
      <c r="AY1490" s="143" cm="1">
        <f t="array" ref="AY1490">INDEX($K:$P,ROW(),MATCH(AY$3,$K$2:$P$2,0))/12</f>
        <v>41666.666666666664</v>
      </c>
      <c r="AZ1490" s="143" cm="1">
        <f t="array" ref="AZ1490">INDEX($K:$P,ROW(),MATCH(AZ$3,$K$2:$P$2,0))/12</f>
        <v>41666.666666666664</v>
      </c>
      <c r="BA1490" s="143" cm="1">
        <f t="array" ref="BA1490">INDEX($K:$P,ROW(),MATCH(BA$3,$K$2:$P$2,0))/12</f>
        <v>41666.666666666664</v>
      </c>
      <c r="BB1490" s="143" cm="1">
        <f t="array" ref="BB1490">INDEX($K:$P,ROW(),MATCH(BB$3,$K$2:$P$2,0))/12</f>
        <v>41666.666666666664</v>
      </c>
      <c r="BC1490" s="143" cm="1">
        <f t="array" ref="BC1490">INDEX($K:$P,ROW(),MATCH(BC$3,$K$2:$P$2,0))/12</f>
        <v>41666.666666666664</v>
      </c>
      <c r="BD1490" s="143" cm="1">
        <f t="array" ref="BD1490">INDEX($K:$P,ROW(),MATCH(BD$3,$K$2:$P$2,0))/12</f>
        <v>41666.666666666664</v>
      </c>
      <c r="BE1490" s="143" cm="1">
        <f t="array" ref="BE1490">INDEX($K:$P,ROW(),MATCH(BE$3,$K$2:$P$2,0))/12</f>
        <v>41666.666666666664</v>
      </c>
      <c r="BF1490" s="143" cm="1">
        <f t="array" ref="BF1490">INDEX($K:$P,ROW(),MATCH(BF$3,$K$2:$P$2,0))/12</f>
        <v>41666.666666666664</v>
      </c>
      <c r="BG1490" s="143" cm="1">
        <f t="array" ref="BG1490">INDEX($K:$P,ROW(),MATCH(BG$3,$K$2:$P$2,0))/12</f>
        <v>41666.666666666664</v>
      </c>
      <c r="BH1490" s="143" cm="1">
        <f t="array" ref="BH1490">INDEX($K:$P,ROW(),MATCH(BH$3,$K$2:$P$2,0))/12</f>
        <v>41666.666666666664</v>
      </c>
      <c r="BI1490" s="143" cm="1">
        <f t="array" ref="BI1490">INDEX($K:$P,ROW(),MATCH(BI$3,$K$2:$P$2,0))/12</f>
        <v>41666.666666666664</v>
      </c>
      <c r="BJ1490" s="143" cm="1">
        <f t="array" ref="BJ1490">INDEX($K:$P,ROW(),MATCH(BJ$3,$K$2:$P$2,0))/12</f>
        <v>41666.666666666664</v>
      </c>
      <c r="BK1490" s="143" cm="1">
        <f t="array" ref="BK1490">INDEX($K:$P,ROW(),MATCH(BK$3,$K$2:$P$2,0))/12</f>
        <v>41666.666666666664</v>
      </c>
      <c r="BL1490" s="143" cm="1">
        <f t="array" ref="BL1490">INDEX($K:$P,ROW(),MATCH(BL$3,$K$2:$P$2,0))/12</f>
        <v>41666.666666666664</v>
      </c>
      <c r="BM1490" s="143" cm="1">
        <f t="array" ref="BM1490">INDEX($K:$P,ROW(),MATCH(BM$3,$K$2:$P$2,0))/12</f>
        <v>41666.666666666664</v>
      </c>
      <c r="BN1490" s="143" cm="1">
        <f t="array" ref="BN1490">INDEX($K:$P,ROW(),MATCH(BN$3,$K$2:$P$2,0))/12</f>
        <v>41666.666666666664</v>
      </c>
      <c r="BO1490" s="143" cm="1">
        <f t="array" ref="BO1490">INDEX($K:$P,ROW(),MATCH(BO$3,$K$2:$P$2,0))/12</f>
        <v>41666.666666666664</v>
      </c>
      <c r="BP1490" s="143" cm="1">
        <f t="array" ref="BP1490">INDEX($K:$P,ROW(),MATCH(BP$3,$K$2:$P$2,0))/12</f>
        <v>41666.666666666664</v>
      </c>
      <c r="BQ1490" s="143" cm="1">
        <f t="array" ref="BQ1490">INDEX($K:$P,ROW(),MATCH(BQ$3,$K$2:$P$2,0))/12</f>
        <v>41666.666666666664</v>
      </c>
      <c r="BR1490" s="143" cm="1">
        <f t="array" ref="BR1490">INDEX($K:$P,ROW(),MATCH(BR$3,$K$2:$P$2,0))/12</f>
        <v>41666.666666666664</v>
      </c>
      <c r="BS1490" s="143" cm="1">
        <f t="array" ref="BS1490">INDEX($K:$P,ROW(),MATCH(BS$3,$K$2:$P$2,0))/12</f>
        <v>41666.666666666664</v>
      </c>
      <c r="BT1490" s="143" cm="1">
        <f t="array" ref="BT1490">INDEX($K:$P,ROW(),MATCH(BT$3,$K$2:$P$2,0))/12</f>
        <v>41666.666666666664</v>
      </c>
      <c r="BU1490" s="143" cm="1">
        <f t="array" ref="BU1490">INDEX($K:$P,ROW(),MATCH(BU$3,$K$2:$P$2,0))/12</f>
        <v>41666.666666666664</v>
      </c>
      <c r="BV1490" s="143" cm="1">
        <f t="array" ref="BV1490">INDEX($K:$P,ROW(),MATCH(BV$3,$K$2:$P$2,0))/12</f>
        <v>41666.666666666664</v>
      </c>
      <c r="BW1490" s="143" cm="1">
        <f t="array" ref="BW1490">INDEX($K:$P,ROW(),MATCH(BW$3,$K$2:$P$2,0))/12</f>
        <v>41666.666666666664</v>
      </c>
      <c r="BX1490" s="143" cm="1">
        <f t="array" ref="BX1490">INDEX($K:$P,ROW(),MATCH(BX$3,$K$2:$P$2,0))/12</f>
        <v>41666.666666666664</v>
      </c>
      <c r="BY1490" s="143" cm="1">
        <f t="array" ref="BY1490">INDEX($K:$P,ROW(),MATCH(BY$3,$K$2:$P$2,0))/12</f>
        <v>41666.666666666664</v>
      </c>
      <c r="BZ1490" s="143" cm="1">
        <f t="array" ref="BZ1490">INDEX($K:$P,ROW(),MATCH(BZ$3,$K$2:$P$2,0))/12</f>
        <v>41666.666666666664</v>
      </c>
      <c r="CA1490" s="143" cm="1">
        <f t="array" ref="CA1490">INDEX($K:$P,ROW(),MATCH(CA$3,$K$2:$P$2,0))/12</f>
        <v>41666.666666666664</v>
      </c>
      <c r="CB1490" s="143" cm="1">
        <f t="array" ref="CB1490">INDEX($K:$P,ROW(),MATCH(CB$3,$K$2:$P$2,0))/12</f>
        <v>41666.666666666664</v>
      </c>
      <c r="CC1490" s="143" cm="1">
        <f t="array" ref="CC1490">INDEX($K:$P,ROW(),MATCH(CC$3,$K$2:$P$2,0))/12</f>
        <v>41666.666666666664</v>
      </c>
      <c r="CD1490" s="143" cm="1">
        <f t="array" ref="CD1490">INDEX($K:$P,ROW(),MATCH(CD$3,$K$2:$P$2,0))/12</f>
        <v>41666.666666666664</v>
      </c>
      <c r="CE1490" s="143" cm="1">
        <f t="array" ref="CE1490">INDEX($K:$P,ROW(),MATCH(CE$3,$K$2:$P$2,0))/12</f>
        <v>41666.666666666664</v>
      </c>
      <c r="CF1490" s="143" cm="1">
        <f t="array" ref="CF1490">INDEX($K:$P,ROW(),MATCH(CF$3,$K$2:$P$2,0))/12</f>
        <v>41666.666666666664</v>
      </c>
      <c r="CG1490" s="143" cm="1">
        <f t="array" ref="CG1490">INDEX($K:$P,ROW(),MATCH(CG$3,$K$2:$P$2,0))/12</f>
        <v>41666.666666666664</v>
      </c>
      <c r="CH1490" s="143" cm="1">
        <f t="array" ref="CH1490">INDEX($K:$P,ROW(),MATCH(CH$3,$K$2:$P$2,0))/12</f>
        <v>41666.666666666664</v>
      </c>
      <c r="CI1490" s="143" cm="1">
        <f t="array" ref="CI1490">INDEX($K:$P,ROW(),MATCH(CI$3,$K$2:$P$2,0))/12</f>
        <v>41666.666666666664</v>
      </c>
      <c r="CJ1490" s="143" cm="1">
        <f t="array" ref="CJ1490">INDEX($K:$P,ROW(),MATCH(CJ$3,$K$2:$P$2,0))/12</f>
        <v>41666.666666666664</v>
      </c>
      <c r="CK1490" s="143" cm="1">
        <f t="array" ref="CK1490">INDEX($K:$P,ROW(),MATCH(CK$3,$K$2:$P$2,0))/12</f>
        <v>41666.666666666664</v>
      </c>
    </row>
    <row r="1491" spans="2:89" x14ac:dyDescent="0.35">
      <c r="B1491" s="141" t="str">
        <f>"# of FTE's - "&amp;SUBSTITUTE(B1488,":","")</f>
        <v># of FTE's - Headcount - revenue driven</v>
      </c>
      <c r="C1491" t="s">
        <v>80</v>
      </c>
      <c r="D1491" t="s">
        <v>757</v>
      </c>
      <c r="E1491" s="8" t="str">
        <f t="shared" si="1635"/>
        <v>1491 DCHC-S</v>
      </c>
      <c r="H1491" s="12"/>
      <c r="I1491" s="60"/>
      <c r="J1491" s="60"/>
      <c r="K1491" s="34">
        <f t="shared" ref="K1491:P1491" si="1636">SUMIF($4:$4,K$2,1489:1489)</f>
        <v>0</v>
      </c>
      <c r="L1491" s="34">
        <f t="shared" si="1636"/>
        <v>0</v>
      </c>
      <c r="M1491" s="34">
        <f t="shared" si="1636"/>
        <v>0</v>
      </c>
      <c r="N1491" s="34">
        <f t="shared" si="1636"/>
        <v>0</v>
      </c>
      <c r="O1491" s="34">
        <f t="shared" si="1636"/>
        <v>0</v>
      </c>
      <c r="P1491" s="34">
        <f t="shared" si="1636"/>
        <v>0</v>
      </c>
      <c r="R1491" s="15"/>
      <c r="S1491" s="76" cm="1">
        <f t="array" aca="1" ref="S1491" ca="1">ROUNDUP(INDIRECT(S1482)/S1490,0)</f>
        <v>1</v>
      </c>
      <c r="T1491" s="76" cm="1">
        <f t="array" aca="1" ref="T1491" ca="1">ROUNDUP(INDIRECT(T1482)/T1490,0)</f>
        <v>1</v>
      </c>
      <c r="U1491" s="76" cm="1">
        <f t="array" aca="1" ref="U1491" ca="1">ROUNDUP(INDIRECT(U1482)/U1490,0)</f>
        <v>1</v>
      </c>
      <c r="V1491" s="76" cm="1">
        <f t="array" aca="1" ref="V1491" ca="1">ROUNDUP(INDIRECT(V1482)/V1490,0)</f>
        <v>1</v>
      </c>
      <c r="W1491" s="76" cm="1">
        <f t="array" aca="1" ref="W1491" ca="1">ROUNDUP(INDIRECT(W1482)/W1490,0)</f>
        <v>1</v>
      </c>
      <c r="X1491" s="76" cm="1">
        <f t="array" aca="1" ref="X1491" ca="1">ROUNDUP(INDIRECT(X1482)/X1490,0)</f>
        <v>1</v>
      </c>
      <c r="Y1491" s="76" cm="1">
        <f t="array" aca="1" ref="Y1491" ca="1">ROUNDUP(INDIRECT(Y1482)/Y1490,0)</f>
        <v>1</v>
      </c>
      <c r="Z1491" s="76" cm="1">
        <f t="array" aca="1" ref="Z1491" ca="1">ROUNDUP(INDIRECT(Z1482)/Z1490,0)</f>
        <v>1</v>
      </c>
      <c r="AA1491" s="76" cm="1">
        <f t="array" aca="1" ref="AA1491" ca="1">ROUNDUP(INDIRECT(AA1482)/AA1490,0)</f>
        <v>1</v>
      </c>
      <c r="AB1491" s="76" cm="1">
        <f t="array" aca="1" ref="AB1491" ca="1">ROUNDUP(INDIRECT(AB1482)/AB1490,0)</f>
        <v>1</v>
      </c>
      <c r="AC1491" s="76" cm="1">
        <f t="array" aca="1" ref="AC1491" ca="1">ROUNDUP(INDIRECT(AC1482)/AC1490,0)</f>
        <v>1</v>
      </c>
      <c r="AD1491" s="76" cm="1">
        <f t="array" aca="1" ref="AD1491" ca="1">ROUNDUP(INDIRECT(AD1482)/AD1490,0)</f>
        <v>1</v>
      </c>
      <c r="AE1491" s="76" cm="1">
        <f t="array" aca="1" ref="AE1491" ca="1">ROUNDUP(INDIRECT(AE1482)/AE1490,0)</f>
        <v>1</v>
      </c>
      <c r="AF1491" s="76" cm="1">
        <f t="array" aca="1" ref="AF1491" ca="1">ROUNDUP(INDIRECT(AF1482)/AF1490,0)</f>
        <v>1</v>
      </c>
      <c r="AG1491" s="76" cm="1">
        <f t="array" aca="1" ref="AG1491" ca="1">ROUNDUP(INDIRECT(AG1482)/AG1490,0)</f>
        <v>1</v>
      </c>
      <c r="AH1491" s="76" cm="1">
        <f t="array" aca="1" ref="AH1491" ca="1">ROUNDUP(INDIRECT(AH1482)/AH1490,0)</f>
        <v>1</v>
      </c>
      <c r="AI1491" s="76" cm="1">
        <f t="array" aca="1" ref="AI1491" ca="1">ROUNDUP(INDIRECT(AI1482)/AI1490,0)</f>
        <v>1</v>
      </c>
      <c r="AJ1491" s="76" cm="1">
        <f t="array" aca="1" ref="AJ1491" ca="1">ROUNDUP(INDIRECT(AJ1482)/AJ1490,0)</f>
        <v>1</v>
      </c>
      <c r="AK1491" s="76" cm="1">
        <f t="array" aca="1" ref="AK1491" ca="1">ROUNDUP(INDIRECT(AK1482)/AK1490,0)</f>
        <v>1</v>
      </c>
      <c r="AL1491" s="76" cm="1">
        <f t="array" aca="1" ref="AL1491" ca="1">ROUNDUP(INDIRECT(AL1482)/AL1490,0)</f>
        <v>1</v>
      </c>
      <c r="AM1491" s="76" cm="1">
        <f t="array" aca="1" ref="AM1491" ca="1">ROUNDUP(INDIRECT(AM1482)/AM1490,0)</f>
        <v>1</v>
      </c>
      <c r="AN1491" s="76" cm="1">
        <f t="array" aca="1" ref="AN1491" ca="1">ROUNDUP(INDIRECT(AN1482)/AN1490,0)</f>
        <v>1</v>
      </c>
      <c r="AO1491" s="76" cm="1">
        <f t="array" aca="1" ref="AO1491" ca="1">ROUNDUP(INDIRECT(AO1482)/AO1490,0)</f>
        <v>1</v>
      </c>
      <c r="AP1491" s="76" cm="1">
        <f t="array" aca="1" ref="AP1491" ca="1">ROUNDUP(INDIRECT(AP1482)/AP1490,0)</f>
        <v>1</v>
      </c>
      <c r="AQ1491" s="76" cm="1">
        <f t="array" aca="1" ref="AQ1491" ca="1">ROUNDUP(INDIRECT(AQ1482)/AQ1490,0)</f>
        <v>1</v>
      </c>
      <c r="AR1491" s="76" cm="1">
        <f t="array" aca="1" ref="AR1491" ca="1">ROUNDUP(INDIRECT(AR1482)/AR1490,0)</f>
        <v>1</v>
      </c>
      <c r="AS1491" s="76" cm="1">
        <f t="array" aca="1" ref="AS1491" ca="1">ROUNDUP(INDIRECT(AS1482)/AS1490,0)</f>
        <v>1</v>
      </c>
      <c r="AT1491" s="76" cm="1">
        <f t="array" aca="1" ref="AT1491" ca="1">ROUNDUP(INDIRECT(AT1482)/AT1490,0)</f>
        <v>1</v>
      </c>
      <c r="AU1491" s="76" cm="1">
        <f t="array" aca="1" ref="AU1491" ca="1">ROUNDUP(INDIRECT(AU1482)/AU1490,0)</f>
        <v>1</v>
      </c>
      <c r="AV1491" s="76" cm="1">
        <f t="array" aca="1" ref="AV1491" ca="1">ROUNDUP(INDIRECT(AV1482)/AV1490,0)</f>
        <v>1</v>
      </c>
      <c r="AW1491" s="76" cm="1">
        <f t="array" aca="1" ref="AW1491" ca="1">ROUNDUP(INDIRECT(AW1482)/AW1490,0)</f>
        <v>1</v>
      </c>
      <c r="AX1491" s="76" cm="1">
        <f t="array" aca="1" ref="AX1491" ca="1">ROUNDUP(INDIRECT(AX1482)/AX1490,0)</f>
        <v>1</v>
      </c>
      <c r="AY1491" s="76" cm="1">
        <f t="array" aca="1" ref="AY1491" ca="1">ROUNDUP(INDIRECT(AY1482)/AY1490,0)</f>
        <v>1</v>
      </c>
      <c r="AZ1491" s="76" cm="1">
        <f t="array" aca="1" ref="AZ1491" ca="1">ROUNDUP(INDIRECT(AZ1482)/AZ1490,0)</f>
        <v>1</v>
      </c>
      <c r="BA1491" s="76" cm="1">
        <f t="array" aca="1" ref="BA1491" ca="1">ROUNDUP(INDIRECT(BA1482)/BA1490,0)</f>
        <v>1</v>
      </c>
      <c r="BB1491" s="76" cm="1">
        <f t="array" aca="1" ref="BB1491" ca="1">ROUNDUP(INDIRECT(BB1482)/BB1490,0)</f>
        <v>1</v>
      </c>
      <c r="BC1491" s="76" cm="1">
        <f t="array" aca="1" ref="BC1491" ca="1">ROUNDUP(INDIRECT(BC1482)/BC1490,0)</f>
        <v>1</v>
      </c>
      <c r="BD1491" s="76" cm="1">
        <f t="array" aca="1" ref="BD1491" ca="1">ROUNDUP(INDIRECT(BD1482)/BD1490,0)</f>
        <v>1</v>
      </c>
      <c r="BE1491" s="76" cm="1">
        <f t="array" aca="1" ref="BE1491" ca="1">ROUNDUP(INDIRECT(BE1482)/BE1490,0)</f>
        <v>1</v>
      </c>
      <c r="BF1491" s="76" cm="1">
        <f t="array" aca="1" ref="BF1491" ca="1">ROUNDUP(INDIRECT(BF1482)/BF1490,0)</f>
        <v>1</v>
      </c>
      <c r="BG1491" s="76" cm="1">
        <f t="array" aca="1" ref="BG1491" ca="1">ROUNDUP(INDIRECT(BG1482)/BG1490,0)</f>
        <v>1</v>
      </c>
      <c r="BH1491" s="76" cm="1">
        <f t="array" aca="1" ref="BH1491" ca="1">ROUNDUP(INDIRECT(BH1482)/BH1490,0)</f>
        <v>1</v>
      </c>
      <c r="BI1491" s="76" cm="1">
        <f t="array" aca="1" ref="BI1491" ca="1">ROUNDUP(INDIRECT(BI1482)/BI1490,0)</f>
        <v>1</v>
      </c>
      <c r="BJ1491" s="76" cm="1">
        <f t="array" aca="1" ref="BJ1491" ca="1">ROUNDUP(INDIRECT(BJ1482)/BJ1490,0)</f>
        <v>1</v>
      </c>
      <c r="BK1491" s="76" cm="1">
        <f t="array" aca="1" ref="BK1491" ca="1">ROUNDUP(INDIRECT(BK1482)/BK1490,0)</f>
        <v>1</v>
      </c>
      <c r="BL1491" s="76" cm="1">
        <f t="array" aca="1" ref="BL1491" ca="1">ROUNDUP(INDIRECT(BL1482)/BL1490,0)</f>
        <v>1</v>
      </c>
      <c r="BM1491" s="76" cm="1">
        <f t="array" aca="1" ref="BM1491" ca="1">ROUNDUP(INDIRECT(BM1482)/BM1490,0)</f>
        <v>1</v>
      </c>
      <c r="BN1491" s="76" cm="1">
        <f t="array" aca="1" ref="BN1491" ca="1">ROUNDUP(INDIRECT(BN1482)/BN1490,0)</f>
        <v>1</v>
      </c>
      <c r="BO1491" s="76" cm="1">
        <f t="array" aca="1" ref="BO1491" ca="1">ROUNDUP(INDIRECT(BO1482)/BO1490,0)</f>
        <v>1</v>
      </c>
      <c r="BP1491" s="76" cm="1">
        <f t="array" aca="1" ref="BP1491" ca="1">ROUNDUP(INDIRECT(BP1482)/BP1490,0)</f>
        <v>1</v>
      </c>
      <c r="BQ1491" s="76" cm="1">
        <f t="array" aca="1" ref="BQ1491" ca="1">ROUNDUP(INDIRECT(BQ1482)/BQ1490,0)</f>
        <v>1</v>
      </c>
      <c r="BR1491" s="76" cm="1">
        <f t="array" aca="1" ref="BR1491" ca="1">ROUNDUP(INDIRECT(BR1482)/BR1490,0)</f>
        <v>1</v>
      </c>
      <c r="BS1491" s="76" cm="1">
        <f t="array" aca="1" ref="BS1491" ca="1">ROUNDUP(INDIRECT(BS1482)/BS1490,0)</f>
        <v>1</v>
      </c>
      <c r="BT1491" s="76" cm="1">
        <f t="array" aca="1" ref="BT1491" ca="1">ROUNDUP(INDIRECT(BT1482)/BT1490,0)</f>
        <v>1</v>
      </c>
      <c r="BU1491" s="76" cm="1">
        <f t="array" aca="1" ref="BU1491" ca="1">ROUNDUP(INDIRECT(BU1482)/BU1490,0)</f>
        <v>1</v>
      </c>
      <c r="BV1491" s="76" cm="1">
        <f t="array" aca="1" ref="BV1491" ca="1">ROUNDUP(INDIRECT(BV1482)/BV1490,0)</f>
        <v>1</v>
      </c>
      <c r="BW1491" s="76" cm="1">
        <f t="array" aca="1" ref="BW1491" ca="1">ROUNDUP(INDIRECT(BW1482)/BW1490,0)</f>
        <v>1</v>
      </c>
      <c r="BX1491" s="76" cm="1">
        <f t="array" aca="1" ref="BX1491" ca="1">ROUNDUP(INDIRECT(BX1482)/BX1490,0)</f>
        <v>1</v>
      </c>
      <c r="BY1491" s="76" cm="1">
        <f t="array" aca="1" ref="BY1491" ca="1">ROUNDUP(INDIRECT(BY1482)/BY1490,0)</f>
        <v>1</v>
      </c>
      <c r="BZ1491" s="76" cm="1">
        <f t="array" aca="1" ref="BZ1491" ca="1">ROUNDUP(INDIRECT(BZ1482)/BZ1490,0)</f>
        <v>1</v>
      </c>
      <c r="CA1491" s="76" cm="1">
        <f t="array" aca="1" ref="CA1491" ca="1">ROUNDUP(INDIRECT(CA1482)/CA1490,0)</f>
        <v>1</v>
      </c>
      <c r="CB1491" s="76" cm="1">
        <f t="array" aca="1" ref="CB1491" ca="1">ROUNDUP(INDIRECT(CB1482)/CB1490,0)</f>
        <v>1</v>
      </c>
      <c r="CC1491" s="76" cm="1">
        <f t="array" aca="1" ref="CC1491" ca="1">ROUNDUP(INDIRECT(CC1482)/CC1490,0)</f>
        <v>1</v>
      </c>
      <c r="CD1491" s="76" cm="1">
        <f t="array" aca="1" ref="CD1491" ca="1">ROUNDUP(INDIRECT(CD1482)/CD1490,0)</f>
        <v>1</v>
      </c>
      <c r="CE1491" s="76" cm="1">
        <f t="array" aca="1" ref="CE1491" ca="1">ROUNDUP(INDIRECT(CE1482)/CE1490,0)</f>
        <v>1</v>
      </c>
      <c r="CF1491" s="76" cm="1">
        <f t="array" aca="1" ref="CF1491" ca="1">ROUNDUP(INDIRECT(CF1482)/CF1490,0)</f>
        <v>1</v>
      </c>
      <c r="CG1491" s="76" cm="1">
        <f t="array" aca="1" ref="CG1491" ca="1">ROUNDUP(INDIRECT(CG1482)/CG1490,0)</f>
        <v>1</v>
      </c>
      <c r="CH1491" s="76" cm="1">
        <f t="array" aca="1" ref="CH1491" ca="1">ROUNDUP(INDIRECT(CH1482)/CH1490,0)</f>
        <v>1</v>
      </c>
      <c r="CI1491" s="76" cm="1">
        <f t="array" aca="1" ref="CI1491" ca="1">ROUNDUP(INDIRECT(CI1482)/CI1490,0)</f>
        <v>1</v>
      </c>
      <c r="CJ1491" s="76" cm="1">
        <f t="array" aca="1" ref="CJ1491" ca="1">ROUNDUP(INDIRECT(CJ1482)/CJ1490,0)</f>
        <v>1</v>
      </c>
      <c r="CK1491" s="76" cm="1">
        <f t="array" aca="1" ref="CK1491" ca="1">ROUNDUP(INDIRECT(CK1482)/CK1490,0)</f>
        <v>1</v>
      </c>
    </row>
    <row r="1492" spans="2:89" x14ac:dyDescent="0.35">
      <c r="B1492" s="141" t="s">
        <v>185</v>
      </c>
      <c r="D1492" t="s">
        <v>757</v>
      </c>
      <c r="E1492" s="8" t="str">
        <f t="shared" si="1635"/>
        <v>1492 DCHC-S</v>
      </c>
      <c r="G1492" t="str">
        <f>E1492</f>
        <v>1492 DCHC-S</v>
      </c>
      <c r="H1492" s="12"/>
      <c r="I1492" s="60"/>
      <c r="J1492" s="60"/>
      <c r="K1492" s="18">
        <v>50000</v>
      </c>
      <c r="L1492" s="18">
        <v>50000</v>
      </c>
      <c r="M1492" s="18">
        <v>50000</v>
      </c>
      <c r="N1492" s="18">
        <v>50000</v>
      </c>
      <c r="O1492" s="18">
        <v>50000</v>
      </c>
      <c r="P1492" s="18">
        <v>50000</v>
      </c>
      <c r="R1492" s="19"/>
      <c r="S1492" s="143" cm="1">
        <f t="array" ref="S1492">INDEX($K:$P,ROW(),MATCH(S$3,$K$2:$P$2,0))/12</f>
        <v>4166.666666666667</v>
      </c>
      <c r="T1492" s="143" cm="1">
        <f t="array" ref="T1492">INDEX($K:$P,ROW(),MATCH(T$3,$K$2:$P$2,0))/12</f>
        <v>4166.666666666667</v>
      </c>
      <c r="U1492" s="143" cm="1">
        <f t="array" ref="U1492">INDEX($K:$P,ROW(),MATCH(U$3,$K$2:$P$2,0))/12</f>
        <v>4166.666666666667</v>
      </c>
      <c r="V1492" s="143" cm="1">
        <f t="array" ref="V1492">INDEX($K:$P,ROW(),MATCH(V$3,$K$2:$P$2,0))/12</f>
        <v>4166.666666666667</v>
      </c>
      <c r="W1492" s="143" cm="1">
        <f t="array" ref="W1492">INDEX($K:$P,ROW(),MATCH(W$3,$K$2:$P$2,0))/12</f>
        <v>4166.666666666667</v>
      </c>
      <c r="X1492" s="143" cm="1">
        <f t="array" ref="X1492">INDEX($K:$P,ROW(),MATCH(X$3,$K$2:$P$2,0))/12</f>
        <v>4166.666666666667</v>
      </c>
      <c r="Y1492" s="143" cm="1">
        <f t="array" ref="Y1492">INDEX($K:$P,ROW(),MATCH(Y$3,$K$2:$P$2,0))/12</f>
        <v>4166.666666666667</v>
      </c>
      <c r="Z1492" s="143" cm="1">
        <f t="array" ref="Z1492">INDEX($K:$P,ROW(),MATCH(Z$3,$K$2:$P$2,0))/12</f>
        <v>4166.666666666667</v>
      </c>
      <c r="AA1492" s="143" cm="1">
        <f t="array" ref="AA1492">INDEX($K:$P,ROW(),MATCH(AA$3,$K$2:$P$2,0))/12</f>
        <v>4166.666666666667</v>
      </c>
      <c r="AB1492" s="143" cm="1">
        <f t="array" ref="AB1492">INDEX($K:$P,ROW(),MATCH(AB$3,$K$2:$P$2,0))/12</f>
        <v>4166.666666666667</v>
      </c>
      <c r="AC1492" s="143" cm="1">
        <f t="array" ref="AC1492">INDEX($K:$P,ROW(),MATCH(AC$3,$K$2:$P$2,0))/12</f>
        <v>4166.666666666667</v>
      </c>
      <c r="AD1492" s="143" cm="1">
        <f t="array" ref="AD1492">INDEX($K:$P,ROW(),MATCH(AD$3,$K$2:$P$2,0))/12</f>
        <v>4166.666666666667</v>
      </c>
      <c r="AE1492" s="143" cm="1">
        <f t="array" ref="AE1492">INDEX($K:$P,ROW(),MATCH(AE$3,$K$2:$P$2,0))/12</f>
        <v>4166.666666666667</v>
      </c>
      <c r="AF1492" s="143" cm="1">
        <f t="array" ref="AF1492">INDEX($K:$P,ROW(),MATCH(AF$3,$K$2:$P$2,0))/12</f>
        <v>4166.666666666667</v>
      </c>
      <c r="AG1492" s="143" cm="1">
        <f t="array" ref="AG1492">INDEX($K:$P,ROW(),MATCH(AG$3,$K$2:$P$2,0))/12</f>
        <v>4166.666666666667</v>
      </c>
      <c r="AH1492" s="143" cm="1">
        <f t="array" ref="AH1492">INDEX($K:$P,ROW(),MATCH(AH$3,$K$2:$P$2,0))/12</f>
        <v>4166.666666666667</v>
      </c>
      <c r="AI1492" s="143" cm="1">
        <f t="array" ref="AI1492">INDEX($K:$P,ROW(),MATCH(AI$3,$K$2:$P$2,0))/12</f>
        <v>4166.666666666667</v>
      </c>
      <c r="AJ1492" s="143" cm="1">
        <f t="array" ref="AJ1492">INDEX($K:$P,ROW(),MATCH(AJ$3,$K$2:$P$2,0))/12</f>
        <v>4166.666666666667</v>
      </c>
      <c r="AK1492" s="143" cm="1">
        <f t="array" ref="AK1492">INDEX($K:$P,ROW(),MATCH(AK$3,$K$2:$P$2,0))/12</f>
        <v>4166.666666666667</v>
      </c>
      <c r="AL1492" s="143" cm="1">
        <f t="array" ref="AL1492">INDEX($K:$P,ROW(),MATCH(AL$3,$K$2:$P$2,0))/12</f>
        <v>4166.666666666667</v>
      </c>
      <c r="AM1492" s="143" cm="1">
        <f t="array" ref="AM1492">INDEX($K:$P,ROW(),MATCH(AM$3,$K$2:$P$2,0))/12</f>
        <v>4166.666666666667</v>
      </c>
      <c r="AN1492" s="143" cm="1">
        <f t="array" ref="AN1492">INDEX($K:$P,ROW(),MATCH(AN$3,$K$2:$P$2,0))/12</f>
        <v>4166.666666666667</v>
      </c>
      <c r="AO1492" s="143" cm="1">
        <f t="array" ref="AO1492">INDEX($K:$P,ROW(),MATCH(AO$3,$K$2:$P$2,0))/12</f>
        <v>4166.666666666667</v>
      </c>
      <c r="AP1492" s="143" cm="1">
        <f t="array" ref="AP1492">INDEX($K:$P,ROW(),MATCH(AP$3,$K$2:$P$2,0))/12</f>
        <v>4166.666666666667</v>
      </c>
      <c r="AQ1492" s="143" cm="1">
        <f t="array" ref="AQ1492">INDEX($K:$P,ROW(),MATCH(AQ$3,$K$2:$P$2,0))/12</f>
        <v>4166.666666666667</v>
      </c>
      <c r="AR1492" s="143" cm="1">
        <f t="array" ref="AR1492">INDEX($K:$P,ROW(),MATCH(AR$3,$K$2:$P$2,0))/12</f>
        <v>4166.666666666667</v>
      </c>
      <c r="AS1492" s="143" cm="1">
        <f t="array" ref="AS1492">INDEX($K:$P,ROW(),MATCH(AS$3,$K$2:$P$2,0))/12</f>
        <v>4166.666666666667</v>
      </c>
      <c r="AT1492" s="143" cm="1">
        <f t="array" ref="AT1492">INDEX($K:$P,ROW(),MATCH(AT$3,$K$2:$P$2,0))/12</f>
        <v>4166.666666666667</v>
      </c>
      <c r="AU1492" s="143" cm="1">
        <f t="array" ref="AU1492">INDEX($K:$P,ROW(),MATCH(AU$3,$K$2:$P$2,0))/12</f>
        <v>4166.666666666667</v>
      </c>
      <c r="AV1492" s="143" cm="1">
        <f t="array" ref="AV1492">INDEX($K:$P,ROW(),MATCH(AV$3,$K$2:$P$2,0))/12</f>
        <v>4166.666666666667</v>
      </c>
      <c r="AW1492" s="143" cm="1">
        <f t="array" ref="AW1492">INDEX($K:$P,ROW(),MATCH(AW$3,$K$2:$P$2,0))/12</f>
        <v>4166.666666666667</v>
      </c>
      <c r="AX1492" s="143" cm="1">
        <f t="array" ref="AX1492">INDEX($K:$P,ROW(),MATCH(AX$3,$K$2:$P$2,0))/12</f>
        <v>4166.666666666667</v>
      </c>
      <c r="AY1492" s="143" cm="1">
        <f t="array" ref="AY1492">INDEX($K:$P,ROW(),MATCH(AY$3,$K$2:$P$2,0))/12</f>
        <v>4166.666666666667</v>
      </c>
      <c r="AZ1492" s="143" cm="1">
        <f t="array" ref="AZ1492">INDEX($K:$P,ROW(),MATCH(AZ$3,$K$2:$P$2,0))/12</f>
        <v>4166.666666666667</v>
      </c>
      <c r="BA1492" s="143" cm="1">
        <f t="array" ref="BA1492">INDEX($K:$P,ROW(),MATCH(BA$3,$K$2:$P$2,0))/12</f>
        <v>4166.666666666667</v>
      </c>
      <c r="BB1492" s="143" cm="1">
        <f t="array" ref="BB1492">INDEX($K:$P,ROW(),MATCH(BB$3,$K$2:$P$2,0))/12</f>
        <v>4166.666666666667</v>
      </c>
      <c r="BC1492" s="143" cm="1">
        <f t="array" ref="BC1492">INDEX($K:$P,ROW(),MATCH(BC$3,$K$2:$P$2,0))/12</f>
        <v>4166.666666666667</v>
      </c>
      <c r="BD1492" s="143" cm="1">
        <f t="array" ref="BD1492">INDEX($K:$P,ROW(),MATCH(BD$3,$K$2:$P$2,0))/12</f>
        <v>4166.666666666667</v>
      </c>
      <c r="BE1492" s="143" cm="1">
        <f t="array" ref="BE1492">INDEX($K:$P,ROW(),MATCH(BE$3,$K$2:$P$2,0))/12</f>
        <v>4166.666666666667</v>
      </c>
      <c r="BF1492" s="143" cm="1">
        <f t="array" ref="BF1492">INDEX($K:$P,ROW(),MATCH(BF$3,$K$2:$P$2,0))/12</f>
        <v>4166.666666666667</v>
      </c>
      <c r="BG1492" s="143" cm="1">
        <f t="array" ref="BG1492">INDEX($K:$P,ROW(),MATCH(BG$3,$K$2:$P$2,0))/12</f>
        <v>4166.666666666667</v>
      </c>
      <c r="BH1492" s="143" cm="1">
        <f t="array" ref="BH1492">INDEX($K:$P,ROW(),MATCH(BH$3,$K$2:$P$2,0))/12</f>
        <v>4166.666666666667</v>
      </c>
      <c r="BI1492" s="143" cm="1">
        <f t="array" ref="BI1492">INDEX($K:$P,ROW(),MATCH(BI$3,$K$2:$P$2,0))/12</f>
        <v>4166.666666666667</v>
      </c>
      <c r="BJ1492" s="143" cm="1">
        <f t="array" ref="BJ1492">INDEX($K:$P,ROW(),MATCH(BJ$3,$K$2:$P$2,0))/12</f>
        <v>4166.666666666667</v>
      </c>
      <c r="BK1492" s="143" cm="1">
        <f t="array" ref="BK1492">INDEX($K:$P,ROW(),MATCH(BK$3,$K$2:$P$2,0))/12</f>
        <v>4166.666666666667</v>
      </c>
      <c r="BL1492" s="143" cm="1">
        <f t="array" ref="BL1492">INDEX($K:$P,ROW(),MATCH(BL$3,$K$2:$P$2,0))/12</f>
        <v>4166.666666666667</v>
      </c>
      <c r="BM1492" s="143" cm="1">
        <f t="array" ref="BM1492">INDEX($K:$P,ROW(),MATCH(BM$3,$K$2:$P$2,0))/12</f>
        <v>4166.666666666667</v>
      </c>
      <c r="BN1492" s="143" cm="1">
        <f t="array" ref="BN1492">INDEX($K:$P,ROW(),MATCH(BN$3,$K$2:$P$2,0))/12</f>
        <v>4166.666666666667</v>
      </c>
      <c r="BO1492" s="143" cm="1">
        <f t="array" ref="BO1492">INDEX($K:$P,ROW(),MATCH(BO$3,$K$2:$P$2,0))/12</f>
        <v>4166.666666666667</v>
      </c>
      <c r="BP1492" s="143" cm="1">
        <f t="array" ref="BP1492">INDEX($K:$P,ROW(),MATCH(BP$3,$K$2:$P$2,0))/12</f>
        <v>4166.666666666667</v>
      </c>
      <c r="BQ1492" s="143" cm="1">
        <f t="array" ref="BQ1492">INDEX($K:$P,ROW(),MATCH(BQ$3,$K$2:$P$2,0))/12</f>
        <v>4166.666666666667</v>
      </c>
      <c r="BR1492" s="143" cm="1">
        <f t="array" ref="BR1492">INDEX($K:$P,ROW(),MATCH(BR$3,$K$2:$P$2,0))/12</f>
        <v>4166.666666666667</v>
      </c>
      <c r="BS1492" s="143" cm="1">
        <f t="array" ref="BS1492">INDEX($K:$P,ROW(),MATCH(BS$3,$K$2:$P$2,0))/12</f>
        <v>4166.666666666667</v>
      </c>
      <c r="BT1492" s="143" cm="1">
        <f t="array" ref="BT1492">INDEX($K:$P,ROW(),MATCH(BT$3,$K$2:$P$2,0))/12</f>
        <v>4166.666666666667</v>
      </c>
      <c r="BU1492" s="143" cm="1">
        <f t="array" ref="BU1492">INDEX($K:$P,ROW(),MATCH(BU$3,$K$2:$P$2,0))/12</f>
        <v>4166.666666666667</v>
      </c>
      <c r="BV1492" s="143" cm="1">
        <f t="array" ref="BV1492">INDEX($K:$P,ROW(),MATCH(BV$3,$K$2:$P$2,0))/12</f>
        <v>4166.666666666667</v>
      </c>
      <c r="BW1492" s="143" cm="1">
        <f t="array" ref="BW1492">INDEX($K:$P,ROW(),MATCH(BW$3,$K$2:$P$2,0))/12</f>
        <v>4166.666666666667</v>
      </c>
      <c r="BX1492" s="143" cm="1">
        <f t="array" ref="BX1492">INDEX($K:$P,ROW(),MATCH(BX$3,$K$2:$P$2,0))/12</f>
        <v>4166.666666666667</v>
      </c>
      <c r="BY1492" s="143" cm="1">
        <f t="array" ref="BY1492">INDEX($K:$P,ROW(),MATCH(BY$3,$K$2:$P$2,0))/12</f>
        <v>4166.666666666667</v>
      </c>
      <c r="BZ1492" s="143" cm="1">
        <f t="array" ref="BZ1492">INDEX($K:$P,ROW(),MATCH(BZ$3,$K$2:$P$2,0))/12</f>
        <v>4166.666666666667</v>
      </c>
      <c r="CA1492" s="143" cm="1">
        <f t="array" ref="CA1492">INDEX($K:$P,ROW(),MATCH(CA$3,$K$2:$P$2,0))/12</f>
        <v>4166.666666666667</v>
      </c>
      <c r="CB1492" s="143" cm="1">
        <f t="array" ref="CB1492">INDEX($K:$P,ROW(),MATCH(CB$3,$K$2:$P$2,0))/12</f>
        <v>4166.666666666667</v>
      </c>
      <c r="CC1492" s="143" cm="1">
        <f t="array" ref="CC1492">INDEX($K:$P,ROW(),MATCH(CC$3,$K$2:$P$2,0))/12</f>
        <v>4166.666666666667</v>
      </c>
      <c r="CD1492" s="143" cm="1">
        <f t="array" ref="CD1492">INDEX($K:$P,ROW(),MATCH(CD$3,$K$2:$P$2,0))/12</f>
        <v>4166.666666666667</v>
      </c>
      <c r="CE1492" s="143" cm="1">
        <f t="array" ref="CE1492">INDEX($K:$P,ROW(),MATCH(CE$3,$K$2:$P$2,0))/12</f>
        <v>4166.666666666667</v>
      </c>
      <c r="CF1492" s="143" cm="1">
        <f t="array" ref="CF1492">INDEX($K:$P,ROW(),MATCH(CF$3,$K$2:$P$2,0))/12</f>
        <v>4166.666666666667</v>
      </c>
      <c r="CG1492" s="143" cm="1">
        <f t="array" ref="CG1492">INDEX($K:$P,ROW(),MATCH(CG$3,$K$2:$P$2,0))/12</f>
        <v>4166.666666666667</v>
      </c>
      <c r="CH1492" s="143" cm="1">
        <f t="array" ref="CH1492">INDEX($K:$P,ROW(),MATCH(CH$3,$K$2:$P$2,0))/12</f>
        <v>4166.666666666667</v>
      </c>
      <c r="CI1492" s="143" cm="1">
        <f t="array" ref="CI1492">INDEX($K:$P,ROW(),MATCH(CI$3,$K$2:$P$2,0))/12</f>
        <v>4166.666666666667</v>
      </c>
      <c r="CJ1492" s="143" cm="1">
        <f t="array" ref="CJ1492">INDEX($K:$P,ROW(),MATCH(CJ$3,$K$2:$P$2,0))/12</f>
        <v>4166.666666666667</v>
      </c>
      <c r="CK1492" s="143" cm="1">
        <f t="array" ref="CK1492">INDEX($K:$P,ROW(),MATCH(CK$3,$K$2:$P$2,0))/12</f>
        <v>4166.666666666667</v>
      </c>
    </row>
    <row r="1493" spans="2:89" x14ac:dyDescent="0.35">
      <c r="B1493" s="123" t="str">
        <f>"Expense - "&amp;SUBSTITUTE(B1488,":","")</f>
        <v>Expense - Headcount - revenue driven</v>
      </c>
      <c r="C1493" t="s">
        <v>203</v>
      </c>
      <c r="D1493" t="s">
        <v>757</v>
      </c>
      <c r="E1493" s="8" t="str">
        <f t="shared" si="1635"/>
        <v>1493 DCHC-S</v>
      </c>
      <c r="H1493" s="27"/>
      <c r="I1493" s="78"/>
      <c r="J1493" s="78"/>
      <c r="K1493" s="63">
        <f t="shared" ref="K1493:P1493" ca="1" si="1637">SUMIF($3:$3,K$2,1493:1493)</f>
        <v>-49999.999999999993</v>
      </c>
      <c r="L1493" s="63">
        <f t="shared" ca="1" si="1637"/>
        <v>-49999.999999999993</v>
      </c>
      <c r="M1493" s="63">
        <f t="shared" ca="1" si="1637"/>
        <v>-49999.999999999993</v>
      </c>
      <c r="N1493" s="63">
        <f t="shared" ca="1" si="1637"/>
        <v>-49999.999999999993</v>
      </c>
      <c r="O1493" s="63">
        <f t="shared" ca="1" si="1637"/>
        <v>-49999.999999999993</v>
      </c>
      <c r="P1493" s="63">
        <f t="shared" ca="1" si="1637"/>
        <v>-45833.333333333328</v>
      </c>
      <c r="R1493" s="33"/>
      <c r="S1493" s="144">
        <f t="shared" ref="S1493" ca="1" si="1638">-S1492*S1491</f>
        <v>-4166.666666666667</v>
      </c>
      <c r="T1493" s="144">
        <f t="shared" ref="T1493:AX1493" ca="1" si="1639">-T1492*T1491</f>
        <v>-4166.666666666667</v>
      </c>
      <c r="U1493" s="144">
        <f t="shared" ca="1" si="1639"/>
        <v>-4166.666666666667</v>
      </c>
      <c r="V1493" s="144">
        <f t="shared" ca="1" si="1639"/>
        <v>-4166.666666666667</v>
      </c>
      <c r="W1493" s="144">
        <f t="shared" ca="1" si="1639"/>
        <v>-4166.666666666667</v>
      </c>
      <c r="X1493" s="144">
        <f t="shared" ca="1" si="1639"/>
        <v>-4166.666666666667</v>
      </c>
      <c r="Y1493" s="144">
        <f t="shared" ca="1" si="1639"/>
        <v>-4166.666666666667</v>
      </c>
      <c r="Z1493" s="144">
        <f t="shared" ca="1" si="1639"/>
        <v>-4166.666666666667</v>
      </c>
      <c r="AA1493" s="144">
        <f t="shared" ca="1" si="1639"/>
        <v>-4166.666666666667</v>
      </c>
      <c r="AB1493" s="144">
        <f t="shared" ca="1" si="1639"/>
        <v>-4166.666666666667</v>
      </c>
      <c r="AC1493" s="144">
        <f t="shared" ca="1" si="1639"/>
        <v>-4166.666666666667</v>
      </c>
      <c r="AD1493" s="144">
        <f t="shared" ca="1" si="1639"/>
        <v>-4166.666666666667</v>
      </c>
      <c r="AE1493" s="144">
        <f t="shared" ca="1" si="1639"/>
        <v>-4166.666666666667</v>
      </c>
      <c r="AF1493" s="144">
        <f t="shared" ca="1" si="1639"/>
        <v>-4166.666666666667</v>
      </c>
      <c r="AG1493" s="144">
        <f t="shared" ca="1" si="1639"/>
        <v>-4166.666666666667</v>
      </c>
      <c r="AH1493" s="144">
        <f t="shared" ca="1" si="1639"/>
        <v>-4166.666666666667</v>
      </c>
      <c r="AI1493" s="144">
        <f t="shared" ca="1" si="1639"/>
        <v>-4166.666666666667</v>
      </c>
      <c r="AJ1493" s="144">
        <f t="shared" ca="1" si="1639"/>
        <v>-4166.666666666667</v>
      </c>
      <c r="AK1493" s="144">
        <f t="shared" ca="1" si="1639"/>
        <v>-4166.666666666667</v>
      </c>
      <c r="AL1493" s="144">
        <f t="shared" ca="1" si="1639"/>
        <v>-4166.666666666667</v>
      </c>
      <c r="AM1493" s="144">
        <f t="shared" ca="1" si="1639"/>
        <v>-4166.666666666667</v>
      </c>
      <c r="AN1493" s="144">
        <f t="shared" ca="1" si="1639"/>
        <v>-4166.666666666667</v>
      </c>
      <c r="AO1493" s="144">
        <f t="shared" ca="1" si="1639"/>
        <v>-4166.666666666667</v>
      </c>
      <c r="AP1493" s="144">
        <f t="shared" ca="1" si="1639"/>
        <v>-4166.666666666667</v>
      </c>
      <c r="AQ1493" s="144">
        <f t="shared" ca="1" si="1639"/>
        <v>-4166.666666666667</v>
      </c>
      <c r="AR1493" s="144">
        <f t="shared" ca="1" si="1639"/>
        <v>-4166.666666666667</v>
      </c>
      <c r="AS1493" s="144">
        <f t="shared" ca="1" si="1639"/>
        <v>-4166.666666666667</v>
      </c>
      <c r="AT1493" s="144">
        <f t="shared" ca="1" si="1639"/>
        <v>-4166.666666666667</v>
      </c>
      <c r="AU1493" s="144">
        <f t="shared" ca="1" si="1639"/>
        <v>-4166.666666666667</v>
      </c>
      <c r="AV1493" s="144">
        <f t="shared" ca="1" si="1639"/>
        <v>-4166.666666666667</v>
      </c>
      <c r="AW1493" s="144">
        <f t="shared" ca="1" si="1639"/>
        <v>-4166.666666666667</v>
      </c>
      <c r="AX1493" s="144">
        <f t="shared" ca="1" si="1639"/>
        <v>-4166.666666666667</v>
      </c>
      <c r="AY1493" s="144">
        <f t="shared" ref="AY1493:CD1493" ca="1" si="1640">-AY1492*AY1491</f>
        <v>-4166.666666666667</v>
      </c>
      <c r="AZ1493" s="144">
        <f t="shared" ca="1" si="1640"/>
        <v>-4166.666666666667</v>
      </c>
      <c r="BA1493" s="144">
        <f t="shared" ca="1" si="1640"/>
        <v>-4166.666666666667</v>
      </c>
      <c r="BB1493" s="144">
        <f t="shared" ca="1" si="1640"/>
        <v>-4166.666666666667</v>
      </c>
      <c r="BC1493" s="144">
        <f t="shared" ca="1" si="1640"/>
        <v>-4166.666666666667</v>
      </c>
      <c r="BD1493" s="144">
        <f t="shared" ca="1" si="1640"/>
        <v>-4166.666666666667</v>
      </c>
      <c r="BE1493" s="144">
        <f t="shared" ca="1" si="1640"/>
        <v>-4166.666666666667</v>
      </c>
      <c r="BF1493" s="144">
        <f t="shared" ca="1" si="1640"/>
        <v>-4166.666666666667</v>
      </c>
      <c r="BG1493" s="144">
        <f t="shared" ca="1" si="1640"/>
        <v>-4166.666666666667</v>
      </c>
      <c r="BH1493" s="144">
        <f t="shared" ca="1" si="1640"/>
        <v>-4166.666666666667</v>
      </c>
      <c r="BI1493" s="144">
        <f t="shared" ca="1" si="1640"/>
        <v>-4166.666666666667</v>
      </c>
      <c r="BJ1493" s="144">
        <f t="shared" ca="1" si="1640"/>
        <v>-4166.666666666667</v>
      </c>
      <c r="BK1493" s="144">
        <f t="shared" ca="1" si="1640"/>
        <v>-4166.666666666667</v>
      </c>
      <c r="BL1493" s="144">
        <f t="shared" ca="1" si="1640"/>
        <v>-4166.666666666667</v>
      </c>
      <c r="BM1493" s="144">
        <f t="shared" ca="1" si="1640"/>
        <v>-4166.666666666667</v>
      </c>
      <c r="BN1493" s="144">
        <f t="shared" ca="1" si="1640"/>
        <v>-4166.666666666667</v>
      </c>
      <c r="BO1493" s="144">
        <f t="shared" ca="1" si="1640"/>
        <v>-4166.666666666667</v>
      </c>
      <c r="BP1493" s="144">
        <f t="shared" ca="1" si="1640"/>
        <v>-4166.666666666667</v>
      </c>
      <c r="BQ1493" s="144">
        <f t="shared" ca="1" si="1640"/>
        <v>-4166.666666666667</v>
      </c>
      <c r="BR1493" s="144">
        <f t="shared" ca="1" si="1640"/>
        <v>-4166.666666666667</v>
      </c>
      <c r="BS1493" s="144">
        <f t="shared" ca="1" si="1640"/>
        <v>-4166.666666666667</v>
      </c>
      <c r="BT1493" s="144">
        <f t="shared" ca="1" si="1640"/>
        <v>-4166.666666666667</v>
      </c>
      <c r="BU1493" s="144">
        <f t="shared" ca="1" si="1640"/>
        <v>-4166.666666666667</v>
      </c>
      <c r="BV1493" s="144">
        <f t="shared" ca="1" si="1640"/>
        <v>-4166.666666666667</v>
      </c>
      <c r="BW1493" s="144">
        <f t="shared" ca="1" si="1640"/>
        <v>-4166.666666666667</v>
      </c>
      <c r="BX1493" s="144">
        <f t="shared" ca="1" si="1640"/>
        <v>-4166.666666666667</v>
      </c>
      <c r="BY1493" s="144">
        <f t="shared" ca="1" si="1640"/>
        <v>-4166.666666666667</v>
      </c>
      <c r="BZ1493" s="144">
        <f t="shared" ca="1" si="1640"/>
        <v>-4166.666666666667</v>
      </c>
      <c r="CA1493" s="144">
        <f t="shared" ca="1" si="1640"/>
        <v>-4166.666666666667</v>
      </c>
      <c r="CB1493" s="144">
        <f t="shared" ca="1" si="1640"/>
        <v>-4166.666666666667</v>
      </c>
      <c r="CC1493" s="144">
        <f t="shared" ca="1" si="1640"/>
        <v>-4166.666666666667</v>
      </c>
      <c r="CD1493" s="144">
        <f t="shared" ca="1" si="1640"/>
        <v>-4166.666666666667</v>
      </c>
      <c r="CE1493" s="144">
        <f t="shared" ref="CE1493:CK1493" ca="1" si="1641">-CE1492*CE1491</f>
        <v>-4166.666666666667</v>
      </c>
      <c r="CF1493" s="144">
        <f t="shared" ca="1" si="1641"/>
        <v>-4166.666666666667</v>
      </c>
      <c r="CG1493" s="144">
        <f t="shared" ca="1" si="1641"/>
        <v>-4166.666666666667</v>
      </c>
      <c r="CH1493" s="144">
        <f t="shared" ca="1" si="1641"/>
        <v>-4166.666666666667</v>
      </c>
      <c r="CI1493" s="144">
        <f t="shared" ca="1" si="1641"/>
        <v>-4166.666666666667</v>
      </c>
      <c r="CJ1493" s="144">
        <f t="shared" ca="1" si="1641"/>
        <v>-4166.666666666667</v>
      </c>
      <c r="CK1493" s="144">
        <f t="shared" ca="1" si="1641"/>
        <v>-4166.666666666667</v>
      </c>
    </row>
    <row r="1494" spans="2:89" x14ac:dyDescent="0.35">
      <c r="D1494" t="s">
        <v>757</v>
      </c>
      <c r="E1494" s="8" t="str">
        <f t="shared" si="1635"/>
        <v>1494 DCHC-S</v>
      </c>
      <c r="G1494" t="s">
        <v>244</v>
      </c>
      <c r="S1494" s="72"/>
      <c r="T1494" s="72"/>
      <c r="U1494" s="72"/>
      <c r="V1494" s="72"/>
      <c r="W1494" s="72"/>
      <c r="X1494" s="72"/>
      <c r="Y1494" s="72"/>
      <c r="Z1494" s="72"/>
      <c r="AA1494" s="72"/>
      <c r="AB1494" s="72"/>
      <c r="AC1494" s="72"/>
      <c r="AD1494" s="72"/>
      <c r="AE1494" s="72"/>
      <c r="AF1494" s="72"/>
      <c r="AG1494" s="72"/>
      <c r="AH1494" s="72"/>
      <c r="AI1494" s="72"/>
      <c r="AJ1494" s="72"/>
      <c r="AK1494" s="72"/>
      <c r="AL1494" s="72"/>
      <c r="AM1494" s="72"/>
      <c r="AN1494" s="72"/>
      <c r="AO1494" s="72"/>
      <c r="AP1494" s="72"/>
      <c r="AQ1494" s="72"/>
      <c r="AR1494" s="72"/>
      <c r="AS1494" s="72"/>
      <c r="AT1494" s="72"/>
      <c r="AU1494" s="72"/>
      <c r="AV1494" s="72"/>
      <c r="AW1494" s="72"/>
      <c r="AX1494" s="72"/>
      <c r="AY1494" s="72"/>
      <c r="AZ1494" s="72"/>
      <c r="BA1494" s="72"/>
      <c r="BB1494" s="72"/>
      <c r="BC1494" s="72"/>
      <c r="BD1494" s="72"/>
      <c r="BE1494" s="72"/>
      <c r="BF1494" s="72"/>
      <c r="BG1494" s="72"/>
      <c r="BH1494" s="72"/>
      <c r="BI1494" s="72"/>
      <c r="BJ1494" s="72"/>
      <c r="BK1494" s="72"/>
      <c r="BL1494" s="72"/>
      <c r="BM1494" s="72"/>
      <c r="BN1494" s="72"/>
      <c r="BO1494" s="72"/>
      <c r="BP1494" s="72"/>
      <c r="BQ1494" s="72"/>
      <c r="BR1494" s="72"/>
      <c r="BS1494" s="72"/>
      <c r="BT1494" s="72"/>
      <c r="BU1494" s="72"/>
      <c r="BV1494" s="72"/>
      <c r="BW1494" s="72"/>
      <c r="BX1494" s="72"/>
      <c r="BY1494" s="72"/>
      <c r="BZ1494" s="72"/>
      <c r="CA1494" s="72"/>
      <c r="CB1494" s="72"/>
      <c r="CC1494" s="72"/>
      <c r="CD1494" s="72"/>
      <c r="CE1494" s="72"/>
      <c r="CF1494" s="72"/>
      <c r="CG1494" s="72"/>
      <c r="CH1494" s="72"/>
      <c r="CI1494" s="72"/>
      <c r="CJ1494" s="72"/>
      <c r="CK1494" s="72"/>
    </row>
    <row r="1495" spans="2:89" x14ac:dyDescent="0.35">
      <c r="B1495" s="132" t="str">
        <f>B1480</f>
        <v>(Primary label)</v>
      </c>
      <c r="D1495" t="s">
        <v>757</v>
      </c>
      <c r="E1495" s="8" t="str">
        <f t="shared" si="1635"/>
        <v>1495 DCHC-S</v>
      </c>
      <c r="G1495" t="s">
        <v>332</v>
      </c>
      <c r="H1495" s="27"/>
      <c r="I1495" s="78"/>
      <c r="J1495" s="78"/>
      <c r="K1495" s="33"/>
      <c r="L1495" s="33"/>
      <c r="M1495" s="33"/>
      <c r="N1495" s="33"/>
      <c r="O1495" s="33"/>
      <c r="P1495" s="33"/>
      <c r="R1495" s="33"/>
      <c r="S1495" s="77"/>
      <c r="T1495" s="77"/>
      <c r="U1495" s="77"/>
      <c r="V1495" s="77"/>
      <c r="W1495" s="77"/>
      <c r="X1495" s="77"/>
      <c r="Y1495" s="77"/>
      <c r="Z1495" s="77"/>
      <c r="AA1495" s="77"/>
      <c r="AB1495" s="77"/>
      <c r="AC1495" s="77"/>
      <c r="AD1495" s="77"/>
      <c r="AE1495" s="77"/>
      <c r="AF1495" s="77"/>
      <c r="AG1495" s="77"/>
      <c r="AH1495" s="77"/>
      <c r="AI1495" s="77"/>
      <c r="AJ1495" s="77"/>
      <c r="AK1495" s="77"/>
      <c r="AL1495" s="77"/>
      <c r="AM1495" s="77"/>
      <c r="AN1495" s="77"/>
      <c r="AO1495" s="77"/>
      <c r="AP1495" s="77"/>
      <c r="AQ1495" s="77"/>
      <c r="AR1495" s="77"/>
      <c r="AS1495" s="77"/>
      <c r="AT1495" s="77"/>
      <c r="AU1495" s="77"/>
      <c r="AV1495" s="77"/>
      <c r="AW1495" s="77"/>
      <c r="AX1495" s="77"/>
      <c r="AY1495" s="77"/>
      <c r="AZ1495" s="77"/>
      <c r="BA1495" s="77"/>
      <c r="BB1495" s="77"/>
      <c r="BC1495" s="77"/>
      <c r="BD1495" s="77"/>
      <c r="BE1495" s="77"/>
      <c r="BF1495" s="77"/>
      <c r="BG1495" s="77"/>
      <c r="BH1495" s="77"/>
      <c r="BI1495" s="77"/>
      <c r="BJ1495" s="77"/>
      <c r="BK1495" s="77"/>
      <c r="BL1495" s="77"/>
      <c r="BM1495" s="77"/>
      <c r="BN1495" s="77"/>
      <c r="BO1495" s="77"/>
      <c r="BP1495" s="77"/>
      <c r="BQ1495" s="77"/>
      <c r="BR1495" s="77"/>
      <c r="BS1495" s="77"/>
      <c r="BT1495" s="77"/>
      <c r="BU1495" s="77"/>
      <c r="BV1495" s="77"/>
      <c r="BW1495" s="77"/>
      <c r="BX1495" s="77"/>
      <c r="BY1495" s="77"/>
      <c r="BZ1495" s="77"/>
      <c r="CA1495" s="77"/>
      <c r="CB1495" s="77"/>
      <c r="CC1495" s="77"/>
      <c r="CD1495" s="77"/>
      <c r="CE1495" s="77"/>
      <c r="CF1495" s="77"/>
      <c r="CG1495" s="77"/>
      <c r="CH1495" s="77"/>
      <c r="CI1495" s="77"/>
      <c r="CJ1495" s="77"/>
      <c r="CK1495" s="77"/>
    </row>
    <row r="1496" spans="2:89" x14ac:dyDescent="0.35">
      <c r="B1496" s="132" t="str">
        <f>B1481</f>
        <v>primary unit</v>
      </c>
      <c r="D1496" t="s">
        <v>757</v>
      </c>
      <c r="E1496" s="8" t="str">
        <f>ROW()&amp;" "&amp;D1496</f>
        <v>1496 DCHC-S</v>
      </c>
      <c r="G1496" t="s">
        <v>332</v>
      </c>
      <c r="H1496" s="12"/>
      <c r="I1496" s="60"/>
      <c r="J1496" s="60"/>
      <c r="K1496" s="21"/>
      <c r="L1496" s="21"/>
      <c r="M1496" s="21"/>
      <c r="N1496" s="21"/>
      <c r="O1496" s="21"/>
      <c r="P1496" s="21"/>
      <c r="R1496" s="20"/>
      <c r="S1496" s="146"/>
      <c r="T1496" s="146"/>
      <c r="U1496" s="146"/>
      <c r="V1496" s="146"/>
      <c r="W1496" s="146"/>
      <c r="X1496" s="146"/>
      <c r="Y1496" s="146"/>
      <c r="Z1496" s="146"/>
      <c r="AA1496" s="146"/>
      <c r="AB1496" s="146"/>
      <c r="AC1496" s="146"/>
      <c r="AD1496" s="146"/>
      <c r="AE1496" s="146"/>
      <c r="AF1496" s="146"/>
      <c r="AG1496" s="146"/>
      <c r="AH1496" s="146"/>
      <c r="AI1496" s="146"/>
      <c r="AJ1496" s="146"/>
      <c r="AK1496" s="146"/>
      <c r="AL1496" s="146"/>
      <c r="AM1496" s="146"/>
      <c r="AN1496" s="146"/>
      <c r="AO1496" s="146"/>
      <c r="AP1496" s="146"/>
      <c r="AQ1496" s="146"/>
      <c r="AR1496" s="146"/>
      <c r="AS1496" s="146"/>
      <c r="AT1496" s="146"/>
      <c r="AU1496" s="146"/>
      <c r="AV1496" s="146"/>
      <c r="AW1496" s="146"/>
      <c r="AX1496" s="146"/>
      <c r="AY1496" s="146"/>
      <c r="AZ1496" s="146"/>
      <c r="BA1496" s="146"/>
      <c r="BB1496" s="146"/>
      <c r="BC1496" s="146"/>
      <c r="BD1496" s="146"/>
      <c r="BE1496" s="146"/>
      <c r="BF1496" s="146"/>
      <c r="BG1496" s="146"/>
      <c r="BH1496" s="146"/>
      <c r="BI1496" s="146"/>
      <c r="BJ1496" s="146"/>
      <c r="BK1496" s="146"/>
      <c r="BL1496" s="146"/>
      <c r="BM1496" s="146"/>
      <c r="BN1496" s="146"/>
      <c r="BO1496" s="146"/>
      <c r="BP1496" s="146"/>
      <c r="BQ1496" s="146"/>
      <c r="BR1496" s="146"/>
      <c r="BS1496" s="146"/>
      <c r="BT1496" s="146"/>
      <c r="BU1496" s="146"/>
      <c r="BV1496" s="146"/>
      <c r="BW1496" s="146"/>
      <c r="BX1496" s="146"/>
      <c r="BY1496" s="146"/>
      <c r="BZ1496" s="146"/>
      <c r="CA1496" s="146"/>
      <c r="CB1496" s="146"/>
      <c r="CC1496" s="146"/>
      <c r="CD1496" s="146"/>
      <c r="CE1496" s="146"/>
      <c r="CF1496" s="146"/>
      <c r="CG1496" s="146"/>
      <c r="CH1496" s="146"/>
      <c r="CI1496" s="146"/>
      <c r="CJ1496" s="146"/>
      <c r="CK1496" s="146"/>
    </row>
    <row r="1497" spans="2:89" x14ac:dyDescent="0.35">
      <c r="B1497" s="132" t="str">
        <f>B1482</f>
        <v>Primary revenue driver</v>
      </c>
      <c r="D1497" t="s">
        <v>757</v>
      </c>
      <c r="E1497" s="8" t="str">
        <f t="shared" si="1635"/>
        <v>1497 DCHC-S</v>
      </c>
      <c r="G1497" t="s">
        <v>332</v>
      </c>
      <c r="K1497" s="53"/>
      <c r="L1497" s="53"/>
      <c r="M1497" s="53"/>
      <c r="N1497" s="53"/>
      <c r="O1497" s="53"/>
      <c r="P1497" s="53"/>
      <c r="R1497" s="24"/>
      <c r="S1497" s="175" t="str">
        <f t="shared" ref="S1497" si="1642">S1482</f>
        <v>S$16</v>
      </c>
      <c r="T1497" s="175" t="str">
        <f t="shared" ref="T1497:AX1497" si="1643">T1482</f>
        <v>T$16</v>
      </c>
      <c r="U1497" s="175" t="str">
        <f t="shared" si="1643"/>
        <v>U$16</v>
      </c>
      <c r="V1497" s="175" t="str">
        <f t="shared" si="1643"/>
        <v>V$16</v>
      </c>
      <c r="W1497" s="175" t="str">
        <f t="shared" si="1643"/>
        <v>W$16</v>
      </c>
      <c r="X1497" s="175" t="str">
        <f t="shared" si="1643"/>
        <v>X$16</v>
      </c>
      <c r="Y1497" s="175" t="str">
        <f t="shared" si="1643"/>
        <v>Y$16</v>
      </c>
      <c r="Z1497" s="175" t="str">
        <f t="shared" si="1643"/>
        <v>Z$16</v>
      </c>
      <c r="AA1497" s="175" t="str">
        <f t="shared" si="1643"/>
        <v>AA$16</v>
      </c>
      <c r="AB1497" s="175" t="str">
        <f t="shared" si="1643"/>
        <v>AB$16</v>
      </c>
      <c r="AC1497" s="175" t="str">
        <f t="shared" si="1643"/>
        <v>AC$16</v>
      </c>
      <c r="AD1497" s="175" t="str">
        <f t="shared" si="1643"/>
        <v>AD$16</v>
      </c>
      <c r="AE1497" s="175" t="str">
        <f t="shared" si="1643"/>
        <v>AE$16</v>
      </c>
      <c r="AF1497" s="175" t="str">
        <f t="shared" si="1643"/>
        <v>AF$16</v>
      </c>
      <c r="AG1497" s="175" t="str">
        <f t="shared" si="1643"/>
        <v>AG$16</v>
      </c>
      <c r="AH1497" s="175" t="str">
        <f t="shared" si="1643"/>
        <v>AH$16</v>
      </c>
      <c r="AI1497" s="175" t="str">
        <f t="shared" si="1643"/>
        <v>AI$16</v>
      </c>
      <c r="AJ1497" s="175" t="str">
        <f t="shared" si="1643"/>
        <v>AJ$16</v>
      </c>
      <c r="AK1497" s="175" t="str">
        <f t="shared" si="1643"/>
        <v>AK$16</v>
      </c>
      <c r="AL1497" s="175" t="str">
        <f t="shared" si="1643"/>
        <v>AL$16</v>
      </c>
      <c r="AM1497" s="175" t="str">
        <f t="shared" si="1643"/>
        <v>AM$16</v>
      </c>
      <c r="AN1497" s="175" t="str">
        <f t="shared" si="1643"/>
        <v>AN$16</v>
      </c>
      <c r="AO1497" s="175" t="str">
        <f t="shared" si="1643"/>
        <v>AO$16</v>
      </c>
      <c r="AP1497" s="175" t="str">
        <f t="shared" si="1643"/>
        <v>AP$16</v>
      </c>
      <c r="AQ1497" s="175" t="str">
        <f t="shared" si="1643"/>
        <v>AQ$16</v>
      </c>
      <c r="AR1497" s="175" t="str">
        <f t="shared" si="1643"/>
        <v>AR$16</v>
      </c>
      <c r="AS1497" s="175" t="str">
        <f t="shared" si="1643"/>
        <v>AS$16</v>
      </c>
      <c r="AT1497" s="175" t="str">
        <f t="shared" si="1643"/>
        <v>AT$16</v>
      </c>
      <c r="AU1497" s="175" t="str">
        <f t="shared" si="1643"/>
        <v>AU$16</v>
      </c>
      <c r="AV1497" s="175" t="str">
        <f t="shared" si="1643"/>
        <v>AV$16</v>
      </c>
      <c r="AW1497" s="175" t="str">
        <f t="shared" si="1643"/>
        <v>AW$16</v>
      </c>
      <c r="AX1497" s="175" t="str">
        <f t="shared" si="1643"/>
        <v>AX$16</v>
      </c>
      <c r="AY1497" s="175" t="str">
        <f t="shared" ref="AY1497:CD1497" si="1644">AY1482</f>
        <v>AY$16</v>
      </c>
      <c r="AZ1497" s="175" t="str">
        <f t="shared" si="1644"/>
        <v>AZ$16</v>
      </c>
      <c r="BA1497" s="175" t="str">
        <f t="shared" si="1644"/>
        <v>BA$16</v>
      </c>
      <c r="BB1497" s="175" t="str">
        <f t="shared" si="1644"/>
        <v>BB$16</v>
      </c>
      <c r="BC1497" s="175" t="str">
        <f t="shared" si="1644"/>
        <v>BC$16</v>
      </c>
      <c r="BD1497" s="175" t="str">
        <f t="shared" si="1644"/>
        <v>BD$16</v>
      </c>
      <c r="BE1497" s="175" t="str">
        <f t="shared" si="1644"/>
        <v>BE$16</v>
      </c>
      <c r="BF1497" s="175" t="str">
        <f t="shared" si="1644"/>
        <v>BF$16</v>
      </c>
      <c r="BG1497" s="175" t="str">
        <f t="shared" si="1644"/>
        <v>BG$16</v>
      </c>
      <c r="BH1497" s="175" t="str">
        <f t="shared" si="1644"/>
        <v>BH$16</v>
      </c>
      <c r="BI1497" s="175" t="str">
        <f t="shared" si="1644"/>
        <v>BI$16</v>
      </c>
      <c r="BJ1497" s="175" t="str">
        <f t="shared" si="1644"/>
        <v>BJ$16</v>
      </c>
      <c r="BK1497" s="175" t="str">
        <f t="shared" si="1644"/>
        <v>BK$16</v>
      </c>
      <c r="BL1497" s="175" t="str">
        <f t="shared" si="1644"/>
        <v>BL$16</v>
      </c>
      <c r="BM1497" s="175" t="str">
        <f t="shared" si="1644"/>
        <v>BM$16</v>
      </c>
      <c r="BN1497" s="175" t="str">
        <f t="shared" si="1644"/>
        <v>BN$16</v>
      </c>
      <c r="BO1497" s="175" t="str">
        <f t="shared" si="1644"/>
        <v>BO$16</v>
      </c>
      <c r="BP1497" s="175" t="str">
        <f t="shared" si="1644"/>
        <v>BP$16</v>
      </c>
      <c r="BQ1497" s="175" t="str">
        <f t="shared" si="1644"/>
        <v>BQ$16</v>
      </c>
      <c r="BR1497" s="175" t="str">
        <f t="shared" si="1644"/>
        <v>BR$16</v>
      </c>
      <c r="BS1497" s="175" t="str">
        <f t="shared" si="1644"/>
        <v>BS$16</v>
      </c>
      <c r="BT1497" s="175" t="str">
        <f t="shared" si="1644"/>
        <v>BT$16</v>
      </c>
      <c r="BU1497" s="175" t="str">
        <f t="shared" si="1644"/>
        <v>BU$16</v>
      </c>
      <c r="BV1497" s="175" t="str">
        <f t="shared" si="1644"/>
        <v>BV$16</v>
      </c>
      <c r="BW1497" s="175" t="str">
        <f t="shared" si="1644"/>
        <v>BW$16</v>
      </c>
      <c r="BX1497" s="175" t="str">
        <f t="shared" si="1644"/>
        <v>BX$16</v>
      </c>
      <c r="BY1497" s="175" t="str">
        <f t="shared" si="1644"/>
        <v>BY$16</v>
      </c>
      <c r="BZ1497" s="175" t="str">
        <f t="shared" si="1644"/>
        <v>BZ$16</v>
      </c>
      <c r="CA1497" s="175" t="str">
        <f t="shared" si="1644"/>
        <v>CA$16</v>
      </c>
      <c r="CB1497" s="175" t="str">
        <f t="shared" si="1644"/>
        <v>CB$16</v>
      </c>
      <c r="CC1497" s="175" t="str">
        <f t="shared" si="1644"/>
        <v>CC$16</v>
      </c>
      <c r="CD1497" s="175" t="str">
        <f t="shared" si="1644"/>
        <v>CD$16</v>
      </c>
      <c r="CE1497" s="175" t="str">
        <f t="shared" ref="CE1497:CK1497" si="1645">CE1482</f>
        <v>CE$16</v>
      </c>
      <c r="CF1497" s="175" t="str">
        <f t="shared" si="1645"/>
        <v>CF$16</v>
      </c>
      <c r="CG1497" s="175" t="str">
        <f t="shared" si="1645"/>
        <v>CG$16</v>
      </c>
      <c r="CH1497" s="175" t="str">
        <f t="shared" si="1645"/>
        <v>CH$16</v>
      </c>
      <c r="CI1497" s="175" t="str">
        <f t="shared" si="1645"/>
        <v>CI$16</v>
      </c>
      <c r="CJ1497" s="175" t="str">
        <f t="shared" si="1645"/>
        <v>CJ$16</v>
      </c>
      <c r="CK1497" s="175" t="str">
        <f t="shared" si="1645"/>
        <v>CK$16</v>
      </c>
    </row>
    <row r="1498" spans="2:89" x14ac:dyDescent="0.35">
      <c r="B1498" s="132" t="str">
        <f>B1483</f>
        <v>Primary volume driver</v>
      </c>
      <c r="D1498" t="s">
        <v>757</v>
      </c>
      <c r="E1498" s="8" t="str">
        <f t="shared" si="1635"/>
        <v>1498 DCHC-S</v>
      </c>
      <c r="G1498" t="s">
        <v>332</v>
      </c>
      <c r="H1498" s="12"/>
      <c r="I1498" s="60"/>
      <c r="J1498" s="60"/>
      <c r="K1498" s="15"/>
      <c r="L1498" s="15"/>
      <c r="M1498" s="15"/>
      <c r="N1498" s="15"/>
      <c r="O1498" s="15"/>
      <c r="P1498" s="15"/>
      <c r="R1498" s="15"/>
      <c r="S1498" s="175" t="str">
        <f t="shared" ref="S1498" si="1646">S1483</f>
        <v>S$17</v>
      </c>
      <c r="T1498" s="175" t="str">
        <f t="shared" ref="T1498:AX1498" si="1647">T1483</f>
        <v>T$17</v>
      </c>
      <c r="U1498" s="175" t="str">
        <f t="shared" si="1647"/>
        <v>U$17</v>
      </c>
      <c r="V1498" s="175" t="str">
        <f t="shared" si="1647"/>
        <v>V$17</v>
      </c>
      <c r="W1498" s="175" t="str">
        <f t="shared" si="1647"/>
        <v>W$17</v>
      </c>
      <c r="X1498" s="175" t="str">
        <f t="shared" si="1647"/>
        <v>X$17</v>
      </c>
      <c r="Y1498" s="175" t="str">
        <f t="shared" si="1647"/>
        <v>Y$17</v>
      </c>
      <c r="Z1498" s="175" t="str">
        <f t="shared" si="1647"/>
        <v>Z$17</v>
      </c>
      <c r="AA1498" s="175" t="str">
        <f t="shared" si="1647"/>
        <v>AA$17</v>
      </c>
      <c r="AB1498" s="175" t="str">
        <f t="shared" si="1647"/>
        <v>AB$17</v>
      </c>
      <c r="AC1498" s="175" t="str">
        <f t="shared" si="1647"/>
        <v>AC$17</v>
      </c>
      <c r="AD1498" s="175" t="str">
        <f t="shared" si="1647"/>
        <v>AD$17</v>
      </c>
      <c r="AE1498" s="175" t="str">
        <f t="shared" si="1647"/>
        <v>AE$17</v>
      </c>
      <c r="AF1498" s="175" t="str">
        <f t="shared" si="1647"/>
        <v>AF$17</v>
      </c>
      <c r="AG1498" s="175" t="str">
        <f t="shared" si="1647"/>
        <v>AG$17</v>
      </c>
      <c r="AH1498" s="175" t="str">
        <f t="shared" si="1647"/>
        <v>AH$17</v>
      </c>
      <c r="AI1498" s="175" t="str">
        <f t="shared" si="1647"/>
        <v>AI$17</v>
      </c>
      <c r="AJ1498" s="175" t="str">
        <f t="shared" si="1647"/>
        <v>AJ$17</v>
      </c>
      <c r="AK1498" s="175" t="str">
        <f t="shared" si="1647"/>
        <v>AK$17</v>
      </c>
      <c r="AL1498" s="175" t="str">
        <f t="shared" si="1647"/>
        <v>AL$17</v>
      </c>
      <c r="AM1498" s="175" t="str">
        <f t="shared" si="1647"/>
        <v>AM$17</v>
      </c>
      <c r="AN1498" s="175" t="str">
        <f t="shared" si="1647"/>
        <v>AN$17</v>
      </c>
      <c r="AO1498" s="175" t="str">
        <f t="shared" si="1647"/>
        <v>AO$17</v>
      </c>
      <c r="AP1498" s="175" t="str">
        <f t="shared" si="1647"/>
        <v>AP$17</v>
      </c>
      <c r="AQ1498" s="175" t="str">
        <f t="shared" si="1647"/>
        <v>AQ$17</v>
      </c>
      <c r="AR1498" s="175" t="str">
        <f t="shared" si="1647"/>
        <v>AR$17</v>
      </c>
      <c r="AS1498" s="175" t="str">
        <f t="shared" si="1647"/>
        <v>AS$17</v>
      </c>
      <c r="AT1498" s="175" t="str">
        <f t="shared" si="1647"/>
        <v>AT$17</v>
      </c>
      <c r="AU1498" s="175" t="str">
        <f t="shared" si="1647"/>
        <v>AU$17</v>
      </c>
      <c r="AV1498" s="175" t="str">
        <f t="shared" si="1647"/>
        <v>AV$17</v>
      </c>
      <c r="AW1498" s="175" t="str">
        <f t="shared" si="1647"/>
        <v>AW$17</v>
      </c>
      <c r="AX1498" s="175" t="str">
        <f t="shared" si="1647"/>
        <v>AX$17</v>
      </c>
      <c r="AY1498" s="175" t="str">
        <f t="shared" ref="AY1498:CD1498" si="1648">AY1483</f>
        <v>AY$17</v>
      </c>
      <c r="AZ1498" s="175" t="str">
        <f t="shared" si="1648"/>
        <v>AZ$17</v>
      </c>
      <c r="BA1498" s="175" t="str">
        <f t="shared" si="1648"/>
        <v>BA$17</v>
      </c>
      <c r="BB1498" s="175" t="str">
        <f t="shared" si="1648"/>
        <v>BB$17</v>
      </c>
      <c r="BC1498" s="175" t="str">
        <f t="shared" si="1648"/>
        <v>BC$17</v>
      </c>
      <c r="BD1498" s="175" t="str">
        <f t="shared" si="1648"/>
        <v>BD$17</v>
      </c>
      <c r="BE1498" s="175" t="str">
        <f t="shared" si="1648"/>
        <v>BE$17</v>
      </c>
      <c r="BF1498" s="175" t="str">
        <f t="shared" si="1648"/>
        <v>BF$17</v>
      </c>
      <c r="BG1498" s="175" t="str">
        <f t="shared" si="1648"/>
        <v>BG$17</v>
      </c>
      <c r="BH1498" s="175" t="str">
        <f t="shared" si="1648"/>
        <v>BH$17</v>
      </c>
      <c r="BI1498" s="175" t="str">
        <f t="shared" si="1648"/>
        <v>BI$17</v>
      </c>
      <c r="BJ1498" s="175" t="str">
        <f t="shared" si="1648"/>
        <v>BJ$17</v>
      </c>
      <c r="BK1498" s="175" t="str">
        <f t="shared" si="1648"/>
        <v>BK$17</v>
      </c>
      <c r="BL1498" s="175" t="str">
        <f t="shared" si="1648"/>
        <v>BL$17</v>
      </c>
      <c r="BM1498" s="175" t="str">
        <f t="shared" si="1648"/>
        <v>BM$17</v>
      </c>
      <c r="BN1498" s="175" t="str">
        <f t="shared" si="1648"/>
        <v>BN$17</v>
      </c>
      <c r="BO1498" s="175" t="str">
        <f t="shared" si="1648"/>
        <v>BO$17</v>
      </c>
      <c r="BP1498" s="175" t="str">
        <f t="shared" si="1648"/>
        <v>BP$17</v>
      </c>
      <c r="BQ1498" s="175" t="str">
        <f t="shared" si="1648"/>
        <v>BQ$17</v>
      </c>
      <c r="BR1498" s="175" t="str">
        <f t="shared" si="1648"/>
        <v>BR$17</v>
      </c>
      <c r="BS1498" s="175" t="str">
        <f t="shared" si="1648"/>
        <v>BS$17</v>
      </c>
      <c r="BT1498" s="175" t="str">
        <f t="shared" si="1648"/>
        <v>BT$17</v>
      </c>
      <c r="BU1498" s="175" t="str">
        <f t="shared" si="1648"/>
        <v>BU$17</v>
      </c>
      <c r="BV1498" s="175" t="str">
        <f t="shared" si="1648"/>
        <v>BV$17</v>
      </c>
      <c r="BW1498" s="175" t="str">
        <f t="shared" si="1648"/>
        <v>BW$17</v>
      </c>
      <c r="BX1498" s="175" t="str">
        <f t="shared" si="1648"/>
        <v>BX$17</v>
      </c>
      <c r="BY1498" s="175" t="str">
        <f t="shared" si="1648"/>
        <v>BY$17</v>
      </c>
      <c r="BZ1498" s="175" t="str">
        <f t="shared" si="1648"/>
        <v>BZ$17</v>
      </c>
      <c r="CA1498" s="175" t="str">
        <f t="shared" si="1648"/>
        <v>CA$17</v>
      </c>
      <c r="CB1498" s="175" t="str">
        <f t="shared" si="1648"/>
        <v>CB$17</v>
      </c>
      <c r="CC1498" s="175" t="str">
        <f t="shared" si="1648"/>
        <v>CC$17</v>
      </c>
      <c r="CD1498" s="175" t="str">
        <f t="shared" si="1648"/>
        <v>CD$17</v>
      </c>
      <c r="CE1498" s="175" t="str">
        <f t="shared" ref="CE1498:CK1498" si="1649">CE1483</f>
        <v>CE$17</v>
      </c>
      <c r="CF1498" s="175" t="str">
        <f t="shared" si="1649"/>
        <v>CF$17</v>
      </c>
      <c r="CG1498" s="175" t="str">
        <f t="shared" si="1649"/>
        <v>CG$17</v>
      </c>
      <c r="CH1498" s="175" t="str">
        <f t="shared" si="1649"/>
        <v>CH$17</v>
      </c>
      <c r="CI1498" s="175" t="str">
        <f t="shared" si="1649"/>
        <v>CI$17</v>
      </c>
      <c r="CJ1498" s="175" t="str">
        <f t="shared" si="1649"/>
        <v>CJ$17</v>
      </c>
      <c r="CK1498" s="175" t="str">
        <f t="shared" si="1649"/>
        <v>CK$17</v>
      </c>
    </row>
    <row r="1499" spans="2:89" x14ac:dyDescent="0.35">
      <c r="B1499" s="187" t="str">
        <f>B1488</f>
        <v>Headcount - revenue driven:</v>
      </c>
      <c r="D1499" t="s">
        <v>757</v>
      </c>
      <c r="E1499" s="8" t="str">
        <f t="shared" si="1635"/>
        <v>1499 DCHC-S</v>
      </c>
      <c r="G1499" t="s">
        <v>332</v>
      </c>
      <c r="H1499" s="12"/>
      <c r="I1499" s="60"/>
      <c r="J1499" s="60"/>
      <c r="K1499" s="15"/>
      <c r="L1499" s="15"/>
      <c r="M1499" s="15"/>
      <c r="N1499" s="15"/>
      <c r="O1499" s="15"/>
      <c r="P1499" s="15"/>
      <c r="R1499" s="15"/>
      <c r="S1499" s="175">
        <f t="shared" ref="S1499" si="1650">S1484</f>
        <v>0</v>
      </c>
      <c r="T1499" s="175">
        <f t="shared" ref="T1499:AX1499" si="1651">T1484</f>
        <v>0</v>
      </c>
      <c r="U1499" s="175">
        <f t="shared" si="1651"/>
        <v>0</v>
      </c>
      <c r="V1499" s="175">
        <f t="shared" si="1651"/>
        <v>0</v>
      </c>
      <c r="W1499" s="175">
        <f t="shared" si="1651"/>
        <v>0</v>
      </c>
      <c r="X1499" s="175">
        <f t="shared" si="1651"/>
        <v>0</v>
      </c>
      <c r="Y1499" s="175">
        <f t="shared" si="1651"/>
        <v>0</v>
      </c>
      <c r="Z1499" s="175">
        <f t="shared" si="1651"/>
        <v>0</v>
      </c>
      <c r="AA1499" s="175">
        <f t="shared" si="1651"/>
        <v>0</v>
      </c>
      <c r="AB1499" s="175">
        <f t="shared" si="1651"/>
        <v>0</v>
      </c>
      <c r="AC1499" s="175">
        <f t="shared" si="1651"/>
        <v>0</v>
      </c>
      <c r="AD1499" s="175">
        <f t="shared" si="1651"/>
        <v>0</v>
      </c>
      <c r="AE1499" s="175">
        <f t="shared" si="1651"/>
        <v>0</v>
      </c>
      <c r="AF1499" s="175">
        <f t="shared" si="1651"/>
        <v>0</v>
      </c>
      <c r="AG1499" s="175">
        <f t="shared" si="1651"/>
        <v>0</v>
      </c>
      <c r="AH1499" s="175">
        <f t="shared" si="1651"/>
        <v>0</v>
      </c>
      <c r="AI1499" s="175">
        <f t="shared" si="1651"/>
        <v>0</v>
      </c>
      <c r="AJ1499" s="175">
        <f t="shared" si="1651"/>
        <v>0</v>
      </c>
      <c r="AK1499" s="175">
        <f t="shared" si="1651"/>
        <v>0</v>
      </c>
      <c r="AL1499" s="175">
        <f t="shared" si="1651"/>
        <v>0</v>
      </c>
      <c r="AM1499" s="175">
        <f t="shared" si="1651"/>
        <v>0</v>
      </c>
      <c r="AN1499" s="175">
        <f t="shared" si="1651"/>
        <v>0</v>
      </c>
      <c r="AO1499" s="175">
        <f t="shared" si="1651"/>
        <v>0</v>
      </c>
      <c r="AP1499" s="175">
        <f t="shared" si="1651"/>
        <v>0</v>
      </c>
      <c r="AQ1499" s="175">
        <f t="shared" si="1651"/>
        <v>0</v>
      </c>
      <c r="AR1499" s="175">
        <f t="shared" si="1651"/>
        <v>0</v>
      </c>
      <c r="AS1499" s="175">
        <f t="shared" si="1651"/>
        <v>0</v>
      </c>
      <c r="AT1499" s="175">
        <f t="shared" si="1651"/>
        <v>0</v>
      </c>
      <c r="AU1499" s="175">
        <f t="shared" si="1651"/>
        <v>0</v>
      </c>
      <c r="AV1499" s="175">
        <f t="shared" si="1651"/>
        <v>0</v>
      </c>
      <c r="AW1499" s="175">
        <f t="shared" si="1651"/>
        <v>0</v>
      </c>
      <c r="AX1499" s="175">
        <f t="shared" si="1651"/>
        <v>0</v>
      </c>
      <c r="AY1499" s="175">
        <f t="shared" ref="AY1499:CD1499" si="1652">AY1484</f>
        <v>0</v>
      </c>
      <c r="AZ1499" s="175">
        <f t="shared" si="1652"/>
        <v>0</v>
      </c>
      <c r="BA1499" s="175">
        <f t="shared" si="1652"/>
        <v>0</v>
      </c>
      <c r="BB1499" s="175">
        <f t="shared" si="1652"/>
        <v>0</v>
      </c>
      <c r="BC1499" s="175">
        <f t="shared" si="1652"/>
        <v>0</v>
      </c>
      <c r="BD1499" s="175">
        <f t="shared" si="1652"/>
        <v>0</v>
      </c>
      <c r="BE1499" s="175">
        <f t="shared" si="1652"/>
        <v>0</v>
      </c>
      <c r="BF1499" s="175">
        <f t="shared" si="1652"/>
        <v>0</v>
      </c>
      <c r="BG1499" s="175">
        <f t="shared" si="1652"/>
        <v>0</v>
      </c>
      <c r="BH1499" s="175">
        <f t="shared" si="1652"/>
        <v>0</v>
      </c>
      <c r="BI1499" s="175">
        <f t="shared" si="1652"/>
        <v>0</v>
      </c>
      <c r="BJ1499" s="175">
        <f t="shared" si="1652"/>
        <v>0</v>
      </c>
      <c r="BK1499" s="175">
        <f t="shared" si="1652"/>
        <v>0</v>
      </c>
      <c r="BL1499" s="175">
        <f t="shared" si="1652"/>
        <v>0</v>
      </c>
      <c r="BM1499" s="175">
        <f t="shared" si="1652"/>
        <v>0</v>
      </c>
      <c r="BN1499" s="175">
        <f t="shared" si="1652"/>
        <v>0</v>
      </c>
      <c r="BO1499" s="175">
        <f t="shared" si="1652"/>
        <v>0</v>
      </c>
      <c r="BP1499" s="175">
        <f t="shared" si="1652"/>
        <v>0</v>
      </c>
      <c r="BQ1499" s="175">
        <f t="shared" si="1652"/>
        <v>0</v>
      </c>
      <c r="BR1499" s="175">
        <f t="shared" si="1652"/>
        <v>0</v>
      </c>
      <c r="BS1499" s="175">
        <f t="shared" si="1652"/>
        <v>0</v>
      </c>
      <c r="BT1499" s="175">
        <f t="shared" si="1652"/>
        <v>0</v>
      </c>
      <c r="BU1499" s="175">
        <f t="shared" si="1652"/>
        <v>0</v>
      </c>
      <c r="BV1499" s="175">
        <f t="shared" si="1652"/>
        <v>0</v>
      </c>
      <c r="BW1499" s="175">
        <f t="shared" si="1652"/>
        <v>0</v>
      </c>
      <c r="BX1499" s="175">
        <f t="shared" si="1652"/>
        <v>0</v>
      </c>
      <c r="BY1499" s="175">
        <f t="shared" si="1652"/>
        <v>0</v>
      </c>
      <c r="BZ1499" s="175">
        <f t="shared" si="1652"/>
        <v>0</v>
      </c>
      <c r="CA1499" s="175">
        <f t="shared" si="1652"/>
        <v>0</v>
      </c>
      <c r="CB1499" s="175">
        <f t="shared" si="1652"/>
        <v>0</v>
      </c>
      <c r="CC1499" s="175">
        <f t="shared" si="1652"/>
        <v>0</v>
      </c>
      <c r="CD1499" s="175">
        <f t="shared" si="1652"/>
        <v>0</v>
      </c>
      <c r="CE1499" s="175">
        <f t="shared" ref="CE1499:CK1499" si="1653">CE1484</f>
        <v>0</v>
      </c>
      <c r="CF1499" s="175">
        <f t="shared" si="1653"/>
        <v>0</v>
      </c>
      <c r="CG1499" s="175">
        <f t="shared" si="1653"/>
        <v>0</v>
      </c>
      <c r="CH1499" s="175">
        <f t="shared" si="1653"/>
        <v>0</v>
      </c>
      <c r="CI1499" s="175">
        <f t="shared" si="1653"/>
        <v>0</v>
      </c>
      <c r="CJ1499" s="175">
        <f t="shared" si="1653"/>
        <v>0</v>
      </c>
      <c r="CK1499" s="175">
        <f t="shared" si="1653"/>
        <v>0</v>
      </c>
    </row>
    <row r="1500" spans="2:89" x14ac:dyDescent="0.35">
      <c r="B1500" s="235" t="str">
        <f>IFERROR(SUBSTITUTE(TRIM(MID(B1488, SEARCH("-", B1488) + 1, LEN(B1488))),":",""),"no unit")</f>
        <v>revenue driven</v>
      </c>
      <c r="D1500" t="s">
        <v>757</v>
      </c>
      <c r="E1500" s="8" t="str">
        <f t="shared" ref="E1500" si="1654">ROW()&amp;" "&amp;D1500</f>
        <v>1500 DCHC-S</v>
      </c>
      <c r="G1500" t="s">
        <v>332</v>
      </c>
      <c r="H1500" s="12"/>
      <c r="I1500" s="60"/>
      <c r="J1500" s="60"/>
      <c r="K1500" s="15"/>
      <c r="L1500" s="15"/>
      <c r="M1500" s="15"/>
      <c r="N1500" s="15"/>
      <c r="O1500" s="15"/>
      <c r="P1500" s="15"/>
      <c r="R1500" s="15"/>
      <c r="S1500" s="175"/>
      <c r="T1500" s="175"/>
      <c r="U1500" s="175"/>
      <c r="V1500" s="175"/>
      <c r="W1500" s="175"/>
      <c r="X1500" s="175"/>
      <c r="Y1500" s="175"/>
      <c r="Z1500" s="175"/>
      <c r="AA1500" s="175"/>
      <c r="AB1500" s="175"/>
      <c r="AC1500" s="175"/>
      <c r="AD1500" s="175"/>
      <c r="AE1500" s="175"/>
      <c r="AF1500" s="175"/>
      <c r="AG1500" s="175"/>
      <c r="AH1500" s="175"/>
      <c r="AI1500" s="175"/>
      <c r="AJ1500" s="175"/>
      <c r="AK1500" s="175"/>
      <c r="AL1500" s="175"/>
      <c r="AM1500" s="175"/>
      <c r="AN1500" s="175"/>
      <c r="AO1500" s="175"/>
      <c r="AP1500" s="175"/>
      <c r="AQ1500" s="175"/>
      <c r="AR1500" s="175"/>
      <c r="AS1500" s="175"/>
      <c r="AT1500" s="175"/>
      <c r="AU1500" s="175"/>
      <c r="AV1500" s="175"/>
      <c r="AW1500" s="175"/>
      <c r="AX1500" s="175"/>
      <c r="AY1500" s="175"/>
      <c r="AZ1500" s="175"/>
      <c r="BA1500" s="175"/>
      <c r="BB1500" s="175"/>
      <c r="BC1500" s="175"/>
      <c r="BD1500" s="175"/>
      <c r="BE1500" s="175"/>
      <c r="BF1500" s="175"/>
      <c r="BG1500" s="175"/>
      <c r="BH1500" s="175"/>
      <c r="BI1500" s="175"/>
      <c r="BJ1500" s="175"/>
      <c r="BK1500" s="175"/>
      <c r="BL1500" s="175"/>
      <c r="BM1500" s="175"/>
      <c r="BN1500" s="175"/>
      <c r="BO1500" s="175"/>
      <c r="BP1500" s="175"/>
      <c r="BQ1500" s="175"/>
      <c r="BR1500" s="175"/>
      <c r="BS1500" s="175"/>
      <c r="BT1500" s="175"/>
      <c r="BU1500" s="175"/>
      <c r="BV1500" s="175"/>
      <c r="BW1500" s="175"/>
      <c r="BX1500" s="175"/>
      <c r="BY1500" s="175"/>
      <c r="BZ1500" s="175"/>
      <c r="CA1500" s="175"/>
      <c r="CB1500" s="175"/>
      <c r="CC1500" s="175"/>
      <c r="CD1500" s="175"/>
      <c r="CE1500" s="175"/>
      <c r="CF1500" s="175"/>
      <c r="CG1500" s="175"/>
      <c r="CH1500" s="175"/>
      <c r="CI1500" s="175"/>
      <c r="CJ1500" s="175"/>
      <c r="CK1500" s="175"/>
    </row>
    <row r="1501" spans="2:89" x14ac:dyDescent="0.35">
      <c r="B1501" s="187" t="str">
        <f>B1486</f>
        <v>Secondary revenue driver</v>
      </c>
      <c r="D1501" t="s">
        <v>757</v>
      </c>
      <c r="E1501" s="8" t="str">
        <f t="shared" si="1635"/>
        <v>1501 DCHC-S</v>
      </c>
      <c r="G1501" t="s">
        <v>332</v>
      </c>
      <c r="H1501" s="90"/>
      <c r="I1501" s="209"/>
      <c r="J1501" s="209"/>
      <c r="K1501" s="210"/>
      <c r="L1501" s="210"/>
      <c r="M1501" s="210"/>
      <c r="N1501" s="210"/>
      <c r="O1501" s="210"/>
      <c r="P1501" s="210"/>
      <c r="R1501" s="210"/>
      <c r="S1501" s="208" t="str">
        <f t="shared" ref="S1501" si="1655">S1486</f>
        <v>S$18</v>
      </c>
      <c r="T1501" s="208" t="str">
        <f t="shared" ref="T1501:AY1501" si="1656">T1486</f>
        <v>T$18</v>
      </c>
      <c r="U1501" s="208" t="str">
        <f t="shared" si="1656"/>
        <v>U$18</v>
      </c>
      <c r="V1501" s="208" t="str">
        <f t="shared" si="1656"/>
        <v>V$18</v>
      </c>
      <c r="W1501" s="208" t="str">
        <f t="shared" si="1656"/>
        <v>W$18</v>
      </c>
      <c r="X1501" s="208" t="str">
        <f t="shared" si="1656"/>
        <v>X$18</v>
      </c>
      <c r="Y1501" s="208" t="str">
        <f t="shared" si="1656"/>
        <v>Y$18</v>
      </c>
      <c r="Z1501" s="208" t="str">
        <f t="shared" si="1656"/>
        <v>Z$18</v>
      </c>
      <c r="AA1501" s="208" t="str">
        <f t="shared" si="1656"/>
        <v>AA$18</v>
      </c>
      <c r="AB1501" s="208" t="str">
        <f t="shared" si="1656"/>
        <v>AB$18</v>
      </c>
      <c r="AC1501" s="208" t="str">
        <f t="shared" si="1656"/>
        <v>AC$18</v>
      </c>
      <c r="AD1501" s="208" t="str">
        <f t="shared" si="1656"/>
        <v>AD$18</v>
      </c>
      <c r="AE1501" s="208" t="str">
        <f t="shared" si="1656"/>
        <v>AE$18</v>
      </c>
      <c r="AF1501" s="208" t="str">
        <f t="shared" si="1656"/>
        <v>AF$18</v>
      </c>
      <c r="AG1501" s="208" t="str">
        <f t="shared" si="1656"/>
        <v>AG$18</v>
      </c>
      <c r="AH1501" s="208" t="str">
        <f t="shared" si="1656"/>
        <v>AH$18</v>
      </c>
      <c r="AI1501" s="208" t="str">
        <f t="shared" si="1656"/>
        <v>AI$18</v>
      </c>
      <c r="AJ1501" s="208" t="str">
        <f t="shared" si="1656"/>
        <v>AJ$18</v>
      </c>
      <c r="AK1501" s="208" t="str">
        <f t="shared" si="1656"/>
        <v>AK$18</v>
      </c>
      <c r="AL1501" s="208" t="str">
        <f t="shared" si="1656"/>
        <v>AL$18</v>
      </c>
      <c r="AM1501" s="208" t="str">
        <f t="shared" si="1656"/>
        <v>AM$18</v>
      </c>
      <c r="AN1501" s="208" t="str">
        <f t="shared" si="1656"/>
        <v>AN$18</v>
      </c>
      <c r="AO1501" s="208" t="str">
        <f t="shared" si="1656"/>
        <v>AO$18</v>
      </c>
      <c r="AP1501" s="208" t="str">
        <f t="shared" si="1656"/>
        <v>AP$18</v>
      </c>
      <c r="AQ1501" s="208" t="str">
        <f t="shared" si="1656"/>
        <v>AQ$18</v>
      </c>
      <c r="AR1501" s="208" t="str">
        <f t="shared" si="1656"/>
        <v>AR$18</v>
      </c>
      <c r="AS1501" s="208" t="str">
        <f t="shared" si="1656"/>
        <v>AS$18</v>
      </c>
      <c r="AT1501" s="208" t="str">
        <f t="shared" si="1656"/>
        <v>AT$18</v>
      </c>
      <c r="AU1501" s="208" t="str">
        <f t="shared" si="1656"/>
        <v>AU$18</v>
      </c>
      <c r="AV1501" s="208" t="str">
        <f t="shared" si="1656"/>
        <v>AV$18</v>
      </c>
      <c r="AW1501" s="208" t="str">
        <f t="shared" si="1656"/>
        <v>AW$18</v>
      </c>
      <c r="AX1501" s="208" t="str">
        <f t="shared" si="1656"/>
        <v>AX$18</v>
      </c>
      <c r="AY1501" s="208" t="str">
        <f t="shared" si="1656"/>
        <v>AY$18</v>
      </c>
      <c r="AZ1501" s="208" t="str">
        <f t="shared" ref="AZ1501:CE1501" si="1657">AZ1486</f>
        <v>AZ$18</v>
      </c>
      <c r="BA1501" s="208" t="str">
        <f t="shared" si="1657"/>
        <v>BA$18</v>
      </c>
      <c r="BB1501" s="208" t="str">
        <f t="shared" si="1657"/>
        <v>BB$18</v>
      </c>
      <c r="BC1501" s="208" t="str">
        <f t="shared" si="1657"/>
        <v>BC$18</v>
      </c>
      <c r="BD1501" s="208" t="str">
        <f t="shared" si="1657"/>
        <v>BD$18</v>
      </c>
      <c r="BE1501" s="208" t="str">
        <f t="shared" si="1657"/>
        <v>BE$18</v>
      </c>
      <c r="BF1501" s="208" t="str">
        <f t="shared" si="1657"/>
        <v>BF$18</v>
      </c>
      <c r="BG1501" s="208" t="str">
        <f t="shared" si="1657"/>
        <v>BG$18</v>
      </c>
      <c r="BH1501" s="208" t="str">
        <f t="shared" si="1657"/>
        <v>BH$18</v>
      </c>
      <c r="BI1501" s="208" t="str">
        <f t="shared" si="1657"/>
        <v>BI$18</v>
      </c>
      <c r="BJ1501" s="208" t="str">
        <f t="shared" si="1657"/>
        <v>BJ$18</v>
      </c>
      <c r="BK1501" s="208" t="str">
        <f t="shared" si="1657"/>
        <v>BK$18</v>
      </c>
      <c r="BL1501" s="208" t="str">
        <f t="shared" si="1657"/>
        <v>BL$18</v>
      </c>
      <c r="BM1501" s="208" t="str">
        <f t="shared" si="1657"/>
        <v>BM$18</v>
      </c>
      <c r="BN1501" s="208" t="str">
        <f t="shared" si="1657"/>
        <v>BN$18</v>
      </c>
      <c r="BO1501" s="208" t="str">
        <f t="shared" si="1657"/>
        <v>BO$18</v>
      </c>
      <c r="BP1501" s="208" t="str">
        <f t="shared" si="1657"/>
        <v>BP$18</v>
      </c>
      <c r="BQ1501" s="208" t="str">
        <f t="shared" si="1657"/>
        <v>BQ$18</v>
      </c>
      <c r="BR1501" s="208" t="str">
        <f t="shared" si="1657"/>
        <v>BR$18</v>
      </c>
      <c r="BS1501" s="208" t="str">
        <f t="shared" si="1657"/>
        <v>BS$18</v>
      </c>
      <c r="BT1501" s="208" t="str">
        <f t="shared" si="1657"/>
        <v>BT$18</v>
      </c>
      <c r="BU1501" s="208" t="str">
        <f t="shared" si="1657"/>
        <v>BU$18</v>
      </c>
      <c r="BV1501" s="208" t="str">
        <f t="shared" si="1657"/>
        <v>BV$18</v>
      </c>
      <c r="BW1501" s="208" t="str">
        <f t="shared" si="1657"/>
        <v>BW$18</v>
      </c>
      <c r="BX1501" s="208" t="str">
        <f t="shared" si="1657"/>
        <v>BX$18</v>
      </c>
      <c r="BY1501" s="208" t="str">
        <f t="shared" si="1657"/>
        <v>BY$18</v>
      </c>
      <c r="BZ1501" s="208" t="str">
        <f t="shared" si="1657"/>
        <v>BZ$18</v>
      </c>
      <c r="CA1501" s="208" t="str">
        <f t="shared" si="1657"/>
        <v>CA$18</v>
      </c>
      <c r="CB1501" s="208" t="str">
        <f t="shared" si="1657"/>
        <v>CB$18</v>
      </c>
      <c r="CC1501" s="208" t="str">
        <f t="shared" si="1657"/>
        <v>CC$18</v>
      </c>
      <c r="CD1501" s="208" t="str">
        <f t="shared" si="1657"/>
        <v>CD$18</v>
      </c>
      <c r="CE1501" s="208" t="str">
        <f t="shared" si="1657"/>
        <v>CE$18</v>
      </c>
      <c r="CF1501" s="208" t="str">
        <f t="shared" ref="CF1501:CK1501" si="1658">CF1486</f>
        <v>CF$18</v>
      </c>
      <c r="CG1501" s="208" t="str">
        <f t="shared" si="1658"/>
        <v>CG$18</v>
      </c>
      <c r="CH1501" s="208" t="str">
        <f t="shared" si="1658"/>
        <v>CH$18</v>
      </c>
      <c r="CI1501" s="208" t="str">
        <f t="shared" si="1658"/>
        <v>CI$18</v>
      </c>
      <c r="CJ1501" s="208" t="str">
        <f t="shared" si="1658"/>
        <v>CJ$18</v>
      </c>
      <c r="CK1501" s="208" t="str">
        <f t="shared" si="1658"/>
        <v>CK$18</v>
      </c>
    </row>
    <row r="1502" spans="2:89" x14ac:dyDescent="0.35">
      <c r="B1502" s="187" t="str">
        <f>B1487</f>
        <v>Secondary volume driver</v>
      </c>
      <c r="D1502" t="s">
        <v>757</v>
      </c>
      <c r="E1502" s="8" t="str">
        <f t="shared" si="1635"/>
        <v>1502 DCHC-S</v>
      </c>
      <c r="G1502" t="s">
        <v>332</v>
      </c>
      <c r="H1502" s="90"/>
      <c r="I1502" s="209"/>
      <c r="J1502" s="209"/>
      <c r="K1502" s="210"/>
      <c r="L1502" s="210"/>
      <c r="M1502" s="210"/>
      <c r="N1502" s="210"/>
      <c r="O1502" s="210"/>
      <c r="P1502" s="210"/>
      <c r="R1502" s="210"/>
      <c r="S1502" s="4" t="str">
        <f t="shared" ref="S1502" si="1659">ADDRESS(ROW(S1491),COLUMN(S1491),2)</f>
        <v>S$1491</v>
      </c>
      <c r="T1502" s="4" t="str">
        <f t="shared" ref="T1502:AX1502" si="1660">ADDRESS(ROW(T1491),COLUMN(T1491),2)</f>
        <v>T$1491</v>
      </c>
      <c r="U1502" s="4" t="str">
        <f t="shared" si="1660"/>
        <v>U$1491</v>
      </c>
      <c r="V1502" s="4" t="str">
        <f t="shared" si="1660"/>
        <v>V$1491</v>
      </c>
      <c r="W1502" s="4" t="str">
        <f t="shared" si="1660"/>
        <v>W$1491</v>
      </c>
      <c r="X1502" s="4" t="str">
        <f t="shared" si="1660"/>
        <v>X$1491</v>
      </c>
      <c r="Y1502" s="4" t="str">
        <f t="shared" si="1660"/>
        <v>Y$1491</v>
      </c>
      <c r="Z1502" s="4" t="str">
        <f t="shared" si="1660"/>
        <v>Z$1491</v>
      </c>
      <c r="AA1502" s="4" t="str">
        <f t="shared" si="1660"/>
        <v>AA$1491</v>
      </c>
      <c r="AB1502" s="4" t="str">
        <f t="shared" si="1660"/>
        <v>AB$1491</v>
      </c>
      <c r="AC1502" s="4" t="str">
        <f t="shared" si="1660"/>
        <v>AC$1491</v>
      </c>
      <c r="AD1502" s="4" t="str">
        <f t="shared" si="1660"/>
        <v>AD$1491</v>
      </c>
      <c r="AE1502" s="4" t="str">
        <f t="shared" si="1660"/>
        <v>AE$1491</v>
      </c>
      <c r="AF1502" s="4" t="str">
        <f t="shared" si="1660"/>
        <v>AF$1491</v>
      </c>
      <c r="AG1502" s="4" t="str">
        <f t="shared" si="1660"/>
        <v>AG$1491</v>
      </c>
      <c r="AH1502" s="4" t="str">
        <f t="shared" si="1660"/>
        <v>AH$1491</v>
      </c>
      <c r="AI1502" s="4" t="str">
        <f t="shared" si="1660"/>
        <v>AI$1491</v>
      </c>
      <c r="AJ1502" s="4" t="str">
        <f t="shared" si="1660"/>
        <v>AJ$1491</v>
      </c>
      <c r="AK1502" s="4" t="str">
        <f t="shared" si="1660"/>
        <v>AK$1491</v>
      </c>
      <c r="AL1502" s="4" t="str">
        <f t="shared" si="1660"/>
        <v>AL$1491</v>
      </c>
      <c r="AM1502" s="4" t="str">
        <f t="shared" si="1660"/>
        <v>AM$1491</v>
      </c>
      <c r="AN1502" s="4" t="str">
        <f t="shared" si="1660"/>
        <v>AN$1491</v>
      </c>
      <c r="AO1502" s="4" t="str">
        <f t="shared" si="1660"/>
        <v>AO$1491</v>
      </c>
      <c r="AP1502" s="4" t="str">
        <f t="shared" si="1660"/>
        <v>AP$1491</v>
      </c>
      <c r="AQ1502" s="4" t="str">
        <f t="shared" si="1660"/>
        <v>AQ$1491</v>
      </c>
      <c r="AR1502" s="4" t="str">
        <f t="shared" si="1660"/>
        <v>AR$1491</v>
      </c>
      <c r="AS1502" s="4" t="str">
        <f t="shared" si="1660"/>
        <v>AS$1491</v>
      </c>
      <c r="AT1502" s="4" t="str">
        <f t="shared" si="1660"/>
        <v>AT$1491</v>
      </c>
      <c r="AU1502" s="4" t="str">
        <f t="shared" si="1660"/>
        <v>AU$1491</v>
      </c>
      <c r="AV1502" s="4" t="str">
        <f t="shared" si="1660"/>
        <v>AV$1491</v>
      </c>
      <c r="AW1502" s="4" t="str">
        <f t="shared" si="1660"/>
        <v>AW$1491</v>
      </c>
      <c r="AX1502" s="4" t="str">
        <f t="shared" si="1660"/>
        <v>AX$1491</v>
      </c>
      <c r="AY1502" s="4" t="str">
        <f t="shared" ref="AY1502:CD1502" si="1661">ADDRESS(ROW(AY1491),COLUMN(AY1491),2)</f>
        <v>AY$1491</v>
      </c>
      <c r="AZ1502" s="4" t="str">
        <f t="shared" si="1661"/>
        <v>AZ$1491</v>
      </c>
      <c r="BA1502" s="4" t="str">
        <f t="shared" si="1661"/>
        <v>BA$1491</v>
      </c>
      <c r="BB1502" s="4" t="str">
        <f t="shared" si="1661"/>
        <v>BB$1491</v>
      </c>
      <c r="BC1502" s="4" t="str">
        <f t="shared" si="1661"/>
        <v>BC$1491</v>
      </c>
      <c r="BD1502" s="4" t="str">
        <f t="shared" si="1661"/>
        <v>BD$1491</v>
      </c>
      <c r="BE1502" s="4" t="str">
        <f t="shared" si="1661"/>
        <v>BE$1491</v>
      </c>
      <c r="BF1502" s="4" t="str">
        <f t="shared" si="1661"/>
        <v>BF$1491</v>
      </c>
      <c r="BG1502" s="4" t="str">
        <f t="shared" si="1661"/>
        <v>BG$1491</v>
      </c>
      <c r="BH1502" s="4" t="str">
        <f t="shared" si="1661"/>
        <v>BH$1491</v>
      </c>
      <c r="BI1502" s="4" t="str">
        <f t="shared" si="1661"/>
        <v>BI$1491</v>
      </c>
      <c r="BJ1502" s="4" t="str">
        <f t="shared" si="1661"/>
        <v>BJ$1491</v>
      </c>
      <c r="BK1502" s="4" t="str">
        <f t="shared" si="1661"/>
        <v>BK$1491</v>
      </c>
      <c r="BL1502" s="4" t="str">
        <f t="shared" si="1661"/>
        <v>BL$1491</v>
      </c>
      <c r="BM1502" s="4" t="str">
        <f t="shared" si="1661"/>
        <v>BM$1491</v>
      </c>
      <c r="BN1502" s="4" t="str">
        <f t="shared" si="1661"/>
        <v>BN$1491</v>
      </c>
      <c r="BO1502" s="4" t="str">
        <f t="shared" si="1661"/>
        <v>BO$1491</v>
      </c>
      <c r="BP1502" s="4" t="str">
        <f t="shared" si="1661"/>
        <v>BP$1491</v>
      </c>
      <c r="BQ1502" s="4" t="str">
        <f t="shared" si="1661"/>
        <v>BQ$1491</v>
      </c>
      <c r="BR1502" s="4" t="str">
        <f t="shared" si="1661"/>
        <v>BR$1491</v>
      </c>
      <c r="BS1502" s="4" t="str">
        <f t="shared" si="1661"/>
        <v>BS$1491</v>
      </c>
      <c r="BT1502" s="4" t="str">
        <f t="shared" si="1661"/>
        <v>BT$1491</v>
      </c>
      <c r="BU1502" s="4" t="str">
        <f t="shared" si="1661"/>
        <v>BU$1491</v>
      </c>
      <c r="BV1502" s="4" t="str">
        <f t="shared" si="1661"/>
        <v>BV$1491</v>
      </c>
      <c r="BW1502" s="4" t="str">
        <f t="shared" si="1661"/>
        <v>BW$1491</v>
      </c>
      <c r="BX1502" s="4" t="str">
        <f t="shared" si="1661"/>
        <v>BX$1491</v>
      </c>
      <c r="BY1502" s="4" t="str">
        <f t="shared" si="1661"/>
        <v>BY$1491</v>
      </c>
      <c r="BZ1502" s="4" t="str">
        <f t="shared" si="1661"/>
        <v>BZ$1491</v>
      </c>
      <c r="CA1502" s="4" t="str">
        <f t="shared" si="1661"/>
        <v>CA$1491</v>
      </c>
      <c r="CB1502" s="4" t="str">
        <f t="shared" si="1661"/>
        <v>CB$1491</v>
      </c>
      <c r="CC1502" s="4" t="str">
        <f t="shared" si="1661"/>
        <v>CC$1491</v>
      </c>
      <c r="CD1502" s="4" t="str">
        <f t="shared" si="1661"/>
        <v>CD$1491</v>
      </c>
      <c r="CE1502" s="4" t="str">
        <f t="shared" ref="CE1502:CK1502" si="1662">ADDRESS(ROW(CE1491),COLUMN(CE1491),2)</f>
        <v>CE$1491</v>
      </c>
      <c r="CF1502" s="4" t="str">
        <f t="shared" si="1662"/>
        <v>CF$1491</v>
      </c>
      <c r="CG1502" s="4" t="str">
        <f t="shared" si="1662"/>
        <v>CG$1491</v>
      </c>
      <c r="CH1502" s="4" t="str">
        <f t="shared" si="1662"/>
        <v>CH$1491</v>
      </c>
      <c r="CI1502" s="4" t="str">
        <f t="shared" si="1662"/>
        <v>CI$1491</v>
      </c>
      <c r="CJ1502" s="4" t="str">
        <f t="shared" si="1662"/>
        <v>CJ$1491</v>
      </c>
      <c r="CK1502" s="4" t="str">
        <f t="shared" si="1662"/>
        <v>CK$1491</v>
      </c>
    </row>
    <row r="1503" spans="2:89" x14ac:dyDescent="0.35">
      <c r="E1503" s="8"/>
      <c r="H1503" s="12"/>
      <c r="I1503" s="60"/>
      <c r="J1503" s="60"/>
      <c r="K1503" s="15"/>
      <c r="L1503" s="15"/>
      <c r="M1503" s="15"/>
      <c r="N1503" s="15"/>
      <c r="O1503" s="15"/>
      <c r="P1503" s="15"/>
      <c r="R1503" s="15"/>
      <c r="S1503" s="76"/>
      <c r="T1503" s="76"/>
      <c r="U1503" s="76"/>
      <c r="V1503" s="76"/>
      <c r="W1503" s="76"/>
      <c r="X1503" s="76"/>
      <c r="Y1503" s="76"/>
      <c r="Z1503" s="76"/>
      <c r="AA1503" s="76"/>
      <c r="AB1503" s="76"/>
      <c r="AC1503" s="76"/>
      <c r="AD1503" s="76"/>
      <c r="AE1503" s="76"/>
      <c r="AF1503" s="76"/>
      <c r="AG1503" s="76"/>
      <c r="AH1503" s="76"/>
      <c r="AI1503" s="76"/>
      <c r="AJ1503" s="76"/>
      <c r="AK1503" s="76"/>
      <c r="AL1503" s="76"/>
      <c r="AM1503" s="76"/>
      <c r="AN1503" s="76"/>
      <c r="AO1503" s="76"/>
      <c r="AP1503" s="76"/>
      <c r="AQ1503" s="76"/>
      <c r="AR1503" s="76"/>
      <c r="AS1503" s="76"/>
      <c r="AT1503" s="76"/>
      <c r="AU1503" s="76"/>
      <c r="AV1503" s="76"/>
      <c r="AW1503" s="76"/>
      <c r="AX1503" s="76"/>
      <c r="AY1503" s="76"/>
      <c r="AZ1503" s="76"/>
      <c r="BA1503" s="76"/>
      <c r="BB1503" s="76"/>
      <c r="BC1503" s="76"/>
      <c r="BD1503" s="76"/>
      <c r="BE1503" s="76"/>
      <c r="BF1503" s="76"/>
      <c r="BG1503" s="76"/>
      <c r="BH1503" s="76"/>
      <c r="BI1503" s="76"/>
      <c r="BJ1503" s="76"/>
      <c r="BK1503" s="76"/>
      <c r="BL1503" s="76"/>
      <c r="BM1503" s="76"/>
      <c r="BN1503" s="76"/>
      <c r="BO1503" s="76"/>
      <c r="BP1503" s="76"/>
      <c r="BQ1503" s="76"/>
      <c r="BR1503" s="76"/>
      <c r="BS1503" s="76"/>
      <c r="BT1503" s="76"/>
      <c r="BU1503" s="76"/>
      <c r="BV1503" s="76"/>
      <c r="BW1503" s="76"/>
      <c r="BX1503" s="76"/>
      <c r="BY1503" s="76"/>
      <c r="BZ1503" s="76"/>
      <c r="CA1503" s="76"/>
      <c r="CB1503" s="76"/>
      <c r="CC1503" s="76"/>
      <c r="CD1503" s="76"/>
      <c r="CE1503" s="76"/>
      <c r="CF1503" s="76"/>
      <c r="CG1503" s="76"/>
      <c r="CH1503" s="76"/>
      <c r="CI1503" s="76"/>
      <c r="CJ1503" s="76"/>
      <c r="CK1503" s="76"/>
    </row>
    <row r="1504" spans="2:89" x14ac:dyDescent="0.35">
      <c r="B1504" s="171" t="s">
        <v>490</v>
      </c>
      <c r="E1504" s="8"/>
      <c r="H1504" s="170"/>
      <c r="I1504" s="172"/>
      <c r="J1504" s="172"/>
      <c r="K1504" s="193"/>
      <c r="L1504" s="193"/>
      <c r="M1504" s="193"/>
      <c r="N1504" s="193"/>
      <c r="O1504" s="193"/>
      <c r="P1504" s="193"/>
      <c r="R1504" s="194"/>
      <c r="S1504" s="170"/>
      <c r="T1504" s="170"/>
      <c r="U1504" s="170"/>
      <c r="V1504" s="170"/>
      <c r="W1504" s="170"/>
      <c r="X1504" s="170"/>
      <c r="Y1504" s="170"/>
      <c r="Z1504" s="170"/>
      <c r="AA1504" s="170"/>
      <c r="AB1504" s="170"/>
      <c r="AC1504" s="170"/>
      <c r="AD1504" s="170"/>
      <c r="AE1504" s="170"/>
      <c r="AF1504" s="170"/>
      <c r="AG1504" s="170"/>
      <c r="AH1504" s="170"/>
      <c r="AI1504" s="170"/>
      <c r="AJ1504" s="170"/>
      <c r="AK1504" s="170"/>
      <c r="AL1504" s="170"/>
      <c r="AM1504" s="170"/>
      <c r="AN1504" s="170"/>
      <c r="AO1504" s="170"/>
      <c r="AP1504" s="170"/>
      <c r="AQ1504" s="170"/>
      <c r="AR1504" s="170"/>
      <c r="AS1504" s="170"/>
      <c r="AT1504" s="170"/>
      <c r="AU1504" s="170"/>
      <c r="AV1504" s="170"/>
      <c r="AW1504" s="170"/>
      <c r="AX1504" s="170"/>
      <c r="AY1504" s="170"/>
      <c r="AZ1504" s="170"/>
      <c r="BA1504" s="170"/>
      <c r="BB1504" s="170"/>
      <c r="BC1504" s="170"/>
      <c r="BD1504" s="170"/>
      <c r="BE1504" s="170"/>
      <c r="BF1504" s="170"/>
      <c r="BG1504" s="170"/>
      <c r="BH1504" s="170"/>
      <c r="BI1504" s="170"/>
      <c r="BJ1504" s="170"/>
      <c r="BK1504" s="170"/>
      <c r="BL1504" s="170"/>
      <c r="BM1504" s="170"/>
      <c r="BN1504" s="170"/>
      <c r="BO1504" s="170"/>
      <c r="BP1504" s="170"/>
      <c r="BQ1504" s="170"/>
      <c r="BR1504" s="170"/>
      <c r="BS1504" s="170"/>
      <c r="BT1504" s="170"/>
      <c r="BU1504" s="170"/>
      <c r="BV1504" s="170"/>
      <c r="BW1504" s="170"/>
      <c r="BX1504" s="170"/>
      <c r="BY1504" s="170"/>
      <c r="BZ1504" s="170"/>
      <c r="CA1504" s="170"/>
      <c r="CB1504" s="170"/>
      <c r="CC1504" s="170"/>
      <c r="CD1504" s="170"/>
      <c r="CE1504" s="170"/>
      <c r="CF1504" s="170"/>
      <c r="CG1504" s="170"/>
      <c r="CH1504" s="170"/>
      <c r="CI1504" s="170"/>
      <c r="CJ1504" s="170"/>
      <c r="CK1504" s="170"/>
    </row>
    <row r="1505" spans="2:89" x14ac:dyDescent="0.35">
      <c r="B1505" s="171" t="s">
        <v>492</v>
      </c>
      <c r="E1505" s="8"/>
      <c r="H1505" s="170"/>
      <c r="I1505" s="172"/>
      <c r="J1505" s="172"/>
      <c r="K1505" s="193"/>
      <c r="L1505" s="193"/>
      <c r="M1505" s="193"/>
      <c r="N1505" s="193"/>
      <c r="O1505" s="193"/>
      <c r="P1505" s="193"/>
      <c r="R1505" s="194"/>
      <c r="S1505" s="170"/>
      <c r="T1505" s="170"/>
      <c r="U1505" s="170"/>
      <c r="V1505" s="170"/>
      <c r="W1505" s="170"/>
      <c r="X1505" s="170"/>
      <c r="Y1505" s="170"/>
      <c r="Z1505" s="170"/>
      <c r="AA1505" s="170"/>
      <c r="AB1505" s="170"/>
      <c r="AC1505" s="170"/>
      <c r="AD1505" s="170"/>
      <c r="AE1505" s="170"/>
      <c r="AF1505" s="170"/>
      <c r="AG1505" s="170"/>
      <c r="AH1505" s="170"/>
      <c r="AI1505" s="170"/>
      <c r="AJ1505" s="170"/>
      <c r="AK1505" s="170"/>
      <c r="AL1505" s="170"/>
      <c r="AM1505" s="170"/>
      <c r="AN1505" s="170"/>
      <c r="AO1505" s="170"/>
      <c r="AP1505" s="170"/>
      <c r="AQ1505" s="170"/>
      <c r="AR1505" s="170"/>
      <c r="AS1505" s="170"/>
      <c r="AT1505" s="170"/>
      <c r="AU1505" s="170"/>
      <c r="AV1505" s="170"/>
      <c r="AW1505" s="170"/>
      <c r="AX1505" s="170"/>
      <c r="AY1505" s="170"/>
      <c r="AZ1505" s="170"/>
      <c r="BA1505" s="170"/>
      <c r="BB1505" s="170"/>
      <c r="BC1505" s="170"/>
      <c r="BD1505" s="170"/>
      <c r="BE1505" s="170"/>
      <c r="BF1505" s="170"/>
      <c r="BG1505" s="170"/>
      <c r="BH1505" s="170"/>
      <c r="BI1505" s="170"/>
      <c r="BJ1505" s="170"/>
      <c r="BK1505" s="170"/>
      <c r="BL1505" s="170"/>
      <c r="BM1505" s="170"/>
      <c r="BN1505" s="170"/>
      <c r="BO1505" s="170"/>
      <c r="BP1505" s="170"/>
      <c r="BQ1505" s="170"/>
      <c r="BR1505" s="170"/>
      <c r="BS1505" s="170"/>
      <c r="BT1505" s="170"/>
      <c r="BU1505" s="170"/>
      <c r="BV1505" s="170"/>
      <c r="BW1505" s="170"/>
      <c r="BX1505" s="170"/>
      <c r="BY1505" s="170"/>
      <c r="BZ1505" s="170"/>
      <c r="CA1505" s="170"/>
      <c r="CB1505" s="170"/>
      <c r="CC1505" s="170"/>
      <c r="CD1505" s="170"/>
      <c r="CE1505" s="170"/>
      <c r="CF1505" s="170"/>
      <c r="CG1505" s="170"/>
      <c r="CH1505" s="170"/>
      <c r="CI1505" s="170"/>
      <c r="CJ1505" s="170"/>
      <c r="CK1505" s="170"/>
    </row>
    <row r="1506" spans="2:89" x14ac:dyDescent="0.35">
      <c r="B1506" s="171" t="s">
        <v>461</v>
      </c>
      <c r="E1506" s="8"/>
      <c r="H1506" s="170"/>
      <c r="I1506" s="172"/>
      <c r="J1506" s="172"/>
      <c r="K1506" s="193"/>
      <c r="L1506" s="193"/>
      <c r="M1506" s="193"/>
      <c r="N1506" s="193"/>
      <c r="O1506" s="193"/>
      <c r="P1506" s="193"/>
      <c r="R1506" s="194"/>
      <c r="S1506" s="195" t="str">
        <f t="shared" ref="S1506:AX1506" si="1663">S$20</f>
        <v>S$16</v>
      </c>
      <c r="T1506" s="195" t="str">
        <f t="shared" si="1663"/>
        <v>T$16</v>
      </c>
      <c r="U1506" s="195" t="str">
        <f t="shared" si="1663"/>
        <v>U$16</v>
      </c>
      <c r="V1506" s="195" t="str">
        <f t="shared" si="1663"/>
        <v>V$16</v>
      </c>
      <c r="W1506" s="195" t="str">
        <f t="shared" si="1663"/>
        <v>W$16</v>
      </c>
      <c r="X1506" s="195" t="str">
        <f t="shared" si="1663"/>
        <v>X$16</v>
      </c>
      <c r="Y1506" s="195" t="str">
        <f t="shared" si="1663"/>
        <v>Y$16</v>
      </c>
      <c r="Z1506" s="195" t="str">
        <f t="shared" si="1663"/>
        <v>Z$16</v>
      </c>
      <c r="AA1506" s="195" t="str">
        <f t="shared" si="1663"/>
        <v>AA$16</v>
      </c>
      <c r="AB1506" s="195" t="str">
        <f t="shared" si="1663"/>
        <v>AB$16</v>
      </c>
      <c r="AC1506" s="195" t="str">
        <f t="shared" si="1663"/>
        <v>AC$16</v>
      </c>
      <c r="AD1506" s="195" t="str">
        <f t="shared" si="1663"/>
        <v>AD$16</v>
      </c>
      <c r="AE1506" s="195" t="str">
        <f t="shared" si="1663"/>
        <v>AE$16</v>
      </c>
      <c r="AF1506" s="195" t="str">
        <f t="shared" si="1663"/>
        <v>AF$16</v>
      </c>
      <c r="AG1506" s="195" t="str">
        <f t="shared" si="1663"/>
        <v>AG$16</v>
      </c>
      <c r="AH1506" s="195" t="str">
        <f t="shared" si="1663"/>
        <v>AH$16</v>
      </c>
      <c r="AI1506" s="195" t="str">
        <f t="shared" si="1663"/>
        <v>AI$16</v>
      </c>
      <c r="AJ1506" s="195" t="str">
        <f t="shared" si="1663"/>
        <v>AJ$16</v>
      </c>
      <c r="AK1506" s="195" t="str">
        <f t="shared" si="1663"/>
        <v>AK$16</v>
      </c>
      <c r="AL1506" s="195" t="str">
        <f t="shared" si="1663"/>
        <v>AL$16</v>
      </c>
      <c r="AM1506" s="195" t="str">
        <f t="shared" si="1663"/>
        <v>AM$16</v>
      </c>
      <c r="AN1506" s="195" t="str">
        <f t="shared" si="1663"/>
        <v>AN$16</v>
      </c>
      <c r="AO1506" s="195" t="str">
        <f t="shared" si="1663"/>
        <v>AO$16</v>
      </c>
      <c r="AP1506" s="195" t="str">
        <f t="shared" si="1663"/>
        <v>AP$16</v>
      </c>
      <c r="AQ1506" s="195" t="str">
        <f t="shared" si="1663"/>
        <v>AQ$16</v>
      </c>
      <c r="AR1506" s="195" t="str">
        <f t="shared" si="1663"/>
        <v>AR$16</v>
      </c>
      <c r="AS1506" s="195" t="str">
        <f t="shared" si="1663"/>
        <v>AS$16</v>
      </c>
      <c r="AT1506" s="195" t="str">
        <f t="shared" si="1663"/>
        <v>AT$16</v>
      </c>
      <c r="AU1506" s="195" t="str">
        <f t="shared" si="1663"/>
        <v>AU$16</v>
      </c>
      <c r="AV1506" s="195" t="str">
        <f t="shared" si="1663"/>
        <v>AV$16</v>
      </c>
      <c r="AW1506" s="195" t="str">
        <f t="shared" si="1663"/>
        <v>AW$16</v>
      </c>
      <c r="AX1506" s="195" t="str">
        <f t="shared" si="1663"/>
        <v>AX$16</v>
      </c>
      <c r="AY1506" s="195" t="str">
        <f t="shared" ref="AY1506:CD1506" si="1664">AY$20</f>
        <v>AY$16</v>
      </c>
      <c r="AZ1506" s="195" t="str">
        <f t="shared" si="1664"/>
        <v>AZ$16</v>
      </c>
      <c r="BA1506" s="195" t="str">
        <f t="shared" si="1664"/>
        <v>BA$16</v>
      </c>
      <c r="BB1506" s="195" t="str">
        <f t="shared" si="1664"/>
        <v>BB$16</v>
      </c>
      <c r="BC1506" s="195" t="str">
        <f t="shared" si="1664"/>
        <v>BC$16</v>
      </c>
      <c r="BD1506" s="195" t="str">
        <f t="shared" si="1664"/>
        <v>BD$16</v>
      </c>
      <c r="BE1506" s="195" t="str">
        <f t="shared" si="1664"/>
        <v>BE$16</v>
      </c>
      <c r="BF1506" s="195" t="str">
        <f t="shared" si="1664"/>
        <v>BF$16</v>
      </c>
      <c r="BG1506" s="195" t="str">
        <f t="shared" si="1664"/>
        <v>BG$16</v>
      </c>
      <c r="BH1506" s="195" t="str">
        <f t="shared" si="1664"/>
        <v>BH$16</v>
      </c>
      <c r="BI1506" s="195" t="str">
        <f t="shared" si="1664"/>
        <v>BI$16</v>
      </c>
      <c r="BJ1506" s="195" t="str">
        <f t="shared" si="1664"/>
        <v>BJ$16</v>
      </c>
      <c r="BK1506" s="195" t="str">
        <f t="shared" si="1664"/>
        <v>BK$16</v>
      </c>
      <c r="BL1506" s="195" t="str">
        <f t="shared" si="1664"/>
        <v>BL$16</v>
      </c>
      <c r="BM1506" s="195" t="str">
        <f t="shared" si="1664"/>
        <v>BM$16</v>
      </c>
      <c r="BN1506" s="195" t="str">
        <f t="shared" si="1664"/>
        <v>BN$16</v>
      </c>
      <c r="BO1506" s="195" t="str">
        <f t="shared" si="1664"/>
        <v>BO$16</v>
      </c>
      <c r="BP1506" s="195" t="str">
        <f t="shared" si="1664"/>
        <v>BP$16</v>
      </c>
      <c r="BQ1506" s="195" t="str">
        <f t="shared" si="1664"/>
        <v>BQ$16</v>
      </c>
      <c r="BR1506" s="195" t="str">
        <f t="shared" si="1664"/>
        <v>BR$16</v>
      </c>
      <c r="BS1506" s="195" t="str">
        <f t="shared" si="1664"/>
        <v>BS$16</v>
      </c>
      <c r="BT1506" s="195" t="str">
        <f t="shared" si="1664"/>
        <v>BT$16</v>
      </c>
      <c r="BU1506" s="195" t="str">
        <f t="shared" si="1664"/>
        <v>BU$16</v>
      </c>
      <c r="BV1506" s="195" t="str">
        <f t="shared" si="1664"/>
        <v>BV$16</v>
      </c>
      <c r="BW1506" s="195" t="str">
        <f t="shared" si="1664"/>
        <v>BW$16</v>
      </c>
      <c r="BX1506" s="195" t="str">
        <f t="shared" si="1664"/>
        <v>BX$16</v>
      </c>
      <c r="BY1506" s="195" t="str">
        <f t="shared" si="1664"/>
        <v>BY$16</v>
      </c>
      <c r="BZ1506" s="195" t="str">
        <f t="shared" si="1664"/>
        <v>BZ$16</v>
      </c>
      <c r="CA1506" s="195" t="str">
        <f t="shared" si="1664"/>
        <v>CA$16</v>
      </c>
      <c r="CB1506" s="195" t="str">
        <f t="shared" si="1664"/>
        <v>CB$16</v>
      </c>
      <c r="CC1506" s="195" t="str">
        <f t="shared" si="1664"/>
        <v>CC$16</v>
      </c>
      <c r="CD1506" s="195" t="str">
        <f t="shared" si="1664"/>
        <v>CD$16</v>
      </c>
      <c r="CE1506" s="195" t="str">
        <f t="shared" ref="CE1506:CK1506" si="1665">CE$20</f>
        <v>CE$16</v>
      </c>
      <c r="CF1506" s="195" t="str">
        <f t="shared" si="1665"/>
        <v>CF$16</v>
      </c>
      <c r="CG1506" s="195" t="str">
        <f t="shared" si="1665"/>
        <v>CG$16</v>
      </c>
      <c r="CH1506" s="195" t="str">
        <f t="shared" si="1665"/>
        <v>CH$16</v>
      </c>
      <c r="CI1506" s="195" t="str">
        <f t="shared" si="1665"/>
        <v>CI$16</v>
      </c>
      <c r="CJ1506" s="195" t="str">
        <f t="shared" si="1665"/>
        <v>CJ$16</v>
      </c>
      <c r="CK1506" s="195" t="str">
        <f t="shared" si="1665"/>
        <v>CK$16</v>
      </c>
    </row>
    <row r="1507" spans="2:89" x14ac:dyDescent="0.35">
      <c r="B1507" s="171" t="s">
        <v>462</v>
      </c>
      <c r="E1507" s="8"/>
      <c r="H1507" s="196"/>
      <c r="I1507" s="197"/>
      <c r="J1507" s="197"/>
      <c r="K1507" s="198"/>
      <c r="L1507" s="198"/>
      <c r="M1507" s="198"/>
      <c r="N1507" s="198"/>
      <c r="O1507" s="198"/>
      <c r="P1507" s="198"/>
      <c r="R1507" s="198"/>
      <c r="S1507" s="195" t="str">
        <f t="shared" ref="S1507:AX1507" si="1666">S$21</f>
        <v>S$17</v>
      </c>
      <c r="T1507" s="195" t="str">
        <f t="shared" si="1666"/>
        <v>T$17</v>
      </c>
      <c r="U1507" s="195" t="str">
        <f t="shared" si="1666"/>
        <v>U$17</v>
      </c>
      <c r="V1507" s="195" t="str">
        <f t="shared" si="1666"/>
        <v>V$17</v>
      </c>
      <c r="W1507" s="195" t="str">
        <f t="shared" si="1666"/>
        <v>W$17</v>
      </c>
      <c r="X1507" s="195" t="str">
        <f t="shared" si="1666"/>
        <v>X$17</v>
      </c>
      <c r="Y1507" s="195" t="str">
        <f t="shared" si="1666"/>
        <v>Y$17</v>
      </c>
      <c r="Z1507" s="195" t="str">
        <f t="shared" si="1666"/>
        <v>Z$17</v>
      </c>
      <c r="AA1507" s="195" t="str">
        <f t="shared" si="1666"/>
        <v>AA$17</v>
      </c>
      <c r="AB1507" s="195" t="str">
        <f t="shared" si="1666"/>
        <v>AB$17</v>
      </c>
      <c r="AC1507" s="195" t="str">
        <f t="shared" si="1666"/>
        <v>AC$17</v>
      </c>
      <c r="AD1507" s="195" t="str">
        <f t="shared" si="1666"/>
        <v>AD$17</v>
      </c>
      <c r="AE1507" s="195" t="str">
        <f t="shared" si="1666"/>
        <v>AE$17</v>
      </c>
      <c r="AF1507" s="195" t="str">
        <f t="shared" si="1666"/>
        <v>AF$17</v>
      </c>
      <c r="AG1507" s="195" t="str">
        <f t="shared" si="1666"/>
        <v>AG$17</v>
      </c>
      <c r="AH1507" s="195" t="str">
        <f t="shared" si="1666"/>
        <v>AH$17</v>
      </c>
      <c r="AI1507" s="195" t="str">
        <f t="shared" si="1666"/>
        <v>AI$17</v>
      </c>
      <c r="AJ1507" s="195" t="str">
        <f t="shared" si="1666"/>
        <v>AJ$17</v>
      </c>
      <c r="AK1507" s="195" t="str">
        <f t="shared" si="1666"/>
        <v>AK$17</v>
      </c>
      <c r="AL1507" s="195" t="str">
        <f t="shared" si="1666"/>
        <v>AL$17</v>
      </c>
      <c r="AM1507" s="195" t="str">
        <f t="shared" si="1666"/>
        <v>AM$17</v>
      </c>
      <c r="AN1507" s="195" t="str">
        <f t="shared" si="1666"/>
        <v>AN$17</v>
      </c>
      <c r="AO1507" s="195" t="str">
        <f t="shared" si="1666"/>
        <v>AO$17</v>
      </c>
      <c r="AP1507" s="195" t="str">
        <f t="shared" si="1666"/>
        <v>AP$17</v>
      </c>
      <c r="AQ1507" s="195" t="str">
        <f t="shared" si="1666"/>
        <v>AQ$17</v>
      </c>
      <c r="AR1507" s="195" t="str">
        <f t="shared" si="1666"/>
        <v>AR$17</v>
      </c>
      <c r="AS1507" s="195" t="str">
        <f t="shared" si="1666"/>
        <v>AS$17</v>
      </c>
      <c r="AT1507" s="195" t="str">
        <f t="shared" si="1666"/>
        <v>AT$17</v>
      </c>
      <c r="AU1507" s="195" t="str">
        <f t="shared" si="1666"/>
        <v>AU$17</v>
      </c>
      <c r="AV1507" s="195" t="str">
        <f t="shared" si="1666"/>
        <v>AV$17</v>
      </c>
      <c r="AW1507" s="195" t="str">
        <f t="shared" si="1666"/>
        <v>AW$17</v>
      </c>
      <c r="AX1507" s="195" t="str">
        <f t="shared" si="1666"/>
        <v>AX$17</v>
      </c>
      <c r="AY1507" s="195" t="str">
        <f t="shared" ref="AY1507:CD1507" si="1667">AY$21</f>
        <v>AY$17</v>
      </c>
      <c r="AZ1507" s="195" t="str">
        <f t="shared" si="1667"/>
        <v>AZ$17</v>
      </c>
      <c r="BA1507" s="195" t="str">
        <f t="shared" si="1667"/>
        <v>BA$17</v>
      </c>
      <c r="BB1507" s="195" t="str">
        <f t="shared" si="1667"/>
        <v>BB$17</v>
      </c>
      <c r="BC1507" s="195" t="str">
        <f t="shared" si="1667"/>
        <v>BC$17</v>
      </c>
      <c r="BD1507" s="195" t="str">
        <f t="shared" si="1667"/>
        <v>BD$17</v>
      </c>
      <c r="BE1507" s="195" t="str">
        <f t="shared" si="1667"/>
        <v>BE$17</v>
      </c>
      <c r="BF1507" s="195" t="str">
        <f t="shared" si="1667"/>
        <v>BF$17</v>
      </c>
      <c r="BG1507" s="195" t="str">
        <f t="shared" si="1667"/>
        <v>BG$17</v>
      </c>
      <c r="BH1507" s="195" t="str">
        <f t="shared" si="1667"/>
        <v>BH$17</v>
      </c>
      <c r="BI1507" s="195" t="str">
        <f t="shared" si="1667"/>
        <v>BI$17</v>
      </c>
      <c r="BJ1507" s="195" t="str">
        <f t="shared" si="1667"/>
        <v>BJ$17</v>
      </c>
      <c r="BK1507" s="195" t="str">
        <f t="shared" si="1667"/>
        <v>BK$17</v>
      </c>
      <c r="BL1507" s="195" t="str">
        <f t="shared" si="1667"/>
        <v>BL$17</v>
      </c>
      <c r="BM1507" s="195" t="str">
        <f t="shared" si="1667"/>
        <v>BM$17</v>
      </c>
      <c r="BN1507" s="195" t="str">
        <f t="shared" si="1667"/>
        <v>BN$17</v>
      </c>
      <c r="BO1507" s="195" t="str">
        <f t="shared" si="1667"/>
        <v>BO$17</v>
      </c>
      <c r="BP1507" s="195" t="str">
        <f t="shared" si="1667"/>
        <v>BP$17</v>
      </c>
      <c r="BQ1507" s="195" t="str">
        <f t="shared" si="1667"/>
        <v>BQ$17</v>
      </c>
      <c r="BR1507" s="195" t="str">
        <f t="shared" si="1667"/>
        <v>BR$17</v>
      </c>
      <c r="BS1507" s="195" t="str">
        <f t="shared" si="1667"/>
        <v>BS$17</v>
      </c>
      <c r="BT1507" s="195" t="str">
        <f t="shared" si="1667"/>
        <v>BT$17</v>
      </c>
      <c r="BU1507" s="195" t="str">
        <f t="shared" si="1667"/>
        <v>BU$17</v>
      </c>
      <c r="BV1507" s="195" t="str">
        <f t="shared" si="1667"/>
        <v>BV$17</v>
      </c>
      <c r="BW1507" s="195" t="str">
        <f t="shared" si="1667"/>
        <v>BW$17</v>
      </c>
      <c r="BX1507" s="195" t="str">
        <f t="shared" si="1667"/>
        <v>BX$17</v>
      </c>
      <c r="BY1507" s="195" t="str">
        <f t="shared" si="1667"/>
        <v>BY$17</v>
      </c>
      <c r="BZ1507" s="195" t="str">
        <f t="shared" si="1667"/>
        <v>BZ$17</v>
      </c>
      <c r="CA1507" s="195" t="str">
        <f t="shared" si="1667"/>
        <v>CA$17</v>
      </c>
      <c r="CB1507" s="195" t="str">
        <f t="shared" si="1667"/>
        <v>CB$17</v>
      </c>
      <c r="CC1507" s="195" t="str">
        <f t="shared" si="1667"/>
        <v>CC$17</v>
      </c>
      <c r="CD1507" s="195" t="str">
        <f t="shared" si="1667"/>
        <v>CD$17</v>
      </c>
      <c r="CE1507" s="195" t="str">
        <f t="shared" ref="CE1507:CK1507" si="1668">CE$21</f>
        <v>CE$17</v>
      </c>
      <c r="CF1507" s="195" t="str">
        <f t="shared" si="1668"/>
        <v>CF$17</v>
      </c>
      <c r="CG1507" s="195" t="str">
        <f t="shared" si="1668"/>
        <v>CG$17</v>
      </c>
      <c r="CH1507" s="195" t="str">
        <f t="shared" si="1668"/>
        <v>CH$17</v>
      </c>
      <c r="CI1507" s="195" t="str">
        <f t="shared" si="1668"/>
        <v>CI$17</v>
      </c>
      <c r="CJ1507" s="195" t="str">
        <f t="shared" si="1668"/>
        <v>CJ$17</v>
      </c>
      <c r="CK1507" s="195" t="str">
        <f t="shared" si="1668"/>
        <v>CK$17</v>
      </c>
    </row>
    <row r="1508" spans="2:89" x14ac:dyDescent="0.35">
      <c r="B1508" s="171" t="s">
        <v>491</v>
      </c>
      <c r="E1508" s="8"/>
      <c r="H1508" s="196"/>
      <c r="I1508" s="197"/>
      <c r="J1508" s="197"/>
      <c r="K1508" s="198"/>
      <c r="L1508" s="198"/>
      <c r="M1508" s="198"/>
      <c r="N1508" s="198"/>
      <c r="O1508" s="198"/>
      <c r="P1508" s="198"/>
      <c r="R1508" s="198"/>
      <c r="S1508" s="186"/>
      <c r="T1508" s="186"/>
      <c r="U1508" s="186"/>
      <c r="V1508" s="186"/>
      <c r="W1508" s="186"/>
      <c r="X1508" s="186"/>
      <c r="Y1508" s="186"/>
      <c r="Z1508" s="186"/>
      <c r="AA1508" s="186"/>
      <c r="AB1508" s="186"/>
      <c r="AC1508" s="186"/>
      <c r="AD1508" s="186"/>
      <c r="AE1508" s="186"/>
      <c r="AF1508" s="186"/>
      <c r="AG1508" s="186"/>
      <c r="AH1508" s="186"/>
      <c r="AI1508" s="186"/>
      <c r="AJ1508" s="186"/>
      <c r="AK1508" s="186"/>
      <c r="AL1508" s="186"/>
      <c r="AM1508" s="186"/>
      <c r="AN1508" s="186"/>
      <c r="AO1508" s="186"/>
      <c r="AP1508" s="186"/>
      <c r="AQ1508" s="186"/>
      <c r="AR1508" s="186"/>
      <c r="AS1508" s="186"/>
      <c r="AT1508" s="186"/>
      <c r="AU1508" s="186"/>
      <c r="AV1508" s="186"/>
      <c r="AW1508" s="186"/>
      <c r="AX1508" s="186"/>
      <c r="AY1508" s="186"/>
      <c r="AZ1508" s="186"/>
      <c r="BA1508" s="186"/>
      <c r="BB1508" s="186"/>
      <c r="BC1508" s="186"/>
      <c r="BD1508" s="186"/>
      <c r="BE1508" s="186"/>
      <c r="BF1508" s="186"/>
      <c r="BG1508" s="186"/>
      <c r="BH1508" s="186"/>
      <c r="BI1508" s="186"/>
      <c r="BJ1508" s="186"/>
      <c r="BK1508" s="186"/>
      <c r="BL1508" s="186"/>
      <c r="BM1508" s="186"/>
      <c r="BN1508" s="186"/>
      <c r="BO1508" s="186"/>
      <c r="BP1508" s="186"/>
      <c r="BQ1508" s="186"/>
      <c r="BR1508" s="186"/>
      <c r="BS1508" s="186"/>
      <c r="BT1508" s="186"/>
      <c r="BU1508" s="186"/>
      <c r="BV1508" s="186"/>
      <c r="BW1508" s="186"/>
      <c r="BX1508" s="186"/>
      <c r="BY1508" s="186"/>
      <c r="BZ1508" s="186"/>
      <c r="CA1508" s="186"/>
      <c r="CB1508" s="186"/>
      <c r="CC1508" s="186"/>
      <c r="CD1508" s="186"/>
      <c r="CE1508" s="186"/>
      <c r="CF1508" s="186"/>
      <c r="CG1508" s="186"/>
      <c r="CH1508" s="186"/>
      <c r="CI1508" s="186"/>
      <c r="CJ1508" s="186"/>
      <c r="CK1508" s="186"/>
    </row>
    <row r="1509" spans="2:89" x14ac:dyDescent="0.35">
      <c r="B1509" s="171" t="s">
        <v>505</v>
      </c>
      <c r="E1509" s="8"/>
      <c r="H1509" s="196"/>
      <c r="I1509" s="197"/>
      <c r="J1509" s="197"/>
      <c r="K1509" s="198"/>
      <c r="L1509" s="198"/>
      <c r="M1509" s="198"/>
      <c r="N1509" s="198"/>
      <c r="O1509" s="198"/>
      <c r="P1509" s="198"/>
      <c r="R1509" s="198"/>
      <c r="S1509" s="186"/>
      <c r="T1509" s="186"/>
      <c r="U1509" s="186"/>
      <c r="V1509" s="186"/>
      <c r="W1509" s="186"/>
      <c r="X1509" s="186"/>
      <c r="Y1509" s="186"/>
      <c r="Z1509" s="186"/>
      <c r="AA1509" s="186"/>
      <c r="AB1509" s="186"/>
      <c r="AC1509" s="186"/>
      <c r="AD1509" s="186"/>
      <c r="AE1509" s="186"/>
      <c r="AF1509" s="186"/>
      <c r="AG1509" s="186"/>
      <c r="AH1509" s="186"/>
      <c r="AI1509" s="186"/>
      <c r="AJ1509" s="186"/>
      <c r="AK1509" s="186"/>
      <c r="AL1509" s="186"/>
      <c r="AM1509" s="186"/>
      <c r="AN1509" s="186"/>
      <c r="AO1509" s="186"/>
      <c r="AP1509" s="186"/>
      <c r="AQ1509" s="186"/>
      <c r="AR1509" s="186"/>
      <c r="AS1509" s="186"/>
      <c r="AT1509" s="186"/>
      <c r="AU1509" s="186"/>
      <c r="AV1509" s="186"/>
      <c r="AW1509" s="186"/>
      <c r="AX1509" s="186"/>
      <c r="AY1509" s="186"/>
      <c r="AZ1509" s="186"/>
      <c r="BA1509" s="186"/>
      <c r="BB1509" s="186"/>
      <c r="BC1509" s="186"/>
      <c r="BD1509" s="186"/>
      <c r="BE1509" s="186"/>
      <c r="BF1509" s="186"/>
      <c r="BG1509" s="186"/>
      <c r="BH1509" s="186"/>
      <c r="BI1509" s="186"/>
      <c r="BJ1509" s="186"/>
      <c r="BK1509" s="186"/>
      <c r="BL1509" s="186"/>
      <c r="BM1509" s="186"/>
      <c r="BN1509" s="186"/>
      <c r="BO1509" s="186"/>
      <c r="BP1509" s="186"/>
      <c r="BQ1509" s="186"/>
      <c r="BR1509" s="186"/>
      <c r="BS1509" s="186"/>
      <c r="BT1509" s="186"/>
      <c r="BU1509" s="186"/>
      <c r="BV1509" s="186"/>
      <c r="BW1509" s="186"/>
      <c r="BX1509" s="186"/>
      <c r="BY1509" s="186"/>
      <c r="BZ1509" s="186"/>
      <c r="CA1509" s="186"/>
      <c r="CB1509" s="186"/>
      <c r="CC1509" s="186"/>
      <c r="CD1509" s="186"/>
      <c r="CE1509" s="186"/>
      <c r="CF1509" s="186"/>
      <c r="CG1509" s="186"/>
      <c r="CH1509" s="186"/>
      <c r="CI1509" s="186"/>
      <c r="CJ1509" s="186"/>
      <c r="CK1509" s="186"/>
    </row>
    <row r="1510" spans="2:89" x14ac:dyDescent="0.35">
      <c r="B1510" s="171" t="s">
        <v>463</v>
      </c>
      <c r="E1510" s="8"/>
      <c r="H1510" s="196"/>
      <c r="I1510" s="197"/>
      <c r="J1510" s="197"/>
      <c r="K1510" s="198"/>
      <c r="L1510" s="198"/>
      <c r="M1510" s="198"/>
      <c r="N1510" s="198"/>
      <c r="O1510" s="198"/>
      <c r="P1510" s="198"/>
      <c r="R1510" s="198"/>
      <c r="S1510" s="186" t="str">
        <f t="shared" ref="S1510:AX1510" si="1669">S$22</f>
        <v>S$18</v>
      </c>
      <c r="T1510" s="186" t="str">
        <f t="shared" si="1669"/>
        <v>T$18</v>
      </c>
      <c r="U1510" s="186" t="str">
        <f t="shared" si="1669"/>
        <v>U$18</v>
      </c>
      <c r="V1510" s="186" t="str">
        <f t="shared" si="1669"/>
        <v>V$18</v>
      </c>
      <c r="W1510" s="186" t="str">
        <f t="shared" si="1669"/>
        <v>W$18</v>
      </c>
      <c r="X1510" s="186" t="str">
        <f t="shared" si="1669"/>
        <v>X$18</v>
      </c>
      <c r="Y1510" s="186" t="str">
        <f t="shared" si="1669"/>
        <v>Y$18</v>
      </c>
      <c r="Z1510" s="186" t="str">
        <f t="shared" si="1669"/>
        <v>Z$18</v>
      </c>
      <c r="AA1510" s="186" t="str">
        <f t="shared" si="1669"/>
        <v>AA$18</v>
      </c>
      <c r="AB1510" s="186" t="str">
        <f t="shared" si="1669"/>
        <v>AB$18</v>
      </c>
      <c r="AC1510" s="186" t="str">
        <f t="shared" si="1669"/>
        <v>AC$18</v>
      </c>
      <c r="AD1510" s="186" t="str">
        <f t="shared" si="1669"/>
        <v>AD$18</v>
      </c>
      <c r="AE1510" s="186" t="str">
        <f t="shared" si="1669"/>
        <v>AE$18</v>
      </c>
      <c r="AF1510" s="186" t="str">
        <f t="shared" si="1669"/>
        <v>AF$18</v>
      </c>
      <c r="AG1510" s="186" t="str">
        <f t="shared" si="1669"/>
        <v>AG$18</v>
      </c>
      <c r="AH1510" s="186" t="str">
        <f t="shared" si="1669"/>
        <v>AH$18</v>
      </c>
      <c r="AI1510" s="186" t="str">
        <f t="shared" si="1669"/>
        <v>AI$18</v>
      </c>
      <c r="AJ1510" s="186" t="str">
        <f t="shared" si="1669"/>
        <v>AJ$18</v>
      </c>
      <c r="AK1510" s="186" t="str">
        <f t="shared" si="1669"/>
        <v>AK$18</v>
      </c>
      <c r="AL1510" s="186" t="str">
        <f t="shared" si="1669"/>
        <v>AL$18</v>
      </c>
      <c r="AM1510" s="186" t="str">
        <f t="shared" si="1669"/>
        <v>AM$18</v>
      </c>
      <c r="AN1510" s="186" t="str">
        <f t="shared" si="1669"/>
        <v>AN$18</v>
      </c>
      <c r="AO1510" s="186" t="str">
        <f t="shared" si="1669"/>
        <v>AO$18</v>
      </c>
      <c r="AP1510" s="186" t="str">
        <f t="shared" si="1669"/>
        <v>AP$18</v>
      </c>
      <c r="AQ1510" s="186" t="str">
        <f t="shared" si="1669"/>
        <v>AQ$18</v>
      </c>
      <c r="AR1510" s="186" t="str">
        <f t="shared" si="1669"/>
        <v>AR$18</v>
      </c>
      <c r="AS1510" s="186" t="str">
        <f t="shared" si="1669"/>
        <v>AS$18</v>
      </c>
      <c r="AT1510" s="186" t="str">
        <f t="shared" si="1669"/>
        <v>AT$18</v>
      </c>
      <c r="AU1510" s="186" t="str">
        <f t="shared" si="1669"/>
        <v>AU$18</v>
      </c>
      <c r="AV1510" s="186" t="str">
        <f t="shared" si="1669"/>
        <v>AV$18</v>
      </c>
      <c r="AW1510" s="186" t="str">
        <f t="shared" si="1669"/>
        <v>AW$18</v>
      </c>
      <c r="AX1510" s="186" t="str">
        <f t="shared" si="1669"/>
        <v>AX$18</v>
      </c>
      <c r="AY1510" s="186" t="str">
        <f t="shared" ref="AY1510:CD1510" si="1670">AY$22</f>
        <v>AY$18</v>
      </c>
      <c r="AZ1510" s="186" t="str">
        <f t="shared" si="1670"/>
        <v>AZ$18</v>
      </c>
      <c r="BA1510" s="186" t="str">
        <f t="shared" si="1670"/>
        <v>BA$18</v>
      </c>
      <c r="BB1510" s="186" t="str">
        <f t="shared" si="1670"/>
        <v>BB$18</v>
      </c>
      <c r="BC1510" s="186" t="str">
        <f t="shared" si="1670"/>
        <v>BC$18</v>
      </c>
      <c r="BD1510" s="186" t="str">
        <f t="shared" si="1670"/>
        <v>BD$18</v>
      </c>
      <c r="BE1510" s="186" t="str">
        <f t="shared" si="1670"/>
        <v>BE$18</v>
      </c>
      <c r="BF1510" s="186" t="str">
        <f t="shared" si="1670"/>
        <v>BF$18</v>
      </c>
      <c r="BG1510" s="186" t="str">
        <f t="shared" si="1670"/>
        <v>BG$18</v>
      </c>
      <c r="BH1510" s="186" t="str">
        <f t="shared" si="1670"/>
        <v>BH$18</v>
      </c>
      <c r="BI1510" s="186" t="str">
        <f t="shared" si="1670"/>
        <v>BI$18</v>
      </c>
      <c r="BJ1510" s="186" t="str">
        <f t="shared" si="1670"/>
        <v>BJ$18</v>
      </c>
      <c r="BK1510" s="186" t="str">
        <f t="shared" si="1670"/>
        <v>BK$18</v>
      </c>
      <c r="BL1510" s="186" t="str">
        <f t="shared" si="1670"/>
        <v>BL$18</v>
      </c>
      <c r="BM1510" s="186" t="str">
        <f t="shared" si="1670"/>
        <v>BM$18</v>
      </c>
      <c r="BN1510" s="186" t="str">
        <f t="shared" si="1670"/>
        <v>BN$18</v>
      </c>
      <c r="BO1510" s="186" t="str">
        <f t="shared" si="1670"/>
        <v>BO$18</v>
      </c>
      <c r="BP1510" s="186" t="str">
        <f t="shared" si="1670"/>
        <v>BP$18</v>
      </c>
      <c r="BQ1510" s="186" t="str">
        <f t="shared" si="1670"/>
        <v>BQ$18</v>
      </c>
      <c r="BR1510" s="186" t="str">
        <f t="shared" si="1670"/>
        <v>BR$18</v>
      </c>
      <c r="BS1510" s="186" t="str">
        <f t="shared" si="1670"/>
        <v>BS$18</v>
      </c>
      <c r="BT1510" s="186" t="str">
        <f t="shared" si="1670"/>
        <v>BT$18</v>
      </c>
      <c r="BU1510" s="186" t="str">
        <f t="shared" si="1670"/>
        <v>BU$18</v>
      </c>
      <c r="BV1510" s="186" t="str">
        <f t="shared" si="1670"/>
        <v>BV$18</v>
      </c>
      <c r="BW1510" s="186" t="str">
        <f t="shared" si="1670"/>
        <v>BW$18</v>
      </c>
      <c r="BX1510" s="186" t="str">
        <f t="shared" si="1670"/>
        <v>BX$18</v>
      </c>
      <c r="BY1510" s="186" t="str">
        <f t="shared" si="1670"/>
        <v>BY$18</v>
      </c>
      <c r="BZ1510" s="186" t="str">
        <f t="shared" si="1670"/>
        <v>BZ$18</v>
      </c>
      <c r="CA1510" s="186" t="str">
        <f t="shared" si="1670"/>
        <v>CA$18</v>
      </c>
      <c r="CB1510" s="186" t="str">
        <f t="shared" si="1670"/>
        <v>CB$18</v>
      </c>
      <c r="CC1510" s="186" t="str">
        <f t="shared" si="1670"/>
        <v>CC$18</v>
      </c>
      <c r="CD1510" s="186" t="str">
        <f t="shared" si="1670"/>
        <v>CD$18</v>
      </c>
      <c r="CE1510" s="186" t="str">
        <f t="shared" ref="CE1510:CK1510" si="1671">CE$22</f>
        <v>CE$18</v>
      </c>
      <c r="CF1510" s="186" t="str">
        <f t="shared" si="1671"/>
        <v>CF$18</v>
      </c>
      <c r="CG1510" s="186" t="str">
        <f t="shared" si="1671"/>
        <v>CG$18</v>
      </c>
      <c r="CH1510" s="186" t="str">
        <f t="shared" si="1671"/>
        <v>CH$18</v>
      </c>
      <c r="CI1510" s="186" t="str">
        <f t="shared" si="1671"/>
        <v>CI$18</v>
      </c>
      <c r="CJ1510" s="186" t="str">
        <f t="shared" si="1671"/>
        <v>CJ$18</v>
      </c>
      <c r="CK1510" s="186" t="str">
        <f t="shared" si="1671"/>
        <v>CK$18</v>
      </c>
    </row>
    <row r="1511" spans="2:89" x14ac:dyDescent="0.35">
      <c r="B1511" s="171" t="s">
        <v>464</v>
      </c>
      <c r="E1511" s="8"/>
      <c r="H1511" s="196"/>
      <c r="I1511" s="197"/>
      <c r="J1511" s="197"/>
      <c r="K1511" s="198"/>
      <c r="L1511" s="198"/>
      <c r="M1511" s="198"/>
      <c r="N1511" s="198"/>
      <c r="O1511" s="198"/>
      <c r="P1511" s="198"/>
      <c r="R1511" s="198"/>
      <c r="S1511" s="186" t="str">
        <f t="shared" ref="S1511:AX1511" si="1672">S$23</f>
        <v>S$19</v>
      </c>
      <c r="T1511" s="186" t="str">
        <f t="shared" si="1672"/>
        <v>T$19</v>
      </c>
      <c r="U1511" s="186" t="str">
        <f t="shared" si="1672"/>
        <v>U$19</v>
      </c>
      <c r="V1511" s="186" t="str">
        <f t="shared" si="1672"/>
        <v>V$19</v>
      </c>
      <c r="W1511" s="186" t="str">
        <f t="shared" si="1672"/>
        <v>W$19</v>
      </c>
      <c r="X1511" s="186" t="str">
        <f t="shared" si="1672"/>
        <v>X$19</v>
      </c>
      <c r="Y1511" s="186" t="str">
        <f t="shared" si="1672"/>
        <v>Y$19</v>
      </c>
      <c r="Z1511" s="186" t="str">
        <f t="shared" si="1672"/>
        <v>Z$19</v>
      </c>
      <c r="AA1511" s="186" t="str">
        <f t="shared" si="1672"/>
        <v>AA$19</v>
      </c>
      <c r="AB1511" s="186" t="str">
        <f t="shared" si="1672"/>
        <v>AB$19</v>
      </c>
      <c r="AC1511" s="186" t="str">
        <f t="shared" si="1672"/>
        <v>AC$19</v>
      </c>
      <c r="AD1511" s="186" t="str">
        <f t="shared" si="1672"/>
        <v>AD$19</v>
      </c>
      <c r="AE1511" s="186" t="str">
        <f t="shared" si="1672"/>
        <v>AE$19</v>
      </c>
      <c r="AF1511" s="186" t="str">
        <f t="shared" si="1672"/>
        <v>AF$19</v>
      </c>
      <c r="AG1511" s="186" t="str">
        <f t="shared" si="1672"/>
        <v>AG$19</v>
      </c>
      <c r="AH1511" s="186" t="str">
        <f t="shared" si="1672"/>
        <v>AH$19</v>
      </c>
      <c r="AI1511" s="186" t="str">
        <f t="shared" si="1672"/>
        <v>AI$19</v>
      </c>
      <c r="AJ1511" s="186" t="str">
        <f t="shared" si="1672"/>
        <v>AJ$19</v>
      </c>
      <c r="AK1511" s="186" t="str">
        <f t="shared" si="1672"/>
        <v>AK$19</v>
      </c>
      <c r="AL1511" s="186" t="str">
        <f t="shared" si="1672"/>
        <v>AL$19</v>
      </c>
      <c r="AM1511" s="186" t="str">
        <f t="shared" si="1672"/>
        <v>AM$19</v>
      </c>
      <c r="AN1511" s="186" t="str">
        <f t="shared" si="1672"/>
        <v>AN$19</v>
      </c>
      <c r="AO1511" s="186" t="str">
        <f t="shared" si="1672"/>
        <v>AO$19</v>
      </c>
      <c r="AP1511" s="186" t="str">
        <f t="shared" si="1672"/>
        <v>AP$19</v>
      </c>
      <c r="AQ1511" s="186" t="str">
        <f t="shared" si="1672"/>
        <v>AQ$19</v>
      </c>
      <c r="AR1511" s="186" t="str">
        <f t="shared" si="1672"/>
        <v>AR$19</v>
      </c>
      <c r="AS1511" s="186" t="str">
        <f t="shared" si="1672"/>
        <v>AS$19</v>
      </c>
      <c r="AT1511" s="186" t="str">
        <f t="shared" si="1672"/>
        <v>AT$19</v>
      </c>
      <c r="AU1511" s="186" t="str">
        <f t="shared" si="1672"/>
        <v>AU$19</v>
      </c>
      <c r="AV1511" s="186" t="str">
        <f t="shared" si="1672"/>
        <v>AV$19</v>
      </c>
      <c r="AW1511" s="186" t="str">
        <f t="shared" si="1672"/>
        <v>AW$19</v>
      </c>
      <c r="AX1511" s="186" t="str">
        <f t="shared" si="1672"/>
        <v>AX$19</v>
      </c>
      <c r="AY1511" s="186" t="str">
        <f t="shared" ref="AY1511:CD1511" si="1673">AY$23</f>
        <v>AY$19</v>
      </c>
      <c r="AZ1511" s="186" t="str">
        <f t="shared" si="1673"/>
        <v>AZ$19</v>
      </c>
      <c r="BA1511" s="186" t="str">
        <f t="shared" si="1673"/>
        <v>BA$19</v>
      </c>
      <c r="BB1511" s="186" t="str">
        <f t="shared" si="1673"/>
        <v>BB$19</v>
      </c>
      <c r="BC1511" s="186" t="str">
        <f t="shared" si="1673"/>
        <v>BC$19</v>
      </c>
      <c r="BD1511" s="186" t="str">
        <f t="shared" si="1673"/>
        <v>BD$19</v>
      </c>
      <c r="BE1511" s="186" t="str">
        <f t="shared" si="1673"/>
        <v>BE$19</v>
      </c>
      <c r="BF1511" s="186" t="str">
        <f t="shared" si="1673"/>
        <v>BF$19</v>
      </c>
      <c r="BG1511" s="186" t="str">
        <f t="shared" si="1673"/>
        <v>BG$19</v>
      </c>
      <c r="BH1511" s="186" t="str">
        <f t="shared" si="1673"/>
        <v>BH$19</v>
      </c>
      <c r="BI1511" s="186" t="str">
        <f t="shared" si="1673"/>
        <v>BI$19</v>
      </c>
      <c r="BJ1511" s="186" t="str">
        <f t="shared" si="1673"/>
        <v>BJ$19</v>
      </c>
      <c r="BK1511" s="186" t="str">
        <f t="shared" si="1673"/>
        <v>BK$19</v>
      </c>
      <c r="BL1511" s="186" t="str">
        <f t="shared" si="1673"/>
        <v>BL$19</v>
      </c>
      <c r="BM1511" s="186" t="str">
        <f t="shared" si="1673"/>
        <v>BM$19</v>
      </c>
      <c r="BN1511" s="186" t="str">
        <f t="shared" si="1673"/>
        <v>BN$19</v>
      </c>
      <c r="BO1511" s="186" t="str">
        <f t="shared" si="1673"/>
        <v>BO$19</v>
      </c>
      <c r="BP1511" s="186" t="str">
        <f t="shared" si="1673"/>
        <v>BP$19</v>
      </c>
      <c r="BQ1511" s="186" t="str">
        <f t="shared" si="1673"/>
        <v>BQ$19</v>
      </c>
      <c r="BR1511" s="186" t="str">
        <f t="shared" si="1673"/>
        <v>BR$19</v>
      </c>
      <c r="BS1511" s="186" t="str">
        <f t="shared" si="1673"/>
        <v>BS$19</v>
      </c>
      <c r="BT1511" s="186" t="str">
        <f t="shared" si="1673"/>
        <v>BT$19</v>
      </c>
      <c r="BU1511" s="186" t="str">
        <f t="shared" si="1673"/>
        <v>BU$19</v>
      </c>
      <c r="BV1511" s="186" t="str">
        <f t="shared" si="1673"/>
        <v>BV$19</v>
      </c>
      <c r="BW1511" s="186" t="str">
        <f t="shared" si="1673"/>
        <v>BW$19</v>
      </c>
      <c r="BX1511" s="186" t="str">
        <f t="shared" si="1673"/>
        <v>BX$19</v>
      </c>
      <c r="BY1511" s="186" t="str">
        <f t="shared" si="1673"/>
        <v>BY$19</v>
      </c>
      <c r="BZ1511" s="186" t="str">
        <f t="shared" si="1673"/>
        <v>BZ$19</v>
      </c>
      <c r="CA1511" s="186" t="str">
        <f t="shared" si="1673"/>
        <v>CA$19</v>
      </c>
      <c r="CB1511" s="186" t="str">
        <f t="shared" si="1673"/>
        <v>CB$19</v>
      </c>
      <c r="CC1511" s="186" t="str">
        <f t="shared" si="1673"/>
        <v>CC$19</v>
      </c>
      <c r="CD1511" s="186" t="str">
        <f t="shared" si="1673"/>
        <v>CD$19</v>
      </c>
      <c r="CE1511" s="186" t="str">
        <f t="shared" ref="CE1511:CK1511" si="1674">CE$23</f>
        <v>CE$19</v>
      </c>
      <c r="CF1511" s="186" t="str">
        <f t="shared" si="1674"/>
        <v>CF$19</v>
      </c>
      <c r="CG1511" s="186" t="str">
        <f t="shared" si="1674"/>
        <v>CG$19</v>
      </c>
      <c r="CH1511" s="186" t="str">
        <f t="shared" si="1674"/>
        <v>CH$19</v>
      </c>
      <c r="CI1511" s="186" t="str">
        <f t="shared" si="1674"/>
        <v>CI$19</v>
      </c>
      <c r="CJ1511" s="186" t="str">
        <f t="shared" si="1674"/>
        <v>CJ$19</v>
      </c>
      <c r="CK1511" s="186" t="str">
        <f t="shared" si="1674"/>
        <v>CK$19</v>
      </c>
    </row>
    <row r="1512" spans="2:89" x14ac:dyDescent="0.35">
      <c r="B1512" s="139" t="s">
        <v>192</v>
      </c>
      <c r="C1512" s="31"/>
      <c r="D1512" t="s">
        <v>758</v>
      </c>
      <c r="E1512" s="8" t="str">
        <f t="shared" ref="E1512:E1523" si="1675">ROW()&amp;" "&amp;D1512</f>
        <v>1512 DC-S</v>
      </c>
      <c r="F1512" t="s">
        <v>155</v>
      </c>
      <c r="G1512" s="31" t="s">
        <v>81</v>
      </c>
      <c r="H1512" s="138"/>
      <c r="I1512" s="140"/>
      <c r="J1512" s="140"/>
      <c r="K1512" s="138"/>
      <c r="L1512" s="138"/>
      <c r="M1512" s="138"/>
      <c r="N1512" s="138"/>
      <c r="O1512" s="138"/>
      <c r="P1512" s="138"/>
      <c r="R1512" s="139"/>
      <c r="S1512" s="139"/>
      <c r="T1512" s="139"/>
      <c r="U1512" s="139"/>
      <c r="V1512" s="139"/>
      <c r="W1512" s="139"/>
      <c r="X1512" s="139"/>
      <c r="Y1512" s="139"/>
      <c r="Z1512" s="139"/>
      <c r="AA1512" s="139"/>
      <c r="AB1512" s="139"/>
      <c r="AC1512" s="139"/>
      <c r="AD1512" s="139"/>
      <c r="AE1512" s="139"/>
      <c r="AF1512" s="139"/>
      <c r="AG1512" s="139"/>
      <c r="AH1512" s="139"/>
      <c r="AI1512" s="139"/>
      <c r="AJ1512" s="139"/>
      <c r="AK1512" s="139"/>
      <c r="AL1512" s="139"/>
      <c r="AM1512" s="139"/>
      <c r="AN1512" s="139"/>
      <c r="AO1512" s="139"/>
      <c r="AP1512" s="139"/>
      <c r="AQ1512" s="139"/>
      <c r="AR1512" s="139"/>
      <c r="AS1512" s="139"/>
      <c r="AT1512" s="139"/>
      <c r="AU1512" s="139"/>
      <c r="AV1512" s="139"/>
      <c r="AW1512" s="139"/>
      <c r="AX1512" s="139"/>
      <c r="AY1512" s="139"/>
      <c r="AZ1512" s="139"/>
      <c r="BA1512" s="139"/>
      <c r="BB1512" s="139"/>
      <c r="BC1512" s="139"/>
      <c r="BD1512" s="139"/>
      <c r="BE1512" s="139"/>
      <c r="BF1512" s="139"/>
      <c r="BG1512" s="139"/>
      <c r="BH1512" s="139"/>
      <c r="BI1512" s="139"/>
      <c r="BJ1512" s="139"/>
      <c r="BK1512" s="139"/>
      <c r="BL1512" s="139"/>
      <c r="BM1512" s="139"/>
      <c r="BN1512" s="139"/>
      <c r="BO1512" s="139"/>
      <c r="BP1512" s="139"/>
      <c r="BQ1512" s="139"/>
      <c r="BR1512" s="139"/>
      <c r="BS1512" s="139"/>
      <c r="BT1512" s="139"/>
      <c r="BU1512" s="139"/>
      <c r="BV1512" s="139"/>
      <c r="BW1512" s="139"/>
      <c r="BX1512" s="139"/>
      <c r="BY1512" s="139"/>
      <c r="BZ1512" s="139"/>
      <c r="CA1512" s="139"/>
      <c r="CB1512" s="139"/>
      <c r="CC1512" s="139"/>
      <c r="CD1512" s="139"/>
      <c r="CE1512" s="139"/>
      <c r="CF1512" s="139"/>
      <c r="CG1512" s="139"/>
      <c r="CH1512" s="139"/>
      <c r="CI1512" s="139"/>
      <c r="CJ1512" s="139"/>
      <c r="CK1512" s="139"/>
    </row>
    <row r="1513" spans="2:89" x14ac:dyDescent="0.35">
      <c r="B1513" s="95" t="str">
        <f>B1515&amp;":"</f>
        <v>Expense - % of revenue direct cost:</v>
      </c>
      <c r="D1513" t="s">
        <v>758</v>
      </c>
      <c r="E1513" s="8" t="str">
        <f t="shared" si="1675"/>
        <v>1513 DC-S</v>
      </c>
      <c r="G1513" t="str">
        <f>E1513</f>
        <v>1513 DC-S</v>
      </c>
      <c r="H1513" s="31"/>
      <c r="I1513" s="73"/>
      <c r="J1513" s="73"/>
      <c r="K1513" s="31"/>
      <c r="L1513" s="31"/>
      <c r="M1513" s="31"/>
      <c r="N1513" s="31"/>
      <c r="O1513" s="31"/>
      <c r="P1513" s="31"/>
      <c r="R1513" s="67"/>
      <c r="S1513" s="67"/>
      <c r="T1513" s="67"/>
      <c r="U1513" s="67"/>
      <c r="V1513" s="67"/>
      <c r="W1513" s="67"/>
      <c r="X1513" s="67"/>
      <c r="Y1513" s="67"/>
      <c r="Z1513" s="67"/>
      <c r="AA1513" s="67"/>
      <c r="AB1513" s="67"/>
      <c r="AC1513" s="67"/>
      <c r="AD1513" s="67"/>
      <c r="AE1513" s="67"/>
      <c r="AF1513" s="67"/>
      <c r="AG1513" s="67"/>
      <c r="AH1513" s="67"/>
      <c r="AI1513" s="67"/>
      <c r="AJ1513" s="67"/>
      <c r="AK1513" s="67"/>
      <c r="AL1513" s="67"/>
      <c r="AM1513" s="67"/>
      <c r="AN1513" s="67"/>
      <c r="AO1513" s="67"/>
      <c r="AP1513" s="67"/>
      <c r="AQ1513" s="67"/>
      <c r="AR1513" s="67"/>
      <c r="AS1513" s="67"/>
      <c r="AT1513" s="67"/>
      <c r="AU1513" s="67"/>
      <c r="AV1513" s="67"/>
      <c r="AW1513" s="67"/>
      <c r="AX1513" s="67"/>
      <c r="AY1513" s="67"/>
      <c r="AZ1513" s="67"/>
      <c r="BA1513" s="67"/>
      <c r="BB1513" s="67"/>
      <c r="BC1513" s="67"/>
      <c r="BD1513" s="67"/>
      <c r="BE1513" s="67"/>
      <c r="BF1513" s="67"/>
      <c r="BG1513" s="67"/>
      <c r="BH1513" s="67"/>
      <c r="BI1513" s="67"/>
      <c r="BJ1513" s="67"/>
      <c r="BK1513" s="67"/>
      <c r="BL1513" s="67"/>
      <c r="BM1513" s="67"/>
      <c r="BN1513" s="67"/>
      <c r="BO1513" s="67"/>
      <c r="BP1513" s="67"/>
      <c r="BQ1513" s="67"/>
      <c r="BR1513" s="67"/>
      <c r="BS1513" s="67"/>
      <c r="BT1513" s="67"/>
      <c r="BU1513" s="67"/>
      <c r="BV1513" s="67"/>
      <c r="BW1513" s="67"/>
      <c r="BX1513" s="67"/>
      <c r="BY1513" s="67"/>
      <c r="BZ1513" s="67"/>
      <c r="CA1513" s="67"/>
      <c r="CB1513" s="67"/>
      <c r="CC1513" s="67"/>
      <c r="CD1513" s="67"/>
      <c r="CE1513" s="67"/>
      <c r="CF1513" s="67"/>
      <c r="CG1513" s="67"/>
      <c r="CH1513" s="67"/>
      <c r="CI1513" s="67"/>
      <c r="CJ1513" s="67"/>
      <c r="CK1513" s="67"/>
    </row>
    <row r="1514" spans="2:89" x14ac:dyDescent="0.35">
      <c r="B1514" s="141" t="s">
        <v>53</v>
      </c>
      <c r="D1514" t="s">
        <v>758</v>
      </c>
      <c r="E1514" s="8" t="str">
        <f t="shared" si="1675"/>
        <v>1514 DC-S</v>
      </c>
      <c r="G1514" t="str">
        <f>E1514</f>
        <v>1514 DC-S</v>
      </c>
      <c r="H1514" s="12"/>
      <c r="I1514" s="60"/>
      <c r="J1514" s="60"/>
      <c r="K1514" s="16">
        <v>0.1</v>
      </c>
      <c r="L1514" s="16">
        <v>0.1</v>
      </c>
      <c r="M1514" s="16">
        <v>0.1</v>
      </c>
      <c r="N1514" s="16">
        <v>0.1</v>
      </c>
      <c r="O1514" s="16">
        <v>0.1</v>
      </c>
      <c r="P1514" s="16">
        <v>0.1</v>
      </c>
      <c r="R1514" s="20"/>
      <c r="S1514" s="146" cm="1">
        <f t="array" ref="S1514">INDEX($K:$P,ROW(),MATCH(S$3,$K$2:$P$2,0))</f>
        <v>0.1</v>
      </c>
      <c r="T1514" s="146" cm="1">
        <f t="array" ref="T1514">INDEX($K:$P,ROW(),MATCH(T$3,$K$2:$P$2,0))</f>
        <v>0.1</v>
      </c>
      <c r="U1514" s="146" cm="1">
        <f t="array" ref="U1514">INDEX($K:$P,ROW(),MATCH(U$3,$K$2:$P$2,0))</f>
        <v>0.1</v>
      </c>
      <c r="V1514" s="146" cm="1">
        <f t="array" ref="V1514">INDEX($K:$P,ROW(),MATCH(V$3,$K$2:$P$2,0))</f>
        <v>0.1</v>
      </c>
      <c r="W1514" s="146" cm="1">
        <f t="array" ref="W1514">INDEX($K:$P,ROW(),MATCH(W$3,$K$2:$P$2,0))</f>
        <v>0.1</v>
      </c>
      <c r="X1514" s="146" cm="1">
        <f t="array" ref="X1514">INDEX($K:$P,ROW(),MATCH(X$3,$K$2:$P$2,0))</f>
        <v>0.1</v>
      </c>
      <c r="Y1514" s="146" cm="1">
        <f t="array" ref="Y1514">INDEX($K:$P,ROW(),MATCH(Y$3,$K$2:$P$2,0))</f>
        <v>0.1</v>
      </c>
      <c r="Z1514" s="146" cm="1">
        <f t="array" ref="Z1514">INDEX($K:$P,ROW(),MATCH(Z$3,$K$2:$P$2,0))</f>
        <v>0.1</v>
      </c>
      <c r="AA1514" s="146" cm="1">
        <f t="array" ref="AA1514">INDEX($K:$P,ROW(),MATCH(AA$3,$K$2:$P$2,0))</f>
        <v>0.1</v>
      </c>
      <c r="AB1514" s="146" cm="1">
        <f t="array" ref="AB1514">INDEX($K:$P,ROW(),MATCH(AB$3,$K$2:$P$2,0))</f>
        <v>0.1</v>
      </c>
      <c r="AC1514" s="146" cm="1">
        <f t="array" ref="AC1514">INDEX($K:$P,ROW(),MATCH(AC$3,$K$2:$P$2,0))</f>
        <v>0.1</v>
      </c>
      <c r="AD1514" s="146" cm="1">
        <f t="array" ref="AD1514">INDEX($K:$P,ROW(),MATCH(AD$3,$K$2:$P$2,0))</f>
        <v>0.1</v>
      </c>
      <c r="AE1514" s="146" cm="1">
        <f t="array" ref="AE1514">INDEX($K:$P,ROW(),MATCH(AE$3,$K$2:$P$2,0))</f>
        <v>0.1</v>
      </c>
      <c r="AF1514" s="146" cm="1">
        <f t="array" ref="AF1514">INDEX($K:$P,ROW(),MATCH(AF$3,$K$2:$P$2,0))</f>
        <v>0.1</v>
      </c>
      <c r="AG1514" s="146" cm="1">
        <f t="array" ref="AG1514">INDEX($K:$P,ROW(),MATCH(AG$3,$K$2:$P$2,0))</f>
        <v>0.1</v>
      </c>
      <c r="AH1514" s="146" cm="1">
        <f t="array" ref="AH1514">INDEX($K:$P,ROW(),MATCH(AH$3,$K$2:$P$2,0))</f>
        <v>0.1</v>
      </c>
      <c r="AI1514" s="146" cm="1">
        <f t="array" ref="AI1514">INDEX($K:$P,ROW(),MATCH(AI$3,$K$2:$P$2,0))</f>
        <v>0.1</v>
      </c>
      <c r="AJ1514" s="146" cm="1">
        <f t="array" ref="AJ1514">INDEX($K:$P,ROW(),MATCH(AJ$3,$K$2:$P$2,0))</f>
        <v>0.1</v>
      </c>
      <c r="AK1514" s="146" cm="1">
        <f t="array" ref="AK1514">INDEX($K:$P,ROW(),MATCH(AK$3,$K$2:$P$2,0))</f>
        <v>0.1</v>
      </c>
      <c r="AL1514" s="146" cm="1">
        <f t="array" ref="AL1514">INDEX($K:$P,ROW(),MATCH(AL$3,$K$2:$P$2,0))</f>
        <v>0.1</v>
      </c>
      <c r="AM1514" s="146" cm="1">
        <f t="array" ref="AM1514">INDEX($K:$P,ROW(),MATCH(AM$3,$K$2:$P$2,0))</f>
        <v>0.1</v>
      </c>
      <c r="AN1514" s="146" cm="1">
        <f t="array" ref="AN1514">INDEX($K:$P,ROW(),MATCH(AN$3,$K$2:$P$2,0))</f>
        <v>0.1</v>
      </c>
      <c r="AO1514" s="146" cm="1">
        <f t="array" ref="AO1514">INDEX($K:$P,ROW(),MATCH(AO$3,$K$2:$P$2,0))</f>
        <v>0.1</v>
      </c>
      <c r="AP1514" s="146" cm="1">
        <f t="array" ref="AP1514">INDEX($K:$P,ROW(),MATCH(AP$3,$K$2:$P$2,0))</f>
        <v>0.1</v>
      </c>
      <c r="AQ1514" s="146" cm="1">
        <f t="array" ref="AQ1514">INDEX($K:$P,ROW(),MATCH(AQ$3,$K$2:$P$2,0))</f>
        <v>0.1</v>
      </c>
      <c r="AR1514" s="146" cm="1">
        <f t="array" ref="AR1514">INDEX($K:$P,ROW(),MATCH(AR$3,$K$2:$P$2,0))</f>
        <v>0.1</v>
      </c>
      <c r="AS1514" s="146" cm="1">
        <f t="array" ref="AS1514">INDEX($K:$P,ROW(),MATCH(AS$3,$K$2:$P$2,0))</f>
        <v>0.1</v>
      </c>
      <c r="AT1514" s="146" cm="1">
        <f t="array" ref="AT1514">INDEX($K:$P,ROW(),MATCH(AT$3,$K$2:$P$2,0))</f>
        <v>0.1</v>
      </c>
      <c r="AU1514" s="146" cm="1">
        <f t="array" ref="AU1514">INDEX($K:$P,ROW(),MATCH(AU$3,$K$2:$P$2,0))</f>
        <v>0.1</v>
      </c>
      <c r="AV1514" s="146" cm="1">
        <f t="array" ref="AV1514">INDEX($K:$P,ROW(),MATCH(AV$3,$K$2:$P$2,0))</f>
        <v>0.1</v>
      </c>
      <c r="AW1514" s="146" cm="1">
        <f t="array" ref="AW1514">INDEX($K:$P,ROW(),MATCH(AW$3,$K$2:$P$2,0))</f>
        <v>0.1</v>
      </c>
      <c r="AX1514" s="146" cm="1">
        <f t="array" ref="AX1514">INDEX($K:$P,ROW(),MATCH(AX$3,$K$2:$P$2,0))</f>
        <v>0.1</v>
      </c>
      <c r="AY1514" s="146" cm="1">
        <f t="array" ref="AY1514">INDEX($K:$P,ROW(),MATCH(AY$3,$K$2:$P$2,0))</f>
        <v>0.1</v>
      </c>
      <c r="AZ1514" s="146" cm="1">
        <f t="array" ref="AZ1514">INDEX($K:$P,ROW(),MATCH(AZ$3,$K$2:$P$2,0))</f>
        <v>0.1</v>
      </c>
      <c r="BA1514" s="146" cm="1">
        <f t="array" ref="BA1514">INDEX($K:$P,ROW(),MATCH(BA$3,$K$2:$P$2,0))</f>
        <v>0.1</v>
      </c>
      <c r="BB1514" s="146" cm="1">
        <f t="array" ref="BB1514">INDEX($K:$P,ROW(),MATCH(BB$3,$K$2:$P$2,0))</f>
        <v>0.1</v>
      </c>
      <c r="BC1514" s="146" cm="1">
        <f t="array" ref="BC1514">INDEX($K:$P,ROW(),MATCH(BC$3,$K$2:$P$2,0))</f>
        <v>0.1</v>
      </c>
      <c r="BD1514" s="146" cm="1">
        <f t="array" ref="BD1514">INDEX($K:$P,ROW(),MATCH(BD$3,$K$2:$P$2,0))</f>
        <v>0.1</v>
      </c>
      <c r="BE1514" s="146" cm="1">
        <f t="array" ref="BE1514">INDEX($K:$P,ROW(),MATCH(BE$3,$K$2:$P$2,0))</f>
        <v>0.1</v>
      </c>
      <c r="BF1514" s="146" cm="1">
        <f t="array" ref="BF1514">INDEX($K:$P,ROW(),MATCH(BF$3,$K$2:$P$2,0))</f>
        <v>0.1</v>
      </c>
      <c r="BG1514" s="146" cm="1">
        <f t="array" ref="BG1514">INDEX($K:$P,ROW(),MATCH(BG$3,$K$2:$P$2,0))</f>
        <v>0.1</v>
      </c>
      <c r="BH1514" s="146" cm="1">
        <f t="array" ref="BH1514">INDEX($K:$P,ROW(),MATCH(BH$3,$K$2:$P$2,0))</f>
        <v>0.1</v>
      </c>
      <c r="BI1514" s="146" cm="1">
        <f t="array" ref="BI1514">INDEX($K:$P,ROW(),MATCH(BI$3,$K$2:$P$2,0))</f>
        <v>0.1</v>
      </c>
      <c r="BJ1514" s="146" cm="1">
        <f t="array" ref="BJ1514">INDEX($K:$P,ROW(),MATCH(BJ$3,$K$2:$P$2,0))</f>
        <v>0.1</v>
      </c>
      <c r="BK1514" s="146" cm="1">
        <f t="array" ref="BK1514">INDEX($K:$P,ROW(),MATCH(BK$3,$K$2:$P$2,0))</f>
        <v>0.1</v>
      </c>
      <c r="BL1514" s="146" cm="1">
        <f t="array" ref="BL1514">INDEX($K:$P,ROW(),MATCH(BL$3,$K$2:$P$2,0))</f>
        <v>0.1</v>
      </c>
      <c r="BM1514" s="146" cm="1">
        <f t="array" ref="BM1514">INDEX($K:$P,ROW(),MATCH(BM$3,$K$2:$P$2,0))</f>
        <v>0.1</v>
      </c>
      <c r="BN1514" s="146" cm="1">
        <f t="array" ref="BN1514">INDEX($K:$P,ROW(),MATCH(BN$3,$K$2:$P$2,0))</f>
        <v>0.1</v>
      </c>
      <c r="BO1514" s="146" cm="1">
        <f t="array" ref="BO1514">INDEX($K:$P,ROW(),MATCH(BO$3,$K$2:$P$2,0))</f>
        <v>0.1</v>
      </c>
      <c r="BP1514" s="146" cm="1">
        <f t="array" ref="BP1514">INDEX($K:$P,ROW(),MATCH(BP$3,$K$2:$P$2,0))</f>
        <v>0.1</v>
      </c>
      <c r="BQ1514" s="146" cm="1">
        <f t="array" ref="BQ1514">INDEX($K:$P,ROW(),MATCH(BQ$3,$K$2:$P$2,0))</f>
        <v>0.1</v>
      </c>
      <c r="BR1514" s="146" cm="1">
        <f t="array" ref="BR1514">INDEX($K:$P,ROW(),MATCH(BR$3,$K$2:$P$2,0))</f>
        <v>0.1</v>
      </c>
      <c r="BS1514" s="146" cm="1">
        <f t="array" ref="BS1514">INDEX($K:$P,ROW(),MATCH(BS$3,$K$2:$P$2,0))</f>
        <v>0.1</v>
      </c>
      <c r="BT1514" s="146" cm="1">
        <f t="array" ref="BT1514">INDEX($K:$P,ROW(),MATCH(BT$3,$K$2:$P$2,0))</f>
        <v>0.1</v>
      </c>
      <c r="BU1514" s="146" cm="1">
        <f t="array" ref="BU1514">INDEX($K:$P,ROW(),MATCH(BU$3,$K$2:$P$2,0))</f>
        <v>0.1</v>
      </c>
      <c r="BV1514" s="146" cm="1">
        <f t="array" ref="BV1514">INDEX($K:$P,ROW(),MATCH(BV$3,$K$2:$P$2,0))</f>
        <v>0.1</v>
      </c>
      <c r="BW1514" s="146" cm="1">
        <f t="array" ref="BW1514">INDEX($K:$P,ROW(),MATCH(BW$3,$K$2:$P$2,0))</f>
        <v>0.1</v>
      </c>
      <c r="BX1514" s="146" cm="1">
        <f t="array" ref="BX1514">INDEX($K:$P,ROW(),MATCH(BX$3,$K$2:$P$2,0))</f>
        <v>0.1</v>
      </c>
      <c r="BY1514" s="146" cm="1">
        <f t="array" ref="BY1514">INDEX($K:$P,ROW(),MATCH(BY$3,$K$2:$P$2,0))</f>
        <v>0.1</v>
      </c>
      <c r="BZ1514" s="146" cm="1">
        <f t="array" ref="BZ1514">INDEX($K:$P,ROW(),MATCH(BZ$3,$K$2:$P$2,0))</f>
        <v>0.1</v>
      </c>
      <c r="CA1514" s="146" cm="1">
        <f t="array" ref="CA1514">INDEX($K:$P,ROW(),MATCH(CA$3,$K$2:$P$2,0))</f>
        <v>0.1</v>
      </c>
      <c r="CB1514" s="146" cm="1">
        <f t="array" ref="CB1514">INDEX($K:$P,ROW(),MATCH(CB$3,$K$2:$P$2,0))</f>
        <v>0.1</v>
      </c>
      <c r="CC1514" s="146" cm="1">
        <f t="array" ref="CC1514">INDEX($K:$P,ROW(),MATCH(CC$3,$K$2:$P$2,0))</f>
        <v>0.1</v>
      </c>
      <c r="CD1514" s="146" cm="1">
        <f t="array" ref="CD1514">INDEX($K:$P,ROW(),MATCH(CD$3,$K$2:$P$2,0))</f>
        <v>0.1</v>
      </c>
      <c r="CE1514" s="146" cm="1">
        <f t="array" ref="CE1514">INDEX($K:$P,ROW(),MATCH(CE$3,$K$2:$P$2,0))</f>
        <v>0.1</v>
      </c>
      <c r="CF1514" s="146" cm="1">
        <f t="array" ref="CF1514">INDEX($K:$P,ROW(),MATCH(CF$3,$K$2:$P$2,0))</f>
        <v>0.1</v>
      </c>
      <c r="CG1514" s="146" cm="1">
        <f t="array" ref="CG1514">INDEX($K:$P,ROW(),MATCH(CG$3,$K$2:$P$2,0))</f>
        <v>0.1</v>
      </c>
      <c r="CH1514" s="146" cm="1">
        <f t="array" ref="CH1514">INDEX($K:$P,ROW(),MATCH(CH$3,$K$2:$P$2,0))</f>
        <v>0.1</v>
      </c>
      <c r="CI1514" s="146" cm="1">
        <f t="array" ref="CI1514">INDEX($K:$P,ROW(),MATCH(CI$3,$K$2:$P$2,0))</f>
        <v>0.1</v>
      </c>
      <c r="CJ1514" s="146" cm="1">
        <f t="array" ref="CJ1514">INDEX($K:$P,ROW(),MATCH(CJ$3,$K$2:$P$2,0))</f>
        <v>0.1</v>
      </c>
      <c r="CK1514" s="146" cm="1">
        <f t="array" ref="CK1514">INDEX($K:$P,ROW(),MATCH(CK$3,$K$2:$P$2,0))</f>
        <v>0.1</v>
      </c>
    </row>
    <row r="1515" spans="2:89" x14ac:dyDescent="0.35">
      <c r="B1515" s="123" t="str">
        <f>"Expense - "&amp;SUBSTITUTE(B1512,":","")</f>
        <v>Expense - % of revenue direct cost</v>
      </c>
      <c r="C1515" t="s">
        <v>203</v>
      </c>
      <c r="D1515" t="s">
        <v>758</v>
      </c>
      <c r="E1515" s="8" t="str">
        <f t="shared" si="1675"/>
        <v>1515 DC-S</v>
      </c>
      <c r="H1515" s="27"/>
      <c r="I1515" s="78"/>
      <c r="J1515" s="78"/>
      <c r="K1515" s="63">
        <f t="shared" ref="K1515:P1515" ca="1" si="1676">SUMIF($3:$3,K$2,1515:1515)</f>
        <v>-12000</v>
      </c>
      <c r="L1515" s="63">
        <f t="shared" ca="1" si="1676"/>
        <v>-12000</v>
      </c>
      <c r="M1515" s="63">
        <f t="shared" ca="1" si="1676"/>
        <v>-12000</v>
      </c>
      <c r="N1515" s="63">
        <f t="shared" ca="1" si="1676"/>
        <v>-12000</v>
      </c>
      <c r="O1515" s="63">
        <f t="shared" ca="1" si="1676"/>
        <v>-12000</v>
      </c>
      <c r="P1515" s="63">
        <f t="shared" ca="1" si="1676"/>
        <v>-11000</v>
      </c>
      <c r="R1515" s="33"/>
      <c r="S1515" s="144" cm="1">
        <f t="array" aca="1" ref="S1515" ca="1">-S1514*INDIRECT(S1506)</f>
        <v>-1000</v>
      </c>
      <c r="T1515" s="144" cm="1">
        <f t="array" aca="1" ref="T1515" ca="1">-T1514*INDIRECT(T1506)</f>
        <v>-1000</v>
      </c>
      <c r="U1515" s="144" cm="1">
        <f t="array" aca="1" ref="U1515" ca="1">-U1514*INDIRECT(U1506)</f>
        <v>-1000</v>
      </c>
      <c r="V1515" s="144" cm="1">
        <f t="array" aca="1" ref="V1515" ca="1">-V1514*INDIRECT(V1506)</f>
        <v>-1000</v>
      </c>
      <c r="W1515" s="144" cm="1">
        <f t="array" aca="1" ref="W1515" ca="1">-W1514*INDIRECT(W1506)</f>
        <v>-1000</v>
      </c>
      <c r="X1515" s="144" cm="1">
        <f t="array" aca="1" ref="X1515" ca="1">-X1514*INDIRECT(X1506)</f>
        <v>-1000</v>
      </c>
      <c r="Y1515" s="144" cm="1">
        <f t="array" aca="1" ref="Y1515" ca="1">-Y1514*INDIRECT(Y1506)</f>
        <v>-1000</v>
      </c>
      <c r="Z1515" s="144" cm="1">
        <f t="array" aca="1" ref="Z1515" ca="1">-Z1514*INDIRECT(Z1506)</f>
        <v>-1000</v>
      </c>
      <c r="AA1515" s="144" cm="1">
        <f t="array" aca="1" ref="AA1515" ca="1">-AA1514*INDIRECT(AA1506)</f>
        <v>-1000</v>
      </c>
      <c r="AB1515" s="144" cm="1">
        <f t="array" aca="1" ref="AB1515" ca="1">-AB1514*INDIRECT(AB1506)</f>
        <v>-1000</v>
      </c>
      <c r="AC1515" s="144" cm="1">
        <f t="array" aca="1" ref="AC1515" ca="1">-AC1514*INDIRECT(AC1506)</f>
        <v>-1000</v>
      </c>
      <c r="AD1515" s="144" cm="1">
        <f t="array" aca="1" ref="AD1515" ca="1">-AD1514*INDIRECT(AD1506)</f>
        <v>-1000</v>
      </c>
      <c r="AE1515" s="144" cm="1">
        <f t="array" aca="1" ref="AE1515" ca="1">-AE1514*INDIRECT(AE1506)</f>
        <v>-1000</v>
      </c>
      <c r="AF1515" s="144" cm="1">
        <f t="array" aca="1" ref="AF1515" ca="1">-AF1514*INDIRECT(AF1506)</f>
        <v>-1000</v>
      </c>
      <c r="AG1515" s="144" cm="1">
        <f t="array" aca="1" ref="AG1515" ca="1">-AG1514*INDIRECT(AG1506)</f>
        <v>-1000</v>
      </c>
      <c r="AH1515" s="144" cm="1">
        <f t="array" aca="1" ref="AH1515" ca="1">-AH1514*INDIRECT(AH1506)</f>
        <v>-1000</v>
      </c>
      <c r="AI1515" s="144" cm="1">
        <f t="array" aca="1" ref="AI1515" ca="1">-AI1514*INDIRECT(AI1506)</f>
        <v>-1000</v>
      </c>
      <c r="AJ1515" s="144" cm="1">
        <f t="array" aca="1" ref="AJ1515" ca="1">-AJ1514*INDIRECT(AJ1506)</f>
        <v>-1000</v>
      </c>
      <c r="AK1515" s="144" cm="1">
        <f t="array" aca="1" ref="AK1515" ca="1">-AK1514*INDIRECT(AK1506)</f>
        <v>-1000</v>
      </c>
      <c r="AL1515" s="144" cm="1">
        <f t="array" aca="1" ref="AL1515" ca="1">-AL1514*INDIRECT(AL1506)</f>
        <v>-1000</v>
      </c>
      <c r="AM1515" s="144" cm="1">
        <f t="array" aca="1" ref="AM1515" ca="1">-AM1514*INDIRECT(AM1506)</f>
        <v>-1000</v>
      </c>
      <c r="AN1515" s="144" cm="1">
        <f t="array" aca="1" ref="AN1515" ca="1">-AN1514*INDIRECT(AN1506)</f>
        <v>-1000</v>
      </c>
      <c r="AO1515" s="144" cm="1">
        <f t="array" aca="1" ref="AO1515" ca="1">-AO1514*INDIRECT(AO1506)</f>
        <v>-1000</v>
      </c>
      <c r="AP1515" s="144" cm="1">
        <f t="array" aca="1" ref="AP1515" ca="1">-AP1514*INDIRECT(AP1506)</f>
        <v>-1000</v>
      </c>
      <c r="AQ1515" s="144" cm="1">
        <f t="array" aca="1" ref="AQ1515" ca="1">-AQ1514*INDIRECT(AQ1506)</f>
        <v>-1000</v>
      </c>
      <c r="AR1515" s="144" cm="1">
        <f t="array" aca="1" ref="AR1515" ca="1">-AR1514*INDIRECT(AR1506)</f>
        <v>-1000</v>
      </c>
      <c r="AS1515" s="144" cm="1">
        <f t="array" aca="1" ref="AS1515" ca="1">-AS1514*INDIRECT(AS1506)</f>
        <v>-1000</v>
      </c>
      <c r="AT1515" s="144" cm="1">
        <f t="array" aca="1" ref="AT1515" ca="1">-AT1514*INDIRECT(AT1506)</f>
        <v>-1000</v>
      </c>
      <c r="AU1515" s="144" cm="1">
        <f t="array" aca="1" ref="AU1515" ca="1">-AU1514*INDIRECT(AU1506)</f>
        <v>-1000</v>
      </c>
      <c r="AV1515" s="144" cm="1">
        <f t="array" aca="1" ref="AV1515" ca="1">-AV1514*INDIRECT(AV1506)</f>
        <v>-1000</v>
      </c>
      <c r="AW1515" s="144" cm="1">
        <f t="array" aca="1" ref="AW1515" ca="1">-AW1514*INDIRECT(AW1506)</f>
        <v>-1000</v>
      </c>
      <c r="AX1515" s="144" cm="1">
        <f t="array" aca="1" ref="AX1515" ca="1">-AX1514*INDIRECT(AX1506)</f>
        <v>-1000</v>
      </c>
      <c r="AY1515" s="144" cm="1">
        <f t="array" aca="1" ref="AY1515" ca="1">-AY1514*INDIRECT(AY1506)</f>
        <v>-1000</v>
      </c>
      <c r="AZ1515" s="144" cm="1">
        <f t="array" aca="1" ref="AZ1515" ca="1">-AZ1514*INDIRECT(AZ1506)</f>
        <v>-1000</v>
      </c>
      <c r="BA1515" s="144" cm="1">
        <f t="array" aca="1" ref="BA1515" ca="1">-BA1514*INDIRECT(BA1506)</f>
        <v>-1000</v>
      </c>
      <c r="BB1515" s="144" cm="1">
        <f t="array" aca="1" ref="BB1515" ca="1">-BB1514*INDIRECT(BB1506)</f>
        <v>-1000</v>
      </c>
      <c r="BC1515" s="144" cm="1">
        <f t="array" aca="1" ref="BC1515" ca="1">-BC1514*INDIRECT(BC1506)</f>
        <v>-1000</v>
      </c>
      <c r="BD1515" s="144" cm="1">
        <f t="array" aca="1" ref="BD1515" ca="1">-BD1514*INDIRECT(BD1506)</f>
        <v>-1000</v>
      </c>
      <c r="BE1515" s="144" cm="1">
        <f t="array" aca="1" ref="BE1515" ca="1">-BE1514*INDIRECT(BE1506)</f>
        <v>-1000</v>
      </c>
      <c r="BF1515" s="144" cm="1">
        <f t="array" aca="1" ref="BF1515" ca="1">-BF1514*INDIRECT(BF1506)</f>
        <v>-1000</v>
      </c>
      <c r="BG1515" s="144" cm="1">
        <f t="array" aca="1" ref="BG1515" ca="1">-BG1514*INDIRECT(BG1506)</f>
        <v>-1000</v>
      </c>
      <c r="BH1515" s="144" cm="1">
        <f t="array" aca="1" ref="BH1515" ca="1">-BH1514*INDIRECT(BH1506)</f>
        <v>-1000</v>
      </c>
      <c r="BI1515" s="144" cm="1">
        <f t="array" aca="1" ref="BI1515" ca="1">-BI1514*INDIRECT(BI1506)</f>
        <v>-1000</v>
      </c>
      <c r="BJ1515" s="144" cm="1">
        <f t="array" aca="1" ref="BJ1515" ca="1">-BJ1514*INDIRECT(BJ1506)</f>
        <v>-1000</v>
      </c>
      <c r="BK1515" s="144" cm="1">
        <f t="array" aca="1" ref="BK1515" ca="1">-BK1514*INDIRECT(BK1506)</f>
        <v>-1000</v>
      </c>
      <c r="BL1515" s="144" cm="1">
        <f t="array" aca="1" ref="BL1515" ca="1">-BL1514*INDIRECT(BL1506)</f>
        <v>-1000</v>
      </c>
      <c r="BM1515" s="144" cm="1">
        <f t="array" aca="1" ref="BM1515" ca="1">-BM1514*INDIRECT(BM1506)</f>
        <v>-1000</v>
      </c>
      <c r="BN1515" s="144" cm="1">
        <f t="array" aca="1" ref="BN1515" ca="1">-BN1514*INDIRECT(BN1506)</f>
        <v>-1000</v>
      </c>
      <c r="BO1515" s="144" cm="1">
        <f t="array" aca="1" ref="BO1515" ca="1">-BO1514*INDIRECT(BO1506)</f>
        <v>-1000</v>
      </c>
      <c r="BP1515" s="144" cm="1">
        <f t="array" aca="1" ref="BP1515" ca="1">-BP1514*INDIRECT(BP1506)</f>
        <v>-1000</v>
      </c>
      <c r="BQ1515" s="144" cm="1">
        <f t="array" aca="1" ref="BQ1515" ca="1">-BQ1514*INDIRECT(BQ1506)</f>
        <v>-1000</v>
      </c>
      <c r="BR1515" s="144" cm="1">
        <f t="array" aca="1" ref="BR1515" ca="1">-BR1514*INDIRECT(BR1506)</f>
        <v>-1000</v>
      </c>
      <c r="BS1515" s="144" cm="1">
        <f t="array" aca="1" ref="BS1515" ca="1">-BS1514*INDIRECT(BS1506)</f>
        <v>-1000</v>
      </c>
      <c r="BT1515" s="144" cm="1">
        <f t="array" aca="1" ref="BT1515" ca="1">-BT1514*INDIRECT(BT1506)</f>
        <v>-1000</v>
      </c>
      <c r="BU1515" s="144" cm="1">
        <f t="array" aca="1" ref="BU1515" ca="1">-BU1514*INDIRECT(BU1506)</f>
        <v>-1000</v>
      </c>
      <c r="BV1515" s="144" cm="1">
        <f t="array" aca="1" ref="BV1515" ca="1">-BV1514*INDIRECT(BV1506)</f>
        <v>-1000</v>
      </c>
      <c r="BW1515" s="144" cm="1">
        <f t="array" aca="1" ref="BW1515" ca="1">-BW1514*INDIRECT(BW1506)</f>
        <v>-1000</v>
      </c>
      <c r="BX1515" s="144" cm="1">
        <f t="array" aca="1" ref="BX1515" ca="1">-BX1514*INDIRECT(BX1506)</f>
        <v>-1000</v>
      </c>
      <c r="BY1515" s="144" cm="1">
        <f t="array" aca="1" ref="BY1515" ca="1">-BY1514*INDIRECT(BY1506)</f>
        <v>-1000</v>
      </c>
      <c r="BZ1515" s="144" cm="1">
        <f t="array" aca="1" ref="BZ1515" ca="1">-BZ1514*INDIRECT(BZ1506)</f>
        <v>-1000</v>
      </c>
      <c r="CA1515" s="144" cm="1">
        <f t="array" aca="1" ref="CA1515" ca="1">-CA1514*INDIRECT(CA1506)</f>
        <v>-1000</v>
      </c>
      <c r="CB1515" s="144" cm="1">
        <f t="array" aca="1" ref="CB1515" ca="1">-CB1514*INDIRECT(CB1506)</f>
        <v>-1000</v>
      </c>
      <c r="CC1515" s="144" cm="1">
        <f t="array" aca="1" ref="CC1515" ca="1">-CC1514*INDIRECT(CC1506)</f>
        <v>-1000</v>
      </c>
      <c r="CD1515" s="144" cm="1">
        <f t="array" aca="1" ref="CD1515" ca="1">-CD1514*INDIRECT(CD1506)</f>
        <v>-1000</v>
      </c>
      <c r="CE1515" s="144" cm="1">
        <f t="array" aca="1" ref="CE1515" ca="1">-CE1514*INDIRECT(CE1506)</f>
        <v>-1000</v>
      </c>
      <c r="CF1515" s="144" cm="1">
        <f t="array" aca="1" ref="CF1515" ca="1">-CF1514*INDIRECT(CF1506)</f>
        <v>-1000</v>
      </c>
      <c r="CG1515" s="144" cm="1">
        <f t="array" aca="1" ref="CG1515" ca="1">-CG1514*INDIRECT(CG1506)</f>
        <v>-1000</v>
      </c>
      <c r="CH1515" s="144" cm="1">
        <f t="array" aca="1" ref="CH1515" ca="1">-CH1514*INDIRECT(CH1506)</f>
        <v>-1000</v>
      </c>
      <c r="CI1515" s="144" cm="1">
        <f t="array" aca="1" ref="CI1515" ca="1">-CI1514*INDIRECT(CI1506)</f>
        <v>-1000</v>
      </c>
      <c r="CJ1515" s="144" cm="1">
        <f t="array" aca="1" ref="CJ1515" ca="1">-CJ1514*INDIRECT(CJ1506)</f>
        <v>-1000</v>
      </c>
      <c r="CK1515" s="144" cm="1">
        <f t="array" aca="1" ref="CK1515" ca="1">-CK1514*INDIRECT(CK1506)</f>
        <v>-1000</v>
      </c>
    </row>
    <row r="1516" spans="2:89" x14ac:dyDescent="0.35">
      <c r="D1516" t="s">
        <v>758</v>
      </c>
      <c r="E1516" s="8" t="str">
        <f t="shared" si="1675"/>
        <v>1516 DC-S</v>
      </c>
      <c r="G1516" t="s">
        <v>244</v>
      </c>
      <c r="S1516" s="72"/>
      <c r="T1516" s="72"/>
      <c r="U1516" s="72"/>
      <c r="V1516" s="72"/>
      <c r="W1516" s="72"/>
      <c r="X1516" s="72"/>
      <c r="Y1516" s="72"/>
      <c r="Z1516" s="72"/>
      <c r="AA1516" s="72"/>
      <c r="AB1516" s="72"/>
      <c r="AC1516" s="72"/>
      <c r="AD1516" s="72"/>
      <c r="AE1516" s="72"/>
      <c r="AF1516" s="72"/>
      <c r="AG1516" s="72"/>
      <c r="AH1516" s="72"/>
      <c r="AI1516" s="72"/>
      <c r="AJ1516" s="72"/>
      <c r="AK1516" s="72"/>
      <c r="AL1516" s="72"/>
      <c r="AM1516" s="72"/>
      <c r="AN1516" s="72"/>
      <c r="AO1516" s="72"/>
      <c r="AP1516" s="72"/>
      <c r="AQ1516" s="72"/>
      <c r="AR1516" s="72"/>
      <c r="AS1516" s="72"/>
      <c r="AT1516" s="72"/>
      <c r="AU1516" s="72"/>
      <c r="AV1516" s="72"/>
      <c r="AW1516" s="72"/>
      <c r="AX1516" s="72"/>
      <c r="AY1516" s="72"/>
      <c r="AZ1516" s="72"/>
      <c r="BA1516" s="72"/>
      <c r="BB1516" s="72"/>
      <c r="BC1516" s="72"/>
      <c r="BD1516" s="72"/>
      <c r="BE1516" s="72"/>
      <c r="BF1516" s="72"/>
      <c r="BG1516" s="72"/>
      <c r="BH1516" s="72"/>
      <c r="BI1516" s="72"/>
      <c r="BJ1516" s="72"/>
      <c r="BK1516" s="72"/>
      <c r="BL1516" s="72"/>
      <c r="BM1516" s="72"/>
      <c r="BN1516" s="72"/>
      <c r="BO1516" s="72"/>
      <c r="BP1516" s="72"/>
      <c r="BQ1516" s="72"/>
      <c r="BR1516" s="72"/>
      <c r="BS1516" s="72"/>
      <c r="BT1516" s="72"/>
      <c r="BU1516" s="72"/>
      <c r="BV1516" s="72"/>
      <c r="BW1516" s="72"/>
      <c r="BX1516" s="72"/>
      <c r="BY1516" s="72"/>
      <c r="BZ1516" s="72"/>
      <c r="CA1516" s="72"/>
      <c r="CB1516" s="72"/>
      <c r="CC1516" s="72"/>
      <c r="CD1516" s="72"/>
      <c r="CE1516" s="72"/>
      <c r="CF1516" s="72"/>
      <c r="CG1516" s="72"/>
      <c r="CH1516" s="72"/>
      <c r="CI1516" s="72"/>
      <c r="CJ1516" s="72"/>
      <c r="CK1516" s="72"/>
    </row>
    <row r="1517" spans="2:89" x14ac:dyDescent="0.35">
      <c r="B1517" s="132" t="str">
        <f>B1504</f>
        <v>(Primary label)</v>
      </c>
      <c r="D1517" t="s">
        <v>758</v>
      </c>
      <c r="E1517" s="8" t="str">
        <f t="shared" si="1675"/>
        <v>1517 DC-S</v>
      </c>
      <c r="G1517" t="s">
        <v>332</v>
      </c>
      <c r="H1517" s="27"/>
      <c r="I1517" s="78"/>
      <c r="J1517" s="78"/>
      <c r="K1517" s="33"/>
      <c r="L1517" s="33"/>
      <c r="M1517" s="33"/>
      <c r="N1517" s="33"/>
      <c r="O1517" s="33"/>
      <c r="P1517" s="33"/>
      <c r="R1517" s="33"/>
      <c r="S1517" s="77"/>
      <c r="T1517" s="77"/>
      <c r="U1517" s="77"/>
      <c r="V1517" s="77"/>
      <c r="W1517" s="77"/>
      <c r="X1517" s="77"/>
      <c r="Y1517" s="77"/>
      <c r="Z1517" s="77"/>
      <c r="AA1517" s="77"/>
      <c r="AB1517" s="77"/>
      <c r="AC1517" s="77"/>
      <c r="AD1517" s="77"/>
      <c r="AE1517" s="77"/>
      <c r="AF1517" s="77"/>
      <c r="AG1517" s="77"/>
      <c r="AH1517" s="77"/>
      <c r="AI1517" s="77"/>
      <c r="AJ1517" s="77"/>
      <c r="AK1517" s="77"/>
      <c r="AL1517" s="77"/>
      <c r="AM1517" s="77"/>
      <c r="AN1517" s="77"/>
      <c r="AO1517" s="77"/>
      <c r="AP1517" s="77"/>
      <c r="AQ1517" s="77"/>
      <c r="AR1517" s="77"/>
      <c r="AS1517" s="77"/>
      <c r="AT1517" s="77"/>
      <c r="AU1517" s="77"/>
      <c r="AV1517" s="77"/>
      <c r="AW1517" s="77"/>
      <c r="AX1517" s="77"/>
      <c r="AY1517" s="77"/>
      <c r="AZ1517" s="77"/>
      <c r="BA1517" s="77"/>
      <c r="BB1517" s="77"/>
      <c r="BC1517" s="77"/>
      <c r="BD1517" s="77"/>
      <c r="BE1517" s="77"/>
      <c r="BF1517" s="77"/>
      <c r="BG1517" s="77"/>
      <c r="BH1517" s="77"/>
      <c r="BI1517" s="77"/>
      <c r="BJ1517" s="77"/>
      <c r="BK1517" s="77"/>
      <c r="BL1517" s="77"/>
      <c r="BM1517" s="77"/>
      <c r="BN1517" s="77"/>
      <c r="BO1517" s="77"/>
      <c r="BP1517" s="77"/>
      <c r="BQ1517" s="77"/>
      <c r="BR1517" s="77"/>
      <c r="BS1517" s="77"/>
      <c r="BT1517" s="77"/>
      <c r="BU1517" s="77"/>
      <c r="BV1517" s="77"/>
      <c r="BW1517" s="77"/>
      <c r="BX1517" s="77"/>
      <c r="BY1517" s="77"/>
      <c r="BZ1517" s="77"/>
      <c r="CA1517" s="77"/>
      <c r="CB1517" s="77"/>
      <c r="CC1517" s="77"/>
      <c r="CD1517" s="77"/>
      <c r="CE1517" s="77"/>
      <c r="CF1517" s="77"/>
      <c r="CG1517" s="77"/>
      <c r="CH1517" s="77"/>
      <c r="CI1517" s="77"/>
      <c r="CJ1517" s="77"/>
      <c r="CK1517" s="77"/>
    </row>
    <row r="1518" spans="2:89" x14ac:dyDescent="0.35">
      <c r="B1518" s="132" t="str">
        <f>B1505</f>
        <v>primary unit</v>
      </c>
      <c r="D1518" t="s">
        <v>758</v>
      </c>
      <c r="E1518" s="8" t="str">
        <f>ROW()&amp;" "&amp;D1518</f>
        <v>1518 DC-S</v>
      </c>
      <c r="G1518" t="s">
        <v>332</v>
      </c>
      <c r="S1518" s="72"/>
      <c r="T1518" s="72"/>
      <c r="U1518" s="72"/>
      <c r="V1518" s="72"/>
      <c r="W1518" s="72"/>
      <c r="X1518" s="72"/>
      <c r="Y1518" s="72"/>
      <c r="Z1518" s="72"/>
      <c r="AA1518" s="72"/>
      <c r="AB1518" s="72"/>
      <c r="AC1518" s="72"/>
      <c r="AD1518" s="72"/>
      <c r="AE1518" s="72"/>
      <c r="AF1518" s="72"/>
      <c r="AG1518" s="72"/>
      <c r="AH1518" s="72"/>
      <c r="AI1518" s="72"/>
      <c r="AJ1518" s="72"/>
      <c r="AK1518" s="72"/>
      <c r="AL1518" s="72"/>
      <c r="AM1518" s="72"/>
      <c r="AN1518" s="72"/>
      <c r="AO1518" s="72"/>
      <c r="AP1518" s="72"/>
      <c r="AQ1518" s="72"/>
      <c r="AR1518" s="72"/>
      <c r="AS1518" s="72"/>
      <c r="AT1518" s="72"/>
      <c r="AU1518" s="72"/>
      <c r="AV1518" s="72"/>
      <c r="AW1518" s="72"/>
      <c r="AX1518" s="72"/>
      <c r="AY1518" s="72"/>
      <c r="AZ1518" s="72"/>
      <c r="BA1518" s="72"/>
      <c r="BB1518" s="72"/>
      <c r="BC1518" s="72"/>
      <c r="BD1518" s="72"/>
      <c r="BE1518" s="72"/>
      <c r="BF1518" s="72"/>
      <c r="BG1518" s="72"/>
      <c r="BH1518" s="72"/>
      <c r="BI1518" s="72"/>
      <c r="BJ1518" s="72"/>
      <c r="BK1518" s="72"/>
      <c r="BL1518" s="72"/>
      <c r="BM1518" s="72"/>
      <c r="BN1518" s="72"/>
      <c r="BO1518" s="72"/>
      <c r="BP1518" s="72"/>
      <c r="BQ1518" s="72"/>
      <c r="BR1518" s="72"/>
      <c r="BS1518" s="72"/>
      <c r="BT1518" s="72"/>
      <c r="BU1518" s="72"/>
      <c r="BV1518" s="72"/>
      <c r="BW1518" s="72"/>
      <c r="BX1518" s="72"/>
      <c r="BY1518" s="72"/>
      <c r="BZ1518" s="72"/>
      <c r="CA1518" s="72"/>
      <c r="CB1518" s="72"/>
      <c r="CC1518" s="72"/>
      <c r="CD1518" s="72"/>
      <c r="CE1518" s="72"/>
      <c r="CF1518" s="72"/>
      <c r="CG1518" s="72"/>
      <c r="CH1518" s="72"/>
      <c r="CI1518" s="72"/>
      <c r="CJ1518" s="72"/>
      <c r="CK1518" s="72"/>
    </row>
    <row r="1519" spans="2:89" x14ac:dyDescent="0.35">
      <c r="B1519" s="132" t="str">
        <f>B1506</f>
        <v>Primary revenue driver</v>
      </c>
      <c r="D1519" t="s">
        <v>758</v>
      </c>
      <c r="E1519" s="8" t="str">
        <f t="shared" si="1675"/>
        <v>1519 DC-S</v>
      </c>
      <c r="G1519" t="s">
        <v>332</v>
      </c>
      <c r="K1519" s="53"/>
      <c r="L1519" s="53"/>
      <c r="M1519" s="53"/>
      <c r="N1519" s="53"/>
      <c r="O1519" s="53"/>
      <c r="P1519" s="53"/>
      <c r="R1519" s="24"/>
      <c r="S1519" s="175" t="str">
        <f t="shared" ref="S1519" si="1677">S1506</f>
        <v>S$16</v>
      </c>
      <c r="T1519" s="175" t="str">
        <f t="shared" ref="T1519:AX1519" si="1678">T1506</f>
        <v>T$16</v>
      </c>
      <c r="U1519" s="175" t="str">
        <f t="shared" si="1678"/>
        <v>U$16</v>
      </c>
      <c r="V1519" s="175" t="str">
        <f t="shared" si="1678"/>
        <v>V$16</v>
      </c>
      <c r="W1519" s="175" t="str">
        <f t="shared" si="1678"/>
        <v>W$16</v>
      </c>
      <c r="X1519" s="175" t="str">
        <f t="shared" si="1678"/>
        <v>X$16</v>
      </c>
      <c r="Y1519" s="175" t="str">
        <f t="shared" si="1678"/>
        <v>Y$16</v>
      </c>
      <c r="Z1519" s="175" t="str">
        <f t="shared" si="1678"/>
        <v>Z$16</v>
      </c>
      <c r="AA1519" s="175" t="str">
        <f t="shared" si="1678"/>
        <v>AA$16</v>
      </c>
      <c r="AB1519" s="175" t="str">
        <f t="shared" si="1678"/>
        <v>AB$16</v>
      </c>
      <c r="AC1519" s="175" t="str">
        <f t="shared" si="1678"/>
        <v>AC$16</v>
      </c>
      <c r="AD1519" s="175" t="str">
        <f t="shared" si="1678"/>
        <v>AD$16</v>
      </c>
      <c r="AE1519" s="175" t="str">
        <f t="shared" si="1678"/>
        <v>AE$16</v>
      </c>
      <c r="AF1519" s="175" t="str">
        <f t="shared" si="1678"/>
        <v>AF$16</v>
      </c>
      <c r="AG1519" s="175" t="str">
        <f t="shared" si="1678"/>
        <v>AG$16</v>
      </c>
      <c r="AH1519" s="175" t="str">
        <f t="shared" si="1678"/>
        <v>AH$16</v>
      </c>
      <c r="AI1519" s="175" t="str">
        <f t="shared" si="1678"/>
        <v>AI$16</v>
      </c>
      <c r="AJ1519" s="175" t="str">
        <f t="shared" si="1678"/>
        <v>AJ$16</v>
      </c>
      <c r="AK1519" s="175" t="str">
        <f t="shared" si="1678"/>
        <v>AK$16</v>
      </c>
      <c r="AL1519" s="175" t="str">
        <f t="shared" si="1678"/>
        <v>AL$16</v>
      </c>
      <c r="AM1519" s="175" t="str">
        <f t="shared" si="1678"/>
        <v>AM$16</v>
      </c>
      <c r="AN1519" s="175" t="str">
        <f t="shared" si="1678"/>
        <v>AN$16</v>
      </c>
      <c r="AO1519" s="175" t="str">
        <f t="shared" si="1678"/>
        <v>AO$16</v>
      </c>
      <c r="AP1519" s="175" t="str">
        <f t="shared" si="1678"/>
        <v>AP$16</v>
      </c>
      <c r="AQ1519" s="175" t="str">
        <f t="shared" si="1678"/>
        <v>AQ$16</v>
      </c>
      <c r="AR1519" s="175" t="str">
        <f t="shared" si="1678"/>
        <v>AR$16</v>
      </c>
      <c r="AS1519" s="175" t="str">
        <f t="shared" si="1678"/>
        <v>AS$16</v>
      </c>
      <c r="AT1519" s="175" t="str">
        <f t="shared" si="1678"/>
        <v>AT$16</v>
      </c>
      <c r="AU1519" s="175" t="str">
        <f t="shared" si="1678"/>
        <v>AU$16</v>
      </c>
      <c r="AV1519" s="175" t="str">
        <f t="shared" si="1678"/>
        <v>AV$16</v>
      </c>
      <c r="AW1519" s="175" t="str">
        <f t="shared" si="1678"/>
        <v>AW$16</v>
      </c>
      <c r="AX1519" s="175" t="str">
        <f t="shared" si="1678"/>
        <v>AX$16</v>
      </c>
      <c r="AY1519" s="175" t="str">
        <f t="shared" ref="AY1519:CD1519" si="1679">AY1506</f>
        <v>AY$16</v>
      </c>
      <c r="AZ1519" s="175" t="str">
        <f t="shared" si="1679"/>
        <v>AZ$16</v>
      </c>
      <c r="BA1519" s="175" t="str">
        <f t="shared" si="1679"/>
        <v>BA$16</v>
      </c>
      <c r="BB1519" s="175" t="str">
        <f t="shared" si="1679"/>
        <v>BB$16</v>
      </c>
      <c r="BC1519" s="175" t="str">
        <f t="shared" si="1679"/>
        <v>BC$16</v>
      </c>
      <c r="BD1519" s="175" t="str">
        <f t="shared" si="1679"/>
        <v>BD$16</v>
      </c>
      <c r="BE1519" s="175" t="str">
        <f t="shared" si="1679"/>
        <v>BE$16</v>
      </c>
      <c r="BF1519" s="175" t="str">
        <f t="shared" si="1679"/>
        <v>BF$16</v>
      </c>
      <c r="BG1519" s="175" t="str">
        <f t="shared" si="1679"/>
        <v>BG$16</v>
      </c>
      <c r="BH1519" s="175" t="str">
        <f t="shared" si="1679"/>
        <v>BH$16</v>
      </c>
      <c r="BI1519" s="175" t="str">
        <f t="shared" si="1679"/>
        <v>BI$16</v>
      </c>
      <c r="BJ1519" s="175" t="str">
        <f t="shared" si="1679"/>
        <v>BJ$16</v>
      </c>
      <c r="BK1519" s="175" t="str">
        <f t="shared" si="1679"/>
        <v>BK$16</v>
      </c>
      <c r="BL1519" s="175" t="str">
        <f t="shared" si="1679"/>
        <v>BL$16</v>
      </c>
      <c r="BM1519" s="175" t="str">
        <f t="shared" si="1679"/>
        <v>BM$16</v>
      </c>
      <c r="BN1519" s="175" t="str">
        <f t="shared" si="1679"/>
        <v>BN$16</v>
      </c>
      <c r="BO1519" s="175" t="str">
        <f t="shared" si="1679"/>
        <v>BO$16</v>
      </c>
      <c r="BP1519" s="175" t="str">
        <f t="shared" si="1679"/>
        <v>BP$16</v>
      </c>
      <c r="BQ1519" s="175" t="str">
        <f t="shared" si="1679"/>
        <v>BQ$16</v>
      </c>
      <c r="BR1519" s="175" t="str">
        <f t="shared" si="1679"/>
        <v>BR$16</v>
      </c>
      <c r="BS1519" s="175" t="str">
        <f t="shared" si="1679"/>
        <v>BS$16</v>
      </c>
      <c r="BT1519" s="175" t="str">
        <f t="shared" si="1679"/>
        <v>BT$16</v>
      </c>
      <c r="BU1519" s="175" t="str">
        <f t="shared" si="1679"/>
        <v>BU$16</v>
      </c>
      <c r="BV1519" s="175" t="str">
        <f t="shared" si="1679"/>
        <v>BV$16</v>
      </c>
      <c r="BW1519" s="175" t="str">
        <f t="shared" si="1679"/>
        <v>BW$16</v>
      </c>
      <c r="BX1519" s="175" t="str">
        <f t="shared" si="1679"/>
        <v>BX$16</v>
      </c>
      <c r="BY1519" s="175" t="str">
        <f t="shared" si="1679"/>
        <v>BY$16</v>
      </c>
      <c r="BZ1519" s="175" t="str">
        <f t="shared" si="1679"/>
        <v>BZ$16</v>
      </c>
      <c r="CA1519" s="175" t="str">
        <f t="shared" si="1679"/>
        <v>CA$16</v>
      </c>
      <c r="CB1519" s="175" t="str">
        <f t="shared" si="1679"/>
        <v>CB$16</v>
      </c>
      <c r="CC1519" s="175" t="str">
        <f t="shared" si="1679"/>
        <v>CC$16</v>
      </c>
      <c r="CD1519" s="175" t="str">
        <f t="shared" si="1679"/>
        <v>CD$16</v>
      </c>
      <c r="CE1519" s="175" t="str">
        <f t="shared" ref="CE1519:CK1519" si="1680">CE1506</f>
        <v>CE$16</v>
      </c>
      <c r="CF1519" s="175" t="str">
        <f t="shared" si="1680"/>
        <v>CF$16</v>
      </c>
      <c r="CG1519" s="175" t="str">
        <f t="shared" si="1680"/>
        <v>CG$16</v>
      </c>
      <c r="CH1519" s="175" t="str">
        <f t="shared" si="1680"/>
        <v>CH$16</v>
      </c>
      <c r="CI1519" s="175" t="str">
        <f t="shared" si="1680"/>
        <v>CI$16</v>
      </c>
      <c r="CJ1519" s="175" t="str">
        <f t="shared" si="1680"/>
        <v>CJ$16</v>
      </c>
      <c r="CK1519" s="175" t="str">
        <f t="shared" si="1680"/>
        <v>CK$16</v>
      </c>
    </row>
    <row r="1520" spans="2:89" x14ac:dyDescent="0.35">
      <c r="B1520" s="132" t="str">
        <f>B1507</f>
        <v>Primary volume driver</v>
      </c>
      <c r="D1520" t="s">
        <v>758</v>
      </c>
      <c r="E1520" s="8" t="str">
        <f t="shared" si="1675"/>
        <v>1520 DC-S</v>
      </c>
      <c r="G1520" t="s">
        <v>332</v>
      </c>
      <c r="H1520" s="12"/>
      <c r="I1520" s="60"/>
      <c r="J1520" s="60"/>
      <c r="K1520" s="15"/>
      <c r="L1520" s="15"/>
      <c r="M1520" s="15"/>
      <c r="N1520" s="15"/>
      <c r="O1520" s="15"/>
      <c r="P1520" s="15"/>
      <c r="R1520" s="15"/>
      <c r="S1520" s="175" t="str">
        <f t="shared" ref="S1520" si="1681">S1507</f>
        <v>S$17</v>
      </c>
      <c r="T1520" s="175" t="str">
        <f t="shared" ref="T1520:AX1520" si="1682">T1507</f>
        <v>T$17</v>
      </c>
      <c r="U1520" s="175" t="str">
        <f t="shared" si="1682"/>
        <v>U$17</v>
      </c>
      <c r="V1520" s="175" t="str">
        <f t="shared" si="1682"/>
        <v>V$17</v>
      </c>
      <c r="W1520" s="175" t="str">
        <f t="shared" si="1682"/>
        <v>W$17</v>
      </c>
      <c r="X1520" s="175" t="str">
        <f t="shared" si="1682"/>
        <v>X$17</v>
      </c>
      <c r="Y1520" s="175" t="str">
        <f t="shared" si="1682"/>
        <v>Y$17</v>
      </c>
      <c r="Z1520" s="175" t="str">
        <f t="shared" si="1682"/>
        <v>Z$17</v>
      </c>
      <c r="AA1520" s="175" t="str">
        <f t="shared" si="1682"/>
        <v>AA$17</v>
      </c>
      <c r="AB1520" s="175" t="str">
        <f t="shared" si="1682"/>
        <v>AB$17</v>
      </c>
      <c r="AC1520" s="175" t="str">
        <f t="shared" si="1682"/>
        <v>AC$17</v>
      </c>
      <c r="AD1520" s="175" t="str">
        <f t="shared" si="1682"/>
        <v>AD$17</v>
      </c>
      <c r="AE1520" s="175" t="str">
        <f t="shared" si="1682"/>
        <v>AE$17</v>
      </c>
      <c r="AF1520" s="175" t="str">
        <f t="shared" si="1682"/>
        <v>AF$17</v>
      </c>
      <c r="AG1520" s="175" t="str">
        <f t="shared" si="1682"/>
        <v>AG$17</v>
      </c>
      <c r="AH1520" s="175" t="str">
        <f t="shared" si="1682"/>
        <v>AH$17</v>
      </c>
      <c r="AI1520" s="175" t="str">
        <f t="shared" si="1682"/>
        <v>AI$17</v>
      </c>
      <c r="AJ1520" s="175" t="str">
        <f t="shared" si="1682"/>
        <v>AJ$17</v>
      </c>
      <c r="AK1520" s="175" t="str">
        <f t="shared" si="1682"/>
        <v>AK$17</v>
      </c>
      <c r="AL1520" s="175" t="str">
        <f t="shared" si="1682"/>
        <v>AL$17</v>
      </c>
      <c r="AM1520" s="175" t="str">
        <f t="shared" si="1682"/>
        <v>AM$17</v>
      </c>
      <c r="AN1520" s="175" t="str">
        <f t="shared" si="1682"/>
        <v>AN$17</v>
      </c>
      <c r="AO1520" s="175" t="str">
        <f t="shared" si="1682"/>
        <v>AO$17</v>
      </c>
      <c r="AP1520" s="175" t="str">
        <f t="shared" si="1682"/>
        <v>AP$17</v>
      </c>
      <c r="AQ1520" s="175" t="str">
        <f t="shared" si="1682"/>
        <v>AQ$17</v>
      </c>
      <c r="AR1520" s="175" t="str">
        <f t="shared" si="1682"/>
        <v>AR$17</v>
      </c>
      <c r="AS1520" s="175" t="str">
        <f t="shared" si="1682"/>
        <v>AS$17</v>
      </c>
      <c r="AT1520" s="175" t="str">
        <f t="shared" si="1682"/>
        <v>AT$17</v>
      </c>
      <c r="AU1520" s="175" t="str">
        <f t="shared" si="1682"/>
        <v>AU$17</v>
      </c>
      <c r="AV1520" s="175" t="str">
        <f t="shared" si="1682"/>
        <v>AV$17</v>
      </c>
      <c r="AW1520" s="175" t="str">
        <f t="shared" si="1682"/>
        <v>AW$17</v>
      </c>
      <c r="AX1520" s="175" t="str">
        <f t="shared" si="1682"/>
        <v>AX$17</v>
      </c>
      <c r="AY1520" s="175" t="str">
        <f t="shared" ref="AY1520:CD1520" si="1683">AY1507</f>
        <v>AY$17</v>
      </c>
      <c r="AZ1520" s="175" t="str">
        <f t="shared" si="1683"/>
        <v>AZ$17</v>
      </c>
      <c r="BA1520" s="175" t="str">
        <f t="shared" si="1683"/>
        <v>BA$17</v>
      </c>
      <c r="BB1520" s="175" t="str">
        <f t="shared" si="1683"/>
        <v>BB$17</v>
      </c>
      <c r="BC1520" s="175" t="str">
        <f t="shared" si="1683"/>
        <v>BC$17</v>
      </c>
      <c r="BD1520" s="175" t="str">
        <f t="shared" si="1683"/>
        <v>BD$17</v>
      </c>
      <c r="BE1520" s="175" t="str">
        <f t="shared" si="1683"/>
        <v>BE$17</v>
      </c>
      <c r="BF1520" s="175" t="str">
        <f t="shared" si="1683"/>
        <v>BF$17</v>
      </c>
      <c r="BG1520" s="175" t="str">
        <f t="shared" si="1683"/>
        <v>BG$17</v>
      </c>
      <c r="BH1520" s="175" t="str">
        <f t="shared" si="1683"/>
        <v>BH$17</v>
      </c>
      <c r="BI1520" s="175" t="str">
        <f t="shared" si="1683"/>
        <v>BI$17</v>
      </c>
      <c r="BJ1520" s="175" t="str">
        <f t="shared" si="1683"/>
        <v>BJ$17</v>
      </c>
      <c r="BK1520" s="175" t="str">
        <f t="shared" si="1683"/>
        <v>BK$17</v>
      </c>
      <c r="BL1520" s="175" t="str">
        <f t="shared" si="1683"/>
        <v>BL$17</v>
      </c>
      <c r="BM1520" s="175" t="str">
        <f t="shared" si="1683"/>
        <v>BM$17</v>
      </c>
      <c r="BN1520" s="175" t="str">
        <f t="shared" si="1683"/>
        <v>BN$17</v>
      </c>
      <c r="BO1520" s="175" t="str">
        <f t="shared" si="1683"/>
        <v>BO$17</v>
      </c>
      <c r="BP1520" s="175" t="str">
        <f t="shared" si="1683"/>
        <v>BP$17</v>
      </c>
      <c r="BQ1520" s="175" t="str">
        <f t="shared" si="1683"/>
        <v>BQ$17</v>
      </c>
      <c r="BR1520" s="175" t="str">
        <f t="shared" si="1683"/>
        <v>BR$17</v>
      </c>
      <c r="BS1520" s="175" t="str">
        <f t="shared" si="1683"/>
        <v>BS$17</v>
      </c>
      <c r="BT1520" s="175" t="str">
        <f t="shared" si="1683"/>
        <v>BT$17</v>
      </c>
      <c r="BU1520" s="175" t="str">
        <f t="shared" si="1683"/>
        <v>BU$17</v>
      </c>
      <c r="BV1520" s="175" t="str">
        <f t="shared" si="1683"/>
        <v>BV$17</v>
      </c>
      <c r="BW1520" s="175" t="str">
        <f t="shared" si="1683"/>
        <v>BW$17</v>
      </c>
      <c r="BX1520" s="175" t="str">
        <f t="shared" si="1683"/>
        <v>BX$17</v>
      </c>
      <c r="BY1520" s="175" t="str">
        <f t="shared" si="1683"/>
        <v>BY$17</v>
      </c>
      <c r="BZ1520" s="175" t="str">
        <f t="shared" si="1683"/>
        <v>BZ$17</v>
      </c>
      <c r="CA1520" s="175" t="str">
        <f t="shared" si="1683"/>
        <v>CA$17</v>
      </c>
      <c r="CB1520" s="175" t="str">
        <f t="shared" si="1683"/>
        <v>CB$17</v>
      </c>
      <c r="CC1520" s="175" t="str">
        <f t="shared" si="1683"/>
        <v>CC$17</v>
      </c>
      <c r="CD1520" s="175" t="str">
        <f t="shared" si="1683"/>
        <v>CD$17</v>
      </c>
      <c r="CE1520" s="175" t="str">
        <f t="shared" ref="CE1520:CK1520" si="1684">CE1507</f>
        <v>CE$17</v>
      </c>
      <c r="CF1520" s="175" t="str">
        <f t="shared" si="1684"/>
        <v>CF$17</v>
      </c>
      <c r="CG1520" s="175" t="str">
        <f t="shared" si="1684"/>
        <v>CG$17</v>
      </c>
      <c r="CH1520" s="175" t="str">
        <f t="shared" si="1684"/>
        <v>CH$17</v>
      </c>
      <c r="CI1520" s="175" t="str">
        <f t="shared" si="1684"/>
        <v>CI$17</v>
      </c>
      <c r="CJ1520" s="175" t="str">
        <f t="shared" si="1684"/>
        <v>CJ$17</v>
      </c>
      <c r="CK1520" s="175" t="str">
        <f t="shared" si="1684"/>
        <v>CK$17</v>
      </c>
    </row>
    <row r="1521" spans="2:89" x14ac:dyDescent="0.35">
      <c r="B1521" s="187" t="str">
        <f>B1512</f>
        <v>% of revenue direct cost:</v>
      </c>
      <c r="D1521" t="s">
        <v>758</v>
      </c>
      <c r="E1521" s="8" t="str">
        <f t="shared" si="1675"/>
        <v>1521 DC-S</v>
      </c>
      <c r="G1521" t="s">
        <v>332</v>
      </c>
      <c r="H1521" s="12"/>
      <c r="I1521" s="60"/>
      <c r="J1521" s="60"/>
      <c r="K1521" s="15"/>
      <c r="L1521" s="15"/>
      <c r="M1521" s="15"/>
      <c r="N1521" s="15"/>
      <c r="O1521" s="15"/>
      <c r="P1521" s="15"/>
      <c r="R1521" s="15"/>
      <c r="S1521" s="175">
        <f t="shared" ref="S1521" si="1685">S1508</f>
        <v>0</v>
      </c>
      <c r="T1521" s="175">
        <f t="shared" ref="T1521:AX1521" si="1686">T1508</f>
        <v>0</v>
      </c>
      <c r="U1521" s="175">
        <f t="shared" si="1686"/>
        <v>0</v>
      </c>
      <c r="V1521" s="175">
        <f t="shared" si="1686"/>
        <v>0</v>
      </c>
      <c r="W1521" s="175">
        <f t="shared" si="1686"/>
        <v>0</v>
      </c>
      <c r="X1521" s="175">
        <f t="shared" si="1686"/>
        <v>0</v>
      </c>
      <c r="Y1521" s="175">
        <f t="shared" si="1686"/>
        <v>0</v>
      </c>
      <c r="Z1521" s="175">
        <f t="shared" si="1686"/>
        <v>0</v>
      </c>
      <c r="AA1521" s="175">
        <f t="shared" si="1686"/>
        <v>0</v>
      </c>
      <c r="AB1521" s="175">
        <f t="shared" si="1686"/>
        <v>0</v>
      </c>
      <c r="AC1521" s="175">
        <f t="shared" si="1686"/>
        <v>0</v>
      </c>
      <c r="AD1521" s="175">
        <f t="shared" si="1686"/>
        <v>0</v>
      </c>
      <c r="AE1521" s="175">
        <f t="shared" si="1686"/>
        <v>0</v>
      </c>
      <c r="AF1521" s="175">
        <f t="shared" si="1686"/>
        <v>0</v>
      </c>
      <c r="AG1521" s="175">
        <f t="shared" si="1686"/>
        <v>0</v>
      </c>
      <c r="AH1521" s="175">
        <f t="shared" si="1686"/>
        <v>0</v>
      </c>
      <c r="AI1521" s="175">
        <f t="shared" si="1686"/>
        <v>0</v>
      </c>
      <c r="AJ1521" s="175">
        <f t="shared" si="1686"/>
        <v>0</v>
      </c>
      <c r="AK1521" s="175">
        <f t="shared" si="1686"/>
        <v>0</v>
      </c>
      <c r="AL1521" s="175">
        <f t="shared" si="1686"/>
        <v>0</v>
      </c>
      <c r="AM1521" s="175">
        <f t="shared" si="1686"/>
        <v>0</v>
      </c>
      <c r="AN1521" s="175">
        <f t="shared" si="1686"/>
        <v>0</v>
      </c>
      <c r="AO1521" s="175">
        <f t="shared" si="1686"/>
        <v>0</v>
      </c>
      <c r="AP1521" s="175">
        <f t="shared" si="1686"/>
        <v>0</v>
      </c>
      <c r="AQ1521" s="175">
        <f t="shared" si="1686"/>
        <v>0</v>
      </c>
      <c r="AR1521" s="175">
        <f t="shared" si="1686"/>
        <v>0</v>
      </c>
      <c r="AS1521" s="175">
        <f t="shared" si="1686"/>
        <v>0</v>
      </c>
      <c r="AT1521" s="175">
        <f t="shared" si="1686"/>
        <v>0</v>
      </c>
      <c r="AU1521" s="175">
        <f t="shared" si="1686"/>
        <v>0</v>
      </c>
      <c r="AV1521" s="175">
        <f t="shared" si="1686"/>
        <v>0</v>
      </c>
      <c r="AW1521" s="175">
        <f t="shared" si="1686"/>
        <v>0</v>
      </c>
      <c r="AX1521" s="175">
        <f t="shared" si="1686"/>
        <v>0</v>
      </c>
      <c r="AY1521" s="175">
        <f t="shared" ref="AY1521:CD1521" si="1687">AY1508</f>
        <v>0</v>
      </c>
      <c r="AZ1521" s="175">
        <f t="shared" si="1687"/>
        <v>0</v>
      </c>
      <c r="BA1521" s="175">
        <f t="shared" si="1687"/>
        <v>0</v>
      </c>
      <c r="BB1521" s="175">
        <f t="shared" si="1687"/>
        <v>0</v>
      </c>
      <c r="BC1521" s="175">
        <f t="shared" si="1687"/>
        <v>0</v>
      </c>
      <c r="BD1521" s="175">
        <f t="shared" si="1687"/>
        <v>0</v>
      </c>
      <c r="BE1521" s="175">
        <f t="shared" si="1687"/>
        <v>0</v>
      </c>
      <c r="BF1521" s="175">
        <f t="shared" si="1687"/>
        <v>0</v>
      </c>
      <c r="BG1521" s="175">
        <f t="shared" si="1687"/>
        <v>0</v>
      </c>
      <c r="BH1521" s="175">
        <f t="shared" si="1687"/>
        <v>0</v>
      </c>
      <c r="BI1521" s="175">
        <f t="shared" si="1687"/>
        <v>0</v>
      </c>
      <c r="BJ1521" s="175">
        <f t="shared" si="1687"/>
        <v>0</v>
      </c>
      <c r="BK1521" s="175">
        <f t="shared" si="1687"/>
        <v>0</v>
      </c>
      <c r="BL1521" s="175">
        <f t="shared" si="1687"/>
        <v>0</v>
      </c>
      <c r="BM1521" s="175">
        <f t="shared" si="1687"/>
        <v>0</v>
      </c>
      <c r="BN1521" s="175">
        <f t="shared" si="1687"/>
        <v>0</v>
      </c>
      <c r="BO1521" s="175">
        <f t="shared" si="1687"/>
        <v>0</v>
      </c>
      <c r="BP1521" s="175">
        <f t="shared" si="1687"/>
        <v>0</v>
      </c>
      <c r="BQ1521" s="175">
        <f t="shared" si="1687"/>
        <v>0</v>
      </c>
      <c r="BR1521" s="175">
        <f t="shared" si="1687"/>
        <v>0</v>
      </c>
      <c r="BS1521" s="175">
        <f t="shared" si="1687"/>
        <v>0</v>
      </c>
      <c r="BT1521" s="175">
        <f t="shared" si="1687"/>
        <v>0</v>
      </c>
      <c r="BU1521" s="175">
        <f t="shared" si="1687"/>
        <v>0</v>
      </c>
      <c r="BV1521" s="175">
        <f t="shared" si="1687"/>
        <v>0</v>
      </c>
      <c r="BW1521" s="175">
        <f t="shared" si="1687"/>
        <v>0</v>
      </c>
      <c r="BX1521" s="175">
        <f t="shared" si="1687"/>
        <v>0</v>
      </c>
      <c r="BY1521" s="175">
        <f t="shared" si="1687"/>
        <v>0</v>
      </c>
      <c r="BZ1521" s="175">
        <f t="shared" si="1687"/>
        <v>0</v>
      </c>
      <c r="CA1521" s="175">
        <f t="shared" si="1687"/>
        <v>0</v>
      </c>
      <c r="CB1521" s="175">
        <f t="shared" si="1687"/>
        <v>0</v>
      </c>
      <c r="CC1521" s="175">
        <f t="shared" si="1687"/>
        <v>0</v>
      </c>
      <c r="CD1521" s="175">
        <f t="shared" si="1687"/>
        <v>0</v>
      </c>
      <c r="CE1521" s="175">
        <f t="shared" ref="CE1521:CK1521" si="1688">CE1508</f>
        <v>0</v>
      </c>
      <c r="CF1521" s="175">
        <f t="shared" si="1688"/>
        <v>0</v>
      </c>
      <c r="CG1521" s="175">
        <f t="shared" si="1688"/>
        <v>0</v>
      </c>
      <c r="CH1521" s="175">
        <f t="shared" si="1688"/>
        <v>0</v>
      </c>
      <c r="CI1521" s="175">
        <f t="shared" si="1688"/>
        <v>0</v>
      </c>
      <c r="CJ1521" s="175">
        <f t="shared" si="1688"/>
        <v>0</v>
      </c>
      <c r="CK1521" s="175">
        <f t="shared" si="1688"/>
        <v>0</v>
      </c>
    </row>
    <row r="1522" spans="2:89" x14ac:dyDescent="0.35">
      <c r="B1522" s="235" t="str">
        <f>IFERROR(SUBSTITUTE(TRIM(MID(B1512, SEARCH("-", B1512) + 1, LEN(B1512))),":",""),"no unit")</f>
        <v>no unit</v>
      </c>
      <c r="D1522" t="s">
        <v>758</v>
      </c>
      <c r="E1522" s="8" t="str">
        <f t="shared" ref="E1522" si="1689">ROW()&amp;" "&amp;D1522</f>
        <v>1522 DC-S</v>
      </c>
      <c r="G1522" t="s">
        <v>332</v>
      </c>
      <c r="H1522" s="12"/>
      <c r="I1522" s="60"/>
      <c r="J1522" s="60"/>
      <c r="K1522" s="15"/>
      <c r="L1522" s="15"/>
      <c r="M1522" s="15"/>
      <c r="N1522" s="15"/>
      <c r="O1522" s="15"/>
      <c r="P1522" s="15"/>
      <c r="R1522" s="15"/>
      <c r="S1522" s="175"/>
      <c r="T1522" s="175"/>
      <c r="U1522" s="175"/>
      <c r="V1522" s="175"/>
      <c r="W1522" s="175"/>
      <c r="X1522" s="175"/>
      <c r="Y1522" s="175"/>
      <c r="Z1522" s="175"/>
      <c r="AA1522" s="175"/>
      <c r="AB1522" s="175"/>
      <c r="AC1522" s="175"/>
      <c r="AD1522" s="175"/>
      <c r="AE1522" s="175"/>
      <c r="AF1522" s="175"/>
      <c r="AG1522" s="175"/>
      <c r="AH1522" s="175"/>
      <c r="AI1522" s="175"/>
      <c r="AJ1522" s="175"/>
      <c r="AK1522" s="175"/>
      <c r="AL1522" s="175"/>
      <c r="AM1522" s="175"/>
      <c r="AN1522" s="175"/>
      <c r="AO1522" s="175"/>
      <c r="AP1522" s="175"/>
      <c r="AQ1522" s="175"/>
      <c r="AR1522" s="175"/>
      <c r="AS1522" s="175"/>
      <c r="AT1522" s="175"/>
      <c r="AU1522" s="175"/>
      <c r="AV1522" s="175"/>
      <c r="AW1522" s="175"/>
      <c r="AX1522" s="175"/>
      <c r="AY1522" s="175"/>
      <c r="AZ1522" s="175"/>
      <c r="BA1522" s="175"/>
      <c r="BB1522" s="175"/>
      <c r="BC1522" s="175"/>
      <c r="BD1522" s="175"/>
      <c r="BE1522" s="175"/>
      <c r="BF1522" s="175"/>
      <c r="BG1522" s="175"/>
      <c r="BH1522" s="175"/>
      <c r="BI1522" s="175"/>
      <c r="BJ1522" s="175"/>
      <c r="BK1522" s="175"/>
      <c r="BL1522" s="175"/>
      <c r="BM1522" s="175"/>
      <c r="BN1522" s="175"/>
      <c r="BO1522" s="175"/>
      <c r="BP1522" s="175"/>
      <c r="BQ1522" s="175"/>
      <c r="BR1522" s="175"/>
      <c r="BS1522" s="175"/>
      <c r="BT1522" s="175"/>
      <c r="BU1522" s="175"/>
      <c r="BV1522" s="175"/>
      <c r="BW1522" s="175"/>
      <c r="BX1522" s="175"/>
      <c r="BY1522" s="175"/>
      <c r="BZ1522" s="175"/>
      <c r="CA1522" s="175"/>
      <c r="CB1522" s="175"/>
      <c r="CC1522" s="175"/>
      <c r="CD1522" s="175"/>
      <c r="CE1522" s="175"/>
      <c r="CF1522" s="175"/>
      <c r="CG1522" s="175"/>
      <c r="CH1522" s="175"/>
      <c r="CI1522" s="175"/>
      <c r="CJ1522" s="175"/>
      <c r="CK1522" s="175"/>
    </row>
    <row r="1523" spans="2:89" x14ac:dyDescent="0.35">
      <c r="B1523" s="187" t="str">
        <f>B1510</f>
        <v>Secondary revenue driver</v>
      </c>
      <c r="D1523" t="s">
        <v>758</v>
      </c>
      <c r="E1523" s="8" t="str">
        <f t="shared" si="1675"/>
        <v>1523 DC-S</v>
      </c>
      <c r="G1523" t="s">
        <v>332</v>
      </c>
      <c r="H1523" s="90"/>
      <c r="I1523" s="209"/>
      <c r="J1523" s="209"/>
      <c r="K1523" s="210"/>
      <c r="L1523" s="210"/>
      <c r="M1523" s="210"/>
      <c r="N1523" s="210"/>
      <c r="O1523" s="210"/>
      <c r="P1523" s="210"/>
      <c r="R1523" s="210"/>
      <c r="S1523" s="4" t="str">
        <f t="shared" ref="S1523" si="1690">ADDRESS(ROW(S1515),COLUMN(S1515),2)</f>
        <v>S$1515</v>
      </c>
      <c r="T1523" s="4" t="str">
        <f t="shared" ref="T1523:CE1523" si="1691">ADDRESS(ROW(T1515),COLUMN(T1515),2)</f>
        <v>T$1515</v>
      </c>
      <c r="U1523" s="4" t="str">
        <f t="shared" si="1691"/>
        <v>U$1515</v>
      </c>
      <c r="V1523" s="4" t="str">
        <f t="shared" si="1691"/>
        <v>V$1515</v>
      </c>
      <c r="W1523" s="4" t="str">
        <f t="shared" si="1691"/>
        <v>W$1515</v>
      </c>
      <c r="X1523" s="4" t="str">
        <f t="shared" si="1691"/>
        <v>X$1515</v>
      </c>
      <c r="Y1523" s="4" t="str">
        <f t="shared" si="1691"/>
        <v>Y$1515</v>
      </c>
      <c r="Z1523" s="4" t="str">
        <f t="shared" si="1691"/>
        <v>Z$1515</v>
      </c>
      <c r="AA1523" s="4" t="str">
        <f t="shared" si="1691"/>
        <v>AA$1515</v>
      </c>
      <c r="AB1523" s="4" t="str">
        <f t="shared" si="1691"/>
        <v>AB$1515</v>
      </c>
      <c r="AC1523" s="4" t="str">
        <f t="shared" si="1691"/>
        <v>AC$1515</v>
      </c>
      <c r="AD1523" s="4" t="str">
        <f t="shared" si="1691"/>
        <v>AD$1515</v>
      </c>
      <c r="AE1523" s="4" t="str">
        <f t="shared" si="1691"/>
        <v>AE$1515</v>
      </c>
      <c r="AF1523" s="4" t="str">
        <f t="shared" si="1691"/>
        <v>AF$1515</v>
      </c>
      <c r="AG1523" s="4" t="str">
        <f t="shared" si="1691"/>
        <v>AG$1515</v>
      </c>
      <c r="AH1523" s="4" t="str">
        <f t="shared" si="1691"/>
        <v>AH$1515</v>
      </c>
      <c r="AI1523" s="4" t="str">
        <f t="shared" si="1691"/>
        <v>AI$1515</v>
      </c>
      <c r="AJ1523" s="4" t="str">
        <f t="shared" si="1691"/>
        <v>AJ$1515</v>
      </c>
      <c r="AK1523" s="4" t="str">
        <f t="shared" si="1691"/>
        <v>AK$1515</v>
      </c>
      <c r="AL1523" s="4" t="str">
        <f t="shared" si="1691"/>
        <v>AL$1515</v>
      </c>
      <c r="AM1523" s="4" t="str">
        <f t="shared" si="1691"/>
        <v>AM$1515</v>
      </c>
      <c r="AN1523" s="4" t="str">
        <f t="shared" si="1691"/>
        <v>AN$1515</v>
      </c>
      <c r="AO1523" s="4" t="str">
        <f t="shared" si="1691"/>
        <v>AO$1515</v>
      </c>
      <c r="AP1523" s="4" t="str">
        <f t="shared" si="1691"/>
        <v>AP$1515</v>
      </c>
      <c r="AQ1523" s="4" t="str">
        <f t="shared" si="1691"/>
        <v>AQ$1515</v>
      </c>
      <c r="AR1523" s="4" t="str">
        <f t="shared" si="1691"/>
        <v>AR$1515</v>
      </c>
      <c r="AS1523" s="4" t="str">
        <f t="shared" si="1691"/>
        <v>AS$1515</v>
      </c>
      <c r="AT1523" s="4" t="str">
        <f t="shared" si="1691"/>
        <v>AT$1515</v>
      </c>
      <c r="AU1523" s="4" t="str">
        <f t="shared" si="1691"/>
        <v>AU$1515</v>
      </c>
      <c r="AV1523" s="4" t="str">
        <f t="shared" si="1691"/>
        <v>AV$1515</v>
      </c>
      <c r="AW1523" s="4" t="str">
        <f t="shared" si="1691"/>
        <v>AW$1515</v>
      </c>
      <c r="AX1523" s="4" t="str">
        <f t="shared" si="1691"/>
        <v>AX$1515</v>
      </c>
      <c r="AY1523" s="4" t="str">
        <f t="shared" si="1691"/>
        <v>AY$1515</v>
      </c>
      <c r="AZ1523" s="4" t="str">
        <f t="shared" si="1691"/>
        <v>AZ$1515</v>
      </c>
      <c r="BA1523" s="4" t="str">
        <f t="shared" si="1691"/>
        <v>BA$1515</v>
      </c>
      <c r="BB1523" s="4" t="str">
        <f t="shared" si="1691"/>
        <v>BB$1515</v>
      </c>
      <c r="BC1523" s="4" t="str">
        <f t="shared" si="1691"/>
        <v>BC$1515</v>
      </c>
      <c r="BD1523" s="4" t="str">
        <f t="shared" si="1691"/>
        <v>BD$1515</v>
      </c>
      <c r="BE1523" s="4" t="str">
        <f t="shared" si="1691"/>
        <v>BE$1515</v>
      </c>
      <c r="BF1523" s="4" t="str">
        <f t="shared" si="1691"/>
        <v>BF$1515</v>
      </c>
      <c r="BG1523" s="4" t="str">
        <f t="shared" si="1691"/>
        <v>BG$1515</v>
      </c>
      <c r="BH1523" s="4" t="str">
        <f t="shared" si="1691"/>
        <v>BH$1515</v>
      </c>
      <c r="BI1523" s="4" t="str">
        <f t="shared" si="1691"/>
        <v>BI$1515</v>
      </c>
      <c r="BJ1523" s="4" t="str">
        <f t="shared" si="1691"/>
        <v>BJ$1515</v>
      </c>
      <c r="BK1523" s="4" t="str">
        <f t="shared" si="1691"/>
        <v>BK$1515</v>
      </c>
      <c r="BL1523" s="4" t="str">
        <f t="shared" si="1691"/>
        <v>BL$1515</v>
      </c>
      <c r="BM1523" s="4" t="str">
        <f t="shared" si="1691"/>
        <v>BM$1515</v>
      </c>
      <c r="BN1523" s="4" t="str">
        <f t="shared" si="1691"/>
        <v>BN$1515</v>
      </c>
      <c r="BO1523" s="4" t="str">
        <f t="shared" si="1691"/>
        <v>BO$1515</v>
      </c>
      <c r="BP1523" s="4" t="str">
        <f t="shared" si="1691"/>
        <v>BP$1515</v>
      </c>
      <c r="BQ1523" s="4" t="str">
        <f t="shared" si="1691"/>
        <v>BQ$1515</v>
      </c>
      <c r="BR1523" s="4" t="str">
        <f t="shared" si="1691"/>
        <v>BR$1515</v>
      </c>
      <c r="BS1523" s="4" t="str">
        <f t="shared" si="1691"/>
        <v>BS$1515</v>
      </c>
      <c r="BT1523" s="4" t="str">
        <f t="shared" si="1691"/>
        <v>BT$1515</v>
      </c>
      <c r="BU1523" s="4" t="str">
        <f t="shared" si="1691"/>
        <v>BU$1515</v>
      </c>
      <c r="BV1523" s="4" t="str">
        <f t="shared" si="1691"/>
        <v>BV$1515</v>
      </c>
      <c r="BW1523" s="4" t="str">
        <f t="shared" si="1691"/>
        <v>BW$1515</v>
      </c>
      <c r="BX1523" s="4" t="str">
        <f t="shared" si="1691"/>
        <v>BX$1515</v>
      </c>
      <c r="BY1523" s="4" t="str">
        <f t="shared" si="1691"/>
        <v>BY$1515</v>
      </c>
      <c r="BZ1523" s="4" t="str">
        <f t="shared" si="1691"/>
        <v>BZ$1515</v>
      </c>
      <c r="CA1523" s="4" t="str">
        <f t="shared" si="1691"/>
        <v>CA$1515</v>
      </c>
      <c r="CB1523" s="4" t="str">
        <f t="shared" si="1691"/>
        <v>CB$1515</v>
      </c>
      <c r="CC1523" s="4" t="str">
        <f t="shared" si="1691"/>
        <v>CC$1515</v>
      </c>
      <c r="CD1523" s="4" t="str">
        <f t="shared" si="1691"/>
        <v>CD$1515</v>
      </c>
      <c r="CE1523" s="4" t="str">
        <f t="shared" si="1691"/>
        <v>CE$1515</v>
      </c>
      <c r="CF1523" s="4" t="str">
        <f t="shared" ref="CF1523:CK1523" si="1692">ADDRESS(ROW(CF1515),COLUMN(CF1515),2)</f>
        <v>CF$1515</v>
      </c>
      <c r="CG1523" s="4" t="str">
        <f t="shared" si="1692"/>
        <v>CG$1515</v>
      </c>
      <c r="CH1523" s="4" t="str">
        <f t="shared" si="1692"/>
        <v>CH$1515</v>
      </c>
      <c r="CI1523" s="4" t="str">
        <f t="shared" si="1692"/>
        <v>CI$1515</v>
      </c>
      <c r="CJ1523" s="4" t="str">
        <f t="shared" si="1692"/>
        <v>CJ$1515</v>
      </c>
      <c r="CK1523" s="4" t="str">
        <f t="shared" si="1692"/>
        <v>CK$1515</v>
      </c>
    </row>
    <row r="1524" spans="2:89" x14ac:dyDescent="0.35">
      <c r="B1524" s="132" t="str">
        <f>B1511</f>
        <v>Secondary volume driver</v>
      </c>
      <c r="D1524" t="s">
        <v>758</v>
      </c>
      <c r="E1524" s="8" t="str">
        <f t="shared" ref="E1524:E1526" si="1693">ROW()&amp;" "&amp;D1524</f>
        <v>1524 DC-S</v>
      </c>
      <c r="G1524" t="s">
        <v>332</v>
      </c>
      <c r="H1524" s="12"/>
      <c r="I1524" s="60"/>
      <c r="J1524" s="60"/>
      <c r="K1524" s="15"/>
      <c r="L1524" s="15"/>
      <c r="M1524" s="15"/>
      <c r="N1524" s="15"/>
      <c r="O1524" s="15"/>
      <c r="P1524" s="15"/>
      <c r="R1524" s="15"/>
      <c r="S1524" s="175" t="str">
        <f t="shared" ref="S1524" si="1694">S1511</f>
        <v>S$19</v>
      </c>
      <c r="T1524" s="175" t="str">
        <f t="shared" ref="T1524:AX1524" si="1695">T1511</f>
        <v>T$19</v>
      </c>
      <c r="U1524" s="175" t="str">
        <f t="shared" si="1695"/>
        <v>U$19</v>
      </c>
      <c r="V1524" s="175" t="str">
        <f t="shared" si="1695"/>
        <v>V$19</v>
      </c>
      <c r="W1524" s="175" t="str">
        <f t="shared" si="1695"/>
        <v>W$19</v>
      </c>
      <c r="X1524" s="175" t="str">
        <f t="shared" si="1695"/>
        <v>X$19</v>
      </c>
      <c r="Y1524" s="175" t="str">
        <f t="shared" si="1695"/>
        <v>Y$19</v>
      </c>
      <c r="Z1524" s="175" t="str">
        <f t="shared" si="1695"/>
        <v>Z$19</v>
      </c>
      <c r="AA1524" s="175" t="str">
        <f t="shared" si="1695"/>
        <v>AA$19</v>
      </c>
      <c r="AB1524" s="175" t="str">
        <f t="shared" si="1695"/>
        <v>AB$19</v>
      </c>
      <c r="AC1524" s="175" t="str">
        <f t="shared" si="1695"/>
        <v>AC$19</v>
      </c>
      <c r="AD1524" s="175" t="str">
        <f t="shared" si="1695"/>
        <v>AD$19</v>
      </c>
      <c r="AE1524" s="175" t="str">
        <f t="shared" si="1695"/>
        <v>AE$19</v>
      </c>
      <c r="AF1524" s="175" t="str">
        <f t="shared" si="1695"/>
        <v>AF$19</v>
      </c>
      <c r="AG1524" s="175" t="str">
        <f t="shared" si="1695"/>
        <v>AG$19</v>
      </c>
      <c r="AH1524" s="175" t="str">
        <f t="shared" si="1695"/>
        <v>AH$19</v>
      </c>
      <c r="AI1524" s="175" t="str">
        <f t="shared" si="1695"/>
        <v>AI$19</v>
      </c>
      <c r="AJ1524" s="175" t="str">
        <f t="shared" si="1695"/>
        <v>AJ$19</v>
      </c>
      <c r="AK1524" s="175" t="str">
        <f t="shared" si="1695"/>
        <v>AK$19</v>
      </c>
      <c r="AL1524" s="175" t="str">
        <f t="shared" si="1695"/>
        <v>AL$19</v>
      </c>
      <c r="AM1524" s="175" t="str">
        <f t="shared" si="1695"/>
        <v>AM$19</v>
      </c>
      <c r="AN1524" s="175" t="str">
        <f t="shared" si="1695"/>
        <v>AN$19</v>
      </c>
      <c r="AO1524" s="175" t="str">
        <f t="shared" si="1695"/>
        <v>AO$19</v>
      </c>
      <c r="AP1524" s="175" t="str">
        <f t="shared" si="1695"/>
        <v>AP$19</v>
      </c>
      <c r="AQ1524" s="175" t="str">
        <f t="shared" si="1695"/>
        <v>AQ$19</v>
      </c>
      <c r="AR1524" s="175" t="str">
        <f t="shared" si="1695"/>
        <v>AR$19</v>
      </c>
      <c r="AS1524" s="175" t="str">
        <f t="shared" si="1695"/>
        <v>AS$19</v>
      </c>
      <c r="AT1524" s="175" t="str">
        <f t="shared" si="1695"/>
        <v>AT$19</v>
      </c>
      <c r="AU1524" s="175" t="str">
        <f t="shared" si="1695"/>
        <v>AU$19</v>
      </c>
      <c r="AV1524" s="175" t="str">
        <f t="shared" si="1695"/>
        <v>AV$19</v>
      </c>
      <c r="AW1524" s="175" t="str">
        <f t="shared" si="1695"/>
        <v>AW$19</v>
      </c>
      <c r="AX1524" s="175" t="str">
        <f t="shared" si="1695"/>
        <v>AX$19</v>
      </c>
      <c r="AY1524" s="175" t="str">
        <f t="shared" ref="AY1524:CD1524" si="1696">AY1511</f>
        <v>AY$19</v>
      </c>
      <c r="AZ1524" s="175" t="str">
        <f t="shared" si="1696"/>
        <v>AZ$19</v>
      </c>
      <c r="BA1524" s="175" t="str">
        <f t="shared" si="1696"/>
        <v>BA$19</v>
      </c>
      <c r="BB1524" s="175" t="str">
        <f t="shared" si="1696"/>
        <v>BB$19</v>
      </c>
      <c r="BC1524" s="175" t="str">
        <f t="shared" si="1696"/>
        <v>BC$19</v>
      </c>
      <c r="BD1524" s="175" t="str">
        <f t="shared" si="1696"/>
        <v>BD$19</v>
      </c>
      <c r="BE1524" s="175" t="str">
        <f t="shared" si="1696"/>
        <v>BE$19</v>
      </c>
      <c r="BF1524" s="175" t="str">
        <f t="shared" si="1696"/>
        <v>BF$19</v>
      </c>
      <c r="BG1524" s="175" t="str">
        <f t="shared" si="1696"/>
        <v>BG$19</v>
      </c>
      <c r="BH1524" s="175" t="str">
        <f t="shared" si="1696"/>
        <v>BH$19</v>
      </c>
      <c r="BI1524" s="175" t="str">
        <f t="shared" si="1696"/>
        <v>BI$19</v>
      </c>
      <c r="BJ1524" s="175" t="str">
        <f t="shared" si="1696"/>
        <v>BJ$19</v>
      </c>
      <c r="BK1524" s="175" t="str">
        <f t="shared" si="1696"/>
        <v>BK$19</v>
      </c>
      <c r="BL1524" s="175" t="str">
        <f t="shared" si="1696"/>
        <v>BL$19</v>
      </c>
      <c r="BM1524" s="175" t="str">
        <f t="shared" si="1696"/>
        <v>BM$19</v>
      </c>
      <c r="BN1524" s="175" t="str">
        <f t="shared" si="1696"/>
        <v>BN$19</v>
      </c>
      <c r="BO1524" s="175" t="str">
        <f t="shared" si="1696"/>
        <v>BO$19</v>
      </c>
      <c r="BP1524" s="175" t="str">
        <f t="shared" si="1696"/>
        <v>BP$19</v>
      </c>
      <c r="BQ1524" s="175" t="str">
        <f t="shared" si="1696"/>
        <v>BQ$19</v>
      </c>
      <c r="BR1524" s="175" t="str">
        <f t="shared" si="1696"/>
        <v>BR$19</v>
      </c>
      <c r="BS1524" s="175" t="str">
        <f t="shared" si="1696"/>
        <v>BS$19</v>
      </c>
      <c r="BT1524" s="175" t="str">
        <f t="shared" si="1696"/>
        <v>BT$19</v>
      </c>
      <c r="BU1524" s="175" t="str">
        <f t="shared" si="1696"/>
        <v>BU$19</v>
      </c>
      <c r="BV1524" s="175" t="str">
        <f t="shared" si="1696"/>
        <v>BV$19</v>
      </c>
      <c r="BW1524" s="175" t="str">
        <f t="shared" si="1696"/>
        <v>BW$19</v>
      </c>
      <c r="BX1524" s="175" t="str">
        <f t="shared" si="1696"/>
        <v>BX$19</v>
      </c>
      <c r="BY1524" s="175" t="str">
        <f t="shared" si="1696"/>
        <v>BY$19</v>
      </c>
      <c r="BZ1524" s="175" t="str">
        <f t="shared" si="1696"/>
        <v>BZ$19</v>
      </c>
      <c r="CA1524" s="175" t="str">
        <f t="shared" si="1696"/>
        <v>CA$19</v>
      </c>
      <c r="CB1524" s="175" t="str">
        <f t="shared" si="1696"/>
        <v>CB$19</v>
      </c>
      <c r="CC1524" s="175" t="str">
        <f t="shared" si="1696"/>
        <v>CC$19</v>
      </c>
      <c r="CD1524" s="175" t="str">
        <f t="shared" si="1696"/>
        <v>CD$19</v>
      </c>
      <c r="CE1524" s="175" t="str">
        <f t="shared" ref="CE1524:CK1524" si="1697">CE1511</f>
        <v>CE$19</v>
      </c>
      <c r="CF1524" s="175" t="str">
        <f t="shared" si="1697"/>
        <v>CF$19</v>
      </c>
      <c r="CG1524" s="175" t="str">
        <f t="shared" si="1697"/>
        <v>CG$19</v>
      </c>
      <c r="CH1524" s="175" t="str">
        <f t="shared" si="1697"/>
        <v>CH$19</v>
      </c>
      <c r="CI1524" s="175" t="str">
        <f t="shared" si="1697"/>
        <v>CI$19</v>
      </c>
      <c r="CJ1524" s="175" t="str">
        <f t="shared" si="1697"/>
        <v>CJ$19</v>
      </c>
      <c r="CK1524" s="175" t="str">
        <f t="shared" si="1697"/>
        <v>CK$19</v>
      </c>
    </row>
    <row r="1525" spans="2:89" x14ac:dyDescent="0.35">
      <c r="D1525" t="s">
        <v>758</v>
      </c>
      <c r="E1525" s="8" t="str">
        <f t="shared" si="1693"/>
        <v>1525 DC-S</v>
      </c>
      <c r="G1525" t="s">
        <v>332</v>
      </c>
    </row>
    <row r="1526" spans="2:89" x14ac:dyDescent="0.35">
      <c r="D1526" t="s">
        <v>758</v>
      </c>
      <c r="E1526" s="8" t="str">
        <f t="shared" si="1693"/>
        <v>1526 DC-S</v>
      </c>
      <c r="G1526" t="s">
        <v>332</v>
      </c>
      <c r="H1526" s="170"/>
      <c r="I1526" s="172"/>
      <c r="J1526" s="172"/>
      <c r="K1526" s="193"/>
      <c r="L1526" s="193"/>
      <c r="M1526" s="193"/>
      <c r="N1526" s="193"/>
      <c r="O1526" s="193"/>
      <c r="P1526" s="193"/>
      <c r="R1526" s="194"/>
      <c r="S1526" s="170"/>
      <c r="T1526" s="170"/>
      <c r="U1526" s="170"/>
      <c r="V1526" s="170"/>
      <c r="W1526" s="170"/>
      <c r="X1526" s="170"/>
      <c r="Y1526" s="170"/>
      <c r="Z1526" s="170"/>
      <c r="AA1526" s="170"/>
      <c r="AB1526" s="170"/>
      <c r="AC1526" s="170"/>
      <c r="AD1526" s="170"/>
      <c r="AE1526" s="170"/>
      <c r="AF1526" s="170"/>
      <c r="AG1526" s="170"/>
      <c r="AH1526" s="170"/>
      <c r="AI1526" s="170"/>
      <c r="AJ1526" s="170"/>
      <c r="AK1526" s="170"/>
      <c r="AL1526" s="170"/>
      <c r="AM1526" s="170"/>
      <c r="AN1526" s="170"/>
      <c r="AO1526" s="170"/>
      <c r="AP1526" s="170"/>
      <c r="AQ1526" s="170"/>
      <c r="AR1526" s="170"/>
      <c r="AS1526" s="170"/>
      <c r="AT1526" s="170"/>
      <c r="AU1526" s="170"/>
      <c r="AV1526" s="170"/>
      <c r="AW1526" s="170"/>
      <c r="AX1526" s="170"/>
      <c r="AY1526" s="170"/>
      <c r="AZ1526" s="170"/>
      <c r="BA1526" s="170"/>
      <c r="BB1526" s="170"/>
      <c r="BC1526" s="170"/>
      <c r="BD1526" s="170"/>
      <c r="BE1526" s="170"/>
      <c r="BF1526" s="170"/>
      <c r="BG1526" s="170"/>
      <c r="BH1526" s="170"/>
      <c r="BI1526" s="170"/>
      <c r="BJ1526" s="170"/>
      <c r="BK1526" s="170"/>
      <c r="BL1526" s="170"/>
      <c r="BM1526" s="170"/>
      <c r="BN1526" s="170"/>
      <c r="BO1526" s="170"/>
      <c r="BP1526" s="170"/>
      <c r="BQ1526" s="170"/>
      <c r="BR1526" s="170"/>
      <c r="BS1526" s="170"/>
      <c r="BT1526" s="170"/>
      <c r="BU1526" s="170"/>
      <c r="BV1526" s="170"/>
      <c r="BW1526" s="170"/>
      <c r="BX1526" s="170"/>
      <c r="BY1526" s="170"/>
      <c r="BZ1526" s="170"/>
      <c r="CA1526" s="170"/>
      <c r="CB1526" s="170"/>
      <c r="CC1526" s="170"/>
      <c r="CD1526" s="170"/>
      <c r="CE1526" s="170"/>
      <c r="CF1526" s="170"/>
      <c r="CG1526" s="170"/>
      <c r="CH1526" s="170"/>
      <c r="CI1526" s="170"/>
      <c r="CJ1526" s="170"/>
      <c r="CK1526" s="170"/>
    </row>
    <row r="1527" spans="2:89" x14ac:dyDescent="0.35">
      <c r="E1527" s="8"/>
      <c r="K1527" s="53"/>
      <c r="L1527" s="53"/>
      <c r="M1527" s="53"/>
      <c r="N1527" s="53"/>
      <c r="O1527" s="53"/>
      <c r="P1527" s="53"/>
      <c r="R1527" s="24"/>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row>
    <row r="1528" spans="2:89" x14ac:dyDescent="0.35">
      <c r="B1528" s="171" t="s">
        <v>490</v>
      </c>
      <c r="E1528" s="8"/>
      <c r="H1528" s="170"/>
      <c r="I1528" s="172"/>
      <c r="J1528" s="172"/>
      <c r="K1528" s="193"/>
      <c r="L1528" s="193"/>
      <c r="M1528" s="193"/>
      <c r="N1528" s="193"/>
      <c r="O1528" s="193"/>
      <c r="P1528" s="193"/>
      <c r="R1528" s="194"/>
      <c r="S1528" s="170"/>
      <c r="T1528" s="170"/>
      <c r="U1528" s="170"/>
      <c r="V1528" s="170"/>
      <c r="W1528" s="170"/>
      <c r="X1528" s="170"/>
      <c r="Y1528" s="170"/>
      <c r="Z1528" s="170"/>
      <c r="AA1528" s="170"/>
      <c r="AB1528" s="170"/>
      <c r="AC1528" s="170"/>
      <c r="AD1528" s="170"/>
      <c r="AE1528" s="170"/>
      <c r="AF1528" s="170"/>
      <c r="AG1528" s="170"/>
      <c r="AH1528" s="170"/>
      <c r="AI1528" s="170"/>
      <c r="AJ1528" s="170"/>
      <c r="AK1528" s="170"/>
      <c r="AL1528" s="170"/>
      <c r="AM1528" s="170"/>
      <c r="AN1528" s="170"/>
      <c r="AO1528" s="170"/>
      <c r="AP1528" s="170"/>
      <c r="AQ1528" s="170"/>
      <c r="AR1528" s="170"/>
      <c r="AS1528" s="170"/>
      <c r="AT1528" s="170"/>
      <c r="AU1528" s="170"/>
      <c r="AV1528" s="170"/>
      <c r="AW1528" s="170"/>
      <c r="AX1528" s="170"/>
      <c r="AY1528" s="170"/>
      <c r="AZ1528" s="170"/>
      <c r="BA1528" s="170"/>
      <c r="BB1528" s="170"/>
      <c r="BC1528" s="170"/>
      <c r="BD1528" s="170"/>
      <c r="BE1528" s="170"/>
      <c r="BF1528" s="170"/>
      <c r="BG1528" s="170"/>
      <c r="BH1528" s="170"/>
      <c r="BI1528" s="170"/>
      <c r="BJ1528" s="170"/>
      <c r="BK1528" s="170"/>
      <c r="BL1528" s="170"/>
      <c r="BM1528" s="170"/>
      <c r="BN1528" s="170"/>
      <c r="BO1528" s="170"/>
      <c r="BP1528" s="170"/>
      <c r="BQ1528" s="170"/>
      <c r="BR1528" s="170"/>
      <c r="BS1528" s="170"/>
      <c r="BT1528" s="170"/>
      <c r="BU1528" s="170"/>
      <c r="BV1528" s="170"/>
      <c r="BW1528" s="170"/>
      <c r="BX1528" s="170"/>
      <c r="BY1528" s="170"/>
      <c r="BZ1528" s="170"/>
      <c r="CA1528" s="170"/>
      <c r="CB1528" s="170"/>
      <c r="CC1528" s="170"/>
      <c r="CD1528" s="170"/>
      <c r="CE1528" s="170"/>
      <c r="CF1528" s="170"/>
      <c r="CG1528" s="170"/>
      <c r="CH1528" s="170"/>
      <c r="CI1528" s="170"/>
      <c r="CJ1528" s="170"/>
      <c r="CK1528" s="170"/>
    </row>
    <row r="1529" spans="2:89" x14ac:dyDescent="0.35">
      <c r="B1529" s="171" t="s">
        <v>492</v>
      </c>
      <c r="E1529" s="8"/>
      <c r="H1529" s="170"/>
      <c r="I1529" s="172"/>
      <c r="J1529" s="172"/>
      <c r="K1529" s="193"/>
      <c r="L1529" s="193"/>
      <c r="M1529" s="193"/>
      <c r="N1529" s="193"/>
      <c r="O1529" s="193"/>
      <c r="P1529" s="193"/>
      <c r="R1529" s="194"/>
      <c r="S1529" s="170"/>
      <c r="T1529" s="170"/>
      <c r="U1529" s="170"/>
      <c r="V1529" s="170"/>
      <c r="W1529" s="170"/>
      <c r="X1529" s="170"/>
      <c r="Y1529" s="170"/>
      <c r="Z1529" s="170"/>
      <c r="AA1529" s="170"/>
      <c r="AB1529" s="170"/>
      <c r="AC1529" s="170"/>
      <c r="AD1529" s="170"/>
      <c r="AE1529" s="170"/>
      <c r="AF1529" s="170"/>
      <c r="AG1529" s="170"/>
      <c r="AH1529" s="170"/>
      <c r="AI1529" s="170"/>
      <c r="AJ1529" s="170"/>
      <c r="AK1529" s="170"/>
      <c r="AL1529" s="170"/>
      <c r="AM1529" s="170"/>
      <c r="AN1529" s="170"/>
      <c r="AO1529" s="170"/>
      <c r="AP1529" s="170"/>
      <c r="AQ1529" s="170"/>
      <c r="AR1529" s="170"/>
      <c r="AS1529" s="170"/>
      <c r="AT1529" s="170"/>
      <c r="AU1529" s="170"/>
      <c r="AV1529" s="170"/>
      <c r="AW1529" s="170"/>
      <c r="AX1529" s="170"/>
      <c r="AY1529" s="170"/>
      <c r="AZ1529" s="170"/>
      <c r="BA1529" s="170"/>
      <c r="BB1529" s="170"/>
      <c r="BC1529" s="170"/>
      <c r="BD1529" s="170"/>
      <c r="BE1529" s="170"/>
      <c r="BF1529" s="170"/>
      <c r="BG1529" s="170"/>
      <c r="BH1529" s="170"/>
      <c r="BI1529" s="170"/>
      <c r="BJ1529" s="170"/>
      <c r="BK1529" s="170"/>
      <c r="BL1529" s="170"/>
      <c r="BM1529" s="170"/>
      <c r="BN1529" s="170"/>
      <c r="BO1529" s="170"/>
      <c r="BP1529" s="170"/>
      <c r="BQ1529" s="170"/>
      <c r="BR1529" s="170"/>
      <c r="BS1529" s="170"/>
      <c r="BT1529" s="170"/>
      <c r="BU1529" s="170"/>
      <c r="BV1529" s="170"/>
      <c r="BW1529" s="170"/>
      <c r="BX1529" s="170"/>
      <c r="BY1529" s="170"/>
      <c r="BZ1529" s="170"/>
      <c r="CA1529" s="170"/>
      <c r="CB1529" s="170"/>
      <c r="CC1529" s="170"/>
      <c r="CD1529" s="170"/>
      <c r="CE1529" s="170"/>
      <c r="CF1529" s="170"/>
      <c r="CG1529" s="170"/>
      <c r="CH1529" s="170"/>
      <c r="CI1529" s="170"/>
      <c r="CJ1529" s="170"/>
      <c r="CK1529" s="170"/>
    </row>
    <row r="1530" spans="2:89" x14ac:dyDescent="0.35">
      <c r="B1530" s="171" t="s">
        <v>461</v>
      </c>
      <c r="E1530" s="8"/>
      <c r="H1530" s="170"/>
      <c r="I1530" s="172"/>
      <c r="J1530" s="172"/>
      <c r="K1530" s="193"/>
      <c r="L1530" s="193"/>
      <c r="M1530" s="193"/>
      <c r="N1530" s="193"/>
      <c r="O1530" s="193"/>
      <c r="P1530" s="193"/>
      <c r="R1530" s="194"/>
      <c r="S1530" s="195" t="str">
        <f t="shared" ref="S1530:CD1530" si="1698">S$20</f>
        <v>S$16</v>
      </c>
      <c r="T1530" s="195" t="str">
        <f t="shared" si="1698"/>
        <v>T$16</v>
      </c>
      <c r="U1530" s="195" t="str">
        <f t="shared" si="1698"/>
        <v>U$16</v>
      </c>
      <c r="V1530" s="195" t="str">
        <f t="shared" si="1698"/>
        <v>V$16</v>
      </c>
      <c r="W1530" s="195" t="str">
        <f t="shared" si="1698"/>
        <v>W$16</v>
      </c>
      <c r="X1530" s="195" t="str">
        <f t="shared" si="1698"/>
        <v>X$16</v>
      </c>
      <c r="Y1530" s="195" t="str">
        <f t="shared" si="1698"/>
        <v>Y$16</v>
      </c>
      <c r="Z1530" s="195" t="str">
        <f t="shared" si="1698"/>
        <v>Z$16</v>
      </c>
      <c r="AA1530" s="195" t="str">
        <f t="shared" si="1698"/>
        <v>AA$16</v>
      </c>
      <c r="AB1530" s="195" t="str">
        <f t="shared" si="1698"/>
        <v>AB$16</v>
      </c>
      <c r="AC1530" s="195" t="str">
        <f t="shared" si="1698"/>
        <v>AC$16</v>
      </c>
      <c r="AD1530" s="195" t="str">
        <f t="shared" si="1698"/>
        <v>AD$16</v>
      </c>
      <c r="AE1530" s="195" t="str">
        <f t="shared" si="1698"/>
        <v>AE$16</v>
      </c>
      <c r="AF1530" s="195" t="str">
        <f t="shared" si="1698"/>
        <v>AF$16</v>
      </c>
      <c r="AG1530" s="195" t="str">
        <f t="shared" si="1698"/>
        <v>AG$16</v>
      </c>
      <c r="AH1530" s="195" t="str">
        <f t="shared" si="1698"/>
        <v>AH$16</v>
      </c>
      <c r="AI1530" s="195" t="str">
        <f t="shared" si="1698"/>
        <v>AI$16</v>
      </c>
      <c r="AJ1530" s="195" t="str">
        <f t="shared" si="1698"/>
        <v>AJ$16</v>
      </c>
      <c r="AK1530" s="195" t="str">
        <f t="shared" si="1698"/>
        <v>AK$16</v>
      </c>
      <c r="AL1530" s="195" t="str">
        <f t="shared" si="1698"/>
        <v>AL$16</v>
      </c>
      <c r="AM1530" s="195" t="str">
        <f t="shared" si="1698"/>
        <v>AM$16</v>
      </c>
      <c r="AN1530" s="195" t="str">
        <f t="shared" si="1698"/>
        <v>AN$16</v>
      </c>
      <c r="AO1530" s="195" t="str">
        <f t="shared" si="1698"/>
        <v>AO$16</v>
      </c>
      <c r="AP1530" s="195" t="str">
        <f t="shared" si="1698"/>
        <v>AP$16</v>
      </c>
      <c r="AQ1530" s="195" t="str">
        <f t="shared" si="1698"/>
        <v>AQ$16</v>
      </c>
      <c r="AR1530" s="195" t="str">
        <f t="shared" si="1698"/>
        <v>AR$16</v>
      </c>
      <c r="AS1530" s="195" t="str">
        <f t="shared" si="1698"/>
        <v>AS$16</v>
      </c>
      <c r="AT1530" s="195" t="str">
        <f t="shared" si="1698"/>
        <v>AT$16</v>
      </c>
      <c r="AU1530" s="195" t="str">
        <f t="shared" si="1698"/>
        <v>AU$16</v>
      </c>
      <c r="AV1530" s="195" t="str">
        <f t="shared" si="1698"/>
        <v>AV$16</v>
      </c>
      <c r="AW1530" s="195" t="str">
        <f t="shared" si="1698"/>
        <v>AW$16</v>
      </c>
      <c r="AX1530" s="195" t="str">
        <f t="shared" si="1698"/>
        <v>AX$16</v>
      </c>
      <c r="AY1530" s="195" t="str">
        <f t="shared" si="1698"/>
        <v>AY$16</v>
      </c>
      <c r="AZ1530" s="195" t="str">
        <f t="shared" si="1698"/>
        <v>AZ$16</v>
      </c>
      <c r="BA1530" s="195" t="str">
        <f t="shared" si="1698"/>
        <v>BA$16</v>
      </c>
      <c r="BB1530" s="195" t="str">
        <f t="shared" si="1698"/>
        <v>BB$16</v>
      </c>
      <c r="BC1530" s="195" t="str">
        <f t="shared" si="1698"/>
        <v>BC$16</v>
      </c>
      <c r="BD1530" s="195" t="str">
        <f t="shared" si="1698"/>
        <v>BD$16</v>
      </c>
      <c r="BE1530" s="195" t="str">
        <f t="shared" si="1698"/>
        <v>BE$16</v>
      </c>
      <c r="BF1530" s="195" t="str">
        <f t="shared" si="1698"/>
        <v>BF$16</v>
      </c>
      <c r="BG1530" s="195" t="str">
        <f t="shared" si="1698"/>
        <v>BG$16</v>
      </c>
      <c r="BH1530" s="195" t="str">
        <f t="shared" si="1698"/>
        <v>BH$16</v>
      </c>
      <c r="BI1530" s="195" t="str">
        <f t="shared" si="1698"/>
        <v>BI$16</v>
      </c>
      <c r="BJ1530" s="195" t="str">
        <f t="shared" si="1698"/>
        <v>BJ$16</v>
      </c>
      <c r="BK1530" s="195" t="str">
        <f t="shared" si="1698"/>
        <v>BK$16</v>
      </c>
      <c r="BL1530" s="195" t="str">
        <f t="shared" si="1698"/>
        <v>BL$16</v>
      </c>
      <c r="BM1530" s="195" t="str">
        <f t="shared" si="1698"/>
        <v>BM$16</v>
      </c>
      <c r="BN1530" s="195" t="str">
        <f t="shared" si="1698"/>
        <v>BN$16</v>
      </c>
      <c r="BO1530" s="195" t="str">
        <f t="shared" si="1698"/>
        <v>BO$16</v>
      </c>
      <c r="BP1530" s="195" t="str">
        <f t="shared" si="1698"/>
        <v>BP$16</v>
      </c>
      <c r="BQ1530" s="195" t="str">
        <f t="shared" si="1698"/>
        <v>BQ$16</v>
      </c>
      <c r="BR1530" s="195" t="str">
        <f t="shared" si="1698"/>
        <v>BR$16</v>
      </c>
      <c r="BS1530" s="195" t="str">
        <f t="shared" si="1698"/>
        <v>BS$16</v>
      </c>
      <c r="BT1530" s="195" t="str">
        <f t="shared" si="1698"/>
        <v>BT$16</v>
      </c>
      <c r="BU1530" s="195" t="str">
        <f t="shared" si="1698"/>
        <v>BU$16</v>
      </c>
      <c r="BV1530" s="195" t="str">
        <f t="shared" si="1698"/>
        <v>BV$16</v>
      </c>
      <c r="BW1530" s="195" t="str">
        <f t="shared" si="1698"/>
        <v>BW$16</v>
      </c>
      <c r="BX1530" s="195" t="str">
        <f t="shared" si="1698"/>
        <v>BX$16</v>
      </c>
      <c r="BY1530" s="195" t="str">
        <f t="shared" si="1698"/>
        <v>BY$16</v>
      </c>
      <c r="BZ1530" s="195" t="str">
        <f t="shared" si="1698"/>
        <v>BZ$16</v>
      </c>
      <c r="CA1530" s="195" t="str">
        <f t="shared" si="1698"/>
        <v>CA$16</v>
      </c>
      <c r="CB1530" s="195" t="str">
        <f t="shared" si="1698"/>
        <v>CB$16</v>
      </c>
      <c r="CC1530" s="195" t="str">
        <f t="shared" si="1698"/>
        <v>CC$16</v>
      </c>
      <c r="CD1530" s="195" t="str">
        <f t="shared" si="1698"/>
        <v>CD$16</v>
      </c>
      <c r="CE1530" s="195" t="str">
        <f t="shared" ref="CE1530:CK1530" si="1699">CE$20</f>
        <v>CE$16</v>
      </c>
      <c r="CF1530" s="195" t="str">
        <f t="shared" si="1699"/>
        <v>CF$16</v>
      </c>
      <c r="CG1530" s="195" t="str">
        <f t="shared" si="1699"/>
        <v>CG$16</v>
      </c>
      <c r="CH1530" s="195" t="str">
        <f t="shared" si="1699"/>
        <v>CH$16</v>
      </c>
      <c r="CI1530" s="195" t="str">
        <f t="shared" si="1699"/>
        <v>CI$16</v>
      </c>
      <c r="CJ1530" s="195" t="str">
        <f t="shared" si="1699"/>
        <v>CJ$16</v>
      </c>
      <c r="CK1530" s="195" t="str">
        <f t="shared" si="1699"/>
        <v>CK$16</v>
      </c>
    </row>
    <row r="1531" spans="2:89" x14ac:dyDescent="0.35">
      <c r="B1531" s="171" t="s">
        <v>462</v>
      </c>
      <c r="E1531" s="8"/>
      <c r="H1531" s="196"/>
      <c r="I1531" s="197"/>
      <c r="J1531" s="197"/>
      <c r="K1531" s="198"/>
      <c r="L1531" s="198"/>
      <c r="M1531" s="198"/>
      <c r="N1531" s="198"/>
      <c r="O1531" s="198"/>
      <c r="P1531" s="198"/>
      <c r="R1531" s="198"/>
      <c r="S1531" s="195" t="str">
        <f t="shared" ref="S1531:CD1531" si="1700">S$21</f>
        <v>S$17</v>
      </c>
      <c r="T1531" s="195" t="str">
        <f t="shared" si="1700"/>
        <v>T$17</v>
      </c>
      <c r="U1531" s="195" t="str">
        <f t="shared" si="1700"/>
        <v>U$17</v>
      </c>
      <c r="V1531" s="195" t="str">
        <f t="shared" si="1700"/>
        <v>V$17</v>
      </c>
      <c r="W1531" s="195" t="str">
        <f t="shared" si="1700"/>
        <v>W$17</v>
      </c>
      <c r="X1531" s="195" t="str">
        <f t="shared" si="1700"/>
        <v>X$17</v>
      </c>
      <c r="Y1531" s="195" t="str">
        <f t="shared" si="1700"/>
        <v>Y$17</v>
      </c>
      <c r="Z1531" s="195" t="str">
        <f t="shared" si="1700"/>
        <v>Z$17</v>
      </c>
      <c r="AA1531" s="195" t="str">
        <f t="shared" si="1700"/>
        <v>AA$17</v>
      </c>
      <c r="AB1531" s="195" t="str">
        <f t="shared" si="1700"/>
        <v>AB$17</v>
      </c>
      <c r="AC1531" s="195" t="str">
        <f t="shared" si="1700"/>
        <v>AC$17</v>
      </c>
      <c r="AD1531" s="195" t="str">
        <f t="shared" si="1700"/>
        <v>AD$17</v>
      </c>
      <c r="AE1531" s="195" t="str">
        <f t="shared" si="1700"/>
        <v>AE$17</v>
      </c>
      <c r="AF1531" s="195" t="str">
        <f t="shared" si="1700"/>
        <v>AF$17</v>
      </c>
      <c r="AG1531" s="195" t="str">
        <f t="shared" si="1700"/>
        <v>AG$17</v>
      </c>
      <c r="AH1531" s="195" t="str">
        <f t="shared" si="1700"/>
        <v>AH$17</v>
      </c>
      <c r="AI1531" s="195" t="str">
        <f t="shared" si="1700"/>
        <v>AI$17</v>
      </c>
      <c r="AJ1531" s="195" t="str">
        <f t="shared" si="1700"/>
        <v>AJ$17</v>
      </c>
      <c r="AK1531" s="195" t="str">
        <f t="shared" si="1700"/>
        <v>AK$17</v>
      </c>
      <c r="AL1531" s="195" t="str">
        <f t="shared" si="1700"/>
        <v>AL$17</v>
      </c>
      <c r="AM1531" s="195" t="str">
        <f t="shared" si="1700"/>
        <v>AM$17</v>
      </c>
      <c r="AN1531" s="195" t="str">
        <f t="shared" si="1700"/>
        <v>AN$17</v>
      </c>
      <c r="AO1531" s="195" t="str">
        <f t="shared" si="1700"/>
        <v>AO$17</v>
      </c>
      <c r="AP1531" s="195" t="str">
        <f t="shared" si="1700"/>
        <v>AP$17</v>
      </c>
      <c r="AQ1531" s="195" t="str">
        <f t="shared" si="1700"/>
        <v>AQ$17</v>
      </c>
      <c r="AR1531" s="195" t="str">
        <f t="shared" si="1700"/>
        <v>AR$17</v>
      </c>
      <c r="AS1531" s="195" t="str">
        <f t="shared" si="1700"/>
        <v>AS$17</v>
      </c>
      <c r="AT1531" s="195" t="str">
        <f t="shared" si="1700"/>
        <v>AT$17</v>
      </c>
      <c r="AU1531" s="195" t="str">
        <f t="shared" si="1700"/>
        <v>AU$17</v>
      </c>
      <c r="AV1531" s="195" t="str">
        <f t="shared" si="1700"/>
        <v>AV$17</v>
      </c>
      <c r="AW1531" s="195" t="str">
        <f t="shared" si="1700"/>
        <v>AW$17</v>
      </c>
      <c r="AX1531" s="195" t="str">
        <f t="shared" si="1700"/>
        <v>AX$17</v>
      </c>
      <c r="AY1531" s="195" t="str">
        <f t="shared" si="1700"/>
        <v>AY$17</v>
      </c>
      <c r="AZ1531" s="195" t="str">
        <f t="shared" si="1700"/>
        <v>AZ$17</v>
      </c>
      <c r="BA1531" s="195" t="str">
        <f t="shared" si="1700"/>
        <v>BA$17</v>
      </c>
      <c r="BB1531" s="195" t="str">
        <f t="shared" si="1700"/>
        <v>BB$17</v>
      </c>
      <c r="BC1531" s="195" t="str">
        <f t="shared" si="1700"/>
        <v>BC$17</v>
      </c>
      <c r="BD1531" s="195" t="str">
        <f t="shared" si="1700"/>
        <v>BD$17</v>
      </c>
      <c r="BE1531" s="195" t="str">
        <f t="shared" si="1700"/>
        <v>BE$17</v>
      </c>
      <c r="BF1531" s="195" t="str">
        <f t="shared" si="1700"/>
        <v>BF$17</v>
      </c>
      <c r="BG1531" s="195" t="str">
        <f t="shared" si="1700"/>
        <v>BG$17</v>
      </c>
      <c r="BH1531" s="195" t="str">
        <f t="shared" si="1700"/>
        <v>BH$17</v>
      </c>
      <c r="BI1531" s="195" t="str">
        <f t="shared" si="1700"/>
        <v>BI$17</v>
      </c>
      <c r="BJ1531" s="195" t="str">
        <f t="shared" si="1700"/>
        <v>BJ$17</v>
      </c>
      <c r="BK1531" s="195" t="str">
        <f t="shared" si="1700"/>
        <v>BK$17</v>
      </c>
      <c r="BL1531" s="195" t="str">
        <f t="shared" si="1700"/>
        <v>BL$17</v>
      </c>
      <c r="BM1531" s="195" t="str">
        <f t="shared" si="1700"/>
        <v>BM$17</v>
      </c>
      <c r="BN1531" s="195" t="str">
        <f t="shared" si="1700"/>
        <v>BN$17</v>
      </c>
      <c r="BO1531" s="195" t="str">
        <f t="shared" si="1700"/>
        <v>BO$17</v>
      </c>
      <c r="BP1531" s="195" t="str">
        <f t="shared" si="1700"/>
        <v>BP$17</v>
      </c>
      <c r="BQ1531" s="195" t="str">
        <f t="shared" si="1700"/>
        <v>BQ$17</v>
      </c>
      <c r="BR1531" s="195" t="str">
        <f t="shared" si="1700"/>
        <v>BR$17</v>
      </c>
      <c r="BS1531" s="195" t="str">
        <f t="shared" si="1700"/>
        <v>BS$17</v>
      </c>
      <c r="BT1531" s="195" t="str">
        <f t="shared" si="1700"/>
        <v>BT$17</v>
      </c>
      <c r="BU1531" s="195" t="str">
        <f t="shared" si="1700"/>
        <v>BU$17</v>
      </c>
      <c r="BV1531" s="195" t="str">
        <f t="shared" si="1700"/>
        <v>BV$17</v>
      </c>
      <c r="BW1531" s="195" t="str">
        <f t="shared" si="1700"/>
        <v>BW$17</v>
      </c>
      <c r="BX1531" s="195" t="str">
        <f t="shared" si="1700"/>
        <v>BX$17</v>
      </c>
      <c r="BY1531" s="195" t="str">
        <f t="shared" si="1700"/>
        <v>BY$17</v>
      </c>
      <c r="BZ1531" s="195" t="str">
        <f t="shared" si="1700"/>
        <v>BZ$17</v>
      </c>
      <c r="CA1531" s="195" t="str">
        <f t="shared" si="1700"/>
        <v>CA$17</v>
      </c>
      <c r="CB1531" s="195" t="str">
        <f t="shared" si="1700"/>
        <v>CB$17</v>
      </c>
      <c r="CC1531" s="195" t="str">
        <f t="shared" si="1700"/>
        <v>CC$17</v>
      </c>
      <c r="CD1531" s="195" t="str">
        <f t="shared" si="1700"/>
        <v>CD$17</v>
      </c>
      <c r="CE1531" s="195" t="str">
        <f t="shared" ref="CE1531:CK1531" si="1701">CE$21</f>
        <v>CE$17</v>
      </c>
      <c r="CF1531" s="195" t="str">
        <f t="shared" si="1701"/>
        <v>CF$17</v>
      </c>
      <c r="CG1531" s="195" t="str">
        <f t="shared" si="1701"/>
        <v>CG$17</v>
      </c>
      <c r="CH1531" s="195" t="str">
        <f t="shared" si="1701"/>
        <v>CH$17</v>
      </c>
      <c r="CI1531" s="195" t="str">
        <f t="shared" si="1701"/>
        <v>CI$17</v>
      </c>
      <c r="CJ1531" s="195" t="str">
        <f t="shared" si="1701"/>
        <v>CJ$17</v>
      </c>
      <c r="CK1531" s="195" t="str">
        <f t="shared" si="1701"/>
        <v>CK$17</v>
      </c>
    </row>
    <row r="1532" spans="2:89" x14ac:dyDescent="0.35">
      <c r="B1532" s="171" t="s">
        <v>491</v>
      </c>
      <c r="E1532" s="8"/>
      <c r="H1532" s="196"/>
      <c r="I1532" s="197"/>
      <c r="J1532" s="197"/>
      <c r="K1532" s="198"/>
      <c r="L1532" s="198"/>
      <c r="M1532" s="198"/>
      <c r="N1532" s="198"/>
      <c r="O1532" s="198"/>
      <c r="P1532" s="198"/>
      <c r="R1532" s="198"/>
      <c r="S1532" s="186"/>
      <c r="T1532" s="186"/>
      <c r="U1532" s="186"/>
      <c r="V1532" s="186"/>
      <c r="W1532" s="186"/>
      <c r="X1532" s="186"/>
      <c r="Y1532" s="186"/>
      <c r="Z1532" s="186"/>
      <c r="AA1532" s="186"/>
      <c r="AB1532" s="186"/>
      <c r="AC1532" s="186"/>
      <c r="AD1532" s="186"/>
      <c r="AE1532" s="186"/>
      <c r="AF1532" s="186"/>
      <c r="AG1532" s="186"/>
      <c r="AH1532" s="186"/>
      <c r="AI1532" s="186"/>
      <c r="AJ1532" s="186"/>
      <c r="AK1532" s="186"/>
      <c r="AL1532" s="186"/>
      <c r="AM1532" s="186"/>
      <c r="AN1532" s="186"/>
      <c r="AO1532" s="186"/>
      <c r="AP1532" s="186"/>
      <c r="AQ1532" s="186"/>
      <c r="AR1532" s="186"/>
      <c r="AS1532" s="186"/>
      <c r="AT1532" s="186"/>
      <c r="AU1532" s="186"/>
      <c r="AV1532" s="186"/>
      <c r="AW1532" s="186"/>
      <c r="AX1532" s="186"/>
      <c r="AY1532" s="186"/>
      <c r="AZ1532" s="186"/>
      <c r="BA1532" s="186"/>
      <c r="BB1532" s="186"/>
      <c r="BC1532" s="186"/>
      <c r="BD1532" s="186"/>
      <c r="BE1532" s="186"/>
      <c r="BF1532" s="186"/>
      <c r="BG1532" s="186"/>
      <c r="BH1532" s="186"/>
      <c r="BI1532" s="186"/>
      <c r="BJ1532" s="186"/>
      <c r="BK1532" s="186"/>
      <c r="BL1532" s="186"/>
      <c r="BM1532" s="186"/>
      <c r="BN1532" s="186"/>
      <c r="BO1532" s="186"/>
      <c r="BP1532" s="186"/>
      <c r="BQ1532" s="186"/>
      <c r="BR1532" s="186"/>
      <c r="BS1532" s="186"/>
      <c r="BT1532" s="186"/>
      <c r="BU1532" s="186"/>
      <c r="BV1532" s="186"/>
      <c r="BW1532" s="186"/>
      <c r="BX1532" s="186"/>
      <c r="BY1532" s="186"/>
      <c r="BZ1532" s="186"/>
      <c r="CA1532" s="186"/>
      <c r="CB1532" s="186"/>
      <c r="CC1532" s="186"/>
      <c r="CD1532" s="186"/>
      <c r="CE1532" s="186"/>
      <c r="CF1532" s="186"/>
      <c r="CG1532" s="186"/>
      <c r="CH1532" s="186"/>
      <c r="CI1532" s="186"/>
      <c r="CJ1532" s="186"/>
      <c r="CK1532" s="186"/>
    </row>
    <row r="1533" spans="2:89" x14ac:dyDescent="0.35">
      <c r="B1533" s="171" t="s">
        <v>505</v>
      </c>
      <c r="E1533" s="8"/>
      <c r="H1533" s="196"/>
      <c r="I1533" s="197"/>
      <c r="J1533" s="197"/>
      <c r="K1533" s="198"/>
      <c r="L1533" s="198"/>
      <c r="M1533" s="198"/>
      <c r="N1533" s="198"/>
      <c r="O1533" s="198"/>
      <c r="P1533" s="198"/>
      <c r="R1533" s="198"/>
      <c r="S1533" s="186"/>
      <c r="T1533" s="186"/>
      <c r="U1533" s="186"/>
      <c r="V1533" s="186"/>
      <c r="W1533" s="186"/>
      <c r="X1533" s="186"/>
      <c r="Y1533" s="186"/>
      <c r="Z1533" s="186"/>
      <c r="AA1533" s="186"/>
      <c r="AB1533" s="186"/>
      <c r="AC1533" s="186"/>
      <c r="AD1533" s="186"/>
      <c r="AE1533" s="186"/>
      <c r="AF1533" s="186"/>
      <c r="AG1533" s="186"/>
      <c r="AH1533" s="186"/>
      <c r="AI1533" s="186"/>
      <c r="AJ1533" s="186"/>
      <c r="AK1533" s="186"/>
      <c r="AL1533" s="186"/>
      <c r="AM1533" s="186"/>
      <c r="AN1533" s="186"/>
      <c r="AO1533" s="186"/>
      <c r="AP1533" s="186"/>
      <c r="AQ1533" s="186"/>
      <c r="AR1533" s="186"/>
      <c r="AS1533" s="186"/>
      <c r="AT1533" s="186"/>
      <c r="AU1533" s="186"/>
      <c r="AV1533" s="186"/>
      <c r="AW1533" s="186"/>
      <c r="AX1533" s="186"/>
      <c r="AY1533" s="186"/>
      <c r="AZ1533" s="186"/>
      <c r="BA1533" s="186"/>
      <c r="BB1533" s="186"/>
      <c r="BC1533" s="186"/>
      <c r="BD1533" s="186"/>
      <c r="BE1533" s="186"/>
      <c r="BF1533" s="186"/>
      <c r="BG1533" s="186"/>
      <c r="BH1533" s="186"/>
      <c r="BI1533" s="186"/>
      <c r="BJ1533" s="186"/>
      <c r="BK1533" s="186"/>
      <c r="BL1533" s="186"/>
      <c r="BM1533" s="186"/>
      <c r="BN1533" s="186"/>
      <c r="BO1533" s="186"/>
      <c r="BP1533" s="186"/>
      <c r="BQ1533" s="186"/>
      <c r="BR1533" s="186"/>
      <c r="BS1533" s="186"/>
      <c r="BT1533" s="186"/>
      <c r="BU1533" s="186"/>
      <c r="BV1533" s="186"/>
      <c r="BW1533" s="186"/>
      <c r="BX1533" s="186"/>
      <c r="BY1533" s="186"/>
      <c r="BZ1533" s="186"/>
      <c r="CA1533" s="186"/>
      <c r="CB1533" s="186"/>
      <c r="CC1533" s="186"/>
      <c r="CD1533" s="186"/>
      <c r="CE1533" s="186"/>
      <c r="CF1533" s="186"/>
      <c r="CG1533" s="186"/>
      <c r="CH1533" s="186"/>
      <c r="CI1533" s="186"/>
      <c r="CJ1533" s="186"/>
      <c r="CK1533" s="186"/>
    </row>
    <row r="1534" spans="2:89" x14ac:dyDescent="0.35">
      <c r="B1534" s="171" t="s">
        <v>463</v>
      </c>
      <c r="E1534" s="8"/>
      <c r="H1534" s="196"/>
      <c r="I1534" s="197"/>
      <c r="J1534" s="197"/>
      <c r="K1534" s="198"/>
      <c r="L1534" s="198"/>
      <c r="M1534" s="198"/>
      <c r="N1534" s="198"/>
      <c r="O1534" s="198"/>
      <c r="P1534" s="198"/>
      <c r="R1534" s="198"/>
      <c r="S1534" s="186" t="str">
        <f t="shared" ref="S1534:CD1534" si="1702">S$22</f>
        <v>S$18</v>
      </c>
      <c r="T1534" s="186" t="str">
        <f t="shared" si="1702"/>
        <v>T$18</v>
      </c>
      <c r="U1534" s="186" t="str">
        <f t="shared" si="1702"/>
        <v>U$18</v>
      </c>
      <c r="V1534" s="186" t="str">
        <f t="shared" si="1702"/>
        <v>V$18</v>
      </c>
      <c r="W1534" s="186" t="str">
        <f t="shared" si="1702"/>
        <v>W$18</v>
      </c>
      <c r="X1534" s="186" t="str">
        <f t="shared" si="1702"/>
        <v>X$18</v>
      </c>
      <c r="Y1534" s="186" t="str">
        <f t="shared" si="1702"/>
        <v>Y$18</v>
      </c>
      <c r="Z1534" s="186" t="str">
        <f t="shared" si="1702"/>
        <v>Z$18</v>
      </c>
      <c r="AA1534" s="186" t="str">
        <f t="shared" si="1702"/>
        <v>AA$18</v>
      </c>
      <c r="AB1534" s="186" t="str">
        <f t="shared" si="1702"/>
        <v>AB$18</v>
      </c>
      <c r="AC1534" s="186" t="str">
        <f t="shared" si="1702"/>
        <v>AC$18</v>
      </c>
      <c r="AD1534" s="186" t="str">
        <f t="shared" si="1702"/>
        <v>AD$18</v>
      </c>
      <c r="AE1534" s="186" t="str">
        <f t="shared" si="1702"/>
        <v>AE$18</v>
      </c>
      <c r="AF1534" s="186" t="str">
        <f t="shared" si="1702"/>
        <v>AF$18</v>
      </c>
      <c r="AG1534" s="186" t="str">
        <f t="shared" si="1702"/>
        <v>AG$18</v>
      </c>
      <c r="AH1534" s="186" t="str">
        <f t="shared" si="1702"/>
        <v>AH$18</v>
      </c>
      <c r="AI1534" s="186" t="str">
        <f t="shared" si="1702"/>
        <v>AI$18</v>
      </c>
      <c r="AJ1534" s="186" t="str">
        <f t="shared" si="1702"/>
        <v>AJ$18</v>
      </c>
      <c r="AK1534" s="186" t="str">
        <f t="shared" si="1702"/>
        <v>AK$18</v>
      </c>
      <c r="AL1534" s="186" t="str">
        <f t="shared" si="1702"/>
        <v>AL$18</v>
      </c>
      <c r="AM1534" s="186" t="str">
        <f t="shared" si="1702"/>
        <v>AM$18</v>
      </c>
      <c r="AN1534" s="186" t="str">
        <f t="shared" si="1702"/>
        <v>AN$18</v>
      </c>
      <c r="AO1534" s="186" t="str">
        <f t="shared" si="1702"/>
        <v>AO$18</v>
      </c>
      <c r="AP1534" s="186" t="str">
        <f t="shared" si="1702"/>
        <v>AP$18</v>
      </c>
      <c r="AQ1534" s="186" t="str">
        <f t="shared" si="1702"/>
        <v>AQ$18</v>
      </c>
      <c r="AR1534" s="186" t="str">
        <f t="shared" si="1702"/>
        <v>AR$18</v>
      </c>
      <c r="AS1534" s="186" t="str">
        <f t="shared" si="1702"/>
        <v>AS$18</v>
      </c>
      <c r="AT1534" s="186" t="str">
        <f t="shared" si="1702"/>
        <v>AT$18</v>
      </c>
      <c r="AU1534" s="186" t="str">
        <f t="shared" si="1702"/>
        <v>AU$18</v>
      </c>
      <c r="AV1534" s="186" t="str">
        <f t="shared" si="1702"/>
        <v>AV$18</v>
      </c>
      <c r="AW1534" s="186" t="str">
        <f t="shared" si="1702"/>
        <v>AW$18</v>
      </c>
      <c r="AX1534" s="186" t="str">
        <f t="shared" si="1702"/>
        <v>AX$18</v>
      </c>
      <c r="AY1534" s="186" t="str">
        <f t="shared" si="1702"/>
        <v>AY$18</v>
      </c>
      <c r="AZ1534" s="186" t="str">
        <f t="shared" si="1702"/>
        <v>AZ$18</v>
      </c>
      <c r="BA1534" s="186" t="str">
        <f t="shared" si="1702"/>
        <v>BA$18</v>
      </c>
      <c r="BB1534" s="186" t="str">
        <f t="shared" si="1702"/>
        <v>BB$18</v>
      </c>
      <c r="BC1534" s="186" t="str">
        <f t="shared" si="1702"/>
        <v>BC$18</v>
      </c>
      <c r="BD1534" s="186" t="str">
        <f t="shared" si="1702"/>
        <v>BD$18</v>
      </c>
      <c r="BE1534" s="186" t="str">
        <f t="shared" si="1702"/>
        <v>BE$18</v>
      </c>
      <c r="BF1534" s="186" t="str">
        <f t="shared" si="1702"/>
        <v>BF$18</v>
      </c>
      <c r="BG1534" s="186" t="str">
        <f t="shared" si="1702"/>
        <v>BG$18</v>
      </c>
      <c r="BH1534" s="186" t="str">
        <f t="shared" si="1702"/>
        <v>BH$18</v>
      </c>
      <c r="BI1534" s="186" t="str">
        <f t="shared" si="1702"/>
        <v>BI$18</v>
      </c>
      <c r="BJ1534" s="186" t="str">
        <f t="shared" si="1702"/>
        <v>BJ$18</v>
      </c>
      <c r="BK1534" s="186" t="str">
        <f t="shared" si="1702"/>
        <v>BK$18</v>
      </c>
      <c r="BL1534" s="186" t="str">
        <f t="shared" si="1702"/>
        <v>BL$18</v>
      </c>
      <c r="BM1534" s="186" t="str">
        <f t="shared" si="1702"/>
        <v>BM$18</v>
      </c>
      <c r="BN1534" s="186" t="str">
        <f t="shared" si="1702"/>
        <v>BN$18</v>
      </c>
      <c r="BO1534" s="186" t="str">
        <f t="shared" si="1702"/>
        <v>BO$18</v>
      </c>
      <c r="BP1534" s="186" t="str">
        <f t="shared" si="1702"/>
        <v>BP$18</v>
      </c>
      <c r="BQ1534" s="186" t="str">
        <f t="shared" si="1702"/>
        <v>BQ$18</v>
      </c>
      <c r="BR1534" s="186" t="str">
        <f t="shared" si="1702"/>
        <v>BR$18</v>
      </c>
      <c r="BS1534" s="186" t="str">
        <f t="shared" si="1702"/>
        <v>BS$18</v>
      </c>
      <c r="BT1534" s="186" t="str">
        <f t="shared" si="1702"/>
        <v>BT$18</v>
      </c>
      <c r="BU1534" s="186" t="str">
        <f t="shared" si="1702"/>
        <v>BU$18</v>
      </c>
      <c r="BV1534" s="186" t="str">
        <f t="shared" si="1702"/>
        <v>BV$18</v>
      </c>
      <c r="BW1534" s="186" t="str">
        <f t="shared" si="1702"/>
        <v>BW$18</v>
      </c>
      <c r="BX1534" s="186" t="str">
        <f t="shared" si="1702"/>
        <v>BX$18</v>
      </c>
      <c r="BY1534" s="186" t="str">
        <f t="shared" si="1702"/>
        <v>BY$18</v>
      </c>
      <c r="BZ1534" s="186" t="str">
        <f t="shared" si="1702"/>
        <v>BZ$18</v>
      </c>
      <c r="CA1534" s="186" t="str">
        <f t="shared" si="1702"/>
        <v>CA$18</v>
      </c>
      <c r="CB1534" s="186" t="str">
        <f t="shared" si="1702"/>
        <v>CB$18</v>
      </c>
      <c r="CC1534" s="186" t="str">
        <f t="shared" si="1702"/>
        <v>CC$18</v>
      </c>
      <c r="CD1534" s="186" t="str">
        <f t="shared" si="1702"/>
        <v>CD$18</v>
      </c>
      <c r="CE1534" s="186" t="str">
        <f t="shared" ref="CE1534:CK1534" si="1703">CE$22</f>
        <v>CE$18</v>
      </c>
      <c r="CF1534" s="186" t="str">
        <f t="shared" si="1703"/>
        <v>CF$18</v>
      </c>
      <c r="CG1534" s="186" t="str">
        <f t="shared" si="1703"/>
        <v>CG$18</v>
      </c>
      <c r="CH1534" s="186" t="str">
        <f t="shared" si="1703"/>
        <v>CH$18</v>
      </c>
      <c r="CI1534" s="186" t="str">
        <f t="shared" si="1703"/>
        <v>CI$18</v>
      </c>
      <c r="CJ1534" s="186" t="str">
        <f t="shared" si="1703"/>
        <v>CJ$18</v>
      </c>
      <c r="CK1534" s="186" t="str">
        <f t="shared" si="1703"/>
        <v>CK$18</v>
      </c>
    </row>
    <row r="1535" spans="2:89" x14ac:dyDescent="0.35">
      <c r="B1535" s="171" t="s">
        <v>464</v>
      </c>
      <c r="E1535" s="8"/>
      <c r="H1535" s="196"/>
      <c r="I1535" s="197"/>
      <c r="J1535" s="197"/>
      <c r="K1535" s="198"/>
      <c r="L1535" s="198"/>
      <c r="M1535" s="198"/>
      <c r="N1535" s="198"/>
      <c r="O1535" s="198"/>
      <c r="P1535" s="198"/>
      <c r="R1535" s="198"/>
      <c r="S1535" s="186" t="str">
        <f t="shared" ref="S1535:CD1535" si="1704">S$23</f>
        <v>S$19</v>
      </c>
      <c r="T1535" s="186" t="str">
        <f t="shared" si="1704"/>
        <v>T$19</v>
      </c>
      <c r="U1535" s="186" t="str">
        <f t="shared" si="1704"/>
        <v>U$19</v>
      </c>
      <c r="V1535" s="186" t="str">
        <f t="shared" si="1704"/>
        <v>V$19</v>
      </c>
      <c r="W1535" s="186" t="str">
        <f t="shared" si="1704"/>
        <v>W$19</v>
      </c>
      <c r="X1535" s="186" t="str">
        <f t="shared" si="1704"/>
        <v>X$19</v>
      </c>
      <c r="Y1535" s="186" t="str">
        <f t="shared" si="1704"/>
        <v>Y$19</v>
      </c>
      <c r="Z1535" s="186" t="str">
        <f t="shared" si="1704"/>
        <v>Z$19</v>
      </c>
      <c r="AA1535" s="186" t="str">
        <f t="shared" si="1704"/>
        <v>AA$19</v>
      </c>
      <c r="AB1535" s="186" t="str">
        <f t="shared" si="1704"/>
        <v>AB$19</v>
      </c>
      <c r="AC1535" s="186" t="str">
        <f t="shared" si="1704"/>
        <v>AC$19</v>
      </c>
      <c r="AD1535" s="186" t="str">
        <f t="shared" si="1704"/>
        <v>AD$19</v>
      </c>
      <c r="AE1535" s="186" t="str">
        <f t="shared" si="1704"/>
        <v>AE$19</v>
      </c>
      <c r="AF1535" s="186" t="str">
        <f t="shared" si="1704"/>
        <v>AF$19</v>
      </c>
      <c r="AG1535" s="186" t="str">
        <f t="shared" si="1704"/>
        <v>AG$19</v>
      </c>
      <c r="AH1535" s="186" t="str">
        <f t="shared" si="1704"/>
        <v>AH$19</v>
      </c>
      <c r="AI1535" s="186" t="str">
        <f t="shared" si="1704"/>
        <v>AI$19</v>
      </c>
      <c r="AJ1535" s="186" t="str">
        <f t="shared" si="1704"/>
        <v>AJ$19</v>
      </c>
      <c r="AK1535" s="186" t="str">
        <f t="shared" si="1704"/>
        <v>AK$19</v>
      </c>
      <c r="AL1535" s="186" t="str">
        <f t="shared" si="1704"/>
        <v>AL$19</v>
      </c>
      <c r="AM1535" s="186" t="str">
        <f t="shared" si="1704"/>
        <v>AM$19</v>
      </c>
      <c r="AN1535" s="186" t="str">
        <f t="shared" si="1704"/>
        <v>AN$19</v>
      </c>
      <c r="AO1535" s="186" t="str">
        <f t="shared" si="1704"/>
        <v>AO$19</v>
      </c>
      <c r="AP1535" s="186" t="str">
        <f t="shared" si="1704"/>
        <v>AP$19</v>
      </c>
      <c r="AQ1535" s="186" t="str">
        <f t="shared" si="1704"/>
        <v>AQ$19</v>
      </c>
      <c r="AR1535" s="186" t="str">
        <f t="shared" si="1704"/>
        <v>AR$19</v>
      </c>
      <c r="AS1535" s="186" t="str">
        <f t="shared" si="1704"/>
        <v>AS$19</v>
      </c>
      <c r="AT1535" s="186" t="str">
        <f t="shared" si="1704"/>
        <v>AT$19</v>
      </c>
      <c r="AU1535" s="186" t="str">
        <f t="shared" si="1704"/>
        <v>AU$19</v>
      </c>
      <c r="AV1535" s="186" t="str">
        <f t="shared" si="1704"/>
        <v>AV$19</v>
      </c>
      <c r="AW1535" s="186" t="str">
        <f t="shared" si="1704"/>
        <v>AW$19</v>
      </c>
      <c r="AX1535" s="186" t="str">
        <f t="shared" si="1704"/>
        <v>AX$19</v>
      </c>
      <c r="AY1535" s="186" t="str">
        <f t="shared" si="1704"/>
        <v>AY$19</v>
      </c>
      <c r="AZ1535" s="186" t="str">
        <f t="shared" si="1704"/>
        <v>AZ$19</v>
      </c>
      <c r="BA1535" s="186" t="str">
        <f t="shared" si="1704"/>
        <v>BA$19</v>
      </c>
      <c r="BB1535" s="186" t="str">
        <f t="shared" si="1704"/>
        <v>BB$19</v>
      </c>
      <c r="BC1535" s="186" t="str">
        <f t="shared" si="1704"/>
        <v>BC$19</v>
      </c>
      <c r="BD1535" s="186" t="str">
        <f t="shared" si="1704"/>
        <v>BD$19</v>
      </c>
      <c r="BE1535" s="186" t="str">
        <f t="shared" si="1704"/>
        <v>BE$19</v>
      </c>
      <c r="BF1535" s="186" t="str">
        <f t="shared" si="1704"/>
        <v>BF$19</v>
      </c>
      <c r="BG1535" s="186" t="str">
        <f t="shared" si="1704"/>
        <v>BG$19</v>
      </c>
      <c r="BH1535" s="186" t="str">
        <f t="shared" si="1704"/>
        <v>BH$19</v>
      </c>
      <c r="BI1535" s="186" t="str">
        <f t="shared" si="1704"/>
        <v>BI$19</v>
      </c>
      <c r="BJ1535" s="186" t="str">
        <f t="shared" si="1704"/>
        <v>BJ$19</v>
      </c>
      <c r="BK1535" s="186" t="str">
        <f t="shared" si="1704"/>
        <v>BK$19</v>
      </c>
      <c r="BL1535" s="186" t="str">
        <f t="shared" si="1704"/>
        <v>BL$19</v>
      </c>
      <c r="BM1535" s="186" t="str">
        <f t="shared" si="1704"/>
        <v>BM$19</v>
      </c>
      <c r="BN1535" s="186" t="str">
        <f t="shared" si="1704"/>
        <v>BN$19</v>
      </c>
      <c r="BO1535" s="186" t="str">
        <f t="shared" si="1704"/>
        <v>BO$19</v>
      </c>
      <c r="BP1535" s="186" t="str">
        <f t="shared" si="1704"/>
        <v>BP$19</v>
      </c>
      <c r="BQ1535" s="186" t="str">
        <f t="shared" si="1704"/>
        <v>BQ$19</v>
      </c>
      <c r="BR1535" s="186" t="str">
        <f t="shared" si="1704"/>
        <v>BR$19</v>
      </c>
      <c r="BS1535" s="186" t="str">
        <f t="shared" si="1704"/>
        <v>BS$19</v>
      </c>
      <c r="BT1535" s="186" t="str">
        <f t="shared" si="1704"/>
        <v>BT$19</v>
      </c>
      <c r="BU1535" s="186" t="str">
        <f t="shared" si="1704"/>
        <v>BU$19</v>
      </c>
      <c r="BV1535" s="186" t="str">
        <f t="shared" si="1704"/>
        <v>BV$19</v>
      </c>
      <c r="BW1535" s="186" t="str">
        <f t="shared" si="1704"/>
        <v>BW$19</v>
      </c>
      <c r="BX1535" s="186" t="str">
        <f t="shared" si="1704"/>
        <v>BX$19</v>
      </c>
      <c r="BY1535" s="186" t="str">
        <f t="shared" si="1704"/>
        <v>BY$19</v>
      </c>
      <c r="BZ1535" s="186" t="str">
        <f t="shared" si="1704"/>
        <v>BZ$19</v>
      </c>
      <c r="CA1535" s="186" t="str">
        <f t="shared" si="1704"/>
        <v>CA$19</v>
      </c>
      <c r="CB1535" s="186" t="str">
        <f t="shared" si="1704"/>
        <v>CB$19</v>
      </c>
      <c r="CC1535" s="186" t="str">
        <f t="shared" si="1704"/>
        <v>CC$19</v>
      </c>
      <c r="CD1535" s="186" t="str">
        <f t="shared" si="1704"/>
        <v>CD$19</v>
      </c>
      <c r="CE1535" s="186" t="str">
        <f t="shared" ref="CE1535:CK1535" si="1705">CE$23</f>
        <v>CE$19</v>
      </c>
      <c r="CF1535" s="186" t="str">
        <f t="shared" si="1705"/>
        <v>CF$19</v>
      </c>
      <c r="CG1535" s="186" t="str">
        <f t="shared" si="1705"/>
        <v>CG$19</v>
      </c>
      <c r="CH1535" s="186" t="str">
        <f t="shared" si="1705"/>
        <v>CH$19</v>
      </c>
      <c r="CI1535" s="186" t="str">
        <f t="shared" si="1705"/>
        <v>CI$19</v>
      </c>
      <c r="CJ1535" s="186" t="str">
        <f t="shared" si="1705"/>
        <v>CJ$19</v>
      </c>
      <c r="CK1535" s="186" t="str">
        <f t="shared" si="1705"/>
        <v>CK$19</v>
      </c>
    </row>
    <row r="1536" spans="2:89" x14ac:dyDescent="0.35">
      <c r="B1536" s="139" t="s">
        <v>1003</v>
      </c>
      <c r="C1536" s="31"/>
      <c r="D1536" t="s">
        <v>997</v>
      </c>
      <c r="E1536" s="8" t="str">
        <f t="shared" ref="E1536" si="1706">ROW()&amp;" "&amp;D1536</f>
        <v>1536 HOURLY-S</v>
      </c>
      <c r="F1536" t="s">
        <v>153</v>
      </c>
      <c r="G1536" s="31" t="s">
        <v>81</v>
      </c>
      <c r="H1536" s="138"/>
      <c r="I1536" s="140"/>
      <c r="J1536" s="140"/>
      <c r="K1536" s="138"/>
      <c r="L1536" s="138"/>
      <c r="M1536" s="138"/>
      <c r="N1536" s="138"/>
      <c r="O1536" s="138"/>
      <c r="P1536" s="138"/>
      <c r="R1536" s="139"/>
      <c r="S1536" s="139"/>
      <c r="T1536" s="139"/>
      <c r="U1536" s="139"/>
      <c r="V1536" s="139"/>
      <c r="W1536" s="139"/>
      <c r="X1536" s="139"/>
      <c r="Y1536" s="139"/>
      <c r="Z1536" s="139"/>
      <c r="AA1536" s="139"/>
      <c r="AB1536" s="139"/>
      <c r="AC1536" s="139"/>
      <c r="AD1536" s="139"/>
      <c r="AE1536" s="139"/>
      <c r="AF1536" s="139"/>
      <c r="AG1536" s="139"/>
      <c r="AH1536" s="139"/>
      <c r="AI1536" s="139"/>
      <c r="AJ1536" s="139"/>
      <c r="AK1536" s="139"/>
      <c r="AL1536" s="139"/>
      <c r="AM1536" s="139"/>
      <c r="AN1536" s="139"/>
      <c r="AO1536" s="139"/>
      <c r="AP1536" s="139"/>
      <c r="AQ1536" s="139"/>
      <c r="AR1536" s="139"/>
      <c r="AS1536" s="139"/>
      <c r="AT1536" s="139"/>
      <c r="AU1536" s="139"/>
      <c r="AV1536" s="139"/>
      <c r="AW1536" s="139"/>
      <c r="AX1536" s="139"/>
      <c r="AY1536" s="139"/>
      <c r="AZ1536" s="139"/>
      <c r="BA1536" s="139"/>
      <c r="BB1536" s="139"/>
      <c r="BC1536" s="139"/>
      <c r="BD1536" s="139"/>
      <c r="BE1536" s="139"/>
      <c r="BF1536" s="139"/>
      <c r="BG1536" s="139"/>
      <c r="BH1536" s="139"/>
      <c r="BI1536" s="139"/>
      <c r="BJ1536" s="139"/>
      <c r="BK1536" s="139"/>
      <c r="BL1536" s="139"/>
      <c r="BM1536" s="139"/>
      <c r="BN1536" s="139"/>
      <c r="BO1536" s="139"/>
      <c r="BP1536" s="139"/>
      <c r="BQ1536" s="139"/>
      <c r="BR1536" s="139"/>
      <c r="BS1536" s="139"/>
      <c r="BT1536" s="139"/>
      <c r="BU1536" s="139"/>
      <c r="BV1536" s="139"/>
      <c r="BW1536" s="139"/>
      <c r="BX1536" s="139"/>
      <c r="BY1536" s="139"/>
      <c r="BZ1536" s="139"/>
      <c r="CA1536" s="139"/>
      <c r="CB1536" s="139"/>
      <c r="CC1536" s="139"/>
      <c r="CD1536" s="139"/>
      <c r="CE1536" s="139"/>
      <c r="CF1536" s="139"/>
      <c r="CG1536" s="139"/>
      <c r="CH1536" s="139"/>
      <c r="CI1536" s="139"/>
      <c r="CJ1536" s="139"/>
      <c r="CK1536" s="139"/>
    </row>
    <row r="1537" spans="2:89" x14ac:dyDescent="0.35">
      <c r="B1537" s="95" t="str">
        <f>B1541&amp;":"</f>
        <v>Expense - Volume driven hourly wage:</v>
      </c>
      <c r="D1537" t="s">
        <v>997</v>
      </c>
      <c r="E1537" s="8" t="str">
        <f>ROW()&amp;" "&amp;D1537</f>
        <v>1537 HOURLY-S</v>
      </c>
      <c r="G1537" t="str">
        <f>E1537</f>
        <v>1537 HOURLY-S</v>
      </c>
      <c r="H1537" s="31"/>
      <c r="I1537" s="73"/>
      <c r="J1537" s="73"/>
      <c r="K1537" s="31"/>
      <c r="L1537" s="31"/>
      <c r="M1537" s="31"/>
      <c r="N1537" s="31"/>
      <c r="O1537" s="31"/>
      <c r="P1537" s="31"/>
      <c r="R1537" s="67"/>
      <c r="S1537" s="67"/>
      <c r="T1537" s="67"/>
      <c r="U1537" s="67"/>
      <c r="V1537" s="67"/>
      <c r="W1537" s="67"/>
      <c r="X1537" s="67"/>
      <c r="Y1537" s="67"/>
      <c r="Z1537" s="67"/>
      <c r="AA1537" s="67"/>
      <c r="AB1537" s="67"/>
      <c r="AC1537" s="67"/>
      <c r="AD1537" s="67"/>
      <c r="AE1537" s="67"/>
      <c r="AF1537" s="67"/>
      <c r="AG1537" s="67"/>
      <c r="AH1537" s="67"/>
      <c r="AI1537" s="67"/>
      <c r="AJ1537" s="67"/>
      <c r="AK1537" s="67"/>
      <c r="AL1537" s="67"/>
      <c r="AM1537" s="67"/>
      <c r="AN1537" s="67"/>
      <c r="AO1537" s="67"/>
      <c r="AP1537" s="67"/>
      <c r="AQ1537" s="67"/>
      <c r="AR1537" s="67"/>
      <c r="AS1537" s="67"/>
      <c r="AT1537" s="67"/>
      <c r="AU1537" s="67"/>
      <c r="AV1537" s="67"/>
      <c r="AW1537" s="67"/>
      <c r="AX1537" s="67"/>
      <c r="AY1537" s="67"/>
      <c r="AZ1537" s="67"/>
      <c r="BA1537" s="67"/>
      <c r="BB1537" s="67"/>
      <c r="BC1537" s="67"/>
      <c r="BD1537" s="67"/>
      <c r="BE1537" s="67"/>
      <c r="BF1537" s="67"/>
      <c r="BG1537" s="67"/>
      <c r="BH1537" s="67"/>
      <c r="BI1537" s="67"/>
      <c r="BJ1537" s="67"/>
      <c r="BK1537" s="67"/>
      <c r="BL1537" s="67"/>
      <c r="BM1537" s="67"/>
      <c r="BN1537" s="67"/>
      <c r="BO1537" s="67"/>
      <c r="BP1537" s="67"/>
      <c r="BQ1537" s="67"/>
      <c r="BR1537" s="67"/>
      <c r="BS1537" s="67"/>
      <c r="BT1537" s="67"/>
      <c r="BU1537" s="67"/>
      <c r="BV1537" s="67"/>
      <c r="BW1537" s="67"/>
      <c r="BX1537" s="67"/>
      <c r="BY1537" s="67"/>
      <c r="BZ1537" s="67"/>
      <c r="CA1537" s="67"/>
      <c r="CB1537" s="67"/>
      <c r="CC1537" s="67"/>
      <c r="CD1537" s="67"/>
      <c r="CE1537" s="67"/>
      <c r="CF1537" s="67"/>
      <c r="CG1537" s="67"/>
      <c r="CH1537" s="67"/>
      <c r="CI1537" s="67"/>
      <c r="CJ1537" s="67"/>
      <c r="CK1537" s="67"/>
    </row>
    <row r="1538" spans="2:89" x14ac:dyDescent="0.35">
      <c r="B1538" s="141" t="str">
        <f>"# of hours per "&amp;B1544&amp;" per month"</f>
        <v># of hours per primary unit per month</v>
      </c>
      <c r="D1538" t="s">
        <v>997</v>
      </c>
      <c r="E1538" s="8" t="str">
        <f t="shared" ref="E1538:E1543" si="1707">ROW()&amp;" "&amp;D1538</f>
        <v>1538 HOURLY-S</v>
      </c>
      <c r="G1538" t="str">
        <f>E1538</f>
        <v>1538 HOURLY-S</v>
      </c>
      <c r="H1538" s="12"/>
      <c r="I1538" s="60"/>
      <c r="J1538" s="60"/>
      <c r="K1538" s="17">
        <v>100</v>
      </c>
      <c r="L1538" s="17">
        <v>100</v>
      </c>
      <c r="M1538" s="17">
        <v>100</v>
      </c>
      <c r="N1538" s="17">
        <v>100</v>
      </c>
      <c r="O1538" s="17">
        <v>100</v>
      </c>
      <c r="P1538" s="17">
        <v>100</v>
      </c>
      <c r="R1538" s="19"/>
      <c r="S1538" s="76" cm="1">
        <f t="array" ref="S1538">INDEX($K:$P,ROW(),MATCH(S$3,$K$2:$P$2,0))</f>
        <v>100</v>
      </c>
      <c r="T1538" s="76" cm="1">
        <f t="array" ref="T1538">INDEX($K:$P,ROW(),MATCH(T$3,$K$2:$P$2,0))</f>
        <v>100</v>
      </c>
      <c r="U1538" s="76" cm="1">
        <f t="array" ref="U1538">INDEX($K:$P,ROW(),MATCH(U$3,$K$2:$P$2,0))</f>
        <v>100</v>
      </c>
      <c r="V1538" s="76" cm="1">
        <f t="array" ref="V1538">INDEX($K:$P,ROW(),MATCH(V$3,$K$2:$P$2,0))</f>
        <v>100</v>
      </c>
      <c r="W1538" s="76" cm="1">
        <f t="array" ref="W1538">INDEX($K:$P,ROW(),MATCH(W$3,$K$2:$P$2,0))</f>
        <v>100</v>
      </c>
      <c r="X1538" s="76" cm="1">
        <f t="array" ref="X1538">INDEX($K:$P,ROW(),MATCH(X$3,$K$2:$P$2,0))</f>
        <v>100</v>
      </c>
      <c r="Y1538" s="76" cm="1">
        <f t="array" ref="Y1538">INDEX($K:$P,ROW(),MATCH(Y$3,$K$2:$P$2,0))</f>
        <v>100</v>
      </c>
      <c r="Z1538" s="76" cm="1">
        <f t="array" ref="Z1538">INDEX($K:$P,ROW(),MATCH(Z$3,$K$2:$P$2,0))</f>
        <v>100</v>
      </c>
      <c r="AA1538" s="76" cm="1">
        <f t="array" ref="AA1538">INDEX($K:$P,ROW(),MATCH(AA$3,$K$2:$P$2,0))</f>
        <v>100</v>
      </c>
      <c r="AB1538" s="76" cm="1">
        <f t="array" ref="AB1538">INDEX($K:$P,ROW(),MATCH(AB$3,$K$2:$P$2,0))</f>
        <v>100</v>
      </c>
      <c r="AC1538" s="76" cm="1">
        <f t="array" ref="AC1538">INDEX($K:$P,ROW(),MATCH(AC$3,$K$2:$P$2,0))</f>
        <v>100</v>
      </c>
      <c r="AD1538" s="76" cm="1">
        <f t="array" ref="AD1538">INDEX($K:$P,ROW(),MATCH(AD$3,$K$2:$P$2,0))</f>
        <v>100</v>
      </c>
      <c r="AE1538" s="76" cm="1">
        <f t="array" ref="AE1538">INDEX($K:$P,ROW(),MATCH(AE$3,$K$2:$P$2,0))</f>
        <v>100</v>
      </c>
      <c r="AF1538" s="76" cm="1">
        <f t="array" ref="AF1538">INDEX($K:$P,ROW(),MATCH(AF$3,$K$2:$P$2,0))</f>
        <v>100</v>
      </c>
      <c r="AG1538" s="76" cm="1">
        <f t="array" ref="AG1538">INDEX($K:$P,ROW(),MATCH(AG$3,$K$2:$P$2,0))</f>
        <v>100</v>
      </c>
      <c r="AH1538" s="76" cm="1">
        <f t="array" ref="AH1538">INDEX($K:$P,ROW(),MATCH(AH$3,$K$2:$P$2,0))</f>
        <v>100</v>
      </c>
      <c r="AI1538" s="76" cm="1">
        <f t="array" ref="AI1538">INDEX($K:$P,ROW(),MATCH(AI$3,$K$2:$P$2,0))</f>
        <v>100</v>
      </c>
      <c r="AJ1538" s="76" cm="1">
        <f t="array" ref="AJ1538">INDEX($K:$P,ROW(),MATCH(AJ$3,$K$2:$P$2,0))</f>
        <v>100</v>
      </c>
      <c r="AK1538" s="76" cm="1">
        <f t="array" ref="AK1538">INDEX($K:$P,ROW(),MATCH(AK$3,$K$2:$P$2,0))</f>
        <v>100</v>
      </c>
      <c r="AL1538" s="76" cm="1">
        <f t="array" ref="AL1538">INDEX($K:$P,ROW(),MATCH(AL$3,$K$2:$P$2,0))</f>
        <v>100</v>
      </c>
      <c r="AM1538" s="76" cm="1">
        <f t="array" ref="AM1538">INDEX($K:$P,ROW(),MATCH(AM$3,$K$2:$P$2,0))</f>
        <v>100</v>
      </c>
      <c r="AN1538" s="76" cm="1">
        <f t="array" ref="AN1538">INDEX($K:$P,ROW(),MATCH(AN$3,$K$2:$P$2,0))</f>
        <v>100</v>
      </c>
      <c r="AO1538" s="76" cm="1">
        <f t="array" ref="AO1538">INDEX($K:$P,ROW(),MATCH(AO$3,$K$2:$P$2,0))</f>
        <v>100</v>
      </c>
      <c r="AP1538" s="76" cm="1">
        <f t="array" ref="AP1538">INDEX($K:$P,ROW(),MATCH(AP$3,$K$2:$P$2,0))</f>
        <v>100</v>
      </c>
      <c r="AQ1538" s="76" cm="1">
        <f t="array" ref="AQ1538">INDEX($K:$P,ROW(),MATCH(AQ$3,$K$2:$P$2,0))</f>
        <v>100</v>
      </c>
      <c r="AR1538" s="76" cm="1">
        <f t="array" ref="AR1538">INDEX($K:$P,ROW(),MATCH(AR$3,$K$2:$P$2,0))</f>
        <v>100</v>
      </c>
      <c r="AS1538" s="76" cm="1">
        <f t="array" ref="AS1538">INDEX($K:$P,ROW(),MATCH(AS$3,$K$2:$P$2,0))</f>
        <v>100</v>
      </c>
      <c r="AT1538" s="76" cm="1">
        <f t="array" ref="AT1538">INDEX($K:$P,ROW(),MATCH(AT$3,$K$2:$P$2,0))</f>
        <v>100</v>
      </c>
      <c r="AU1538" s="76" cm="1">
        <f t="array" ref="AU1538">INDEX($K:$P,ROW(),MATCH(AU$3,$K$2:$P$2,0))</f>
        <v>100</v>
      </c>
      <c r="AV1538" s="76" cm="1">
        <f t="array" ref="AV1538">INDEX($K:$P,ROW(),MATCH(AV$3,$K$2:$P$2,0))</f>
        <v>100</v>
      </c>
      <c r="AW1538" s="76" cm="1">
        <f t="array" ref="AW1538">INDEX($K:$P,ROW(),MATCH(AW$3,$K$2:$P$2,0))</f>
        <v>100</v>
      </c>
      <c r="AX1538" s="76" cm="1">
        <f t="array" ref="AX1538">INDEX($K:$P,ROW(),MATCH(AX$3,$K$2:$P$2,0))</f>
        <v>100</v>
      </c>
      <c r="AY1538" s="76" cm="1">
        <f t="array" ref="AY1538">INDEX($K:$P,ROW(),MATCH(AY$3,$K$2:$P$2,0))</f>
        <v>100</v>
      </c>
      <c r="AZ1538" s="76" cm="1">
        <f t="array" ref="AZ1538">INDEX($K:$P,ROW(),MATCH(AZ$3,$K$2:$P$2,0))</f>
        <v>100</v>
      </c>
      <c r="BA1538" s="76" cm="1">
        <f t="array" ref="BA1538">INDEX($K:$P,ROW(),MATCH(BA$3,$K$2:$P$2,0))</f>
        <v>100</v>
      </c>
      <c r="BB1538" s="76" cm="1">
        <f t="array" ref="BB1538">INDEX($K:$P,ROW(),MATCH(BB$3,$K$2:$P$2,0))</f>
        <v>100</v>
      </c>
      <c r="BC1538" s="76" cm="1">
        <f t="array" ref="BC1538">INDEX($K:$P,ROW(),MATCH(BC$3,$K$2:$P$2,0))</f>
        <v>100</v>
      </c>
      <c r="BD1538" s="76" cm="1">
        <f t="array" ref="BD1538">INDEX($K:$P,ROW(),MATCH(BD$3,$K$2:$P$2,0))</f>
        <v>100</v>
      </c>
      <c r="BE1538" s="76" cm="1">
        <f t="array" ref="BE1538">INDEX($K:$P,ROW(),MATCH(BE$3,$K$2:$P$2,0))</f>
        <v>100</v>
      </c>
      <c r="BF1538" s="76" cm="1">
        <f t="array" ref="BF1538">INDEX($K:$P,ROW(),MATCH(BF$3,$K$2:$P$2,0))</f>
        <v>100</v>
      </c>
      <c r="BG1538" s="76" cm="1">
        <f t="array" ref="BG1538">INDEX($K:$P,ROW(),MATCH(BG$3,$K$2:$P$2,0))</f>
        <v>100</v>
      </c>
      <c r="BH1538" s="76" cm="1">
        <f t="array" ref="BH1538">INDEX($K:$P,ROW(),MATCH(BH$3,$K$2:$P$2,0))</f>
        <v>100</v>
      </c>
      <c r="BI1538" s="76" cm="1">
        <f t="array" ref="BI1538">INDEX($K:$P,ROW(),MATCH(BI$3,$K$2:$P$2,0))</f>
        <v>100</v>
      </c>
      <c r="BJ1538" s="76" cm="1">
        <f t="array" ref="BJ1538">INDEX($K:$P,ROW(),MATCH(BJ$3,$K$2:$P$2,0))</f>
        <v>100</v>
      </c>
      <c r="BK1538" s="76" cm="1">
        <f t="array" ref="BK1538">INDEX($K:$P,ROW(),MATCH(BK$3,$K$2:$P$2,0))</f>
        <v>100</v>
      </c>
      <c r="BL1538" s="76" cm="1">
        <f t="array" ref="BL1538">INDEX($K:$P,ROW(),MATCH(BL$3,$K$2:$P$2,0))</f>
        <v>100</v>
      </c>
      <c r="BM1538" s="76" cm="1">
        <f t="array" ref="BM1538">INDEX($K:$P,ROW(),MATCH(BM$3,$K$2:$P$2,0))</f>
        <v>100</v>
      </c>
      <c r="BN1538" s="76" cm="1">
        <f t="array" ref="BN1538">INDEX($K:$P,ROW(),MATCH(BN$3,$K$2:$P$2,0))</f>
        <v>100</v>
      </c>
      <c r="BO1538" s="76" cm="1">
        <f t="array" ref="BO1538">INDEX($K:$P,ROW(),MATCH(BO$3,$K$2:$P$2,0))</f>
        <v>100</v>
      </c>
      <c r="BP1538" s="76" cm="1">
        <f t="array" ref="BP1538">INDEX($K:$P,ROW(),MATCH(BP$3,$K$2:$P$2,0))</f>
        <v>100</v>
      </c>
      <c r="BQ1538" s="76" cm="1">
        <f t="array" ref="BQ1538">INDEX($K:$P,ROW(),MATCH(BQ$3,$K$2:$P$2,0))</f>
        <v>100</v>
      </c>
      <c r="BR1538" s="76" cm="1">
        <f t="array" ref="BR1538">INDEX($K:$P,ROW(),MATCH(BR$3,$K$2:$P$2,0))</f>
        <v>100</v>
      </c>
      <c r="BS1538" s="76" cm="1">
        <f t="array" ref="BS1538">INDEX($K:$P,ROW(),MATCH(BS$3,$K$2:$P$2,0))</f>
        <v>100</v>
      </c>
      <c r="BT1538" s="76" cm="1">
        <f t="array" ref="BT1538">INDEX($K:$P,ROW(),MATCH(BT$3,$K$2:$P$2,0))</f>
        <v>100</v>
      </c>
      <c r="BU1538" s="76" cm="1">
        <f t="array" ref="BU1538">INDEX($K:$P,ROW(),MATCH(BU$3,$K$2:$P$2,0))</f>
        <v>100</v>
      </c>
      <c r="BV1538" s="76" cm="1">
        <f t="array" ref="BV1538">INDEX($K:$P,ROW(),MATCH(BV$3,$K$2:$P$2,0))</f>
        <v>100</v>
      </c>
      <c r="BW1538" s="76" cm="1">
        <f t="array" ref="BW1538">INDEX($K:$P,ROW(),MATCH(BW$3,$K$2:$P$2,0))</f>
        <v>100</v>
      </c>
      <c r="BX1538" s="76" cm="1">
        <f t="array" ref="BX1538">INDEX($K:$P,ROW(),MATCH(BX$3,$K$2:$P$2,0))</f>
        <v>100</v>
      </c>
      <c r="BY1538" s="76" cm="1">
        <f t="array" ref="BY1538">INDEX($K:$P,ROW(),MATCH(BY$3,$K$2:$P$2,0))</f>
        <v>100</v>
      </c>
      <c r="BZ1538" s="76" cm="1">
        <f t="array" ref="BZ1538">INDEX($K:$P,ROW(),MATCH(BZ$3,$K$2:$P$2,0))</f>
        <v>100</v>
      </c>
      <c r="CA1538" s="76" cm="1">
        <f t="array" ref="CA1538">INDEX($K:$P,ROW(),MATCH(CA$3,$K$2:$P$2,0))</f>
        <v>100</v>
      </c>
      <c r="CB1538" s="76" cm="1">
        <f t="array" ref="CB1538">INDEX($K:$P,ROW(),MATCH(CB$3,$K$2:$P$2,0))</f>
        <v>100</v>
      </c>
      <c r="CC1538" s="76" cm="1">
        <f t="array" ref="CC1538">INDEX($K:$P,ROW(),MATCH(CC$3,$K$2:$P$2,0))</f>
        <v>100</v>
      </c>
      <c r="CD1538" s="76" cm="1">
        <f t="array" ref="CD1538">INDEX($K:$P,ROW(),MATCH(CD$3,$K$2:$P$2,0))</f>
        <v>100</v>
      </c>
      <c r="CE1538" s="76" cm="1">
        <f t="array" ref="CE1538">INDEX($K:$P,ROW(),MATCH(CE$3,$K$2:$P$2,0))</f>
        <v>100</v>
      </c>
      <c r="CF1538" s="76" cm="1">
        <f t="array" ref="CF1538">INDEX($K:$P,ROW(),MATCH(CF$3,$K$2:$P$2,0))</f>
        <v>100</v>
      </c>
      <c r="CG1538" s="76" cm="1">
        <f t="array" ref="CG1538">INDEX($K:$P,ROW(),MATCH(CG$3,$K$2:$P$2,0))</f>
        <v>100</v>
      </c>
      <c r="CH1538" s="76" cm="1">
        <f t="array" ref="CH1538">INDEX($K:$P,ROW(),MATCH(CH$3,$K$2:$P$2,0))</f>
        <v>100</v>
      </c>
      <c r="CI1538" s="76" cm="1">
        <f t="array" ref="CI1538">INDEX($K:$P,ROW(),MATCH(CI$3,$K$2:$P$2,0))</f>
        <v>100</v>
      </c>
      <c r="CJ1538" s="76" cm="1">
        <f t="array" ref="CJ1538">INDEX($K:$P,ROW(),MATCH(CJ$3,$K$2:$P$2,0))</f>
        <v>100</v>
      </c>
      <c r="CK1538" s="76" cm="1">
        <f t="array" ref="CK1538">INDEX($K:$P,ROW(),MATCH(CK$3,$K$2:$P$2,0))</f>
        <v>100</v>
      </c>
    </row>
    <row r="1539" spans="2:89" x14ac:dyDescent="0.35">
      <c r="B1539" s="141" t="s">
        <v>998</v>
      </c>
      <c r="C1539" t="s">
        <v>80</v>
      </c>
      <c r="D1539" t="s">
        <v>997</v>
      </c>
      <c r="E1539" s="8" t="str">
        <f t="shared" si="1707"/>
        <v>1539 HOURLY-S</v>
      </c>
      <c r="H1539" s="12"/>
      <c r="I1539" s="60"/>
      <c r="J1539" s="60"/>
      <c r="K1539" s="34">
        <f t="shared" ref="K1539:P1539" ca="1" si="1708">SUMIF($3:$3,K$2,1539:1539)</f>
        <v>600</v>
      </c>
      <c r="L1539" s="34">
        <f t="shared" ca="1" si="1708"/>
        <v>600</v>
      </c>
      <c r="M1539" s="34">
        <f t="shared" ca="1" si="1708"/>
        <v>600</v>
      </c>
      <c r="N1539" s="34">
        <f t="shared" ca="1" si="1708"/>
        <v>600</v>
      </c>
      <c r="O1539" s="34">
        <f t="shared" ca="1" si="1708"/>
        <v>600</v>
      </c>
      <c r="P1539" s="34">
        <f t="shared" ca="1" si="1708"/>
        <v>550</v>
      </c>
      <c r="R1539" s="15"/>
      <c r="S1539" s="76" cm="1">
        <f t="array" aca="1" ref="S1539" ca="1">ROUNDUP(INDIRECT(S1531)/S1538,0)</f>
        <v>50</v>
      </c>
      <c r="T1539" s="76" cm="1">
        <f t="array" aca="1" ref="T1539" ca="1">ROUNDUP(INDIRECT(T1531)/T1538,0)</f>
        <v>50</v>
      </c>
      <c r="U1539" s="76" cm="1">
        <f t="array" aca="1" ref="U1539" ca="1">ROUNDUP(INDIRECT(U1531)/U1538,0)</f>
        <v>50</v>
      </c>
      <c r="V1539" s="76" cm="1">
        <f t="array" aca="1" ref="V1539" ca="1">ROUNDUP(INDIRECT(V1531)/V1538,0)</f>
        <v>50</v>
      </c>
      <c r="W1539" s="76" cm="1">
        <f t="array" aca="1" ref="W1539" ca="1">ROUNDUP(INDIRECT(W1531)/W1538,0)</f>
        <v>50</v>
      </c>
      <c r="X1539" s="76" cm="1">
        <f t="array" aca="1" ref="X1539" ca="1">ROUNDUP(INDIRECT(X1531)/X1538,0)</f>
        <v>50</v>
      </c>
      <c r="Y1539" s="76" cm="1">
        <f t="array" aca="1" ref="Y1539" ca="1">ROUNDUP(INDIRECT(Y1531)/Y1538,0)</f>
        <v>50</v>
      </c>
      <c r="Z1539" s="76" cm="1">
        <f t="array" aca="1" ref="Z1539" ca="1">ROUNDUP(INDIRECT(Z1531)/Z1538,0)</f>
        <v>50</v>
      </c>
      <c r="AA1539" s="76" cm="1">
        <f t="array" aca="1" ref="AA1539" ca="1">ROUNDUP(INDIRECT(AA1531)/AA1538,0)</f>
        <v>50</v>
      </c>
      <c r="AB1539" s="76" cm="1">
        <f t="array" aca="1" ref="AB1539" ca="1">ROUNDUP(INDIRECT(AB1531)/AB1538,0)</f>
        <v>50</v>
      </c>
      <c r="AC1539" s="76" cm="1">
        <f t="array" aca="1" ref="AC1539" ca="1">ROUNDUP(INDIRECT(AC1531)/AC1538,0)</f>
        <v>50</v>
      </c>
      <c r="AD1539" s="76" cm="1">
        <f t="array" aca="1" ref="AD1539" ca="1">ROUNDUP(INDIRECT(AD1531)/AD1538,0)</f>
        <v>50</v>
      </c>
      <c r="AE1539" s="76" cm="1">
        <f t="array" aca="1" ref="AE1539" ca="1">ROUNDUP(INDIRECT(AE1531)/AE1538,0)</f>
        <v>50</v>
      </c>
      <c r="AF1539" s="76" cm="1">
        <f t="array" aca="1" ref="AF1539" ca="1">ROUNDUP(INDIRECT(AF1531)/AF1538,0)</f>
        <v>50</v>
      </c>
      <c r="AG1539" s="76" cm="1">
        <f t="array" aca="1" ref="AG1539" ca="1">ROUNDUP(INDIRECT(AG1531)/AG1538,0)</f>
        <v>50</v>
      </c>
      <c r="AH1539" s="76" cm="1">
        <f t="array" aca="1" ref="AH1539" ca="1">ROUNDUP(INDIRECT(AH1531)/AH1538,0)</f>
        <v>50</v>
      </c>
      <c r="AI1539" s="76" cm="1">
        <f t="array" aca="1" ref="AI1539" ca="1">ROUNDUP(INDIRECT(AI1531)/AI1538,0)</f>
        <v>50</v>
      </c>
      <c r="AJ1539" s="76" cm="1">
        <f t="array" aca="1" ref="AJ1539" ca="1">ROUNDUP(INDIRECT(AJ1531)/AJ1538,0)</f>
        <v>50</v>
      </c>
      <c r="AK1539" s="76" cm="1">
        <f t="array" aca="1" ref="AK1539" ca="1">ROUNDUP(INDIRECT(AK1531)/AK1538,0)</f>
        <v>50</v>
      </c>
      <c r="AL1539" s="76" cm="1">
        <f t="array" aca="1" ref="AL1539" ca="1">ROUNDUP(INDIRECT(AL1531)/AL1538,0)</f>
        <v>50</v>
      </c>
      <c r="AM1539" s="76" cm="1">
        <f t="array" aca="1" ref="AM1539" ca="1">ROUNDUP(INDIRECT(AM1531)/AM1538,0)</f>
        <v>50</v>
      </c>
      <c r="AN1539" s="76" cm="1">
        <f t="array" aca="1" ref="AN1539" ca="1">ROUNDUP(INDIRECT(AN1531)/AN1538,0)</f>
        <v>50</v>
      </c>
      <c r="AO1539" s="76" cm="1">
        <f t="array" aca="1" ref="AO1539" ca="1">ROUNDUP(INDIRECT(AO1531)/AO1538,0)</f>
        <v>50</v>
      </c>
      <c r="AP1539" s="76" cm="1">
        <f t="array" aca="1" ref="AP1539" ca="1">ROUNDUP(INDIRECT(AP1531)/AP1538,0)</f>
        <v>50</v>
      </c>
      <c r="AQ1539" s="76" cm="1">
        <f t="array" aca="1" ref="AQ1539" ca="1">ROUNDUP(INDIRECT(AQ1531)/AQ1538,0)</f>
        <v>50</v>
      </c>
      <c r="AR1539" s="76" cm="1">
        <f t="array" aca="1" ref="AR1539" ca="1">ROUNDUP(INDIRECT(AR1531)/AR1538,0)</f>
        <v>50</v>
      </c>
      <c r="AS1539" s="76" cm="1">
        <f t="array" aca="1" ref="AS1539" ca="1">ROUNDUP(INDIRECT(AS1531)/AS1538,0)</f>
        <v>50</v>
      </c>
      <c r="AT1539" s="76" cm="1">
        <f t="array" aca="1" ref="AT1539" ca="1">ROUNDUP(INDIRECT(AT1531)/AT1538,0)</f>
        <v>50</v>
      </c>
      <c r="AU1539" s="76" cm="1">
        <f t="array" aca="1" ref="AU1539" ca="1">ROUNDUP(INDIRECT(AU1531)/AU1538,0)</f>
        <v>50</v>
      </c>
      <c r="AV1539" s="76" cm="1">
        <f t="array" aca="1" ref="AV1539" ca="1">ROUNDUP(INDIRECT(AV1531)/AV1538,0)</f>
        <v>50</v>
      </c>
      <c r="AW1539" s="76" cm="1">
        <f t="array" aca="1" ref="AW1539" ca="1">ROUNDUP(INDIRECT(AW1531)/AW1538,0)</f>
        <v>50</v>
      </c>
      <c r="AX1539" s="76" cm="1">
        <f t="array" aca="1" ref="AX1539" ca="1">ROUNDUP(INDIRECT(AX1531)/AX1538,0)</f>
        <v>50</v>
      </c>
      <c r="AY1539" s="76" cm="1">
        <f t="array" aca="1" ref="AY1539" ca="1">ROUNDUP(INDIRECT(AY1531)/AY1538,0)</f>
        <v>50</v>
      </c>
      <c r="AZ1539" s="76" cm="1">
        <f t="array" aca="1" ref="AZ1539" ca="1">ROUNDUP(INDIRECT(AZ1531)/AZ1538,0)</f>
        <v>50</v>
      </c>
      <c r="BA1539" s="76" cm="1">
        <f t="array" aca="1" ref="BA1539" ca="1">ROUNDUP(INDIRECT(BA1531)/BA1538,0)</f>
        <v>50</v>
      </c>
      <c r="BB1539" s="76" cm="1">
        <f t="array" aca="1" ref="BB1539" ca="1">ROUNDUP(INDIRECT(BB1531)/BB1538,0)</f>
        <v>50</v>
      </c>
      <c r="BC1539" s="76" cm="1">
        <f t="array" aca="1" ref="BC1539" ca="1">ROUNDUP(INDIRECT(BC1531)/BC1538,0)</f>
        <v>50</v>
      </c>
      <c r="BD1539" s="76" cm="1">
        <f t="array" aca="1" ref="BD1539" ca="1">ROUNDUP(INDIRECT(BD1531)/BD1538,0)</f>
        <v>50</v>
      </c>
      <c r="BE1539" s="76" cm="1">
        <f t="array" aca="1" ref="BE1539" ca="1">ROUNDUP(INDIRECT(BE1531)/BE1538,0)</f>
        <v>50</v>
      </c>
      <c r="BF1539" s="76" cm="1">
        <f t="array" aca="1" ref="BF1539" ca="1">ROUNDUP(INDIRECT(BF1531)/BF1538,0)</f>
        <v>50</v>
      </c>
      <c r="BG1539" s="76" cm="1">
        <f t="array" aca="1" ref="BG1539" ca="1">ROUNDUP(INDIRECT(BG1531)/BG1538,0)</f>
        <v>50</v>
      </c>
      <c r="BH1539" s="76" cm="1">
        <f t="array" aca="1" ref="BH1539" ca="1">ROUNDUP(INDIRECT(BH1531)/BH1538,0)</f>
        <v>50</v>
      </c>
      <c r="BI1539" s="76" cm="1">
        <f t="array" aca="1" ref="BI1539" ca="1">ROUNDUP(INDIRECT(BI1531)/BI1538,0)</f>
        <v>50</v>
      </c>
      <c r="BJ1539" s="76" cm="1">
        <f t="array" aca="1" ref="BJ1539" ca="1">ROUNDUP(INDIRECT(BJ1531)/BJ1538,0)</f>
        <v>50</v>
      </c>
      <c r="BK1539" s="76" cm="1">
        <f t="array" aca="1" ref="BK1539" ca="1">ROUNDUP(INDIRECT(BK1531)/BK1538,0)</f>
        <v>50</v>
      </c>
      <c r="BL1539" s="76" cm="1">
        <f t="array" aca="1" ref="BL1539" ca="1">ROUNDUP(INDIRECT(BL1531)/BL1538,0)</f>
        <v>50</v>
      </c>
      <c r="BM1539" s="76" cm="1">
        <f t="array" aca="1" ref="BM1539" ca="1">ROUNDUP(INDIRECT(BM1531)/BM1538,0)</f>
        <v>50</v>
      </c>
      <c r="BN1539" s="76" cm="1">
        <f t="array" aca="1" ref="BN1539" ca="1">ROUNDUP(INDIRECT(BN1531)/BN1538,0)</f>
        <v>50</v>
      </c>
      <c r="BO1539" s="76" cm="1">
        <f t="array" aca="1" ref="BO1539" ca="1">ROUNDUP(INDIRECT(BO1531)/BO1538,0)</f>
        <v>50</v>
      </c>
      <c r="BP1539" s="76" cm="1">
        <f t="array" aca="1" ref="BP1539" ca="1">ROUNDUP(INDIRECT(BP1531)/BP1538,0)</f>
        <v>50</v>
      </c>
      <c r="BQ1539" s="76" cm="1">
        <f t="array" aca="1" ref="BQ1539" ca="1">ROUNDUP(INDIRECT(BQ1531)/BQ1538,0)</f>
        <v>50</v>
      </c>
      <c r="BR1539" s="76" cm="1">
        <f t="array" aca="1" ref="BR1539" ca="1">ROUNDUP(INDIRECT(BR1531)/BR1538,0)</f>
        <v>50</v>
      </c>
      <c r="BS1539" s="76" cm="1">
        <f t="array" aca="1" ref="BS1539" ca="1">ROUNDUP(INDIRECT(BS1531)/BS1538,0)</f>
        <v>50</v>
      </c>
      <c r="BT1539" s="76" cm="1">
        <f t="array" aca="1" ref="BT1539" ca="1">ROUNDUP(INDIRECT(BT1531)/BT1538,0)</f>
        <v>50</v>
      </c>
      <c r="BU1539" s="76" cm="1">
        <f t="array" aca="1" ref="BU1539" ca="1">ROUNDUP(INDIRECT(BU1531)/BU1538,0)</f>
        <v>50</v>
      </c>
      <c r="BV1539" s="76" cm="1">
        <f t="array" aca="1" ref="BV1539" ca="1">ROUNDUP(INDIRECT(BV1531)/BV1538,0)</f>
        <v>50</v>
      </c>
      <c r="BW1539" s="76" cm="1">
        <f t="array" aca="1" ref="BW1539" ca="1">ROUNDUP(INDIRECT(BW1531)/BW1538,0)</f>
        <v>50</v>
      </c>
      <c r="BX1539" s="76" cm="1">
        <f t="array" aca="1" ref="BX1539" ca="1">ROUNDUP(INDIRECT(BX1531)/BX1538,0)</f>
        <v>50</v>
      </c>
      <c r="BY1539" s="76" cm="1">
        <f t="array" aca="1" ref="BY1539" ca="1">ROUNDUP(INDIRECT(BY1531)/BY1538,0)</f>
        <v>50</v>
      </c>
      <c r="BZ1539" s="76" cm="1">
        <f t="array" aca="1" ref="BZ1539" ca="1">ROUNDUP(INDIRECT(BZ1531)/BZ1538,0)</f>
        <v>50</v>
      </c>
      <c r="CA1539" s="76" cm="1">
        <f t="array" aca="1" ref="CA1539" ca="1">ROUNDUP(INDIRECT(CA1531)/CA1538,0)</f>
        <v>50</v>
      </c>
      <c r="CB1539" s="76" cm="1">
        <f t="array" aca="1" ref="CB1539" ca="1">ROUNDUP(INDIRECT(CB1531)/CB1538,0)</f>
        <v>50</v>
      </c>
      <c r="CC1539" s="76" cm="1">
        <f t="array" aca="1" ref="CC1539" ca="1">ROUNDUP(INDIRECT(CC1531)/CC1538,0)</f>
        <v>50</v>
      </c>
      <c r="CD1539" s="76" cm="1">
        <f t="array" aca="1" ref="CD1539" ca="1">ROUNDUP(INDIRECT(CD1531)/CD1538,0)</f>
        <v>50</v>
      </c>
      <c r="CE1539" s="76" cm="1">
        <f t="array" aca="1" ref="CE1539" ca="1">ROUNDUP(INDIRECT(CE1531)/CE1538,0)</f>
        <v>50</v>
      </c>
      <c r="CF1539" s="76" cm="1">
        <f t="array" aca="1" ref="CF1539" ca="1">ROUNDUP(INDIRECT(CF1531)/CF1538,0)</f>
        <v>50</v>
      </c>
      <c r="CG1539" s="76" cm="1">
        <f t="array" aca="1" ref="CG1539" ca="1">ROUNDUP(INDIRECT(CG1531)/CG1538,0)</f>
        <v>50</v>
      </c>
      <c r="CH1539" s="76" cm="1">
        <f t="array" aca="1" ref="CH1539" ca="1">ROUNDUP(INDIRECT(CH1531)/CH1538,0)</f>
        <v>50</v>
      </c>
      <c r="CI1539" s="76" cm="1">
        <f t="array" aca="1" ref="CI1539" ca="1">ROUNDUP(INDIRECT(CI1531)/CI1538,0)</f>
        <v>50</v>
      </c>
      <c r="CJ1539" s="76" cm="1">
        <f t="array" aca="1" ref="CJ1539" ca="1">ROUNDUP(INDIRECT(CJ1531)/CJ1538,0)</f>
        <v>50</v>
      </c>
      <c r="CK1539" s="76" cm="1">
        <f t="array" aca="1" ref="CK1539" ca="1">ROUNDUP(INDIRECT(CK1531)/CK1538,0)</f>
        <v>50</v>
      </c>
    </row>
    <row r="1540" spans="2:89" x14ac:dyDescent="0.35">
      <c r="B1540" s="141" t="s">
        <v>999</v>
      </c>
      <c r="D1540" t="s">
        <v>997</v>
      </c>
      <c r="E1540" s="8" t="str">
        <f t="shared" si="1707"/>
        <v>1540 HOURLY-S</v>
      </c>
      <c r="G1540" t="str">
        <f>E1540</f>
        <v>1540 HOURLY-S</v>
      </c>
      <c r="H1540" s="12"/>
      <c r="I1540" s="60"/>
      <c r="J1540" s="60"/>
      <c r="K1540" s="18">
        <v>10</v>
      </c>
      <c r="L1540" s="18">
        <v>10</v>
      </c>
      <c r="M1540" s="18">
        <v>10</v>
      </c>
      <c r="N1540" s="18">
        <v>10</v>
      </c>
      <c r="O1540" s="18">
        <v>10</v>
      </c>
      <c r="P1540" s="18">
        <v>10</v>
      </c>
      <c r="R1540" s="19"/>
      <c r="S1540" s="143" cm="1">
        <f t="array" ref="S1540">INDEX($K:$P,ROW(),MATCH(S$3,$K$2:$P$2,0))</f>
        <v>10</v>
      </c>
      <c r="T1540" s="143" cm="1">
        <f t="array" ref="T1540">INDEX($K:$P,ROW(),MATCH(T$3,$K$2:$P$2,0))</f>
        <v>10</v>
      </c>
      <c r="U1540" s="143" cm="1">
        <f t="array" ref="U1540">INDEX($K:$P,ROW(),MATCH(U$3,$K$2:$P$2,0))</f>
        <v>10</v>
      </c>
      <c r="V1540" s="143" cm="1">
        <f t="array" ref="V1540">INDEX($K:$P,ROW(),MATCH(V$3,$K$2:$P$2,0))</f>
        <v>10</v>
      </c>
      <c r="W1540" s="143" cm="1">
        <f t="array" ref="W1540">INDEX($K:$P,ROW(),MATCH(W$3,$K$2:$P$2,0))</f>
        <v>10</v>
      </c>
      <c r="X1540" s="143" cm="1">
        <f t="array" ref="X1540">INDEX($K:$P,ROW(),MATCH(X$3,$K$2:$P$2,0))</f>
        <v>10</v>
      </c>
      <c r="Y1540" s="143" cm="1">
        <f t="array" ref="Y1540">INDEX($K:$P,ROW(),MATCH(Y$3,$K$2:$P$2,0))</f>
        <v>10</v>
      </c>
      <c r="Z1540" s="143" cm="1">
        <f t="array" ref="Z1540">INDEX($K:$P,ROW(),MATCH(Z$3,$K$2:$P$2,0))</f>
        <v>10</v>
      </c>
      <c r="AA1540" s="143" cm="1">
        <f t="array" ref="AA1540">INDEX($K:$P,ROW(),MATCH(AA$3,$K$2:$P$2,0))</f>
        <v>10</v>
      </c>
      <c r="AB1540" s="143" cm="1">
        <f t="array" ref="AB1540">INDEX($K:$P,ROW(),MATCH(AB$3,$K$2:$P$2,0))</f>
        <v>10</v>
      </c>
      <c r="AC1540" s="143" cm="1">
        <f t="array" ref="AC1540">INDEX($K:$P,ROW(),MATCH(AC$3,$K$2:$P$2,0))</f>
        <v>10</v>
      </c>
      <c r="AD1540" s="143" cm="1">
        <f t="array" ref="AD1540">INDEX($K:$P,ROW(),MATCH(AD$3,$K$2:$P$2,0))</f>
        <v>10</v>
      </c>
      <c r="AE1540" s="143" cm="1">
        <f t="array" ref="AE1540">INDEX($K:$P,ROW(),MATCH(AE$3,$K$2:$P$2,0))</f>
        <v>10</v>
      </c>
      <c r="AF1540" s="143" cm="1">
        <f t="array" ref="AF1540">INDEX($K:$P,ROW(),MATCH(AF$3,$K$2:$P$2,0))</f>
        <v>10</v>
      </c>
      <c r="AG1540" s="143" cm="1">
        <f t="array" ref="AG1540">INDEX($K:$P,ROW(),MATCH(AG$3,$K$2:$P$2,0))</f>
        <v>10</v>
      </c>
      <c r="AH1540" s="143" cm="1">
        <f t="array" ref="AH1540">INDEX($K:$P,ROW(),MATCH(AH$3,$K$2:$P$2,0))</f>
        <v>10</v>
      </c>
      <c r="AI1540" s="143" cm="1">
        <f t="array" ref="AI1540">INDEX($K:$P,ROW(),MATCH(AI$3,$K$2:$P$2,0))</f>
        <v>10</v>
      </c>
      <c r="AJ1540" s="143" cm="1">
        <f t="array" ref="AJ1540">INDEX($K:$P,ROW(),MATCH(AJ$3,$K$2:$P$2,0))</f>
        <v>10</v>
      </c>
      <c r="AK1540" s="143" cm="1">
        <f t="array" ref="AK1540">INDEX($K:$P,ROW(),MATCH(AK$3,$K$2:$P$2,0))</f>
        <v>10</v>
      </c>
      <c r="AL1540" s="143" cm="1">
        <f t="array" ref="AL1540">INDEX($K:$P,ROW(),MATCH(AL$3,$K$2:$P$2,0))</f>
        <v>10</v>
      </c>
      <c r="AM1540" s="143" cm="1">
        <f t="array" ref="AM1540">INDEX($K:$P,ROW(),MATCH(AM$3,$K$2:$P$2,0))</f>
        <v>10</v>
      </c>
      <c r="AN1540" s="143" cm="1">
        <f t="array" ref="AN1540">INDEX($K:$P,ROW(),MATCH(AN$3,$K$2:$P$2,0))</f>
        <v>10</v>
      </c>
      <c r="AO1540" s="143" cm="1">
        <f t="array" ref="AO1540">INDEX($K:$P,ROW(),MATCH(AO$3,$K$2:$P$2,0))</f>
        <v>10</v>
      </c>
      <c r="AP1540" s="143" cm="1">
        <f t="array" ref="AP1540">INDEX($K:$P,ROW(),MATCH(AP$3,$K$2:$P$2,0))</f>
        <v>10</v>
      </c>
      <c r="AQ1540" s="143" cm="1">
        <f t="array" ref="AQ1540">INDEX($K:$P,ROW(),MATCH(AQ$3,$K$2:$P$2,0))</f>
        <v>10</v>
      </c>
      <c r="AR1540" s="143" cm="1">
        <f t="array" ref="AR1540">INDEX($K:$P,ROW(),MATCH(AR$3,$K$2:$P$2,0))</f>
        <v>10</v>
      </c>
      <c r="AS1540" s="143" cm="1">
        <f t="array" ref="AS1540">INDEX($K:$P,ROW(),MATCH(AS$3,$K$2:$P$2,0))</f>
        <v>10</v>
      </c>
      <c r="AT1540" s="143" cm="1">
        <f t="array" ref="AT1540">INDEX($K:$P,ROW(),MATCH(AT$3,$K$2:$P$2,0))</f>
        <v>10</v>
      </c>
      <c r="AU1540" s="143" cm="1">
        <f t="array" ref="AU1540">INDEX($K:$P,ROW(),MATCH(AU$3,$K$2:$P$2,0))</f>
        <v>10</v>
      </c>
      <c r="AV1540" s="143" cm="1">
        <f t="array" ref="AV1540">INDEX($K:$P,ROW(),MATCH(AV$3,$K$2:$P$2,0))</f>
        <v>10</v>
      </c>
      <c r="AW1540" s="143" cm="1">
        <f t="array" ref="AW1540">INDEX($K:$P,ROW(),MATCH(AW$3,$K$2:$P$2,0))</f>
        <v>10</v>
      </c>
      <c r="AX1540" s="143" cm="1">
        <f t="array" ref="AX1540">INDEX($K:$P,ROW(),MATCH(AX$3,$K$2:$P$2,0))</f>
        <v>10</v>
      </c>
      <c r="AY1540" s="143" cm="1">
        <f t="array" ref="AY1540">INDEX($K:$P,ROW(),MATCH(AY$3,$K$2:$P$2,0))</f>
        <v>10</v>
      </c>
      <c r="AZ1540" s="143" cm="1">
        <f t="array" ref="AZ1540">INDEX($K:$P,ROW(),MATCH(AZ$3,$K$2:$P$2,0))</f>
        <v>10</v>
      </c>
      <c r="BA1540" s="143" cm="1">
        <f t="array" ref="BA1540">INDEX($K:$P,ROW(),MATCH(BA$3,$K$2:$P$2,0))</f>
        <v>10</v>
      </c>
      <c r="BB1540" s="143" cm="1">
        <f t="array" ref="BB1540">INDEX($K:$P,ROW(),MATCH(BB$3,$K$2:$P$2,0))</f>
        <v>10</v>
      </c>
      <c r="BC1540" s="143" cm="1">
        <f t="array" ref="BC1540">INDEX($K:$P,ROW(),MATCH(BC$3,$K$2:$P$2,0))</f>
        <v>10</v>
      </c>
      <c r="BD1540" s="143" cm="1">
        <f t="array" ref="BD1540">INDEX($K:$P,ROW(),MATCH(BD$3,$K$2:$P$2,0))</f>
        <v>10</v>
      </c>
      <c r="BE1540" s="143" cm="1">
        <f t="array" ref="BE1540">INDEX($K:$P,ROW(),MATCH(BE$3,$K$2:$P$2,0))</f>
        <v>10</v>
      </c>
      <c r="BF1540" s="143" cm="1">
        <f t="array" ref="BF1540">INDEX($K:$P,ROW(),MATCH(BF$3,$K$2:$P$2,0))</f>
        <v>10</v>
      </c>
      <c r="BG1540" s="143" cm="1">
        <f t="array" ref="BG1540">INDEX($K:$P,ROW(),MATCH(BG$3,$K$2:$P$2,0))</f>
        <v>10</v>
      </c>
      <c r="BH1540" s="143" cm="1">
        <f t="array" ref="BH1540">INDEX($K:$P,ROW(),MATCH(BH$3,$K$2:$P$2,0))</f>
        <v>10</v>
      </c>
      <c r="BI1540" s="143" cm="1">
        <f t="array" ref="BI1540">INDEX($K:$P,ROW(),MATCH(BI$3,$K$2:$P$2,0))</f>
        <v>10</v>
      </c>
      <c r="BJ1540" s="143" cm="1">
        <f t="array" ref="BJ1540">INDEX($K:$P,ROW(),MATCH(BJ$3,$K$2:$P$2,0))</f>
        <v>10</v>
      </c>
      <c r="BK1540" s="143" cm="1">
        <f t="array" ref="BK1540">INDEX($K:$P,ROW(),MATCH(BK$3,$K$2:$P$2,0))</f>
        <v>10</v>
      </c>
      <c r="BL1540" s="143" cm="1">
        <f t="array" ref="BL1540">INDEX($K:$P,ROW(),MATCH(BL$3,$K$2:$P$2,0))</f>
        <v>10</v>
      </c>
      <c r="BM1540" s="143" cm="1">
        <f t="array" ref="BM1540">INDEX($K:$P,ROW(),MATCH(BM$3,$K$2:$P$2,0))</f>
        <v>10</v>
      </c>
      <c r="BN1540" s="143" cm="1">
        <f t="array" ref="BN1540">INDEX($K:$P,ROW(),MATCH(BN$3,$K$2:$P$2,0))</f>
        <v>10</v>
      </c>
      <c r="BO1540" s="143" cm="1">
        <f t="array" ref="BO1540">INDEX($K:$P,ROW(),MATCH(BO$3,$K$2:$P$2,0))</f>
        <v>10</v>
      </c>
      <c r="BP1540" s="143" cm="1">
        <f t="array" ref="BP1540">INDEX($K:$P,ROW(),MATCH(BP$3,$K$2:$P$2,0))</f>
        <v>10</v>
      </c>
      <c r="BQ1540" s="143" cm="1">
        <f t="array" ref="BQ1540">INDEX($K:$P,ROW(),MATCH(BQ$3,$K$2:$P$2,0))</f>
        <v>10</v>
      </c>
      <c r="BR1540" s="143" cm="1">
        <f t="array" ref="BR1540">INDEX($K:$P,ROW(),MATCH(BR$3,$K$2:$P$2,0))</f>
        <v>10</v>
      </c>
      <c r="BS1540" s="143" cm="1">
        <f t="array" ref="BS1540">INDEX($K:$P,ROW(),MATCH(BS$3,$K$2:$P$2,0))</f>
        <v>10</v>
      </c>
      <c r="BT1540" s="143" cm="1">
        <f t="array" ref="BT1540">INDEX($K:$P,ROW(),MATCH(BT$3,$K$2:$P$2,0))</f>
        <v>10</v>
      </c>
      <c r="BU1540" s="143" cm="1">
        <f t="array" ref="BU1540">INDEX($K:$P,ROW(),MATCH(BU$3,$K$2:$P$2,0))</f>
        <v>10</v>
      </c>
      <c r="BV1540" s="143" cm="1">
        <f t="array" ref="BV1540">INDEX($K:$P,ROW(),MATCH(BV$3,$K$2:$P$2,0))</f>
        <v>10</v>
      </c>
      <c r="BW1540" s="143" cm="1">
        <f t="array" ref="BW1540">INDEX($K:$P,ROW(),MATCH(BW$3,$K$2:$P$2,0))</f>
        <v>10</v>
      </c>
      <c r="BX1540" s="143" cm="1">
        <f t="array" ref="BX1540">INDEX($K:$P,ROW(),MATCH(BX$3,$K$2:$P$2,0))</f>
        <v>10</v>
      </c>
      <c r="BY1540" s="143" cm="1">
        <f t="array" ref="BY1540">INDEX($K:$P,ROW(),MATCH(BY$3,$K$2:$P$2,0))</f>
        <v>10</v>
      </c>
      <c r="BZ1540" s="143" cm="1">
        <f t="array" ref="BZ1540">INDEX($K:$P,ROW(),MATCH(BZ$3,$K$2:$P$2,0))</f>
        <v>10</v>
      </c>
      <c r="CA1540" s="143" cm="1">
        <f t="array" ref="CA1540">INDEX($K:$P,ROW(),MATCH(CA$3,$K$2:$P$2,0))</f>
        <v>10</v>
      </c>
      <c r="CB1540" s="143" cm="1">
        <f t="array" ref="CB1540">INDEX($K:$P,ROW(),MATCH(CB$3,$K$2:$P$2,0))</f>
        <v>10</v>
      </c>
      <c r="CC1540" s="143" cm="1">
        <f t="array" ref="CC1540">INDEX($K:$P,ROW(),MATCH(CC$3,$K$2:$P$2,0))</f>
        <v>10</v>
      </c>
      <c r="CD1540" s="143" cm="1">
        <f t="array" ref="CD1540">INDEX($K:$P,ROW(),MATCH(CD$3,$K$2:$P$2,0))</f>
        <v>10</v>
      </c>
      <c r="CE1540" s="143" cm="1">
        <f t="array" ref="CE1540">INDEX($K:$P,ROW(),MATCH(CE$3,$K$2:$P$2,0))</f>
        <v>10</v>
      </c>
      <c r="CF1540" s="143" cm="1">
        <f t="array" ref="CF1540">INDEX($K:$P,ROW(),MATCH(CF$3,$K$2:$P$2,0))</f>
        <v>10</v>
      </c>
      <c r="CG1540" s="143" cm="1">
        <f t="array" ref="CG1540">INDEX($K:$P,ROW(),MATCH(CG$3,$K$2:$P$2,0))</f>
        <v>10</v>
      </c>
      <c r="CH1540" s="143" cm="1">
        <f t="array" ref="CH1540">INDEX($K:$P,ROW(),MATCH(CH$3,$K$2:$P$2,0))</f>
        <v>10</v>
      </c>
      <c r="CI1540" s="143" cm="1">
        <f t="array" ref="CI1540">INDEX($K:$P,ROW(),MATCH(CI$3,$K$2:$P$2,0))</f>
        <v>10</v>
      </c>
      <c r="CJ1540" s="143" cm="1">
        <f t="array" ref="CJ1540">INDEX($K:$P,ROW(),MATCH(CJ$3,$K$2:$P$2,0))</f>
        <v>10</v>
      </c>
      <c r="CK1540" s="143" cm="1">
        <f t="array" ref="CK1540">INDEX($K:$P,ROW(),MATCH(CK$3,$K$2:$P$2,0))</f>
        <v>10</v>
      </c>
    </row>
    <row r="1541" spans="2:89" x14ac:dyDescent="0.35">
      <c r="B1541" s="123" t="str">
        <f>"Expense - "&amp;SUBSTITUTE(B1536,":","")</f>
        <v>Expense - Volume driven hourly wage</v>
      </c>
      <c r="C1541" t="s">
        <v>203</v>
      </c>
      <c r="D1541" t="s">
        <v>997</v>
      </c>
      <c r="E1541" s="8" t="str">
        <f t="shared" si="1707"/>
        <v>1541 HOURLY-S</v>
      </c>
      <c r="H1541" s="27"/>
      <c r="I1541" s="78"/>
      <c r="J1541" s="78"/>
      <c r="K1541" s="63">
        <f t="shared" ref="K1541:P1541" ca="1" si="1709">SUMIF($3:$3,K$2,1541:1541)</f>
        <v>-6000</v>
      </c>
      <c r="L1541" s="63">
        <f t="shared" ca="1" si="1709"/>
        <v>-6000</v>
      </c>
      <c r="M1541" s="63">
        <f t="shared" ca="1" si="1709"/>
        <v>-6000</v>
      </c>
      <c r="N1541" s="63">
        <f t="shared" ca="1" si="1709"/>
        <v>-6000</v>
      </c>
      <c r="O1541" s="63">
        <f t="shared" ca="1" si="1709"/>
        <v>-6000</v>
      </c>
      <c r="P1541" s="63">
        <f t="shared" ca="1" si="1709"/>
        <v>-5500</v>
      </c>
      <c r="R1541" s="33"/>
      <c r="S1541" s="144">
        <f t="shared" ref="S1541" ca="1" si="1710">-S1540*S1539</f>
        <v>-500</v>
      </c>
      <c r="T1541" s="144">
        <f t="shared" ref="T1541:AX1541" ca="1" si="1711">-T1540*T1539</f>
        <v>-500</v>
      </c>
      <c r="U1541" s="144">
        <f t="shared" ca="1" si="1711"/>
        <v>-500</v>
      </c>
      <c r="V1541" s="144">
        <f t="shared" ca="1" si="1711"/>
        <v>-500</v>
      </c>
      <c r="W1541" s="144">
        <f t="shared" ca="1" si="1711"/>
        <v>-500</v>
      </c>
      <c r="X1541" s="144">
        <f t="shared" ca="1" si="1711"/>
        <v>-500</v>
      </c>
      <c r="Y1541" s="144">
        <f t="shared" ca="1" si="1711"/>
        <v>-500</v>
      </c>
      <c r="Z1541" s="144">
        <f t="shared" ca="1" si="1711"/>
        <v>-500</v>
      </c>
      <c r="AA1541" s="144">
        <f t="shared" ca="1" si="1711"/>
        <v>-500</v>
      </c>
      <c r="AB1541" s="144">
        <f t="shared" ca="1" si="1711"/>
        <v>-500</v>
      </c>
      <c r="AC1541" s="144">
        <f t="shared" ca="1" si="1711"/>
        <v>-500</v>
      </c>
      <c r="AD1541" s="144">
        <f t="shared" ca="1" si="1711"/>
        <v>-500</v>
      </c>
      <c r="AE1541" s="144">
        <f t="shared" ca="1" si="1711"/>
        <v>-500</v>
      </c>
      <c r="AF1541" s="144">
        <f t="shared" ca="1" si="1711"/>
        <v>-500</v>
      </c>
      <c r="AG1541" s="144">
        <f t="shared" ca="1" si="1711"/>
        <v>-500</v>
      </c>
      <c r="AH1541" s="144">
        <f t="shared" ca="1" si="1711"/>
        <v>-500</v>
      </c>
      <c r="AI1541" s="144">
        <f t="shared" ca="1" si="1711"/>
        <v>-500</v>
      </c>
      <c r="AJ1541" s="144">
        <f t="shared" ca="1" si="1711"/>
        <v>-500</v>
      </c>
      <c r="AK1541" s="144">
        <f t="shared" ca="1" si="1711"/>
        <v>-500</v>
      </c>
      <c r="AL1541" s="144">
        <f t="shared" ca="1" si="1711"/>
        <v>-500</v>
      </c>
      <c r="AM1541" s="144">
        <f t="shared" ca="1" si="1711"/>
        <v>-500</v>
      </c>
      <c r="AN1541" s="144">
        <f t="shared" ca="1" si="1711"/>
        <v>-500</v>
      </c>
      <c r="AO1541" s="144">
        <f t="shared" ca="1" si="1711"/>
        <v>-500</v>
      </c>
      <c r="AP1541" s="144">
        <f t="shared" ca="1" si="1711"/>
        <v>-500</v>
      </c>
      <c r="AQ1541" s="144">
        <f t="shared" ca="1" si="1711"/>
        <v>-500</v>
      </c>
      <c r="AR1541" s="144">
        <f t="shared" ca="1" si="1711"/>
        <v>-500</v>
      </c>
      <c r="AS1541" s="144">
        <f t="shared" ca="1" si="1711"/>
        <v>-500</v>
      </c>
      <c r="AT1541" s="144">
        <f t="shared" ca="1" si="1711"/>
        <v>-500</v>
      </c>
      <c r="AU1541" s="144">
        <f t="shared" ca="1" si="1711"/>
        <v>-500</v>
      </c>
      <c r="AV1541" s="144">
        <f t="shared" ca="1" si="1711"/>
        <v>-500</v>
      </c>
      <c r="AW1541" s="144">
        <f t="shared" ca="1" si="1711"/>
        <v>-500</v>
      </c>
      <c r="AX1541" s="144">
        <f t="shared" ca="1" si="1711"/>
        <v>-500</v>
      </c>
      <c r="AY1541" s="144">
        <f t="shared" ref="AY1541:CD1541" ca="1" si="1712">-AY1540*AY1539</f>
        <v>-500</v>
      </c>
      <c r="AZ1541" s="144">
        <f t="shared" ca="1" si="1712"/>
        <v>-500</v>
      </c>
      <c r="BA1541" s="144">
        <f t="shared" ca="1" si="1712"/>
        <v>-500</v>
      </c>
      <c r="BB1541" s="144">
        <f t="shared" ca="1" si="1712"/>
        <v>-500</v>
      </c>
      <c r="BC1541" s="144">
        <f t="shared" ca="1" si="1712"/>
        <v>-500</v>
      </c>
      <c r="BD1541" s="144">
        <f t="shared" ca="1" si="1712"/>
        <v>-500</v>
      </c>
      <c r="BE1541" s="144">
        <f t="shared" ca="1" si="1712"/>
        <v>-500</v>
      </c>
      <c r="BF1541" s="144">
        <f t="shared" ca="1" si="1712"/>
        <v>-500</v>
      </c>
      <c r="BG1541" s="144">
        <f t="shared" ca="1" si="1712"/>
        <v>-500</v>
      </c>
      <c r="BH1541" s="144">
        <f t="shared" ca="1" si="1712"/>
        <v>-500</v>
      </c>
      <c r="BI1541" s="144">
        <f t="shared" ca="1" si="1712"/>
        <v>-500</v>
      </c>
      <c r="BJ1541" s="144">
        <f t="shared" ca="1" si="1712"/>
        <v>-500</v>
      </c>
      <c r="BK1541" s="144">
        <f t="shared" ca="1" si="1712"/>
        <v>-500</v>
      </c>
      <c r="BL1541" s="144">
        <f t="shared" ca="1" si="1712"/>
        <v>-500</v>
      </c>
      <c r="BM1541" s="144">
        <f t="shared" ca="1" si="1712"/>
        <v>-500</v>
      </c>
      <c r="BN1541" s="144">
        <f t="shared" ca="1" si="1712"/>
        <v>-500</v>
      </c>
      <c r="BO1541" s="144">
        <f t="shared" ca="1" si="1712"/>
        <v>-500</v>
      </c>
      <c r="BP1541" s="144">
        <f t="shared" ca="1" si="1712"/>
        <v>-500</v>
      </c>
      <c r="BQ1541" s="144">
        <f t="shared" ca="1" si="1712"/>
        <v>-500</v>
      </c>
      <c r="BR1541" s="144">
        <f t="shared" ca="1" si="1712"/>
        <v>-500</v>
      </c>
      <c r="BS1541" s="144">
        <f t="shared" ca="1" si="1712"/>
        <v>-500</v>
      </c>
      <c r="BT1541" s="144">
        <f t="shared" ca="1" si="1712"/>
        <v>-500</v>
      </c>
      <c r="BU1541" s="144">
        <f t="shared" ca="1" si="1712"/>
        <v>-500</v>
      </c>
      <c r="BV1541" s="144">
        <f t="shared" ca="1" si="1712"/>
        <v>-500</v>
      </c>
      <c r="BW1541" s="144">
        <f t="shared" ca="1" si="1712"/>
        <v>-500</v>
      </c>
      <c r="BX1541" s="144">
        <f t="shared" ca="1" si="1712"/>
        <v>-500</v>
      </c>
      <c r="BY1541" s="144">
        <f t="shared" ca="1" si="1712"/>
        <v>-500</v>
      </c>
      <c r="BZ1541" s="144">
        <f t="shared" ca="1" si="1712"/>
        <v>-500</v>
      </c>
      <c r="CA1541" s="144">
        <f t="shared" ca="1" si="1712"/>
        <v>-500</v>
      </c>
      <c r="CB1541" s="144">
        <f t="shared" ca="1" si="1712"/>
        <v>-500</v>
      </c>
      <c r="CC1541" s="144">
        <f t="shared" ca="1" si="1712"/>
        <v>-500</v>
      </c>
      <c r="CD1541" s="144">
        <f t="shared" ca="1" si="1712"/>
        <v>-500</v>
      </c>
      <c r="CE1541" s="144">
        <f t="shared" ref="CE1541:CK1541" ca="1" si="1713">-CE1540*CE1539</f>
        <v>-500</v>
      </c>
      <c r="CF1541" s="144">
        <f t="shared" ca="1" si="1713"/>
        <v>-500</v>
      </c>
      <c r="CG1541" s="144">
        <f t="shared" ca="1" si="1713"/>
        <v>-500</v>
      </c>
      <c r="CH1541" s="144">
        <f t="shared" ca="1" si="1713"/>
        <v>-500</v>
      </c>
      <c r="CI1541" s="144">
        <f t="shared" ca="1" si="1713"/>
        <v>-500</v>
      </c>
      <c r="CJ1541" s="144">
        <f t="shared" ca="1" si="1713"/>
        <v>-500</v>
      </c>
      <c r="CK1541" s="144">
        <f t="shared" ca="1" si="1713"/>
        <v>-500</v>
      </c>
    </row>
    <row r="1542" spans="2:89" x14ac:dyDescent="0.35">
      <c r="D1542" t="s">
        <v>997</v>
      </c>
      <c r="E1542" s="8" t="str">
        <f t="shared" si="1707"/>
        <v>1542 HOURLY-S</v>
      </c>
      <c r="G1542" t="s">
        <v>244</v>
      </c>
      <c r="S1542" s="72"/>
      <c r="T1542" s="72"/>
      <c r="U1542" s="72"/>
      <c r="V1542" s="72"/>
      <c r="W1542" s="72"/>
      <c r="X1542" s="72"/>
      <c r="Y1542" s="72"/>
      <c r="Z1542" s="72"/>
      <c r="AA1542" s="72"/>
      <c r="AB1542" s="72"/>
      <c r="AC1542" s="72"/>
      <c r="AD1542" s="72"/>
      <c r="AE1542" s="72"/>
      <c r="AF1542" s="72"/>
      <c r="AG1542" s="72"/>
      <c r="AH1542" s="72"/>
      <c r="AI1542" s="72"/>
      <c r="AJ1542" s="72"/>
      <c r="AK1542" s="72"/>
      <c r="AL1542" s="72"/>
      <c r="AM1542" s="72"/>
      <c r="AN1542" s="72"/>
      <c r="AO1542" s="72"/>
      <c r="AP1542" s="72"/>
      <c r="AQ1542" s="72"/>
      <c r="AR1542" s="72"/>
      <c r="AS1542" s="72"/>
      <c r="AT1542" s="72"/>
      <c r="AU1542" s="72"/>
      <c r="AV1542" s="72"/>
      <c r="AW1542" s="72"/>
      <c r="AX1542" s="72"/>
      <c r="AY1542" s="72"/>
      <c r="AZ1542" s="72"/>
      <c r="BA1542" s="72"/>
      <c r="BB1542" s="72"/>
      <c r="BC1542" s="72"/>
      <c r="BD1542" s="72"/>
      <c r="BE1542" s="72"/>
      <c r="BF1542" s="72"/>
      <c r="BG1542" s="72"/>
      <c r="BH1542" s="72"/>
      <c r="BI1542" s="72"/>
      <c r="BJ1542" s="72"/>
      <c r="BK1542" s="72"/>
      <c r="BL1542" s="72"/>
      <c r="BM1542" s="72"/>
      <c r="BN1542" s="72"/>
      <c r="BO1542" s="72"/>
      <c r="BP1542" s="72"/>
      <c r="BQ1542" s="72"/>
      <c r="BR1542" s="72"/>
      <c r="BS1542" s="72"/>
      <c r="BT1542" s="72"/>
      <c r="BU1542" s="72"/>
      <c r="BV1542" s="72"/>
      <c r="BW1542" s="72"/>
      <c r="BX1542" s="72"/>
      <c r="BY1542" s="72"/>
      <c r="BZ1542" s="72"/>
      <c r="CA1542" s="72"/>
      <c r="CB1542" s="72"/>
      <c r="CC1542" s="72"/>
      <c r="CD1542" s="72"/>
      <c r="CE1542" s="72"/>
      <c r="CF1542" s="72"/>
      <c r="CG1542" s="72"/>
      <c r="CH1542" s="72"/>
      <c r="CI1542" s="72"/>
      <c r="CJ1542" s="72"/>
      <c r="CK1542" s="72"/>
    </row>
    <row r="1543" spans="2:89" x14ac:dyDescent="0.35">
      <c r="B1543" s="132" t="str">
        <f>B1528</f>
        <v>(Primary label)</v>
      </c>
      <c r="D1543" t="s">
        <v>997</v>
      </c>
      <c r="E1543" s="8" t="str">
        <f t="shared" si="1707"/>
        <v>1543 HOURLY-S</v>
      </c>
      <c r="G1543" t="s">
        <v>332</v>
      </c>
      <c r="H1543" s="27"/>
      <c r="I1543" s="78"/>
      <c r="J1543" s="78"/>
      <c r="K1543" s="33"/>
      <c r="L1543" s="33"/>
      <c r="M1543" s="33"/>
      <c r="N1543" s="33"/>
      <c r="O1543" s="33"/>
      <c r="P1543" s="33"/>
      <c r="R1543" s="33"/>
      <c r="S1543" s="77"/>
      <c r="T1543" s="77"/>
      <c r="U1543" s="77"/>
      <c r="V1543" s="77"/>
      <c r="W1543" s="77"/>
      <c r="X1543" s="77"/>
      <c r="Y1543" s="77"/>
      <c r="Z1543" s="77"/>
      <c r="AA1543" s="77"/>
      <c r="AB1543" s="77"/>
      <c r="AC1543" s="77"/>
      <c r="AD1543" s="77"/>
      <c r="AE1543" s="77"/>
      <c r="AF1543" s="77"/>
      <c r="AG1543" s="77"/>
      <c r="AH1543" s="77"/>
      <c r="AI1543" s="77"/>
      <c r="AJ1543" s="77"/>
      <c r="AK1543" s="77"/>
      <c r="AL1543" s="77"/>
      <c r="AM1543" s="77"/>
      <c r="AN1543" s="77"/>
      <c r="AO1543" s="77"/>
      <c r="AP1543" s="77"/>
      <c r="AQ1543" s="77"/>
      <c r="AR1543" s="77"/>
      <c r="AS1543" s="77"/>
      <c r="AT1543" s="77"/>
      <c r="AU1543" s="77"/>
      <c r="AV1543" s="77"/>
      <c r="AW1543" s="77"/>
      <c r="AX1543" s="77"/>
      <c r="AY1543" s="77"/>
      <c r="AZ1543" s="77"/>
      <c r="BA1543" s="77"/>
      <c r="BB1543" s="77"/>
      <c r="BC1543" s="77"/>
      <c r="BD1543" s="77"/>
      <c r="BE1543" s="77"/>
      <c r="BF1543" s="77"/>
      <c r="BG1543" s="77"/>
      <c r="BH1543" s="77"/>
      <c r="BI1543" s="77"/>
      <c r="BJ1543" s="77"/>
      <c r="BK1543" s="77"/>
      <c r="BL1543" s="77"/>
      <c r="BM1543" s="77"/>
      <c r="BN1543" s="77"/>
      <c r="BO1543" s="77"/>
      <c r="BP1543" s="77"/>
      <c r="BQ1543" s="77"/>
      <c r="BR1543" s="77"/>
      <c r="BS1543" s="77"/>
      <c r="BT1543" s="77"/>
      <c r="BU1543" s="77"/>
      <c r="BV1543" s="77"/>
      <c r="BW1543" s="77"/>
      <c r="BX1543" s="77"/>
      <c r="BY1543" s="77"/>
      <c r="BZ1543" s="77"/>
      <c r="CA1543" s="77"/>
      <c r="CB1543" s="77"/>
      <c r="CC1543" s="77"/>
      <c r="CD1543" s="77"/>
      <c r="CE1543" s="77"/>
      <c r="CF1543" s="77"/>
      <c r="CG1543" s="77"/>
      <c r="CH1543" s="77"/>
      <c r="CI1543" s="77"/>
      <c r="CJ1543" s="77"/>
      <c r="CK1543" s="77"/>
    </row>
    <row r="1544" spans="2:89" x14ac:dyDescent="0.35">
      <c r="B1544" s="132" t="str">
        <f>B1529</f>
        <v>primary unit</v>
      </c>
      <c r="D1544" t="s">
        <v>997</v>
      </c>
      <c r="E1544" s="8" t="str">
        <f>ROW()&amp;" "&amp;D1544</f>
        <v>1544 HOURLY-S</v>
      </c>
      <c r="G1544" t="s">
        <v>332</v>
      </c>
      <c r="H1544" s="12"/>
      <c r="I1544" s="60"/>
      <c r="J1544" s="60"/>
      <c r="K1544" s="21"/>
      <c r="L1544" s="21"/>
      <c r="M1544" s="21"/>
      <c r="N1544" s="21"/>
      <c r="O1544" s="21"/>
      <c r="P1544" s="21"/>
      <c r="R1544" s="20"/>
      <c r="S1544" s="146"/>
      <c r="T1544" s="146"/>
      <c r="U1544" s="146"/>
      <c r="V1544" s="146"/>
      <c r="W1544" s="146"/>
      <c r="X1544" s="146"/>
      <c r="Y1544" s="146"/>
      <c r="Z1544" s="146"/>
      <c r="AA1544" s="146"/>
      <c r="AB1544" s="146"/>
      <c r="AC1544" s="146"/>
      <c r="AD1544" s="146"/>
      <c r="AE1544" s="146"/>
      <c r="AF1544" s="146"/>
      <c r="AG1544" s="146"/>
      <c r="AH1544" s="146"/>
      <c r="AI1544" s="146"/>
      <c r="AJ1544" s="146"/>
      <c r="AK1544" s="146"/>
      <c r="AL1544" s="146"/>
      <c r="AM1544" s="146"/>
      <c r="AN1544" s="146"/>
      <c r="AO1544" s="146"/>
      <c r="AP1544" s="146"/>
      <c r="AQ1544" s="146"/>
      <c r="AR1544" s="146"/>
      <c r="AS1544" s="146"/>
      <c r="AT1544" s="146"/>
      <c r="AU1544" s="146"/>
      <c r="AV1544" s="146"/>
      <c r="AW1544" s="146"/>
      <c r="AX1544" s="146"/>
      <c r="AY1544" s="146"/>
      <c r="AZ1544" s="146"/>
      <c r="BA1544" s="146"/>
      <c r="BB1544" s="146"/>
      <c r="BC1544" s="146"/>
      <c r="BD1544" s="146"/>
      <c r="BE1544" s="146"/>
      <c r="BF1544" s="146"/>
      <c r="BG1544" s="146"/>
      <c r="BH1544" s="146"/>
      <c r="BI1544" s="146"/>
      <c r="BJ1544" s="146"/>
      <c r="BK1544" s="146"/>
      <c r="BL1544" s="146"/>
      <c r="BM1544" s="146"/>
      <c r="BN1544" s="146"/>
      <c r="BO1544" s="146"/>
      <c r="BP1544" s="146"/>
      <c r="BQ1544" s="146"/>
      <c r="BR1544" s="146"/>
      <c r="BS1544" s="146"/>
      <c r="BT1544" s="146"/>
      <c r="BU1544" s="146"/>
      <c r="BV1544" s="146"/>
      <c r="BW1544" s="146"/>
      <c r="BX1544" s="146"/>
      <c r="BY1544" s="146"/>
      <c r="BZ1544" s="146"/>
      <c r="CA1544" s="146"/>
      <c r="CB1544" s="146"/>
      <c r="CC1544" s="146"/>
      <c r="CD1544" s="146"/>
      <c r="CE1544" s="146"/>
      <c r="CF1544" s="146"/>
      <c r="CG1544" s="146"/>
      <c r="CH1544" s="146"/>
      <c r="CI1544" s="146"/>
      <c r="CJ1544" s="146"/>
      <c r="CK1544" s="146"/>
    </row>
    <row r="1545" spans="2:89" x14ac:dyDescent="0.35">
      <c r="B1545" s="132" t="str">
        <f>B1530</f>
        <v>Primary revenue driver</v>
      </c>
      <c r="D1545" t="s">
        <v>997</v>
      </c>
      <c r="E1545" s="8" t="str">
        <f t="shared" ref="E1545:E1550" si="1714">ROW()&amp;" "&amp;D1545</f>
        <v>1545 HOURLY-S</v>
      </c>
      <c r="G1545" t="s">
        <v>332</v>
      </c>
      <c r="K1545" s="53"/>
      <c r="L1545" s="53"/>
      <c r="M1545" s="53"/>
      <c r="N1545" s="53"/>
      <c r="O1545" s="53"/>
      <c r="P1545" s="53"/>
      <c r="R1545" s="24"/>
      <c r="S1545" s="175" t="str">
        <f t="shared" ref="S1545" si="1715">S1530</f>
        <v>S$16</v>
      </c>
      <c r="T1545" s="175" t="str">
        <f t="shared" ref="T1545:CD1545" si="1716">T1530</f>
        <v>T$16</v>
      </c>
      <c r="U1545" s="175" t="str">
        <f t="shared" si="1716"/>
        <v>U$16</v>
      </c>
      <c r="V1545" s="175" t="str">
        <f t="shared" si="1716"/>
        <v>V$16</v>
      </c>
      <c r="W1545" s="175" t="str">
        <f t="shared" si="1716"/>
        <v>W$16</v>
      </c>
      <c r="X1545" s="175" t="str">
        <f t="shared" si="1716"/>
        <v>X$16</v>
      </c>
      <c r="Y1545" s="175" t="str">
        <f t="shared" si="1716"/>
        <v>Y$16</v>
      </c>
      <c r="Z1545" s="175" t="str">
        <f t="shared" si="1716"/>
        <v>Z$16</v>
      </c>
      <c r="AA1545" s="175" t="str">
        <f t="shared" si="1716"/>
        <v>AA$16</v>
      </c>
      <c r="AB1545" s="175" t="str">
        <f t="shared" si="1716"/>
        <v>AB$16</v>
      </c>
      <c r="AC1545" s="175" t="str">
        <f t="shared" si="1716"/>
        <v>AC$16</v>
      </c>
      <c r="AD1545" s="175" t="str">
        <f t="shared" si="1716"/>
        <v>AD$16</v>
      </c>
      <c r="AE1545" s="175" t="str">
        <f t="shared" si="1716"/>
        <v>AE$16</v>
      </c>
      <c r="AF1545" s="175" t="str">
        <f t="shared" si="1716"/>
        <v>AF$16</v>
      </c>
      <c r="AG1545" s="175" t="str">
        <f t="shared" si="1716"/>
        <v>AG$16</v>
      </c>
      <c r="AH1545" s="175" t="str">
        <f t="shared" si="1716"/>
        <v>AH$16</v>
      </c>
      <c r="AI1545" s="175" t="str">
        <f t="shared" si="1716"/>
        <v>AI$16</v>
      </c>
      <c r="AJ1545" s="175" t="str">
        <f t="shared" si="1716"/>
        <v>AJ$16</v>
      </c>
      <c r="AK1545" s="175" t="str">
        <f t="shared" si="1716"/>
        <v>AK$16</v>
      </c>
      <c r="AL1545" s="175" t="str">
        <f t="shared" si="1716"/>
        <v>AL$16</v>
      </c>
      <c r="AM1545" s="175" t="str">
        <f t="shared" si="1716"/>
        <v>AM$16</v>
      </c>
      <c r="AN1545" s="175" t="str">
        <f t="shared" si="1716"/>
        <v>AN$16</v>
      </c>
      <c r="AO1545" s="175" t="str">
        <f t="shared" si="1716"/>
        <v>AO$16</v>
      </c>
      <c r="AP1545" s="175" t="str">
        <f t="shared" si="1716"/>
        <v>AP$16</v>
      </c>
      <c r="AQ1545" s="175" t="str">
        <f t="shared" si="1716"/>
        <v>AQ$16</v>
      </c>
      <c r="AR1545" s="175" t="str">
        <f t="shared" si="1716"/>
        <v>AR$16</v>
      </c>
      <c r="AS1545" s="175" t="str">
        <f t="shared" si="1716"/>
        <v>AS$16</v>
      </c>
      <c r="AT1545" s="175" t="str">
        <f t="shared" si="1716"/>
        <v>AT$16</v>
      </c>
      <c r="AU1545" s="175" t="str">
        <f t="shared" si="1716"/>
        <v>AU$16</v>
      </c>
      <c r="AV1545" s="175" t="str">
        <f t="shared" si="1716"/>
        <v>AV$16</v>
      </c>
      <c r="AW1545" s="175" t="str">
        <f t="shared" si="1716"/>
        <v>AW$16</v>
      </c>
      <c r="AX1545" s="175" t="str">
        <f t="shared" si="1716"/>
        <v>AX$16</v>
      </c>
      <c r="AY1545" s="175" t="str">
        <f t="shared" si="1716"/>
        <v>AY$16</v>
      </c>
      <c r="AZ1545" s="175" t="str">
        <f t="shared" si="1716"/>
        <v>AZ$16</v>
      </c>
      <c r="BA1545" s="175" t="str">
        <f t="shared" si="1716"/>
        <v>BA$16</v>
      </c>
      <c r="BB1545" s="175" t="str">
        <f t="shared" si="1716"/>
        <v>BB$16</v>
      </c>
      <c r="BC1545" s="175" t="str">
        <f t="shared" si="1716"/>
        <v>BC$16</v>
      </c>
      <c r="BD1545" s="175" t="str">
        <f t="shared" si="1716"/>
        <v>BD$16</v>
      </c>
      <c r="BE1545" s="175" t="str">
        <f t="shared" si="1716"/>
        <v>BE$16</v>
      </c>
      <c r="BF1545" s="175" t="str">
        <f t="shared" si="1716"/>
        <v>BF$16</v>
      </c>
      <c r="BG1545" s="175" t="str">
        <f t="shared" si="1716"/>
        <v>BG$16</v>
      </c>
      <c r="BH1545" s="175" t="str">
        <f t="shared" si="1716"/>
        <v>BH$16</v>
      </c>
      <c r="BI1545" s="175" t="str">
        <f t="shared" si="1716"/>
        <v>BI$16</v>
      </c>
      <c r="BJ1545" s="175" t="str">
        <f t="shared" si="1716"/>
        <v>BJ$16</v>
      </c>
      <c r="BK1545" s="175" t="str">
        <f t="shared" si="1716"/>
        <v>BK$16</v>
      </c>
      <c r="BL1545" s="175" t="str">
        <f t="shared" si="1716"/>
        <v>BL$16</v>
      </c>
      <c r="BM1545" s="175" t="str">
        <f t="shared" si="1716"/>
        <v>BM$16</v>
      </c>
      <c r="BN1545" s="175" t="str">
        <f t="shared" si="1716"/>
        <v>BN$16</v>
      </c>
      <c r="BO1545" s="175" t="str">
        <f t="shared" si="1716"/>
        <v>BO$16</v>
      </c>
      <c r="BP1545" s="175" t="str">
        <f t="shared" si="1716"/>
        <v>BP$16</v>
      </c>
      <c r="BQ1545" s="175" t="str">
        <f t="shared" si="1716"/>
        <v>BQ$16</v>
      </c>
      <c r="BR1545" s="175" t="str">
        <f t="shared" si="1716"/>
        <v>BR$16</v>
      </c>
      <c r="BS1545" s="175" t="str">
        <f t="shared" si="1716"/>
        <v>BS$16</v>
      </c>
      <c r="BT1545" s="175" t="str">
        <f t="shared" si="1716"/>
        <v>BT$16</v>
      </c>
      <c r="BU1545" s="175" t="str">
        <f t="shared" si="1716"/>
        <v>BU$16</v>
      </c>
      <c r="BV1545" s="175" t="str">
        <f t="shared" si="1716"/>
        <v>BV$16</v>
      </c>
      <c r="BW1545" s="175" t="str">
        <f t="shared" si="1716"/>
        <v>BW$16</v>
      </c>
      <c r="BX1545" s="175" t="str">
        <f t="shared" si="1716"/>
        <v>BX$16</v>
      </c>
      <c r="BY1545" s="175" t="str">
        <f t="shared" si="1716"/>
        <v>BY$16</v>
      </c>
      <c r="BZ1545" s="175" t="str">
        <f t="shared" si="1716"/>
        <v>BZ$16</v>
      </c>
      <c r="CA1545" s="175" t="str">
        <f t="shared" si="1716"/>
        <v>CA$16</v>
      </c>
      <c r="CB1545" s="175" t="str">
        <f t="shared" si="1716"/>
        <v>CB$16</v>
      </c>
      <c r="CC1545" s="175" t="str">
        <f t="shared" si="1716"/>
        <v>CC$16</v>
      </c>
      <c r="CD1545" s="175" t="str">
        <f t="shared" si="1716"/>
        <v>CD$16</v>
      </c>
      <c r="CE1545" s="175" t="str">
        <f t="shared" ref="CE1545:CK1545" si="1717">CE1530</f>
        <v>CE$16</v>
      </c>
      <c r="CF1545" s="175" t="str">
        <f t="shared" si="1717"/>
        <v>CF$16</v>
      </c>
      <c r="CG1545" s="175" t="str">
        <f t="shared" si="1717"/>
        <v>CG$16</v>
      </c>
      <c r="CH1545" s="175" t="str">
        <f t="shared" si="1717"/>
        <v>CH$16</v>
      </c>
      <c r="CI1545" s="175" t="str">
        <f t="shared" si="1717"/>
        <v>CI$16</v>
      </c>
      <c r="CJ1545" s="175" t="str">
        <f t="shared" si="1717"/>
        <v>CJ$16</v>
      </c>
      <c r="CK1545" s="175" t="str">
        <f t="shared" si="1717"/>
        <v>CK$16</v>
      </c>
    </row>
    <row r="1546" spans="2:89" x14ac:dyDescent="0.35">
      <c r="B1546" s="132" t="str">
        <f>B1531</f>
        <v>Primary volume driver</v>
      </c>
      <c r="D1546" t="s">
        <v>997</v>
      </c>
      <c r="E1546" s="8" t="str">
        <f t="shared" si="1714"/>
        <v>1546 HOURLY-S</v>
      </c>
      <c r="G1546" t="s">
        <v>332</v>
      </c>
      <c r="H1546" s="12"/>
      <c r="I1546" s="60"/>
      <c r="J1546" s="60"/>
      <c r="K1546" s="15"/>
      <c r="L1546" s="15"/>
      <c r="M1546" s="15"/>
      <c r="N1546" s="15"/>
      <c r="O1546" s="15"/>
      <c r="P1546" s="15"/>
      <c r="R1546" s="15"/>
      <c r="S1546" s="175" t="str">
        <f t="shared" ref="S1546" si="1718">S1531</f>
        <v>S$17</v>
      </c>
      <c r="T1546" s="175" t="str">
        <f t="shared" ref="T1546:CD1546" si="1719">T1531</f>
        <v>T$17</v>
      </c>
      <c r="U1546" s="175" t="str">
        <f t="shared" si="1719"/>
        <v>U$17</v>
      </c>
      <c r="V1546" s="175" t="str">
        <f t="shared" si="1719"/>
        <v>V$17</v>
      </c>
      <c r="W1546" s="175" t="str">
        <f t="shared" si="1719"/>
        <v>W$17</v>
      </c>
      <c r="X1546" s="175" t="str">
        <f t="shared" si="1719"/>
        <v>X$17</v>
      </c>
      <c r="Y1546" s="175" t="str">
        <f t="shared" si="1719"/>
        <v>Y$17</v>
      </c>
      <c r="Z1546" s="175" t="str">
        <f t="shared" si="1719"/>
        <v>Z$17</v>
      </c>
      <c r="AA1546" s="175" t="str">
        <f t="shared" si="1719"/>
        <v>AA$17</v>
      </c>
      <c r="AB1546" s="175" t="str">
        <f t="shared" si="1719"/>
        <v>AB$17</v>
      </c>
      <c r="AC1546" s="175" t="str">
        <f t="shared" si="1719"/>
        <v>AC$17</v>
      </c>
      <c r="AD1546" s="175" t="str">
        <f t="shared" si="1719"/>
        <v>AD$17</v>
      </c>
      <c r="AE1546" s="175" t="str">
        <f t="shared" si="1719"/>
        <v>AE$17</v>
      </c>
      <c r="AF1546" s="175" t="str">
        <f t="shared" si="1719"/>
        <v>AF$17</v>
      </c>
      <c r="AG1546" s="175" t="str">
        <f t="shared" si="1719"/>
        <v>AG$17</v>
      </c>
      <c r="AH1546" s="175" t="str">
        <f t="shared" si="1719"/>
        <v>AH$17</v>
      </c>
      <c r="AI1546" s="175" t="str">
        <f t="shared" si="1719"/>
        <v>AI$17</v>
      </c>
      <c r="AJ1546" s="175" t="str">
        <f t="shared" si="1719"/>
        <v>AJ$17</v>
      </c>
      <c r="AK1546" s="175" t="str">
        <f t="shared" si="1719"/>
        <v>AK$17</v>
      </c>
      <c r="AL1546" s="175" t="str">
        <f t="shared" si="1719"/>
        <v>AL$17</v>
      </c>
      <c r="AM1546" s="175" t="str">
        <f t="shared" si="1719"/>
        <v>AM$17</v>
      </c>
      <c r="AN1546" s="175" t="str">
        <f t="shared" si="1719"/>
        <v>AN$17</v>
      </c>
      <c r="AO1546" s="175" t="str">
        <f t="shared" si="1719"/>
        <v>AO$17</v>
      </c>
      <c r="AP1546" s="175" t="str">
        <f t="shared" si="1719"/>
        <v>AP$17</v>
      </c>
      <c r="AQ1546" s="175" t="str">
        <f t="shared" si="1719"/>
        <v>AQ$17</v>
      </c>
      <c r="AR1546" s="175" t="str">
        <f t="shared" si="1719"/>
        <v>AR$17</v>
      </c>
      <c r="AS1546" s="175" t="str">
        <f t="shared" si="1719"/>
        <v>AS$17</v>
      </c>
      <c r="AT1546" s="175" t="str">
        <f t="shared" si="1719"/>
        <v>AT$17</v>
      </c>
      <c r="AU1546" s="175" t="str">
        <f t="shared" si="1719"/>
        <v>AU$17</v>
      </c>
      <c r="AV1546" s="175" t="str">
        <f t="shared" si="1719"/>
        <v>AV$17</v>
      </c>
      <c r="AW1546" s="175" t="str">
        <f t="shared" si="1719"/>
        <v>AW$17</v>
      </c>
      <c r="AX1546" s="175" t="str">
        <f t="shared" si="1719"/>
        <v>AX$17</v>
      </c>
      <c r="AY1546" s="175" t="str">
        <f t="shared" si="1719"/>
        <v>AY$17</v>
      </c>
      <c r="AZ1546" s="175" t="str">
        <f t="shared" si="1719"/>
        <v>AZ$17</v>
      </c>
      <c r="BA1546" s="175" t="str">
        <f t="shared" si="1719"/>
        <v>BA$17</v>
      </c>
      <c r="BB1546" s="175" t="str">
        <f t="shared" si="1719"/>
        <v>BB$17</v>
      </c>
      <c r="BC1546" s="175" t="str">
        <f t="shared" si="1719"/>
        <v>BC$17</v>
      </c>
      <c r="BD1546" s="175" t="str">
        <f t="shared" si="1719"/>
        <v>BD$17</v>
      </c>
      <c r="BE1546" s="175" t="str">
        <f t="shared" si="1719"/>
        <v>BE$17</v>
      </c>
      <c r="BF1546" s="175" t="str">
        <f t="shared" si="1719"/>
        <v>BF$17</v>
      </c>
      <c r="BG1546" s="175" t="str">
        <f t="shared" si="1719"/>
        <v>BG$17</v>
      </c>
      <c r="BH1546" s="175" t="str">
        <f t="shared" si="1719"/>
        <v>BH$17</v>
      </c>
      <c r="BI1546" s="175" t="str">
        <f t="shared" si="1719"/>
        <v>BI$17</v>
      </c>
      <c r="BJ1546" s="175" t="str">
        <f t="shared" si="1719"/>
        <v>BJ$17</v>
      </c>
      <c r="BK1546" s="175" t="str">
        <f t="shared" si="1719"/>
        <v>BK$17</v>
      </c>
      <c r="BL1546" s="175" t="str">
        <f t="shared" si="1719"/>
        <v>BL$17</v>
      </c>
      <c r="BM1546" s="175" t="str">
        <f t="shared" si="1719"/>
        <v>BM$17</v>
      </c>
      <c r="BN1546" s="175" t="str">
        <f t="shared" si="1719"/>
        <v>BN$17</v>
      </c>
      <c r="BO1546" s="175" t="str">
        <f t="shared" si="1719"/>
        <v>BO$17</v>
      </c>
      <c r="BP1546" s="175" t="str">
        <f t="shared" si="1719"/>
        <v>BP$17</v>
      </c>
      <c r="BQ1546" s="175" t="str">
        <f t="shared" si="1719"/>
        <v>BQ$17</v>
      </c>
      <c r="BR1546" s="175" t="str">
        <f t="shared" si="1719"/>
        <v>BR$17</v>
      </c>
      <c r="BS1546" s="175" t="str">
        <f t="shared" si="1719"/>
        <v>BS$17</v>
      </c>
      <c r="BT1546" s="175" t="str">
        <f t="shared" si="1719"/>
        <v>BT$17</v>
      </c>
      <c r="BU1546" s="175" t="str">
        <f t="shared" si="1719"/>
        <v>BU$17</v>
      </c>
      <c r="BV1546" s="175" t="str">
        <f t="shared" si="1719"/>
        <v>BV$17</v>
      </c>
      <c r="BW1546" s="175" t="str">
        <f t="shared" si="1719"/>
        <v>BW$17</v>
      </c>
      <c r="BX1546" s="175" t="str">
        <f t="shared" si="1719"/>
        <v>BX$17</v>
      </c>
      <c r="BY1546" s="175" t="str">
        <f t="shared" si="1719"/>
        <v>BY$17</v>
      </c>
      <c r="BZ1546" s="175" t="str">
        <f t="shared" si="1719"/>
        <v>BZ$17</v>
      </c>
      <c r="CA1546" s="175" t="str">
        <f t="shared" si="1719"/>
        <v>CA$17</v>
      </c>
      <c r="CB1546" s="175" t="str">
        <f t="shared" si="1719"/>
        <v>CB$17</v>
      </c>
      <c r="CC1546" s="175" t="str">
        <f t="shared" si="1719"/>
        <v>CC$17</v>
      </c>
      <c r="CD1546" s="175" t="str">
        <f t="shared" si="1719"/>
        <v>CD$17</v>
      </c>
      <c r="CE1546" s="175" t="str">
        <f t="shared" ref="CE1546:CK1546" si="1720">CE1531</f>
        <v>CE$17</v>
      </c>
      <c r="CF1546" s="175" t="str">
        <f t="shared" si="1720"/>
        <v>CF$17</v>
      </c>
      <c r="CG1546" s="175" t="str">
        <f t="shared" si="1720"/>
        <v>CG$17</v>
      </c>
      <c r="CH1546" s="175" t="str">
        <f t="shared" si="1720"/>
        <v>CH$17</v>
      </c>
      <c r="CI1546" s="175" t="str">
        <f t="shared" si="1720"/>
        <v>CI$17</v>
      </c>
      <c r="CJ1546" s="175" t="str">
        <f t="shared" si="1720"/>
        <v>CJ$17</v>
      </c>
      <c r="CK1546" s="175" t="str">
        <f t="shared" si="1720"/>
        <v>CK$17</v>
      </c>
    </row>
    <row r="1547" spans="2:89" x14ac:dyDescent="0.35">
      <c r="B1547" s="187" t="str">
        <f>B1536</f>
        <v>Volume driven hourly wage</v>
      </c>
      <c r="D1547" t="s">
        <v>997</v>
      </c>
      <c r="E1547" s="8" t="str">
        <f t="shared" si="1714"/>
        <v>1547 HOURLY-S</v>
      </c>
      <c r="G1547" t="s">
        <v>332</v>
      </c>
      <c r="H1547" s="12"/>
      <c r="I1547" s="60"/>
      <c r="J1547" s="60"/>
      <c r="K1547" s="15"/>
      <c r="L1547" s="15"/>
      <c r="M1547" s="15"/>
      <c r="N1547" s="15"/>
      <c r="O1547" s="15"/>
      <c r="P1547" s="15"/>
      <c r="R1547" s="15"/>
      <c r="S1547" s="175">
        <f t="shared" ref="S1547" si="1721">S1532</f>
        <v>0</v>
      </c>
      <c r="T1547" s="175">
        <f t="shared" ref="T1547:CD1547" si="1722">T1532</f>
        <v>0</v>
      </c>
      <c r="U1547" s="175">
        <f t="shared" si="1722"/>
        <v>0</v>
      </c>
      <c r="V1547" s="175">
        <f t="shared" si="1722"/>
        <v>0</v>
      </c>
      <c r="W1547" s="175">
        <f t="shared" si="1722"/>
        <v>0</v>
      </c>
      <c r="X1547" s="175">
        <f t="shared" si="1722"/>
        <v>0</v>
      </c>
      <c r="Y1547" s="175">
        <f t="shared" si="1722"/>
        <v>0</v>
      </c>
      <c r="Z1547" s="175">
        <f t="shared" si="1722"/>
        <v>0</v>
      </c>
      <c r="AA1547" s="175">
        <f t="shared" si="1722"/>
        <v>0</v>
      </c>
      <c r="AB1547" s="175">
        <f t="shared" si="1722"/>
        <v>0</v>
      </c>
      <c r="AC1547" s="175">
        <f t="shared" si="1722"/>
        <v>0</v>
      </c>
      <c r="AD1547" s="175">
        <f t="shared" si="1722"/>
        <v>0</v>
      </c>
      <c r="AE1547" s="175">
        <f t="shared" si="1722"/>
        <v>0</v>
      </c>
      <c r="AF1547" s="175">
        <f t="shared" si="1722"/>
        <v>0</v>
      </c>
      <c r="AG1547" s="175">
        <f t="shared" si="1722"/>
        <v>0</v>
      </c>
      <c r="AH1547" s="175">
        <f t="shared" si="1722"/>
        <v>0</v>
      </c>
      <c r="AI1547" s="175">
        <f t="shared" si="1722"/>
        <v>0</v>
      </c>
      <c r="AJ1547" s="175">
        <f t="shared" si="1722"/>
        <v>0</v>
      </c>
      <c r="AK1547" s="175">
        <f t="shared" si="1722"/>
        <v>0</v>
      </c>
      <c r="AL1547" s="175">
        <f t="shared" si="1722"/>
        <v>0</v>
      </c>
      <c r="AM1547" s="175">
        <f t="shared" si="1722"/>
        <v>0</v>
      </c>
      <c r="AN1547" s="175">
        <f t="shared" si="1722"/>
        <v>0</v>
      </c>
      <c r="AO1547" s="175">
        <f t="shared" si="1722"/>
        <v>0</v>
      </c>
      <c r="AP1547" s="175">
        <f t="shared" si="1722"/>
        <v>0</v>
      </c>
      <c r="AQ1547" s="175">
        <f t="shared" si="1722"/>
        <v>0</v>
      </c>
      <c r="AR1547" s="175">
        <f t="shared" si="1722"/>
        <v>0</v>
      </c>
      <c r="AS1547" s="175">
        <f t="shared" si="1722"/>
        <v>0</v>
      </c>
      <c r="AT1547" s="175">
        <f t="shared" si="1722"/>
        <v>0</v>
      </c>
      <c r="AU1547" s="175">
        <f t="shared" si="1722"/>
        <v>0</v>
      </c>
      <c r="AV1547" s="175">
        <f t="shared" si="1722"/>
        <v>0</v>
      </c>
      <c r="AW1547" s="175">
        <f t="shared" si="1722"/>
        <v>0</v>
      </c>
      <c r="AX1547" s="175">
        <f t="shared" si="1722"/>
        <v>0</v>
      </c>
      <c r="AY1547" s="175">
        <f t="shared" si="1722"/>
        <v>0</v>
      </c>
      <c r="AZ1547" s="175">
        <f t="shared" si="1722"/>
        <v>0</v>
      </c>
      <c r="BA1547" s="175">
        <f t="shared" si="1722"/>
        <v>0</v>
      </c>
      <c r="BB1547" s="175">
        <f t="shared" si="1722"/>
        <v>0</v>
      </c>
      <c r="BC1547" s="175">
        <f t="shared" si="1722"/>
        <v>0</v>
      </c>
      <c r="BD1547" s="175">
        <f t="shared" si="1722"/>
        <v>0</v>
      </c>
      <c r="BE1547" s="175">
        <f t="shared" si="1722"/>
        <v>0</v>
      </c>
      <c r="BF1547" s="175">
        <f t="shared" si="1722"/>
        <v>0</v>
      </c>
      <c r="BG1547" s="175">
        <f t="shared" si="1722"/>
        <v>0</v>
      </c>
      <c r="BH1547" s="175">
        <f t="shared" si="1722"/>
        <v>0</v>
      </c>
      <c r="BI1547" s="175">
        <f t="shared" si="1722"/>
        <v>0</v>
      </c>
      <c r="BJ1547" s="175">
        <f t="shared" si="1722"/>
        <v>0</v>
      </c>
      <c r="BK1547" s="175">
        <f t="shared" si="1722"/>
        <v>0</v>
      </c>
      <c r="BL1547" s="175">
        <f t="shared" si="1722"/>
        <v>0</v>
      </c>
      <c r="BM1547" s="175">
        <f t="shared" si="1722"/>
        <v>0</v>
      </c>
      <c r="BN1547" s="175">
        <f t="shared" si="1722"/>
        <v>0</v>
      </c>
      <c r="BO1547" s="175">
        <f t="shared" si="1722"/>
        <v>0</v>
      </c>
      <c r="BP1547" s="175">
        <f t="shared" si="1722"/>
        <v>0</v>
      </c>
      <c r="BQ1547" s="175">
        <f t="shared" si="1722"/>
        <v>0</v>
      </c>
      <c r="BR1547" s="175">
        <f t="shared" si="1722"/>
        <v>0</v>
      </c>
      <c r="BS1547" s="175">
        <f t="shared" si="1722"/>
        <v>0</v>
      </c>
      <c r="BT1547" s="175">
        <f t="shared" si="1722"/>
        <v>0</v>
      </c>
      <c r="BU1547" s="175">
        <f t="shared" si="1722"/>
        <v>0</v>
      </c>
      <c r="BV1547" s="175">
        <f t="shared" si="1722"/>
        <v>0</v>
      </c>
      <c r="BW1547" s="175">
        <f t="shared" si="1722"/>
        <v>0</v>
      </c>
      <c r="BX1547" s="175">
        <f t="shared" si="1722"/>
        <v>0</v>
      </c>
      <c r="BY1547" s="175">
        <f t="shared" si="1722"/>
        <v>0</v>
      </c>
      <c r="BZ1547" s="175">
        <f t="shared" si="1722"/>
        <v>0</v>
      </c>
      <c r="CA1547" s="175">
        <f t="shared" si="1722"/>
        <v>0</v>
      </c>
      <c r="CB1547" s="175">
        <f t="shared" si="1722"/>
        <v>0</v>
      </c>
      <c r="CC1547" s="175">
        <f t="shared" si="1722"/>
        <v>0</v>
      </c>
      <c r="CD1547" s="175">
        <f t="shared" si="1722"/>
        <v>0</v>
      </c>
      <c r="CE1547" s="175">
        <f t="shared" ref="CE1547:CK1547" si="1723">CE1532</f>
        <v>0</v>
      </c>
      <c r="CF1547" s="175">
        <f t="shared" si="1723"/>
        <v>0</v>
      </c>
      <c r="CG1547" s="175">
        <f t="shared" si="1723"/>
        <v>0</v>
      </c>
      <c r="CH1547" s="175">
        <f t="shared" si="1723"/>
        <v>0</v>
      </c>
      <c r="CI1547" s="175">
        <f t="shared" si="1723"/>
        <v>0</v>
      </c>
      <c r="CJ1547" s="175">
        <f t="shared" si="1723"/>
        <v>0</v>
      </c>
      <c r="CK1547" s="175">
        <f t="shared" si="1723"/>
        <v>0</v>
      </c>
    </row>
    <row r="1548" spans="2:89" x14ac:dyDescent="0.35">
      <c r="B1548" s="235" t="str">
        <f>IFERROR(SUBSTITUTE(TRIM(MID(B1536, SEARCH("-", B1536) + 1, LEN(B1536))),":",""),"no unit")</f>
        <v>no unit</v>
      </c>
      <c r="D1548" t="s">
        <v>997</v>
      </c>
      <c r="E1548" s="8" t="str">
        <f t="shared" si="1714"/>
        <v>1548 HOURLY-S</v>
      </c>
      <c r="G1548" t="s">
        <v>332</v>
      </c>
      <c r="H1548" s="12"/>
      <c r="I1548" s="60"/>
      <c r="J1548" s="60"/>
      <c r="K1548" s="15"/>
      <c r="L1548" s="15"/>
      <c r="M1548" s="15"/>
      <c r="N1548" s="15"/>
      <c r="O1548" s="15"/>
      <c r="P1548" s="15"/>
      <c r="R1548" s="15"/>
      <c r="S1548" s="175"/>
      <c r="T1548" s="175"/>
      <c r="U1548" s="175"/>
      <c r="V1548" s="175"/>
      <c r="W1548" s="175"/>
      <c r="X1548" s="175"/>
      <c r="Y1548" s="175"/>
      <c r="Z1548" s="175"/>
      <c r="AA1548" s="175"/>
      <c r="AB1548" s="175"/>
      <c r="AC1548" s="175"/>
      <c r="AD1548" s="175"/>
      <c r="AE1548" s="175"/>
      <c r="AF1548" s="175"/>
      <c r="AG1548" s="175"/>
      <c r="AH1548" s="175"/>
      <c r="AI1548" s="175"/>
      <c r="AJ1548" s="175"/>
      <c r="AK1548" s="175"/>
      <c r="AL1548" s="175"/>
      <c r="AM1548" s="175"/>
      <c r="AN1548" s="175"/>
      <c r="AO1548" s="175"/>
      <c r="AP1548" s="175"/>
      <c r="AQ1548" s="175"/>
      <c r="AR1548" s="175"/>
      <c r="AS1548" s="175"/>
      <c r="AT1548" s="175"/>
      <c r="AU1548" s="175"/>
      <c r="AV1548" s="175"/>
      <c r="AW1548" s="175"/>
      <c r="AX1548" s="175"/>
      <c r="AY1548" s="175"/>
      <c r="AZ1548" s="175"/>
      <c r="BA1548" s="175"/>
      <c r="BB1548" s="175"/>
      <c r="BC1548" s="175"/>
      <c r="BD1548" s="175"/>
      <c r="BE1548" s="175"/>
      <c r="BF1548" s="175"/>
      <c r="BG1548" s="175"/>
      <c r="BH1548" s="175"/>
      <c r="BI1548" s="175"/>
      <c r="BJ1548" s="175"/>
      <c r="BK1548" s="175"/>
      <c r="BL1548" s="175"/>
      <c r="BM1548" s="175"/>
      <c r="BN1548" s="175"/>
      <c r="BO1548" s="175"/>
      <c r="BP1548" s="175"/>
      <c r="BQ1548" s="175"/>
      <c r="BR1548" s="175"/>
      <c r="BS1548" s="175"/>
      <c r="BT1548" s="175"/>
      <c r="BU1548" s="175"/>
      <c r="BV1548" s="175"/>
      <c r="BW1548" s="175"/>
      <c r="BX1548" s="175"/>
      <c r="BY1548" s="175"/>
      <c r="BZ1548" s="175"/>
      <c r="CA1548" s="175"/>
      <c r="CB1548" s="175"/>
      <c r="CC1548" s="175"/>
      <c r="CD1548" s="175"/>
      <c r="CE1548" s="175"/>
      <c r="CF1548" s="175"/>
      <c r="CG1548" s="175"/>
      <c r="CH1548" s="175"/>
      <c r="CI1548" s="175"/>
      <c r="CJ1548" s="175"/>
      <c r="CK1548" s="175"/>
    </row>
    <row r="1549" spans="2:89" x14ac:dyDescent="0.35">
      <c r="B1549" s="187" t="str">
        <f>B1534</f>
        <v>Secondary revenue driver</v>
      </c>
      <c r="D1549" t="s">
        <v>997</v>
      </c>
      <c r="E1549" s="8" t="str">
        <f t="shared" si="1714"/>
        <v>1549 HOURLY-S</v>
      </c>
      <c r="G1549" t="s">
        <v>332</v>
      </c>
      <c r="H1549" s="90"/>
      <c r="I1549" s="209"/>
      <c r="J1549" s="209"/>
      <c r="K1549" s="210"/>
      <c r="L1549" s="210"/>
      <c r="M1549" s="210"/>
      <c r="N1549" s="210"/>
      <c r="O1549" s="210"/>
      <c r="P1549" s="210"/>
      <c r="R1549" s="210"/>
      <c r="S1549" s="208" t="str">
        <f t="shared" ref="S1549" si="1724">S1534</f>
        <v>S$18</v>
      </c>
      <c r="T1549" s="208" t="str">
        <f t="shared" ref="T1549:CE1549" si="1725">T1534</f>
        <v>T$18</v>
      </c>
      <c r="U1549" s="208" t="str">
        <f t="shared" si="1725"/>
        <v>U$18</v>
      </c>
      <c r="V1549" s="208" t="str">
        <f t="shared" si="1725"/>
        <v>V$18</v>
      </c>
      <c r="W1549" s="208" t="str">
        <f t="shared" si="1725"/>
        <v>W$18</v>
      </c>
      <c r="X1549" s="208" t="str">
        <f t="shared" si="1725"/>
        <v>X$18</v>
      </c>
      <c r="Y1549" s="208" t="str">
        <f t="shared" si="1725"/>
        <v>Y$18</v>
      </c>
      <c r="Z1549" s="208" t="str">
        <f t="shared" si="1725"/>
        <v>Z$18</v>
      </c>
      <c r="AA1549" s="208" t="str">
        <f t="shared" si="1725"/>
        <v>AA$18</v>
      </c>
      <c r="AB1549" s="208" t="str">
        <f t="shared" si="1725"/>
        <v>AB$18</v>
      </c>
      <c r="AC1549" s="208" t="str">
        <f t="shared" si="1725"/>
        <v>AC$18</v>
      </c>
      <c r="AD1549" s="208" t="str">
        <f t="shared" si="1725"/>
        <v>AD$18</v>
      </c>
      <c r="AE1549" s="208" t="str">
        <f t="shared" si="1725"/>
        <v>AE$18</v>
      </c>
      <c r="AF1549" s="208" t="str">
        <f t="shared" si="1725"/>
        <v>AF$18</v>
      </c>
      <c r="AG1549" s="208" t="str">
        <f t="shared" si="1725"/>
        <v>AG$18</v>
      </c>
      <c r="AH1549" s="208" t="str">
        <f t="shared" si="1725"/>
        <v>AH$18</v>
      </c>
      <c r="AI1549" s="208" t="str">
        <f t="shared" si="1725"/>
        <v>AI$18</v>
      </c>
      <c r="AJ1549" s="208" t="str">
        <f t="shared" si="1725"/>
        <v>AJ$18</v>
      </c>
      <c r="AK1549" s="208" t="str">
        <f t="shared" si="1725"/>
        <v>AK$18</v>
      </c>
      <c r="AL1549" s="208" t="str">
        <f t="shared" si="1725"/>
        <v>AL$18</v>
      </c>
      <c r="AM1549" s="208" t="str">
        <f t="shared" si="1725"/>
        <v>AM$18</v>
      </c>
      <c r="AN1549" s="208" t="str">
        <f t="shared" si="1725"/>
        <v>AN$18</v>
      </c>
      <c r="AO1549" s="208" t="str">
        <f t="shared" si="1725"/>
        <v>AO$18</v>
      </c>
      <c r="AP1549" s="208" t="str">
        <f t="shared" si="1725"/>
        <v>AP$18</v>
      </c>
      <c r="AQ1549" s="208" t="str">
        <f t="shared" si="1725"/>
        <v>AQ$18</v>
      </c>
      <c r="AR1549" s="208" t="str">
        <f t="shared" si="1725"/>
        <v>AR$18</v>
      </c>
      <c r="AS1549" s="208" t="str">
        <f t="shared" si="1725"/>
        <v>AS$18</v>
      </c>
      <c r="AT1549" s="208" t="str">
        <f t="shared" si="1725"/>
        <v>AT$18</v>
      </c>
      <c r="AU1549" s="208" t="str">
        <f t="shared" si="1725"/>
        <v>AU$18</v>
      </c>
      <c r="AV1549" s="208" t="str">
        <f t="shared" si="1725"/>
        <v>AV$18</v>
      </c>
      <c r="AW1549" s="208" t="str">
        <f t="shared" si="1725"/>
        <v>AW$18</v>
      </c>
      <c r="AX1549" s="208" t="str">
        <f t="shared" si="1725"/>
        <v>AX$18</v>
      </c>
      <c r="AY1549" s="208" t="str">
        <f t="shared" si="1725"/>
        <v>AY$18</v>
      </c>
      <c r="AZ1549" s="208" t="str">
        <f t="shared" si="1725"/>
        <v>AZ$18</v>
      </c>
      <c r="BA1549" s="208" t="str">
        <f t="shared" si="1725"/>
        <v>BA$18</v>
      </c>
      <c r="BB1549" s="208" t="str">
        <f t="shared" si="1725"/>
        <v>BB$18</v>
      </c>
      <c r="BC1549" s="208" t="str">
        <f t="shared" si="1725"/>
        <v>BC$18</v>
      </c>
      <c r="BD1549" s="208" t="str">
        <f t="shared" si="1725"/>
        <v>BD$18</v>
      </c>
      <c r="BE1549" s="208" t="str">
        <f t="shared" si="1725"/>
        <v>BE$18</v>
      </c>
      <c r="BF1549" s="208" t="str">
        <f t="shared" si="1725"/>
        <v>BF$18</v>
      </c>
      <c r="BG1549" s="208" t="str">
        <f t="shared" si="1725"/>
        <v>BG$18</v>
      </c>
      <c r="BH1549" s="208" t="str">
        <f t="shared" si="1725"/>
        <v>BH$18</v>
      </c>
      <c r="BI1549" s="208" t="str">
        <f t="shared" si="1725"/>
        <v>BI$18</v>
      </c>
      <c r="BJ1549" s="208" t="str">
        <f t="shared" si="1725"/>
        <v>BJ$18</v>
      </c>
      <c r="BK1549" s="208" t="str">
        <f t="shared" si="1725"/>
        <v>BK$18</v>
      </c>
      <c r="BL1549" s="208" t="str">
        <f t="shared" si="1725"/>
        <v>BL$18</v>
      </c>
      <c r="BM1549" s="208" t="str">
        <f t="shared" si="1725"/>
        <v>BM$18</v>
      </c>
      <c r="BN1549" s="208" t="str">
        <f t="shared" si="1725"/>
        <v>BN$18</v>
      </c>
      <c r="BO1549" s="208" t="str">
        <f t="shared" si="1725"/>
        <v>BO$18</v>
      </c>
      <c r="BP1549" s="208" t="str">
        <f t="shared" si="1725"/>
        <v>BP$18</v>
      </c>
      <c r="BQ1549" s="208" t="str">
        <f t="shared" si="1725"/>
        <v>BQ$18</v>
      </c>
      <c r="BR1549" s="208" t="str">
        <f t="shared" si="1725"/>
        <v>BR$18</v>
      </c>
      <c r="BS1549" s="208" t="str">
        <f t="shared" si="1725"/>
        <v>BS$18</v>
      </c>
      <c r="BT1549" s="208" t="str">
        <f t="shared" si="1725"/>
        <v>BT$18</v>
      </c>
      <c r="BU1549" s="208" t="str">
        <f t="shared" si="1725"/>
        <v>BU$18</v>
      </c>
      <c r="BV1549" s="208" t="str">
        <f t="shared" si="1725"/>
        <v>BV$18</v>
      </c>
      <c r="BW1549" s="208" t="str">
        <f t="shared" si="1725"/>
        <v>BW$18</v>
      </c>
      <c r="BX1549" s="208" t="str">
        <f t="shared" si="1725"/>
        <v>BX$18</v>
      </c>
      <c r="BY1549" s="208" t="str">
        <f t="shared" si="1725"/>
        <v>BY$18</v>
      </c>
      <c r="BZ1549" s="208" t="str">
        <f t="shared" si="1725"/>
        <v>BZ$18</v>
      </c>
      <c r="CA1549" s="208" t="str">
        <f t="shared" si="1725"/>
        <v>CA$18</v>
      </c>
      <c r="CB1549" s="208" t="str">
        <f t="shared" si="1725"/>
        <v>CB$18</v>
      </c>
      <c r="CC1549" s="208" t="str">
        <f t="shared" si="1725"/>
        <v>CC$18</v>
      </c>
      <c r="CD1549" s="208" t="str">
        <f t="shared" si="1725"/>
        <v>CD$18</v>
      </c>
      <c r="CE1549" s="208" t="str">
        <f t="shared" si="1725"/>
        <v>CE$18</v>
      </c>
      <c r="CF1549" s="208" t="str">
        <f t="shared" ref="CF1549:CK1549" si="1726">CF1534</f>
        <v>CF$18</v>
      </c>
      <c r="CG1549" s="208" t="str">
        <f t="shared" si="1726"/>
        <v>CG$18</v>
      </c>
      <c r="CH1549" s="208" t="str">
        <f t="shared" si="1726"/>
        <v>CH$18</v>
      </c>
      <c r="CI1549" s="208" t="str">
        <f t="shared" si="1726"/>
        <v>CI$18</v>
      </c>
      <c r="CJ1549" s="208" t="str">
        <f t="shared" si="1726"/>
        <v>CJ$18</v>
      </c>
      <c r="CK1549" s="208" t="str">
        <f t="shared" si="1726"/>
        <v>CK$18</v>
      </c>
    </row>
    <row r="1550" spans="2:89" x14ac:dyDescent="0.35">
      <c r="B1550" s="187" t="str">
        <f>B1535</f>
        <v>Secondary volume driver</v>
      </c>
      <c r="D1550" t="s">
        <v>997</v>
      </c>
      <c r="E1550" s="8" t="str">
        <f t="shared" si="1714"/>
        <v>1550 HOURLY-S</v>
      </c>
      <c r="G1550" t="s">
        <v>332</v>
      </c>
      <c r="H1550" s="90"/>
      <c r="I1550" s="209"/>
      <c r="J1550" s="209"/>
      <c r="K1550" s="210"/>
      <c r="L1550" s="210"/>
      <c r="M1550" s="210"/>
      <c r="N1550" s="210"/>
      <c r="O1550" s="210"/>
      <c r="P1550" s="210"/>
      <c r="R1550" s="210"/>
      <c r="S1550" s="4" t="str">
        <f t="shared" ref="S1550" si="1727">ADDRESS(ROW(S1539),COLUMN(S1539),2)</f>
        <v>S$1539</v>
      </c>
      <c r="T1550" s="4" t="str">
        <f t="shared" ref="T1550:CD1550" si="1728">ADDRESS(ROW(T1539),COLUMN(T1539),2)</f>
        <v>T$1539</v>
      </c>
      <c r="U1550" s="4" t="str">
        <f t="shared" si="1728"/>
        <v>U$1539</v>
      </c>
      <c r="V1550" s="4" t="str">
        <f t="shared" si="1728"/>
        <v>V$1539</v>
      </c>
      <c r="W1550" s="4" t="str">
        <f t="shared" si="1728"/>
        <v>W$1539</v>
      </c>
      <c r="X1550" s="4" t="str">
        <f t="shared" si="1728"/>
        <v>X$1539</v>
      </c>
      <c r="Y1550" s="4" t="str">
        <f t="shared" si="1728"/>
        <v>Y$1539</v>
      </c>
      <c r="Z1550" s="4" t="str">
        <f t="shared" si="1728"/>
        <v>Z$1539</v>
      </c>
      <c r="AA1550" s="4" t="str">
        <f t="shared" si="1728"/>
        <v>AA$1539</v>
      </c>
      <c r="AB1550" s="4" t="str">
        <f t="shared" si="1728"/>
        <v>AB$1539</v>
      </c>
      <c r="AC1550" s="4" t="str">
        <f t="shared" si="1728"/>
        <v>AC$1539</v>
      </c>
      <c r="AD1550" s="4" t="str">
        <f t="shared" si="1728"/>
        <v>AD$1539</v>
      </c>
      <c r="AE1550" s="4" t="str">
        <f t="shared" si="1728"/>
        <v>AE$1539</v>
      </c>
      <c r="AF1550" s="4" t="str">
        <f t="shared" si="1728"/>
        <v>AF$1539</v>
      </c>
      <c r="AG1550" s="4" t="str">
        <f t="shared" si="1728"/>
        <v>AG$1539</v>
      </c>
      <c r="AH1550" s="4" t="str">
        <f t="shared" si="1728"/>
        <v>AH$1539</v>
      </c>
      <c r="AI1550" s="4" t="str">
        <f t="shared" si="1728"/>
        <v>AI$1539</v>
      </c>
      <c r="AJ1550" s="4" t="str">
        <f t="shared" si="1728"/>
        <v>AJ$1539</v>
      </c>
      <c r="AK1550" s="4" t="str">
        <f t="shared" si="1728"/>
        <v>AK$1539</v>
      </c>
      <c r="AL1550" s="4" t="str">
        <f t="shared" si="1728"/>
        <v>AL$1539</v>
      </c>
      <c r="AM1550" s="4" t="str">
        <f t="shared" si="1728"/>
        <v>AM$1539</v>
      </c>
      <c r="AN1550" s="4" t="str">
        <f t="shared" si="1728"/>
        <v>AN$1539</v>
      </c>
      <c r="AO1550" s="4" t="str">
        <f t="shared" si="1728"/>
        <v>AO$1539</v>
      </c>
      <c r="AP1550" s="4" t="str">
        <f t="shared" si="1728"/>
        <v>AP$1539</v>
      </c>
      <c r="AQ1550" s="4" t="str">
        <f t="shared" si="1728"/>
        <v>AQ$1539</v>
      </c>
      <c r="AR1550" s="4" t="str">
        <f t="shared" si="1728"/>
        <v>AR$1539</v>
      </c>
      <c r="AS1550" s="4" t="str">
        <f t="shared" si="1728"/>
        <v>AS$1539</v>
      </c>
      <c r="AT1550" s="4" t="str">
        <f t="shared" si="1728"/>
        <v>AT$1539</v>
      </c>
      <c r="AU1550" s="4" t="str">
        <f t="shared" si="1728"/>
        <v>AU$1539</v>
      </c>
      <c r="AV1550" s="4" t="str">
        <f t="shared" si="1728"/>
        <v>AV$1539</v>
      </c>
      <c r="AW1550" s="4" t="str">
        <f t="shared" si="1728"/>
        <v>AW$1539</v>
      </c>
      <c r="AX1550" s="4" t="str">
        <f t="shared" si="1728"/>
        <v>AX$1539</v>
      </c>
      <c r="AY1550" s="4" t="str">
        <f t="shared" si="1728"/>
        <v>AY$1539</v>
      </c>
      <c r="AZ1550" s="4" t="str">
        <f t="shared" si="1728"/>
        <v>AZ$1539</v>
      </c>
      <c r="BA1550" s="4" t="str">
        <f t="shared" si="1728"/>
        <v>BA$1539</v>
      </c>
      <c r="BB1550" s="4" t="str">
        <f t="shared" si="1728"/>
        <v>BB$1539</v>
      </c>
      <c r="BC1550" s="4" t="str">
        <f t="shared" si="1728"/>
        <v>BC$1539</v>
      </c>
      <c r="BD1550" s="4" t="str">
        <f t="shared" si="1728"/>
        <v>BD$1539</v>
      </c>
      <c r="BE1550" s="4" t="str">
        <f t="shared" si="1728"/>
        <v>BE$1539</v>
      </c>
      <c r="BF1550" s="4" t="str">
        <f t="shared" si="1728"/>
        <v>BF$1539</v>
      </c>
      <c r="BG1550" s="4" t="str">
        <f t="shared" si="1728"/>
        <v>BG$1539</v>
      </c>
      <c r="BH1550" s="4" t="str">
        <f t="shared" si="1728"/>
        <v>BH$1539</v>
      </c>
      <c r="BI1550" s="4" t="str">
        <f t="shared" si="1728"/>
        <v>BI$1539</v>
      </c>
      <c r="BJ1550" s="4" t="str">
        <f t="shared" si="1728"/>
        <v>BJ$1539</v>
      </c>
      <c r="BK1550" s="4" t="str">
        <f t="shared" si="1728"/>
        <v>BK$1539</v>
      </c>
      <c r="BL1550" s="4" t="str">
        <f t="shared" si="1728"/>
        <v>BL$1539</v>
      </c>
      <c r="BM1550" s="4" t="str">
        <f t="shared" si="1728"/>
        <v>BM$1539</v>
      </c>
      <c r="BN1550" s="4" t="str">
        <f t="shared" si="1728"/>
        <v>BN$1539</v>
      </c>
      <c r="BO1550" s="4" t="str">
        <f t="shared" si="1728"/>
        <v>BO$1539</v>
      </c>
      <c r="BP1550" s="4" t="str">
        <f t="shared" si="1728"/>
        <v>BP$1539</v>
      </c>
      <c r="BQ1550" s="4" t="str">
        <f t="shared" si="1728"/>
        <v>BQ$1539</v>
      </c>
      <c r="BR1550" s="4" t="str">
        <f t="shared" si="1728"/>
        <v>BR$1539</v>
      </c>
      <c r="BS1550" s="4" t="str">
        <f t="shared" si="1728"/>
        <v>BS$1539</v>
      </c>
      <c r="BT1550" s="4" t="str">
        <f t="shared" si="1728"/>
        <v>BT$1539</v>
      </c>
      <c r="BU1550" s="4" t="str">
        <f t="shared" si="1728"/>
        <v>BU$1539</v>
      </c>
      <c r="BV1550" s="4" t="str">
        <f t="shared" si="1728"/>
        <v>BV$1539</v>
      </c>
      <c r="BW1550" s="4" t="str">
        <f t="shared" si="1728"/>
        <v>BW$1539</v>
      </c>
      <c r="BX1550" s="4" t="str">
        <f t="shared" si="1728"/>
        <v>BX$1539</v>
      </c>
      <c r="BY1550" s="4" t="str">
        <f t="shared" si="1728"/>
        <v>BY$1539</v>
      </c>
      <c r="BZ1550" s="4" t="str">
        <f t="shared" si="1728"/>
        <v>BZ$1539</v>
      </c>
      <c r="CA1550" s="4" t="str">
        <f t="shared" si="1728"/>
        <v>CA$1539</v>
      </c>
      <c r="CB1550" s="4" t="str">
        <f t="shared" si="1728"/>
        <v>CB$1539</v>
      </c>
      <c r="CC1550" s="4" t="str">
        <f t="shared" si="1728"/>
        <v>CC$1539</v>
      </c>
      <c r="CD1550" s="4" t="str">
        <f t="shared" si="1728"/>
        <v>CD$1539</v>
      </c>
      <c r="CE1550" s="4" t="str">
        <f t="shared" ref="CE1550:CK1550" si="1729">ADDRESS(ROW(CE1539),COLUMN(CE1539),2)</f>
        <v>CE$1539</v>
      </c>
      <c r="CF1550" s="4" t="str">
        <f t="shared" si="1729"/>
        <v>CF$1539</v>
      </c>
      <c r="CG1550" s="4" t="str">
        <f t="shared" si="1729"/>
        <v>CG$1539</v>
      </c>
      <c r="CH1550" s="4" t="str">
        <f t="shared" si="1729"/>
        <v>CH$1539</v>
      </c>
      <c r="CI1550" s="4" t="str">
        <f t="shared" si="1729"/>
        <v>CI$1539</v>
      </c>
      <c r="CJ1550" s="4" t="str">
        <f t="shared" si="1729"/>
        <v>CJ$1539</v>
      </c>
      <c r="CK1550" s="4" t="str">
        <f t="shared" si="1729"/>
        <v>CK$1539</v>
      </c>
    </row>
    <row r="1551" spans="2:89" x14ac:dyDescent="0.35">
      <c r="E1551" s="8"/>
      <c r="K1551" s="53"/>
      <c r="L1551" s="53"/>
      <c r="M1551" s="53"/>
      <c r="N1551" s="53"/>
      <c r="O1551" s="53"/>
      <c r="P1551" s="53"/>
      <c r="R1551" s="24"/>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row>
    <row r="1552" spans="2:89" x14ac:dyDescent="0.35">
      <c r="E1552" s="8"/>
      <c r="K1552" s="53"/>
      <c r="L1552" s="53"/>
      <c r="M1552" s="53"/>
      <c r="N1552" s="53"/>
      <c r="O1552" s="53"/>
      <c r="P1552" s="53"/>
      <c r="R1552" s="24"/>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row>
    <row r="1553" spans="5:89" x14ac:dyDescent="0.35">
      <c r="E1553" s="8"/>
      <c r="K1553" s="53"/>
      <c r="L1553" s="53"/>
      <c r="M1553" s="53"/>
      <c r="N1553" s="53"/>
      <c r="O1553" s="53"/>
      <c r="P1553" s="53"/>
      <c r="R1553" s="24"/>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row>
    <row r="1554" spans="5:89" x14ac:dyDescent="0.35">
      <c r="E1554" s="8"/>
      <c r="K1554" s="53"/>
      <c r="L1554" s="53"/>
      <c r="M1554" s="53"/>
      <c r="N1554" s="53"/>
      <c r="O1554" s="53"/>
      <c r="P1554" s="53"/>
      <c r="R1554" s="2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row>
    <row r="1555" spans="5:89" x14ac:dyDescent="0.35">
      <c r="E1555" s="8"/>
      <c r="K1555" s="53"/>
      <c r="L1555" s="53"/>
      <c r="M1555" s="53"/>
      <c r="N1555" s="53"/>
      <c r="O1555" s="53"/>
      <c r="P1555" s="53"/>
      <c r="R1555" s="24"/>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row>
    <row r="1556" spans="5:89" x14ac:dyDescent="0.35">
      <c r="E1556" s="8"/>
      <c r="K1556" s="53"/>
      <c r="L1556" s="53"/>
      <c r="M1556" s="53"/>
      <c r="N1556" s="53"/>
      <c r="O1556" s="53"/>
      <c r="P1556" s="53"/>
      <c r="R1556" s="24"/>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row>
    <row r="1557" spans="5:89" x14ac:dyDescent="0.35">
      <c r="E1557" s="8"/>
      <c r="K1557" s="53"/>
      <c r="L1557" s="53"/>
      <c r="M1557" s="53"/>
      <c r="N1557" s="53"/>
      <c r="O1557" s="53"/>
      <c r="P1557" s="53"/>
      <c r="R1557" s="24"/>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row>
    <row r="1558" spans="5:89" x14ac:dyDescent="0.35">
      <c r="E1558" s="8"/>
      <c r="K1558" s="53"/>
      <c r="L1558" s="53"/>
      <c r="M1558" s="53"/>
      <c r="N1558" s="53"/>
      <c r="O1558" s="53"/>
      <c r="P1558" s="53"/>
      <c r="R1558" s="24"/>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row>
    <row r="1559" spans="5:89" x14ac:dyDescent="0.35">
      <c r="E1559" s="8"/>
      <c r="K1559" s="53"/>
      <c r="L1559" s="53"/>
      <c r="M1559" s="53"/>
      <c r="N1559" s="53"/>
      <c r="O1559" s="53"/>
      <c r="P1559" s="53"/>
      <c r="R1559" s="24"/>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row>
    <row r="1560" spans="5:89" x14ac:dyDescent="0.35">
      <c r="E1560" s="8"/>
      <c r="K1560" s="53"/>
      <c r="L1560" s="53"/>
      <c r="M1560" s="53"/>
      <c r="N1560" s="53"/>
      <c r="O1560" s="53"/>
      <c r="P1560" s="53"/>
      <c r="R1560" s="24"/>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row>
    <row r="1561" spans="5:89" x14ac:dyDescent="0.35">
      <c r="E1561" s="8"/>
      <c r="K1561" s="53"/>
      <c r="L1561" s="53"/>
      <c r="M1561" s="53"/>
      <c r="N1561" s="53"/>
      <c r="O1561" s="53"/>
      <c r="P1561" s="53"/>
      <c r="R1561" s="24"/>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row>
    <row r="1562" spans="5:89" x14ac:dyDescent="0.35">
      <c r="E1562" s="8"/>
      <c r="K1562" s="53"/>
      <c r="L1562" s="53"/>
      <c r="M1562" s="53"/>
      <c r="N1562" s="53"/>
      <c r="O1562" s="53"/>
      <c r="P1562" s="53"/>
      <c r="R1562" s="24"/>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row>
    <row r="1563" spans="5:89" x14ac:dyDescent="0.35">
      <c r="E1563" s="8"/>
      <c r="K1563" s="53"/>
      <c r="L1563" s="53"/>
      <c r="M1563" s="53"/>
      <c r="N1563" s="53"/>
      <c r="O1563" s="53"/>
      <c r="P1563" s="53"/>
      <c r="R1563" s="24"/>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row>
    <row r="1564" spans="5:89" x14ac:dyDescent="0.35">
      <c r="E1564" s="8"/>
      <c r="K1564" s="53"/>
      <c r="L1564" s="53"/>
      <c r="M1564" s="53"/>
      <c r="N1564" s="53"/>
      <c r="O1564" s="53"/>
      <c r="P1564" s="53"/>
      <c r="R1564" s="2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row>
    <row r="1565" spans="5:89" x14ac:dyDescent="0.35">
      <c r="E1565" s="8"/>
      <c r="K1565" s="53"/>
      <c r="L1565" s="53"/>
      <c r="M1565" s="53"/>
      <c r="N1565" s="53"/>
      <c r="O1565" s="53"/>
      <c r="P1565" s="53"/>
      <c r="R1565" s="24"/>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row>
    <row r="1566" spans="5:89" x14ac:dyDescent="0.35">
      <c r="E1566" s="8"/>
      <c r="K1566" s="53"/>
      <c r="L1566" s="53"/>
      <c r="M1566" s="53"/>
      <c r="N1566" s="53"/>
      <c r="O1566" s="53"/>
      <c r="P1566" s="53"/>
      <c r="R1566" s="24"/>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row>
    <row r="1567" spans="5:89" x14ac:dyDescent="0.35">
      <c r="E1567" s="8"/>
      <c r="K1567" s="53"/>
      <c r="L1567" s="53"/>
      <c r="M1567" s="53"/>
      <c r="N1567" s="53"/>
      <c r="O1567" s="53"/>
      <c r="P1567" s="53"/>
      <c r="R1567" s="24"/>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row>
    <row r="1568" spans="5:89" x14ac:dyDescent="0.35">
      <c r="E1568" s="8"/>
      <c r="K1568" s="53"/>
      <c r="L1568" s="53"/>
      <c r="M1568" s="53"/>
      <c r="N1568" s="53"/>
      <c r="O1568" s="53"/>
      <c r="P1568" s="53"/>
      <c r="R1568" s="24"/>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row>
    <row r="1569" spans="5:89" x14ac:dyDescent="0.35">
      <c r="E1569" s="8"/>
      <c r="K1569" s="53"/>
      <c r="L1569" s="53"/>
      <c r="M1569" s="53"/>
      <c r="N1569" s="53"/>
      <c r="O1569" s="53"/>
      <c r="P1569" s="53"/>
      <c r="R1569" s="24"/>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row>
    <row r="1570" spans="5:89" x14ac:dyDescent="0.35">
      <c r="E1570" s="8"/>
      <c r="K1570" s="53"/>
      <c r="L1570" s="53"/>
      <c r="M1570" s="53"/>
      <c r="N1570" s="53"/>
      <c r="O1570" s="53"/>
      <c r="P1570" s="53"/>
      <c r="R1570" s="24"/>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row>
    <row r="1571" spans="5:89" x14ac:dyDescent="0.35">
      <c r="E1571" s="8"/>
      <c r="K1571" s="53"/>
      <c r="L1571" s="53"/>
      <c r="M1571" s="53"/>
      <c r="N1571" s="53"/>
      <c r="O1571" s="53"/>
      <c r="P1571" s="53"/>
      <c r="R1571" s="24"/>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row>
    <row r="1572" spans="5:89" x14ac:dyDescent="0.35">
      <c r="E1572" s="8"/>
      <c r="K1572" s="53"/>
      <c r="L1572" s="53"/>
      <c r="M1572" s="53"/>
      <c r="N1572" s="53"/>
      <c r="O1572" s="53"/>
      <c r="P1572" s="53"/>
      <c r="R1572" s="24"/>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row>
    <row r="1573" spans="5:89" x14ac:dyDescent="0.35">
      <c r="E1573" s="8"/>
      <c r="K1573" s="53"/>
      <c r="L1573" s="53"/>
      <c r="M1573" s="53"/>
      <c r="N1573" s="53"/>
      <c r="O1573" s="53"/>
      <c r="P1573" s="53"/>
      <c r="R1573" s="24"/>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row>
    <row r="1574" spans="5:89" x14ac:dyDescent="0.35">
      <c r="E1574" s="8"/>
      <c r="K1574" s="53"/>
      <c r="L1574" s="53"/>
      <c r="M1574" s="53"/>
      <c r="N1574" s="53"/>
      <c r="O1574" s="53"/>
      <c r="P1574" s="53"/>
      <c r="R1574" s="2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row>
    <row r="1575" spans="5:89" x14ac:dyDescent="0.35">
      <c r="E1575" s="8"/>
      <c r="K1575" s="53"/>
      <c r="L1575" s="53"/>
      <c r="M1575" s="53"/>
      <c r="N1575" s="53"/>
      <c r="O1575" s="53"/>
      <c r="P1575" s="53"/>
      <c r="R1575" s="24"/>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row>
    <row r="1576" spans="5:89" x14ac:dyDescent="0.35">
      <c r="E1576" s="8"/>
      <c r="K1576" s="53"/>
      <c r="L1576" s="53"/>
      <c r="M1576" s="53"/>
      <c r="N1576" s="53"/>
      <c r="O1576" s="53"/>
      <c r="P1576" s="53"/>
      <c r="R1576" s="24"/>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row>
    <row r="1577" spans="5:89" x14ac:dyDescent="0.35">
      <c r="E1577" s="8"/>
      <c r="K1577" s="53"/>
      <c r="L1577" s="53"/>
      <c r="M1577" s="53"/>
      <c r="N1577" s="53"/>
      <c r="O1577" s="53"/>
      <c r="P1577" s="53"/>
      <c r="R1577" s="24"/>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row>
    <row r="1578" spans="5:89" x14ac:dyDescent="0.35">
      <c r="E1578" s="8"/>
      <c r="K1578" s="53"/>
      <c r="L1578" s="53"/>
      <c r="M1578" s="53"/>
      <c r="N1578" s="53"/>
      <c r="O1578" s="53"/>
      <c r="P1578" s="53"/>
      <c r="R1578" s="24"/>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row>
    <row r="1579" spans="5:89" x14ac:dyDescent="0.35">
      <c r="E1579" s="8"/>
      <c r="K1579" s="53"/>
      <c r="L1579" s="53"/>
      <c r="M1579" s="53"/>
      <c r="N1579" s="53"/>
      <c r="O1579" s="53"/>
      <c r="P1579" s="53"/>
      <c r="R1579" s="24"/>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row>
    <row r="1580" spans="5:89" x14ac:dyDescent="0.35">
      <c r="E1580" s="8"/>
      <c r="K1580" s="53"/>
      <c r="L1580" s="53"/>
      <c r="M1580" s="53"/>
      <c r="N1580" s="53"/>
      <c r="O1580" s="53"/>
      <c r="P1580" s="53"/>
      <c r="R1580" s="24"/>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row>
    <row r="1581" spans="5:89" x14ac:dyDescent="0.35">
      <c r="E1581" s="8"/>
      <c r="K1581" s="53"/>
      <c r="L1581" s="53"/>
      <c r="M1581" s="53"/>
      <c r="N1581" s="53"/>
      <c r="O1581" s="53"/>
      <c r="P1581" s="53"/>
      <c r="R1581" s="24"/>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row>
    <row r="1582" spans="5:89" x14ac:dyDescent="0.35">
      <c r="E1582" s="8"/>
      <c r="K1582" s="53"/>
      <c r="L1582" s="53"/>
      <c r="M1582" s="53"/>
      <c r="N1582" s="53"/>
      <c r="O1582" s="53"/>
      <c r="P1582" s="53"/>
      <c r="R1582" s="24"/>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row>
    <row r="1583" spans="5:89" x14ac:dyDescent="0.35">
      <c r="E1583" s="8"/>
      <c r="K1583" s="53"/>
      <c r="L1583" s="53"/>
      <c r="M1583" s="53"/>
      <c r="N1583" s="53"/>
      <c r="O1583" s="53"/>
      <c r="P1583" s="53"/>
      <c r="R1583" s="24"/>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row>
    <row r="1584" spans="5:89" x14ac:dyDescent="0.35">
      <c r="E1584" s="8"/>
      <c r="K1584" s="53"/>
      <c r="L1584" s="53"/>
      <c r="M1584" s="53"/>
      <c r="N1584" s="53"/>
      <c r="O1584" s="53"/>
      <c r="P1584" s="53"/>
      <c r="R1584" s="2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row>
    <row r="1585" spans="2:89" x14ac:dyDescent="0.35">
      <c r="E1585" s="8"/>
      <c r="K1585" s="53"/>
      <c r="L1585" s="53"/>
      <c r="M1585" s="53"/>
      <c r="N1585" s="53"/>
      <c r="O1585" s="53"/>
      <c r="P1585" s="53"/>
      <c r="R1585" s="24"/>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row>
    <row r="1586" spans="2:89" x14ac:dyDescent="0.35">
      <c r="E1586" s="8"/>
      <c r="K1586" s="53"/>
      <c r="L1586" s="53"/>
      <c r="M1586" s="53"/>
      <c r="N1586" s="53"/>
      <c r="O1586" s="53"/>
      <c r="P1586" s="53"/>
      <c r="R1586" s="24"/>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row>
    <row r="1587" spans="2:89" x14ac:dyDescent="0.35">
      <c r="E1587" s="8"/>
      <c r="K1587" s="53"/>
      <c r="L1587" s="53"/>
      <c r="M1587" s="53"/>
      <c r="N1587" s="53"/>
      <c r="O1587" s="53"/>
      <c r="P1587" s="53"/>
      <c r="R1587" s="24"/>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row>
    <row r="1588" spans="2:89" x14ac:dyDescent="0.35">
      <c r="E1588" s="8"/>
      <c r="K1588" s="53"/>
      <c r="L1588" s="53"/>
      <c r="M1588" s="53"/>
      <c r="N1588" s="53"/>
      <c r="O1588" s="53"/>
      <c r="P1588" s="53"/>
      <c r="R1588" s="24"/>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row>
    <row r="1589" spans="2:89" x14ac:dyDescent="0.35">
      <c r="E1589" s="8"/>
      <c r="K1589" s="53"/>
      <c r="L1589" s="53"/>
      <c r="M1589" s="53"/>
      <c r="N1589" s="53"/>
      <c r="O1589" s="53"/>
      <c r="P1589" s="53"/>
      <c r="R1589" s="24"/>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row>
    <row r="1590" spans="2:89" x14ac:dyDescent="0.35">
      <c r="E1590" s="8"/>
      <c r="K1590" s="53"/>
      <c r="L1590" s="53"/>
      <c r="M1590" s="53"/>
      <c r="N1590" s="53"/>
      <c r="O1590" s="53"/>
      <c r="P1590" s="53"/>
      <c r="R1590" s="24"/>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row>
    <row r="1591" spans="2:89" x14ac:dyDescent="0.35">
      <c r="E1591" s="8"/>
      <c r="K1591" s="53"/>
      <c r="L1591" s="53"/>
      <c r="M1591" s="53"/>
      <c r="N1591" s="53"/>
      <c r="O1591" s="53"/>
      <c r="P1591" s="53"/>
      <c r="R1591" s="24"/>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row>
    <row r="1592" spans="2:89" x14ac:dyDescent="0.35">
      <c r="E1592" s="8"/>
      <c r="K1592" s="53"/>
      <c r="L1592" s="53"/>
      <c r="M1592" s="53"/>
      <c r="N1592" s="53"/>
      <c r="O1592" s="53"/>
      <c r="P1592" s="53"/>
      <c r="R1592" s="24"/>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row>
    <row r="1593" spans="2:89" x14ac:dyDescent="0.35">
      <c r="E1593" s="8"/>
      <c r="K1593" s="53"/>
      <c r="L1593" s="53"/>
      <c r="M1593" s="53"/>
      <c r="N1593" s="53"/>
      <c r="O1593" s="53"/>
      <c r="P1593" s="53"/>
      <c r="R1593" s="24"/>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row>
    <row r="1594" spans="2:89" x14ac:dyDescent="0.35">
      <c r="E1594" s="8"/>
      <c r="K1594" s="53"/>
      <c r="L1594" s="53"/>
      <c r="M1594" s="53"/>
      <c r="N1594" s="53"/>
      <c r="O1594" s="53"/>
      <c r="P1594" s="53"/>
      <c r="R1594" s="2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row>
    <row r="1595" spans="2:89" x14ac:dyDescent="0.35">
      <c r="E1595" s="8"/>
      <c r="K1595" s="53"/>
      <c r="L1595" s="53"/>
      <c r="M1595" s="53"/>
      <c r="N1595" s="53"/>
      <c r="O1595" s="53"/>
      <c r="P1595" s="53"/>
      <c r="R1595" s="24"/>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row>
    <row r="1596" spans="2:89" x14ac:dyDescent="0.35">
      <c r="E1596" s="8"/>
      <c r="K1596" s="53"/>
      <c r="L1596" s="53"/>
      <c r="M1596" s="53"/>
      <c r="N1596" s="53"/>
      <c r="O1596" s="53"/>
      <c r="P1596" s="53"/>
      <c r="R1596" s="24"/>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row>
    <row r="1597" spans="2:89" x14ac:dyDescent="0.35">
      <c r="B1597" s="171" t="s">
        <v>490</v>
      </c>
      <c r="E1597" s="8"/>
      <c r="K1597" s="53"/>
      <c r="L1597" s="53"/>
      <c r="M1597" s="53"/>
      <c r="N1597" s="53"/>
      <c r="O1597" s="53"/>
      <c r="P1597" s="53"/>
      <c r="R1597" s="24"/>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row>
    <row r="1598" spans="2:89" x14ac:dyDescent="0.35">
      <c r="B1598" s="171" t="s">
        <v>492</v>
      </c>
      <c r="E1598" s="8"/>
      <c r="K1598" s="53"/>
      <c r="L1598" s="53"/>
      <c r="M1598" s="53"/>
      <c r="N1598" s="53"/>
      <c r="O1598" s="53"/>
      <c r="P1598" s="53"/>
      <c r="R1598" s="24"/>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row>
    <row r="1599" spans="2:89" x14ac:dyDescent="0.35">
      <c r="B1599" s="171" t="s">
        <v>461</v>
      </c>
      <c r="E1599" s="8"/>
      <c r="H1599" s="170"/>
      <c r="I1599" s="172"/>
      <c r="J1599" s="172"/>
      <c r="K1599" s="193"/>
      <c r="L1599" s="193"/>
      <c r="M1599" s="193"/>
      <c r="N1599" s="193"/>
      <c r="O1599" s="193"/>
      <c r="P1599" s="193"/>
      <c r="R1599" s="194"/>
      <c r="S1599" s="195" t="str">
        <f t="shared" ref="S1599:AX1599" si="1730">S$20</f>
        <v>S$16</v>
      </c>
      <c r="T1599" s="195" t="str">
        <f t="shared" si="1730"/>
        <v>T$16</v>
      </c>
      <c r="U1599" s="195" t="str">
        <f t="shared" si="1730"/>
        <v>U$16</v>
      </c>
      <c r="V1599" s="195" t="str">
        <f t="shared" si="1730"/>
        <v>V$16</v>
      </c>
      <c r="W1599" s="195" t="str">
        <f t="shared" si="1730"/>
        <v>W$16</v>
      </c>
      <c r="X1599" s="195" t="str">
        <f t="shared" si="1730"/>
        <v>X$16</v>
      </c>
      <c r="Y1599" s="195" t="str">
        <f t="shared" si="1730"/>
        <v>Y$16</v>
      </c>
      <c r="Z1599" s="195" t="str">
        <f t="shared" si="1730"/>
        <v>Z$16</v>
      </c>
      <c r="AA1599" s="195" t="str">
        <f t="shared" si="1730"/>
        <v>AA$16</v>
      </c>
      <c r="AB1599" s="195" t="str">
        <f t="shared" si="1730"/>
        <v>AB$16</v>
      </c>
      <c r="AC1599" s="195" t="str">
        <f t="shared" si="1730"/>
        <v>AC$16</v>
      </c>
      <c r="AD1599" s="195" t="str">
        <f t="shared" si="1730"/>
        <v>AD$16</v>
      </c>
      <c r="AE1599" s="195" t="str">
        <f t="shared" si="1730"/>
        <v>AE$16</v>
      </c>
      <c r="AF1599" s="195" t="str">
        <f t="shared" si="1730"/>
        <v>AF$16</v>
      </c>
      <c r="AG1599" s="195" t="str">
        <f t="shared" si="1730"/>
        <v>AG$16</v>
      </c>
      <c r="AH1599" s="195" t="str">
        <f t="shared" si="1730"/>
        <v>AH$16</v>
      </c>
      <c r="AI1599" s="195" t="str">
        <f t="shared" si="1730"/>
        <v>AI$16</v>
      </c>
      <c r="AJ1599" s="195" t="str">
        <f t="shared" si="1730"/>
        <v>AJ$16</v>
      </c>
      <c r="AK1599" s="195" t="str">
        <f t="shared" si="1730"/>
        <v>AK$16</v>
      </c>
      <c r="AL1599" s="195" t="str">
        <f t="shared" si="1730"/>
        <v>AL$16</v>
      </c>
      <c r="AM1599" s="195" t="str">
        <f t="shared" si="1730"/>
        <v>AM$16</v>
      </c>
      <c r="AN1599" s="195" t="str">
        <f t="shared" si="1730"/>
        <v>AN$16</v>
      </c>
      <c r="AO1599" s="195" t="str">
        <f t="shared" si="1730"/>
        <v>AO$16</v>
      </c>
      <c r="AP1599" s="195" t="str">
        <f t="shared" si="1730"/>
        <v>AP$16</v>
      </c>
      <c r="AQ1599" s="195" t="str">
        <f t="shared" si="1730"/>
        <v>AQ$16</v>
      </c>
      <c r="AR1599" s="195" t="str">
        <f t="shared" si="1730"/>
        <v>AR$16</v>
      </c>
      <c r="AS1599" s="195" t="str">
        <f t="shared" si="1730"/>
        <v>AS$16</v>
      </c>
      <c r="AT1599" s="195" t="str">
        <f t="shared" si="1730"/>
        <v>AT$16</v>
      </c>
      <c r="AU1599" s="195" t="str">
        <f t="shared" si="1730"/>
        <v>AU$16</v>
      </c>
      <c r="AV1599" s="195" t="str">
        <f t="shared" si="1730"/>
        <v>AV$16</v>
      </c>
      <c r="AW1599" s="195" t="str">
        <f t="shared" si="1730"/>
        <v>AW$16</v>
      </c>
      <c r="AX1599" s="195" t="str">
        <f t="shared" si="1730"/>
        <v>AX$16</v>
      </c>
      <c r="AY1599" s="195" t="str">
        <f t="shared" ref="AY1599:CD1599" si="1731">AY$20</f>
        <v>AY$16</v>
      </c>
      <c r="AZ1599" s="195" t="str">
        <f t="shared" si="1731"/>
        <v>AZ$16</v>
      </c>
      <c r="BA1599" s="195" t="str">
        <f t="shared" si="1731"/>
        <v>BA$16</v>
      </c>
      <c r="BB1599" s="195" t="str">
        <f t="shared" si="1731"/>
        <v>BB$16</v>
      </c>
      <c r="BC1599" s="195" t="str">
        <f t="shared" si="1731"/>
        <v>BC$16</v>
      </c>
      <c r="BD1599" s="195" t="str">
        <f t="shared" si="1731"/>
        <v>BD$16</v>
      </c>
      <c r="BE1599" s="195" t="str">
        <f t="shared" si="1731"/>
        <v>BE$16</v>
      </c>
      <c r="BF1599" s="195" t="str">
        <f t="shared" si="1731"/>
        <v>BF$16</v>
      </c>
      <c r="BG1599" s="195" t="str">
        <f t="shared" si="1731"/>
        <v>BG$16</v>
      </c>
      <c r="BH1599" s="195" t="str">
        <f t="shared" si="1731"/>
        <v>BH$16</v>
      </c>
      <c r="BI1599" s="195" t="str">
        <f t="shared" si="1731"/>
        <v>BI$16</v>
      </c>
      <c r="BJ1599" s="195" t="str">
        <f t="shared" si="1731"/>
        <v>BJ$16</v>
      </c>
      <c r="BK1599" s="195" t="str">
        <f t="shared" si="1731"/>
        <v>BK$16</v>
      </c>
      <c r="BL1599" s="195" t="str">
        <f t="shared" si="1731"/>
        <v>BL$16</v>
      </c>
      <c r="BM1599" s="195" t="str">
        <f t="shared" si="1731"/>
        <v>BM$16</v>
      </c>
      <c r="BN1599" s="195" t="str">
        <f t="shared" si="1731"/>
        <v>BN$16</v>
      </c>
      <c r="BO1599" s="195" t="str">
        <f t="shared" si="1731"/>
        <v>BO$16</v>
      </c>
      <c r="BP1599" s="195" t="str">
        <f t="shared" si="1731"/>
        <v>BP$16</v>
      </c>
      <c r="BQ1599" s="195" t="str">
        <f t="shared" si="1731"/>
        <v>BQ$16</v>
      </c>
      <c r="BR1599" s="195" t="str">
        <f t="shared" si="1731"/>
        <v>BR$16</v>
      </c>
      <c r="BS1599" s="195" t="str">
        <f t="shared" si="1731"/>
        <v>BS$16</v>
      </c>
      <c r="BT1599" s="195" t="str">
        <f t="shared" si="1731"/>
        <v>BT$16</v>
      </c>
      <c r="BU1599" s="195" t="str">
        <f t="shared" si="1731"/>
        <v>BU$16</v>
      </c>
      <c r="BV1599" s="195" t="str">
        <f t="shared" si="1731"/>
        <v>BV$16</v>
      </c>
      <c r="BW1599" s="195" t="str">
        <f t="shared" si="1731"/>
        <v>BW$16</v>
      </c>
      <c r="BX1599" s="195" t="str">
        <f t="shared" si="1731"/>
        <v>BX$16</v>
      </c>
      <c r="BY1599" s="195" t="str">
        <f t="shared" si="1731"/>
        <v>BY$16</v>
      </c>
      <c r="BZ1599" s="195" t="str">
        <f t="shared" si="1731"/>
        <v>BZ$16</v>
      </c>
      <c r="CA1599" s="195" t="str">
        <f t="shared" si="1731"/>
        <v>CA$16</v>
      </c>
      <c r="CB1599" s="195" t="str">
        <f t="shared" si="1731"/>
        <v>CB$16</v>
      </c>
      <c r="CC1599" s="195" t="str">
        <f t="shared" si="1731"/>
        <v>CC$16</v>
      </c>
      <c r="CD1599" s="195" t="str">
        <f t="shared" si="1731"/>
        <v>CD$16</v>
      </c>
      <c r="CE1599" s="195" t="str">
        <f t="shared" ref="CE1599:CK1599" si="1732">CE$20</f>
        <v>CE$16</v>
      </c>
      <c r="CF1599" s="195" t="str">
        <f t="shared" si="1732"/>
        <v>CF$16</v>
      </c>
      <c r="CG1599" s="195" t="str">
        <f t="shared" si="1732"/>
        <v>CG$16</v>
      </c>
      <c r="CH1599" s="195" t="str">
        <f t="shared" si="1732"/>
        <v>CH$16</v>
      </c>
      <c r="CI1599" s="195" t="str">
        <f t="shared" si="1732"/>
        <v>CI$16</v>
      </c>
      <c r="CJ1599" s="195" t="str">
        <f t="shared" si="1732"/>
        <v>CJ$16</v>
      </c>
      <c r="CK1599" s="195" t="str">
        <f t="shared" si="1732"/>
        <v>CK$16</v>
      </c>
    </row>
    <row r="1600" spans="2:89" x14ac:dyDescent="0.35">
      <c r="B1600" s="171" t="s">
        <v>462</v>
      </c>
      <c r="E1600" s="8"/>
      <c r="H1600" s="196"/>
      <c r="I1600" s="197"/>
      <c r="J1600" s="197"/>
      <c r="K1600" s="198"/>
      <c r="L1600" s="198"/>
      <c r="M1600" s="198"/>
      <c r="N1600" s="198"/>
      <c r="O1600" s="198"/>
      <c r="P1600" s="198"/>
      <c r="R1600" s="198"/>
      <c r="S1600" s="195" t="str">
        <f t="shared" ref="S1600:AX1600" si="1733">S$21</f>
        <v>S$17</v>
      </c>
      <c r="T1600" s="195" t="str">
        <f t="shared" si="1733"/>
        <v>T$17</v>
      </c>
      <c r="U1600" s="195" t="str">
        <f t="shared" si="1733"/>
        <v>U$17</v>
      </c>
      <c r="V1600" s="195" t="str">
        <f t="shared" si="1733"/>
        <v>V$17</v>
      </c>
      <c r="W1600" s="195" t="str">
        <f t="shared" si="1733"/>
        <v>W$17</v>
      </c>
      <c r="X1600" s="195" t="str">
        <f t="shared" si="1733"/>
        <v>X$17</v>
      </c>
      <c r="Y1600" s="195" t="str">
        <f t="shared" si="1733"/>
        <v>Y$17</v>
      </c>
      <c r="Z1600" s="195" t="str">
        <f t="shared" si="1733"/>
        <v>Z$17</v>
      </c>
      <c r="AA1600" s="195" t="str">
        <f t="shared" si="1733"/>
        <v>AA$17</v>
      </c>
      <c r="AB1600" s="195" t="str">
        <f t="shared" si="1733"/>
        <v>AB$17</v>
      </c>
      <c r="AC1600" s="195" t="str">
        <f t="shared" si="1733"/>
        <v>AC$17</v>
      </c>
      <c r="AD1600" s="195" t="str">
        <f t="shared" si="1733"/>
        <v>AD$17</v>
      </c>
      <c r="AE1600" s="195" t="str">
        <f t="shared" si="1733"/>
        <v>AE$17</v>
      </c>
      <c r="AF1600" s="195" t="str">
        <f t="shared" si="1733"/>
        <v>AF$17</v>
      </c>
      <c r="AG1600" s="195" t="str">
        <f t="shared" si="1733"/>
        <v>AG$17</v>
      </c>
      <c r="AH1600" s="195" t="str">
        <f t="shared" si="1733"/>
        <v>AH$17</v>
      </c>
      <c r="AI1600" s="195" t="str">
        <f t="shared" si="1733"/>
        <v>AI$17</v>
      </c>
      <c r="AJ1600" s="195" t="str">
        <f t="shared" si="1733"/>
        <v>AJ$17</v>
      </c>
      <c r="AK1600" s="195" t="str">
        <f t="shared" si="1733"/>
        <v>AK$17</v>
      </c>
      <c r="AL1600" s="195" t="str">
        <f t="shared" si="1733"/>
        <v>AL$17</v>
      </c>
      <c r="AM1600" s="195" t="str">
        <f t="shared" si="1733"/>
        <v>AM$17</v>
      </c>
      <c r="AN1600" s="195" t="str">
        <f t="shared" si="1733"/>
        <v>AN$17</v>
      </c>
      <c r="AO1600" s="195" t="str">
        <f t="shared" si="1733"/>
        <v>AO$17</v>
      </c>
      <c r="AP1600" s="195" t="str">
        <f t="shared" si="1733"/>
        <v>AP$17</v>
      </c>
      <c r="AQ1600" s="195" t="str">
        <f t="shared" si="1733"/>
        <v>AQ$17</v>
      </c>
      <c r="AR1600" s="195" t="str">
        <f t="shared" si="1733"/>
        <v>AR$17</v>
      </c>
      <c r="AS1600" s="195" t="str">
        <f t="shared" si="1733"/>
        <v>AS$17</v>
      </c>
      <c r="AT1600" s="195" t="str">
        <f t="shared" si="1733"/>
        <v>AT$17</v>
      </c>
      <c r="AU1600" s="195" t="str">
        <f t="shared" si="1733"/>
        <v>AU$17</v>
      </c>
      <c r="AV1600" s="195" t="str">
        <f t="shared" si="1733"/>
        <v>AV$17</v>
      </c>
      <c r="AW1600" s="195" t="str">
        <f t="shared" si="1733"/>
        <v>AW$17</v>
      </c>
      <c r="AX1600" s="195" t="str">
        <f t="shared" si="1733"/>
        <v>AX$17</v>
      </c>
      <c r="AY1600" s="195" t="str">
        <f t="shared" ref="AY1600:CD1600" si="1734">AY$21</f>
        <v>AY$17</v>
      </c>
      <c r="AZ1600" s="195" t="str">
        <f t="shared" si="1734"/>
        <v>AZ$17</v>
      </c>
      <c r="BA1600" s="195" t="str">
        <f t="shared" si="1734"/>
        <v>BA$17</v>
      </c>
      <c r="BB1600" s="195" t="str">
        <f t="shared" si="1734"/>
        <v>BB$17</v>
      </c>
      <c r="BC1600" s="195" t="str">
        <f t="shared" si="1734"/>
        <v>BC$17</v>
      </c>
      <c r="BD1600" s="195" t="str">
        <f t="shared" si="1734"/>
        <v>BD$17</v>
      </c>
      <c r="BE1600" s="195" t="str">
        <f t="shared" si="1734"/>
        <v>BE$17</v>
      </c>
      <c r="BF1600" s="195" t="str">
        <f t="shared" si="1734"/>
        <v>BF$17</v>
      </c>
      <c r="BG1600" s="195" t="str">
        <f t="shared" si="1734"/>
        <v>BG$17</v>
      </c>
      <c r="BH1600" s="195" t="str">
        <f t="shared" si="1734"/>
        <v>BH$17</v>
      </c>
      <c r="BI1600" s="195" t="str">
        <f t="shared" si="1734"/>
        <v>BI$17</v>
      </c>
      <c r="BJ1600" s="195" t="str">
        <f t="shared" si="1734"/>
        <v>BJ$17</v>
      </c>
      <c r="BK1600" s="195" t="str">
        <f t="shared" si="1734"/>
        <v>BK$17</v>
      </c>
      <c r="BL1600" s="195" t="str">
        <f t="shared" si="1734"/>
        <v>BL$17</v>
      </c>
      <c r="BM1600" s="195" t="str">
        <f t="shared" si="1734"/>
        <v>BM$17</v>
      </c>
      <c r="BN1600" s="195" t="str">
        <f t="shared" si="1734"/>
        <v>BN$17</v>
      </c>
      <c r="BO1600" s="195" t="str">
        <f t="shared" si="1734"/>
        <v>BO$17</v>
      </c>
      <c r="BP1600" s="195" t="str">
        <f t="shared" si="1734"/>
        <v>BP$17</v>
      </c>
      <c r="BQ1600" s="195" t="str">
        <f t="shared" si="1734"/>
        <v>BQ$17</v>
      </c>
      <c r="BR1600" s="195" t="str">
        <f t="shared" si="1734"/>
        <v>BR$17</v>
      </c>
      <c r="BS1600" s="195" t="str">
        <f t="shared" si="1734"/>
        <v>BS$17</v>
      </c>
      <c r="BT1600" s="195" t="str">
        <f t="shared" si="1734"/>
        <v>BT$17</v>
      </c>
      <c r="BU1600" s="195" t="str">
        <f t="shared" si="1734"/>
        <v>BU$17</v>
      </c>
      <c r="BV1600" s="195" t="str">
        <f t="shared" si="1734"/>
        <v>BV$17</v>
      </c>
      <c r="BW1600" s="195" t="str">
        <f t="shared" si="1734"/>
        <v>BW$17</v>
      </c>
      <c r="BX1600" s="195" t="str">
        <f t="shared" si="1734"/>
        <v>BX$17</v>
      </c>
      <c r="BY1600" s="195" t="str">
        <f t="shared" si="1734"/>
        <v>BY$17</v>
      </c>
      <c r="BZ1600" s="195" t="str">
        <f t="shared" si="1734"/>
        <v>BZ$17</v>
      </c>
      <c r="CA1600" s="195" t="str">
        <f t="shared" si="1734"/>
        <v>CA$17</v>
      </c>
      <c r="CB1600" s="195" t="str">
        <f t="shared" si="1734"/>
        <v>CB$17</v>
      </c>
      <c r="CC1600" s="195" t="str">
        <f t="shared" si="1734"/>
        <v>CC$17</v>
      </c>
      <c r="CD1600" s="195" t="str">
        <f t="shared" si="1734"/>
        <v>CD$17</v>
      </c>
      <c r="CE1600" s="195" t="str">
        <f t="shared" ref="CE1600:CK1600" si="1735">CE$21</f>
        <v>CE$17</v>
      </c>
      <c r="CF1600" s="195" t="str">
        <f t="shared" si="1735"/>
        <v>CF$17</v>
      </c>
      <c r="CG1600" s="195" t="str">
        <f t="shared" si="1735"/>
        <v>CG$17</v>
      </c>
      <c r="CH1600" s="195" t="str">
        <f t="shared" si="1735"/>
        <v>CH$17</v>
      </c>
      <c r="CI1600" s="195" t="str">
        <f t="shared" si="1735"/>
        <v>CI$17</v>
      </c>
      <c r="CJ1600" s="195" t="str">
        <f t="shared" si="1735"/>
        <v>CJ$17</v>
      </c>
      <c r="CK1600" s="195" t="str">
        <f t="shared" si="1735"/>
        <v>CK$17</v>
      </c>
    </row>
    <row r="1601" spans="2:89" x14ac:dyDescent="0.35">
      <c r="B1601" s="171" t="s">
        <v>491</v>
      </c>
      <c r="E1601" s="8"/>
      <c r="H1601" s="196"/>
      <c r="I1601" s="197"/>
      <c r="J1601" s="197"/>
      <c r="K1601" s="198"/>
      <c r="L1601" s="198"/>
      <c r="M1601" s="198"/>
      <c r="N1601" s="198"/>
      <c r="O1601" s="198"/>
      <c r="P1601" s="198"/>
      <c r="R1601" s="198"/>
      <c r="S1601" s="186"/>
      <c r="T1601" s="186"/>
      <c r="U1601" s="186"/>
      <c r="V1601" s="186"/>
      <c r="W1601" s="186"/>
      <c r="X1601" s="186"/>
      <c r="Y1601" s="186"/>
      <c r="Z1601" s="186"/>
      <c r="AA1601" s="186"/>
      <c r="AB1601" s="186"/>
      <c r="AC1601" s="186"/>
      <c r="AD1601" s="186"/>
      <c r="AE1601" s="186"/>
      <c r="AF1601" s="186"/>
      <c r="AG1601" s="186"/>
      <c r="AH1601" s="186"/>
      <c r="AI1601" s="186"/>
      <c r="AJ1601" s="186"/>
      <c r="AK1601" s="186"/>
      <c r="AL1601" s="186"/>
      <c r="AM1601" s="186"/>
      <c r="AN1601" s="186"/>
      <c r="AO1601" s="186"/>
      <c r="AP1601" s="186"/>
      <c r="AQ1601" s="186"/>
      <c r="AR1601" s="186"/>
      <c r="AS1601" s="186"/>
      <c r="AT1601" s="186"/>
      <c r="AU1601" s="186"/>
      <c r="AV1601" s="186"/>
      <c r="AW1601" s="186"/>
      <c r="AX1601" s="186"/>
      <c r="AY1601" s="186"/>
      <c r="AZ1601" s="186"/>
      <c r="BA1601" s="186"/>
      <c r="BB1601" s="186"/>
      <c r="BC1601" s="186"/>
      <c r="BD1601" s="186"/>
      <c r="BE1601" s="186"/>
      <c r="BF1601" s="186"/>
      <c r="BG1601" s="186"/>
      <c r="BH1601" s="186"/>
      <c r="BI1601" s="186"/>
      <c r="BJ1601" s="186"/>
      <c r="BK1601" s="186"/>
      <c r="BL1601" s="186"/>
      <c r="BM1601" s="186"/>
      <c r="BN1601" s="186"/>
      <c r="BO1601" s="186"/>
      <c r="BP1601" s="186"/>
      <c r="BQ1601" s="186"/>
      <c r="BR1601" s="186"/>
      <c r="BS1601" s="186"/>
      <c r="BT1601" s="186"/>
      <c r="BU1601" s="186"/>
      <c r="BV1601" s="186"/>
      <c r="BW1601" s="186"/>
      <c r="BX1601" s="186"/>
      <c r="BY1601" s="186"/>
      <c r="BZ1601" s="186"/>
      <c r="CA1601" s="186"/>
      <c r="CB1601" s="186"/>
      <c r="CC1601" s="186"/>
      <c r="CD1601" s="186"/>
      <c r="CE1601" s="186"/>
      <c r="CF1601" s="186"/>
      <c r="CG1601" s="186"/>
      <c r="CH1601" s="186"/>
      <c r="CI1601" s="186"/>
      <c r="CJ1601" s="186"/>
      <c r="CK1601" s="186"/>
    </row>
    <row r="1602" spans="2:89" x14ac:dyDescent="0.35">
      <c r="B1602" s="171" t="s">
        <v>505</v>
      </c>
      <c r="E1602" s="8"/>
      <c r="H1602" s="196"/>
      <c r="I1602" s="197"/>
      <c r="J1602" s="197"/>
      <c r="K1602" s="198"/>
      <c r="L1602" s="198"/>
      <c r="M1602" s="198"/>
      <c r="N1602" s="198"/>
      <c r="O1602" s="198"/>
      <c r="P1602" s="198"/>
      <c r="R1602" s="198"/>
      <c r="S1602" s="186"/>
      <c r="T1602" s="186"/>
      <c r="U1602" s="186"/>
      <c r="V1602" s="186"/>
      <c r="W1602" s="186"/>
      <c r="X1602" s="186"/>
      <c r="Y1602" s="186"/>
      <c r="Z1602" s="186"/>
      <c r="AA1602" s="186"/>
      <c r="AB1602" s="186"/>
      <c r="AC1602" s="186"/>
      <c r="AD1602" s="186"/>
      <c r="AE1602" s="186"/>
      <c r="AF1602" s="186"/>
      <c r="AG1602" s="186"/>
      <c r="AH1602" s="186"/>
      <c r="AI1602" s="186"/>
      <c r="AJ1602" s="186"/>
      <c r="AK1602" s="186"/>
      <c r="AL1602" s="186"/>
      <c r="AM1602" s="186"/>
      <c r="AN1602" s="186"/>
      <c r="AO1602" s="186"/>
      <c r="AP1602" s="186"/>
      <c r="AQ1602" s="186"/>
      <c r="AR1602" s="186"/>
      <c r="AS1602" s="186"/>
      <c r="AT1602" s="186"/>
      <c r="AU1602" s="186"/>
      <c r="AV1602" s="186"/>
      <c r="AW1602" s="186"/>
      <c r="AX1602" s="186"/>
      <c r="AY1602" s="186"/>
      <c r="AZ1602" s="186"/>
      <c r="BA1602" s="186"/>
      <c r="BB1602" s="186"/>
      <c r="BC1602" s="186"/>
      <c r="BD1602" s="186"/>
      <c r="BE1602" s="186"/>
      <c r="BF1602" s="186"/>
      <c r="BG1602" s="186"/>
      <c r="BH1602" s="186"/>
      <c r="BI1602" s="186"/>
      <c r="BJ1602" s="186"/>
      <c r="BK1602" s="186"/>
      <c r="BL1602" s="186"/>
      <c r="BM1602" s="186"/>
      <c r="BN1602" s="186"/>
      <c r="BO1602" s="186"/>
      <c r="BP1602" s="186"/>
      <c r="BQ1602" s="186"/>
      <c r="BR1602" s="186"/>
      <c r="BS1602" s="186"/>
      <c r="BT1602" s="186"/>
      <c r="BU1602" s="186"/>
      <c r="BV1602" s="186"/>
      <c r="BW1602" s="186"/>
      <c r="BX1602" s="186"/>
      <c r="BY1602" s="186"/>
      <c r="BZ1602" s="186"/>
      <c r="CA1602" s="186"/>
      <c r="CB1602" s="186"/>
      <c r="CC1602" s="186"/>
      <c r="CD1602" s="186"/>
      <c r="CE1602" s="186"/>
      <c r="CF1602" s="186"/>
      <c r="CG1602" s="186"/>
      <c r="CH1602" s="186"/>
      <c r="CI1602" s="186"/>
      <c r="CJ1602" s="186"/>
      <c r="CK1602" s="186"/>
    </row>
    <row r="1603" spans="2:89" x14ac:dyDescent="0.35">
      <c r="B1603" s="171" t="s">
        <v>463</v>
      </c>
      <c r="E1603" s="8"/>
      <c r="H1603" s="196"/>
      <c r="I1603" s="197"/>
      <c r="J1603" s="197"/>
      <c r="K1603" s="198"/>
      <c r="L1603" s="198"/>
      <c r="M1603" s="198"/>
      <c r="N1603" s="198"/>
      <c r="O1603" s="198"/>
      <c r="P1603" s="198"/>
      <c r="R1603" s="198"/>
      <c r="S1603" s="186" t="str">
        <f t="shared" ref="S1603:AX1603" si="1736">S$22</f>
        <v>S$18</v>
      </c>
      <c r="T1603" s="186" t="str">
        <f t="shared" si="1736"/>
        <v>T$18</v>
      </c>
      <c r="U1603" s="186" t="str">
        <f t="shared" si="1736"/>
        <v>U$18</v>
      </c>
      <c r="V1603" s="186" t="str">
        <f t="shared" si="1736"/>
        <v>V$18</v>
      </c>
      <c r="W1603" s="186" t="str">
        <f t="shared" si="1736"/>
        <v>W$18</v>
      </c>
      <c r="X1603" s="186" t="str">
        <f t="shared" si="1736"/>
        <v>X$18</v>
      </c>
      <c r="Y1603" s="186" t="str">
        <f t="shared" si="1736"/>
        <v>Y$18</v>
      </c>
      <c r="Z1603" s="186" t="str">
        <f t="shared" si="1736"/>
        <v>Z$18</v>
      </c>
      <c r="AA1603" s="186" t="str">
        <f t="shared" si="1736"/>
        <v>AA$18</v>
      </c>
      <c r="AB1603" s="186" t="str">
        <f t="shared" si="1736"/>
        <v>AB$18</v>
      </c>
      <c r="AC1603" s="186" t="str">
        <f t="shared" si="1736"/>
        <v>AC$18</v>
      </c>
      <c r="AD1603" s="186" t="str">
        <f t="shared" si="1736"/>
        <v>AD$18</v>
      </c>
      <c r="AE1603" s="186" t="str">
        <f t="shared" si="1736"/>
        <v>AE$18</v>
      </c>
      <c r="AF1603" s="186" t="str">
        <f t="shared" si="1736"/>
        <v>AF$18</v>
      </c>
      <c r="AG1603" s="186" t="str">
        <f t="shared" si="1736"/>
        <v>AG$18</v>
      </c>
      <c r="AH1603" s="186" t="str">
        <f t="shared" si="1736"/>
        <v>AH$18</v>
      </c>
      <c r="AI1603" s="186" t="str">
        <f t="shared" si="1736"/>
        <v>AI$18</v>
      </c>
      <c r="AJ1603" s="186" t="str">
        <f t="shared" si="1736"/>
        <v>AJ$18</v>
      </c>
      <c r="AK1603" s="186" t="str">
        <f t="shared" si="1736"/>
        <v>AK$18</v>
      </c>
      <c r="AL1603" s="186" t="str">
        <f t="shared" si="1736"/>
        <v>AL$18</v>
      </c>
      <c r="AM1603" s="186" t="str">
        <f t="shared" si="1736"/>
        <v>AM$18</v>
      </c>
      <c r="AN1603" s="186" t="str">
        <f t="shared" si="1736"/>
        <v>AN$18</v>
      </c>
      <c r="AO1603" s="186" t="str">
        <f t="shared" si="1736"/>
        <v>AO$18</v>
      </c>
      <c r="AP1603" s="186" t="str">
        <f t="shared" si="1736"/>
        <v>AP$18</v>
      </c>
      <c r="AQ1603" s="186" t="str">
        <f t="shared" si="1736"/>
        <v>AQ$18</v>
      </c>
      <c r="AR1603" s="186" t="str">
        <f t="shared" si="1736"/>
        <v>AR$18</v>
      </c>
      <c r="AS1603" s="186" t="str">
        <f t="shared" si="1736"/>
        <v>AS$18</v>
      </c>
      <c r="AT1603" s="186" t="str">
        <f t="shared" si="1736"/>
        <v>AT$18</v>
      </c>
      <c r="AU1603" s="186" t="str">
        <f t="shared" si="1736"/>
        <v>AU$18</v>
      </c>
      <c r="AV1603" s="186" t="str">
        <f t="shared" si="1736"/>
        <v>AV$18</v>
      </c>
      <c r="AW1603" s="186" t="str">
        <f t="shared" si="1736"/>
        <v>AW$18</v>
      </c>
      <c r="AX1603" s="186" t="str">
        <f t="shared" si="1736"/>
        <v>AX$18</v>
      </c>
      <c r="AY1603" s="186" t="str">
        <f t="shared" ref="AY1603:CD1603" si="1737">AY$22</f>
        <v>AY$18</v>
      </c>
      <c r="AZ1603" s="186" t="str">
        <f t="shared" si="1737"/>
        <v>AZ$18</v>
      </c>
      <c r="BA1603" s="186" t="str">
        <f t="shared" si="1737"/>
        <v>BA$18</v>
      </c>
      <c r="BB1603" s="186" t="str">
        <f t="shared" si="1737"/>
        <v>BB$18</v>
      </c>
      <c r="BC1603" s="186" t="str">
        <f t="shared" si="1737"/>
        <v>BC$18</v>
      </c>
      <c r="BD1603" s="186" t="str">
        <f t="shared" si="1737"/>
        <v>BD$18</v>
      </c>
      <c r="BE1603" s="186" t="str">
        <f t="shared" si="1737"/>
        <v>BE$18</v>
      </c>
      <c r="BF1603" s="186" t="str">
        <f t="shared" si="1737"/>
        <v>BF$18</v>
      </c>
      <c r="BG1603" s="186" t="str">
        <f t="shared" si="1737"/>
        <v>BG$18</v>
      </c>
      <c r="BH1603" s="186" t="str">
        <f t="shared" si="1737"/>
        <v>BH$18</v>
      </c>
      <c r="BI1603" s="186" t="str">
        <f t="shared" si="1737"/>
        <v>BI$18</v>
      </c>
      <c r="BJ1603" s="186" t="str">
        <f t="shared" si="1737"/>
        <v>BJ$18</v>
      </c>
      <c r="BK1603" s="186" t="str">
        <f t="shared" si="1737"/>
        <v>BK$18</v>
      </c>
      <c r="BL1603" s="186" t="str">
        <f t="shared" si="1737"/>
        <v>BL$18</v>
      </c>
      <c r="BM1603" s="186" t="str">
        <f t="shared" si="1737"/>
        <v>BM$18</v>
      </c>
      <c r="BN1603" s="186" t="str">
        <f t="shared" si="1737"/>
        <v>BN$18</v>
      </c>
      <c r="BO1603" s="186" t="str">
        <f t="shared" si="1737"/>
        <v>BO$18</v>
      </c>
      <c r="BP1603" s="186" t="str">
        <f t="shared" si="1737"/>
        <v>BP$18</v>
      </c>
      <c r="BQ1603" s="186" t="str">
        <f t="shared" si="1737"/>
        <v>BQ$18</v>
      </c>
      <c r="BR1603" s="186" t="str">
        <f t="shared" si="1737"/>
        <v>BR$18</v>
      </c>
      <c r="BS1603" s="186" t="str">
        <f t="shared" si="1737"/>
        <v>BS$18</v>
      </c>
      <c r="BT1603" s="186" t="str">
        <f t="shared" si="1737"/>
        <v>BT$18</v>
      </c>
      <c r="BU1603" s="186" t="str">
        <f t="shared" si="1737"/>
        <v>BU$18</v>
      </c>
      <c r="BV1603" s="186" t="str">
        <f t="shared" si="1737"/>
        <v>BV$18</v>
      </c>
      <c r="BW1603" s="186" t="str">
        <f t="shared" si="1737"/>
        <v>BW$18</v>
      </c>
      <c r="BX1603" s="186" t="str">
        <f t="shared" si="1737"/>
        <v>BX$18</v>
      </c>
      <c r="BY1603" s="186" t="str">
        <f t="shared" si="1737"/>
        <v>BY$18</v>
      </c>
      <c r="BZ1603" s="186" t="str">
        <f t="shared" si="1737"/>
        <v>BZ$18</v>
      </c>
      <c r="CA1603" s="186" t="str">
        <f t="shared" si="1737"/>
        <v>CA$18</v>
      </c>
      <c r="CB1603" s="186" t="str">
        <f t="shared" si="1737"/>
        <v>CB$18</v>
      </c>
      <c r="CC1603" s="186" t="str">
        <f t="shared" si="1737"/>
        <v>CC$18</v>
      </c>
      <c r="CD1603" s="186" t="str">
        <f t="shared" si="1737"/>
        <v>CD$18</v>
      </c>
      <c r="CE1603" s="186" t="str">
        <f t="shared" ref="CE1603:CK1603" si="1738">CE$22</f>
        <v>CE$18</v>
      </c>
      <c r="CF1603" s="186" t="str">
        <f t="shared" si="1738"/>
        <v>CF$18</v>
      </c>
      <c r="CG1603" s="186" t="str">
        <f t="shared" si="1738"/>
        <v>CG$18</v>
      </c>
      <c r="CH1603" s="186" t="str">
        <f t="shared" si="1738"/>
        <v>CH$18</v>
      </c>
      <c r="CI1603" s="186" t="str">
        <f t="shared" si="1738"/>
        <v>CI$18</v>
      </c>
      <c r="CJ1603" s="186" t="str">
        <f t="shared" si="1738"/>
        <v>CJ$18</v>
      </c>
      <c r="CK1603" s="186" t="str">
        <f t="shared" si="1738"/>
        <v>CK$18</v>
      </c>
    </row>
    <row r="1604" spans="2:89" x14ac:dyDescent="0.35">
      <c r="B1604" s="171" t="s">
        <v>464</v>
      </c>
      <c r="E1604" s="8"/>
      <c r="H1604" s="196"/>
      <c r="I1604" s="197"/>
      <c r="J1604" s="197"/>
      <c r="K1604" s="198"/>
      <c r="L1604" s="198"/>
      <c r="M1604" s="198"/>
      <c r="N1604" s="198"/>
      <c r="O1604" s="198"/>
      <c r="P1604" s="198"/>
      <c r="R1604" s="198"/>
      <c r="S1604" s="186" t="str">
        <f t="shared" ref="S1604:AX1604" si="1739">S$23</f>
        <v>S$19</v>
      </c>
      <c r="T1604" s="186" t="str">
        <f t="shared" si="1739"/>
        <v>T$19</v>
      </c>
      <c r="U1604" s="186" t="str">
        <f t="shared" si="1739"/>
        <v>U$19</v>
      </c>
      <c r="V1604" s="186" t="str">
        <f t="shared" si="1739"/>
        <v>V$19</v>
      </c>
      <c r="W1604" s="186" t="str">
        <f t="shared" si="1739"/>
        <v>W$19</v>
      </c>
      <c r="X1604" s="186" t="str">
        <f t="shared" si="1739"/>
        <v>X$19</v>
      </c>
      <c r="Y1604" s="186" t="str">
        <f t="shared" si="1739"/>
        <v>Y$19</v>
      </c>
      <c r="Z1604" s="186" t="str">
        <f t="shared" si="1739"/>
        <v>Z$19</v>
      </c>
      <c r="AA1604" s="186" t="str">
        <f t="shared" si="1739"/>
        <v>AA$19</v>
      </c>
      <c r="AB1604" s="186" t="str">
        <f t="shared" si="1739"/>
        <v>AB$19</v>
      </c>
      <c r="AC1604" s="186" t="str">
        <f t="shared" si="1739"/>
        <v>AC$19</v>
      </c>
      <c r="AD1604" s="186" t="str">
        <f t="shared" si="1739"/>
        <v>AD$19</v>
      </c>
      <c r="AE1604" s="186" t="str">
        <f t="shared" si="1739"/>
        <v>AE$19</v>
      </c>
      <c r="AF1604" s="186" t="str">
        <f t="shared" si="1739"/>
        <v>AF$19</v>
      </c>
      <c r="AG1604" s="186" t="str">
        <f t="shared" si="1739"/>
        <v>AG$19</v>
      </c>
      <c r="AH1604" s="186" t="str">
        <f t="shared" si="1739"/>
        <v>AH$19</v>
      </c>
      <c r="AI1604" s="186" t="str">
        <f t="shared" si="1739"/>
        <v>AI$19</v>
      </c>
      <c r="AJ1604" s="186" t="str">
        <f t="shared" si="1739"/>
        <v>AJ$19</v>
      </c>
      <c r="AK1604" s="186" t="str">
        <f t="shared" si="1739"/>
        <v>AK$19</v>
      </c>
      <c r="AL1604" s="186" t="str">
        <f t="shared" si="1739"/>
        <v>AL$19</v>
      </c>
      <c r="AM1604" s="186" t="str">
        <f t="shared" si="1739"/>
        <v>AM$19</v>
      </c>
      <c r="AN1604" s="186" t="str">
        <f t="shared" si="1739"/>
        <v>AN$19</v>
      </c>
      <c r="AO1604" s="186" t="str">
        <f t="shared" si="1739"/>
        <v>AO$19</v>
      </c>
      <c r="AP1604" s="186" t="str">
        <f t="shared" si="1739"/>
        <v>AP$19</v>
      </c>
      <c r="AQ1604" s="186" t="str">
        <f t="shared" si="1739"/>
        <v>AQ$19</v>
      </c>
      <c r="AR1604" s="186" t="str">
        <f t="shared" si="1739"/>
        <v>AR$19</v>
      </c>
      <c r="AS1604" s="186" t="str">
        <f t="shared" si="1739"/>
        <v>AS$19</v>
      </c>
      <c r="AT1604" s="186" t="str">
        <f t="shared" si="1739"/>
        <v>AT$19</v>
      </c>
      <c r="AU1604" s="186" t="str">
        <f t="shared" si="1739"/>
        <v>AU$19</v>
      </c>
      <c r="AV1604" s="186" t="str">
        <f t="shared" si="1739"/>
        <v>AV$19</v>
      </c>
      <c r="AW1604" s="186" t="str">
        <f t="shared" si="1739"/>
        <v>AW$19</v>
      </c>
      <c r="AX1604" s="186" t="str">
        <f t="shared" si="1739"/>
        <v>AX$19</v>
      </c>
      <c r="AY1604" s="186" t="str">
        <f t="shared" ref="AY1604:CD1604" si="1740">AY$23</f>
        <v>AY$19</v>
      </c>
      <c r="AZ1604" s="186" t="str">
        <f t="shared" si="1740"/>
        <v>AZ$19</v>
      </c>
      <c r="BA1604" s="186" t="str">
        <f t="shared" si="1740"/>
        <v>BA$19</v>
      </c>
      <c r="BB1604" s="186" t="str">
        <f t="shared" si="1740"/>
        <v>BB$19</v>
      </c>
      <c r="BC1604" s="186" t="str">
        <f t="shared" si="1740"/>
        <v>BC$19</v>
      </c>
      <c r="BD1604" s="186" t="str">
        <f t="shared" si="1740"/>
        <v>BD$19</v>
      </c>
      <c r="BE1604" s="186" t="str">
        <f t="shared" si="1740"/>
        <v>BE$19</v>
      </c>
      <c r="BF1604" s="186" t="str">
        <f t="shared" si="1740"/>
        <v>BF$19</v>
      </c>
      <c r="BG1604" s="186" t="str">
        <f t="shared" si="1740"/>
        <v>BG$19</v>
      </c>
      <c r="BH1604" s="186" t="str">
        <f t="shared" si="1740"/>
        <v>BH$19</v>
      </c>
      <c r="BI1604" s="186" t="str">
        <f t="shared" si="1740"/>
        <v>BI$19</v>
      </c>
      <c r="BJ1604" s="186" t="str">
        <f t="shared" si="1740"/>
        <v>BJ$19</v>
      </c>
      <c r="BK1604" s="186" t="str">
        <f t="shared" si="1740"/>
        <v>BK$19</v>
      </c>
      <c r="BL1604" s="186" t="str">
        <f t="shared" si="1740"/>
        <v>BL$19</v>
      </c>
      <c r="BM1604" s="186" t="str">
        <f t="shared" si="1740"/>
        <v>BM$19</v>
      </c>
      <c r="BN1604" s="186" t="str">
        <f t="shared" si="1740"/>
        <v>BN$19</v>
      </c>
      <c r="BO1604" s="186" t="str">
        <f t="shared" si="1740"/>
        <v>BO$19</v>
      </c>
      <c r="BP1604" s="186" t="str">
        <f t="shared" si="1740"/>
        <v>BP$19</v>
      </c>
      <c r="BQ1604" s="186" t="str">
        <f t="shared" si="1740"/>
        <v>BQ$19</v>
      </c>
      <c r="BR1604" s="186" t="str">
        <f t="shared" si="1740"/>
        <v>BR$19</v>
      </c>
      <c r="BS1604" s="186" t="str">
        <f t="shared" si="1740"/>
        <v>BS$19</v>
      </c>
      <c r="BT1604" s="186" t="str">
        <f t="shared" si="1740"/>
        <v>BT$19</v>
      </c>
      <c r="BU1604" s="186" t="str">
        <f t="shared" si="1740"/>
        <v>BU$19</v>
      </c>
      <c r="BV1604" s="186" t="str">
        <f t="shared" si="1740"/>
        <v>BV$19</v>
      </c>
      <c r="BW1604" s="186" t="str">
        <f t="shared" si="1740"/>
        <v>BW$19</v>
      </c>
      <c r="BX1604" s="186" t="str">
        <f t="shared" si="1740"/>
        <v>BX$19</v>
      </c>
      <c r="BY1604" s="186" t="str">
        <f t="shared" si="1740"/>
        <v>BY$19</v>
      </c>
      <c r="BZ1604" s="186" t="str">
        <f t="shared" si="1740"/>
        <v>BZ$19</v>
      </c>
      <c r="CA1604" s="186" t="str">
        <f t="shared" si="1740"/>
        <v>CA$19</v>
      </c>
      <c r="CB1604" s="186" t="str">
        <f t="shared" si="1740"/>
        <v>CB$19</v>
      </c>
      <c r="CC1604" s="186" t="str">
        <f t="shared" si="1740"/>
        <v>CC$19</v>
      </c>
      <c r="CD1604" s="186" t="str">
        <f t="shared" si="1740"/>
        <v>CD$19</v>
      </c>
      <c r="CE1604" s="186" t="str">
        <f t="shared" ref="CE1604:CK1604" si="1741">CE$23</f>
        <v>CE$19</v>
      </c>
      <c r="CF1604" s="186" t="str">
        <f t="shared" si="1741"/>
        <v>CF$19</v>
      </c>
      <c r="CG1604" s="186" t="str">
        <f t="shared" si="1741"/>
        <v>CG$19</v>
      </c>
      <c r="CH1604" s="186" t="str">
        <f t="shared" si="1741"/>
        <v>CH$19</v>
      </c>
      <c r="CI1604" s="186" t="str">
        <f t="shared" si="1741"/>
        <v>CI$19</v>
      </c>
      <c r="CJ1604" s="186" t="str">
        <f t="shared" si="1741"/>
        <v>CJ$19</v>
      </c>
      <c r="CK1604" s="186" t="str">
        <f t="shared" si="1741"/>
        <v>CK$19</v>
      </c>
    </row>
    <row r="1605" spans="2:89" x14ac:dyDescent="0.35">
      <c r="B1605" s="66" t="s">
        <v>194</v>
      </c>
      <c r="C1605" s="31"/>
      <c r="D1605" t="s">
        <v>158</v>
      </c>
      <c r="E1605" s="8" t="str">
        <f t="shared" ref="E1605:E1619" si="1742">ROW()&amp;" "&amp;D1605</f>
        <v>1605 DCSCAC-S</v>
      </c>
      <c r="F1605" t="s">
        <v>431</v>
      </c>
      <c r="G1605" s="31" t="s">
        <v>81</v>
      </c>
      <c r="H1605" s="22"/>
      <c r="I1605" s="288"/>
      <c r="J1605" s="288"/>
      <c r="K1605" s="22"/>
      <c r="L1605" s="22"/>
      <c r="M1605" s="22"/>
      <c r="N1605" s="22"/>
      <c r="O1605" s="22"/>
      <c r="P1605" s="22"/>
      <c r="R1605" s="66"/>
      <c r="S1605" s="289"/>
      <c r="T1605" s="289"/>
      <c r="U1605" s="289"/>
      <c r="V1605" s="289"/>
      <c r="W1605" s="289"/>
      <c r="X1605" s="289"/>
      <c r="Y1605" s="289"/>
      <c r="Z1605" s="289"/>
      <c r="AA1605" s="289"/>
      <c r="AB1605" s="289"/>
      <c r="AC1605" s="289"/>
      <c r="AD1605" s="289"/>
      <c r="AE1605" s="289"/>
      <c r="AF1605" s="289"/>
      <c r="AG1605" s="289"/>
      <c r="AH1605" s="289"/>
      <c r="AI1605" s="289"/>
      <c r="AJ1605" s="289"/>
      <c r="AK1605" s="289"/>
      <c r="AL1605" s="289"/>
      <c r="AM1605" s="289"/>
      <c r="AN1605" s="289"/>
      <c r="AO1605" s="289"/>
      <c r="AP1605" s="289"/>
      <c r="AQ1605" s="289"/>
      <c r="AR1605" s="289"/>
      <c r="AS1605" s="289"/>
      <c r="AT1605" s="289"/>
      <c r="AU1605" s="289"/>
      <c r="AV1605" s="289"/>
      <c r="AW1605" s="289"/>
      <c r="AX1605" s="289"/>
      <c r="AY1605" s="289"/>
      <c r="AZ1605" s="289"/>
      <c r="BA1605" s="289"/>
      <c r="BB1605" s="289"/>
      <c r="BC1605" s="289"/>
      <c r="BD1605" s="289"/>
      <c r="BE1605" s="289"/>
      <c r="BF1605" s="289"/>
      <c r="BG1605" s="289"/>
      <c r="BH1605" s="289"/>
      <c r="BI1605" s="289"/>
      <c r="BJ1605" s="289"/>
      <c r="BK1605" s="289"/>
      <c r="BL1605" s="289"/>
      <c r="BM1605" s="289"/>
      <c r="BN1605" s="289"/>
      <c r="BO1605" s="289"/>
      <c r="BP1605" s="289"/>
      <c r="BQ1605" s="289"/>
      <c r="BR1605" s="289"/>
      <c r="BS1605" s="289"/>
      <c r="BT1605" s="289"/>
      <c r="BU1605" s="289"/>
      <c r="BV1605" s="289"/>
      <c r="BW1605" s="289"/>
      <c r="BX1605" s="289"/>
      <c r="BY1605" s="289"/>
      <c r="BZ1605" s="289"/>
      <c r="CA1605" s="289"/>
      <c r="CB1605" s="289"/>
      <c r="CC1605" s="289"/>
      <c r="CD1605" s="289"/>
      <c r="CE1605" s="289"/>
      <c r="CF1605" s="289"/>
      <c r="CG1605" s="289"/>
      <c r="CH1605" s="289"/>
      <c r="CI1605" s="289"/>
      <c r="CJ1605" s="289"/>
      <c r="CK1605" s="289"/>
    </row>
    <row r="1606" spans="2:89" x14ac:dyDescent="0.35">
      <c r="B1606" s="95" t="str">
        <f>B1610&amp;":"</f>
        <v>Expense - Seller acquisition cost:</v>
      </c>
      <c r="D1606" t="s">
        <v>158</v>
      </c>
      <c r="E1606" s="8" t="str">
        <f>ROW()&amp;" "&amp;D1606</f>
        <v>1606 DCSCAC-S</v>
      </c>
      <c r="G1606" t="str">
        <f>E1606</f>
        <v>1606 DCSCAC-S</v>
      </c>
      <c r="I1606"/>
      <c r="J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row>
    <row r="1607" spans="2:89" x14ac:dyDescent="0.35">
      <c r="B1607" s="141" t="str">
        <f>"# of "&amp;B1613&amp;"s"&amp;"/seller/month"</f>
        <v># of primary units/seller/month</v>
      </c>
      <c r="D1607" t="s">
        <v>158</v>
      </c>
      <c r="E1607" s="8" t="str">
        <f t="shared" si="1742"/>
        <v>1607 DCSCAC-S</v>
      </c>
      <c r="G1607" t="str">
        <f>E1607</f>
        <v>1607 DCSCAC-S</v>
      </c>
      <c r="H1607" s="12"/>
      <c r="I1607" s="60"/>
      <c r="J1607" s="60"/>
      <c r="K1607" s="14">
        <v>10</v>
      </c>
      <c r="L1607" s="14">
        <v>10</v>
      </c>
      <c r="M1607" s="14">
        <v>10</v>
      </c>
      <c r="N1607" s="14">
        <v>10</v>
      </c>
      <c r="O1607" s="14">
        <v>10</v>
      </c>
      <c r="P1607" s="14">
        <v>10</v>
      </c>
      <c r="R1607" s="15"/>
      <c r="S1607" s="76" cm="1">
        <f t="array" ref="S1607">INDEX($K:$P,ROW(),MATCH(S$3,$K$2:$P$2,0))</f>
        <v>10</v>
      </c>
      <c r="T1607" s="76" cm="1">
        <f t="array" ref="T1607">INDEX($K:$P,ROW(),MATCH(T$3,$K$2:$P$2,0))</f>
        <v>10</v>
      </c>
      <c r="U1607" s="76" cm="1">
        <f t="array" ref="U1607">INDEX($K:$P,ROW(),MATCH(U$3,$K$2:$P$2,0))</f>
        <v>10</v>
      </c>
      <c r="V1607" s="76" cm="1">
        <f t="array" ref="V1607">INDEX($K:$P,ROW(),MATCH(V$3,$K$2:$P$2,0))</f>
        <v>10</v>
      </c>
      <c r="W1607" s="76" cm="1">
        <f t="array" ref="W1607">INDEX($K:$P,ROW(),MATCH(W$3,$K$2:$P$2,0))</f>
        <v>10</v>
      </c>
      <c r="X1607" s="76" cm="1">
        <f t="array" ref="X1607">INDEX($K:$P,ROW(),MATCH(X$3,$K$2:$P$2,0))</f>
        <v>10</v>
      </c>
      <c r="Y1607" s="76" cm="1">
        <f t="array" ref="Y1607">INDEX($K:$P,ROW(),MATCH(Y$3,$K$2:$P$2,0))</f>
        <v>10</v>
      </c>
      <c r="Z1607" s="76" cm="1">
        <f t="array" ref="Z1607">INDEX($K:$P,ROW(),MATCH(Z$3,$K$2:$P$2,0))</f>
        <v>10</v>
      </c>
      <c r="AA1607" s="76" cm="1">
        <f t="array" ref="AA1607">INDEX($K:$P,ROW(),MATCH(AA$3,$K$2:$P$2,0))</f>
        <v>10</v>
      </c>
      <c r="AB1607" s="76" cm="1">
        <f t="array" ref="AB1607">INDEX($K:$P,ROW(),MATCH(AB$3,$K$2:$P$2,0))</f>
        <v>10</v>
      </c>
      <c r="AC1607" s="76" cm="1">
        <f t="array" ref="AC1607">INDEX($K:$P,ROW(),MATCH(AC$3,$K$2:$P$2,0))</f>
        <v>10</v>
      </c>
      <c r="AD1607" s="76" cm="1">
        <f t="array" ref="AD1607">INDEX($K:$P,ROW(),MATCH(AD$3,$K$2:$P$2,0))</f>
        <v>10</v>
      </c>
      <c r="AE1607" s="76" cm="1">
        <f t="array" ref="AE1607">INDEX($K:$P,ROW(),MATCH(AE$3,$K$2:$P$2,0))</f>
        <v>10</v>
      </c>
      <c r="AF1607" s="76" cm="1">
        <f t="array" ref="AF1607">INDEX($K:$P,ROW(),MATCH(AF$3,$K$2:$P$2,0))</f>
        <v>10</v>
      </c>
      <c r="AG1607" s="76" cm="1">
        <f t="array" ref="AG1607">INDEX($K:$P,ROW(),MATCH(AG$3,$K$2:$P$2,0))</f>
        <v>10</v>
      </c>
      <c r="AH1607" s="76" cm="1">
        <f t="array" ref="AH1607">INDEX($K:$P,ROW(),MATCH(AH$3,$K$2:$P$2,0))</f>
        <v>10</v>
      </c>
      <c r="AI1607" s="76" cm="1">
        <f t="array" ref="AI1607">INDEX($K:$P,ROW(),MATCH(AI$3,$K$2:$P$2,0))</f>
        <v>10</v>
      </c>
      <c r="AJ1607" s="76" cm="1">
        <f t="array" ref="AJ1607">INDEX($K:$P,ROW(),MATCH(AJ$3,$K$2:$P$2,0))</f>
        <v>10</v>
      </c>
      <c r="AK1607" s="76" cm="1">
        <f t="array" ref="AK1607">INDEX($K:$P,ROW(),MATCH(AK$3,$K$2:$P$2,0))</f>
        <v>10</v>
      </c>
      <c r="AL1607" s="76" cm="1">
        <f t="array" ref="AL1607">INDEX($K:$P,ROW(),MATCH(AL$3,$K$2:$P$2,0))</f>
        <v>10</v>
      </c>
      <c r="AM1607" s="76" cm="1">
        <f t="array" ref="AM1607">INDEX($K:$P,ROW(),MATCH(AM$3,$K$2:$P$2,0))</f>
        <v>10</v>
      </c>
      <c r="AN1607" s="76" cm="1">
        <f t="array" ref="AN1607">INDEX($K:$P,ROW(),MATCH(AN$3,$K$2:$P$2,0))</f>
        <v>10</v>
      </c>
      <c r="AO1607" s="76" cm="1">
        <f t="array" ref="AO1607">INDEX($K:$P,ROW(),MATCH(AO$3,$K$2:$P$2,0))</f>
        <v>10</v>
      </c>
      <c r="AP1607" s="76" cm="1">
        <f t="array" ref="AP1607">INDEX($K:$P,ROW(),MATCH(AP$3,$K$2:$P$2,0))</f>
        <v>10</v>
      </c>
      <c r="AQ1607" s="76" cm="1">
        <f t="array" ref="AQ1607">INDEX($K:$P,ROW(),MATCH(AQ$3,$K$2:$P$2,0))</f>
        <v>10</v>
      </c>
      <c r="AR1607" s="76" cm="1">
        <f t="array" ref="AR1607">INDEX($K:$P,ROW(),MATCH(AR$3,$K$2:$P$2,0))</f>
        <v>10</v>
      </c>
      <c r="AS1607" s="76" cm="1">
        <f t="array" ref="AS1607">INDEX($K:$P,ROW(),MATCH(AS$3,$K$2:$P$2,0))</f>
        <v>10</v>
      </c>
      <c r="AT1607" s="76" cm="1">
        <f t="array" ref="AT1607">INDEX($K:$P,ROW(),MATCH(AT$3,$K$2:$P$2,0))</f>
        <v>10</v>
      </c>
      <c r="AU1607" s="76" cm="1">
        <f t="array" ref="AU1607">INDEX($K:$P,ROW(),MATCH(AU$3,$K$2:$P$2,0))</f>
        <v>10</v>
      </c>
      <c r="AV1607" s="76" cm="1">
        <f t="array" ref="AV1607">INDEX($K:$P,ROW(),MATCH(AV$3,$K$2:$P$2,0))</f>
        <v>10</v>
      </c>
      <c r="AW1607" s="76" cm="1">
        <f t="array" ref="AW1607">INDEX($K:$P,ROW(),MATCH(AW$3,$K$2:$P$2,0))</f>
        <v>10</v>
      </c>
      <c r="AX1607" s="76" cm="1">
        <f t="array" ref="AX1607">INDEX($K:$P,ROW(),MATCH(AX$3,$K$2:$P$2,0))</f>
        <v>10</v>
      </c>
      <c r="AY1607" s="76" cm="1">
        <f t="array" ref="AY1607">INDEX($K:$P,ROW(),MATCH(AY$3,$K$2:$P$2,0))</f>
        <v>10</v>
      </c>
      <c r="AZ1607" s="76" cm="1">
        <f t="array" ref="AZ1607">INDEX($K:$P,ROW(),MATCH(AZ$3,$K$2:$P$2,0))</f>
        <v>10</v>
      </c>
      <c r="BA1607" s="76" cm="1">
        <f t="array" ref="BA1607">INDEX($K:$P,ROW(),MATCH(BA$3,$K$2:$P$2,0))</f>
        <v>10</v>
      </c>
      <c r="BB1607" s="76" cm="1">
        <f t="array" ref="BB1607">INDEX($K:$P,ROW(),MATCH(BB$3,$K$2:$P$2,0))</f>
        <v>10</v>
      </c>
      <c r="BC1607" s="76" cm="1">
        <f t="array" ref="BC1607">INDEX($K:$P,ROW(),MATCH(BC$3,$K$2:$P$2,0))</f>
        <v>10</v>
      </c>
      <c r="BD1607" s="76" cm="1">
        <f t="array" ref="BD1607">INDEX($K:$P,ROW(),MATCH(BD$3,$K$2:$P$2,0))</f>
        <v>10</v>
      </c>
      <c r="BE1607" s="76" cm="1">
        <f t="array" ref="BE1607">INDEX($K:$P,ROW(),MATCH(BE$3,$K$2:$P$2,0))</f>
        <v>10</v>
      </c>
      <c r="BF1607" s="76" cm="1">
        <f t="array" ref="BF1607">INDEX($K:$P,ROW(),MATCH(BF$3,$K$2:$P$2,0))</f>
        <v>10</v>
      </c>
      <c r="BG1607" s="76" cm="1">
        <f t="array" ref="BG1607">INDEX($K:$P,ROW(),MATCH(BG$3,$K$2:$P$2,0))</f>
        <v>10</v>
      </c>
      <c r="BH1607" s="76" cm="1">
        <f t="array" ref="BH1607">INDEX($K:$P,ROW(),MATCH(BH$3,$K$2:$P$2,0))</f>
        <v>10</v>
      </c>
      <c r="BI1607" s="76" cm="1">
        <f t="array" ref="BI1607">INDEX($K:$P,ROW(),MATCH(BI$3,$K$2:$P$2,0))</f>
        <v>10</v>
      </c>
      <c r="BJ1607" s="76" cm="1">
        <f t="array" ref="BJ1607">INDEX($K:$P,ROW(),MATCH(BJ$3,$K$2:$P$2,0))</f>
        <v>10</v>
      </c>
      <c r="BK1607" s="76" cm="1">
        <f t="array" ref="BK1607">INDEX($K:$P,ROW(),MATCH(BK$3,$K$2:$P$2,0))</f>
        <v>10</v>
      </c>
      <c r="BL1607" s="76" cm="1">
        <f t="array" ref="BL1607">INDEX($K:$P,ROW(),MATCH(BL$3,$K$2:$P$2,0))</f>
        <v>10</v>
      </c>
      <c r="BM1607" s="76" cm="1">
        <f t="array" ref="BM1607">INDEX($K:$P,ROW(),MATCH(BM$3,$K$2:$P$2,0))</f>
        <v>10</v>
      </c>
      <c r="BN1607" s="76" cm="1">
        <f t="array" ref="BN1607">INDEX($K:$P,ROW(),MATCH(BN$3,$K$2:$P$2,0))</f>
        <v>10</v>
      </c>
      <c r="BO1607" s="76" cm="1">
        <f t="array" ref="BO1607">INDEX($K:$P,ROW(),MATCH(BO$3,$K$2:$P$2,0))</f>
        <v>10</v>
      </c>
      <c r="BP1607" s="76" cm="1">
        <f t="array" ref="BP1607">INDEX($K:$P,ROW(),MATCH(BP$3,$K$2:$P$2,0))</f>
        <v>10</v>
      </c>
      <c r="BQ1607" s="76" cm="1">
        <f t="array" ref="BQ1607">INDEX($K:$P,ROW(),MATCH(BQ$3,$K$2:$P$2,0))</f>
        <v>10</v>
      </c>
      <c r="BR1607" s="76" cm="1">
        <f t="array" ref="BR1607">INDEX($K:$P,ROW(),MATCH(BR$3,$K$2:$P$2,0))</f>
        <v>10</v>
      </c>
      <c r="BS1607" s="76" cm="1">
        <f t="array" ref="BS1607">INDEX($K:$P,ROW(),MATCH(BS$3,$K$2:$P$2,0))</f>
        <v>10</v>
      </c>
      <c r="BT1607" s="76" cm="1">
        <f t="array" ref="BT1607">INDEX($K:$P,ROW(),MATCH(BT$3,$K$2:$P$2,0))</f>
        <v>10</v>
      </c>
      <c r="BU1607" s="76" cm="1">
        <f t="array" ref="BU1607">INDEX($K:$P,ROW(),MATCH(BU$3,$K$2:$P$2,0))</f>
        <v>10</v>
      </c>
      <c r="BV1607" s="76" cm="1">
        <f t="array" ref="BV1607">INDEX($K:$P,ROW(),MATCH(BV$3,$K$2:$P$2,0))</f>
        <v>10</v>
      </c>
      <c r="BW1607" s="76" cm="1">
        <f t="array" ref="BW1607">INDEX($K:$P,ROW(),MATCH(BW$3,$K$2:$P$2,0))</f>
        <v>10</v>
      </c>
      <c r="BX1607" s="76" cm="1">
        <f t="array" ref="BX1607">INDEX($K:$P,ROW(),MATCH(BX$3,$K$2:$P$2,0))</f>
        <v>10</v>
      </c>
      <c r="BY1607" s="76" cm="1">
        <f t="array" ref="BY1607">INDEX($K:$P,ROW(),MATCH(BY$3,$K$2:$P$2,0))</f>
        <v>10</v>
      </c>
      <c r="BZ1607" s="76" cm="1">
        <f t="array" ref="BZ1607">INDEX($K:$P,ROW(),MATCH(BZ$3,$K$2:$P$2,0))</f>
        <v>10</v>
      </c>
      <c r="CA1607" s="76" cm="1">
        <f t="array" ref="CA1607">INDEX($K:$P,ROW(),MATCH(CA$3,$K$2:$P$2,0))</f>
        <v>10</v>
      </c>
      <c r="CB1607" s="76" cm="1">
        <f t="array" ref="CB1607">INDEX($K:$P,ROW(),MATCH(CB$3,$K$2:$P$2,0))</f>
        <v>10</v>
      </c>
      <c r="CC1607" s="76" cm="1">
        <f t="array" ref="CC1607">INDEX($K:$P,ROW(),MATCH(CC$3,$K$2:$P$2,0))</f>
        <v>10</v>
      </c>
      <c r="CD1607" s="76" cm="1">
        <f t="array" ref="CD1607">INDEX($K:$P,ROW(),MATCH(CD$3,$K$2:$P$2,0))</f>
        <v>10</v>
      </c>
      <c r="CE1607" s="76" cm="1">
        <f t="array" ref="CE1607">INDEX($K:$P,ROW(),MATCH(CE$3,$K$2:$P$2,0))</f>
        <v>10</v>
      </c>
      <c r="CF1607" s="76" cm="1">
        <f t="array" ref="CF1607">INDEX($K:$P,ROW(),MATCH(CF$3,$K$2:$P$2,0))</f>
        <v>10</v>
      </c>
      <c r="CG1607" s="76" cm="1">
        <f t="array" ref="CG1607">INDEX($K:$P,ROW(),MATCH(CG$3,$K$2:$P$2,0))</f>
        <v>10</v>
      </c>
      <c r="CH1607" s="76" cm="1">
        <f t="array" ref="CH1607">INDEX($K:$P,ROW(),MATCH(CH$3,$K$2:$P$2,0))</f>
        <v>10</v>
      </c>
      <c r="CI1607" s="76" cm="1">
        <f t="array" ref="CI1607">INDEX($K:$P,ROW(),MATCH(CI$3,$K$2:$P$2,0))</f>
        <v>10</v>
      </c>
      <c r="CJ1607" s="76" cm="1">
        <f t="array" ref="CJ1607">INDEX($K:$P,ROW(),MATCH(CJ$3,$K$2:$P$2,0))</f>
        <v>10</v>
      </c>
      <c r="CK1607" s="76" cm="1">
        <f t="array" ref="CK1607">INDEX($K:$P,ROW(),MATCH(CK$3,$K$2:$P$2,0))</f>
        <v>10</v>
      </c>
    </row>
    <row r="1608" spans="2:89" x14ac:dyDescent="0.35">
      <c r="B1608" s="141" t="s">
        <v>495</v>
      </c>
      <c r="C1608" t="s">
        <v>80</v>
      </c>
      <c r="D1608" t="s">
        <v>158</v>
      </c>
      <c r="E1608" s="8" t="str">
        <f t="shared" si="1742"/>
        <v>1608 DCSCAC-S</v>
      </c>
      <c r="H1608" s="12"/>
      <c r="I1608" s="60"/>
      <c r="J1608" s="60"/>
      <c r="K1608" s="15">
        <f t="shared" ref="K1608:P1608" si="1743">SUMIF($3:$3,K$2,1606:1606)</f>
        <v>0</v>
      </c>
      <c r="L1608" s="15">
        <f t="shared" si="1743"/>
        <v>0</v>
      </c>
      <c r="M1608" s="15">
        <f t="shared" si="1743"/>
        <v>0</v>
      </c>
      <c r="N1608" s="15">
        <f t="shared" si="1743"/>
        <v>0</v>
      </c>
      <c r="O1608" s="15">
        <f t="shared" si="1743"/>
        <v>0</v>
      </c>
      <c r="P1608" s="15">
        <f t="shared" si="1743"/>
        <v>0</v>
      </c>
      <c r="R1608" s="15"/>
      <c r="S1608" s="76" cm="1">
        <f t="array" aca="1" ref="S1608" ca="1">INDIRECT(S1600)/S1607</f>
        <v>500</v>
      </c>
      <c r="T1608" s="76" cm="1">
        <f t="array" aca="1" ref="T1608" ca="1">INDIRECT(T1600)/T1607</f>
        <v>500</v>
      </c>
      <c r="U1608" s="76" cm="1">
        <f t="array" aca="1" ref="U1608" ca="1">INDIRECT(U1600)/U1607</f>
        <v>500</v>
      </c>
      <c r="V1608" s="76" cm="1">
        <f t="array" aca="1" ref="V1608" ca="1">INDIRECT(V1600)/V1607</f>
        <v>500</v>
      </c>
      <c r="W1608" s="76" cm="1">
        <f t="array" aca="1" ref="W1608" ca="1">INDIRECT(W1600)/W1607</f>
        <v>500</v>
      </c>
      <c r="X1608" s="76" cm="1">
        <f t="array" aca="1" ref="X1608" ca="1">INDIRECT(X1600)/X1607</f>
        <v>500</v>
      </c>
      <c r="Y1608" s="76" cm="1">
        <f t="array" aca="1" ref="Y1608" ca="1">INDIRECT(Y1600)/Y1607</f>
        <v>500</v>
      </c>
      <c r="Z1608" s="76" cm="1">
        <f t="array" aca="1" ref="Z1608" ca="1">INDIRECT(Z1600)/Z1607</f>
        <v>500</v>
      </c>
      <c r="AA1608" s="76" cm="1">
        <f t="array" aca="1" ref="AA1608" ca="1">INDIRECT(AA1600)/AA1607</f>
        <v>500</v>
      </c>
      <c r="AB1608" s="76" cm="1">
        <f t="array" aca="1" ref="AB1608" ca="1">INDIRECT(AB1600)/AB1607</f>
        <v>500</v>
      </c>
      <c r="AC1608" s="76" cm="1">
        <f t="array" aca="1" ref="AC1608" ca="1">INDIRECT(AC1600)/AC1607</f>
        <v>500</v>
      </c>
      <c r="AD1608" s="76" cm="1">
        <f t="array" aca="1" ref="AD1608" ca="1">INDIRECT(AD1600)/AD1607</f>
        <v>500</v>
      </c>
      <c r="AE1608" s="76" cm="1">
        <f t="array" aca="1" ref="AE1608" ca="1">INDIRECT(AE1600)/AE1607</f>
        <v>500</v>
      </c>
      <c r="AF1608" s="76" cm="1">
        <f t="array" aca="1" ref="AF1608" ca="1">INDIRECT(AF1600)/AF1607</f>
        <v>500</v>
      </c>
      <c r="AG1608" s="76" cm="1">
        <f t="array" aca="1" ref="AG1608" ca="1">INDIRECT(AG1600)/AG1607</f>
        <v>500</v>
      </c>
      <c r="AH1608" s="76" cm="1">
        <f t="array" aca="1" ref="AH1608" ca="1">INDIRECT(AH1600)/AH1607</f>
        <v>500</v>
      </c>
      <c r="AI1608" s="76" cm="1">
        <f t="array" aca="1" ref="AI1608" ca="1">INDIRECT(AI1600)/AI1607</f>
        <v>500</v>
      </c>
      <c r="AJ1608" s="76" cm="1">
        <f t="array" aca="1" ref="AJ1608" ca="1">INDIRECT(AJ1600)/AJ1607</f>
        <v>500</v>
      </c>
      <c r="AK1608" s="76" cm="1">
        <f t="array" aca="1" ref="AK1608" ca="1">INDIRECT(AK1600)/AK1607</f>
        <v>500</v>
      </c>
      <c r="AL1608" s="76" cm="1">
        <f t="array" aca="1" ref="AL1608" ca="1">INDIRECT(AL1600)/AL1607</f>
        <v>500</v>
      </c>
      <c r="AM1608" s="76" cm="1">
        <f t="array" aca="1" ref="AM1608" ca="1">INDIRECT(AM1600)/AM1607</f>
        <v>500</v>
      </c>
      <c r="AN1608" s="76" cm="1">
        <f t="array" aca="1" ref="AN1608" ca="1">INDIRECT(AN1600)/AN1607</f>
        <v>500</v>
      </c>
      <c r="AO1608" s="76" cm="1">
        <f t="array" aca="1" ref="AO1608" ca="1">INDIRECT(AO1600)/AO1607</f>
        <v>500</v>
      </c>
      <c r="AP1608" s="76" cm="1">
        <f t="array" aca="1" ref="AP1608" ca="1">INDIRECT(AP1600)/AP1607</f>
        <v>500</v>
      </c>
      <c r="AQ1608" s="76" cm="1">
        <f t="array" aca="1" ref="AQ1608" ca="1">INDIRECT(AQ1600)/AQ1607</f>
        <v>500</v>
      </c>
      <c r="AR1608" s="76" cm="1">
        <f t="array" aca="1" ref="AR1608" ca="1">INDIRECT(AR1600)/AR1607</f>
        <v>500</v>
      </c>
      <c r="AS1608" s="76" cm="1">
        <f t="array" aca="1" ref="AS1608" ca="1">INDIRECT(AS1600)/AS1607</f>
        <v>500</v>
      </c>
      <c r="AT1608" s="76" cm="1">
        <f t="array" aca="1" ref="AT1608" ca="1">INDIRECT(AT1600)/AT1607</f>
        <v>500</v>
      </c>
      <c r="AU1608" s="76" cm="1">
        <f t="array" aca="1" ref="AU1608" ca="1">INDIRECT(AU1600)/AU1607</f>
        <v>500</v>
      </c>
      <c r="AV1608" s="76" cm="1">
        <f t="array" aca="1" ref="AV1608" ca="1">INDIRECT(AV1600)/AV1607</f>
        <v>500</v>
      </c>
      <c r="AW1608" s="76" cm="1">
        <f t="array" aca="1" ref="AW1608" ca="1">INDIRECT(AW1600)/AW1607</f>
        <v>500</v>
      </c>
      <c r="AX1608" s="76" cm="1">
        <f t="array" aca="1" ref="AX1608" ca="1">INDIRECT(AX1600)/AX1607</f>
        <v>500</v>
      </c>
      <c r="AY1608" s="76" cm="1">
        <f t="array" aca="1" ref="AY1608" ca="1">INDIRECT(AY1600)/AY1607</f>
        <v>500</v>
      </c>
      <c r="AZ1608" s="76" cm="1">
        <f t="array" aca="1" ref="AZ1608" ca="1">INDIRECT(AZ1600)/AZ1607</f>
        <v>500</v>
      </c>
      <c r="BA1608" s="76" cm="1">
        <f t="array" aca="1" ref="BA1608" ca="1">INDIRECT(BA1600)/BA1607</f>
        <v>500</v>
      </c>
      <c r="BB1608" s="76" cm="1">
        <f t="array" aca="1" ref="BB1608" ca="1">INDIRECT(BB1600)/BB1607</f>
        <v>500</v>
      </c>
      <c r="BC1608" s="76" cm="1">
        <f t="array" aca="1" ref="BC1608" ca="1">INDIRECT(BC1600)/BC1607</f>
        <v>500</v>
      </c>
      <c r="BD1608" s="76" cm="1">
        <f t="array" aca="1" ref="BD1608" ca="1">INDIRECT(BD1600)/BD1607</f>
        <v>500</v>
      </c>
      <c r="BE1608" s="76" cm="1">
        <f t="array" aca="1" ref="BE1608" ca="1">INDIRECT(BE1600)/BE1607</f>
        <v>500</v>
      </c>
      <c r="BF1608" s="76" cm="1">
        <f t="array" aca="1" ref="BF1608" ca="1">INDIRECT(BF1600)/BF1607</f>
        <v>500</v>
      </c>
      <c r="BG1608" s="76" cm="1">
        <f t="array" aca="1" ref="BG1608" ca="1">INDIRECT(BG1600)/BG1607</f>
        <v>500</v>
      </c>
      <c r="BH1608" s="76" cm="1">
        <f t="array" aca="1" ref="BH1608" ca="1">INDIRECT(BH1600)/BH1607</f>
        <v>500</v>
      </c>
      <c r="BI1608" s="76" cm="1">
        <f t="array" aca="1" ref="BI1608" ca="1">INDIRECT(BI1600)/BI1607</f>
        <v>500</v>
      </c>
      <c r="BJ1608" s="76" cm="1">
        <f t="array" aca="1" ref="BJ1608" ca="1">INDIRECT(BJ1600)/BJ1607</f>
        <v>500</v>
      </c>
      <c r="BK1608" s="76" cm="1">
        <f t="array" aca="1" ref="BK1608" ca="1">INDIRECT(BK1600)/BK1607</f>
        <v>500</v>
      </c>
      <c r="BL1608" s="76" cm="1">
        <f t="array" aca="1" ref="BL1608" ca="1">INDIRECT(BL1600)/BL1607</f>
        <v>500</v>
      </c>
      <c r="BM1608" s="76" cm="1">
        <f t="array" aca="1" ref="BM1608" ca="1">INDIRECT(BM1600)/BM1607</f>
        <v>500</v>
      </c>
      <c r="BN1608" s="76" cm="1">
        <f t="array" aca="1" ref="BN1608" ca="1">INDIRECT(BN1600)/BN1607</f>
        <v>500</v>
      </c>
      <c r="BO1608" s="76" cm="1">
        <f t="array" aca="1" ref="BO1608" ca="1">INDIRECT(BO1600)/BO1607</f>
        <v>500</v>
      </c>
      <c r="BP1608" s="76" cm="1">
        <f t="array" aca="1" ref="BP1608" ca="1">INDIRECT(BP1600)/BP1607</f>
        <v>500</v>
      </c>
      <c r="BQ1608" s="76" cm="1">
        <f t="array" aca="1" ref="BQ1608" ca="1">INDIRECT(BQ1600)/BQ1607</f>
        <v>500</v>
      </c>
      <c r="BR1608" s="76" cm="1">
        <f t="array" aca="1" ref="BR1608" ca="1">INDIRECT(BR1600)/BR1607</f>
        <v>500</v>
      </c>
      <c r="BS1608" s="76" cm="1">
        <f t="array" aca="1" ref="BS1608" ca="1">INDIRECT(BS1600)/BS1607</f>
        <v>500</v>
      </c>
      <c r="BT1608" s="76" cm="1">
        <f t="array" aca="1" ref="BT1608" ca="1">INDIRECT(BT1600)/BT1607</f>
        <v>500</v>
      </c>
      <c r="BU1608" s="76" cm="1">
        <f t="array" aca="1" ref="BU1608" ca="1">INDIRECT(BU1600)/BU1607</f>
        <v>500</v>
      </c>
      <c r="BV1608" s="76" cm="1">
        <f t="array" aca="1" ref="BV1608" ca="1">INDIRECT(BV1600)/BV1607</f>
        <v>500</v>
      </c>
      <c r="BW1608" s="76" cm="1">
        <f t="array" aca="1" ref="BW1608" ca="1">INDIRECT(BW1600)/BW1607</f>
        <v>500</v>
      </c>
      <c r="BX1608" s="76" cm="1">
        <f t="array" aca="1" ref="BX1608" ca="1">INDIRECT(BX1600)/BX1607</f>
        <v>500</v>
      </c>
      <c r="BY1608" s="76" cm="1">
        <f t="array" aca="1" ref="BY1608" ca="1">INDIRECT(BY1600)/BY1607</f>
        <v>500</v>
      </c>
      <c r="BZ1608" s="76" cm="1">
        <f t="array" aca="1" ref="BZ1608" ca="1">INDIRECT(BZ1600)/BZ1607</f>
        <v>500</v>
      </c>
      <c r="CA1608" s="76" cm="1">
        <f t="array" aca="1" ref="CA1608" ca="1">INDIRECT(CA1600)/CA1607</f>
        <v>500</v>
      </c>
      <c r="CB1608" s="76" cm="1">
        <f t="array" aca="1" ref="CB1608" ca="1">INDIRECT(CB1600)/CB1607</f>
        <v>500</v>
      </c>
      <c r="CC1608" s="76" cm="1">
        <f t="array" aca="1" ref="CC1608" ca="1">INDIRECT(CC1600)/CC1607</f>
        <v>500</v>
      </c>
      <c r="CD1608" s="76" cm="1">
        <f t="array" aca="1" ref="CD1608" ca="1">INDIRECT(CD1600)/CD1607</f>
        <v>500</v>
      </c>
      <c r="CE1608" s="76" cm="1">
        <f t="array" aca="1" ref="CE1608" ca="1">INDIRECT(CE1600)/CE1607</f>
        <v>500</v>
      </c>
      <c r="CF1608" s="76" cm="1">
        <f t="array" aca="1" ref="CF1608" ca="1">INDIRECT(CF1600)/CF1607</f>
        <v>500</v>
      </c>
      <c r="CG1608" s="76" cm="1">
        <f t="array" aca="1" ref="CG1608" ca="1">INDIRECT(CG1600)/CG1607</f>
        <v>500</v>
      </c>
      <c r="CH1608" s="76" cm="1">
        <f t="array" aca="1" ref="CH1608" ca="1">INDIRECT(CH1600)/CH1607</f>
        <v>500</v>
      </c>
      <c r="CI1608" s="76" cm="1">
        <f t="array" aca="1" ref="CI1608" ca="1">INDIRECT(CI1600)/CI1607</f>
        <v>500</v>
      </c>
      <c r="CJ1608" s="76" cm="1">
        <f t="array" aca="1" ref="CJ1608" ca="1">INDIRECT(CJ1600)/CJ1607</f>
        <v>500</v>
      </c>
      <c r="CK1608" s="76" cm="1">
        <f t="array" aca="1" ref="CK1608" ca="1">INDIRECT(CK1600)/CK1607</f>
        <v>500</v>
      </c>
    </row>
    <row r="1609" spans="2:89" x14ac:dyDescent="0.35">
      <c r="B1609" s="141" t="s">
        <v>197</v>
      </c>
      <c r="D1609" t="s">
        <v>158</v>
      </c>
      <c r="E1609" s="8" t="str">
        <f t="shared" si="1742"/>
        <v>1609 DCSCAC-S</v>
      </c>
      <c r="G1609" t="str">
        <f>E1609</f>
        <v>1609 DCSCAC-S</v>
      </c>
      <c r="H1609" s="12"/>
      <c r="I1609" s="60"/>
      <c r="J1609" s="60"/>
      <c r="K1609" s="18">
        <v>20</v>
      </c>
      <c r="L1609" s="18">
        <v>20</v>
      </c>
      <c r="M1609" s="18">
        <v>20</v>
      </c>
      <c r="N1609" s="18">
        <v>20</v>
      </c>
      <c r="O1609" s="18">
        <v>20</v>
      </c>
      <c r="P1609" s="18">
        <v>20</v>
      </c>
      <c r="R1609" s="19"/>
      <c r="S1609" s="143" cm="1">
        <f t="array" ref="S1609">INDEX($K:$P,ROW(),MATCH(S$3,$K$2:$P$2,0))</f>
        <v>20</v>
      </c>
      <c r="T1609" s="143" cm="1">
        <f t="array" ref="T1609">INDEX($K:$P,ROW(),MATCH(T$3,$K$2:$P$2,0))</f>
        <v>20</v>
      </c>
      <c r="U1609" s="143" cm="1">
        <f t="array" ref="U1609">INDEX($K:$P,ROW(),MATCH(U$3,$K$2:$P$2,0))</f>
        <v>20</v>
      </c>
      <c r="V1609" s="143" cm="1">
        <f t="array" ref="V1609">INDEX($K:$P,ROW(),MATCH(V$3,$K$2:$P$2,0))</f>
        <v>20</v>
      </c>
      <c r="W1609" s="143" cm="1">
        <f t="array" ref="W1609">INDEX($K:$P,ROW(),MATCH(W$3,$K$2:$P$2,0))</f>
        <v>20</v>
      </c>
      <c r="X1609" s="143" cm="1">
        <f t="array" ref="X1609">INDEX($K:$P,ROW(),MATCH(X$3,$K$2:$P$2,0))</f>
        <v>20</v>
      </c>
      <c r="Y1609" s="143" cm="1">
        <f t="array" ref="Y1609">INDEX($K:$P,ROW(),MATCH(Y$3,$K$2:$P$2,0))</f>
        <v>20</v>
      </c>
      <c r="Z1609" s="143" cm="1">
        <f t="array" ref="Z1609">INDEX($K:$P,ROW(),MATCH(Z$3,$K$2:$P$2,0))</f>
        <v>20</v>
      </c>
      <c r="AA1609" s="143" cm="1">
        <f t="array" ref="AA1609">INDEX($K:$P,ROW(),MATCH(AA$3,$K$2:$P$2,0))</f>
        <v>20</v>
      </c>
      <c r="AB1609" s="143" cm="1">
        <f t="array" ref="AB1609">INDEX($K:$P,ROW(),MATCH(AB$3,$K$2:$P$2,0))</f>
        <v>20</v>
      </c>
      <c r="AC1609" s="143" cm="1">
        <f t="array" ref="AC1609">INDEX($K:$P,ROW(),MATCH(AC$3,$K$2:$P$2,0))</f>
        <v>20</v>
      </c>
      <c r="AD1609" s="143" cm="1">
        <f t="array" ref="AD1609">INDEX($K:$P,ROW(),MATCH(AD$3,$K$2:$P$2,0))</f>
        <v>20</v>
      </c>
      <c r="AE1609" s="143" cm="1">
        <f t="array" ref="AE1609">INDEX($K:$P,ROW(),MATCH(AE$3,$K$2:$P$2,0))</f>
        <v>20</v>
      </c>
      <c r="AF1609" s="143" cm="1">
        <f t="array" ref="AF1609">INDEX($K:$P,ROW(),MATCH(AF$3,$K$2:$P$2,0))</f>
        <v>20</v>
      </c>
      <c r="AG1609" s="143" cm="1">
        <f t="array" ref="AG1609">INDEX($K:$P,ROW(),MATCH(AG$3,$K$2:$P$2,0))</f>
        <v>20</v>
      </c>
      <c r="AH1609" s="143" cm="1">
        <f t="array" ref="AH1609">INDEX($K:$P,ROW(),MATCH(AH$3,$K$2:$P$2,0))</f>
        <v>20</v>
      </c>
      <c r="AI1609" s="143" cm="1">
        <f t="array" ref="AI1609">INDEX($K:$P,ROW(),MATCH(AI$3,$K$2:$P$2,0))</f>
        <v>20</v>
      </c>
      <c r="AJ1609" s="143" cm="1">
        <f t="array" ref="AJ1609">INDEX($K:$P,ROW(),MATCH(AJ$3,$K$2:$P$2,0))</f>
        <v>20</v>
      </c>
      <c r="AK1609" s="143" cm="1">
        <f t="array" ref="AK1609">INDEX($K:$P,ROW(),MATCH(AK$3,$K$2:$P$2,0))</f>
        <v>20</v>
      </c>
      <c r="AL1609" s="143" cm="1">
        <f t="array" ref="AL1609">INDEX($K:$P,ROW(),MATCH(AL$3,$K$2:$P$2,0))</f>
        <v>20</v>
      </c>
      <c r="AM1609" s="143" cm="1">
        <f t="array" ref="AM1609">INDEX($K:$P,ROW(),MATCH(AM$3,$K$2:$P$2,0))</f>
        <v>20</v>
      </c>
      <c r="AN1609" s="143" cm="1">
        <f t="array" ref="AN1609">INDEX($K:$P,ROW(),MATCH(AN$3,$K$2:$P$2,0))</f>
        <v>20</v>
      </c>
      <c r="AO1609" s="143" cm="1">
        <f t="array" ref="AO1609">INDEX($K:$P,ROW(),MATCH(AO$3,$K$2:$P$2,0))</f>
        <v>20</v>
      </c>
      <c r="AP1609" s="143" cm="1">
        <f t="array" ref="AP1609">INDEX($K:$P,ROW(),MATCH(AP$3,$K$2:$P$2,0))</f>
        <v>20</v>
      </c>
      <c r="AQ1609" s="143" cm="1">
        <f t="array" ref="AQ1609">INDEX($K:$P,ROW(),MATCH(AQ$3,$K$2:$P$2,0))</f>
        <v>20</v>
      </c>
      <c r="AR1609" s="143" cm="1">
        <f t="array" ref="AR1609">INDEX($K:$P,ROW(),MATCH(AR$3,$K$2:$P$2,0))</f>
        <v>20</v>
      </c>
      <c r="AS1609" s="143" cm="1">
        <f t="array" ref="AS1609">INDEX($K:$P,ROW(),MATCH(AS$3,$K$2:$P$2,0))</f>
        <v>20</v>
      </c>
      <c r="AT1609" s="143" cm="1">
        <f t="array" ref="AT1609">INDEX($K:$P,ROW(),MATCH(AT$3,$K$2:$P$2,0))</f>
        <v>20</v>
      </c>
      <c r="AU1609" s="143" cm="1">
        <f t="array" ref="AU1609">INDEX($K:$P,ROW(),MATCH(AU$3,$K$2:$P$2,0))</f>
        <v>20</v>
      </c>
      <c r="AV1609" s="143" cm="1">
        <f t="array" ref="AV1609">INDEX($K:$P,ROW(),MATCH(AV$3,$K$2:$P$2,0))</f>
        <v>20</v>
      </c>
      <c r="AW1609" s="143" cm="1">
        <f t="array" ref="AW1609">INDEX($K:$P,ROW(),MATCH(AW$3,$K$2:$P$2,0))</f>
        <v>20</v>
      </c>
      <c r="AX1609" s="143" cm="1">
        <f t="array" ref="AX1609">INDEX($K:$P,ROW(),MATCH(AX$3,$K$2:$P$2,0))</f>
        <v>20</v>
      </c>
      <c r="AY1609" s="143" cm="1">
        <f t="array" ref="AY1609">INDEX($K:$P,ROW(),MATCH(AY$3,$K$2:$P$2,0))</f>
        <v>20</v>
      </c>
      <c r="AZ1609" s="143" cm="1">
        <f t="array" ref="AZ1609">INDEX($K:$P,ROW(),MATCH(AZ$3,$K$2:$P$2,0))</f>
        <v>20</v>
      </c>
      <c r="BA1609" s="143" cm="1">
        <f t="array" ref="BA1609">INDEX($K:$P,ROW(),MATCH(BA$3,$K$2:$P$2,0))</f>
        <v>20</v>
      </c>
      <c r="BB1609" s="143" cm="1">
        <f t="array" ref="BB1609">INDEX($K:$P,ROW(),MATCH(BB$3,$K$2:$P$2,0))</f>
        <v>20</v>
      </c>
      <c r="BC1609" s="143" cm="1">
        <f t="array" ref="BC1609">INDEX($K:$P,ROW(),MATCH(BC$3,$K$2:$P$2,0))</f>
        <v>20</v>
      </c>
      <c r="BD1609" s="143" cm="1">
        <f t="array" ref="BD1609">INDEX($K:$P,ROW(),MATCH(BD$3,$K$2:$P$2,0))</f>
        <v>20</v>
      </c>
      <c r="BE1609" s="143" cm="1">
        <f t="array" ref="BE1609">INDEX($K:$P,ROW(),MATCH(BE$3,$K$2:$P$2,0))</f>
        <v>20</v>
      </c>
      <c r="BF1609" s="143" cm="1">
        <f t="array" ref="BF1609">INDEX($K:$P,ROW(),MATCH(BF$3,$K$2:$P$2,0))</f>
        <v>20</v>
      </c>
      <c r="BG1609" s="143" cm="1">
        <f t="array" ref="BG1609">INDEX($K:$P,ROW(),MATCH(BG$3,$K$2:$P$2,0))</f>
        <v>20</v>
      </c>
      <c r="BH1609" s="143" cm="1">
        <f t="array" ref="BH1609">INDEX($K:$P,ROW(),MATCH(BH$3,$K$2:$P$2,0))</f>
        <v>20</v>
      </c>
      <c r="BI1609" s="143" cm="1">
        <f t="array" ref="BI1609">INDEX($K:$P,ROW(),MATCH(BI$3,$K$2:$P$2,0))</f>
        <v>20</v>
      </c>
      <c r="BJ1609" s="143" cm="1">
        <f t="array" ref="BJ1609">INDEX($K:$P,ROW(),MATCH(BJ$3,$K$2:$P$2,0))</f>
        <v>20</v>
      </c>
      <c r="BK1609" s="143" cm="1">
        <f t="array" ref="BK1609">INDEX($K:$P,ROW(),MATCH(BK$3,$K$2:$P$2,0))</f>
        <v>20</v>
      </c>
      <c r="BL1609" s="143" cm="1">
        <f t="array" ref="BL1609">INDEX($K:$P,ROW(),MATCH(BL$3,$K$2:$P$2,0))</f>
        <v>20</v>
      </c>
      <c r="BM1609" s="143" cm="1">
        <f t="array" ref="BM1609">INDEX($K:$P,ROW(),MATCH(BM$3,$K$2:$P$2,0))</f>
        <v>20</v>
      </c>
      <c r="BN1609" s="143" cm="1">
        <f t="array" ref="BN1609">INDEX($K:$P,ROW(),MATCH(BN$3,$K$2:$P$2,0))</f>
        <v>20</v>
      </c>
      <c r="BO1609" s="143" cm="1">
        <f t="array" ref="BO1609">INDEX($K:$P,ROW(),MATCH(BO$3,$K$2:$P$2,0))</f>
        <v>20</v>
      </c>
      <c r="BP1609" s="143" cm="1">
        <f t="array" ref="BP1609">INDEX($K:$P,ROW(),MATCH(BP$3,$K$2:$P$2,0))</f>
        <v>20</v>
      </c>
      <c r="BQ1609" s="143" cm="1">
        <f t="array" ref="BQ1609">INDEX($K:$P,ROW(),MATCH(BQ$3,$K$2:$P$2,0))</f>
        <v>20</v>
      </c>
      <c r="BR1609" s="143" cm="1">
        <f t="array" ref="BR1609">INDEX($K:$P,ROW(),MATCH(BR$3,$K$2:$P$2,0))</f>
        <v>20</v>
      </c>
      <c r="BS1609" s="143" cm="1">
        <f t="array" ref="BS1609">INDEX($K:$P,ROW(),MATCH(BS$3,$K$2:$P$2,0))</f>
        <v>20</v>
      </c>
      <c r="BT1609" s="143" cm="1">
        <f t="array" ref="BT1609">INDEX($K:$P,ROW(),MATCH(BT$3,$K$2:$P$2,0))</f>
        <v>20</v>
      </c>
      <c r="BU1609" s="143" cm="1">
        <f t="array" ref="BU1609">INDEX($K:$P,ROW(),MATCH(BU$3,$K$2:$P$2,0))</f>
        <v>20</v>
      </c>
      <c r="BV1609" s="143" cm="1">
        <f t="array" ref="BV1609">INDEX($K:$P,ROW(),MATCH(BV$3,$K$2:$P$2,0))</f>
        <v>20</v>
      </c>
      <c r="BW1609" s="143" cm="1">
        <f t="array" ref="BW1609">INDEX($K:$P,ROW(),MATCH(BW$3,$K$2:$P$2,0))</f>
        <v>20</v>
      </c>
      <c r="BX1609" s="143" cm="1">
        <f t="array" ref="BX1609">INDEX($K:$P,ROW(),MATCH(BX$3,$K$2:$P$2,0))</f>
        <v>20</v>
      </c>
      <c r="BY1609" s="143" cm="1">
        <f t="array" ref="BY1609">INDEX($K:$P,ROW(),MATCH(BY$3,$K$2:$P$2,0))</f>
        <v>20</v>
      </c>
      <c r="BZ1609" s="143" cm="1">
        <f t="array" ref="BZ1609">INDEX($K:$P,ROW(),MATCH(BZ$3,$K$2:$P$2,0))</f>
        <v>20</v>
      </c>
      <c r="CA1609" s="143" cm="1">
        <f t="array" ref="CA1609">INDEX($K:$P,ROW(),MATCH(CA$3,$K$2:$P$2,0))</f>
        <v>20</v>
      </c>
      <c r="CB1609" s="143" cm="1">
        <f t="array" ref="CB1609">INDEX($K:$P,ROW(),MATCH(CB$3,$K$2:$P$2,0))</f>
        <v>20</v>
      </c>
      <c r="CC1609" s="143" cm="1">
        <f t="array" ref="CC1609">INDEX($K:$P,ROW(),MATCH(CC$3,$K$2:$P$2,0))</f>
        <v>20</v>
      </c>
      <c r="CD1609" s="143" cm="1">
        <f t="array" ref="CD1609">INDEX($K:$P,ROW(),MATCH(CD$3,$K$2:$P$2,0))</f>
        <v>20</v>
      </c>
      <c r="CE1609" s="143" cm="1">
        <f t="array" ref="CE1609">INDEX($K:$P,ROW(),MATCH(CE$3,$K$2:$P$2,0))</f>
        <v>20</v>
      </c>
      <c r="CF1609" s="143" cm="1">
        <f t="array" ref="CF1609">INDEX($K:$P,ROW(),MATCH(CF$3,$K$2:$P$2,0))</f>
        <v>20</v>
      </c>
      <c r="CG1609" s="143" cm="1">
        <f t="array" ref="CG1609">INDEX($K:$P,ROW(),MATCH(CG$3,$K$2:$P$2,0))</f>
        <v>20</v>
      </c>
      <c r="CH1609" s="143" cm="1">
        <f t="array" ref="CH1609">INDEX($K:$P,ROW(),MATCH(CH$3,$K$2:$P$2,0))</f>
        <v>20</v>
      </c>
      <c r="CI1609" s="143" cm="1">
        <f t="array" ref="CI1609">INDEX($K:$P,ROW(),MATCH(CI$3,$K$2:$P$2,0))</f>
        <v>20</v>
      </c>
      <c r="CJ1609" s="143" cm="1">
        <f t="array" ref="CJ1609">INDEX($K:$P,ROW(),MATCH(CJ$3,$K$2:$P$2,0))</f>
        <v>20</v>
      </c>
      <c r="CK1609" s="143" cm="1">
        <f t="array" ref="CK1609">INDEX($K:$P,ROW(),MATCH(CK$3,$K$2:$P$2,0))</f>
        <v>20</v>
      </c>
    </row>
    <row r="1610" spans="2:89" x14ac:dyDescent="0.35">
      <c r="B1610" s="123" t="str">
        <f>"Expense - "&amp;SUBSTITUTE(B1605,":","")</f>
        <v>Expense - Seller acquisition cost</v>
      </c>
      <c r="C1610" t="s">
        <v>203</v>
      </c>
      <c r="D1610" t="s">
        <v>158</v>
      </c>
      <c r="E1610" s="8" t="str">
        <f t="shared" si="1742"/>
        <v>1610 DCSCAC-S</v>
      </c>
      <c r="H1610" s="27"/>
      <c r="I1610" s="78"/>
      <c r="J1610" s="78"/>
      <c r="K1610" s="63">
        <f t="shared" ref="K1610:P1610" ca="1" si="1744">SUMIF($3:$3,K$2,1610:1610)</f>
        <v>-120000</v>
      </c>
      <c r="L1610" s="63">
        <f t="shared" ca="1" si="1744"/>
        <v>-120000</v>
      </c>
      <c r="M1610" s="63">
        <f t="shared" ca="1" si="1744"/>
        <v>-120000</v>
      </c>
      <c r="N1610" s="63">
        <f t="shared" ca="1" si="1744"/>
        <v>-120000</v>
      </c>
      <c r="O1610" s="63">
        <f t="shared" ca="1" si="1744"/>
        <v>-120000</v>
      </c>
      <c r="P1610" s="63">
        <f t="shared" ca="1" si="1744"/>
        <v>-110000</v>
      </c>
      <c r="R1610" s="33"/>
      <c r="S1610" s="144">
        <f t="shared" ref="S1610" ca="1" si="1745">-S1609*S1608</f>
        <v>-10000</v>
      </c>
      <c r="T1610" s="144">
        <f t="shared" ref="T1610:AX1610" ca="1" si="1746">-T1609*T1608</f>
        <v>-10000</v>
      </c>
      <c r="U1610" s="144">
        <f t="shared" ca="1" si="1746"/>
        <v>-10000</v>
      </c>
      <c r="V1610" s="144">
        <f t="shared" ca="1" si="1746"/>
        <v>-10000</v>
      </c>
      <c r="W1610" s="144">
        <f t="shared" ca="1" si="1746"/>
        <v>-10000</v>
      </c>
      <c r="X1610" s="144">
        <f t="shared" ca="1" si="1746"/>
        <v>-10000</v>
      </c>
      <c r="Y1610" s="144">
        <f t="shared" ca="1" si="1746"/>
        <v>-10000</v>
      </c>
      <c r="Z1610" s="144">
        <f t="shared" ca="1" si="1746"/>
        <v>-10000</v>
      </c>
      <c r="AA1610" s="144">
        <f t="shared" ca="1" si="1746"/>
        <v>-10000</v>
      </c>
      <c r="AB1610" s="144">
        <f t="shared" ca="1" si="1746"/>
        <v>-10000</v>
      </c>
      <c r="AC1610" s="144">
        <f t="shared" ca="1" si="1746"/>
        <v>-10000</v>
      </c>
      <c r="AD1610" s="144">
        <f t="shared" ca="1" si="1746"/>
        <v>-10000</v>
      </c>
      <c r="AE1610" s="144">
        <f t="shared" ca="1" si="1746"/>
        <v>-10000</v>
      </c>
      <c r="AF1610" s="144">
        <f t="shared" ca="1" si="1746"/>
        <v>-10000</v>
      </c>
      <c r="AG1610" s="144">
        <f t="shared" ca="1" si="1746"/>
        <v>-10000</v>
      </c>
      <c r="AH1610" s="144">
        <f t="shared" ca="1" si="1746"/>
        <v>-10000</v>
      </c>
      <c r="AI1610" s="144">
        <f t="shared" ca="1" si="1746"/>
        <v>-10000</v>
      </c>
      <c r="AJ1610" s="144">
        <f t="shared" ca="1" si="1746"/>
        <v>-10000</v>
      </c>
      <c r="AK1610" s="144">
        <f t="shared" ca="1" si="1746"/>
        <v>-10000</v>
      </c>
      <c r="AL1610" s="144">
        <f t="shared" ca="1" si="1746"/>
        <v>-10000</v>
      </c>
      <c r="AM1610" s="144">
        <f t="shared" ca="1" si="1746"/>
        <v>-10000</v>
      </c>
      <c r="AN1610" s="144">
        <f t="shared" ca="1" si="1746"/>
        <v>-10000</v>
      </c>
      <c r="AO1610" s="144">
        <f t="shared" ca="1" si="1746"/>
        <v>-10000</v>
      </c>
      <c r="AP1610" s="144">
        <f t="shared" ca="1" si="1746"/>
        <v>-10000</v>
      </c>
      <c r="AQ1610" s="144">
        <f t="shared" ca="1" si="1746"/>
        <v>-10000</v>
      </c>
      <c r="AR1610" s="144">
        <f t="shared" ca="1" si="1746"/>
        <v>-10000</v>
      </c>
      <c r="AS1610" s="144">
        <f t="shared" ca="1" si="1746"/>
        <v>-10000</v>
      </c>
      <c r="AT1610" s="144">
        <f t="shared" ca="1" si="1746"/>
        <v>-10000</v>
      </c>
      <c r="AU1610" s="144">
        <f t="shared" ca="1" si="1746"/>
        <v>-10000</v>
      </c>
      <c r="AV1610" s="144">
        <f t="shared" ca="1" si="1746"/>
        <v>-10000</v>
      </c>
      <c r="AW1610" s="144">
        <f t="shared" ca="1" si="1746"/>
        <v>-10000</v>
      </c>
      <c r="AX1610" s="144">
        <f t="shared" ca="1" si="1746"/>
        <v>-10000</v>
      </c>
      <c r="AY1610" s="144">
        <f t="shared" ref="AY1610:CD1610" ca="1" si="1747">-AY1609*AY1608</f>
        <v>-10000</v>
      </c>
      <c r="AZ1610" s="144">
        <f t="shared" ca="1" si="1747"/>
        <v>-10000</v>
      </c>
      <c r="BA1610" s="144">
        <f t="shared" ca="1" si="1747"/>
        <v>-10000</v>
      </c>
      <c r="BB1610" s="144">
        <f t="shared" ca="1" si="1747"/>
        <v>-10000</v>
      </c>
      <c r="BC1610" s="144">
        <f t="shared" ca="1" si="1747"/>
        <v>-10000</v>
      </c>
      <c r="BD1610" s="144">
        <f t="shared" ca="1" si="1747"/>
        <v>-10000</v>
      </c>
      <c r="BE1610" s="144">
        <f t="shared" ca="1" si="1747"/>
        <v>-10000</v>
      </c>
      <c r="BF1610" s="144">
        <f t="shared" ca="1" si="1747"/>
        <v>-10000</v>
      </c>
      <c r="BG1610" s="144">
        <f t="shared" ca="1" si="1747"/>
        <v>-10000</v>
      </c>
      <c r="BH1610" s="144">
        <f t="shared" ca="1" si="1747"/>
        <v>-10000</v>
      </c>
      <c r="BI1610" s="144">
        <f t="shared" ca="1" si="1747"/>
        <v>-10000</v>
      </c>
      <c r="BJ1610" s="144">
        <f t="shared" ca="1" si="1747"/>
        <v>-10000</v>
      </c>
      <c r="BK1610" s="144">
        <f t="shared" ca="1" si="1747"/>
        <v>-10000</v>
      </c>
      <c r="BL1610" s="144">
        <f t="shared" ca="1" si="1747"/>
        <v>-10000</v>
      </c>
      <c r="BM1610" s="144">
        <f t="shared" ca="1" si="1747"/>
        <v>-10000</v>
      </c>
      <c r="BN1610" s="144">
        <f t="shared" ca="1" si="1747"/>
        <v>-10000</v>
      </c>
      <c r="BO1610" s="144">
        <f t="shared" ca="1" si="1747"/>
        <v>-10000</v>
      </c>
      <c r="BP1610" s="144">
        <f t="shared" ca="1" si="1747"/>
        <v>-10000</v>
      </c>
      <c r="BQ1610" s="144">
        <f t="shared" ca="1" si="1747"/>
        <v>-10000</v>
      </c>
      <c r="BR1610" s="144">
        <f t="shared" ca="1" si="1747"/>
        <v>-10000</v>
      </c>
      <c r="BS1610" s="144">
        <f t="shared" ca="1" si="1747"/>
        <v>-10000</v>
      </c>
      <c r="BT1610" s="144">
        <f t="shared" ca="1" si="1747"/>
        <v>-10000</v>
      </c>
      <c r="BU1610" s="144">
        <f t="shared" ca="1" si="1747"/>
        <v>-10000</v>
      </c>
      <c r="BV1610" s="144">
        <f t="shared" ca="1" si="1747"/>
        <v>-10000</v>
      </c>
      <c r="BW1610" s="144">
        <f t="shared" ca="1" si="1747"/>
        <v>-10000</v>
      </c>
      <c r="BX1610" s="144">
        <f t="shared" ca="1" si="1747"/>
        <v>-10000</v>
      </c>
      <c r="BY1610" s="144">
        <f t="shared" ca="1" si="1747"/>
        <v>-10000</v>
      </c>
      <c r="BZ1610" s="144">
        <f t="shared" ca="1" si="1747"/>
        <v>-10000</v>
      </c>
      <c r="CA1610" s="144">
        <f t="shared" ca="1" si="1747"/>
        <v>-10000</v>
      </c>
      <c r="CB1610" s="144">
        <f t="shared" ca="1" si="1747"/>
        <v>-10000</v>
      </c>
      <c r="CC1610" s="144">
        <f t="shared" ca="1" si="1747"/>
        <v>-10000</v>
      </c>
      <c r="CD1610" s="144">
        <f t="shared" ca="1" si="1747"/>
        <v>-10000</v>
      </c>
      <c r="CE1610" s="144">
        <f t="shared" ref="CE1610:CK1610" ca="1" si="1748">-CE1609*CE1608</f>
        <v>-10000</v>
      </c>
      <c r="CF1610" s="144">
        <f t="shared" ca="1" si="1748"/>
        <v>-10000</v>
      </c>
      <c r="CG1610" s="144">
        <f t="shared" ca="1" si="1748"/>
        <v>-10000</v>
      </c>
      <c r="CH1610" s="144">
        <f t="shared" ca="1" si="1748"/>
        <v>-10000</v>
      </c>
      <c r="CI1610" s="144">
        <f t="shared" ca="1" si="1748"/>
        <v>-10000</v>
      </c>
      <c r="CJ1610" s="144">
        <f t="shared" ca="1" si="1748"/>
        <v>-10000</v>
      </c>
      <c r="CK1610" s="144">
        <f t="shared" ca="1" si="1748"/>
        <v>-10000</v>
      </c>
    </row>
    <row r="1611" spans="2:89" x14ac:dyDescent="0.35">
      <c r="D1611" t="s">
        <v>158</v>
      </c>
      <c r="E1611" s="8" t="str">
        <f t="shared" si="1742"/>
        <v>1611 DCSCAC-S</v>
      </c>
      <c r="G1611" t="s">
        <v>244</v>
      </c>
      <c r="S1611" s="72"/>
      <c r="T1611" s="72"/>
      <c r="U1611" s="72"/>
      <c r="V1611" s="72"/>
      <c r="W1611" s="72"/>
      <c r="X1611" s="72"/>
      <c r="Y1611" s="72"/>
      <c r="Z1611" s="72"/>
      <c r="AA1611" s="72"/>
      <c r="AB1611" s="72"/>
      <c r="AC1611" s="72"/>
      <c r="AD1611" s="72"/>
      <c r="AE1611" s="72"/>
      <c r="AF1611" s="72"/>
      <c r="AG1611" s="72"/>
      <c r="AH1611" s="72"/>
      <c r="AI1611" s="72"/>
      <c r="AJ1611" s="72"/>
      <c r="AK1611" s="72"/>
      <c r="AL1611" s="72"/>
      <c r="AM1611" s="72"/>
      <c r="AN1611" s="72"/>
      <c r="AO1611" s="72"/>
      <c r="AP1611" s="72"/>
      <c r="AQ1611" s="72"/>
      <c r="AR1611" s="72"/>
      <c r="AS1611" s="72"/>
      <c r="AT1611" s="72"/>
      <c r="AU1611" s="72"/>
      <c r="AV1611" s="72"/>
      <c r="AW1611" s="72"/>
      <c r="AX1611" s="72"/>
      <c r="AY1611" s="72"/>
      <c r="AZ1611" s="72"/>
      <c r="BA1611" s="72"/>
      <c r="BB1611" s="72"/>
      <c r="BC1611" s="72"/>
      <c r="BD1611" s="72"/>
      <c r="BE1611" s="72"/>
      <c r="BF1611" s="72"/>
      <c r="BG1611" s="72"/>
      <c r="BH1611" s="72"/>
      <c r="BI1611" s="72"/>
      <c r="BJ1611" s="72"/>
      <c r="BK1611" s="72"/>
      <c r="BL1611" s="72"/>
      <c r="BM1611" s="72"/>
      <c r="BN1611" s="72"/>
      <c r="BO1611" s="72"/>
      <c r="BP1611" s="72"/>
      <c r="BQ1611" s="72"/>
      <c r="BR1611" s="72"/>
      <c r="BS1611" s="72"/>
      <c r="BT1611" s="72"/>
      <c r="BU1611" s="72"/>
      <c r="BV1611" s="72"/>
      <c r="BW1611" s="72"/>
      <c r="BX1611" s="72"/>
      <c r="BY1611" s="72"/>
      <c r="BZ1611" s="72"/>
      <c r="CA1611" s="72"/>
      <c r="CB1611" s="72"/>
      <c r="CC1611" s="72"/>
      <c r="CD1611" s="72"/>
      <c r="CE1611" s="72"/>
      <c r="CF1611" s="72"/>
      <c r="CG1611" s="72"/>
      <c r="CH1611" s="72"/>
      <c r="CI1611" s="72"/>
      <c r="CJ1611" s="72"/>
      <c r="CK1611" s="72"/>
    </row>
    <row r="1612" spans="2:89" x14ac:dyDescent="0.35">
      <c r="B1612" s="132" t="str">
        <f>B1597</f>
        <v>(Primary label)</v>
      </c>
      <c r="D1612" t="s">
        <v>158</v>
      </c>
      <c r="E1612" s="8" t="str">
        <f t="shared" si="1742"/>
        <v>1612 DCSCAC-S</v>
      </c>
      <c r="G1612" t="s">
        <v>332</v>
      </c>
      <c r="H1612" s="27"/>
      <c r="I1612" s="78"/>
      <c r="J1612" s="78"/>
      <c r="K1612" s="33"/>
      <c r="L1612" s="33"/>
      <c r="M1612" s="33"/>
      <c r="N1612" s="33"/>
      <c r="O1612" s="33"/>
      <c r="P1612" s="33"/>
      <c r="R1612" s="33"/>
      <c r="S1612" s="77"/>
      <c r="T1612" s="77"/>
      <c r="U1612" s="77"/>
      <c r="V1612" s="77"/>
      <c r="W1612" s="77"/>
      <c r="X1612" s="77"/>
      <c r="Y1612" s="77"/>
      <c r="Z1612" s="77"/>
      <c r="AA1612" s="77"/>
      <c r="AB1612" s="77"/>
      <c r="AC1612" s="77"/>
      <c r="AD1612" s="77"/>
      <c r="AE1612" s="77"/>
      <c r="AF1612" s="77"/>
      <c r="AG1612" s="77"/>
      <c r="AH1612" s="77"/>
      <c r="AI1612" s="77"/>
      <c r="AJ1612" s="77"/>
      <c r="AK1612" s="77"/>
      <c r="AL1612" s="77"/>
      <c r="AM1612" s="77"/>
      <c r="AN1612" s="77"/>
      <c r="AO1612" s="77"/>
      <c r="AP1612" s="77"/>
      <c r="AQ1612" s="77"/>
      <c r="AR1612" s="77"/>
      <c r="AS1612" s="77"/>
      <c r="AT1612" s="77"/>
      <c r="AU1612" s="77"/>
      <c r="AV1612" s="77"/>
      <c r="AW1612" s="77"/>
      <c r="AX1612" s="77"/>
      <c r="AY1612" s="77"/>
      <c r="AZ1612" s="77"/>
      <c r="BA1612" s="77"/>
      <c r="BB1612" s="77"/>
      <c r="BC1612" s="77"/>
      <c r="BD1612" s="77"/>
      <c r="BE1612" s="77"/>
      <c r="BF1612" s="77"/>
      <c r="BG1612" s="77"/>
      <c r="BH1612" s="77"/>
      <c r="BI1612" s="77"/>
      <c r="BJ1612" s="77"/>
      <c r="BK1612" s="77"/>
      <c r="BL1612" s="77"/>
      <c r="BM1612" s="77"/>
      <c r="BN1612" s="77"/>
      <c r="BO1612" s="77"/>
      <c r="BP1612" s="77"/>
      <c r="BQ1612" s="77"/>
      <c r="BR1612" s="77"/>
      <c r="BS1612" s="77"/>
      <c r="BT1612" s="77"/>
      <c r="BU1612" s="77"/>
      <c r="BV1612" s="77"/>
      <c r="BW1612" s="77"/>
      <c r="BX1612" s="77"/>
      <c r="BY1612" s="77"/>
      <c r="BZ1612" s="77"/>
      <c r="CA1612" s="77"/>
      <c r="CB1612" s="77"/>
      <c r="CC1612" s="77"/>
      <c r="CD1612" s="77"/>
      <c r="CE1612" s="77"/>
      <c r="CF1612" s="77"/>
      <c r="CG1612" s="77"/>
      <c r="CH1612" s="77"/>
      <c r="CI1612" s="77"/>
      <c r="CJ1612" s="77"/>
      <c r="CK1612" s="77"/>
    </row>
    <row r="1613" spans="2:89" x14ac:dyDescent="0.35">
      <c r="B1613" s="132" t="str">
        <f>B1598</f>
        <v>primary unit</v>
      </c>
      <c r="D1613" t="s">
        <v>158</v>
      </c>
      <c r="E1613" s="8" t="str">
        <f>ROW()&amp;" "&amp;D1613</f>
        <v>1613 DCSCAC-S</v>
      </c>
      <c r="G1613" t="s">
        <v>332</v>
      </c>
      <c r="S1613" s="72"/>
      <c r="T1613" s="72"/>
      <c r="U1613" s="72"/>
      <c r="V1613" s="72"/>
      <c r="W1613" s="72"/>
      <c r="X1613" s="72"/>
      <c r="Y1613" s="72"/>
      <c r="Z1613" s="72"/>
      <c r="AA1613" s="72"/>
      <c r="AB1613" s="72"/>
      <c r="AC1613" s="72"/>
      <c r="AD1613" s="72"/>
      <c r="AE1613" s="72"/>
      <c r="AF1613" s="72"/>
      <c r="AG1613" s="72"/>
      <c r="AH1613" s="72"/>
      <c r="AI1613" s="72"/>
      <c r="AJ1613" s="72"/>
      <c r="AK1613" s="72"/>
      <c r="AL1613" s="72"/>
      <c r="AM1613" s="72"/>
      <c r="AN1613" s="72"/>
      <c r="AO1613" s="72"/>
      <c r="AP1613" s="72"/>
      <c r="AQ1613" s="72"/>
      <c r="AR1613" s="72"/>
      <c r="AS1613" s="72"/>
      <c r="AT1613" s="72"/>
      <c r="AU1613" s="72"/>
      <c r="AV1613" s="72"/>
      <c r="AW1613" s="72"/>
      <c r="AX1613" s="72"/>
      <c r="AY1613" s="72"/>
      <c r="AZ1613" s="72"/>
      <c r="BA1613" s="72"/>
      <c r="BB1613" s="72"/>
      <c r="BC1613" s="72"/>
      <c r="BD1613" s="72"/>
      <c r="BE1613" s="72"/>
      <c r="BF1613" s="72"/>
      <c r="BG1613" s="72"/>
      <c r="BH1613" s="72"/>
      <c r="BI1613" s="72"/>
      <c r="BJ1613" s="72"/>
      <c r="BK1613" s="72"/>
      <c r="BL1613" s="72"/>
      <c r="BM1613" s="72"/>
      <c r="BN1613" s="72"/>
      <c r="BO1613" s="72"/>
      <c r="BP1613" s="72"/>
      <c r="BQ1613" s="72"/>
      <c r="BR1613" s="72"/>
      <c r="BS1613" s="72"/>
      <c r="BT1613" s="72"/>
      <c r="BU1613" s="72"/>
      <c r="BV1613" s="72"/>
      <c r="BW1613" s="72"/>
      <c r="BX1613" s="72"/>
      <c r="BY1613" s="72"/>
      <c r="BZ1613" s="72"/>
      <c r="CA1613" s="72"/>
      <c r="CB1613" s="72"/>
      <c r="CC1613" s="72"/>
      <c r="CD1613" s="72"/>
      <c r="CE1613" s="72"/>
      <c r="CF1613" s="72"/>
      <c r="CG1613" s="72"/>
      <c r="CH1613" s="72"/>
      <c r="CI1613" s="72"/>
      <c r="CJ1613" s="72"/>
      <c r="CK1613" s="72"/>
    </row>
    <row r="1614" spans="2:89" x14ac:dyDescent="0.35">
      <c r="B1614" s="132" t="str">
        <f>B1599</f>
        <v>Primary revenue driver</v>
      </c>
      <c r="D1614" t="s">
        <v>158</v>
      </c>
      <c r="E1614" s="8" t="str">
        <f t="shared" si="1742"/>
        <v>1614 DCSCAC-S</v>
      </c>
      <c r="G1614" t="s">
        <v>332</v>
      </c>
      <c r="K1614" s="53"/>
      <c r="L1614" s="53"/>
      <c r="M1614" s="53"/>
      <c r="N1614" s="53"/>
      <c r="O1614" s="53"/>
      <c r="P1614" s="53"/>
      <c r="R1614" s="24"/>
      <c r="S1614" s="175" t="str">
        <f t="shared" ref="S1614" si="1749">S1599</f>
        <v>S$16</v>
      </c>
      <c r="T1614" s="175" t="str">
        <f t="shared" ref="T1614:AX1614" si="1750">T1599</f>
        <v>T$16</v>
      </c>
      <c r="U1614" s="175" t="str">
        <f t="shared" si="1750"/>
        <v>U$16</v>
      </c>
      <c r="V1614" s="175" t="str">
        <f t="shared" si="1750"/>
        <v>V$16</v>
      </c>
      <c r="W1614" s="175" t="str">
        <f t="shared" si="1750"/>
        <v>W$16</v>
      </c>
      <c r="X1614" s="175" t="str">
        <f t="shared" si="1750"/>
        <v>X$16</v>
      </c>
      <c r="Y1614" s="175" t="str">
        <f t="shared" si="1750"/>
        <v>Y$16</v>
      </c>
      <c r="Z1614" s="175" t="str">
        <f t="shared" si="1750"/>
        <v>Z$16</v>
      </c>
      <c r="AA1614" s="175" t="str">
        <f t="shared" si="1750"/>
        <v>AA$16</v>
      </c>
      <c r="AB1614" s="175" t="str">
        <f t="shared" si="1750"/>
        <v>AB$16</v>
      </c>
      <c r="AC1614" s="175" t="str">
        <f t="shared" si="1750"/>
        <v>AC$16</v>
      </c>
      <c r="AD1614" s="175" t="str">
        <f t="shared" si="1750"/>
        <v>AD$16</v>
      </c>
      <c r="AE1614" s="175" t="str">
        <f t="shared" si="1750"/>
        <v>AE$16</v>
      </c>
      <c r="AF1614" s="175" t="str">
        <f t="shared" si="1750"/>
        <v>AF$16</v>
      </c>
      <c r="AG1614" s="175" t="str">
        <f t="shared" si="1750"/>
        <v>AG$16</v>
      </c>
      <c r="AH1614" s="175" t="str">
        <f t="shared" si="1750"/>
        <v>AH$16</v>
      </c>
      <c r="AI1614" s="175" t="str">
        <f t="shared" si="1750"/>
        <v>AI$16</v>
      </c>
      <c r="AJ1614" s="175" t="str">
        <f t="shared" si="1750"/>
        <v>AJ$16</v>
      </c>
      <c r="AK1614" s="175" t="str">
        <f t="shared" si="1750"/>
        <v>AK$16</v>
      </c>
      <c r="AL1614" s="175" t="str">
        <f t="shared" si="1750"/>
        <v>AL$16</v>
      </c>
      <c r="AM1614" s="175" t="str">
        <f t="shared" si="1750"/>
        <v>AM$16</v>
      </c>
      <c r="AN1614" s="175" t="str">
        <f t="shared" si="1750"/>
        <v>AN$16</v>
      </c>
      <c r="AO1614" s="175" t="str">
        <f t="shared" si="1750"/>
        <v>AO$16</v>
      </c>
      <c r="AP1614" s="175" t="str">
        <f t="shared" si="1750"/>
        <v>AP$16</v>
      </c>
      <c r="AQ1614" s="175" t="str">
        <f t="shared" si="1750"/>
        <v>AQ$16</v>
      </c>
      <c r="AR1614" s="175" t="str">
        <f t="shared" si="1750"/>
        <v>AR$16</v>
      </c>
      <c r="AS1614" s="175" t="str">
        <f t="shared" si="1750"/>
        <v>AS$16</v>
      </c>
      <c r="AT1614" s="175" t="str">
        <f t="shared" si="1750"/>
        <v>AT$16</v>
      </c>
      <c r="AU1614" s="175" t="str">
        <f t="shared" si="1750"/>
        <v>AU$16</v>
      </c>
      <c r="AV1614" s="175" t="str">
        <f t="shared" si="1750"/>
        <v>AV$16</v>
      </c>
      <c r="AW1614" s="175" t="str">
        <f t="shared" si="1750"/>
        <v>AW$16</v>
      </c>
      <c r="AX1614" s="175" t="str">
        <f t="shared" si="1750"/>
        <v>AX$16</v>
      </c>
      <c r="AY1614" s="175" t="str">
        <f t="shared" ref="AY1614:CD1614" si="1751">AY1599</f>
        <v>AY$16</v>
      </c>
      <c r="AZ1614" s="175" t="str">
        <f t="shared" si="1751"/>
        <v>AZ$16</v>
      </c>
      <c r="BA1614" s="175" t="str">
        <f t="shared" si="1751"/>
        <v>BA$16</v>
      </c>
      <c r="BB1614" s="175" t="str">
        <f t="shared" si="1751"/>
        <v>BB$16</v>
      </c>
      <c r="BC1614" s="175" t="str">
        <f t="shared" si="1751"/>
        <v>BC$16</v>
      </c>
      <c r="BD1614" s="175" t="str">
        <f t="shared" si="1751"/>
        <v>BD$16</v>
      </c>
      <c r="BE1614" s="175" t="str">
        <f t="shared" si="1751"/>
        <v>BE$16</v>
      </c>
      <c r="BF1614" s="175" t="str">
        <f t="shared" si="1751"/>
        <v>BF$16</v>
      </c>
      <c r="BG1614" s="175" t="str">
        <f t="shared" si="1751"/>
        <v>BG$16</v>
      </c>
      <c r="BH1614" s="175" t="str">
        <f t="shared" si="1751"/>
        <v>BH$16</v>
      </c>
      <c r="BI1614" s="175" t="str">
        <f t="shared" si="1751"/>
        <v>BI$16</v>
      </c>
      <c r="BJ1614" s="175" t="str">
        <f t="shared" si="1751"/>
        <v>BJ$16</v>
      </c>
      <c r="BK1614" s="175" t="str">
        <f t="shared" si="1751"/>
        <v>BK$16</v>
      </c>
      <c r="BL1614" s="175" t="str">
        <f t="shared" si="1751"/>
        <v>BL$16</v>
      </c>
      <c r="BM1614" s="175" t="str">
        <f t="shared" si="1751"/>
        <v>BM$16</v>
      </c>
      <c r="BN1614" s="175" t="str">
        <f t="shared" si="1751"/>
        <v>BN$16</v>
      </c>
      <c r="BO1614" s="175" t="str">
        <f t="shared" si="1751"/>
        <v>BO$16</v>
      </c>
      <c r="BP1614" s="175" t="str">
        <f t="shared" si="1751"/>
        <v>BP$16</v>
      </c>
      <c r="BQ1614" s="175" t="str">
        <f t="shared" si="1751"/>
        <v>BQ$16</v>
      </c>
      <c r="BR1614" s="175" t="str">
        <f t="shared" si="1751"/>
        <v>BR$16</v>
      </c>
      <c r="BS1614" s="175" t="str">
        <f t="shared" si="1751"/>
        <v>BS$16</v>
      </c>
      <c r="BT1614" s="175" t="str">
        <f t="shared" si="1751"/>
        <v>BT$16</v>
      </c>
      <c r="BU1614" s="175" t="str">
        <f t="shared" si="1751"/>
        <v>BU$16</v>
      </c>
      <c r="BV1614" s="175" t="str">
        <f t="shared" si="1751"/>
        <v>BV$16</v>
      </c>
      <c r="BW1614" s="175" t="str">
        <f t="shared" si="1751"/>
        <v>BW$16</v>
      </c>
      <c r="BX1614" s="175" t="str">
        <f t="shared" si="1751"/>
        <v>BX$16</v>
      </c>
      <c r="BY1614" s="175" t="str">
        <f t="shared" si="1751"/>
        <v>BY$16</v>
      </c>
      <c r="BZ1614" s="175" t="str">
        <f t="shared" si="1751"/>
        <v>BZ$16</v>
      </c>
      <c r="CA1614" s="175" t="str">
        <f t="shared" si="1751"/>
        <v>CA$16</v>
      </c>
      <c r="CB1614" s="175" t="str">
        <f t="shared" si="1751"/>
        <v>CB$16</v>
      </c>
      <c r="CC1614" s="175" t="str">
        <f t="shared" si="1751"/>
        <v>CC$16</v>
      </c>
      <c r="CD1614" s="175" t="str">
        <f t="shared" si="1751"/>
        <v>CD$16</v>
      </c>
      <c r="CE1614" s="175" t="str">
        <f t="shared" ref="CE1614:CK1614" si="1752">CE1599</f>
        <v>CE$16</v>
      </c>
      <c r="CF1614" s="175" t="str">
        <f t="shared" si="1752"/>
        <v>CF$16</v>
      </c>
      <c r="CG1614" s="175" t="str">
        <f t="shared" si="1752"/>
        <v>CG$16</v>
      </c>
      <c r="CH1614" s="175" t="str">
        <f t="shared" si="1752"/>
        <v>CH$16</v>
      </c>
      <c r="CI1614" s="175" t="str">
        <f t="shared" si="1752"/>
        <v>CI$16</v>
      </c>
      <c r="CJ1614" s="175" t="str">
        <f t="shared" si="1752"/>
        <v>CJ$16</v>
      </c>
      <c r="CK1614" s="175" t="str">
        <f t="shared" si="1752"/>
        <v>CK$16</v>
      </c>
    </row>
    <row r="1615" spans="2:89" x14ac:dyDescent="0.35">
      <c r="B1615" s="132" t="str">
        <f>B1600</f>
        <v>Primary volume driver</v>
      </c>
      <c r="D1615" t="s">
        <v>158</v>
      </c>
      <c r="E1615" s="8" t="str">
        <f t="shared" si="1742"/>
        <v>1615 DCSCAC-S</v>
      </c>
      <c r="G1615" t="s">
        <v>332</v>
      </c>
      <c r="H1615" s="12"/>
      <c r="I1615" s="60"/>
      <c r="J1615" s="60"/>
      <c r="K1615" s="15"/>
      <c r="L1615" s="15"/>
      <c r="M1615" s="15"/>
      <c r="N1615" s="15"/>
      <c r="O1615" s="15"/>
      <c r="P1615" s="15"/>
      <c r="R1615" s="15"/>
      <c r="S1615" s="175" t="str">
        <f t="shared" ref="S1615" si="1753">S1600</f>
        <v>S$17</v>
      </c>
      <c r="T1615" s="175" t="str">
        <f t="shared" ref="T1615:AX1615" si="1754">T1600</f>
        <v>T$17</v>
      </c>
      <c r="U1615" s="175" t="str">
        <f t="shared" si="1754"/>
        <v>U$17</v>
      </c>
      <c r="V1615" s="175" t="str">
        <f t="shared" si="1754"/>
        <v>V$17</v>
      </c>
      <c r="W1615" s="175" t="str">
        <f t="shared" si="1754"/>
        <v>W$17</v>
      </c>
      <c r="X1615" s="175" t="str">
        <f t="shared" si="1754"/>
        <v>X$17</v>
      </c>
      <c r="Y1615" s="175" t="str">
        <f t="shared" si="1754"/>
        <v>Y$17</v>
      </c>
      <c r="Z1615" s="175" t="str">
        <f t="shared" si="1754"/>
        <v>Z$17</v>
      </c>
      <c r="AA1615" s="175" t="str">
        <f t="shared" si="1754"/>
        <v>AA$17</v>
      </c>
      <c r="AB1615" s="175" t="str">
        <f t="shared" si="1754"/>
        <v>AB$17</v>
      </c>
      <c r="AC1615" s="175" t="str">
        <f t="shared" si="1754"/>
        <v>AC$17</v>
      </c>
      <c r="AD1615" s="175" t="str">
        <f t="shared" si="1754"/>
        <v>AD$17</v>
      </c>
      <c r="AE1615" s="175" t="str">
        <f t="shared" si="1754"/>
        <v>AE$17</v>
      </c>
      <c r="AF1615" s="175" t="str">
        <f t="shared" si="1754"/>
        <v>AF$17</v>
      </c>
      <c r="AG1615" s="175" t="str">
        <f t="shared" si="1754"/>
        <v>AG$17</v>
      </c>
      <c r="AH1615" s="175" t="str">
        <f t="shared" si="1754"/>
        <v>AH$17</v>
      </c>
      <c r="AI1615" s="175" t="str">
        <f t="shared" si="1754"/>
        <v>AI$17</v>
      </c>
      <c r="AJ1615" s="175" t="str">
        <f t="shared" si="1754"/>
        <v>AJ$17</v>
      </c>
      <c r="AK1615" s="175" t="str">
        <f t="shared" si="1754"/>
        <v>AK$17</v>
      </c>
      <c r="AL1615" s="175" t="str">
        <f t="shared" si="1754"/>
        <v>AL$17</v>
      </c>
      <c r="AM1615" s="175" t="str">
        <f t="shared" si="1754"/>
        <v>AM$17</v>
      </c>
      <c r="AN1615" s="175" t="str">
        <f t="shared" si="1754"/>
        <v>AN$17</v>
      </c>
      <c r="AO1615" s="175" t="str">
        <f t="shared" si="1754"/>
        <v>AO$17</v>
      </c>
      <c r="AP1615" s="175" t="str">
        <f t="shared" si="1754"/>
        <v>AP$17</v>
      </c>
      <c r="AQ1615" s="175" t="str">
        <f t="shared" si="1754"/>
        <v>AQ$17</v>
      </c>
      <c r="AR1615" s="175" t="str">
        <f t="shared" si="1754"/>
        <v>AR$17</v>
      </c>
      <c r="AS1615" s="175" t="str">
        <f t="shared" si="1754"/>
        <v>AS$17</v>
      </c>
      <c r="AT1615" s="175" t="str">
        <f t="shared" si="1754"/>
        <v>AT$17</v>
      </c>
      <c r="AU1615" s="175" t="str">
        <f t="shared" si="1754"/>
        <v>AU$17</v>
      </c>
      <c r="AV1615" s="175" t="str">
        <f t="shared" si="1754"/>
        <v>AV$17</v>
      </c>
      <c r="AW1615" s="175" t="str">
        <f t="shared" si="1754"/>
        <v>AW$17</v>
      </c>
      <c r="AX1615" s="175" t="str">
        <f t="shared" si="1754"/>
        <v>AX$17</v>
      </c>
      <c r="AY1615" s="175" t="str">
        <f t="shared" ref="AY1615:CD1615" si="1755">AY1600</f>
        <v>AY$17</v>
      </c>
      <c r="AZ1615" s="175" t="str">
        <f t="shared" si="1755"/>
        <v>AZ$17</v>
      </c>
      <c r="BA1615" s="175" t="str">
        <f t="shared" si="1755"/>
        <v>BA$17</v>
      </c>
      <c r="BB1615" s="175" t="str">
        <f t="shared" si="1755"/>
        <v>BB$17</v>
      </c>
      <c r="BC1615" s="175" t="str">
        <f t="shared" si="1755"/>
        <v>BC$17</v>
      </c>
      <c r="BD1615" s="175" t="str">
        <f t="shared" si="1755"/>
        <v>BD$17</v>
      </c>
      <c r="BE1615" s="175" t="str">
        <f t="shared" si="1755"/>
        <v>BE$17</v>
      </c>
      <c r="BF1615" s="175" t="str">
        <f t="shared" si="1755"/>
        <v>BF$17</v>
      </c>
      <c r="BG1615" s="175" t="str">
        <f t="shared" si="1755"/>
        <v>BG$17</v>
      </c>
      <c r="BH1615" s="175" t="str">
        <f t="shared" si="1755"/>
        <v>BH$17</v>
      </c>
      <c r="BI1615" s="175" t="str">
        <f t="shared" si="1755"/>
        <v>BI$17</v>
      </c>
      <c r="BJ1615" s="175" t="str">
        <f t="shared" si="1755"/>
        <v>BJ$17</v>
      </c>
      <c r="BK1615" s="175" t="str">
        <f t="shared" si="1755"/>
        <v>BK$17</v>
      </c>
      <c r="BL1615" s="175" t="str">
        <f t="shared" si="1755"/>
        <v>BL$17</v>
      </c>
      <c r="BM1615" s="175" t="str">
        <f t="shared" si="1755"/>
        <v>BM$17</v>
      </c>
      <c r="BN1615" s="175" t="str">
        <f t="shared" si="1755"/>
        <v>BN$17</v>
      </c>
      <c r="BO1615" s="175" t="str">
        <f t="shared" si="1755"/>
        <v>BO$17</v>
      </c>
      <c r="BP1615" s="175" t="str">
        <f t="shared" si="1755"/>
        <v>BP$17</v>
      </c>
      <c r="BQ1615" s="175" t="str">
        <f t="shared" si="1755"/>
        <v>BQ$17</v>
      </c>
      <c r="BR1615" s="175" t="str">
        <f t="shared" si="1755"/>
        <v>BR$17</v>
      </c>
      <c r="BS1615" s="175" t="str">
        <f t="shared" si="1755"/>
        <v>BS$17</v>
      </c>
      <c r="BT1615" s="175" t="str">
        <f t="shared" si="1755"/>
        <v>BT$17</v>
      </c>
      <c r="BU1615" s="175" t="str">
        <f t="shared" si="1755"/>
        <v>BU$17</v>
      </c>
      <c r="BV1615" s="175" t="str">
        <f t="shared" si="1755"/>
        <v>BV$17</v>
      </c>
      <c r="BW1615" s="175" t="str">
        <f t="shared" si="1755"/>
        <v>BW$17</v>
      </c>
      <c r="BX1615" s="175" t="str">
        <f t="shared" si="1755"/>
        <v>BX$17</v>
      </c>
      <c r="BY1615" s="175" t="str">
        <f t="shared" si="1755"/>
        <v>BY$17</v>
      </c>
      <c r="BZ1615" s="175" t="str">
        <f t="shared" si="1755"/>
        <v>BZ$17</v>
      </c>
      <c r="CA1615" s="175" t="str">
        <f t="shared" si="1755"/>
        <v>CA$17</v>
      </c>
      <c r="CB1615" s="175" t="str">
        <f t="shared" si="1755"/>
        <v>CB$17</v>
      </c>
      <c r="CC1615" s="175" t="str">
        <f t="shared" si="1755"/>
        <v>CC$17</v>
      </c>
      <c r="CD1615" s="175" t="str">
        <f t="shared" si="1755"/>
        <v>CD$17</v>
      </c>
      <c r="CE1615" s="175" t="str">
        <f t="shared" ref="CE1615:CK1615" si="1756">CE1600</f>
        <v>CE$17</v>
      </c>
      <c r="CF1615" s="175" t="str">
        <f t="shared" si="1756"/>
        <v>CF$17</v>
      </c>
      <c r="CG1615" s="175" t="str">
        <f t="shared" si="1756"/>
        <v>CG$17</v>
      </c>
      <c r="CH1615" s="175" t="str">
        <f t="shared" si="1756"/>
        <v>CH$17</v>
      </c>
      <c r="CI1615" s="175" t="str">
        <f t="shared" si="1756"/>
        <v>CI$17</v>
      </c>
      <c r="CJ1615" s="175" t="str">
        <f t="shared" si="1756"/>
        <v>CJ$17</v>
      </c>
      <c r="CK1615" s="175" t="str">
        <f t="shared" si="1756"/>
        <v>CK$17</v>
      </c>
    </row>
    <row r="1616" spans="2:89" x14ac:dyDescent="0.35">
      <c r="B1616" s="132" t="str">
        <f>B1605</f>
        <v>Seller acquisition cost:</v>
      </c>
      <c r="D1616" t="s">
        <v>158</v>
      </c>
      <c r="E1616" s="8" t="str">
        <f t="shared" si="1742"/>
        <v>1616 DCSCAC-S</v>
      </c>
      <c r="G1616" t="s">
        <v>332</v>
      </c>
      <c r="H1616" s="12"/>
      <c r="I1616" s="60"/>
      <c r="J1616" s="60"/>
      <c r="K1616" s="15"/>
      <c r="L1616" s="15"/>
      <c r="M1616" s="15"/>
      <c r="N1616" s="15"/>
      <c r="O1616" s="15"/>
      <c r="P1616" s="15"/>
      <c r="R1616" s="15"/>
      <c r="S1616" s="175">
        <f t="shared" ref="S1616" si="1757">S1601</f>
        <v>0</v>
      </c>
      <c r="T1616" s="175">
        <f t="shared" ref="T1616:AX1616" si="1758">T1601</f>
        <v>0</v>
      </c>
      <c r="U1616" s="175">
        <f t="shared" si="1758"/>
        <v>0</v>
      </c>
      <c r="V1616" s="175">
        <f t="shared" si="1758"/>
        <v>0</v>
      </c>
      <c r="W1616" s="175">
        <f t="shared" si="1758"/>
        <v>0</v>
      </c>
      <c r="X1616" s="175">
        <f t="shared" si="1758"/>
        <v>0</v>
      </c>
      <c r="Y1616" s="175">
        <f t="shared" si="1758"/>
        <v>0</v>
      </c>
      <c r="Z1616" s="175">
        <f t="shared" si="1758"/>
        <v>0</v>
      </c>
      <c r="AA1616" s="175">
        <f t="shared" si="1758"/>
        <v>0</v>
      </c>
      <c r="AB1616" s="175">
        <f t="shared" si="1758"/>
        <v>0</v>
      </c>
      <c r="AC1616" s="175">
        <f t="shared" si="1758"/>
        <v>0</v>
      </c>
      <c r="AD1616" s="175">
        <f t="shared" si="1758"/>
        <v>0</v>
      </c>
      <c r="AE1616" s="175">
        <f t="shared" si="1758"/>
        <v>0</v>
      </c>
      <c r="AF1616" s="175">
        <f t="shared" si="1758"/>
        <v>0</v>
      </c>
      <c r="AG1616" s="175">
        <f t="shared" si="1758"/>
        <v>0</v>
      </c>
      <c r="AH1616" s="175">
        <f t="shared" si="1758"/>
        <v>0</v>
      </c>
      <c r="AI1616" s="175">
        <f t="shared" si="1758"/>
        <v>0</v>
      </c>
      <c r="AJ1616" s="175">
        <f t="shared" si="1758"/>
        <v>0</v>
      </c>
      <c r="AK1616" s="175">
        <f t="shared" si="1758"/>
        <v>0</v>
      </c>
      <c r="AL1616" s="175">
        <f t="shared" si="1758"/>
        <v>0</v>
      </c>
      <c r="AM1616" s="175">
        <f t="shared" si="1758"/>
        <v>0</v>
      </c>
      <c r="AN1616" s="175">
        <f t="shared" si="1758"/>
        <v>0</v>
      </c>
      <c r="AO1616" s="175">
        <f t="shared" si="1758"/>
        <v>0</v>
      </c>
      <c r="AP1616" s="175">
        <f t="shared" si="1758"/>
        <v>0</v>
      </c>
      <c r="AQ1616" s="175">
        <f t="shared" si="1758"/>
        <v>0</v>
      </c>
      <c r="AR1616" s="175">
        <f t="shared" si="1758"/>
        <v>0</v>
      </c>
      <c r="AS1616" s="175">
        <f t="shared" si="1758"/>
        <v>0</v>
      </c>
      <c r="AT1616" s="175">
        <f t="shared" si="1758"/>
        <v>0</v>
      </c>
      <c r="AU1616" s="175">
        <f t="shared" si="1758"/>
        <v>0</v>
      </c>
      <c r="AV1616" s="175">
        <f t="shared" si="1758"/>
        <v>0</v>
      </c>
      <c r="AW1616" s="175">
        <f t="shared" si="1758"/>
        <v>0</v>
      </c>
      <c r="AX1616" s="175">
        <f t="shared" si="1758"/>
        <v>0</v>
      </c>
      <c r="AY1616" s="175">
        <f t="shared" ref="AY1616:CD1616" si="1759">AY1601</f>
        <v>0</v>
      </c>
      <c r="AZ1616" s="175">
        <f t="shared" si="1759"/>
        <v>0</v>
      </c>
      <c r="BA1616" s="175">
        <f t="shared" si="1759"/>
        <v>0</v>
      </c>
      <c r="BB1616" s="175">
        <f t="shared" si="1759"/>
        <v>0</v>
      </c>
      <c r="BC1616" s="175">
        <f t="shared" si="1759"/>
        <v>0</v>
      </c>
      <c r="BD1616" s="175">
        <f t="shared" si="1759"/>
        <v>0</v>
      </c>
      <c r="BE1616" s="175">
        <f t="shared" si="1759"/>
        <v>0</v>
      </c>
      <c r="BF1616" s="175">
        <f t="shared" si="1759"/>
        <v>0</v>
      </c>
      <c r="BG1616" s="175">
        <f t="shared" si="1759"/>
        <v>0</v>
      </c>
      <c r="BH1616" s="175">
        <f t="shared" si="1759"/>
        <v>0</v>
      </c>
      <c r="BI1616" s="175">
        <f t="shared" si="1759"/>
        <v>0</v>
      </c>
      <c r="BJ1616" s="175">
        <f t="shared" si="1759"/>
        <v>0</v>
      </c>
      <c r="BK1616" s="175">
        <f t="shared" si="1759"/>
        <v>0</v>
      </c>
      <c r="BL1616" s="175">
        <f t="shared" si="1759"/>
        <v>0</v>
      </c>
      <c r="BM1616" s="175">
        <f t="shared" si="1759"/>
        <v>0</v>
      </c>
      <c r="BN1616" s="175">
        <f t="shared" si="1759"/>
        <v>0</v>
      </c>
      <c r="BO1616" s="175">
        <f t="shared" si="1759"/>
        <v>0</v>
      </c>
      <c r="BP1616" s="175">
        <f t="shared" si="1759"/>
        <v>0</v>
      </c>
      <c r="BQ1616" s="175">
        <f t="shared" si="1759"/>
        <v>0</v>
      </c>
      <c r="BR1616" s="175">
        <f t="shared" si="1759"/>
        <v>0</v>
      </c>
      <c r="BS1616" s="175">
        <f t="shared" si="1759"/>
        <v>0</v>
      </c>
      <c r="BT1616" s="175">
        <f t="shared" si="1759"/>
        <v>0</v>
      </c>
      <c r="BU1616" s="175">
        <f t="shared" si="1759"/>
        <v>0</v>
      </c>
      <c r="BV1616" s="175">
        <f t="shared" si="1759"/>
        <v>0</v>
      </c>
      <c r="BW1616" s="175">
        <f t="shared" si="1759"/>
        <v>0</v>
      </c>
      <c r="BX1616" s="175">
        <f t="shared" si="1759"/>
        <v>0</v>
      </c>
      <c r="BY1616" s="175">
        <f t="shared" si="1759"/>
        <v>0</v>
      </c>
      <c r="BZ1616" s="175">
        <f t="shared" si="1759"/>
        <v>0</v>
      </c>
      <c r="CA1616" s="175">
        <f t="shared" si="1759"/>
        <v>0</v>
      </c>
      <c r="CB1616" s="175">
        <f t="shared" si="1759"/>
        <v>0</v>
      </c>
      <c r="CC1616" s="175">
        <f t="shared" si="1759"/>
        <v>0</v>
      </c>
      <c r="CD1616" s="175">
        <f t="shared" si="1759"/>
        <v>0</v>
      </c>
      <c r="CE1616" s="175">
        <f t="shared" ref="CE1616:CK1616" si="1760">CE1601</f>
        <v>0</v>
      </c>
      <c r="CF1616" s="175">
        <f t="shared" si="1760"/>
        <v>0</v>
      </c>
      <c r="CG1616" s="175">
        <f t="shared" si="1760"/>
        <v>0</v>
      </c>
      <c r="CH1616" s="175">
        <f t="shared" si="1760"/>
        <v>0</v>
      </c>
      <c r="CI1616" s="175">
        <f t="shared" si="1760"/>
        <v>0</v>
      </c>
      <c r="CJ1616" s="175">
        <f t="shared" si="1760"/>
        <v>0</v>
      </c>
      <c r="CK1616" s="175">
        <f t="shared" si="1760"/>
        <v>0</v>
      </c>
    </row>
    <row r="1617" spans="2:89" x14ac:dyDescent="0.35">
      <c r="B1617" s="235" t="str">
        <f>IFERROR(SUBSTITUTE(TRIM(MID(B1605, SEARCH("-", B1605) + 1, LEN(B1605))),":",""),"no unit")</f>
        <v>no unit</v>
      </c>
      <c r="D1617" t="s">
        <v>158</v>
      </c>
      <c r="E1617" s="8" t="str">
        <f t="shared" ref="E1617" si="1761">ROW()&amp;" "&amp;D1617</f>
        <v>1617 DCSCAC-S</v>
      </c>
      <c r="G1617" t="s">
        <v>332</v>
      </c>
      <c r="H1617" s="12"/>
      <c r="I1617" s="60"/>
      <c r="J1617" s="60"/>
      <c r="K1617" s="15"/>
      <c r="L1617" s="15"/>
      <c r="M1617" s="15"/>
      <c r="N1617" s="15"/>
      <c r="O1617" s="15"/>
      <c r="P1617" s="15"/>
      <c r="R1617" s="15"/>
      <c r="S1617" s="175"/>
      <c r="T1617" s="175"/>
      <c r="U1617" s="175"/>
      <c r="V1617" s="175"/>
      <c r="W1617" s="175"/>
      <c r="X1617" s="175"/>
      <c r="Y1617" s="175"/>
      <c r="Z1617" s="175"/>
      <c r="AA1617" s="175"/>
      <c r="AB1617" s="175"/>
      <c r="AC1617" s="175"/>
      <c r="AD1617" s="175"/>
      <c r="AE1617" s="175"/>
      <c r="AF1617" s="175"/>
      <c r="AG1617" s="175"/>
      <c r="AH1617" s="175"/>
      <c r="AI1617" s="175"/>
      <c r="AJ1617" s="175"/>
      <c r="AK1617" s="175"/>
      <c r="AL1617" s="175"/>
      <c r="AM1617" s="175"/>
      <c r="AN1617" s="175"/>
      <c r="AO1617" s="175"/>
      <c r="AP1617" s="175"/>
      <c r="AQ1617" s="175"/>
      <c r="AR1617" s="175"/>
      <c r="AS1617" s="175"/>
      <c r="AT1617" s="175"/>
      <c r="AU1617" s="175"/>
      <c r="AV1617" s="175"/>
      <c r="AW1617" s="175"/>
      <c r="AX1617" s="175"/>
      <c r="AY1617" s="175"/>
      <c r="AZ1617" s="175"/>
      <c r="BA1617" s="175"/>
      <c r="BB1617" s="175"/>
      <c r="BC1617" s="175"/>
      <c r="BD1617" s="175"/>
      <c r="BE1617" s="175"/>
      <c r="BF1617" s="175"/>
      <c r="BG1617" s="175"/>
      <c r="BH1617" s="175"/>
      <c r="BI1617" s="175"/>
      <c r="BJ1617" s="175"/>
      <c r="BK1617" s="175"/>
      <c r="BL1617" s="175"/>
      <c r="BM1617" s="175"/>
      <c r="BN1617" s="175"/>
      <c r="BO1617" s="175"/>
      <c r="BP1617" s="175"/>
      <c r="BQ1617" s="175"/>
      <c r="BR1617" s="175"/>
      <c r="BS1617" s="175"/>
      <c r="BT1617" s="175"/>
      <c r="BU1617" s="175"/>
      <c r="BV1617" s="175"/>
      <c r="BW1617" s="175"/>
      <c r="BX1617" s="175"/>
      <c r="BY1617" s="175"/>
      <c r="BZ1617" s="175"/>
      <c r="CA1617" s="175"/>
      <c r="CB1617" s="175"/>
      <c r="CC1617" s="175"/>
      <c r="CD1617" s="175"/>
      <c r="CE1617" s="175"/>
      <c r="CF1617" s="175"/>
      <c r="CG1617" s="175"/>
      <c r="CH1617" s="175"/>
      <c r="CI1617" s="175"/>
      <c r="CJ1617" s="175"/>
      <c r="CK1617" s="175"/>
    </row>
    <row r="1618" spans="2:89" x14ac:dyDescent="0.35">
      <c r="B1618" s="187" t="str">
        <f>B1603</f>
        <v>Secondary revenue driver</v>
      </c>
      <c r="D1618" t="s">
        <v>158</v>
      </c>
      <c r="E1618" s="8" t="str">
        <f t="shared" si="1742"/>
        <v>1618 DCSCAC-S</v>
      </c>
      <c r="G1618" t="s">
        <v>332</v>
      </c>
      <c r="H1618" s="90"/>
      <c r="I1618" s="209"/>
      <c r="J1618" s="209"/>
      <c r="K1618" s="210"/>
      <c r="L1618" s="210"/>
      <c r="M1618" s="210"/>
      <c r="N1618" s="210"/>
      <c r="O1618" s="210"/>
      <c r="P1618" s="210"/>
      <c r="R1618" s="210"/>
      <c r="S1618" s="4" t="str">
        <f t="shared" ref="S1618" si="1762">ADDRESS(ROW(S1610),COLUMN(S1610),2)</f>
        <v>S$1610</v>
      </c>
      <c r="T1618" s="4" t="str">
        <f t="shared" ref="T1618:CE1618" si="1763">ADDRESS(ROW(T1610),COLUMN(T1610),2)</f>
        <v>T$1610</v>
      </c>
      <c r="U1618" s="4" t="str">
        <f t="shared" si="1763"/>
        <v>U$1610</v>
      </c>
      <c r="V1618" s="4" t="str">
        <f t="shared" si="1763"/>
        <v>V$1610</v>
      </c>
      <c r="W1618" s="4" t="str">
        <f t="shared" si="1763"/>
        <v>W$1610</v>
      </c>
      <c r="X1618" s="4" t="str">
        <f t="shared" si="1763"/>
        <v>X$1610</v>
      </c>
      <c r="Y1618" s="4" t="str">
        <f t="shared" si="1763"/>
        <v>Y$1610</v>
      </c>
      <c r="Z1618" s="4" t="str">
        <f t="shared" si="1763"/>
        <v>Z$1610</v>
      </c>
      <c r="AA1618" s="4" t="str">
        <f t="shared" si="1763"/>
        <v>AA$1610</v>
      </c>
      <c r="AB1618" s="4" t="str">
        <f t="shared" si="1763"/>
        <v>AB$1610</v>
      </c>
      <c r="AC1618" s="4" t="str">
        <f t="shared" si="1763"/>
        <v>AC$1610</v>
      </c>
      <c r="AD1618" s="4" t="str">
        <f t="shared" si="1763"/>
        <v>AD$1610</v>
      </c>
      <c r="AE1618" s="4" t="str">
        <f t="shared" si="1763"/>
        <v>AE$1610</v>
      </c>
      <c r="AF1618" s="4" t="str">
        <f t="shared" si="1763"/>
        <v>AF$1610</v>
      </c>
      <c r="AG1618" s="4" t="str">
        <f t="shared" si="1763"/>
        <v>AG$1610</v>
      </c>
      <c r="AH1618" s="4" t="str">
        <f t="shared" si="1763"/>
        <v>AH$1610</v>
      </c>
      <c r="AI1618" s="4" t="str">
        <f t="shared" si="1763"/>
        <v>AI$1610</v>
      </c>
      <c r="AJ1618" s="4" t="str">
        <f t="shared" si="1763"/>
        <v>AJ$1610</v>
      </c>
      <c r="AK1618" s="4" t="str">
        <f t="shared" si="1763"/>
        <v>AK$1610</v>
      </c>
      <c r="AL1618" s="4" t="str">
        <f t="shared" si="1763"/>
        <v>AL$1610</v>
      </c>
      <c r="AM1618" s="4" t="str">
        <f t="shared" si="1763"/>
        <v>AM$1610</v>
      </c>
      <c r="AN1618" s="4" t="str">
        <f t="shared" si="1763"/>
        <v>AN$1610</v>
      </c>
      <c r="AO1618" s="4" t="str">
        <f t="shared" si="1763"/>
        <v>AO$1610</v>
      </c>
      <c r="AP1618" s="4" t="str">
        <f t="shared" si="1763"/>
        <v>AP$1610</v>
      </c>
      <c r="AQ1618" s="4" t="str">
        <f t="shared" si="1763"/>
        <v>AQ$1610</v>
      </c>
      <c r="AR1618" s="4" t="str">
        <f t="shared" si="1763"/>
        <v>AR$1610</v>
      </c>
      <c r="AS1618" s="4" t="str">
        <f t="shared" si="1763"/>
        <v>AS$1610</v>
      </c>
      <c r="AT1618" s="4" t="str">
        <f t="shared" si="1763"/>
        <v>AT$1610</v>
      </c>
      <c r="AU1618" s="4" t="str">
        <f t="shared" si="1763"/>
        <v>AU$1610</v>
      </c>
      <c r="AV1618" s="4" t="str">
        <f t="shared" si="1763"/>
        <v>AV$1610</v>
      </c>
      <c r="AW1618" s="4" t="str">
        <f t="shared" si="1763"/>
        <v>AW$1610</v>
      </c>
      <c r="AX1618" s="4" t="str">
        <f t="shared" si="1763"/>
        <v>AX$1610</v>
      </c>
      <c r="AY1618" s="4" t="str">
        <f t="shared" si="1763"/>
        <v>AY$1610</v>
      </c>
      <c r="AZ1618" s="4" t="str">
        <f t="shared" si="1763"/>
        <v>AZ$1610</v>
      </c>
      <c r="BA1618" s="4" t="str">
        <f t="shared" si="1763"/>
        <v>BA$1610</v>
      </c>
      <c r="BB1618" s="4" t="str">
        <f t="shared" si="1763"/>
        <v>BB$1610</v>
      </c>
      <c r="BC1618" s="4" t="str">
        <f t="shared" si="1763"/>
        <v>BC$1610</v>
      </c>
      <c r="BD1618" s="4" t="str">
        <f t="shared" si="1763"/>
        <v>BD$1610</v>
      </c>
      <c r="BE1618" s="4" t="str">
        <f t="shared" si="1763"/>
        <v>BE$1610</v>
      </c>
      <c r="BF1618" s="4" t="str">
        <f t="shared" si="1763"/>
        <v>BF$1610</v>
      </c>
      <c r="BG1618" s="4" t="str">
        <f t="shared" si="1763"/>
        <v>BG$1610</v>
      </c>
      <c r="BH1618" s="4" t="str">
        <f t="shared" si="1763"/>
        <v>BH$1610</v>
      </c>
      <c r="BI1618" s="4" t="str">
        <f t="shared" si="1763"/>
        <v>BI$1610</v>
      </c>
      <c r="BJ1618" s="4" t="str">
        <f t="shared" si="1763"/>
        <v>BJ$1610</v>
      </c>
      <c r="BK1618" s="4" t="str">
        <f t="shared" si="1763"/>
        <v>BK$1610</v>
      </c>
      <c r="BL1618" s="4" t="str">
        <f t="shared" si="1763"/>
        <v>BL$1610</v>
      </c>
      <c r="BM1618" s="4" t="str">
        <f t="shared" si="1763"/>
        <v>BM$1610</v>
      </c>
      <c r="BN1618" s="4" t="str">
        <f t="shared" si="1763"/>
        <v>BN$1610</v>
      </c>
      <c r="BO1618" s="4" t="str">
        <f t="shared" si="1763"/>
        <v>BO$1610</v>
      </c>
      <c r="BP1618" s="4" t="str">
        <f t="shared" si="1763"/>
        <v>BP$1610</v>
      </c>
      <c r="BQ1618" s="4" t="str">
        <f t="shared" si="1763"/>
        <v>BQ$1610</v>
      </c>
      <c r="BR1618" s="4" t="str">
        <f t="shared" si="1763"/>
        <v>BR$1610</v>
      </c>
      <c r="BS1618" s="4" t="str">
        <f t="shared" si="1763"/>
        <v>BS$1610</v>
      </c>
      <c r="BT1618" s="4" t="str">
        <f t="shared" si="1763"/>
        <v>BT$1610</v>
      </c>
      <c r="BU1618" s="4" t="str">
        <f t="shared" si="1763"/>
        <v>BU$1610</v>
      </c>
      <c r="BV1618" s="4" t="str">
        <f t="shared" si="1763"/>
        <v>BV$1610</v>
      </c>
      <c r="BW1618" s="4" t="str">
        <f t="shared" si="1763"/>
        <v>BW$1610</v>
      </c>
      <c r="BX1618" s="4" t="str">
        <f t="shared" si="1763"/>
        <v>BX$1610</v>
      </c>
      <c r="BY1618" s="4" t="str">
        <f t="shared" si="1763"/>
        <v>BY$1610</v>
      </c>
      <c r="BZ1618" s="4" t="str">
        <f t="shared" si="1763"/>
        <v>BZ$1610</v>
      </c>
      <c r="CA1618" s="4" t="str">
        <f t="shared" si="1763"/>
        <v>CA$1610</v>
      </c>
      <c r="CB1618" s="4" t="str">
        <f t="shared" si="1763"/>
        <v>CB$1610</v>
      </c>
      <c r="CC1618" s="4" t="str">
        <f t="shared" si="1763"/>
        <v>CC$1610</v>
      </c>
      <c r="CD1618" s="4" t="str">
        <f t="shared" si="1763"/>
        <v>CD$1610</v>
      </c>
      <c r="CE1618" s="4" t="str">
        <f t="shared" si="1763"/>
        <v>CE$1610</v>
      </c>
      <c r="CF1618" s="4" t="str">
        <f t="shared" ref="CF1618:CK1618" si="1764">ADDRESS(ROW(CF1610),COLUMN(CF1610),2)</f>
        <v>CF$1610</v>
      </c>
      <c r="CG1618" s="4" t="str">
        <f t="shared" si="1764"/>
        <v>CG$1610</v>
      </c>
      <c r="CH1618" s="4" t="str">
        <f t="shared" si="1764"/>
        <v>CH$1610</v>
      </c>
      <c r="CI1618" s="4" t="str">
        <f t="shared" si="1764"/>
        <v>CI$1610</v>
      </c>
      <c r="CJ1618" s="4" t="str">
        <f t="shared" si="1764"/>
        <v>CJ$1610</v>
      </c>
      <c r="CK1618" s="4" t="str">
        <f t="shared" si="1764"/>
        <v>CK$1610</v>
      </c>
    </row>
    <row r="1619" spans="2:89" x14ac:dyDescent="0.35">
      <c r="B1619" s="187" t="str">
        <f>B1604</f>
        <v>Secondary volume driver</v>
      </c>
      <c r="D1619" t="s">
        <v>158</v>
      </c>
      <c r="E1619" s="8" t="str">
        <f t="shared" si="1742"/>
        <v>1619 DCSCAC-S</v>
      </c>
      <c r="G1619" t="s">
        <v>332</v>
      </c>
      <c r="H1619" s="90"/>
      <c r="I1619" s="209"/>
      <c r="J1619" s="209"/>
      <c r="K1619" s="210"/>
      <c r="L1619" s="210"/>
      <c r="M1619" s="210"/>
      <c r="N1619" s="210"/>
      <c r="O1619" s="210"/>
      <c r="P1619" s="210"/>
      <c r="R1619" s="210"/>
      <c r="S1619" s="4" t="str">
        <f t="shared" ref="S1619" si="1765">ADDRESS(ROW(S1608),COLUMN(S1608),2)</f>
        <v>S$1608</v>
      </c>
      <c r="T1619" s="4" t="str">
        <f t="shared" ref="T1619:CE1619" si="1766">ADDRESS(ROW(T1608),COLUMN(T1608),2)</f>
        <v>T$1608</v>
      </c>
      <c r="U1619" s="4" t="str">
        <f t="shared" si="1766"/>
        <v>U$1608</v>
      </c>
      <c r="V1619" s="4" t="str">
        <f t="shared" si="1766"/>
        <v>V$1608</v>
      </c>
      <c r="W1619" s="4" t="str">
        <f t="shared" si="1766"/>
        <v>W$1608</v>
      </c>
      <c r="X1619" s="4" t="str">
        <f t="shared" si="1766"/>
        <v>X$1608</v>
      </c>
      <c r="Y1619" s="4" t="str">
        <f t="shared" si="1766"/>
        <v>Y$1608</v>
      </c>
      <c r="Z1619" s="4" t="str">
        <f t="shared" si="1766"/>
        <v>Z$1608</v>
      </c>
      <c r="AA1619" s="4" t="str">
        <f t="shared" si="1766"/>
        <v>AA$1608</v>
      </c>
      <c r="AB1619" s="4" t="str">
        <f t="shared" si="1766"/>
        <v>AB$1608</v>
      </c>
      <c r="AC1619" s="4" t="str">
        <f t="shared" si="1766"/>
        <v>AC$1608</v>
      </c>
      <c r="AD1619" s="4" t="str">
        <f t="shared" si="1766"/>
        <v>AD$1608</v>
      </c>
      <c r="AE1619" s="4" t="str">
        <f t="shared" si="1766"/>
        <v>AE$1608</v>
      </c>
      <c r="AF1619" s="4" t="str">
        <f t="shared" si="1766"/>
        <v>AF$1608</v>
      </c>
      <c r="AG1619" s="4" t="str">
        <f t="shared" si="1766"/>
        <v>AG$1608</v>
      </c>
      <c r="AH1619" s="4" t="str">
        <f t="shared" si="1766"/>
        <v>AH$1608</v>
      </c>
      <c r="AI1619" s="4" t="str">
        <f t="shared" si="1766"/>
        <v>AI$1608</v>
      </c>
      <c r="AJ1619" s="4" t="str">
        <f t="shared" si="1766"/>
        <v>AJ$1608</v>
      </c>
      <c r="AK1619" s="4" t="str">
        <f t="shared" si="1766"/>
        <v>AK$1608</v>
      </c>
      <c r="AL1619" s="4" t="str">
        <f t="shared" si="1766"/>
        <v>AL$1608</v>
      </c>
      <c r="AM1619" s="4" t="str">
        <f t="shared" si="1766"/>
        <v>AM$1608</v>
      </c>
      <c r="AN1619" s="4" t="str">
        <f t="shared" si="1766"/>
        <v>AN$1608</v>
      </c>
      <c r="AO1619" s="4" t="str">
        <f t="shared" si="1766"/>
        <v>AO$1608</v>
      </c>
      <c r="AP1619" s="4" t="str">
        <f t="shared" si="1766"/>
        <v>AP$1608</v>
      </c>
      <c r="AQ1619" s="4" t="str">
        <f t="shared" si="1766"/>
        <v>AQ$1608</v>
      </c>
      <c r="AR1619" s="4" t="str">
        <f t="shared" si="1766"/>
        <v>AR$1608</v>
      </c>
      <c r="AS1619" s="4" t="str">
        <f t="shared" si="1766"/>
        <v>AS$1608</v>
      </c>
      <c r="AT1619" s="4" t="str">
        <f t="shared" si="1766"/>
        <v>AT$1608</v>
      </c>
      <c r="AU1619" s="4" t="str">
        <f t="shared" si="1766"/>
        <v>AU$1608</v>
      </c>
      <c r="AV1619" s="4" t="str">
        <f t="shared" si="1766"/>
        <v>AV$1608</v>
      </c>
      <c r="AW1619" s="4" t="str">
        <f t="shared" si="1766"/>
        <v>AW$1608</v>
      </c>
      <c r="AX1619" s="4" t="str">
        <f t="shared" si="1766"/>
        <v>AX$1608</v>
      </c>
      <c r="AY1619" s="4" t="str">
        <f t="shared" si="1766"/>
        <v>AY$1608</v>
      </c>
      <c r="AZ1619" s="4" t="str">
        <f t="shared" si="1766"/>
        <v>AZ$1608</v>
      </c>
      <c r="BA1619" s="4" t="str">
        <f t="shared" si="1766"/>
        <v>BA$1608</v>
      </c>
      <c r="BB1619" s="4" t="str">
        <f t="shared" si="1766"/>
        <v>BB$1608</v>
      </c>
      <c r="BC1619" s="4" t="str">
        <f t="shared" si="1766"/>
        <v>BC$1608</v>
      </c>
      <c r="BD1619" s="4" t="str">
        <f t="shared" si="1766"/>
        <v>BD$1608</v>
      </c>
      <c r="BE1619" s="4" t="str">
        <f t="shared" si="1766"/>
        <v>BE$1608</v>
      </c>
      <c r="BF1619" s="4" t="str">
        <f t="shared" si="1766"/>
        <v>BF$1608</v>
      </c>
      <c r="BG1619" s="4" t="str">
        <f t="shared" si="1766"/>
        <v>BG$1608</v>
      </c>
      <c r="BH1619" s="4" t="str">
        <f t="shared" si="1766"/>
        <v>BH$1608</v>
      </c>
      <c r="BI1619" s="4" t="str">
        <f t="shared" si="1766"/>
        <v>BI$1608</v>
      </c>
      <c r="BJ1619" s="4" t="str">
        <f t="shared" si="1766"/>
        <v>BJ$1608</v>
      </c>
      <c r="BK1619" s="4" t="str">
        <f t="shared" si="1766"/>
        <v>BK$1608</v>
      </c>
      <c r="BL1619" s="4" t="str">
        <f t="shared" si="1766"/>
        <v>BL$1608</v>
      </c>
      <c r="BM1619" s="4" t="str">
        <f t="shared" si="1766"/>
        <v>BM$1608</v>
      </c>
      <c r="BN1619" s="4" t="str">
        <f t="shared" si="1766"/>
        <v>BN$1608</v>
      </c>
      <c r="BO1619" s="4" t="str">
        <f t="shared" si="1766"/>
        <v>BO$1608</v>
      </c>
      <c r="BP1619" s="4" t="str">
        <f t="shared" si="1766"/>
        <v>BP$1608</v>
      </c>
      <c r="BQ1619" s="4" t="str">
        <f t="shared" si="1766"/>
        <v>BQ$1608</v>
      </c>
      <c r="BR1619" s="4" t="str">
        <f t="shared" si="1766"/>
        <v>BR$1608</v>
      </c>
      <c r="BS1619" s="4" t="str">
        <f t="shared" si="1766"/>
        <v>BS$1608</v>
      </c>
      <c r="BT1619" s="4" t="str">
        <f t="shared" si="1766"/>
        <v>BT$1608</v>
      </c>
      <c r="BU1619" s="4" t="str">
        <f t="shared" si="1766"/>
        <v>BU$1608</v>
      </c>
      <c r="BV1619" s="4" t="str">
        <f t="shared" si="1766"/>
        <v>BV$1608</v>
      </c>
      <c r="BW1619" s="4" t="str">
        <f t="shared" si="1766"/>
        <v>BW$1608</v>
      </c>
      <c r="BX1619" s="4" t="str">
        <f t="shared" si="1766"/>
        <v>BX$1608</v>
      </c>
      <c r="BY1619" s="4" t="str">
        <f t="shared" si="1766"/>
        <v>BY$1608</v>
      </c>
      <c r="BZ1619" s="4" t="str">
        <f t="shared" si="1766"/>
        <v>BZ$1608</v>
      </c>
      <c r="CA1619" s="4" t="str">
        <f t="shared" si="1766"/>
        <v>CA$1608</v>
      </c>
      <c r="CB1619" s="4" t="str">
        <f t="shared" si="1766"/>
        <v>CB$1608</v>
      </c>
      <c r="CC1619" s="4" t="str">
        <f t="shared" si="1766"/>
        <v>CC$1608</v>
      </c>
      <c r="CD1619" s="4" t="str">
        <f t="shared" si="1766"/>
        <v>CD$1608</v>
      </c>
      <c r="CE1619" s="4" t="str">
        <f t="shared" si="1766"/>
        <v>CE$1608</v>
      </c>
      <c r="CF1619" s="4" t="str">
        <f t="shared" ref="CF1619:CK1619" si="1767">ADDRESS(ROW(CF1608),COLUMN(CF1608),2)</f>
        <v>CF$1608</v>
      </c>
      <c r="CG1619" s="4" t="str">
        <f t="shared" si="1767"/>
        <v>CG$1608</v>
      </c>
      <c r="CH1619" s="4" t="str">
        <f t="shared" si="1767"/>
        <v>CH$1608</v>
      </c>
      <c r="CI1619" s="4" t="str">
        <f t="shared" si="1767"/>
        <v>CI$1608</v>
      </c>
      <c r="CJ1619" s="4" t="str">
        <f t="shared" si="1767"/>
        <v>CJ$1608</v>
      </c>
      <c r="CK1619" s="4" t="str">
        <f t="shared" si="1767"/>
        <v>CK$1608</v>
      </c>
    </row>
    <row r="1620" spans="2:89" x14ac:dyDescent="0.35">
      <c r="E1620" s="8"/>
      <c r="H1620" s="12"/>
      <c r="I1620" s="60"/>
      <c r="J1620" s="60"/>
      <c r="K1620" s="15"/>
      <c r="L1620" s="15"/>
      <c r="M1620" s="15"/>
      <c r="N1620" s="15"/>
      <c r="O1620" s="15"/>
      <c r="P1620" s="15"/>
      <c r="R1620" s="15"/>
      <c r="S1620" s="76"/>
      <c r="T1620" s="76"/>
      <c r="U1620" s="76"/>
      <c r="V1620" s="76"/>
      <c r="W1620" s="76"/>
      <c r="X1620" s="76"/>
      <c r="Y1620" s="76"/>
      <c r="Z1620" s="76"/>
      <c r="AA1620" s="76"/>
      <c r="AB1620" s="76"/>
      <c r="AC1620" s="76"/>
      <c r="AD1620" s="76"/>
      <c r="AE1620" s="76"/>
      <c r="AF1620" s="76"/>
      <c r="AG1620" s="76"/>
      <c r="AH1620" s="76"/>
      <c r="AI1620" s="76"/>
      <c r="AJ1620" s="76"/>
      <c r="AK1620" s="76"/>
      <c r="AL1620" s="76"/>
      <c r="AM1620" s="76"/>
      <c r="AN1620" s="76"/>
      <c r="AO1620" s="76"/>
      <c r="AP1620" s="76"/>
      <c r="AQ1620" s="76"/>
      <c r="AR1620" s="76"/>
      <c r="AS1620" s="76"/>
      <c r="AT1620" s="76"/>
      <c r="AU1620" s="76"/>
      <c r="AV1620" s="76"/>
      <c r="AW1620" s="76"/>
      <c r="AX1620" s="76"/>
      <c r="AY1620" s="76"/>
      <c r="AZ1620" s="76"/>
      <c r="BA1620" s="76"/>
      <c r="BB1620" s="76"/>
      <c r="BC1620" s="76"/>
      <c r="BD1620" s="76"/>
      <c r="BE1620" s="76"/>
      <c r="BF1620" s="76"/>
      <c r="BG1620" s="76"/>
      <c r="BH1620" s="76"/>
      <c r="BI1620" s="76"/>
      <c r="BJ1620" s="76"/>
      <c r="BK1620" s="76"/>
      <c r="BL1620" s="76"/>
      <c r="BM1620" s="76"/>
      <c r="BN1620" s="76"/>
      <c r="BO1620" s="76"/>
      <c r="BP1620" s="76"/>
      <c r="BQ1620" s="76"/>
      <c r="BR1620" s="76"/>
      <c r="BS1620" s="76"/>
      <c r="BT1620" s="76"/>
      <c r="BU1620" s="76"/>
      <c r="BV1620" s="76"/>
      <c r="BW1620" s="76"/>
      <c r="BX1620" s="76"/>
      <c r="BY1620" s="76"/>
      <c r="BZ1620" s="76"/>
      <c r="CA1620" s="76"/>
      <c r="CB1620" s="76"/>
      <c r="CC1620" s="76"/>
      <c r="CD1620" s="76"/>
      <c r="CE1620" s="76"/>
      <c r="CF1620" s="76"/>
      <c r="CG1620" s="76"/>
      <c r="CH1620" s="76"/>
      <c r="CI1620" s="76"/>
      <c r="CJ1620" s="76"/>
      <c r="CK1620" s="76"/>
    </row>
    <row r="1621" spans="2:89" x14ac:dyDescent="0.35">
      <c r="B1621" s="171" t="s">
        <v>490</v>
      </c>
      <c r="E1621" s="8"/>
      <c r="H1621" s="170"/>
      <c r="I1621" s="172"/>
      <c r="J1621" s="172"/>
      <c r="K1621" s="193"/>
      <c r="L1621" s="193"/>
      <c r="M1621" s="193"/>
      <c r="N1621" s="193"/>
      <c r="O1621" s="193"/>
      <c r="P1621" s="193"/>
      <c r="R1621" s="194"/>
      <c r="S1621" s="170"/>
      <c r="T1621" s="170"/>
      <c r="U1621" s="170"/>
      <c r="V1621" s="170"/>
      <c r="W1621" s="170"/>
      <c r="X1621" s="170"/>
      <c r="Y1621" s="170"/>
      <c r="Z1621" s="170"/>
      <c r="AA1621" s="170"/>
      <c r="AB1621" s="170"/>
      <c r="AC1621" s="170"/>
      <c r="AD1621" s="170"/>
      <c r="AE1621" s="170"/>
      <c r="AF1621" s="170"/>
      <c r="AG1621" s="170"/>
      <c r="AH1621" s="170"/>
      <c r="AI1621" s="170"/>
      <c r="AJ1621" s="170"/>
      <c r="AK1621" s="170"/>
      <c r="AL1621" s="170"/>
      <c r="AM1621" s="170"/>
      <c r="AN1621" s="170"/>
      <c r="AO1621" s="170"/>
      <c r="AP1621" s="170"/>
      <c r="AQ1621" s="170"/>
      <c r="AR1621" s="170"/>
      <c r="AS1621" s="170"/>
      <c r="AT1621" s="170"/>
      <c r="AU1621" s="170"/>
      <c r="AV1621" s="170"/>
      <c r="AW1621" s="170"/>
      <c r="AX1621" s="170"/>
      <c r="AY1621" s="170"/>
      <c r="AZ1621" s="170"/>
      <c r="BA1621" s="170"/>
      <c r="BB1621" s="170"/>
      <c r="BC1621" s="170"/>
      <c r="BD1621" s="170"/>
      <c r="BE1621" s="170"/>
      <c r="BF1621" s="170"/>
      <c r="BG1621" s="170"/>
      <c r="BH1621" s="170"/>
      <c r="BI1621" s="170"/>
      <c r="BJ1621" s="170"/>
      <c r="BK1621" s="170"/>
      <c r="BL1621" s="170"/>
      <c r="BM1621" s="170"/>
      <c r="BN1621" s="170"/>
      <c r="BO1621" s="170"/>
      <c r="BP1621" s="170"/>
      <c r="BQ1621" s="170"/>
      <c r="BR1621" s="170"/>
      <c r="BS1621" s="170"/>
      <c r="BT1621" s="170"/>
      <c r="BU1621" s="170"/>
      <c r="BV1621" s="170"/>
      <c r="BW1621" s="170"/>
      <c r="BX1621" s="170"/>
      <c r="BY1621" s="170"/>
      <c r="BZ1621" s="170"/>
      <c r="CA1621" s="170"/>
      <c r="CB1621" s="170"/>
      <c r="CC1621" s="170"/>
      <c r="CD1621" s="170"/>
      <c r="CE1621" s="170"/>
      <c r="CF1621" s="170"/>
      <c r="CG1621" s="170"/>
      <c r="CH1621" s="170"/>
      <c r="CI1621" s="170"/>
      <c r="CJ1621" s="170"/>
      <c r="CK1621" s="170"/>
    </row>
    <row r="1622" spans="2:89" x14ac:dyDescent="0.35">
      <c r="B1622" s="171" t="s">
        <v>492</v>
      </c>
      <c r="E1622" s="8"/>
      <c r="H1622" s="170"/>
      <c r="I1622" s="172"/>
      <c r="J1622" s="172"/>
      <c r="K1622" s="193"/>
      <c r="L1622" s="193"/>
      <c r="M1622" s="193"/>
      <c r="N1622" s="193"/>
      <c r="O1622" s="193"/>
      <c r="P1622" s="193"/>
      <c r="R1622" s="194"/>
      <c r="S1622" s="170"/>
      <c r="T1622" s="170"/>
      <c r="U1622" s="170"/>
      <c r="V1622" s="170"/>
      <c r="W1622" s="170"/>
      <c r="X1622" s="170"/>
      <c r="Y1622" s="170"/>
      <c r="Z1622" s="170"/>
      <c r="AA1622" s="170"/>
      <c r="AB1622" s="170"/>
      <c r="AC1622" s="170"/>
      <c r="AD1622" s="170"/>
      <c r="AE1622" s="170"/>
      <c r="AF1622" s="170"/>
      <c r="AG1622" s="170"/>
      <c r="AH1622" s="170"/>
      <c r="AI1622" s="170"/>
      <c r="AJ1622" s="170"/>
      <c r="AK1622" s="170"/>
      <c r="AL1622" s="170"/>
      <c r="AM1622" s="170"/>
      <c r="AN1622" s="170"/>
      <c r="AO1622" s="170"/>
      <c r="AP1622" s="170"/>
      <c r="AQ1622" s="170"/>
      <c r="AR1622" s="170"/>
      <c r="AS1622" s="170"/>
      <c r="AT1622" s="170"/>
      <c r="AU1622" s="170"/>
      <c r="AV1622" s="170"/>
      <c r="AW1622" s="170"/>
      <c r="AX1622" s="170"/>
      <c r="AY1622" s="170"/>
      <c r="AZ1622" s="170"/>
      <c r="BA1622" s="170"/>
      <c r="BB1622" s="170"/>
      <c r="BC1622" s="170"/>
      <c r="BD1622" s="170"/>
      <c r="BE1622" s="170"/>
      <c r="BF1622" s="170"/>
      <c r="BG1622" s="170"/>
      <c r="BH1622" s="170"/>
      <c r="BI1622" s="170"/>
      <c r="BJ1622" s="170"/>
      <c r="BK1622" s="170"/>
      <c r="BL1622" s="170"/>
      <c r="BM1622" s="170"/>
      <c r="BN1622" s="170"/>
      <c r="BO1622" s="170"/>
      <c r="BP1622" s="170"/>
      <c r="BQ1622" s="170"/>
      <c r="BR1622" s="170"/>
      <c r="BS1622" s="170"/>
      <c r="BT1622" s="170"/>
      <c r="BU1622" s="170"/>
      <c r="BV1622" s="170"/>
      <c r="BW1622" s="170"/>
      <c r="BX1622" s="170"/>
      <c r="BY1622" s="170"/>
      <c r="BZ1622" s="170"/>
      <c r="CA1622" s="170"/>
      <c r="CB1622" s="170"/>
      <c r="CC1622" s="170"/>
      <c r="CD1622" s="170"/>
      <c r="CE1622" s="170"/>
      <c r="CF1622" s="170"/>
      <c r="CG1622" s="170"/>
      <c r="CH1622" s="170"/>
      <c r="CI1622" s="170"/>
      <c r="CJ1622" s="170"/>
      <c r="CK1622" s="170"/>
    </row>
    <row r="1623" spans="2:89" x14ac:dyDescent="0.35">
      <c r="B1623" s="171" t="s">
        <v>461</v>
      </c>
      <c r="E1623" s="8"/>
      <c r="H1623" s="170"/>
      <c r="I1623" s="172"/>
      <c r="J1623" s="172"/>
      <c r="K1623" s="193"/>
      <c r="L1623" s="193"/>
      <c r="M1623" s="193"/>
      <c r="N1623" s="193"/>
      <c r="O1623" s="193"/>
      <c r="P1623" s="193"/>
      <c r="R1623" s="194"/>
      <c r="S1623" s="195" t="str">
        <f t="shared" ref="S1623:AX1623" si="1768">S$20</f>
        <v>S$16</v>
      </c>
      <c r="T1623" s="195" t="str">
        <f t="shared" si="1768"/>
        <v>T$16</v>
      </c>
      <c r="U1623" s="195" t="str">
        <f t="shared" si="1768"/>
        <v>U$16</v>
      </c>
      <c r="V1623" s="195" t="str">
        <f t="shared" si="1768"/>
        <v>V$16</v>
      </c>
      <c r="W1623" s="195" t="str">
        <f t="shared" si="1768"/>
        <v>W$16</v>
      </c>
      <c r="X1623" s="195" t="str">
        <f t="shared" si="1768"/>
        <v>X$16</v>
      </c>
      <c r="Y1623" s="195" t="str">
        <f t="shared" si="1768"/>
        <v>Y$16</v>
      </c>
      <c r="Z1623" s="195" t="str">
        <f t="shared" si="1768"/>
        <v>Z$16</v>
      </c>
      <c r="AA1623" s="195" t="str">
        <f t="shared" si="1768"/>
        <v>AA$16</v>
      </c>
      <c r="AB1623" s="195" t="str">
        <f t="shared" si="1768"/>
        <v>AB$16</v>
      </c>
      <c r="AC1623" s="195" t="str">
        <f t="shared" si="1768"/>
        <v>AC$16</v>
      </c>
      <c r="AD1623" s="195" t="str">
        <f t="shared" si="1768"/>
        <v>AD$16</v>
      </c>
      <c r="AE1623" s="195" t="str">
        <f t="shared" si="1768"/>
        <v>AE$16</v>
      </c>
      <c r="AF1623" s="195" t="str">
        <f t="shared" si="1768"/>
        <v>AF$16</v>
      </c>
      <c r="AG1623" s="195" t="str">
        <f t="shared" si="1768"/>
        <v>AG$16</v>
      </c>
      <c r="AH1623" s="195" t="str">
        <f t="shared" si="1768"/>
        <v>AH$16</v>
      </c>
      <c r="AI1623" s="195" t="str">
        <f t="shared" si="1768"/>
        <v>AI$16</v>
      </c>
      <c r="AJ1623" s="195" t="str">
        <f t="shared" si="1768"/>
        <v>AJ$16</v>
      </c>
      <c r="AK1623" s="195" t="str">
        <f t="shared" si="1768"/>
        <v>AK$16</v>
      </c>
      <c r="AL1623" s="195" t="str">
        <f t="shared" si="1768"/>
        <v>AL$16</v>
      </c>
      <c r="AM1623" s="195" t="str">
        <f t="shared" si="1768"/>
        <v>AM$16</v>
      </c>
      <c r="AN1623" s="195" t="str">
        <f t="shared" si="1768"/>
        <v>AN$16</v>
      </c>
      <c r="AO1623" s="195" t="str">
        <f t="shared" si="1768"/>
        <v>AO$16</v>
      </c>
      <c r="AP1623" s="195" t="str">
        <f t="shared" si="1768"/>
        <v>AP$16</v>
      </c>
      <c r="AQ1623" s="195" t="str">
        <f t="shared" si="1768"/>
        <v>AQ$16</v>
      </c>
      <c r="AR1623" s="195" t="str">
        <f t="shared" si="1768"/>
        <v>AR$16</v>
      </c>
      <c r="AS1623" s="195" t="str">
        <f t="shared" si="1768"/>
        <v>AS$16</v>
      </c>
      <c r="AT1623" s="195" t="str">
        <f t="shared" si="1768"/>
        <v>AT$16</v>
      </c>
      <c r="AU1623" s="195" t="str">
        <f t="shared" si="1768"/>
        <v>AU$16</v>
      </c>
      <c r="AV1623" s="195" t="str">
        <f t="shared" si="1768"/>
        <v>AV$16</v>
      </c>
      <c r="AW1623" s="195" t="str">
        <f t="shared" si="1768"/>
        <v>AW$16</v>
      </c>
      <c r="AX1623" s="195" t="str">
        <f t="shared" si="1768"/>
        <v>AX$16</v>
      </c>
      <c r="AY1623" s="195" t="str">
        <f t="shared" ref="AY1623:CD1623" si="1769">AY$20</f>
        <v>AY$16</v>
      </c>
      <c r="AZ1623" s="195" t="str">
        <f t="shared" si="1769"/>
        <v>AZ$16</v>
      </c>
      <c r="BA1623" s="195" t="str">
        <f t="shared" si="1769"/>
        <v>BA$16</v>
      </c>
      <c r="BB1623" s="195" t="str">
        <f t="shared" si="1769"/>
        <v>BB$16</v>
      </c>
      <c r="BC1623" s="195" t="str">
        <f t="shared" si="1769"/>
        <v>BC$16</v>
      </c>
      <c r="BD1623" s="195" t="str">
        <f t="shared" si="1769"/>
        <v>BD$16</v>
      </c>
      <c r="BE1623" s="195" t="str">
        <f t="shared" si="1769"/>
        <v>BE$16</v>
      </c>
      <c r="BF1623" s="195" t="str">
        <f t="shared" si="1769"/>
        <v>BF$16</v>
      </c>
      <c r="BG1623" s="195" t="str">
        <f t="shared" si="1769"/>
        <v>BG$16</v>
      </c>
      <c r="BH1623" s="195" t="str">
        <f t="shared" si="1769"/>
        <v>BH$16</v>
      </c>
      <c r="BI1623" s="195" t="str">
        <f t="shared" si="1769"/>
        <v>BI$16</v>
      </c>
      <c r="BJ1623" s="195" t="str">
        <f t="shared" si="1769"/>
        <v>BJ$16</v>
      </c>
      <c r="BK1623" s="195" t="str">
        <f t="shared" si="1769"/>
        <v>BK$16</v>
      </c>
      <c r="BL1623" s="195" t="str">
        <f t="shared" si="1769"/>
        <v>BL$16</v>
      </c>
      <c r="BM1623" s="195" t="str">
        <f t="shared" si="1769"/>
        <v>BM$16</v>
      </c>
      <c r="BN1623" s="195" t="str">
        <f t="shared" si="1769"/>
        <v>BN$16</v>
      </c>
      <c r="BO1623" s="195" t="str">
        <f t="shared" si="1769"/>
        <v>BO$16</v>
      </c>
      <c r="BP1623" s="195" t="str">
        <f t="shared" si="1769"/>
        <v>BP$16</v>
      </c>
      <c r="BQ1623" s="195" t="str">
        <f t="shared" si="1769"/>
        <v>BQ$16</v>
      </c>
      <c r="BR1623" s="195" t="str">
        <f t="shared" si="1769"/>
        <v>BR$16</v>
      </c>
      <c r="BS1623" s="195" t="str">
        <f t="shared" si="1769"/>
        <v>BS$16</v>
      </c>
      <c r="BT1623" s="195" t="str">
        <f t="shared" si="1769"/>
        <v>BT$16</v>
      </c>
      <c r="BU1623" s="195" t="str">
        <f t="shared" si="1769"/>
        <v>BU$16</v>
      </c>
      <c r="BV1623" s="195" t="str">
        <f t="shared" si="1769"/>
        <v>BV$16</v>
      </c>
      <c r="BW1623" s="195" t="str">
        <f t="shared" si="1769"/>
        <v>BW$16</v>
      </c>
      <c r="BX1623" s="195" t="str">
        <f t="shared" si="1769"/>
        <v>BX$16</v>
      </c>
      <c r="BY1623" s="195" t="str">
        <f t="shared" si="1769"/>
        <v>BY$16</v>
      </c>
      <c r="BZ1623" s="195" t="str">
        <f t="shared" si="1769"/>
        <v>BZ$16</v>
      </c>
      <c r="CA1623" s="195" t="str">
        <f t="shared" si="1769"/>
        <v>CA$16</v>
      </c>
      <c r="CB1623" s="195" t="str">
        <f t="shared" si="1769"/>
        <v>CB$16</v>
      </c>
      <c r="CC1623" s="195" t="str">
        <f t="shared" si="1769"/>
        <v>CC$16</v>
      </c>
      <c r="CD1623" s="195" t="str">
        <f t="shared" si="1769"/>
        <v>CD$16</v>
      </c>
      <c r="CE1623" s="195" t="str">
        <f t="shared" ref="CE1623:CK1623" si="1770">CE$20</f>
        <v>CE$16</v>
      </c>
      <c r="CF1623" s="195" t="str">
        <f t="shared" si="1770"/>
        <v>CF$16</v>
      </c>
      <c r="CG1623" s="195" t="str">
        <f t="shared" si="1770"/>
        <v>CG$16</v>
      </c>
      <c r="CH1623" s="195" t="str">
        <f t="shared" si="1770"/>
        <v>CH$16</v>
      </c>
      <c r="CI1623" s="195" t="str">
        <f t="shared" si="1770"/>
        <v>CI$16</v>
      </c>
      <c r="CJ1623" s="195" t="str">
        <f t="shared" si="1770"/>
        <v>CJ$16</v>
      </c>
      <c r="CK1623" s="195" t="str">
        <f t="shared" si="1770"/>
        <v>CK$16</v>
      </c>
    </row>
    <row r="1624" spans="2:89" x14ac:dyDescent="0.35">
      <c r="B1624" s="171" t="s">
        <v>462</v>
      </c>
      <c r="E1624" s="8"/>
      <c r="H1624" s="196"/>
      <c r="I1624" s="197"/>
      <c r="J1624" s="197"/>
      <c r="K1624" s="198"/>
      <c r="L1624" s="198"/>
      <c r="M1624" s="198"/>
      <c r="N1624" s="198"/>
      <c r="O1624" s="198"/>
      <c r="P1624" s="198"/>
      <c r="R1624" s="198"/>
      <c r="S1624" s="195" t="str">
        <f t="shared" ref="S1624:AX1624" si="1771">S$21</f>
        <v>S$17</v>
      </c>
      <c r="T1624" s="195" t="str">
        <f t="shared" si="1771"/>
        <v>T$17</v>
      </c>
      <c r="U1624" s="195" t="str">
        <f t="shared" si="1771"/>
        <v>U$17</v>
      </c>
      <c r="V1624" s="195" t="str">
        <f t="shared" si="1771"/>
        <v>V$17</v>
      </c>
      <c r="W1624" s="195" t="str">
        <f t="shared" si="1771"/>
        <v>W$17</v>
      </c>
      <c r="X1624" s="195" t="str">
        <f t="shared" si="1771"/>
        <v>X$17</v>
      </c>
      <c r="Y1624" s="195" t="str">
        <f t="shared" si="1771"/>
        <v>Y$17</v>
      </c>
      <c r="Z1624" s="195" t="str">
        <f t="shared" si="1771"/>
        <v>Z$17</v>
      </c>
      <c r="AA1624" s="195" t="str">
        <f t="shared" si="1771"/>
        <v>AA$17</v>
      </c>
      <c r="AB1624" s="195" t="str">
        <f t="shared" si="1771"/>
        <v>AB$17</v>
      </c>
      <c r="AC1624" s="195" t="str">
        <f t="shared" si="1771"/>
        <v>AC$17</v>
      </c>
      <c r="AD1624" s="195" t="str">
        <f t="shared" si="1771"/>
        <v>AD$17</v>
      </c>
      <c r="AE1624" s="195" t="str">
        <f t="shared" si="1771"/>
        <v>AE$17</v>
      </c>
      <c r="AF1624" s="195" t="str">
        <f t="shared" si="1771"/>
        <v>AF$17</v>
      </c>
      <c r="AG1624" s="195" t="str">
        <f t="shared" si="1771"/>
        <v>AG$17</v>
      </c>
      <c r="AH1624" s="195" t="str">
        <f t="shared" si="1771"/>
        <v>AH$17</v>
      </c>
      <c r="AI1624" s="195" t="str">
        <f t="shared" si="1771"/>
        <v>AI$17</v>
      </c>
      <c r="AJ1624" s="195" t="str">
        <f t="shared" si="1771"/>
        <v>AJ$17</v>
      </c>
      <c r="AK1624" s="195" t="str">
        <f t="shared" si="1771"/>
        <v>AK$17</v>
      </c>
      <c r="AL1624" s="195" t="str">
        <f t="shared" si="1771"/>
        <v>AL$17</v>
      </c>
      <c r="AM1624" s="195" t="str">
        <f t="shared" si="1771"/>
        <v>AM$17</v>
      </c>
      <c r="AN1624" s="195" t="str">
        <f t="shared" si="1771"/>
        <v>AN$17</v>
      </c>
      <c r="AO1624" s="195" t="str">
        <f t="shared" si="1771"/>
        <v>AO$17</v>
      </c>
      <c r="AP1624" s="195" t="str">
        <f t="shared" si="1771"/>
        <v>AP$17</v>
      </c>
      <c r="AQ1624" s="195" t="str">
        <f t="shared" si="1771"/>
        <v>AQ$17</v>
      </c>
      <c r="AR1624" s="195" t="str">
        <f t="shared" si="1771"/>
        <v>AR$17</v>
      </c>
      <c r="AS1624" s="195" t="str">
        <f t="shared" si="1771"/>
        <v>AS$17</v>
      </c>
      <c r="AT1624" s="195" t="str">
        <f t="shared" si="1771"/>
        <v>AT$17</v>
      </c>
      <c r="AU1624" s="195" t="str">
        <f t="shared" si="1771"/>
        <v>AU$17</v>
      </c>
      <c r="AV1624" s="195" t="str">
        <f t="shared" si="1771"/>
        <v>AV$17</v>
      </c>
      <c r="AW1624" s="195" t="str">
        <f t="shared" si="1771"/>
        <v>AW$17</v>
      </c>
      <c r="AX1624" s="195" t="str">
        <f t="shared" si="1771"/>
        <v>AX$17</v>
      </c>
      <c r="AY1624" s="195" t="str">
        <f t="shared" ref="AY1624:CD1624" si="1772">AY$21</f>
        <v>AY$17</v>
      </c>
      <c r="AZ1624" s="195" t="str">
        <f t="shared" si="1772"/>
        <v>AZ$17</v>
      </c>
      <c r="BA1624" s="195" t="str">
        <f t="shared" si="1772"/>
        <v>BA$17</v>
      </c>
      <c r="BB1624" s="195" t="str">
        <f t="shared" si="1772"/>
        <v>BB$17</v>
      </c>
      <c r="BC1624" s="195" t="str">
        <f t="shared" si="1772"/>
        <v>BC$17</v>
      </c>
      <c r="BD1624" s="195" t="str">
        <f t="shared" si="1772"/>
        <v>BD$17</v>
      </c>
      <c r="BE1624" s="195" t="str">
        <f t="shared" si="1772"/>
        <v>BE$17</v>
      </c>
      <c r="BF1624" s="195" t="str">
        <f t="shared" si="1772"/>
        <v>BF$17</v>
      </c>
      <c r="BG1624" s="195" t="str">
        <f t="shared" si="1772"/>
        <v>BG$17</v>
      </c>
      <c r="BH1624" s="195" t="str">
        <f t="shared" si="1772"/>
        <v>BH$17</v>
      </c>
      <c r="BI1624" s="195" t="str">
        <f t="shared" si="1772"/>
        <v>BI$17</v>
      </c>
      <c r="BJ1624" s="195" t="str">
        <f t="shared" si="1772"/>
        <v>BJ$17</v>
      </c>
      <c r="BK1624" s="195" t="str">
        <f t="shared" si="1772"/>
        <v>BK$17</v>
      </c>
      <c r="BL1624" s="195" t="str">
        <f t="shared" si="1772"/>
        <v>BL$17</v>
      </c>
      <c r="BM1624" s="195" t="str">
        <f t="shared" si="1772"/>
        <v>BM$17</v>
      </c>
      <c r="BN1624" s="195" t="str">
        <f t="shared" si="1772"/>
        <v>BN$17</v>
      </c>
      <c r="BO1624" s="195" t="str">
        <f t="shared" si="1772"/>
        <v>BO$17</v>
      </c>
      <c r="BP1624" s="195" t="str">
        <f t="shared" si="1772"/>
        <v>BP$17</v>
      </c>
      <c r="BQ1624" s="195" t="str">
        <f t="shared" si="1772"/>
        <v>BQ$17</v>
      </c>
      <c r="BR1624" s="195" t="str">
        <f t="shared" si="1772"/>
        <v>BR$17</v>
      </c>
      <c r="BS1624" s="195" t="str">
        <f t="shared" si="1772"/>
        <v>BS$17</v>
      </c>
      <c r="BT1624" s="195" t="str">
        <f t="shared" si="1772"/>
        <v>BT$17</v>
      </c>
      <c r="BU1624" s="195" t="str">
        <f t="shared" si="1772"/>
        <v>BU$17</v>
      </c>
      <c r="BV1624" s="195" t="str">
        <f t="shared" si="1772"/>
        <v>BV$17</v>
      </c>
      <c r="BW1624" s="195" t="str">
        <f t="shared" si="1772"/>
        <v>BW$17</v>
      </c>
      <c r="BX1624" s="195" t="str">
        <f t="shared" si="1772"/>
        <v>BX$17</v>
      </c>
      <c r="BY1624" s="195" t="str">
        <f t="shared" si="1772"/>
        <v>BY$17</v>
      </c>
      <c r="BZ1624" s="195" t="str">
        <f t="shared" si="1772"/>
        <v>BZ$17</v>
      </c>
      <c r="CA1624" s="195" t="str">
        <f t="shared" si="1772"/>
        <v>CA$17</v>
      </c>
      <c r="CB1624" s="195" t="str">
        <f t="shared" si="1772"/>
        <v>CB$17</v>
      </c>
      <c r="CC1624" s="195" t="str">
        <f t="shared" si="1772"/>
        <v>CC$17</v>
      </c>
      <c r="CD1624" s="195" t="str">
        <f t="shared" si="1772"/>
        <v>CD$17</v>
      </c>
      <c r="CE1624" s="195" t="str">
        <f t="shared" ref="CE1624:CK1624" si="1773">CE$21</f>
        <v>CE$17</v>
      </c>
      <c r="CF1624" s="195" t="str">
        <f t="shared" si="1773"/>
        <v>CF$17</v>
      </c>
      <c r="CG1624" s="195" t="str">
        <f t="shared" si="1773"/>
        <v>CG$17</v>
      </c>
      <c r="CH1624" s="195" t="str">
        <f t="shared" si="1773"/>
        <v>CH$17</v>
      </c>
      <c r="CI1624" s="195" t="str">
        <f t="shared" si="1773"/>
        <v>CI$17</v>
      </c>
      <c r="CJ1624" s="195" t="str">
        <f t="shared" si="1773"/>
        <v>CJ$17</v>
      </c>
      <c r="CK1624" s="195" t="str">
        <f t="shared" si="1773"/>
        <v>CK$17</v>
      </c>
    </row>
    <row r="1625" spans="2:89" x14ac:dyDescent="0.35">
      <c r="B1625" s="171" t="s">
        <v>491</v>
      </c>
      <c r="E1625" s="8"/>
      <c r="H1625" s="196"/>
      <c r="I1625" s="197"/>
      <c r="J1625" s="197"/>
      <c r="K1625" s="198"/>
      <c r="L1625" s="198"/>
      <c r="M1625" s="198"/>
      <c r="N1625" s="198"/>
      <c r="O1625" s="198"/>
      <c r="P1625" s="198"/>
      <c r="R1625" s="198"/>
      <c r="S1625" s="186"/>
      <c r="T1625" s="186"/>
      <c r="U1625" s="186"/>
      <c r="V1625" s="186"/>
      <c r="W1625" s="186"/>
      <c r="X1625" s="186"/>
      <c r="Y1625" s="186"/>
      <c r="Z1625" s="186"/>
      <c r="AA1625" s="186"/>
      <c r="AB1625" s="186"/>
      <c r="AC1625" s="186"/>
      <c r="AD1625" s="186"/>
      <c r="AE1625" s="186"/>
      <c r="AF1625" s="186"/>
      <c r="AG1625" s="186"/>
      <c r="AH1625" s="186"/>
      <c r="AI1625" s="186"/>
      <c r="AJ1625" s="186"/>
      <c r="AK1625" s="186"/>
      <c r="AL1625" s="186"/>
      <c r="AM1625" s="186"/>
      <c r="AN1625" s="186"/>
      <c r="AO1625" s="186"/>
      <c r="AP1625" s="186"/>
      <c r="AQ1625" s="186"/>
      <c r="AR1625" s="186"/>
      <c r="AS1625" s="186"/>
      <c r="AT1625" s="186"/>
      <c r="AU1625" s="186"/>
      <c r="AV1625" s="186"/>
      <c r="AW1625" s="186"/>
      <c r="AX1625" s="186"/>
      <c r="AY1625" s="186"/>
      <c r="AZ1625" s="186"/>
      <c r="BA1625" s="186"/>
      <c r="BB1625" s="186"/>
      <c r="BC1625" s="186"/>
      <c r="BD1625" s="186"/>
      <c r="BE1625" s="186"/>
      <c r="BF1625" s="186"/>
      <c r="BG1625" s="186"/>
      <c r="BH1625" s="186"/>
      <c r="BI1625" s="186"/>
      <c r="BJ1625" s="186"/>
      <c r="BK1625" s="186"/>
      <c r="BL1625" s="186"/>
      <c r="BM1625" s="186"/>
      <c r="BN1625" s="186"/>
      <c r="BO1625" s="186"/>
      <c r="BP1625" s="186"/>
      <c r="BQ1625" s="186"/>
      <c r="BR1625" s="186"/>
      <c r="BS1625" s="186"/>
      <c r="BT1625" s="186"/>
      <c r="BU1625" s="186"/>
      <c r="BV1625" s="186"/>
      <c r="BW1625" s="186"/>
      <c r="BX1625" s="186"/>
      <c r="BY1625" s="186"/>
      <c r="BZ1625" s="186"/>
      <c r="CA1625" s="186"/>
      <c r="CB1625" s="186"/>
      <c r="CC1625" s="186"/>
      <c r="CD1625" s="186"/>
      <c r="CE1625" s="186"/>
      <c r="CF1625" s="186"/>
      <c r="CG1625" s="186"/>
      <c r="CH1625" s="186"/>
      <c r="CI1625" s="186"/>
      <c r="CJ1625" s="186"/>
      <c r="CK1625" s="186"/>
    </row>
    <row r="1626" spans="2:89" x14ac:dyDescent="0.35">
      <c r="B1626" s="171" t="s">
        <v>505</v>
      </c>
      <c r="E1626" s="8"/>
      <c r="H1626" s="196"/>
      <c r="I1626" s="197"/>
      <c r="J1626" s="197"/>
      <c r="K1626" s="198"/>
      <c r="L1626" s="198"/>
      <c r="M1626" s="198"/>
      <c r="N1626" s="198"/>
      <c r="O1626" s="198"/>
      <c r="P1626" s="198"/>
      <c r="R1626" s="198"/>
      <c r="S1626" s="186"/>
      <c r="T1626" s="186"/>
      <c r="U1626" s="186"/>
      <c r="V1626" s="186"/>
      <c r="W1626" s="186"/>
      <c r="X1626" s="186"/>
      <c r="Y1626" s="186"/>
      <c r="Z1626" s="186"/>
      <c r="AA1626" s="186"/>
      <c r="AB1626" s="186"/>
      <c r="AC1626" s="186"/>
      <c r="AD1626" s="186"/>
      <c r="AE1626" s="186"/>
      <c r="AF1626" s="186"/>
      <c r="AG1626" s="186"/>
      <c r="AH1626" s="186"/>
      <c r="AI1626" s="186"/>
      <c r="AJ1626" s="186"/>
      <c r="AK1626" s="186"/>
      <c r="AL1626" s="186"/>
      <c r="AM1626" s="186"/>
      <c r="AN1626" s="186"/>
      <c r="AO1626" s="186"/>
      <c r="AP1626" s="186"/>
      <c r="AQ1626" s="186"/>
      <c r="AR1626" s="186"/>
      <c r="AS1626" s="186"/>
      <c r="AT1626" s="186"/>
      <c r="AU1626" s="186"/>
      <c r="AV1626" s="186"/>
      <c r="AW1626" s="186"/>
      <c r="AX1626" s="186"/>
      <c r="AY1626" s="186"/>
      <c r="AZ1626" s="186"/>
      <c r="BA1626" s="186"/>
      <c r="BB1626" s="186"/>
      <c r="BC1626" s="186"/>
      <c r="BD1626" s="186"/>
      <c r="BE1626" s="186"/>
      <c r="BF1626" s="186"/>
      <c r="BG1626" s="186"/>
      <c r="BH1626" s="186"/>
      <c r="BI1626" s="186"/>
      <c r="BJ1626" s="186"/>
      <c r="BK1626" s="186"/>
      <c r="BL1626" s="186"/>
      <c r="BM1626" s="186"/>
      <c r="BN1626" s="186"/>
      <c r="BO1626" s="186"/>
      <c r="BP1626" s="186"/>
      <c r="BQ1626" s="186"/>
      <c r="BR1626" s="186"/>
      <c r="BS1626" s="186"/>
      <c r="BT1626" s="186"/>
      <c r="BU1626" s="186"/>
      <c r="BV1626" s="186"/>
      <c r="BW1626" s="186"/>
      <c r="BX1626" s="186"/>
      <c r="BY1626" s="186"/>
      <c r="BZ1626" s="186"/>
      <c r="CA1626" s="186"/>
      <c r="CB1626" s="186"/>
      <c r="CC1626" s="186"/>
      <c r="CD1626" s="186"/>
      <c r="CE1626" s="186"/>
      <c r="CF1626" s="186"/>
      <c r="CG1626" s="186"/>
      <c r="CH1626" s="186"/>
      <c r="CI1626" s="186"/>
      <c r="CJ1626" s="186"/>
      <c r="CK1626" s="186"/>
    </row>
    <row r="1627" spans="2:89" x14ac:dyDescent="0.35">
      <c r="B1627" s="171" t="s">
        <v>463</v>
      </c>
      <c r="E1627" s="8"/>
      <c r="H1627" s="196"/>
      <c r="I1627" s="197"/>
      <c r="J1627" s="197"/>
      <c r="K1627" s="198"/>
      <c r="L1627" s="198"/>
      <c r="M1627" s="198"/>
      <c r="N1627" s="198"/>
      <c r="O1627" s="198"/>
      <c r="P1627" s="198"/>
      <c r="R1627" s="198"/>
      <c r="S1627" s="186" t="str">
        <f t="shared" ref="S1627:AX1627" si="1774">S$22</f>
        <v>S$18</v>
      </c>
      <c r="T1627" s="186" t="str">
        <f t="shared" si="1774"/>
        <v>T$18</v>
      </c>
      <c r="U1627" s="186" t="str">
        <f t="shared" si="1774"/>
        <v>U$18</v>
      </c>
      <c r="V1627" s="186" t="str">
        <f t="shared" si="1774"/>
        <v>V$18</v>
      </c>
      <c r="W1627" s="186" t="str">
        <f t="shared" si="1774"/>
        <v>W$18</v>
      </c>
      <c r="X1627" s="186" t="str">
        <f t="shared" si="1774"/>
        <v>X$18</v>
      </c>
      <c r="Y1627" s="186" t="str">
        <f t="shared" si="1774"/>
        <v>Y$18</v>
      </c>
      <c r="Z1627" s="186" t="str">
        <f t="shared" si="1774"/>
        <v>Z$18</v>
      </c>
      <c r="AA1627" s="186" t="str">
        <f t="shared" si="1774"/>
        <v>AA$18</v>
      </c>
      <c r="AB1627" s="186" t="str">
        <f t="shared" si="1774"/>
        <v>AB$18</v>
      </c>
      <c r="AC1627" s="186" t="str">
        <f t="shared" si="1774"/>
        <v>AC$18</v>
      </c>
      <c r="AD1627" s="186" t="str">
        <f t="shared" si="1774"/>
        <v>AD$18</v>
      </c>
      <c r="AE1627" s="186" t="str">
        <f t="shared" si="1774"/>
        <v>AE$18</v>
      </c>
      <c r="AF1627" s="186" t="str">
        <f t="shared" si="1774"/>
        <v>AF$18</v>
      </c>
      <c r="AG1627" s="186" t="str">
        <f t="shared" si="1774"/>
        <v>AG$18</v>
      </c>
      <c r="AH1627" s="186" t="str">
        <f t="shared" si="1774"/>
        <v>AH$18</v>
      </c>
      <c r="AI1627" s="186" t="str">
        <f t="shared" si="1774"/>
        <v>AI$18</v>
      </c>
      <c r="AJ1627" s="186" t="str">
        <f t="shared" si="1774"/>
        <v>AJ$18</v>
      </c>
      <c r="AK1627" s="186" t="str">
        <f t="shared" si="1774"/>
        <v>AK$18</v>
      </c>
      <c r="AL1627" s="186" t="str">
        <f t="shared" si="1774"/>
        <v>AL$18</v>
      </c>
      <c r="AM1627" s="186" t="str">
        <f t="shared" si="1774"/>
        <v>AM$18</v>
      </c>
      <c r="AN1627" s="186" t="str">
        <f t="shared" si="1774"/>
        <v>AN$18</v>
      </c>
      <c r="AO1627" s="186" t="str">
        <f t="shared" si="1774"/>
        <v>AO$18</v>
      </c>
      <c r="AP1627" s="186" t="str">
        <f t="shared" si="1774"/>
        <v>AP$18</v>
      </c>
      <c r="AQ1627" s="186" t="str">
        <f t="shared" si="1774"/>
        <v>AQ$18</v>
      </c>
      <c r="AR1627" s="186" t="str">
        <f t="shared" si="1774"/>
        <v>AR$18</v>
      </c>
      <c r="AS1627" s="186" t="str">
        <f t="shared" si="1774"/>
        <v>AS$18</v>
      </c>
      <c r="AT1627" s="186" t="str">
        <f t="shared" si="1774"/>
        <v>AT$18</v>
      </c>
      <c r="AU1627" s="186" t="str">
        <f t="shared" si="1774"/>
        <v>AU$18</v>
      </c>
      <c r="AV1627" s="186" t="str">
        <f t="shared" si="1774"/>
        <v>AV$18</v>
      </c>
      <c r="AW1627" s="186" t="str">
        <f t="shared" si="1774"/>
        <v>AW$18</v>
      </c>
      <c r="AX1627" s="186" t="str">
        <f t="shared" si="1774"/>
        <v>AX$18</v>
      </c>
      <c r="AY1627" s="186" t="str">
        <f t="shared" ref="AY1627:CD1627" si="1775">AY$22</f>
        <v>AY$18</v>
      </c>
      <c r="AZ1627" s="186" t="str">
        <f t="shared" si="1775"/>
        <v>AZ$18</v>
      </c>
      <c r="BA1627" s="186" t="str">
        <f t="shared" si="1775"/>
        <v>BA$18</v>
      </c>
      <c r="BB1627" s="186" t="str">
        <f t="shared" si="1775"/>
        <v>BB$18</v>
      </c>
      <c r="BC1627" s="186" t="str">
        <f t="shared" si="1775"/>
        <v>BC$18</v>
      </c>
      <c r="BD1627" s="186" t="str">
        <f t="shared" si="1775"/>
        <v>BD$18</v>
      </c>
      <c r="BE1627" s="186" t="str">
        <f t="shared" si="1775"/>
        <v>BE$18</v>
      </c>
      <c r="BF1627" s="186" t="str">
        <f t="shared" si="1775"/>
        <v>BF$18</v>
      </c>
      <c r="BG1627" s="186" t="str">
        <f t="shared" si="1775"/>
        <v>BG$18</v>
      </c>
      <c r="BH1627" s="186" t="str">
        <f t="shared" si="1775"/>
        <v>BH$18</v>
      </c>
      <c r="BI1627" s="186" t="str">
        <f t="shared" si="1775"/>
        <v>BI$18</v>
      </c>
      <c r="BJ1627" s="186" t="str">
        <f t="shared" si="1775"/>
        <v>BJ$18</v>
      </c>
      <c r="BK1627" s="186" t="str">
        <f t="shared" si="1775"/>
        <v>BK$18</v>
      </c>
      <c r="BL1627" s="186" t="str">
        <f t="shared" si="1775"/>
        <v>BL$18</v>
      </c>
      <c r="BM1627" s="186" t="str">
        <f t="shared" si="1775"/>
        <v>BM$18</v>
      </c>
      <c r="BN1627" s="186" t="str">
        <f t="shared" si="1775"/>
        <v>BN$18</v>
      </c>
      <c r="BO1627" s="186" t="str">
        <f t="shared" si="1775"/>
        <v>BO$18</v>
      </c>
      <c r="BP1627" s="186" t="str">
        <f t="shared" si="1775"/>
        <v>BP$18</v>
      </c>
      <c r="BQ1627" s="186" t="str">
        <f t="shared" si="1775"/>
        <v>BQ$18</v>
      </c>
      <c r="BR1627" s="186" t="str">
        <f t="shared" si="1775"/>
        <v>BR$18</v>
      </c>
      <c r="BS1627" s="186" t="str">
        <f t="shared" si="1775"/>
        <v>BS$18</v>
      </c>
      <c r="BT1627" s="186" t="str">
        <f t="shared" si="1775"/>
        <v>BT$18</v>
      </c>
      <c r="BU1627" s="186" t="str">
        <f t="shared" si="1775"/>
        <v>BU$18</v>
      </c>
      <c r="BV1627" s="186" t="str">
        <f t="shared" si="1775"/>
        <v>BV$18</v>
      </c>
      <c r="BW1627" s="186" t="str">
        <f t="shared" si="1775"/>
        <v>BW$18</v>
      </c>
      <c r="BX1627" s="186" t="str">
        <f t="shared" si="1775"/>
        <v>BX$18</v>
      </c>
      <c r="BY1627" s="186" t="str">
        <f t="shared" si="1775"/>
        <v>BY$18</v>
      </c>
      <c r="BZ1627" s="186" t="str">
        <f t="shared" si="1775"/>
        <v>BZ$18</v>
      </c>
      <c r="CA1627" s="186" t="str">
        <f t="shared" si="1775"/>
        <v>CA$18</v>
      </c>
      <c r="CB1627" s="186" t="str">
        <f t="shared" si="1775"/>
        <v>CB$18</v>
      </c>
      <c r="CC1627" s="186" t="str">
        <f t="shared" si="1775"/>
        <v>CC$18</v>
      </c>
      <c r="CD1627" s="186" t="str">
        <f t="shared" si="1775"/>
        <v>CD$18</v>
      </c>
      <c r="CE1627" s="186" t="str">
        <f t="shared" ref="CE1627:CK1627" si="1776">CE$22</f>
        <v>CE$18</v>
      </c>
      <c r="CF1627" s="186" t="str">
        <f t="shared" si="1776"/>
        <v>CF$18</v>
      </c>
      <c r="CG1627" s="186" t="str">
        <f t="shared" si="1776"/>
        <v>CG$18</v>
      </c>
      <c r="CH1627" s="186" t="str">
        <f t="shared" si="1776"/>
        <v>CH$18</v>
      </c>
      <c r="CI1627" s="186" t="str">
        <f t="shared" si="1776"/>
        <v>CI$18</v>
      </c>
      <c r="CJ1627" s="186" t="str">
        <f t="shared" si="1776"/>
        <v>CJ$18</v>
      </c>
      <c r="CK1627" s="186" t="str">
        <f t="shared" si="1776"/>
        <v>CK$18</v>
      </c>
    </row>
    <row r="1628" spans="2:89" x14ac:dyDescent="0.35">
      <c r="B1628" s="171" t="s">
        <v>464</v>
      </c>
      <c r="E1628" s="8"/>
      <c r="H1628" s="196"/>
      <c r="I1628" s="197"/>
      <c r="J1628" s="197"/>
      <c r="K1628" s="198"/>
      <c r="L1628" s="198"/>
      <c r="M1628" s="198"/>
      <c r="N1628" s="198"/>
      <c r="O1628" s="198"/>
      <c r="P1628" s="198"/>
      <c r="R1628" s="198"/>
      <c r="S1628" s="186" t="str">
        <f t="shared" ref="S1628:AX1628" si="1777">S$23</f>
        <v>S$19</v>
      </c>
      <c r="T1628" s="186" t="str">
        <f t="shared" si="1777"/>
        <v>T$19</v>
      </c>
      <c r="U1628" s="186" t="str">
        <f t="shared" si="1777"/>
        <v>U$19</v>
      </c>
      <c r="V1628" s="186" t="str">
        <f t="shared" si="1777"/>
        <v>V$19</v>
      </c>
      <c r="W1628" s="186" t="str">
        <f t="shared" si="1777"/>
        <v>W$19</v>
      </c>
      <c r="X1628" s="186" t="str">
        <f t="shared" si="1777"/>
        <v>X$19</v>
      </c>
      <c r="Y1628" s="186" t="str">
        <f t="shared" si="1777"/>
        <v>Y$19</v>
      </c>
      <c r="Z1628" s="186" t="str">
        <f t="shared" si="1777"/>
        <v>Z$19</v>
      </c>
      <c r="AA1628" s="186" t="str">
        <f t="shared" si="1777"/>
        <v>AA$19</v>
      </c>
      <c r="AB1628" s="186" t="str">
        <f t="shared" si="1777"/>
        <v>AB$19</v>
      </c>
      <c r="AC1628" s="186" t="str">
        <f t="shared" si="1777"/>
        <v>AC$19</v>
      </c>
      <c r="AD1628" s="186" t="str">
        <f t="shared" si="1777"/>
        <v>AD$19</v>
      </c>
      <c r="AE1628" s="186" t="str">
        <f t="shared" si="1777"/>
        <v>AE$19</v>
      </c>
      <c r="AF1628" s="186" t="str">
        <f t="shared" si="1777"/>
        <v>AF$19</v>
      </c>
      <c r="AG1628" s="186" t="str">
        <f t="shared" si="1777"/>
        <v>AG$19</v>
      </c>
      <c r="AH1628" s="186" t="str">
        <f t="shared" si="1777"/>
        <v>AH$19</v>
      </c>
      <c r="AI1628" s="186" t="str">
        <f t="shared" si="1777"/>
        <v>AI$19</v>
      </c>
      <c r="AJ1628" s="186" t="str">
        <f t="shared" si="1777"/>
        <v>AJ$19</v>
      </c>
      <c r="AK1628" s="186" t="str">
        <f t="shared" si="1777"/>
        <v>AK$19</v>
      </c>
      <c r="AL1628" s="186" t="str">
        <f t="shared" si="1777"/>
        <v>AL$19</v>
      </c>
      <c r="AM1628" s="186" t="str">
        <f t="shared" si="1777"/>
        <v>AM$19</v>
      </c>
      <c r="AN1628" s="186" t="str">
        <f t="shared" si="1777"/>
        <v>AN$19</v>
      </c>
      <c r="AO1628" s="186" t="str">
        <f t="shared" si="1777"/>
        <v>AO$19</v>
      </c>
      <c r="AP1628" s="186" t="str">
        <f t="shared" si="1777"/>
        <v>AP$19</v>
      </c>
      <c r="AQ1628" s="186" t="str">
        <f t="shared" si="1777"/>
        <v>AQ$19</v>
      </c>
      <c r="AR1628" s="186" t="str">
        <f t="shared" si="1777"/>
        <v>AR$19</v>
      </c>
      <c r="AS1628" s="186" t="str">
        <f t="shared" si="1777"/>
        <v>AS$19</v>
      </c>
      <c r="AT1628" s="186" t="str">
        <f t="shared" si="1777"/>
        <v>AT$19</v>
      </c>
      <c r="AU1628" s="186" t="str">
        <f t="shared" si="1777"/>
        <v>AU$19</v>
      </c>
      <c r="AV1628" s="186" t="str">
        <f t="shared" si="1777"/>
        <v>AV$19</v>
      </c>
      <c r="AW1628" s="186" t="str">
        <f t="shared" si="1777"/>
        <v>AW$19</v>
      </c>
      <c r="AX1628" s="186" t="str">
        <f t="shared" si="1777"/>
        <v>AX$19</v>
      </c>
      <c r="AY1628" s="186" t="str">
        <f t="shared" ref="AY1628:CD1628" si="1778">AY$23</f>
        <v>AY$19</v>
      </c>
      <c r="AZ1628" s="186" t="str">
        <f t="shared" si="1778"/>
        <v>AZ$19</v>
      </c>
      <c r="BA1628" s="186" t="str">
        <f t="shared" si="1778"/>
        <v>BA$19</v>
      </c>
      <c r="BB1628" s="186" t="str">
        <f t="shared" si="1778"/>
        <v>BB$19</v>
      </c>
      <c r="BC1628" s="186" t="str">
        <f t="shared" si="1778"/>
        <v>BC$19</v>
      </c>
      <c r="BD1628" s="186" t="str">
        <f t="shared" si="1778"/>
        <v>BD$19</v>
      </c>
      <c r="BE1628" s="186" t="str">
        <f t="shared" si="1778"/>
        <v>BE$19</v>
      </c>
      <c r="BF1628" s="186" t="str">
        <f t="shared" si="1778"/>
        <v>BF$19</v>
      </c>
      <c r="BG1628" s="186" t="str">
        <f t="shared" si="1778"/>
        <v>BG$19</v>
      </c>
      <c r="BH1628" s="186" t="str">
        <f t="shared" si="1778"/>
        <v>BH$19</v>
      </c>
      <c r="BI1628" s="186" t="str">
        <f t="shared" si="1778"/>
        <v>BI$19</v>
      </c>
      <c r="BJ1628" s="186" t="str">
        <f t="shared" si="1778"/>
        <v>BJ$19</v>
      </c>
      <c r="BK1628" s="186" t="str">
        <f t="shared" si="1778"/>
        <v>BK$19</v>
      </c>
      <c r="BL1628" s="186" t="str">
        <f t="shared" si="1778"/>
        <v>BL$19</v>
      </c>
      <c r="BM1628" s="186" t="str">
        <f t="shared" si="1778"/>
        <v>BM$19</v>
      </c>
      <c r="BN1628" s="186" t="str">
        <f t="shared" si="1778"/>
        <v>BN$19</v>
      </c>
      <c r="BO1628" s="186" t="str">
        <f t="shared" si="1778"/>
        <v>BO$19</v>
      </c>
      <c r="BP1628" s="186" t="str">
        <f t="shared" si="1778"/>
        <v>BP$19</v>
      </c>
      <c r="BQ1628" s="186" t="str">
        <f t="shared" si="1778"/>
        <v>BQ$19</v>
      </c>
      <c r="BR1628" s="186" t="str">
        <f t="shared" si="1778"/>
        <v>BR$19</v>
      </c>
      <c r="BS1628" s="186" t="str">
        <f t="shared" si="1778"/>
        <v>BS$19</v>
      </c>
      <c r="BT1628" s="186" t="str">
        <f t="shared" si="1778"/>
        <v>BT$19</v>
      </c>
      <c r="BU1628" s="186" t="str">
        <f t="shared" si="1778"/>
        <v>BU$19</v>
      </c>
      <c r="BV1628" s="186" t="str">
        <f t="shared" si="1778"/>
        <v>BV$19</v>
      </c>
      <c r="BW1628" s="186" t="str">
        <f t="shared" si="1778"/>
        <v>BW$19</v>
      </c>
      <c r="BX1628" s="186" t="str">
        <f t="shared" si="1778"/>
        <v>BX$19</v>
      </c>
      <c r="BY1628" s="186" t="str">
        <f t="shared" si="1778"/>
        <v>BY$19</v>
      </c>
      <c r="BZ1628" s="186" t="str">
        <f t="shared" si="1778"/>
        <v>BZ$19</v>
      </c>
      <c r="CA1628" s="186" t="str">
        <f t="shared" si="1778"/>
        <v>CA$19</v>
      </c>
      <c r="CB1628" s="186" t="str">
        <f t="shared" si="1778"/>
        <v>CB$19</v>
      </c>
      <c r="CC1628" s="186" t="str">
        <f t="shared" si="1778"/>
        <v>CC$19</v>
      </c>
      <c r="CD1628" s="186" t="str">
        <f t="shared" si="1778"/>
        <v>CD$19</v>
      </c>
      <c r="CE1628" s="186" t="str">
        <f t="shared" ref="CE1628:CK1628" si="1779">CE$23</f>
        <v>CE$19</v>
      </c>
      <c r="CF1628" s="186" t="str">
        <f t="shared" si="1779"/>
        <v>CF$19</v>
      </c>
      <c r="CG1628" s="186" t="str">
        <f t="shared" si="1779"/>
        <v>CG$19</v>
      </c>
      <c r="CH1628" s="186" t="str">
        <f t="shared" si="1779"/>
        <v>CH$19</v>
      </c>
      <c r="CI1628" s="186" t="str">
        <f t="shared" si="1779"/>
        <v>CI$19</v>
      </c>
      <c r="CJ1628" s="186" t="str">
        <f t="shared" si="1779"/>
        <v>CJ$19</v>
      </c>
      <c r="CK1628" s="186" t="str">
        <f t="shared" si="1779"/>
        <v>CK$19</v>
      </c>
    </row>
    <row r="1629" spans="2:89" x14ac:dyDescent="0.35">
      <c r="B1629" s="66" t="s">
        <v>284</v>
      </c>
      <c r="C1629" s="31"/>
      <c r="D1629" t="s">
        <v>759</v>
      </c>
      <c r="E1629" s="8" t="str">
        <f t="shared" ref="E1629:E1686" si="1780">ROW()&amp;" "&amp;D1629</f>
        <v>1629 FAINT-S</v>
      </c>
      <c r="F1629" t="s">
        <v>446</v>
      </c>
      <c r="G1629" s="31" t="s">
        <v>81</v>
      </c>
      <c r="H1629" s="22"/>
      <c r="I1629" s="288"/>
      <c r="J1629" s="288"/>
      <c r="K1629" s="22"/>
      <c r="L1629" s="22"/>
      <c r="M1629" s="22"/>
      <c r="N1629" s="22"/>
      <c r="O1629" s="22"/>
      <c r="P1629" s="22"/>
      <c r="R1629" s="66"/>
      <c r="S1629" s="289"/>
      <c r="T1629" s="289"/>
      <c r="U1629" s="289"/>
      <c r="V1629" s="289"/>
      <c r="W1629" s="289"/>
      <c r="X1629" s="289"/>
      <c r="Y1629" s="289"/>
      <c r="Z1629" s="289"/>
      <c r="AA1629" s="289"/>
      <c r="AB1629" s="289"/>
      <c r="AC1629" s="289"/>
      <c r="AD1629" s="289"/>
      <c r="AE1629" s="289"/>
      <c r="AF1629" s="289"/>
      <c r="AG1629" s="289"/>
      <c r="AH1629" s="289"/>
      <c r="AI1629" s="289"/>
      <c r="AJ1629" s="289"/>
      <c r="AK1629" s="289"/>
      <c r="AL1629" s="289"/>
      <c r="AM1629" s="289"/>
      <c r="AN1629" s="289"/>
      <c r="AO1629" s="289"/>
      <c r="AP1629" s="289"/>
      <c r="AQ1629" s="289"/>
      <c r="AR1629" s="289"/>
      <c r="AS1629" s="289"/>
      <c r="AT1629" s="289"/>
      <c r="AU1629" s="289"/>
      <c r="AV1629" s="289"/>
      <c r="AW1629" s="289"/>
      <c r="AX1629" s="289"/>
      <c r="AY1629" s="289"/>
      <c r="AZ1629" s="289"/>
      <c r="BA1629" s="289"/>
      <c r="BB1629" s="289"/>
      <c r="BC1629" s="289"/>
      <c r="BD1629" s="289"/>
      <c r="BE1629" s="289"/>
      <c r="BF1629" s="289"/>
      <c r="BG1629" s="289"/>
      <c r="BH1629" s="289"/>
      <c r="BI1629" s="289"/>
      <c r="BJ1629" s="289"/>
      <c r="BK1629" s="289"/>
      <c r="BL1629" s="289"/>
      <c r="BM1629" s="289"/>
      <c r="BN1629" s="289"/>
      <c r="BO1629" s="289"/>
      <c r="BP1629" s="289"/>
      <c r="BQ1629" s="289"/>
      <c r="BR1629" s="289"/>
      <c r="BS1629" s="289"/>
      <c r="BT1629" s="289"/>
      <c r="BU1629" s="289"/>
      <c r="BV1629" s="289"/>
      <c r="BW1629" s="289"/>
      <c r="BX1629" s="289"/>
      <c r="BY1629" s="289"/>
      <c r="BZ1629" s="289"/>
      <c r="CA1629" s="289"/>
      <c r="CB1629" s="289"/>
      <c r="CC1629" s="289"/>
      <c r="CD1629" s="289"/>
      <c r="CE1629" s="289"/>
      <c r="CF1629" s="289"/>
      <c r="CG1629" s="289"/>
      <c r="CH1629" s="289"/>
      <c r="CI1629" s="289"/>
      <c r="CJ1629" s="289"/>
      <c r="CK1629" s="289"/>
    </row>
    <row r="1630" spans="2:89" x14ac:dyDescent="0.35">
      <c r="B1630" s="95" t="str">
        <f>"Assumptions - "&amp;B1629</f>
        <v>Assumptions - Volume driven secondary intangible assets:</v>
      </c>
      <c r="C1630" s="8"/>
      <c r="D1630" t="s">
        <v>759</v>
      </c>
      <c r="E1630" s="8" t="str">
        <f t="shared" ref="E1630" si="1781">ROW()&amp;" "&amp;D1630</f>
        <v>1630 FAINT-S</v>
      </c>
      <c r="G1630" s="8" t="str">
        <f t="shared" ref="G1630:G1646" si="1782">E1630</f>
        <v>1630 FAINT-S</v>
      </c>
      <c r="I1630"/>
      <c r="J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row>
    <row r="1631" spans="2:89" x14ac:dyDescent="0.35">
      <c r="B1631" s="141" t="s">
        <v>206</v>
      </c>
      <c r="C1631" s="8"/>
      <c r="D1631" t="s">
        <v>759</v>
      </c>
      <c r="E1631" s="8" t="str">
        <f t="shared" si="1780"/>
        <v>1631 FAINT-S</v>
      </c>
      <c r="G1631" s="8" t="str">
        <f t="shared" si="1782"/>
        <v>1631 FAINT-S</v>
      </c>
      <c r="H1631" s="57">
        <v>5</v>
      </c>
      <c r="S1631" s="72"/>
      <c r="T1631" s="72"/>
      <c r="U1631" s="72"/>
      <c r="V1631" s="72"/>
      <c r="W1631" s="72"/>
      <c r="X1631" s="72"/>
      <c r="Y1631" s="72"/>
      <c r="Z1631" s="72"/>
      <c r="AA1631" s="72"/>
      <c r="AB1631" s="72"/>
      <c r="AC1631" s="72"/>
      <c r="AD1631" s="72"/>
      <c r="AE1631" s="72"/>
      <c r="AF1631" s="72"/>
      <c r="AG1631" s="72"/>
      <c r="AH1631" s="72"/>
      <c r="AI1631" s="72"/>
      <c r="AJ1631" s="72"/>
      <c r="AK1631" s="72"/>
      <c r="AL1631" s="72"/>
      <c r="AM1631" s="72"/>
      <c r="AN1631" s="72"/>
      <c r="AO1631" s="72"/>
      <c r="AP1631" s="72"/>
      <c r="AQ1631" s="72"/>
      <c r="AR1631" s="72"/>
      <c r="AS1631" s="72"/>
      <c r="AT1631" s="72"/>
      <c r="AU1631" s="72"/>
      <c r="AV1631" s="72"/>
      <c r="AW1631" s="72"/>
      <c r="AX1631" s="72"/>
      <c r="AY1631" s="72"/>
      <c r="AZ1631" s="72"/>
      <c r="BA1631" s="72"/>
      <c r="BB1631" s="72"/>
      <c r="BC1631" s="72"/>
      <c r="BD1631" s="72"/>
      <c r="BE1631" s="72"/>
      <c r="BF1631" s="72"/>
      <c r="BG1631" s="72"/>
      <c r="BH1631" s="72"/>
      <c r="BI1631" s="72"/>
      <c r="BJ1631" s="72"/>
      <c r="BK1631" s="72"/>
      <c r="BL1631" s="72"/>
      <c r="BM1631" s="72"/>
      <c r="BN1631" s="72"/>
      <c r="BO1631" s="72"/>
      <c r="BP1631" s="72"/>
      <c r="BQ1631" s="72"/>
      <c r="BR1631" s="72"/>
      <c r="BS1631" s="72"/>
      <c r="BT1631" s="72"/>
      <c r="BU1631" s="72"/>
      <c r="BV1631" s="72"/>
      <c r="BW1631" s="72"/>
      <c r="BX1631" s="72"/>
      <c r="BY1631" s="72"/>
      <c r="BZ1631" s="72"/>
      <c r="CA1631" s="72"/>
      <c r="CB1631" s="72"/>
      <c r="CC1631" s="72"/>
      <c r="CD1631" s="72"/>
      <c r="CE1631" s="72"/>
      <c r="CF1631" s="72"/>
      <c r="CG1631" s="72"/>
      <c r="CH1631" s="72"/>
      <c r="CI1631" s="72"/>
      <c r="CJ1631" s="72"/>
      <c r="CK1631" s="72"/>
    </row>
    <row r="1632" spans="2:89" x14ac:dyDescent="0.35">
      <c r="B1632" s="141" t="s">
        <v>207</v>
      </c>
      <c r="C1632" s="8"/>
      <c r="D1632" t="s">
        <v>759</v>
      </c>
      <c r="E1632" s="8" t="str">
        <f t="shared" si="1780"/>
        <v>1632 FAINT-S</v>
      </c>
      <c r="G1632" s="8" t="str">
        <f t="shared" si="1782"/>
        <v>1632 FAINT-S</v>
      </c>
      <c r="H1632" s="57">
        <v>0</v>
      </c>
      <c r="S1632" s="72"/>
      <c r="T1632" s="72"/>
      <c r="U1632" s="72"/>
      <c r="V1632" s="72"/>
      <c r="W1632" s="72"/>
      <c r="X1632" s="72"/>
      <c r="Y1632" s="72"/>
      <c r="Z1632" s="72"/>
      <c r="AA1632" s="72"/>
      <c r="AB1632" s="72"/>
      <c r="AC1632" s="72"/>
      <c r="AD1632" s="72"/>
      <c r="AE1632" s="72"/>
      <c r="AF1632" s="72"/>
      <c r="AG1632" s="72"/>
      <c r="AH1632" s="72"/>
      <c r="AI1632" s="72"/>
      <c r="AJ1632" s="72"/>
      <c r="AK1632" s="72"/>
      <c r="AL1632" s="72"/>
      <c r="AM1632" s="72"/>
      <c r="AN1632" s="72"/>
      <c r="AO1632" s="72"/>
      <c r="AP1632" s="72"/>
      <c r="AQ1632" s="72"/>
      <c r="AR1632" s="72"/>
      <c r="AS1632" s="72"/>
      <c r="AT1632" s="72"/>
      <c r="AU1632" s="72"/>
      <c r="AV1632" s="72"/>
      <c r="AW1632" s="72"/>
      <c r="AX1632" s="72"/>
      <c r="AY1632" s="72"/>
      <c r="AZ1632" s="72"/>
      <c r="BA1632" s="72"/>
      <c r="BB1632" s="72"/>
      <c r="BC1632" s="72"/>
      <c r="BD1632" s="72"/>
      <c r="BE1632" s="72"/>
      <c r="BF1632" s="72"/>
      <c r="BG1632" s="72"/>
      <c r="BH1632" s="72"/>
      <c r="BI1632" s="72"/>
      <c r="BJ1632" s="72"/>
      <c r="BK1632" s="72"/>
      <c r="BL1632" s="72"/>
      <c r="BM1632" s="72"/>
      <c r="BN1632" s="72"/>
      <c r="BO1632" s="72"/>
      <c r="BP1632" s="72"/>
      <c r="BQ1632" s="72"/>
      <c r="BR1632" s="72"/>
      <c r="BS1632" s="72"/>
      <c r="BT1632" s="72"/>
      <c r="BU1632" s="72"/>
      <c r="BV1632" s="72"/>
      <c r="BW1632" s="72"/>
      <c r="BX1632" s="72"/>
      <c r="BY1632" s="72"/>
      <c r="BZ1632" s="72"/>
      <c r="CA1632" s="72"/>
      <c r="CB1632" s="72"/>
      <c r="CC1632" s="72"/>
      <c r="CD1632" s="72"/>
      <c r="CE1632" s="72"/>
      <c r="CF1632" s="72"/>
      <c r="CG1632" s="72"/>
      <c r="CH1632" s="72"/>
      <c r="CI1632" s="72"/>
      <c r="CJ1632" s="72"/>
      <c r="CK1632" s="72"/>
    </row>
    <row r="1633" spans="2:89" x14ac:dyDescent="0.35">
      <c r="C1633" s="8"/>
      <c r="D1633" t="s">
        <v>759</v>
      </c>
      <c r="E1633" s="8" t="str">
        <f t="shared" si="1780"/>
        <v>1633 FAINT-S</v>
      </c>
      <c r="G1633" s="8" t="str">
        <f t="shared" si="1782"/>
        <v>1633 FAINT-S</v>
      </c>
      <c r="S1633" s="72"/>
      <c r="T1633" s="72"/>
      <c r="U1633" s="72"/>
      <c r="V1633" s="72"/>
      <c r="W1633" s="72"/>
      <c r="X1633" s="72"/>
      <c r="Y1633" s="72"/>
      <c r="Z1633" s="72"/>
      <c r="AA1633" s="72"/>
      <c r="AB1633" s="72"/>
      <c r="AC1633" s="72"/>
      <c r="AD1633" s="72"/>
      <c r="AE1633" s="72"/>
      <c r="AF1633" s="72"/>
      <c r="AG1633" s="72"/>
      <c r="AH1633" s="72"/>
      <c r="AI1633" s="72"/>
      <c r="AJ1633" s="72"/>
      <c r="AK1633" s="72"/>
      <c r="AL1633" s="72"/>
      <c r="AM1633" s="72"/>
      <c r="AN1633" s="72"/>
      <c r="AO1633" s="72"/>
      <c r="AP1633" s="72"/>
      <c r="AQ1633" s="72"/>
      <c r="AR1633" s="72"/>
      <c r="AS1633" s="72"/>
      <c r="AT1633" s="72"/>
      <c r="AU1633" s="72"/>
      <c r="AV1633" s="72"/>
      <c r="AW1633" s="72"/>
      <c r="AX1633" s="72"/>
      <c r="AY1633" s="72"/>
      <c r="AZ1633" s="72"/>
      <c r="BA1633" s="72"/>
      <c r="BB1633" s="72"/>
      <c r="BC1633" s="72"/>
      <c r="BD1633" s="72"/>
      <c r="BE1633" s="72"/>
      <c r="BF1633" s="72"/>
      <c r="BG1633" s="72"/>
      <c r="BH1633" s="72"/>
      <c r="BI1633" s="72"/>
      <c r="BJ1633" s="72"/>
      <c r="BK1633" s="72"/>
      <c r="BL1633" s="72"/>
      <c r="BM1633" s="72"/>
      <c r="BN1633" s="72"/>
      <c r="BO1633" s="72"/>
      <c r="BP1633" s="72"/>
      <c r="BQ1633" s="72"/>
      <c r="BR1633" s="72"/>
      <c r="BS1633" s="72"/>
      <c r="BT1633" s="72"/>
      <c r="BU1633" s="72"/>
      <c r="BV1633" s="72"/>
      <c r="BW1633" s="72"/>
      <c r="BX1633" s="72"/>
      <c r="BY1633" s="72"/>
      <c r="BZ1633" s="72"/>
      <c r="CA1633" s="72"/>
      <c r="CB1633" s="72"/>
      <c r="CC1633" s="72"/>
      <c r="CD1633" s="72"/>
      <c r="CE1633" s="72"/>
      <c r="CF1633" s="72"/>
      <c r="CG1633" s="72"/>
      <c r="CH1633" s="72"/>
      <c r="CI1633" s="72"/>
      <c r="CJ1633" s="72"/>
      <c r="CK1633" s="72"/>
    </row>
    <row r="1634" spans="2:89" x14ac:dyDescent="0.35">
      <c r="B1634" s="95" t="str">
        <f>B1636&amp;":"</f>
        <v>Investment in intangibles - Volume driven secondary intangible assets:</v>
      </c>
      <c r="C1634" s="8"/>
      <c r="D1634" t="s">
        <v>759</v>
      </c>
      <c r="E1634" s="8" t="str">
        <f t="shared" ref="E1634" si="1783">ROW()&amp;" "&amp;D1634</f>
        <v>1634 FAINT-S</v>
      </c>
      <c r="G1634" s="8" t="str">
        <f t="shared" si="1782"/>
        <v>1634 FAINT-S</v>
      </c>
      <c r="S1634" s="72"/>
      <c r="T1634" s="72"/>
      <c r="U1634" s="72"/>
      <c r="V1634" s="72"/>
      <c r="W1634" s="72"/>
      <c r="X1634" s="72"/>
      <c r="Y1634" s="72"/>
      <c r="Z1634" s="72"/>
      <c r="AA1634" s="72"/>
      <c r="AB1634" s="72"/>
      <c r="AC1634" s="72"/>
      <c r="AD1634" s="72"/>
      <c r="AE1634" s="72"/>
      <c r="AF1634" s="72"/>
      <c r="AG1634" s="72"/>
      <c r="AH1634" s="72"/>
      <c r="AI1634" s="72"/>
      <c r="AJ1634" s="72"/>
      <c r="AK1634" s="72"/>
      <c r="AL1634" s="72"/>
      <c r="AM1634" s="72"/>
      <c r="AN1634" s="72"/>
      <c r="AO1634" s="72"/>
      <c r="AP1634" s="72"/>
      <c r="AQ1634" s="72"/>
      <c r="AR1634" s="72"/>
      <c r="AS1634" s="72"/>
      <c r="AT1634" s="72"/>
      <c r="AU1634" s="72"/>
      <c r="AV1634" s="72"/>
      <c r="AW1634" s="72"/>
      <c r="AX1634" s="72"/>
      <c r="AY1634" s="72"/>
      <c r="AZ1634" s="72"/>
      <c r="BA1634" s="72"/>
      <c r="BB1634" s="72"/>
      <c r="BC1634" s="72"/>
      <c r="BD1634" s="72"/>
      <c r="BE1634" s="72"/>
      <c r="BF1634" s="72"/>
      <c r="BG1634" s="72"/>
      <c r="BH1634" s="72"/>
      <c r="BI1634" s="72"/>
      <c r="BJ1634" s="72"/>
      <c r="BK1634" s="72"/>
      <c r="BL1634" s="72"/>
      <c r="BM1634" s="72"/>
      <c r="BN1634" s="72"/>
      <c r="BO1634" s="72"/>
      <c r="BP1634" s="72"/>
      <c r="BQ1634" s="72"/>
      <c r="BR1634" s="72"/>
      <c r="BS1634" s="72"/>
      <c r="BT1634" s="72"/>
      <c r="BU1634" s="72"/>
      <c r="BV1634" s="72"/>
      <c r="BW1634" s="72"/>
      <c r="BX1634" s="72"/>
      <c r="BY1634" s="72"/>
      <c r="BZ1634" s="72"/>
      <c r="CA1634" s="72"/>
      <c r="CB1634" s="72"/>
      <c r="CC1634" s="72"/>
      <c r="CD1634" s="72"/>
      <c r="CE1634" s="72"/>
      <c r="CF1634" s="72"/>
      <c r="CG1634" s="72"/>
      <c r="CH1634" s="72"/>
      <c r="CI1634" s="72"/>
      <c r="CJ1634" s="72"/>
      <c r="CK1634" s="72"/>
    </row>
    <row r="1635" spans="2:89" x14ac:dyDescent="0.35">
      <c r="B1635" s="141" t="str">
        <f>"$ investment per "&amp;B1653</f>
        <v>$ investment per no unit</v>
      </c>
      <c r="C1635" s="8"/>
      <c r="D1635" t="s">
        <v>759</v>
      </c>
      <c r="E1635" s="8" t="str">
        <f t="shared" si="1780"/>
        <v>1635 FAINT-S</v>
      </c>
      <c r="G1635" s="8" t="str">
        <f t="shared" si="1782"/>
        <v>1635 FAINT-S</v>
      </c>
      <c r="K1635" s="135">
        <v>10</v>
      </c>
      <c r="L1635" s="135">
        <v>10</v>
      </c>
      <c r="M1635" s="135">
        <v>10</v>
      </c>
      <c r="N1635" s="135">
        <v>10</v>
      </c>
      <c r="O1635" s="135">
        <v>10</v>
      </c>
      <c r="P1635" s="135">
        <v>10</v>
      </c>
      <c r="R1635" s="319"/>
      <c r="S1635" s="153" cm="1">
        <f t="array" ref="S1635">INDEX($K:$Q,ROW(),MATCH(S$3,$K$2:$Q$2,0))</f>
        <v>10</v>
      </c>
      <c r="T1635" s="153" cm="1">
        <f t="array" ref="T1635">INDEX($K:$Q,ROW(),MATCH(T$3,$K$2:$Q$2,0))</f>
        <v>10</v>
      </c>
      <c r="U1635" s="153" cm="1">
        <f t="array" ref="U1635">INDEX($K:$Q,ROW(),MATCH(U$3,$K$2:$Q$2,0))</f>
        <v>10</v>
      </c>
      <c r="V1635" s="153" cm="1">
        <f t="array" ref="V1635">INDEX($K:$Q,ROW(),MATCH(V$3,$K$2:$Q$2,0))</f>
        <v>10</v>
      </c>
      <c r="W1635" s="153" cm="1">
        <f t="array" ref="W1635">INDEX($K:$Q,ROW(),MATCH(W$3,$K$2:$Q$2,0))</f>
        <v>10</v>
      </c>
      <c r="X1635" s="153" cm="1">
        <f t="array" ref="X1635">INDEX($K:$Q,ROW(),MATCH(X$3,$K$2:$Q$2,0))</f>
        <v>10</v>
      </c>
      <c r="Y1635" s="153" cm="1">
        <f t="array" ref="Y1635">INDEX($K:$Q,ROW(),MATCH(Y$3,$K$2:$Q$2,0))</f>
        <v>10</v>
      </c>
      <c r="Z1635" s="153" cm="1">
        <f t="array" ref="Z1635">INDEX($K:$Q,ROW(),MATCH(Z$3,$K$2:$Q$2,0))</f>
        <v>10</v>
      </c>
      <c r="AA1635" s="153" cm="1">
        <f t="array" ref="AA1635">INDEX($K:$Q,ROW(),MATCH(AA$3,$K$2:$Q$2,0))</f>
        <v>10</v>
      </c>
      <c r="AB1635" s="153" cm="1">
        <f t="array" ref="AB1635">INDEX($K:$Q,ROW(),MATCH(AB$3,$K$2:$Q$2,0))</f>
        <v>10</v>
      </c>
      <c r="AC1635" s="153" cm="1">
        <f t="array" ref="AC1635">INDEX($K:$Q,ROW(),MATCH(AC$3,$K$2:$Q$2,0))</f>
        <v>10</v>
      </c>
      <c r="AD1635" s="153" cm="1">
        <f t="array" ref="AD1635">INDEX($K:$Q,ROW(),MATCH(AD$3,$K$2:$Q$2,0))</f>
        <v>10</v>
      </c>
      <c r="AE1635" s="153" cm="1">
        <f t="array" ref="AE1635">INDEX($K:$Q,ROW(),MATCH(AE$3,$K$2:$Q$2,0))</f>
        <v>10</v>
      </c>
      <c r="AF1635" s="153" cm="1">
        <f t="array" ref="AF1635">INDEX($K:$Q,ROW(),MATCH(AF$3,$K$2:$Q$2,0))</f>
        <v>10</v>
      </c>
      <c r="AG1635" s="153" cm="1">
        <f t="array" ref="AG1635">INDEX($K:$Q,ROW(),MATCH(AG$3,$K$2:$Q$2,0))</f>
        <v>10</v>
      </c>
      <c r="AH1635" s="153" cm="1">
        <f t="array" ref="AH1635">INDEX($K:$Q,ROW(),MATCH(AH$3,$K$2:$Q$2,0))</f>
        <v>10</v>
      </c>
      <c r="AI1635" s="153" cm="1">
        <f t="array" ref="AI1635">INDEX($K:$Q,ROW(),MATCH(AI$3,$K$2:$Q$2,0))</f>
        <v>10</v>
      </c>
      <c r="AJ1635" s="153" cm="1">
        <f t="array" ref="AJ1635">INDEX($K:$Q,ROW(),MATCH(AJ$3,$K$2:$Q$2,0))</f>
        <v>10</v>
      </c>
      <c r="AK1635" s="153" cm="1">
        <f t="array" ref="AK1635">INDEX($K:$Q,ROW(),MATCH(AK$3,$K$2:$Q$2,0))</f>
        <v>10</v>
      </c>
      <c r="AL1635" s="153" cm="1">
        <f t="array" ref="AL1635">INDEX($K:$Q,ROW(),MATCH(AL$3,$K$2:$Q$2,0))</f>
        <v>10</v>
      </c>
      <c r="AM1635" s="153" cm="1">
        <f t="array" ref="AM1635">INDEX($K:$Q,ROW(),MATCH(AM$3,$K$2:$Q$2,0))</f>
        <v>10</v>
      </c>
      <c r="AN1635" s="153" cm="1">
        <f t="array" ref="AN1635">INDEX($K:$Q,ROW(),MATCH(AN$3,$K$2:$Q$2,0))</f>
        <v>10</v>
      </c>
      <c r="AO1635" s="153" cm="1">
        <f t="array" ref="AO1635">INDEX($K:$Q,ROW(),MATCH(AO$3,$K$2:$Q$2,0))</f>
        <v>10</v>
      </c>
      <c r="AP1635" s="153" cm="1">
        <f t="array" ref="AP1635">INDEX($K:$Q,ROW(),MATCH(AP$3,$K$2:$Q$2,0))</f>
        <v>10</v>
      </c>
      <c r="AQ1635" s="153" cm="1">
        <f t="array" ref="AQ1635">INDEX($K:$Q,ROW(),MATCH(AQ$3,$K$2:$Q$2,0))</f>
        <v>10</v>
      </c>
      <c r="AR1635" s="153" cm="1">
        <f t="array" ref="AR1635">INDEX($K:$Q,ROW(),MATCH(AR$3,$K$2:$Q$2,0))</f>
        <v>10</v>
      </c>
      <c r="AS1635" s="153" cm="1">
        <f t="array" ref="AS1635">INDEX($K:$Q,ROW(),MATCH(AS$3,$K$2:$Q$2,0))</f>
        <v>10</v>
      </c>
      <c r="AT1635" s="153" cm="1">
        <f t="array" ref="AT1635">INDEX($K:$Q,ROW(),MATCH(AT$3,$K$2:$Q$2,0))</f>
        <v>10</v>
      </c>
      <c r="AU1635" s="153" cm="1">
        <f t="array" ref="AU1635">INDEX($K:$Q,ROW(),MATCH(AU$3,$K$2:$Q$2,0))</f>
        <v>10</v>
      </c>
      <c r="AV1635" s="153" cm="1">
        <f t="array" ref="AV1635">INDEX($K:$Q,ROW(),MATCH(AV$3,$K$2:$Q$2,0))</f>
        <v>10</v>
      </c>
      <c r="AW1635" s="153" cm="1">
        <f t="array" ref="AW1635">INDEX($K:$Q,ROW(),MATCH(AW$3,$K$2:$Q$2,0))</f>
        <v>10</v>
      </c>
      <c r="AX1635" s="153" cm="1">
        <f t="array" ref="AX1635">INDEX($K:$Q,ROW(),MATCH(AX$3,$K$2:$Q$2,0))</f>
        <v>10</v>
      </c>
      <c r="AY1635" s="153" cm="1">
        <f t="array" ref="AY1635">INDEX($K:$Q,ROW(),MATCH(AY$3,$K$2:$Q$2,0))</f>
        <v>10</v>
      </c>
      <c r="AZ1635" s="153" cm="1">
        <f t="array" ref="AZ1635">INDEX($K:$Q,ROW(),MATCH(AZ$3,$K$2:$Q$2,0))</f>
        <v>10</v>
      </c>
      <c r="BA1635" s="153" cm="1">
        <f t="array" ref="BA1635">INDEX($K:$Q,ROW(),MATCH(BA$3,$K$2:$Q$2,0))</f>
        <v>10</v>
      </c>
      <c r="BB1635" s="153" cm="1">
        <f t="array" ref="BB1635">INDEX($K:$Q,ROW(),MATCH(BB$3,$K$2:$Q$2,0))</f>
        <v>10</v>
      </c>
      <c r="BC1635" s="153" cm="1">
        <f t="array" ref="BC1635">INDEX($K:$Q,ROW(),MATCH(BC$3,$K$2:$Q$2,0))</f>
        <v>10</v>
      </c>
      <c r="BD1635" s="153" cm="1">
        <f t="array" ref="BD1635">INDEX($K:$Q,ROW(),MATCH(BD$3,$K$2:$Q$2,0))</f>
        <v>10</v>
      </c>
      <c r="BE1635" s="153" cm="1">
        <f t="array" ref="BE1635">INDEX($K:$Q,ROW(),MATCH(BE$3,$K$2:$Q$2,0))</f>
        <v>10</v>
      </c>
      <c r="BF1635" s="153" cm="1">
        <f t="array" ref="BF1635">INDEX($K:$Q,ROW(),MATCH(BF$3,$K$2:$Q$2,0))</f>
        <v>10</v>
      </c>
      <c r="BG1635" s="153" cm="1">
        <f t="array" ref="BG1635">INDEX($K:$Q,ROW(),MATCH(BG$3,$K$2:$Q$2,0))</f>
        <v>10</v>
      </c>
      <c r="BH1635" s="153" cm="1">
        <f t="array" ref="BH1635">INDEX($K:$Q,ROW(),MATCH(BH$3,$K$2:$Q$2,0))</f>
        <v>10</v>
      </c>
      <c r="BI1635" s="153" cm="1">
        <f t="array" ref="BI1635">INDEX($K:$Q,ROW(),MATCH(BI$3,$K$2:$Q$2,0))</f>
        <v>10</v>
      </c>
      <c r="BJ1635" s="153" cm="1">
        <f t="array" ref="BJ1635">INDEX($K:$Q,ROW(),MATCH(BJ$3,$K$2:$Q$2,0))</f>
        <v>10</v>
      </c>
      <c r="BK1635" s="153" cm="1">
        <f t="array" ref="BK1635">INDEX($K:$Q,ROW(),MATCH(BK$3,$K$2:$Q$2,0))</f>
        <v>10</v>
      </c>
      <c r="BL1635" s="153" cm="1">
        <f t="array" ref="BL1635">INDEX($K:$Q,ROW(),MATCH(BL$3,$K$2:$Q$2,0))</f>
        <v>10</v>
      </c>
      <c r="BM1635" s="153" cm="1">
        <f t="array" ref="BM1635">INDEX($K:$Q,ROW(),MATCH(BM$3,$K$2:$Q$2,0))</f>
        <v>10</v>
      </c>
      <c r="BN1635" s="153" cm="1">
        <f t="array" ref="BN1635">INDEX($K:$Q,ROW(),MATCH(BN$3,$K$2:$Q$2,0))</f>
        <v>10</v>
      </c>
      <c r="BO1635" s="153" cm="1">
        <f t="array" ref="BO1635">INDEX($K:$Q,ROW(),MATCH(BO$3,$K$2:$Q$2,0))</f>
        <v>10</v>
      </c>
      <c r="BP1635" s="153" cm="1">
        <f t="array" ref="BP1635">INDEX($K:$Q,ROW(),MATCH(BP$3,$K$2:$Q$2,0))</f>
        <v>10</v>
      </c>
      <c r="BQ1635" s="153" cm="1">
        <f t="array" ref="BQ1635">INDEX($K:$Q,ROW(),MATCH(BQ$3,$K$2:$Q$2,0))</f>
        <v>10</v>
      </c>
      <c r="BR1635" s="153" cm="1">
        <f t="array" ref="BR1635">INDEX($K:$Q,ROW(),MATCH(BR$3,$K$2:$Q$2,0))</f>
        <v>10</v>
      </c>
      <c r="BS1635" s="153" cm="1">
        <f t="array" ref="BS1635">INDEX($K:$Q,ROW(),MATCH(BS$3,$K$2:$Q$2,0))</f>
        <v>10</v>
      </c>
      <c r="BT1635" s="153" cm="1">
        <f t="array" ref="BT1635">INDEX($K:$Q,ROW(),MATCH(BT$3,$K$2:$Q$2,0))</f>
        <v>10</v>
      </c>
      <c r="BU1635" s="153" cm="1">
        <f t="array" ref="BU1635">INDEX($K:$Q,ROW(),MATCH(BU$3,$K$2:$Q$2,0))</f>
        <v>10</v>
      </c>
      <c r="BV1635" s="153" cm="1">
        <f t="array" ref="BV1635">INDEX($K:$Q,ROW(),MATCH(BV$3,$K$2:$Q$2,0))</f>
        <v>10</v>
      </c>
      <c r="BW1635" s="153" cm="1">
        <f t="array" ref="BW1635">INDEX($K:$Q,ROW(),MATCH(BW$3,$K$2:$Q$2,0))</f>
        <v>10</v>
      </c>
      <c r="BX1635" s="153" cm="1">
        <f t="array" ref="BX1635">INDEX($K:$Q,ROW(),MATCH(BX$3,$K$2:$Q$2,0))</f>
        <v>10</v>
      </c>
      <c r="BY1635" s="153" cm="1">
        <f t="array" ref="BY1635">INDEX($K:$Q,ROW(),MATCH(BY$3,$K$2:$Q$2,0))</f>
        <v>10</v>
      </c>
      <c r="BZ1635" s="153" cm="1">
        <f t="array" ref="BZ1635">INDEX($K:$Q,ROW(),MATCH(BZ$3,$K$2:$Q$2,0))</f>
        <v>10</v>
      </c>
      <c r="CA1635" s="153" cm="1">
        <f t="array" ref="CA1635">INDEX($K:$Q,ROW(),MATCH(CA$3,$K$2:$Q$2,0))</f>
        <v>10</v>
      </c>
      <c r="CB1635" s="153" cm="1">
        <f t="array" ref="CB1635">INDEX($K:$Q,ROW(),MATCH(CB$3,$K$2:$Q$2,0))</f>
        <v>10</v>
      </c>
      <c r="CC1635" s="153" cm="1">
        <f t="array" ref="CC1635">INDEX($K:$Q,ROW(),MATCH(CC$3,$K$2:$Q$2,0))</f>
        <v>10</v>
      </c>
      <c r="CD1635" s="153" cm="1">
        <f t="array" ref="CD1635">INDEX($K:$Q,ROW(),MATCH(CD$3,$K$2:$Q$2,0))</f>
        <v>10</v>
      </c>
      <c r="CE1635" s="153" cm="1">
        <f t="array" ref="CE1635">INDEX($K:$Q,ROW(),MATCH(CE$3,$K$2:$Q$2,0))</f>
        <v>10</v>
      </c>
      <c r="CF1635" s="153" cm="1">
        <f t="array" ref="CF1635">INDEX($K:$Q,ROW(),MATCH(CF$3,$K$2:$Q$2,0))</f>
        <v>10</v>
      </c>
      <c r="CG1635" s="153" cm="1">
        <f t="array" ref="CG1635">INDEX($K:$Q,ROW(),MATCH(CG$3,$K$2:$Q$2,0))</f>
        <v>10</v>
      </c>
      <c r="CH1635" s="153" cm="1">
        <f t="array" ref="CH1635">INDEX($K:$Q,ROW(),MATCH(CH$3,$K$2:$Q$2,0))</f>
        <v>10</v>
      </c>
      <c r="CI1635" s="153" cm="1">
        <f t="array" ref="CI1635">INDEX($K:$Q,ROW(),MATCH(CI$3,$K$2:$Q$2,0))</f>
        <v>10</v>
      </c>
      <c r="CJ1635" s="153" cm="1">
        <f t="array" ref="CJ1635">INDEX($K:$Q,ROW(),MATCH(CJ$3,$K$2:$Q$2,0))</f>
        <v>10</v>
      </c>
      <c r="CK1635" s="153" cm="1">
        <f t="array" ref="CK1635">INDEX($K:$Q,ROW(),MATCH(CK$3,$K$2:$Q$2,0))</f>
        <v>10</v>
      </c>
    </row>
    <row r="1636" spans="2:89" x14ac:dyDescent="0.35">
      <c r="B1636" s="123" t="str">
        <f>"Investment in intangibles - "&amp;SUBSTITUTE(B1629,":","")</f>
        <v>Investment in intangibles - Volume driven secondary intangible assets</v>
      </c>
      <c r="C1636" s="8" t="s">
        <v>235</v>
      </c>
      <c r="D1636" t="s">
        <v>759</v>
      </c>
      <c r="E1636" s="8" t="str">
        <f t="shared" si="1780"/>
        <v>1636 FAINT-S</v>
      </c>
      <c r="G1636" s="8" t="str">
        <f t="shared" si="1782"/>
        <v>1636 FAINT-S</v>
      </c>
      <c r="I1636" s="74"/>
      <c r="J1636" s="74"/>
      <c r="K1636" s="33">
        <f t="shared" ref="K1636:P1636" ca="1" si="1784">SUMIF($4:$4,K$2,1636:1636)</f>
        <v>-50000</v>
      </c>
      <c r="L1636" s="33">
        <f t="shared" ca="1" si="1784"/>
        <v>-50000</v>
      </c>
      <c r="M1636" s="33">
        <f t="shared" ca="1" si="1784"/>
        <v>-50000</v>
      </c>
      <c r="N1636" s="33">
        <f t="shared" ca="1" si="1784"/>
        <v>-50000</v>
      </c>
      <c r="O1636" s="33">
        <f t="shared" ca="1" si="1784"/>
        <v>-50000</v>
      </c>
      <c r="P1636" s="33">
        <f t="shared" si="1784"/>
        <v>0</v>
      </c>
      <c r="Q1636" s="27"/>
      <c r="R1636" s="33"/>
      <c r="S1636" s="77" cm="1">
        <f t="array" aca="1" ref="S1636" ca="1">-S1635*INDIRECT(S1624)</f>
        <v>-50000</v>
      </c>
      <c r="T1636" s="77" cm="1">
        <f t="array" aca="1" ref="T1636" ca="1">-T1635*INDIRECT(T1624)</f>
        <v>-50000</v>
      </c>
      <c r="U1636" s="77" cm="1">
        <f t="array" aca="1" ref="U1636" ca="1">-U1635*INDIRECT(U1624)</f>
        <v>-50000</v>
      </c>
      <c r="V1636" s="77" cm="1">
        <f t="array" aca="1" ref="V1636" ca="1">-V1635*INDIRECT(V1624)</f>
        <v>-50000</v>
      </c>
      <c r="W1636" s="77" cm="1">
        <f t="array" aca="1" ref="W1636" ca="1">-W1635*INDIRECT(W1624)</f>
        <v>-50000</v>
      </c>
      <c r="X1636" s="77" cm="1">
        <f t="array" aca="1" ref="X1636" ca="1">-X1635*INDIRECT(X1624)</f>
        <v>-50000</v>
      </c>
      <c r="Y1636" s="77" cm="1">
        <f t="array" aca="1" ref="Y1636" ca="1">-Y1635*INDIRECT(Y1624)</f>
        <v>-50000</v>
      </c>
      <c r="Z1636" s="77" cm="1">
        <f t="array" aca="1" ref="Z1636" ca="1">-Z1635*INDIRECT(Z1624)</f>
        <v>-50000</v>
      </c>
      <c r="AA1636" s="77" cm="1">
        <f t="array" aca="1" ref="AA1636" ca="1">-AA1635*INDIRECT(AA1624)</f>
        <v>-50000</v>
      </c>
      <c r="AB1636" s="77" cm="1">
        <f t="array" aca="1" ref="AB1636" ca="1">-AB1635*INDIRECT(AB1624)</f>
        <v>-50000</v>
      </c>
      <c r="AC1636" s="77" cm="1">
        <f t="array" aca="1" ref="AC1636" ca="1">-AC1635*INDIRECT(AC1624)</f>
        <v>-50000</v>
      </c>
      <c r="AD1636" s="77" cm="1">
        <f t="array" aca="1" ref="AD1636" ca="1">-AD1635*INDIRECT(AD1624)</f>
        <v>-50000</v>
      </c>
      <c r="AE1636" s="77" cm="1">
        <f t="array" aca="1" ref="AE1636" ca="1">-AE1635*INDIRECT(AE1624)</f>
        <v>-50000</v>
      </c>
      <c r="AF1636" s="77" cm="1">
        <f t="array" aca="1" ref="AF1636" ca="1">-AF1635*INDIRECT(AF1624)</f>
        <v>-50000</v>
      </c>
      <c r="AG1636" s="77" cm="1">
        <f t="array" aca="1" ref="AG1636" ca="1">-AG1635*INDIRECT(AG1624)</f>
        <v>-50000</v>
      </c>
      <c r="AH1636" s="77" cm="1">
        <f t="array" aca="1" ref="AH1636" ca="1">-AH1635*INDIRECT(AH1624)</f>
        <v>-50000</v>
      </c>
      <c r="AI1636" s="77" cm="1">
        <f t="array" aca="1" ref="AI1636" ca="1">-AI1635*INDIRECT(AI1624)</f>
        <v>-50000</v>
      </c>
      <c r="AJ1636" s="77" cm="1">
        <f t="array" aca="1" ref="AJ1636" ca="1">-AJ1635*INDIRECT(AJ1624)</f>
        <v>-50000</v>
      </c>
      <c r="AK1636" s="77" cm="1">
        <f t="array" aca="1" ref="AK1636" ca="1">-AK1635*INDIRECT(AK1624)</f>
        <v>-50000</v>
      </c>
      <c r="AL1636" s="77" cm="1">
        <f t="array" aca="1" ref="AL1636" ca="1">-AL1635*INDIRECT(AL1624)</f>
        <v>-50000</v>
      </c>
      <c r="AM1636" s="77" cm="1">
        <f t="array" aca="1" ref="AM1636" ca="1">-AM1635*INDIRECT(AM1624)</f>
        <v>-50000</v>
      </c>
      <c r="AN1636" s="77" cm="1">
        <f t="array" aca="1" ref="AN1636" ca="1">-AN1635*INDIRECT(AN1624)</f>
        <v>-50000</v>
      </c>
      <c r="AO1636" s="77" cm="1">
        <f t="array" aca="1" ref="AO1636" ca="1">-AO1635*INDIRECT(AO1624)</f>
        <v>-50000</v>
      </c>
      <c r="AP1636" s="77" cm="1">
        <f t="array" aca="1" ref="AP1636" ca="1">-AP1635*INDIRECT(AP1624)</f>
        <v>-50000</v>
      </c>
      <c r="AQ1636" s="77" cm="1">
        <f t="array" aca="1" ref="AQ1636" ca="1">-AQ1635*INDIRECT(AQ1624)</f>
        <v>-50000</v>
      </c>
      <c r="AR1636" s="77" cm="1">
        <f t="array" aca="1" ref="AR1636" ca="1">-AR1635*INDIRECT(AR1624)</f>
        <v>-50000</v>
      </c>
      <c r="AS1636" s="77" cm="1">
        <f t="array" aca="1" ref="AS1636" ca="1">-AS1635*INDIRECT(AS1624)</f>
        <v>-50000</v>
      </c>
      <c r="AT1636" s="77" cm="1">
        <f t="array" aca="1" ref="AT1636" ca="1">-AT1635*INDIRECT(AT1624)</f>
        <v>-50000</v>
      </c>
      <c r="AU1636" s="77" cm="1">
        <f t="array" aca="1" ref="AU1636" ca="1">-AU1635*INDIRECT(AU1624)</f>
        <v>-50000</v>
      </c>
      <c r="AV1636" s="77" cm="1">
        <f t="array" aca="1" ref="AV1636" ca="1">-AV1635*INDIRECT(AV1624)</f>
        <v>-50000</v>
      </c>
      <c r="AW1636" s="77" cm="1">
        <f t="array" aca="1" ref="AW1636" ca="1">-AW1635*INDIRECT(AW1624)</f>
        <v>-50000</v>
      </c>
      <c r="AX1636" s="77" cm="1">
        <f t="array" aca="1" ref="AX1636" ca="1">-AX1635*INDIRECT(AX1624)</f>
        <v>-50000</v>
      </c>
      <c r="AY1636" s="77" cm="1">
        <f t="array" aca="1" ref="AY1636" ca="1">-AY1635*INDIRECT(AY1624)</f>
        <v>-50000</v>
      </c>
      <c r="AZ1636" s="77" cm="1">
        <f t="array" aca="1" ref="AZ1636" ca="1">-AZ1635*INDIRECT(AZ1624)</f>
        <v>-50000</v>
      </c>
      <c r="BA1636" s="77" cm="1">
        <f t="array" aca="1" ref="BA1636" ca="1">-BA1635*INDIRECT(BA1624)</f>
        <v>-50000</v>
      </c>
      <c r="BB1636" s="77" cm="1">
        <f t="array" aca="1" ref="BB1636" ca="1">-BB1635*INDIRECT(BB1624)</f>
        <v>-50000</v>
      </c>
      <c r="BC1636" s="77" cm="1">
        <f t="array" aca="1" ref="BC1636" ca="1">-BC1635*INDIRECT(BC1624)</f>
        <v>-50000</v>
      </c>
      <c r="BD1636" s="77" cm="1">
        <f t="array" aca="1" ref="BD1636" ca="1">-BD1635*INDIRECT(BD1624)</f>
        <v>-50000</v>
      </c>
      <c r="BE1636" s="77" cm="1">
        <f t="array" aca="1" ref="BE1636" ca="1">-BE1635*INDIRECT(BE1624)</f>
        <v>-50000</v>
      </c>
      <c r="BF1636" s="77" cm="1">
        <f t="array" aca="1" ref="BF1636" ca="1">-BF1635*INDIRECT(BF1624)</f>
        <v>-50000</v>
      </c>
      <c r="BG1636" s="77" cm="1">
        <f t="array" aca="1" ref="BG1636" ca="1">-BG1635*INDIRECT(BG1624)</f>
        <v>-50000</v>
      </c>
      <c r="BH1636" s="77" cm="1">
        <f t="array" aca="1" ref="BH1636" ca="1">-BH1635*INDIRECT(BH1624)</f>
        <v>-50000</v>
      </c>
      <c r="BI1636" s="77" cm="1">
        <f t="array" aca="1" ref="BI1636" ca="1">-BI1635*INDIRECT(BI1624)</f>
        <v>-50000</v>
      </c>
      <c r="BJ1636" s="77" cm="1">
        <f t="array" aca="1" ref="BJ1636" ca="1">-BJ1635*INDIRECT(BJ1624)</f>
        <v>-50000</v>
      </c>
      <c r="BK1636" s="77" cm="1">
        <f t="array" aca="1" ref="BK1636" ca="1">-BK1635*INDIRECT(BK1624)</f>
        <v>-50000</v>
      </c>
      <c r="BL1636" s="77" cm="1">
        <f t="array" aca="1" ref="BL1636" ca="1">-BL1635*INDIRECT(BL1624)</f>
        <v>-50000</v>
      </c>
      <c r="BM1636" s="77" cm="1">
        <f t="array" aca="1" ref="BM1636" ca="1">-BM1635*INDIRECT(BM1624)</f>
        <v>-50000</v>
      </c>
      <c r="BN1636" s="77" cm="1">
        <f t="array" aca="1" ref="BN1636" ca="1">-BN1635*INDIRECT(BN1624)</f>
        <v>-50000</v>
      </c>
      <c r="BO1636" s="77" cm="1">
        <f t="array" aca="1" ref="BO1636" ca="1">-BO1635*INDIRECT(BO1624)</f>
        <v>-50000</v>
      </c>
      <c r="BP1636" s="77" cm="1">
        <f t="array" aca="1" ref="BP1636" ca="1">-BP1635*INDIRECT(BP1624)</f>
        <v>-50000</v>
      </c>
      <c r="BQ1636" s="77" cm="1">
        <f t="array" aca="1" ref="BQ1636" ca="1">-BQ1635*INDIRECT(BQ1624)</f>
        <v>-50000</v>
      </c>
      <c r="BR1636" s="77" cm="1">
        <f t="array" aca="1" ref="BR1636" ca="1">-BR1635*INDIRECT(BR1624)</f>
        <v>-50000</v>
      </c>
      <c r="BS1636" s="77" cm="1">
        <f t="array" aca="1" ref="BS1636" ca="1">-BS1635*INDIRECT(BS1624)</f>
        <v>-50000</v>
      </c>
      <c r="BT1636" s="77" cm="1">
        <f t="array" aca="1" ref="BT1636" ca="1">-BT1635*INDIRECT(BT1624)</f>
        <v>-50000</v>
      </c>
      <c r="BU1636" s="77" cm="1">
        <f t="array" aca="1" ref="BU1636" ca="1">-BU1635*INDIRECT(BU1624)</f>
        <v>-50000</v>
      </c>
      <c r="BV1636" s="77" cm="1">
        <f t="array" aca="1" ref="BV1636" ca="1">-BV1635*INDIRECT(BV1624)</f>
        <v>-50000</v>
      </c>
      <c r="BW1636" s="77" cm="1">
        <f t="array" aca="1" ref="BW1636" ca="1">-BW1635*INDIRECT(BW1624)</f>
        <v>-50000</v>
      </c>
      <c r="BX1636" s="77" cm="1">
        <f t="array" aca="1" ref="BX1636" ca="1">-BX1635*INDIRECT(BX1624)</f>
        <v>-50000</v>
      </c>
      <c r="BY1636" s="77" cm="1">
        <f t="array" aca="1" ref="BY1636" ca="1">-BY1635*INDIRECT(BY1624)</f>
        <v>-50000</v>
      </c>
      <c r="BZ1636" s="77" cm="1">
        <f t="array" aca="1" ref="BZ1636" ca="1">-BZ1635*INDIRECT(BZ1624)</f>
        <v>-50000</v>
      </c>
      <c r="CA1636" s="77" cm="1">
        <f t="array" aca="1" ref="CA1636" ca="1">-CA1635*INDIRECT(CA1624)</f>
        <v>-50000</v>
      </c>
      <c r="CB1636" s="77" cm="1">
        <f t="array" aca="1" ref="CB1636" ca="1">-CB1635*INDIRECT(CB1624)</f>
        <v>-50000</v>
      </c>
      <c r="CC1636" s="77" cm="1">
        <f t="array" aca="1" ref="CC1636" ca="1">-CC1635*INDIRECT(CC1624)</f>
        <v>-50000</v>
      </c>
      <c r="CD1636" s="77" cm="1">
        <f t="array" aca="1" ref="CD1636" ca="1">-CD1635*INDIRECT(CD1624)</f>
        <v>-50000</v>
      </c>
      <c r="CE1636" s="77" cm="1">
        <f t="array" aca="1" ref="CE1636" ca="1">-CE1635*INDIRECT(CE1624)</f>
        <v>-50000</v>
      </c>
      <c r="CF1636" s="77" cm="1">
        <f t="array" aca="1" ref="CF1636" ca="1">-CF1635*INDIRECT(CF1624)</f>
        <v>-50000</v>
      </c>
      <c r="CG1636" s="77" cm="1">
        <f t="array" aca="1" ref="CG1636" ca="1">-CG1635*INDIRECT(CG1624)</f>
        <v>-50000</v>
      </c>
      <c r="CH1636" s="77" cm="1">
        <f t="array" aca="1" ref="CH1636" ca="1">-CH1635*INDIRECT(CH1624)</f>
        <v>-50000</v>
      </c>
      <c r="CI1636" s="77" cm="1">
        <f t="array" aca="1" ref="CI1636" ca="1">-CI1635*INDIRECT(CI1624)</f>
        <v>-50000</v>
      </c>
      <c r="CJ1636" s="77" cm="1">
        <f t="array" aca="1" ref="CJ1636" ca="1">-CJ1635*INDIRECT(CJ1624)</f>
        <v>-50000</v>
      </c>
      <c r="CK1636" s="77" cm="1">
        <f t="array" aca="1" ref="CK1636" ca="1">-CK1635*INDIRECT(CK1624)</f>
        <v>-50000</v>
      </c>
    </row>
    <row r="1637" spans="2:89" x14ac:dyDescent="0.35">
      <c r="B1637" s="122"/>
      <c r="C1637" s="8"/>
      <c r="D1637" t="s">
        <v>759</v>
      </c>
      <c r="E1637" s="8" t="str">
        <f t="shared" si="1780"/>
        <v>1637 FAINT-S</v>
      </c>
      <c r="G1637" s="8" t="str">
        <f t="shared" si="1782"/>
        <v>1637 FAINT-S</v>
      </c>
      <c r="S1637" s="72"/>
      <c r="T1637" s="72"/>
      <c r="U1637" s="72"/>
      <c r="V1637" s="72"/>
      <c r="W1637" s="72"/>
      <c r="X1637" s="72"/>
      <c r="Y1637" s="72"/>
      <c r="Z1637" s="72"/>
      <c r="AA1637" s="72"/>
      <c r="AB1637" s="72"/>
      <c r="AC1637" s="72"/>
      <c r="AD1637" s="72"/>
      <c r="AE1637" s="72"/>
      <c r="AF1637" s="72"/>
      <c r="AG1637" s="72"/>
      <c r="AH1637" s="72"/>
      <c r="AI1637" s="72"/>
      <c r="AJ1637" s="72"/>
      <c r="AK1637" s="72"/>
      <c r="AL1637" s="72"/>
      <c r="AM1637" s="72"/>
      <c r="AN1637" s="72"/>
      <c r="AO1637" s="72"/>
      <c r="AP1637" s="72"/>
      <c r="AQ1637" s="72"/>
      <c r="AR1637" s="72"/>
      <c r="AS1637" s="72"/>
      <c r="AT1637" s="72"/>
      <c r="AU1637" s="72"/>
      <c r="AV1637" s="72"/>
      <c r="AW1637" s="72"/>
      <c r="AX1637" s="72"/>
      <c r="AY1637" s="72"/>
      <c r="AZ1637" s="72"/>
      <c r="BA1637" s="72"/>
      <c r="BB1637" s="72"/>
      <c r="BC1637" s="72"/>
      <c r="BD1637" s="72"/>
      <c r="BE1637" s="72"/>
      <c r="BF1637" s="72"/>
      <c r="BG1637" s="72"/>
      <c r="BH1637" s="72"/>
      <c r="BI1637" s="72"/>
      <c r="BJ1637" s="72"/>
      <c r="BK1637" s="72"/>
      <c r="BL1637" s="72"/>
      <c r="BM1637" s="72"/>
      <c r="BN1637" s="72"/>
      <c r="BO1637" s="72"/>
      <c r="BP1637" s="72"/>
      <c r="BQ1637" s="72"/>
      <c r="BR1637" s="72"/>
      <c r="BS1637" s="72"/>
      <c r="BT1637" s="72"/>
      <c r="BU1637" s="72"/>
      <c r="BV1637" s="72"/>
      <c r="BW1637" s="72"/>
      <c r="BX1637" s="72"/>
      <c r="BY1637" s="72"/>
      <c r="BZ1637" s="72"/>
      <c r="CA1637" s="72"/>
      <c r="CB1637" s="72"/>
      <c r="CC1637" s="72"/>
      <c r="CD1637" s="72"/>
      <c r="CE1637" s="72"/>
      <c r="CF1637" s="72"/>
      <c r="CG1637" s="72"/>
      <c r="CH1637" s="72"/>
      <c r="CI1637" s="72"/>
      <c r="CJ1637" s="72"/>
      <c r="CK1637" s="72"/>
    </row>
    <row r="1638" spans="2:89" x14ac:dyDescent="0.35">
      <c r="B1638" s="95" t="s">
        <v>204</v>
      </c>
      <c r="C1638" s="8"/>
      <c r="D1638" t="s">
        <v>759</v>
      </c>
      <c r="E1638" s="8" t="str">
        <f t="shared" si="1780"/>
        <v>1638 FAINT-S</v>
      </c>
      <c r="G1638" s="8" t="str">
        <f t="shared" si="1782"/>
        <v>1638 FAINT-S</v>
      </c>
      <c r="S1638" s="72"/>
      <c r="T1638" s="72"/>
      <c r="U1638" s="72"/>
      <c r="V1638" s="72"/>
      <c r="W1638" s="72"/>
      <c r="X1638" s="72"/>
      <c r="Y1638" s="72"/>
      <c r="Z1638" s="72"/>
      <c r="AA1638" s="72"/>
      <c r="AB1638" s="72"/>
      <c r="AC1638" s="72"/>
      <c r="AD1638" s="72"/>
      <c r="AE1638" s="72"/>
      <c r="AF1638" s="72"/>
      <c r="AG1638" s="72"/>
      <c r="AH1638" s="72"/>
      <c r="AI1638" s="72"/>
      <c r="AJ1638" s="72"/>
      <c r="AK1638" s="72"/>
      <c r="AL1638" s="72"/>
      <c r="AM1638" s="72"/>
      <c r="AN1638" s="72"/>
      <c r="AO1638" s="72"/>
      <c r="AP1638" s="72"/>
      <c r="AQ1638" s="72"/>
      <c r="AR1638" s="72"/>
      <c r="AS1638" s="72"/>
      <c r="AT1638" s="72"/>
      <c r="AU1638" s="72"/>
      <c r="AV1638" s="72"/>
      <c r="AW1638" s="72"/>
      <c r="AX1638" s="72"/>
      <c r="AY1638" s="72"/>
      <c r="AZ1638" s="72"/>
      <c r="BA1638" s="72"/>
      <c r="BB1638" s="72"/>
      <c r="BC1638" s="72"/>
      <c r="BD1638" s="72"/>
      <c r="BE1638" s="72"/>
      <c r="BF1638" s="72"/>
      <c r="BG1638" s="72"/>
      <c r="BH1638" s="72"/>
      <c r="BI1638" s="72"/>
      <c r="BJ1638" s="72"/>
      <c r="BK1638" s="72"/>
      <c r="BL1638" s="72"/>
      <c r="BM1638" s="72"/>
      <c r="BN1638" s="72"/>
      <c r="BO1638" s="72"/>
      <c r="BP1638" s="72"/>
      <c r="BQ1638" s="72"/>
      <c r="BR1638" s="72"/>
      <c r="BS1638" s="72"/>
      <c r="BT1638" s="72"/>
      <c r="BU1638" s="72"/>
      <c r="BV1638" s="72"/>
      <c r="BW1638" s="72"/>
      <c r="BX1638" s="72"/>
      <c r="BY1638" s="72"/>
      <c r="BZ1638" s="72"/>
      <c r="CA1638" s="72"/>
      <c r="CB1638" s="72"/>
      <c r="CC1638" s="72"/>
      <c r="CD1638" s="72"/>
      <c r="CE1638" s="72"/>
      <c r="CF1638" s="72"/>
      <c r="CG1638" s="72"/>
      <c r="CH1638" s="72"/>
      <c r="CI1638" s="72"/>
      <c r="CJ1638" s="72"/>
      <c r="CK1638" s="72"/>
    </row>
    <row r="1639" spans="2:89" x14ac:dyDescent="0.35">
      <c r="B1639" s="154" t="str">
        <f>"Amortization - "&amp;SUBSTITUTE(B1629,":","")</f>
        <v>Amortization - Volume driven secondary intangible assets</v>
      </c>
      <c r="C1639" s="8" t="s">
        <v>233</v>
      </c>
      <c r="D1639" t="s">
        <v>759</v>
      </c>
      <c r="E1639" s="8" t="str">
        <f t="shared" si="1780"/>
        <v>1639 FAINT-S</v>
      </c>
      <c r="G1639" s="8" t="str">
        <f t="shared" si="1782"/>
        <v>1639 FAINT-S</v>
      </c>
      <c r="J1639" s="80">
        <f>SUMIF($5:$5,I$2,1637:1637)</f>
        <v>0</v>
      </c>
      <c r="K1639" s="24" t="e">
        <f t="shared" ref="K1639:P1639" ca="1" si="1785">SUMIF($3:$3,K$2,1639:1639)</f>
        <v>#REF!</v>
      </c>
      <c r="L1639" s="24" t="e">
        <f t="shared" ca="1" si="1785"/>
        <v>#REF!</v>
      </c>
      <c r="M1639" s="24" t="e">
        <f t="shared" ca="1" si="1785"/>
        <v>#REF!</v>
      </c>
      <c r="N1639" s="24" t="e">
        <f t="shared" ca="1" si="1785"/>
        <v>#REF!</v>
      </c>
      <c r="O1639" s="24" t="e">
        <f t="shared" ca="1" si="1785"/>
        <v>#REF!</v>
      </c>
      <c r="P1639" s="24" t="e">
        <f t="shared" ca="1" si="1785"/>
        <v>#REF!</v>
      </c>
      <c r="R1639" s="24"/>
      <c r="S1639" s="80" t="e" cm="1">
        <f t="array" aca="1" ref="S1639" ca="1">(SUM(INDEX(1634:1634,1,MAX(COLUMN($R:$R),COLUMN()-($H1631*12-1))):S1636)/($H1631*12)+IF($R1641=0,0,SUM(INDEX(1639:1639,1,MAX(COLUMN($R:$R),COLUMN()-(($H1631-$H1632)*12))):S1641)/(($H1631)*12)))</f>
        <v>#REF!</v>
      </c>
      <c r="T1639" s="80" t="e" cm="1">
        <f t="array" aca="1" ref="T1639" ca="1">(SUM(INDEX(1634:1634,1,MAX(COLUMN($R:$R),COLUMN()-($H1631*12-1))):T1636)/($H1631*12)+IF($R1641=0,0,SUM(INDEX(1639:1639,1,MAX(COLUMN($R:$R),COLUMN()-(($H1631-$H1632)*12))):T1641)/(($H1631)*12)))</f>
        <v>#REF!</v>
      </c>
      <c r="U1639" s="80" t="e" cm="1">
        <f t="array" aca="1" ref="U1639" ca="1">(SUM(INDEX(1634:1634,1,MAX(COLUMN($R:$R),COLUMN()-($H1631*12-1))):U1636)/($H1631*12)+IF($R1641=0,0,SUM(INDEX(1639:1639,1,MAX(COLUMN($R:$R),COLUMN()-(($H1631-$H1632)*12))):U1641)/(($H1631)*12)))</f>
        <v>#REF!</v>
      </c>
      <c r="V1639" s="80" t="e" cm="1">
        <f t="array" aca="1" ref="V1639" ca="1">(SUM(INDEX(1634:1634,1,MAX(COLUMN($R:$R),COLUMN()-($H1631*12-1))):V1636)/($H1631*12)+IF($R1641=0,0,SUM(INDEX(1639:1639,1,MAX(COLUMN($R:$R),COLUMN()-(($H1631-$H1632)*12))):V1641)/(($H1631)*12)))</f>
        <v>#REF!</v>
      </c>
      <c r="W1639" s="80" t="e" cm="1">
        <f t="array" aca="1" ref="W1639" ca="1">(SUM(INDEX(1634:1634,1,MAX(COLUMN($R:$R),COLUMN()-($H1631*12-1))):W1636)/($H1631*12)+IF($R1641=0,0,SUM(INDEX(1639:1639,1,MAX(COLUMN($R:$R),COLUMN()-(($H1631-$H1632)*12))):W1641)/(($H1631)*12)))</f>
        <v>#REF!</v>
      </c>
      <c r="X1639" s="80" t="e" cm="1">
        <f t="array" aca="1" ref="X1639" ca="1">(SUM(INDEX(1634:1634,1,MAX(COLUMN($R:$R),COLUMN()-($H1631*12-1))):X1636)/($H1631*12)+IF($R1641=0,0,SUM(INDEX(1639:1639,1,MAX(COLUMN($R:$R),COLUMN()-(($H1631-$H1632)*12))):X1641)/(($H1631)*12)))</f>
        <v>#REF!</v>
      </c>
      <c r="Y1639" s="80" t="e" cm="1">
        <f t="array" aca="1" ref="Y1639" ca="1">(SUM(INDEX(1634:1634,1,MAX(COLUMN($R:$R),COLUMN()-($H1631*12-1))):Y1636)/($H1631*12)+IF($R1641=0,0,SUM(INDEX(1639:1639,1,MAX(COLUMN($R:$R),COLUMN()-(($H1631-$H1632)*12))):Y1641)/(($H1631)*12)))</f>
        <v>#REF!</v>
      </c>
      <c r="Z1639" s="80" t="e" cm="1">
        <f t="array" aca="1" ref="Z1639" ca="1">(SUM(INDEX(1634:1634,1,MAX(COLUMN($R:$R),COLUMN()-($H1631*12-1))):Z1636)/($H1631*12)+IF($R1641=0,0,SUM(INDEX(1639:1639,1,MAX(COLUMN($R:$R),COLUMN()-(($H1631-$H1632)*12))):Z1641)/(($H1631)*12)))</f>
        <v>#REF!</v>
      </c>
      <c r="AA1639" s="80" t="e" cm="1">
        <f t="array" aca="1" ref="AA1639" ca="1">(SUM(INDEX(1634:1634,1,MAX(COLUMN($R:$R),COLUMN()-($H1631*12-1))):AA1636)/($H1631*12)+IF($R1641=0,0,SUM(INDEX(1639:1639,1,MAX(COLUMN($R:$R),COLUMN()-(($H1631-$H1632)*12))):AA1641)/(($H1631)*12)))</f>
        <v>#REF!</v>
      </c>
      <c r="AB1639" s="80" t="e" cm="1">
        <f t="array" aca="1" ref="AB1639" ca="1">(SUM(INDEX(1634:1634,1,MAX(COLUMN($R:$R),COLUMN()-($H1631*12-1))):AB1636)/($H1631*12)+IF($R1641=0,0,SUM(INDEX(1639:1639,1,MAX(COLUMN($R:$R),COLUMN()-(($H1631-$H1632)*12))):AB1641)/(($H1631)*12)))</f>
        <v>#REF!</v>
      </c>
      <c r="AC1639" s="80" t="e" cm="1">
        <f t="array" aca="1" ref="AC1639" ca="1">(SUM(INDEX(1634:1634,1,MAX(COLUMN($R:$R),COLUMN()-($H1631*12-1))):AC1636)/($H1631*12)+IF($R1641=0,0,SUM(INDEX(1639:1639,1,MAX(COLUMN($R:$R),COLUMN()-(($H1631-$H1632)*12))):AC1641)/(($H1631)*12)))</f>
        <v>#REF!</v>
      </c>
      <c r="AD1639" s="80" t="e" cm="1">
        <f t="array" aca="1" ref="AD1639" ca="1">(SUM(INDEX(1634:1634,1,MAX(COLUMN($R:$R),COLUMN()-($H1631*12-1))):AD1636)/($H1631*12)+IF($R1641=0,0,SUM(INDEX(1639:1639,1,MAX(COLUMN($R:$R),COLUMN()-(($H1631-$H1632)*12))):AD1641)/(($H1631)*12)))</f>
        <v>#REF!</v>
      </c>
      <c r="AE1639" s="80" t="e" cm="1">
        <f t="array" aca="1" ref="AE1639" ca="1">(SUM(INDEX(1634:1634,1,MAX(COLUMN($R:$R),COLUMN()-($H1631*12-1))):AE1636)/($H1631*12)+IF($R1641=0,0,SUM(INDEX(1639:1639,1,MAX(COLUMN($R:$R),COLUMN()-(($H1631-$H1632)*12))):AE1641)/(($H1631)*12)))</f>
        <v>#REF!</v>
      </c>
      <c r="AF1639" s="80" t="e" cm="1">
        <f t="array" aca="1" ref="AF1639" ca="1">(SUM(INDEX(1634:1634,1,MAX(COLUMN($R:$R),COLUMN()-($H1631*12-1))):AF1636)/($H1631*12)+IF($R1641=0,0,SUM(INDEX(1639:1639,1,MAX(COLUMN($R:$R),COLUMN()-(($H1631-$H1632)*12))):AF1641)/(($H1631)*12)))</f>
        <v>#REF!</v>
      </c>
      <c r="AG1639" s="80" t="e" cm="1">
        <f t="array" aca="1" ref="AG1639" ca="1">(SUM(INDEX(1634:1634,1,MAX(COLUMN($R:$R),COLUMN()-($H1631*12-1))):AG1636)/($H1631*12)+IF($R1641=0,0,SUM(INDEX(1639:1639,1,MAX(COLUMN($R:$R),COLUMN()-(($H1631-$H1632)*12))):AG1641)/(($H1631)*12)))</f>
        <v>#REF!</v>
      </c>
      <c r="AH1639" s="80" t="e" cm="1">
        <f t="array" aca="1" ref="AH1639" ca="1">(SUM(INDEX(1634:1634,1,MAX(COLUMN($R:$R),COLUMN()-($H1631*12-1))):AH1636)/($H1631*12)+IF($R1641=0,0,SUM(INDEX(1639:1639,1,MAX(COLUMN($R:$R),COLUMN()-(($H1631-$H1632)*12))):AH1641)/(($H1631)*12)))</f>
        <v>#REF!</v>
      </c>
      <c r="AI1639" s="80" t="e" cm="1">
        <f t="array" aca="1" ref="AI1639" ca="1">(SUM(INDEX(1634:1634,1,MAX(COLUMN($R:$R),COLUMN()-($H1631*12-1))):AI1636)/($H1631*12)+IF($R1641=0,0,SUM(INDEX(1639:1639,1,MAX(COLUMN($R:$R),COLUMN()-(($H1631-$H1632)*12))):AI1641)/(($H1631)*12)))</f>
        <v>#REF!</v>
      </c>
      <c r="AJ1639" s="80" t="e" cm="1">
        <f t="array" aca="1" ref="AJ1639" ca="1">(SUM(INDEX(1634:1634,1,MAX(COLUMN($R:$R),COLUMN()-($H1631*12-1))):AJ1636)/($H1631*12)+IF($R1641=0,0,SUM(INDEX(1639:1639,1,MAX(COLUMN($R:$R),COLUMN()-(($H1631-$H1632)*12))):AJ1641)/(($H1631)*12)))</f>
        <v>#REF!</v>
      </c>
      <c r="AK1639" s="80" t="e" cm="1">
        <f t="array" aca="1" ref="AK1639" ca="1">(SUM(INDEX(1634:1634,1,MAX(COLUMN($R:$R),COLUMN()-($H1631*12-1))):AK1636)/($H1631*12)+IF($R1641=0,0,SUM(INDEX(1639:1639,1,MAX(COLUMN($R:$R),COLUMN()-(($H1631-$H1632)*12))):AK1641)/(($H1631)*12)))</f>
        <v>#REF!</v>
      </c>
      <c r="AL1639" s="80" t="e" cm="1">
        <f t="array" aca="1" ref="AL1639" ca="1">(SUM(INDEX(1634:1634,1,MAX(COLUMN($R:$R),COLUMN()-($H1631*12-1))):AL1636)/($H1631*12)+IF($R1641=0,0,SUM(INDEX(1639:1639,1,MAX(COLUMN($R:$R),COLUMN()-(($H1631-$H1632)*12))):AL1641)/(($H1631)*12)))</f>
        <v>#REF!</v>
      </c>
      <c r="AM1639" s="80" t="e" cm="1">
        <f t="array" aca="1" ref="AM1639" ca="1">(SUM(INDEX(1634:1634,1,MAX(COLUMN($R:$R),COLUMN()-($H1631*12-1))):AM1636)/($H1631*12)+IF($R1641=0,0,SUM(INDEX(1639:1639,1,MAX(COLUMN($R:$R),COLUMN()-(($H1631-$H1632)*12))):AM1641)/(($H1631)*12)))</f>
        <v>#REF!</v>
      </c>
      <c r="AN1639" s="80" t="e" cm="1">
        <f t="array" aca="1" ref="AN1639" ca="1">(SUM(INDEX(1634:1634,1,MAX(COLUMN($R:$R),COLUMN()-($H1631*12-1))):AN1636)/($H1631*12)+IF($R1641=0,0,SUM(INDEX(1639:1639,1,MAX(COLUMN($R:$R),COLUMN()-(($H1631-$H1632)*12))):AN1641)/(($H1631)*12)))</f>
        <v>#REF!</v>
      </c>
      <c r="AO1639" s="80" t="e" cm="1">
        <f t="array" aca="1" ref="AO1639" ca="1">(SUM(INDEX(1634:1634,1,MAX(COLUMN($R:$R),COLUMN()-($H1631*12-1))):AO1636)/($H1631*12)+IF($R1641=0,0,SUM(INDEX(1639:1639,1,MAX(COLUMN($R:$R),COLUMN()-(($H1631-$H1632)*12))):AO1641)/(($H1631)*12)))</f>
        <v>#REF!</v>
      </c>
      <c r="AP1639" s="80" t="e" cm="1">
        <f t="array" aca="1" ref="AP1639" ca="1">(SUM(INDEX(1634:1634,1,MAX(COLUMN($R:$R),COLUMN()-($H1631*12-1))):AP1636)/($H1631*12)+IF($R1641=0,0,SUM(INDEX(1639:1639,1,MAX(COLUMN($R:$R),COLUMN()-(($H1631-$H1632)*12))):AP1641)/(($H1631)*12)))</f>
        <v>#REF!</v>
      </c>
      <c r="AQ1639" s="80" t="e" cm="1">
        <f t="array" aca="1" ref="AQ1639" ca="1">(SUM(INDEX(1634:1634,1,MAX(COLUMN($R:$R),COLUMN()-($H1631*12-1))):AQ1636)/($H1631*12)+IF($R1641=0,0,SUM(INDEX(1639:1639,1,MAX(COLUMN($R:$R),COLUMN()-(($H1631-$H1632)*12))):AQ1641)/(($H1631)*12)))</f>
        <v>#REF!</v>
      </c>
      <c r="AR1639" s="80" t="e" cm="1">
        <f t="array" aca="1" ref="AR1639" ca="1">(SUM(INDEX(1634:1634,1,MAX(COLUMN($R:$R),COLUMN()-($H1631*12-1))):AR1636)/($H1631*12)+IF($R1641=0,0,SUM(INDEX(1639:1639,1,MAX(COLUMN($R:$R),COLUMN()-(($H1631-$H1632)*12))):AR1641)/(($H1631)*12)))</f>
        <v>#REF!</v>
      </c>
      <c r="AS1639" s="80" t="e" cm="1">
        <f t="array" aca="1" ref="AS1639" ca="1">(SUM(INDEX(1634:1634,1,MAX(COLUMN($R:$R),COLUMN()-($H1631*12-1))):AS1636)/($H1631*12)+IF($R1641=0,0,SUM(INDEX(1639:1639,1,MAX(COLUMN($R:$R),COLUMN()-(($H1631-$H1632)*12))):AS1641)/(($H1631)*12)))</f>
        <v>#REF!</v>
      </c>
      <c r="AT1639" s="80" t="e" cm="1">
        <f t="array" aca="1" ref="AT1639" ca="1">(SUM(INDEX(1634:1634,1,MAX(COLUMN($R:$R),COLUMN()-($H1631*12-1))):AT1636)/($H1631*12)+IF($R1641=0,0,SUM(INDEX(1639:1639,1,MAX(COLUMN($R:$R),COLUMN()-(($H1631-$H1632)*12))):AT1641)/(($H1631)*12)))</f>
        <v>#REF!</v>
      </c>
      <c r="AU1639" s="80" t="e" cm="1">
        <f t="array" aca="1" ref="AU1639" ca="1">(SUM(INDEX(1634:1634,1,MAX(COLUMN($R:$R),COLUMN()-($H1631*12-1))):AU1636)/($H1631*12)+IF($R1641=0,0,SUM(INDEX(1639:1639,1,MAX(COLUMN($R:$R),COLUMN()-(($H1631-$H1632)*12))):AU1641)/(($H1631)*12)))</f>
        <v>#REF!</v>
      </c>
      <c r="AV1639" s="80" t="e" cm="1">
        <f t="array" aca="1" ref="AV1639" ca="1">(SUM(INDEX(1634:1634,1,MAX(COLUMN($R:$R),COLUMN()-($H1631*12-1))):AV1636)/($H1631*12)+IF($R1641=0,0,SUM(INDEX(1639:1639,1,MAX(COLUMN($R:$R),COLUMN()-(($H1631-$H1632)*12))):AV1641)/(($H1631)*12)))</f>
        <v>#REF!</v>
      </c>
      <c r="AW1639" s="80" t="e" cm="1">
        <f t="array" aca="1" ref="AW1639" ca="1">(SUM(INDEX(1634:1634,1,MAX(COLUMN($R:$R),COLUMN()-($H1631*12-1))):AW1636)/($H1631*12)+IF($R1641=0,0,SUM(INDEX(1639:1639,1,MAX(COLUMN($R:$R),COLUMN()-(($H1631-$H1632)*12))):AW1641)/(($H1631)*12)))</f>
        <v>#REF!</v>
      </c>
      <c r="AX1639" s="80" t="e" cm="1">
        <f t="array" aca="1" ref="AX1639" ca="1">(SUM(INDEX(1634:1634,1,MAX(COLUMN($R:$R),COLUMN()-($H1631*12-1))):AX1636)/($H1631*12)+IF($R1641=0,0,SUM(INDEX(1639:1639,1,MAX(COLUMN($R:$R),COLUMN()-(($H1631-$H1632)*12))):AX1641)/(($H1631)*12)))</f>
        <v>#REF!</v>
      </c>
      <c r="AY1639" s="80" t="e" cm="1">
        <f t="array" aca="1" ref="AY1639" ca="1">(SUM(INDEX(1634:1634,1,MAX(COLUMN($R:$R),COLUMN()-($H1631*12-1))):AY1636)/($H1631*12)+IF($R1641=0,0,SUM(INDEX(1639:1639,1,MAX(COLUMN($R:$R),COLUMN()-(($H1631-$H1632)*12))):AY1641)/(($H1631)*12)))</f>
        <v>#REF!</v>
      </c>
      <c r="AZ1639" s="80" t="e" cm="1">
        <f t="array" aca="1" ref="AZ1639" ca="1">(SUM(INDEX(1634:1634,1,MAX(COLUMN($R:$R),COLUMN()-($H1631*12-1))):AZ1636)/($H1631*12)+IF($R1641=0,0,SUM(INDEX(1639:1639,1,MAX(COLUMN($R:$R),COLUMN()-(($H1631-$H1632)*12))):AZ1641)/(($H1631)*12)))</f>
        <v>#REF!</v>
      </c>
      <c r="BA1639" s="80" t="e" cm="1">
        <f t="array" aca="1" ref="BA1639" ca="1">(SUM(INDEX(1634:1634,1,MAX(COLUMN($R:$R),COLUMN()-($H1631*12-1))):BA1636)/($H1631*12)+IF($R1641=0,0,SUM(INDEX(1639:1639,1,MAX(COLUMN($R:$R),COLUMN()-(($H1631-$H1632)*12))):BA1641)/(($H1631)*12)))</f>
        <v>#REF!</v>
      </c>
      <c r="BB1639" s="80" t="e" cm="1">
        <f t="array" aca="1" ref="BB1639" ca="1">(SUM(INDEX(1634:1634,1,MAX(COLUMN($R:$R),COLUMN()-($H1631*12-1))):BB1636)/($H1631*12)+IF($R1641=0,0,SUM(INDEX(1639:1639,1,MAX(COLUMN($R:$R),COLUMN()-(($H1631-$H1632)*12))):BB1641)/(($H1631)*12)))</f>
        <v>#REF!</v>
      </c>
      <c r="BC1639" s="80" t="e" cm="1">
        <f t="array" aca="1" ref="BC1639" ca="1">(SUM(INDEX(1634:1634,1,MAX(COLUMN($R:$R),COLUMN()-($H1631*12-1))):BC1636)/($H1631*12)+IF($R1641=0,0,SUM(INDEX(1639:1639,1,MAX(COLUMN($R:$R),COLUMN()-(($H1631-$H1632)*12))):BC1641)/(($H1631)*12)))</f>
        <v>#REF!</v>
      </c>
      <c r="BD1639" s="80" t="e" cm="1">
        <f t="array" aca="1" ref="BD1639" ca="1">(SUM(INDEX(1634:1634,1,MAX(COLUMN($R:$R),COLUMN()-($H1631*12-1))):BD1636)/($H1631*12)+IF($R1641=0,0,SUM(INDEX(1639:1639,1,MAX(COLUMN($R:$R),COLUMN()-(($H1631-$H1632)*12))):BD1641)/(($H1631)*12)))</f>
        <v>#REF!</v>
      </c>
      <c r="BE1639" s="80" t="e" cm="1">
        <f t="array" aca="1" ref="BE1639" ca="1">(SUM(INDEX(1634:1634,1,MAX(COLUMN($R:$R),COLUMN()-($H1631*12-1))):BE1636)/($H1631*12)+IF($R1641=0,0,SUM(INDEX(1639:1639,1,MAX(COLUMN($R:$R),COLUMN()-(($H1631-$H1632)*12))):BE1641)/(($H1631)*12)))</f>
        <v>#REF!</v>
      </c>
      <c r="BF1639" s="80" t="e" cm="1">
        <f t="array" aca="1" ref="BF1639" ca="1">(SUM(INDEX(1634:1634,1,MAX(COLUMN($R:$R),COLUMN()-($H1631*12-1))):BF1636)/($H1631*12)+IF($R1641=0,0,SUM(INDEX(1639:1639,1,MAX(COLUMN($R:$R),COLUMN()-(($H1631-$H1632)*12))):BF1641)/(($H1631)*12)))</f>
        <v>#REF!</v>
      </c>
      <c r="BG1639" s="80" t="e" cm="1">
        <f t="array" aca="1" ref="BG1639" ca="1">(SUM(INDEX(1634:1634,1,MAX(COLUMN($R:$R),COLUMN()-($H1631*12-1))):BG1636)/($H1631*12)+IF($R1641=0,0,SUM(INDEX(1639:1639,1,MAX(COLUMN($R:$R),COLUMN()-(($H1631-$H1632)*12))):BG1641)/(($H1631)*12)))</f>
        <v>#REF!</v>
      </c>
      <c r="BH1639" s="80" t="e" cm="1">
        <f t="array" aca="1" ref="BH1639" ca="1">(SUM(INDEX(1634:1634,1,MAX(COLUMN($R:$R),COLUMN()-($H1631*12-1))):BH1636)/($H1631*12)+IF($R1641=0,0,SUM(INDEX(1639:1639,1,MAX(COLUMN($R:$R),COLUMN()-(($H1631-$H1632)*12))):BH1641)/(($H1631)*12)))</f>
        <v>#REF!</v>
      </c>
      <c r="BI1639" s="80" t="e" cm="1">
        <f t="array" aca="1" ref="BI1639" ca="1">(SUM(INDEX(1634:1634,1,MAX(COLUMN($R:$R),COLUMN()-($H1631*12-1))):BI1636)/($H1631*12)+IF($R1641=0,0,SUM(INDEX(1639:1639,1,MAX(COLUMN($R:$R),COLUMN()-(($H1631-$H1632)*12))):BI1641)/(($H1631)*12)))</f>
        <v>#REF!</v>
      </c>
      <c r="BJ1639" s="80" t="e" cm="1">
        <f t="array" aca="1" ref="BJ1639" ca="1">(SUM(INDEX(1634:1634,1,MAX(COLUMN($R:$R),COLUMN()-($H1631*12-1))):BJ1636)/($H1631*12)+IF($R1641=0,0,SUM(INDEX(1639:1639,1,MAX(COLUMN($R:$R),COLUMN()-(($H1631-$H1632)*12))):BJ1641)/(($H1631)*12)))</f>
        <v>#REF!</v>
      </c>
      <c r="BK1639" s="80" t="e" cm="1">
        <f t="array" aca="1" ref="BK1639" ca="1">(SUM(INDEX(1634:1634,1,MAX(COLUMN($R:$R),COLUMN()-($H1631*12-1))):BK1636)/($H1631*12)+IF($R1641=0,0,SUM(INDEX(1639:1639,1,MAX(COLUMN($R:$R),COLUMN()-(($H1631-$H1632)*12))):BK1641)/(($H1631)*12)))</f>
        <v>#REF!</v>
      </c>
      <c r="BL1639" s="80" t="e" cm="1">
        <f t="array" aca="1" ref="BL1639" ca="1">(SUM(INDEX(1634:1634,1,MAX(COLUMN($R:$R),COLUMN()-($H1631*12-1))):BL1636)/($H1631*12)+IF($R1641=0,0,SUM(INDEX(1639:1639,1,MAX(COLUMN($R:$R),COLUMN()-(($H1631-$H1632)*12))):BL1641)/(($H1631)*12)))</f>
        <v>#REF!</v>
      </c>
      <c r="BM1639" s="80" t="e" cm="1">
        <f t="array" aca="1" ref="BM1639" ca="1">(SUM(INDEX(1634:1634,1,MAX(COLUMN($R:$R),COLUMN()-($H1631*12-1))):BM1636)/($H1631*12)+IF($R1641=0,0,SUM(INDEX(1639:1639,1,MAX(COLUMN($R:$R),COLUMN()-(($H1631-$H1632)*12))):BM1641)/(($H1631)*12)))</f>
        <v>#REF!</v>
      </c>
      <c r="BN1639" s="80" t="e" cm="1">
        <f t="array" aca="1" ref="BN1639" ca="1">(SUM(INDEX(1634:1634,1,MAX(COLUMN($R:$R),COLUMN()-($H1631*12-1))):BN1636)/($H1631*12)+IF($R1641=0,0,SUM(INDEX(1639:1639,1,MAX(COLUMN($R:$R),COLUMN()-(($H1631-$H1632)*12))):BN1641)/(($H1631)*12)))</f>
        <v>#REF!</v>
      </c>
      <c r="BO1639" s="80" t="e" cm="1">
        <f t="array" aca="1" ref="BO1639" ca="1">(SUM(INDEX(1634:1634,1,MAX(COLUMN($R:$R),COLUMN()-($H1631*12-1))):BO1636)/($H1631*12)+IF($R1641=0,0,SUM(INDEX(1639:1639,1,MAX(COLUMN($R:$R),COLUMN()-(($H1631-$H1632)*12))):BO1641)/(($H1631)*12)))</f>
        <v>#REF!</v>
      </c>
      <c r="BP1639" s="80" t="e" cm="1">
        <f t="array" aca="1" ref="BP1639" ca="1">(SUM(INDEX(1634:1634,1,MAX(COLUMN($R:$R),COLUMN()-($H1631*12-1))):BP1636)/($H1631*12)+IF($R1641=0,0,SUM(INDEX(1639:1639,1,MAX(COLUMN($R:$R),COLUMN()-(($H1631-$H1632)*12))):BP1641)/(($H1631)*12)))</f>
        <v>#REF!</v>
      </c>
      <c r="BQ1639" s="80" t="e" cm="1">
        <f t="array" aca="1" ref="BQ1639" ca="1">(SUM(INDEX(1634:1634,1,MAX(COLUMN($R:$R),COLUMN()-($H1631*12-1))):BQ1636)/($H1631*12)+IF($R1641=0,0,SUM(INDEX(1639:1639,1,MAX(COLUMN($R:$R),COLUMN()-(($H1631-$H1632)*12))):BQ1641)/(($H1631)*12)))</f>
        <v>#REF!</v>
      </c>
      <c r="BR1639" s="80" t="e" cm="1">
        <f t="array" aca="1" ref="BR1639" ca="1">(SUM(INDEX(1634:1634,1,MAX(COLUMN($R:$R),COLUMN()-($H1631*12-1))):BR1636)/($H1631*12)+IF($R1641=0,0,SUM(INDEX(1639:1639,1,MAX(COLUMN($R:$R),COLUMN()-(($H1631-$H1632)*12))):BR1641)/(($H1631)*12)))</f>
        <v>#REF!</v>
      </c>
      <c r="BS1639" s="80" t="e" cm="1">
        <f t="array" aca="1" ref="BS1639" ca="1">(SUM(INDEX(1634:1634,1,MAX(COLUMN($R:$R),COLUMN()-($H1631*12-1))):BS1636)/($H1631*12)+IF($R1641=0,0,SUM(INDEX(1639:1639,1,MAX(COLUMN($R:$R),COLUMN()-(($H1631-$H1632)*12))):BS1641)/(($H1631)*12)))</f>
        <v>#REF!</v>
      </c>
      <c r="BT1639" s="80" t="e" cm="1">
        <f t="array" aca="1" ref="BT1639" ca="1">(SUM(INDEX(1634:1634,1,MAX(COLUMN($R:$R),COLUMN()-($H1631*12-1))):BT1636)/($H1631*12)+IF($R1641=0,0,SUM(INDEX(1639:1639,1,MAX(COLUMN($R:$R),COLUMN()-(($H1631-$H1632)*12))):BT1641)/(($H1631)*12)))</f>
        <v>#REF!</v>
      </c>
      <c r="BU1639" s="80" t="e" cm="1">
        <f t="array" aca="1" ref="BU1639" ca="1">(SUM(INDEX(1634:1634,1,MAX(COLUMN($R:$R),COLUMN()-($H1631*12-1))):BU1636)/($H1631*12)+IF($R1641=0,0,SUM(INDEX(1639:1639,1,MAX(COLUMN($R:$R),COLUMN()-(($H1631-$H1632)*12))):BU1641)/(($H1631)*12)))</f>
        <v>#REF!</v>
      </c>
      <c r="BV1639" s="80" t="e" cm="1">
        <f t="array" aca="1" ref="BV1639" ca="1">(SUM(INDEX(1634:1634,1,MAX(COLUMN($R:$R),COLUMN()-($H1631*12-1))):BV1636)/($H1631*12)+IF($R1641=0,0,SUM(INDEX(1639:1639,1,MAX(COLUMN($R:$R),COLUMN()-(($H1631-$H1632)*12))):BV1641)/(($H1631)*12)))</f>
        <v>#REF!</v>
      </c>
      <c r="BW1639" s="80" t="e" cm="1">
        <f t="array" aca="1" ref="BW1639" ca="1">(SUM(INDEX(1634:1634,1,MAX(COLUMN($R:$R),COLUMN()-($H1631*12-1))):BW1636)/($H1631*12)+IF($R1641=0,0,SUM(INDEX(1639:1639,1,MAX(COLUMN($R:$R),COLUMN()-(($H1631-$H1632)*12))):BW1641)/(($H1631)*12)))</f>
        <v>#REF!</v>
      </c>
      <c r="BX1639" s="80" t="e" cm="1">
        <f t="array" aca="1" ref="BX1639" ca="1">(SUM(INDEX(1634:1634,1,MAX(COLUMN($R:$R),COLUMN()-($H1631*12-1))):BX1636)/($H1631*12)+IF($R1641=0,0,SUM(INDEX(1639:1639,1,MAX(COLUMN($R:$R),COLUMN()-(($H1631-$H1632)*12))):BX1641)/(($H1631)*12)))</f>
        <v>#REF!</v>
      </c>
      <c r="BY1639" s="80" t="e" cm="1">
        <f t="array" aca="1" ref="BY1639" ca="1">(SUM(INDEX(1634:1634,1,MAX(COLUMN($R:$R),COLUMN()-($H1631*12-1))):BY1636)/($H1631*12)+IF($R1641=0,0,SUM(INDEX(1639:1639,1,MAX(COLUMN($R:$R),COLUMN()-(($H1631-$H1632)*12))):BY1641)/(($H1631)*12)))</f>
        <v>#REF!</v>
      </c>
      <c r="BZ1639" s="80" t="e" cm="1">
        <f t="array" aca="1" ref="BZ1639" ca="1">(SUM(INDEX(1634:1634,1,MAX(COLUMN($R:$R),COLUMN()-($H1631*12-1))):BZ1636)/($H1631*12)+IF($R1641=0,0,SUM(INDEX(1639:1639,1,MAX(COLUMN($R:$R),COLUMN()-(($H1631-$H1632)*12))):BZ1641)/(($H1631)*12)))</f>
        <v>#REF!</v>
      </c>
      <c r="CA1639" s="80" t="e" cm="1">
        <f t="array" aca="1" ref="CA1639" ca="1">(SUM(INDEX(1634:1634,1,MAX(COLUMN($R:$R),COLUMN()-($H1631*12-1))):CA1636)/($H1631*12)+IF($R1641=0,0,SUM(INDEX(1639:1639,1,MAX(COLUMN($R:$R),COLUMN()-(($H1631-$H1632)*12))):CA1641)/(($H1631)*12)))</f>
        <v>#REF!</v>
      </c>
      <c r="CB1639" s="80" t="e" cm="1">
        <f t="array" aca="1" ref="CB1639" ca="1">(SUM(INDEX(1634:1634,1,MAX(COLUMN($R:$R),COLUMN()-($H1631*12-1))):CB1636)/($H1631*12)+IF($R1641=0,0,SUM(INDEX(1639:1639,1,MAX(COLUMN($R:$R),COLUMN()-(($H1631-$H1632)*12))):CB1641)/(($H1631)*12)))</f>
        <v>#REF!</v>
      </c>
      <c r="CC1639" s="80" t="e" cm="1">
        <f t="array" aca="1" ref="CC1639" ca="1">(SUM(INDEX(1634:1634,1,MAX(COLUMN($R:$R),COLUMN()-($H1631*12-1))):CC1636)/($H1631*12)+IF($R1641=0,0,SUM(INDEX(1639:1639,1,MAX(COLUMN($R:$R),COLUMN()-(($H1631-$H1632)*12))):CC1641)/(($H1631)*12)))</f>
        <v>#REF!</v>
      </c>
      <c r="CD1639" s="80" t="e" cm="1">
        <f t="array" aca="1" ref="CD1639" ca="1">(SUM(INDEX(1634:1634,1,MAX(COLUMN($R:$R),COLUMN()-($H1631*12-1))):CD1636)/($H1631*12)+IF($R1641=0,0,SUM(INDEX(1639:1639,1,MAX(COLUMN($R:$R),COLUMN()-(($H1631-$H1632)*12))):CD1641)/(($H1631)*12)))</f>
        <v>#REF!</v>
      </c>
      <c r="CE1639" s="80" t="e" cm="1">
        <f t="array" aca="1" ref="CE1639" ca="1">(SUM(INDEX(1634:1634,1,MAX(COLUMN($R:$R),COLUMN()-($H1631*12-1))):CE1636)/($H1631*12)+IF($R1641=0,0,SUM(INDEX(1639:1639,1,MAX(COLUMN($R:$R),COLUMN()-(($H1631-$H1632)*12))):CE1641)/(($H1631)*12)))</f>
        <v>#REF!</v>
      </c>
      <c r="CF1639" s="80" t="e" cm="1">
        <f t="array" aca="1" ref="CF1639" ca="1">(SUM(INDEX(1634:1634,1,MAX(COLUMN($R:$R),COLUMN()-($H1631*12-1))):CF1636)/($H1631*12)+IF($R1641=0,0,SUM(INDEX(1639:1639,1,MAX(COLUMN($R:$R),COLUMN()-(($H1631-$H1632)*12))):CF1641)/(($H1631)*12)))</f>
        <v>#REF!</v>
      </c>
      <c r="CG1639" s="80" t="e" cm="1">
        <f t="array" aca="1" ref="CG1639" ca="1">(SUM(INDEX(1634:1634,1,MAX(COLUMN($R:$R),COLUMN()-($H1631*12-1))):CG1636)/($H1631*12)+IF($R1641=0,0,SUM(INDEX(1639:1639,1,MAX(COLUMN($R:$R),COLUMN()-(($H1631-$H1632)*12))):CG1641)/(($H1631)*12)))</f>
        <v>#REF!</v>
      </c>
      <c r="CH1639" s="80" t="e" cm="1">
        <f t="array" aca="1" ref="CH1639" ca="1">(SUM(INDEX(1634:1634,1,MAX(COLUMN($R:$R),COLUMN()-($H1631*12-1))):CH1636)/($H1631*12)+IF($R1641=0,0,SUM(INDEX(1639:1639,1,MAX(COLUMN($R:$R),COLUMN()-(($H1631-$H1632)*12))):CH1641)/(($H1631)*12)))</f>
        <v>#REF!</v>
      </c>
      <c r="CI1639" s="80" t="e" cm="1">
        <f t="array" aca="1" ref="CI1639" ca="1">(SUM(INDEX(1634:1634,1,MAX(COLUMN($R:$R),COLUMN()-($H1631*12-1))):CI1636)/($H1631*12)+IF($R1641=0,0,SUM(INDEX(1639:1639,1,MAX(COLUMN($R:$R),COLUMN()-(($H1631-$H1632)*12))):CI1641)/(($H1631)*12)))</f>
        <v>#REF!</v>
      </c>
      <c r="CJ1639" s="80" t="e" cm="1">
        <f t="array" aca="1" ref="CJ1639" ca="1">(SUM(INDEX(1634:1634,1,MAX(COLUMN($R:$R),COLUMN()-($H1631*12-1))):CJ1636)/($H1631*12)+IF($R1641=0,0,SUM(INDEX(1639:1639,1,MAX(COLUMN($R:$R),COLUMN()-(($H1631-$H1632)*12))):CJ1641)/(($H1631)*12)))</f>
        <v>#REF!</v>
      </c>
      <c r="CK1639" s="80" t="e" cm="1">
        <f t="array" aca="1" ref="CK1639" ca="1">(SUM(INDEX(1634:1634,1,MAX(COLUMN($R:$R),COLUMN()-($H1631*12-1))):CK1636)/($H1631*12)+IF($R1641=0,0,SUM(INDEX(1639:1639,1,MAX(COLUMN($R:$R),COLUMN()-(($H1631-$H1632)*12))):CK1641)/(($H1631)*12)))</f>
        <v>#REF!</v>
      </c>
    </row>
    <row r="1640" spans="2:89" x14ac:dyDescent="0.35">
      <c r="B1640" s="154"/>
      <c r="C1640" s="8"/>
      <c r="D1640" t="s">
        <v>759</v>
      </c>
      <c r="E1640" s="8" t="str">
        <f t="shared" si="1780"/>
        <v>1640 FAINT-S</v>
      </c>
      <c r="G1640" s="8" t="str">
        <f t="shared" si="1782"/>
        <v>1640 FAINT-S</v>
      </c>
      <c r="J1640" s="62"/>
      <c r="K1640" s="53"/>
      <c r="L1640" s="53"/>
      <c r="M1640" s="53"/>
      <c r="N1640" s="53"/>
      <c r="O1640" s="53"/>
      <c r="P1640" s="53"/>
      <c r="R1640" s="82"/>
      <c r="S1640" s="149"/>
      <c r="T1640" s="149"/>
      <c r="U1640" s="149"/>
      <c r="V1640" s="149"/>
      <c r="W1640" s="149"/>
      <c r="X1640" s="149"/>
      <c r="Y1640" s="149"/>
      <c r="Z1640" s="149"/>
      <c r="AA1640" s="149"/>
      <c r="AB1640" s="149"/>
      <c r="AC1640" s="149"/>
      <c r="AD1640" s="149"/>
      <c r="AE1640" s="149"/>
      <c r="AF1640" s="149"/>
      <c r="AG1640" s="149"/>
      <c r="AH1640" s="149"/>
      <c r="AI1640" s="149"/>
      <c r="AJ1640" s="149"/>
      <c r="AK1640" s="149"/>
      <c r="AL1640" s="149"/>
      <c r="AM1640" s="149"/>
      <c r="AN1640" s="149"/>
      <c r="AO1640" s="149"/>
      <c r="AP1640" s="149"/>
      <c r="AQ1640" s="149"/>
      <c r="AR1640" s="149"/>
      <c r="AS1640" s="149"/>
      <c r="AT1640" s="149"/>
      <c r="AU1640" s="149"/>
      <c r="AV1640" s="149"/>
      <c r="AW1640" s="149"/>
      <c r="AX1640" s="149"/>
      <c r="AY1640" s="149"/>
      <c r="AZ1640" s="149"/>
      <c r="BA1640" s="149"/>
      <c r="BB1640" s="149"/>
      <c r="BC1640" s="149"/>
      <c r="BD1640" s="149"/>
      <c r="BE1640" s="149"/>
      <c r="BF1640" s="149"/>
      <c r="BG1640" s="149"/>
      <c r="BH1640" s="149"/>
      <c r="BI1640" s="149"/>
      <c r="BJ1640" s="149"/>
      <c r="BK1640" s="149"/>
      <c r="BL1640" s="149"/>
      <c r="BM1640" s="149"/>
      <c r="BN1640" s="149"/>
      <c r="BO1640" s="149"/>
      <c r="BP1640" s="149"/>
      <c r="BQ1640" s="149"/>
      <c r="BR1640" s="149"/>
      <c r="BS1640" s="149"/>
      <c r="BT1640" s="149"/>
      <c r="BU1640" s="149"/>
      <c r="BV1640" s="149"/>
      <c r="BW1640" s="149"/>
      <c r="BX1640" s="149"/>
      <c r="BY1640" s="149"/>
      <c r="BZ1640" s="149"/>
      <c r="CA1640" s="149"/>
      <c r="CB1640" s="149"/>
      <c r="CC1640" s="149"/>
      <c r="CD1640" s="149"/>
      <c r="CE1640" s="149"/>
      <c r="CF1640" s="149"/>
      <c r="CG1640" s="149"/>
      <c r="CH1640" s="149"/>
      <c r="CI1640" s="149"/>
      <c r="CJ1640" s="149"/>
      <c r="CK1640" s="149"/>
    </row>
    <row r="1641" spans="2:89" x14ac:dyDescent="0.35">
      <c r="B1641" s="154" t="s">
        <v>280</v>
      </c>
      <c r="C1641" s="8"/>
      <c r="D1641" t="s">
        <v>759</v>
      </c>
      <c r="E1641" s="8" t="str">
        <f t="shared" si="1780"/>
        <v>1641 FAINT-S</v>
      </c>
      <c r="G1641" s="8" t="str">
        <f t="shared" si="1782"/>
        <v>1641 FAINT-S</v>
      </c>
      <c r="J1641" s="74">
        <v>100</v>
      </c>
      <c r="K1641" s="53"/>
      <c r="L1641" s="53"/>
      <c r="M1641" s="53"/>
      <c r="N1641" s="53"/>
      <c r="O1641" s="53"/>
      <c r="P1641" s="53"/>
      <c r="R1641" s="24">
        <f>-$J1641</f>
        <v>-100</v>
      </c>
      <c r="S1641" s="149"/>
      <c r="T1641" s="149"/>
      <c r="U1641" s="149"/>
      <c r="V1641" s="149"/>
      <c r="W1641" s="149"/>
      <c r="X1641" s="149"/>
      <c r="Y1641" s="149"/>
      <c r="Z1641" s="149"/>
      <c r="AA1641" s="149"/>
      <c r="AB1641" s="149"/>
      <c r="AC1641" s="149"/>
      <c r="AD1641" s="149"/>
      <c r="AE1641" s="149"/>
      <c r="AF1641" s="149"/>
      <c r="AG1641" s="149"/>
      <c r="AH1641" s="149"/>
      <c r="AI1641" s="149"/>
      <c r="AJ1641" s="149"/>
      <c r="AK1641" s="149"/>
      <c r="AL1641" s="149"/>
      <c r="AM1641" s="149"/>
      <c r="AN1641" s="149"/>
      <c r="AO1641" s="149"/>
      <c r="AP1641" s="149"/>
      <c r="AQ1641" s="149"/>
      <c r="AR1641" s="149"/>
      <c r="AS1641" s="149"/>
      <c r="AT1641" s="149"/>
      <c r="AU1641" s="149"/>
      <c r="AV1641" s="149"/>
      <c r="AW1641" s="149"/>
      <c r="AX1641" s="149"/>
      <c r="AY1641" s="149"/>
      <c r="AZ1641" s="149"/>
      <c r="BA1641" s="149"/>
      <c r="BB1641" s="149"/>
      <c r="BC1641" s="149"/>
      <c r="BD1641" s="149"/>
      <c r="BE1641" s="149"/>
      <c r="BF1641" s="149"/>
      <c r="BG1641" s="149"/>
      <c r="BH1641" s="149"/>
      <c r="BI1641" s="149"/>
      <c r="BJ1641" s="149"/>
      <c r="BK1641" s="149"/>
      <c r="BL1641" s="149"/>
      <c r="BM1641" s="149"/>
      <c r="BN1641" s="149"/>
      <c r="BO1641" s="149"/>
      <c r="BP1641" s="149"/>
      <c r="BQ1641" s="149"/>
      <c r="BR1641" s="149"/>
      <c r="BS1641" s="149"/>
      <c r="BT1641" s="149"/>
      <c r="BU1641" s="149"/>
      <c r="BV1641" s="149"/>
      <c r="BW1641" s="149"/>
      <c r="BX1641" s="149"/>
      <c r="BY1641" s="149"/>
      <c r="BZ1641" s="149"/>
      <c r="CA1641" s="149"/>
      <c r="CB1641" s="149"/>
      <c r="CC1641" s="149"/>
      <c r="CD1641" s="149"/>
      <c r="CE1641" s="149"/>
      <c r="CF1641" s="149"/>
      <c r="CG1641" s="149"/>
      <c r="CH1641" s="149"/>
      <c r="CI1641" s="149"/>
      <c r="CJ1641" s="149"/>
      <c r="CK1641" s="149"/>
    </row>
    <row r="1642" spans="2:89" x14ac:dyDescent="0.35">
      <c r="B1642" s="122"/>
      <c r="D1642" t="s">
        <v>759</v>
      </c>
      <c r="E1642" s="8" t="str">
        <f t="shared" si="1780"/>
        <v>1642 FAINT-S</v>
      </c>
      <c r="G1642" s="8" t="str">
        <f t="shared" si="1782"/>
        <v>1642 FAINT-S</v>
      </c>
      <c r="S1642" s="72"/>
      <c r="T1642" s="72"/>
      <c r="U1642" s="72"/>
      <c r="V1642" s="72"/>
      <c r="W1642" s="72"/>
      <c r="X1642" s="72"/>
      <c r="Y1642" s="72"/>
      <c r="Z1642" s="72"/>
      <c r="AA1642" s="72"/>
      <c r="AB1642" s="72"/>
      <c r="AC1642" s="72"/>
      <c r="AD1642" s="72"/>
      <c r="AE1642" s="72"/>
      <c r="AF1642" s="72"/>
      <c r="AG1642" s="72"/>
      <c r="AH1642" s="72"/>
      <c r="AI1642" s="72"/>
      <c r="AJ1642" s="72"/>
      <c r="AK1642" s="72"/>
      <c r="AL1642" s="72"/>
      <c r="AM1642" s="72"/>
      <c r="AN1642" s="72"/>
      <c r="AO1642" s="72"/>
      <c r="AP1642" s="72"/>
      <c r="AQ1642" s="72"/>
      <c r="AR1642" s="72"/>
      <c r="AS1642" s="72"/>
      <c r="AT1642" s="72"/>
      <c r="AU1642" s="72"/>
      <c r="AV1642" s="72"/>
      <c r="AW1642" s="72"/>
      <c r="AX1642" s="72"/>
      <c r="AY1642" s="72"/>
      <c r="AZ1642" s="72"/>
      <c r="BA1642" s="72"/>
      <c r="BB1642" s="72"/>
      <c r="BC1642" s="72"/>
      <c r="BD1642" s="72"/>
      <c r="BE1642" s="72"/>
      <c r="BF1642" s="72"/>
      <c r="BG1642" s="72"/>
      <c r="BH1642" s="72"/>
      <c r="BI1642" s="72"/>
      <c r="BJ1642" s="72"/>
      <c r="BK1642" s="72"/>
      <c r="BL1642" s="72"/>
      <c r="BM1642" s="72"/>
      <c r="BN1642" s="72"/>
      <c r="BO1642" s="72"/>
      <c r="BP1642" s="72"/>
      <c r="BQ1642" s="72"/>
      <c r="BR1642" s="72"/>
      <c r="BS1642" s="72"/>
      <c r="BT1642" s="72"/>
      <c r="BU1642" s="72"/>
      <c r="BV1642" s="72"/>
      <c r="BW1642" s="72"/>
      <c r="BX1642" s="72"/>
      <c r="BY1642" s="72"/>
      <c r="BZ1642" s="72"/>
      <c r="CA1642" s="72"/>
      <c r="CB1642" s="72"/>
      <c r="CC1642" s="72"/>
      <c r="CD1642" s="72"/>
      <c r="CE1642" s="72"/>
      <c r="CF1642" s="72"/>
      <c r="CG1642" s="72"/>
      <c r="CH1642" s="72"/>
      <c r="CI1642" s="72"/>
      <c r="CJ1642" s="72"/>
      <c r="CK1642" s="72"/>
    </row>
    <row r="1643" spans="2:89" x14ac:dyDescent="0.35">
      <c r="B1643" s="95" t="s">
        <v>205</v>
      </c>
      <c r="D1643" t="s">
        <v>759</v>
      </c>
      <c r="E1643" s="8" t="str">
        <f t="shared" si="1780"/>
        <v>1643 FAINT-S</v>
      </c>
      <c r="G1643" s="8" t="str">
        <f t="shared" si="1782"/>
        <v>1643 FAINT-S</v>
      </c>
      <c r="H1643" s="12"/>
      <c r="S1643" s="72"/>
      <c r="T1643" s="72"/>
      <c r="U1643" s="72"/>
      <c r="V1643" s="72"/>
      <c r="W1643" s="72"/>
      <c r="X1643" s="72"/>
      <c r="Y1643" s="72"/>
      <c r="Z1643" s="72"/>
      <c r="AA1643" s="72"/>
      <c r="AB1643" s="72"/>
      <c r="AC1643" s="72"/>
      <c r="AD1643" s="72"/>
      <c r="AE1643" s="72"/>
      <c r="AF1643" s="72"/>
      <c r="AG1643" s="72"/>
      <c r="AH1643" s="72"/>
      <c r="AI1643" s="72"/>
      <c r="AJ1643" s="72"/>
      <c r="AK1643" s="72"/>
      <c r="AL1643" s="72"/>
      <c r="AM1643" s="72"/>
      <c r="AN1643" s="72"/>
      <c r="AO1643" s="72"/>
      <c r="AP1643" s="72"/>
      <c r="AQ1643" s="72"/>
      <c r="AR1643" s="72"/>
      <c r="AS1643" s="72"/>
      <c r="AT1643" s="72"/>
      <c r="AU1643" s="72"/>
      <c r="AV1643" s="72"/>
      <c r="AW1643" s="72"/>
      <c r="AX1643" s="72"/>
      <c r="AY1643" s="72"/>
      <c r="AZ1643" s="72"/>
      <c r="BA1643" s="72"/>
      <c r="BB1643" s="72"/>
      <c r="BC1643" s="72"/>
      <c r="BD1643" s="72"/>
      <c r="BE1643" s="72"/>
      <c r="BF1643" s="72"/>
      <c r="BG1643" s="72"/>
      <c r="BH1643" s="72"/>
      <c r="BI1643" s="72"/>
      <c r="BJ1643" s="72"/>
      <c r="BK1643" s="72"/>
      <c r="BL1643" s="72"/>
      <c r="BM1643" s="72"/>
      <c r="BN1643" s="72"/>
      <c r="BO1643" s="72"/>
      <c r="BP1643" s="72"/>
      <c r="BQ1643" s="72"/>
      <c r="BR1643" s="72"/>
      <c r="BS1643" s="72"/>
      <c r="BT1643" s="72"/>
      <c r="BU1643" s="72"/>
      <c r="BV1643" s="72"/>
      <c r="BW1643" s="72"/>
      <c r="BX1643" s="72"/>
      <c r="BY1643" s="72"/>
      <c r="BZ1643" s="72"/>
      <c r="CA1643" s="72"/>
      <c r="CB1643" s="72"/>
      <c r="CC1643" s="72"/>
      <c r="CD1643" s="72"/>
      <c r="CE1643" s="72"/>
      <c r="CF1643" s="72"/>
      <c r="CG1643" s="72"/>
      <c r="CH1643" s="72"/>
      <c r="CI1643" s="72"/>
      <c r="CJ1643" s="72"/>
      <c r="CK1643" s="72"/>
    </row>
    <row r="1644" spans="2:89" x14ac:dyDescent="0.35">
      <c r="B1644" s="154" t="str">
        <f>"Gross intangibles - "&amp;SUBSTITUTE(B1629,":","")</f>
        <v>Gross intangibles - Volume driven secondary intangible assets</v>
      </c>
      <c r="D1644" t="s">
        <v>759</v>
      </c>
      <c r="E1644" s="8" t="str">
        <f t="shared" si="1780"/>
        <v>1644 FAINT-S</v>
      </c>
      <c r="G1644" s="8" t="str">
        <f t="shared" si="1782"/>
        <v>1644 FAINT-S</v>
      </c>
      <c r="J1644" s="80">
        <f>J1641</f>
        <v>100</v>
      </c>
      <c r="K1644" s="24">
        <f t="shared" ref="K1644:P1646" ca="1" si="1786">SUMIF($4:$4,K$2,1644:1644)</f>
        <v>600100</v>
      </c>
      <c r="L1644" s="24">
        <f t="shared" ca="1" si="1786"/>
        <v>1200100</v>
      </c>
      <c r="M1644" s="24">
        <f t="shared" ca="1" si="1786"/>
        <v>1800100</v>
      </c>
      <c r="N1644" s="24">
        <f t="shared" ca="1" si="1786"/>
        <v>2400100</v>
      </c>
      <c r="O1644" s="24">
        <f t="shared" ca="1" si="1786"/>
        <v>3000100</v>
      </c>
      <c r="P1644" s="24">
        <f t="shared" si="1786"/>
        <v>0</v>
      </c>
      <c r="R1644" s="24">
        <f>$J1644</f>
        <v>100</v>
      </c>
      <c r="S1644" s="80">
        <f t="shared" ref="S1644:AX1644" ca="1" si="1787">-S1636+R1644</f>
        <v>50100</v>
      </c>
      <c r="T1644" s="80">
        <f t="shared" ca="1" si="1787"/>
        <v>100100</v>
      </c>
      <c r="U1644" s="80">
        <f t="shared" ca="1" si="1787"/>
        <v>150100</v>
      </c>
      <c r="V1644" s="80">
        <f t="shared" ca="1" si="1787"/>
        <v>200100</v>
      </c>
      <c r="W1644" s="80">
        <f t="shared" ca="1" si="1787"/>
        <v>250100</v>
      </c>
      <c r="X1644" s="80">
        <f t="shared" ca="1" si="1787"/>
        <v>300100</v>
      </c>
      <c r="Y1644" s="80">
        <f t="shared" ca="1" si="1787"/>
        <v>350100</v>
      </c>
      <c r="Z1644" s="80">
        <f t="shared" ca="1" si="1787"/>
        <v>400100</v>
      </c>
      <c r="AA1644" s="80">
        <f t="shared" ca="1" si="1787"/>
        <v>450100</v>
      </c>
      <c r="AB1644" s="80">
        <f t="shared" ca="1" si="1787"/>
        <v>500100</v>
      </c>
      <c r="AC1644" s="80">
        <f t="shared" ca="1" si="1787"/>
        <v>550100</v>
      </c>
      <c r="AD1644" s="80">
        <f t="shared" ca="1" si="1787"/>
        <v>600100</v>
      </c>
      <c r="AE1644" s="80">
        <f t="shared" ca="1" si="1787"/>
        <v>650100</v>
      </c>
      <c r="AF1644" s="80">
        <f t="shared" ca="1" si="1787"/>
        <v>700100</v>
      </c>
      <c r="AG1644" s="80">
        <f t="shared" ca="1" si="1787"/>
        <v>750100</v>
      </c>
      <c r="AH1644" s="80">
        <f t="shared" ca="1" si="1787"/>
        <v>800100</v>
      </c>
      <c r="AI1644" s="80">
        <f t="shared" ca="1" si="1787"/>
        <v>850100</v>
      </c>
      <c r="AJ1644" s="80">
        <f t="shared" ca="1" si="1787"/>
        <v>900100</v>
      </c>
      <c r="AK1644" s="80">
        <f t="shared" ca="1" si="1787"/>
        <v>950100</v>
      </c>
      <c r="AL1644" s="80">
        <f t="shared" ca="1" si="1787"/>
        <v>1000100</v>
      </c>
      <c r="AM1644" s="80">
        <f t="shared" ca="1" si="1787"/>
        <v>1050100</v>
      </c>
      <c r="AN1644" s="80">
        <f t="shared" ca="1" si="1787"/>
        <v>1100100</v>
      </c>
      <c r="AO1644" s="80">
        <f t="shared" ca="1" si="1787"/>
        <v>1150100</v>
      </c>
      <c r="AP1644" s="80">
        <f t="shared" ca="1" si="1787"/>
        <v>1200100</v>
      </c>
      <c r="AQ1644" s="80">
        <f t="shared" ca="1" si="1787"/>
        <v>1250100</v>
      </c>
      <c r="AR1644" s="80">
        <f t="shared" ca="1" si="1787"/>
        <v>1300100</v>
      </c>
      <c r="AS1644" s="80">
        <f t="shared" ca="1" si="1787"/>
        <v>1350100</v>
      </c>
      <c r="AT1644" s="80">
        <f t="shared" ca="1" si="1787"/>
        <v>1400100</v>
      </c>
      <c r="AU1644" s="80">
        <f t="shared" ca="1" si="1787"/>
        <v>1450100</v>
      </c>
      <c r="AV1644" s="80">
        <f t="shared" ca="1" si="1787"/>
        <v>1500100</v>
      </c>
      <c r="AW1644" s="80">
        <f t="shared" ca="1" si="1787"/>
        <v>1550100</v>
      </c>
      <c r="AX1644" s="80">
        <f t="shared" ca="1" si="1787"/>
        <v>1600100</v>
      </c>
      <c r="AY1644" s="80">
        <f t="shared" ref="AY1644:CD1644" ca="1" si="1788">-AY1636+AX1644</f>
        <v>1650100</v>
      </c>
      <c r="AZ1644" s="80">
        <f t="shared" ca="1" si="1788"/>
        <v>1700100</v>
      </c>
      <c r="BA1644" s="80">
        <f t="shared" ca="1" si="1788"/>
        <v>1750100</v>
      </c>
      <c r="BB1644" s="80">
        <f t="shared" ca="1" si="1788"/>
        <v>1800100</v>
      </c>
      <c r="BC1644" s="80">
        <f t="shared" ca="1" si="1788"/>
        <v>1850100</v>
      </c>
      <c r="BD1644" s="80">
        <f t="shared" ca="1" si="1788"/>
        <v>1900100</v>
      </c>
      <c r="BE1644" s="80">
        <f t="shared" ca="1" si="1788"/>
        <v>1950100</v>
      </c>
      <c r="BF1644" s="80">
        <f t="shared" ca="1" si="1788"/>
        <v>2000100</v>
      </c>
      <c r="BG1644" s="80">
        <f t="shared" ca="1" si="1788"/>
        <v>2050100</v>
      </c>
      <c r="BH1644" s="80">
        <f t="shared" ca="1" si="1788"/>
        <v>2100100</v>
      </c>
      <c r="BI1644" s="80">
        <f t="shared" ca="1" si="1788"/>
        <v>2150100</v>
      </c>
      <c r="BJ1644" s="80">
        <f t="shared" ca="1" si="1788"/>
        <v>2200100</v>
      </c>
      <c r="BK1644" s="80">
        <f t="shared" ca="1" si="1788"/>
        <v>2250100</v>
      </c>
      <c r="BL1644" s="80">
        <f t="shared" ca="1" si="1788"/>
        <v>2300100</v>
      </c>
      <c r="BM1644" s="80">
        <f t="shared" ca="1" si="1788"/>
        <v>2350100</v>
      </c>
      <c r="BN1644" s="80">
        <f t="shared" ca="1" si="1788"/>
        <v>2400100</v>
      </c>
      <c r="BO1644" s="80">
        <f t="shared" ca="1" si="1788"/>
        <v>2450100</v>
      </c>
      <c r="BP1644" s="80">
        <f t="shared" ca="1" si="1788"/>
        <v>2500100</v>
      </c>
      <c r="BQ1644" s="80">
        <f t="shared" ca="1" si="1788"/>
        <v>2550100</v>
      </c>
      <c r="BR1644" s="80">
        <f t="shared" ca="1" si="1788"/>
        <v>2600100</v>
      </c>
      <c r="BS1644" s="80">
        <f t="shared" ca="1" si="1788"/>
        <v>2650100</v>
      </c>
      <c r="BT1644" s="80">
        <f t="shared" ca="1" si="1788"/>
        <v>2700100</v>
      </c>
      <c r="BU1644" s="80">
        <f t="shared" ca="1" si="1788"/>
        <v>2750100</v>
      </c>
      <c r="BV1644" s="80">
        <f t="shared" ca="1" si="1788"/>
        <v>2800100</v>
      </c>
      <c r="BW1644" s="80">
        <f t="shared" ca="1" si="1788"/>
        <v>2850100</v>
      </c>
      <c r="BX1644" s="80">
        <f t="shared" ca="1" si="1788"/>
        <v>2900100</v>
      </c>
      <c r="BY1644" s="80">
        <f t="shared" ca="1" si="1788"/>
        <v>2950100</v>
      </c>
      <c r="BZ1644" s="80">
        <f t="shared" ca="1" si="1788"/>
        <v>3000100</v>
      </c>
      <c r="CA1644" s="80">
        <f t="shared" ca="1" si="1788"/>
        <v>3050100</v>
      </c>
      <c r="CB1644" s="80">
        <f t="shared" ca="1" si="1788"/>
        <v>3100100</v>
      </c>
      <c r="CC1644" s="80">
        <f t="shared" ca="1" si="1788"/>
        <v>3150100</v>
      </c>
      <c r="CD1644" s="80">
        <f t="shared" ca="1" si="1788"/>
        <v>3200100</v>
      </c>
      <c r="CE1644" s="80">
        <f t="shared" ref="CE1644:CK1644" ca="1" si="1789">-CE1636+CD1644</f>
        <v>3250100</v>
      </c>
      <c r="CF1644" s="80">
        <f t="shared" ca="1" si="1789"/>
        <v>3300100</v>
      </c>
      <c r="CG1644" s="80">
        <f t="shared" ca="1" si="1789"/>
        <v>3350100</v>
      </c>
      <c r="CH1644" s="80">
        <f t="shared" ca="1" si="1789"/>
        <v>3400100</v>
      </c>
      <c r="CI1644" s="80">
        <f t="shared" ca="1" si="1789"/>
        <v>3450100</v>
      </c>
      <c r="CJ1644" s="80">
        <f t="shared" ca="1" si="1789"/>
        <v>3500100</v>
      </c>
      <c r="CK1644" s="80">
        <f t="shared" ca="1" si="1789"/>
        <v>3550100</v>
      </c>
    </row>
    <row r="1645" spans="2:89" x14ac:dyDescent="0.35">
      <c r="B1645" s="154" t="str">
        <f>"Accumulated amortization - "&amp;SUBSTITUTE(B1629,":","")</f>
        <v>Accumulated amortization - Volume driven secondary intangible assets</v>
      </c>
      <c r="D1645" t="s">
        <v>759</v>
      </c>
      <c r="E1645" s="8" t="str">
        <f t="shared" si="1780"/>
        <v>1645 FAINT-S</v>
      </c>
      <c r="G1645" s="8" t="str">
        <f t="shared" si="1782"/>
        <v>1645 FAINT-S</v>
      </c>
      <c r="J1645" s="81">
        <f>-H1632/H1631*J1644</f>
        <v>0</v>
      </c>
      <c r="K1645" s="37" t="e">
        <f t="shared" ca="1" si="1786"/>
        <v>#REF!</v>
      </c>
      <c r="L1645" s="37" t="e">
        <f t="shared" ca="1" si="1786"/>
        <v>#REF!</v>
      </c>
      <c r="M1645" s="37" t="e">
        <f t="shared" ca="1" si="1786"/>
        <v>#REF!</v>
      </c>
      <c r="N1645" s="37" t="e">
        <f t="shared" ca="1" si="1786"/>
        <v>#REF!</v>
      </c>
      <c r="O1645" s="37" t="e">
        <f t="shared" ca="1" si="1786"/>
        <v>#REF!</v>
      </c>
      <c r="P1645" s="37">
        <f t="shared" si="1786"/>
        <v>0</v>
      </c>
      <c r="R1645" s="37">
        <f>$J1645</f>
        <v>0</v>
      </c>
      <c r="S1645" s="81" t="e">
        <f t="shared" ref="S1645:AX1645" ca="1" si="1790">R1645+S1639</f>
        <v>#REF!</v>
      </c>
      <c r="T1645" s="81" t="e">
        <f t="shared" ca="1" si="1790"/>
        <v>#REF!</v>
      </c>
      <c r="U1645" s="81" t="e">
        <f t="shared" ca="1" si="1790"/>
        <v>#REF!</v>
      </c>
      <c r="V1645" s="81" t="e">
        <f t="shared" ca="1" si="1790"/>
        <v>#REF!</v>
      </c>
      <c r="W1645" s="81" t="e">
        <f t="shared" ca="1" si="1790"/>
        <v>#REF!</v>
      </c>
      <c r="X1645" s="81" t="e">
        <f t="shared" ca="1" si="1790"/>
        <v>#REF!</v>
      </c>
      <c r="Y1645" s="81" t="e">
        <f t="shared" ca="1" si="1790"/>
        <v>#REF!</v>
      </c>
      <c r="Z1645" s="81" t="e">
        <f t="shared" ca="1" si="1790"/>
        <v>#REF!</v>
      </c>
      <c r="AA1645" s="81" t="e">
        <f t="shared" ca="1" si="1790"/>
        <v>#REF!</v>
      </c>
      <c r="AB1645" s="81" t="e">
        <f t="shared" ca="1" si="1790"/>
        <v>#REF!</v>
      </c>
      <c r="AC1645" s="81" t="e">
        <f t="shared" ca="1" si="1790"/>
        <v>#REF!</v>
      </c>
      <c r="AD1645" s="81" t="e">
        <f t="shared" ca="1" si="1790"/>
        <v>#REF!</v>
      </c>
      <c r="AE1645" s="81" t="e">
        <f t="shared" ca="1" si="1790"/>
        <v>#REF!</v>
      </c>
      <c r="AF1645" s="81" t="e">
        <f t="shared" ca="1" si="1790"/>
        <v>#REF!</v>
      </c>
      <c r="AG1645" s="81" t="e">
        <f t="shared" ca="1" si="1790"/>
        <v>#REF!</v>
      </c>
      <c r="AH1645" s="81" t="e">
        <f t="shared" ca="1" si="1790"/>
        <v>#REF!</v>
      </c>
      <c r="AI1645" s="81" t="e">
        <f t="shared" ca="1" si="1790"/>
        <v>#REF!</v>
      </c>
      <c r="AJ1645" s="81" t="e">
        <f t="shared" ca="1" si="1790"/>
        <v>#REF!</v>
      </c>
      <c r="AK1645" s="81" t="e">
        <f t="shared" ca="1" si="1790"/>
        <v>#REF!</v>
      </c>
      <c r="AL1645" s="81" t="e">
        <f t="shared" ca="1" si="1790"/>
        <v>#REF!</v>
      </c>
      <c r="AM1645" s="81" t="e">
        <f t="shared" ca="1" si="1790"/>
        <v>#REF!</v>
      </c>
      <c r="AN1645" s="81" t="e">
        <f t="shared" ca="1" si="1790"/>
        <v>#REF!</v>
      </c>
      <c r="AO1645" s="81" t="e">
        <f t="shared" ca="1" si="1790"/>
        <v>#REF!</v>
      </c>
      <c r="AP1645" s="81" t="e">
        <f t="shared" ca="1" si="1790"/>
        <v>#REF!</v>
      </c>
      <c r="AQ1645" s="81" t="e">
        <f t="shared" ca="1" si="1790"/>
        <v>#REF!</v>
      </c>
      <c r="AR1645" s="81" t="e">
        <f t="shared" ca="1" si="1790"/>
        <v>#REF!</v>
      </c>
      <c r="AS1645" s="81" t="e">
        <f t="shared" ca="1" si="1790"/>
        <v>#REF!</v>
      </c>
      <c r="AT1645" s="81" t="e">
        <f t="shared" ca="1" si="1790"/>
        <v>#REF!</v>
      </c>
      <c r="AU1645" s="81" t="e">
        <f t="shared" ca="1" si="1790"/>
        <v>#REF!</v>
      </c>
      <c r="AV1645" s="81" t="e">
        <f t="shared" ca="1" si="1790"/>
        <v>#REF!</v>
      </c>
      <c r="AW1645" s="81" t="e">
        <f t="shared" ca="1" si="1790"/>
        <v>#REF!</v>
      </c>
      <c r="AX1645" s="81" t="e">
        <f t="shared" ca="1" si="1790"/>
        <v>#REF!</v>
      </c>
      <c r="AY1645" s="81" t="e">
        <f t="shared" ref="AY1645:CD1645" ca="1" si="1791">AX1645+AY1639</f>
        <v>#REF!</v>
      </c>
      <c r="AZ1645" s="81" t="e">
        <f t="shared" ca="1" si="1791"/>
        <v>#REF!</v>
      </c>
      <c r="BA1645" s="81" t="e">
        <f t="shared" ca="1" si="1791"/>
        <v>#REF!</v>
      </c>
      <c r="BB1645" s="81" t="e">
        <f t="shared" ca="1" si="1791"/>
        <v>#REF!</v>
      </c>
      <c r="BC1645" s="81" t="e">
        <f t="shared" ca="1" si="1791"/>
        <v>#REF!</v>
      </c>
      <c r="BD1645" s="81" t="e">
        <f t="shared" ca="1" si="1791"/>
        <v>#REF!</v>
      </c>
      <c r="BE1645" s="81" t="e">
        <f t="shared" ca="1" si="1791"/>
        <v>#REF!</v>
      </c>
      <c r="BF1645" s="81" t="e">
        <f t="shared" ca="1" si="1791"/>
        <v>#REF!</v>
      </c>
      <c r="BG1645" s="81" t="e">
        <f t="shared" ca="1" si="1791"/>
        <v>#REF!</v>
      </c>
      <c r="BH1645" s="81" t="e">
        <f t="shared" ca="1" si="1791"/>
        <v>#REF!</v>
      </c>
      <c r="BI1645" s="81" t="e">
        <f t="shared" ca="1" si="1791"/>
        <v>#REF!</v>
      </c>
      <c r="BJ1645" s="81" t="e">
        <f t="shared" ca="1" si="1791"/>
        <v>#REF!</v>
      </c>
      <c r="BK1645" s="81" t="e">
        <f t="shared" ca="1" si="1791"/>
        <v>#REF!</v>
      </c>
      <c r="BL1645" s="81" t="e">
        <f t="shared" ca="1" si="1791"/>
        <v>#REF!</v>
      </c>
      <c r="BM1645" s="81" t="e">
        <f t="shared" ca="1" si="1791"/>
        <v>#REF!</v>
      </c>
      <c r="BN1645" s="81" t="e">
        <f t="shared" ca="1" si="1791"/>
        <v>#REF!</v>
      </c>
      <c r="BO1645" s="81" t="e">
        <f t="shared" ca="1" si="1791"/>
        <v>#REF!</v>
      </c>
      <c r="BP1645" s="81" t="e">
        <f t="shared" ca="1" si="1791"/>
        <v>#REF!</v>
      </c>
      <c r="BQ1645" s="81" t="e">
        <f t="shared" ca="1" si="1791"/>
        <v>#REF!</v>
      </c>
      <c r="BR1645" s="81" t="e">
        <f t="shared" ca="1" si="1791"/>
        <v>#REF!</v>
      </c>
      <c r="BS1645" s="81" t="e">
        <f t="shared" ca="1" si="1791"/>
        <v>#REF!</v>
      </c>
      <c r="BT1645" s="81" t="e">
        <f t="shared" ca="1" si="1791"/>
        <v>#REF!</v>
      </c>
      <c r="BU1645" s="81" t="e">
        <f t="shared" ca="1" si="1791"/>
        <v>#REF!</v>
      </c>
      <c r="BV1645" s="81" t="e">
        <f t="shared" ca="1" si="1791"/>
        <v>#REF!</v>
      </c>
      <c r="BW1645" s="81" t="e">
        <f t="shared" ca="1" si="1791"/>
        <v>#REF!</v>
      </c>
      <c r="BX1645" s="81" t="e">
        <f t="shared" ca="1" si="1791"/>
        <v>#REF!</v>
      </c>
      <c r="BY1645" s="81" t="e">
        <f t="shared" ca="1" si="1791"/>
        <v>#REF!</v>
      </c>
      <c r="BZ1645" s="81" t="e">
        <f t="shared" ca="1" si="1791"/>
        <v>#REF!</v>
      </c>
      <c r="CA1645" s="81" t="e">
        <f t="shared" ca="1" si="1791"/>
        <v>#REF!</v>
      </c>
      <c r="CB1645" s="81" t="e">
        <f t="shared" ca="1" si="1791"/>
        <v>#REF!</v>
      </c>
      <c r="CC1645" s="81" t="e">
        <f t="shared" ca="1" si="1791"/>
        <v>#REF!</v>
      </c>
      <c r="CD1645" s="81" t="e">
        <f t="shared" ca="1" si="1791"/>
        <v>#REF!</v>
      </c>
      <c r="CE1645" s="81" t="e">
        <f t="shared" ref="CE1645:CK1645" ca="1" si="1792">CD1645+CE1639</f>
        <v>#REF!</v>
      </c>
      <c r="CF1645" s="81" t="e">
        <f t="shared" ca="1" si="1792"/>
        <v>#REF!</v>
      </c>
      <c r="CG1645" s="81" t="e">
        <f t="shared" ca="1" si="1792"/>
        <v>#REF!</v>
      </c>
      <c r="CH1645" s="81" t="e">
        <f t="shared" ca="1" si="1792"/>
        <v>#REF!</v>
      </c>
      <c r="CI1645" s="81" t="e">
        <f t="shared" ca="1" si="1792"/>
        <v>#REF!</v>
      </c>
      <c r="CJ1645" s="81" t="e">
        <f t="shared" ca="1" si="1792"/>
        <v>#REF!</v>
      </c>
      <c r="CK1645" s="81" t="e">
        <f t="shared" ca="1" si="1792"/>
        <v>#REF!</v>
      </c>
    </row>
    <row r="1646" spans="2:89" x14ac:dyDescent="0.35">
      <c r="B1646" s="123" t="str">
        <f>"Net Intangibles - "&amp;SUBSTITUTE(B1629,":","")</f>
        <v>Net Intangibles - Volume driven secondary intangible assets</v>
      </c>
      <c r="C1646" t="s">
        <v>240</v>
      </c>
      <c r="D1646" t="s">
        <v>759</v>
      </c>
      <c r="E1646" s="8" t="str">
        <f t="shared" si="1780"/>
        <v>1646 FAINT-S</v>
      </c>
      <c r="G1646" s="8" t="str">
        <f t="shared" si="1782"/>
        <v>1646 FAINT-S</v>
      </c>
      <c r="H1646" s="27"/>
      <c r="J1646" s="33">
        <f ca="1">SUMIF($4:$4,J$2,1646:1646)</f>
        <v>0</v>
      </c>
      <c r="K1646" s="33" t="e">
        <f t="shared" ca="1" si="1786"/>
        <v>#REF!</v>
      </c>
      <c r="L1646" s="33" t="e">
        <f t="shared" ca="1" si="1786"/>
        <v>#REF!</v>
      </c>
      <c r="M1646" s="33" t="e">
        <f t="shared" ca="1" si="1786"/>
        <v>#REF!</v>
      </c>
      <c r="N1646" s="33" t="e">
        <f t="shared" ca="1" si="1786"/>
        <v>#REF!</v>
      </c>
      <c r="O1646" s="33" t="e">
        <f t="shared" ca="1" si="1786"/>
        <v>#REF!</v>
      </c>
      <c r="P1646" s="33">
        <f t="shared" si="1786"/>
        <v>0</v>
      </c>
      <c r="R1646" s="33">
        <f ca="1">$J1646</f>
        <v>0</v>
      </c>
      <c r="S1646" s="77" t="e">
        <f t="shared" ref="S1646" ca="1" si="1793">SUM(S1644:S1645)</f>
        <v>#REF!</v>
      </c>
      <c r="T1646" s="77" t="e">
        <f t="shared" ref="T1646:AX1646" ca="1" si="1794">SUM(T1644:T1645)</f>
        <v>#REF!</v>
      </c>
      <c r="U1646" s="77" t="e">
        <f t="shared" ca="1" si="1794"/>
        <v>#REF!</v>
      </c>
      <c r="V1646" s="77" t="e">
        <f t="shared" ca="1" si="1794"/>
        <v>#REF!</v>
      </c>
      <c r="W1646" s="77" t="e">
        <f t="shared" ca="1" si="1794"/>
        <v>#REF!</v>
      </c>
      <c r="X1646" s="77" t="e">
        <f t="shared" ca="1" si="1794"/>
        <v>#REF!</v>
      </c>
      <c r="Y1646" s="77" t="e">
        <f t="shared" ca="1" si="1794"/>
        <v>#REF!</v>
      </c>
      <c r="Z1646" s="77" t="e">
        <f t="shared" ca="1" si="1794"/>
        <v>#REF!</v>
      </c>
      <c r="AA1646" s="77" t="e">
        <f t="shared" ca="1" si="1794"/>
        <v>#REF!</v>
      </c>
      <c r="AB1646" s="77" t="e">
        <f t="shared" ca="1" si="1794"/>
        <v>#REF!</v>
      </c>
      <c r="AC1646" s="77" t="e">
        <f t="shared" ca="1" si="1794"/>
        <v>#REF!</v>
      </c>
      <c r="AD1646" s="77" t="e">
        <f t="shared" ca="1" si="1794"/>
        <v>#REF!</v>
      </c>
      <c r="AE1646" s="77" t="e">
        <f t="shared" ca="1" si="1794"/>
        <v>#REF!</v>
      </c>
      <c r="AF1646" s="77" t="e">
        <f t="shared" ca="1" si="1794"/>
        <v>#REF!</v>
      </c>
      <c r="AG1646" s="77" t="e">
        <f t="shared" ca="1" si="1794"/>
        <v>#REF!</v>
      </c>
      <c r="AH1646" s="77" t="e">
        <f t="shared" ca="1" si="1794"/>
        <v>#REF!</v>
      </c>
      <c r="AI1646" s="77" t="e">
        <f t="shared" ca="1" si="1794"/>
        <v>#REF!</v>
      </c>
      <c r="AJ1646" s="77" t="e">
        <f t="shared" ca="1" si="1794"/>
        <v>#REF!</v>
      </c>
      <c r="AK1646" s="77" t="e">
        <f t="shared" ca="1" si="1794"/>
        <v>#REF!</v>
      </c>
      <c r="AL1646" s="77" t="e">
        <f t="shared" ca="1" si="1794"/>
        <v>#REF!</v>
      </c>
      <c r="AM1646" s="77" t="e">
        <f t="shared" ca="1" si="1794"/>
        <v>#REF!</v>
      </c>
      <c r="AN1646" s="77" t="e">
        <f t="shared" ca="1" si="1794"/>
        <v>#REF!</v>
      </c>
      <c r="AO1646" s="77" t="e">
        <f t="shared" ca="1" si="1794"/>
        <v>#REF!</v>
      </c>
      <c r="AP1646" s="77" t="e">
        <f t="shared" ca="1" si="1794"/>
        <v>#REF!</v>
      </c>
      <c r="AQ1646" s="77" t="e">
        <f t="shared" ca="1" si="1794"/>
        <v>#REF!</v>
      </c>
      <c r="AR1646" s="77" t="e">
        <f t="shared" ca="1" si="1794"/>
        <v>#REF!</v>
      </c>
      <c r="AS1646" s="77" t="e">
        <f t="shared" ca="1" si="1794"/>
        <v>#REF!</v>
      </c>
      <c r="AT1646" s="77" t="e">
        <f t="shared" ca="1" si="1794"/>
        <v>#REF!</v>
      </c>
      <c r="AU1646" s="77" t="e">
        <f t="shared" ca="1" si="1794"/>
        <v>#REF!</v>
      </c>
      <c r="AV1646" s="77" t="e">
        <f t="shared" ca="1" si="1794"/>
        <v>#REF!</v>
      </c>
      <c r="AW1646" s="77" t="e">
        <f t="shared" ca="1" si="1794"/>
        <v>#REF!</v>
      </c>
      <c r="AX1646" s="77" t="e">
        <f t="shared" ca="1" si="1794"/>
        <v>#REF!</v>
      </c>
      <c r="AY1646" s="77" t="e">
        <f t="shared" ref="AY1646:CD1646" ca="1" si="1795">SUM(AY1644:AY1645)</f>
        <v>#REF!</v>
      </c>
      <c r="AZ1646" s="77" t="e">
        <f t="shared" ca="1" si="1795"/>
        <v>#REF!</v>
      </c>
      <c r="BA1646" s="77" t="e">
        <f t="shared" ca="1" si="1795"/>
        <v>#REF!</v>
      </c>
      <c r="BB1646" s="77" t="e">
        <f t="shared" ca="1" si="1795"/>
        <v>#REF!</v>
      </c>
      <c r="BC1646" s="77" t="e">
        <f t="shared" ca="1" si="1795"/>
        <v>#REF!</v>
      </c>
      <c r="BD1646" s="77" t="e">
        <f t="shared" ca="1" si="1795"/>
        <v>#REF!</v>
      </c>
      <c r="BE1646" s="77" t="e">
        <f t="shared" ca="1" si="1795"/>
        <v>#REF!</v>
      </c>
      <c r="BF1646" s="77" t="e">
        <f t="shared" ca="1" si="1795"/>
        <v>#REF!</v>
      </c>
      <c r="BG1646" s="77" t="e">
        <f t="shared" ca="1" si="1795"/>
        <v>#REF!</v>
      </c>
      <c r="BH1646" s="77" t="e">
        <f t="shared" ca="1" si="1795"/>
        <v>#REF!</v>
      </c>
      <c r="BI1646" s="77" t="e">
        <f t="shared" ca="1" si="1795"/>
        <v>#REF!</v>
      </c>
      <c r="BJ1646" s="77" t="e">
        <f t="shared" ca="1" si="1795"/>
        <v>#REF!</v>
      </c>
      <c r="BK1646" s="77" t="e">
        <f t="shared" ca="1" si="1795"/>
        <v>#REF!</v>
      </c>
      <c r="BL1646" s="77" t="e">
        <f t="shared" ca="1" si="1795"/>
        <v>#REF!</v>
      </c>
      <c r="BM1646" s="77" t="e">
        <f t="shared" ca="1" si="1795"/>
        <v>#REF!</v>
      </c>
      <c r="BN1646" s="77" t="e">
        <f t="shared" ca="1" si="1795"/>
        <v>#REF!</v>
      </c>
      <c r="BO1646" s="77" t="e">
        <f t="shared" ca="1" si="1795"/>
        <v>#REF!</v>
      </c>
      <c r="BP1646" s="77" t="e">
        <f t="shared" ca="1" si="1795"/>
        <v>#REF!</v>
      </c>
      <c r="BQ1646" s="77" t="e">
        <f t="shared" ca="1" si="1795"/>
        <v>#REF!</v>
      </c>
      <c r="BR1646" s="77" t="e">
        <f t="shared" ca="1" si="1795"/>
        <v>#REF!</v>
      </c>
      <c r="BS1646" s="77" t="e">
        <f t="shared" ca="1" si="1795"/>
        <v>#REF!</v>
      </c>
      <c r="BT1646" s="77" t="e">
        <f t="shared" ca="1" si="1795"/>
        <v>#REF!</v>
      </c>
      <c r="BU1646" s="77" t="e">
        <f t="shared" ca="1" si="1795"/>
        <v>#REF!</v>
      </c>
      <c r="BV1646" s="77" t="e">
        <f t="shared" ca="1" si="1795"/>
        <v>#REF!</v>
      </c>
      <c r="BW1646" s="77" t="e">
        <f t="shared" ca="1" si="1795"/>
        <v>#REF!</v>
      </c>
      <c r="BX1646" s="77" t="e">
        <f t="shared" ca="1" si="1795"/>
        <v>#REF!</v>
      </c>
      <c r="BY1646" s="77" t="e">
        <f t="shared" ca="1" si="1795"/>
        <v>#REF!</v>
      </c>
      <c r="BZ1646" s="77" t="e">
        <f t="shared" ca="1" si="1795"/>
        <v>#REF!</v>
      </c>
      <c r="CA1646" s="77" t="e">
        <f t="shared" ca="1" si="1795"/>
        <v>#REF!</v>
      </c>
      <c r="CB1646" s="77" t="e">
        <f t="shared" ca="1" si="1795"/>
        <v>#REF!</v>
      </c>
      <c r="CC1646" s="77" t="e">
        <f t="shared" ca="1" si="1795"/>
        <v>#REF!</v>
      </c>
      <c r="CD1646" s="77" t="e">
        <f t="shared" ca="1" si="1795"/>
        <v>#REF!</v>
      </c>
      <c r="CE1646" s="77" t="e">
        <f t="shared" ref="CE1646:CK1646" ca="1" si="1796">SUM(CE1644:CE1645)</f>
        <v>#REF!</v>
      </c>
      <c r="CF1646" s="77" t="e">
        <f t="shared" ca="1" si="1796"/>
        <v>#REF!</v>
      </c>
      <c r="CG1646" s="77" t="e">
        <f t="shared" ca="1" si="1796"/>
        <v>#REF!</v>
      </c>
      <c r="CH1646" s="77" t="e">
        <f t="shared" ca="1" si="1796"/>
        <v>#REF!</v>
      </c>
      <c r="CI1646" s="77" t="e">
        <f t="shared" ca="1" si="1796"/>
        <v>#REF!</v>
      </c>
      <c r="CJ1646" s="77" t="e">
        <f t="shared" ca="1" si="1796"/>
        <v>#REF!</v>
      </c>
      <c r="CK1646" s="77" t="e">
        <f t="shared" ca="1" si="1796"/>
        <v>#REF!</v>
      </c>
    </row>
    <row r="1647" spans="2:89" x14ac:dyDescent="0.35">
      <c r="B1647" s="123"/>
      <c r="D1647" t="s">
        <v>759</v>
      </c>
      <c r="E1647" s="8" t="str">
        <f>ROW()&amp;" "&amp;D1647</f>
        <v>1647 FAINT-S</v>
      </c>
      <c r="G1647" s="8" t="s">
        <v>244</v>
      </c>
      <c r="H1647" s="27"/>
      <c r="J1647" s="77"/>
      <c r="K1647" s="33"/>
      <c r="L1647" s="33"/>
      <c r="M1647" s="33"/>
      <c r="N1647" s="33"/>
      <c r="O1647" s="33"/>
      <c r="P1647" s="33"/>
      <c r="R1647" s="33"/>
      <c r="S1647" s="77"/>
      <c r="T1647" s="77"/>
      <c r="U1647" s="77"/>
      <c r="V1647" s="77"/>
      <c r="W1647" s="77"/>
      <c r="X1647" s="77"/>
      <c r="Y1647" s="77"/>
      <c r="Z1647" s="77"/>
      <c r="AA1647" s="77"/>
      <c r="AB1647" s="77"/>
      <c r="AC1647" s="77"/>
      <c r="AD1647" s="77"/>
      <c r="AE1647" s="77"/>
      <c r="AF1647" s="77"/>
      <c r="AG1647" s="77"/>
      <c r="AH1647" s="77"/>
      <c r="AI1647" s="77"/>
      <c r="AJ1647" s="77"/>
      <c r="AK1647" s="77"/>
      <c r="AL1647" s="77"/>
      <c r="AM1647" s="77"/>
      <c r="AN1647" s="77"/>
      <c r="AO1647" s="77"/>
      <c r="AP1647" s="77"/>
      <c r="AQ1647" s="77"/>
      <c r="AR1647" s="77"/>
      <c r="AS1647" s="77"/>
      <c r="AT1647" s="77"/>
      <c r="AU1647" s="77"/>
      <c r="AV1647" s="77"/>
      <c r="AW1647" s="77"/>
      <c r="AX1647" s="77"/>
      <c r="AY1647" s="77"/>
      <c r="AZ1647" s="77"/>
      <c r="BA1647" s="77"/>
      <c r="BB1647" s="77"/>
      <c r="BC1647" s="77"/>
      <c r="BD1647" s="77"/>
      <c r="BE1647" s="77"/>
      <c r="BF1647" s="77"/>
      <c r="BG1647" s="77"/>
      <c r="BH1647" s="77"/>
      <c r="BI1647" s="77"/>
      <c r="BJ1647" s="77"/>
      <c r="BK1647" s="77"/>
      <c r="BL1647" s="77"/>
      <c r="BM1647" s="77"/>
      <c r="BN1647" s="77"/>
      <c r="BO1647" s="77"/>
      <c r="BP1647" s="77"/>
      <c r="BQ1647" s="77"/>
      <c r="BR1647" s="77"/>
      <c r="BS1647" s="77"/>
      <c r="BT1647" s="77"/>
      <c r="BU1647" s="77"/>
      <c r="BV1647" s="77"/>
      <c r="BW1647" s="77"/>
      <c r="BX1647" s="77"/>
      <c r="BY1647" s="77"/>
      <c r="BZ1647" s="77"/>
      <c r="CA1647" s="77"/>
      <c r="CB1647" s="77"/>
      <c r="CC1647" s="77"/>
      <c r="CD1647" s="77"/>
      <c r="CE1647" s="77"/>
      <c r="CF1647" s="77"/>
      <c r="CG1647" s="77"/>
      <c r="CH1647" s="77"/>
      <c r="CI1647" s="77"/>
      <c r="CJ1647" s="77"/>
      <c r="CK1647" s="77"/>
    </row>
    <row r="1648" spans="2:89" x14ac:dyDescent="0.35">
      <c r="B1648" s="132" t="str">
        <f>B1621</f>
        <v>(Primary label)</v>
      </c>
      <c r="D1648" t="s">
        <v>759</v>
      </c>
      <c r="E1648" s="8" t="str">
        <f>ROW()&amp;" "&amp;D1648</f>
        <v>1648 FAINT-S</v>
      </c>
      <c r="G1648" t="s">
        <v>332</v>
      </c>
      <c r="H1648" s="27"/>
      <c r="I1648" s="78"/>
      <c r="J1648" s="78"/>
      <c r="K1648" s="33"/>
      <c r="L1648" s="33"/>
      <c r="M1648" s="33"/>
      <c r="N1648" s="33"/>
      <c r="O1648" s="33"/>
      <c r="P1648" s="33"/>
      <c r="R1648" s="33"/>
      <c r="S1648" s="77"/>
      <c r="T1648" s="77"/>
      <c r="U1648" s="77"/>
      <c r="V1648" s="77"/>
      <c r="W1648" s="77"/>
      <c r="X1648" s="77"/>
      <c r="Y1648" s="77"/>
      <c r="Z1648" s="77"/>
      <c r="AA1648" s="77"/>
      <c r="AB1648" s="77"/>
      <c r="AC1648" s="77"/>
      <c r="AD1648" s="77"/>
      <c r="AE1648" s="77"/>
      <c r="AF1648" s="77"/>
      <c r="AG1648" s="77"/>
      <c r="AH1648" s="77"/>
      <c r="AI1648" s="77"/>
      <c r="AJ1648" s="77"/>
      <c r="AK1648" s="77"/>
      <c r="AL1648" s="77"/>
      <c r="AM1648" s="77"/>
      <c r="AN1648" s="77"/>
      <c r="AO1648" s="77"/>
      <c r="AP1648" s="77"/>
      <c r="AQ1648" s="77"/>
      <c r="AR1648" s="77"/>
      <c r="AS1648" s="77"/>
      <c r="AT1648" s="77"/>
      <c r="AU1648" s="77"/>
      <c r="AV1648" s="77"/>
      <c r="AW1648" s="77"/>
      <c r="AX1648" s="77"/>
      <c r="AY1648" s="77"/>
      <c r="AZ1648" s="77"/>
      <c r="BA1648" s="77"/>
      <c r="BB1648" s="77"/>
      <c r="BC1648" s="77"/>
      <c r="BD1648" s="77"/>
      <c r="BE1648" s="77"/>
      <c r="BF1648" s="77"/>
      <c r="BG1648" s="77"/>
      <c r="BH1648" s="77"/>
      <c r="BI1648" s="77"/>
      <c r="BJ1648" s="77"/>
      <c r="BK1648" s="77"/>
      <c r="BL1648" s="77"/>
      <c r="BM1648" s="77"/>
      <c r="BN1648" s="77"/>
      <c r="BO1648" s="77"/>
      <c r="BP1648" s="77"/>
      <c r="BQ1648" s="77"/>
      <c r="BR1648" s="77"/>
      <c r="BS1648" s="77"/>
      <c r="BT1648" s="77"/>
      <c r="BU1648" s="77"/>
      <c r="BV1648" s="77"/>
      <c r="BW1648" s="77"/>
      <c r="BX1648" s="77"/>
      <c r="BY1648" s="77"/>
      <c r="BZ1648" s="77"/>
      <c r="CA1648" s="77"/>
      <c r="CB1648" s="77"/>
      <c r="CC1648" s="77"/>
      <c r="CD1648" s="77"/>
      <c r="CE1648" s="77"/>
      <c r="CF1648" s="77"/>
      <c r="CG1648" s="77"/>
      <c r="CH1648" s="77"/>
      <c r="CI1648" s="77"/>
      <c r="CJ1648" s="77"/>
      <c r="CK1648" s="77"/>
    </row>
    <row r="1649" spans="2:89" x14ac:dyDescent="0.35">
      <c r="B1649" s="132" t="str">
        <f>B1622</f>
        <v>primary unit</v>
      </c>
      <c r="D1649" t="s">
        <v>759</v>
      </c>
      <c r="E1649" s="8" t="str">
        <f>ROW()&amp;" "&amp;D1649</f>
        <v>1649 FAINT-S</v>
      </c>
      <c r="G1649" t="s">
        <v>332</v>
      </c>
      <c r="H1649" s="27"/>
      <c r="I1649" s="78"/>
      <c r="J1649" s="78"/>
      <c r="K1649" s="33"/>
      <c r="L1649" s="33"/>
      <c r="M1649" s="33"/>
      <c r="N1649" s="33"/>
      <c r="O1649" s="33"/>
      <c r="P1649" s="33"/>
      <c r="R1649" s="33"/>
      <c r="S1649" s="77"/>
      <c r="T1649" s="77"/>
      <c r="U1649" s="77"/>
      <c r="V1649" s="77"/>
      <c r="W1649" s="77"/>
      <c r="X1649" s="77"/>
      <c r="Y1649" s="77"/>
      <c r="Z1649" s="77"/>
      <c r="AA1649" s="77"/>
      <c r="AB1649" s="77"/>
      <c r="AC1649" s="77"/>
      <c r="AD1649" s="77"/>
      <c r="AE1649" s="77"/>
      <c r="AF1649" s="77"/>
      <c r="AG1649" s="77"/>
      <c r="AH1649" s="77"/>
      <c r="AI1649" s="77"/>
      <c r="AJ1649" s="77"/>
      <c r="AK1649" s="77"/>
      <c r="AL1649" s="77"/>
      <c r="AM1649" s="77"/>
      <c r="AN1649" s="77"/>
      <c r="AO1649" s="77"/>
      <c r="AP1649" s="77"/>
      <c r="AQ1649" s="77"/>
      <c r="AR1649" s="77"/>
      <c r="AS1649" s="77"/>
      <c r="AT1649" s="77"/>
      <c r="AU1649" s="77"/>
      <c r="AV1649" s="77"/>
      <c r="AW1649" s="77"/>
      <c r="AX1649" s="77"/>
      <c r="AY1649" s="77"/>
      <c r="AZ1649" s="77"/>
      <c r="BA1649" s="77"/>
      <c r="BB1649" s="77"/>
      <c r="BC1649" s="77"/>
      <c r="BD1649" s="77"/>
      <c r="BE1649" s="77"/>
      <c r="BF1649" s="77"/>
      <c r="BG1649" s="77"/>
      <c r="BH1649" s="77"/>
      <c r="BI1649" s="77"/>
      <c r="BJ1649" s="77"/>
      <c r="BK1649" s="77"/>
      <c r="BL1649" s="77"/>
      <c r="BM1649" s="77"/>
      <c r="BN1649" s="77"/>
      <c r="BO1649" s="77"/>
      <c r="BP1649" s="77"/>
      <c r="BQ1649" s="77"/>
      <c r="BR1649" s="77"/>
      <c r="BS1649" s="77"/>
      <c r="BT1649" s="77"/>
      <c r="BU1649" s="77"/>
      <c r="BV1649" s="77"/>
      <c r="BW1649" s="77"/>
      <c r="BX1649" s="77"/>
      <c r="BY1649" s="77"/>
      <c r="BZ1649" s="77"/>
      <c r="CA1649" s="77"/>
      <c r="CB1649" s="77"/>
      <c r="CC1649" s="77"/>
      <c r="CD1649" s="77"/>
      <c r="CE1649" s="77"/>
      <c r="CF1649" s="77"/>
      <c r="CG1649" s="77"/>
      <c r="CH1649" s="77"/>
      <c r="CI1649" s="77"/>
      <c r="CJ1649" s="77"/>
      <c r="CK1649" s="77"/>
    </row>
    <row r="1650" spans="2:89" x14ac:dyDescent="0.35">
      <c r="B1650" s="132" t="str">
        <f>B1623</f>
        <v>Primary revenue driver</v>
      </c>
      <c r="D1650" t="s">
        <v>759</v>
      </c>
      <c r="E1650" s="8" t="str">
        <f>ROW()&amp;" "&amp;D1650</f>
        <v>1650 FAINT-S</v>
      </c>
      <c r="G1650" t="s">
        <v>332</v>
      </c>
      <c r="K1650" s="53"/>
      <c r="L1650" s="53"/>
      <c r="M1650" s="53"/>
      <c r="N1650" s="53"/>
      <c r="O1650" s="53"/>
      <c r="P1650" s="53"/>
      <c r="R1650" s="24"/>
      <c r="S1650" s="175" t="str">
        <f t="shared" ref="S1650" si="1797">S1623</f>
        <v>S$16</v>
      </c>
      <c r="T1650" s="175" t="str">
        <f t="shared" ref="T1650:AX1650" si="1798">T1623</f>
        <v>T$16</v>
      </c>
      <c r="U1650" s="175" t="str">
        <f t="shared" si="1798"/>
        <v>U$16</v>
      </c>
      <c r="V1650" s="175" t="str">
        <f t="shared" si="1798"/>
        <v>V$16</v>
      </c>
      <c r="W1650" s="175" t="str">
        <f t="shared" si="1798"/>
        <v>W$16</v>
      </c>
      <c r="X1650" s="175" t="str">
        <f t="shared" si="1798"/>
        <v>X$16</v>
      </c>
      <c r="Y1650" s="175" t="str">
        <f t="shared" si="1798"/>
        <v>Y$16</v>
      </c>
      <c r="Z1650" s="175" t="str">
        <f t="shared" si="1798"/>
        <v>Z$16</v>
      </c>
      <c r="AA1650" s="175" t="str">
        <f t="shared" si="1798"/>
        <v>AA$16</v>
      </c>
      <c r="AB1650" s="175" t="str">
        <f t="shared" si="1798"/>
        <v>AB$16</v>
      </c>
      <c r="AC1650" s="175" t="str">
        <f t="shared" si="1798"/>
        <v>AC$16</v>
      </c>
      <c r="AD1650" s="175" t="str">
        <f t="shared" si="1798"/>
        <v>AD$16</v>
      </c>
      <c r="AE1650" s="175" t="str">
        <f t="shared" si="1798"/>
        <v>AE$16</v>
      </c>
      <c r="AF1650" s="175" t="str">
        <f t="shared" si="1798"/>
        <v>AF$16</v>
      </c>
      <c r="AG1650" s="175" t="str">
        <f t="shared" si="1798"/>
        <v>AG$16</v>
      </c>
      <c r="AH1650" s="175" t="str">
        <f t="shared" si="1798"/>
        <v>AH$16</v>
      </c>
      <c r="AI1650" s="175" t="str">
        <f t="shared" si="1798"/>
        <v>AI$16</v>
      </c>
      <c r="AJ1650" s="175" t="str">
        <f t="shared" si="1798"/>
        <v>AJ$16</v>
      </c>
      <c r="AK1650" s="175" t="str">
        <f t="shared" si="1798"/>
        <v>AK$16</v>
      </c>
      <c r="AL1650" s="175" t="str">
        <f t="shared" si="1798"/>
        <v>AL$16</v>
      </c>
      <c r="AM1650" s="175" t="str">
        <f t="shared" si="1798"/>
        <v>AM$16</v>
      </c>
      <c r="AN1650" s="175" t="str">
        <f t="shared" si="1798"/>
        <v>AN$16</v>
      </c>
      <c r="AO1650" s="175" t="str">
        <f t="shared" si="1798"/>
        <v>AO$16</v>
      </c>
      <c r="AP1650" s="175" t="str">
        <f t="shared" si="1798"/>
        <v>AP$16</v>
      </c>
      <c r="AQ1650" s="175" t="str">
        <f t="shared" si="1798"/>
        <v>AQ$16</v>
      </c>
      <c r="AR1650" s="175" t="str">
        <f t="shared" si="1798"/>
        <v>AR$16</v>
      </c>
      <c r="AS1650" s="175" t="str">
        <f t="shared" si="1798"/>
        <v>AS$16</v>
      </c>
      <c r="AT1650" s="175" t="str">
        <f t="shared" si="1798"/>
        <v>AT$16</v>
      </c>
      <c r="AU1650" s="175" t="str">
        <f t="shared" si="1798"/>
        <v>AU$16</v>
      </c>
      <c r="AV1650" s="175" t="str">
        <f t="shared" si="1798"/>
        <v>AV$16</v>
      </c>
      <c r="AW1650" s="175" t="str">
        <f t="shared" si="1798"/>
        <v>AW$16</v>
      </c>
      <c r="AX1650" s="175" t="str">
        <f t="shared" si="1798"/>
        <v>AX$16</v>
      </c>
      <c r="AY1650" s="175" t="str">
        <f t="shared" ref="AY1650:CD1650" si="1799">AY1623</f>
        <v>AY$16</v>
      </c>
      <c r="AZ1650" s="175" t="str">
        <f t="shared" si="1799"/>
        <v>AZ$16</v>
      </c>
      <c r="BA1650" s="175" t="str">
        <f t="shared" si="1799"/>
        <v>BA$16</v>
      </c>
      <c r="BB1650" s="175" t="str">
        <f t="shared" si="1799"/>
        <v>BB$16</v>
      </c>
      <c r="BC1650" s="175" t="str">
        <f t="shared" si="1799"/>
        <v>BC$16</v>
      </c>
      <c r="BD1650" s="175" t="str">
        <f t="shared" si="1799"/>
        <v>BD$16</v>
      </c>
      <c r="BE1650" s="175" t="str">
        <f t="shared" si="1799"/>
        <v>BE$16</v>
      </c>
      <c r="BF1650" s="175" t="str">
        <f t="shared" si="1799"/>
        <v>BF$16</v>
      </c>
      <c r="BG1650" s="175" t="str">
        <f t="shared" si="1799"/>
        <v>BG$16</v>
      </c>
      <c r="BH1650" s="175" t="str">
        <f t="shared" si="1799"/>
        <v>BH$16</v>
      </c>
      <c r="BI1650" s="175" t="str">
        <f t="shared" si="1799"/>
        <v>BI$16</v>
      </c>
      <c r="BJ1650" s="175" t="str">
        <f t="shared" si="1799"/>
        <v>BJ$16</v>
      </c>
      <c r="BK1650" s="175" t="str">
        <f t="shared" si="1799"/>
        <v>BK$16</v>
      </c>
      <c r="BL1650" s="175" t="str">
        <f t="shared" si="1799"/>
        <v>BL$16</v>
      </c>
      <c r="BM1650" s="175" t="str">
        <f t="shared" si="1799"/>
        <v>BM$16</v>
      </c>
      <c r="BN1650" s="175" t="str">
        <f t="shared" si="1799"/>
        <v>BN$16</v>
      </c>
      <c r="BO1650" s="175" t="str">
        <f t="shared" si="1799"/>
        <v>BO$16</v>
      </c>
      <c r="BP1650" s="175" t="str">
        <f t="shared" si="1799"/>
        <v>BP$16</v>
      </c>
      <c r="BQ1650" s="175" t="str">
        <f t="shared" si="1799"/>
        <v>BQ$16</v>
      </c>
      <c r="BR1650" s="175" t="str">
        <f t="shared" si="1799"/>
        <v>BR$16</v>
      </c>
      <c r="BS1650" s="175" t="str">
        <f t="shared" si="1799"/>
        <v>BS$16</v>
      </c>
      <c r="BT1650" s="175" t="str">
        <f t="shared" si="1799"/>
        <v>BT$16</v>
      </c>
      <c r="BU1650" s="175" t="str">
        <f t="shared" si="1799"/>
        <v>BU$16</v>
      </c>
      <c r="BV1650" s="175" t="str">
        <f t="shared" si="1799"/>
        <v>BV$16</v>
      </c>
      <c r="BW1650" s="175" t="str">
        <f t="shared" si="1799"/>
        <v>BW$16</v>
      </c>
      <c r="BX1650" s="175" t="str">
        <f t="shared" si="1799"/>
        <v>BX$16</v>
      </c>
      <c r="BY1650" s="175" t="str">
        <f t="shared" si="1799"/>
        <v>BY$16</v>
      </c>
      <c r="BZ1650" s="175" t="str">
        <f t="shared" si="1799"/>
        <v>BZ$16</v>
      </c>
      <c r="CA1650" s="175" t="str">
        <f t="shared" si="1799"/>
        <v>CA$16</v>
      </c>
      <c r="CB1650" s="175" t="str">
        <f t="shared" si="1799"/>
        <v>CB$16</v>
      </c>
      <c r="CC1650" s="175" t="str">
        <f t="shared" si="1799"/>
        <v>CC$16</v>
      </c>
      <c r="CD1650" s="175" t="str">
        <f t="shared" si="1799"/>
        <v>CD$16</v>
      </c>
      <c r="CE1650" s="175" t="str">
        <f t="shared" ref="CE1650:CK1650" si="1800">CE1623</f>
        <v>CE$16</v>
      </c>
      <c r="CF1650" s="175" t="str">
        <f t="shared" si="1800"/>
        <v>CF$16</v>
      </c>
      <c r="CG1650" s="175" t="str">
        <f t="shared" si="1800"/>
        <v>CG$16</v>
      </c>
      <c r="CH1650" s="175" t="str">
        <f t="shared" si="1800"/>
        <v>CH$16</v>
      </c>
      <c r="CI1650" s="175" t="str">
        <f t="shared" si="1800"/>
        <v>CI$16</v>
      </c>
      <c r="CJ1650" s="175" t="str">
        <f t="shared" si="1800"/>
        <v>CJ$16</v>
      </c>
      <c r="CK1650" s="175" t="str">
        <f t="shared" si="1800"/>
        <v>CK$16</v>
      </c>
    </row>
    <row r="1651" spans="2:89" x14ac:dyDescent="0.35">
      <c r="B1651" s="132" t="str">
        <f>B1624</f>
        <v>Primary volume driver</v>
      </c>
      <c r="D1651" t="s">
        <v>759</v>
      </c>
      <c r="E1651" s="8" t="str">
        <f>ROW()&amp;" "&amp;D1651</f>
        <v>1651 FAINT-S</v>
      </c>
      <c r="G1651" t="s">
        <v>332</v>
      </c>
      <c r="H1651" s="12"/>
      <c r="I1651" s="60"/>
      <c r="J1651" s="60"/>
      <c r="K1651" s="15"/>
      <c r="L1651" s="15"/>
      <c r="M1651" s="15"/>
      <c r="N1651" s="15"/>
      <c r="O1651" s="15"/>
      <c r="P1651" s="15"/>
      <c r="R1651" s="15"/>
      <c r="S1651" s="175" t="str">
        <f t="shared" ref="S1651" si="1801">S1624</f>
        <v>S$17</v>
      </c>
      <c r="T1651" s="175" t="str">
        <f t="shared" ref="T1651:AX1651" si="1802">T1624</f>
        <v>T$17</v>
      </c>
      <c r="U1651" s="175" t="str">
        <f t="shared" si="1802"/>
        <v>U$17</v>
      </c>
      <c r="V1651" s="175" t="str">
        <f t="shared" si="1802"/>
        <v>V$17</v>
      </c>
      <c r="W1651" s="175" t="str">
        <f t="shared" si="1802"/>
        <v>W$17</v>
      </c>
      <c r="X1651" s="175" t="str">
        <f t="shared" si="1802"/>
        <v>X$17</v>
      </c>
      <c r="Y1651" s="175" t="str">
        <f t="shared" si="1802"/>
        <v>Y$17</v>
      </c>
      <c r="Z1651" s="175" t="str">
        <f t="shared" si="1802"/>
        <v>Z$17</v>
      </c>
      <c r="AA1651" s="175" t="str">
        <f t="shared" si="1802"/>
        <v>AA$17</v>
      </c>
      <c r="AB1651" s="175" t="str">
        <f t="shared" si="1802"/>
        <v>AB$17</v>
      </c>
      <c r="AC1651" s="175" t="str">
        <f t="shared" si="1802"/>
        <v>AC$17</v>
      </c>
      <c r="AD1651" s="175" t="str">
        <f t="shared" si="1802"/>
        <v>AD$17</v>
      </c>
      <c r="AE1651" s="175" t="str">
        <f t="shared" si="1802"/>
        <v>AE$17</v>
      </c>
      <c r="AF1651" s="175" t="str">
        <f t="shared" si="1802"/>
        <v>AF$17</v>
      </c>
      <c r="AG1651" s="175" t="str">
        <f t="shared" si="1802"/>
        <v>AG$17</v>
      </c>
      <c r="AH1651" s="175" t="str">
        <f t="shared" si="1802"/>
        <v>AH$17</v>
      </c>
      <c r="AI1651" s="175" t="str">
        <f t="shared" si="1802"/>
        <v>AI$17</v>
      </c>
      <c r="AJ1651" s="175" t="str">
        <f t="shared" si="1802"/>
        <v>AJ$17</v>
      </c>
      <c r="AK1651" s="175" t="str">
        <f t="shared" si="1802"/>
        <v>AK$17</v>
      </c>
      <c r="AL1651" s="175" t="str">
        <f t="shared" si="1802"/>
        <v>AL$17</v>
      </c>
      <c r="AM1651" s="175" t="str">
        <f t="shared" si="1802"/>
        <v>AM$17</v>
      </c>
      <c r="AN1651" s="175" t="str">
        <f t="shared" si="1802"/>
        <v>AN$17</v>
      </c>
      <c r="AO1651" s="175" t="str">
        <f t="shared" si="1802"/>
        <v>AO$17</v>
      </c>
      <c r="AP1651" s="175" t="str">
        <f t="shared" si="1802"/>
        <v>AP$17</v>
      </c>
      <c r="AQ1651" s="175" t="str">
        <f t="shared" si="1802"/>
        <v>AQ$17</v>
      </c>
      <c r="AR1651" s="175" t="str">
        <f t="shared" si="1802"/>
        <v>AR$17</v>
      </c>
      <c r="AS1651" s="175" t="str">
        <f t="shared" si="1802"/>
        <v>AS$17</v>
      </c>
      <c r="AT1651" s="175" t="str">
        <f t="shared" si="1802"/>
        <v>AT$17</v>
      </c>
      <c r="AU1651" s="175" t="str">
        <f t="shared" si="1802"/>
        <v>AU$17</v>
      </c>
      <c r="AV1651" s="175" t="str">
        <f t="shared" si="1802"/>
        <v>AV$17</v>
      </c>
      <c r="AW1651" s="175" t="str">
        <f t="shared" si="1802"/>
        <v>AW$17</v>
      </c>
      <c r="AX1651" s="175" t="str">
        <f t="shared" si="1802"/>
        <v>AX$17</v>
      </c>
      <c r="AY1651" s="175" t="str">
        <f t="shared" ref="AY1651:CD1651" si="1803">AY1624</f>
        <v>AY$17</v>
      </c>
      <c r="AZ1651" s="175" t="str">
        <f t="shared" si="1803"/>
        <v>AZ$17</v>
      </c>
      <c r="BA1651" s="175" t="str">
        <f t="shared" si="1803"/>
        <v>BA$17</v>
      </c>
      <c r="BB1651" s="175" t="str">
        <f t="shared" si="1803"/>
        <v>BB$17</v>
      </c>
      <c r="BC1651" s="175" t="str">
        <f t="shared" si="1803"/>
        <v>BC$17</v>
      </c>
      <c r="BD1651" s="175" t="str">
        <f t="shared" si="1803"/>
        <v>BD$17</v>
      </c>
      <c r="BE1651" s="175" t="str">
        <f t="shared" si="1803"/>
        <v>BE$17</v>
      </c>
      <c r="BF1651" s="175" t="str">
        <f t="shared" si="1803"/>
        <v>BF$17</v>
      </c>
      <c r="BG1651" s="175" t="str">
        <f t="shared" si="1803"/>
        <v>BG$17</v>
      </c>
      <c r="BH1651" s="175" t="str">
        <f t="shared" si="1803"/>
        <v>BH$17</v>
      </c>
      <c r="BI1651" s="175" t="str">
        <f t="shared" si="1803"/>
        <v>BI$17</v>
      </c>
      <c r="BJ1651" s="175" t="str">
        <f t="shared" si="1803"/>
        <v>BJ$17</v>
      </c>
      <c r="BK1651" s="175" t="str">
        <f t="shared" si="1803"/>
        <v>BK$17</v>
      </c>
      <c r="BL1651" s="175" t="str">
        <f t="shared" si="1803"/>
        <v>BL$17</v>
      </c>
      <c r="BM1651" s="175" t="str">
        <f t="shared" si="1803"/>
        <v>BM$17</v>
      </c>
      <c r="BN1651" s="175" t="str">
        <f t="shared" si="1803"/>
        <v>BN$17</v>
      </c>
      <c r="BO1651" s="175" t="str">
        <f t="shared" si="1803"/>
        <v>BO$17</v>
      </c>
      <c r="BP1651" s="175" t="str">
        <f t="shared" si="1803"/>
        <v>BP$17</v>
      </c>
      <c r="BQ1651" s="175" t="str">
        <f t="shared" si="1803"/>
        <v>BQ$17</v>
      </c>
      <c r="BR1651" s="175" t="str">
        <f t="shared" si="1803"/>
        <v>BR$17</v>
      </c>
      <c r="BS1651" s="175" t="str">
        <f t="shared" si="1803"/>
        <v>BS$17</v>
      </c>
      <c r="BT1651" s="175" t="str">
        <f t="shared" si="1803"/>
        <v>BT$17</v>
      </c>
      <c r="BU1651" s="175" t="str">
        <f t="shared" si="1803"/>
        <v>BU$17</v>
      </c>
      <c r="BV1651" s="175" t="str">
        <f t="shared" si="1803"/>
        <v>BV$17</v>
      </c>
      <c r="BW1651" s="175" t="str">
        <f t="shared" si="1803"/>
        <v>BW$17</v>
      </c>
      <c r="BX1651" s="175" t="str">
        <f t="shared" si="1803"/>
        <v>BX$17</v>
      </c>
      <c r="BY1651" s="175" t="str">
        <f t="shared" si="1803"/>
        <v>BY$17</v>
      </c>
      <c r="BZ1651" s="175" t="str">
        <f t="shared" si="1803"/>
        <v>BZ$17</v>
      </c>
      <c r="CA1651" s="175" t="str">
        <f t="shared" si="1803"/>
        <v>CA$17</v>
      </c>
      <c r="CB1651" s="175" t="str">
        <f t="shared" si="1803"/>
        <v>CB$17</v>
      </c>
      <c r="CC1651" s="175" t="str">
        <f t="shared" si="1803"/>
        <v>CC$17</v>
      </c>
      <c r="CD1651" s="175" t="str">
        <f t="shared" si="1803"/>
        <v>CD$17</v>
      </c>
      <c r="CE1651" s="175" t="str">
        <f t="shared" ref="CE1651:CK1651" si="1804">CE1624</f>
        <v>CE$17</v>
      </c>
      <c r="CF1651" s="175" t="str">
        <f t="shared" si="1804"/>
        <v>CF$17</v>
      </c>
      <c r="CG1651" s="175" t="str">
        <f t="shared" si="1804"/>
        <v>CG$17</v>
      </c>
      <c r="CH1651" s="175" t="str">
        <f t="shared" si="1804"/>
        <v>CH$17</v>
      </c>
      <c r="CI1651" s="175" t="str">
        <f t="shared" si="1804"/>
        <v>CI$17</v>
      </c>
      <c r="CJ1651" s="175" t="str">
        <f t="shared" si="1804"/>
        <v>CJ$17</v>
      </c>
      <c r="CK1651" s="175" t="str">
        <f t="shared" si="1804"/>
        <v>CK$17</v>
      </c>
    </row>
    <row r="1652" spans="2:89" x14ac:dyDescent="0.35">
      <c r="B1652" s="132" t="str">
        <f>B1629</f>
        <v>Volume driven secondary intangible assets:</v>
      </c>
      <c r="D1652" t="s">
        <v>759</v>
      </c>
      <c r="E1652" s="8" t="str">
        <f t="shared" ref="E1652:E1655" si="1805">ROW()&amp;" "&amp;D1652</f>
        <v>1652 FAINT-S</v>
      </c>
      <c r="G1652" t="s">
        <v>332</v>
      </c>
      <c r="H1652" s="12"/>
      <c r="I1652" s="60"/>
      <c r="J1652" s="60"/>
      <c r="K1652" s="15"/>
      <c r="L1652" s="15"/>
      <c r="M1652" s="15"/>
      <c r="N1652" s="15"/>
      <c r="O1652" s="15"/>
      <c r="P1652" s="15"/>
      <c r="R1652" s="15"/>
      <c r="S1652" s="175">
        <f t="shared" ref="S1652" si="1806">S1625</f>
        <v>0</v>
      </c>
      <c r="T1652" s="175">
        <f t="shared" ref="T1652:AX1652" si="1807">T1625</f>
        <v>0</v>
      </c>
      <c r="U1652" s="175">
        <f t="shared" si="1807"/>
        <v>0</v>
      </c>
      <c r="V1652" s="175">
        <f t="shared" si="1807"/>
        <v>0</v>
      </c>
      <c r="W1652" s="175">
        <f t="shared" si="1807"/>
        <v>0</v>
      </c>
      <c r="X1652" s="175">
        <f t="shared" si="1807"/>
        <v>0</v>
      </c>
      <c r="Y1652" s="175">
        <f t="shared" si="1807"/>
        <v>0</v>
      </c>
      <c r="Z1652" s="175">
        <f t="shared" si="1807"/>
        <v>0</v>
      </c>
      <c r="AA1652" s="175">
        <f t="shared" si="1807"/>
        <v>0</v>
      </c>
      <c r="AB1652" s="175">
        <f t="shared" si="1807"/>
        <v>0</v>
      </c>
      <c r="AC1652" s="175">
        <f t="shared" si="1807"/>
        <v>0</v>
      </c>
      <c r="AD1652" s="175">
        <f t="shared" si="1807"/>
        <v>0</v>
      </c>
      <c r="AE1652" s="175">
        <f t="shared" si="1807"/>
        <v>0</v>
      </c>
      <c r="AF1652" s="175">
        <f t="shared" si="1807"/>
        <v>0</v>
      </c>
      <c r="AG1652" s="175">
        <f t="shared" si="1807"/>
        <v>0</v>
      </c>
      <c r="AH1652" s="175">
        <f t="shared" si="1807"/>
        <v>0</v>
      </c>
      <c r="AI1652" s="175">
        <f t="shared" si="1807"/>
        <v>0</v>
      </c>
      <c r="AJ1652" s="175">
        <f t="shared" si="1807"/>
        <v>0</v>
      </c>
      <c r="AK1652" s="175">
        <f t="shared" si="1807"/>
        <v>0</v>
      </c>
      <c r="AL1652" s="175">
        <f t="shared" si="1807"/>
        <v>0</v>
      </c>
      <c r="AM1652" s="175">
        <f t="shared" si="1807"/>
        <v>0</v>
      </c>
      <c r="AN1652" s="175">
        <f t="shared" si="1807"/>
        <v>0</v>
      </c>
      <c r="AO1652" s="175">
        <f t="shared" si="1807"/>
        <v>0</v>
      </c>
      <c r="AP1652" s="175">
        <f t="shared" si="1807"/>
        <v>0</v>
      </c>
      <c r="AQ1652" s="175">
        <f t="shared" si="1807"/>
        <v>0</v>
      </c>
      <c r="AR1652" s="175">
        <f t="shared" si="1807"/>
        <v>0</v>
      </c>
      <c r="AS1652" s="175">
        <f t="shared" si="1807"/>
        <v>0</v>
      </c>
      <c r="AT1652" s="175">
        <f t="shared" si="1807"/>
        <v>0</v>
      </c>
      <c r="AU1652" s="175">
        <f t="shared" si="1807"/>
        <v>0</v>
      </c>
      <c r="AV1652" s="175">
        <f t="shared" si="1807"/>
        <v>0</v>
      </c>
      <c r="AW1652" s="175">
        <f t="shared" si="1807"/>
        <v>0</v>
      </c>
      <c r="AX1652" s="175">
        <f t="shared" si="1807"/>
        <v>0</v>
      </c>
      <c r="AY1652" s="175">
        <f t="shared" ref="AY1652:CD1652" si="1808">AY1625</f>
        <v>0</v>
      </c>
      <c r="AZ1652" s="175">
        <f t="shared" si="1808"/>
        <v>0</v>
      </c>
      <c r="BA1652" s="175">
        <f t="shared" si="1808"/>
        <v>0</v>
      </c>
      <c r="BB1652" s="175">
        <f t="shared" si="1808"/>
        <v>0</v>
      </c>
      <c r="BC1652" s="175">
        <f t="shared" si="1808"/>
        <v>0</v>
      </c>
      <c r="BD1652" s="175">
        <f t="shared" si="1808"/>
        <v>0</v>
      </c>
      <c r="BE1652" s="175">
        <f t="shared" si="1808"/>
        <v>0</v>
      </c>
      <c r="BF1652" s="175">
        <f t="shared" si="1808"/>
        <v>0</v>
      </c>
      <c r="BG1652" s="175">
        <f t="shared" si="1808"/>
        <v>0</v>
      </c>
      <c r="BH1652" s="175">
        <f t="shared" si="1808"/>
        <v>0</v>
      </c>
      <c r="BI1652" s="175">
        <f t="shared" si="1808"/>
        <v>0</v>
      </c>
      <c r="BJ1652" s="175">
        <f t="shared" si="1808"/>
        <v>0</v>
      </c>
      <c r="BK1652" s="175">
        <f t="shared" si="1808"/>
        <v>0</v>
      </c>
      <c r="BL1652" s="175">
        <f t="shared" si="1808"/>
        <v>0</v>
      </c>
      <c r="BM1652" s="175">
        <f t="shared" si="1808"/>
        <v>0</v>
      </c>
      <c r="BN1652" s="175">
        <f t="shared" si="1808"/>
        <v>0</v>
      </c>
      <c r="BO1652" s="175">
        <f t="shared" si="1808"/>
        <v>0</v>
      </c>
      <c r="BP1652" s="175">
        <f t="shared" si="1808"/>
        <v>0</v>
      </c>
      <c r="BQ1652" s="175">
        <f t="shared" si="1808"/>
        <v>0</v>
      </c>
      <c r="BR1652" s="175">
        <f t="shared" si="1808"/>
        <v>0</v>
      </c>
      <c r="BS1652" s="175">
        <f t="shared" si="1808"/>
        <v>0</v>
      </c>
      <c r="BT1652" s="175">
        <f t="shared" si="1808"/>
        <v>0</v>
      </c>
      <c r="BU1652" s="175">
        <f t="shared" si="1808"/>
        <v>0</v>
      </c>
      <c r="BV1652" s="175">
        <f t="shared" si="1808"/>
        <v>0</v>
      </c>
      <c r="BW1652" s="175">
        <f t="shared" si="1808"/>
        <v>0</v>
      </c>
      <c r="BX1652" s="175">
        <f t="shared" si="1808"/>
        <v>0</v>
      </c>
      <c r="BY1652" s="175">
        <f t="shared" si="1808"/>
        <v>0</v>
      </c>
      <c r="BZ1652" s="175">
        <f t="shared" si="1808"/>
        <v>0</v>
      </c>
      <c r="CA1652" s="175">
        <f t="shared" si="1808"/>
        <v>0</v>
      </c>
      <c r="CB1652" s="175">
        <f t="shared" si="1808"/>
        <v>0</v>
      </c>
      <c r="CC1652" s="175">
        <f t="shared" si="1808"/>
        <v>0</v>
      </c>
      <c r="CD1652" s="175">
        <f t="shared" si="1808"/>
        <v>0</v>
      </c>
      <c r="CE1652" s="175">
        <f t="shared" ref="CE1652:CK1652" si="1809">CE1625</f>
        <v>0</v>
      </c>
      <c r="CF1652" s="175">
        <f t="shared" si="1809"/>
        <v>0</v>
      </c>
      <c r="CG1652" s="175">
        <f t="shared" si="1809"/>
        <v>0</v>
      </c>
      <c r="CH1652" s="175">
        <f t="shared" si="1809"/>
        <v>0</v>
      </c>
      <c r="CI1652" s="175">
        <f t="shared" si="1809"/>
        <v>0</v>
      </c>
      <c r="CJ1652" s="175">
        <f t="shared" si="1809"/>
        <v>0</v>
      </c>
      <c r="CK1652" s="175">
        <f t="shared" si="1809"/>
        <v>0</v>
      </c>
    </row>
    <row r="1653" spans="2:89" x14ac:dyDescent="0.35">
      <c r="B1653" s="235" t="str">
        <f>IFERROR(SUBSTITUTE(TRIM(MID(B1629, SEARCH("-", B1629) + 1, LEN(B1629))),":",""),"no unit")</f>
        <v>no unit</v>
      </c>
      <c r="D1653" t="s">
        <v>759</v>
      </c>
      <c r="E1653" s="8" t="str">
        <f t="shared" ref="E1653" si="1810">ROW()&amp;" "&amp;D1653</f>
        <v>1653 FAINT-S</v>
      </c>
      <c r="G1653" t="s">
        <v>332</v>
      </c>
      <c r="H1653" s="12"/>
      <c r="I1653" s="60"/>
      <c r="J1653" s="60"/>
      <c r="K1653" s="15"/>
      <c r="L1653" s="15"/>
      <c r="M1653" s="15"/>
      <c r="N1653" s="15"/>
      <c r="O1653" s="15"/>
      <c r="P1653" s="15"/>
      <c r="R1653" s="15"/>
      <c r="S1653" s="175"/>
      <c r="T1653" s="175"/>
      <c r="U1653" s="175"/>
      <c r="V1653" s="175"/>
      <c r="W1653" s="175"/>
      <c r="X1653" s="175"/>
      <c r="Y1653" s="175"/>
      <c r="Z1653" s="175"/>
      <c r="AA1653" s="175"/>
      <c r="AB1653" s="175"/>
      <c r="AC1653" s="175"/>
      <c r="AD1653" s="175"/>
      <c r="AE1653" s="175"/>
      <c r="AF1653" s="175"/>
      <c r="AG1653" s="175"/>
      <c r="AH1653" s="175"/>
      <c r="AI1653" s="175"/>
      <c r="AJ1653" s="175"/>
      <c r="AK1653" s="175"/>
      <c r="AL1653" s="175"/>
      <c r="AM1653" s="175"/>
      <c r="AN1653" s="175"/>
      <c r="AO1653" s="175"/>
      <c r="AP1653" s="175"/>
      <c r="AQ1653" s="175"/>
      <c r="AR1653" s="175"/>
      <c r="AS1653" s="175"/>
      <c r="AT1653" s="175"/>
      <c r="AU1653" s="175"/>
      <c r="AV1653" s="175"/>
      <c r="AW1653" s="175"/>
      <c r="AX1653" s="175"/>
      <c r="AY1653" s="175"/>
      <c r="AZ1653" s="175"/>
      <c r="BA1653" s="175"/>
      <c r="BB1653" s="175"/>
      <c r="BC1653" s="175"/>
      <c r="BD1653" s="175"/>
      <c r="BE1653" s="175"/>
      <c r="BF1653" s="175"/>
      <c r="BG1653" s="175"/>
      <c r="BH1653" s="175"/>
      <c r="BI1653" s="175"/>
      <c r="BJ1653" s="175"/>
      <c r="BK1653" s="175"/>
      <c r="BL1653" s="175"/>
      <c r="BM1653" s="175"/>
      <c r="BN1653" s="175"/>
      <c r="BO1653" s="175"/>
      <c r="BP1653" s="175"/>
      <c r="BQ1653" s="175"/>
      <c r="BR1653" s="175"/>
      <c r="BS1653" s="175"/>
      <c r="BT1653" s="175"/>
      <c r="BU1653" s="175"/>
      <c r="BV1653" s="175"/>
      <c r="BW1653" s="175"/>
      <c r="BX1653" s="175"/>
      <c r="BY1653" s="175"/>
      <c r="BZ1653" s="175"/>
      <c r="CA1653" s="175"/>
      <c r="CB1653" s="175"/>
      <c r="CC1653" s="175"/>
      <c r="CD1653" s="175"/>
      <c r="CE1653" s="175"/>
      <c r="CF1653" s="175"/>
      <c r="CG1653" s="175"/>
      <c r="CH1653" s="175"/>
      <c r="CI1653" s="175"/>
      <c r="CJ1653" s="175"/>
      <c r="CK1653" s="175"/>
    </row>
    <row r="1654" spans="2:89" x14ac:dyDescent="0.35">
      <c r="B1654" s="187" t="str">
        <f>B1627</f>
        <v>Secondary revenue driver</v>
      </c>
      <c r="D1654" t="s">
        <v>759</v>
      </c>
      <c r="E1654" s="8" t="str">
        <f t="shared" si="1805"/>
        <v>1654 FAINT-S</v>
      </c>
      <c r="G1654" t="s">
        <v>332</v>
      </c>
      <c r="H1654" s="90"/>
      <c r="I1654" s="209"/>
      <c r="J1654" s="209"/>
      <c r="K1654" s="210"/>
      <c r="L1654" s="210"/>
      <c r="M1654" s="210"/>
      <c r="N1654" s="210"/>
      <c r="O1654" s="210"/>
      <c r="P1654" s="210"/>
      <c r="R1654" s="210"/>
      <c r="S1654" s="4" t="str">
        <f t="shared" ref="S1654" si="1811">ADDRESS(ROW(S1646),COLUMN(S1646),2)</f>
        <v>S$1646</v>
      </c>
      <c r="T1654" s="4" t="str">
        <f t="shared" ref="T1654:AX1654" si="1812">ADDRESS(ROW(T1646),COLUMN(T1646),2)</f>
        <v>T$1646</v>
      </c>
      <c r="U1654" s="4" t="str">
        <f t="shared" si="1812"/>
        <v>U$1646</v>
      </c>
      <c r="V1654" s="4" t="str">
        <f t="shared" si="1812"/>
        <v>V$1646</v>
      </c>
      <c r="W1654" s="4" t="str">
        <f t="shared" si="1812"/>
        <v>W$1646</v>
      </c>
      <c r="X1654" s="4" t="str">
        <f t="shared" si="1812"/>
        <v>X$1646</v>
      </c>
      <c r="Y1654" s="4" t="str">
        <f t="shared" si="1812"/>
        <v>Y$1646</v>
      </c>
      <c r="Z1654" s="4" t="str">
        <f t="shared" si="1812"/>
        <v>Z$1646</v>
      </c>
      <c r="AA1654" s="4" t="str">
        <f t="shared" si="1812"/>
        <v>AA$1646</v>
      </c>
      <c r="AB1654" s="4" t="str">
        <f t="shared" si="1812"/>
        <v>AB$1646</v>
      </c>
      <c r="AC1654" s="4" t="str">
        <f t="shared" si="1812"/>
        <v>AC$1646</v>
      </c>
      <c r="AD1654" s="4" t="str">
        <f t="shared" si="1812"/>
        <v>AD$1646</v>
      </c>
      <c r="AE1654" s="4" t="str">
        <f t="shared" si="1812"/>
        <v>AE$1646</v>
      </c>
      <c r="AF1654" s="4" t="str">
        <f t="shared" si="1812"/>
        <v>AF$1646</v>
      </c>
      <c r="AG1654" s="4" t="str">
        <f t="shared" si="1812"/>
        <v>AG$1646</v>
      </c>
      <c r="AH1654" s="4" t="str">
        <f t="shared" si="1812"/>
        <v>AH$1646</v>
      </c>
      <c r="AI1654" s="4" t="str">
        <f t="shared" si="1812"/>
        <v>AI$1646</v>
      </c>
      <c r="AJ1654" s="4" t="str">
        <f t="shared" si="1812"/>
        <v>AJ$1646</v>
      </c>
      <c r="AK1654" s="4" t="str">
        <f t="shared" si="1812"/>
        <v>AK$1646</v>
      </c>
      <c r="AL1654" s="4" t="str">
        <f t="shared" si="1812"/>
        <v>AL$1646</v>
      </c>
      <c r="AM1654" s="4" t="str">
        <f t="shared" si="1812"/>
        <v>AM$1646</v>
      </c>
      <c r="AN1654" s="4" t="str">
        <f t="shared" si="1812"/>
        <v>AN$1646</v>
      </c>
      <c r="AO1654" s="4" t="str">
        <f t="shared" si="1812"/>
        <v>AO$1646</v>
      </c>
      <c r="AP1654" s="4" t="str">
        <f t="shared" si="1812"/>
        <v>AP$1646</v>
      </c>
      <c r="AQ1654" s="4" t="str">
        <f t="shared" si="1812"/>
        <v>AQ$1646</v>
      </c>
      <c r="AR1654" s="4" t="str">
        <f t="shared" si="1812"/>
        <v>AR$1646</v>
      </c>
      <c r="AS1654" s="4" t="str">
        <f t="shared" si="1812"/>
        <v>AS$1646</v>
      </c>
      <c r="AT1654" s="4" t="str">
        <f t="shared" si="1812"/>
        <v>AT$1646</v>
      </c>
      <c r="AU1654" s="4" t="str">
        <f t="shared" si="1812"/>
        <v>AU$1646</v>
      </c>
      <c r="AV1654" s="4" t="str">
        <f t="shared" si="1812"/>
        <v>AV$1646</v>
      </c>
      <c r="AW1654" s="4" t="str">
        <f t="shared" si="1812"/>
        <v>AW$1646</v>
      </c>
      <c r="AX1654" s="4" t="str">
        <f t="shared" si="1812"/>
        <v>AX$1646</v>
      </c>
      <c r="AY1654" s="4" t="str">
        <f t="shared" ref="AY1654:CD1654" si="1813">ADDRESS(ROW(AY1646),COLUMN(AY1646),2)</f>
        <v>AY$1646</v>
      </c>
      <c r="AZ1654" s="4" t="str">
        <f t="shared" si="1813"/>
        <v>AZ$1646</v>
      </c>
      <c r="BA1654" s="4" t="str">
        <f t="shared" si="1813"/>
        <v>BA$1646</v>
      </c>
      <c r="BB1654" s="4" t="str">
        <f t="shared" si="1813"/>
        <v>BB$1646</v>
      </c>
      <c r="BC1654" s="4" t="str">
        <f t="shared" si="1813"/>
        <v>BC$1646</v>
      </c>
      <c r="BD1654" s="4" t="str">
        <f t="shared" si="1813"/>
        <v>BD$1646</v>
      </c>
      <c r="BE1654" s="4" t="str">
        <f t="shared" si="1813"/>
        <v>BE$1646</v>
      </c>
      <c r="BF1654" s="4" t="str">
        <f t="shared" si="1813"/>
        <v>BF$1646</v>
      </c>
      <c r="BG1654" s="4" t="str">
        <f t="shared" si="1813"/>
        <v>BG$1646</v>
      </c>
      <c r="BH1654" s="4" t="str">
        <f t="shared" si="1813"/>
        <v>BH$1646</v>
      </c>
      <c r="BI1654" s="4" t="str">
        <f t="shared" si="1813"/>
        <v>BI$1646</v>
      </c>
      <c r="BJ1654" s="4" t="str">
        <f t="shared" si="1813"/>
        <v>BJ$1646</v>
      </c>
      <c r="BK1654" s="4" t="str">
        <f t="shared" si="1813"/>
        <v>BK$1646</v>
      </c>
      <c r="BL1654" s="4" t="str">
        <f t="shared" si="1813"/>
        <v>BL$1646</v>
      </c>
      <c r="BM1654" s="4" t="str">
        <f t="shared" si="1813"/>
        <v>BM$1646</v>
      </c>
      <c r="BN1654" s="4" t="str">
        <f t="shared" si="1813"/>
        <v>BN$1646</v>
      </c>
      <c r="BO1654" s="4" t="str">
        <f t="shared" si="1813"/>
        <v>BO$1646</v>
      </c>
      <c r="BP1654" s="4" t="str">
        <f t="shared" si="1813"/>
        <v>BP$1646</v>
      </c>
      <c r="BQ1654" s="4" t="str">
        <f t="shared" si="1813"/>
        <v>BQ$1646</v>
      </c>
      <c r="BR1654" s="4" t="str">
        <f t="shared" si="1813"/>
        <v>BR$1646</v>
      </c>
      <c r="BS1654" s="4" t="str">
        <f t="shared" si="1813"/>
        <v>BS$1646</v>
      </c>
      <c r="BT1654" s="4" t="str">
        <f t="shared" si="1813"/>
        <v>BT$1646</v>
      </c>
      <c r="BU1654" s="4" t="str">
        <f t="shared" si="1813"/>
        <v>BU$1646</v>
      </c>
      <c r="BV1654" s="4" t="str">
        <f t="shared" si="1813"/>
        <v>BV$1646</v>
      </c>
      <c r="BW1654" s="4" t="str">
        <f t="shared" si="1813"/>
        <v>BW$1646</v>
      </c>
      <c r="BX1654" s="4" t="str">
        <f t="shared" si="1813"/>
        <v>BX$1646</v>
      </c>
      <c r="BY1654" s="4" t="str">
        <f t="shared" si="1813"/>
        <v>BY$1646</v>
      </c>
      <c r="BZ1654" s="4" t="str">
        <f t="shared" si="1813"/>
        <v>BZ$1646</v>
      </c>
      <c r="CA1654" s="4" t="str">
        <f t="shared" si="1813"/>
        <v>CA$1646</v>
      </c>
      <c r="CB1654" s="4" t="str">
        <f t="shared" si="1813"/>
        <v>CB$1646</v>
      </c>
      <c r="CC1654" s="4" t="str">
        <f t="shared" si="1813"/>
        <v>CC$1646</v>
      </c>
      <c r="CD1654" s="4" t="str">
        <f t="shared" si="1813"/>
        <v>CD$1646</v>
      </c>
      <c r="CE1654" s="4" t="str">
        <f t="shared" ref="CE1654:CK1654" si="1814">ADDRESS(ROW(CE1646),COLUMN(CE1646),2)</f>
        <v>CE$1646</v>
      </c>
      <c r="CF1654" s="4" t="str">
        <f t="shared" si="1814"/>
        <v>CF$1646</v>
      </c>
      <c r="CG1654" s="4" t="str">
        <f t="shared" si="1814"/>
        <v>CG$1646</v>
      </c>
      <c r="CH1654" s="4" t="str">
        <f t="shared" si="1814"/>
        <v>CH$1646</v>
      </c>
      <c r="CI1654" s="4" t="str">
        <f t="shared" si="1814"/>
        <v>CI$1646</v>
      </c>
      <c r="CJ1654" s="4" t="str">
        <f t="shared" si="1814"/>
        <v>CJ$1646</v>
      </c>
      <c r="CK1654" s="4" t="str">
        <f t="shared" si="1814"/>
        <v>CK$1646</v>
      </c>
    </row>
    <row r="1655" spans="2:89" x14ac:dyDescent="0.35">
      <c r="B1655" s="132" t="str">
        <f>B1628</f>
        <v>Secondary volume driver</v>
      </c>
      <c r="D1655" t="s">
        <v>759</v>
      </c>
      <c r="E1655" s="8" t="str">
        <f t="shared" si="1805"/>
        <v>1655 FAINT-S</v>
      </c>
      <c r="G1655" t="s">
        <v>332</v>
      </c>
      <c r="H1655" s="12"/>
      <c r="I1655" s="60"/>
      <c r="J1655" s="60"/>
      <c r="K1655" s="15"/>
      <c r="L1655" s="15"/>
      <c r="M1655" s="15"/>
      <c r="N1655" s="15"/>
      <c r="O1655" s="15"/>
      <c r="P1655" s="15"/>
      <c r="R1655" s="15"/>
      <c r="S1655" s="175" t="str">
        <f t="shared" ref="S1655" si="1815">S1628</f>
        <v>S$19</v>
      </c>
      <c r="T1655" s="175" t="str">
        <f t="shared" ref="T1655:AX1655" si="1816">T1628</f>
        <v>T$19</v>
      </c>
      <c r="U1655" s="175" t="str">
        <f t="shared" si="1816"/>
        <v>U$19</v>
      </c>
      <c r="V1655" s="175" t="str">
        <f t="shared" si="1816"/>
        <v>V$19</v>
      </c>
      <c r="W1655" s="175" t="str">
        <f t="shared" si="1816"/>
        <v>W$19</v>
      </c>
      <c r="X1655" s="175" t="str">
        <f t="shared" si="1816"/>
        <v>X$19</v>
      </c>
      <c r="Y1655" s="175" t="str">
        <f t="shared" si="1816"/>
        <v>Y$19</v>
      </c>
      <c r="Z1655" s="175" t="str">
        <f t="shared" si="1816"/>
        <v>Z$19</v>
      </c>
      <c r="AA1655" s="175" t="str">
        <f t="shared" si="1816"/>
        <v>AA$19</v>
      </c>
      <c r="AB1655" s="175" t="str">
        <f t="shared" si="1816"/>
        <v>AB$19</v>
      </c>
      <c r="AC1655" s="175" t="str">
        <f t="shared" si="1816"/>
        <v>AC$19</v>
      </c>
      <c r="AD1655" s="175" t="str">
        <f t="shared" si="1816"/>
        <v>AD$19</v>
      </c>
      <c r="AE1655" s="175" t="str">
        <f t="shared" si="1816"/>
        <v>AE$19</v>
      </c>
      <c r="AF1655" s="175" t="str">
        <f t="shared" si="1816"/>
        <v>AF$19</v>
      </c>
      <c r="AG1655" s="175" t="str">
        <f t="shared" si="1816"/>
        <v>AG$19</v>
      </c>
      <c r="AH1655" s="175" t="str">
        <f t="shared" si="1816"/>
        <v>AH$19</v>
      </c>
      <c r="AI1655" s="175" t="str">
        <f t="shared" si="1816"/>
        <v>AI$19</v>
      </c>
      <c r="AJ1655" s="175" t="str">
        <f t="shared" si="1816"/>
        <v>AJ$19</v>
      </c>
      <c r="AK1655" s="175" t="str">
        <f t="shared" si="1816"/>
        <v>AK$19</v>
      </c>
      <c r="AL1655" s="175" t="str">
        <f t="shared" si="1816"/>
        <v>AL$19</v>
      </c>
      <c r="AM1655" s="175" t="str">
        <f t="shared" si="1816"/>
        <v>AM$19</v>
      </c>
      <c r="AN1655" s="175" t="str">
        <f t="shared" si="1816"/>
        <v>AN$19</v>
      </c>
      <c r="AO1655" s="175" t="str">
        <f t="shared" si="1816"/>
        <v>AO$19</v>
      </c>
      <c r="AP1655" s="175" t="str">
        <f t="shared" si="1816"/>
        <v>AP$19</v>
      </c>
      <c r="AQ1655" s="175" t="str">
        <f t="shared" si="1816"/>
        <v>AQ$19</v>
      </c>
      <c r="AR1655" s="175" t="str">
        <f t="shared" si="1816"/>
        <v>AR$19</v>
      </c>
      <c r="AS1655" s="175" t="str">
        <f t="shared" si="1816"/>
        <v>AS$19</v>
      </c>
      <c r="AT1655" s="175" t="str">
        <f t="shared" si="1816"/>
        <v>AT$19</v>
      </c>
      <c r="AU1655" s="175" t="str">
        <f t="shared" si="1816"/>
        <v>AU$19</v>
      </c>
      <c r="AV1655" s="175" t="str">
        <f t="shared" si="1816"/>
        <v>AV$19</v>
      </c>
      <c r="AW1655" s="175" t="str">
        <f t="shared" si="1816"/>
        <v>AW$19</v>
      </c>
      <c r="AX1655" s="175" t="str">
        <f t="shared" si="1816"/>
        <v>AX$19</v>
      </c>
      <c r="AY1655" s="175" t="str">
        <f t="shared" ref="AY1655:CD1655" si="1817">AY1628</f>
        <v>AY$19</v>
      </c>
      <c r="AZ1655" s="175" t="str">
        <f t="shared" si="1817"/>
        <v>AZ$19</v>
      </c>
      <c r="BA1655" s="175" t="str">
        <f t="shared" si="1817"/>
        <v>BA$19</v>
      </c>
      <c r="BB1655" s="175" t="str">
        <f t="shared" si="1817"/>
        <v>BB$19</v>
      </c>
      <c r="BC1655" s="175" t="str">
        <f t="shared" si="1817"/>
        <v>BC$19</v>
      </c>
      <c r="BD1655" s="175" t="str">
        <f t="shared" si="1817"/>
        <v>BD$19</v>
      </c>
      <c r="BE1655" s="175" t="str">
        <f t="shared" si="1817"/>
        <v>BE$19</v>
      </c>
      <c r="BF1655" s="175" t="str">
        <f t="shared" si="1817"/>
        <v>BF$19</v>
      </c>
      <c r="BG1655" s="175" t="str">
        <f t="shared" si="1817"/>
        <v>BG$19</v>
      </c>
      <c r="BH1655" s="175" t="str">
        <f t="shared" si="1817"/>
        <v>BH$19</v>
      </c>
      <c r="BI1655" s="175" t="str">
        <f t="shared" si="1817"/>
        <v>BI$19</v>
      </c>
      <c r="BJ1655" s="175" t="str">
        <f t="shared" si="1817"/>
        <v>BJ$19</v>
      </c>
      <c r="BK1655" s="175" t="str">
        <f t="shared" si="1817"/>
        <v>BK$19</v>
      </c>
      <c r="BL1655" s="175" t="str">
        <f t="shared" si="1817"/>
        <v>BL$19</v>
      </c>
      <c r="BM1655" s="175" t="str">
        <f t="shared" si="1817"/>
        <v>BM$19</v>
      </c>
      <c r="BN1655" s="175" t="str">
        <f t="shared" si="1817"/>
        <v>BN$19</v>
      </c>
      <c r="BO1655" s="175" t="str">
        <f t="shared" si="1817"/>
        <v>BO$19</v>
      </c>
      <c r="BP1655" s="175" t="str">
        <f t="shared" si="1817"/>
        <v>BP$19</v>
      </c>
      <c r="BQ1655" s="175" t="str">
        <f t="shared" si="1817"/>
        <v>BQ$19</v>
      </c>
      <c r="BR1655" s="175" t="str">
        <f t="shared" si="1817"/>
        <v>BR$19</v>
      </c>
      <c r="BS1655" s="175" t="str">
        <f t="shared" si="1817"/>
        <v>BS$19</v>
      </c>
      <c r="BT1655" s="175" t="str">
        <f t="shared" si="1817"/>
        <v>BT$19</v>
      </c>
      <c r="BU1655" s="175" t="str">
        <f t="shared" si="1817"/>
        <v>BU$19</v>
      </c>
      <c r="BV1655" s="175" t="str">
        <f t="shared" si="1817"/>
        <v>BV$19</v>
      </c>
      <c r="BW1655" s="175" t="str">
        <f t="shared" si="1817"/>
        <v>BW$19</v>
      </c>
      <c r="BX1655" s="175" t="str">
        <f t="shared" si="1817"/>
        <v>BX$19</v>
      </c>
      <c r="BY1655" s="175" t="str">
        <f t="shared" si="1817"/>
        <v>BY$19</v>
      </c>
      <c r="BZ1655" s="175" t="str">
        <f t="shared" si="1817"/>
        <v>BZ$19</v>
      </c>
      <c r="CA1655" s="175" t="str">
        <f t="shared" si="1817"/>
        <v>CA$19</v>
      </c>
      <c r="CB1655" s="175" t="str">
        <f t="shared" si="1817"/>
        <v>CB$19</v>
      </c>
      <c r="CC1655" s="175" t="str">
        <f t="shared" si="1817"/>
        <v>CC$19</v>
      </c>
      <c r="CD1655" s="175" t="str">
        <f t="shared" si="1817"/>
        <v>CD$19</v>
      </c>
      <c r="CE1655" s="175" t="str">
        <f t="shared" ref="CE1655:CK1655" si="1818">CE1628</f>
        <v>CE$19</v>
      </c>
      <c r="CF1655" s="175" t="str">
        <f t="shared" si="1818"/>
        <v>CF$19</v>
      </c>
      <c r="CG1655" s="175" t="str">
        <f t="shared" si="1818"/>
        <v>CG$19</v>
      </c>
      <c r="CH1655" s="175" t="str">
        <f t="shared" si="1818"/>
        <v>CH$19</v>
      </c>
      <c r="CI1655" s="175" t="str">
        <f t="shared" si="1818"/>
        <v>CI$19</v>
      </c>
      <c r="CJ1655" s="175" t="str">
        <f t="shared" si="1818"/>
        <v>CJ$19</v>
      </c>
      <c r="CK1655" s="175" t="str">
        <f t="shared" si="1818"/>
        <v>CK$19</v>
      </c>
    </row>
    <row r="1656" spans="2:89" x14ac:dyDescent="0.35">
      <c r="B1656" s="171" t="s">
        <v>490</v>
      </c>
      <c r="E1656" s="8"/>
      <c r="H1656" s="170"/>
      <c r="I1656" s="172"/>
      <c r="J1656" s="172"/>
      <c r="K1656" s="193"/>
      <c r="L1656" s="193"/>
      <c r="M1656" s="193"/>
      <c r="N1656" s="193"/>
      <c r="O1656" s="193"/>
      <c r="P1656" s="193"/>
      <c r="R1656" s="194"/>
      <c r="S1656" s="170"/>
      <c r="T1656" s="170"/>
      <c r="U1656" s="170"/>
      <c r="V1656" s="170"/>
      <c r="W1656" s="170"/>
      <c r="X1656" s="170"/>
      <c r="Y1656" s="170"/>
      <c r="Z1656" s="170"/>
      <c r="AA1656" s="170"/>
      <c r="AB1656" s="170"/>
      <c r="AC1656" s="170"/>
      <c r="AD1656" s="170"/>
      <c r="AE1656" s="170"/>
      <c r="AF1656" s="170"/>
      <c r="AG1656" s="170"/>
      <c r="AH1656" s="170"/>
      <c r="AI1656" s="170"/>
      <c r="AJ1656" s="170"/>
      <c r="AK1656" s="170"/>
      <c r="AL1656" s="170"/>
      <c r="AM1656" s="170"/>
      <c r="AN1656" s="170"/>
      <c r="AO1656" s="170"/>
      <c r="AP1656" s="170"/>
      <c r="AQ1656" s="170"/>
      <c r="AR1656" s="170"/>
      <c r="AS1656" s="170"/>
      <c r="AT1656" s="170"/>
      <c r="AU1656" s="170"/>
      <c r="AV1656" s="170"/>
      <c r="AW1656" s="170"/>
      <c r="AX1656" s="170"/>
      <c r="AY1656" s="170"/>
      <c r="AZ1656" s="170"/>
      <c r="BA1656" s="170"/>
      <c r="BB1656" s="170"/>
      <c r="BC1656" s="170"/>
      <c r="BD1656" s="170"/>
      <c r="BE1656" s="170"/>
      <c r="BF1656" s="170"/>
      <c r="BG1656" s="170"/>
      <c r="BH1656" s="170"/>
      <c r="BI1656" s="170"/>
      <c r="BJ1656" s="170"/>
      <c r="BK1656" s="170"/>
      <c r="BL1656" s="170"/>
      <c r="BM1656" s="170"/>
      <c r="BN1656" s="170"/>
      <c r="BO1656" s="170"/>
      <c r="BP1656" s="170"/>
      <c r="BQ1656" s="170"/>
      <c r="BR1656" s="170"/>
      <c r="BS1656" s="170"/>
      <c r="BT1656" s="170"/>
      <c r="BU1656" s="170"/>
      <c r="BV1656" s="170"/>
      <c r="BW1656" s="170"/>
      <c r="BX1656" s="170"/>
      <c r="BY1656" s="170"/>
      <c r="BZ1656" s="170"/>
      <c r="CA1656" s="170"/>
      <c r="CB1656" s="170"/>
      <c r="CC1656" s="170"/>
      <c r="CD1656" s="170"/>
      <c r="CE1656" s="170"/>
      <c r="CF1656" s="170"/>
      <c r="CG1656" s="170"/>
      <c r="CH1656" s="170"/>
      <c r="CI1656" s="170"/>
      <c r="CJ1656" s="170"/>
      <c r="CK1656" s="170"/>
    </row>
    <row r="1657" spans="2:89" x14ac:dyDescent="0.35">
      <c r="B1657" s="171" t="s">
        <v>492</v>
      </c>
      <c r="E1657" s="8"/>
      <c r="H1657" s="170"/>
      <c r="I1657" s="172"/>
      <c r="J1657" s="172"/>
      <c r="K1657" s="193"/>
      <c r="L1657" s="193"/>
      <c r="M1657" s="193"/>
      <c r="N1657" s="193"/>
      <c r="O1657" s="193"/>
      <c r="P1657" s="193"/>
      <c r="R1657" s="194"/>
      <c r="S1657" s="170"/>
      <c r="T1657" s="170"/>
      <c r="U1657" s="170"/>
      <c r="V1657" s="170"/>
      <c r="W1657" s="170"/>
      <c r="X1657" s="170"/>
      <c r="Y1657" s="170"/>
      <c r="Z1657" s="170"/>
      <c r="AA1657" s="170"/>
      <c r="AB1657" s="170"/>
      <c r="AC1657" s="170"/>
      <c r="AD1657" s="170"/>
      <c r="AE1657" s="170"/>
      <c r="AF1657" s="170"/>
      <c r="AG1657" s="170"/>
      <c r="AH1657" s="170"/>
      <c r="AI1657" s="170"/>
      <c r="AJ1657" s="170"/>
      <c r="AK1657" s="170"/>
      <c r="AL1657" s="170"/>
      <c r="AM1657" s="170"/>
      <c r="AN1657" s="170"/>
      <c r="AO1657" s="170"/>
      <c r="AP1657" s="170"/>
      <c r="AQ1657" s="170"/>
      <c r="AR1657" s="170"/>
      <c r="AS1657" s="170"/>
      <c r="AT1657" s="170"/>
      <c r="AU1657" s="170"/>
      <c r="AV1657" s="170"/>
      <c r="AW1657" s="170"/>
      <c r="AX1657" s="170"/>
      <c r="AY1657" s="170"/>
      <c r="AZ1657" s="170"/>
      <c r="BA1657" s="170"/>
      <c r="BB1657" s="170"/>
      <c r="BC1657" s="170"/>
      <c r="BD1657" s="170"/>
      <c r="BE1657" s="170"/>
      <c r="BF1657" s="170"/>
      <c r="BG1657" s="170"/>
      <c r="BH1657" s="170"/>
      <c r="BI1657" s="170"/>
      <c r="BJ1657" s="170"/>
      <c r="BK1657" s="170"/>
      <c r="BL1657" s="170"/>
      <c r="BM1657" s="170"/>
      <c r="BN1657" s="170"/>
      <c r="BO1657" s="170"/>
      <c r="BP1657" s="170"/>
      <c r="BQ1657" s="170"/>
      <c r="BR1657" s="170"/>
      <c r="BS1657" s="170"/>
      <c r="BT1657" s="170"/>
      <c r="BU1657" s="170"/>
      <c r="BV1657" s="170"/>
      <c r="BW1657" s="170"/>
      <c r="BX1657" s="170"/>
      <c r="BY1657" s="170"/>
      <c r="BZ1657" s="170"/>
      <c r="CA1657" s="170"/>
      <c r="CB1657" s="170"/>
      <c r="CC1657" s="170"/>
      <c r="CD1657" s="170"/>
      <c r="CE1657" s="170"/>
      <c r="CF1657" s="170"/>
      <c r="CG1657" s="170"/>
      <c r="CH1657" s="170"/>
      <c r="CI1657" s="170"/>
      <c r="CJ1657" s="170"/>
      <c r="CK1657" s="170"/>
    </row>
    <row r="1658" spans="2:89" x14ac:dyDescent="0.35">
      <c r="B1658" s="171" t="s">
        <v>461</v>
      </c>
      <c r="E1658" s="8"/>
      <c r="H1658" s="170"/>
      <c r="I1658" s="172"/>
      <c r="J1658" s="172"/>
      <c r="K1658" s="193"/>
      <c r="L1658" s="193"/>
      <c r="M1658" s="193"/>
      <c r="N1658" s="193"/>
      <c r="O1658" s="193"/>
      <c r="P1658" s="193"/>
      <c r="R1658" s="194"/>
      <c r="S1658" s="195" t="str">
        <f t="shared" ref="S1658:AX1658" si="1819">S$20</f>
        <v>S$16</v>
      </c>
      <c r="T1658" s="195" t="str">
        <f t="shared" si="1819"/>
        <v>T$16</v>
      </c>
      <c r="U1658" s="195" t="str">
        <f t="shared" si="1819"/>
        <v>U$16</v>
      </c>
      <c r="V1658" s="195" t="str">
        <f t="shared" si="1819"/>
        <v>V$16</v>
      </c>
      <c r="W1658" s="195" t="str">
        <f t="shared" si="1819"/>
        <v>W$16</v>
      </c>
      <c r="X1658" s="195" t="str">
        <f t="shared" si="1819"/>
        <v>X$16</v>
      </c>
      <c r="Y1658" s="195" t="str">
        <f t="shared" si="1819"/>
        <v>Y$16</v>
      </c>
      <c r="Z1658" s="195" t="str">
        <f t="shared" si="1819"/>
        <v>Z$16</v>
      </c>
      <c r="AA1658" s="195" t="str">
        <f t="shared" si="1819"/>
        <v>AA$16</v>
      </c>
      <c r="AB1658" s="195" t="str">
        <f t="shared" si="1819"/>
        <v>AB$16</v>
      </c>
      <c r="AC1658" s="195" t="str">
        <f t="shared" si="1819"/>
        <v>AC$16</v>
      </c>
      <c r="AD1658" s="195" t="str">
        <f t="shared" si="1819"/>
        <v>AD$16</v>
      </c>
      <c r="AE1658" s="195" t="str">
        <f t="shared" si="1819"/>
        <v>AE$16</v>
      </c>
      <c r="AF1658" s="195" t="str">
        <f t="shared" si="1819"/>
        <v>AF$16</v>
      </c>
      <c r="AG1658" s="195" t="str">
        <f t="shared" si="1819"/>
        <v>AG$16</v>
      </c>
      <c r="AH1658" s="195" t="str">
        <f t="shared" si="1819"/>
        <v>AH$16</v>
      </c>
      <c r="AI1658" s="195" t="str">
        <f t="shared" si="1819"/>
        <v>AI$16</v>
      </c>
      <c r="AJ1658" s="195" t="str">
        <f t="shared" si="1819"/>
        <v>AJ$16</v>
      </c>
      <c r="AK1658" s="195" t="str">
        <f t="shared" si="1819"/>
        <v>AK$16</v>
      </c>
      <c r="AL1658" s="195" t="str">
        <f t="shared" si="1819"/>
        <v>AL$16</v>
      </c>
      <c r="AM1658" s="195" t="str">
        <f t="shared" si="1819"/>
        <v>AM$16</v>
      </c>
      <c r="AN1658" s="195" t="str">
        <f t="shared" si="1819"/>
        <v>AN$16</v>
      </c>
      <c r="AO1658" s="195" t="str">
        <f t="shared" si="1819"/>
        <v>AO$16</v>
      </c>
      <c r="AP1658" s="195" t="str">
        <f t="shared" si="1819"/>
        <v>AP$16</v>
      </c>
      <c r="AQ1658" s="195" t="str">
        <f t="shared" si="1819"/>
        <v>AQ$16</v>
      </c>
      <c r="AR1658" s="195" t="str">
        <f t="shared" si="1819"/>
        <v>AR$16</v>
      </c>
      <c r="AS1658" s="195" t="str">
        <f t="shared" si="1819"/>
        <v>AS$16</v>
      </c>
      <c r="AT1658" s="195" t="str">
        <f t="shared" si="1819"/>
        <v>AT$16</v>
      </c>
      <c r="AU1658" s="195" t="str">
        <f t="shared" si="1819"/>
        <v>AU$16</v>
      </c>
      <c r="AV1658" s="195" t="str">
        <f t="shared" si="1819"/>
        <v>AV$16</v>
      </c>
      <c r="AW1658" s="195" t="str">
        <f t="shared" si="1819"/>
        <v>AW$16</v>
      </c>
      <c r="AX1658" s="195" t="str">
        <f t="shared" si="1819"/>
        <v>AX$16</v>
      </c>
      <c r="AY1658" s="195" t="str">
        <f t="shared" ref="AY1658:CD1658" si="1820">AY$20</f>
        <v>AY$16</v>
      </c>
      <c r="AZ1658" s="195" t="str">
        <f t="shared" si="1820"/>
        <v>AZ$16</v>
      </c>
      <c r="BA1658" s="195" t="str">
        <f t="shared" si="1820"/>
        <v>BA$16</v>
      </c>
      <c r="BB1658" s="195" t="str">
        <f t="shared" si="1820"/>
        <v>BB$16</v>
      </c>
      <c r="BC1658" s="195" t="str">
        <f t="shared" si="1820"/>
        <v>BC$16</v>
      </c>
      <c r="BD1658" s="195" t="str">
        <f t="shared" si="1820"/>
        <v>BD$16</v>
      </c>
      <c r="BE1658" s="195" t="str">
        <f t="shared" si="1820"/>
        <v>BE$16</v>
      </c>
      <c r="BF1658" s="195" t="str">
        <f t="shared" si="1820"/>
        <v>BF$16</v>
      </c>
      <c r="BG1658" s="195" t="str">
        <f t="shared" si="1820"/>
        <v>BG$16</v>
      </c>
      <c r="BH1658" s="195" t="str">
        <f t="shared" si="1820"/>
        <v>BH$16</v>
      </c>
      <c r="BI1658" s="195" t="str">
        <f t="shared" si="1820"/>
        <v>BI$16</v>
      </c>
      <c r="BJ1658" s="195" t="str">
        <f t="shared" si="1820"/>
        <v>BJ$16</v>
      </c>
      <c r="BK1658" s="195" t="str">
        <f t="shared" si="1820"/>
        <v>BK$16</v>
      </c>
      <c r="BL1658" s="195" t="str">
        <f t="shared" si="1820"/>
        <v>BL$16</v>
      </c>
      <c r="BM1658" s="195" t="str">
        <f t="shared" si="1820"/>
        <v>BM$16</v>
      </c>
      <c r="BN1658" s="195" t="str">
        <f t="shared" si="1820"/>
        <v>BN$16</v>
      </c>
      <c r="BO1658" s="195" t="str">
        <f t="shared" si="1820"/>
        <v>BO$16</v>
      </c>
      <c r="BP1658" s="195" t="str">
        <f t="shared" si="1820"/>
        <v>BP$16</v>
      </c>
      <c r="BQ1658" s="195" t="str">
        <f t="shared" si="1820"/>
        <v>BQ$16</v>
      </c>
      <c r="BR1658" s="195" t="str">
        <f t="shared" si="1820"/>
        <v>BR$16</v>
      </c>
      <c r="BS1658" s="195" t="str">
        <f t="shared" si="1820"/>
        <v>BS$16</v>
      </c>
      <c r="BT1658" s="195" t="str">
        <f t="shared" si="1820"/>
        <v>BT$16</v>
      </c>
      <c r="BU1658" s="195" t="str">
        <f t="shared" si="1820"/>
        <v>BU$16</v>
      </c>
      <c r="BV1658" s="195" t="str">
        <f t="shared" si="1820"/>
        <v>BV$16</v>
      </c>
      <c r="BW1658" s="195" t="str">
        <f t="shared" si="1820"/>
        <v>BW$16</v>
      </c>
      <c r="BX1658" s="195" t="str">
        <f t="shared" si="1820"/>
        <v>BX$16</v>
      </c>
      <c r="BY1658" s="195" t="str">
        <f t="shared" si="1820"/>
        <v>BY$16</v>
      </c>
      <c r="BZ1658" s="195" t="str">
        <f t="shared" si="1820"/>
        <v>BZ$16</v>
      </c>
      <c r="CA1658" s="195" t="str">
        <f t="shared" si="1820"/>
        <v>CA$16</v>
      </c>
      <c r="CB1658" s="195" t="str">
        <f t="shared" si="1820"/>
        <v>CB$16</v>
      </c>
      <c r="CC1658" s="195" t="str">
        <f t="shared" si="1820"/>
        <v>CC$16</v>
      </c>
      <c r="CD1658" s="195" t="str">
        <f t="shared" si="1820"/>
        <v>CD$16</v>
      </c>
      <c r="CE1658" s="195" t="str">
        <f t="shared" ref="CE1658:CK1658" si="1821">CE$20</f>
        <v>CE$16</v>
      </c>
      <c r="CF1658" s="195" t="str">
        <f t="shared" si="1821"/>
        <v>CF$16</v>
      </c>
      <c r="CG1658" s="195" t="str">
        <f t="shared" si="1821"/>
        <v>CG$16</v>
      </c>
      <c r="CH1658" s="195" t="str">
        <f t="shared" si="1821"/>
        <v>CH$16</v>
      </c>
      <c r="CI1658" s="195" t="str">
        <f t="shared" si="1821"/>
        <v>CI$16</v>
      </c>
      <c r="CJ1658" s="195" t="str">
        <f t="shared" si="1821"/>
        <v>CJ$16</v>
      </c>
      <c r="CK1658" s="195" t="str">
        <f t="shared" si="1821"/>
        <v>CK$16</v>
      </c>
    </row>
    <row r="1659" spans="2:89" x14ac:dyDescent="0.35">
      <c r="B1659" s="171" t="s">
        <v>462</v>
      </c>
      <c r="E1659" s="8"/>
      <c r="H1659" s="196"/>
      <c r="I1659" s="197"/>
      <c r="J1659" s="197"/>
      <c r="K1659" s="198"/>
      <c r="L1659" s="198"/>
      <c r="M1659" s="198"/>
      <c r="N1659" s="198"/>
      <c r="O1659" s="198"/>
      <c r="P1659" s="198"/>
      <c r="R1659" s="198"/>
      <c r="S1659" s="195" t="str">
        <f t="shared" ref="S1659:AX1659" si="1822">S$21</f>
        <v>S$17</v>
      </c>
      <c r="T1659" s="195" t="str">
        <f t="shared" si="1822"/>
        <v>T$17</v>
      </c>
      <c r="U1659" s="195" t="str">
        <f t="shared" si="1822"/>
        <v>U$17</v>
      </c>
      <c r="V1659" s="195" t="str">
        <f t="shared" si="1822"/>
        <v>V$17</v>
      </c>
      <c r="W1659" s="195" t="str">
        <f t="shared" si="1822"/>
        <v>W$17</v>
      </c>
      <c r="X1659" s="195" t="str">
        <f t="shared" si="1822"/>
        <v>X$17</v>
      </c>
      <c r="Y1659" s="195" t="str">
        <f t="shared" si="1822"/>
        <v>Y$17</v>
      </c>
      <c r="Z1659" s="195" t="str">
        <f t="shared" si="1822"/>
        <v>Z$17</v>
      </c>
      <c r="AA1659" s="195" t="str">
        <f t="shared" si="1822"/>
        <v>AA$17</v>
      </c>
      <c r="AB1659" s="195" t="str">
        <f t="shared" si="1822"/>
        <v>AB$17</v>
      </c>
      <c r="AC1659" s="195" t="str">
        <f t="shared" si="1822"/>
        <v>AC$17</v>
      </c>
      <c r="AD1659" s="195" t="str">
        <f t="shared" si="1822"/>
        <v>AD$17</v>
      </c>
      <c r="AE1659" s="195" t="str">
        <f t="shared" si="1822"/>
        <v>AE$17</v>
      </c>
      <c r="AF1659" s="195" t="str">
        <f t="shared" si="1822"/>
        <v>AF$17</v>
      </c>
      <c r="AG1659" s="195" t="str">
        <f t="shared" si="1822"/>
        <v>AG$17</v>
      </c>
      <c r="AH1659" s="195" t="str">
        <f t="shared" si="1822"/>
        <v>AH$17</v>
      </c>
      <c r="AI1659" s="195" t="str">
        <f t="shared" si="1822"/>
        <v>AI$17</v>
      </c>
      <c r="AJ1659" s="195" t="str">
        <f t="shared" si="1822"/>
        <v>AJ$17</v>
      </c>
      <c r="AK1659" s="195" t="str">
        <f t="shared" si="1822"/>
        <v>AK$17</v>
      </c>
      <c r="AL1659" s="195" t="str">
        <f t="shared" si="1822"/>
        <v>AL$17</v>
      </c>
      <c r="AM1659" s="195" t="str">
        <f t="shared" si="1822"/>
        <v>AM$17</v>
      </c>
      <c r="AN1659" s="195" t="str">
        <f t="shared" si="1822"/>
        <v>AN$17</v>
      </c>
      <c r="AO1659" s="195" t="str">
        <f t="shared" si="1822"/>
        <v>AO$17</v>
      </c>
      <c r="AP1659" s="195" t="str">
        <f t="shared" si="1822"/>
        <v>AP$17</v>
      </c>
      <c r="AQ1659" s="195" t="str">
        <f t="shared" si="1822"/>
        <v>AQ$17</v>
      </c>
      <c r="AR1659" s="195" t="str">
        <f t="shared" si="1822"/>
        <v>AR$17</v>
      </c>
      <c r="AS1659" s="195" t="str">
        <f t="shared" si="1822"/>
        <v>AS$17</v>
      </c>
      <c r="AT1659" s="195" t="str">
        <f t="shared" si="1822"/>
        <v>AT$17</v>
      </c>
      <c r="AU1659" s="195" t="str">
        <f t="shared" si="1822"/>
        <v>AU$17</v>
      </c>
      <c r="AV1659" s="195" t="str">
        <f t="shared" si="1822"/>
        <v>AV$17</v>
      </c>
      <c r="AW1659" s="195" t="str">
        <f t="shared" si="1822"/>
        <v>AW$17</v>
      </c>
      <c r="AX1659" s="195" t="str">
        <f t="shared" si="1822"/>
        <v>AX$17</v>
      </c>
      <c r="AY1659" s="195" t="str">
        <f t="shared" ref="AY1659:CD1659" si="1823">AY$21</f>
        <v>AY$17</v>
      </c>
      <c r="AZ1659" s="195" t="str">
        <f t="shared" si="1823"/>
        <v>AZ$17</v>
      </c>
      <c r="BA1659" s="195" t="str">
        <f t="shared" si="1823"/>
        <v>BA$17</v>
      </c>
      <c r="BB1659" s="195" t="str">
        <f t="shared" si="1823"/>
        <v>BB$17</v>
      </c>
      <c r="BC1659" s="195" t="str">
        <f t="shared" si="1823"/>
        <v>BC$17</v>
      </c>
      <c r="BD1659" s="195" t="str">
        <f t="shared" si="1823"/>
        <v>BD$17</v>
      </c>
      <c r="BE1659" s="195" t="str">
        <f t="shared" si="1823"/>
        <v>BE$17</v>
      </c>
      <c r="BF1659" s="195" t="str">
        <f t="shared" si="1823"/>
        <v>BF$17</v>
      </c>
      <c r="BG1659" s="195" t="str">
        <f t="shared" si="1823"/>
        <v>BG$17</v>
      </c>
      <c r="BH1659" s="195" t="str">
        <f t="shared" si="1823"/>
        <v>BH$17</v>
      </c>
      <c r="BI1659" s="195" t="str">
        <f t="shared" si="1823"/>
        <v>BI$17</v>
      </c>
      <c r="BJ1659" s="195" t="str">
        <f t="shared" si="1823"/>
        <v>BJ$17</v>
      </c>
      <c r="BK1659" s="195" t="str">
        <f t="shared" si="1823"/>
        <v>BK$17</v>
      </c>
      <c r="BL1659" s="195" t="str">
        <f t="shared" si="1823"/>
        <v>BL$17</v>
      </c>
      <c r="BM1659" s="195" t="str">
        <f t="shared" si="1823"/>
        <v>BM$17</v>
      </c>
      <c r="BN1659" s="195" t="str">
        <f t="shared" si="1823"/>
        <v>BN$17</v>
      </c>
      <c r="BO1659" s="195" t="str">
        <f t="shared" si="1823"/>
        <v>BO$17</v>
      </c>
      <c r="BP1659" s="195" t="str">
        <f t="shared" si="1823"/>
        <v>BP$17</v>
      </c>
      <c r="BQ1659" s="195" t="str">
        <f t="shared" si="1823"/>
        <v>BQ$17</v>
      </c>
      <c r="BR1659" s="195" t="str">
        <f t="shared" si="1823"/>
        <v>BR$17</v>
      </c>
      <c r="BS1659" s="195" t="str">
        <f t="shared" si="1823"/>
        <v>BS$17</v>
      </c>
      <c r="BT1659" s="195" t="str">
        <f t="shared" si="1823"/>
        <v>BT$17</v>
      </c>
      <c r="BU1659" s="195" t="str">
        <f t="shared" si="1823"/>
        <v>BU$17</v>
      </c>
      <c r="BV1659" s="195" t="str">
        <f t="shared" si="1823"/>
        <v>BV$17</v>
      </c>
      <c r="BW1659" s="195" t="str">
        <f t="shared" si="1823"/>
        <v>BW$17</v>
      </c>
      <c r="BX1659" s="195" t="str">
        <f t="shared" si="1823"/>
        <v>BX$17</v>
      </c>
      <c r="BY1659" s="195" t="str">
        <f t="shared" si="1823"/>
        <v>BY$17</v>
      </c>
      <c r="BZ1659" s="195" t="str">
        <f t="shared" si="1823"/>
        <v>BZ$17</v>
      </c>
      <c r="CA1659" s="195" t="str">
        <f t="shared" si="1823"/>
        <v>CA$17</v>
      </c>
      <c r="CB1659" s="195" t="str">
        <f t="shared" si="1823"/>
        <v>CB$17</v>
      </c>
      <c r="CC1659" s="195" t="str">
        <f t="shared" si="1823"/>
        <v>CC$17</v>
      </c>
      <c r="CD1659" s="195" t="str">
        <f t="shared" si="1823"/>
        <v>CD$17</v>
      </c>
      <c r="CE1659" s="195" t="str">
        <f t="shared" ref="CE1659:CK1659" si="1824">CE$21</f>
        <v>CE$17</v>
      </c>
      <c r="CF1659" s="195" t="str">
        <f t="shared" si="1824"/>
        <v>CF$17</v>
      </c>
      <c r="CG1659" s="195" t="str">
        <f t="shared" si="1824"/>
        <v>CG$17</v>
      </c>
      <c r="CH1659" s="195" t="str">
        <f t="shared" si="1824"/>
        <v>CH$17</v>
      </c>
      <c r="CI1659" s="195" t="str">
        <f t="shared" si="1824"/>
        <v>CI$17</v>
      </c>
      <c r="CJ1659" s="195" t="str">
        <f t="shared" si="1824"/>
        <v>CJ$17</v>
      </c>
      <c r="CK1659" s="195" t="str">
        <f t="shared" si="1824"/>
        <v>CK$17</v>
      </c>
    </row>
    <row r="1660" spans="2:89" x14ac:dyDescent="0.35">
      <c r="B1660" s="171" t="s">
        <v>491</v>
      </c>
      <c r="E1660" s="8"/>
      <c r="H1660" s="196"/>
      <c r="I1660" s="197"/>
      <c r="J1660" s="197"/>
      <c r="K1660" s="198"/>
      <c r="L1660" s="198"/>
      <c r="M1660" s="198"/>
      <c r="N1660" s="198"/>
      <c r="O1660" s="198"/>
      <c r="P1660" s="198"/>
      <c r="R1660" s="198"/>
      <c r="S1660" s="186"/>
      <c r="T1660" s="186"/>
      <c r="U1660" s="186"/>
      <c r="V1660" s="186"/>
      <c r="W1660" s="186"/>
      <c r="X1660" s="186"/>
      <c r="Y1660" s="186"/>
      <c r="Z1660" s="186"/>
      <c r="AA1660" s="186"/>
      <c r="AB1660" s="186"/>
      <c r="AC1660" s="186"/>
      <c r="AD1660" s="186"/>
      <c r="AE1660" s="186"/>
      <c r="AF1660" s="186"/>
      <c r="AG1660" s="186"/>
      <c r="AH1660" s="186"/>
      <c r="AI1660" s="186"/>
      <c r="AJ1660" s="186"/>
      <c r="AK1660" s="186"/>
      <c r="AL1660" s="186"/>
      <c r="AM1660" s="186"/>
      <c r="AN1660" s="186"/>
      <c r="AO1660" s="186"/>
      <c r="AP1660" s="186"/>
      <c r="AQ1660" s="186"/>
      <c r="AR1660" s="186"/>
      <c r="AS1660" s="186"/>
      <c r="AT1660" s="186"/>
      <c r="AU1660" s="186"/>
      <c r="AV1660" s="186"/>
      <c r="AW1660" s="186"/>
      <c r="AX1660" s="186"/>
      <c r="AY1660" s="186"/>
      <c r="AZ1660" s="186"/>
      <c r="BA1660" s="186"/>
      <c r="BB1660" s="186"/>
      <c r="BC1660" s="186"/>
      <c r="BD1660" s="186"/>
      <c r="BE1660" s="186"/>
      <c r="BF1660" s="186"/>
      <c r="BG1660" s="186"/>
      <c r="BH1660" s="186"/>
      <c r="BI1660" s="186"/>
      <c r="BJ1660" s="186"/>
      <c r="BK1660" s="186"/>
      <c r="BL1660" s="186"/>
      <c r="BM1660" s="186"/>
      <c r="BN1660" s="186"/>
      <c r="BO1660" s="186"/>
      <c r="BP1660" s="186"/>
      <c r="BQ1660" s="186"/>
      <c r="BR1660" s="186"/>
      <c r="BS1660" s="186"/>
      <c r="BT1660" s="186"/>
      <c r="BU1660" s="186"/>
      <c r="BV1660" s="186"/>
      <c r="BW1660" s="186"/>
      <c r="BX1660" s="186"/>
      <c r="BY1660" s="186"/>
      <c r="BZ1660" s="186"/>
      <c r="CA1660" s="186"/>
      <c r="CB1660" s="186"/>
      <c r="CC1660" s="186"/>
      <c r="CD1660" s="186"/>
      <c r="CE1660" s="186"/>
      <c r="CF1660" s="186"/>
      <c r="CG1660" s="186"/>
      <c r="CH1660" s="186"/>
      <c r="CI1660" s="186"/>
      <c r="CJ1660" s="186"/>
      <c r="CK1660" s="186"/>
    </row>
    <row r="1661" spans="2:89" x14ac:dyDescent="0.35">
      <c r="B1661" s="171" t="s">
        <v>505</v>
      </c>
      <c r="E1661" s="8"/>
      <c r="H1661" s="196"/>
      <c r="I1661" s="197"/>
      <c r="J1661" s="197"/>
      <c r="K1661" s="198"/>
      <c r="L1661" s="198"/>
      <c r="M1661" s="198"/>
      <c r="N1661" s="198"/>
      <c r="O1661" s="198"/>
      <c r="P1661" s="198"/>
      <c r="R1661" s="198"/>
      <c r="S1661" s="186"/>
      <c r="T1661" s="186"/>
      <c r="U1661" s="186"/>
      <c r="V1661" s="186"/>
      <c r="W1661" s="186"/>
      <c r="X1661" s="186"/>
      <c r="Y1661" s="186"/>
      <c r="Z1661" s="186"/>
      <c r="AA1661" s="186"/>
      <c r="AB1661" s="186"/>
      <c r="AC1661" s="186"/>
      <c r="AD1661" s="186"/>
      <c r="AE1661" s="186"/>
      <c r="AF1661" s="186"/>
      <c r="AG1661" s="186"/>
      <c r="AH1661" s="186"/>
      <c r="AI1661" s="186"/>
      <c r="AJ1661" s="186"/>
      <c r="AK1661" s="186"/>
      <c r="AL1661" s="186"/>
      <c r="AM1661" s="186"/>
      <c r="AN1661" s="186"/>
      <c r="AO1661" s="186"/>
      <c r="AP1661" s="186"/>
      <c r="AQ1661" s="186"/>
      <c r="AR1661" s="186"/>
      <c r="AS1661" s="186"/>
      <c r="AT1661" s="186"/>
      <c r="AU1661" s="186"/>
      <c r="AV1661" s="186"/>
      <c r="AW1661" s="186"/>
      <c r="AX1661" s="186"/>
      <c r="AY1661" s="186"/>
      <c r="AZ1661" s="186"/>
      <c r="BA1661" s="186"/>
      <c r="BB1661" s="186"/>
      <c r="BC1661" s="186"/>
      <c r="BD1661" s="186"/>
      <c r="BE1661" s="186"/>
      <c r="BF1661" s="186"/>
      <c r="BG1661" s="186"/>
      <c r="BH1661" s="186"/>
      <c r="BI1661" s="186"/>
      <c r="BJ1661" s="186"/>
      <c r="BK1661" s="186"/>
      <c r="BL1661" s="186"/>
      <c r="BM1661" s="186"/>
      <c r="BN1661" s="186"/>
      <c r="BO1661" s="186"/>
      <c r="BP1661" s="186"/>
      <c r="BQ1661" s="186"/>
      <c r="BR1661" s="186"/>
      <c r="BS1661" s="186"/>
      <c r="BT1661" s="186"/>
      <c r="BU1661" s="186"/>
      <c r="BV1661" s="186"/>
      <c r="BW1661" s="186"/>
      <c r="BX1661" s="186"/>
      <c r="BY1661" s="186"/>
      <c r="BZ1661" s="186"/>
      <c r="CA1661" s="186"/>
      <c r="CB1661" s="186"/>
      <c r="CC1661" s="186"/>
      <c r="CD1661" s="186"/>
      <c r="CE1661" s="186"/>
      <c r="CF1661" s="186"/>
      <c r="CG1661" s="186"/>
      <c r="CH1661" s="186"/>
      <c r="CI1661" s="186"/>
      <c r="CJ1661" s="186"/>
      <c r="CK1661" s="186"/>
    </row>
    <row r="1662" spans="2:89" x14ac:dyDescent="0.35">
      <c r="B1662" s="171" t="s">
        <v>463</v>
      </c>
      <c r="E1662" s="8"/>
      <c r="H1662" s="196"/>
      <c r="I1662" s="197"/>
      <c r="J1662" s="197"/>
      <c r="K1662" s="198"/>
      <c r="L1662" s="198"/>
      <c r="M1662" s="198"/>
      <c r="N1662" s="198"/>
      <c r="O1662" s="198"/>
      <c r="P1662" s="198"/>
      <c r="R1662" s="198"/>
      <c r="S1662" s="186" t="str">
        <f t="shared" ref="S1662:AX1662" si="1825">S$22</f>
        <v>S$18</v>
      </c>
      <c r="T1662" s="186" t="str">
        <f t="shared" si="1825"/>
        <v>T$18</v>
      </c>
      <c r="U1662" s="186" t="str">
        <f t="shared" si="1825"/>
        <v>U$18</v>
      </c>
      <c r="V1662" s="186" t="str">
        <f t="shared" si="1825"/>
        <v>V$18</v>
      </c>
      <c r="W1662" s="186" t="str">
        <f t="shared" si="1825"/>
        <v>W$18</v>
      </c>
      <c r="X1662" s="186" t="str">
        <f t="shared" si="1825"/>
        <v>X$18</v>
      </c>
      <c r="Y1662" s="186" t="str">
        <f t="shared" si="1825"/>
        <v>Y$18</v>
      </c>
      <c r="Z1662" s="186" t="str">
        <f t="shared" si="1825"/>
        <v>Z$18</v>
      </c>
      <c r="AA1662" s="186" t="str">
        <f t="shared" si="1825"/>
        <v>AA$18</v>
      </c>
      <c r="AB1662" s="186" t="str">
        <f t="shared" si="1825"/>
        <v>AB$18</v>
      </c>
      <c r="AC1662" s="186" t="str">
        <f t="shared" si="1825"/>
        <v>AC$18</v>
      </c>
      <c r="AD1662" s="186" t="str">
        <f t="shared" si="1825"/>
        <v>AD$18</v>
      </c>
      <c r="AE1662" s="186" t="str">
        <f t="shared" si="1825"/>
        <v>AE$18</v>
      </c>
      <c r="AF1662" s="186" t="str">
        <f t="shared" si="1825"/>
        <v>AF$18</v>
      </c>
      <c r="AG1662" s="186" t="str">
        <f t="shared" si="1825"/>
        <v>AG$18</v>
      </c>
      <c r="AH1662" s="186" t="str">
        <f t="shared" si="1825"/>
        <v>AH$18</v>
      </c>
      <c r="AI1662" s="186" t="str">
        <f t="shared" si="1825"/>
        <v>AI$18</v>
      </c>
      <c r="AJ1662" s="186" t="str">
        <f t="shared" si="1825"/>
        <v>AJ$18</v>
      </c>
      <c r="AK1662" s="186" t="str">
        <f t="shared" si="1825"/>
        <v>AK$18</v>
      </c>
      <c r="AL1662" s="186" t="str">
        <f t="shared" si="1825"/>
        <v>AL$18</v>
      </c>
      <c r="AM1662" s="186" t="str">
        <f t="shared" si="1825"/>
        <v>AM$18</v>
      </c>
      <c r="AN1662" s="186" t="str">
        <f t="shared" si="1825"/>
        <v>AN$18</v>
      </c>
      <c r="AO1662" s="186" t="str">
        <f t="shared" si="1825"/>
        <v>AO$18</v>
      </c>
      <c r="AP1662" s="186" t="str">
        <f t="shared" si="1825"/>
        <v>AP$18</v>
      </c>
      <c r="AQ1662" s="186" t="str">
        <f t="shared" si="1825"/>
        <v>AQ$18</v>
      </c>
      <c r="AR1662" s="186" t="str">
        <f t="shared" si="1825"/>
        <v>AR$18</v>
      </c>
      <c r="AS1662" s="186" t="str">
        <f t="shared" si="1825"/>
        <v>AS$18</v>
      </c>
      <c r="AT1662" s="186" t="str">
        <f t="shared" si="1825"/>
        <v>AT$18</v>
      </c>
      <c r="AU1662" s="186" t="str">
        <f t="shared" si="1825"/>
        <v>AU$18</v>
      </c>
      <c r="AV1662" s="186" t="str">
        <f t="shared" si="1825"/>
        <v>AV$18</v>
      </c>
      <c r="AW1662" s="186" t="str">
        <f t="shared" si="1825"/>
        <v>AW$18</v>
      </c>
      <c r="AX1662" s="186" t="str">
        <f t="shared" si="1825"/>
        <v>AX$18</v>
      </c>
      <c r="AY1662" s="186" t="str">
        <f t="shared" ref="AY1662:CD1662" si="1826">AY$22</f>
        <v>AY$18</v>
      </c>
      <c r="AZ1662" s="186" t="str">
        <f t="shared" si="1826"/>
        <v>AZ$18</v>
      </c>
      <c r="BA1662" s="186" t="str">
        <f t="shared" si="1826"/>
        <v>BA$18</v>
      </c>
      <c r="BB1662" s="186" t="str">
        <f t="shared" si="1826"/>
        <v>BB$18</v>
      </c>
      <c r="BC1662" s="186" t="str">
        <f t="shared" si="1826"/>
        <v>BC$18</v>
      </c>
      <c r="BD1662" s="186" t="str">
        <f t="shared" si="1826"/>
        <v>BD$18</v>
      </c>
      <c r="BE1662" s="186" t="str">
        <f t="shared" si="1826"/>
        <v>BE$18</v>
      </c>
      <c r="BF1662" s="186" t="str">
        <f t="shared" si="1826"/>
        <v>BF$18</v>
      </c>
      <c r="BG1662" s="186" t="str">
        <f t="shared" si="1826"/>
        <v>BG$18</v>
      </c>
      <c r="BH1662" s="186" t="str">
        <f t="shared" si="1826"/>
        <v>BH$18</v>
      </c>
      <c r="BI1662" s="186" t="str">
        <f t="shared" si="1826"/>
        <v>BI$18</v>
      </c>
      <c r="BJ1662" s="186" t="str">
        <f t="shared" si="1826"/>
        <v>BJ$18</v>
      </c>
      <c r="BK1662" s="186" t="str">
        <f t="shared" si="1826"/>
        <v>BK$18</v>
      </c>
      <c r="BL1662" s="186" t="str">
        <f t="shared" si="1826"/>
        <v>BL$18</v>
      </c>
      <c r="BM1662" s="186" t="str">
        <f t="shared" si="1826"/>
        <v>BM$18</v>
      </c>
      <c r="BN1662" s="186" t="str">
        <f t="shared" si="1826"/>
        <v>BN$18</v>
      </c>
      <c r="BO1662" s="186" t="str">
        <f t="shared" si="1826"/>
        <v>BO$18</v>
      </c>
      <c r="BP1662" s="186" t="str">
        <f t="shared" si="1826"/>
        <v>BP$18</v>
      </c>
      <c r="BQ1662" s="186" t="str">
        <f t="shared" si="1826"/>
        <v>BQ$18</v>
      </c>
      <c r="BR1662" s="186" t="str">
        <f t="shared" si="1826"/>
        <v>BR$18</v>
      </c>
      <c r="BS1662" s="186" t="str">
        <f t="shared" si="1826"/>
        <v>BS$18</v>
      </c>
      <c r="BT1662" s="186" t="str">
        <f t="shared" si="1826"/>
        <v>BT$18</v>
      </c>
      <c r="BU1662" s="186" t="str">
        <f t="shared" si="1826"/>
        <v>BU$18</v>
      </c>
      <c r="BV1662" s="186" t="str">
        <f t="shared" si="1826"/>
        <v>BV$18</v>
      </c>
      <c r="BW1662" s="186" t="str">
        <f t="shared" si="1826"/>
        <v>BW$18</v>
      </c>
      <c r="BX1662" s="186" t="str">
        <f t="shared" si="1826"/>
        <v>BX$18</v>
      </c>
      <c r="BY1662" s="186" t="str">
        <f t="shared" si="1826"/>
        <v>BY$18</v>
      </c>
      <c r="BZ1662" s="186" t="str">
        <f t="shared" si="1826"/>
        <v>BZ$18</v>
      </c>
      <c r="CA1662" s="186" t="str">
        <f t="shared" si="1826"/>
        <v>CA$18</v>
      </c>
      <c r="CB1662" s="186" t="str">
        <f t="shared" si="1826"/>
        <v>CB$18</v>
      </c>
      <c r="CC1662" s="186" t="str">
        <f t="shared" si="1826"/>
        <v>CC$18</v>
      </c>
      <c r="CD1662" s="186" t="str">
        <f t="shared" si="1826"/>
        <v>CD$18</v>
      </c>
      <c r="CE1662" s="186" t="str">
        <f t="shared" ref="CE1662:CK1662" si="1827">CE$22</f>
        <v>CE$18</v>
      </c>
      <c r="CF1662" s="186" t="str">
        <f t="shared" si="1827"/>
        <v>CF$18</v>
      </c>
      <c r="CG1662" s="186" t="str">
        <f t="shared" si="1827"/>
        <v>CG$18</v>
      </c>
      <c r="CH1662" s="186" t="str">
        <f t="shared" si="1827"/>
        <v>CH$18</v>
      </c>
      <c r="CI1662" s="186" t="str">
        <f t="shared" si="1827"/>
        <v>CI$18</v>
      </c>
      <c r="CJ1662" s="186" t="str">
        <f t="shared" si="1827"/>
        <v>CJ$18</v>
      </c>
      <c r="CK1662" s="186" t="str">
        <f t="shared" si="1827"/>
        <v>CK$18</v>
      </c>
    </row>
    <row r="1663" spans="2:89" x14ac:dyDescent="0.35">
      <c r="B1663" s="171" t="s">
        <v>464</v>
      </c>
      <c r="E1663" s="8"/>
      <c r="H1663" s="196"/>
      <c r="I1663" s="197"/>
      <c r="J1663" s="197"/>
      <c r="K1663" s="198"/>
      <c r="L1663" s="198"/>
      <c r="M1663" s="198"/>
      <c r="N1663" s="198"/>
      <c r="O1663" s="198"/>
      <c r="P1663" s="198"/>
      <c r="R1663" s="198"/>
      <c r="S1663" s="186" t="str">
        <f t="shared" ref="S1663:AX1663" si="1828">S$23</f>
        <v>S$19</v>
      </c>
      <c r="T1663" s="186" t="str">
        <f t="shared" si="1828"/>
        <v>T$19</v>
      </c>
      <c r="U1663" s="186" t="str">
        <f t="shared" si="1828"/>
        <v>U$19</v>
      </c>
      <c r="V1663" s="186" t="str">
        <f t="shared" si="1828"/>
        <v>V$19</v>
      </c>
      <c r="W1663" s="186" t="str">
        <f t="shared" si="1828"/>
        <v>W$19</v>
      </c>
      <c r="X1663" s="186" t="str">
        <f t="shared" si="1828"/>
        <v>X$19</v>
      </c>
      <c r="Y1663" s="186" t="str">
        <f t="shared" si="1828"/>
        <v>Y$19</v>
      </c>
      <c r="Z1663" s="186" t="str">
        <f t="shared" si="1828"/>
        <v>Z$19</v>
      </c>
      <c r="AA1663" s="186" t="str">
        <f t="shared" si="1828"/>
        <v>AA$19</v>
      </c>
      <c r="AB1663" s="186" t="str">
        <f t="shared" si="1828"/>
        <v>AB$19</v>
      </c>
      <c r="AC1663" s="186" t="str">
        <f t="shared" si="1828"/>
        <v>AC$19</v>
      </c>
      <c r="AD1663" s="186" t="str">
        <f t="shared" si="1828"/>
        <v>AD$19</v>
      </c>
      <c r="AE1663" s="186" t="str">
        <f t="shared" si="1828"/>
        <v>AE$19</v>
      </c>
      <c r="AF1663" s="186" t="str">
        <f t="shared" si="1828"/>
        <v>AF$19</v>
      </c>
      <c r="AG1663" s="186" t="str">
        <f t="shared" si="1828"/>
        <v>AG$19</v>
      </c>
      <c r="AH1663" s="186" t="str">
        <f t="shared" si="1828"/>
        <v>AH$19</v>
      </c>
      <c r="AI1663" s="186" t="str">
        <f t="shared" si="1828"/>
        <v>AI$19</v>
      </c>
      <c r="AJ1663" s="186" t="str">
        <f t="shared" si="1828"/>
        <v>AJ$19</v>
      </c>
      <c r="AK1663" s="186" t="str">
        <f t="shared" si="1828"/>
        <v>AK$19</v>
      </c>
      <c r="AL1663" s="186" t="str">
        <f t="shared" si="1828"/>
        <v>AL$19</v>
      </c>
      <c r="AM1663" s="186" t="str">
        <f t="shared" si="1828"/>
        <v>AM$19</v>
      </c>
      <c r="AN1663" s="186" t="str">
        <f t="shared" si="1828"/>
        <v>AN$19</v>
      </c>
      <c r="AO1663" s="186" t="str">
        <f t="shared" si="1828"/>
        <v>AO$19</v>
      </c>
      <c r="AP1663" s="186" t="str">
        <f t="shared" si="1828"/>
        <v>AP$19</v>
      </c>
      <c r="AQ1663" s="186" t="str">
        <f t="shared" si="1828"/>
        <v>AQ$19</v>
      </c>
      <c r="AR1663" s="186" t="str">
        <f t="shared" si="1828"/>
        <v>AR$19</v>
      </c>
      <c r="AS1663" s="186" t="str">
        <f t="shared" si="1828"/>
        <v>AS$19</v>
      </c>
      <c r="AT1663" s="186" t="str">
        <f t="shared" si="1828"/>
        <v>AT$19</v>
      </c>
      <c r="AU1663" s="186" t="str">
        <f t="shared" si="1828"/>
        <v>AU$19</v>
      </c>
      <c r="AV1663" s="186" t="str">
        <f t="shared" si="1828"/>
        <v>AV$19</v>
      </c>
      <c r="AW1663" s="186" t="str">
        <f t="shared" si="1828"/>
        <v>AW$19</v>
      </c>
      <c r="AX1663" s="186" t="str">
        <f t="shared" si="1828"/>
        <v>AX$19</v>
      </c>
      <c r="AY1663" s="186" t="str">
        <f t="shared" ref="AY1663:CD1663" si="1829">AY$23</f>
        <v>AY$19</v>
      </c>
      <c r="AZ1663" s="186" t="str">
        <f t="shared" si="1829"/>
        <v>AZ$19</v>
      </c>
      <c r="BA1663" s="186" t="str">
        <f t="shared" si="1829"/>
        <v>BA$19</v>
      </c>
      <c r="BB1663" s="186" t="str">
        <f t="shared" si="1829"/>
        <v>BB$19</v>
      </c>
      <c r="BC1663" s="186" t="str">
        <f t="shared" si="1829"/>
        <v>BC$19</v>
      </c>
      <c r="BD1663" s="186" t="str">
        <f t="shared" si="1829"/>
        <v>BD$19</v>
      </c>
      <c r="BE1663" s="186" t="str">
        <f t="shared" si="1829"/>
        <v>BE$19</v>
      </c>
      <c r="BF1663" s="186" t="str">
        <f t="shared" si="1829"/>
        <v>BF$19</v>
      </c>
      <c r="BG1663" s="186" t="str">
        <f t="shared" si="1829"/>
        <v>BG$19</v>
      </c>
      <c r="BH1663" s="186" t="str">
        <f t="shared" si="1829"/>
        <v>BH$19</v>
      </c>
      <c r="BI1663" s="186" t="str">
        <f t="shared" si="1829"/>
        <v>BI$19</v>
      </c>
      <c r="BJ1663" s="186" t="str">
        <f t="shared" si="1829"/>
        <v>BJ$19</v>
      </c>
      <c r="BK1663" s="186" t="str">
        <f t="shared" si="1829"/>
        <v>BK$19</v>
      </c>
      <c r="BL1663" s="186" t="str">
        <f t="shared" si="1829"/>
        <v>BL$19</v>
      </c>
      <c r="BM1663" s="186" t="str">
        <f t="shared" si="1829"/>
        <v>BM$19</v>
      </c>
      <c r="BN1663" s="186" t="str">
        <f t="shared" si="1829"/>
        <v>BN$19</v>
      </c>
      <c r="BO1663" s="186" t="str">
        <f t="shared" si="1829"/>
        <v>BO$19</v>
      </c>
      <c r="BP1663" s="186" t="str">
        <f t="shared" si="1829"/>
        <v>BP$19</v>
      </c>
      <c r="BQ1663" s="186" t="str">
        <f t="shared" si="1829"/>
        <v>BQ$19</v>
      </c>
      <c r="BR1663" s="186" t="str">
        <f t="shared" si="1829"/>
        <v>BR$19</v>
      </c>
      <c r="BS1663" s="186" t="str">
        <f t="shared" si="1829"/>
        <v>BS$19</v>
      </c>
      <c r="BT1663" s="186" t="str">
        <f t="shared" si="1829"/>
        <v>BT$19</v>
      </c>
      <c r="BU1663" s="186" t="str">
        <f t="shared" si="1829"/>
        <v>BU$19</v>
      </c>
      <c r="BV1663" s="186" t="str">
        <f t="shared" si="1829"/>
        <v>BV$19</v>
      </c>
      <c r="BW1663" s="186" t="str">
        <f t="shared" si="1829"/>
        <v>BW$19</v>
      </c>
      <c r="BX1663" s="186" t="str">
        <f t="shared" si="1829"/>
        <v>BX$19</v>
      </c>
      <c r="BY1663" s="186" t="str">
        <f t="shared" si="1829"/>
        <v>BY$19</v>
      </c>
      <c r="BZ1663" s="186" t="str">
        <f t="shared" si="1829"/>
        <v>BZ$19</v>
      </c>
      <c r="CA1663" s="186" t="str">
        <f t="shared" si="1829"/>
        <v>CA$19</v>
      </c>
      <c r="CB1663" s="186" t="str">
        <f t="shared" si="1829"/>
        <v>CB$19</v>
      </c>
      <c r="CC1663" s="186" t="str">
        <f t="shared" si="1829"/>
        <v>CC$19</v>
      </c>
      <c r="CD1663" s="186" t="str">
        <f t="shared" si="1829"/>
        <v>CD$19</v>
      </c>
      <c r="CE1663" s="186" t="str">
        <f t="shared" ref="CE1663:CK1663" si="1830">CE$23</f>
        <v>CE$19</v>
      </c>
      <c r="CF1663" s="186" t="str">
        <f t="shared" si="1830"/>
        <v>CF$19</v>
      </c>
      <c r="CG1663" s="186" t="str">
        <f t="shared" si="1830"/>
        <v>CG$19</v>
      </c>
      <c r="CH1663" s="186" t="str">
        <f t="shared" si="1830"/>
        <v>CH$19</v>
      </c>
      <c r="CI1663" s="186" t="str">
        <f t="shared" si="1830"/>
        <v>CI$19</v>
      </c>
      <c r="CJ1663" s="186" t="str">
        <f t="shared" si="1830"/>
        <v>CJ$19</v>
      </c>
      <c r="CK1663" s="186" t="str">
        <f t="shared" si="1830"/>
        <v>CK$19</v>
      </c>
    </row>
    <row r="1664" spans="2:89" x14ac:dyDescent="0.35">
      <c r="B1664" s="66" t="s">
        <v>283</v>
      </c>
      <c r="C1664" s="31"/>
      <c r="D1664" t="s">
        <v>760</v>
      </c>
      <c r="E1664" s="8" t="str">
        <f t="shared" ref="E1664" si="1831">ROW()&amp;" "&amp;D1664</f>
        <v>1664 FAPPE-S</v>
      </c>
      <c r="F1664" t="s">
        <v>446</v>
      </c>
      <c r="G1664" s="31" t="s">
        <v>332</v>
      </c>
      <c r="H1664" s="22"/>
      <c r="I1664" s="288"/>
      <c r="J1664" s="288"/>
      <c r="K1664" s="22"/>
      <c r="L1664" s="22"/>
      <c r="M1664" s="22"/>
      <c r="N1664" s="22"/>
      <c r="O1664" s="22"/>
      <c r="P1664" s="22"/>
      <c r="R1664" s="66"/>
      <c r="S1664" s="289"/>
      <c r="T1664" s="289"/>
      <c r="U1664" s="289"/>
      <c r="V1664" s="289"/>
      <c r="W1664" s="289"/>
      <c r="X1664" s="289"/>
      <c r="Y1664" s="289"/>
      <c r="Z1664" s="289"/>
      <c r="AA1664" s="289"/>
      <c r="AB1664" s="289"/>
      <c r="AC1664" s="289"/>
      <c r="AD1664" s="289"/>
      <c r="AE1664" s="289"/>
      <c r="AF1664" s="289"/>
      <c r="AG1664" s="289"/>
      <c r="AH1664" s="289"/>
      <c r="AI1664" s="289"/>
      <c r="AJ1664" s="289"/>
      <c r="AK1664" s="289"/>
      <c r="AL1664" s="289"/>
      <c r="AM1664" s="289"/>
      <c r="AN1664" s="289"/>
      <c r="AO1664" s="289"/>
      <c r="AP1664" s="289"/>
      <c r="AQ1664" s="289"/>
      <c r="AR1664" s="289"/>
      <c r="AS1664" s="289"/>
      <c r="AT1664" s="289"/>
      <c r="AU1664" s="289"/>
      <c r="AV1664" s="289"/>
      <c r="AW1664" s="289"/>
      <c r="AX1664" s="289"/>
      <c r="AY1664" s="289"/>
      <c r="AZ1664" s="289"/>
      <c r="BA1664" s="289"/>
      <c r="BB1664" s="289"/>
      <c r="BC1664" s="289"/>
      <c r="BD1664" s="289"/>
      <c r="BE1664" s="289"/>
      <c r="BF1664" s="289"/>
      <c r="BG1664" s="289"/>
      <c r="BH1664" s="289"/>
      <c r="BI1664" s="289"/>
      <c r="BJ1664" s="289"/>
      <c r="BK1664" s="289"/>
      <c r="BL1664" s="289"/>
      <c r="BM1664" s="289"/>
      <c r="BN1664" s="289"/>
      <c r="BO1664" s="289"/>
      <c r="BP1664" s="289"/>
      <c r="BQ1664" s="289"/>
      <c r="BR1664" s="289"/>
      <c r="BS1664" s="289"/>
      <c r="BT1664" s="289"/>
      <c r="BU1664" s="289"/>
      <c r="BV1664" s="289"/>
      <c r="BW1664" s="289"/>
      <c r="BX1664" s="289"/>
      <c r="BY1664" s="289"/>
      <c r="BZ1664" s="289"/>
      <c r="CA1664" s="289"/>
      <c r="CB1664" s="289"/>
      <c r="CC1664" s="289"/>
      <c r="CD1664" s="289"/>
      <c r="CE1664" s="289"/>
      <c r="CF1664" s="289"/>
      <c r="CG1664" s="289"/>
      <c r="CH1664" s="289"/>
      <c r="CI1664" s="289"/>
      <c r="CJ1664" s="289"/>
      <c r="CK1664" s="289"/>
    </row>
    <row r="1665" spans="2:89" x14ac:dyDescent="0.35">
      <c r="B1665" s="95" t="str">
        <f>"Assumptions - "&amp;B1664</f>
        <v>Assumptions - Volume driven secondary PP&amp;E:</v>
      </c>
      <c r="C1665" s="31"/>
      <c r="D1665" t="s">
        <v>760</v>
      </c>
      <c r="E1665" s="8" t="str">
        <f t="shared" ref="E1665" si="1832">ROW()&amp;" "&amp;D1665</f>
        <v>1665 FAPPE-S</v>
      </c>
      <c r="G1665" s="8" t="str">
        <f>E1665</f>
        <v>1665 FAPPE-S</v>
      </c>
      <c r="H1665" s="31"/>
      <c r="I1665" s="73"/>
      <c r="J1665" s="73"/>
      <c r="K1665" s="31"/>
      <c r="L1665" s="31"/>
      <c r="M1665" s="31"/>
      <c r="N1665" s="31"/>
      <c r="O1665" s="31"/>
      <c r="P1665" s="31"/>
      <c r="R1665" s="67"/>
      <c r="S1665" s="152"/>
      <c r="T1665" s="152"/>
      <c r="U1665" s="152"/>
      <c r="V1665" s="152"/>
      <c r="W1665" s="152"/>
      <c r="X1665" s="152"/>
      <c r="Y1665" s="152"/>
      <c r="Z1665" s="152"/>
      <c r="AA1665" s="152"/>
      <c r="AB1665" s="152"/>
      <c r="AC1665" s="152"/>
      <c r="AD1665" s="152"/>
      <c r="AE1665" s="152"/>
      <c r="AF1665" s="152"/>
      <c r="AG1665" s="152"/>
      <c r="AH1665" s="152"/>
      <c r="AI1665" s="152"/>
      <c r="AJ1665" s="152"/>
      <c r="AK1665" s="152"/>
      <c r="AL1665" s="152"/>
      <c r="AM1665" s="152"/>
      <c r="AN1665" s="152"/>
      <c r="AO1665" s="152"/>
      <c r="AP1665" s="152"/>
      <c r="AQ1665" s="152"/>
      <c r="AR1665" s="152"/>
      <c r="AS1665" s="152"/>
      <c r="AT1665" s="152"/>
      <c r="AU1665" s="152"/>
      <c r="AV1665" s="152"/>
      <c r="AW1665" s="152"/>
      <c r="AX1665" s="152"/>
      <c r="AY1665" s="152"/>
      <c r="AZ1665" s="152"/>
      <c r="BA1665" s="152"/>
      <c r="BB1665" s="152"/>
      <c r="BC1665" s="152"/>
      <c r="BD1665" s="152"/>
      <c r="BE1665" s="152"/>
      <c r="BF1665" s="152"/>
      <c r="BG1665" s="152"/>
      <c r="BH1665" s="152"/>
      <c r="BI1665" s="152"/>
      <c r="BJ1665" s="152"/>
      <c r="BK1665" s="152"/>
      <c r="BL1665" s="152"/>
      <c r="BM1665" s="152"/>
      <c r="BN1665" s="152"/>
      <c r="BO1665" s="152"/>
      <c r="BP1665" s="152"/>
      <c r="BQ1665" s="152"/>
      <c r="BR1665" s="152"/>
      <c r="BS1665" s="152"/>
      <c r="BT1665" s="152"/>
      <c r="BU1665" s="152"/>
      <c r="BV1665" s="152"/>
      <c r="BW1665" s="152"/>
      <c r="BX1665" s="152"/>
      <c r="BY1665" s="152"/>
      <c r="BZ1665" s="152"/>
      <c r="CA1665" s="152"/>
      <c r="CB1665" s="152"/>
      <c r="CC1665" s="152"/>
      <c r="CD1665" s="152"/>
      <c r="CE1665" s="152"/>
      <c r="CF1665" s="152"/>
      <c r="CG1665" s="152"/>
      <c r="CH1665" s="152"/>
      <c r="CI1665" s="152"/>
      <c r="CJ1665" s="152"/>
      <c r="CK1665" s="152"/>
    </row>
    <row r="1666" spans="2:89" x14ac:dyDescent="0.35">
      <c r="B1666" s="141" t="s">
        <v>206</v>
      </c>
      <c r="C1666" s="8"/>
      <c r="D1666" t="s">
        <v>760</v>
      </c>
      <c r="E1666" s="8" t="str">
        <f t="shared" si="1780"/>
        <v>1666 FAPPE-S</v>
      </c>
      <c r="G1666" s="8" t="str">
        <f>E1666</f>
        <v>1666 FAPPE-S</v>
      </c>
      <c r="H1666" s="57">
        <v>5</v>
      </c>
      <c r="S1666" s="72"/>
      <c r="T1666" s="72"/>
      <c r="U1666" s="72"/>
      <c r="V1666" s="72"/>
      <c r="W1666" s="72"/>
      <c r="X1666" s="72"/>
      <c r="Y1666" s="72"/>
      <c r="Z1666" s="72"/>
      <c r="AA1666" s="72"/>
      <c r="AB1666" s="72"/>
      <c r="AC1666" s="72"/>
      <c r="AD1666" s="72"/>
      <c r="AE1666" s="72"/>
      <c r="AF1666" s="72"/>
      <c r="AG1666" s="72"/>
      <c r="AH1666" s="72"/>
      <c r="AI1666" s="72"/>
      <c r="AJ1666" s="72"/>
      <c r="AK1666" s="72"/>
      <c r="AL1666" s="72"/>
      <c r="AM1666" s="72"/>
      <c r="AN1666" s="72"/>
      <c r="AO1666" s="72"/>
      <c r="AP1666" s="72"/>
      <c r="AQ1666" s="72"/>
      <c r="AR1666" s="72"/>
      <c r="AS1666" s="72"/>
      <c r="AT1666" s="72"/>
      <c r="AU1666" s="72"/>
      <c r="AV1666" s="72"/>
      <c r="AW1666" s="72"/>
      <c r="AX1666" s="72"/>
      <c r="AY1666" s="72"/>
      <c r="AZ1666" s="72"/>
      <c r="BA1666" s="72"/>
      <c r="BB1666" s="72"/>
      <c r="BC1666" s="72"/>
      <c r="BD1666" s="72"/>
      <c r="BE1666" s="72"/>
      <c r="BF1666" s="72"/>
      <c r="BG1666" s="72"/>
      <c r="BH1666" s="72"/>
      <c r="BI1666" s="72"/>
      <c r="BJ1666" s="72"/>
      <c r="BK1666" s="72"/>
      <c r="BL1666" s="72"/>
      <c r="BM1666" s="72"/>
      <c r="BN1666" s="72"/>
      <c r="BO1666" s="72"/>
      <c r="BP1666" s="72"/>
      <c r="BQ1666" s="72"/>
      <c r="BR1666" s="72"/>
      <c r="BS1666" s="72"/>
      <c r="BT1666" s="72"/>
      <c r="BU1666" s="72"/>
      <c r="BV1666" s="72"/>
      <c r="BW1666" s="72"/>
      <c r="BX1666" s="72"/>
      <c r="BY1666" s="72"/>
      <c r="BZ1666" s="72"/>
      <c r="CA1666" s="72"/>
      <c r="CB1666" s="72"/>
      <c r="CC1666" s="72"/>
      <c r="CD1666" s="72"/>
      <c r="CE1666" s="72"/>
      <c r="CF1666" s="72"/>
      <c r="CG1666" s="72"/>
      <c r="CH1666" s="72"/>
      <c r="CI1666" s="72"/>
      <c r="CJ1666" s="72"/>
      <c r="CK1666" s="72"/>
    </row>
    <row r="1667" spans="2:89" x14ac:dyDescent="0.35">
      <c r="B1667" s="141" t="s">
        <v>207</v>
      </c>
      <c r="C1667" s="8"/>
      <c r="D1667" t="s">
        <v>760</v>
      </c>
      <c r="E1667" s="8" t="str">
        <f t="shared" si="1780"/>
        <v>1667 FAPPE-S</v>
      </c>
      <c r="G1667" s="8" t="str">
        <f>E1667</f>
        <v>1667 FAPPE-S</v>
      </c>
      <c r="H1667" s="57">
        <v>0</v>
      </c>
      <c r="S1667" s="72"/>
      <c r="T1667" s="72"/>
      <c r="U1667" s="72"/>
      <c r="V1667" s="72"/>
      <c r="W1667" s="72"/>
      <c r="X1667" s="72"/>
      <c r="Y1667" s="72"/>
      <c r="Z1667" s="72"/>
      <c r="AA1667" s="72"/>
      <c r="AB1667" s="72"/>
      <c r="AC1667" s="72"/>
      <c r="AD1667" s="72"/>
      <c r="AE1667" s="72"/>
      <c r="AF1667" s="72"/>
      <c r="AG1667" s="72"/>
      <c r="AH1667" s="72"/>
      <c r="AI1667" s="72"/>
      <c r="AJ1667" s="72"/>
      <c r="AK1667" s="72"/>
      <c r="AL1667" s="72"/>
      <c r="AM1667" s="72"/>
      <c r="AN1667" s="72"/>
      <c r="AO1667" s="72"/>
      <c r="AP1667" s="72"/>
      <c r="AQ1667" s="72"/>
      <c r="AR1667" s="72"/>
      <c r="AS1667" s="72"/>
      <c r="AT1667" s="72"/>
      <c r="AU1667" s="72"/>
      <c r="AV1667" s="72"/>
      <c r="AW1667" s="72"/>
      <c r="AX1667" s="72"/>
      <c r="AY1667" s="72"/>
      <c r="AZ1667" s="72"/>
      <c r="BA1667" s="72"/>
      <c r="BB1667" s="72"/>
      <c r="BC1667" s="72"/>
      <c r="BD1667" s="72"/>
      <c r="BE1667" s="72"/>
      <c r="BF1667" s="72"/>
      <c r="BG1667" s="72"/>
      <c r="BH1667" s="72"/>
      <c r="BI1667" s="72"/>
      <c r="BJ1667" s="72"/>
      <c r="BK1667" s="72"/>
      <c r="BL1667" s="72"/>
      <c r="BM1667" s="72"/>
      <c r="BN1667" s="72"/>
      <c r="BO1667" s="72"/>
      <c r="BP1667" s="72"/>
      <c r="BQ1667" s="72"/>
      <c r="BR1667" s="72"/>
      <c r="BS1667" s="72"/>
      <c r="BT1667" s="72"/>
      <c r="BU1667" s="72"/>
      <c r="BV1667" s="72"/>
      <c r="BW1667" s="72"/>
      <c r="BX1667" s="72"/>
      <c r="BY1667" s="72"/>
      <c r="BZ1667" s="72"/>
      <c r="CA1667" s="72"/>
      <c r="CB1667" s="72"/>
      <c r="CC1667" s="72"/>
      <c r="CD1667" s="72"/>
      <c r="CE1667" s="72"/>
      <c r="CF1667" s="72"/>
      <c r="CG1667" s="72"/>
      <c r="CH1667" s="72"/>
      <c r="CI1667" s="72"/>
      <c r="CJ1667" s="72"/>
      <c r="CK1667" s="72"/>
    </row>
    <row r="1668" spans="2:89" x14ac:dyDescent="0.35">
      <c r="C1668" s="8"/>
      <c r="D1668" t="s">
        <v>760</v>
      </c>
      <c r="E1668" s="8" t="str">
        <f t="shared" si="1780"/>
        <v>1668 FAPPE-S</v>
      </c>
      <c r="G1668" s="8"/>
      <c r="S1668" s="72"/>
      <c r="T1668" s="72"/>
      <c r="U1668" s="72"/>
      <c r="V1668" s="72"/>
      <c r="W1668" s="72"/>
      <c r="X1668" s="72"/>
      <c r="Y1668" s="72"/>
      <c r="Z1668" s="72"/>
      <c r="AA1668" s="72"/>
      <c r="AB1668" s="72"/>
      <c r="AC1668" s="72"/>
      <c r="AD1668" s="72"/>
      <c r="AE1668" s="72"/>
      <c r="AF1668" s="72"/>
      <c r="AG1668" s="72"/>
      <c r="AH1668" s="72"/>
      <c r="AI1668" s="72"/>
      <c r="AJ1668" s="72"/>
      <c r="AK1668" s="72"/>
      <c r="AL1668" s="72"/>
      <c r="AM1668" s="72"/>
      <c r="AN1668" s="72"/>
      <c r="AO1668" s="72"/>
      <c r="AP1668" s="72"/>
      <c r="AQ1668" s="72"/>
      <c r="AR1668" s="72"/>
      <c r="AS1668" s="72"/>
      <c r="AT1668" s="72"/>
      <c r="AU1668" s="72"/>
      <c r="AV1668" s="72"/>
      <c r="AW1668" s="72"/>
      <c r="AX1668" s="72"/>
      <c r="AY1668" s="72"/>
      <c r="AZ1668" s="72"/>
      <c r="BA1668" s="72"/>
      <c r="BB1668" s="72"/>
      <c r="BC1668" s="72"/>
      <c r="BD1668" s="72"/>
      <c r="BE1668" s="72"/>
      <c r="BF1668" s="72"/>
      <c r="BG1668" s="72"/>
      <c r="BH1668" s="72"/>
      <c r="BI1668" s="72"/>
      <c r="BJ1668" s="72"/>
      <c r="BK1668" s="72"/>
      <c r="BL1668" s="72"/>
      <c r="BM1668" s="72"/>
      <c r="BN1668" s="72"/>
      <c r="BO1668" s="72"/>
      <c r="BP1668" s="72"/>
      <c r="BQ1668" s="72"/>
      <c r="BR1668" s="72"/>
      <c r="BS1668" s="72"/>
      <c r="BT1668" s="72"/>
      <c r="BU1668" s="72"/>
      <c r="BV1668" s="72"/>
      <c r="BW1668" s="72"/>
      <c r="BX1668" s="72"/>
      <c r="BY1668" s="72"/>
      <c r="BZ1668" s="72"/>
      <c r="CA1668" s="72"/>
      <c r="CB1668" s="72"/>
      <c r="CC1668" s="72"/>
      <c r="CD1668" s="72"/>
      <c r="CE1668" s="72"/>
      <c r="CF1668" s="72"/>
      <c r="CG1668" s="72"/>
      <c r="CH1668" s="72"/>
      <c r="CI1668" s="72"/>
      <c r="CJ1668" s="72"/>
      <c r="CK1668" s="72"/>
    </row>
    <row r="1669" spans="2:89" x14ac:dyDescent="0.35">
      <c r="B1669" s="95" t="str">
        <f>B1671&amp;":"</f>
        <v>Capital expenditures - Volume driven secondary PP&amp;E:</v>
      </c>
      <c r="C1669" s="8"/>
      <c r="D1669" t="s">
        <v>760</v>
      </c>
      <c r="E1669" s="8" t="str">
        <f t="shared" ref="E1669" si="1833">ROW()&amp;" "&amp;D1669</f>
        <v>1669 FAPPE-S</v>
      </c>
      <c r="G1669" s="8"/>
      <c r="S1669" s="72"/>
      <c r="T1669" s="72"/>
      <c r="U1669" s="72"/>
      <c r="V1669" s="72"/>
      <c r="W1669" s="72"/>
      <c r="X1669" s="72"/>
      <c r="Y1669" s="72"/>
      <c r="Z1669" s="72"/>
      <c r="AA1669" s="72"/>
      <c r="AB1669" s="72"/>
      <c r="AC1669" s="72"/>
      <c r="AD1669" s="72"/>
      <c r="AE1669" s="72"/>
      <c r="AF1669" s="72"/>
      <c r="AG1669" s="72"/>
      <c r="AH1669" s="72"/>
      <c r="AI1669" s="72"/>
      <c r="AJ1669" s="72"/>
      <c r="AK1669" s="72"/>
      <c r="AL1669" s="72"/>
      <c r="AM1669" s="72"/>
      <c r="AN1669" s="72"/>
      <c r="AO1669" s="72"/>
      <c r="AP1669" s="72"/>
      <c r="AQ1669" s="72"/>
      <c r="AR1669" s="72"/>
      <c r="AS1669" s="72"/>
      <c r="AT1669" s="72"/>
      <c r="AU1669" s="72"/>
      <c r="AV1669" s="72"/>
      <c r="AW1669" s="72"/>
      <c r="AX1669" s="72"/>
      <c r="AY1669" s="72"/>
      <c r="AZ1669" s="72"/>
      <c r="BA1669" s="72"/>
      <c r="BB1669" s="72"/>
      <c r="BC1669" s="72"/>
      <c r="BD1669" s="72"/>
      <c r="BE1669" s="72"/>
      <c r="BF1669" s="72"/>
      <c r="BG1669" s="72"/>
      <c r="BH1669" s="72"/>
      <c r="BI1669" s="72"/>
      <c r="BJ1669" s="72"/>
      <c r="BK1669" s="72"/>
      <c r="BL1669" s="72"/>
      <c r="BM1669" s="72"/>
      <c r="BN1669" s="72"/>
      <c r="BO1669" s="72"/>
      <c r="BP1669" s="72"/>
      <c r="BQ1669" s="72"/>
      <c r="BR1669" s="72"/>
      <c r="BS1669" s="72"/>
      <c r="BT1669" s="72"/>
      <c r="BU1669" s="72"/>
      <c r="BV1669" s="72"/>
      <c r="BW1669" s="72"/>
      <c r="BX1669" s="72"/>
      <c r="BY1669" s="72"/>
      <c r="BZ1669" s="72"/>
      <c r="CA1669" s="72"/>
      <c r="CB1669" s="72"/>
      <c r="CC1669" s="72"/>
      <c r="CD1669" s="72"/>
      <c r="CE1669" s="72"/>
      <c r="CF1669" s="72"/>
      <c r="CG1669" s="72"/>
      <c r="CH1669" s="72"/>
      <c r="CI1669" s="72"/>
      <c r="CJ1669" s="72"/>
      <c r="CK1669" s="72"/>
    </row>
    <row r="1670" spans="2:89" x14ac:dyDescent="0.35">
      <c r="B1670" s="141" t="str">
        <f>"$ capital expenditures/"&amp;B1649</f>
        <v>$ capital expenditures/primary unit</v>
      </c>
      <c r="C1670" s="8"/>
      <c r="D1670" t="s">
        <v>760</v>
      </c>
      <c r="E1670" s="8" t="str">
        <f t="shared" si="1780"/>
        <v>1670 FAPPE-S</v>
      </c>
      <c r="G1670" s="8" t="str">
        <f>E1670</f>
        <v>1670 FAPPE-S</v>
      </c>
      <c r="K1670" s="18">
        <v>10</v>
      </c>
      <c r="L1670" s="18">
        <v>10</v>
      </c>
      <c r="M1670" s="18">
        <v>10</v>
      </c>
      <c r="N1670" s="18">
        <v>10</v>
      </c>
      <c r="O1670" s="18">
        <v>10</v>
      </c>
      <c r="P1670" s="18">
        <v>10</v>
      </c>
      <c r="S1670" s="143" cm="1">
        <f t="array" ref="S1670">INDEX($K:$Q,ROW(),MATCH(S$3,$K$2:$Q$2,0))</f>
        <v>10</v>
      </c>
      <c r="T1670" s="143" cm="1">
        <f t="array" ref="T1670">INDEX($K:$Q,ROW(),MATCH(T$3,$K$2:$Q$2,0))</f>
        <v>10</v>
      </c>
      <c r="U1670" s="143" cm="1">
        <f t="array" ref="U1670">INDEX($K:$Q,ROW(),MATCH(U$3,$K$2:$Q$2,0))</f>
        <v>10</v>
      </c>
      <c r="V1670" s="143" cm="1">
        <f t="array" ref="V1670">INDEX($K:$Q,ROW(),MATCH(V$3,$K$2:$Q$2,0))</f>
        <v>10</v>
      </c>
      <c r="W1670" s="143" cm="1">
        <f t="array" ref="W1670">INDEX($K:$Q,ROW(),MATCH(W$3,$K$2:$Q$2,0))</f>
        <v>10</v>
      </c>
      <c r="X1670" s="143" cm="1">
        <f t="array" ref="X1670">INDEX($K:$Q,ROW(),MATCH(X$3,$K$2:$Q$2,0))</f>
        <v>10</v>
      </c>
      <c r="Y1670" s="143" cm="1">
        <f t="array" ref="Y1670">INDEX($K:$Q,ROW(),MATCH(Y$3,$K$2:$Q$2,0))</f>
        <v>10</v>
      </c>
      <c r="Z1670" s="143" cm="1">
        <f t="array" ref="Z1670">INDEX($K:$Q,ROW(),MATCH(Z$3,$K$2:$Q$2,0))</f>
        <v>10</v>
      </c>
      <c r="AA1670" s="143" cm="1">
        <f t="array" ref="AA1670">INDEX($K:$Q,ROW(),MATCH(AA$3,$K$2:$Q$2,0))</f>
        <v>10</v>
      </c>
      <c r="AB1670" s="143" cm="1">
        <f t="array" ref="AB1670">INDEX($K:$Q,ROW(),MATCH(AB$3,$K$2:$Q$2,0))</f>
        <v>10</v>
      </c>
      <c r="AC1670" s="143" cm="1">
        <f t="array" ref="AC1670">INDEX($K:$Q,ROW(),MATCH(AC$3,$K$2:$Q$2,0))</f>
        <v>10</v>
      </c>
      <c r="AD1670" s="143" cm="1">
        <f t="array" ref="AD1670">INDEX($K:$Q,ROW(),MATCH(AD$3,$K$2:$Q$2,0))</f>
        <v>10</v>
      </c>
      <c r="AE1670" s="143" cm="1">
        <f t="array" ref="AE1670">INDEX($K:$Q,ROW(),MATCH(AE$3,$K$2:$Q$2,0))</f>
        <v>10</v>
      </c>
      <c r="AF1670" s="143" cm="1">
        <f t="array" ref="AF1670">INDEX($K:$Q,ROW(),MATCH(AF$3,$K$2:$Q$2,0))</f>
        <v>10</v>
      </c>
      <c r="AG1670" s="143" cm="1">
        <f t="array" ref="AG1670">INDEX($K:$Q,ROW(),MATCH(AG$3,$K$2:$Q$2,0))</f>
        <v>10</v>
      </c>
      <c r="AH1670" s="143" cm="1">
        <f t="array" ref="AH1670">INDEX($K:$Q,ROW(),MATCH(AH$3,$K$2:$Q$2,0))</f>
        <v>10</v>
      </c>
      <c r="AI1670" s="143" cm="1">
        <f t="array" ref="AI1670">INDEX($K:$Q,ROW(),MATCH(AI$3,$K$2:$Q$2,0))</f>
        <v>10</v>
      </c>
      <c r="AJ1670" s="143" cm="1">
        <f t="array" ref="AJ1670">INDEX($K:$Q,ROW(),MATCH(AJ$3,$K$2:$Q$2,0))</f>
        <v>10</v>
      </c>
      <c r="AK1670" s="143" cm="1">
        <f t="array" ref="AK1670">INDEX($K:$Q,ROW(),MATCH(AK$3,$K$2:$Q$2,0))</f>
        <v>10</v>
      </c>
      <c r="AL1670" s="143" cm="1">
        <f t="array" ref="AL1670">INDEX($K:$Q,ROW(),MATCH(AL$3,$K$2:$Q$2,0))</f>
        <v>10</v>
      </c>
      <c r="AM1670" s="143" cm="1">
        <f t="array" ref="AM1670">INDEX($K:$Q,ROW(),MATCH(AM$3,$K$2:$Q$2,0))</f>
        <v>10</v>
      </c>
      <c r="AN1670" s="143" cm="1">
        <f t="array" ref="AN1670">INDEX($K:$Q,ROW(),MATCH(AN$3,$K$2:$Q$2,0))</f>
        <v>10</v>
      </c>
      <c r="AO1670" s="143" cm="1">
        <f t="array" ref="AO1670">INDEX($K:$Q,ROW(),MATCH(AO$3,$K$2:$Q$2,0))</f>
        <v>10</v>
      </c>
      <c r="AP1670" s="143" cm="1">
        <f t="array" ref="AP1670">INDEX($K:$Q,ROW(),MATCH(AP$3,$K$2:$Q$2,0))</f>
        <v>10</v>
      </c>
      <c r="AQ1670" s="143" cm="1">
        <f t="array" ref="AQ1670">INDEX($K:$Q,ROW(),MATCH(AQ$3,$K$2:$Q$2,0))</f>
        <v>10</v>
      </c>
      <c r="AR1670" s="143" cm="1">
        <f t="array" ref="AR1670">INDEX($K:$Q,ROW(),MATCH(AR$3,$K$2:$Q$2,0))</f>
        <v>10</v>
      </c>
      <c r="AS1670" s="143" cm="1">
        <f t="array" ref="AS1670">INDEX($K:$Q,ROW(),MATCH(AS$3,$K$2:$Q$2,0))</f>
        <v>10</v>
      </c>
      <c r="AT1670" s="143" cm="1">
        <f t="array" ref="AT1670">INDEX($K:$Q,ROW(),MATCH(AT$3,$K$2:$Q$2,0))</f>
        <v>10</v>
      </c>
      <c r="AU1670" s="143" cm="1">
        <f t="array" ref="AU1670">INDEX($K:$Q,ROW(),MATCH(AU$3,$K$2:$Q$2,0))</f>
        <v>10</v>
      </c>
      <c r="AV1670" s="143" cm="1">
        <f t="array" ref="AV1670">INDEX($K:$Q,ROW(),MATCH(AV$3,$K$2:$Q$2,0))</f>
        <v>10</v>
      </c>
      <c r="AW1670" s="143" cm="1">
        <f t="array" ref="AW1670">INDEX($K:$Q,ROW(),MATCH(AW$3,$K$2:$Q$2,0))</f>
        <v>10</v>
      </c>
      <c r="AX1670" s="143" cm="1">
        <f t="array" ref="AX1670">INDEX($K:$Q,ROW(),MATCH(AX$3,$K$2:$Q$2,0))</f>
        <v>10</v>
      </c>
      <c r="AY1670" s="143" cm="1">
        <f t="array" ref="AY1670">INDEX($K:$Q,ROW(),MATCH(AY$3,$K$2:$Q$2,0))</f>
        <v>10</v>
      </c>
      <c r="AZ1670" s="143" cm="1">
        <f t="array" ref="AZ1670">INDEX($K:$Q,ROW(),MATCH(AZ$3,$K$2:$Q$2,0))</f>
        <v>10</v>
      </c>
      <c r="BA1670" s="143" cm="1">
        <f t="array" ref="BA1670">INDEX($K:$Q,ROW(),MATCH(BA$3,$K$2:$Q$2,0))</f>
        <v>10</v>
      </c>
      <c r="BB1670" s="143" cm="1">
        <f t="array" ref="BB1670">INDEX($K:$Q,ROW(),MATCH(BB$3,$K$2:$Q$2,0))</f>
        <v>10</v>
      </c>
      <c r="BC1670" s="143" cm="1">
        <f t="array" ref="BC1670">INDEX($K:$Q,ROW(),MATCH(BC$3,$K$2:$Q$2,0))</f>
        <v>10</v>
      </c>
      <c r="BD1670" s="143" cm="1">
        <f t="array" ref="BD1670">INDEX($K:$Q,ROW(),MATCH(BD$3,$K$2:$Q$2,0))</f>
        <v>10</v>
      </c>
      <c r="BE1670" s="143" cm="1">
        <f t="array" ref="BE1670">INDEX($K:$Q,ROW(),MATCH(BE$3,$K$2:$Q$2,0))</f>
        <v>10</v>
      </c>
      <c r="BF1670" s="143" cm="1">
        <f t="array" ref="BF1670">INDEX($K:$Q,ROW(),MATCH(BF$3,$K$2:$Q$2,0))</f>
        <v>10</v>
      </c>
      <c r="BG1670" s="143" cm="1">
        <f t="array" ref="BG1670">INDEX($K:$Q,ROW(),MATCH(BG$3,$K$2:$Q$2,0))</f>
        <v>10</v>
      </c>
      <c r="BH1670" s="143" cm="1">
        <f t="array" ref="BH1670">INDEX($K:$Q,ROW(),MATCH(BH$3,$K$2:$Q$2,0))</f>
        <v>10</v>
      </c>
      <c r="BI1670" s="143" cm="1">
        <f t="array" ref="BI1670">INDEX($K:$Q,ROW(),MATCH(BI$3,$K$2:$Q$2,0))</f>
        <v>10</v>
      </c>
      <c r="BJ1670" s="143" cm="1">
        <f t="array" ref="BJ1670">INDEX($K:$Q,ROW(),MATCH(BJ$3,$K$2:$Q$2,0))</f>
        <v>10</v>
      </c>
      <c r="BK1670" s="143" cm="1">
        <f t="array" ref="BK1670">INDEX($K:$Q,ROW(),MATCH(BK$3,$K$2:$Q$2,0))</f>
        <v>10</v>
      </c>
      <c r="BL1670" s="143" cm="1">
        <f t="array" ref="BL1670">INDEX($K:$Q,ROW(),MATCH(BL$3,$K$2:$Q$2,0))</f>
        <v>10</v>
      </c>
      <c r="BM1670" s="143" cm="1">
        <f t="array" ref="BM1670">INDEX($K:$Q,ROW(),MATCH(BM$3,$K$2:$Q$2,0))</f>
        <v>10</v>
      </c>
      <c r="BN1670" s="143" cm="1">
        <f t="array" ref="BN1670">INDEX($K:$Q,ROW(),MATCH(BN$3,$K$2:$Q$2,0))</f>
        <v>10</v>
      </c>
      <c r="BO1670" s="143" cm="1">
        <f t="array" ref="BO1670">INDEX($K:$Q,ROW(),MATCH(BO$3,$K$2:$Q$2,0))</f>
        <v>10</v>
      </c>
      <c r="BP1670" s="143" cm="1">
        <f t="array" ref="BP1670">INDEX($K:$Q,ROW(),MATCH(BP$3,$K$2:$Q$2,0))</f>
        <v>10</v>
      </c>
      <c r="BQ1670" s="143" cm="1">
        <f t="array" ref="BQ1670">INDEX($K:$Q,ROW(),MATCH(BQ$3,$K$2:$Q$2,0))</f>
        <v>10</v>
      </c>
      <c r="BR1670" s="143" cm="1">
        <f t="array" ref="BR1670">INDEX($K:$Q,ROW(),MATCH(BR$3,$K$2:$Q$2,0))</f>
        <v>10</v>
      </c>
      <c r="BS1670" s="143" cm="1">
        <f t="array" ref="BS1670">INDEX($K:$Q,ROW(),MATCH(BS$3,$K$2:$Q$2,0))</f>
        <v>10</v>
      </c>
      <c r="BT1670" s="143" cm="1">
        <f t="array" ref="BT1670">INDEX($K:$Q,ROW(),MATCH(BT$3,$K$2:$Q$2,0))</f>
        <v>10</v>
      </c>
      <c r="BU1670" s="143" cm="1">
        <f t="array" ref="BU1670">INDEX($K:$Q,ROW(),MATCH(BU$3,$K$2:$Q$2,0))</f>
        <v>10</v>
      </c>
      <c r="BV1670" s="143" cm="1">
        <f t="array" ref="BV1670">INDEX($K:$Q,ROW(),MATCH(BV$3,$K$2:$Q$2,0))</f>
        <v>10</v>
      </c>
      <c r="BW1670" s="143" cm="1">
        <f t="array" ref="BW1670">INDEX($K:$Q,ROW(),MATCH(BW$3,$K$2:$Q$2,0))</f>
        <v>10</v>
      </c>
      <c r="BX1670" s="143" cm="1">
        <f t="array" ref="BX1670">INDEX($K:$Q,ROW(),MATCH(BX$3,$K$2:$Q$2,0))</f>
        <v>10</v>
      </c>
      <c r="BY1670" s="143" cm="1">
        <f t="array" ref="BY1670">INDEX($K:$Q,ROW(),MATCH(BY$3,$K$2:$Q$2,0))</f>
        <v>10</v>
      </c>
      <c r="BZ1670" s="143" cm="1">
        <f t="array" ref="BZ1670">INDEX($K:$Q,ROW(),MATCH(BZ$3,$K$2:$Q$2,0))</f>
        <v>10</v>
      </c>
      <c r="CA1670" s="143" cm="1">
        <f t="array" ref="CA1670">INDEX($K:$Q,ROW(),MATCH(CA$3,$K$2:$Q$2,0))</f>
        <v>10</v>
      </c>
      <c r="CB1670" s="143" cm="1">
        <f t="array" ref="CB1670">INDEX($K:$Q,ROW(),MATCH(CB$3,$K$2:$Q$2,0))</f>
        <v>10</v>
      </c>
      <c r="CC1670" s="143" cm="1">
        <f t="array" ref="CC1670">INDEX($K:$Q,ROW(),MATCH(CC$3,$K$2:$Q$2,0))</f>
        <v>10</v>
      </c>
      <c r="CD1670" s="143" cm="1">
        <f t="array" ref="CD1670">INDEX($K:$Q,ROW(),MATCH(CD$3,$K$2:$Q$2,0))</f>
        <v>10</v>
      </c>
      <c r="CE1670" s="143" cm="1">
        <f t="array" ref="CE1670">INDEX($K:$Q,ROW(),MATCH(CE$3,$K$2:$Q$2,0))</f>
        <v>10</v>
      </c>
      <c r="CF1670" s="143" cm="1">
        <f t="array" ref="CF1670">INDEX($K:$Q,ROW(),MATCH(CF$3,$K$2:$Q$2,0))</f>
        <v>10</v>
      </c>
      <c r="CG1670" s="143" cm="1">
        <f t="array" ref="CG1670">INDEX($K:$Q,ROW(),MATCH(CG$3,$K$2:$Q$2,0))</f>
        <v>10</v>
      </c>
      <c r="CH1670" s="143" cm="1">
        <f t="array" ref="CH1670">INDEX($K:$Q,ROW(),MATCH(CH$3,$K$2:$Q$2,0))</f>
        <v>10</v>
      </c>
      <c r="CI1670" s="143" cm="1">
        <f t="array" ref="CI1670">INDEX($K:$Q,ROW(),MATCH(CI$3,$K$2:$Q$2,0))</f>
        <v>10</v>
      </c>
      <c r="CJ1670" s="143" cm="1">
        <f t="array" ref="CJ1670">INDEX($K:$Q,ROW(),MATCH(CJ$3,$K$2:$Q$2,0))</f>
        <v>10</v>
      </c>
      <c r="CK1670" s="143" cm="1">
        <f t="array" ref="CK1670">INDEX($K:$Q,ROW(),MATCH(CK$3,$K$2:$Q$2,0))</f>
        <v>10</v>
      </c>
    </row>
    <row r="1671" spans="2:89" x14ac:dyDescent="0.35">
      <c r="B1671" s="123" t="str">
        <f>"Capital expenditures - "&amp;SUBSTITUTE(B1664,":","")</f>
        <v>Capital expenditures - Volume driven secondary PP&amp;E</v>
      </c>
      <c r="C1671" s="8" t="s">
        <v>235</v>
      </c>
      <c r="D1671" t="s">
        <v>760</v>
      </c>
      <c r="E1671" s="8" t="str">
        <f t="shared" si="1780"/>
        <v>1671 FAPPE-S</v>
      </c>
      <c r="G1671" s="8"/>
      <c r="H1671" s="27"/>
      <c r="I1671" s="176"/>
      <c r="J1671" s="176"/>
      <c r="K1671" s="245">
        <f t="shared" ref="K1671:P1671" ca="1" si="1834">SUMIF($3:$3,K$2,1671:1671)</f>
        <v>-600000</v>
      </c>
      <c r="L1671" s="245">
        <f t="shared" ca="1" si="1834"/>
        <v>-600000</v>
      </c>
      <c r="M1671" s="245">
        <f t="shared" ca="1" si="1834"/>
        <v>-600000</v>
      </c>
      <c r="N1671" s="245">
        <f t="shared" ca="1" si="1834"/>
        <v>-600000</v>
      </c>
      <c r="O1671" s="245">
        <f t="shared" ca="1" si="1834"/>
        <v>-600000</v>
      </c>
      <c r="P1671" s="245">
        <f t="shared" ca="1" si="1834"/>
        <v>-550000</v>
      </c>
      <c r="R1671" s="58"/>
      <c r="S1671" s="246" cm="1">
        <f t="array" aca="1" ref="S1671" ca="1">-S1670*INDIRECT(S1659)</f>
        <v>-50000</v>
      </c>
      <c r="T1671" s="246" cm="1">
        <f t="array" aca="1" ref="T1671" ca="1">-T1670*INDIRECT(T1659)</f>
        <v>-50000</v>
      </c>
      <c r="U1671" s="246" cm="1">
        <f t="array" aca="1" ref="U1671" ca="1">-U1670*INDIRECT(U1659)</f>
        <v>-50000</v>
      </c>
      <c r="V1671" s="246" cm="1">
        <f t="array" aca="1" ref="V1671" ca="1">-V1670*INDIRECT(V1659)</f>
        <v>-50000</v>
      </c>
      <c r="W1671" s="246" cm="1">
        <f t="array" aca="1" ref="W1671" ca="1">-W1670*INDIRECT(W1659)</f>
        <v>-50000</v>
      </c>
      <c r="X1671" s="246" cm="1">
        <f t="array" aca="1" ref="X1671" ca="1">-X1670*INDIRECT(X1659)</f>
        <v>-50000</v>
      </c>
      <c r="Y1671" s="246" cm="1">
        <f t="array" aca="1" ref="Y1671" ca="1">-Y1670*INDIRECT(Y1659)</f>
        <v>-50000</v>
      </c>
      <c r="Z1671" s="246" cm="1">
        <f t="array" aca="1" ref="Z1671" ca="1">-Z1670*INDIRECT(Z1659)</f>
        <v>-50000</v>
      </c>
      <c r="AA1671" s="246" cm="1">
        <f t="array" aca="1" ref="AA1671" ca="1">-AA1670*INDIRECT(AA1659)</f>
        <v>-50000</v>
      </c>
      <c r="AB1671" s="246" cm="1">
        <f t="array" aca="1" ref="AB1671" ca="1">-AB1670*INDIRECT(AB1659)</f>
        <v>-50000</v>
      </c>
      <c r="AC1671" s="246" cm="1">
        <f t="array" aca="1" ref="AC1671" ca="1">-AC1670*INDIRECT(AC1659)</f>
        <v>-50000</v>
      </c>
      <c r="AD1671" s="246" cm="1">
        <f t="array" aca="1" ref="AD1671" ca="1">-AD1670*INDIRECT(AD1659)</f>
        <v>-50000</v>
      </c>
      <c r="AE1671" s="246" cm="1">
        <f t="array" aca="1" ref="AE1671" ca="1">-AE1670*INDIRECT(AE1659)</f>
        <v>-50000</v>
      </c>
      <c r="AF1671" s="246" cm="1">
        <f t="array" aca="1" ref="AF1671" ca="1">-AF1670*INDIRECT(AF1659)</f>
        <v>-50000</v>
      </c>
      <c r="AG1671" s="246" cm="1">
        <f t="array" aca="1" ref="AG1671" ca="1">-AG1670*INDIRECT(AG1659)</f>
        <v>-50000</v>
      </c>
      <c r="AH1671" s="246" cm="1">
        <f t="array" aca="1" ref="AH1671" ca="1">-AH1670*INDIRECT(AH1659)</f>
        <v>-50000</v>
      </c>
      <c r="AI1671" s="246" cm="1">
        <f t="array" aca="1" ref="AI1671" ca="1">-AI1670*INDIRECT(AI1659)</f>
        <v>-50000</v>
      </c>
      <c r="AJ1671" s="246" cm="1">
        <f t="array" aca="1" ref="AJ1671" ca="1">-AJ1670*INDIRECT(AJ1659)</f>
        <v>-50000</v>
      </c>
      <c r="AK1671" s="246" cm="1">
        <f t="array" aca="1" ref="AK1671" ca="1">-AK1670*INDIRECT(AK1659)</f>
        <v>-50000</v>
      </c>
      <c r="AL1671" s="246" cm="1">
        <f t="array" aca="1" ref="AL1671" ca="1">-AL1670*INDIRECT(AL1659)</f>
        <v>-50000</v>
      </c>
      <c r="AM1671" s="246" cm="1">
        <f t="array" aca="1" ref="AM1671" ca="1">-AM1670*INDIRECT(AM1659)</f>
        <v>-50000</v>
      </c>
      <c r="AN1671" s="246" cm="1">
        <f t="array" aca="1" ref="AN1671" ca="1">-AN1670*INDIRECT(AN1659)</f>
        <v>-50000</v>
      </c>
      <c r="AO1671" s="246" cm="1">
        <f t="array" aca="1" ref="AO1671" ca="1">-AO1670*INDIRECT(AO1659)</f>
        <v>-50000</v>
      </c>
      <c r="AP1671" s="246" cm="1">
        <f t="array" aca="1" ref="AP1671" ca="1">-AP1670*INDIRECT(AP1659)</f>
        <v>-50000</v>
      </c>
      <c r="AQ1671" s="246" cm="1">
        <f t="array" aca="1" ref="AQ1671" ca="1">-AQ1670*INDIRECT(AQ1659)</f>
        <v>-50000</v>
      </c>
      <c r="AR1671" s="246" cm="1">
        <f t="array" aca="1" ref="AR1671" ca="1">-AR1670*INDIRECT(AR1659)</f>
        <v>-50000</v>
      </c>
      <c r="AS1671" s="246" cm="1">
        <f t="array" aca="1" ref="AS1671" ca="1">-AS1670*INDIRECT(AS1659)</f>
        <v>-50000</v>
      </c>
      <c r="AT1671" s="246" cm="1">
        <f t="array" aca="1" ref="AT1671" ca="1">-AT1670*INDIRECT(AT1659)</f>
        <v>-50000</v>
      </c>
      <c r="AU1671" s="246" cm="1">
        <f t="array" aca="1" ref="AU1671" ca="1">-AU1670*INDIRECT(AU1659)</f>
        <v>-50000</v>
      </c>
      <c r="AV1671" s="246" cm="1">
        <f t="array" aca="1" ref="AV1671" ca="1">-AV1670*INDIRECT(AV1659)</f>
        <v>-50000</v>
      </c>
      <c r="AW1671" s="246" cm="1">
        <f t="array" aca="1" ref="AW1671" ca="1">-AW1670*INDIRECT(AW1659)</f>
        <v>-50000</v>
      </c>
      <c r="AX1671" s="246" cm="1">
        <f t="array" aca="1" ref="AX1671" ca="1">-AX1670*INDIRECT(AX1659)</f>
        <v>-50000</v>
      </c>
      <c r="AY1671" s="246" cm="1">
        <f t="array" aca="1" ref="AY1671" ca="1">-AY1670*INDIRECT(AY1659)</f>
        <v>-50000</v>
      </c>
      <c r="AZ1671" s="246" cm="1">
        <f t="array" aca="1" ref="AZ1671" ca="1">-AZ1670*INDIRECT(AZ1659)</f>
        <v>-50000</v>
      </c>
      <c r="BA1671" s="246" cm="1">
        <f t="array" aca="1" ref="BA1671" ca="1">-BA1670*INDIRECT(BA1659)</f>
        <v>-50000</v>
      </c>
      <c r="BB1671" s="246" cm="1">
        <f t="array" aca="1" ref="BB1671" ca="1">-BB1670*INDIRECT(BB1659)</f>
        <v>-50000</v>
      </c>
      <c r="BC1671" s="246" cm="1">
        <f t="array" aca="1" ref="BC1671" ca="1">-BC1670*INDIRECT(BC1659)</f>
        <v>-50000</v>
      </c>
      <c r="BD1671" s="246" cm="1">
        <f t="array" aca="1" ref="BD1671" ca="1">-BD1670*INDIRECT(BD1659)</f>
        <v>-50000</v>
      </c>
      <c r="BE1671" s="246" cm="1">
        <f t="array" aca="1" ref="BE1671" ca="1">-BE1670*INDIRECT(BE1659)</f>
        <v>-50000</v>
      </c>
      <c r="BF1671" s="246" cm="1">
        <f t="array" aca="1" ref="BF1671" ca="1">-BF1670*INDIRECT(BF1659)</f>
        <v>-50000</v>
      </c>
      <c r="BG1671" s="246" cm="1">
        <f t="array" aca="1" ref="BG1671" ca="1">-BG1670*INDIRECT(BG1659)</f>
        <v>-50000</v>
      </c>
      <c r="BH1671" s="246" cm="1">
        <f t="array" aca="1" ref="BH1671" ca="1">-BH1670*INDIRECT(BH1659)</f>
        <v>-50000</v>
      </c>
      <c r="BI1671" s="246" cm="1">
        <f t="array" aca="1" ref="BI1671" ca="1">-BI1670*INDIRECT(BI1659)</f>
        <v>-50000</v>
      </c>
      <c r="BJ1671" s="246" cm="1">
        <f t="array" aca="1" ref="BJ1671" ca="1">-BJ1670*INDIRECT(BJ1659)</f>
        <v>-50000</v>
      </c>
      <c r="BK1671" s="246" cm="1">
        <f t="array" aca="1" ref="BK1671" ca="1">-BK1670*INDIRECT(BK1659)</f>
        <v>-50000</v>
      </c>
      <c r="BL1671" s="246" cm="1">
        <f t="array" aca="1" ref="BL1671" ca="1">-BL1670*INDIRECT(BL1659)</f>
        <v>-50000</v>
      </c>
      <c r="BM1671" s="246" cm="1">
        <f t="array" aca="1" ref="BM1671" ca="1">-BM1670*INDIRECT(BM1659)</f>
        <v>-50000</v>
      </c>
      <c r="BN1671" s="246" cm="1">
        <f t="array" aca="1" ref="BN1671" ca="1">-BN1670*INDIRECT(BN1659)</f>
        <v>-50000</v>
      </c>
      <c r="BO1671" s="246" cm="1">
        <f t="array" aca="1" ref="BO1671" ca="1">-BO1670*INDIRECT(BO1659)</f>
        <v>-50000</v>
      </c>
      <c r="BP1671" s="246" cm="1">
        <f t="array" aca="1" ref="BP1671" ca="1">-BP1670*INDIRECT(BP1659)</f>
        <v>-50000</v>
      </c>
      <c r="BQ1671" s="246" cm="1">
        <f t="array" aca="1" ref="BQ1671" ca="1">-BQ1670*INDIRECT(BQ1659)</f>
        <v>-50000</v>
      </c>
      <c r="BR1671" s="246" cm="1">
        <f t="array" aca="1" ref="BR1671" ca="1">-BR1670*INDIRECT(BR1659)</f>
        <v>-50000</v>
      </c>
      <c r="BS1671" s="246" cm="1">
        <f t="array" aca="1" ref="BS1671" ca="1">-BS1670*INDIRECT(BS1659)</f>
        <v>-50000</v>
      </c>
      <c r="BT1671" s="246" cm="1">
        <f t="array" aca="1" ref="BT1671" ca="1">-BT1670*INDIRECT(BT1659)</f>
        <v>-50000</v>
      </c>
      <c r="BU1671" s="246" cm="1">
        <f t="array" aca="1" ref="BU1671" ca="1">-BU1670*INDIRECT(BU1659)</f>
        <v>-50000</v>
      </c>
      <c r="BV1671" s="246" cm="1">
        <f t="array" aca="1" ref="BV1671" ca="1">-BV1670*INDIRECT(BV1659)</f>
        <v>-50000</v>
      </c>
      <c r="BW1671" s="246" cm="1">
        <f t="array" aca="1" ref="BW1671" ca="1">-BW1670*INDIRECT(BW1659)</f>
        <v>-50000</v>
      </c>
      <c r="BX1671" s="246" cm="1">
        <f t="array" aca="1" ref="BX1671" ca="1">-BX1670*INDIRECT(BX1659)</f>
        <v>-50000</v>
      </c>
      <c r="BY1671" s="246" cm="1">
        <f t="array" aca="1" ref="BY1671" ca="1">-BY1670*INDIRECT(BY1659)</f>
        <v>-50000</v>
      </c>
      <c r="BZ1671" s="246" cm="1">
        <f t="array" aca="1" ref="BZ1671" ca="1">-BZ1670*INDIRECT(BZ1659)</f>
        <v>-50000</v>
      </c>
      <c r="CA1671" s="246" cm="1">
        <f t="array" aca="1" ref="CA1671" ca="1">-CA1670*INDIRECT(CA1659)</f>
        <v>-50000</v>
      </c>
      <c r="CB1671" s="246" cm="1">
        <f t="array" aca="1" ref="CB1671" ca="1">-CB1670*INDIRECT(CB1659)</f>
        <v>-50000</v>
      </c>
      <c r="CC1671" s="246" cm="1">
        <f t="array" aca="1" ref="CC1671" ca="1">-CC1670*INDIRECT(CC1659)</f>
        <v>-50000</v>
      </c>
      <c r="CD1671" s="246" cm="1">
        <f t="array" aca="1" ref="CD1671" ca="1">-CD1670*INDIRECT(CD1659)</f>
        <v>-50000</v>
      </c>
      <c r="CE1671" s="246" cm="1">
        <f t="array" aca="1" ref="CE1671" ca="1">-CE1670*INDIRECT(CE1659)</f>
        <v>-50000</v>
      </c>
      <c r="CF1671" s="246" cm="1">
        <f t="array" aca="1" ref="CF1671" ca="1">-CF1670*INDIRECT(CF1659)</f>
        <v>-50000</v>
      </c>
      <c r="CG1671" s="246" cm="1">
        <f t="array" aca="1" ref="CG1671" ca="1">-CG1670*INDIRECT(CG1659)</f>
        <v>-50000</v>
      </c>
      <c r="CH1671" s="246" cm="1">
        <f t="array" aca="1" ref="CH1671" ca="1">-CH1670*INDIRECT(CH1659)</f>
        <v>-50000</v>
      </c>
      <c r="CI1671" s="246" cm="1">
        <f t="array" aca="1" ref="CI1671" ca="1">-CI1670*INDIRECT(CI1659)</f>
        <v>-50000</v>
      </c>
      <c r="CJ1671" s="246" cm="1">
        <f t="array" aca="1" ref="CJ1671" ca="1">-CJ1670*INDIRECT(CJ1659)</f>
        <v>-50000</v>
      </c>
      <c r="CK1671" s="246" cm="1">
        <f t="array" aca="1" ref="CK1671" ca="1">-CK1670*INDIRECT(CK1659)</f>
        <v>-50000</v>
      </c>
    </row>
    <row r="1672" spans="2:89" x14ac:dyDescent="0.35">
      <c r="B1672" s="122"/>
      <c r="C1672" s="8"/>
      <c r="D1672" t="s">
        <v>760</v>
      </c>
      <c r="E1672" s="8" t="str">
        <f t="shared" si="1780"/>
        <v>1672 FAPPE-S</v>
      </c>
      <c r="G1672" s="8"/>
      <c r="S1672" s="72"/>
      <c r="T1672" s="72"/>
      <c r="U1672" s="72"/>
      <c r="V1672" s="72"/>
      <c r="W1672" s="72"/>
      <c r="X1672" s="72"/>
      <c r="Y1672" s="72"/>
      <c r="Z1672" s="72"/>
      <c r="AA1672" s="72"/>
      <c r="AB1672" s="72"/>
      <c r="AC1672" s="72"/>
      <c r="AD1672" s="72"/>
      <c r="AE1672" s="72"/>
      <c r="AF1672" s="72"/>
      <c r="AG1672" s="72"/>
      <c r="AH1672" s="72"/>
      <c r="AI1672" s="72"/>
      <c r="AJ1672" s="72"/>
      <c r="AK1672" s="72"/>
      <c r="AL1672" s="72"/>
      <c r="AM1672" s="72"/>
      <c r="AN1672" s="72"/>
      <c r="AO1672" s="72"/>
      <c r="AP1672" s="72"/>
      <c r="AQ1672" s="72"/>
      <c r="AR1672" s="72"/>
      <c r="AS1672" s="72"/>
      <c r="AT1672" s="72"/>
      <c r="AU1672" s="72"/>
      <c r="AV1672" s="72"/>
      <c r="AW1672" s="72"/>
      <c r="AX1672" s="72"/>
      <c r="AY1672" s="72"/>
      <c r="AZ1672" s="72"/>
      <c r="BA1672" s="72"/>
      <c r="BB1672" s="72"/>
      <c r="BC1672" s="72"/>
      <c r="BD1672" s="72"/>
      <c r="BE1672" s="72"/>
      <c r="BF1672" s="72"/>
      <c r="BG1672" s="72"/>
      <c r="BH1672" s="72"/>
      <c r="BI1672" s="72"/>
      <c r="BJ1672" s="72"/>
      <c r="BK1672" s="72"/>
      <c r="BL1672" s="72"/>
      <c r="BM1672" s="72"/>
      <c r="BN1672" s="72"/>
      <c r="BO1672" s="72"/>
      <c r="BP1672" s="72"/>
      <c r="BQ1672" s="72"/>
      <c r="BR1672" s="72"/>
      <c r="BS1672" s="72"/>
      <c r="BT1672" s="72"/>
      <c r="BU1672" s="72"/>
      <c r="BV1672" s="72"/>
      <c r="BW1672" s="72"/>
      <c r="BX1672" s="72"/>
      <c r="BY1672" s="72"/>
      <c r="BZ1672" s="72"/>
      <c r="CA1672" s="72"/>
      <c r="CB1672" s="72"/>
      <c r="CC1672" s="72"/>
      <c r="CD1672" s="72"/>
      <c r="CE1672" s="72"/>
      <c r="CF1672" s="72"/>
      <c r="CG1672" s="72"/>
      <c r="CH1672" s="72"/>
      <c r="CI1672" s="72"/>
      <c r="CJ1672" s="72"/>
      <c r="CK1672" s="72"/>
    </row>
    <row r="1673" spans="2:89" x14ac:dyDescent="0.35">
      <c r="B1673" s="95" t="s">
        <v>204</v>
      </c>
      <c r="C1673" s="8"/>
      <c r="D1673" t="s">
        <v>760</v>
      </c>
      <c r="E1673" s="8" t="str">
        <f t="shared" si="1780"/>
        <v>1673 FAPPE-S</v>
      </c>
      <c r="G1673" s="8"/>
      <c r="H1673" s="12"/>
      <c r="S1673" s="72"/>
      <c r="T1673" s="72"/>
      <c r="U1673" s="72"/>
      <c r="V1673" s="72"/>
      <c r="W1673" s="72"/>
      <c r="X1673" s="72"/>
      <c r="Y1673" s="72"/>
      <c r="Z1673" s="72"/>
      <c r="AA1673" s="72"/>
      <c r="AB1673" s="72"/>
      <c r="AC1673" s="72"/>
      <c r="AD1673" s="72"/>
      <c r="AE1673" s="72"/>
      <c r="AF1673" s="72"/>
      <c r="AG1673" s="72"/>
      <c r="AH1673" s="72"/>
      <c r="AI1673" s="72"/>
      <c r="AJ1673" s="72"/>
      <c r="AK1673" s="72"/>
      <c r="AL1673" s="72"/>
      <c r="AM1673" s="72"/>
      <c r="AN1673" s="72"/>
      <c r="AO1673" s="72"/>
      <c r="AP1673" s="72"/>
      <c r="AQ1673" s="72"/>
      <c r="AR1673" s="72"/>
      <c r="AS1673" s="72"/>
      <c r="AT1673" s="72"/>
      <c r="AU1673" s="72"/>
      <c r="AV1673" s="72"/>
      <c r="AW1673" s="72"/>
      <c r="AX1673" s="72"/>
      <c r="AY1673" s="72"/>
      <c r="AZ1673" s="72"/>
      <c r="BA1673" s="72"/>
      <c r="BB1673" s="72"/>
      <c r="BC1673" s="72"/>
      <c r="BD1673" s="72"/>
      <c r="BE1673" s="72"/>
      <c r="BF1673" s="72"/>
      <c r="BG1673" s="72"/>
      <c r="BH1673" s="72"/>
      <c r="BI1673" s="72"/>
      <c r="BJ1673" s="72"/>
      <c r="BK1673" s="72"/>
      <c r="BL1673" s="72"/>
      <c r="BM1673" s="72"/>
      <c r="BN1673" s="72"/>
      <c r="BO1673" s="72"/>
      <c r="BP1673" s="72"/>
      <c r="BQ1673" s="72"/>
      <c r="BR1673" s="72"/>
      <c r="BS1673" s="72"/>
      <c r="BT1673" s="72"/>
      <c r="BU1673" s="72"/>
      <c r="BV1673" s="72"/>
      <c r="BW1673" s="72"/>
      <c r="BX1673" s="72"/>
      <c r="BY1673" s="72"/>
      <c r="BZ1673" s="72"/>
      <c r="CA1673" s="72"/>
      <c r="CB1673" s="72"/>
      <c r="CC1673" s="72"/>
      <c r="CD1673" s="72"/>
      <c r="CE1673" s="72"/>
      <c r="CF1673" s="72"/>
      <c r="CG1673" s="72"/>
      <c r="CH1673" s="72"/>
      <c r="CI1673" s="72"/>
      <c r="CJ1673" s="72"/>
      <c r="CK1673" s="72"/>
    </row>
    <row r="1674" spans="2:89" x14ac:dyDescent="0.35">
      <c r="B1674" s="154" t="str">
        <f>"Depreciation - "&amp;SUBSTITUTE(B1664,":","")</f>
        <v>Depreciation - Volume driven secondary PP&amp;E</v>
      </c>
      <c r="C1674" s="8" t="s">
        <v>233</v>
      </c>
      <c r="D1674" t="s">
        <v>760</v>
      </c>
      <c r="E1674" s="8" t="str">
        <f t="shared" si="1780"/>
        <v>1674 FAPPE-S</v>
      </c>
      <c r="G1674" s="8"/>
      <c r="I1674" s="80">
        <f>SUMIF($5:$5,I$2,1672:1672)</f>
        <v>0</v>
      </c>
      <c r="J1674" s="80"/>
      <c r="K1674" s="24">
        <f t="shared" ref="K1674:P1674" ca="1" si="1835">SUMIF($3:$3,K$2,1674:1674)</f>
        <v>-64987</v>
      </c>
      <c r="L1674" s="24">
        <f t="shared" ca="1" si="1835"/>
        <v>-184963</v>
      </c>
      <c r="M1674" s="24">
        <f t="shared" ca="1" si="1835"/>
        <v>-304939</v>
      </c>
      <c r="N1674" s="24">
        <f t="shared" ca="1" si="1835"/>
        <v>-424915</v>
      </c>
      <c r="O1674" s="24">
        <f t="shared" ca="1" si="1835"/>
        <v>-544891</v>
      </c>
      <c r="P1674" s="24">
        <f t="shared" ca="1" si="1835"/>
        <v>-549890</v>
      </c>
      <c r="R1674" s="24"/>
      <c r="S1674" s="80" cm="1">
        <f t="array" aca="1" ref="S1674" ca="1">(SUM(INDEX(1669:1669,1,MAX(COLUMN($R:$R),COLUMN()-($H1666*12-1))):S1671)/($H1666*12)+IF($R1676=0,0,SUM(INDEX(1674:1674,1,MAX(COLUMN($R:$R),COLUMN()-(($H1666-$H1667)*12))):S1676)/(($H1666)*12)))</f>
        <v>-833.16666666666663</v>
      </c>
      <c r="T1674" s="80" cm="1">
        <f t="array" aca="1" ref="T1674" ca="1">(SUM(INDEX(1669:1669,1,MAX(COLUMN($R:$R),COLUMN()-($H1666*12-1))):T1671)/($H1666*12)+IF($R1676=0,0,SUM(INDEX(1674:1674,1,MAX(COLUMN($R:$R),COLUMN()-(($H1666-$H1667)*12))):T1676)/(($H1666)*12)))</f>
        <v>-1666.3333333333333</v>
      </c>
      <c r="U1674" s="80" cm="1">
        <f t="array" aca="1" ref="U1674" ca="1">(SUM(INDEX(1669:1669,1,MAX(COLUMN($R:$R),COLUMN()-($H1666*12-1))):U1671)/($H1666*12)+IF($R1676=0,0,SUM(INDEX(1674:1674,1,MAX(COLUMN($R:$R),COLUMN()-(($H1666-$H1667)*12))):U1676)/(($H1666)*12)))</f>
        <v>-2499.5</v>
      </c>
      <c r="V1674" s="80" cm="1">
        <f t="array" aca="1" ref="V1674" ca="1">(SUM(INDEX(1669:1669,1,MAX(COLUMN($R:$R),COLUMN()-($H1666*12-1))):V1671)/($H1666*12)+IF($R1676=0,0,SUM(INDEX(1674:1674,1,MAX(COLUMN($R:$R),COLUMN()-(($H1666-$H1667)*12))):V1676)/(($H1666)*12)))</f>
        <v>-3332.6666666666665</v>
      </c>
      <c r="W1674" s="80" cm="1">
        <f t="array" aca="1" ref="W1674" ca="1">(SUM(INDEX(1669:1669,1,MAX(COLUMN($R:$R),COLUMN()-($H1666*12-1))):W1671)/($H1666*12)+IF($R1676=0,0,SUM(INDEX(1674:1674,1,MAX(COLUMN($R:$R),COLUMN()-(($H1666-$H1667)*12))):W1676)/(($H1666)*12)))</f>
        <v>-4165.833333333333</v>
      </c>
      <c r="X1674" s="80" cm="1">
        <f t="array" aca="1" ref="X1674" ca="1">(SUM(INDEX(1669:1669,1,MAX(COLUMN($R:$R),COLUMN()-($H1666*12-1))):X1671)/($H1666*12)+IF($R1676=0,0,SUM(INDEX(1674:1674,1,MAX(COLUMN($R:$R),COLUMN()-(($H1666-$H1667)*12))):X1676)/(($H1666)*12)))</f>
        <v>-4999</v>
      </c>
      <c r="Y1674" s="80" cm="1">
        <f t="array" aca="1" ref="Y1674" ca="1">(SUM(INDEX(1669:1669,1,MAX(COLUMN($R:$R),COLUMN()-($H1666*12-1))):Y1671)/($H1666*12)+IF($R1676=0,0,SUM(INDEX(1674:1674,1,MAX(COLUMN($R:$R),COLUMN()-(($H1666-$H1667)*12))):Y1676)/(($H1666)*12)))</f>
        <v>-5832.166666666667</v>
      </c>
      <c r="Z1674" s="80" cm="1">
        <f t="array" aca="1" ref="Z1674" ca="1">(SUM(INDEX(1669:1669,1,MAX(COLUMN($R:$R),COLUMN()-($H1666*12-1))):Z1671)/($H1666*12)+IF($R1676=0,0,SUM(INDEX(1674:1674,1,MAX(COLUMN($R:$R),COLUMN()-(($H1666-$H1667)*12))):Z1676)/(($H1666)*12)))</f>
        <v>-6665.333333333333</v>
      </c>
      <c r="AA1674" s="80" cm="1">
        <f t="array" aca="1" ref="AA1674" ca="1">(SUM(INDEX(1669:1669,1,MAX(COLUMN($R:$R),COLUMN()-($H1666*12-1))):AA1671)/($H1666*12)+IF($R1676=0,0,SUM(INDEX(1674:1674,1,MAX(COLUMN($R:$R),COLUMN()-(($H1666-$H1667)*12))):AA1676)/(($H1666)*12)))</f>
        <v>-7498.5</v>
      </c>
      <c r="AB1674" s="80" cm="1">
        <f t="array" aca="1" ref="AB1674" ca="1">(SUM(INDEX(1669:1669,1,MAX(COLUMN($R:$R),COLUMN()-($H1666*12-1))):AB1671)/($H1666*12)+IF($R1676=0,0,SUM(INDEX(1674:1674,1,MAX(COLUMN($R:$R),COLUMN()-(($H1666-$H1667)*12))):AB1676)/(($H1666)*12)))</f>
        <v>-8331.6666666666661</v>
      </c>
      <c r="AC1674" s="80" cm="1">
        <f t="array" aca="1" ref="AC1674" ca="1">(SUM(INDEX(1669:1669,1,MAX(COLUMN($R:$R),COLUMN()-($H1666*12-1))):AC1671)/($H1666*12)+IF($R1676=0,0,SUM(INDEX(1674:1674,1,MAX(COLUMN($R:$R),COLUMN()-(($H1666-$H1667)*12))):AC1676)/(($H1666)*12)))</f>
        <v>-9164.8333333333339</v>
      </c>
      <c r="AD1674" s="80" cm="1">
        <f t="array" aca="1" ref="AD1674" ca="1">(SUM(INDEX(1669:1669,1,MAX(COLUMN($R:$R),COLUMN()-($H1666*12-1))):AD1671)/($H1666*12)+IF($R1676=0,0,SUM(INDEX(1674:1674,1,MAX(COLUMN($R:$R),COLUMN()-(($H1666-$H1667)*12))):AD1676)/(($H1666)*12)))</f>
        <v>-9998</v>
      </c>
      <c r="AE1674" s="80" cm="1">
        <f t="array" aca="1" ref="AE1674" ca="1">(SUM(INDEX(1669:1669,1,MAX(COLUMN($R:$R),COLUMN()-($H1666*12-1))):AE1671)/($H1666*12)+IF($R1676=0,0,SUM(INDEX(1674:1674,1,MAX(COLUMN($R:$R),COLUMN()-(($H1666-$H1667)*12))):AE1676)/(($H1666)*12)))</f>
        <v>-10831.166666666666</v>
      </c>
      <c r="AF1674" s="80" cm="1">
        <f t="array" aca="1" ref="AF1674" ca="1">(SUM(INDEX(1669:1669,1,MAX(COLUMN($R:$R),COLUMN()-($H1666*12-1))):AF1671)/($H1666*12)+IF($R1676=0,0,SUM(INDEX(1674:1674,1,MAX(COLUMN($R:$R),COLUMN()-(($H1666-$H1667)*12))):AF1676)/(($H1666)*12)))</f>
        <v>-11664.333333333334</v>
      </c>
      <c r="AG1674" s="80" cm="1">
        <f t="array" aca="1" ref="AG1674" ca="1">(SUM(INDEX(1669:1669,1,MAX(COLUMN($R:$R),COLUMN()-($H1666*12-1))):AG1671)/($H1666*12)+IF($R1676=0,0,SUM(INDEX(1674:1674,1,MAX(COLUMN($R:$R),COLUMN()-(($H1666-$H1667)*12))):AG1676)/(($H1666)*12)))</f>
        <v>-12497.5</v>
      </c>
      <c r="AH1674" s="80" cm="1">
        <f t="array" aca="1" ref="AH1674" ca="1">(SUM(INDEX(1669:1669,1,MAX(COLUMN($R:$R),COLUMN()-($H1666*12-1))):AH1671)/($H1666*12)+IF($R1676=0,0,SUM(INDEX(1674:1674,1,MAX(COLUMN($R:$R),COLUMN()-(($H1666-$H1667)*12))):AH1676)/(($H1666)*12)))</f>
        <v>-13330.666666666666</v>
      </c>
      <c r="AI1674" s="80" cm="1">
        <f t="array" aca="1" ref="AI1674" ca="1">(SUM(INDEX(1669:1669,1,MAX(COLUMN($R:$R),COLUMN()-($H1666*12-1))):AI1671)/($H1666*12)+IF($R1676=0,0,SUM(INDEX(1674:1674,1,MAX(COLUMN($R:$R),COLUMN()-(($H1666-$H1667)*12))):AI1676)/(($H1666)*12)))</f>
        <v>-14163.833333333334</v>
      </c>
      <c r="AJ1674" s="80" cm="1">
        <f t="array" aca="1" ref="AJ1674" ca="1">(SUM(INDEX(1669:1669,1,MAX(COLUMN($R:$R),COLUMN()-($H1666*12-1))):AJ1671)/($H1666*12)+IF($R1676=0,0,SUM(INDEX(1674:1674,1,MAX(COLUMN($R:$R),COLUMN()-(($H1666-$H1667)*12))):AJ1676)/(($H1666)*12)))</f>
        <v>-14997</v>
      </c>
      <c r="AK1674" s="80" cm="1">
        <f t="array" aca="1" ref="AK1674" ca="1">(SUM(INDEX(1669:1669,1,MAX(COLUMN($R:$R),COLUMN()-($H1666*12-1))):AK1671)/($H1666*12)+IF($R1676=0,0,SUM(INDEX(1674:1674,1,MAX(COLUMN($R:$R),COLUMN()-(($H1666-$H1667)*12))):AK1676)/(($H1666)*12)))</f>
        <v>-15830.166666666666</v>
      </c>
      <c r="AL1674" s="80" cm="1">
        <f t="array" aca="1" ref="AL1674" ca="1">(SUM(INDEX(1669:1669,1,MAX(COLUMN($R:$R),COLUMN()-($H1666*12-1))):AL1671)/($H1666*12)+IF($R1676=0,0,SUM(INDEX(1674:1674,1,MAX(COLUMN($R:$R),COLUMN()-(($H1666-$H1667)*12))):AL1676)/(($H1666)*12)))</f>
        <v>-16663.333333333332</v>
      </c>
      <c r="AM1674" s="80" cm="1">
        <f t="array" aca="1" ref="AM1674" ca="1">(SUM(INDEX(1669:1669,1,MAX(COLUMN($R:$R),COLUMN()-($H1666*12-1))):AM1671)/($H1666*12)+IF($R1676=0,0,SUM(INDEX(1674:1674,1,MAX(COLUMN($R:$R),COLUMN()-(($H1666-$H1667)*12))):AM1676)/(($H1666)*12)))</f>
        <v>-17496.5</v>
      </c>
      <c r="AN1674" s="80" cm="1">
        <f t="array" aca="1" ref="AN1674" ca="1">(SUM(INDEX(1669:1669,1,MAX(COLUMN($R:$R),COLUMN()-($H1666*12-1))):AN1671)/($H1666*12)+IF($R1676=0,0,SUM(INDEX(1674:1674,1,MAX(COLUMN($R:$R),COLUMN()-(($H1666-$H1667)*12))):AN1676)/(($H1666)*12)))</f>
        <v>-18329.666666666668</v>
      </c>
      <c r="AO1674" s="80" cm="1">
        <f t="array" aca="1" ref="AO1674" ca="1">(SUM(INDEX(1669:1669,1,MAX(COLUMN($R:$R),COLUMN()-($H1666*12-1))):AO1671)/($H1666*12)+IF($R1676=0,0,SUM(INDEX(1674:1674,1,MAX(COLUMN($R:$R),COLUMN()-(($H1666-$H1667)*12))):AO1676)/(($H1666)*12)))</f>
        <v>-19162.833333333332</v>
      </c>
      <c r="AP1674" s="80" cm="1">
        <f t="array" aca="1" ref="AP1674" ca="1">(SUM(INDEX(1669:1669,1,MAX(COLUMN($R:$R),COLUMN()-($H1666*12-1))):AP1671)/($H1666*12)+IF($R1676=0,0,SUM(INDEX(1674:1674,1,MAX(COLUMN($R:$R),COLUMN()-(($H1666-$H1667)*12))):AP1676)/(($H1666)*12)))</f>
        <v>-19996</v>
      </c>
      <c r="AQ1674" s="80" cm="1">
        <f t="array" aca="1" ref="AQ1674" ca="1">(SUM(INDEX(1669:1669,1,MAX(COLUMN($R:$R),COLUMN()-($H1666*12-1))):AQ1671)/($H1666*12)+IF($R1676=0,0,SUM(INDEX(1674:1674,1,MAX(COLUMN($R:$R),COLUMN()-(($H1666-$H1667)*12))):AQ1676)/(($H1666)*12)))</f>
        <v>-20829.166666666668</v>
      </c>
      <c r="AR1674" s="80" cm="1">
        <f t="array" aca="1" ref="AR1674" ca="1">(SUM(INDEX(1669:1669,1,MAX(COLUMN($R:$R),COLUMN()-($H1666*12-1))):AR1671)/($H1666*12)+IF($R1676=0,0,SUM(INDEX(1674:1674,1,MAX(COLUMN($R:$R),COLUMN()-(($H1666-$H1667)*12))):AR1676)/(($H1666)*12)))</f>
        <v>-21662.333333333332</v>
      </c>
      <c r="AS1674" s="80" cm="1">
        <f t="array" aca="1" ref="AS1674" ca="1">(SUM(INDEX(1669:1669,1,MAX(COLUMN($R:$R),COLUMN()-($H1666*12-1))):AS1671)/($H1666*12)+IF($R1676=0,0,SUM(INDEX(1674:1674,1,MAX(COLUMN($R:$R),COLUMN()-(($H1666-$H1667)*12))):AS1676)/(($H1666)*12)))</f>
        <v>-22495.5</v>
      </c>
      <c r="AT1674" s="80" cm="1">
        <f t="array" aca="1" ref="AT1674" ca="1">(SUM(INDEX(1669:1669,1,MAX(COLUMN($R:$R),COLUMN()-($H1666*12-1))):AT1671)/($H1666*12)+IF($R1676=0,0,SUM(INDEX(1674:1674,1,MAX(COLUMN($R:$R),COLUMN()-(($H1666-$H1667)*12))):AT1676)/(($H1666)*12)))</f>
        <v>-23328.666666666668</v>
      </c>
      <c r="AU1674" s="80" cm="1">
        <f t="array" aca="1" ref="AU1674" ca="1">(SUM(INDEX(1669:1669,1,MAX(COLUMN($R:$R),COLUMN()-($H1666*12-1))):AU1671)/($H1666*12)+IF($R1676=0,0,SUM(INDEX(1674:1674,1,MAX(COLUMN($R:$R),COLUMN()-(($H1666-$H1667)*12))):AU1676)/(($H1666)*12)))</f>
        <v>-24161.833333333332</v>
      </c>
      <c r="AV1674" s="80" cm="1">
        <f t="array" aca="1" ref="AV1674" ca="1">(SUM(INDEX(1669:1669,1,MAX(COLUMN($R:$R),COLUMN()-($H1666*12-1))):AV1671)/($H1666*12)+IF($R1676=0,0,SUM(INDEX(1674:1674,1,MAX(COLUMN($R:$R),COLUMN()-(($H1666-$H1667)*12))):AV1676)/(($H1666)*12)))</f>
        <v>-24995</v>
      </c>
      <c r="AW1674" s="80" cm="1">
        <f t="array" aca="1" ref="AW1674" ca="1">(SUM(INDEX(1669:1669,1,MAX(COLUMN($R:$R),COLUMN()-($H1666*12-1))):AW1671)/($H1666*12)+IF($R1676=0,0,SUM(INDEX(1674:1674,1,MAX(COLUMN($R:$R),COLUMN()-(($H1666-$H1667)*12))):AW1676)/(($H1666)*12)))</f>
        <v>-25828.166666666668</v>
      </c>
      <c r="AX1674" s="80" cm="1">
        <f t="array" aca="1" ref="AX1674" ca="1">(SUM(INDEX(1669:1669,1,MAX(COLUMN($R:$R),COLUMN()-($H1666*12-1))):AX1671)/($H1666*12)+IF($R1676=0,0,SUM(INDEX(1674:1674,1,MAX(COLUMN($R:$R),COLUMN()-(($H1666-$H1667)*12))):AX1676)/(($H1666)*12)))</f>
        <v>-26661.333333333332</v>
      </c>
      <c r="AY1674" s="80" cm="1">
        <f t="array" aca="1" ref="AY1674" ca="1">(SUM(INDEX(1669:1669,1,MAX(COLUMN($R:$R),COLUMN()-($H1666*12-1))):AY1671)/($H1666*12)+IF($R1676=0,0,SUM(INDEX(1674:1674,1,MAX(COLUMN($R:$R),COLUMN()-(($H1666-$H1667)*12))):AY1676)/(($H1666)*12)))</f>
        <v>-27494.5</v>
      </c>
      <c r="AZ1674" s="80" cm="1">
        <f t="array" aca="1" ref="AZ1674" ca="1">(SUM(INDEX(1669:1669,1,MAX(COLUMN($R:$R),COLUMN()-($H1666*12-1))):AZ1671)/($H1666*12)+IF($R1676=0,0,SUM(INDEX(1674:1674,1,MAX(COLUMN($R:$R),COLUMN()-(($H1666-$H1667)*12))):AZ1676)/(($H1666)*12)))</f>
        <v>-28327.666666666668</v>
      </c>
      <c r="BA1674" s="80" cm="1">
        <f t="array" aca="1" ref="BA1674" ca="1">(SUM(INDEX(1669:1669,1,MAX(COLUMN($R:$R),COLUMN()-($H1666*12-1))):BA1671)/($H1666*12)+IF($R1676=0,0,SUM(INDEX(1674:1674,1,MAX(COLUMN($R:$R),COLUMN()-(($H1666-$H1667)*12))):BA1676)/(($H1666)*12)))</f>
        <v>-29160.833333333332</v>
      </c>
      <c r="BB1674" s="80" cm="1">
        <f t="array" aca="1" ref="BB1674" ca="1">(SUM(INDEX(1669:1669,1,MAX(COLUMN($R:$R),COLUMN()-($H1666*12-1))):BB1671)/($H1666*12)+IF($R1676=0,0,SUM(INDEX(1674:1674,1,MAX(COLUMN($R:$R),COLUMN()-(($H1666-$H1667)*12))):BB1676)/(($H1666)*12)))</f>
        <v>-29994</v>
      </c>
      <c r="BC1674" s="80" cm="1">
        <f t="array" aca="1" ref="BC1674" ca="1">(SUM(INDEX(1669:1669,1,MAX(COLUMN($R:$R),COLUMN()-($H1666*12-1))):BC1671)/($H1666*12)+IF($R1676=0,0,SUM(INDEX(1674:1674,1,MAX(COLUMN($R:$R),COLUMN()-(($H1666-$H1667)*12))):BC1676)/(($H1666)*12)))</f>
        <v>-30827.166666666668</v>
      </c>
      <c r="BD1674" s="80" cm="1">
        <f t="array" aca="1" ref="BD1674" ca="1">(SUM(INDEX(1669:1669,1,MAX(COLUMN($R:$R),COLUMN()-($H1666*12-1))):BD1671)/($H1666*12)+IF($R1676=0,0,SUM(INDEX(1674:1674,1,MAX(COLUMN($R:$R),COLUMN()-(($H1666-$H1667)*12))):BD1676)/(($H1666)*12)))</f>
        <v>-31660.333333333332</v>
      </c>
      <c r="BE1674" s="80" cm="1">
        <f t="array" aca="1" ref="BE1674" ca="1">(SUM(INDEX(1669:1669,1,MAX(COLUMN($R:$R),COLUMN()-($H1666*12-1))):BE1671)/($H1666*12)+IF($R1676=0,0,SUM(INDEX(1674:1674,1,MAX(COLUMN($R:$R),COLUMN()-(($H1666-$H1667)*12))):BE1676)/(($H1666)*12)))</f>
        <v>-32493.5</v>
      </c>
      <c r="BF1674" s="80" cm="1">
        <f t="array" aca="1" ref="BF1674" ca="1">(SUM(INDEX(1669:1669,1,MAX(COLUMN($R:$R),COLUMN()-($H1666*12-1))):BF1671)/($H1666*12)+IF($R1676=0,0,SUM(INDEX(1674:1674,1,MAX(COLUMN($R:$R),COLUMN()-(($H1666-$H1667)*12))):BF1676)/(($H1666)*12)))</f>
        <v>-33326.666666666664</v>
      </c>
      <c r="BG1674" s="80" cm="1">
        <f t="array" aca="1" ref="BG1674" ca="1">(SUM(INDEX(1669:1669,1,MAX(COLUMN($R:$R),COLUMN()-($H1666*12-1))):BG1671)/($H1666*12)+IF($R1676=0,0,SUM(INDEX(1674:1674,1,MAX(COLUMN($R:$R),COLUMN()-(($H1666-$H1667)*12))):BG1676)/(($H1666)*12)))</f>
        <v>-34159.833333333336</v>
      </c>
      <c r="BH1674" s="80" cm="1">
        <f t="array" aca="1" ref="BH1674" ca="1">(SUM(INDEX(1669:1669,1,MAX(COLUMN($R:$R),COLUMN()-($H1666*12-1))):BH1671)/($H1666*12)+IF($R1676=0,0,SUM(INDEX(1674:1674,1,MAX(COLUMN($R:$R),COLUMN()-(($H1666-$H1667)*12))):BH1676)/(($H1666)*12)))</f>
        <v>-34993</v>
      </c>
      <c r="BI1674" s="80" cm="1">
        <f t="array" aca="1" ref="BI1674" ca="1">(SUM(INDEX(1669:1669,1,MAX(COLUMN($R:$R),COLUMN()-($H1666*12-1))):BI1671)/($H1666*12)+IF($R1676=0,0,SUM(INDEX(1674:1674,1,MAX(COLUMN($R:$R),COLUMN()-(($H1666-$H1667)*12))):BI1676)/(($H1666)*12)))</f>
        <v>-35826.166666666664</v>
      </c>
      <c r="BJ1674" s="80" cm="1">
        <f t="array" aca="1" ref="BJ1674" ca="1">(SUM(INDEX(1669:1669,1,MAX(COLUMN($R:$R),COLUMN()-($H1666*12-1))):BJ1671)/($H1666*12)+IF($R1676=0,0,SUM(INDEX(1674:1674,1,MAX(COLUMN($R:$R),COLUMN()-(($H1666-$H1667)*12))):BJ1676)/(($H1666)*12)))</f>
        <v>-36659.333333333336</v>
      </c>
      <c r="BK1674" s="80" cm="1">
        <f t="array" aca="1" ref="BK1674" ca="1">(SUM(INDEX(1669:1669,1,MAX(COLUMN($R:$R),COLUMN()-($H1666*12-1))):BK1671)/($H1666*12)+IF($R1676=0,0,SUM(INDEX(1674:1674,1,MAX(COLUMN($R:$R),COLUMN()-(($H1666-$H1667)*12))):BK1676)/(($H1666)*12)))</f>
        <v>-37492.5</v>
      </c>
      <c r="BL1674" s="80" cm="1">
        <f t="array" aca="1" ref="BL1674" ca="1">(SUM(INDEX(1669:1669,1,MAX(COLUMN($R:$R),COLUMN()-($H1666*12-1))):BL1671)/($H1666*12)+IF($R1676=0,0,SUM(INDEX(1674:1674,1,MAX(COLUMN($R:$R),COLUMN()-(($H1666-$H1667)*12))):BL1676)/(($H1666)*12)))</f>
        <v>-38325.666666666664</v>
      </c>
      <c r="BM1674" s="80" cm="1">
        <f t="array" aca="1" ref="BM1674" ca="1">(SUM(INDEX(1669:1669,1,MAX(COLUMN($R:$R),COLUMN()-($H1666*12-1))):BM1671)/($H1666*12)+IF($R1676=0,0,SUM(INDEX(1674:1674,1,MAX(COLUMN($R:$R),COLUMN()-(($H1666-$H1667)*12))):BM1676)/(($H1666)*12)))</f>
        <v>-39158.833333333336</v>
      </c>
      <c r="BN1674" s="80" cm="1">
        <f t="array" aca="1" ref="BN1674" ca="1">(SUM(INDEX(1669:1669,1,MAX(COLUMN($R:$R),COLUMN()-($H1666*12-1))):BN1671)/($H1666*12)+IF($R1676=0,0,SUM(INDEX(1674:1674,1,MAX(COLUMN($R:$R),COLUMN()-(($H1666-$H1667)*12))):BN1676)/(($H1666)*12)))</f>
        <v>-39992</v>
      </c>
      <c r="BO1674" s="80" cm="1">
        <f t="array" aca="1" ref="BO1674" ca="1">(SUM(INDEX(1669:1669,1,MAX(COLUMN($R:$R),COLUMN()-($H1666*12-1))):BO1671)/($H1666*12)+IF($R1676=0,0,SUM(INDEX(1674:1674,1,MAX(COLUMN($R:$R),COLUMN()-(($H1666-$H1667)*12))):BO1676)/(($H1666)*12)))</f>
        <v>-40825.166666666664</v>
      </c>
      <c r="BP1674" s="80" cm="1">
        <f t="array" aca="1" ref="BP1674" ca="1">(SUM(INDEX(1669:1669,1,MAX(COLUMN($R:$R),COLUMN()-($H1666*12-1))):BP1671)/($H1666*12)+IF($R1676=0,0,SUM(INDEX(1674:1674,1,MAX(COLUMN($R:$R),COLUMN()-(($H1666-$H1667)*12))):BP1676)/(($H1666)*12)))</f>
        <v>-41658.333333333336</v>
      </c>
      <c r="BQ1674" s="80" cm="1">
        <f t="array" aca="1" ref="BQ1674" ca="1">(SUM(INDEX(1669:1669,1,MAX(COLUMN($R:$R),COLUMN()-($H1666*12-1))):BQ1671)/($H1666*12)+IF($R1676=0,0,SUM(INDEX(1674:1674,1,MAX(COLUMN($R:$R),COLUMN()-(($H1666-$H1667)*12))):BQ1676)/(($H1666)*12)))</f>
        <v>-42491.5</v>
      </c>
      <c r="BR1674" s="80" cm="1">
        <f t="array" aca="1" ref="BR1674" ca="1">(SUM(INDEX(1669:1669,1,MAX(COLUMN($R:$R),COLUMN()-($H1666*12-1))):BR1671)/($H1666*12)+IF($R1676=0,0,SUM(INDEX(1674:1674,1,MAX(COLUMN($R:$R),COLUMN()-(($H1666-$H1667)*12))):BR1676)/(($H1666)*12)))</f>
        <v>-43324.666666666664</v>
      </c>
      <c r="BS1674" s="80" cm="1">
        <f t="array" aca="1" ref="BS1674" ca="1">(SUM(INDEX(1669:1669,1,MAX(COLUMN($R:$R),COLUMN()-($H1666*12-1))):BS1671)/($H1666*12)+IF($R1676=0,0,SUM(INDEX(1674:1674,1,MAX(COLUMN($R:$R),COLUMN()-(($H1666-$H1667)*12))):BS1676)/(($H1666)*12)))</f>
        <v>-44157.833333333336</v>
      </c>
      <c r="BT1674" s="80" cm="1">
        <f t="array" aca="1" ref="BT1674" ca="1">(SUM(INDEX(1669:1669,1,MAX(COLUMN($R:$R),COLUMN()-($H1666*12-1))):BT1671)/($H1666*12)+IF($R1676=0,0,SUM(INDEX(1674:1674,1,MAX(COLUMN($R:$R),COLUMN()-(($H1666-$H1667)*12))):BT1676)/(($H1666)*12)))</f>
        <v>-44991</v>
      </c>
      <c r="BU1674" s="80" cm="1">
        <f t="array" aca="1" ref="BU1674" ca="1">(SUM(INDEX(1669:1669,1,MAX(COLUMN($R:$R),COLUMN()-($H1666*12-1))):BU1671)/($H1666*12)+IF($R1676=0,0,SUM(INDEX(1674:1674,1,MAX(COLUMN($R:$R),COLUMN()-(($H1666-$H1667)*12))):BU1676)/(($H1666)*12)))</f>
        <v>-45824.166666666664</v>
      </c>
      <c r="BV1674" s="80" cm="1">
        <f t="array" aca="1" ref="BV1674" ca="1">(SUM(INDEX(1669:1669,1,MAX(COLUMN($R:$R),COLUMN()-($H1666*12-1))):BV1671)/($H1666*12)+IF($R1676=0,0,SUM(INDEX(1674:1674,1,MAX(COLUMN($R:$R),COLUMN()-(($H1666-$H1667)*12))):BV1676)/(($H1666)*12)))</f>
        <v>-46657.333333333336</v>
      </c>
      <c r="BW1674" s="80" cm="1">
        <f t="array" aca="1" ref="BW1674" ca="1">(SUM(INDEX(1669:1669,1,MAX(COLUMN($R:$R),COLUMN()-($H1666*12-1))):BW1671)/($H1666*12)+IF($R1676=0,0,SUM(INDEX(1674:1674,1,MAX(COLUMN($R:$R),COLUMN()-(($H1666-$H1667)*12))):BW1676)/(($H1666)*12)))</f>
        <v>-47490.5</v>
      </c>
      <c r="BX1674" s="80" cm="1">
        <f t="array" aca="1" ref="BX1674" ca="1">(SUM(INDEX(1669:1669,1,MAX(COLUMN($R:$R),COLUMN()-($H1666*12-1))):BX1671)/($H1666*12)+IF($R1676=0,0,SUM(INDEX(1674:1674,1,MAX(COLUMN($R:$R),COLUMN()-(($H1666-$H1667)*12))):BX1676)/(($H1666)*12)))</f>
        <v>-48323.666666666664</v>
      </c>
      <c r="BY1674" s="80" cm="1">
        <f t="array" aca="1" ref="BY1674" ca="1">(SUM(INDEX(1669:1669,1,MAX(COLUMN($R:$R),COLUMN()-($H1666*12-1))):BY1671)/($H1666*12)+IF($R1676=0,0,SUM(INDEX(1674:1674,1,MAX(COLUMN($R:$R),COLUMN()-(($H1666-$H1667)*12))):BY1676)/(($H1666)*12)))</f>
        <v>-49156.833333333336</v>
      </c>
      <c r="BZ1674" s="80" cm="1">
        <f t="array" aca="1" ref="BZ1674" ca="1">(SUM(INDEX(1669:1669,1,MAX(COLUMN($R:$R),COLUMN()-($H1666*12-1))):BZ1671)/($H1666*12)+IF($R1676=0,0,SUM(INDEX(1674:1674,1,MAX(COLUMN($R:$R),COLUMN()-(($H1666-$H1667)*12))):BZ1676)/(($H1666)*12)))</f>
        <v>-49990</v>
      </c>
      <c r="CA1674" s="80" cm="1">
        <f t="array" aca="1" ref="CA1674" ca="1">(SUM(INDEX(1669:1669,1,MAX(COLUMN($R:$R),COLUMN()-($H1666*12-1))):CA1671)/($H1666*12)+IF($R1676=0,0,SUM(INDEX(1674:1674,1,MAX(COLUMN($R:$R),COLUMN()-(($H1666-$H1667)*12))):CA1676)/(($H1666)*12)))</f>
        <v>-49990</v>
      </c>
      <c r="CB1674" s="80" cm="1">
        <f t="array" aca="1" ref="CB1674" ca="1">(SUM(INDEX(1669:1669,1,MAX(COLUMN($R:$R),COLUMN()-($H1666*12-1))):CB1671)/($H1666*12)+IF($R1676=0,0,SUM(INDEX(1674:1674,1,MAX(COLUMN($R:$R),COLUMN()-(($H1666-$H1667)*12))):CB1676)/(($H1666)*12)))</f>
        <v>-49990</v>
      </c>
      <c r="CC1674" s="80" cm="1">
        <f t="array" aca="1" ref="CC1674" ca="1">(SUM(INDEX(1669:1669,1,MAX(COLUMN($R:$R),COLUMN()-($H1666*12-1))):CC1671)/($H1666*12)+IF($R1676=0,0,SUM(INDEX(1674:1674,1,MAX(COLUMN($R:$R),COLUMN()-(($H1666-$H1667)*12))):CC1676)/(($H1666)*12)))</f>
        <v>-49990</v>
      </c>
      <c r="CD1674" s="80" cm="1">
        <f t="array" aca="1" ref="CD1674" ca="1">(SUM(INDEX(1669:1669,1,MAX(COLUMN($R:$R),COLUMN()-($H1666*12-1))):CD1671)/($H1666*12)+IF($R1676=0,0,SUM(INDEX(1674:1674,1,MAX(COLUMN($R:$R),COLUMN()-(($H1666-$H1667)*12))):CD1676)/(($H1666)*12)))</f>
        <v>-49990</v>
      </c>
      <c r="CE1674" s="80" cm="1">
        <f t="array" aca="1" ref="CE1674" ca="1">(SUM(INDEX(1669:1669,1,MAX(COLUMN($R:$R),COLUMN()-($H1666*12-1))):CE1671)/($H1666*12)+IF($R1676=0,0,SUM(INDEX(1674:1674,1,MAX(COLUMN($R:$R),COLUMN()-(($H1666-$H1667)*12))):CE1676)/(($H1666)*12)))</f>
        <v>-49990</v>
      </c>
      <c r="CF1674" s="80" cm="1">
        <f t="array" aca="1" ref="CF1674" ca="1">(SUM(INDEX(1669:1669,1,MAX(COLUMN($R:$R),COLUMN()-($H1666*12-1))):CF1671)/($H1666*12)+IF($R1676=0,0,SUM(INDEX(1674:1674,1,MAX(COLUMN($R:$R),COLUMN()-(($H1666-$H1667)*12))):CF1676)/(($H1666)*12)))</f>
        <v>-49990</v>
      </c>
      <c r="CG1674" s="80" cm="1">
        <f t="array" aca="1" ref="CG1674" ca="1">(SUM(INDEX(1669:1669,1,MAX(COLUMN($R:$R),COLUMN()-($H1666*12-1))):CG1671)/($H1666*12)+IF($R1676=0,0,SUM(INDEX(1674:1674,1,MAX(COLUMN($R:$R),COLUMN()-(($H1666-$H1667)*12))):CG1676)/(($H1666)*12)))</f>
        <v>-49990</v>
      </c>
      <c r="CH1674" s="80" cm="1">
        <f t="array" aca="1" ref="CH1674" ca="1">(SUM(INDEX(1669:1669,1,MAX(COLUMN($R:$R),COLUMN()-($H1666*12-1))):CH1671)/($H1666*12)+IF($R1676=0,0,SUM(INDEX(1674:1674,1,MAX(COLUMN($R:$R),COLUMN()-(($H1666-$H1667)*12))):CH1676)/(($H1666)*12)))</f>
        <v>-49990</v>
      </c>
      <c r="CI1674" s="80" cm="1">
        <f t="array" aca="1" ref="CI1674" ca="1">(SUM(INDEX(1669:1669,1,MAX(COLUMN($R:$R),COLUMN()-($H1666*12-1))):CI1671)/($H1666*12)+IF($R1676=0,0,SUM(INDEX(1674:1674,1,MAX(COLUMN($R:$R),COLUMN()-(($H1666-$H1667)*12))):CI1676)/(($H1666)*12)))</f>
        <v>-49990</v>
      </c>
      <c r="CJ1674" s="80" cm="1">
        <f t="array" aca="1" ref="CJ1674" ca="1">(SUM(INDEX(1669:1669,1,MAX(COLUMN($R:$R),COLUMN()-($H1666*12-1))):CJ1671)/($H1666*12)+IF($R1676=0,0,SUM(INDEX(1674:1674,1,MAX(COLUMN($R:$R),COLUMN()-(($H1666-$H1667)*12))):CJ1676)/(($H1666)*12)))</f>
        <v>-49990</v>
      </c>
      <c r="CK1674" s="80" cm="1">
        <f t="array" aca="1" ref="CK1674" ca="1">(SUM(INDEX(1669:1669,1,MAX(COLUMN($R:$R),COLUMN()-($H1666*12-1))):CK1671)/($H1666*12)+IF($R1676=0,0,SUM(INDEX(1674:1674,1,MAX(COLUMN($R:$R),COLUMN()-(($H1666-$H1667)*12))):CK1676)/(($H1666)*12)))</f>
        <v>-49990</v>
      </c>
    </row>
    <row r="1675" spans="2:89" x14ac:dyDescent="0.35">
      <c r="B1675" s="122"/>
      <c r="C1675" s="8"/>
      <c r="D1675" t="s">
        <v>760</v>
      </c>
      <c r="E1675" s="8" t="str">
        <f t="shared" si="1780"/>
        <v>1675 FAPPE-S</v>
      </c>
      <c r="G1675" s="8"/>
      <c r="I1675" s="62"/>
      <c r="J1675" s="62"/>
      <c r="K1675" s="53"/>
      <c r="L1675" s="53"/>
      <c r="M1675" s="53"/>
      <c r="N1675" s="53"/>
      <c r="O1675" s="53"/>
      <c r="P1675" s="53"/>
      <c r="R1675" s="82"/>
      <c r="S1675" s="149"/>
      <c r="T1675" s="149"/>
      <c r="U1675" s="149"/>
      <c r="V1675" s="149"/>
      <c r="W1675" s="149"/>
      <c r="X1675" s="149"/>
      <c r="Y1675" s="149"/>
      <c r="Z1675" s="149"/>
      <c r="AA1675" s="149"/>
      <c r="AB1675" s="149"/>
      <c r="AC1675" s="149"/>
      <c r="AD1675" s="149"/>
      <c r="AE1675" s="149"/>
      <c r="AF1675" s="149"/>
      <c r="AG1675" s="149"/>
      <c r="AH1675" s="149"/>
      <c r="AI1675" s="149"/>
      <c r="AJ1675" s="149"/>
      <c r="AK1675" s="149"/>
      <c r="AL1675" s="149"/>
      <c r="AM1675" s="149"/>
      <c r="AN1675" s="149"/>
      <c r="AO1675" s="149"/>
      <c r="AP1675" s="149"/>
      <c r="AQ1675" s="149"/>
      <c r="AR1675" s="149"/>
      <c r="AS1675" s="149"/>
      <c r="AT1675" s="149"/>
      <c r="AU1675" s="149"/>
      <c r="AV1675" s="149"/>
      <c r="AW1675" s="149"/>
      <c r="AX1675" s="149"/>
      <c r="AY1675" s="149"/>
      <c r="AZ1675" s="149"/>
      <c r="BA1675" s="149"/>
      <c r="BB1675" s="149"/>
      <c r="BC1675" s="149"/>
      <c r="BD1675" s="149"/>
      <c r="BE1675" s="149"/>
      <c r="BF1675" s="149"/>
      <c r="BG1675" s="149"/>
      <c r="BH1675" s="149"/>
      <c r="BI1675" s="149"/>
      <c r="BJ1675" s="149"/>
      <c r="BK1675" s="149"/>
      <c r="BL1675" s="149"/>
      <c r="BM1675" s="149"/>
      <c r="BN1675" s="149"/>
      <c r="BO1675" s="149"/>
      <c r="BP1675" s="149"/>
      <c r="BQ1675" s="149"/>
      <c r="BR1675" s="149"/>
      <c r="BS1675" s="149"/>
      <c r="BT1675" s="149"/>
      <c r="BU1675" s="149"/>
      <c r="BV1675" s="149"/>
      <c r="BW1675" s="149"/>
      <c r="BX1675" s="149"/>
      <c r="BY1675" s="149"/>
      <c r="BZ1675" s="149"/>
      <c r="CA1675" s="149"/>
      <c r="CB1675" s="149"/>
      <c r="CC1675" s="149"/>
      <c r="CD1675" s="149"/>
      <c r="CE1675" s="149"/>
      <c r="CF1675" s="149"/>
      <c r="CG1675" s="149"/>
      <c r="CH1675" s="149"/>
      <c r="CI1675" s="149"/>
      <c r="CJ1675" s="149"/>
      <c r="CK1675" s="149"/>
    </row>
    <row r="1676" spans="2:89" x14ac:dyDescent="0.35">
      <c r="B1676" s="154" t="s">
        <v>251</v>
      </c>
      <c r="C1676" s="8"/>
      <c r="D1676" t="s">
        <v>760</v>
      </c>
      <c r="E1676" s="8" t="str">
        <f t="shared" si="1780"/>
        <v>1676 FAPPE-S</v>
      </c>
      <c r="G1676" s="8" t="str">
        <f>E1676</f>
        <v>1676 FAPPE-S</v>
      </c>
      <c r="I1676" s="74">
        <v>0</v>
      </c>
      <c r="J1676" s="74"/>
      <c r="K1676" s="53"/>
      <c r="L1676" s="53"/>
      <c r="M1676" s="53"/>
      <c r="N1676" s="53"/>
      <c r="O1676" s="53"/>
      <c r="P1676" s="53"/>
      <c r="R1676" s="24">
        <f>-$I1676</f>
        <v>0</v>
      </c>
      <c r="S1676" s="149"/>
      <c r="T1676" s="149"/>
      <c r="U1676" s="149"/>
      <c r="V1676" s="149"/>
      <c r="W1676" s="149"/>
      <c r="X1676" s="149"/>
      <c r="Y1676" s="149"/>
      <c r="Z1676" s="149"/>
      <c r="AA1676" s="149"/>
      <c r="AB1676" s="149"/>
      <c r="AC1676" s="149"/>
      <c r="AD1676" s="149"/>
      <c r="AE1676" s="149"/>
      <c r="AF1676" s="149"/>
      <c r="AG1676" s="149"/>
      <c r="AH1676" s="149"/>
      <c r="AI1676" s="149"/>
      <c r="AJ1676" s="149"/>
      <c r="AK1676" s="149"/>
      <c r="AL1676" s="149"/>
      <c r="AM1676" s="149"/>
      <c r="AN1676" s="149"/>
      <c r="AO1676" s="149"/>
      <c r="AP1676" s="149"/>
      <c r="AQ1676" s="149"/>
      <c r="AR1676" s="149"/>
      <c r="AS1676" s="149"/>
      <c r="AT1676" s="149"/>
      <c r="AU1676" s="149"/>
      <c r="AV1676" s="149"/>
      <c r="AW1676" s="149"/>
      <c r="AX1676" s="149"/>
      <c r="AY1676" s="149"/>
      <c r="AZ1676" s="149"/>
      <c r="BA1676" s="149"/>
      <c r="BB1676" s="149"/>
      <c r="BC1676" s="149"/>
      <c r="BD1676" s="149"/>
      <c r="BE1676" s="149"/>
      <c r="BF1676" s="149"/>
      <c r="BG1676" s="149"/>
      <c r="BH1676" s="149"/>
      <c r="BI1676" s="149"/>
      <c r="BJ1676" s="149"/>
      <c r="BK1676" s="149"/>
      <c r="BL1676" s="149"/>
      <c r="BM1676" s="149"/>
      <c r="BN1676" s="149"/>
      <c r="BO1676" s="149"/>
      <c r="BP1676" s="149"/>
      <c r="BQ1676" s="149"/>
      <c r="BR1676" s="149"/>
      <c r="BS1676" s="149"/>
      <c r="BT1676" s="149"/>
      <c r="BU1676" s="149"/>
      <c r="BV1676" s="149"/>
      <c r="BW1676" s="149"/>
      <c r="BX1676" s="149"/>
      <c r="BY1676" s="149"/>
      <c r="BZ1676" s="149"/>
      <c r="CA1676" s="149"/>
      <c r="CB1676" s="149"/>
      <c r="CC1676" s="149"/>
      <c r="CD1676" s="149"/>
      <c r="CE1676" s="149"/>
      <c r="CF1676" s="149"/>
      <c r="CG1676" s="149"/>
      <c r="CH1676" s="149"/>
      <c r="CI1676" s="149"/>
      <c r="CJ1676" s="149"/>
      <c r="CK1676" s="149"/>
    </row>
    <row r="1677" spans="2:89" x14ac:dyDescent="0.35">
      <c r="B1677" s="122"/>
      <c r="D1677" t="s">
        <v>760</v>
      </c>
      <c r="E1677" s="8" t="str">
        <f t="shared" si="1780"/>
        <v>1677 FAPPE-S</v>
      </c>
      <c r="S1677" s="72"/>
      <c r="T1677" s="72"/>
      <c r="U1677" s="72"/>
      <c r="V1677" s="72"/>
      <c r="W1677" s="72"/>
      <c r="X1677" s="72"/>
      <c r="Y1677" s="72"/>
      <c r="Z1677" s="72"/>
      <c r="AA1677" s="72"/>
      <c r="AB1677" s="72"/>
      <c r="AC1677" s="72"/>
      <c r="AD1677" s="72"/>
      <c r="AE1677" s="72"/>
      <c r="AF1677" s="72"/>
      <c r="AG1677" s="72"/>
      <c r="AH1677" s="72"/>
      <c r="AI1677" s="72"/>
      <c r="AJ1677" s="72"/>
      <c r="AK1677" s="72"/>
      <c r="AL1677" s="72"/>
      <c r="AM1677" s="72"/>
      <c r="AN1677" s="72"/>
      <c r="AO1677" s="72"/>
      <c r="AP1677" s="72"/>
      <c r="AQ1677" s="72"/>
      <c r="AR1677" s="72"/>
      <c r="AS1677" s="72"/>
      <c r="AT1677" s="72"/>
      <c r="AU1677" s="72"/>
      <c r="AV1677" s="72"/>
      <c r="AW1677" s="72"/>
      <c r="AX1677" s="72"/>
      <c r="AY1677" s="72"/>
      <c r="AZ1677" s="72"/>
      <c r="BA1677" s="72"/>
      <c r="BB1677" s="72"/>
      <c r="BC1677" s="72"/>
      <c r="BD1677" s="72"/>
      <c r="BE1677" s="72"/>
      <c r="BF1677" s="72"/>
      <c r="BG1677" s="72"/>
      <c r="BH1677" s="72"/>
      <c r="BI1677" s="72"/>
      <c r="BJ1677" s="72"/>
      <c r="BK1677" s="72"/>
      <c r="BL1677" s="72"/>
      <c r="BM1677" s="72"/>
      <c r="BN1677" s="72"/>
      <c r="BO1677" s="72"/>
      <c r="BP1677" s="72"/>
      <c r="BQ1677" s="72"/>
      <c r="BR1677" s="72"/>
      <c r="BS1677" s="72"/>
      <c r="BT1677" s="72"/>
      <c r="BU1677" s="72"/>
      <c r="BV1677" s="72"/>
      <c r="BW1677" s="72"/>
      <c r="BX1677" s="72"/>
      <c r="BY1677" s="72"/>
      <c r="BZ1677" s="72"/>
      <c r="CA1677" s="72"/>
      <c r="CB1677" s="72"/>
      <c r="CC1677" s="72"/>
      <c r="CD1677" s="72"/>
      <c r="CE1677" s="72"/>
      <c r="CF1677" s="72"/>
      <c r="CG1677" s="72"/>
      <c r="CH1677" s="72"/>
      <c r="CI1677" s="72"/>
      <c r="CJ1677" s="72"/>
      <c r="CK1677" s="72"/>
    </row>
    <row r="1678" spans="2:89" x14ac:dyDescent="0.35">
      <c r="B1678" s="95" t="s">
        <v>205</v>
      </c>
      <c r="D1678" t="s">
        <v>760</v>
      </c>
      <c r="E1678" s="8" t="str">
        <f t="shared" ref="E1678:E1681" si="1836">ROW()&amp;" "&amp;D1678</f>
        <v>1678 FAPPE-S</v>
      </c>
      <c r="H1678" s="12"/>
      <c r="S1678" s="72"/>
      <c r="T1678" s="72"/>
      <c r="U1678" s="72"/>
      <c r="V1678" s="72"/>
      <c r="W1678" s="72"/>
      <c r="X1678" s="72"/>
      <c r="Y1678" s="72"/>
      <c r="Z1678" s="72"/>
      <c r="AA1678" s="72"/>
      <c r="AB1678" s="72"/>
      <c r="AC1678" s="72"/>
      <c r="AD1678" s="72"/>
      <c r="AE1678" s="72"/>
      <c r="AF1678" s="72"/>
      <c r="AG1678" s="72"/>
      <c r="AH1678" s="72"/>
      <c r="AI1678" s="72"/>
      <c r="AJ1678" s="72"/>
      <c r="AK1678" s="72"/>
      <c r="AL1678" s="72"/>
      <c r="AM1678" s="72"/>
      <c r="AN1678" s="72"/>
      <c r="AO1678" s="72"/>
      <c r="AP1678" s="72"/>
      <c r="AQ1678" s="72"/>
      <c r="AR1678" s="72"/>
      <c r="AS1678" s="72"/>
      <c r="AT1678" s="72"/>
      <c r="AU1678" s="72"/>
      <c r="AV1678" s="72"/>
      <c r="AW1678" s="72"/>
      <c r="AX1678" s="72"/>
      <c r="AY1678" s="72"/>
      <c r="AZ1678" s="72"/>
      <c r="BA1678" s="72"/>
      <c r="BB1678" s="72"/>
      <c r="BC1678" s="72"/>
      <c r="BD1678" s="72"/>
      <c r="BE1678" s="72"/>
      <c r="BF1678" s="72"/>
      <c r="BG1678" s="72"/>
      <c r="BH1678" s="72"/>
      <c r="BI1678" s="72"/>
      <c r="BJ1678" s="72"/>
      <c r="BK1678" s="72"/>
      <c r="BL1678" s="72"/>
      <c r="BM1678" s="72"/>
      <c r="BN1678" s="72"/>
      <c r="BO1678" s="72"/>
      <c r="BP1678" s="72"/>
      <c r="BQ1678" s="72"/>
      <c r="BR1678" s="72"/>
      <c r="BS1678" s="72"/>
      <c r="BT1678" s="72"/>
      <c r="BU1678" s="72"/>
      <c r="BV1678" s="72"/>
      <c r="BW1678" s="72"/>
      <c r="BX1678" s="72"/>
      <c r="BY1678" s="72"/>
      <c r="BZ1678" s="72"/>
      <c r="CA1678" s="72"/>
      <c r="CB1678" s="72"/>
      <c r="CC1678" s="72"/>
      <c r="CD1678" s="72"/>
      <c r="CE1678" s="72"/>
      <c r="CF1678" s="72"/>
      <c r="CG1678" s="72"/>
      <c r="CH1678" s="72"/>
      <c r="CI1678" s="72"/>
      <c r="CJ1678" s="72"/>
      <c r="CK1678" s="72"/>
    </row>
    <row r="1679" spans="2:89" x14ac:dyDescent="0.35">
      <c r="B1679" s="154" t="str">
        <f>"Gross PP&amp;E - "&amp;SUBSTITUTE(B1664,":","")</f>
        <v>Gross PP&amp;E - Volume driven secondary PP&amp;E</v>
      </c>
      <c r="D1679" t="s">
        <v>760</v>
      </c>
      <c r="E1679" s="8" t="str">
        <f t="shared" si="1836"/>
        <v>1679 FAPPE-S</v>
      </c>
      <c r="I1679" s="80">
        <f>I1676</f>
        <v>0</v>
      </c>
      <c r="J1679" s="80"/>
      <c r="K1679" s="24">
        <f t="shared" ref="K1679:P1681" ca="1" si="1837">SUMIF($4:$4,K$2,1679:1679)</f>
        <v>600000</v>
      </c>
      <c r="L1679" s="24">
        <f t="shared" ca="1" si="1837"/>
        <v>1200000</v>
      </c>
      <c r="M1679" s="24">
        <f t="shared" ca="1" si="1837"/>
        <v>1800000</v>
      </c>
      <c r="N1679" s="24">
        <f t="shared" ca="1" si="1837"/>
        <v>2400000</v>
      </c>
      <c r="O1679" s="24">
        <f t="shared" ca="1" si="1837"/>
        <v>3000000</v>
      </c>
      <c r="P1679" s="24">
        <f t="shared" si="1837"/>
        <v>0</v>
      </c>
      <c r="R1679" s="24">
        <f>$I1679</f>
        <v>0</v>
      </c>
      <c r="S1679" s="80">
        <f t="shared" ref="S1679:AX1679" ca="1" si="1838">-S1671+R1679</f>
        <v>50000</v>
      </c>
      <c r="T1679" s="80">
        <f t="shared" ca="1" si="1838"/>
        <v>100000</v>
      </c>
      <c r="U1679" s="80">
        <f t="shared" ca="1" si="1838"/>
        <v>150000</v>
      </c>
      <c r="V1679" s="80">
        <f t="shared" ca="1" si="1838"/>
        <v>200000</v>
      </c>
      <c r="W1679" s="80">
        <f t="shared" ca="1" si="1838"/>
        <v>250000</v>
      </c>
      <c r="X1679" s="80">
        <f t="shared" ca="1" si="1838"/>
        <v>300000</v>
      </c>
      <c r="Y1679" s="80">
        <f t="shared" ca="1" si="1838"/>
        <v>350000</v>
      </c>
      <c r="Z1679" s="80">
        <f t="shared" ca="1" si="1838"/>
        <v>400000</v>
      </c>
      <c r="AA1679" s="80">
        <f t="shared" ca="1" si="1838"/>
        <v>450000</v>
      </c>
      <c r="AB1679" s="80">
        <f t="shared" ca="1" si="1838"/>
        <v>500000</v>
      </c>
      <c r="AC1679" s="80">
        <f t="shared" ca="1" si="1838"/>
        <v>550000</v>
      </c>
      <c r="AD1679" s="80">
        <f t="shared" ca="1" si="1838"/>
        <v>600000</v>
      </c>
      <c r="AE1679" s="80">
        <f t="shared" ca="1" si="1838"/>
        <v>650000</v>
      </c>
      <c r="AF1679" s="80">
        <f t="shared" ca="1" si="1838"/>
        <v>700000</v>
      </c>
      <c r="AG1679" s="80">
        <f t="shared" ca="1" si="1838"/>
        <v>750000</v>
      </c>
      <c r="AH1679" s="80">
        <f t="shared" ca="1" si="1838"/>
        <v>800000</v>
      </c>
      <c r="AI1679" s="80">
        <f t="shared" ca="1" si="1838"/>
        <v>850000</v>
      </c>
      <c r="AJ1679" s="80">
        <f t="shared" ca="1" si="1838"/>
        <v>900000</v>
      </c>
      <c r="AK1679" s="80">
        <f t="shared" ca="1" si="1838"/>
        <v>950000</v>
      </c>
      <c r="AL1679" s="80">
        <f t="shared" ca="1" si="1838"/>
        <v>1000000</v>
      </c>
      <c r="AM1679" s="80">
        <f t="shared" ca="1" si="1838"/>
        <v>1050000</v>
      </c>
      <c r="AN1679" s="80">
        <f t="shared" ca="1" si="1838"/>
        <v>1100000</v>
      </c>
      <c r="AO1679" s="80">
        <f t="shared" ca="1" si="1838"/>
        <v>1150000</v>
      </c>
      <c r="AP1679" s="80">
        <f t="shared" ca="1" si="1838"/>
        <v>1200000</v>
      </c>
      <c r="AQ1679" s="80">
        <f t="shared" ca="1" si="1838"/>
        <v>1250000</v>
      </c>
      <c r="AR1679" s="80">
        <f t="shared" ca="1" si="1838"/>
        <v>1300000</v>
      </c>
      <c r="AS1679" s="80">
        <f t="shared" ca="1" si="1838"/>
        <v>1350000</v>
      </c>
      <c r="AT1679" s="80">
        <f t="shared" ca="1" si="1838"/>
        <v>1400000</v>
      </c>
      <c r="AU1679" s="80">
        <f t="shared" ca="1" si="1838"/>
        <v>1450000</v>
      </c>
      <c r="AV1679" s="80">
        <f t="shared" ca="1" si="1838"/>
        <v>1500000</v>
      </c>
      <c r="AW1679" s="80">
        <f t="shared" ca="1" si="1838"/>
        <v>1550000</v>
      </c>
      <c r="AX1679" s="80">
        <f t="shared" ca="1" si="1838"/>
        <v>1600000</v>
      </c>
      <c r="AY1679" s="80">
        <f t="shared" ref="AY1679:CD1679" ca="1" si="1839">-AY1671+AX1679</f>
        <v>1650000</v>
      </c>
      <c r="AZ1679" s="80">
        <f t="shared" ca="1" si="1839"/>
        <v>1700000</v>
      </c>
      <c r="BA1679" s="80">
        <f t="shared" ca="1" si="1839"/>
        <v>1750000</v>
      </c>
      <c r="BB1679" s="80">
        <f t="shared" ca="1" si="1839"/>
        <v>1800000</v>
      </c>
      <c r="BC1679" s="80">
        <f t="shared" ca="1" si="1839"/>
        <v>1850000</v>
      </c>
      <c r="BD1679" s="80">
        <f t="shared" ca="1" si="1839"/>
        <v>1900000</v>
      </c>
      <c r="BE1679" s="80">
        <f t="shared" ca="1" si="1839"/>
        <v>1950000</v>
      </c>
      <c r="BF1679" s="80">
        <f t="shared" ca="1" si="1839"/>
        <v>2000000</v>
      </c>
      <c r="BG1679" s="80">
        <f t="shared" ca="1" si="1839"/>
        <v>2050000</v>
      </c>
      <c r="BH1679" s="80">
        <f t="shared" ca="1" si="1839"/>
        <v>2100000</v>
      </c>
      <c r="BI1679" s="80">
        <f t="shared" ca="1" si="1839"/>
        <v>2150000</v>
      </c>
      <c r="BJ1679" s="80">
        <f t="shared" ca="1" si="1839"/>
        <v>2200000</v>
      </c>
      <c r="BK1679" s="80">
        <f t="shared" ca="1" si="1839"/>
        <v>2250000</v>
      </c>
      <c r="BL1679" s="80">
        <f t="shared" ca="1" si="1839"/>
        <v>2300000</v>
      </c>
      <c r="BM1679" s="80">
        <f t="shared" ca="1" si="1839"/>
        <v>2350000</v>
      </c>
      <c r="BN1679" s="80">
        <f t="shared" ca="1" si="1839"/>
        <v>2400000</v>
      </c>
      <c r="BO1679" s="80">
        <f t="shared" ca="1" si="1839"/>
        <v>2450000</v>
      </c>
      <c r="BP1679" s="80">
        <f t="shared" ca="1" si="1839"/>
        <v>2500000</v>
      </c>
      <c r="BQ1679" s="80">
        <f t="shared" ca="1" si="1839"/>
        <v>2550000</v>
      </c>
      <c r="BR1679" s="80">
        <f t="shared" ca="1" si="1839"/>
        <v>2600000</v>
      </c>
      <c r="BS1679" s="80">
        <f t="shared" ca="1" si="1839"/>
        <v>2650000</v>
      </c>
      <c r="BT1679" s="80">
        <f t="shared" ca="1" si="1839"/>
        <v>2700000</v>
      </c>
      <c r="BU1679" s="80">
        <f t="shared" ca="1" si="1839"/>
        <v>2750000</v>
      </c>
      <c r="BV1679" s="80">
        <f t="shared" ca="1" si="1839"/>
        <v>2800000</v>
      </c>
      <c r="BW1679" s="80">
        <f t="shared" ca="1" si="1839"/>
        <v>2850000</v>
      </c>
      <c r="BX1679" s="80">
        <f t="shared" ca="1" si="1839"/>
        <v>2900000</v>
      </c>
      <c r="BY1679" s="80">
        <f t="shared" ca="1" si="1839"/>
        <v>2950000</v>
      </c>
      <c r="BZ1679" s="80">
        <f t="shared" ca="1" si="1839"/>
        <v>3000000</v>
      </c>
      <c r="CA1679" s="80">
        <f t="shared" ca="1" si="1839"/>
        <v>3050000</v>
      </c>
      <c r="CB1679" s="80">
        <f t="shared" ca="1" si="1839"/>
        <v>3100000</v>
      </c>
      <c r="CC1679" s="80">
        <f t="shared" ca="1" si="1839"/>
        <v>3150000</v>
      </c>
      <c r="CD1679" s="80">
        <f t="shared" ca="1" si="1839"/>
        <v>3200000</v>
      </c>
      <c r="CE1679" s="80">
        <f t="shared" ref="CE1679:CK1679" ca="1" si="1840">-CE1671+CD1679</f>
        <v>3250000</v>
      </c>
      <c r="CF1679" s="80">
        <f t="shared" ca="1" si="1840"/>
        <v>3300000</v>
      </c>
      <c r="CG1679" s="80">
        <f t="shared" ca="1" si="1840"/>
        <v>3350000</v>
      </c>
      <c r="CH1679" s="80">
        <f t="shared" ca="1" si="1840"/>
        <v>3400000</v>
      </c>
      <c r="CI1679" s="80">
        <f t="shared" ca="1" si="1840"/>
        <v>3450000</v>
      </c>
      <c r="CJ1679" s="80">
        <f t="shared" ca="1" si="1840"/>
        <v>3500000</v>
      </c>
      <c r="CK1679" s="80">
        <f t="shared" ca="1" si="1840"/>
        <v>3550000</v>
      </c>
    </row>
    <row r="1680" spans="2:89" x14ac:dyDescent="0.35">
      <c r="B1680" s="154" t="str">
        <f>"Accumulated depreciation - "&amp;SUBSTITUTE(B1664,":","")</f>
        <v>Accumulated depreciation - Volume driven secondary PP&amp;E</v>
      </c>
      <c r="D1680" t="s">
        <v>760</v>
      </c>
      <c r="E1680" s="8" t="str">
        <f t="shared" si="1836"/>
        <v>1680 FAPPE-S</v>
      </c>
      <c r="I1680" s="81">
        <f>-H1667/H1666*I1679</f>
        <v>0</v>
      </c>
      <c r="J1680" s="237"/>
      <c r="K1680" s="37">
        <f t="shared" ca="1" si="1837"/>
        <v>-64987</v>
      </c>
      <c r="L1680" s="37">
        <f t="shared" ca="1" si="1837"/>
        <v>-249950</v>
      </c>
      <c r="M1680" s="37">
        <f t="shared" ca="1" si="1837"/>
        <v>-554889</v>
      </c>
      <c r="N1680" s="37">
        <f t="shared" ca="1" si="1837"/>
        <v>-979804</v>
      </c>
      <c r="O1680" s="37">
        <f t="shared" ca="1" si="1837"/>
        <v>-1524695</v>
      </c>
      <c r="P1680" s="37">
        <f t="shared" si="1837"/>
        <v>0</v>
      </c>
      <c r="R1680" s="37">
        <f>$I1680</f>
        <v>0</v>
      </c>
      <c r="S1680" s="81">
        <f t="shared" ref="S1680:AX1680" ca="1" si="1841">R1680+S1674</f>
        <v>-833.16666666666663</v>
      </c>
      <c r="T1680" s="81">
        <f t="shared" ca="1" si="1841"/>
        <v>-2499.5</v>
      </c>
      <c r="U1680" s="81">
        <f t="shared" ca="1" si="1841"/>
        <v>-4999</v>
      </c>
      <c r="V1680" s="81">
        <f t="shared" ca="1" si="1841"/>
        <v>-8331.6666666666661</v>
      </c>
      <c r="W1680" s="81">
        <f t="shared" ca="1" si="1841"/>
        <v>-12497.5</v>
      </c>
      <c r="X1680" s="81">
        <f t="shared" ca="1" si="1841"/>
        <v>-17496.5</v>
      </c>
      <c r="Y1680" s="81">
        <f t="shared" ca="1" si="1841"/>
        <v>-23328.666666666668</v>
      </c>
      <c r="Z1680" s="81">
        <f t="shared" ca="1" si="1841"/>
        <v>-29994</v>
      </c>
      <c r="AA1680" s="81">
        <f t="shared" ca="1" si="1841"/>
        <v>-37492.5</v>
      </c>
      <c r="AB1680" s="81">
        <f t="shared" ca="1" si="1841"/>
        <v>-45824.166666666664</v>
      </c>
      <c r="AC1680" s="81">
        <f t="shared" ca="1" si="1841"/>
        <v>-54989</v>
      </c>
      <c r="AD1680" s="81">
        <f t="shared" ca="1" si="1841"/>
        <v>-64987</v>
      </c>
      <c r="AE1680" s="81">
        <f t="shared" ca="1" si="1841"/>
        <v>-75818.166666666672</v>
      </c>
      <c r="AF1680" s="81">
        <f t="shared" ca="1" si="1841"/>
        <v>-87482.5</v>
      </c>
      <c r="AG1680" s="81">
        <f t="shared" ca="1" si="1841"/>
        <v>-99980</v>
      </c>
      <c r="AH1680" s="81">
        <f t="shared" ca="1" si="1841"/>
        <v>-113310.66666666667</v>
      </c>
      <c r="AI1680" s="81">
        <f t="shared" ca="1" si="1841"/>
        <v>-127474.5</v>
      </c>
      <c r="AJ1680" s="81">
        <f t="shared" ca="1" si="1841"/>
        <v>-142471.5</v>
      </c>
      <c r="AK1680" s="81">
        <f t="shared" ca="1" si="1841"/>
        <v>-158301.66666666666</v>
      </c>
      <c r="AL1680" s="81">
        <f t="shared" ca="1" si="1841"/>
        <v>-174965</v>
      </c>
      <c r="AM1680" s="81">
        <f t="shared" ca="1" si="1841"/>
        <v>-192461.5</v>
      </c>
      <c r="AN1680" s="81">
        <f t="shared" ca="1" si="1841"/>
        <v>-210791.16666666666</v>
      </c>
      <c r="AO1680" s="81">
        <f t="shared" ca="1" si="1841"/>
        <v>-229954</v>
      </c>
      <c r="AP1680" s="81">
        <f t="shared" ca="1" si="1841"/>
        <v>-249950</v>
      </c>
      <c r="AQ1680" s="81">
        <f t="shared" ca="1" si="1841"/>
        <v>-270779.16666666669</v>
      </c>
      <c r="AR1680" s="81">
        <f t="shared" ca="1" si="1841"/>
        <v>-292441.5</v>
      </c>
      <c r="AS1680" s="81">
        <f t="shared" ca="1" si="1841"/>
        <v>-314937</v>
      </c>
      <c r="AT1680" s="81">
        <f t="shared" ca="1" si="1841"/>
        <v>-338265.66666666669</v>
      </c>
      <c r="AU1680" s="81">
        <f t="shared" ca="1" si="1841"/>
        <v>-362427.5</v>
      </c>
      <c r="AV1680" s="81">
        <f t="shared" ca="1" si="1841"/>
        <v>-387422.5</v>
      </c>
      <c r="AW1680" s="81">
        <f t="shared" ca="1" si="1841"/>
        <v>-413250.66666666669</v>
      </c>
      <c r="AX1680" s="81">
        <f t="shared" ca="1" si="1841"/>
        <v>-439912</v>
      </c>
      <c r="AY1680" s="81">
        <f t="shared" ref="AY1680:CD1680" ca="1" si="1842">AX1680+AY1674</f>
        <v>-467406.5</v>
      </c>
      <c r="AZ1680" s="81">
        <f t="shared" ca="1" si="1842"/>
        <v>-495734.16666666669</v>
      </c>
      <c r="BA1680" s="81">
        <f t="shared" ca="1" si="1842"/>
        <v>-524895</v>
      </c>
      <c r="BB1680" s="81">
        <f t="shared" ca="1" si="1842"/>
        <v>-554889</v>
      </c>
      <c r="BC1680" s="81">
        <f t="shared" ca="1" si="1842"/>
        <v>-585716.16666666663</v>
      </c>
      <c r="BD1680" s="81">
        <f t="shared" ca="1" si="1842"/>
        <v>-617376.5</v>
      </c>
      <c r="BE1680" s="81">
        <f t="shared" ca="1" si="1842"/>
        <v>-649870</v>
      </c>
      <c r="BF1680" s="81">
        <f t="shared" ca="1" si="1842"/>
        <v>-683196.66666666663</v>
      </c>
      <c r="BG1680" s="81">
        <f t="shared" ca="1" si="1842"/>
        <v>-717356.5</v>
      </c>
      <c r="BH1680" s="81">
        <f t="shared" ca="1" si="1842"/>
        <v>-752349.5</v>
      </c>
      <c r="BI1680" s="81">
        <f t="shared" ca="1" si="1842"/>
        <v>-788175.66666666663</v>
      </c>
      <c r="BJ1680" s="81">
        <f t="shared" ca="1" si="1842"/>
        <v>-824835</v>
      </c>
      <c r="BK1680" s="81">
        <f t="shared" ca="1" si="1842"/>
        <v>-862327.5</v>
      </c>
      <c r="BL1680" s="81">
        <f t="shared" ca="1" si="1842"/>
        <v>-900653.16666666663</v>
      </c>
      <c r="BM1680" s="81">
        <f t="shared" ca="1" si="1842"/>
        <v>-939812</v>
      </c>
      <c r="BN1680" s="81">
        <f t="shared" ca="1" si="1842"/>
        <v>-979804</v>
      </c>
      <c r="BO1680" s="81">
        <f t="shared" ca="1" si="1842"/>
        <v>-1020629.1666666666</v>
      </c>
      <c r="BP1680" s="81">
        <f t="shared" ca="1" si="1842"/>
        <v>-1062287.5</v>
      </c>
      <c r="BQ1680" s="81">
        <f t="shared" ca="1" si="1842"/>
        <v>-1104779</v>
      </c>
      <c r="BR1680" s="81">
        <f t="shared" ca="1" si="1842"/>
        <v>-1148103.6666666667</v>
      </c>
      <c r="BS1680" s="81">
        <f t="shared" ca="1" si="1842"/>
        <v>-1192261.5</v>
      </c>
      <c r="BT1680" s="81">
        <f t="shared" ca="1" si="1842"/>
        <v>-1237252.5</v>
      </c>
      <c r="BU1680" s="81">
        <f t="shared" ca="1" si="1842"/>
        <v>-1283076.6666666667</v>
      </c>
      <c r="BV1680" s="81">
        <f t="shared" ca="1" si="1842"/>
        <v>-1329734</v>
      </c>
      <c r="BW1680" s="81">
        <f t="shared" ca="1" si="1842"/>
        <v>-1377224.5</v>
      </c>
      <c r="BX1680" s="81">
        <f t="shared" ca="1" si="1842"/>
        <v>-1425548.1666666667</v>
      </c>
      <c r="BY1680" s="81">
        <f t="shared" ca="1" si="1842"/>
        <v>-1474705</v>
      </c>
      <c r="BZ1680" s="81">
        <f t="shared" ca="1" si="1842"/>
        <v>-1524695</v>
      </c>
      <c r="CA1680" s="81">
        <f t="shared" ca="1" si="1842"/>
        <v>-1574685</v>
      </c>
      <c r="CB1680" s="81">
        <f t="shared" ca="1" si="1842"/>
        <v>-1624675</v>
      </c>
      <c r="CC1680" s="81">
        <f t="shared" ca="1" si="1842"/>
        <v>-1674665</v>
      </c>
      <c r="CD1680" s="81">
        <f t="shared" ca="1" si="1842"/>
        <v>-1724655</v>
      </c>
      <c r="CE1680" s="81">
        <f t="shared" ref="CE1680:CK1680" ca="1" si="1843">CD1680+CE1674</f>
        <v>-1774645</v>
      </c>
      <c r="CF1680" s="81">
        <f t="shared" ca="1" si="1843"/>
        <v>-1824635</v>
      </c>
      <c r="CG1680" s="81">
        <f t="shared" ca="1" si="1843"/>
        <v>-1874625</v>
      </c>
      <c r="CH1680" s="81">
        <f t="shared" ca="1" si="1843"/>
        <v>-1924615</v>
      </c>
      <c r="CI1680" s="81">
        <f t="shared" ca="1" si="1843"/>
        <v>-1974605</v>
      </c>
      <c r="CJ1680" s="81">
        <f t="shared" ca="1" si="1843"/>
        <v>-2024595</v>
      </c>
      <c r="CK1680" s="81">
        <f t="shared" ca="1" si="1843"/>
        <v>-2074585</v>
      </c>
    </row>
    <row r="1681" spans="2:89" x14ac:dyDescent="0.35">
      <c r="B1681" s="123" t="str">
        <f>"Net PP&amp;E - "&amp;SUBSTITUTE(B1664,":","")</f>
        <v>Net PP&amp;E - Volume driven secondary PP&amp;E</v>
      </c>
      <c r="C1681" t="s">
        <v>240</v>
      </c>
      <c r="D1681" t="s">
        <v>760</v>
      </c>
      <c r="E1681" s="8" t="str">
        <f t="shared" si="1836"/>
        <v>1681 FAPPE-S</v>
      </c>
      <c r="H1681" s="27"/>
      <c r="I1681" s="77">
        <f>SUM(I1679:I1680)</f>
        <v>0</v>
      </c>
      <c r="J1681" s="77"/>
      <c r="K1681" s="33">
        <f t="shared" ca="1" si="1837"/>
        <v>535013</v>
      </c>
      <c r="L1681" s="33">
        <f t="shared" ca="1" si="1837"/>
        <v>950050</v>
      </c>
      <c r="M1681" s="33">
        <f t="shared" ca="1" si="1837"/>
        <v>1245111</v>
      </c>
      <c r="N1681" s="33">
        <f t="shared" ca="1" si="1837"/>
        <v>1420196</v>
      </c>
      <c r="O1681" s="33">
        <f t="shared" ca="1" si="1837"/>
        <v>1475305</v>
      </c>
      <c r="P1681" s="33">
        <f t="shared" si="1837"/>
        <v>0</v>
      </c>
      <c r="Q1681" s="33"/>
      <c r="R1681" s="33">
        <f>$I1681</f>
        <v>0</v>
      </c>
      <c r="S1681" s="77">
        <f t="shared" ref="S1681" ca="1" si="1844">SUM(S1679:S1680)</f>
        <v>49166.833333333336</v>
      </c>
      <c r="T1681" s="77">
        <f t="shared" ref="T1681:AX1681" ca="1" si="1845">SUM(T1679:T1680)</f>
        <v>97500.5</v>
      </c>
      <c r="U1681" s="77">
        <f t="shared" ca="1" si="1845"/>
        <v>145001</v>
      </c>
      <c r="V1681" s="77">
        <f t="shared" ca="1" si="1845"/>
        <v>191668.33333333334</v>
      </c>
      <c r="W1681" s="77">
        <f t="shared" ca="1" si="1845"/>
        <v>237502.5</v>
      </c>
      <c r="X1681" s="77">
        <f t="shared" ca="1" si="1845"/>
        <v>282503.5</v>
      </c>
      <c r="Y1681" s="77">
        <f t="shared" ca="1" si="1845"/>
        <v>326671.33333333331</v>
      </c>
      <c r="Z1681" s="77">
        <f t="shared" ca="1" si="1845"/>
        <v>370006</v>
      </c>
      <c r="AA1681" s="77">
        <f t="shared" ca="1" si="1845"/>
        <v>412507.5</v>
      </c>
      <c r="AB1681" s="77">
        <f t="shared" ca="1" si="1845"/>
        <v>454175.83333333331</v>
      </c>
      <c r="AC1681" s="77">
        <f t="shared" ca="1" si="1845"/>
        <v>495011</v>
      </c>
      <c r="AD1681" s="77">
        <f t="shared" ca="1" si="1845"/>
        <v>535013</v>
      </c>
      <c r="AE1681" s="77">
        <f t="shared" ca="1" si="1845"/>
        <v>574181.83333333337</v>
      </c>
      <c r="AF1681" s="77">
        <f t="shared" ca="1" si="1845"/>
        <v>612517.5</v>
      </c>
      <c r="AG1681" s="77">
        <f t="shared" ca="1" si="1845"/>
        <v>650020</v>
      </c>
      <c r="AH1681" s="77">
        <f t="shared" ca="1" si="1845"/>
        <v>686689.33333333337</v>
      </c>
      <c r="AI1681" s="77">
        <f t="shared" ca="1" si="1845"/>
        <v>722525.5</v>
      </c>
      <c r="AJ1681" s="77">
        <f t="shared" ca="1" si="1845"/>
        <v>757528.5</v>
      </c>
      <c r="AK1681" s="77">
        <f t="shared" ca="1" si="1845"/>
        <v>791698.33333333337</v>
      </c>
      <c r="AL1681" s="77">
        <f t="shared" ca="1" si="1845"/>
        <v>825035</v>
      </c>
      <c r="AM1681" s="77">
        <f t="shared" ca="1" si="1845"/>
        <v>857538.5</v>
      </c>
      <c r="AN1681" s="77">
        <f t="shared" ca="1" si="1845"/>
        <v>889208.83333333337</v>
      </c>
      <c r="AO1681" s="77">
        <f t="shared" ca="1" si="1845"/>
        <v>920046</v>
      </c>
      <c r="AP1681" s="77">
        <f t="shared" ca="1" si="1845"/>
        <v>950050</v>
      </c>
      <c r="AQ1681" s="77">
        <f t="shared" ca="1" si="1845"/>
        <v>979220.83333333326</v>
      </c>
      <c r="AR1681" s="77">
        <f t="shared" ca="1" si="1845"/>
        <v>1007558.5</v>
      </c>
      <c r="AS1681" s="77">
        <f t="shared" ca="1" si="1845"/>
        <v>1035063</v>
      </c>
      <c r="AT1681" s="77">
        <f t="shared" ca="1" si="1845"/>
        <v>1061734.3333333333</v>
      </c>
      <c r="AU1681" s="77">
        <f t="shared" ca="1" si="1845"/>
        <v>1087572.5</v>
      </c>
      <c r="AV1681" s="77">
        <f t="shared" ca="1" si="1845"/>
        <v>1112577.5</v>
      </c>
      <c r="AW1681" s="77">
        <f t="shared" ca="1" si="1845"/>
        <v>1136749.3333333333</v>
      </c>
      <c r="AX1681" s="77">
        <f t="shared" ca="1" si="1845"/>
        <v>1160088</v>
      </c>
      <c r="AY1681" s="77">
        <f t="shared" ref="AY1681:CD1681" ca="1" si="1846">SUM(AY1679:AY1680)</f>
        <v>1182593.5</v>
      </c>
      <c r="AZ1681" s="77">
        <f t="shared" ca="1" si="1846"/>
        <v>1204265.8333333333</v>
      </c>
      <c r="BA1681" s="77">
        <f t="shared" ca="1" si="1846"/>
        <v>1225105</v>
      </c>
      <c r="BB1681" s="77">
        <f t="shared" ca="1" si="1846"/>
        <v>1245111</v>
      </c>
      <c r="BC1681" s="77">
        <f t="shared" ca="1" si="1846"/>
        <v>1264283.8333333335</v>
      </c>
      <c r="BD1681" s="77">
        <f t="shared" ca="1" si="1846"/>
        <v>1282623.5</v>
      </c>
      <c r="BE1681" s="77">
        <f t="shared" ca="1" si="1846"/>
        <v>1300130</v>
      </c>
      <c r="BF1681" s="77">
        <f t="shared" ca="1" si="1846"/>
        <v>1316803.3333333335</v>
      </c>
      <c r="BG1681" s="77">
        <f t="shared" ca="1" si="1846"/>
        <v>1332643.5</v>
      </c>
      <c r="BH1681" s="77">
        <f t="shared" ca="1" si="1846"/>
        <v>1347650.5</v>
      </c>
      <c r="BI1681" s="77">
        <f t="shared" ca="1" si="1846"/>
        <v>1361824.3333333335</v>
      </c>
      <c r="BJ1681" s="77">
        <f t="shared" ca="1" si="1846"/>
        <v>1375165</v>
      </c>
      <c r="BK1681" s="77">
        <f t="shared" ca="1" si="1846"/>
        <v>1387672.5</v>
      </c>
      <c r="BL1681" s="77">
        <f t="shared" ca="1" si="1846"/>
        <v>1399346.8333333335</v>
      </c>
      <c r="BM1681" s="77">
        <f t="shared" ca="1" si="1846"/>
        <v>1410188</v>
      </c>
      <c r="BN1681" s="77">
        <f t="shared" ca="1" si="1846"/>
        <v>1420196</v>
      </c>
      <c r="BO1681" s="77">
        <f t="shared" ca="1" si="1846"/>
        <v>1429370.8333333335</v>
      </c>
      <c r="BP1681" s="77">
        <f t="shared" ca="1" si="1846"/>
        <v>1437712.5</v>
      </c>
      <c r="BQ1681" s="77">
        <f t="shared" ca="1" si="1846"/>
        <v>1445221</v>
      </c>
      <c r="BR1681" s="77">
        <f t="shared" ca="1" si="1846"/>
        <v>1451896.3333333333</v>
      </c>
      <c r="BS1681" s="77">
        <f t="shared" ca="1" si="1846"/>
        <v>1457738.5</v>
      </c>
      <c r="BT1681" s="77">
        <f t="shared" ca="1" si="1846"/>
        <v>1462747.5</v>
      </c>
      <c r="BU1681" s="77">
        <f t="shared" ca="1" si="1846"/>
        <v>1466923.3333333333</v>
      </c>
      <c r="BV1681" s="77">
        <f t="shared" ca="1" si="1846"/>
        <v>1470266</v>
      </c>
      <c r="BW1681" s="77">
        <f t="shared" ca="1" si="1846"/>
        <v>1472775.5</v>
      </c>
      <c r="BX1681" s="77">
        <f t="shared" ca="1" si="1846"/>
        <v>1474451.8333333333</v>
      </c>
      <c r="BY1681" s="77">
        <f t="shared" ca="1" si="1846"/>
        <v>1475295</v>
      </c>
      <c r="BZ1681" s="77">
        <f t="shared" ca="1" si="1846"/>
        <v>1475305</v>
      </c>
      <c r="CA1681" s="77">
        <f t="shared" ca="1" si="1846"/>
        <v>1475315</v>
      </c>
      <c r="CB1681" s="77">
        <f t="shared" ca="1" si="1846"/>
        <v>1475325</v>
      </c>
      <c r="CC1681" s="77">
        <f t="shared" ca="1" si="1846"/>
        <v>1475335</v>
      </c>
      <c r="CD1681" s="77">
        <f t="shared" ca="1" si="1846"/>
        <v>1475345</v>
      </c>
      <c r="CE1681" s="77">
        <f t="shared" ref="CE1681:CK1681" ca="1" si="1847">SUM(CE1679:CE1680)</f>
        <v>1475355</v>
      </c>
      <c r="CF1681" s="77">
        <f t="shared" ca="1" si="1847"/>
        <v>1475365</v>
      </c>
      <c r="CG1681" s="77">
        <f t="shared" ca="1" si="1847"/>
        <v>1475375</v>
      </c>
      <c r="CH1681" s="77">
        <f t="shared" ca="1" si="1847"/>
        <v>1475385</v>
      </c>
      <c r="CI1681" s="77">
        <f t="shared" ca="1" si="1847"/>
        <v>1475395</v>
      </c>
      <c r="CJ1681" s="77">
        <f t="shared" ca="1" si="1847"/>
        <v>1475405</v>
      </c>
      <c r="CK1681" s="77">
        <f t="shared" ca="1" si="1847"/>
        <v>1475415</v>
      </c>
    </row>
    <row r="1682" spans="2:89" x14ac:dyDescent="0.35">
      <c r="B1682" s="123"/>
      <c r="D1682" t="s">
        <v>760</v>
      </c>
      <c r="E1682" s="8" t="str">
        <f t="shared" ref="E1682" si="1848">ROW()&amp;" "&amp;D1682</f>
        <v>1682 FAPPE-S</v>
      </c>
      <c r="G1682" t="s">
        <v>244</v>
      </c>
      <c r="H1682" s="27"/>
      <c r="I1682" s="77"/>
      <c r="J1682" s="77"/>
      <c r="K1682" s="33"/>
      <c r="L1682" s="33"/>
      <c r="M1682" s="33"/>
      <c r="N1682" s="33"/>
      <c r="O1682" s="33"/>
      <c r="P1682" s="33"/>
      <c r="R1682" s="33"/>
      <c r="S1682" s="77"/>
      <c r="T1682" s="77"/>
      <c r="U1682" s="77"/>
      <c r="V1682" s="77"/>
      <c r="W1682" s="77"/>
      <c r="X1682" s="77"/>
      <c r="Y1682" s="77"/>
      <c r="Z1682" s="77"/>
      <c r="AA1682" s="77"/>
      <c r="AB1682" s="77"/>
      <c r="AC1682" s="77"/>
      <c r="AD1682" s="77"/>
      <c r="AE1682" s="77"/>
      <c r="AF1682" s="77"/>
      <c r="AG1682" s="77"/>
      <c r="AH1682" s="77"/>
      <c r="AI1682" s="77"/>
      <c r="AJ1682" s="77"/>
      <c r="AK1682" s="77"/>
      <c r="AL1682" s="77"/>
      <c r="AM1682" s="77"/>
      <c r="AN1682" s="77"/>
      <c r="AO1682" s="77"/>
      <c r="AP1682" s="77"/>
      <c r="AQ1682" s="77"/>
      <c r="AR1682" s="77"/>
      <c r="AS1682" s="77"/>
      <c r="AT1682" s="77"/>
      <c r="AU1682" s="77"/>
      <c r="AV1682" s="77"/>
      <c r="AW1682" s="77"/>
      <c r="AX1682" s="77"/>
      <c r="AY1682" s="77"/>
      <c r="AZ1682" s="77"/>
      <c r="BA1682" s="77"/>
      <c r="BB1682" s="77"/>
      <c r="BC1682" s="77"/>
      <c r="BD1682" s="77"/>
      <c r="BE1682" s="77"/>
      <c r="BF1682" s="77"/>
      <c r="BG1682" s="77"/>
      <c r="BH1682" s="77"/>
      <c r="BI1682" s="77"/>
      <c r="BJ1682" s="77"/>
      <c r="BK1682" s="77"/>
      <c r="BL1682" s="77"/>
      <c r="BM1682" s="77"/>
      <c r="BN1682" s="77"/>
      <c r="BO1682" s="77"/>
      <c r="BP1682" s="77"/>
      <c r="BQ1682" s="77"/>
      <c r="BR1682" s="77"/>
      <c r="BS1682" s="77"/>
      <c r="BT1682" s="77"/>
      <c r="BU1682" s="77"/>
      <c r="BV1682" s="77"/>
      <c r="BW1682" s="77"/>
      <c r="BX1682" s="77"/>
      <c r="BY1682" s="77"/>
      <c r="BZ1682" s="77"/>
      <c r="CA1682" s="77"/>
      <c r="CB1682" s="77"/>
      <c r="CC1682" s="77"/>
      <c r="CD1682" s="77"/>
      <c r="CE1682" s="77"/>
      <c r="CF1682" s="77"/>
      <c r="CG1682" s="77"/>
      <c r="CH1682" s="77"/>
      <c r="CI1682" s="77"/>
      <c r="CJ1682" s="77"/>
      <c r="CK1682" s="77"/>
    </row>
    <row r="1683" spans="2:89" x14ac:dyDescent="0.35">
      <c r="B1683" s="132" t="str">
        <f>B1656</f>
        <v>(Primary label)</v>
      </c>
      <c r="D1683" t="s">
        <v>760</v>
      </c>
      <c r="E1683" s="8" t="str">
        <f t="shared" si="1780"/>
        <v>1683 FAPPE-S</v>
      </c>
      <c r="G1683" t="s">
        <v>332</v>
      </c>
      <c r="H1683" s="27"/>
      <c r="I1683" s="78"/>
      <c r="J1683" s="78"/>
      <c r="K1683" s="33"/>
      <c r="L1683" s="33"/>
      <c r="M1683" s="33"/>
      <c r="N1683" s="33"/>
      <c r="O1683" s="33"/>
      <c r="P1683" s="33"/>
      <c r="R1683" s="33"/>
      <c r="S1683" s="77"/>
      <c r="T1683" s="77"/>
      <c r="U1683" s="77"/>
      <c r="V1683" s="77"/>
      <c r="W1683" s="77"/>
      <c r="X1683" s="77"/>
      <c r="Y1683" s="77"/>
      <c r="Z1683" s="77"/>
      <c r="AA1683" s="77"/>
      <c r="AB1683" s="77"/>
      <c r="AC1683" s="77"/>
      <c r="AD1683" s="77"/>
      <c r="AE1683" s="77"/>
      <c r="AF1683" s="77"/>
      <c r="AG1683" s="77"/>
      <c r="AH1683" s="77"/>
      <c r="AI1683" s="77"/>
      <c r="AJ1683" s="77"/>
      <c r="AK1683" s="77"/>
      <c r="AL1683" s="77"/>
      <c r="AM1683" s="77"/>
      <c r="AN1683" s="77"/>
      <c r="AO1683" s="77"/>
      <c r="AP1683" s="77"/>
      <c r="AQ1683" s="77"/>
      <c r="AR1683" s="77"/>
      <c r="AS1683" s="77"/>
      <c r="AT1683" s="77"/>
      <c r="AU1683" s="77"/>
      <c r="AV1683" s="77"/>
      <c r="AW1683" s="77"/>
      <c r="AX1683" s="77"/>
      <c r="AY1683" s="77"/>
      <c r="AZ1683" s="77"/>
      <c r="BA1683" s="77"/>
      <c r="BB1683" s="77"/>
      <c r="BC1683" s="77"/>
      <c r="BD1683" s="77"/>
      <c r="BE1683" s="77"/>
      <c r="BF1683" s="77"/>
      <c r="BG1683" s="77"/>
      <c r="BH1683" s="77"/>
      <c r="BI1683" s="77"/>
      <c r="BJ1683" s="77"/>
      <c r="BK1683" s="77"/>
      <c r="BL1683" s="77"/>
      <c r="BM1683" s="77"/>
      <c r="BN1683" s="77"/>
      <c r="BO1683" s="77"/>
      <c r="BP1683" s="77"/>
      <c r="BQ1683" s="77"/>
      <c r="BR1683" s="77"/>
      <c r="BS1683" s="77"/>
      <c r="BT1683" s="77"/>
      <c r="BU1683" s="77"/>
      <c r="BV1683" s="77"/>
      <c r="BW1683" s="77"/>
      <c r="BX1683" s="77"/>
      <c r="BY1683" s="77"/>
      <c r="BZ1683" s="77"/>
      <c r="CA1683" s="77"/>
      <c r="CB1683" s="77"/>
      <c r="CC1683" s="77"/>
      <c r="CD1683" s="77"/>
      <c r="CE1683" s="77"/>
      <c r="CF1683" s="77"/>
      <c r="CG1683" s="77"/>
      <c r="CH1683" s="77"/>
      <c r="CI1683" s="77"/>
      <c r="CJ1683" s="77"/>
      <c r="CK1683" s="77"/>
    </row>
    <row r="1684" spans="2:89" x14ac:dyDescent="0.35">
      <c r="B1684" s="132" t="str">
        <f>B1657</f>
        <v>primary unit</v>
      </c>
      <c r="D1684" t="s">
        <v>760</v>
      </c>
      <c r="E1684" s="8" t="str">
        <f>ROW()&amp;" "&amp;D1684</f>
        <v>1684 FAPPE-S</v>
      </c>
      <c r="G1684" t="s">
        <v>332</v>
      </c>
      <c r="H1684" s="27"/>
      <c r="I1684" s="78"/>
      <c r="J1684" s="78"/>
      <c r="K1684" s="33"/>
      <c r="L1684" s="33"/>
      <c r="M1684" s="33"/>
      <c r="N1684" s="33"/>
      <c r="O1684" s="33"/>
      <c r="P1684" s="33"/>
      <c r="R1684" s="33"/>
      <c r="S1684" s="77"/>
      <c r="T1684" s="77"/>
      <c r="U1684" s="77"/>
      <c r="V1684" s="77"/>
      <c r="W1684" s="77"/>
      <c r="X1684" s="77"/>
      <c r="Y1684" s="77"/>
      <c r="Z1684" s="77"/>
      <c r="AA1684" s="77"/>
      <c r="AB1684" s="77"/>
      <c r="AC1684" s="77"/>
      <c r="AD1684" s="77"/>
      <c r="AE1684" s="77"/>
      <c r="AF1684" s="77"/>
      <c r="AG1684" s="77"/>
      <c r="AH1684" s="77"/>
      <c r="AI1684" s="77"/>
      <c r="AJ1684" s="77"/>
      <c r="AK1684" s="77"/>
      <c r="AL1684" s="77"/>
      <c r="AM1684" s="77"/>
      <c r="AN1684" s="77"/>
      <c r="AO1684" s="77"/>
      <c r="AP1684" s="77"/>
      <c r="AQ1684" s="77"/>
      <c r="AR1684" s="77"/>
      <c r="AS1684" s="77"/>
      <c r="AT1684" s="77"/>
      <c r="AU1684" s="77"/>
      <c r="AV1684" s="77"/>
      <c r="AW1684" s="77"/>
      <c r="AX1684" s="77"/>
      <c r="AY1684" s="77"/>
      <c r="AZ1684" s="77"/>
      <c r="BA1684" s="77"/>
      <c r="BB1684" s="77"/>
      <c r="BC1684" s="77"/>
      <c r="BD1684" s="77"/>
      <c r="BE1684" s="77"/>
      <c r="BF1684" s="77"/>
      <c r="BG1684" s="77"/>
      <c r="BH1684" s="77"/>
      <c r="BI1684" s="77"/>
      <c r="BJ1684" s="77"/>
      <c r="BK1684" s="77"/>
      <c r="BL1684" s="77"/>
      <c r="BM1684" s="77"/>
      <c r="BN1684" s="77"/>
      <c r="BO1684" s="77"/>
      <c r="BP1684" s="77"/>
      <c r="BQ1684" s="77"/>
      <c r="BR1684" s="77"/>
      <c r="BS1684" s="77"/>
      <c r="BT1684" s="77"/>
      <c r="BU1684" s="77"/>
      <c r="BV1684" s="77"/>
      <c r="BW1684" s="77"/>
      <c r="BX1684" s="77"/>
      <c r="BY1684" s="77"/>
      <c r="BZ1684" s="77"/>
      <c r="CA1684" s="77"/>
      <c r="CB1684" s="77"/>
      <c r="CC1684" s="77"/>
      <c r="CD1684" s="77"/>
      <c r="CE1684" s="77"/>
      <c r="CF1684" s="77"/>
      <c r="CG1684" s="77"/>
      <c r="CH1684" s="77"/>
      <c r="CI1684" s="77"/>
      <c r="CJ1684" s="77"/>
      <c r="CK1684" s="77"/>
    </row>
    <row r="1685" spans="2:89" x14ac:dyDescent="0.35">
      <c r="B1685" s="132" t="str">
        <f>B1658</f>
        <v>Primary revenue driver</v>
      </c>
      <c r="D1685" t="s">
        <v>760</v>
      </c>
      <c r="E1685" s="8" t="str">
        <f t="shared" si="1780"/>
        <v>1685 FAPPE-S</v>
      </c>
      <c r="G1685" t="s">
        <v>332</v>
      </c>
      <c r="K1685" s="53"/>
      <c r="L1685" s="53"/>
      <c r="M1685" s="53"/>
      <c r="N1685" s="53"/>
      <c r="O1685" s="53"/>
      <c r="P1685" s="53"/>
      <c r="R1685" s="24"/>
      <c r="S1685" s="175" t="str">
        <f t="shared" ref="S1685" si="1849">S1658</f>
        <v>S$16</v>
      </c>
      <c r="T1685" s="175" t="str">
        <f t="shared" ref="T1685:AX1685" si="1850">T1658</f>
        <v>T$16</v>
      </c>
      <c r="U1685" s="175" t="str">
        <f t="shared" si="1850"/>
        <v>U$16</v>
      </c>
      <c r="V1685" s="175" t="str">
        <f t="shared" si="1850"/>
        <v>V$16</v>
      </c>
      <c r="W1685" s="175" t="str">
        <f t="shared" si="1850"/>
        <v>W$16</v>
      </c>
      <c r="X1685" s="175" t="str">
        <f t="shared" si="1850"/>
        <v>X$16</v>
      </c>
      <c r="Y1685" s="175" t="str">
        <f t="shared" si="1850"/>
        <v>Y$16</v>
      </c>
      <c r="Z1685" s="175" t="str">
        <f t="shared" si="1850"/>
        <v>Z$16</v>
      </c>
      <c r="AA1685" s="175" t="str">
        <f t="shared" si="1850"/>
        <v>AA$16</v>
      </c>
      <c r="AB1685" s="175" t="str">
        <f t="shared" si="1850"/>
        <v>AB$16</v>
      </c>
      <c r="AC1685" s="175" t="str">
        <f t="shared" si="1850"/>
        <v>AC$16</v>
      </c>
      <c r="AD1685" s="175" t="str">
        <f t="shared" si="1850"/>
        <v>AD$16</v>
      </c>
      <c r="AE1685" s="175" t="str">
        <f t="shared" si="1850"/>
        <v>AE$16</v>
      </c>
      <c r="AF1685" s="175" t="str">
        <f t="shared" si="1850"/>
        <v>AF$16</v>
      </c>
      <c r="AG1685" s="175" t="str">
        <f t="shared" si="1850"/>
        <v>AG$16</v>
      </c>
      <c r="AH1685" s="175" t="str">
        <f t="shared" si="1850"/>
        <v>AH$16</v>
      </c>
      <c r="AI1685" s="175" t="str">
        <f t="shared" si="1850"/>
        <v>AI$16</v>
      </c>
      <c r="AJ1685" s="175" t="str">
        <f t="shared" si="1850"/>
        <v>AJ$16</v>
      </c>
      <c r="AK1685" s="175" t="str">
        <f t="shared" si="1850"/>
        <v>AK$16</v>
      </c>
      <c r="AL1685" s="175" t="str">
        <f t="shared" si="1850"/>
        <v>AL$16</v>
      </c>
      <c r="AM1685" s="175" t="str">
        <f t="shared" si="1850"/>
        <v>AM$16</v>
      </c>
      <c r="AN1685" s="175" t="str">
        <f t="shared" si="1850"/>
        <v>AN$16</v>
      </c>
      <c r="AO1685" s="175" t="str">
        <f t="shared" si="1850"/>
        <v>AO$16</v>
      </c>
      <c r="AP1685" s="175" t="str">
        <f t="shared" si="1850"/>
        <v>AP$16</v>
      </c>
      <c r="AQ1685" s="175" t="str">
        <f t="shared" si="1850"/>
        <v>AQ$16</v>
      </c>
      <c r="AR1685" s="175" t="str">
        <f t="shared" si="1850"/>
        <v>AR$16</v>
      </c>
      <c r="AS1685" s="175" t="str">
        <f t="shared" si="1850"/>
        <v>AS$16</v>
      </c>
      <c r="AT1685" s="175" t="str">
        <f t="shared" si="1850"/>
        <v>AT$16</v>
      </c>
      <c r="AU1685" s="175" t="str">
        <f t="shared" si="1850"/>
        <v>AU$16</v>
      </c>
      <c r="AV1685" s="175" t="str">
        <f t="shared" si="1850"/>
        <v>AV$16</v>
      </c>
      <c r="AW1685" s="175" t="str">
        <f t="shared" si="1850"/>
        <v>AW$16</v>
      </c>
      <c r="AX1685" s="175" t="str">
        <f t="shared" si="1850"/>
        <v>AX$16</v>
      </c>
      <c r="AY1685" s="175" t="str">
        <f t="shared" ref="AY1685:CD1685" si="1851">AY1658</f>
        <v>AY$16</v>
      </c>
      <c r="AZ1685" s="175" t="str">
        <f t="shared" si="1851"/>
        <v>AZ$16</v>
      </c>
      <c r="BA1685" s="175" t="str">
        <f t="shared" si="1851"/>
        <v>BA$16</v>
      </c>
      <c r="BB1685" s="175" t="str">
        <f t="shared" si="1851"/>
        <v>BB$16</v>
      </c>
      <c r="BC1685" s="175" t="str">
        <f t="shared" si="1851"/>
        <v>BC$16</v>
      </c>
      <c r="BD1685" s="175" t="str">
        <f t="shared" si="1851"/>
        <v>BD$16</v>
      </c>
      <c r="BE1685" s="175" t="str">
        <f t="shared" si="1851"/>
        <v>BE$16</v>
      </c>
      <c r="BF1685" s="175" t="str">
        <f t="shared" si="1851"/>
        <v>BF$16</v>
      </c>
      <c r="BG1685" s="175" t="str">
        <f t="shared" si="1851"/>
        <v>BG$16</v>
      </c>
      <c r="BH1685" s="175" t="str">
        <f t="shared" si="1851"/>
        <v>BH$16</v>
      </c>
      <c r="BI1685" s="175" t="str">
        <f t="shared" si="1851"/>
        <v>BI$16</v>
      </c>
      <c r="BJ1685" s="175" t="str">
        <f t="shared" si="1851"/>
        <v>BJ$16</v>
      </c>
      <c r="BK1685" s="175" t="str">
        <f t="shared" si="1851"/>
        <v>BK$16</v>
      </c>
      <c r="BL1685" s="175" t="str">
        <f t="shared" si="1851"/>
        <v>BL$16</v>
      </c>
      <c r="BM1685" s="175" t="str">
        <f t="shared" si="1851"/>
        <v>BM$16</v>
      </c>
      <c r="BN1685" s="175" t="str">
        <f t="shared" si="1851"/>
        <v>BN$16</v>
      </c>
      <c r="BO1685" s="175" t="str">
        <f t="shared" si="1851"/>
        <v>BO$16</v>
      </c>
      <c r="BP1685" s="175" t="str">
        <f t="shared" si="1851"/>
        <v>BP$16</v>
      </c>
      <c r="BQ1685" s="175" t="str">
        <f t="shared" si="1851"/>
        <v>BQ$16</v>
      </c>
      <c r="BR1685" s="175" t="str">
        <f t="shared" si="1851"/>
        <v>BR$16</v>
      </c>
      <c r="BS1685" s="175" t="str">
        <f t="shared" si="1851"/>
        <v>BS$16</v>
      </c>
      <c r="BT1685" s="175" t="str">
        <f t="shared" si="1851"/>
        <v>BT$16</v>
      </c>
      <c r="BU1685" s="175" t="str">
        <f t="shared" si="1851"/>
        <v>BU$16</v>
      </c>
      <c r="BV1685" s="175" t="str">
        <f t="shared" si="1851"/>
        <v>BV$16</v>
      </c>
      <c r="BW1685" s="175" t="str">
        <f t="shared" si="1851"/>
        <v>BW$16</v>
      </c>
      <c r="BX1685" s="175" t="str">
        <f t="shared" si="1851"/>
        <v>BX$16</v>
      </c>
      <c r="BY1685" s="175" t="str">
        <f t="shared" si="1851"/>
        <v>BY$16</v>
      </c>
      <c r="BZ1685" s="175" t="str">
        <f t="shared" si="1851"/>
        <v>BZ$16</v>
      </c>
      <c r="CA1685" s="175" t="str">
        <f t="shared" si="1851"/>
        <v>CA$16</v>
      </c>
      <c r="CB1685" s="175" t="str">
        <f t="shared" si="1851"/>
        <v>CB$16</v>
      </c>
      <c r="CC1685" s="175" t="str">
        <f t="shared" si="1851"/>
        <v>CC$16</v>
      </c>
      <c r="CD1685" s="175" t="str">
        <f t="shared" si="1851"/>
        <v>CD$16</v>
      </c>
      <c r="CE1685" s="175" t="str">
        <f t="shared" ref="CE1685:CK1685" si="1852">CE1658</f>
        <v>CE$16</v>
      </c>
      <c r="CF1685" s="175" t="str">
        <f t="shared" si="1852"/>
        <v>CF$16</v>
      </c>
      <c r="CG1685" s="175" t="str">
        <f t="shared" si="1852"/>
        <v>CG$16</v>
      </c>
      <c r="CH1685" s="175" t="str">
        <f t="shared" si="1852"/>
        <v>CH$16</v>
      </c>
      <c r="CI1685" s="175" t="str">
        <f t="shared" si="1852"/>
        <v>CI$16</v>
      </c>
      <c r="CJ1685" s="175" t="str">
        <f t="shared" si="1852"/>
        <v>CJ$16</v>
      </c>
      <c r="CK1685" s="175" t="str">
        <f t="shared" si="1852"/>
        <v>CK$16</v>
      </c>
    </row>
    <row r="1686" spans="2:89" x14ac:dyDescent="0.35">
      <c r="B1686" s="132" t="str">
        <f>B1659</f>
        <v>Primary volume driver</v>
      </c>
      <c r="D1686" t="s">
        <v>760</v>
      </c>
      <c r="E1686" s="8" t="str">
        <f t="shared" si="1780"/>
        <v>1686 FAPPE-S</v>
      </c>
      <c r="G1686" t="s">
        <v>332</v>
      </c>
      <c r="H1686" s="12"/>
      <c r="I1686" s="60"/>
      <c r="J1686" s="60"/>
      <c r="K1686" s="15"/>
      <c r="L1686" s="15"/>
      <c r="M1686" s="15"/>
      <c r="N1686" s="15"/>
      <c r="O1686" s="15"/>
      <c r="P1686" s="15"/>
      <c r="R1686" s="15"/>
      <c r="S1686" s="175" t="str">
        <f t="shared" ref="S1686" si="1853">S1659</f>
        <v>S$17</v>
      </c>
      <c r="T1686" s="175" t="str">
        <f t="shared" ref="T1686:AX1686" si="1854">T1659</f>
        <v>T$17</v>
      </c>
      <c r="U1686" s="175" t="str">
        <f t="shared" si="1854"/>
        <v>U$17</v>
      </c>
      <c r="V1686" s="175" t="str">
        <f t="shared" si="1854"/>
        <v>V$17</v>
      </c>
      <c r="W1686" s="175" t="str">
        <f t="shared" si="1854"/>
        <v>W$17</v>
      </c>
      <c r="X1686" s="175" t="str">
        <f t="shared" si="1854"/>
        <v>X$17</v>
      </c>
      <c r="Y1686" s="175" t="str">
        <f t="shared" si="1854"/>
        <v>Y$17</v>
      </c>
      <c r="Z1686" s="175" t="str">
        <f t="shared" si="1854"/>
        <v>Z$17</v>
      </c>
      <c r="AA1686" s="175" t="str">
        <f t="shared" si="1854"/>
        <v>AA$17</v>
      </c>
      <c r="AB1686" s="175" t="str">
        <f t="shared" si="1854"/>
        <v>AB$17</v>
      </c>
      <c r="AC1686" s="175" t="str">
        <f t="shared" si="1854"/>
        <v>AC$17</v>
      </c>
      <c r="AD1686" s="175" t="str">
        <f t="shared" si="1854"/>
        <v>AD$17</v>
      </c>
      <c r="AE1686" s="175" t="str">
        <f t="shared" si="1854"/>
        <v>AE$17</v>
      </c>
      <c r="AF1686" s="175" t="str">
        <f t="shared" si="1854"/>
        <v>AF$17</v>
      </c>
      <c r="AG1686" s="175" t="str">
        <f t="shared" si="1854"/>
        <v>AG$17</v>
      </c>
      <c r="AH1686" s="175" t="str">
        <f t="shared" si="1854"/>
        <v>AH$17</v>
      </c>
      <c r="AI1686" s="175" t="str">
        <f t="shared" si="1854"/>
        <v>AI$17</v>
      </c>
      <c r="AJ1686" s="175" t="str">
        <f t="shared" si="1854"/>
        <v>AJ$17</v>
      </c>
      <c r="AK1686" s="175" t="str">
        <f t="shared" si="1854"/>
        <v>AK$17</v>
      </c>
      <c r="AL1686" s="175" t="str">
        <f t="shared" si="1854"/>
        <v>AL$17</v>
      </c>
      <c r="AM1686" s="175" t="str">
        <f t="shared" si="1854"/>
        <v>AM$17</v>
      </c>
      <c r="AN1686" s="175" t="str">
        <f t="shared" si="1854"/>
        <v>AN$17</v>
      </c>
      <c r="AO1686" s="175" t="str">
        <f t="shared" si="1854"/>
        <v>AO$17</v>
      </c>
      <c r="AP1686" s="175" t="str">
        <f t="shared" si="1854"/>
        <v>AP$17</v>
      </c>
      <c r="AQ1686" s="175" t="str">
        <f t="shared" si="1854"/>
        <v>AQ$17</v>
      </c>
      <c r="AR1686" s="175" t="str">
        <f t="shared" si="1854"/>
        <v>AR$17</v>
      </c>
      <c r="AS1686" s="175" t="str">
        <f t="shared" si="1854"/>
        <v>AS$17</v>
      </c>
      <c r="AT1686" s="175" t="str">
        <f t="shared" si="1854"/>
        <v>AT$17</v>
      </c>
      <c r="AU1686" s="175" t="str">
        <f t="shared" si="1854"/>
        <v>AU$17</v>
      </c>
      <c r="AV1686" s="175" t="str">
        <f t="shared" si="1854"/>
        <v>AV$17</v>
      </c>
      <c r="AW1686" s="175" t="str">
        <f t="shared" si="1854"/>
        <v>AW$17</v>
      </c>
      <c r="AX1686" s="175" t="str">
        <f t="shared" si="1854"/>
        <v>AX$17</v>
      </c>
      <c r="AY1686" s="175" t="str">
        <f t="shared" ref="AY1686:CD1686" si="1855">AY1659</f>
        <v>AY$17</v>
      </c>
      <c r="AZ1686" s="175" t="str">
        <f t="shared" si="1855"/>
        <v>AZ$17</v>
      </c>
      <c r="BA1686" s="175" t="str">
        <f t="shared" si="1855"/>
        <v>BA$17</v>
      </c>
      <c r="BB1686" s="175" t="str">
        <f t="shared" si="1855"/>
        <v>BB$17</v>
      </c>
      <c r="BC1686" s="175" t="str">
        <f t="shared" si="1855"/>
        <v>BC$17</v>
      </c>
      <c r="BD1686" s="175" t="str">
        <f t="shared" si="1855"/>
        <v>BD$17</v>
      </c>
      <c r="BE1686" s="175" t="str">
        <f t="shared" si="1855"/>
        <v>BE$17</v>
      </c>
      <c r="BF1686" s="175" t="str">
        <f t="shared" si="1855"/>
        <v>BF$17</v>
      </c>
      <c r="BG1686" s="175" t="str">
        <f t="shared" si="1855"/>
        <v>BG$17</v>
      </c>
      <c r="BH1686" s="175" t="str">
        <f t="shared" si="1855"/>
        <v>BH$17</v>
      </c>
      <c r="BI1686" s="175" t="str">
        <f t="shared" si="1855"/>
        <v>BI$17</v>
      </c>
      <c r="BJ1686" s="175" t="str">
        <f t="shared" si="1855"/>
        <v>BJ$17</v>
      </c>
      <c r="BK1686" s="175" t="str">
        <f t="shared" si="1855"/>
        <v>BK$17</v>
      </c>
      <c r="BL1686" s="175" t="str">
        <f t="shared" si="1855"/>
        <v>BL$17</v>
      </c>
      <c r="BM1686" s="175" t="str">
        <f t="shared" si="1855"/>
        <v>BM$17</v>
      </c>
      <c r="BN1686" s="175" t="str">
        <f t="shared" si="1855"/>
        <v>BN$17</v>
      </c>
      <c r="BO1686" s="175" t="str">
        <f t="shared" si="1855"/>
        <v>BO$17</v>
      </c>
      <c r="BP1686" s="175" t="str">
        <f t="shared" si="1855"/>
        <v>BP$17</v>
      </c>
      <c r="BQ1686" s="175" t="str">
        <f t="shared" si="1855"/>
        <v>BQ$17</v>
      </c>
      <c r="BR1686" s="175" t="str">
        <f t="shared" si="1855"/>
        <v>BR$17</v>
      </c>
      <c r="BS1686" s="175" t="str">
        <f t="shared" si="1855"/>
        <v>BS$17</v>
      </c>
      <c r="BT1686" s="175" t="str">
        <f t="shared" si="1855"/>
        <v>BT$17</v>
      </c>
      <c r="BU1686" s="175" t="str">
        <f t="shared" si="1855"/>
        <v>BU$17</v>
      </c>
      <c r="BV1686" s="175" t="str">
        <f t="shared" si="1855"/>
        <v>BV$17</v>
      </c>
      <c r="BW1686" s="175" t="str">
        <f t="shared" si="1855"/>
        <v>BW$17</v>
      </c>
      <c r="BX1686" s="175" t="str">
        <f t="shared" si="1855"/>
        <v>BX$17</v>
      </c>
      <c r="BY1686" s="175" t="str">
        <f t="shared" si="1855"/>
        <v>BY$17</v>
      </c>
      <c r="BZ1686" s="175" t="str">
        <f t="shared" si="1855"/>
        <v>BZ$17</v>
      </c>
      <c r="CA1686" s="175" t="str">
        <f t="shared" si="1855"/>
        <v>CA$17</v>
      </c>
      <c r="CB1686" s="175" t="str">
        <f t="shared" si="1855"/>
        <v>CB$17</v>
      </c>
      <c r="CC1686" s="175" t="str">
        <f t="shared" si="1855"/>
        <v>CC$17</v>
      </c>
      <c r="CD1686" s="175" t="str">
        <f t="shared" si="1855"/>
        <v>CD$17</v>
      </c>
      <c r="CE1686" s="175" t="str">
        <f t="shared" ref="CE1686:CK1686" si="1856">CE1659</f>
        <v>CE$17</v>
      </c>
      <c r="CF1686" s="175" t="str">
        <f t="shared" si="1856"/>
        <v>CF$17</v>
      </c>
      <c r="CG1686" s="175" t="str">
        <f t="shared" si="1856"/>
        <v>CG$17</v>
      </c>
      <c r="CH1686" s="175" t="str">
        <f t="shared" si="1856"/>
        <v>CH$17</v>
      </c>
      <c r="CI1686" s="175" t="str">
        <f t="shared" si="1856"/>
        <v>CI$17</v>
      </c>
      <c r="CJ1686" s="175" t="str">
        <f t="shared" si="1856"/>
        <v>CJ$17</v>
      </c>
      <c r="CK1686" s="175" t="str">
        <f t="shared" si="1856"/>
        <v>CK$17</v>
      </c>
    </row>
    <row r="1687" spans="2:89" x14ac:dyDescent="0.35">
      <c r="B1687" s="187" t="str">
        <f>B1664</f>
        <v>Volume driven secondary PP&amp;E:</v>
      </c>
      <c r="D1687" t="s">
        <v>760</v>
      </c>
      <c r="E1687" s="8" t="str">
        <f t="shared" ref="E1687:E1690" si="1857">ROW()&amp;" "&amp;D1687</f>
        <v>1687 FAPPE-S</v>
      </c>
      <c r="G1687" t="s">
        <v>332</v>
      </c>
      <c r="H1687" s="12"/>
      <c r="I1687" s="60"/>
      <c r="J1687" s="60"/>
      <c r="K1687" s="15"/>
      <c r="L1687" s="15"/>
      <c r="M1687" s="15"/>
      <c r="N1687" s="15"/>
      <c r="O1687" s="15"/>
      <c r="P1687" s="15"/>
      <c r="R1687" s="15"/>
      <c r="S1687" s="175">
        <f t="shared" ref="S1687" si="1858">S1660</f>
        <v>0</v>
      </c>
      <c r="T1687" s="175">
        <f t="shared" ref="T1687:AX1687" si="1859">T1660</f>
        <v>0</v>
      </c>
      <c r="U1687" s="175">
        <f t="shared" si="1859"/>
        <v>0</v>
      </c>
      <c r="V1687" s="175">
        <f t="shared" si="1859"/>
        <v>0</v>
      </c>
      <c r="W1687" s="175">
        <f t="shared" si="1859"/>
        <v>0</v>
      </c>
      <c r="X1687" s="175">
        <f t="shared" si="1859"/>
        <v>0</v>
      </c>
      <c r="Y1687" s="175">
        <f t="shared" si="1859"/>
        <v>0</v>
      </c>
      <c r="Z1687" s="175">
        <f t="shared" si="1859"/>
        <v>0</v>
      </c>
      <c r="AA1687" s="175">
        <f t="shared" si="1859"/>
        <v>0</v>
      </c>
      <c r="AB1687" s="175">
        <f t="shared" si="1859"/>
        <v>0</v>
      </c>
      <c r="AC1687" s="175">
        <f t="shared" si="1859"/>
        <v>0</v>
      </c>
      <c r="AD1687" s="175">
        <f t="shared" si="1859"/>
        <v>0</v>
      </c>
      <c r="AE1687" s="175">
        <f t="shared" si="1859"/>
        <v>0</v>
      </c>
      <c r="AF1687" s="175">
        <f t="shared" si="1859"/>
        <v>0</v>
      </c>
      <c r="AG1687" s="175">
        <f t="shared" si="1859"/>
        <v>0</v>
      </c>
      <c r="AH1687" s="175">
        <f t="shared" si="1859"/>
        <v>0</v>
      </c>
      <c r="AI1687" s="175">
        <f t="shared" si="1859"/>
        <v>0</v>
      </c>
      <c r="AJ1687" s="175">
        <f t="shared" si="1859"/>
        <v>0</v>
      </c>
      <c r="AK1687" s="175">
        <f t="shared" si="1859"/>
        <v>0</v>
      </c>
      <c r="AL1687" s="175">
        <f t="shared" si="1859"/>
        <v>0</v>
      </c>
      <c r="AM1687" s="175">
        <f t="shared" si="1859"/>
        <v>0</v>
      </c>
      <c r="AN1687" s="175">
        <f t="shared" si="1859"/>
        <v>0</v>
      </c>
      <c r="AO1687" s="175">
        <f t="shared" si="1859"/>
        <v>0</v>
      </c>
      <c r="AP1687" s="175">
        <f t="shared" si="1859"/>
        <v>0</v>
      </c>
      <c r="AQ1687" s="175">
        <f t="shared" si="1859"/>
        <v>0</v>
      </c>
      <c r="AR1687" s="175">
        <f t="shared" si="1859"/>
        <v>0</v>
      </c>
      <c r="AS1687" s="175">
        <f t="shared" si="1859"/>
        <v>0</v>
      </c>
      <c r="AT1687" s="175">
        <f t="shared" si="1859"/>
        <v>0</v>
      </c>
      <c r="AU1687" s="175">
        <f t="shared" si="1859"/>
        <v>0</v>
      </c>
      <c r="AV1687" s="175">
        <f t="shared" si="1859"/>
        <v>0</v>
      </c>
      <c r="AW1687" s="175">
        <f t="shared" si="1859"/>
        <v>0</v>
      </c>
      <c r="AX1687" s="175">
        <f t="shared" si="1859"/>
        <v>0</v>
      </c>
      <c r="AY1687" s="175">
        <f t="shared" ref="AY1687:CD1687" si="1860">AY1660</f>
        <v>0</v>
      </c>
      <c r="AZ1687" s="175">
        <f t="shared" si="1860"/>
        <v>0</v>
      </c>
      <c r="BA1687" s="175">
        <f t="shared" si="1860"/>
        <v>0</v>
      </c>
      <c r="BB1687" s="175">
        <f t="shared" si="1860"/>
        <v>0</v>
      </c>
      <c r="BC1687" s="175">
        <f t="shared" si="1860"/>
        <v>0</v>
      </c>
      <c r="BD1687" s="175">
        <f t="shared" si="1860"/>
        <v>0</v>
      </c>
      <c r="BE1687" s="175">
        <f t="shared" si="1860"/>
        <v>0</v>
      </c>
      <c r="BF1687" s="175">
        <f t="shared" si="1860"/>
        <v>0</v>
      </c>
      <c r="BG1687" s="175">
        <f t="shared" si="1860"/>
        <v>0</v>
      </c>
      <c r="BH1687" s="175">
        <f t="shared" si="1860"/>
        <v>0</v>
      </c>
      <c r="BI1687" s="175">
        <f t="shared" si="1860"/>
        <v>0</v>
      </c>
      <c r="BJ1687" s="175">
        <f t="shared" si="1860"/>
        <v>0</v>
      </c>
      <c r="BK1687" s="175">
        <f t="shared" si="1860"/>
        <v>0</v>
      </c>
      <c r="BL1687" s="175">
        <f t="shared" si="1860"/>
        <v>0</v>
      </c>
      <c r="BM1687" s="175">
        <f t="shared" si="1860"/>
        <v>0</v>
      </c>
      <c r="BN1687" s="175">
        <f t="shared" si="1860"/>
        <v>0</v>
      </c>
      <c r="BO1687" s="175">
        <f t="shared" si="1860"/>
        <v>0</v>
      </c>
      <c r="BP1687" s="175">
        <f t="shared" si="1860"/>
        <v>0</v>
      </c>
      <c r="BQ1687" s="175">
        <f t="shared" si="1860"/>
        <v>0</v>
      </c>
      <c r="BR1687" s="175">
        <f t="shared" si="1860"/>
        <v>0</v>
      </c>
      <c r="BS1687" s="175">
        <f t="shared" si="1860"/>
        <v>0</v>
      </c>
      <c r="BT1687" s="175">
        <f t="shared" si="1860"/>
        <v>0</v>
      </c>
      <c r="BU1687" s="175">
        <f t="shared" si="1860"/>
        <v>0</v>
      </c>
      <c r="BV1687" s="175">
        <f t="shared" si="1860"/>
        <v>0</v>
      </c>
      <c r="BW1687" s="175">
        <f t="shared" si="1860"/>
        <v>0</v>
      </c>
      <c r="BX1687" s="175">
        <f t="shared" si="1860"/>
        <v>0</v>
      </c>
      <c r="BY1687" s="175">
        <f t="shared" si="1860"/>
        <v>0</v>
      </c>
      <c r="BZ1687" s="175">
        <f t="shared" si="1860"/>
        <v>0</v>
      </c>
      <c r="CA1687" s="175">
        <f t="shared" si="1860"/>
        <v>0</v>
      </c>
      <c r="CB1687" s="175">
        <f t="shared" si="1860"/>
        <v>0</v>
      </c>
      <c r="CC1687" s="175">
        <f t="shared" si="1860"/>
        <v>0</v>
      </c>
      <c r="CD1687" s="175">
        <f t="shared" si="1860"/>
        <v>0</v>
      </c>
      <c r="CE1687" s="175">
        <f t="shared" ref="CE1687:CK1687" si="1861">CE1660</f>
        <v>0</v>
      </c>
      <c r="CF1687" s="175">
        <f t="shared" si="1861"/>
        <v>0</v>
      </c>
      <c r="CG1687" s="175">
        <f t="shared" si="1861"/>
        <v>0</v>
      </c>
      <c r="CH1687" s="175">
        <f t="shared" si="1861"/>
        <v>0</v>
      </c>
      <c r="CI1687" s="175">
        <f t="shared" si="1861"/>
        <v>0</v>
      </c>
      <c r="CJ1687" s="175">
        <f t="shared" si="1861"/>
        <v>0</v>
      </c>
      <c r="CK1687" s="175">
        <f t="shared" si="1861"/>
        <v>0</v>
      </c>
    </row>
    <row r="1688" spans="2:89" x14ac:dyDescent="0.35">
      <c r="B1688" s="235" t="str">
        <f>IFERROR(SUBSTITUTE(TRIM(MID(B1664, SEARCH("-", B1664) + 1, LEN(B1664))),":",""),"no unit")</f>
        <v>no unit</v>
      </c>
      <c r="D1688" t="s">
        <v>760</v>
      </c>
      <c r="E1688" s="8" t="str">
        <f t="shared" ref="E1688" si="1862">ROW()&amp;" "&amp;D1688</f>
        <v>1688 FAPPE-S</v>
      </c>
      <c r="G1688" t="s">
        <v>332</v>
      </c>
      <c r="H1688" s="12"/>
      <c r="I1688" s="60"/>
      <c r="J1688" s="60"/>
      <c r="K1688" s="15"/>
      <c r="L1688" s="15"/>
      <c r="M1688" s="15"/>
      <c r="N1688" s="15"/>
      <c r="O1688" s="15"/>
      <c r="P1688" s="15"/>
      <c r="R1688" s="15"/>
      <c r="S1688" s="175"/>
      <c r="T1688" s="175"/>
      <c r="U1688" s="175"/>
      <c r="V1688" s="175"/>
      <c r="W1688" s="175"/>
      <c r="X1688" s="175"/>
      <c r="Y1688" s="175"/>
      <c r="Z1688" s="175"/>
      <c r="AA1688" s="175"/>
      <c r="AB1688" s="175"/>
      <c r="AC1688" s="175"/>
      <c r="AD1688" s="175"/>
      <c r="AE1688" s="175"/>
      <c r="AF1688" s="175"/>
      <c r="AG1688" s="175"/>
      <c r="AH1688" s="175"/>
      <c r="AI1688" s="175"/>
      <c r="AJ1688" s="175"/>
      <c r="AK1688" s="175"/>
      <c r="AL1688" s="175"/>
      <c r="AM1688" s="175"/>
      <c r="AN1688" s="175"/>
      <c r="AO1688" s="175"/>
      <c r="AP1688" s="175"/>
      <c r="AQ1688" s="175"/>
      <c r="AR1688" s="175"/>
      <c r="AS1688" s="175"/>
      <c r="AT1688" s="175"/>
      <c r="AU1688" s="175"/>
      <c r="AV1688" s="175"/>
      <c r="AW1688" s="175"/>
      <c r="AX1688" s="175"/>
      <c r="AY1688" s="175"/>
      <c r="AZ1688" s="175"/>
      <c r="BA1688" s="175"/>
      <c r="BB1688" s="175"/>
      <c r="BC1688" s="175"/>
      <c r="BD1688" s="175"/>
      <c r="BE1688" s="175"/>
      <c r="BF1688" s="175"/>
      <c r="BG1688" s="175"/>
      <c r="BH1688" s="175"/>
      <c r="BI1688" s="175"/>
      <c r="BJ1688" s="175"/>
      <c r="BK1688" s="175"/>
      <c r="BL1688" s="175"/>
      <c r="BM1688" s="175"/>
      <c r="BN1688" s="175"/>
      <c r="BO1688" s="175"/>
      <c r="BP1688" s="175"/>
      <c r="BQ1688" s="175"/>
      <c r="BR1688" s="175"/>
      <c r="BS1688" s="175"/>
      <c r="BT1688" s="175"/>
      <c r="BU1688" s="175"/>
      <c r="BV1688" s="175"/>
      <c r="BW1688" s="175"/>
      <c r="BX1688" s="175"/>
      <c r="BY1688" s="175"/>
      <c r="BZ1688" s="175"/>
      <c r="CA1688" s="175"/>
      <c r="CB1688" s="175"/>
      <c r="CC1688" s="175"/>
      <c r="CD1688" s="175"/>
      <c r="CE1688" s="175"/>
      <c r="CF1688" s="175"/>
      <c r="CG1688" s="175"/>
      <c r="CH1688" s="175"/>
      <c r="CI1688" s="175"/>
      <c r="CJ1688" s="175"/>
      <c r="CK1688" s="175"/>
    </row>
    <row r="1689" spans="2:89" x14ac:dyDescent="0.35">
      <c r="B1689" s="187" t="str">
        <f>B1662</f>
        <v>Secondary revenue driver</v>
      </c>
      <c r="D1689" t="s">
        <v>760</v>
      </c>
      <c r="E1689" s="8" t="str">
        <f t="shared" si="1857"/>
        <v>1689 FAPPE-S</v>
      </c>
      <c r="G1689" t="s">
        <v>332</v>
      </c>
      <c r="H1689" s="90"/>
      <c r="I1689" s="209"/>
      <c r="J1689" s="209"/>
      <c r="K1689" s="210"/>
      <c r="L1689" s="210"/>
      <c r="M1689" s="210"/>
      <c r="N1689" s="210"/>
      <c r="O1689" s="210"/>
      <c r="P1689" s="210"/>
      <c r="R1689" s="210"/>
      <c r="S1689" s="4" t="str">
        <f t="shared" ref="S1689" si="1863">ADDRESS(ROW(S1681),COLUMN(S1681),2)</f>
        <v>S$1681</v>
      </c>
      <c r="T1689" s="4" t="str">
        <f t="shared" ref="T1689:AX1689" si="1864">ADDRESS(ROW(T1681),COLUMN(T1681),2)</f>
        <v>T$1681</v>
      </c>
      <c r="U1689" s="4" t="str">
        <f t="shared" si="1864"/>
        <v>U$1681</v>
      </c>
      <c r="V1689" s="4" t="str">
        <f t="shared" si="1864"/>
        <v>V$1681</v>
      </c>
      <c r="W1689" s="4" t="str">
        <f t="shared" si="1864"/>
        <v>W$1681</v>
      </c>
      <c r="X1689" s="4" t="str">
        <f t="shared" si="1864"/>
        <v>X$1681</v>
      </c>
      <c r="Y1689" s="4" t="str">
        <f t="shared" si="1864"/>
        <v>Y$1681</v>
      </c>
      <c r="Z1689" s="4" t="str">
        <f t="shared" si="1864"/>
        <v>Z$1681</v>
      </c>
      <c r="AA1689" s="4" t="str">
        <f t="shared" si="1864"/>
        <v>AA$1681</v>
      </c>
      <c r="AB1689" s="4" t="str">
        <f t="shared" si="1864"/>
        <v>AB$1681</v>
      </c>
      <c r="AC1689" s="4" t="str">
        <f t="shared" si="1864"/>
        <v>AC$1681</v>
      </c>
      <c r="AD1689" s="4" t="str">
        <f t="shared" si="1864"/>
        <v>AD$1681</v>
      </c>
      <c r="AE1689" s="4" t="str">
        <f t="shared" si="1864"/>
        <v>AE$1681</v>
      </c>
      <c r="AF1689" s="4" t="str">
        <f t="shared" si="1864"/>
        <v>AF$1681</v>
      </c>
      <c r="AG1689" s="4" t="str">
        <f t="shared" si="1864"/>
        <v>AG$1681</v>
      </c>
      <c r="AH1689" s="4" t="str">
        <f t="shared" si="1864"/>
        <v>AH$1681</v>
      </c>
      <c r="AI1689" s="4" t="str">
        <f t="shared" si="1864"/>
        <v>AI$1681</v>
      </c>
      <c r="AJ1689" s="4" t="str">
        <f t="shared" si="1864"/>
        <v>AJ$1681</v>
      </c>
      <c r="AK1689" s="4" t="str">
        <f t="shared" si="1864"/>
        <v>AK$1681</v>
      </c>
      <c r="AL1689" s="4" t="str">
        <f t="shared" si="1864"/>
        <v>AL$1681</v>
      </c>
      <c r="AM1689" s="4" t="str">
        <f t="shared" si="1864"/>
        <v>AM$1681</v>
      </c>
      <c r="AN1689" s="4" t="str">
        <f t="shared" si="1864"/>
        <v>AN$1681</v>
      </c>
      <c r="AO1689" s="4" t="str">
        <f t="shared" si="1864"/>
        <v>AO$1681</v>
      </c>
      <c r="AP1689" s="4" t="str">
        <f t="shared" si="1864"/>
        <v>AP$1681</v>
      </c>
      <c r="AQ1689" s="4" t="str">
        <f t="shared" si="1864"/>
        <v>AQ$1681</v>
      </c>
      <c r="AR1689" s="4" t="str">
        <f t="shared" si="1864"/>
        <v>AR$1681</v>
      </c>
      <c r="AS1689" s="4" t="str">
        <f t="shared" si="1864"/>
        <v>AS$1681</v>
      </c>
      <c r="AT1689" s="4" t="str">
        <f t="shared" si="1864"/>
        <v>AT$1681</v>
      </c>
      <c r="AU1689" s="4" t="str">
        <f t="shared" si="1864"/>
        <v>AU$1681</v>
      </c>
      <c r="AV1689" s="4" t="str">
        <f t="shared" si="1864"/>
        <v>AV$1681</v>
      </c>
      <c r="AW1689" s="4" t="str">
        <f t="shared" si="1864"/>
        <v>AW$1681</v>
      </c>
      <c r="AX1689" s="4" t="str">
        <f t="shared" si="1864"/>
        <v>AX$1681</v>
      </c>
      <c r="AY1689" s="4" t="str">
        <f t="shared" ref="AY1689:CD1689" si="1865">ADDRESS(ROW(AY1681),COLUMN(AY1681),2)</f>
        <v>AY$1681</v>
      </c>
      <c r="AZ1689" s="4" t="str">
        <f t="shared" si="1865"/>
        <v>AZ$1681</v>
      </c>
      <c r="BA1689" s="4" t="str">
        <f t="shared" si="1865"/>
        <v>BA$1681</v>
      </c>
      <c r="BB1689" s="4" t="str">
        <f t="shared" si="1865"/>
        <v>BB$1681</v>
      </c>
      <c r="BC1689" s="4" t="str">
        <f t="shared" si="1865"/>
        <v>BC$1681</v>
      </c>
      <c r="BD1689" s="4" t="str">
        <f t="shared" si="1865"/>
        <v>BD$1681</v>
      </c>
      <c r="BE1689" s="4" t="str">
        <f t="shared" si="1865"/>
        <v>BE$1681</v>
      </c>
      <c r="BF1689" s="4" t="str">
        <f t="shared" si="1865"/>
        <v>BF$1681</v>
      </c>
      <c r="BG1689" s="4" t="str">
        <f t="shared" si="1865"/>
        <v>BG$1681</v>
      </c>
      <c r="BH1689" s="4" t="str">
        <f t="shared" si="1865"/>
        <v>BH$1681</v>
      </c>
      <c r="BI1689" s="4" t="str">
        <f t="shared" si="1865"/>
        <v>BI$1681</v>
      </c>
      <c r="BJ1689" s="4" t="str">
        <f t="shared" si="1865"/>
        <v>BJ$1681</v>
      </c>
      <c r="BK1689" s="4" t="str">
        <f t="shared" si="1865"/>
        <v>BK$1681</v>
      </c>
      <c r="BL1689" s="4" t="str">
        <f t="shared" si="1865"/>
        <v>BL$1681</v>
      </c>
      <c r="BM1689" s="4" t="str">
        <f t="shared" si="1865"/>
        <v>BM$1681</v>
      </c>
      <c r="BN1689" s="4" t="str">
        <f t="shared" si="1865"/>
        <v>BN$1681</v>
      </c>
      <c r="BO1689" s="4" t="str">
        <f t="shared" si="1865"/>
        <v>BO$1681</v>
      </c>
      <c r="BP1689" s="4" t="str">
        <f t="shared" si="1865"/>
        <v>BP$1681</v>
      </c>
      <c r="BQ1689" s="4" t="str">
        <f t="shared" si="1865"/>
        <v>BQ$1681</v>
      </c>
      <c r="BR1689" s="4" t="str">
        <f t="shared" si="1865"/>
        <v>BR$1681</v>
      </c>
      <c r="BS1689" s="4" t="str">
        <f t="shared" si="1865"/>
        <v>BS$1681</v>
      </c>
      <c r="BT1689" s="4" t="str">
        <f t="shared" si="1865"/>
        <v>BT$1681</v>
      </c>
      <c r="BU1689" s="4" t="str">
        <f t="shared" si="1865"/>
        <v>BU$1681</v>
      </c>
      <c r="BV1689" s="4" t="str">
        <f t="shared" si="1865"/>
        <v>BV$1681</v>
      </c>
      <c r="BW1689" s="4" t="str">
        <f t="shared" si="1865"/>
        <v>BW$1681</v>
      </c>
      <c r="BX1689" s="4" t="str">
        <f t="shared" si="1865"/>
        <v>BX$1681</v>
      </c>
      <c r="BY1689" s="4" t="str">
        <f t="shared" si="1865"/>
        <v>BY$1681</v>
      </c>
      <c r="BZ1689" s="4" t="str">
        <f t="shared" si="1865"/>
        <v>BZ$1681</v>
      </c>
      <c r="CA1689" s="4" t="str">
        <f t="shared" si="1865"/>
        <v>CA$1681</v>
      </c>
      <c r="CB1689" s="4" t="str">
        <f t="shared" si="1865"/>
        <v>CB$1681</v>
      </c>
      <c r="CC1689" s="4" t="str">
        <f t="shared" si="1865"/>
        <v>CC$1681</v>
      </c>
      <c r="CD1689" s="4" t="str">
        <f t="shared" si="1865"/>
        <v>CD$1681</v>
      </c>
      <c r="CE1689" s="4" t="str">
        <f t="shared" ref="CE1689:CK1689" si="1866">ADDRESS(ROW(CE1681),COLUMN(CE1681),2)</f>
        <v>CE$1681</v>
      </c>
      <c r="CF1689" s="4" t="str">
        <f t="shared" si="1866"/>
        <v>CF$1681</v>
      </c>
      <c r="CG1689" s="4" t="str">
        <f t="shared" si="1866"/>
        <v>CG$1681</v>
      </c>
      <c r="CH1689" s="4" t="str">
        <f t="shared" si="1866"/>
        <v>CH$1681</v>
      </c>
      <c r="CI1689" s="4" t="str">
        <f t="shared" si="1866"/>
        <v>CI$1681</v>
      </c>
      <c r="CJ1689" s="4" t="str">
        <f t="shared" si="1866"/>
        <v>CJ$1681</v>
      </c>
      <c r="CK1689" s="4" t="str">
        <f t="shared" si="1866"/>
        <v>CK$1681</v>
      </c>
    </row>
    <row r="1690" spans="2:89" x14ac:dyDescent="0.35">
      <c r="B1690" s="132" t="str">
        <f>B1663</f>
        <v>Secondary volume driver</v>
      </c>
      <c r="D1690" t="s">
        <v>760</v>
      </c>
      <c r="E1690" s="8" t="str">
        <f t="shared" si="1857"/>
        <v>1690 FAPPE-S</v>
      </c>
      <c r="G1690" t="s">
        <v>332</v>
      </c>
      <c r="H1690" s="12"/>
      <c r="I1690" s="60"/>
      <c r="J1690" s="60"/>
      <c r="K1690" s="15"/>
      <c r="L1690" s="15"/>
      <c r="M1690" s="15"/>
      <c r="N1690" s="15"/>
      <c r="O1690" s="15"/>
      <c r="P1690" s="15"/>
      <c r="R1690" s="15"/>
      <c r="S1690" s="175" t="str">
        <f t="shared" ref="S1690" si="1867">S1663</f>
        <v>S$19</v>
      </c>
      <c r="T1690" s="175" t="str">
        <f t="shared" ref="T1690:AX1690" si="1868">T1663</f>
        <v>T$19</v>
      </c>
      <c r="U1690" s="175" t="str">
        <f t="shared" si="1868"/>
        <v>U$19</v>
      </c>
      <c r="V1690" s="175" t="str">
        <f t="shared" si="1868"/>
        <v>V$19</v>
      </c>
      <c r="W1690" s="175" t="str">
        <f t="shared" si="1868"/>
        <v>W$19</v>
      </c>
      <c r="X1690" s="175" t="str">
        <f t="shared" si="1868"/>
        <v>X$19</v>
      </c>
      <c r="Y1690" s="175" t="str">
        <f t="shared" si="1868"/>
        <v>Y$19</v>
      </c>
      <c r="Z1690" s="175" t="str">
        <f t="shared" si="1868"/>
        <v>Z$19</v>
      </c>
      <c r="AA1690" s="175" t="str">
        <f t="shared" si="1868"/>
        <v>AA$19</v>
      </c>
      <c r="AB1690" s="175" t="str">
        <f t="shared" si="1868"/>
        <v>AB$19</v>
      </c>
      <c r="AC1690" s="175" t="str">
        <f t="shared" si="1868"/>
        <v>AC$19</v>
      </c>
      <c r="AD1690" s="175" t="str">
        <f t="shared" si="1868"/>
        <v>AD$19</v>
      </c>
      <c r="AE1690" s="175" t="str">
        <f t="shared" si="1868"/>
        <v>AE$19</v>
      </c>
      <c r="AF1690" s="175" t="str">
        <f t="shared" si="1868"/>
        <v>AF$19</v>
      </c>
      <c r="AG1690" s="175" t="str">
        <f t="shared" si="1868"/>
        <v>AG$19</v>
      </c>
      <c r="AH1690" s="175" t="str">
        <f t="shared" si="1868"/>
        <v>AH$19</v>
      </c>
      <c r="AI1690" s="175" t="str">
        <f t="shared" si="1868"/>
        <v>AI$19</v>
      </c>
      <c r="AJ1690" s="175" t="str">
        <f t="shared" si="1868"/>
        <v>AJ$19</v>
      </c>
      <c r="AK1690" s="175" t="str">
        <f t="shared" si="1868"/>
        <v>AK$19</v>
      </c>
      <c r="AL1690" s="175" t="str">
        <f t="shared" si="1868"/>
        <v>AL$19</v>
      </c>
      <c r="AM1690" s="175" t="str">
        <f t="shared" si="1868"/>
        <v>AM$19</v>
      </c>
      <c r="AN1690" s="175" t="str">
        <f t="shared" si="1868"/>
        <v>AN$19</v>
      </c>
      <c r="AO1690" s="175" t="str">
        <f t="shared" si="1868"/>
        <v>AO$19</v>
      </c>
      <c r="AP1690" s="175" t="str">
        <f t="shared" si="1868"/>
        <v>AP$19</v>
      </c>
      <c r="AQ1690" s="175" t="str">
        <f t="shared" si="1868"/>
        <v>AQ$19</v>
      </c>
      <c r="AR1690" s="175" t="str">
        <f t="shared" si="1868"/>
        <v>AR$19</v>
      </c>
      <c r="AS1690" s="175" t="str">
        <f t="shared" si="1868"/>
        <v>AS$19</v>
      </c>
      <c r="AT1690" s="175" t="str">
        <f t="shared" si="1868"/>
        <v>AT$19</v>
      </c>
      <c r="AU1690" s="175" t="str">
        <f t="shared" si="1868"/>
        <v>AU$19</v>
      </c>
      <c r="AV1690" s="175" t="str">
        <f t="shared" si="1868"/>
        <v>AV$19</v>
      </c>
      <c r="AW1690" s="175" t="str">
        <f t="shared" si="1868"/>
        <v>AW$19</v>
      </c>
      <c r="AX1690" s="175" t="str">
        <f t="shared" si="1868"/>
        <v>AX$19</v>
      </c>
      <c r="AY1690" s="175" t="str">
        <f t="shared" ref="AY1690:CD1690" si="1869">AY1663</f>
        <v>AY$19</v>
      </c>
      <c r="AZ1690" s="175" t="str">
        <f t="shared" si="1869"/>
        <v>AZ$19</v>
      </c>
      <c r="BA1690" s="175" t="str">
        <f t="shared" si="1869"/>
        <v>BA$19</v>
      </c>
      <c r="BB1690" s="175" t="str">
        <f t="shared" si="1869"/>
        <v>BB$19</v>
      </c>
      <c r="BC1690" s="175" t="str">
        <f t="shared" si="1869"/>
        <v>BC$19</v>
      </c>
      <c r="BD1690" s="175" t="str">
        <f t="shared" si="1869"/>
        <v>BD$19</v>
      </c>
      <c r="BE1690" s="175" t="str">
        <f t="shared" si="1869"/>
        <v>BE$19</v>
      </c>
      <c r="BF1690" s="175" t="str">
        <f t="shared" si="1869"/>
        <v>BF$19</v>
      </c>
      <c r="BG1690" s="175" t="str">
        <f t="shared" si="1869"/>
        <v>BG$19</v>
      </c>
      <c r="BH1690" s="175" t="str">
        <f t="shared" si="1869"/>
        <v>BH$19</v>
      </c>
      <c r="BI1690" s="175" t="str">
        <f t="shared" si="1869"/>
        <v>BI$19</v>
      </c>
      <c r="BJ1690" s="175" t="str">
        <f t="shared" si="1869"/>
        <v>BJ$19</v>
      </c>
      <c r="BK1690" s="175" t="str">
        <f t="shared" si="1869"/>
        <v>BK$19</v>
      </c>
      <c r="BL1690" s="175" t="str">
        <f t="shared" si="1869"/>
        <v>BL$19</v>
      </c>
      <c r="BM1690" s="175" t="str">
        <f t="shared" si="1869"/>
        <v>BM$19</v>
      </c>
      <c r="BN1690" s="175" t="str">
        <f t="shared" si="1869"/>
        <v>BN$19</v>
      </c>
      <c r="BO1690" s="175" t="str">
        <f t="shared" si="1869"/>
        <v>BO$19</v>
      </c>
      <c r="BP1690" s="175" t="str">
        <f t="shared" si="1869"/>
        <v>BP$19</v>
      </c>
      <c r="BQ1690" s="175" t="str">
        <f t="shared" si="1869"/>
        <v>BQ$19</v>
      </c>
      <c r="BR1690" s="175" t="str">
        <f t="shared" si="1869"/>
        <v>BR$19</v>
      </c>
      <c r="BS1690" s="175" t="str">
        <f t="shared" si="1869"/>
        <v>BS$19</v>
      </c>
      <c r="BT1690" s="175" t="str">
        <f t="shared" si="1869"/>
        <v>BT$19</v>
      </c>
      <c r="BU1690" s="175" t="str">
        <f t="shared" si="1869"/>
        <v>BU$19</v>
      </c>
      <c r="BV1690" s="175" t="str">
        <f t="shared" si="1869"/>
        <v>BV$19</v>
      </c>
      <c r="BW1690" s="175" t="str">
        <f t="shared" si="1869"/>
        <v>BW$19</v>
      </c>
      <c r="BX1690" s="175" t="str">
        <f t="shared" si="1869"/>
        <v>BX$19</v>
      </c>
      <c r="BY1690" s="175" t="str">
        <f t="shared" si="1869"/>
        <v>BY$19</v>
      </c>
      <c r="BZ1690" s="175" t="str">
        <f t="shared" si="1869"/>
        <v>BZ$19</v>
      </c>
      <c r="CA1690" s="175" t="str">
        <f t="shared" si="1869"/>
        <v>CA$19</v>
      </c>
      <c r="CB1690" s="175" t="str">
        <f t="shared" si="1869"/>
        <v>CB$19</v>
      </c>
      <c r="CC1690" s="175" t="str">
        <f t="shared" si="1869"/>
        <v>CC$19</v>
      </c>
      <c r="CD1690" s="175" t="str">
        <f t="shared" si="1869"/>
        <v>CD$19</v>
      </c>
      <c r="CE1690" s="175" t="str">
        <f t="shared" ref="CE1690:CK1690" si="1870">CE1663</f>
        <v>CE$19</v>
      </c>
      <c r="CF1690" s="175" t="str">
        <f t="shared" si="1870"/>
        <v>CF$19</v>
      </c>
      <c r="CG1690" s="175" t="str">
        <f t="shared" si="1870"/>
        <v>CG$19</v>
      </c>
      <c r="CH1690" s="175" t="str">
        <f t="shared" si="1870"/>
        <v>CH$19</v>
      </c>
      <c r="CI1690" s="175" t="str">
        <f t="shared" si="1870"/>
        <v>CI$19</v>
      </c>
      <c r="CJ1690" s="175" t="str">
        <f t="shared" si="1870"/>
        <v>CJ$19</v>
      </c>
      <c r="CK1690" s="175" t="str">
        <f t="shared" si="1870"/>
        <v>CK$19</v>
      </c>
    </row>
    <row r="1691" spans="2:89" x14ac:dyDescent="0.35">
      <c r="B1691" s="171" t="s">
        <v>490</v>
      </c>
      <c r="E1691" s="8"/>
      <c r="H1691" s="170"/>
      <c r="I1691" s="172"/>
      <c r="J1691" s="172"/>
      <c r="K1691" s="193"/>
      <c r="L1691" s="193"/>
      <c r="M1691" s="193"/>
      <c r="N1691" s="193"/>
      <c r="O1691" s="193"/>
      <c r="P1691" s="193"/>
      <c r="R1691" s="194"/>
      <c r="S1691" s="170"/>
      <c r="T1691" s="170"/>
      <c r="U1691" s="170"/>
      <c r="V1691" s="170"/>
      <c r="W1691" s="170"/>
      <c r="X1691" s="170"/>
      <c r="Y1691" s="170"/>
      <c r="Z1691" s="170"/>
      <c r="AA1691" s="170"/>
      <c r="AB1691" s="170"/>
      <c r="AC1691" s="170"/>
      <c r="AD1691" s="170"/>
      <c r="AE1691" s="170"/>
      <c r="AF1691" s="170"/>
      <c r="AG1691" s="170"/>
      <c r="AH1691" s="170"/>
      <c r="AI1691" s="170"/>
      <c r="AJ1691" s="170"/>
      <c r="AK1691" s="170"/>
      <c r="AL1691" s="170"/>
      <c r="AM1691" s="170"/>
      <c r="AN1691" s="170"/>
      <c r="AO1691" s="170"/>
      <c r="AP1691" s="170"/>
      <c r="AQ1691" s="170"/>
      <c r="AR1691" s="170"/>
      <c r="AS1691" s="170"/>
      <c r="AT1691" s="170"/>
      <c r="AU1691" s="170"/>
      <c r="AV1691" s="170"/>
      <c r="AW1691" s="170"/>
      <c r="AX1691" s="170"/>
      <c r="AY1691" s="170"/>
      <c r="AZ1691" s="170"/>
      <c r="BA1691" s="170"/>
      <c r="BB1691" s="170"/>
      <c r="BC1691" s="170"/>
      <c r="BD1691" s="170"/>
      <c r="BE1691" s="170"/>
      <c r="BF1691" s="170"/>
      <c r="BG1691" s="170"/>
      <c r="BH1691" s="170"/>
      <c r="BI1691" s="170"/>
      <c r="BJ1691" s="170"/>
      <c r="BK1691" s="170"/>
      <c r="BL1691" s="170"/>
      <c r="BM1691" s="170"/>
      <c r="BN1691" s="170"/>
      <c r="BO1691" s="170"/>
      <c r="BP1691" s="170"/>
      <c r="BQ1691" s="170"/>
      <c r="BR1691" s="170"/>
      <c r="BS1691" s="170"/>
      <c r="BT1691" s="170"/>
      <c r="BU1691" s="170"/>
      <c r="BV1691" s="170"/>
      <c r="BW1691" s="170"/>
      <c r="BX1691" s="170"/>
      <c r="BY1691" s="170"/>
      <c r="BZ1691" s="170"/>
      <c r="CA1691" s="170"/>
      <c r="CB1691" s="170"/>
      <c r="CC1691" s="170"/>
      <c r="CD1691" s="170"/>
      <c r="CE1691" s="170"/>
      <c r="CF1691" s="170"/>
      <c r="CG1691" s="170"/>
      <c r="CH1691" s="170"/>
      <c r="CI1691" s="170"/>
      <c r="CJ1691" s="170"/>
      <c r="CK1691" s="170"/>
    </row>
    <row r="1692" spans="2:89" x14ac:dyDescent="0.35">
      <c r="B1692" s="171" t="s">
        <v>492</v>
      </c>
      <c r="E1692" s="8"/>
      <c r="H1692" s="170"/>
      <c r="I1692" s="172"/>
      <c r="J1692" s="172"/>
      <c r="K1692" s="193"/>
      <c r="L1692" s="193"/>
      <c r="M1692" s="193"/>
      <c r="N1692" s="193"/>
      <c r="O1692" s="193"/>
      <c r="P1692" s="193"/>
      <c r="R1692" s="194"/>
      <c r="S1692" s="170"/>
      <c r="T1692" s="170"/>
      <c r="U1692" s="170"/>
      <c r="V1692" s="170"/>
      <c r="W1692" s="170"/>
      <c r="X1692" s="170"/>
      <c r="Y1692" s="170"/>
      <c r="Z1692" s="170"/>
      <c r="AA1692" s="170"/>
      <c r="AB1692" s="170"/>
      <c r="AC1692" s="170"/>
      <c r="AD1692" s="170"/>
      <c r="AE1692" s="170"/>
      <c r="AF1692" s="170"/>
      <c r="AG1692" s="170"/>
      <c r="AH1692" s="170"/>
      <c r="AI1692" s="170"/>
      <c r="AJ1692" s="170"/>
      <c r="AK1692" s="170"/>
      <c r="AL1692" s="170"/>
      <c r="AM1692" s="170"/>
      <c r="AN1692" s="170"/>
      <c r="AO1692" s="170"/>
      <c r="AP1692" s="170"/>
      <c r="AQ1692" s="170"/>
      <c r="AR1692" s="170"/>
      <c r="AS1692" s="170"/>
      <c r="AT1692" s="170"/>
      <c r="AU1692" s="170"/>
      <c r="AV1692" s="170"/>
      <c r="AW1692" s="170"/>
      <c r="AX1692" s="170"/>
      <c r="AY1692" s="170"/>
      <c r="AZ1692" s="170"/>
      <c r="BA1692" s="170"/>
      <c r="BB1692" s="170"/>
      <c r="BC1692" s="170"/>
      <c r="BD1692" s="170"/>
      <c r="BE1692" s="170"/>
      <c r="BF1692" s="170"/>
      <c r="BG1692" s="170"/>
      <c r="BH1692" s="170"/>
      <c r="BI1692" s="170"/>
      <c r="BJ1692" s="170"/>
      <c r="BK1692" s="170"/>
      <c r="BL1692" s="170"/>
      <c r="BM1692" s="170"/>
      <c r="BN1692" s="170"/>
      <c r="BO1692" s="170"/>
      <c r="BP1692" s="170"/>
      <c r="BQ1692" s="170"/>
      <c r="BR1692" s="170"/>
      <c r="BS1692" s="170"/>
      <c r="BT1692" s="170"/>
      <c r="BU1692" s="170"/>
      <c r="BV1692" s="170"/>
      <c r="BW1692" s="170"/>
      <c r="BX1692" s="170"/>
      <c r="BY1692" s="170"/>
      <c r="BZ1692" s="170"/>
      <c r="CA1692" s="170"/>
      <c r="CB1692" s="170"/>
      <c r="CC1692" s="170"/>
      <c r="CD1692" s="170"/>
      <c r="CE1692" s="170"/>
      <c r="CF1692" s="170"/>
      <c r="CG1692" s="170"/>
      <c r="CH1692" s="170"/>
      <c r="CI1692" s="170"/>
      <c r="CJ1692" s="170"/>
      <c r="CK1692" s="170"/>
    </row>
    <row r="1693" spans="2:89" x14ac:dyDescent="0.35">
      <c r="B1693" s="171" t="s">
        <v>461</v>
      </c>
      <c r="E1693" s="8"/>
      <c r="H1693" s="170"/>
      <c r="I1693" s="172"/>
      <c r="J1693" s="172"/>
      <c r="K1693" s="193"/>
      <c r="L1693" s="193"/>
      <c r="M1693" s="193"/>
      <c r="N1693" s="193"/>
      <c r="O1693" s="193"/>
      <c r="P1693" s="193"/>
      <c r="R1693" s="194"/>
      <c r="S1693" s="195" t="str">
        <f t="shared" ref="S1693:CD1693" si="1871">S$20</f>
        <v>S$16</v>
      </c>
      <c r="T1693" s="195" t="str">
        <f t="shared" si="1871"/>
        <v>T$16</v>
      </c>
      <c r="U1693" s="195" t="str">
        <f t="shared" si="1871"/>
        <v>U$16</v>
      </c>
      <c r="V1693" s="195" t="str">
        <f t="shared" si="1871"/>
        <v>V$16</v>
      </c>
      <c r="W1693" s="195" t="str">
        <f t="shared" si="1871"/>
        <v>W$16</v>
      </c>
      <c r="X1693" s="195" t="str">
        <f t="shared" si="1871"/>
        <v>X$16</v>
      </c>
      <c r="Y1693" s="195" t="str">
        <f t="shared" si="1871"/>
        <v>Y$16</v>
      </c>
      <c r="Z1693" s="195" t="str">
        <f t="shared" si="1871"/>
        <v>Z$16</v>
      </c>
      <c r="AA1693" s="195" t="str">
        <f t="shared" si="1871"/>
        <v>AA$16</v>
      </c>
      <c r="AB1693" s="195" t="str">
        <f t="shared" si="1871"/>
        <v>AB$16</v>
      </c>
      <c r="AC1693" s="195" t="str">
        <f t="shared" si="1871"/>
        <v>AC$16</v>
      </c>
      <c r="AD1693" s="195" t="str">
        <f t="shared" si="1871"/>
        <v>AD$16</v>
      </c>
      <c r="AE1693" s="195" t="str">
        <f t="shared" si="1871"/>
        <v>AE$16</v>
      </c>
      <c r="AF1693" s="195" t="str">
        <f t="shared" si="1871"/>
        <v>AF$16</v>
      </c>
      <c r="AG1693" s="195" t="str">
        <f t="shared" si="1871"/>
        <v>AG$16</v>
      </c>
      <c r="AH1693" s="195" t="str">
        <f t="shared" si="1871"/>
        <v>AH$16</v>
      </c>
      <c r="AI1693" s="195" t="str">
        <f t="shared" si="1871"/>
        <v>AI$16</v>
      </c>
      <c r="AJ1693" s="195" t="str">
        <f t="shared" si="1871"/>
        <v>AJ$16</v>
      </c>
      <c r="AK1693" s="195" t="str">
        <f t="shared" si="1871"/>
        <v>AK$16</v>
      </c>
      <c r="AL1693" s="195" t="str">
        <f t="shared" si="1871"/>
        <v>AL$16</v>
      </c>
      <c r="AM1693" s="195" t="str">
        <f t="shared" si="1871"/>
        <v>AM$16</v>
      </c>
      <c r="AN1693" s="195" t="str">
        <f t="shared" si="1871"/>
        <v>AN$16</v>
      </c>
      <c r="AO1693" s="195" t="str">
        <f t="shared" si="1871"/>
        <v>AO$16</v>
      </c>
      <c r="AP1693" s="195" t="str">
        <f t="shared" si="1871"/>
        <v>AP$16</v>
      </c>
      <c r="AQ1693" s="195" t="str">
        <f t="shared" si="1871"/>
        <v>AQ$16</v>
      </c>
      <c r="AR1693" s="195" t="str">
        <f t="shared" si="1871"/>
        <v>AR$16</v>
      </c>
      <c r="AS1693" s="195" t="str">
        <f t="shared" si="1871"/>
        <v>AS$16</v>
      </c>
      <c r="AT1693" s="195" t="str">
        <f t="shared" si="1871"/>
        <v>AT$16</v>
      </c>
      <c r="AU1693" s="195" t="str">
        <f t="shared" si="1871"/>
        <v>AU$16</v>
      </c>
      <c r="AV1693" s="195" t="str">
        <f t="shared" si="1871"/>
        <v>AV$16</v>
      </c>
      <c r="AW1693" s="195" t="str">
        <f t="shared" si="1871"/>
        <v>AW$16</v>
      </c>
      <c r="AX1693" s="195" t="str">
        <f t="shared" si="1871"/>
        <v>AX$16</v>
      </c>
      <c r="AY1693" s="195" t="str">
        <f t="shared" si="1871"/>
        <v>AY$16</v>
      </c>
      <c r="AZ1693" s="195" t="str">
        <f t="shared" si="1871"/>
        <v>AZ$16</v>
      </c>
      <c r="BA1693" s="195" t="str">
        <f t="shared" si="1871"/>
        <v>BA$16</v>
      </c>
      <c r="BB1693" s="195" t="str">
        <f t="shared" si="1871"/>
        <v>BB$16</v>
      </c>
      <c r="BC1693" s="195" t="str">
        <f t="shared" si="1871"/>
        <v>BC$16</v>
      </c>
      <c r="BD1693" s="195" t="str">
        <f t="shared" si="1871"/>
        <v>BD$16</v>
      </c>
      <c r="BE1693" s="195" t="str">
        <f t="shared" si="1871"/>
        <v>BE$16</v>
      </c>
      <c r="BF1693" s="195" t="str">
        <f t="shared" si="1871"/>
        <v>BF$16</v>
      </c>
      <c r="BG1693" s="195" t="str">
        <f t="shared" si="1871"/>
        <v>BG$16</v>
      </c>
      <c r="BH1693" s="195" t="str">
        <f t="shared" si="1871"/>
        <v>BH$16</v>
      </c>
      <c r="BI1693" s="195" t="str">
        <f t="shared" si="1871"/>
        <v>BI$16</v>
      </c>
      <c r="BJ1693" s="195" t="str">
        <f t="shared" si="1871"/>
        <v>BJ$16</v>
      </c>
      <c r="BK1693" s="195" t="str">
        <f t="shared" si="1871"/>
        <v>BK$16</v>
      </c>
      <c r="BL1693" s="195" t="str">
        <f t="shared" si="1871"/>
        <v>BL$16</v>
      </c>
      <c r="BM1693" s="195" t="str">
        <f t="shared" si="1871"/>
        <v>BM$16</v>
      </c>
      <c r="BN1693" s="195" t="str">
        <f t="shared" si="1871"/>
        <v>BN$16</v>
      </c>
      <c r="BO1693" s="195" t="str">
        <f t="shared" si="1871"/>
        <v>BO$16</v>
      </c>
      <c r="BP1693" s="195" t="str">
        <f t="shared" si="1871"/>
        <v>BP$16</v>
      </c>
      <c r="BQ1693" s="195" t="str">
        <f t="shared" si="1871"/>
        <v>BQ$16</v>
      </c>
      <c r="BR1693" s="195" t="str">
        <f t="shared" si="1871"/>
        <v>BR$16</v>
      </c>
      <c r="BS1693" s="195" t="str">
        <f t="shared" si="1871"/>
        <v>BS$16</v>
      </c>
      <c r="BT1693" s="195" t="str">
        <f t="shared" si="1871"/>
        <v>BT$16</v>
      </c>
      <c r="BU1693" s="195" t="str">
        <f t="shared" si="1871"/>
        <v>BU$16</v>
      </c>
      <c r="BV1693" s="195" t="str">
        <f t="shared" si="1871"/>
        <v>BV$16</v>
      </c>
      <c r="BW1693" s="195" t="str">
        <f t="shared" si="1871"/>
        <v>BW$16</v>
      </c>
      <c r="BX1693" s="195" t="str">
        <f t="shared" si="1871"/>
        <v>BX$16</v>
      </c>
      <c r="BY1693" s="195" t="str">
        <f t="shared" si="1871"/>
        <v>BY$16</v>
      </c>
      <c r="BZ1693" s="195" t="str">
        <f t="shared" si="1871"/>
        <v>BZ$16</v>
      </c>
      <c r="CA1693" s="195" t="str">
        <f t="shared" si="1871"/>
        <v>CA$16</v>
      </c>
      <c r="CB1693" s="195" t="str">
        <f t="shared" si="1871"/>
        <v>CB$16</v>
      </c>
      <c r="CC1693" s="195" t="str">
        <f t="shared" si="1871"/>
        <v>CC$16</v>
      </c>
      <c r="CD1693" s="195" t="str">
        <f t="shared" si="1871"/>
        <v>CD$16</v>
      </c>
      <c r="CE1693" s="195" t="str">
        <f t="shared" ref="CE1693:CK1693" si="1872">CE$20</f>
        <v>CE$16</v>
      </c>
      <c r="CF1693" s="195" t="str">
        <f t="shared" si="1872"/>
        <v>CF$16</v>
      </c>
      <c r="CG1693" s="195" t="str">
        <f t="shared" si="1872"/>
        <v>CG$16</v>
      </c>
      <c r="CH1693" s="195" t="str">
        <f t="shared" si="1872"/>
        <v>CH$16</v>
      </c>
      <c r="CI1693" s="195" t="str">
        <f t="shared" si="1872"/>
        <v>CI$16</v>
      </c>
      <c r="CJ1693" s="195" t="str">
        <f t="shared" si="1872"/>
        <v>CJ$16</v>
      </c>
      <c r="CK1693" s="195" t="str">
        <f t="shared" si="1872"/>
        <v>CK$16</v>
      </c>
    </row>
    <row r="1694" spans="2:89" x14ac:dyDescent="0.35">
      <c r="B1694" s="171" t="s">
        <v>462</v>
      </c>
      <c r="E1694" s="8"/>
      <c r="H1694" s="196"/>
      <c r="I1694" s="197"/>
      <c r="J1694" s="197"/>
      <c r="K1694" s="198"/>
      <c r="L1694" s="198"/>
      <c r="M1694" s="198"/>
      <c r="N1694" s="198"/>
      <c r="O1694" s="198"/>
      <c r="P1694" s="198"/>
      <c r="R1694" s="198"/>
      <c r="S1694" s="195" t="str">
        <f t="shared" ref="S1694:CD1694" si="1873">S$21</f>
        <v>S$17</v>
      </c>
      <c r="T1694" s="195" t="str">
        <f t="shared" si="1873"/>
        <v>T$17</v>
      </c>
      <c r="U1694" s="195" t="str">
        <f t="shared" si="1873"/>
        <v>U$17</v>
      </c>
      <c r="V1694" s="195" t="str">
        <f t="shared" si="1873"/>
        <v>V$17</v>
      </c>
      <c r="W1694" s="195" t="str">
        <f t="shared" si="1873"/>
        <v>W$17</v>
      </c>
      <c r="X1694" s="195" t="str">
        <f t="shared" si="1873"/>
        <v>X$17</v>
      </c>
      <c r="Y1694" s="195" t="str">
        <f t="shared" si="1873"/>
        <v>Y$17</v>
      </c>
      <c r="Z1694" s="195" t="str">
        <f t="shared" si="1873"/>
        <v>Z$17</v>
      </c>
      <c r="AA1694" s="195" t="str">
        <f t="shared" si="1873"/>
        <v>AA$17</v>
      </c>
      <c r="AB1694" s="195" t="str">
        <f t="shared" si="1873"/>
        <v>AB$17</v>
      </c>
      <c r="AC1694" s="195" t="str">
        <f t="shared" si="1873"/>
        <v>AC$17</v>
      </c>
      <c r="AD1694" s="195" t="str">
        <f t="shared" si="1873"/>
        <v>AD$17</v>
      </c>
      <c r="AE1694" s="195" t="str">
        <f t="shared" si="1873"/>
        <v>AE$17</v>
      </c>
      <c r="AF1694" s="195" t="str">
        <f t="shared" si="1873"/>
        <v>AF$17</v>
      </c>
      <c r="AG1694" s="195" t="str">
        <f t="shared" si="1873"/>
        <v>AG$17</v>
      </c>
      <c r="AH1694" s="195" t="str">
        <f t="shared" si="1873"/>
        <v>AH$17</v>
      </c>
      <c r="AI1694" s="195" t="str">
        <f t="shared" si="1873"/>
        <v>AI$17</v>
      </c>
      <c r="AJ1694" s="195" t="str">
        <f t="shared" si="1873"/>
        <v>AJ$17</v>
      </c>
      <c r="AK1694" s="195" t="str">
        <f t="shared" si="1873"/>
        <v>AK$17</v>
      </c>
      <c r="AL1694" s="195" t="str">
        <f t="shared" si="1873"/>
        <v>AL$17</v>
      </c>
      <c r="AM1694" s="195" t="str">
        <f t="shared" si="1873"/>
        <v>AM$17</v>
      </c>
      <c r="AN1694" s="195" t="str">
        <f t="shared" si="1873"/>
        <v>AN$17</v>
      </c>
      <c r="AO1694" s="195" t="str">
        <f t="shared" si="1873"/>
        <v>AO$17</v>
      </c>
      <c r="AP1694" s="195" t="str">
        <f t="shared" si="1873"/>
        <v>AP$17</v>
      </c>
      <c r="AQ1694" s="195" t="str">
        <f t="shared" si="1873"/>
        <v>AQ$17</v>
      </c>
      <c r="AR1694" s="195" t="str">
        <f t="shared" si="1873"/>
        <v>AR$17</v>
      </c>
      <c r="AS1694" s="195" t="str">
        <f t="shared" si="1873"/>
        <v>AS$17</v>
      </c>
      <c r="AT1694" s="195" t="str">
        <f t="shared" si="1873"/>
        <v>AT$17</v>
      </c>
      <c r="AU1694" s="195" t="str">
        <f t="shared" si="1873"/>
        <v>AU$17</v>
      </c>
      <c r="AV1694" s="195" t="str">
        <f t="shared" si="1873"/>
        <v>AV$17</v>
      </c>
      <c r="AW1694" s="195" t="str">
        <f t="shared" si="1873"/>
        <v>AW$17</v>
      </c>
      <c r="AX1694" s="195" t="str">
        <f t="shared" si="1873"/>
        <v>AX$17</v>
      </c>
      <c r="AY1694" s="195" t="str">
        <f t="shared" si="1873"/>
        <v>AY$17</v>
      </c>
      <c r="AZ1694" s="195" t="str">
        <f t="shared" si="1873"/>
        <v>AZ$17</v>
      </c>
      <c r="BA1694" s="195" t="str">
        <f t="shared" si="1873"/>
        <v>BA$17</v>
      </c>
      <c r="BB1694" s="195" t="str">
        <f t="shared" si="1873"/>
        <v>BB$17</v>
      </c>
      <c r="BC1694" s="195" t="str">
        <f t="shared" si="1873"/>
        <v>BC$17</v>
      </c>
      <c r="BD1694" s="195" t="str">
        <f t="shared" si="1873"/>
        <v>BD$17</v>
      </c>
      <c r="BE1694" s="195" t="str">
        <f t="shared" si="1873"/>
        <v>BE$17</v>
      </c>
      <c r="BF1694" s="195" t="str">
        <f t="shared" si="1873"/>
        <v>BF$17</v>
      </c>
      <c r="BG1694" s="195" t="str">
        <f t="shared" si="1873"/>
        <v>BG$17</v>
      </c>
      <c r="BH1694" s="195" t="str">
        <f t="shared" si="1873"/>
        <v>BH$17</v>
      </c>
      <c r="BI1694" s="195" t="str">
        <f t="shared" si="1873"/>
        <v>BI$17</v>
      </c>
      <c r="BJ1694" s="195" t="str">
        <f t="shared" si="1873"/>
        <v>BJ$17</v>
      </c>
      <c r="BK1694" s="195" t="str">
        <f t="shared" si="1873"/>
        <v>BK$17</v>
      </c>
      <c r="BL1694" s="195" t="str">
        <f t="shared" si="1873"/>
        <v>BL$17</v>
      </c>
      <c r="BM1694" s="195" t="str">
        <f t="shared" si="1873"/>
        <v>BM$17</v>
      </c>
      <c r="BN1694" s="195" t="str">
        <f t="shared" si="1873"/>
        <v>BN$17</v>
      </c>
      <c r="BO1694" s="195" t="str">
        <f t="shared" si="1873"/>
        <v>BO$17</v>
      </c>
      <c r="BP1694" s="195" t="str">
        <f t="shared" si="1873"/>
        <v>BP$17</v>
      </c>
      <c r="BQ1694" s="195" t="str">
        <f t="shared" si="1873"/>
        <v>BQ$17</v>
      </c>
      <c r="BR1694" s="195" t="str">
        <f t="shared" si="1873"/>
        <v>BR$17</v>
      </c>
      <c r="BS1694" s="195" t="str">
        <f t="shared" si="1873"/>
        <v>BS$17</v>
      </c>
      <c r="BT1694" s="195" t="str">
        <f t="shared" si="1873"/>
        <v>BT$17</v>
      </c>
      <c r="BU1694" s="195" t="str">
        <f t="shared" si="1873"/>
        <v>BU$17</v>
      </c>
      <c r="BV1694" s="195" t="str">
        <f t="shared" si="1873"/>
        <v>BV$17</v>
      </c>
      <c r="BW1694" s="195" t="str">
        <f t="shared" si="1873"/>
        <v>BW$17</v>
      </c>
      <c r="BX1694" s="195" t="str">
        <f t="shared" si="1873"/>
        <v>BX$17</v>
      </c>
      <c r="BY1694" s="195" t="str">
        <f t="shared" si="1873"/>
        <v>BY$17</v>
      </c>
      <c r="BZ1694" s="195" t="str">
        <f t="shared" si="1873"/>
        <v>BZ$17</v>
      </c>
      <c r="CA1694" s="195" t="str">
        <f t="shared" si="1873"/>
        <v>CA$17</v>
      </c>
      <c r="CB1694" s="195" t="str">
        <f t="shared" si="1873"/>
        <v>CB$17</v>
      </c>
      <c r="CC1694" s="195" t="str">
        <f t="shared" si="1873"/>
        <v>CC$17</v>
      </c>
      <c r="CD1694" s="195" t="str">
        <f t="shared" si="1873"/>
        <v>CD$17</v>
      </c>
      <c r="CE1694" s="195" t="str">
        <f t="shared" ref="CE1694:CK1694" si="1874">CE$21</f>
        <v>CE$17</v>
      </c>
      <c r="CF1694" s="195" t="str">
        <f t="shared" si="1874"/>
        <v>CF$17</v>
      </c>
      <c r="CG1694" s="195" t="str">
        <f t="shared" si="1874"/>
        <v>CG$17</v>
      </c>
      <c r="CH1694" s="195" t="str">
        <f t="shared" si="1874"/>
        <v>CH$17</v>
      </c>
      <c r="CI1694" s="195" t="str">
        <f t="shared" si="1874"/>
        <v>CI$17</v>
      </c>
      <c r="CJ1694" s="195" t="str">
        <f t="shared" si="1874"/>
        <v>CJ$17</v>
      </c>
      <c r="CK1694" s="195" t="str">
        <f t="shared" si="1874"/>
        <v>CK$17</v>
      </c>
    </row>
    <row r="1695" spans="2:89" x14ac:dyDescent="0.35">
      <c r="B1695" s="171" t="s">
        <v>491</v>
      </c>
      <c r="E1695" s="8"/>
      <c r="H1695" s="196"/>
      <c r="I1695" s="197"/>
      <c r="J1695" s="197"/>
      <c r="K1695" s="198"/>
      <c r="L1695" s="198"/>
      <c r="M1695" s="198"/>
      <c r="N1695" s="198"/>
      <c r="O1695" s="198"/>
      <c r="P1695" s="198"/>
      <c r="R1695" s="198"/>
      <c r="S1695" s="186"/>
      <c r="T1695" s="186"/>
      <c r="U1695" s="186"/>
      <c r="V1695" s="186"/>
      <c r="W1695" s="186"/>
      <c r="X1695" s="186"/>
      <c r="Y1695" s="186"/>
      <c r="Z1695" s="186"/>
      <c r="AA1695" s="186"/>
      <c r="AB1695" s="186"/>
      <c r="AC1695" s="186"/>
      <c r="AD1695" s="186"/>
      <c r="AE1695" s="186"/>
      <c r="AF1695" s="186"/>
      <c r="AG1695" s="186"/>
      <c r="AH1695" s="186"/>
      <c r="AI1695" s="186"/>
      <c r="AJ1695" s="186"/>
      <c r="AK1695" s="186"/>
      <c r="AL1695" s="186"/>
      <c r="AM1695" s="186"/>
      <c r="AN1695" s="186"/>
      <c r="AO1695" s="186"/>
      <c r="AP1695" s="186"/>
      <c r="AQ1695" s="186"/>
      <c r="AR1695" s="186"/>
      <c r="AS1695" s="186"/>
      <c r="AT1695" s="186"/>
      <c r="AU1695" s="186"/>
      <c r="AV1695" s="186"/>
      <c r="AW1695" s="186"/>
      <c r="AX1695" s="186"/>
      <c r="AY1695" s="186"/>
      <c r="AZ1695" s="186"/>
      <c r="BA1695" s="186"/>
      <c r="BB1695" s="186"/>
      <c r="BC1695" s="186"/>
      <c r="BD1695" s="186"/>
      <c r="BE1695" s="186"/>
      <c r="BF1695" s="186"/>
      <c r="BG1695" s="186"/>
      <c r="BH1695" s="186"/>
      <c r="BI1695" s="186"/>
      <c r="BJ1695" s="186"/>
      <c r="BK1695" s="186"/>
      <c r="BL1695" s="186"/>
      <c r="BM1695" s="186"/>
      <c r="BN1695" s="186"/>
      <c r="BO1695" s="186"/>
      <c r="BP1695" s="186"/>
      <c r="BQ1695" s="186"/>
      <c r="BR1695" s="186"/>
      <c r="BS1695" s="186"/>
      <c r="BT1695" s="186"/>
      <c r="BU1695" s="186"/>
      <c r="BV1695" s="186"/>
      <c r="BW1695" s="186"/>
      <c r="BX1695" s="186"/>
      <c r="BY1695" s="186"/>
      <c r="BZ1695" s="186"/>
      <c r="CA1695" s="186"/>
      <c r="CB1695" s="186"/>
      <c r="CC1695" s="186"/>
      <c r="CD1695" s="186"/>
      <c r="CE1695" s="186"/>
      <c r="CF1695" s="186"/>
      <c r="CG1695" s="186"/>
      <c r="CH1695" s="186"/>
      <c r="CI1695" s="186"/>
      <c r="CJ1695" s="186"/>
      <c r="CK1695" s="186"/>
    </row>
    <row r="1696" spans="2:89" x14ac:dyDescent="0.35">
      <c r="B1696" s="171" t="s">
        <v>505</v>
      </c>
      <c r="E1696" s="8"/>
      <c r="H1696" s="196"/>
      <c r="I1696" s="197"/>
      <c r="J1696" s="197"/>
      <c r="K1696" s="198"/>
      <c r="L1696" s="198"/>
      <c r="M1696" s="198"/>
      <c r="N1696" s="198"/>
      <c r="O1696" s="198"/>
      <c r="P1696" s="198"/>
      <c r="R1696" s="198"/>
      <c r="S1696" s="186"/>
      <c r="T1696" s="186"/>
      <c r="U1696" s="186"/>
      <c r="V1696" s="186"/>
      <c r="W1696" s="186"/>
      <c r="X1696" s="186"/>
      <c r="Y1696" s="186"/>
      <c r="Z1696" s="186"/>
      <c r="AA1696" s="186"/>
      <c r="AB1696" s="186"/>
      <c r="AC1696" s="186"/>
      <c r="AD1696" s="186"/>
      <c r="AE1696" s="186"/>
      <c r="AF1696" s="186"/>
      <c r="AG1696" s="186"/>
      <c r="AH1696" s="186"/>
      <c r="AI1696" s="186"/>
      <c r="AJ1696" s="186"/>
      <c r="AK1696" s="186"/>
      <c r="AL1696" s="186"/>
      <c r="AM1696" s="186"/>
      <c r="AN1696" s="186"/>
      <c r="AO1696" s="186"/>
      <c r="AP1696" s="186"/>
      <c r="AQ1696" s="186"/>
      <c r="AR1696" s="186"/>
      <c r="AS1696" s="186"/>
      <c r="AT1696" s="186"/>
      <c r="AU1696" s="186"/>
      <c r="AV1696" s="186"/>
      <c r="AW1696" s="186"/>
      <c r="AX1696" s="186"/>
      <c r="AY1696" s="186"/>
      <c r="AZ1696" s="186"/>
      <c r="BA1696" s="186"/>
      <c r="BB1696" s="186"/>
      <c r="BC1696" s="186"/>
      <c r="BD1696" s="186"/>
      <c r="BE1696" s="186"/>
      <c r="BF1696" s="186"/>
      <c r="BG1696" s="186"/>
      <c r="BH1696" s="186"/>
      <c r="BI1696" s="186"/>
      <c r="BJ1696" s="186"/>
      <c r="BK1696" s="186"/>
      <c r="BL1696" s="186"/>
      <c r="BM1696" s="186"/>
      <c r="BN1696" s="186"/>
      <c r="BO1696" s="186"/>
      <c r="BP1696" s="186"/>
      <c r="BQ1696" s="186"/>
      <c r="BR1696" s="186"/>
      <c r="BS1696" s="186"/>
      <c r="BT1696" s="186"/>
      <c r="BU1696" s="186"/>
      <c r="BV1696" s="186"/>
      <c r="BW1696" s="186"/>
      <c r="BX1696" s="186"/>
      <c r="BY1696" s="186"/>
      <c r="BZ1696" s="186"/>
      <c r="CA1696" s="186"/>
      <c r="CB1696" s="186"/>
      <c r="CC1696" s="186"/>
      <c r="CD1696" s="186"/>
      <c r="CE1696" s="186"/>
      <c r="CF1696" s="186"/>
      <c r="CG1696" s="186"/>
      <c r="CH1696" s="186"/>
      <c r="CI1696" s="186"/>
      <c r="CJ1696" s="186"/>
      <c r="CK1696" s="186"/>
    </row>
    <row r="1697" spans="2:89" x14ac:dyDescent="0.35">
      <c r="B1697" s="171" t="s">
        <v>463</v>
      </c>
      <c r="E1697" s="8"/>
      <c r="H1697" s="196"/>
      <c r="I1697" s="197"/>
      <c r="J1697" s="197"/>
      <c r="K1697" s="198"/>
      <c r="L1697" s="198"/>
      <c r="M1697" s="198"/>
      <c r="N1697" s="198"/>
      <c r="O1697" s="198"/>
      <c r="P1697" s="198"/>
      <c r="R1697" s="198"/>
      <c r="S1697" s="186" t="str">
        <f t="shared" ref="S1697:CD1697" si="1875">S$22</f>
        <v>S$18</v>
      </c>
      <c r="T1697" s="186" t="str">
        <f t="shared" si="1875"/>
        <v>T$18</v>
      </c>
      <c r="U1697" s="186" t="str">
        <f t="shared" si="1875"/>
        <v>U$18</v>
      </c>
      <c r="V1697" s="186" t="str">
        <f t="shared" si="1875"/>
        <v>V$18</v>
      </c>
      <c r="W1697" s="186" t="str">
        <f t="shared" si="1875"/>
        <v>W$18</v>
      </c>
      <c r="X1697" s="186" t="str">
        <f t="shared" si="1875"/>
        <v>X$18</v>
      </c>
      <c r="Y1697" s="186" t="str">
        <f t="shared" si="1875"/>
        <v>Y$18</v>
      </c>
      <c r="Z1697" s="186" t="str">
        <f t="shared" si="1875"/>
        <v>Z$18</v>
      </c>
      <c r="AA1697" s="186" t="str">
        <f t="shared" si="1875"/>
        <v>AA$18</v>
      </c>
      <c r="AB1697" s="186" t="str">
        <f t="shared" si="1875"/>
        <v>AB$18</v>
      </c>
      <c r="AC1697" s="186" t="str">
        <f t="shared" si="1875"/>
        <v>AC$18</v>
      </c>
      <c r="AD1697" s="186" t="str">
        <f t="shared" si="1875"/>
        <v>AD$18</v>
      </c>
      <c r="AE1697" s="186" t="str">
        <f t="shared" si="1875"/>
        <v>AE$18</v>
      </c>
      <c r="AF1697" s="186" t="str">
        <f t="shared" si="1875"/>
        <v>AF$18</v>
      </c>
      <c r="AG1697" s="186" t="str">
        <f t="shared" si="1875"/>
        <v>AG$18</v>
      </c>
      <c r="AH1697" s="186" t="str">
        <f t="shared" si="1875"/>
        <v>AH$18</v>
      </c>
      <c r="AI1697" s="186" t="str">
        <f t="shared" si="1875"/>
        <v>AI$18</v>
      </c>
      <c r="AJ1697" s="186" t="str">
        <f t="shared" si="1875"/>
        <v>AJ$18</v>
      </c>
      <c r="AK1697" s="186" t="str">
        <f t="shared" si="1875"/>
        <v>AK$18</v>
      </c>
      <c r="AL1697" s="186" t="str">
        <f t="shared" si="1875"/>
        <v>AL$18</v>
      </c>
      <c r="AM1697" s="186" t="str">
        <f t="shared" si="1875"/>
        <v>AM$18</v>
      </c>
      <c r="AN1697" s="186" t="str">
        <f t="shared" si="1875"/>
        <v>AN$18</v>
      </c>
      <c r="AO1697" s="186" t="str">
        <f t="shared" si="1875"/>
        <v>AO$18</v>
      </c>
      <c r="AP1697" s="186" t="str">
        <f t="shared" si="1875"/>
        <v>AP$18</v>
      </c>
      <c r="AQ1697" s="186" t="str">
        <f t="shared" si="1875"/>
        <v>AQ$18</v>
      </c>
      <c r="AR1697" s="186" t="str">
        <f t="shared" si="1875"/>
        <v>AR$18</v>
      </c>
      <c r="AS1697" s="186" t="str">
        <f t="shared" si="1875"/>
        <v>AS$18</v>
      </c>
      <c r="AT1697" s="186" t="str">
        <f t="shared" si="1875"/>
        <v>AT$18</v>
      </c>
      <c r="AU1697" s="186" t="str">
        <f t="shared" si="1875"/>
        <v>AU$18</v>
      </c>
      <c r="AV1697" s="186" t="str">
        <f t="shared" si="1875"/>
        <v>AV$18</v>
      </c>
      <c r="AW1697" s="186" t="str">
        <f t="shared" si="1875"/>
        <v>AW$18</v>
      </c>
      <c r="AX1697" s="186" t="str">
        <f t="shared" si="1875"/>
        <v>AX$18</v>
      </c>
      <c r="AY1697" s="186" t="str">
        <f t="shared" si="1875"/>
        <v>AY$18</v>
      </c>
      <c r="AZ1697" s="186" t="str">
        <f t="shared" si="1875"/>
        <v>AZ$18</v>
      </c>
      <c r="BA1697" s="186" t="str">
        <f t="shared" si="1875"/>
        <v>BA$18</v>
      </c>
      <c r="BB1697" s="186" t="str">
        <f t="shared" si="1875"/>
        <v>BB$18</v>
      </c>
      <c r="BC1697" s="186" t="str">
        <f t="shared" si="1875"/>
        <v>BC$18</v>
      </c>
      <c r="BD1697" s="186" t="str">
        <f t="shared" si="1875"/>
        <v>BD$18</v>
      </c>
      <c r="BE1697" s="186" t="str">
        <f t="shared" si="1875"/>
        <v>BE$18</v>
      </c>
      <c r="BF1697" s="186" t="str">
        <f t="shared" si="1875"/>
        <v>BF$18</v>
      </c>
      <c r="BG1697" s="186" t="str">
        <f t="shared" si="1875"/>
        <v>BG$18</v>
      </c>
      <c r="BH1697" s="186" t="str">
        <f t="shared" si="1875"/>
        <v>BH$18</v>
      </c>
      <c r="BI1697" s="186" t="str">
        <f t="shared" si="1875"/>
        <v>BI$18</v>
      </c>
      <c r="BJ1697" s="186" t="str">
        <f t="shared" si="1875"/>
        <v>BJ$18</v>
      </c>
      <c r="BK1697" s="186" t="str">
        <f t="shared" si="1875"/>
        <v>BK$18</v>
      </c>
      <c r="BL1697" s="186" t="str">
        <f t="shared" si="1875"/>
        <v>BL$18</v>
      </c>
      <c r="BM1697" s="186" t="str">
        <f t="shared" si="1875"/>
        <v>BM$18</v>
      </c>
      <c r="BN1697" s="186" t="str">
        <f t="shared" si="1875"/>
        <v>BN$18</v>
      </c>
      <c r="BO1697" s="186" t="str">
        <f t="shared" si="1875"/>
        <v>BO$18</v>
      </c>
      <c r="BP1697" s="186" t="str">
        <f t="shared" si="1875"/>
        <v>BP$18</v>
      </c>
      <c r="BQ1697" s="186" t="str">
        <f t="shared" si="1875"/>
        <v>BQ$18</v>
      </c>
      <c r="BR1697" s="186" t="str">
        <f t="shared" si="1875"/>
        <v>BR$18</v>
      </c>
      <c r="BS1697" s="186" t="str">
        <f t="shared" si="1875"/>
        <v>BS$18</v>
      </c>
      <c r="BT1697" s="186" t="str">
        <f t="shared" si="1875"/>
        <v>BT$18</v>
      </c>
      <c r="BU1697" s="186" t="str">
        <f t="shared" si="1875"/>
        <v>BU$18</v>
      </c>
      <c r="BV1697" s="186" t="str">
        <f t="shared" si="1875"/>
        <v>BV$18</v>
      </c>
      <c r="BW1697" s="186" t="str">
        <f t="shared" si="1875"/>
        <v>BW$18</v>
      </c>
      <c r="BX1697" s="186" t="str">
        <f t="shared" si="1875"/>
        <v>BX$18</v>
      </c>
      <c r="BY1697" s="186" t="str">
        <f t="shared" si="1875"/>
        <v>BY$18</v>
      </c>
      <c r="BZ1697" s="186" t="str">
        <f t="shared" si="1875"/>
        <v>BZ$18</v>
      </c>
      <c r="CA1697" s="186" t="str">
        <f t="shared" si="1875"/>
        <v>CA$18</v>
      </c>
      <c r="CB1697" s="186" t="str">
        <f t="shared" si="1875"/>
        <v>CB$18</v>
      </c>
      <c r="CC1697" s="186" t="str">
        <f t="shared" si="1875"/>
        <v>CC$18</v>
      </c>
      <c r="CD1697" s="186" t="str">
        <f t="shared" si="1875"/>
        <v>CD$18</v>
      </c>
      <c r="CE1697" s="186" t="str">
        <f t="shared" ref="CE1697:CK1697" si="1876">CE$22</f>
        <v>CE$18</v>
      </c>
      <c r="CF1697" s="186" t="str">
        <f t="shared" si="1876"/>
        <v>CF$18</v>
      </c>
      <c r="CG1697" s="186" t="str">
        <f t="shared" si="1876"/>
        <v>CG$18</v>
      </c>
      <c r="CH1697" s="186" t="str">
        <f t="shared" si="1876"/>
        <v>CH$18</v>
      </c>
      <c r="CI1697" s="186" t="str">
        <f t="shared" si="1876"/>
        <v>CI$18</v>
      </c>
      <c r="CJ1697" s="186" t="str">
        <f t="shared" si="1876"/>
        <v>CJ$18</v>
      </c>
      <c r="CK1697" s="186" t="str">
        <f t="shared" si="1876"/>
        <v>CK$18</v>
      </c>
    </row>
    <row r="1698" spans="2:89" x14ac:dyDescent="0.35">
      <c r="B1698" s="171" t="s">
        <v>464</v>
      </c>
      <c r="E1698" s="8"/>
      <c r="H1698" s="196"/>
      <c r="I1698" s="197"/>
      <c r="J1698" s="197"/>
      <c r="K1698" s="198"/>
      <c r="L1698" s="198"/>
      <c r="M1698" s="198"/>
      <c r="N1698" s="198"/>
      <c r="O1698" s="198"/>
      <c r="P1698" s="198"/>
      <c r="R1698" s="198"/>
      <c r="S1698" s="186" t="str">
        <f t="shared" ref="S1698:CD1698" si="1877">S$23</f>
        <v>S$19</v>
      </c>
      <c r="T1698" s="186" t="str">
        <f t="shared" si="1877"/>
        <v>T$19</v>
      </c>
      <c r="U1698" s="186" t="str">
        <f t="shared" si="1877"/>
        <v>U$19</v>
      </c>
      <c r="V1698" s="186" t="str">
        <f t="shared" si="1877"/>
        <v>V$19</v>
      </c>
      <c r="W1698" s="186" t="str">
        <f t="shared" si="1877"/>
        <v>W$19</v>
      </c>
      <c r="X1698" s="186" t="str">
        <f t="shared" si="1877"/>
        <v>X$19</v>
      </c>
      <c r="Y1698" s="186" t="str">
        <f t="shared" si="1877"/>
        <v>Y$19</v>
      </c>
      <c r="Z1698" s="186" t="str">
        <f t="shared" si="1877"/>
        <v>Z$19</v>
      </c>
      <c r="AA1698" s="186" t="str">
        <f t="shared" si="1877"/>
        <v>AA$19</v>
      </c>
      <c r="AB1698" s="186" t="str">
        <f t="shared" si="1877"/>
        <v>AB$19</v>
      </c>
      <c r="AC1698" s="186" t="str">
        <f t="shared" si="1877"/>
        <v>AC$19</v>
      </c>
      <c r="AD1698" s="186" t="str">
        <f t="shared" si="1877"/>
        <v>AD$19</v>
      </c>
      <c r="AE1698" s="186" t="str">
        <f t="shared" si="1877"/>
        <v>AE$19</v>
      </c>
      <c r="AF1698" s="186" t="str">
        <f t="shared" si="1877"/>
        <v>AF$19</v>
      </c>
      <c r="AG1698" s="186" t="str">
        <f t="shared" si="1877"/>
        <v>AG$19</v>
      </c>
      <c r="AH1698" s="186" t="str">
        <f t="shared" si="1877"/>
        <v>AH$19</v>
      </c>
      <c r="AI1698" s="186" t="str">
        <f t="shared" si="1877"/>
        <v>AI$19</v>
      </c>
      <c r="AJ1698" s="186" t="str">
        <f t="shared" si="1877"/>
        <v>AJ$19</v>
      </c>
      <c r="AK1698" s="186" t="str">
        <f t="shared" si="1877"/>
        <v>AK$19</v>
      </c>
      <c r="AL1698" s="186" t="str">
        <f t="shared" si="1877"/>
        <v>AL$19</v>
      </c>
      <c r="AM1698" s="186" t="str">
        <f t="shared" si="1877"/>
        <v>AM$19</v>
      </c>
      <c r="AN1698" s="186" t="str">
        <f t="shared" si="1877"/>
        <v>AN$19</v>
      </c>
      <c r="AO1698" s="186" t="str">
        <f t="shared" si="1877"/>
        <v>AO$19</v>
      </c>
      <c r="AP1698" s="186" t="str">
        <f t="shared" si="1877"/>
        <v>AP$19</v>
      </c>
      <c r="AQ1698" s="186" t="str">
        <f t="shared" si="1877"/>
        <v>AQ$19</v>
      </c>
      <c r="AR1698" s="186" t="str">
        <f t="shared" si="1877"/>
        <v>AR$19</v>
      </c>
      <c r="AS1698" s="186" t="str">
        <f t="shared" si="1877"/>
        <v>AS$19</v>
      </c>
      <c r="AT1698" s="186" t="str">
        <f t="shared" si="1877"/>
        <v>AT$19</v>
      </c>
      <c r="AU1698" s="186" t="str">
        <f t="shared" si="1877"/>
        <v>AU$19</v>
      </c>
      <c r="AV1698" s="186" t="str">
        <f t="shared" si="1877"/>
        <v>AV$19</v>
      </c>
      <c r="AW1698" s="186" t="str">
        <f t="shared" si="1877"/>
        <v>AW$19</v>
      </c>
      <c r="AX1698" s="186" t="str">
        <f t="shared" si="1877"/>
        <v>AX$19</v>
      </c>
      <c r="AY1698" s="186" t="str">
        <f t="shared" si="1877"/>
        <v>AY$19</v>
      </c>
      <c r="AZ1698" s="186" t="str">
        <f t="shared" si="1877"/>
        <v>AZ$19</v>
      </c>
      <c r="BA1698" s="186" t="str">
        <f t="shared" si="1877"/>
        <v>BA$19</v>
      </c>
      <c r="BB1698" s="186" t="str">
        <f t="shared" si="1877"/>
        <v>BB$19</v>
      </c>
      <c r="BC1698" s="186" t="str">
        <f t="shared" si="1877"/>
        <v>BC$19</v>
      </c>
      <c r="BD1698" s="186" t="str">
        <f t="shared" si="1877"/>
        <v>BD$19</v>
      </c>
      <c r="BE1698" s="186" t="str">
        <f t="shared" si="1877"/>
        <v>BE$19</v>
      </c>
      <c r="BF1698" s="186" t="str">
        <f t="shared" si="1877"/>
        <v>BF$19</v>
      </c>
      <c r="BG1698" s="186" t="str">
        <f t="shared" si="1877"/>
        <v>BG$19</v>
      </c>
      <c r="BH1698" s="186" t="str">
        <f t="shared" si="1877"/>
        <v>BH$19</v>
      </c>
      <c r="BI1698" s="186" t="str">
        <f t="shared" si="1877"/>
        <v>BI$19</v>
      </c>
      <c r="BJ1698" s="186" t="str">
        <f t="shared" si="1877"/>
        <v>BJ$19</v>
      </c>
      <c r="BK1698" s="186" t="str">
        <f t="shared" si="1877"/>
        <v>BK$19</v>
      </c>
      <c r="BL1698" s="186" t="str">
        <f t="shared" si="1877"/>
        <v>BL$19</v>
      </c>
      <c r="BM1698" s="186" t="str">
        <f t="shared" si="1877"/>
        <v>BM$19</v>
      </c>
      <c r="BN1698" s="186" t="str">
        <f t="shared" si="1877"/>
        <v>BN$19</v>
      </c>
      <c r="BO1698" s="186" t="str">
        <f t="shared" si="1877"/>
        <v>BO$19</v>
      </c>
      <c r="BP1698" s="186" t="str">
        <f t="shared" si="1877"/>
        <v>BP$19</v>
      </c>
      <c r="BQ1698" s="186" t="str">
        <f t="shared" si="1877"/>
        <v>BQ$19</v>
      </c>
      <c r="BR1698" s="186" t="str">
        <f t="shared" si="1877"/>
        <v>BR$19</v>
      </c>
      <c r="BS1698" s="186" t="str">
        <f t="shared" si="1877"/>
        <v>BS$19</v>
      </c>
      <c r="BT1698" s="186" t="str">
        <f t="shared" si="1877"/>
        <v>BT$19</v>
      </c>
      <c r="BU1698" s="186" t="str">
        <f t="shared" si="1877"/>
        <v>BU$19</v>
      </c>
      <c r="BV1698" s="186" t="str">
        <f t="shared" si="1877"/>
        <v>BV$19</v>
      </c>
      <c r="BW1698" s="186" t="str">
        <f t="shared" si="1877"/>
        <v>BW$19</v>
      </c>
      <c r="BX1698" s="186" t="str">
        <f t="shared" si="1877"/>
        <v>BX$19</v>
      </c>
      <c r="BY1698" s="186" t="str">
        <f t="shared" si="1877"/>
        <v>BY$19</v>
      </c>
      <c r="BZ1698" s="186" t="str">
        <f t="shared" si="1877"/>
        <v>BZ$19</v>
      </c>
      <c r="CA1698" s="186" t="str">
        <f t="shared" si="1877"/>
        <v>CA$19</v>
      </c>
      <c r="CB1698" s="186" t="str">
        <f t="shared" si="1877"/>
        <v>CB$19</v>
      </c>
      <c r="CC1698" s="186" t="str">
        <f t="shared" si="1877"/>
        <v>CC$19</v>
      </c>
      <c r="CD1698" s="186" t="str">
        <f t="shared" si="1877"/>
        <v>CD$19</v>
      </c>
      <c r="CE1698" s="186" t="str">
        <f t="shared" ref="CE1698:CK1698" si="1878">CE$23</f>
        <v>CE$19</v>
      </c>
      <c r="CF1698" s="186" t="str">
        <f t="shared" si="1878"/>
        <v>CF$19</v>
      </c>
      <c r="CG1698" s="186" t="str">
        <f t="shared" si="1878"/>
        <v>CG$19</v>
      </c>
      <c r="CH1698" s="186" t="str">
        <f t="shared" si="1878"/>
        <v>CH$19</v>
      </c>
      <c r="CI1698" s="186" t="str">
        <f t="shared" si="1878"/>
        <v>CI$19</v>
      </c>
      <c r="CJ1698" s="186" t="str">
        <f t="shared" si="1878"/>
        <v>CJ$19</v>
      </c>
      <c r="CK1698" s="186" t="str">
        <f t="shared" si="1878"/>
        <v>CK$19</v>
      </c>
    </row>
    <row r="1699" spans="2:89" x14ac:dyDescent="0.35">
      <c r="B1699" s="66" t="s">
        <v>283</v>
      </c>
      <c r="C1699" s="31"/>
      <c r="D1699" t="s">
        <v>1004</v>
      </c>
      <c r="E1699" s="8" t="str">
        <f t="shared" ref="E1699:E1720" si="1879">ROW()&amp;" "&amp;D1699</f>
        <v>1699 FAPPE-IS</v>
      </c>
      <c r="F1699" t="s">
        <v>446</v>
      </c>
      <c r="G1699" s="31" t="s">
        <v>81</v>
      </c>
      <c r="H1699" s="22"/>
      <c r="I1699" s="288"/>
      <c r="J1699" s="288"/>
      <c r="K1699" s="22"/>
      <c r="L1699" s="22"/>
      <c r="M1699" s="22"/>
      <c r="N1699" s="22"/>
      <c r="O1699" s="22"/>
      <c r="P1699" s="22"/>
      <c r="R1699" s="66"/>
      <c r="S1699" s="289"/>
      <c r="T1699" s="289"/>
      <c r="U1699" s="289"/>
      <c r="V1699" s="289"/>
      <c r="W1699" s="289"/>
      <c r="X1699" s="289"/>
      <c r="Y1699" s="289"/>
      <c r="Z1699" s="289"/>
      <c r="AA1699" s="289"/>
      <c r="AB1699" s="289"/>
      <c r="AC1699" s="289"/>
      <c r="AD1699" s="289"/>
      <c r="AE1699" s="289"/>
      <c r="AF1699" s="289"/>
      <c r="AG1699" s="289"/>
      <c r="AH1699" s="289"/>
      <c r="AI1699" s="289"/>
      <c r="AJ1699" s="289"/>
      <c r="AK1699" s="289"/>
      <c r="AL1699" s="289"/>
      <c r="AM1699" s="289"/>
      <c r="AN1699" s="289"/>
      <c r="AO1699" s="289"/>
      <c r="AP1699" s="289"/>
      <c r="AQ1699" s="289"/>
      <c r="AR1699" s="289"/>
      <c r="AS1699" s="289"/>
      <c r="AT1699" s="289"/>
      <c r="AU1699" s="289"/>
      <c r="AV1699" s="289"/>
      <c r="AW1699" s="289"/>
      <c r="AX1699" s="289"/>
      <c r="AY1699" s="289"/>
      <c r="AZ1699" s="289"/>
      <c r="BA1699" s="289"/>
      <c r="BB1699" s="289"/>
      <c r="BC1699" s="289"/>
      <c r="BD1699" s="289"/>
      <c r="BE1699" s="289"/>
      <c r="BF1699" s="289"/>
      <c r="BG1699" s="289"/>
      <c r="BH1699" s="289"/>
      <c r="BI1699" s="289"/>
      <c r="BJ1699" s="289"/>
      <c r="BK1699" s="289"/>
      <c r="BL1699" s="289"/>
      <c r="BM1699" s="289"/>
      <c r="BN1699" s="289"/>
      <c r="BO1699" s="289"/>
      <c r="BP1699" s="289"/>
      <c r="BQ1699" s="289"/>
      <c r="BR1699" s="289"/>
      <c r="BS1699" s="289"/>
      <c r="BT1699" s="289"/>
      <c r="BU1699" s="289"/>
      <c r="BV1699" s="289"/>
      <c r="BW1699" s="289"/>
      <c r="BX1699" s="289"/>
      <c r="BY1699" s="289"/>
      <c r="BZ1699" s="289"/>
      <c r="CA1699" s="289"/>
      <c r="CB1699" s="289"/>
      <c r="CC1699" s="289"/>
      <c r="CD1699" s="289"/>
      <c r="CE1699" s="289"/>
      <c r="CF1699" s="289"/>
      <c r="CG1699" s="289"/>
      <c r="CH1699" s="289"/>
      <c r="CI1699" s="289"/>
      <c r="CJ1699" s="289"/>
      <c r="CK1699" s="289"/>
    </row>
    <row r="1700" spans="2:89" x14ac:dyDescent="0.35">
      <c r="B1700" s="122" t="s">
        <v>1005</v>
      </c>
      <c r="D1700" t="s">
        <v>1004</v>
      </c>
      <c r="E1700" s="8" t="str">
        <f t="shared" si="1879"/>
        <v>1700 FAPPE-IS</v>
      </c>
      <c r="K1700" s="452">
        <f>+'Corporate Overhead'!K$35</f>
        <v>4</v>
      </c>
      <c r="L1700" s="452">
        <f>+'Corporate Overhead'!L$35</f>
        <v>4</v>
      </c>
      <c r="M1700" s="452">
        <f>+'Corporate Overhead'!M$35</f>
        <v>4</v>
      </c>
      <c r="N1700" s="452">
        <f>+'Corporate Overhead'!N$35</f>
        <v>4</v>
      </c>
      <c r="O1700" s="452">
        <f>+'Corporate Overhead'!O$35</f>
        <v>4</v>
      </c>
      <c r="P1700" s="452">
        <f>+'Corporate Overhead'!P$35</f>
        <v>4</v>
      </c>
      <c r="Q1700" s="452">
        <f>+'Corporate Overhead'!Q$35</f>
        <v>0</v>
      </c>
      <c r="R1700" s="452">
        <f>+'Corporate Overhead'!R$35</f>
        <v>0</v>
      </c>
      <c r="S1700" s="452">
        <f>+'Corporate Overhead'!S$35</f>
        <v>4</v>
      </c>
      <c r="T1700" s="452">
        <f>+'Corporate Overhead'!T$35</f>
        <v>4</v>
      </c>
      <c r="U1700" s="452">
        <f>+'Corporate Overhead'!U$35</f>
        <v>4</v>
      </c>
      <c r="V1700" s="452">
        <f>+'Corporate Overhead'!V$35</f>
        <v>4</v>
      </c>
      <c r="W1700" s="452">
        <f>+'Corporate Overhead'!W$35</f>
        <v>4</v>
      </c>
      <c r="X1700" s="452">
        <f>+'Corporate Overhead'!X$35</f>
        <v>4</v>
      </c>
      <c r="Y1700" s="452">
        <f>+'Corporate Overhead'!Y$35</f>
        <v>4</v>
      </c>
      <c r="Z1700" s="452">
        <f>+'Corporate Overhead'!Z$35</f>
        <v>4</v>
      </c>
      <c r="AA1700" s="452">
        <f>+'Corporate Overhead'!AA$35</f>
        <v>4</v>
      </c>
      <c r="AB1700" s="452">
        <f>+'Corporate Overhead'!AB$35</f>
        <v>4</v>
      </c>
      <c r="AC1700" s="452">
        <f>+'Corporate Overhead'!AC$35</f>
        <v>4</v>
      </c>
      <c r="AD1700" s="452">
        <f>+'Corporate Overhead'!AD$35</f>
        <v>4</v>
      </c>
      <c r="AE1700" s="452">
        <f>+'Corporate Overhead'!AE$35</f>
        <v>4</v>
      </c>
      <c r="AF1700" s="452">
        <f>+'Corporate Overhead'!AF$35</f>
        <v>4</v>
      </c>
      <c r="AG1700" s="452">
        <f>+'Corporate Overhead'!AG$35</f>
        <v>4</v>
      </c>
      <c r="AH1700" s="452">
        <f>+'Corporate Overhead'!AH$35</f>
        <v>4</v>
      </c>
      <c r="AI1700" s="452">
        <f>+'Corporate Overhead'!AI$35</f>
        <v>4</v>
      </c>
      <c r="AJ1700" s="452">
        <f>+'Corporate Overhead'!AJ$35</f>
        <v>4</v>
      </c>
      <c r="AK1700" s="452">
        <f>+'Corporate Overhead'!AK$35</f>
        <v>4</v>
      </c>
      <c r="AL1700" s="452">
        <f>+'Corporate Overhead'!AL$35</f>
        <v>4</v>
      </c>
      <c r="AM1700" s="452">
        <f>+'Corporate Overhead'!AM$35</f>
        <v>4</v>
      </c>
      <c r="AN1700" s="452">
        <f>+'Corporate Overhead'!AN$35</f>
        <v>4</v>
      </c>
      <c r="AO1700" s="452">
        <f>+'Corporate Overhead'!AO$35</f>
        <v>4</v>
      </c>
      <c r="AP1700" s="452">
        <f>+'Corporate Overhead'!AP$35</f>
        <v>4</v>
      </c>
      <c r="AQ1700" s="452">
        <f>+'Corporate Overhead'!AQ$35</f>
        <v>4</v>
      </c>
      <c r="AR1700" s="452">
        <f>+'Corporate Overhead'!AR$35</f>
        <v>4</v>
      </c>
      <c r="AS1700" s="452">
        <f>+'Corporate Overhead'!AS$35</f>
        <v>4</v>
      </c>
      <c r="AT1700" s="452">
        <f>+'Corporate Overhead'!AT$35</f>
        <v>4</v>
      </c>
      <c r="AU1700" s="452">
        <f>+'Corporate Overhead'!AU$35</f>
        <v>4</v>
      </c>
      <c r="AV1700" s="452">
        <f>+'Corporate Overhead'!AV$35</f>
        <v>4</v>
      </c>
      <c r="AW1700" s="452">
        <f>+'Corporate Overhead'!AW$35</f>
        <v>4</v>
      </c>
      <c r="AX1700" s="452">
        <f>+'Corporate Overhead'!AX$35</f>
        <v>4</v>
      </c>
      <c r="AY1700" s="452">
        <f>+'Corporate Overhead'!AY$35</f>
        <v>4</v>
      </c>
      <c r="AZ1700" s="452">
        <f>+'Corporate Overhead'!AZ$35</f>
        <v>4</v>
      </c>
      <c r="BA1700" s="452">
        <f>+'Corporate Overhead'!BA$35</f>
        <v>4</v>
      </c>
      <c r="BB1700" s="452">
        <f>+'Corporate Overhead'!BB$35</f>
        <v>4</v>
      </c>
      <c r="BC1700" s="452">
        <f>+'Corporate Overhead'!BC$35</f>
        <v>4</v>
      </c>
      <c r="BD1700" s="452">
        <f>+'Corporate Overhead'!BD$35</f>
        <v>4</v>
      </c>
      <c r="BE1700" s="452">
        <f>+'Corporate Overhead'!BE$35</f>
        <v>4</v>
      </c>
      <c r="BF1700" s="452">
        <f>+'Corporate Overhead'!BF$35</f>
        <v>4</v>
      </c>
      <c r="BG1700" s="452">
        <f>+'Corporate Overhead'!BG$35</f>
        <v>4</v>
      </c>
      <c r="BH1700" s="452">
        <f>+'Corporate Overhead'!BH$35</f>
        <v>4</v>
      </c>
      <c r="BI1700" s="452">
        <f>+'Corporate Overhead'!BI$35</f>
        <v>4</v>
      </c>
      <c r="BJ1700" s="452">
        <f>+'Corporate Overhead'!BJ$35</f>
        <v>4</v>
      </c>
      <c r="BK1700" s="452">
        <f>+'Corporate Overhead'!BK$35</f>
        <v>4</v>
      </c>
      <c r="BL1700" s="452">
        <f>+'Corporate Overhead'!BL$35</f>
        <v>4</v>
      </c>
      <c r="BM1700" s="452">
        <f>+'Corporate Overhead'!BM$35</f>
        <v>4</v>
      </c>
      <c r="BN1700" s="452">
        <f>+'Corporate Overhead'!BN$35</f>
        <v>4</v>
      </c>
      <c r="BO1700" s="452">
        <f>+'Corporate Overhead'!BO$35</f>
        <v>4</v>
      </c>
      <c r="BP1700" s="452">
        <f>+'Corporate Overhead'!BP$35</f>
        <v>4</v>
      </c>
      <c r="BQ1700" s="452">
        <f>+'Corporate Overhead'!BQ$35</f>
        <v>4</v>
      </c>
      <c r="BR1700" s="452">
        <f>+'Corporate Overhead'!BR$35</f>
        <v>4</v>
      </c>
      <c r="BS1700" s="452">
        <f>+'Corporate Overhead'!BS$35</f>
        <v>4</v>
      </c>
      <c r="BT1700" s="452">
        <f>+'Corporate Overhead'!BT$35</f>
        <v>4</v>
      </c>
      <c r="BU1700" s="452">
        <f>+'Corporate Overhead'!BU$35</f>
        <v>4</v>
      </c>
      <c r="BV1700" s="452">
        <f>+'Corporate Overhead'!BV$35</f>
        <v>4</v>
      </c>
      <c r="BW1700" s="452">
        <f>+'Corporate Overhead'!BW$35</f>
        <v>4</v>
      </c>
      <c r="BX1700" s="452">
        <f>+'Corporate Overhead'!BX$35</f>
        <v>4</v>
      </c>
      <c r="BY1700" s="452">
        <f>+'Corporate Overhead'!BY$35</f>
        <v>4</v>
      </c>
      <c r="BZ1700" s="452">
        <f>+'Corporate Overhead'!BZ$35</f>
        <v>4</v>
      </c>
      <c r="CA1700" s="452">
        <f>+'Corporate Overhead'!CA$35</f>
        <v>4</v>
      </c>
      <c r="CB1700" s="452">
        <f>+'Corporate Overhead'!CB$35</f>
        <v>4</v>
      </c>
      <c r="CC1700" s="452">
        <f>+'Corporate Overhead'!CC$35</f>
        <v>4</v>
      </c>
      <c r="CD1700" s="452">
        <f>+'Corporate Overhead'!CD$35</f>
        <v>4</v>
      </c>
      <c r="CE1700" s="452">
        <f>+'Corporate Overhead'!CE$35</f>
        <v>4</v>
      </c>
      <c r="CF1700" s="452">
        <f>+'Corporate Overhead'!CF$35</f>
        <v>4</v>
      </c>
      <c r="CG1700" s="452">
        <f>+'Corporate Overhead'!CG$35</f>
        <v>4</v>
      </c>
      <c r="CH1700" s="452">
        <f>+'Corporate Overhead'!CH$35</f>
        <v>4</v>
      </c>
      <c r="CI1700" s="452">
        <f>+'Corporate Overhead'!CI$35</f>
        <v>4</v>
      </c>
      <c r="CJ1700" s="452">
        <f>+'Corporate Overhead'!CJ$35</f>
        <v>4</v>
      </c>
      <c r="CK1700" s="452">
        <f>+'Corporate Overhead'!CK$35</f>
        <v>4</v>
      </c>
    </row>
    <row r="1701" spans="2:89" x14ac:dyDescent="0.35">
      <c r="D1701" t="s">
        <v>1004</v>
      </c>
      <c r="E1701" s="8" t="str">
        <f t="shared" si="1879"/>
        <v>1701 FAPPE-IS</v>
      </c>
      <c r="S1701" s="72"/>
      <c r="T1701" s="72"/>
      <c r="U1701" s="72"/>
      <c r="V1701" s="72"/>
      <c r="W1701" s="72"/>
      <c r="X1701" s="72"/>
      <c r="Y1701" s="72"/>
      <c r="Z1701" s="72"/>
      <c r="AA1701" s="72"/>
      <c r="AB1701" s="72"/>
      <c r="AC1701" s="72"/>
      <c r="AD1701" s="72"/>
      <c r="AE1701" s="72"/>
      <c r="AF1701" s="72"/>
      <c r="AG1701" s="72"/>
      <c r="AH1701" s="72"/>
      <c r="AI1701" s="72"/>
      <c r="AJ1701" s="72"/>
      <c r="AK1701" s="72"/>
      <c r="AL1701" s="72"/>
      <c r="AM1701" s="72"/>
      <c r="AN1701" s="72"/>
      <c r="AO1701" s="72"/>
      <c r="AP1701" s="72"/>
      <c r="AQ1701" s="72"/>
      <c r="AR1701" s="72"/>
      <c r="AS1701" s="72"/>
      <c r="AT1701" s="72"/>
      <c r="AU1701" s="72"/>
      <c r="AV1701" s="72"/>
      <c r="AW1701" s="72"/>
      <c r="AX1701" s="72"/>
      <c r="AY1701" s="72"/>
      <c r="AZ1701" s="72"/>
      <c r="BA1701" s="72"/>
      <c r="BB1701" s="72"/>
      <c r="BC1701" s="72"/>
      <c r="BD1701" s="72"/>
      <c r="BE1701" s="72"/>
      <c r="BF1701" s="72"/>
      <c r="BG1701" s="72"/>
      <c r="BH1701" s="72"/>
      <c r="BI1701" s="72"/>
      <c r="BJ1701" s="72"/>
      <c r="BK1701" s="72"/>
      <c r="BL1701" s="72"/>
      <c r="BM1701" s="72"/>
      <c r="BN1701" s="72"/>
      <c r="BO1701" s="72"/>
      <c r="BP1701" s="72"/>
      <c r="BQ1701" s="72"/>
      <c r="BR1701" s="72"/>
      <c r="BS1701" s="72"/>
      <c r="BT1701" s="72"/>
      <c r="BU1701" s="72"/>
      <c r="BV1701" s="72"/>
      <c r="BW1701" s="72"/>
      <c r="BX1701" s="72"/>
      <c r="BY1701" s="72"/>
      <c r="BZ1701" s="72"/>
      <c r="CA1701" s="72"/>
      <c r="CB1701" s="72"/>
      <c r="CC1701" s="72"/>
      <c r="CD1701" s="72"/>
      <c r="CE1701" s="72"/>
      <c r="CF1701" s="72"/>
      <c r="CG1701" s="72"/>
      <c r="CH1701" s="72"/>
      <c r="CI1701" s="72"/>
      <c r="CJ1701" s="72"/>
      <c r="CK1701" s="72"/>
    </row>
    <row r="1702" spans="2:89" x14ac:dyDescent="0.35">
      <c r="B1702" s="95" t="str">
        <f>"Assumptions - "&amp;B1699</f>
        <v>Assumptions - Volume driven secondary PP&amp;E:</v>
      </c>
      <c r="C1702" s="31"/>
      <c r="D1702" t="s">
        <v>1004</v>
      </c>
      <c r="E1702" s="8" t="str">
        <f t="shared" si="1879"/>
        <v>1702 FAPPE-IS</v>
      </c>
      <c r="G1702" s="8" t="str">
        <f>E1702</f>
        <v>1702 FAPPE-IS</v>
      </c>
      <c r="H1702" s="31"/>
      <c r="I1702" s="73"/>
      <c r="J1702" s="73"/>
      <c r="K1702" s="31"/>
      <c r="L1702" s="31"/>
      <c r="M1702" s="31"/>
      <c r="N1702" s="31"/>
      <c r="O1702" s="31"/>
      <c r="P1702" s="31"/>
      <c r="R1702" s="67"/>
      <c r="S1702" s="152"/>
      <c r="T1702" s="152"/>
      <c r="U1702" s="152"/>
      <c r="V1702" s="152"/>
      <c r="W1702" s="152"/>
      <c r="X1702" s="152"/>
      <c r="Y1702" s="152"/>
      <c r="Z1702" s="152"/>
      <c r="AA1702" s="152"/>
      <c r="AB1702" s="152"/>
      <c r="AC1702" s="152"/>
      <c r="AD1702" s="152"/>
      <c r="AE1702" s="152"/>
      <c r="AF1702" s="152"/>
      <c r="AG1702" s="152"/>
      <c r="AH1702" s="152"/>
      <c r="AI1702" s="152"/>
      <c r="AJ1702" s="152"/>
      <c r="AK1702" s="152"/>
      <c r="AL1702" s="152"/>
      <c r="AM1702" s="152"/>
      <c r="AN1702" s="152"/>
      <c r="AO1702" s="152"/>
      <c r="AP1702" s="152"/>
      <c r="AQ1702" s="152"/>
      <c r="AR1702" s="152"/>
      <c r="AS1702" s="152"/>
      <c r="AT1702" s="152"/>
      <c r="AU1702" s="152"/>
      <c r="AV1702" s="152"/>
      <c r="AW1702" s="152"/>
      <c r="AX1702" s="152"/>
      <c r="AY1702" s="152"/>
      <c r="AZ1702" s="152"/>
      <c r="BA1702" s="152"/>
      <c r="BB1702" s="152"/>
      <c r="BC1702" s="152"/>
      <c r="BD1702" s="152"/>
      <c r="BE1702" s="152"/>
      <c r="BF1702" s="152"/>
      <c r="BG1702" s="152"/>
      <c r="BH1702" s="152"/>
      <c r="BI1702" s="152"/>
      <c r="BJ1702" s="152"/>
      <c r="BK1702" s="152"/>
      <c r="BL1702" s="152"/>
      <c r="BM1702" s="152"/>
      <c r="BN1702" s="152"/>
      <c r="BO1702" s="152"/>
      <c r="BP1702" s="152"/>
      <c r="BQ1702" s="152"/>
      <c r="BR1702" s="152"/>
      <c r="BS1702" s="152"/>
      <c r="BT1702" s="152"/>
      <c r="BU1702" s="152"/>
      <c r="BV1702" s="152"/>
      <c r="BW1702" s="152"/>
      <c r="BX1702" s="152"/>
      <c r="BY1702" s="152"/>
      <c r="BZ1702" s="152"/>
      <c r="CA1702" s="152"/>
      <c r="CB1702" s="152"/>
      <c r="CC1702" s="152"/>
      <c r="CD1702" s="152"/>
      <c r="CE1702" s="152"/>
      <c r="CF1702" s="152"/>
      <c r="CG1702" s="152"/>
      <c r="CH1702" s="152"/>
      <c r="CI1702" s="152"/>
      <c r="CJ1702" s="152"/>
      <c r="CK1702" s="152"/>
    </row>
    <row r="1703" spans="2:89" x14ac:dyDescent="0.35">
      <c r="B1703" s="141" t="s">
        <v>206</v>
      </c>
      <c r="C1703" s="8"/>
      <c r="D1703" t="s">
        <v>1004</v>
      </c>
      <c r="E1703" s="8" t="str">
        <f t="shared" si="1879"/>
        <v>1703 FAPPE-IS</v>
      </c>
      <c r="G1703" s="8" t="str">
        <f>E1703</f>
        <v>1703 FAPPE-IS</v>
      </c>
      <c r="H1703" s="57">
        <v>2</v>
      </c>
      <c r="S1703" s="72"/>
      <c r="T1703" s="72"/>
      <c r="U1703" s="72"/>
      <c r="V1703" s="72"/>
      <c r="W1703" s="72"/>
      <c r="X1703" s="72"/>
      <c r="Y1703" s="72"/>
      <c r="Z1703" s="72"/>
      <c r="AA1703" s="72"/>
      <c r="AB1703" s="72"/>
      <c r="AC1703" s="72"/>
      <c r="AD1703" s="72"/>
      <c r="AE1703" s="72"/>
      <c r="AF1703" s="72"/>
      <c r="AG1703" s="72"/>
      <c r="AH1703" s="72"/>
      <c r="AI1703" s="72"/>
      <c r="AJ1703" s="72"/>
      <c r="AK1703" s="72"/>
      <c r="AL1703" s="72"/>
      <c r="AM1703" s="72"/>
      <c r="AN1703" s="72"/>
      <c r="AO1703" s="72"/>
      <c r="AP1703" s="72"/>
      <c r="AQ1703" s="72"/>
      <c r="AR1703" s="72"/>
      <c r="AS1703" s="72"/>
      <c r="AT1703" s="72"/>
      <c r="AU1703" s="72"/>
      <c r="AV1703" s="72"/>
      <c r="AW1703" s="72"/>
      <c r="AX1703" s="72"/>
      <c r="AY1703" s="72"/>
      <c r="AZ1703" s="72"/>
      <c r="BA1703" s="72"/>
      <c r="BB1703" s="72"/>
      <c r="BC1703" s="72"/>
      <c r="BD1703" s="72"/>
      <c r="BE1703" s="72"/>
      <c r="BF1703" s="72"/>
      <c r="BG1703" s="72"/>
      <c r="BH1703" s="72"/>
      <c r="BI1703" s="72"/>
      <c r="BJ1703" s="72"/>
      <c r="BK1703" s="72"/>
      <c r="BL1703" s="72"/>
      <c r="BM1703" s="72"/>
      <c r="BN1703" s="72"/>
      <c r="BO1703" s="72"/>
      <c r="BP1703" s="72"/>
      <c r="BQ1703" s="72"/>
      <c r="BR1703" s="72"/>
      <c r="BS1703" s="72"/>
      <c r="BT1703" s="72"/>
      <c r="BU1703" s="72"/>
      <c r="BV1703" s="72"/>
      <c r="BW1703" s="72"/>
      <c r="BX1703" s="72"/>
      <c r="BY1703" s="72"/>
      <c r="BZ1703" s="72"/>
      <c r="CA1703" s="72"/>
      <c r="CB1703" s="72"/>
      <c r="CC1703" s="72"/>
      <c r="CD1703" s="72"/>
      <c r="CE1703" s="72"/>
      <c r="CF1703" s="72"/>
      <c r="CG1703" s="72"/>
      <c r="CH1703" s="72"/>
      <c r="CI1703" s="72"/>
      <c r="CJ1703" s="72"/>
      <c r="CK1703" s="72"/>
    </row>
    <row r="1704" spans="2:89" x14ac:dyDescent="0.35">
      <c r="C1704" s="8"/>
      <c r="D1704" t="s">
        <v>1004</v>
      </c>
      <c r="E1704" s="8" t="str">
        <f t="shared" si="1879"/>
        <v>1704 FAPPE-IS</v>
      </c>
      <c r="G1704" s="8"/>
      <c r="H1704" s="57"/>
      <c r="S1704" s="72"/>
      <c r="T1704" s="72"/>
      <c r="U1704" s="72"/>
      <c r="V1704" s="72"/>
      <c r="W1704" s="72"/>
      <c r="X1704" s="72"/>
      <c r="Y1704" s="72"/>
      <c r="Z1704" s="72"/>
      <c r="AA1704" s="72"/>
      <c r="AB1704" s="72"/>
      <c r="AC1704" s="72"/>
      <c r="AD1704" s="72"/>
      <c r="AE1704" s="72"/>
      <c r="AF1704" s="72"/>
      <c r="AG1704" s="72"/>
      <c r="AH1704" s="72"/>
      <c r="AI1704" s="72"/>
      <c r="AJ1704" s="72"/>
      <c r="AK1704" s="72"/>
      <c r="AL1704" s="72"/>
      <c r="AM1704" s="72"/>
      <c r="AN1704" s="72"/>
      <c r="AO1704" s="72"/>
      <c r="AP1704" s="72"/>
      <c r="AQ1704" s="72"/>
      <c r="AR1704" s="72"/>
      <c r="AS1704" s="72"/>
      <c r="AT1704" s="72"/>
      <c r="AU1704" s="72"/>
      <c r="AV1704" s="72"/>
      <c r="AW1704" s="72"/>
      <c r="AX1704" s="72"/>
      <c r="AY1704" s="72"/>
      <c r="AZ1704" s="72"/>
      <c r="BA1704" s="72"/>
      <c r="BB1704" s="72"/>
      <c r="BC1704" s="72"/>
      <c r="BD1704" s="72"/>
      <c r="BE1704" s="72"/>
      <c r="BF1704" s="72"/>
      <c r="BG1704" s="72"/>
      <c r="BH1704" s="72"/>
      <c r="BI1704" s="72"/>
      <c r="BJ1704" s="72"/>
      <c r="BK1704" s="72"/>
      <c r="BL1704" s="72"/>
      <c r="BM1704" s="72"/>
      <c r="BN1704" s="72"/>
      <c r="BO1704" s="72"/>
      <c r="BP1704" s="72"/>
      <c r="BQ1704" s="72"/>
      <c r="BR1704" s="72"/>
      <c r="BS1704" s="72"/>
      <c r="BT1704" s="72"/>
      <c r="BU1704" s="72"/>
      <c r="BV1704" s="72"/>
      <c r="BW1704" s="72"/>
      <c r="BX1704" s="72"/>
      <c r="BY1704" s="72"/>
      <c r="BZ1704" s="72"/>
      <c r="CA1704" s="72"/>
      <c r="CB1704" s="72"/>
      <c r="CC1704" s="72"/>
      <c r="CD1704" s="72"/>
      <c r="CE1704" s="72"/>
      <c r="CF1704" s="72"/>
      <c r="CG1704" s="72"/>
      <c r="CH1704" s="72"/>
      <c r="CI1704" s="72"/>
      <c r="CJ1704" s="72"/>
      <c r="CK1704" s="72"/>
    </row>
    <row r="1705" spans="2:89" x14ac:dyDescent="0.35">
      <c r="C1705" s="8"/>
      <c r="D1705" t="s">
        <v>1004</v>
      </c>
      <c r="E1705" s="8" t="str">
        <f t="shared" si="1879"/>
        <v>1705 FAPPE-IS</v>
      </c>
      <c r="G1705" s="8"/>
      <c r="S1705" s="72"/>
      <c r="T1705" s="72"/>
      <c r="U1705" s="72"/>
      <c r="V1705" s="72"/>
      <c r="W1705" s="72"/>
      <c r="X1705" s="72"/>
      <c r="Y1705" s="72"/>
      <c r="Z1705" s="72"/>
      <c r="AA1705" s="72"/>
      <c r="AB1705" s="72"/>
      <c r="AC1705" s="72"/>
      <c r="AD1705" s="72"/>
      <c r="AE1705" s="72"/>
      <c r="AF1705" s="72"/>
      <c r="AG1705" s="72"/>
      <c r="AH1705" s="72"/>
      <c r="AI1705" s="72"/>
      <c r="AJ1705" s="72"/>
      <c r="AK1705" s="72"/>
      <c r="AL1705" s="72"/>
      <c r="AM1705" s="72"/>
      <c r="AN1705" s="72"/>
      <c r="AO1705" s="72"/>
      <c r="AP1705" s="72"/>
      <c r="AQ1705" s="72"/>
      <c r="AR1705" s="72"/>
      <c r="AS1705" s="72"/>
      <c r="AT1705" s="72"/>
      <c r="AU1705" s="72"/>
      <c r="AV1705" s="72"/>
      <c r="AW1705" s="72"/>
      <c r="AX1705" s="72"/>
      <c r="AY1705" s="72"/>
      <c r="AZ1705" s="72"/>
      <c r="BA1705" s="72"/>
      <c r="BB1705" s="72"/>
      <c r="BC1705" s="72"/>
      <c r="BD1705" s="72"/>
      <c r="BE1705" s="72"/>
      <c r="BF1705" s="72"/>
      <c r="BG1705" s="72"/>
      <c r="BH1705" s="72"/>
      <c r="BI1705" s="72"/>
      <c r="BJ1705" s="72"/>
      <c r="BK1705" s="72"/>
      <c r="BL1705" s="72"/>
      <c r="BM1705" s="72"/>
      <c r="BN1705" s="72"/>
      <c r="BO1705" s="72"/>
      <c r="BP1705" s="72"/>
      <c r="BQ1705" s="72"/>
      <c r="BR1705" s="72"/>
      <c r="BS1705" s="72"/>
      <c r="BT1705" s="72"/>
      <c r="BU1705" s="72"/>
      <c r="BV1705" s="72"/>
      <c r="BW1705" s="72"/>
      <c r="BX1705" s="72"/>
      <c r="BY1705" s="72"/>
      <c r="BZ1705" s="72"/>
      <c r="CA1705" s="72"/>
      <c r="CB1705" s="72"/>
      <c r="CC1705" s="72"/>
      <c r="CD1705" s="72"/>
      <c r="CE1705" s="72"/>
      <c r="CF1705" s="72"/>
      <c r="CG1705" s="72"/>
      <c r="CH1705" s="72"/>
      <c r="CI1705" s="72"/>
      <c r="CJ1705" s="72"/>
      <c r="CK1705" s="72"/>
    </row>
    <row r="1706" spans="2:89" x14ac:dyDescent="0.35">
      <c r="B1706" s="95" t="str">
        <f>B1709&amp;":"</f>
        <v>Capital expenditures - Volume driven secondary PP&amp;E:</v>
      </c>
      <c r="C1706" s="8"/>
      <c r="D1706" t="s">
        <v>1004</v>
      </c>
      <c r="E1706" s="8" t="str">
        <f t="shared" si="1879"/>
        <v>1706 FAPPE-IS</v>
      </c>
      <c r="G1706" s="8"/>
      <c r="S1706" s="72"/>
      <c r="T1706" s="72"/>
      <c r="U1706" s="72"/>
      <c r="V1706" s="72"/>
      <c r="W1706" s="72"/>
      <c r="X1706" s="72"/>
      <c r="Y1706" s="72"/>
      <c r="Z1706" s="72"/>
      <c r="AA1706" s="72"/>
      <c r="AB1706" s="72"/>
      <c r="AC1706" s="72"/>
      <c r="AD1706" s="72"/>
      <c r="AE1706" s="72"/>
      <c r="AF1706" s="72"/>
      <c r="AG1706" s="72"/>
      <c r="AH1706" s="72"/>
      <c r="AI1706" s="72"/>
      <c r="AJ1706" s="72"/>
      <c r="AK1706" s="72"/>
      <c r="AL1706" s="72"/>
      <c r="AM1706" s="72"/>
      <c r="AN1706" s="72"/>
      <c r="AO1706" s="72"/>
      <c r="AP1706" s="72"/>
      <c r="AQ1706" s="72"/>
      <c r="AR1706" s="72"/>
      <c r="AS1706" s="72"/>
      <c r="AT1706" s="72"/>
      <c r="AU1706" s="72"/>
      <c r="AV1706" s="72"/>
      <c r="AW1706" s="72"/>
      <c r="AX1706" s="72"/>
      <c r="AY1706" s="72"/>
      <c r="AZ1706" s="72"/>
      <c r="BA1706" s="72"/>
      <c r="BB1706" s="72"/>
      <c r="BC1706" s="72"/>
      <c r="BD1706" s="72"/>
      <c r="BE1706" s="72"/>
      <c r="BF1706" s="72"/>
      <c r="BG1706" s="72"/>
      <c r="BH1706" s="72"/>
      <c r="BI1706" s="72"/>
      <c r="BJ1706" s="72"/>
      <c r="BK1706" s="72"/>
      <c r="BL1706" s="72"/>
      <c r="BM1706" s="72"/>
      <c r="BN1706" s="72"/>
      <c r="BO1706" s="72"/>
      <c r="BP1706" s="72"/>
      <c r="BQ1706" s="72"/>
      <c r="BR1706" s="72"/>
      <c r="BS1706" s="72"/>
      <c r="BT1706" s="72"/>
      <c r="BU1706" s="72"/>
      <c r="BV1706" s="72"/>
      <c r="BW1706" s="72"/>
      <c r="BX1706" s="72"/>
      <c r="BY1706" s="72"/>
      <c r="BZ1706" s="72"/>
      <c r="CA1706" s="72"/>
      <c r="CB1706" s="72"/>
      <c r="CC1706" s="72"/>
      <c r="CD1706" s="72"/>
      <c r="CE1706" s="72"/>
      <c r="CF1706" s="72"/>
      <c r="CG1706" s="72"/>
      <c r="CH1706" s="72"/>
      <c r="CI1706" s="72"/>
      <c r="CJ1706" s="72"/>
      <c r="CK1706" s="72"/>
    </row>
    <row r="1707" spans="2:89" x14ac:dyDescent="0.35">
      <c r="B1707" s="141" t="str">
        <f>"# of FTEs per "&amp;B1725</f>
        <v># of FTEs per no unit</v>
      </c>
      <c r="C1707" s="8"/>
      <c r="D1707" t="s">
        <v>1004</v>
      </c>
      <c r="E1707" s="8" t="str">
        <f t="shared" si="1879"/>
        <v>1707 FAPPE-IS</v>
      </c>
      <c r="G1707" s="8"/>
      <c r="K1707" s="17">
        <v>10</v>
      </c>
      <c r="L1707" s="17">
        <v>10</v>
      </c>
      <c r="M1707" s="17">
        <v>10</v>
      </c>
      <c r="N1707" s="17">
        <v>10</v>
      </c>
      <c r="O1707" s="17">
        <v>10</v>
      </c>
      <c r="P1707" s="17">
        <v>10</v>
      </c>
      <c r="S1707" s="76" cm="1">
        <f t="array" ref="S1707">INDEX($K:$Q,ROW(),MATCH(S$3,$K$2:$Q$2,0))</f>
        <v>10</v>
      </c>
      <c r="T1707" s="76" cm="1">
        <f t="array" ref="T1707">INDEX($K:$Q,ROW(),MATCH(T$3,$K$2:$Q$2,0))</f>
        <v>10</v>
      </c>
      <c r="U1707" s="76" cm="1">
        <f t="array" ref="U1707">INDEX($K:$Q,ROW(),MATCH(U$3,$K$2:$Q$2,0))</f>
        <v>10</v>
      </c>
      <c r="V1707" s="76" cm="1">
        <f t="array" ref="V1707">INDEX($K:$Q,ROW(),MATCH(V$3,$K$2:$Q$2,0))</f>
        <v>10</v>
      </c>
      <c r="W1707" s="76" cm="1">
        <f t="array" ref="W1707">INDEX($K:$Q,ROW(),MATCH(W$3,$K$2:$Q$2,0))</f>
        <v>10</v>
      </c>
      <c r="X1707" s="76" cm="1">
        <f t="array" ref="X1707">INDEX($K:$Q,ROW(),MATCH(X$3,$K$2:$Q$2,0))</f>
        <v>10</v>
      </c>
      <c r="Y1707" s="76" cm="1">
        <f t="array" ref="Y1707">INDEX($K:$Q,ROW(),MATCH(Y$3,$K$2:$Q$2,0))</f>
        <v>10</v>
      </c>
      <c r="Z1707" s="76" cm="1">
        <f t="array" ref="Z1707">INDEX($K:$Q,ROW(),MATCH(Z$3,$K$2:$Q$2,0))</f>
        <v>10</v>
      </c>
      <c r="AA1707" s="76" cm="1">
        <f t="array" ref="AA1707">INDEX($K:$Q,ROW(),MATCH(AA$3,$K$2:$Q$2,0))</f>
        <v>10</v>
      </c>
      <c r="AB1707" s="76" cm="1">
        <f t="array" ref="AB1707">INDEX($K:$Q,ROW(),MATCH(AB$3,$K$2:$Q$2,0))</f>
        <v>10</v>
      </c>
      <c r="AC1707" s="76" cm="1">
        <f t="array" ref="AC1707">INDEX($K:$Q,ROW(),MATCH(AC$3,$K$2:$Q$2,0))</f>
        <v>10</v>
      </c>
      <c r="AD1707" s="76" cm="1">
        <f t="array" ref="AD1707">INDEX($K:$Q,ROW(),MATCH(AD$3,$K$2:$Q$2,0))</f>
        <v>10</v>
      </c>
      <c r="AE1707" s="76" cm="1">
        <f t="array" ref="AE1707">INDEX($K:$Q,ROW(),MATCH(AE$3,$K$2:$Q$2,0))</f>
        <v>10</v>
      </c>
      <c r="AF1707" s="76" cm="1">
        <f t="array" ref="AF1707">INDEX($K:$Q,ROW(),MATCH(AF$3,$K$2:$Q$2,0))</f>
        <v>10</v>
      </c>
      <c r="AG1707" s="76" cm="1">
        <f t="array" ref="AG1707">INDEX($K:$Q,ROW(),MATCH(AG$3,$K$2:$Q$2,0))</f>
        <v>10</v>
      </c>
      <c r="AH1707" s="76" cm="1">
        <f t="array" ref="AH1707">INDEX($K:$Q,ROW(),MATCH(AH$3,$K$2:$Q$2,0))</f>
        <v>10</v>
      </c>
      <c r="AI1707" s="76" cm="1">
        <f t="array" ref="AI1707">INDEX($K:$Q,ROW(),MATCH(AI$3,$K$2:$Q$2,0))</f>
        <v>10</v>
      </c>
      <c r="AJ1707" s="76" cm="1">
        <f t="array" ref="AJ1707">INDEX($K:$Q,ROW(),MATCH(AJ$3,$K$2:$Q$2,0))</f>
        <v>10</v>
      </c>
      <c r="AK1707" s="76" cm="1">
        <f t="array" ref="AK1707">INDEX($K:$Q,ROW(),MATCH(AK$3,$K$2:$Q$2,0))</f>
        <v>10</v>
      </c>
      <c r="AL1707" s="76" cm="1">
        <f t="array" ref="AL1707">INDEX($K:$Q,ROW(),MATCH(AL$3,$K$2:$Q$2,0))</f>
        <v>10</v>
      </c>
      <c r="AM1707" s="76" cm="1">
        <f t="array" ref="AM1707">INDEX($K:$Q,ROW(),MATCH(AM$3,$K$2:$Q$2,0))</f>
        <v>10</v>
      </c>
      <c r="AN1707" s="76" cm="1">
        <f t="array" ref="AN1707">INDEX($K:$Q,ROW(),MATCH(AN$3,$K$2:$Q$2,0))</f>
        <v>10</v>
      </c>
      <c r="AO1707" s="76" cm="1">
        <f t="array" ref="AO1707">INDEX($K:$Q,ROW(),MATCH(AO$3,$K$2:$Q$2,0))</f>
        <v>10</v>
      </c>
      <c r="AP1707" s="76" cm="1">
        <f t="array" ref="AP1707">INDEX($K:$Q,ROW(),MATCH(AP$3,$K$2:$Q$2,0))</f>
        <v>10</v>
      </c>
      <c r="AQ1707" s="76" cm="1">
        <f t="array" ref="AQ1707">INDEX($K:$Q,ROW(),MATCH(AQ$3,$K$2:$Q$2,0))</f>
        <v>10</v>
      </c>
      <c r="AR1707" s="76" cm="1">
        <f t="array" ref="AR1707">INDEX($K:$Q,ROW(),MATCH(AR$3,$K$2:$Q$2,0))</f>
        <v>10</v>
      </c>
      <c r="AS1707" s="76" cm="1">
        <f t="array" ref="AS1707">INDEX($K:$Q,ROW(),MATCH(AS$3,$K$2:$Q$2,0))</f>
        <v>10</v>
      </c>
      <c r="AT1707" s="76" cm="1">
        <f t="array" ref="AT1707">INDEX($K:$Q,ROW(),MATCH(AT$3,$K$2:$Q$2,0))</f>
        <v>10</v>
      </c>
      <c r="AU1707" s="76" cm="1">
        <f t="array" ref="AU1707">INDEX($K:$Q,ROW(),MATCH(AU$3,$K$2:$Q$2,0))</f>
        <v>10</v>
      </c>
      <c r="AV1707" s="76" cm="1">
        <f t="array" ref="AV1707">INDEX($K:$Q,ROW(),MATCH(AV$3,$K$2:$Q$2,0))</f>
        <v>10</v>
      </c>
      <c r="AW1707" s="76" cm="1">
        <f t="array" ref="AW1707">INDEX($K:$Q,ROW(),MATCH(AW$3,$K$2:$Q$2,0))</f>
        <v>10</v>
      </c>
      <c r="AX1707" s="76" cm="1">
        <f t="array" ref="AX1707">INDEX($K:$Q,ROW(),MATCH(AX$3,$K$2:$Q$2,0))</f>
        <v>10</v>
      </c>
      <c r="AY1707" s="76" cm="1">
        <f t="array" ref="AY1707">INDEX($K:$Q,ROW(),MATCH(AY$3,$K$2:$Q$2,0))</f>
        <v>10</v>
      </c>
      <c r="AZ1707" s="76" cm="1">
        <f t="array" ref="AZ1707">INDEX($K:$Q,ROW(),MATCH(AZ$3,$K$2:$Q$2,0))</f>
        <v>10</v>
      </c>
      <c r="BA1707" s="76" cm="1">
        <f t="array" ref="BA1707">INDEX($K:$Q,ROW(),MATCH(BA$3,$K$2:$Q$2,0))</f>
        <v>10</v>
      </c>
      <c r="BB1707" s="76" cm="1">
        <f t="array" ref="BB1707">INDEX($K:$Q,ROW(),MATCH(BB$3,$K$2:$Q$2,0))</f>
        <v>10</v>
      </c>
      <c r="BC1707" s="76" cm="1">
        <f t="array" ref="BC1707">INDEX($K:$Q,ROW(),MATCH(BC$3,$K$2:$Q$2,0))</f>
        <v>10</v>
      </c>
      <c r="BD1707" s="76" cm="1">
        <f t="array" ref="BD1707">INDEX($K:$Q,ROW(),MATCH(BD$3,$K$2:$Q$2,0))</f>
        <v>10</v>
      </c>
      <c r="BE1707" s="76" cm="1">
        <f t="array" ref="BE1707">INDEX($K:$Q,ROW(),MATCH(BE$3,$K$2:$Q$2,0))</f>
        <v>10</v>
      </c>
      <c r="BF1707" s="76" cm="1">
        <f t="array" ref="BF1707">INDEX($K:$Q,ROW(),MATCH(BF$3,$K$2:$Q$2,0))</f>
        <v>10</v>
      </c>
      <c r="BG1707" s="76" cm="1">
        <f t="array" ref="BG1707">INDEX($K:$Q,ROW(),MATCH(BG$3,$K$2:$Q$2,0))</f>
        <v>10</v>
      </c>
      <c r="BH1707" s="76" cm="1">
        <f t="array" ref="BH1707">INDEX($K:$Q,ROW(),MATCH(BH$3,$K$2:$Q$2,0))</f>
        <v>10</v>
      </c>
      <c r="BI1707" s="76" cm="1">
        <f t="array" ref="BI1707">INDEX($K:$Q,ROW(),MATCH(BI$3,$K$2:$Q$2,0))</f>
        <v>10</v>
      </c>
      <c r="BJ1707" s="76" cm="1">
        <f t="array" ref="BJ1707">INDEX($K:$Q,ROW(),MATCH(BJ$3,$K$2:$Q$2,0))</f>
        <v>10</v>
      </c>
      <c r="BK1707" s="76" cm="1">
        <f t="array" ref="BK1707">INDEX($K:$Q,ROW(),MATCH(BK$3,$K$2:$Q$2,0))</f>
        <v>10</v>
      </c>
      <c r="BL1707" s="76" cm="1">
        <f t="array" ref="BL1707">INDEX($K:$Q,ROW(),MATCH(BL$3,$K$2:$Q$2,0))</f>
        <v>10</v>
      </c>
      <c r="BM1707" s="76" cm="1">
        <f t="array" ref="BM1707">INDEX($K:$Q,ROW(),MATCH(BM$3,$K$2:$Q$2,0))</f>
        <v>10</v>
      </c>
      <c r="BN1707" s="76" cm="1">
        <f t="array" ref="BN1707">INDEX($K:$Q,ROW(),MATCH(BN$3,$K$2:$Q$2,0))</f>
        <v>10</v>
      </c>
      <c r="BO1707" s="76" cm="1">
        <f t="array" ref="BO1707">INDEX($K:$Q,ROW(),MATCH(BO$3,$K$2:$Q$2,0))</f>
        <v>10</v>
      </c>
      <c r="BP1707" s="76" cm="1">
        <f t="array" ref="BP1707">INDEX($K:$Q,ROW(),MATCH(BP$3,$K$2:$Q$2,0))</f>
        <v>10</v>
      </c>
      <c r="BQ1707" s="76" cm="1">
        <f t="array" ref="BQ1707">INDEX($K:$Q,ROW(),MATCH(BQ$3,$K$2:$Q$2,0))</f>
        <v>10</v>
      </c>
      <c r="BR1707" s="76" cm="1">
        <f t="array" ref="BR1707">INDEX($K:$Q,ROW(),MATCH(BR$3,$K$2:$Q$2,0))</f>
        <v>10</v>
      </c>
      <c r="BS1707" s="76" cm="1">
        <f t="array" ref="BS1707">INDEX($K:$Q,ROW(),MATCH(BS$3,$K$2:$Q$2,0))</f>
        <v>10</v>
      </c>
      <c r="BT1707" s="76" cm="1">
        <f t="array" ref="BT1707">INDEX($K:$Q,ROW(),MATCH(BT$3,$K$2:$Q$2,0))</f>
        <v>10</v>
      </c>
      <c r="BU1707" s="76" cm="1">
        <f t="array" ref="BU1707">INDEX($K:$Q,ROW(),MATCH(BU$3,$K$2:$Q$2,0))</f>
        <v>10</v>
      </c>
      <c r="BV1707" s="76" cm="1">
        <f t="array" ref="BV1707">INDEX($K:$Q,ROW(),MATCH(BV$3,$K$2:$Q$2,0))</f>
        <v>10</v>
      </c>
      <c r="BW1707" s="76" cm="1">
        <f t="array" ref="BW1707">INDEX($K:$Q,ROW(),MATCH(BW$3,$K$2:$Q$2,0))</f>
        <v>10</v>
      </c>
      <c r="BX1707" s="76" cm="1">
        <f t="array" ref="BX1707">INDEX($K:$Q,ROW(),MATCH(BX$3,$K$2:$Q$2,0))</f>
        <v>10</v>
      </c>
      <c r="BY1707" s="76" cm="1">
        <f t="array" ref="BY1707">INDEX($K:$Q,ROW(),MATCH(BY$3,$K$2:$Q$2,0))</f>
        <v>10</v>
      </c>
      <c r="BZ1707" s="76" cm="1">
        <f t="array" ref="BZ1707">INDEX($K:$Q,ROW(),MATCH(BZ$3,$K$2:$Q$2,0))</f>
        <v>10</v>
      </c>
      <c r="CA1707" s="76" cm="1">
        <f t="array" ref="CA1707">INDEX($K:$Q,ROW(),MATCH(CA$3,$K$2:$Q$2,0))</f>
        <v>10</v>
      </c>
      <c r="CB1707" s="76" cm="1">
        <f t="array" ref="CB1707">INDEX($K:$Q,ROW(),MATCH(CB$3,$K$2:$Q$2,0))</f>
        <v>10</v>
      </c>
      <c r="CC1707" s="76" cm="1">
        <f t="array" ref="CC1707">INDEX($K:$Q,ROW(),MATCH(CC$3,$K$2:$Q$2,0))</f>
        <v>10</v>
      </c>
      <c r="CD1707" s="76" cm="1">
        <f t="array" ref="CD1707">INDEX($K:$Q,ROW(),MATCH(CD$3,$K$2:$Q$2,0))</f>
        <v>10</v>
      </c>
      <c r="CE1707" s="76" cm="1">
        <f t="array" ref="CE1707">INDEX($K:$Q,ROW(),MATCH(CE$3,$K$2:$Q$2,0))</f>
        <v>10</v>
      </c>
      <c r="CF1707" s="76" cm="1">
        <f t="array" ref="CF1707">INDEX($K:$Q,ROW(),MATCH(CF$3,$K$2:$Q$2,0))</f>
        <v>10</v>
      </c>
      <c r="CG1707" s="76" cm="1">
        <f t="array" ref="CG1707">INDEX($K:$Q,ROW(),MATCH(CG$3,$K$2:$Q$2,0))</f>
        <v>10</v>
      </c>
      <c r="CH1707" s="76" cm="1">
        <f t="array" ref="CH1707">INDEX($K:$Q,ROW(),MATCH(CH$3,$K$2:$Q$2,0))</f>
        <v>10</v>
      </c>
      <c r="CI1707" s="76" cm="1">
        <f t="array" ref="CI1707">INDEX($K:$Q,ROW(),MATCH(CI$3,$K$2:$Q$2,0))</f>
        <v>10</v>
      </c>
      <c r="CJ1707" s="76" cm="1">
        <f t="array" ref="CJ1707">INDEX($K:$Q,ROW(),MATCH(CJ$3,$K$2:$Q$2,0))</f>
        <v>10</v>
      </c>
      <c r="CK1707" s="76" cm="1">
        <f t="array" ref="CK1707">INDEX($K:$Q,ROW(),MATCH(CK$3,$K$2:$Q$2,0))</f>
        <v>10</v>
      </c>
    </row>
    <row r="1708" spans="2:89" x14ac:dyDescent="0.35">
      <c r="B1708" s="141" t="str">
        <f>"$ cost per "&amp;B1725</f>
        <v>$ cost per no unit</v>
      </c>
      <c r="C1708" s="8"/>
      <c r="D1708" t="s">
        <v>1004</v>
      </c>
      <c r="E1708" s="8" t="str">
        <f t="shared" si="1879"/>
        <v>1708 FAPPE-IS</v>
      </c>
      <c r="G1708" s="8"/>
      <c r="K1708" s="18">
        <v>30000</v>
      </c>
      <c r="L1708" s="18">
        <v>30000</v>
      </c>
      <c r="M1708" s="18">
        <v>30000</v>
      </c>
      <c r="N1708" s="18"/>
      <c r="O1708" s="18"/>
      <c r="P1708" s="18"/>
      <c r="S1708" s="143" cm="1">
        <f t="array" ref="S1708">INDEX($K:$Q,ROW(),MATCH(S$3,$K$2:$Q$2,0))</f>
        <v>30000</v>
      </c>
      <c r="T1708" s="143" cm="1">
        <f t="array" ref="T1708">INDEX($K:$Q,ROW(),MATCH(T$3,$K$2:$Q$2,0))</f>
        <v>30000</v>
      </c>
      <c r="U1708" s="143" cm="1">
        <f t="array" ref="U1708">INDEX($K:$Q,ROW(),MATCH(U$3,$K$2:$Q$2,0))</f>
        <v>30000</v>
      </c>
      <c r="V1708" s="143" cm="1">
        <f t="array" ref="V1708">INDEX($K:$Q,ROW(),MATCH(V$3,$K$2:$Q$2,0))</f>
        <v>30000</v>
      </c>
      <c r="W1708" s="143" cm="1">
        <f t="array" ref="W1708">INDEX($K:$Q,ROW(),MATCH(W$3,$K$2:$Q$2,0))</f>
        <v>30000</v>
      </c>
      <c r="X1708" s="143" cm="1">
        <f t="array" ref="X1708">INDEX($K:$Q,ROW(),MATCH(X$3,$K$2:$Q$2,0))</f>
        <v>30000</v>
      </c>
      <c r="Y1708" s="143" cm="1">
        <f t="array" ref="Y1708">INDEX($K:$Q,ROW(),MATCH(Y$3,$K$2:$Q$2,0))</f>
        <v>30000</v>
      </c>
      <c r="Z1708" s="143" cm="1">
        <f t="array" ref="Z1708">INDEX($K:$Q,ROW(),MATCH(Z$3,$K$2:$Q$2,0))</f>
        <v>30000</v>
      </c>
      <c r="AA1708" s="143" cm="1">
        <f t="array" ref="AA1708">INDEX($K:$Q,ROW(),MATCH(AA$3,$K$2:$Q$2,0))</f>
        <v>30000</v>
      </c>
      <c r="AB1708" s="143" cm="1">
        <f t="array" ref="AB1708">INDEX($K:$Q,ROW(),MATCH(AB$3,$K$2:$Q$2,0))</f>
        <v>30000</v>
      </c>
      <c r="AC1708" s="143" cm="1">
        <f t="array" ref="AC1708">INDEX($K:$Q,ROW(),MATCH(AC$3,$K$2:$Q$2,0))</f>
        <v>30000</v>
      </c>
      <c r="AD1708" s="143" cm="1">
        <f t="array" ref="AD1708">INDEX($K:$Q,ROW(),MATCH(AD$3,$K$2:$Q$2,0))</f>
        <v>30000</v>
      </c>
      <c r="AE1708" s="143" cm="1">
        <f t="array" ref="AE1708">INDEX($K:$Q,ROW(),MATCH(AE$3,$K$2:$Q$2,0))</f>
        <v>30000</v>
      </c>
      <c r="AF1708" s="143" cm="1">
        <f t="array" ref="AF1708">INDEX($K:$Q,ROW(),MATCH(AF$3,$K$2:$Q$2,0))</f>
        <v>30000</v>
      </c>
      <c r="AG1708" s="143" cm="1">
        <f t="array" ref="AG1708">INDEX($K:$Q,ROW(),MATCH(AG$3,$K$2:$Q$2,0))</f>
        <v>30000</v>
      </c>
      <c r="AH1708" s="143" cm="1">
        <f t="array" ref="AH1708">INDEX($K:$Q,ROW(),MATCH(AH$3,$K$2:$Q$2,0))</f>
        <v>30000</v>
      </c>
      <c r="AI1708" s="143" cm="1">
        <f t="array" ref="AI1708">INDEX($K:$Q,ROW(),MATCH(AI$3,$K$2:$Q$2,0))</f>
        <v>30000</v>
      </c>
      <c r="AJ1708" s="143" cm="1">
        <f t="array" ref="AJ1708">INDEX($K:$Q,ROW(),MATCH(AJ$3,$K$2:$Q$2,0))</f>
        <v>30000</v>
      </c>
      <c r="AK1708" s="143" cm="1">
        <f t="array" ref="AK1708">INDEX($K:$Q,ROW(),MATCH(AK$3,$K$2:$Q$2,0))</f>
        <v>30000</v>
      </c>
      <c r="AL1708" s="143" cm="1">
        <f t="array" ref="AL1708">INDEX($K:$Q,ROW(),MATCH(AL$3,$K$2:$Q$2,0))</f>
        <v>30000</v>
      </c>
      <c r="AM1708" s="143" cm="1">
        <f t="array" ref="AM1708">INDEX($K:$Q,ROW(),MATCH(AM$3,$K$2:$Q$2,0))</f>
        <v>30000</v>
      </c>
      <c r="AN1708" s="143" cm="1">
        <f t="array" ref="AN1708">INDEX($K:$Q,ROW(),MATCH(AN$3,$K$2:$Q$2,0))</f>
        <v>30000</v>
      </c>
      <c r="AO1708" s="143" cm="1">
        <f t="array" ref="AO1708">INDEX($K:$Q,ROW(),MATCH(AO$3,$K$2:$Q$2,0))</f>
        <v>30000</v>
      </c>
      <c r="AP1708" s="143" cm="1">
        <f t="array" ref="AP1708">INDEX($K:$Q,ROW(),MATCH(AP$3,$K$2:$Q$2,0))</f>
        <v>30000</v>
      </c>
      <c r="AQ1708" s="143" cm="1">
        <f t="array" ref="AQ1708">INDEX($K:$Q,ROW(),MATCH(AQ$3,$K$2:$Q$2,0))</f>
        <v>30000</v>
      </c>
      <c r="AR1708" s="143" cm="1">
        <f t="array" ref="AR1708">INDEX($K:$Q,ROW(),MATCH(AR$3,$K$2:$Q$2,0))</f>
        <v>30000</v>
      </c>
      <c r="AS1708" s="143" cm="1">
        <f t="array" ref="AS1708">INDEX($K:$Q,ROW(),MATCH(AS$3,$K$2:$Q$2,0))</f>
        <v>30000</v>
      </c>
      <c r="AT1708" s="143" cm="1">
        <f t="array" ref="AT1708">INDEX($K:$Q,ROW(),MATCH(AT$3,$K$2:$Q$2,0))</f>
        <v>30000</v>
      </c>
      <c r="AU1708" s="143" cm="1">
        <f t="array" ref="AU1708">INDEX($K:$Q,ROW(),MATCH(AU$3,$K$2:$Q$2,0))</f>
        <v>30000</v>
      </c>
      <c r="AV1708" s="143" cm="1">
        <f t="array" ref="AV1708">INDEX($K:$Q,ROW(),MATCH(AV$3,$K$2:$Q$2,0))</f>
        <v>30000</v>
      </c>
      <c r="AW1708" s="143" cm="1">
        <f t="array" ref="AW1708">INDEX($K:$Q,ROW(),MATCH(AW$3,$K$2:$Q$2,0))</f>
        <v>30000</v>
      </c>
      <c r="AX1708" s="143" cm="1">
        <f t="array" ref="AX1708">INDEX($K:$Q,ROW(),MATCH(AX$3,$K$2:$Q$2,0))</f>
        <v>30000</v>
      </c>
      <c r="AY1708" s="143" cm="1">
        <f t="array" ref="AY1708">INDEX($K:$Q,ROW(),MATCH(AY$3,$K$2:$Q$2,0))</f>
        <v>30000</v>
      </c>
      <c r="AZ1708" s="143" cm="1">
        <f t="array" ref="AZ1708">INDEX($K:$Q,ROW(),MATCH(AZ$3,$K$2:$Q$2,0))</f>
        <v>30000</v>
      </c>
      <c r="BA1708" s="143" cm="1">
        <f t="array" ref="BA1708">INDEX($K:$Q,ROW(),MATCH(BA$3,$K$2:$Q$2,0))</f>
        <v>30000</v>
      </c>
      <c r="BB1708" s="143" cm="1">
        <f t="array" ref="BB1708">INDEX($K:$Q,ROW(),MATCH(BB$3,$K$2:$Q$2,0))</f>
        <v>30000</v>
      </c>
      <c r="BC1708" s="143" cm="1">
        <f t="array" ref="BC1708">INDEX($K:$Q,ROW(),MATCH(BC$3,$K$2:$Q$2,0))</f>
        <v>0</v>
      </c>
      <c r="BD1708" s="143" cm="1">
        <f t="array" ref="BD1708">INDEX($K:$Q,ROW(),MATCH(BD$3,$K$2:$Q$2,0))</f>
        <v>0</v>
      </c>
      <c r="BE1708" s="143" cm="1">
        <f t="array" ref="BE1708">INDEX($K:$Q,ROW(),MATCH(BE$3,$K$2:$Q$2,0))</f>
        <v>0</v>
      </c>
      <c r="BF1708" s="143" cm="1">
        <f t="array" ref="BF1708">INDEX($K:$Q,ROW(),MATCH(BF$3,$K$2:$Q$2,0))</f>
        <v>0</v>
      </c>
      <c r="BG1708" s="143" cm="1">
        <f t="array" ref="BG1708">INDEX($K:$Q,ROW(),MATCH(BG$3,$K$2:$Q$2,0))</f>
        <v>0</v>
      </c>
      <c r="BH1708" s="143" cm="1">
        <f t="array" ref="BH1708">INDEX($K:$Q,ROW(),MATCH(BH$3,$K$2:$Q$2,0))</f>
        <v>0</v>
      </c>
      <c r="BI1708" s="143" cm="1">
        <f t="array" ref="BI1708">INDEX($K:$Q,ROW(),MATCH(BI$3,$K$2:$Q$2,0))</f>
        <v>0</v>
      </c>
      <c r="BJ1708" s="143" cm="1">
        <f t="array" ref="BJ1708">INDEX($K:$Q,ROW(),MATCH(BJ$3,$K$2:$Q$2,0))</f>
        <v>0</v>
      </c>
      <c r="BK1708" s="143" cm="1">
        <f t="array" ref="BK1708">INDEX($K:$Q,ROW(),MATCH(BK$3,$K$2:$Q$2,0))</f>
        <v>0</v>
      </c>
      <c r="BL1708" s="143" cm="1">
        <f t="array" ref="BL1708">INDEX($K:$Q,ROW(),MATCH(BL$3,$K$2:$Q$2,0))</f>
        <v>0</v>
      </c>
      <c r="BM1708" s="143" cm="1">
        <f t="array" ref="BM1708">INDEX($K:$Q,ROW(),MATCH(BM$3,$K$2:$Q$2,0))</f>
        <v>0</v>
      </c>
      <c r="BN1708" s="143" cm="1">
        <f t="array" ref="BN1708">INDEX($K:$Q,ROW(),MATCH(BN$3,$K$2:$Q$2,0))</f>
        <v>0</v>
      </c>
      <c r="BO1708" s="143" cm="1">
        <f t="array" ref="BO1708">INDEX($K:$Q,ROW(),MATCH(BO$3,$K$2:$Q$2,0))</f>
        <v>0</v>
      </c>
      <c r="BP1708" s="143" cm="1">
        <f t="array" ref="BP1708">INDEX($K:$Q,ROW(),MATCH(BP$3,$K$2:$Q$2,0))</f>
        <v>0</v>
      </c>
      <c r="BQ1708" s="143" cm="1">
        <f t="array" ref="BQ1708">INDEX($K:$Q,ROW(),MATCH(BQ$3,$K$2:$Q$2,0))</f>
        <v>0</v>
      </c>
      <c r="BR1708" s="143" cm="1">
        <f t="array" ref="BR1708">INDEX($K:$Q,ROW(),MATCH(BR$3,$K$2:$Q$2,0))</f>
        <v>0</v>
      </c>
      <c r="BS1708" s="143" cm="1">
        <f t="array" ref="BS1708">INDEX($K:$Q,ROW(),MATCH(BS$3,$K$2:$Q$2,0))</f>
        <v>0</v>
      </c>
      <c r="BT1708" s="143" cm="1">
        <f t="array" ref="BT1708">INDEX($K:$Q,ROW(),MATCH(BT$3,$K$2:$Q$2,0))</f>
        <v>0</v>
      </c>
      <c r="BU1708" s="143" cm="1">
        <f t="array" ref="BU1708">INDEX($K:$Q,ROW(),MATCH(BU$3,$K$2:$Q$2,0))</f>
        <v>0</v>
      </c>
      <c r="BV1708" s="143" cm="1">
        <f t="array" ref="BV1708">INDEX($K:$Q,ROW(),MATCH(BV$3,$K$2:$Q$2,0))</f>
        <v>0</v>
      </c>
      <c r="BW1708" s="143" cm="1">
        <f t="array" ref="BW1708">INDEX($K:$Q,ROW(),MATCH(BW$3,$K$2:$Q$2,0))</f>
        <v>0</v>
      </c>
      <c r="BX1708" s="143" cm="1">
        <f t="array" ref="BX1708">INDEX($K:$Q,ROW(),MATCH(BX$3,$K$2:$Q$2,0))</f>
        <v>0</v>
      </c>
      <c r="BY1708" s="143" cm="1">
        <f t="array" ref="BY1708">INDEX($K:$Q,ROW(),MATCH(BY$3,$K$2:$Q$2,0))</f>
        <v>0</v>
      </c>
      <c r="BZ1708" s="143" cm="1">
        <f t="array" ref="BZ1708">INDEX($K:$Q,ROW(),MATCH(BZ$3,$K$2:$Q$2,0))</f>
        <v>0</v>
      </c>
      <c r="CA1708" s="143" cm="1">
        <f t="array" ref="CA1708">INDEX($K:$Q,ROW(),MATCH(CA$3,$K$2:$Q$2,0))</f>
        <v>0</v>
      </c>
      <c r="CB1708" s="143" cm="1">
        <f t="array" ref="CB1708">INDEX($K:$Q,ROW(),MATCH(CB$3,$K$2:$Q$2,0))</f>
        <v>0</v>
      </c>
      <c r="CC1708" s="143" cm="1">
        <f t="array" ref="CC1708">INDEX($K:$Q,ROW(),MATCH(CC$3,$K$2:$Q$2,0))</f>
        <v>0</v>
      </c>
      <c r="CD1708" s="143" cm="1">
        <f t="array" ref="CD1708">INDEX($K:$Q,ROW(),MATCH(CD$3,$K$2:$Q$2,0))</f>
        <v>0</v>
      </c>
      <c r="CE1708" s="143" cm="1">
        <f t="array" ref="CE1708">INDEX($K:$Q,ROW(),MATCH(CE$3,$K$2:$Q$2,0))</f>
        <v>0</v>
      </c>
      <c r="CF1708" s="143" cm="1">
        <f t="array" ref="CF1708">INDEX($K:$Q,ROW(),MATCH(CF$3,$K$2:$Q$2,0))</f>
        <v>0</v>
      </c>
      <c r="CG1708" s="143" cm="1">
        <f t="array" ref="CG1708">INDEX($K:$Q,ROW(),MATCH(CG$3,$K$2:$Q$2,0))</f>
        <v>0</v>
      </c>
      <c r="CH1708" s="143" cm="1">
        <f t="array" ref="CH1708">INDEX($K:$Q,ROW(),MATCH(CH$3,$K$2:$Q$2,0))</f>
        <v>0</v>
      </c>
      <c r="CI1708" s="143" cm="1">
        <f t="array" ref="CI1708">INDEX($K:$Q,ROW(),MATCH(CI$3,$K$2:$Q$2,0))</f>
        <v>0</v>
      </c>
      <c r="CJ1708" s="143" cm="1">
        <f t="array" ref="CJ1708">INDEX($K:$Q,ROW(),MATCH(CJ$3,$K$2:$Q$2,0))</f>
        <v>0</v>
      </c>
      <c r="CK1708" s="143" cm="1">
        <f t="array" ref="CK1708">INDEX($K:$Q,ROW(),MATCH(CK$3,$K$2:$Q$2,0))</f>
        <v>0</v>
      </c>
    </row>
    <row r="1709" spans="2:89" x14ac:dyDescent="0.35">
      <c r="B1709" s="123" t="str">
        <f>"Capital expenditures - "&amp;SUBSTITUTE(B1699,":","")</f>
        <v>Capital expenditures - Volume driven secondary PP&amp;E</v>
      </c>
      <c r="C1709" s="8" t="s">
        <v>235</v>
      </c>
      <c r="D1709" t="s">
        <v>1004</v>
      </c>
      <c r="E1709" s="8" t="str">
        <f t="shared" si="1879"/>
        <v>1709 FAPPE-IS</v>
      </c>
      <c r="G1709" s="8"/>
      <c r="H1709" s="27"/>
      <c r="I1709" s="176"/>
      <c r="J1709" s="176"/>
      <c r="K1709" s="115">
        <f t="shared" ref="K1709:P1709" si="1880">SUMIF($3:$3,K$2,1709:1709)</f>
        <v>-360000</v>
      </c>
      <c r="L1709" s="115">
        <f t="shared" si="1880"/>
        <v>-360000</v>
      </c>
      <c r="M1709" s="115">
        <f t="shared" si="1880"/>
        <v>-360000</v>
      </c>
      <c r="N1709" s="115">
        <f t="shared" si="1880"/>
        <v>0</v>
      </c>
      <c r="O1709" s="115">
        <f t="shared" si="1880"/>
        <v>0</v>
      </c>
      <c r="P1709" s="115">
        <f t="shared" si="1880"/>
        <v>0</v>
      </c>
      <c r="R1709" s="58"/>
      <c r="S1709" s="144">
        <f t="shared" ref="S1709" si="1881">-+ROUNDUP(S1700/S1707,0)*S1708</f>
        <v>-30000</v>
      </c>
      <c r="T1709" s="144">
        <f t="shared" ref="T1709:AX1709" si="1882">-+ROUNDUP(T1700/T1707,0)*T1708</f>
        <v>-30000</v>
      </c>
      <c r="U1709" s="144">
        <f t="shared" si="1882"/>
        <v>-30000</v>
      </c>
      <c r="V1709" s="144">
        <f t="shared" si="1882"/>
        <v>-30000</v>
      </c>
      <c r="W1709" s="144">
        <f t="shared" si="1882"/>
        <v>-30000</v>
      </c>
      <c r="X1709" s="144">
        <f t="shared" si="1882"/>
        <v>-30000</v>
      </c>
      <c r="Y1709" s="144">
        <f t="shared" si="1882"/>
        <v>-30000</v>
      </c>
      <c r="Z1709" s="144">
        <f t="shared" si="1882"/>
        <v>-30000</v>
      </c>
      <c r="AA1709" s="144">
        <f t="shared" si="1882"/>
        <v>-30000</v>
      </c>
      <c r="AB1709" s="144">
        <f t="shared" si="1882"/>
        <v>-30000</v>
      </c>
      <c r="AC1709" s="144">
        <f t="shared" si="1882"/>
        <v>-30000</v>
      </c>
      <c r="AD1709" s="144">
        <f t="shared" si="1882"/>
        <v>-30000</v>
      </c>
      <c r="AE1709" s="144">
        <f t="shared" si="1882"/>
        <v>-30000</v>
      </c>
      <c r="AF1709" s="144">
        <f t="shared" si="1882"/>
        <v>-30000</v>
      </c>
      <c r="AG1709" s="144">
        <f t="shared" si="1882"/>
        <v>-30000</v>
      </c>
      <c r="AH1709" s="144">
        <f t="shared" si="1882"/>
        <v>-30000</v>
      </c>
      <c r="AI1709" s="144">
        <f t="shared" si="1882"/>
        <v>-30000</v>
      </c>
      <c r="AJ1709" s="144">
        <f t="shared" si="1882"/>
        <v>-30000</v>
      </c>
      <c r="AK1709" s="144">
        <f t="shared" si="1882"/>
        <v>-30000</v>
      </c>
      <c r="AL1709" s="144">
        <f t="shared" si="1882"/>
        <v>-30000</v>
      </c>
      <c r="AM1709" s="144">
        <f t="shared" si="1882"/>
        <v>-30000</v>
      </c>
      <c r="AN1709" s="144">
        <f t="shared" si="1882"/>
        <v>-30000</v>
      </c>
      <c r="AO1709" s="144">
        <f t="shared" si="1882"/>
        <v>-30000</v>
      </c>
      <c r="AP1709" s="144">
        <f t="shared" si="1882"/>
        <v>-30000</v>
      </c>
      <c r="AQ1709" s="144">
        <f t="shared" si="1882"/>
        <v>-30000</v>
      </c>
      <c r="AR1709" s="144">
        <f t="shared" si="1882"/>
        <v>-30000</v>
      </c>
      <c r="AS1709" s="144">
        <f t="shared" si="1882"/>
        <v>-30000</v>
      </c>
      <c r="AT1709" s="144">
        <f t="shared" si="1882"/>
        <v>-30000</v>
      </c>
      <c r="AU1709" s="144">
        <f t="shared" si="1882"/>
        <v>-30000</v>
      </c>
      <c r="AV1709" s="144">
        <f t="shared" si="1882"/>
        <v>-30000</v>
      </c>
      <c r="AW1709" s="144">
        <f t="shared" si="1882"/>
        <v>-30000</v>
      </c>
      <c r="AX1709" s="144">
        <f t="shared" si="1882"/>
        <v>-30000</v>
      </c>
      <c r="AY1709" s="144">
        <f t="shared" ref="AY1709:CD1709" si="1883">-+ROUNDUP(AY1700/AY1707,0)*AY1708</f>
        <v>-30000</v>
      </c>
      <c r="AZ1709" s="144">
        <f t="shared" si="1883"/>
        <v>-30000</v>
      </c>
      <c r="BA1709" s="144">
        <f t="shared" si="1883"/>
        <v>-30000</v>
      </c>
      <c r="BB1709" s="144">
        <f t="shared" si="1883"/>
        <v>-30000</v>
      </c>
      <c r="BC1709" s="144">
        <f t="shared" si="1883"/>
        <v>0</v>
      </c>
      <c r="BD1709" s="144">
        <f t="shared" si="1883"/>
        <v>0</v>
      </c>
      <c r="BE1709" s="144">
        <f t="shared" si="1883"/>
        <v>0</v>
      </c>
      <c r="BF1709" s="144">
        <f t="shared" si="1883"/>
        <v>0</v>
      </c>
      <c r="BG1709" s="144">
        <f t="shared" si="1883"/>
        <v>0</v>
      </c>
      <c r="BH1709" s="144">
        <f t="shared" si="1883"/>
        <v>0</v>
      </c>
      <c r="BI1709" s="144">
        <f t="shared" si="1883"/>
        <v>0</v>
      </c>
      <c r="BJ1709" s="144">
        <f t="shared" si="1883"/>
        <v>0</v>
      </c>
      <c r="BK1709" s="144">
        <f t="shared" si="1883"/>
        <v>0</v>
      </c>
      <c r="BL1709" s="144">
        <f t="shared" si="1883"/>
        <v>0</v>
      </c>
      <c r="BM1709" s="144">
        <f t="shared" si="1883"/>
        <v>0</v>
      </c>
      <c r="BN1709" s="144">
        <f t="shared" si="1883"/>
        <v>0</v>
      </c>
      <c r="BO1709" s="144">
        <f t="shared" si="1883"/>
        <v>0</v>
      </c>
      <c r="BP1709" s="144">
        <f t="shared" si="1883"/>
        <v>0</v>
      </c>
      <c r="BQ1709" s="144">
        <f t="shared" si="1883"/>
        <v>0</v>
      </c>
      <c r="BR1709" s="144">
        <f t="shared" si="1883"/>
        <v>0</v>
      </c>
      <c r="BS1709" s="144">
        <f t="shared" si="1883"/>
        <v>0</v>
      </c>
      <c r="BT1709" s="144">
        <f t="shared" si="1883"/>
        <v>0</v>
      </c>
      <c r="BU1709" s="144">
        <f t="shared" si="1883"/>
        <v>0</v>
      </c>
      <c r="BV1709" s="144">
        <f t="shared" si="1883"/>
        <v>0</v>
      </c>
      <c r="BW1709" s="144">
        <f t="shared" si="1883"/>
        <v>0</v>
      </c>
      <c r="BX1709" s="144">
        <f t="shared" si="1883"/>
        <v>0</v>
      </c>
      <c r="BY1709" s="144">
        <f t="shared" si="1883"/>
        <v>0</v>
      </c>
      <c r="BZ1709" s="144">
        <f t="shared" si="1883"/>
        <v>0</v>
      </c>
      <c r="CA1709" s="144">
        <f t="shared" si="1883"/>
        <v>0</v>
      </c>
      <c r="CB1709" s="144">
        <f t="shared" si="1883"/>
        <v>0</v>
      </c>
      <c r="CC1709" s="144">
        <f t="shared" si="1883"/>
        <v>0</v>
      </c>
      <c r="CD1709" s="144">
        <f t="shared" si="1883"/>
        <v>0</v>
      </c>
      <c r="CE1709" s="144">
        <f t="shared" ref="CE1709:CK1709" si="1884">-+ROUNDUP(CE1700/CE1707,0)*CE1708</f>
        <v>0</v>
      </c>
      <c r="CF1709" s="144">
        <f t="shared" si="1884"/>
        <v>0</v>
      </c>
      <c r="CG1709" s="144">
        <f t="shared" si="1884"/>
        <v>0</v>
      </c>
      <c r="CH1709" s="144">
        <f t="shared" si="1884"/>
        <v>0</v>
      </c>
      <c r="CI1709" s="144">
        <f t="shared" si="1884"/>
        <v>0</v>
      </c>
      <c r="CJ1709" s="144">
        <f t="shared" si="1884"/>
        <v>0</v>
      </c>
      <c r="CK1709" s="144">
        <f t="shared" si="1884"/>
        <v>0</v>
      </c>
    </row>
    <row r="1710" spans="2:89" x14ac:dyDescent="0.35">
      <c r="B1710" s="122"/>
      <c r="C1710" s="8"/>
      <c r="D1710" t="s">
        <v>1004</v>
      </c>
      <c r="E1710" s="8" t="str">
        <f t="shared" si="1879"/>
        <v>1710 FAPPE-IS</v>
      </c>
      <c r="G1710" s="8"/>
      <c r="S1710" s="80"/>
      <c r="T1710" s="80"/>
      <c r="U1710" s="80"/>
      <c r="V1710" s="80"/>
      <c r="W1710" s="80"/>
      <c r="X1710" s="80"/>
      <c r="Y1710" s="80"/>
      <c r="Z1710" s="80"/>
      <c r="AA1710" s="80"/>
      <c r="AB1710" s="80"/>
      <c r="AC1710" s="80"/>
      <c r="AD1710" s="80"/>
      <c r="AE1710" s="80"/>
      <c r="AF1710" s="80"/>
      <c r="AG1710" s="80"/>
      <c r="AH1710" s="80"/>
      <c r="AI1710" s="80"/>
      <c r="AJ1710" s="80"/>
      <c r="AK1710" s="80"/>
      <c r="AL1710" s="80"/>
      <c r="AM1710" s="80"/>
      <c r="AN1710" s="80"/>
      <c r="AO1710" s="80"/>
      <c r="AP1710" s="80"/>
      <c r="AQ1710" s="80"/>
      <c r="AR1710" s="80"/>
      <c r="AS1710" s="80"/>
      <c r="AT1710" s="80"/>
      <c r="AU1710" s="80"/>
      <c r="AV1710" s="80"/>
      <c r="AW1710" s="80"/>
      <c r="AX1710" s="80"/>
      <c r="AY1710" s="80"/>
      <c r="AZ1710" s="80"/>
      <c r="BA1710" s="80"/>
      <c r="BB1710" s="80"/>
      <c r="BC1710" s="80"/>
      <c r="BD1710" s="80"/>
      <c r="BE1710" s="80"/>
      <c r="BF1710" s="80"/>
      <c r="BG1710" s="80"/>
      <c r="BH1710" s="80"/>
      <c r="BI1710" s="80"/>
      <c r="BJ1710" s="80"/>
      <c r="BK1710" s="80"/>
      <c r="BL1710" s="80"/>
      <c r="BM1710" s="80"/>
      <c r="BN1710" s="80"/>
      <c r="BO1710" s="80"/>
      <c r="BP1710" s="80"/>
      <c r="BQ1710" s="80"/>
      <c r="BR1710" s="80"/>
      <c r="BS1710" s="80"/>
      <c r="BT1710" s="80"/>
      <c r="BU1710" s="80"/>
      <c r="BV1710" s="80"/>
      <c r="BW1710" s="80"/>
      <c r="BX1710" s="80"/>
      <c r="BY1710" s="80"/>
      <c r="BZ1710" s="80"/>
      <c r="CA1710" s="80"/>
      <c r="CB1710" s="80"/>
      <c r="CC1710" s="80"/>
      <c r="CD1710" s="80"/>
      <c r="CE1710" s="80"/>
      <c r="CF1710" s="80"/>
      <c r="CG1710" s="80"/>
      <c r="CH1710" s="80"/>
      <c r="CI1710" s="80"/>
      <c r="CJ1710" s="80"/>
      <c r="CK1710" s="80"/>
    </row>
    <row r="1711" spans="2:89" x14ac:dyDescent="0.35">
      <c r="B1711" s="95" t="s">
        <v>204</v>
      </c>
      <c r="C1711" s="8"/>
      <c r="D1711" t="s">
        <v>1004</v>
      </c>
      <c r="E1711" s="8" t="str">
        <f t="shared" si="1879"/>
        <v>1711 FAPPE-IS</v>
      </c>
      <c r="G1711" s="8"/>
      <c r="H1711" s="12"/>
      <c r="S1711" s="72"/>
      <c r="T1711" s="72"/>
      <c r="U1711" s="72"/>
      <c r="V1711" s="72"/>
      <c r="W1711" s="72"/>
      <c r="X1711" s="72"/>
      <c r="Y1711" s="72"/>
      <c r="Z1711" s="72"/>
      <c r="AA1711" s="72"/>
      <c r="AB1711" s="72"/>
      <c r="AC1711" s="72"/>
      <c r="AD1711" s="72"/>
      <c r="AE1711" s="72"/>
      <c r="AF1711" s="72"/>
      <c r="AG1711" s="72"/>
      <c r="AH1711" s="72"/>
      <c r="AI1711" s="72"/>
      <c r="AJ1711" s="72"/>
      <c r="AK1711" s="72"/>
      <c r="AL1711" s="72"/>
      <c r="AM1711" s="72"/>
      <c r="AN1711" s="72"/>
      <c r="AO1711" s="72"/>
      <c r="AP1711" s="72"/>
      <c r="AQ1711" s="72"/>
      <c r="AR1711" s="72"/>
      <c r="AS1711" s="72"/>
      <c r="AT1711" s="72"/>
      <c r="AU1711" s="72"/>
      <c r="AV1711" s="72"/>
      <c r="AW1711" s="72"/>
      <c r="AX1711" s="72"/>
      <c r="AY1711" s="72"/>
      <c r="AZ1711" s="72"/>
      <c r="BA1711" s="72"/>
      <c r="BB1711" s="72"/>
      <c r="BC1711" s="72"/>
      <c r="BD1711" s="72"/>
      <c r="BE1711" s="72"/>
      <c r="BF1711" s="72"/>
      <c r="BG1711" s="72"/>
      <c r="BH1711" s="72"/>
      <c r="BI1711" s="72"/>
      <c r="BJ1711" s="72"/>
      <c r="BK1711" s="72"/>
      <c r="BL1711" s="72"/>
      <c r="BM1711" s="72"/>
      <c r="BN1711" s="72"/>
      <c r="BO1711" s="72"/>
      <c r="BP1711" s="72"/>
      <c r="BQ1711" s="72"/>
      <c r="BR1711" s="72"/>
      <c r="BS1711" s="72"/>
      <c r="BT1711" s="72"/>
      <c r="BU1711" s="72"/>
      <c r="BV1711" s="72"/>
      <c r="BW1711" s="72"/>
      <c r="BX1711" s="72"/>
      <c r="BY1711" s="72"/>
      <c r="BZ1711" s="72"/>
      <c r="CA1711" s="72"/>
      <c r="CB1711" s="72"/>
      <c r="CC1711" s="72"/>
      <c r="CD1711" s="72"/>
      <c r="CE1711" s="72"/>
      <c r="CF1711" s="72"/>
      <c r="CG1711" s="72"/>
      <c r="CH1711" s="72"/>
      <c r="CI1711" s="72"/>
      <c r="CJ1711" s="72"/>
      <c r="CK1711" s="72"/>
    </row>
    <row r="1712" spans="2:89" x14ac:dyDescent="0.35">
      <c r="B1712" s="154" t="str">
        <f>"Depreciation - "&amp;SUBSTITUTE(B1699,":","")</f>
        <v>Depreciation - Volume driven secondary PP&amp;E</v>
      </c>
      <c r="C1712" s="8" t="s">
        <v>233</v>
      </c>
      <c r="D1712" t="s">
        <v>1004</v>
      </c>
      <c r="E1712" s="8" t="str">
        <f t="shared" si="1879"/>
        <v>1712 FAPPE-IS</v>
      </c>
      <c r="G1712" s="8"/>
      <c r="I1712" s="80">
        <f>SUMIF($5:$5,I$2,1710:1710)</f>
        <v>0</v>
      </c>
      <c r="J1712" s="80"/>
      <c r="K1712" s="24">
        <f t="shared" ref="K1712:P1712" ca="1" si="1885">SUMIF($3:$3,K$2,1712:1712)</f>
        <v>-97500</v>
      </c>
      <c r="L1712" s="24">
        <f t="shared" ca="1" si="1885"/>
        <v>-277500</v>
      </c>
      <c r="M1712" s="24">
        <f t="shared" ca="1" si="1885"/>
        <v>-360000</v>
      </c>
      <c r="N1712" s="24">
        <f t="shared" ca="1" si="1885"/>
        <v>-262500</v>
      </c>
      <c r="O1712" s="24">
        <f t="shared" ca="1" si="1885"/>
        <v>-82500</v>
      </c>
      <c r="P1712" s="24">
        <f t="shared" ca="1" si="1885"/>
        <v>0</v>
      </c>
      <c r="R1712" s="24"/>
      <c r="S1712" s="175">
        <f ca="1">+SUM(S1709:OFFSET(S1709,0,-MIN(COLUMN()-COLUMN($R1712),$H1703*12-1)))/($H1703*12)</f>
        <v>-1250</v>
      </c>
      <c r="T1712" s="175">
        <f ca="1">+SUM(T1709:OFFSET(T1709,0,-MIN(COLUMN()-COLUMN($R1712),$H1703*12-1)))/($H1703*12)</f>
        <v>-2500</v>
      </c>
      <c r="U1712" s="175">
        <f ca="1">+SUM(U1709:OFFSET(U1709,0,-MIN(COLUMN()-COLUMN($R1712),$H1703*12-1)))/($H1703*12)</f>
        <v>-3750</v>
      </c>
      <c r="V1712" s="175">
        <f ca="1">+SUM(V1709:OFFSET(V1709,0,-MIN(COLUMN()-COLUMN($R1712),$H1703*12-1)))/($H1703*12)</f>
        <v>-5000</v>
      </c>
      <c r="W1712" s="175">
        <f ca="1">+SUM(W1709:OFFSET(W1709,0,-MIN(COLUMN()-COLUMN($R1712),$H1703*12-1)))/($H1703*12)</f>
        <v>-6250</v>
      </c>
      <c r="X1712" s="175">
        <f ca="1">+SUM(X1709:OFFSET(X1709,0,-MIN(COLUMN()-COLUMN($R1712),$H1703*12-1)))/($H1703*12)</f>
        <v>-7500</v>
      </c>
      <c r="Y1712" s="175">
        <f ca="1">+SUM(Y1709:OFFSET(Y1709,0,-MIN(COLUMN()-COLUMN($R1712),$H1703*12-1)))/($H1703*12)</f>
        <v>-8750</v>
      </c>
      <c r="Z1712" s="175">
        <f ca="1">+SUM(Z1709:OFFSET(Z1709,0,-MIN(COLUMN()-COLUMN($R1712),$H1703*12-1)))/($H1703*12)</f>
        <v>-10000</v>
      </c>
      <c r="AA1712" s="175">
        <f ca="1">+SUM(AA1709:OFFSET(AA1709,0,-MIN(COLUMN()-COLUMN($R1712),$H1703*12-1)))/($H1703*12)</f>
        <v>-11250</v>
      </c>
      <c r="AB1712" s="175">
        <f ca="1">+SUM(AB1709:OFFSET(AB1709,0,-MIN(COLUMN()-COLUMN($R1712),$H1703*12-1)))/($H1703*12)</f>
        <v>-12500</v>
      </c>
      <c r="AC1712" s="175">
        <f ca="1">+SUM(AC1709:OFFSET(AC1709,0,-MIN(COLUMN()-COLUMN($R1712),$H1703*12-1)))/($H1703*12)</f>
        <v>-13750</v>
      </c>
      <c r="AD1712" s="175">
        <f ca="1">+SUM(AD1709:OFFSET(AD1709,0,-MIN(COLUMN()-COLUMN($R1712),$H1703*12-1)))/($H1703*12)</f>
        <v>-15000</v>
      </c>
      <c r="AE1712" s="175">
        <f ca="1">+SUM(AE1709:OFFSET(AE1709,0,-MIN(COLUMN()-COLUMN($R1712),$H1703*12-1)))/($H1703*12)</f>
        <v>-16250</v>
      </c>
      <c r="AF1712" s="175">
        <f ca="1">+SUM(AF1709:OFFSET(AF1709,0,-MIN(COLUMN()-COLUMN($R1712),$H1703*12-1)))/($H1703*12)</f>
        <v>-17500</v>
      </c>
      <c r="AG1712" s="175">
        <f ca="1">+SUM(AG1709:OFFSET(AG1709,0,-MIN(COLUMN()-COLUMN($R1712),$H1703*12-1)))/($H1703*12)</f>
        <v>-18750</v>
      </c>
      <c r="AH1712" s="175">
        <f ca="1">+SUM(AH1709:OFFSET(AH1709,0,-MIN(COLUMN()-COLUMN($R1712),$H1703*12-1)))/($H1703*12)</f>
        <v>-20000</v>
      </c>
      <c r="AI1712" s="175">
        <f ca="1">+SUM(AI1709:OFFSET(AI1709,0,-MIN(COLUMN()-COLUMN($R1712),$H1703*12-1)))/($H1703*12)</f>
        <v>-21250</v>
      </c>
      <c r="AJ1712" s="175">
        <f ca="1">+SUM(AJ1709:OFFSET(AJ1709,0,-MIN(COLUMN()-COLUMN($R1712),$H1703*12-1)))/($H1703*12)</f>
        <v>-22500</v>
      </c>
      <c r="AK1712" s="175">
        <f ca="1">+SUM(AK1709:OFFSET(AK1709,0,-MIN(COLUMN()-COLUMN($R1712),$H1703*12-1)))/($H1703*12)</f>
        <v>-23750</v>
      </c>
      <c r="AL1712" s="175">
        <f ca="1">+SUM(AL1709:OFFSET(AL1709,0,-MIN(COLUMN()-COLUMN($R1712),$H1703*12-1)))/($H1703*12)</f>
        <v>-25000</v>
      </c>
      <c r="AM1712" s="175">
        <f ca="1">+SUM(AM1709:OFFSET(AM1709,0,-MIN(COLUMN()-COLUMN($R1712),$H1703*12-1)))/($H1703*12)</f>
        <v>-26250</v>
      </c>
      <c r="AN1712" s="175">
        <f ca="1">+SUM(AN1709:OFFSET(AN1709,0,-MIN(COLUMN()-COLUMN($R1712),$H1703*12-1)))/($H1703*12)</f>
        <v>-27500</v>
      </c>
      <c r="AO1712" s="175">
        <f ca="1">+SUM(AO1709:OFFSET(AO1709,0,-MIN(COLUMN()-COLUMN($R1712),$H1703*12-1)))/($H1703*12)</f>
        <v>-28750</v>
      </c>
      <c r="AP1712" s="175">
        <f ca="1">+SUM(AP1709:OFFSET(AP1709,0,-MIN(COLUMN()-COLUMN($R1712),$H1703*12-1)))/($H1703*12)</f>
        <v>-30000</v>
      </c>
      <c r="AQ1712" s="175">
        <f ca="1">+SUM(AQ1709:OFFSET(AQ1709,0,-MIN(COLUMN()-COLUMN($R1712),$H1703*12-1)))/($H1703*12)</f>
        <v>-30000</v>
      </c>
      <c r="AR1712" s="175">
        <f ca="1">+SUM(AR1709:OFFSET(AR1709,0,-MIN(COLUMN()-COLUMN($R1712),$H1703*12-1)))/($H1703*12)</f>
        <v>-30000</v>
      </c>
      <c r="AS1712" s="175">
        <f ca="1">+SUM(AS1709:OFFSET(AS1709,0,-MIN(COLUMN()-COLUMN($R1712),$H1703*12-1)))/($H1703*12)</f>
        <v>-30000</v>
      </c>
      <c r="AT1712" s="175">
        <f ca="1">+SUM(AT1709:OFFSET(AT1709,0,-MIN(COLUMN()-COLUMN($R1712),$H1703*12-1)))/($H1703*12)</f>
        <v>-30000</v>
      </c>
      <c r="AU1712" s="175">
        <f ca="1">+SUM(AU1709:OFFSET(AU1709,0,-MIN(COLUMN()-COLUMN($R1712),$H1703*12-1)))/($H1703*12)</f>
        <v>-30000</v>
      </c>
      <c r="AV1712" s="175">
        <f ca="1">+SUM(AV1709:OFFSET(AV1709,0,-MIN(COLUMN()-COLUMN($R1712),$H1703*12-1)))/($H1703*12)</f>
        <v>-30000</v>
      </c>
      <c r="AW1712" s="175">
        <f ca="1">+SUM(AW1709:OFFSET(AW1709,0,-MIN(COLUMN()-COLUMN($R1712),$H1703*12-1)))/($H1703*12)</f>
        <v>-30000</v>
      </c>
      <c r="AX1712" s="175">
        <f ca="1">+SUM(AX1709:OFFSET(AX1709,0,-MIN(COLUMN()-COLUMN($R1712),$H1703*12-1)))/($H1703*12)</f>
        <v>-30000</v>
      </c>
      <c r="AY1712" s="175">
        <f ca="1">+SUM(AY1709:OFFSET(AY1709,0,-MIN(COLUMN()-COLUMN($R1712),$H1703*12-1)))/($H1703*12)</f>
        <v>-30000</v>
      </c>
      <c r="AZ1712" s="175">
        <f ca="1">+SUM(AZ1709:OFFSET(AZ1709,0,-MIN(COLUMN()-COLUMN($R1712),$H1703*12-1)))/($H1703*12)</f>
        <v>-30000</v>
      </c>
      <c r="BA1712" s="175">
        <f ca="1">+SUM(BA1709:OFFSET(BA1709,0,-MIN(COLUMN()-COLUMN($R1712),$H1703*12-1)))/($H1703*12)</f>
        <v>-30000</v>
      </c>
      <c r="BB1712" s="175">
        <f ca="1">+SUM(BB1709:OFFSET(BB1709,0,-MIN(COLUMN()-COLUMN($R1712),$H1703*12-1)))/($H1703*12)</f>
        <v>-30000</v>
      </c>
      <c r="BC1712" s="175">
        <f ca="1">+SUM(BC1709:OFFSET(BC1709,0,-MIN(COLUMN()-COLUMN($R1712),$H1703*12-1)))/($H1703*12)</f>
        <v>-28750</v>
      </c>
      <c r="BD1712" s="175">
        <f ca="1">+SUM(BD1709:OFFSET(BD1709,0,-MIN(COLUMN()-COLUMN($R1712),$H1703*12-1)))/($H1703*12)</f>
        <v>-27500</v>
      </c>
      <c r="BE1712" s="175">
        <f ca="1">+SUM(BE1709:OFFSET(BE1709,0,-MIN(COLUMN()-COLUMN($R1712),$H1703*12-1)))/($H1703*12)</f>
        <v>-26250</v>
      </c>
      <c r="BF1712" s="175">
        <f ca="1">+SUM(BF1709:OFFSET(BF1709,0,-MIN(COLUMN()-COLUMN($R1712),$H1703*12-1)))/($H1703*12)</f>
        <v>-25000</v>
      </c>
      <c r="BG1712" s="175">
        <f ca="1">+SUM(BG1709:OFFSET(BG1709,0,-MIN(COLUMN()-COLUMN($R1712),$H1703*12-1)))/($H1703*12)</f>
        <v>-23750</v>
      </c>
      <c r="BH1712" s="175">
        <f ca="1">+SUM(BH1709:OFFSET(BH1709,0,-MIN(COLUMN()-COLUMN($R1712),$H1703*12-1)))/($H1703*12)</f>
        <v>-22500</v>
      </c>
      <c r="BI1712" s="175">
        <f ca="1">+SUM(BI1709:OFFSET(BI1709,0,-MIN(COLUMN()-COLUMN($R1712),$H1703*12-1)))/($H1703*12)</f>
        <v>-21250</v>
      </c>
      <c r="BJ1712" s="175">
        <f ca="1">+SUM(BJ1709:OFFSET(BJ1709,0,-MIN(COLUMN()-COLUMN($R1712),$H1703*12-1)))/($H1703*12)</f>
        <v>-20000</v>
      </c>
      <c r="BK1712" s="175">
        <f ca="1">+SUM(BK1709:OFFSET(BK1709,0,-MIN(COLUMN()-COLUMN($R1712),$H1703*12-1)))/($H1703*12)</f>
        <v>-18750</v>
      </c>
      <c r="BL1712" s="175">
        <f ca="1">+SUM(BL1709:OFFSET(BL1709,0,-MIN(COLUMN()-COLUMN($R1712),$H1703*12-1)))/($H1703*12)</f>
        <v>-17500</v>
      </c>
      <c r="BM1712" s="175">
        <f ca="1">+SUM(BM1709:OFFSET(BM1709,0,-MIN(COLUMN()-COLUMN($R1712),$H1703*12-1)))/($H1703*12)</f>
        <v>-16250</v>
      </c>
      <c r="BN1712" s="175">
        <f ca="1">+SUM(BN1709:OFFSET(BN1709,0,-MIN(COLUMN()-COLUMN($R1712),$H1703*12-1)))/($H1703*12)</f>
        <v>-15000</v>
      </c>
      <c r="BO1712" s="175">
        <f ca="1">+SUM(BO1709:OFFSET(BO1709,0,-MIN(COLUMN()-COLUMN($R1712),$H1703*12-1)))/($H1703*12)</f>
        <v>-13750</v>
      </c>
      <c r="BP1712" s="175">
        <f ca="1">+SUM(BP1709:OFFSET(BP1709,0,-MIN(COLUMN()-COLUMN($R1712),$H1703*12-1)))/($H1703*12)</f>
        <v>-12500</v>
      </c>
      <c r="BQ1712" s="175">
        <f ca="1">+SUM(BQ1709:OFFSET(BQ1709,0,-MIN(COLUMN()-COLUMN($R1712),$H1703*12-1)))/($H1703*12)</f>
        <v>-11250</v>
      </c>
      <c r="BR1712" s="175">
        <f ca="1">+SUM(BR1709:OFFSET(BR1709,0,-MIN(COLUMN()-COLUMN($R1712),$H1703*12-1)))/($H1703*12)</f>
        <v>-10000</v>
      </c>
      <c r="BS1712" s="175">
        <f ca="1">+SUM(BS1709:OFFSET(BS1709,0,-MIN(COLUMN()-COLUMN($R1712),$H1703*12-1)))/($H1703*12)</f>
        <v>-8750</v>
      </c>
      <c r="BT1712" s="175">
        <f ca="1">+SUM(BT1709:OFFSET(BT1709,0,-MIN(COLUMN()-COLUMN($R1712),$H1703*12-1)))/($H1703*12)</f>
        <v>-7500</v>
      </c>
      <c r="BU1712" s="175">
        <f ca="1">+SUM(BU1709:OFFSET(BU1709,0,-MIN(COLUMN()-COLUMN($R1712),$H1703*12-1)))/($H1703*12)</f>
        <v>-6250</v>
      </c>
      <c r="BV1712" s="175">
        <f ca="1">+SUM(BV1709:OFFSET(BV1709,0,-MIN(COLUMN()-COLUMN($R1712),$H1703*12-1)))/($H1703*12)</f>
        <v>-5000</v>
      </c>
      <c r="BW1712" s="175">
        <f ca="1">+SUM(BW1709:OFFSET(BW1709,0,-MIN(COLUMN()-COLUMN($R1712),$H1703*12-1)))/($H1703*12)</f>
        <v>-3750</v>
      </c>
      <c r="BX1712" s="175">
        <f ca="1">+SUM(BX1709:OFFSET(BX1709,0,-MIN(COLUMN()-COLUMN($R1712),$H1703*12-1)))/($H1703*12)</f>
        <v>-2500</v>
      </c>
      <c r="BY1712" s="175">
        <f ca="1">+SUM(BY1709:OFFSET(BY1709,0,-MIN(COLUMN()-COLUMN($R1712),$H1703*12-1)))/($H1703*12)</f>
        <v>-1250</v>
      </c>
      <c r="BZ1712" s="175">
        <f ca="1">+SUM(BZ1709:OFFSET(BZ1709,0,-MIN(COLUMN()-COLUMN($R1712),$H1703*12-1)))/($H1703*12)</f>
        <v>0</v>
      </c>
      <c r="CA1712" s="175">
        <f ca="1">+SUM(CA1709:OFFSET(CA1709,0,-MIN(COLUMN()-COLUMN($R1712),$H1703*12-1)))/($H1703*12)</f>
        <v>0</v>
      </c>
      <c r="CB1712" s="175">
        <f ca="1">+SUM(CB1709:OFFSET(CB1709,0,-MIN(COLUMN()-COLUMN($R1712),$H1703*12-1)))/($H1703*12)</f>
        <v>0</v>
      </c>
      <c r="CC1712" s="175">
        <f ca="1">+SUM(CC1709:OFFSET(CC1709,0,-MIN(COLUMN()-COLUMN($R1712),$H1703*12-1)))/($H1703*12)</f>
        <v>0</v>
      </c>
      <c r="CD1712" s="175">
        <f ca="1">+SUM(CD1709:OFFSET(CD1709,0,-MIN(COLUMN()-COLUMN($R1712),$H1703*12-1)))/($H1703*12)</f>
        <v>0</v>
      </c>
      <c r="CE1712" s="175">
        <f ca="1">+SUM(CE1709:OFFSET(CE1709,0,-MIN(COLUMN()-COLUMN($R1712),$H1703*12-1)))/($H1703*12)</f>
        <v>0</v>
      </c>
      <c r="CF1712" s="175">
        <f ca="1">+SUM(CF1709:OFFSET(CF1709,0,-MIN(COLUMN()-COLUMN($R1712),$H1703*12-1)))/($H1703*12)</f>
        <v>0</v>
      </c>
      <c r="CG1712" s="175">
        <f ca="1">+SUM(CG1709:OFFSET(CG1709,0,-MIN(COLUMN()-COLUMN($R1712),$H1703*12-1)))/($H1703*12)</f>
        <v>0</v>
      </c>
      <c r="CH1712" s="175">
        <f ca="1">+SUM(CH1709:OFFSET(CH1709,0,-MIN(COLUMN()-COLUMN($R1712),$H1703*12-1)))/($H1703*12)</f>
        <v>0</v>
      </c>
      <c r="CI1712" s="175">
        <f ca="1">+SUM(CI1709:OFFSET(CI1709,0,-MIN(COLUMN()-COLUMN($R1712),$H1703*12-1)))/($H1703*12)</f>
        <v>0</v>
      </c>
      <c r="CJ1712" s="175">
        <f ca="1">+SUM(CJ1709:OFFSET(CJ1709,0,-MIN(COLUMN()-COLUMN($R1712),$H1703*12-1)))/($H1703*12)</f>
        <v>0</v>
      </c>
      <c r="CK1712" s="175">
        <f ca="1">+SUM(CK1709:OFFSET(CK1709,0,-MIN(COLUMN()-COLUMN($R1712),$H1703*12-1)))/($H1703*12)</f>
        <v>0</v>
      </c>
    </row>
    <row r="1713" spans="2:89" x14ac:dyDescent="0.35">
      <c r="B1713" s="122"/>
      <c r="C1713" s="8"/>
      <c r="D1713" t="s">
        <v>1004</v>
      </c>
      <c r="E1713" s="8" t="str">
        <f t="shared" si="1879"/>
        <v>1713 FAPPE-IS</v>
      </c>
      <c r="G1713" s="8"/>
      <c r="I1713" s="62"/>
      <c r="J1713" s="62"/>
      <c r="K1713" s="53"/>
      <c r="L1713" s="53"/>
      <c r="M1713" s="53"/>
      <c r="N1713" s="53"/>
      <c r="O1713" s="53"/>
      <c r="P1713" s="53"/>
      <c r="R1713" s="82"/>
      <c r="S1713" s="149"/>
      <c r="T1713" s="149"/>
      <c r="U1713" s="149"/>
      <c r="V1713" s="149"/>
      <c r="W1713" s="149"/>
      <c r="X1713" s="149"/>
      <c r="Y1713" s="149"/>
      <c r="Z1713" s="149"/>
      <c r="AA1713" s="149"/>
      <c r="AB1713" s="149"/>
      <c r="AC1713" s="149"/>
      <c r="AD1713" s="149"/>
      <c r="AE1713" s="149"/>
      <c r="AF1713" s="149"/>
      <c r="AG1713" s="149"/>
      <c r="AH1713" s="149"/>
      <c r="AI1713" s="149"/>
      <c r="AJ1713" s="149"/>
      <c r="AK1713" s="149"/>
      <c r="AL1713" s="149"/>
      <c r="AM1713" s="149"/>
      <c r="AN1713" s="149"/>
      <c r="AO1713" s="149"/>
      <c r="AP1713" s="149"/>
      <c r="AQ1713" s="149"/>
      <c r="AR1713" s="149"/>
      <c r="AS1713" s="149"/>
      <c r="AT1713" s="149"/>
      <c r="AU1713" s="149"/>
      <c r="AV1713" s="149"/>
      <c r="AW1713" s="149"/>
      <c r="AX1713" s="149"/>
      <c r="AY1713" s="149"/>
      <c r="AZ1713" s="149"/>
      <c r="BA1713" s="149"/>
      <c r="BB1713" s="149"/>
      <c r="BC1713" s="149"/>
      <c r="BD1713" s="149"/>
      <c r="BE1713" s="149"/>
      <c r="BF1713" s="149"/>
      <c r="BG1713" s="149"/>
      <c r="BH1713" s="149"/>
      <c r="BI1713" s="149"/>
      <c r="BJ1713" s="149"/>
      <c r="BK1713" s="149"/>
      <c r="BL1713" s="149"/>
      <c r="BM1713" s="149"/>
      <c r="BN1713" s="149"/>
      <c r="BO1713" s="149"/>
      <c r="BP1713" s="149"/>
      <c r="BQ1713" s="149"/>
      <c r="BR1713" s="149"/>
      <c r="BS1713" s="149"/>
      <c r="BT1713" s="149"/>
      <c r="BU1713" s="149"/>
      <c r="BV1713" s="149"/>
      <c r="BW1713" s="149"/>
      <c r="BX1713" s="149"/>
      <c r="BY1713" s="149"/>
      <c r="BZ1713" s="149"/>
      <c r="CA1713" s="149"/>
      <c r="CB1713" s="149"/>
      <c r="CC1713" s="149"/>
      <c r="CD1713" s="149"/>
      <c r="CE1713" s="149"/>
      <c r="CF1713" s="149"/>
      <c r="CG1713" s="149"/>
      <c r="CH1713" s="149"/>
      <c r="CI1713" s="149"/>
      <c r="CJ1713" s="149"/>
      <c r="CK1713" s="149"/>
    </row>
    <row r="1714" spans="2:89" x14ac:dyDescent="0.35">
      <c r="B1714" s="122"/>
      <c r="D1714" t="s">
        <v>1004</v>
      </c>
      <c r="E1714" s="8" t="str">
        <f t="shared" si="1879"/>
        <v>1714 FAPPE-IS</v>
      </c>
      <c r="S1714" s="72"/>
      <c r="T1714" s="72"/>
      <c r="U1714" s="72"/>
      <c r="V1714" s="72"/>
      <c r="W1714" s="72"/>
      <c r="X1714" s="72"/>
      <c r="Y1714" s="72"/>
      <c r="Z1714" s="72"/>
      <c r="AA1714" s="72"/>
      <c r="AB1714" s="72"/>
      <c r="AC1714" s="72"/>
      <c r="AD1714" s="72"/>
      <c r="AE1714" s="72"/>
      <c r="AF1714" s="72"/>
      <c r="AG1714" s="72"/>
      <c r="AH1714" s="72"/>
      <c r="AI1714" s="72"/>
      <c r="AJ1714" s="72"/>
      <c r="AK1714" s="72"/>
      <c r="AL1714" s="72"/>
      <c r="AM1714" s="72"/>
      <c r="AN1714" s="72"/>
      <c r="AO1714" s="72"/>
      <c r="AP1714" s="72"/>
      <c r="AQ1714" s="72"/>
      <c r="AR1714" s="72"/>
      <c r="AS1714" s="72"/>
      <c r="AT1714" s="72"/>
      <c r="AU1714" s="72"/>
      <c r="AV1714" s="72"/>
      <c r="AW1714" s="72"/>
      <c r="AX1714" s="72"/>
      <c r="AY1714" s="72"/>
      <c r="AZ1714" s="72"/>
      <c r="BA1714" s="72"/>
      <c r="BB1714" s="72"/>
      <c r="BC1714" s="72"/>
      <c r="BD1714" s="72"/>
      <c r="BE1714" s="72"/>
      <c r="BF1714" s="72"/>
      <c r="BG1714" s="72"/>
      <c r="BH1714" s="72"/>
      <c r="BI1714" s="72"/>
      <c r="BJ1714" s="72"/>
      <c r="BK1714" s="72"/>
      <c r="BL1714" s="72"/>
      <c r="BM1714" s="72"/>
      <c r="BN1714" s="72"/>
      <c r="BO1714" s="72"/>
      <c r="BP1714" s="72"/>
      <c r="BQ1714" s="72"/>
      <c r="BR1714" s="72"/>
      <c r="BS1714" s="72"/>
      <c r="BT1714" s="72"/>
      <c r="BU1714" s="72"/>
      <c r="BV1714" s="72"/>
      <c r="BW1714" s="72"/>
      <c r="BX1714" s="72"/>
      <c r="BY1714" s="72"/>
      <c r="BZ1714" s="72"/>
      <c r="CA1714" s="72"/>
      <c r="CB1714" s="72"/>
      <c r="CC1714" s="72"/>
      <c r="CD1714" s="72"/>
      <c r="CE1714" s="72"/>
      <c r="CF1714" s="72"/>
      <c r="CG1714" s="72"/>
      <c r="CH1714" s="72"/>
      <c r="CI1714" s="72"/>
      <c r="CJ1714" s="72"/>
      <c r="CK1714" s="72"/>
    </row>
    <row r="1715" spans="2:89" x14ac:dyDescent="0.35">
      <c r="B1715" s="95" t="s">
        <v>205</v>
      </c>
      <c r="D1715" t="s">
        <v>1004</v>
      </c>
      <c r="E1715" s="8" t="str">
        <f t="shared" si="1879"/>
        <v>1715 FAPPE-IS</v>
      </c>
      <c r="H1715" s="12"/>
      <c r="S1715" s="72"/>
      <c r="T1715" s="72"/>
      <c r="U1715" s="72"/>
      <c r="V1715" s="72"/>
      <c r="W1715" s="72"/>
      <c r="X1715" s="72"/>
      <c r="Y1715" s="72"/>
      <c r="Z1715" s="72"/>
      <c r="AA1715" s="72"/>
      <c r="AB1715" s="72"/>
      <c r="AC1715" s="72"/>
      <c r="AD1715" s="72"/>
      <c r="AE1715" s="72"/>
      <c r="AF1715" s="72"/>
      <c r="AG1715" s="72"/>
      <c r="AH1715" s="72"/>
      <c r="AI1715" s="72"/>
      <c r="AJ1715" s="72"/>
      <c r="AK1715" s="72"/>
      <c r="AL1715" s="72"/>
      <c r="AM1715" s="72"/>
      <c r="AN1715" s="72"/>
      <c r="AO1715" s="72"/>
      <c r="AP1715" s="72"/>
      <c r="AQ1715" s="72"/>
      <c r="AR1715" s="72"/>
      <c r="AS1715" s="72"/>
      <c r="AT1715" s="72"/>
      <c r="AU1715" s="72"/>
      <c r="AV1715" s="72"/>
      <c r="AW1715" s="72"/>
      <c r="AX1715" s="72"/>
      <c r="AY1715" s="72"/>
      <c r="AZ1715" s="72"/>
      <c r="BA1715" s="72"/>
      <c r="BB1715" s="72"/>
      <c r="BC1715" s="72"/>
      <c r="BD1715" s="72"/>
      <c r="BE1715" s="72"/>
      <c r="BF1715" s="72"/>
      <c r="BG1715" s="72"/>
      <c r="BH1715" s="72"/>
      <c r="BI1715" s="72"/>
      <c r="BJ1715" s="72"/>
      <c r="BK1715" s="72"/>
      <c r="BL1715" s="72"/>
      <c r="BM1715" s="72"/>
      <c r="BN1715" s="72"/>
      <c r="BO1715" s="72"/>
      <c r="BP1715" s="72"/>
      <c r="BQ1715" s="72"/>
      <c r="BR1715" s="72"/>
      <c r="BS1715" s="72"/>
      <c r="BT1715" s="72"/>
      <c r="BU1715" s="72"/>
      <c r="BV1715" s="72"/>
      <c r="BW1715" s="72"/>
      <c r="BX1715" s="72"/>
      <c r="BY1715" s="72"/>
      <c r="BZ1715" s="72"/>
      <c r="CA1715" s="72"/>
      <c r="CB1715" s="72"/>
      <c r="CC1715" s="72"/>
      <c r="CD1715" s="72"/>
      <c r="CE1715" s="72"/>
      <c r="CF1715" s="72"/>
      <c r="CG1715" s="72"/>
      <c r="CH1715" s="72"/>
      <c r="CI1715" s="72"/>
      <c r="CJ1715" s="72"/>
      <c r="CK1715" s="72"/>
    </row>
    <row r="1716" spans="2:89" x14ac:dyDescent="0.35">
      <c r="B1716" s="154" t="str">
        <f>"Gross PP&amp;E - "&amp;SUBSTITUTE(B1699,":","")</f>
        <v>Gross PP&amp;E - Volume driven secondary PP&amp;E</v>
      </c>
      <c r="D1716" t="s">
        <v>1004</v>
      </c>
      <c r="E1716" s="8" t="str">
        <f t="shared" si="1879"/>
        <v>1716 FAPPE-IS</v>
      </c>
      <c r="I1716" s="80" t="e">
        <f>#REF!</f>
        <v>#REF!</v>
      </c>
      <c r="J1716" s="80"/>
      <c r="K1716" s="24">
        <f t="shared" ref="K1716:P1718" si="1886">SUMIF($4:$4,K$2,1716:1716)</f>
        <v>360000</v>
      </c>
      <c r="L1716" s="24">
        <f t="shared" si="1886"/>
        <v>720000</v>
      </c>
      <c r="M1716" s="24">
        <f t="shared" si="1886"/>
        <v>1080000</v>
      </c>
      <c r="N1716" s="24">
        <f t="shared" si="1886"/>
        <v>1080000</v>
      </c>
      <c r="O1716" s="24">
        <f t="shared" si="1886"/>
        <v>1080000</v>
      </c>
      <c r="P1716" s="24">
        <f t="shared" si="1886"/>
        <v>0</v>
      </c>
      <c r="R1716" s="24"/>
      <c r="S1716" s="80">
        <f t="shared" ref="S1716:AX1716" si="1887">-S1709+R1716</f>
        <v>30000</v>
      </c>
      <c r="T1716" s="80">
        <f t="shared" si="1887"/>
        <v>60000</v>
      </c>
      <c r="U1716" s="80">
        <f t="shared" si="1887"/>
        <v>90000</v>
      </c>
      <c r="V1716" s="80">
        <f t="shared" si="1887"/>
        <v>120000</v>
      </c>
      <c r="W1716" s="80">
        <f t="shared" si="1887"/>
        <v>150000</v>
      </c>
      <c r="X1716" s="80">
        <f t="shared" si="1887"/>
        <v>180000</v>
      </c>
      <c r="Y1716" s="80">
        <f t="shared" si="1887"/>
        <v>210000</v>
      </c>
      <c r="Z1716" s="80">
        <f t="shared" si="1887"/>
        <v>240000</v>
      </c>
      <c r="AA1716" s="80">
        <f t="shared" si="1887"/>
        <v>270000</v>
      </c>
      <c r="AB1716" s="80">
        <f t="shared" si="1887"/>
        <v>300000</v>
      </c>
      <c r="AC1716" s="80">
        <f t="shared" si="1887"/>
        <v>330000</v>
      </c>
      <c r="AD1716" s="80">
        <f t="shared" si="1887"/>
        <v>360000</v>
      </c>
      <c r="AE1716" s="80">
        <f t="shared" si="1887"/>
        <v>390000</v>
      </c>
      <c r="AF1716" s="80">
        <f t="shared" si="1887"/>
        <v>420000</v>
      </c>
      <c r="AG1716" s="80">
        <f t="shared" si="1887"/>
        <v>450000</v>
      </c>
      <c r="AH1716" s="80">
        <f t="shared" si="1887"/>
        <v>480000</v>
      </c>
      <c r="AI1716" s="80">
        <f t="shared" si="1887"/>
        <v>510000</v>
      </c>
      <c r="AJ1716" s="80">
        <f t="shared" si="1887"/>
        <v>540000</v>
      </c>
      <c r="AK1716" s="80">
        <f t="shared" si="1887"/>
        <v>570000</v>
      </c>
      <c r="AL1716" s="80">
        <f t="shared" si="1887"/>
        <v>600000</v>
      </c>
      <c r="AM1716" s="80">
        <f t="shared" si="1887"/>
        <v>630000</v>
      </c>
      <c r="AN1716" s="80">
        <f t="shared" si="1887"/>
        <v>660000</v>
      </c>
      <c r="AO1716" s="80">
        <f t="shared" si="1887"/>
        <v>690000</v>
      </c>
      <c r="AP1716" s="80">
        <f t="shared" si="1887"/>
        <v>720000</v>
      </c>
      <c r="AQ1716" s="80">
        <f t="shared" si="1887"/>
        <v>750000</v>
      </c>
      <c r="AR1716" s="80">
        <f t="shared" si="1887"/>
        <v>780000</v>
      </c>
      <c r="AS1716" s="80">
        <f t="shared" si="1887"/>
        <v>810000</v>
      </c>
      <c r="AT1716" s="80">
        <f t="shared" si="1887"/>
        <v>840000</v>
      </c>
      <c r="AU1716" s="80">
        <f t="shared" si="1887"/>
        <v>870000</v>
      </c>
      <c r="AV1716" s="80">
        <f t="shared" si="1887"/>
        <v>900000</v>
      </c>
      <c r="AW1716" s="80">
        <f t="shared" si="1887"/>
        <v>930000</v>
      </c>
      <c r="AX1716" s="80">
        <f t="shared" si="1887"/>
        <v>960000</v>
      </c>
      <c r="AY1716" s="80">
        <f t="shared" ref="AY1716:CD1716" si="1888">-AY1709+AX1716</f>
        <v>990000</v>
      </c>
      <c r="AZ1716" s="80">
        <f t="shared" si="1888"/>
        <v>1020000</v>
      </c>
      <c r="BA1716" s="80">
        <f t="shared" si="1888"/>
        <v>1050000</v>
      </c>
      <c r="BB1716" s="80">
        <f t="shared" si="1888"/>
        <v>1080000</v>
      </c>
      <c r="BC1716" s="80">
        <f t="shared" si="1888"/>
        <v>1080000</v>
      </c>
      <c r="BD1716" s="80">
        <f t="shared" si="1888"/>
        <v>1080000</v>
      </c>
      <c r="BE1716" s="80">
        <f t="shared" si="1888"/>
        <v>1080000</v>
      </c>
      <c r="BF1716" s="80">
        <f t="shared" si="1888"/>
        <v>1080000</v>
      </c>
      <c r="BG1716" s="80">
        <f t="shared" si="1888"/>
        <v>1080000</v>
      </c>
      <c r="BH1716" s="80">
        <f t="shared" si="1888"/>
        <v>1080000</v>
      </c>
      <c r="BI1716" s="80">
        <f t="shared" si="1888"/>
        <v>1080000</v>
      </c>
      <c r="BJ1716" s="80">
        <f t="shared" si="1888"/>
        <v>1080000</v>
      </c>
      <c r="BK1716" s="80">
        <f t="shared" si="1888"/>
        <v>1080000</v>
      </c>
      <c r="BL1716" s="80">
        <f t="shared" si="1888"/>
        <v>1080000</v>
      </c>
      <c r="BM1716" s="80">
        <f t="shared" si="1888"/>
        <v>1080000</v>
      </c>
      <c r="BN1716" s="80">
        <f t="shared" si="1888"/>
        <v>1080000</v>
      </c>
      <c r="BO1716" s="80">
        <f t="shared" si="1888"/>
        <v>1080000</v>
      </c>
      <c r="BP1716" s="80">
        <f t="shared" si="1888"/>
        <v>1080000</v>
      </c>
      <c r="BQ1716" s="80">
        <f t="shared" si="1888"/>
        <v>1080000</v>
      </c>
      <c r="BR1716" s="80">
        <f t="shared" si="1888"/>
        <v>1080000</v>
      </c>
      <c r="BS1716" s="80">
        <f t="shared" si="1888"/>
        <v>1080000</v>
      </c>
      <c r="BT1716" s="80">
        <f t="shared" si="1888"/>
        <v>1080000</v>
      </c>
      <c r="BU1716" s="80">
        <f t="shared" si="1888"/>
        <v>1080000</v>
      </c>
      <c r="BV1716" s="80">
        <f t="shared" si="1888"/>
        <v>1080000</v>
      </c>
      <c r="BW1716" s="80">
        <f t="shared" si="1888"/>
        <v>1080000</v>
      </c>
      <c r="BX1716" s="80">
        <f t="shared" si="1888"/>
        <v>1080000</v>
      </c>
      <c r="BY1716" s="80">
        <f t="shared" si="1888"/>
        <v>1080000</v>
      </c>
      <c r="BZ1716" s="80">
        <f t="shared" si="1888"/>
        <v>1080000</v>
      </c>
      <c r="CA1716" s="80">
        <f t="shared" si="1888"/>
        <v>1080000</v>
      </c>
      <c r="CB1716" s="80">
        <f t="shared" si="1888"/>
        <v>1080000</v>
      </c>
      <c r="CC1716" s="80">
        <f t="shared" si="1888"/>
        <v>1080000</v>
      </c>
      <c r="CD1716" s="80">
        <f t="shared" si="1888"/>
        <v>1080000</v>
      </c>
      <c r="CE1716" s="80">
        <f t="shared" ref="CE1716:CK1716" si="1889">-CE1709+CD1716</f>
        <v>1080000</v>
      </c>
      <c r="CF1716" s="80">
        <f t="shared" si="1889"/>
        <v>1080000</v>
      </c>
      <c r="CG1716" s="80">
        <f t="shared" si="1889"/>
        <v>1080000</v>
      </c>
      <c r="CH1716" s="80">
        <f t="shared" si="1889"/>
        <v>1080000</v>
      </c>
      <c r="CI1716" s="80">
        <f t="shared" si="1889"/>
        <v>1080000</v>
      </c>
      <c r="CJ1716" s="80">
        <f t="shared" si="1889"/>
        <v>1080000</v>
      </c>
      <c r="CK1716" s="80">
        <f t="shared" si="1889"/>
        <v>1080000</v>
      </c>
    </row>
    <row r="1717" spans="2:89" x14ac:dyDescent="0.35">
      <c r="B1717" s="154" t="str">
        <f>"Accumulated depreciation - "&amp;SUBSTITUTE(B1699,":","")</f>
        <v>Accumulated depreciation - Volume driven secondary PP&amp;E</v>
      </c>
      <c r="D1717" t="s">
        <v>1004</v>
      </c>
      <c r="E1717" s="8" t="str">
        <f t="shared" si="1879"/>
        <v>1717 FAPPE-IS</v>
      </c>
      <c r="I1717" s="81" t="e">
        <f>-#REF!/H1703*I1716</f>
        <v>#REF!</v>
      </c>
      <c r="J1717" s="237"/>
      <c r="K1717" s="37">
        <f t="shared" ca="1" si="1886"/>
        <v>-97500</v>
      </c>
      <c r="L1717" s="37">
        <f t="shared" ca="1" si="1886"/>
        <v>-375000</v>
      </c>
      <c r="M1717" s="37">
        <f t="shared" ca="1" si="1886"/>
        <v>-735000</v>
      </c>
      <c r="N1717" s="37">
        <f t="shared" ca="1" si="1886"/>
        <v>-997500</v>
      </c>
      <c r="O1717" s="37">
        <f t="shared" ca="1" si="1886"/>
        <v>-1080000</v>
      </c>
      <c r="P1717" s="37">
        <f t="shared" si="1886"/>
        <v>0</v>
      </c>
      <c r="R1717" s="37"/>
      <c r="S1717" s="81">
        <f t="shared" ref="S1717:AX1717" ca="1" si="1890">R1717+S1712</f>
        <v>-1250</v>
      </c>
      <c r="T1717" s="81">
        <f t="shared" ca="1" si="1890"/>
        <v>-3750</v>
      </c>
      <c r="U1717" s="81">
        <f t="shared" ca="1" si="1890"/>
        <v>-7500</v>
      </c>
      <c r="V1717" s="81">
        <f t="shared" ca="1" si="1890"/>
        <v>-12500</v>
      </c>
      <c r="W1717" s="81">
        <f t="shared" ca="1" si="1890"/>
        <v>-18750</v>
      </c>
      <c r="X1717" s="81">
        <f t="shared" ca="1" si="1890"/>
        <v>-26250</v>
      </c>
      <c r="Y1717" s="81">
        <f t="shared" ca="1" si="1890"/>
        <v>-35000</v>
      </c>
      <c r="Z1717" s="81">
        <f t="shared" ca="1" si="1890"/>
        <v>-45000</v>
      </c>
      <c r="AA1717" s="81">
        <f t="shared" ca="1" si="1890"/>
        <v>-56250</v>
      </c>
      <c r="AB1717" s="81">
        <f t="shared" ca="1" si="1890"/>
        <v>-68750</v>
      </c>
      <c r="AC1717" s="81">
        <f t="shared" ca="1" si="1890"/>
        <v>-82500</v>
      </c>
      <c r="AD1717" s="81">
        <f t="shared" ca="1" si="1890"/>
        <v>-97500</v>
      </c>
      <c r="AE1717" s="81">
        <f t="shared" ca="1" si="1890"/>
        <v>-113750</v>
      </c>
      <c r="AF1717" s="81">
        <f t="shared" ca="1" si="1890"/>
        <v>-131250</v>
      </c>
      <c r="AG1717" s="81">
        <f t="shared" ca="1" si="1890"/>
        <v>-150000</v>
      </c>
      <c r="AH1717" s="81">
        <f t="shared" ca="1" si="1890"/>
        <v>-170000</v>
      </c>
      <c r="AI1717" s="81">
        <f t="shared" ca="1" si="1890"/>
        <v>-191250</v>
      </c>
      <c r="AJ1717" s="81">
        <f t="shared" ca="1" si="1890"/>
        <v>-213750</v>
      </c>
      <c r="AK1717" s="81">
        <f t="shared" ca="1" si="1890"/>
        <v>-237500</v>
      </c>
      <c r="AL1717" s="81">
        <f t="shared" ca="1" si="1890"/>
        <v>-262500</v>
      </c>
      <c r="AM1717" s="81">
        <f t="shared" ca="1" si="1890"/>
        <v>-288750</v>
      </c>
      <c r="AN1717" s="81">
        <f t="shared" ca="1" si="1890"/>
        <v>-316250</v>
      </c>
      <c r="AO1717" s="81">
        <f t="shared" ca="1" si="1890"/>
        <v>-345000</v>
      </c>
      <c r="AP1717" s="81">
        <f t="shared" ca="1" si="1890"/>
        <v>-375000</v>
      </c>
      <c r="AQ1717" s="81">
        <f t="shared" ca="1" si="1890"/>
        <v>-405000</v>
      </c>
      <c r="AR1717" s="81">
        <f t="shared" ca="1" si="1890"/>
        <v>-435000</v>
      </c>
      <c r="AS1717" s="81">
        <f t="shared" ca="1" si="1890"/>
        <v>-465000</v>
      </c>
      <c r="AT1717" s="81">
        <f t="shared" ca="1" si="1890"/>
        <v>-495000</v>
      </c>
      <c r="AU1717" s="81">
        <f t="shared" ca="1" si="1890"/>
        <v>-525000</v>
      </c>
      <c r="AV1717" s="81">
        <f t="shared" ca="1" si="1890"/>
        <v>-555000</v>
      </c>
      <c r="AW1717" s="81">
        <f t="shared" ca="1" si="1890"/>
        <v>-585000</v>
      </c>
      <c r="AX1717" s="81">
        <f t="shared" ca="1" si="1890"/>
        <v>-615000</v>
      </c>
      <c r="AY1717" s="81">
        <f t="shared" ref="AY1717:CD1717" ca="1" si="1891">AX1717+AY1712</f>
        <v>-645000</v>
      </c>
      <c r="AZ1717" s="81">
        <f t="shared" ca="1" si="1891"/>
        <v>-675000</v>
      </c>
      <c r="BA1717" s="81">
        <f t="shared" ca="1" si="1891"/>
        <v>-705000</v>
      </c>
      <c r="BB1717" s="81">
        <f t="shared" ca="1" si="1891"/>
        <v>-735000</v>
      </c>
      <c r="BC1717" s="81">
        <f t="shared" ca="1" si="1891"/>
        <v>-763750</v>
      </c>
      <c r="BD1717" s="81">
        <f t="shared" ca="1" si="1891"/>
        <v>-791250</v>
      </c>
      <c r="BE1717" s="81">
        <f t="shared" ca="1" si="1891"/>
        <v>-817500</v>
      </c>
      <c r="BF1717" s="81">
        <f t="shared" ca="1" si="1891"/>
        <v>-842500</v>
      </c>
      <c r="BG1717" s="81">
        <f t="shared" ca="1" si="1891"/>
        <v>-866250</v>
      </c>
      <c r="BH1717" s="81">
        <f t="shared" ca="1" si="1891"/>
        <v>-888750</v>
      </c>
      <c r="BI1717" s="81">
        <f t="shared" ca="1" si="1891"/>
        <v>-910000</v>
      </c>
      <c r="BJ1717" s="81">
        <f t="shared" ca="1" si="1891"/>
        <v>-930000</v>
      </c>
      <c r="BK1717" s="81">
        <f t="shared" ca="1" si="1891"/>
        <v>-948750</v>
      </c>
      <c r="BL1717" s="81">
        <f t="shared" ca="1" si="1891"/>
        <v>-966250</v>
      </c>
      <c r="BM1717" s="81">
        <f t="shared" ca="1" si="1891"/>
        <v>-982500</v>
      </c>
      <c r="BN1717" s="81">
        <f t="shared" ca="1" si="1891"/>
        <v>-997500</v>
      </c>
      <c r="BO1717" s="81">
        <f t="shared" ca="1" si="1891"/>
        <v>-1011250</v>
      </c>
      <c r="BP1717" s="81">
        <f t="shared" ca="1" si="1891"/>
        <v>-1023750</v>
      </c>
      <c r="BQ1717" s="81">
        <f t="shared" ca="1" si="1891"/>
        <v>-1035000</v>
      </c>
      <c r="BR1717" s="81">
        <f t="shared" ca="1" si="1891"/>
        <v>-1045000</v>
      </c>
      <c r="BS1717" s="81">
        <f t="shared" ca="1" si="1891"/>
        <v>-1053750</v>
      </c>
      <c r="BT1717" s="81">
        <f t="shared" ca="1" si="1891"/>
        <v>-1061250</v>
      </c>
      <c r="BU1717" s="81">
        <f t="shared" ca="1" si="1891"/>
        <v>-1067500</v>
      </c>
      <c r="BV1717" s="81">
        <f t="shared" ca="1" si="1891"/>
        <v>-1072500</v>
      </c>
      <c r="BW1717" s="81">
        <f t="shared" ca="1" si="1891"/>
        <v>-1076250</v>
      </c>
      <c r="BX1717" s="81">
        <f t="shared" ca="1" si="1891"/>
        <v>-1078750</v>
      </c>
      <c r="BY1717" s="81">
        <f t="shared" ca="1" si="1891"/>
        <v>-1080000</v>
      </c>
      <c r="BZ1717" s="81">
        <f t="shared" ca="1" si="1891"/>
        <v>-1080000</v>
      </c>
      <c r="CA1717" s="81">
        <f t="shared" ca="1" si="1891"/>
        <v>-1080000</v>
      </c>
      <c r="CB1717" s="81">
        <f t="shared" ca="1" si="1891"/>
        <v>-1080000</v>
      </c>
      <c r="CC1717" s="81">
        <f t="shared" ca="1" si="1891"/>
        <v>-1080000</v>
      </c>
      <c r="CD1717" s="81">
        <f t="shared" ca="1" si="1891"/>
        <v>-1080000</v>
      </c>
      <c r="CE1717" s="81">
        <f t="shared" ref="CE1717:CK1717" ca="1" si="1892">CD1717+CE1712</f>
        <v>-1080000</v>
      </c>
      <c r="CF1717" s="81">
        <f t="shared" ca="1" si="1892"/>
        <v>-1080000</v>
      </c>
      <c r="CG1717" s="81">
        <f t="shared" ca="1" si="1892"/>
        <v>-1080000</v>
      </c>
      <c r="CH1717" s="81">
        <f t="shared" ca="1" si="1892"/>
        <v>-1080000</v>
      </c>
      <c r="CI1717" s="81">
        <f t="shared" ca="1" si="1892"/>
        <v>-1080000</v>
      </c>
      <c r="CJ1717" s="81">
        <f t="shared" ca="1" si="1892"/>
        <v>-1080000</v>
      </c>
      <c r="CK1717" s="81">
        <f t="shared" ca="1" si="1892"/>
        <v>-1080000</v>
      </c>
    </row>
    <row r="1718" spans="2:89" x14ac:dyDescent="0.35">
      <c r="B1718" s="123" t="str">
        <f>"Net PP&amp;E - "&amp;SUBSTITUTE(B1699,":","")</f>
        <v>Net PP&amp;E - Volume driven secondary PP&amp;E</v>
      </c>
      <c r="C1718" t="s">
        <v>240</v>
      </c>
      <c r="D1718" t="s">
        <v>1004</v>
      </c>
      <c r="E1718" s="8" t="str">
        <f t="shared" si="1879"/>
        <v>1718 FAPPE-IS</v>
      </c>
      <c r="H1718" s="27"/>
      <c r="I1718" s="77" t="e">
        <f>SUM(I1716:I1717)</f>
        <v>#REF!</v>
      </c>
      <c r="J1718" s="77"/>
      <c r="K1718" s="33">
        <f t="shared" ca="1" si="1886"/>
        <v>262500</v>
      </c>
      <c r="L1718" s="33">
        <f t="shared" ca="1" si="1886"/>
        <v>345000</v>
      </c>
      <c r="M1718" s="33">
        <f t="shared" ca="1" si="1886"/>
        <v>345000</v>
      </c>
      <c r="N1718" s="33">
        <f t="shared" ca="1" si="1886"/>
        <v>82500</v>
      </c>
      <c r="O1718" s="33">
        <f t="shared" ca="1" si="1886"/>
        <v>0</v>
      </c>
      <c r="P1718" s="33">
        <f t="shared" si="1886"/>
        <v>0</v>
      </c>
      <c r="Q1718" s="33"/>
      <c r="R1718" s="33"/>
      <c r="S1718" s="77">
        <f t="shared" ref="S1718" ca="1" si="1893">SUM(S1716:S1717)</f>
        <v>28750</v>
      </c>
      <c r="T1718" s="77">
        <f t="shared" ref="T1718:AX1718" ca="1" si="1894">SUM(T1716:T1717)</f>
        <v>56250</v>
      </c>
      <c r="U1718" s="77">
        <f t="shared" ca="1" si="1894"/>
        <v>82500</v>
      </c>
      <c r="V1718" s="77">
        <f t="shared" ca="1" si="1894"/>
        <v>107500</v>
      </c>
      <c r="W1718" s="77">
        <f t="shared" ca="1" si="1894"/>
        <v>131250</v>
      </c>
      <c r="X1718" s="77">
        <f t="shared" ca="1" si="1894"/>
        <v>153750</v>
      </c>
      <c r="Y1718" s="77">
        <f t="shared" ca="1" si="1894"/>
        <v>175000</v>
      </c>
      <c r="Z1718" s="77">
        <f t="shared" ca="1" si="1894"/>
        <v>195000</v>
      </c>
      <c r="AA1718" s="77">
        <f t="shared" ca="1" si="1894"/>
        <v>213750</v>
      </c>
      <c r="AB1718" s="77">
        <f t="shared" ca="1" si="1894"/>
        <v>231250</v>
      </c>
      <c r="AC1718" s="77">
        <f t="shared" ca="1" si="1894"/>
        <v>247500</v>
      </c>
      <c r="AD1718" s="77">
        <f t="shared" ca="1" si="1894"/>
        <v>262500</v>
      </c>
      <c r="AE1718" s="77">
        <f t="shared" ca="1" si="1894"/>
        <v>276250</v>
      </c>
      <c r="AF1718" s="77">
        <f t="shared" ca="1" si="1894"/>
        <v>288750</v>
      </c>
      <c r="AG1718" s="77">
        <f t="shared" ca="1" si="1894"/>
        <v>300000</v>
      </c>
      <c r="AH1718" s="77">
        <f t="shared" ca="1" si="1894"/>
        <v>310000</v>
      </c>
      <c r="AI1718" s="77">
        <f t="shared" ca="1" si="1894"/>
        <v>318750</v>
      </c>
      <c r="AJ1718" s="77">
        <f t="shared" ca="1" si="1894"/>
        <v>326250</v>
      </c>
      <c r="AK1718" s="77">
        <f t="shared" ca="1" si="1894"/>
        <v>332500</v>
      </c>
      <c r="AL1718" s="77">
        <f t="shared" ca="1" si="1894"/>
        <v>337500</v>
      </c>
      <c r="AM1718" s="77">
        <f t="shared" ca="1" si="1894"/>
        <v>341250</v>
      </c>
      <c r="AN1718" s="77">
        <f t="shared" ca="1" si="1894"/>
        <v>343750</v>
      </c>
      <c r="AO1718" s="77">
        <f t="shared" ca="1" si="1894"/>
        <v>345000</v>
      </c>
      <c r="AP1718" s="77">
        <f t="shared" ca="1" si="1894"/>
        <v>345000</v>
      </c>
      <c r="AQ1718" s="77">
        <f t="shared" ca="1" si="1894"/>
        <v>345000</v>
      </c>
      <c r="AR1718" s="77">
        <f t="shared" ca="1" si="1894"/>
        <v>345000</v>
      </c>
      <c r="AS1718" s="77">
        <f t="shared" ca="1" si="1894"/>
        <v>345000</v>
      </c>
      <c r="AT1718" s="77">
        <f t="shared" ca="1" si="1894"/>
        <v>345000</v>
      </c>
      <c r="AU1718" s="77">
        <f t="shared" ca="1" si="1894"/>
        <v>345000</v>
      </c>
      <c r="AV1718" s="77">
        <f t="shared" ca="1" si="1894"/>
        <v>345000</v>
      </c>
      <c r="AW1718" s="77">
        <f t="shared" ca="1" si="1894"/>
        <v>345000</v>
      </c>
      <c r="AX1718" s="77">
        <f t="shared" ca="1" si="1894"/>
        <v>345000</v>
      </c>
      <c r="AY1718" s="77">
        <f t="shared" ref="AY1718:CD1718" ca="1" si="1895">SUM(AY1716:AY1717)</f>
        <v>345000</v>
      </c>
      <c r="AZ1718" s="77">
        <f t="shared" ca="1" si="1895"/>
        <v>345000</v>
      </c>
      <c r="BA1718" s="77">
        <f t="shared" ca="1" si="1895"/>
        <v>345000</v>
      </c>
      <c r="BB1718" s="77">
        <f t="shared" ca="1" si="1895"/>
        <v>345000</v>
      </c>
      <c r="BC1718" s="77">
        <f t="shared" ca="1" si="1895"/>
        <v>316250</v>
      </c>
      <c r="BD1718" s="77">
        <f t="shared" ca="1" si="1895"/>
        <v>288750</v>
      </c>
      <c r="BE1718" s="77">
        <f t="shared" ca="1" si="1895"/>
        <v>262500</v>
      </c>
      <c r="BF1718" s="77">
        <f t="shared" ca="1" si="1895"/>
        <v>237500</v>
      </c>
      <c r="BG1718" s="77">
        <f t="shared" ca="1" si="1895"/>
        <v>213750</v>
      </c>
      <c r="BH1718" s="77">
        <f t="shared" ca="1" si="1895"/>
        <v>191250</v>
      </c>
      <c r="BI1718" s="77">
        <f t="shared" ca="1" si="1895"/>
        <v>170000</v>
      </c>
      <c r="BJ1718" s="77">
        <f t="shared" ca="1" si="1895"/>
        <v>150000</v>
      </c>
      <c r="BK1718" s="77">
        <f t="shared" ca="1" si="1895"/>
        <v>131250</v>
      </c>
      <c r="BL1718" s="77">
        <f t="shared" ca="1" si="1895"/>
        <v>113750</v>
      </c>
      <c r="BM1718" s="77">
        <f t="shared" ca="1" si="1895"/>
        <v>97500</v>
      </c>
      <c r="BN1718" s="77">
        <f t="shared" ca="1" si="1895"/>
        <v>82500</v>
      </c>
      <c r="BO1718" s="77">
        <f t="shared" ca="1" si="1895"/>
        <v>68750</v>
      </c>
      <c r="BP1718" s="77">
        <f t="shared" ca="1" si="1895"/>
        <v>56250</v>
      </c>
      <c r="BQ1718" s="77">
        <f t="shared" ca="1" si="1895"/>
        <v>45000</v>
      </c>
      <c r="BR1718" s="77">
        <f t="shared" ca="1" si="1895"/>
        <v>35000</v>
      </c>
      <c r="BS1718" s="77">
        <f t="shared" ca="1" si="1895"/>
        <v>26250</v>
      </c>
      <c r="BT1718" s="77">
        <f t="shared" ca="1" si="1895"/>
        <v>18750</v>
      </c>
      <c r="BU1718" s="77">
        <f t="shared" ca="1" si="1895"/>
        <v>12500</v>
      </c>
      <c r="BV1718" s="77">
        <f t="shared" ca="1" si="1895"/>
        <v>7500</v>
      </c>
      <c r="BW1718" s="77">
        <f t="shared" ca="1" si="1895"/>
        <v>3750</v>
      </c>
      <c r="BX1718" s="77">
        <f t="shared" ca="1" si="1895"/>
        <v>1250</v>
      </c>
      <c r="BY1718" s="77">
        <f t="shared" ca="1" si="1895"/>
        <v>0</v>
      </c>
      <c r="BZ1718" s="77">
        <f t="shared" ca="1" si="1895"/>
        <v>0</v>
      </c>
      <c r="CA1718" s="77">
        <f t="shared" ca="1" si="1895"/>
        <v>0</v>
      </c>
      <c r="CB1718" s="77">
        <f t="shared" ca="1" si="1895"/>
        <v>0</v>
      </c>
      <c r="CC1718" s="77">
        <f t="shared" ca="1" si="1895"/>
        <v>0</v>
      </c>
      <c r="CD1718" s="77">
        <f t="shared" ca="1" si="1895"/>
        <v>0</v>
      </c>
      <c r="CE1718" s="77">
        <f t="shared" ref="CE1718:CK1718" ca="1" si="1896">SUM(CE1716:CE1717)</f>
        <v>0</v>
      </c>
      <c r="CF1718" s="77">
        <f t="shared" ca="1" si="1896"/>
        <v>0</v>
      </c>
      <c r="CG1718" s="77">
        <f t="shared" ca="1" si="1896"/>
        <v>0</v>
      </c>
      <c r="CH1718" s="77">
        <f t="shared" ca="1" si="1896"/>
        <v>0</v>
      </c>
      <c r="CI1718" s="77">
        <f t="shared" ca="1" si="1896"/>
        <v>0</v>
      </c>
      <c r="CJ1718" s="77">
        <f t="shared" ca="1" si="1896"/>
        <v>0</v>
      </c>
      <c r="CK1718" s="77">
        <f t="shared" ca="1" si="1896"/>
        <v>0</v>
      </c>
    </row>
    <row r="1719" spans="2:89" x14ac:dyDescent="0.35">
      <c r="B1719" s="123"/>
      <c r="D1719" t="s">
        <v>1004</v>
      </c>
      <c r="E1719" s="8" t="str">
        <f t="shared" si="1879"/>
        <v>1719 FAPPE-IS</v>
      </c>
      <c r="G1719" t="s">
        <v>244</v>
      </c>
      <c r="H1719" s="27"/>
      <c r="I1719" s="77"/>
      <c r="J1719" s="77"/>
      <c r="K1719" s="33"/>
      <c r="L1719" s="33"/>
      <c r="M1719" s="33"/>
      <c r="N1719" s="33"/>
      <c r="O1719" s="33"/>
      <c r="P1719" s="33"/>
      <c r="R1719" s="33"/>
      <c r="S1719" s="77"/>
      <c r="T1719" s="77"/>
      <c r="U1719" s="77"/>
      <c r="V1719" s="77"/>
      <c r="W1719" s="77"/>
      <c r="X1719" s="77"/>
      <c r="Y1719" s="77"/>
      <c r="Z1719" s="77"/>
      <c r="AA1719" s="77"/>
      <c r="AB1719" s="77"/>
      <c r="AC1719" s="77"/>
      <c r="AD1719" s="77"/>
      <c r="AE1719" s="77"/>
      <c r="AF1719" s="77"/>
      <c r="AG1719" s="77"/>
      <c r="AH1719" s="77"/>
      <c r="AI1719" s="77"/>
      <c r="AJ1719" s="77"/>
      <c r="AK1719" s="77"/>
      <c r="AL1719" s="77"/>
      <c r="AM1719" s="77"/>
      <c r="AN1719" s="77"/>
      <c r="AO1719" s="77"/>
      <c r="AP1719" s="77"/>
      <c r="AQ1719" s="77"/>
      <c r="AR1719" s="77"/>
      <c r="AS1719" s="77"/>
      <c r="AT1719" s="77"/>
      <c r="AU1719" s="77"/>
      <c r="AV1719" s="77"/>
      <c r="AW1719" s="77"/>
      <c r="AX1719" s="77"/>
      <c r="AY1719" s="77"/>
      <c r="AZ1719" s="77"/>
      <c r="BA1719" s="77"/>
      <c r="BB1719" s="77"/>
      <c r="BC1719" s="77"/>
      <c r="BD1719" s="77"/>
      <c r="BE1719" s="77"/>
      <c r="BF1719" s="77"/>
      <c r="BG1719" s="77"/>
      <c r="BH1719" s="77"/>
      <c r="BI1719" s="77"/>
      <c r="BJ1719" s="77"/>
      <c r="BK1719" s="77"/>
      <c r="BL1719" s="77"/>
      <c r="BM1719" s="77"/>
      <c r="BN1719" s="77"/>
      <c r="BO1719" s="77"/>
      <c r="BP1719" s="77"/>
      <c r="BQ1719" s="77"/>
      <c r="BR1719" s="77"/>
      <c r="BS1719" s="77"/>
      <c r="BT1719" s="77"/>
      <c r="BU1719" s="77"/>
      <c r="BV1719" s="77"/>
      <c r="BW1719" s="77"/>
      <c r="BX1719" s="77"/>
      <c r="BY1719" s="77"/>
      <c r="BZ1719" s="77"/>
      <c r="CA1719" s="77"/>
      <c r="CB1719" s="77"/>
      <c r="CC1719" s="77"/>
      <c r="CD1719" s="77"/>
      <c r="CE1719" s="77"/>
      <c r="CF1719" s="77"/>
      <c r="CG1719" s="77"/>
      <c r="CH1719" s="77"/>
      <c r="CI1719" s="77"/>
      <c r="CJ1719" s="77"/>
      <c r="CK1719" s="77"/>
    </row>
    <row r="1720" spans="2:89" x14ac:dyDescent="0.35">
      <c r="B1720" s="132" t="str">
        <f>B1691</f>
        <v>(Primary label)</v>
      </c>
      <c r="D1720" t="s">
        <v>1004</v>
      </c>
      <c r="E1720" s="8" t="str">
        <f t="shared" si="1879"/>
        <v>1720 FAPPE-IS</v>
      </c>
      <c r="G1720" t="s">
        <v>332</v>
      </c>
      <c r="H1720" s="27"/>
      <c r="I1720" s="78"/>
      <c r="J1720" s="78"/>
      <c r="K1720" s="33"/>
      <c r="L1720" s="33"/>
      <c r="M1720" s="33"/>
      <c r="N1720" s="33"/>
      <c r="O1720" s="33"/>
      <c r="P1720" s="33"/>
      <c r="R1720" s="33"/>
      <c r="S1720" s="77"/>
      <c r="T1720" s="77"/>
      <c r="U1720" s="77"/>
      <c r="V1720" s="77"/>
      <c r="W1720" s="77"/>
      <c r="X1720" s="77"/>
      <c r="Y1720" s="77"/>
      <c r="Z1720" s="77"/>
      <c r="AA1720" s="77"/>
      <c r="AB1720" s="77"/>
      <c r="AC1720" s="77"/>
      <c r="AD1720" s="77"/>
      <c r="AE1720" s="77"/>
      <c r="AF1720" s="77"/>
      <c r="AG1720" s="77"/>
      <c r="AH1720" s="77"/>
      <c r="AI1720" s="77"/>
      <c r="AJ1720" s="77"/>
      <c r="AK1720" s="77"/>
      <c r="AL1720" s="77"/>
      <c r="AM1720" s="77"/>
      <c r="AN1720" s="77"/>
      <c r="AO1720" s="77"/>
      <c r="AP1720" s="77"/>
      <c r="AQ1720" s="77"/>
      <c r="AR1720" s="77"/>
      <c r="AS1720" s="77"/>
      <c r="AT1720" s="77"/>
      <c r="AU1720" s="77"/>
      <c r="AV1720" s="77"/>
      <c r="AW1720" s="77"/>
      <c r="AX1720" s="77"/>
      <c r="AY1720" s="77"/>
      <c r="AZ1720" s="77"/>
      <c r="BA1720" s="77"/>
      <c r="BB1720" s="77"/>
      <c r="BC1720" s="77"/>
      <c r="BD1720" s="77"/>
      <c r="BE1720" s="77"/>
      <c r="BF1720" s="77"/>
      <c r="BG1720" s="77"/>
      <c r="BH1720" s="77"/>
      <c r="BI1720" s="77"/>
      <c r="BJ1720" s="77"/>
      <c r="BK1720" s="77"/>
      <c r="BL1720" s="77"/>
      <c r="BM1720" s="77"/>
      <c r="BN1720" s="77"/>
      <c r="BO1720" s="77"/>
      <c r="BP1720" s="77"/>
      <c r="BQ1720" s="77"/>
      <c r="BR1720" s="77"/>
      <c r="BS1720" s="77"/>
      <c r="BT1720" s="77"/>
      <c r="BU1720" s="77"/>
      <c r="BV1720" s="77"/>
      <c r="BW1720" s="77"/>
      <c r="BX1720" s="77"/>
      <c r="BY1720" s="77"/>
      <c r="BZ1720" s="77"/>
      <c r="CA1720" s="77"/>
      <c r="CB1720" s="77"/>
      <c r="CC1720" s="77"/>
      <c r="CD1720" s="77"/>
      <c r="CE1720" s="77"/>
      <c r="CF1720" s="77"/>
      <c r="CG1720" s="77"/>
      <c r="CH1720" s="77"/>
      <c r="CI1720" s="77"/>
      <c r="CJ1720" s="77"/>
      <c r="CK1720" s="77"/>
    </row>
    <row r="1721" spans="2:89" x14ac:dyDescent="0.35">
      <c r="B1721" s="132" t="str">
        <f>B1692</f>
        <v>primary unit</v>
      </c>
      <c r="D1721" t="s">
        <v>1004</v>
      </c>
      <c r="E1721" s="8" t="str">
        <f>ROW()&amp;" "&amp;D1721</f>
        <v>1721 FAPPE-IS</v>
      </c>
      <c r="G1721" t="s">
        <v>332</v>
      </c>
      <c r="H1721" s="27"/>
      <c r="I1721" s="78"/>
      <c r="J1721" s="78"/>
      <c r="K1721" s="33"/>
      <c r="L1721" s="33"/>
      <c r="M1721" s="33"/>
      <c r="N1721" s="33"/>
      <c r="O1721" s="33"/>
      <c r="P1721" s="33"/>
      <c r="R1721" s="33"/>
      <c r="S1721" s="77"/>
      <c r="T1721" s="77"/>
      <c r="U1721" s="77"/>
      <c r="V1721" s="77"/>
      <c r="W1721" s="77"/>
      <c r="X1721" s="77"/>
      <c r="Y1721" s="77"/>
      <c r="Z1721" s="77"/>
      <c r="AA1721" s="77"/>
      <c r="AB1721" s="77"/>
      <c r="AC1721" s="77"/>
      <c r="AD1721" s="77"/>
      <c r="AE1721" s="77"/>
      <c r="AF1721" s="77"/>
      <c r="AG1721" s="77"/>
      <c r="AH1721" s="77"/>
      <c r="AI1721" s="77"/>
      <c r="AJ1721" s="77"/>
      <c r="AK1721" s="77"/>
      <c r="AL1721" s="77"/>
      <c r="AM1721" s="77"/>
      <c r="AN1721" s="77"/>
      <c r="AO1721" s="77"/>
      <c r="AP1721" s="77"/>
      <c r="AQ1721" s="77"/>
      <c r="AR1721" s="77"/>
      <c r="AS1721" s="77"/>
      <c r="AT1721" s="77"/>
      <c r="AU1721" s="77"/>
      <c r="AV1721" s="77"/>
      <c r="AW1721" s="77"/>
      <c r="AX1721" s="77"/>
      <c r="AY1721" s="77"/>
      <c r="AZ1721" s="77"/>
      <c r="BA1721" s="77"/>
      <c r="BB1721" s="77"/>
      <c r="BC1721" s="77"/>
      <c r="BD1721" s="77"/>
      <c r="BE1721" s="77"/>
      <c r="BF1721" s="77"/>
      <c r="BG1721" s="77"/>
      <c r="BH1721" s="77"/>
      <c r="BI1721" s="77"/>
      <c r="BJ1721" s="77"/>
      <c r="BK1721" s="77"/>
      <c r="BL1721" s="77"/>
      <c r="BM1721" s="77"/>
      <c r="BN1721" s="77"/>
      <c r="BO1721" s="77"/>
      <c r="BP1721" s="77"/>
      <c r="BQ1721" s="77"/>
      <c r="BR1721" s="77"/>
      <c r="BS1721" s="77"/>
      <c r="BT1721" s="77"/>
      <c r="BU1721" s="77"/>
      <c r="BV1721" s="77"/>
      <c r="BW1721" s="77"/>
      <c r="BX1721" s="77"/>
      <c r="BY1721" s="77"/>
      <c r="BZ1721" s="77"/>
      <c r="CA1721" s="77"/>
      <c r="CB1721" s="77"/>
      <c r="CC1721" s="77"/>
      <c r="CD1721" s="77"/>
      <c r="CE1721" s="77"/>
      <c r="CF1721" s="77"/>
      <c r="CG1721" s="77"/>
      <c r="CH1721" s="77"/>
      <c r="CI1721" s="77"/>
      <c r="CJ1721" s="77"/>
      <c r="CK1721" s="77"/>
    </row>
    <row r="1722" spans="2:89" x14ac:dyDescent="0.35">
      <c r="B1722" s="132" t="str">
        <f>B1693</f>
        <v>Primary revenue driver</v>
      </c>
      <c r="D1722" t="s">
        <v>1004</v>
      </c>
      <c r="E1722" s="8" t="str">
        <f t="shared" ref="E1722:E1727" si="1897">ROW()&amp;" "&amp;D1722</f>
        <v>1722 FAPPE-IS</v>
      </c>
      <c r="G1722" t="s">
        <v>332</v>
      </c>
      <c r="K1722" s="53"/>
      <c r="L1722" s="53"/>
      <c r="M1722" s="53"/>
      <c r="N1722" s="53"/>
      <c r="O1722" s="53"/>
      <c r="P1722" s="53"/>
      <c r="R1722" s="24"/>
      <c r="S1722" s="175" t="str">
        <f t="shared" ref="S1722" si="1898">S1693</f>
        <v>S$16</v>
      </c>
      <c r="T1722" s="175" t="str">
        <f t="shared" ref="T1722:AX1722" si="1899">T1693</f>
        <v>T$16</v>
      </c>
      <c r="U1722" s="175" t="str">
        <f t="shared" si="1899"/>
        <v>U$16</v>
      </c>
      <c r="V1722" s="175" t="str">
        <f t="shared" si="1899"/>
        <v>V$16</v>
      </c>
      <c r="W1722" s="175" t="str">
        <f t="shared" si="1899"/>
        <v>W$16</v>
      </c>
      <c r="X1722" s="175" t="str">
        <f t="shared" si="1899"/>
        <v>X$16</v>
      </c>
      <c r="Y1722" s="175" t="str">
        <f t="shared" si="1899"/>
        <v>Y$16</v>
      </c>
      <c r="Z1722" s="175" t="str">
        <f t="shared" si="1899"/>
        <v>Z$16</v>
      </c>
      <c r="AA1722" s="175" t="str">
        <f t="shared" si="1899"/>
        <v>AA$16</v>
      </c>
      <c r="AB1722" s="175" t="str">
        <f t="shared" si="1899"/>
        <v>AB$16</v>
      </c>
      <c r="AC1722" s="175" t="str">
        <f t="shared" si="1899"/>
        <v>AC$16</v>
      </c>
      <c r="AD1722" s="175" t="str">
        <f t="shared" si="1899"/>
        <v>AD$16</v>
      </c>
      <c r="AE1722" s="175" t="str">
        <f t="shared" si="1899"/>
        <v>AE$16</v>
      </c>
      <c r="AF1722" s="175" t="str">
        <f t="shared" si="1899"/>
        <v>AF$16</v>
      </c>
      <c r="AG1722" s="175" t="str">
        <f t="shared" si="1899"/>
        <v>AG$16</v>
      </c>
      <c r="AH1722" s="175" t="str">
        <f t="shared" si="1899"/>
        <v>AH$16</v>
      </c>
      <c r="AI1722" s="175" t="str">
        <f t="shared" si="1899"/>
        <v>AI$16</v>
      </c>
      <c r="AJ1722" s="175" t="str">
        <f t="shared" si="1899"/>
        <v>AJ$16</v>
      </c>
      <c r="AK1722" s="175" t="str">
        <f t="shared" si="1899"/>
        <v>AK$16</v>
      </c>
      <c r="AL1722" s="175" t="str">
        <f t="shared" si="1899"/>
        <v>AL$16</v>
      </c>
      <c r="AM1722" s="175" t="str">
        <f t="shared" si="1899"/>
        <v>AM$16</v>
      </c>
      <c r="AN1722" s="175" t="str">
        <f t="shared" si="1899"/>
        <v>AN$16</v>
      </c>
      <c r="AO1722" s="175" t="str">
        <f t="shared" si="1899"/>
        <v>AO$16</v>
      </c>
      <c r="AP1722" s="175" t="str">
        <f t="shared" si="1899"/>
        <v>AP$16</v>
      </c>
      <c r="AQ1722" s="175" t="str">
        <f t="shared" si="1899"/>
        <v>AQ$16</v>
      </c>
      <c r="AR1722" s="175" t="str">
        <f t="shared" si="1899"/>
        <v>AR$16</v>
      </c>
      <c r="AS1722" s="175" t="str">
        <f t="shared" si="1899"/>
        <v>AS$16</v>
      </c>
      <c r="AT1722" s="175" t="str">
        <f t="shared" si="1899"/>
        <v>AT$16</v>
      </c>
      <c r="AU1722" s="175" t="str">
        <f t="shared" si="1899"/>
        <v>AU$16</v>
      </c>
      <c r="AV1722" s="175" t="str">
        <f t="shared" si="1899"/>
        <v>AV$16</v>
      </c>
      <c r="AW1722" s="175" t="str">
        <f t="shared" si="1899"/>
        <v>AW$16</v>
      </c>
      <c r="AX1722" s="175" t="str">
        <f t="shared" si="1899"/>
        <v>AX$16</v>
      </c>
      <c r="AY1722" s="175" t="str">
        <f t="shared" ref="AY1722:CD1722" si="1900">AY1693</f>
        <v>AY$16</v>
      </c>
      <c r="AZ1722" s="175" t="str">
        <f t="shared" si="1900"/>
        <v>AZ$16</v>
      </c>
      <c r="BA1722" s="175" t="str">
        <f t="shared" si="1900"/>
        <v>BA$16</v>
      </c>
      <c r="BB1722" s="175" t="str">
        <f t="shared" si="1900"/>
        <v>BB$16</v>
      </c>
      <c r="BC1722" s="175" t="str">
        <f t="shared" si="1900"/>
        <v>BC$16</v>
      </c>
      <c r="BD1722" s="175" t="str">
        <f t="shared" si="1900"/>
        <v>BD$16</v>
      </c>
      <c r="BE1722" s="175" t="str">
        <f t="shared" si="1900"/>
        <v>BE$16</v>
      </c>
      <c r="BF1722" s="175" t="str">
        <f t="shared" si="1900"/>
        <v>BF$16</v>
      </c>
      <c r="BG1722" s="175" t="str">
        <f t="shared" si="1900"/>
        <v>BG$16</v>
      </c>
      <c r="BH1722" s="175" t="str">
        <f t="shared" si="1900"/>
        <v>BH$16</v>
      </c>
      <c r="BI1722" s="175" t="str">
        <f t="shared" si="1900"/>
        <v>BI$16</v>
      </c>
      <c r="BJ1722" s="175" t="str">
        <f t="shared" si="1900"/>
        <v>BJ$16</v>
      </c>
      <c r="BK1722" s="175" t="str">
        <f t="shared" si="1900"/>
        <v>BK$16</v>
      </c>
      <c r="BL1722" s="175" t="str">
        <f t="shared" si="1900"/>
        <v>BL$16</v>
      </c>
      <c r="BM1722" s="175" t="str">
        <f t="shared" si="1900"/>
        <v>BM$16</v>
      </c>
      <c r="BN1722" s="175" t="str">
        <f t="shared" si="1900"/>
        <v>BN$16</v>
      </c>
      <c r="BO1722" s="175" t="str">
        <f t="shared" si="1900"/>
        <v>BO$16</v>
      </c>
      <c r="BP1722" s="175" t="str">
        <f t="shared" si="1900"/>
        <v>BP$16</v>
      </c>
      <c r="BQ1722" s="175" t="str">
        <f t="shared" si="1900"/>
        <v>BQ$16</v>
      </c>
      <c r="BR1722" s="175" t="str">
        <f t="shared" si="1900"/>
        <v>BR$16</v>
      </c>
      <c r="BS1722" s="175" t="str">
        <f t="shared" si="1900"/>
        <v>BS$16</v>
      </c>
      <c r="BT1722" s="175" t="str">
        <f t="shared" si="1900"/>
        <v>BT$16</v>
      </c>
      <c r="BU1722" s="175" t="str">
        <f t="shared" si="1900"/>
        <v>BU$16</v>
      </c>
      <c r="BV1722" s="175" t="str">
        <f t="shared" si="1900"/>
        <v>BV$16</v>
      </c>
      <c r="BW1722" s="175" t="str">
        <f t="shared" si="1900"/>
        <v>BW$16</v>
      </c>
      <c r="BX1722" s="175" t="str">
        <f t="shared" si="1900"/>
        <v>BX$16</v>
      </c>
      <c r="BY1722" s="175" t="str">
        <f t="shared" si="1900"/>
        <v>BY$16</v>
      </c>
      <c r="BZ1722" s="175" t="str">
        <f t="shared" si="1900"/>
        <v>BZ$16</v>
      </c>
      <c r="CA1722" s="175" t="str">
        <f t="shared" si="1900"/>
        <v>CA$16</v>
      </c>
      <c r="CB1722" s="175" t="str">
        <f t="shared" si="1900"/>
        <v>CB$16</v>
      </c>
      <c r="CC1722" s="175" t="str">
        <f t="shared" si="1900"/>
        <v>CC$16</v>
      </c>
      <c r="CD1722" s="175" t="str">
        <f t="shared" si="1900"/>
        <v>CD$16</v>
      </c>
      <c r="CE1722" s="175" t="str">
        <f t="shared" ref="CE1722:CK1722" si="1901">CE1693</f>
        <v>CE$16</v>
      </c>
      <c r="CF1722" s="175" t="str">
        <f t="shared" si="1901"/>
        <v>CF$16</v>
      </c>
      <c r="CG1722" s="175" t="str">
        <f t="shared" si="1901"/>
        <v>CG$16</v>
      </c>
      <c r="CH1722" s="175" t="str">
        <f t="shared" si="1901"/>
        <v>CH$16</v>
      </c>
      <c r="CI1722" s="175" t="str">
        <f t="shared" si="1901"/>
        <v>CI$16</v>
      </c>
      <c r="CJ1722" s="175" t="str">
        <f t="shared" si="1901"/>
        <v>CJ$16</v>
      </c>
      <c r="CK1722" s="175" t="str">
        <f t="shared" si="1901"/>
        <v>CK$16</v>
      </c>
    </row>
    <row r="1723" spans="2:89" x14ac:dyDescent="0.35">
      <c r="B1723" s="132" t="str">
        <f>B1694</f>
        <v>Primary volume driver</v>
      </c>
      <c r="D1723" t="s">
        <v>1004</v>
      </c>
      <c r="E1723" s="8" t="str">
        <f t="shared" si="1897"/>
        <v>1723 FAPPE-IS</v>
      </c>
      <c r="G1723" t="s">
        <v>332</v>
      </c>
      <c r="H1723" s="12"/>
      <c r="I1723" s="60"/>
      <c r="J1723" s="60"/>
      <c r="K1723" s="15"/>
      <c r="L1723" s="15"/>
      <c r="M1723" s="15"/>
      <c r="N1723" s="15"/>
      <c r="O1723" s="15"/>
      <c r="P1723" s="15"/>
      <c r="R1723" s="15"/>
      <c r="S1723" s="175" t="str">
        <f t="shared" ref="S1723" si="1902">S1694</f>
        <v>S$17</v>
      </c>
      <c r="T1723" s="175" t="str">
        <f t="shared" ref="T1723:AX1723" si="1903">T1694</f>
        <v>T$17</v>
      </c>
      <c r="U1723" s="175" t="str">
        <f t="shared" si="1903"/>
        <v>U$17</v>
      </c>
      <c r="V1723" s="175" t="str">
        <f t="shared" si="1903"/>
        <v>V$17</v>
      </c>
      <c r="W1723" s="175" t="str">
        <f t="shared" si="1903"/>
        <v>W$17</v>
      </c>
      <c r="X1723" s="175" t="str">
        <f t="shared" si="1903"/>
        <v>X$17</v>
      </c>
      <c r="Y1723" s="175" t="str">
        <f t="shared" si="1903"/>
        <v>Y$17</v>
      </c>
      <c r="Z1723" s="175" t="str">
        <f t="shared" si="1903"/>
        <v>Z$17</v>
      </c>
      <c r="AA1723" s="175" t="str">
        <f t="shared" si="1903"/>
        <v>AA$17</v>
      </c>
      <c r="AB1723" s="175" t="str">
        <f t="shared" si="1903"/>
        <v>AB$17</v>
      </c>
      <c r="AC1723" s="175" t="str">
        <f t="shared" si="1903"/>
        <v>AC$17</v>
      </c>
      <c r="AD1723" s="175" t="str">
        <f t="shared" si="1903"/>
        <v>AD$17</v>
      </c>
      <c r="AE1723" s="175" t="str">
        <f t="shared" si="1903"/>
        <v>AE$17</v>
      </c>
      <c r="AF1723" s="175" t="str">
        <f t="shared" si="1903"/>
        <v>AF$17</v>
      </c>
      <c r="AG1723" s="175" t="str">
        <f t="shared" si="1903"/>
        <v>AG$17</v>
      </c>
      <c r="AH1723" s="175" t="str">
        <f t="shared" si="1903"/>
        <v>AH$17</v>
      </c>
      <c r="AI1723" s="175" t="str">
        <f t="shared" si="1903"/>
        <v>AI$17</v>
      </c>
      <c r="AJ1723" s="175" t="str">
        <f t="shared" si="1903"/>
        <v>AJ$17</v>
      </c>
      <c r="AK1723" s="175" t="str">
        <f t="shared" si="1903"/>
        <v>AK$17</v>
      </c>
      <c r="AL1723" s="175" t="str">
        <f t="shared" si="1903"/>
        <v>AL$17</v>
      </c>
      <c r="AM1723" s="175" t="str">
        <f t="shared" si="1903"/>
        <v>AM$17</v>
      </c>
      <c r="AN1723" s="175" t="str">
        <f t="shared" si="1903"/>
        <v>AN$17</v>
      </c>
      <c r="AO1723" s="175" t="str">
        <f t="shared" si="1903"/>
        <v>AO$17</v>
      </c>
      <c r="AP1723" s="175" t="str">
        <f t="shared" si="1903"/>
        <v>AP$17</v>
      </c>
      <c r="AQ1723" s="175" t="str">
        <f t="shared" si="1903"/>
        <v>AQ$17</v>
      </c>
      <c r="AR1723" s="175" t="str">
        <f t="shared" si="1903"/>
        <v>AR$17</v>
      </c>
      <c r="AS1723" s="175" t="str">
        <f t="shared" si="1903"/>
        <v>AS$17</v>
      </c>
      <c r="AT1723" s="175" t="str">
        <f t="shared" si="1903"/>
        <v>AT$17</v>
      </c>
      <c r="AU1723" s="175" t="str">
        <f t="shared" si="1903"/>
        <v>AU$17</v>
      </c>
      <c r="AV1723" s="175" t="str">
        <f t="shared" si="1903"/>
        <v>AV$17</v>
      </c>
      <c r="AW1723" s="175" t="str">
        <f t="shared" si="1903"/>
        <v>AW$17</v>
      </c>
      <c r="AX1723" s="175" t="str">
        <f t="shared" si="1903"/>
        <v>AX$17</v>
      </c>
      <c r="AY1723" s="175" t="str">
        <f t="shared" ref="AY1723:CD1723" si="1904">AY1694</f>
        <v>AY$17</v>
      </c>
      <c r="AZ1723" s="175" t="str">
        <f t="shared" si="1904"/>
        <v>AZ$17</v>
      </c>
      <c r="BA1723" s="175" t="str">
        <f t="shared" si="1904"/>
        <v>BA$17</v>
      </c>
      <c r="BB1723" s="175" t="str">
        <f t="shared" si="1904"/>
        <v>BB$17</v>
      </c>
      <c r="BC1723" s="175" t="str">
        <f t="shared" si="1904"/>
        <v>BC$17</v>
      </c>
      <c r="BD1723" s="175" t="str">
        <f t="shared" si="1904"/>
        <v>BD$17</v>
      </c>
      <c r="BE1723" s="175" t="str">
        <f t="shared" si="1904"/>
        <v>BE$17</v>
      </c>
      <c r="BF1723" s="175" t="str">
        <f t="shared" si="1904"/>
        <v>BF$17</v>
      </c>
      <c r="BG1723" s="175" t="str">
        <f t="shared" si="1904"/>
        <v>BG$17</v>
      </c>
      <c r="BH1723" s="175" t="str">
        <f t="shared" si="1904"/>
        <v>BH$17</v>
      </c>
      <c r="BI1723" s="175" t="str">
        <f t="shared" si="1904"/>
        <v>BI$17</v>
      </c>
      <c r="BJ1723" s="175" t="str">
        <f t="shared" si="1904"/>
        <v>BJ$17</v>
      </c>
      <c r="BK1723" s="175" t="str">
        <f t="shared" si="1904"/>
        <v>BK$17</v>
      </c>
      <c r="BL1723" s="175" t="str">
        <f t="shared" si="1904"/>
        <v>BL$17</v>
      </c>
      <c r="BM1723" s="175" t="str">
        <f t="shared" si="1904"/>
        <v>BM$17</v>
      </c>
      <c r="BN1723" s="175" t="str">
        <f t="shared" si="1904"/>
        <v>BN$17</v>
      </c>
      <c r="BO1723" s="175" t="str">
        <f t="shared" si="1904"/>
        <v>BO$17</v>
      </c>
      <c r="BP1723" s="175" t="str">
        <f t="shared" si="1904"/>
        <v>BP$17</v>
      </c>
      <c r="BQ1723" s="175" t="str">
        <f t="shared" si="1904"/>
        <v>BQ$17</v>
      </c>
      <c r="BR1723" s="175" t="str">
        <f t="shared" si="1904"/>
        <v>BR$17</v>
      </c>
      <c r="BS1723" s="175" t="str">
        <f t="shared" si="1904"/>
        <v>BS$17</v>
      </c>
      <c r="BT1723" s="175" t="str">
        <f t="shared" si="1904"/>
        <v>BT$17</v>
      </c>
      <c r="BU1723" s="175" t="str">
        <f t="shared" si="1904"/>
        <v>BU$17</v>
      </c>
      <c r="BV1723" s="175" t="str">
        <f t="shared" si="1904"/>
        <v>BV$17</v>
      </c>
      <c r="BW1723" s="175" t="str">
        <f t="shared" si="1904"/>
        <v>BW$17</v>
      </c>
      <c r="BX1723" s="175" t="str">
        <f t="shared" si="1904"/>
        <v>BX$17</v>
      </c>
      <c r="BY1723" s="175" t="str">
        <f t="shared" si="1904"/>
        <v>BY$17</v>
      </c>
      <c r="BZ1723" s="175" t="str">
        <f t="shared" si="1904"/>
        <v>BZ$17</v>
      </c>
      <c r="CA1723" s="175" t="str">
        <f t="shared" si="1904"/>
        <v>CA$17</v>
      </c>
      <c r="CB1723" s="175" t="str">
        <f t="shared" si="1904"/>
        <v>CB$17</v>
      </c>
      <c r="CC1723" s="175" t="str">
        <f t="shared" si="1904"/>
        <v>CC$17</v>
      </c>
      <c r="CD1723" s="175" t="str">
        <f t="shared" si="1904"/>
        <v>CD$17</v>
      </c>
      <c r="CE1723" s="175" t="str">
        <f t="shared" ref="CE1723:CK1723" si="1905">CE1694</f>
        <v>CE$17</v>
      </c>
      <c r="CF1723" s="175" t="str">
        <f t="shared" si="1905"/>
        <v>CF$17</v>
      </c>
      <c r="CG1723" s="175" t="str">
        <f t="shared" si="1905"/>
        <v>CG$17</v>
      </c>
      <c r="CH1723" s="175" t="str">
        <f t="shared" si="1905"/>
        <v>CH$17</v>
      </c>
      <c r="CI1723" s="175" t="str">
        <f t="shared" si="1905"/>
        <v>CI$17</v>
      </c>
      <c r="CJ1723" s="175" t="str">
        <f t="shared" si="1905"/>
        <v>CJ$17</v>
      </c>
      <c r="CK1723" s="175" t="str">
        <f t="shared" si="1905"/>
        <v>CK$17</v>
      </c>
    </row>
    <row r="1724" spans="2:89" x14ac:dyDescent="0.35">
      <c r="B1724" s="187" t="str">
        <f>B1699</f>
        <v>Volume driven secondary PP&amp;E:</v>
      </c>
      <c r="D1724" t="s">
        <v>1004</v>
      </c>
      <c r="E1724" s="8" t="str">
        <f t="shared" si="1897"/>
        <v>1724 FAPPE-IS</v>
      </c>
      <c r="G1724" t="s">
        <v>332</v>
      </c>
      <c r="H1724" s="12"/>
      <c r="I1724" s="60"/>
      <c r="J1724" s="60"/>
      <c r="K1724" s="15"/>
      <c r="L1724" s="15"/>
      <c r="M1724" s="15"/>
      <c r="N1724" s="15"/>
      <c r="O1724" s="15"/>
      <c r="P1724" s="15"/>
      <c r="R1724" s="15"/>
      <c r="S1724" s="175">
        <f t="shared" ref="S1724" si="1906">S1695</f>
        <v>0</v>
      </c>
      <c r="T1724" s="175">
        <f t="shared" ref="T1724:AX1724" si="1907">T1695</f>
        <v>0</v>
      </c>
      <c r="U1724" s="175">
        <f t="shared" si="1907"/>
        <v>0</v>
      </c>
      <c r="V1724" s="175">
        <f t="shared" si="1907"/>
        <v>0</v>
      </c>
      <c r="W1724" s="175">
        <f t="shared" si="1907"/>
        <v>0</v>
      </c>
      <c r="X1724" s="175">
        <f t="shared" si="1907"/>
        <v>0</v>
      </c>
      <c r="Y1724" s="175">
        <f t="shared" si="1907"/>
        <v>0</v>
      </c>
      <c r="Z1724" s="175">
        <f t="shared" si="1907"/>
        <v>0</v>
      </c>
      <c r="AA1724" s="175">
        <f t="shared" si="1907"/>
        <v>0</v>
      </c>
      <c r="AB1724" s="175">
        <f t="shared" si="1907"/>
        <v>0</v>
      </c>
      <c r="AC1724" s="175">
        <f t="shared" si="1907"/>
        <v>0</v>
      </c>
      <c r="AD1724" s="175">
        <f t="shared" si="1907"/>
        <v>0</v>
      </c>
      <c r="AE1724" s="175">
        <f t="shared" si="1907"/>
        <v>0</v>
      </c>
      <c r="AF1724" s="175">
        <f t="shared" si="1907"/>
        <v>0</v>
      </c>
      <c r="AG1724" s="175">
        <f t="shared" si="1907"/>
        <v>0</v>
      </c>
      <c r="AH1724" s="175">
        <f t="shared" si="1907"/>
        <v>0</v>
      </c>
      <c r="AI1724" s="175">
        <f t="shared" si="1907"/>
        <v>0</v>
      </c>
      <c r="AJ1724" s="175">
        <f t="shared" si="1907"/>
        <v>0</v>
      </c>
      <c r="AK1724" s="175">
        <f t="shared" si="1907"/>
        <v>0</v>
      </c>
      <c r="AL1724" s="175">
        <f t="shared" si="1907"/>
        <v>0</v>
      </c>
      <c r="AM1724" s="175">
        <f t="shared" si="1907"/>
        <v>0</v>
      </c>
      <c r="AN1724" s="175">
        <f t="shared" si="1907"/>
        <v>0</v>
      </c>
      <c r="AO1724" s="175">
        <f t="shared" si="1907"/>
        <v>0</v>
      </c>
      <c r="AP1724" s="175">
        <f t="shared" si="1907"/>
        <v>0</v>
      </c>
      <c r="AQ1724" s="175">
        <f t="shared" si="1907"/>
        <v>0</v>
      </c>
      <c r="AR1724" s="175">
        <f t="shared" si="1907"/>
        <v>0</v>
      </c>
      <c r="AS1724" s="175">
        <f t="shared" si="1907"/>
        <v>0</v>
      </c>
      <c r="AT1724" s="175">
        <f t="shared" si="1907"/>
        <v>0</v>
      </c>
      <c r="AU1724" s="175">
        <f t="shared" si="1907"/>
        <v>0</v>
      </c>
      <c r="AV1724" s="175">
        <f t="shared" si="1907"/>
        <v>0</v>
      </c>
      <c r="AW1724" s="175">
        <f t="shared" si="1907"/>
        <v>0</v>
      </c>
      <c r="AX1724" s="175">
        <f t="shared" si="1907"/>
        <v>0</v>
      </c>
      <c r="AY1724" s="175">
        <f t="shared" ref="AY1724:CD1724" si="1908">AY1695</f>
        <v>0</v>
      </c>
      <c r="AZ1724" s="175">
        <f t="shared" si="1908"/>
        <v>0</v>
      </c>
      <c r="BA1724" s="175">
        <f t="shared" si="1908"/>
        <v>0</v>
      </c>
      <c r="BB1724" s="175">
        <f t="shared" si="1908"/>
        <v>0</v>
      </c>
      <c r="BC1724" s="175">
        <f t="shared" si="1908"/>
        <v>0</v>
      </c>
      <c r="BD1724" s="175">
        <f t="shared" si="1908"/>
        <v>0</v>
      </c>
      <c r="BE1724" s="175">
        <f t="shared" si="1908"/>
        <v>0</v>
      </c>
      <c r="BF1724" s="175">
        <f t="shared" si="1908"/>
        <v>0</v>
      </c>
      <c r="BG1724" s="175">
        <f t="shared" si="1908"/>
        <v>0</v>
      </c>
      <c r="BH1724" s="175">
        <f t="shared" si="1908"/>
        <v>0</v>
      </c>
      <c r="BI1724" s="175">
        <f t="shared" si="1908"/>
        <v>0</v>
      </c>
      <c r="BJ1724" s="175">
        <f t="shared" si="1908"/>
        <v>0</v>
      </c>
      <c r="BK1724" s="175">
        <f t="shared" si="1908"/>
        <v>0</v>
      </c>
      <c r="BL1724" s="175">
        <f t="shared" si="1908"/>
        <v>0</v>
      </c>
      <c r="BM1724" s="175">
        <f t="shared" si="1908"/>
        <v>0</v>
      </c>
      <c r="BN1724" s="175">
        <f t="shared" si="1908"/>
        <v>0</v>
      </c>
      <c r="BO1724" s="175">
        <f t="shared" si="1908"/>
        <v>0</v>
      </c>
      <c r="BP1724" s="175">
        <f t="shared" si="1908"/>
        <v>0</v>
      </c>
      <c r="BQ1724" s="175">
        <f t="shared" si="1908"/>
        <v>0</v>
      </c>
      <c r="BR1724" s="175">
        <f t="shared" si="1908"/>
        <v>0</v>
      </c>
      <c r="BS1724" s="175">
        <f t="shared" si="1908"/>
        <v>0</v>
      </c>
      <c r="BT1724" s="175">
        <f t="shared" si="1908"/>
        <v>0</v>
      </c>
      <c r="BU1724" s="175">
        <f t="shared" si="1908"/>
        <v>0</v>
      </c>
      <c r="BV1724" s="175">
        <f t="shared" si="1908"/>
        <v>0</v>
      </c>
      <c r="BW1724" s="175">
        <f t="shared" si="1908"/>
        <v>0</v>
      </c>
      <c r="BX1724" s="175">
        <f t="shared" si="1908"/>
        <v>0</v>
      </c>
      <c r="BY1724" s="175">
        <f t="shared" si="1908"/>
        <v>0</v>
      </c>
      <c r="BZ1724" s="175">
        <f t="shared" si="1908"/>
        <v>0</v>
      </c>
      <c r="CA1724" s="175">
        <f t="shared" si="1908"/>
        <v>0</v>
      </c>
      <c r="CB1724" s="175">
        <f t="shared" si="1908"/>
        <v>0</v>
      </c>
      <c r="CC1724" s="175">
        <f t="shared" si="1908"/>
        <v>0</v>
      </c>
      <c r="CD1724" s="175">
        <f t="shared" si="1908"/>
        <v>0</v>
      </c>
      <c r="CE1724" s="175">
        <f t="shared" ref="CE1724:CK1724" si="1909">CE1695</f>
        <v>0</v>
      </c>
      <c r="CF1724" s="175">
        <f t="shared" si="1909"/>
        <v>0</v>
      </c>
      <c r="CG1724" s="175">
        <f t="shared" si="1909"/>
        <v>0</v>
      </c>
      <c r="CH1724" s="175">
        <f t="shared" si="1909"/>
        <v>0</v>
      </c>
      <c r="CI1724" s="175">
        <f t="shared" si="1909"/>
        <v>0</v>
      </c>
      <c r="CJ1724" s="175">
        <f t="shared" si="1909"/>
        <v>0</v>
      </c>
      <c r="CK1724" s="175">
        <f t="shared" si="1909"/>
        <v>0</v>
      </c>
    </row>
    <row r="1725" spans="2:89" x14ac:dyDescent="0.35">
      <c r="B1725" s="235" t="str">
        <f>IFERROR(SUBSTITUTE(TRIM(MID(B1699, SEARCH("-", B1699) + 1, LEN(B1699))),":",""),"no unit")</f>
        <v>no unit</v>
      </c>
      <c r="D1725" t="s">
        <v>1004</v>
      </c>
      <c r="E1725" s="8" t="str">
        <f t="shared" si="1897"/>
        <v>1725 FAPPE-IS</v>
      </c>
      <c r="G1725" t="s">
        <v>332</v>
      </c>
      <c r="H1725" s="12"/>
      <c r="I1725" s="60"/>
      <c r="J1725" s="60"/>
      <c r="K1725" s="15"/>
      <c r="L1725" s="15"/>
      <c r="M1725" s="15"/>
      <c r="N1725" s="15"/>
      <c r="O1725" s="15"/>
      <c r="P1725" s="15"/>
      <c r="R1725" s="15"/>
      <c r="S1725" s="175"/>
      <c r="T1725" s="175"/>
      <c r="U1725" s="175"/>
      <c r="V1725" s="175"/>
      <c r="W1725" s="175"/>
      <c r="X1725" s="175"/>
      <c r="Y1725" s="175"/>
      <c r="Z1725" s="175"/>
      <c r="AA1725" s="175"/>
      <c r="AB1725" s="175"/>
      <c r="AC1725" s="175"/>
      <c r="AD1725" s="175"/>
      <c r="AE1725" s="175"/>
      <c r="AF1725" s="175"/>
      <c r="AG1725" s="175"/>
      <c r="AH1725" s="175"/>
      <c r="AI1725" s="175"/>
      <c r="AJ1725" s="175"/>
      <c r="AK1725" s="175"/>
      <c r="AL1725" s="175"/>
      <c r="AM1725" s="175"/>
      <c r="AN1725" s="175"/>
      <c r="AO1725" s="175"/>
      <c r="AP1725" s="175"/>
      <c r="AQ1725" s="175"/>
      <c r="AR1725" s="175"/>
      <c r="AS1725" s="175"/>
      <c r="AT1725" s="175"/>
      <c r="AU1725" s="175"/>
      <c r="AV1725" s="175"/>
      <c r="AW1725" s="175"/>
      <c r="AX1725" s="175"/>
      <c r="AY1725" s="175"/>
      <c r="AZ1725" s="175"/>
      <c r="BA1725" s="175"/>
      <c r="BB1725" s="175"/>
      <c r="BC1725" s="175"/>
      <c r="BD1725" s="175"/>
      <c r="BE1725" s="175"/>
      <c r="BF1725" s="175"/>
      <c r="BG1725" s="175"/>
      <c r="BH1725" s="175"/>
      <c r="BI1725" s="175"/>
      <c r="BJ1725" s="175"/>
      <c r="BK1725" s="175"/>
      <c r="BL1725" s="175"/>
      <c r="BM1725" s="175"/>
      <c r="BN1725" s="175"/>
      <c r="BO1725" s="175"/>
      <c r="BP1725" s="175"/>
      <c r="BQ1725" s="175"/>
      <c r="BR1725" s="175"/>
      <c r="BS1725" s="175"/>
      <c r="BT1725" s="175"/>
      <c r="BU1725" s="175"/>
      <c r="BV1725" s="175"/>
      <c r="BW1725" s="175"/>
      <c r="BX1725" s="175"/>
      <c r="BY1725" s="175"/>
      <c r="BZ1725" s="175"/>
      <c r="CA1725" s="175"/>
      <c r="CB1725" s="175"/>
      <c r="CC1725" s="175"/>
      <c r="CD1725" s="175"/>
      <c r="CE1725" s="175"/>
      <c r="CF1725" s="175"/>
      <c r="CG1725" s="175"/>
      <c r="CH1725" s="175"/>
      <c r="CI1725" s="175"/>
      <c r="CJ1725" s="175"/>
      <c r="CK1725" s="175"/>
    </row>
    <row r="1726" spans="2:89" x14ac:dyDescent="0.35">
      <c r="B1726" s="187" t="str">
        <f>B1697</f>
        <v>Secondary revenue driver</v>
      </c>
      <c r="D1726" t="s">
        <v>1004</v>
      </c>
      <c r="E1726" s="8" t="str">
        <f t="shared" si="1897"/>
        <v>1726 FAPPE-IS</v>
      </c>
      <c r="G1726" t="s">
        <v>332</v>
      </c>
      <c r="H1726" s="90"/>
      <c r="I1726" s="209"/>
      <c r="J1726" s="209"/>
      <c r="K1726" s="210"/>
      <c r="L1726" s="210"/>
      <c r="M1726" s="210"/>
      <c r="N1726" s="210"/>
      <c r="O1726" s="210"/>
      <c r="P1726" s="210"/>
      <c r="R1726" s="210"/>
      <c r="S1726" s="4" t="str">
        <f t="shared" ref="S1726" si="1910">ADDRESS(ROW(S1718),COLUMN(S1718),2)</f>
        <v>S$1718</v>
      </c>
      <c r="T1726" s="4" t="str">
        <f t="shared" ref="T1726:CD1726" si="1911">ADDRESS(ROW(T1718),COLUMN(T1718),2)</f>
        <v>T$1718</v>
      </c>
      <c r="U1726" s="4" t="str">
        <f t="shared" si="1911"/>
        <v>U$1718</v>
      </c>
      <c r="V1726" s="4" t="str">
        <f t="shared" si="1911"/>
        <v>V$1718</v>
      </c>
      <c r="W1726" s="4" t="str">
        <f t="shared" si="1911"/>
        <v>W$1718</v>
      </c>
      <c r="X1726" s="4" t="str">
        <f t="shared" si="1911"/>
        <v>X$1718</v>
      </c>
      <c r="Y1726" s="4" t="str">
        <f t="shared" si="1911"/>
        <v>Y$1718</v>
      </c>
      <c r="Z1726" s="4" t="str">
        <f t="shared" si="1911"/>
        <v>Z$1718</v>
      </c>
      <c r="AA1726" s="4" t="str">
        <f t="shared" si="1911"/>
        <v>AA$1718</v>
      </c>
      <c r="AB1726" s="4" t="str">
        <f t="shared" si="1911"/>
        <v>AB$1718</v>
      </c>
      <c r="AC1726" s="4" t="str">
        <f t="shared" si="1911"/>
        <v>AC$1718</v>
      </c>
      <c r="AD1726" s="4" t="str">
        <f t="shared" si="1911"/>
        <v>AD$1718</v>
      </c>
      <c r="AE1726" s="4" t="str">
        <f t="shared" si="1911"/>
        <v>AE$1718</v>
      </c>
      <c r="AF1726" s="4" t="str">
        <f t="shared" si="1911"/>
        <v>AF$1718</v>
      </c>
      <c r="AG1726" s="4" t="str">
        <f t="shared" si="1911"/>
        <v>AG$1718</v>
      </c>
      <c r="AH1726" s="4" t="str">
        <f t="shared" si="1911"/>
        <v>AH$1718</v>
      </c>
      <c r="AI1726" s="4" t="str">
        <f t="shared" si="1911"/>
        <v>AI$1718</v>
      </c>
      <c r="AJ1726" s="4" t="str">
        <f t="shared" si="1911"/>
        <v>AJ$1718</v>
      </c>
      <c r="AK1726" s="4" t="str">
        <f t="shared" si="1911"/>
        <v>AK$1718</v>
      </c>
      <c r="AL1726" s="4" t="str">
        <f t="shared" si="1911"/>
        <v>AL$1718</v>
      </c>
      <c r="AM1726" s="4" t="str">
        <f t="shared" si="1911"/>
        <v>AM$1718</v>
      </c>
      <c r="AN1726" s="4" t="str">
        <f t="shared" si="1911"/>
        <v>AN$1718</v>
      </c>
      <c r="AO1726" s="4" t="str">
        <f t="shared" si="1911"/>
        <v>AO$1718</v>
      </c>
      <c r="AP1726" s="4" t="str">
        <f t="shared" si="1911"/>
        <v>AP$1718</v>
      </c>
      <c r="AQ1726" s="4" t="str">
        <f t="shared" si="1911"/>
        <v>AQ$1718</v>
      </c>
      <c r="AR1726" s="4" t="str">
        <f t="shared" si="1911"/>
        <v>AR$1718</v>
      </c>
      <c r="AS1726" s="4" t="str">
        <f t="shared" si="1911"/>
        <v>AS$1718</v>
      </c>
      <c r="AT1726" s="4" t="str">
        <f t="shared" si="1911"/>
        <v>AT$1718</v>
      </c>
      <c r="AU1726" s="4" t="str">
        <f t="shared" si="1911"/>
        <v>AU$1718</v>
      </c>
      <c r="AV1726" s="4" t="str">
        <f t="shared" si="1911"/>
        <v>AV$1718</v>
      </c>
      <c r="AW1726" s="4" t="str">
        <f t="shared" si="1911"/>
        <v>AW$1718</v>
      </c>
      <c r="AX1726" s="4" t="str">
        <f t="shared" si="1911"/>
        <v>AX$1718</v>
      </c>
      <c r="AY1726" s="4" t="str">
        <f t="shared" si="1911"/>
        <v>AY$1718</v>
      </c>
      <c r="AZ1726" s="4" t="str">
        <f t="shared" si="1911"/>
        <v>AZ$1718</v>
      </c>
      <c r="BA1726" s="4" t="str">
        <f t="shared" si="1911"/>
        <v>BA$1718</v>
      </c>
      <c r="BB1726" s="4" t="str">
        <f t="shared" si="1911"/>
        <v>BB$1718</v>
      </c>
      <c r="BC1726" s="4" t="str">
        <f t="shared" si="1911"/>
        <v>BC$1718</v>
      </c>
      <c r="BD1726" s="4" t="str">
        <f t="shared" si="1911"/>
        <v>BD$1718</v>
      </c>
      <c r="BE1726" s="4" t="str">
        <f t="shared" si="1911"/>
        <v>BE$1718</v>
      </c>
      <c r="BF1726" s="4" t="str">
        <f t="shared" si="1911"/>
        <v>BF$1718</v>
      </c>
      <c r="BG1726" s="4" t="str">
        <f t="shared" si="1911"/>
        <v>BG$1718</v>
      </c>
      <c r="BH1726" s="4" t="str">
        <f t="shared" si="1911"/>
        <v>BH$1718</v>
      </c>
      <c r="BI1726" s="4" t="str">
        <f t="shared" si="1911"/>
        <v>BI$1718</v>
      </c>
      <c r="BJ1726" s="4" t="str">
        <f t="shared" si="1911"/>
        <v>BJ$1718</v>
      </c>
      <c r="BK1726" s="4" t="str">
        <f t="shared" si="1911"/>
        <v>BK$1718</v>
      </c>
      <c r="BL1726" s="4" t="str">
        <f t="shared" si="1911"/>
        <v>BL$1718</v>
      </c>
      <c r="BM1726" s="4" t="str">
        <f t="shared" si="1911"/>
        <v>BM$1718</v>
      </c>
      <c r="BN1726" s="4" t="str">
        <f t="shared" si="1911"/>
        <v>BN$1718</v>
      </c>
      <c r="BO1726" s="4" t="str">
        <f t="shared" si="1911"/>
        <v>BO$1718</v>
      </c>
      <c r="BP1726" s="4" t="str">
        <f t="shared" si="1911"/>
        <v>BP$1718</v>
      </c>
      <c r="BQ1726" s="4" t="str">
        <f t="shared" si="1911"/>
        <v>BQ$1718</v>
      </c>
      <c r="BR1726" s="4" t="str">
        <f t="shared" si="1911"/>
        <v>BR$1718</v>
      </c>
      <c r="BS1726" s="4" t="str">
        <f t="shared" si="1911"/>
        <v>BS$1718</v>
      </c>
      <c r="BT1726" s="4" t="str">
        <f t="shared" si="1911"/>
        <v>BT$1718</v>
      </c>
      <c r="BU1726" s="4" t="str">
        <f t="shared" si="1911"/>
        <v>BU$1718</v>
      </c>
      <c r="BV1726" s="4" t="str">
        <f t="shared" si="1911"/>
        <v>BV$1718</v>
      </c>
      <c r="BW1726" s="4" t="str">
        <f t="shared" si="1911"/>
        <v>BW$1718</v>
      </c>
      <c r="BX1726" s="4" t="str">
        <f t="shared" si="1911"/>
        <v>BX$1718</v>
      </c>
      <c r="BY1726" s="4" t="str">
        <f t="shared" si="1911"/>
        <v>BY$1718</v>
      </c>
      <c r="BZ1726" s="4" t="str">
        <f t="shared" si="1911"/>
        <v>BZ$1718</v>
      </c>
      <c r="CA1726" s="4" t="str">
        <f t="shared" si="1911"/>
        <v>CA$1718</v>
      </c>
      <c r="CB1726" s="4" t="str">
        <f t="shared" si="1911"/>
        <v>CB$1718</v>
      </c>
      <c r="CC1726" s="4" t="str">
        <f t="shared" si="1911"/>
        <v>CC$1718</v>
      </c>
      <c r="CD1726" s="4" t="str">
        <f t="shared" si="1911"/>
        <v>CD$1718</v>
      </c>
      <c r="CE1726" s="4" t="str">
        <f t="shared" ref="CE1726:CK1726" si="1912">ADDRESS(ROW(CE1718),COLUMN(CE1718),2)</f>
        <v>CE$1718</v>
      </c>
      <c r="CF1726" s="4" t="str">
        <f t="shared" si="1912"/>
        <v>CF$1718</v>
      </c>
      <c r="CG1726" s="4" t="str">
        <f t="shared" si="1912"/>
        <v>CG$1718</v>
      </c>
      <c r="CH1726" s="4" t="str">
        <f t="shared" si="1912"/>
        <v>CH$1718</v>
      </c>
      <c r="CI1726" s="4" t="str">
        <f t="shared" si="1912"/>
        <v>CI$1718</v>
      </c>
      <c r="CJ1726" s="4" t="str">
        <f t="shared" si="1912"/>
        <v>CJ$1718</v>
      </c>
      <c r="CK1726" s="4" t="str">
        <f t="shared" si="1912"/>
        <v>CK$1718</v>
      </c>
    </row>
    <row r="1727" spans="2:89" x14ac:dyDescent="0.35">
      <c r="B1727" s="132" t="str">
        <f>B1698</f>
        <v>Secondary volume driver</v>
      </c>
      <c r="D1727" t="s">
        <v>1004</v>
      </c>
      <c r="E1727" s="8" t="str">
        <f t="shared" si="1897"/>
        <v>1727 FAPPE-IS</v>
      </c>
      <c r="G1727" t="s">
        <v>332</v>
      </c>
      <c r="H1727" s="12"/>
      <c r="I1727" s="60"/>
      <c r="J1727" s="60"/>
      <c r="K1727" s="15"/>
      <c r="L1727" s="15"/>
      <c r="M1727" s="15"/>
      <c r="N1727" s="15"/>
      <c r="O1727" s="15"/>
      <c r="P1727" s="15"/>
      <c r="R1727" s="15"/>
      <c r="S1727" s="175" t="str">
        <f t="shared" ref="S1727" si="1913">S1698</f>
        <v>S$19</v>
      </c>
      <c r="T1727" s="175" t="str">
        <f t="shared" ref="T1727:AX1727" si="1914">T1698</f>
        <v>T$19</v>
      </c>
      <c r="U1727" s="175" t="str">
        <f t="shared" si="1914"/>
        <v>U$19</v>
      </c>
      <c r="V1727" s="175" t="str">
        <f t="shared" si="1914"/>
        <v>V$19</v>
      </c>
      <c r="W1727" s="175" t="str">
        <f t="shared" si="1914"/>
        <v>W$19</v>
      </c>
      <c r="X1727" s="175" t="str">
        <f t="shared" si="1914"/>
        <v>X$19</v>
      </c>
      <c r="Y1727" s="175" t="str">
        <f t="shared" si="1914"/>
        <v>Y$19</v>
      </c>
      <c r="Z1727" s="175" t="str">
        <f t="shared" si="1914"/>
        <v>Z$19</v>
      </c>
      <c r="AA1727" s="175" t="str">
        <f t="shared" si="1914"/>
        <v>AA$19</v>
      </c>
      <c r="AB1727" s="175" t="str">
        <f t="shared" si="1914"/>
        <v>AB$19</v>
      </c>
      <c r="AC1727" s="175" t="str">
        <f t="shared" si="1914"/>
        <v>AC$19</v>
      </c>
      <c r="AD1727" s="175" t="str">
        <f t="shared" si="1914"/>
        <v>AD$19</v>
      </c>
      <c r="AE1727" s="175" t="str">
        <f t="shared" si="1914"/>
        <v>AE$19</v>
      </c>
      <c r="AF1727" s="175" t="str">
        <f t="shared" si="1914"/>
        <v>AF$19</v>
      </c>
      <c r="AG1727" s="175" t="str">
        <f t="shared" si="1914"/>
        <v>AG$19</v>
      </c>
      <c r="AH1727" s="175" t="str">
        <f t="shared" si="1914"/>
        <v>AH$19</v>
      </c>
      <c r="AI1727" s="175" t="str">
        <f t="shared" si="1914"/>
        <v>AI$19</v>
      </c>
      <c r="AJ1727" s="175" t="str">
        <f t="shared" si="1914"/>
        <v>AJ$19</v>
      </c>
      <c r="AK1727" s="175" t="str">
        <f t="shared" si="1914"/>
        <v>AK$19</v>
      </c>
      <c r="AL1727" s="175" t="str">
        <f t="shared" si="1914"/>
        <v>AL$19</v>
      </c>
      <c r="AM1727" s="175" t="str">
        <f t="shared" si="1914"/>
        <v>AM$19</v>
      </c>
      <c r="AN1727" s="175" t="str">
        <f t="shared" si="1914"/>
        <v>AN$19</v>
      </c>
      <c r="AO1727" s="175" t="str">
        <f t="shared" si="1914"/>
        <v>AO$19</v>
      </c>
      <c r="AP1727" s="175" t="str">
        <f t="shared" si="1914"/>
        <v>AP$19</v>
      </c>
      <c r="AQ1727" s="175" t="str">
        <f t="shared" si="1914"/>
        <v>AQ$19</v>
      </c>
      <c r="AR1727" s="175" t="str">
        <f t="shared" si="1914"/>
        <v>AR$19</v>
      </c>
      <c r="AS1727" s="175" t="str">
        <f t="shared" si="1914"/>
        <v>AS$19</v>
      </c>
      <c r="AT1727" s="175" t="str">
        <f t="shared" si="1914"/>
        <v>AT$19</v>
      </c>
      <c r="AU1727" s="175" t="str">
        <f t="shared" si="1914"/>
        <v>AU$19</v>
      </c>
      <c r="AV1727" s="175" t="str">
        <f t="shared" si="1914"/>
        <v>AV$19</v>
      </c>
      <c r="AW1727" s="175" t="str">
        <f t="shared" si="1914"/>
        <v>AW$19</v>
      </c>
      <c r="AX1727" s="175" t="str">
        <f t="shared" si="1914"/>
        <v>AX$19</v>
      </c>
      <c r="AY1727" s="175" t="str">
        <f t="shared" ref="AY1727:CD1727" si="1915">AY1698</f>
        <v>AY$19</v>
      </c>
      <c r="AZ1727" s="175" t="str">
        <f t="shared" si="1915"/>
        <v>AZ$19</v>
      </c>
      <c r="BA1727" s="175" t="str">
        <f t="shared" si="1915"/>
        <v>BA$19</v>
      </c>
      <c r="BB1727" s="175" t="str">
        <f t="shared" si="1915"/>
        <v>BB$19</v>
      </c>
      <c r="BC1727" s="175" t="str">
        <f t="shared" si="1915"/>
        <v>BC$19</v>
      </c>
      <c r="BD1727" s="175" t="str">
        <f t="shared" si="1915"/>
        <v>BD$19</v>
      </c>
      <c r="BE1727" s="175" t="str">
        <f t="shared" si="1915"/>
        <v>BE$19</v>
      </c>
      <c r="BF1727" s="175" t="str">
        <f t="shared" si="1915"/>
        <v>BF$19</v>
      </c>
      <c r="BG1727" s="175" t="str">
        <f t="shared" si="1915"/>
        <v>BG$19</v>
      </c>
      <c r="BH1727" s="175" t="str">
        <f t="shared" si="1915"/>
        <v>BH$19</v>
      </c>
      <c r="BI1727" s="175" t="str">
        <f t="shared" si="1915"/>
        <v>BI$19</v>
      </c>
      <c r="BJ1727" s="175" t="str">
        <f t="shared" si="1915"/>
        <v>BJ$19</v>
      </c>
      <c r="BK1727" s="175" t="str">
        <f t="shared" si="1915"/>
        <v>BK$19</v>
      </c>
      <c r="BL1727" s="175" t="str">
        <f t="shared" si="1915"/>
        <v>BL$19</v>
      </c>
      <c r="BM1727" s="175" t="str">
        <f t="shared" si="1915"/>
        <v>BM$19</v>
      </c>
      <c r="BN1727" s="175" t="str">
        <f t="shared" si="1915"/>
        <v>BN$19</v>
      </c>
      <c r="BO1727" s="175" t="str">
        <f t="shared" si="1915"/>
        <v>BO$19</v>
      </c>
      <c r="BP1727" s="175" t="str">
        <f t="shared" si="1915"/>
        <v>BP$19</v>
      </c>
      <c r="BQ1727" s="175" t="str">
        <f t="shared" si="1915"/>
        <v>BQ$19</v>
      </c>
      <c r="BR1727" s="175" t="str">
        <f t="shared" si="1915"/>
        <v>BR$19</v>
      </c>
      <c r="BS1727" s="175" t="str">
        <f t="shared" si="1915"/>
        <v>BS$19</v>
      </c>
      <c r="BT1727" s="175" t="str">
        <f t="shared" si="1915"/>
        <v>BT$19</v>
      </c>
      <c r="BU1727" s="175" t="str">
        <f t="shared" si="1915"/>
        <v>BU$19</v>
      </c>
      <c r="BV1727" s="175" t="str">
        <f t="shared" si="1915"/>
        <v>BV$19</v>
      </c>
      <c r="BW1727" s="175" t="str">
        <f t="shared" si="1915"/>
        <v>BW$19</v>
      </c>
      <c r="BX1727" s="175" t="str">
        <f t="shared" si="1915"/>
        <v>BX$19</v>
      </c>
      <c r="BY1727" s="175" t="str">
        <f t="shared" si="1915"/>
        <v>BY$19</v>
      </c>
      <c r="BZ1727" s="175" t="str">
        <f t="shared" si="1915"/>
        <v>BZ$19</v>
      </c>
      <c r="CA1727" s="175" t="str">
        <f t="shared" si="1915"/>
        <v>CA$19</v>
      </c>
      <c r="CB1727" s="175" t="str">
        <f t="shared" si="1915"/>
        <v>CB$19</v>
      </c>
      <c r="CC1727" s="175" t="str">
        <f t="shared" si="1915"/>
        <v>CC$19</v>
      </c>
      <c r="CD1727" s="175" t="str">
        <f t="shared" si="1915"/>
        <v>CD$19</v>
      </c>
      <c r="CE1727" s="175" t="str">
        <f t="shared" ref="CE1727:CK1727" si="1916">CE1698</f>
        <v>CE$19</v>
      </c>
      <c r="CF1727" s="175" t="str">
        <f t="shared" si="1916"/>
        <v>CF$19</v>
      </c>
      <c r="CG1727" s="175" t="str">
        <f t="shared" si="1916"/>
        <v>CG$19</v>
      </c>
      <c r="CH1727" s="175" t="str">
        <f t="shared" si="1916"/>
        <v>CH$19</v>
      </c>
      <c r="CI1727" s="175" t="str">
        <f t="shared" si="1916"/>
        <v>CI$19</v>
      </c>
      <c r="CJ1727" s="175" t="str">
        <f t="shared" si="1916"/>
        <v>CJ$19</v>
      </c>
      <c r="CK1727" s="175" t="str">
        <f t="shared" si="1916"/>
        <v>CK$19</v>
      </c>
    </row>
    <row r="1728" spans="2:89" x14ac:dyDescent="0.35">
      <c r="B1728" s="171" t="s">
        <v>490</v>
      </c>
      <c r="E1728" s="8"/>
      <c r="H1728" s="170"/>
      <c r="I1728" s="172"/>
      <c r="J1728" s="172"/>
      <c r="K1728" s="193"/>
      <c r="L1728" s="193"/>
      <c r="M1728" s="193"/>
      <c r="N1728" s="193"/>
      <c r="O1728" s="193"/>
      <c r="P1728" s="193"/>
      <c r="R1728" s="194"/>
      <c r="S1728" s="170"/>
      <c r="T1728" s="170"/>
      <c r="U1728" s="170"/>
      <c r="V1728" s="170"/>
      <c r="W1728" s="170"/>
      <c r="X1728" s="170"/>
      <c r="Y1728" s="170"/>
      <c r="Z1728" s="170"/>
      <c r="AA1728" s="170"/>
      <c r="AB1728" s="170"/>
      <c r="AC1728" s="170"/>
      <c r="AD1728" s="170"/>
      <c r="AE1728" s="170"/>
      <c r="AF1728" s="170"/>
      <c r="AG1728" s="170"/>
      <c r="AH1728" s="170"/>
      <c r="AI1728" s="170"/>
      <c r="AJ1728" s="170"/>
      <c r="AK1728" s="170"/>
      <c r="AL1728" s="170"/>
      <c r="AM1728" s="170"/>
      <c r="AN1728" s="170"/>
      <c r="AO1728" s="170"/>
      <c r="AP1728" s="170"/>
      <c r="AQ1728" s="170"/>
      <c r="AR1728" s="170"/>
      <c r="AS1728" s="170"/>
      <c r="AT1728" s="170"/>
      <c r="AU1728" s="170"/>
      <c r="AV1728" s="170"/>
      <c r="AW1728" s="170"/>
      <c r="AX1728" s="170"/>
      <c r="AY1728" s="170"/>
      <c r="AZ1728" s="170"/>
      <c r="BA1728" s="170"/>
      <c r="BB1728" s="170"/>
      <c r="BC1728" s="170"/>
      <c r="BD1728" s="170"/>
      <c r="BE1728" s="170"/>
      <c r="BF1728" s="170"/>
      <c r="BG1728" s="170"/>
      <c r="BH1728" s="170"/>
      <c r="BI1728" s="170"/>
      <c r="BJ1728" s="170"/>
      <c r="BK1728" s="170"/>
      <c r="BL1728" s="170"/>
      <c r="BM1728" s="170"/>
      <c r="BN1728" s="170"/>
      <c r="BO1728" s="170"/>
      <c r="BP1728" s="170"/>
      <c r="BQ1728" s="170"/>
      <c r="BR1728" s="170"/>
      <c r="BS1728" s="170"/>
      <c r="BT1728" s="170"/>
      <c r="BU1728" s="170"/>
      <c r="BV1728" s="170"/>
      <c r="BW1728" s="170"/>
      <c r="BX1728" s="170"/>
      <c r="BY1728" s="170"/>
      <c r="BZ1728" s="170"/>
      <c r="CA1728" s="170"/>
      <c r="CB1728" s="170"/>
      <c r="CC1728" s="170"/>
      <c r="CD1728" s="170"/>
      <c r="CE1728" s="170"/>
      <c r="CF1728" s="170"/>
      <c r="CG1728" s="170"/>
      <c r="CH1728" s="170"/>
      <c r="CI1728" s="170"/>
      <c r="CJ1728" s="170"/>
      <c r="CK1728" s="170"/>
    </row>
    <row r="1729" spans="2:89" x14ac:dyDescent="0.35">
      <c r="B1729" s="171" t="s">
        <v>492</v>
      </c>
      <c r="E1729" s="8"/>
      <c r="H1729" s="170"/>
      <c r="I1729" s="172"/>
      <c r="J1729" s="172"/>
      <c r="K1729" s="193"/>
      <c r="L1729" s="193"/>
      <c r="M1729" s="193"/>
      <c r="N1729" s="193"/>
      <c r="O1729" s="193"/>
      <c r="P1729" s="193"/>
      <c r="R1729" s="194"/>
      <c r="S1729" s="170"/>
      <c r="T1729" s="170"/>
      <c r="U1729" s="170"/>
      <c r="V1729" s="170"/>
      <c r="W1729" s="170"/>
      <c r="X1729" s="170"/>
      <c r="Y1729" s="170"/>
      <c r="Z1729" s="170"/>
      <c r="AA1729" s="170"/>
      <c r="AB1729" s="170"/>
      <c r="AC1729" s="170"/>
      <c r="AD1729" s="170"/>
      <c r="AE1729" s="170"/>
      <c r="AF1729" s="170"/>
      <c r="AG1729" s="170"/>
      <c r="AH1729" s="170"/>
      <c r="AI1729" s="170"/>
      <c r="AJ1729" s="170"/>
      <c r="AK1729" s="170"/>
      <c r="AL1729" s="170"/>
      <c r="AM1729" s="170"/>
      <c r="AN1729" s="170"/>
      <c r="AO1729" s="170"/>
      <c r="AP1729" s="170"/>
      <c r="AQ1729" s="170"/>
      <c r="AR1729" s="170"/>
      <c r="AS1729" s="170"/>
      <c r="AT1729" s="170"/>
      <c r="AU1729" s="170"/>
      <c r="AV1729" s="170"/>
      <c r="AW1729" s="170"/>
      <c r="AX1729" s="170"/>
      <c r="AY1729" s="170"/>
      <c r="AZ1729" s="170"/>
      <c r="BA1729" s="170"/>
      <c r="BB1729" s="170"/>
      <c r="BC1729" s="170"/>
      <c r="BD1729" s="170"/>
      <c r="BE1729" s="170"/>
      <c r="BF1729" s="170"/>
      <c r="BG1729" s="170"/>
      <c r="BH1729" s="170"/>
      <c r="BI1729" s="170"/>
      <c r="BJ1729" s="170"/>
      <c r="BK1729" s="170"/>
      <c r="BL1729" s="170"/>
      <c r="BM1729" s="170"/>
      <c r="BN1729" s="170"/>
      <c r="BO1729" s="170"/>
      <c r="BP1729" s="170"/>
      <c r="BQ1729" s="170"/>
      <c r="BR1729" s="170"/>
      <c r="BS1729" s="170"/>
      <c r="BT1729" s="170"/>
      <c r="BU1729" s="170"/>
      <c r="BV1729" s="170"/>
      <c r="BW1729" s="170"/>
      <c r="BX1729" s="170"/>
      <c r="BY1729" s="170"/>
      <c r="BZ1729" s="170"/>
      <c r="CA1729" s="170"/>
      <c r="CB1729" s="170"/>
      <c r="CC1729" s="170"/>
      <c r="CD1729" s="170"/>
      <c r="CE1729" s="170"/>
      <c r="CF1729" s="170"/>
      <c r="CG1729" s="170"/>
      <c r="CH1729" s="170"/>
      <c r="CI1729" s="170"/>
      <c r="CJ1729" s="170"/>
      <c r="CK1729" s="170"/>
    </row>
    <row r="1730" spans="2:89" x14ac:dyDescent="0.35">
      <c r="B1730" s="171" t="s">
        <v>461</v>
      </c>
      <c r="E1730" s="8"/>
      <c r="H1730" s="170"/>
      <c r="I1730" s="172"/>
      <c r="J1730" s="172"/>
      <c r="K1730" s="193"/>
      <c r="L1730" s="193"/>
      <c r="M1730" s="193"/>
      <c r="N1730" s="193"/>
      <c r="O1730" s="193"/>
      <c r="P1730" s="193"/>
      <c r="R1730" s="194"/>
      <c r="S1730" s="195" t="str">
        <f t="shared" ref="S1730:AX1730" si="1917">S$20</f>
        <v>S$16</v>
      </c>
      <c r="T1730" s="195" t="str">
        <f t="shared" si="1917"/>
        <v>T$16</v>
      </c>
      <c r="U1730" s="195" t="str">
        <f t="shared" si="1917"/>
        <v>U$16</v>
      </c>
      <c r="V1730" s="195" t="str">
        <f t="shared" si="1917"/>
        <v>V$16</v>
      </c>
      <c r="W1730" s="195" t="str">
        <f t="shared" si="1917"/>
        <v>W$16</v>
      </c>
      <c r="X1730" s="195" t="str">
        <f t="shared" si="1917"/>
        <v>X$16</v>
      </c>
      <c r="Y1730" s="195" t="str">
        <f t="shared" si="1917"/>
        <v>Y$16</v>
      </c>
      <c r="Z1730" s="195" t="str">
        <f t="shared" si="1917"/>
        <v>Z$16</v>
      </c>
      <c r="AA1730" s="195" t="str">
        <f t="shared" si="1917"/>
        <v>AA$16</v>
      </c>
      <c r="AB1730" s="195" t="str">
        <f t="shared" si="1917"/>
        <v>AB$16</v>
      </c>
      <c r="AC1730" s="195" t="str">
        <f t="shared" si="1917"/>
        <v>AC$16</v>
      </c>
      <c r="AD1730" s="195" t="str">
        <f t="shared" si="1917"/>
        <v>AD$16</v>
      </c>
      <c r="AE1730" s="195" t="str">
        <f t="shared" si="1917"/>
        <v>AE$16</v>
      </c>
      <c r="AF1730" s="195" t="str">
        <f t="shared" si="1917"/>
        <v>AF$16</v>
      </c>
      <c r="AG1730" s="195" t="str">
        <f t="shared" si="1917"/>
        <v>AG$16</v>
      </c>
      <c r="AH1730" s="195" t="str">
        <f t="shared" si="1917"/>
        <v>AH$16</v>
      </c>
      <c r="AI1730" s="195" t="str">
        <f t="shared" si="1917"/>
        <v>AI$16</v>
      </c>
      <c r="AJ1730" s="195" t="str">
        <f t="shared" si="1917"/>
        <v>AJ$16</v>
      </c>
      <c r="AK1730" s="195" t="str">
        <f t="shared" si="1917"/>
        <v>AK$16</v>
      </c>
      <c r="AL1730" s="195" t="str">
        <f t="shared" si="1917"/>
        <v>AL$16</v>
      </c>
      <c r="AM1730" s="195" t="str">
        <f t="shared" si="1917"/>
        <v>AM$16</v>
      </c>
      <c r="AN1730" s="195" t="str">
        <f t="shared" si="1917"/>
        <v>AN$16</v>
      </c>
      <c r="AO1730" s="195" t="str">
        <f t="shared" si="1917"/>
        <v>AO$16</v>
      </c>
      <c r="AP1730" s="195" t="str">
        <f t="shared" si="1917"/>
        <v>AP$16</v>
      </c>
      <c r="AQ1730" s="195" t="str">
        <f t="shared" si="1917"/>
        <v>AQ$16</v>
      </c>
      <c r="AR1730" s="195" t="str">
        <f t="shared" si="1917"/>
        <v>AR$16</v>
      </c>
      <c r="AS1730" s="195" t="str">
        <f t="shared" si="1917"/>
        <v>AS$16</v>
      </c>
      <c r="AT1730" s="195" t="str">
        <f t="shared" si="1917"/>
        <v>AT$16</v>
      </c>
      <c r="AU1730" s="195" t="str">
        <f t="shared" si="1917"/>
        <v>AU$16</v>
      </c>
      <c r="AV1730" s="195" t="str">
        <f t="shared" si="1917"/>
        <v>AV$16</v>
      </c>
      <c r="AW1730" s="195" t="str">
        <f t="shared" si="1917"/>
        <v>AW$16</v>
      </c>
      <c r="AX1730" s="195" t="str">
        <f t="shared" si="1917"/>
        <v>AX$16</v>
      </c>
      <c r="AY1730" s="195" t="str">
        <f t="shared" ref="AY1730:CD1730" si="1918">AY$20</f>
        <v>AY$16</v>
      </c>
      <c r="AZ1730" s="195" t="str">
        <f t="shared" si="1918"/>
        <v>AZ$16</v>
      </c>
      <c r="BA1730" s="195" t="str">
        <f t="shared" si="1918"/>
        <v>BA$16</v>
      </c>
      <c r="BB1730" s="195" t="str">
        <f t="shared" si="1918"/>
        <v>BB$16</v>
      </c>
      <c r="BC1730" s="195" t="str">
        <f t="shared" si="1918"/>
        <v>BC$16</v>
      </c>
      <c r="BD1730" s="195" t="str">
        <f t="shared" si="1918"/>
        <v>BD$16</v>
      </c>
      <c r="BE1730" s="195" t="str">
        <f t="shared" si="1918"/>
        <v>BE$16</v>
      </c>
      <c r="BF1730" s="195" t="str">
        <f t="shared" si="1918"/>
        <v>BF$16</v>
      </c>
      <c r="BG1730" s="195" t="str">
        <f t="shared" si="1918"/>
        <v>BG$16</v>
      </c>
      <c r="BH1730" s="195" t="str">
        <f t="shared" si="1918"/>
        <v>BH$16</v>
      </c>
      <c r="BI1730" s="195" t="str">
        <f t="shared" si="1918"/>
        <v>BI$16</v>
      </c>
      <c r="BJ1730" s="195" t="str">
        <f t="shared" si="1918"/>
        <v>BJ$16</v>
      </c>
      <c r="BK1730" s="195" t="str">
        <f t="shared" si="1918"/>
        <v>BK$16</v>
      </c>
      <c r="BL1730" s="195" t="str">
        <f t="shared" si="1918"/>
        <v>BL$16</v>
      </c>
      <c r="BM1730" s="195" t="str">
        <f t="shared" si="1918"/>
        <v>BM$16</v>
      </c>
      <c r="BN1730" s="195" t="str">
        <f t="shared" si="1918"/>
        <v>BN$16</v>
      </c>
      <c r="BO1730" s="195" t="str">
        <f t="shared" si="1918"/>
        <v>BO$16</v>
      </c>
      <c r="BP1730" s="195" t="str">
        <f t="shared" si="1918"/>
        <v>BP$16</v>
      </c>
      <c r="BQ1730" s="195" t="str">
        <f t="shared" si="1918"/>
        <v>BQ$16</v>
      </c>
      <c r="BR1730" s="195" t="str">
        <f t="shared" si="1918"/>
        <v>BR$16</v>
      </c>
      <c r="BS1730" s="195" t="str">
        <f t="shared" si="1918"/>
        <v>BS$16</v>
      </c>
      <c r="BT1730" s="195" t="str">
        <f t="shared" si="1918"/>
        <v>BT$16</v>
      </c>
      <c r="BU1730" s="195" t="str">
        <f t="shared" si="1918"/>
        <v>BU$16</v>
      </c>
      <c r="BV1730" s="195" t="str">
        <f t="shared" si="1918"/>
        <v>BV$16</v>
      </c>
      <c r="BW1730" s="195" t="str">
        <f t="shared" si="1918"/>
        <v>BW$16</v>
      </c>
      <c r="BX1730" s="195" t="str">
        <f t="shared" si="1918"/>
        <v>BX$16</v>
      </c>
      <c r="BY1730" s="195" t="str">
        <f t="shared" si="1918"/>
        <v>BY$16</v>
      </c>
      <c r="BZ1730" s="195" t="str">
        <f t="shared" si="1918"/>
        <v>BZ$16</v>
      </c>
      <c r="CA1730" s="195" t="str">
        <f t="shared" si="1918"/>
        <v>CA$16</v>
      </c>
      <c r="CB1730" s="195" t="str">
        <f t="shared" si="1918"/>
        <v>CB$16</v>
      </c>
      <c r="CC1730" s="195" t="str">
        <f t="shared" si="1918"/>
        <v>CC$16</v>
      </c>
      <c r="CD1730" s="195" t="str">
        <f t="shared" si="1918"/>
        <v>CD$16</v>
      </c>
      <c r="CE1730" s="195" t="str">
        <f t="shared" ref="CE1730:CK1730" si="1919">CE$20</f>
        <v>CE$16</v>
      </c>
      <c r="CF1730" s="195" t="str">
        <f t="shared" si="1919"/>
        <v>CF$16</v>
      </c>
      <c r="CG1730" s="195" t="str">
        <f t="shared" si="1919"/>
        <v>CG$16</v>
      </c>
      <c r="CH1730" s="195" t="str">
        <f t="shared" si="1919"/>
        <v>CH$16</v>
      </c>
      <c r="CI1730" s="195" t="str">
        <f t="shared" si="1919"/>
        <v>CI$16</v>
      </c>
      <c r="CJ1730" s="195" t="str">
        <f t="shared" si="1919"/>
        <v>CJ$16</v>
      </c>
      <c r="CK1730" s="195" t="str">
        <f t="shared" si="1919"/>
        <v>CK$16</v>
      </c>
    </row>
    <row r="1731" spans="2:89" x14ac:dyDescent="0.35">
      <c r="B1731" s="171" t="s">
        <v>462</v>
      </c>
      <c r="E1731" s="8"/>
      <c r="H1731" s="196"/>
      <c r="I1731" s="197"/>
      <c r="J1731" s="197"/>
      <c r="K1731" s="198"/>
      <c r="L1731" s="198"/>
      <c r="M1731" s="198"/>
      <c r="N1731" s="198"/>
      <c r="O1731" s="198"/>
      <c r="P1731" s="198"/>
      <c r="R1731" s="198"/>
      <c r="S1731" s="195" t="str">
        <f t="shared" ref="S1731:AX1731" si="1920">S$21</f>
        <v>S$17</v>
      </c>
      <c r="T1731" s="195" t="str">
        <f t="shared" si="1920"/>
        <v>T$17</v>
      </c>
      <c r="U1731" s="195" t="str">
        <f t="shared" si="1920"/>
        <v>U$17</v>
      </c>
      <c r="V1731" s="195" t="str">
        <f t="shared" si="1920"/>
        <v>V$17</v>
      </c>
      <c r="W1731" s="195" t="str">
        <f t="shared" si="1920"/>
        <v>W$17</v>
      </c>
      <c r="X1731" s="195" t="str">
        <f t="shared" si="1920"/>
        <v>X$17</v>
      </c>
      <c r="Y1731" s="195" t="str">
        <f t="shared" si="1920"/>
        <v>Y$17</v>
      </c>
      <c r="Z1731" s="195" t="str">
        <f t="shared" si="1920"/>
        <v>Z$17</v>
      </c>
      <c r="AA1731" s="195" t="str">
        <f t="shared" si="1920"/>
        <v>AA$17</v>
      </c>
      <c r="AB1731" s="195" t="str">
        <f t="shared" si="1920"/>
        <v>AB$17</v>
      </c>
      <c r="AC1731" s="195" t="str">
        <f t="shared" si="1920"/>
        <v>AC$17</v>
      </c>
      <c r="AD1731" s="195" t="str">
        <f t="shared" si="1920"/>
        <v>AD$17</v>
      </c>
      <c r="AE1731" s="195" t="str">
        <f t="shared" si="1920"/>
        <v>AE$17</v>
      </c>
      <c r="AF1731" s="195" t="str">
        <f t="shared" si="1920"/>
        <v>AF$17</v>
      </c>
      <c r="AG1731" s="195" t="str">
        <f t="shared" si="1920"/>
        <v>AG$17</v>
      </c>
      <c r="AH1731" s="195" t="str">
        <f t="shared" si="1920"/>
        <v>AH$17</v>
      </c>
      <c r="AI1731" s="195" t="str">
        <f t="shared" si="1920"/>
        <v>AI$17</v>
      </c>
      <c r="AJ1731" s="195" t="str">
        <f t="shared" si="1920"/>
        <v>AJ$17</v>
      </c>
      <c r="AK1731" s="195" t="str">
        <f t="shared" si="1920"/>
        <v>AK$17</v>
      </c>
      <c r="AL1731" s="195" t="str">
        <f t="shared" si="1920"/>
        <v>AL$17</v>
      </c>
      <c r="AM1731" s="195" t="str">
        <f t="shared" si="1920"/>
        <v>AM$17</v>
      </c>
      <c r="AN1731" s="195" t="str">
        <f t="shared" si="1920"/>
        <v>AN$17</v>
      </c>
      <c r="AO1731" s="195" t="str">
        <f t="shared" si="1920"/>
        <v>AO$17</v>
      </c>
      <c r="AP1731" s="195" t="str">
        <f t="shared" si="1920"/>
        <v>AP$17</v>
      </c>
      <c r="AQ1731" s="195" t="str">
        <f t="shared" si="1920"/>
        <v>AQ$17</v>
      </c>
      <c r="AR1731" s="195" t="str">
        <f t="shared" si="1920"/>
        <v>AR$17</v>
      </c>
      <c r="AS1731" s="195" t="str">
        <f t="shared" si="1920"/>
        <v>AS$17</v>
      </c>
      <c r="AT1731" s="195" t="str">
        <f t="shared" si="1920"/>
        <v>AT$17</v>
      </c>
      <c r="AU1731" s="195" t="str">
        <f t="shared" si="1920"/>
        <v>AU$17</v>
      </c>
      <c r="AV1731" s="195" t="str">
        <f t="shared" si="1920"/>
        <v>AV$17</v>
      </c>
      <c r="AW1731" s="195" t="str">
        <f t="shared" si="1920"/>
        <v>AW$17</v>
      </c>
      <c r="AX1731" s="195" t="str">
        <f t="shared" si="1920"/>
        <v>AX$17</v>
      </c>
      <c r="AY1731" s="195" t="str">
        <f t="shared" ref="AY1731:CD1731" si="1921">AY$21</f>
        <v>AY$17</v>
      </c>
      <c r="AZ1731" s="195" t="str">
        <f t="shared" si="1921"/>
        <v>AZ$17</v>
      </c>
      <c r="BA1731" s="195" t="str">
        <f t="shared" si="1921"/>
        <v>BA$17</v>
      </c>
      <c r="BB1731" s="195" t="str">
        <f t="shared" si="1921"/>
        <v>BB$17</v>
      </c>
      <c r="BC1731" s="195" t="str">
        <f t="shared" si="1921"/>
        <v>BC$17</v>
      </c>
      <c r="BD1731" s="195" t="str">
        <f t="shared" si="1921"/>
        <v>BD$17</v>
      </c>
      <c r="BE1731" s="195" t="str">
        <f t="shared" si="1921"/>
        <v>BE$17</v>
      </c>
      <c r="BF1731" s="195" t="str">
        <f t="shared" si="1921"/>
        <v>BF$17</v>
      </c>
      <c r="BG1731" s="195" t="str">
        <f t="shared" si="1921"/>
        <v>BG$17</v>
      </c>
      <c r="BH1731" s="195" t="str">
        <f t="shared" si="1921"/>
        <v>BH$17</v>
      </c>
      <c r="BI1731" s="195" t="str">
        <f t="shared" si="1921"/>
        <v>BI$17</v>
      </c>
      <c r="BJ1731" s="195" t="str">
        <f t="shared" si="1921"/>
        <v>BJ$17</v>
      </c>
      <c r="BK1731" s="195" t="str">
        <f t="shared" si="1921"/>
        <v>BK$17</v>
      </c>
      <c r="BL1731" s="195" t="str">
        <f t="shared" si="1921"/>
        <v>BL$17</v>
      </c>
      <c r="BM1731" s="195" t="str">
        <f t="shared" si="1921"/>
        <v>BM$17</v>
      </c>
      <c r="BN1731" s="195" t="str">
        <f t="shared" si="1921"/>
        <v>BN$17</v>
      </c>
      <c r="BO1731" s="195" t="str">
        <f t="shared" si="1921"/>
        <v>BO$17</v>
      </c>
      <c r="BP1731" s="195" t="str">
        <f t="shared" si="1921"/>
        <v>BP$17</v>
      </c>
      <c r="BQ1731" s="195" t="str">
        <f t="shared" si="1921"/>
        <v>BQ$17</v>
      </c>
      <c r="BR1731" s="195" t="str">
        <f t="shared" si="1921"/>
        <v>BR$17</v>
      </c>
      <c r="BS1731" s="195" t="str">
        <f t="shared" si="1921"/>
        <v>BS$17</v>
      </c>
      <c r="BT1731" s="195" t="str">
        <f t="shared" si="1921"/>
        <v>BT$17</v>
      </c>
      <c r="BU1731" s="195" t="str">
        <f t="shared" si="1921"/>
        <v>BU$17</v>
      </c>
      <c r="BV1731" s="195" t="str">
        <f t="shared" si="1921"/>
        <v>BV$17</v>
      </c>
      <c r="BW1731" s="195" t="str">
        <f t="shared" si="1921"/>
        <v>BW$17</v>
      </c>
      <c r="BX1731" s="195" t="str">
        <f t="shared" si="1921"/>
        <v>BX$17</v>
      </c>
      <c r="BY1731" s="195" t="str">
        <f t="shared" si="1921"/>
        <v>BY$17</v>
      </c>
      <c r="BZ1731" s="195" t="str">
        <f t="shared" si="1921"/>
        <v>BZ$17</v>
      </c>
      <c r="CA1731" s="195" t="str">
        <f t="shared" si="1921"/>
        <v>CA$17</v>
      </c>
      <c r="CB1731" s="195" t="str">
        <f t="shared" si="1921"/>
        <v>CB$17</v>
      </c>
      <c r="CC1731" s="195" t="str">
        <f t="shared" si="1921"/>
        <v>CC$17</v>
      </c>
      <c r="CD1731" s="195" t="str">
        <f t="shared" si="1921"/>
        <v>CD$17</v>
      </c>
      <c r="CE1731" s="195" t="str">
        <f t="shared" ref="CE1731:CK1731" si="1922">CE$21</f>
        <v>CE$17</v>
      </c>
      <c r="CF1731" s="195" t="str">
        <f t="shared" si="1922"/>
        <v>CF$17</v>
      </c>
      <c r="CG1731" s="195" t="str">
        <f t="shared" si="1922"/>
        <v>CG$17</v>
      </c>
      <c r="CH1731" s="195" t="str">
        <f t="shared" si="1922"/>
        <v>CH$17</v>
      </c>
      <c r="CI1731" s="195" t="str">
        <f t="shared" si="1922"/>
        <v>CI$17</v>
      </c>
      <c r="CJ1731" s="195" t="str">
        <f t="shared" si="1922"/>
        <v>CJ$17</v>
      </c>
      <c r="CK1731" s="195" t="str">
        <f t="shared" si="1922"/>
        <v>CK$17</v>
      </c>
    </row>
    <row r="1732" spans="2:89" x14ac:dyDescent="0.35">
      <c r="B1732" s="171" t="s">
        <v>491</v>
      </c>
      <c r="E1732" s="8"/>
      <c r="H1732" s="196"/>
      <c r="I1732" s="197"/>
      <c r="J1732" s="197"/>
      <c r="K1732" s="198"/>
      <c r="L1732" s="198"/>
      <c r="M1732" s="198"/>
      <c r="N1732" s="198"/>
      <c r="O1732" s="198"/>
      <c r="P1732" s="198"/>
      <c r="R1732" s="198"/>
      <c r="S1732" s="186"/>
      <c r="T1732" s="186"/>
      <c r="U1732" s="186"/>
      <c r="V1732" s="186"/>
      <c r="W1732" s="186"/>
      <c r="X1732" s="186"/>
      <c r="Y1732" s="186"/>
      <c r="Z1732" s="186"/>
      <c r="AA1732" s="186"/>
      <c r="AB1732" s="186"/>
      <c r="AC1732" s="186"/>
      <c r="AD1732" s="186"/>
      <c r="AE1732" s="186"/>
      <c r="AF1732" s="186"/>
      <c r="AG1732" s="186"/>
      <c r="AH1732" s="186"/>
      <c r="AI1732" s="186"/>
      <c r="AJ1732" s="186"/>
      <c r="AK1732" s="186"/>
      <c r="AL1732" s="186"/>
      <c r="AM1732" s="186"/>
      <c r="AN1732" s="186"/>
      <c r="AO1732" s="186"/>
      <c r="AP1732" s="186"/>
      <c r="AQ1732" s="186"/>
      <c r="AR1732" s="186"/>
      <c r="AS1732" s="186"/>
      <c r="AT1732" s="186"/>
      <c r="AU1732" s="186"/>
      <c r="AV1732" s="186"/>
      <c r="AW1732" s="186"/>
      <c r="AX1732" s="186"/>
      <c r="AY1732" s="186"/>
      <c r="AZ1732" s="186"/>
      <c r="BA1732" s="186"/>
      <c r="BB1732" s="186"/>
      <c r="BC1732" s="186"/>
      <c r="BD1732" s="186"/>
      <c r="BE1732" s="186"/>
      <c r="BF1732" s="186"/>
      <c r="BG1732" s="186"/>
      <c r="BH1732" s="186"/>
      <c r="BI1732" s="186"/>
      <c r="BJ1732" s="186"/>
      <c r="BK1732" s="186"/>
      <c r="BL1732" s="186"/>
      <c r="BM1732" s="186"/>
      <c r="BN1732" s="186"/>
      <c r="BO1732" s="186"/>
      <c r="BP1732" s="186"/>
      <c r="BQ1732" s="186"/>
      <c r="BR1732" s="186"/>
      <c r="BS1732" s="186"/>
      <c r="BT1732" s="186"/>
      <c r="BU1732" s="186"/>
      <c r="BV1732" s="186"/>
      <c r="BW1732" s="186"/>
      <c r="BX1732" s="186"/>
      <c r="BY1732" s="186"/>
      <c r="BZ1732" s="186"/>
      <c r="CA1732" s="186"/>
      <c r="CB1732" s="186"/>
      <c r="CC1732" s="186"/>
      <c r="CD1732" s="186"/>
      <c r="CE1732" s="186"/>
      <c r="CF1732" s="186"/>
      <c r="CG1732" s="186"/>
      <c r="CH1732" s="186"/>
      <c r="CI1732" s="186"/>
      <c r="CJ1732" s="186"/>
      <c r="CK1732" s="186"/>
    </row>
    <row r="1733" spans="2:89" x14ac:dyDescent="0.35">
      <c r="B1733" s="171" t="s">
        <v>505</v>
      </c>
      <c r="E1733" s="8"/>
      <c r="H1733" s="196"/>
      <c r="I1733" s="197"/>
      <c r="J1733" s="197"/>
      <c r="K1733" s="198"/>
      <c r="L1733" s="198"/>
      <c r="M1733" s="198"/>
      <c r="N1733" s="198"/>
      <c r="O1733" s="198"/>
      <c r="P1733" s="198"/>
      <c r="R1733" s="198"/>
      <c r="S1733" s="186"/>
      <c r="T1733" s="186"/>
      <c r="U1733" s="186"/>
      <c r="V1733" s="186"/>
      <c r="W1733" s="186"/>
      <c r="X1733" s="186"/>
      <c r="Y1733" s="186"/>
      <c r="Z1733" s="186"/>
      <c r="AA1733" s="186"/>
      <c r="AB1733" s="186"/>
      <c r="AC1733" s="186"/>
      <c r="AD1733" s="186"/>
      <c r="AE1733" s="186"/>
      <c r="AF1733" s="186"/>
      <c r="AG1733" s="186"/>
      <c r="AH1733" s="186"/>
      <c r="AI1733" s="186"/>
      <c r="AJ1733" s="186"/>
      <c r="AK1733" s="186"/>
      <c r="AL1733" s="186"/>
      <c r="AM1733" s="186"/>
      <c r="AN1733" s="186"/>
      <c r="AO1733" s="186"/>
      <c r="AP1733" s="186"/>
      <c r="AQ1733" s="186"/>
      <c r="AR1733" s="186"/>
      <c r="AS1733" s="186"/>
      <c r="AT1733" s="186"/>
      <c r="AU1733" s="186"/>
      <c r="AV1733" s="186"/>
      <c r="AW1733" s="186"/>
      <c r="AX1733" s="186"/>
      <c r="AY1733" s="186"/>
      <c r="AZ1733" s="186"/>
      <c r="BA1733" s="186"/>
      <c r="BB1733" s="186"/>
      <c r="BC1733" s="186"/>
      <c r="BD1733" s="186"/>
      <c r="BE1733" s="186"/>
      <c r="BF1733" s="186"/>
      <c r="BG1733" s="186"/>
      <c r="BH1733" s="186"/>
      <c r="BI1733" s="186"/>
      <c r="BJ1733" s="186"/>
      <c r="BK1733" s="186"/>
      <c r="BL1733" s="186"/>
      <c r="BM1733" s="186"/>
      <c r="BN1733" s="186"/>
      <c r="BO1733" s="186"/>
      <c r="BP1733" s="186"/>
      <c r="BQ1733" s="186"/>
      <c r="BR1733" s="186"/>
      <c r="BS1733" s="186"/>
      <c r="BT1733" s="186"/>
      <c r="BU1733" s="186"/>
      <c r="BV1733" s="186"/>
      <c r="BW1733" s="186"/>
      <c r="BX1733" s="186"/>
      <c r="BY1733" s="186"/>
      <c r="BZ1733" s="186"/>
      <c r="CA1733" s="186"/>
      <c r="CB1733" s="186"/>
      <c r="CC1733" s="186"/>
      <c r="CD1733" s="186"/>
      <c r="CE1733" s="186"/>
      <c r="CF1733" s="186"/>
      <c r="CG1733" s="186"/>
      <c r="CH1733" s="186"/>
      <c r="CI1733" s="186"/>
      <c r="CJ1733" s="186"/>
      <c r="CK1733" s="186"/>
    </row>
    <row r="1734" spans="2:89" x14ac:dyDescent="0.35">
      <c r="B1734" s="171" t="s">
        <v>463</v>
      </c>
      <c r="E1734" s="8"/>
      <c r="H1734" s="196"/>
      <c r="I1734" s="197"/>
      <c r="J1734" s="197"/>
      <c r="K1734" s="198"/>
      <c r="L1734" s="198"/>
      <c r="M1734" s="198"/>
      <c r="N1734" s="198"/>
      <c r="O1734" s="198"/>
      <c r="P1734" s="198"/>
      <c r="R1734" s="198"/>
      <c r="S1734" s="186" t="str">
        <f t="shared" ref="S1734:AX1734" si="1923">S$22</f>
        <v>S$18</v>
      </c>
      <c r="T1734" s="186" t="str">
        <f t="shared" si="1923"/>
        <v>T$18</v>
      </c>
      <c r="U1734" s="186" t="str">
        <f t="shared" si="1923"/>
        <v>U$18</v>
      </c>
      <c r="V1734" s="186" t="str">
        <f t="shared" si="1923"/>
        <v>V$18</v>
      </c>
      <c r="W1734" s="186" t="str">
        <f t="shared" si="1923"/>
        <v>W$18</v>
      </c>
      <c r="X1734" s="186" t="str">
        <f t="shared" si="1923"/>
        <v>X$18</v>
      </c>
      <c r="Y1734" s="186" t="str">
        <f t="shared" si="1923"/>
        <v>Y$18</v>
      </c>
      <c r="Z1734" s="186" t="str">
        <f t="shared" si="1923"/>
        <v>Z$18</v>
      </c>
      <c r="AA1734" s="186" t="str">
        <f t="shared" si="1923"/>
        <v>AA$18</v>
      </c>
      <c r="AB1734" s="186" t="str">
        <f t="shared" si="1923"/>
        <v>AB$18</v>
      </c>
      <c r="AC1734" s="186" t="str">
        <f t="shared" si="1923"/>
        <v>AC$18</v>
      </c>
      <c r="AD1734" s="186" t="str">
        <f t="shared" si="1923"/>
        <v>AD$18</v>
      </c>
      <c r="AE1734" s="186" t="str">
        <f t="shared" si="1923"/>
        <v>AE$18</v>
      </c>
      <c r="AF1734" s="186" t="str">
        <f t="shared" si="1923"/>
        <v>AF$18</v>
      </c>
      <c r="AG1734" s="186" t="str">
        <f t="shared" si="1923"/>
        <v>AG$18</v>
      </c>
      <c r="AH1734" s="186" t="str">
        <f t="shared" si="1923"/>
        <v>AH$18</v>
      </c>
      <c r="AI1734" s="186" t="str">
        <f t="shared" si="1923"/>
        <v>AI$18</v>
      </c>
      <c r="AJ1734" s="186" t="str">
        <f t="shared" si="1923"/>
        <v>AJ$18</v>
      </c>
      <c r="AK1734" s="186" t="str">
        <f t="shared" si="1923"/>
        <v>AK$18</v>
      </c>
      <c r="AL1734" s="186" t="str">
        <f t="shared" si="1923"/>
        <v>AL$18</v>
      </c>
      <c r="AM1734" s="186" t="str">
        <f t="shared" si="1923"/>
        <v>AM$18</v>
      </c>
      <c r="AN1734" s="186" t="str">
        <f t="shared" si="1923"/>
        <v>AN$18</v>
      </c>
      <c r="AO1734" s="186" t="str">
        <f t="shared" si="1923"/>
        <v>AO$18</v>
      </c>
      <c r="AP1734" s="186" t="str">
        <f t="shared" si="1923"/>
        <v>AP$18</v>
      </c>
      <c r="AQ1734" s="186" t="str">
        <f t="shared" si="1923"/>
        <v>AQ$18</v>
      </c>
      <c r="AR1734" s="186" t="str">
        <f t="shared" si="1923"/>
        <v>AR$18</v>
      </c>
      <c r="AS1734" s="186" t="str">
        <f t="shared" si="1923"/>
        <v>AS$18</v>
      </c>
      <c r="AT1734" s="186" t="str">
        <f t="shared" si="1923"/>
        <v>AT$18</v>
      </c>
      <c r="AU1734" s="186" t="str">
        <f t="shared" si="1923"/>
        <v>AU$18</v>
      </c>
      <c r="AV1734" s="186" t="str">
        <f t="shared" si="1923"/>
        <v>AV$18</v>
      </c>
      <c r="AW1734" s="186" t="str">
        <f t="shared" si="1923"/>
        <v>AW$18</v>
      </c>
      <c r="AX1734" s="186" t="str">
        <f t="shared" si="1923"/>
        <v>AX$18</v>
      </c>
      <c r="AY1734" s="186" t="str">
        <f t="shared" ref="AY1734:CD1734" si="1924">AY$22</f>
        <v>AY$18</v>
      </c>
      <c r="AZ1734" s="186" t="str">
        <f t="shared" si="1924"/>
        <v>AZ$18</v>
      </c>
      <c r="BA1734" s="186" t="str">
        <f t="shared" si="1924"/>
        <v>BA$18</v>
      </c>
      <c r="BB1734" s="186" t="str">
        <f t="shared" si="1924"/>
        <v>BB$18</v>
      </c>
      <c r="BC1734" s="186" t="str">
        <f t="shared" si="1924"/>
        <v>BC$18</v>
      </c>
      <c r="BD1734" s="186" t="str">
        <f t="shared" si="1924"/>
        <v>BD$18</v>
      </c>
      <c r="BE1734" s="186" t="str">
        <f t="shared" si="1924"/>
        <v>BE$18</v>
      </c>
      <c r="BF1734" s="186" t="str">
        <f t="shared" si="1924"/>
        <v>BF$18</v>
      </c>
      <c r="BG1734" s="186" t="str">
        <f t="shared" si="1924"/>
        <v>BG$18</v>
      </c>
      <c r="BH1734" s="186" t="str">
        <f t="shared" si="1924"/>
        <v>BH$18</v>
      </c>
      <c r="BI1734" s="186" t="str">
        <f t="shared" si="1924"/>
        <v>BI$18</v>
      </c>
      <c r="BJ1734" s="186" t="str">
        <f t="shared" si="1924"/>
        <v>BJ$18</v>
      </c>
      <c r="BK1734" s="186" t="str">
        <f t="shared" si="1924"/>
        <v>BK$18</v>
      </c>
      <c r="BL1734" s="186" t="str">
        <f t="shared" si="1924"/>
        <v>BL$18</v>
      </c>
      <c r="BM1734" s="186" t="str">
        <f t="shared" si="1924"/>
        <v>BM$18</v>
      </c>
      <c r="BN1734" s="186" t="str">
        <f t="shared" si="1924"/>
        <v>BN$18</v>
      </c>
      <c r="BO1734" s="186" t="str">
        <f t="shared" si="1924"/>
        <v>BO$18</v>
      </c>
      <c r="BP1734" s="186" t="str">
        <f t="shared" si="1924"/>
        <v>BP$18</v>
      </c>
      <c r="BQ1734" s="186" t="str">
        <f t="shared" si="1924"/>
        <v>BQ$18</v>
      </c>
      <c r="BR1734" s="186" t="str">
        <f t="shared" si="1924"/>
        <v>BR$18</v>
      </c>
      <c r="BS1734" s="186" t="str">
        <f t="shared" si="1924"/>
        <v>BS$18</v>
      </c>
      <c r="BT1734" s="186" t="str">
        <f t="shared" si="1924"/>
        <v>BT$18</v>
      </c>
      <c r="BU1734" s="186" t="str">
        <f t="shared" si="1924"/>
        <v>BU$18</v>
      </c>
      <c r="BV1734" s="186" t="str">
        <f t="shared" si="1924"/>
        <v>BV$18</v>
      </c>
      <c r="BW1734" s="186" t="str">
        <f t="shared" si="1924"/>
        <v>BW$18</v>
      </c>
      <c r="BX1734" s="186" t="str">
        <f t="shared" si="1924"/>
        <v>BX$18</v>
      </c>
      <c r="BY1734" s="186" t="str">
        <f t="shared" si="1924"/>
        <v>BY$18</v>
      </c>
      <c r="BZ1734" s="186" t="str">
        <f t="shared" si="1924"/>
        <v>BZ$18</v>
      </c>
      <c r="CA1734" s="186" t="str">
        <f t="shared" si="1924"/>
        <v>CA$18</v>
      </c>
      <c r="CB1734" s="186" t="str">
        <f t="shared" si="1924"/>
        <v>CB$18</v>
      </c>
      <c r="CC1734" s="186" t="str">
        <f t="shared" si="1924"/>
        <v>CC$18</v>
      </c>
      <c r="CD1734" s="186" t="str">
        <f t="shared" si="1924"/>
        <v>CD$18</v>
      </c>
      <c r="CE1734" s="186" t="str">
        <f t="shared" ref="CE1734:CK1734" si="1925">CE$22</f>
        <v>CE$18</v>
      </c>
      <c r="CF1734" s="186" t="str">
        <f t="shared" si="1925"/>
        <v>CF$18</v>
      </c>
      <c r="CG1734" s="186" t="str">
        <f t="shared" si="1925"/>
        <v>CG$18</v>
      </c>
      <c r="CH1734" s="186" t="str">
        <f t="shared" si="1925"/>
        <v>CH$18</v>
      </c>
      <c r="CI1734" s="186" t="str">
        <f t="shared" si="1925"/>
        <v>CI$18</v>
      </c>
      <c r="CJ1734" s="186" t="str">
        <f t="shared" si="1925"/>
        <v>CJ$18</v>
      </c>
      <c r="CK1734" s="186" t="str">
        <f t="shared" si="1925"/>
        <v>CK$18</v>
      </c>
    </row>
    <row r="1735" spans="2:89" x14ac:dyDescent="0.35">
      <c r="B1735" s="171" t="s">
        <v>464</v>
      </c>
      <c r="E1735" s="8"/>
      <c r="H1735" s="196"/>
      <c r="I1735" s="197"/>
      <c r="J1735" s="197"/>
      <c r="K1735" s="198"/>
      <c r="L1735" s="198"/>
      <c r="M1735" s="198"/>
      <c r="N1735" s="198"/>
      <c r="O1735" s="198"/>
      <c r="P1735" s="198"/>
      <c r="R1735" s="198"/>
      <c r="S1735" s="186" t="str">
        <f t="shared" ref="S1735:AX1735" si="1926">S$23</f>
        <v>S$19</v>
      </c>
      <c r="T1735" s="186" t="str">
        <f t="shared" si="1926"/>
        <v>T$19</v>
      </c>
      <c r="U1735" s="186" t="str">
        <f t="shared" si="1926"/>
        <v>U$19</v>
      </c>
      <c r="V1735" s="186" t="str">
        <f t="shared" si="1926"/>
        <v>V$19</v>
      </c>
      <c r="W1735" s="186" t="str">
        <f t="shared" si="1926"/>
        <v>W$19</v>
      </c>
      <c r="X1735" s="186" t="str">
        <f t="shared" si="1926"/>
        <v>X$19</v>
      </c>
      <c r="Y1735" s="186" t="str">
        <f t="shared" si="1926"/>
        <v>Y$19</v>
      </c>
      <c r="Z1735" s="186" t="str">
        <f t="shared" si="1926"/>
        <v>Z$19</v>
      </c>
      <c r="AA1735" s="186" t="str">
        <f t="shared" si="1926"/>
        <v>AA$19</v>
      </c>
      <c r="AB1735" s="186" t="str">
        <f t="shared" si="1926"/>
        <v>AB$19</v>
      </c>
      <c r="AC1735" s="186" t="str">
        <f t="shared" si="1926"/>
        <v>AC$19</v>
      </c>
      <c r="AD1735" s="186" t="str">
        <f t="shared" si="1926"/>
        <v>AD$19</v>
      </c>
      <c r="AE1735" s="186" t="str">
        <f t="shared" si="1926"/>
        <v>AE$19</v>
      </c>
      <c r="AF1735" s="186" t="str">
        <f t="shared" si="1926"/>
        <v>AF$19</v>
      </c>
      <c r="AG1735" s="186" t="str">
        <f t="shared" si="1926"/>
        <v>AG$19</v>
      </c>
      <c r="AH1735" s="186" t="str">
        <f t="shared" si="1926"/>
        <v>AH$19</v>
      </c>
      <c r="AI1735" s="186" t="str">
        <f t="shared" si="1926"/>
        <v>AI$19</v>
      </c>
      <c r="AJ1735" s="186" t="str">
        <f t="shared" si="1926"/>
        <v>AJ$19</v>
      </c>
      <c r="AK1735" s="186" t="str">
        <f t="shared" si="1926"/>
        <v>AK$19</v>
      </c>
      <c r="AL1735" s="186" t="str">
        <f t="shared" si="1926"/>
        <v>AL$19</v>
      </c>
      <c r="AM1735" s="186" t="str">
        <f t="shared" si="1926"/>
        <v>AM$19</v>
      </c>
      <c r="AN1735" s="186" t="str">
        <f t="shared" si="1926"/>
        <v>AN$19</v>
      </c>
      <c r="AO1735" s="186" t="str">
        <f t="shared" si="1926"/>
        <v>AO$19</v>
      </c>
      <c r="AP1735" s="186" t="str">
        <f t="shared" si="1926"/>
        <v>AP$19</v>
      </c>
      <c r="AQ1735" s="186" t="str">
        <f t="shared" si="1926"/>
        <v>AQ$19</v>
      </c>
      <c r="AR1735" s="186" t="str">
        <f t="shared" si="1926"/>
        <v>AR$19</v>
      </c>
      <c r="AS1735" s="186" t="str">
        <f t="shared" si="1926"/>
        <v>AS$19</v>
      </c>
      <c r="AT1735" s="186" t="str">
        <f t="shared" si="1926"/>
        <v>AT$19</v>
      </c>
      <c r="AU1735" s="186" t="str">
        <f t="shared" si="1926"/>
        <v>AU$19</v>
      </c>
      <c r="AV1735" s="186" t="str">
        <f t="shared" si="1926"/>
        <v>AV$19</v>
      </c>
      <c r="AW1735" s="186" t="str">
        <f t="shared" si="1926"/>
        <v>AW$19</v>
      </c>
      <c r="AX1735" s="186" t="str">
        <f t="shared" si="1926"/>
        <v>AX$19</v>
      </c>
      <c r="AY1735" s="186" t="str">
        <f t="shared" ref="AY1735:CD1735" si="1927">AY$23</f>
        <v>AY$19</v>
      </c>
      <c r="AZ1735" s="186" t="str">
        <f t="shared" si="1927"/>
        <v>AZ$19</v>
      </c>
      <c r="BA1735" s="186" t="str">
        <f t="shared" si="1927"/>
        <v>BA$19</v>
      </c>
      <c r="BB1735" s="186" t="str">
        <f t="shared" si="1927"/>
        <v>BB$19</v>
      </c>
      <c r="BC1735" s="186" t="str">
        <f t="shared" si="1927"/>
        <v>BC$19</v>
      </c>
      <c r="BD1735" s="186" t="str">
        <f t="shared" si="1927"/>
        <v>BD$19</v>
      </c>
      <c r="BE1735" s="186" t="str">
        <f t="shared" si="1927"/>
        <v>BE$19</v>
      </c>
      <c r="BF1735" s="186" t="str">
        <f t="shared" si="1927"/>
        <v>BF$19</v>
      </c>
      <c r="BG1735" s="186" t="str">
        <f t="shared" si="1927"/>
        <v>BG$19</v>
      </c>
      <c r="BH1735" s="186" t="str">
        <f t="shared" si="1927"/>
        <v>BH$19</v>
      </c>
      <c r="BI1735" s="186" t="str">
        <f t="shared" si="1927"/>
        <v>BI$19</v>
      </c>
      <c r="BJ1735" s="186" t="str">
        <f t="shared" si="1927"/>
        <v>BJ$19</v>
      </c>
      <c r="BK1735" s="186" t="str">
        <f t="shared" si="1927"/>
        <v>BK$19</v>
      </c>
      <c r="BL1735" s="186" t="str">
        <f t="shared" si="1927"/>
        <v>BL$19</v>
      </c>
      <c r="BM1735" s="186" t="str">
        <f t="shared" si="1927"/>
        <v>BM$19</v>
      </c>
      <c r="BN1735" s="186" t="str">
        <f t="shared" si="1927"/>
        <v>BN$19</v>
      </c>
      <c r="BO1735" s="186" t="str">
        <f t="shared" si="1927"/>
        <v>BO$19</v>
      </c>
      <c r="BP1735" s="186" t="str">
        <f t="shared" si="1927"/>
        <v>BP$19</v>
      </c>
      <c r="BQ1735" s="186" t="str">
        <f t="shared" si="1927"/>
        <v>BQ$19</v>
      </c>
      <c r="BR1735" s="186" t="str">
        <f t="shared" si="1927"/>
        <v>BR$19</v>
      </c>
      <c r="BS1735" s="186" t="str">
        <f t="shared" si="1927"/>
        <v>BS$19</v>
      </c>
      <c r="BT1735" s="186" t="str">
        <f t="shared" si="1927"/>
        <v>BT$19</v>
      </c>
      <c r="BU1735" s="186" t="str">
        <f t="shared" si="1927"/>
        <v>BU$19</v>
      </c>
      <c r="BV1735" s="186" t="str">
        <f t="shared" si="1927"/>
        <v>BV$19</v>
      </c>
      <c r="BW1735" s="186" t="str">
        <f t="shared" si="1927"/>
        <v>BW$19</v>
      </c>
      <c r="BX1735" s="186" t="str">
        <f t="shared" si="1927"/>
        <v>BX$19</v>
      </c>
      <c r="BY1735" s="186" t="str">
        <f t="shared" si="1927"/>
        <v>BY$19</v>
      </c>
      <c r="BZ1735" s="186" t="str">
        <f t="shared" si="1927"/>
        <v>BZ$19</v>
      </c>
      <c r="CA1735" s="186" t="str">
        <f t="shared" si="1927"/>
        <v>CA$19</v>
      </c>
      <c r="CB1735" s="186" t="str">
        <f t="shared" si="1927"/>
        <v>CB$19</v>
      </c>
      <c r="CC1735" s="186" t="str">
        <f t="shared" si="1927"/>
        <v>CC$19</v>
      </c>
      <c r="CD1735" s="186" t="str">
        <f t="shared" si="1927"/>
        <v>CD$19</v>
      </c>
      <c r="CE1735" s="186" t="str">
        <f t="shared" ref="CE1735:CK1735" si="1928">CE$23</f>
        <v>CE$19</v>
      </c>
      <c r="CF1735" s="186" t="str">
        <f t="shared" si="1928"/>
        <v>CF$19</v>
      </c>
      <c r="CG1735" s="186" t="str">
        <f t="shared" si="1928"/>
        <v>CG$19</v>
      </c>
      <c r="CH1735" s="186" t="str">
        <f t="shared" si="1928"/>
        <v>CH$19</v>
      </c>
      <c r="CI1735" s="186" t="str">
        <f t="shared" si="1928"/>
        <v>CI$19</v>
      </c>
      <c r="CJ1735" s="186" t="str">
        <f t="shared" si="1928"/>
        <v>CJ$19</v>
      </c>
      <c r="CK1735" s="186" t="str">
        <f t="shared" si="1928"/>
        <v>CK$19</v>
      </c>
    </row>
    <row r="1736" spans="2:89" x14ac:dyDescent="0.35">
      <c r="B1736" s="66" t="s">
        <v>253</v>
      </c>
      <c r="C1736" s="31"/>
      <c r="D1736" t="s">
        <v>761</v>
      </c>
      <c r="E1736" s="8" t="str">
        <f t="shared" ref="E1736:E1789" si="1929">ROW()&amp;" "&amp;D1736</f>
        <v>1736 FAINTR-S</v>
      </c>
      <c r="F1736" t="s">
        <v>446</v>
      </c>
      <c r="G1736" s="31" t="s">
        <v>81</v>
      </c>
      <c r="H1736" s="22"/>
      <c r="I1736" s="288"/>
      <c r="J1736" s="288"/>
      <c r="K1736" s="22"/>
      <c r="L1736" s="22"/>
      <c r="M1736" s="22"/>
      <c r="N1736" s="22"/>
      <c r="O1736" s="22"/>
      <c r="P1736" s="22"/>
      <c r="R1736" s="66"/>
      <c r="S1736" s="289"/>
      <c r="T1736" s="289"/>
      <c r="U1736" s="289"/>
      <c r="V1736" s="289"/>
      <c r="W1736" s="289"/>
      <c r="X1736" s="289"/>
      <c r="Y1736" s="289"/>
      <c r="Z1736" s="289"/>
      <c r="AA1736" s="289"/>
      <c r="AB1736" s="289"/>
      <c r="AC1736" s="289"/>
      <c r="AD1736" s="289"/>
      <c r="AE1736" s="289"/>
      <c r="AF1736" s="289"/>
      <c r="AG1736" s="289"/>
      <c r="AH1736" s="289"/>
      <c r="AI1736" s="289"/>
      <c r="AJ1736" s="289"/>
      <c r="AK1736" s="289"/>
      <c r="AL1736" s="289"/>
      <c r="AM1736" s="289"/>
      <c r="AN1736" s="289"/>
      <c r="AO1736" s="289"/>
      <c r="AP1736" s="289"/>
      <c r="AQ1736" s="289"/>
      <c r="AR1736" s="289"/>
      <c r="AS1736" s="289"/>
      <c r="AT1736" s="289"/>
      <c r="AU1736" s="289"/>
      <c r="AV1736" s="289"/>
      <c r="AW1736" s="289"/>
      <c r="AX1736" s="289"/>
      <c r="AY1736" s="289"/>
      <c r="AZ1736" s="289"/>
      <c r="BA1736" s="289"/>
      <c r="BB1736" s="289"/>
      <c r="BC1736" s="289"/>
      <c r="BD1736" s="289"/>
      <c r="BE1736" s="289"/>
      <c r="BF1736" s="289"/>
      <c r="BG1736" s="289"/>
      <c r="BH1736" s="289"/>
      <c r="BI1736" s="289"/>
      <c r="BJ1736" s="289"/>
      <c r="BK1736" s="289"/>
      <c r="BL1736" s="289"/>
      <c r="BM1736" s="289"/>
      <c r="BN1736" s="289"/>
      <c r="BO1736" s="289"/>
      <c r="BP1736" s="289"/>
      <c r="BQ1736" s="289"/>
      <c r="BR1736" s="289"/>
      <c r="BS1736" s="289"/>
      <c r="BT1736" s="289"/>
      <c r="BU1736" s="289"/>
      <c r="BV1736" s="289"/>
      <c r="BW1736" s="289"/>
      <c r="BX1736" s="289"/>
      <c r="BY1736" s="289"/>
      <c r="BZ1736" s="289"/>
      <c r="CA1736" s="289"/>
      <c r="CB1736" s="289"/>
      <c r="CC1736" s="289"/>
      <c r="CD1736" s="289"/>
      <c r="CE1736" s="289"/>
      <c r="CF1736" s="289"/>
      <c r="CG1736" s="289"/>
      <c r="CH1736" s="289"/>
      <c r="CI1736" s="289"/>
      <c r="CJ1736" s="289"/>
      <c r="CK1736" s="289"/>
    </row>
    <row r="1737" spans="2:89" x14ac:dyDescent="0.35">
      <c r="B1737" s="126" t="str">
        <f>"Assumptions - "&amp;B1736</f>
        <v>Assumptions - Revenue driven intangible assets:</v>
      </c>
      <c r="D1737" t="s">
        <v>761</v>
      </c>
      <c r="E1737" s="8" t="str">
        <f t="shared" ref="E1737" si="1930">ROW()&amp;" "&amp;D1737</f>
        <v>1737 FAINTR-S</v>
      </c>
      <c r="G1737" s="8" t="str">
        <f>E1737</f>
        <v>1737 FAINTR-S</v>
      </c>
      <c r="I1737"/>
      <c r="J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row>
    <row r="1738" spans="2:89" x14ac:dyDescent="0.35">
      <c r="B1738" s="141" t="s">
        <v>206</v>
      </c>
      <c r="C1738" s="8"/>
      <c r="D1738" t="s">
        <v>761</v>
      </c>
      <c r="E1738" s="8" t="str">
        <f t="shared" si="1929"/>
        <v>1738 FAINTR-S</v>
      </c>
      <c r="G1738" s="8" t="str">
        <f>E1738</f>
        <v>1738 FAINTR-S</v>
      </c>
      <c r="H1738" s="57">
        <v>5</v>
      </c>
      <c r="S1738" s="72"/>
      <c r="T1738" s="72"/>
      <c r="U1738" s="72"/>
      <c r="V1738" s="72"/>
      <c r="W1738" s="72"/>
      <c r="X1738" s="72"/>
      <c r="Y1738" s="72"/>
      <c r="Z1738" s="72"/>
      <c r="AA1738" s="72"/>
      <c r="AB1738" s="72"/>
      <c r="AC1738" s="72"/>
      <c r="AD1738" s="72"/>
      <c r="AE1738" s="72"/>
      <c r="AF1738" s="72"/>
      <c r="AG1738" s="72"/>
      <c r="AH1738" s="72"/>
      <c r="AI1738" s="72"/>
      <c r="AJ1738" s="72"/>
      <c r="AK1738" s="72"/>
      <c r="AL1738" s="72"/>
      <c r="AM1738" s="72"/>
      <c r="AN1738" s="72"/>
      <c r="AO1738" s="72"/>
      <c r="AP1738" s="72"/>
      <c r="AQ1738" s="72"/>
      <c r="AR1738" s="72"/>
      <c r="AS1738" s="72"/>
      <c r="AT1738" s="72"/>
      <c r="AU1738" s="72"/>
      <c r="AV1738" s="72"/>
      <c r="AW1738" s="72"/>
      <c r="AX1738" s="72"/>
      <c r="AY1738" s="72"/>
      <c r="AZ1738" s="72"/>
      <c r="BA1738" s="72"/>
      <c r="BB1738" s="72"/>
      <c r="BC1738" s="72"/>
      <c r="BD1738" s="72"/>
      <c r="BE1738" s="72"/>
      <c r="BF1738" s="72"/>
      <c r="BG1738" s="72"/>
      <c r="BH1738" s="72"/>
      <c r="BI1738" s="72"/>
      <c r="BJ1738" s="72"/>
      <c r="BK1738" s="72"/>
      <c r="BL1738" s="72"/>
      <c r="BM1738" s="72"/>
      <c r="BN1738" s="72"/>
      <c r="BO1738" s="72"/>
      <c r="BP1738" s="72"/>
      <c r="BQ1738" s="72"/>
      <c r="BR1738" s="72"/>
      <c r="BS1738" s="72"/>
      <c r="BT1738" s="72"/>
      <c r="BU1738" s="72"/>
      <c r="BV1738" s="72"/>
      <c r="BW1738" s="72"/>
      <c r="BX1738" s="72"/>
      <c r="BY1738" s="72"/>
      <c r="BZ1738" s="72"/>
      <c r="CA1738" s="72"/>
      <c r="CB1738" s="72"/>
      <c r="CC1738" s="72"/>
      <c r="CD1738" s="72"/>
      <c r="CE1738" s="72"/>
      <c r="CF1738" s="72"/>
      <c r="CG1738" s="72"/>
      <c r="CH1738" s="72"/>
      <c r="CI1738" s="72"/>
      <c r="CJ1738" s="72"/>
      <c r="CK1738" s="72"/>
    </row>
    <row r="1739" spans="2:89" x14ac:dyDescent="0.35">
      <c r="B1739" s="141" t="s">
        <v>207</v>
      </c>
      <c r="C1739" s="8"/>
      <c r="D1739" t="s">
        <v>761</v>
      </c>
      <c r="E1739" s="8" t="str">
        <f t="shared" si="1929"/>
        <v>1739 FAINTR-S</v>
      </c>
      <c r="G1739" s="8" t="str">
        <f>E1739</f>
        <v>1739 FAINTR-S</v>
      </c>
      <c r="H1739" s="57">
        <v>0</v>
      </c>
      <c r="S1739" s="72"/>
      <c r="T1739" s="72"/>
      <c r="U1739" s="72"/>
      <c r="V1739" s="72"/>
      <c r="W1739" s="72"/>
      <c r="X1739" s="72"/>
      <c r="Y1739" s="72"/>
      <c r="Z1739" s="72"/>
      <c r="AA1739" s="72"/>
      <c r="AB1739" s="72"/>
      <c r="AC1739" s="72"/>
      <c r="AD1739" s="72"/>
      <c r="AE1739" s="72"/>
      <c r="AF1739" s="72"/>
      <c r="AG1739" s="72"/>
      <c r="AH1739" s="72"/>
      <c r="AI1739" s="72"/>
      <c r="AJ1739" s="72"/>
      <c r="AK1739" s="72"/>
      <c r="AL1739" s="72"/>
      <c r="AM1739" s="72"/>
      <c r="AN1739" s="72"/>
      <c r="AO1739" s="72"/>
      <c r="AP1739" s="72"/>
      <c r="AQ1739" s="72"/>
      <c r="AR1739" s="72"/>
      <c r="AS1739" s="72"/>
      <c r="AT1739" s="72"/>
      <c r="AU1739" s="72"/>
      <c r="AV1739" s="72"/>
      <c r="AW1739" s="72"/>
      <c r="AX1739" s="72"/>
      <c r="AY1739" s="72"/>
      <c r="AZ1739" s="72"/>
      <c r="BA1739" s="72"/>
      <c r="BB1739" s="72"/>
      <c r="BC1739" s="72"/>
      <c r="BD1739" s="72"/>
      <c r="BE1739" s="72"/>
      <c r="BF1739" s="72"/>
      <c r="BG1739" s="72"/>
      <c r="BH1739" s="72"/>
      <c r="BI1739" s="72"/>
      <c r="BJ1739" s="72"/>
      <c r="BK1739" s="72"/>
      <c r="BL1739" s="72"/>
      <c r="BM1739" s="72"/>
      <c r="BN1739" s="72"/>
      <c r="BO1739" s="72"/>
      <c r="BP1739" s="72"/>
      <c r="BQ1739" s="72"/>
      <c r="BR1739" s="72"/>
      <c r="BS1739" s="72"/>
      <c r="BT1739" s="72"/>
      <c r="BU1739" s="72"/>
      <c r="BV1739" s="72"/>
      <c r="BW1739" s="72"/>
      <c r="BX1739" s="72"/>
      <c r="BY1739" s="72"/>
      <c r="BZ1739" s="72"/>
      <c r="CA1739" s="72"/>
      <c r="CB1739" s="72"/>
      <c r="CC1739" s="72"/>
      <c r="CD1739" s="72"/>
      <c r="CE1739" s="72"/>
      <c r="CF1739" s="72"/>
      <c r="CG1739" s="72"/>
      <c r="CH1739" s="72"/>
      <c r="CI1739" s="72"/>
      <c r="CJ1739" s="72"/>
      <c r="CK1739" s="72"/>
    </row>
    <row r="1740" spans="2:89" x14ac:dyDescent="0.35">
      <c r="C1740" s="8"/>
      <c r="D1740" t="s">
        <v>761</v>
      </c>
      <c r="E1740" s="8" t="str">
        <f t="shared" si="1929"/>
        <v>1740 FAINTR-S</v>
      </c>
      <c r="G1740" s="8"/>
      <c r="S1740" s="72"/>
      <c r="T1740" s="72"/>
      <c r="U1740" s="72"/>
      <c r="V1740" s="72"/>
      <c r="W1740" s="72"/>
      <c r="X1740" s="72"/>
      <c r="Y1740" s="72"/>
      <c r="Z1740" s="72"/>
      <c r="AA1740" s="72"/>
      <c r="AB1740" s="72"/>
      <c r="AC1740" s="72"/>
      <c r="AD1740" s="72"/>
      <c r="AE1740" s="72"/>
      <c r="AF1740" s="72"/>
      <c r="AG1740" s="72"/>
      <c r="AH1740" s="72"/>
      <c r="AI1740" s="72"/>
      <c r="AJ1740" s="72"/>
      <c r="AK1740" s="72"/>
      <c r="AL1740" s="72"/>
      <c r="AM1740" s="72"/>
      <c r="AN1740" s="72"/>
      <c r="AO1740" s="72"/>
      <c r="AP1740" s="72"/>
      <c r="AQ1740" s="72"/>
      <c r="AR1740" s="72"/>
      <c r="AS1740" s="72"/>
      <c r="AT1740" s="72"/>
      <c r="AU1740" s="72"/>
      <c r="AV1740" s="72"/>
      <c r="AW1740" s="72"/>
      <c r="AX1740" s="72"/>
      <c r="AY1740" s="72"/>
      <c r="AZ1740" s="72"/>
      <c r="BA1740" s="72"/>
      <c r="BB1740" s="72"/>
      <c r="BC1740" s="72"/>
      <c r="BD1740" s="72"/>
      <c r="BE1740" s="72"/>
      <c r="BF1740" s="72"/>
      <c r="BG1740" s="72"/>
      <c r="BH1740" s="72"/>
      <c r="BI1740" s="72"/>
      <c r="BJ1740" s="72"/>
      <c r="BK1740" s="72"/>
      <c r="BL1740" s="72"/>
      <c r="BM1740" s="72"/>
      <c r="BN1740" s="72"/>
      <c r="BO1740" s="72"/>
      <c r="BP1740" s="72"/>
      <c r="BQ1740" s="72"/>
      <c r="BR1740" s="72"/>
      <c r="BS1740" s="72"/>
      <c r="BT1740" s="72"/>
      <c r="BU1740" s="72"/>
      <c r="BV1740" s="72"/>
      <c r="BW1740" s="72"/>
      <c r="BX1740" s="72"/>
      <c r="BY1740" s="72"/>
      <c r="BZ1740" s="72"/>
      <c r="CA1740" s="72"/>
      <c r="CB1740" s="72"/>
      <c r="CC1740" s="72"/>
      <c r="CD1740" s="72"/>
      <c r="CE1740" s="72"/>
      <c r="CF1740" s="72"/>
      <c r="CG1740" s="72"/>
      <c r="CH1740" s="72"/>
      <c r="CI1740" s="72"/>
      <c r="CJ1740" s="72"/>
      <c r="CK1740" s="72"/>
    </row>
    <row r="1741" spans="2:89" x14ac:dyDescent="0.35">
      <c r="B1741" s="95" t="str">
        <f>B1743&amp;":"</f>
        <v>Investment in intangibles - Revenue driven intangible assets:</v>
      </c>
      <c r="C1741" s="8"/>
      <c r="D1741" t="s">
        <v>761</v>
      </c>
      <c r="E1741" s="8" t="str">
        <f t="shared" ref="E1741" si="1931">ROW()&amp;" "&amp;D1741</f>
        <v>1741 FAINTR-S</v>
      </c>
      <c r="G1741" s="8"/>
      <c r="S1741" s="72"/>
      <c r="T1741" s="72"/>
      <c r="U1741" s="72"/>
      <c r="V1741" s="72"/>
      <c r="W1741" s="72"/>
      <c r="X1741" s="72"/>
      <c r="Y1741" s="72"/>
      <c r="Z1741" s="72"/>
      <c r="AA1741" s="72"/>
      <c r="AB1741" s="72"/>
      <c r="AC1741" s="72"/>
      <c r="AD1741" s="72"/>
      <c r="AE1741" s="72"/>
      <c r="AF1741" s="72"/>
      <c r="AG1741" s="72"/>
      <c r="AH1741" s="72"/>
      <c r="AI1741" s="72"/>
      <c r="AJ1741" s="72"/>
      <c r="AK1741" s="72"/>
      <c r="AL1741" s="72"/>
      <c r="AM1741" s="72"/>
      <c r="AN1741" s="72"/>
      <c r="AO1741" s="72"/>
      <c r="AP1741" s="72"/>
      <c r="AQ1741" s="72"/>
      <c r="AR1741" s="72"/>
      <c r="AS1741" s="72"/>
      <c r="AT1741" s="72"/>
      <c r="AU1741" s="72"/>
      <c r="AV1741" s="72"/>
      <c r="AW1741" s="72"/>
      <c r="AX1741" s="72"/>
      <c r="AY1741" s="72"/>
      <c r="AZ1741" s="72"/>
      <c r="BA1741" s="72"/>
      <c r="BB1741" s="72"/>
      <c r="BC1741" s="72"/>
      <c r="BD1741" s="72"/>
      <c r="BE1741" s="72"/>
      <c r="BF1741" s="72"/>
      <c r="BG1741" s="72"/>
      <c r="BH1741" s="72"/>
      <c r="BI1741" s="72"/>
      <c r="BJ1741" s="72"/>
      <c r="BK1741" s="72"/>
      <c r="BL1741" s="72"/>
      <c r="BM1741" s="72"/>
      <c r="BN1741" s="72"/>
      <c r="BO1741" s="72"/>
      <c r="BP1741" s="72"/>
      <c r="BQ1741" s="72"/>
      <c r="BR1741" s="72"/>
      <c r="BS1741" s="72"/>
      <c r="BT1741" s="72"/>
      <c r="BU1741" s="72"/>
      <c r="BV1741" s="72"/>
      <c r="BW1741" s="72"/>
      <c r="BX1741" s="72"/>
      <c r="BY1741" s="72"/>
      <c r="BZ1741" s="72"/>
      <c r="CA1741" s="72"/>
      <c r="CB1741" s="72"/>
      <c r="CC1741" s="72"/>
      <c r="CD1741" s="72"/>
      <c r="CE1741" s="72"/>
      <c r="CF1741" s="72"/>
      <c r="CG1741" s="72"/>
      <c r="CH1741" s="72"/>
      <c r="CI1741" s="72"/>
      <c r="CJ1741" s="72"/>
      <c r="CK1741" s="72"/>
    </row>
    <row r="1742" spans="2:89" x14ac:dyDescent="0.35">
      <c r="B1742" s="141" t="s">
        <v>728</v>
      </c>
      <c r="C1742" s="8"/>
      <c r="D1742" t="s">
        <v>761</v>
      </c>
      <c r="E1742" s="8" t="str">
        <f t="shared" si="1929"/>
        <v>1742 FAINTR-S</v>
      </c>
      <c r="G1742" s="8" t="str">
        <f>E1742</f>
        <v>1742 FAINTR-S</v>
      </c>
      <c r="K1742" s="18">
        <v>10</v>
      </c>
      <c r="L1742" s="18">
        <v>10</v>
      </c>
      <c r="M1742" s="18">
        <v>10</v>
      </c>
      <c r="N1742" s="18">
        <v>10</v>
      </c>
      <c r="O1742" s="18">
        <v>10</v>
      </c>
      <c r="P1742" s="18">
        <v>10</v>
      </c>
      <c r="S1742" s="143" cm="1">
        <f t="array" ref="S1742">INDEX($K:$Q,ROW(),MATCH(S$3,$K$2:$Q$2,0))</f>
        <v>10</v>
      </c>
      <c r="T1742" s="143" cm="1">
        <f t="array" ref="T1742">INDEX($K:$Q,ROW(),MATCH(T$3,$K$2:$Q$2,0))</f>
        <v>10</v>
      </c>
      <c r="U1742" s="143" cm="1">
        <f t="array" ref="U1742">INDEX($K:$Q,ROW(),MATCH(U$3,$K$2:$Q$2,0))</f>
        <v>10</v>
      </c>
      <c r="V1742" s="143" cm="1">
        <f t="array" ref="V1742">INDEX($K:$Q,ROW(),MATCH(V$3,$K$2:$Q$2,0))</f>
        <v>10</v>
      </c>
      <c r="W1742" s="143" cm="1">
        <f t="array" ref="W1742">INDEX($K:$Q,ROW(),MATCH(W$3,$K$2:$Q$2,0))</f>
        <v>10</v>
      </c>
      <c r="X1742" s="143" cm="1">
        <f t="array" ref="X1742">INDEX($K:$Q,ROW(),MATCH(X$3,$K$2:$Q$2,0))</f>
        <v>10</v>
      </c>
      <c r="Y1742" s="143" cm="1">
        <f t="array" ref="Y1742">INDEX($K:$Q,ROW(),MATCH(Y$3,$K$2:$Q$2,0))</f>
        <v>10</v>
      </c>
      <c r="Z1742" s="143" cm="1">
        <f t="array" ref="Z1742">INDEX($K:$Q,ROW(),MATCH(Z$3,$K$2:$Q$2,0))</f>
        <v>10</v>
      </c>
      <c r="AA1742" s="143" cm="1">
        <f t="array" ref="AA1742">INDEX($K:$Q,ROW(),MATCH(AA$3,$K$2:$Q$2,0))</f>
        <v>10</v>
      </c>
      <c r="AB1742" s="143" cm="1">
        <f t="array" ref="AB1742">INDEX($K:$Q,ROW(),MATCH(AB$3,$K$2:$Q$2,0))</f>
        <v>10</v>
      </c>
      <c r="AC1742" s="143" cm="1">
        <f t="array" ref="AC1742">INDEX($K:$Q,ROW(),MATCH(AC$3,$K$2:$Q$2,0))</f>
        <v>10</v>
      </c>
      <c r="AD1742" s="143" cm="1">
        <f t="array" ref="AD1742">INDEX($K:$Q,ROW(),MATCH(AD$3,$K$2:$Q$2,0))</f>
        <v>10</v>
      </c>
      <c r="AE1742" s="143" cm="1">
        <f t="array" ref="AE1742">INDEX($K:$Q,ROW(),MATCH(AE$3,$K$2:$Q$2,0))</f>
        <v>10</v>
      </c>
      <c r="AF1742" s="143" cm="1">
        <f t="array" ref="AF1742">INDEX($K:$Q,ROW(),MATCH(AF$3,$K$2:$Q$2,0))</f>
        <v>10</v>
      </c>
      <c r="AG1742" s="143" cm="1">
        <f t="array" ref="AG1742">INDEX($K:$Q,ROW(),MATCH(AG$3,$K$2:$Q$2,0))</f>
        <v>10</v>
      </c>
      <c r="AH1742" s="143" cm="1">
        <f t="array" ref="AH1742">INDEX($K:$Q,ROW(),MATCH(AH$3,$K$2:$Q$2,0))</f>
        <v>10</v>
      </c>
      <c r="AI1742" s="143" cm="1">
        <f t="array" ref="AI1742">INDEX($K:$Q,ROW(),MATCH(AI$3,$K$2:$Q$2,0))</f>
        <v>10</v>
      </c>
      <c r="AJ1742" s="143" cm="1">
        <f t="array" ref="AJ1742">INDEX($K:$Q,ROW(),MATCH(AJ$3,$K$2:$Q$2,0))</f>
        <v>10</v>
      </c>
      <c r="AK1742" s="143" cm="1">
        <f t="array" ref="AK1742">INDEX($K:$Q,ROW(),MATCH(AK$3,$K$2:$Q$2,0))</f>
        <v>10</v>
      </c>
      <c r="AL1742" s="143" cm="1">
        <f t="array" ref="AL1742">INDEX($K:$Q,ROW(),MATCH(AL$3,$K$2:$Q$2,0))</f>
        <v>10</v>
      </c>
      <c r="AM1742" s="143" cm="1">
        <f t="array" ref="AM1742">INDEX($K:$Q,ROW(),MATCH(AM$3,$K$2:$Q$2,0))</f>
        <v>10</v>
      </c>
      <c r="AN1742" s="143" cm="1">
        <f t="array" ref="AN1742">INDEX($K:$Q,ROW(),MATCH(AN$3,$K$2:$Q$2,0))</f>
        <v>10</v>
      </c>
      <c r="AO1742" s="143" cm="1">
        <f t="array" ref="AO1742">INDEX($K:$Q,ROW(),MATCH(AO$3,$K$2:$Q$2,0))</f>
        <v>10</v>
      </c>
      <c r="AP1742" s="143" cm="1">
        <f t="array" ref="AP1742">INDEX($K:$Q,ROW(),MATCH(AP$3,$K$2:$Q$2,0))</f>
        <v>10</v>
      </c>
      <c r="AQ1742" s="143" cm="1">
        <f t="array" ref="AQ1742">INDEX($K:$Q,ROW(),MATCH(AQ$3,$K$2:$Q$2,0))</f>
        <v>10</v>
      </c>
      <c r="AR1742" s="143" cm="1">
        <f t="array" ref="AR1742">INDEX($K:$Q,ROW(),MATCH(AR$3,$K$2:$Q$2,0))</f>
        <v>10</v>
      </c>
      <c r="AS1742" s="143" cm="1">
        <f t="array" ref="AS1742">INDEX($K:$Q,ROW(),MATCH(AS$3,$K$2:$Q$2,0))</f>
        <v>10</v>
      </c>
      <c r="AT1742" s="143" cm="1">
        <f t="array" ref="AT1742">INDEX($K:$Q,ROW(),MATCH(AT$3,$K$2:$Q$2,0))</f>
        <v>10</v>
      </c>
      <c r="AU1742" s="143" cm="1">
        <f t="array" ref="AU1742">INDEX($K:$Q,ROW(),MATCH(AU$3,$K$2:$Q$2,0))</f>
        <v>10</v>
      </c>
      <c r="AV1742" s="143" cm="1">
        <f t="array" ref="AV1742">INDEX($K:$Q,ROW(),MATCH(AV$3,$K$2:$Q$2,0))</f>
        <v>10</v>
      </c>
      <c r="AW1742" s="143" cm="1">
        <f t="array" ref="AW1742">INDEX($K:$Q,ROW(),MATCH(AW$3,$K$2:$Q$2,0))</f>
        <v>10</v>
      </c>
      <c r="AX1742" s="143" cm="1">
        <f t="array" ref="AX1742">INDEX($K:$Q,ROW(),MATCH(AX$3,$K$2:$Q$2,0))</f>
        <v>10</v>
      </c>
      <c r="AY1742" s="143" cm="1">
        <f t="array" ref="AY1742">INDEX($K:$Q,ROW(),MATCH(AY$3,$K$2:$Q$2,0))</f>
        <v>10</v>
      </c>
      <c r="AZ1742" s="143" cm="1">
        <f t="array" ref="AZ1742">INDEX($K:$Q,ROW(),MATCH(AZ$3,$K$2:$Q$2,0))</f>
        <v>10</v>
      </c>
      <c r="BA1742" s="143" cm="1">
        <f t="array" ref="BA1742">INDEX($K:$Q,ROW(),MATCH(BA$3,$K$2:$Q$2,0))</f>
        <v>10</v>
      </c>
      <c r="BB1742" s="143" cm="1">
        <f t="array" ref="BB1742">INDEX($K:$Q,ROW(),MATCH(BB$3,$K$2:$Q$2,0))</f>
        <v>10</v>
      </c>
      <c r="BC1742" s="143" cm="1">
        <f t="array" ref="BC1742">INDEX($K:$Q,ROW(),MATCH(BC$3,$K$2:$Q$2,0))</f>
        <v>10</v>
      </c>
      <c r="BD1742" s="143" cm="1">
        <f t="array" ref="BD1742">INDEX($K:$Q,ROW(),MATCH(BD$3,$K$2:$Q$2,0))</f>
        <v>10</v>
      </c>
      <c r="BE1742" s="143" cm="1">
        <f t="array" ref="BE1742">INDEX($K:$Q,ROW(),MATCH(BE$3,$K$2:$Q$2,0))</f>
        <v>10</v>
      </c>
      <c r="BF1742" s="143" cm="1">
        <f t="array" ref="BF1742">INDEX($K:$Q,ROW(),MATCH(BF$3,$K$2:$Q$2,0))</f>
        <v>10</v>
      </c>
      <c r="BG1742" s="143" cm="1">
        <f t="array" ref="BG1742">INDEX($K:$Q,ROW(),MATCH(BG$3,$K$2:$Q$2,0))</f>
        <v>10</v>
      </c>
      <c r="BH1742" s="143" cm="1">
        <f t="array" ref="BH1742">INDEX($K:$Q,ROW(),MATCH(BH$3,$K$2:$Q$2,0))</f>
        <v>10</v>
      </c>
      <c r="BI1742" s="143" cm="1">
        <f t="array" ref="BI1742">INDEX($K:$Q,ROW(),MATCH(BI$3,$K$2:$Q$2,0))</f>
        <v>10</v>
      </c>
      <c r="BJ1742" s="143" cm="1">
        <f t="array" ref="BJ1742">INDEX($K:$Q,ROW(),MATCH(BJ$3,$K$2:$Q$2,0))</f>
        <v>10</v>
      </c>
      <c r="BK1742" s="143" cm="1">
        <f t="array" ref="BK1742">INDEX($K:$Q,ROW(),MATCH(BK$3,$K$2:$Q$2,0))</f>
        <v>10</v>
      </c>
      <c r="BL1742" s="143" cm="1">
        <f t="array" ref="BL1742">INDEX($K:$Q,ROW(),MATCH(BL$3,$K$2:$Q$2,0))</f>
        <v>10</v>
      </c>
      <c r="BM1742" s="143" cm="1">
        <f t="array" ref="BM1742">INDEX($K:$Q,ROW(),MATCH(BM$3,$K$2:$Q$2,0))</f>
        <v>10</v>
      </c>
      <c r="BN1742" s="143" cm="1">
        <f t="array" ref="BN1742">INDEX($K:$Q,ROW(),MATCH(BN$3,$K$2:$Q$2,0))</f>
        <v>10</v>
      </c>
      <c r="BO1742" s="143" cm="1">
        <f t="array" ref="BO1742">INDEX($K:$Q,ROW(),MATCH(BO$3,$K$2:$Q$2,0))</f>
        <v>10</v>
      </c>
      <c r="BP1742" s="143" cm="1">
        <f t="array" ref="BP1742">INDEX($K:$Q,ROW(),MATCH(BP$3,$K$2:$Q$2,0))</f>
        <v>10</v>
      </c>
      <c r="BQ1742" s="143" cm="1">
        <f t="array" ref="BQ1742">INDEX($K:$Q,ROW(),MATCH(BQ$3,$K$2:$Q$2,0))</f>
        <v>10</v>
      </c>
      <c r="BR1742" s="143" cm="1">
        <f t="array" ref="BR1742">INDEX($K:$Q,ROW(),MATCH(BR$3,$K$2:$Q$2,0))</f>
        <v>10</v>
      </c>
      <c r="BS1742" s="143" cm="1">
        <f t="array" ref="BS1742">INDEX($K:$Q,ROW(),MATCH(BS$3,$K$2:$Q$2,0))</f>
        <v>10</v>
      </c>
      <c r="BT1742" s="143" cm="1">
        <f t="array" ref="BT1742">INDEX($K:$Q,ROW(),MATCH(BT$3,$K$2:$Q$2,0))</f>
        <v>10</v>
      </c>
      <c r="BU1742" s="143" cm="1">
        <f t="array" ref="BU1742">INDEX($K:$Q,ROW(),MATCH(BU$3,$K$2:$Q$2,0))</f>
        <v>10</v>
      </c>
      <c r="BV1742" s="143" cm="1">
        <f t="array" ref="BV1742">INDEX($K:$Q,ROW(),MATCH(BV$3,$K$2:$Q$2,0))</f>
        <v>10</v>
      </c>
      <c r="BW1742" s="143" cm="1">
        <f t="array" ref="BW1742">INDEX($K:$Q,ROW(),MATCH(BW$3,$K$2:$Q$2,0))</f>
        <v>10</v>
      </c>
      <c r="BX1742" s="143" cm="1">
        <f t="array" ref="BX1742">INDEX($K:$Q,ROW(),MATCH(BX$3,$K$2:$Q$2,0))</f>
        <v>10</v>
      </c>
      <c r="BY1742" s="143" cm="1">
        <f t="array" ref="BY1742">INDEX($K:$Q,ROW(),MATCH(BY$3,$K$2:$Q$2,0))</f>
        <v>10</v>
      </c>
      <c r="BZ1742" s="143" cm="1">
        <f t="array" ref="BZ1742">INDEX($K:$Q,ROW(),MATCH(BZ$3,$K$2:$Q$2,0))</f>
        <v>10</v>
      </c>
      <c r="CA1742" s="143" cm="1">
        <f t="array" ref="CA1742">INDEX($K:$Q,ROW(),MATCH(CA$3,$K$2:$Q$2,0))</f>
        <v>10</v>
      </c>
      <c r="CB1742" s="143" cm="1">
        <f t="array" ref="CB1742">INDEX($K:$Q,ROW(),MATCH(CB$3,$K$2:$Q$2,0))</f>
        <v>10</v>
      </c>
      <c r="CC1742" s="143" cm="1">
        <f t="array" ref="CC1742">INDEX($K:$Q,ROW(),MATCH(CC$3,$K$2:$Q$2,0))</f>
        <v>10</v>
      </c>
      <c r="CD1742" s="143" cm="1">
        <f t="array" ref="CD1742">INDEX($K:$Q,ROW(),MATCH(CD$3,$K$2:$Q$2,0))</f>
        <v>10</v>
      </c>
      <c r="CE1742" s="143" cm="1">
        <f t="array" ref="CE1742">INDEX($K:$Q,ROW(),MATCH(CE$3,$K$2:$Q$2,0))</f>
        <v>10</v>
      </c>
      <c r="CF1742" s="143" cm="1">
        <f t="array" ref="CF1742">INDEX($K:$Q,ROW(),MATCH(CF$3,$K$2:$Q$2,0))</f>
        <v>10</v>
      </c>
      <c r="CG1742" s="143" cm="1">
        <f t="array" ref="CG1742">INDEX($K:$Q,ROW(),MATCH(CG$3,$K$2:$Q$2,0))</f>
        <v>10</v>
      </c>
      <c r="CH1742" s="143" cm="1">
        <f t="array" ref="CH1742">INDEX($K:$Q,ROW(),MATCH(CH$3,$K$2:$Q$2,0))</f>
        <v>10</v>
      </c>
      <c r="CI1742" s="143" cm="1">
        <f t="array" ref="CI1742">INDEX($K:$Q,ROW(),MATCH(CI$3,$K$2:$Q$2,0))</f>
        <v>10</v>
      </c>
      <c r="CJ1742" s="143" cm="1">
        <f t="array" ref="CJ1742">INDEX($K:$Q,ROW(),MATCH(CJ$3,$K$2:$Q$2,0))</f>
        <v>10</v>
      </c>
      <c r="CK1742" s="143" cm="1">
        <f t="array" ref="CK1742">INDEX($K:$Q,ROW(),MATCH(CK$3,$K$2:$Q$2,0))</f>
        <v>10</v>
      </c>
    </row>
    <row r="1743" spans="2:89" x14ac:dyDescent="0.35">
      <c r="B1743" s="123" t="str">
        <f>"Investment in intangibles - "&amp;SUBSTITUTE(B1736,":","")</f>
        <v>Investment in intangibles - Revenue driven intangible assets</v>
      </c>
      <c r="C1743" s="8" t="s">
        <v>235</v>
      </c>
      <c r="D1743" t="s">
        <v>761</v>
      </c>
      <c r="E1743" s="8" t="str">
        <f t="shared" si="1929"/>
        <v>1743 FAINTR-S</v>
      </c>
      <c r="G1743" s="8"/>
      <c r="I1743" s="74"/>
      <c r="J1743" s="74"/>
      <c r="K1743" s="115">
        <f t="shared" ref="K1743:P1743" ca="1" si="1932">SUMIF($4:$4,K$2,1743:1743)</f>
        <v>-100</v>
      </c>
      <c r="L1743" s="115">
        <f t="shared" ca="1" si="1932"/>
        <v>-100</v>
      </c>
      <c r="M1743" s="115">
        <f t="shared" ca="1" si="1932"/>
        <v>-100</v>
      </c>
      <c r="N1743" s="115">
        <f t="shared" ca="1" si="1932"/>
        <v>-100</v>
      </c>
      <c r="O1743" s="115">
        <f t="shared" ca="1" si="1932"/>
        <v>-100</v>
      </c>
      <c r="P1743" s="115">
        <f t="shared" si="1932"/>
        <v>0</v>
      </c>
      <c r="R1743" s="33"/>
      <c r="S1743" s="144" cm="1">
        <f t="array" aca="1" ref="S1743" ca="1">-S1742*INDIRECT(S1730)/1000</f>
        <v>-100</v>
      </c>
      <c r="T1743" s="144" cm="1">
        <f t="array" aca="1" ref="T1743" ca="1">-T1742*INDIRECT(T1730)/1000</f>
        <v>-100</v>
      </c>
      <c r="U1743" s="144" cm="1">
        <f t="array" aca="1" ref="U1743" ca="1">-U1742*INDIRECT(U1730)/1000</f>
        <v>-100</v>
      </c>
      <c r="V1743" s="144" cm="1">
        <f t="array" aca="1" ref="V1743" ca="1">-V1742*INDIRECT(V1730)/1000</f>
        <v>-100</v>
      </c>
      <c r="W1743" s="144" cm="1">
        <f t="array" aca="1" ref="W1743" ca="1">-W1742*INDIRECT(W1730)/1000</f>
        <v>-100</v>
      </c>
      <c r="X1743" s="144" cm="1">
        <f t="array" aca="1" ref="X1743" ca="1">-X1742*INDIRECT(X1730)/1000</f>
        <v>-100</v>
      </c>
      <c r="Y1743" s="144" cm="1">
        <f t="array" aca="1" ref="Y1743" ca="1">-Y1742*INDIRECT(Y1730)/1000</f>
        <v>-100</v>
      </c>
      <c r="Z1743" s="144" cm="1">
        <f t="array" aca="1" ref="Z1743" ca="1">-Z1742*INDIRECT(Z1730)/1000</f>
        <v>-100</v>
      </c>
      <c r="AA1743" s="144" cm="1">
        <f t="array" aca="1" ref="AA1743" ca="1">-AA1742*INDIRECT(AA1730)/1000</f>
        <v>-100</v>
      </c>
      <c r="AB1743" s="144" cm="1">
        <f t="array" aca="1" ref="AB1743" ca="1">-AB1742*INDIRECT(AB1730)/1000</f>
        <v>-100</v>
      </c>
      <c r="AC1743" s="144" cm="1">
        <f t="array" aca="1" ref="AC1743" ca="1">-AC1742*INDIRECT(AC1730)/1000</f>
        <v>-100</v>
      </c>
      <c r="AD1743" s="144" cm="1">
        <f t="array" aca="1" ref="AD1743" ca="1">-AD1742*INDIRECT(AD1730)/1000</f>
        <v>-100</v>
      </c>
      <c r="AE1743" s="144" cm="1">
        <f t="array" aca="1" ref="AE1743" ca="1">-AE1742*INDIRECT(AE1730)/1000</f>
        <v>-100</v>
      </c>
      <c r="AF1743" s="144" cm="1">
        <f t="array" aca="1" ref="AF1743" ca="1">-AF1742*INDIRECT(AF1730)/1000</f>
        <v>-100</v>
      </c>
      <c r="AG1743" s="144" cm="1">
        <f t="array" aca="1" ref="AG1743" ca="1">-AG1742*INDIRECT(AG1730)/1000</f>
        <v>-100</v>
      </c>
      <c r="AH1743" s="144" cm="1">
        <f t="array" aca="1" ref="AH1743" ca="1">-AH1742*INDIRECT(AH1730)/1000</f>
        <v>-100</v>
      </c>
      <c r="AI1743" s="144" cm="1">
        <f t="array" aca="1" ref="AI1743" ca="1">-AI1742*INDIRECT(AI1730)/1000</f>
        <v>-100</v>
      </c>
      <c r="AJ1743" s="144" cm="1">
        <f t="array" aca="1" ref="AJ1743" ca="1">-AJ1742*INDIRECT(AJ1730)/1000</f>
        <v>-100</v>
      </c>
      <c r="AK1743" s="144" cm="1">
        <f t="array" aca="1" ref="AK1743" ca="1">-AK1742*INDIRECT(AK1730)/1000</f>
        <v>-100</v>
      </c>
      <c r="AL1743" s="144" cm="1">
        <f t="array" aca="1" ref="AL1743" ca="1">-AL1742*INDIRECT(AL1730)/1000</f>
        <v>-100</v>
      </c>
      <c r="AM1743" s="144" cm="1">
        <f t="array" aca="1" ref="AM1743" ca="1">-AM1742*INDIRECT(AM1730)/1000</f>
        <v>-100</v>
      </c>
      <c r="AN1743" s="144" cm="1">
        <f t="array" aca="1" ref="AN1743" ca="1">-AN1742*INDIRECT(AN1730)/1000</f>
        <v>-100</v>
      </c>
      <c r="AO1743" s="144" cm="1">
        <f t="array" aca="1" ref="AO1743" ca="1">-AO1742*INDIRECT(AO1730)/1000</f>
        <v>-100</v>
      </c>
      <c r="AP1743" s="144" cm="1">
        <f t="array" aca="1" ref="AP1743" ca="1">-AP1742*INDIRECT(AP1730)/1000</f>
        <v>-100</v>
      </c>
      <c r="AQ1743" s="144" cm="1">
        <f t="array" aca="1" ref="AQ1743" ca="1">-AQ1742*INDIRECT(AQ1730)/1000</f>
        <v>-100</v>
      </c>
      <c r="AR1743" s="144" cm="1">
        <f t="array" aca="1" ref="AR1743" ca="1">-AR1742*INDIRECT(AR1730)/1000</f>
        <v>-100</v>
      </c>
      <c r="AS1743" s="144" cm="1">
        <f t="array" aca="1" ref="AS1743" ca="1">-AS1742*INDIRECT(AS1730)/1000</f>
        <v>-100</v>
      </c>
      <c r="AT1743" s="144" cm="1">
        <f t="array" aca="1" ref="AT1743" ca="1">-AT1742*INDIRECT(AT1730)/1000</f>
        <v>-100</v>
      </c>
      <c r="AU1743" s="144" cm="1">
        <f t="array" aca="1" ref="AU1743" ca="1">-AU1742*INDIRECT(AU1730)/1000</f>
        <v>-100</v>
      </c>
      <c r="AV1743" s="144" cm="1">
        <f t="array" aca="1" ref="AV1743" ca="1">-AV1742*INDIRECT(AV1730)/1000</f>
        <v>-100</v>
      </c>
      <c r="AW1743" s="144" cm="1">
        <f t="array" aca="1" ref="AW1743" ca="1">-AW1742*INDIRECT(AW1730)/1000</f>
        <v>-100</v>
      </c>
      <c r="AX1743" s="144" cm="1">
        <f t="array" aca="1" ref="AX1743" ca="1">-AX1742*INDIRECT(AX1730)/1000</f>
        <v>-100</v>
      </c>
      <c r="AY1743" s="144" cm="1">
        <f t="array" aca="1" ref="AY1743" ca="1">-AY1742*INDIRECT(AY1730)/1000</f>
        <v>-100</v>
      </c>
      <c r="AZ1743" s="144" cm="1">
        <f t="array" aca="1" ref="AZ1743" ca="1">-AZ1742*INDIRECT(AZ1730)/1000</f>
        <v>-100</v>
      </c>
      <c r="BA1743" s="144" cm="1">
        <f t="array" aca="1" ref="BA1743" ca="1">-BA1742*INDIRECT(BA1730)/1000</f>
        <v>-100</v>
      </c>
      <c r="BB1743" s="144" cm="1">
        <f t="array" aca="1" ref="BB1743" ca="1">-BB1742*INDIRECT(BB1730)/1000</f>
        <v>-100</v>
      </c>
      <c r="BC1743" s="144" cm="1">
        <f t="array" aca="1" ref="BC1743" ca="1">-BC1742*INDIRECT(BC1730)/1000</f>
        <v>-100</v>
      </c>
      <c r="BD1743" s="144" cm="1">
        <f t="array" aca="1" ref="BD1743" ca="1">-BD1742*INDIRECT(BD1730)/1000</f>
        <v>-100</v>
      </c>
      <c r="BE1743" s="144" cm="1">
        <f t="array" aca="1" ref="BE1743" ca="1">-BE1742*INDIRECT(BE1730)/1000</f>
        <v>-100</v>
      </c>
      <c r="BF1743" s="144" cm="1">
        <f t="array" aca="1" ref="BF1743" ca="1">-BF1742*INDIRECT(BF1730)/1000</f>
        <v>-100</v>
      </c>
      <c r="BG1743" s="144" cm="1">
        <f t="array" aca="1" ref="BG1743" ca="1">-BG1742*INDIRECT(BG1730)/1000</f>
        <v>-100</v>
      </c>
      <c r="BH1743" s="144" cm="1">
        <f t="array" aca="1" ref="BH1743" ca="1">-BH1742*INDIRECT(BH1730)/1000</f>
        <v>-100</v>
      </c>
      <c r="BI1743" s="144" cm="1">
        <f t="array" aca="1" ref="BI1743" ca="1">-BI1742*INDIRECT(BI1730)/1000</f>
        <v>-100</v>
      </c>
      <c r="BJ1743" s="144" cm="1">
        <f t="array" aca="1" ref="BJ1743" ca="1">-BJ1742*INDIRECT(BJ1730)/1000</f>
        <v>-100</v>
      </c>
      <c r="BK1743" s="144" cm="1">
        <f t="array" aca="1" ref="BK1743" ca="1">-BK1742*INDIRECT(BK1730)/1000</f>
        <v>-100</v>
      </c>
      <c r="BL1743" s="144" cm="1">
        <f t="array" aca="1" ref="BL1743" ca="1">-BL1742*INDIRECT(BL1730)/1000</f>
        <v>-100</v>
      </c>
      <c r="BM1743" s="144" cm="1">
        <f t="array" aca="1" ref="BM1743" ca="1">-BM1742*INDIRECT(BM1730)/1000</f>
        <v>-100</v>
      </c>
      <c r="BN1743" s="144" cm="1">
        <f t="array" aca="1" ref="BN1743" ca="1">-BN1742*INDIRECT(BN1730)/1000</f>
        <v>-100</v>
      </c>
      <c r="BO1743" s="144" cm="1">
        <f t="array" aca="1" ref="BO1743" ca="1">-BO1742*INDIRECT(BO1730)/1000</f>
        <v>-100</v>
      </c>
      <c r="BP1743" s="144" cm="1">
        <f t="array" aca="1" ref="BP1743" ca="1">-BP1742*INDIRECT(BP1730)/1000</f>
        <v>-100</v>
      </c>
      <c r="BQ1743" s="144" cm="1">
        <f t="array" aca="1" ref="BQ1743" ca="1">-BQ1742*INDIRECT(BQ1730)/1000</f>
        <v>-100</v>
      </c>
      <c r="BR1743" s="144" cm="1">
        <f t="array" aca="1" ref="BR1743" ca="1">-BR1742*INDIRECT(BR1730)/1000</f>
        <v>-100</v>
      </c>
      <c r="BS1743" s="144" cm="1">
        <f t="array" aca="1" ref="BS1743" ca="1">-BS1742*INDIRECT(BS1730)/1000</f>
        <v>-100</v>
      </c>
      <c r="BT1743" s="144" cm="1">
        <f t="array" aca="1" ref="BT1743" ca="1">-BT1742*INDIRECT(BT1730)/1000</f>
        <v>-100</v>
      </c>
      <c r="BU1743" s="144" cm="1">
        <f t="array" aca="1" ref="BU1743" ca="1">-BU1742*INDIRECT(BU1730)/1000</f>
        <v>-100</v>
      </c>
      <c r="BV1743" s="144" cm="1">
        <f t="array" aca="1" ref="BV1743" ca="1">-BV1742*INDIRECT(BV1730)/1000</f>
        <v>-100</v>
      </c>
      <c r="BW1743" s="144" cm="1">
        <f t="array" aca="1" ref="BW1743" ca="1">-BW1742*INDIRECT(BW1730)/1000</f>
        <v>-100</v>
      </c>
      <c r="BX1743" s="144" cm="1">
        <f t="array" aca="1" ref="BX1743" ca="1">-BX1742*INDIRECT(BX1730)/1000</f>
        <v>-100</v>
      </c>
      <c r="BY1743" s="144" cm="1">
        <f t="array" aca="1" ref="BY1743" ca="1">-BY1742*INDIRECT(BY1730)/1000</f>
        <v>-100</v>
      </c>
      <c r="BZ1743" s="144" cm="1">
        <f t="array" aca="1" ref="BZ1743" ca="1">-BZ1742*INDIRECT(BZ1730)/1000</f>
        <v>-100</v>
      </c>
      <c r="CA1743" s="144" cm="1">
        <f t="array" aca="1" ref="CA1743" ca="1">-CA1742*INDIRECT(CA1730)/1000</f>
        <v>-100</v>
      </c>
      <c r="CB1743" s="144" cm="1">
        <f t="array" aca="1" ref="CB1743" ca="1">-CB1742*INDIRECT(CB1730)/1000</f>
        <v>-100</v>
      </c>
      <c r="CC1743" s="144" cm="1">
        <f t="array" aca="1" ref="CC1743" ca="1">-CC1742*INDIRECT(CC1730)/1000</f>
        <v>-100</v>
      </c>
      <c r="CD1743" s="144" cm="1">
        <f t="array" aca="1" ref="CD1743" ca="1">-CD1742*INDIRECT(CD1730)/1000</f>
        <v>-100</v>
      </c>
      <c r="CE1743" s="144" cm="1">
        <f t="array" aca="1" ref="CE1743" ca="1">-CE1742*INDIRECT(CE1730)/1000</f>
        <v>-100</v>
      </c>
      <c r="CF1743" s="144" cm="1">
        <f t="array" aca="1" ref="CF1743" ca="1">-CF1742*INDIRECT(CF1730)/1000</f>
        <v>-100</v>
      </c>
      <c r="CG1743" s="144" cm="1">
        <f t="array" aca="1" ref="CG1743" ca="1">-CG1742*INDIRECT(CG1730)/1000</f>
        <v>-100</v>
      </c>
      <c r="CH1743" s="144" cm="1">
        <f t="array" aca="1" ref="CH1743" ca="1">-CH1742*INDIRECT(CH1730)/1000</f>
        <v>-100</v>
      </c>
      <c r="CI1743" s="144" cm="1">
        <f t="array" aca="1" ref="CI1743" ca="1">-CI1742*INDIRECT(CI1730)/1000</f>
        <v>-100</v>
      </c>
      <c r="CJ1743" s="144" cm="1">
        <f t="array" aca="1" ref="CJ1743" ca="1">-CJ1742*INDIRECT(CJ1730)/1000</f>
        <v>-100</v>
      </c>
      <c r="CK1743" s="144" cm="1">
        <f t="array" aca="1" ref="CK1743" ca="1">-CK1742*INDIRECT(CK1730)/1000</f>
        <v>-100</v>
      </c>
    </row>
    <row r="1744" spans="2:89" x14ac:dyDescent="0.35">
      <c r="B1744" s="122"/>
      <c r="C1744" s="8"/>
      <c r="D1744" t="s">
        <v>761</v>
      </c>
      <c r="E1744" s="8" t="str">
        <f t="shared" si="1929"/>
        <v>1744 FAINTR-S</v>
      </c>
      <c r="G1744" s="8"/>
      <c r="S1744" s="72"/>
      <c r="T1744" s="72"/>
      <c r="U1744" s="72"/>
      <c r="V1744" s="72"/>
      <c r="W1744" s="72"/>
      <c r="X1744" s="72"/>
      <c r="Y1744" s="72"/>
      <c r="Z1744" s="72"/>
      <c r="AA1744" s="72"/>
      <c r="AB1744" s="72"/>
      <c r="AC1744" s="72"/>
      <c r="AD1744" s="72"/>
      <c r="AE1744" s="72"/>
      <c r="AF1744" s="72"/>
      <c r="AG1744" s="72"/>
      <c r="AH1744" s="72"/>
      <c r="AI1744" s="72"/>
      <c r="AJ1744" s="72"/>
      <c r="AK1744" s="72"/>
      <c r="AL1744" s="72"/>
      <c r="AM1744" s="72"/>
      <c r="AN1744" s="72"/>
      <c r="AO1744" s="72"/>
      <c r="AP1744" s="72"/>
      <c r="AQ1744" s="72"/>
      <c r="AR1744" s="72"/>
      <c r="AS1744" s="72"/>
      <c r="AT1744" s="72"/>
      <c r="AU1744" s="72"/>
      <c r="AV1744" s="72"/>
      <c r="AW1744" s="72"/>
      <c r="AX1744" s="72"/>
      <c r="AY1744" s="72"/>
      <c r="AZ1744" s="72"/>
      <c r="BA1744" s="72"/>
      <c r="BB1744" s="72"/>
      <c r="BC1744" s="72"/>
      <c r="BD1744" s="72"/>
      <c r="BE1744" s="72"/>
      <c r="BF1744" s="72"/>
      <c r="BG1744" s="72"/>
      <c r="BH1744" s="72"/>
      <c r="BI1744" s="72"/>
      <c r="BJ1744" s="72"/>
      <c r="BK1744" s="72"/>
      <c r="BL1744" s="72"/>
      <c r="BM1744" s="72"/>
      <c r="BN1744" s="72"/>
      <c r="BO1744" s="72"/>
      <c r="BP1744" s="72"/>
      <c r="BQ1744" s="72"/>
      <c r="BR1744" s="72"/>
      <c r="BS1744" s="72"/>
      <c r="BT1744" s="72"/>
      <c r="BU1744" s="72"/>
      <c r="BV1744" s="72"/>
      <c r="BW1744" s="72"/>
      <c r="BX1744" s="72"/>
      <c r="BY1744" s="72"/>
      <c r="BZ1744" s="72"/>
      <c r="CA1744" s="72"/>
      <c r="CB1744" s="72"/>
      <c r="CC1744" s="72"/>
      <c r="CD1744" s="72"/>
      <c r="CE1744" s="72"/>
      <c r="CF1744" s="72"/>
      <c r="CG1744" s="72"/>
      <c r="CH1744" s="72"/>
      <c r="CI1744" s="72"/>
      <c r="CJ1744" s="72"/>
      <c r="CK1744" s="72"/>
    </row>
    <row r="1745" spans="2:89" x14ac:dyDescent="0.35">
      <c r="B1745" s="95" t="s">
        <v>204</v>
      </c>
      <c r="C1745" s="8"/>
      <c r="D1745" t="s">
        <v>761</v>
      </c>
      <c r="E1745" s="8" t="str">
        <f t="shared" si="1929"/>
        <v>1745 FAINTR-S</v>
      </c>
      <c r="G1745" s="8"/>
      <c r="H1745" s="12"/>
      <c r="S1745" s="72"/>
      <c r="T1745" s="72"/>
      <c r="U1745" s="72"/>
      <c r="V1745" s="72"/>
      <c r="W1745" s="72"/>
      <c r="X1745" s="72"/>
      <c r="Y1745" s="72"/>
      <c r="Z1745" s="72"/>
      <c r="AA1745" s="72"/>
      <c r="AB1745" s="72"/>
      <c r="AC1745" s="72"/>
      <c r="AD1745" s="72"/>
      <c r="AE1745" s="72"/>
      <c r="AF1745" s="72"/>
      <c r="AG1745" s="72"/>
      <c r="AH1745" s="72"/>
      <c r="AI1745" s="72"/>
      <c r="AJ1745" s="72"/>
      <c r="AK1745" s="72"/>
      <c r="AL1745" s="72"/>
      <c r="AM1745" s="72"/>
      <c r="AN1745" s="72"/>
      <c r="AO1745" s="72"/>
      <c r="AP1745" s="72"/>
      <c r="AQ1745" s="72"/>
      <c r="AR1745" s="72"/>
      <c r="AS1745" s="72"/>
      <c r="AT1745" s="72"/>
      <c r="AU1745" s="72"/>
      <c r="AV1745" s="72"/>
      <c r="AW1745" s="72"/>
      <c r="AX1745" s="72"/>
      <c r="AY1745" s="72"/>
      <c r="AZ1745" s="72"/>
      <c r="BA1745" s="72"/>
      <c r="BB1745" s="72"/>
      <c r="BC1745" s="72"/>
      <c r="BD1745" s="72"/>
      <c r="BE1745" s="72"/>
      <c r="BF1745" s="72"/>
      <c r="BG1745" s="72"/>
      <c r="BH1745" s="72"/>
      <c r="BI1745" s="72"/>
      <c r="BJ1745" s="72"/>
      <c r="BK1745" s="72"/>
      <c r="BL1745" s="72"/>
      <c r="BM1745" s="72"/>
      <c r="BN1745" s="72"/>
      <c r="BO1745" s="72"/>
      <c r="BP1745" s="72"/>
      <c r="BQ1745" s="72"/>
      <c r="BR1745" s="72"/>
      <c r="BS1745" s="72"/>
      <c r="BT1745" s="72"/>
      <c r="BU1745" s="72"/>
      <c r="BV1745" s="72"/>
      <c r="BW1745" s="72"/>
      <c r="BX1745" s="72"/>
      <c r="BY1745" s="72"/>
      <c r="BZ1745" s="72"/>
      <c r="CA1745" s="72"/>
      <c r="CB1745" s="72"/>
      <c r="CC1745" s="72"/>
      <c r="CD1745" s="72"/>
      <c r="CE1745" s="72"/>
      <c r="CF1745" s="72"/>
      <c r="CG1745" s="72"/>
      <c r="CH1745" s="72"/>
      <c r="CI1745" s="72"/>
      <c r="CJ1745" s="72"/>
      <c r="CK1745" s="72"/>
    </row>
    <row r="1746" spans="2:89" x14ac:dyDescent="0.35">
      <c r="B1746" s="154" t="str">
        <f>"Amortization - "&amp;SUBSTITUTE(B1736,":","")</f>
        <v>Amortization - Revenue driven intangible assets</v>
      </c>
      <c r="C1746" s="8" t="s">
        <v>233</v>
      </c>
      <c r="D1746" t="s">
        <v>761</v>
      </c>
      <c r="E1746" s="8" t="str">
        <f t="shared" si="1929"/>
        <v>1746 FAINTR-S</v>
      </c>
      <c r="G1746" s="8"/>
      <c r="I1746" s="80">
        <f>SUMIF($5:$5,I$2,1744:1744)</f>
        <v>0</v>
      </c>
      <c r="J1746" s="80"/>
      <c r="K1746" s="24" t="e">
        <f t="shared" ref="K1746:P1746" ca="1" si="1933">SUMIF($3:$3,K$2,1746:1746)</f>
        <v>#REF!</v>
      </c>
      <c r="L1746" s="24" t="e">
        <f t="shared" ca="1" si="1933"/>
        <v>#REF!</v>
      </c>
      <c r="M1746" s="24" t="e">
        <f t="shared" ca="1" si="1933"/>
        <v>#REF!</v>
      </c>
      <c r="N1746" s="24" t="e">
        <f t="shared" ca="1" si="1933"/>
        <v>#REF!</v>
      </c>
      <c r="O1746" s="24" t="e">
        <f t="shared" ca="1" si="1933"/>
        <v>#REF!</v>
      </c>
      <c r="P1746" s="24" t="e">
        <f t="shared" ca="1" si="1933"/>
        <v>#REF!</v>
      </c>
      <c r="R1746" s="24"/>
      <c r="S1746" s="80" t="e" cm="1">
        <f t="array" aca="1" ref="S1746" ca="1">(SUM(INDEX(1741:1741,1,MAX(COLUMN($R:$R),COLUMN()-($H1738*12-1))):S1743)/($H1738*12)+IF($R1748=0,0,SUM(INDEX(1746:1746,1,MAX(COLUMN($R:$R),COLUMN()-(($H1738-$H1739)*12))):S1748)/(($H1738)*12)))</f>
        <v>#REF!</v>
      </c>
      <c r="T1746" s="80" t="e" cm="1">
        <f t="array" aca="1" ref="T1746" ca="1">(SUM(INDEX(1741:1741,1,MAX(COLUMN($R:$R),COLUMN()-($H1738*12-1))):T1743)/($H1738*12)+IF($R1748=0,0,SUM(INDEX(1746:1746,1,MAX(COLUMN($R:$R),COLUMN()-(($H1738-$H1739)*12))):T1748)/(($H1738)*12)))</f>
        <v>#REF!</v>
      </c>
      <c r="U1746" s="80" t="e" cm="1">
        <f t="array" aca="1" ref="U1746" ca="1">(SUM(INDEX(1741:1741,1,MAX(COLUMN($R:$R),COLUMN()-($H1738*12-1))):U1743)/($H1738*12)+IF($R1748=0,0,SUM(INDEX(1746:1746,1,MAX(COLUMN($R:$R),COLUMN()-(($H1738-$H1739)*12))):U1748)/(($H1738)*12)))</f>
        <v>#REF!</v>
      </c>
      <c r="V1746" s="80" t="e" cm="1">
        <f t="array" aca="1" ref="V1746" ca="1">(SUM(INDEX(1741:1741,1,MAX(COLUMN($R:$R),COLUMN()-($H1738*12-1))):V1743)/($H1738*12)+IF($R1748=0,0,SUM(INDEX(1746:1746,1,MAX(COLUMN($R:$R),COLUMN()-(($H1738-$H1739)*12))):V1748)/(($H1738)*12)))</f>
        <v>#REF!</v>
      </c>
      <c r="W1746" s="80" t="e" cm="1">
        <f t="array" aca="1" ref="W1746" ca="1">(SUM(INDEX(1741:1741,1,MAX(COLUMN($R:$R),COLUMN()-($H1738*12-1))):W1743)/($H1738*12)+IF($R1748=0,0,SUM(INDEX(1746:1746,1,MAX(COLUMN($R:$R),COLUMN()-(($H1738-$H1739)*12))):W1748)/(($H1738)*12)))</f>
        <v>#REF!</v>
      </c>
      <c r="X1746" s="80" t="e" cm="1">
        <f t="array" aca="1" ref="X1746" ca="1">(SUM(INDEX(1741:1741,1,MAX(COLUMN($R:$R),COLUMN()-($H1738*12-1))):X1743)/($H1738*12)+IF($R1748=0,0,SUM(INDEX(1746:1746,1,MAX(COLUMN($R:$R),COLUMN()-(($H1738-$H1739)*12))):X1748)/(($H1738)*12)))</f>
        <v>#REF!</v>
      </c>
      <c r="Y1746" s="80" t="e" cm="1">
        <f t="array" aca="1" ref="Y1746" ca="1">(SUM(INDEX(1741:1741,1,MAX(COLUMN($R:$R),COLUMN()-($H1738*12-1))):Y1743)/($H1738*12)+IF($R1748=0,0,SUM(INDEX(1746:1746,1,MAX(COLUMN($R:$R),COLUMN()-(($H1738-$H1739)*12))):Y1748)/(($H1738)*12)))</f>
        <v>#REF!</v>
      </c>
      <c r="Z1746" s="80" t="e" cm="1">
        <f t="array" aca="1" ref="Z1746" ca="1">(SUM(INDEX(1741:1741,1,MAX(COLUMN($R:$R),COLUMN()-($H1738*12-1))):Z1743)/($H1738*12)+IF($R1748=0,0,SUM(INDEX(1746:1746,1,MAX(COLUMN($R:$R),COLUMN()-(($H1738-$H1739)*12))):Z1748)/(($H1738)*12)))</f>
        <v>#REF!</v>
      </c>
      <c r="AA1746" s="80" t="e" cm="1">
        <f t="array" aca="1" ref="AA1746" ca="1">(SUM(INDEX(1741:1741,1,MAX(COLUMN($R:$R),COLUMN()-($H1738*12-1))):AA1743)/($H1738*12)+IF($R1748=0,0,SUM(INDEX(1746:1746,1,MAX(COLUMN($R:$R),COLUMN()-(($H1738-$H1739)*12))):AA1748)/(($H1738)*12)))</f>
        <v>#REF!</v>
      </c>
      <c r="AB1746" s="80" t="e" cm="1">
        <f t="array" aca="1" ref="AB1746" ca="1">(SUM(INDEX(1741:1741,1,MAX(COLUMN($R:$R),COLUMN()-($H1738*12-1))):AB1743)/($H1738*12)+IF($R1748=0,0,SUM(INDEX(1746:1746,1,MAX(COLUMN($R:$R),COLUMN()-(($H1738-$H1739)*12))):AB1748)/(($H1738)*12)))</f>
        <v>#REF!</v>
      </c>
      <c r="AC1746" s="80" t="e" cm="1">
        <f t="array" aca="1" ref="AC1746" ca="1">(SUM(INDEX(1741:1741,1,MAX(COLUMN($R:$R),COLUMN()-($H1738*12-1))):AC1743)/($H1738*12)+IF($R1748=0,0,SUM(INDEX(1746:1746,1,MAX(COLUMN($R:$R),COLUMN()-(($H1738-$H1739)*12))):AC1748)/(($H1738)*12)))</f>
        <v>#REF!</v>
      </c>
      <c r="AD1746" s="80" t="e" cm="1">
        <f t="array" aca="1" ref="AD1746" ca="1">(SUM(INDEX(1741:1741,1,MAX(COLUMN($R:$R),COLUMN()-($H1738*12-1))):AD1743)/($H1738*12)+IF($R1748=0,0,SUM(INDEX(1746:1746,1,MAX(COLUMN($R:$R),COLUMN()-(($H1738-$H1739)*12))):AD1748)/(($H1738)*12)))</f>
        <v>#REF!</v>
      </c>
      <c r="AE1746" s="80" t="e" cm="1">
        <f t="array" aca="1" ref="AE1746" ca="1">(SUM(INDEX(1741:1741,1,MAX(COLUMN($R:$R),COLUMN()-($H1738*12-1))):AE1743)/($H1738*12)+IF($R1748=0,0,SUM(INDEX(1746:1746,1,MAX(COLUMN($R:$R),COLUMN()-(($H1738-$H1739)*12))):AE1748)/(($H1738)*12)))</f>
        <v>#REF!</v>
      </c>
      <c r="AF1746" s="80" t="e" cm="1">
        <f t="array" aca="1" ref="AF1746" ca="1">(SUM(INDEX(1741:1741,1,MAX(COLUMN($R:$R),COLUMN()-($H1738*12-1))):AF1743)/($H1738*12)+IF($R1748=0,0,SUM(INDEX(1746:1746,1,MAX(COLUMN($R:$R),COLUMN()-(($H1738-$H1739)*12))):AF1748)/(($H1738)*12)))</f>
        <v>#REF!</v>
      </c>
      <c r="AG1746" s="80" t="e" cm="1">
        <f t="array" aca="1" ref="AG1746" ca="1">(SUM(INDEX(1741:1741,1,MAX(COLUMN($R:$R),COLUMN()-($H1738*12-1))):AG1743)/($H1738*12)+IF($R1748=0,0,SUM(INDEX(1746:1746,1,MAX(COLUMN($R:$R),COLUMN()-(($H1738-$H1739)*12))):AG1748)/(($H1738)*12)))</f>
        <v>#REF!</v>
      </c>
      <c r="AH1746" s="80" t="e" cm="1">
        <f t="array" aca="1" ref="AH1746" ca="1">(SUM(INDEX(1741:1741,1,MAX(COLUMN($R:$R),COLUMN()-($H1738*12-1))):AH1743)/($H1738*12)+IF($R1748=0,0,SUM(INDEX(1746:1746,1,MAX(COLUMN($R:$R),COLUMN()-(($H1738-$H1739)*12))):AH1748)/(($H1738)*12)))</f>
        <v>#REF!</v>
      </c>
      <c r="AI1746" s="80" t="e" cm="1">
        <f t="array" aca="1" ref="AI1746" ca="1">(SUM(INDEX(1741:1741,1,MAX(COLUMN($R:$R),COLUMN()-($H1738*12-1))):AI1743)/($H1738*12)+IF($R1748=0,0,SUM(INDEX(1746:1746,1,MAX(COLUMN($R:$R),COLUMN()-(($H1738-$H1739)*12))):AI1748)/(($H1738)*12)))</f>
        <v>#REF!</v>
      </c>
      <c r="AJ1746" s="80" t="e" cm="1">
        <f t="array" aca="1" ref="AJ1746" ca="1">(SUM(INDEX(1741:1741,1,MAX(COLUMN($R:$R),COLUMN()-($H1738*12-1))):AJ1743)/($H1738*12)+IF($R1748=0,0,SUM(INDEX(1746:1746,1,MAX(COLUMN($R:$R),COLUMN()-(($H1738-$H1739)*12))):AJ1748)/(($H1738)*12)))</f>
        <v>#REF!</v>
      </c>
      <c r="AK1746" s="80" t="e" cm="1">
        <f t="array" aca="1" ref="AK1746" ca="1">(SUM(INDEX(1741:1741,1,MAX(COLUMN($R:$R),COLUMN()-($H1738*12-1))):AK1743)/($H1738*12)+IF($R1748=0,0,SUM(INDEX(1746:1746,1,MAX(COLUMN($R:$R),COLUMN()-(($H1738-$H1739)*12))):AK1748)/(($H1738)*12)))</f>
        <v>#REF!</v>
      </c>
      <c r="AL1746" s="80" t="e" cm="1">
        <f t="array" aca="1" ref="AL1746" ca="1">(SUM(INDEX(1741:1741,1,MAX(COLUMN($R:$R),COLUMN()-($H1738*12-1))):AL1743)/($H1738*12)+IF($R1748=0,0,SUM(INDEX(1746:1746,1,MAX(COLUMN($R:$R),COLUMN()-(($H1738-$H1739)*12))):AL1748)/(($H1738)*12)))</f>
        <v>#REF!</v>
      </c>
      <c r="AM1746" s="80" t="e" cm="1">
        <f t="array" aca="1" ref="AM1746" ca="1">(SUM(INDEX(1741:1741,1,MAX(COLUMN($R:$R),COLUMN()-($H1738*12-1))):AM1743)/($H1738*12)+IF($R1748=0,0,SUM(INDEX(1746:1746,1,MAX(COLUMN($R:$R),COLUMN()-(($H1738-$H1739)*12))):AM1748)/(($H1738)*12)))</f>
        <v>#REF!</v>
      </c>
      <c r="AN1746" s="80" t="e" cm="1">
        <f t="array" aca="1" ref="AN1746" ca="1">(SUM(INDEX(1741:1741,1,MAX(COLUMN($R:$R),COLUMN()-($H1738*12-1))):AN1743)/($H1738*12)+IF($R1748=0,0,SUM(INDEX(1746:1746,1,MAX(COLUMN($R:$R),COLUMN()-(($H1738-$H1739)*12))):AN1748)/(($H1738)*12)))</f>
        <v>#REF!</v>
      </c>
      <c r="AO1746" s="80" t="e" cm="1">
        <f t="array" aca="1" ref="AO1746" ca="1">(SUM(INDEX(1741:1741,1,MAX(COLUMN($R:$R),COLUMN()-($H1738*12-1))):AO1743)/($H1738*12)+IF($R1748=0,0,SUM(INDEX(1746:1746,1,MAX(COLUMN($R:$R),COLUMN()-(($H1738-$H1739)*12))):AO1748)/(($H1738)*12)))</f>
        <v>#REF!</v>
      </c>
      <c r="AP1746" s="80" t="e" cm="1">
        <f t="array" aca="1" ref="AP1746" ca="1">(SUM(INDEX(1741:1741,1,MAX(COLUMN($R:$R),COLUMN()-($H1738*12-1))):AP1743)/($H1738*12)+IF($R1748=0,0,SUM(INDEX(1746:1746,1,MAX(COLUMN($R:$R),COLUMN()-(($H1738-$H1739)*12))):AP1748)/(($H1738)*12)))</f>
        <v>#REF!</v>
      </c>
      <c r="AQ1746" s="80" t="e" cm="1">
        <f t="array" aca="1" ref="AQ1746" ca="1">(SUM(INDEX(1741:1741,1,MAX(COLUMN($R:$R),COLUMN()-($H1738*12-1))):AQ1743)/($H1738*12)+IF($R1748=0,0,SUM(INDEX(1746:1746,1,MAX(COLUMN($R:$R),COLUMN()-(($H1738-$H1739)*12))):AQ1748)/(($H1738)*12)))</f>
        <v>#REF!</v>
      </c>
      <c r="AR1746" s="80" t="e" cm="1">
        <f t="array" aca="1" ref="AR1746" ca="1">(SUM(INDEX(1741:1741,1,MAX(COLUMN($R:$R),COLUMN()-($H1738*12-1))):AR1743)/($H1738*12)+IF($R1748=0,0,SUM(INDEX(1746:1746,1,MAX(COLUMN($R:$R),COLUMN()-(($H1738-$H1739)*12))):AR1748)/(($H1738)*12)))</f>
        <v>#REF!</v>
      </c>
      <c r="AS1746" s="80" t="e" cm="1">
        <f t="array" aca="1" ref="AS1746" ca="1">(SUM(INDEX(1741:1741,1,MAX(COLUMN($R:$R),COLUMN()-($H1738*12-1))):AS1743)/($H1738*12)+IF($R1748=0,0,SUM(INDEX(1746:1746,1,MAX(COLUMN($R:$R),COLUMN()-(($H1738-$H1739)*12))):AS1748)/(($H1738)*12)))</f>
        <v>#REF!</v>
      </c>
      <c r="AT1746" s="80" t="e" cm="1">
        <f t="array" aca="1" ref="AT1746" ca="1">(SUM(INDEX(1741:1741,1,MAX(COLUMN($R:$R),COLUMN()-($H1738*12-1))):AT1743)/($H1738*12)+IF($R1748=0,0,SUM(INDEX(1746:1746,1,MAX(COLUMN($R:$R),COLUMN()-(($H1738-$H1739)*12))):AT1748)/(($H1738)*12)))</f>
        <v>#REF!</v>
      </c>
      <c r="AU1746" s="80" t="e" cm="1">
        <f t="array" aca="1" ref="AU1746" ca="1">(SUM(INDEX(1741:1741,1,MAX(COLUMN($R:$R),COLUMN()-($H1738*12-1))):AU1743)/($H1738*12)+IF($R1748=0,0,SUM(INDEX(1746:1746,1,MAX(COLUMN($R:$R),COLUMN()-(($H1738-$H1739)*12))):AU1748)/(($H1738)*12)))</f>
        <v>#REF!</v>
      </c>
      <c r="AV1746" s="80" t="e" cm="1">
        <f t="array" aca="1" ref="AV1746" ca="1">(SUM(INDEX(1741:1741,1,MAX(COLUMN($R:$R),COLUMN()-($H1738*12-1))):AV1743)/($H1738*12)+IF($R1748=0,0,SUM(INDEX(1746:1746,1,MAX(COLUMN($R:$R),COLUMN()-(($H1738-$H1739)*12))):AV1748)/(($H1738)*12)))</f>
        <v>#REF!</v>
      </c>
      <c r="AW1746" s="80" t="e" cm="1">
        <f t="array" aca="1" ref="AW1746" ca="1">(SUM(INDEX(1741:1741,1,MAX(COLUMN($R:$R),COLUMN()-($H1738*12-1))):AW1743)/($H1738*12)+IF($R1748=0,0,SUM(INDEX(1746:1746,1,MAX(COLUMN($R:$R),COLUMN()-(($H1738-$H1739)*12))):AW1748)/(($H1738)*12)))</f>
        <v>#REF!</v>
      </c>
      <c r="AX1746" s="80" t="e" cm="1">
        <f t="array" aca="1" ref="AX1746" ca="1">(SUM(INDEX(1741:1741,1,MAX(COLUMN($R:$R),COLUMN()-($H1738*12-1))):AX1743)/($H1738*12)+IF($R1748=0,0,SUM(INDEX(1746:1746,1,MAX(COLUMN($R:$R),COLUMN()-(($H1738-$H1739)*12))):AX1748)/(($H1738)*12)))</f>
        <v>#REF!</v>
      </c>
      <c r="AY1746" s="80" t="e" cm="1">
        <f t="array" aca="1" ref="AY1746" ca="1">(SUM(INDEX(1741:1741,1,MAX(COLUMN($R:$R),COLUMN()-($H1738*12-1))):AY1743)/($H1738*12)+IF($R1748=0,0,SUM(INDEX(1746:1746,1,MAX(COLUMN($R:$R),COLUMN()-(($H1738-$H1739)*12))):AY1748)/(($H1738)*12)))</f>
        <v>#REF!</v>
      </c>
      <c r="AZ1746" s="80" t="e" cm="1">
        <f t="array" aca="1" ref="AZ1746" ca="1">(SUM(INDEX(1741:1741,1,MAX(COLUMN($R:$R),COLUMN()-($H1738*12-1))):AZ1743)/($H1738*12)+IF($R1748=0,0,SUM(INDEX(1746:1746,1,MAX(COLUMN($R:$R),COLUMN()-(($H1738-$H1739)*12))):AZ1748)/(($H1738)*12)))</f>
        <v>#REF!</v>
      </c>
      <c r="BA1746" s="80" t="e" cm="1">
        <f t="array" aca="1" ref="BA1746" ca="1">(SUM(INDEX(1741:1741,1,MAX(COLUMN($R:$R),COLUMN()-($H1738*12-1))):BA1743)/($H1738*12)+IF($R1748=0,0,SUM(INDEX(1746:1746,1,MAX(COLUMN($R:$R),COLUMN()-(($H1738-$H1739)*12))):BA1748)/(($H1738)*12)))</f>
        <v>#REF!</v>
      </c>
      <c r="BB1746" s="80" t="e" cm="1">
        <f t="array" aca="1" ref="BB1746" ca="1">(SUM(INDEX(1741:1741,1,MAX(COLUMN($R:$R),COLUMN()-($H1738*12-1))):BB1743)/($H1738*12)+IF($R1748=0,0,SUM(INDEX(1746:1746,1,MAX(COLUMN($R:$R),COLUMN()-(($H1738-$H1739)*12))):BB1748)/(($H1738)*12)))</f>
        <v>#REF!</v>
      </c>
      <c r="BC1746" s="80" t="e" cm="1">
        <f t="array" aca="1" ref="BC1746" ca="1">(SUM(INDEX(1741:1741,1,MAX(COLUMN($R:$R),COLUMN()-($H1738*12-1))):BC1743)/($H1738*12)+IF($R1748=0,0,SUM(INDEX(1746:1746,1,MAX(COLUMN($R:$R),COLUMN()-(($H1738-$H1739)*12))):BC1748)/(($H1738)*12)))</f>
        <v>#REF!</v>
      </c>
      <c r="BD1746" s="80" t="e" cm="1">
        <f t="array" aca="1" ref="BD1746" ca="1">(SUM(INDEX(1741:1741,1,MAX(COLUMN($R:$R),COLUMN()-($H1738*12-1))):BD1743)/($H1738*12)+IF($R1748=0,0,SUM(INDEX(1746:1746,1,MAX(COLUMN($R:$R),COLUMN()-(($H1738-$H1739)*12))):BD1748)/(($H1738)*12)))</f>
        <v>#REF!</v>
      </c>
      <c r="BE1746" s="80" t="e" cm="1">
        <f t="array" aca="1" ref="BE1746" ca="1">(SUM(INDEX(1741:1741,1,MAX(COLUMN($R:$R),COLUMN()-($H1738*12-1))):BE1743)/($H1738*12)+IF($R1748=0,0,SUM(INDEX(1746:1746,1,MAX(COLUMN($R:$R),COLUMN()-(($H1738-$H1739)*12))):BE1748)/(($H1738)*12)))</f>
        <v>#REF!</v>
      </c>
      <c r="BF1746" s="80" t="e" cm="1">
        <f t="array" aca="1" ref="BF1746" ca="1">(SUM(INDEX(1741:1741,1,MAX(COLUMN($R:$R),COLUMN()-($H1738*12-1))):BF1743)/($H1738*12)+IF($R1748=0,0,SUM(INDEX(1746:1746,1,MAX(COLUMN($R:$R),COLUMN()-(($H1738-$H1739)*12))):BF1748)/(($H1738)*12)))</f>
        <v>#REF!</v>
      </c>
      <c r="BG1746" s="80" t="e" cm="1">
        <f t="array" aca="1" ref="BG1746" ca="1">(SUM(INDEX(1741:1741,1,MAX(COLUMN($R:$R),COLUMN()-($H1738*12-1))):BG1743)/($H1738*12)+IF($R1748=0,0,SUM(INDEX(1746:1746,1,MAX(COLUMN($R:$R),COLUMN()-(($H1738-$H1739)*12))):BG1748)/(($H1738)*12)))</f>
        <v>#REF!</v>
      </c>
      <c r="BH1746" s="80" t="e" cm="1">
        <f t="array" aca="1" ref="BH1746" ca="1">(SUM(INDEX(1741:1741,1,MAX(COLUMN($R:$R),COLUMN()-($H1738*12-1))):BH1743)/($H1738*12)+IF($R1748=0,0,SUM(INDEX(1746:1746,1,MAX(COLUMN($R:$R),COLUMN()-(($H1738-$H1739)*12))):BH1748)/(($H1738)*12)))</f>
        <v>#REF!</v>
      </c>
      <c r="BI1746" s="80" t="e" cm="1">
        <f t="array" aca="1" ref="BI1746" ca="1">(SUM(INDEX(1741:1741,1,MAX(COLUMN($R:$R),COLUMN()-($H1738*12-1))):BI1743)/($H1738*12)+IF($R1748=0,0,SUM(INDEX(1746:1746,1,MAX(COLUMN($R:$R),COLUMN()-(($H1738-$H1739)*12))):BI1748)/(($H1738)*12)))</f>
        <v>#REF!</v>
      </c>
      <c r="BJ1746" s="80" t="e" cm="1">
        <f t="array" aca="1" ref="BJ1746" ca="1">(SUM(INDEX(1741:1741,1,MAX(COLUMN($R:$R),COLUMN()-($H1738*12-1))):BJ1743)/($H1738*12)+IF($R1748=0,0,SUM(INDEX(1746:1746,1,MAX(COLUMN($R:$R),COLUMN()-(($H1738-$H1739)*12))):BJ1748)/(($H1738)*12)))</f>
        <v>#REF!</v>
      </c>
      <c r="BK1746" s="80" t="e" cm="1">
        <f t="array" aca="1" ref="BK1746" ca="1">(SUM(INDEX(1741:1741,1,MAX(COLUMN($R:$R),COLUMN()-($H1738*12-1))):BK1743)/($H1738*12)+IF($R1748=0,0,SUM(INDEX(1746:1746,1,MAX(COLUMN($R:$R),COLUMN()-(($H1738-$H1739)*12))):BK1748)/(($H1738)*12)))</f>
        <v>#REF!</v>
      </c>
      <c r="BL1746" s="80" t="e" cm="1">
        <f t="array" aca="1" ref="BL1746" ca="1">(SUM(INDEX(1741:1741,1,MAX(COLUMN($R:$R),COLUMN()-($H1738*12-1))):BL1743)/($H1738*12)+IF($R1748=0,0,SUM(INDEX(1746:1746,1,MAX(COLUMN($R:$R),COLUMN()-(($H1738-$H1739)*12))):BL1748)/(($H1738)*12)))</f>
        <v>#REF!</v>
      </c>
      <c r="BM1746" s="80" t="e" cm="1">
        <f t="array" aca="1" ref="BM1746" ca="1">(SUM(INDEX(1741:1741,1,MAX(COLUMN($R:$R),COLUMN()-($H1738*12-1))):BM1743)/($H1738*12)+IF($R1748=0,0,SUM(INDEX(1746:1746,1,MAX(COLUMN($R:$R),COLUMN()-(($H1738-$H1739)*12))):BM1748)/(($H1738)*12)))</f>
        <v>#REF!</v>
      </c>
      <c r="BN1746" s="80" t="e" cm="1">
        <f t="array" aca="1" ref="BN1746" ca="1">(SUM(INDEX(1741:1741,1,MAX(COLUMN($R:$R),COLUMN()-($H1738*12-1))):BN1743)/($H1738*12)+IF($R1748=0,0,SUM(INDEX(1746:1746,1,MAX(COLUMN($R:$R),COLUMN()-(($H1738-$H1739)*12))):BN1748)/(($H1738)*12)))</f>
        <v>#REF!</v>
      </c>
      <c r="BO1746" s="80" t="e" cm="1">
        <f t="array" aca="1" ref="BO1746" ca="1">(SUM(INDEX(1741:1741,1,MAX(COLUMN($R:$R),COLUMN()-($H1738*12-1))):BO1743)/($H1738*12)+IF($R1748=0,0,SUM(INDEX(1746:1746,1,MAX(COLUMN($R:$R),COLUMN()-(($H1738-$H1739)*12))):BO1748)/(($H1738)*12)))</f>
        <v>#REF!</v>
      </c>
      <c r="BP1746" s="80" t="e" cm="1">
        <f t="array" aca="1" ref="BP1746" ca="1">(SUM(INDEX(1741:1741,1,MAX(COLUMN($R:$R),COLUMN()-($H1738*12-1))):BP1743)/($H1738*12)+IF($R1748=0,0,SUM(INDEX(1746:1746,1,MAX(COLUMN($R:$R),COLUMN()-(($H1738-$H1739)*12))):BP1748)/(($H1738)*12)))</f>
        <v>#REF!</v>
      </c>
      <c r="BQ1746" s="80" t="e" cm="1">
        <f t="array" aca="1" ref="BQ1746" ca="1">(SUM(INDEX(1741:1741,1,MAX(COLUMN($R:$R),COLUMN()-($H1738*12-1))):BQ1743)/($H1738*12)+IF($R1748=0,0,SUM(INDEX(1746:1746,1,MAX(COLUMN($R:$R),COLUMN()-(($H1738-$H1739)*12))):BQ1748)/(($H1738)*12)))</f>
        <v>#REF!</v>
      </c>
      <c r="BR1746" s="80" t="e" cm="1">
        <f t="array" aca="1" ref="BR1746" ca="1">(SUM(INDEX(1741:1741,1,MAX(COLUMN($R:$R),COLUMN()-($H1738*12-1))):BR1743)/($H1738*12)+IF($R1748=0,0,SUM(INDEX(1746:1746,1,MAX(COLUMN($R:$R),COLUMN()-(($H1738-$H1739)*12))):BR1748)/(($H1738)*12)))</f>
        <v>#REF!</v>
      </c>
      <c r="BS1746" s="80" t="e" cm="1">
        <f t="array" aca="1" ref="BS1746" ca="1">(SUM(INDEX(1741:1741,1,MAX(COLUMN($R:$R),COLUMN()-($H1738*12-1))):BS1743)/($H1738*12)+IF($R1748=0,0,SUM(INDEX(1746:1746,1,MAX(COLUMN($R:$R),COLUMN()-(($H1738-$H1739)*12))):BS1748)/(($H1738)*12)))</f>
        <v>#REF!</v>
      </c>
      <c r="BT1746" s="80" t="e" cm="1">
        <f t="array" aca="1" ref="BT1746" ca="1">(SUM(INDEX(1741:1741,1,MAX(COLUMN($R:$R),COLUMN()-($H1738*12-1))):BT1743)/($H1738*12)+IF($R1748=0,0,SUM(INDEX(1746:1746,1,MAX(COLUMN($R:$R),COLUMN()-(($H1738-$H1739)*12))):BT1748)/(($H1738)*12)))</f>
        <v>#REF!</v>
      </c>
      <c r="BU1746" s="80" t="e" cm="1">
        <f t="array" aca="1" ref="BU1746" ca="1">(SUM(INDEX(1741:1741,1,MAX(COLUMN($R:$R),COLUMN()-($H1738*12-1))):BU1743)/($H1738*12)+IF($R1748=0,0,SUM(INDEX(1746:1746,1,MAX(COLUMN($R:$R),COLUMN()-(($H1738-$H1739)*12))):BU1748)/(($H1738)*12)))</f>
        <v>#REF!</v>
      </c>
      <c r="BV1746" s="80" t="e" cm="1">
        <f t="array" aca="1" ref="BV1746" ca="1">(SUM(INDEX(1741:1741,1,MAX(COLUMN($R:$R),COLUMN()-($H1738*12-1))):BV1743)/($H1738*12)+IF($R1748=0,0,SUM(INDEX(1746:1746,1,MAX(COLUMN($R:$R),COLUMN()-(($H1738-$H1739)*12))):BV1748)/(($H1738)*12)))</f>
        <v>#REF!</v>
      </c>
      <c r="BW1746" s="80" t="e" cm="1">
        <f t="array" aca="1" ref="BW1746" ca="1">(SUM(INDEX(1741:1741,1,MAX(COLUMN($R:$R),COLUMN()-($H1738*12-1))):BW1743)/($H1738*12)+IF($R1748=0,0,SUM(INDEX(1746:1746,1,MAX(COLUMN($R:$R),COLUMN()-(($H1738-$H1739)*12))):BW1748)/(($H1738)*12)))</f>
        <v>#REF!</v>
      </c>
      <c r="BX1746" s="80" t="e" cm="1">
        <f t="array" aca="1" ref="BX1746" ca="1">(SUM(INDEX(1741:1741,1,MAX(COLUMN($R:$R),COLUMN()-($H1738*12-1))):BX1743)/($H1738*12)+IF($R1748=0,0,SUM(INDEX(1746:1746,1,MAX(COLUMN($R:$R),COLUMN()-(($H1738-$H1739)*12))):BX1748)/(($H1738)*12)))</f>
        <v>#REF!</v>
      </c>
      <c r="BY1746" s="80" t="e" cm="1">
        <f t="array" aca="1" ref="BY1746" ca="1">(SUM(INDEX(1741:1741,1,MAX(COLUMN($R:$R),COLUMN()-($H1738*12-1))):BY1743)/($H1738*12)+IF($R1748=0,0,SUM(INDEX(1746:1746,1,MAX(COLUMN($R:$R),COLUMN()-(($H1738-$H1739)*12))):BY1748)/(($H1738)*12)))</f>
        <v>#REF!</v>
      </c>
      <c r="BZ1746" s="80" t="e" cm="1">
        <f t="array" aca="1" ref="BZ1746" ca="1">(SUM(INDEX(1741:1741,1,MAX(COLUMN($R:$R),COLUMN()-($H1738*12-1))):BZ1743)/($H1738*12)+IF($R1748=0,0,SUM(INDEX(1746:1746,1,MAX(COLUMN($R:$R),COLUMN()-(($H1738-$H1739)*12))):BZ1748)/(($H1738)*12)))</f>
        <v>#REF!</v>
      </c>
      <c r="CA1746" s="80" t="e" cm="1">
        <f t="array" aca="1" ref="CA1746" ca="1">(SUM(INDEX(1741:1741,1,MAX(COLUMN($R:$R),COLUMN()-($H1738*12-1))):CA1743)/($H1738*12)+IF($R1748=0,0,SUM(INDEX(1746:1746,1,MAX(COLUMN($R:$R),COLUMN()-(($H1738-$H1739)*12))):CA1748)/(($H1738)*12)))</f>
        <v>#REF!</v>
      </c>
      <c r="CB1746" s="80" t="e" cm="1">
        <f t="array" aca="1" ref="CB1746" ca="1">(SUM(INDEX(1741:1741,1,MAX(COLUMN($R:$R),COLUMN()-($H1738*12-1))):CB1743)/($H1738*12)+IF($R1748=0,0,SUM(INDEX(1746:1746,1,MAX(COLUMN($R:$R),COLUMN()-(($H1738-$H1739)*12))):CB1748)/(($H1738)*12)))</f>
        <v>#REF!</v>
      </c>
      <c r="CC1746" s="80" t="e" cm="1">
        <f t="array" aca="1" ref="CC1746" ca="1">(SUM(INDEX(1741:1741,1,MAX(COLUMN($R:$R),COLUMN()-($H1738*12-1))):CC1743)/($H1738*12)+IF($R1748=0,0,SUM(INDEX(1746:1746,1,MAX(COLUMN($R:$R),COLUMN()-(($H1738-$H1739)*12))):CC1748)/(($H1738)*12)))</f>
        <v>#REF!</v>
      </c>
      <c r="CD1746" s="80" t="e" cm="1">
        <f t="array" aca="1" ref="CD1746" ca="1">(SUM(INDEX(1741:1741,1,MAX(COLUMN($R:$R),COLUMN()-($H1738*12-1))):CD1743)/($H1738*12)+IF($R1748=0,0,SUM(INDEX(1746:1746,1,MAX(COLUMN($R:$R),COLUMN()-(($H1738-$H1739)*12))):CD1748)/(($H1738)*12)))</f>
        <v>#REF!</v>
      </c>
      <c r="CE1746" s="80" t="e" cm="1">
        <f t="array" aca="1" ref="CE1746" ca="1">(SUM(INDEX(1741:1741,1,MAX(COLUMN($R:$R),COLUMN()-($H1738*12-1))):CE1743)/($H1738*12)+IF($R1748=0,0,SUM(INDEX(1746:1746,1,MAX(COLUMN($R:$R),COLUMN()-(($H1738-$H1739)*12))):CE1748)/(($H1738)*12)))</f>
        <v>#REF!</v>
      </c>
      <c r="CF1746" s="80" t="e" cm="1">
        <f t="array" aca="1" ref="CF1746" ca="1">(SUM(INDEX(1741:1741,1,MAX(COLUMN($R:$R),COLUMN()-($H1738*12-1))):CF1743)/($H1738*12)+IF($R1748=0,0,SUM(INDEX(1746:1746,1,MAX(COLUMN($R:$R),COLUMN()-(($H1738-$H1739)*12))):CF1748)/(($H1738)*12)))</f>
        <v>#REF!</v>
      </c>
      <c r="CG1746" s="80" t="e" cm="1">
        <f t="array" aca="1" ref="CG1746" ca="1">(SUM(INDEX(1741:1741,1,MAX(COLUMN($R:$R),COLUMN()-($H1738*12-1))):CG1743)/($H1738*12)+IF($R1748=0,0,SUM(INDEX(1746:1746,1,MAX(COLUMN($R:$R),COLUMN()-(($H1738-$H1739)*12))):CG1748)/(($H1738)*12)))</f>
        <v>#REF!</v>
      </c>
      <c r="CH1746" s="80" t="e" cm="1">
        <f t="array" aca="1" ref="CH1746" ca="1">(SUM(INDEX(1741:1741,1,MAX(COLUMN($R:$R),COLUMN()-($H1738*12-1))):CH1743)/($H1738*12)+IF($R1748=0,0,SUM(INDEX(1746:1746,1,MAX(COLUMN($R:$R),COLUMN()-(($H1738-$H1739)*12))):CH1748)/(($H1738)*12)))</f>
        <v>#REF!</v>
      </c>
      <c r="CI1746" s="80" t="e" cm="1">
        <f t="array" aca="1" ref="CI1746" ca="1">(SUM(INDEX(1741:1741,1,MAX(COLUMN($R:$R),COLUMN()-($H1738*12-1))):CI1743)/($H1738*12)+IF($R1748=0,0,SUM(INDEX(1746:1746,1,MAX(COLUMN($R:$R),COLUMN()-(($H1738-$H1739)*12))):CI1748)/(($H1738)*12)))</f>
        <v>#REF!</v>
      </c>
      <c r="CJ1746" s="80" t="e" cm="1">
        <f t="array" aca="1" ref="CJ1746" ca="1">(SUM(INDEX(1741:1741,1,MAX(COLUMN($R:$R),COLUMN()-($H1738*12-1))):CJ1743)/($H1738*12)+IF($R1748=0,0,SUM(INDEX(1746:1746,1,MAX(COLUMN($R:$R),COLUMN()-(($H1738-$H1739)*12))):CJ1748)/(($H1738)*12)))</f>
        <v>#REF!</v>
      </c>
      <c r="CK1746" s="80" t="e" cm="1">
        <f t="array" aca="1" ref="CK1746" ca="1">(SUM(INDEX(1741:1741,1,MAX(COLUMN($R:$R),COLUMN()-($H1738*12-1))):CK1743)/($H1738*12)+IF($R1748=0,0,SUM(INDEX(1746:1746,1,MAX(COLUMN($R:$R),COLUMN()-(($H1738-$H1739)*12))):CK1748)/(($H1738)*12)))</f>
        <v>#REF!</v>
      </c>
    </row>
    <row r="1747" spans="2:89" x14ac:dyDescent="0.35">
      <c r="B1747" s="122"/>
      <c r="C1747" s="8"/>
      <c r="D1747" t="s">
        <v>761</v>
      </c>
      <c r="E1747" s="8" t="str">
        <f t="shared" si="1929"/>
        <v>1747 FAINTR-S</v>
      </c>
      <c r="G1747" s="8"/>
      <c r="I1747" s="62"/>
      <c r="J1747" s="62"/>
      <c r="K1747" s="53"/>
      <c r="L1747" s="53"/>
      <c r="M1747" s="53"/>
      <c r="N1747" s="53"/>
      <c r="O1747" s="53"/>
      <c r="P1747" s="53"/>
      <c r="R1747" s="82"/>
      <c r="S1747" s="149"/>
      <c r="T1747" s="149"/>
      <c r="U1747" s="149"/>
      <c r="V1747" s="149"/>
      <c r="W1747" s="149"/>
      <c r="X1747" s="149"/>
      <c r="Y1747" s="149"/>
      <c r="Z1747" s="149"/>
      <c r="AA1747" s="149"/>
      <c r="AB1747" s="149"/>
      <c r="AC1747" s="149"/>
      <c r="AD1747" s="149"/>
      <c r="AE1747" s="149"/>
      <c r="AF1747" s="149"/>
      <c r="AG1747" s="149"/>
      <c r="AH1747" s="149"/>
      <c r="AI1747" s="149"/>
      <c r="AJ1747" s="149"/>
      <c r="AK1747" s="149"/>
      <c r="AL1747" s="149"/>
      <c r="AM1747" s="149"/>
      <c r="AN1747" s="149"/>
      <c r="AO1747" s="149"/>
      <c r="AP1747" s="149"/>
      <c r="AQ1747" s="149"/>
      <c r="AR1747" s="149"/>
      <c r="AS1747" s="149"/>
      <c r="AT1747" s="149"/>
      <c r="AU1747" s="149"/>
      <c r="AV1747" s="149"/>
      <c r="AW1747" s="149"/>
      <c r="AX1747" s="149"/>
      <c r="AY1747" s="149"/>
      <c r="AZ1747" s="149"/>
      <c r="BA1747" s="149"/>
      <c r="BB1747" s="149"/>
      <c r="BC1747" s="149"/>
      <c r="BD1747" s="149"/>
      <c r="BE1747" s="149"/>
      <c r="BF1747" s="149"/>
      <c r="BG1747" s="149"/>
      <c r="BH1747" s="149"/>
      <c r="BI1747" s="149"/>
      <c r="BJ1747" s="149"/>
      <c r="BK1747" s="149"/>
      <c r="BL1747" s="149"/>
      <c r="BM1747" s="149"/>
      <c r="BN1747" s="149"/>
      <c r="BO1747" s="149"/>
      <c r="BP1747" s="149"/>
      <c r="BQ1747" s="149"/>
      <c r="BR1747" s="149"/>
      <c r="BS1747" s="149"/>
      <c r="BT1747" s="149"/>
      <c r="BU1747" s="149"/>
      <c r="BV1747" s="149"/>
      <c r="BW1747" s="149"/>
      <c r="BX1747" s="149"/>
      <c r="BY1747" s="149"/>
      <c r="BZ1747" s="149"/>
      <c r="CA1747" s="149"/>
      <c r="CB1747" s="149"/>
      <c r="CC1747" s="149"/>
      <c r="CD1747" s="149"/>
      <c r="CE1747" s="149"/>
      <c r="CF1747" s="149"/>
      <c r="CG1747" s="149"/>
      <c r="CH1747" s="149"/>
      <c r="CI1747" s="149"/>
      <c r="CJ1747" s="149"/>
      <c r="CK1747" s="149"/>
    </row>
    <row r="1748" spans="2:89" x14ac:dyDescent="0.35">
      <c r="B1748" s="122" t="s">
        <v>219</v>
      </c>
      <c r="C1748" s="8"/>
      <c r="D1748" t="s">
        <v>761</v>
      </c>
      <c r="E1748" s="8" t="str">
        <f t="shared" si="1929"/>
        <v>1748 FAINTR-S</v>
      </c>
      <c r="G1748" s="8" t="str">
        <f>E1748</f>
        <v>1748 FAINTR-S</v>
      </c>
      <c r="I1748" s="74">
        <v>100</v>
      </c>
      <c r="J1748" s="74"/>
      <c r="K1748" s="53"/>
      <c r="L1748" s="53"/>
      <c r="M1748" s="53"/>
      <c r="N1748" s="53"/>
      <c r="O1748" s="53"/>
      <c r="P1748" s="53"/>
      <c r="R1748" s="24">
        <f>-$I1748</f>
        <v>-100</v>
      </c>
      <c r="S1748" s="149"/>
      <c r="T1748" s="149"/>
      <c r="U1748" s="149"/>
      <c r="V1748" s="149"/>
      <c r="W1748" s="149"/>
      <c r="X1748" s="149"/>
      <c r="Y1748" s="149"/>
      <c r="Z1748" s="149"/>
      <c r="AA1748" s="149"/>
      <c r="AB1748" s="149"/>
      <c r="AC1748" s="149"/>
      <c r="AD1748" s="149"/>
      <c r="AE1748" s="149"/>
      <c r="AF1748" s="149"/>
      <c r="AG1748" s="149"/>
      <c r="AH1748" s="149"/>
      <c r="AI1748" s="149"/>
      <c r="AJ1748" s="149"/>
      <c r="AK1748" s="149"/>
      <c r="AL1748" s="149"/>
      <c r="AM1748" s="149"/>
      <c r="AN1748" s="149"/>
      <c r="AO1748" s="149"/>
      <c r="AP1748" s="149"/>
      <c r="AQ1748" s="149"/>
      <c r="AR1748" s="149"/>
      <c r="AS1748" s="149"/>
      <c r="AT1748" s="149"/>
      <c r="AU1748" s="149"/>
      <c r="AV1748" s="149"/>
      <c r="AW1748" s="149"/>
      <c r="AX1748" s="149"/>
      <c r="AY1748" s="149"/>
      <c r="AZ1748" s="149"/>
      <c r="BA1748" s="149"/>
      <c r="BB1748" s="149"/>
      <c r="BC1748" s="149"/>
      <c r="BD1748" s="149"/>
      <c r="BE1748" s="149"/>
      <c r="BF1748" s="149"/>
      <c r="BG1748" s="149"/>
      <c r="BH1748" s="149"/>
      <c r="BI1748" s="149"/>
      <c r="BJ1748" s="149"/>
      <c r="BK1748" s="149"/>
      <c r="BL1748" s="149"/>
      <c r="BM1748" s="149"/>
      <c r="BN1748" s="149"/>
      <c r="BO1748" s="149"/>
      <c r="BP1748" s="149"/>
      <c r="BQ1748" s="149"/>
      <c r="BR1748" s="149"/>
      <c r="BS1748" s="149"/>
      <c r="BT1748" s="149"/>
      <c r="BU1748" s="149"/>
      <c r="BV1748" s="149"/>
      <c r="BW1748" s="149"/>
      <c r="BX1748" s="149"/>
      <c r="BY1748" s="149"/>
      <c r="BZ1748" s="149"/>
      <c r="CA1748" s="149"/>
      <c r="CB1748" s="149"/>
      <c r="CC1748" s="149"/>
      <c r="CD1748" s="149"/>
      <c r="CE1748" s="149"/>
      <c r="CF1748" s="149"/>
      <c r="CG1748" s="149"/>
      <c r="CH1748" s="149"/>
      <c r="CI1748" s="149"/>
      <c r="CJ1748" s="149"/>
      <c r="CK1748" s="149"/>
    </row>
    <row r="1749" spans="2:89" x14ac:dyDescent="0.35">
      <c r="B1749" s="122"/>
      <c r="D1749" t="s">
        <v>761</v>
      </c>
      <c r="E1749" s="8" t="str">
        <f t="shared" si="1929"/>
        <v>1749 FAINTR-S</v>
      </c>
      <c r="S1749" s="72"/>
      <c r="T1749" s="72"/>
      <c r="U1749" s="72"/>
      <c r="V1749" s="72"/>
      <c r="W1749" s="72"/>
      <c r="X1749" s="72"/>
      <c r="Y1749" s="72"/>
      <c r="Z1749" s="72"/>
      <c r="AA1749" s="72"/>
      <c r="AB1749" s="72"/>
      <c r="AC1749" s="72"/>
      <c r="AD1749" s="72"/>
      <c r="AE1749" s="72"/>
      <c r="AF1749" s="72"/>
      <c r="AG1749" s="72"/>
      <c r="AH1749" s="72"/>
      <c r="AI1749" s="72"/>
      <c r="AJ1749" s="72"/>
      <c r="AK1749" s="72"/>
      <c r="AL1749" s="72"/>
      <c r="AM1749" s="72"/>
      <c r="AN1749" s="72"/>
      <c r="AO1749" s="72"/>
      <c r="AP1749" s="72"/>
      <c r="AQ1749" s="72"/>
      <c r="AR1749" s="72"/>
      <c r="AS1749" s="72"/>
      <c r="AT1749" s="72"/>
      <c r="AU1749" s="72"/>
      <c r="AV1749" s="72"/>
      <c r="AW1749" s="72"/>
      <c r="AX1749" s="72"/>
      <c r="AY1749" s="72"/>
      <c r="AZ1749" s="72"/>
      <c r="BA1749" s="72"/>
      <c r="BB1749" s="72"/>
      <c r="BC1749" s="72"/>
      <c r="BD1749" s="72"/>
      <c r="BE1749" s="72"/>
      <c r="BF1749" s="72"/>
      <c r="BG1749" s="72"/>
      <c r="BH1749" s="72"/>
      <c r="BI1749" s="72"/>
      <c r="BJ1749" s="72"/>
      <c r="BK1749" s="72"/>
      <c r="BL1749" s="72"/>
      <c r="BM1749" s="72"/>
      <c r="BN1749" s="72"/>
      <c r="BO1749" s="72"/>
      <c r="BP1749" s="72"/>
      <c r="BQ1749" s="72"/>
      <c r="BR1749" s="72"/>
      <c r="BS1749" s="72"/>
      <c r="BT1749" s="72"/>
      <c r="BU1749" s="72"/>
      <c r="BV1749" s="72"/>
      <c r="BW1749" s="72"/>
      <c r="BX1749" s="72"/>
      <c r="BY1749" s="72"/>
      <c r="BZ1749" s="72"/>
      <c r="CA1749" s="72"/>
      <c r="CB1749" s="72"/>
      <c r="CC1749" s="72"/>
      <c r="CD1749" s="72"/>
      <c r="CE1749" s="72"/>
      <c r="CF1749" s="72"/>
      <c r="CG1749" s="72"/>
      <c r="CH1749" s="72"/>
      <c r="CI1749" s="72"/>
      <c r="CJ1749" s="72"/>
      <c r="CK1749" s="72"/>
    </row>
    <row r="1750" spans="2:89" x14ac:dyDescent="0.35">
      <c r="B1750" s="95" t="s">
        <v>205</v>
      </c>
      <c r="D1750" t="s">
        <v>761</v>
      </c>
      <c r="E1750" s="8" t="str">
        <f t="shared" si="1929"/>
        <v>1750 FAINTR-S</v>
      </c>
      <c r="H1750" s="12"/>
      <c r="S1750" s="72"/>
      <c r="T1750" s="72"/>
      <c r="U1750" s="72"/>
      <c r="V1750" s="72"/>
      <c r="W1750" s="72"/>
      <c r="X1750" s="72"/>
      <c r="Y1750" s="72"/>
      <c r="Z1750" s="72"/>
      <c r="AA1750" s="72"/>
      <c r="AB1750" s="72"/>
      <c r="AC1750" s="72"/>
      <c r="AD1750" s="72"/>
      <c r="AE1750" s="72"/>
      <c r="AF1750" s="72"/>
      <c r="AG1750" s="72"/>
      <c r="AH1750" s="72"/>
      <c r="AI1750" s="72"/>
      <c r="AJ1750" s="72"/>
      <c r="AK1750" s="72"/>
      <c r="AL1750" s="72"/>
      <c r="AM1750" s="72"/>
      <c r="AN1750" s="72"/>
      <c r="AO1750" s="72"/>
      <c r="AP1750" s="72"/>
      <c r="AQ1750" s="72"/>
      <c r="AR1750" s="72"/>
      <c r="AS1750" s="72"/>
      <c r="AT1750" s="72"/>
      <c r="AU1750" s="72"/>
      <c r="AV1750" s="72"/>
      <c r="AW1750" s="72"/>
      <c r="AX1750" s="72"/>
      <c r="AY1750" s="72"/>
      <c r="AZ1750" s="72"/>
      <c r="BA1750" s="72"/>
      <c r="BB1750" s="72"/>
      <c r="BC1750" s="72"/>
      <c r="BD1750" s="72"/>
      <c r="BE1750" s="72"/>
      <c r="BF1750" s="72"/>
      <c r="BG1750" s="72"/>
      <c r="BH1750" s="72"/>
      <c r="BI1750" s="72"/>
      <c r="BJ1750" s="72"/>
      <c r="BK1750" s="72"/>
      <c r="BL1750" s="72"/>
      <c r="BM1750" s="72"/>
      <c r="BN1750" s="72"/>
      <c r="BO1750" s="72"/>
      <c r="BP1750" s="72"/>
      <c r="BQ1750" s="72"/>
      <c r="BR1750" s="72"/>
      <c r="BS1750" s="72"/>
      <c r="BT1750" s="72"/>
      <c r="BU1750" s="72"/>
      <c r="BV1750" s="72"/>
      <c r="BW1750" s="72"/>
      <c r="BX1750" s="72"/>
      <c r="BY1750" s="72"/>
      <c r="BZ1750" s="72"/>
      <c r="CA1750" s="72"/>
      <c r="CB1750" s="72"/>
      <c r="CC1750" s="72"/>
      <c r="CD1750" s="72"/>
      <c r="CE1750" s="72"/>
      <c r="CF1750" s="72"/>
      <c r="CG1750" s="72"/>
      <c r="CH1750" s="72"/>
      <c r="CI1750" s="72"/>
      <c r="CJ1750" s="72"/>
      <c r="CK1750" s="72"/>
    </row>
    <row r="1751" spans="2:89" x14ac:dyDescent="0.35">
      <c r="B1751" s="154" t="str">
        <f>"Gross PP&amp;E - "&amp;SUBSTITUTE(B1736,":","")</f>
        <v>Gross PP&amp;E - Revenue driven intangible assets</v>
      </c>
      <c r="D1751" t="s">
        <v>761</v>
      </c>
      <c r="E1751" s="8" t="str">
        <f t="shared" si="1929"/>
        <v>1751 FAINTR-S</v>
      </c>
      <c r="I1751" s="80">
        <f>I1748</f>
        <v>100</v>
      </c>
      <c r="J1751" s="80"/>
      <c r="K1751" s="24">
        <f t="shared" ref="K1751:P1753" ca="1" si="1934">SUMIF($4:$4,K$2,1751:1751)</f>
        <v>1300</v>
      </c>
      <c r="L1751" s="24">
        <f t="shared" ca="1" si="1934"/>
        <v>2500</v>
      </c>
      <c r="M1751" s="24">
        <f t="shared" ca="1" si="1934"/>
        <v>3700</v>
      </c>
      <c r="N1751" s="24">
        <f t="shared" ca="1" si="1934"/>
        <v>4900</v>
      </c>
      <c r="O1751" s="24">
        <f t="shared" ca="1" si="1934"/>
        <v>6100</v>
      </c>
      <c r="P1751" s="24">
        <f t="shared" si="1934"/>
        <v>0</v>
      </c>
      <c r="R1751" s="24">
        <f>$I1751</f>
        <v>100</v>
      </c>
      <c r="S1751" s="80">
        <f t="shared" ref="S1751:AX1751" ca="1" si="1935">-S1743+R1751</f>
        <v>200</v>
      </c>
      <c r="T1751" s="80">
        <f t="shared" ca="1" si="1935"/>
        <v>300</v>
      </c>
      <c r="U1751" s="80">
        <f t="shared" ca="1" si="1935"/>
        <v>400</v>
      </c>
      <c r="V1751" s="80">
        <f t="shared" ca="1" si="1935"/>
        <v>500</v>
      </c>
      <c r="W1751" s="80">
        <f t="shared" ca="1" si="1935"/>
        <v>600</v>
      </c>
      <c r="X1751" s="80">
        <f t="shared" ca="1" si="1935"/>
        <v>700</v>
      </c>
      <c r="Y1751" s="80">
        <f t="shared" ca="1" si="1935"/>
        <v>800</v>
      </c>
      <c r="Z1751" s="80">
        <f t="shared" ca="1" si="1935"/>
        <v>900</v>
      </c>
      <c r="AA1751" s="80">
        <f t="shared" ca="1" si="1935"/>
        <v>1000</v>
      </c>
      <c r="AB1751" s="80">
        <f t="shared" ca="1" si="1935"/>
        <v>1100</v>
      </c>
      <c r="AC1751" s="80">
        <f t="shared" ca="1" si="1935"/>
        <v>1200</v>
      </c>
      <c r="AD1751" s="80">
        <f t="shared" ca="1" si="1935"/>
        <v>1300</v>
      </c>
      <c r="AE1751" s="80">
        <f t="shared" ca="1" si="1935"/>
        <v>1400</v>
      </c>
      <c r="AF1751" s="80">
        <f t="shared" ca="1" si="1935"/>
        <v>1500</v>
      </c>
      <c r="AG1751" s="80">
        <f t="shared" ca="1" si="1935"/>
        <v>1600</v>
      </c>
      <c r="AH1751" s="80">
        <f t="shared" ca="1" si="1935"/>
        <v>1700</v>
      </c>
      <c r="AI1751" s="80">
        <f t="shared" ca="1" si="1935"/>
        <v>1800</v>
      </c>
      <c r="AJ1751" s="80">
        <f t="shared" ca="1" si="1935"/>
        <v>1900</v>
      </c>
      <c r="AK1751" s="80">
        <f t="shared" ca="1" si="1935"/>
        <v>2000</v>
      </c>
      <c r="AL1751" s="80">
        <f t="shared" ca="1" si="1935"/>
        <v>2100</v>
      </c>
      <c r="AM1751" s="80">
        <f t="shared" ca="1" si="1935"/>
        <v>2200</v>
      </c>
      <c r="AN1751" s="80">
        <f t="shared" ca="1" si="1935"/>
        <v>2300</v>
      </c>
      <c r="AO1751" s="80">
        <f t="shared" ca="1" si="1935"/>
        <v>2400</v>
      </c>
      <c r="AP1751" s="80">
        <f t="shared" ca="1" si="1935"/>
        <v>2500</v>
      </c>
      <c r="AQ1751" s="80">
        <f t="shared" ca="1" si="1935"/>
        <v>2600</v>
      </c>
      <c r="AR1751" s="80">
        <f t="shared" ca="1" si="1935"/>
        <v>2700</v>
      </c>
      <c r="AS1751" s="80">
        <f t="shared" ca="1" si="1935"/>
        <v>2800</v>
      </c>
      <c r="AT1751" s="80">
        <f t="shared" ca="1" si="1935"/>
        <v>2900</v>
      </c>
      <c r="AU1751" s="80">
        <f t="shared" ca="1" si="1935"/>
        <v>3000</v>
      </c>
      <c r="AV1751" s="80">
        <f t="shared" ca="1" si="1935"/>
        <v>3100</v>
      </c>
      <c r="AW1751" s="80">
        <f t="shared" ca="1" si="1935"/>
        <v>3200</v>
      </c>
      <c r="AX1751" s="80">
        <f t="shared" ca="1" si="1935"/>
        <v>3300</v>
      </c>
      <c r="AY1751" s="80">
        <f t="shared" ref="AY1751:CD1751" ca="1" si="1936">-AY1743+AX1751</f>
        <v>3400</v>
      </c>
      <c r="AZ1751" s="80">
        <f t="shared" ca="1" si="1936"/>
        <v>3500</v>
      </c>
      <c r="BA1751" s="80">
        <f t="shared" ca="1" si="1936"/>
        <v>3600</v>
      </c>
      <c r="BB1751" s="80">
        <f t="shared" ca="1" si="1936"/>
        <v>3700</v>
      </c>
      <c r="BC1751" s="80">
        <f t="shared" ca="1" si="1936"/>
        <v>3800</v>
      </c>
      <c r="BD1751" s="80">
        <f t="shared" ca="1" si="1936"/>
        <v>3900</v>
      </c>
      <c r="BE1751" s="80">
        <f t="shared" ca="1" si="1936"/>
        <v>4000</v>
      </c>
      <c r="BF1751" s="80">
        <f t="shared" ca="1" si="1936"/>
        <v>4100</v>
      </c>
      <c r="BG1751" s="80">
        <f t="shared" ca="1" si="1936"/>
        <v>4200</v>
      </c>
      <c r="BH1751" s="80">
        <f t="shared" ca="1" si="1936"/>
        <v>4300</v>
      </c>
      <c r="BI1751" s="80">
        <f t="shared" ca="1" si="1936"/>
        <v>4400</v>
      </c>
      <c r="BJ1751" s="80">
        <f t="shared" ca="1" si="1936"/>
        <v>4500</v>
      </c>
      <c r="BK1751" s="80">
        <f t="shared" ca="1" si="1936"/>
        <v>4600</v>
      </c>
      <c r="BL1751" s="80">
        <f t="shared" ca="1" si="1936"/>
        <v>4700</v>
      </c>
      <c r="BM1751" s="80">
        <f t="shared" ca="1" si="1936"/>
        <v>4800</v>
      </c>
      <c r="BN1751" s="80">
        <f t="shared" ca="1" si="1936"/>
        <v>4900</v>
      </c>
      <c r="BO1751" s="80">
        <f t="shared" ca="1" si="1936"/>
        <v>5000</v>
      </c>
      <c r="BP1751" s="80">
        <f t="shared" ca="1" si="1936"/>
        <v>5100</v>
      </c>
      <c r="BQ1751" s="80">
        <f t="shared" ca="1" si="1936"/>
        <v>5200</v>
      </c>
      <c r="BR1751" s="80">
        <f t="shared" ca="1" si="1936"/>
        <v>5300</v>
      </c>
      <c r="BS1751" s="80">
        <f t="shared" ca="1" si="1936"/>
        <v>5400</v>
      </c>
      <c r="BT1751" s="80">
        <f t="shared" ca="1" si="1936"/>
        <v>5500</v>
      </c>
      <c r="BU1751" s="80">
        <f t="shared" ca="1" si="1936"/>
        <v>5600</v>
      </c>
      <c r="BV1751" s="80">
        <f t="shared" ca="1" si="1936"/>
        <v>5700</v>
      </c>
      <c r="BW1751" s="80">
        <f t="shared" ca="1" si="1936"/>
        <v>5800</v>
      </c>
      <c r="BX1751" s="80">
        <f t="shared" ca="1" si="1936"/>
        <v>5900</v>
      </c>
      <c r="BY1751" s="80">
        <f t="shared" ca="1" si="1936"/>
        <v>6000</v>
      </c>
      <c r="BZ1751" s="80">
        <f t="shared" ca="1" si="1936"/>
        <v>6100</v>
      </c>
      <c r="CA1751" s="80">
        <f t="shared" ca="1" si="1936"/>
        <v>6200</v>
      </c>
      <c r="CB1751" s="80">
        <f t="shared" ca="1" si="1936"/>
        <v>6300</v>
      </c>
      <c r="CC1751" s="80">
        <f t="shared" ca="1" si="1936"/>
        <v>6400</v>
      </c>
      <c r="CD1751" s="80">
        <f t="shared" ca="1" si="1936"/>
        <v>6500</v>
      </c>
      <c r="CE1751" s="80">
        <f t="shared" ref="CE1751:CK1751" ca="1" si="1937">-CE1743+CD1751</f>
        <v>6600</v>
      </c>
      <c r="CF1751" s="80">
        <f t="shared" ca="1" si="1937"/>
        <v>6700</v>
      </c>
      <c r="CG1751" s="80">
        <f t="shared" ca="1" si="1937"/>
        <v>6800</v>
      </c>
      <c r="CH1751" s="80">
        <f t="shared" ca="1" si="1937"/>
        <v>6900</v>
      </c>
      <c r="CI1751" s="80">
        <f t="shared" ca="1" si="1937"/>
        <v>7000</v>
      </c>
      <c r="CJ1751" s="80">
        <f t="shared" ca="1" si="1937"/>
        <v>7100</v>
      </c>
      <c r="CK1751" s="80">
        <f t="shared" ca="1" si="1937"/>
        <v>7200</v>
      </c>
    </row>
    <row r="1752" spans="2:89" x14ac:dyDescent="0.35">
      <c r="B1752" s="154" t="str">
        <f>"Accumulated amortization - "&amp;SUBSTITUTE(B1736,":","")</f>
        <v>Accumulated amortization - Revenue driven intangible assets</v>
      </c>
      <c r="D1752" t="s">
        <v>761</v>
      </c>
      <c r="E1752" s="8" t="str">
        <f t="shared" si="1929"/>
        <v>1752 FAINTR-S</v>
      </c>
      <c r="I1752" s="81">
        <f>-H1739/H1738*I1751</f>
        <v>0</v>
      </c>
      <c r="J1752" s="237"/>
      <c r="K1752" s="37" t="e">
        <f t="shared" ca="1" si="1934"/>
        <v>#REF!</v>
      </c>
      <c r="L1752" s="37" t="e">
        <f t="shared" ca="1" si="1934"/>
        <v>#REF!</v>
      </c>
      <c r="M1752" s="37" t="e">
        <f t="shared" ca="1" si="1934"/>
        <v>#REF!</v>
      </c>
      <c r="N1752" s="37" t="e">
        <f t="shared" ca="1" si="1934"/>
        <v>#REF!</v>
      </c>
      <c r="O1752" s="37" t="e">
        <f t="shared" ca="1" si="1934"/>
        <v>#REF!</v>
      </c>
      <c r="P1752" s="37">
        <f t="shared" si="1934"/>
        <v>0</v>
      </c>
      <c r="R1752" s="37">
        <f>$I1752</f>
        <v>0</v>
      </c>
      <c r="S1752" s="81" t="e">
        <f t="shared" ref="S1752:AX1752" ca="1" si="1938">R1752+S1746</f>
        <v>#REF!</v>
      </c>
      <c r="T1752" s="81" t="e">
        <f t="shared" ca="1" si="1938"/>
        <v>#REF!</v>
      </c>
      <c r="U1752" s="81" t="e">
        <f t="shared" ca="1" si="1938"/>
        <v>#REF!</v>
      </c>
      <c r="V1752" s="81" t="e">
        <f t="shared" ca="1" si="1938"/>
        <v>#REF!</v>
      </c>
      <c r="W1752" s="81" t="e">
        <f t="shared" ca="1" si="1938"/>
        <v>#REF!</v>
      </c>
      <c r="X1752" s="81" t="e">
        <f t="shared" ca="1" si="1938"/>
        <v>#REF!</v>
      </c>
      <c r="Y1752" s="81" t="e">
        <f t="shared" ca="1" si="1938"/>
        <v>#REF!</v>
      </c>
      <c r="Z1752" s="81" t="e">
        <f t="shared" ca="1" si="1938"/>
        <v>#REF!</v>
      </c>
      <c r="AA1752" s="81" t="e">
        <f t="shared" ca="1" si="1938"/>
        <v>#REF!</v>
      </c>
      <c r="AB1752" s="81" t="e">
        <f t="shared" ca="1" si="1938"/>
        <v>#REF!</v>
      </c>
      <c r="AC1752" s="81" t="e">
        <f t="shared" ca="1" si="1938"/>
        <v>#REF!</v>
      </c>
      <c r="AD1752" s="81" t="e">
        <f t="shared" ca="1" si="1938"/>
        <v>#REF!</v>
      </c>
      <c r="AE1752" s="81" t="e">
        <f t="shared" ca="1" si="1938"/>
        <v>#REF!</v>
      </c>
      <c r="AF1752" s="81" t="e">
        <f t="shared" ca="1" si="1938"/>
        <v>#REF!</v>
      </c>
      <c r="AG1752" s="81" t="e">
        <f t="shared" ca="1" si="1938"/>
        <v>#REF!</v>
      </c>
      <c r="AH1752" s="81" t="e">
        <f t="shared" ca="1" si="1938"/>
        <v>#REF!</v>
      </c>
      <c r="AI1752" s="81" t="e">
        <f t="shared" ca="1" si="1938"/>
        <v>#REF!</v>
      </c>
      <c r="AJ1752" s="81" t="e">
        <f t="shared" ca="1" si="1938"/>
        <v>#REF!</v>
      </c>
      <c r="AK1752" s="81" t="e">
        <f t="shared" ca="1" si="1938"/>
        <v>#REF!</v>
      </c>
      <c r="AL1752" s="81" t="e">
        <f t="shared" ca="1" si="1938"/>
        <v>#REF!</v>
      </c>
      <c r="AM1752" s="81" t="e">
        <f t="shared" ca="1" si="1938"/>
        <v>#REF!</v>
      </c>
      <c r="AN1752" s="81" t="e">
        <f t="shared" ca="1" si="1938"/>
        <v>#REF!</v>
      </c>
      <c r="AO1752" s="81" t="e">
        <f t="shared" ca="1" si="1938"/>
        <v>#REF!</v>
      </c>
      <c r="AP1752" s="81" t="e">
        <f t="shared" ca="1" si="1938"/>
        <v>#REF!</v>
      </c>
      <c r="AQ1752" s="81" t="e">
        <f t="shared" ca="1" si="1938"/>
        <v>#REF!</v>
      </c>
      <c r="AR1752" s="81" t="e">
        <f t="shared" ca="1" si="1938"/>
        <v>#REF!</v>
      </c>
      <c r="AS1752" s="81" t="e">
        <f t="shared" ca="1" si="1938"/>
        <v>#REF!</v>
      </c>
      <c r="AT1752" s="81" t="e">
        <f t="shared" ca="1" si="1938"/>
        <v>#REF!</v>
      </c>
      <c r="AU1752" s="81" t="e">
        <f t="shared" ca="1" si="1938"/>
        <v>#REF!</v>
      </c>
      <c r="AV1752" s="81" t="e">
        <f t="shared" ca="1" si="1938"/>
        <v>#REF!</v>
      </c>
      <c r="AW1752" s="81" t="e">
        <f t="shared" ca="1" si="1938"/>
        <v>#REF!</v>
      </c>
      <c r="AX1752" s="81" t="e">
        <f t="shared" ca="1" si="1938"/>
        <v>#REF!</v>
      </c>
      <c r="AY1752" s="81" t="e">
        <f t="shared" ref="AY1752:CD1752" ca="1" si="1939">AX1752+AY1746</f>
        <v>#REF!</v>
      </c>
      <c r="AZ1752" s="81" t="e">
        <f t="shared" ca="1" si="1939"/>
        <v>#REF!</v>
      </c>
      <c r="BA1752" s="81" t="e">
        <f t="shared" ca="1" si="1939"/>
        <v>#REF!</v>
      </c>
      <c r="BB1752" s="81" t="e">
        <f t="shared" ca="1" si="1939"/>
        <v>#REF!</v>
      </c>
      <c r="BC1752" s="81" t="e">
        <f t="shared" ca="1" si="1939"/>
        <v>#REF!</v>
      </c>
      <c r="BD1752" s="81" t="e">
        <f t="shared" ca="1" si="1939"/>
        <v>#REF!</v>
      </c>
      <c r="BE1752" s="81" t="e">
        <f t="shared" ca="1" si="1939"/>
        <v>#REF!</v>
      </c>
      <c r="BF1752" s="81" t="e">
        <f t="shared" ca="1" si="1939"/>
        <v>#REF!</v>
      </c>
      <c r="BG1752" s="81" t="e">
        <f t="shared" ca="1" si="1939"/>
        <v>#REF!</v>
      </c>
      <c r="BH1752" s="81" t="e">
        <f t="shared" ca="1" si="1939"/>
        <v>#REF!</v>
      </c>
      <c r="BI1752" s="81" t="e">
        <f t="shared" ca="1" si="1939"/>
        <v>#REF!</v>
      </c>
      <c r="BJ1752" s="81" t="e">
        <f t="shared" ca="1" si="1939"/>
        <v>#REF!</v>
      </c>
      <c r="BK1752" s="81" t="e">
        <f t="shared" ca="1" si="1939"/>
        <v>#REF!</v>
      </c>
      <c r="BL1752" s="81" t="e">
        <f t="shared" ca="1" si="1939"/>
        <v>#REF!</v>
      </c>
      <c r="BM1752" s="81" t="e">
        <f t="shared" ca="1" si="1939"/>
        <v>#REF!</v>
      </c>
      <c r="BN1752" s="81" t="e">
        <f t="shared" ca="1" si="1939"/>
        <v>#REF!</v>
      </c>
      <c r="BO1752" s="81" t="e">
        <f t="shared" ca="1" si="1939"/>
        <v>#REF!</v>
      </c>
      <c r="BP1752" s="81" t="e">
        <f t="shared" ca="1" si="1939"/>
        <v>#REF!</v>
      </c>
      <c r="BQ1752" s="81" t="e">
        <f t="shared" ca="1" si="1939"/>
        <v>#REF!</v>
      </c>
      <c r="BR1752" s="81" t="e">
        <f t="shared" ca="1" si="1939"/>
        <v>#REF!</v>
      </c>
      <c r="BS1752" s="81" t="e">
        <f t="shared" ca="1" si="1939"/>
        <v>#REF!</v>
      </c>
      <c r="BT1752" s="81" t="e">
        <f t="shared" ca="1" si="1939"/>
        <v>#REF!</v>
      </c>
      <c r="BU1752" s="81" t="e">
        <f t="shared" ca="1" si="1939"/>
        <v>#REF!</v>
      </c>
      <c r="BV1752" s="81" t="e">
        <f t="shared" ca="1" si="1939"/>
        <v>#REF!</v>
      </c>
      <c r="BW1752" s="81" t="e">
        <f t="shared" ca="1" si="1939"/>
        <v>#REF!</v>
      </c>
      <c r="BX1752" s="81" t="e">
        <f t="shared" ca="1" si="1939"/>
        <v>#REF!</v>
      </c>
      <c r="BY1752" s="81" t="e">
        <f t="shared" ca="1" si="1939"/>
        <v>#REF!</v>
      </c>
      <c r="BZ1752" s="81" t="e">
        <f t="shared" ca="1" si="1939"/>
        <v>#REF!</v>
      </c>
      <c r="CA1752" s="81" t="e">
        <f t="shared" ca="1" si="1939"/>
        <v>#REF!</v>
      </c>
      <c r="CB1752" s="81" t="e">
        <f t="shared" ca="1" si="1939"/>
        <v>#REF!</v>
      </c>
      <c r="CC1752" s="81" t="e">
        <f t="shared" ca="1" si="1939"/>
        <v>#REF!</v>
      </c>
      <c r="CD1752" s="81" t="e">
        <f t="shared" ca="1" si="1939"/>
        <v>#REF!</v>
      </c>
      <c r="CE1752" s="81" t="e">
        <f t="shared" ref="CE1752:CK1752" ca="1" si="1940">CD1752+CE1746</f>
        <v>#REF!</v>
      </c>
      <c r="CF1752" s="81" t="e">
        <f t="shared" ca="1" si="1940"/>
        <v>#REF!</v>
      </c>
      <c r="CG1752" s="81" t="e">
        <f t="shared" ca="1" si="1940"/>
        <v>#REF!</v>
      </c>
      <c r="CH1752" s="81" t="e">
        <f t="shared" ca="1" si="1940"/>
        <v>#REF!</v>
      </c>
      <c r="CI1752" s="81" t="e">
        <f t="shared" ca="1" si="1940"/>
        <v>#REF!</v>
      </c>
      <c r="CJ1752" s="81" t="e">
        <f t="shared" ca="1" si="1940"/>
        <v>#REF!</v>
      </c>
      <c r="CK1752" s="81" t="e">
        <f t="shared" ca="1" si="1940"/>
        <v>#REF!</v>
      </c>
    </row>
    <row r="1753" spans="2:89" x14ac:dyDescent="0.35">
      <c r="B1753" s="123" t="str">
        <f>"Net PP&amp;E - "&amp;SUBSTITUTE(B1736,":","")</f>
        <v>Net PP&amp;E - Revenue driven intangible assets</v>
      </c>
      <c r="C1753" t="s">
        <v>240</v>
      </c>
      <c r="D1753" t="s">
        <v>761</v>
      </c>
      <c r="E1753" s="8" t="str">
        <f t="shared" si="1929"/>
        <v>1753 FAINTR-S</v>
      </c>
      <c r="H1753" s="27"/>
      <c r="I1753" s="77">
        <f>SUM(I1751:I1752)</f>
        <v>100</v>
      </c>
      <c r="J1753" s="77"/>
      <c r="K1753" s="33" t="e">
        <f t="shared" ca="1" si="1934"/>
        <v>#REF!</v>
      </c>
      <c r="L1753" s="33" t="e">
        <f t="shared" ca="1" si="1934"/>
        <v>#REF!</v>
      </c>
      <c r="M1753" s="33" t="e">
        <f t="shared" ca="1" si="1934"/>
        <v>#REF!</v>
      </c>
      <c r="N1753" s="33" t="e">
        <f t="shared" ca="1" si="1934"/>
        <v>#REF!</v>
      </c>
      <c r="O1753" s="33" t="e">
        <f t="shared" ca="1" si="1934"/>
        <v>#REF!</v>
      </c>
      <c r="P1753" s="33">
        <f t="shared" si="1934"/>
        <v>0</v>
      </c>
      <c r="Q1753" s="33"/>
      <c r="R1753" s="33">
        <f>$I1753</f>
        <v>100</v>
      </c>
      <c r="S1753" s="77" t="e">
        <f t="shared" ref="S1753" ca="1" si="1941">SUM(S1751:S1752)</f>
        <v>#REF!</v>
      </c>
      <c r="T1753" s="77" t="e">
        <f t="shared" ref="T1753:AX1753" ca="1" si="1942">SUM(T1751:T1752)</f>
        <v>#REF!</v>
      </c>
      <c r="U1753" s="77" t="e">
        <f t="shared" ca="1" si="1942"/>
        <v>#REF!</v>
      </c>
      <c r="V1753" s="77" t="e">
        <f t="shared" ca="1" si="1942"/>
        <v>#REF!</v>
      </c>
      <c r="W1753" s="77" t="e">
        <f t="shared" ca="1" si="1942"/>
        <v>#REF!</v>
      </c>
      <c r="X1753" s="77" t="e">
        <f t="shared" ca="1" si="1942"/>
        <v>#REF!</v>
      </c>
      <c r="Y1753" s="77" t="e">
        <f t="shared" ca="1" si="1942"/>
        <v>#REF!</v>
      </c>
      <c r="Z1753" s="77" t="e">
        <f t="shared" ca="1" si="1942"/>
        <v>#REF!</v>
      </c>
      <c r="AA1753" s="77" t="e">
        <f t="shared" ca="1" si="1942"/>
        <v>#REF!</v>
      </c>
      <c r="AB1753" s="77" t="e">
        <f t="shared" ca="1" si="1942"/>
        <v>#REF!</v>
      </c>
      <c r="AC1753" s="77" t="e">
        <f t="shared" ca="1" si="1942"/>
        <v>#REF!</v>
      </c>
      <c r="AD1753" s="77" t="e">
        <f t="shared" ca="1" si="1942"/>
        <v>#REF!</v>
      </c>
      <c r="AE1753" s="77" t="e">
        <f t="shared" ca="1" si="1942"/>
        <v>#REF!</v>
      </c>
      <c r="AF1753" s="77" t="e">
        <f t="shared" ca="1" si="1942"/>
        <v>#REF!</v>
      </c>
      <c r="AG1753" s="77" t="e">
        <f t="shared" ca="1" si="1942"/>
        <v>#REF!</v>
      </c>
      <c r="AH1753" s="77" t="e">
        <f t="shared" ca="1" si="1942"/>
        <v>#REF!</v>
      </c>
      <c r="AI1753" s="77" t="e">
        <f t="shared" ca="1" si="1942"/>
        <v>#REF!</v>
      </c>
      <c r="AJ1753" s="77" t="e">
        <f t="shared" ca="1" si="1942"/>
        <v>#REF!</v>
      </c>
      <c r="AK1753" s="77" t="e">
        <f t="shared" ca="1" si="1942"/>
        <v>#REF!</v>
      </c>
      <c r="AL1753" s="77" t="e">
        <f t="shared" ca="1" si="1942"/>
        <v>#REF!</v>
      </c>
      <c r="AM1753" s="77" t="e">
        <f t="shared" ca="1" si="1942"/>
        <v>#REF!</v>
      </c>
      <c r="AN1753" s="77" t="e">
        <f t="shared" ca="1" si="1942"/>
        <v>#REF!</v>
      </c>
      <c r="AO1753" s="77" t="e">
        <f t="shared" ca="1" si="1942"/>
        <v>#REF!</v>
      </c>
      <c r="AP1753" s="77" t="e">
        <f t="shared" ca="1" si="1942"/>
        <v>#REF!</v>
      </c>
      <c r="AQ1753" s="77" t="e">
        <f t="shared" ca="1" si="1942"/>
        <v>#REF!</v>
      </c>
      <c r="AR1753" s="77" t="e">
        <f t="shared" ca="1" si="1942"/>
        <v>#REF!</v>
      </c>
      <c r="AS1753" s="77" t="e">
        <f t="shared" ca="1" si="1942"/>
        <v>#REF!</v>
      </c>
      <c r="AT1753" s="77" t="e">
        <f t="shared" ca="1" si="1942"/>
        <v>#REF!</v>
      </c>
      <c r="AU1753" s="77" t="e">
        <f t="shared" ca="1" si="1942"/>
        <v>#REF!</v>
      </c>
      <c r="AV1753" s="77" t="e">
        <f t="shared" ca="1" si="1942"/>
        <v>#REF!</v>
      </c>
      <c r="AW1753" s="77" t="e">
        <f t="shared" ca="1" si="1942"/>
        <v>#REF!</v>
      </c>
      <c r="AX1753" s="77" t="e">
        <f t="shared" ca="1" si="1942"/>
        <v>#REF!</v>
      </c>
      <c r="AY1753" s="77" t="e">
        <f t="shared" ref="AY1753:CD1753" ca="1" si="1943">SUM(AY1751:AY1752)</f>
        <v>#REF!</v>
      </c>
      <c r="AZ1753" s="77" t="e">
        <f t="shared" ca="1" si="1943"/>
        <v>#REF!</v>
      </c>
      <c r="BA1753" s="77" t="e">
        <f t="shared" ca="1" si="1943"/>
        <v>#REF!</v>
      </c>
      <c r="BB1753" s="77" t="e">
        <f t="shared" ca="1" si="1943"/>
        <v>#REF!</v>
      </c>
      <c r="BC1753" s="77" t="e">
        <f t="shared" ca="1" si="1943"/>
        <v>#REF!</v>
      </c>
      <c r="BD1753" s="77" t="e">
        <f t="shared" ca="1" si="1943"/>
        <v>#REF!</v>
      </c>
      <c r="BE1753" s="77" t="e">
        <f t="shared" ca="1" si="1943"/>
        <v>#REF!</v>
      </c>
      <c r="BF1753" s="77" t="e">
        <f t="shared" ca="1" si="1943"/>
        <v>#REF!</v>
      </c>
      <c r="BG1753" s="77" t="e">
        <f t="shared" ca="1" si="1943"/>
        <v>#REF!</v>
      </c>
      <c r="BH1753" s="77" t="e">
        <f t="shared" ca="1" si="1943"/>
        <v>#REF!</v>
      </c>
      <c r="BI1753" s="77" t="e">
        <f t="shared" ca="1" si="1943"/>
        <v>#REF!</v>
      </c>
      <c r="BJ1753" s="77" t="e">
        <f t="shared" ca="1" si="1943"/>
        <v>#REF!</v>
      </c>
      <c r="BK1753" s="77" t="e">
        <f t="shared" ca="1" si="1943"/>
        <v>#REF!</v>
      </c>
      <c r="BL1753" s="77" t="e">
        <f t="shared" ca="1" si="1943"/>
        <v>#REF!</v>
      </c>
      <c r="BM1753" s="77" t="e">
        <f t="shared" ca="1" si="1943"/>
        <v>#REF!</v>
      </c>
      <c r="BN1753" s="77" t="e">
        <f t="shared" ca="1" si="1943"/>
        <v>#REF!</v>
      </c>
      <c r="BO1753" s="77" t="e">
        <f t="shared" ca="1" si="1943"/>
        <v>#REF!</v>
      </c>
      <c r="BP1753" s="77" t="e">
        <f t="shared" ca="1" si="1943"/>
        <v>#REF!</v>
      </c>
      <c r="BQ1753" s="77" t="e">
        <f t="shared" ca="1" si="1943"/>
        <v>#REF!</v>
      </c>
      <c r="BR1753" s="77" t="e">
        <f t="shared" ca="1" si="1943"/>
        <v>#REF!</v>
      </c>
      <c r="BS1753" s="77" t="e">
        <f t="shared" ca="1" si="1943"/>
        <v>#REF!</v>
      </c>
      <c r="BT1753" s="77" t="e">
        <f t="shared" ca="1" si="1943"/>
        <v>#REF!</v>
      </c>
      <c r="BU1753" s="77" t="e">
        <f t="shared" ca="1" si="1943"/>
        <v>#REF!</v>
      </c>
      <c r="BV1753" s="77" t="e">
        <f t="shared" ca="1" si="1943"/>
        <v>#REF!</v>
      </c>
      <c r="BW1753" s="77" t="e">
        <f t="shared" ca="1" si="1943"/>
        <v>#REF!</v>
      </c>
      <c r="BX1753" s="77" t="e">
        <f t="shared" ca="1" si="1943"/>
        <v>#REF!</v>
      </c>
      <c r="BY1753" s="77" t="e">
        <f t="shared" ca="1" si="1943"/>
        <v>#REF!</v>
      </c>
      <c r="BZ1753" s="77" t="e">
        <f t="shared" ca="1" si="1943"/>
        <v>#REF!</v>
      </c>
      <c r="CA1753" s="77" t="e">
        <f t="shared" ca="1" si="1943"/>
        <v>#REF!</v>
      </c>
      <c r="CB1753" s="77" t="e">
        <f t="shared" ca="1" si="1943"/>
        <v>#REF!</v>
      </c>
      <c r="CC1753" s="77" t="e">
        <f t="shared" ca="1" si="1943"/>
        <v>#REF!</v>
      </c>
      <c r="CD1753" s="77" t="e">
        <f t="shared" ca="1" si="1943"/>
        <v>#REF!</v>
      </c>
      <c r="CE1753" s="77" t="e">
        <f t="shared" ref="CE1753:CK1753" ca="1" si="1944">SUM(CE1751:CE1752)</f>
        <v>#REF!</v>
      </c>
      <c r="CF1753" s="77" t="e">
        <f t="shared" ca="1" si="1944"/>
        <v>#REF!</v>
      </c>
      <c r="CG1753" s="77" t="e">
        <f t="shared" ca="1" si="1944"/>
        <v>#REF!</v>
      </c>
      <c r="CH1753" s="77" t="e">
        <f t="shared" ca="1" si="1944"/>
        <v>#REF!</v>
      </c>
      <c r="CI1753" s="77" t="e">
        <f t="shared" ca="1" si="1944"/>
        <v>#REF!</v>
      </c>
      <c r="CJ1753" s="77" t="e">
        <f t="shared" ca="1" si="1944"/>
        <v>#REF!</v>
      </c>
      <c r="CK1753" s="77" t="e">
        <f t="shared" ca="1" si="1944"/>
        <v>#REF!</v>
      </c>
    </row>
    <row r="1754" spans="2:89" x14ac:dyDescent="0.35">
      <c r="B1754" s="123"/>
      <c r="D1754" t="s">
        <v>761</v>
      </c>
      <c r="E1754" s="8" t="str">
        <f t="shared" ref="E1754" si="1945">ROW()&amp;" "&amp;D1754</f>
        <v>1754 FAINTR-S</v>
      </c>
      <c r="G1754" t="s">
        <v>244</v>
      </c>
      <c r="H1754" s="27"/>
      <c r="I1754" s="77"/>
      <c r="J1754" s="77"/>
      <c r="K1754" s="33"/>
      <c r="L1754" s="33"/>
      <c r="M1754" s="33"/>
      <c r="N1754" s="33"/>
      <c r="O1754" s="33"/>
      <c r="P1754" s="33"/>
      <c r="R1754" s="33"/>
      <c r="S1754" s="77"/>
      <c r="T1754" s="77"/>
      <c r="U1754" s="77"/>
      <c r="V1754" s="77"/>
      <c r="W1754" s="77"/>
      <c r="X1754" s="77"/>
      <c r="Y1754" s="77"/>
      <c r="Z1754" s="77"/>
      <c r="AA1754" s="77"/>
      <c r="AB1754" s="77"/>
      <c r="AC1754" s="77"/>
      <c r="AD1754" s="77"/>
      <c r="AE1754" s="77"/>
      <c r="AF1754" s="77"/>
      <c r="AG1754" s="77"/>
      <c r="AH1754" s="77"/>
      <c r="AI1754" s="77"/>
      <c r="AJ1754" s="77"/>
      <c r="AK1754" s="77"/>
      <c r="AL1754" s="77"/>
      <c r="AM1754" s="77"/>
      <c r="AN1754" s="77"/>
      <c r="AO1754" s="77"/>
      <c r="AP1754" s="77"/>
      <c r="AQ1754" s="77"/>
      <c r="AR1754" s="77"/>
      <c r="AS1754" s="77"/>
      <c r="AT1754" s="77"/>
      <c r="AU1754" s="77"/>
      <c r="AV1754" s="77"/>
      <c r="AW1754" s="77"/>
      <c r="AX1754" s="77"/>
      <c r="AY1754" s="77"/>
      <c r="AZ1754" s="77"/>
      <c r="BA1754" s="77"/>
      <c r="BB1754" s="77"/>
      <c r="BC1754" s="77"/>
      <c r="BD1754" s="77"/>
      <c r="BE1754" s="77"/>
      <c r="BF1754" s="77"/>
      <c r="BG1754" s="77"/>
      <c r="BH1754" s="77"/>
      <c r="BI1754" s="77"/>
      <c r="BJ1754" s="77"/>
      <c r="BK1754" s="77"/>
      <c r="BL1754" s="77"/>
      <c r="BM1754" s="77"/>
      <c r="BN1754" s="77"/>
      <c r="BO1754" s="77"/>
      <c r="BP1754" s="77"/>
      <c r="BQ1754" s="77"/>
      <c r="BR1754" s="77"/>
      <c r="BS1754" s="77"/>
      <c r="BT1754" s="77"/>
      <c r="BU1754" s="77"/>
      <c r="BV1754" s="77"/>
      <c r="BW1754" s="77"/>
      <c r="BX1754" s="77"/>
      <c r="BY1754" s="77"/>
      <c r="BZ1754" s="77"/>
      <c r="CA1754" s="77"/>
      <c r="CB1754" s="77"/>
      <c r="CC1754" s="77"/>
      <c r="CD1754" s="77"/>
      <c r="CE1754" s="77"/>
      <c r="CF1754" s="77"/>
      <c r="CG1754" s="77"/>
      <c r="CH1754" s="77"/>
      <c r="CI1754" s="77"/>
      <c r="CJ1754" s="77"/>
      <c r="CK1754" s="77"/>
    </row>
    <row r="1755" spans="2:89" x14ac:dyDescent="0.35">
      <c r="B1755" s="132" t="str">
        <f>B1728</f>
        <v>(Primary label)</v>
      </c>
      <c r="D1755" t="s">
        <v>761</v>
      </c>
      <c r="E1755" s="8" t="str">
        <f t="shared" si="1929"/>
        <v>1755 FAINTR-S</v>
      </c>
      <c r="G1755" t="s">
        <v>332</v>
      </c>
      <c r="H1755" s="27"/>
      <c r="I1755" s="78"/>
      <c r="J1755" s="78"/>
      <c r="K1755" s="33"/>
      <c r="L1755" s="33"/>
      <c r="M1755" s="33"/>
      <c r="N1755" s="33"/>
      <c r="O1755" s="33"/>
      <c r="P1755" s="33"/>
      <c r="R1755" s="33"/>
      <c r="S1755" s="77"/>
      <c r="T1755" s="77"/>
      <c r="U1755" s="77"/>
      <c r="V1755" s="77"/>
      <c r="W1755" s="77"/>
      <c r="X1755" s="77"/>
      <c r="Y1755" s="77"/>
      <c r="Z1755" s="77"/>
      <c r="AA1755" s="77"/>
      <c r="AB1755" s="77"/>
      <c r="AC1755" s="77"/>
      <c r="AD1755" s="77"/>
      <c r="AE1755" s="77"/>
      <c r="AF1755" s="77"/>
      <c r="AG1755" s="77"/>
      <c r="AH1755" s="77"/>
      <c r="AI1755" s="77"/>
      <c r="AJ1755" s="77"/>
      <c r="AK1755" s="77"/>
      <c r="AL1755" s="77"/>
      <c r="AM1755" s="77"/>
      <c r="AN1755" s="77"/>
      <c r="AO1755" s="77"/>
      <c r="AP1755" s="77"/>
      <c r="AQ1755" s="77"/>
      <c r="AR1755" s="77"/>
      <c r="AS1755" s="77"/>
      <c r="AT1755" s="77"/>
      <c r="AU1755" s="77"/>
      <c r="AV1755" s="77"/>
      <c r="AW1755" s="77"/>
      <c r="AX1755" s="77"/>
      <c r="AY1755" s="77"/>
      <c r="AZ1755" s="77"/>
      <c r="BA1755" s="77"/>
      <c r="BB1755" s="77"/>
      <c r="BC1755" s="77"/>
      <c r="BD1755" s="77"/>
      <c r="BE1755" s="77"/>
      <c r="BF1755" s="77"/>
      <c r="BG1755" s="77"/>
      <c r="BH1755" s="77"/>
      <c r="BI1755" s="77"/>
      <c r="BJ1755" s="77"/>
      <c r="BK1755" s="77"/>
      <c r="BL1755" s="77"/>
      <c r="BM1755" s="77"/>
      <c r="BN1755" s="77"/>
      <c r="BO1755" s="77"/>
      <c r="BP1755" s="77"/>
      <c r="BQ1755" s="77"/>
      <c r="BR1755" s="77"/>
      <c r="BS1755" s="77"/>
      <c r="BT1755" s="77"/>
      <c r="BU1755" s="77"/>
      <c r="BV1755" s="77"/>
      <c r="BW1755" s="77"/>
      <c r="BX1755" s="77"/>
      <c r="BY1755" s="77"/>
      <c r="BZ1755" s="77"/>
      <c r="CA1755" s="77"/>
      <c r="CB1755" s="77"/>
      <c r="CC1755" s="77"/>
      <c r="CD1755" s="77"/>
      <c r="CE1755" s="77"/>
      <c r="CF1755" s="77"/>
      <c r="CG1755" s="77"/>
      <c r="CH1755" s="77"/>
      <c r="CI1755" s="77"/>
      <c r="CJ1755" s="77"/>
      <c r="CK1755" s="77"/>
    </row>
    <row r="1756" spans="2:89" x14ac:dyDescent="0.35">
      <c r="B1756" s="132" t="str">
        <f>B1729</f>
        <v>primary unit</v>
      </c>
      <c r="D1756" t="s">
        <v>761</v>
      </c>
      <c r="E1756" s="8" t="str">
        <f>ROW()&amp;" "&amp;D1756</f>
        <v>1756 FAINTR-S</v>
      </c>
      <c r="G1756" t="s">
        <v>332</v>
      </c>
      <c r="H1756" s="27"/>
      <c r="I1756" s="78"/>
      <c r="J1756" s="78"/>
      <c r="K1756" s="33"/>
      <c r="L1756" s="33"/>
      <c r="M1756" s="33"/>
      <c r="N1756" s="33"/>
      <c r="O1756" s="33"/>
      <c r="P1756" s="33"/>
      <c r="R1756" s="33"/>
      <c r="S1756" s="77"/>
      <c r="T1756" s="77"/>
      <c r="U1756" s="77"/>
      <c r="V1756" s="77"/>
      <c r="W1756" s="77"/>
      <c r="X1756" s="77"/>
      <c r="Y1756" s="77"/>
      <c r="Z1756" s="77"/>
      <c r="AA1756" s="77"/>
      <c r="AB1756" s="77"/>
      <c r="AC1756" s="77"/>
      <c r="AD1756" s="77"/>
      <c r="AE1756" s="77"/>
      <c r="AF1756" s="77"/>
      <c r="AG1756" s="77"/>
      <c r="AH1756" s="77"/>
      <c r="AI1756" s="77"/>
      <c r="AJ1756" s="77"/>
      <c r="AK1756" s="77"/>
      <c r="AL1756" s="77"/>
      <c r="AM1756" s="77"/>
      <c r="AN1756" s="77"/>
      <c r="AO1756" s="77"/>
      <c r="AP1756" s="77"/>
      <c r="AQ1756" s="77"/>
      <c r="AR1756" s="77"/>
      <c r="AS1756" s="77"/>
      <c r="AT1756" s="77"/>
      <c r="AU1756" s="77"/>
      <c r="AV1756" s="77"/>
      <c r="AW1756" s="77"/>
      <c r="AX1756" s="77"/>
      <c r="AY1756" s="77"/>
      <c r="AZ1756" s="77"/>
      <c r="BA1756" s="77"/>
      <c r="BB1756" s="77"/>
      <c r="BC1756" s="77"/>
      <c r="BD1756" s="77"/>
      <c r="BE1756" s="77"/>
      <c r="BF1756" s="77"/>
      <c r="BG1756" s="77"/>
      <c r="BH1756" s="77"/>
      <c r="BI1756" s="77"/>
      <c r="BJ1756" s="77"/>
      <c r="BK1756" s="77"/>
      <c r="BL1756" s="77"/>
      <c r="BM1756" s="77"/>
      <c r="BN1756" s="77"/>
      <c r="BO1756" s="77"/>
      <c r="BP1756" s="77"/>
      <c r="BQ1756" s="77"/>
      <c r="BR1756" s="77"/>
      <c r="BS1756" s="77"/>
      <c r="BT1756" s="77"/>
      <c r="BU1756" s="77"/>
      <c r="BV1756" s="77"/>
      <c r="BW1756" s="77"/>
      <c r="BX1756" s="77"/>
      <c r="BY1756" s="77"/>
      <c r="BZ1756" s="77"/>
      <c r="CA1756" s="77"/>
      <c r="CB1756" s="77"/>
      <c r="CC1756" s="77"/>
      <c r="CD1756" s="77"/>
      <c r="CE1756" s="77"/>
      <c r="CF1756" s="77"/>
      <c r="CG1756" s="77"/>
      <c r="CH1756" s="77"/>
      <c r="CI1756" s="77"/>
      <c r="CJ1756" s="77"/>
      <c r="CK1756" s="77"/>
    </row>
    <row r="1757" spans="2:89" x14ac:dyDescent="0.35">
      <c r="B1757" s="132" t="str">
        <f>B1730</f>
        <v>Primary revenue driver</v>
      </c>
      <c r="D1757" t="s">
        <v>761</v>
      </c>
      <c r="E1757" s="8" t="str">
        <f t="shared" si="1929"/>
        <v>1757 FAINTR-S</v>
      </c>
      <c r="G1757" t="s">
        <v>332</v>
      </c>
      <c r="K1757" s="53"/>
      <c r="L1757" s="53"/>
      <c r="M1757" s="53"/>
      <c r="N1757" s="53"/>
      <c r="O1757" s="53"/>
      <c r="P1757" s="53"/>
      <c r="R1757" s="24"/>
      <c r="S1757" s="175" t="str">
        <f t="shared" ref="S1757" si="1946">S1730</f>
        <v>S$16</v>
      </c>
      <c r="T1757" s="175" t="str">
        <f t="shared" ref="T1757:AX1757" si="1947">T1730</f>
        <v>T$16</v>
      </c>
      <c r="U1757" s="175" t="str">
        <f t="shared" si="1947"/>
        <v>U$16</v>
      </c>
      <c r="V1757" s="175" t="str">
        <f t="shared" si="1947"/>
        <v>V$16</v>
      </c>
      <c r="W1757" s="175" t="str">
        <f t="shared" si="1947"/>
        <v>W$16</v>
      </c>
      <c r="X1757" s="175" t="str">
        <f t="shared" si="1947"/>
        <v>X$16</v>
      </c>
      <c r="Y1757" s="175" t="str">
        <f t="shared" si="1947"/>
        <v>Y$16</v>
      </c>
      <c r="Z1757" s="175" t="str">
        <f t="shared" si="1947"/>
        <v>Z$16</v>
      </c>
      <c r="AA1757" s="175" t="str">
        <f t="shared" si="1947"/>
        <v>AA$16</v>
      </c>
      <c r="AB1757" s="175" t="str">
        <f t="shared" si="1947"/>
        <v>AB$16</v>
      </c>
      <c r="AC1757" s="175" t="str">
        <f t="shared" si="1947"/>
        <v>AC$16</v>
      </c>
      <c r="AD1757" s="175" t="str">
        <f t="shared" si="1947"/>
        <v>AD$16</v>
      </c>
      <c r="AE1757" s="175" t="str">
        <f t="shared" si="1947"/>
        <v>AE$16</v>
      </c>
      <c r="AF1757" s="175" t="str">
        <f t="shared" si="1947"/>
        <v>AF$16</v>
      </c>
      <c r="AG1757" s="175" t="str">
        <f t="shared" si="1947"/>
        <v>AG$16</v>
      </c>
      <c r="AH1757" s="175" t="str">
        <f t="shared" si="1947"/>
        <v>AH$16</v>
      </c>
      <c r="AI1757" s="175" t="str">
        <f t="shared" si="1947"/>
        <v>AI$16</v>
      </c>
      <c r="AJ1757" s="175" t="str">
        <f t="shared" si="1947"/>
        <v>AJ$16</v>
      </c>
      <c r="AK1757" s="175" t="str">
        <f t="shared" si="1947"/>
        <v>AK$16</v>
      </c>
      <c r="AL1757" s="175" t="str">
        <f t="shared" si="1947"/>
        <v>AL$16</v>
      </c>
      <c r="AM1757" s="175" t="str">
        <f t="shared" si="1947"/>
        <v>AM$16</v>
      </c>
      <c r="AN1757" s="175" t="str">
        <f t="shared" si="1947"/>
        <v>AN$16</v>
      </c>
      <c r="AO1757" s="175" t="str">
        <f t="shared" si="1947"/>
        <v>AO$16</v>
      </c>
      <c r="AP1757" s="175" t="str">
        <f t="shared" si="1947"/>
        <v>AP$16</v>
      </c>
      <c r="AQ1757" s="175" t="str">
        <f t="shared" si="1947"/>
        <v>AQ$16</v>
      </c>
      <c r="AR1757" s="175" t="str">
        <f t="shared" si="1947"/>
        <v>AR$16</v>
      </c>
      <c r="AS1757" s="175" t="str">
        <f t="shared" si="1947"/>
        <v>AS$16</v>
      </c>
      <c r="AT1757" s="175" t="str">
        <f t="shared" si="1947"/>
        <v>AT$16</v>
      </c>
      <c r="AU1757" s="175" t="str">
        <f t="shared" si="1947"/>
        <v>AU$16</v>
      </c>
      <c r="AV1757" s="175" t="str">
        <f t="shared" si="1947"/>
        <v>AV$16</v>
      </c>
      <c r="AW1757" s="175" t="str">
        <f t="shared" si="1947"/>
        <v>AW$16</v>
      </c>
      <c r="AX1757" s="175" t="str">
        <f t="shared" si="1947"/>
        <v>AX$16</v>
      </c>
      <c r="AY1757" s="175" t="str">
        <f t="shared" ref="AY1757:CD1757" si="1948">AY1730</f>
        <v>AY$16</v>
      </c>
      <c r="AZ1757" s="175" t="str">
        <f t="shared" si="1948"/>
        <v>AZ$16</v>
      </c>
      <c r="BA1757" s="175" t="str">
        <f t="shared" si="1948"/>
        <v>BA$16</v>
      </c>
      <c r="BB1757" s="175" t="str">
        <f t="shared" si="1948"/>
        <v>BB$16</v>
      </c>
      <c r="BC1757" s="175" t="str">
        <f t="shared" si="1948"/>
        <v>BC$16</v>
      </c>
      <c r="BD1757" s="175" t="str">
        <f t="shared" si="1948"/>
        <v>BD$16</v>
      </c>
      <c r="BE1757" s="175" t="str">
        <f t="shared" si="1948"/>
        <v>BE$16</v>
      </c>
      <c r="BF1757" s="175" t="str">
        <f t="shared" si="1948"/>
        <v>BF$16</v>
      </c>
      <c r="BG1757" s="175" t="str">
        <f t="shared" si="1948"/>
        <v>BG$16</v>
      </c>
      <c r="BH1757" s="175" t="str">
        <f t="shared" si="1948"/>
        <v>BH$16</v>
      </c>
      <c r="BI1757" s="175" t="str">
        <f t="shared" si="1948"/>
        <v>BI$16</v>
      </c>
      <c r="BJ1757" s="175" t="str">
        <f t="shared" si="1948"/>
        <v>BJ$16</v>
      </c>
      <c r="BK1757" s="175" t="str">
        <f t="shared" si="1948"/>
        <v>BK$16</v>
      </c>
      <c r="BL1757" s="175" t="str">
        <f t="shared" si="1948"/>
        <v>BL$16</v>
      </c>
      <c r="BM1757" s="175" t="str">
        <f t="shared" si="1948"/>
        <v>BM$16</v>
      </c>
      <c r="BN1757" s="175" t="str">
        <f t="shared" si="1948"/>
        <v>BN$16</v>
      </c>
      <c r="BO1757" s="175" t="str">
        <f t="shared" si="1948"/>
        <v>BO$16</v>
      </c>
      <c r="BP1757" s="175" t="str">
        <f t="shared" si="1948"/>
        <v>BP$16</v>
      </c>
      <c r="BQ1757" s="175" t="str">
        <f t="shared" si="1948"/>
        <v>BQ$16</v>
      </c>
      <c r="BR1757" s="175" t="str">
        <f t="shared" si="1948"/>
        <v>BR$16</v>
      </c>
      <c r="BS1757" s="175" t="str">
        <f t="shared" si="1948"/>
        <v>BS$16</v>
      </c>
      <c r="BT1757" s="175" t="str">
        <f t="shared" si="1948"/>
        <v>BT$16</v>
      </c>
      <c r="BU1757" s="175" t="str">
        <f t="shared" si="1948"/>
        <v>BU$16</v>
      </c>
      <c r="BV1757" s="175" t="str">
        <f t="shared" si="1948"/>
        <v>BV$16</v>
      </c>
      <c r="BW1757" s="175" t="str">
        <f t="shared" si="1948"/>
        <v>BW$16</v>
      </c>
      <c r="BX1757" s="175" t="str">
        <f t="shared" si="1948"/>
        <v>BX$16</v>
      </c>
      <c r="BY1757" s="175" t="str">
        <f t="shared" si="1948"/>
        <v>BY$16</v>
      </c>
      <c r="BZ1757" s="175" t="str">
        <f t="shared" si="1948"/>
        <v>BZ$16</v>
      </c>
      <c r="CA1757" s="175" t="str">
        <f t="shared" si="1948"/>
        <v>CA$16</v>
      </c>
      <c r="CB1757" s="175" t="str">
        <f t="shared" si="1948"/>
        <v>CB$16</v>
      </c>
      <c r="CC1757" s="175" t="str">
        <f t="shared" si="1948"/>
        <v>CC$16</v>
      </c>
      <c r="CD1757" s="175" t="str">
        <f t="shared" si="1948"/>
        <v>CD$16</v>
      </c>
      <c r="CE1757" s="175" t="str">
        <f t="shared" ref="CE1757:CK1757" si="1949">CE1730</f>
        <v>CE$16</v>
      </c>
      <c r="CF1757" s="175" t="str">
        <f t="shared" si="1949"/>
        <v>CF$16</v>
      </c>
      <c r="CG1757" s="175" t="str">
        <f t="shared" si="1949"/>
        <v>CG$16</v>
      </c>
      <c r="CH1757" s="175" t="str">
        <f t="shared" si="1949"/>
        <v>CH$16</v>
      </c>
      <c r="CI1757" s="175" t="str">
        <f t="shared" si="1949"/>
        <v>CI$16</v>
      </c>
      <c r="CJ1757" s="175" t="str">
        <f t="shared" si="1949"/>
        <v>CJ$16</v>
      </c>
      <c r="CK1757" s="175" t="str">
        <f t="shared" si="1949"/>
        <v>CK$16</v>
      </c>
    </row>
    <row r="1758" spans="2:89" x14ac:dyDescent="0.35">
      <c r="B1758" s="132" t="str">
        <f>B1731</f>
        <v>Primary volume driver</v>
      </c>
      <c r="D1758" t="s">
        <v>761</v>
      </c>
      <c r="E1758" s="8" t="str">
        <f t="shared" si="1929"/>
        <v>1758 FAINTR-S</v>
      </c>
      <c r="G1758" t="s">
        <v>332</v>
      </c>
      <c r="H1758" s="12"/>
      <c r="I1758" s="60"/>
      <c r="J1758" s="60"/>
      <c r="K1758" s="15"/>
      <c r="L1758" s="15"/>
      <c r="M1758" s="15"/>
      <c r="N1758" s="15"/>
      <c r="O1758" s="15"/>
      <c r="P1758" s="15"/>
      <c r="R1758" s="15"/>
      <c r="S1758" s="175" t="str">
        <f t="shared" ref="S1758" si="1950">S1731</f>
        <v>S$17</v>
      </c>
      <c r="T1758" s="175" t="str">
        <f t="shared" ref="T1758:AX1758" si="1951">T1731</f>
        <v>T$17</v>
      </c>
      <c r="U1758" s="175" t="str">
        <f t="shared" si="1951"/>
        <v>U$17</v>
      </c>
      <c r="V1758" s="175" t="str">
        <f t="shared" si="1951"/>
        <v>V$17</v>
      </c>
      <c r="W1758" s="175" t="str">
        <f t="shared" si="1951"/>
        <v>W$17</v>
      </c>
      <c r="X1758" s="175" t="str">
        <f t="shared" si="1951"/>
        <v>X$17</v>
      </c>
      <c r="Y1758" s="175" t="str">
        <f t="shared" si="1951"/>
        <v>Y$17</v>
      </c>
      <c r="Z1758" s="175" t="str">
        <f t="shared" si="1951"/>
        <v>Z$17</v>
      </c>
      <c r="AA1758" s="175" t="str">
        <f t="shared" si="1951"/>
        <v>AA$17</v>
      </c>
      <c r="AB1758" s="175" t="str">
        <f t="shared" si="1951"/>
        <v>AB$17</v>
      </c>
      <c r="AC1758" s="175" t="str">
        <f t="shared" si="1951"/>
        <v>AC$17</v>
      </c>
      <c r="AD1758" s="175" t="str">
        <f t="shared" si="1951"/>
        <v>AD$17</v>
      </c>
      <c r="AE1758" s="175" t="str">
        <f t="shared" si="1951"/>
        <v>AE$17</v>
      </c>
      <c r="AF1758" s="175" t="str">
        <f t="shared" si="1951"/>
        <v>AF$17</v>
      </c>
      <c r="AG1758" s="175" t="str">
        <f t="shared" si="1951"/>
        <v>AG$17</v>
      </c>
      <c r="AH1758" s="175" t="str">
        <f t="shared" si="1951"/>
        <v>AH$17</v>
      </c>
      <c r="AI1758" s="175" t="str">
        <f t="shared" si="1951"/>
        <v>AI$17</v>
      </c>
      <c r="AJ1758" s="175" t="str">
        <f t="shared" si="1951"/>
        <v>AJ$17</v>
      </c>
      <c r="AK1758" s="175" t="str">
        <f t="shared" si="1951"/>
        <v>AK$17</v>
      </c>
      <c r="AL1758" s="175" t="str">
        <f t="shared" si="1951"/>
        <v>AL$17</v>
      </c>
      <c r="AM1758" s="175" t="str">
        <f t="shared" si="1951"/>
        <v>AM$17</v>
      </c>
      <c r="AN1758" s="175" t="str">
        <f t="shared" si="1951"/>
        <v>AN$17</v>
      </c>
      <c r="AO1758" s="175" t="str">
        <f t="shared" si="1951"/>
        <v>AO$17</v>
      </c>
      <c r="AP1758" s="175" t="str">
        <f t="shared" si="1951"/>
        <v>AP$17</v>
      </c>
      <c r="AQ1758" s="175" t="str">
        <f t="shared" si="1951"/>
        <v>AQ$17</v>
      </c>
      <c r="AR1758" s="175" t="str">
        <f t="shared" si="1951"/>
        <v>AR$17</v>
      </c>
      <c r="AS1758" s="175" t="str">
        <f t="shared" si="1951"/>
        <v>AS$17</v>
      </c>
      <c r="AT1758" s="175" t="str">
        <f t="shared" si="1951"/>
        <v>AT$17</v>
      </c>
      <c r="AU1758" s="175" t="str">
        <f t="shared" si="1951"/>
        <v>AU$17</v>
      </c>
      <c r="AV1758" s="175" t="str">
        <f t="shared" si="1951"/>
        <v>AV$17</v>
      </c>
      <c r="AW1758" s="175" t="str">
        <f t="shared" si="1951"/>
        <v>AW$17</v>
      </c>
      <c r="AX1758" s="175" t="str">
        <f t="shared" si="1951"/>
        <v>AX$17</v>
      </c>
      <c r="AY1758" s="175" t="str">
        <f t="shared" ref="AY1758:CD1758" si="1952">AY1731</f>
        <v>AY$17</v>
      </c>
      <c r="AZ1758" s="175" t="str">
        <f t="shared" si="1952"/>
        <v>AZ$17</v>
      </c>
      <c r="BA1758" s="175" t="str">
        <f t="shared" si="1952"/>
        <v>BA$17</v>
      </c>
      <c r="BB1758" s="175" t="str">
        <f t="shared" si="1952"/>
        <v>BB$17</v>
      </c>
      <c r="BC1758" s="175" t="str">
        <f t="shared" si="1952"/>
        <v>BC$17</v>
      </c>
      <c r="BD1758" s="175" t="str">
        <f t="shared" si="1952"/>
        <v>BD$17</v>
      </c>
      <c r="BE1758" s="175" t="str">
        <f t="shared" si="1952"/>
        <v>BE$17</v>
      </c>
      <c r="BF1758" s="175" t="str">
        <f t="shared" si="1952"/>
        <v>BF$17</v>
      </c>
      <c r="BG1758" s="175" t="str">
        <f t="shared" si="1952"/>
        <v>BG$17</v>
      </c>
      <c r="BH1758" s="175" t="str">
        <f t="shared" si="1952"/>
        <v>BH$17</v>
      </c>
      <c r="BI1758" s="175" t="str">
        <f t="shared" si="1952"/>
        <v>BI$17</v>
      </c>
      <c r="BJ1758" s="175" t="str">
        <f t="shared" si="1952"/>
        <v>BJ$17</v>
      </c>
      <c r="BK1758" s="175" t="str">
        <f t="shared" si="1952"/>
        <v>BK$17</v>
      </c>
      <c r="BL1758" s="175" t="str">
        <f t="shared" si="1952"/>
        <v>BL$17</v>
      </c>
      <c r="BM1758" s="175" t="str">
        <f t="shared" si="1952"/>
        <v>BM$17</v>
      </c>
      <c r="BN1758" s="175" t="str">
        <f t="shared" si="1952"/>
        <v>BN$17</v>
      </c>
      <c r="BO1758" s="175" t="str">
        <f t="shared" si="1952"/>
        <v>BO$17</v>
      </c>
      <c r="BP1758" s="175" t="str">
        <f t="shared" si="1952"/>
        <v>BP$17</v>
      </c>
      <c r="BQ1758" s="175" t="str">
        <f t="shared" si="1952"/>
        <v>BQ$17</v>
      </c>
      <c r="BR1758" s="175" t="str">
        <f t="shared" si="1952"/>
        <v>BR$17</v>
      </c>
      <c r="BS1758" s="175" t="str">
        <f t="shared" si="1952"/>
        <v>BS$17</v>
      </c>
      <c r="BT1758" s="175" t="str">
        <f t="shared" si="1952"/>
        <v>BT$17</v>
      </c>
      <c r="BU1758" s="175" t="str">
        <f t="shared" si="1952"/>
        <v>BU$17</v>
      </c>
      <c r="BV1758" s="175" t="str">
        <f t="shared" si="1952"/>
        <v>BV$17</v>
      </c>
      <c r="BW1758" s="175" t="str">
        <f t="shared" si="1952"/>
        <v>BW$17</v>
      </c>
      <c r="BX1758" s="175" t="str">
        <f t="shared" si="1952"/>
        <v>BX$17</v>
      </c>
      <c r="BY1758" s="175" t="str">
        <f t="shared" si="1952"/>
        <v>BY$17</v>
      </c>
      <c r="BZ1758" s="175" t="str">
        <f t="shared" si="1952"/>
        <v>BZ$17</v>
      </c>
      <c r="CA1758" s="175" t="str">
        <f t="shared" si="1952"/>
        <v>CA$17</v>
      </c>
      <c r="CB1758" s="175" t="str">
        <f t="shared" si="1952"/>
        <v>CB$17</v>
      </c>
      <c r="CC1758" s="175" t="str">
        <f t="shared" si="1952"/>
        <v>CC$17</v>
      </c>
      <c r="CD1758" s="175" t="str">
        <f t="shared" si="1952"/>
        <v>CD$17</v>
      </c>
      <c r="CE1758" s="175" t="str">
        <f t="shared" ref="CE1758:CK1758" si="1953">CE1731</f>
        <v>CE$17</v>
      </c>
      <c r="CF1758" s="175" t="str">
        <f t="shared" si="1953"/>
        <v>CF$17</v>
      </c>
      <c r="CG1758" s="175" t="str">
        <f t="shared" si="1953"/>
        <v>CG$17</v>
      </c>
      <c r="CH1758" s="175" t="str">
        <f t="shared" si="1953"/>
        <v>CH$17</v>
      </c>
      <c r="CI1758" s="175" t="str">
        <f t="shared" si="1953"/>
        <v>CI$17</v>
      </c>
      <c r="CJ1758" s="175" t="str">
        <f t="shared" si="1953"/>
        <v>CJ$17</v>
      </c>
      <c r="CK1758" s="175" t="str">
        <f t="shared" si="1953"/>
        <v>CK$17</v>
      </c>
    </row>
    <row r="1759" spans="2:89" x14ac:dyDescent="0.35">
      <c r="B1759" s="187" t="str">
        <f>B1736</f>
        <v>Revenue driven intangible assets:</v>
      </c>
      <c r="D1759" t="s">
        <v>761</v>
      </c>
      <c r="E1759" s="8" t="str">
        <f t="shared" si="1929"/>
        <v>1759 FAINTR-S</v>
      </c>
      <c r="G1759" t="s">
        <v>332</v>
      </c>
      <c r="H1759" s="12"/>
      <c r="I1759" s="60"/>
      <c r="J1759" s="60"/>
      <c r="K1759" s="15"/>
      <c r="L1759" s="15"/>
      <c r="M1759" s="15"/>
      <c r="N1759" s="15"/>
      <c r="O1759" s="15"/>
      <c r="P1759" s="15"/>
      <c r="R1759" s="15"/>
      <c r="S1759" s="175">
        <f t="shared" ref="S1759" si="1954">S1732</f>
        <v>0</v>
      </c>
      <c r="T1759" s="175">
        <f t="shared" ref="T1759:AX1759" si="1955">T1732</f>
        <v>0</v>
      </c>
      <c r="U1759" s="175">
        <f t="shared" si="1955"/>
        <v>0</v>
      </c>
      <c r="V1759" s="175">
        <f t="shared" si="1955"/>
        <v>0</v>
      </c>
      <c r="W1759" s="175">
        <f t="shared" si="1955"/>
        <v>0</v>
      </c>
      <c r="X1759" s="175">
        <f t="shared" si="1955"/>
        <v>0</v>
      </c>
      <c r="Y1759" s="175">
        <f t="shared" si="1955"/>
        <v>0</v>
      </c>
      <c r="Z1759" s="175">
        <f t="shared" si="1955"/>
        <v>0</v>
      </c>
      <c r="AA1759" s="175">
        <f t="shared" si="1955"/>
        <v>0</v>
      </c>
      <c r="AB1759" s="175">
        <f t="shared" si="1955"/>
        <v>0</v>
      </c>
      <c r="AC1759" s="175">
        <f t="shared" si="1955"/>
        <v>0</v>
      </c>
      <c r="AD1759" s="175">
        <f t="shared" si="1955"/>
        <v>0</v>
      </c>
      <c r="AE1759" s="175">
        <f t="shared" si="1955"/>
        <v>0</v>
      </c>
      <c r="AF1759" s="175">
        <f t="shared" si="1955"/>
        <v>0</v>
      </c>
      <c r="AG1759" s="175">
        <f t="shared" si="1955"/>
        <v>0</v>
      </c>
      <c r="AH1759" s="175">
        <f t="shared" si="1955"/>
        <v>0</v>
      </c>
      <c r="AI1759" s="175">
        <f t="shared" si="1955"/>
        <v>0</v>
      </c>
      <c r="AJ1759" s="175">
        <f t="shared" si="1955"/>
        <v>0</v>
      </c>
      <c r="AK1759" s="175">
        <f t="shared" si="1955"/>
        <v>0</v>
      </c>
      <c r="AL1759" s="175">
        <f t="shared" si="1955"/>
        <v>0</v>
      </c>
      <c r="AM1759" s="175">
        <f t="shared" si="1955"/>
        <v>0</v>
      </c>
      <c r="AN1759" s="175">
        <f t="shared" si="1955"/>
        <v>0</v>
      </c>
      <c r="AO1759" s="175">
        <f t="shared" si="1955"/>
        <v>0</v>
      </c>
      <c r="AP1759" s="175">
        <f t="shared" si="1955"/>
        <v>0</v>
      </c>
      <c r="AQ1759" s="175">
        <f t="shared" si="1955"/>
        <v>0</v>
      </c>
      <c r="AR1759" s="175">
        <f t="shared" si="1955"/>
        <v>0</v>
      </c>
      <c r="AS1759" s="175">
        <f t="shared" si="1955"/>
        <v>0</v>
      </c>
      <c r="AT1759" s="175">
        <f t="shared" si="1955"/>
        <v>0</v>
      </c>
      <c r="AU1759" s="175">
        <f t="shared" si="1955"/>
        <v>0</v>
      </c>
      <c r="AV1759" s="175">
        <f t="shared" si="1955"/>
        <v>0</v>
      </c>
      <c r="AW1759" s="175">
        <f t="shared" si="1955"/>
        <v>0</v>
      </c>
      <c r="AX1759" s="175">
        <f t="shared" si="1955"/>
        <v>0</v>
      </c>
      <c r="AY1759" s="175">
        <f t="shared" ref="AY1759:CD1759" si="1956">AY1732</f>
        <v>0</v>
      </c>
      <c r="AZ1759" s="175">
        <f t="shared" si="1956"/>
        <v>0</v>
      </c>
      <c r="BA1759" s="175">
        <f t="shared" si="1956"/>
        <v>0</v>
      </c>
      <c r="BB1759" s="175">
        <f t="shared" si="1956"/>
        <v>0</v>
      </c>
      <c r="BC1759" s="175">
        <f t="shared" si="1956"/>
        <v>0</v>
      </c>
      <c r="BD1759" s="175">
        <f t="shared" si="1956"/>
        <v>0</v>
      </c>
      <c r="BE1759" s="175">
        <f t="shared" si="1956"/>
        <v>0</v>
      </c>
      <c r="BF1759" s="175">
        <f t="shared" si="1956"/>
        <v>0</v>
      </c>
      <c r="BG1759" s="175">
        <f t="shared" si="1956"/>
        <v>0</v>
      </c>
      <c r="BH1759" s="175">
        <f t="shared" si="1956"/>
        <v>0</v>
      </c>
      <c r="BI1759" s="175">
        <f t="shared" si="1956"/>
        <v>0</v>
      </c>
      <c r="BJ1759" s="175">
        <f t="shared" si="1956"/>
        <v>0</v>
      </c>
      <c r="BK1759" s="175">
        <f t="shared" si="1956"/>
        <v>0</v>
      </c>
      <c r="BL1759" s="175">
        <f t="shared" si="1956"/>
        <v>0</v>
      </c>
      <c r="BM1759" s="175">
        <f t="shared" si="1956"/>
        <v>0</v>
      </c>
      <c r="BN1759" s="175">
        <f t="shared" si="1956"/>
        <v>0</v>
      </c>
      <c r="BO1759" s="175">
        <f t="shared" si="1956"/>
        <v>0</v>
      </c>
      <c r="BP1759" s="175">
        <f t="shared" si="1956"/>
        <v>0</v>
      </c>
      <c r="BQ1759" s="175">
        <f t="shared" si="1956"/>
        <v>0</v>
      </c>
      <c r="BR1759" s="175">
        <f t="shared" si="1956"/>
        <v>0</v>
      </c>
      <c r="BS1759" s="175">
        <f t="shared" si="1956"/>
        <v>0</v>
      </c>
      <c r="BT1759" s="175">
        <f t="shared" si="1956"/>
        <v>0</v>
      </c>
      <c r="BU1759" s="175">
        <f t="shared" si="1956"/>
        <v>0</v>
      </c>
      <c r="BV1759" s="175">
        <f t="shared" si="1956"/>
        <v>0</v>
      </c>
      <c r="BW1759" s="175">
        <f t="shared" si="1956"/>
        <v>0</v>
      </c>
      <c r="BX1759" s="175">
        <f t="shared" si="1956"/>
        <v>0</v>
      </c>
      <c r="BY1759" s="175">
        <f t="shared" si="1956"/>
        <v>0</v>
      </c>
      <c r="BZ1759" s="175">
        <f t="shared" si="1956"/>
        <v>0</v>
      </c>
      <c r="CA1759" s="175">
        <f t="shared" si="1956"/>
        <v>0</v>
      </c>
      <c r="CB1759" s="175">
        <f t="shared" si="1956"/>
        <v>0</v>
      </c>
      <c r="CC1759" s="175">
        <f t="shared" si="1956"/>
        <v>0</v>
      </c>
      <c r="CD1759" s="175">
        <f t="shared" si="1956"/>
        <v>0</v>
      </c>
      <c r="CE1759" s="175">
        <f t="shared" ref="CE1759:CK1759" si="1957">CE1732</f>
        <v>0</v>
      </c>
      <c r="CF1759" s="175">
        <f t="shared" si="1957"/>
        <v>0</v>
      </c>
      <c r="CG1759" s="175">
        <f t="shared" si="1957"/>
        <v>0</v>
      </c>
      <c r="CH1759" s="175">
        <f t="shared" si="1957"/>
        <v>0</v>
      </c>
      <c r="CI1759" s="175">
        <f t="shared" si="1957"/>
        <v>0</v>
      </c>
      <c r="CJ1759" s="175">
        <f t="shared" si="1957"/>
        <v>0</v>
      </c>
      <c r="CK1759" s="175">
        <f t="shared" si="1957"/>
        <v>0</v>
      </c>
    </row>
    <row r="1760" spans="2:89" x14ac:dyDescent="0.35">
      <c r="B1760" s="235" t="str">
        <f>IFERROR(SUBSTITUTE(TRIM(MID(B1736, SEARCH("-", B1736) + 1, LEN(B1736))),":",""),"no unit")</f>
        <v>no unit</v>
      </c>
      <c r="D1760" t="s">
        <v>761</v>
      </c>
      <c r="E1760" s="8" t="str">
        <f t="shared" ref="E1760" si="1958">ROW()&amp;" "&amp;D1760</f>
        <v>1760 FAINTR-S</v>
      </c>
      <c r="G1760" t="s">
        <v>332</v>
      </c>
      <c r="H1760" s="12"/>
      <c r="I1760" s="60"/>
      <c r="J1760" s="60"/>
      <c r="K1760" s="15"/>
      <c r="L1760" s="15"/>
      <c r="M1760" s="15"/>
      <c r="N1760" s="15"/>
      <c r="O1760" s="15"/>
      <c r="P1760" s="15"/>
      <c r="R1760" s="15"/>
      <c r="S1760" s="175"/>
      <c r="T1760" s="175"/>
      <c r="U1760" s="175"/>
      <c r="V1760" s="175"/>
      <c r="W1760" s="175"/>
      <c r="X1760" s="175"/>
      <c r="Y1760" s="175"/>
      <c r="Z1760" s="175"/>
      <c r="AA1760" s="175"/>
      <c r="AB1760" s="175"/>
      <c r="AC1760" s="175"/>
      <c r="AD1760" s="175"/>
      <c r="AE1760" s="175"/>
      <c r="AF1760" s="175"/>
      <c r="AG1760" s="175"/>
      <c r="AH1760" s="175"/>
      <c r="AI1760" s="175"/>
      <c r="AJ1760" s="175"/>
      <c r="AK1760" s="175"/>
      <c r="AL1760" s="175"/>
      <c r="AM1760" s="175"/>
      <c r="AN1760" s="175"/>
      <c r="AO1760" s="175"/>
      <c r="AP1760" s="175"/>
      <c r="AQ1760" s="175"/>
      <c r="AR1760" s="175"/>
      <c r="AS1760" s="175"/>
      <c r="AT1760" s="175"/>
      <c r="AU1760" s="175"/>
      <c r="AV1760" s="175"/>
      <c r="AW1760" s="175"/>
      <c r="AX1760" s="175"/>
      <c r="AY1760" s="175"/>
      <c r="AZ1760" s="175"/>
      <c r="BA1760" s="175"/>
      <c r="BB1760" s="175"/>
      <c r="BC1760" s="175"/>
      <c r="BD1760" s="175"/>
      <c r="BE1760" s="175"/>
      <c r="BF1760" s="175"/>
      <c r="BG1760" s="175"/>
      <c r="BH1760" s="175"/>
      <c r="BI1760" s="175"/>
      <c r="BJ1760" s="175"/>
      <c r="BK1760" s="175"/>
      <c r="BL1760" s="175"/>
      <c r="BM1760" s="175"/>
      <c r="BN1760" s="175"/>
      <c r="BO1760" s="175"/>
      <c r="BP1760" s="175"/>
      <c r="BQ1760" s="175"/>
      <c r="BR1760" s="175"/>
      <c r="BS1760" s="175"/>
      <c r="BT1760" s="175"/>
      <c r="BU1760" s="175"/>
      <c r="BV1760" s="175"/>
      <c r="BW1760" s="175"/>
      <c r="BX1760" s="175"/>
      <c r="BY1760" s="175"/>
      <c r="BZ1760" s="175"/>
      <c r="CA1760" s="175"/>
      <c r="CB1760" s="175"/>
      <c r="CC1760" s="175"/>
      <c r="CD1760" s="175"/>
      <c r="CE1760" s="175"/>
      <c r="CF1760" s="175"/>
      <c r="CG1760" s="175"/>
      <c r="CH1760" s="175"/>
      <c r="CI1760" s="175"/>
      <c r="CJ1760" s="175"/>
      <c r="CK1760" s="175"/>
    </row>
    <row r="1761" spans="2:89" x14ac:dyDescent="0.35">
      <c r="B1761" s="187" t="str">
        <f>B1734</f>
        <v>Secondary revenue driver</v>
      </c>
      <c r="D1761" t="s">
        <v>761</v>
      </c>
      <c r="E1761" s="8" t="str">
        <f t="shared" si="1929"/>
        <v>1761 FAINTR-S</v>
      </c>
      <c r="G1761" t="s">
        <v>332</v>
      </c>
      <c r="H1761" s="90"/>
      <c r="I1761" s="209"/>
      <c r="J1761" s="209"/>
      <c r="K1761" s="210"/>
      <c r="L1761" s="210"/>
      <c r="M1761" s="210"/>
      <c r="N1761" s="210"/>
      <c r="O1761" s="210"/>
      <c r="P1761" s="210"/>
      <c r="R1761" s="210"/>
      <c r="S1761" s="4" t="str">
        <f t="shared" ref="S1761" si="1959">ADDRESS(ROW(S1753),COLUMN(S1753),2)</f>
        <v>S$1753</v>
      </c>
      <c r="T1761" s="4" t="str">
        <f t="shared" ref="T1761:AX1761" si="1960">ADDRESS(ROW(T1753),COLUMN(T1753),2)</f>
        <v>T$1753</v>
      </c>
      <c r="U1761" s="4" t="str">
        <f t="shared" si="1960"/>
        <v>U$1753</v>
      </c>
      <c r="V1761" s="4" t="str">
        <f t="shared" si="1960"/>
        <v>V$1753</v>
      </c>
      <c r="W1761" s="4" t="str">
        <f t="shared" si="1960"/>
        <v>W$1753</v>
      </c>
      <c r="X1761" s="4" t="str">
        <f t="shared" si="1960"/>
        <v>X$1753</v>
      </c>
      <c r="Y1761" s="4" t="str">
        <f t="shared" si="1960"/>
        <v>Y$1753</v>
      </c>
      <c r="Z1761" s="4" t="str">
        <f t="shared" si="1960"/>
        <v>Z$1753</v>
      </c>
      <c r="AA1761" s="4" t="str">
        <f t="shared" si="1960"/>
        <v>AA$1753</v>
      </c>
      <c r="AB1761" s="4" t="str">
        <f t="shared" si="1960"/>
        <v>AB$1753</v>
      </c>
      <c r="AC1761" s="4" t="str">
        <f t="shared" si="1960"/>
        <v>AC$1753</v>
      </c>
      <c r="AD1761" s="4" t="str">
        <f t="shared" si="1960"/>
        <v>AD$1753</v>
      </c>
      <c r="AE1761" s="4" t="str">
        <f t="shared" si="1960"/>
        <v>AE$1753</v>
      </c>
      <c r="AF1761" s="4" t="str">
        <f t="shared" si="1960"/>
        <v>AF$1753</v>
      </c>
      <c r="AG1761" s="4" t="str">
        <f t="shared" si="1960"/>
        <v>AG$1753</v>
      </c>
      <c r="AH1761" s="4" t="str">
        <f t="shared" si="1960"/>
        <v>AH$1753</v>
      </c>
      <c r="AI1761" s="4" t="str">
        <f t="shared" si="1960"/>
        <v>AI$1753</v>
      </c>
      <c r="AJ1761" s="4" t="str">
        <f t="shared" si="1960"/>
        <v>AJ$1753</v>
      </c>
      <c r="AK1761" s="4" t="str">
        <f t="shared" si="1960"/>
        <v>AK$1753</v>
      </c>
      <c r="AL1761" s="4" t="str">
        <f t="shared" si="1960"/>
        <v>AL$1753</v>
      </c>
      <c r="AM1761" s="4" t="str">
        <f t="shared" si="1960"/>
        <v>AM$1753</v>
      </c>
      <c r="AN1761" s="4" t="str">
        <f t="shared" si="1960"/>
        <v>AN$1753</v>
      </c>
      <c r="AO1761" s="4" t="str">
        <f t="shared" si="1960"/>
        <v>AO$1753</v>
      </c>
      <c r="AP1761" s="4" t="str">
        <f t="shared" si="1960"/>
        <v>AP$1753</v>
      </c>
      <c r="AQ1761" s="4" t="str">
        <f t="shared" si="1960"/>
        <v>AQ$1753</v>
      </c>
      <c r="AR1761" s="4" t="str">
        <f t="shared" si="1960"/>
        <v>AR$1753</v>
      </c>
      <c r="AS1761" s="4" t="str">
        <f t="shared" si="1960"/>
        <v>AS$1753</v>
      </c>
      <c r="AT1761" s="4" t="str">
        <f t="shared" si="1960"/>
        <v>AT$1753</v>
      </c>
      <c r="AU1761" s="4" t="str">
        <f t="shared" si="1960"/>
        <v>AU$1753</v>
      </c>
      <c r="AV1761" s="4" t="str">
        <f t="shared" si="1960"/>
        <v>AV$1753</v>
      </c>
      <c r="AW1761" s="4" t="str">
        <f t="shared" si="1960"/>
        <v>AW$1753</v>
      </c>
      <c r="AX1761" s="4" t="str">
        <f t="shared" si="1960"/>
        <v>AX$1753</v>
      </c>
      <c r="AY1761" s="4" t="str">
        <f t="shared" ref="AY1761:CD1761" si="1961">ADDRESS(ROW(AY1753),COLUMN(AY1753),2)</f>
        <v>AY$1753</v>
      </c>
      <c r="AZ1761" s="4" t="str">
        <f t="shared" si="1961"/>
        <v>AZ$1753</v>
      </c>
      <c r="BA1761" s="4" t="str">
        <f t="shared" si="1961"/>
        <v>BA$1753</v>
      </c>
      <c r="BB1761" s="4" t="str">
        <f t="shared" si="1961"/>
        <v>BB$1753</v>
      </c>
      <c r="BC1761" s="4" t="str">
        <f t="shared" si="1961"/>
        <v>BC$1753</v>
      </c>
      <c r="BD1761" s="4" t="str">
        <f t="shared" si="1961"/>
        <v>BD$1753</v>
      </c>
      <c r="BE1761" s="4" t="str">
        <f t="shared" si="1961"/>
        <v>BE$1753</v>
      </c>
      <c r="BF1761" s="4" t="str">
        <f t="shared" si="1961"/>
        <v>BF$1753</v>
      </c>
      <c r="BG1761" s="4" t="str">
        <f t="shared" si="1961"/>
        <v>BG$1753</v>
      </c>
      <c r="BH1761" s="4" t="str">
        <f t="shared" si="1961"/>
        <v>BH$1753</v>
      </c>
      <c r="BI1761" s="4" t="str">
        <f t="shared" si="1961"/>
        <v>BI$1753</v>
      </c>
      <c r="BJ1761" s="4" t="str">
        <f t="shared" si="1961"/>
        <v>BJ$1753</v>
      </c>
      <c r="BK1761" s="4" t="str">
        <f t="shared" si="1961"/>
        <v>BK$1753</v>
      </c>
      <c r="BL1761" s="4" t="str">
        <f t="shared" si="1961"/>
        <v>BL$1753</v>
      </c>
      <c r="BM1761" s="4" t="str">
        <f t="shared" si="1961"/>
        <v>BM$1753</v>
      </c>
      <c r="BN1761" s="4" t="str">
        <f t="shared" si="1961"/>
        <v>BN$1753</v>
      </c>
      <c r="BO1761" s="4" t="str">
        <f t="shared" si="1961"/>
        <v>BO$1753</v>
      </c>
      <c r="BP1761" s="4" t="str">
        <f t="shared" si="1961"/>
        <v>BP$1753</v>
      </c>
      <c r="BQ1761" s="4" t="str">
        <f t="shared" si="1961"/>
        <v>BQ$1753</v>
      </c>
      <c r="BR1761" s="4" t="str">
        <f t="shared" si="1961"/>
        <v>BR$1753</v>
      </c>
      <c r="BS1761" s="4" t="str">
        <f t="shared" si="1961"/>
        <v>BS$1753</v>
      </c>
      <c r="BT1761" s="4" t="str">
        <f t="shared" si="1961"/>
        <v>BT$1753</v>
      </c>
      <c r="BU1761" s="4" t="str">
        <f t="shared" si="1961"/>
        <v>BU$1753</v>
      </c>
      <c r="BV1761" s="4" t="str">
        <f t="shared" si="1961"/>
        <v>BV$1753</v>
      </c>
      <c r="BW1761" s="4" t="str">
        <f t="shared" si="1961"/>
        <v>BW$1753</v>
      </c>
      <c r="BX1761" s="4" t="str">
        <f t="shared" si="1961"/>
        <v>BX$1753</v>
      </c>
      <c r="BY1761" s="4" t="str">
        <f t="shared" si="1961"/>
        <v>BY$1753</v>
      </c>
      <c r="BZ1761" s="4" t="str">
        <f t="shared" si="1961"/>
        <v>BZ$1753</v>
      </c>
      <c r="CA1761" s="4" t="str">
        <f t="shared" si="1961"/>
        <v>CA$1753</v>
      </c>
      <c r="CB1761" s="4" t="str">
        <f t="shared" si="1961"/>
        <v>CB$1753</v>
      </c>
      <c r="CC1761" s="4" t="str">
        <f t="shared" si="1961"/>
        <v>CC$1753</v>
      </c>
      <c r="CD1761" s="4" t="str">
        <f t="shared" si="1961"/>
        <v>CD$1753</v>
      </c>
      <c r="CE1761" s="4" t="str">
        <f t="shared" ref="CE1761:CK1761" si="1962">ADDRESS(ROW(CE1753),COLUMN(CE1753),2)</f>
        <v>CE$1753</v>
      </c>
      <c r="CF1761" s="4" t="str">
        <f t="shared" si="1962"/>
        <v>CF$1753</v>
      </c>
      <c r="CG1761" s="4" t="str">
        <f t="shared" si="1962"/>
        <v>CG$1753</v>
      </c>
      <c r="CH1761" s="4" t="str">
        <f t="shared" si="1962"/>
        <v>CH$1753</v>
      </c>
      <c r="CI1761" s="4" t="str">
        <f t="shared" si="1962"/>
        <v>CI$1753</v>
      </c>
      <c r="CJ1761" s="4" t="str">
        <f t="shared" si="1962"/>
        <v>CJ$1753</v>
      </c>
      <c r="CK1761" s="4" t="str">
        <f t="shared" si="1962"/>
        <v>CK$1753</v>
      </c>
    </row>
    <row r="1762" spans="2:89" x14ac:dyDescent="0.35">
      <c r="B1762" s="132" t="str">
        <f>B1735</f>
        <v>Secondary volume driver</v>
      </c>
      <c r="D1762" t="s">
        <v>761</v>
      </c>
      <c r="E1762" s="8" t="str">
        <f t="shared" si="1929"/>
        <v>1762 FAINTR-S</v>
      </c>
      <c r="G1762" t="s">
        <v>332</v>
      </c>
      <c r="H1762" s="12"/>
      <c r="I1762" s="60"/>
      <c r="J1762" s="60"/>
      <c r="K1762" s="15"/>
      <c r="L1762" s="15"/>
      <c r="M1762" s="15"/>
      <c r="N1762" s="15"/>
      <c r="O1762" s="15"/>
      <c r="P1762" s="15"/>
      <c r="R1762" s="15"/>
      <c r="S1762" s="175" t="str">
        <f t="shared" ref="S1762" si="1963">S1735</f>
        <v>S$19</v>
      </c>
      <c r="T1762" s="175" t="str">
        <f t="shared" ref="T1762:AX1762" si="1964">T1735</f>
        <v>T$19</v>
      </c>
      <c r="U1762" s="175" t="str">
        <f t="shared" si="1964"/>
        <v>U$19</v>
      </c>
      <c r="V1762" s="175" t="str">
        <f t="shared" si="1964"/>
        <v>V$19</v>
      </c>
      <c r="W1762" s="175" t="str">
        <f t="shared" si="1964"/>
        <v>W$19</v>
      </c>
      <c r="X1762" s="175" t="str">
        <f t="shared" si="1964"/>
        <v>X$19</v>
      </c>
      <c r="Y1762" s="175" t="str">
        <f t="shared" si="1964"/>
        <v>Y$19</v>
      </c>
      <c r="Z1762" s="175" t="str">
        <f t="shared" si="1964"/>
        <v>Z$19</v>
      </c>
      <c r="AA1762" s="175" t="str">
        <f t="shared" si="1964"/>
        <v>AA$19</v>
      </c>
      <c r="AB1762" s="175" t="str">
        <f t="shared" si="1964"/>
        <v>AB$19</v>
      </c>
      <c r="AC1762" s="175" t="str">
        <f t="shared" si="1964"/>
        <v>AC$19</v>
      </c>
      <c r="AD1762" s="175" t="str">
        <f t="shared" si="1964"/>
        <v>AD$19</v>
      </c>
      <c r="AE1762" s="175" t="str">
        <f t="shared" si="1964"/>
        <v>AE$19</v>
      </c>
      <c r="AF1762" s="175" t="str">
        <f t="shared" si="1964"/>
        <v>AF$19</v>
      </c>
      <c r="AG1762" s="175" t="str">
        <f t="shared" si="1964"/>
        <v>AG$19</v>
      </c>
      <c r="AH1762" s="175" t="str">
        <f t="shared" si="1964"/>
        <v>AH$19</v>
      </c>
      <c r="AI1762" s="175" t="str">
        <f t="shared" si="1964"/>
        <v>AI$19</v>
      </c>
      <c r="AJ1762" s="175" t="str">
        <f t="shared" si="1964"/>
        <v>AJ$19</v>
      </c>
      <c r="AK1762" s="175" t="str">
        <f t="shared" si="1964"/>
        <v>AK$19</v>
      </c>
      <c r="AL1762" s="175" t="str">
        <f t="shared" si="1964"/>
        <v>AL$19</v>
      </c>
      <c r="AM1762" s="175" t="str">
        <f t="shared" si="1964"/>
        <v>AM$19</v>
      </c>
      <c r="AN1762" s="175" t="str">
        <f t="shared" si="1964"/>
        <v>AN$19</v>
      </c>
      <c r="AO1762" s="175" t="str">
        <f t="shared" si="1964"/>
        <v>AO$19</v>
      </c>
      <c r="AP1762" s="175" t="str">
        <f t="shared" si="1964"/>
        <v>AP$19</v>
      </c>
      <c r="AQ1762" s="175" t="str">
        <f t="shared" si="1964"/>
        <v>AQ$19</v>
      </c>
      <c r="AR1762" s="175" t="str">
        <f t="shared" si="1964"/>
        <v>AR$19</v>
      </c>
      <c r="AS1762" s="175" t="str">
        <f t="shared" si="1964"/>
        <v>AS$19</v>
      </c>
      <c r="AT1762" s="175" t="str">
        <f t="shared" si="1964"/>
        <v>AT$19</v>
      </c>
      <c r="AU1762" s="175" t="str">
        <f t="shared" si="1964"/>
        <v>AU$19</v>
      </c>
      <c r="AV1762" s="175" t="str">
        <f t="shared" si="1964"/>
        <v>AV$19</v>
      </c>
      <c r="AW1762" s="175" t="str">
        <f t="shared" si="1964"/>
        <v>AW$19</v>
      </c>
      <c r="AX1762" s="175" t="str">
        <f t="shared" si="1964"/>
        <v>AX$19</v>
      </c>
      <c r="AY1762" s="175" t="str">
        <f t="shared" ref="AY1762:CD1762" si="1965">AY1735</f>
        <v>AY$19</v>
      </c>
      <c r="AZ1762" s="175" t="str">
        <f t="shared" si="1965"/>
        <v>AZ$19</v>
      </c>
      <c r="BA1762" s="175" t="str">
        <f t="shared" si="1965"/>
        <v>BA$19</v>
      </c>
      <c r="BB1762" s="175" t="str">
        <f t="shared" si="1965"/>
        <v>BB$19</v>
      </c>
      <c r="BC1762" s="175" t="str">
        <f t="shared" si="1965"/>
        <v>BC$19</v>
      </c>
      <c r="BD1762" s="175" t="str">
        <f t="shared" si="1965"/>
        <v>BD$19</v>
      </c>
      <c r="BE1762" s="175" t="str">
        <f t="shared" si="1965"/>
        <v>BE$19</v>
      </c>
      <c r="BF1762" s="175" t="str">
        <f t="shared" si="1965"/>
        <v>BF$19</v>
      </c>
      <c r="BG1762" s="175" t="str">
        <f t="shared" si="1965"/>
        <v>BG$19</v>
      </c>
      <c r="BH1762" s="175" t="str">
        <f t="shared" si="1965"/>
        <v>BH$19</v>
      </c>
      <c r="BI1762" s="175" t="str">
        <f t="shared" si="1965"/>
        <v>BI$19</v>
      </c>
      <c r="BJ1762" s="175" t="str">
        <f t="shared" si="1965"/>
        <v>BJ$19</v>
      </c>
      <c r="BK1762" s="175" t="str">
        <f t="shared" si="1965"/>
        <v>BK$19</v>
      </c>
      <c r="BL1762" s="175" t="str">
        <f t="shared" si="1965"/>
        <v>BL$19</v>
      </c>
      <c r="BM1762" s="175" t="str">
        <f t="shared" si="1965"/>
        <v>BM$19</v>
      </c>
      <c r="BN1762" s="175" t="str">
        <f t="shared" si="1965"/>
        <v>BN$19</v>
      </c>
      <c r="BO1762" s="175" t="str">
        <f t="shared" si="1965"/>
        <v>BO$19</v>
      </c>
      <c r="BP1762" s="175" t="str">
        <f t="shared" si="1965"/>
        <v>BP$19</v>
      </c>
      <c r="BQ1762" s="175" t="str">
        <f t="shared" si="1965"/>
        <v>BQ$19</v>
      </c>
      <c r="BR1762" s="175" t="str">
        <f t="shared" si="1965"/>
        <v>BR$19</v>
      </c>
      <c r="BS1762" s="175" t="str">
        <f t="shared" si="1965"/>
        <v>BS$19</v>
      </c>
      <c r="BT1762" s="175" t="str">
        <f t="shared" si="1965"/>
        <v>BT$19</v>
      </c>
      <c r="BU1762" s="175" t="str">
        <f t="shared" si="1965"/>
        <v>BU$19</v>
      </c>
      <c r="BV1762" s="175" t="str">
        <f t="shared" si="1965"/>
        <v>BV$19</v>
      </c>
      <c r="BW1762" s="175" t="str">
        <f t="shared" si="1965"/>
        <v>BW$19</v>
      </c>
      <c r="BX1762" s="175" t="str">
        <f t="shared" si="1965"/>
        <v>BX$19</v>
      </c>
      <c r="BY1762" s="175" t="str">
        <f t="shared" si="1965"/>
        <v>BY$19</v>
      </c>
      <c r="BZ1762" s="175" t="str">
        <f t="shared" si="1965"/>
        <v>BZ$19</v>
      </c>
      <c r="CA1762" s="175" t="str">
        <f t="shared" si="1965"/>
        <v>CA$19</v>
      </c>
      <c r="CB1762" s="175" t="str">
        <f t="shared" si="1965"/>
        <v>CB$19</v>
      </c>
      <c r="CC1762" s="175" t="str">
        <f t="shared" si="1965"/>
        <v>CC$19</v>
      </c>
      <c r="CD1762" s="175" t="str">
        <f t="shared" si="1965"/>
        <v>CD$19</v>
      </c>
      <c r="CE1762" s="175" t="str">
        <f t="shared" ref="CE1762:CK1762" si="1966">CE1735</f>
        <v>CE$19</v>
      </c>
      <c r="CF1762" s="175" t="str">
        <f t="shared" si="1966"/>
        <v>CF$19</v>
      </c>
      <c r="CG1762" s="175" t="str">
        <f t="shared" si="1966"/>
        <v>CG$19</v>
      </c>
      <c r="CH1762" s="175" t="str">
        <f t="shared" si="1966"/>
        <v>CH$19</v>
      </c>
      <c r="CI1762" s="175" t="str">
        <f t="shared" si="1966"/>
        <v>CI$19</v>
      </c>
      <c r="CJ1762" s="175" t="str">
        <f t="shared" si="1966"/>
        <v>CJ$19</v>
      </c>
      <c r="CK1762" s="175" t="str">
        <f t="shared" si="1966"/>
        <v>CK$19</v>
      </c>
    </row>
    <row r="1763" spans="2:89" x14ac:dyDescent="0.35">
      <c r="E1763" s="8"/>
      <c r="H1763" s="12"/>
      <c r="I1763" s="60"/>
      <c r="J1763" s="60"/>
      <c r="K1763" s="15"/>
      <c r="L1763" s="15"/>
      <c r="M1763" s="15"/>
      <c r="N1763" s="15"/>
      <c r="O1763" s="15"/>
      <c r="P1763" s="15"/>
      <c r="R1763" s="15"/>
      <c r="S1763" s="76"/>
      <c r="T1763" s="76"/>
      <c r="U1763" s="76"/>
      <c r="V1763" s="76"/>
      <c r="W1763" s="76"/>
      <c r="X1763" s="76"/>
      <c r="Y1763" s="76"/>
      <c r="Z1763" s="76"/>
      <c r="AA1763" s="76"/>
      <c r="AB1763" s="76"/>
      <c r="AC1763" s="76"/>
      <c r="AD1763" s="76"/>
      <c r="AE1763" s="76"/>
      <c r="AF1763" s="76"/>
      <c r="AG1763" s="76"/>
      <c r="AH1763" s="76"/>
      <c r="AI1763" s="76"/>
      <c r="AJ1763" s="76"/>
      <c r="AK1763" s="76"/>
      <c r="AL1763" s="76"/>
      <c r="AM1763" s="76"/>
      <c r="AN1763" s="76"/>
      <c r="AO1763" s="76"/>
      <c r="AP1763" s="76"/>
      <c r="AQ1763" s="76"/>
      <c r="AR1763" s="76"/>
      <c r="AS1763" s="76"/>
      <c r="AT1763" s="76"/>
      <c r="AU1763" s="76"/>
      <c r="AV1763" s="76"/>
      <c r="AW1763" s="76"/>
      <c r="AX1763" s="76"/>
      <c r="AY1763" s="76"/>
      <c r="AZ1763" s="76"/>
      <c r="BA1763" s="76"/>
      <c r="BB1763" s="76"/>
      <c r="BC1763" s="76"/>
      <c r="BD1763" s="76"/>
      <c r="BE1763" s="76"/>
      <c r="BF1763" s="76"/>
      <c r="BG1763" s="76"/>
      <c r="BH1763" s="76"/>
      <c r="BI1763" s="76"/>
      <c r="BJ1763" s="76"/>
      <c r="BK1763" s="76"/>
      <c r="BL1763" s="76"/>
      <c r="BM1763" s="76"/>
      <c r="BN1763" s="76"/>
      <c r="BO1763" s="76"/>
      <c r="BP1763" s="76"/>
      <c r="BQ1763" s="76"/>
      <c r="BR1763" s="76"/>
      <c r="BS1763" s="76"/>
      <c r="BT1763" s="76"/>
      <c r="BU1763" s="76"/>
      <c r="BV1763" s="76"/>
      <c r="BW1763" s="76"/>
      <c r="BX1763" s="76"/>
      <c r="BY1763" s="76"/>
      <c r="BZ1763" s="76"/>
      <c r="CA1763" s="76"/>
      <c r="CB1763" s="76"/>
      <c r="CC1763" s="76"/>
      <c r="CD1763" s="76"/>
      <c r="CE1763" s="76"/>
      <c r="CF1763" s="76"/>
      <c r="CG1763" s="76"/>
      <c r="CH1763" s="76"/>
      <c r="CI1763" s="76"/>
      <c r="CJ1763" s="76"/>
      <c r="CK1763" s="76"/>
    </row>
    <row r="1764" spans="2:89" x14ac:dyDescent="0.35">
      <c r="B1764" s="171" t="s">
        <v>490</v>
      </c>
      <c r="E1764" s="8"/>
      <c r="H1764" s="170"/>
      <c r="I1764" s="172"/>
      <c r="J1764" s="172"/>
      <c r="K1764" s="193"/>
      <c r="L1764" s="193"/>
      <c r="M1764" s="193"/>
      <c r="N1764" s="193"/>
      <c r="O1764" s="193"/>
      <c r="P1764" s="193"/>
      <c r="R1764" s="194"/>
      <c r="S1764" s="170"/>
      <c r="T1764" s="170"/>
      <c r="U1764" s="170"/>
      <c r="V1764" s="170"/>
      <c r="W1764" s="170"/>
      <c r="X1764" s="170"/>
      <c r="Y1764" s="170"/>
      <c r="Z1764" s="170"/>
      <c r="AA1764" s="170"/>
      <c r="AB1764" s="170"/>
      <c r="AC1764" s="170"/>
      <c r="AD1764" s="170"/>
      <c r="AE1764" s="170"/>
      <c r="AF1764" s="170"/>
      <c r="AG1764" s="170"/>
      <c r="AH1764" s="170"/>
      <c r="AI1764" s="170"/>
      <c r="AJ1764" s="170"/>
      <c r="AK1764" s="170"/>
      <c r="AL1764" s="170"/>
      <c r="AM1764" s="170"/>
      <c r="AN1764" s="170"/>
      <c r="AO1764" s="170"/>
      <c r="AP1764" s="170"/>
      <c r="AQ1764" s="170"/>
      <c r="AR1764" s="170"/>
      <c r="AS1764" s="170"/>
      <c r="AT1764" s="170"/>
      <c r="AU1764" s="170"/>
      <c r="AV1764" s="170"/>
      <c r="AW1764" s="170"/>
      <c r="AX1764" s="170"/>
      <c r="AY1764" s="170"/>
      <c r="AZ1764" s="170"/>
      <c r="BA1764" s="170"/>
      <c r="BB1764" s="170"/>
      <c r="BC1764" s="170"/>
      <c r="BD1764" s="170"/>
      <c r="BE1764" s="170"/>
      <c r="BF1764" s="170"/>
      <c r="BG1764" s="170"/>
      <c r="BH1764" s="170"/>
      <c r="BI1764" s="170"/>
      <c r="BJ1764" s="170"/>
      <c r="BK1764" s="170"/>
      <c r="BL1764" s="170"/>
      <c r="BM1764" s="170"/>
      <c r="BN1764" s="170"/>
      <c r="BO1764" s="170"/>
      <c r="BP1764" s="170"/>
      <c r="BQ1764" s="170"/>
      <c r="BR1764" s="170"/>
      <c r="BS1764" s="170"/>
      <c r="BT1764" s="170"/>
      <c r="BU1764" s="170"/>
      <c r="BV1764" s="170"/>
      <c r="BW1764" s="170"/>
      <c r="BX1764" s="170"/>
      <c r="BY1764" s="170"/>
      <c r="BZ1764" s="170"/>
      <c r="CA1764" s="170"/>
      <c r="CB1764" s="170"/>
      <c r="CC1764" s="170"/>
      <c r="CD1764" s="170"/>
      <c r="CE1764" s="170"/>
      <c r="CF1764" s="170"/>
      <c r="CG1764" s="170"/>
      <c r="CH1764" s="170"/>
      <c r="CI1764" s="170"/>
      <c r="CJ1764" s="170"/>
      <c r="CK1764" s="170"/>
    </row>
    <row r="1765" spans="2:89" x14ac:dyDescent="0.35">
      <c r="B1765" s="171" t="s">
        <v>492</v>
      </c>
      <c r="E1765" s="8"/>
      <c r="H1765" s="170"/>
      <c r="I1765" s="172"/>
      <c r="J1765" s="172"/>
      <c r="K1765" s="193"/>
      <c r="L1765" s="193"/>
      <c r="M1765" s="193"/>
      <c r="N1765" s="193"/>
      <c r="O1765" s="193"/>
      <c r="P1765" s="193"/>
      <c r="R1765" s="194"/>
      <c r="S1765" s="170"/>
      <c r="T1765" s="170"/>
      <c r="U1765" s="170"/>
      <c r="V1765" s="170"/>
      <c r="W1765" s="170"/>
      <c r="X1765" s="170"/>
      <c r="Y1765" s="170"/>
      <c r="Z1765" s="170"/>
      <c r="AA1765" s="170"/>
      <c r="AB1765" s="170"/>
      <c r="AC1765" s="170"/>
      <c r="AD1765" s="170"/>
      <c r="AE1765" s="170"/>
      <c r="AF1765" s="170"/>
      <c r="AG1765" s="170"/>
      <c r="AH1765" s="170"/>
      <c r="AI1765" s="170"/>
      <c r="AJ1765" s="170"/>
      <c r="AK1765" s="170"/>
      <c r="AL1765" s="170"/>
      <c r="AM1765" s="170"/>
      <c r="AN1765" s="170"/>
      <c r="AO1765" s="170"/>
      <c r="AP1765" s="170"/>
      <c r="AQ1765" s="170"/>
      <c r="AR1765" s="170"/>
      <c r="AS1765" s="170"/>
      <c r="AT1765" s="170"/>
      <c r="AU1765" s="170"/>
      <c r="AV1765" s="170"/>
      <c r="AW1765" s="170"/>
      <c r="AX1765" s="170"/>
      <c r="AY1765" s="170"/>
      <c r="AZ1765" s="170"/>
      <c r="BA1765" s="170"/>
      <c r="BB1765" s="170"/>
      <c r="BC1765" s="170"/>
      <c r="BD1765" s="170"/>
      <c r="BE1765" s="170"/>
      <c r="BF1765" s="170"/>
      <c r="BG1765" s="170"/>
      <c r="BH1765" s="170"/>
      <c r="BI1765" s="170"/>
      <c r="BJ1765" s="170"/>
      <c r="BK1765" s="170"/>
      <c r="BL1765" s="170"/>
      <c r="BM1765" s="170"/>
      <c r="BN1765" s="170"/>
      <c r="BO1765" s="170"/>
      <c r="BP1765" s="170"/>
      <c r="BQ1765" s="170"/>
      <c r="BR1765" s="170"/>
      <c r="BS1765" s="170"/>
      <c r="BT1765" s="170"/>
      <c r="BU1765" s="170"/>
      <c r="BV1765" s="170"/>
      <c r="BW1765" s="170"/>
      <c r="BX1765" s="170"/>
      <c r="BY1765" s="170"/>
      <c r="BZ1765" s="170"/>
      <c r="CA1765" s="170"/>
      <c r="CB1765" s="170"/>
      <c r="CC1765" s="170"/>
      <c r="CD1765" s="170"/>
      <c r="CE1765" s="170"/>
      <c r="CF1765" s="170"/>
      <c r="CG1765" s="170"/>
      <c r="CH1765" s="170"/>
      <c r="CI1765" s="170"/>
      <c r="CJ1765" s="170"/>
      <c r="CK1765" s="170"/>
    </row>
    <row r="1766" spans="2:89" x14ac:dyDescent="0.35">
      <c r="B1766" s="171" t="s">
        <v>461</v>
      </c>
      <c r="E1766" s="8"/>
      <c r="H1766" s="170"/>
      <c r="I1766" s="172"/>
      <c r="J1766" s="172"/>
      <c r="K1766" s="193"/>
      <c r="L1766" s="193"/>
      <c r="M1766" s="193"/>
      <c r="N1766" s="193"/>
      <c r="O1766" s="193"/>
      <c r="P1766" s="193"/>
      <c r="R1766" s="194"/>
      <c r="S1766" s="195" t="str">
        <f t="shared" ref="S1766:AX1766" si="1967">S$20</f>
        <v>S$16</v>
      </c>
      <c r="T1766" s="195" t="str">
        <f t="shared" si="1967"/>
        <v>T$16</v>
      </c>
      <c r="U1766" s="195" t="str">
        <f t="shared" si="1967"/>
        <v>U$16</v>
      </c>
      <c r="V1766" s="195" t="str">
        <f t="shared" si="1967"/>
        <v>V$16</v>
      </c>
      <c r="W1766" s="195" t="str">
        <f t="shared" si="1967"/>
        <v>W$16</v>
      </c>
      <c r="X1766" s="195" t="str">
        <f t="shared" si="1967"/>
        <v>X$16</v>
      </c>
      <c r="Y1766" s="195" t="str">
        <f t="shared" si="1967"/>
        <v>Y$16</v>
      </c>
      <c r="Z1766" s="195" t="str">
        <f t="shared" si="1967"/>
        <v>Z$16</v>
      </c>
      <c r="AA1766" s="195" t="str">
        <f t="shared" si="1967"/>
        <v>AA$16</v>
      </c>
      <c r="AB1766" s="195" t="str">
        <f t="shared" si="1967"/>
        <v>AB$16</v>
      </c>
      <c r="AC1766" s="195" t="str">
        <f t="shared" si="1967"/>
        <v>AC$16</v>
      </c>
      <c r="AD1766" s="195" t="str">
        <f t="shared" si="1967"/>
        <v>AD$16</v>
      </c>
      <c r="AE1766" s="195" t="str">
        <f t="shared" si="1967"/>
        <v>AE$16</v>
      </c>
      <c r="AF1766" s="195" t="str">
        <f t="shared" si="1967"/>
        <v>AF$16</v>
      </c>
      <c r="AG1766" s="195" t="str">
        <f t="shared" si="1967"/>
        <v>AG$16</v>
      </c>
      <c r="AH1766" s="195" t="str">
        <f t="shared" si="1967"/>
        <v>AH$16</v>
      </c>
      <c r="AI1766" s="195" t="str">
        <f t="shared" si="1967"/>
        <v>AI$16</v>
      </c>
      <c r="AJ1766" s="195" t="str">
        <f t="shared" si="1967"/>
        <v>AJ$16</v>
      </c>
      <c r="AK1766" s="195" t="str">
        <f t="shared" si="1967"/>
        <v>AK$16</v>
      </c>
      <c r="AL1766" s="195" t="str">
        <f t="shared" si="1967"/>
        <v>AL$16</v>
      </c>
      <c r="AM1766" s="195" t="str">
        <f t="shared" si="1967"/>
        <v>AM$16</v>
      </c>
      <c r="AN1766" s="195" t="str">
        <f t="shared" si="1967"/>
        <v>AN$16</v>
      </c>
      <c r="AO1766" s="195" t="str">
        <f t="shared" si="1967"/>
        <v>AO$16</v>
      </c>
      <c r="AP1766" s="195" t="str">
        <f t="shared" si="1967"/>
        <v>AP$16</v>
      </c>
      <c r="AQ1766" s="195" t="str">
        <f t="shared" si="1967"/>
        <v>AQ$16</v>
      </c>
      <c r="AR1766" s="195" t="str">
        <f t="shared" si="1967"/>
        <v>AR$16</v>
      </c>
      <c r="AS1766" s="195" t="str">
        <f t="shared" si="1967"/>
        <v>AS$16</v>
      </c>
      <c r="AT1766" s="195" t="str">
        <f t="shared" si="1967"/>
        <v>AT$16</v>
      </c>
      <c r="AU1766" s="195" t="str">
        <f t="shared" si="1967"/>
        <v>AU$16</v>
      </c>
      <c r="AV1766" s="195" t="str">
        <f t="shared" si="1967"/>
        <v>AV$16</v>
      </c>
      <c r="AW1766" s="195" t="str">
        <f t="shared" si="1967"/>
        <v>AW$16</v>
      </c>
      <c r="AX1766" s="195" t="str">
        <f t="shared" si="1967"/>
        <v>AX$16</v>
      </c>
      <c r="AY1766" s="195" t="str">
        <f t="shared" ref="AY1766:CD1766" si="1968">AY$20</f>
        <v>AY$16</v>
      </c>
      <c r="AZ1766" s="195" t="str">
        <f t="shared" si="1968"/>
        <v>AZ$16</v>
      </c>
      <c r="BA1766" s="195" t="str">
        <f t="shared" si="1968"/>
        <v>BA$16</v>
      </c>
      <c r="BB1766" s="195" t="str">
        <f t="shared" si="1968"/>
        <v>BB$16</v>
      </c>
      <c r="BC1766" s="195" t="str">
        <f t="shared" si="1968"/>
        <v>BC$16</v>
      </c>
      <c r="BD1766" s="195" t="str">
        <f t="shared" si="1968"/>
        <v>BD$16</v>
      </c>
      <c r="BE1766" s="195" t="str">
        <f t="shared" si="1968"/>
        <v>BE$16</v>
      </c>
      <c r="BF1766" s="195" t="str">
        <f t="shared" si="1968"/>
        <v>BF$16</v>
      </c>
      <c r="BG1766" s="195" t="str">
        <f t="shared" si="1968"/>
        <v>BG$16</v>
      </c>
      <c r="BH1766" s="195" t="str">
        <f t="shared" si="1968"/>
        <v>BH$16</v>
      </c>
      <c r="BI1766" s="195" t="str">
        <f t="shared" si="1968"/>
        <v>BI$16</v>
      </c>
      <c r="BJ1766" s="195" t="str">
        <f t="shared" si="1968"/>
        <v>BJ$16</v>
      </c>
      <c r="BK1766" s="195" t="str">
        <f t="shared" si="1968"/>
        <v>BK$16</v>
      </c>
      <c r="BL1766" s="195" t="str">
        <f t="shared" si="1968"/>
        <v>BL$16</v>
      </c>
      <c r="BM1766" s="195" t="str">
        <f t="shared" si="1968"/>
        <v>BM$16</v>
      </c>
      <c r="BN1766" s="195" t="str">
        <f t="shared" si="1968"/>
        <v>BN$16</v>
      </c>
      <c r="BO1766" s="195" t="str">
        <f t="shared" si="1968"/>
        <v>BO$16</v>
      </c>
      <c r="BP1766" s="195" t="str">
        <f t="shared" si="1968"/>
        <v>BP$16</v>
      </c>
      <c r="BQ1766" s="195" t="str">
        <f t="shared" si="1968"/>
        <v>BQ$16</v>
      </c>
      <c r="BR1766" s="195" t="str">
        <f t="shared" si="1968"/>
        <v>BR$16</v>
      </c>
      <c r="BS1766" s="195" t="str">
        <f t="shared" si="1968"/>
        <v>BS$16</v>
      </c>
      <c r="BT1766" s="195" t="str">
        <f t="shared" si="1968"/>
        <v>BT$16</v>
      </c>
      <c r="BU1766" s="195" t="str">
        <f t="shared" si="1968"/>
        <v>BU$16</v>
      </c>
      <c r="BV1766" s="195" t="str">
        <f t="shared" si="1968"/>
        <v>BV$16</v>
      </c>
      <c r="BW1766" s="195" t="str">
        <f t="shared" si="1968"/>
        <v>BW$16</v>
      </c>
      <c r="BX1766" s="195" t="str">
        <f t="shared" si="1968"/>
        <v>BX$16</v>
      </c>
      <c r="BY1766" s="195" t="str">
        <f t="shared" si="1968"/>
        <v>BY$16</v>
      </c>
      <c r="BZ1766" s="195" t="str">
        <f t="shared" si="1968"/>
        <v>BZ$16</v>
      </c>
      <c r="CA1766" s="195" t="str">
        <f t="shared" si="1968"/>
        <v>CA$16</v>
      </c>
      <c r="CB1766" s="195" t="str">
        <f t="shared" si="1968"/>
        <v>CB$16</v>
      </c>
      <c r="CC1766" s="195" t="str">
        <f t="shared" si="1968"/>
        <v>CC$16</v>
      </c>
      <c r="CD1766" s="195" t="str">
        <f t="shared" si="1968"/>
        <v>CD$16</v>
      </c>
      <c r="CE1766" s="195" t="str">
        <f t="shared" ref="CE1766:CK1766" si="1969">CE$20</f>
        <v>CE$16</v>
      </c>
      <c r="CF1766" s="195" t="str">
        <f t="shared" si="1969"/>
        <v>CF$16</v>
      </c>
      <c r="CG1766" s="195" t="str">
        <f t="shared" si="1969"/>
        <v>CG$16</v>
      </c>
      <c r="CH1766" s="195" t="str">
        <f t="shared" si="1969"/>
        <v>CH$16</v>
      </c>
      <c r="CI1766" s="195" t="str">
        <f t="shared" si="1969"/>
        <v>CI$16</v>
      </c>
      <c r="CJ1766" s="195" t="str">
        <f t="shared" si="1969"/>
        <v>CJ$16</v>
      </c>
      <c r="CK1766" s="195" t="str">
        <f t="shared" si="1969"/>
        <v>CK$16</v>
      </c>
    </row>
    <row r="1767" spans="2:89" x14ac:dyDescent="0.35">
      <c r="B1767" s="171" t="s">
        <v>462</v>
      </c>
      <c r="E1767" s="8"/>
      <c r="H1767" s="196"/>
      <c r="I1767" s="197"/>
      <c r="J1767" s="197"/>
      <c r="K1767" s="198"/>
      <c r="L1767" s="198"/>
      <c r="M1767" s="198"/>
      <c r="N1767" s="198"/>
      <c r="O1767" s="198"/>
      <c r="P1767" s="198"/>
      <c r="R1767" s="198"/>
      <c r="S1767" s="195" t="str">
        <f t="shared" ref="S1767:AX1767" si="1970">S$21</f>
        <v>S$17</v>
      </c>
      <c r="T1767" s="195" t="str">
        <f t="shared" si="1970"/>
        <v>T$17</v>
      </c>
      <c r="U1767" s="195" t="str">
        <f t="shared" si="1970"/>
        <v>U$17</v>
      </c>
      <c r="V1767" s="195" t="str">
        <f t="shared" si="1970"/>
        <v>V$17</v>
      </c>
      <c r="W1767" s="195" t="str">
        <f t="shared" si="1970"/>
        <v>W$17</v>
      </c>
      <c r="X1767" s="195" t="str">
        <f t="shared" si="1970"/>
        <v>X$17</v>
      </c>
      <c r="Y1767" s="195" t="str">
        <f t="shared" si="1970"/>
        <v>Y$17</v>
      </c>
      <c r="Z1767" s="195" t="str">
        <f t="shared" si="1970"/>
        <v>Z$17</v>
      </c>
      <c r="AA1767" s="195" t="str">
        <f t="shared" si="1970"/>
        <v>AA$17</v>
      </c>
      <c r="AB1767" s="195" t="str">
        <f t="shared" si="1970"/>
        <v>AB$17</v>
      </c>
      <c r="AC1767" s="195" t="str">
        <f t="shared" si="1970"/>
        <v>AC$17</v>
      </c>
      <c r="AD1767" s="195" t="str">
        <f t="shared" si="1970"/>
        <v>AD$17</v>
      </c>
      <c r="AE1767" s="195" t="str">
        <f t="shared" si="1970"/>
        <v>AE$17</v>
      </c>
      <c r="AF1767" s="195" t="str">
        <f t="shared" si="1970"/>
        <v>AF$17</v>
      </c>
      <c r="AG1767" s="195" t="str">
        <f t="shared" si="1970"/>
        <v>AG$17</v>
      </c>
      <c r="AH1767" s="195" t="str">
        <f t="shared" si="1970"/>
        <v>AH$17</v>
      </c>
      <c r="AI1767" s="195" t="str">
        <f t="shared" si="1970"/>
        <v>AI$17</v>
      </c>
      <c r="AJ1767" s="195" t="str">
        <f t="shared" si="1970"/>
        <v>AJ$17</v>
      </c>
      <c r="AK1767" s="195" t="str">
        <f t="shared" si="1970"/>
        <v>AK$17</v>
      </c>
      <c r="AL1767" s="195" t="str">
        <f t="shared" si="1970"/>
        <v>AL$17</v>
      </c>
      <c r="AM1767" s="195" t="str">
        <f t="shared" si="1970"/>
        <v>AM$17</v>
      </c>
      <c r="AN1767" s="195" t="str">
        <f t="shared" si="1970"/>
        <v>AN$17</v>
      </c>
      <c r="AO1767" s="195" t="str">
        <f t="shared" si="1970"/>
        <v>AO$17</v>
      </c>
      <c r="AP1767" s="195" t="str">
        <f t="shared" si="1970"/>
        <v>AP$17</v>
      </c>
      <c r="AQ1767" s="195" t="str">
        <f t="shared" si="1970"/>
        <v>AQ$17</v>
      </c>
      <c r="AR1767" s="195" t="str">
        <f t="shared" si="1970"/>
        <v>AR$17</v>
      </c>
      <c r="AS1767" s="195" t="str">
        <f t="shared" si="1970"/>
        <v>AS$17</v>
      </c>
      <c r="AT1767" s="195" t="str">
        <f t="shared" si="1970"/>
        <v>AT$17</v>
      </c>
      <c r="AU1767" s="195" t="str">
        <f t="shared" si="1970"/>
        <v>AU$17</v>
      </c>
      <c r="AV1767" s="195" t="str">
        <f t="shared" si="1970"/>
        <v>AV$17</v>
      </c>
      <c r="AW1767" s="195" t="str">
        <f t="shared" si="1970"/>
        <v>AW$17</v>
      </c>
      <c r="AX1767" s="195" t="str">
        <f t="shared" si="1970"/>
        <v>AX$17</v>
      </c>
      <c r="AY1767" s="195" t="str">
        <f t="shared" ref="AY1767:CD1767" si="1971">AY$21</f>
        <v>AY$17</v>
      </c>
      <c r="AZ1767" s="195" t="str">
        <f t="shared" si="1971"/>
        <v>AZ$17</v>
      </c>
      <c r="BA1767" s="195" t="str">
        <f t="shared" si="1971"/>
        <v>BA$17</v>
      </c>
      <c r="BB1767" s="195" t="str">
        <f t="shared" si="1971"/>
        <v>BB$17</v>
      </c>
      <c r="BC1767" s="195" t="str">
        <f t="shared" si="1971"/>
        <v>BC$17</v>
      </c>
      <c r="BD1767" s="195" t="str">
        <f t="shared" si="1971"/>
        <v>BD$17</v>
      </c>
      <c r="BE1767" s="195" t="str">
        <f t="shared" si="1971"/>
        <v>BE$17</v>
      </c>
      <c r="BF1767" s="195" t="str">
        <f t="shared" si="1971"/>
        <v>BF$17</v>
      </c>
      <c r="BG1767" s="195" t="str">
        <f t="shared" si="1971"/>
        <v>BG$17</v>
      </c>
      <c r="BH1767" s="195" t="str">
        <f t="shared" si="1971"/>
        <v>BH$17</v>
      </c>
      <c r="BI1767" s="195" t="str">
        <f t="shared" si="1971"/>
        <v>BI$17</v>
      </c>
      <c r="BJ1767" s="195" t="str">
        <f t="shared" si="1971"/>
        <v>BJ$17</v>
      </c>
      <c r="BK1767" s="195" t="str">
        <f t="shared" si="1971"/>
        <v>BK$17</v>
      </c>
      <c r="BL1767" s="195" t="str">
        <f t="shared" si="1971"/>
        <v>BL$17</v>
      </c>
      <c r="BM1767" s="195" t="str">
        <f t="shared" si="1971"/>
        <v>BM$17</v>
      </c>
      <c r="BN1767" s="195" t="str">
        <f t="shared" si="1971"/>
        <v>BN$17</v>
      </c>
      <c r="BO1767" s="195" t="str">
        <f t="shared" si="1971"/>
        <v>BO$17</v>
      </c>
      <c r="BP1767" s="195" t="str">
        <f t="shared" si="1971"/>
        <v>BP$17</v>
      </c>
      <c r="BQ1767" s="195" t="str">
        <f t="shared" si="1971"/>
        <v>BQ$17</v>
      </c>
      <c r="BR1767" s="195" t="str">
        <f t="shared" si="1971"/>
        <v>BR$17</v>
      </c>
      <c r="BS1767" s="195" t="str">
        <f t="shared" si="1971"/>
        <v>BS$17</v>
      </c>
      <c r="BT1767" s="195" t="str">
        <f t="shared" si="1971"/>
        <v>BT$17</v>
      </c>
      <c r="BU1767" s="195" t="str">
        <f t="shared" si="1971"/>
        <v>BU$17</v>
      </c>
      <c r="BV1767" s="195" t="str">
        <f t="shared" si="1971"/>
        <v>BV$17</v>
      </c>
      <c r="BW1767" s="195" t="str">
        <f t="shared" si="1971"/>
        <v>BW$17</v>
      </c>
      <c r="BX1767" s="195" t="str">
        <f t="shared" si="1971"/>
        <v>BX$17</v>
      </c>
      <c r="BY1767" s="195" t="str">
        <f t="shared" si="1971"/>
        <v>BY$17</v>
      </c>
      <c r="BZ1767" s="195" t="str">
        <f t="shared" si="1971"/>
        <v>BZ$17</v>
      </c>
      <c r="CA1767" s="195" t="str">
        <f t="shared" si="1971"/>
        <v>CA$17</v>
      </c>
      <c r="CB1767" s="195" t="str">
        <f t="shared" si="1971"/>
        <v>CB$17</v>
      </c>
      <c r="CC1767" s="195" t="str">
        <f t="shared" si="1971"/>
        <v>CC$17</v>
      </c>
      <c r="CD1767" s="195" t="str">
        <f t="shared" si="1971"/>
        <v>CD$17</v>
      </c>
      <c r="CE1767" s="195" t="str">
        <f t="shared" ref="CE1767:CK1767" si="1972">CE$21</f>
        <v>CE$17</v>
      </c>
      <c r="CF1767" s="195" t="str">
        <f t="shared" si="1972"/>
        <v>CF$17</v>
      </c>
      <c r="CG1767" s="195" t="str">
        <f t="shared" si="1972"/>
        <v>CG$17</v>
      </c>
      <c r="CH1767" s="195" t="str">
        <f t="shared" si="1972"/>
        <v>CH$17</v>
      </c>
      <c r="CI1767" s="195" t="str">
        <f t="shared" si="1972"/>
        <v>CI$17</v>
      </c>
      <c r="CJ1767" s="195" t="str">
        <f t="shared" si="1972"/>
        <v>CJ$17</v>
      </c>
      <c r="CK1767" s="195" t="str">
        <f t="shared" si="1972"/>
        <v>CK$17</v>
      </c>
    </row>
    <row r="1768" spans="2:89" x14ac:dyDescent="0.35">
      <c r="B1768" s="171" t="s">
        <v>491</v>
      </c>
      <c r="E1768" s="8"/>
      <c r="H1768" s="196"/>
      <c r="I1768" s="197"/>
      <c r="J1768" s="197"/>
      <c r="K1768" s="198"/>
      <c r="L1768" s="198"/>
      <c r="M1768" s="198"/>
      <c r="N1768" s="198"/>
      <c r="O1768" s="198"/>
      <c r="P1768" s="198"/>
      <c r="R1768" s="198"/>
      <c r="S1768" s="186"/>
      <c r="T1768" s="186"/>
      <c r="U1768" s="186"/>
      <c r="V1768" s="186"/>
      <c r="W1768" s="186"/>
      <c r="X1768" s="186"/>
      <c r="Y1768" s="186"/>
      <c r="Z1768" s="186"/>
      <c r="AA1768" s="186"/>
      <c r="AB1768" s="186"/>
      <c r="AC1768" s="186"/>
      <c r="AD1768" s="186"/>
      <c r="AE1768" s="186"/>
      <c r="AF1768" s="186"/>
      <c r="AG1768" s="186"/>
      <c r="AH1768" s="186"/>
      <c r="AI1768" s="186"/>
      <c r="AJ1768" s="186"/>
      <c r="AK1768" s="186"/>
      <c r="AL1768" s="186"/>
      <c r="AM1768" s="186"/>
      <c r="AN1768" s="186"/>
      <c r="AO1768" s="186"/>
      <c r="AP1768" s="186"/>
      <c r="AQ1768" s="186"/>
      <c r="AR1768" s="186"/>
      <c r="AS1768" s="186"/>
      <c r="AT1768" s="186"/>
      <c r="AU1768" s="186"/>
      <c r="AV1768" s="186"/>
      <c r="AW1768" s="186"/>
      <c r="AX1768" s="186"/>
      <c r="AY1768" s="186"/>
      <c r="AZ1768" s="186"/>
      <c r="BA1768" s="186"/>
      <c r="BB1768" s="186"/>
      <c r="BC1768" s="186"/>
      <c r="BD1768" s="186"/>
      <c r="BE1768" s="186"/>
      <c r="BF1768" s="186"/>
      <c r="BG1768" s="186"/>
      <c r="BH1768" s="186"/>
      <c r="BI1768" s="186"/>
      <c r="BJ1768" s="186"/>
      <c r="BK1768" s="186"/>
      <c r="BL1768" s="186"/>
      <c r="BM1768" s="186"/>
      <c r="BN1768" s="186"/>
      <c r="BO1768" s="186"/>
      <c r="BP1768" s="186"/>
      <c r="BQ1768" s="186"/>
      <c r="BR1768" s="186"/>
      <c r="BS1768" s="186"/>
      <c r="BT1768" s="186"/>
      <c r="BU1768" s="186"/>
      <c r="BV1768" s="186"/>
      <c r="BW1768" s="186"/>
      <c r="BX1768" s="186"/>
      <c r="BY1768" s="186"/>
      <c r="BZ1768" s="186"/>
      <c r="CA1768" s="186"/>
      <c r="CB1768" s="186"/>
      <c r="CC1768" s="186"/>
      <c r="CD1768" s="186"/>
      <c r="CE1768" s="186"/>
      <c r="CF1768" s="186"/>
      <c r="CG1768" s="186"/>
      <c r="CH1768" s="186"/>
      <c r="CI1768" s="186"/>
      <c r="CJ1768" s="186"/>
      <c r="CK1768" s="186"/>
    </row>
    <row r="1769" spans="2:89" x14ac:dyDescent="0.35">
      <c r="B1769" s="171" t="s">
        <v>505</v>
      </c>
      <c r="E1769" s="8"/>
      <c r="H1769" s="196"/>
      <c r="I1769" s="197"/>
      <c r="J1769" s="197"/>
      <c r="K1769" s="198"/>
      <c r="L1769" s="198"/>
      <c r="M1769" s="198"/>
      <c r="N1769" s="198"/>
      <c r="O1769" s="198"/>
      <c r="P1769" s="198"/>
      <c r="R1769" s="198"/>
      <c r="S1769" s="186"/>
      <c r="T1769" s="186"/>
      <c r="U1769" s="186"/>
      <c r="V1769" s="186"/>
      <c r="W1769" s="186"/>
      <c r="X1769" s="186"/>
      <c r="Y1769" s="186"/>
      <c r="Z1769" s="186"/>
      <c r="AA1769" s="186"/>
      <c r="AB1769" s="186"/>
      <c r="AC1769" s="186"/>
      <c r="AD1769" s="186"/>
      <c r="AE1769" s="186"/>
      <c r="AF1769" s="186"/>
      <c r="AG1769" s="186"/>
      <c r="AH1769" s="186"/>
      <c r="AI1769" s="186"/>
      <c r="AJ1769" s="186"/>
      <c r="AK1769" s="186"/>
      <c r="AL1769" s="186"/>
      <c r="AM1769" s="186"/>
      <c r="AN1769" s="186"/>
      <c r="AO1769" s="186"/>
      <c r="AP1769" s="186"/>
      <c r="AQ1769" s="186"/>
      <c r="AR1769" s="186"/>
      <c r="AS1769" s="186"/>
      <c r="AT1769" s="186"/>
      <c r="AU1769" s="186"/>
      <c r="AV1769" s="186"/>
      <c r="AW1769" s="186"/>
      <c r="AX1769" s="186"/>
      <c r="AY1769" s="186"/>
      <c r="AZ1769" s="186"/>
      <c r="BA1769" s="186"/>
      <c r="BB1769" s="186"/>
      <c r="BC1769" s="186"/>
      <c r="BD1769" s="186"/>
      <c r="BE1769" s="186"/>
      <c r="BF1769" s="186"/>
      <c r="BG1769" s="186"/>
      <c r="BH1769" s="186"/>
      <c r="BI1769" s="186"/>
      <c r="BJ1769" s="186"/>
      <c r="BK1769" s="186"/>
      <c r="BL1769" s="186"/>
      <c r="BM1769" s="186"/>
      <c r="BN1769" s="186"/>
      <c r="BO1769" s="186"/>
      <c r="BP1769" s="186"/>
      <c r="BQ1769" s="186"/>
      <c r="BR1769" s="186"/>
      <c r="BS1769" s="186"/>
      <c r="BT1769" s="186"/>
      <c r="BU1769" s="186"/>
      <c r="BV1769" s="186"/>
      <c r="BW1769" s="186"/>
      <c r="BX1769" s="186"/>
      <c r="BY1769" s="186"/>
      <c r="BZ1769" s="186"/>
      <c r="CA1769" s="186"/>
      <c r="CB1769" s="186"/>
      <c r="CC1769" s="186"/>
      <c r="CD1769" s="186"/>
      <c r="CE1769" s="186"/>
      <c r="CF1769" s="186"/>
      <c r="CG1769" s="186"/>
      <c r="CH1769" s="186"/>
      <c r="CI1769" s="186"/>
      <c r="CJ1769" s="186"/>
      <c r="CK1769" s="186"/>
    </row>
    <row r="1770" spans="2:89" x14ac:dyDescent="0.35">
      <c r="B1770" s="171" t="s">
        <v>463</v>
      </c>
      <c r="E1770" s="8"/>
      <c r="H1770" s="196"/>
      <c r="I1770" s="197"/>
      <c r="J1770" s="197"/>
      <c r="K1770" s="198"/>
      <c r="L1770" s="198"/>
      <c r="M1770" s="198"/>
      <c r="N1770" s="198"/>
      <c r="O1770" s="198"/>
      <c r="P1770" s="198"/>
      <c r="R1770" s="198"/>
      <c r="S1770" s="186" t="str">
        <f t="shared" ref="S1770:AX1770" si="1973">S$22</f>
        <v>S$18</v>
      </c>
      <c r="T1770" s="186" t="str">
        <f t="shared" si="1973"/>
        <v>T$18</v>
      </c>
      <c r="U1770" s="186" t="str">
        <f t="shared" si="1973"/>
        <v>U$18</v>
      </c>
      <c r="V1770" s="186" t="str">
        <f t="shared" si="1973"/>
        <v>V$18</v>
      </c>
      <c r="W1770" s="186" t="str">
        <f t="shared" si="1973"/>
        <v>W$18</v>
      </c>
      <c r="X1770" s="186" t="str">
        <f t="shared" si="1973"/>
        <v>X$18</v>
      </c>
      <c r="Y1770" s="186" t="str">
        <f t="shared" si="1973"/>
        <v>Y$18</v>
      </c>
      <c r="Z1770" s="186" t="str">
        <f t="shared" si="1973"/>
        <v>Z$18</v>
      </c>
      <c r="AA1770" s="186" t="str">
        <f t="shared" si="1973"/>
        <v>AA$18</v>
      </c>
      <c r="AB1770" s="186" t="str">
        <f t="shared" si="1973"/>
        <v>AB$18</v>
      </c>
      <c r="AC1770" s="186" t="str">
        <f t="shared" si="1973"/>
        <v>AC$18</v>
      </c>
      <c r="AD1770" s="186" t="str">
        <f t="shared" si="1973"/>
        <v>AD$18</v>
      </c>
      <c r="AE1770" s="186" t="str">
        <f t="shared" si="1973"/>
        <v>AE$18</v>
      </c>
      <c r="AF1770" s="186" t="str">
        <f t="shared" si="1973"/>
        <v>AF$18</v>
      </c>
      <c r="AG1770" s="186" t="str">
        <f t="shared" si="1973"/>
        <v>AG$18</v>
      </c>
      <c r="AH1770" s="186" t="str">
        <f t="shared" si="1973"/>
        <v>AH$18</v>
      </c>
      <c r="AI1770" s="186" t="str">
        <f t="shared" si="1973"/>
        <v>AI$18</v>
      </c>
      <c r="AJ1770" s="186" t="str">
        <f t="shared" si="1973"/>
        <v>AJ$18</v>
      </c>
      <c r="AK1770" s="186" t="str">
        <f t="shared" si="1973"/>
        <v>AK$18</v>
      </c>
      <c r="AL1770" s="186" t="str">
        <f t="shared" si="1973"/>
        <v>AL$18</v>
      </c>
      <c r="AM1770" s="186" t="str">
        <f t="shared" si="1973"/>
        <v>AM$18</v>
      </c>
      <c r="AN1770" s="186" t="str">
        <f t="shared" si="1973"/>
        <v>AN$18</v>
      </c>
      <c r="AO1770" s="186" t="str">
        <f t="shared" si="1973"/>
        <v>AO$18</v>
      </c>
      <c r="AP1770" s="186" t="str">
        <f t="shared" si="1973"/>
        <v>AP$18</v>
      </c>
      <c r="AQ1770" s="186" t="str">
        <f t="shared" si="1973"/>
        <v>AQ$18</v>
      </c>
      <c r="AR1770" s="186" t="str">
        <f t="shared" si="1973"/>
        <v>AR$18</v>
      </c>
      <c r="AS1770" s="186" t="str">
        <f t="shared" si="1973"/>
        <v>AS$18</v>
      </c>
      <c r="AT1770" s="186" t="str">
        <f t="shared" si="1973"/>
        <v>AT$18</v>
      </c>
      <c r="AU1770" s="186" t="str">
        <f t="shared" si="1973"/>
        <v>AU$18</v>
      </c>
      <c r="AV1770" s="186" t="str">
        <f t="shared" si="1973"/>
        <v>AV$18</v>
      </c>
      <c r="AW1770" s="186" t="str">
        <f t="shared" si="1973"/>
        <v>AW$18</v>
      </c>
      <c r="AX1770" s="186" t="str">
        <f t="shared" si="1973"/>
        <v>AX$18</v>
      </c>
      <c r="AY1770" s="186" t="str">
        <f t="shared" ref="AY1770:CD1770" si="1974">AY$22</f>
        <v>AY$18</v>
      </c>
      <c r="AZ1770" s="186" t="str">
        <f t="shared" si="1974"/>
        <v>AZ$18</v>
      </c>
      <c r="BA1770" s="186" t="str">
        <f t="shared" si="1974"/>
        <v>BA$18</v>
      </c>
      <c r="BB1770" s="186" t="str">
        <f t="shared" si="1974"/>
        <v>BB$18</v>
      </c>
      <c r="BC1770" s="186" t="str">
        <f t="shared" si="1974"/>
        <v>BC$18</v>
      </c>
      <c r="BD1770" s="186" t="str">
        <f t="shared" si="1974"/>
        <v>BD$18</v>
      </c>
      <c r="BE1770" s="186" t="str">
        <f t="shared" si="1974"/>
        <v>BE$18</v>
      </c>
      <c r="BF1770" s="186" t="str">
        <f t="shared" si="1974"/>
        <v>BF$18</v>
      </c>
      <c r="BG1770" s="186" t="str">
        <f t="shared" si="1974"/>
        <v>BG$18</v>
      </c>
      <c r="BH1770" s="186" t="str">
        <f t="shared" si="1974"/>
        <v>BH$18</v>
      </c>
      <c r="BI1770" s="186" t="str">
        <f t="shared" si="1974"/>
        <v>BI$18</v>
      </c>
      <c r="BJ1770" s="186" t="str">
        <f t="shared" si="1974"/>
        <v>BJ$18</v>
      </c>
      <c r="BK1770" s="186" t="str">
        <f t="shared" si="1974"/>
        <v>BK$18</v>
      </c>
      <c r="BL1770" s="186" t="str">
        <f t="shared" si="1974"/>
        <v>BL$18</v>
      </c>
      <c r="BM1770" s="186" t="str">
        <f t="shared" si="1974"/>
        <v>BM$18</v>
      </c>
      <c r="BN1770" s="186" t="str">
        <f t="shared" si="1974"/>
        <v>BN$18</v>
      </c>
      <c r="BO1770" s="186" t="str">
        <f t="shared" si="1974"/>
        <v>BO$18</v>
      </c>
      <c r="BP1770" s="186" t="str">
        <f t="shared" si="1974"/>
        <v>BP$18</v>
      </c>
      <c r="BQ1770" s="186" t="str">
        <f t="shared" si="1974"/>
        <v>BQ$18</v>
      </c>
      <c r="BR1770" s="186" t="str">
        <f t="shared" si="1974"/>
        <v>BR$18</v>
      </c>
      <c r="BS1770" s="186" t="str">
        <f t="shared" si="1974"/>
        <v>BS$18</v>
      </c>
      <c r="BT1770" s="186" t="str">
        <f t="shared" si="1974"/>
        <v>BT$18</v>
      </c>
      <c r="BU1770" s="186" t="str">
        <f t="shared" si="1974"/>
        <v>BU$18</v>
      </c>
      <c r="BV1770" s="186" t="str">
        <f t="shared" si="1974"/>
        <v>BV$18</v>
      </c>
      <c r="BW1770" s="186" t="str">
        <f t="shared" si="1974"/>
        <v>BW$18</v>
      </c>
      <c r="BX1770" s="186" t="str">
        <f t="shared" si="1974"/>
        <v>BX$18</v>
      </c>
      <c r="BY1770" s="186" t="str">
        <f t="shared" si="1974"/>
        <v>BY$18</v>
      </c>
      <c r="BZ1770" s="186" t="str">
        <f t="shared" si="1974"/>
        <v>BZ$18</v>
      </c>
      <c r="CA1770" s="186" t="str">
        <f t="shared" si="1974"/>
        <v>CA$18</v>
      </c>
      <c r="CB1770" s="186" t="str">
        <f t="shared" si="1974"/>
        <v>CB$18</v>
      </c>
      <c r="CC1770" s="186" t="str">
        <f t="shared" si="1974"/>
        <v>CC$18</v>
      </c>
      <c r="CD1770" s="186" t="str">
        <f t="shared" si="1974"/>
        <v>CD$18</v>
      </c>
      <c r="CE1770" s="186" t="str">
        <f t="shared" ref="CE1770:CK1770" si="1975">CE$22</f>
        <v>CE$18</v>
      </c>
      <c r="CF1770" s="186" t="str">
        <f t="shared" si="1975"/>
        <v>CF$18</v>
      </c>
      <c r="CG1770" s="186" t="str">
        <f t="shared" si="1975"/>
        <v>CG$18</v>
      </c>
      <c r="CH1770" s="186" t="str">
        <f t="shared" si="1975"/>
        <v>CH$18</v>
      </c>
      <c r="CI1770" s="186" t="str">
        <f t="shared" si="1975"/>
        <v>CI$18</v>
      </c>
      <c r="CJ1770" s="186" t="str">
        <f t="shared" si="1975"/>
        <v>CJ$18</v>
      </c>
      <c r="CK1770" s="186" t="str">
        <f t="shared" si="1975"/>
        <v>CK$18</v>
      </c>
    </row>
    <row r="1771" spans="2:89" x14ac:dyDescent="0.35">
      <c r="B1771" s="171" t="s">
        <v>464</v>
      </c>
      <c r="E1771" s="8"/>
      <c r="H1771" s="196"/>
      <c r="I1771" s="197"/>
      <c r="J1771" s="197"/>
      <c r="K1771" s="198"/>
      <c r="L1771" s="198"/>
      <c r="M1771" s="198"/>
      <c r="N1771" s="198"/>
      <c r="O1771" s="198"/>
      <c r="P1771" s="198"/>
      <c r="R1771" s="198"/>
      <c r="S1771" s="186" t="str">
        <f t="shared" ref="S1771:AX1771" si="1976">S$23</f>
        <v>S$19</v>
      </c>
      <c r="T1771" s="186" t="str">
        <f t="shared" si="1976"/>
        <v>T$19</v>
      </c>
      <c r="U1771" s="186" t="str">
        <f t="shared" si="1976"/>
        <v>U$19</v>
      </c>
      <c r="V1771" s="186" t="str">
        <f t="shared" si="1976"/>
        <v>V$19</v>
      </c>
      <c r="W1771" s="186" t="str">
        <f t="shared" si="1976"/>
        <v>W$19</v>
      </c>
      <c r="X1771" s="186" t="str">
        <f t="shared" si="1976"/>
        <v>X$19</v>
      </c>
      <c r="Y1771" s="186" t="str">
        <f t="shared" si="1976"/>
        <v>Y$19</v>
      </c>
      <c r="Z1771" s="186" t="str">
        <f t="shared" si="1976"/>
        <v>Z$19</v>
      </c>
      <c r="AA1771" s="186" t="str">
        <f t="shared" si="1976"/>
        <v>AA$19</v>
      </c>
      <c r="AB1771" s="186" t="str">
        <f t="shared" si="1976"/>
        <v>AB$19</v>
      </c>
      <c r="AC1771" s="186" t="str">
        <f t="shared" si="1976"/>
        <v>AC$19</v>
      </c>
      <c r="AD1771" s="186" t="str">
        <f t="shared" si="1976"/>
        <v>AD$19</v>
      </c>
      <c r="AE1771" s="186" t="str">
        <f t="shared" si="1976"/>
        <v>AE$19</v>
      </c>
      <c r="AF1771" s="186" t="str">
        <f t="shared" si="1976"/>
        <v>AF$19</v>
      </c>
      <c r="AG1771" s="186" t="str">
        <f t="shared" si="1976"/>
        <v>AG$19</v>
      </c>
      <c r="AH1771" s="186" t="str">
        <f t="shared" si="1976"/>
        <v>AH$19</v>
      </c>
      <c r="AI1771" s="186" t="str">
        <f t="shared" si="1976"/>
        <v>AI$19</v>
      </c>
      <c r="AJ1771" s="186" t="str">
        <f t="shared" si="1976"/>
        <v>AJ$19</v>
      </c>
      <c r="AK1771" s="186" t="str">
        <f t="shared" si="1976"/>
        <v>AK$19</v>
      </c>
      <c r="AL1771" s="186" t="str">
        <f t="shared" si="1976"/>
        <v>AL$19</v>
      </c>
      <c r="AM1771" s="186" t="str">
        <f t="shared" si="1976"/>
        <v>AM$19</v>
      </c>
      <c r="AN1771" s="186" t="str">
        <f t="shared" si="1976"/>
        <v>AN$19</v>
      </c>
      <c r="AO1771" s="186" t="str">
        <f t="shared" si="1976"/>
        <v>AO$19</v>
      </c>
      <c r="AP1771" s="186" t="str">
        <f t="shared" si="1976"/>
        <v>AP$19</v>
      </c>
      <c r="AQ1771" s="186" t="str">
        <f t="shared" si="1976"/>
        <v>AQ$19</v>
      </c>
      <c r="AR1771" s="186" t="str">
        <f t="shared" si="1976"/>
        <v>AR$19</v>
      </c>
      <c r="AS1771" s="186" t="str">
        <f t="shared" si="1976"/>
        <v>AS$19</v>
      </c>
      <c r="AT1771" s="186" t="str">
        <f t="shared" si="1976"/>
        <v>AT$19</v>
      </c>
      <c r="AU1771" s="186" t="str">
        <f t="shared" si="1976"/>
        <v>AU$19</v>
      </c>
      <c r="AV1771" s="186" t="str">
        <f t="shared" si="1976"/>
        <v>AV$19</v>
      </c>
      <c r="AW1771" s="186" t="str">
        <f t="shared" si="1976"/>
        <v>AW$19</v>
      </c>
      <c r="AX1771" s="186" t="str">
        <f t="shared" si="1976"/>
        <v>AX$19</v>
      </c>
      <c r="AY1771" s="186" t="str">
        <f t="shared" ref="AY1771:CD1771" si="1977">AY$23</f>
        <v>AY$19</v>
      </c>
      <c r="AZ1771" s="186" t="str">
        <f t="shared" si="1977"/>
        <v>AZ$19</v>
      </c>
      <c r="BA1771" s="186" t="str">
        <f t="shared" si="1977"/>
        <v>BA$19</v>
      </c>
      <c r="BB1771" s="186" t="str">
        <f t="shared" si="1977"/>
        <v>BB$19</v>
      </c>
      <c r="BC1771" s="186" t="str">
        <f t="shared" si="1977"/>
        <v>BC$19</v>
      </c>
      <c r="BD1771" s="186" t="str">
        <f t="shared" si="1977"/>
        <v>BD$19</v>
      </c>
      <c r="BE1771" s="186" t="str">
        <f t="shared" si="1977"/>
        <v>BE$19</v>
      </c>
      <c r="BF1771" s="186" t="str">
        <f t="shared" si="1977"/>
        <v>BF$19</v>
      </c>
      <c r="BG1771" s="186" t="str">
        <f t="shared" si="1977"/>
        <v>BG$19</v>
      </c>
      <c r="BH1771" s="186" t="str">
        <f t="shared" si="1977"/>
        <v>BH$19</v>
      </c>
      <c r="BI1771" s="186" t="str">
        <f t="shared" si="1977"/>
        <v>BI$19</v>
      </c>
      <c r="BJ1771" s="186" t="str">
        <f t="shared" si="1977"/>
        <v>BJ$19</v>
      </c>
      <c r="BK1771" s="186" t="str">
        <f t="shared" si="1977"/>
        <v>BK$19</v>
      </c>
      <c r="BL1771" s="186" t="str">
        <f t="shared" si="1977"/>
        <v>BL$19</v>
      </c>
      <c r="BM1771" s="186" t="str">
        <f t="shared" si="1977"/>
        <v>BM$19</v>
      </c>
      <c r="BN1771" s="186" t="str">
        <f t="shared" si="1977"/>
        <v>BN$19</v>
      </c>
      <c r="BO1771" s="186" t="str">
        <f t="shared" si="1977"/>
        <v>BO$19</v>
      </c>
      <c r="BP1771" s="186" t="str">
        <f t="shared" si="1977"/>
        <v>BP$19</v>
      </c>
      <c r="BQ1771" s="186" t="str">
        <f t="shared" si="1977"/>
        <v>BQ$19</v>
      </c>
      <c r="BR1771" s="186" t="str">
        <f t="shared" si="1977"/>
        <v>BR$19</v>
      </c>
      <c r="BS1771" s="186" t="str">
        <f t="shared" si="1977"/>
        <v>BS$19</v>
      </c>
      <c r="BT1771" s="186" t="str">
        <f t="shared" si="1977"/>
        <v>BT$19</v>
      </c>
      <c r="BU1771" s="186" t="str">
        <f t="shared" si="1977"/>
        <v>BU$19</v>
      </c>
      <c r="BV1771" s="186" t="str">
        <f t="shared" si="1977"/>
        <v>BV$19</v>
      </c>
      <c r="BW1771" s="186" t="str">
        <f t="shared" si="1977"/>
        <v>BW$19</v>
      </c>
      <c r="BX1771" s="186" t="str">
        <f t="shared" si="1977"/>
        <v>BX$19</v>
      </c>
      <c r="BY1771" s="186" t="str">
        <f t="shared" si="1977"/>
        <v>BY$19</v>
      </c>
      <c r="BZ1771" s="186" t="str">
        <f t="shared" si="1977"/>
        <v>BZ$19</v>
      </c>
      <c r="CA1771" s="186" t="str">
        <f t="shared" si="1977"/>
        <v>CA$19</v>
      </c>
      <c r="CB1771" s="186" t="str">
        <f t="shared" si="1977"/>
        <v>CB$19</v>
      </c>
      <c r="CC1771" s="186" t="str">
        <f t="shared" si="1977"/>
        <v>CC$19</v>
      </c>
      <c r="CD1771" s="186" t="str">
        <f t="shared" si="1977"/>
        <v>CD$19</v>
      </c>
      <c r="CE1771" s="186" t="str">
        <f t="shared" ref="CE1771:CK1771" si="1978">CE$23</f>
        <v>CE$19</v>
      </c>
      <c r="CF1771" s="186" t="str">
        <f t="shared" si="1978"/>
        <v>CF$19</v>
      </c>
      <c r="CG1771" s="186" t="str">
        <f t="shared" si="1978"/>
        <v>CG$19</v>
      </c>
      <c r="CH1771" s="186" t="str">
        <f t="shared" si="1978"/>
        <v>CH$19</v>
      </c>
      <c r="CI1771" s="186" t="str">
        <f t="shared" si="1978"/>
        <v>CI$19</v>
      </c>
      <c r="CJ1771" s="186" t="str">
        <f t="shared" si="1978"/>
        <v>CJ$19</v>
      </c>
      <c r="CK1771" s="186" t="str">
        <f t="shared" si="1978"/>
        <v>CK$19</v>
      </c>
    </row>
    <row r="1772" spans="2:89" x14ac:dyDescent="0.35">
      <c r="B1772" s="66" t="s">
        <v>252</v>
      </c>
      <c r="C1772" s="31"/>
      <c r="D1772" t="s">
        <v>762</v>
      </c>
      <c r="E1772" s="8" t="str">
        <f t="shared" si="1929"/>
        <v>1772 FAPPER-S</v>
      </c>
      <c r="F1772" t="s">
        <v>254</v>
      </c>
      <c r="G1772" s="31" t="s">
        <v>81</v>
      </c>
      <c r="H1772" s="22"/>
      <c r="I1772" s="288"/>
      <c r="J1772" s="288"/>
      <c r="K1772" s="22"/>
      <c r="L1772" s="22"/>
      <c r="M1772" s="22"/>
      <c r="N1772" s="22"/>
      <c r="O1772" s="22"/>
      <c r="P1772" s="22"/>
      <c r="R1772" s="66"/>
      <c r="S1772" s="289"/>
      <c r="T1772" s="289"/>
      <c r="U1772" s="289"/>
      <c r="V1772" s="289"/>
      <c r="W1772" s="289"/>
      <c r="X1772" s="289"/>
      <c r="Y1772" s="289"/>
      <c r="Z1772" s="289"/>
      <c r="AA1772" s="289"/>
      <c r="AB1772" s="289"/>
      <c r="AC1772" s="289"/>
      <c r="AD1772" s="289"/>
      <c r="AE1772" s="289"/>
      <c r="AF1772" s="289"/>
      <c r="AG1772" s="289"/>
      <c r="AH1772" s="289"/>
      <c r="AI1772" s="289"/>
      <c r="AJ1772" s="289"/>
      <c r="AK1772" s="289"/>
      <c r="AL1772" s="289"/>
      <c r="AM1772" s="289"/>
      <c r="AN1772" s="289"/>
      <c r="AO1772" s="289"/>
      <c r="AP1772" s="289"/>
      <c r="AQ1772" s="289"/>
      <c r="AR1772" s="289"/>
      <c r="AS1772" s="289"/>
      <c r="AT1772" s="289"/>
      <c r="AU1772" s="289"/>
      <c r="AV1772" s="289"/>
      <c r="AW1772" s="289"/>
      <c r="AX1772" s="289"/>
      <c r="AY1772" s="289"/>
      <c r="AZ1772" s="289"/>
      <c r="BA1772" s="289"/>
      <c r="BB1772" s="289"/>
      <c r="BC1772" s="289"/>
      <c r="BD1772" s="289"/>
      <c r="BE1772" s="289"/>
      <c r="BF1772" s="289"/>
      <c r="BG1772" s="289"/>
      <c r="BH1772" s="289"/>
      <c r="BI1772" s="289"/>
      <c r="BJ1772" s="289"/>
      <c r="BK1772" s="289"/>
      <c r="BL1772" s="289"/>
      <c r="BM1772" s="289"/>
      <c r="BN1772" s="289"/>
      <c r="BO1772" s="289"/>
      <c r="BP1772" s="289"/>
      <c r="BQ1772" s="289"/>
      <c r="BR1772" s="289"/>
      <c r="BS1772" s="289"/>
      <c r="BT1772" s="289"/>
      <c r="BU1772" s="289"/>
      <c r="BV1772" s="289"/>
      <c r="BW1772" s="289"/>
      <c r="BX1772" s="289"/>
      <c r="BY1772" s="289"/>
      <c r="BZ1772" s="289"/>
      <c r="CA1772" s="289"/>
      <c r="CB1772" s="289"/>
      <c r="CC1772" s="289"/>
      <c r="CD1772" s="289"/>
      <c r="CE1772" s="289"/>
      <c r="CF1772" s="289"/>
      <c r="CG1772" s="289"/>
      <c r="CH1772" s="289"/>
      <c r="CI1772" s="289"/>
      <c r="CJ1772" s="289"/>
      <c r="CK1772" s="289"/>
    </row>
    <row r="1773" spans="2:89" x14ac:dyDescent="0.35">
      <c r="B1773" s="126" t="str">
        <f>"Assumptions - "&amp;B1772</f>
        <v>Assumptions - Revenue driven PP&amp;E:</v>
      </c>
      <c r="C1773" s="8"/>
      <c r="D1773" t="s">
        <v>762</v>
      </c>
      <c r="E1773" s="8" t="str">
        <f t="shared" ref="E1773" si="1979">ROW()&amp;" "&amp;D1773</f>
        <v>1773 FAPPER-S</v>
      </c>
      <c r="G1773" s="8" t="str">
        <f>E1773</f>
        <v>1773 FAPPER-S</v>
      </c>
      <c r="I1773"/>
      <c r="J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row>
    <row r="1774" spans="2:89" x14ac:dyDescent="0.35">
      <c r="B1774" s="141" t="s">
        <v>206</v>
      </c>
      <c r="C1774" s="8"/>
      <c r="D1774" t="s">
        <v>762</v>
      </c>
      <c r="E1774" s="8" t="str">
        <f t="shared" si="1929"/>
        <v>1774 FAPPER-S</v>
      </c>
      <c r="G1774" s="8" t="str">
        <f>E1774</f>
        <v>1774 FAPPER-S</v>
      </c>
      <c r="H1774" s="57">
        <v>5</v>
      </c>
      <c r="S1774" s="72"/>
      <c r="T1774" s="72"/>
      <c r="U1774" s="72"/>
      <c r="V1774" s="72"/>
      <c r="W1774" s="72"/>
      <c r="X1774" s="72"/>
      <c r="Y1774" s="72"/>
      <c r="Z1774" s="72"/>
      <c r="AA1774" s="72"/>
      <c r="AB1774" s="72"/>
      <c r="AC1774" s="72"/>
      <c r="AD1774" s="72"/>
      <c r="AE1774" s="72"/>
      <c r="AF1774" s="72"/>
      <c r="AG1774" s="72"/>
      <c r="AH1774" s="72"/>
      <c r="AI1774" s="72"/>
      <c r="AJ1774" s="72"/>
      <c r="AK1774" s="72"/>
      <c r="AL1774" s="72"/>
      <c r="AM1774" s="72"/>
      <c r="AN1774" s="72"/>
      <c r="AO1774" s="72"/>
      <c r="AP1774" s="72"/>
      <c r="AQ1774" s="72"/>
      <c r="AR1774" s="72"/>
      <c r="AS1774" s="72"/>
      <c r="AT1774" s="72"/>
      <c r="AU1774" s="72"/>
      <c r="AV1774" s="72"/>
      <c r="AW1774" s="72"/>
      <c r="AX1774" s="72"/>
      <c r="AY1774" s="72"/>
      <c r="AZ1774" s="72"/>
      <c r="BA1774" s="72"/>
      <c r="BB1774" s="72"/>
      <c r="BC1774" s="72"/>
      <c r="BD1774" s="72"/>
      <c r="BE1774" s="72"/>
      <c r="BF1774" s="72"/>
      <c r="BG1774" s="72"/>
      <c r="BH1774" s="72"/>
      <c r="BI1774" s="72"/>
      <c r="BJ1774" s="72"/>
      <c r="BK1774" s="72"/>
      <c r="BL1774" s="72"/>
      <c r="BM1774" s="72"/>
      <c r="BN1774" s="72"/>
      <c r="BO1774" s="72"/>
      <c r="BP1774" s="72"/>
      <c r="BQ1774" s="72"/>
      <c r="BR1774" s="72"/>
      <c r="BS1774" s="72"/>
      <c r="BT1774" s="72"/>
      <c r="BU1774" s="72"/>
      <c r="BV1774" s="72"/>
      <c r="BW1774" s="72"/>
      <c r="BX1774" s="72"/>
      <c r="BY1774" s="72"/>
      <c r="BZ1774" s="72"/>
      <c r="CA1774" s="72"/>
      <c r="CB1774" s="72"/>
      <c r="CC1774" s="72"/>
      <c r="CD1774" s="72"/>
      <c r="CE1774" s="72"/>
      <c r="CF1774" s="72"/>
      <c r="CG1774" s="72"/>
      <c r="CH1774" s="72"/>
      <c r="CI1774" s="72"/>
      <c r="CJ1774" s="72"/>
      <c r="CK1774" s="72"/>
    </row>
    <row r="1775" spans="2:89" x14ac:dyDescent="0.35">
      <c r="B1775" s="141" t="s">
        <v>207</v>
      </c>
      <c r="C1775" s="8"/>
      <c r="D1775" t="s">
        <v>762</v>
      </c>
      <c r="E1775" s="8" t="str">
        <f t="shared" si="1929"/>
        <v>1775 FAPPER-S</v>
      </c>
      <c r="G1775" s="8" t="str">
        <f>E1775</f>
        <v>1775 FAPPER-S</v>
      </c>
      <c r="H1775" s="57">
        <v>1</v>
      </c>
      <c r="S1775" s="72"/>
      <c r="T1775" s="72"/>
      <c r="U1775" s="72"/>
      <c r="V1775" s="72"/>
      <c r="W1775" s="72"/>
      <c r="X1775" s="72"/>
      <c r="Y1775" s="72"/>
      <c r="Z1775" s="72"/>
      <c r="AA1775" s="72"/>
      <c r="AB1775" s="72"/>
      <c r="AC1775" s="72"/>
      <c r="AD1775" s="72"/>
      <c r="AE1775" s="72"/>
      <c r="AF1775" s="72"/>
      <c r="AG1775" s="72"/>
      <c r="AH1775" s="72"/>
      <c r="AI1775" s="72"/>
      <c r="AJ1775" s="72"/>
      <c r="AK1775" s="72"/>
      <c r="AL1775" s="72"/>
      <c r="AM1775" s="72"/>
      <c r="AN1775" s="72"/>
      <c r="AO1775" s="72"/>
      <c r="AP1775" s="72"/>
      <c r="AQ1775" s="72"/>
      <c r="AR1775" s="72"/>
      <c r="AS1775" s="72"/>
      <c r="AT1775" s="72"/>
      <c r="AU1775" s="72"/>
      <c r="AV1775" s="72"/>
      <c r="AW1775" s="72"/>
      <c r="AX1775" s="72"/>
      <c r="AY1775" s="72"/>
      <c r="AZ1775" s="72"/>
      <c r="BA1775" s="72"/>
      <c r="BB1775" s="72"/>
      <c r="BC1775" s="72"/>
      <c r="BD1775" s="72"/>
      <c r="BE1775" s="72"/>
      <c r="BF1775" s="72"/>
      <c r="BG1775" s="72"/>
      <c r="BH1775" s="72"/>
      <c r="BI1775" s="72"/>
      <c r="BJ1775" s="72"/>
      <c r="BK1775" s="72"/>
      <c r="BL1775" s="72"/>
      <c r="BM1775" s="72"/>
      <c r="BN1775" s="72"/>
      <c r="BO1775" s="72"/>
      <c r="BP1775" s="72"/>
      <c r="BQ1775" s="72"/>
      <c r="BR1775" s="72"/>
      <c r="BS1775" s="72"/>
      <c r="BT1775" s="72"/>
      <c r="BU1775" s="72"/>
      <c r="BV1775" s="72"/>
      <c r="BW1775" s="72"/>
      <c r="BX1775" s="72"/>
      <c r="BY1775" s="72"/>
      <c r="BZ1775" s="72"/>
      <c r="CA1775" s="72"/>
      <c r="CB1775" s="72"/>
      <c r="CC1775" s="72"/>
      <c r="CD1775" s="72"/>
      <c r="CE1775" s="72"/>
      <c r="CF1775" s="72"/>
      <c r="CG1775" s="72"/>
      <c r="CH1775" s="72"/>
      <c r="CI1775" s="72"/>
      <c r="CJ1775" s="72"/>
      <c r="CK1775" s="72"/>
    </row>
    <row r="1776" spans="2:89" x14ac:dyDescent="0.35">
      <c r="C1776" s="8"/>
      <c r="D1776" t="s">
        <v>762</v>
      </c>
      <c r="E1776" s="8" t="str">
        <f t="shared" si="1929"/>
        <v>1776 FAPPER-S</v>
      </c>
      <c r="G1776" s="8"/>
      <c r="S1776" s="72"/>
      <c r="T1776" s="72"/>
      <c r="U1776" s="72"/>
      <c r="V1776" s="72"/>
      <c r="W1776" s="72"/>
      <c r="X1776" s="72"/>
      <c r="Y1776" s="72"/>
      <c r="Z1776" s="72"/>
      <c r="AA1776" s="72"/>
      <c r="AB1776" s="72"/>
      <c r="AC1776" s="72"/>
      <c r="AD1776" s="72"/>
      <c r="AE1776" s="72"/>
      <c r="AF1776" s="72"/>
      <c r="AG1776" s="72"/>
      <c r="AH1776" s="72"/>
      <c r="AI1776" s="72"/>
      <c r="AJ1776" s="72"/>
      <c r="AK1776" s="72"/>
      <c r="AL1776" s="72"/>
      <c r="AM1776" s="72"/>
      <c r="AN1776" s="72"/>
      <c r="AO1776" s="72"/>
      <c r="AP1776" s="72"/>
      <c r="AQ1776" s="72"/>
      <c r="AR1776" s="72"/>
      <c r="AS1776" s="72"/>
      <c r="AT1776" s="72"/>
      <c r="AU1776" s="72"/>
      <c r="AV1776" s="72"/>
      <c r="AW1776" s="72"/>
      <c r="AX1776" s="72"/>
      <c r="AY1776" s="72"/>
      <c r="AZ1776" s="72"/>
      <c r="BA1776" s="72"/>
      <c r="BB1776" s="72"/>
      <c r="BC1776" s="72"/>
      <c r="BD1776" s="72"/>
      <c r="BE1776" s="72"/>
      <c r="BF1776" s="72"/>
      <c r="BG1776" s="72"/>
      <c r="BH1776" s="72"/>
      <c r="BI1776" s="72"/>
      <c r="BJ1776" s="72"/>
      <c r="BK1776" s="72"/>
      <c r="BL1776" s="72"/>
      <c r="BM1776" s="72"/>
      <c r="BN1776" s="72"/>
      <c r="BO1776" s="72"/>
      <c r="BP1776" s="72"/>
      <c r="BQ1776" s="72"/>
      <c r="BR1776" s="72"/>
      <c r="BS1776" s="72"/>
      <c r="BT1776" s="72"/>
      <c r="BU1776" s="72"/>
      <c r="BV1776" s="72"/>
      <c r="BW1776" s="72"/>
      <c r="BX1776" s="72"/>
      <c r="BY1776" s="72"/>
      <c r="BZ1776" s="72"/>
      <c r="CA1776" s="72"/>
      <c r="CB1776" s="72"/>
      <c r="CC1776" s="72"/>
      <c r="CD1776" s="72"/>
      <c r="CE1776" s="72"/>
      <c r="CF1776" s="72"/>
      <c r="CG1776" s="72"/>
      <c r="CH1776" s="72"/>
      <c r="CI1776" s="72"/>
      <c r="CJ1776" s="72"/>
      <c r="CK1776" s="72"/>
    </row>
    <row r="1777" spans="2:90" x14ac:dyDescent="0.35">
      <c r="B1777" s="95" t="str">
        <f>B1779&amp;":"</f>
        <v>Capital expenditures - Revenue driven PP&amp;E:</v>
      </c>
      <c r="C1777" s="8"/>
      <c r="D1777" t="s">
        <v>762</v>
      </c>
      <c r="E1777" s="8" t="str">
        <f t="shared" ref="E1777" si="1980">ROW()&amp;" "&amp;D1777</f>
        <v>1777 FAPPER-S</v>
      </c>
      <c r="G1777" s="8"/>
      <c r="S1777" s="72"/>
      <c r="T1777" s="72"/>
      <c r="U1777" s="72"/>
      <c r="V1777" s="72"/>
      <c r="W1777" s="72"/>
      <c r="X1777" s="72"/>
      <c r="Y1777" s="72"/>
      <c r="Z1777" s="72"/>
      <c r="AA1777" s="72"/>
      <c r="AB1777" s="72"/>
      <c r="AC1777" s="72"/>
      <c r="AD1777" s="72"/>
      <c r="AE1777" s="72"/>
      <c r="AF1777" s="72"/>
      <c r="AG1777" s="72"/>
      <c r="AH1777" s="72"/>
      <c r="AI1777" s="72"/>
      <c r="AJ1777" s="72"/>
      <c r="AK1777" s="72"/>
      <c r="AL1777" s="72"/>
      <c r="AM1777" s="72"/>
      <c r="AN1777" s="72"/>
      <c r="AO1777" s="72"/>
      <c r="AP1777" s="72"/>
      <c r="AQ1777" s="72"/>
      <c r="AR1777" s="72"/>
      <c r="AS1777" s="72"/>
      <c r="AT1777" s="72"/>
      <c r="AU1777" s="72"/>
      <c r="AV1777" s="72"/>
      <c r="AW1777" s="72"/>
      <c r="AX1777" s="72"/>
      <c r="AY1777" s="72"/>
      <c r="AZ1777" s="72"/>
      <c r="BA1777" s="72"/>
      <c r="BB1777" s="72"/>
      <c r="BC1777" s="72"/>
      <c r="BD1777" s="72"/>
      <c r="BE1777" s="72"/>
      <c r="BF1777" s="72"/>
      <c r="BG1777" s="72"/>
      <c r="BH1777" s="72"/>
      <c r="BI1777" s="72"/>
      <c r="BJ1777" s="72"/>
      <c r="BK1777" s="72"/>
      <c r="BL1777" s="72"/>
      <c r="BM1777" s="72"/>
      <c r="BN1777" s="72"/>
      <c r="BO1777" s="72"/>
      <c r="BP1777" s="72"/>
      <c r="BQ1777" s="72"/>
      <c r="BR1777" s="72"/>
      <c r="BS1777" s="72"/>
      <c r="BT1777" s="72"/>
      <c r="BU1777" s="72"/>
      <c r="BV1777" s="72"/>
      <c r="BW1777" s="72"/>
      <c r="BX1777" s="72"/>
      <c r="BY1777" s="72"/>
      <c r="BZ1777" s="72"/>
      <c r="CA1777" s="72"/>
      <c r="CB1777" s="72"/>
      <c r="CC1777" s="72"/>
      <c r="CD1777" s="72"/>
      <c r="CE1777" s="72"/>
      <c r="CF1777" s="72"/>
      <c r="CG1777" s="72"/>
      <c r="CH1777" s="72"/>
      <c r="CI1777" s="72"/>
      <c r="CJ1777" s="72"/>
      <c r="CK1777" s="72"/>
    </row>
    <row r="1778" spans="2:90" x14ac:dyDescent="0.35">
      <c r="B1778" s="141" t="s">
        <v>729</v>
      </c>
      <c r="C1778" s="8"/>
      <c r="D1778" t="s">
        <v>762</v>
      </c>
      <c r="E1778" s="8" t="str">
        <f t="shared" si="1929"/>
        <v>1778 FAPPER-S</v>
      </c>
      <c r="G1778" s="8" t="str">
        <f>E1778</f>
        <v>1778 FAPPER-S</v>
      </c>
      <c r="K1778" s="18">
        <v>10</v>
      </c>
      <c r="L1778" s="18">
        <v>10</v>
      </c>
      <c r="M1778" s="18">
        <v>10</v>
      </c>
      <c r="N1778" s="18">
        <v>10</v>
      </c>
      <c r="O1778" s="18">
        <v>10</v>
      </c>
      <c r="P1778" s="18">
        <v>10</v>
      </c>
      <c r="S1778" s="143" cm="1">
        <f t="array" ref="S1778">INDEX($K:$Q,ROW(),MATCH(S$3,$K$2:$Q$2,0))</f>
        <v>10</v>
      </c>
      <c r="T1778" s="143" cm="1">
        <f t="array" ref="T1778">INDEX($K:$Q,ROW(),MATCH(T$3,$K$2:$Q$2,0))</f>
        <v>10</v>
      </c>
      <c r="U1778" s="143" cm="1">
        <f t="array" ref="U1778">INDEX($K:$Q,ROW(),MATCH(U$3,$K$2:$Q$2,0))</f>
        <v>10</v>
      </c>
      <c r="V1778" s="143" cm="1">
        <f t="array" ref="V1778">INDEX($K:$Q,ROW(),MATCH(V$3,$K$2:$Q$2,0))</f>
        <v>10</v>
      </c>
      <c r="W1778" s="143" cm="1">
        <f t="array" ref="W1778">INDEX($K:$Q,ROW(),MATCH(W$3,$K$2:$Q$2,0))</f>
        <v>10</v>
      </c>
      <c r="X1778" s="143" cm="1">
        <f t="array" ref="X1778">INDEX($K:$Q,ROW(),MATCH(X$3,$K$2:$Q$2,0))</f>
        <v>10</v>
      </c>
      <c r="Y1778" s="143" cm="1">
        <f t="array" ref="Y1778">INDEX($K:$Q,ROW(),MATCH(Y$3,$K$2:$Q$2,0))</f>
        <v>10</v>
      </c>
      <c r="Z1778" s="143" cm="1">
        <f t="array" ref="Z1778">INDEX($K:$Q,ROW(),MATCH(Z$3,$K$2:$Q$2,0))</f>
        <v>10</v>
      </c>
      <c r="AA1778" s="143" cm="1">
        <f t="array" ref="AA1778">INDEX($K:$Q,ROW(),MATCH(AA$3,$K$2:$Q$2,0))</f>
        <v>10</v>
      </c>
      <c r="AB1778" s="143" cm="1">
        <f t="array" ref="AB1778">INDEX($K:$Q,ROW(),MATCH(AB$3,$K$2:$Q$2,0))</f>
        <v>10</v>
      </c>
      <c r="AC1778" s="143" cm="1">
        <f t="array" ref="AC1778">INDEX($K:$Q,ROW(),MATCH(AC$3,$K$2:$Q$2,0))</f>
        <v>10</v>
      </c>
      <c r="AD1778" s="143" cm="1">
        <f t="array" ref="AD1778">INDEX($K:$Q,ROW(),MATCH(AD$3,$K$2:$Q$2,0))</f>
        <v>10</v>
      </c>
      <c r="AE1778" s="143" cm="1">
        <f t="array" ref="AE1778">INDEX($K:$Q,ROW(),MATCH(AE$3,$K$2:$Q$2,0))</f>
        <v>10</v>
      </c>
      <c r="AF1778" s="143" cm="1">
        <f t="array" ref="AF1778">INDEX($K:$Q,ROW(),MATCH(AF$3,$K$2:$Q$2,0))</f>
        <v>10</v>
      </c>
      <c r="AG1778" s="143" cm="1">
        <f t="array" ref="AG1778">INDEX($K:$Q,ROW(),MATCH(AG$3,$K$2:$Q$2,0))</f>
        <v>10</v>
      </c>
      <c r="AH1778" s="143" cm="1">
        <f t="array" ref="AH1778">INDEX($K:$Q,ROW(),MATCH(AH$3,$K$2:$Q$2,0))</f>
        <v>10</v>
      </c>
      <c r="AI1778" s="143" cm="1">
        <f t="array" ref="AI1778">INDEX($K:$Q,ROW(),MATCH(AI$3,$K$2:$Q$2,0))</f>
        <v>10</v>
      </c>
      <c r="AJ1778" s="143" cm="1">
        <f t="array" ref="AJ1778">INDEX($K:$Q,ROW(),MATCH(AJ$3,$K$2:$Q$2,0))</f>
        <v>10</v>
      </c>
      <c r="AK1778" s="143" cm="1">
        <f t="array" ref="AK1778">INDEX($K:$Q,ROW(),MATCH(AK$3,$K$2:$Q$2,0))</f>
        <v>10</v>
      </c>
      <c r="AL1778" s="143" cm="1">
        <f t="array" ref="AL1778">INDEX($K:$Q,ROW(),MATCH(AL$3,$K$2:$Q$2,0))</f>
        <v>10</v>
      </c>
      <c r="AM1778" s="143" cm="1">
        <f t="array" ref="AM1778">INDEX($K:$Q,ROW(),MATCH(AM$3,$K$2:$Q$2,0))</f>
        <v>10</v>
      </c>
      <c r="AN1778" s="143" cm="1">
        <f t="array" ref="AN1778">INDEX($K:$Q,ROW(),MATCH(AN$3,$K$2:$Q$2,0))</f>
        <v>10</v>
      </c>
      <c r="AO1778" s="143" cm="1">
        <f t="array" ref="AO1778">INDEX($K:$Q,ROW(),MATCH(AO$3,$K$2:$Q$2,0))</f>
        <v>10</v>
      </c>
      <c r="AP1778" s="143" cm="1">
        <f t="array" ref="AP1778">INDEX($K:$Q,ROW(),MATCH(AP$3,$K$2:$Q$2,0))</f>
        <v>10</v>
      </c>
      <c r="AQ1778" s="143" cm="1">
        <f t="array" ref="AQ1778">INDEX($K:$Q,ROW(),MATCH(AQ$3,$K$2:$Q$2,0))</f>
        <v>10</v>
      </c>
      <c r="AR1778" s="143" cm="1">
        <f t="array" ref="AR1778">INDEX($K:$Q,ROW(),MATCH(AR$3,$K$2:$Q$2,0))</f>
        <v>10</v>
      </c>
      <c r="AS1778" s="143" cm="1">
        <f t="array" ref="AS1778">INDEX($K:$Q,ROW(),MATCH(AS$3,$K$2:$Q$2,0))</f>
        <v>10</v>
      </c>
      <c r="AT1778" s="143" cm="1">
        <f t="array" ref="AT1778">INDEX($K:$Q,ROW(),MATCH(AT$3,$K$2:$Q$2,0))</f>
        <v>10</v>
      </c>
      <c r="AU1778" s="143" cm="1">
        <f t="array" ref="AU1778">INDEX($K:$Q,ROW(),MATCH(AU$3,$K$2:$Q$2,0))</f>
        <v>10</v>
      </c>
      <c r="AV1778" s="143" cm="1">
        <f t="array" ref="AV1778">INDEX($K:$Q,ROW(),MATCH(AV$3,$K$2:$Q$2,0))</f>
        <v>10</v>
      </c>
      <c r="AW1778" s="143" cm="1">
        <f t="array" ref="AW1778">INDEX($K:$Q,ROW(),MATCH(AW$3,$K$2:$Q$2,0))</f>
        <v>10</v>
      </c>
      <c r="AX1778" s="143" cm="1">
        <f t="array" ref="AX1778">INDEX($K:$Q,ROW(),MATCH(AX$3,$K$2:$Q$2,0))</f>
        <v>10</v>
      </c>
      <c r="AY1778" s="143" cm="1">
        <f t="array" ref="AY1778">INDEX($K:$Q,ROW(),MATCH(AY$3,$K$2:$Q$2,0))</f>
        <v>10</v>
      </c>
      <c r="AZ1778" s="143" cm="1">
        <f t="array" ref="AZ1778">INDEX($K:$Q,ROW(),MATCH(AZ$3,$K$2:$Q$2,0))</f>
        <v>10</v>
      </c>
      <c r="BA1778" s="143" cm="1">
        <f t="array" ref="BA1778">INDEX($K:$Q,ROW(),MATCH(BA$3,$K$2:$Q$2,0))</f>
        <v>10</v>
      </c>
      <c r="BB1778" s="143" cm="1">
        <f t="array" ref="BB1778">INDEX($K:$Q,ROW(),MATCH(BB$3,$K$2:$Q$2,0))</f>
        <v>10</v>
      </c>
      <c r="BC1778" s="143" cm="1">
        <f t="array" ref="BC1778">INDEX($K:$Q,ROW(),MATCH(BC$3,$K$2:$Q$2,0))</f>
        <v>10</v>
      </c>
      <c r="BD1778" s="143" cm="1">
        <f t="array" ref="BD1778">INDEX($K:$Q,ROW(),MATCH(BD$3,$K$2:$Q$2,0))</f>
        <v>10</v>
      </c>
      <c r="BE1778" s="143" cm="1">
        <f t="array" ref="BE1778">INDEX($K:$Q,ROW(),MATCH(BE$3,$K$2:$Q$2,0))</f>
        <v>10</v>
      </c>
      <c r="BF1778" s="143" cm="1">
        <f t="array" ref="BF1778">INDEX($K:$Q,ROW(),MATCH(BF$3,$K$2:$Q$2,0))</f>
        <v>10</v>
      </c>
      <c r="BG1778" s="143" cm="1">
        <f t="array" ref="BG1778">INDEX($K:$Q,ROW(),MATCH(BG$3,$K$2:$Q$2,0))</f>
        <v>10</v>
      </c>
      <c r="BH1778" s="143" cm="1">
        <f t="array" ref="BH1778">INDEX($K:$Q,ROW(),MATCH(BH$3,$K$2:$Q$2,0))</f>
        <v>10</v>
      </c>
      <c r="BI1778" s="143" cm="1">
        <f t="array" ref="BI1778">INDEX($K:$Q,ROW(),MATCH(BI$3,$K$2:$Q$2,0))</f>
        <v>10</v>
      </c>
      <c r="BJ1778" s="143" cm="1">
        <f t="array" ref="BJ1778">INDEX($K:$Q,ROW(),MATCH(BJ$3,$K$2:$Q$2,0))</f>
        <v>10</v>
      </c>
      <c r="BK1778" s="143" cm="1">
        <f t="array" ref="BK1778">INDEX($K:$Q,ROW(),MATCH(BK$3,$K$2:$Q$2,0))</f>
        <v>10</v>
      </c>
      <c r="BL1778" s="143" cm="1">
        <f t="array" ref="BL1778">INDEX($K:$Q,ROW(),MATCH(BL$3,$K$2:$Q$2,0))</f>
        <v>10</v>
      </c>
      <c r="BM1778" s="143" cm="1">
        <f t="array" ref="BM1778">INDEX($K:$Q,ROW(),MATCH(BM$3,$K$2:$Q$2,0))</f>
        <v>10</v>
      </c>
      <c r="BN1778" s="143" cm="1">
        <f t="array" ref="BN1778">INDEX($K:$Q,ROW(),MATCH(BN$3,$K$2:$Q$2,0))</f>
        <v>10</v>
      </c>
      <c r="BO1778" s="143" cm="1">
        <f t="array" ref="BO1778">INDEX($K:$Q,ROW(),MATCH(BO$3,$K$2:$Q$2,0))</f>
        <v>10</v>
      </c>
      <c r="BP1778" s="143" cm="1">
        <f t="array" ref="BP1778">INDEX($K:$Q,ROW(),MATCH(BP$3,$K$2:$Q$2,0))</f>
        <v>10</v>
      </c>
      <c r="BQ1778" s="143" cm="1">
        <f t="array" ref="BQ1778">INDEX($K:$Q,ROW(),MATCH(BQ$3,$K$2:$Q$2,0))</f>
        <v>10</v>
      </c>
      <c r="BR1778" s="143" cm="1">
        <f t="array" ref="BR1778">INDEX($K:$Q,ROW(),MATCH(BR$3,$K$2:$Q$2,0))</f>
        <v>10</v>
      </c>
      <c r="BS1778" s="143" cm="1">
        <f t="array" ref="BS1778">INDEX($K:$Q,ROW(),MATCH(BS$3,$K$2:$Q$2,0))</f>
        <v>10</v>
      </c>
      <c r="BT1778" s="143" cm="1">
        <f t="array" ref="BT1778">INDEX($K:$Q,ROW(),MATCH(BT$3,$K$2:$Q$2,0))</f>
        <v>10</v>
      </c>
      <c r="BU1778" s="143" cm="1">
        <f t="array" ref="BU1778">INDEX($K:$Q,ROW(),MATCH(BU$3,$K$2:$Q$2,0))</f>
        <v>10</v>
      </c>
      <c r="BV1778" s="143" cm="1">
        <f t="array" ref="BV1778">INDEX($K:$Q,ROW(),MATCH(BV$3,$K$2:$Q$2,0))</f>
        <v>10</v>
      </c>
      <c r="BW1778" s="143" cm="1">
        <f t="array" ref="BW1778">INDEX($K:$Q,ROW(),MATCH(BW$3,$K$2:$Q$2,0))</f>
        <v>10</v>
      </c>
      <c r="BX1778" s="143" cm="1">
        <f t="array" ref="BX1778">INDEX($K:$Q,ROW(),MATCH(BX$3,$K$2:$Q$2,0))</f>
        <v>10</v>
      </c>
      <c r="BY1778" s="143" cm="1">
        <f t="array" ref="BY1778">INDEX($K:$Q,ROW(),MATCH(BY$3,$K$2:$Q$2,0))</f>
        <v>10</v>
      </c>
      <c r="BZ1778" s="143" cm="1">
        <f t="array" ref="BZ1778">INDEX($K:$Q,ROW(),MATCH(BZ$3,$K$2:$Q$2,0))</f>
        <v>10</v>
      </c>
      <c r="CA1778" s="143" cm="1">
        <f t="array" ref="CA1778">INDEX($K:$Q,ROW(),MATCH(CA$3,$K$2:$Q$2,0))</f>
        <v>10</v>
      </c>
      <c r="CB1778" s="143" cm="1">
        <f t="array" ref="CB1778">INDEX($K:$Q,ROW(),MATCH(CB$3,$K$2:$Q$2,0))</f>
        <v>10</v>
      </c>
      <c r="CC1778" s="143" cm="1">
        <f t="array" ref="CC1778">INDEX($K:$Q,ROW(),MATCH(CC$3,$K$2:$Q$2,0))</f>
        <v>10</v>
      </c>
      <c r="CD1778" s="143" cm="1">
        <f t="array" ref="CD1778">INDEX($K:$Q,ROW(),MATCH(CD$3,$K$2:$Q$2,0))</f>
        <v>10</v>
      </c>
      <c r="CE1778" s="143" cm="1">
        <f t="array" ref="CE1778">INDEX($K:$Q,ROW(),MATCH(CE$3,$K$2:$Q$2,0))</f>
        <v>10</v>
      </c>
      <c r="CF1778" s="143" cm="1">
        <f t="array" ref="CF1778">INDEX($K:$Q,ROW(),MATCH(CF$3,$K$2:$Q$2,0))</f>
        <v>10</v>
      </c>
      <c r="CG1778" s="143" cm="1">
        <f t="array" ref="CG1778">INDEX($K:$Q,ROW(),MATCH(CG$3,$K$2:$Q$2,0))</f>
        <v>10</v>
      </c>
      <c r="CH1778" s="143" cm="1">
        <f t="array" ref="CH1778">INDEX($K:$Q,ROW(),MATCH(CH$3,$K$2:$Q$2,0))</f>
        <v>10</v>
      </c>
      <c r="CI1778" s="143" cm="1">
        <f t="array" ref="CI1778">INDEX($K:$Q,ROW(),MATCH(CI$3,$K$2:$Q$2,0))</f>
        <v>10</v>
      </c>
      <c r="CJ1778" s="143" cm="1">
        <f t="array" ref="CJ1778">INDEX($K:$Q,ROW(),MATCH(CJ$3,$K$2:$Q$2,0))</f>
        <v>10</v>
      </c>
      <c r="CK1778" s="143" cm="1">
        <f t="array" ref="CK1778">INDEX($K:$Q,ROW(),MATCH(CK$3,$K$2:$Q$2,0))</f>
        <v>10</v>
      </c>
    </row>
    <row r="1779" spans="2:90" s="27" customFormat="1" x14ac:dyDescent="0.35">
      <c r="B1779" s="123" t="str">
        <f>"Capital expenditures - "&amp;SUBSTITUTE(B1772,":","")</f>
        <v>Capital expenditures - Revenue driven PP&amp;E</v>
      </c>
      <c r="C1779" s="8" t="s">
        <v>235</v>
      </c>
      <c r="D1779" t="s">
        <v>762</v>
      </c>
      <c r="E1779" s="8" t="str">
        <f t="shared" si="1929"/>
        <v>1779 FAPPER-S</v>
      </c>
      <c r="G1779" s="9"/>
      <c r="I1779" s="176"/>
      <c r="J1779" s="176"/>
      <c r="K1779" s="115">
        <f t="shared" ref="K1779:P1779" ca="1" si="1981">SUMIF($3:$3,K$2,1779:1779)</f>
        <v>-120</v>
      </c>
      <c r="L1779" s="115">
        <f t="shared" ca="1" si="1981"/>
        <v>-120</v>
      </c>
      <c r="M1779" s="115">
        <f t="shared" ca="1" si="1981"/>
        <v>-120</v>
      </c>
      <c r="N1779" s="115">
        <f t="shared" ca="1" si="1981"/>
        <v>-120</v>
      </c>
      <c r="O1779" s="115">
        <f t="shared" ca="1" si="1981"/>
        <v>-120</v>
      </c>
      <c r="P1779" s="115">
        <f t="shared" ca="1" si="1981"/>
        <v>-110</v>
      </c>
      <c r="Q1779"/>
      <c r="R1779" s="33"/>
      <c r="S1779" s="144" cm="1">
        <f t="array" aca="1" ref="S1779" ca="1">-S1778*INDIRECT(S1766)/10000</f>
        <v>-10</v>
      </c>
      <c r="T1779" s="144" cm="1">
        <f t="array" aca="1" ref="T1779" ca="1">-T1778*INDIRECT(T1766)/10000</f>
        <v>-10</v>
      </c>
      <c r="U1779" s="144" cm="1">
        <f t="array" aca="1" ref="U1779" ca="1">-U1778*INDIRECT(U1766)/10000</f>
        <v>-10</v>
      </c>
      <c r="V1779" s="144" cm="1">
        <f t="array" aca="1" ref="V1779" ca="1">-V1778*INDIRECT(V1766)/10000</f>
        <v>-10</v>
      </c>
      <c r="W1779" s="144" cm="1">
        <f t="array" aca="1" ref="W1779" ca="1">-W1778*INDIRECT(W1766)/10000</f>
        <v>-10</v>
      </c>
      <c r="X1779" s="144" cm="1">
        <f t="array" aca="1" ref="X1779" ca="1">-X1778*INDIRECT(X1766)/10000</f>
        <v>-10</v>
      </c>
      <c r="Y1779" s="144" cm="1">
        <f t="array" aca="1" ref="Y1779" ca="1">-Y1778*INDIRECT(Y1766)/10000</f>
        <v>-10</v>
      </c>
      <c r="Z1779" s="144" cm="1">
        <f t="array" aca="1" ref="Z1779" ca="1">-Z1778*INDIRECT(Z1766)/10000</f>
        <v>-10</v>
      </c>
      <c r="AA1779" s="144" cm="1">
        <f t="array" aca="1" ref="AA1779" ca="1">-AA1778*INDIRECT(AA1766)/10000</f>
        <v>-10</v>
      </c>
      <c r="AB1779" s="144" cm="1">
        <f t="array" aca="1" ref="AB1779" ca="1">-AB1778*INDIRECT(AB1766)/10000</f>
        <v>-10</v>
      </c>
      <c r="AC1779" s="144" cm="1">
        <f t="array" aca="1" ref="AC1779" ca="1">-AC1778*INDIRECT(AC1766)/10000</f>
        <v>-10</v>
      </c>
      <c r="AD1779" s="144" cm="1">
        <f t="array" aca="1" ref="AD1779" ca="1">-AD1778*INDIRECT(AD1766)/10000</f>
        <v>-10</v>
      </c>
      <c r="AE1779" s="144" cm="1">
        <f t="array" aca="1" ref="AE1779" ca="1">-AE1778*INDIRECT(AE1766)/10000</f>
        <v>-10</v>
      </c>
      <c r="AF1779" s="144" cm="1">
        <f t="array" aca="1" ref="AF1779" ca="1">-AF1778*INDIRECT(AF1766)/10000</f>
        <v>-10</v>
      </c>
      <c r="AG1779" s="144" cm="1">
        <f t="array" aca="1" ref="AG1779" ca="1">-AG1778*INDIRECT(AG1766)/10000</f>
        <v>-10</v>
      </c>
      <c r="AH1779" s="144" cm="1">
        <f t="array" aca="1" ref="AH1779" ca="1">-AH1778*INDIRECT(AH1766)/10000</f>
        <v>-10</v>
      </c>
      <c r="AI1779" s="144" cm="1">
        <f t="array" aca="1" ref="AI1779" ca="1">-AI1778*INDIRECT(AI1766)/10000</f>
        <v>-10</v>
      </c>
      <c r="AJ1779" s="144" cm="1">
        <f t="array" aca="1" ref="AJ1779" ca="1">-AJ1778*INDIRECT(AJ1766)/10000</f>
        <v>-10</v>
      </c>
      <c r="AK1779" s="144" cm="1">
        <f t="array" aca="1" ref="AK1779" ca="1">-AK1778*INDIRECT(AK1766)/10000</f>
        <v>-10</v>
      </c>
      <c r="AL1779" s="144" cm="1">
        <f t="array" aca="1" ref="AL1779" ca="1">-AL1778*INDIRECT(AL1766)/10000</f>
        <v>-10</v>
      </c>
      <c r="AM1779" s="144" cm="1">
        <f t="array" aca="1" ref="AM1779" ca="1">-AM1778*INDIRECT(AM1766)/10000</f>
        <v>-10</v>
      </c>
      <c r="AN1779" s="144" cm="1">
        <f t="array" aca="1" ref="AN1779" ca="1">-AN1778*INDIRECT(AN1766)/10000</f>
        <v>-10</v>
      </c>
      <c r="AO1779" s="144" cm="1">
        <f t="array" aca="1" ref="AO1779" ca="1">-AO1778*INDIRECT(AO1766)/10000</f>
        <v>-10</v>
      </c>
      <c r="AP1779" s="144" cm="1">
        <f t="array" aca="1" ref="AP1779" ca="1">-AP1778*INDIRECT(AP1766)/10000</f>
        <v>-10</v>
      </c>
      <c r="AQ1779" s="144" cm="1">
        <f t="array" aca="1" ref="AQ1779" ca="1">-AQ1778*INDIRECT(AQ1766)/10000</f>
        <v>-10</v>
      </c>
      <c r="AR1779" s="144" cm="1">
        <f t="array" aca="1" ref="AR1779" ca="1">-AR1778*INDIRECT(AR1766)/10000</f>
        <v>-10</v>
      </c>
      <c r="AS1779" s="144" cm="1">
        <f t="array" aca="1" ref="AS1779" ca="1">-AS1778*INDIRECT(AS1766)/10000</f>
        <v>-10</v>
      </c>
      <c r="AT1779" s="144" cm="1">
        <f t="array" aca="1" ref="AT1779" ca="1">-AT1778*INDIRECT(AT1766)/10000</f>
        <v>-10</v>
      </c>
      <c r="AU1779" s="144" cm="1">
        <f t="array" aca="1" ref="AU1779" ca="1">-AU1778*INDIRECT(AU1766)/10000</f>
        <v>-10</v>
      </c>
      <c r="AV1779" s="144" cm="1">
        <f t="array" aca="1" ref="AV1779" ca="1">-AV1778*INDIRECT(AV1766)/10000</f>
        <v>-10</v>
      </c>
      <c r="AW1779" s="144" cm="1">
        <f t="array" aca="1" ref="AW1779" ca="1">-AW1778*INDIRECT(AW1766)/10000</f>
        <v>-10</v>
      </c>
      <c r="AX1779" s="144" cm="1">
        <f t="array" aca="1" ref="AX1779" ca="1">-AX1778*INDIRECT(AX1766)/10000</f>
        <v>-10</v>
      </c>
      <c r="AY1779" s="144" cm="1">
        <f t="array" aca="1" ref="AY1779" ca="1">-AY1778*INDIRECT(AY1766)/10000</f>
        <v>-10</v>
      </c>
      <c r="AZ1779" s="144" cm="1">
        <f t="array" aca="1" ref="AZ1779" ca="1">-AZ1778*INDIRECT(AZ1766)/10000</f>
        <v>-10</v>
      </c>
      <c r="BA1779" s="144" cm="1">
        <f t="array" aca="1" ref="BA1779" ca="1">-BA1778*INDIRECT(BA1766)/10000</f>
        <v>-10</v>
      </c>
      <c r="BB1779" s="144" cm="1">
        <f t="array" aca="1" ref="BB1779" ca="1">-BB1778*INDIRECT(BB1766)/10000</f>
        <v>-10</v>
      </c>
      <c r="BC1779" s="144" cm="1">
        <f t="array" aca="1" ref="BC1779" ca="1">-BC1778*INDIRECT(BC1766)/10000</f>
        <v>-10</v>
      </c>
      <c r="BD1779" s="144" cm="1">
        <f t="array" aca="1" ref="BD1779" ca="1">-BD1778*INDIRECT(BD1766)/10000</f>
        <v>-10</v>
      </c>
      <c r="BE1779" s="144" cm="1">
        <f t="array" aca="1" ref="BE1779" ca="1">-BE1778*INDIRECT(BE1766)/10000</f>
        <v>-10</v>
      </c>
      <c r="BF1779" s="144" cm="1">
        <f t="array" aca="1" ref="BF1779" ca="1">-BF1778*INDIRECT(BF1766)/10000</f>
        <v>-10</v>
      </c>
      <c r="BG1779" s="144" cm="1">
        <f t="array" aca="1" ref="BG1779" ca="1">-BG1778*INDIRECT(BG1766)/10000</f>
        <v>-10</v>
      </c>
      <c r="BH1779" s="144" cm="1">
        <f t="array" aca="1" ref="BH1779" ca="1">-BH1778*INDIRECT(BH1766)/10000</f>
        <v>-10</v>
      </c>
      <c r="BI1779" s="144" cm="1">
        <f t="array" aca="1" ref="BI1779" ca="1">-BI1778*INDIRECT(BI1766)/10000</f>
        <v>-10</v>
      </c>
      <c r="BJ1779" s="144" cm="1">
        <f t="array" aca="1" ref="BJ1779" ca="1">-BJ1778*INDIRECT(BJ1766)/10000</f>
        <v>-10</v>
      </c>
      <c r="BK1779" s="144" cm="1">
        <f t="array" aca="1" ref="BK1779" ca="1">-BK1778*INDIRECT(BK1766)/10000</f>
        <v>-10</v>
      </c>
      <c r="BL1779" s="144" cm="1">
        <f t="array" aca="1" ref="BL1779" ca="1">-BL1778*INDIRECT(BL1766)/10000</f>
        <v>-10</v>
      </c>
      <c r="BM1779" s="144" cm="1">
        <f t="array" aca="1" ref="BM1779" ca="1">-BM1778*INDIRECT(BM1766)/10000</f>
        <v>-10</v>
      </c>
      <c r="BN1779" s="144" cm="1">
        <f t="array" aca="1" ref="BN1779" ca="1">-BN1778*INDIRECT(BN1766)/10000</f>
        <v>-10</v>
      </c>
      <c r="BO1779" s="144" cm="1">
        <f t="array" aca="1" ref="BO1779" ca="1">-BO1778*INDIRECT(BO1766)/10000</f>
        <v>-10</v>
      </c>
      <c r="BP1779" s="144" cm="1">
        <f t="array" aca="1" ref="BP1779" ca="1">-BP1778*INDIRECT(BP1766)/10000</f>
        <v>-10</v>
      </c>
      <c r="BQ1779" s="144" cm="1">
        <f t="array" aca="1" ref="BQ1779" ca="1">-BQ1778*INDIRECT(BQ1766)/10000</f>
        <v>-10</v>
      </c>
      <c r="BR1779" s="144" cm="1">
        <f t="array" aca="1" ref="BR1779" ca="1">-BR1778*INDIRECT(BR1766)/10000</f>
        <v>-10</v>
      </c>
      <c r="BS1779" s="144" cm="1">
        <f t="array" aca="1" ref="BS1779" ca="1">-BS1778*INDIRECT(BS1766)/10000</f>
        <v>-10</v>
      </c>
      <c r="BT1779" s="144" cm="1">
        <f t="array" aca="1" ref="BT1779" ca="1">-BT1778*INDIRECT(BT1766)/10000</f>
        <v>-10</v>
      </c>
      <c r="BU1779" s="144" cm="1">
        <f t="array" aca="1" ref="BU1779" ca="1">-BU1778*INDIRECT(BU1766)/10000</f>
        <v>-10</v>
      </c>
      <c r="BV1779" s="144" cm="1">
        <f t="array" aca="1" ref="BV1779" ca="1">-BV1778*INDIRECT(BV1766)/10000</f>
        <v>-10</v>
      </c>
      <c r="BW1779" s="144" cm="1">
        <f t="array" aca="1" ref="BW1779" ca="1">-BW1778*INDIRECT(BW1766)/10000</f>
        <v>-10</v>
      </c>
      <c r="BX1779" s="144" cm="1">
        <f t="array" aca="1" ref="BX1779" ca="1">-BX1778*INDIRECT(BX1766)/10000</f>
        <v>-10</v>
      </c>
      <c r="BY1779" s="144" cm="1">
        <f t="array" aca="1" ref="BY1779" ca="1">-BY1778*INDIRECT(BY1766)/10000</f>
        <v>-10</v>
      </c>
      <c r="BZ1779" s="144" cm="1">
        <f t="array" aca="1" ref="BZ1779" ca="1">-BZ1778*INDIRECT(BZ1766)/10000</f>
        <v>-10</v>
      </c>
      <c r="CA1779" s="144" cm="1">
        <f t="array" aca="1" ref="CA1779" ca="1">-CA1778*INDIRECT(CA1766)/10000</f>
        <v>-10</v>
      </c>
      <c r="CB1779" s="144" cm="1">
        <f t="array" aca="1" ref="CB1779" ca="1">-CB1778*INDIRECT(CB1766)/10000</f>
        <v>-10</v>
      </c>
      <c r="CC1779" s="144" cm="1">
        <f t="array" aca="1" ref="CC1779" ca="1">-CC1778*INDIRECT(CC1766)/10000</f>
        <v>-10</v>
      </c>
      <c r="CD1779" s="144" cm="1">
        <f t="array" aca="1" ref="CD1779" ca="1">-CD1778*INDIRECT(CD1766)/10000</f>
        <v>-10</v>
      </c>
      <c r="CE1779" s="144" cm="1">
        <f t="array" aca="1" ref="CE1779" ca="1">-CE1778*INDIRECT(CE1766)/10000</f>
        <v>-10</v>
      </c>
      <c r="CF1779" s="144" cm="1">
        <f t="array" aca="1" ref="CF1779" ca="1">-CF1778*INDIRECT(CF1766)/10000</f>
        <v>-10</v>
      </c>
      <c r="CG1779" s="144" cm="1">
        <f t="array" aca="1" ref="CG1779" ca="1">-CG1778*INDIRECT(CG1766)/10000</f>
        <v>-10</v>
      </c>
      <c r="CH1779" s="144" cm="1">
        <f t="array" aca="1" ref="CH1779" ca="1">-CH1778*INDIRECT(CH1766)/10000</f>
        <v>-10</v>
      </c>
      <c r="CI1779" s="144" cm="1">
        <f t="array" aca="1" ref="CI1779" ca="1">-CI1778*INDIRECT(CI1766)/10000</f>
        <v>-10</v>
      </c>
      <c r="CJ1779" s="144" cm="1">
        <f t="array" aca="1" ref="CJ1779" ca="1">-CJ1778*INDIRECT(CJ1766)/10000</f>
        <v>-10</v>
      </c>
      <c r="CK1779" s="144" cm="1">
        <f t="array" aca="1" ref="CK1779" ca="1">-CK1778*INDIRECT(CK1766)/10000</f>
        <v>-10</v>
      </c>
      <c r="CL1779"/>
    </row>
    <row r="1780" spans="2:90" x14ac:dyDescent="0.35">
      <c r="B1780" s="122"/>
      <c r="C1780" s="8"/>
      <c r="D1780" t="s">
        <v>762</v>
      </c>
      <c r="E1780" s="8" t="str">
        <f t="shared" si="1929"/>
        <v>1780 FAPPER-S</v>
      </c>
      <c r="G1780" s="8"/>
      <c r="S1780" s="72"/>
      <c r="T1780" s="72"/>
      <c r="U1780" s="72"/>
      <c r="V1780" s="72"/>
      <c r="W1780" s="72"/>
      <c r="X1780" s="72"/>
      <c r="Y1780" s="72"/>
      <c r="Z1780" s="72"/>
      <c r="AA1780" s="72"/>
      <c r="AB1780" s="72"/>
      <c r="AC1780" s="72"/>
      <c r="AD1780" s="72"/>
      <c r="AE1780" s="72"/>
      <c r="AF1780" s="72"/>
      <c r="AG1780" s="72"/>
      <c r="AH1780" s="72"/>
      <c r="AI1780" s="72"/>
      <c r="AJ1780" s="72"/>
      <c r="AK1780" s="72"/>
      <c r="AL1780" s="72"/>
      <c r="AM1780" s="72"/>
      <c r="AN1780" s="72"/>
      <c r="AO1780" s="72"/>
      <c r="AP1780" s="72"/>
      <c r="AQ1780" s="72"/>
      <c r="AR1780" s="72"/>
      <c r="AS1780" s="72"/>
      <c r="AT1780" s="72"/>
      <c r="AU1780" s="72"/>
      <c r="AV1780" s="72"/>
      <c r="AW1780" s="72"/>
      <c r="AX1780" s="72"/>
      <c r="AY1780" s="72"/>
      <c r="AZ1780" s="72"/>
      <c r="BA1780" s="72"/>
      <c r="BB1780" s="72"/>
      <c r="BC1780" s="72"/>
      <c r="BD1780" s="72"/>
      <c r="BE1780" s="72"/>
      <c r="BF1780" s="72"/>
      <c r="BG1780" s="72"/>
      <c r="BH1780" s="72"/>
      <c r="BI1780" s="72"/>
      <c r="BJ1780" s="72"/>
      <c r="BK1780" s="72"/>
      <c r="BL1780" s="72"/>
      <c r="BM1780" s="72"/>
      <c r="BN1780" s="72"/>
      <c r="BO1780" s="72"/>
      <c r="BP1780" s="72"/>
      <c r="BQ1780" s="72"/>
      <c r="BR1780" s="72"/>
      <c r="BS1780" s="72"/>
      <c r="BT1780" s="72"/>
      <c r="BU1780" s="72"/>
      <c r="BV1780" s="72"/>
      <c r="BW1780" s="72"/>
      <c r="BX1780" s="72"/>
      <c r="BY1780" s="72"/>
      <c r="BZ1780" s="72"/>
      <c r="CA1780" s="72"/>
      <c r="CB1780" s="72"/>
      <c r="CC1780" s="72"/>
      <c r="CD1780" s="72"/>
      <c r="CE1780" s="72"/>
      <c r="CF1780" s="72"/>
      <c r="CG1780" s="72"/>
      <c r="CH1780" s="72"/>
      <c r="CI1780" s="72"/>
      <c r="CJ1780" s="72"/>
      <c r="CK1780" s="72"/>
    </row>
    <row r="1781" spans="2:90" x14ac:dyDescent="0.35">
      <c r="B1781" s="95" t="s">
        <v>204</v>
      </c>
      <c r="C1781" s="8"/>
      <c r="D1781" t="s">
        <v>762</v>
      </c>
      <c r="E1781" s="8" t="str">
        <f t="shared" si="1929"/>
        <v>1781 FAPPER-S</v>
      </c>
      <c r="G1781" s="8"/>
      <c r="H1781" s="12"/>
      <c r="S1781" s="72"/>
      <c r="T1781" s="72"/>
      <c r="U1781" s="72"/>
      <c r="V1781" s="72"/>
      <c r="W1781" s="72"/>
      <c r="X1781" s="72"/>
      <c r="Y1781" s="72"/>
      <c r="Z1781" s="72"/>
      <c r="AA1781" s="72"/>
      <c r="AB1781" s="72"/>
      <c r="AC1781" s="72"/>
      <c r="AD1781" s="72"/>
      <c r="AE1781" s="72"/>
      <c r="AF1781" s="72"/>
      <c r="AG1781" s="72"/>
      <c r="AH1781" s="72"/>
      <c r="AI1781" s="72"/>
      <c r="AJ1781" s="72"/>
      <c r="AK1781" s="72"/>
      <c r="AL1781" s="72"/>
      <c r="AM1781" s="72"/>
      <c r="AN1781" s="72"/>
      <c r="AO1781" s="72"/>
      <c r="AP1781" s="72"/>
      <c r="AQ1781" s="72"/>
      <c r="AR1781" s="72"/>
      <c r="AS1781" s="72"/>
      <c r="AT1781" s="72"/>
      <c r="AU1781" s="72"/>
      <c r="AV1781" s="72"/>
      <c r="AW1781" s="72"/>
      <c r="AX1781" s="72"/>
      <c r="AY1781" s="72"/>
      <c r="AZ1781" s="72"/>
      <c r="BA1781" s="72"/>
      <c r="BB1781" s="72"/>
      <c r="BC1781" s="72"/>
      <c r="BD1781" s="72"/>
      <c r="BE1781" s="72"/>
      <c r="BF1781" s="72"/>
      <c r="BG1781" s="72"/>
      <c r="BH1781" s="72"/>
      <c r="BI1781" s="72"/>
      <c r="BJ1781" s="72"/>
      <c r="BK1781" s="72"/>
      <c r="BL1781" s="72"/>
      <c r="BM1781" s="72"/>
      <c r="BN1781" s="72"/>
      <c r="BO1781" s="72"/>
      <c r="BP1781" s="72"/>
      <c r="BQ1781" s="72"/>
      <c r="BR1781" s="72"/>
      <c r="BS1781" s="72"/>
      <c r="BT1781" s="72"/>
      <c r="BU1781" s="72"/>
      <c r="BV1781" s="72"/>
      <c r="BW1781" s="72"/>
      <c r="BX1781" s="72"/>
      <c r="BY1781" s="72"/>
      <c r="BZ1781" s="72"/>
      <c r="CA1781" s="72"/>
      <c r="CB1781" s="72"/>
      <c r="CC1781" s="72"/>
      <c r="CD1781" s="72"/>
      <c r="CE1781" s="72"/>
      <c r="CF1781" s="72"/>
      <c r="CG1781" s="72"/>
      <c r="CH1781" s="72"/>
      <c r="CI1781" s="72"/>
      <c r="CJ1781" s="72"/>
      <c r="CK1781" s="72"/>
    </row>
    <row r="1782" spans="2:90" x14ac:dyDescent="0.35">
      <c r="B1782" s="154" t="str">
        <f>"Depreciation - "&amp;SUBSTITUTE(B1772,":","")</f>
        <v>Depreciation - Revenue driven PP&amp;E</v>
      </c>
      <c r="C1782" s="8" t="s">
        <v>233</v>
      </c>
      <c r="D1782" t="s">
        <v>762</v>
      </c>
      <c r="E1782" s="8" t="str">
        <f t="shared" si="1929"/>
        <v>1782 FAPPER-S</v>
      </c>
      <c r="G1782" s="8"/>
      <c r="I1782" s="80">
        <f>SUMIF($5:$5,I$2,1780:1780)</f>
        <v>0</v>
      </c>
      <c r="J1782" s="80"/>
      <c r="K1782" s="24" t="e">
        <f t="shared" ref="K1782:P1782" ca="1" si="1982">SUMIF($3:$3,K$2,1782:1782)</f>
        <v>#REF!</v>
      </c>
      <c r="L1782" s="24" t="e">
        <f t="shared" ca="1" si="1982"/>
        <v>#REF!</v>
      </c>
      <c r="M1782" s="24" t="e">
        <f t="shared" ca="1" si="1982"/>
        <v>#REF!</v>
      </c>
      <c r="N1782" s="24" t="e">
        <f t="shared" ca="1" si="1982"/>
        <v>#REF!</v>
      </c>
      <c r="O1782" s="24" t="e">
        <f t="shared" ca="1" si="1982"/>
        <v>#REF!</v>
      </c>
      <c r="P1782" s="24" t="e">
        <f t="shared" ca="1" si="1982"/>
        <v>#REF!</v>
      </c>
      <c r="R1782" s="24"/>
      <c r="S1782" s="80" t="e" cm="1">
        <f t="array" aca="1" ref="S1782" ca="1">(SUM(INDEX(1777:1777,1,MAX(COLUMN($R:$R),COLUMN()-($H1774*12-1))):S1779)/($H1774*12)+IF($R1784=0,0,SUM(INDEX(1782:1782,1,MAX(COLUMN($R:$R),COLUMN()-(($H1774-$H1775)*12))):S1784)/(($H1774)*12)))</f>
        <v>#REF!</v>
      </c>
      <c r="T1782" s="80" t="e" cm="1">
        <f t="array" aca="1" ref="T1782" ca="1">(SUM(INDEX(1777:1777,1,MAX(COLUMN($R:$R),COLUMN()-($H1774*12-1))):T1779)/($H1774*12)+IF($R1784=0,0,SUM(INDEX(1782:1782,1,MAX(COLUMN($R:$R),COLUMN()-(($H1774-$H1775)*12))):T1784)/(($H1774)*12)))</f>
        <v>#REF!</v>
      </c>
      <c r="U1782" s="80" t="e" cm="1">
        <f t="array" aca="1" ref="U1782" ca="1">(SUM(INDEX(1777:1777,1,MAX(COLUMN($R:$R),COLUMN()-($H1774*12-1))):U1779)/($H1774*12)+IF($R1784=0,0,SUM(INDEX(1782:1782,1,MAX(COLUMN($R:$R),COLUMN()-(($H1774-$H1775)*12))):U1784)/(($H1774)*12)))</f>
        <v>#REF!</v>
      </c>
      <c r="V1782" s="80" t="e" cm="1">
        <f t="array" aca="1" ref="V1782" ca="1">(SUM(INDEX(1777:1777,1,MAX(COLUMN($R:$R),COLUMN()-($H1774*12-1))):V1779)/($H1774*12)+IF($R1784=0,0,SUM(INDEX(1782:1782,1,MAX(COLUMN($R:$R),COLUMN()-(($H1774-$H1775)*12))):V1784)/(($H1774)*12)))</f>
        <v>#REF!</v>
      </c>
      <c r="W1782" s="80" t="e" cm="1">
        <f t="array" aca="1" ref="W1782" ca="1">(SUM(INDEX(1777:1777,1,MAX(COLUMN($R:$R),COLUMN()-($H1774*12-1))):W1779)/($H1774*12)+IF($R1784=0,0,SUM(INDEX(1782:1782,1,MAX(COLUMN($R:$R),COLUMN()-(($H1774-$H1775)*12))):W1784)/(($H1774)*12)))</f>
        <v>#REF!</v>
      </c>
      <c r="X1782" s="80" t="e" cm="1">
        <f t="array" aca="1" ref="X1782" ca="1">(SUM(INDEX(1777:1777,1,MAX(COLUMN($R:$R),COLUMN()-($H1774*12-1))):X1779)/($H1774*12)+IF($R1784=0,0,SUM(INDEX(1782:1782,1,MAX(COLUMN($R:$R),COLUMN()-(($H1774-$H1775)*12))):X1784)/(($H1774)*12)))</f>
        <v>#REF!</v>
      </c>
      <c r="Y1782" s="80" t="e" cm="1">
        <f t="array" aca="1" ref="Y1782" ca="1">(SUM(INDEX(1777:1777,1,MAX(COLUMN($R:$R),COLUMN()-($H1774*12-1))):Y1779)/($H1774*12)+IF($R1784=0,0,SUM(INDEX(1782:1782,1,MAX(COLUMN($R:$R),COLUMN()-(($H1774-$H1775)*12))):Y1784)/(($H1774)*12)))</f>
        <v>#REF!</v>
      </c>
      <c r="Z1782" s="80" t="e" cm="1">
        <f t="array" aca="1" ref="Z1782" ca="1">(SUM(INDEX(1777:1777,1,MAX(COLUMN($R:$R),COLUMN()-($H1774*12-1))):Z1779)/($H1774*12)+IF($R1784=0,0,SUM(INDEX(1782:1782,1,MAX(COLUMN($R:$R),COLUMN()-(($H1774-$H1775)*12))):Z1784)/(($H1774)*12)))</f>
        <v>#REF!</v>
      </c>
      <c r="AA1782" s="80" t="e" cm="1">
        <f t="array" aca="1" ref="AA1782" ca="1">(SUM(INDEX(1777:1777,1,MAX(COLUMN($R:$R),COLUMN()-($H1774*12-1))):AA1779)/($H1774*12)+IF($R1784=0,0,SUM(INDEX(1782:1782,1,MAX(COLUMN($R:$R),COLUMN()-(($H1774-$H1775)*12))):AA1784)/(($H1774)*12)))</f>
        <v>#REF!</v>
      </c>
      <c r="AB1782" s="80" t="e" cm="1">
        <f t="array" aca="1" ref="AB1782" ca="1">(SUM(INDEX(1777:1777,1,MAX(COLUMN($R:$R),COLUMN()-($H1774*12-1))):AB1779)/($H1774*12)+IF($R1784=0,0,SUM(INDEX(1782:1782,1,MAX(COLUMN($R:$R),COLUMN()-(($H1774-$H1775)*12))):AB1784)/(($H1774)*12)))</f>
        <v>#REF!</v>
      </c>
      <c r="AC1782" s="80" t="e" cm="1">
        <f t="array" aca="1" ref="AC1782" ca="1">(SUM(INDEX(1777:1777,1,MAX(COLUMN($R:$R),COLUMN()-($H1774*12-1))):AC1779)/($H1774*12)+IF($R1784=0,0,SUM(INDEX(1782:1782,1,MAX(COLUMN($R:$R),COLUMN()-(($H1774-$H1775)*12))):AC1784)/(($H1774)*12)))</f>
        <v>#REF!</v>
      </c>
      <c r="AD1782" s="80" t="e" cm="1">
        <f t="array" aca="1" ref="AD1782" ca="1">(SUM(INDEX(1777:1777,1,MAX(COLUMN($R:$R),COLUMN()-($H1774*12-1))):AD1779)/($H1774*12)+IF($R1784=0,0,SUM(INDEX(1782:1782,1,MAX(COLUMN($R:$R),COLUMN()-(($H1774-$H1775)*12))):AD1784)/(($H1774)*12)))</f>
        <v>#REF!</v>
      </c>
      <c r="AE1782" s="80" t="e" cm="1">
        <f t="array" aca="1" ref="AE1782" ca="1">(SUM(INDEX(1777:1777,1,MAX(COLUMN($R:$R),COLUMN()-($H1774*12-1))):AE1779)/($H1774*12)+IF($R1784=0,0,SUM(INDEX(1782:1782,1,MAX(COLUMN($R:$R),COLUMN()-(($H1774-$H1775)*12))):AE1784)/(($H1774)*12)))</f>
        <v>#REF!</v>
      </c>
      <c r="AF1782" s="80" t="e" cm="1">
        <f t="array" aca="1" ref="AF1782" ca="1">(SUM(INDEX(1777:1777,1,MAX(COLUMN($R:$R),COLUMN()-($H1774*12-1))):AF1779)/($H1774*12)+IF($R1784=0,0,SUM(INDEX(1782:1782,1,MAX(COLUMN($R:$R),COLUMN()-(($H1774-$H1775)*12))):AF1784)/(($H1774)*12)))</f>
        <v>#REF!</v>
      </c>
      <c r="AG1782" s="80" t="e" cm="1">
        <f t="array" aca="1" ref="AG1782" ca="1">(SUM(INDEX(1777:1777,1,MAX(COLUMN($R:$R),COLUMN()-($H1774*12-1))):AG1779)/($H1774*12)+IF($R1784=0,0,SUM(INDEX(1782:1782,1,MAX(COLUMN($R:$R),COLUMN()-(($H1774-$H1775)*12))):AG1784)/(($H1774)*12)))</f>
        <v>#REF!</v>
      </c>
      <c r="AH1782" s="80" t="e" cm="1">
        <f t="array" aca="1" ref="AH1782" ca="1">(SUM(INDEX(1777:1777,1,MAX(COLUMN($R:$R),COLUMN()-($H1774*12-1))):AH1779)/($H1774*12)+IF($R1784=0,0,SUM(INDEX(1782:1782,1,MAX(COLUMN($R:$R),COLUMN()-(($H1774-$H1775)*12))):AH1784)/(($H1774)*12)))</f>
        <v>#REF!</v>
      </c>
      <c r="AI1782" s="80" t="e" cm="1">
        <f t="array" aca="1" ref="AI1782" ca="1">(SUM(INDEX(1777:1777,1,MAX(COLUMN($R:$R),COLUMN()-($H1774*12-1))):AI1779)/($H1774*12)+IF($R1784=0,0,SUM(INDEX(1782:1782,1,MAX(COLUMN($R:$R),COLUMN()-(($H1774-$H1775)*12))):AI1784)/(($H1774)*12)))</f>
        <v>#REF!</v>
      </c>
      <c r="AJ1782" s="80" t="e" cm="1">
        <f t="array" aca="1" ref="AJ1782" ca="1">(SUM(INDEX(1777:1777,1,MAX(COLUMN($R:$R),COLUMN()-($H1774*12-1))):AJ1779)/($H1774*12)+IF($R1784=0,0,SUM(INDEX(1782:1782,1,MAX(COLUMN($R:$R),COLUMN()-(($H1774-$H1775)*12))):AJ1784)/(($H1774)*12)))</f>
        <v>#REF!</v>
      </c>
      <c r="AK1782" s="80" t="e" cm="1">
        <f t="array" aca="1" ref="AK1782" ca="1">(SUM(INDEX(1777:1777,1,MAX(COLUMN($R:$R),COLUMN()-($H1774*12-1))):AK1779)/($H1774*12)+IF($R1784=0,0,SUM(INDEX(1782:1782,1,MAX(COLUMN($R:$R),COLUMN()-(($H1774-$H1775)*12))):AK1784)/(($H1774)*12)))</f>
        <v>#REF!</v>
      </c>
      <c r="AL1782" s="80" t="e" cm="1">
        <f t="array" aca="1" ref="AL1782" ca="1">(SUM(INDEX(1777:1777,1,MAX(COLUMN($R:$R),COLUMN()-($H1774*12-1))):AL1779)/($H1774*12)+IF($R1784=0,0,SUM(INDEX(1782:1782,1,MAX(COLUMN($R:$R),COLUMN()-(($H1774-$H1775)*12))):AL1784)/(($H1774)*12)))</f>
        <v>#REF!</v>
      </c>
      <c r="AM1782" s="80" t="e" cm="1">
        <f t="array" aca="1" ref="AM1782" ca="1">(SUM(INDEX(1777:1777,1,MAX(COLUMN($R:$R),COLUMN()-($H1774*12-1))):AM1779)/($H1774*12)+IF($R1784=0,0,SUM(INDEX(1782:1782,1,MAX(COLUMN($R:$R),COLUMN()-(($H1774-$H1775)*12))):AM1784)/(($H1774)*12)))</f>
        <v>#REF!</v>
      </c>
      <c r="AN1782" s="80" t="e" cm="1">
        <f t="array" aca="1" ref="AN1782" ca="1">(SUM(INDEX(1777:1777,1,MAX(COLUMN($R:$R),COLUMN()-($H1774*12-1))):AN1779)/($H1774*12)+IF($R1784=0,0,SUM(INDEX(1782:1782,1,MAX(COLUMN($R:$R),COLUMN()-(($H1774-$H1775)*12))):AN1784)/(($H1774)*12)))</f>
        <v>#REF!</v>
      </c>
      <c r="AO1782" s="80" t="e" cm="1">
        <f t="array" aca="1" ref="AO1782" ca="1">(SUM(INDEX(1777:1777,1,MAX(COLUMN($R:$R),COLUMN()-($H1774*12-1))):AO1779)/($H1774*12)+IF($R1784=0,0,SUM(INDEX(1782:1782,1,MAX(COLUMN($R:$R),COLUMN()-(($H1774-$H1775)*12))):AO1784)/(($H1774)*12)))</f>
        <v>#REF!</v>
      </c>
      <c r="AP1782" s="80" t="e" cm="1">
        <f t="array" aca="1" ref="AP1782" ca="1">(SUM(INDEX(1777:1777,1,MAX(COLUMN($R:$R),COLUMN()-($H1774*12-1))):AP1779)/($H1774*12)+IF($R1784=0,0,SUM(INDEX(1782:1782,1,MAX(COLUMN($R:$R),COLUMN()-(($H1774-$H1775)*12))):AP1784)/(($H1774)*12)))</f>
        <v>#REF!</v>
      </c>
      <c r="AQ1782" s="80" t="e" cm="1">
        <f t="array" aca="1" ref="AQ1782" ca="1">(SUM(INDEX(1777:1777,1,MAX(COLUMN($R:$R),COLUMN()-($H1774*12-1))):AQ1779)/($H1774*12)+IF($R1784=0,0,SUM(INDEX(1782:1782,1,MAX(COLUMN($R:$R),COLUMN()-(($H1774-$H1775)*12))):AQ1784)/(($H1774)*12)))</f>
        <v>#REF!</v>
      </c>
      <c r="AR1782" s="80" t="e" cm="1">
        <f t="array" aca="1" ref="AR1782" ca="1">(SUM(INDEX(1777:1777,1,MAX(COLUMN($R:$R),COLUMN()-($H1774*12-1))):AR1779)/($H1774*12)+IF($R1784=0,0,SUM(INDEX(1782:1782,1,MAX(COLUMN($R:$R),COLUMN()-(($H1774-$H1775)*12))):AR1784)/(($H1774)*12)))</f>
        <v>#REF!</v>
      </c>
      <c r="AS1782" s="80" t="e" cm="1">
        <f t="array" aca="1" ref="AS1782" ca="1">(SUM(INDEX(1777:1777,1,MAX(COLUMN($R:$R),COLUMN()-($H1774*12-1))):AS1779)/($H1774*12)+IF($R1784=0,0,SUM(INDEX(1782:1782,1,MAX(COLUMN($R:$R),COLUMN()-(($H1774-$H1775)*12))):AS1784)/(($H1774)*12)))</f>
        <v>#REF!</v>
      </c>
      <c r="AT1782" s="80" t="e" cm="1">
        <f t="array" aca="1" ref="AT1782" ca="1">(SUM(INDEX(1777:1777,1,MAX(COLUMN($R:$R),COLUMN()-($H1774*12-1))):AT1779)/($H1774*12)+IF($R1784=0,0,SUM(INDEX(1782:1782,1,MAX(COLUMN($R:$R),COLUMN()-(($H1774-$H1775)*12))):AT1784)/(($H1774)*12)))</f>
        <v>#REF!</v>
      </c>
      <c r="AU1782" s="80" t="e" cm="1">
        <f t="array" aca="1" ref="AU1782" ca="1">(SUM(INDEX(1777:1777,1,MAX(COLUMN($R:$R),COLUMN()-($H1774*12-1))):AU1779)/($H1774*12)+IF($R1784=0,0,SUM(INDEX(1782:1782,1,MAX(COLUMN($R:$R),COLUMN()-(($H1774-$H1775)*12))):AU1784)/(($H1774)*12)))</f>
        <v>#REF!</v>
      </c>
      <c r="AV1782" s="80" t="e" cm="1">
        <f t="array" aca="1" ref="AV1782" ca="1">(SUM(INDEX(1777:1777,1,MAX(COLUMN($R:$R),COLUMN()-($H1774*12-1))):AV1779)/($H1774*12)+IF($R1784=0,0,SUM(INDEX(1782:1782,1,MAX(COLUMN($R:$R),COLUMN()-(($H1774-$H1775)*12))):AV1784)/(($H1774)*12)))</f>
        <v>#REF!</v>
      </c>
      <c r="AW1782" s="80" t="e" cm="1">
        <f t="array" aca="1" ref="AW1782" ca="1">(SUM(INDEX(1777:1777,1,MAX(COLUMN($R:$R),COLUMN()-($H1774*12-1))):AW1779)/($H1774*12)+IF($R1784=0,0,SUM(INDEX(1782:1782,1,MAX(COLUMN($R:$R),COLUMN()-(($H1774-$H1775)*12))):AW1784)/(($H1774)*12)))</f>
        <v>#REF!</v>
      </c>
      <c r="AX1782" s="80" t="e" cm="1">
        <f t="array" aca="1" ref="AX1782" ca="1">(SUM(INDEX(1777:1777,1,MAX(COLUMN($R:$R),COLUMN()-($H1774*12-1))):AX1779)/($H1774*12)+IF($R1784=0,0,SUM(INDEX(1782:1782,1,MAX(COLUMN($R:$R),COLUMN()-(($H1774-$H1775)*12))):AX1784)/(($H1774)*12)))</f>
        <v>#REF!</v>
      </c>
      <c r="AY1782" s="80" t="e" cm="1">
        <f t="array" aca="1" ref="AY1782" ca="1">(SUM(INDEX(1777:1777,1,MAX(COLUMN($R:$R),COLUMN()-($H1774*12-1))):AY1779)/($H1774*12)+IF($R1784=0,0,SUM(INDEX(1782:1782,1,MAX(COLUMN($R:$R),COLUMN()-(($H1774-$H1775)*12))):AY1784)/(($H1774)*12)))</f>
        <v>#REF!</v>
      </c>
      <c r="AZ1782" s="80" t="e" cm="1">
        <f t="array" aca="1" ref="AZ1782" ca="1">(SUM(INDEX(1777:1777,1,MAX(COLUMN($R:$R),COLUMN()-($H1774*12-1))):AZ1779)/($H1774*12)+IF($R1784=0,0,SUM(INDEX(1782:1782,1,MAX(COLUMN($R:$R),COLUMN()-(($H1774-$H1775)*12))):AZ1784)/(($H1774)*12)))</f>
        <v>#REF!</v>
      </c>
      <c r="BA1782" s="80" t="e" cm="1">
        <f t="array" aca="1" ref="BA1782" ca="1">(SUM(INDEX(1777:1777,1,MAX(COLUMN($R:$R),COLUMN()-($H1774*12-1))):BA1779)/($H1774*12)+IF($R1784=0,0,SUM(INDEX(1782:1782,1,MAX(COLUMN($R:$R),COLUMN()-(($H1774-$H1775)*12))):BA1784)/(($H1774)*12)))</f>
        <v>#REF!</v>
      </c>
      <c r="BB1782" s="80" t="e" cm="1">
        <f t="array" aca="1" ref="BB1782" ca="1">(SUM(INDEX(1777:1777,1,MAX(COLUMN($R:$R),COLUMN()-($H1774*12-1))):BB1779)/($H1774*12)+IF($R1784=0,0,SUM(INDEX(1782:1782,1,MAX(COLUMN($R:$R),COLUMN()-(($H1774-$H1775)*12))):BB1784)/(($H1774)*12)))</f>
        <v>#REF!</v>
      </c>
      <c r="BC1782" s="80" t="e" cm="1">
        <f t="array" aca="1" ref="BC1782" ca="1">(SUM(INDEX(1777:1777,1,MAX(COLUMN($R:$R),COLUMN()-($H1774*12-1))):BC1779)/($H1774*12)+IF($R1784=0,0,SUM(INDEX(1782:1782,1,MAX(COLUMN($R:$R),COLUMN()-(($H1774-$H1775)*12))):BC1784)/(($H1774)*12)))</f>
        <v>#REF!</v>
      </c>
      <c r="BD1782" s="80" t="e" cm="1">
        <f t="array" aca="1" ref="BD1782" ca="1">(SUM(INDEX(1777:1777,1,MAX(COLUMN($R:$R),COLUMN()-($H1774*12-1))):BD1779)/($H1774*12)+IF($R1784=0,0,SUM(INDEX(1782:1782,1,MAX(COLUMN($R:$R),COLUMN()-(($H1774-$H1775)*12))):BD1784)/(($H1774)*12)))</f>
        <v>#REF!</v>
      </c>
      <c r="BE1782" s="80" t="e" cm="1">
        <f t="array" aca="1" ref="BE1782" ca="1">(SUM(INDEX(1777:1777,1,MAX(COLUMN($R:$R),COLUMN()-($H1774*12-1))):BE1779)/($H1774*12)+IF($R1784=0,0,SUM(INDEX(1782:1782,1,MAX(COLUMN($R:$R),COLUMN()-(($H1774-$H1775)*12))):BE1784)/(($H1774)*12)))</f>
        <v>#REF!</v>
      </c>
      <c r="BF1782" s="80" t="e" cm="1">
        <f t="array" aca="1" ref="BF1782" ca="1">(SUM(INDEX(1777:1777,1,MAX(COLUMN($R:$R),COLUMN()-($H1774*12-1))):BF1779)/($H1774*12)+IF($R1784=0,0,SUM(INDEX(1782:1782,1,MAX(COLUMN($R:$R),COLUMN()-(($H1774-$H1775)*12))):BF1784)/(($H1774)*12)))</f>
        <v>#REF!</v>
      </c>
      <c r="BG1782" s="80" t="e" cm="1">
        <f t="array" aca="1" ref="BG1782" ca="1">(SUM(INDEX(1777:1777,1,MAX(COLUMN($R:$R),COLUMN()-($H1774*12-1))):BG1779)/($H1774*12)+IF($R1784=0,0,SUM(INDEX(1782:1782,1,MAX(COLUMN($R:$R),COLUMN()-(($H1774-$H1775)*12))):BG1784)/(($H1774)*12)))</f>
        <v>#REF!</v>
      </c>
      <c r="BH1782" s="80" t="e" cm="1">
        <f t="array" aca="1" ref="BH1782" ca="1">(SUM(INDEX(1777:1777,1,MAX(COLUMN($R:$R),COLUMN()-($H1774*12-1))):BH1779)/($H1774*12)+IF($R1784=0,0,SUM(INDEX(1782:1782,1,MAX(COLUMN($R:$R),COLUMN()-(($H1774-$H1775)*12))):BH1784)/(($H1774)*12)))</f>
        <v>#REF!</v>
      </c>
      <c r="BI1782" s="80" t="e" cm="1">
        <f t="array" aca="1" ref="BI1782" ca="1">(SUM(INDEX(1777:1777,1,MAX(COLUMN($R:$R),COLUMN()-($H1774*12-1))):BI1779)/($H1774*12)+IF($R1784=0,0,SUM(INDEX(1782:1782,1,MAX(COLUMN($R:$R),COLUMN()-(($H1774-$H1775)*12))):BI1784)/(($H1774)*12)))</f>
        <v>#REF!</v>
      </c>
      <c r="BJ1782" s="80" t="e" cm="1">
        <f t="array" aca="1" ref="BJ1782" ca="1">(SUM(INDEX(1777:1777,1,MAX(COLUMN($R:$R),COLUMN()-($H1774*12-1))):BJ1779)/($H1774*12)+IF($R1784=0,0,SUM(INDEX(1782:1782,1,MAX(COLUMN($R:$R),COLUMN()-(($H1774-$H1775)*12))):BJ1784)/(($H1774)*12)))</f>
        <v>#REF!</v>
      </c>
      <c r="BK1782" s="80" t="e" cm="1">
        <f t="array" aca="1" ref="BK1782" ca="1">(SUM(INDEX(1777:1777,1,MAX(COLUMN($R:$R),COLUMN()-($H1774*12-1))):BK1779)/($H1774*12)+IF($R1784=0,0,SUM(INDEX(1782:1782,1,MAX(COLUMN($R:$R),COLUMN()-(($H1774-$H1775)*12))):BK1784)/(($H1774)*12)))</f>
        <v>#REF!</v>
      </c>
      <c r="BL1782" s="80" t="e" cm="1">
        <f t="array" aca="1" ref="BL1782" ca="1">(SUM(INDEX(1777:1777,1,MAX(COLUMN($R:$R),COLUMN()-($H1774*12-1))):BL1779)/($H1774*12)+IF($R1784=0,0,SUM(INDEX(1782:1782,1,MAX(COLUMN($R:$R),COLUMN()-(($H1774-$H1775)*12))):BL1784)/(($H1774)*12)))</f>
        <v>#REF!</v>
      </c>
      <c r="BM1782" s="80" t="e" cm="1">
        <f t="array" aca="1" ref="BM1782" ca="1">(SUM(INDEX(1777:1777,1,MAX(COLUMN($R:$R),COLUMN()-($H1774*12-1))):BM1779)/($H1774*12)+IF($R1784=0,0,SUM(INDEX(1782:1782,1,MAX(COLUMN($R:$R),COLUMN()-(($H1774-$H1775)*12))):BM1784)/(($H1774)*12)))</f>
        <v>#REF!</v>
      </c>
      <c r="BN1782" s="80" t="e" cm="1">
        <f t="array" aca="1" ref="BN1782" ca="1">(SUM(INDEX(1777:1777,1,MAX(COLUMN($R:$R),COLUMN()-($H1774*12-1))):BN1779)/($H1774*12)+IF($R1784=0,0,SUM(INDEX(1782:1782,1,MAX(COLUMN($R:$R),COLUMN()-(($H1774-$H1775)*12))):BN1784)/(($H1774)*12)))</f>
        <v>#REF!</v>
      </c>
      <c r="BO1782" s="80" t="e" cm="1">
        <f t="array" aca="1" ref="BO1782" ca="1">(SUM(INDEX(1777:1777,1,MAX(COLUMN($R:$R),COLUMN()-($H1774*12-1))):BO1779)/($H1774*12)+IF($R1784=0,0,SUM(INDEX(1782:1782,1,MAX(COLUMN($R:$R),COLUMN()-(($H1774-$H1775)*12))):BO1784)/(($H1774)*12)))</f>
        <v>#REF!</v>
      </c>
      <c r="BP1782" s="80" t="e" cm="1">
        <f t="array" aca="1" ref="BP1782" ca="1">(SUM(INDEX(1777:1777,1,MAX(COLUMN($R:$R),COLUMN()-($H1774*12-1))):BP1779)/($H1774*12)+IF($R1784=0,0,SUM(INDEX(1782:1782,1,MAX(COLUMN($R:$R),COLUMN()-(($H1774-$H1775)*12))):BP1784)/(($H1774)*12)))</f>
        <v>#REF!</v>
      </c>
      <c r="BQ1782" s="80" t="e" cm="1">
        <f t="array" aca="1" ref="BQ1782" ca="1">(SUM(INDEX(1777:1777,1,MAX(COLUMN($R:$R),COLUMN()-($H1774*12-1))):BQ1779)/($H1774*12)+IF($R1784=0,0,SUM(INDEX(1782:1782,1,MAX(COLUMN($R:$R),COLUMN()-(($H1774-$H1775)*12))):BQ1784)/(($H1774)*12)))</f>
        <v>#REF!</v>
      </c>
      <c r="BR1782" s="80" t="e" cm="1">
        <f t="array" aca="1" ref="BR1782" ca="1">(SUM(INDEX(1777:1777,1,MAX(COLUMN($R:$R),COLUMN()-($H1774*12-1))):BR1779)/($H1774*12)+IF($R1784=0,0,SUM(INDEX(1782:1782,1,MAX(COLUMN($R:$R),COLUMN()-(($H1774-$H1775)*12))):BR1784)/(($H1774)*12)))</f>
        <v>#REF!</v>
      </c>
      <c r="BS1782" s="80" t="e" cm="1">
        <f t="array" aca="1" ref="BS1782" ca="1">(SUM(INDEX(1777:1777,1,MAX(COLUMN($R:$R),COLUMN()-($H1774*12-1))):BS1779)/($H1774*12)+IF($R1784=0,0,SUM(INDEX(1782:1782,1,MAX(COLUMN($R:$R),COLUMN()-(($H1774-$H1775)*12))):BS1784)/(($H1774)*12)))</f>
        <v>#REF!</v>
      </c>
      <c r="BT1782" s="80" t="e" cm="1">
        <f t="array" aca="1" ref="BT1782" ca="1">(SUM(INDEX(1777:1777,1,MAX(COLUMN($R:$R),COLUMN()-($H1774*12-1))):BT1779)/($H1774*12)+IF($R1784=0,0,SUM(INDEX(1782:1782,1,MAX(COLUMN($R:$R),COLUMN()-(($H1774-$H1775)*12))):BT1784)/(($H1774)*12)))</f>
        <v>#REF!</v>
      </c>
      <c r="BU1782" s="80" t="e" cm="1">
        <f t="array" aca="1" ref="BU1782" ca="1">(SUM(INDEX(1777:1777,1,MAX(COLUMN($R:$R),COLUMN()-($H1774*12-1))):BU1779)/($H1774*12)+IF($R1784=0,0,SUM(INDEX(1782:1782,1,MAX(COLUMN($R:$R),COLUMN()-(($H1774-$H1775)*12))):BU1784)/(($H1774)*12)))</f>
        <v>#REF!</v>
      </c>
      <c r="BV1782" s="80" t="e" cm="1">
        <f t="array" aca="1" ref="BV1782" ca="1">(SUM(INDEX(1777:1777,1,MAX(COLUMN($R:$R),COLUMN()-($H1774*12-1))):BV1779)/($H1774*12)+IF($R1784=0,0,SUM(INDEX(1782:1782,1,MAX(COLUMN($R:$R),COLUMN()-(($H1774-$H1775)*12))):BV1784)/(($H1774)*12)))</f>
        <v>#REF!</v>
      </c>
      <c r="BW1782" s="80" t="e" cm="1">
        <f t="array" aca="1" ref="BW1782" ca="1">(SUM(INDEX(1777:1777,1,MAX(COLUMN($R:$R),COLUMN()-($H1774*12-1))):BW1779)/($H1774*12)+IF($R1784=0,0,SUM(INDEX(1782:1782,1,MAX(COLUMN($R:$R),COLUMN()-(($H1774-$H1775)*12))):BW1784)/(($H1774)*12)))</f>
        <v>#REF!</v>
      </c>
      <c r="BX1782" s="80" t="e" cm="1">
        <f t="array" aca="1" ref="BX1782" ca="1">(SUM(INDEX(1777:1777,1,MAX(COLUMN($R:$R),COLUMN()-($H1774*12-1))):BX1779)/($H1774*12)+IF($R1784=0,0,SUM(INDEX(1782:1782,1,MAX(COLUMN($R:$R),COLUMN()-(($H1774-$H1775)*12))):BX1784)/(($H1774)*12)))</f>
        <v>#REF!</v>
      </c>
      <c r="BY1782" s="80" t="e" cm="1">
        <f t="array" aca="1" ref="BY1782" ca="1">(SUM(INDEX(1777:1777,1,MAX(COLUMN($R:$R),COLUMN()-($H1774*12-1))):BY1779)/($H1774*12)+IF($R1784=0,0,SUM(INDEX(1782:1782,1,MAX(COLUMN($R:$R),COLUMN()-(($H1774-$H1775)*12))):BY1784)/(($H1774)*12)))</f>
        <v>#REF!</v>
      </c>
      <c r="BZ1782" s="80" t="e" cm="1">
        <f t="array" aca="1" ref="BZ1782" ca="1">(SUM(INDEX(1777:1777,1,MAX(COLUMN($R:$R),COLUMN()-($H1774*12-1))):BZ1779)/($H1774*12)+IF($R1784=0,0,SUM(INDEX(1782:1782,1,MAX(COLUMN($R:$R),COLUMN()-(($H1774-$H1775)*12))):BZ1784)/(($H1774)*12)))</f>
        <v>#REF!</v>
      </c>
      <c r="CA1782" s="80" t="e" cm="1">
        <f t="array" aca="1" ref="CA1782" ca="1">(SUM(INDEX(1777:1777,1,MAX(COLUMN($R:$R),COLUMN()-($H1774*12-1))):CA1779)/($H1774*12)+IF($R1784=0,0,SUM(INDEX(1782:1782,1,MAX(COLUMN($R:$R),COLUMN()-(($H1774-$H1775)*12))):CA1784)/(($H1774)*12)))</f>
        <v>#REF!</v>
      </c>
      <c r="CB1782" s="80" t="e" cm="1">
        <f t="array" aca="1" ref="CB1782" ca="1">(SUM(INDEX(1777:1777,1,MAX(COLUMN($R:$R),COLUMN()-($H1774*12-1))):CB1779)/($H1774*12)+IF($R1784=0,0,SUM(INDEX(1782:1782,1,MAX(COLUMN($R:$R),COLUMN()-(($H1774-$H1775)*12))):CB1784)/(($H1774)*12)))</f>
        <v>#REF!</v>
      </c>
      <c r="CC1782" s="80" t="e" cm="1">
        <f t="array" aca="1" ref="CC1782" ca="1">(SUM(INDEX(1777:1777,1,MAX(COLUMN($R:$R),COLUMN()-($H1774*12-1))):CC1779)/($H1774*12)+IF($R1784=0,0,SUM(INDEX(1782:1782,1,MAX(COLUMN($R:$R),COLUMN()-(($H1774-$H1775)*12))):CC1784)/(($H1774)*12)))</f>
        <v>#REF!</v>
      </c>
      <c r="CD1782" s="80" t="e" cm="1">
        <f t="array" aca="1" ref="CD1782" ca="1">(SUM(INDEX(1777:1777,1,MAX(COLUMN($R:$R),COLUMN()-($H1774*12-1))):CD1779)/($H1774*12)+IF($R1784=0,0,SUM(INDEX(1782:1782,1,MAX(COLUMN($R:$R),COLUMN()-(($H1774-$H1775)*12))):CD1784)/(($H1774)*12)))</f>
        <v>#REF!</v>
      </c>
      <c r="CE1782" s="80" t="e" cm="1">
        <f t="array" aca="1" ref="CE1782" ca="1">(SUM(INDEX(1777:1777,1,MAX(COLUMN($R:$R),COLUMN()-($H1774*12-1))):CE1779)/($H1774*12)+IF($R1784=0,0,SUM(INDEX(1782:1782,1,MAX(COLUMN($R:$R),COLUMN()-(($H1774-$H1775)*12))):CE1784)/(($H1774)*12)))</f>
        <v>#REF!</v>
      </c>
      <c r="CF1782" s="80" t="e" cm="1">
        <f t="array" aca="1" ref="CF1782" ca="1">(SUM(INDEX(1777:1777,1,MAX(COLUMN($R:$R),COLUMN()-($H1774*12-1))):CF1779)/($H1774*12)+IF($R1784=0,0,SUM(INDEX(1782:1782,1,MAX(COLUMN($R:$R),COLUMN()-(($H1774-$H1775)*12))):CF1784)/(($H1774)*12)))</f>
        <v>#REF!</v>
      </c>
      <c r="CG1782" s="80" t="e" cm="1">
        <f t="array" aca="1" ref="CG1782" ca="1">(SUM(INDEX(1777:1777,1,MAX(COLUMN($R:$R),COLUMN()-($H1774*12-1))):CG1779)/($H1774*12)+IF($R1784=0,0,SUM(INDEX(1782:1782,1,MAX(COLUMN($R:$R),COLUMN()-(($H1774-$H1775)*12))):CG1784)/(($H1774)*12)))</f>
        <v>#REF!</v>
      </c>
      <c r="CH1782" s="80" t="e" cm="1">
        <f t="array" aca="1" ref="CH1782" ca="1">(SUM(INDEX(1777:1777,1,MAX(COLUMN($R:$R),COLUMN()-($H1774*12-1))):CH1779)/($H1774*12)+IF($R1784=0,0,SUM(INDEX(1782:1782,1,MAX(COLUMN($R:$R),COLUMN()-(($H1774-$H1775)*12))):CH1784)/(($H1774)*12)))</f>
        <v>#REF!</v>
      </c>
      <c r="CI1782" s="80" t="e" cm="1">
        <f t="array" aca="1" ref="CI1782" ca="1">(SUM(INDEX(1777:1777,1,MAX(COLUMN($R:$R),COLUMN()-($H1774*12-1))):CI1779)/($H1774*12)+IF($R1784=0,0,SUM(INDEX(1782:1782,1,MAX(COLUMN($R:$R),COLUMN()-(($H1774-$H1775)*12))):CI1784)/(($H1774)*12)))</f>
        <v>#REF!</v>
      </c>
      <c r="CJ1782" s="80" t="e" cm="1">
        <f t="array" aca="1" ref="CJ1782" ca="1">(SUM(INDEX(1777:1777,1,MAX(COLUMN($R:$R),COLUMN()-($H1774*12-1))):CJ1779)/($H1774*12)+IF($R1784=0,0,SUM(INDEX(1782:1782,1,MAX(COLUMN($R:$R),COLUMN()-(($H1774-$H1775)*12))):CJ1784)/(($H1774)*12)))</f>
        <v>#REF!</v>
      </c>
      <c r="CK1782" s="80" t="e" cm="1">
        <f t="array" aca="1" ref="CK1782" ca="1">(SUM(INDEX(1777:1777,1,MAX(COLUMN($R:$R),COLUMN()-($H1774*12-1))):CK1779)/($H1774*12)+IF($R1784=0,0,SUM(INDEX(1782:1782,1,MAX(COLUMN($R:$R),COLUMN()-(($H1774-$H1775)*12))):CK1784)/(($H1774)*12)))</f>
        <v>#REF!</v>
      </c>
    </row>
    <row r="1783" spans="2:90" x14ac:dyDescent="0.35">
      <c r="B1783" s="122"/>
      <c r="C1783" s="8"/>
      <c r="D1783" t="s">
        <v>762</v>
      </c>
      <c r="E1783" s="8" t="str">
        <f t="shared" si="1929"/>
        <v>1783 FAPPER-S</v>
      </c>
      <c r="G1783" s="8"/>
      <c r="I1783" s="62"/>
      <c r="J1783" s="62"/>
      <c r="K1783" s="53"/>
      <c r="L1783" s="53"/>
      <c r="M1783" s="53"/>
      <c r="N1783" s="53"/>
      <c r="O1783" s="53"/>
      <c r="P1783" s="53"/>
      <c r="R1783" s="82"/>
      <c r="S1783" s="149"/>
      <c r="T1783" s="149"/>
      <c r="U1783" s="149"/>
      <c r="V1783" s="149"/>
      <c r="W1783" s="149"/>
      <c r="X1783" s="149"/>
      <c r="Y1783" s="149"/>
      <c r="Z1783" s="149"/>
      <c r="AA1783" s="149"/>
      <c r="AB1783" s="149"/>
      <c r="AC1783" s="149"/>
      <c r="AD1783" s="149"/>
      <c r="AE1783" s="149"/>
      <c r="AF1783" s="149"/>
      <c r="AG1783" s="149"/>
      <c r="AH1783" s="149"/>
      <c r="AI1783" s="149"/>
      <c r="AJ1783" s="149"/>
      <c r="AK1783" s="149"/>
      <c r="AL1783" s="149"/>
      <c r="AM1783" s="149"/>
      <c r="AN1783" s="149"/>
      <c r="AO1783" s="149"/>
      <c r="AP1783" s="149"/>
      <c r="AQ1783" s="149"/>
      <c r="AR1783" s="149"/>
      <c r="AS1783" s="149"/>
      <c r="AT1783" s="149"/>
      <c r="AU1783" s="149"/>
      <c r="AV1783" s="149"/>
      <c r="AW1783" s="149"/>
      <c r="AX1783" s="149"/>
      <c r="AY1783" s="149"/>
      <c r="AZ1783" s="149"/>
      <c r="BA1783" s="149"/>
      <c r="BB1783" s="149"/>
      <c r="BC1783" s="149"/>
      <c r="BD1783" s="149"/>
      <c r="BE1783" s="149"/>
      <c r="BF1783" s="149"/>
      <c r="BG1783" s="149"/>
      <c r="BH1783" s="149"/>
      <c r="BI1783" s="149"/>
      <c r="BJ1783" s="149"/>
      <c r="BK1783" s="149"/>
      <c r="BL1783" s="149"/>
      <c r="BM1783" s="149"/>
      <c r="BN1783" s="149"/>
      <c r="BO1783" s="149"/>
      <c r="BP1783" s="149"/>
      <c r="BQ1783" s="149"/>
      <c r="BR1783" s="149"/>
      <c r="BS1783" s="149"/>
      <c r="BT1783" s="149"/>
      <c r="BU1783" s="149"/>
      <c r="BV1783" s="149"/>
      <c r="BW1783" s="149"/>
      <c r="BX1783" s="149"/>
      <c r="BY1783" s="149"/>
      <c r="BZ1783" s="149"/>
      <c r="CA1783" s="149"/>
      <c r="CB1783" s="149"/>
      <c r="CC1783" s="149"/>
      <c r="CD1783" s="149"/>
      <c r="CE1783" s="149"/>
      <c r="CF1783" s="149"/>
      <c r="CG1783" s="149"/>
      <c r="CH1783" s="149"/>
      <c r="CI1783" s="149"/>
      <c r="CJ1783" s="149"/>
      <c r="CK1783" s="149"/>
    </row>
    <row r="1784" spans="2:90" x14ac:dyDescent="0.35">
      <c r="B1784" s="122" t="s">
        <v>251</v>
      </c>
      <c r="C1784" s="8"/>
      <c r="D1784" t="s">
        <v>762</v>
      </c>
      <c r="E1784" s="8" t="str">
        <f t="shared" si="1929"/>
        <v>1784 FAPPER-S</v>
      </c>
      <c r="G1784" s="8" t="str">
        <f>E1784</f>
        <v>1784 FAPPER-S</v>
      </c>
      <c r="I1784" s="74">
        <v>100</v>
      </c>
      <c r="J1784" s="74"/>
      <c r="K1784" s="53"/>
      <c r="L1784" s="53"/>
      <c r="M1784" s="53"/>
      <c r="N1784" s="53"/>
      <c r="O1784" s="53"/>
      <c r="P1784" s="53"/>
      <c r="R1784" s="24">
        <f>-$I1784</f>
        <v>-100</v>
      </c>
      <c r="S1784" s="149"/>
      <c r="T1784" s="149"/>
      <c r="U1784" s="149"/>
      <c r="V1784" s="149"/>
      <c r="W1784" s="149"/>
      <c r="X1784" s="149"/>
      <c r="Y1784" s="149"/>
      <c r="Z1784" s="149"/>
      <c r="AA1784" s="149"/>
      <c r="AB1784" s="149"/>
      <c r="AC1784" s="149"/>
      <c r="AD1784" s="149"/>
      <c r="AE1784" s="149"/>
      <c r="AF1784" s="149"/>
      <c r="AG1784" s="149"/>
      <c r="AH1784" s="149"/>
      <c r="AI1784" s="149"/>
      <c r="AJ1784" s="149"/>
      <c r="AK1784" s="149"/>
      <c r="AL1784" s="149"/>
      <c r="AM1784" s="149"/>
      <c r="AN1784" s="149"/>
      <c r="AO1784" s="149"/>
      <c r="AP1784" s="149"/>
      <c r="AQ1784" s="149"/>
      <c r="AR1784" s="149"/>
      <c r="AS1784" s="149"/>
      <c r="AT1784" s="149"/>
      <c r="AU1784" s="149"/>
      <c r="AV1784" s="149"/>
      <c r="AW1784" s="149"/>
      <c r="AX1784" s="149"/>
      <c r="AY1784" s="149"/>
      <c r="AZ1784" s="149"/>
      <c r="BA1784" s="149"/>
      <c r="BB1784" s="149"/>
      <c r="BC1784" s="149"/>
      <c r="BD1784" s="149"/>
      <c r="BE1784" s="149"/>
      <c r="BF1784" s="149"/>
      <c r="BG1784" s="149"/>
      <c r="BH1784" s="149"/>
      <c r="BI1784" s="149"/>
      <c r="BJ1784" s="149"/>
      <c r="BK1784" s="149"/>
      <c r="BL1784" s="149"/>
      <c r="BM1784" s="149"/>
      <c r="BN1784" s="149"/>
      <c r="BO1784" s="149"/>
      <c r="BP1784" s="149"/>
      <c r="BQ1784" s="149"/>
      <c r="BR1784" s="149"/>
      <c r="BS1784" s="149"/>
      <c r="BT1784" s="149"/>
      <c r="BU1784" s="149"/>
      <c r="BV1784" s="149"/>
      <c r="BW1784" s="149"/>
      <c r="BX1784" s="149"/>
      <c r="BY1784" s="149"/>
      <c r="BZ1784" s="149"/>
      <c r="CA1784" s="149"/>
      <c r="CB1784" s="149"/>
      <c r="CC1784" s="149"/>
      <c r="CD1784" s="149"/>
      <c r="CE1784" s="149"/>
      <c r="CF1784" s="149"/>
      <c r="CG1784" s="149"/>
      <c r="CH1784" s="149"/>
      <c r="CI1784" s="149"/>
      <c r="CJ1784" s="149"/>
      <c r="CK1784" s="149"/>
    </row>
    <row r="1785" spans="2:90" x14ac:dyDescent="0.35">
      <c r="B1785" s="122"/>
      <c r="D1785" t="s">
        <v>762</v>
      </c>
      <c r="E1785" s="8" t="str">
        <f t="shared" si="1929"/>
        <v>1785 FAPPER-S</v>
      </c>
      <c r="S1785" s="72"/>
      <c r="T1785" s="72"/>
      <c r="U1785" s="72"/>
      <c r="V1785" s="72"/>
      <c r="W1785" s="72"/>
      <c r="X1785" s="72"/>
      <c r="Y1785" s="72"/>
      <c r="Z1785" s="72"/>
      <c r="AA1785" s="72"/>
      <c r="AB1785" s="72"/>
      <c r="AC1785" s="72"/>
      <c r="AD1785" s="72"/>
      <c r="AE1785" s="72"/>
      <c r="AF1785" s="72"/>
      <c r="AG1785" s="72"/>
      <c r="AH1785" s="72"/>
      <c r="AI1785" s="72"/>
      <c r="AJ1785" s="72"/>
      <c r="AK1785" s="72"/>
      <c r="AL1785" s="72"/>
      <c r="AM1785" s="72"/>
      <c r="AN1785" s="72"/>
      <c r="AO1785" s="72"/>
      <c r="AP1785" s="72"/>
      <c r="AQ1785" s="72"/>
      <c r="AR1785" s="72"/>
      <c r="AS1785" s="72"/>
      <c r="AT1785" s="72"/>
      <c r="AU1785" s="72"/>
      <c r="AV1785" s="72"/>
      <c r="AW1785" s="72"/>
      <c r="AX1785" s="72"/>
      <c r="AY1785" s="72"/>
      <c r="AZ1785" s="72"/>
      <c r="BA1785" s="72"/>
      <c r="BB1785" s="72"/>
      <c r="BC1785" s="72"/>
      <c r="BD1785" s="72"/>
      <c r="BE1785" s="72"/>
      <c r="BF1785" s="72"/>
      <c r="BG1785" s="72"/>
      <c r="BH1785" s="72"/>
      <c r="BI1785" s="72"/>
      <c r="BJ1785" s="72"/>
      <c r="BK1785" s="72"/>
      <c r="BL1785" s="72"/>
      <c r="BM1785" s="72"/>
      <c r="BN1785" s="72"/>
      <c r="BO1785" s="72"/>
      <c r="BP1785" s="72"/>
      <c r="BQ1785" s="72"/>
      <c r="BR1785" s="72"/>
      <c r="BS1785" s="72"/>
      <c r="BT1785" s="72"/>
      <c r="BU1785" s="72"/>
      <c r="BV1785" s="72"/>
      <c r="BW1785" s="72"/>
      <c r="BX1785" s="72"/>
      <c r="BY1785" s="72"/>
      <c r="BZ1785" s="72"/>
      <c r="CA1785" s="72"/>
      <c r="CB1785" s="72"/>
      <c r="CC1785" s="72"/>
      <c r="CD1785" s="72"/>
      <c r="CE1785" s="72"/>
      <c r="CF1785" s="72"/>
      <c r="CG1785" s="72"/>
      <c r="CH1785" s="72"/>
      <c r="CI1785" s="72"/>
      <c r="CJ1785" s="72"/>
      <c r="CK1785" s="72"/>
    </row>
    <row r="1786" spans="2:90" x14ac:dyDescent="0.35">
      <c r="B1786" s="95" t="s">
        <v>205</v>
      </c>
      <c r="D1786" t="s">
        <v>762</v>
      </c>
      <c r="E1786" s="8" t="str">
        <f t="shared" si="1929"/>
        <v>1786 FAPPER-S</v>
      </c>
      <c r="H1786" s="12"/>
      <c r="S1786" s="72"/>
      <c r="T1786" s="72"/>
      <c r="U1786" s="72"/>
      <c r="V1786" s="72"/>
      <c r="W1786" s="72"/>
      <c r="X1786" s="72"/>
      <c r="Y1786" s="72"/>
      <c r="Z1786" s="72"/>
      <c r="AA1786" s="72"/>
      <c r="AB1786" s="72"/>
      <c r="AC1786" s="72"/>
      <c r="AD1786" s="72"/>
      <c r="AE1786" s="72"/>
      <c r="AF1786" s="72"/>
      <c r="AG1786" s="72"/>
      <c r="AH1786" s="72"/>
      <c r="AI1786" s="72"/>
      <c r="AJ1786" s="72"/>
      <c r="AK1786" s="72"/>
      <c r="AL1786" s="72"/>
      <c r="AM1786" s="72"/>
      <c r="AN1786" s="72"/>
      <c r="AO1786" s="72"/>
      <c r="AP1786" s="72"/>
      <c r="AQ1786" s="72"/>
      <c r="AR1786" s="72"/>
      <c r="AS1786" s="72"/>
      <c r="AT1786" s="72"/>
      <c r="AU1786" s="72"/>
      <c r="AV1786" s="72"/>
      <c r="AW1786" s="72"/>
      <c r="AX1786" s="72"/>
      <c r="AY1786" s="72"/>
      <c r="AZ1786" s="72"/>
      <c r="BA1786" s="72"/>
      <c r="BB1786" s="72"/>
      <c r="BC1786" s="72"/>
      <c r="BD1786" s="72"/>
      <c r="BE1786" s="72"/>
      <c r="BF1786" s="72"/>
      <c r="BG1786" s="72"/>
      <c r="BH1786" s="72"/>
      <c r="BI1786" s="72"/>
      <c r="BJ1786" s="72"/>
      <c r="BK1786" s="72"/>
      <c r="BL1786" s="72"/>
      <c r="BM1786" s="72"/>
      <c r="BN1786" s="72"/>
      <c r="BO1786" s="72"/>
      <c r="BP1786" s="72"/>
      <c r="BQ1786" s="72"/>
      <c r="BR1786" s="72"/>
      <c r="BS1786" s="72"/>
      <c r="BT1786" s="72"/>
      <c r="BU1786" s="72"/>
      <c r="BV1786" s="72"/>
      <c r="BW1786" s="72"/>
      <c r="BX1786" s="72"/>
      <c r="BY1786" s="72"/>
      <c r="BZ1786" s="72"/>
      <c r="CA1786" s="72"/>
      <c r="CB1786" s="72"/>
      <c r="CC1786" s="72"/>
      <c r="CD1786" s="72"/>
      <c r="CE1786" s="72"/>
      <c r="CF1786" s="72"/>
      <c r="CG1786" s="72"/>
      <c r="CH1786" s="72"/>
      <c r="CI1786" s="72"/>
      <c r="CJ1786" s="72"/>
      <c r="CK1786" s="72"/>
    </row>
    <row r="1787" spans="2:90" x14ac:dyDescent="0.35">
      <c r="B1787" s="154" t="str">
        <f>"Gross PP&amp;E - "&amp;SUBSTITUTE(B1772,":","")</f>
        <v>Gross PP&amp;E - Revenue driven PP&amp;E</v>
      </c>
      <c r="D1787" t="s">
        <v>762</v>
      </c>
      <c r="E1787" s="8" t="str">
        <f t="shared" ref="E1787:E1788" si="1983">ROW()&amp;" "&amp;D1787</f>
        <v>1787 FAPPER-S</v>
      </c>
      <c r="I1787" s="80">
        <f>I1784</f>
        <v>100</v>
      </c>
      <c r="J1787" s="80"/>
      <c r="K1787" s="24">
        <f t="shared" ref="K1787:P1789" ca="1" si="1984">SUMIF($4:$4,K$2,1787:1787)</f>
        <v>220</v>
      </c>
      <c r="L1787" s="24">
        <f t="shared" ca="1" si="1984"/>
        <v>340</v>
      </c>
      <c r="M1787" s="24">
        <f t="shared" ca="1" si="1984"/>
        <v>460</v>
      </c>
      <c r="N1787" s="24">
        <f t="shared" ca="1" si="1984"/>
        <v>580</v>
      </c>
      <c r="O1787" s="24">
        <f t="shared" ca="1" si="1984"/>
        <v>700</v>
      </c>
      <c r="P1787" s="24">
        <f t="shared" si="1984"/>
        <v>0</v>
      </c>
      <c r="R1787" s="24">
        <f>$I1787</f>
        <v>100</v>
      </c>
      <c r="S1787" s="80">
        <f t="shared" ref="S1787:AX1787" ca="1" si="1985">-S1779+R1787</f>
        <v>110</v>
      </c>
      <c r="T1787" s="80">
        <f t="shared" ca="1" si="1985"/>
        <v>120</v>
      </c>
      <c r="U1787" s="80">
        <f t="shared" ca="1" si="1985"/>
        <v>130</v>
      </c>
      <c r="V1787" s="80">
        <f t="shared" ca="1" si="1985"/>
        <v>140</v>
      </c>
      <c r="W1787" s="80">
        <f t="shared" ca="1" si="1985"/>
        <v>150</v>
      </c>
      <c r="X1787" s="80">
        <f t="shared" ca="1" si="1985"/>
        <v>160</v>
      </c>
      <c r="Y1787" s="80">
        <f t="shared" ca="1" si="1985"/>
        <v>170</v>
      </c>
      <c r="Z1787" s="80">
        <f t="shared" ca="1" si="1985"/>
        <v>180</v>
      </c>
      <c r="AA1787" s="80">
        <f t="shared" ca="1" si="1985"/>
        <v>190</v>
      </c>
      <c r="AB1787" s="80">
        <f t="shared" ca="1" si="1985"/>
        <v>200</v>
      </c>
      <c r="AC1787" s="80">
        <f t="shared" ca="1" si="1985"/>
        <v>210</v>
      </c>
      <c r="AD1787" s="80">
        <f t="shared" ca="1" si="1985"/>
        <v>220</v>
      </c>
      <c r="AE1787" s="80">
        <f t="shared" ca="1" si="1985"/>
        <v>230</v>
      </c>
      <c r="AF1787" s="80">
        <f t="shared" ca="1" si="1985"/>
        <v>240</v>
      </c>
      <c r="AG1787" s="80">
        <f t="shared" ca="1" si="1985"/>
        <v>250</v>
      </c>
      <c r="AH1787" s="80">
        <f t="shared" ca="1" si="1985"/>
        <v>260</v>
      </c>
      <c r="AI1787" s="80">
        <f t="shared" ca="1" si="1985"/>
        <v>270</v>
      </c>
      <c r="AJ1787" s="80">
        <f t="shared" ca="1" si="1985"/>
        <v>280</v>
      </c>
      <c r="AK1787" s="80">
        <f t="shared" ca="1" si="1985"/>
        <v>290</v>
      </c>
      <c r="AL1787" s="80">
        <f t="shared" ca="1" si="1985"/>
        <v>300</v>
      </c>
      <c r="AM1787" s="80">
        <f t="shared" ca="1" si="1985"/>
        <v>310</v>
      </c>
      <c r="AN1787" s="80">
        <f t="shared" ca="1" si="1985"/>
        <v>320</v>
      </c>
      <c r="AO1787" s="80">
        <f t="shared" ca="1" si="1985"/>
        <v>330</v>
      </c>
      <c r="AP1787" s="80">
        <f t="shared" ca="1" si="1985"/>
        <v>340</v>
      </c>
      <c r="AQ1787" s="80">
        <f t="shared" ca="1" si="1985"/>
        <v>350</v>
      </c>
      <c r="AR1787" s="80">
        <f t="shared" ca="1" si="1985"/>
        <v>360</v>
      </c>
      <c r="AS1787" s="80">
        <f t="shared" ca="1" si="1985"/>
        <v>370</v>
      </c>
      <c r="AT1787" s="80">
        <f t="shared" ca="1" si="1985"/>
        <v>380</v>
      </c>
      <c r="AU1787" s="80">
        <f t="shared" ca="1" si="1985"/>
        <v>390</v>
      </c>
      <c r="AV1787" s="80">
        <f t="shared" ca="1" si="1985"/>
        <v>400</v>
      </c>
      <c r="AW1787" s="80">
        <f t="shared" ca="1" si="1985"/>
        <v>410</v>
      </c>
      <c r="AX1787" s="80">
        <f t="shared" ca="1" si="1985"/>
        <v>420</v>
      </c>
      <c r="AY1787" s="80">
        <f t="shared" ref="AY1787:CD1787" ca="1" si="1986">-AY1779+AX1787</f>
        <v>430</v>
      </c>
      <c r="AZ1787" s="80">
        <f t="shared" ca="1" si="1986"/>
        <v>440</v>
      </c>
      <c r="BA1787" s="80">
        <f t="shared" ca="1" si="1986"/>
        <v>450</v>
      </c>
      <c r="BB1787" s="80">
        <f t="shared" ca="1" si="1986"/>
        <v>460</v>
      </c>
      <c r="BC1787" s="80">
        <f t="shared" ca="1" si="1986"/>
        <v>470</v>
      </c>
      <c r="BD1787" s="80">
        <f t="shared" ca="1" si="1986"/>
        <v>480</v>
      </c>
      <c r="BE1787" s="80">
        <f t="shared" ca="1" si="1986"/>
        <v>490</v>
      </c>
      <c r="BF1787" s="80">
        <f t="shared" ca="1" si="1986"/>
        <v>500</v>
      </c>
      <c r="BG1787" s="80">
        <f t="shared" ca="1" si="1986"/>
        <v>510</v>
      </c>
      <c r="BH1787" s="80">
        <f t="shared" ca="1" si="1986"/>
        <v>520</v>
      </c>
      <c r="BI1787" s="80">
        <f t="shared" ca="1" si="1986"/>
        <v>530</v>
      </c>
      <c r="BJ1787" s="80">
        <f t="shared" ca="1" si="1986"/>
        <v>540</v>
      </c>
      <c r="BK1787" s="80">
        <f t="shared" ca="1" si="1986"/>
        <v>550</v>
      </c>
      <c r="BL1787" s="80">
        <f t="shared" ca="1" si="1986"/>
        <v>560</v>
      </c>
      <c r="BM1787" s="80">
        <f t="shared" ca="1" si="1986"/>
        <v>570</v>
      </c>
      <c r="BN1787" s="80">
        <f t="shared" ca="1" si="1986"/>
        <v>580</v>
      </c>
      <c r="BO1787" s="80">
        <f t="shared" ca="1" si="1986"/>
        <v>590</v>
      </c>
      <c r="BP1787" s="80">
        <f t="shared" ca="1" si="1986"/>
        <v>600</v>
      </c>
      <c r="BQ1787" s="80">
        <f t="shared" ca="1" si="1986"/>
        <v>610</v>
      </c>
      <c r="BR1787" s="80">
        <f t="shared" ca="1" si="1986"/>
        <v>620</v>
      </c>
      <c r="BS1787" s="80">
        <f t="shared" ca="1" si="1986"/>
        <v>630</v>
      </c>
      <c r="BT1787" s="80">
        <f t="shared" ca="1" si="1986"/>
        <v>640</v>
      </c>
      <c r="BU1787" s="80">
        <f t="shared" ca="1" si="1986"/>
        <v>650</v>
      </c>
      <c r="BV1787" s="80">
        <f t="shared" ca="1" si="1986"/>
        <v>660</v>
      </c>
      <c r="BW1787" s="80">
        <f t="shared" ca="1" si="1986"/>
        <v>670</v>
      </c>
      <c r="BX1787" s="80">
        <f t="shared" ca="1" si="1986"/>
        <v>680</v>
      </c>
      <c r="BY1787" s="80">
        <f t="shared" ca="1" si="1986"/>
        <v>690</v>
      </c>
      <c r="BZ1787" s="80">
        <f t="shared" ca="1" si="1986"/>
        <v>700</v>
      </c>
      <c r="CA1787" s="80">
        <f t="shared" ca="1" si="1986"/>
        <v>710</v>
      </c>
      <c r="CB1787" s="80">
        <f t="shared" ca="1" si="1986"/>
        <v>720</v>
      </c>
      <c r="CC1787" s="80">
        <f t="shared" ca="1" si="1986"/>
        <v>730</v>
      </c>
      <c r="CD1787" s="80">
        <f t="shared" ca="1" si="1986"/>
        <v>740</v>
      </c>
      <c r="CE1787" s="80">
        <f t="shared" ref="CE1787:CK1787" ca="1" si="1987">-CE1779+CD1787</f>
        <v>750</v>
      </c>
      <c r="CF1787" s="80">
        <f t="shared" ca="1" si="1987"/>
        <v>760</v>
      </c>
      <c r="CG1787" s="80">
        <f t="shared" ca="1" si="1987"/>
        <v>770</v>
      </c>
      <c r="CH1787" s="80">
        <f t="shared" ca="1" si="1987"/>
        <v>780</v>
      </c>
      <c r="CI1787" s="80">
        <f t="shared" ca="1" si="1987"/>
        <v>790</v>
      </c>
      <c r="CJ1787" s="80">
        <f t="shared" ca="1" si="1987"/>
        <v>800</v>
      </c>
      <c r="CK1787" s="80">
        <f t="shared" ca="1" si="1987"/>
        <v>810</v>
      </c>
    </row>
    <row r="1788" spans="2:90" x14ac:dyDescent="0.35">
      <c r="B1788" s="154" t="str">
        <f>"Accumulated depreciation - "&amp;SUBSTITUTE(B1772,":","")</f>
        <v>Accumulated depreciation - Revenue driven PP&amp;E</v>
      </c>
      <c r="D1788" t="s">
        <v>762</v>
      </c>
      <c r="E1788" s="8" t="str">
        <f t="shared" si="1983"/>
        <v>1788 FAPPER-S</v>
      </c>
      <c r="I1788" s="81">
        <f>-H1775/H1774*I1787</f>
        <v>-20</v>
      </c>
      <c r="J1788" s="237"/>
      <c r="K1788" s="37" t="e">
        <f t="shared" ca="1" si="1984"/>
        <v>#REF!</v>
      </c>
      <c r="L1788" s="37" t="e">
        <f t="shared" ca="1" si="1984"/>
        <v>#REF!</v>
      </c>
      <c r="M1788" s="37" t="e">
        <f t="shared" ca="1" si="1984"/>
        <v>#REF!</v>
      </c>
      <c r="N1788" s="37" t="e">
        <f t="shared" ca="1" si="1984"/>
        <v>#REF!</v>
      </c>
      <c r="O1788" s="37" t="e">
        <f t="shared" ca="1" si="1984"/>
        <v>#REF!</v>
      </c>
      <c r="P1788" s="37">
        <f t="shared" si="1984"/>
        <v>0</v>
      </c>
      <c r="R1788" s="37">
        <f>$I1788</f>
        <v>-20</v>
      </c>
      <c r="S1788" s="81" t="e">
        <f t="shared" ref="S1788:AX1788" ca="1" si="1988">R1788+S1782</f>
        <v>#REF!</v>
      </c>
      <c r="T1788" s="81" t="e">
        <f t="shared" ca="1" si="1988"/>
        <v>#REF!</v>
      </c>
      <c r="U1788" s="81" t="e">
        <f t="shared" ca="1" si="1988"/>
        <v>#REF!</v>
      </c>
      <c r="V1788" s="81" t="e">
        <f t="shared" ca="1" si="1988"/>
        <v>#REF!</v>
      </c>
      <c r="W1788" s="81" t="e">
        <f t="shared" ca="1" si="1988"/>
        <v>#REF!</v>
      </c>
      <c r="X1788" s="81" t="e">
        <f t="shared" ca="1" si="1988"/>
        <v>#REF!</v>
      </c>
      <c r="Y1788" s="81" t="e">
        <f t="shared" ca="1" si="1988"/>
        <v>#REF!</v>
      </c>
      <c r="Z1788" s="81" t="e">
        <f t="shared" ca="1" si="1988"/>
        <v>#REF!</v>
      </c>
      <c r="AA1788" s="81" t="e">
        <f t="shared" ca="1" si="1988"/>
        <v>#REF!</v>
      </c>
      <c r="AB1788" s="81" t="e">
        <f t="shared" ca="1" si="1988"/>
        <v>#REF!</v>
      </c>
      <c r="AC1788" s="81" t="e">
        <f t="shared" ca="1" si="1988"/>
        <v>#REF!</v>
      </c>
      <c r="AD1788" s="81" t="e">
        <f t="shared" ca="1" si="1988"/>
        <v>#REF!</v>
      </c>
      <c r="AE1788" s="81" t="e">
        <f t="shared" ca="1" si="1988"/>
        <v>#REF!</v>
      </c>
      <c r="AF1788" s="81" t="e">
        <f t="shared" ca="1" si="1988"/>
        <v>#REF!</v>
      </c>
      <c r="AG1788" s="81" t="e">
        <f t="shared" ca="1" si="1988"/>
        <v>#REF!</v>
      </c>
      <c r="AH1788" s="81" t="e">
        <f t="shared" ca="1" si="1988"/>
        <v>#REF!</v>
      </c>
      <c r="AI1788" s="81" t="e">
        <f t="shared" ca="1" si="1988"/>
        <v>#REF!</v>
      </c>
      <c r="AJ1788" s="81" t="e">
        <f t="shared" ca="1" si="1988"/>
        <v>#REF!</v>
      </c>
      <c r="AK1788" s="81" t="e">
        <f t="shared" ca="1" si="1988"/>
        <v>#REF!</v>
      </c>
      <c r="AL1788" s="81" t="e">
        <f t="shared" ca="1" si="1988"/>
        <v>#REF!</v>
      </c>
      <c r="AM1788" s="81" t="e">
        <f t="shared" ca="1" si="1988"/>
        <v>#REF!</v>
      </c>
      <c r="AN1788" s="81" t="e">
        <f t="shared" ca="1" si="1988"/>
        <v>#REF!</v>
      </c>
      <c r="AO1788" s="81" t="e">
        <f t="shared" ca="1" si="1988"/>
        <v>#REF!</v>
      </c>
      <c r="AP1788" s="81" t="e">
        <f t="shared" ca="1" si="1988"/>
        <v>#REF!</v>
      </c>
      <c r="AQ1788" s="81" t="e">
        <f t="shared" ca="1" si="1988"/>
        <v>#REF!</v>
      </c>
      <c r="AR1788" s="81" t="e">
        <f t="shared" ca="1" si="1988"/>
        <v>#REF!</v>
      </c>
      <c r="AS1788" s="81" t="e">
        <f t="shared" ca="1" si="1988"/>
        <v>#REF!</v>
      </c>
      <c r="AT1788" s="81" t="e">
        <f t="shared" ca="1" si="1988"/>
        <v>#REF!</v>
      </c>
      <c r="AU1788" s="81" t="e">
        <f t="shared" ca="1" si="1988"/>
        <v>#REF!</v>
      </c>
      <c r="AV1788" s="81" t="e">
        <f t="shared" ca="1" si="1988"/>
        <v>#REF!</v>
      </c>
      <c r="AW1788" s="81" t="e">
        <f t="shared" ca="1" si="1988"/>
        <v>#REF!</v>
      </c>
      <c r="AX1788" s="81" t="e">
        <f t="shared" ca="1" si="1988"/>
        <v>#REF!</v>
      </c>
      <c r="AY1788" s="81" t="e">
        <f t="shared" ref="AY1788:CD1788" ca="1" si="1989">AX1788+AY1782</f>
        <v>#REF!</v>
      </c>
      <c r="AZ1788" s="81" t="e">
        <f t="shared" ca="1" si="1989"/>
        <v>#REF!</v>
      </c>
      <c r="BA1788" s="81" t="e">
        <f t="shared" ca="1" si="1989"/>
        <v>#REF!</v>
      </c>
      <c r="BB1788" s="81" t="e">
        <f t="shared" ca="1" si="1989"/>
        <v>#REF!</v>
      </c>
      <c r="BC1788" s="81" t="e">
        <f t="shared" ca="1" si="1989"/>
        <v>#REF!</v>
      </c>
      <c r="BD1788" s="81" t="e">
        <f t="shared" ca="1" si="1989"/>
        <v>#REF!</v>
      </c>
      <c r="BE1788" s="81" t="e">
        <f t="shared" ca="1" si="1989"/>
        <v>#REF!</v>
      </c>
      <c r="BF1788" s="81" t="e">
        <f t="shared" ca="1" si="1989"/>
        <v>#REF!</v>
      </c>
      <c r="BG1788" s="81" t="e">
        <f t="shared" ca="1" si="1989"/>
        <v>#REF!</v>
      </c>
      <c r="BH1788" s="81" t="e">
        <f t="shared" ca="1" si="1989"/>
        <v>#REF!</v>
      </c>
      <c r="BI1788" s="81" t="e">
        <f t="shared" ca="1" si="1989"/>
        <v>#REF!</v>
      </c>
      <c r="BJ1788" s="81" t="e">
        <f t="shared" ca="1" si="1989"/>
        <v>#REF!</v>
      </c>
      <c r="BK1788" s="81" t="e">
        <f t="shared" ca="1" si="1989"/>
        <v>#REF!</v>
      </c>
      <c r="BL1788" s="81" t="e">
        <f t="shared" ca="1" si="1989"/>
        <v>#REF!</v>
      </c>
      <c r="BM1788" s="81" t="e">
        <f t="shared" ca="1" si="1989"/>
        <v>#REF!</v>
      </c>
      <c r="BN1788" s="81" t="e">
        <f t="shared" ca="1" si="1989"/>
        <v>#REF!</v>
      </c>
      <c r="BO1788" s="81" t="e">
        <f t="shared" ca="1" si="1989"/>
        <v>#REF!</v>
      </c>
      <c r="BP1788" s="81" t="e">
        <f t="shared" ca="1" si="1989"/>
        <v>#REF!</v>
      </c>
      <c r="BQ1788" s="81" t="e">
        <f t="shared" ca="1" si="1989"/>
        <v>#REF!</v>
      </c>
      <c r="BR1788" s="81" t="e">
        <f t="shared" ca="1" si="1989"/>
        <v>#REF!</v>
      </c>
      <c r="BS1788" s="81" t="e">
        <f t="shared" ca="1" si="1989"/>
        <v>#REF!</v>
      </c>
      <c r="BT1788" s="81" t="e">
        <f t="shared" ca="1" si="1989"/>
        <v>#REF!</v>
      </c>
      <c r="BU1788" s="81" t="e">
        <f t="shared" ca="1" si="1989"/>
        <v>#REF!</v>
      </c>
      <c r="BV1788" s="81" t="e">
        <f t="shared" ca="1" si="1989"/>
        <v>#REF!</v>
      </c>
      <c r="BW1788" s="81" t="e">
        <f t="shared" ca="1" si="1989"/>
        <v>#REF!</v>
      </c>
      <c r="BX1788" s="81" t="e">
        <f t="shared" ca="1" si="1989"/>
        <v>#REF!</v>
      </c>
      <c r="BY1788" s="81" t="e">
        <f t="shared" ca="1" si="1989"/>
        <v>#REF!</v>
      </c>
      <c r="BZ1788" s="81" t="e">
        <f t="shared" ca="1" si="1989"/>
        <v>#REF!</v>
      </c>
      <c r="CA1788" s="81" t="e">
        <f t="shared" ca="1" si="1989"/>
        <v>#REF!</v>
      </c>
      <c r="CB1788" s="81" t="e">
        <f t="shared" ca="1" si="1989"/>
        <v>#REF!</v>
      </c>
      <c r="CC1788" s="81" t="e">
        <f t="shared" ca="1" si="1989"/>
        <v>#REF!</v>
      </c>
      <c r="CD1788" s="81" t="e">
        <f t="shared" ca="1" si="1989"/>
        <v>#REF!</v>
      </c>
      <c r="CE1788" s="81" t="e">
        <f t="shared" ref="CE1788:CK1788" ca="1" si="1990">CD1788+CE1782</f>
        <v>#REF!</v>
      </c>
      <c r="CF1788" s="81" t="e">
        <f t="shared" ca="1" si="1990"/>
        <v>#REF!</v>
      </c>
      <c r="CG1788" s="81" t="e">
        <f t="shared" ca="1" si="1990"/>
        <v>#REF!</v>
      </c>
      <c r="CH1788" s="81" t="e">
        <f t="shared" ca="1" si="1990"/>
        <v>#REF!</v>
      </c>
      <c r="CI1788" s="81" t="e">
        <f t="shared" ca="1" si="1990"/>
        <v>#REF!</v>
      </c>
      <c r="CJ1788" s="81" t="e">
        <f t="shared" ca="1" si="1990"/>
        <v>#REF!</v>
      </c>
      <c r="CK1788" s="81" t="e">
        <f t="shared" ca="1" si="1990"/>
        <v>#REF!</v>
      </c>
    </row>
    <row r="1789" spans="2:90" x14ac:dyDescent="0.35">
      <c r="B1789" s="123" t="str">
        <f>"Net PP&amp;E - "&amp;SUBSTITUTE(B1772,":","")</f>
        <v>Net PP&amp;E - Revenue driven PP&amp;E</v>
      </c>
      <c r="C1789" t="s">
        <v>240</v>
      </c>
      <c r="D1789" t="s">
        <v>762</v>
      </c>
      <c r="E1789" s="8" t="str">
        <f t="shared" si="1929"/>
        <v>1789 FAPPER-S</v>
      </c>
      <c r="H1789" s="27"/>
      <c r="I1789" s="77">
        <f>SUM(I1787:I1788)</f>
        <v>80</v>
      </c>
      <c r="J1789" s="77"/>
      <c r="K1789" s="33" t="e">
        <f t="shared" ca="1" si="1984"/>
        <v>#REF!</v>
      </c>
      <c r="L1789" s="33" t="e">
        <f t="shared" ca="1" si="1984"/>
        <v>#REF!</v>
      </c>
      <c r="M1789" s="33" t="e">
        <f t="shared" ca="1" si="1984"/>
        <v>#REF!</v>
      </c>
      <c r="N1789" s="33" t="e">
        <f t="shared" ca="1" si="1984"/>
        <v>#REF!</v>
      </c>
      <c r="O1789" s="33" t="e">
        <f t="shared" ca="1" si="1984"/>
        <v>#REF!</v>
      </c>
      <c r="P1789" s="33">
        <f t="shared" si="1984"/>
        <v>0</v>
      </c>
      <c r="Q1789" s="33"/>
      <c r="R1789" s="33">
        <f>$I1789</f>
        <v>80</v>
      </c>
      <c r="S1789" s="77" t="e">
        <f t="shared" ref="S1789" ca="1" si="1991">SUM(S1787:S1788)</f>
        <v>#REF!</v>
      </c>
      <c r="T1789" s="77" t="e">
        <f t="shared" ref="T1789:AX1789" ca="1" si="1992">SUM(T1787:T1788)</f>
        <v>#REF!</v>
      </c>
      <c r="U1789" s="77" t="e">
        <f t="shared" ca="1" si="1992"/>
        <v>#REF!</v>
      </c>
      <c r="V1789" s="77" t="e">
        <f t="shared" ca="1" si="1992"/>
        <v>#REF!</v>
      </c>
      <c r="W1789" s="77" t="e">
        <f t="shared" ca="1" si="1992"/>
        <v>#REF!</v>
      </c>
      <c r="X1789" s="77" t="e">
        <f t="shared" ca="1" si="1992"/>
        <v>#REF!</v>
      </c>
      <c r="Y1789" s="77" t="e">
        <f t="shared" ca="1" si="1992"/>
        <v>#REF!</v>
      </c>
      <c r="Z1789" s="77" t="e">
        <f t="shared" ca="1" si="1992"/>
        <v>#REF!</v>
      </c>
      <c r="AA1789" s="77" t="e">
        <f t="shared" ca="1" si="1992"/>
        <v>#REF!</v>
      </c>
      <c r="AB1789" s="77" t="e">
        <f t="shared" ca="1" si="1992"/>
        <v>#REF!</v>
      </c>
      <c r="AC1789" s="77" t="e">
        <f t="shared" ca="1" si="1992"/>
        <v>#REF!</v>
      </c>
      <c r="AD1789" s="77" t="e">
        <f t="shared" ca="1" si="1992"/>
        <v>#REF!</v>
      </c>
      <c r="AE1789" s="77" t="e">
        <f t="shared" ca="1" si="1992"/>
        <v>#REF!</v>
      </c>
      <c r="AF1789" s="77" t="e">
        <f t="shared" ca="1" si="1992"/>
        <v>#REF!</v>
      </c>
      <c r="AG1789" s="77" t="e">
        <f t="shared" ca="1" si="1992"/>
        <v>#REF!</v>
      </c>
      <c r="AH1789" s="77" t="e">
        <f t="shared" ca="1" si="1992"/>
        <v>#REF!</v>
      </c>
      <c r="AI1789" s="77" t="e">
        <f t="shared" ca="1" si="1992"/>
        <v>#REF!</v>
      </c>
      <c r="AJ1789" s="77" t="e">
        <f t="shared" ca="1" si="1992"/>
        <v>#REF!</v>
      </c>
      <c r="AK1789" s="77" t="e">
        <f t="shared" ca="1" si="1992"/>
        <v>#REF!</v>
      </c>
      <c r="AL1789" s="77" t="e">
        <f t="shared" ca="1" si="1992"/>
        <v>#REF!</v>
      </c>
      <c r="AM1789" s="77" t="e">
        <f t="shared" ca="1" si="1992"/>
        <v>#REF!</v>
      </c>
      <c r="AN1789" s="77" t="e">
        <f t="shared" ca="1" si="1992"/>
        <v>#REF!</v>
      </c>
      <c r="AO1789" s="77" t="e">
        <f t="shared" ca="1" si="1992"/>
        <v>#REF!</v>
      </c>
      <c r="AP1789" s="77" t="e">
        <f t="shared" ca="1" si="1992"/>
        <v>#REF!</v>
      </c>
      <c r="AQ1789" s="77" t="e">
        <f t="shared" ca="1" si="1992"/>
        <v>#REF!</v>
      </c>
      <c r="AR1789" s="77" t="e">
        <f t="shared" ca="1" si="1992"/>
        <v>#REF!</v>
      </c>
      <c r="AS1789" s="77" t="e">
        <f t="shared" ca="1" si="1992"/>
        <v>#REF!</v>
      </c>
      <c r="AT1789" s="77" t="e">
        <f t="shared" ca="1" si="1992"/>
        <v>#REF!</v>
      </c>
      <c r="AU1789" s="77" t="e">
        <f t="shared" ca="1" si="1992"/>
        <v>#REF!</v>
      </c>
      <c r="AV1789" s="77" t="e">
        <f t="shared" ca="1" si="1992"/>
        <v>#REF!</v>
      </c>
      <c r="AW1789" s="77" t="e">
        <f t="shared" ca="1" si="1992"/>
        <v>#REF!</v>
      </c>
      <c r="AX1789" s="77" t="e">
        <f t="shared" ca="1" si="1992"/>
        <v>#REF!</v>
      </c>
      <c r="AY1789" s="77" t="e">
        <f t="shared" ref="AY1789:CD1789" ca="1" si="1993">SUM(AY1787:AY1788)</f>
        <v>#REF!</v>
      </c>
      <c r="AZ1789" s="77" t="e">
        <f t="shared" ca="1" si="1993"/>
        <v>#REF!</v>
      </c>
      <c r="BA1789" s="77" t="e">
        <f t="shared" ca="1" si="1993"/>
        <v>#REF!</v>
      </c>
      <c r="BB1789" s="77" t="e">
        <f t="shared" ca="1" si="1993"/>
        <v>#REF!</v>
      </c>
      <c r="BC1789" s="77" t="e">
        <f t="shared" ca="1" si="1993"/>
        <v>#REF!</v>
      </c>
      <c r="BD1789" s="77" t="e">
        <f t="shared" ca="1" si="1993"/>
        <v>#REF!</v>
      </c>
      <c r="BE1789" s="77" t="e">
        <f t="shared" ca="1" si="1993"/>
        <v>#REF!</v>
      </c>
      <c r="BF1789" s="77" t="e">
        <f t="shared" ca="1" si="1993"/>
        <v>#REF!</v>
      </c>
      <c r="BG1789" s="77" t="e">
        <f t="shared" ca="1" si="1993"/>
        <v>#REF!</v>
      </c>
      <c r="BH1789" s="77" t="e">
        <f t="shared" ca="1" si="1993"/>
        <v>#REF!</v>
      </c>
      <c r="BI1789" s="77" t="e">
        <f t="shared" ca="1" si="1993"/>
        <v>#REF!</v>
      </c>
      <c r="BJ1789" s="77" t="e">
        <f t="shared" ca="1" si="1993"/>
        <v>#REF!</v>
      </c>
      <c r="BK1789" s="77" t="e">
        <f t="shared" ca="1" si="1993"/>
        <v>#REF!</v>
      </c>
      <c r="BL1789" s="77" t="e">
        <f t="shared" ca="1" si="1993"/>
        <v>#REF!</v>
      </c>
      <c r="BM1789" s="77" t="e">
        <f t="shared" ca="1" si="1993"/>
        <v>#REF!</v>
      </c>
      <c r="BN1789" s="77" t="e">
        <f t="shared" ca="1" si="1993"/>
        <v>#REF!</v>
      </c>
      <c r="BO1789" s="77" t="e">
        <f t="shared" ca="1" si="1993"/>
        <v>#REF!</v>
      </c>
      <c r="BP1789" s="77" t="e">
        <f t="shared" ca="1" si="1993"/>
        <v>#REF!</v>
      </c>
      <c r="BQ1789" s="77" t="e">
        <f t="shared" ca="1" si="1993"/>
        <v>#REF!</v>
      </c>
      <c r="BR1789" s="77" t="e">
        <f t="shared" ca="1" si="1993"/>
        <v>#REF!</v>
      </c>
      <c r="BS1789" s="77" t="e">
        <f t="shared" ca="1" si="1993"/>
        <v>#REF!</v>
      </c>
      <c r="BT1789" s="77" t="e">
        <f t="shared" ca="1" si="1993"/>
        <v>#REF!</v>
      </c>
      <c r="BU1789" s="77" t="e">
        <f t="shared" ca="1" si="1993"/>
        <v>#REF!</v>
      </c>
      <c r="BV1789" s="77" t="e">
        <f t="shared" ca="1" si="1993"/>
        <v>#REF!</v>
      </c>
      <c r="BW1789" s="77" t="e">
        <f t="shared" ca="1" si="1993"/>
        <v>#REF!</v>
      </c>
      <c r="BX1789" s="77" t="e">
        <f t="shared" ca="1" si="1993"/>
        <v>#REF!</v>
      </c>
      <c r="BY1789" s="77" t="e">
        <f t="shared" ca="1" si="1993"/>
        <v>#REF!</v>
      </c>
      <c r="BZ1789" s="77" t="e">
        <f t="shared" ca="1" si="1993"/>
        <v>#REF!</v>
      </c>
      <c r="CA1789" s="77" t="e">
        <f t="shared" ca="1" si="1993"/>
        <v>#REF!</v>
      </c>
      <c r="CB1789" s="77" t="e">
        <f t="shared" ca="1" si="1993"/>
        <v>#REF!</v>
      </c>
      <c r="CC1789" s="77" t="e">
        <f t="shared" ca="1" si="1993"/>
        <v>#REF!</v>
      </c>
      <c r="CD1789" s="77" t="e">
        <f t="shared" ca="1" si="1993"/>
        <v>#REF!</v>
      </c>
      <c r="CE1789" s="77" t="e">
        <f t="shared" ref="CE1789:CK1789" ca="1" si="1994">SUM(CE1787:CE1788)</f>
        <v>#REF!</v>
      </c>
      <c r="CF1789" s="77" t="e">
        <f t="shared" ca="1" si="1994"/>
        <v>#REF!</v>
      </c>
      <c r="CG1789" s="77" t="e">
        <f t="shared" ca="1" si="1994"/>
        <v>#REF!</v>
      </c>
      <c r="CH1789" s="77" t="e">
        <f t="shared" ca="1" si="1994"/>
        <v>#REF!</v>
      </c>
      <c r="CI1789" s="77" t="e">
        <f t="shared" ca="1" si="1994"/>
        <v>#REF!</v>
      </c>
      <c r="CJ1789" s="77" t="e">
        <f t="shared" ca="1" si="1994"/>
        <v>#REF!</v>
      </c>
      <c r="CK1789" s="77" t="e">
        <f t="shared" ca="1" si="1994"/>
        <v>#REF!</v>
      </c>
    </row>
    <row r="1790" spans="2:90" x14ac:dyDescent="0.35">
      <c r="B1790" s="123"/>
      <c r="D1790" t="s">
        <v>762</v>
      </c>
      <c r="E1790" s="8" t="str">
        <f t="shared" ref="E1790" si="1995">ROW()&amp;" "&amp;D1790</f>
        <v>1790 FAPPER-S</v>
      </c>
      <c r="G1790" t="s">
        <v>244</v>
      </c>
      <c r="H1790" s="27"/>
      <c r="I1790" s="77"/>
      <c r="J1790" s="77"/>
      <c r="K1790" s="33"/>
      <c r="L1790" s="33"/>
      <c r="M1790" s="33"/>
      <c r="N1790" s="33"/>
      <c r="O1790" s="33"/>
      <c r="P1790" s="33"/>
      <c r="R1790" s="33"/>
      <c r="S1790" s="77"/>
      <c r="T1790" s="77"/>
      <c r="U1790" s="77"/>
      <c r="V1790" s="77"/>
      <c r="W1790" s="77"/>
      <c r="X1790" s="77"/>
      <c r="Y1790" s="77"/>
      <c r="Z1790" s="77"/>
      <c r="AA1790" s="77"/>
      <c r="AB1790" s="77"/>
      <c r="AC1790" s="77"/>
      <c r="AD1790" s="77"/>
      <c r="AE1790" s="77"/>
      <c r="AF1790" s="77"/>
      <c r="AG1790" s="77"/>
      <c r="AH1790" s="77"/>
      <c r="AI1790" s="77"/>
      <c r="AJ1790" s="77"/>
      <c r="AK1790" s="77"/>
      <c r="AL1790" s="77"/>
      <c r="AM1790" s="77"/>
      <c r="AN1790" s="77"/>
      <c r="AO1790" s="77"/>
      <c r="AP1790" s="77"/>
      <c r="AQ1790" s="77"/>
      <c r="AR1790" s="77"/>
      <c r="AS1790" s="77"/>
      <c r="AT1790" s="77"/>
      <c r="AU1790" s="77"/>
      <c r="AV1790" s="77"/>
      <c r="AW1790" s="77"/>
      <c r="AX1790" s="77"/>
      <c r="AY1790" s="77"/>
      <c r="AZ1790" s="77"/>
      <c r="BA1790" s="77"/>
      <c r="BB1790" s="77"/>
      <c r="BC1790" s="77"/>
      <c r="BD1790" s="77"/>
      <c r="BE1790" s="77"/>
      <c r="BF1790" s="77"/>
      <c r="BG1790" s="77"/>
      <c r="BH1790" s="77"/>
      <c r="BI1790" s="77"/>
      <c r="BJ1790" s="77"/>
      <c r="BK1790" s="77"/>
      <c r="BL1790" s="77"/>
      <c r="BM1790" s="77"/>
      <c r="BN1790" s="77"/>
      <c r="BO1790" s="77"/>
      <c r="BP1790" s="77"/>
      <c r="BQ1790" s="77"/>
      <c r="BR1790" s="77"/>
      <c r="BS1790" s="77"/>
      <c r="BT1790" s="77"/>
      <c r="BU1790" s="77"/>
      <c r="BV1790" s="77"/>
      <c r="BW1790" s="77"/>
      <c r="BX1790" s="77"/>
      <c r="BY1790" s="77"/>
      <c r="BZ1790" s="77"/>
      <c r="CA1790" s="77"/>
      <c r="CB1790" s="77"/>
      <c r="CC1790" s="77"/>
      <c r="CD1790" s="77"/>
      <c r="CE1790" s="77"/>
      <c r="CF1790" s="77"/>
      <c r="CG1790" s="77"/>
      <c r="CH1790" s="77"/>
      <c r="CI1790" s="77"/>
      <c r="CJ1790" s="77"/>
      <c r="CK1790" s="77"/>
    </row>
    <row r="1791" spans="2:90" x14ac:dyDescent="0.35">
      <c r="B1791" s="132" t="str">
        <f>B1764</f>
        <v>(Primary label)</v>
      </c>
      <c r="D1791" t="s">
        <v>762</v>
      </c>
      <c r="E1791" s="8" t="str">
        <f>ROW()&amp;" "&amp;D1791</f>
        <v>1791 FAPPER-S</v>
      </c>
      <c r="G1791" t="s">
        <v>332</v>
      </c>
      <c r="H1791" s="27"/>
      <c r="I1791" s="78"/>
      <c r="J1791" s="78"/>
      <c r="K1791" s="33"/>
      <c r="L1791" s="33"/>
      <c r="M1791" s="33"/>
      <c r="N1791" s="33"/>
      <c r="O1791" s="33"/>
      <c r="P1791" s="33"/>
      <c r="R1791" s="33"/>
      <c r="S1791" s="77"/>
      <c r="T1791" s="77"/>
      <c r="U1791" s="77"/>
      <c r="V1791" s="77"/>
      <c r="W1791" s="77"/>
      <c r="X1791" s="77"/>
      <c r="Y1791" s="77"/>
      <c r="Z1791" s="77"/>
      <c r="AA1791" s="77"/>
      <c r="AB1791" s="77"/>
      <c r="AC1791" s="77"/>
      <c r="AD1791" s="77"/>
      <c r="AE1791" s="77"/>
      <c r="AF1791" s="77"/>
      <c r="AG1791" s="77"/>
      <c r="AH1791" s="77"/>
      <c r="AI1791" s="77"/>
      <c r="AJ1791" s="77"/>
      <c r="AK1791" s="77"/>
      <c r="AL1791" s="77"/>
      <c r="AM1791" s="77"/>
      <c r="AN1791" s="77"/>
      <c r="AO1791" s="77"/>
      <c r="AP1791" s="77"/>
      <c r="AQ1791" s="77"/>
      <c r="AR1791" s="77"/>
      <c r="AS1791" s="77"/>
      <c r="AT1791" s="77"/>
      <c r="AU1791" s="77"/>
      <c r="AV1791" s="77"/>
      <c r="AW1791" s="77"/>
      <c r="AX1791" s="77"/>
      <c r="AY1791" s="77"/>
      <c r="AZ1791" s="77"/>
      <c r="BA1791" s="77"/>
      <c r="BB1791" s="77"/>
      <c r="BC1791" s="77"/>
      <c r="BD1791" s="77"/>
      <c r="BE1791" s="77"/>
      <c r="BF1791" s="77"/>
      <c r="BG1791" s="77"/>
      <c r="BH1791" s="77"/>
      <c r="BI1791" s="77"/>
      <c r="BJ1791" s="77"/>
      <c r="BK1791" s="77"/>
      <c r="BL1791" s="77"/>
      <c r="BM1791" s="77"/>
      <c r="BN1791" s="77"/>
      <c r="BO1791" s="77"/>
      <c r="BP1791" s="77"/>
      <c r="BQ1791" s="77"/>
      <c r="BR1791" s="77"/>
      <c r="BS1791" s="77"/>
      <c r="BT1791" s="77"/>
      <c r="BU1791" s="77"/>
      <c r="BV1791" s="77"/>
      <c r="BW1791" s="77"/>
      <c r="BX1791" s="77"/>
      <c r="BY1791" s="77"/>
      <c r="BZ1791" s="77"/>
      <c r="CA1791" s="77"/>
      <c r="CB1791" s="77"/>
      <c r="CC1791" s="77"/>
      <c r="CD1791" s="77"/>
      <c r="CE1791" s="77"/>
      <c r="CF1791" s="77"/>
      <c r="CG1791" s="77"/>
      <c r="CH1791" s="77"/>
      <c r="CI1791" s="77"/>
      <c r="CJ1791" s="77"/>
      <c r="CK1791" s="77"/>
    </row>
    <row r="1792" spans="2:90" x14ac:dyDescent="0.35">
      <c r="B1792" s="132" t="str">
        <f>B1765</f>
        <v>primary unit</v>
      </c>
      <c r="D1792" t="s">
        <v>762</v>
      </c>
      <c r="E1792" s="8" t="str">
        <f>ROW()&amp;" "&amp;D1792</f>
        <v>1792 FAPPER-S</v>
      </c>
      <c r="G1792" t="s">
        <v>332</v>
      </c>
      <c r="H1792" s="27"/>
      <c r="I1792" s="78"/>
      <c r="J1792" s="78"/>
      <c r="K1792" s="33"/>
      <c r="L1792" s="33"/>
      <c r="M1792" s="33"/>
      <c r="N1792" s="33"/>
      <c r="O1792" s="33"/>
      <c r="P1792" s="33"/>
      <c r="R1792" s="33"/>
      <c r="S1792" s="77"/>
      <c r="T1792" s="77"/>
      <c r="U1792" s="77"/>
      <c r="V1792" s="77"/>
      <c r="W1792" s="77"/>
      <c r="X1792" s="77"/>
      <c r="Y1792" s="77"/>
      <c r="Z1792" s="77"/>
      <c r="AA1792" s="77"/>
      <c r="AB1792" s="77"/>
      <c r="AC1792" s="77"/>
      <c r="AD1792" s="77"/>
      <c r="AE1792" s="77"/>
      <c r="AF1792" s="77"/>
      <c r="AG1792" s="77"/>
      <c r="AH1792" s="77"/>
      <c r="AI1792" s="77"/>
      <c r="AJ1792" s="77"/>
      <c r="AK1792" s="77"/>
      <c r="AL1792" s="77"/>
      <c r="AM1792" s="77"/>
      <c r="AN1792" s="77"/>
      <c r="AO1792" s="77"/>
      <c r="AP1792" s="77"/>
      <c r="AQ1792" s="77"/>
      <c r="AR1792" s="77"/>
      <c r="AS1792" s="77"/>
      <c r="AT1792" s="77"/>
      <c r="AU1792" s="77"/>
      <c r="AV1792" s="77"/>
      <c r="AW1792" s="77"/>
      <c r="AX1792" s="77"/>
      <c r="AY1792" s="77"/>
      <c r="AZ1792" s="77"/>
      <c r="BA1792" s="77"/>
      <c r="BB1792" s="77"/>
      <c r="BC1792" s="77"/>
      <c r="BD1792" s="77"/>
      <c r="BE1792" s="77"/>
      <c r="BF1792" s="77"/>
      <c r="BG1792" s="77"/>
      <c r="BH1792" s="77"/>
      <c r="BI1792" s="77"/>
      <c r="BJ1792" s="77"/>
      <c r="BK1792" s="77"/>
      <c r="BL1792" s="77"/>
      <c r="BM1792" s="77"/>
      <c r="BN1792" s="77"/>
      <c r="BO1792" s="77"/>
      <c r="BP1792" s="77"/>
      <c r="BQ1792" s="77"/>
      <c r="BR1792" s="77"/>
      <c r="BS1792" s="77"/>
      <c r="BT1792" s="77"/>
      <c r="BU1792" s="77"/>
      <c r="BV1792" s="77"/>
      <c r="BW1792" s="77"/>
      <c r="BX1792" s="77"/>
      <c r="BY1792" s="77"/>
      <c r="BZ1792" s="77"/>
      <c r="CA1792" s="77"/>
      <c r="CB1792" s="77"/>
      <c r="CC1792" s="77"/>
      <c r="CD1792" s="77"/>
      <c r="CE1792" s="77"/>
      <c r="CF1792" s="77"/>
      <c r="CG1792" s="77"/>
      <c r="CH1792" s="77"/>
      <c r="CI1792" s="77"/>
      <c r="CJ1792" s="77"/>
      <c r="CK1792" s="77"/>
    </row>
    <row r="1793" spans="2:89" x14ac:dyDescent="0.35">
      <c r="B1793" s="132" t="str">
        <f>B1766</f>
        <v>Primary revenue driver</v>
      </c>
      <c r="D1793" t="s">
        <v>762</v>
      </c>
      <c r="E1793" s="8" t="str">
        <f>ROW()&amp;" "&amp;D1793</f>
        <v>1793 FAPPER-S</v>
      </c>
      <c r="G1793" t="s">
        <v>332</v>
      </c>
      <c r="K1793" s="53"/>
      <c r="L1793" s="53"/>
      <c r="M1793" s="53"/>
      <c r="N1793" s="53"/>
      <c r="O1793" s="53"/>
      <c r="P1793" s="53"/>
      <c r="R1793" s="24"/>
      <c r="S1793" s="175" t="str">
        <f t="shared" ref="S1793" si="1996">S1766</f>
        <v>S$16</v>
      </c>
      <c r="T1793" s="175" t="str">
        <f t="shared" ref="T1793:AX1793" si="1997">T1766</f>
        <v>T$16</v>
      </c>
      <c r="U1793" s="175" t="str">
        <f t="shared" si="1997"/>
        <v>U$16</v>
      </c>
      <c r="V1793" s="175" t="str">
        <f t="shared" si="1997"/>
        <v>V$16</v>
      </c>
      <c r="W1793" s="175" t="str">
        <f t="shared" si="1997"/>
        <v>W$16</v>
      </c>
      <c r="X1793" s="175" t="str">
        <f t="shared" si="1997"/>
        <v>X$16</v>
      </c>
      <c r="Y1793" s="175" t="str">
        <f t="shared" si="1997"/>
        <v>Y$16</v>
      </c>
      <c r="Z1793" s="175" t="str">
        <f t="shared" si="1997"/>
        <v>Z$16</v>
      </c>
      <c r="AA1793" s="175" t="str">
        <f t="shared" si="1997"/>
        <v>AA$16</v>
      </c>
      <c r="AB1793" s="175" t="str">
        <f t="shared" si="1997"/>
        <v>AB$16</v>
      </c>
      <c r="AC1793" s="175" t="str">
        <f t="shared" si="1997"/>
        <v>AC$16</v>
      </c>
      <c r="AD1793" s="175" t="str">
        <f t="shared" si="1997"/>
        <v>AD$16</v>
      </c>
      <c r="AE1793" s="175" t="str">
        <f t="shared" si="1997"/>
        <v>AE$16</v>
      </c>
      <c r="AF1793" s="175" t="str">
        <f t="shared" si="1997"/>
        <v>AF$16</v>
      </c>
      <c r="AG1793" s="175" t="str">
        <f t="shared" si="1997"/>
        <v>AG$16</v>
      </c>
      <c r="AH1793" s="175" t="str">
        <f t="shared" si="1997"/>
        <v>AH$16</v>
      </c>
      <c r="AI1793" s="175" t="str">
        <f t="shared" si="1997"/>
        <v>AI$16</v>
      </c>
      <c r="AJ1793" s="175" t="str">
        <f t="shared" si="1997"/>
        <v>AJ$16</v>
      </c>
      <c r="AK1793" s="175" t="str">
        <f t="shared" si="1997"/>
        <v>AK$16</v>
      </c>
      <c r="AL1793" s="175" t="str">
        <f t="shared" si="1997"/>
        <v>AL$16</v>
      </c>
      <c r="AM1793" s="175" t="str">
        <f t="shared" si="1997"/>
        <v>AM$16</v>
      </c>
      <c r="AN1793" s="175" t="str">
        <f t="shared" si="1997"/>
        <v>AN$16</v>
      </c>
      <c r="AO1793" s="175" t="str">
        <f t="shared" si="1997"/>
        <v>AO$16</v>
      </c>
      <c r="AP1793" s="175" t="str">
        <f t="shared" si="1997"/>
        <v>AP$16</v>
      </c>
      <c r="AQ1793" s="175" t="str">
        <f t="shared" si="1997"/>
        <v>AQ$16</v>
      </c>
      <c r="AR1793" s="175" t="str">
        <f t="shared" si="1997"/>
        <v>AR$16</v>
      </c>
      <c r="AS1793" s="175" t="str">
        <f t="shared" si="1997"/>
        <v>AS$16</v>
      </c>
      <c r="AT1793" s="175" t="str">
        <f t="shared" si="1997"/>
        <v>AT$16</v>
      </c>
      <c r="AU1793" s="175" t="str">
        <f t="shared" si="1997"/>
        <v>AU$16</v>
      </c>
      <c r="AV1793" s="175" t="str">
        <f t="shared" si="1997"/>
        <v>AV$16</v>
      </c>
      <c r="AW1793" s="175" t="str">
        <f t="shared" si="1997"/>
        <v>AW$16</v>
      </c>
      <c r="AX1793" s="175" t="str">
        <f t="shared" si="1997"/>
        <v>AX$16</v>
      </c>
      <c r="AY1793" s="175" t="str">
        <f t="shared" ref="AY1793:CD1793" si="1998">AY1766</f>
        <v>AY$16</v>
      </c>
      <c r="AZ1793" s="175" t="str">
        <f t="shared" si="1998"/>
        <v>AZ$16</v>
      </c>
      <c r="BA1793" s="175" t="str">
        <f t="shared" si="1998"/>
        <v>BA$16</v>
      </c>
      <c r="BB1793" s="175" t="str">
        <f t="shared" si="1998"/>
        <v>BB$16</v>
      </c>
      <c r="BC1793" s="175" t="str">
        <f t="shared" si="1998"/>
        <v>BC$16</v>
      </c>
      <c r="BD1793" s="175" t="str">
        <f t="shared" si="1998"/>
        <v>BD$16</v>
      </c>
      <c r="BE1793" s="175" t="str">
        <f t="shared" si="1998"/>
        <v>BE$16</v>
      </c>
      <c r="BF1793" s="175" t="str">
        <f t="shared" si="1998"/>
        <v>BF$16</v>
      </c>
      <c r="BG1793" s="175" t="str">
        <f t="shared" si="1998"/>
        <v>BG$16</v>
      </c>
      <c r="BH1793" s="175" t="str">
        <f t="shared" si="1998"/>
        <v>BH$16</v>
      </c>
      <c r="BI1793" s="175" t="str">
        <f t="shared" si="1998"/>
        <v>BI$16</v>
      </c>
      <c r="BJ1793" s="175" t="str">
        <f t="shared" si="1998"/>
        <v>BJ$16</v>
      </c>
      <c r="BK1793" s="175" t="str">
        <f t="shared" si="1998"/>
        <v>BK$16</v>
      </c>
      <c r="BL1793" s="175" t="str">
        <f t="shared" si="1998"/>
        <v>BL$16</v>
      </c>
      <c r="BM1793" s="175" t="str">
        <f t="shared" si="1998"/>
        <v>BM$16</v>
      </c>
      <c r="BN1793" s="175" t="str">
        <f t="shared" si="1998"/>
        <v>BN$16</v>
      </c>
      <c r="BO1793" s="175" t="str">
        <f t="shared" si="1998"/>
        <v>BO$16</v>
      </c>
      <c r="BP1793" s="175" t="str">
        <f t="shared" si="1998"/>
        <v>BP$16</v>
      </c>
      <c r="BQ1793" s="175" t="str">
        <f t="shared" si="1998"/>
        <v>BQ$16</v>
      </c>
      <c r="BR1793" s="175" t="str">
        <f t="shared" si="1998"/>
        <v>BR$16</v>
      </c>
      <c r="BS1793" s="175" t="str">
        <f t="shared" si="1998"/>
        <v>BS$16</v>
      </c>
      <c r="BT1793" s="175" t="str">
        <f t="shared" si="1998"/>
        <v>BT$16</v>
      </c>
      <c r="BU1793" s="175" t="str">
        <f t="shared" si="1998"/>
        <v>BU$16</v>
      </c>
      <c r="BV1793" s="175" t="str">
        <f t="shared" si="1998"/>
        <v>BV$16</v>
      </c>
      <c r="BW1793" s="175" t="str">
        <f t="shared" si="1998"/>
        <v>BW$16</v>
      </c>
      <c r="BX1793" s="175" t="str">
        <f t="shared" si="1998"/>
        <v>BX$16</v>
      </c>
      <c r="BY1793" s="175" t="str">
        <f t="shared" si="1998"/>
        <v>BY$16</v>
      </c>
      <c r="BZ1793" s="175" t="str">
        <f t="shared" si="1998"/>
        <v>BZ$16</v>
      </c>
      <c r="CA1793" s="175" t="str">
        <f t="shared" si="1998"/>
        <v>CA$16</v>
      </c>
      <c r="CB1793" s="175" t="str">
        <f t="shared" si="1998"/>
        <v>CB$16</v>
      </c>
      <c r="CC1793" s="175" t="str">
        <f t="shared" si="1998"/>
        <v>CC$16</v>
      </c>
      <c r="CD1793" s="175" t="str">
        <f t="shared" si="1998"/>
        <v>CD$16</v>
      </c>
      <c r="CE1793" s="175" t="str">
        <f t="shared" ref="CE1793:CK1793" si="1999">CE1766</f>
        <v>CE$16</v>
      </c>
      <c r="CF1793" s="175" t="str">
        <f t="shared" si="1999"/>
        <v>CF$16</v>
      </c>
      <c r="CG1793" s="175" t="str">
        <f t="shared" si="1999"/>
        <v>CG$16</v>
      </c>
      <c r="CH1793" s="175" t="str">
        <f t="shared" si="1999"/>
        <v>CH$16</v>
      </c>
      <c r="CI1793" s="175" t="str">
        <f t="shared" si="1999"/>
        <v>CI$16</v>
      </c>
      <c r="CJ1793" s="175" t="str">
        <f t="shared" si="1999"/>
        <v>CJ$16</v>
      </c>
      <c r="CK1793" s="175" t="str">
        <f t="shared" si="1999"/>
        <v>CK$16</v>
      </c>
    </row>
    <row r="1794" spans="2:89" x14ac:dyDescent="0.35">
      <c r="B1794" s="132" t="str">
        <f>B1767</f>
        <v>Primary volume driver</v>
      </c>
      <c r="D1794" t="s">
        <v>762</v>
      </c>
      <c r="E1794" s="8" t="str">
        <f>ROW()&amp;" "&amp;D1794</f>
        <v>1794 FAPPER-S</v>
      </c>
      <c r="G1794" t="s">
        <v>332</v>
      </c>
      <c r="H1794" s="12"/>
      <c r="I1794" s="60"/>
      <c r="J1794" s="60"/>
      <c r="K1794" s="15"/>
      <c r="L1794" s="15"/>
      <c r="M1794" s="15"/>
      <c r="N1794" s="15"/>
      <c r="O1794" s="15"/>
      <c r="P1794" s="15"/>
      <c r="R1794" s="15"/>
      <c r="S1794" s="175" t="str">
        <f t="shared" ref="S1794" si="2000">S1767</f>
        <v>S$17</v>
      </c>
      <c r="T1794" s="175" t="str">
        <f t="shared" ref="T1794:AX1794" si="2001">T1767</f>
        <v>T$17</v>
      </c>
      <c r="U1794" s="175" t="str">
        <f t="shared" si="2001"/>
        <v>U$17</v>
      </c>
      <c r="V1794" s="175" t="str">
        <f t="shared" si="2001"/>
        <v>V$17</v>
      </c>
      <c r="W1794" s="175" t="str">
        <f t="shared" si="2001"/>
        <v>W$17</v>
      </c>
      <c r="X1794" s="175" t="str">
        <f t="shared" si="2001"/>
        <v>X$17</v>
      </c>
      <c r="Y1794" s="175" t="str">
        <f t="shared" si="2001"/>
        <v>Y$17</v>
      </c>
      <c r="Z1794" s="175" t="str">
        <f t="shared" si="2001"/>
        <v>Z$17</v>
      </c>
      <c r="AA1794" s="175" t="str">
        <f t="shared" si="2001"/>
        <v>AA$17</v>
      </c>
      <c r="AB1794" s="175" t="str">
        <f t="shared" si="2001"/>
        <v>AB$17</v>
      </c>
      <c r="AC1794" s="175" t="str">
        <f t="shared" si="2001"/>
        <v>AC$17</v>
      </c>
      <c r="AD1794" s="175" t="str">
        <f t="shared" si="2001"/>
        <v>AD$17</v>
      </c>
      <c r="AE1794" s="175" t="str">
        <f t="shared" si="2001"/>
        <v>AE$17</v>
      </c>
      <c r="AF1794" s="175" t="str">
        <f t="shared" si="2001"/>
        <v>AF$17</v>
      </c>
      <c r="AG1794" s="175" t="str">
        <f t="shared" si="2001"/>
        <v>AG$17</v>
      </c>
      <c r="AH1794" s="175" t="str">
        <f t="shared" si="2001"/>
        <v>AH$17</v>
      </c>
      <c r="AI1794" s="175" t="str">
        <f t="shared" si="2001"/>
        <v>AI$17</v>
      </c>
      <c r="AJ1794" s="175" t="str">
        <f t="shared" si="2001"/>
        <v>AJ$17</v>
      </c>
      <c r="AK1794" s="175" t="str">
        <f t="shared" si="2001"/>
        <v>AK$17</v>
      </c>
      <c r="AL1794" s="175" t="str">
        <f t="shared" si="2001"/>
        <v>AL$17</v>
      </c>
      <c r="AM1794" s="175" t="str">
        <f t="shared" si="2001"/>
        <v>AM$17</v>
      </c>
      <c r="AN1794" s="175" t="str">
        <f t="shared" si="2001"/>
        <v>AN$17</v>
      </c>
      <c r="AO1794" s="175" t="str">
        <f t="shared" si="2001"/>
        <v>AO$17</v>
      </c>
      <c r="AP1794" s="175" t="str">
        <f t="shared" si="2001"/>
        <v>AP$17</v>
      </c>
      <c r="AQ1794" s="175" t="str">
        <f t="shared" si="2001"/>
        <v>AQ$17</v>
      </c>
      <c r="AR1794" s="175" t="str">
        <f t="shared" si="2001"/>
        <v>AR$17</v>
      </c>
      <c r="AS1794" s="175" t="str">
        <f t="shared" si="2001"/>
        <v>AS$17</v>
      </c>
      <c r="AT1794" s="175" t="str">
        <f t="shared" si="2001"/>
        <v>AT$17</v>
      </c>
      <c r="AU1794" s="175" t="str">
        <f t="shared" si="2001"/>
        <v>AU$17</v>
      </c>
      <c r="AV1794" s="175" t="str">
        <f t="shared" si="2001"/>
        <v>AV$17</v>
      </c>
      <c r="AW1794" s="175" t="str">
        <f t="shared" si="2001"/>
        <v>AW$17</v>
      </c>
      <c r="AX1794" s="175" t="str">
        <f t="shared" si="2001"/>
        <v>AX$17</v>
      </c>
      <c r="AY1794" s="175" t="str">
        <f t="shared" ref="AY1794:CD1794" si="2002">AY1767</f>
        <v>AY$17</v>
      </c>
      <c r="AZ1794" s="175" t="str">
        <f t="shared" si="2002"/>
        <v>AZ$17</v>
      </c>
      <c r="BA1794" s="175" t="str">
        <f t="shared" si="2002"/>
        <v>BA$17</v>
      </c>
      <c r="BB1794" s="175" t="str">
        <f t="shared" si="2002"/>
        <v>BB$17</v>
      </c>
      <c r="BC1794" s="175" t="str">
        <f t="shared" si="2002"/>
        <v>BC$17</v>
      </c>
      <c r="BD1794" s="175" t="str">
        <f t="shared" si="2002"/>
        <v>BD$17</v>
      </c>
      <c r="BE1794" s="175" t="str">
        <f t="shared" si="2002"/>
        <v>BE$17</v>
      </c>
      <c r="BF1794" s="175" t="str">
        <f t="shared" si="2002"/>
        <v>BF$17</v>
      </c>
      <c r="BG1794" s="175" t="str">
        <f t="shared" si="2002"/>
        <v>BG$17</v>
      </c>
      <c r="BH1794" s="175" t="str">
        <f t="shared" si="2002"/>
        <v>BH$17</v>
      </c>
      <c r="BI1794" s="175" t="str">
        <f t="shared" si="2002"/>
        <v>BI$17</v>
      </c>
      <c r="BJ1794" s="175" t="str">
        <f t="shared" si="2002"/>
        <v>BJ$17</v>
      </c>
      <c r="BK1794" s="175" t="str">
        <f t="shared" si="2002"/>
        <v>BK$17</v>
      </c>
      <c r="BL1794" s="175" t="str">
        <f t="shared" si="2002"/>
        <v>BL$17</v>
      </c>
      <c r="BM1794" s="175" t="str">
        <f t="shared" si="2002"/>
        <v>BM$17</v>
      </c>
      <c r="BN1794" s="175" t="str">
        <f t="shared" si="2002"/>
        <v>BN$17</v>
      </c>
      <c r="BO1794" s="175" t="str">
        <f t="shared" si="2002"/>
        <v>BO$17</v>
      </c>
      <c r="BP1794" s="175" t="str">
        <f t="shared" si="2002"/>
        <v>BP$17</v>
      </c>
      <c r="BQ1794" s="175" t="str">
        <f t="shared" si="2002"/>
        <v>BQ$17</v>
      </c>
      <c r="BR1794" s="175" t="str">
        <f t="shared" si="2002"/>
        <v>BR$17</v>
      </c>
      <c r="BS1794" s="175" t="str">
        <f t="shared" si="2002"/>
        <v>BS$17</v>
      </c>
      <c r="BT1794" s="175" t="str">
        <f t="shared" si="2002"/>
        <v>BT$17</v>
      </c>
      <c r="BU1794" s="175" t="str">
        <f t="shared" si="2002"/>
        <v>BU$17</v>
      </c>
      <c r="BV1794" s="175" t="str">
        <f t="shared" si="2002"/>
        <v>BV$17</v>
      </c>
      <c r="BW1794" s="175" t="str">
        <f t="shared" si="2002"/>
        <v>BW$17</v>
      </c>
      <c r="BX1794" s="175" t="str">
        <f t="shared" si="2002"/>
        <v>BX$17</v>
      </c>
      <c r="BY1794" s="175" t="str">
        <f t="shared" si="2002"/>
        <v>BY$17</v>
      </c>
      <c r="BZ1794" s="175" t="str">
        <f t="shared" si="2002"/>
        <v>BZ$17</v>
      </c>
      <c r="CA1794" s="175" t="str">
        <f t="shared" si="2002"/>
        <v>CA$17</v>
      </c>
      <c r="CB1794" s="175" t="str">
        <f t="shared" si="2002"/>
        <v>CB$17</v>
      </c>
      <c r="CC1794" s="175" t="str">
        <f t="shared" si="2002"/>
        <v>CC$17</v>
      </c>
      <c r="CD1794" s="175" t="str">
        <f t="shared" si="2002"/>
        <v>CD$17</v>
      </c>
      <c r="CE1794" s="175" t="str">
        <f t="shared" ref="CE1794:CK1794" si="2003">CE1767</f>
        <v>CE$17</v>
      </c>
      <c r="CF1794" s="175" t="str">
        <f t="shared" si="2003"/>
        <v>CF$17</v>
      </c>
      <c r="CG1794" s="175" t="str">
        <f t="shared" si="2003"/>
        <v>CG$17</v>
      </c>
      <c r="CH1794" s="175" t="str">
        <f t="shared" si="2003"/>
        <v>CH$17</v>
      </c>
      <c r="CI1794" s="175" t="str">
        <f t="shared" si="2003"/>
        <v>CI$17</v>
      </c>
      <c r="CJ1794" s="175" t="str">
        <f t="shared" si="2003"/>
        <v>CJ$17</v>
      </c>
      <c r="CK1794" s="175" t="str">
        <f t="shared" si="2003"/>
        <v>CK$17</v>
      </c>
    </row>
    <row r="1795" spans="2:89" x14ac:dyDescent="0.35">
      <c r="B1795" s="187" t="str">
        <f>B1772</f>
        <v>Revenue driven PP&amp;E:</v>
      </c>
      <c r="D1795" t="s">
        <v>762</v>
      </c>
      <c r="E1795" s="8" t="str">
        <f t="shared" ref="E1795:E1798" si="2004">ROW()&amp;" "&amp;D1795</f>
        <v>1795 FAPPER-S</v>
      </c>
      <c r="G1795" t="s">
        <v>332</v>
      </c>
      <c r="H1795" s="12"/>
      <c r="I1795" s="60"/>
      <c r="J1795" s="60"/>
      <c r="K1795" s="15"/>
      <c r="L1795" s="15"/>
      <c r="M1795" s="15"/>
      <c r="N1795" s="15"/>
      <c r="O1795" s="15"/>
      <c r="P1795" s="15"/>
      <c r="R1795" s="15"/>
      <c r="S1795" s="175">
        <f t="shared" ref="S1795" si="2005">S1768</f>
        <v>0</v>
      </c>
      <c r="T1795" s="175">
        <f t="shared" ref="T1795:AX1795" si="2006">T1768</f>
        <v>0</v>
      </c>
      <c r="U1795" s="175">
        <f t="shared" si="2006"/>
        <v>0</v>
      </c>
      <c r="V1795" s="175">
        <f t="shared" si="2006"/>
        <v>0</v>
      </c>
      <c r="W1795" s="175">
        <f t="shared" si="2006"/>
        <v>0</v>
      </c>
      <c r="X1795" s="175">
        <f t="shared" si="2006"/>
        <v>0</v>
      </c>
      <c r="Y1795" s="175">
        <f t="shared" si="2006"/>
        <v>0</v>
      </c>
      <c r="Z1795" s="175">
        <f t="shared" si="2006"/>
        <v>0</v>
      </c>
      <c r="AA1795" s="175">
        <f t="shared" si="2006"/>
        <v>0</v>
      </c>
      <c r="AB1795" s="175">
        <f t="shared" si="2006"/>
        <v>0</v>
      </c>
      <c r="AC1795" s="175">
        <f t="shared" si="2006"/>
        <v>0</v>
      </c>
      <c r="AD1795" s="175">
        <f t="shared" si="2006"/>
        <v>0</v>
      </c>
      <c r="AE1795" s="175">
        <f t="shared" si="2006"/>
        <v>0</v>
      </c>
      <c r="AF1795" s="175">
        <f t="shared" si="2006"/>
        <v>0</v>
      </c>
      <c r="AG1795" s="175">
        <f t="shared" si="2006"/>
        <v>0</v>
      </c>
      <c r="AH1795" s="175">
        <f t="shared" si="2006"/>
        <v>0</v>
      </c>
      <c r="AI1795" s="175">
        <f t="shared" si="2006"/>
        <v>0</v>
      </c>
      <c r="AJ1795" s="175">
        <f t="shared" si="2006"/>
        <v>0</v>
      </c>
      <c r="AK1795" s="175">
        <f t="shared" si="2006"/>
        <v>0</v>
      </c>
      <c r="AL1795" s="175">
        <f t="shared" si="2006"/>
        <v>0</v>
      </c>
      <c r="AM1795" s="175">
        <f t="shared" si="2006"/>
        <v>0</v>
      </c>
      <c r="AN1795" s="175">
        <f t="shared" si="2006"/>
        <v>0</v>
      </c>
      <c r="AO1795" s="175">
        <f t="shared" si="2006"/>
        <v>0</v>
      </c>
      <c r="AP1795" s="175">
        <f t="shared" si="2006"/>
        <v>0</v>
      </c>
      <c r="AQ1795" s="175">
        <f t="shared" si="2006"/>
        <v>0</v>
      </c>
      <c r="AR1795" s="175">
        <f t="shared" si="2006"/>
        <v>0</v>
      </c>
      <c r="AS1795" s="175">
        <f t="shared" si="2006"/>
        <v>0</v>
      </c>
      <c r="AT1795" s="175">
        <f t="shared" si="2006"/>
        <v>0</v>
      </c>
      <c r="AU1795" s="175">
        <f t="shared" si="2006"/>
        <v>0</v>
      </c>
      <c r="AV1795" s="175">
        <f t="shared" si="2006"/>
        <v>0</v>
      </c>
      <c r="AW1795" s="175">
        <f t="shared" si="2006"/>
        <v>0</v>
      </c>
      <c r="AX1795" s="175">
        <f t="shared" si="2006"/>
        <v>0</v>
      </c>
      <c r="AY1795" s="175">
        <f t="shared" ref="AY1795:CD1795" si="2007">AY1768</f>
        <v>0</v>
      </c>
      <c r="AZ1795" s="175">
        <f t="shared" si="2007"/>
        <v>0</v>
      </c>
      <c r="BA1795" s="175">
        <f t="shared" si="2007"/>
        <v>0</v>
      </c>
      <c r="BB1795" s="175">
        <f t="shared" si="2007"/>
        <v>0</v>
      </c>
      <c r="BC1795" s="175">
        <f t="shared" si="2007"/>
        <v>0</v>
      </c>
      <c r="BD1795" s="175">
        <f t="shared" si="2007"/>
        <v>0</v>
      </c>
      <c r="BE1795" s="175">
        <f t="shared" si="2007"/>
        <v>0</v>
      </c>
      <c r="BF1795" s="175">
        <f t="shared" si="2007"/>
        <v>0</v>
      </c>
      <c r="BG1795" s="175">
        <f t="shared" si="2007"/>
        <v>0</v>
      </c>
      <c r="BH1795" s="175">
        <f t="shared" si="2007"/>
        <v>0</v>
      </c>
      <c r="BI1795" s="175">
        <f t="shared" si="2007"/>
        <v>0</v>
      </c>
      <c r="BJ1795" s="175">
        <f t="shared" si="2007"/>
        <v>0</v>
      </c>
      <c r="BK1795" s="175">
        <f t="shared" si="2007"/>
        <v>0</v>
      </c>
      <c r="BL1795" s="175">
        <f t="shared" si="2007"/>
        <v>0</v>
      </c>
      <c r="BM1795" s="175">
        <f t="shared" si="2007"/>
        <v>0</v>
      </c>
      <c r="BN1795" s="175">
        <f t="shared" si="2007"/>
        <v>0</v>
      </c>
      <c r="BO1795" s="175">
        <f t="shared" si="2007"/>
        <v>0</v>
      </c>
      <c r="BP1795" s="175">
        <f t="shared" si="2007"/>
        <v>0</v>
      </c>
      <c r="BQ1795" s="175">
        <f t="shared" si="2007"/>
        <v>0</v>
      </c>
      <c r="BR1795" s="175">
        <f t="shared" si="2007"/>
        <v>0</v>
      </c>
      <c r="BS1795" s="175">
        <f t="shared" si="2007"/>
        <v>0</v>
      </c>
      <c r="BT1795" s="175">
        <f t="shared" si="2007"/>
        <v>0</v>
      </c>
      <c r="BU1795" s="175">
        <f t="shared" si="2007"/>
        <v>0</v>
      </c>
      <c r="BV1795" s="175">
        <f t="shared" si="2007"/>
        <v>0</v>
      </c>
      <c r="BW1795" s="175">
        <f t="shared" si="2007"/>
        <v>0</v>
      </c>
      <c r="BX1795" s="175">
        <f t="shared" si="2007"/>
        <v>0</v>
      </c>
      <c r="BY1795" s="175">
        <f t="shared" si="2007"/>
        <v>0</v>
      </c>
      <c r="BZ1795" s="175">
        <f t="shared" si="2007"/>
        <v>0</v>
      </c>
      <c r="CA1795" s="175">
        <f t="shared" si="2007"/>
        <v>0</v>
      </c>
      <c r="CB1795" s="175">
        <f t="shared" si="2007"/>
        <v>0</v>
      </c>
      <c r="CC1795" s="175">
        <f t="shared" si="2007"/>
        <v>0</v>
      </c>
      <c r="CD1795" s="175">
        <f t="shared" si="2007"/>
        <v>0</v>
      </c>
      <c r="CE1795" s="175">
        <f t="shared" ref="CE1795:CK1795" si="2008">CE1768</f>
        <v>0</v>
      </c>
      <c r="CF1795" s="175">
        <f t="shared" si="2008"/>
        <v>0</v>
      </c>
      <c r="CG1795" s="175">
        <f t="shared" si="2008"/>
        <v>0</v>
      </c>
      <c r="CH1795" s="175">
        <f t="shared" si="2008"/>
        <v>0</v>
      </c>
      <c r="CI1795" s="175">
        <f t="shared" si="2008"/>
        <v>0</v>
      </c>
      <c r="CJ1795" s="175">
        <f t="shared" si="2008"/>
        <v>0</v>
      </c>
      <c r="CK1795" s="175">
        <f t="shared" si="2008"/>
        <v>0</v>
      </c>
    </row>
    <row r="1796" spans="2:89" x14ac:dyDescent="0.35">
      <c r="B1796" s="235" t="str">
        <f>IFERROR(SUBSTITUTE(TRIM(MID(B1772, SEARCH("-", B1772) + 1, LEN(B1772))),":",""),"no unit")</f>
        <v>no unit</v>
      </c>
      <c r="D1796" t="s">
        <v>762</v>
      </c>
      <c r="E1796" s="8" t="str">
        <f t="shared" ref="E1796" si="2009">ROW()&amp;" "&amp;D1796</f>
        <v>1796 FAPPER-S</v>
      </c>
      <c r="G1796" t="s">
        <v>332</v>
      </c>
      <c r="H1796" s="12"/>
      <c r="I1796" s="60"/>
      <c r="J1796" s="60"/>
      <c r="K1796" s="15"/>
      <c r="L1796" s="15"/>
      <c r="M1796" s="15"/>
      <c r="N1796" s="15"/>
      <c r="O1796" s="15"/>
      <c r="P1796" s="15"/>
      <c r="R1796" s="15"/>
      <c r="S1796" s="175"/>
      <c r="T1796" s="175"/>
      <c r="U1796" s="175"/>
      <c r="V1796" s="175"/>
      <c r="W1796" s="175"/>
      <c r="X1796" s="175"/>
      <c r="Y1796" s="175"/>
      <c r="Z1796" s="175"/>
      <c r="AA1796" s="175"/>
      <c r="AB1796" s="175"/>
      <c r="AC1796" s="175"/>
      <c r="AD1796" s="175"/>
      <c r="AE1796" s="175"/>
      <c r="AF1796" s="175"/>
      <c r="AG1796" s="175"/>
      <c r="AH1796" s="175"/>
      <c r="AI1796" s="175"/>
      <c r="AJ1796" s="175"/>
      <c r="AK1796" s="175"/>
      <c r="AL1796" s="175"/>
      <c r="AM1796" s="175"/>
      <c r="AN1796" s="175"/>
      <c r="AO1796" s="175"/>
      <c r="AP1796" s="175"/>
      <c r="AQ1796" s="175"/>
      <c r="AR1796" s="175"/>
      <c r="AS1796" s="175"/>
      <c r="AT1796" s="175"/>
      <c r="AU1796" s="175"/>
      <c r="AV1796" s="175"/>
      <c r="AW1796" s="175"/>
      <c r="AX1796" s="175"/>
      <c r="AY1796" s="175"/>
      <c r="AZ1796" s="175"/>
      <c r="BA1796" s="175"/>
      <c r="BB1796" s="175"/>
      <c r="BC1796" s="175"/>
      <c r="BD1796" s="175"/>
      <c r="BE1796" s="175"/>
      <c r="BF1796" s="175"/>
      <c r="BG1796" s="175"/>
      <c r="BH1796" s="175"/>
      <c r="BI1796" s="175"/>
      <c r="BJ1796" s="175"/>
      <c r="BK1796" s="175"/>
      <c r="BL1796" s="175"/>
      <c r="BM1796" s="175"/>
      <c r="BN1796" s="175"/>
      <c r="BO1796" s="175"/>
      <c r="BP1796" s="175"/>
      <c r="BQ1796" s="175"/>
      <c r="BR1796" s="175"/>
      <c r="BS1796" s="175"/>
      <c r="BT1796" s="175"/>
      <c r="BU1796" s="175"/>
      <c r="BV1796" s="175"/>
      <c r="BW1796" s="175"/>
      <c r="BX1796" s="175"/>
      <c r="BY1796" s="175"/>
      <c r="BZ1796" s="175"/>
      <c r="CA1796" s="175"/>
      <c r="CB1796" s="175"/>
      <c r="CC1796" s="175"/>
      <c r="CD1796" s="175"/>
      <c r="CE1796" s="175"/>
      <c r="CF1796" s="175"/>
      <c r="CG1796" s="175"/>
      <c r="CH1796" s="175"/>
      <c r="CI1796" s="175"/>
      <c r="CJ1796" s="175"/>
      <c r="CK1796" s="175"/>
    </row>
    <row r="1797" spans="2:89" x14ac:dyDescent="0.35">
      <c r="B1797" s="187" t="str">
        <f>B1770</f>
        <v>Secondary revenue driver</v>
      </c>
      <c r="D1797" t="s">
        <v>762</v>
      </c>
      <c r="E1797" s="8" t="str">
        <f t="shared" si="2004"/>
        <v>1797 FAPPER-S</v>
      </c>
      <c r="G1797" t="s">
        <v>332</v>
      </c>
      <c r="H1797" s="90"/>
      <c r="I1797" s="209"/>
      <c r="J1797" s="209"/>
      <c r="K1797" s="210"/>
      <c r="L1797" s="210"/>
      <c r="M1797" s="210"/>
      <c r="N1797" s="210"/>
      <c r="O1797" s="210"/>
      <c r="P1797" s="210"/>
      <c r="R1797" s="210"/>
      <c r="S1797" s="4" t="str">
        <f t="shared" ref="S1797" si="2010">ADDRESS(ROW(S1789),COLUMN(S1789),2)</f>
        <v>S$1789</v>
      </c>
      <c r="T1797" s="4" t="str">
        <f t="shared" ref="T1797:AX1797" si="2011">ADDRESS(ROW(T1789),COLUMN(T1789),2)</f>
        <v>T$1789</v>
      </c>
      <c r="U1797" s="4" t="str">
        <f t="shared" si="2011"/>
        <v>U$1789</v>
      </c>
      <c r="V1797" s="4" t="str">
        <f t="shared" si="2011"/>
        <v>V$1789</v>
      </c>
      <c r="W1797" s="4" t="str">
        <f t="shared" si="2011"/>
        <v>W$1789</v>
      </c>
      <c r="X1797" s="4" t="str">
        <f t="shared" si="2011"/>
        <v>X$1789</v>
      </c>
      <c r="Y1797" s="4" t="str">
        <f t="shared" si="2011"/>
        <v>Y$1789</v>
      </c>
      <c r="Z1797" s="4" t="str">
        <f t="shared" si="2011"/>
        <v>Z$1789</v>
      </c>
      <c r="AA1797" s="4" t="str">
        <f t="shared" si="2011"/>
        <v>AA$1789</v>
      </c>
      <c r="AB1797" s="4" t="str">
        <f t="shared" si="2011"/>
        <v>AB$1789</v>
      </c>
      <c r="AC1797" s="4" t="str">
        <f t="shared" si="2011"/>
        <v>AC$1789</v>
      </c>
      <c r="AD1797" s="4" t="str">
        <f t="shared" si="2011"/>
        <v>AD$1789</v>
      </c>
      <c r="AE1797" s="4" t="str">
        <f t="shared" si="2011"/>
        <v>AE$1789</v>
      </c>
      <c r="AF1797" s="4" t="str">
        <f t="shared" si="2011"/>
        <v>AF$1789</v>
      </c>
      <c r="AG1797" s="4" t="str">
        <f t="shared" si="2011"/>
        <v>AG$1789</v>
      </c>
      <c r="AH1797" s="4" t="str">
        <f t="shared" si="2011"/>
        <v>AH$1789</v>
      </c>
      <c r="AI1797" s="4" t="str">
        <f t="shared" si="2011"/>
        <v>AI$1789</v>
      </c>
      <c r="AJ1797" s="4" t="str">
        <f t="shared" si="2011"/>
        <v>AJ$1789</v>
      </c>
      <c r="AK1797" s="4" t="str">
        <f t="shared" si="2011"/>
        <v>AK$1789</v>
      </c>
      <c r="AL1797" s="4" t="str">
        <f t="shared" si="2011"/>
        <v>AL$1789</v>
      </c>
      <c r="AM1797" s="4" t="str">
        <f t="shared" si="2011"/>
        <v>AM$1789</v>
      </c>
      <c r="AN1797" s="4" t="str">
        <f t="shared" si="2011"/>
        <v>AN$1789</v>
      </c>
      <c r="AO1797" s="4" t="str">
        <f t="shared" si="2011"/>
        <v>AO$1789</v>
      </c>
      <c r="AP1797" s="4" t="str">
        <f t="shared" si="2011"/>
        <v>AP$1789</v>
      </c>
      <c r="AQ1797" s="4" t="str">
        <f t="shared" si="2011"/>
        <v>AQ$1789</v>
      </c>
      <c r="AR1797" s="4" t="str">
        <f t="shared" si="2011"/>
        <v>AR$1789</v>
      </c>
      <c r="AS1797" s="4" t="str">
        <f t="shared" si="2011"/>
        <v>AS$1789</v>
      </c>
      <c r="AT1797" s="4" t="str">
        <f t="shared" si="2011"/>
        <v>AT$1789</v>
      </c>
      <c r="AU1797" s="4" t="str">
        <f t="shared" si="2011"/>
        <v>AU$1789</v>
      </c>
      <c r="AV1797" s="4" t="str">
        <f t="shared" si="2011"/>
        <v>AV$1789</v>
      </c>
      <c r="AW1797" s="4" t="str">
        <f t="shared" si="2011"/>
        <v>AW$1789</v>
      </c>
      <c r="AX1797" s="4" t="str">
        <f t="shared" si="2011"/>
        <v>AX$1789</v>
      </c>
      <c r="AY1797" s="4" t="str">
        <f t="shared" ref="AY1797:CD1797" si="2012">ADDRESS(ROW(AY1789),COLUMN(AY1789),2)</f>
        <v>AY$1789</v>
      </c>
      <c r="AZ1797" s="4" t="str">
        <f t="shared" si="2012"/>
        <v>AZ$1789</v>
      </c>
      <c r="BA1797" s="4" t="str">
        <f t="shared" si="2012"/>
        <v>BA$1789</v>
      </c>
      <c r="BB1797" s="4" t="str">
        <f t="shared" si="2012"/>
        <v>BB$1789</v>
      </c>
      <c r="BC1797" s="4" t="str">
        <f t="shared" si="2012"/>
        <v>BC$1789</v>
      </c>
      <c r="BD1797" s="4" t="str">
        <f t="shared" si="2012"/>
        <v>BD$1789</v>
      </c>
      <c r="BE1797" s="4" t="str">
        <f t="shared" si="2012"/>
        <v>BE$1789</v>
      </c>
      <c r="BF1797" s="4" t="str">
        <f t="shared" si="2012"/>
        <v>BF$1789</v>
      </c>
      <c r="BG1797" s="4" t="str">
        <f t="shared" si="2012"/>
        <v>BG$1789</v>
      </c>
      <c r="BH1797" s="4" t="str">
        <f t="shared" si="2012"/>
        <v>BH$1789</v>
      </c>
      <c r="BI1797" s="4" t="str">
        <f t="shared" si="2012"/>
        <v>BI$1789</v>
      </c>
      <c r="BJ1797" s="4" t="str">
        <f t="shared" si="2012"/>
        <v>BJ$1789</v>
      </c>
      <c r="BK1797" s="4" t="str">
        <f t="shared" si="2012"/>
        <v>BK$1789</v>
      </c>
      <c r="BL1797" s="4" t="str">
        <f t="shared" si="2012"/>
        <v>BL$1789</v>
      </c>
      <c r="BM1797" s="4" t="str">
        <f t="shared" si="2012"/>
        <v>BM$1789</v>
      </c>
      <c r="BN1797" s="4" t="str">
        <f t="shared" si="2012"/>
        <v>BN$1789</v>
      </c>
      <c r="BO1797" s="4" t="str">
        <f t="shared" si="2012"/>
        <v>BO$1789</v>
      </c>
      <c r="BP1797" s="4" t="str">
        <f t="shared" si="2012"/>
        <v>BP$1789</v>
      </c>
      <c r="BQ1797" s="4" t="str">
        <f t="shared" si="2012"/>
        <v>BQ$1789</v>
      </c>
      <c r="BR1797" s="4" t="str">
        <f t="shared" si="2012"/>
        <v>BR$1789</v>
      </c>
      <c r="BS1797" s="4" t="str">
        <f t="shared" si="2012"/>
        <v>BS$1789</v>
      </c>
      <c r="BT1797" s="4" t="str">
        <f t="shared" si="2012"/>
        <v>BT$1789</v>
      </c>
      <c r="BU1797" s="4" t="str">
        <f t="shared" si="2012"/>
        <v>BU$1789</v>
      </c>
      <c r="BV1797" s="4" t="str">
        <f t="shared" si="2012"/>
        <v>BV$1789</v>
      </c>
      <c r="BW1797" s="4" t="str">
        <f t="shared" si="2012"/>
        <v>BW$1789</v>
      </c>
      <c r="BX1797" s="4" t="str">
        <f t="shared" si="2012"/>
        <v>BX$1789</v>
      </c>
      <c r="BY1797" s="4" t="str">
        <f t="shared" si="2012"/>
        <v>BY$1789</v>
      </c>
      <c r="BZ1797" s="4" t="str">
        <f t="shared" si="2012"/>
        <v>BZ$1789</v>
      </c>
      <c r="CA1797" s="4" t="str">
        <f t="shared" si="2012"/>
        <v>CA$1789</v>
      </c>
      <c r="CB1797" s="4" t="str">
        <f t="shared" si="2012"/>
        <v>CB$1789</v>
      </c>
      <c r="CC1797" s="4" t="str">
        <f t="shared" si="2012"/>
        <v>CC$1789</v>
      </c>
      <c r="CD1797" s="4" t="str">
        <f t="shared" si="2012"/>
        <v>CD$1789</v>
      </c>
      <c r="CE1797" s="4" t="str">
        <f t="shared" ref="CE1797:CK1797" si="2013">ADDRESS(ROW(CE1789),COLUMN(CE1789),2)</f>
        <v>CE$1789</v>
      </c>
      <c r="CF1797" s="4" t="str">
        <f t="shared" si="2013"/>
        <v>CF$1789</v>
      </c>
      <c r="CG1797" s="4" t="str">
        <f t="shared" si="2013"/>
        <v>CG$1789</v>
      </c>
      <c r="CH1797" s="4" t="str">
        <f t="shared" si="2013"/>
        <v>CH$1789</v>
      </c>
      <c r="CI1797" s="4" t="str">
        <f t="shared" si="2013"/>
        <v>CI$1789</v>
      </c>
      <c r="CJ1797" s="4" t="str">
        <f t="shared" si="2013"/>
        <v>CJ$1789</v>
      </c>
      <c r="CK1797" s="4" t="str">
        <f t="shared" si="2013"/>
        <v>CK$1789</v>
      </c>
    </row>
    <row r="1798" spans="2:89" x14ac:dyDescent="0.35">
      <c r="B1798" s="132" t="str">
        <f>B1771</f>
        <v>Secondary volume driver</v>
      </c>
      <c r="D1798" t="s">
        <v>762</v>
      </c>
      <c r="E1798" s="8" t="str">
        <f t="shared" si="2004"/>
        <v>1798 FAPPER-S</v>
      </c>
      <c r="G1798" t="s">
        <v>332</v>
      </c>
      <c r="H1798" s="12"/>
      <c r="I1798" s="60"/>
      <c r="J1798" s="60"/>
      <c r="K1798" s="15"/>
      <c r="L1798" s="15"/>
      <c r="M1798" s="15"/>
      <c r="N1798" s="15"/>
      <c r="O1798" s="15"/>
      <c r="P1798" s="15"/>
      <c r="R1798" s="15"/>
      <c r="S1798" s="175" t="str">
        <f t="shared" ref="S1798" si="2014">S1771</f>
        <v>S$19</v>
      </c>
      <c r="T1798" s="175" t="str">
        <f t="shared" ref="T1798:AX1798" si="2015">T1771</f>
        <v>T$19</v>
      </c>
      <c r="U1798" s="175" t="str">
        <f t="shared" si="2015"/>
        <v>U$19</v>
      </c>
      <c r="V1798" s="175" t="str">
        <f t="shared" si="2015"/>
        <v>V$19</v>
      </c>
      <c r="W1798" s="175" t="str">
        <f t="shared" si="2015"/>
        <v>W$19</v>
      </c>
      <c r="X1798" s="175" t="str">
        <f t="shared" si="2015"/>
        <v>X$19</v>
      </c>
      <c r="Y1798" s="175" t="str">
        <f t="shared" si="2015"/>
        <v>Y$19</v>
      </c>
      <c r="Z1798" s="175" t="str">
        <f t="shared" si="2015"/>
        <v>Z$19</v>
      </c>
      <c r="AA1798" s="175" t="str">
        <f t="shared" si="2015"/>
        <v>AA$19</v>
      </c>
      <c r="AB1798" s="175" t="str">
        <f t="shared" si="2015"/>
        <v>AB$19</v>
      </c>
      <c r="AC1798" s="175" t="str">
        <f t="shared" si="2015"/>
        <v>AC$19</v>
      </c>
      <c r="AD1798" s="175" t="str">
        <f t="shared" si="2015"/>
        <v>AD$19</v>
      </c>
      <c r="AE1798" s="175" t="str">
        <f t="shared" si="2015"/>
        <v>AE$19</v>
      </c>
      <c r="AF1798" s="175" t="str">
        <f t="shared" si="2015"/>
        <v>AF$19</v>
      </c>
      <c r="AG1798" s="175" t="str">
        <f t="shared" si="2015"/>
        <v>AG$19</v>
      </c>
      <c r="AH1798" s="175" t="str">
        <f t="shared" si="2015"/>
        <v>AH$19</v>
      </c>
      <c r="AI1798" s="175" t="str">
        <f t="shared" si="2015"/>
        <v>AI$19</v>
      </c>
      <c r="AJ1798" s="175" t="str">
        <f t="shared" si="2015"/>
        <v>AJ$19</v>
      </c>
      <c r="AK1798" s="175" t="str">
        <f t="shared" si="2015"/>
        <v>AK$19</v>
      </c>
      <c r="AL1798" s="175" t="str">
        <f t="shared" si="2015"/>
        <v>AL$19</v>
      </c>
      <c r="AM1798" s="175" t="str">
        <f t="shared" si="2015"/>
        <v>AM$19</v>
      </c>
      <c r="AN1798" s="175" t="str">
        <f t="shared" si="2015"/>
        <v>AN$19</v>
      </c>
      <c r="AO1798" s="175" t="str">
        <f t="shared" si="2015"/>
        <v>AO$19</v>
      </c>
      <c r="AP1798" s="175" t="str">
        <f t="shared" si="2015"/>
        <v>AP$19</v>
      </c>
      <c r="AQ1798" s="175" t="str">
        <f t="shared" si="2015"/>
        <v>AQ$19</v>
      </c>
      <c r="AR1798" s="175" t="str">
        <f t="shared" si="2015"/>
        <v>AR$19</v>
      </c>
      <c r="AS1798" s="175" t="str">
        <f t="shared" si="2015"/>
        <v>AS$19</v>
      </c>
      <c r="AT1798" s="175" t="str">
        <f t="shared" si="2015"/>
        <v>AT$19</v>
      </c>
      <c r="AU1798" s="175" t="str">
        <f t="shared" si="2015"/>
        <v>AU$19</v>
      </c>
      <c r="AV1798" s="175" t="str">
        <f t="shared" si="2015"/>
        <v>AV$19</v>
      </c>
      <c r="AW1798" s="175" t="str">
        <f t="shared" si="2015"/>
        <v>AW$19</v>
      </c>
      <c r="AX1798" s="175" t="str">
        <f t="shared" si="2015"/>
        <v>AX$19</v>
      </c>
      <c r="AY1798" s="175" t="str">
        <f t="shared" ref="AY1798:CD1798" si="2016">AY1771</f>
        <v>AY$19</v>
      </c>
      <c r="AZ1798" s="175" t="str">
        <f t="shared" si="2016"/>
        <v>AZ$19</v>
      </c>
      <c r="BA1798" s="175" t="str">
        <f t="shared" si="2016"/>
        <v>BA$19</v>
      </c>
      <c r="BB1798" s="175" t="str">
        <f t="shared" si="2016"/>
        <v>BB$19</v>
      </c>
      <c r="BC1798" s="175" t="str">
        <f t="shared" si="2016"/>
        <v>BC$19</v>
      </c>
      <c r="BD1798" s="175" t="str">
        <f t="shared" si="2016"/>
        <v>BD$19</v>
      </c>
      <c r="BE1798" s="175" t="str">
        <f t="shared" si="2016"/>
        <v>BE$19</v>
      </c>
      <c r="BF1798" s="175" t="str">
        <f t="shared" si="2016"/>
        <v>BF$19</v>
      </c>
      <c r="BG1798" s="175" t="str">
        <f t="shared" si="2016"/>
        <v>BG$19</v>
      </c>
      <c r="BH1798" s="175" t="str">
        <f t="shared" si="2016"/>
        <v>BH$19</v>
      </c>
      <c r="BI1798" s="175" t="str">
        <f t="shared" si="2016"/>
        <v>BI$19</v>
      </c>
      <c r="BJ1798" s="175" t="str">
        <f t="shared" si="2016"/>
        <v>BJ$19</v>
      </c>
      <c r="BK1798" s="175" t="str">
        <f t="shared" si="2016"/>
        <v>BK$19</v>
      </c>
      <c r="BL1798" s="175" t="str">
        <f t="shared" si="2016"/>
        <v>BL$19</v>
      </c>
      <c r="BM1798" s="175" t="str">
        <f t="shared" si="2016"/>
        <v>BM$19</v>
      </c>
      <c r="BN1798" s="175" t="str">
        <f t="shared" si="2016"/>
        <v>BN$19</v>
      </c>
      <c r="BO1798" s="175" t="str">
        <f t="shared" si="2016"/>
        <v>BO$19</v>
      </c>
      <c r="BP1798" s="175" t="str">
        <f t="shared" si="2016"/>
        <v>BP$19</v>
      </c>
      <c r="BQ1798" s="175" t="str">
        <f t="shared" si="2016"/>
        <v>BQ$19</v>
      </c>
      <c r="BR1798" s="175" t="str">
        <f t="shared" si="2016"/>
        <v>BR$19</v>
      </c>
      <c r="BS1798" s="175" t="str">
        <f t="shared" si="2016"/>
        <v>BS$19</v>
      </c>
      <c r="BT1798" s="175" t="str">
        <f t="shared" si="2016"/>
        <v>BT$19</v>
      </c>
      <c r="BU1798" s="175" t="str">
        <f t="shared" si="2016"/>
        <v>BU$19</v>
      </c>
      <c r="BV1798" s="175" t="str">
        <f t="shared" si="2016"/>
        <v>BV$19</v>
      </c>
      <c r="BW1798" s="175" t="str">
        <f t="shared" si="2016"/>
        <v>BW$19</v>
      </c>
      <c r="BX1798" s="175" t="str">
        <f t="shared" si="2016"/>
        <v>BX$19</v>
      </c>
      <c r="BY1798" s="175" t="str">
        <f t="shared" si="2016"/>
        <v>BY$19</v>
      </c>
      <c r="BZ1798" s="175" t="str">
        <f t="shared" si="2016"/>
        <v>BZ$19</v>
      </c>
      <c r="CA1798" s="175" t="str">
        <f t="shared" si="2016"/>
        <v>CA$19</v>
      </c>
      <c r="CB1798" s="175" t="str">
        <f t="shared" si="2016"/>
        <v>CB$19</v>
      </c>
      <c r="CC1798" s="175" t="str">
        <f t="shared" si="2016"/>
        <v>CC$19</v>
      </c>
      <c r="CD1798" s="175" t="str">
        <f t="shared" si="2016"/>
        <v>CD$19</v>
      </c>
      <c r="CE1798" s="175" t="str">
        <f t="shared" ref="CE1798:CK1798" si="2017">CE1771</f>
        <v>CE$19</v>
      </c>
      <c r="CF1798" s="175" t="str">
        <f t="shared" si="2017"/>
        <v>CF$19</v>
      </c>
      <c r="CG1798" s="175" t="str">
        <f t="shared" si="2017"/>
        <v>CG$19</v>
      </c>
      <c r="CH1798" s="175" t="str">
        <f t="shared" si="2017"/>
        <v>CH$19</v>
      </c>
      <c r="CI1798" s="175" t="str">
        <f t="shared" si="2017"/>
        <v>CI$19</v>
      </c>
      <c r="CJ1798" s="175" t="str">
        <f t="shared" si="2017"/>
        <v>CJ$19</v>
      </c>
      <c r="CK1798" s="175" t="str">
        <f t="shared" si="2017"/>
        <v>CK$19</v>
      </c>
    </row>
    <row r="1799" spans="2:89" x14ac:dyDescent="0.35">
      <c r="E1799" s="8"/>
      <c r="H1799" s="12"/>
      <c r="I1799" s="60"/>
      <c r="J1799" s="60"/>
      <c r="K1799" s="15"/>
      <c r="L1799" s="15"/>
      <c r="M1799" s="15"/>
      <c r="N1799" s="15"/>
      <c r="O1799" s="15"/>
      <c r="P1799" s="15"/>
      <c r="R1799" s="15"/>
      <c r="S1799" s="76"/>
      <c r="T1799" s="76"/>
      <c r="U1799" s="76"/>
      <c r="V1799" s="76"/>
      <c r="W1799" s="76"/>
      <c r="X1799" s="76"/>
      <c r="Y1799" s="76"/>
      <c r="Z1799" s="76"/>
      <c r="AA1799" s="76"/>
      <c r="AB1799" s="76"/>
      <c r="AC1799" s="76"/>
      <c r="AD1799" s="76"/>
      <c r="AE1799" s="76"/>
      <c r="AF1799" s="76"/>
      <c r="AG1799" s="76"/>
      <c r="AH1799" s="76"/>
      <c r="AI1799" s="76"/>
      <c r="AJ1799" s="76"/>
      <c r="AK1799" s="76"/>
      <c r="AL1799" s="76"/>
      <c r="AM1799" s="76"/>
      <c r="AN1799" s="76"/>
      <c r="AO1799" s="76"/>
      <c r="AP1799" s="76"/>
      <c r="AQ1799" s="76"/>
      <c r="AR1799" s="76"/>
      <c r="AS1799" s="76"/>
      <c r="AT1799" s="76"/>
      <c r="AU1799" s="76"/>
      <c r="AV1799" s="76"/>
      <c r="AW1799" s="76"/>
      <c r="AX1799" s="76"/>
      <c r="AY1799" s="76"/>
      <c r="AZ1799" s="76"/>
      <c r="BA1799" s="76"/>
      <c r="BB1799" s="76"/>
      <c r="BC1799" s="76"/>
      <c r="BD1799" s="76"/>
      <c r="BE1799" s="76"/>
      <c r="BF1799" s="76"/>
      <c r="BG1799" s="76"/>
      <c r="BH1799" s="76"/>
      <c r="BI1799" s="76"/>
      <c r="BJ1799" s="76"/>
      <c r="BK1799" s="76"/>
      <c r="BL1799" s="76"/>
      <c r="BM1799" s="76"/>
      <c r="BN1799" s="76"/>
      <c r="BO1799" s="76"/>
      <c r="BP1799" s="76"/>
      <c r="BQ1799" s="76"/>
      <c r="BR1799" s="76"/>
      <c r="BS1799" s="76"/>
      <c r="BT1799" s="76"/>
      <c r="BU1799" s="76"/>
      <c r="BV1799" s="76"/>
      <c r="BW1799" s="76"/>
      <c r="BX1799" s="76"/>
      <c r="BY1799" s="76"/>
      <c r="BZ1799" s="76"/>
      <c r="CA1799" s="76"/>
      <c r="CB1799" s="76"/>
      <c r="CC1799" s="76"/>
      <c r="CD1799" s="76"/>
      <c r="CE1799" s="76"/>
      <c r="CF1799" s="76"/>
      <c r="CG1799" s="76"/>
      <c r="CH1799" s="76"/>
      <c r="CI1799" s="76"/>
      <c r="CJ1799" s="76"/>
      <c r="CK1799" s="76"/>
    </row>
    <row r="1800" spans="2:89" x14ac:dyDescent="0.35">
      <c r="B1800" s="171" t="s">
        <v>490</v>
      </c>
      <c r="E1800" s="8"/>
      <c r="H1800" s="170"/>
      <c r="I1800" s="172"/>
      <c r="J1800" s="172"/>
      <c r="K1800" s="193"/>
      <c r="L1800" s="193"/>
      <c r="M1800" s="193"/>
      <c r="N1800" s="193"/>
      <c r="O1800" s="193"/>
      <c r="P1800" s="193"/>
      <c r="R1800" s="194"/>
      <c r="S1800" s="170"/>
      <c r="T1800" s="170"/>
      <c r="U1800" s="170"/>
      <c r="V1800" s="170"/>
      <c r="W1800" s="170"/>
      <c r="X1800" s="170"/>
      <c r="Y1800" s="170"/>
      <c r="Z1800" s="170"/>
      <c r="AA1800" s="170"/>
      <c r="AB1800" s="170"/>
      <c r="AC1800" s="170"/>
      <c r="AD1800" s="170"/>
      <c r="AE1800" s="170"/>
      <c r="AF1800" s="170"/>
      <c r="AG1800" s="170"/>
      <c r="AH1800" s="170"/>
      <c r="AI1800" s="170"/>
      <c r="AJ1800" s="170"/>
      <c r="AK1800" s="170"/>
      <c r="AL1800" s="170"/>
      <c r="AM1800" s="170"/>
      <c r="AN1800" s="170"/>
      <c r="AO1800" s="170"/>
      <c r="AP1800" s="170"/>
      <c r="AQ1800" s="170"/>
      <c r="AR1800" s="170"/>
      <c r="AS1800" s="170"/>
      <c r="AT1800" s="170"/>
      <c r="AU1800" s="170"/>
      <c r="AV1800" s="170"/>
      <c r="AW1800" s="170"/>
      <c r="AX1800" s="170"/>
      <c r="AY1800" s="170"/>
      <c r="AZ1800" s="170"/>
      <c r="BA1800" s="170"/>
      <c r="BB1800" s="170"/>
      <c r="BC1800" s="170"/>
      <c r="BD1800" s="170"/>
      <c r="BE1800" s="170"/>
      <c r="BF1800" s="170"/>
      <c r="BG1800" s="170"/>
      <c r="BH1800" s="170"/>
      <c r="BI1800" s="170"/>
      <c r="BJ1800" s="170"/>
      <c r="BK1800" s="170"/>
      <c r="BL1800" s="170"/>
      <c r="BM1800" s="170"/>
      <c r="BN1800" s="170"/>
      <c r="BO1800" s="170"/>
      <c r="BP1800" s="170"/>
      <c r="BQ1800" s="170"/>
      <c r="BR1800" s="170"/>
      <c r="BS1800" s="170"/>
      <c r="BT1800" s="170"/>
      <c r="BU1800" s="170"/>
      <c r="BV1800" s="170"/>
      <c r="BW1800" s="170"/>
      <c r="BX1800" s="170"/>
      <c r="BY1800" s="170"/>
      <c r="BZ1800" s="170"/>
      <c r="CA1800" s="170"/>
      <c r="CB1800" s="170"/>
      <c r="CC1800" s="170"/>
      <c r="CD1800" s="170"/>
      <c r="CE1800" s="170"/>
      <c r="CF1800" s="170"/>
      <c r="CG1800" s="170"/>
      <c r="CH1800" s="170"/>
      <c r="CI1800" s="170"/>
      <c r="CJ1800" s="170"/>
      <c r="CK1800" s="170"/>
    </row>
    <row r="1801" spans="2:89" x14ac:dyDescent="0.35">
      <c r="B1801" s="171" t="s">
        <v>492</v>
      </c>
      <c r="E1801" s="8"/>
      <c r="H1801" s="170"/>
      <c r="I1801" s="172"/>
      <c r="J1801" s="172"/>
      <c r="K1801" s="193"/>
      <c r="L1801" s="193"/>
      <c r="M1801" s="193"/>
      <c r="N1801" s="193"/>
      <c r="O1801" s="193"/>
      <c r="P1801" s="193"/>
      <c r="R1801" s="194"/>
      <c r="S1801" s="170"/>
      <c r="T1801" s="170"/>
      <c r="U1801" s="170"/>
      <c r="V1801" s="170"/>
      <c r="W1801" s="170"/>
      <c r="X1801" s="170"/>
      <c r="Y1801" s="170"/>
      <c r="Z1801" s="170"/>
      <c r="AA1801" s="170"/>
      <c r="AB1801" s="170"/>
      <c r="AC1801" s="170"/>
      <c r="AD1801" s="170"/>
      <c r="AE1801" s="170"/>
      <c r="AF1801" s="170"/>
      <c r="AG1801" s="170"/>
      <c r="AH1801" s="170"/>
      <c r="AI1801" s="170"/>
      <c r="AJ1801" s="170"/>
      <c r="AK1801" s="170"/>
      <c r="AL1801" s="170"/>
      <c r="AM1801" s="170"/>
      <c r="AN1801" s="170"/>
      <c r="AO1801" s="170"/>
      <c r="AP1801" s="170"/>
      <c r="AQ1801" s="170"/>
      <c r="AR1801" s="170"/>
      <c r="AS1801" s="170"/>
      <c r="AT1801" s="170"/>
      <c r="AU1801" s="170"/>
      <c r="AV1801" s="170"/>
      <c r="AW1801" s="170"/>
      <c r="AX1801" s="170"/>
      <c r="AY1801" s="170"/>
      <c r="AZ1801" s="170"/>
      <c r="BA1801" s="170"/>
      <c r="BB1801" s="170"/>
      <c r="BC1801" s="170"/>
      <c r="BD1801" s="170"/>
      <c r="BE1801" s="170"/>
      <c r="BF1801" s="170"/>
      <c r="BG1801" s="170"/>
      <c r="BH1801" s="170"/>
      <c r="BI1801" s="170"/>
      <c r="BJ1801" s="170"/>
      <c r="BK1801" s="170"/>
      <c r="BL1801" s="170"/>
      <c r="BM1801" s="170"/>
      <c r="BN1801" s="170"/>
      <c r="BO1801" s="170"/>
      <c r="BP1801" s="170"/>
      <c r="BQ1801" s="170"/>
      <c r="BR1801" s="170"/>
      <c r="BS1801" s="170"/>
      <c r="BT1801" s="170"/>
      <c r="BU1801" s="170"/>
      <c r="BV1801" s="170"/>
      <c r="BW1801" s="170"/>
      <c r="BX1801" s="170"/>
      <c r="BY1801" s="170"/>
      <c r="BZ1801" s="170"/>
      <c r="CA1801" s="170"/>
      <c r="CB1801" s="170"/>
      <c r="CC1801" s="170"/>
      <c r="CD1801" s="170"/>
      <c r="CE1801" s="170"/>
      <c r="CF1801" s="170"/>
      <c r="CG1801" s="170"/>
      <c r="CH1801" s="170"/>
      <c r="CI1801" s="170"/>
      <c r="CJ1801" s="170"/>
      <c r="CK1801" s="170"/>
    </row>
    <row r="1802" spans="2:89" x14ac:dyDescent="0.35">
      <c r="B1802" s="171" t="s">
        <v>461</v>
      </c>
      <c r="E1802" s="8"/>
      <c r="H1802" s="170"/>
      <c r="I1802" s="172"/>
      <c r="J1802" s="172"/>
      <c r="K1802" s="193"/>
      <c r="L1802" s="193"/>
      <c r="M1802" s="193"/>
      <c r="N1802" s="193"/>
      <c r="O1802" s="193"/>
      <c r="P1802" s="193"/>
      <c r="R1802" s="194"/>
      <c r="S1802" s="195" t="str">
        <f t="shared" ref="S1802:AX1802" si="2018">S$20</f>
        <v>S$16</v>
      </c>
      <c r="T1802" s="195" t="str">
        <f t="shared" si="2018"/>
        <v>T$16</v>
      </c>
      <c r="U1802" s="195" t="str">
        <f t="shared" si="2018"/>
        <v>U$16</v>
      </c>
      <c r="V1802" s="195" t="str">
        <f t="shared" si="2018"/>
        <v>V$16</v>
      </c>
      <c r="W1802" s="195" t="str">
        <f t="shared" si="2018"/>
        <v>W$16</v>
      </c>
      <c r="X1802" s="195" t="str">
        <f t="shared" si="2018"/>
        <v>X$16</v>
      </c>
      <c r="Y1802" s="195" t="str">
        <f t="shared" si="2018"/>
        <v>Y$16</v>
      </c>
      <c r="Z1802" s="195" t="str">
        <f t="shared" si="2018"/>
        <v>Z$16</v>
      </c>
      <c r="AA1802" s="195" t="str">
        <f t="shared" si="2018"/>
        <v>AA$16</v>
      </c>
      <c r="AB1802" s="195" t="str">
        <f t="shared" si="2018"/>
        <v>AB$16</v>
      </c>
      <c r="AC1802" s="195" t="str">
        <f t="shared" si="2018"/>
        <v>AC$16</v>
      </c>
      <c r="AD1802" s="195" t="str">
        <f t="shared" si="2018"/>
        <v>AD$16</v>
      </c>
      <c r="AE1802" s="195" t="str">
        <f t="shared" si="2018"/>
        <v>AE$16</v>
      </c>
      <c r="AF1802" s="195" t="str">
        <f t="shared" si="2018"/>
        <v>AF$16</v>
      </c>
      <c r="AG1802" s="195" t="str">
        <f t="shared" si="2018"/>
        <v>AG$16</v>
      </c>
      <c r="AH1802" s="195" t="str">
        <f t="shared" si="2018"/>
        <v>AH$16</v>
      </c>
      <c r="AI1802" s="195" t="str">
        <f t="shared" si="2018"/>
        <v>AI$16</v>
      </c>
      <c r="AJ1802" s="195" t="str">
        <f t="shared" si="2018"/>
        <v>AJ$16</v>
      </c>
      <c r="AK1802" s="195" t="str">
        <f t="shared" si="2018"/>
        <v>AK$16</v>
      </c>
      <c r="AL1802" s="195" t="str">
        <f t="shared" si="2018"/>
        <v>AL$16</v>
      </c>
      <c r="AM1802" s="195" t="str">
        <f t="shared" si="2018"/>
        <v>AM$16</v>
      </c>
      <c r="AN1802" s="195" t="str">
        <f t="shared" si="2018"/>
        <v>AN$16</v>
      </c>
      <c r="AO1802" s="195" t="str">
        <f t="shared" si="2018"/>
        <v>AO$16</v>
      </c>
      <c r="AP1802" s="195" t="str">
        <f t="shared" si="2018"/>
        <v>AP$16</v>
      </c>
      <c r="AQ1802" s="195" t="str">
        <f t="shared" si="2018"/>
        <v>AQ$16</v>
      </c>
      <c r="AR1802" s="195" t="str">
        <f t="shared" si="2018"/>
        <v>AR$16</v>
      </c>
      <c r="AS1802" s="195" t="str">
        <f t="shared" si="2018"/>
        <v>AS$16</v>
      </c>
      <c r="AT1802" s="195" t="str">
        <f t="shared" si="2018"/>
        <v>AT$16</v>
      </c>
      <c r="AU1802" s="195" t="str">
        <f t="shared" si="2018"/>
        <v>AU$16</v>
      </c>
      <c r="AV1802" s="195" t="str">
        <f t="shared" si="2018"/>
        <v>AV$16</v>
      </c>
      <c r="AW1802" s="195" t="str">
        <f t="shared" si="2018"/>
        <v>AW$16</v>
      </c>
      <c r="AX1802" s="195" t="str">
        <f t="shared" si="2018"/>
        <v>AX$16</v>
      </c>
      <c r="AY1802" s="195" t="str">
        <f t="shared" ref="AY1802:CD1802" si="2019">AY$20</f>
        <v>AY$16</v>
      </c>
      <c r="AZ1802" s="195" t="str">
        <f t="shared" si="2019"/>
        <v>AZ$16</v>
      </c>
      <c r="BA1802" s="195" t="str">
        <f t="shared" si="2019"/>
        <v>BA$16</v>
      </c>
      <c r="BB1802" s="195" t="str">
        <f t="shared" si="2019"/>
        <v>BB$16</v>
      </c>
      <c r="BC1802" s="195" t="str">
        <f t="shared" si="2019"/>
        <v>BC$16</v>
      </c>
      <c r="BD1802" s="195" t="str">
        <f t="shared" si="2019"/>
        <v>BD$16</v>
      </c>
      <c r="BE1802" s="195" t="str">
        <f t="shared" si="2019"/>
        <v>BE$16</v>
      </c>
      <c r="BF1802" s="195" t="str">
        <f t="shared" si="2019"/>
        <v>BF$16</v>
      </c>
      <c r="BG1802" s="195" t="str">
        <f t="shared" si="2019"/>
        <v>BG$16</v>
      </c>
      <c r="BH1802" s="195" t="str">
        <f t="shared" si="2019"/>
        <v>BH$16</v>
      </c>
      <c r="BI1802" s="195" t="str">
        <f t="shared" si="2019"/>
        <v>BI$16</v>
      </c>
      <c r="BJ1802" s="195" t="str">
        <f t="shared" si="2019"/>
        <v>BJ$16</v>
      </c>
      <c r="BK1802" s="195" t="str">
        <f t="shared" si="2019"/>
        <v>BK$16</v>
      </c>
      <c r="BL1802" s="195" t="str">
        <f t="shared" si="2019"/>
        <v>BL$16</v>
      </c>
      <c r="BM1802" s="195" t="str">
        <f t="shared" si="2019"/>
        <v>BM$16</v>
      </c>
      <c r="BN1802" s="195" t="str">
        <f t="shared" si="2019"/>
        <v>BN$16</v>
      </c>
      <c r="BO1802" s="195" t="str">
        <f t="shared" si="2019"/>
        <v>BO$16</v>
      </c>
      <c r="BP1802" s="195" t="str">
        <f t="shared" si="2019"/>
        <v>BP$16</v>
      </c>
      <c r="BQ1802" s="195" t="str">
        <f t="shared" si="2019"/>
        <v>BQ$16</v>
      </c>
      <c r="BR1802" s="195" t="str">
        <f t="shared" si="2019"/>
        <v>BR$16</v>
      </c>
      <c r="BS1802" s="195" t="str">
        <f t="shared" si="2019"/>
        <v>BS$16</v>
      </c>
      <c r="BT1802" s="195" t="str">
        <f t="shared" si="2019"/>
        <v>BT$16</v>
      </c>
      <c r="BU1802" s="195" t="str">
        <f t="shared" si="2019"/>
        <v>BU$16</v>
      </c>
      <c r="BV1802" s="195" t="str">
        <f t="shared" si="2019"/>
        <v>BV$16</v>
      </c>
      <c r="BW1802" s="195" t="str">
        <f t="shared" si="2019"/>
        <v>BW$16</v>
      </c>
      <c r="BX1802" s="195" t="str">
        <f t="shared" si="2019"/>
        <v>BX$16</v>
      </c>
      <c r="BY1802" s="195" t="str">
        <f t="shared" si="2019"/>
        <v>BY$16</v>
      </c>
      <c r="BZ1802" s="195" t="str">
        <f t="shared" si="2019"/>
        <v>BZ$16</v>
      </c>
      <c r="CA1802" s="195" t="str">
        <f t="shared" si="2019"/>
        <v>CA$16</v>
      </c>
      <c r="CB1802" s="195" t="str">
        <f t="shared" si="2019"/>
        <v>CB$16</v>
      </c>
      <c r="CC1802" s="195" t="str">
        <f t="shared" si="2019"/>
        <v>CC$16</v>
      </c>
      <c r="CD1802" s="195" t="str">
        <f t="shared" si="2019"/>
        <v>CD$16</v>
      </c>
      <c r="CE1802" s="195" t="str">
        <f t="shared" ref="CE1802:CK1802" si="2020">CE$20</f>
        <v>CE$16</v>
      </c>
      <c r="CF1802" s="195" t="str">
        <f t="shared" si="2020"/>
        <v>CF$16</v>
      </c>
      <c r="CG1802" s="195" t="str">
        <f t="shared" si="2020"/>
        <v>CG$16</v>
      </c>
      <c r="CH1802" s="195" t="str">
        <f t="shared" si="2020"/>
        <v>CH$16</v>
      </c>
      <c r="CI1802" s="195" t="str">
        <f t="shared" si="2020"/>
        <v>CI$16</v>
      </c>
      <c r="CJ1802" s="195" t="str">
        <f t="shared" si="2020"/>
        <v>CJ$16</v>
      </c>
      <c r="CK1802" s="195" t="str">
        <f t="shared" si="2020"/>
        <v>CK$16</v>
      </c>
    </row>
    <row r="1803" spans="2:89" x14ac:dyDescent="0.35">
      <c r="B1803" s="171" t="s">
        <v>462</v>
      </c>
      <c r="E1803" s="8"/>
      <c r="H1803" s="196"/>
      <c r="I1803" s="197"/>
      <c r="J1803" s="197"/>
      <c r="K1803" s="198"/>
      <c r="L1803" s="198"/>
      <c r="M1803" s="198"/>
      <c r="N1803" s="198"/>
      <c r="O1803" s="198"/>
      <c r="P1803" s="198"/>
      <c r="R1803" s="198"/>
      <c r="S1803" s="195" t="str">
        <f t="shared" ref="S1803:AX1803" si="2021">S$21</f>
        <v>S$17</v>
      </c>
      <c r="T1803" s="195" t="str">
        <f t="shared" si="2021"/>
        <v>T$17</v>
      </c>
      <c r="U1803" s="195" t="str">
        <f t="shared" si="2021"/>
        <v>U$17</v>
      </c>
      <c r="V1803" s="195" t="str">
        <f t="shared" si="2021"/>
        <v>V$17</v>
      </c>
      <c r="W1803" s="195" t="str">
        <f t="shared" si="2021"/>
        <v>W$17</v>
      </c>
      <c r="X1803" s="195" t="str">
        <f t="shared" si="2021"/>
        <v>X$17</v>
      </c>
      <c r="Y1803" s="195" t="str">
        <f t="shared" si="2021"/>
        <v>Y$17</v>
      </c>
      <c r="Z1803" s="195" t="str">
        <f t="shared" si="2021"/>
        <v>Z$17</v>
      </c>
      <c r="AA1803" s="195" t="str">
        <f t="shared" si="2021"/>
        <v>AA$17</v>
      </c>
      <c r="AB1803" s="195" t="str">
        <f t="shared" si="2021"/>
        <v>AB$17</v>
      </c>
      <c r="AC1803" s="195" t="str">
        <f t="shared" si="2021"/>
        <v>AC$17</v>
      </c>
      <c r="AD1803" s="195" t="str">
        <f t="shared" si="2021"/>
        <v>AD$17</v>
      </c>
      <c r="AE1803" s="195" t="str">
        <f t="shared" si="2021"/>
        <v>AE$17</v>
      </c>
      <c r="AF1803" s="195" t="str">
        <f t="shared" si="2021"/>
        <v>AF$17</v>
      </c>
      <c r="AG1803" s="195" t="str">
        <f t="shared" si="2021"/>
        <v>AG$17</v>
      </c>
      <c r="AH1803" s="195" t="str">
        <f t="shared" si="2021"/>
        <v>AH$17</v>
      </c>
      <c r="AI1803" s="195" t="str">
        <f t="shared" si="2021"/>
        <v>AI$17</v>
      </c>
      <c r="AJ1803" s="195" t="str">
        <f t="shared" si="2021"/>
        <v>AJ$17</v>
      </c>
      <c r="AK1803" s="195" t="str">
        <f t="shared" si="2021"/>
        <v>AK$17</v>
      </c>
      <c r="AL1803" s="195" t="str">
        <f t="shared" si="2021"/>
        <v>AL$17</v>
      </c>
      <c r="AM1803" s="195" t="str">
        <f t="shared" si="2021"/>
        <v>AM$17</v>
      </c>
      <c r="AN1803" s="195" t="str">
        <f t="shared" si="2021"/>
        <v>AN$17</v>
      </c>
      <c r="AO1803" s="195" t="str">
        <f t="shared" si="2021"/>
        <v>AO$17</v>
      </c>
      <c r="AP1803" s="195" t="str">
        <f t="shared" si="2021"/>
        <v>AP$17</v>
      </c>
      <c r="AQ1803" s="195" t="str">
        <f t="shared" si="2021"/>
        <v>AQ$17</v>
      </c>
      <c r="AR1803" s="195" t="str">
        <f t="shared" si="2021"/>
        <v>AR$17</v>
      </c>
      <c r="AS1803" s="195" t="str">
        <f t="shared" si="2021"/>
        <v>AS$17</v>
      </c>
      <c r="AT1803" s="195" t="str">
        <f t="shared" si="2021"/>
        <v>AT$17</v>
      </c>
      <c r="AU1803" s="195" t="str">
        <f t="shared" si="2021"/>
        <v>AU$17</v>
      </c>
      <c r="AV1803" s="195" t="str">
        <f t="shared" si="2021"/>
        <v>AV$17</v>
      </c>
      <c r="AW1803" s="195" t="str">
        <f t="shared" si="2021"/>
        <v>AW$17</v>
      </c>
      <c r="AX1803" s="195" t="str">
        <f t="shared" si="2021"/>
        <v>AX$17</v>
      </c>
      <c r="AY1803" s="195" t="str">
        <f t="shared" ref="AY1803:CD1803" si="2022">AY$21</f>
        <v>AY$17</v>
      </c>
      <c r="AZ1803" s="195" t="str">
        <f t="shared" si="2022"/>
        <v>AZ$17</v>
      </c>
      <c r="BA1803" s="195" t="str">
        <f t="shared" si="2022"/>
        <v>BA$17</v>
      </c>
      <c r="BB1803" s="195" t="str">
        <f t="shared" si="2022"/>
        <v>BB$17</v>
      </c>
      <c r="BC1803" s="195" t="str">
        <f t="shared" si="2022"/>
        <v>BC$17</v>
      </c>
      <c r="BD1803" s="195" t="str">
        <f t="shared" si="2022"/>
        <v>BD$17</v>
      </c>
      <c r="BE1803" s="195" t="str">
        <f t="shared" si="2022"/>
        <v>BE$17</v>
      </c>
      <c r="BF1803" s="195" t="str">
        <f t="shared" si="2022"/>
        <v>BF$17</v>
      </c>
      <c r="BG1803" s="195" t="str">
        <f t="shared" si="2022"/>
        <v>BG$17</v>
      </c>
      <c r="BH1803" s="195" t="str">
        <f t="shared" si="2022"/>
        <v>BH$17</v>
      </c>
      <c r="BI1803" s="195" t="str">
        <f t="shared" si="2022"/>
        <v>BI$17</v>
      </c>
      <c r="BJ1803" s="195" t="str">
        <f t="shared" si="2022"/>
        <v>BJ$17</v>
      </c>
      <c r="BK1803" s="195" t="str">
        <f t="shared" si="2022"/>
        <v>BK$17</v>
      </c>
      <c r="BL1803" s="195" t="str">
        <f t="shared" si="2022"/>
        <v>BL$17</v>
      </c>
      <c r="BM1803" s="195" t="str">
        <f t="shared" si="2022"/>
        <v>BM$17</v>
      </c>
      <c r="BN1803" s="195" t="str">
        <f t="shared" si="2022"/>
        <v>BN$17</v>
      </c>
      <c r="BO1803" s="195" t="str">
        <f t="shared" si="2022"/>
        <v>BO$17</v>
      </c>
      <c r="BP1803" s="195" t="str">
        <f t="shared" si="2022"/>
        <v>BP$17</v>
      </c>
      <c r="BQ1803" s="195" t="str">
        <f t="shared" si="2022"/>
        <v>BQ$17</v>
      </c>
      <c r="BR1803" s="195" t="str">
        <f t="shared" si="2022"/>
        <v>BR$17</v>
      </c>
      <c r="BS1803" s="195" t="str">
        <f t="shared" si="2022"/>
        <v>BS$17</v>
      </c>
      <c r="BT1803" s="195" t="str">
        <f t="shared" si="2022"/>
        <v>BT$17</v>
      </c>
      <c r="BU1803" s="195" t="str">
        <f t="shared" si="2022"/>
        <v>BU$17</v>
      </c>
      <c r="BV1803" s="195" t="str">
        <f t="shared" si="2022"/>
        <v>BV$17</v>
      </c>
      <c r="BW1803" s="195" t="str">
        <f t="shared" si="2022"/>
        <v>BW$17</v>
      </c>
      <c r="BX1803" s="195" t="str">
        <f t="shared" si="2022"/>
        <v>BX$17</v>
      </c>
      <c r="BY1803" s="195" t="str">
        <f t="shared" si="2022"/>
        <v>BY$17</v>
      </c>
      <c r="BZ1803" s="195" t="str">
        <f t="shared" si="2022"/>
        <v>BZ$17</v>
      </c>
      <c r="CA1803" s="195" t="str">
        <f t="shared" si="2022"/>
        <v>CA$17</v>
      </c>
      <c r="CB1803" s="195" t="str">
        <f t="shared" si="2022"/>
        <v>CB$17</v>
      </c>
      <c r="CC1803" s="195" t="str">
        <f t="shared" si="2022"/>
        <v>CC$17</v>
      </c>
      <c r="CD1803" s="195" t="str">
        <f t="shared" si="2022"/>
        <v>CD$17</v>
      </c>
      <c r="CE1803" s="195" t="str">
        <f t="shared" ref="CE1803:CK1803" si="2023">CE$21</f>
        <v>CE$17</v>
      </c>
      <c r="CF1803" s="195" t="str">
        <f t="shared" si="2023"/>
        <v>CF$17</v>
      </c>
      <c r="CG1803" s="195" t="str">
        <f t="shared" si="2023"/>
        <v>CG$17</v>
      </c>
      <c r="CH1803" s="195" t="str">
        <f t="shared" si="2023"/>
        <v>CH$17</v>
      </c>
      <c r="CI1803" s="195" t="str">
        <f t="shared" si="2023"/>
        <v>CI$17</v>
      </c>
      <c r="CJ1803" s="195" t="str">
        <f t="shared" si="2023"/>
        <v>CJ$17</v>
      </c>
      <c r="CK1803" s="195" t="str">
        <f t="shared" si="2023"/>
        <v>CK$17</v>
      </c>
    </row>
    <row r="1804" spans="2:89" x14ac:dyDescent="0.35">
      <c r="B1804" s="171" t="s">
        <v>491</v>
      </c>
      <c r="E1804" s="8"/>
      <c r="H1804" s="196"/>
      <c r="I1804" s="197"/>
      <c r="J1804" s="197"/>
      <c r="K1804" s="198"/>
      <c r="L1804" s="198"/>
      <c r="M1804" s="198"/>
      <c r="N1804" s="198"/>
      <c r="O1804" s="198"/>
      <c r="P1804" s="198"/>
      <c r="R1804" s="198"/>
      <c r="S1804" s="186"/>
      <c r="T1804" s="186"/>
      <c r="U1804" s="186"/>
      <c r="V1804" s="186"/>
      <c r="W1804" s="186"/>
      <c r="X1804" s="186"/>
      <c r="Y1804" s="186"/>
      <c r="Z1804" s="186"/>
      <c r="AA1804" s="186"/>
      <c r="AB1804" s="186"/>
      <c r="AC1804" s="186"/>
      <c r="AD1804" s="186"/>
      <c r="AE1804" s="186"/>
      <c r="AF1804" s="186"/>
      <c r="AG1804" s="186"/>
      <c r="AH1804" s="186"/>
      <c r="AI1804" s="186"/>
      <c r="AJ1804" s="186"/>
      <c r="AK1804" s="186"/>
      <c r="AL1804" s="186"/>
      <c r="AM1804" s="186"/>
      <c r="AN1804" s="186"/>
      <c r="AO1804" s="186"/>
      <c r="AP1804" s="186"/>
      <c r="AQ1804" s="186"/>
      <c r="AR1804" s="186"/>
      <c r="AS1804" s="186"/>
      <c r="AT1804" s="186"/>
      <c r="AU1804" s="186"/>
      <c r="AV1804" s="186"/>
      <c r="AW1804" s="186"/>
      <c r="AX1804" s="186"/>
      <c r="AY1804" s="186"/>
      <c r="AZ1804" s="186"/>
      <c r="BA1804" s="186"/>
      <c r="BB1804" s="186"/>
      <c r="BC1804" s="186"/>
      <c r="BD1804" s="186"/>
      <c r="BE1804" s="186"/>
      <c r="BF1804" s="186"/>
      <c r="BG1804" s="186"/>
      <c r="BH1804" s="186"/>
      <c r="BI1804" s="186"/>
      <c r="BJ1804" s="186"/>
      <c r="BK1804" s="186"/>
      <c r="BL1804" s="186"/>
      <c r="BM1804" s="186"/>
      <c r="BN1804" s="186"/>
      <c r="BO1804" s="186"/>
      <c r="BP1804" s="186"/>
      <c r="BQ1804" s="186"/>
      <c r="BR1804" s="186"/>
      <c r="BS1804" s="186"/>
      <c r="BT1804" s="186"/>
      <c r="BU1804" s="186"/>
      <c r="BV1804" s="186"/>
      <c r="BW1804" s="186"/>
      <c r="BX1804" s="186"/>
      <c r="BY1804" s="186"/>
      <c r="BZ1804" s="186"/>
      <c r="CA1804" s="186"/>
      <c r="CB1804" s="186"/>
      <c r="CC1804" s="186"/>
      <c r="CD1804" s="186"/>
      <c r="CE1804" s="186"/>
      <c r="CF1804" s="186"/>
      <c r="CG1804" s="186"/>
      <c r="CH1804" s="186"/>
      <c r="CI1804" s="186"/>
      <c r="CJ1804" s="186"/>
      <c r="CK1804" s="186"/>
    </row>
    <row r="1805" spans="2:89" x14ac:dyDescent="0.35">
      <c r="B1805" s="171" t="s">
        <v>505</v>
      </c>
      <c r="E1805" s="8"/>
      <c r="H1805" s="196"/>
      <c r="I1805" s="197"/>
      <c r="J1805" s="197"/>
      <c r="K1805" s="198"/>
      <c r="L1805" s="198"/>
      <c r="M1805" s="198"/>
      <c r="N1805" s="198"/>
      <c r="O1805" s="198"/>
      <c r="P1805" s="198"/>
      <c r="R1805" s="198"/>
      <c r="S1805" s="186"/>
      <c r="T1805" s="186"/>
      <c r="U1805" s="186"/>
      <c r="V1805" s="186"/>
      <c r="W1805" s="186"/>
      <c r="X1805" s="186"/>
      <c r="Y1805" s="186"/>
      <c r="Z1805" s="186"/>
      <c r="AA1805" s="186"/>
      <c r="AB1805" s="186"/>
      <c r="AC1805" s="186"/>
      <c r="AD1805" s="186"/>
      <c r="AE1805" s="186"/>
      <c r="AF1805" s="186"/>
      <c r="AG1805" s="186"/>
      <c r="AH1805" s="186"/>
      <c r="AI1805" s="186"/>
      <c r="AJ1805" s="186"/>
      <c r="AK1805" s="186"/>
      <c r="AL1805" s="186"/>
      <c r="AM1805" s="186"/>
      <c r="AN1805" s="186"/>
      <c r="AO1805" s="186"/>
      <c r="AP1805" s="186"/>
      <c r="AQ1805" s="186"/>
      <c r="AR1805" s="186"/>
      <c r="AS1805" s="186"/>
      <c r="AT1805" s="186"/>
      <c r="AU1805" s="186"/>
      <c r="AV1805" s="186"/>
      <c r="AW1805" s="186"/>
      <c r="AX1805" s="186"/>
      <c r="AY1805" s="186"/>
      <c r="AZ1805" s="186"/>
      <c r="BA1805" s="186"/>
      <c r="BB1805" s="186"/>
      <c r="BC1805" s="186"/>
      <c r="BD1805" s="186"/>
      <c r="BE1805" s="186"/>
      <c r="BF1805" s="186"/>
      <c r="BG1805" s="186"/>
      <c r="BH1805" s="186"/>
      <c r="BI1805" s="186"/>
      <c r="BJ1805" s="186"/>
      <c r="BK1805" s="186"/>
      <c r="BL1805" s="186"/>
      <c r="BM1805" s="186"/>
      <c r="BN1805" s="186"/>
      <c r="BO1805" s="186"/>
      <c r="BP1805" s="186"/>
      <c r="BQ1805" s="186"/>
      <c r="BR1805" s="186"/>
      <c r="BS1805" s="186"/>
      <c r="BT1805" s="186"/>
      <c r="BU1805" s="186"/>
      <c r="BV1805" s="186"/>
      <c r="BW1805" s="186"/>
      <c r="BX1805" s="186"/>
      <c r="BY1805" s="186"/>
      <c r="BZ1805" s="186"/>
      <c r="CA1805" s="186"/>
      <c r="CB1805" s="186"/>
      <c r="CC1805" s="186"/>
      <c r="CD1805" s="186"/>
      <c r="CE1805" s="186"/>
      <c r="CF1805" s="186"/>
      <c r="CG1805" s="186"/>
      <c r="CH1805" s="186"/>
      <c r="CI1805" s="186"/>
      <c r="CJ1805" s="186"/>
      <c r="CK1805" s="186"/>
    </row>
    <row r="1806" spans="2:89" x14ac:dyDescent="0.35">
      <c r="B1806" s="171" t="s">
        <v>463</v>
      </c>
      <c r="E1806" s="8"/>
      <c r="H1806" s="196"/>
      <c r="I1806" s="197"/>
      <c r="J1806" s="197"/>
      <c r="K1806" s="198"/>
      <c r="L1806" s="198"/>
      <c r="M1806" s="198"/>
      <c r="N1806" s="198"/>
      <c r="O1806" s="198"/>
      <c r="P1806" s="198"/>
      <c r="R1806" s="198"/>
      <c r="S1806" s="186" t="str">
        <f t="shared" ref="S1806:AX1806" si="2024">S$22</f>
        <v>S$18</v>
      </c>
      <c r="T1806" s="186" t="str">
        <f t="shared" si="2024"/>
        <v>T$18</v>
      </c>
      <c r="U1806" s="186" t="str">
        <f t="shared" si="2024"/>
        <v>U$18</v>
      </c>
      <c r="V1806" s="186" t="str">
        <f t="shared" si="2024"/>
        <v>V$18</v>
      </c>
      <c r="W1806" s="186" t="str">
        <f t="shared" si="2024"/>
        <v>W$18</v>
      </c>
      <c r="X1806" s="186" t="str">
        <f t="shared" si="2024"/>
        <v>X$18</v>
      </c>
      <c r="Y1806" s="186" t="str">
        <f t="shared" si="2024"/>
        <v>Y$18</v>
      </c>
      <c r="Z1806" s="186" t="str">
        <f t="shared" si="2024"/>
        <v>Z$18</v>
      </c>
      <c r="AA1806" s="186" t="str">
        <f t="shared" si="2024"/>
        <v>AA$18</v>
      </c>
      <c r="AB1806" s="186" t="str">
        <f t="shared" si="2024"/>
        <v>AB$18</v>
      </c>
      <c r="AC1806" s="186" t="str">
        <f t="shared" si="2024"/>
        <v>AC$18</v>
      </c>
      <c r="AD1806" s="186" t="str">
        <f t="shared" si="2024"/>
        <v>AD$18</v>
      </c>
      <c r="AE1806" s="186" t="str">
        <f t="shared" si="2024"/>
        <v>AE$18</v>
      </c>
      <c r="AF1806" s="186" t="str">
        <f t="shared" si="2024"/>
        <v>AF$18</v>
      </c>
      <c r="AG1806" s="186" t="str">
        <f t="shared" si="2024"/>
        <v>AG$18</v>
      </c>
      <c r="AH1806" s="186" t="str">
        <f t="shared" si="2024"/>
        <v>AH$18</v>
      </c>
      <c r="AI1806" s="186" t="str">
        <f t="shared" si="2024"/>
        <v>AI$18</v>
      </c>
      <c r="AJ1806" s="186" t="str">
        <f t="shared" si="2024"/>
        <v>AJ$18</v>
      </c>
      <c r="AK1806" s="186" t="str">
        <f t="shared" si="2024"/>
        <v>AK$18</v>
      </c>
      <c r="AL1806" s="186" t="str">
        <f t="shared" si="2024"/>
        <v>AL$18</v>
      </c>
      <c r="AM1806" s="186" t="str">
        <f t="shared" si="2024"/>
        <v>AM$18</v>
      </c>
      <c r="AN1806" s="186" t="str">
        <f t="shared" si="2024"/>
        <v>AN$18</v>
      </c>
      <c r="AO1806" s="186" t="str">
        <f t="shared" si="2024"/>
        <v>AO$18</v>
      </c>
      <c r="AP1806" s="186" t="str">
        <f t="shared" si="2024"/>
        <v>AP$18</v>
      </c>
      <c r="AQ1806" s="186" t="str">
        <f t="shared" si="2024"/>
        <v>AQ$18</v>
      </c>
      <c r="AR1806" s="186" t="str">
        <f t="shared" si="2024"/>
        <v>AR$18</v>
      </c>
      <c r="AS1806" s="186" t="str">
        <f t="shared" si="2024"/>
        <v>AS$18</v>
      </c>
      <c r="AT1806" s="186" t="str">
        <f t="shared" si="2024"/>
        <v>AT$18</v>
      </c>
      <c r="AU1806" s="186" t="str">
        <f t="shared" si="2024"/>
        <v>AU$18</v>
      </c>
      <c r="AV1806" s="186" t="str">
        <f t="shared" si="2024"/>
        <v>AV$18</v>
      </c>
      <c r="AW1806" s="186" t="str">
        <f t="shared" si="2024"/>
        <v>AW$18</v>
      </c>
      <c r="AX1806" s="186" t="str">
        <f t="shared" si="2024"/>
        <v>AX$18</v>
      </c>
      <c r="AY1806" s="186" t="str">
        <f t="shared" ref="AY1806:CD1806" si="2025">AY$22</f>
        <v>AY$18</v>
      </c>
      <c r="AZ1806" s="186" t="str">
        <f t="shared" si="2025"/>
        <v>AZ$18</v>
      </c>
      <c r="BA1806" s="186" t="str">
        <f t="shared" si="2025"/>
        <v>BA$18</v>
      </c>
      <c r="BB1806" s="186" t="str">
        <f t="shared" si="2025"/>
        <v>BB$18</v>
      </c>
      <c r="BC1806" s="186" t="str">
        <f t="shared" si="2025"/>
        <v>BC$18</v>
      </c>
      <c r="BD1806" s="186" t="str">
        <f t="shared" si="2025"/>
        <v>BD$18</v>
      </c>
      <c r="BE1806" s="186" t="str">
        <f t="shared" si="2025"/>
        <v>BE$18</v>
      </c>
      <c r="BF1806" s="186" t="str">
        <f t="shared" si="2025"/>
        <v>BF$18</v>
      </c>
      <c r="BG1806" s="186" t="str">
        <f t="shared" si="2025"/>
        <v>BG$18</v>
      </c>
      <c r="BH1806" s="186" t="str">
        <f t="shared" si="2025"/>
        <v>BH$18</v>
      </c>
      <c r="BI1806" s="186" t="str">
        <f t="shared" si="2025"/>
        <v>BI$18</v>
      </c>
      <c r="BJ1806" s="186" t="str">
        <f t="shared" si="2025"/>
        <v>BJ$18</v>
      </c>
      <c r="BK1806" s="186" t="str">
        <f t="shared" si="2025"/>
        <v>BK$18</v>
      </c>
      <c r="BL1806" s="186" t="str">
        <f t="shared" si="2025"/>
        <v>BL$18</v>
      </c>
      <c r="BM1806" s="186" t="str">
        <f t="shared" si="2025"/>
        <v>BM$18</v>
      </c>
      <c r="BN1806" s="186" t="str">
        <f t="shared" si="2025"/>
        <v>BN$18</v>
      </c>
      <c r="BO1806" s="186" t="str">
        <f t="shared" si="2025"/>
        <v>BO$18</v>
      </c>
      <c r="BP1806" s="186" t="str">
        <f t="shared" si="2025"/>
        <v>BP$18</v>
      </c>
      <c r="BQ1806" s="186" t="str">
        <f t="shared" si="2025"/>
        <v>BQ$18</v>
      </c>
      <c r="BR1806" s="186" t="str">
        <f t="shared" si="2025"/>
        <v>BR$18</v>
      </c>
      <c r="BS1806" s="186" t="str">
        <f t="shared" si="2025"/>
        <v>BS$18</v>
      </c>
      <c r="BT1806" s="186" t="str">
        <f t="shared" si="2025"/>
        <v>BT$18</v>
      </c>
      <c r="BU1806" s="186" t="str">
        <f t="shared" si="2025"/>
        <v>BU$18</v>
      </c>
      <c r="BV1806" s="186" t="str">
        <f t="shared" si="2025"/>
        <v>BV$18</v>
      </c>
      <c r="BW1806" s="186" t="str">
        <f t="shared" si="2025"/>
        <v>BW$18</v>
      </c>
      <c r="BX1806" s="186" t="str">
        <f t="shared" si="2025"/>
        <v>BX$18</v>
      </c>
      <c r="BY1806" s="186" t="str">
        <f t="shared" si="2025"/>
        <v>BY$18</v>
      </c>
      <c r="BZ1806" s="186" t="str">
        <f t="shared" si="2025"/>
        <v>BZ$18</v>
      </c>
      <c r="CA1806" s="186" t="str">
        <f t="shared" si="2025"/>
        <v>CA$18</v>
      </c>
      <c r="CB1806" s="186" t="str">
        <f t="shared" si="2025"/>
        <v>CB$18</v>
      </c>
      <c r="CC1806" s="186" t="str">
        <f t="shared" si="2025"/>
        <v>CC$18</v>
      </c>
      <c r="CD1806" s="186" t="str">
        <f t="shared" si="2025"/>
        <v>CD$18</v>
      </c>
      <c r="CE1806" s="186" t="str">
        <f t="shared" ref="CE1806:CK1806" si="2026">CE$22</f>
        <v>CE$18</v>
      </c>
      <c r="CF1806" s="186" t="str">
        <f t="shared" si="2026"/>
        <v>CF$18</v>
      </c>
      <c r="CG1806" s="186" t="str">
        <f t="shared" si="2026"/>
        <v>CG$18</v>
      </c>
      <c r="CH1806" s="186" t="str">
        <f t="shared" si="2026"/>
        <v>CH$18</v>
      </c>
      <c r="CI1806" s="186" t="str">
        <f t="shared" si="2026"/>
        <v>CI$18</v>
      </c>
      <c r="CJ1806" s="186" t="str">
        <f t="shared" si="2026"/>
        <v>CJ$18</v>
      </c>
      <c r="CK1806" s="186" t="str">
        <f t="shared" si="2026"/>
        <v>CK$18</v>
      </c>
    </row>
    <row r="1807" spans="2:89" x14ac:dyDescent="0.35">
      <c r="B1807" s="171" t="s">
        <v>464</v>
      </c>
      <c r="E1807" s="8"/>
      <c r="H1807" s="196"/>
      <c r="I1807" s="197"/>
      <c r="J1807" s="197"/>
      <c r="K1807" s="198"/>
      <c r="L1807" s="198"/>
      <c r="M1807" s="198"/>
      <c r="N1807" s="198"/>
      <c r="O1807" s="198"/>
      <c r="P1807" s="198"/>
      <c r="R1807" s="198"/>
      <c r="S1807" s="186" t="str">
        <f t="shared" ref="S1807:AX1807" si="2027">S$23</f>
        <v>S$19</v>
      </c>
      <c r="T1807" s="186" t="str">
        <f t="shared" si="2027"/>
        <v>T$19</v>
      </c>
      <c r="U1807" s="186" t="str">
        <f t="shared" si="2027"/>
        <v>U$19</v>
      </c>
      <c r="V1807" s="186" t="str">
        <f t="shared" si="2027"/>
        <v>V$19</v>
      </c>
      <c r="W1807" s="186" t="str">
        <f t="shared" si="2027"/>
        <v>W$19</v>
      </c>
      <c r="X1807" s="186" t="str">
        <f t="shared" si="2027"/>
        <v>X$19</v>
      </c>
      <c r="Y1807" s="186" t="str">
        <f t="shared" si="2027"/>
        <v>Y$19</v>
      </c>
      <c r="Z1807" s="186" t="str">
        <f t="shared" si="2027"/>
        <v>Z$19</v>
      </c>
      <c r="AA1807" s="186" t="str">
        <f t="shared" si="2027"/>
        <v>AA$19</v>
      </c>
      <c r="AB1807" s="186" t="str">
        <f t="shared" si="2027"/>
        <v>AB$19</v>
      </c>
      <c r="AC1807" s="186" t="str">
        <f t="shared" si="2027"/>
        <v>AC$19</v>
      </c>
      <c r="AD1807" s="186" t="str">
        <f t="shared" si="2027"/>
        <v>AD$19</v>
      </c>
      <c r="AE1807" s="186" t="str">
        <f t="shared" si="2027"/>
        <v>AE$19</v>
      </c>
      <c r="AF1807" s="186" t="str">
        <f t="shared" si="2027"/>
        <v>AF$19</v>
      </c>
      <c r="AG1807" s="186" t="str">
        <f t="shared" si="2027"/>
        <v>AG$19</v>
      </c>
      <c r="AH1807" s="186" t="str">
        <f t="shared" si="2027"/>
        <v>AH$19</v>
      </c>
      <c r="AI1807" s="186" t="str">
        <f t="shared" si="2027"/>
        <v>AI$19</v>
      </c>
      <c r="AJ1807" s="186" t="str">
        <f t="shared" si="2027"/>
        <v>AJ$19</v>
      </c>
      <c r="AK1807" s="186" t="str">
        <f t="shared" si="2027"/>
        <v>AK$19</v>
      </c>
      <c r="AL1807" s="186" t="str">
        <f t="shared" si="2027"/>
        <v>AL$19</v>
      </c>
      <c r="AM1807" s="186" t="str">
        <f t="shared" si="2027"/>
        <v>AM$19</v>
      </c>
      <c r="AN1807" s="186" t="str">
        <f t="shared" si="2027"/>
        <v>AN$19</v>
      </c>
      <c r="AO1807" s="186" t="str">
        <f t="shared" si="2027"/>
        <v>AO$19</v>
      </c>
      <c r="AP1807" s="186" t="str">
        <f t="shared" si="2027"/>
        <v>AP$19</v>
      </c>
      <c r="AQ1807" s="186" t="str">
        <f t="shared" si="2027"/>
        <v>AQ$19</v>
      </c>
      <c r="AR1807" s="186" t="str">
        <f t="shared" si="2027"/>
        <v>AR$19</v>
      </c>
      <c r="AS1807" s="186" t="str">
        <f t="shared" si="2027"/>
        <v>AS$19</v>
      </c>
      <c r="AT1807" s="186" t="str">
        <f t="shared" si="2027"/>
        <v>AT$19</v>
      </c>
      <c r="AU1807" s="186" t="str">
        <f t="shared" si="2027"/>
        <v>AU$19</v>
      </c>
      <c r="AV1807" s="186" t="str">
        <f t="shared" si="2027"/>
        <v>AV$19</v>
      </c>
      <c r="AW1807" s="186" t="str">
        <f t="shared" si="2027"/>
        <v>AW$19</v>
      </c>
      <c r="AX1807" s="186" t="str">
        <f t="shared" si="2027"/>
        <v>AX$19</v>
      </c>
      <c r="AY1807" s="186" t="str">
        <f t="shared" ref="AY1807:CD1807" si="2028">AY$23</f>
        <v>AY$19</v>
      </c>
      <c r="AZ1807" s="186" t="str">
        <f t="shared" si="2028"/>
        <v>AZ$19</v>
      </c>
      <c r="BA1807" s="186" t="str">
        <f t="shared" si="2028"/>
        <v>BA$19</v>
      </c>
      <c r="BB1807" s="186" t="str">
        <f t="shared" si="2028"/>
        <v>BB$19</v>
      </c>
      <c r="BC1807" s="186" t="str">
        <f t="shared" si="2028"/>
        <v>BC$19</v>
      </c>
      <c r="BD1807" s="186" t="str">
        <f t="shared" si="2028"/>
        <v>BD$19</v>
      </c>
      <c r="BE1807" s="186" t="str">
        <f t="shared" si="2028"/>
        <v>BE$19</v>
      </c>
      <c r="BF1807" s="186" t="str">
        <f t="shared" si="2028"/>
        <v>BF$19</v>
      </c>
      <c r="BG1807" s="186" t="str">
        <f t="shared" si="2028"/>
        <v>BG$19</v>
      </c>
      <c r="BH1807" s="186" t="str">
        <f t="shared" si="2028"/>
        <v>BH$19</v>
      </c>
      <c r="BI1807" s="186" t="str">
        <f t="shared" si="2028"/>
        <v>BI$19</v>
      </c>
      <c r="BJ1807" s="186" t="str">
        <f t="shared" si="2028"/>
        <v>BJ$19</v>
      </c>
      <c r="BK1807" s="186" t="str">
        <f t="shared" si="2028"/>
        <v>BK$19</v>
      </c>
      <c r="BL1807" s="186" t="str">
        <f t="shared" si="2028"/>
        <v>BL$19</v>
      </c>
      <c r="BM1807" s="186" t="str">
        <f t="shared" si="2028"/>
        <v>BM$19</v>
      </c>
      <c r="BN1807" s="186" t="str">
        <f t="shared" si="2028"/>
        <v>BN$19</v>
      </c>
      <c r="BO1807" s="186" t="str">
        <f t="shared" si="2028"/>
        <v>BO$19</v>
      </c>
      <c r="BP1807" s="186" t="str">
        <f t="shared" si="2028"/>
        <v>BP$19</v>
      </c>
      <c r="BQ1807" s="186" t="str">
        <f t="shared" si="2028"/>
        <v>BQ$19</v>
      </c>
      <c r="BR1807" s="186" t="str">
        <f t="shared" si="2028"/>
        <v>BR$19</v>
      </c>
      <c r="BS1807" s="186" t="str">
        <f t="shared" si="2028"/>
        <v>BS$19</v>
      </c>
      <c r="BT1807" s="186" t="str">
        <f t="shared" si="2028"/>
        <v>BT$19</v>
      </c>
      <c r="BU1807" s="186" t="str">
        <f t="shared" si="2028"/>
        <v>BU$19</v>
      </c>
      <c r="BV1807" s="186" t="str">
        <f t="shared" si="2028"/>
        <v>BV$19</v>
      </c>
      <c r="BW1807" s="186" t="str">
        <f t="shared" si="2028"/>
        <v>BW$19</v>
      </c>
      <c r="BX1807" s="186" t="str">
        <f t="shared" si="2028"/>
        <v>BX$19</v>
      </c>
      <c r="BY1807" s="186" t="str">
        <f t="shared" si="2028"/>
        <v>BY$19</v>
      </c>
      <c r="BZ1807" s="186" t="str">
        <f t="shared" si="2028"/>
        <v>BZ$19</v>
      </c>
      <c r="CA1807" s="186" t="str">
        <f t="shared" si="2028"/>
        <v>CA$19</v>
      </c>
      <c r="CB1807" s="186" t="str">
        <f t="shared" si="2028"/>
        <v>CB$19</v>
      </c>
      <c r="CC1807" s="186" t="str">
        <f t="shared" si="2028"/>
        <v>CC$19</v>
      </c>
      <c r="CD1807" s="186" t="str">
        <f t="shared" si="2028"/>
        <v>CD$19</v>
      </c>
      <c r="CE1807" s="186" t="str">
        <f t="shared" ref="CE1807:CK1807" si="2029">CE$23</f>
        <v>CE$19</v>
      </c>
      <c r="CF1807" s="186" t="str">
        <f t="shared" si="2029"/>
        <v>CF$19</v>
      </c>
      <c r="CG1807" s="186" t="str">
        <f t="shared" si="2029"/>
        <v>CG$19</v>
      </c>
      <c r="CH1807" s="186" t="str">
        <f t="shared" si="2029"/>
        <v>CH$19</v>
      </c>
      <c r="CI1807" s="186" t="str">
        <f t="shared" si="2029"/>
        <v>CI$19</v>
      </c>
      <c r="CJ1807" s="186" t="str">
        <f t="shared" si="2029"/>
        <v>CJ$19</v>
      </c>
      <c r="CK1807" s="186" t="str">
        <f t="shared" si="2029"/>
        <v>CK$19</v>
      </c>
    </row>
    <row r="1808" spans="2:89" x14ac:dyDescent="0.35">
      <c r="B1808" s="66" t="s">
        <v>306</v>
      </c>
      <c r="C1808" s="31"/>
      <c r="D1808" t="s">
        <v>763</v>
      </c>
      <c r="E1808" s="8" t="str">
        <f t="shared" ref="E1808:E1834" si="2030">ROW()&amp;" "&amp;D1808</f>
        <v>1808 LAMORT-S</v>
      </c>
      <c r="F1808" t="s">
        <v>351</v>
      </c>
      <c r="H1808" s="22"/>
      <c r="I1808" s="288"/>
      <c r="J1808" s="288"/>
      <c r="K1808" s="22"/>
      <c r="L1808" s="22"/>
      <c r="M1808" s="22"/>
      <c r="N1808" s="22"/>
      <c r="O1808" s="22"/>
      <c r="P1808" s="22"/>
      <c r="R1808" s="66"/>
      <c r="S1808" s="290"/>
      <c r="T1808" s="290"/>
      <c r="U1808" s="290"/>
      <c r="V1808" s="290"/>
      <c r="W1808" s="290"/>
      <c r="X1808" s="290"/>
      <c r="Y1808" s="290"/>
      <c r="Z1808" s="290"/>
      <c r="AA1808" s="290"/>
      <c r="AB1808" s="290"/>
      <c r="AC1808" s="290"/>
      <c r="AD1808" s="290"/>
      <c r="AE1808" s="290"/>
      <c r="AF1808" s="290"/>
      <c r="AG1808" s="290"/>
      <c r="AH1808" s="290"/>
      <c r="AI1808" s="290"/>
      <c r="AJ1808" s="290"/>
      <c r="AK1808" s="290"/>
      <c r="AL1808" s="290"/>
      <c r="AM1808" s="290"/>
      <c r="AN1808" s="290"/>
      <c r="AO1808" s="290"/>
      <c r="AP1808" s="290"/>
      <c r="AQ1808" s="290"/>
      <c r="AR1808" s="290"/>
      <c r="AS1808" s="290"/>
      <c r="AT1808" s="290"/>
      <c r="AU1808" s="290"/>
      <c r="AV1808" s="290"/>
      <c r="AW1808" s="290"/>
      <c r="AX1808" s="290"/>
      <c r="AY1808" s="290"/>
      <c r="AZ1808" s="290"/>
      <c r="BA1808" s="290"/>
      <c r="BB1808" s="290"/>
      <c r="BC1808" s="290"/>
      <c r="BD1808" s="290"/>
      <c r="BE1808" s="290"/>
      <c r="BF1808" s="290"/>
      <c r="BG1808" s="290"/>
      <c r="BH1808" s="290"/>
      <c r="BI1808" s="290"/>
      <c r="BJ1808" s="290"/>
      <c r="BK1808" s="290"/>
      <c r="BL1808" s="290"/>
      <c r="BM1808" s="290"/>
      <c r="BN1808" s="290"/>
      <c r="BO1808" s="290"/>
      <c r="BP1808" s="290"/>
      <c r="BQ1808" s="290"/>
      <c r="BR1808" s="290"/>
      <c r="BS1808" s="290"/>
      <c r="BT1808" s="290"/>
      <c r="BU1808" s="290"/>
      <c r="BV1808" s="290"/>
      <c r="BW1808" s="290"/>
      <c r="BX1808" s="290"/>
      <c r="BY1808" s="290"/>
      <c r="BZ1808" s="290"/>
      <c r="CA1808" s="290"/>
      <c r="CB1808" s="290"/>
      <c r="CC1808" s="290"/>
      <c r="CD1808" s="290"/>
      <c r="CE1808" s="290"/>
      <c r="CF1808" s="290"/>
      <c r="CG1808" s="290"/>
      <c r="CH1808" s="290"/>
      <c r="CI1808" s="290"/>
      <c r="CJ1808" s="290"/>
      <c r="CK1808" s="290"/>
    </row>
    <row r="1809" spans="2:89" x14ac:dyDescent="0.35">
      <c r="B1809" s="126" t="str">
        <f>"Assumptions - "&amp;B1808</f>
        <v>Assumptions - Volume driven amortizing loan - no defaults:</v>
      </c>
      <c r="D1809" t="s">
        <v>763</v>
      </c>
      <c r="E1809" s="12" t="str">
        <f t="shared" ref="E1809" si="2031">ROW()&amp;" "&amp;D1809</f>
        <v>1809 LAMORT-S</v>
      </c>
      <c r="G1809" t="str">
        <f>E1809</f>
        <v>1809 LAMORT-S</v>
      </c>
      <c r="H1809" s="31"/>
      <c r="I1809" s="73"/>
      <c r="J1809" s="73"/>
      <c r="K1809" s="31"/>
      <c r="L1809" s="31"/>
      <c r="M1809" s="31"/>
      <c r="N1809" s="31"/>
      <c r="O1809" s="31"/>
      <c r="P1809" s="31"/>
      <c r="R1809" s="67"/>
      <c r="S1809" s="233"/>
      <c r="T1809" s="233"/>
      <c r="U1809" s="233"/>
      <c r="V1809" s="233"/>
      <c r="W1809" s="233"/>
      <c r="X1809" s="233"/>
      <c r="Y1809" s="233"/>
      <c r="Z1809" s="233"/>
      <c r="AA1809" s="233"/>
      <c r="AB1809" s="233"/>
      <c r="AC1809" s="233"/>
      <c r="AD1809" s="233"/>
      <c r="AE1809" s="233"/>
      <c r="AF1809" s="233"/>
      <c r="AG1809" s="233"/>
      <c r="AH1809" s="233"/>
      <c r="AI1809" s="233"/>
      <c r="AJ1809" s="233"/>
      <c r="AK1809" s="233"/>
      <c r="AL1809" s="233"/>
      <c r="AM1809" s="233"/>
      <c r="AN1809" s="233"/>
      <c r="AO1809" s="233"/>
      <c r="AP1809" s="233"/>
      <c r="AQ1809" s="233"/>
      <c r="AR1809" s="233"/>
      <c r="AS1809" s="233"/>
      <c r="AT1809" s="233"/>
      <c r="AU1809" s="233"/>
      <c r="AV1809" s="233"/>
      <c r="AW1809" s="233"/>
      <c r="AX1809" s="233"/>
      <c r="AY1809" s="233"/>
      <c r="AZ1809" s="233"/>
      <c r="BA1809" s="233"/>
      <c r="BB1809" s="233"/>
      <c r="BC1809" s="233"/>
      <c r="BD1809" s="233"/>
      <c r="BE1809" s="233"/>
      <c r="BF1809" s="233"/>
      <c r="BG1809" s="233"/>
      <c r="BH1809" s="233"/>
      <c r="BI1809" s="233"/>
      <c r="BJ1809" s="233"/>
      <c r="BK1809" s="233"/>
      <c r="BL1809" s="233"/>
      <c r="BM1809" s="233"/>
      <c r="BN1809" s="233"/>
      <c r="BO1809" s="233"/>
      <c r="BP1809" s="233"/>
      <c r="BQ1809" s="233"/>
      <c r="BR1809" s="233"/>
      <c r="BS1809" s="233"/>
      <c r="BT1809" s="233"/>
      <c r="BU1809" s="233"/>
      <c r="BV1809" s="233"/>
      <c r="BW1809" s="233"/>
      <c r="BX1809" s="233"/>
      <c r="BY1809" s="233"/>
      <c r="BZ1809" s="233"/>
      <c r="CA1809" s="233"/>
      <c r="CB1809" s="233"/>
      <c r="CC1809" s="233"/>
      <c r="CD1809" s="233"/>
      <c r="CE1809" s="233"/>
      <c r="CF1809" s="233"/>
      <c r="CG1809" s="233"/>
      <c r="CH1809" s="233"/>
      <c r="CI1809" s="233"/>
      <c r="CJ1809" s="233"/>
      <c r="CK1809" s="233"/>
    </row>
    <row r="1810" spans="2:89" x14ac:dyDescent="0.35">
      <c r="B1810" s="155" t="s">
        <v>287</v>
      </c>
      <c r="D1810" t="s">
        <v>763</v>
      </c>
      <c r="E1810" s="12" t="str">
        <f t="shared" si="2030"/>
        <v>1810 LAMORT-S</v>
      </c>
      <c r="F1810" s="31"/>
      <c r="G1810" t="str">
        <f>E1810</f>
        <v>1810 LAMORT-S</v>
      </c>
      <c r="H1810" s="57">
        <v>12</v>
      </c>
      <c r="I1810" s="31"/>
      <c r="J1810" s="31"/>
      <c r="K1810" s="31"/>
      <c r="L1810" s="31"/>
      <c r="M1810" s="31"/>
      <c r="N1810" s="31"/>
      <c r="O1810" s="31"/>
      <c r="P1810" s="31"/>
      <c r="R1810" s="31"/>
      <c r="S1810" s="73"/>
      <c r="T1810" s="73"/>
      <c r="U1810" s="73"/>
      <c r="V1810" s="73"/>
      <c r="W1810" s="73"/>
      <c r="X1810" s="73"/>
      <c r="Y1810" s="73"/>
      <c r="Z1810" s="73"/>
      <c r="AA1810" s="73"/>
      <c r="AB1810" s="73"/>
      <c r="AC1810" s="73"/>
      <c r="AD1810" s="73"/>
      <c r="AE1810" s="73"/>
      <c r="AF1810" s="73"/>
      <c r="AG1810" s="73"/>
      <c r="AH1810" s="73"/>
      <c r="AI1810" s="73"/>
      <c r="AJ1810" s="73"/>
      <c r="AK1810" s="73"/>
      <c r="AL1810" s="73"/>
      <c r="AM1810" s="73"/>
      <c r="AN1810" s="73"/>
      <c r="AO1810" s="73"/>
      <c r="AP1810" s="73"/>
      <c r="AQ1810" s="73"/>
      <c r="AR1810" s="73"/>
      <c r="AS1810" s="73"/>
      <c r="AT1810" s="73"/>
      <c r="AU1810" s="73"/>
      <c r="AV1810" s="73"/>
      <c r="AW1810" s="73"/>
      <c r="AX1810" s="73"/>
      <c r="AY1810" s="73"/>
      <c r="AZ1810" s="73"/>
      <c r="BA1810" s="73"/>
      <c r="BB1810" s="73"/>
      <c r="BC1810" s="73"/>
      <c r="BD1810" s="73"/>
      <c r="BE1810" s="73"/>
      <c r="BF1810" s="73"/>
      <c r="BG1810" s="73"/>
      <c r="BH1810" s="73"/>
      <c r="BI1810" s="73"/>
      <c r="BJ1810" s="73"/>
      <c r="BK1810" s="73"/>
      <c r="BL1810" s="73"/>
      <c r="BM1810" s="73"/>
      <c r="BN1810" s="73"/>
      <c r="BO1810" s="73"/>
      <c r="BP1810" s="73"/>
      <c r="BQ1810" s="73"/>
      <c r="BR1810" s="73"/>
      <c r="BS1810" s="73"/>
      <c r="BT1810" s="73"/>
      <c r="BU1810" s="73"/>
      <c r="BV1810" s="73"/>
      <c r="BW1810" s="73"/>
      <c r="BX1810" s="73"/>
      <c r="BY1810" s="73"/>
      <c r="BZ1810" s="73"/>
      <c r="CA1810" s="73"/>
      <c r="CB1810" s="73"/>
      <c r="CC1810" s="73"/>
      <c r="CD1810" s="73"/>
      <c r="CE1810" s="73"/>
      <c r="CF1810" s="73"/>
      <c r="CG1810" s="73"/>
      <c r="CH1810" s="73"/>
      <c r="CI1810" s="73"/>
      <c r="CJ1810" s="73"/>
      <c r="CK1810" s="73"/>
    </row>
    <row r="1811" spans="2:89" x14ac:dyDescent="0.35">
      <c r="B1811" s="155" t="s">
        <v>288</v>
      </c>
      <c r="D1811" t="s">
        <v>763</v>
      </c>
      <c r="E1811" s="12" t="str">
        <f t="shared" si="2030"/>
        <v>1811 LAMORT-S</v>
      </c>
      <c r="F1811" s="31"/>
      <c r="G1811" t="str">
        <f>E1811</f>
        <v>1811 LAMORT-S</v>
      </c>
      <c r="H1811" s="59">
        <v>0.1</v>
      </c>
      <c r="I1811" s="31"/>
      <c r="J1811" s="31"/>
      <c r="K1811" s="31"/>
      <c r="L1811" s="31"/>
      <c r="M1811" s="31"/>
      <c r="N1811" s="31"/>
      <c r="O1811" s="31"/>
      <c r="P1811" s="31"/>
      <c r="R1811" s="31"/>
      <c r="S1811" s="73"/>
      <c r="T1811" s="73"/>
      <c r="U1811" s="73"/>
      <c r="V1811" s="73"/>
      <c r="W1811" s="73"/>
      <c r="X1811" s="73"/>
      <c r="Y1811" s="73"/>
      <c r="Z1811" s="73"/>
      <c r="AA1811" s="73"/>
      <c r="AB1811" s="73"/>
      <c r="AC1811" s="73"/>
      <c r="AD1811" s="73"/>
      <c r="AE1811" s="73"/>
      <c r="AF1811" s="73"/>
      <c r="AG1811" s="73"/>
      <c r="AH1811" s="73"/>
      <c r="AI1811" s="73"/>
      <c r="AJ1811" s="73"/>
      <c r="AK1811" s="73"/>
      <c r="AL1811" s="73"/>
      <c r="AM1811" s="73"/>
      <c r="AN1811" s="73"/>
      <c r="AO1811" s="73"/>
      <c r="AP1811" s="73"/>
      <c r="AQ1811" s="73"/>
      <c r="AR1811" s="73"/>
      <c r="AS1811" s="73"/>
      <c r="AT1811" s="73"/>
      <c r="AU1811" s="73"/>
      <c r="AV1811" s="73"/>
      <c r="AW1811" s="73"/>
      <c r="AX1811" s="73"/>
      <c r="AY1811" s="73"/>
      <c r="AZ1811" s="73"/>
      <c r="BA1811" s="73"/>
      <c r="BB1811" s="73"/>
      <c r="BC1811" s="73"/>
      <c r="BD1811" s="73"/>
      <c r="BE1811" s="73"/>
      <c r="BF1811" s="73"/>
      <c r="BG1811" s="73"/>
      <c r="BH1811" s="73"/>
      <c r="BI1811" s="73"/>
      <c r="BJ1811" s="73"/>
      <c r="BK1811" s="73"/>
      <c r="BL1811" s="73"/>
      <c r="BM1811" s="73"/>
      <c r="BN1811" s="73"/>
      <c r="BO1811" s="73"/>
      <c r="BP1811" s="73"/>
      <c r="BQ1811" s="73"/>
      <c r="BR1811" s="73"/>
      <c r="BS1811" s="73"/>
      <c r="BT1811" s="73"/>
      <c r="BU1811" s="73"/>
      <c r="BV1811" s="73"/>
      <c r="BW1811" s="73"/>
      <c r="BX1811" s="73"/>
      <c r="BY1811" s="73"/>
      <c r="BZ1811" s="73"/>
      <c r="CA1811" s="73"/>
      <c r="CB1811" s="73"/>
      <c r="CC1811" s="73"/>
      <c r="CD1811" s="73"/>
      <c r="CE1811" s="73"/>
      <c r="CF1811" s="73"/>
      <c r="CG1811" s="73"/>
      <c r="CH1811" s="73"/>
      <c r="CI1811" s="73"/>
      <c r="CJ1811" s="73"/>
      <c r="CK1811" s="73"/>
    </row>
    <row r="1812" spans="2:89" x14ac:dyDescent="0.35">
      <c r="B1812" s="155" t="s">
        <v>304</v>
      </c>
      <c r="D1812" t="s">
        <v>763</v>
      </c>
      <c r="E1812" s="12" t="str">
        <f t="shared" si="2030"/>
        <v>1812 LAMORT-S</v>
      </c>
      <c r="F1812" s="31"/>
      <c r="G1812" t="str">
        <f>E1812</f>
        <v>1812 LAMORT-S</v>
      </c>
      <c r="H1812" s="59">
        <v>0.1</v>
      </c>
      <c r="I1812" s="31"/>
      <c r="J1812" s="31"/>
      <c r="K1812" s="31"/>
      <c r="L1812" s="31"/>
      <c r="M1812" s="31"/>
      <c r="N1812" s="31"/>
      <c r="O1812" s="31"/>
      <c r="P1812" s="31"/>
      <c r="R1812" s="31"/>
      <c r="S1812" s="73"/>
      <c r="T1812" s="73"/>
      <c r="U1812" s="73"/>
      <c r="V1812" s="73"/>
      <c r="W1812" s="73"/>
      <c r="X1812" s="73"/>
      <c r="Y1812" s="73"/>
      <c r="Z1812" s="73"/>
      <c r="AA1812" s="73"/>
      <c r="AB1812" s="73"/>
      <c r="AC1812" s="73"/>
      <c r="AD1812" s="73"/>
      <c r="AE1812" s="73"/>
      <c r="AF1812" s="73"/>
      <c r="AG1812" s="73"/>
      <c r="AH1812" s="73"/>
      <c r="AI1812" s="73"/>
      <c r="AJ1812" s="73"/>
      <c r="AK1812" s="73"/>
      <c r="AL1812" s="73"/>
      <c r="AM1812" s="73"/>
      <c r="AN1812" s="73"/>
      <c r="AO1812" s="73"/>
      <c r="AP1812" s="73"/>
      <c r="AQ1812" s="73"/>
      <c r="AR1812" s="73"/>
      <c r="AS1812" s="73"/>
      <c r="AT1812" s="73"/>
      <c r="AU1812" s="73"/>
      <c r="AV1812" s="73"/>
      <c r="AW1812" s="73"/>
      <c r="AX1812" s="73"/>
      <c r="AY1812" s="73"/>
      <c r="AZ1812" s="73"/>
      <c r="BA1812" s="73"/>
      <c r="BB1812" s="73"/>
      <c r="BC1812" s="73"/>
      <c r="BD1812" s="73"/>
      <c r="BE1812" s="73"/>
      <c r="BF1812" s="73"/>
      <c r="BG1812" s="73"/>
      <c r="BH1812" s="73"/>
      <c r="BI1812" s="73"/>
      <c r="BJ1812" s="73"/>
      <c r="BK1812" s="73"/>
      <c r="BL1812" s="73"/>
      <c r="BM1812" s="73"/>
      <c r="BN1812" s="73"/>
      <c r="BO1812" s="73"/>
      <c r="BP1812" s="73"/>
      <c r="BQ1812" s="73"/>
      <c r="BR1812" s="73"/>
      <c r="BS1812" s="73"/>
      <c r="BT1812" s="73"/>
      <c r="BU1812" s="73"/>
      <c r="BV1812" s="73"/>
      <c r="BW1812" s="73"/>
      <c r="BX1812" s="73"/>
      <c r="BY1812" s="73"/>
      <c r="BZ1812" s="73"/>
      <c r="CA1812" s="73"/>
      <c r="CB1812" s="73"/>
      <c r="CC1812" s="73"/>
      <c r="CD1812" s="73"/>
      <c r="CE1812" s="73"/>
      <c r="CF1812" s="73"/>
      <c r="CG1812" s="73"/>
      <c r="CH1812" s="73"/>
      <c r="CI1812" s="73"/>
      <c r="CJ1812" s="73"/>
      <c r="CK1812" s="73"/>
    </row>
    <row r="1813" spans="2:89" x14ac:dyDescent="0.35">
      <c r="B1813" s="155" t="s">
        <v>305</v>
      </c>
      <c r="C1813" s="31"/>
      <c r="D1813" t="s">
        <v>763</v>
      </c>
      <c r="E1813" s="12" t="str">
        <f t="shared" si="2030"/>
        <v>1813 LAMORT-S</v>
      </c>
      <c r="F1813" s="31"/>
      <c r="G1813" s="31"/>
      <c r="H1813" s="59">
        <v>0.5</v>
      </c>
      <c r="I1813" s="31"/>
      <c r="J1813" s="31"/>
      <c r="K1813" s="31"/>
      <c r="L1813" s="31"/>
      <c r="M1813" s="31"/>
      <c r="N1813" s="31"/>
      <c r="O1813" s="31"/>
      <c r="P1813" s="31"/>
      <c r="R1813" s="31"/>
      <c r="S1813" s="73"/>
      <c r="T1813" s="73"/>
      <c r="U1813" s="73"/>
      <c r="V1813" s="73"/>
      <c r="W1813" s="73"/>
      <c r="X1813" s="73"/>
      <c r="Y1813" s="73"/>
      <c r="Z1813" s="73"/>
      <c r="AA1813" s="73"/>
      <c r="AB1813" s="73"/>
      <c r="AC1813" s="73"/>
      <c r="AD1813" s="73"/>
      <c r="AE1813" s="73"/>
      <c r="AF1813" s="73"/>
      <c r="AG1813" s="73"/>
      <c r="AH1813" s="73"/>
      <c r="AI1813" s="73"/>
      <c r="AJ1813" s="73"/>
      <c r="AK1813" s="73"/>
      <c r="AL1813" s="73"/>
      <c r="AM1813" s="73"/>
      <c r="AN1813" s="73"/>
      <c r="AO1813" s="73"/>
      <c r="AP1813" s="73"/>
      <c r="AQ1813" s="73"/>
      <c r="AR1813" s="73"/>
      <c r="AS1813" s="73"/>
      <c r="AT1813" s="73"/>
      <c r="AU1813" s="73"/>
      <c r="AV1813" s="73"/>
      <c r="AW1813" s="73"/>
      <c r="AX1813" s="73"/>
      <c r="AY1813" s="73"/>
      <c r="AZ1813" s="73"/>
      <c r="BA1813" s="73"/>
      <c r="BB1813" s="73"/>
      <c r="BC1813" s="73"/>
      <c r="BD1813" s="73"/>
      <c r="BE1813" s="73"/>
      <c r="BF1813" s="73"/>
      <c r="BG1813" s="73"/>
      <c r="BH1813" s="73"/>
      <c r="BI1813" s="73"/>
      <c r="BJ1813" s="73"/>
      <c r="BK1813" s="73"/>
      <c r="BL1813" s="73"/>
      <c r="BM1813" s="73"/>
      <c r="BN1813" s="73"/>
      <c r="BO1813" s="73"/>
      <c r="BP1813" s="73"/>
      <c r="BQ1813" s="73"/>
      <c r="BR1813" s="73"/>
      <c r="BS1813" s="73"/>
      <c r="BT1813" s="73"/>
      <c r="BU1813" s="73"/>
      <c r="BV1813" s="73"/>
      <c r="BW1813" s="73"/>
      <c r="BX1813" s="73"/>
      <c r="BY1813" s="73"/>
      <c r="BZ1813" s="73"/>
      <c r="CA1813" s="73"/>
      <c r="CB1813" s="73"/>
      <c r="CC1813" s="73"/>
      <c r="CD1813" s="73"/>
      <c r="CE1813" s="73"/>
      <c r="CF1813" s="73"/>
      <c r="CG1813" s="73"/>
      <c r="CH1813" s="73"/>
      <c r="CI1813" s="73"/>
      <c r="CJ1813" s="73"/>
      <c r="CK1813" s="73"/>
    </row>
    <row r="1814" spans="2:89" x14ac:dyDescent="0.35">
      <c r="B1814" s="156" t="s">
        <v>289</v>
      </c>
      <c r="D1814" t="s">
        <v>763</v>
      </c>
      <c r="E1814" t="str">
        <f t="shared" si="2030"/>
        <v>1814 LAMORT-S</v>
      </c>
      <c r="F1814" s="281"/>
      <c r="H1814" s="91">
        <v>0</v>
      </c>
      <c r="I1814" s="31"/>
      <c r="J1814" s="31"/>
      <c r="K1814" s="31"/>
      <c r="L1814" s="31"/>
      <c r="M1814" s="31"/>
      <c r="N1814" s="31"/>
      <c r="O1814" s="31"/>
      <c r="P1814" s="31"/>
      <c r="R1814" s="31"/>
      <c r="S1814" s="73"/>
      <c r="T1814" s="73"/>
      <c r="U1814" s="73"/>
      <c r="V1814" s="73"/>
      <c r="W1814" s="73"/>
      <c r="X1814" s="73"/>
      <c r="Y1814" s="73"/>
      <c r="Z1814" s="73"/>
      <c r="AA1814" s="73"/>
      <c r="AB1814" s="73"/>
      <c r="AC1814" s="73"/>
      <c r="AD1814" s="73"/>
      <c r="AE1814" s="73"/>
      <c r="AF1814" s="73"/>
      <c r="AG1814" s="73"/>
      <c r="AH1814" s="73"/>
      <c r="AI1814" s="73"/>
      <c r="AJ1814" s="73"/>
      <c r="AK1814" s="73"/>
      <c r="AL1814" s="73"/>
      <c r="AM1814" s="73"/>
      <c r="AN1814" s="73"/>
      <c r="AO1814" s="73"/>
      <c r="AP1814" s="73"/>
      <c r="AQ1814" s="73"/>
      <c r="AR1814" s="73"/>
      <c r="AS1814" s="73"/>
      <c r="AT1814" s="73"/>
      <c r="AU1814" s="73"/>
      <c r="AV1814" s="73"/>
      <c r="AW1814" s="73"/>
      <c r="AX1814" s="73"/>
      <c r="AY1814" s="73"/>
      <c r="AZ1814" s="73"/>
      <c r="BA1814" s="73"/>
      <c r="BB1814" s="73"/>
      <c r="BC1814" s="73"/>
      <c r="BD1814" s="73"/>
      <c r="BE1814" s="73"/>
      <c r="BF1814" s="73"/>
      <c r="BG1814" s="73"/>
      <c r="BH1814" s="73"/>
      <c r="BI1814" s="73"/>
      <c r="BJ1814" s="73"/>
      <c r="BK1814" s="73"/>
      <c r="BL1814" s="73"/>
      <c r="BM1814" s="73"/>
      <c r="BN1814" s="73"/>
      <c r="BO1814" s="73"/>
      <c r="BP1814" s="73"/>
      <c r="BQ1814" s="73"/>
      <c r="BR1814" s="73"/>
      <c r="BS1814" s="73"/>
      <c r="BT1814" s="73"/>
      <c r="BU1814" s="73"/>
      <c r="BV1814" s="73"/>
      <c r="BW1814" s="73"/>
      <c r="BX1814" s="73"/>
      <c r="BY1814" s="73"/>
      <c r="BZ1814" s="73"/>
      <c r="CA1814" s="73"/>
      <c r="CB1814" s="73"/>
      <c r="CC1814" s="73"/>
      <c r="CD1814" s="73"/>
      <c r="CE1814" s="73"/>
      <c r="CF1814" s="73"/>
      <c r="CG1814" s="73"/>
      <c r="CH1814" s="73"/>
      <c r="CI1814" s="73"/>
      <c r="CJ1814" s="73"/>
      <c r="CK1814" s="73"/>
    </row>
    <row r="1815" spans="2:89" x14ac:dyDescent="0.35">
      <c r="B1815" s="124"/>
      <c r="D1815" t="s">
        <v>763</v>
      </c>
      <c r="E1815" t="str">
        <f t="shared" si="2030"/>
        <v>1815 LAMORT-S</v>
      </c>
      <c r="F1815" s="281"/>
      <c r="H1815" s="31"/>
      <c r="I1815" s="31"/>
      <c r="J1815" s="31"/>
      <c r="K1815" s="31"/>
      <c r="L1815" s="31"/>
      <c r="M1815" s="31"/>
      <c r="N1815" s="31"/>
      <c r="O1815" s="31"/>
      <c r="P1815" s="31"/>
      <c r="R1815" s="31"/>
      <c r="S1815" s="73"/>
      <c r="T1815" s="73"/>
      <c r="U1815" s="73"/>
      <c r="V1815" s="73"/>
      <c r="W1815" s="73"/>
      <c r="X1815" s="73"/>
      <c r="Y1815" s="73"/>
      <c r="Z1815" s="73"/>
      <c r="AA1815" s="73"/>
      <c r="AB1815" s="73"/>
      <c r="AC1815" s="73"/>
      <c r="AD1815" s="73"/>
      <c r="AE1815" s="73"/>
      <c r="AF1815" s="73"/>
      <c r="AG1815" s="73"/>
      <c r="AH1815" s="73"/>
      <c r="AI1815" s="73"/>
      <c r="AJ1815" s="73"/>
      <c r="AK1815" s="73"/>
      <c r="AL1815" s="73"/>
      <c r="AM1815" s="73"/>
      <c r="AN1815" s="73"/>
      <c r="AO1815" s="73"/>
      <c r="AP1815" s="73"/>
      <c r="AQ1815" s="73"/>
      <c r="AR1815" s="73"/>
      <c r="AS1815" s="73"/>
      <c r="AT1815" s="73"/>
      <c r="AU1815" s="73"/>
      <c r="AV1815" s="73"/>
      <c r="AW1815" s="73"/>
      <c r="AX1815" s="73"/>
      <c r="AY1815" s="73"/>
      <c r="AZ1815" s="73"/>
      <c r="BA1815" s="73"/>
      <c r="BB1815" s="73"/>
      <c r="BC1815" s="73"/>
      <c r="BD1815" s="73"/>
      <c r="BE1815" s="73"/>
      <c r="BF1815" s="73"/>
      <c r="BG1815" s="73"/>
      <c r="BH1815" s="73"/>
      <c r="BI1815" s="73"/>
      <c r="BJ1815" s="73"/>
      <c r="BK1815" s="73"/>
      <c r="BL1815" s="73"/>
      <c r="BM1815" s="73"/>
      <c r="BN1815" s="73"/>
      <c r="BO1815" s="73"/>
      <c r="BP1815" s="73"/>
      <c r="BQ1815" s="73"/>
      <c r="BR1815" s="73"/>
      <c r="BS1815" s="73"/>
      <c r="BT1815" s="73"/>
      <c r="BU1815" s="73"/>
      <c r="BV1815" s="73"/>
      <c r="BW1815" s="73"/>
      <c r="BX1815" s="73"/>
      <c r="BY1815" s="73"/>
      <c r="BZ1815" s="73"/>
      <c r="CA1815" s="73"/>
      <c r="CB1815" s="73"/>
      <c r="CC1815" s="73"/>
      <c r="CD1815" s="73"/>
      <c r="CE1815" s="73"/>
      <c r="CF1815" s="73"/>
      <c r="CG1815" s="73"/>
      <c r="CH1815" s="73"/>
      <c r="CI1815" s="73"/>
      <c r="CJ1815" s="73"/>
      <c r="CK1815" s="73"/>
    </row>
    <row r="1816" spans="2:89" x14ac:dyDescent="0.35">
      <c r="B1816" s="95" t="s">
        <v>290</v>
      </c>
      <c r="D1816" t="s">
        <v>763</v>
      </c>
      <c r="E1816" t="str">
        <f t="shared" si="2030"/>
        <v>1816 LAMORT-S</v>
      </c>
      <c r="R1816" s="92"/>
      <c r="S1816" s="150"/>
      <c r="T1816" s="150"/>
      <c r="U1816" s="150"/>
      <c r="V1816" s="150"/>
      <c r="W1816" s="150"/>
      <c r="X1816" s="150"/>
      <c r="Y1816" s="150"/>
      <c r="Z1816" s="150"/>
      <c r="AA1816" s="150"/>
      <c r="AB1816" s="150"/>
      <c r="AC1816" s="150"/>
      <c r="AD1816" s="150"/>
      <c r="AE1816" s="150"/>
      <c r="AF1816" s="150"/>
      <c r="AG1816" s="150"/>
      <c r="AH1816" s="150"/>
      <c r="AI1816" s="150"/>
      <c r="AJ1816" s="150"/>
      <c r="AK1816" s="150"/>
      <c r="AL1816" s="150"/>
      <c r="AM1816" s="150"/>
      <c r="AN1816" s="150"/>
      <c r="AO1816" s="150"/>
      <c r="AP1816" s="150"/>
      <c r="AQ1816" s="150"/>
      <c r="AR1816" s="150"/>
      <c r="AS1816" s="150"/>
      <c r="AT1816" s="150"/>
      <c r="AU1816" s="150"/>
      <c r="AV1816" s="150"/>
      <c r="AW1816" s="150"/>
      <c r="AX1816" s="150"/>
      <c r="AY1816" s="150"/>
      <c r="AZ1816" s="150"/>
      <c r="BA1816" s="150"/>
      <c r="BB1816" s="150"/>
      <c r="BC1816" s="150"/>
      <c r="BD1816" s="150"/>
      <c r="BE1816" s="150"/>
      <c r="BF1816" s="150"/>
      <c r="BG1816" s="150"/>
      <c r="BH1816" s="150"/>
      <c r="BI1816" s="150"/>
      <c r="BJ1816" s="150"/>
      <c r="BK1816" s="150"/>
      <c r="BL1816" s="150"/>
      <c r="BM1816" s="150"/>
      <c r="BN1816" s="150"/>
      <c r="BO1816" s="150"/>
      <c r="BP1816" s="150"/>
      <c r="BQ1816" s="150"/>
      <c r="BR1816" s="150"/>
      <c r="BS1816" s="150"/>
      <c r="BT1816" s="150"/>
      <c r="BU1816" s="150"/>
      <c r="BV1816" s="150"/>
      <c r="BW1816" s="150"/>
      <c r="BX1816" s="150"/>
      <c r="BY1816" s="150"/>
      <c r="BZ1816" s="150"/>
      <c r="CA1816" s="150"/>
      <c r="CB1816" s="150"/>
      <c r="CC1816" s="150"/>
      <c r="CD1816" s="150"/>
      <c r="CE1816" s="150"/>
      <c r="CF1816" s="150"/>
      <c r="CG1816" s="150"/>
      <c r="CH1816" s="150"/>
      <c r="CI1816" s="150"/>
      <c r="CJ1816" s="150"/>
      <c r="CK1816" s="150"/>
    </row>
    <row r="1817" spans="2:89" x14ac:dyDescent="0.35">
      <c r="B1817" s="154" t="s">
        <v>289</v>
      </c>
      <c r="D1817" t="s">
        <v>763</v>
      </c>
      <c r="E1817" t="str">
        <f t="shared" si="2030"/>
        <v>1817 LAMORT-S</v>
      </c>
      <c r="K1817" s="24">
        <f t="shared" ref="K1817:P1818" ca="1" si="2032">SUMIF($4:$4,K$2,1817:1817)</f>
        <v>2410371.7343070023</v>
      </c>
      <c r="L1817" s="24">
        <f t="shared" ca="1" si="2032"/>
        <v>1817076.3391021655</v>
      </c>
      <c r="M1817" s="24">
        <f t="shared" ca="1" si="2032"/>
        <v>1280465.3505646121</v>
      </c>
      <c r="N1817" s="24">
        <f t="shared" ca="1" si="2032"/>
        <v>795123.04832099844</v>
      </c>
      <c r="O1817" s="24">
        <f t="shared" ca="1" si="2032"/>
        <v>356151.13872759964</v>
      </c>
      <c r="P1817" s="24">
        <f t="shared" si="2032"/>
        <v>0</v>
      </c>
      <c r="R1817"/>
      <c r="S1817" s="62">
        <f t="shared" ref="S1817:AY1817" ca="1" si="2033">R1822</f>
        <v>0</v>
      </c>
      <c r="T1817" s="62">
        <f t="shared" ca="1" si="2033"/>
        <v>451875.38971832854</v>
      </c>
      <c r="U1817" s="62">
        <f t="shared" ca="1" si="2033"/>
        <v>856027.20757399953</v>
      </c>
      <c r="V1817" s="62">
        <f t="shared" ca="1" si="2033"/>
        <v>1212853.1499992018</v>
      </c>
      <c r="W1817" s="62">
        <f t="shared" ca="1" si="2033"/>
        <v>1522747.5992891891</v>
      </c>
      <c r="X1817" s="62">
        <f t="shared" ca="1" si="2033"/>
        <v>1786101.6512200886</v>
      </c>
      <c r="Y1817" s="62">
        <f t="shared" ca="1" si="2033"/>
        <v>2003303.1424365591</v>
      </c>
      <c r="Z1817" s="62">
        <f t="shared" ca="1" si="2033"/>
        <v>2174736.6776112206</v>
      </c>
      <c r="AA1817" s="62">
        <f t="shared" ca="1" si="2033"/>
        <v>2300783.6563777551</v>
      </c>
      <c r="AB1817" s="62">
        <f t="shared" ca="1" si="2033"/>
        <v>2381822.3000395643</v>
      </c>
      <c r="AC1817" s="62">
        <f t="shared" ca="1" si="2033"/>
        <v>2418227.6780558536</v>
      </c>
      <c r="AD1817" s="62">
        <f t="shared" ca="1" si="2033"/>
        <v>2410371.7343070023</v>
      </c>
      <c r="AE1817" s="62">
        <f t="shared" ca="1" si="2033"/>
        <v>2358623.3131410531</v>
      </c>
      <c r="AF1817" s="62">
        <f t="shared" ca="1" si="2033"/>
        <v>2307306.1288181534</v>
      </c>
      <c r="AG1817" s="62">
        <f t="shared" ca="1" si="2033"/>
        <v>2256416.5876979446</v>
      </c>
      <c r="AH1817" s="62">
        <f t="shared" ca="1" si="2033"/>
        <v>2205951.1260870709</v>
      </c>
      <c r="AI1817" s="62">
        <f t="shared" ca="1" si="2033"/>
        <v>2155906.2099896213</v>
      </c>
      <c r="AJ1817" s="62">
        <f t="shared" ca="1" si="2033"/>
        <v>2106278.3348596506</v>
      </c>
      <c r="AK1817" s="62">
        <f t="shared" ca="1" si="2033"/>
        <v>2057064.0253557628</v>
      </c>
      <c r="AL1817" s="62">
        <f t="shared" ca="1" si="2033"/>
        <v>2008259.8350977406</v>
      </c>
      <c r="AM1817" s="62">
        <f t="shared" ca="1" si="2033"/>
        <v>1959862.346425202</v>
      </c>
      <c r="AN1817" s="62">
        <f t="shared" ca="1" si="2033"/>
        <v>1911868.170158268</v>
      </c>
      <c r="AO1817" s="62">
        <f t="shared" ca="1" si="2033"/>
        <v>1864273.9453602249</v>
      </c>
      <c r="AP1817" s="62">
        <f t="shared" ca="1" si="2033"/>
        <v>1817076.3391021655</v>
      </c>
      <c r="AQ1817" s="62">
        <f t="shared" ca="1" si="2033"/>
        <v>1770272.0462295902</v>
      </c>
      <c r="AR1817" s="62">
        <f t="shared" ca="1" si="2033"/>
        <v>1723857.7891309527</v>
      </c>
      <c r="AS1817" s="62">
        <f t="shared" ca="1" si="2033"/>
        <v>1677830.3175081373</v>
      </c>
      <c r="AT1817" s="62">
        <f t="shared" ca="1" si="2033"/>
        <v>1632186.4081488454</v>
      </c>
      <c r="AU1817" s="62">
        <f t="shared" ca="1" si="2033"/>
        <v>1586922.8647008808</v>
      </c>
      <c r="AV1817" s="62">
        <f t="shared" ca="1" si="2033"/>
        <v>1542036.5174483159</v>
      </c>
      <c r="AW1817" s="62">
        <f t="shared" ca="1" si="2033"/>
        <v>1497524.2230895224</v>
      </c>
      <c r="AX1817" s="62">
        <f t="shared" ca="1" si="2033"/>
        <v>1453382.8645170522</v>
      </c>
      <c r="AY1817" s="62">
        <f t="shared" ca="1" si="2033"/>
        <v>1409609.3505993527</v>
      </c>
      <c r="AZ1817" s="62">
        <f t="shared" ref="AZ1817:CE1817" ca="1" si="2034">AY1822</f>
        <v>1366200.6159643007</v>
      </c>
      <c r="BA1817" s="62">
        <f t="shared" ca="1" si="2034"/>
        <v>1323153.6207845407</v>
      </c>
      <c r="BB1817" s="62">
        <f t="shared" ca="1" si="2034"/>
        <v>1280465.3505646121</v>
      </c>
      <c r="BC1817" s="62">
        <f t="shared" ca="1" si="2034"/>
        <v>1238132.8159298496</v>
      </c>
      <c r="BD1817" s="62">
        <f t="shared" ca="1" si="2034"/>
        <v>1196153.0524170434</v>
      </c>
      <c r="BE1817" s="62">
        <f t="shared" ca="1" si="2034"/>
        <v>1154523.1202668438</v>
      </c>
      <c r="BF1817" s="62">
        <f t="shared" ca="1" si="2034"/>
        <v>1113240.104217896</v>
      </c>
      <c r="BG1817" s="62">
        <f t="shared" ca="1" si="2034"/>
        <v>1072301.1133026895</v>
      </c>
      <c r="BH1817" s="62">
        <f t="shared" ca="1" si="2034"/>
        <v>1031703.2806451096</v>
      </c>
      <c r="BI1817" s="62">
        <f t="shared" ca="1" si="2034"/>
        <v>991443.76325967617</v>
      </c>
      <c r="BJ1817" s="62">
        <f t="shared" ca="1" si="2034"/>
        <v>951519.74185245472</v>
      </c>
      <c r="BK1817" s="62">
        <f t="shared" ca="1" si="2034"/>
        <v>911928.42062362679</v>
      </c>
      <c r="BL1817" s="62">
        <f t="shared" ca="1" si="2034"/>
        <v>872667.02707170579</v>
      </c>
      <c r="BM1817" s="62">
        <f t="shared" ca="1" si="2034"/>
        <v>833732.81179938407</v>
      </c>
      <c r="BN1817" s="62">
        <f t="shared" ca="1" si="2034"/>
        <v>795123.04832099844</v>
      </c>
      <c r="BO1817" s="62">
        <f t="shared" ca="1" si="2034"/>
        <v>756835.03287159931</v>
      </c>
      <c r="BP1817" s="62">
        <f t="shared" ca="1" si="2034"/>
        <v>718866.08421761182</v>
      </c>
      <c r="BQ1817" s="62">
        <f t="shared" ca="1" si="2034"/>
        <v>681213.5434690743</v>
      </c>
      <c r="BR1817" s="62">
        <f t="shared" ca="1" si="2034"/>
        <v>643874.77389344119</v>
      </c>
      <c r="BS1817" s="62">
        <f t="shared" ca="1" si="2034"/>
        <v>606847.16073093843</v>
      </c>
      <c r="BT1817" s="62">
        <f t="shared" ca="1" si="2034"/>
        <v>570128.11101145647</v>
      </c>
      <c r="BU1817" s="62">
        <f t="shared" ca="1" si="2034"/>
        <v>533715.0533729702</v>
      </c>
      <c r="BV1817" s="62">
        <f t="shared" ca="1" si="2034"/>
        <v>497605.43788147136</v>
      </c>
      <c r="BW1817" s="62">
        <f t="shared" ca="1" si="2034"/>
        <v>461796.73585240159</v>
      </c>
      <c r="BX1817" s="62">
        <f t="shared" ca="1" si="2034"/>
        <v>426286.43967357406</v>
      </c>
      <c r="BY1817" s="62">
        <f t="shared" ca="1" si="2034"/>
        <v>391072.06262957014</v>
      </c>
      <c r="BZ1817" s="62">
        <f t="shared" ca="1" si="2034"/>
        <v>356151.13872759964</v>
      </c>
      <c r="CA1817" s="62">
        <f t="shared" ca="1" si="2034"/>
        <v>321521.22252481221</v>
      </c>
      <c r="CB1817" s="62">
        <f t="shared" ca="1" si="2034"/>
        <v>287179.88895704795</v>
      </c>
      <c r="CC1817" s="62">
        <f t="shared" ca="1" si="2034"/>
        <v>253124.73316901503</v>
      </c>
      <c r="CD1817" s="62">
        <f t="shared" ca="1" si="2034"/>
        <v>219353.37034588249</v>
      </c>
      <c r="CE1817" s="62">
        <f t="shared" ca="1" si="2034"/>
        <v>185863.43554627604</v>
      </c>
      <c r="CF1817" s="62">
        <f t="shared" ref="CF1817:CK1817" ca="1" si="2035">CE1822</f>
        <v>152652.58353666624</v>
      </c>
      <c r="CG1817" s="62">
        <f t="shared" ca="1" si="2035"/>
        <v>119718.48862713657</v>
      </c>
      <c r="CH1817" s="62">
        <f t="shared" ca="1" si="2035"/>
        <v>87058.844508519629</v>
      </c>
      <c r="CI1817" s="62">
        <f t="shared" ca="1" si="2035"/>
        <v>54671.364090891206</v>
      </c>
      <c r="CJ1817" s="62">
        <f t="shared" ca="1" si="2035"/>
        <v>22553.779343409697</v>
      </c>
      <c r="CK1817" s="62">
        <f t="shared" ca="1" si="2035"/>
        <v>-9296.1588645095471</v>
      </c>
    </row>
    <row r="1818" spans="2:89" x14ac:dyDescent="0.35">
      <c r="B1818" s="154" t="str">
        <f>"New loans originated - "&amp;SUBSTITUTE(B1808,":","")</f>
        <v>New loans originated - Volume driven amortizing loan - no defaults</v>
      </c>
      <c r="D1818" t="s">
        <v>763</v>
      </c>
      <c r="E1818" t="str">
        <f t="shared" si="2030"/>
        <v>1818 LAMORT-S</v>
      </c>
      <c r="K1818" s="24">
        <f t="shared" ca="1" si="2032"/>
        <v>500000</v>
      </c>
      <c r="L1818" s="24">
        <f t="shared" ca="1" si="2032"/>
        <v>500000</v>
      </c>
      <c r="M1818" s="24">
        <f t="shared" ca="1" si="2032"/>
        <v>500000</v>
      </c>
      <c r="N1818" s="24">
        <f t="shared" ca="1" si="2032"/>
        <v>500000</v>
      </c>
      <c r="O1818" s="24">
        <f t="shared" ca="1" si="2032"/>
        <v>500000</v>
      </c>
      <c r="P1818" s="24">
        <f t="shared" si="2032"/>
        <v>0</v>
      </c>
      <c r="R1818"/>
      <c r="S1818" s="80" cm="1">
        <f t="array" aca="1" ref="S1818" ca="1">S1819*INDIRECT(S1803)</f>
        <v>500000</v>
      </c>
      <c r="T1818" s="80" cm="1">
        <f t="array" aca="1" ref="T1818" ca="1">T1819*INDIRECT(T1803)</f>
        <v>500000</v>
      </c>
      <c r="U1818" s="80" cm="1">
        <f t="array" aca="1" ref="U1818" ca="1">U1819*INDIRECT(U1803)</f>
        <v>500000</v>
      </c>
      <c r="V1818" s="80" cm="1">
        <f t="array" aca="1" ref="V1818" ca="1">V1819*INDIRECT(V1803)</f>
        <v>500000</v>
      </c>
      <c r="W1818" s="80" cm="1">
        <f t="array" aca="1" ref="W1818" ca="1">W1819*INDIRECT(W1803)</f>
        <v>500000</v>
      </c>
      <c r="X1818" s="80" cm="1">
        <f t="array" aca="1" ref="X1818" ca="1">X1819*INDIRECT(X1803)</f>
        <v>500000</v>
      </c>
      <c r="Y1818" s="80" cm="1">
        <f t="array" aca="1" ref="Y1818" ca="1">Y1819*INDIRECT(Y1803)</f>
        <v>500000</v>
      </c>
      <c r="Z1818" s="80" cm="1">
        <f t="array" aca="1" ref="Z1818" ca="1">Z1819*INDIRECT(Z1803)</f>
        <v>500000</v>
      </c>
      <c r="AA1818" s="80" cm="1">
        <f t="array" aca="1" ref="AA1818" ca="1">AA1819*INDIRECT(AA1803)</f>
        <v>500000</v>
      </c>
      <c r="AB1818" s="80" cm="1">
        <f t="array" aca="1" ref="AB1818" ca="1">AB1819*INDIRECT(AB1803)</f>
        <v>500000</v>
      </c>
      <c r="AC1818" s="80" cm="1">
        <f t="array" aca="1" ref="AC1818" ca="1">AC1819*INDIRECT(AC1803)</f>
        <v>500000</v>
      </c>
      <c r="AD1818" s="80" cm="1">
        <f t="array" aca="1" ref="AD1818" ca="1">AD1819*INDIRECT(AD1803)</f>
        <v>500000</v>
      </c>
      <c r="AE1818" s="80" cm="1">
        <f t="array" aca="1" ref="AE1818" ca="1">AE1819*INDIRECT(AE1803)</f>
        <v>500000</v>
      </c>
      <c r="AF1818" s="80" cm="1">
        <f t="array" aca="1" ref="AF1818" ca="1">AF1819*INDIRECT(AF1803)</f>
        <v>500000</v>
      </c>
      <c r="AG1818" s="80" cm="1">
        <f t="array" aca="1" ref="AG1818" ca="1">AG1819*INDIRECT(AG1803)</f>
        <v>500000</v>
      </c>
      <c r="AH1818" s="80" cm="1">
        <f t="array" aca="1" ref="AH1818" ca="1">AH1819*INDIRECT(AH1803)</f>
        <v>500000</v>
      </c>
      <c r="AI1818" s="80" cm="1">
        <f t="array" aca="1" ref="AI1818" ca="1">AI1819*INDIRECT(AI1803)</f>
        <v>500000</v>
      </c>
      <c r="AJ1818" s="80" cm="1">
        <f t="array" aca="1" ref="AJ1818" ca="1">AJ1819*INDIRECT(AJ1803)</f>
        <v>500000</v>
      </c>
      <c r="AK1818" s="80" cm="1">
        <f t="array" aca="1" ref="AK1818" ca="1">AK1819*INDIRECT(AK1803)</f>
        <v>500000</v>
      </c>
      <c r="AL1818" s="80" cm="1">
        <f t="array" aca="1" ref="AL1818" ca="1">AL1819*INDIRECT(AL1803)</f>
        <v>500000</v>
      </c>
      <c r="AM1818" s="80" cm="1">
        <f t="array" aca="1" ref="AM1818" ca="1">AM1819*INDIRECT(AM1803)</f>
        <v>500000</v>
      </c>
      <c r="AN1818" s="80" cm="1">
        <f t="array" aca="1" ref="AN1818" ca="1">AN1819*INDIRECT(AN1803)</f>
        <v>500000</v>
      </c>
      <c r="AO1818" s="80" cm="1">
        <f t="array" aca="1" ref="AO1818" ca="1">AO1819*INDIRECT(AO1803)</f>
        <v>500000</v>
      </c>
      <c r="AP1818" s="80" cm="1">
        <f t="array" aca="1" ref="AP1818" ca="1">AP1819*INDIRECT(AP1803)</f>
        <v>500000</v>
      </c>
      <c r="AQ1818" s="80" cm="1">
        <f t="array" aca="1" ref="AQ1818" ca="1">AQ1819*INDIRECT(AQ1803)</f>
        <v>500000</v>
      </c>
      <c r="AR1818" s="80" cm="1">
        <f t="array" aca="1" ref="AR1818" ca="1">AR1819*INDIRECT(AR1803)</f>
        <v>500000</v>
      </c>
      <c r="AS1818" s="80" cm="1">
        <f t="array" aca="1" ref="AS1818" ca="1">AS1819*INDIRECT(AS1803)</f>
        <v>500000</v>
      </c>
      <c r="AT1818" s="80" cm="1">
        <f t="array" aca="1" ref="AT1818" ca="1">AT1819*INDIRECT(AT1803)</f>
        <v>500000</v>
      </c>
      <c r="AU1818" s="80" cm="1">
        <f t="array" aca="1" ref="AU1818" ca="1">AU1819*INDIRECT(AU1803)</f>
        <v>500000</v>
      </c>
      <c r="AV1818" s="80" cm="1">
        <f t="array" aca="1" ref="AV1818" ca="1">AV1819*INDIRECT(AV1803)</f>
        <v>500000</v>
      </c>
      <c r="AW1818" s="80" cm="1">
        <f t="array" aca="1" ref="AW1818" ca="1">AW1819*INDIRECT(AW1803)</f>
        <v>500000</v>
      </c>
      <c r="AX1818" s="80" cm="1">
        <f t="array" aca="1" ref="AX1818" ca="1">AX1819*INDIRECT(AX1803)</f>
        <v>500000</v>
      </c>
      <c r="AY1818" s="80" cm="1">
        <f t="array" aca="1" ref="AY1818" ca="1">AY1819*INDIRECT(AY1803)</f>
        <v>500000</v>
      </c>
      <c r="AZ1818" s="80" cm="1">
        <f t="array" aca="1" ref="AZ1818" ca="1">AZ1819*INDIRECT(AZ1803)</f>
        <v>500000</v>
      </c>
      <c r="BA1818" s="80" cm="1">
        <f t="array" aca="1" ref="BA1818" ca="1">BA1819*INDIRECT(BA1803)</f>
        <v>500000</v>
      </c>
      <c r="BB1818" s="80" cm="1">
        <f t="array" aca="1" ref="BB1818" ca="1">BB1819*INDIRECT(BB1803)</f>
        <v>500000</v>
      </c>
      <c r="BC1818" s="80" cm="1">
        <f t="array" aca="1" ref="BC1818" ca="1">BC1819*INDIRECT(BC1803)</f>
        <v>500000</v>
      </c>
      <c r="BD1818" s="80" cm="1">
        <f t="array" aca="1" ref="BD1818" ca="1">BD1819*INDIRECT(BD1803)</f>
        <v>500000</v>
      </c>
      <c r="BE1818" s="80" cm="1">
        <f t="array" aca="1" ref="BE1818" ca="1">BE1819*INDIRECT(BE1803)</f>
        <v>500000</v>
      </c>
      <c r="BF1818" s="80" cm="1">
        <f t="array" aca="1" ref="BF1818" ca="1">BF1819*INDIRECT(BF1803)</f>
        <v>500000</v>
      </c>
      <c r="BG1818" s="80" cm="1">
        <f t="array" aca="1" ref="BG1818" ca="1">BG1819*INDIRECT(BG1803)</f>
        <v>500000</v>
      </c>
      <c r="BH1818" s="80" cm="1">
        <f t="array" aca="1" ref="BH1818" ca="1">BH1819*INDIRECT(BH1803)</f>
        <v>500000</v>
      </c>
      <c r="BI1818" s="80" cm="1">
        <f t="array" aca="1" ref="BI1818" ca="1">BI1819*INDIRECT(BI1803)</f>
        <v>500000</v>
      </c>
      <c r="BJ1818" s="80" cm="1">
        <f t="array" aca="1" ref="BJ1818" ca="1">BJ1819*INDIRECT(BJ1803)</f>
        <v>500000</v>
      </c>
      <c r="BK1818" s="80" cm="1">
        <f t="array" aca="1" ref="BK1818" ca="1">BK1819*INDIRECT(BK1803)</f>
        <v>500000</v>
      </c>
      <c r="BL1818" s="80" cm="1">
        <f t="array" aca="1" ref="BL1818" ca="1">BL1819*INDIRECT(BL1803)</f>
        <v>500000</v>
      </c>
      <c r="BM1818" s="80" cm="1">
        <f t="array" aca="1" ref="BM1818" ca="1">BM1819*INDIRECT(BM1803)</f>
        <v>500000</v>
      </c>
      <c r="BN1818" s="80" cm="1">
        <f t="array" aca="1" ref="BN1818" ca="1">BN1819*INDIRECT(BN1803)</f>
        <v>500000</v>
      </c>
      <c r="BO1818" s="80" cm="1">
        <f t="array" aca="1" ref="BO1818" ca="1">BO1819*INDIRECT(BO1803)</f>
        <v>500000</v>
      </c>
      <c r="BP1818" s="80" cm="1">
        <f t="array" aca="1" ref="BP1818" ca="1">BP1819*INDIRECT(BP1803)</f>
        <v>500000</v>
      </c>
      <c r="BQ1818" s="80" cm="1">
        <f t="array" aca="1" ref="BQ1818" ca="1">BQ1819*INDIRECT(BQ1803)</f>
        <v>500000</v>
      </c>
      <c r="BR1818" s="80" cm="1">
        <f t="array" aca="1" ref="BR1818" ca="1">BR1819*INDIRECT(BR1803)</f>
        <v>500000</v>
      </c>
      <c r="BS1818" s="80" cm="1">
        <f t="array" aca="1" ref="BS1818" ca="1">BS1819*INDIRECT(BS1803)</f>
        <v>500000</v>
      </c>
      <c r="BT1818" s="80" cm="1">
        <f t="array" aca="1" ref="BT1818" ca="1">BT1819*INDIRECT(BT1803)</f>
        <v>500000</v>
      </c>
      <c r="BU1818" s="80" cm="1">
        <f t="array" aca="1" ref="BU1818" ca="1">BU1819*INDIRECT(BU1803)</f>
        <v>500000</v>
      </c>
      <c r="BV1818" s="80" cm="1">
        <f t="array" aca="1" ref="BV1818" ca="1">BV1819*INDIRECT(BV1803)</f>
        <v>500000</v>
      </c>
      <c r="BW1818" s="80" cm="1">
        <f t="array" aca="1" ref="BW1818" ca="1">BW1819*INDIRECT(BW1803)</f>
        <v>500000</v>
      </c>
      <c r="BX1818" s="80" cm="1">
        <f t="array" aca="1" ref="BX1818" ca="1">BX1819*INDIRECT(BX1803)</f>
        <v>500000</v>
      </c>
      <c r="BY1818" s="80" cm="1">
        <f t="array" aca="1" ref="BY1818" ca="1">BY1819*INDIRECT(BY1803)</f>
        <v>500000</v>
      </c>
      <c r="BZ1818" s="80" cm="1">
        <f t="array" aca="1" ref="BZ1818" ca="1">BZ1819*INDIRECT(BZ1803)</f>
        <v>500000</v>
      </c>
      <c r="CA1818" s="80" cm="1">
        <f t="array" aca="1" ref="CA1818" ca="1">CA1819*INDIRECT(CA1803)</f>
        <v>500000</v>
      </c>
      <c r="CB1818" s="80" cm="1">
        <f t="array" aca="1" ref="CB1818" ca="1">CB1819*INDIRECT(CB1803)</f>
        <v>500000</v>
      </c>
      <c r="CC1818" s="80" cm="1">
        <f t="array" aca="1" ref="CC1818" ca="1">CC1819*INDIRECT(CC1803)</f>
        <v>500000</v>
      </c>
      <c r="CD1818" s="80" cm="1">
        <f t="array" aca="1" ref="CD1818" ca="1">CD1819*INDIRECT(CD1803)</f>
        <v>500000</v>
      </c>
      <c r="CE1818" s="80" cm="1">
        <f t="array" aca="1" ref="CE1818" ca="1">CE1819*INDIRECT(CE1803)</f>
        <v>500000</v>
      </c>
      <c r="CF1818" s="80" cm="1">
        <f t="array" aca="1" ref="CF1818" ca="1">CF1819*INDIRECT(CF1803)</f>
        <v>500000</v>
      </c>
      <c r="CG1818" s="80" cm="1">
        <f t="array" aca="1" ref="CG1818" ca="1">CG1819*INDIRECT(CG1803)</f>
        <v>500000</v>
      </c>
      <c r="CH1818" s="80" cm="1">
        <f t="array" aca="1" ref="CH1818" ca="1">CH1819*INDIRECT(CH1803)</f>
        <v>500000</v>
      </c>
      <c r="CI1818" s="80" cm="1">
        <f t="array" aca="1" ref="CI1818" ca="1">CI1819*INDIRECT(CI1803)</f>
        <v>500000</v>
      </c>
      <c r="CJ1818" s="80" cm="1">
        <f t="array" aca="1" ref="CJ1818" ca="1">CJ1819*INDIRECT(CJ1803)</f>
        <v>500000</v>
      </c>
      <c r="CK1818" s="80" cm="1">
        <f t="array" aca="1" ref="CK1818" ca="1">CK1819*INDIRECT(CK1803)</f>
        <v>500000</v>
      </c>
    </row>
    <row r="1819" spans="2:89" x14ac:dyDescent="0.35">
      <c r="B1819" s="141" t="s">
        <v>308</v>
      </c>
      <c r="C1819" s="12"/>
      <c r="D1819" t="s">
        <v>763</v>
      </c>
      <c r="E1819" t="str">
        <f>ROW()&amp;" "&amp;D1819</f>
        <v>1819 LAMORT-S</v>
      </c>
      <c r="F1819" s="12"/>
      <c r="G1819" t="str">
        <f>E1819</f>
        <v>1819 LAMORT-S</v>
      </c>
      <c r="H1819" s="12"/>
      <c r="I1819" s="60"/>
      <c r="J1819" s="60"/>
      <c r="K1819" s="18">
        <v>100</v>
      </c>
      <c r="L1819" s="18">
        <v>100</v>
      </c>
      <c r="M1819" s="18">
        <v>100</v>
      </c>
      <c r="N1819" s="18">
        <v>100</v>
      </c>
      <c r="O1819" s="18">
        <v>100</v>
      </c>
      <c r="P1819" s="18">
        <v>100</v>
      </c>
      <c r="R1819" s="12"/>
      <c r="S1819" s="143" cm="1">
        <f t="array" ref="S1819">IFERROR(INDEX($K:$Q,ROW(),MATCH(S$3,$K$2:$Q$2,0)),0)</f>
        <v>100</v>
      </c>
      <c r="T1819" s="143" cm="1">
        <f t="array" ref="T1819">IFERROR(INDEX($K:$Q,ROW(),MATCH(T$3,$K$2:$Q$2,0)),0)</f>
        <v>100</v>
      </c>
      <c r="U1819" s="143" cm="1">
        <f t="array" ref="U1819">IFERROR(INDEX($K:$Q,ROW(),MATCH(U$3,$K$2:$Q$2,0)),0)</f>
        <v>100</v>
      </c>
      <c r="V1819" s="143" cm="1">
        <f t="array" ref="V1819">IFERROR(INDEX($K:$Q,ROW(),MATCH(V$3,$K$2:$Q$2,0)),0)</f>
        <v>100</v>
      </c>
      <c r="W1819" s="143" cm="1">
        <f t="array" ref="W1819">IFERROR(INDEX($K:$Q,ROW(),MATCH(W$3,$K$2:$Q$2,0)),0)</f>
        <v>100</v>
      </c>
      <c r="X1819" s="143" cm="1">
        <f t="array" ref="X1819">IFERROR(INDEX($K:$Q,ROW(),MATCH(X$3,$K$2:$Q$2,0)),0)</f>
        <v>100</v>
      </c>
      <c r="Y1819" s="143" cm="1">
        <f t="array" ref="Y1819">IFERROR(INDEX($K:$Q,ROW(),MATCH(Y$3,$K$2:$Q$2,0)),0)</f>
        <v>100</v>
      </c>
      <c r="Z1819" s="143" cm="1">
        <f t="array" ref="Z1819">IFERROR(INDEX($K:$Q,ROW(),MATCH(Z$3,$K$2:$Q$2,0)),0)</f>
        <v>100</v>
      </c>
      <c r="AA1819" s="143" cm="1">
        <f t="array" ref="AA1819">IFERROR(INDEX($K:$Q,ROW(),MATCH(AA$3,$K$2:$Q$2,0)),0)</f>
        <v>100</v>
      </c>
      <c r="AB1819" s="143" cm="1">
        <f t="array" ref="AB1819">IFERROR(INDEX($K:$Q,ROW(),MATCH(AB$3,$K$2:$Q$2,0)),0)</f>
        <v>100</v>
      </c>
      <c r="AC1819" s="143" cm="1">
        <f t="array" ref="AC1819">IFERROR(INDEX($K:$Q,ROW(),MATCH(AC$3,$K$2:$Q$2,0)),0)</f>
        <v>100</v>
      </c>
      <c r="AD1819" s="143" cm="1">
        <f t="array" ref="AD1819">IFERROR(INDEX($K:$Q,ROW(),MATCH(AD$3,$K$2:$Q$2,0)),0)</f>
        <v>100</v>
      </c>
      <c r="AE1819" s="143" cm="1">
        <f t="array" ref="AE1819">IFERROR(INDEX($K:$Q,ROW(),MATCH(AE$3,$K$2:$Q$2,0)),0)</f>
        <v>100</v>
      </c>
      <c r="AF1819" s="143" cm="1">
        <f t="array" ref="AF1819">IFERROR(INDEX($K:$Q,ROW(),MATCH(AF$3,$K$2:$Q$2,0)),0)</f>
        <v>100</v>
      </c>
      <c r="AG1819" s="143" cm="1">
        <f t="array" ref="AG1819">IFERROR(INDEX($K:$Q,ROW(),MATCH(AG$3,$K$2:$Q$2,0)),0)</f>
        <v>100</v>
      </c>
      <c r="AH1819" s="143" cm="1">
        <f t="array" ref="AH1819">IFERROR(INDEX($K:$Q,ROW(),MATCH(AH$3,$K$2:$Q$2,0)),0)</f>
        <v>100</v>
      </c>
      <c r="AI1819" s="143" cm="1">
        <f t="array" ref="AI1819">IFERROR(INDEX($K:$Q,ROW(),MATCH(AI$3,$K$2:$Q$2,0)),0)</f>
        <v>100</v>
      </c>
      <c r="AJ1819" s="143" cm="1">
        <f t="array" ref="AJ1819">IFERROR(INDEX($K:$Q,ROW(),MATCH(AJ$3,$K$2:$Q$2,0)),0)</f>
        <v>100</v>
      </c>
      <c r="AK1819" s="143" cm="1">
        <f t="array" ref="AK1819">IFERROR(INDEX($K:$Q,ROW(),MATCH(AK$3,$K$2:$Q$2,0)),0)</f>
        <v>100</v>
      </c>
      <c r="AL1819" s="143" cm="1">
        <f t="array" ref="AL1819">IFERROR(INDEX($K:$Q,ROW(),MATCH(AL$3,$K$2:$Q$2,0)),0)</f>
        <v>100</v>
      </c>
      <c r="AM1819" s="143" cm="1">
        <f t="array" ref="AM1819">IFERROR(INDEX($K:$Q,ROW(),MATCH(AM$3,$K$2:$Q$2,0)),0)</f>
        <v>100</v>
      </c>
      <c r="AN1819" s="143" cm="1">
        <f t="array" ref="AN1819">IFERROR(INDEX($K:$Q,ROW(),MATCH(AN$3,$K$2:$Q$2,0)),0)</f>
        <v>100</v>
      </c>
      <c r="AO1819" s="143" cm="1">
        <f t="array" ref="AO1819">IFERROR(INDEX($K:$Q,ROW(),MATCH(AO$3,$K$2:$Q$2,0)),0)</f>
        <v>100</v>
      </c>
      <c r="AP1819" s="143" cm="1">
        <f t="array" ref="AP1819">IFERROR(INDEX($K:$Q,ROW(),MATCH(AP$3,$K$2:$Q$2,0)),0)</f>
        <v>100</v>
      </c>
      <c r="AQ1819" s="143" cm="1">
        <f t="array" ref="AQ1819">IFERROR(INDEX($K:$Q,ROW(),MATCH(AQ$3,$K$2:$Q$2,0)),0)</f>
        <v>100</v>
      </c>
      <c r="AR1819" s="143" cm="1">
        <f t="array" ref="AR1819">IFERROR(INDEX($K:$Q,ROW(),MATCH(AR$3,$K$2:$Q$2,0)),0)</f>
        <v>100</v>
      </c>
      <c r="AS1819" s="143" cm="1">
        <f t="array" ref="AS1819">IFERROR(INDEX($K:$Q,ROW(),MATCH(AS$3,$K$2:$Q$2,0)),0)</f>
        <v>100</v>
      </c>
      <c r="AT1819" s="143" cm="1">
        <f t="array" ref="AT1819">IFERROR(INDEX($K:$Q,ROW(),MATCH(AT$3,$K$2:$Q$2,0)),0)</f>
        <v>100</v>
      </c>
      <c r="AU1819" s="143" cm="1">
        <f t="array" ref="AU1819">IFERROR(INDEX($K:$Q,ROW(),MATCH(AU$3,$K$2:$Q$2,0)),0)</f>
        <v>100</v>
      </c>
      <c r="AV1819" s="143" cm="1">
        <f t="array" ref="AV1819">IFERROR(INDEX($K:$Q,ROW(),MATCH(AV$3,$K$2:$Q$2,0)),0)</f>
        <v>100</v>
      </c>
      <c r="AW1819" s="143" cm="1">
        <f t="array" ref="AW1819">IFERROR(INDEX($K:$Q,ROW(),MATCH(AW$3,$K$2:$Q$2,0)),0)</f>
        <v>100</v>
      </c>
      <c r="AX1819" s="143" cm="1">
        <f t="array" ref="AX1819">IFERROR(INDEX($K:$Q,ROW(),MATCH(AX$3,$K$2:$Q$2,0)),0)</f>
        <v>100</v>
      </c>
      <c r="AY1819" s="143" cm="1">
        <f t="array" ref="AY1819">IFERROR(INDEX($K:$Q,ROW(),MATCH(AY$3,$K$2:$Q$2,0)),0)</f>
        <v>100</v>
      </c>
      <c r="AZ1819" s="143" cm="1">
        <f t="array" ref="AZ1819">IFERROR(INDEX($K:$Q,ROW(),MATCH(AZ$3,$K$2:$Q$2,0)),0)</f>
        <v>100</v>
      </c>
      <c r="BA1819" s="143" cm="1">
        <f t="array" ref="BA1819">IFERROR(INDEX($K:$Q,ROW(),MATCH(BA$3,$K$2:$Q$2,0)),0)</f>
        <v>100</v>
      </c>
      <c r="BB1819" s="143" cm="1">
        <f t="array" ref="BB1819">IFERROR(INDEX($K:$Q,ROW(),MATCH(BB$3,$K$2:$Q$2,0)),0)</f>
        <v>100</v>
      </c>
      <c r="BC1819" s="143" cm="1">
        <f t="array" ref="BC1819">IFERROR(INDEX($K:$Q,ROW(),MATCH(BC$3,$K$2:$Q$2,0)),0)</f>
        <v>100</v>
      </c>
      <c r="BD1819" s="143" cm="1">
        <f t="array" ref="BD1819">IFERROR(INDEX($K:$Q,ROW(),MATCH(BD$3,$K$2:$Q$2,0)),0)</f>
        <v>100</v>
      </c>
      <c r="BE1819" s="143" cm="1">
        <f t="array" ref="BE1819">IFERROR(INDEX($K:$Q,ROW(),MATCH(BE$3,$K$2:$Q$2,0)),0)</f>
        <v>100</v>
      </c>
      <c r="BF1819" s="143" cm="1">
        <f t="array" ref="BF1819">IFERROR(INDEX($K:$Q,ROW(),MATCH(BF$3,$K$2:$Q$2,0)),0)</f>
        <v>100</v>
      </c>
      <c r="BG1819" s="143" cm="1">
        <f t="array" ref="BG1819">IFERROR(INDEX($K:$Q,ROW(),MATCH(BG$3,$K$2:$Q$2,0)),0)</f>
        <v>100</v>
      </c>
      <c r="BH1819" s="143" cm="1">
        <f t="array" ref="BH1819">IFERROR(INDEX($K:$Q,ROW(),MATCH(BH$3,$K$2:$Q$2,0)),0)</f>
        <v>100</v>
      </c>
      <c r="BI1819" s="143" cm="1">
        <f t="array" ref="BI1819">IFERROR(INDEX($K:$Q,ROW(),MATCH(BI$3,$K$2:$Q$2,0)),0)</f>
        <v>100</v>
      </c>
      <c r="BJ1819" s="143" cm="1">
        <f t="array" ref="BJ1819">IFERROR(INDEX($K:$Q,ROW(),MATCH(BJ$3,$K$2:$Q$2,0)),0)</f>
        <v>100</v>
      </c>
      <c r="BK1819" s="143" cm="1">
        <f t="array" ref="BK1819">IFERROR(INDEX($K:$Q,ROW(),MATCH(BK$3,$K$2:$Q$2,0)),0)</f>
        <v>100</v>
      </c>
      <c r="BL1819" s="143" cm="1">
        <f t="array" ref="BL1819">IFERROR(INDEX($K:$Q,ROW(),MATCH(BL$3,$K$2:$Q$2,0)),0)</f>
        <v>100</v>
      </c>
      <c r="BM1819" s="143" cm="1">
        <f t="array" ref="BM1819">IFERROR(INDEX($K:$Q,ROW(),MATCH(BM$3,$K$2:$Q$2,0)),0)</f>
        <v>100</v>
      </c>
      <c r="BN1819" s="143" cm="1">
        <f t="array" ref="BN1819">IFERROR(INDEX($K:$Q,ROW(),MATCH(BN$3,$K$2:$Q$2,0)),0)</f>
        <v>100</v>
      </c>
      <c r="BO1819" s="143" cm="1">
        <f t="array" ref="BO1819">IFERROR(INDEX($K:$Q,ROW(),MATCH(BO$3,$K$2:$Q$2,0)),0)</f>
        <v>100</v>
      </c>
      <c r="BP1819" s="143" cm="1">
        <f t="array" ref="BP1819">IFERROR(INDEX($K:$Q,ROW(),MATCH(BP$3,$K$2:$Q$2,0)),0)</f>
        <v>100</v>
      </c>
      <c r="BQ1819" s="143" cm="1">
        <f t="array" ref="BQ1819">IFERROR(INDEX($K:$Q,ROW(),MATCH(BQ$3,$K$2:$Q$2,0)),0)</f>
        <v>100</v>
      </c>
      <c r="BR1819" s="143" cm="1">
        <f t="array" ref="BR1819">IFERROR(INDEX($K:$Q,ROW(),MATCH(BR$3,$K$2:$Q$2,0)),0)</f>
        <v>100</v>
      </c>
      <c r="BS1819" s="143" cm="1">
        <f t="array" ref="BS1819">IFERROR(INDEX($K:$Q,ROW(),MATCH(BS$3,$K$2:$Q$2,0)),0)</f>
        <v>100</v>
      </c>
      <c r="BT1819" s="143" cm="1">
        <f t="array" ref="BT1819">IFERROR(INDEX($K:$Q,ROW(),MATCH(BT$3,$K$2:$Q$2,0)),0)</f>
        <v>100</v>
      </c>
      <c r="BU1819" s="143" cm="1">
        <f t="array" ref="BU1819">IFERROR(INDEX($K:$Q,ROW(),MATCH(BU$3,$K$2:$Q$2,0)),0)</f>
        <v>100</v>
      </c>
      <c r="BV1819" s="143" cm="1">
        <f t="array" ref="BV1819">IFERROR(INDEX($K:$Q,ROW(),MATCH(BV$3,$K$2:$Q$2,0)),0)</f>
        <v>100</v>
      </c>
      <c r="BW1819" s="143" cm="1">
        <f t="array" ref="BW1819">IFERROR(INDEX($K:$Q,ROW(),MATCH(BW$3,$K$2:$Q$2,0)),0)</f>
        <v>100</v>
      </c>
      <c r="BX1819" s="143" cm="1">
        <f t="array" ref="BX1819">IFERROR(INDEX($K:$Q,ROW(),MATCH(BX$3,$K$2:$Q$2,0)),0)</f>
        <v>100</v>
      </c>
      <c r="BY1819" s="143" cm="1">
        <f t="array" ref="BY1819">IFERROR(INDEX($K:$Q,ROW(),MATCH(BY$3,$K$2:$Q$2,0)),0)</f>
        <v>100</v>
      </c>
      <c r="BZ1819" s="143" cm="1">
        <f t="array" ref="BZ1819">IFERROR(INDEX($K:$Q,ROW(),MATCH(BZ$3,$K$2:$Q$2,0)),0)</f>
        <v>100</v>
      </c>
      <c r="CA1819" s="143" cm="1">
        <f t="array" ref="CA1819">IFERROR(INDEX($K:$Q,ROW(),MATCH(CA$3,$K$2:$Q$2,0)),0)</f>
        <v>100</v>
      </c>
      <c r="CB1819" s="143" cm="1">
        <f t="array" ref="CB1819">IFERROR(INDEX($K:$Q,ROW(),MATCH(CB$3,$K$2:$Q$2,0)),0)</f>
        <v>100</v>
      </c>
      <c r="CC1819" s="143" cm="1">
        <f t="array" ref="CC1819">IFERROR(INDEX($K:$Q,ROW(),MATCH(CC$3,$K$2:$Q$2,0)),0)</f>
        <v>100</v>
      </c>
      <c r="CD1819" s="143" cm="1">
        <f t="array" ref="CD1819">IFERROR(INDEX($K:$Q,ROW(),MATCH(CD$3,$K$2:$Q$2,0)),0)</f>
        <v>100</v>
      </c>
      <c r="CE1819" s="143" cm="1">
        <f t="array" ref="CE1819">IFERROR(INDEX($K:$Q,ROW(),MATCH(CE$3,$K$2:$Q$2,0)),0)</f>
        <v>100</v>
      </c>
      <c r="CF1819" s="143" cm="1">
        <f t="array" ref="CF1819">IFERROR(INDEX($K:$Q,ROW(),MATCH(CF$3,$K$2:$Q$2,0)),0)</f>
        <v>100</v>
      </c>
      <c r="CG1819" s="143" cm="1">
        <f t="array" ref="CG1819">IFERROR(INDEX($K:$Q,ROW(),MATCH(CG$3,$K$2:$Q$2,0)),0)</f>
        <v>100</v>
      </c>
      <c r="CH1819" s="143" cm="1">
        <f t="array" ref="CH1819">IFERROR(INDEX($K:$Q,ROW(),MATCH(CH$3,$K$2:$Q$2,0)),0)</f>
        <v>100</v>
      </c>
      <c r="CI1819" s="143" cm="1">
        <f t="array" ref="CI1819">IFERROR(INDEX($K:$Q,ROW(),MATCH(CI$3,$K$2:$Q$2,0)),0)</f>
        <v>100</v>
      </c>
      <c r="CJ1819" s="143" cm="1">
        <f t="array" ref="CJ1819">IFERROR(INDEX($K:$Q,ROW(),MATCH(CJ$3,$K$2:$Q$2,0)),0)</f>
        <v>100</v>
      </c>
      <c r="CK1819" s="143" cm="1">
        <f t="array" ref="CK1819">IFERROR(INDEX($K:$Q,ROW(),MATCH(CK$3,$K$2:$Q$2,0)),0)</f>
        <v>100</v>
      </c>
    </row>
    <row r="1820" spans="2:89" x14ac:dyDescent="0.35">
      <c r="B1820" s="154" t="str">
        <f>"Prepayment - "&amp;SUBSTITUTE(B1808,":","")</f>
        <v>Prepayment - Volume driven amortizing loan - no defaults</v>
      </c>
      <c r="D1820" t="s">
        <v>763</v>
      </c>
      <c r="E1820" t="str">
        <f>ROW()&amp;" "&amp;D1820</f>
        <v>1820 LAMORT-S</v>
      </c>
      <c r="K1820" s="24">
        <f t="shared" ref="K1820:P1822" si="2036">SUMIF($4:$4,K$2,1820:1820)</f>
        <v>0</v>
      </c>
      <c r="L1820" s="24">
        <f t="shared" si="2036"/>
        <v>0</v>
      </c>
      <c r="M1820" s="24">
        <f t="shared" si="2036"/>
        <v>0</v>
      </c>
      <c r="N1820" s="24">
        <f t="shared" si="2036"/>
        <v>0</v>
      </c>
      <c r="O1820" s="24">
        <f t="shared" si="2036"/>
        <v>0</v>
      </c>
      <c r="P1820" s="24">
        <f t="shared" si="2036"/>
        <v>0</v>
      </c>
      <c r="R1820"/>
      <c r="S1820" s="129">
        <v>0</v>
      </c>
      <c r="T1820" s="129">
        <v>0</v>
      </c>
      <c r="U1820" s="129">
        <v>0</v>
      </c>
      <c r="V1820" s="74">
        <v>0</v>
      </c>
      <c r="W1820" s="74">
        <v>0</v>
      </c>
      <c r="X1820" s="74">
        <v>0</v>
      </c>
      <c r="Y1820" s="74">
        <v>0</v>
      </c>
      <c r="Z1820" s="74">
        <v>0</v>
      </c>
      <c r="AA1820" s="74">
        <v>0</v>
      </c>
      <c r="AB1820" s="74">
        <v>0</v>
      </c>
      <c r="AC1820" s="74">
        <v>0</v>
      </c>
      <c r="AD1820" s="74">
        <v>0</v>
      </c>
      <c r="AE1820" s="74">
        <v>0</v>
      </c>
      <c r="AF1820" s="74">
        <v>0</v>
      </c>
      <c r="AG1820" s="74">
        <v>0</v>
      </c>
      <c r="AH1820" s="74">
        <v>0</v>
      </c>
      <c r="AI1820" s="74">
        <v>0</v>
      </c>
      <c r="AJ1820" s="74">
        <v>0</v>
      </c>
      <c r="AK1820" s="74">
        <v>0</v>
      </c>
      <c r="AL1820" s="74">
        <v>0</v>
      </c>
      <c r="AM1820" s="74">
        <v>0</v>
      </c>
      <c r="AN1820" s="74">
        <v>0</v>
      </c>
      <c r="AO1820" s="74">
        <v>0</v>
      </c>
      <c r="AP1820" s="74">
        <v>0</v>
      </c>
      <c r="AQ1820" s="74">
        <v>0</v>
      </c>
      <c r="AR1820" s="74">
        <v>0</v>
      </c>
      <c r="AS1820" s="74">
        <v>0</v>
      </c>
      <c r="AT1820" s="74">
        <v>0</v>
      </c>
      <c r="AU1820" s="74">
        <v>0</v>
      </c>
      <c r="AV1820" s="74">
        <v>0</v>
      </c>
      <c r="AW1820" s="74">
        <v>0</v>
      </c>
      <c r="AX1820" s="74">
        <v>0</v>
      </c>
      <c r="AY1820" s="74">
        <v>0</v>
      </c>
      <c r="AZ1820" s="74">
        <v>0</v>
      </c>
      <c r="BA1820" s="74">
        <v>0</v>
      </c>
      <c r="BB1820" s="74">
        <v>0</v>
      </c>
      <c r="BC1820" s="74">
        <v>0</v>
      </c>
      <c r="BD1820" s="74">
        <v>0</v>
      </c>
      <c r="BE1820" s="74">
        <v>0</v>
      </c>
      <c r="BF1820" s="74">
        <v>0</v>
      </c>
      <c r="BG1820" s="74">
        <v>0</v>
      </c>
      <c r="BH1820" s="74">
        <v>0</v>
      </c>
      <c r="BI1820" s="74">
        <v>0</v>
      </c>
      <c r="BJ1820" s="74">
        <v>0</v>
      </c>
      <c r="BK1820" s="74">
        <v>0</v>
      </c>
      <c r="BL1820" s="74">
        <v>0</v>
      </c>
      <c r="BM1820" s="74">
        <v>0</v>
      </c>
      <c r="BN1820" s="74">
        <v>0</v>
      </c>
      <c r="BO1820" s="74">
        <v>0</v>
      </c>
      <c r="BP1820" s="74">
        <v>0</v>
      </c>
      <c r="BQ1820" s="74">
        <v>0</v>
      </c>
      <c r="BR1820" s="74">
        <v>0</v>
      </c>
      <c r="BS1820" s="74">
        <v>0</v>
      </c>
      <c r="BT1820" s="74">
        <v>0</v>
      </c>
      <c r="BU1820" s="74">
        <v>0</v>
      </c>
      <c r="BV1820" s="74">
        <v>0</v>
      </c>
      <c r="BW1820" s="74">
        <v>0</v>
      </c>
      <c r="BX1820" s="74">
        <v>0</v>
      </c>
      <c r="BY1820" s="74">
        <v>0</v>
      </c>
      <c r="BZ1820" s="74">
        <v>0</v>
      </c>
      <c r="CA1820" s="74">
        <v>0</v>
      </c>
      <c r="CB1820" s="74">
        <v>0</v>
      </c>
      <c r="CC1820" s="74">
        <v>0</v>
      </c>
      <c r="CD1820" s="74">
        <v>0</v>
      </c>
      <c r="CE1820" s="74">
        <v>0</v>
      </c>
      <c r="CF1820" s="74">
        <v>0</v>
      </c>
      <c r="CG1820" s="74">
        <v>0</v>
      </c>
      <c r="CH1820" s="74">
        <v>0</v>
      </c>
      <c r="CI1820" s="74">
        <v>0</v>
      </c>
      <c r="CJ1820" s="74">
        <v>0</v>
      </c>
      <c r="CK1820" s="74">
        <v>0</v>
      </c>
    </row>
    <row r="1821" spans="2:89" x14ac:dyDescent="0.35">
      <c r="B1821" s="154" t="str">
        <f>"Principal payments - "&amp;SUBSTITUTE(B1808,":","")</f>
        <v>Principal payments - Volume driven amortizing loan - no defaults</v>
      </c>
      <c r="D1821" t="s">
        <v>763</v>
      </c>
      <c r="E1821" t="str">
        <f>ROW()&amp;" "&amp;D1821</f>
        <v>1821 LAMORT-S</v>
      </c>
      <c r="K1821" s="134">
        <f t="shared" ca="1" si="2036"/>
        <v>-551748.4211659492</v>
      </c>
      <c r="L1821" s="134">
        <f t="shared" ca="1" si="2036"/>
        <v>-546804.29287257546</v>
      </c>
      <c r="M1821" s="134">
        <f t="shared" ca="1" si="2036"/>
        <v>-542332.53463476256</v>
      </c>
      <c r="N1821" s="134">
        <f t="shared" ca="1" si="2036"/>
        <v>-538288.01544939913</v>
      </c>
      <c r="O1821" s="134">
        <f t="shared" ca="1" si="2036"/>
        <v>-534629.91620278743</v>
      </c>
      <c r="P1821" s="134">
        <f t="shared" si="2036"/>
        <v>0</v>
      </c>
      <c r="R1821"/>
      <c r="S1821" s="221">
        <f t="shared" ref="S1821" ca="1" si="2037">S1833-S1824</f>
        <v>-48124.610281671463</v>
      </c>
      <c r="T1821" s="221">
        <f t="shared" ref="T1821:AX1821" ca="1" si="2038">T1833-T1824</f>
        <v>-95848.18214432901</v>
      </c>
      <c r="U1821" s="221">
        <f t="shared" ca="1" si="2038"/>
        <v>-143174.05757479771</v>
      </c>
      <c r="V1821" s="221">
        <f t="shared" ca="1" si="2038"/>
        <v>-190105.55071001255</v>
      </c>
      <c r="W1821" s="221">
        <f t="shared" ca="1" si="2038"/>
        <v>-236645.94806910056</v>
      </c>
      <c r="X1821" s="221">
        <f t="shared" ca="1" si="2038"/>
        <v>-282798.50878352951</v>
      </c>
      <c r="Y1821" s="221">
        <f t="shared" ca="1" si="2038"/>
        <v>-328566.46482533828</v>
      </c>
      <c r="Z1821" s="221">
        <f t="shared" ca="1" si="2038"/>
        <v>-373953.02123346523</v>
      </c>
      <c r="AA1821" s="221">
        <f t="shared" ca="1" si="2038"/>
        <v>-418961.35633819114</v>
      </c>
      <c r="AB1821" s="221">
        <f t="shared" ca="1" si="2038"/>
        <v>-463594.62198371097</v>
      </c>
      <c r="AC1821" s="221">
        <f t="shared" ca="1" si="2038"/>
        <v>-507855.94374885148</v>
      </c>
      <c r="AD1821" s="221">
        <f t="shared" ca="1" si="2038"/>
        <v>-551748.4211659492</v>
      </c>
      <c r="AE1821" s="221">
        <f t="shared" ca="1" si="2038"/>
        <v>-551317.18432289956</v>
      </c>
      <c r="AF1821" s="221">
        <f t="shared" ca="1" si="2038"/>
        <v>-550889.5411202088</v>
      </c>
      <c r="AG1821" s="221">
        <f t="shared" ca="1" si="2038"/>
        <v>-550465.4616108737</v>
      </c>
      <c r="AH1821" s="221">
        <f t="shared" ca="1" si="2038"/>
        <v>-550044.91609744972</v>
      </c>
      <c r="AI1821" s="221">
        <f t="shared" ca="1" si="2038"/>
        <v>-549627.87512997095</v>
      </c>
      <c r="AJ1821" s="221">
        <f t="shared" ca="1" si="2038"/>
        <v>-549214.3095038879</v>
      </c>
      <c r="AK1821" s="221">
        <f t="shared" ca="1" si="2038"/>
        <v>-548804.19025802216</v>
      </c>
      <c r="AL1821" s="221">
        <f t="shared" ca="1" si="2038"/>
        <v>-548397.48867253866</v>
      </c>
      <c r="AM1821" s="221">
        <f t="shared" ca="1" si="2038"/>
        <v>-547994.17626693414</v>
      </c>
      <c r="AN1821" s="221">
        <f t="shared" ca="1" si="2038"/>
        <v>-547594.22479804303</v>
      </c>
      <c r="AO1821" s="221">
        <f t="shared" ca="1" si="2038"/>
        <v>-547197.60625805939</v>
      </c>
      <c r="AP1821" s="221">
        <f t="shared" ca="1" si="2038"/>
        <v>-546804.29287257546</v>
      </c>
      <c r="AQ1821" s="221">
        <f t="shared" ca="1" si="2038"/>
        <v>-546414.2570986374</v>
      </c>
      <c r="AR1821" s="221">
        <f t="shared" ca="1" si="2038"/>
        <v>-546027.47162281536</v>
      </c>
      <c r="AS1821" s="221">
        <f t="shared" ca="1" si="2038"/>
        <v>-545643.90935929189</v>
      </c>
      <c r="AT1821" s="221">
        <f t="shared" ca="1" si="2038"/>
        <v>-545263.54344796448</v>
      </c>
      <c r="AU1821" s="221">
        <f t="shared" ca="1" si="2038"/>
        <v>-544886.34725256485</v>
      </c>
      <c r="AV1821" s="221">
        <f t="shared" ca="1" si="2038"/>
        <v>-544512.29435879341</v>
      </c>
      <c r="AW1821" s="221">
        <f t="shared" ca="1" si="2038"/>
        <v>-544141.35857247014</v>
      </c>
      <c r="AX1821" s="221">
        <f t="shared" ca="1" si="2038"/>
        <v>-543773.51391769957</v>
      </c>
      <c r="AY1821" s="221">
        <f t="shared" ref="AY1821:CD1821" ca="1" si="2039">AY1833-AY1824</f>
        <v>-543408.73463505204</v>
      </c>
      <c r="AZ1821" s="221">
        <f t="shared" ca="1" si="2039"/>
        <v>-543046.99517975992</v>
      </c>
      <c r="BA1821" s="221">
        <f t="shared" ca="1" si="2039"/>
        <v>-542688.27021992858</v>
      </c>
      <c r="BB1821" s="221">
        <f t="shared" ca="1" si="2039"/>
        <v>-542332.53463476256</v>
      </c>
      <c r="BC1821" s="221">
        <f t="shared" ca="1" si="2039"/>
        <v>-541979.76351280627</v>
      </c>
      <c r="BD1821" s="221">
        <f t="shared" ca="1" si="2039"/>
        <v>-541629.93215019954</v>
      </c>
      <c r="BE1821" s="221">
        <f t="shared" ca="1" si="2039"/>
        <v>-541283.01604894781</v>
      </c>
      <c r="BF1821" s="221">
        <f t="shared" ca="1" si="2039"/>
        <v>-540938.99091520661</v>
      </c>
      <c r="BG1821" s="221">
        <f t="shared" ca="1" si="2039"/>
        <v>-540597.83265757991</v>
      </c>
      <c r="BH1821" s="221">
        <f t="shared" ca="1" si="2039"/>
        <v>-540259.51738543343</v>
      </c>
      <c r="BI1821" s="221">
        <f t="shared" ca="1" si="2039"/>
        <v>-539924.02140722144</v>
      </c>
      <c r="BJ1821" s="221">
        <f t="shared" ca="1" si="2039"/>
        <v>-539591.32122882793</v>
      </c>
      <c r="BK1821" s="221">
        <f t="shared" ca="1" si="2039"/>
        <v>-539261.39355192101</v>
      </c>
      <c r="BL1821" s="221">
        <f t="shared" ca="1" si="2039"/>
        <v>-538934.21527232172</v>
      </c>
      <c r="BM1821" s="221">
        <f t="shared" ca="1" si="2039"/>
        <v>-538609.76347838563</v>
      </c>
      <c r="BN1821" s="221">
        <f t="shared" ca="1" si="2039"/>
        <v>-538288.01544939913</v>
      </c>
      <c r="BO1821" s="221">
        <f t="shared" ca="1" si="2039"/>
        <v>-537968.94865398749</v>
      </c>
      <c r="BP1821" s="221">
        <f t="shared" ca="1" si="2039"/>
        <v>-537652.54074853752</v>
      </c>
      <c r="BQ1821" s="221">
        <f t="shared" ca="1" si="2039"/>
        <v>-537338.76957563311</v>
      </c>
      <c r="BR1821" s="221">
        <f t="shared" ca="1" si="2039"/>
        <v>-537027.61316250276</v>
      </c>
      <c r="BS1821" s="221">
        <f t="shared" ca="1" si="2039"/>
        <v>-536719.04971948196</v>
      </c>
      <c r="BT1821" s="221">
        <f t="shared" ca="1" si="2039"/>
        <v>-536413.05763848627</v>
      </c>
      <c r="BU1821" s="221">
        <f t="shared" ca="1" si="2039"/>
        <v>-536109.61549149884</v>
      </c>
      <c r="BV1821" s="221">
        <f t="shared" ca="1" si="2039"/>
        <v>-535808.70202906977</v>
      </c>
      <c r="BW1821" s="221">
        <f t="shared" ca="1" si="2039"/>
        <v>-535510.29617882753</v>
      </c>
      <c r="BX1821" s="221">
        <f t="shared" ca="1" si="2039"/>
        <v>-535214.37704400392</v>
      </c>
      <c r="BY1821" s="221">
        <f t="shared" ca="1" si="2039"/>
        <v>-534920.9239019705</v>
      </c>
      <c r="BZ1821" s="221">
        <f t="shared" ca="1" si="2039"/>
        <v>-534629.91620278743</v>
      </c>
      <c r="CA1821" s="221">
        <f t="shared" ca="1" si="2039"/>
        <v>-534341.33356776426</v>
      </c>
      <c r="CB1821" s="221">
        <f t="shared" ca="1" si="2039"/>
        <v>-534055.15578803292</v>
      </c>
      <c r="CC1821" s="221">
        <f t="shared" ca="1" si="2039"/>
        <v>-533771.36282313254</v>
      </c>
      <c r="CD1821" s="221">
        <f t="shared" ca="1" si="2039"/>
        <v>-533489.93479960645</v>
      </c>
      <c r="CE1821" s="221">
        <f t="shared" ref="CE1821:CK1821" ca="1" si="2040">CE1833-CE1824</f>
        <v>-533210.85200960981</v>
      </c>
      <c r="CF1821" s="221">
        <f t="shared" ca="1" si="2040"/>
        <v>-532934.09490952967</v>
      </c>
      <c r="CG1821" s="221">
        <f t="shared" ca="1" si="2040"/>
        <v>-532659.64411861694</v>
      </c>
      <c r="CH1821" s="221">
        <f t="shared" ca="1" si="2040"/>
        <v>-532387.48041762842</v>
      </c>
      <c r="CI1821" s="221">
        <f t="shared" ca="1" si="2040"/>
        <v>-532117.58474748151</v>
      </c>
      <c r="CJ1821" s="221">
        <f t="shared" ca="1" si="2040"/>
        <v>-531849.93820791924</v>
      </c>
      <c r="CK1821" s="221">
        <f t="shared" ca="1" si="2040"/>
        <v>-531584.52205618657</v>
      </c>
    </row>
    <row r="1822" spans="2:89" x14ac:dyDescent="0.35">
      <c r="B1822" s="123" t="str">
        <f>"Loan - "&amp;SUBSTITUTE(B1808,":","")</f>
        <v>Loan - Volume driven amortizing loan - no defaults</v>
      </c>
      <c r="C1822" t="s">
        <v>240</v>
      </c>
      <c r="D1822" t="s">
        <v>763</v>
      </c>
      <c r="E1822" t="str">
        <f t="shared" si="2030"/>
        <v>1822 LAMORT-S</v>
      </c>
      <c r="F1822" s="27"/>
      <c r="G1822" s="57"/>
      <c r="I1822" s="74"/>
      <c r="J1822" s="74"/>
      <c r="K1822" s="33">
        <f t="shared" ca="1" si="2036"/>
        <v>2358623.3131410531</v>
      </c>
      <c r="L1822" s="33">
        <f t="shared" ca="1" si="2036"/>
        <v>1770272.0462295902</v>
      </c>
      <c r="M1822" s="33">
        <f t="shared" ca="1" si="2036"/>
        <v>1238132.8159298496</v>
      </c>
      <c r="N1822" s="33">
        <f t="shared" ca="1" si="2036"/>
        <v>756835.03287159931</v>
      </c>
      <c r="O1822" s="33">
        <f t="shared" ca="1" si="2036"/>
        <v>321521.22252481221</v>
      </c>
      <c r="P1822" s="33">
        <f t="shared" si="2036"/>
        <v>0</v>
      </c>
      <c r="Q1822" s="33"/>
      <c r="R1822" s="53">
        <f ca="1">S1817</f>
        <v>0</v>
      </c>
      <c r="S1822" s="93">
        <f t="shared" ref="S1822" ca="1" si="2041">SUM(S1820:S1821,S1817:S1818)</f>
        <v>451875.38971832854</v>
      </c>
      <c r="T1822" s="93">
        <f t="shared" ref="T1822:AX1822" ca="1" si="2042">SUM(T1820:T1821,T1817:T1818)</f>
        <v>856027.20757399953</v>
      </c>
      <c r="U1822" s="93">
        <f t="shared" ca="1" si="2042"/>
        <v>1212853.1499992018</v>
      </c>
      <c r="V1822" s="93">
        <f t="shared" ca="1" si="2042"/>
        <v>1522747.5992891891</v>
      </c>
      <c r="W1822" s="93">
        <f t="shared" ca="1" si="2042"/>
        <v>1786101.6512200886</v>
      </c>
      <c r="X1822" s="93">
        <f t="shared" ca="1" si="2042"/>
        <v>2003303.1424365591</v>
      </c>
      <c r="Y1822" s="93">
        <f t="shared" ca="1" si="2042"/>
        <v>2174736.6776112206</v>
      </c>
      <c r="Z1822" s="93">
        <f t="shared" ca="1" si="2042"/>
        <v>2300783.6563777551</v>
      </c>
      <c r="AA1822" s="93">
        <f t="shared" ca="1" si="2042"/>
        <v>2381822.3000395643</v>
      </c>
      <c r="AB1822" s="93">
        <f t="shared" ca="1" si="2042"/>
        <v>2418227.6780558536</v>
      </c>
      <c r="AC1822" s="93">
        <f t="shared" ca="1" si="2042"/>
        <v>2410371.7343070023</v>
      </c>
      <c r="AD1822" s="93">
        <f t="shared" ca="1" si="2042"/>
        <v>2358623.3131410531</v>
      </c>
      <c r="AE1822" s="93">
        <f t="shared" ca="1" si="2042"/>
        <v>2307306.1288181534</v>
      </c>
      <c r="AF1822" s="93">
        <f t="shared" ca="1" si="2042"/>
        <v>2256416.5876979446</v>
      </c>
      <c r="AG1822" s="93">
        <f t="shared" ca="1" si="2042"/>
        <v>2205951.1260870709</v>
      </c>
      <c r="AH1822" s="93">
        <f t="shared" ca="1" si="2042"/>
        <v>2155906.2099896213</v>
      </c>
      <c r="AI1822" s="93">
        <f t="shared" ca="1" si="2042"/>
        <v>2106278.3348596506</v>
      </c>
      <c r="AJ1822" s="93">
        <f t="shared" ca="1" si="2042"/>
        <v>2057064.0253557628</v>
      </c>
      <c r="AK1822" s="93">
        <f t="shared" ca="1" si="2042"/>
        <v>2008259.8350977406</v>
      </c>
      <c r="AL1822" s="93">
        <f t="shared" ca="1" si="2042"/>
        <v>1959862.346425202</v>
      </c>
      <c r="AM1822" s="93">
        <f t="shared" ca="1" si="2042"/>
        <v>1911868.170158268</v>
      </c>
      <c r="AN1822" s="93">
        <f t="shared" ca="1" si="2042"/>
        <v>1864273.9453602249</v>
      </c>
      <c r="AO1822" s="93">
        <f t="shared" ca="1" si="2042"/>
        <v>1817076.3391021655</v>
      </c>
      <c r="AP1822" s="93">
        <f t="shared" ca="1" si="2042"/>
        <v>1770272.0462295902</v>
      </c>
      <c r="AQ1822" s="93">
        <f t="shared" ca="1" si="2042"/>
        <v>1723857.7891309527</v>
      </c>
      <c r="AR1822" s="93">
        <f t="shared" ca="1" si="2042"/>
        <v>1677830.3175081373</v>
      </c>
      <c r="AS1822" s="93">
        <f t="shared" ca="1" si="2042"/>
        <v>1632186.4081488454</v>
      </c>
      <c r="AT1822" s="93">
        <f t="shared" ca="1" si="2042"/>
        <v>1586922.8647008808</v>
      </c>
      <c r="AU1822" s="93">
        <f t="shared" ca="1" si="2042"/>
        <v>1542036.5174483159</v>
      </c>
      <c r="AV1822" s="93">
        <f t="shared" ca="1" si="2042"/>
        <v>1497524.2230895224</v>
      </c>
      <c r="AW1822" s="93">
        <f t="shared" ca="1" si="2042"/>
        <v>1453382.8645170522</v>
      </c>
      <c r="AX1822" s="93">
        <f t="shared" ca="1" si="2042"/>
        <v>1409609.3505993527</v>
      </c>
      <c r="AY1822" s="93">
        <f t="shared" ref="AY1822:CD1822" ca="1" si="2043">SUM(AY1820:AY1821,AY1817:AY1818)</f>
        <v>1366200.6159643007</v>
      </c>
      <c r="AZ1822" s="93">
        <f t="shared" ca="1" si="2043"/>
        <v>1323153.6207845407</v>
      </c>
      <c r="BA1822" s="93">
        <f t="shared" ca="1" si="2043"/>
        <v>1280465.3505646121</v>
      </c>
      <c r="BB1822" s="93">
        <f t="shared" ca="1" si="2043"/>
        <v>1238132.8159298496</v>
      </c>
      <c r="BC1822" s="93">
        <f t="shared" ca="1" si="2043"/>
        <v>1196153.0524170434</v>
      </c>
      <c r="BD1822" s="93">
        <f t="shared" ca="1" si="2043"/>
        <v>1154523.1202668438</v>
      </c>
      <c r="BE1822" s="93">
        <f t="shared" ca="1" si="2043"/>
        <v>1113240.104217896</v>
      </c>
      <c r="BF1822" s="93">
        <f t="shared" ca="1" si="2043"/>
        <v>1072301.1133026895</v>
      </c>
      <c r="BG1822" s="93">
        <f t="shared" ca="1" si="2043"/>
        <v>1031703.2806451096</v>
      </c>
      <c r="BH1822" s="93">
        <f t="shared" ca="1" si="2043"/>
        <v>991443.76325967617</v>
      </c>
      <c r="BI1822" s="93">
        <f t="shared" ca="1" si="2043"/>
        <v>951519.74185245472</v>
      </c>
      <c r="BJ1822" s="93">
        <f t="shared" ca="1" si="2043"/>
        <v>911928.42062362679</v>
      </c>
      <c r="BK1822" s="93">
        <f t="shared" ca="1" si="2043"/>
        <v>872667.02707170579</v>
      </c>
      <c r="BL1822" s="93">
        <f t="shared" ca="1" si="2043"/>
        <v>833732.81179938407</v>
      </c>
      <c r="BM1822" s="93">
        <f t="shared" ca="1" si="2043"/>
        <v>795123.04832099844</v>
      </c>
      <c r="BN1822" s="93">
        <f t="shared" ca="1" si="2043"/>
        <v>756835.03287159931</v>
      </c>
      <c r="BO1822" s="93">
        <f t="shared" ca="1" si="2043"/>
        <v>718866.08421761182</v>
      </c>
      <c r="BP1822" s="93">
        <f t="shared" ca="1" si="2043"/>
        <v>681213.5434690743</v>
      </c>
      <c r="BQ1822" s="93">
        <f t="shared" ca="1" si="2043"/>
        <v>643874.77389344119</v>
      </c>
      <c r="BR1822" s="93">
        <f t="shared" ca="1" si="2043"/>
        <v>606847.16073093843</v>
      </c>
      <c r="BS1822" s="93">
        <f t="shared" ca="1" si="2043"/>
        <v>570128.11101145647</v>
      </c>
      <c r="BT1822" s="93">
        <f t="shared" ca="1" si="2043"/>
        <v>533715.0533729702</v>
      </c>
      <c r="BU1822" s="93">
        <f t="shared" ca="1" si="2043"/>
        <v>497605.43788147136</v>
      </c>
      <c r="BV1822" s="93">
        <f t="shared" ca="1" si="2043"/>
        <v>461796.73585240159</v>
      </c>
      <c r="BW1822" s="93">
        <f t="shared" ca="1" si="2043"/>
        <v>426286.43967357406</v>
      </c>
      <c r="BX1822" s="93">
        <f t="shared" ca="1" si="2043"/>
        <v>391072.06262957014</v>
      </c>
      <c r="BY1822" s="93">
        <f t="shared" ca="1" si="2043"/>
        <v>356151.13872759964</v>
      </c>
      <c r="BZ1822" s="93">
        <f t="shared" ca="1" si="2043"/>
        <v>321521.22252481221</v>
      </c>
      <c r="CA1822" s="93">
        <f t="shared" ca="1" si="2043"/>
        <v>287179.88895704795</v>
      </c>
      <c r="CB1822" s="93">
        <f t="shared" ca="1" si="2043"/>
        <v>253124.73316901503</v>
      </c>
      <c r="CC1822" s="93">
        <f t="shared" ca="1" si="2043"/>
        <v>219353.37034588249</v>
      </c>
      <c r="CD1822" s="93">
        <f t="shared" ca="1" si="2043"/>
        <v>185863.43554627604</v>
      </c>
      <c r="CE1822" s="93">
        <f t="shared" ref="CE1822:CK1822" ca="1" si="2044">SUM(CE1820:CE1821,CE1817:CE1818)</f>
        <v>152652.58353666624</v>
      </c>
      <c r="CF1822" s="93">
        <f t="shared" ca="1" si="2044"/>
        <v>119718.48862713657</v>
      </c>
      <c r="CG1822" s="93">
        <f t="shared" ca="1" si="2044"/>
        <v>87058.844508519629</v>
      </c>
      <c r="CH1822" s="93">
        <f t="shared" ca="1" si="2044"/>
        <v>54671.364090891206</v>
      </c>
      <c r="CI1822" s="93">
        <f t="shared" ca="1" si="2044"/>
        <v>22553.779343409697</v>
      </c>
      <c r="CJ1822" s="93">
        <f t="shared" ca="1" si="2044"/>
        <v>-9296.1588645095471</v>
      </c>
      <c r="CK1822" s="93">
        <f t="shared" ca="1" si="2044"/>
        <v>-40880.680920696119</v>
      </c>
    </row>
    <row r="1823" spans="2:89" x14ac:dyDescent="0.35">
      <c r="B1823" s="122"/>
      <c r="C1823" s="57"/>
      <c r="D1823" t="s">
        <v>763</v>
      </c>
      <c r="E1823" t="str">
        <f t="shared" si="2030"/>
        <v>1823 LAMORT-S</v>
      </c>
      <c r="G1823" s="57" t="s">
        <v>244</v>
      </c>
      <c r="R1823"/>
      <c r="S1823" s="62"/>
      <c r="T1823" s="62"/>
      <c r="U1823" s="62"/>
      <c r="V1823" s="62"/>
      <c r="W1823" s="62"/>
      <c r="X1823" s="62"/>
      <c r="Y1823" s="62"/>
      <c r="Z1823" s="62"/>
      <c r="AA1823" s="62"/>
      <c r="AB1823" s="62"/>
      <c r="AC1823" s="62"/>
      <c r="AD1823" s="62"/>
      <c r="AE1823" s="62"/>
      <c r="AF1823" s="62"/>
      <c r="AG1823" s="62"/>
      <c r="AH1823" s="62"/>
      <c r="AI1823" s="62"/>
      <c r="AJ1823" s="62"/>
      <c r="AK1823" s="62"/>
      <c r="AL1823" s="62"/>
      <c r="AM1823" s="62"/>
      <c r="AN1823" s="62"/>
      <c r="AO1823" s="62"/>
      <c r="AP1823" s="62"/>
      <c r="AQ1823" s="62"/>
      <c r="AR1823" s="62"/>
      <c r="AS1823" s="62"/>
      <c r="AT1823" s="62"/>
      <c r="AU1823" s="62"/>
      <c r="AV1823" s="62"/>
      <c r="AW1823" s="62"/>
      <c r="AX1823" s="62"/>
      <c r="AY1823" s="62"/>
      <c r="AZ1823" s="62"/>
      <c r="BA1823" s="62"/>
      <c r="BB1823" s="62"/>
      <c r="BC1823" s="62"/>
      <c r="BD1823" s="62"/>
      <c r="BE1823" s="62"/>
      <c r="BF1823" s="62"/>
      <c r="BG1823" s="62"/>
      <c r="BH1823" s="62"/>
      <c r="BI1823" s="62"/>
      <c r="BJ1823" s="62"/>
      <c r="BK1823" s="62"/>
      <c r="BL1823" s="62"/>
      <c r="BM1823" s="62"/>
      <c r="BN1823" s="62"/>
      <c r="BO1823" s="62"/>
      <c r="BP1823" s="62"/>
      <c r="BQ1823" s="62"/>
      <c r="BR1823" s="62"/>
      <c r="BS1823" s="62"/>
      <c r="BT1823" s="62"/>
      <c r="BU1823" s="62"/>
      <c r="BV1823" s="62"/>
      <c r="BW1823" s="62"/>
      <c r="BX1823" s="62"/>
      <c r="BY1823" s="62"/>
      <c r="BZ1823" s="62"/>
      <c r="CA1823" s="62"/>
      <c r="CB1823" s="62"/>
      <c r="CC1823" s="62"/>
      <c r="CD1823" s="62"/>
      <c r="CE1823" s="62"/>
      <c r="CF1823" s="62"/>
      <c r="CG1823" s="62"/>
      <c r="CH1823" s="62"/>
      <c r="CI1823" s="62"/>
      <c r="CJ1823" s="62"/>
      <c r="CK1823" s="62"/>
    </row>
    <row r="1824" spans="2:89" x14ac:dyDescent="0.35">
      <c r="B1824" s="123" t="str">
        <f>"Interest income - "&amp;SUBSTITUTE(B1808,":","")</f>
        <v>Interest income - Volume driven amortizing loan - no defaults</v>
      </c>
      <c r="C1824" t="s">
        <v>198</v>
      </c>
      <c r="D1824" t="s">
        <v>763</v>
      </c>
      <c r="E1824" t="str">
        <f t="shared" si="2030"/>
        <v>1824 LAMORT-S</v>
      </c>
      <c r="G1824" s="57"/>
      <c r="I1824" s="93"/>
      <c r="J1824" s="93"/>
      <c r="K1824" s="28">
        <f t="shared" ref="K1824:P1824" ca="1" si="2045">SUMIF($3:$3,K$2,1824:1824)</f>
        <v>212657.08488857304</v>
      </c>
      <c r="L1824" s="28">
        <f t="shared" ca="1" si="2045"/>
        <v>258407.3863507738</v>
      </c>
      <c r="M1824" s="28">
        <f t="shared" ca="1" si="2045"/>
        <v>202195.34973905084</v>
      </c>
      <c r="N1824" s="28">
        <f t="shared" ca="1" si="2045"/>
        <v>151353.90249756069</v>
      </c>
      <c r="O1824" s="28">
        <f t="shared" ca="1" si="2045"/>
        <v>105369.92978609759</v>
      </c>
      <c r="P1824" s="28">
        <f t="shared" ca="1" si="2045"/>
        <v>59953.346264876236</v>
      </c>
      <c r="R1824" s="27"/>
      <c r="S1824" s="93">
        <f t="shared" ref="S1824" ca="1" si="2046">SUM(S1817:S1818,S1820)*$H1811/12</f>
        <v>4166.666666666667</v>
      </c>
      <c r="T1824" s="93">
        <f t="shared" ref="T1824:AX1824" ca="1" si="2047">SUM(T1817:T1818,T1820)*$H1811/12</f>
        <v>7932.2949143194055</v>
      </c>
      <c r="U1824" s="93">
        <f t="shared" ca="1" si="2047"/>
        <v>11300.226729783331</v>
      </c>
      <c r="V1824" s="93">
        <f t="shared" ca="1" si="2047"/>
        <v>14273.776249993351</v>
      </c>
      <c r="W1824" s="93">
        <f t="shared" ca="1" si="2047"/>
        <v>16856.229994076577</v>
      </c>
      <c r="X1824" s="93">
        <f t="shared" ca="1" si="2047"/>
        <v>19050.847093500739</v>
      </c>
      <c r="Y1824" s="93">
        <f t="shared" ca="1" si="2047"/>
        <v>20860.859520304661</v>
      </c>
      <c r="Z1824" s="93">
        <f t="shared" ca="1" si="2047"/>
        <v>22289.472313426839</v>
      </c>
      <c r="AA1824" s="93">
        <f t="shared" ca="1" si="2047"/>
        <v>23339.86380314796</v>
      </c>
      <c r="AB1824" s="93">
        <f t="shared" ca="1" si="2047"/>
        <v>24015.185833663036</v>
      </c>
      <c r="AC1824" s="93">
        <f t="shared" ca="1" si="2047"/>
        <v>24318.56398379878</v>
      </c>
      <c r="AD1824" s="93">
        <f t="shared" ca="1" si="2047"/>
        <v>24253.097785891689</v>
      </c>
      <c r="AE1824" s="93">
        <f t="shared" ca="1" si="2047"/>
        <v>23821.860942842108</v>
      </c>
      <c r="AF1824" s="93">
        <f t="shared" ca="1" si="2047"/>
        <v>23394.217740151278</v>
      </c>
      <c r="AG1824" s="93">
        <f t="shared" ca="1" si="2047"/>
        <v>22970.138230816203</v>
      </c>
      <c r="AH1824" s="93">
        <f t="shared" ca="1" si="2047"/>
        <v>22549.592717392257</v>
      </c>
      <c r="AI1824" s="93">
        <f t="shared" ca="1" si="2047"/>
        <v>22132.551749913513</v>
      </c>
      <c r="AJ1824" s="93">
        <f t="shared" ca="1" si="2047"/>
        <v>21718.986123830422</v>
      </c>
      <c r="AK1824" s="93">
        <f t="shared" ca="1" si="2047"/>
        <v>21308.866877964691</v>
      </c>
      <c r="AL1824" s="93">
        <f t="shared" ca="1" si="2047"/>
        <v>20902.165292481171</v>
      </c>
      <c r="AM1824" s="93">
        <f t="shared" ca="1" si="2047"/>
        <v>20498.852886876684</v>
      </c>
      <c r="AN1824" s="93">
        <f t="shared" ca="1" si="2047"/>
        <v>20098.901417985569</v>
      </c>
      <c r="AO1824" s="93">
        <f t="shared" ca="1" si="2047"/>
        <v>19702.282878001872</v>
      </c>
      <c r="AP1824" s="93">
        <f t="shared" ca="1" si="2047"/>
        <v>19308.969492518048</v>
      </c>
      <c r="AQ1824" s="93">
        <f t="shared" ca="1" si="2047"/>
        <v>18918.93371857992</v>
      </c>
      <c r="AR1824" s="93">
        <f t="shared" ca="1" si="2047"/>
        <v>18532.148242757939</v>
      </c>
      <c r="AS1824" s="93">
        <f t="shared" ca="1" si="2047"/>
        <v>18148.585979234478</v>
      </c>
      <c r="AT1824" s="93">
        <f t="shared" ca="1" si="2047"/>
        <v>17768.220067907048</v>
      </c>
      <c r="AU1824" s="93">
        <f t="shared" ca="1" si="2047"/>
        <v>17391.02387250734</v>
      </c>
      <c r="AV1824" s="93">
        <f t="shared" ca="1" si="2047"/>
        <v>17016.970978735964</v>
      </c>
      <c r="AW1824" s="93">
        <f t="shared" ca="1" si="2047"/>
        <v>16646.035192412688</v>
      </c>
      <c r="AX1824" s="93">
        <f t="shared" ca="1" si="2047"/>
        <v>16278.190537642104</v>
      </c>
      <c r="AY1824" s="93">
        <f t="shared" ref="AY1824:CD1824" ca="1" si="2048">SUM(AY1817:AY1818,AY1820)*$H1811/12</f>
        <v>15913.411254994608</v>
      </c>
      <c r="AZ1824" s="93">
        <f t="shared" ca="1" si="2048"/>
        <v>15551.671799702506</v>
      </c>
      <c r="BA1824" s="93">
        <f t="shared" ca="1" si="2048"/>
        <v>15192.946839871174</v>
      </c>
      <c r="BB1824" s="93">
        <f t="shared" ca="1" si="2048"/>
        <v>14837.211254705102</v>
      </c>
      <c r="BC1824" s="93">
        <f t="shared" ca="1" si="2048"/>
        <v>14484.440132748749</v>
      </c>
      <c r="BD1824" s="93">
        <f t="shared" ca="1" si="2048"/>
        <v>14134.608770142027</v>
      </c>
      <c r="BE1824" s="93">
        <f t="shared" ca="1" si="2048"/>
        <v>13787.692668890368</v>
      </c>
      <c r="BF1824" s="93">
        <f t="shared" ca="1" si="2048"/>
        <v>13443.667535149134</v>
      </c>
      <c r="BG1824" s="93">
        <f t="shared" ca="1" si="2048"/>
        <v>13102.509277522413</v>
      </c>
      <c r="BH1824" s="93">
        <f t="shared" ca="1" si="2048"/>
        <v>12764.194005375915</v>
      </c>
      <c r="BI1824" s="93">
        <f t="shared" ca="1" si="2048"/>
        <v>12428.69802716397</v>
      </c>
      <c r="BJ1824" s="93">
        <f t="shared" ca="1" si="2048"/>
        <v>12095.997848770457</v>
      </c>
      <c r="BK1824" s="93">
        <f t="shared" ca="1" si="2048"/>
        <v>11766.070171863556</v>
      </c>
      <c r="BL1824" s="93">
        <f t="shared" ca="1" si="2048"/>
        <v>11438.891892264217</v>
      </c>
      <c r="BM1824" s="93">
        <f t="shared" ca="1" si="2048"/>
        <v>11114.440098328203</v>
      </c>
      <c r="BN1824" s="93">
        <f t="shared" ca="1" si="2048"/>
        <v>10792.692069341654</v>
      </c>
      <c r="BO1824" s="93">
        <f t="shared" ca="1" si="2048"/>
        <v>10473.625273929994</v>
      </c>
      <c r="BP1824" s="93">
        <f t="shared" ca="1" si="2048"/>
        <v>10157.217368480098</v>
      </c>
      <c r="BQ1824" s="93">
        <f t="shared" ca="1" si="2048"/>
        <v>9843.4461955756178</v>
      </c>
      <c r="BR1824" s="93">
        <f t="shared" ca="1" si="2048"/>
        <v>9532.289782445343</v>
      </c>
      <c r="BS1824" s="93">
        <f t="shared" ca="1" si="2048"/>
        <v>9223.7263394244874</v>
      </c>
      <c r="BT1824" s="93">
        <f t="shared" ca="1" si="2048"/>
        <v>8917.7342584288035</v>
      </c>
      <c r="BU1824" s="93">
        <f t="shared" ca="1" si="2048"/>
        <v>8614.2921114414185</v>
      </c>
      <c r="BV1824" s="93">
        <f t="shared" ca="1" si="2048"/>
        <v>8313.378649012262</v>
      </c>
      <c r="BW1824" s="93">
        <f t="shared" ca="1" si="2048"/>
        <v>8014.9727987700135</v>
      </c>
      <c r="BX1824" s="93">
        <f t="shared" ca="1" si="2048"/>
        <v>7719.0536639464508</v>
      </c>
      <c r="BY1824" s="93">
        <f t="shared" ca="1" si="2048"/>
        <v>7425.6005219130848</v>
      </c>
      <c r="BZ1824" s="93">
        <f t="shared" ca="1" si="2048"/>
        <v>7134.5928227299983</v>
      </c>
      <c r="CA1824" s="93">
        <f t="shared" ca="1" si="2048"/>
        <v>6846.0101877067691</v>
      </c>
      <c r="CB1824" s="93">
        <f t="shared" ca="1" si="2048"/>
        <v>6559.8324079753993</v>
      </c>
      <c r="CC1824" s="93">
        <f t="shared" ca="1" si="2048"/>
        <v>6276.0394430751257</v>
      </c>
      <c r="CD1824" s="93">
        <f t="shared" ca="1" si="2048"/>
        <v>5994.6114195490218</v>
      </c>
      <c r="CE1824" s="93">
        <f t="shared" ref="CE1824:CK1824" ca="1" si="2049">SUM(CE1817:CE1818,CE1820)*$H1811/12</f>
        <v>5715.5286295523001</v>
      </c>
      <c r="CF1824" s="93">
        <f t="shared" ca="1" si="2049"/>
        <v>5438.7715294722193</v>
      </c>
      <c r="CG1824" s="93">
        <f t="shared" ca="1" si="2049"/>
        <v>5164.3207385594715</v>
      </c>
      <c r="CH1824" s="93">
        <f t="shared" ca="1" si="2049"/>
        <v>4892.1570375709971</v>
      </c>
      <c r="CI1824" s="93">
        <f t="shared" ca="1" si="2049"/>
        <v>4622.2613674240938</v>
      </c>
      <c r="CJ1824" s="93">
        <f t="shared" ca="1" si="2049"/>
        <v>4354.6148278617475</v>
      </c>
      <c r="CK1824" s="93">
        <f t="shared" ca="1" si="2049"/>
        <v>4089.1986761290877</v>
      </c>
    </row>
    <row r="1825" spans="2:89" x14ac:dyDescent="0.35">
      <c r="B1825" s="122"/>
      <c r="C1825" s="57"/>
      <c r="D1825" t="s">
        <v>763</v>
      </c>
      <c r="E1825" t="str">
        <f t="shared" si="2030"/>
        <v>1825 LAMORT-S</v>
      </c>
      <c r="G1825" s="57"/>
      <c r="R1825"/>
      <c r="S1825" s="1"/>
      <c r="T1825" s="1"/>
      <c r="U1825" s="1"/>
      <c r="V1825" s="1"/>
      <c r="W1825" s="1"/>
      <c r="X1825" s="1"/>
      <c r="Y1825" s="1"/>
      <c r="Z1825" s="1"/>
      <c r="AA1825" s="1"/>
      <c r="AB1825" s="1"/>
      <c r="AC1825" s="1"/>
      <c r="AD1825" s="1"/>
      <c r="AE1825" s="1"/>
      <c r="AF1825" s="1"/>
      <c r="AG1825" s="1"/>
      <c r="AH1825" s="1"/>
      <c r="AI1825" s="1"/>
      <c r="AJ1825" s="1"/>
      <c r="AK1825" s="1"/>
      <c r="AL1825" s="1"/>
      <c r="AM1825" s="1"/>
      <c r="AN1825" s="1"/>
      <c r="AO1825" s="1"/>
      <c r="AP1825" s="1"/>
      <c r="AQ1825" s="1"/>
      <c r="AR1825" s="1"/>
      <c r="AS1825" s="1"/>
      <c r="AT1825" s="1"/>
      <c r="AU1825" s="1"/>
      <c r="AV1825" s="1"/>
      <c r="AW1825" s="1"/>
      <c r="AX1825" s="1"/>
      <c r="AY1825" s="1"/>
      <c r="AZ1825" s="1"/>
      <c r="BA1825" s="1"/>
      <c r="BB1825" s="1"/>
      <c r="BC1825" s="1"/>
      <c r="BD1825" s="1"/>
      <c r="BE1825" s="1"/>
      <c r="BF1825" s="1"/>
      <c r="BG1825" s="1"/>
      <c r="BH1825" s="1"/>
      <c r="BI1825" s="1"/>
      <c r="BJ1825" s="1"/>
      <c r="BK1825" s="1"/>
      <c r="BL1825" s="1"/>
      <c r="BM1825" s="1"/>
      <c r="BN1825" s="1"/>
      <c r="BO1825" s="1"/>
      <c r="BP1825" s="1"/>
      <c r="BQ1825" s="1"/>
      <c r="BR1825" s="1"/>
      <c r="BS1825" s="1"/>
      <c r="BT1825" s="1"/>
      <c r="BU1825" s="1"/>
      <c r="BV1825" s="1"/>
      <c r="BW1825" s="1"/>
      <c r="BX1825" s="1"/>
      <c r="BY1825" s="1"/>
      <c r="BZ1825" s="1"/>
      <c r="CA1825" s="1"/>
      <c r="CB1825" s="1"/>
      <c r="CC1825" s="1"/>
      <c r="CD1825" s="1"/>
      <c r="CE1825" s="1"/>
      <c r="CF1825" s="1"/>
      <c r="CG1825" s="1"/>
      <c r="CH1825" s="1"/>
      <c r="CI1825" s="1"/>
      <c r="CJ1825" s="1"/>
      <c r="CK1825" s="1"/>
    </row>
    <row r="1826" spans="2:89" x14ac:dyDescent="0.35">
      <c r="B1826" s="95" t="s">
        <v>309</v>
      </c>
      <c r="C1826" s="57"/>
      <c r="D1826" t="s">
        <v>763</v>
      </c>
      <c r="E1826" t="str">
        <f>ROW()&amp;" "&amp;D1826</f>
        <v>1826 LAMORT-S</v>
      </c>
      <c r="G1826" s="57"/>
      <c r="R1826"/>
      <c r="S1826" s="1"/>
      <c r="T1826" s="1"/>
      <c r="U1826" s="1"/>
      <c r="V1826" s="1"/>
      <c r="W1826" s="1"/>
      <c r="X1826" s="1"/>
      <c r="Y1826" s="1"/>
      <c r="Z1826" s="1"/>
      <c r="AA1826" s="1"/>
      <c r="AB1826" s="1"/>
      <c r="AC1826" s="1"/>
      <c r="AD1826" s="1"/>
      <c r="AE1826" s="1"/>
      <c r="AF1826" s="1"/>
      <c r="AG1826" s="1"/>
      <c r="AH1826" s="1"/>
      <c r="AI1826" s="1"/>
      <c r="AJ1826" s="1"/>
      <c r="AK1826" s="1"/>
      <c r="AL1826" s="1"/>
      <c r="AM1826" s="1"/>
      <c r="AN1826" s="1"/>
      <c r="AO1826" s="1"/>
      <c r="AP1826" s="1"/>
      <c r="AQ1826" s="1"/>
      <c r="AR1826" s="1"/>
      <c r="AS1826" s="1"/>
      <c r="AT1826" s="1"/>
      <c r="AU1826" s="1"/>
      <c r="AV1826" s="1"/>
      <c r="AW1826" s="1"/>
      <c r="AX1826" s="1"/>
      <c r="AY1826" s="1"/>
      <c r="AZ1826" s="1"/>
      <c r="BA1826" s="1"/>
      <c r="BB1826" s="1"/>
      <c r="BC1826" s="1"/>
      <c r="BD1826" s="1"/>
      <c r="BE1826" s="1"/>
      <c r="BF1826" s="1"/>
      <c r="BG1826" s="1"/>
      <c r="BH1826" s="1"/>
      <c r="BI1826" s="1"/>
      <c r="BJ1826" s="1"/>
      <c r="BK1826" s="1"/>
      <c r="BL1826" s="1"/>
      <c r="BM1826" s="1"/>
      <c r="BN1826" s="1"/>
      <c r="BO1826" s="1"/>
      <c r="BP1826" s="1"/>
      <c r="BQ1826" s="1"/>
      <c r="BR1826" s="1"/>
      <c r="BS1826" s="1"/>
      <c r="BT1826" s="1"/>
      <c r="BU1826" s="1"/>
      <c r="BV1826" s="1"/>
      <c r="BW1826" s="1"/>
      <c r="BX1826" s="1"/>
      <c r="BY1826" s="1"/>
      <c r="BZ1826" s="1"/>
      <c r="CA1826" s="1"/>
      <c r="CB1826" s="1"/>
      <c r="CC1826" s="1"/>
      <c r="CD1826" s="1"/>
      <c r="CE1826" s="1"/>
      <c r="CF1826" s="1"/>
      <c r="CG1826" s="1"/>
      <c r="CH1826" s="1"/>
      <c r="CI1826" s="1"/>
      <c r="CJ1826" s="1"/>
      <c r="CK1826" s="1"/>
    </row>
    <row r="1827" spans="2:89" x14ac:dyDescent="0.35">
      <c r="B1827" s="154" t="str">
        <f>B1818</f>
        <v>New loans originated - Volume driven amortizing loan - no defaults</v>
      </c>
      <c r="C1827" t="s">
        <v>235</v>
      </c>
      <c r="D1827" t="s">
        <v>763</v>
      </c>
      <c r="E1827" t="str">
        <f>ROW()&amp;" "&amp;D1827</f>
        <v>1827 LAMORT-S</v>
      </c>
      <c r="G1827" s="57"/>
      <c r="K1827" s="53">
        <f t="shared" ref="K1827:P1829" ca="1" si="2050">SUMIF($3:$3,K$2,1827:1827)</f>
        <v>-6000000</v>
      </c>
      <c r="L1827" s="53">
        <f t="shared" ca="1" si="2050"/>
        <v>-6000000</v>
      </c>
      <c r="M1827" s="53">
        <f t="shared" ca="1" si="2050"/>
        <v>-6000000</v>
      </c>
      <c r="N1827" s="53">
        <f t="shared" ca="1" si="2050"/>
        <v>-6000000</v>
      </c>
      <c r="O1827" s="53">
        <f t="shared" ca="1" si="2050"/>
        <v>-6000000</v>
      </c>
      <c r="P1827" s="53">
        <f t="shared" ca="1" si="2050"/>
        <v>-5500000</v>
      </c>
      <c r="R1827"/>
      <c r="S1827" s="62">
        <f t="shared" ref="S1827" ca="1" si="2051">-S1818</f>
        <v>-500000</v>
      </c>
      <c r="T1827" s="62">
        <f t="shared" ref="T1827:AX1827" ca="1" si="2052">-T1818</f>
        <v>-500000</v>
      </c>
      <c r="U1827" s="62">
        <f t="shared" ca="1" si="2052"/>
        <v>-500000</v>
      </c>
      <c r="V1827" s="62">
        <f t="shared" ca="1" si="2052"/>
        <v>-500000</v>
      </c>
      <c r="W1827" s="62">
        <f t="shared" ca="1" si="2052"/>
        <v>-500000</v>
      </c>
      <c r="X1827" s="62">
        <f t="shared" ca="1" si="2052"/>
        <v>-500000</v>
      </c>
      <c r="Y1827" s="62">
        <f t="shared" ca="1" si="2052"/>
        <v>-500000</v>
      </c>
      <c r="Z1827" s="62">
        <f t="shared" ca="1" si="2052"/>
        <v>-500000</v>
      </c>
      <c r="AA1827" s="62">
        <f t="shared" ca="1" si="2052"/>
        <v>-500000</v>
      </c>
      <c r="AB1827" s="62">
        <f t="shared" ca="1" si="2052"/>
        <v>-500000</v>
      </c>
      <c r="AC1827" s="62">
        <f t="shared" ca="1" si="2052"/>
        <v>-500000</v>
      </c>
      <c r="AD1827" s="62">
        <f t="shared" ca="1" si="2052"/>
        <v>-500000</v>
      </c>
      <c r="AE1827" s="62">
        <f t="shared" ca="1" si="2052"/>
        <v>-500000</v>
      </c>
      <c r="AF1827" s="62">
        <f t="shared" ca="1" si="2052"/>
        <v>-500000</v>
      </c>
      <c r="AG1827" s="62">
        <f t="shared" ca="1" si="2052"/>
        <v>-500000</v>
      </c>
      <c r="AH1827" s="62">
        <f t="shared" ca="1" si="2052"/>
        <v>-500000</v>
      </c>
      <c r="AI1827" s="62">
        <f t="shared" ca="1" si="2052"/>
        <v>-500000</v>
      </c>
      <c r="AJ1827" s="62">
        <f t="shared" ca="1" si="2052"/>
        <v>-500000</v>
      </c>
      <c r="AK1827" s="62">
        <f t="shared" ca="1" si="2052"/>
        <v>-500000</v>
      </c>
      <c r="AL1827" s="62">
        <f t="shared" ca="1" si="2052"/>
        <v>-500000</v>
      </c>
      <c r="AM1827" s="62">
        <f t="shared" ca="1" si="2052"/>
        <v>-500000</v>
      </c>
      <c r="AN1827" s="62">
        <f t="shared" ca="1" si="2052"/>
        <v>-500000</v>
      </c>
      <c r="AO1827" s="62">
        <f t="shared" ca="1" si="2052"/>
        <v>-500000</v>
      </c>
      <c r="AP1827" s="62">
        <f t="shared" ca="1" si="2052"/>
        <v>-500000</v>
      </c>
      <c r="AQ1827" s="62">
        <f t="shared" ca="1" si="2052"/>
        <v>-500000</v>
      </c>
      <c r="AR1827" s="62">
        <f t="shared" ca="1" si="2052"/>
        <v>-500000</v>
      </c>
      <c r="AS1827" s="62">
        <f t="shared" ca="1" si="2052"/>
        <v>-500000</v>
      </c>
      <c r="AT1827" s="62">
        <f t="shared" ca="1" si="2052"/>
        <v>-500000</v>
      </c>
      <c r="AU1827" s="62">
        <f t="shared" ca="1" si="2052"/>
        <v>-500000</v>
      </c>
      <c r="AV1827" s="62">
        <f t="shared" ca="1" si="2052"/>
        <v>-500000</v>
      </c>
      <c r="AW1827" s="62">
        <f t="shared" ca="1" si="2052"/>
        <v>-500000</v>
      </c>
      <c r="AX1827" s="62">
        <f t="shared" ca="1" si="2052"/>
        <v>-500000</v>
      </c>
      <c r="AY1827" s="62">
        <f t="shared" ref="AY1827:CD1827" ca="1" si="2053">-AY1818</f>
        <v>-500000</v>
      </c>
      <c r="AZ1827" s="62">
        <f t="shared" ca="1" si="2053"/>
        <v>-500000</v>
      </c>
      <c r="BA1827" s="62">
        <f t="shared" ca="1" si="2053"/>
        <v>-500000</v>
      </c>
      <c r="BB1827" s="62">
        <f t="shared" ca="1" si="2053"/>
        <v>-500000</v>
      </c>
      <c r="BC1827" s="62">
        <f t="shared" ca="1" si="2053"/>
        <v>-500000</v>
      </c>
      <c r="BD1827" s="62">
        <f t="shared" ca="1" si="2053"/>
        <v>-500000</v>
      </c>
      <c r="BE1827" s="62">
        <f t="shared" ca="1" si="2053"/>
        <v>-500000</v>
      </c>
      <c r="BF1827" s="62">
        <f t="shared" ca="1" si="2053"/>
        <v>-500000</v>
      </c>
      <c r="BG1827" s="62">
        <f t="shared" ca="1" si="2053"/>
        <v>-500000</v>
      </c>
      <c r="BH1827" s="62">
        <f t="shared" ca="1" si="2053"/>
        <v>-500000</v>
      </c>
      <c r="BI1827" s="62">
        <f t="shared" ca="1" si="2053"/>
        <v>-500000</v>
      </c>
      <c r="BJ1827" s="62">
        <f t="shared" ca="1" si="2053"/>
        <v>-500000</v>
      </c>
      <c r="BK1827" s="62">
        <f t="shared" ca="1" si="2053"/>
        <v>-500000</v>
      </c>
      <c r="BL1827" s="62">
        <f t="shared" ca="1" si="2053"/>
        <v>-500000</v>
      </c>
      <c r="BM1827" s="62">
        <f t="shared" ca="1" si="2053"/>
        <v>-500000</v>
      </c>
      <c r="BN1827" s="62">
        <f t="shared" ca="1" si="2053"/>
        <v>-500000</v>
      </c>
      <c r="BO1827" s="62">
        <f t="shared" ca="1" si="2053"/>
        <v>-500000</v>
      </c>
      <c r="BP1827" s="62">
        <f t="shared" ca="1" si="2053"/>
        <v>-500000</v>
      </c>
      <c r="BQ1827" s="62">
        <f t="shared" ca="1" si="2053"/>
        <v>-500000</v>
      </c>
      <c r="BR1827" s="62">
        <f t="shared" ca="1" si="2053"/>
        <v>-500000</v>
      </c>
      <c r="BS1827" s="62">
        <f t="shared" ca="1" si="2053"/>
        <v>-500000</v>
      </c>
      <c r="BT1827" s="62">
        <f t="shared" ca="1" si="2053"/>
        <v>-500000</v>
      </c>
      <c r="BU1827" s="62">
        <f t="shared" ca="1" si="2053"/>
        <v>-500000</v>
      </c>
      <c r="BV1827" s="62">
        <f t="shared" ca="1" si="2053"/>
        <v>-500000</v>
      </c>
      <c r="BW1827" s="62">
        <f t="shared" ca="1" si="2053"/>
        <v>-500000</v>
      </c>
      <c r="BX1827" s="62">
        <f t="shared" ca="1" si="2053"/>
        <v>-500000</v>
      </c>
      <c r="BY1827" s="62">
        <f t="shared" ca="1" si="2053"/>
        <v>-500000</v>
      </c>
      <c r="BZ1827" s="62">
        <f t="shared" ca="1" si="2053"/>
        <v>-500000</v>
      </c>
      <c r="CA1827" s="62">
        <f t="shared" ca="1" si="2053"/>
        <v>-500000</v>
      </c>
      <c r="CB1827" s="62">
        <f t="shared" ca="1" si="2053"/>
        <v>-500000</v>
      </c>
      <c r="CC1827" s="62">
        <f t="shared" ca="1" si="2053"/>
        <v>-500000</v>
      </c>
      <c r="CD1827" s="62">
        <f t="shared" ca="1" si="2053"/>
        <v>-500000</v>
      </c>
      <c r="CE1827" s="62">
        <f t="shared" ref="CE1827:CK1827" ca="1" si="2054">-CE1818</f>
        <v>-500000</v>
      </c>
      <c r="CF1827" s="62">
        <f t="shared" ca="1" si="2054"/>
        <v>-500000</v>
      </c>
      <c r="CG1827" s="62">
        <f t="shared" ca="1" si="2054"/>
        <v>-500000</v>
      </c>
      <c r="CH1827" s="62">
        <f t="shared" ca="1" si="2054"/>
        <v>-500000</v>
      </c>
      <c r="CI1827" s="62">
        <f t="shared" ca="1" si="2054"/>
        <v>-500000</v>
      </c>
      <c r="CJ1827" s="62">
        <f t="shared" ca="1" si="2054"/>
        <v>-500000</v>
      </c>
      <c r="CK1827" s="62">
        <f t="shared" ca="1" si="2054"/>
        <v>-500000</v>
      </c>
    </row>
    <row r="1828" spans="2:89" x14ac:dyDescent="0.35">
      <c r="B1828" s="154" t="str">
        <f>B1820</f>
        <v>Prepayment - Volume driven amortizing loan - no defaults</v>
      </c>
      <c r="C1828" t="s">
        <v>235</v>
      </c>
      <c r="D1828" t="s">
        <v>763</v>
      </c>
      <c r="E1828" t="str">
        <f>ROW()&amp;" "&amp;D1828</f>
        <v>1828 LAMORT-S</v>
      </c>
      <c r="G1828" s="57"/>
      <c r="K1828" s="53">
        <f t="shared" si="2050"/>
        <v>0</v>
      </c>
      <c r="L1828" s="53">
        <f t="shared" si="2050"/>
        <v>0</v>
      </c>
      <c r="M1828" s="53">
        <f t="shared" si="2050"/>
        <v>0</v>
      </c>
      <c r="N1828" s="53">
        <f t="shared" si="2050"/>
        <v>0</v>
      </c>
      <c r="O1828" s="53">
        <f t="shared" si="2050"/>
        <v>0</v>
      </c>
      <c r="P1828" s="53">
        <f t="shared" si="2050"/>
        <v>0</v>
      </c>
      <c r="R1828"/>
      <c r="S1828" s="62">
        <f t="shared" ref="S1828" si="2055">-S1820</f>
        <v>0</v>
      </c>
      <c r="T1828" s="62">
        <f t="shared" ref="T1828:AX1828" si="2056">-T1820</f>
        <v>0</v>
      </c>
      <c r="U1828" s="62">
        <f t="shared" si="2056"/>
        <v>0</v>
      </c>
      <c r="V1828" s="62">
        <f t="shared" si="2056"/>
        <v>0</v>
      </c>
      <c r="W1828" s="62">
        <f t="shared" si="2056"/>
        <v>0</v>
      </c>
      <c r="X1828" s="62">
        <f t="shared" si="2056"/>
        <v>0</v>
      </c>
      <c r="Y1828" s="62">
        <f t="shared" si="2056"/>
        <v>0</v>
      </c>
      <c r="Z1828" s="62">
        <f t="shared" si="2056"/>
        <v>0</v>
      </c>
      <c r="AA1828" s="62">
        <f t="shared" si="2056"/>
        <v>0</v>
      </c>
      <c r="AB1828" s="62">
        <f t="shared" si="2056"/>
        <v>0</v>
      </c>
      <c r="AC1828" s="62">
        <f t="shared" si="2056"/>
        <v>0</v>
      </c>
      <c r="AD1828" s="62">
        <f t="shared" si="2056"/>
        <v>0</v>
      </c>
      <c r="AE1828" s="62">
        <f t="shared" si="2056"/>
        <v>0</v>
      </c>
      <c r="AF1828" s="62">
        <f t="shared" si="2056"/>
        <v>0</v>
      </c>
      <c r="AG1828" s="62">
        <f t="shared" si="2056"/>
        <v>0</v>
      </c>
      <c r="AH1828" s="62">
        <f t="shared" si="2056"/>
        <v>0</v>
      </c>
      <c r="AI1828" s="62">
        <f t="shared" si="2056"/>
        <v>0</v>
      </c>
      <c r="AJ1828" s="62">
        <f t="shared" si="2056"/>
        <v>0</v>
      </c>
      <c r="AK1828" s="62">
        <f t="shared" si="2056"/>
        <v>0</v>
      </c>
      <c r="AL1828" s="62">
        <f t="shared" si="2056"/>
        <v>0</v>
      </c>
      <c r="AM1828" s="62">
        <f t="shared" si="2056"/>
        <v>0</v>
      </c>
      <c r="AN1828" s="62">
        <f t="shared" si="2056"/>
        <v>0</v>
      </c>
      <c r="AO1828" s="62">
        <f t="shared" si="2056"/>
        <v>0</v>
      </c>
      <c r="AP1828" s="62">
        <f t="shared" si="2056"/>
        <v>0</v>
      </c>
      <c r="AQ1828" s="62">
        <f t="shared" si="2056"/>
        <v>0</v>
      </c>
      <c r="AR1828" s="62">
        <f t="shared" si="2056"/>
        <v>0</v>
      </c>
      <c r="AS1828" s="62">
        <f t="shared" si="2056"/>
        <v>0</v>
      </c>
      <c r="AT1828" s="62">
        <f t="shared" si="2056"/>
        <v>0</v>
      </c>
      <c r="AU1828" s="62">
        <f t="shared" si="2056"/>
        <v>0</v>
      </c>
      <c r="AV1828" s="62">
        <f t="shared" si="2056"/>
        <v>0</v>
      </c>
      <c r="AW1828" s="62">
        <f t="shared" si="2056"/>
        <v>0</v>
      </c>
      <c r="AX1828" s="62">
        <f t="shared" si="2056"/>
        <v>0</v>
      </c>
      <c r="AY1828" s="62">
        <f t="shared" ref="AY1828:CD1828" si="2057">-AY1820</f>
        <v>0</v>
      </c>
      <c r="AZ1828" s="62">
        <f t="shared" si="2057"/>
        <v>0</v>
      </c>
      <c r="BA1828" s="62">
        <f t="shared" si="2057"/>
        <v>0</v>
      </c>
      <c r="BB1828" s="62">
        <f t="shared" si="2057"/>
        <v>0</v>
      </c>
      <c r="BC1828" s="62">
        <f t="shared" si="2057"/>
        <v>0</v>
      </c>
      <c r="BD1828" s="62">
        <f t="shared" si="2057"/>
        <v>0</v>
      </c>
      <c r="BE1828" s="62">
        <f t="shared" si="2057"/>
        <v>0</v>
      </c>
      <c r="BF1828" s="62">
        <f t="shared" si="2057"/>
        <v>0</v>
      </c>
      <c r="BG1828" s="62">
        <f t="shared" si="2057"/>
        <v>0</v>
      </c>
      <c r="BH1828" s="62">
        <f t="shared" si="2057"/>
        <v>0</v>
      </c>
      <c r="BI1828" s="62">
        <f t="shared" si="2057"/>
        <v>0</v>
      </c>
      <c r="BJ1828" s="62">
        <f t="shared" si="2057"/>
        <v>0</v>
      </c>
      <c r="BK1828" s="62">
        <f t="shared" si="2057"/>
        <v>0</v>
      </c>
      <c r="BL1828" s="62">
        <f t="shared" si="2057"/>
        <v>0</v>
      </c>
      <c r="BM1828" s="62">
        <f t="shared" si="2057"/>
        <v>0</v>
      </c>
      <c r="BN1828" s="62">
        <f t="shared" si="2057"/>
        <v>0</v>
      </c>
      <c r="BO1828" s="62">
        <f t="shared" si="2057"/>
        <v>0</v>
      </c>
      <c r="BP1828" s="62">
        <f t="shared" si="2057"/>
        <v>0</v>
      </c>
      <c r="BQ1828" s="62">
        <f t="shared" si="2057"/>
        <v>0</v>
      </c>
      <c r="BR1828" s="62">
        <f t="shared" si="2057"/>
        <v>0</v>
      </c>
      <c r="BS1828" s="62">
        <f t="shared" si="2057"/>
        <v>0</v>
      </c>
      <c r="BT1828" s="62">
        <f t="shared" si="2057"/>
        <v>0</v>
      </c>
      <c r="BU1828" s="62">
        <f t="shared" si="2057"/>
        <v>0</v>
      </c>
      <c r="BV1828" s="62">
        <f t="shared" si="2057"/>
        <v>0</v>
      </c>
      <c r="BW1828" s="62">
        <f t="shared" si="2057"/>
        <v>0</v>
      </c>
      <c r="BX1828" s="62">
        <f t="shared" si="2057"/>
        <v>0</v>
      </c>
      <c r="BY1828" s="62">
        <f t="shared" si="2057"/>
        <v>0</v>
      </c>
      <c r="BZ1828" s="62">
        <f t="shared" si="2057"/>
        <v>0</v>
      </c>
      <c r="CA1828" s="62">
        <f t="shared" si="2057"/>
        <v>0</v>
      </c>
      <c r="CB1828" s="62">
        <f t="shared" si="2057"/>
        <v>0</v>
      </c>
      <c r="CC1828" s="62">
        <f t="shared" si="2057"/>
        <v>0</v>
      </c>
      <c r="CD1828" s="62">
        <f t="shared" si="2057"/>
        <v>0</v>
      </c>
      <c r="CE1828" s="62">
        <f t="shared" ref="CE1828:CK1828" si="2058">-CE1820</f>
        <v>0</v>
      </c>
      <c r="CF1828" s="62">
        <f t="shared" si="2058"/>
        <v>0</v>
      </c>
      <c r="CG1828" s="62">
        <f t="shared" si="2058"/>
        <v>0</v>
      </c>
      <c r="CH1828" s="62">
        <f t="shared" si="2058"/>
        <v>0</v>
      </c>
      <c r="CI1828" s="62">
        <f t="shared" si="2058"/>
        <v>0</v>
      </c>
      <c r="CJ1828" s="62">
        <f t="shared" si="2058"/>
        <v>0</v>
      </c>
      <c r="CK1828" s="62">
        <f t="shared" si="2058"/>
        <v>0</v>
      </c>
    </row>
    <row r="1829" spans="2:89" x14ac:dyDescent="0.35">
      <c r="B1829" s="154" t="str">
        <f>B1821</f>
        <v>Principal payments - Volume driven amortizing loan - no defaults</v>
      </c>
      <c r="C1829" t="s">
        <v>235</v>
      </c>
      <c r="D1829" t="s">
        <v>763</v>
      </c>
      <c r="E1829" t="str">
        <f>ROW()&amp;" "&amp;D1829</f>
        <v>1829 LAMORT-S</v>
      </c>
      <c r="G1829" s="57"/>
      <c r="K1829" s="53">
        <f t="shared" ca="1" si="2050"/>
        <v>3641376.6868589474</v>
      </c>
      <c r="L1829" s="53">
        <f t="shared" ca="1" si="2050"/>
        <v>6588351.2669114629</v>
      </c>
      <c r="M1829" s="53">
        <f t="shared" ca="1" si="2050"/>
        <v>6532139.230299741</v>
      </c>
      <c r="N1829" s="53">
        <f t="shared" ca="1" si="2050"/>
        <v>6481297.7830582494</v>
      </c>
      <c r="O1829" s="53">
        <f t="shared" ca="1" si="2050"/>
        <v>6435313.8103467869</v>
      </c>
      <c r="P1829" s="53">
        <f t="shared" ca="1" si="2050"/>
        <v>5862401.9034455083</v>
      </c>
      <c r="R1829"/>
      <c r="S1829" s="62">
        <f t="shared" ref="S1829" ca="1" si="2059">-S1821</f>
        <v>48124.610281671463</v>
      </c>
      <c r="T1829" s="62">
        <f t="shared" ref="T1829:AX1829" ca="1" si="2060">-T1821</f>
        <v>95848.18214432901</v>
      </c>
      <c r="U1829" s="62">
        <f t="shared" ca="1" si="2060"/>
        <v>143174.05757479771</v>
      </c>
      <c r="V1829" s="62">
        <f t="shared" ca="1" si="2060"/>
        <v>190105.55071001255</v>
      </c>
      <c r="W1829" s="62">
        <f t="shared" ca="1" si="2060"/>
        <v>236645.94806910056</v>
      </c>
      <c r="X1829" s="62">
        <f t="shared" ca="1" si="2060"/>
        <v>282798.50878352951</v>
      </c>
      <c r="Y1829" s="62">
        <f t="shared" ca="1" si="2060"/>
        <v>328566.46482533828</v>
      </c>
      <c r="Z1829" s="62">
        <f t="shared" ca="1" si="2060"/>
        <v>373953.02123346523</v>
      </c>
      <c r="AA1829" s="62">
        <f t="shared" ca="1" si="2060"/>
        <v>418961.35633819114</v>
      </c>
      <c r="AB1829" s="62">
        <f t="shared" ca="1" si="2060"/>
        <v>463594.62198371097</v>
      </c>
      <c r="AC1829" s="62">
        <f t="shared" ca="1" si="2060"/>
        <v>507855.94374885148</v>
      </c>
      <c r="AD1829" s="62">
        <f t="shared" ca="1" si="2060"/>
        <v>551748.4211659492</v>
      </c>
      <c r="AE1829" s="62">
        <f t="shared" ca="1" si="2060"/>
        <v>551317.18432289956</v>
      </c>
      <c r="AF1829" s="62">
        <f t="shared" ca="1" si="2060"/>
        <v>550889.5411202088</v>
      </c>
      <c r="AG1829" s="62">
        <f t="shared" ca="1" si="2060"/>
        <v>550465.4616108737</v>
      </c>
      <c r="AH1829" s="62">
        <f t="shared" ca="1" si="2060"/>
        <v>550044.91609744972</v>
      </c>
      <c r="AI1829" s="62">
        <f t="shared" ca="1" si="2060"/>
        <v>549627.87512997095</v>
      </c>
      <c r="AJ1829" s="62">
        <f t="shared" ca="1" si="2060"/>
        <v>549214.3095038879</v>
      </c>
      <c r="AK1829" s="62">
        <f t="shared" ca="1" si="2060"/>
        <v>548804.19025802216</v>
      </c>
      <c r="AL1829" s="62">
        <f t="shared" ca="1" si="2060"/>
        <v>548397.48867253866</v>
      </c>
      <c r="AM1829" s="62">
        <f t="shared" ca="1" si="2060"/>
        <v>547994.17626693414</v>
      </c>
      <c r="AN1829" s="62">
        <f t="shared" ca="1" si="2060"/>
        <v>547594.22479804303</v>
      </c>
      <c r="AO1829" s="62">
        <f t="shared" ca="1" si="2060"/>
        <v>547197.60625805939</v>
      </c>
      <c r="AP1829" s="62">
        <f t="shared" ca="1" si="2060"/>
        <v>546804.29287257546</v>
      </c>
      <c r="AQ1829" s="62">
        <f t="shared" ca="1" si="2060"/>
        <v>546414.2570986374</v>
      </c>
      <c r="AR1829" s="62">
        <f t="shared" ca="1" si="2060"/>
        <v>546027.47162281536</v>
      </c>
      <c r="AS1829" s="62">
        <f t="shared" ca="1" si="2060"/>
        <v>545643.90935929189</v>
      </c>
      <c r="AT1829" s="62">
        <f t="shared" ca="1" si="2060"/>
        <v>545263.54344796448</v>
      </c>
      <c r="AU1829" s="62">
        <f t="shared" ca="1" si="2060"/>
        <v>544886.34725256485</v>
      </c>
      <c r="AV1829" s="62">
        <f t="shared" ca="1" si="2060"/>
        <v>544512.29435879341</v>
      </c>
      <c r="AW1829" s="62">
        <f t="shared" ca="1" si="2060"/>
        <v>544141.35857247014</v>
      </c>
      <c r="AX1829" s="62">
        <f t="shared" ca="1" si="2060"/>
        <v>543773.51391769957</v>
      </c>
      <c r="AY1829" s="62">
        <f t="shared" ref="AY1829:CD1829" ca="1" si="2061">-AY1821</f>
        <v>543408.73463505204</v>
      </c>
      <c r="AZ1829" s="62">
        <f t="shared" ca="1" si="2061"/>
        <v>543046.99517975992</v>
      </c>
      <c r="BA1829" s="62">
        <f t="shared" ca="1" si="2061"/>
        <v>542688.27021992858</v>
      </c>
      <c r="BB1829" s="62">
        <f t="shared" ca="1" si="2061"/>
        <v>542332.53463476256</v>
      </c>
      <c r="BC1829" s="62">
        <f t="shared" ca="1" si="2061"/>
        <v>541979.76351280627</v>
      </c>
      <c r="BD1829" s="62">
        <f t="shared" ca="1" si="2061"/>
        <v>541629.93215019954</v>
      </c>
      <c r="BE1829" s="62">
        <f t="shared" ca="1" si="2061"/>
        <v>541283.01604894781</v>
      </c>
      <c r="BF1829" s="62">
        <f t="shared" ca="1" si="2061"/>
        <v>540938.99091520661</v>
      </c>
      <c r="BG1829" s="62">
        <f t="shared" ca="1" si="2061"/>
        <v>540597.83265757991</v>
      </c>
      <c r="BH1829" s="62">
        <f t="shared" ca="1" si="2061"/>
        <v>540259.51738543343</v>
      </c>
      <c r="BI1829" s="62">
        <f t="shared" ca="1" si="2061"/>
        <v>539924.02140722144</v>
      </c>
      <c r="BJ1829" s="62">
        <f t="shared" ca="1" si="2061"/>
        <v>539591.32122882793</v>
      </c>
      <c r="BK1829" s="62">
        <f t="shared" ca="1" si="2061"/>
        <v>539261.39355192101</v>
      </c>
      <c r="BL1829" s="62">
        <f t="shared" ca="1" si="2061"/>
        <v>538934.21527232172</v>
      </c>
      <c r="BM1829" s="62">
        <f t="shared" ca="1" si="2061"/>
        <v>538609.76347838563</v>
      </c>
      <c r="BN1829" s="62">
        <f t="shared" ca="1" si="2061"/>
        <v>538288.01544939913</v>
      </c>
      <c r="BO1829" s="62">
        <f t="shared" ca="1" si="2061"/>
        <v>537968.94865398749</v>
      </c>
      <c r="BP1829" s="62">
        <f t="shared" ca="1" si="2061"/>
        <v>537652.54074853752</v>
      </c>
      <c r="BQ1829" s="62">
        <f t="shared" ca="1" si="2061"/>
        <v>537338.76957563311</v>
      </c>
      <c r="BR1829" s="62">
        <f t="shared" ca="1" si="2061"/>
        <v>537027.61316250276</v>
      </c>
      <c r="BS1829" s="62">
        <f t="shared" ca="1" si="2061"/>
        <v>536719.04971948196</v>
      </c>
      <c r="BT1829" s="62">
        <f t="shared" ca="1" si="2061"/>
        <v>536413.05763848627</v>
      </c>
      <c r="BU1829" s="62">
        <f t="shared" ca="1" si="2061"/>
        <v>536109.61549149884</v>
      </c>
      <c r="BV1829" s="62">
        <f t="shared" ca="1" si="2061"/>
        <v>535808.70202906977</v>
      </c>
      <c r="BW1829" s="62">
        <f t="shared" ca="1" si="2061"/>
        <v>535510.29617882753</v>
      </c>
      <c r="BX1829" s="62">
        <f t="shared" ca="1" si="2061"/>
        <v>535214.37704400392</v>
      </c>
      <c r="BY1829" s="62">
        <f t="shared" ca="1" si="2061"/>
        <v>534920.9239019705</v>
      </c>
      <c r="BZ1829" s="62">
        <f t="shared" ca="1" si="2061"/>
        <v>534629.91620278743</v>
      </c>
      <c r="CA1829" s="62">
        <f t="shared" ca="1" si="2061"/>
        <v>534341.33356776426</v>
      </c>
      <c r="CB1829" s="62">
        <f t="shared" ca="1" si="2061"/>
        <v>534055.15578803292</v>
      </c>
      <c r="CC1829" s="62">
        <f t="shared" ca="1" si="2061"/>
        <v>533771.36282313254</v>
      </c>
      <c r="CD1829" s="62">
        <f t="shared" ca="1" si="2061"/>
        <v>533489.93479960645</v>
      </c>
      <c r="CE1829" s="62">
        <f t="shared" ref="CE1829:CK1829" ca="1" si="2062">-CE1821</f>
        <v>533210.85200960981</v>
      </c>
      <c r="CF1829" s="62">
        <f t="shared" ca="1" si="2062"/>
        <v>532934.09490952967</v>
      </c>
      <c r="CG1829" s="62">
        <f t="shared" ca="1" si="2062"/>
        <v>532659.64411861694</v>
      </c>
      <c r="CH1829" s="62">
        <f t="shared" ca="1" si="2062"/>
        <v>532387.48041762842</v>
      </c>
      <c r="CI1829" s="62">
        <f t="shared" ca="1" si="2062"/>
        <v>532117.58474748151</v>
      </c>
      <c r="CJ1829" s="62">
        <f t="shared" ca="1" si="2062"/>
        <v>531849.93820791924</v>
      </c>
      <c r="CK1829" s="62">
        <f t="shared" ca="1" si="2062"/>
        <v>531584.52205618657</v>
      </c>
    </row>
    <row r="1830" spans="2:89" x14ac:dyDescent="0.35">
      <c r="B1830" s="122"/>
      <c r="C1830" s="57"/>
      <c r="D1830" t="s">
        <v>763</v>
      </c>
      <c r="E1830" t="str">
        <f>ROW()&amp;" "&amp;D1830</f>
        <v>1830 LAMORT-S</v>
      </c>
      <c r="G1830" s="57"/>
      <c r="R1830"/>
      <c r="S1830" s="1"/>
      <c r="T1830" s="1"/>
      <c r="U1830" s="1"/>
      <c r="V1830" s="1"/>
      <c r="W1830" s="1"/>
      <c r="X1830" s="1"/>
      <c r="Y1830" s="1"/>
      <c r="Z1830" s="1"/>
      <c r="AA1830" s="1"/>
      <c r="AB1830" s="1"/>
      <c r="AC1830" s="1"/>
      <c r="AD1830" s="1"/>
      <c r="AE1830" s="1"/>
      <c r="AF1830" s="1"/>
      <c r="AG1830" s="1"/>
      <c r="AH1830" s="1"/>
      <c r="AI1830" s="1"/>
      <c r="AJ1830" s="1"/>
      <c r="AK1830" s="1"/>
      <c r="AL1830" s="1"/>
      <c r="AM1830" s="1"/>
      <c r="AN1830" s="1"/>
      <c r="AO1830" s="1"/>
      <c r="AP1830" s="1"/>
      <c r="AQ1830" s="1"/>
      <c r="AR1830" s="1"/>
      <c r="AS1830" s="1"/>
      <c r="AT1830" s="1"/>
      <c r="AU1830" s="1"/>
      <c r="AV1830" s="1"/>
      <c r="AW1830" s="1"/>
      <c r="AX1830" s="1"/>
      <c r="AY1830" s="1"/>
      <c r="AZ1830" s="1"/>
      <c r="BA1830" s="1"/>
      <c r="BB1830" s="1"/>
      <c r="BC1830" s="1"/>
      <c r="BD1830" s="1"/>
      <c r="BE1830" s="1"/>
      <c r="BF1830" s="1"/>
      <c r="BG1830" s="1"/>
      <c r="BH1830" s="1"/>
      <c r="BI1830" s="1"/>
      <c r="BJ1830" s="1"/>
      <c r="BK1830" s="1"/>
      <c r="BL1830" s="1"/>
      <c r="BM1830" s="1"/>
      <c r="BN1830" s="1"/>
      <c r="BO1830" s="1"/>
      <c r="BP1830" s="1"/>
      <c r="BQ1830" s="1"/>
      <c r="BR1830" s="1"/>
      <c r="BS1830" s="1"/>
      <c r="BT1830" s="1"/>
      <c r="BU1830" s="1"/>
      <c r="BV1830" s="1"/>
      <c r="BW1830" s="1"/>
      <c r="BX1830" s="1"/>
      <c r="BY1830" s="1"/>
      <c r="BZ1830" s="1"/>
      <c r="CA1830" s="1"/>
      <c r="CB1830" s="1"/>
      <c r="CC1830" s="1"/>
      <c r="CD1830" s="1"/>
      <c r="CE1830" s="1"/>
      <c r="CF1830" s="1"/>
      <c r="CG1830" s="1"/>
      <c r="CH1830" s="1"/>
      <c r="CI1830" s="1"/>
      <c r="CJ1830" s="1"/>
      <c r="CK1830" s="1"/>
    </row>
    <row r="1831" spans="2:89" x14ac:dyDescent="0.35">
      <c r="B1831" s="95" t="s">
        <v>291</v>
      </c>
      <c r="C1831" s="282"/>
      <c r="D1831" t="s">
        <v>763</v>
      </c>
      <c r="E1831" t="str">
        <f t="shared" si="2030"/>
        <v>1831 LAMORT-S</v>
      </c>
      <c r="F1831" s="27"/>
      <c r="G1831" s="282"/>
      <c r="R1831"/>
      <c r="S1831" s="1"/>
      <c r="T1831" s="1"/>
      <c r="U1831" s="1"/>
      <c r="V1831" s="1"/>
      <c r="W1831" s="1"/>
      <c r="X1831" s="1"/>
      <c r="Y1831" s="1"/>
      <c r="Z1831" s="1"/>
      <c r="AA1831" s="1"/>
      <c r="AB1831" s="1"/>
      <c r="AC1831" s="1"/>
      <c r="AD1831" s="1"/>
      <c r="AE1831" s="1"/>
      <c r="AF1831" s="1"/>
      <c r="AG1831" s="1"/>
      <c r="AH1831" s="1"/>
      <c r="AI1831" s="1"/>
      <c r="AJ1831" s="1"/>
      <c r="AK1831" s="1"/>
      <c r="AL1831" s="1"/>
      <c r="AM1831" s="1"/>
      <c r="AN1831" s="1"/>
      <c r="AO1831" s="1"/>
      <c r="AP1831" s="1"/>
      <c r="AQ1831" s="1"/>
      <c r="AR1831" s="1"/>
      <c r="AS1831" s="1"/>
      <c r="AT1831" s="1"/>
      <c r="AU1831" s="1"/>
      <c r="AV1831" s="1"/>
      <c r="AW1831" s="1"/>
      <c r="AX1831" s="1"/>
      <c r="AY1831" s="1"/>
      <c r="AZ1831" s="1"/>
      <c r="BA1831" s="1"/>
      <c r="BB1831" s="1"/>
      <c r="BC1831" s="1"/>
      <c r="BD1831" s="1"/>
      <c r="BE1831" s="1"/>
      <c r="BF1831" s="1"/>
      <c r="BG1831" s="1"/>
      <c r="BH1831" s="1"/>
      <c r="BI1831" s="1"/>
      <c r="BJ1831" s="1"/>
      <c r="BK1831" s="1"/>
      <c r="BL1831" s="1"/>
      <c r="BM1831" s="1"/>
      <c r="BN1831" s="1"/>
      <c r="BO1831" s="1"/>
      <c r="BP1831" s="1"/>
      <c r="BQ1831" s="1"/>
      <c r="BR1831" s="1"/>
      <c r="BS1831" s="1"/>
      <c r="BT1831" s="1"/>
      <c r="BU1831" s="1"/>
      <c r="BV1831" s="1"/>
      <c r="BW1831" s="1"/>
      <c r="BX1831" s="1"/>
      <c r="BY1831" s="1"/>
      <c r="BZ1831" s="1"/>
      <c r="CA1831" s="1"/>
      <c r="CB1831" s="1"/>
      <c r="CC1831" s="1"/>
      <c r="CD1831" s="1"/>
      <c r="CE1831" s="1"/>
      <c r="CF1831" s="1"/>
      <c r="CG1831" s="1"/>
      <c r="CH1831" s="1"/>
      <c r="CI1831" s="1"/>
      <c r="CJ1831" s="1"/>
      <c r="CK1831" s="1"/>
    </row>
    <row r="1832" spans="2:89" x14ac:dyDescent="0.35">
      <c r="B1832" s="154" t="s">
        <v>292</v>
      </c>
      <c r="D1832" t="s">
        <v>763</v>
      </c>
      <c r="E1832" t="str">
        <f t="shared" si="2030"/>
        <v>1832 LAMORT-S</v>
      </c>
      <c r="G1832" s="57"/>
      <c r="I1832" s="80"/>
      <c r="J1832" s="80"/>
      <c r="K1832" s="81">
        <f t="shared" ref="K1832:P1833" ca="1" si="2063">SUMIF($3:$3,K$2,1832:1832)</f>
        <v>-527495.32338005747</v>
      </c>
      <c r="L1832" s="81">
        <f t="shared" ca="1" si="2063"/>
        <v>-527495.32338005747</v>
      </c>
      <c r="M1832" s="81">
        <f t="shared" ca="1" si="2063"/>
        <v>-527495.32338005747</v>
      </c>
      <c r="N1832" s="81">
        <f t="shared" ca="1" si="2063"/>
        <v>-527495.32338005747</v>
      </c>
      <c r="O1832" s="81">
        <f t="shared" ca="1" si="2063"/>
        <v>-527495.32338005747</v>
      </c>
      <c r="P1832" s="81">
        <f t="shared" ca="1" si="2063"/>
        <v>-483537.3797650527</v>
      </c>
      <c r="R1832" s="53"/>
      <c r="S1832" s="94">
        <f t="shared" ref="S1832" ca="1" si="2064">+PMT($H1811/12,$H1810,S1818+S1820,0)</f>
        <v>-43957.943615004799</v>
      </c>
      <c r="T1832" s="94">
        <f t="shared" ref="T1832:AY1832" ca="1" si="2065">+PMT($H1811/12,$H1810,T1818+T1820,0)</f>
        <v>-43957.943615004799</v>
      </c>
      <c r="U1832" s="94">
        <f t="shared" ca="1" si="2065"/>
        <v>-43957.943615004799</v>
      </c>
      <c r="V1832" s="94">
        <f t="shared" ca="1" si="2065"/>
        <v>-43957.943615004799</v>
      </c>
      <c r="W1832" s="94">
        <f t="shared" ca="1" si="2065"/>
        <v>-43957.943615004799</v>
      </c>
      <c r="X1832" s="94">
        <f t="shared" ca="1" si="2065"/>
        <v>-43957.943615004799</v>
      </c>
      <c r="Y1832" s="94">
        <f t="shared" ca="1" si="2065"/>
        <v>-43957.943615004799</v>
      </c>
      <c r="Z1832" s="94">
        <f t="shared" ca="1" si="2065"/>
        <v>-43957.943615004799</v>
      </c>
      <c r="AA1832" s="94">
        <f t="shared" ca="1" si="2065"/>
        <v>-43957.943615004799</v>
      </c>
      <c r="AB1832" s="94">
        <f t="shared" ca="1" si="2065"/>
        <v>-43957.943615004799</v>
      </c>
      <c r="AC1832" s="94">
        <f t="shared" ca="1" si="2065"/>
        <v>-43957.943615004799</v>
      </c>
      <c r="AD1832" s="94">
        <f t="shared" ca="1" si="2065"/>
        <v>-43957.943615004799</v>
      </c>
      <c r="AE1832" s="94">
        <f t="shared" ca="1" si="2065"/>
        <v>-43957.943615004799</v>
      </c>
      <c r="AF1832" s="94">
        <f t="shared" ca="1" si="2065"/>
        <v>-43957.943615004799</v>
      </c>
      <c r="AG1832" s="94">
        <f t="shared" ca="1" si="2065"/>
        <v>-43957.943615004799</v>
      </c>
      <c r="AH1832" s="94">
        <f t="shared" ca="1" si="2065"/>
        <v>-43957.943615004799</v>
      </c>
      <c r="AI1832" s="94">
        <f t="shared" ca="1" si="2065"/>
        <v>-43957.943615004799</v>
      </c>
      <c r="AJ1832" s="94">
        <f t="shared" ca="1" si="2065"/>
        <v>-43957.943615004799</v>
      </c>
      <c r="AK1832" s="94">
        <f t="shared" ca="1" si="2065"/>
        <v>-43957.943615004799</v>
      </c>
      <c r="AL1832" s="94">
        <f t="shared" ca="1" si="2065"/>
        <v>-43957.943615004799</v>
      </c>
      <c r="AM1832" s="94">
        <f t="shared" ca="1" si="2065"/>
        <v>-43957.943615004799</v>
      </c>
      <c r="AN1832" s="94">
        <f t="shared" ca="1" si="2065"/>
        <v>-43957.943615004799</v>
      </c>
      <c r="AO1832" s="94">
        <f t="shared" ca="1" si="2065"/>
        <v>-43957.943615004799</v>
      </c>
      <c r="AP1832" s="94">
        <f t="shared" ca="1" si="2065"/>
        <v>-43957.943615004799</v>
      </c>
      <c r="AQ1832" s="94">
        <f t="shared" ca="1" si="2065"/>
        <v>-43957.943615004799</v>
      </c>
      <c r="AR1832" s="94">
        <f t="shared" ca="1" si="2065"/>
        <v>-43957.943615004799</v>
      </c>
      <c r="AS1832" s="94">
        <f t="shared" ca="1" si="2065"/>
        <v>-43957.943615004799</v>
      </c>
      <c r="AT1832" s="94">
        <f t="shared" ca="1" si="2065"/>
        <v>-43957.943615004799</v>
      </c>
      <c r="AU1832" s="94">
        <f t="shared" ca="1" si="2065"/>
        <v>-43957.943615004799</v>
      </c>
      <c r="AV1832" s="94">
        <f t="shared" ca="1" si="2065"/>
        <v>-43957.943615004799</v>
      </c>
      <c r="AW1832" s="94">
        <f t="shared" ca="1" si="2065"/>
        <v>-43957.943615004799</v>
      </c>
      <c r="AX1832" s="94">
        <f t="shared" ca="1" si="2065"/>
        <v>-43957.943615004799</v>
      </c>
      <c r="AY1832" s="94">
        <f t="shared" ca="1" si="2065"/>
        <v>-43957.943615004799</v>
      </c>
      <c r="AZ1832" s="94">
        <f t="shared" ref="AZ1832:CE1832" ca="1" si="2066">+PMT($H1811/12,$H1810,AZ1818+AZ1820,0)</f>
        <v>-43957.943615004799</v>
      </c>
      <c r="BA1832" s="94">
        <f t="shared" ca="1" si="2066"/>
        <v>-43957.943615004799</v>
      </c>
      <c r="BB1832" s="94">
        <f t="shared" ca="1" si="2066"/>
        <v>-43957.943615004799</v>
      </c>
      <c r="BC1832" s="94">
        <f t="shared" ca="1" si="2066"/>
        <v>-43957.943615004799</v>
      </c>
      <c r="BD1832" s="94">
        <f t="shared" ca="1" si="2066"/>
        <v>-43957.943615004799</v>
      </c>
      <c r="BE1832" s="94">
        <f t="shared" ca="1" si="2066"/>
        <v>-43957.943615004799</v>
      </c>
      <c r="BF1832" s="94">
        <f t="shared" ca="1" si="2066"/>
        <v>-43957.943615004799</v>
      </c>
      <c r="BG1832" s="94">
        <f t="shared" ca="1" si="2066"/>
        <v>-43957.943615004799</v>
      </c>
      <c r="BH1832" s="94">
        <f t="shared" ca="1" si="2066"/>
        <v>-43957.943615004799</v>
      </c>
      <c r="BI1832" s="94">
        <f t="shared" ca="1" si="2066"/>
        <v>-43957.943615004799</v>
      </c>
      <c r="BJ1832" s="94">
        <f t="shared" ca="1" si="2066"/>
        <v>-43957.943615004799</v>
      </c>
      <c r="BK1832" s="94">
        <f t="shared" ca="1" si="2066"/>
        <v>-43957.943615004799</v>
      </c>
      <c r="BL1832" s="94">
        <f t="shared" ca="1" si="2066"/>
        <v>-43957.943615004799</v>
      </c>
      <c r="BM1832" s="94">
        <f t="shared" ca="1" si="2066"/>
        <v>-43957.943615004799</v>
      </c>
      <c r="BN1832" s="94">
        <f t="shared" ca="1" si="2066"/>
        <v>-43957.943615004799</v>
      </c>
      <c r="BO1832" s="94">
        <f t="shared" ca="1" si="2066"/>
        <v>-43957.943615004799</v>
      </c>
      <c r="BP1832" s="94">
        <f t="shared" ca="1" si="2066"/>
        <v>-43957.943615004799</v>
      </c>
      <c r="BQ1832" s="94">
        <f t="shared" ca="1" si="2066"/>
        <v>-43957.943615004799</v>
      </c>
      <c r="BR1832" s="94">
        <f t="shared" ca="1" si="2066"/>
        <v>-43957.943615004799</v>
      </c>
      <c r="BS1832" s="94">
        <f t="shared" ca="1" si="2066"/>
        <v>-43957.943615004799</v>
      </c>
      <c r="BT1832" s="94">
        <f t="shared" ca="1" si="2066"/>
        <v>-43957.943615004799</v>
      </c>
      <c r="BU1832" s="94">
        <f t="shared" ca="1" si="2066"/>
        <v>-43957.943615004799</v>
      </c>
      <c r="BV1832" s="94">
        <f t="shared" ca="1" si="2066"/>
        <v>-43957.943615004799</v>
      </c>
      <c r="BW1832" s="94">
        <f t="shared" ca="1" si="2066"/>
        <v>-43957.943615004799</v>
      </c>
      <c r="BX1832" s="94">
        <f t="shared" ca="1" si="2066"/>
        <v>-43957.943615004799</v>
      </c>
      <c r="BY1832" s="94">
        <f t="shared" ca="1" si="2066"/>
        <v>-43957.943615004799</v>
      </c>
      <c r="BZ1832" s="94">
        <f t="shared" ca="1" si="2066"/>
        <v>-43957.943615004799</v>
      </c>
      <c r="CA1832" s="94">
        <f t="shared" ca="1" si="2066"/>
        <v>-43957.943615004799</v>
      </c>
      <c r="CB1832" s="94">
        <f t="shared" ca="1" si="2066"/>
        <v>-43957.943615004799</v>
      </c>
      <c r="CC1832" s="94">
        <f t="shared" ca="1" si="2066"/>
        <v>-43957.943615004799</v>
      </c>
      <c r="CD1832" s="94">
        <f t="shared" ca="1" si="2066"/>
        <v>-43957.943615004799</v>
      </c>
      <c r="CE1832" s="94">
        <f t="shared" ca="1" si="2066"/>
        <v>-43957.943615004799</v>
      </c>
      <c r="CF1832" s="94">
        <f t="shared" ref="CF1832:CK1832" ca="1" si="2067">+PMT($H1811/12,$H1810,CF1818+CF1820,0)</f>
        <v>-43957.943615004799</v>
      </c>
      <c r="CG1832" s="94">
        <f t="shared" ca="1" si="2067"/>
        <v>-43957.943615004799</v>
      </c>
      <c r="CH1832" s="94">
        <f t="shared" ca="1" si="2067"/>
        <v>-43957.943615004799</v>
      </c>
      <c r="CI1832" s="94">
        <f t="shared" ca="1" si="2067"/>
        <v>-43957.943615004799</v>
      </c>
      <c r="CJ1832" s="94">
        <f t="shared" ca="1" si="2067"/>
        <v>-43957.943615004799</v>
      </c>
      <c r="CK1832" s="94">
        <f t="shared" ca="1" si="2067"/>
        <v>-43957.943615004799</v>
      </c>
    </row>
    <row r="1833" spans="2:89" x14ac:dyDescent="0.35">
      <c r="B1833" s="123" t="s">
        <v>293</v>
      </c>
      <c r="D1833" t="s">
        <v>763</v>
      </c>
      <c r="E1833" s="8" t="str">
        <f t="shared" si="2030"/>
        <v>1833 LAMORT-S</v>
      </c>
      <c r="H1833" s="27"/>
      <c r="I1833" s="77"/>
      <c r="J1833" s="77"/>
      <c r="K1833" s="77">
        <f t="shared" ca="1" si="2063"/>
        <v>-3428719.6019703746</v>
      </c>
      <c r="L1833" s="77">
        <f t="shared" ca="1" si="2063"/>
        <v>-6329943.8805606915</v>
      </c>
      <c r="M1833" s="77">
        <f t="shared" ca="1" si="2063"/>
        <v>-6329943.8805606915</v>
      </c>
      <c r="N1833" s="77">
        <f t="shared" ca="1" si="2063"/>
        <v>-6329943.8805606915</v>
      </c>
      <c r="O1833" s="77">
        <f t="shared" ca="1" si="2063"/>
        <v>-6329943.8805606915</v>
      </c>
      <c r="P1833" s="77">
        <f t="shared" ca="1" si="2063"/>
        <v>-5802448.5571806338</v>
      </c>
      <c r="R1833" s="28"/>
      <c r="S1833" s="93" cm="1">
        <f t="array" aca="1" ref="S1833" ca="1">SUM(INDEX(1830:1830,1,MAX(COLUMN($R:$R),COLUMN()-($H1810-1))):S1832)</f>
        <v>-43957.943615004799</v>
      </c>
      <c r="T1833" s="93" cm="1">
        <f t="array" aca="1" ref="T1833" ca="1">SUM(INDEX(1830:1830,1,MAX(COLUMN($R:$R),COLUMN()-($H1810-1))):T1832)</f>
        <v>-87915.887230009597</v>
      </c>
      <c r="U1833" s="93" cm="1">
        <f t="array" aca="1" ref="U1833" ca="1">SUM(INDEX(1830:1830,1,MAX(COLUMN($R:$R),COLUMN()-($H1810-1))):U1832)</f>
        <v>-131873.8308450144</v>
      </c>
      <c r="V1833" s="93" cm="1">
        <f t="array" aca="1" ref="V1833" ca="1">SUM(INDEX(1830:1830,1,MAX(COLUMN($R:$R),COLUMN()-($H1810-1))):V1832)</f>
        <v>-175831.77446001919</v>
      </c>
      <c r="W1833" s="93" cm="1">
        <f t="array" aca="1" ref="W1833" ca="1">SUM(INDEX(1830:1830,1,MAX(COLUMN($R:$R),COLUMN()-($H1810-1))):W1832)</f>
        <v>-219789.71807502399</v>
      </c>
      <c r="X1833" s="93" cm="1">
        <f t="array" aca="1" ref="X1833" ca="1">SUM(INDEX(1830:1830,1,MAX(COLUMN($R:$R),COLUMN()-($H1810-1))):X1832)</f>
        <v>-263747.66169002879</v>
      </c>
      <c r="Y1833" s="93" cm="1">
        <f t="array" aca="1" ref="Y1833" ca="1">SUM(INDEX(1830:1830,1,MAX(COLUMN($R:$R),COLUMN()-($H1810-1))):Y1832)</f>
        <v>-307705.60530503362</v>
      </c>
      <c r="Z1833" s="93" cm="1">
        <f t="array" aca="1" ref="Z1833" ca="1">SUM(INDEX(1830:1830,1,MAX(COLUMN($R:$R),COLUMN()-($H1810-1))):Z1832)</f>
        <v>-351663.54892003839</v>
      </c>
      <c r="AA1833" s="93" cm="1">
        <f t="array" aca="1" ref="AA1833" ca="1">SUM(INDEX(1830:1830,1,MAX(COLUMN($R:$R),COLUMN()-($H1810-1))):AA1832)</f>
        <v>-395621.49253504316</v>
      </c>
      <c r="AB1833" s="93" cm="1">
        <f t="array" aca="1" ref="AB1833" ca="1">SUM(INDEX(1830:1830,1,MAX(COLUMN($R:$R),COLUMN()-($H1810-1))):AB1832)</f>
        <v>-439579.43615004793</v>
      </c>
      <c r="AC1833" s="93" cm="1">
        <f t="array" aca="1" ref="AC1833" ca="1">SUM(INDEX(1830:1830,1,MAX(COLUMN($R:$R),COLUMN()-($H1810-1))):AC1832)</f>
        <v>-483537.3797650527</v>
      </c>
      <c r="AD1833" s="93" cm="1">
        <f t="array" aca="1" ref="AD1833" ca="1">SUM(INDEX(1830:1830,1,MAX(COLUMN($R:$R),COLUMN()-($H1810-1))):AD1832)</f>
        <v>-527495.32338005747</v>
      </c>
      <c r="AE1833" s="93" cm="1">
        <f t="array" aca="1" ref="AE1833" ca="1">SUM(INDEX(1830:1830,1,MAX(COLUMN($R:$R),COLUMN()-($H1810-1))):AE1832)</f>
        <v>-527495.32338005747</v>
      </c>
      <c r="AF1833" s="93" cm="1">
        <f t="array" aca="1" ref="AF1833" ca="1">SUM(INDEX(1830:1830,1,MAX(COLUMN($R:$R),COLUMN()-($H1810-1))):AF1832)</f>
        <v>-527495.32338005747</v>
      </c>
      <c r="AG1833" s="93" cm="1">
        <f t="array" aca="1" ref="AG1833" ca="1">SUM(INDEX(1830:1830,1,MAX(COLUMN($R:$R),COLUMN()-($H1810-1))):AG1832)</f>
        <v>-527495.32338005747</v>
      </c>
      <c r="AH1833" s="93" cm="1">
        <f t="array" aca="1" ref="AH1833" ca="1">SUM(INDEX(1830:1830,1,MAX(COLUMN($R:$R),COLUMN()-($H1810-1))):AH1832)</f>
        <v>-527495.32338005747</v>
      </c>
      <c r="AI1833" s="93" cm="1">
        <f t="array" aca="1" ref="AI1833" ca="1">SUM(INDEX(1830:1830,1,MAX(COLUMN($R:$R),COLUMN()-($H1810-1))):AI1832)</f>
        <v>-527495.32338005747</v>
      </c>
      <c r="AJ1833" s="93" cm="1">
        <f t="array" aca="1" ref="AJ1833" ca="1">SUM(INDEX(1830:1830,1,MAX(COLUMN($R:$R),COLUMN()-($H1810-1))):AJ1832)</f>
        <v>-527495.32338005747</v>
      </c>
      <c r="AK1833" s="93" cm="1">
        <f t="array" aca="1" ref="AK1833" ca="1">SUM(INDEX(1830:1830,1,MAX(COLUMN($R:$R),COLUMN()-($H1810-1))):AK1832)</f>
        <v>-527495.32338005747</v>
      </c>
      <c r="AL1833" s="93" cm="1">
        <f t="array" aca="1" ref="AL1833" ca="1">SUM(INDEX(1830:1830,1,MAX(COLUMN($R:$R),COLUMN()-($H1810-1))):AL1832)</f>
        <v>-527495.32338005747</v>
      </c>
      <c r="AM1833" s="93" cm="1">
        <f t="array" aca="1" ref="AM1833" ca="1">SUM(INDEX(1830:1830,1,MAX(COLUMN($R:$R),COLUMN()-($H1810-1))):AM1832)</f>
        <v>-527495.32338005747</v>
      </c>
      <c r="AN1833" s="93" cm="1">
        <f t="array" aca="1" ref="AN1833" ca="1">SUM(INDEX(1830:1830,1,MAX(COLUMN($R:$R),COLUMN()-($H1810-1))):AN1832)</f>
        <v>-527495.32338005747</v>
      </c>
      <c r="AO1833" s="93" cm="1">
        <f t="array" aca="1" ref="AO1833" ca="1">SUM(INDEX(1830:1830,1,MAX(COLUMN($R:$R),COLUMN()-($H1810-1))):AO1832)</f>
        <v>-527495.32338005747</v>
      </c>
      <c r="AP1833" s="93" cm="1">
        <f t="array" aca="1" ref="AP1833" ca="1">SUM(INDEX(1830:1830,1,MAX(COLUMN($R:$R),COLUMN()-($H1810-1))):AP1832)</f>
        <v>-527495.32338005747</v>
      </c>
      <c r="AQ1833" s="93" cm="1">
        <f t="array" aca="1" ref="AQ1833" ca="1">SUM(INDEX(1830:1830,1,MAX(COLUMN($R:$R),COLUMN()-($H1810-1))):AQ1832)</f>
        <v>-527495.32338005747</v>
      </c>
      <c r="AR1833" s="93" cm="1">
        <f t="array" aca="1" ref="AR1833" ca="1">SUM(INDEX(1830:1830,1,MAX(COLUMN($R:$R),COLUMN()-($H1810-1))):AR1832)</f>
        <v>-527495.32338005747</v>
      </c>
      <c r="AS1833" s="93" cm="1">
        <f t="array" aca="1" ref="AS1833" ca="1">SUM(INDEX(1830:1830,1,MAX(COLUMN($R:$R),COLUMN()-($H1810-1))):AS1832)</f>
        <v>-527495.32338005747</v>
      </c>
      <c r="AT1833" s="93" cm="1">
        <f t="array" aca="1" ref="AT1833" ca="1">SUM(INDEX(1830:1830,1,MAX(COLUMN($R:$R),COLUMN()-($H1810-1))):AT1832)</f>
        <v>-527495.32338005747</v>
      </c>
      <c r="AU1833" s="93" cm="1">
        <f t="array" aca="1" ref="AU1833" ca="1">SUM(INDEX(1830:1830,1,MAX(COLUMN($R:$R),COLUMN()-($H1810-1))):AU1832)</f>
        <v>-527495.32338005747</v>
      </c>
      <c r="AV1833" s="93" cm="1">
        <f t="array" aca="1" ref="AV1833" ca="1">SUM(INDEX(1830:1830,1,MAX(COLUMN($R:$R),COLUMN()-($H1810-1))):AV1832)</f>
        <v>-527495.32338005747</v>
      </c>
      <c r="AW1833" s="93" cm="1">
        <f t="array" aca="1" ref="AW1833" ca="1">SUM(INDEX(1830:1830,1,MAX(COLUMN($R:$R),COLUMN()-($H1810-1))):AW1832)</f>
        <v>-527495.32338005747</v>
      </c>
      <c r="AX1833" s="93" cm="1">
        <f t="array" aca="1" ref="AX1833" ca="1">SUM(INDEX(1830:1830,1,MAX(COLUMN($R:$R),COLUMN()-($H1810-1))):AX1832)</f>
        <v>-527495.32338005747</v>
      </c>
      <c r="AY1833" s="93" cm="1">
        <f t="array" aca="1" ref="AY1833" ca="1">SUM(INDEX(1830:1830,1,MAX(COLUMN($R:$R),COLUMN()-($H1810-1))):AY1832)</f>
        <v>-527495.32338005747</v>
      </c>
      <c r="AZ1833" s="93" cm="1">
        <f t="array" aca="1" ref="AZ1833" ca="1">SUM(INDEX(1830:1830,1,MAX(COLUMN($R:$R),COLUMN()-($H1810-1))):AZ1832)</f>
        <v>-527495.32338005747</v>
      </c>
      <c r="BA1833" s="93" cm="1">
        <f t="array" aca="1" ref="BA1833" ca="1">SUM(INDEX(1830:1830,1,MAX(COLUMN($R:$R),COLUMN()-($H1810-1))):BA1832)</f>
        <v>-527495.32338005747</v>
      </c>
      <c r="BB1833" s="93" cm="1">
        <f t="array" aca="1" ref="BB1833" ca="1">SUM(INDEX(1830:1830,1,MAX(COLUMN($R:$R),COLUMN()-($H1810-1))):BB1832)</f>
        <v>-527495.32338005747</v>
      </c>
      <c r="BC1833" s="93" cm="1">
        <f t="array" aca="1" ref="BC1833" ca="1">SUM(INDEX(1830:1830,1,MAX(COLUMN($R:$R),COLUMN()-($H1810-1))):BC1832)</f>
        <v>-527495.32338005747</v>
      </c>
      <c r="BD1833" s="93" cm="1">
        <f t="array" aca="1" ref="BD1833" ca="1">SUM(INDEX(1830:1830,1,MAX(COLUMN($R:$R),COLUMN()-($H1810-1))):BD1832)</f>
        <v>-527495.32338005747</v>
      </c>
      <c r="BE1833" s="93" cm="1">
        <f t="array" aca="1" ref="BE1833" ca="1">SUM(INDEX(1830:1830,1,MAX(COLUMN($R:$R),COLUMN()-($H1810-1))):BE1832)</f>
        <v>-527495.32338005747</v>
      </c>
      <c r="BF1833" s="93" cm="1">
        <f t="array" aca="1" ref="BF1833" ca="1">SUM(INDEX(1830:1830,1,MAX(COLUMN($R:$R),COLUMN()-($H1810-1))):BF1832)</f>
        <v>-527495.32338005747</v>
      </c>
      <c r="BG1833" s="93" cm="1">
        <f t="array" aca="1" ref="BG1833" ca="1">SUM(INDEX(1830:1830,1,MAX(COLUMN($R:$R),COLUMN()-($H1810-1))):BG1832)</f>
        <v>-527495.32338005747</v>
      </c>
      <c r="BH1833" s="93" cm="1">
        <f t="array" aca="1" ref="BH1833" ca="1">SUM(INDEX(1830:1830,1,MAX(COLUMN($R:$R),COLUMN()-($H1810-1))):BH1832)</f>
        <v>-527495.32338005747</v>
      </c>
      <c r="BI1833" s="93" cm="1">
        <f t="array" aca="1" ref="BI1833" ca="1">SUM(INDEX(1830:1830,1,MAX(COLUMN($R:$R),COLUMN()-($H1810-1))):BI1832)</f>
        <v>-527495.32338005747</v>
      </c>
      <c r="BJ1833" s="93" cm="1">
        <f t="array" aca="1" ref="BJ1833" ca="1">SUM(INDEX(1830:1830,1,MAX(COLUMN($R:$R),COLUMN()-($H1810-1))):BJ1832)</f>
        <v>-527495.32338005747</v>
      </c>
      <c r="BK1833" s="93" cm="1">
        <f t="array" aca="1" ref="BK1833" ca="1">SUM(INDEX(1830:1830,1,MAX(COLUMN($R:$R),COLUMN()-($H1810-1))):BK1832)</f>
        <v>-527495.32338005747</v>
      </c>
      <c r="BL1833" s="93" cm="1">
        <f t="array" aca="1" ref="BL1833" ca="1">SUM(INDEX(1830:1830,1,MAX(COLUMN($R:$R),COLUMN()-($H1810-1))):BL1832)</f>
        <v>-527495.32338005747</v>
      </c>
      <c r="BM1833" s="93" cm="1">
        <f t="array" aca="1" ref="BM1833" ca="1">SUM(INDEX(1830:1830,1,MAX(COLUMN($R:$R),COLUMN()-($H1810-1))):BM1832)</f>
        <v>-527495.32338005747</v>
      </c>
      <c r="BN1833" s="93" cm="1">
        <f t="array" aca="1" ref="BN1833" ca="1">SUM(INDEX(1830:1830,1,MAX(COLUMN($R:$R),COLUMN()-($H1810-1))):BN1832)</f>
        <v>-527495.32338005747</v>
      </c>
      <c r="BO1833" s="93" cm="1">
        <f t="array" aca="1" ref="BO1833" ca="1">SUM(INDEX(1830:1830,1,MAX(COLUMN($R:$R),COLUMN()-($H1810-1))):BO1832)</f>
        <v>-527495.32338005747</v>
      </c>
      <c r="BP1833" s="93" cm="1">
        <f t="array" aca="1" ref="BP1833" ca="1">SUM(INDEX(1830:1830,1,MAX(COLUMN($R:$R),COLUMN()-($H1810-1))):BP1832)</f>
        <v>-527495.32338005747</v>
      </c>
      <c r="BQ1833" s="93" cm="1">
        <f t="array" aca="1" ref="BQ1833" ca="1">SUM(INDEX(1830:1830,1,MAX(COLUMN($R:$R),COLUMN()-($H1810-1))):BQ1832)</f>
        <v>-527495.32338005747</v>
      </c>
      <c r="BR1833" s="93" cm="1">
        <f t="array" aca="1" ref="BR1833" ca="1">SUM(INDEX(1830:1830,1,MAX(COLUMN($R:$R),COLUMN()-($H1810-1))):BR1832)</f>
        <v>-527495.32338005747</v>
      </c>
      <c r="BS1833" s="93" cm="1">
        <f t="array" aca="1" ref="BS1833" ca="1">SUM(INDEX(1830:1830,1,MAX(COLUMN($R:$R),COLUMN()-($H1810-1))):BS1832)</f>
        <v>-527495.32338005747</v>
      </c>
      <c r="BT1833" s="93" cm="1">
        <f t="array" aca="1" ref="BT1833" ca="1">SUM(INDEX(1830:1830,1,MAX(COLUMN($R:$R),COLUMN()-($H1810-1))):BT1832)</f>
        <v>-527495.32338005747</v>
      </c>
      <c r="BU1833" s="93" cm="1">
        <f t="array" aca="1" ref="BU1833" ca="1">SUM(INDEX(1830:1830,1,MAX(COLUMN($R:$R),COLUMN()-($H1810-1))):BU1832)</f>
        <v>-527495.32338005747</v>
      </c>
      <c r="BV1833" s="93" cm="1">
        <f t="array" aca="1" ref="BV1833" ca="1">SUM(INDEX(1830:1830,1,MAX(COLUMN($R:$R),COLUMN()-($H1810-1))):BV1832)</f>
        <v>-527495.32338005747</v>
      </c>
      <c r="BW1833" s="93" cm="1">
        <f t="array" aca="1" ref="BW1833" ca="1">SUM(INDEX(1830:1830,1,MAX(COLUMN($R:$R),COLUMN()-($H1810-1))):BW1832)</f>
        <v>-527495.32338005747</v>
      </c>
      <c r="BX1833" s="93" cm="1">
        <f t="array" aca="1" ref="BX1833" ca="1">SUM(INDEX(1830:1830,1,MAX(COLUMN($R:$R),COLUMN()-($H1810-1))):BX1832)</f>
        <v>-527495.32338005747</v>
      </c>
      <c r="BY1833" s="93" cm="1">
        <f t="array" aca="1" ref="BY1833" ca="1">SUM(INDEX(1830:1830,1,MAX(COLUMN($R:$R),COLUMN()-($H1810-1))):BY1832)</f>
        <v>-527495.32338005747</v>
      </c>
      <c r="BZ1833" s="93" cm="1">
        <f t="array" aca="1" ref="BZ1833" ca="1">SUM(INDEX(1830:1830,1,MAX(COLUMN($R:$R),COLUMN()-($H1810-1))):BZ1832)</f>
        <v>-527495.32338005747</v>
      </c>
      <c r="CA1833" s="93" cm="1">
        <f t="array" aca="1" ref="CA1833" ca="1">SUM(INDEX(1830:1830,1,MAX(COLUMN($R:$R),COLUMN()-($H1810-1))):CA1832)</f>
        <v>-527495.32338005747</v>
      </c>
      <c r="CB1833" s="93" cm="1">
        <f t="array" aca="1" ref="CB1833" ca="1">SUM(INDEX(1830:1830,1,MAX(COLUMN($R:$R),COLUMN()-($H1810-1))):CB1832)</f>
        <v>-527495.32338005747</v>
      </c>
      <c r="CC1833" s="93" cm="1">
        <f t="array" aca="1" ref="CC1833" ca="1">SUM(INDEX(1830:1830,1,MAX(COLUMN($R:$R),COLUMN()-($H1810-1))):CC1832)</f>
        <v>-527495.32338005747</v>
      </c>
      <c r="CD1833" s="93" cm="1">
        <f t="array" aca="1" ref="CD1833" ca="1">SUM(INDEX(1830:1830,1,MAX(COLUMN($R:$R),COLUMN()-($H1810-1))):CD1832)</f>
        <v>-527495.32338005747</v>
      </c>
      <c r="CE1833" s="93" cm="1">
        <f t="array" aca="1" ref="CE1833" ca="1">SUM(INDEX(1830:1830,1,MAX(COLUMN($R:$R),COLUMN()-($H1810-1))):CE1832)</f>
        <v>-527495.32338005747</v>
      </c>
      <c r="CF1833" s="93" cm="1">
        <f t="array" aca="1" ref="CF1833" ca="1">SUM(INDEX(1830:1830,1,MAX(COLUMN($R:$R),COLUMN()-($H1810-1))):CF1832)</f>
        <v>-527495.32338005747</v>
      </c>
      <c r="CG1833" s="93" cm="1">
        <f t="array" aca="1" ref="CG1833" ca="1">SUM(INDEX(1830:1830,1,MAX(COLUMN($R:$R),COLUMN()-($H1810-1))):CG1832)</f>
        <v>-527495.32338005747</v>
      </c>
      <c r="CH1833" s="93" cm="1">
        <f t="array" aca="1" ref="CH1833" ca="1">SUM(INDEX(1830:1830,1,MAX(COLUMN($R:$R),COLUMN()-($H1810-1))):CH1832)</f>
        <v>-527495.32338005747</v>
      </c>
      <c r="CI1833" s="93" cm="1">
        <f t="array" aca="1" ref="CI1833" ca="1">SUM(INDEX(1830:1830,1,MAX(COLUMN($R:$R),COLUMN()-($H1810-1))):CI1832)</f>
        <v>-527495.32338005747</v>
      </c>
      <c r="CJ1833" s="93" cm="1">
        <f t="array" aca="1" ref="CJ1833" ca="1">SUM(INDEX(1830:1830,1,MAX(COLUMN($R:$R),COLUMN()-($H1810-1))):CJ1832)</f>
        <v>-527495.32338005747</v>
      </c>
      <c r="CK1833" s="93" cm="1">
        <f t="array" aca="1" ref="CK1833" ca="1">SUM(INDEX(1830:1830,1,MAX(COLUMN($R:$R),COLUMN()-($H1810-1))):CK1832)</f>
        <v>-527495.32338005747</v>
      </c>
    </row>
    <row r="1834" spans="2:89" x14ac:dyDescent="0.35">
      <c r="B1834" s="122"/>
      <c r="D1834" t="s">
        <v>763</v>
      </c>
      <c r="E1834" s="8" t="str">
        <f t="shared" si="2030"/>
        <v>1834 LAMORT-S</v>
      </c>
      <c r="G1834" t="s">
        <v>244</v>
      </c>
      <c r="I1834" s="53"/>
      <c r="J1834" s="53"/>
      <c r="R1834"/>
      <c r="S1834" s="1"/>
      <c r="T1834" s="1"/>
      <c r="U1834" s="1"/>
      <c r="V1834" s="1"/>
      <c r="W1834" s="1"/>
      <c r="X1834" s="1"/>
      <c r="Y1834" s="1"/>
      <c r="Z1834" s="1"/>
      <c r="AA1834" s="1"/>
      <c r="AB1834" s="1"/>
      <c r="AC1834" s="1"/>
      <c r="AD1834" s="1"/>
      <c r="AE1834" s="1"/>
      <c r="AF1834" s="1"/>
      <c r="AG1834" s="1"/>
      <c r="AH1834" s="1"/>
      <c r="AI1834" s="1"/>
      <c r="AJ1834" s="1"/>
      <c r="AK1834" s="1"/>
      <c r="AL1834" s="1"/>
      <c r="AM1834" s="1"/>
      <c r="AN1834" s="1"/>
      <c r="AO1834" s="1"/>
      <c r="AP1834" s="1"/>
      <c r="AQ1834" s="1"/>
      <c r="AR1834" s="1"/>
      <c r="AS1834" s="1"/>
      <c r="AT1834" s="1"/>
      <c r="AU1834" s="1"/>
      <c r="AV1834" s="1"/>
      <c r="AW1834" s="1"/>
      <c r="AX1834" s="1"/>
      <c r="AY1834" s="1"/>
      <c r="AZ1834" s="1"/>
      <c r="BA1834" s="1"/>
      <c r="BB1834" s="1"/>
      <c r="BC1834" s="1"/>
      <c r="BD1834" s="1"/>
      <c r="BE1834" s="1"/>
      <c r="BF1834" s="1"/>
      <c r="BG1834" s="1"/>
      <c r="BH1834" s="1"/>
      <c r="BI1834" s="1"/>
      <c r="BJ1834" s="1"/>
      <c r="BK1834" s="1"/>
      <c r="BL1834" s="1"/>
      <c r="BM1834" s="1"/>
      <c r="BN1834" s="1"/>
      <c r="BO1834" s="1"/>
      <c r="BP1834" s="1"/>
      <c r="BQ1834" s="1"/>
      <c r="BR1834" s="1"/>
      <c r="BS1834" s="1"/>
      <c r="BT1834" s="1"/>
      <c r="BU1834" s="1"/>
      <c r="BV1834" s="1"/>
      <c r="BW1834" s="1"/>
      <c r="BX1834" s="1"/>
      <c r="BY1834" s="1"/>
      <c r="BZ1834" s="1"/>
      <c r="CA1834" s="1"/>
      <c r="CB1834" s="1"/>
      <c r="CC1834" s="1"/>
      <c r="CD1834" s="1"/>
      <c r="CE1834" s="1"/>
      <c r="CF1834" s="1"/>
      <c r="CG1834" s="1"/>
      <c r="CH1834" s="1"/>
      <c r="CI1834" s="1"/>
      <c r="CJ1834" s="1"/>
      <c r="CK1834" s="1"/>
    </row>
    <row r="1835" spans="2:89" x14ac:dyDescent="0.35">
      <c r="B1835" s="132" t="str">
        <f>B1800</f>
        <v>(Primary label)</v>
      </c>
      <c r="D1835" t="s">
        <v>763</v>
      </c>
      <c r="E1835" s="8" t="str">
        <f>ROW()&amp;" "&amp;D1835</f>
        <v>1835 LAMORT-S</v>
      </c>
      <c r="G1835" t="s">
        <v>332</v>
      </c>
      <c r="H1835" s="27"/>
      <c r="I1835" s="78"/>
      <c r="J1835" s="78"/>
      <c r="K1835" s="33"/>
      <c r="L1835" s="33"/>
      <c r="M1835" s="33"/>
      <c r="N1835" s="33"/>
      <c r="O1835" s="33"/>
      <c r="P1835" s="33"/>
      <c r="R1835" s="33"/>
      <c r="S1835" s="77"/>
      <c r="T1835" s="77"/>
      <c r="U1835" s="77"/>
      <c r="V1835" s="77"/>
      <c r="W1835" s="77"/>
      <c r="X1835" s="77"/>
      <c r="Y1835" s="77"/>
      <c r="Z1835" s="77"/>
      <c r="AA1835" s="77"/>
      <c r="AB1835" s="77"/>
      <c r="AC1835" s="77"/>
      <c r="AD1835" s="77"/>
      <c r="AE1835" s="77"/>
      <c r="AF1835" s="77"/>
      <c r="AG1835" s="77"/>
      <c r="AH1835" s="77"/>
      <c r="AI1835" s="77"/>
      <c r="AJ1835" s="77"/>
      <c r="AK1835" s="77"/>
      <c r="AL1835" s="77"/>
      <c r="AM1835" s="77"/>
      <c r="AN1835" s="77"/>
      <c r="AO1835" s="77"/>
      <c r="AP1835" s="77"/>
      <c r="AQ1835" s="77"/>
      <c r="AR1835" s="77"/>
      <c r="AS1835" s="77"/>
      <c r="AT1835" s="77"/>
      <c r="AU1835" s="77"/>
      <c r="AV1835" s="77"/>
      <c r="AW1835" s="77"/>
      <c r="AX1835" s="77"/>
      <c r="AY1835" s="77"/>
      <c r="AZ1835" s="77"/>
      <c r="BA1835" s="77"/>
      <c r="BB1835" s="77"/>
      <c r="BC1835" s="77"/>
      <c r="BD1835" s="77"/>
      <c r="BE1835" s="77"/>
      <c r="BF1835" s="77"/>
      <c r="BG1835" s="77"/>
      <c r="BH1835" s="77"/>
      <c r="BI1835" s="77"/>
      <c r="BJ1835" s="77"/>
      <c r="BK1835" s="77"/>
      <c r="BL1835" s="77"/>
      <c r="BM1835" s="77"/>
      <c r="BN1835" s="77"/>
      <c r="BO1835" s="77"/>
      <c r="BP1835" s="77"/>
      <c r="BQ1835" s="77"/>
      <c r="BR1835" s="77"/>
      <c r="BS1835" s="77"/>
      <c r="BT1835" s="77"/>
      <c r="BU1835" s="77"/>
      <c r="BV1835" s="77"/>
      <c r="BW1835" s="77"/>
      <c r="BX1835" s="77"/>
      <c r="BY1835" s="77"/>
      <c r="BZ1835" s="77"/>
      <c r="CA1835" s="77"/>
      <c r="CB1835" s="77"/>
      <c r="CC1835" s="77"/>
      <c r="CD1835" s="77"/>
      <c r="CE1835" s="77"/>
      <c r="CF1835" s="77"/>
      <c r="CG1835" s="77"/>
      <c r="CH1835" s="77"/>
      <c r="CI1835" s="77"/>
      <c r="CJ1835" s="77"/>
      <c r="CK1835" s="77"/>
    </row>
    <row r="1836" spans="2:89" x14ac:dyDescent="0.35">
      <c r="B1836" s="132" t="str">
        <f>B1801</f>
        <v>primary unit</v>
      </c>
      <c r="D1836" t="s">
        <v>763</v>
      </c>
      <c r="E1836" s="8" t="str">
        <f>ROW()&amp;" "&amp;D1836</f>
        <v>1836 LAMORT-S</v>
      </c>
      <c r="G1836" t="s">
        <v>332</v>
      </c>
      <c r="H1836" s="27"/>
      <c r="I1836" s="78"/>
      <c r="J1836" s="78"/>
      <c r="K1836" s="33"/>
      <c r="L1836" s="33"/>
      <c r="M1836" s="33"/>
      <c r="N1836" s="33"/>
      <c r="O1836" s="33"/>
      <c r="P1836" s="33"/>
      <c r="R1836" s="33"/>
      <c r="S1836" s="77"/>
      <c r="T1836" s="77"/>
      <c r="U1836" s="77"/>
      <c r="V1836" s="77"/>
      <c r="W1836" s="77"/>
      <c r="X1836" s="77"/>
      <c r="Y1836" s="77"/>
      <c r="Z1836" s="77"/>
      <c r="AA1836" s="77"/>
      <c r="AB1836" s="77"/>
      <c r="AC1836" s="77"/>
      <c r="AD1836" s="77"/>
      <c r="AE1836" s="77"/>
      <c r="AF1836" s="77"/>
      <c r="AG1836" s="77"/>
      <c r="AH1836" s="77"/>
      <c r="AI1836" s="77"/>
      <c r="AJ1836" s="77"/>
      <c r="AK1836" s="77"/>
      <c r="AL1836" s="77"/>
      <c r="AM1836" s="77"/>
      <c r="AN1836" s="77"/>
      <c r="AO1836" s="77"/>
      <c r="AP1836" s="77"/>
      <c r="AQ1836" s="77"/>
      <c r="AR1836" s="77"/>
      <c r="AS1836" s="77"/>
      <c r="AT1836" s="77"/>
      <c r="AU1836" s="77"/>
      <c r="AV1836" s="77"/>
      <c r="AW1836" s="77"/>
      <c r="AX1836" s="77"/>
      <c r="AY1836" s="77"/>
      <c r="AZ1836" s="77"/>
      <c r="BA1836" s="77"/>
      <c r="BB1836" s="77"/>
      <c r="BC1836" s="77"/>
      <c r="BD1836" s="77"/>
      <c r="BE1836" s="77"/>
      <c r="BF1836" s="77"/>
      <c r="BG1836" s="77"/>
      <c r="BH1836" s="77"/>
      <c r="BI1836" s="77"/>
      <c r="BJ1836" s="77"/>
      <c r="BK1836" s="77"/>
      <c r="BL1836" s="77"/>
      <c r="BM1836" s="77"/>
      <c r="BN1836" s="77"/>
      <c r="BO1836" s="77"/>
      <c r="BP1836" s="77"/>
      <c r="BQ1836" s="77"/>
      <c r="BR1836" s="77"/>
      <c r="BS1836" s="77"/>
      <c r="BT1836" s="77"/>
      <c r="BU1836" s="77"/>
      <c r="BV1836" s="77"/>
      <c r="BW1836" s="77"/>
      <c r="BX1836" s="77"/>
      <c r="BY1836" s="77"/>
      <c r="BZ1836" s="77"/>
      <c r="CA1836" s="77"/>
      <c r="CB1836" s="77"/>
      <c r="CC1836" s="77"/>
      <c r="CD1836" s="77"/>
      <c r="CE1836" s="77"/>
      <c r="CF1836" s="77"/>
      <c r="CG1836" s="77"/>
      <c r="CH1836" s="77"/>
      <c r="CI1836" s="77"/>
      <c r="CJ1836" s="77"/>
      <c r="CK1836" s="77"/>
    </row>
    <row r="1837" spans="2:89" x14ac:dyDescent="0.35">
      <c r="B1837" s="132" t="str">
        <f>B1802</f>
        <v>Primary revenue driver</v>
      </c>
      <c r="D1837" t="s">
        <v>763</v>
      </c>
      <c r="E1837" s="8" t="str">
        <f>ROW()&amp;" "&amp;D1837</f>
        <v>1837 LAMORT-S</v>
      </c>
      <c r="G1837" t="s">
        <v>332</v>
      </c>
      <c r="K1837" s="53"/>
      <c r="L1837" s="53"/>
      <c r="M1837" s="53"/>
      <c r="N1837" s="53"/>
      <c r="O1837" s="53"/>
      <c r="P1837" s="53"/>
      <c r="R1837" s="24"/>
      <c r="S1837" s="175" t="str">
        <f t="shared" ref="S1837" si="2068">S1802</f>
        <v>S$16</v>
      </c>
      <c r="T1837" s="175" t="str">
        <f t="shared" ref="T1837:AX1837" si="2069">T1802</f>
        <v>T$16</v>
      </c>
      <c r="U1837" s="175" t="str">
        <f t="shared" si="2069"/>
        <v>U$16</v>
      </c>
      <c r="V1837" s="175" t="str">
        <f t="shared" si="2069"/>
        <v>V$16</v>
      </c>
      <c r="W1837" s="175" t="str">
        <f t="shared" si="2069"/>
        <v>W$16</v>
      </c>
      <c r="X1837" s="175" t="str">
        <f t="shared" si="2069"/>
        <v>X$16</v>
      </c>
      <c r="Y1837" s="175" t="str">
        <f t="shared" si="2069"/>
        <v>Y$16</v>
      </c>
      <c r="Z1837" s="175" t="str">
        <f t="shared" si="2069"/>
        <v>Z$16</v>
      </c>
      <c r="AA1837" s="175" t="str">
        <f t="shared" si="2069"/>
        <v>AA$16</v>
      </c>
      <c r="AB1837" s="175" t="str">
        <f t="shared" si="2069"/>
        <v>AB$16</v>
      </c>
      <c r="AC1837" s="175" t="str">
        <f t="shared" si="2069"/>
        <v>AC$16</v>
      </c>
      <c r="AD1837" s="175" t="str">
        <f t="shared" si="2069"/>
        <v>AD$16</v>
      </c>
      <c r="AE1837" s="175" t="str">
        <f t="shared" si="2069"/>
        <v>AE$16</v>
      </c>
      <c r="AF1837" s="175" t="str">
        <f t="shared" si="2069"/>
        <v>AF$16</v>
      </c>
      <c r="AG1837" s="175" t="str">
        <f t="shared" si="2069"/>
        <v>AG$16</v>
      </c>
      <c r="AH1837" s="175" t="str">
        <f t="shared" si="2069"/>
        <v>AH$16</v>
      </c>
      <c r="AI1837" s="175" t="str">
        <f t="shared" si="2069"/>
        <v>AI$16</v>
      </c>
      <c r="AJ1837" s="175" t="str">
        <f t="shared" si="2069"/>
        <v>AJ$16</v>
      </c>
      <c r="AK1837" s="175" t="str">
        <f t="shared" si="2069"/>
        <v>AK$16</v>
      </c>
      <c r="AL1837" s="175" t="str">
        <f t="shared" si="2069"/>
        <v>AL$16</v>
      </c>
      <c r="AM1837" s="175" t="str">
        <f t="shared" si="2069"/>
        <v>AM$16</v>
      </c>
      <c r="AN1837" s="175" t="str">
        <f t="shared" si="2069"/>
        <v>AN$16</v>
      </c>
      <c r="AO1837" s="175" t="str">
        <f t="shared" si="2069"/>
        <v>AO$16</v>
      </c>
      <c r="AP1837" s="175" t="str">
        <f t="shared" si="2069"/>
        <v>AP$16</v>
      </c>
      <c r="AQ1837" s="175" t="str">
        <f t="shared" si="2069"/>
        <v>AQ$16</v>
      </c>
      <c r="AR1837" s="175" t="str">
        <f t="shared" si="2069"/>
        <v>AR$16</v>
      </c>
      <c r="AS1837" s="175" t="str">
        <f t="shared" si="2069"/>
        <v>AS$16</v>
      </c>
      <c r="AT1837" s="175" t="str">
        <f t="shared" si="2069"/>
        <v>AT$16</v>
      </c>
      <c r="AU1837" s="175" t="str">
        <f t="shared" si="2069"/>
        <v>AU$16</v>
      </c>
      <c r="AV1837" s="175" t="str">
        <f t="shared" si="2069"/>
        <v>AV$16</v>
      </c>
      <c r="AW1837" s="175" t="str">
        <f t="shared" si="2069"/>
        <v>AW$16</v>
      </c>
      <c r="AX1837" s="175" t="str">
        <f t="shared" si="2069"/>
        <v>AX$16</v>
      </c>
      <c r="AY1837" s="175" t="str">
        <f t="shared" ref="AY1837:CD1837" si="2070">AY1802</f>
        <v>AY$16</v>
      </c>
      <c r="AZ1837" s="175" t="str">
        <f t="shared" si="2070"/>
        <v>AZ$16</v>
      </c>
      <c r="BA1837" s="175" t="str">
        <f t="shared" si="2070"/>
        <v>BA$16</v>
      </c>
      <c r="BB1837" s="175" t="str">
        <f t="shared" si="2070"/>
        <v>BB$16</v>
      </c>
      <c r="BC1837" s="175" t="str">
        <f t="shared" si="2070"/>
        <v>BC$16</v>
      </c>
      <c r="BD1837" s="175" t="str">
        <f t="shared" si="2070"/>
        <v>BD$16</v>
      </c>
      <c r="BE1837" s="175" t="str">
        <f t="shared" si="2070"/>
        <v>BE$16</v>
      </c>
      <c r="BF1837" s="175" t="str">
        <f t="shared" si="2070"/>
        <v>BF$16</v>
      </c>
      <c r="BG1837" s="175" t="str">
        <f t="shared" si="2070"/>
        <v>BG$16</v>
      </c>
      <c r="BH1837" s="175" t="str">
        <f t="shared" si="2070"/>
        <v>BH$16</v>
      </c>
      <c r="BI1837" s="175" t="str">
        <f t="shared" si="2070"/>
        <v>BI$16</v>
      </c>
      <c r="BJ1837" s="175" t="str">
        <f t="shared" si="2070"/>
        <v>BJ$16</v>
      </c>
      <c r="BK1837" s="175" t="str">
        <f t="shared" si="2070"/>
        <v>BK$16</v>
      </c>
      <c r="BL1837" s="175" t="str">
        <f t="shared" si="2070"/>
        <v>BL$16</v>
      </c>
      <c r="BM1837" s="175" t="str">
        <f t="shared" si="2070"/>
        <v>BM$16</v>
      </c>
      <c r="BN1837" s="175" t="str">
        <f t="shared" si="2070"/>
        <v>BN$16</v>
      </c>
      <c r="BO1837" s="175" t="str">
        <f t="shared" si="2070"/>
        <v>BO$16</v>
      </c>
      <c r="BP1837" s="175" t="str">
        <f t="shared" si="2070"/>
        <v>BP$16</v>
      </c>
      <c r="BQ1837" s="175" t="str">
        <f t="shared" si="2070"/>
        <v>BQ$16</v>
      </c>
      <c r="BR1837" s="175" t="str">
        <f t="shared" si="2070"/>
        <v>BR$16</v>
      </c>
      <c r="BS1837" s="175" t="str">
        <f t="shared" si="2070"/>
        <v>BS$16</v>
      </c>
      <c r="BT1837" s="175" t="str">
        <f t="shared" si="2070"/>
        <v>BT$16</v>
      </c>
      <c r="BU1837" s="175" t="str">
        <f t="shared" si="2070"/>
        <v>BU$16</v>
      </c>
      <c r="BV1837" s="175" t="str">
        <f t="shared" si="2070"/>
        <v>BV$16</v>
      </c>
      <c r="BW1837" s="175" t="str">
        <f t="shared" si="2070"/>
        <v>BW$16</v>
      </c>
      <c r="BX1837" s="175" t="str">
        <f t="shared" si="2070"/>
        <v>BX$16</v>
      </c>
      <c r="BY1837" s="175" t="str">
        <f t="shared" si="2070"/>
        <v>BY$16</v>
      </c>
      <c r="BZ1837" s="175" t="str">
        <f t="shared" si="2070"/>
        <v>BZ$16</v>
      </c>
      <c r="CA1837" s="175" t="str">
        <f t="shared" si="2070"/>
        <v>CA$16</v>
      </c>
      <c r="CB1837" s="175" t="str">
        <f t="shared" si="2070"/>
        <v>CB$16</v>
      </c>
      <c r="CC1837" s="175" t="str">
        <f t="shared" si="2070"/>
        <v>CC$16</v>
      </c>
      <c r="CD1837" s="175" t="str">
        <f t="shared" si="2070"/>
        <v>CD$16</v>
      </c>
      <c r="CE1837" s="175" t="str">
        <f t="shared" ref="CE1837:CK1837" si="2071">CE1802</f>
        <v>CE$16</v>
      </c>
      <c r="CF1837" s="175" t="str">
        <f t="shared" si="2071"/>
        <v>CF$16</v>
      </c>
      <c r="CG1837" s="175" t="str">
        <f t="shared" si="2071"/>
        <v>CG$16</v>
      </c>
      <c r="CH1837" s="175" t="str">
        <f t="shared" si="2071"/>
        <v>CH$16</v>
      </c>
      <c r="CI1837" s="175" t="str">
        <f t="shared" si="2071"/>
        <v>CI$16</v>
      </c>
      <c r="CJ1837" s="175" t="str">
        <f t="shared" si="2071"/>
        <v>CJ$16</v>
      </c>
      <c r="CK1837" s="175" t="str">
        <f t="shared" si="2071"/>
        <v>CK$16</v>
      </c>
    </row>
    <row r="1838" spans="2:89" x14ac:dyDescent="0.35">
      <c r="B1838" s="132" t="str">
        <f>B1803</f>
        <v>Primary volume driver</v>
      </c>
      <c r="D1838" t="s">
        <v>763</v>
      </c>
      <c r="E1838" s="8" t="str">
        <f>ROW()&amp;" "&amp;D1838</f>
        <v>1838 LAMORT-S</v>
      </c>
      <c r="G1838" t="s">
        <v>332</v>
      </c>
      <c r="H1838" s="12"/>
      <c r="I1838" s="60"/>
      <c r="J1838" s="60"/>
      <c r="K1838" s="15"/>
      <c r="L1838" s="15"/>
      <c r="M1838" s="15"/>
      <c r="N1838" s="15"/>
      <c r="O1838" s="15"/>
      <c r="P1838" s="15"/>
      <c r="R1838" s="15"/>
      <c r="S1838" s="175" t="str">
        <f t="shared" ref="S1838" si="2072">S1803</f>
        <v>S$17</v>
      </c>
      <c r="T1838" s="175" t="str">
        <f t="shared" ref="T1838:AX1838" si="2073">T1803</f>
        <v>T$17</v>
      </c>
      <c r="U1838" s="175" t="str">
        <f t="shared" si="2073"/>
        <v>U$17</v>
      </c>
      <c r="V1838" s="175" t="str">
        <f t="shared" si="2073"/>
        <v>V$17</v>
      </c>
      <c r="W1838" s="175" t="str">
        <f t="shared" si="2073"/>
        <v>W$17</v>
      </c>
      <c r="X1838" s="175" t="str">
        <f t="shared" si="2073"/>
        <v>X$17</v>
      </c>
      <c r="Y1838" s="175" t="str">
        <f t="shared" si="2073"/>
        <v>Y$17</v>
      </c>
      <c r="Z1838" s="175" t="str">
        <f t="shared" si="2073"/>
        <v>Z$17</v>
      </c>
      <c r="AA1838" s="175" t="str">
        <f t="shared" si="2073"/>
        <v>AA$17</v>
      </c>
      <c r="AB1838" s="175" t="str">
        <f t="shared" si="2073"/>
        <v>AB$17</v>
      </c>
      <c r="AC1838" s="175" t="str">
        <f t="shared" si="2073"/>
        <v>AC$17</v>
      </c>
      <c r="AD1838" s="175" t="str">
        <f t="shared" si="2073"/>
        <v>AD$17</v>
      </c>
      <c r="AE1838" s="175" t="str">
        <f t="shared" si="2073"/>
        <v>AE$17</v>
      </c>
      <c r="AF1838" s="175" t="str">
        <f t="shared" si="2073"/>
        <v>AF$17</v>
      </c>
      <c r="AG1838" s="175" t="str">
        <f t="shared" si="2073"/>
        <v>AG$17</v>
      </c>
      <c r="AH1838" s="175" t="str">
        <f t="shared" si="2073"/>
        <v>AH$17</v>
      </c>
      <c r="AI1838" s="175" t="str">
        <f t="shared" si="2073"/>
        <v>AI$17</v>
      </c>
      <c r="AJ1838" s="175" t="str">
        <f t="shared" si="2073"/>
        <v>AJ$17</v>
      </c>
      <c r="AK1838" s="175" t="str">
        <f t="shared" si="2073"/>
        <v>AK$17</v>
      </c>
      <c r="AL1838" s="175" t="str">
        <f t="shared" si="2073"/>
        <v>AL$17</v>
      </c>
      <c r="AM1838" s="175" t="str">
        <f t="shared" si="2073"/>
        <v>AM$17</v>
      </c>
      <c r="AN1838" s="175" t="str">
        <f t="shared" si="2073"/>
        <v>AN$17</v>
      </c>
      <c r="AO1838" s="175" t="str">
        <f t="shared" si="2073"/>
        <v>AO$17</v>
      </c>
      <c r="AP1838" s="175" t="str">
        <f t="shared" si="2073"/>
        <v>AP$17</v>
      </c>
      <c r="AQ1838" s="175" t="str">
        <f t="shared" si="2073"/>
        <v>AQ$17</v>
      </c>
      <c r="AR1838" s="175" t="str">
        <f t="shared" si="2073"/>
        <v>AR$17</v>
      </c>
      <c r="AS1838" s="175" t="str">
        <f t="shared" si="2073"/>
        <v>AS$17</v>
      </c>
      <c r="AT1838" s="175" t="str">
        <f t="shared" si="2073"/>
        <v>AT$17</v>
      </c>
      <c r="AU1838" s="175" t="str">
        <f t="shared" si="2073"/>
        <v>AU$17</v>
      </c>
      <c r="AV1838" s="175" t="str">
        <f t="shared" si="2073"/>
        <v>AV$17</v>
      </c>
      <c r="AW1838" s="175" t="str">
        <f t="shared" si="2073"/>
        <v>AW$17</v>
      </c>
      <c r="AX1838" s="175" t="str">
        <f t="shared" si="2073"/>
        <v>AX$17</v>
      </c>
      <c r="AY1838" s="175" t="str">
        <f t="shared" ref="AY1838:CD1838" si="2074">AY1803</f>
        <v>AY$17</v>
      </c>
      <c r="AZ1838" s="175" t="str">
        <f t="shared" si="2074"/>
        <v>AZ$17</v>
      </c>
      <c r="BA1838" s="175" t="str">
        <f t="shared" si="2074"/>
        <v>BA$17</v>
      </c>
      <c r="BB1838" s="175" t="str">
        <f t="shared" si="2074"/>
        <v>BB$17</v>
      </c>
      <c r="BC1838" s="175" t="str">
        <f t="shared" si="2074"/>
        <v>BC$17</v>
      </c>
      <c r="BD1838" s="175" t="str">
        <f t="shared" si="2074"/>
        <v>BD$17</v>
      </c>
      <c r="BE1838" s="175" t="str">
        <f t="shared" si="2074"/>
        <v>BE$17</v>
      </c>
      <c r="BF1838" s="175" t="str">
        <f t="shared" si="2074"/>
        <v>BF$17</v>
      </c>
      <c r="BG1838" s="175" t="str">
        <f t="shared" si="2074"/>
        <v>BG$17</v>
      </c>
      <c r="BH1838" s="175" t="str">
        <f t="shared" si="2074"/>
        <v>BH$17</v>
      </c>
      <c r="BI1838" s="175" t="str">
        <f t="shared" si="2074"/>
        <v>BI$17</v>
      </c>
      <c r="BJ1838" s="175" t="str">
        <f t="shared" si="2074"/>
        <v>BJ$17</v>
      </c>
      <c r="BK1838" s="175" t="str">
        <f t="shared" si="2074"/>
        <v>BK$17</v>
      </c>
      <c r="BL1838" s="175" t="str">
        <f t="shared" si="2074"/>
        <v>BL$17</v>
      </c>
      <c r="BM1838" s="175" t="str">
        <f t="shared" si="2074"/>
        <v>BM$17</v>
      </c>
      <c r="BN1838" s="175" t="str">
        <f t="shared" si="2074"/>
        <v>BN$17</v>
      </c>
      <c r="BO1838" s="175" t="str">
        <f t="shared" si="2074"/>
        <v>BO$17</v>
      </c>
      <c r="BP1838" s="175" t="str">
        <f t="shared" si="2074"/>
        <v>BP$17</v>
      </c>
      <c r="BQ1838" s="175" t="str">
        <f t="shared" si="2074"/>
        <v>BQ$17</v>
      </c>
      <c r="BR1838" s="175" t="str">
        <f t="shared" si="2074"/>
        <v>BR$17</v>
      </c>
      <c r="BS1838" s="175" t="str">
        <f t="shared" si="2074"/>
        <v>BS$17</v>
      </c>
      <c r="BT1838" s="175" t="str">
        <f t="shared" si="2074"/>
        <v>BT$17</v>
      </c>
      <c r="BU1838" s="175" t="str">
        <f t="shared" si="2074"/>
        <v>BU$17</v>
      </c>
      <c r="BV1838" s="175" t="str">
        <f t="shared" si="2074"/>
        <v>BV$17</v>
      </c>
      <c r="BW1838" s="175" t="str">
        <f t="shared" si="2074"/>
        <v>BW$17</v>
      </c>
      <c r="BX1838" s="175" t="str">
        <f t="shared" si="2074"/>
        <v>BX$17</v>
      </c>
      <c r="BY1838" s="175" t="str">
        <f t="shared" si="2074"/>
        <v>BY$17</v>
      </c>
      <c r="BZ1838" s="175" t="str">
        <f t="shared" si="2074"/>
        <v>BZ$17</v>
      </c>
      <c r="CA1838" s="175" t="str">
        <f t="shared" si="2074"/>
        <v>CA$17</v>
      </c>
      <c r="CB1838" s="175" t="str">
        <f t="shared" si="2074"/>
        <v>CB$17</v>
      </c>
      <c r="CC1838" s="175" t="str">
        <f t="shared" si="2074"/>
        <v>CC$17</v>
      </c>
      <c r="CD1838" s="175" t="str">
        <f t="shared" si="2074"/>
        <v>CD$17</v>
      </c>
      <c r="CE1838" s="175" t="str">
        <f t="shared" ref="CE1838:CK1838" si="2075">CE1803</f>
        <v>CE$17</v>
      </c>
      <c r="CF1838" s="175" t="str">
        <f t="shared" si="2075"/>
        <v>CF$17</v>
      </c>
      <c r="CG1838" s="175" t="str">
        <f t="shared" si="2075"/>
        <v>CG$17</v>
      </c>
      <c r="CH1838" s="175" t="str">
        <f t="shared" si="2075"/>
        <v>CH$17</v>
      </c>
      <c r="CI1838" s="175" t="str">
        <f t="shared" si="2075"/>
        <v>CI$17</v>
      </c>
      <c r="CJ1838" s="175" t="str">
        <f t="shared" si="2075"/>
        <v>CJ$17</v>
      </c>
      <c r="CK1838" s="175" t="str">
        <f t="shared" si="2075"/>
        <v>CK$17</v>
      </c>
    </row>
    <row r="1839" spans="2:89" x14ac:dyDescent="0.35">
      <c r="B1839" s="187" t="str">
        <f>B1808</f>
        <v>Volume driven amortizing loan - no defaults:</v>
      </c>
      <c r="D1839" t="s">
        <v>763</v>
      </c>
      <c r="E1839" s="8" t="str">
        <f t="shared" ref="E1839:E1842" si="2076">ROW()&amp;" "&amp;D1839</f>
        <v>1839 LAMORT-S</v>
      </c>
      <c r="G1839" t="s">
        <v>332</v>
      </c>
      <c r="H1839" s="12"/>
      <c r="I1839" s="60"/>
      <c r="J1839" s="60"/>
      <c r="K1839" s="15"/>
      <c r="L1839" s="15"/>
      <c r="M1839" s="15"/>
      <c r="N1839" s="15"/>
      <c r="O1839" s="15"/>
      <c r="P1839" s="15"/>
      <c r="R1839" s="15"/>
      <c r="S1839" s="175">
        <f t="shared" ref="S1839" si="2077">S1804</f>
        <v>0</v>
      </c>
      <c r="T1839" s="175">
        <f t="shared" ref="T1839:AX1839" si="2078">T1804</f>
        <v>0</v>
      </c>
      <c r="U1839" s="175">
        <f t="shared" si="2078"/>
        <v>0</v>
      </c>
      <c r="V1839" s="175">
        <f t="shared" si="2078"/>
        <v>0</v>
      </c>
      <c r="W1839" s="175">
        <f t="shared" si="2078"/>
        <v>0</v>
      </c>
      <c r="X1839" s="175">
        <f t="shared" si="2078"/>
        <v>0</v>
      </c>
      <c r="Y1839" s="175">
        <f t="shared" si="2078"/>
        <v>0</v>
      </c>
      <c r="Z1839" s="175">
        <f t="shared" si="2078"/>
        <v>0</v>
      </c>
      <c r="AA1839" s="175">
        <f t="shared" si="2078"/>
        <v>0</v>
      </c>
      <c r="AB1839" s="175">
        <f t="shared" si="2078"/>
        <v>0</v>
      </c>
      <c r="AC1839" s="175">
        <f t="shared" si="2078"/>
        <v>0</v>
      </c>
      <c r="AD1839" s="175">
        <f t="shared" si="2078"/>
        <v>0</v>
      </c>
      <c r="AE1839" s="175">
        <f t="shared" si="2078"/>
        <v>0</v>
      </c>
      <c r="AF1839" s="175">
        <f t="shared" si="2078"/>
        <v>0</v>
      </c>
      <c r="AG1839" s="175">
        <f t="shared" si="2078"/>
        <v>0</v>
      </c>
      <c r="AH1839" s="175">
        <f t="shared" si="2078"/>
        <v>0</v>
      </c>
      <c r="AI1839" s="175">
        <f t="shared" si="2078"/>
        <v>0</v>
      </c>
      <c r="AJ1839" s="175">
        <f t="shared" si="2078"/>
        <v>0</v>
      </c>
      <c r="AK1839" s="175">
        <f t="shared" si="2078"/>
        <v>0</v>
      </c>
      <c r="AL1839" s="175">
        <f t="shared" si="2078"/>
        <v>0</v>
      </c>
      <c r="AM1839" s="175">
        <f t="shared" si="2078"/>
        <v>0</v>
      </c>
      <c r="AN1839" s="175">
        <f t="shared" si="2078"/>
        <v>0</v>
      </c>
      <c r="AO1839" s="175">
        <f t="shared" si="2078"/>
        <v>0</v>
      </c>
      <c r="AP1839" s="175">
        <f t="shared" si="2078"/>
        <v>0</v>
      </c>
      <c r="AQ1839" s="175">
        <f t="shared" si="2078"/>
        <v>0</v>
      </c>
      <c r="AR1839" s="175">
        <f t="shared" si="2078"/>
        <v>0</v>
      </c>
      <c r="AS1839" s="175">
        <f t="shared" si="2078"/>
        <v>0</v>
      </c>
      <c r="AT1839" s="175">
        <f t="shared" si="2078"/>
        <v>0</v>
      </c>
      <c r="AU1839" s="175">
        <f t="shared" si="2078"/>
        <v>0</v>
      </c>
      <c r="AV1839" s="175">
        <f t="shared" si="2078"/>
        <v>0</v>
      </c>
      <c r="AW1839" s="175">
        <f t="shared" si="2078"/>
        <v>0</v>
      </c>
      <c r="AX1839" s="175">
        <f t="shared" si="2078"/>
        <v>0</v>
      </c>
      <c r="AY1839" s="175">
        <f t="shared" ref="AY1839:CD1839" si="2079">AY1804</f>
        <v>0</v>
      </c>
      <c r="AZ1839" s="175">
        <f t="shared" si="2079"/>
        <v>0</v>
      </c>
      <c r="BA1839" s="175">
        <f t="shared" si="2079"/>
        <v>0</v>
      </c>
      <c r="BB1839" s="175">
        <f t="shared" si="2079"/>
        <v>0</v>
      </c>
      <c r="BC1839" s="175">
        <f t="shared" si="2079"/>
        <v>0</v>
      </c>
      <c r="BD1839" s="175">
        <f t="shared" si="2079"/>
        <v>0</v>
      </c>
      <c r="BE1839" s="175">
        <f t="shared" si="2079"/>
        <v>0</v>
      </c>
      <c r="BF1839" s="175">
        <f t="shared" si="2079"/>
        <v>0</v>
      </c>
      <c r="BG1839" s="175">
        <f t="shared" si="2079"/>
        <v>0</v>
      </c>
      <c r="BH1839" s="175">
        <f t="shared" si="2079"/>
        <v>0</v>
      </c>
      <c r="BI1839" s="175">
        <f t="shared" si="2079"/>
        <v>0</v>
      </c>
      <c r="BJ1839" s="175">
        <f t="shared" si="2079"/>
        <v>0</v>
      </c>
      <c r="BK1839" s="175">
        <f t="shared" si="2079"/>
        <v>0</v>
      </c>
      <c r="BL1839" s="175">
        <f t="shared" si="2079"/>
        <v>0</v>
      </c>
      <c r="BM1839" s="175">
        <f t="shared" si="2079"/>
        <v>0</v>
      </c>
      <c r="BN1839" s="175">
        <f t="shared" si="2079"/>
        <v>0</v>
      </c>
      <c r="BO1839" s="175">
        <f t="shared" si="2079"/>
        <v>0</v>
      </c>
      <c r="BP1839" s="175">
        <f t="shared" si="2079"/>
        <v>0</v>
      </c>
      <c r="BQ1839" s="175">
        <f t="shared" si="2079"/>
        <v>0</v>
      </c>
      <c r="BR1839" s="175">
        <f t="shared" si="2079"/>
        <v>0</v>
      </c>
      <c r="BS1839" s="175">
        <f t="shared" si="2079"/>
        <v>0</v>
      </c>
      <c r="BT1839" s="175">
        <f t="shared" si="2079"/>
        <v>0</v>
      </c>
      <c r="BU1839" s="175">
        <f t="shared" si="2079"/>
        <v>0</v>
      </c>
      <c r="BV1839" s="175">
        <f t="shared" si="2079"/>
        <v>0</v>
      </c>
      <c r="BW1839" s="175">
        <f t="shared" si="2079"/>
        <v>0</v>
      </c>
      <c r="BX1839" s="175">
        <f t="shared" si="2079"/>
        <v>0</v>
      </c>
      <c r="BY1839" s="175">
        <f t="shared" si="2079"/>
        <v>0</v>
      </c>
      <c r="BZ1839" s="175">
        <f t="shared" si="2079"/>
        <v>0</v>
      </c>
      <c r="CA1839" s="175">
        <f t="shared" si="2079"/>
        <v>0</v>
      </c>
      <c r="CB1839" s="175">
        <f t="shared" si="2079"/>
        <v>0</v>
      </c>
      <c r="CC1839" s="175">
        <f t="shared" si="2079"/>
        <v>0</v>
      </c>
      <c r="CD1839" s="175">
        <f t="shared" si="2079"/>
        <v>0</v>
      </c>
      <c r="CE1839" s="175">
        <f t="shared" ref="CE1839:CK1839" si="2080">CE1804</f>
        <v>0</v>
      </c>
      <c r="CF1839" s="175">
        <f t="shared" si="2080"/>
        <v>0</v>
      </c>
      <c r="CG1839" s="175">
        <f t="shared" si="2080"/>
        <v>0</v>
      </c>
      <c r="CH1839" s="175">
        <f t="shared" si="2080"/>
        <v>0</v>
      </c>
      <c r="CI1839" s="175">
        <f t="shared" si="2080"/>
        <v>0</v>
      </c>
      <c r="CJ1839" s="175">
        <f t="shared" si="2080"/>
        <v>0</v>
      </c>
      <c r="CK1839" s="175">
        <f t="shared" si="2080"/>
        <v>0</v>
      </c>
    </row>
    <row r="1840" spans="2:89" x14ac:dyDescent="0.35">
      <c r="B1840" s="235" t="str">
        <f>IFERROR(SUBSTITUTE(TRIM(MID(B1808, SEARCH("-", B1808) + 1, LEN(B1808))),":",""),"no unit")</f>
        <v>no defaults</v>
      </c>
      <c r="D1840" t="s">
        <v>763</v>
      </c>
      <c r="E1840" s="8" t="str">
        <f t="shared" ref="E1840" si="2081">ROW()&amp;" "&amp;D1840</f>
        <v>1840 LAMORT-S</v>
      </c>
      <c r="G1840" t="s">
        <v>332</v>
      </c>
      <c r="H1840" s="12"/>
      <c r="I1840" s="60"/>
      <c r="J1840" s="60"/>
      <c r="K1840" s="15"/>
      <c r="L1840" s="15"/>
      <c r="M1840" s="15"/>
      <c r="N1840" s="15"/>
      <c r="O1840" s="15"/>
      <c r="P1840" s="15"/>
      <c r="R1840" s="15"/>
      <c r="S1840" s="175"/>
      <c r="T1840" s="175"/>
      <c r="U1840" s="175"/>
      <c r="V1840" s="175"/>
      <c r="W1840" s="175"/>
      <c r="X1840" s="175"/>
      <c r="Y1840" s="175"/>
      <c r="Z1840" s="175"/>
      <c r="AA1840" s="175"/>
      <c r="AB1840" s="175"/>
      <c r="AC1840" s="175"/>
      <c r="AD1840" s="175"/>
      <c r="AE1840" s="175"/>
      <c r="AF1840" s="175"/>
      <c r="AG1840" s="175"/>
      <c r="AH1840" s="175"/>
      <c r="AI1840" s="175"/>
      <c r="AJ1840" s="175"/>
      <c r="AK1840" s="175"/>
      <c r="AL1840" s="175"/>
      <c r="AM1840" s="175"/>
      <c r="AN1840" s="175"/>
      <c r="AO1840" s="175"/>
      <c r="AP1840" s="175"/>
      <c r="AQ1840" s="175"/>
      <c r="AR1840" s="175"/>
      <c r="AS1840" s="175"/>
      <c r="AT1840" s="175"/>
      <c r="AU1840" s="175"/>
      <c r="AV1840" s="175"/>
      <c r="AW1840" s="175"/>
      <c r="AX1840" s="175"/>
      <c r="AY1840" s="175"/>
      <c r="AZ1840" s="175"/>
      <c r="BA1840" s="175"/>
      <c r="BB1840" s="175"/>
      <c r="BC1840" s="175"/>
      <c r="BD1840" s="175"/>
      <c r="BE1840" s="175"/>
      <c r="BF1840" s="175"/>
      <c r="BG1840" s="175"/>
      <c r="BH1840" s="175"/>
      <c r="BI1840" s="175"/>
      <c r="BJ1840" s="175"/>
      <c r="BK1840" s="175"/>
      <c r="BL1840" s="175"/>
      <c r="BM1840" s="175"/>
      <c r="BN1840" s="175"/>
      <c r="BO1840" s="175"/>
      <c r="BP1840" s="175"/>
      <c r="BQ1840" s="175"/>
      <c r="BR1840" s="175"/>
      <c r="BS1840" s="175"/>
      <c r="BT1840" s="175"/>
      <c r="BU1840" s="175"/>
      <c r="BV1840" s="175"/>
      <c r="BW1840" s="175"/>
      <c r="BX1840" s="175"/>
      <c r="BY1840" s="175"/>
      <c r="BZ1840" s="175"/>
      <c r="CA1840" s="175"/>
      <c r="CB1840" s="175"/>
      <c r="CC1840" s="175"/>
      <c r="CD1840" s="175"/>
      <c r="CE1840" s="175"/>
      <c r="CF1840" s="175"/>
      <c r="CG1840" s="175"/>
      <c r="CH1840" s="175"/>
      <c r="CI1840" s="175"/>
      <c r="CJ1840" s="175"/>
      <c r="CK1840" s="175"/>
    </row>
    <row r="1841" spans="2:89" x14ac:dyDescent="0.35">
      <c r="B1841" s="132" t="str">
        <f>B1806</f>
        <v>Secondary revenue driver</v>
      </c>
      <c r="D1841" t="s">
        <v>763</v>
      </c>
      <c r="E1841" s="8" t="str">
        <f t="shared" si="2076"/>
        <v>1841 LAMORT-S</v>
      </c>
      <c r="G1841" t="s">
        <v>332</v>
      </c>
      <c r="H1841" s="90"/>
      <c r="I1841" s="209"/>
      <c r="J1841" s="209"/>
      <c r="K1841" s="210"/>
      <c r="L1841" s="210"/>
      <c r="M1841" s="210"/>
      <c r="N1841" s="210"/>
      <c r="O1841" s="210"/>
      <c r="P1841" s="210"/>
      <c r="R1841" s="210"/>
      <c r="S1841" s="4" t="str">
        <f t="shared" ref="S1841" si="2082">ADDRESS(ROW(S1822),COLUMN(S1822),2)</f>
        <v>S$1822</v>
      </c>
      <c r="T1841" s="4" t="str">
        <f t="shared" ref="T1841:CE1841" si="2083">ADDRESS(ROW(T1822),COLUMN(T1822),2)</f>
        <v>T$1822</v>
      </c>
      <c r="U1841" s="4" t="str">
        <f t="shared" si="2083"/>
        <v>U$1822</v>
      </c>
      <c r="V1841" s="4" t="str">
        <f t="shared" si="2083"/>
        <v>V$1822</v>
      </c>
      <c r="W1841" s="4" t="str">
        <f t="shared" si="2083"/>
        <v>W$1822</v>
      </c>
      <c r="X1841" s="4" t="str">
        <f t="shared" si="2083"/>
        <v>X$1822</v>
      </c>
      <c r="Y1841" s="4" t="str">
        <f t="shared" si="2083"/>
        <v>Y$1822</v>
      </c>
      <c r="Z1841" s="4" t="str">
        <f t="shared" si="2083"/>
        <v>Z$1822</v>
      </c>
      <c r="AA1841" s="4" t="str">
        <f t="shared" si="2083"/>
        <v>AA$1822</v>
      </c>
      <c r="AB1841" s="4" t="str">
        <f t="shared" si="2083"/>
        <v>AB$1822</v>
      </c>
      <c r="AC1841" s="4" t="str">
        <f t="shared" si="2083"/>
        <v>AC$1822</v>
      </c>
      <c r="AD1841" s="4" t="str">
        <f t="shared" si="2083"/>
        <v>AD$1822</v>
      </c>
      <c r="AE1841" s="4" t="str">
        <f t="shared" si="2083"/>
        <v>AE$1822</v>
      </c>
      <c r="AF1841" s="4" t="str">
        <f t="shared" si="2083"/>
        <v>AF$1822</v>
      </c>
      <c r="AG1841" s="4" t="str">
        <f t="shared" si="2083"/>
        <v>AG$1822</v>
      </c>
      <c r="AH1841" s="4" t="str">
        <f t="shared" si="2083"/>
        <v>AH$1822</v>
      </c>
      <c r="AI1841" s="4" t="str">
        <f t="shared" si="2083"/>
        <v>AI$1822</v>
      </c>
      <c r="AJ1841" s="4" t="str">
        <f t="shared" si="2083"/>
        <v>AJ$1822</v>
      </c>
      <c r="AK1841" s="4" t="str">
        <f t="shared" si="2083"/>
        <v>AK$1822</v>
      </c>
      <c r="AL1841" s="4" t="str">
        <f t="shared" si="2083"/>
        <v>AL$1822</v>
      </c>
      <c r="AM1841" s="4" t="str">
        <f t="shared" si="2083"/>
        <v>AM$1822</v>
      </c>
      <c r="AN1841" s="4" t="str">
        <f t="shared" si="2083"/>
        <v>AN$1822</v>
      </c>
      <c r="AO1841" s="4" t="str">
        <f t="shared" si="2083"/>
        <v>AO$1822</v>
      </c>
      <c r="AP1841" s="4" t="str">
        <f t="shared" si="2083"/>
        <v>AP$1822</v>
      </c>
      <c r="AQ1841" s="4" t="str">
        <f t="shared" si="2083"/>
        <v>AQ$1822</v>
      </c>
      <c r="AR1841" s="4" t="str">
        <f t="shared" si="2083"/>
        <v>AR$1822</v>
      </c>
      <c r="AS1841" s="4" t="str">
        <f t="shared" si="2083"/>
        <v>AS$1822</v>
      </c>
      <c r="AT1841" s="4" t="str">
        <f t="shared" si="2083"/>
        <v>AT$1822</v>
      </c>
      <c r="AU1841" s="4" t="str">
        <f t="shared" si="2083"/>
        <v>AU$1822</v>
      </c>
      <c r="AV1841" s="4" t="str">
        <f t="shared" si="2083"/>
        <v>AV$1822</v>
      </c>
      <c r="AW1841" s="4" t="str">
        <f t="shared" si="2083"/>
        <v>AW$1822</v>
      </c>
      <c r="AX1841" s="4" t="str">
        <f t="shared" si="2083"/>
        <v>AX$1822</v>
      </c>
      <c r="AY1841" s="4" t="str">
        <f t="shared" si="2083"/>
        <v>AY$1822</v>
      </c>
      <c r="AZ1841" s="4" t="str">
        <f t="shared" si="2083"/>
        <v>AZ$1822</v>
      </c>
      <c r="BA1841" s="4" t="str">
        <f t="shared" si="2083"/>
        <v>BA$1822</v>
      </c>
      <c r="BB1841" s="4" t="str">
        <f t="shared" si="2083"/>
        <v>BB$1822</v>
      </c>
      <c r="BC1841" s="4" t="str">
        <f t="shared" si="2083"/>
        <v>BC$1822</v>
      </c>
      <c r="BD1841" s="4" t="str">
        <f t="shared" si="2083"/>
        <v>BD$1822</v>
      </c>
      <c r="BE1841" s="4" t="str">
        <f t="shared" si="2083"/>
        <v>BE$1822</v>
      </c>
      <c r="BF1841" s="4" t="str">
        <f t="shared" si="2083"/>
        <v>BF$1822</v>
      </c>
      <c r="BG1841" s="4" t="str">
        <f t="shared" si="2083"/>
        <v>BG$1822</v>
      </c>
      <c r="BH1841" s="4" t="str">
        <f t="shared" si="2083"/>
        <v>BH$1822</v>
      </c>
      <c r="BI1841" s="4" t="str">
        <f t="shared" si="2083"/>
        <v>BI$1822</v>
      </c>
      <c r="BJ1841" s="4" t="str">
        <f t="shared" si="2083"/>
        <v>BJ$1822</v>
      </c>
      <c r="BK1841" s="4" t="str">
        <f t="shared" si="2083"/>
        <v>BK$1822</v>
      </c>
      <c r="BL1841" s="4" t="str">
        <f t="shared" si="2083"/>
        <v>BL$1822</v>
      </c>
      <c r="BM1841" s="4" t="str">
        <f t="shared" si="2083"/>
        <v>BM$1822</v>
      </c>
      <c r="BN1841" s="4" t="str">
        <f t="shared" si="2083"/>
        <v>BN$1822</v>
      </c>
      <c r="BO1841" s="4" t="str">
        <f t="shared" si="2083"/>
        <v>BO$1822</v>
      </c>
      <c r="BP1841" s="4" t="str">
        <f t="shared" si="2083"/>
        <v>BP$1822</v>
      </c>
      <c r="BQ1841" s="4" t="str">
        <f t="shared" si="2083"/>
        <v>BQ$1822</v>
      </c>
      <c r="BR1841" s="4" t="str">
        <f t="shared" si="2083"/>
        <v>BR$1822</v>
      </c>
      <c r="BS1841" s="4" t="str">
        <f t="shared" si="2083"/>
        <v>BS$1822</v>
      </c>
      <c r="BT1841" s="4" t="str">
        <f t="shared" si="2083"/>
        <v>BT$1822</v>
      </c>
      <c r="BU1841" s="4" t="str">
        <f t="shared" si="2083"/>
        <v>BU$1822</v>
      </c>
      <c r="BV1841" s="4" t="str">
        <f t="shared" si="2083"/>
        <v>BV$1822</v>
      </c>
      <c r="BW1841" s="4" t="str">
        <f t="shared" si="2083"/>
        <v>BW$1822</v>
      </c>
      <c r="BX1841" s="4" t="str">
        <f t="shared" si="2083"/>
        <v>BX$1822</v>
      </c>
      <c r="BY1841" s="4" t="str">
        <f t="shared" si="2083"/>
        <v>BY$1822</v>
      </c>
      <c r="BZ1841" s="4" t="str">
        <f t="shared" si="2083"/>
        <v>BZ$1822</v>
      </c>
      <c r="CA1841" s="4" t="str">
        <f t="shared" si="2083"/>
        <v>CA$1822</v>
      </c>
      <c r="CB1841" s="4" t="str">
        <f t="shared" si="2083"/>
        <v>CB$1822</v>
      </c>
      <c r="CC1841" s="4" t="str">
        <f t="shared" si="2083"/>
        <v>CC$1822</v>
      </c>
      <c r="CD1841" s="4" t="str">
        <f t="shared" si="2083"/>
        <v>CD$1822</v>
      </c>
      <c r="CE1841" s="4" t="str">
        <f t="shared" si="2083"/>
        <v>CE$1822</v>
      </c>
      <c r="CF1841" s="4" t="str">
        <f t="shared" ref="CF1841:CK1841" si="2084">ADDRESS(ROW(CF1822),COLUMN(CF1822),2)</f>
        <v>CF$1822</v>
      </c>
      <c r="CG1841" s="4" t="str">
        <f t="shared" si="2084"/>
        <v>CG$1822</v>
      </c>
      <c r="CH1841" s="4" t="str">
        <f t="shared" si="2084"/>
        <v>CH$1822</v>
      </c>
      <c r="CI1841" s="4" t="str">
        <f t="shared" si="2084"/>
        <v>CI$1822</v>
      </c>
      <c r="CJ1841" s="4" t="str">
        <f t="shared" si="2084"/>
        <v>CJ$1822</v>
      </c>
      <c r="CK1841" s="4" t="str">
        <f t="shared" si="2084"/>
        <v>CK$1822</v>
      </c>
    </row>
    <row r="1842" spans="2:89" x14ac:dyDescent="0.35">
      <c r="B1842" s="132" t="str">
        <f>B1807</f>
        <v>Secondary volume driver</v>
      </c>
      <c r="D1842" t="s">
        <v>763</v>
      </c>
      <c r="E1842" s="8" t="str">
        <f t="shared" si="2076"/>
        <v>1842 LAMORT-S</v>
      </c>
      <c r="G1842" t="s">
        <v>332</v>
      </c>
      <c r="H1842" s="12"/>
      <c r="I1842" s="60"/>
      <c r="J1842" s="60"/>
      <c r="K1842" s="15"/>
      <c r="L1842" s="15"/>
      <c r="M1842" s="15"/>
      <c r="N1842" s="15"/>
      <c r="O1842" s="15"/>
      <c r="P1842" s="15"/>
      <c r="R1842" s="15"/>
      <c r="S1842" s="175" t="str">
        <f t="shared" ref="S1842" si="2085">S1807</f>
        <v>S$19</v>
      </c>
      <c r="T1842" s="175" t="str">
        <f t="shared" ref="T1842:AX1842" si="2086">T1807</f>
        <v>T$19</v>
      </c>
      <c r="U1842" s="175" t="str">
        <f t="shared" si="2086"/>
        <v>U$19</v>
      </c>
      <c r="V1842" s="175" t="str">
        <f t="shared" si="2086"/>
        <v>V$19</v>
      </c>
      <c r="W1842" s="175" t="str">
        <f t="shared" si="2086"/>
        <v>W$19</v>
      </c>
      <c r="X1842" s="175" t="str">
        <f t="shared" si="2086"/>
        <v>X$19</v>
      </c>
      <c r="Y1842" s="175" t="str">
        <f t="shared" si="2086"/>
        <v>Y$19</v>
      </c>
      <c r="Z1842" s="175" t="str">
        <f t="shared" si="2086"/>
        <v>Z$19</v>
      </c>
      <c r="AA1842" s="175" t="str">
        <f t="shared" si="2086"/>
        <v>AA$19</v>
      </c>
      <c r="AB1842" s="175" t="str">
        <f t="shared" si="2086"/>
        <v>AB$19</v>
      </c>
      <c r="AC1842" s="175" t="str">
        <f t="shared" si="2086"/>
        <v>AC$19</v>
      </c>
      <c r="AD1842" s="175" t="str">
        <f t="shared" si="2086"/>
        <v>AD$19</v>
      </c>
      <c r="AE1842" s="175" t="str">
        <f t="shared" si="2086"/>
        <v>AE$19</v>
      </c>
      <c r="AF1842" s="175" t="str">
        <f t="shared" si="2086"/>
        <v>AF$19</v>
      </c>
      <c r="AG1842" s="175" t="str">
        <f t="shared" si="2086"/>
        <v>AG$19</v>
      </c>
      <c r="AH1842" s="175" t="str">
        <f t="shared" si="2086"/>
        <v>AH$19</v>
      </c>
      <c r="AI1842" s="175" t="str">
        <f t="shared" si="2086"/>
        <v>AI$19</v>
      </c>
      <c r="AJ1842" s="175" t="str">
        <f t="shared" si="2086"/>
        <v>AJ$19</v>
      </c>
      <c r="AK1842" s="175" t="str">
        <f t="shared" si="2086"/>
        <v>AK$19</v>
      </c>
      <c r="AL1842" s="175" t="str">
        <f t="shared" si="2086"/>
        <v>AL$19</v>
      </c>
      <c r="AM1842" s="175" t="str">
        <f t="shared" si="2086"/>
        <v>AM$19</v>
      </c>
      <c r="AN1842" s="175" t="str">
        <f t="shared" si="2086"/>
        <v>AN$19</v>
      </c>
      <c r="AO1842" s="175" t="str">
        <f t="shared" si="2086"/>
        <v>AO$19</v>
      </c>
      <c r="AP1842" s="175" t="str">
        <f t="shared" si="2086"/>
        <v>AP$19</v>
      </c>
      <c r="AQ1842" s="175" t="str">
        <f t="shared" si="2086"/>
        <v>AQ$19</v>
      </c>
      <c r="AR1842" s="175" t="str">
        <f t="shared" si="2086"/>
        <v>AR$19</v>
      </c>
      <c r="AS1842" s="175" t="str">
        <f t="shared" si="2086"/>
        <v>AS$19</v>
      </c>
      <c r="AT1842" s="175" t="str">
        <f t="shared" si="2086"/>
        <v>AT$19</v>
      </c>
      <c r="AU1842" s="175" t="str">
        <f t="shared" si="2086"/>
        <v>AU$19</v>
      </c>
      <c r="AV1842" s="175" t="str">
        <f t="shared" si="2086"/>
        <v>AV$19</v>
      </c>
      <c r="AW1842" s="175" t="str">
        <f t="shared" si="2086"/>
        <v>AW$19</v>
      </c>
      <c r="AX1842" s="175" t="str">
        <f t="shared" si="2086"/>
        <v>AX$19</v>
      </c>
      <c r="AY1842" s="175" t="str">
        <f t="shared" ref="AY1842:CD1842" si="2087">AY1807</f>
        <v>AY$19</v>
      </c>
      <c r="AZ1842" s="175" t="str">
        <f t="shared" si="2087"/>
        <v>AZ$19</v>
      </c>
      <c r="BA1842" s="175" t="str">
        <f t="shared" si="2087"/>
        <v>BA$19</v>
      </c>
      <c r="BB1842" s="175" t="str">
        <f t="shared" si="2087"/>
        <v>BB$19</v>
      </c>
      <c r="BC1842" s="175" t="str">
        <f t="shared" si="2087"/>
        <v>BC$19</v>
      </c>
      <c r="BD1842" s="175" t="str">
        <f t="shared" si="2087"/>
        <v>BD$19</v>
      </c>
      <c r="BE1842" s="175" t="str">
        <f t="shared" si="2087"/>
        <v>BE$19</v>
      </c>
      <c r="BF1842" s="175" t="str">
        <f t="shared" si="2087"/>
        <v>BF$19</v>
      </c>
      <c r="BG1842" s="175" t="str">
        <f t="shared" si="2087"/>
        <v>BG$19</v>
      </c>
      <c r="BH1842" s="175" t="str">
        <f t="shared" si="2087"/>
        <v>BH$19</v>
      </c>
      <c r="BI1842" s="175" t="str">
        <f t="shared" si="2087"/>
        <v>BI$19</v>
      </c>
      <c r="BJ1842" s="175" t="str">
        <f t="shared" si="2087"/>
        <v>BJ$19</v>
      </c>
      <c r="BK1842" s="175" t="str">
        <f t="shared" si="2087"/>
        <v>BK$19</v>
      </c>
      <c r="BL1842" s="175" t="str">
        <f t="shared" si="2087"/>
        <v>BL$19</v>
      </c>
      <c r="BM1842" s="175" t="str">
        <f t="shared" si="2087"/>
        <v>BM$19</v>
      </c>
      <c r="BN1842" s="175" t="str">
        <f t="shared" si="2087"/>
        <v>BN$19</v>
      </c>
      <c r="BO1842" s="175" t="str">
        <f t="shared" si="2087"/>
        <v>BO$19</v>
      </c>
      <c r="BP1842" s="175" t="str">
        <f t="shared" si="2087"/>
        <v>BP$19</v>
      </c>
      <c r="BQ1842" s="175" t="str">
        <f t="shared" si="2087"/>
        <v>BQ$19</v>
      </c>
      <c r="BR1842" s="175" t="str">
        <f t="shared" si="2087"/>
        <v>BR$19</v>
      </c>
      <c r="BS1842" s="175" t="str">
        <f t="shared" si="2087"/>
        <v>BS$19</v>
      </c>
      <c r="BT1842" s="175" t="str">
        <f t="shared" si="2087"/>
        <v>BT$19</v>
      </c>
      <c r="BU1842" s="175" t="str">
        <f t="shared" si="2087"/>
        <v>BU$19</v>
      </c>
      <c r="BV1842" s="175" t="str">
        <f t="shared" si="2087"/>
        <v>BV$19</v>
      </c>
      <c r="BW1842" s="175" t="str">
        <f t="shared" si="2087"/>
        <v>BW$19</v>
      </c>
      <c r="BX1842" s="175" t="str">
        <f t="shared" si="2087"/>
        <v>BX$19</v>
      </c>
      <c r="BY1842" s="175" t="str">
        <f t="shared" si="2087"/>
        <v>BY$19</v>
      </c>
      <c r="BZ1842" s="175" t="str">
        <f t="shared" si="2087"/>
        <v>BZ$19</v>
      </c>
      <c r="CA1842" s="175" t="str">
        <f t="shared" si="2087"/>
        <v>CA$19</v>
      </c>
      <c r="CB1842" s="175" t="str">
        <f t="shared" si="2087"/>
        <v>CB$19</v>
      </c>
      <c r="CC1842" s="175" t="str">
        <f t="shared" si="2087"/>
        <v>CC$19</v>
      </c>
      <c r="CD1842" s="175" t="str">
        <f t="shared" si="2087"/>
        <v>CD$19</v>
      </c>
      <c r="CE1842" s="175" t="str">
        <f t="shared" ref="CE1842:CK1842" si="2088">CE1807</f>
        <v>CE$19</v>
      </c>
      <c r="CF1842" s="175" t="str">
        <f t="shared" si="2088"/>
        <v>CF$19</v>
      </c>
      <c r="CG1842" s="175" t="str">
        <f t="shared" si="2088"/>
        <v>CG$19</v>
      </c>
      <c r="CH1842" s="175" t="str">
        <f t="shared" si="2088"/>
        <v>CH$19</v>
      </c>
      <c r="CI1842" s="175" t="str">
        <f t="shared" si="2088"/>
        <v>CI$19</v>
      </c>
      <c r="CJ1842" s="175" t="str">
        <f t="shared" si="2088"/>
        <v>CJ$19</v>
      </c>
      <c r="CK1842" s="175" t="str">
        <f t="shared" si="2088"/>
        <v>CK$19</v>
      </c>
    </row>
    <row r="1843" spans="2:89" x14ac:dyDescent="0.35">
      <c r="E1843" s="8"/>
      <c r="H1843" s="12"/>
      <c r="I1843" s="60"/>
      <c r="J1843" s="60"/>
      <c r="K1843" s="15"/>
      <c r="L1843" s="15"/>
      <c r="M1843" s="15"/>
      <c r="N1843" s="15"/>
      <c r="O1843" s="15"/>
      <c r="P1843" s="15"/>
      <c r="R1843" s="15"/>
      <c r="S1843" s="76"/>
      <c r="T1843" s="76"/>
      <c r="U1843" s="76"/>
      <c r="V1843" s="76"/>
      <c r="W1843" s="76"/>
      <c r="X1843" s="76"/>
      <c r="Y1843" s="76"/>
      <c r="Z1843" s="76"/>
      <c r="AA1843" s="76"/>
      <c r="AB1843" s="76"/>
      <c r="AC1843" s="76"/>
      <c r="AD1843" s="76"/>
      <c r="AE1843" s="76"/>
      <c r="AF1843" s="76"/>
      <c r="AG1843" s="76"/>
      <c r="AH1843" s="76"/>
      <c r="AI1843" s="76"/>
      <c r="AJ1843" s="76"/>
      <c r="AK1843" s="76"/>
      <c r="AL1843" s="76"/>
      <c r="AM1843" s="76"/>
      <c r="AN1843" s="76"/>
      <c r="AO1843" s="76"/>
      <c r="AP1843" s="76"/>
      <c r="AQ1843" s="76"/>
      <c r="AR1843" s="76"/>
      <c r="AS1843" s="76"/>
      <c r="AT1843" s="76"/>
      <c r="AU1843" s="76"/>
      <c r="AV1843" s="76"/>
      <c r="AW1843" s="76"/>
      <c r="AX1843" s="76"/>
      <c r="AY1843" s="76"/>
      <c r="AZ1843" s="76"/>
      <c r="BA1843" s="76"/>
      <c r="BB1843" s="76"/>
      <c r="BC1843" s="76"/>
      <c r="BD1843" s="76"/>
      <c r="BE1843" s="76"/>
      <c r="BF1843" s="76"/>
      <c r="BG1843" s="76"/>
      <c r="BH1843" s="76"/>
      <c r="BI1843" s="76"/>
      <c r="BJ1843" s="76"/>
      <c r="BK1843" s="76"/>
      <c r="BL1843" s="76"/>
      <c r="BM1843" s="76"/>
      <c r="BN1843" s="76"/>
      <c r="BO1843" s="76"/>
      <c r="BP1843" s="76"/>
      <c r="BQ1843" s="76"/>
      <c r="BR1843" s="76"/>
      <c r="BS1843" s="76"/>
      <c r="BT1843" s="76"/>
      <c r="BU1843" s="76"/>
      <c r="BV1843" s="76"/>
      <c r="BW1843" s="76"/>
      <c r="BX1843" s="76"/>
      <c r="BY1843" s="76"/>
      <c r="BZ1843" s="76"/>
      <c r="CA1843" s="76"/>
      <c r="CB1843" s="76"/>
      <c r="CC1843" s="76"/>
      <c r="CD1843" s="76"/>
      <c r="CE1843" s="76"/>
      <c r="CF1843" s="76"/>
      <c r="CG1843" s="76"/>
      <c r="CH1843" s="76"/>
      <c r="CI1843" s="76"/>
      <c r="CJ1843" s="76"/>
      <c r="CK1843" s="76"/>
    </row>
    <row r="1844" spans="2:89" x14ac:dyDescent="0.35">
      <c r="B1844" s="171" t="s">
        <v>490</v>
      </c>
      <c r="E1844" s="8"/>
      <c r="H1844" s="170"/>
      <c r="I1844" s="172"/>
      <c r="J1844" s="172"/>
      <c r="K1844" s="193"/>
      <c r="L1844" s="193"/>
      <c r="M1844" s="193"/>
      <c r="N1844" s="193"/>
      <c r="O1844" s="193"/>
      <c r="P1844" s="193"/>
      <c r="R1844" s="194"/>
      <c r="S1844" s="170"/>
      <c r="T1844" s="170"/>
      <c r="U1844" s="170"/>
      <c r="V1844" s="170"/>
      <c r="W1844" s="170"/>
      <c r="X1844" s="170"/>
      <c r="Y1844" s="170"/>
      <c r="Z1844" s="170"/>
      <c r="AA1844" s="170"/>
      <c r="AB1844" s="170"/>
      <c r="AC1844" s="170"/>
      <c r="AD1844" s="170"/>
      <c r="AE1844" s="170"/>
      <c r="AF1844" s="170"/>
      <c r="AG1844" s="170"/>
      <c r="AH1844" s="170"/>
      <c r="AI1844" s="170"/>
      <c r="AJ1844" s="170"/>
      <c r="AK1844" s="170"/>
      <c r="AL1844" s="170"/>
      <c r="AM1844" s="170"/>
      <c r="AN1844" s="170"/>
      <c r="AO1844" s="170"/>
      <c r="AP1844" s="170"/>
      <c r="AQ1844" s="170"/>
      <c r="AR1844" s="170"/>
      <c r="AS1844" s="170"/>
      <c r="AT1844" s="170"/>
      <c r="AU1844" s="170"/>
      <c r="AV1844" s="170"/>
      <c r="AW1844" s="170"/>
      <c r="AX1844" s="170"/>
      <c r="AY1844" s="170"/>
      <c r="AZ1844" s="170"/>
      <c r="BA1844" s="170"/>
      <c r="BB1844" s="170"/>
      <c r="BC1844" s="170"/>
      <c r="BD1844" s="170"/>
      <c r="BE1844" s="170"/>
      <c r="BF1844" s="170"/>
      <c r="BG1844" s="170"/>
      <c r="BH1844" s="170"/>
      <c r="BI1844" s="170"/>
      <c r="BJ1844" s="170"/>
      <c r="BK1844" s="170"/>
      <c r="BL1844" s="170"/>
      <c r="BM1844" s="170"/>
      <c r="BN1844" s="170"/>
      <c r="BO1844" s="170"/>
      <c r="BP1844" s="170"/>
      <c r="BQ1844" s="170"/>
      <c r="BR1844" s="170"/>
      <c r="BS1844" s="170"/>
      <c r="BT1844" s="170"/>
      <c r="BU1844" s="170"/>
      <c r="BV1844" s="170"/>
      <c r="BW1844" s="170"/>
      <c r="BX1844" s="170"/>
      <c r="BY1844" s="170"/>
      <c r="BZ1844" s="170"/>
      <c r="CA1844" s="170"/>
      <c r="CB1844" s="170"/>
      <c r="CC1844" s="170"/>
      <c r="CD1844" s="170"/>
      <c r="CE1844" s="170"/>
      <c r="CF1844" s="170"/>
      <c r="CG1844" s="170"/>
      <c r="CH1844" s="170"/>
      <c r="CI1844" s="170"/>
      <c r="CJ1844" s="170"/>
      <c r="CK1844" s="170"/>
    </row>
    <row r="1845" spans="2:89" x14ac:dyDescent="0.35">
      <c r="B1845" s="171" t="s">
        <v>492</v>
      </c>
      <c r="E1845" s="8"/>
      <c r="H1845" s="170"/>
      <c r="I1845" s="172"/>
      <c r="J1845" s="172"/>
      <c r="K1845" s="193"/>
      <c r="L1845" s="193"/>
      <c r="M1845" s="193"/>
      <c r="N1845" s="193"/>
      <c r="O1845" s="193"/>
      <c r="P1845" s="193"/>
      <c r="R1845" s="194"/>
      <c r="S1845" s="170"/>
      <c r="T1845" s="170"/>
      <c r="U1845" s="170"/>
      <c r="V1845" s="170"/>
      <c r="W1845" s="170"/>
      <c r="X1845" s="170"/>
      <c r="Y1845" s="170"/>
      <c r="Z1845" s="170"/>
      <c r="AA1845" s="170"/>
      <c r="AB1845" s="170"/>
      <c r="AC1845" s="170"/>
      <c r="AD1845" s="170"/>
      <c r="AE1845" s="170"/>
      <c r="AF1845" s="170"/>
      <c r="AG1845" s="170"/>
      <c r="AH1845" s="170"/>
      <c r="AI1845" s="170"/>
      <c r="AJ1845" s="170"/>
      <c r="AK1845" s="170"/>
      <c r="AL1845" s="170"/>
      <c r="AM1845" s="170"/>
      <c r="AN1845" s="170"/>
      <c r="AO1845" s="170"/>
      <c r="AP1845" s="170"/>
      <c r="AQ1845" s="170"/>
      <c r="AR1845" s="170"/>
      <c r="AS1845" s="170"/>
      <c r="AT1845" s="170"/>
      <c r="AU1845" s="170"/>
      <c r="AV1845" s="170"/>
      <c r="AW1845" s="170"/>
      <c r="AX1845" s="170"/>
      <c r="AY1845" s="170"/>
      <c r="AZ1845" s="170"/>
      <c r="BA1845" s="170"/>
      <c r="BB1845" s="170"/>
      <c r="BC1845" s="170"/>
      <c r="BD1845" s="170"/>
      <c r="BE1845" s="170"/>
      <c r="BF1845" s="170"/>
      <c r="BG1845" s="170"/>
      <c r="BH1845" s="170"/>
      <c r="BI1845" s="170"/>
      <c r="BJ1845" s="170"/>
      <c r="BK1845" s="170"/>
      <c r="BL1845" s="170"/>
      <c r="BM1845" s="170"/>
      <c r="BN1845" s="170"/>
      <c r="BO1845" s="170"/>
      <c r="BP1845" s="170"/>
      <c r="BQ1845" s="170"/>
      <c r="BR1845" s="170"/>
      <c r="BS1845" s="170"/>
      <c r="BT1845" s="170"/>
      <c r="BU1845" s="170"/>
      <c r="BV1845" s="170"/>
      <c r="BW1845" s="170"/>
      <c r="BX1845" s="170"/>
      <c r="BY1845" s="170"/>
      <c r="BZ1845" s="170"/>
      <c r="CA1845" s="170"/>
      <c r="CB1845" s="170"/>
      <c r="CC1845" s="170"/>
      <c r="CD1845" s="170"/>
      <c r="CE1845" s="170"/>
      <c r="CF1845" s="170"/>
      <c r="CG1845" s="170"/>
      <c r="CH1845" s="170"/>
      <c r="CI1845" s="170"/>
      <c r="CJ1845" s="170"/>
      <c r="CK1845" s="170"/>
    </row>
    <row r="1846" spans="2:89" x14ac:dyDescent="0.35">
      <c r="B1846" s="171" t="s">
        <v>461</v>
      </c>
      <c r="E1846" s="8"/>
      <c r="H1846" s="170"/>
      <c r="I1846" s="172"/>
      <c r="J1846" s="172"/>
      <c r="K1846" s="193"/>
      <c r="L1846" s="193"/>
      <c r="M1846" s="193"/>
      <c r="N1846" s="193"/>
      <c r="O1846" s="193"/>
      <c r="P1846" s="193"/>
      <c r="R1846" s="194"/>
      <c r="S1846" s="195" t="str">
        <f t="shared" ref="S1846:AX1846" si="2089">S$20</f>
        <v>S$16</v>
      </c>
      <c r="T1846" s="195" t="str">
        <f t="shared" si="2089"/>
        <v>T$16</v>
      </c>
      <c r="U1846" s="195" t="str">
        <f t="shared" si="2089"/>
        <v>U$16</v>
      </c>
      <c r="V1846" s="195" t="str">
        <f t="shared" si="2089"/>
        <v>V$16</v>
      </c>
      <c r="W1846" s="195" t="str">
        <f t="shared" si="2089"/>
        <v>W$16</v>
      </c>
      <c r="X1846" s="195" t="str">
        <f t="shared" si="2089"/>
        <v>X$16</v>
      </c>
      <c r="Y1846" s="195" t="str">
        <f t="shared" si="2089"/>
        <v>Y$16</v>
      </c>
      <c r="Z1846" s="195" t="str">
        <f t="shared" si="2089"/>
        <v>Z$16</v>
      </c>
      <c r="AA1846" s="195" t="str">
        <f t="shared" si="2089"/>
        <v>AA$16</v>
      </c>
      <c r="AB1846" s="195" t="str">
        <f t="shared" si="2089"/>
        <v>AB$16</v>
      </c>
      <c r="AC1846" s="195" t="str">
        <f t="shared" si="2089"/>
        <v>AC$16</v>
      </c>
      <c r="AD1846" s="195" t="str">
        <f t="shared" si="2089"/>
        <v>AD$16</v>
      </c>
      <c r="AE1846" s="195" t="str">
        <f t="shared" si="2089"/>
        <v>AE$16</v>
      </c>
      <c r="AF1846" s="195" t="str">
        <f t="shared" si="2089"/>
        <v>AF$16</v>
      </c>
      <c r="AG1846" s="195" t="str">
        <f t="shared" si="2089"/>
        <v>AG$16</v>
      </c>
      <c r="AH1846" s="195" t="str">
        <f t="shared" si="2089"/>
        <v>AH$16</v>
      </c>
      <c r="AI1846" s="195" t="str">
        <f t="shared" si="2089"/>
        <v>AI$16</v>
      </c>
      <c r="AJ1846" s="195" t="str">
        <f t="shared" si="2089"/>
        <v>AJ$16</v>
      </c>
      <c r="AK1846" s="195" t="str">
        <f t="shared" si="2089"/>
        <v>AK$16</v>
      </c>
      <c r="AL1846" s="195" t="str">
        <f t="shared" si="2089"/>
        <v>AL$16</v>
      </c>
      <c r="AM1846" s="195" t="str">
        <f t="shared" si="2089"/>
        <v>AM$16</v>
      </c>
      <c r="AN1846" s="195" t="str">
        <f t="shared" si="2089"/>
        <v>AN$16</v>
      </c>
      <c r="AO1846" s="195" t="str">
        <f t="shared" si="2089"/>
        <v>AO$16</v>
      </c>
      <c r="AP1846" s="195" t="str">
        <f t="shared" si="2089"/>
        <v>AP$16</v>
      </c>
      <c r="AQ1846" s="195" t="str">
        <f t="shared" si="2089"/>
        <v>AQ$16</v>
      </c>
      <c r="AR1846" s="195" t="str">
        <f t="shared" si="2089"/>
        <v>AR$16</v>
      </c>
      <c r="AS1846" s="195" t="str">
        <f t="shared" si="2089"/>
        <v>AS$16</v>
      </c>
      <c r="AT1846" s="195" t="str">
        <f t="shared" si="2089"/>
        <v>AT$16</v>
      </c>
      <c r="AU1846" s="195" t="str">
        <f t="shared" si="2089"/>
        <v>AU$16</v>
      </c>
      <c r="AV1846" s="195" t="str">
        <f t="shared" si="2089"/>
        <v>AV$16</v>
      </c>
      <c r="AW1846" s="195" t="str">
        <f t="shared" si="2089"/>
        <v>AW$16</v>
      </c>
      <c r="AX1846" s="195" t="str">
        <f t="shared" si="2089"/>
        <v>AX$16</v>
      </c>
      <c r="AY1846" s="195" t="str">
        <f t="shared" ref="AY1846:CD1846" si="2090">AY$20</f>
        <v>AY$16</v>
      </c>
      <c r="AZ1846" s="195" t="str">
        <f t="shared" si="2090"/>
        <v>AZ$16</v>
      </c>
      <c r="BA1846" s="195" t="str">
        <f t="shared" si="2090"/>
        <v>BA$16</v>
      </c>
      <c r="BB1846" s="195" t="str">
        <f t="shared" si="2090"/>
        <v>BB$16</v>
      </c>
      <c r="BC1846" s="195" t="str">
        <f t="shared" si="2090"/>
        <v>BC$16</v>
      </c>
      <c r="BD1846" s="195" t="str">
        <f t="shared" si="2090"/>
        <v>BD$16</v>
      </c>
      <c r="BE1846" s="195" t="str">
        <f t="shared" si="2090"/>
        <v>BE$16</v>
      </c>
      <c r="BF1846" s="195" t="str">
        <f t="shared" si="2090"/>
        <v>BF$16</v>
      </c>
      <c r="BG1846" s="195" t="str">
        <f t="shared" si="2090"/>
        <v>BG$16</v>
      </c>
      <c r="BH1846" s="195" t="str">
        <f t="shared" si="2090"/>
        <v>BH$16</v>
      </c>
      <c r="BI1846" s="195" t="str">
        <f t="shared" si="2090"/>
        <v>BI$16</v>
      </c>
      <c r="BJ1846" s="195" t="str">
        <f t="shared" si="2090"/>
        <v>BJ$16</v>
      </c>
      <c r="BK1846" s="195" t="str">
        <f t="shared" si="2090"/>
        <v>BK$16</v>
      </c>
      <c r="BL1846" s="195" t="str">
        <f t="shared" si="2090"/>
        <v>BL$16</v>
      </c>
      <c r="BM1846" s="195" t="str">
        <f t="shared" si="2090"/>
        <v>BM$16</v>
      </c>
      <c r="BN1846" s="195" t="str">
        <f t="shared" si="2090"/>
        <v>BN$16</v>
      </c>
      <c r="BO1846" s="195" t="str">
        <f t="shared" si="2090"/>
        <v>BO$16</v>
      </c>
      <c r="BP1846" s="195" t="str">
        <f t="shared" si="2090"/>
        <v>BP$16</v>
      </c>
      <c r="BQ1846" s="195" t="str">
        <f t="shared" si="2090"/>
        <v>BQ$16</v>
      </c>
      <c r="BR1846" s="195" t="str">
        <f t="shared" si="2090"/>
        <v>BR$16</v>
      </c>
      <c r="BS1846" s="195" t="str">
        <f t="shared" si="2090"/>
        <v>BS$16</v>
      </c>
      <c r="BT1846" s="195" t="str">
        <f t="shared" si="2090"/>
        <v>BT$16</v>
      </c>
      <c r="BU1846" s="195" t="str">
        <f t="shared" si="2090"/>
        <v>BU$16</v>
      </c>
      <c r="BV1846" s="195" t="str">
        <f t="shared" si="2090"/>
        <v>BV$16</v>
      </c>
      <c r="BW1846" s="195" t="str">
        <f t="shared" si="2090"/>
        <v>BW$16</v>
      </c>
      <c r="BX1846" s="195" t="str">
        <f t="shared" si="2090"/>
        <v>BX$16</v>
      </c>
      <c r="BY1846" s="195" t="str">
        <f t="shared" si="2090"/>
        <v>BY$16</v>
      </c>
      <c r="BZ1846" s="195" t="str">
        <f t="shared" si="2090"/>
        <v>BZ$16</v>
      </c>
      <c r="CA1846" s="195" t="str">
        <f t="shared" si="2090"/>
        <v>CA$16</v>
      </c>
      <c r="CB1846" s="195" t="str">
        <f t="shared" si="2090"/>
        <v>CB$16</v>
      </c>
      <c r="CC1846" s="195" t="str">
        <f t="shared" si="2090"/>
        <v>CC$16</v>
      </c>
      <c r="CD1846" s="195" t="str">
        <f t="shared" si="2090"/>
        <v>CD$16</v>
      </c>
      <c r="CE1846" s="195" t="str">
        <f t="shared" ref="CE1846:CK1846" si="2091">CE$20</f>
        <v>CE$16</v>
      </c>
      <c r="CF1846" s="195" t="str">
        <f t="shared" si="2091"/>
        <v>CF$16</v>
      </c>
      <c r="CG1846" s="195" t="str">
        <f t="shared" si="2091"/>
        <v>CG$16</v>
      </c>
      <c r="CH1846" s="195" t="str">
        <f t="shared" si="2091"/>
        <v>CH$16</v>
      </c>
      <c r="CI1846" s="195" t="str">
        <f t="shared" si="2091"/>
        <v>CI$16</v>
      </c>
      <c r="CJ1846" s="195" t="str">
        <f t="shared" si="2091"/>
        <v>CJ$16</v>
      </c>
      <c r="CK1846" s="195" t="str">
        <f t="shared" si="2091"/>
        <v>CK$16</v>
      </c>
    </row>
    <row r="1847" spans="2:89" x14ac:dyDescent="0.35">
      <c r="B1847" s="171" t="s">
        <v>462</v>
      </c>
      <c r="E1847" s="8"/>
      <c r="H1847" s="196"/>
      <c r="I1847" s="197"/>
      <c r="J1847" s="197"/>
      <c r="K1847" s="198"/>
      <c r="L1847" s="198"/>
      <c r="M1847" s="198"/>
      <c r="N1847" s="198"/>
      <c r="O1847" s="198"/>
      <c r="P1847" s="198"/>
      <c r="R1847" s="198"/>
      <c r="S1847" s="195" t="str">
        <f t="shared" ref="S1847:AX1847" si="2092">S$21</f>
        <v>S$17</v>
      </c>
      <c r="T1847" s="195" t="str">
        <f t="shared" si="2092"/>
        <v>T$17</v>
      </c>
      <c r="U1847" s="195" t="str">
        <f t="shared" si="2092"/>
        <v>U$17</v>
      </c>
      <c r="V1847" s="195" t="str">
        <f t="shared" si="2092"/>
        <v>V$17</v>
      </c>
      <c r="W1847" s="195" t="str">
        <f t="shared" si="2092"/>
        <v>W$17</v>
      </c>
      <c r="X1847" s="195" t="str">
        <f t="shared" si="2092"/>
        <v>X$17</v>
      </c>
      <c r="Y1847" s="195" t="str">
        <f t="shared" si="2092"/>
        <v>Y$17</v>
      </c>
      <c r="Z1847" s="195" t="str">
        <f t="shared" si="2092"/>
        <v>Z$17</v>
      </c>
      <c r="AA1847" s="195" t="str">
        <f t="shared" si="2092"/>
        <v>AA$17</v>
      </c>
      <c r="AB1847" s="195" t="str">
        <f t="shared" si="2092"/>
        <v>AB$17</v>
      </c>
      <c r="AC1847" s="195" t="str">
        <f t="shared" si="2092"/>
        <v>AC$17</v>
      </c>
      <c r="AD1847" s="195" t="str">
        <f t="shared" si="2092"/>
        <v>AD$17</v>
      </c>
      <c r="AE1847" s="195" t="str">
        <f t="shared" si="2092"/>
        <v>AE$17</v>
      </c>
      <c r="AF1847" s="195" t="str">
        <f t="shared" si="2092"/>
        <v>AF$17</v>
      </c>
      <c r="AG1847" s="195" t="str">
        <f t="shared" si="2092"/>
        <v>AG$17</v>
      </c>
      <c r="AH1847" s="195" t="str">
        <f t="shared" si="2092"/>
        <v>AH$17</v>
      </c>
      <c r="AI1847" s="195" t="str">
        <f t="shared" si="2092"/>
        <v>AI$17</v>
      </c>
      <c r="AJ1847" s="195" t="str">
        <f t="shared" si="2092"/>
        <v>AJ$17</v>
      </c>
      <c r="AK1847" s="195" t="str">
        <f t="shared" si="2092"/>
        <v>AK$17</v>
      </c>
      <c r="AL1847" s="195" t="str">
        <f t="shared" si="2092"/>
        <v>AL$17</v>
      </c>
      <c r="AM1847" s="195" t="str">
        <f t="shared" si="2092"/>
        <v>AM$17</v>
      </c>
      <c r="AN1847" s="195" t="str">
        <f t="shared" si="2092"/>
        <v>AN$17</v>
      </c>
      <c r="AO1847" s="195" t="str">
        <f t="shared" si="2092"/>
        <v>AO$17</v>
      </c>
      <c r="AP1847" s="195" t="str">
        <f t="shared" si="2092"/>
        <v>AP$17</v>
      </c>
      <c r="AQ1847" s="195" t="str">
        <f t="shared" si="2092"/>
        <v>AQ$17</v>
      </c>
      <c r="AR1847" s="195" t="str">
        <f t="shared" si="2092"/>
        <v>AR$17</v>
      </c>
      <c r="AS1847" s="195" t="str">
        <f t="shared" si="2092"/>
        <v>AS$17</v>
      </c>
      <c r="AT1847" s="195" t="str">
        <f t="shared" si="2092"/>
        <v>AT$17</v>
      </c>
      <c r="AU1847" s="195" t="str">
        <f t="shared" si="2092"/>
        <v>AU$17</v>
      </c>
      <c r="AV1847" s="195" t="str">
        <f t="shared" si="2092"/>
        <v>AV$17</v>
      </c>
      <c r="AW1847" s="195" t="str">
        <f t="shared" si="2092"/>
        <v>AW$17</v>
      </c>
      <c r="AX1847" s="195" t="str">
        <f t="shared" si="2092"/>
        <v>AX$17</v>
      </c>
      <c r="AY1847" s="195" t="str">
        <f t="shared" ref="AY1847:CD1847" si="2093">AY$21</f>
        <v>AY$17</v>
      </c>
      <c r="AZ1847" s="195" t="str">
        <f t="shared" si="2093"/>
        <v>AZ$17</v>
      </c>
      <c r="BA1847" s="195" t="str">
        <f t="shared" si="2093"/>
        <v>BA$17</v>
      </c>
      <c r="BB1847" s="195" t="str">
        <f t="shared" si="2093"/>
        <v>BB$17</v>
      </c>
      <c r="BC1847" s="195" t="str">
        <f t="shared" si="2093"/>
        <v>BC$17</v>
      </c>
      <c r="BD1847" s="195" t="str">
        <f t="shared" si="2093"/>
        <v>BD$17</v>
      </c>
      <c r="BE1847" s="195" t="str">
        <f t="shared" si="2093"/>
        <v>BE$17</v>
      </c>
      <c r="BF1847" s="195" t="str">
        <f t="shared" si="2093"/>
        <v>BF$17</v>
      </c>
      <c r="BG1847" s="195" t="str">
        <f t="shared" si="2093"/>
        <v>BG$17</v>
      </c>
      <c r="BH1847" s="195" t="str">
        <f t="shared" si="2093"/>
        <v>BH$17</v>
      </c>
      <c r="BI1847" s="195" t="str">
        <f t="shared" si="2093"/>
        <v>BI$17</v>
      </c>
      <c r="BJ1847" s="195" t="str">
        <f t="shared" si="2093"/>
        <v>BJ$17</v>
      </c>
      <c r="BK1847" s="195" t="str">
        <f t="shared" si="2093"/>
        <v>BK$17</v>
      </c>
      <c r="BL1847" s="195" t="str">
        <f t="shared" si="2093"/>
        <v>BL$17</v>
      </c>
      <c r="BM1847" s="195" t="str">
        <f t="shared" si="2093"/>
        <v>BM$17</v>
      </c>
      <c r="BN1847" s="195" t="str">
        <f t="shared" si="2093"/>
        <v>BN$17</v>
      </c>
      <c r="BO1847" s="195" t="str">
        <f t="shared" si="2093"/>
        <v>BO$17</v>
      </c>
      <c r="BP1847" s="195" t="str">
        <f t="shared" si="2093"/>
        <v>BP$17</v>
      </c>
      <c r="BQ1847" s="195" t="str">
        <f t="shared" si="2093"/>
        <v>BQ$17</v>
      </c>
      <c r="BR1847" s="195" t="str">
        <f t="shared" si="2093"/>
        <v>BR$17</v>
      </c>
      <c r="BS1847" s="195" t="str">
        <f t="shared" si="2093"/>
        <v>BS$17</v>
      </c>
      <c r="BT1847" s="195" t="str">
        <f t="shared" si="2093"/>
        <v>BT$17</v>
      </c>
      <c r="BU1847" s="195" t="str">
        <f t="shared" si="2093"/>
        <v>BU$17</v>
      </c>
      <c r="BV1847" s="195" t="str">
        <f t="shared" si="2093"/>
        <v>BV$17</v>
      </c>
      <c r="BW1847" s="195" t="str">
        <f t="shared" si="2093"/>
        <v>BW$17</v>
      </c>
      <c r="BX1847" s="195" t="str">
        <f t="shared" si="2093"/>
        <v>BX$17</v>
      </c>
      <c r="BY1847" s="195" t="str">
        <f t="shared" si="2093"/>
        <v>BY$17</v>
      </c>
      <c r="BZ1847" s="195" t="str">
        <f t="shared" si="2093"/>
        <v>BZ$17</v>
      </c>
      <c r="CA1847" s="195" t="str">
        <f t="shared" si="2093"/>
        <v>CA$17</v>
      </c>
      <c r="CB1847" s="195" t="str">
        <f t="shared" si="2093"/>
        <v>CB$17</v>
      </c>
      <c r="CC1847" s="195" t="str">
        <f t="shared" si="2093"/>
        <v>CC$17</v>
      </c>
      <c r="CD1847" s="195" t="str">
        <f t="shared" si="2093"/>
        <v>CD$17</v>
      </c>
      <c r="CE1847" s="195" t="str">
        <f t="shared" ref="CE1847:CK1847" si="2094">CE$21</f>
        <v>CE$17</v>
      </c>
      <c r="CF1847" s="195" t="str">
        <f t="shared" si="2094"/>
        <v>CF$17</v>
      </c>
      <c r="CG1847" s="195" t="str">
        <f t="shared" si="2094"/>
        <v>CG$17</v>
      </c>
      <c r="CH1847" s="195" t="str">
        <f t="shared" si="2094"/>
        <v>CH$17</v>
      </c>
      <c r="CI1847" s="195" t="str">
        <f t="shared" si="2094"/>
        <v>CI$17</v>
      </c>
      <c r="CJ1847" s="195" t="str">
        <f t="shared" si="2094"/>
        <v>CJ$17</v>
      </c>
      <c r="CK1847" s="195" t="str">
        <f t="shared" si="2094"/>
        <v>CK$17</v>
      </c>
    </row>
    <row r="1848" spans="2:89" x14ac:dyDescent="0.35">
      <c r="B1848" s="171" t="s">
        <v>491</v>
      </c>
      <c r="E1848" s="8"/>
      <c r="H1848" s="196"/>
      <c r="I1848" s="197"/>
      <c r="J1848" s="197"/>
      <c r="K1848" s="198"/>
      <c r="L1848" s="198"/>
      <c r="M1848" s="198"/>
      <c r="N1848" s="198"/>
      <c r="O1848" s="198"/>
      <c r="P1848" s="198"/>
      <c r="R1848" s="198"/>
      <c r="S1848" s="186"/>
      <c r="T1848" s="186"/>
      <c r="U1848" s="186"/>
      <c r="V1848" s="186"/>
      <c r="W1848" s="186"/>
      <c r="X1848" s="186"/>
      <c r="Y1848" s="186"/>
      <c r="Z1848" s="186"/>
      <c r="AA1848" s="186"/>
      <c r="AB1848" s="186"/>
      <c r="AC1848" s="186"/>
      <c r="AD1848" s="186"/>
      <c r="AE1848" s="186"/>
      <c r="AF1848" s="186"/>
      <c r="AG1848" s="186"/>
      <c r="AH1848" s="186"/>
      <c r="AI1848" s="186"/>
      <c r="AJ1848" s="186"/>
      <c r="AK1848" s="186"/>
      <c r="AL1848" s="186"/>
      <c r="AM1848" s="186"/>
      <c r="AN1848" s="186"/>
      <c r="AO1848" s="186"/>
      <c r="AP1848" s="186"/>
      <c r="AQ1848" s="186"/>
      <c r="AR1848" s="186"/>
      <c r="AS1848" s="186"/>
      <c r="AT1848" s="186"/>
      <c r="AU1848" s="186"/>
      <c r="AV1848" s="186"/>
      <c r="AW1848" s="186"/>
      <c r="AX1848" s="186"/>
      <c r="AY1848" s="186"/>
      <c r="AZ1848" s="186"/>
      <c r="BA1848" s="186"/>
      <c r="BB1848" s="186"/>
      <c r="BC1848" s="186"/>
      <c r="BD1848" s="186"/>
      <c r="BE1848" s="186"/>
      <c r="BF1848" s="186"/>
      <c r="BG1848" s="186"/>
      <c r="BH1848" s="186"/>
      <c r="BI1848" s="186"/>
      <c r="BJ1848" s="186"/>
      <c r="BK1848" s="186"/>
      <c r="BL1848" s="186"/>
      <c r="BM1848" s="186"/>
      <c r="BN1848" s="186"/>
      <c r="BO1848" s="186"/>
      <c r="BP1848" s="186"/>
      <c r="BQ1848" s="186"/>
      <c r="BR1848" s="186"/>
      <c r="BS1848" s="186"/>
      <c r="BT1848" s="186"/>
      <c r="BU1848" s="186"/>
      <c r="BV1848" s="186"/>
      <c r="BW1848" s="186"/>
      <c r="BX1848" s="186"/>
      <c r="BY1848" s="186"/>
      <c r="BZ1848" s="186"/>
      <c r="CA1848" s="186"/>
      <c r="CB1848" s="186"/>
      <c r="CC1848" s="186"/>
      <c r="CD1848" s="186"/>
      <c r="CE1848" s="186"/>
      <c r="CF1848" s="186"/>
      <c r="CG1848" s="186"/>
      <c r="CH1848" s="186"/>
      <c r="CI1848" s="186"/>
      <c r="CJ1848" s="186"/>
      <c r="CK1848" s="186"/>
    </row>
    <row r="1849" spans="2:89" x14ac:dyDescent="0.35">
      <c r="B1849" s="171" t="s">
        <v>505</v>
      </c>
      <c r="E1849" s="8"/>
      <c r="H1849" s="196"/>
      <c r="I1849" s="197"/>
      <c r="J1849" s="197"/>
      <c r="K1849" s="198"/>
      <c r="L1849" s="198"/>
      <c r="M1849" s="198"/>
      <c r="N1849" s="198"/>
      <c r="O1849" s="198"/>
      <c r="P1849" s="198"/>
      <c r="R1849" s="198"/>
      <c r="S1849" s="186"/>
      <c r="T1849" s="186"/>
      <c r="U1849" s="186"/>
      <c r="V1849" s="186"/>
      <c r="W1849" s="186"/>
      <c r="X1849" s="186"/>
      <c r="Y1849" s="186"/>
      <c r="Z1849" s="186"/>
      <c r="AA1849" s="186"/>
      <c r="AB1849" s="186"/>
      <c r="AC1849" s="186"/>
      <c r="AD1849" s="186"/>
      <c r="AE1849" s="186"/>
      <c r="AF1849" s="186"/>
      <c r="AG1849" s="186"/>
      <c r="AH1849" s="186"/>
      <c r="AI1849" s="186"/>
      <c r="AJ1849" s="186"/>
      <c r="AK1849" s="186"/>
      <c r="AL1849" s="186"/>
      <c r="AM1849" s="186"/>
      <c r="AN1849" s="186"/>
      <c r="AO1849" s="186"/>
      <c r="AP1849" s="186"/>
      <c r="AQ1849" s="186"/>
      <c r="AR1849" s="186"/>
      <c r="AS1849" s="186"/>
      <c r="AT1849" s="186"/>
      <c r="AU1849" s="186"/>
      <c r="AV1849" s="186"/>
      <c r="AW1849" s="186"/>
      <c r="AX1849" s="186"/>
      <c r="AY1849" s="186"/>
      <c r="AZ1849" s="186"/>
      <c r="BA1849" s="186"/>
      <c r="BB1849" s="186"/>
      <c r="BC1849" s="186"/>
      <c r="BD1849" s="186"/>
      <c r="BE1849" s="186"/>
      <c r="BF1849" s="186"/>
      <c r="BG1849" s="186"/>
      <c r="BH1849" s="186"/>
      <c r="BI1849" s="186"/>
      <c r="BJ1849" s="186"/>
      <c r="BK1849" s="186"/>
      <c r="BL1849" s="186"/>
      <c r="BM1849" s="186"/>
      <c r="BN1849" s="186"/>
      <c r="BO1849" s="186"/>
      <c r="BP1849" s="186"/>
      <c r="BQ1849" s="186"/>
      <c r="BR1849" s="186"/>
      <c r="BS1849" s="186"/>
      <c r="BT1849" s="186"/>
      <c r="BU1849" s="186"/>
      <c r="BV1849" s="186"/>
      <c r="BW1849" s="186"/>
      <c r="BX1849" s="186"/>
      <c r="BY1849" s="186"/>
      <c r="BZ1849" s="186"/>
      <c r="CA1849" s="186"/>
      <c r="CB1849" s="186"/>
      <c r="CC1849" s="186"/>
      <c r="CD1849" s="186"/>
      <c r="CE1849" s="186"/>
      <c r="CF1849" s="186"/>
      <c r="CG1849" s="186"/>
      <c r="CH1849" s="186"/>
      <c r="CI1849" s="186"/>
      <c r="CJ1849" s="186"/>
      <c r="CK1849" s="186"/>
    </row>
    <row r="1850" spans="2:89" x14ac:dyDescent="0.35">
      <c r="B1850" s="171" t="s">
        <v>463</v>
      </c>
      <c r="E1850" s="8"/>
      <c r="H1850" s="196"/>
      <c r="I1850" s="197"/>
      <c r="J1850" s="197"/>
      <c r="K1850" s="198"/>
      <c r="L1850" s="198"/>
      <c r="M1850" s="198"/>
      <c r="N1850" s="198"/>
      <c r="O1850" s="198"/>
      <c r="P1850" s="198"/>
      <c r="R1850" s="198"/>
      <c r="S1850" s="186" t="str">
        <f t="shared" ref="S1850:AX1850" si="2095">S$22</f>
        <v>S$18</v>
      </c>
      <c r="T1850" s="186" t="str">
        <f t="shared" si="2095"/>
        <v>T$18</v>
      </c>
      <c r="U1850" s="186" t="str">
        <f t="shared" si="2095"/>
        <v>U$18</v>
      </c>
      <c r="V1850" s="186" t="str">
        <f t="shared" si="2095"/>
        <v>V$18</v>
      </c>
      <c r="W1850" s="186" t="str">
        <f t="shared" si="2095"/>
        <v>W$18</v>
      </c>
      <c r="X1850" s="186" t="str">
        <f t="shared" si="2095"/>
        <v>X$18</v>
      </c>
      <c r="Y1850" s="186" t="str">
        <f t="shared" si="2095"/>
        <v>Y$18</v>
      </c>
      <c r="Z1850" s="186" t="str">
        <f t="shared" si="2095"/>
        <v>Z$18</v>
      </c>
      <c r="AA1850" s="186" t="str">
        <f t="shared" si="2095"/>
        <v>AA$18</v>
      </c>
      <c r="AB1850" s="186" t="str">
        <f t="shared" si="2095"/>
        <v>AB$18</v>
      </c>
      <c r="AC1850" s="186" t="str">
        <f t="shared" si="2095"/>
        <v>AC$18</v>
      </c>
      <c r="AD1850" s="186" t="str">
        <f t="shared" si="2095"/>
        <v>AD$18</v>
      </c>
      <c r="AE1850" s="186" t="str">
        <f t="shared" si="2095"/>
        <v>AE$18</v>
      </c>
      <c r="AF1850" s="186" t="str">
        <f t="shared" si="2095"/>
        <v>AF$18</v>
      </c>
      <c r="AG1850" s="186" t="str">
        <f t="shared" si="2095"/>
        <v>AG$18</v>
      </c>
      <c r="AH1850" s="186" t="str">
        <f t="shared" si="2095"/>
        <v>AH$18</v>
      </c>
      <c r="AI1850" s="186" t="str">
        <f t="shared" si="2095"/>
        <v>AI$18</v>
      </c>
      <c r="AJ1850" s="186" t="str">
        <f t="shared" si="2095"/>
        <v>AJ$18</v>
      </c>
      <c r="AK1850" s="186" t="str">
        <f t="shared" si="2095"/>
        <v>AK$18</v>
      </c>
      <c r="AL1850" s="186" t="str">
        <f t="shared" si="2095"/>
        <v>AL$18</v>
      </c>
      <c r="AM1850" s="186" t="str">
        <f t="shared" si="2095"/>
        <v>AM$18</v>
      </c>
      <c r="AN1850" s="186" t="str">
        <f t="shared" si="2095"/>
        <v>AN$18</v>
      </c>
      <c r="AO1850" s="186" t="str">
        <f t="shared" si="2095"/>
        <v>AO$18</v>
      </c>
      <c r="AP1850" s="186" t="str">
        <f t="shared" si="2095"/>
        <v>AP$18</v>
      </c>
      <c r="AQ1850" s="186" t="str">
        <f t="shared" si="2095"/>
        <v>AQ$18</v>
      </c>
      <c r="AR1850" s="186" t="str">
        <f t="shared" si="2095"/>
        <v>AR$18</v>
      </c>
      <c r="AS1850" s="186" t="str">
        <f t="shared" si="2095"/>
        <v>AS$18</v>
      </c>
      <c r="AT1850" s="186" t="str">
        <f t="shared" si="2095"/>
        <v>AT$18</v>
      </c>
      <c r="AU1850" s="186" t="str">
        <f t="shared" si="2095"/>
        <v>AU$18</v>
      </c>
      <c r="AV1850" s="186" t="str">
        <f t="shared" si="2095"/>
        <v>AV$18</v>
      </c>
      <c r="AW1850" s="186" t="str">
        <f t="shared" si="2095"/>
        <v>AW$18</v>
      </c>
      <c r="AX1850" s="186" t="str">
        <f t="shared" si="2095"/>
        <v>AX$18</v>
      </c>
      <c r="AY1850" s="186" t="str">
        <f t="shared" ref="AY1850:CD1850" si="2096">AY$22</f>
        <v>AY$18</v>
      </c>
      <c r="AZ1850" s="186" t="str">
        <f t="shared" si="2096"/>
        <v>AZ$18</v>
      </c>
      <c r="BA1850" s="186" t="str">
        <f t="shared" si="2096"/>
        <v>BA$18</v>
      </c>
      <c r="BB1850" s="186" t="str">
        <f t="shared" si="2096"/>
        <v>BB$18</v>
      </c>
      <c r="BC1850" s="186" t="str">
        <f t="shared" si="2096"/>
        <v>BC$18</v>
      </c>
      <c r="BD1850" s="186" t="str">
        <f t="shared" si="2096"/>
        <v>BD$18</v>
      </c>
      <c r="BE1850" s="186" t="str">
        <f t="shared" si="2096"/>
        <v>BE$18</v>
      </c>
      <c r="BF1850" s="186" t="str">
        <f t="shared" si="2096"/>
        <v>BF$18</v>
      </c>
      <c r="BG1850" s="186" t="str">
        <f t="shared" si="2096"/>
        <v>BG$18</v>
      </c>
      <c r="BH1850" s="186" t="str">
        <f t="shared" si="2096"/>
        <v>BH$18</v>
      </c>
      <c r="BI1850" s="186" t="str">
        <f t="shared" si="2096"/>
        <v>BI$18</v>
      </c>
      <c r="BJ1850" s="186" t="str">
        <f t="shared" si="2096"/>
        <v>BJ$18</v>
      </c>
      <c r="BK1850" s="186" t="str">
        <f t="shared" si="2096"/>
        <v>BK$18</v>
      </c>
      <c r="BL1850" s="186" t="str">
        <f t="shared" si="2096"/>
        <v>BL$18</v>
      </c>
      <c r="BM1850" s="186" t="str">
        <f t="shared" si="2096"/>
        <v>BM$18</v>
      </c>
      <c r="BN1850" s="186" t="str">
        <f t="shared" si="2096"/>
        <v>BN$18</v>
      </c>
      <c r="BO1850" s="186" t="str">
        <f t="shared" si="2096"/>
        <v>BO$18</v>
      </c>
      <c r="BP1850" s="186" t="str">
        <f t="shared" si="2096"/>
        <v>BP$18</v>
      </c>
      <c r="BQ1850" s="186" t="str">
        <f t="shared" si="2096"/>
        <v>BQ$18</v>
      </c>
      <c r="BR1850" s="186" t="str">
        <f t="shared" si="2096"/>
        <v>BR$18</v>
      </c>
      <c r="BS1850" s="186" t="str">
        <f t="shared" si="2096"/>
        <v>BS$18</v>
      </c>
      <c r="BT1850" s="186" t="str">
        <f t="shared" si="2096"/>
        <v>BT$18</v>
      </c>
      <c r="BU1850" s="186" t="str">
        <f t="shared" si="2096"/>
        <v>BU$18</v>
      </c>
      <c r="BV1850" s="186" t="str">
        <f t="shared" si="2096"/>
        <v>BV$18</v>
      </c>
      <c r="BW1850" s="186" t="str">
        <f t="shared" si="2096"/>
        <v>BW$18</v>
      </c>
      <c r="BX1850" s="186" t="str">
        <f t="shared" si="2096"/>
        <v>BX$18</v>
      </c>
      <c r="BY1850" s="186" t="str">
        <f t="shared" si="2096"/>
        <v>BY$18</v>
      </c>
      <c r="BZ1850" s="186" t="str">
        <f t="shared" si="2096"/>
        <v>BZ$18</v>
      </c>
      <c r="CA1850" s="186" t="str">
        <f t="shared" si="2096"/>
        <v>CA$18</v>
      </c>
      <c r="CB1850" s="186" t="str">
        <f t="shared" si="2096"/>
        <v>CB$18</v>
      </c>
      <c r="CC1850" s="186" t="str">
        <f t="shared" si="2096"/>
        <v>CC$18</v>
      </c>
      <c r="CD1850" s="186" t="str">
        <f t="shared" si="2096"/>
        <v>CD$18</v>
      </c>
      <c r="CE1850" s="186" t="str">
        <f t="shared" ref="CE1850:CK1850" si="2097">CE$22</f>
        <v>CE$18</v>
      </c>
      <c r="CF1850" s="186" t="str">
        <f t="shared" si="2097"/>
        <v>CF$18</v>
      </c>
      <c r="CG1850" s="186" t="str">
        <f t="shared" si="2097"/>
        <v>CG$18</v>
      </c>
      <c r="CH1850" s="186" t="str">
        <f t="shared" si="2097"/>
        <v>CH$18</v>
      </c>
      <c r="CI1850" s="186" t="str">
        <f t="shared" si="2097"/>
        <v>CI$18</v>
      </c>
      <c r="CJ1850" s="186" t="str">
        <f t="shared" si="2097"/>
        <v>CJ$18</v>
      </c>
      <c r="CK1850" s="186" t="str">
        <f t="shared" si="2097"/>
        <v>CK$18</v>
      </c>
    </row>
    <row r="1851" spans="2:89" x14ac:dyDescent="0.35">
      <c r="B1851" s="171" t="s">
        <v>464</v>
      </c>
      <c r="E1851" s="8"/>
      <c r="H1851" s="196"/>
      <c r="I1851" s="197"/>
      <c r="J1851" s="197"/>
      <c r="K1851" s="198"/>
      <c r="L1851" s="198"/>
      <c r="M1851" s="198"/>
      <c r="N1851" s="198"/>
      <c r="O1851" s="198"/>
      <c r="P1851" s="198"/>
      <c r="R1851" s="198"/>
      <c r="S1851" s="186" t="str">
        <f t="shared" ref="S1851:AX1851" si="2098">S$23</f>
        <v>S$19</v>
      </c>
      <c r="T1851" s="186" t="str">
        <f t="shared" si="2098"/>
        <v>T$19</v>
      </c>
      <c r="U1851" s="186" t="str">
        <f t="shared" si="2098"/>
        <v>U$19</v>
      </c>
      <c r="V1851" s="186" t="str">
        <f t="shared" si="2098"/>
        <v>V$19</v>
      </c>
      <c r="W1851" s="186" t="str">
        <f t="shared" si="2098"/>
        <v>W$19</v>
      </c>
      <c r="X1851" s="186" t="str">
        <f t="shared" si="2098"/>
        <v>X$19</v>
      </c>
      <c r="Y1851" s="186" t="str">
        <f t="shared" si="2098"/>
        <v>Y$19</v>
      </c>
      <c r="Z1851" s="186" t="str">
        <f t="shared" si="2098"/>
        <v>Z$19</v>
      </c>
      <c r="AA1851" s="186" t="str">
        <f t="shared" si="2098"/>
        <v>AA$19</v>
      </c>
      <c r="AB1851" s="186" t="str">
        <f t="shared" si="2098"/>
        <v>AB$19</v>
      </c>
      <c r="AC1851" s="186" t="str">
        <f t="shared" si="2098"/>
        <v>AC$19</v>
      </c>
      <c r="AD1851" s="186" t="str">
        <f t="shared" si="2098"/>
        <v>AD$19</v>
      </c>
      <c r="AE1851" s="186" t="str">
        <f t="shared" si="2098"/>
        <v>AE$19</v>
      </c>
      <c r="AF1851" s="186" t="str">
        <f t="shared" si="2098"/>
        <v>AF$19</v>
      </c>
      <c r="AG1851" s="186" t="str">
        <f t="shared" si="2098"/>
        <v>AG$19</v>
      </c>
      <c r="AH1851" s="186" t="str">
        <f t="shared" si="2098"/>
        <v>AH$19</v>
      </c>
      <c r="AI1851" s="186" t="str">
        <f t="shared" si="2098"/>
        <v>AI$19</v>
      </c>
      <c r="AJ1851" s="186" t="str">
        <f t="shared" si="2098"/>
        <v>AJ$19</v>
      </c>
      <c r="AK1851" s="186" t="str">
        <f t="shared" si="2098"/>
        <v>AK$19</v>
      </c>
      <c r="AL1851" s="186" t="str">
        <f t="shared" si="2098"/>
        <v>AL$19</v>
      </c>
      <c r="AM1851" s="186" t="str">
        <f t="shared" si="2098"/>
        <v>AM$19</v>
      </c>
      <c r="AN1851" s="186" t="str">
        <f t="shared" si="2098"/>
        <v>AN$19</v>
      </c>
      <c r="AO1851" s="186" t="str">
        <f t="shared" si="2098"/>
        <v>AO$19</v>
      </c>
      <c r="AP1851" s="186" t="str">
        <f t="shared" si="2098"/>
        <v>AP$19</v>
      </c>
      <c r="AQ1851" s="186" t="str">
        <f t="shared" si="2098"/>
        <v>AQ$19</v>
      </c>
      <c r="AR1851" s="186" t="str">
        <f t="shared" si="2098"/>
        <v>AR$19</v>
      </c>
      <c r="AS1851" s="186" t="str">
        <f t="shared" si="2098"/>
        <v>AS$19</v>
      </c>
      <c r="AT1851" s="186" t="str">
        <f t="shared" si="2098"/>
        <v>AT$19</v>
      </c>
      <c r="AU1851" s="186" t="str">
        <f t="shared" si="2098"/>
        <v>AU$19</v>
      </c>
      <c r="AV1851" s="186" t="str">
        <f t="shared" si="2098"/>
        <v>AV$19</v>
      </c>
      <c r="AW1851" s="186" t="str">
        <f t="shared" si="2098"/>
        <v>AW$19</v>
      </c>
      <c r="AX1851" s="186" t="str">
        <f t="shared" si="2098"/>
        <v>AX$19</v>
      </c>
      <c r="AY1851" s="186" t="str">
        <f t="shared" ref="AY1851:CD1851" si="2099">AY$23</f>
        <v>AY$19</v>
      </c>
      <c r="AZ1851" s="186" t="str">
        <f t="shared" si="2099"/>
        <v>AZ$19</v>
      </c>
      <c r="BA1851" s="186" t="str">
        <f t="shared" si="2099"/>
        <v>BA$19</v>
      </c>
      <c r="BB1851" s="186" t="str">
        <f t="shared" si="2099"/>
        <v>BB$19</v>
      </c>
      <c r="BC1851" s="186" t="str">
        <f t="shared" si="2099"/>
        <v>BC$19</v>
      </c>
      <c r="BD1851" s="186" t="str">
        <f t="shared" si="2099"/>
        <v>BD$19</v>
      </c>
      <c r="BE1851" s="186" t="str">
        <f t="shared" si="2099"/>
        <v>BE$19</v>
      </c>
      <c r="BF1851" s="186" t="str">
        <f t="shared" si="2099"/>
        <v>BF$19</v>
      </c>
      <c r="BG1851" s="186" t="str">
        <f t="shared" si="2099"/>
        <v>BG$19</v>
      </c>
      <c r="BH1851" s="186" t="str">
        <f t="shared" si="2099"/>
        <v>BH$19</v>
      </c>
      <c r="BI1851" s="186" t="str">
        <f t="shared" si="2099"/>
        <v>BI$19</v>
      </c>
      <c r="BJ1851" s="186" t="str">
        <f t="shared" si="2099"/>
        <v>BJ$19</v>
      </c>
      <c r="BK1851" s="186" t="str">
        <f t="shared" si="2099"/>
        <v>BK$19</v>
      </c>
      <c r="BL1851" s="186" t="str">
        <f t="shared" si="2099"/>
        <v>BL$19</v>
      </c>
      <c r="BM1851" s="186" t="str">
        <f t="shared" si="2099"/>
        <v>BM$19</v>
      </c>
      <c r="BN1851" s="186" t="str">
        <f t="shared" si="2099"/>
        <v>BN$19</v>
      </c>
      <c r="BO1851" s="186" t="str">
        <f t="shared" si="2099"/>
        <v>BO$19</v>
      </c>
      <c r="BP1851" s="186" t="str">
        <f t="shared" si="2099"/>
        <v>BP$19</v>
      </c>
      <c r="BQ1851" s="186" t="str">
        <f t="shared" si="2099"/>
        <v>BQ$19</v>
      </c>
      <c r="BR1851" s="186" t="str">
        <f t="shared" si="2099"/>
        <v>BR$19</v>
      </c>
      <c r="BS1851" s="186" t="str">
        <f t="shared" si="2099"/>
        <v>BS$19</v>
      </c>
      <c r="BT1851" s="186" t="str">
        <f t="shared" si="2099"/>
        <v>BT$19</v>
      </c>
      <c r="BU1851" s="186" t="str">
        <f t="shared" si="2099"/>
        <v>BU$19</v>
      </c>
      <c r="BV1851" s="186" t="str">
        <f t="shared" si="2099"/>
        <v>BV$19</v>
      </c>
      <c r="BW1851" s="186" t="str">
        <f t="shared" si="2099"/>
        <v>BW$19</v>
      </c>
      <c r="BX1851" s="186" t="str">
        <f t="shared" si="2099"/>
        <v>BX$19</v>
      </c>
      <c r="BY1851" s="186" t="str">
        <f t="shared" si="2099"/>
        <v>BY$19</v>
      </c>
      <c r="BZ1851" s="186" t="str">
        <f t="shared" si="2099"/>
        <v>BZ$19</v>
      </c>
      <c r="CA1851" s="186" t="str">
        <f t="shared" si="2099"/>
        <v>CA$19</v>
      </c>
      <c r="CB1851" s="186" t="str">
        <f t="shared" si="2099"/>
        <v>CB$19</v>
      </c>
      <c r="CC1851" s="186" t="str">
        <f t="shared" si="2099"/>
        <v>CC$19</v>
      </c>
      <c r="CD1851" s="186" t="str">
        <f t="shared" si="2099"/>
        <v>CD$19</v>
      </c>
      <c r="CE1851" s="186" t="str">
        <f t="shared" ref="CE1851:CK1851" si="2100">CE$23</f>
        <v>CE$19</v>
      </c>
      <c r="CF1851" s="186" t="str">
        <f t="shared" si="2100"/>
        <v>CF$19</v>
      </c>
      <c r="CG1851" s="186" t="str">
        <f t="shared" si="2100"/>
        <v>CG$19</v>
      </c>
      <c r="CH1851" s="186" t="str">
        <f t="shared" si="2100"/>
        <v>CH$19</v>
      </c>
      <c r="CI1851" s="186" t="str">
        <f t="shared" si="2100"/>
        <v>CI$19</v>
      </c>
      <c r="CJ1851" s="186" t="str">
        <f t="shared" si="2100"/>
        <v>CJ$19</v>
      </c>
      <c r="CK1851" s="186" t="str">
        <f t="shared" si="2100"/>
        <v>CK$19</v>
      </c>
    </row>
    <row r="1852" spans="2:89" x14ac:dyDescent="0.35">
      <c r="B1852" s="66" t="s">
        <v>312</v>
      </c>
      <c r="C1852" s="31"/>
      <c r="D1852" t="s">
        <v>764</v>
      </c>
      <c r="E1852" s="8" t="str">
        <f t="shared" ref="E1852:E1886" si="2101">ROW()&amp;" "&amp;D1852</f>
        <v>1852 LAMORTR-S</v>
      </c>
      <c r="F1852" t="s">
        <v>352</v>
      </c>
      <c r="G1852" s="31" t="s">
        <v>81</v>
      </c>
      <c r="H1852" s="22"/>
      <c r="I1852" s="288"/>
      <c r="J1852" s="288"/>
      <c r="K1852" s="22"/>
      <c r="L1852" s="22"/>
      <c r="M1852" s="22"/>
      <c r="N1852" s="22"/>
      <c r="O1852" s="22"/>
      <c r="P1852" s="22"/>
      <c r="R1852" s="66"/>
      <c r="S1852" s="289"/>
      <c r="T1852" s="289"/>
      <c r="U1852" s="289"/>
      <c r="V1852" s="289"/>
      <c r="W1852" s="289"/>
      <c r="X1852" s="289"/>
      <c r="Y1852" s="289"/>
      <c r="Z1852" s="289"/>
      <c r="AA1852" s="289"/>
      <c r="AB1852" s="289"/>
      <c r="AC1852" s="289"/>
      <c r="AD1852" s="289"/>
      <c r="AE1852" s="289"/>
      <c r="AF1852" s="289"/>
      <c r="AG1852" s="289"/>
      <c r="AH1852" s="289"/>
      <c r="AI1852" s="289"/>
      <c r="AJ1852" s="289"/>
      <c r="AK1852" s="289"/>
      <c r="AL1852" s="289"/>
      <c r="AM1852" s="289"/>
      <c r="AN1852" s="289"/>
      <c r="AO1852" s="289"/>
      <c r="AP1852" s="289"/>
      <c r="AQ1852" s="289"/>
      <c r="AR1852" s="289"/>
      <c r="AS1852" s="289"/>
      <c r="AT1852" s="289"/>
      <c r="AU1852" s="289"/>
      <c r="AV1852" s="289"/>
      <c r="AW1852" s="289"/>
      <c r="AX1852" s="289"/>
      <c r="AY1852" s="289"/>
      <c r="AZ1852" s="289"/>
      <c r="BA1852" s="289"/>
      <c r="BB1852" s="289"/>
      <c r="BC1852" s="289"/>
      <c r="BD1852" s="289"/>
      <c r="BE1852" s="289"/>
      <c r="BF1852" s="289"/>
      <c r="BG1852" s="289"/>
      <c r="BH1852" s="289"/>
      <c r="BI1852" s="289"/>
      <c r="BJ1852" s="289"/>
      <c r="BK1852" s="289"/>
      <c r="BL1852" s="289"/>
      <c r="BM1852" s="289"/>
      <c r="BN1852" s="289"/>
      <c r="BO1852" s="289"/>
      <c r="BP1852" s="289"/>
      <c r="BQ1852" s="289"/>
      <c r="BR1852" s="289"/>
      <c r="BS1852" s="289"/>
      <c r="BT1852" s="289"/>
      <c r="BU1852" s="289"/>
      <c r="BV1852" s="289"/>
      <c r="BW1852" s="289"/>
      <c r="BX1852" s="289"/>
      <c r="BY1852" s="289"/>
      <c r="BZ1852" s="289"/>
      <c r="CA1852" s="289"/>
      <c r="CB1852" s="289"/>
      <c r="CC1852" s="289"/>
      <c r="CD1852" s="289"/>
      <c r="CE1852" s="289"/>
      <c r="CF1852" s="289"/>
      <c r="CG1852" s="289"/>
      <c r="CH1852" s="289"/>
      <c r="CI1852" s="289"/>
      <c r="CJ1852" s="289"/>
      <c r="CK1852" s="289"/>
    </row>
    <row r="1853" spans="2:89" x14ac:dyDescent="0.35">
      <c r="B1853" s="126" t="str">
        <f>"Assumptions - "&amp;B1852</f>
        <v>Assumptions - Revenue driven amortizing loan - no defaults:</v>
      </c>
      <c r="D1853" t="s">
        <v>764</v>
      </c>
      <c r="E1853" s="12" t="str">
        <f t="shared" si="2101"/>
        <v>1853 LAMORTR-S</v>
      </c>
      <c r="G1853" t="str">
        <f>E1853</f>
        <v>1853 LAMORTR-S</v>
      </c>
      <c r="H1853" s="31"/>
      <c r="I1853" s="73"/>
      <c r="J1853" s="73"/>
      <c r="K1853" s="31"/>
      <c r="L1853" s="31"/>
      <c r="M1853" s="31"/>
      <c r="N1853" s="31"/>
      <c r="O1853" s="31"/>
      <c r="P1853" s="31"/>
      <c r="R1853" s="67"/>
      <c r="S1853" s="233"/>
      <c r="T1853" s="233"/>
      <c r="U1853" s="233"/>
      <c r="V1853" s="233"/>
      <c r="W1853" s="233"/>
      <c r="X1853" s="233"/>
      <c r="Y1853" s="233"/>
      <c r="Z1853" s="233"/>
      <c r="AA1853" s="233"/>
      <c r="AB1853" s="233"/>
      <c r="AC1853" s="233"/>
      <c r="AD1853" s="233"/>
      <c r="AE1853" s="233"/>
      <c r="AF1853" s="233"/>
      <c r="AG1853" s="233"/>
      <c r="AH1853" s="233"/>
      <c r="AI1853" s="233"/>
      <c r="AJ1853" s="233"/>
      <c r="AK1853" s="233"/>
      <c r="AL1853" s="233"/>
      <c r="AM1853" s="233"/>
      <c r="AN1853" s="233"/>
      <c r="AO1853" s="233"/>
      <c r="AP1853" s="233"/>
      <c r="AQ1853" s="233"/>
      <c r="AR1853" s="233"/>
      <c r="AS1853" s="233"/>
      <c r="AT1853" s="233"/>
      <c r="AU1853" s="233"/>
      <c r="AV1853" s="233"/>
      <c r="AW1853" s="233"/>
      <c r="AX1853" s="233"/>
      <c r="AY1853" s="233"/>
      <c r="AZ1853" s="233"/>
      <c r="BA1853" s="233"/>
      <c r="BB1853" s="233"/>
      <c r="BC1853" s="233"/>
      <c r="BD1853" s="233"/>
      <c r="BE1853" s="233"/>
      <c r="BF1853" s="233"/>
      <c r="BG1853" s="233"/>
      <c r="BH1853" s="233"/>
      <c r="BI1853" s="233"/>
      <c r="BJ1853" s="233"/>
      <c r="BK1853" s="233"/>
      <c r="BL1853" s="233"/>
      <c r="BM1853" s="233"/>
      <c r="BN1853" s="233"/>
      <c r="BO1853" s="233"/>
      <c r="BP1853" s="233"/>
      <c r="BQ1853" s="233"/>
      <c r="BR1853" s="233"/>
      <c r="BS1853" s="233"/>
      <c r="BT1853" s="233"/>
      <c r="BU1853" s="233"/>
      <c r="BV1853" s="233"/>
      <c r="BW1853" s="233"/>
      <c r="BX1853" s="233"/>
      <c r="BY1853" s="233"/>
      <c r="BZ1853" s="233"/>
      <c r="CA1853" s="233"/>
      <c r="CB1853" s="233"/>
      <c r="CC1853" s="233"/>
      <c r="CD1853" s="233"/>
      <c r="CE1853" s="233"/>
      <c r="CF1853" s="233"/>
      <c r="CG1853" s="233"/>
      <c r="CH1853" s="233"/>
      <c r="CI1853" s="233"/>
      <c r="CJ1853" s="233"/>
      <c r="CK1853" s="233"/>
    </row>
    <row r="1854" spans="2:89" x14ac:dyDescent="0.35">
      <c r="B1854" s="155" t="s">
        <v>287</v>
      </c>
      <c r="D1854" t="s">
        <v>764</v>
      </c>
      <c r="E1854" s="12" t="str">
        <f t="shared" si="2101"/>
        <v>1854 LAMORTR-S</v>
      </c>
      <c r="F1854" s="31"/>
      <c r="G1854" t="str">
        <f>E1854</f>
        <v>1854 LAMORTR-S</v>
      </c>
      <c r="H1854" s="57">
        <v>12</v>
      </c>
      <c r="I1854" s="31"/>
      <c r="J1854" s="31"/>
      <c r="K1854" s="31"/>
      <c r="L1854" s="31"/>
      <c r="M1854" s="31"/>
      <c r="N1854" s="31"/>
      <c r="O1854" s="31"/>
      <c r="P1854" s="31"/>
      <c r="R1854" s="31"/>
      <c r="S1854" s="73"/>
      <c r="T1854" s="73"/>
      <c r="U1854" s="73"/>
      <c r="V1854" s="73"/>
      <c r="W1854" s="73"/>
      <c r="X1854" s="73"/>
      <c r="Y1854" s="73"/>
      <c r="Z1854" s="73"/>
      <c r="AA1854" s="73"/>
      <c r="AB1854" s="73"/>
      <c r="AC1854" s="73"/>
      <c r="AD1854" s="73"/>
      <c r="AE1854" s="73"/>
      <c r="AF1854" s="73"/>
      <c r="AG1854" s="73"/>
      <c r="AH1854" s="73"/>
      <c r="AI1854" s="73"/>
      <c r="AJ1854" s="73"/>
      <c r="AK1854" s="73"/>
      <c r="AL1854" s="73"/>
      <c r="AM1854" s="73"/>
      <c r="AN1854" s="73"/>
      <c r="AO1854" s="73"/>
      <c r="AP1854" s="73"/>
      <c r="AQ1854" s="73"/>
      <c r="AR1854" s="73"/>
      <c r="AS1854" s="73"/>
      <c r="AT1854" s="73"/>
      <c r="AU1854" s="73"/>
      <c r="AV1854" s="73"/>
      <c r="AW1854" s="73"/>
      <c r="AX1854" s="73"/>
      <c r="AY1854" s="73"/>
      <c r="AZ1854" s="73"/>
      <c r="BA1854" s="73"/>
      <c r="BB1854" s="73"/>
      <c r="BC1854" s="73"/>
      <c r="BD1854" s="73"/>
      <c r="BE1854" s="73"/>
      <c r="BF1854" s="73"/>
      <c r="BG1854" s="73"/>
      <c r="BH1854" s="73"/>
      <c r="BI1854" s="73"/>
      <c r="BJ1854" s="73"/>
      <c r="BK1854" s="73"/>
      <c r="BL1854" s="73"/>
      <c r="BM1854" s="73"/>
      <c r="BN1854" s="73"/>
      <c r="BO1854" s="73"/>
      <c r="BP1854" s="73"/>
      <c r="BQ1854" s="73"/>
      <c r="BR1854" s="73"/>
      <c r="BS1854" s="73"/>
      <c r="BT1854" s="73"/>
      <c r="BU1854" s="73"/>
      <c r="BV1854" s="73"/>
      <c r="BW1854" s="73"/>
      <c r="BX1854" s="73"/>
      <c r="BY1854" s="73"/>
      <c r="BZ1854" s="73"/>
      <c r="CA1854" s="73"/>
      <c r="CB1854" s="73"/>
      <c r="CC1854" s="73"/>
      <c r="CD1854" s="73"/>
      <c r="CE1854" s="73"/>
      <c r="CF1854" s="73"/>
      <c r="CG1854" s="73"/>
      <c r="CH1854" s="73"/>
      <c r="CI1854" s="73"/>
      <c r="CJ1854" s="73"/>
      <c r="CK1854" s="73"/>
    </row>
    <row r="1855" spans="2:89" x14ac:dyDescent="0.35">
      <c r="B1855" s="155" t="s">
        <v>288</v>
      </c>
      <c r="D1855" t="s">
        <v>764</v>
      </c>
      <c r="E1855" s="12" t="str">
        <f t="shared" si="2101"/>
        <v>1855 LAMORTR-S</v>
      </c>
      <c r="F1855" s="31"/>
      <c r="G1855" t="str">
        <f>E1855</f>
        <v>1855 LAMORTR-S</v>
      </c>
      <c r="H1855" s="59">
        <v>0.1</v>
      </c>
      <c r="I1855" s="31"/>
      <c r="J1855" s="31"/>
      <c r="K1855" s="31"/>
      <c r="L1855" s="31"/>
      <c r="M1855" s="31"/>
      <c r="N1855" s="31"/>
      <c r="O1855" s="31"/>
      <c r="P1855" s="31"/>
      <c r="R1855" s="31"/>
      <c r="S1855" s="73"/>
      <c r="T1855" s="73"/>
      <c r="U1855" s="73"/>
      <c r="V1855" s="73"/>
      <c r="W1855" s="73"/>
      <c r="X1855" s="73"/>
      <c r="Y1855" s="73"/>
      <c r="Z1855" s="73"/>
      <c r="AA1855" s="73"/>
      <c r="AB1855" s="73"/>
      <c r="AC1855" s="73"/>
      <c r="AD1855" s="73"/>
      <c r="AE1855" s="73"/>
      <c r="AF1855" s="73"/>
      <c r="AG1855" s="73"/>
      <c r="AH1855" s="73"/>
      <c r="AI1855" s="73"/>
      <c r="AJ1855" s="73"/>
      <c r="AK1855" s="73"/>
      <c r="AL1855" s="73"/>
      <c r="AM1855" s="73"/>
      <c r="AN1855" s="73"/>
      <c r="AO1855" s="73"/>
      <c r="AP1855" s="73"/>
      <c r="AQ1855" s="73"/>
      <c r="AR1855" s="73"/>
      <c r="AS1855" s="73"/>
      <c r="AT1855" s="73"/>
      <c r="AU1855" s="73"/>
      <c r="AV1855" s="73"/>
      <c r="AW1855" s="73"/>
      <c r="AX1855" s="73"/>
      <c r="AY1855" s="73"/>
      <c r="AZ1855" s="73"/>
      <c r="BA1855" s="73"/>
      <c r="BB1855" s="73"/>
      <c r="BC1855" s="73"/>
      <c r="BD1855" s="73"/>
      <c r="BE1855" s="73"/>
      <c r="BF1855" s="73"/>
      <c r="BG1855" s="73"/>
      <c r="BH1855" s="73"/>
      <c r="BI1855" s="73"/>
      <c r="BJ1855" s="73"/>
      <c r="BK1855" s="73"/>
      <c r="BL1855" s="73"/>
      <c r="BM1855" s="73"/>
      <c r="BN1855" s="73"/>
      <c r="BO1855" s="73"/>
      <c r="BP1855" s="73"/>
      <c r="BQ1855" s="73"/>
      <c r="BR1855" s="73"/>
      <c r="BS1855" s="73"/>
      <c r="BT1855" s="73"/>
      <c r="BU1855" s="73"/>
      <c r="BV1855" s="73"/>
      <c r="BW1855" s="73"/>
      <c r="BX1855" s="73"/>
      <c r="BY1855" s="73"/>
      <c r="BZ1855" s="73"/>
      <c r="CA1855" s="73"/>
      <c r="CB1855" s="73"/>
      <c r="CC1855" s="73"/>
      <c r="CD1855" s="73"/>
      <c r="CE1855" s="73"/>
      <c r="CF1855" s="73"/>
      <c r="CG1855" s="73"/>
      <c r="CH1855" s="73"/>
      <c r="CI1855" s="73"/>
      <c r="CJ1855" s="73"/>
      <c r="CK1855" s="73"/>
    </row>
    <row r="1856" spans="2:89" x14ac:dyDescent="0.35">
      <c r="B1856" s="155" t="s">
        <v>311</v>
      </c>
      <c r="D1856" t="s">
        <v>764</v>
      </c>
      <c r="E1856" s="12" t="str">
        <f t="shared" si="2101"/>
        <v>1856 LAMORTR-S</v>
      </c>
      <c r="F1856" s="31"/>
      <c r="G1856" t="str">
        <f>E1856</f>
        <v>1856 LAMORTR-S</v>
      </c>
      <c r="H1856" s="59">
        <v>0.2</v>
      </c>
      <c r="I1856" s="31"/>
      <c r="J1856" s="31"/>
      <c r="K1856" s="31"/>
      <c r="L1856" s="31"/>
      <c r="M1856" s="31"/>
      <c r="N1856" s="31"/>
      <c r="O1856" s="31"/>
      <c r="P1856" s="31"/>
      <c r="R1856" s="31"/>
      <c r="S1856" s="73"/>
      <c r="T1856" s="73"/>
      <c r="U1856" s="73"/>
      <c r="V1856" s="73"/>
      <c r="W1856" s="73"/>
      <c r="X1856" s="73"/>
      <c r="Y1856" s="73"/>
      <c r="Z1856" s="73"/>
      <c r="AA1856" s="73"/>
      <c r="AB1856" s="73"/>
      <c r="AC1856" s="73"/>
      <c r="AD1856" s="73"/>
      <c r="AE1856" s="73"/>
      <c r="AF1856" s="73"/>
      <c r="AG1856" s="73"/>
      <c r="AH1856" s="73"/>
      <c r="AI1856" s="73"/>
      <c r="AJ1856" s="73"/>
      <c r="AK1856" s="73"/>
      <c r="AL1856" s="73"/>
      <c r="AM1856" s="73"/>
      <c r="AN1856" s="73"/>
      <c r="AO1856" s="73"/>
      <c r="AP1856" s="73"/>
      <c r="AQ1856" s="73"/>
      <c r="AR1856" s="73"/>
      <c r="AS1856" s="73"/>
      <c r="AT1856" s="73"/>
      <c r="AU1856" s="73"/>
      <c r="AV1856" s="73"/>
      <c r="AW1856" s="73"/>
      <c r="AX1856" s="73"/>
      <c r="AY1856" s="73"/>
      <c r="AZ1856" s="73"/>
      <c r="BA1856" s="73"/>
      <c r="BB1856" s="73"/>
      <c r="BC1856" s="73"/>
      <c r="BD1856" s="73"/>
      <c r="BE1856" s="73"/>
      <c r="BF1856" s="73"/>
      <c r="BG1856" s="73"/>
      <c r="BH1856" s="73"/>
      <c r="BI1856" s="73"/>
      <c r="BJ1856" s="73"/>
      <c r="BK1856" s="73"/>
      <c r="BL1856" s="73"/>
      <c r="BM1856" s="73"/>
      <c r="BN1856" s="73"/>
      <c r="BO1856" s="73"/>
      <c r="BP1856" s="73"/>
      <c r="BQ1856" s="73"/>
      <c r="BR1856" s="73"/>
      <c r="BS1856" s="73"/>
      <c r="BT1856" s="73"/>
      <c r="BU1856" s="73"/>
      <c r="BV1856" s="73"/>
      <c r="BW1856" s="73"/>
      <c r="BX1856" s="73"/>
      <c r="BY1856" s="73"/>
      <c r="BZ1856" s="73"/>
      <c r="CA1856" s="73"/>
      <c r="CB1856" s="73"/>
      <c r="CC1856" s="73"/>
      <c r="CD1856" s="73"/>
      <c r="CE1856" s="73"/>
      <c r="CF1856" s="73"/>
      <c r="CG1856" s="73"/>
      <c r="CH1856" s="73"/>
      <c r="CI1856" s="73"/>
      <c r="CJ1856" s="73"/>
      <c r="CK1856" s="73"/>
    </row>
    <row r="1857" spans="2:89" x14ac:dyDescent="0.35">
      <c r="B1857" s="155" t="s">
        <v>304</v>
      </c>
      <c r="C1857" s="31"/>
      <c r="D1857" t="s">
        <v>764</v>
      </c>
      <c r="E1857" s="12" t="str">
        <f t="shared" si="2101"/>
        <v>1857 LAMORTR-S</v>
      </c>
      <c r="F1857" s="31"/>
      <c r="G1857" s="31"/>
      <c r="H1857" s="59">
        <v>0.1</v>
      </c>
      <c r="I1857" s="31"/>
      <c r="J1857" s="31"/>
      <c r="K1857" s="31"/>
      <c r="L1857" s="31"/>
      <c r="M1857" s="31"/>
      <c r="N1857" s="31"/>
      <c r="O1857" s="31"/>
      <c r="P1857" s="31"/>
      <c r="R1857" s="31"/>
      <c r="S1857" s="73"/>
      <c r="T1857" s="73"/>
      <c r="U1857" s="73"/>
      <c r="V1857" s="73"/>
      <c r="W1857" s="73"/>
      <c r="X1857" s="73"/>
      <c r="Y1857" s="73"/>
      <c r="Z1857" s="73"/>
      <c r="AA1857" s="73"/>
      <c r="AB1857" s="73"/>
      <c r="AC1857" s="73"/>
      <c r="AD1857" s="73"/>
      <c r="AE1857" s="73"/>
      <c r="AF1857" s="73"/>
      <c r="AG1857" s="73"/>
      <c r="AH1857" s="73"/>
      <c r="AI1857" s="73"/>
      <c r="AJ1857" s="73"/>
      <c r="AK1857" s="73"/>
      <c r="AL1857" s="73"/>
      <c r="AM1857" s="73"/>
      <c r="AN1857" s="73"/>
      <c r="AO1857" s="73"/>
      <c r="AP1857" s="73"/>
      <c r="AQ1857" s="73"/>
      <c r="AR1857" s="73"/>
      <c r="AS1857" s="73"/>
      <c r="AT1857" s="73"/>
      <c r="AU1857" s="73"/>
      <c r="AV1857" s="73"/>
      <c r="AW1857" s="73"/>
      <c r="AX1857" s="73"/>
      <c r="AY1857" s="73"/>
      <c r="AZ1857" s="73"/>
      <c r="BA1857" s="73"/>
      <c r="BB1857" s="73"/>
      <c r="BC1857" s="73"/>
      <c r="BD1857" s="73"/>
      <c r="BE1857" s="73"/>
      <c r="BF1857" s="73"/>
      <c r="BG1857" s="73"/>
      <c r="BH1857" s="73"/>
      <c r="BI1857" s="73"/>
      <c r="BJ1857" s="73"/>
      <c r="BK1857" s="73"/>
      <c r="BL1857" s="73"/>
      <c r="BM1857" s="73"/>
      <c r="BN1857" s="73"/>
      <c r="BO1857" s="73"/>
      <c r="BP1857" s="73"/>
      <c r="BQ1857" s="73"/>
      <c r="BR1857" s="73"/>
      <c r="BS1857" s="73"/>
      <c r="BT1857" s="73"/>
      <c r="BU1857" s="73"/>
      <c r="BV1857" s="73"/>
      <c r="BW1857" s="73"/>
      <c r="BX1857" s="73"/>
      <c r="BY1857" s="73"/>
      <c r="BZ1857" s="73"/>
      <c r="CA1857" s="73"/>
      <c r="CB1857" s="73"/>
      <c r="CC1857" s="73"/>
      <c r="CD1857" s="73"/>
      <c r="CE1857" s="73"/>
      <c r="CF1857" s="73"/>
      <c r="CG1857" s="73"/>
      <c r="CH1857" s="73"/>
      <c r="CI1857" s="73"/>
      <c r="CJ1857" s="73"/>
      <c r="CK1857" s="73"/>
    </row>
    <row r="1858" spans="2:89" x14ac:dyDescent="0.35">
      <c r="B1858" s="155" t="s">
        <v>305</v>
      </c>
      <c r="D1858" t="s">
        <v>764</v>
      </c>
      <c r="E1858" t="str">
        <f t="shared" si="2101"/>
        <v>1858 LAMORTR-S</v>
      </c>
      <c r="F1858" s="281"/>
      <c r="H1858" s="59">
        <v>0.5</v>
      </c>
      <c r="I1858" s="31"/>
      <c r="J1858" s="31"/>
      <c r="K1858" s="31"/>
      <c r="L1858" s="31"/>
      <c r="M1858" s="31"/>
      <c r="N1858" s="31"/>
      <c r="O1858" s="31"/>
      <c r="P1858" s="31"/>
      <c r="R1858" s="31"/>
      <c r="S1858" s="73"/>
      <c r="T1858" s="73"/>
      <c r="U1858" s="73"/>
      <c r="V1858" s="73"/>
      <c r="W1858" s="73"/>
      <c r="X1858" s="73"/>
      <c r="Y1858" s="73"/>
      <c r="Z1858" s="73"/>
      <c r="AA1858" s="73"/>
      <c r="AB1858" s="73"/>
      <c r="AC1858" s="73"/>
      <c r="AD1858" s="73"/>
      <c r="AE1858" s="73"/>
      <c r="AF1858" s="73"/>
      <c r="AG1858" s="73"/>
      <c r="AH1858" s="73"/>
      <c r="AI1858" s="73"/>
      <c r="AJ1858" s="73"/>
      <c r="AK1858" s="73"/>
      <c r="AL1858" s="73"/>
      <c r="AM1858" s="73"/>
      <c r="AN1858" s="73"/>
      <c r="AO1858" s="73"/>
      <c r="AP1858" s="73"/>
      <c r="AQ1858" s="73"/>
      <c r="AR1858" s="73"/>
      <c r="AS1858" s="73"/>
      <c r="AT1858" s="73"/>
      <c r="AU1858" s="73"/>
      <c r="AV1858" s="73"/>
      <c r="AW1858" s="73"/>
      <c r="AX1858" s="73"/>
      <c r="AY1858" s="73"/>
      <c r="AZ1858" s="73"/>
      <c r="BA1858" s="73"/>
      <c r="BB1858" s="73"/>
      <c r="BC1858" s="73"/>
      <c r="BD1858" s="73"/>
      <c r="BE1858" s="73"/>
      <c r="BF1858" s="73"/>
      <c r="BG1858" s="73"/>
      <c r="BH1858" s="73"/>
      <c r="BI1858" s="73"/>
      <c r="BJ1858" s="73"/>
      <c r="BK1858" s="73"/>
      <c r="BL1858" s="73"/>
      <c r="BM1858" s="73"/>
      <c r="BN1858" s="73"/>
      <c r="BO1858" s="73"/>
      <c r="BP1858" s="73"/>
      <c r="BQ1858" s="73"/>
      <c r="BR1858" s="73"/>
      <c r="BS1858" s="73"/>
      <c r="BT1858" s="73"/>
      <c r="BU1858" s="73"/>
      <c r="BV1858" s="73"/>
      <c r="BW1858" s="73"/>
      <c r="BX1858" s="73"/>
      <c r="BY1858" s="73"/>
      <c r="BZ1858" s="73"/>
      <c r="CA1858" s="73"/>
      <c r="CB1858" s="73"/>
      <c r="CC1858" s="73"/>
      <c r="CD1858" s="73"/>
      <c r="CE1858" s="73"/>
      <c r="CF1858" s="73"/>
      <c r="CG1858" s="73"/>
      <c r="CH1858" s="73"/>
      <c r="CI1858" s="73"/>
      <c r="CJ1858" s="73"/>
      <c r="CK1858" s="73"/>
    </row>
    <row r="1859" spans="2:89" x14ac:dyDescent="0.35">
      <c r="B1859" s="156" t="s">
        <v>289</v>
      </c>
      <c r="D1859" t="s">
        <v>764</v>
      </c>
      <c r="E1859" t="str">
        <f t="shared" si="2101"/>
        <v>1859 LAMORTR-S</v>
      </c>
      <c r="F1859" s="281"/>
      <c r="H1859" s="91">
        <v>0</v>
      </c>
      <c r="I1859" s="31"/>
      <c r="J1859" s="31"/>
      <c r="K1859" s="31"/>
      <c r="L1859" s="31"/>
      <c r="M1859" s="31"/>
      <c r="N1859" s="31"/>
      <c r="O1859" s="31"/>
      <c r="P1859" s="31"/>
      <c r="R1859" s="31"/>
      <c r="S1859" s="73"/>
      <c r="T1859" s="73"/>
      <c r="U1859" s="73"/>
      <c r="V1859" s="73"/>
      <c r="W1859" s="73"/>
      <c r="X1859" s="73"/>
      <c r="Y1859" s="73"/>
      <c r="Z1859" s="73"/>
      <c r="AA1859" s="73"/>
      <c r="AB1859" s="73"/>
      <c r="AC1859" s="73"/>
      <c r="AD1859" s="73"/>
      <c r="AE1859" s="73"/>
      <c r="AF1859" s="73"/>
      <c r="AG1859" s="73"/>
      <c r="AH1859" s="73"/>
      <c r="AI1859" s="73"/>
      <c r="AJ1859" s="73"/>
      <c r="AK1859" s="73"/>
      <c r="AL1859" s="73"/>
      <c r="AM1859" s="73"/>
      <c r="AN1859" s="73"/>
      <c r="AO1859" s="73"/>
      <c r="AP1859" s="73"/>
      <c r="AQ1859" s="73"/>
      <c r="AR1859" s="73"/>
      <c r="AS1859" s="73"/>
      <c r="AT1859" s="73"/>
      <c r="AU1859" s="73"/>
      <c r="AV1859" s="73"/>
      <c r="AW1859" s="73"/>
      <c r="AX1859" s="73"/>
      <c r="AY1859" s="73"/>
      <c r="AZ1859" s="73"/>
      <c r="BA1859" s="73"/>
      <c r="BB1859" s="73"/>
      <c r="BC1859" s="73"/>
      <c r="BD1859" s="73"/>
      <c r="BE1859" s="73"/>
      <c r="BF1859" s="73"/>
      <c r="BG1859" s="73"/>
      <c r="BH1859" s="73"/>
      <c r="BI1859" s="73"/>
      <c r="BJ1859" s="73"/>
      <c r="BK1859" s="73"/>
      <c r="BL1859" s="73"/>
      <c r="BM1859" s="73"/>
      <c r="BN1859" s="73"/>
      <c r="BO1859" s="73"/>
      <c r="BP1859" s="73"/>
      <c r="BQ1859" s="73"/>
      <c r="BR1859" s="73"/>
      <c r="BS1859" s="73"/>
      <c r="BT1859" s="73"/>
      <c r="BU1859" s="73"/>
      <c r="BV1859" s="73"/>
      <c r="BW1859" s="73"/>
      <c r="BX1859" s="73"/>
      <c r="BY1859" s="73"/>
      <c r="BZ1859" s="73"/>
      <c r="CA1859" s="73"/>
      <c r="CB1859" s="73"/>
      <c r="CC1859" s="73"/>
      <c r="CD1859" s="73"/>
      <c r="CE1859" s="73"/>
      <c r="CF1859" s="73"/>
      <c r="CG1859" s="73"/>
      <c r="CH1859" s="73"/>
      <c r="CI1859" s="73"/>
      <c r="CJ1859" s="73"/>
      <c r="CK1859" s="73"/>
    </row>
    <row r="1860" spans="2:89" x14ac:dyDescent="0.35">
      <c r="B1860" s="124"/>
      <c r="D1860" t="s">
        <v>764</v>
      </c>
      <c r="E1860" t="str">
        <f t="shared" si="2101"/>
        <v>1860 LAMORTR-S</v>
      </c>
      <c r="H1860" s="31"/>
      <c r="I1860" s="31"/>
      <c r="J1860" s="31"/>
      <c r="K1860" s="31"/>
      <c r="L1860" s="31"/>
      <c r="M1860" s="31"/>
      <c r="N1860" s="31"/>
      <c r="O1860" s="31"/>
      <c r="P1860" s="31"/>
      <c r="R1860" s="31"/>
      <c r="S1860" s="73"/>
      <c r="T1860" s="73"/>
      <c r="U1860" s="73"/>
      <c r="V1860" s="73"/>
      <c r="W1860" s="73"/>
      <c r="X1860" s="73"/>
      <c r="Y1860" s="73"/>
      <c r="Z1860" s="73"/>
      <c r="AA1860" s="73"/>
      <c r="AB1860" s="73"/>
      <c r="AC1860" s="73"/>
      <c r="AD1860" s="73"/>
      <c r="AE1860" s="73"/>
      <c r="AF1860" s="73"/>
      <c r="AG1860" s="73"/>
      <c r="AH1860" s="73"/>
      <c r="AI1860" s="73"/>
      <c r="AJ1860" s="73"/>
      <c r="AK1860" s="73"/>
      <c r="AL1860" s="73"/>
      <c r="AM1860" s="73"/>
      <c r="AN1860" s="73"/>
      <c r="AO1860" s="73"/>
      <c r="AP1860" s="73"/>
      <c r="AQ1860" s="73"/>
      <c r="AR1860" s="73"/>
      <c r="AS1860" s="73"/>
      <c r="AT1860" s="73"/>
      <c r="AU1860" s="73"/>
      <c r="AV1860" s="73"/>
      <c r="AW1860" s="73"/>
      <c r="AX1860" s="73"/>
      <c r="AY1860" s="73"/>
      <c r="AZ1860" s="73"/>
      <c r="BA1860" s="73"/>
      <c r="BB1860" s="73"/>
      <c r="BC1860" s="73"/>
      <c r="BD1860" s="73"/>
      <c r="BE1860" s="73"/>
      <c r="BF1860" s="73"/>
      <c r="BG1860" s="73"/>
      <c r="BH1860" s="73"/>
      <c r="BI1860" s="73"/>
      <c r="BJ1860" s="73"/>
      <c r="BK1860" s="73"/>
      <c r="BL1860" s="73"/>
      <c r="BM1860" s="73"/>
      <c r="BN1860" s="73"/>
      <c r="BO1860" s="73"/>
      <c r="BP1860" s="73"/>
      <c r="BQ1860" s="73"/>
      <c r="BR1860" s="73"/>
      <c r="BS1860" s="73"/>
      <c r="BT1860" s="73"/>
      <c r="BU1860" s="73"/>
      <c r="BV1860" s="73"/>
      <c r="BW1860" s="73"/>
      <c r="BX1860" s="73"/>
      <c r="BY1860" s="73"/>
      <c r="BZ1860" s="73"/>
      <c r="CA1860" s="73"/>
      <c r="CB1860" s="73"/>
      <c r="CC1860" s="73"/>
      <c r="CD1860" s="73"/>
      <c r="CE1860" s="73"/>
      <c r="CF1860" s="73"/>
      <c r="CG1860" s="73"/>
      <c r="CH1860" s="73"/>
      <c r="CI1860" s="73"/>
      <c r="CJ1860" s="73"/>
      <c r="CK1860" s="73"/>
    </row>
    <row r="1861" spans="2:89" ht="16.5" customHeight="1" x14ac:dyDescent="0.35">
      <c r="B1861" s="95" t="s">
        <v>290</v>
      </c>
      <c r="D1861" t="s">
        <v>764</v>
      </c>
      <c r="E1861" t="str">
        <f t="shared" si="2101"/>
        <v>1861 LAMORTR-S</v>
      </c>
      <c r="R1861" s="92"/>
      <c r="S1861" s="150"/>
      <c r="T1861" s="150"/>
      <c r="U1861" s="150"/>
      <c r="V1861" s="150"/>
      <c r="W1861" s="150"/>
      <c r="X1861" s="150"/>
      <c r="Y1861" s="150"/>
      <c r="Z1861" s="150"/>
      <c r="AA1861" s="150"/>
      <c r="AB1861" s="150"/>
      <c r="AC1861" s="150"/>
      <c r="AD1861" s="150"/>
      <c r="AE1861" s="150"/>
      <c r="AF1861" s="150"/>
      <c r="AG1861" s="150"/>
      <c r="AH1861" s="150"/>
      <c r="AI1861" s="150"/>
      <c r="AJ1861" s="150"/>
      <c r="AK1861" s="150"/>
      <c r="AL1861" s="150"/>
      <c r="AM1861" s="150"/>
      <c r="AN1861" s="150"/>
      <c r="AO1861" s="150"/>
      <c r="AP1861" s="150"/>
      <c r="AQ1861" s="150"/>
      <c r="AR1861" s="150"/>
      <c r="AS1861" s="150"/>
      <c r="AT1861" s="150"/>
      <c r="AU1861" s="150"/>
      <c r="AV1861" s="150"/>
      <c r="AW1861" s="150"/>
      <c r="AX1861" s="150"/>
      <c r="AY1861" s="150"/>
      <c r="AZ1861" s="150"/>
      <c r="BA1861" s="150"/>
      <c r="BB1861" s="150"/>
      <c r="BC1861" s="150"/>
      <c r="BD1861" s="150"/>
      <c r="BE1861" s="150"/>
      <c r="BF1861" s="150"/>
      <c r="BG1861" s="150"/>
      <c r="BH1861" s="150"/>
      <c r="BI1861" s="150"/>
      <c r="BJ1861" s="150"/>
      <c r="BK1861" s="150"/>
      <c r="BL1861" s="150"/>
      <c r="BM1861" s="150"/>
      <c r="BN1861" s="150"/>
      <c r="BO1861" s="150"/>
      <c r="BP1861" s="150"/>
      <c r="BQ1861" s="150"/>
      <c r="BR1861" s="150"/>
      <c r="BS1861" s="150"/>
      <c r="BT1861" s="150"/>
      <c r="BU1861" s="150"/>
      <c r="BV1861" s="150"/>
      <c r="BW1861" s="150"/>
      <c r="BX1861" s="150"/>
      <c r="BY1861" s="150"/>
      <c r="BZ1861" s="150"/>
      <c r="CA1861" s="150"/>
      <c r="CB1861" s="150"/>
      <c r="CC1861" s="150"/>
      <c r="CD1861" s="150"/>
      <c r="CE1861" s="150"/>
      <c r="CF1861" s="150"/>
      <c r="CG1861" s="150"/>
      <c r="CH1861" s="150"/>
      <c r="CI1861" s="150"/>
      <c r="CJ1861" s="150"/>
      <c r="CK1861" s="150"/>
    </row>
    <row r="1862" spans="2:89" ht="16.5" customHeight="1" x14ac:dyDescent="0.35">
      <c r="B1862" s="154" t="s">
        <v>289</v>
      </c>
      <c r="D1862" t="s">
        <v>764</v>
      </c>
      <c r="E1862" t="str">
        <f t="shared" si="2101"/>
        <v>1862 LAMORTR-S</v>
      </c>
      <c r="K1862" s="24">
        <v>0</v>
      </c>
      <c r="L1862" s="24">
        <f ca="1">SUMIF($4:$4,L$2,1862:1862)</f>
        <v>9.7863299327117011E+119</v>
      </c>
      <c r="M1862" s="24">
        <f ca="1">SUMIF($4:$4,M$2,1862:1862)</f>
        <v>-5.871821705846523E+177</v>
      </c>
      <c r="N1862" s="24">
        <f ca="1">SUMIF($4:$4,N$2,1862:1862)</f>
        <v>-4.3563255527959624E+233</v>
      </c>
      <c r="O1862" s="24">
        <f ca="1">SUMIF($4:$4,O$2,1862:1862)</f>
        <v>1.1616225748726019E+288</v>
      </c>
      <c r="P1862" s="24">
        <f>SUMIF($4:$4,P$2,1862:1862)</f>
        <v>0</v>
      </c>
      <c r="R1862"/>
      <c r="S1862" s="62">
        <f t="shared" ref="S1862:AY1862" ca="1" si="2102">R1866</f>
        <v>0</v>
      </c>
      <c r="T1862" s="62">
        <f t="shared" ca="1" si="2102"/>
        <v>-181976297.32047686</v>
      </c>
      <c r="U1862" s="62">
        <f t="shared" ca="1" si="2102"/>
        <v>-3400080974491.2183</v>
      </c>
      <c r="V1862" s="62">
        <f t="shared" ca="1" si="2102"/>
        <v>-3.1606256681772928E+16</v>
      </c>
      <c r="W1862" s="62">
        <f t="shared" ca="1" si="2102"/>
        <v>5.9487825723685757E+19</v>
      </c>
      <c r="X1862" s="62">
        <f t="shared" ca="1" si="2102"/>
        <v>1.9346127343548664E+26</v>
      </c>
      <c r="Y1862" s="62">
        <f t="shared" ca="1" si="2102"/>
        <v>9.8980718934819403E+31</v>
      </c>
      <c r="Z1862" s="62">
        <f t="shared" ca="1" si="2102"/>
        <v>3.8226516699233665E+37</v>
      </c>
      <c r="AA1862" s="62">
        <f t="shared" ca="1" si="2102"/>
        <v>1.193356553971582E+43</v>
      </c>
      <c r="AB1862" s="62">
        <f t="shared" ca="1" si="2102"/>
        <v>3.1354499564876359E+48</v>
      </c>
      <c r="AC1862" s="62">
        <f t="shared" ca="1" si="2102"/>
        <v>6.9751945799268458E+53</v>
      </c>
      <c r="AD1862" s="62">
        <f t="shared" ca="1" si="2102"/>
        <v>1.036849266366917E+59</v>
      </c>
      <c r="AE1862" s="62">
        <f t="shared" ca="1" si="2102"/>
        <v>1.3507777276249711E+64</v>
      </c>
      <c r="AF1862" s="62">
        <f t="shared" ca="1" si="2102"/>
        <v>1.6122436615848982E+69</v>
      </c>
      <c r="AG1862" s="62">
        <f t="shared" ca="1" si="2102"/>
        <v>1.3878958405902857E+74</v>
      </c>
      <c r="AH1862" s="62">
        <f t="shared" ca="1" si="2102"/>
        <v>1.8231426515938167E+78</v>
      </c>
      <c r="AI1862" s="62">
        <f t="shared" ca="1" si="2102"/>
        <v>-2.098056578285488E+84</v>
      </c>
      <c r="AJ1862" s="62">
        <f t="shared" ca="1" si="2102"/>
        <v>-5.0544078062456982E+89</v>
      </c>
      <c r="AK1862" s="62">
        <f t="shared" ca="1" si="2102"/>
        <v>-8.0201891756662521E+94</v>
      </c>
      <c r="AL1862" s="62">
        <f t="shared" ca="1" si="2102"/>
        <v>-1.0361326828452357E+100</v>
      </c>
      <c r="AM1862" s="62">
        <f t="shared" ca="1" si="2102"/>
        <v>-1.1684628307495173E+105</v>
      </c>
      <c r="AN1862" s="62">
        <f t="shared" ca="1" si="2102"/>
        <v>-1.1900646584384172E+110</v>
      </c>
      <c r="AO1862" s="62">
        <f t="shared" ca="1" si="2102"/>
        <v>-1.1168740138160939E+115</v>
      </c>
      <c r="AP1862" s="62">
        <f t="shared" ca="1" si="2102"/>
        <v>-9.786442550801594E+119</v>
      </c>
      <c r="AQ1862" s="62">
        <f t="shared" ca="1" si="2102"/>
        <v>-8.0798896961067728E+124</v>
      </c>
      <c r="AR1862" s="62">
        <f t="shared" ca="1" si="2102"/>
        <v>-6.3272934253275469E+129</v>
      </c>
      <c r="AS1862" s="62">
        <f t="shared" ca="1" si="2102"/>
        <v>-4.7227538012247247E+134</v>
      </c>
      <c r="AT1862" s="62">
        <f t="shared" ca="1" si="2102"/>
        <v>-3.0742269762678015E+139</v>
      </c>
      <c r="AU1862" s="62">
        <f t="shared" ca="1" si="2102"/>
        <v>-1.5083643605645684E+144</v>
      </c>
      <c r="AV1862" s="62">
        <f t="shared" ca="1" si="2102"/>
        <v>-3.9325688785899454E+148</v>
      </c>
      <c r="AW1862" s="62">
        <f t="shared" ca="1" si="2102"/>
        <v>1.5322734530414891E+153</v>
      </c>
      <c r="AX1862" s="62">
        <f t="shared" ca="1" si="2102"/>
        <v>2.968993896093162E+158</v>
      </c>
      <c r="AY1862" s="62">
        <f t="shared" ca="1" si="2102"/>
        <v>2.5776926681744023E+163</v>
      </c>
      <c r="AZ1862" s="62">
        <f t="shared" ref="AZ1862:CE1862" ca="1" si="2103">AY1866</f>
        <v>1.7531869035543669E+168</v>
      </c>
      <c r="BA1862" s="62">
        <f t="shared" ca="1" si="2103"/>
        <v>1.0531058034549203E+173</v>
      </c>
      <c r="BB1862" s="62">
        <f t="shared" ca="1" si="2103"/>
        <v>5.8719278939563567E+177</v>
      </c>
      <c r="BC1862" s="62">
        <f t="shared" ca="1" si="2103"/>
        <v>3.1143265867727238E+182</v>
      </c>
      <c r="BD1862" s="62">
        <f t="shared" ca="1" si="2103"/>
        <v>1.5905534326356502E+187</v>
      </c>
      <c r="BE1862" s="62">
        <f t="shared" ca="1" si="2103"/>
        <v>7.8698345182160927E+191</v>
      </c>
      <c r="BF1862" s="62">
        <f t="shared" ca="1" si="2103"/>
        <v>3.7837980528644247E+196</v>
      </c>
      <c r="BG1862" s="62">
        <f t="shared" ca="1" si="2103"/>
        <v>1.7706858341314183E+201</v>
      </c>
      <c r="BH1862" s="62">
        <f t="shared" ca="1" si="2103"/>
        <v>8.0732898128741111E+205</v>
      </c>
      <c r="BI1862" s="62">
        <f t="shared" ca="1" si="2103"/>
        <v>3.589120121481061E+210</v>
      </c>
      <c r="BJ1862" s="62">
        <f t="shared" ca="1" si="2103"/>
        <v>1.5568120828177307E+215</v>
      </c>
      <c r="BK1862" s="62">
        <f t="shared" ca="1" si="2103"/>
        <v>6.5924898647171399E+219</v>
      </c>
      <c r="BL1862" s="62">
        <f t="shared" ca="1" si="2103"/>
        <v>2.7268542199590478E+224</v>
      </c>
      <c r="BM1862" s="62">
        <f t="shared" ca="1" si="2103"/>
        <v>1.1022743607231949E+229</v>
      </c>
      <c r="BN1862" s="62">
        <f t="shared" ca="1" si="2103"/>
        <v>4.3564366987027323E+233</v>
      </c>
      <c r="BO1862" s="62">
        <f t="shared" ca="1" si="2103"/>
        <v>1.6840993525060123E+238</v>
      </c>
      <c r="BP1862" s="62">
        <f t="shared" ca="1" si="2103"/>
        <v>6.3703143145747031E+242</v>
      </c>
      <c r="BQ1862" s="62">
        <f t="shared" ca="1" si="2103"/>
        <v>-4.2740905170926791E+246</v>
      </c>
      <c r="BR1862" s="62">
        <f t="shared" ca="1" si="2103"/>
        <v>-6.8377826449751974E+251</v>
      </c>
      <c r="BS1862" s="62">
        <f t="shared" ca="1" si="2103"/>
        <v>-2.9295362737486038E+256</v>
      </c>
      <c r="BT1862" s="62">
        <f t="shared" ca="1" si="2103"/>
        <v>-1.0504320209355282E+261</v>
      </c>
      <c r="BU1862" s="62">
        <f t="shared" ca="1" si="2103"/>
        <v>-3.5924990666831985E+265</v>
      </c>
      <c r="BV1862" s="62">
        <f t="shared" ca="1" si="2103"/>
        <v>-1.1984551278622214E+270</v>
      </c>
      <c r="BW1862" s="62">
        <f t="shared" ca="1" si="2103"/>
        <v>-3.9090427383881616E+274</v>
      </c>
      <c r="BX1862" s="62">
        <f t="shared" ca="1" si="2103"/>
        <v>-1.244948270067134E+279</v>
      </c>
      <c r="BY1862" s="62">
        <f t="shared" ca="1" si="2103"/>
        <v>-3.8609505626069428E+283</v>
      </c>
      <c r="BZ1862" s="62">
        <f t="shared" ca="1" si="2103"/>
        <v>-1.1616615060824396E+288</v>
      </c>
      <c r="CA1862" s="62">
        <f t="shared" ca="1" si="2103"/>
        <v>-3.3752389734316392E+292</v>
      </c>
      <c r="CB1862" s="62">
        <f t="shared" ca="1" si="2103"/>
        <v>-9.4200525491710056E+296</v>
      </c>
      <c r="CC1862" s="62">
        <f t="shared" ca="1" si="2103"/>
        <v>-2.5102543145089685E+301</v>
      </c>
      <c r="CD1862" s="62">
        <f t="shared" ca="1" si="2103"/>
        <v>-6.3429302319610344E+305</v>
      </c>
      <c r="CE1862" s="62" t="e">
        <f t="shared" ca="1" si="2103"/>
        <v>#NUM!</v>
      </c>
      <c r="CF1862" s="62" t="e">
        <f t="shared" ref="CF1862:CK1862" ca="1" si="2104">CE1866</f>
        <v>#NUM!</v>
      </c>
      <c r="CG1862" s="62" t="e">
        <f t="shared" ca="1" si="2104"/>
        <v>#NUM!</v>
      </c>
      <c r="CH1862" s="62" t="e">
        <f t="shared" ca="1" si="2104"/>
        <v>#NUM!</v>
      </c>
      <c r="CI1862" s="62" t="e">
        <f t="shared" ca="1" si="2104"/>
        <v>#NUM!</v>
      </c>
      <c r="CJ1862" s="62" t="e">
        <f t="shared" ca="1" si="2104"/>
        <v>#NUM!</v>
      </c>
      <c r="CK1862" s="62" t="e">
        <f t="shared" ca="1" si="2104"/>
        <v>#NUM!</v>
      </c>
    </row>
    <row r="1863" spans="2:89" ht="16.5" customHeight="1" x14ac:dyDescent="0.35">
      <c r="B1863" s="154" t="str">
        <f>"New loans originated - "&amp;SUBSTITUTE(B1852,":","")</f>
        <v>New loans originated - Revenue driven amortizing loan - no defaults</v>
      </c>
      <c r="C1863" s="12"/>
      <c r="D1863" t="s">
        <v>764</v>
      </c>
      <c r="E1863" t="str">
        <f t="shared" si="2101"/>
        <v>1863 LAMORTR-S</v>
      </c>
      <c r="F1863" s="12"/>
      <c r="G1863" t="str">
        <f>E1863</f>
        <v>1863 LAMORTR-S</v>
      </c>
      <c r="K1863" s="24">
        <f t="shared" ref="K1863:P1865" ca="1" si="2105">SUMIF($3:$3,K$2,1863:1863)</f>
        <v>96000</v>
      </c>
      <c r="L1863" s="24">
        <f t="shared" ca="1" si="2105"/>
        <v>96000</v>
      </c>
      <c r="M1863" s="24">
        <f t="shared" ca="1" si="2105"/>
        <v>96000</v>
      </c>
      <c r="N1863" s="24">
        <f t="shared" ca="1" si="2105"/>
        <v>96000</v>
      </c>
      <c r="O1863" s="24">
        <f t="shared" ca="1" si="2105"/>
        <v>96000</v>
      </c>
      <c r="P1863" s="24">
        <f t="shared" ca="1" si="2105"/>
        <v>88000</v>
      </c>
      <c r="R1863"/>
      <c r="S1863" s="80" cm="1">
        <f t="array" aca="1" ref="S1863" ca="1">INDIRECT(S1846)*(1-$H1856)</f>
        <v>8000</v>
      </c>
      <c r="T1863" s="80" cm="1">
        <f t="array" aca="1" ref="T1863" ca="1">INDIRECT(T1846)*(1-$H1856)</f>
        <v>8000</v>
      </c>
      <c r="U1863" s="80" cm="1">
        <f t="array" aca="1" ref="U1863" ca="1">INDIRECT(U1846)*(1-$H1856)</f>
        <v>8000</v>
      </c>
      <c r="V1863" s="80" cm="1">
        <f t="array" aca="1" ref="V1863" ca="1">INDIRECT(V1846)*(1-$H1856)</f>
        <v>8000</v>
      </c>
      <c r="W1863" s="80" cm="1">
        <f t="array" aca="1" ref="W1863" ca="1">INDIRECT(W1846)*(1-$H1856)</f>
        <v>8000</v>
      </c>
      <c r="X1863" s="80" cm="1">
        <f t="array" aca="1" ref="X1863" ca="1">INDIRECT(X1846)*(1-$H1856)</f>
        <v>8000</v>
      </c>
      <c r="Y1863" s="80" cm="1">
        <f t="array" aca="1" ref="Y1863" ca="1">INDIRECT(Y1846)*(1-$H1856)</f>
        <v>8000</v>
      </c>
      <c r="Z1863" s="80" cm="1">
        <f t="array" aca="1" ref="Z1863" ca="1">INDIRECT(Z1846)*(1-$H1856)</f>
        <v>8000</v>
      </c>
      <c r="AA1863" s="80" cm="1">
        <f t="array" aca="1" ref="AA1863" ca="1">INDIRECT(AA1846)*(1-$H1856)</f>
        <v>8000</v>
      </c>
      <c r="AB1863" s="80" cm="1">
        <f t="array" aca="1" ref="AB1863" ca="1">INDIRECT(AB1846)*(1-$H1856)</f>
        <v>8000</v>
      </c>
      <c r="AC1863" s="80" cm="1">
        <f t="array" aca="1" ref="AC1863" ca="1">INDIRECT(AC1846)*(1-$H1856)</f>
        <v>8000</v>
      </c>
      <c r="AD1863" s="80" cm="1">
        <f t="array" aca="1" ref="AD1863" ca="1">INDIRECT(AD1846)*(1-$H1856)</f>
        <v>8000</v>
      </c>
      <c r="AE1863" s="80" cm="1">
        <f t="array" aca="1" ref="AE1863" ca="1">INDIRECT(AE1846)*(1-$H1856)</f>
        <v>8000</v>
      </c>
      <c r="AF1863" s="80" cm="1">
        <f t="array" aca="1" ref="AF1863" ca="1">INDIRECT(AF1846)*(1-$H1856)</f>
        <v>8000</v>
      </c>
      <c r="AG1863" s="80" cm="1">
        <f t="array" aca="1" ref="AG1863" ca="1">INDIRECT(AG1846)*(1-$H1856)</f>
        <v>8000</v>
      </c>
      <c r="AH1863" s="80" cm="1">
        <f t="array" aca="1" ref="AH1863" ca="1">INDIRECT(AH1846)*(1-$H1856)</f>
        <v>8000</v>
      </c>
      <c r="AI1863" s="80" cm="1">
        <f t="array" aca="1" ref="AI1863" ca="1">INDIRECT(AI1846)*(1-$H1856)</f>
        <v>8000</v>
      </c>
      <c r="AJ1863" s="80" cm="1">
        <f t="array" aca="1" ref="AJ1863" ca="1">INDIRECT(AJ1846)*(1-$H1856)</f>
        <v>8000</v>
      </c>
      <c r="AK1863" s="80" cm="1">
        <f t="array" aca="1" ref="AK1863" ca="1">INDIRECT(AK1846)*(1-$H1856)</f>
        <v>8000</v>
      </c>
      <c r="AL1863" s="80" cm="1">
        <f t="array" aca="1" ref="AL1863" ca="1">INDIRECT(AL1846)*(1-$H1856)</f>
        <v>8000</v>
      </c>
      <c r="AM1863" s="80" cm="1">
        <f t="array" aca="1" ref="AM1863" ca="1">INDIRECT(AM1846)*(1-$H1856)</f>
        <v>8000</v>
      </c>
      <c r="AN1863" s="80" cm="1">
        <f t="array" aca="1" ref="AN1863" ca="1">INDIRECT(AN1846)*(1-$H1856)</f>
        <v>8000</v>
      </c>
      <c r="AO1863" s="80" cm="1">
        <f t="array" aca="1" ref="AO1863" ca="1">INDIRECT(AO1846)*(1-$H1856)</f>
        <v>8000</v>
      </c>
      <c r="AP1863" s="80" cm="1">
        <f t="array" aca="1" ref="AP1863" ca="1">INDIRECT(AP1846)*(1-$H1856)</f>
        <v>8000</v>
      </c>
      <c r="AQ1863" s="80" cm="1">
        <f t="array" aca="1" ref="AQ1863" ca="1">INDIRECT(AQ1846)*(1-$H1856)</f>
        <v>8000</v>
      </c>
      <c r="AR1863" s="80" cm="1">
        <f t="array" aca="1" ref="AR1863" ca="1">INDIRECT(AR1846)*(1-$H1856)</f>
        <v>8000</v>
      </c>
      <c r="AS1863" s="80" cm="1">
        <f t="array" aca="1" ref="AS1863" ca="1">INDIRECT(AS1846)*(1-$H1856)</f>
        <v>8000</v>
      </c>
      <c r="AT1863" s="80" cm="1">
        <f t="array" aca="1" ref="AT1863" ca="1">INDIRECT(AT1846)*(1-$H1856)</f>
        <v>8000</v>
      </c>
      <c r="AU1863" s="80" cm="1">
        <f t="array" aca="1" ref="AU1863" ca="1">INDIRECT(AU1846)*(1-$H1856)</f>
        <v>8000</v>
      </c>
      <c r="AV1863" s="80" cm="1">
        <f t="array" aca="1" ref="AV1863" ca="1">INDIRECT(AV1846)*(1-$H1856)</f>
        <v>8000</v>
      </c>
      <c r="AW1863" s="80" cm="1">
        <f t="array" aca="1" ref="AW1863" ca="1">INDIRECT(AW1846)*(1-$H1856)</f>
        <v>8000</v>
      </c>
      <c r="AX1863" s="80" cm="1">
        <f t="array" aca="1" ref="AX1863" ca="1">INDIRECT(AX1846)*(1-$H1856)</f>
        <v>8000</v>
      </c>
      <c r="AY1863" s="80" cm="1">
        <f t="array" aca="1" ref="AY1863" ca="1">INDIRECT(AY1846)*(1-$H1856)</f>
        <v>8000</v>
      </c>
      <c r="AZ1863" s="80" cm="1">
        <f t="array" aca="1" ref="AZ1863" ca="1">INDIRECT(AZ1846)*(1-$H1856)</f>
        <v>8000</v>
      </c>
      <c r="BA1863" s="80" cm="1">
        <f t="array" aca="1" ref="BA1863" ca="1">INDIRECT(BA1846)*(1-$H1856)</f>
        <v>8000</v>
      </c>
      <c r="BB1863" s="80" cm="1">
        <f t="array" aca="1" ref="BB1863" ca="1">INDIRECT(BB1846)*(1-$H1856)</f>
        <v>8000</v>
      </c>
      <c r="BC1863" s="80" cm="1">
        <f t="array" aca="1" ref="BC1863" ca="1">INDIRECT(BC1846)*(1-$H1856)</f>
        <v>8000</v>
      </c>
      <c r="BD1863" s="80" cm="1">
        <f t="array" aca="1" ref="BD1863" ca="1">INDIRECT(BD1846)*(1-$H1856)</f>
        <v>8000</v>
      </c>
      <c r="BE1863" s="80" cm="1">
        <f t="array" aca="1" ref="BE1863" ca="1">INDIRECT(BE1846)*(1-$H1856)</f>
        <v>8000</v>
      </c>
      <c r="BF1863" s="80" cm="1">
        <f t="array" aca="1" ref="BF1863" ca="1">INDIRECT(BF1846)*(1-$H1856)</f>
        <v>8000</v>
      </c>
      <c r="BG1863" s="80" cm="1">
        <f t="array" aca="1" ref="BG1863" ca="1">INDIRECT(BG1846)*(1-$H1856)</f>
        <v>8000</v>
      </c>
      <c r="BH1863" s="80" cm="1">
        <f t="array" aca="1" ref="BH1863" ca="1">INDIRECT(BH1846)*(1-$H1856)</f>
        <v>8000</v>
      </c>
      <c r="BI1863" s="80" cm="1">
        <f t="array" aca="1" ref="BI1863" ca="1">INDIRECT(BI1846)*(1-$H1856)</f>
        <v>8000</v>
      </c>
      <c r="BJ1863" s="80" cm="1">
        <f t="array" aca="1" ref="BJ1863" ca="1">INDIRECT(BJ1846)*(1-$H1856)</f>
        <v>8000</v>
      </c>
      <c r="BK1863" s="80" cm="1">
        <f t="array" aca="1" ref="BK1863" ca="1">INDIRECT(BK1846)*(1-$H1856)</f>
        <v>8000</v>
      </c>
      <c r="BL1863" s="80" cm="1">
        <f t="array" aca="1" ref="BL1863" ca="1">INDIRECT(BL1846)*(1-$H1856)</f>
        <v>8000</v>
      </c>
      <c r="BM1863" s="80" cm="1">
        <f t="array" aca="1" ref="BM1863" ca="1">INDIRECT(BM1846)*(1-$H1856)</f>
        <v>8000</v>
      </c>
      <c r="BN1863" s="80" cm="1">
        <f t="array" aca="1" ref="BN1863" ca="1">INDIRECT(BN1846)*(1-$H1856)</f>
        <v>8000</v>
      </c>
      <c r="BO1863" s="80" cm="1">
        <f t="array" aca="1" ref="BO1863" ca="1">INDIRECT(BO1846)*(1-$H1856)</f>
        <v>8000</v>
      </c>
      <c r="BP1863" s="80" cm="1">
        <f t="array" aca="1" ref="BP1863" ca="1">INDIRECT(BP1846)*(1-$H1856)</f>
        <v>8000</v>
      </c>
      <c r="BQ1863" s="80" cm="1">
        <f t="array" aca="1" ref="BQ1863" ca="1">INDIRECT(BQ1846)*(1-$H1856)</f>
        <v>8000</v>
      </c>
      <c r="BR1863" s="80" cm="1">
        <f t="array" aca="1" ref="BR1863" ca="1">INDIRECT(BR1846)*(1-$H1856)</f>
        <v>8000</v>
      </c>
      <c r="BS1863" s="80" cm="1">
        <f t="array" aca="1" ref="BS1863" ca="1">INDIRECT(BS1846)*(1-$H1856)</f>
        <v>8000</v>
      </c>
      <c r="BT1863" s="80" cm="1">
        <f t="array" aca="1" ref="BT1863" ca="1">INDIRECT(BT1846)*(1-$H1856)</f>
        <v>8000</v>
      </c>
      <c r="BU1863" s="80" cm="1">
        <f t="array" aca="1" ref="BU1863" ca="1">INDIRECT(BU1846)*(1-$H1856)</f>
        <v>8000</v>
      </c>
      <c r="BV1863" s="80" cm="1">
        <f t="array" aca="1" ref="BV1863" ca="1">INDIRECT(BV1846)*(1-$H1856)</f>
        <v>8000</v>
      </c>
      <c r="BW1863" s="80" cm="1">
        <f t="array" aca="1" ref="BW1863" ca="1">INDIRECT(BW1846)*(1-$H1856)</f>
        <v>8000</v>
      </c>
      <c r="BX1863" s="80" cm="1">
        <f t="array" aca="1" ref="BX1863" ca="1">INDIRECT(BX1846)*(1-$H1856)</f>
        <v>8000</v>
      </c>
      <c r="BY1863" s="80" cm="1">
        <f t="array" aca="1" ref="BY1863" ca="1">INDIRECT(BY1846)*(1-$H1856)</f>
        <v>8000</v>
      </c>
      <c r="BZ1863" s="80" cm="1">
        <f t="array" aca="1" ref="BZ1863" ca="1">INDIRECT(BZ1846)*(1-$H1856)</f>
        <v>8000</v>
      </c>
      <c r="CA1863" s="80" cm="1">
        <f t="array" aca="1" ref="CA1863" ca="1">INDIRECT(CA1846)*(1-$H1856)</f>
        <v>8000</v>
      </c>
      <c r="CB1863" s="80" cm="1">
        <f t="array" aca="1" ref="CB1863" ca="1">INDIRECT(CB1846)*(1-$H1856)</f>
        <v>8000</v>
      </c>
      <c r="CC1863" s="80" cm="1">
        <f t="array" aca="1" ref="CC1863" ca="1">INDIRECT(CC1846)*(1-$H1856)</f>
        <v>8000</v>
      </c>
      <c r="CD1863" s="80" cm="1">
        <f t="array" aca="1" ref="CD1863" ca="1">INDIRECT(CD1846)*(1-$H1856)</f>
        <v>8000</v>
      </c>
      <c r="CE1863" s="80" cm="1">
        <f t="array" aca="1" ref="CE1863" ca="1">INDIRECT(CE1846)*(1-$H1856)</f>
        <v>8000</v>
      </c>
      <c r="CF1863" s="80" cm="1">
        <f t="array" aca="1" ref="CF1863" ca="1">INDIRECT(CF1846)*(1-$H1856)</f>
        <v>8000</v>
      </c>
      <c r="CG1863" s="80" cm="1">
        <f t="array" aca="1" ref="CG1863" ca="1">INDIRECT(CG1846)*(1-$H1856)</f>
        <v>8000</v>
      </c>
      <c r="CH1863" s="80" cm="1">
        <f t="array" aca="1" ref="CH1863" ca="1">INDIRECT(CH1846)*(1-$H1856)</f>
        <v>8000</v>
      </c>
      <c r="CI1863" s="80" cm="1">
        <f t="array" aca="1" ref="CI1863" ca="1">INDIRECT(CI1846)*(1-$H1856)</f>
        <v>8000</v>
      </c>
      <c r="CJ1863" s="80" cm="1">
        <f t="array" aca="1" ref="CJ1863" ca="1">INDIRECT(CJ1846)*(1-$H1856)</f>
        <v>8000</v>
      </c>
      <c r="CK1863" s="80" cm="1">
        <f t="array" aca="1" ref="CK1863" ca="1">INDIRECT(CK1846)*(1-$H1856)</f>
        <v>8000</v>
      </c>
    </row>
    <row r="1864" spans="2:89" x14ac:dyDescent="0.35">
      <c r="B1864" s="154" t="str">
        <f>"Prepayment - "&amp;SUBSTITUTE(B1852,":","")</f>
        <v>Prepayment - Revenue driven amortizing loan - no defaults</v>
      </c>
      <c r="D1864" t="s">
        <v>764</v>
      </c>
      <c r="E1864" t="str">
        <f t="shared" si="2101"/>
        <v>1864 LAMORTR-S</v>
      </c>
      <c r="K1864" s="24">
        <f t="shared" si="2105"/>
        <v>0</v>
      </c>
      <c r="L1864" s="24">
        <f t="shared" si="2105"/>
        <v>0</v>
      </c>
      <c r="M1864" s="24">
        <f t="shared" si="2105"/>
        <v>0</v>
      </c>
      <c r="N1864" s="24">
        <f t="shared" si="2105"/>
        <v>0</v>
      </c>
      <c r="O1864" s="24">
        <f t="shared" si="2105"/>
        <v>0</v>
      </c>
      <c r="P1864" s="24">
        <f t="shared" si="2105"/>
        <v>0</v>
      </c>
      <c r="R1864"/>
      <c r="S1864" s="129">
        <v>0</v>
      </c>
      <c r="T1864" s="129">
        <v>0</v>
      </c>
      <c r="U1864" s="129">
        <v>0</v>
      </c>
      <c r="V1864" s="74">
        <v>0</v>
      </c>
      <c r="W1864" s="74">
        <v>0</v>
      </c>
      <c r="X1864" s="74">
        <v>0</v>
      </c>
      <c r="Y1864" s="74">
        <v>0</v>
      </c>
      <c r="Z1864" s="74">
        <v>0</v>
      </c>
      <c r="AA1864" s="74">
        <v>0</v>
      </c>
      <c r="AB1864" s="74">
        <v>0</v>
      </c>
      <c r="AC1864" s="74">
        <v>0</v>
      </c>
      <c r="AD1864" s="74">
        <v>0</v>
      </c>
      <c r="AE1864" s="74">
        <v>0</v>
      </c>
      <c r="AF1864" s="74">
        <v>0</v>
      </c>
      <c r="AG1864" s="74">
        <v>0</v>
      </c>
      <c r="AH1864" s="74">
        <v>0</v>
      </c>
      <c r="AI1864" s="74">
        <v>0</v>
      </c>
      <c r="AJ1864" s="74">
        <v>0</v>
      </c>
      <c r="AK1864" s="74">
        <v>0</v>
      </c>
      <c r="AL1864" s="74">
        <v>0</v>
      </c>
      <c r="AM1864" s="74">
        <v>0</v>
      </c>
      <c r="AN1864" s="74">
        <v>0</v>
      </c>
      <c r="AO1864" s="74">
        <v>0</v>
      </c>
      <c r="AP1864" s="74">
        <v>0</v>
      </c>
      <c r="AQ1864" s="74">
        <v>0</v>
      </c>
      <c r="AR1864" s="74">
        <v>0</v>
      </c>
      <c r="AS1864" s="74">
        <v>0</v>
      </c>
      <c r="AT1864" s="74">
        <v>0</v>
      </c>
      <c r="AU1864" s="74">
        <v>0</v>
      </c>
      <c r="AV1864" s="74">
        <v>0</v>
      </c>
      <c r="AW1864" s="74">
        <v>0</v>
      </c>
      <c r="AX1864" s="74">
        <v>0</v>
      </c>
      <c r="AY1864" s="74">
        <v>0</v>
      </c>
      <c r="AZ1864" s="74">
        <v>0</v>
      </c>
      <c r="BA1864" s="74">
        <v>0</v>
      </c>
      <c r="BB1864" s="74">
        <v>0</v>
      </c>
      <c r="BC1864" s="74">
        <v>0</v>
      </c>
      <c r="BD1864" s="74">
        <v>0</v>
      </c>
      <c r="BE1864" s="74">
        <v>0</v>
      </c>
      <c r="BF1864" s="74">
        <v>0</v>
      </c>
      <c r="BG1864" s="74">
        <v>0</v>
      </c>
      <c r="BH1864" s="74">
        <v>0</v>
      </c>
      <c r="BI1864" s="74">
        <v>0</v>
      </c>
      <c r="BJ1864" s="74">
        <v>0</v>
      </c>
      <c r="BK1864" s="74">
        <v>0</v>
      </c>
      <c r="BL1864" s="74">
        <v>0</v>
      </c>
      <c r="BM1864" s="74">
        <v>0</v>
      </c>
      <c r="BN1864" s="74">
        <v>0</v>
      </c>
      <c r="BO1864" s="74">
        <v>0</v>
      </c>
      <c r="BP1864" s="74">
        <v>0</v>
      </c>
      <c r="BQ1864" s="74">
        <v>0</v>
      </c>
      <c r="BR1864" s="74">
        <v>0</v>
      </c>
      <c r="BS1864" s="74">
        <v>0</v>
      </c>
      <c r="BT1864" s="74">
        <v>0</v>
      </c>
      <c r="BU1864" s="74">
        <v>0</v>
      </c>
      <c r="BV1864" s="74">
        <v>0</v>
      </c>
      <c r="BW1864" s="74">
        <v>0</v>
      </c>
      <c r="BX1864" s="74">
        <v>0</v>
      </c>
      <c r="BY1864" s="74">
        <v>0</v>
      </c>
      <c r="BZ1864" s="74">
        <v>0</v>
      </c>
      <c r="CA1864" s="74">
        <v>0</v>
      </c>
      <c r="CB1864" s="74">
        <v>0</v>
      </c>
      <c r="CC1864" s="74">
        <v>0</v>
      </c>
      <c r="CD1864" s="74">
        <v>0</v>
      </c>
      <c r="CE1864" s="74">
        <v>0</v>
      </c>
      <c r="CF1864" s="74">
        <v>0</v>
      </c>
      <c r="CG1864" s="74">
        <v>0</v>
      </c>
      <c r="CH1864" s="74">
        <v>0</v>
      </c>
      <c r="CI1864" s="74">
        <v>0</v>
      </c>
      <c r="CJ1864" s="74">
        <v>0</v>
      </c>
      <c r="CK1864" s="74">
        <v>0</v>
      </c>
    </row>
    <row r="1865" spans="2:89" x14ac:dyDescent="0.35">
      <c r="B1865" s="154" t="str">
        <f>"Principal payments - "&amp;SUBSTITUTE(B1852,":","")</f>
        <v>Principal payments - Revenue driven amortizing loan - no defaults</v>
      </c>
      <c r="C1865" s="59"/>
      <c r="D1865" t="s">
        <v>764</v>
      </c>
      <c r="E1865" t="str">
        <f t="shared" si="2101"/>
        <v>1865 LAMORTR-S</v>
      </c>
      <c r="G1865" s="59"/>
      <c r="K1865" s="134">
        <f t="shared" ca="1" si="2105"/>
        <v>1.3507984646794693E+64</v>
      </c>
      <c r="L1865" s="134">
        <f t="shared" ca="1" si="2105"/>
        <v>-8.0800854260653678E+124</v>
      </c>
      <c r="M1865" s="134">
        <f t="shared" ca="1" si="2105"/>
        <v>3.1144440263749507E+182</v>
      </c>
      <c r="N1865" s="134">
        <f t="shared" ca="1" si="2105"/>
        <v>1.684186482333103E+238</v>
      </c>
      <c r="O1865" s="134">
        <f t="shared" ca="1" si="2105"/>
        <v>-3.3754713095617594E+292</v>
      </c>
      <c r="P1865" s="134" t="e">
        <f t="shared" ca="1" si="2105"/>
        <v>#NUM!</v>
      </c>
      <c r="R1865"/>
      <c r="S1865" s="174">
        <f t="shared" ref="S1865" ca="1" si="2106">S1877+S1868</f>
        <v>181983660.66004568</v>
      </c>
      <c r="T1865" s="174">
        <f t="shared" ref="T1865:AX1865" ca="1" si="2107">T1877+T1868</f>
        <v>3400446473706.3833</v>
      </c>
      <c r="U1865" s="174">
        <f t="shared" ca="1" si="2107"/>
        <v>3.1613085356720916E+16</v>
      </c>
      <c r="V1865" s="174">
        <f t="shared" ca="1" si="2107"/>
        <v>-5.9424346481486316E+19</v>
      </c>
      <c r="W1865" s="174">
        <f t="shared" ca="1" si="2107"/>
        <v>-1.9346139287578918E+26</v>
      </c>
      <c r="X1865" s="174">
        <f t="shared" ca="1" si="2107"/>
        <v>-9.8981107469602012E+31</v>
      </c>
      <c r="Y1865" s="174">
        <f t="shared" ca="1" si="2107"/>
        <v>-3.8226715485701084E+37</v>
      </c>
      <c r="Z1865" s="174">
        <f t="shared" ca="1" si="2107"/>
        <v>-1.1933642311400849E+43</v>
      </c>
      <c r="AA1865" s="174">
        <f t="shared" ca="1" si="2107"/>
        <v>-3.1354739231026818E+48</v>
      </c>
      <c r="AB1865" s="174">
        <f t="shared" ca="1" si="2107"/>
        <v>-6.9752575503308109E+53</v>
      </c>
      <c r="AC1865" s="174">
        <f t="shared" ca="1" si="2107"/>
        <v>-1.0368632749135283E+59</v>
      </c>
      <c r="AD1865" s="174">
        <f t="shared" ca="1" si="2107"/>
        <v>-1.3507985510829886E+64</v>
      </c>
      <c r="AE1865" s="174">
        <f t="shared" ca="1" si="2107"/>
        <v>-1.6122707898062118E+69</v>
      </c>
      <c r="AF1865" s="174">
        <f t="shared" ca="1" si="2107"/>
        <v>-1.3879282199499741E+74</v>
      </c>
      <c r="AG1865" s="174">
        <f t="shared" ca="1" si="2107"/>
        <v>-1.8234213889270766E+78</v>
      </c>
      <c r="AH1865" s="174">
        <f t="shared" ca="1" si="2107"/>
        <v>2.098052916670861E+84</v>
      </c>
      <c r="AI1865" s="174">
        <f t="shared" ca="1" si="2107"/>
        <v>5.0544499421973844E+89</v>
      </c>
      <c r="AJ1865" s="174">
        <f t="shared" ca="1" si="2107"/>
        <v>8.0202906852293222E+94</v>
      </c>
      <c r="AK1865" s="174">
        <f t="shared" ca="1" si="2107"/>
        <v>1.036148790108195E+100</v>
      </c>
      <c r="AL1865" s="174">
        <f t="shared" ca="1" si="2107"/>
        <v>1.1684836398264247E+105</v>
      </c>
      <c r="AM1865" s="174">
        <f t="shared" ca="1" si="2107"/>
        <v>1.1900881251688148E+110</v>
      </c>
      <c r="AN1865" s="174">
        <f t="shared" ca="1" si="2107"/>
        <v>1.1168979143962093E+115</v>
      </c>
      <c r="AO1865" s="174">
        <f t="shared" ca="1" si="2107"/>
        <v>9.7866668575028616E+119</v>
      </c>
      <c r="AP1865" s="174">
        <f t="shared" ca="1" si="2107"/>
        <v>8.0800862415928623E+124</v>
      </c>
      <c r="AQ1865" s="174">
        <f t="shared" ca="1" si="2107"/>
        <v>6.3274556974078876E+129</v>
      </c>
      <c r="AR1865" s="174">
        <f t="shared" ca="1" si="2107"/>
        <v>4.7228808751621592E+134</v>
      </c>
      <c r="AS1865" s="174">
        <f t="shared" ca="1" si="2107"/>
        <v>3.0743218255287909E+139</v>
      </c>
      <c r="AT1865" s="174">
        <f t="shared" ca="1" si="2107"/>
        <v>1.5084261017540531E+144</v>
      </c>
      <c r="AU1865" s="174">
        <f t="shared" ca="1" si="2107"/>
        <v>3.932871811455183E+148</v>
      </c>
      <c r="AV1865" s="174">
        <f t="shared" ca="1" si="2107"/>
        <v>-1.5321944724666924E+153</v>
      </c>
      <c r="AW1865" s="174">
        <f t="shared" ca="1" si="2107"/>
        <v>-2.969024668864986E+158</v>
      </c>
      <c r="AX1865" s="174">
        <f t="shared" ca="1" si="2107"/>
        <v>-2.5777522956191412E+163</v>
      </c>
      <c r="AY1865" s="174">
        <f t="shared" ref="AY1865:CD1865" ca="1" si="2108">AY1877+AY1868</f>
        <v>-1.7532386725073848E+168</v>
      </c>
      <c r="AZ1865" s="174">
        <f t="shared" ca="1" si="2108"/>
        <v>-1.0531410135453583E+173</v>
      </c>
      <c r="BA1865" s="174">
        <f t="shared" ca="1" si="2108"/>
        <v>-5.872139394429089E+177</v>
      </c>
      <c r="BB1865" s="174">
        <f t="shared" ca="1" si="2108"/>
        <v>-3.1144445156934262E+182</v>
      </c>
      <c r="BC1865" s="174">
        <f t="shared" ca="1" si="2108"/>
        <v>-1.5906159792719775E+187</v>
      </c>
      <c r="BD1865" s="174">
        <f t="shared" ca="1" si="2108"/>
        <v>-7.8701539574260792E+191</v>
      </c>
      <c r="BE1865" s="174">
        <f t="shared" ca="1" si="2108"/>
        <v>-3.7839561069382973E+196</v>
      </c>
      <c r="BF1865" s="174">
        <f t="shared" ca="1" si="2108"/>
        <v>-1.7707618261828086E+201</v>
      </c>
      <c r="BG1865" s="174">
        <f t="shared" ca="1" si="2108"/>
        <v>-8.0736454293330195E+205</v>
      </c>
      <c r="BH1865" s="174">
        <f t="shared" ca="1" si="2108"/>
        <v>-3.58928226179256E+210</v>
      </c>
      <c r="BI1865" s="174">
        <f t="shared" ca="1" si="2108"/>
        <v>-1.5568841651073394E+215</v>
      </c>
      <c r="BJ1865" s="174">
        <f t="shared" ca="1" si="2108"/>
        <v>-6.5928025280062413E+219</v>
      </c>
      <c r="BK1865" s="174">
        <f t="shared" ca="1" si="2108"/>
        <v>-2.7269866206612919E+224</v>
      </c>
      <c r="BL1865" s="174">
        <f t="shared" ca="1" si="2108"/>
        <v>-1.1023291256936775E+229</v>
      </c>
      <c r="BM1865" s="174">
        <f t="shared" ca="1" si="2108"/>
        <v>-4.3566580748181287E+233</v>
      </c>
      <c r="BN1865" s="174">
        <f t="shared" ca="1" si="2108"/>
        <v>-1.6841868453602325E+238</v>
      </c>
      <c r="BO1865" s="174">
        <f t="shared" ca="1" si="2108"/>
        <v>-6.3706525421449714E+242</v>
      </c>
      <c r="BP1865" s="174">
        <f t="shared" ca="1" si="2108"/>
        <v>4.272811129074914E+246</v>
      </c>
      <c r="BQ1865" s="174">
        <f t="shared" ca="1" si="2108"/>
        <v>6.8378684766958765E+251</v>
      </c>
      <c r="BR1865" s="174">
        <f t="shared" ca="1" si="2108"/>
        <v>2.9296735996369142E+256</v>
      </c>
      <c r="BS1865" s="174">
        <f t="shared" ca="1" si="2108"/>
        <v>1.0504908564613648E+261</v>
      </c>
      <c r="BT1865" s="174">
        <f t="shared" ca="1" si="2108"/>
        <v>3.5927100313279801E+265</v>
      </c>
      <c r="BU1865" s="174">
        <f t="shared" ca="1" si="2108"/>
        <v>1.1985272782513594E+270</v>
      </c>
      <c r="BV1865" s="174">
        <f t="shared" ca="1" si="2108"/>
        <v>3.9092834316588228E+274</v>
      </c>
      <c r="BW1865" s="174">
        <f t="shared" ca="1" si="2108"/>
        <v>1.2450267778538979E+279</v>
      </c>
      <c r="BX1865" s="174">
        <f t="shared" ca="1" si="2108"/>
        <v>3.8612005935615917E+283</v>
      </c>
      <c r="BY1865" s="174">
        <f t="shared" ca="1" si="2108"/>
        <v>1.1617390480637247E+288</v>
      </c>
      <c r="BZ1865" s="174">
        <f t="shared" ca="1" si="2108"/>
        <v>3.3754722775805719E+292</v>
      </c>
      <c r="CA1865" s="174">
        <f t="shared" ca="1" si="2108"/>
        <v>9.420730421087431E+296</v>
      </c>
      <c r="CB1865" s="174">
        <f t="shared" ca="1" si="2108"/>
        <v>2.5104435038832009E+301</v>
      </c>
      <c r="CC1865" s="174">
        <f t="shared" ca="1" si="2108"/>
        <v>6.3434343839652752E+305</v>
      </c>
      <c r="CD1865" s="174" t="e">
        <f t="shared" ca="1" si="2108"/>
        <v>#NUM!</v>
      </c>
      <c r="CE1865" s="174" t="e">
        <f t="shared" ref="CE1865:CK1865" ca="1" si="2109">CE1877+CE1868</f>
        <v>#NUM!</v>
      </c>
      <c r="CF1865" s="174" t="e">
        <f t="shared" ca="1" si="2109"/>
        <v>#NUM!</v>
      </c>
      <c r="CG1865" s="174" t="e">
        <f t="shared" ca="1" si="2109"/>
        <v>#NUM!</v>
      </c>
      <c r="CH1865" s="174" t="e">
        <f t="shared" ca="1" si="2109"/>
        <v>#NUM!</v>
      </c>
      <c r="CI1865" s="174" t="e">
        <f t="shared" ca="1" si="2109"/>
        <v>#NUM!</v>
      </c>
      <c r="CJ1865" s="174" t="e">
        <f t="shared" ca="1" si="2109"/>
        <v>#NUM!</v>
      </c>
      <c r="CK1865" s="174" t="e">
        <f t="shared" ca="1" si="2109"/>
        <v>#NUM!</v>
      </c>
    </row>
    <row r="1866" spans="2:89" x14ac:dyDescent="0.35">
      <c r="B1866" s="123" t="str">
        <f>"Loan - "&amp;SUBSTITUTE(B1852,":","")</f>
        <v>Loan - Revenue driven amortizing loan - no defaults</v>
      </c>
      <c r="C1866" t="s">
        <v>240</v>
      </c>
      <c r="D1866" t="s">
        <v>764</v>
      </c>
      <c r="E1866" t="str">
        <f t="shared" si="2101"/>
        <v>1866 LAMORTR-S</v>
      </c>
      <c r="G1866" s="57" t="s">
        <v>244</v>
      </c>
      <c r="I1866" s="74"/>
      <c r="J1866" s="74"/>
      <c r="K1866" s="33">
        <f t="shared" ref="K1866:P1866" ca="1" si="2110">SUMIF($4:$4,K$2,1866:1866)</f>
        <v>1.3507777276249711E+64</v>
      </c>
      <c r="L1866" s="33">
        <f t="shared" ca="1" si="2110"/>
        <v>-8.0798896961067728E+124</v>
      </c>
      <c r="M1866" s="33">
        <f t="shared" ca="1" si="2110"/>
        <v>3.1143265867727238E+182</v>
      </c>
      <c r="N1866" s="33">
        <f t="shared" ca="1" si="2110"/>
        <v>1.6840993525060123E+238</v>
      </c>
      <c r="O1866" s="33">
        <f t="shared" ca="1" si="2110"/>
        <v>-3.3752389734316392E+292</v>
      </c>
      <c r="P1866" s="33">
        <f t="shared" si="2110"/>
        <v>0</v>
      </c>
      <c r="Q1866" s="33"/>
      <c r="R1866" s="53">
        <f ca="1">S1862</f>
        <v>0</v>
      </c>
      <c r="S1866" s="93">
        <f t="shared" ref="S1866" ca="1" si="2111">SUM(S1862:S1865)</f>
        <v>181991660.66004568</v>
      </c>
      <c r="T1866" s="93">
        <f t="shared" ref="T1866:AX1866" ca="1" si="2112">SUM(T1862:T1865)</f>
        <v>3400264505409.063</v>
      </c>
      <c r="U1866" s="93">
        <f t="shared" ca="1" si="2112"/>
        <v>3.1609685275754424E+16</v>
      </c>
      <c r="V1866" s="93">
        <f t="shared" ca="1" si="2112"/>
        <v>-5.9455952738168078E+19</v>
      </c>
      <c r="W1866" s="93">
        <f t="shared" ca="1" si="2112"/>
        <v>-1.9346133338796346E+26</v>
      </c>
      <c r="X1866" s="93">
        <f t="shared" ca="1" si="2112"/>
        <v>-9.8980914008328577E+31</v>
      </c>
      <c r="Y1866" s="93">
        <f t="shared" ca="1" si="2112"/>
        <v>-3.822661650498215E+37</v>
      </c>
      <c r="Z1866" s="93">
        <f t="shared" ca="1" si="2112"/>
        <v>-1.193360408488415E+43</v>
      </c>
      <c r="AA1866" s="93">
        <f t="shared" ca="1" si="2112"/>
        <v>-3.1354619895371421E+48</v>
      </c>
      <c r="AB1866" s="93">
        <f t="shared" ca="1" si="2112"/>
        <v>-6.9752261958312463E+53</v>
      </c>
      <c r="AC1866" s="93">
        <f t="shared" ca="1" si="2112"/>
        <v>-1.0368562997189484E+59</v>
      </c>
      <c r="AD1866" s="93">
        <f t="shared" ca="1" si="2112"/>
        <v>-1.350788182590325E+64</v>
      </c>
      <c r="AE1866" s="93">
        <f t="shared" ca="1" si="2112"/>
        <v>-1.6122572820289355E+69</v>
      </c>
      <c r="AF1866" s="93">
        <f t="shared" ca="1" si="2112"/>
        <v>-1.3879120975133583E+74</v>
      </c>
      <c r="AG1866" s="93">
        <f t="shared" ca="1" si="2112"/>
        <v>-1.8232825993430177E+78</v>
      </c>
      <c r="AH1866" s="93">
        <f t="shared" ca="1" si="2112"/>
        <v>2.0980547398135128E+84</v>
      </c>
      <c r="AI1866" s="93">
        <f t="shared" ca="1" si="2112"/>
        <v>5.0544289616316017E+89</v>
      </c>
      <c r="AJ1866" s="93">
        <f t="shared" ca="1" si="2112"/>
        <v>8.0202401411512593E+94</v>
      </c>
      <c r="AK1866" s="93">
        <f t="shared" ca="1" si="2112"/>
        <v>1.0361407699190194E+100</v>
      </c>
      <c r="AL1866" s="93">
        <f t="shared" ca="1" si="2112"/>
        <v>1.1684732784995963E+105</v>
      </c>
      <c r="AM1866" s="93">
        <f t="shared" ca="1" si="2112"/>
        <v>1.1900764405405072E+110</v>
      </c>
      <c r="AN1866" s="93">
        <f t="shared" ca="1" si="2112"/>
        <v>1.116886013749625E+115</v>
      </c>
      <c r="AO1866" s="93">
        <f t="shared" ca="1" si="2112"/>
        <v>9.7865551701014794E+119</v>
      </c>
      <c r="AP1866" s="93">
        <f t="shared" ca="1" si="2112"/>
        <v>8.079988377167354E+124</v>
      </c>
      <c r="AQ1866" s="93">
        <f t="shared" ca="1" si="2112"/>
        <v>6.3273748985109266E+129</v>
      </c>
      <c r="AR1866" s="93">
        <f t="shared" ca="1" si="2112"/>
        <v>4.7228176022279057E+134</v>
      </c>
      <c r="AS1866" s="93">
        <f t="shared" ca="1" si="2112"/>
        <v>3.0742745979907787E+139</v>
      </c>
      <c r="AT1866" s="93">
        <f t="shared" ca="1" si="2112"/>
        <v>1.5083953594842904E+144</v>
      </c>
      <c r="AU1866" s="93">
        <f t="shared" ca="1" si="2112"/>
        <v>3.9327209750191267E+148</v>
      </c>
      <c r="AV1866" s="93">
        <f t="shared" ca="1" si="2112"/>
        <v>-1.5322337981554784E+153</v>
      </c>
      <c r="AW1866" s="93">
        <f t="shared" ca="1" si="2112"/>
        <v>-2.9690093461304555E+158</v>
      </c>
      <c r="AX1866" s="93">
        <f t="shared" ca="1" si="2112"/>
        <v>-2.5777226056801801E+163</v>
      </c>
      <c r="AY1866" s="93">
        <f t="shared" ref="AY1866:CD1866" ca="1" si="2113">SUM(AY1862:AY1865)</f>
        <v>-1.7532128955807031E+168</v>
      </c>
      <c r="AZ1866" s="93">
        <f t="shared" ca="1" si="2113"/>
        <v>-1.0531234816763227E+173</v>
      </c>
      <c r="BA1866" s="93">
        <f t="shared" ca="1" si="2113"/>
        <v>-5.8720340838487436E+177</v>
      </c>
      <c r="BB1866" s="93">
        <f t="shared" ca="1" si="2113"/>
        <v>-3.1143857964144867E+182</v>
      </c>
      <c r="BC1866" s="93">
        <f t="shared" ca="1" si="2113"/>
        <v>-1.5905848360061098E+187</v>
      </c>
      <c r="BD1866" s="93">
        <f t="shared" ca="1" si="2113"/>
        <v>-7.8699949020828158E+191</v>
      </c>
      <c r="BE1866" s="93">
        <f t="shared" ca="1" si="2113"/>
        <v>-3.7838774085931148E+196</v>
      </c>
      <c r="BF1866" s="93">
        <f t="shared" ca="1" si="2113"/>
        <v>-1.7707239882022799E+201</v>
      </c>
      <c r="BG1866" s="93">
        <f t="shared" ca="1" si="2113"/>
        <v>-8.0734683607496071E+205</v>
      </c>
      <c r="BH1866" s="93">
        <f t="shared" ca="1" si="2113"/>
        <v>-3.5892015288944314E+210</v>
      </c>
      <c r="BI1866" s="93">
        <f t="shared" ca="1" si="2113"/>
        <v>-1.5568482739061246E+215</v>
      </c>
      <c r="BJ1866" s="93">
        <f t="shared" ca="1" si="2113"/>
        <v>-6.5926468467979599E+219</v>
      </c>
      <c r="BK1866" s="93">
        <f t="shared" ca="1" si="2113"/>
        <v>-2.7269206957626446E+224</v>
      </c>
      <c r="BL1866" s="93">
        <f t="shared" ca="1" si="2113"/>
        <v>-1.1023018571514778E+229</v>
      </c>
      <c r="BM1866" s="93">
        <f t="shared" ca="1" si="2113"/>
        <v>-4.3565478473820565E+233</v>
      </c>
      <c r="BN1866" s="93">
        <f t="shared" ca="1" si="2113"/>
        <v>-1.6841432809932455E+238</v>
      </c>
      <c r="BO1866" s="93">
        <f t="shared" ca="1" si="2113"/>
        <v>-6.3704841322097206E+242</v>
      </c>
      <c r="BP1866" s="93">
        <f t="shared" ca="1" si="2113"/>
        <v>4.2734481605063711E+246</v>
      </c>
      <c r="BQ1866" s="93">
        <f t="shared" ca="1" si="2113"/>
        <v>6.837825735790706E+251</v>
      </c>
      <c r="BR1866" s="93">
        <f t="shared" ca="1" si="2113"/>
        <v>2.9296052218104643E+256</v>
      </c>
      <c r="BS1866" s="93">
        <f t="shared" ca="1" si="2113"/>
        <v>1.0504615610986274E+261</v>
      </c>
      <c r="BT1866" s="93">
        <f t="shared" ca="1" si="2113"/>
        <v>3.5926049881258866E+265</v>
      </c>
      <c r="BU1866" s="93">
        <f t="shared" ca="1" si="2113"/>
        <v>1.1984913532606925E+270</v>
      </c>
      <c r="BV1866" s="93">
        <f t="shared" ca="1" si="2113"/>
        <v>3.9091635861460367E+274</v>
      </c>
      <c r="BW1866" s="93">
        <f t="shared" ca="1" si="2113"/>
        <v>1.244987687426514E+279</v>
      </c>
      <c r="BX1866" s="93">
        <f t="shared" ca="1" si="2113"/>
        <v>3.861076098734585E+283</v>
      </c>
      <c r="BY1866" s="93">
        <f t="shared" ca="1" si="2113"/>
        <v>1.1617004385580986E+288</v>
      </c>
      <c r="BZ1866" s="93">
        <f t="shared" ca="1" si="2113"/>
        <v>3.3753561114299635E+292</v>
      </c>
      <c r="CA1866" s="93">
        <f t="shared" ca="1" si="2113"/>
        <v>9.4203928971900873E+296</v>
      </c>
      <c r="CB1866" s="93">
        <f t="shared" ca="1" si="2113"/>
        <v>2.5103493033577092E+301</v>
      </c>
      <c r="CC1866" s="93">
        <f t="shared" ca="1" si="2113"/>
        <v>6.3431833585338241E+305</v>
      </c>
      <c r="CD1866" s="93" t="e">
        <f t="shared" ca="1" si="2113"/>
        <v>#NUM!</v>
      </c>
      <c r="CE1866" s="93" t="e">
        <f t="shared" ref="CE1866:CK1866" ca="1" si="2114">SUM(CE1862:CE1865)</f>
        <v>#NUM!</v>
      </c>
      <c r="CF1866" s="93" t="e">
        <f t="shared" ca="1" si="2114"/>
        <v>#NUM!</v>
      </c>
      <c r="CG1866" s="93" t="e">
        <f t="shared" ca="1" si="2114"/>
        <v>#NUM!</v>
      </c>
      <c r="CH1866" s="93" t="e">
        <f t="shared" ca="1" si="2114"/>
        <v>#NUM!</v>
      </c>
      <c r="CI1866" s="93" t="e">
        <f t="shared" ca="1" si="2114"/>
        <v>#NUM!</v>
      </c>
      <c r="CJ1866" s="93" t="e">
        <f t="shared" ca="1" si="2114"/>
        <v>#NUM!</v>
      </c>
      <c r="CK1866" s="93" t="e">
        <f t="shared" ca="1" si="2114"/>
        <v>#NUM!</v>
      </c>
    </row>
    <row r="1867" spans="2:89" x14ac:dyDescent="0.35">
      <c r="B1867" s="122"/>
      <c r="D1867" t="s">
        <v>764</v>
      </c>
      <c r="E1867" t="str">
        <f t="shared" si="2101"/>
        <v>1867 LAMORTR-S</v>
      </c>
      <c r="G1867" s="57"/>
      <c r="R1867"/>
      <c r="S1867" s="62"/>
      <c r="T1867" s="62"/>
      <c r="U1867" s="62"/>
      <c r="V1867" s="62"/>
      <c r="W1867" s="62"/>
      <c r="X1867" s="62"/>
      <c r="Y1867" s="62"/>
      <c r="Z1867" s="62"/>
      <c r="AA1867" s="62"/>
      <c r="AB1867" s="62"/>
      <c r="AC1867" s="62"/>
      <c r="AD1867" s="62"/>
      <c r="AE1867" s="62"/>
      <c r="AF1867" s="62"/>
      <c r="AG1867" s="62"/>
      <c r="AH1867" s="62"/>
      <c r="AI1867" s="62"/>
      <c r="AJ1867" s="62"/>
      <c r="AK1867" s="62"/>
      <c r="AL1867" s="62"/>
      <c r="AM1867" s="62"/>
      <c r="AN1867" s="62"/>
      <c r="AO1867" s="62"/>
      <c r="AP1867" s="62"/>
      <c r="AQ1867" s="62"/>
      <c r="AR1867" s="62"/>
      <c r="AS1867" s="62"/>
      <c r="AT1867" s="62"/>
      <c r="AU1867" s="62"/>
      <c r="AV1867" s="62"/>
      <c r="AW1867" s="62"/>
      <c r="AX1867" s="62"/>
      <c r="AY1867" s="62"/>
      <c r="AZ1867" s="62"/>
      <c r="BA1867" s="62"/>
      <c r="BB1867" s="62"/>
      <c r="BC1867" s="62"/>
      <c r="BD1867" s="62"/>
      <c r="BE1867" s="62"/>
      <c r="BF1867" s="62"/>
      <c r="BG1867" s="62"/>
      <c r="BH1867" s="62"/>
      <c r="BI1867" s="62"/>
      <c r="BJ1867" s="62"/>
      <c r="BK1867" s="62"/>
      <c r="BL1867" s="62"/>
      <c r="BM1867" s="62"/>
      <c r="BN1867" s="62"/>
      <c r="BO1867" s="62"/>
      <c r="BP1867" s="62"/>
      <c r="BQ1867" s="62"/>
      <c r="BR1867" s="62"/>
      <c r="BS1867" s="62"/>
      <c r="BT1867" s="62"/>
      <c r="BU1867" s="62"/>
      <c r="BV1867" s="62"/>
      <c r="BW1867" s="62"/>
      <c r="BX1867" s="62"/>
      <c r="BY1867" s="62"/>
      <c r="BZ1867" s="62"/>
      <c r="CA1867" s="62"/>
      <c r="CB1867" s="62"/>
      <c r="CC1867" s="62"/>
      <c r="CD1867" s="62"/>
      <c r="CE1867" s="62"/>
      <c r="CF1867" s="62"/>
      <c r="CG1867" s="62"/>
      <c r="CH1867" s="62"/>
      <c r="CI1867" s="62"/>
      <c r="CJ1867" s="62"/>
      <c r="CK1867" s="62"/>
    </row>
    <row r="1868" spans="2:89" x14ac:dyDescent="0.35">
      <c r="B1868" s="123" t="str">
        <f>"Interest income - "&amp;SUBSTITUTE(B1852,":","")</f>
        <v>Interest income - Revenue driven amortizing loan - no defaults</v>
      </c>
      <c r="C1868" t="s">
        <v>198</v>
      </c>
      <c r="D1868" t="s">
        <v>764</v>
      </c>
      <c r="E1868" t="str">
        <f t="shared" si="2101"/>
        <v>1868 LAMORTR-S</v>
      </c>
      <c r="G1868" s="57"/>
      <c r="I1868" s="93"/>
      <c r="J1868" s="93"/>
      <c r="K1868" s="28">
        <f t="shared" ref="K1868:P1868" ca="1" si="2115">SUMIF($3:$3,K$2,1866:1866)</f>
        <v>-1.3507985512230747E+64</v>
      </c>
      <c r="L1868" s="28">
        <f t="shared" ca="1" si="2115"/>
        <v>8.0800862438359525E+124</v>
      </c>
      <c r="M1868" s="28">
        <f t="shared" ca="1" si="2115"/>
        <v>-3.1144445178084662E+182</v>
      </c>
      <c r="N1868" s="28">
        <f t="shared" ca="1" si="2115"/>
        <v>-1.6841868475740484E+238</v>
      </c>
      <c r="O1868" s="28">
        <f t="shared" ca="1" si="2115"/>
        <v>3.3754722853350201E+292</v>
      </c>
      <c r="P1868" s="28" t="e">
        <f t="shared" ca="1" si="2115"/>
        <v>#NUM!</v>
      </c>
      <c r="R1868" s="27"/>
      <c r="S1868" s="93">
        <f t="shared" ref="S1868" ca="1" si="2116">SUM(S1862:S1863,S1864)*$H1855/12</f>
        <v>66.666666666666671</v>
      </c>
      <c r="T1868" s="93">
        <f t="shared" ref="T1868:AX1868" ca="1" si="2117">SUM(T1862:T1863,T1864)*$H1855/12</f>
        <v>-1516402.4776706407</v>
      </c>
      <c r="U1868" s="93">
        <f t="shared" ca="1" si="2117"/>
        <v>-28334008054.093487</v>
      </c>
      <c r="V1868" s="93">
        <f t="shared" ca="1" si="2117"/>
        <v>-263385472348041.09</v>
      </c>
      <c r="W1868" s="93">
        <f t="shared" ca="1" si="2117"/>
        <v>4.9573188103071469E+17</v>
      </c>
      <c r="X1868" s="93">
        <f t="shared" ca="1" si="2117"/>
        <v>1.6121772786290556E+24</v>
      </c>
      <c r="Y1868" s="93">
        <f t="shared" ca="1" si="2117"/>
        <v>8.2483932445682831E+29</v>
      </c>
      <c r="Z1868" s="93">
        <f t="shared" ca="1" si="2117"/>
        <v>3.1855430582694722E+35</v>
      </c>
      <c r="AA1868" s="93">
        <f t="shared" ca="1" si="2117"/>
        <v>9.9446379497631833E+40</v>
      </c>
      <c r="AB1868" s="93">
        <f t="shared" ca="1" si="2117"/>
        <v>2.6128749637396968E+46</v>
      </c>
      <c r="AC1868" s="93">
        <f t="shared" ca="1" si="2117"/>
        <v>5.8126621499390383E+51</v>
      </c>
      <c r="AD1868" s="93">
        <f t="shared" ca="1" si="2117"/>
        <v>8.6404105530576424E+56</v>
      </c>
      <c r="AE1868" s="93">
        <f t="shared" ca="1" si="2117"/>
        <v>1.1256481063541426E+62</v>
      </c>
      <c r="AF1868" s="93">
        <f t="shared" ca="1" si="2117"/>
        <v>1.3435363846540818E+67</v>
      </c>
      <c r="AG1868" s="93">
        <f t="shared" ca="1" si="2117"/>
        <v>1.1565798671585716E+72</v>
      </c>
      <c r="AH1868" s="93">
        <f t="shared" ca="1" si="2117"/>
        <v>1.5192855429948474E+76</v>
      </c>
      <c r="AI1868" s="93">
        <f t="shared" ca="1" si="2117"/>
        <v>-1.7483804819045733E+82</v>
      </c>
      <c r="AJ1868" s="93">
        <f t="shared" ca="1" si="2117"/>
        <v>-4.2120065052047493E+87</v>
      </c>
      <c r="AK1868" s="93">
        <f t="shared" ca="1" si="2117"/>
        <v>-6.6834909797218774E+92</v>
      </c>
      <c r="AL1868" s="93">
        <f t="shared" ca="1" si="2117"/>
        <v>-8.6344390237102974E+97</v>
      </c>
      <c r="AM1868" s="93">
        <f t="shared" ca="1" si="2117"/>
        <v>-9.7371902562459772E+102</v>
      </c>
      <c r="AN1868" s="93">
        <f t="shared" ca="1" si="2117"/>
        <v>-9.9172054869868104E+107</v>
      </c>
      <c r="AO1868" s="93">
        <f t="shared" ca="1" si="2117"/>
        <v>-9.3072834484674491E+112</v>
      </c>
      <c r="AP1868" s="93">
        <f t="shared" ca="1" si="2117"/>
        <v>-8.1553687923346619E+117</v>
      </c>
      <c r="AQ1868" s="93">
        <f t="shared" ca="1" si="2117"/>
        <v>-6.7332414134223112E+122</v>
      </c>
      <c r="AR1868" s="93">
        <f t="shared" ca="1" si="2117"/>
        <v>-5.2727445211062896E+127</v>
      </c>
      <c r="AS1868" s="93">
        <f t="shared" ca="1" si="2117"/>
        <v>-3.9356281676872709E+132</v>
      </c>
      <c r="AT1868" s="93">
        <f t="shared" ca="1" si="2117"/>
        <v>-2.5618558135565011E+137</v>
      </c>
      <c r="AU1868" s="93">
        <f t="shared" ca="1" si="2117"/>
        <v>-1.2569703004704737E+142</v>
      </c>
      <c r="AV1868" s="93">
        <f t="shared" ca="1" si="2117"/>
        <v>-3.2771407321582879E+146</v>
      </c>
      <c r="AW1868" s="93">
        <f t="shared" ca="1" si="2117"/>
        <v>1.276894544201241E+151</v>
      </c>
      <c r="AX1868" s="93">
        <f t="shared" ca="1" si="2117"/>
        <v>2.4741615800776348E+156</v>
      </c>
      <c r="AY1868" s="93">
        <f t="shared" ref="AY1868:CD1868" ca="1" si="2118">SUM(AY1862:AY1863,AY1864)*$H1855/12</f>
        <v>2.1480772234786686E+161</v>
      </c>
      <c r="AZ1868" s="93">
        <f t="shared" ca="1" si="2118"/>
        <v>1.4609890862953059E+166</v>
      </c>
      <c r="BA1868" s="93">
        <f t="shared" ca="1" si="2118"/>
        <v>8.7758816954576694E+170</v>
      </c>
      <c r="BB1868" s="93">
        <f t="shared" ca="1" si="2118"/>
        <v>4.8932732449636313E+175</v>
      </c>
      <c r="BC1868" s="93">
        <f t="shared" ca="1" si="2118"/>
        <v>2.5952721556439366E+180</v>
      </c>
      <c r="BD1868" s="93">
        <f t="shared" ca="1" si="2118"/>
        <v>1.3254611938630419E+185</v>
      </c>
      <c r="BE1868" s="93">
        <f t="shared" ca="1" si="2118"/>
        <v>6.5581954318467439E+189</v>
      </c>
      <c r="BF1868" s="93">
        <f t="shared" ca="1" si="2118"/>
        <v>3.1531650440536875E+194</v>
      </c>
      <c r="BG1868" s="93">
        <f t="shared" ca="1" si="2118"/>
        <v>1.4755715284428486E+199</v>
      </c>
      <c r="BH1868" s="93">
        <f t="shared" ca="1" si="2118"/>
        <v>6.7277415107284254E+203</v>
      </c>
      <c r="BI1868" s="93">
        <f t="shared" ca="1" si="2118"/>
        <v>2.990933434567551E+208</v>
      </c>
      <c r="BJ1868" s="93">
        <f t="shared" ca="1" si="2118"/>
        <v>1.297343402348109E+213</v>
      </c>
      <c r="BK1868" s="93">
        <f t="shared" ca="1" si="2118"/>
        <v>5.4937415539309499E+217</v>
      </c>
      <c r="BL1868" s="93">
        <f t="shared" ca="1" si="2118"/>
        <v>2.2723785166325399E+222</v>
      </c>
      <c r="BM1868" s="93">
        <f t="shared" ca="1" si="2118"/>
        <v>9.185619672693291E+226</v>
      </c>
      <c r="BN1868" s="93">
        <f t="shared" ca="1" si="2118"/>
        <v>3.6303639155856104E+231</v>
      </c>
      <c r="BO1868" s="93">
        <f t="shared" ca="1" si="2118"/>
        <v>1.4034161270883435E+236</v>
      </c>
      <c r="BP1868" s="93">
        <f t="shared" ca="1" si="2118"/>
        <v>5.3085952621455865E+240</v>
      </c>
      <c r="BQ1868" s="93">
        <f t="shared" ca="1" si="2118"/>
        <v>-3.5617420975772329E+244</v>
      </c>
      <c r="BR1868" s="93">
        <f t="shared" ca="1" si="2118"/>
        <v>-5.6981522041459978E+249</v>
      </c>
      <c r="BS1868" s="93">
        <f t="shared" ca="1" si="2118"/>
        <v>-2.4412802281238363E+254</v>
      </c>
      <c r="BT1868" s="93">
        <f t="shared" ca="1" si="2118"/>
        <v>-8.7536001744627369E+258</v>
      </c>
      <c r="BU1868" s="93">
        <f t="shared" ca="1" si="2118"/>
        <v>-2.993749222235999E+263</v>
      </c>
      <c r="BV1868" s="93">
        <f t="shared" ca="1" si="2118"/>
        <v>-9.9871260655185116E+267</v>
      </c>
      <c r="BW1868" s="93">
        <f t="shared" ca="1" si="2118"/>
        <v>-3.2575356153234681E+272</v>
      </c>
      <c r="BX1868" s="93">
        <f t="shared" ca="1" si="2118"/>
        <v>-1.0374568917226117E+277</v>
      </c>
      <c r="BY1868" s="93">
        <f t="shared" ca="1" si="2118"/>
        <v>-3.2174588021724526E+281</v>
      </c>
      <c r="BZ1868" s="93">
        <f t="shared" ca="1" si="2118"/>
        <v>-9.6805125506869972E+285</v>
      </c>
      <c r="CA1868" s="93">
        <f t="shared" ca="1" si="2118"/>
        <v>-2.8126991445263659E+290</v>
      </c>
      <c r="CB1868" s="93">
        <f t="shared" ca="1" si="2118"/>
        <v>-7.8500437909758387E+294</v>
      </c>
      <c r="CC1868" s="93">
        <f t="shared" ca="1" si="2118"/>
        <v>-2.0918785954241405E+299</v>
      </c>
      <c r="CD1868" s="93">
        <f t="shared" ca="1" si="2118"/>
        <v>-5.2857751933008622E+303</v>
      </c>
      <c r="CE1868" s="93" t="e">
        <f t="shared" ref="CE1868:CK1868" ca="1" si="2119">SUM(CE1862:CE1863,CE1864)*$H1855/12</f>
        <v>#NUM!</v>
      </c>
      <c r="CF1868" s="93" t="e">
        <f t="shared" ca="1" si="2119"/>
        <v>#NUM!</v>
      </c>
      <c r="CG1868" s="93" t="e">
        <f t="shared" ca="1" si="2119"/>
        <v>#NUM!</v>
      </c>
      <c r="CH1868" s="93" t="e">
        <f t="shared" ca="1" si="2119"/>
        <v>#NUM!</v>
      </c>
      <c r="CI1868" s="93" t="e">
        <f t="shared" ca="1" si="2119"/>
        <v>#NUM!</v>
      </c>
      <c r="CJ1868" s="93" t="e">
        <f t="shared" ca="1" si="2119"/>
        <v>#NUM!</v>
      </c>
      <c r="CK1868" s="93" t="e">
        <f t="shared" ca="1" si="2119"/>
        <v>#NUM!</v>
      </c>
    </row>
    <row r="1869" spans="2:89" x14ac:dyDescent="0.35">
      <c r="B1869" s="122"/>
      <c r="C1869" s="57"/>
      <c r="D1869" t="s">
        <v>764</v>
      </c>
      <c r="E1869" t="str">
        <f t="shared" si="2101"/>
        <v>1869 LAMORTR-S</v>
      </c>
      <c r="G1869" s="57"/>
      <c r="R1869"/>
      <c r="S1869" s="1"/>
      <c r="T1869" s="1"/>
      <c r="U1869" s="1"/>
      <c r="V1869" s="1"/>
      <c r="W1869" s="1"/>
      <c r="X1869" s="1"/>
      <c r="Y1869" s="1"/>
      <c r="Z1869" s="1"/>
      <c r="AA1869" s="1"/>
      <c r="AB1869" s="1"/>
      <c r="AC1869" s="1"/>
      <c r="AD1869" s="1"/>
      <c r="AE1869" s="1"/>
      <c r="AF1869" s="1"/>
      <c r="AG1869" s="1"/>
      <c r="AH1869" s="1"/>
      <c r="AI1869" s="1"/>
      <c r="AJ1869" s="1"/>
      <c r="AK1869" s="1"/>
      <c r="AL1869" s="1"/>
      <c r="AM1869" s="1"/>
      <c r="AN1869" s="1"/>
      <c r="AO1869" s="1"/>
      <c r="AP1869" s="1"/>
      <c r="AQ1869" s="1"/>
      <c r="AR1869" s="1"/>
      <c r="AS1869" s="1"/>
      <c r="AT1869" s="1"/>
      <c r="AU1869" s="1"/>
      <c r="AV1869" s="1"/>
      <c r="AW1869" s="1"/>
      <c r="AX1869" s="1"/>
      <c r="AY1869" s="1"/>
      <c r="AZ1869" s="1"/>
      <c r="BA1869" s="1"/>
      <c r="BB1869" s="1"/>
      <c r="BC1869" s="1"/>
      <c r="BD1869" s="1"/>
      <c r="BE1869" s="1"/>
      <c r="BF1869" s="1"/>
      <c r="BG1869" s="1"/>
      <c r="BH1869" s="1"/>
      <c r="BI1869" s="1"/>
      <c r="BJ1869" s="1"/>
      <c r="BK1869" s="1"/>
      <c r="BL1869" s="1"/>
      <c r="BM1869" s="1"/>
      <c r="BN1869" s="1"/>
      <c r="BO1869" s="1"/>
      <c r="BP1869" s="1"/>
      <c r="BQ1869" s="1"/>
      <c r="BR1869" s="1"/>
      <c r="BS1869" s="1"/>
      <c r="BT1869" s="1"/>
      <c r="BU1869" s="1"/>
      <c r="BV1869" s="1"/>
      <c r="BW1869" s="1"/>
      <c r="BX1869" s="1"/>
      <c r="BY1869" s="1"/>
      <c r="BZ1869" s="1"/>
      <c r="CA1869" s="1"/>
      <c r="CB1869" s="1"/>
      <c r="CC1869" s="1"/>
      <c r="CD1869" s="1"/>
      <c r="CE1869" s="1"/>
      <c r="CF1869" s="1"/>
      <c r="CG1869" s="1"/>
      <c r="CH1869" s="1"/>
      <c r="CI1869" s="1"/>
      <c r="CJ1869" s="1"/>
      <c r="CK1869" s="1"/>
    </row>
    <row r="1870" spans="2:89" x14ac:dyDescent="0.35">
      <c r="B1870" s="95" t="s">
        <v>309</v>
      </c>
      <c r="D1870" t="s">
        <v>764</v>
      </c>
      <c r="E1870" t="str">
        <f t="shared" si="2101"/>
        <v>1870 LAMORTR-S</v>
      </c>
      <c r="G1870" s="57"/>
      <c r="R1870"/>
      <c r="S1870" s="1"/>
      <c r="T1870" s="1"/>
      <c r="U1870" s="1"/>
      <c r="V1870" s="1"/>
      <c r="W1870" s="1"/>
      <c r="X1870" s="1"/>
      <c r="Y1870" s="1"/>
      <c r="Z1870" s="1"/>
      <c r="AA1870" s="1"/>
      <c r="AB1870" s="1"/>
      <c r="AC1870" s="1"/>
      <c r="AD1870" s="1"/>
      <c r="AE1870" s="1"/>
      <c r="AF1870" s="1"/>
      <c r="AG1870" s="1"/>
      <c r="AH1870" s="1"/>
      <c r="AI1870" s="1"/>
      <c r="AJ1870" s="1"/>
      <c r="AK1870" s="1"/>
      <c r="AL1870" s="1"/>
      <c r="AM1870" s="1"/>
      <c r="AN1870" s="1"/>
      <c r="AO1870" s="1"/>
      <c r="AP1870" s="1"/>
      <c r="AQ1870" s="1"/>
      <c r="AR1870" s="1"/>
      <c r="AS1870" s="1"/>
      <c r="AT1870" s="1"/>
      <c r="AU1870" s="1"/>
      <c r="AV1870" s="1"/>
      <c r="AW1870" s="1"/>
      <c r="AX1870" s="1"/>
      <c r="AY1870" s="1"/>
      <c r="AZ1870" s="1"/>
      <c r="BA1870" s="1"/>
      <c r="BB1870" s="1"/>
      <c r="BC1870" s="1"/>
      <c r="BD1870" s="1"/>
      <c r="BE1870" s="1"/>
      <c r="BF1870" s="1"/>
      <c r="BG1870" s="1"/>
      <c r="BH1870" s="1"/>
      <c r="BI1870" s="1"/>
      <c r="BJ1870" s="1"/>
      <c r="BK1870" s="1"/>
      <c r="BL1870" s="1"/>
      <c r="BM1870" s="1"/>
      <c r="BN1870" s="1"/>
      <c r="BO1870" s="1"/>
      <c r="BP1870" s="1"/>
      <c r="BQ1870" s="1"/>
      <c r="BR1870" s="1"/>
      <c r="BS1870" s="1"/>
      <c r="BT1870" s="1"/>
      <c r="BU1870" s="1"/>
      <c r="BV1870" s="1"/>
      <c r="BW1870" s="1"/>
      <c r="BX1870" s="1"/>
      <c r="BY1870" s="1"/>
      <c r="BZ1870" s="1"/>
      <c r="CA1870" s="1"/>
      <c r="CB1870" s="1"/>
      <c r="CC1870" s="1"/>
      <c r="CD1870" s="1"/>
      <c r="CE1870" s="1"/>
      <c r="CF1870" s="1"/>
      <c r="CG1870" s="1"/>
      <c r="CH1870" s="1"/>
      <c r="CI1870" s="1"/>
      <c r="CJ1870" s="1"/>
      <c r="CK1870" s="1"/>
    </row>
    <row r="1871" spans="2:89" x14ac:dyDescent="0.35">
      <c r="B1871" s="154" t="str">
        <f>B1863</f>
        <v>New loans originated - Revenue driven amortizing loan - no defaults</v>
      </c>
      <c r="C1871" t="s">
        <v>235</v>
      </c>
      <c r="D1871" t="s">
        <v>764</v>
      </c>
      <c r="E1871" t="str">
        <f t="shared" si="2101"/>
        <v>1871 LAMORTR-S</v>
      </c>
      <c r="G1871" s="57"/>
      <c r="K1871" s="53">
        <f t="shared" ref="K1871:P1873" ca="1" si="2120">SUMIF($3:$3,K$2,1871:1871)</f>
        <v>-96000</v>
      </c>
      <c r="L1871" s="53">
        <f t="shared" ca="1" si="2120"/>
        <v>-96000</v>
      </c>
      <c r="M1871" s="53">
        <f t="shared" ca="1" si="2120"/>
        <v>-96000</v>
      </c>
      <c r="N1871" s="53">
        <f t="shared" ca="1" si="2120"/>
        <v>-96000</v>
      </c>
      <c r="O1871" s="53">
        <f t="shared" ca="1" si="2120"/>
        <v>-96000</v>
      </c>
      <c r="P1871" s="53">
        <f t="shared" ca="1" si="2120"/>
        <v>-88000</v>
      </c>
      <c r="R1871"/>
      <c r="S1871" s="62">
        <f t="shared" ref="S1871" ca="1" si="2121">-S1863</f>
        <v>-8000</v>
      </c>
      <c r="T1871" s="62">
        <f t="shared" ref="T1871:AX1871" ca="1" si="2122">-T1863</f>
        <v>-8000</v>
      </c>
      <c r="U1871" s="62">
        <f t="shared" ca="1" si="2122"/>
        <v>-8000</v>
      </c>
      <c r="V1871" s="62">
        <f t="shared" ca="1" si="2122"/>
        <v>-8000</v>
      </c>
      <c r="W1871" s="62">
        <f t="shared" ca="1" si="2122"/>
        <v>-8000</v>
      </c>
      <c r="X1871" s="62">
        <f t="shared" ca="1" si="2122"/>
        <v>-8000</v>
      </c>
      <c r="Y1871" s="62">
        <f t="shared" ca="1" si="2122"/>
        <v>-8000</v>
      </c>
      <c r="Z1871" s="62">
        <f t="shared" ca="1" si="2122"/>
        <v>-8000</v>
      </c>
      <c r="AA1871" s="62">
        <f t="shared" ca="1" si="2122"/>
        <v>-8000</v>
      </c>
      <c r="AB1871" s="62">
        <f t="shared" ca="1" si="2122"/>
        <v>-8000</v>
      </c>
      <c r="AC1871" s="62">
        <f t="shared" ca="1" si="2122"/>
        <v>-8000</v>
      </c>
      <c r="AD1871" s="62">
        <f t="shared" ca="1" si="2122"/>
        <v>-8000</v>
      </c>
      <c r="AE1871" s="62">
        <f t="shared" ca="1" si="2122"/>
        <v>-8000</v>
      </c>
      <c r="AF1871" s="62">
        <f t="shared" ca="1" si="2122"/>
        <v>-8000</v>
      </c>
      <c r="AG1871" s="62">
        <f t="shared" ca="1" si="2122"/>
        <v>-8000</v>
      </c>
      <c r="AH1871" s="62">
        <f t="shared" ca="1" si="2122"/>
        <v>-8000</v>
      </c>
      <c r="AI1871" s="62">
        <f t="shared" ca="1" si="2122"/>
        <v>-8000</v>
      </c>
      <c r="AJ1871" s="62">
        <f t="shared" ca="1" si="2122"/>
        <v>-8000</v>
      </c>
      <c r="AK1871" s="62">
        <f t="shared" ca="1" si="2122"/>
        <v>-8000</v>
      </c>
      <c r="AL1871" s="62">
        <f t="shared" ca="1" si="2122"/>
        <v>-8000</v>
      </c>
      <c r="AM1871" s="62">
        <f t="shared" ca="1" si="2122"/>
        <v>-8000</v>
      </c>
      <c r="AN1871" s="62">
        <f t="shared" ca="1" si="2122"/>
        <v>-8000</v>
      </c>
      <c r="AO1871" s="62">
        <f t="shared" ca="1" si="2122"/>
        <v>-8000</v>
      </c>
      <c r="AP1871" s="62">
        <f t="shared" ca="1" si="2122"/>
        <v>-8000</v>
      </c>
      <c r="AQ1871" s="62">
        <f t="shared" ca="1" si="2122"/>
        <v>-8000</v>
      </c>
      <c r="AR1871" s="62">
        <f t="shared" ca="1" si="2122"/>
        <v>-8000</v>
      </c>
      <c r="AS1871" s="62">
        <f t="shared" ca="1" si="2122"/>
        <v>-8000</v>
      </c>
      <c r="AT1871" s="62">
        <f t="shared" ca="1" si="2122"/>
        <v>-8000</v>
      </c>
      <c r="AU1871" s="62">
        <f t="shared" ca="1" si="2122"/>
        <v>-8000</v>
      </c>
      <c r="AV1871" s="62">
        <f t="shared" ca="1" si="2122"/>
        <v>-8000</v>
      </c>
      <c r="AW1871" s="62">
        <f t="shared" ca="1" si="2122"/>
        <v>-8000</v>
      </c>
      <c r="AX1871" s="62">
        <f t="shared" ca="1" si="2122"/>
        <v>-8000</v>
      </c>
      <c r="AY1871" s="62">
        <f t="shared" ref="AY1871:CD1871" ca="1" si="2123">-AY1863</f>
        <v>-8000</v>
      </c>
      <c r="AZ1871" s="62">
        <f t="shared" ca="1" si="2123"/>
        <v>-8000</v>
      </c>
      <c r="BA1871" s="62">
        <f t="shared" ca="1" si="2123"/>
        <v>-8000</v>
      </c>
      <c r="BB1871" s="62">
        <f t="shared" ca="1" si="2123"/>
        <v>-8000</v>
      </c>
      <c r="BC1871" s="62">
        <f t="shared" ca="1" si="2123"/>
        <v>-8000</v>
      </c>
      <c r="BD1871" s="62">
        <f t="shared" ca="1" si="2123"/>
        <v>-8000</v>
      </c>
      <c r="BE1871" s="62">
        <f t="shared" ca="1" si="2123"/>
        <v>-8000</v>
      </c>
      <c r="BF1871" s="62">
        <f t="shared" ca="1" si="2123"/>
        <v>-8000</v>
      </c>
      <c r="BG1871" s="62">
        <f t="shared" ca="1" si="2123"/>
        <v>-8000</v>
      </c>
      <c r="BH1871" s="62">
        <f t="shared" ca="1" si="2123"/>
        <v>-8000</v>
      </c>
      <c r="BI1871" s="62">
        <f t="shared" ca="1" si="2123"/>
        <v>-8000</v>
      </c>
      <c r="BJ1871" s="62">
        <f t="shared" ca="1" si="2123"/>
        <v>-8000</v>
      </c>
      <c r="BK1871" s="62">
        <f t="shared" ca="1" si="2123"/>
        <v>-8000</v>
      </c>
      <c r="BL1871" s="62">
        <f t="shared" ca="1" si="2123"/>
        <v>-8000</v>
      </c>
      <c r="BM1871" s="62">
        <f t="shared" ca="1" si="2123"/>
        <v>-8000</v>
      </c>
      <c r="BN1871" s="62">
        <f t="shared" ca="1" si="2123"/>
        <v>-8000</v>
      </c>
      <c r="BO1871" s="62">
        <f t="shared" ca="1" si="2123"/>
        <v>-8000</v>
      </c>
      <c r="BP1871" s="62">
        <f t="shared" ca="1" si="2123"/>
        <v>-8000</v>
      </c>
      <c r="BQ1871" s="62">
        <f t="shared" ca="1" si="2123"/>
        <v>-8000</v>
      </c>
      <c r="BR1871" s="62">
        <f t="shared" ca="1" si="2123"/>
        <v>-8000</v>
      </c>
      <c r="BS1871" s="62">
        <f t="shared" ca="1" si="2123"/>
        <v>-8000</v>
      </c>
      <c r="BT1871" s="62">
        <f t="shared" ca="1" si="2123"/>
        <v>-8000</v>
      </c>
      <c r="BU1871" s="62">
        <f t="shared" ca="1" si="2123"/>
        <v>-8000</v>
      </c>
      <c r="BV1871" s="62">
        <f t="shared" ca="1" si="2123"/>
        <v>-8000</v>
      </c>
      <c r="BW1871" s="62">
        <f t="shared" ca="1" si="2123"/>
        <v>-8000</v>
      </c>
      <c r="BX1871" s="62">
        <f t="shared" ca="1" si="2123"/>
        <v>-8000</v>
      </c>
      <c r="BY1871" s="62">
        <f t="shared" ca="1" si="2123"/>
        <v>-8000</v>
      </c>
      <c r="BZ1871" s="62">
        <f t="shared" ca="1" si="2123"/>
        <v>-8000</v>
      </c>
      <c r="CA1871" s="62">
        <f t="shared" ca="1" si="2123"/>
        <v>-8000</v>
      </c>
      <c r="CB1871" s="62">
        <f t="shared" ca="1" si="2123"/>
        <v>-8000</v>
      </c>
      <c r="CC1871" s="62">
        <f t="shared" ca="1" si="2123"/>
        <v>-8000</v>
      </c>
      <c r="CD1871" s="62">
        <f t="shared" ca="1" si="2123"/>
        <v>-8000</v>
      </c>
      <c r="CE1871" s="62">
        <f t="shared" ref="CE1871:CK1871" ca="1" si="2124">-CE1863</f>
        <v>-8000</v>
      </c>
      <c r="CF1871" s="62">
        <f t="shared" ca="1" si="2124"/>
        <v>-8000</v>
      </c>
      <c r="CG1871" s="62">
        <f t="shared" ca="1" si="2124"/>
        <v>-8000</v>
      </c>
      <c r="CH1871" s="62">
        <f t="shared" ca="1" si="2124"/>
        <v>-8000</v>
      </c>
      <c r="CI1871" s="62">
        <f t="shared" ca="1" si="2124"/>
        <v>-8000</v>
      </c>
      <c r="CJ1871" s="62">
        <f t="shared" ca="1" si="2124"/>
        <v>-8000</v>
      </c>
      <c r="CK1871" s="62">
        <f t="shared" ca="1" si="2124"/>
        <v>-8000</v>
      </c>
    </row>
    <row r="1872" spans="2:89" x14ac:dyDescent="0.35">
      <c r="B1872" s="154" t="str">
        <f>B1864</f>
        <v>Prepayment - Revenue driven amortizing loan - no defaults</v>
      </c>
      <c r="C1872" t="s">
        <v>235</v>
      </c>
      <c r="D1872" t="s">
        <v>764</v>
      </c>
      <c r="E1872" t="str">
        <f t="shared" si="2101"/>
        <v>1872 LAMORTR-S</v>
      </c>
      <c r="G1872" s="57"/>
      <c r="K1872" s="53">
        <f t="shared" si="2120"/>
        <v>0</v>
      </c>
      <c r="L1872" s="53">
        <f t="shared" si="2120"/>
        <v>0</v>
      </c>
      <c r="M1872" s="53">
        <f t="shared" si="2120"/>
        <v>0</v>
      </c>
      <c r="N1872" s="53">
        <f t="shared" si="2120"/>
        <v>0</v>
      </c>
      <c r="O1872" s="53">
        <f t="shared" si="2120"/>
        <v>0</v>
      </c>
      <c r="P1872" s="53">
        <f t="shared" si="2120"/>
        <v>0</v>
      </c>
      <c r="R1872"/>
      <c r="S1872" s="62">
        <f t="shared" ref="S1872" si="2125">-S1864</f>
        <v>0</v>
      </c>
      <c r="T1872" s="62">
        <f t="shared" ref="T1872:AX1872" si="2126">-T1864</f>
        <v>0</v>
      </c>
      <c r="U1872" s="62">
        <f t="shared" si="2126"/>
        <v>0</v>
      </c>
      <c r="V1872" s="62">
        <f t="shared" si="2126"/>
        <v>0</v>
      </c>
      <c r="W1872" s="62">
        <f t="shared" si="2126"/>
        <v>0</v>
      </c>
      <c r="X1872" s="62">
        <f t="shared" si="2126"/>
        <v>0</v>
      </c>
      <c r="Y1872" s="62">
        <f t="shared" si="2126"/>
        <v>0</v>
      </c>
      <c r="Z1872" s="62">
        <f t="shared" si="2126"/>
        <v>0</v>
      </c>
      <c r="AA1872" s="62">
        <f t="shared" si="2126"/>
        <v>0</v>
      </c>
      <c r="AB1872" s="62">
        <f t="shared" si="2126"/>
        <v>0</v>
      </c>
      <c r="AC1872" s="62">
        <f t="shared" si="2126"/>
        <v>0</v>
      </c>
      <c r="AD1872" s="62">
        <f t="shared" si="2126"/>
        <v>0</v>
      </c>
      <c r="AE1872" s="62">
        <f t="shared" si="2126"/>
        <v>0</v>
      </c>
      <c r="AF1872" s="62">
        <f t="shared" si="2126"/>
        <v>0</v>
      </c>
      <c r="AG1872" s="62">
        <f t="shared" si="2126"/>
        <v>0</v>
      </c>
      <c r="AH1872" s="62">
        <f t="shared" si="2126"/>
        <v>0</v>
      </c>
      <c r="AI1872" s="62">
        <f t="shared" si="2126"/>
        <v>0</v>
      </c>
      <c r="AJ1872" s="62">
        <f t="shared" si="2126"/>
        <v>0</v>
      </c>
      <c r="AK1872" s="62">
        <f t="shared" si="2126"/>
        <v>0</v>
      </c>
      <c r="AL1872" s="62">
        <f t="shared" si="2126"/>
        <v>0</v>
      </c>
      <c r="AM1872" s="62">
        <f t="shared" si="2126"/>
        <v>0</v>
      </c>
      <c r="AN1872" s="62">
        <f t="shared" si="2126"/>
        <v>0</v>
      </c>
      <c r="AO1872" s="62">
        <f t="shared" si="2126"/>
        <v>0</v>
      </c>
      <c r="AP1872" s="62">
        <f t="shared" si="2126"/>
        <v>0</v>
      </c>
      <c r="AQ1872" s="62">
        <f t="shared" si="2126"/>
        <v>0</v>
      </c>
      <c r="AR1872" s="62">
        <f t="shared" si="2126"/>
        <v>0</v>
      </c>
      <c r="AS1872" s="62">
        <f t="shared" si="2126"/>
        <v>0</v>
      </c>
      <c r="AT1872" s="62">
        <f t="shared" si="2126"/>
        <v>0</v>
      </c>
      <c r="AU1872" s="62">
        <f t="shared" si="2126"/>
        <v>0</v>
      </c>
      <c r="AV1872" s="62">
        <f t="shared" si="2126"/>
        <v>0</v>
      </c>
      <c r="AW1872" s="62">
        <f t="shared" si="2126"/>
        <v>0</v>
      </c>
      <c r="AX1872" s="62">
        <f t="shared" si="2126"/>
        <v>0</v>
      </c>
      <c r="AY1872" s="62">
        <f t="shared" ref="AY1872:CD1872" si="2127">-AY1864</f>
        <v>0</v>
      </c>
      <c r="AZ1872" s="62">
        <f t="shared" si="2127"/>
        <v>0</v>
      </c>
      <c r="BA1872" s="62">
        <f t="shared" si="2127"/>
        <v>0</v>
      </c>
      <c r="BB1872" s="62">
        <f t="shared" si="2127"/>
        <v>0</v>
      </c>
      <c r="BC1872" s="62">
        <f t="shared" si="2127"/>
        <v>0</v>
      </c>
      <c r="BD1872" s="62">
        <f t="shared" si="2127"/>
        <v>0</v>
      </c>
      <c r="BE1872" s="62">
        <f t="shared" si="2127"/>
        <v>0</v>
      </c>
      <c r="BF1872" s="62">
        <f t="shared" si="2127"/>
        <v>0</v>
      </c>
      <c r="BG1872" s="62">
        <f t="shared" si="2127"/>
        <v>0</v>
      </c>
      <c r="BH1872" s="62">
        <f t="shared" si="2127"/>
        <v>0</v>
      </c>
      <c r="BI1872" s="62">
        <f t="shared" si="2127"/>
        <v>0</v>
      </c>
      <c r="BJ1872" s="62">
        <f t="shared" si="2127"/>
        <v>0</v>
      </c>
      <c r="BK1872" s="62">
        <f t="shared" si="2127"/>
        <v>0</v>
      </c>
      <c r="BL1872" s="62">
        <f t="shared" si="2127"/>
        <v>0</v>
      </c>
      <c r="BM1872" s="62">
        <f t="shared" si="2127"/>
        <v>0</v>
      </c>
      <c r="BN1872" s="62">
        <f t="shared" si="2127"/>
        <v>0</v>
      </c>
      <c r="BO1872" s="62">
        <f t="shared" si="2127"/>
        <v>0</v>
      </c>
      <c r="BP1872" s="62">
        <f t="shared" si="2127"/>
        <v>0</v>
      </c>
      <c r="BQ1872" s="62">
        <f t="shared" si="2127"/>
        <v>0</v>
      </c>
      <c r="BR1872" s="62">
        <f t="shared" si="2127"/>
        <v>0</v>
      </c>
      <c r="BS1872" s="62">
        <f t="shared" si="2127"/>
        <v>0</v>
      </c>
      <c r="BT1872" s="62">
        <f t="shared" si="2127"/>
        <v>0</v>
      </c>
      <c r="BU1872" s="62">
        <f t="shared" si="2127"/>
        <v>0</v>
      </c>
      <c r="BV1872" s="62">
        <f t="shared" si="2127"/>
        <v>0</v>
      </c>
      <c r="BW1872" s="62">
        <f t="shared" si="2127"/>
        <v>0</v>
      </c>
      <c r="BX1872" s="62">
        <f t="shared" si="2127"/>
        <v>0</v>
      </c>
      <c r="BY1872" s="62">
        <f t="shared" si="2127"/>
        <v>0</v>
      </c>
      <c r="BZ1872" s="62">
        <f t="shared" si="2127"/>
        <v>0</v>
      </c>
      <c r="CA1872" s="62">
        <f t="shared" si="2127"/>
        <v>0</v>
      </c>
      <c r="CB1872" s="62">
        <f t="shared" si="2127"/>
        <v>0</v>
      </c>
      <c r="CC1872" s="62">
        <f t="shared" si="2127"/>
        <v>0</v>
      </c>
      <c r="CD1872" s="62">
        <f t="shared" si="2127"/>
        <v>0</v>
      </c>
      <c r="CE1872" s="62">
        <f t="shared" ref="CE1872:CK1872" si="2128">-CE1864</f>
        <v>0</v>
      </c>
      <c r="CF1872" s="62">
        <f t="shared" si="2128"/>
        <v>0</v>
      </c>
      <c r="CG1872" s="62">
        <f t="shared" si="2128"/>
        <v>0</v>
      </c>
      <c r="CH1872" s="62">
        <f t="shared" si="2128"/>
        <v>0</v>
      </c>
      <c r="CI1872" s="62">
        <f t="shared" si="2128"/>
        <v>0</v>
      </c>
      <c r="CJ1872" s="62">
        <f t="shared" si="2128"/>
        <v>0</v>
      </c>
      <c r="CK1872" s="62">
        <f t="shared" si="2128"/>
        <v>0</v>
      </c>
    </row>
    <row r="1873" spans="2:89" x14ac:dyDescent="0.35">
      <c r="B1873" s="154" t="str">
        <f>B1865</f>
        <v>Principal payments - Revenue driven amortizing loan - no defaults</v>
      </c>
      <c r="C1873" t="s">
        <v>235</v>
      </c>
      <c r="D1873" t="s">
        <v>764</v>
      </c>
      <c r="E1873" t="str">
        <f t="shared" si="2101"/>
        <v>1873 LAMORTR-S</v>
      </c>
      <c r="G1873" s="57"/>
      <c r="K1873" s="53">
        <f t="shared" ca="1" si="2120"/>
        <v>-1.3507984646794693E+64</v>
      </c>
      <c r="L1873" s="53">
        <f t="shared" ca="1" si="2120"/>
        <v>8.0800854260653678E+124</v>
      </c>
      <c r="M1873" s="53">
        <f t="shared" ca="1" si="2120"/>
        <v>-3.1144440263749507E+182</v>
      </c>
      <c r="N1873" s="53">
        <f t="shared" ca="1" si="2120"/>
        <v>-1.684186482333103E+238</v>
      </c>
      <c r="O1873" s="53">
        <f t="shared" ca="1" si="2120"/>
        <v>3.3754713095617594E+292</v>
      </c>
      <c r="P1873" s="53" t="e">
        <f t="shared" ca="1" si="2120"/>
        <v>#NUM!</v>
      </c>
      <c r="R1873"/>
      <c r="S1873" s="62">
        <f t="shared" ref="S1873" ca="1" si="2129">-S1865</f>
        <v>-181983660.66004568</v>
      </c>
      <c r="T1873" s="62">
        <f t="shared" ref="T1873:AX1873" ca="1" si="2130">-T1865</f>
        <v>-3400446473706.3833</v>
      </c>
      <c r="U1873" s="62">
        <f t="shared" ca="1" si="2130"/>
        <v>-3.1613085356720916E+16</v>
      </c>
      <c r="V1873" s="62">
        <f t="shared" ca="1" si="2130"/>
        <v>5.9424346481486316E+19</v>
      </c>
      <c r="W1873" s="62">
        <f t="shared" ca="1" si="2130"/>
        <v>1.9346139287578918E+26</v>
      </c>
      <c r="X1873" s="62">
        <f t="shared" ca="1" si="2130"/>
        <v>9.8981107469602012E+31</v>
      </c>
      <c r="Y1873" s="62">
        <f t="shared" ca="1" si="2130"/>
        <v>3.8226715485701084E+37</v>
      </c>
      <c r="Z1873" s="62">
        <f t="shared" ca="1" si="2130"/>
        <v>1.1933642311400849E+43</v>
      </c>
      <c r="AA1873" s="62">
        <f t="shared" ca="1" si="2130"/>
        <v>3.1354739231026818E+48</v>
      </c>
      <c r="AB1873" s="62">
        <f t="shared" ca="1" si="2130"/>
        <v>6.9752575503308109E+53</v>
      </c>
      <c r="AC1873" s="62">
        <f t="shared" ca="1" si="2130"/>
        <v>1.0368632749135283E+59</v>
      </c>
      <c r="AD1873" s="62">
        <f t="shared" ca="1" si="2130"/>
        <v>1.3507985510829886E+64</v>
      </c>
      <c r="AE1873" s="62">
        <f t="shared" ca="1" si="2130"/>
        <v>1.6122707898062118E+69</v>
      </c>
      <c r="AF1873" s="62">
        <f t="shared" ca="1" si="2130"/>
        <v>1.3879282199499741E+74</v>
      </c>
      <c r="AG1873" s="62">
        <f t="shared" ca="1" si="2130"/>
        <v>1.8234213889270766E+78</v>
      </c>
      <c r="AH1873" s="62">
        <f t="shared" ca="1" si="2130"/>
        <v>-2.098052916670861E+84</v>
      </c>
      <c r="AI1873" s="62">
        <f t="shared" ca="1" si="2130"/>
        <v>-5.0544499421973844E+89</v>
      </c>
      <c r="AJ1873" s="62">
        <f t="shared" ca="1" si="2130"/>
        <v>-8.0202906852293222E+94</v>
      </c>
      <c r="AK1873" s="62">
        <f t="shared" ca="1" si="2130"/>
        <v>-1.036148790108195E+100</v>
      </c>
      <c r="AL1873" s="62">
        <f t="shared" ca="1" si="2130"/>
        <v>-1.1684836398264247E+105</v>
      </c>
      <c r="AM1873" s="62">
        <f t="shared" ca="1" si="2130"/>
        <v>-1.1900881251688148E+110</v>
      </c>
      <c r="AN1873" s="62">
        <f t="shared" ca="1" si="2130"/>
        <v>-1.1168979143962093E+115</v>
      </c>
      <c r="AO1873" s="62">
        <f t="shared" ca="1" si="2130"/>
        <v>-9.7866668575028616E+119</v>
      </c>
      <c r="AP1873" s="62">
        <f t="shared" ca="1" si="2130"/>
        <v>-8.0800862415928623E+124</v>
      </c>
      <c r="AQ1873" s="62">
        <f t="shared" ca="1" si="2130"/>
        <v>-6.3274556974078876E+129</v>
      </c>
      <c r="AR1873" s="62">
        <f t="shared" ca="1" si="2130"/>
        <v>-4.7228808751621592E+134</v>
      </c>
      <c r="AS1873" s="62">
        <f t="shared" ca="1" si="2130"/>
        <v>-3.0743218255287909E+139</v>
      </c>
      <c r="AT1873" s="62">
        <f t="shared" ca="1" si="2130"/>
        <v>-1.5084261017540531E+144</v>
      </c>
      <c r="AU1873" s="62">
        <f t="shared" ca="1" si="2130"/>
        <v>-3.932871811455183E+148</v>
      </c>
      <c r="AV1873" s="62">
        <f t="shared" ca="1" si="2130"/>
        <v>1.5321944724666924E+153</v>
      </c>
      <c r="AW1873" s="62">
        <f t="shared" ca="1" si="2130"/>
        <v>2.969024668864986E+158</v>
      </c>
      <c r="AX1873" s="62">
        <f t="shared" ca="1" si="2130"/>
        <v>2.5777522956191412E+163</v>
      </c>
      <c r="AY1873" s="62">
        <f t="shared" ref="AY1873:CD1873" ca="1" si="2131">-AY1865</f>
        <v>1.7532386725073848E+168</v>
      </c>
      <c r="AZ1873" s="62">
        <f t="shared" ca="1" si="2131"/>
        <v>1.0531410135453583E+173</v>
      </c>
      <c r="BA1873" s="62">
        <f t="shared" ca="1" si="2131"/>
        <v>5.872139394429089E+177</v>
      </c>
      <c r="BB1873" s="62">
        <f t="shared" ca="1" si="2131"/>
        <v>3.1144445156934262E+182</v>
      </c>
      <c r="BC1873" s="62">
        <f t="shared" ca="1" si="2131"/>
        <v>1.5906159792719775E+187</v>
      </c>
      <c r="BD1873" s="62">
        <f t="shared" ca="1" si="2131"/>
        <v>7.8701539574260792E+191</v>
      </c>
      <c r="BE1873" s="62">
        <f t="shared" ca="1" si="2131"/>
        <v>3.7839561069382973E+196</v>
      </c>
      <c r="BF1873" s="62">
        <f t="shared" ca="1" si="2131"/>
        <v>1.7707618261828086E+201</v>
      </c>
      <c r="BG1873" s="62">
        <f t="shared" ca="1" si="2131"/>
        <v>8.0736454293330195E+205</v>
      </c>
      <c r="BH1873" s="62">
        <f t="shared" ca="1" si="2131"/>
        <v>3.58928226179256E+210</v>
      </c>
      <c r="BI1873" s="62">
        <f t="shared" ca="1" si="2131"/>
        <v>1.5568841651073394E+215</v>
      </c>
      <c r="BJ1873" s="62">
        <f t="shared" ca="1" si="2131"/>
        <v>6.5928025280062413E+219</v>
      </c>
      <c r="BK1873" s="62">
        <f t="shared" ca="1" si="2131"/>
        <v>2.7269866206612919E+224</v>
      </c>
      <c r="BL1873" s="62">
        <f t="shared" ca="1" si="2131"/>
        <v>1.1023291256936775E+229</v>
      </c>
      <c r="BM1873" s="62">
        <f t="shared" ca="1" si="2131"/>
        <v>4.3566580748181287E+233</v>
      </c>
      <c r="BN1873" s="62">
        <f t="shared" ca="1" si="2131"/>
        <v>1.6841868453602325E+238</v>
      </c>
      <c r="BO1873" s="62">
        <f t="shared" ca="1" si="2131"/>
        <v>6.3706525421449714E+242</v>
      </c>
      <c r="BP1873" s="62">
        <f t="shared" ca="1" si="2131"/>
        <v>-4.272811129074914E+246</v>
      </c>
      <c r="BQ1873" s="62">
        <f t="shared" ca="1" si="2131"/>
        <v>-6.8378684766958765E+251</v>
      </c>
      <c r="BR1873" s="62">
        <f t="shared" ca="1" si="2131"/>
        <v>-2.9296735996369142E+256</v>
      </c>
      <c r="BS1873" s="62">
        <f t="shared" ca="1" si="2131"/>
        <v>-1.0504908564613648E+261</v>
      </c>
      <c r="BT1873" s="62">
        <f t="shared" ca="1" si="2131"/>
        <v>-3.5927100313279801E+265</v>
      </c>
      <c r="BU1873" s="62">
        <f t="shared" ca="1" si="2131"/>
        <v>-1.1985272782513594E+270</v>
      </c>
      <c r="BV1873" s="62">
        <f t="shared" ca="1" si="2131"/>
        <v>-3.9092834316588228E+274</v>
      </c>
      <c r="BW1873" s="62">
        <f t="shared" ca="1" si="2131"/>
        <v>-1.2450267778538979E+279</v>
      </c>
      <c r="BX1873" s="62">
        <f t="shared" ca="1" si="2131"/>
        <v>-3.8612005935615917E+283</v>
      </c>
      <c r="BY1873" s="62">
        <f t="shared" ca="1" si="2131"/>
        <v>-1.1617390480637247E+288</v>
      </c>
      <c r="BZ1873" s="62">
        <f t="shared" ca="1" si="2131"/>
        <v>-3.3754722775805719E+292</v>
      </c>
      <c r="CA1873" s="62">
        <f t="shared" ca="1" si="2131"/>
        <v>-9.420730421087431E+296</v>
      </c>
      <c r="CB1873" s="62">
        <f t="shared" ca="1" si="2131"/>
        <v>-2.5104435038832009E+301</v>
      </c>
      <c r="CC1873" s="62">
        <f t="shared" ca="1" si="2131"/>
        <v>-6.3434343839652752E+305</v>
      </c>
      <c r="CD1873" s="62" t="e">
        <f t="shared" ca="1" si="2131"/>
        <v>#NUM!</v>
      </c>
      <c r="CE1873" s="62" t="e">
        <f t="shared" ref="CE1873:CK1873" ca="1" si="2132">-CE1865</f>
        <v>#NUM!</v>
      </c>
      <c r="CF1873" s="62" t="e">
        <f t="shared" ca="1" si="2132"/>
        <v>#NUM!</v>
      </c>
      <c r="CG1873" s="62" t="e">
        <f t="shared" ca="1" si="2132"/>
        <v>#NUM!</v>
      </c>
      <c r="CH1873" s="62" t="e">
        <f t="shared" ca="1" si="2132"/>
        <v>#NUM!</v>
      </c>
      <c r="CI1873" s="62" t="e">
        <f t="shared" ca="1" si="2132"/>
        <v>#NUM!</v>
      </c>
      <c r="CJ1873" s="62" t="e">
        <f t="shared" ca="1" si="2132"/>
        <v>#NUM!</v>
      </c>
      <c r="CK1873" s="62" t="e">
        <f t="shared" ca="1" si="2132"/>
        <v>#NUM!</v>
      </c>
    </row>
    <row r="1874" spans="2:89" x14ac:dyDescent="0.35">
      <c r="B1874" s="122"/>
      <c r="C1874" s="282"/>
      <c r="D1874" t="s">
        <v>764</v>
      </c>
      <c r="E1874" t="str">
        <f t="shared" si="2101"/>
        <v>1874 LAMORTR-S</v>
      </c>
      <c r="F1874" s="27"/>
      <c r="G1874" s="282"/>
      <c r="R1874"/>
      <c r="S1874" s="1"/>
      <c r="T1874" s="1"/>
      <c r="U1874" s="1"/>
      <c r="V1874" s="1"/>
      <c r="W1874" s="1"/>
      <c r="X1874" s="1"/>
      <c r="Y1874" s="1"/>
      <c r="Z1874" s="1"/>
      <c r="AA1874" s="1"/>
      <c r="AB1874" s="1"/>
      <c r="AC1874" s="1"/>
      <c r="AD1874" s="1"/>
      <c r="AE1874" s="1"/>
      <c r="AF1874" s="1"/>
      <c r="AG1874" s="1"/>
      <c r="AH1874" s="1"/>
      <c r="AI1874" s="1"/>
      <c r="AJ1874" s="1"/>
      <c r="AK1874" s="1"/>
      <c r="AL1874" s="1"/>
      <c r="AM1874" s="1"/>
      <c r="AN1874" s="1"/>
      <c r="AO1874" s="1"/>
      <c r="AP1874" s="1"/>
      <c r="AQ1874" s="1"/>
      <c r="AR1874" s="1"/>
      <c r="AS1874" s="1"/>
      <c r="AT1874" s="1"/>
      <c r="AU1874" s="1"/>
      <c r="AV1874" s="1"/>
      <c r="AW1874" s="1"/>
      <c r="AX1874" s="1"/>
      <c r="AY1874" s="1"/>
      <c r="AZ1874" s="1"/>
      <c r="BA1874" s="1"/>
      <c r="BB1874" s="1"/>
      <c r="BC1874" s="1"/>
      <c r="BD1874" s="1"/>
      <c r="BE1874" s="1"/>
      <c r="BF1874" s="1"/>
      <c r="BG1874" s="1"/>
      <c r="BH1874" s="1"/>
      <c r="BI1874" s="1"/>
      <c r="BJ1874" s="1"/>
      <c r="BK1874" s="1"/>
      <c r="BL1874" s="1"/>
      <c r="BM1874" s="1"/>
      <c r="BN1874" s="1"/>
      <c r="BO1874" s="1"/>
      <c r="BP1874" s="1"/>
      <c r="BQ1874" s="1"/>
      <c r="BR1874" s="1"/>
      <c r="BS1874" s="1"/>
      <c r="BT1874" s="1"/>
      <c r="BU1874" s="1"/>
      <c r="BV1874" s="1"/>
      <c r="BW1874" s="1"/>
      <c r="BX1874" s="1"/>
      <c r="BY1874" s="1"/>
      <c r="BZ1874" s="1"/>
      <c r="CA1874" s="1"/>
      <c r="CB1874" s="1"/>
      <c r="CC1874" s="1"/>
      <c r="CD1874" s="1"/>
      <c r="CE1874" s="1"/>
      <c r="CF1874" s="1"/>
      <c r="CG1874" s="1"/>
      <c r="CH1874" s="1"/>
      <c r="CI1874" s="1"/>
      <c r="CJ1874" s="1"/>
      <c r="CK1874" s="1"/>
    </row>
    <row r="1875" spans="2:89" x14ac:dyDescent="0.35">
      <c r="B1875" s="95" t="s">
        <v>291</v>
      </c>
      <c r="D1875" t="s">
        <v>764</v>
      </c>
      <c r="E1875" t="str">
        <f t="shared" si="2101"/>
        <v>1875 LAMORTR-S</v>
      </c>
      <c r="G1875" s="57"/>
      <c r="R1875"/>
      <c r="S1875" s="1"/>
      <c r="T1875" s="1"/>
      <c r="U1875" s="1"/>
      <c r="V1875" s="1"/>
      <c r="W1875" s="1"/>
      <c r="X1875" s="1"/>
      <c r="Y1875" s="1"/>
      <c r="Z1875" s="1"/>
      <c r="AA1875" s="1"/>
      <c r="AB1875" s="1"/>
      <c r="AC1875" s="1"/>
      <c r="AD1875" s="1"/>
      <c r="AE1875" s="1"/>
      <c r="AF1875" s="1"/>
      <c r="AG1875" s="1"/>
      <c r="AH1875" s="1"/>
      <c r="AI1875" s="1"/>
      <c r="AJ1875" s="1"/>
      <c r="AK1875" s="1"/>
      <c r="AL1875" s="1"/>
      <c r="AM1875" s="1"/>
      <c r="AN1875" s="1"/>
      <c r="AO1875" s="1"/>
      <c r="AP1875" s="1"/>
      <c r="AQ1875" s="1"/>
      <c r="AR1875" s="1"/>
      <c r="AS1875" s="1"/>
      <c r="AT1875" s="1"/>
      <c r="AU1875" s="1"/>
      <c r="AV1875" s="1"/>
      <c r="AW1875" s="1"/>
      <c r="AX1875" s="1"/>
      <c r="AY1875" s="1"/>
      <c r="AZ1875" s="1"/>
      <c r="BA1875" s="1"/>
      <c r="BB1875" s="1"/>
      <c r="BC1875" s="1"/>
      <c r="BD1875" s="1"/>
      <c r="BE1875" s="1"/>
      <c r="BF1875" s="1"/>
      <c r="BG1875" s="1"/>
      <c r="BH1875" s="1"/>
      <c r="BI1875" s="1"/>
      <c r="BJ1875" s="1"/>
      <c r="BK1875" s="1"/>
      <c r="BL1875" s="1"/>
      <c r="BM1875" s="1"/>
      <c r="BN1875" s="1"/>
      <c r="BO1875" s="1"/>
      <c r="BP1875" s="1"/>
      <c r="BQ1875" s="1"/>
      <c r="BR1875" s="1"/>
      <c r="BS1875" s="1"/>
      <c r="BT1875" s="1"/>
      <c r="BU1875" s="1"/>
      <c r="BV1875" s="1"/>
      <c r="BW1875" s="1"/>
      <c r="BX1875" s="1"/>
      <c r="BY1875" s="1"/>
      <c r="BZ1875" s="1"/>
      <c r="CA1875" s="1"/>
      <c r="CB1875" s="1"/>
      <c r="CC1875" s="1"/>
      <c r="CD1875" s="1"/>
      <c r="CE1875" s="1"/>
      <c r="CF1875" s="1"/>
      <c r="CG1875" s="1"/>
      <c r="CH1875" s="1"/>
      <c r="CI1875" s="1"/>
      <c r="CJ1875" s="1"/>
      <c r="CK1875" s="1"/>
    </row>
    <row r="1876" spans="2:89" x14ac:dyDescent="0.35">
      <c r="B1876" s="154" t="s">
        <v>292</v>
      </c>
      <c r="D1876" t="s">
        <v>764</v>
      </c>
      <c r="E1876" s="8" t="str">
        <f t="shared" si="2101"/>
        <v>1876 LAMORTR-S</v>
      </c>
      <c r="J1876"/>
      <c r="K1876" s="81">
        <f t="shared" ref="K1876:P1876" ca="1" si="2133">SUMIF($3:$3,K$2,1876:1876)</f>
        <v>-8439.9251740809214</v>
      </c>
      <c r="L1876" s="81">
        <f t="shared" ca="1" si="2133"/>
        <v>-8439.9251740809214</v>
      </c>
      <c r="M1876" s="81">
        <f t="shared" ca="1" si="2133"/>
        <v>-8439.9251740809214</v>
      </c>
      <c r="N1876" s="81">
        <f t="shared" ca="1" si="2133"/>
        <v>-8439.9251740809214</v>
      </c>
      <c r="O1876" s="81">
        <f t="shared" ca="1" si="2133"/>
        <v>-8439.9251740809214</v>
      </c>
      <c r="P1876" s="81">
        <f t="shared" ca="1" si="2133"/>
        <v>-7736.5980762408453</v>
      </c>
      <c r="R1876" s="53"/>
      <c r="S1876" s="94">
        <f t="shared" ref="S1876" ca="1" si="2134">+PMT($H1855/12,$H1854,S1863+S1864,0)</f>
        <v>-703.3270978400767</v>
      </c>
      <c r="T1876" s="94">
        <f t="shared" ref="T1876:AY1876" ca="1" si="2135">+PMT($H1855/12,$H1854,T1863+T1864,0)</f>
        <v>-703.3270978400767</v>
      </c>
      <c r="U1876" s="94">
        <f t="shared" ca="1" si="2135"/>
        <v>-703.3270978400767</v>
      </c>
      <c r="V1876" s="94">
        <f t="shared" ca="1" si="2135"/>
        <v>-703.3270978400767</v>
      </c>
      <c r="W1876" s="94">
        <f t="shared" ca="1" si="2135"/>
        <v>-703.3270978400767</v>
      </c>
      <c r="X1876" s="94">
        <f t="shared" ca="1" si="2135"/>
        <v>-703.3270978400767</v>
      </c>
      <c r="Y1876" s="94">
        <f t="shared" ca="1" si="2135"/>
        <v>-703.3270978400767</v>
      </c>
      <c r="Z1876" s="94">
        <f t="shared" ca="1" si="2135"/>
        <v>-703.3270978400767</v>
      </c>
      <c r="AA1876" s="94">
        <f t="shared" ca="1" si="2135"/>
        <v>-703.3270978400767</v>
      </c>
      <c r="AB1876" s="94">
        <f t="shared" ca="1" si="2135"/>
        <v>-703.3270978400767</v>
      </c>
      <c r="AC1876" s="94">
        <f t="shared" ca="1" si="2135"/>
        <v>-703.3270978400767</v>
      </c>
      <c r="AD1876" s="94">
        <f t="shared" ca="1" si="2135"/>
        <v>-703.3270978400767</v>
      </c>
      <c r="AE1876" s="94">
        <f t="shared" ca="1" si="2135"/>
        <v>-703.3270978400767</v>
      </c>
      <c r="AF1876" s="94">
        <f t="shared" ca="1" si="2135"/>
        <v>-703.3270978400767</v>
      </c>
      <c r="AG1876" s="94">
        <f t="shared" ca="1" si="2135"/>
        <v>-703.3270978400767</v>
      </c>
      <c r="AH1876" s="94">
        <f t="shared" ca="1" si="2135"/>
        <v>-703.3270978400767</v>
      </c>
      <c r="AI1876" s="94">
        <f t="shared" ca="1" si="2135"/>
        <v>-703.3270978400767</v>
      </c>
      <c r="AJ1876" s="94">
        <f t="shared" ca="1" si="2135"/>
        <v>-703.3270978400767</v>
      </c>
      <c r="AK1876" s="94">
        <f t="shared" ca="1" si="2135"/>
        <v>-703.3270978400767</v>
      </c>
      <c r="AL1876" s="94">
        <f t="shared" ca="1" si="2135"/>
        <v>-703.3270978400767</v>
      </c>
      <c r="AM1876" s="94">
        <f t="shared" ca="1" si="2135"/>
        <v>-703.3270978400767</v>
      </c>
      <c r="AN1876" s="94">
        <f t="shared" ca="1" si="2135"/>
        <v>-703.3270978400767</v>
      </c>
      <c r="AO1876" s="94">
        <f t="shared" ca="1" si="2135"/>
        <v>-703.3270978400767</v>
      </c>
      <c r="AP1876" s="94">
        <f t="shared" ca="1" si="2135"/>
        <v>-703.3270978400767</v>
      </c>
      <c r="AQ1876" s="94">
        <f t="shared" ca="1" si="2135"/>
        <v>-703.3270978400767</v>
      </c>
      <c r="AR1876" s="94">
        <f t="shared" ca="1" si="2135"/>
        <v>-703.3270978400767</v>
      </c>
      <c r="AS1876" s="94">
        <f t="shared" ca="1" si="2135"/>
        <v>-703.3270978400767</v>
      </c>
      <c r="AT1876" s="94">
        <f t="shared" ca="1" si="2135"/>
        <v>-703.3270978400767</v>
      </c>
      <c r="AU1876" s="94">
        <f t="shared" ca="1" si="2135"/>
        <v>-703.3270978400767</v>
      </c>
      <c r="AV1876" s="94">
        <f t="shared" ca="1" si="2135"/>
        <v>-703.3270978400767</v>
      </c>
      <c r="AW1876" s="94">
        <f t="shared" ca="1" si="2135"/>
        <v>-703.3270978400767</v>
      </c>
      <c r="AX1876" s="94">
        <f t="shared" ca="1" si="2135"/>
        <v>-703.3270978400767</v>
      </c>
      <c r="AY1876" s="94">
        <f t="shared" ca="1" si="2135"/>
        <v>-703.3270978400767</v>
      </c>
      <c r="AZ1876" s="94">
        <f t="shared" ref="AZ1876:CE1876" ca="1" si="2136">+PMT($H1855/12,$H1854,AZ1863+AZ1864,0)</f>
        <v>-703.3270978400767</v>
      </c>
      <c r="BA1876" s="94">
        <f t="shared" ca="1" si="2136"/>
        <v>-703.3270978400767</v>
      </c>
      <c r="BB1876" s="94">
        <f t="shared" ca="1" si="2136"/>
        <v>-703.3270978400767</v>
      </c>
      <c r="BC1876" s="94">
        <f t="shared" ca="1" si="2136"/>
        <v>-703.3270978400767</v>
      </c>
      <c r="BD1876" s="94">
        <f t="shared" ca="1" si="2136"/>
        <v>-703.3270978400767</v>
      </c>
      <c r="BE1876" s="94">
        <f t="shared" ca="1" si="2136"/>
        <v>-703.3270978400767</v>
      </c>
      <c r="BF1876" s="94">
        <f t="shared" ca="1" si="2136"/>
        <v>-703.3270978400767</v>
      </c>
      <c r="BG1876" s="94">
        <f t="shared" ca="1" si="2136"/>
        <v>-703.3270978400767</v>
      </c>
      <c r="BH1876" s="94">
        <f t="shared" ca="1" si="2136"/>
        <v>-703.3270978400767</v>
      </c>
      <c r="BI1876" s="94">
        <f t="shared" ca="1" si="2136"/>
        <v>-703.3270978400767</v>
      </c>
      <c r="BJ1876" s="94">
        <f t="shared" ca="1" si="2136"/>
        <v>-703.3270978400767</v>
      </c>
      <c r="BK1876" s="94">
        <f t="shared" ca="1" si="2136"/>
        <v>-703.3270978400767</v>
      </c>
      <c r="BL1876" s="94">
        <f t="shared" ca="1" si="2136"/>
        <v>-703.3270978400767</v>
      </c>
      <c r="BM1876" s="94">
        <f t="shared" ca="1" si="2136"/>
        <v>-703.3270978400767</v>
      </c>
      <c r="BN1876" s="94">
        <f t="shared" ca="1" si="2136"/>
        <v>-703.3270978400767</v>
      </c>
      <c r="BO1876" s="94">
        <f t="shared" ca="1" si="2136"/>
        <v>-703.3270978400767</v>
      </c>
      <c r="BP1876" s="94">
        <f t="shared" ca="1" si="2136"/>
        <v>-703.3270978400767</v>
      </c>
      <c r="BQ1876" s="94">
        <f t="shared" ca="1" si="2136"/>
        <v>-703.3270978400767</v>
      </c>
      <c r="BR1876" s="94">
        <f t="shared" ca="1" si="2136"/>
        <v>-703.3270978400767</v>
      </c>
      <c r="BS1876" s="94">
        <f t="shared" ca="1" si="2136"/>
        <v>-703.3270978400767</v>
      </c>
      <c r="BT1876" s="94">
        <f t="shared" ca="1" si="2136"/>
        <v>-703.3270978400767</v>
      </c>
      <c r="BU1876" s="94">
        <f t="shared" ca="1" si="2136"/>
        <v>-703.3270978400767</v>
      </c>
      <c r="BV1876" s="94">
        <f t="shared" ca="1" si="2136"/>
        <v>-703.3270978400767</v>
      </c>
      <c r="BW1876" s="94">
        <f t="shared" ca="1" si="2136"/>
        <v>-703.3270978400767</v>
      </c>
      <c r="BX1876" s="94">
        <f t="shared" ca="1" si="2136"/>
        <v>-703.3270978400767</v>
      </c>
      <c r="BY1876" s="94">
        <f t="shared" ca="1" si="2136"/>
        <v>-703.3270978400767</v>
      </c>
      <c r="BZ1876" s="94">
        <f t="shared" ca="1" si="2136"/>
        <v>-703.3270978400767</v>
      </c>
      <c r="CA1876" s="94">
        <f t="shared" ca="1" si="2136"/>
        <v>-703.3270978400767</v>
      </c>
      <c r="CB1876" s="94">
        <f t="shared" ca="1" si="2136"/>
        <v>-703.3270978400767</v>
      </c>
      <c r="CC1876" s="94">
        <f t="shared" ca="1" si="2136"/>
        <v>-703.3270978400767</v>
      </c>
      <c r="CD1876" s="94">
        <f t="shared" ca="1" si="2136"/>
        <v>-703.3270978400767</v>
      </c>
      <c r="CE1876" s="94">
        <f t="shared" ca="1" si="2136"/>
        <v>-703.3270978400767</v>
      </c>
      <c r="CF1876" s="94">
        <f t="shared" ref="CF1876:CK1876" ca="1" si="2137">+PMT($H1855/12,$H1854,CF1863+CF1864,0)</f>
        <v>-703.3270978400767</v>
      </c>
      <c r="CG1876" s="94">
        <f t="shared" ca="1" si="2137"/>
        <v>-703.3270978400767</v>
      </c>
      <c r="CH1876" s="94">
        <f t="shared" ca="1" si="2137"/>
        <v>-703.3270978400767</v>
      </c>
      <c r="CI1876" s="94">
        <f t="shared" ca="1" si="2137"/>
        <v>-703.3270978400767</v>
      </c>
      <c r="CJ1876" s="94">
        <f t="shared" ca="1" si="2137"/>
        <v>-703.3270978400767</v>
      </c>
      <c r="CK1876" s="94">
        <f t="shared" ca="1" si="2137"/>
        <v>-703.3270978400767</v>
      </c>
    </row>
    <row r="1877" spans="2:89" x14ac:dyDescent="0.35">
      <c r="B1877" s="123" t="s">
        <v>293</v>
      </c>
      <c r="D1877" t="s">
        <v>764</v>
      </c>
      <c r="E1877" s="8" t="str">
        <f t="shared" si="2101"/>
        <v>1877 LAMORTR-S</v>
      </c>
      <c r="H1877" s="27"/>
      <c r="J1877"/>
      <c r="K1877" s="309">
        <f t="shared" ref="K1877:P1877" ca="1" si="2138">SUMIF($4:$4,K$2,1877:1877)</f>
        <v>-1.3507984646794693E+64</v>
      </c>
      <c r="L1877" s="309">
        <f t="shared" ca="1" si="2138"/>
        <v>8.0800854260653678E+124</v>
      </c>
      <c r="M1877" s="309">
        <f t="shared" ca="1" si="2138"/>
        <v>-3.1144440263749507E+182</v>
      </c>
      <c r="N1877" s="309">
        <f t="shared" ca="1" si="2138"/>
        <v>-1.684186482333103E+238</v>
      </c>
      <c r="O1877" s="309">
        <f t="shared" ca="1" si="2138"/>
        <v>3.3754713095617594E+292</v>
      </c>
      <c r="P1877" s="309">
        <f t="shared" si="2138"/>
        <v>0</v>
      </c>
      <c r="R1877" s="28"/>
      <c r="S1877" s="93" cm="1">
        <f t="array" aca="1" ref="S1877" ca="1">SUM(INDEX(1873:1873,1,MAX(COLUMN($R:$R),COLUMN()-($H1854-1))):S1876)</f>
        <v>-181984363.98714352</v>
      </c>
      <c r="T1877" s="93" cm="1">
        <f t="array" aca="1" ref="T1877" ca="1">SUM(INDEX(1873:1873,1,MAX(COLUMN($R:$R),COLUMN()-($H1854-1))):T1876)</f>
        <v>-3400628458773.6978</v>
      </c>
      <c r="U1877" s="93" cm="1">
        <f t="array" aca="1" ref="U1877" ca="1">SUM(INDEX(1873:1873,1,MAX(COLUMN($R:$R),COLUMN()-($H1854-1))):U1876)</f>
        <v>-3.1616485985180396E+16</v>
      </c>
      <c r="V1877" s="93" cm="1">
        <f t="array" aca="1" ref="V1877" ca="1">SUM(INDEX(1873:1873,1,MAX(COLUMN($R:$R),COLUMN()-($H1854-1))):V1876)</f>
        <v>5.9392729995501134E+19</v>
      </c>
      <c r="W1877" s="93" cm="1">
        <f t="array" aca="1" ref="W1877" ca="1">SUM(INDEX(1873:1873,1,MAX(COLUMN($R:$R),COLUMN()-($H1854-1))):W1876)</f>
        <v>1.9346145226851917E+26</v>
      </c>
      <c r="X1877" s="93" cm="1">
        <f t="array" aca="1" ref="X1877" ca="1">SUM(INDEX(1873:1873,1,MAX(COLUMN($R:$R),COLUMN()-($H1854-1))):X1876)</f>
        <v>9.8981300931054275E+31</v>
      </c>
      <c r="Y1877" s="93" cm="1">
        <f t="array" aca="1" ref="Y1877" ca="1">SUM(INDEX(1873:1873,1,MAX(COLUMN($R:$R),COLUMN()-($H1854-1))):Y1876)</f>
        <v>3.8226814467002016E+37</v>
      </c>
      <c r="Z1877" s="93" cm="1">
        <f t="array" aca="1" ref="Z1877" ca="1">SUM(INDEX(1873:1873,1,MAX(COLUMN($R:$R),COLUMN()-($H1854-1))):Z1876)</f>
        <v>1.1933680538215317E+43</v>
      </c>
      <c r="AA1877" s="93" cm="1">
        <f t="array" aca="1" ref="AA1877" ca="1">SUM(INDEX(1873:1873,1,MAX(COLUMN($R:$R),COLUMN()-($H1854-1))):AA1876)</f>
        <v>3.1354858567832199E+48</v>
      </c>
      <c r="AB1877" s="93" cm="1">
        <f t="array" aca="1" ref="AB1877" ca="1">SUM(INDEX(1873:1873,1,MAX(COLUMN($R:$R),COLUMN()-($H1854-1))):AB1876)</f>
        <v>6.9752889051893785E+53</v>
      </c>
      <c r="AC1877" s="93" cm="1">
        <f t="array" aca="1" ref="AC1877" ca="1">SUM(INDEX(1873:1873,1,MAX(COLUMN($R:$R),COLUMN()-($H1854-1))):AC1876)</f>
        <v>1.0368702502024334E+59</v>
      </c>
      <c r="AD1877" s="93" cm="1">
        <f t="array" aca="1" ref="AD1877" ca="1">SUM(INDEX(1873:1873,1,MAX(COLUMN($R:$R),COLUMN()-($H1854-1))):AD1876)</f>
        <v>1.3508089197854906E+64</v>
      </c>
      <c r="AE1877" s="93" cm="1">
        <f t="array" aca="1" ref="AE1877" ca="1">SUM(INDEX(1873:1873,1,MAX(COLUMN($R:$R),COLUMN()-($H1854-1))):AE1876)</f>
        <v>1.6122842978954097E+69</v>
      </c>
      <c r="AF1877" s="93" cm="1">
        <f t="array" aca="1" ref="AF1877" ca="1">SUM(INDEX(1873:1873,1,MAX(COLUMN($R:$R),COLUMN()-($H1854-1))):AF1876)</f>
        <v>1.3879443427929532E+74</v>
      </c>
      <c r="AG1877" s="93" cm="1">
        <f t="array" aca="1" ref="AG1877" ca="1">SUM(INDEX(1873:1873,1,MAX(COLUMN($R:$R),COLUMN()-($H1854-1))):AG1876)</f>
        <v>1.823560183361356E+78</v>
      </c>
      <c r="AH1877" s="93" cm="1">
        <f t="array" aca="1" ref="AH1877" ca="1">SUM(INDEX(1873:1873,1,MAX(COLUMN($R:$R),COLUMN()-($H1854-1))):AH1876)</f>
        <v>-2.0980510931106777E+84</v>
      </c>
      <c r="AI1877" s="93" cm="1">
        <f t="array" aca="1" ref="AI1877" ca="1">SUM(INDEX(1873:1873,1,MAX(COLUMN($R:$R),COLUMN()-($H1854-1))):AI1876)</f>
        <v>-5.0544709227083157E+89</v>
      </c>
      <c r="AJ1877" s="93" cm="1">
        <f t="array" aca="1" ref="AJ1877" ca="1">SUM(INDEX(1873:1873,1,MAX(COLUMN($R:$R),COLUMN()-($H1854-1))):AJ1876)</f>
        <v>-8.0203412299385494E+94</v>
      </c>
      <c r="AK1877" s="93" cm="1">
        <f t="array" aca="1" ref="AK1877" ca="1">SUM(INDEX(1873:1873,1,MAX(COLUMN($R:$R),COLUMN()-($H1854-1))):AK1876)</f>
        <v>-1.0361568104494249E+100</v>
      </c>
      <c r="AL1877" s="93" cm="1">
        <f t="array" aca="1" ref="AL1877" ca="1">SUM(INDEX(1873:1873,1,MAX(COLUMN($R:$R),COLUMN()-($H1854-1))):AL1876)</f>
        <v>-1.1684940013945293E+105</v>
      </c>
      <c r="AM1877" s="93" cm="1">
        <f t="array" aca="1" ref="AM1877" ca="1">SUM(INDEX(1873:1873,1,MAX(COLUMN($R:$R),COLUMN()-($H1854-1))):AM1876)</f>
        <v>-1.1900998101088288E+110</v>
      </c>
      <c r="AN1877" s="93" cm="1">
        <f t="array" aca="1" ref="AN1877" ca="1">SUM(INDEX(1873:1873,1,MAX(COLUMN($R:$R),COLUMN()-($H1854-1))):AN1876)</f>
        <v>-1.1169098153943105E+115</v>
      </c>
      <c r="AO1877" s="93" cm="1">
        <f t="array" aca="1" ref="AO1877" ca="1">SUM(INDEX(1873:1873,1,MAX(COLUMN($R:$R),COLUMN()-($H1854-1))):AO1876)</f>
        <v>-9.7867785484844009E+119</v>
      </c>
      <c r="AP1877" s="93" cm="1">
        <f t="array" aca="1" ref="AP1877" ca="1">SUM(INDEX(1873:1873,1,MAX(COLUMN($R:$R),COLUMN()-($H1854-1))):AP1876)</f>
        <v>-8.080184109378347E+124</v>
      </c>
      <c r="AQ1877" s="93" cm="1">
        <f t="array" aca="1" ref="AQ1877" ca="1">SUM(INDEX(1873:1873,1,MAX(COLUMN($R:$R),COLUMN()-($H1854-1))):AQ1876)</f>
        <v>-6.3275364992489813E+129</v>
      </c>
      <c r="AR1877" s="93" cm="1">
        <f t="array" aca="1" ref="AR1877" ca="1">SUM(INDEX(1873:1873,1,MAX(COLUMN($R:$R),COLUMN()-($H1854-1))):AR1876)</f>
        <v>-4.7229441505271514E+134</v>
      </c>
      <c r="AS1877" s="93" cm="1">
        <f t="array" aca="1" ref="AS1877" ca="1">SUM(INDEX(1873:1873,1,MAX(COLUMN($R:$R),COLUMN()-($H1854-1))):AS1876)</f>
        <v>-3.0743690549702964E+139</v>
      </c>
      <c r="AT1877" s="93" cm="1">
        <f t="array" aca="1" ref="AT1877" ca="1">SUM(INDEX(1873:1873,1,MAX(COLUMN($R:$R),COLUMN()-($H1854-1))):AT1876)</f>
        <v>-1.5084568454446027E+144</v>
      </c>
      <c r="AU1877" s="93" cm="1">
        <f t="array" aca="1" ref="AU1877" ca="1">SUM(INDEX(1873:1873,1,MAX(COLUMN($R:$R),COLUMN()-($H1854-1))):AU1876)</f>
        <v>-3.9330226571397277E+148</v>
      </c>
      <c r="AV1877" s="93" cm="1">
        <f t="array" aca="1" ref="AV1877" ca="1">SUM(INDEX(1873:1873,1,MAX(COLUMN($R:$R),COLUMN()-($H1854-1))):AV1876)</f>
        <v>1.5321551422401211E+153</v>
      </c>
      <c r="AW1877" s="93" cm="1">
        <f t="array" aca="1" ref="AW1877" ca="1">SUM(INDEX(1873:1873,1,MAX(COLUMN($R:$R),COLUMN()-($H1854-1))):AW1876)</f>
        <v>2.9690399904164083E+158</v>
      </c>
      <c r="AX1877" s="93" cm="1">
        <f t="array" aca="1" ref="AX1877" ca="1">SUM(INDEX(1873:1873,1,MAX(COLUMN($R:$R),COLUMN()-($H1854-1))):AX1876)</f>
        <v>2.5777819860190455E+163</v>
      </c>
      <c r="AY1877" s="93" cm="1">
        <f t="array" aca="1" ref="AY1877" ca="1">SUM(INDEX(1873:1873,1,MAX(COLUMN($R:$R),COLUMN()-($H1854-1))):AY1876)</f>
        <v>1.753264450327245E+168</v>
      </c>
      <c r="AZ1877" s="93" cm="1">
        <f t="array" aca="1" ref="AZ1877" ca="1">SUM(INDEX(1873:1873,1,MAX(COLUMN($R:$R),COLUMN()-($H1854-1))):AZ1876)</f>
        <v>1.0531585461898615E+173</v>
      </c>
      <c r="BA1877" s="93" cm="1">
        <f t="array" aca="1" ref="BA1877" ca="1">SUM(INDEX(1873:1873,1,MAX(COLUMN($R:$R),COLUMN()-($H1854-1))):BA1876)</f>
        <v>5.872244710283708E+177</v>
      </c>
      <c r="BB1877" s="93" cm="1">
        <f t="array" aca="1" ref="BB1877" ca="1">SUM(INDEX(1873:1873,1,MAX(COLUMN($R:$R),COLUMN()-($H1854-1))):BB1876)</f>
        <v>3.1145032381405293E+182</v>
      </c>
      <c r="BC1877" s="93" cm="1">
        <f t="array" aca="1" ref="BC1877" ca="1">SUM(INDEX(1873:1873,1,MAX(COLUMN($R:$R),COLUMN()-($H1854-1))):BC1876)</f>
        <v>1.590647124304359E+187</v>
      </c>
      <c r="BD1877" s="93" cm="1">
        <f t="array" aca="1" ref="BD1877" ca="1">SUM(INDEX(1873:1873,1,MAX(COLUMN($R:$R),COLUMN()-($H1854-1))):BD1876)</f>
        <v>7.8703130221385101E+191</v>
      </c>
      <c r="BE1877" s="93" cm="1">
        <f t="array" aca="1" ref="BE1877" ca="1">SUM(INDEX(1873:1873,1,MAX(COLUMN($R:$R),COLUMN()-($H1854-1))):BE1876)</f>
        <v>3.7840348100685186E+196</v>
      </c>
      <c r="BF1877" s="93" cm="1">
        <f t="array" aca="1" ref="BF1877" ca="1">SUM(INDEX(1873:1873,1,MAX(COLUMN($R:$R),COLUMN()-($H1854-1))):BF1876)</f>
        <v>1.7707996665309092E+201</v>
      </c>
      <c r="BG1877" s="93" cm="1">
        <f t="array" aca="1" ref="BG1877" ca="1">SUM(INDEX(1873:1873,1,MAX(COLUMN($R:$R),COLUMN()-($H1854-1))):BG1876)</f>
        <v>8.0738225092996732E+205</v>
      </c>
      <c r="BH1877" s="93" cm="1">
        <f t="array" aca="1" ref="BH1877" ca="1">SUM(INDEX(1873:1873,1,MAX(COLUMN($R:$R),COLUMN()-($H1854-1))):BH1876)</f>
        <v>3.589363000017653E+210</v>
      </c>
      <c r="BI1877" s="93" cm="1">
        <f t="array" aca="1" ref="BI1877" ca="1">SUM(INDEX(1873:1873,1,MAX(COLUMN($R:$R),COLUMN()-($H1854-1))):BI1876)</f>
        <v>1.5569200587373396E+215</v>
      </c>
      <c r="BJ1877" s="93" cm="1">
        <f t="array" aca="1" ref="BJ1877" ca="1">SUM(INDEX(1873:1873,1,MAX(COLUMN($R:$R),COLUMN()-($H1854-1))):BJ1876)</f>
        <v>6.5929582200121154E+219</v>
      </c>
      <c r="BK1877" s="93" cm="1">
        <f t="array" aca="1" ref="BK1877" ca="1">SUM(INDEX(1873:1873,1,MAX(COLUMN($R:$R),COLUMN()-($H1854-1))):BK1876)</f>
        <v>2.727052550243492E+224</v>
      </c>
      <c r="BL1877" s="93" cm="1">
        <f t="array" aca="1" ref="BL1877" ca="1">SUM(INDEX(1873:1873,1,MAX(COLUMN($R:$R),COLUMN()-($H1854-1))):BL1876)</f>
        <v>1.1023563962191799E+229</v>
      </c>
      <c r="BM1877" s="93" cm="1">
        <f t="array" aca="1" ref="BM1877" ca="1">SUM(INDEX(1873:1873,1,MAX(COLUMN($R:$R),COLUMN()-($H1854-1))):BM1876)</f>
        <v>4.3567683104577506E+233</v>
      </c>
      <c r="BN1877" s="93" cm="1">
        <f t="array" aca="1" ref="BN1877" ca="1">SUM(INDEX(1873:1873,1,MAX(COLUMN($R:$R),COLUMN()-($H1854-1))):BN1876)</f>
        <v>1.684230413043337E+238</v>
      </c>
      <c r="BO1877" s="93" cm="1">
        <f t="array" aca="1" ref="BO1877" ca="1">SUM(INDEX(1873:1873,1,MAX(COLUMN($R:$R),COLUMN()-($H1854-1))):BO1876)</f>
        <v>6.370820965186276E+242</v>
      </c>
      <c r="BP1877" s="93" cm="1">
        <f t="array" aca="1" ref="BP1877" ca="1">SUM(INDEX(1873:1873,1,MAX(COLUMN($R:$R),COLUMN()-($H1854-1))):BP1876)</f>
        <v>-4.2721740469783951E+246</v>
      </c>
      <c r="BQ1877" s="93" cm="1">
        <f t="array" aca="1" ref="BQ1877" ca="1">SUM(INDEX(1873:1873,1,MAX(COLUMN($R:$R),COLUMN()-($H1854-1))):BQ1876)</f>
        <v>-6.8379111984363468E+251</v>
      </c>
      <c r="BR1877" s="93" cm="1">
        <f t="array" aca="1" ref="BR1877" ca="1">SUM(INDEX(1873:1873,1,MAX(COLUMN($R:$R),COLUMN()-($H1854-1))):BR1876)</f>
        <v>-2.9297419787488986E+256</v>
      </c>
      <c r="BS1877" s="93" cm="1">
        <f t="array" aca="1" ref="BS1877" ca="1">SUM(INDEX(1873:1873,1,MAX(COLUMN($R:$R),COLUMN()-($H1854-1))):BS1876)</f>
        <v>-1.0505201538811524E+261</v>
      </c>
      <c r="BT1877" s="93" cm="1">
        <f t="array" aca="1" ref="BT1877" ca="1">SUM(INDEX(1873:1873,1,MAX(COLUMN($R:$R),COLUMN()-($H1854-1))):BT1876)</f>
        <v>-3.5928150833433684E+265</v>
      </c>
      <c r="BU1877" s="93" cm="1">
        <f t="array" aca="1" ref="BU1877" ca="1">SUM(INDEX(1873:1873,1,MAX(COLUMN($R:$R),COLUMN()-($H1854-1))):BU1876)</f>
        <v>-1.1985632064021927E+270</v>
      </c>
      <c r="BV1877" s="93" cm="1">
        <f t="array" aca="1" ref="BV1877" ca="1">SUM(INDEX(1873:1873,1,MAX(COLUMN($R:$R),COLUMN()-($H1854-1))):BV1876)</f>
        <v>-3.9094032879794633E+274</v>
      </c>
      <c r="BW1877" s="93" cm="1">
        <f t="array" aca="1" ref="BW1877" ca="1">SUM(INDEX(1873:1873,1,MAX(COLUMN($R:$R),COLUMN()-($H1854-1))):BW1876)</f>
        <v>-1.2450658718867776E+279</v>
      </c>
      <c r="BX1877" s="93" cm="1">
        <f t="array" aca="1" ref="BX1877" ca="1">SUM(INDEX(1873:1873,1,MAX(COLUMN($R:$R),COLUMN()-($H1854-1))):BX1876)</f>
        <v>-3.8613251001487807E+283</v>
      </c>
      <c r="BY1877" s="93" cm="1">
        <f t="array" aca="1" ref="BY1877" ca="1">SUM(INDEX(1873:1873,1,MAX(COLUMN($R:$R),COLUMN()-($H1854-1))):BY1876)</f>
        <v>-1.1617776613147262E+288</v>
      </c>
      <c r="BZ1877" s="93" cm="1">
        <f t="array" aca="1" ref="BZ1877" ca="1">SUM(INDEX(1873:1873,1,MAX(COLUMN($R:$R),COLUMN()-($H1854-1))):BZ1876)</f>
        <v>-3.3755884553467032E+292</v>
      </c>
      <c r="CA1877" s="93" cm="1">
        <f t="array" aca="1" ref="CA1877" ca="1">SUM(INDEX(1873:1873,1,MAX(COLUMN($R:$R),COLUMN()-($H1854-1))):CA1876)</f>
        <v>-9.4210679799329656E+296</v>
      </c>
      <c r="CB1877" s="93" cm="1">
        <f t="array" aca="1" ref="CB1877" ca="1">SUM(INDEX(1873:1873,1,MAX(COLUMN($R:$R),COLUMN()-($H1854-1))):CB1876)</f>
        <v>-2.5105377145630004E+301</v>
      </c>
      <c r="CC1877" s="93" cm="1">
        <f t="array" aca="1" ref="CC1877" ca="1">SUM(INDEX(1873:1873,1,MAX(COLUMN($R:$R),COLUMN()-($H1854-1))):CC1876)</f>
        <v>-6.3436854377367317E+305</v>
      </c>
      <c r="CD1877" s="93" t="e" cm="1">
        <f t="array" aca="1" ref="CD1877" ca="1">SUM(INDEX(1873:1873,1,MAX(COLUMN($R:$R),COLUMN()-($H1854-1))):CD1876)</f>
        <v>#NUM!</v>
      </c>
      <c r="CE1877" s="93" t="e" cm="1">
        <f t="array" aca="1" ref="CE1877" ca="1">SUM(INDEX(1873:1873,1,MAX(COLUMN($R:$R),COLUMN()-($H1854-1))):CE1876)</f>
        <v>#NUM!</v>
      </c>
      <c r="CF1877" s="93" t="e" cm="1">
        <f t="array" aca="1" ref="CF1877" ca="1">SUM(INDEX(1873:1873,1,MAX(COLUMN($R:$R),COLUMN()-($H1854-1))):CF1876)</f>
        <v>#NUM!</v>
      </c>
      <c r="CG1877" s="93" t="e" cm="1">
        <f t="array" aca="1" ref="CG1877" ca="1">SUM(INDEX(1873:1873,1,MAX(COLUMN($R:$R),COLUMN()-($H1854-1))):CG1876)</f>
        <v>#NUM!</v>
      </c>
      <c r="CH1877" s="93" t="e" cm="1">
        <f t="array" aca="1" ref="CH1877" ca="1">SUM(INDEX(1873:1873,1,MAX(COLUMN($R:$R),COLUMN()-($H1854-1))):CH1876)</f>
        <v>#NUM!</v>
      </c>
      <c r="CI1877" s="93" t="e" cm="1">
        <f t="array" aca="1" ref="CI1877" ca="1">SUM(INDEX(1873:1873,1,MAX(COLUMN($R:$R),COLUMN()-($H1854-1))):CI1876)</f>
        <v>#NUM!</v>
      </c>
      <c r="CJ1877" s="93" t="e" cm="1">
        <f t="array" aca="1" ref="CJ1877" ca="1">SUM(INDEX(1873:1873,1,MAX(COLUMN($R:$R),COLUMN()-($H1854-1))):CJ1876)</f>
        <v>#NUM!</v>
      </c>
      <c r="CK1877" s="93" t="e" cm="1">
        <f t="array" aca="1" ref="CK1877" ca="1">SUM(INDEX(1873:1873,1,MAX(COLUMN($R:$R),COLUMN()-($H1854-1))):CK1876)</f>
        <v>#NUM!</v>
      </c>
    </row>
    <row r="1878" spans="2:89" x14ac:dyDescent="0.35">
      <c r="B1878" s="123"/>
      <c r="D1878" t="s">
        <v>764</v>
      </c>
      <c r="E1878" s="8" t="str">
        <f t="shared" ref="E1878" si="2139">ROW()&amp;" "&amp;D1878</f>
        <v>1878 LAMORTR-S</v>
      </c>
      <c r="H1878" s="27"/>
      <c r="J1878"/>
      <c r="K1878" s="309"/>
      <c r="L1878" s="309"/>
      <c r="M1878" s="309"/>
      <c r="N1878" s="309"/>
      <c r="O1878" s="309"/>
      <c r="P1878" s="309"/>
      <c r="R1878" s="28"/>
      <c r="S1878" s="93"/>
      <c r="T1878" s="93"/>
      <c r="U1878" s="93"/>
      <c r="V1878" s="93"/>
      <c r="W1878" s="93"/>
      <c r="X1878" s="93"/>
      <c r="Y1878" s="93"/>
      <c r="Z1878" s="93"/>
      <c r="AA1878" s="93"/>
      <c r="AB1878" s="93"/>
      <c r="AC1878" s="93"/>
      <c r="AD1878" s="93"/>
      <c r="AE1878" s="93"/>
      <c r="AF1878" s="93"/>
      <c r="AG1878" s="93"/>
      <c r="AH1878" s="93"/>
      <c r="AI1878" s="93"/>
      <c r="AJ1878" s="93"/>
      <c r="AK1878" s="93"/>
      <c r="AL1878" s="93"/>
      <c r="AM1878" s="93"/>
      <c r="AN1878" s="93"/>
      <c r="AO1878" s="93"/>
      <c r="AP1878" s="93"/>
      <c r="AQ1878" s="93"/>
      <c r="AR1878" s="93"/>
      <c r="AS1878" s="93"/>
      <c r="AT1878" s="93"/>
      <c r="AU1878" s="93"/>
      <c r="AV1878" s="93"/>
      <c r="AW1878" s="93"/>
      <c r="AX1878" s="93"/>
      <c r="AY1878" s="93"/>
      <c r="AZ1878" s="93"/>
      <c r="BA1878" s="93"/>
      <c r="BB1878" s="93"/>
      <c r="BC1878" s="93"/>
      <c r="BD1878" s="93"/>
      <c r="BE1878" s="93"/>
      <c r="BF1878" s="93"/>
      <c r="BG1878" s="93"/>
      <c r="BH1878" s="93"/>
      <c r="BI1878" s="93"/>
      <c r="BJ1878" s="93"/>
      <c r="BK1878" s="93"/>
      <c r="BL1878" s="93"/>
      <c r="BM1878" s="93"/>
      <c r="BN1878" s="93"/>
      <c r="BO1878" s="93"/>
      <c r="BP1878" s="93"/>
      <c r="BQ1878" s="93"/>
      <c r="BR1878" s="93"/>
      <c r="BS1878" s="93"/>
      <c r="BT1878" s="93"/>
      <c r="BU1878" s="93"/>
      <c r="BV1878" s="93"/>
      <c r="BW1878" s="93"/>
      <c r="BX1878" s="93"/>
      <c r="BY1878" s="93"/>
      <c r="BZ1878" s="93"/>
      <c r="CA1878" s="93"/>
      <c r="CB1878" s="93"/>
      <c r="CC1878" s="93"/>
      <c r="CD1878" s="93"/>
      <c r="CE1878" s="93"/>
      <c r="CF1878" s="93"/>
      <c r="CG1878" s="93"/>
      <c r="CH1878" s="93"/>
      <c r="CI1878" s="93"/>
      <c r="CJ1878" s="93"/>
      <c r="CK1878" s="93"/>
    </row>
    <row r="1879" spans="2:89" x14ac:dyDescent="0.35">
      <c r="B1879" s="132" t="str">
        <f>B1844</f>
        <v>(Primary label)</v>
      </c>
      <c r="D1879" t="s">
        <v>764</v>
      </c>
      <c r="E1879" s="8" t="str">
        <f t="shared" si="2101"/>
        <v>1879 LAMORTR-S</v>
      </c>
      <c r="G1879" t="s">
        <v>332</v>
      </c>
      <c r="H1879" s="27"/>
      <c r="I1879" s="78"/>
      <c r="J1879" s="78"/>
      <c r="K1879" s="33"/>
      <c r="L1879" s="33"/>
      <c r="M1879" s="33"/>
      <c r="N1879" s="33"/>
      <c r="O1879" s="33"/>
      <c r="P1879" s="33"/>
      <c r="R1879" s="33"/>
      <c r="S1879" s="77"/>
      <c r="T1879" s="77"/>
      <c r="U1879" s="77"/>
      <c r="V1879" s="77"/>
      <c r="W1879" s="77"/>
      <c r="X1879" s="77"/>
      <c r="Y1879" s="77"/>
      <c r="Z1879" s="77"/>
      <c r="AA1879" s="77"/>
      <c r="AB1879" s="77"/>
      <c r="AC1879" s="77"/>
      <c r="AD1879" s="77"/>
      <c r="AE1879" s="77"/>
      <c r="AF1879" s="77"/>
      <c r="AG1879" s="77"/>
      <c r="AH1879" s="77"/>
      <c r="AI1879" s="77"/>
      <c r="AJ1879" s="77"/>
      <c r="AK1879" s="77"/>
      <c r="AL1879" s="77"/>
      <c r="AM1879" s="77"/>
      <c r="AN1879" s="77"/>
      <c r="AO1879" s="77"/>
      <c r="AP1879" s="77"/>
      <c r="AQ1879" s="77"/>
      <c r="AR1879" s="77"/>
      <c r="AS1879" s="77"/>
      <c r="AT1879" s="77"/>
      <c r="AU1879" s="77"/>
      <c r="AV1879" s="77"/>
      <c r="AW1879" s="77"/>
      <c r="AX1879" s="77"/>
      <c r="AY1879" s="77"/>
      <c r="AZ1879" s="77"/>
      <c r="BA1879" s="77"/>
      <c r="BB1879" s="77"/>
      <c r="BC1879" s="77"/>
      <c r="BD1879" s="77"/>
      <c r="BE1879" s="77"/>
      <c r="BF1879" s="77"/>
      <c r="BG1879" s="77"/>
      <c r="BH1879" s="77"/>
      <c r="BI1879" s="77"/>
      <c r="BJ1879" s="77"/>
      <c r="BK1879" s="77"/>
      <c r="BL1879" s="77"/>
      <c r="BM1879" s="77"/>
      <c r="BN1879" s="77"/>
      <c r="BO1879" s="77"/>
      <c r="BP1879" s="77"/>
      <c r="BQ1879" s="77"/>
      <c r="BR1879" s="77"/>
      <c r="BS1879" s="77"/>
      <c r="BT1879" s="77"/>
      <c r="BU1879" s="77"/>
      <c r="BV1879" s="77"/>
      <c r="BW1879" s="77"/>
      <c r="BX1879" s="77"/>
      <c r="BY1879" s="77"/>
      <c r="BZ1879" s="77"/>
      <c r="CA1879" s="77"/>
      <c r="CB1879" s="77"/>
      <c r="CC1879" s="77"/>
      <c r="CD1879" s="77"/>
      <c r="CE1879" s="77"/>
      <c r="CF1879" s="77"/>
      <c r="CG1879" s="77"/>
      <c r="CH1879" s="77"/>
      <c r="CI1879" s="77"/>
      <c r="CJ1879" s="77"/>
      <c r="CK1879" s="77"/>
    </row>
    <row r="1880" spans="2:89" x14ac:dyDescent="0.35">
      <c r="B1880" s="132" t="str">
        <f>B1845</f>
        <v>primary unit</v>
      </c>
      <c r="D1880" t="s">
        <v>764</v>
      </c>
      <c r="E1880" s="8" t="str">
        <f>ROW()&amp;" "&amp;D1880</f>
        <v>1880 LAMORTR-S</v>
      </c>
      <c r="G1880" t="s">
        <v>332</v>
      </c>
      <c r="H1880" s="27"/>
      <c r="I1880" s="78"/>
      <c r="J1880" s="78"/>
      <c r="K1880" s="33"/>
      <c r="L1880" s="33"/>
      <c r="M1880" s="33"/>
      <c r="N1880" s="33"/>
      <c r="O1880" s="33"/>
      <c r="P1880" s="33"/>
      <c r="R1880" s="33"/>
      <c r="S1880" s="77"/>
      <c r="T1880" s="77"/>
      <c r="U1880" s="77"/>
      <c r="V1880" s="77"/>
      <c r="W1880" s="77"/>
      <c r="X1880" s="77"/>
      <c r="Y1880" s="77"/>
      <c r="Z1880" s="77"/>
      <c r="AA1880" s="77"/>
      <c r="AB1880" s="77"/>
      <c r="AC1880" s="77"/>
      <c r="AD1880" s="77"/>
      <c r="AE1880" s="77"/>
      <c r="AF1880" s="77"/>
      <c r="AG1880" s="77"/>
      <c r="AH1880" s="77"/>
      <c r="AI1880" s="77"/>
      <c r="AJ1880" s="77"/>
      <c r="AK1880" s="77"/>
      <c r="AL1880" s="77"/>
      <c r="AM1880" s="77"/>
      <c r="AN1880" s="77"/>
      <c r="AO1880" s="77"/>
      <c r="AP1880" s="77"/>
      <c r="AQ1880" s="77"/>
      <c r="AR1880" s="77"/>
      <c r="AS1880" s="77"/>
      <c r="AT1880" s="77"/>
      <c r="AU1880" s="77"/>
      <c r="AV1880" s="77"/>
      <c r="AW1880" s="77"/>
      <c r="AX1880" s="77"/>
      <c r="AY1880" s="77"/>
      <c r="AZ1880" s="77"/>
      <c r="BA1880" s="77"/>
      <c r="BB1880" s="77"/>
      <c r="BC1880" s="77"/>
      <c r="BD1880" s="77"/>
      <c r="BE1880" s="77"/>
      <c r="BF1880" s="77"/>
      <c r="BG1880" s="77"/>
      <c r="BH1880" s="77"/>
      <c r="BI1880" s="77"/>
      <c r="BJ1880" s="77"/>
      <c r="BK1880" s="77"/>
      <c r="BL1880" s="77"/>
      <c r="BM1880" s="77"/>
      <c r="BN1880" s="77"/>
      <c r="BO1880" s="77"/>
      <c r="BP1880" s="77"/>
      <c r="BQ1880" s="77"/>
      <c r="BR1880" s="77"/>
      <c r="BS1880" s="77"/>
      <c r="BT1880" s="77"/>
      <c r="BU1880" s="77"/>
      <c r="BV1880" s="77"/>
      <c r="BW1880" s="77"/>
      <c r="BX1880" s="77"/>
      <c r="BY1880" s="77"/>
      <c r="BZ1880" s="77"/>
      <c r="CA1880" s="77"/>
      <c r="CB1880" s="77"/>
      <c r="CC1880" s="77"/>
      <c r="CD1880" s="77"/>
      <c r="CE1880" s="77"/>
      <c r="CF1880" s="77"/>
      <c r="CG1880" s="77"/>
      <c r="CH1880" s="77"/>
      <c r="CI1880" s="77"/>
      <c r="CJ1880" s="77"/>
      <c r="CK1880" s="77"/>
    </row>
    <row r="1881" spans="2:89" x14ac:dyDescent="0.35">
      <c r="B1881" s="132" t="str">
        <f>B1846</f>
        <v>Primary revenue driver</v>
      </c>
      <c r="D1881" t="s">
        <v>764</v>
      </c>
      <c r="E1881" s="8" t="str">
        <f t="shared" si="2101"/>
        <v>1881 LAMORTR-S</v>
      </c>
      <c r="G1881" t="s">
        <v>332</v>
      </c>
      <c r="K1881" s="53"/>
      <c r="L1881" s="53"/>
      <c r="M1881" s="53"/>
      <c r="N1881" s="53"/>
      <c r="O1881" s="53"/>
      <c r="P1881" s="53"/>
      <c r="R1881" s="24"/>
      <c r="S1881" s="175" t="str">
        <f t="shared" ref="S1881" si="2140">S1846</f>
        <v>S$16</v>
      </c>
      <c r="T1881" s="175" t="str">
        <f t="shared" ref="T1881:AX1881" si="2141">T1846</f>
        <v>T$16</v>
      </c>
      <c r="U1881" s="175" t="str">
        <f t="shared" si="2141"/>
        <v>U$16</v>
      </c>
      <c r="V1881" s="175" t="str">
        <f t="shared" si="2141"/>
        <v>V$16</v>
      </c>
      <c r="W1881" s="175" t="str">
        <f t="shared" si="2141"/>
        <v>W$16</v>
      </c>
      <c r="X1881" s="175" t="str">
        <f t="shared" si="2141"/>
        <v>X$16</v>
      </c>
      <c r="Y1881" s="175" t="str">
        <f t="shared" si="2141"/>
        <v>Y$16</v>
      </c>
      <c r="Z1881" s="175" t="str">
        <f t="shared" si="2141"/>
        <v>Z$16</v>
      </c>
      <c r="AA1881" s="175" t="str">
        <f t="shared" si="2141"/>
        <v>AA$16</v>
      </c>
      <c r="AB1881" s="175" t="str">
        <f t="shared" si="2141"/>
        <v>AB$16</v>
      </c>
      <c r="AC1881" s="175" t="str">
        <f t="shared" si="2141"/>
        <v>AC$16</v>
      </c>
      <c r="AD1881" s="175" t="str">
        <f t="shared" si="2141"/>
        <v>AD$16</v>
      </c>
      <c r="AE1881" s="175" t="str">
        <f t="shared" si="2141"/>
        <v>AE$16</v>
      </c>
      <c r="AF1881" s="175" t="str">
        <f t="shared" si="2141"/>
        <v>AF$16</v>
      </c>
      <c r="AG1881" s="175" t="str">
        <f t="shared" si="2141"/>
        <v>AG$16</v>
      </c>
      <c r="AH1881" s="175" t="str">
        <f t="shared" si="2141"/>
        <v>AH$16</v>
      </c>
      <c r="AI1881" s="175" t="str">
        <f t="shared" si="2141"/>
        <v>AI$16</v>
      </c>
      <c r="AJ1881" s="175" t="str">
        <f t="shared" si="2141"/>
        <v>AJ$16</v>
      </c>
      <c r="AK1881" s="175" t="str">
        <f t="shared" si="2141"/>
        <v>AK$16</v>
      </c>
      <c r="AL1881" s="175" t="str">
        <f t="shared" si="2141"/>
        <v>AL$16</v>
      </c>
      <c r="AM1881" s="175" t="str">
        <f t="shared" si="2141"/>
        <v>AM$16</v>
      </c>
      <c r="AN1881" s="175" t="str">
        <f t="shared" si="2141"/>
        <v>AN$16</v>
      </c>
      <c r="AO1881" s="175" t="str">
        <f t="shared" si="2141"/>
        <v>AO$16</v>
      </c>
      <c r="AP1881" s="175" t="str">
        <f t="shared" si="2141"/>
        <v>AP$16</v>
      </c>
      <c r="AQ1881" s="175" t="str">
        <f t="shared" si="2141"/>
        <v>AQ$16</v>
      </c>
      <c r="AR1881" s="175" t="str">
        <f t="shared" si="2141"/>
        <v>AR$16</v>
      </c>
      <c r="AS1881" s="175" t="str">
        <f t="shared" si="2141"/>
        <v>AS$16</v>
      </c>
      <c r="AT1881" s="175" t="str">
        <f t="shared" si="2141"/>
        <v>AT$16</v>
      </c>
      <c r="AU1881" s="175" t="str">
        <f t="shared" si="2141"/>
        <v>AU$16</v>
      </c>
      <c r="AV1881" s="175" t="str">
        <f t="shared" si="2141"/>
        <v>AV$16</v>
      </c>
      <c r="AW1881" s="175" t="str">
        <f t="shared" si="2141"/>
        <v>AW$16</v>
      </c>
      <c r="AX1881" s="175" t="str">
        <f t="shared" si="2141"/>
        <v>AX$16</v>
      </c>
      <c r="AY1881" s="175" t="str">
        <f t="shared" ref="AY1881:CD1881" si="2142">AY1846</f>
        <v>AY$16</v>
      </c>
      <c r="AZ1881" s="175" t="str">
        <f t="shared" si="2142"/>
        <v>AZ$16</v>
      </c>
      <c r="BA1881" s="175" t="str">
        <f t="shared" si="2142"/>
        <v>BA$16</v>
      </c>
      <c r="BB1881" s="175" t="str">
        <f t="shared" si="2142"/>
        <v>BB$16</v>
      </c>
      <c r="BC1881" s="175" t="str">
        <f t="shared" si="2142"/>
        <v>BC$16</v>
      </c>
      <c r="BD1881" s="175" t="str">
        <f t="shared" si="2142"/>
        <v>BD$16</v>
      </c>
      <c r="BE1881" s="175" t="str">
        <f t="shared" si="2142"/>
        <v>BE$16</v>
      </c>
      <c r="BF1881" s="175" t="str">
        <f t="shared" si="2142"/>
        <v>BF$16</v>
      </c>
      <c r="BG1881" s="175" t="str">
        <f t="shared" si="2142"/>
        <v>BG$16</v>
      </c>
      <c r="BH1881" s="175" t="str">
        <f t="shared" si="2142"/>
        <v>BH$16</v>
      </c>
      <c r="BI1881" s="175" t="str">
        <f t="shared" si="2142"/>
        <v>BI$16</v>
      </c>
      <c r="BJ1881" s="175" t="str">
        <f t="shared" si="2142"/>
        <v>BJ$16</v>
      </c>
      <c r="BK1881" s="175" t="str">
        <f t="shared" si="2142"/>
        <v>BK$16</v>
      </c>
      <c r="BL1881" s="175" t="str">
        <f t="shared" si="2142"/>
        <v>BL$16</v>
      </c>
      <c r="BM1881" s="175" t="str">
        <f t="shared" si="2142"/>
        <v>BM$16</v>
      </c>
      <c r="BN1881" s="175" t="str">
        <f t="shared" si="2142"/>
        <v>BN$16</v>
      </c>
      <c r="BO1881" s="175" t="str">
        <f t="shared" si="2142"/>
        <v>BO$16</v>
      </c>
      <c r="BP1881" s="175" t="str">
        <f t="shared" si="2142"/>
        <v>BP$16</v>
      </c>
      <c r="BQ1881" s="175" t="str">
        <f t="shared" si="2142"/>
        <v>BQ$16</v>
      </c>
      <c r="BR1881" s="175" t="str">
        <f t="shared" si="2142"/>
        <v>BR$16</v>
      </c>
      <c r="BS1881" s="175" t="str">
        <f t="shared" si="2142"/>
        <v>BS$16</v>
      </c>
      <c r="BT1881" s="175" t="str">
        <f t="shared" si="2142"/>
        <v>BT$16</v>
      </c>
      <c r="BU1881" s="175" t="str">
        <f t="shared" si="2142"/>
        <v>BU$16</v>
      </c>
      <c r="BV1881" s="175" t="str">
        <f t="shared" si="2142"/>
        <v>BV$16</v>
      </c>
      <c r="BW1881" s="175" t="str">
        <f t="shared" si="2142"/>
        <v>BW$16</v>
      </c>
      <c r="BX1881" s="175" t="str">
        <f t="shared" si="2142"/>
        <v>BX$16</v>
      </c>
      <c r="BY1881" s="175" t="str">
        <f t="shared" si="2142"/>
        <v>BY$16</v>
      </c>
      <c r="BZ1881" s="175" t="str">
        <f t="shared" si="2142"/>
        <v>BZ$16</v>
      </c>
      <c r="CA1881" s="175" t="str">
        <f t="shared" si="2142"/>
        <v>CA$16</v>
      </c>
      <c r="CB1881" s="175" t="str">
        <f t="shared" si="2142"/>
        <v>CB$16</v>
      </c>
      <c r="CC1881" s="175" t="str">
        <f t="shared" si="2142"/>
        <v>CC$16</v>
      </c>
      <c r="CD1881" s="175" t="str">
        <f t="shared" si="2142"/>
        <v>CD$16</v>
      </c>
      <c r="CE1881" s="175" t="str">
        <f t="shared" ref="CE1881:CK1881" si="2143">CE1846</f>
        <v>CE$16</v>
      </c>
      <c r="CF1881" s="175" t="str">
        <f t="shared" si="2143"/>
        <v>CF$16</v>
      </c>
      <c r="CG1881" s="175" t="str">
        <f t="shared" si="2143"/>
        <v>CG$16</v>
      </c>
      <c r="CH1881" s="175" t="str">
        <f t="shared" si="2143"/>
        <v>CH$16</v>
      </c>
      <c r="CI1881" s="175" t="str">
        <f t="shared" si="2143"/>
        <v>CI$16</v>
      </c>
      <c r="CJ1881" s="175" t="str">
        <f t="shared" si="2143"/>
        <v>CJ$16</v>
      </c>
      <c r="CK1881" s="175" t="str">
        <f t="shared" si="2143"/>
        <v>CK$16</v>
      </c>
    </row>
    <row r="1882" spans="2:89" x14ac:dyDescent="0.35">
      <c r="B1882" s="132" t="str">
        <f>B1847</f>
        <v>Primary volume driver</v>
      </c>
      <c r="D1882" t="s">
        <v>764</v>
      </c>
      <c r="E1882" s="8" t="str">
        <f t="shared" si="2101"/>
        <v>1882 LAMORTR-S</v>
      </c>
      <c r="G1882" t="s">
        <v>332</v>
      </c>
      <c r="H1882" s="12"/>
      <c r="I1882" s="60"/>
      <c r="J1882" s="60"/>
      <c r="K1882" s="15"/>
      <c r="L1882" s="15"/>
      <c r="M1882" s="15"/>
      <c r="N1882" s="15"/>
      <c r="O1882" s="15"/>
      <c r="P1882" s="15"/>
      <c r="R1882" s="15"/>
      <c r="S1882" s="175" t="str">
        <f t="shared" ref="S1882" si="2144">S1847</f>
        <v>S$17</v>
      </c>
      <c r="T1882" s="175" t="str">
        <f t="shared" ref="T1882:AX1882" si="2145">T1847</f>
        <v>T$17</v>
      </c>
      <c r="U1882" s="175" t="str">
        <f t="shared" si="2145"/>
        <v>U$17</v>
      </c>
      <c r="V1882" s="175" t="str">
        <f t="shared" si="2145"/>
        <v>V$17</v>
      </c>
      <c r="W1882" s="175" t="str">
        <f t="shared" si="2145"/>
        <v>W$17</v>
      </c>
      <c r="X1882" s="175" t="str">
        <f t="shared" si="2145"/>
        <v>X$17</v>
      </c>
      <c r="Y1882" s="175" t="str">
        <f t="shared" si="2145"/>
        <v>Y$17</v>
      </c>
      <c r="Z1882" s="175" t="str">
        <f t="shared" si="2145"/>
        <v>Z$17</v>
      </c>
      <c r="AA1882" s="175" t="str">
        <f t="shared" si="2145"/>
        <v>AA$17</v>
      </c>
      <c r="AB1882" s="175" t="str">
        <f t="shared" si="2145"/>
        <v>AB$17</v>
      </c>
      <c r="AC1882" s="175" t="str">
        <f t="shared" si="2145"/>
        <v>AC$17</v>
      </c>
      <c r="AD1882" s="175" t="str">
        <f t="shared" si="2145"/>
        <v>AD$17</v>
      </c>
      <c r="AE1882" s="175" t="str">
        <f t="shared" si="2145"/>
        <v>AE$17</v>
      </c>
      <c r="AF1882" s="175" t="str">
        <f t="shared" si="2145"/>
        <v>AF$17</v>
      </c>
      <c r="AG1882" s="175" t="str">
        <f t="shared" si="2145"/>
        <v>AG$17</v>
      </c>
      <c r="AH1882" s="175" t="str">
        <f t="shared" si="2145"/>
        <v>AH$17</v>
      </c>
      <c r="AI1882" s="175" t="str">
        <f t="shared" si="2145"/>
        <v>AI$17</v>
      </c>
      <c r="AJ1882" s="175" t="str">
        <f t="shared" si="2145"/>
        <v>AJ$17</v>
      </c>
      <c r="AK1882" s="175" t="str">
        <f t="shared" si="2145"/>
        <v>AK$17</v>
      </c>
      <c r="AL1882" s="175" t="str">
        <f t="shared" si="2145"/>
        <v>AL$17</v>
      </c>
      <c r="AM1882" s="175" t="str">
        <f t="shared" si="2145"/>
        <v>AM$17</v>
      </c>
      <c r="AN1882" s="175" t="str">
        <f t="shared" si="2145"/>
        <v>AN$17</v>
      </c>
      <c r="AO1882" s="175" t="str">
        <f t="shared" si="2145"/>
        <v>AO$17</v>
      </c>
      <c r="AP1882" s="175" t="str">
        <f t="shared" si="2145"/>
        <v>AP$17</v>
      </c>
      <c r="AQ1882" s="175" t="str">
        <f t="shared" si="2145"/>
        <v>AQ$17</v>
      </c>
      <c r="AR1882" s="175" t="str">
        <f t="shared" si="2145"/>
        <v>AR$17</v>
      </c>
      <c r="AS1882" s="175" t="str">
        <f t="shared" si="2145"/>
        <v>AS$17</v>
      </c>
      <c r="AT1882" s="175" t="str">
        <f t="shared" si="2145"/>
        <v>AT$17</v>
      </c>
      <c r="AU1882" s="175" t="str">
        <f t="shared" si="2145"/>
        <v>AU$17</v>
      </c>
      <c r="AV1882" s="175" t="str">
        <f t="shared" si="2145"/>
        <v>AV$17</v>
      </c>
      <c r="AW1882" s="175" t="str">
        <f t="shared" si="2145"/>
        <v>AW$17</v>
      </c>
      <c r="AX1882" s="175" t="str">
        <f t="shared" si="2145"/>
        <v>AX$17</v>
      </c>
      <c r="AY1882" s="175" t="str">
        <f t="shared" ref="AY1882:CD1882" si="2146">AY1847</f>
        <v>AY$17</v>
      </c>
      <c r="AZ1882" s="175" t="str">
        <f t="shared" si="2146"/>
        <v>AZ$17</v>
      </c>
      <c r="BA1882" s="175" t="str">
        <f t="shared" si="2146"/>
        <v>BA$17</v>
      </c>
      <c r="BB1882" s="175" t="str">
        <f t="shared" si="2146"/>
        <v>BB$17</v>
      </c>
      <c r="BC1882" s="175" t="str">
        <f t="shared" si="2146"/>
        <v>BC$17</v>
      </c>
      <c r="BD1882" s="175" t="str">
        <f t="shared" si="2146"/>
        <v>BD$17</v>
      </c>
      <c r="BE1882" s="175" t="str">
        <f t="shared" si="2146"/>
        <v>BE$17</v>
      </c>
      <c r="BF1882" s="175" t="str">
        <f t="shared" si="2146"/>
        <v>BF$17</v>
      </c>
      <c r="BG1882" s="175" t="str">
        <f t="shared" si="2146"/>
        <v>BG$17</v>
      </c>
      <c r="BH1882" s="175" t="str">
        <f t="shared" si="2146"/>
        <v>BH$17</v>
      </c>
      <c r="BI1882" s="175" t="str">
        <f t="shared" si="2146"/>
        <v>BI$17</v>
      </c>
      <c r="BJ1882" s="175" t="str">
        <f t="shared" si="2146"/>
        <v>BJ$17</v>
      </c>
      <c r="BK1882" s="175" t="str">
        <f t="shared" si="2146"/>
        <v>BK$17</v>
      </c>
      <c r="BL1882" s="175" t="str">
        <f t="shared" si="2146"/>
        <v>BL$17</v>
      </c>
      <c r="BM1882" s="175" t="str">
        <f t="shared" si="2146"/>
        <v>BM$17</v>
      </c>
      <c r="BN1882" s="175" t="str">
        <f t="shared" si="2146"/>
        <v>BN$17</v>
      </c>
      <c r="BO1882" s="175" t="str">
        <f t="shared" si="2146"/>
        <v>BO$17</v>
      </c>
      <c r="BP1882" s="175" t="str">
        <f t="shared" si="2146"/>
        <v>BP$17</v>
      </c>
      <c r="BQ1882" s="175" t="str">
        <f t="shared" si="2146"/>
        <v>BQ$17</v>
      </c>
      <c r="BR1882" s="175" t="str">
        <f t="shared" si="2146"/>
        <v>BR$17</v>
      </c>
      <c r="BS1882" s="175" t="str">
        <f t="shared" si="2146"/>
        <v>BS$17</v>
      </c>
      <c r="BT1882" s="175" t="str">
        <f t="shared" si="2146"/>
        <v>BT$17</v>
      </c>
      <c r="BU1882" s="175" t="str">
        <f t="shared" si="2146"/>
        <v>BU$17</v>
      </c>
      <c r="BV1882" s="175" t="str">
        <f t="shared" si="2146"/>
        <v>BV$17</v>
      </c>
      <c r="BW1882" s="175" t="str">
        <f t="shared" si="2146"/>
        <v>BW$17</v>
      </c>
      <c r="BX1882" s="175" t="str">
        <f t="shared" si="2146"/>
        <v>BX$17</v>
      </c>
      <c r="BY1882" s="175" t="str">
        <f t="shared" si="2146"/>
        <v>BY$17</v>
      </c>
      <c r="BZ1882" s="175" t="str">
        <f t="shared" si="2146"/>
        <v>BZ$17</v>
      </c>
      <c r="CA1882" s="175" t="str">
        <f t="shared" si="2146"/>
        <v>CA$17</v>
      </c>
      <c r="CB1882" s="175" t="str">
        <f t="shared" si="2146"/>
        <v>CB$17</v>
      </c>
      <c r="CC1882" s="175" t="str">
        <f t="shared" si="2146"/>
        <v>CC$17</v>
      </c>
      <c r="CD1882" s="175" t="str">
        <f t="shared" si="2146"/>
        <v>CD$17</v>
      </c>
      <c r="CE1882" s="175" t="str">
        <f t="shared" ref="CE1882:CK1882" si="2147">CE1847</f>
        <v>CE$17</v>
      </c>
      <c r="CF1882" s="175" t="str">
        <f t="shared" si="2147"/>
        <v>CF$17</v>
      </c>
      <c r="CG1882" s="175" t="str">
        <f t="shared" si="2147"/>
        <v>CG$17</v>
      </c>
      <c r="CH1882" s="175" t="str">
        <f t="shared" si="2147"/>
        <v>CH$17</v>
      </c>
      <c r="CI1882" s="175" t="str">
        <f t="shared" si="2147"/>
        <v>CI$17</v>
      </c>
      <c r="CJ1882" s="175" t="str">
        <f t="shared" si="2147"/>
        <v>CJ$17</v>
      </c>
      <c r="CK1882" s="175" t="str">
        <f t="shared" si="2147"/>
        <v>CK$17</v>
      </c>
    </row>
    <row r="1883" spans="2:89" x14ac:dyDescent="0.35">
      <c r="B1883" s="187" t="str">
        <f>B1852</f>
        <v>Revenue driven amortizing loan - no defaults:</v>
      </c>
      <c r="D1883" t="s">
        <v>764</v>
      </c>
      <c r="E1883" s="8" t="str">
        <f t="shared" si="2101"/>
        <v>1883 LAMORTR-S</v>
      </c>
      <c r="G1883" t="s">
        <v>332</v>
      </c>
      <c r="H1883" s="12"/>
      <c r="I1883" s="60"/>
      <c r="J1883" s="60"/>
      <c r="K1883" s="15"/>
      <c r="L1883" s="15"/>
      <c r="M1883" s="15"/>
      <c r="N1883" s="15"/>
      <c r="O1883" s="15"/>
      <c r="P1883" s="15"/>
      <c r="R1883" s="15"/>
      <c r="S1883" s="175">
        <f t="shared" ref="S1883" si="2148">S1848</f>
        <v>0</v>
      </c>
      <c r="T1883" s="175">
        <f t="shared" ref="T1883:AX1883" si="2149">T1848</f>
        <v>0</v>
      </c>
      <c r="U1883" s="175">
        <f t="shared" si="2149"/>
        <v>0</v>
      </c>
      <c r="V1883" s="175">
        <f t="shared" si="2149"/>
        <v>0</v>
      </c>
      <c r="W1883" s="175">
        <f t="shared" si="2149"/>
        <v>0</v>
      </c>
      <c r="X1883" s="175">
        <f t="shared" si="2149"/>
        <v>0</v>
      </c>
      <c r="Y1883" s="175">
        <f t="shared" si="2149"/>
        <v>0</v>
      </c>
      <c r="Z1883" s="175">
        <f t="shared" si="2149"/>
        <v>0</v>
      </c>
      <c r="AA1883" s="175">
        <f t="shared" si="2149"/>
        <v>0</v>
      </c>
      <c r="AB1883" s="175">
        <f t="shared" si="2149"/>
        <v>0</v>
      </c>
      <c r="AC1883" s="175">
        <f t="shared" si="2149"/>
        <v>0</v>
      </c>
      <c r="AD1883" s="175">
        <f t="shared" si="2149"/>
        <v>0</v>
      </c>
      <c r="AE1883" s="175">
        <f t="shared" si="2149"/>
        <v>0</v>
      </c>
      <c r="AF1883" s="175">
        <f t="shared" si="2149"/>
        <v>0</v>
      </c>
      <c r="AG1883" s="175">
        <f t="shared" si="2149"/>
        <v>0</v>
      </c>
      <c r="AH1883" s="175">
        <f t="shared" si="2149"/>
        <v>0</v>
      </c>
      <c r="AI1883" s="175">
        <f t="shared" si="2149"/>
        <v>0</v>
      </c>
      <c r="AJ1883" s="175">
        <f t="shared" si="2149"/>
        <v>0</v>
      </c>
      <c r="AK1883" s="175">
        <f t="shared" si="2149"/>
        <v>0</v>
      </c>
      <c r="AL1883" s="175">
        <f t="shared" si="2149"/>
        <v>0</v>
      </c>
      <c r="AM1883" s="175">
        <f t="shared" si="2149"/>
        <v>0</v>
      </c>
      <c r="AN1883" s="175">
        <f t="shared" si="2149"/>
        <v>0</v>
      </c>
      <c r="AO1883" s="175">
        <f t="shared" si="2149"/>
        <v>0</v>
      </c>
      <c r="AP1883" s="175">
        <f t="shared" si="2149"/>
        <v>0</v>
      </c>
      <c r="AQ1883" s="175">
        <f t="shared" si="2149"/>
        <v>0</v>
      </c>
      <c r="AR1883" s="175">
        <f t="shared" si="2149"/>
        <v>0</v>
      </c>
      <c r="AS1883" s="175">
        <f t="shared" si="2149"/>
        <v>0</v>
      </c>
      <c r="AT1883" s="175">
        <f t="shared" si="2149"/>
        <v>0</v>
      </c>
      <c r="AU1883" s="175">
        <f t="shared" si="2149"/>
        <v>0</v>
      </c>
      <c r="AV1883" s="175">
        <f t="shared" si="2149"/>
        <v>0</v>
      </c>
      <c r="AW1883" s="175">
        <f t="shared" si="2149"/>
        <v>0</v>
      </c>
      <c r="AX1883" s="175">
        <f t="shared" si="2149"/>
        <v>0</v>
      </c>
      <c r="AY1883" s="175">
        <f t="shared" ref="AY1883:CD1883" si="2150">AY1848</f>
        <v>0</v>
      </c>
      <c r="AZ1883" s="175">
        <f t="shared" si="2150"/>
        <v>0</v>
      </c>
      <c r="BA1883" s="175">
        <f t="shared" si="2150"/>
        <v>0</v>
      </c>
      <c r="BB1883" s="175">
        <f t="shared" si="2150"/>
        <v>0</v>
      </c>
      <c r="BC1883" s="175">
        <f t="shared" si="2150"/>
        <v>0</v>
      </c>
      <c r="BD1883" s="175">
        <f t="shared" si="2150"/>
        <v>0</v>
      </c>
      <c r="BE1883" s="175">
        <f t="shared" si="2150"/>
        <v>0</v>
      </c>
      <c r="BF1883" s="175">
        <f t="shared" si="2150"/>
        <v>0</v>
      </c>
      <c r="BG1883" s="175">
        <f t="shared" si="2150"/>
        <v>0</v>
      </c>
      <c r="BH1883" s="175">
        <f t="shared" si="2150"/>
        <v>0</v>
      </c>
      <c r="BI1883" s="175">
        <f t="shared" si="2150"/>
        <v>0</v>
      </c>
      <c r="BJ1883" s="175">
        <f t="shared" si="2150"/>
        <v>0</v>
      </c>
      <c r="BK1883" s="175">
        <f t="shared" si="2150"/>
        <v>0</v>
      </c>
      <c r="BL1883" s="175">
        <f t="shared" si="2150"/>
        <v>0</v>
      </c>
      <c r="BM1883" s="175">
        <f t="shared" si="2150"/>
        <v>0</v>
      </c>
      <c r="BN1883" s="175">
        <f t="shared" si="2150"/>
        <v>0</v>
      </c>
      <c r="BO1883" s="175">
        <f t="shared" si="2150"/>
        <v>0</v>
      </c>
      <c r="BP1883" s="175">
        <f t="shared" si="2150"/>
        <v>0</v>
      </c>
      <c r="BQ1883" s="175">
        <f t="shared" si="2150"/>
        <v>0</v>
      </c>
      <c r="BR1883" s="175">
        <f t="shared" si="2150"/>
        <v>0</v>
      </c>
      <c r="BS1883" s="175">
        <f t="shared" si="2150"/>
        <v>0</v>
      </c>
      <c r="BT1883" s="175">
        <f t="shared" si="2150"/>
        <v>0</v>
      </c>
      <c r="BU1883" s="175">
        <f t="shared" si="2150"/>
        <v>0</v>
      </c>
      <c r="BV1883" s="175">
        <f t="shared" si="2150"/>
        <v>0</v>
      </c>
      <c r="BW1883" s="175">
        <f t="shared" si="2150"/>
        <v>0</v>
      </c>
      <c r="BX1883" s="175">
        <f t="shared" si="2150"/>
        <v>0</v>
      </c>
      <c r="BY1883" s="175">
        <f t="shared" si="2150"/>
        <v>0</v>
      </c>
      <c r="BZ1883" s="175">
        <f t="shared" si="2150"/>
        <v>0</v>
      </c>
      <c r="CA1883" s="175">
        <f t="shared" si="2150"/>
        <v>0</v>
      </c>
      <c r="CB1883" s="175">
        <f t="shared" si="2150"/>
        <v>0</v>
      </c>
      <c r="CC1883" s="175">
        <f t="shared" si="2150"/>
        <v>0</v>
      </c>
      <c r="CD1883" s="175">
        <f t="shared" si="2150"/>
        <v>0</v>
      </c>
      <c r="CE1883" s="175">
        <f t="shared" ref="CE1883:CK1883" si="2151">CE1848</f>
        <v>0</v>
      </c>
      <c r="CF1883" s="175">
        <f t="shared" si="2151"/>
        <v>0</v>
      </c>
      <c r="CG1883" s="175">
        <f t="shared" si="2151"/>
        <v>0</v>
      </c>
      <c r="CH1883" s="175">
        <f t="shared" si="2151"/>
        <v>0</v>
      </c>
      <c r="CI1883" s="175">
        <f t="shared" si="2151"/>
        <v>0</v>
      </c>
      <c r="CJ1883" s="175">
        <f t="shared" si="2151"/>
        <v>0</v>
      </c>
      <c r="CK1883" s="175">
        <f t="shared" si="2151"/>
        <v>0</v>
      </c>
    </row>
    <row r="1884" spans="2:89" x14ac:dyDescent="0.35">
      <c r="B1884" s="235" t="str">
        <f>IFERROR(SUBSTITUTE(TRIM(MID(B1852, SEARCH("-", B1852) + 1, LEN(B1852))),":",""),"no unit")</f>
        <v>no defaults</v>
      </c>
      <c r="D1884" t="s">
        <v>764</v>
      </c>
      <c r="E1884" s="8" t="str">
        <f t="shared" ref="E1884" si="2152">ROW()&amp;" "&amp;D1884</f>
        <v>1884 LAMORTR-S</v>
      </c>
      <c r="G1884" t="s">
        <v>332</v>
      </c>
      <c r="H1884" s="12"/>
      <c r="I1884" s="60"/>
      <c r="J1884" s="60"/>
      <c r="K1884" s="15"/>
      <c r="L1884" s="15"/>
      <c r="M1884" s="15"/>
      <c r="N1884" s="15"/>
      <c r="O1884" s="15"/>
      <c r="P1884" s="15"/>
      <c r="R1884" s="15"/>
      <c r="S1884" s="175"/>
      <c r="T1884" s="175"/>
      <c r="U1884" s="175"/>
      <c r="V1884" s="175"/>
      <c r="W1884" s="175"/>
      <c r="X1884" s="175"/>
      <c r="Y1884" s="175"/>
      <c r="Z1884" s="175"/>
      <c r="AA1884" s="175"/>
      <c r="AB1884" s="175"/>
      <c r="AC1884" s="175"/>
      <c r="AD1884" s="175"/>
      <c r="AE1884" s="175"/>
      <c r="AF1884" s="175"/>
      <c r="AG1884" s="175"/>
      <c r="AH1884" s="175"/>
      <c r="AI1884" s="175"/>
      <c r="AJ1884" s="175"/>
      <c r="AK1884" s="175"/>
      <c r="AL1884" s="175"/>
      <c r="AM1884" s="175"/>
      <c r="AN1884" s="175"/>
      <c r="AO1884" s="175"/>
      <c r="AP1884" s="175"/>
      <c r="AQ1884" s="175"/>
      <c r="AR1884" s="175"/>
      <c r="AS1884" s="175"/>
      <c r="AT1884" s="175"/>
      <c r="AU1884" s="175"/>
      <c r="AV1884" s="175"/>
      <c r="AW1884" s="175"/>
      <c r="AX1884" s="175"/>
      <c r="AY1884" s="175"/>
      <c r="AZ1884" s="175"/>
      <c r="BA1884" s="175"/>
      <c r="BB1884" s="175"/>
      <c r="BC1884" s="175"/>
      <c r="BD1884" s="175"/>
      <c r="BE1884" s="175"/>
      <c r="BF1884" s="175"/>
      <c r="BG1884" s="175"/>
      <c r="BH1884" s="175"/>
      <c r="BI1884" s="175"/>
      <c r="BJ1884" s="175"/>
      <c r="BK1884" s="175"/>
      <c r="BL1884" s="175"/>
      <c r="BM1884" s="175"/>
      <c r="BN1884" s="175"/>
      <c r="BO1884" s="175"/>
      <c r="BP1884" s="175"/>
      <c r="BQ1884" s="175"/>
      <c r="BR1884" s="175"/>
      <c r="BS1884" s="175"/>
      <c r="BT1884" s="175"/>
      <c r="BU1884" s="175"/>
      <c r="BV1884" s="175"/>
      <c r="BW1884" s="175"/>
      <c r="BX1884" s="175"/>
      <c r="BY1884" s="175"/>
      <c r="BZ1884" s="175"/>
      <c r="CA1884" s="175"/>
      <c r="CB1884" s="175"/>
      <c r="CC1884" s="175"/>
      <c r="CD1884" s="175"/>
      <c r="CE1884" s="175"/>
      <c r="CF1884" s="175"/>
      <c r="CG1884" s="175"/>
      <c r="CH1884" s="175"/>
      <c r="CI1884" s="175"/>
      <c r="CJ1884" s="175"/>
      <c r="CK1884" s="175"/>
    </row>
    <row r="1885" spans="2:89" x14ac:dyDescent="0.35">
      <c r="B1885" s="132" t="str">
        <f>B1850</f>
        <v>Secondary revenue driver</v>
      </c>
      <c r="D1885" t="s">
        <v>764</v>
      </c>
      <c r="E1885" s="8" t="str">
        <f t="shared" si="2101"/>
        <v>1885 LAMORTR-S</v>
      </c>
      <c r="G1885" t="s">
        <v>332</v>
      </c>
      <c r="H1885" s="12"/>
      <c r="I1885" s="60"/>
      <c r="J1885" s="60"/>
      <c r="K1885" s="15"/>
      <c r="L1885" s="15"/>
      <c r="M1885" s="15"/>
      <c r="N1885" s="15"/>
      <c r="O1885" s="15"/>
      <c r="P1885" s="15"/>
      <c r="R1885" s="15"/>
      <c r="S1885" s="4" t="str">
        <f t="shared" ref="S1885" si="2153">ADDRESS(ROW(S1866),COLUMN(S1866),2)</f>
        <v>S$1866</v>
      </c>
      <c r="T1885" s="4" t="str">
        <f t="shared" ref="T1885:AX1885" si="2154">ADDRESS(ROW(T1866),COLUMN(T1866),2)</f>
        <v>T$1866</v>
      </c>
      <c r="U1885" s="4" t="str">
        <f t="shared" si="2154"/>
        <v>U$1866</v>
      </c>
      <c r="V1885" s="4" t="str">
        <f t="shared" si="2154"/>
        <v>V$1866</v>
      </c>
      <c r="W1885" s="4" t="str">
        <f t="shared" si="2154"/>
        <v>W$1866</v>
      </c>
      <c r="X1885" s="4" t="str">
        <f t="shared" si="2154"/>
        <v>X$1866</v>
      </c>
      <c r="Y1885" s="4" t="str">
        <f t="shared" si="2154"/>
        <v>Y$1866</v>
      </c>
      <c r="Z1885" s="4" t="str">
        <f t="shared" si="2154"/>
        <v>Z$1866</v>
      </c>
      <c r="AA1885" s="4" t="str">
        <f t="shared" si="2154"/>
        <v>AA$1866</v>
      </c>
      <c r="AB1885" s="4" t="str">
        <f t="shared" si="2154"/>
        <v>AB$1866</v>
      </c>
      <c r="AC1885" s="4" t="str">
        <f t="shared" si="2154"/>
        <v>AC$1866</v>
      </c>
      <c r="AD1885" s="4" t="str">
        <f t="shared" si="2154"/>
        <v>AD$1866</v>
      </c>
      <c r="AE1885" s="4" t="str">
        <f t="shared" si="2154"/>
        <v>AE$1866</v>
      </c>
      <c r="AF1885" s="4" t="str">
        <f t="shared" si="2154"/>
        <v>AF$1866</v>
      </c>
      <c r="AG1885" s="4" t="str">
        <f t="shared" si="2154"/>
        <v>AG$1866</v>
      </c>
      <c r="AH1885" s="4" t="str">
        <f t="shared" si="2154"/>
        <v>AH$1866</v>
      </c>
      <c r="AI1885" s="4" t="str">
        <f t="shared" si="2154"/>
        <v>AI$1866</v>
      </c>
      <c r="AJ1885" s="4" t="str">
        <f t="shared" si="2154"/>
        <v>AJ$1866</v>
      </c>
      <c r="AK1885" s="4" t="str">
        <f t="shared" si="2154"/>
        <v>AK$1866</v>
      </c>
      <c r="AL1885" s="4" t="str">
        <f t="shared" si="2154"/>
        <v>AL$1866</v>
      </c>
      <c r="AM1885" s="4" t="str">
        <f t="shared" si="2154"/>
        <v>AM$1866</v>
      </c>
      <c r="AN1885" s="4" t="str">
        <f t="shared" si="2154"/>
        <v>AN$1866</v>
      </c>
      <c r="AO1885" s="4" t="str">
        <f t="shared" si="2154"/>
        <v>AO$1866</v>
      </c>
      <c r="AP1885" s="4" t="str">
        <f t="shared" si="2154"/>
        <v>AP$1866</v>
      </c>
      <c r="AQ1885" s="4" t="str">
        <f t="shared" si="2154"/>
        <v>AQ$1866</v>
      </c>
      <c r="AR1885" s="4" t="str">
        <f t="shared" si="2154"/>
        <v>AR$1866</v>
      </c>
      <c r="AS1885" s="4" t="str">
        <f t="shared" si="2154"/>
        <v>AS$1866</v>
      </c>
      <c r="AT1885" s="4" t="str">
        <f t="shared" si="2154"/>
        <v>AT$1866</v>
      </c>
      <c r="AU1885" s="4" t="str">
        <f t="shared" si="2154"/>
        <v>AU$1866</v>
      </c>
      <c r="AV1885" s="4" t="str">
        <f t="shared" si="2154"/>
        <v>AV$1866</v>
      </c>
      <c r="AW1885" s="4" t="str">
        <f t="shared" si="2154"/>
        <v>AW$1866</v>
      </c>
      <c r="AX1885" s="4" t="str">
        <f t="shared" si="2154"/>
        <v>AX$1866</v>
      </c>
      <c r="AY1885" s="4" t="str">
        <f t="shared" ref="AY1885:CD1885" si="2155">ADDRESS(ROW(AY1866),COLUMN(AY1866),2)</f>
        <v>AY$1866</v>
      </c>
      <c r="AZ1885" s="4" t="str">
        <f t="shared" si="2155"/>
        <v>AZ$1866</v>
      </c>
      <c r="BA1885" s="4" t="str">
        <f t="shared" si="2155"/>
        <v>BA$1866</v>
      </c>
      <c r="BB1885" s="4" t="str">
        <f t="shared" si="2155"/>
        <v>BB$1866</v>
      </c>
      <c r="BC1885" s="4" t="str">
        <f t="shared" si="2155"/>
        <v>BC$1866</v>
      </c>
      <c r="BD1885" s="4" t="str">
        <f t="shared" si="2155"/>
        <v>BD$1866</v>
      </c>
      <c r="BE1885" s="4" t="str">
        <f t="shared" si="2155"/>
        <v>BE$1866</v>
      </c>
      <c r="BF1885" s="4" t="str">
        <f t="shared" si="2155"/>
        <v>BF$1866</v>
      </c>
      <c r="BG1885" s="4" t="str">
        <f t="shared" si="2155"/>
        <v>BG$1866</v>
      </c>
      <c r="BH1885" s="4" t="str">
        <f t="shared" si="2155"/>
        <v>BH$1866</v>
      </c>
      <c r="BI1885" s="4" t="str">
        <f t="shared" si="2155"/>
        <v>BI$1866</v>
      </c>
      <c r="BJ1885" s="4" t="str">
        <f t="shared" si="2155"/>
        <v>BJ$1866</v>
      </c>
      <c r="BK1885" s="4" t="str">
        <f t="shared" si="2155"/>
        <v>BK$1866</v>
      </c>
      <c r="BL1885" s="4" t="str">
        <f t="shared" si="2155"/>
        <v>BL$1866</v>
      </c>
      <c r="BM1885" s="4" t="str">
        <f t="shared" si="2155"/>
        <v>BM$1866</v>
      </c>
      <c r="BN1885" s="4" t="str">
        <f t="shared" si="2155"/>
        <v>BN$1866</v>
      </c>
      <c r="BO1885" s="4" t="str">
        <f t="shared" si="2155"/>
        <v>BO$1866</v>
      </c>
      <c r="BP1885" s="4" t="str">
        <f t="shared" si="2155"/>
        <v>BP$1866</v>
      </c>
      <c r="BQ1885" s="4" t="str">
        <f t="shared" si="2155"/>
        <v>BQ$1866</v>
      </c>
      <c r="BR1885" s="4" t="str">
        <f t="shared" si="2155"/>
        <v>BR$1866</v>
      </c>
      <c r="BS1885" s="4" t="str">
        <f t="shared" si="2155"/>
        <v>BS$1866</v>
      </c>
      <c r="BT1885" s="4" t="str">
        <f t="shared" si="2155"/>
        <v>BT$1866</v>
      </c>
      <c r="BU1885" s="4" t="str">
        <f t="shared" si="2155"/>
        <v>BU$1866</v>
      </c>
      <c r="BV1885" s="4" t="str">
        <f t="shared" si="2155"/>
        <v>BV$1866</v>
      </c>
      <c r="BW1885" s="4" t="str">
        <f t="shared" si="2155"/>
        <v>BW$1866</v>
      </c>
      <c r="BX1885" s="4" t="str">
        <f t="shared" si="2155"/>
        <v>BX$1866</v>
      </c>
      <c r="BY1885" s="4" t="str">
        <f t="shared" si="2155"/>
        <v>BY$1866</v>
      </c>
      <c r="BZ1885" s="4" t="str">
        <f t="shared" si="2155"/>
        <v>BZ$1866</v>
      </c>
      <c r="CA1885" s="4" t="str">
        <f t="shared" si="2155"/>
        <v>CA$1866</v>
      </c>
      <c r="CB1885" s="4" t="str">
        <f t="shared" si="2155"/>
        <v>CB$1866</v>
      </c>
      <c r="CC1885" s="4" t="str">
        <f t="shared" si="2155"/>
        <v>CC$1866</v>
      </c>
      <c r="CD1885" s="4" t="str">
        <f t="shared" si="2155"/>
        <v>CD$1866</v>
      </c>
      <c r="CE1885" s="4" t="str">
        <f t="shared" ref="CE1885:CK1885" si="2156">ADDRESS(ROW(CE1866),COLUMN(CE1866),2)</f>
        <v>CE$1866</v>
      </c>
      <c r="CF1885" s="4" t="str">
        <f t="shared" si="2156"/>
        <v>CF$1866</v>
      </c>
      <c r="CG1885" s="4" t="str">
        <f t="shared" si="2156"/>
        <v>CG$1866</v>
      </c>
      <c r="CH1885" s="4" t="str">
        <f t="shared" si="2156"/>
        <v>CH$1866</v>
      </c>
      <c r="CI1885" s="4" t="str">
        <f t="shared" si="2156"/>
        <v>CI$1866</v>
      </c>
      <c r="CJ1885" s="4" t="str">
        <f t="shared" si="2156"/>
        <v>CJ$1866</v>
      </c>
      <c r="CK1885" s="4" t="str">
        <f t="shared" si="2156"/>
        <v>CK$1866</v>
      </c>
    </row>
    <row r="1886" spans="2:89" x14ac:dyDescent="0.35">
      <c r="B1886" s="132" t="str">
        <f>B1851</f>
        <v>Secondary volume driver</v>
      </c>
      <c r="D1886" t="s">
        <v>764</v>
      </c>
      <c r="E1886" s="8" t="str">
        <f t="shared" si="2101"/>
        <v>1886 LAMORTR-S</v>
      </c>
      <c r="G1886" t="s">
        <v>332</v>
      </c>
      <c r="H1886" s="12"/>
      <c r="I1886" s="60"/>
      <c r="J1886" s="60"/>
      <c r="K1886" s="15"/>
      <c r="L1886" s="15"/>
      <c r="M1886" s="15"/>
      <c r="N1886" s="15"/>
      <c r="O1886" s="15"/>
      <c r="P1886" s="15"/>
      <c r="R1886" s="15"/>
      <c r="S1886" s="175" t="str">
        <f t="shared" ref="S1886" si="2157">S1851</f>
        <v>S$19</v>
      </c>
      <c r="T1886" s="175" t="str">
        <f t="shared" ref="T1886:AX1886" si="2158">T1851</f>
        <v>T$19</v>
      </c>
      <c r="U1886" s="175" t="str">
        <f t="shared" si="2158"/>
        <v>U$19</v>
      </c>
      <c r="V1886" s="175" t="str">
        <f t="shared" si="2158"/>
        <v>V$19</v>
      </c>
      <c r="W1886" s="175" t="str">
        <f t="shared" si="2158"/>
        <v>W$19</v>
      </c>
      <c r="X1886" s="175" t="str">
        <f t="shared" si="2158"/>
        <v>X$19</v>
      </c>
      <c r="Y1886" s="175" t="str">
        <f t="shared" si="2158"/>
        <v>Y$19</v>
      </c>
      <c r="Z1886" s="175" t="str">
        <f t="shared" si="2158"/>
        <v>Z$19</v>
      </c>
      <c r="AA1886" s="175" t="str">
        <f t="shared" si="2158"/>
        <v>AA$19</v>
      </c>
      <c r="AB1886" s="175" t="str">
        <f t="shared" si="2158"/>
        <v>AB$19</v>
      </c>
      <c r="AC1886" s="175" t="str">
        <f t="shared" si="2158"/>
        <v>AC$19</v>
      </c>
      <c r="AD1886" s="175" t="str">
        <f t="shared" si="2158"/>
        <v>AD$19</v>
      </c>
      <c r="AE1886" s="175" t="str">
        <f t="shared" si="2158"/>
        <v>AE$19</v>
      </c>
      <c r="AF1886" s="175" t="str">
        <f t="shared" si="2158"/>
        <v>AF$19</v>
      </c>
      <c r="AG1886" s="175" t="str">
        <f t="shared" si="2158"/>
        <v>AG$19</v>
      </c>
      <c r="AH1886" s="175" t="str">
        <f t="shared" si="2158"/>
        <v>AH$19</v>
      </c>
      <c r="AI1886" s="175" t="str">
        <f t="shared" si="2158"/>
        <v>AI$19</v>
      </c>
      <c r="AJ1886" s="175" t="str">
        <f t="shared" si="2158"/>
        <v>AJ$19</v>
      </c>
      <c r="AK1886" s="175" t="str">
        <f t="shared" si="2158"/>
        <v>AK$19</v>
      </c>
      <c r="AL1886" s="175" t="str">
        <f t="shared" si="2158"/>
        <v>AL$19</v>
      </c>
      <c r="AM1886" s="175" t="str">
        <f t="shared" si="2158"/>
        <v>AM$19</v>
      </c>
      <c r="AN1886" s="175" t="str">
        <f t="shared" si="2158"/>
        <v>AN$19</v>
      </c>
      <c r="AO1886" s="175" t="str">
        <f t="shared" si="2158"/>
        <v>AO$19</v>
      </c>
      <c r="AP1886" s="175" t="str">
        <f t="shared" si="2158"/>
        <v>AP$19</v>
      </c>
      <c r="AQ1886" s="175" t="str">
        <f t="shared" si="2158"/>
        <v>AQ$19</v>
      </c>
      <c r="AR1886" s="175" t="str">
        <f t="shared" si="2158"/>
        <v>AR$19</v>
      </c>
      <c r="AS1886" s="175" t="str">
        <f t="shared" si="2158"/>
        <v>AS$19</v>
      </c>
      <c r="AT1886" s="175" t="str">
        <f t="shared" si="2158"/>
        <v>AT$19</v>
      </c>
      <c r="AU1886" s="175" t="str">
        <f t="shared" si="2158"/>
        <v>AU$19</v>
      </c>
      <c r="AV1886" s="175" t="str">
        <f t="shared" si="2158"/>
        <v>AV$19</v>
      </c>
      <c r="AW1886" s="175" t="str">
        <f t="shared" si="2158"/>
        <v>AW$19</v>
      </c>
      <c r="AX1886" s="175" t="str">
        <f t="shared" si="2158"/>
        <v>AX$19</v>
      </c>
      <c r="AY1886" s="175" t="str">
        <f t="shared" ref="AY1886:CD1886" si="2159">AY1851</f>
        <v>AY$19</v>
      </c>
      <c r="AZ1886" s="175" t="str">
        <f t="shared" si="2159"/>
        <v>AZ$19</v>
      </c>
      <c r="BA1886" s="175" t="str">
        <f t="shared" si="2159"/>
        <v>BA$19</v>
      </c>
      <c r="BB1886" s="175" t="str">
        <f t="shared" si="2159"/>
        <v>BB$19</v>
      </c>
      <c r="BC1886" s="175" t="str">
        <f t="shared" si="2159"/>
        <v>BC$19</v>
      </c>
      <c r="BD1886" s="175" t="str">
        <f t="shared" si="2159"/>
        <v>BD$19</v>
      </c>
      <c r="BE1886" s="175" t="str">
        <f t="shared" si="2159"/>
        <v>BE$19</v>
      </c>
      <c r="BF1886" s="175" t="str">
        <f t="shared" si="2159"/>
        <v>BF$19</v>
      </c>
      <c r="BG1886" s="175" t="str">
        <f t="shared" si="2159"/>
        <v>BG$19</v>
      </c>
      <c r="BH1886" s="175" t="str">
        <f t="shared" si="2159"/>
        <v>BH$19</v>
      </c>
      <c r="BI1886" s="175" t="str">
        <f t="shared" si="2159"/>
        <v>BI$19</v>
      </c>
      <c r="BJ1886" s="175" t="str">
        <f t="shared" si="2159"/>
        <v>BJ$19</v>
      </c>
      <c r="BK1886" s="175" t="str">
        <f t="shared" si="2159"/>
        <v>BK$19</v>
      </c>
      <c r="BL1886" s="175" t="str">
        <f t="shared" si="2159"/>
        <v>BL$19</v>
      </c>
      <c r="BM1886" s="175" t="str">
        <f t="shared" si="2159"/>
        <v>BM$19</v>
      </c>
      <c r="BN1886" s="175" t="str">
        <f t="shared" si="2159"/>
        <v>BN$19</v>
      </c>
      <c r="BO1886" s="175" t="str">
        <f t="shared" si="2159"/>
        <v>BO$19</v>
      </c>
      <c r="BP1886" s="175" t="str">
        <f t="shared" si="2159"/>
        <v>BP$19</v>
      </c>
      <c r="BQ1886" s="175" t="str">
        <f t="shared" si="2159"/>
        <v>BQ$19</v>
      </c>
      <c r="BR1886" s="175" t="str">
        <f t="shared" si="2159"/>
        <v>BR$19</v>
      </c>
      <c r="BS1886" s="175" t="str">
        <f t="shared" si="2159"/>
        <v>BS$19</v>
      </c>
      <c r="BT1886" s="175" t="str">
        <f t="shared" si="2159"/>
        <v>BT$19</v>
      </c>
      <c r="BU1886" s="175" t="str">
        <f t="shared" si="2159"/>
        <v>BU$19</v>
      </c>
      <c r="BV1886" s="175" t="str">
        <f t="shared" si="2159"/>
        <v>BV$19</v>
      </c>
      <c r="BW1886" s="175" t="str">
        <f t="shared" si="2159"/>
        <v>BW$19</v>
      </c>
      <c r="BX1886" s="175" t="str">
        <f t="shared" si="2159"/>
        <v>BX$19</v>
      </c>
      <c r="BY1886" s="175" t="str">
        <f t="shared" si="2159"/>
        <v>BY$19</v>
      </c>
      <c r="BZ1886" s="175" t="str">
        <f t="shared" si="2159"/>
        <v>BZ$19</v>
      </c>
      <c r="CA1886" s="175" t="str">
        <f t="shared" si="2159"/>
        <v>CA$19</v>
      </c>
      <c r="CB1886" s="175" t="str">
        <f t="shared" si="2159"/>
        <v>CB$19</v>
      </c>
      <c r="CC1886" s="175" t="str">
        <f t="shared" si="2159"/>
        <v>CC$19</v>
      </c>
      <c r="CD1886" s="175" t="str">
        <f t="shared" si="2159"/>
        <v>CD$19</v>
      </c>
      <c r="CE1886" s="175" t="str">
        <f t="shared" ref="CE1886:CK1886" si="2160">CE1851</f>
        <v>CE$19</v>
      </c>
      <c r="CF1886" s="175" t="str">
        <f t="shared" si="2160"/>
        <v>CF$19</v>
      </c>
      <c r="CG1886" s="175" t="str">
        <f t="shared" si="2160"/>
        <v>CG$19</v>
      </c>
      <c r="CH1886" s="175" t="str">
        <f t="shared" si="2160"/>
        <v>CH$19</v>
      </c>
      <c r="CI1886" s="175" t="str">
        <f t="shared" si="2160"/>
        <v>CI$19</v>
      </c>
      <c r="CJ1886" s="175" t="str">
        <f t="shared" si="2160"/>
        <v>CJ$19</v>
      </c>
      <c r="CK1886" s="175" t="str">
        <f t="shared" si="2160"/>
        <v>CK$19</v>
      </c>
    </row>
    <row r="1887" spans="2:89" x14ac:dyDescent="0.35">
      <c r="E1887" s="8"/>
      <c r="H1887" s="12"/>
      <c r="I1887" s="60"/>
      <c r="J1887" s="60"/>
      <c r="K1887" s="15"/>
      <c r="L1887" s="15"/>
      <c r="M1887" s="15"/>
      <c r="N1887" s="15"/>
      <c r="O1887" s="15"/>
      <c r="P1887" s="15"/>
      <c r="R1887" s="15"/>
      <c r="S1887" s="76"/>
      <c r="T1887" s="76"/>
      <c r="U1887" s="76"/>
      <c r="V1887" s="76"/>
      <c r="W1887" s="76"/>
      <c r="X1887" s="76"/>
      <c r="Y1887" s="76"/>
      <c r="Z1887" s="76"/>
      <c r="AA1887" s="76"/>
      <c r="AB1887" s="76"/>
      <c r="AC1887" s="76"/>
      <c r="AD1887" s="76"/>
      <c r="AE1887" s="76"/>
      <c r="AF1887" s="76"/>
      <c r="AG1887" s="76"/>
      <c r="AH1887" s="76"/>
      <c r="AI1887" s="76"/>
      <c r="AJ1887" s="76"/>
      <c r="AK1887" s="76"/>
      <c r="AL1887" s="76"/>
      <c r="AM1887" s="76"/>
      <c r="AN1887" s="76"/>
      <c r="AO1887" s="76"/>
      <c r="AP1887" s="76"/>
      <c r="AQ1887" s="76"/>
      <c r="AR1887" s="76"/>
      <c r="AS1887" s="76"/>
      <c r="AT1887" s="76"/>
      <c r="AU1887" s="76"/>
      <c r="AV1887" s="76"/>
      <c r="AW1887" s="76"/>
      <c r="AX1887" s="76"/>
      <c r="AY1887" s="76"/>
      <c r="AZ1887" s="76"/>
      <c r="BA1887" s="76"/>
      <c r="BB1887" s="76"/>
      <c r="BC1887" s="76"/>
      <c r="BD1887" s="76"/>
      <c r="BE1887" s="76"/>
      <c r="BF1887" s="76"/>
      <c r="BG1887" s="76"/>
      <c r="BH1887" s="76"/>
      <c r="BI1887" s="76"/>
      <c r="BJ1887" s="76"/>
      <c r="BK1887" s="76"/>
      <c r="BL1887" s="76"/>
      <c r="BM1887" s="76"/>
      <c r="BN1887" s="76"/>
      <c r="BO1887" s="76"/>
      <c r="BP1887" s="76"/>
      <c r="BQ1887" s="76"/>
      <c r="BR1887" s="76"/>
      <c r="BS1887" s="76"/>
      <c r="BT1887" s="76"/>
      <c r="BU1887" s="76"/>
      <c r="BV1887" s="76"/>
      <c r="BW1887" s="76"/>
      <c r="BX1887" s="76"/>
      <c r="BY1887" s="76"/>
      <c r="BZ1887" s="76"/>
      <c r="CA1887" s="76"/>
      <c r="CB1887" s="76"/>
      <c r="CC1887" s="76"/>
      <c r="CD1887" s="76"/>
      <c r="CE1887" s="76"/>
      <c r="CF1887" s="76"/>
      <c r="CG1887" s="76"/>
      <c r="CH1887" s="76"/>
      <c r="CI1887" s="76"/>
      <c r="CJ1887" s="76"/>
      <c r="CK1887" s="76"/>
    </row>
    <row r="1888" spans="2:89" x14ac:dyDescent="0.35">
      <c r="E1888" s="8"/>
      <c r="H1888" s="12"/>
      <c r="I1888" s="60"/>
      <c r="J1888" s="60"/>
      <c r="K1888" s="15"/>
      <c r="L1888" s="15"/>
      <c r="M1888" s="15"/>
      <c r="N1888" s="15"/>
      <c r="O1888" s="15"/>
      <c r="P1888" s="15"/>
      <c r="R1888" s="15"/>
      <c r="S1888" s="76"/>
      <c r="T1888" s="76"/>
      <c r="U1888" s="76"/>
      <c r="V1888" s="76"/>
      <c r="W1888" s="76"/>
      <c r="X1888" s="76"/>
      <c r="Y1888" s="76"/>
      <c r="Z1888" s="76"/>
      <c r="AA1888" s="76"/>
      <c r="AB1888" s="76"/>
      <c r="AC1888" s="76"/>
      <c r="AD1888" s="76"/>
      <c r="AE1888" s="76"/>
      <c r="AF1888" s="76"/>
      <c r="AG1888" s="76"/>
      <c r="AH1888" s="76"/>
      <c r="AI1888" s="76"/>
      <c r="AJ1888" s="76"/>
      <c r="AK1888" s="76"/>
      <c r="AL1888" s="76"/>
      <c r="AM1888" s="76"/>
      <c r="AN1888" s="76"/>
      <c r="AO1888" s="76"/>
      <c r="AP1888" s="76"/>
      <c r="AQ1888" s="76"/>
      <c r="AR1888" s="76"/>
      <c r="AS1888" s="76"/>
      <c r="AT1888" s="76"/>
      <c r="AU1888" s="76"/>
      <c r="AV1888" s="76"/>
      <c r="AW1888" s="76"/>
      <c r="AX1888" s="76"/>
      <c r="AY1888" s="76"/>
      <c r="AZ1888" s="76"/>
      <c r="BA1888" s="76"/>
      <c r="BB1888" s="76"/>
      <c r="BC1888" s="76"/>
      <c r="BD1888" s="76"/>
      <c r="BE1888" s="76"/>
      <c r="BF1888" s="76"/>
      <c r="BG1888" s="76"/>
      <c r="BH1888" s="76"/>
      <c r="BI1888" s="76"/>
      <c r="BJ1888" s="76"/>
      <c r="BK1888" s="76"/>
      <c r="BL1888" s="76"/>
      <c r="BM1888" s="76"/>
      <c r="BN1888" s="76"/>
      <c r="BO1888" s="76"/>
      <c r="BP1888" s="76"/>
      <c r="BQ1888" s="76"/>
      <c r="BR1888" s="76"/>
      <c r="BS1888" s="76"/>
      <c r="BT1888" s="76"/>
      <c r="BU1888" s="76"/>
      <c r="BV1888" s="76"/>
      <c r="BW1888" s="76"/>
      <c r="BX1888" s="76"/>
      <c r="BY1888" s="76"/>
      <c r="BZ1888" s="76"/>
      <c r="CA1888" s="76"/>
      <c r="CB1888" s="76"/>
      <c r="CC1888" s="76"/>
      <c r="CD1888" s="76"/>
      <c r="CE1888" s="76"/>
      <c r="CF1888" s="76"/>
      <c r="CG1888" s="76"/>
      <c r="CH1888" s="76"/>
      <c r="CI1888" s="76"/>
      <c r="CJ1888" s="76"/>
      <c r="CK1888" s="76"/>
    </row>
    <row r="1889" spans="2:89" x14ac:dyDescent="0.35">
      <c r="B1889" s="171" t="s">
        <v>490</v>
      </c>
      <c r="E1889" s="8"/>
      <c r="H1889" s="170"/>
      <c r="I1889" s="172"/>
      <c r="J1889" s="172"/>
      <c r="K1889" s="193"/>
      <c r="L1889" s="193"/>
      <c r="M1889" s="193"/>
      <c r="N1889" s="193"/>
      <c r="O1889" s="193"/>
      <c r="P1889" s="193"/>
      <c r="R1889" s="194"/>
      <c r="S1889" s="170"/>
      <c r="T1889" s="170"/>
      <c r="U1889" s="170"/>
      <c r="V1889" s="170"/>
      <c r="W1889" s="170"/>
      <c r="X1889" s="170"/>
      <c r="Y1889" s="170"/>
      <c r="Z1889" s="170"/>
      <c r="AA1889" s="170"/>
      <c r="AB1889" s="170"/>
      <c r="AC1889" s="170"/>
      <c r="AD1889" s="170"/>
      <c r="AE1889" s="170"/>
      <c r="AF1889" s="170"/>
      <c r="AG1889" s="170"/>
      <c r="AH1889" s="170"/>
      <c r="AI1889" s="170"/>
      <c r="AJ1889" s="170"/>
      <c r="AK1889" s="170"/>
      <c r="AL1889" s="170"/>
      <c r="AM1889" s="170"/>
      <c r="AN1889" s="170"/>
      <c r="AO1889" s="170"/>
      <c r="AP1889" s="170"/>
      <c r="AQ1889" s="170"/>
      <c r="AR1889" s="170"/>
      <c r="AS1889" s="170"/>
      <c r="AT1889" s="170"/>
      <c r="AU1889" s="170"/>
      <c r="AV1889" s="170"/>
      <c r="AW1889" s="170"/>
      <c r="AX1889" s="170"/>
      <c r="AY1889" s="170"/>
      <c r="AZ1889" s="170"/>
      <c r="BA1889" s="170"/>
      <c r="BB1889" s="170"/>
      <c r="BC1889" s="170"/>
      <c r="BD1889" s="170"/>
      <c r="BE1889" s="170"/>
      <c r="BF1889" s="170"/>
      <c r="BG1889" s="170"/>
      <c r="BH1889" s="170"/>
      <c r="BI1889" s="170"/>
      <c r="BJ1889" s="170"/>
      <c r="BK1889" s="170"/>
      <c r="BL1889" s="170"/>
      <c r="BM1889" s="170"/>
      <c r="BN1889" s="170"/>
      <c r="BO1889" s="170"/>
      <c r="BP1889" s="170"/>
      <c r="BQ1889" s="170"/>
      <c r="BR1889" s="170"/>
      <c r="BS1889" s="170"/>
      <c r="BT1889" s="170"/>
      <c r="BU1889" s="170"/>
      <c r="BV1889" s="170"/>
      <c r="BW1889" s="170"/>
      <c r="BX1889" s="170"/>
      <c r="BY1889" s="170"/>
      <c r="BZ1889" s="170"/>
      <c r="CA1889" s="170"/>
      <c r="CB1889" s="170"/>
      <c r="CC1889" s="170"/>
      <c r="CD1889" s="170"/>
      <c r="CE1889" s="170"/>
      <c r="CF1889" s="170"/>
      <c r="CG1889" s="170"/>
      <c r="CH1889" s="170"/>
      <c r="CI1889" s="170"/>
      <c r="CJ1889" s="170"/>
      <c r="CK1889" s="170"/>
    </row>
    <row r="1890" spans="2:89" x14ac:dyDescent="0.35">
      <c r="B1890" s="171" t="s">
        <v>492</v>
      </c>
      <c r="E1890" s="8"/>
      <c r="H1890" s="170"/>
      <c r="I1890" s="172"/>
      <c r="J1890" s="172"/>
      <c r="K1890" s="193"/>
      <c r="L1890" s="193"/>
      <c r="M1890" s="193"/>
      <c r="N1890" s="193"/>
      <c r="O1890" s="193"/>
      <c r="P1890" s="193"/>
      <c r="R1890" s="194"/>
      <c r="S1890" s="170"/>
      <c r="T1890" s="170"/>
      <c r="U1890" s="170"/>
      <c r="V1890" s="170"/>
      <c r="W1890" s="170"/>
      <c r="X1890" s="170"/>
      <c r="Y1890" s="170"/>
      <c r="Z1890" s="170"/>
      <c r="AA1890" s="170"/>
      <c r="AB1890" s="170"/>
      <c r="AC1890" s="170"/>
      <c r="AD1890" s="170"/>
      <c r="AE1890" s="170"/>
      <c r="AF1890" s="170"/>
      <c r="AG1890" s="170"/>
      <c r="AH1890" s="170"/>
      <c r="AI1890" s="170"/>
      <c r="AJ1890" s="170"/>
      <c r="AK1890" s="170"/>
      <c r="AL1890" s="170"/>
      <c r="AM1890" s="170"/>
      <c r="AN1890" s="170"/>
      <c r="AO1890" s="170"/>
      <c r="AP1890" s="170"/>
      <c r="AQ1890" s="170"/>
      <c r="AR1890" s="170"/>
      <c r="AS1890" s="170"/>
      <c r="AT1890" s="170"/>
      <c r="AU1890" s="170"/>
      <c r="AV1890" s="170"/>
      <c r="AW1890" s="170"/>
      <c r="AX1890" s="170"/>
      <c r="AY1890" s="170"/>
      <c r="AZ1890" s="170"/>
      <c r="BA1890" s="170"/>
      <c r="BB1890" s="170"/>
      <c r="BC1890" s="170"/>
      <c r="BD1890" s="170"/>
      <c r="BE1890" s="170"/>
      <c r="BF1890" s="170"/>
      <c r="BG1890" s="170"/>
      <c r="BH1890" s="170"/>
      <c r="BI1890" s="170"/>
      <c r="BJ1890" s="170"/>
      <c r="BK1890" s="170"/>
      <c r="BL1890" s="170"/>
      <c r="BM1890" s="170"/>
      <c r="BN1890" s="170"/>
      <c r="BO1890" s="170"/>
      <c r="BP1890" s="170"/>
      <c r="BQ1890" s="170"/>
      <c r="BR1890" s="170"/>
      <c r="BS1890" s="170"/>
      <c r="BT1890" s="170"/>
      <c r="BU1890" s="170"/>
      <c r="BV1890" s="170"/>
      <c r="BW1890" s="170"/>
      <c r="BX1890" s="170"/>
      <c r="BY1890" s="170"/>
      <c r="BZ1890" s="170"/>
      <c r="CA1890" s="170"/>
      <c r="CB1890" s="170"/>
      <c r="CC1890" s="170"/>
      <c r="CD1890" s="170"/>
      <c r="CE1890" s="170"/>
      <c r="CF1890" s="170"/>
      <c r="CG1890" s="170"/>
      <c r="CH1890" s="170"/>
      <c r="CI1890" s="170"/>
      <c r="CJ1890" s="170"/>
      <c r="CK1890" s="170"/>
    </row>
    <row r="1891" spans="2:89" x14ac:dyDescent="0.35">
      <c r="B1891" s="171" t="s">
        <v>461</v>
      </c>
      <c r="E1891" s="8"/>
      <c r="H1891" s="170"/>
      <c r="I1891" s="172"/>
      <c r="J1891" s="172"/>
      <c r="K1891" s="193"/>
      <c r="L1891" s="193"/>
      <c r="M1891" s="193"/>
      <c r="N1891" s="193"/>
      <c r="O1891" s="193"/>
      <c r="P1891" s="193"/>
      <c r="R1891" s="194"/>
      <c r="S1891" s="195" t="str">
        <f t="shared" ref="S1891:AX1891" si="2161">S$20</f>
        <v>S$16</v>
      </c>
      <c r="T1891" s="195" t="str">
        <f t="shared" si="2161"/>
        <v>T$16</v>
      </c>
      <c r="U1891" s="195" t="str">
        <f t="shared" si="2161"/>
        <v>U$16</v>
      </c>
      <c r="V1891" s="195" t="str">
        <f t="shared" si="2161"/>
        <v>V$16</v>
      </c>
      <c r="W1891" s="195" t="str">
        <f t="shared" si="2161"/>
        <v>W$16</v>
      </c>
      <c r="X1891" s="195" t="str">
        <f t="shared" si="2161"/>
        <v>X$16</v>
      </c>
      <c r="Y1891" s="195" t="str">
        <f t="shared" si="2161"/>
        <v>Y$16</v>
      </c>
      <c r="Z1891" s="195" t="str">
        <f t="shared" si="2161"/>
        <v>Z$16</v>
      </c>
      <c r="AA1891" s="195" t="str">
        <f t="shared" si="2161"/>
        <v>AA$16</v>
      </c>
      <c r="AB1891" s="195" t="str">
        <f t="shared" si="2161"/>
        <v>AB$16</v>
      </c>
      <c r="AC1891" s="195" t="str">
        <f t="shared" si="2161"/>
        <v>AC$16</v>
      </c>
      <c r="AD1891" s="195" t="str">
        <f t="shared" si="2161"/>
        <v>AD$16</v>
      </c>
      <c r="AE1891" s="195" t="str">
        <f t="shared" si="2161"/>
        <v>AE$16</v>
      </c>
      <c r="AF1891" s="195" t="str">
        <f t="shared" si="2161"/>
        <v>AF$16</v>
      </c>
      <c r="AG1891" s="195" t="str">
        <f t="shared" si="2161"/>
        <v>AG$16</v>
      </c>
      <c r="AH1891" s="195" t="str">
        <f t="shared" si="2161"/>
        <v>AH$16</v>
      </c>
      <c r="AI1891" s="195" t="str">
        <f t="shared" si="2161"/>
        <v>AI$16</v>
      </c>
      <c r="AJ1891" s="195" t="str">
        <f t="shared" si="2161"/>
        <v>AJ$16</v>
      </c>
      <c r="AK1891" s="195" t="str">
        <f t="shared" si="2161"/>
        <v>AK$16</v>
      </c>
      <c r="AL1891" s="195" t="str">
        <f t="shared" si="2161"/>
        <v>AL$16</v>
      </c>
      <c r="AM1891" s="195" t="str">
        <f t="shared" si="2161"/>
        <v>AM$16</v>
      </c>
      <c r="AN1891" s="195" t="str">
        <f t="shared" si="2161"/>
        <v>AN$16</v>
      </c>
      <c r="AO1891" s="195" t="str">
        <f t="shared" si="2161"/>
        <v>AO$16</v>
      </c>
      <c r="AP1891" s="195" t="str">
        <f t="shared" si="2161"/>
        <v>AP$16</v>
      </c>
      <c r="AQ1891" s="195" t="str">
        <f t="shared" si="2161"/>
        <v>AQ$16</v>
      </c>
      <c r="AR1891" s="195" t="str">
        <f t="shared" si="2161"/>
        <v>AR$16</v>
      </c>
      <c r="AS1891" s="195" t="str">
        <f t="shared" si="2161"/>
        <v>AS$16</v>
      </c>
      <c r="AT1891" s="195" t="str">
        <f t="shared" si="2161"/>
        <v>AT$16</v>
      </c>
      <c r="AU1891" s="195" t="str">
        <f t="shared" si="2161"/>
        <v>AU$16</v>
      </c>
      <c r="AV1891" s="195" t="str">
        <f t="shared" si="2161"/>
        <v>AV$16</v>
      </c>
      <c r="AW1891" s="195" t="str">
        <f t="shared" si="2161"/>
        <v>AW$16</v>
      </c>
      <c r="AX1891" s="195" t="str">
        <f t="shared" si="2161"/>
        <v>AX$16</v>
      </c>
      <c r="AY1891" s="195" t="str">
        <f t="shared" ref="AY1891:CD1891" si="2162">AY$20</f>
        <v>AY$16</v>
      </c>
      <c r="AZ1891" s="195" t="str">
        <f t="shared" si="2162"/>
        <v>AZ$16</v>
      </c>
      <c r="BA1891" s="195" t="str">
        <f t="shared" si="2162"/>
        <v>BA$16</v>
      </c>
      <c r="BB1891" s="195" t="str">
        <f t="shared" si="2162"/>
        <v>BB$16</v>
      </c>
      <c r="BC1891" s="195" t="str">
        <f t="shared" si="2162"/>
        <v>BC$16</v>
      </c>
      <c r="BD1891" s="195" t="str">
        <f t="shared" si="2162"/>
        <v>BD$16</v>
      </c>
      <c r="BE1891" s="195" t="str">
        <f t="shared" si="2162"/>
        <v>BE$16</v>
      </c>
      <c r="BF1891" s="195" t="str">
        <f t="shared" si="2162"/>
        <v>BF$16</v>
      </c>
      <c r="BG1891" s="195" t="str">
        <f t="shared" si="2162"/>
        <v>BG$16</v>
      </c>
      <c r="BH1891" s="195" t="str">
        <f t="shared" si="2162"/>
        <v>BH$16</v>
      </c>
      <c r="BI1891" s="195" t="str">
        <f t="shared" si="2162"/>
        <v>BI$16</v>
      </c>
      <c r="BJ1891" s="195" t="str">
        <f t="shared" si="2162"/>
        <v>BJ$16</v>
      </c>
      <c r="BK1891" s="195" t="str">
        <f t="shared" si="2162"/>
        <v>BK$16</v>
      </c>
      <c r="BL1891" s="195" t="str">
        <f t="shared" si="2162"/>
        <v>BL$16</v>
      </c>
      <c r="BM1891" s="195" t="str">
        <f t="shared" si="2162"/>
        <v>BM$16</v>
      </c>
      <c r="BN1891" s="195" t="str">
        <f t="shared" si="2162"/>
        <v>BN$16</v>
      </c>
      <c r="BO1891" s="195" t="str">
        <f t="shared" si="2162"/>
        <v>BO$16</v>
      </c>
      <c r="BP1891" s="195" t="str">
        <f t="shared" si="2162"/>
        <v>BP$16</v>
      </c>
      <c r="BQ1891" s="195" t="str">
        <f t="shared" si="2162"/>
        <v>BQ$16</v>
      </c>
      <c r="BR1891" s="195" t="str">
        <f t="shared" si="2162"/>
        <v>BR$16</v>
      </c>
      <c r="BS1891" s="195" t="str">
        <f t="shared" si="2162"/>
        <v>BS$16</v>
      </c>
      <c r="BT1891" s="195" t="str">
        <f t="shared" si="2162"/>
        <v>BT$16</v>
      </c>
      <c r="BU1891" s="195" t="str">
        <f t="shared" si="2162"/>
        <v>BU$16</v>
      </c>
      <c r="BV1891" s="195" t="str">
        <f t="shared" si="2162"/>
        <v>BV$16</v>
      </c>
      <c r="BW1891" s="195" t="str">
        <f t="shared" si="2162"/>
        <v>BW$16</v>
      </c>
      <c r="BX1891" s="195" t="str">
        <f t="shared" si="2162"/>
        <v>BX$16</v>
      </c>
      <c r="BY1891" s="195" t="str">
        <f t="shared" si="2162"/>
        <v>BY$16</v>
      </c>
      <c r="BZ1891" s="195" t="str">
        <f t="shared" si="2162"/>
        <v>BZ$16</v>
      </c>
      <c r="CA1891" s="195" t="str">
        <f t="shared" si="2162"/>
        <v>CA$16</v>
      </c>
      <c r="CB1891" s="195" t="str">
        <f t="shared" si="2162"/>
        <v>CB$16</v>
      </c>
      <c r="CC1891" s="195" t="str">
        <f t="shared" si="2162"/>
        <v>CC$16</v>
      </c>
      <c r="CD1891" s="195" t="str">
        <f t="shared" si="2162"/>
        <v>CD$16</v>
      </c>
      <c r="CE1891" s="195" t="str">
        <f t="shared" ref="CE1891:CK1891" si="2163">CE$20</f>
        <v>CE$16</v>
      </c>
      <c r="CF1891" s="195" t="str">
        <f t="shared" si="2163"/>
        <v>CF$16</v>
      </c>
      <c r="CG1891" s="195" t="str">
        <f t="shared" si="2163"/>
        <v>CG$16</v>
      </c>
      <c r="CH1891" s="195" t="str">
        <f t="shared" si="2163"/>
        <v>CH$16</v>
      </c>
      <c r="CI1891" s="195" t="str">
        <f t="shared" si="2163"/>
        <v>CI$16</v>
      </c>
      <c r="CJ1891" s="195" t="str">
        <f t="shared" si="2163"/>
        <v>CJ$16</v>
      </c>
      <c r="CK1891" s="195" t="str">
        <f t="shared" si="2163"/>
        <v>CK$16</v>
      </c>
    </row>
    <row r="1892" spans="2:89" x14ac:dyDescent="0.35">
      <c r="B1892" s="171" t="s">
        <v>462</v>
      </c>
      <c r="E1892" s="8"/>
      <c r="H1892" s="196"/>
      <c r="I1892" s="197"/>
      <c r="J1892" s="197"/>
      <c r="K1892" s="198"/>
      <c r="L1892" s="198"/>
      <c r="M1892" s="198"/>
      <c r="N1892" s="198"/>
      <c r="O1892" s="198"/>
      <c r="P1892" s="198"/>
      <c r="R1892" s="198"/>
      <c r="S1892" s="195" t="str">
        <f t="shared" ref="S1892:AX1892" si="2164">S$21</f>
        <v>S$17</v>
      </c>
      <c r="T1892" s="195" t="str">
        <f t="shared" si="2164"/>
        <v>T$17</v>
      </c>
      <c r="U1892" s="195" t="str">
        <f t="shared" si="2164"/>
        <v>U$17</v>
      </c>
      <c r="V1892" s="195" t="str">
        <f t="shared" si="2164"/>
        <v>V$17</v>
      </c>
      <c r="W1892" s="195" t="str">
        <f t="shared" si="2164"/>
        <v>W$17</v>
      </c>
      <c r="X1892" s="195" t="str">
        <f t="shared" si="2164"/>
        <v>X$17</v>
      </c>
      <c r="Y1892" s="195" t="str">
        <f t="shared" si="2164"/>
        <v>Y$17</v>
      </c>
      <c r="Z1892" s="195" t="str">
        <f t="shared" si="2164"/>
        <v>Z$17</v>
      </c>
      <c r="AA1892" s="195" t="str">
        <f t="shared" si="2164"/>
        <v>AA$17</v>
      </c>
      <c r="AB1892" s="195" t="str">
        <f t="shared" si="2164"/>
        <v>AB$17</v>
      </c>
      <c r="AC1892" s="195" t="str">
        <f t="shared" si="2164"/>
        <v>AC$17</v>
      </c>
      <c r="AD1892" s="195" t="str">
        <f t="shared" si="2164"/>
        <v>AD$17</v>
      </c>
      <c r="AE1892" s="195" t="str">
        <f t="shared" si="2164"/>
        <v>AE$17</v>
      </c>
      <c r="AF1892" s="195" t="str">
        <f t="shared" si="2164"/>
        <v>AF$17</v>
      </c>
      <c r="AG1892" s="195" t="str">
        <f t="shared" si="2164"/>
        <v>AG$17</v>
      </c>
      <c r="AH1892" s="195" t="str">
        <f t="shared" si="2164"/>
        <v>AH$17</v>
      </c>
      <c r="AI1892" s="195" t="str">
        <f t="shared" si="2164"/>
        <v>AI$17</v>
      </c>
      <c r="AJ1892" s="195" t="str">
        <f t="shared" si="2164"/>
        <v>AJ$17</v>
      </c>
      <c r="AK1892" s="195" t="str">
        <f t="shared" si="2164"/>
        <v>AK$17</v>
      </c>
      <c r="AL1892" s="195" t="str">
        <f t="shared" si="2164"/>
        <v>AL$17</v>
      </c>
      <c r="AM1892" s="195" t="str">
        <f t="shared" si="2164"/>
        <v>AM$17</v>
      </c>
      <c r="AN1892" s="195" t="str">
        <f t="shared" si="2164"/>
        <v>AN$17</v>
      </c>
      <c r="AO1892" s="195" t="str">
        <f t="shared" si="2164"/>
        <v>AO$17</v>
      </c>
      <c r="AP1892" s="195" t="str">
        <f t="shared" si="2164"/>
        <v>AP$17</v>
      </c>
      <c r="AQ1892" s="195" t="str">
        <f t="shared" si="2164"/>
        <v>AQ$17</v>
      </c>
      <c r="AR1892" s="195" t="str">
        <f t="shared" si="2164"/>
        <v>AR$17</v>
      </c>
      <c r="AS1892" s="195" t="str">
        <f t="shared" si="2164"/>
        <v>AS$17</v>
      </c>
      <c r="AT1892" s="195" t="str">
        <f t="shared" si="2164"/>
        <v>AT$17</v>
      </c>
      <c r="AU1892" s="195" t="str">
        <f t="shared" si="2164"/>
        <v>AU$17</v>
      </c>
      <c r="AV1892" s="195" t="str">
        <f t="shared" si="2164"/>
        <v>AV$17</v>
      </c>
      <c r="AW1892" s="195" t="str">
        <f t="shared" si="2164"/>
        <v>AW$17</v>
      </c>
      <c r="AX1892" s="195" t="str">
        <f t="shared" si="2164"/>
        <v>AX$17</v>
      </c>
      <c r="AY1892" s="195" t="str">
        <f t="shared" ref="AY1892:CD1892" si="2165">AY$21</f>
        <v>AY$17</v>
      </c>
      <c r="AZ1892" s="195" t="str">
        <f t="shared" si="2165"/>
        <v>AZ$17</v>
      </c>
      <c r="BA1892" s="195" t="str">
        <f t="shared" si="2165"/>
        <v>BA$17</v>
      </c>
      <c r="BB1892" s="195" t="str">
        <f t="shared" si="2165"/>
        <v>BB$17</v>
      </c>
      <c r="BC1892" s="195" t="str">
        <f t="shared" si="2165"/>
        <v>BC$17</v>
      </c>
      <c r="BD1892" s="195" t="str">
        <f t="shared" si="2165"/>
        <v>BD$17</v>
      </c>
      <c r="BE1892" s="195" t="str">
        <f t="shared" si="2165"/>
        <v>BE$17</v>
      </c>
      <c r="BF1892" s="195" t="str">
        <f t="shared" si="2165"/>
        <v>BF$17</v>
      </c>
      <c r="BG1892" s="195" t="str">
        <f t="shared" si="2165"/>
        <v>BG$17</v>
      </c>
      <c r="BH1892" s="195" t="str">
        <f t="shared" si="2165"/>
        <v>BH$17</v>
      </c>
      <c r="BI1892" s="195" t="str">
        <f t="shared" si="2165"/>
        <v>BI$17</v>
      </c>
      <c r="BJ1892" s="195" t="str">
        <f t="shared" si="2165"/>
        <v>BJ$17</v>
      </c>
      <c r="BK1892" s="195" t="str">
        <f t="shared" si="2165"/>
        <v>BK$17</v>
      </c>
      <c r="BL1892" s="195" t="str">
        <f t="shared" si="2165"/>
        <v>BL$17</v>
      </c>
      <c r="BM1892" s="195" t="str">
        <f t="shared" si="2165"/>
        <v>BM$17</v>
      </c>
      <c r="BN1892" s="195" t="str">
        <f t="shared" si="2165"/>
        <v>BN$17</v>
      </c>
      <c r="BO1892" s="195" t="str">
        <f t="shared" si="2165"/>
        <v>BO$17</v>
      </c>
      <c r="BP1892" s="195" t="str">
        <f t="shared" si="2165"/>
        <v>BP$17</v>
      </c>
      <c r="BQ1892" s="195" t="str">
        <f t="shared" si="2165"/>
        <v>BQ$17</v>
      </c>
      <c r="BR1892" s="195" t="str">
        <f t="shared" si="2165"/>
        <v>BR$17</v>
      </c>
      <c r="BS1892" s="195" t="str">
        <f t="shared" si="2165"/>
        <v>BS$17</v>
      </c>
      <c r="BT1892" s="195" t="str">
        <f t="shared" si="2165"/>
        <v>BT$17</v>
      </c>
      <c r="BU1892" s="195" t="str">
        <f t="shared" si="2165"/>
        <v>BU$17</v>
      </c>
      <c r="BV1892" s="195" t="str">
        <f t="shared" si="2165"/>
        <v>BV$17</v>
      </c>
      <c r="BW1892" s="195" t="str">
        <f t="shared" si="2165"/>
        <v>BW$17</v>
      </c>
      <c r="BX1892" s="195" t="str">
        <f t="shared" si="2165"/>
        <v>BX$17</v>
      </c>
      <c r="BY1892" s="195" t="str">
        <f t="shared" si="2165"/>
        <v>BY$17</v>
      </c>
      <c r="BZ1892" s="195" t="str">
        <f t="shared" si="2165"/>
        <v>BZ$17</v>
      </c>
      <c r="CA1892" s="195" t="str">
        <f t="shared" si="2165"/>
        <v>CA$17</v>
      </c>
      <c r="CB1892" s="195" t="str">
        <f t="shared" si="2165"/>
        <v>CB$17</v>
      </c>
      <c r="CC1892" s="195" t="str">
        <f t="shared" si="2165"/>
        <v>CC$17</v>
      </c>
      <c r="CD1892" s="195" t="str">
        <f t="shared" si="2165"/>
        <v>CD$17</v>
      </c>
      <c r="CE1892" s="195" t="str">
        <f t="shared" ref="CE1892:CK1892" si="2166">CE$21</f>
        <v>CE$17</v>
      </c>
      <c r="CF1892" s="195" t="str">
        <f t="shared" si="2166"/>
        <v>CF$17</v>
      </c>
      <c r="CG1892" s="195" t="str">
        <f t="shared" si="2166"/>
        <v>CG$17</v>
      </c>
      <c r="CH1892" s="195" t="str">
        <f t="shared" si="2166"/>
        <v>CH$17</v>
      </c>
      <c r="CI1892" s="195" t="str">
        <f t="shared" si="2166"/>
        <v>CI$17</v>
      </c>
      <c r="CJ1892" s="195" t="str">
        <f t="shared" si="2166"/>
        <v>CJ$17</v>
      </c>
      <c r="CK1892" s="195" t="str">
        <f t="shared" si="2166"/>
        <v>CK$17</v>
      </c>
    </row>
    <row r="1893" spans="2:89" x14ac:dyDescent="0.35">
      <c r="B1893" s="171" t="s">
        <v>491</v>
      </c>
      <c r="E1893" s="8"/>
      <c r="H1893" s="196"/>
      <c r="I1893" s="197"/>
      <c r="J1893" s="197"/>
      <c r="K1893" s="198"/>
      <c r="L1893" s="198"/>
      <c r="M1893" s="198"/>
      <c r="N1893" s="198"/>
      <c r="O1893" s="198"/>
      <c r="P1893" s="198"/>
      <c r="R1893" s="198"/>
      <c r="S1893" s="186"/>
      <c r="T1893" s="186"/>
      <c r="U1893" s="186"/>
      <c r="V1893" s="186"/>
      <c r="W1893" s="186"/>
      <c r="X1893" s="186"/>
      <c r="Y1893" s="186"/>
      <c r="Z1893" s="186"/>
      <c r="AA1893" s="186"/>
      <c r="AB1893" s="186"/>
      <c r="AC1893" s="186"/>
      <c r="AD1893" s="186"/>
      <c r="AE1893" s="186"/>
      <c r="AF1893" s="186"/>
      <c r="AG1893" s="186"/>
      <c r="AH1893" s="186"/>
      <c r="AI1893" s="186"/>
      <c r="AJ1893" s="186"/>
      <c r="AK1893" s="186"/>
      <c r="AL1893" s="186"/>
      <c r="AM1893" s="186"/>
      <c r="AN1893" s="186"/>
      <c r="AO1893" s="186"/>
      <c r="AP1893" s="186"/>
      <c r="AQ1893" s="186"/>
      <c r="AR1893" s="186"/>
      <c r="AS1893" s="186"/>
      <c r="AT1893" s="186"/>
      <c r="AU1893" s="186"/>
      <c r="AV1893" s="186"/>
      <c r="AW1893" s="186"/>
      <c r="AX1893" s="186"/>
      <c r="AY1893" s="186"/>
      <c r="AZ1893" s="186"/>
      <c r="BA1893" s="186"/>
      <c r="BB1893" s="186"/>
      <c r="BC1893" s="186"/>
      <c r="BD1893" s="186"/>
      <c r="BE1893" s="186"/>
      <c r="BF1893" s="186"/>
      <c r="BG1893" s="186"/>
      <c r="BH1893" s="186"/>
      <c r="BI1893" s="186"/>
      <c r="BJ1893" s="186"/>
      <c r="BK1893" s="186"/>
      <c r="BL1893" s="186"/>
      <c r="BM1893" s="186"/>
      <c r="BN1893" s="186"/>
      <c r="BO1893" s="186"/>
      <c r="BP1893" s="186"/>
      <c r="BQ1893" s="186"/>
      <c r="BR1893" s="186"/>
      <c r="BS1893" s="186"/>
      <c r="BT1893" s="186"/>
      <c r="BU1893" s="186"/>
      <c r="BV1893" s="186"/>
      <c r="BW1893" s="186"/>
      <c r="BX1893" s="186"/>
      <c r="BY1893" s="186"/>
      <c r="BZ1893" s="186"/>
      <c r="CA1893" s="186"/>
      <c r="CB1893" s="186"/>
      <c r="CC1893" s="186"/>
      <c r="CD1893" s="186"/>
      <c r="CE1893" s="186"/>
      <c r="CF1893" s="186"/>
      <c r="CG1893" s="186"/>
      <c r="CH1893" s="186"/>
      <c r="CI1893" s="186"/>
      <c r="CJ1893" s="186"/>
      <c r="CK1893" s="186"/>
    </row>
    <row r="1894" spans="2:89" x14ac:dyDescent="0.35">
      <c r="B1894" s="171" t="s">
        <v>505</v>
      </c>
      <c r="E1894" s="8"/>
      <c r="H1894" s="196"/>
      <c r="I1894" s="197"/>
      <c r="J1894" s="197"/>
      <c r="K1894" s="198"/>
      <c r="L1894" s="198"/>
      <c r="M1894" s="198"/>
      <c r="N1894" s="198"/>
      <c r="O1894" s="198"/>
      <c r="P1894" s="198"/>
      <c r="R1894" s="198"/>
      <c r="S1894" s="186"/>
      <c r="T1894" s="186"/>
      <c r="U1894" s="186"/>
      <c r="V1894" s="186"/>
      <c r="W1894" s="186"/>
      <c r="X1894" s="186"/>
      <c r="Y1894" s="186"/>
      <c r="Z1894" s="186"/>
      <c r="AA1894" s="186"/>
      <c r="AB1894" s="186"/>
      <c r="AC1894" s="186"/>
      <c r="AD1894" s="186"/>
      <c r="AE1894" s="186"/>
      <c r="AF1894" s="186"/>
      <c r="AG1894" s="186"/>
      <c r="AH1894" s="186"/>
      <c r="AI1894" s="186"/>
      <c r="AJ1894" s="186"/>
      <c r="AK1894" s="186"/>
      <c r="AL1894" s="186"/>
      <c r="AM1894" s="186"/>
      <c r="AN1894" s="186"/>
      <c r="AO1894" s="186"/>
      <c r="AP1894" s="186"/>
      <c r="AQ1894" s="186"/>
      <c r="AR1894" s="186"/>
      <c r="AS1894" s="186"/>
      <c r="AT1894" s="186"/>
      <c r="AU1894" s="186"/>
      <c r="AV1894" s="186"/>
      <c r="AW1894" s="186"/>
      <c r="AX1894" s="186"/>
      <c r="AY1894" s="186"/>
      <c r="AZ1894" s="186"/>
      <c r="BA1894" s="186"/>
      <c r="BB1894" s="186"/>
      <c r="BC1894" s="186"/>
      <c r="BD1894" s="186"/>
      <c r="BE1894" s="186"/>
      <c r="BF1894" s="186"/>
      <c r="BG1894" s="186"/>
      <c r="BH1894" s="186"/>
      <c r="BI1894" s="186"/>
      <c r="BJ1894" s="186"/>
      <c r="BK1894" s="186"/>
      <c r="BL1894" s="186"/>
      <c r="BM1894" s="186"/>
      <c r="BN1894" s="186"/>
      <c r="BO1894" s="186"/>
      <c r="BP1894" s="186"/>
      <c r="BQ1894" s="186"/>
      <c r="BR1894" s="186"/>
      <c r="BS1894" s="186"/>
      <c r="BT1894" s="186"/>
      <c r="BU1894" s="186"/>
      <c r="BV1894" s="186"/>
      <c r="BW1894" s="186"/>
      <c r="BX1894" s="186"/>
      <c r="BY1894" s="186"/>
      <c r="BZ1894" s="186"/>
      <c r="CA1894" s="186"/>
      <c r="CB1894" s="186"/>
      <c r="CC1894" s="186"/>
      <c r="CD1894" s="186"/>
      <c r="CE1894" s="186"/>
      <c r="CF1894" s="186"/>
      <c r="CG1894" s="186"/>
      <c r="CH1894" s="186"/>
      <c r="CI1894" s="186"/>
      <c r="CJ1894" s="186"/>
      <c r="CK1894" s="186"/>
    </row>
    <row r="1895" spans="2:89" x14ac:dyDescent="0.35">
      <c r="B1895" s="171" t="s">
        <v>463</v>
      </c>
      <c r="E1895" s="8"/>
      <c r="H1895" s="196"/>
      <c r="I1895" s="197"/>
      <c r="J1895" s="197"/>
      <c r="K1895" s="198"/>
      <c r="L1895" s="198"/>
      <c r="M1895" s="198"/>
      <c r="N1895" s="198"/>
      <c r="O1895" s="198"/>
      <c r="P1895" s="198"/>
      <c r="R1895" s="198"/>
      <c r="S1895" s="186" t="str">
        <f t="shared" ref="S1895:AX1895" si="2167">S$22</f>
        <v>S$18</v>
      </c>
      <c r="T1895" s="186" t="str">
        <f t="shared" si="2167"/>
        <v>T$18</v>
      </c>
      <c r="U1895" s="186" t="str">
        <f t="shared" si="2167"/>
        <v>U$18</v>
      </c>
      <c r="V1895" s="186" t="str">
        <f t="shared" si="2167"/>
        <v>V$18</v>
      </c>
      <c r="W1895" s="186" t="str">
        <f t="shared" si="2167"/>
        <v>W$18</v>
      </c>
      <c r="X1895" s="186" t="str">
        <f t="shared" si="2167"/>
        <v>X$18</v>
      </c>
      <c r="Y1895" s="186" t="str">
        <f t="shared" si="2167"/>
        <v>Y$18</v>
      </c>
      <c r="Z1895" s="186" t="str">
        <f t="shared" si="2167"/>
        <v>Z$18</v>
      </c>
      <c r="AA1895" s="186" t="str">
        <f t="shared" si="2167"/>
        <v>AA$18</v>
      </c>
      <c r="AB1895" s="186" t="str">
        <f t="shared" si="2167"/>
        <v>AB$18</v>
      </c>
      <c r="AC1895" s="186" t="str">
        <f t="shared" si="2167"/>
        <v>AC$18</v>
      </c>
      <c r="AD1895" s="186" t="str">
        <f t="shared" si="2167"/>
        <v>AD$18</v>
      </c>
      <c r="AE1895" s="186" t="str">
        <f t="shared" si="2167"/>
        <v>AE$18</v>
      </c>
      <c r="AF1895" s="186" t="str">
        <f t="shared" si="2167"/>
        <v>AF$18</v>
      </c>
      <c r="AG1895" s="186" t="str">
        <f t="shared" si="2167"/>
        <v>AG$18</v>
      </c>
      <c r="AH1895" s="186" t="str">
        <f t="shared" si="2167"/>
        <v>AH$18</v>
      </c>
      <c r="AI1895" s="186" t="str">
        <f t="shared" si="2167"/>
        <v>AI$18</v>
      </c>
      <c r="AJ1895" s="186" t="str">
        <f t="shared" si="2167"/>
        <v>AJ$18</v>
      </c>
      <c r="AK1895" s="186" t="str">
        <f t="shared" si="2167"/>
        <v>AK$18</v>
      </c>
      <c r="AL1895" s="186" t="str">
        <f t="shared" si="2167"/>
        <v>AL$18</v>
      </c>
      <c r="AM1895" s="186" t="str">
        <f t="shared" si="2167"/>
        <v>AM$18</v>
      </c>
      <c r="AN1895" s="186" t="str">
        <f t="shared" si="2167"/>
        <v>AN$18</v>
      </c>
      <c r="AO1895" s="186" t="str">
        <f t="shared" si="2167"/>
        <v>AO$18</v>
      </c>
      <c r="AP1895" s="186" t="str">
        <f t="shared" si="2167"/>
        <v>AP$18</v>
      </c>
      <c r="AQ1895" s="186" t="str">
        <f t="shared" si="2167"/>
        <v>AQ$18</v>
      </c>
      <c r="AR1895" s="186" t="str">
        <f t="shared" si="2167"/>
        <v>AR$18</v>
      </c>
      <c r="AS1895" s="186" t="str">
        <f t="shared" si="2167"/>
        <v>AS$18</v>
      </c>
      <c r="AT1895" s="186" t="str">
        <f t="shared" si="2167"/>
        <v>AT$18</v>
      </c>
      <c r="AU1895" s="186" t="str">
        <f t="shared" si="2167"/>
        <v>AU$18</v>
      </c>
      <c r="AV1895" s="186" t="str">
        <f t="shared" si="2167"/>
        <v>AV$18</v>
      </c>
      <c r="AW1895" s="186" t="str">
        <f t="shared" si="2167"/>
        <v>AW$18</v>
      </c>
      <c r="AX1895" s="186" t="str">
        <f t="shared" si="2167"/>
        <v>AX$18</v>
      </c>
      <c r="AY1895" s="186" t="str">
        <f t="shared" ref="AY1895:CD1895" si="2168">AY$22</f>
        <v>AY$18</v>
      </c>
      <c r="AZ1895" s="186" t="str">
        <f t="shared" si="2168"/>
        <v>AZ$18</v>
      </c>
      <c r="BA1895" s="186" t="str">
        <f t="shared" si="2168"/>
        <v>BA$18</v>
      </c>
      <c r="BB1895" s="186" t="str">
        <f t="shared" si="2168"/>
        <v>BB$18</v>
      </c>
      <c r="BC1895" s="186" t="str">
        <f t="shared" si="2168"/>
        <v>BC$18</v>
      </c>
      <c r="BD1895" s="186" t="str">
        <f t="shared" si="2168"/>
        <v>BD$18</v>
      </c>
      <c r="BE1895" s="186" t="str">
        <f t="shared" si="2168"/>
        <v>BE$18</v>
      </c>
      <c r="BF1895" s="186" t="str">
        <f t="shared" si="2168"/>
        <v>BF$18</v>
      </c>
      <c r="BG1895" s="186" t="str">
        <f t="shared" si="2168"/>
        <v>BG$18</v>
      </c>
      <c r="BH1895" s="186" t="str">
        <f t="shared" si="2168"/>
        <v>BH$18</v>
      </c>
      <c r="BI1895" s="186" t="str">
        <f t="shared" si="2168"/>
        <v>BI$18</v>
      </c>
      <c r="BJ1895" s="186" t="str">
        <f t="shared" si="2168"/>
        <v>BJ$18</v>
      </c>
      <c r="BK1895" s="186" t="str">
        <f t="shared" si="2168"/>
        <v>BK$18</v>
      </c>
      <c r="BL1895" s="186" t="str">
        <f t="shared" si="2168"/>
        <v>BL$18</v>
      </c>
      <c r="BM1895" s="186" t="str">
        <f t="shared" si="2168"/>
        <v>BM$18</v>
      </c>
      <c r="BN1895" s="186" t="str">
        <f t="shared" si="2168"/>
        <v>BN$18</v>
      </c>
      <c r="BO1895" s="186" t="str">
        <f t="shared" si="2168"/>
        <v>BO$18</v>
      </c>
      <c r="BP1895" s="186" t="str">
        <f t="shared" si="2168"/>
        <v>BP$18</v>
      </c>
      <c r="BQ1895" s="186" t="str">
        <f t="shared" si="2168"/>
        <v>BQ$18</v>
      </c>
      <c r="BR1895" s="186" t="str">
        <f t="shared" si="2168"/>
        <v>BR$18</v>
      </c>
      <c r="BS1895" s="186" t="str">
        <f t="shared" si="2168"/>
        <v>BS$18</v>
      </c>
      <c r="BT1895" s="186" t="str">
        <f t="shared" si="2168"/>
        <v>BT$18</v>
      </c>
      <c r="BU1895" s="186" t="str">
        <f t="shared" si="2168"/>
        <v>BU$18</v>
      </c>
      <c r="BV1895" s="186" t="str">
        <f t="shared" si="2168"/>
        <v>BV$18</v>
      </c>
      <c r="BW1895" s="186" t="str">
        <f t="shared" si="2168"/>
        <v>BW$18</v>
      </c>
      <c r="BX1895" s="186" t="str">
        <f t="shared" si="2168"/>
        <v>BX$18</v>
      </c>
      <c r="BY1895" s="186" t="str">
        <f t="shared" si="2168"/>
        <v>BY$18</v>
      </c>
      <c r="BZ1895" s="186" t="str">
        <f t="shared" si="2168"/>
        <v>BZ$18</v>
      </c>
      <c r="CA1895" s="186" t="str">
        <f t="shared" si="2168"/>
        <v>CA$18</v>
      </c>
      <c r="CB1895" s="186" t="str">
        <f t="shared" si="2168"/>
        <v>CB$18</v>
      </c>
      <c r="CC1895" s="186" t="str">
        <f t="shared" si="2168"/>
        <v>CC$18</v>
      </c>
      <c r="CD1895" s="186" t="str">
        <f t="shared" si="2168"/>
        <v>CD$18</v>
      </c>
      <c r="CE1895" s="186" t="str">
        <f t="shared" ref="CE1895:CK1895" si="2169">CE$22</f>
        <v>CE$18</v>
      </c>
      <c r="CF1895" s="186" t="str">
        <f t="shared" si="2169"/>
        <v>CF$18</v>
      </c>
      <c r="CG1895" s="186" t="str">
        <f t="shared" si="2169"/>
        <v>CG$18</v>
      </c>
      <c r="CH1895" s="186" t="str">
        <f t="shared" si="2169"/>
        <v>CH$18</v>
      </c>
      <c r="CI1895" s="186" t="str">
        <f t="shared" si="2169"/>
        <v>CI$18</v>
      </c>
      <c r="CJ1895" s="186" t="str">
        <f t="shared" si="2169"/>
        <v>CJ$18</v>
      </c>
      <c r="CK1895" s="186" t="str">
        <f t="shared" si="2169"/>
        <v>CK$18</v>
      </c>
    </row>
    <row r="1896" spans="2:89" x14ac:dyDescent="0.35">
      <c r="B1896" s="171" t="s">
        <v>464</v>
      </c>
      <c r="E1896" s="8"/>
      <c r="H1896" s="196"/>
      <c r="I1896" s="197"/>
      <c r="J1896" s="197"/>
      <c r="K1896" s="198"/>
      <c r="L1896" s="198"/>
      <c r="M1896" s="198"/>
      <c r="N1896" s="198"/>
      <c r="O1896" s="198"/>
      <c r="P1896" s="198"/>
      <c r="R1896" s="198"/>
      <c r="S1896" s="186" t="str">
        <f t="shared" ref="S1896:AX1896" si="2170">S$23</f>
        <v>S$19</v>
      </c>
      <c r="T1896" s="186" t="str">
        <f t="shared" si="2170"/>
        <v>T$19</v>
      </c>
      <c r="U1896" s="186" t="str">
        <f t="shared" si="2170"/>
        <v>U$19</v>
      </c>
      <c r="V1896" s="186" t="str">
        <f t="shared" si="2170"/>
        <v>V$19</v>
      </c>
      <c r="W1896" s="186" t="str">
        <f t="shared" si="2170"/>
        <v>W$19</v>
      </c>
      <c r="X1896" s="186" t="str">
        <f t="shared" si="2170"/>
        <v>X$19</v>
      </c>
      <c r="Y1896" s="186" t="str">
        <f t="shared" si="2170"/>
        <v>Y$19</v>
      </c>
      <c r="Z1896" s="186" t="str">
        <f t="shared" si="2170"/>
        <v>Z$19</v>
      </c>
      <c r="AA1896" s="186" t="str">
        <f t="shared" si="2170"/>
        <v>AA$19</v>
      </c>
      <c r="AB1896" s="186" t="str">
        <f t="shared" si="2170"/>
        <v>AB$19</v>
      </c>
      <c r="AC1896" s="186" t="str">
        <f t="shared" si="2170"/>
        <v>AC$19</v>
      </c>
      <c r="AD1896" s="186" t="str">
        <f t="shared" si="2170"/>
        <v>AD$19</v>
      </c>
      <c r="AE1896" s="186" t="str">
        <f t="shared" si="2170"/>
        <v>AE$19</v>
      </c>
      <c r="AF1896" s="186" t="str">
        <f t="shared" si="2170"/>
        <v>AF$19</v>
      </c>
      <c r="AG1896" s="186" t="str">
        <f t="shared" si="2170"/>
        <v>AG$19</v>
      </c>
      <c r="AH1896" s="186" t="str">
        <f t="shared" si="2170"/>
        <v>AH$19</v>
      </c>
      <c r="AI1896" s="186" t="str">
        <f t="shared" si="2170"/>
        <v>AI$19</v>
      </c>
      <c r="AJ1896" s="186" t="str">
        <f t="shared" si="2170"/>
        <v>AJ$19</v>
      </c>
      <c r="AK1896" s="186" t="str">
        <f t="shared" si="2170"/>
        <v>AK$19</v>
      </c>
      <c r="AL1896" s="186" t="str">
        <f t="shared" si="2170"/>
        <v>AL$19</v>
      </c>
      <c r="AM1896" s="186" t="str">
        <f t="shared" si="2170"/>
        <v>AM$19</v>
      </c>
      <c r="AN1896" s="186" t="str">
        <f t="shared" si="2170"/>
        <v>AN$19</v>
      </c>
      <c r="AO1896" s="186" t="str">
        <f t="shared" si="2170"/>
        <v>AO$19</v>
      </c>
      <c r="AP1896" s="186" t="str">
        <f t="shared" si="2170"/>
        <v>AP$19</v>
      </c>
      <c r="AQ1896" s="186" t="str">
        <f t="shared" si="2170"/>
        <v>AQ$19</v>
      </c>
      <c r="AR1896" s="186" t="str">
        <f t="shared" si="2170"/>
        <v>AR$19</v>
      </c>
      <c r="AS1896" s="186" t="str">
        <f t="shared" si="2170"/>
        <v>AS$19</v>
      </c>
      <c r="AT1896" s="186" t="str">
        <f t="shared" si="2170"/>
        <v>AT$19</v>
      </c>
      <c r="AU1896" s="186" t="str">
        <f t="shared" si="2170"/>
        <v>AU$19</v>
      </c>
      <c r="AV1896" s="186" t="str">
        <f t="shared" si="2170"/>
        <v>AV$19</v>
      </c>
      <c r="AW1896" s="186" t="str">
        <f t="shared" si="2170"/>
        <v>AW$19</v>
      </c>
      <c r="AX1896" s="186" t="str">
        <f t="shared" si="2170"/>
        <v>AX$19</v>
      </c>
      <c r="AY1896" s="186" t="str">
        <f t="shared" ref="AY1896:CD1896" si="2171">AY$23</f>
        <v>AY$19</v>
      </c>
      <c r="AZ1896" s="186" t="str">
        <f t="shared" si="2171"/>
        <v>AZ$19</v>
      </c>
      <c r="BA1896" s="186" t="str">
        <f t="shared" si="2171"/>
        <v>BA$19</v>
      </c>
      <c r="BB1896" s="186" t="str">
        <f t="shared" si="2171"/>
        <v>BB$19</v>
      </c>
      <c r="BC1896" s="186" t="str">
        <f t="shared" si="2171"/>
        <v>BC$19</v>
      </c>
      <c r="BD1896" s="186" t="str">
        <f t="shared" si="2171"/>
        <v>BD$19</v>
      </c>
      <c r="BE1896" s="186" t="str">
        <f t="shared" si="2171"/>
        <v>BE$19</v>
      </c>
      <c r="BF1896" s="186" t="str">
        <f t="shared" si="2171"/>
        <v>BF$19</v>
      </c>
      <c r="BG1896" s="186" t="str">
        <f t="shared" si="2171"/>
        <v>BG$19</v>
      </c>
      <c r="BH1896" s="186" t="str">
        <f t="shared" si="2171"/>
        <v>BH$19</v>
      </c>
      <c r="BI1896" s="186" t="str">
        <f t="shared" si="2171"/>
        <v>BI$19</v>
      </c>
      <c r="BJ1896" s="186" t="str">
        <f t="shared" si="2171"/>
        <v>BJ$19</v>
      </c>
      <c r="BK1896" s="186" t="str">
        <f t="shared" si="2171"/>
        <v>BK$19</v>
      </c>
      <c r="BL1896" s="186" t="str">
        <f t="shared" si="2171"/>
        <v>BL$19</v>
      </c>
      <c r="BM1896" s="186" t="str">
        <f t="shared" si="2171"/>
        <v>BM$19</v>
      </c>
      <c r="BN1896" s="186" t="str">
        <f t="shared" si="2171"/>
        <v>BN$19</v>
      </c>
      <c r="BO1896" s="186" t="str">
        <f t="shared" si="2171"/>
        <v>BO$19</v>
      </c>
      <c r="BP1896" s="186" t="str">
        <f t="shared" si="2171"/>
        <v>BP$19</v>
      </c>
      <c r="BQ1896" s="186" t="str">
        <f t="shared" si="2171"/>
        <v>BQ$19</v>
      </c>
      <c r="BR1896" s="186" t="str">
        <f t="shared" si="2171"/>
        <v>BR$19</v>
      </c>
      <c r="BS1896" s="186" t="str">
        <f t="shared" si="2171"/>
        <v>BS$19</v>
      </c>
      <c r="BT1896" s="186" t="str">
        <f t="shared" si="2171"/>
        <v>BT$19</v>
      </c>
      <c r="BU1896" s="186" t="str">
        <f t="shared" si="2171"/>
        <v>BU$19</v>
      </c>
      <c r="BV1896" s="186" t="str">
        <f t="shared" si="2171"/>
        <v>BV$19</v>
      </c>
      <c r="BW1896" s="186" t="str">
        <f t="shared" si="2171"/>
        <v>BW$19</v>
      </c>
      <c r="BX1896" s="186" t="str">
        <f t="shared" si="2171"/>
        <v>BX$19</v>
      </c>
      <c r="BY1896" s="186" t="str">
        <f t="shared" si="2171"/>
        <v>BY$19</v>
      </c>
      <c r="BZ1896" s="186" t="str">
        <f t="shared" si="2171"/>
        <v>BZ$19</v>
      </c>
      <c r="CA1896" s="186" t="str">
        <f t="shared" si="2171"/>
        <v>CA$19</v>
      </c>
      <c r="CB1896" s="186" t="str">
        <f t="shared" si="2171"/>
        <v>CB$19</v>
      </c>
      <c r="CC1896" s="186" t="str">
        <f t="shared" si="2171"/>
        <v>CC$19</v>
      </c>
      <c r="CD1896" s="186" t="str">
        <f t="shared" si="2171"/>
        <v>CD$19</v>
      </c>
      <c r="CE1896" s="186" t="str">
        <f t="shared" ref="CE1896:CK1896" si="2172">CE$23</f>
        <v>CE$19</v>
      </c>
      <c r="CF1896" s="186" t="str">
        <f t="shared" si="2172"/>
        <v>CF$19</v>
      </c>
      <c r="CG1896" s="186" t="str">
        <f t="shared" si="2172"/>
        <v>CG$19</v>
      </c>
      <c r="CH1896" s="186" t="str">
        <f t="shared" si="2172"/>
        <v>CH$19</v>
      </c>
      <c r="CI1896" s="186" t="str">
        <f t="shared" si="2172"/>
        <v>CI$19</v>
      </c>
      <c r="CJ1896" s="186" t="str">
        <f t="shared" si="2172"/>
        <v>CJ$19</v>
      </c>
      <c r="CK1896" s="186" t="str">
        <f t="shared" si="2172"/>
        <v>CK$19</v>
      </c>
    </row>
    <row r="1897" spans="2:89" x14ac:dyDescent="0.35">
      <c r="B1897" s="66" t="s">
        <v>329</v>
      </c>
      <c r="C1897" s="31"/>
      <c r="D1897" t="s">
        <v>765</v>
      </c>
      <c r="E1897" s="8" t="str">
        <f t="shared" ref="E1897:E1909" si="2173">ROW()&amp;" "&amp;D1897</f>
        <v>1897 PDC-S</v>
      </c>
      <c r="F1897" t="s">
        <v>330</v>
      </c>
      <c r="G1897" s="31" t="s">
        <v>81</v>
      </c>
      <c r="H1897" s="22"/>
      <c r="I1897" s="288"/>
      <c r="J1897" s="288"/>
      <c r="K1897" s="22"/>
      <c r="L1897" s="22"/>
      <c r="M1897" s="22"/>
      <c r="N1897" s="22"/>
      <c r="O1897" s="22"/>
      <c r="P1897" s="22"/>
      <c r="R1897" s="66"/>
      <c r="S1897" s="289"/>
      <c r="T1897" s="289"/>
      <c r="U1897" s="289"/>
      <c r="V1897" s="289"/>
      <c r="W1897" s="289"/>
      <c r="X1897" s="289"/>
      <c r="Y1897" s="289"/>
      <c r="Z1897" s="289"/>
      <c r="AA1897" s="289"/>
      <c r="AB1897" s="289"/>
      <c r="AC1897" s="289"/>
      <c r="AD1897" s="289"/>
      <c r="AE1897" s="289"/>
      <c r="AF1897" s="289"/>
      <c r="AG1897" s="289"/>
      <c r="AH1897" s="289"/>
      <c r="AI1897" s="289"/>
      <c r="AJ1897" s="289"/>
      <c r="AK1897" s="289"/>
      <c r="AL1897" s="289"/>
      <c r="AM1897" s="289"/>
      <c r="AN1897" s="289"/>
      <c r="AO1897" s="289"/>
      <c r="AP1897" s="289"/>
      <c r="AQ1897" s="289"/>
      <c r="AR1897" s="289"/>
      <c r="AS1897" s="289"/>
      <c r="AT1897" s="289"/>
      <c r="AU1897" s="289"/>
      <c r="AV1897" s="289"/>
      <c r="AW1897" s="289"/>
      <c r="AX1897" s="289"/>
      <c r="AY1897" s="289"/>
      <c r="AZ1897" s="289"/>
      <c r="BA1897" s="289"/>
      <c r="BB1897" s="289"/>
      <c r="BC1897" s="289"/>
      <c r="BD1897" s="289"/>
      <c r="BE1897" s="289"/>
      <c r="BF1897" s="289"/>
      <c r="BG1897" s="289"/>
      <c r="BH1897" s="289"/>
      <c r="BI1897" s="289"/>
      <c r="BJ1897" s="289"/>
      <c r="BK1897" s="289"/>
      <c r="BL1897" s="289"/>
      <c r="BM1897" s="289"/>
      <c r="BN1897" s="289"/>
      <c r="BO1897" s="289"/>
      <c r="BP1897" s="289"/>
      <c r="BQ1897" s="289"/>
      <c r="BR1897" s="289"/>
      <c r="BS1897" s="289"/>
      <c r="BT1897" s="289"/>
      <c r="BU1897" s="289"/>
      <c r="BV1897" s="289"/>
      <c r="BW1897" s="289"/>
      <c r="BX1897" s="289"/>
      <c r="BY1897" s="289"/>
      <c r="BZ1897" s="289"/>
      <c r="CA1897" s="289"/>
      <c r="CB1897" s="289"/>
      <c r="CC1897" s="289"/>
      <c r="CD1897" s="289"/>
      <c r="CE1897" s="289"/>
      <c r="CF1897" s="289"/>
      <c r="CG1897" s="289"/>
      <c r="CH1897" s="289"/>
      <c r="CI1897" s="289"/>
      <c r="CJ1897" s="289"/>
      <c r="CK1897" s="289"/>
    </row>
    <row r="1898" spans="2:89" x14ac:dyDescent="0.35">
      <c r="B1898" s="95" t="str">
        <f>B1897</f>
        <v>Passthrough direct cost:</v>
      </c>
      <c r="C1898" s="31"/>
      <c r="D1898" t="s">
        <v>765</v>
      </c>
      <c r="E1898" s="8" t="str">
        <f t="shared" si="2173"/>
        <v>1898 PDC-S</v>
      </c>
      <c r="F1898" s="310"/>
      <c r="G1898" s="31"/>
      <c r="H1898" s="31"/>
      <c r="I1898" s="73"/>
      <c r="J1898" s="73"/>
      <c r="K1898" s="31"/>
      <c r="L1898" s="31"/>
      <c r="M1898" s="31"/>
      <c r="N1898" s="31"/>
      <c r="O1898" s="31"/>
      <c r="P1898" s="31"/>
      <c r="R1898" s="67"/>
      <c r="S1898" s="152"/>
      <c r="T1898" s="152"/>
      <c r="U1898" s="152"/>
      <c r="V1898" s="152"/>
      <c r="W1898" s="152"/>
      <c r="X1898" s="152"/>
      <c r="Y1898" s="152"/>
      <c r="Z1898" s="152"/>
      <c r="AA1898" s="152"/>
      <c r="AB1898" s="152"/>
      <c r="AC1898" s="152"/>
      <c r="AD1898" s="152"/>
      <c r="AE1898" s="152"/>
      <c r="AF1898" s="152"/>
      <c r="AG1898" s="152"/>
      <c r="AH1898" s="152"/>
      <c r="AI1898" s="152"/>
      <c r="AJ1898" s="152"/>
      <c r="AK1898" s="152"/>
      <c r="AL1898" s="152"/>
      <c r="AM1898" s="152"/>
      <c r="AN1898" s="152"/>
      <c r="AO1898" s="152"/>
      <c r="AP1898" s="152"/>
      <c r="AQ1898" s="152"/>
      <c r="AR1898" s="152"/>
      <c r="AS1898" s="152"/>
      <c r="AT1898" s="152"/>
      <c r="AU1898" s="152"/>
      <c r="AV1898" s="152"/>
      <c r="AW1898" s="152"/>
      <c r="AX1898" s="152"/>
      <c r="AY1898" s="152"/>
      <c r="AZ1898" s="152"/>
      <c r="BA1898" s="152"/>
      <c r="BB1898" s="152"/>
      <c r="BC1898" s="152"/>
      <c r="BD1898" s="152"/>
      <c r="BE1898" s="152"/>
      <c r="BF1898" s="152"/>
      <c r="BG1898" s="152"/>
      <c r="BH1898" s="152"/>
      <c r="BI1898" s="152"/>
      <c r="BJ1898" s="152"/>
      <c r="BK1898" s="152"/>
      <c r="BL1898" s="152"/>
      <c r="BM1898" s="152"/>
      <c r="BN1898" s="152"/>
      <c r="BO1898" s="152"/>
      <c r="BP1898" s="152"/>
      <c r="BQ1898" s="152"/>
      <c r="BR1898" s="152"/>
      <c r="BS1898" s="152"/>
      <c r="BT1898" s="152"/>
      <c r="BU1898" s="152"/>
      <c r="BV1898" s="152"/>
      <c r="BW1898" s="152"/>
      <c r="BX1898" s="152"/>
      <c r="BY1898" s="152"/>
      <c r="BZ1898" s="152"/>
      <c r="CA1898" s="152"/>
      <c r="CB1898" s="152"/>
      <c r="CC1898" s="152"/>
      <c r="CD1898" s="152"/>
      <c r="CE1898" s="152"/>
      <c r="CF1898" s="152"/>
      <c r="CG1898" s="152"/>
      <c r="CH1898" s="152"/>
      <c r="CI1898" s="152"/>
      <c r="CJ1898" s="152"/>
      <c r="CK1898" s="152"/>
    </row>
    <row r="1899" spans="2:89" x14ac:dyDescent="0.35">
      <c r="B1899" s="141" t="str">
        <f>(SUBSTITUTE(B1897,":",""))&amp;" per month"</f>
        <v>Passthrough direct cost per month</v>
      </c>
      <c r="D1899" t="s">
        <v>765</v>
      </c>
      <c r="E1899" s="8" t="str">
        <f t="shared" si="2173"/>
        <v>1899 PDC-S</v>
      </c>
      <c r="G1899" t="str">
        <f>E1899</f>
        <v>1899 PDC-S</v>
      </c>
      <c r="I1899" s="74"/>
      <c r="J1899" s="74"/>
      <c r="K1899" s="135">
        <v>-3000</v>
      </c>
      <c r="L1899" s="135">
        <v>-3000</v>
      </c>
      <c r="M1899" s="135">
        <v>-3000</v>
      </c>
      <c r="N1899" s="135">
        <v>-3000</v>
      </c>
      <c r="O1899" s="135">
        <v>-3000</v>
      </c>
      <c r="P1899" s="135">
        <v>-3000</v>
      </c>
      <c r="R1899" s="19"/>
      <c r="S1899" s="153" cm="1">
        <f t="array" ref="S1899">INDEX($K:$P,ROW(),MATCH(S$3,$K$2:$P$2,0))</f>
        <v>-3000</v>
      </c>
      <c r="T1899" s="153" cm="1">
        <f t="array" ref="T1899">INDEX($K:$P,ROW(),MATCH(T$3,$K$2:$P$2,0))</f>
        <v>-3000</v>
      </c>
      <c r="U1899" s="153" cm="1">
        <f t="array" ref="U1899">INDEX($K:$P,ROW(),MATCH(U$3,$K$2:$P$2,0))</f>
        <v>-3000</v>
      </c>
      <c r="V1899" s="153" cm="1">
        <f t="array" ref="V1899">INDEX($K:$P,ROW(),MATCH(V$3,$K$2:$P$2,0))</f>
        <v>-3000</v>
      </c>
      <c r="W1899" s="153" cm="1">
        <f t="array" ref="W1899">INDEX($K:$P,ROW(),MATCH(W$3,$K$2:$P$2,0))</f>
        <v>-3000</v>
      </c>
      <c r="X1899" s="153" cm="1">
        <f t="array" ref="X1899">INDEX($K:$P,ROW(),MATCH(X$3,$K$2:$P$2,0))</f>
        <v>-3000</v>
      </c>
      <c r="Y1899" s="153" cm="1">
        <f t="array" ref="Y1899">INDEX($K:$P,ROW(),MATCH(Y$3,$K$2:$P$2,0))</f>
        <v>-3000</v>
      </c>
      <c r="Z1899" s="153" cm="1">
        <f t="array" ref="Z1899">INDEX($K:$P,ROW(),MATCH(Z$3,$K$2:$P$2,0))</f>
        <v>-3000</v>
      </c>
      <c r="AA1899" s="153" cm="1">
        <f t="array" ref="AA1899">INDEX($K:$P,ROW(),MATCH(AA$3,$K$2:$P$2,0))</f>
        <v>-3000</v>
      </c>
      <c r="AB1899" s="153" cm="1">
        <f t="array" ref="AB1899">INDEX($K:$P,ROW(),MATCH(AB$3,$K$2:$P$2,0))</f>
        <v>-3000</v>
      </c>
      <c r="AC1899" s="153" cm="1">
        <f t="array" ref="AC1899">INDEX($K:$P,ROW(),MATCH(AC$3,$K$2:$P$2,0))</f>
        <v>-3000</v>
      </c>
      <c r="AD1899" s="153" cm="1">
        <f t="array" ref="AD1899">INDEX($K:$P,ROW(),MATCH(AD$3,$K$2:$P$2,0))</f>
        <v>-3000</v>
      </c>
      <c r="AE1899" s="153" cm="1">
        <f t="array" ref="AE1899">INDEX($K:$P,ROW(),MATCH(AE$3,$K$2:$P$2,0))</f>
        <v>-3000</v>
      </c>
      <c r="AF1899" s="153" cm="1">
        <f t="array" ref="AF1899">INDEX($K:$P,ROW(),MATCH(AF$3,$K$2:$P$2,0))</f>
        <v>-3000</v>
      </c>
      <c r="AG1899" s="153" cm="1">
        <f t="array" ref="AG1899">INDEX($K:$P,ROW(),MATCH(AG$3,$K$2:$P$2,0))</f>
        <v>-3000</v>
      </c>
      <c r="AH1899" s="153" cm="1">
        <f t="array" ref="AH1899">INDEX($K:$P,ROW(),MATCH(AH$3,$K$2:$P$2,0))</f>
        <v>-3000</v>
      </c>
      <c r="AI1899" s="153" cm="1">
        <f t="array" ref="AI1899">INDEX($K:$P,ROW(),MATCH(AI$3,$K$2:$P$2,0))</f>
        <v>-3000</v>
      </c>
      <c r="AJ1899" s="153" cm="1">
        <f t="array" ref="AJ1899">INDEX($K:$P,ROW(),MATCH(AJ$3,$K$2:$P$2,0))</f>
        <v>-3000</v>
      </c>
      <c r="AK1899" s="153" cm="1">
        <f t="array" ref="AK1899">INDEX($K:$P,ROW(),MATCH(AK$3,$K$2:$P$2,0))</f>
        <v>-3000</v>
      </c>
      <c r="AL1899" s="153" cm="1">
        <f t="array" ref="AL1899">INDEX($K:$P,ROW(),MATCH(AL$3,$K$2:$P$2,0))</f>
        <v>-3000</v>
      </c>
      <c r="AM1899" s="153" cm="1">
        <f t="array" ref="AM1899">INDEX($K:$P,ROW(),MATCH(AM$3,$K$2:$P$2,0))</f>
        <v>-3000</v>
      </c>
      <c r="AN1899" s="153" cm="1">
        <f t="array" ref="AN1899">INDEX($K:$P,ROW(),MATCH(AN$3,$K$2:$P$2,0))</f>
        <v>-3000</v>
      </c>
      <c r="AO1899" s="153" cm="1">
        <f t="array" ref="AO1899">INDEX($K:$P,ROW(),MATCH(AO$3,$K$2:$P$2,0))</f>
        <v>-3000</v>
      </c>
      <c r="AP1899" s="153" cm="1">
        <f t="array" ref="AP1899">INDEX($K:$P,ROW(),MATCH(AP$3,$K$2:$P$2,0))</f>
        <v>-3000</v>
      </c>
      <c r="AQ1899" s="153" cm="1">
        <f t="array" ref="AQ1899">INDEX($K:$P,ROW(),MATCH(AQ$3,$K$2:$P$2,0))</f>
        <v>-3000</v>
      </c>
      <c r="AR1899" s="153" cm="1">
        <f t="array" ref="AR1899">INDEX($K:$P,ROW(),MATCH(AR$3,$K$2:$P$2,0))</f>
        <v>-3000</v>
      </c>
      <c r="AS1899" s="153" cm="1">
        <f t="array" ref="AS1899">INDEX($K:$P,ROW(),MATCH(AS$3,$K$2:$P$2,0))</f>
        <v>-3000</v>
      </c>
      <c r="AT1899" s="153" cm="1">
        <f t="array" ref="AT1899">INDEX($K:$P,ROW(),MATCH(AT$3,$K$2:$P$2,0))</f>
        <v>-3000</v>
      </c>
      <c r="AU1899" s="153" cm="1">
        <f t="array" ref="AU1899">INDEX($K:$P,ROW(),MATCH(AU$3,$K$2:$P$2,0))</f>
        <v>-3000</v>
      </c>
      <c r="AV1899" s="153" cm="1">
        <f t="array" ref="AV1899">INDEX($K:$P,ROW(),MATCH(AV$3,$K$2:$P$2,0))</f>
        <v>-3000</v>
      </c>
      <c r="AW1899" s="153" cm="1">
        <f t="array" ref="AW1899">INDEX($K:$P,ROW(),MATCH(AW$3,$K$2:$P$2,0))</f>
        <v>-3000</v>
      </c>
      <c r="AX1899" s="153" cm="1">
        <f t="array" ref="AX1899">INDEX($K:$P,ROW(),MATCH(AX$3,$K$2:$P$2,0))</f>
        <v>-3000</v>
      </c>
      <c r="AY1899" s="153" cm="1">
        <f t="array" ref="AY1899">INDEX($K:$P,ROW(),MATCH(AY$3,$K$2:$P$2,0))</f>
        <v>-3000</v>
      </c>
      <c r="AZ1899" s="153" cm="1">
        <f t="array" ref="AZ1899">INDEX($K:$P,ROW(),MATCH(AZ$3,$K$2:$P$2,0))</f>
        <v>-3000</v>
      </c>
      <c r="BA1899" s="153" cm="1">
        <f t="array" ref="BA1899">INDEX($K:$P,ROW(),MATCH(BA$3,$K$2:$P$2,0))</f>
        <v>-3000</v>
      </c>
      <c r="BB1899" s="153" cm="1">
        <f t="array" ref="BB1899">INDEX($K:$P,ROW(),MATCH(BB$3,$K$2:$P$2,0))</f>
        <v>-3000</v>
      </c>
      <c r="BC1899" s="153" cm="1">
        <f t="array" ref="BC1899">INDEX($K:$P,ROW(),MATCH(BC$3,$K$2:$P$2,0))</f>
        <v>-3000</v>
      </c>
      <c r="BD1899" s="153" cm="1">
        <f t="array" ref="BD1899">INDEX($K:$P,ROW(),MATCH(BD$3,$K$2:$P$2,0))</f>
        <v>-3000</v>
      </c>
      <c r="BE1899" s="153" cm="1">
        <f t="array" ref="BE1899">INDEX($K:$P,ROW(),MATCH(BE$3,$K$2:$P$2,0))</f>
        <v>-3000</v>
      </c>
      <c r="BF1899" s="153" cm="1">
        <f t="array" ref="BF1899">INDEX($K:$P,ROW(),MATCH(BF$3,$K$2:$P$2,0))</f>
        <v>-3000</v>
      </c>
      <c r="BG1899" s="153" cm="1">
        <f t="array" ref="BG1899">INDEX($K:$P,ROW(),MATCH(BG$3,$K$2:$P$2,0))</f>
        <v>-3000</v>
      </c>
      <c r="BH1899" s="153" cm="1">
        <f t="array" ref="BH1899">INDEX($K:$P,ROW(),MATCH(BH$3,$K$2:$P$2,0))</f>
        <v>-3000</v>
      </c>
      <c r="BI1899" s="153" cm="1">
        <f t="array" ref="BI1899">INDEX($K:$P,ROW(),MATCH(BI$3,$K$2:$P$2,0))</f>
        <v>-3000</v>
      </c>
      <c r="BJ1899" s="153" cm="1">
        <f t="array" ref="BJ1899">INDEX($K:$P,ROW(),MATCH(BJ$3,$K$2:$P$2,0))</f>
        <v>-3000</v>
      </c>
      <c r="BK1899" s="153" cm="1">
        <f t="array" ref="BK1899">INDEX($K:$P,ROW(),MATCH(BK$3,$K$2:$P$2,0))</f>
        <v>-3000</v>
      </c>
      <c r="BL1899" s="153" cm="1">
        <f t="array" ref="BL1899">INDEX($K:$P,ROW(),MATCH(BL$3,$K$2:$P$2,0))</f>
        <v>-3000</v>
      </c>
      <c r="BM1899" s="153" cm="1">
        <f t="array" ref="BM1899">INDEX($K:$P,ROW(),MATCH(BM$3,$K$2:$P$2,0))</f>
        <v>-3000</v>
      </c>
      <c r="BN1899" s="153" cm="1">
        <f t="array" ref="BN1899">INDEX($K:$P,ROW(),MATCH(BN$3,$K$2:$P$2,0))</f>
        <v>-3000</v>
      </c>
      <c r="BO1899" s="153" cm="1">
        <f t="array" ref="BO1899">INDEX($K:$P,ROW(),MATCH(BO$3,$K$2:$P$2,0))</f>
        <v>-3000</v>
      </c>
      <c r="BP1899" s="153" cm="1">
        <f t="array" ref="BP1899">INDEX($K:$P,ROW(),MATCH(BP$3,$K$2:$P$2,0))</f>
        <v>-3000</v>
      </c>
      <c r="BQ1899" s="153" cm="1">
        <f t="array" ref="BQ1899">INDEX($K:$P,ROW(),MATCH(BQ$3,$K$2:$P$2,0))</f>
        <v>-3000</v>
      </c>
      <c r="BR1899" s="153" cm="1">
        <f t="array" ref="BR1899">INDEX($K:$P,ROW(),MATCH(BR$3,$K$2:$P$2,0))</f>
        <v>-3000</v>
      </c>
      <c r="BS1899" s="153" cm="1">
        <f t="array" ref="BS1899">INDEX($K:$P,ROW(),MATCH(BS$3,$K$2:$P$2,0))</f>
        <v>-3000</v>
      </c>
      <c r="BT1899" s="153" cm="1">
        <f t="array" ref="BT1899">INDEX($K:$P,ROW(),MATCH(BT$3,$K$2:$P$2,0))</f>
        <v>-3000</v>
      </c>
      <c r="BU1899" s="153" cm="1">
        <f t="array" ref="BU1899">INDEX($K:$P,ROW(),MATCH(BU$3,$K$2:$P$2,0))</f>
        <v>-3000</v>
      </c>
      <c r="BV1899" s="153" cm="1">
        <f t="array" ref="BV1899">INDEX($K:$P,ROW(),MATCH(BV$3,$K$2:$P$2,0))</f>
        <v>-3000</v>
      </c>
      <c r="BW1899" s="153" cm="1">
        <f t="array" ref="BW1899">INDEX($K:$P,ROW(),MATCH(BW$3,$K$2:$P$2,0))</f>
        <v>-3000</v>
      </c>
      <c r="BX1899" s="153" cm="1">
        <f t="array" ref="BX1899">INDEX($K:$P,ROW(),MATCH(BX$3,$K$2:$P$2,0))</f>
        <v>-3000</v>
      </c>
      <c r="BY1899" s="153" cm="1">
        <f t="array" ref="BY1899">INDEX($K:$P,ROW(),MATCH(BY$3,$K$2:$P$2,0))</f>
        <v>-3000</v>
      </c>
      <c r="BZ1899" s="153" cm="1">
        <f t="array" ref="BZ1899">INDEX($K:$P,ROW(),MATCH(BZ$3,$K$2:$P$2,0))</f>
        <v>-3000</v>
      </c>
      <c r="CA1899" s="153" cm="1">
        <f t="array" ref="CA1899">INDEX($K:$P,ROW(),MATCH(CA$3,$K$2:$P$2,0))</f>
        <v>-3000</v>
      </c>
      <c r="CB1899" s="153" cm="1">
        <f t="array" ref="CB1899">INDEX($K:$P,ROW(),MATCH(CB$3,$K$2:$P$2,0))</f>
        <v>-3000</v>
      </c>
      <c r="CC1899" s="153" cm="1">
        <f t="array" ref="CC1899">INDEX($K:$P,ROW(),MATCH(CC$3,$K$2:$P$2,0))</f>
        <v>-3000</v>
      </c>
      <c r="CD1899" s="153" cm="1">
        <f t="array" ref="CD1899">INDEX($K:$P,ROW(),MATCH(CD$3,$K$2:$P$2,0))</f>
        <v>-3000</v>
      </c>
      <c r="CE1899" s="153" cm="1">
        <f t="array" ref="CE1899">INDEX($K:$P,ROW(),MATCH(CE$3,$K$2:$P$2,0))</f>
        <v>-3000</v>
      </c>
      <c r="CF1899" s="153" cm="1">
        <f t="array" ref="CF1899">INDEX($K:$P,ROW(),MATCH(CF$3,$K$2:$P$2,0))</f>
        <v>-3000</v>
      </c>
      <c r="CG1899" s="153" cm="1">
        <f t="array" ref="CG1899">INDEX($K:$P,ROW(),MATCH(CG$3,$K$2:$P$2,0))</f>
        <v>-3000</v>
      </c>
      <c r="CH1899" s="153" cm="1">
        <f t="array" ref="CH1899">INDEX($K:$P,ROW(),MATCH(CH$3,$K$2:$P$2,0))</f>
        <v>-3000</v>
      </c>
      <c r="CI1899" s="153" cm="1">
        <f t="array" ref="CI1899">INDEX($K:$P,ROW(),MATCH(CI$3,$K$2:$P$2,0))</f>
        <v>-3000</v>
      </c>
      <c r="CJ1899" s="153" cm="1">
        <f t="array" ref="CJ1899">INDEX($K:$P,ROW(),MATCH(CJ$3,$K$2:$P$2,0))</f>
        <v>-3000</v>
      </c>
      <c r="CK1899" s="153" cm="1">
        <f t="array" ref="CK1899">INDEX($K:$P,ROW(),MATCH(CK$3,$K$2:$P$2,0))</f>
        <v>-3000</v>
      </c>
    </row>
    <row r="1900" spans="2:89" x14ac:dyDescent="0.35">
      <c r="B1900" s="123" t="str">
        <f>"Expense - "&amp;(SUBSTITUTE(B1897,":",""))</f>
        <v>Expense - Passthrough direct cost</v>
      </c>
      <c r="C1900" t="s">
        <v>203</v>
      </c>
      <c r="D1900" t="s">
        <v>765</v>
      </c>
      <c r="E1900" s="8" t="str">
        <f t="shared" si="2173"/>
        <v>1900 PDC-S</v>
      </c>
      <c r="H1900" s="27"/>
      <c r="I1900" s="77"/>
      <c r="J1900" s="77"/>
      <c r="K1900" s="28">
        <f t="shared" ref="K1900:P1900" si="2174">SUMIF($3:$3,K$2,1900:1900)</f>
        <v>-36000</v>
      </c>
      <c r="L1900" s="28">
        <f t="shared" si="2174"/>
        <v>-36000</v>
      </c>
      <c r="M1900" s="28">
        <f t="shared" si="2174"/>
        <v>-36000</v>
      </c>
      <c r="N1900" s="28">
        <f t="shared" si="2174"/>
        <v>-36000</v>
      </c>
      <c r="O1900" s="28">
        <f t="shared" si="2174"/>
        <v>-36000</v>
      </c>
      <c r="P1900" s="28">
        <f t="shared" si="2174"/>
        <v>-33000</v>
      </c>
      <c r="R1900" s="33"/>
      <c r="S1900" s="77">
        <f t="shared" ref="S1900" si="2175">S1899</f>
        <v>-3000</v>
      </c>
      <c r="T1900" s="77">
        <f t="shared" ref="T1900:AX1900" si="2176">T1899</f>
        <v>-3000</v>
      </c>
      <c r="U1900" s="77">
        <f t="shared" si="2176"/>
        <v>-3000</v>
      </c>
      <c r="V1900" s="77">
        <f t="shared" si="2176"/>
        <v>-3000</v>
      </c>
      <c r="W1900" s="77">
        <f t="shared" si="2176"/>
        <v>-3000</v>
      </c>
      <c r="X1900" s="77">
        <f t="shared" si="2176"/>
        <v>-3000</v>
      </c>
      <c r="Y1900" s="77">
        <f t="shared" si="2176"/>
        <v>-3000</v>
      </c>
      <c r="Z1900" s="77">
        <f t="shared" si="2176"/>
        <v>-3000</v>
      </c>
      <c r="AA1900" s="77">
        <f t="shared" si="2176"/>
        <v>-3000</v>
      </c>
      <c r="AB1900" s="77">
        <f t="shared" si="2176"/>
        <v>-3000</v>
      </c>
      <c r="AC1900" s="77">
        <f t="shared" si="2176"/>
        <v>-3000</v>
      </c>
      <c r="AD1900" s="77">
        <f t="shared" si="2176"/>
        <v>-3000</v>
      </c>
      <c r="AE1900" s="77">
        <f t="shared" si="2176"/>
        <v>-3000</v>
      </c>
      <c r="AF1900" s="77">
        <f t="shared" si="2176"/>
        <v>-3000</v>
      </c>
      <c r="AG1900" s="77">
        <f t="shared" si="2176"/>
        <v>-3000</v>
      </c>
      <c r="AH1900" s="77">
        <f t="shared" si="2176"/>
        <v>-3000</v>
      </c>
      <c r="AI1900" s="77">
        <f t="shared" si="2176"/>
        <v>-3000</v>
      </c>
      <c r="AJ1900" s="77">
        <f t="shared" si="2176"/>
        <v>-3000</v>
      </c>
      <c r="AK1900" s="77">
        <f t="shared" si="2176"/>
        <v>-3000</v>
      </c>
      <c r="AL1900" s="77">
        <f t="shared" si="2176"/>
        <v>-3000</v>
      </c>
      <c r="AM1900" s="77">
        <f t="shared" si="2176"/>
        <v>-3000</v>
      </c>
      <c r="AN1900" s="77">
        <f t="shared" si="2176"/>
        <v>-3000</v>
      </c>
      <c r="AO1900" s="77">
        <f t="shared" si="2176"/>
        <v>-3000</v>
      </c>
      <c r="AP1900" s="77">
        <f t="shared" si="2176"/>
        <v>-3000</v>
      </c>
      <c r="AQ1900" s="77">
        <f t="shared" si="2176"/>
        <v>-3000</v>
      </c>
      <c r="AR1900" s="77">
        <f t="shared" si="2176"/>
        <v>-3000</v>
      </c>
      <c r="AS1900" s="77">
        <f t="shared" si="2176"/>
        <v>-3000</v>
      </c>
      <c r="AT1900" s="77">
        <f t="shared" si="2176"/>
        <v>-3000</v>
      </c>
      <c r="AU1900" s="77">
        <f t="shared" si="2176"/>
        <v>-3000</v>
      </c>
      <c r="AV1900" s="77">
        <f t="shared" si="2176"/>
        <v>-3000</v>
      </c>
      <c r="AW1900" s="77">
        <f t="shared" si="2176"/>
        <v>-3000</v>
      </c>
      <c r="AX1900" s="77">
        <f t="shared" si="2176"/>
        <v>-3000</v>
      </c>
      <c r="AY1900" s="77">
        <f t="shared" ref="AY1900:CD1900" si="2177">AY1899</f>
        <v>-3000</v>
      </c>
      <c r="AZ1900" s="77">
        <f t="shared" si="2177"/>
        <v>-3000</v>
      </c>
      <c r="BA1900" s="77">
        <f t="shared" si="2177"/>
        <v>-3000</v>
      </c>
      <c r="BB1900" s="77">
        <f t="shared" si="2177"/>
        <v>-3000</v>
      </c>
      <c r="BC1900" s="77">
        <f t="shared" si="2177"/>
        <v>-3000</v>
      </c>
      <c r="BD1900" s="77">
        <f t="shared" si="2177"/>
        <v>-3000</v>
      </c>
      <c r="BE1900" s="77">
        <f t="shared" si="2177"/>
        <v>-3000</v>
      </c>
      <c r="BF1900" s="77">
        <f t="shared" si="2177"/>
        <v>-3000</v>
      </c>
      <c r="BG1900" s="77">
        <f t="shared" si="2177"/>
        <v>-3000</v>
      </c>
      <c r="BH1900" s="77">
        <f t="shared" si="2177"/>
        <v>-3000</v>
      </c>
      <c r="BI1900" s="77">
        <f t="shared" si="2177"/>
        <v>-3000</v>
      </c>
      <c r="BJ1900" s="77">
        <f t="shared" si="2177"/>
        <v>-3000</v>
      </c>
      <c r="BK1900" s="77">
        <f t="shared" si="2177"/>
        <v>-3000</v>
      </c>
      <c r="BL1900" s="77">
        <f t="shared" si="2177"/>
        <v>-3000</v>
      </c>
      <c r="BM1900" s="77">
        <f t="shared" si="2177"/>
        <v>-3000</v>
      </c>
      <c r="BN1900" s="77">
        <f t="shared" si="2177"/>
        <v>-3000</v>
      </c>
      <c r="BO1900" s="77">
        <f t="shared" si="2177"/>
        <v>-3000</v>
      </c>
      <c r="BP1900" s="77">
        <f t="shared" si="2177"/>
        <v>-3000</v>
      </c>
      <c r="BQ1900" s="77">
        <f t="shared" si="2177"/>
        <v>-3000</v>
      </c>
      <c r="BR1900" s="77">
        <f t="shared" si="2177"/>
        <v>-3000</v>
      </c>
      <c r="BS1900" s="77">
        <f t="shared" si="2177"/>
        <v>-3000</v>
      </c>
      <c r="BT1900" s="77">
        <f t="shared" si="2177"/>
        <v>-3000</v>
      </c>
      <c r="BU1900" s="77">
        <f t="shared" si="2177"/>
        <v>-3000</v>
      </c>
      <c r="BV1900" s="77">
        <f t="shared" si="2177"/>
        <v>-3000</v>
      </c>
      <c r="BW1900" s="77">
        <f t="shared" si="2177"/>
        <v>-3000</v>
      </c>
      <c r="BX1900" s="77">
        <f t="shared" si="2177"/>
        <v>-3000</v>
      </c>
      <c r="BY1900" s="77">
        <f t="shared" si="2177"/>
        <v>-3000</v>
      </c>
      <c r="BZ1900" s="77">
        <f t="shared" si="2177"/>
        <v>-3000</v>
      </c>
      <c r="CA1900" s="77">
        <f t="shared" si="2177"/>
        <v>-3000</v>
      </c>
      <c r="CB1900" s="77">
        <f t="shared" si="2177"/>
        <v>-3000</v>
      </c>
      <c r="CC1900" s="77">
        <f t="shared" si="2177"/>
        <v>-3000</v>
      </c>
      <c r="CD1900" s="77">
        <f t="shared" si="2177"/>
        <v>-3000</v>
      </c>
      <c r="CE1900" s="77">
        <f t="shared" ref="CE1900:CK1900" si="2178">CE1899</f>
        <v>-3000</v>
      </c>
      <c r="CF1900" s="77">
        <f t="shared" si="2178"/>
        <v>-3000</v>
      </c>
      <c r="CG1900" s="77">
        <f t="shared" si="2178"/>
        <v>-3000</v>
      </c>
      <c r="CH1900" s="77">
        <f t="shared" si="2178"/>
        <v>-3000</v>
      </c>
      <c r="CI1900" s="77">
        <f t="shared" si="2178"/>
        <v>-3000</v>
      </c>
      <c r="CJ1900" s="77">
        <f t="shared" si="2178"/>
        <v>-3000</v>
      </c>
      <c r="CK1900" s="77">
        <f t="shared" si="2178"/>
        <v>-3000</v>
      </c>
    </row>
    <row r="1901" spans="2:89" x14ac:dyDescent="0.35">
      <c r="B1901" s="123"/>
      <c r="D1901" t="s">
        <v>765</v>
      </c>
      <c r="E1901" s="8" t="str">
        <f t="shared" si="2173"/>
        <v>1901 PDC-S</v>
      </c>
      <c r="G1901" t="s">
        <v>244</v>
      </c>
      <c r="H1901" s="27"/>
      <c r="I1901" s="77"/>
      <c r="J1901" s="77"/>
      <c r="K1901" s="28"/>
      <c r="L1901" s="28"/>
      <c r="M1901" s="28"/>
      <c r="N1901" s="28"/>
      <c r="O1901" s="28"/>
      <c r="P1901" s="28"/>
      <c r="R1901" s="33"/>
      <c r="S1901" s="77"/>
      <c r="T1901" s="77"/>
      <c r="U1901" s="77"/>
      <c r="V1901" s="77"/>
      <c r="W1901" s="77"/>
      <c r="X1901" s="77"/>
      <c r="Y1901" s="77"/>
      <c r="Z1901" s="77"/>
      <c r="AA1901" s="77"/>
      <c r="AB1901" s="77"/>
      <c r="AC1901" s="77"/>
      <c r="AD1901" s="77"/>
      <c r="AE1901" s="77"/>
      <c r="AF1901" s="77"/>
      <c r="AG1901" s="77"/>
      <c r="AH1901" s="77"/>
      <c r="AI1901" s="77"/>
      <c r="AJ1901" s="77"/>
      <c r="AK1901" s="77"/>
      <c r="AL1901" s="77"/>
      <c r="AM1901" s="77"/>
      <c r="AN1901" s="77"/>
      <c r="AO1901" s="77"/>
      <c r="AP1901" s="77"/>
      <c r="AQ1901" s="77"/>
      <c r="AR1901" s="77"/>
      <c r="AS1901" s="77"/>
      <c r="AT1901" s="77"/>
      <c r="AU1901" s="77"/>
      <c r="AV1901" s="77"/>
      <c r="AW1901" s="77"/>
      <c r="AX1901" s="77"/>
      <c r="AY1901" s="77"/>
      <c r="AZ1901" s="77"/>
      <c r="BA1901" s="77"/>
      <c r="BB1901" s="77"/>
      <c r="BC1901" s="77"/>
      <c r="BD1901" s="77"/>
      <c r="BE1901" s="77"/>
      <c r="BF1901" s="77"/>
      <c r="BG1901" s="77"/>
      <c r="BH1901" s="77"/>
      <c r="BI1901" s="77"/>
      <c r="BJ1901" s="77"/>
      <c r="BK1901" s="77"/>
      <c r="BL1901" s="77"/>
      <c r="BM1901" s="77"/>
      <c r="BN1901" s="77"/>
      <c r="BO1901" s="77"/>
      <c r="BP1901" s="77"/>
      <c r="BQ1901" s="77"/>
      <c r="BR1901" s="77"/>
      <c r="BS1901" s="77"/>
      <c r="BT1901" s="77"/>
      <c r="BU1901" s="77"/>
      <c r="BV1901" s="77"/>
      <c r="BW1901" s="77"/>
      <c r="BX1901" s="77"/>
      <c r="BY1901" s="77"/>
      <c r="BZ1901" s="77"/>
      <c r="CA1901" s="77"/>
      <c r="CB1901" s="77"/>
      <c r="CC1901" s="77"/>
      <c r="CD1901" s="77"/>
      <c r="CE1901" s="77"/>
      <c r="CF1901" s="77"/>
      <c r="CG1901" s="77"/>
      <c r="CH1901" s="77"/>
      <c r="CI1901" s="77"/>
      <c r="CJ1901" s="77"/>
      <c r="CK1901" s="77"/>
    </row>
    <row r="1902" spans="2:89" x14ac:dyDescent="0.35">
      <c r="B1902" s="132" t="str">
        <f>B1889</f>
        <v>(Primary label)</v>
      </c>
      <c r="D1902" t="s">
        <v>765</v>
      </c>
      <c r="E1902" s="8" t="str">
        <f t="shared" si="2173"/>
        <v>1902 PDC-S</v>
      </c>
      <c r="G1902" t="s">
        <v>332</v>
      </c>
      <c r="H1902" s="27"/>
      <c r="I1902" s="78"/>
      <c r="J1902" s="78"/>
      <c r="K1902" s="33"/>
      <c r="L1902" s="33"/>
      <c r="M1902" s="33"/>
      <c r="N1902" s="33"/>
      <c r="O1902" s="33"/>
      <c r="P1902" s="33"/>
      <c r="R1902" s="33"/>
      <c r="S1902" s="77"/>
      <c r="T1902" s="77"/>
      <c r="U1902" s="77"/>
      <c r="V1902" s="77"/>
      <c r="W1902" s="77"/>
      <c r="X1902" s="77"/>
      <c r="Y1902" s="77"/>
      <c r="Z1902" s="77"/>
      <c r="AA1902" s="77"/>
      <c r="AB1902" s="77"/>
      <c r="AC1902" s="77"/>
      <c r="AD1902" s="77"/>
      <c r="AE1902" s="77"/>
      <c r="AF1902" s="77"/>
      <c r="AG1902" s="77"/>
      <c r="AH1902" s="77"/>
      <c r="AI1902" s="77"/>
      <c r="AJ1902" s="77"/>
      <c r="AK1902" s="77"/>
      <c r="AL1902" s="77"/>
      <c r="AM1902" s="77"/>
      <c r="AN1902" s="77"/>
      <c r="AO1902" s="77"/>
      <c r="AP1902" s="77"/>
      <c r="AQ1902" s="77"/>
      <c r="AR1902" s="77"/>
      <c r="AS1902" s="77"/>
      <c r="AT1902" s="77"/>
      <c r="AU1902" s="77"/>
      <c r="AV1902" s="77"/>
      <c r="AW1902" s="77"/>
      <c r="AX1902" s="77"/>
      <c r="AY1902" s="77"/>
      <c r="AZ1902" s="77"/>
      <c r="BA1902" s="77"/>
      <c r="BB1902" s="77"/>
      <c r="BC1902" s="77"/>
      <c r="BD1902" s="77"/>
      <c r="BE1902" s="77"/>
      <c r="BF1902" s="77"/>
      <c r="BG1902" s="77"/>
      <c r="BH1902" s="77"/>
      <c r="BI1902" s="77"/>
      <c r="BJ1902" s="77"/>
      <c r="BK1902" s="77"/>
      <c r="BL1902" s="77"/>
      <c r="BM1902" s="77"/>
      <c r="BN1902" s="77"/>
      <c r="BO1902" s="77"/>
      <c r="BP1902" s="77"/>
      <c r="BQ1902" s="77"/>
      <c r="BR1902" s="77"/>
      <c r="BS1902" s="77"/>
      <c r="BT1902" s="77"/>
      <c r="BU1902" s="77"/>
      <c r="BV1902" s="77"/>
      <c r="BW1902" s="77"/>
      <c r="BX1902" s="77"/>
      <c r="BY1902" s="77"/>
      <c r="BZ1902" s="77"/>
      <c r="CA1902" s="77"/>
      <c r="CB1902" s="77"/>
      <c r="CC1902" s="77"/>
      <c r="CD1902" s="77"/>
      <c r="CE1902" s="77"/>
      <c r="CF1902" s="77"/>
      <c r="CG1902" s="77"/>
      <c r="CH1902" s="77"/>
      <c r="CI1902" s="77"/>
      <c r="CJ1902" s="77"/>
      <c r="CK1902" s="77"/>
    </row>
    <row r="1903" spans="2:89" x14ac:dyDescent="0.35">
      <c r="B1903" s="132" t="str">
        <f t="shared" ref="B1903:B1909" si="2179">B1890</f>
        <v>primary unit</v>
      </c>
      <c r="D1903" t="s">
        <v>765</v>
      </c>
      <c r="E1903" s="8" t="str">
        <f>ROW()&amp;" "&amp;D1903</f>
        <v>1903 PDC-S</v>
      </c>
      <c r="G1903" t="s">
        <v>332</v>
      </c>
      <c r="H1903" s="27"/>
      <c r="I1903" s="78"/>
      <c r="J1903" s="78"/>
      <c r="K1903" s="33"/>
      <c r="L1903" s="33"/>
      <c r="M1903" s="33"/>
      <c r="N1903" s="33"/>
      <c r="O1903" s="33"/>
      <c r="P1903" s="33"/>
      <c r="R1903" s="33"/>
      <c r="S1903" s="77"/>
      <c r="T1903" s="77"/>
      <c r="U1903" s="77"/>
      <c r="V1903" s="77"/>
      <c r="W1903" s="77"/>
      <c r="X1903" s="77"/>
      <c r="Y1903" s="77"/>
      <c r="Z1903" s="77"/>
      <c r="AA1903" s="77"/>
      <c r="AB1903" s="77"/>
      <c r="AC1903" s="77"/>
      <c r="AD1903" s="77"/>
      <c r="AE1903" s="77"/>
      <c r="AF1903" s="77"/>
      <c r="AG1903" s="77"/>
      <c r="AH1903" s="77"/>
      <c r="AI1903" s="77"/>
      <c r="AJ1903" s="77"/>
      <c r="AK1903" s="77"/>
      <c r="AL1903" s="77"/>
      <c r="AM1903" s="77"/>
      <c r="AN1903" s="77"/>
      <c r="AO1903" s="77"/>
      <c r="AP1903" s="77"/>
      <c r="AQ1903" s="77"/>
      <c r="AR1903" s="77"/>
      <c r="AS1903" s="77"/>
      <c r="AT1903" s="77"/>
      <c r="AU1903" s="77"/>
      <c r="AV1903" s="77"/>
      <c r="AW1903" s="77"/>
      <c r="AX1903" s="77"/>
      <c r="AY1903" s="77"/>
      <c r="AZ1903" s="77"/>
      <c r="BA1903" s="77"/>
      <c r="BB1903" s="77"/>
      <c r="BC1903" s="77"/>
      <c r="BD1903" s="77"/>
      <c r="BE1903" s="77"/>
      <c r="BF1903" s="77"/>
      <c r="BG1903" s="77"/>
      <c r="BH1903" s="77"/>
      <c r="BI1903" s="77"/>
      <c r="BJ1903" s="77"/>
      <c r="BK1903" s="77"/>
      <c r="BL1903" s="77"/>
      <c r="BM1903" s="77"/>
      <c r="BN1903" s="77"/>
      <c r="BO1903" s="77"/>
      <c r="BP1903" s="77"/>
      <c r="BQ1903" s="77"/>
      <c r="BR1903" s="77"/>
      <c r="BS1903" s="77"/>
      <c r="BT1903" s="77"/>
      <c r="BU1903" s="77"/>
      <c r="BV1903" s="77"/>
      <c r="BW1903" s="77"/>
      <c r="BX1903" s="77"/>
      <c r="BY1903" s="77"/>
      <c r="BZ1903" s="77"/>
      <c r="CA1903" s="77"/>
      <c r="CB1903" s="77"/>
      <c r="CC1903" s="77"/>
      <c r="CD1903" s="77"/>
      <c r="CE1903" s="77"/>
      <c r="CF1903" s="77"/>
      <c r="CG1903" s="77"/>
      <c r="CH1903" s="77"/>
      <c r="CI1903" s="77"/>
      <c r="CJ1903" s="77"/>
      <c r="CK1903" s="77"/>
    </row>
    <row r="1904" spans="2:89" x14ac:dyDescent="0.35">
      <c r="B1904" s="132" t="str">
        <f t="shared" si="2179"/>
        <v>Primary revenue driver</v>
      </c>
      <c r="D1904" t="s">
        <v>765</v>
      </c>
      <c r="E1904" s="8" t="str">
        <f t="shared" si="2173"/>
        <v>1904 PDC-S</v>
      </c>
      <c r="G1904" t="s">
        <v>332</v>
      </c>
      <c r="K1904" s="53"/>
      <c r="L1904" s="53"/>
      <c r="M1904" s="53"/>
      <c r="N1904" s="53"/>
      <c r="O1904" s="53"/>
      <c r="P1904" s="53"/>
      <c r="R1904" s="24"/>
      <c r="S1904" s="175" t="str">
        <f t="shared" ref="S1904" si="2180">S1891</f>
        <v>S$16</v>
      </c>
      <c r="T1904" s="175" t="str">
        <f t="shared" ref="T1904:AX1904" si="2181">T1891</f>
        <v>T$16</v>
      </c>
      <c r="U1904" s="175" t="str">
        <f t="shared" si="2181"/>
        <v>U$16</v>
      </c>
      <c r="V1904" s="175" t="str">
        <f t="shared" si="2181"/>
        <v>V$16</v>
      </c>
      <c r="W1904" s="175" t="str">
        <f t="shared" si="2181"/>
        <v>W$16</v>
      </c>
      <c r="X1904" s="175" t="str">
        <f t="shared" si="2181"/>
        <v>X$16</v>
      </c>
      <c r="Y1904" s="175" t="str">
        <f t="shared" si="2181"/>
        <v>Y$16</v>
      </c>
      <c r="Z1904" s="175" t="str">
        <f t="shared" si="2181"/>
        <v>Z$16</v>
      </c>
      <c r="AA1904" s="175" t="str">
        <f t="shared" si="2181"/>
        <v>AA$16</v>
      </c>
      <c r="AB1904" s="175" t="str">
        <f t="shared" si="2181"/>
        <v>AB$16</v>
      </c>
      <c r="AC1904" s="175" t="str">
        <f t="shared" si="2181"/>
        <v>AC$16</v>
      </c>
      <c r="AD1904" s="175" t="str">
        <f t="shared" si="2181"/>
        <v>AD$16</v>
      </c>
      <c r="AE1904" s="175" t="str">
        <f t="shared" si="2181"/>
        <v>AE$16</v>
      </c>
      <c r="AF1904" s="175" t="str">
        <f t="shared" si="2181"/>
        <v>AF$16</v>
      </c>
      <c r="AG1904" s="175" t="str">
        <f t="shared" si="2181"/>
        <v>AG$16</v>
      </c>
      <c r="AH1904" s="175" t="str">
        <f t="shared" si="2181"/>
        <v>AH$16</v>
      </c>
      <c r="AI1904" s="175" t="str">
        <f t="shared" si="2181"/>
        <v>AI$16</v>
      </c>
      <c r="AJ1904" s="175" t="str">
        <f t="shared" si="2181"/>
        <v>AJ$16</v>
      </c>
      <c r="AK1904" s="175" t="str">
        <f t="shared" si="2181"/>
        <v>AK$16</v>
      </c>
      <c r="AL1904" s="175" t="str">
        <f t="shared" si="2181"/>
        <v>AL$16</v>
      </c>
      <c r="AM1904" s="175" t="str">
        <f t="shared" si="2181"/>
        <v>AM$16</v>
      </c>
      <c r="AN1904" s="175" t="str">
        <f t="shared" si="2181"/>
        <v>AN$16</v>
      </c>
      <c r="AO1904" s="175" t="str">
        <f t="shared" si="2181"/>
        <v>AO$16</v>
      </c>
      <c r="AP1904" s="175" t="str">
        <f t="shared" si="2181"/>
        <v>AP$16</v>
      </c>
      <c r="AQ1904" s="175" t="str">
        <f t="shared" si="2181"/>
        <v>AQ$16</v>
      </c>
      <c r="AR1904" s="175" t="str">
        <f t="shared" si="2181"/>
        <v>AR$16</v>
      </c>
      <c r="AS1904" s="175" t="str">
        <f t="shared" si="2181"/>
        <v>AS$16</v>
      </c>
      <c r="AT1904" s="175" t="str">
        <f t="shared" si="2181"/>
        <v>AT$16</v>
      </c>
      <c r="AU1904" s="175" t="str">
        <f t="shared" si="2181"/>
        <v>AU$16</v>
      </c>
      <c r="AV1904" s="175" t="str">
        <f t="shared" si="2181"/>
        <v>AV$16</v>
      </c>
      <c r="AW1904" s="175" t="str">
        <f t="shared" si="2181"/>
        <v>AW$16</v>
      </c>
      <c r="AX1904" s="175" t="str">
        <f t="shared" si="2181"/>
        <v>AX$16</v>
      </c>
      <c r="AY1904" s="175" t="str">
        <f t="shared" ref="AY1904:CD1904" si="2182">AY1891</f>
        <v>AY$16</v>
      </c>
      <c r="AZ1904" s="175" t="str">
        <f t="shared" si="2182"/>
        <v>AZ$16</v>
      </c>
      <c r="BA1904" s="175" t="str">
        <f t="shared" si="2182"/>
        <v>BA$16</v>
      </c>
      <c r="BB1904" s="175" t="str">
        <f t="shared" si="2182"/>
        <v>BB$16</v>
      </c>
      <c r="BC1904" s="175" t="str">
        <f t="shared" si="2182"/>
        <v>BC$16</v>
      </c>
      <c r="BD1904" s="175" t="str">
        <f t="shared" si="2182"/>
        <v>BD$16</v>
      </c>
      <c r="BE1904" s="175" t="str">
        <f t="shared" si="2182"/>
        <v>BE$16</v>
      </c>
      <c r="BF1904" s="175" t="str">
        <f t="shared" si="2182"/>
        <v>BF$16</v>
      </c>
      <c r="BG1904" s="175" t="str">
        <f t="shared" si="2182"/>
        <v>BG$16</v>
      </c>
      <c r="BH1904" s="175" t="str">
        <f t="shared" si="2182"/>
        <v>BH$16</v>
      </c>
      <c r="BI1904" s="175" t="str">
        <f t="shared" si="2182"/>
        <v>BI$16</v>
      </c>
      <c r="BJ1904" s="175" t="str">
        <f t="shared" si="2182"/>
        <v>BJ$16</v>
      </c>
      <c r="BK1904" s="175" t="str">
        <f t="shared" si="2182"/>
        <v>BK$16</v>
      </c>
      <c r="BL1904" s="175" t="str">
        <f t="shared" si="2182"/>
        <v>BL$16</v>
      </c>
      <c r="BM1904" s="175" t="str">
        <f t="shared" si="2182"/>
        <v>BM$16</v>
      </c>
      <c r="BN1904" s="175" t="str">
        <f t="shared" si="2182"/>
        <v>BN$16</v>
      </c>
      <c r="BO1904" s="175" t="str">
        <f t="shared" si="2182"/>
        <v>BO$16</v>
      </c>
      <c r="BP1904" s="175" t="str">
        <f t="shared" si="2182"/>
        <v>BP$16</v>
      </c>
      <c r="BQ1904" s="175" t="str">
        <f t="shared" si="2182"/>
        <v>BQ$16</v>
      </c>
      <c r="BR1904" s="175" t="str">
        <f t="shared" si="2182"/>
        <v>BR$16</v>
      </c>
      <c r="BS1904" s="175" t="str">
        <f t="shared" si="2182"/>
        <v>BS$16</v>
      </c>
      <c r="BT1904" s="175" t="str">
        <f t="shared" si="2182"/>
        <v>BT$16</v>
      </c>
      <c r="BU1904" s="175" t="str">
        <f t="shared" si="2182"/>
        <v>BU$16</v>
      </c>
      <c r="BV1904" s="175" t="str">
        <f t="shared" si="2182"/>
        <v>BV$16</v>
      </c>
      <c r="BW1904" s="175" t="str">
        <f t="shared" si="2182"/>
        <v>BW$16</v>
      </c>
      <c r="BX1904" s="175" t="str">
        <f t="shared" si="2182"/>
        <v>BX$16</v>
      </c>
      <c r="BY1904" s="175" t="str">
        <f t="shared" si="2182"/>
        <v>BY$16</v>
      </c>
      <c r="BZ1904" s="175" t="str">
        <f t="shared" si="2182"/>
        <v>BZ$16</v>
      </c>
      <c r="CA1904" s="175" t="str">
        <f t="shared" si="2182"/>
        <v>CA$16</v>
      </c>
      <c r="CB1904" s="175" t="str">
        <f t="shared" si="2182"/>
        <v>CB$16</v>
      </c>
      <c r="CC1904" s="175" t="str">
        <f t="shared" si="2182"/>
        <v>CC$16</v>
      </c>
      <c r="CD1904" s="175" t="str">
        <f t="shared" si="2182"/>
        <v>CD$16</v>
      </c>
      <c r="CE1904" s="175" t="str">
        <f t="shared" ref="CE1904:CK1904" si="2183">CE1891</f>
        <v>CE$16</v>
      </c>
      <c r="CF1904" s="175" t="str">
        <f t="shared" si="2183"/>
        <v>CF$16</v>
      </c>
      <c r="CG1904" s="175" t="str">
        <f t="shared" si="2183"/>
        <v>CG$16</v>
      </c>
      <c r="CH1904" s="175" t="str">
        <f t="shared" si="2183"/>
        <v>CH$16</v>
      </c>
      <c r="CI1904" s="175" t="str">
        <f t="shared" si="2183"/>
        <v>CI$16</v>
      </c>
      <c r="CJ1904" s="175" t="str">
        <f t="shared" si="2183"/>
        <v>CJ$16</v>
      </c>
      <c r="CK1904" s="175" t="str">
        <f t="shared" si="2183"/>
        <v>CK$16</v>
      </c>
    </row>
    <row r="1905" spans="2:89" x14ac:dyDescent="0.35">
      <c r="B1905" s="132" t="str">
        <f t="shared" si="2179"/>
        <v>Primary volume driver</v>
      </c>
      <c r="D1905" t="s">
        <v>765</v>
      </c>
      <c r="E1905" s="8" t="str">
        <f t="shared" si="2173"/>
        <v>1905 PDC-S</v>
      </c>
      <c r="G1905" t="s">
        <v>332</v>
      </c>
      <c r="H1905" s="12"/>
      <c r="I1905" s="60"/>
      <c r="J1905" s="60"/>
      <c r="K1905" s="15"/>
      <c r="L1905" s="15"/>
      <c r="M1905" s="15"/>
      <c r="N1905" s="15"/>
      <c r="O1905" s="15"/>
      <c r="P1905" s="15"/>
      <c r="R1905" s="15"/>
      <c r="S1905" s="175" t="str">
        <f t="shared" ref="S1905" si="2184">S1892</f>
        <v>S$17</v>
      </c>
      <c r="T1905" s="175" t="str">
        <f t="shared" ref="T1905:AX1905" si="2185">T1892</f>
        <v>T$17</v>
      </c>
      <c r="U1905" s="175" t="str">
        <f t="shared" si="2185"/>
        <v>U$17</v>
      </c>
      <c r="V1905" s="175" t="str">
        <f t="shared" si="2185"/>
        <v>V$17</v>
      </c>
      <c r="W1905" s="175" t="str">
        <f t="shared" si="2185"/>
        <v>W$17</v>
      </c>
      <c r="X1905" s="175" t="str">
        <f t="shared" si="2185"/>
        <v>X$17</v>
      </c>
      <c r="Y1905" s="175" t="str">
        <f t="shared" si="2185"/>
        <v>Y$17</v>
      </c>
      <c r="Z1905" s="175" t="str">
        <f t="shared" si="2185"/>
        <v>Z$17</v>
      </c>
      <c r="AA1905" s="175" t="str">
        <f t="shared" si="2185"/>
        <v>AA$17</v>
      </c>
      <c r="AB1905" s="175" t="str">
        <f t="shared" si="2185"/>
        <v>AB$17</v>
      </c>
      <c r="AC1905" s="175" t="str">
        <f t="shared" si="2185"/>
        <v>AC$17</v>
      </c>
      <c r="AD1905" s="175" t="str">
        <f t="shared" si="2185"/>
        <v>AD$17</v>
      </c>
      <c r="AE1905" s="175" t="str">
        <f t="shared" si="2185"/>
        <v>AE$17</v>
      </c>
      <c r="AF1905" s="175" t="str">
        <f t="shared" si="2185"/>
        <v>AF$17</v>
      </c>
      <c r="AG1905" s="175" t="str">
        <f t="shared" si="2185"/>
        <v>AG$17</v>
      </c>
      <c r="AH1905" s="175" t="str">
        <f t="shared" si="2185"/>
        <v>AH$17</v>
      </c>
      <c r="AI1905" s="175" t="str">
        <f t="shared" si="2185"/>
        <v>AI$17</v>
      </c>
      <c r="AJ1905" s="175" t="str">
        <f t="shared" si="2185"/>
        <v>AJ$17</v>
      </c>
      <c r="AK1905" s="175" t="str">
        <f t="shared" si="2185"/>
        <v>AK$17</v>
      </c>
      <c r="AL1905" s="175" t="str">
        <f t="shared" si="2185"/>
        <v>AL$17</v>
      </c>
      <c r="AM1905" s="175" t="str">
        <f t="shared" si="2185"/>
        <v>AM$17</v>
      </c>
      <c r="AN1905" s="175" t="str">
        <f t="shared" si="2185"/>
        <v>AN$17</v>
      </c>
      <c r="AO1905" s="175" t="str">
        <f t="shared" si="2185"/>
        <v>AO$17</v>
      </c>
      <c r="AP1905" s="175" t="str">
        <f t="shared" si="2185"/>
        <v>AP$17</v>
      </c>
      <c r="AQ1905" s="175" t="str">
        <f t="shared" si="2185"/>
        <v>AQ$17</v>
      </c>
      <c r="AR1905" s="175" t="str">
        <f t="shared" si="2185"/>
        <v>AR$17</v>
      </c>
      <c r="AS1905" s="175" t="str">
        <f t="shared" si="2185"/>
        <v>AS$17</v>
      </c>
      <c r="AT1905" s="175" t="str">
        <f t="shared" si="2185"/>
        <v>AT$17</v>
      </c>
      <c r="AU1905" s="175" t="str">
        <f t="shared" si="2185"/>
        <v>AU$17</v>
      </c>
      <c r="AV1905" s="175" t="str">
        <f t="shared" si="2185"/>
        <v>AV$17</v>
      </c>
      <c r="AW1905" s="175" t="str">
        <f t="shared" si="2185"/>
        <v>AW$17</v>
      </c>
      <c r="AX1905" s="175" t="str">
        <f t="shared" si="2185"/>
        <v>AX$17</v>
      </c>
      <c r="AY1905" s="175" t="str">
        <f t="shared" ref="AY1905:CD1905" si="2186">AY1892</f>
        <v>AY$17</v>
      </c>
      <c r="AZ1905" s="175" t="str">
        <f t="shared" si="2186"/>
        <v>AZ$17</v>
      </c>
      <c r="BA1905" s="175" t="str">
        <f t="shared" si="2186"/>
        <v>BA$17</v>
      </c>
      <c r="BB1905" s="175" t="str">
        <f t="shared" si="2186"/>
        <v>BB$17</v>
      </c>
      <c r="BC1905" s="175" t="str">
        <f t="shared" si="2186"/>
        <v>BC$17</v>
      </c>
      <c r="BD1905" s="175" t="str">
        <f t="shared" si="2186"/>
        <v>BD$17</v>
      </c>
      <c r="BE1905" s="175" t="str">
        <f t="shared" si="2186"/>
        <v>BE$17</v>
      </c>
      <c r="BF1905" s="175" t="str">
        <f t="shared" si="2186"/>
        <v>BF$17</v>
      </c>
      <c r="BG1905" s="175" t="str">
        <f t="shared" si="2186"/>
        <v>BG$17</v>
      </c>
      <c r="BH1905" s="175" t="str">
        <f t="shared" si="2186"/>
        <v>BH$17</v>
      </c>
      <c r="BI1905" s="175" t="str">
        <f t="shared" si="2186"/>
        <v>BI$17</v>
      </c>
      <c r="BJ1905" s="175" t="str">
        <f t="shared" si="2186"/>
        <v>BJ$17</v>
      </c>
      <c r="BK1905" s="175" t="str">
        <f t="shared" si="2186"/>
        <v>BK$17</v>
      </c>
      <c r="BL1905" s="175" t="str">
        <f t="shared" si="2186"/>
        <v>BL$17</v>
      </c>
      <c r="BM1905" s="175" t="str">
        <f t="shared" si="2186"/>
        <v>BM$17</v>
      </c>
      <c r="BN1905" s="175" t="str">
        <f t="shared" si="2186"/>
        <v>BN$17</v>
      </c>
      <c r="BO1905" s="175" t="str">
        <f t="shared" si="2186"/>
        <v>BO$17</v>
      </c>
      <c r="BP1905" s="175" t="str">
        <f t="shared" si="2186"/>
        <v>BP$17</v>
      </c>
      <c r="BQ1905" s="175" t="str">
        <f t="shared" si="2186"/>
        <v>BQ$17</v>
      </c>
      <c r="BR1905" s="175" t="str">
        <f t="shared" si="2186"/>
        <v>BR$17</v>
      </c>
      <c r="BS1905" s="175" t="str">
        <f t="shared" si="2186"/>
        <v>BS$17</v>
      </c>
      <c r="BT1905" s="175" t="str">
        <f t="shared" si="2186"/>
        <v>BT$17</v>
      </c>
      <c r="BU1905" s="175" t="str">
        <f t="shared" si="2186"/>
        <v>BU$17</v>
      </c>
      <c r="BV1905" s="175" t="str">
        <f t="shared" si="2186"/>
        <v>BV$17</v>
      </c>
      <c r="BW1905" s="175" t="str">
        <f t="shared" si="2186"/>
        <v>BW$17</v>
      </c>
      <c r="BX1905" s="175" t="str">
        <f t="shared" si="2186"/>
        <v>BX$17</v>
      </c>
      <c r="BY1905" s="175" t="str">
        <f t="shared" si="2186"/>
        <v>BY$17</v>
      </c>
      <c r="BZ1905" s="175" t="str">
        <f t="shared" si="2186"/>
        <v>BZ$17</v>
      </c>
      <c r="CA1905" s="175" t="str">
        <f t="shared" si="2186"/>
        <v>CA$17</v>
      </c>
      <c r="CB1905" s="175" t="str">
        <f t="shared" si="2186"/>
        <v>CB$17</v>
      </c>
      <c r="CC1905" s="175" t="str">
        <f t="shared" si="2186"/>
        <v>CC$17</v>
      </c>
      <c r="CD1905" s="175" t="str">
        <f t="shared" si="2186"/>
        <v>CD$17</v>
      </c>
      <c r="CE1905" s="175" t="str">
        <f t="shared" ref="CE1905:CK1905" si="2187">CE1892</f>
        <v>CE$17</v>
      </c>
      <c r="CF1905" s="175" t="str">
        <f t="shared" si="2187"/>
        <v>CF$17</v>
      </c>
      <c r="CG1905" s="175" t="str">
        <f t="shared" si="2187"/>
        <v>CG$17</v>
      </c>
      <c r="CH1905" s="175" t="str">
        <f t="shared" si="2187"/>
        <v>CH$17</v>
      </c>
      <c r="CI1905" s="175" t="str">
        <f t="shared" si="2187"/>
        <v>CI$17</v>
      </c>
      <c r="CJ1905" s="175" t="str">
        <f t="shared" si="2187"/>
        <v>CJ$17</v>
      </c>
      <c r="CK1905" s="175" t="str">
        <f t="shared" si="2187"/>
        <v>CK$17</v>
      </c>
    </row>
    <row r="1906" spans="2:89" x14ac:dyDescent="0.35">
      <c r="B1906" s="187" t="str">
        <f>B1897</f>
        <v>Passthrough direct cost:</v>
      </c>
      <c r="D1906" t="s">
        <v>765</v>
      </c>
      <c r="E1906" s="8" t="str">
        <f t="shared" si="2173"/>
        <v>1906 PDC-S</v>
      </c>
      <c r="G1906" t="s">
        <v>332</v>
      </c>
      <c r="H1906" s="12"/>
      <c r="I1906" s="60"/>
      <c r="J1906" s="60"/>
      <c r="K1906" s="15"/>
      <c r="L1906" s="15"/>
      <c r="M1906" s="15"/>
      <c r="N1906" s="15"/>
      <c r="O1906" s="15"/>
      <c r="P1906" s="15"/>
      <c r="R1906" s="15"/>
      <c r="S1906" s="175">
        <f t="shared" ref="S1906" si="2188">S1893</f>
        <v>0</v>
      </c>
      <c r="T1906" s="175">
        <f t="shared" ref="T1906:AX1906" si="2189">T1893</f>
        <v>0</v>
      </c>
      <c r="U1906" s="175">
        <f t="shared" si="2189"/>
        <v>0</v>
      </c>
      <c r="V1906" s="175">
        <f t="shared" si="2189"/>
        <v>0</v>
      </c>
      <c r="W1906" s="175">
        <f t="shared" si="2189"/>
        <v>0</v>
      </c>
      <c r="X1906" s="175">
        <f t="shared" si="2189"/>
        <v>0</v>
      </c>
      <c r="Y1906" s="175">
        <f t="shared" si="2189"/>
        <v>0</v>
      </c>
      <c r="Z1906" s="175">
        <f t="shared" si="2189"/>
        <v>0</v>
      </c>
      <c r="AA1906" s="175">
        <f t="shared" si="2189"/>
        <v>0</v>
      </c>
      <c r="AB1906" s="175">
        <f t="shared" si="2189"/>
        <v>0</v>
      </c>
      <c r="AC1906" s="175">
        <f t="shared" si="2189"/>
        <v>0</v>
      </c>
      <c r="AD1906" s="175">
        <f t="shared" si="2189"/>
        <v>0</v>
      </c>
      <c r="AE1906" s="175">
        <f t="shared" si="2189"/>
        <v>0</v>
      </c>
      <c r="AF1906" s="175">
        <f t="shared" si="2189"/>
        <v>0</v>
      </c>
      <c r="AG1906" s="175">
        <f t="shared" si="2189"/>
        <v>0</v>
      </c>
      <c r="AH1906" s="175">
        <f t="shared" si="2189"/>
        <v>0</v>
      </c>
      <c r="AI1906" s="175">
        <f t="shared" si="2189"/>
        <v>0</v>
      </c>
      <c r="AJ1906" s="175">
        <f t="shared" si="2189"/>
        <v>0</v>
      </c>
      <c r="AK1906" s="175">
        <f t="shared" si="2189"/>
        <v>0</v>
      </c>
      <c r="AL1906" s="175">
        <f t="shared" si="2189"/>
        <v>0</v>
      </c>
      <c r="AM1906" s="175">
        <f t="shared" si="2189"/>
        <v>0</v>
      </c>
      <c r="AN1906" s="175">
        <f t="shared" si="2189"/>
        <v>0</v>
      </c>
      <c r="AO1906" s="175">
        <f t="shared" si="2189"/>
        <v>0</v>
      </c>
      <c r="AP1906" s="175">
        <f t="shared" si="2189"/>
        <v>0</v>
      </c>
      <c r="AQ1906" s="175">
        <f t="shared" si="2189"/>
        <v>0</v>
      </c>
      <c r="AR1906" s="175">
        <f t="shared" si="2189"/>
        <v>0</v>
      </c>
      <c r="AS1906" s="175">
        <f t="shared" si="2189"/>
        <v>0</v>
      </c>
      <c r="AT1906" s="175">
        <f t="shared" si="2189"/>
        <v>0</v>
      </c>
      <c r="AU1906" s="175">
        <f t="shared" si="2189"/>
        <v>0</v>
      </c>
      <c r="AV1906" s="175">
        <f t="shared" si="2189"/>
        <v>0</v>
      </c>
      <c r="AW1906" s="175">
        <f t="shared" si="2189"/>
        <v>0</v>
      </c>
      <c r="AX1906" s="175">
        <f t="shared" si="2189"/>
        <v>0</v>
      </c>
      <c r="AY1906" s="175">
        <f t="shared" ref="AY1906:CD1906" si="2190">AY1893</f>
        <v>0</v>
      </c>
      <c r="AZ1906" s="175">
        <f t="shared" si="2190"/>
        <v>0</v>
      </c>
      <c r="BA1906" s="175">
        <f t="shared" si="2190"/>
        <v>0</v>
      </c>
      <c r="BB1906" s="175">
        <f t="shared" si="2190"/>
        <v>0</v>
      </c>
      <c r="BC1906" s="175">
        <f t="shared" si="2190"/>
        <v>0</v>
      </c>
      <c r="BD1906" s="175">
        <f t="shared" si="2190"/>
        <v>0</v>
      </c>
      <c r="BE1906" s="175">
        <f t="shared" si="2190"/>
        <v>0</v>
      </c>
      <c r="BF1906" s="175">
        <f t="shared" si="2190"/>
        <v>0</v>
      </c>
      <c r="BG1906" s="175">
        <f t="shared" si="2190"/>
        <v>0</v>
      </c>
      <c r="BH1906" s="175">
        <f t="shared" si="2190"/>
        <v>0</v>
      </c>
      <c r="BI1906" s="175">
        <f t="shared" si="2190"/>
        <v>0</v>
      </c>
      <c r="BJ1906" s="175">
        <f t="shared" si="2190"/>
        <v>0</v>
      </c>
      <c r="BK1906" s="175">
        <f t="shared" si="2190"/>
        <v>0</v>
      </c>
      <c r="BL1906" s="175">
        <f t="shared" si="2190"/>
        <v>0</v>
      </c>
      <c r="BM1906" s="175">
        <f t="shared" si="2190"/>
        <v>0</v>
      </c>
      <c r="BN1906" s="175">
        <f t="shared" si="2190"/>
        <v>0</v>
      </c>
      <c r="BO1906" s="175">
        <f t="shared" si="2190"/>
        <v>0</v>
      </c>
      <c r="BP1906" s="175">
        <f t="shared" si="2190"/>
        <v>0</v>
      </c>
      <c r="BQ1906" s="175">
        <f t="shared" si="2190"/>
        <v>0</v>
      </c>
      <c r="BR1906" s="175">
        <f t="shared" si="2190"/>
        <v>0</v>
      </c>
      <c r="BS1906" s="175">
        <f t="shared" si="2190"/>
        <v>0</v>
      </c>
      <c r="BT1906" s="175">
        <f t="shared" si="2190"/>
        <v>0</v>
      </c>
      <c r="BU1906" s="175">
        <f t="shared" si="2190"/>
        <v>0</v>
      </c>
      <c r="BV1906" s="175">
        <f t="shared" si="2190"/>
        <v>0</v>
      </c>
      <c r="BW1906" s="175">
        <f t="shared" si="2190"/>
        <v>0</v>
      </c>
      <c r="BX1906" s="175">
        <f t="shared" si="2190"/>
        <v>0</v>
      </c>
      <c r="BY1906" s="175">
        <f t="shared" si="2190"/>
        <v>0</v>
      </c>
      <c r="BZ1906" s="175">
        <f t="shared" si="2190"/>
        <v>0</v>
      </c>
      <c r="CA1906" s="175">
        <f t="shared" si="2190"/>
        <v>0</v>
      </c>
      <c r="CB1906" s="175">
        <f t="shared" si="2190"/>
        <v>0</v>
      </c>
      <c r="CC1906" s="175">
        <f t="shared" si="2190"/>
        <v>0</v>
      </c>
      <c r="CD1906" s="175">
        <f t="shared" si="2190"/>
        <v>0</v>
      </c>
      <c r="CE1906" s="175">
        <f t="shared" ref="CE1906:CK1906" si="2191">CE1893</f>
        <v>0</v>
      </c>
      <c r="CF1906" s="175">
        <f t="shared" si="2191"/>
        <v>0</v>
      </c>
      <c r="CG1906" s="175">
        <f t="shared" si="2191"/>
        <v>0</v>
      </c>
      <c r="CH1906" s="175">
        <f t="shared" si="2191"/>
        <v>0</v>
      </c>
      <c r="CI1906" s="175">
        <f t="shared" si="2191"/>
        <v>0</v>
      </c>
      <c r="CJ1906" s="175">
        <f t="shared" si="2191"/>
        <v>0</v>
      </c>
      <c r="CK1906" s="175">
        <f t="shared" si="2191"/>
        <v>0</v>
      </c>
    </row>
    <row r="1907" spans="2:89" x14ac:dyDescent="0.35">
      <c r="B1907" s="235" t="str">
        <f>IFERROR(SUBSTITUTE(TRIM(MID(B1897, SEARCH("-", B1897) + 1, LEN(B1897))),":",""),"no unit")</f>
        <v>no unit</v>
      </c>
      <c r="D1907" t="s">
        <v>765</v>
      </c>
      <c r="E1907" s="8" t="str">
        <f t="shared" ref="E1907" si="2192">ROW()&amp;" "&amp;D1907</f>
        <v>1907 PDC-S</v>
      </c>
      <c r="G1907" t="s">
        <v>332</v>
      </c>
      <c r="H1907" s="12"/>
      <c r="I1907" s="60"/>
      <c r="J1907" s="60"/>
      <c r="K1907" s="15"/>
      <c r="L1907" s="15"/>
      <c r="M1907" s="15"/>
      <c r="N1907" s="15"/>
      <c r="O1907" s="15"/>
      <c r="P1907" s="15"/>
      <c r="R1907" s="15"/>
      <c r="S1907" s="175"/>
      <c r="T1907" s="175"/>
      <c r="U1907" s="175"/>
      <c r="V1907" s="175"/>
      <c r="W1907" s="175"/>
      <c r="X1907" s="175"/>
      <c r="Y1907" s="175"/>
      <c r="Z1907" s="175"/>
      <c r="AA1907" s="175"/>
      <c r="AB1907" s="175"/>
      <c r="AC1907" s="175"/>
      <c r="AD1907" s="175"/>
      <c r="AE1907" s="175"/>
      <c r="AF1907" s="175"/>
      <c r="AG1907" s="175"/>
      <c r="AH1907" s="175"/>
      <c r="AI1907" s="175"/>
      <c r="AJ1907" s="175"/>
      <c r="AK1907" s="175"/>
      <c r="AL1907" s="175"/>
      <c r="AM1907" s="175"/>
      <c r="AN1907" s="175"/>
      <c r="AO1907" s="175"/>
      <c r="AP1907" s="175"/>
      <c r="AQ1907" s="175"/>
      <c r="AR1907" s="175"/>
      <c r="AS1907" s="175"/>
      <c r="AT1907" s="175"/>
      <c r="AU1907" s="175"/>
      <c r="AV1907" s="175"/>
      <c r="AW1907" s="175"/>
      <c r="AX1907" s="175"/>
      <c r="AY1907" s="175"/>
      <c r="AZ1907" s="175"/>
      <c r="BA1907" s="175"/>
      <c r="BB1907" s="175"/>
      <c r="BC1907" s="175"/>
      <c r="BD1907" s="175"/>
      <c r="BE1907" s="175"/>
      <c r="BF1907" s="175"/>
      <c r="BG1907" s="175"/>
      <c r="BH1907" s="175"/>
      <c r="BI1907" s="175"/>
      <c r="BJ1907" s="175"/>
      <c r="BK1907" s="175"/>
      <c r="BL1907" s="175"/>
      <c r="BM1907" s="175"/>
      <c r="BN1907" s="175"/>
      <c r="BO1907" s="175"/>
      <c r="BP1907" s="175"/>
      <c r="BQ1907" s="175"/>
      <c r="BR1907" s="175"/>
      <c r="BS1907" s="175"/>
      <c r="BT1907" s="175"/>
      <c r="BU1907" s="175"/>
      <c r="BV1907" s="175"/>
      <c r="BW1907" s="175"/>
      <c r="BX1907" s="175"/>
      <c r="BY1907" s="175"/>
      <c r="BZ1907" s="175"/>
      <c r="CA1907" s="175"/>
      <c r="CB1907" s="175"/>
      <c r="CC1907" s="175"/>
      <c r="CD1907" s="175"/>
      <c r="CE1907" s="175"/>
      <c r="CF1907" s="175"/>
      <c r="CG1907" s="175"/>
      <c r="CH1907" s="175"/>
      <c r="CI1907" s="175"/>
      <c r="CJ1907" s="175"/>
      <c r="CK1907" s="175"/>
    </row>
    <row r="1908" spans="2:89" x14ac:dyDescent="0.35">
      <c r="B1908" s="132" t="str">
        <f t="shared" si="2179"/>
        <v>Secondary revenue driver</v>
      </c>
      <c r="D1908" t="s">
        <v>765</v>
      </c>
      <c r="E1908" s="8" t="str">
        <f t="shared" si="2173"/>
        <v>1908 PDC-S</v>
      </c>
      <c r="G1908" t="s">
        <v>332</v>
      </c>
      <c r="H1908" s="12"/>
      <c r="I1908" s="60"/>
      <c r="J1908" s="60"/>
      <c r="K1908" s="15"/>
      <c r="L1908" s="15"/>
      <c r="M1908" s="15"/>
      <c r="N1908" s="15"/>
      <c r="O1908" s="15"/>
      <c r="P1908" s="15"/>
      <c r="R1908" s="15"/>
      <c r="S1908" s="4" t="str">
        <f t="shared" ref="S1908" si="2193">ADDRESS(ROW(S1900),COLUMN(S1900),2)</f>
        <v>S$1900</v>
      </c>
      <c r="T1908" s="4" t="str">
        <f t="shared" ref="T1908:AX1908" si="2194">ADDRESS(ROW(T1900),COLUMN(T1900),2)</f>
        <v>T$1900</v>
      </c>
      <c r="U1908" s="4" t="str">
        <f t="shared" si="2194"/>
        <v>U$1900</v>
      </c>
      <c r="V1908" s="4" t="str">
        <f t="shared" si="2194"/>
        <v>V$1900</v>
      </c>
      <c r="W1908" s="4" t="str">
        <f t="shared" si="2194"/>
        <v>W$1900</v>
      </c>
      <c r="X1908" s="4" t="str">
        <f t="shared" si="2194"/>
        <v>X$1900</v>
      </c>
      <c r="Y1908" s="4" t="str">
        <f t="shared" si="2194"/>
        <v>Y$1900</v>
      </c>
      <c r="Z1908" s="4" t="str">
        <f t="shared" si="2194"/>
        <v>Z$1900</v>
      </c>
      <c r="AA1908" s="4" t="str">
        <f t="shared" si="2194"/>
        <v>AA$1900</v>
      </c>
      <c r="AB1908" s="4" t="str">
        <f t="shared" si="2194"/>
        <v>AB$1900</v>
      </c>
      <c r="AC1908" s="4" t="str">
        <f t="shared" si="2194"/>
        <v>AC$1900</v>
      </c>
      <c r="AD1908" s="4" t="str">
        <f t="shared" si="2194"/>
        <v>AD$1900</v>
      </c>
      <c r="AE1908" s="4" t="str">
        <f t="shared" si="2194"/>
        <v>AE$1900</v>
      </c>
      <c r="AF1908" s="4" t="str">
        <f t="shared" si="2194"/>
        <v>AF$1900</v>
      </c>
      <c r="AG1908" s="4" t="str">
        <f t="shared" si="2194"/>
        <v>AG$1900</v>
      </c>
      <c r="AH1908" s="4" t="str">
        <f t="shared" si="2194"/>
        <v>AH$1900</v>
      </c>
      <c r="AI1908" s="4" t="str">
        <f t="shared" si="2194"/>
        <v>AI$1900</v>
      </c>
      <c r="AJ1908" s="4" t="str">
        <f t="shared" si="2194"/>
        <v>AJ$1900</v>
      </c>
      <c r="AK1908" s="4" t="str">
        <f t="shared" si="2194"/>
        <v>AK$1900</v>
      </c>
      <c r="AL1908" s="4" t="str">
        <f t="shared" si="2194"/>
        <v>AL$1900</v>
      </c>
      <c r="AM1908" s="4" t="str">
        <f t="shared" si="2194"/>
        <v>AM$1900</v>
      </c>
      <c r="AN1908" s="4" t="str">
        <f t="shared" si="2194"/>
        <v>AN$1900</v>
      </c>
      <c r="AO1908" s="4" t="str">
        <f t="shared" si="2194"/>
        <v>AO$1900</v>
      </c>
      <c r="AP1908" s="4" t="str">
        <f t="shared" si="2194"/>
        <v>AP$1900</v>
      </c>
      <c r="AQ1908" s="4" t="str">
        <f t="shared" si="2194"/>
        <v>AQ$1900</v>
      </c>
      <c r="AR1908" s="4" t="str">
        <f t="shared" si="2194"/>
        <v>AR$1900</v>
      </c>
      <c r="AS1908" s="4" t="str">
        <f t="shared" si="2194"/>
        <v>AS$1900</v>
      </c>
      <c r="AT1908" s="4" t="str">
        <f t="shared" si="2194"/>
        <v>AT$1900</v>
      </c>
      <c r="AU1908" s="4" t="str">
        <f t="shared" si="2194"/>
        <v>AU$1900</v>
      </c>
      <c r="AV1908" s="4" t="str">
        <f t="shared" si="2194"/>
        <v>AV$1900</v>
      </c>
      <c r="AW1908" s="4" t="str">
        <f t="shared" si="2194"/>
        <v>AW$1900</v>
      </c>
      <c r="AX1908" s="4" t="str">
        <f t="shared" si="2194"/>
        <v>AX$1900</v>
      </c>
      <c r="AY1908" s="4" t="str">
        <f t="shared" ref="AY1908:CD1908" si="2195">ADDRESS(ROW(AY1900),COLUMN(AY1900),2)</f>
        <v>AY$1900</v>
      </c>
      <c r="AZ1908" s="4" t="str">
        <f t="shared" si="2195"/>
        <v>AZ$1900</v>
      </c>
      <c r="BA1908" s="4" t="str">
        <f t="shared" si="2195"/>
        <v>BA$1900</v>
      </c>
      <c r="BB1908" s="4" t="str">
        <f t="shared" si="2195"/>
        <v>BB$1900</v>
      </c>
      <c r="BC1908" s="4" t="str">
        <f t="shared" si="2195"/>
        <v>BC$1900</v>
      </c>
      <c r="BD1908" s="4" t="str">
        <f t="shared" si="2195"/>
        <v>BD$1900</v>
      </c>
      <c r="BE1908" s="4" t="str">
        <f t="shared" si="2195"/>
        <v>BE$1900</v>
      </c>
      <c r="BF1908" s="4" t="str">
        <f t="shared" si="2195"/>
        <v>BF$1900</v>
      </c>
      <c r="BG1908" s="4" t="str">
        <f t="shared" si="2195"/>
        <v>BG$1900</v>
      </c>
      <c r="BH1908" s="4" t="str">
        <f t="shared" si="2195"/>
        <v>BH$1900</v>
      </c>
      <c r="BI1908" s="4" t="str">
        <f t="shared" si="2195"/>
        <v>BI$1900</v>
      </c>
      <c r="BJ1908" s="4" t="str">
        <f t="shared" si="2195"/>
        <v>BJ$1900</v>
      </c>
      <c r="BK1908" s="4" t="str">
        <f t="shared" si="2195"/>
        <v>BK$1900</v>
      </c>
      <c r="BL1908" s="4" t="str">
        <f t="shared" si="2195"/>
        <v>BL$1900</v>
      </c>
      <c r="BM1908" s="4" t="str">
        <f t="shared" si="2195"/>
        <v>BM$1900</v>
      </c>
      <c r="BN1908" s="4" t="str">
        <f t="shared" si="2195"/>
        <v>BN$1900</v>
      </c>
      <c r="BO1908" s="4" t="str">
        <f t="shared" si="2195"/>
        <v>BO$1900</v>
      </c>
      <c r="BP1908" s="4" t="str">
        <f t="shared" si="2195"/>
        <v>BP$1900</v>
      </c>
      <c r="BQ1908" s="4" t="str">
        <f t="shared" si="2195"/>
        <v>BQ$1900</v>
      </c>
      <c r="BR1908" s="4" t="str">
        <f t="shared" si="2195"/>
        <v>BR$1900</v>
      </c>
      <c r="BS1908" s="4" t="str">
        <f t="shared" si="2195"/>
        <v>BS$1900</v>
      </c>
      <c r="BT1908" s="4" t="str">
        <f t="shared" si="2195"/>
        <v>BT$1900</v>
      </c>
      <c r="BU1908" s="4" t="str">
        <f t="shared" si="2195"/>
        <v>BU$1900</v>
      </c>
      <c r="BV1908" s="4" t="str">
        <f t="shared" si="2195"/>
        <v>BV$1900</v>
      </c>
      <c r="BW1908" s="4" t="str">
        <f t="shared" si="2195"/>
        <v>BW$1900</v>
      </c>
      <c r="BX1908" s="4" t="str">
        <f t="shared" si="2195"/>
        <v>BX$1900</v>
      </c>
      <c r="BY1908" s="4" t="str">
        <f t="shared" si="2195"/>
        <v>BY$1900</v>
      </c>
      <c r="BZ1908" s="4" t="str">
        <f t="shared" si="2195"/>
        <v>BZ$1900</v>
      </c>
      <c r="CA1908" s="4" t="str">
        <f t="shared" si="2195"/>
        <v>CA$1900</v>
      </c>
      <c r="CB1908" s="4" t="str">
        <f t="shared" si="2195"/>
        <v>CB$1900</v>
      </c>
      <c r="CC1908" s="4" t="str">
        <f t="shared" si="2195"/>
        <v>CC$1900</v>
      </c>
      <c r="CD1908" s="4" t="str">
        <f t="shared" si="2195"/>
        <v>CD$1900</v>
      </c>
      <c r="CE1908" s="4" t="str">
        <f t="shared" ref="CE1908:CK1908" si="2196">ADDRESS(ROW(CE1900),COLUMN(CE1900),2)</f>
        <v>CE$1900</v>
      </c>
      <c r="CF1908" s="4" t="str">
        <f t="shared" si="2196"/>
        <v>CF$1900</v>
      </c>
      <c r="CG1908" s="4" t="str">
        <f t="shared" si="2196"/>
        <v>CG$1900</v>
      </c>
      <c r="CH1908" s="4" t="str">
        <f t="shared" si="2196"/>
        <v>CH$1900</v>
      </c>
      <c r="CI1908" s="4" t="str">
        <f t="shared" si="2196"/>
        <v>CI$1900</v>
      </c>
      <c r="CJ1908" s="4" t="str">
        <f t="shared" si="2196"/>
        <v>CJ$1900</v>
      </c>
      <c r="CK1908" s="4" t="str">
        <f t="shared" si="2196"/>
        <v>CK$1900</v>
      </c>
    </row>
    <row r="1909" spans="2:89" x14ac:dyDescent="0.35">
      <c r="B1909" s="132" t="str">
        <f t="shared" si="2179"/>
        <v>Secondary volume driver</v>
      </c>
      <c r="D1909" t="s">
        <v>765</v>
      </c>
      <c r="E1909" s="8" t="str">
        <f t="shared" si="2173"/>
        <v>1909 PDC-S</v>
      </c>
      <c r="G1909" t="s">
        <v>332</v>
      </c>
      <c r="H1909" s="12"/>
      <c r="I1909" s="60"/>
      <c r="J1909" s="60"/>
      <c r="K1909" s="15"/>
      <c r="L1909" s="15"/>
      <c r="M1909" s="15"/>
      <c r="N1909" s="15"/>
      <c r="O1909" s="15"/>
      <c r="P1909" s="15"/>
      <c r="R1909" s="15"/>
      <c r="S1909" s="175" t="str">
        <f t="shared" ref="S1909" si="2197">S1896</f>
        <v>S$19</v>
      </c>
      <c r="T1909" s="175" t="str">
        <f t="shared" ref="T1909:AX1909" si="2198">T1896</f>
        <v>T$19</v>
      </c>
      <c r="U1909" s="175" t="str">
        <f t="shared" si="2198"/>
        <v>U$19</v>
      </c>
      <c r="V1909" s="175" t="str">
        <f t="shared" si="2198"/>
        <v>V$19</v>
      </c>
      <c r="W1909" s="175" t="str">
        <f t="shared" si="2198"/>
        <v>W$19</v>
      </c>
      <c r="X1909" s="175" t="str">
        <f t="shared" si="2198"/>
        <v>X$19</v>
      </c>
      <c r="Y1909" s="175" t="str">
        <f t="shared" si="2198"/>
        <v>Y$19</v>
      </c>
      <c r="Z1909" s="175" t="str">
        <f t="shared" si="2198"/>
        <v>Z$19</v>
      </c>
      <c r="AA1909" s="175" t="str">
        <f t="shared" si="2198"/>
        <v>AA$19</v>
      </c>
      <c r="AB1909" s="175" t="str">
        <f t="shared" si="2198"/>
        <v>AB$19</v>
      </c>
      <c r="AC1909" s="175" t="str">
        <f t="shared" si="2198"/>
        <v>AC$19</v>
      </c>
      <c r="AD1909" s="175" t="str">
        <f t="shared" si="2198"/>
        <v>AD$19</v>
      </c>
      <c r="AE1909" s="175" t="str">
        <f t="shared" si="2198"/>
        <v>AE$19</v>
      </c>
      <c r="AF1909" s="175" t="str">
        <f t="shared" si="2198"/>
        <v>AF$19</v>
      </c>
      <c r="AG1909" s="175" t="str">
        <f t="shared" si="2198"/>
        <v>AG$19</v>
      </c>
      <c r="AH1909" s="175" t="str">
        <f t="shared" si="2198"/>
        <v>AH$19</v>
      </c>
      <c r="AI1909" s="175" t="str">
        <f t="shared" si="2198"/>
        <v>AI$19</v>
      </c>
      <c r="AJ1909" s="175" t="str">
        <f t="shared" si="2198"/>
        <v>AJ$19</v>
      </c>
      <c r="AK1909" s="175" t="str">
        <f t="shared" si="2198"/>
        <v>AK$19</v>
      </c>
      <c r="AL1909" s="175" t="str">
        <f t="shared" si="2198"/>
        <v>AL$19</v>
      </c>
      <c r="AM1909" s="175" t="str">
        <f t="shared" si="2198"/>
        <v>AM$19</v>
      </c>
      <c r="AN1909" s="175" t="str">
        <f t="shared" si="2198"/>
        <v>AN$19</v>
      </c>
      <c r="AO1909" s="175" t="str">
        <f t="shared" si="2198"/>
        <v>AO$19</v>
      </c>
      <c r="AP1909" s="175" t="str">
        <f t="shared" si="2198"/>
        <v>AP$19</v>
      </c>
      <c r="AQ1909" s="175" t="str">
        <f t="shared" si="2198"/>
        <v>AQ$19</v>
      </c>
      <c r="AR1909" s="175" t="str">
        <f t="shared" si="2198"/>
        <v>AR$19</v>
      </c>
      <c r="AS1909" s="175" t="str">
        <f t="shared" si="2198"/>
        <v>AS$19</v>
      </c>
      <c r="AT1909" s="175" t="str">
        <f t="shared" si="2198"/>
        <v>AT$19</v>
      </c>
      <c r="AU1909" s="175" t="str">
        <f t="shared" si="2198"/>
        <v>AU$19</v>
      </c>
      <c r="AV1909" s="175" t="str">
        <f t="shared" si="2198"/>
        <v>AV$19</v>
      </c>
      <c r="AW1909" s="175" t="str">
        <f t="shared" si="2198"/>
        <v>AW$19</v>
      </c>
      <c r="AX1909" s="175" t="str">
        <f t="shared" si="2198"/>
        <v>AX$19</v>
      </c>
      <c r="AY1909" s="175" t="str">
        <f t="shared" ref="AY1909:CD1909" si="2199">AY1896</f>
        <v>AY$19</v>
      </c>
      <c r="AZ1909" s="175" t="str">
        <f t="shared" si="2199"/>
        <v>AZ$19</v>
      </c>
      <c r="BA1909" s="175" t="str">
        <f t="shared" si="2199"/>
        <v>BA$19</v>
      </c>
      <c r="BB1909" s="175" t="str">
        <f t="shared" si="2199"/>
        <v>BB$19</v>
      </c>
      <c r="BC1909" s="175" t="str">
        <f t="shared" si="2199"/>
        <v>BC$19</v>
      </c>
      <c r="BD1909" s="175" t="str">
        <f t="shared" si="2199"/>
        <v>BD$19</v>
      </c>
      <c r="BE1909" s="175" t="str">
        <f t="shared" si="2199"/>
        <v>BE$19</v>
      </c>
      <c r="BF1909" s="175" t="str">
        <f t="shared" si="2199"/>
        <v>BF$19</v>
      </c>
      <c r="BG1909" s="175" t="str">
        <f t="shared" si="2199"/>
        <v>BG$19</v>
      </c>
      <c r="BH1909" s="175" t="str">
        <f t="shared" si="2199"/>
        <v>BH$19</v>
      </c>
      <c r="BI1909" s="175" t="str">
        <f t="shared" si="2199"/>
        <v>BI$19</v>
      </c>
      <c r="BJ1909" s="175" t="str">
        <f t="shared" si="2199"/>
        <v>BJ$19</v>
      </c>
      <c r="BK1909" s="175" t="str">
        <f t="shared" si="2199"/>
        <v>BK$19</v>
      </c>
      <c r="BL1909" s="175" t="str">
        <f t="shared" si="2199"/>
        <v>BL$19</v>
      </c>
      <c r="BM1909" s="175" t="str">
        <f t="shared" si="2199"/>
        <v>BM$19</v>
      </c>
      <c r="BN1909" s="175" t="str">
        <f t="shared" si="2199"/>
        <v>BN$19</v>
      </c>
      <c r="BO1909" s="175" t="str">
        <f t="shared" si="2199"/>
        <v>BO$19</v>
      </c>
      <c r="BP1909" s="175" t="str">
        <f t="shared" si="2199"/>
        <v>BP$19</v>
      </c>
      <c r="BQ1909" s="175" t="str">
        <f t="shared" si="2199"/>
        <v>BQ$19</v>
      </c>
      <c r="BR1909" s="175" t="str">
        <f t="shared" si="2199"/>
        <v>BR$19</v>
      </c>
      <c r="BS1909" s="175" t="str">
        <f t="shared" si="2199"/>
        <v>BS$19</v>
      </c>
      <c r="BT1909" s="175" t="str">
        <f t="shared" si="2199"/>
        <v>BT$19</v>
      </c>
      <c r="BU1909" s="175" t="str">
        <f t="shared" si="2199"/>
        <v>BU$19</v>
      </c>
      <c r="BV1909" s="175" t="str">
        <f t="shared" si="2199"/>
        <v>BV$19</v>
      </c>
      <c r="BW1909" s="175" t="str">
        <f t="shared" si="2199"/>
        <v>BW$19</v>
      </c>
      <c r="BX1909" s="175" t="str">
        <f t="shared" si="2199"/>
        <v>BX$19</v>
      </c>
      <c r="BY1909" s="175" t="str">
        <f t="shared" si="2199"/>
        <v>BY$19</v>
      </c>
      <c r="BZ1909" s="175" t="str">
        <f t="shared" si="2199"/>
        <v>BZ$19</v>
      </c>
      <c r="CA1909" s="175" t="str">
        <f t="shared" si="2199"/>
        <v>CA$19</v>
      </c>
      <c r="CB1909" s="175" t="str">
        <f t="shared" si="2199"/>
        <v>CB$19</v>
      </c>
      <c r="CC1909" s="175" t="str">
        <f t="shared" si="2199"/>
        <v>CC$19</v>
      </c>
      <c r="CD1909" s="175" t="str">
        <f t="shared" si="2199"/>
        <v>CD$19</v>
      </c>
      <c r="CE1909" s="175" t="str">
        <f t="shared" ref="CE1909:CK1909" si="2200">CE1896</f>
        <v>CE$19</v>
      </c>
      <c r="CF1909" s="175" t="str">
        <f t="shared" si="2200"/>
        <v>CF$19</v>
      </c>
      <c r="CG1909" s="175" t="str">
        <f t="shared" si="2200"/>
        <v>CG$19</v>
      </c>
      <c r="CH1909" s="175" t="str">
        <f t="shared" si="2200"/>
        <v>CH$19</v>
      </c>
      <c r="CI1909" s="175" t="str">
        <f t="shared" si="2200"/>
        <v>CI$19</v>
      </c>
      <c r="CJ1909" s="175" t="str">
        <f t="shared" si="2200"/>
        <v>CJ$19</v>
      </c>
      <c r="CK1909" s="175" t="str">
        <f t="shared" si="2200"/>
        <v>CK$19</v>
      </c>
    </row>
    <row r="1910" spans="2:89" x14ac:dyDescent="0.35">
      <c r="E1910" s="8"/>
      <c r="H1910" s="12"/>
      <c r="I1910" s="60"/>
      <c r="J1910" s="60"/>
      <c r="K1910" s="15"/>
      <c r="L1910" s="15"/>
      <c r="M1910" s="15"/>
      <c r="N1910" s="15"/>
      <c r="O1910" s="15"/>
      <c r="P1910" s="15"/>
      <c r="R1910" s="15"/>
      <c r="S1910" s="76"/>
      <c r="T1910" s="76"/>
      <c r="U1910" s="76"/>
      <c r="V1910" s="76"/>
      <c r="W1910" s="76"/>
      <c r="X1910" s="76"/>
      <c r="Y1910" s="76"/>
      <c r="Z1910" s="76"/>
      <c r="AA1910" s="76"/>
      <c r="AB1910" s="76"/>
      <c r="AC1910" s="76"/>
      <c r="AD1910" s="76"/>
      <c r="AE1910" s="76"/>
      <c r="AF1910" s="76"/>
      <c r="AG1910" s="76"/>
      <c r="AH1910" s="76"/>
      <c r="AI1910" s="76"/>
      <c r="AJ1910" s="76"/>
      <c r="AK1910" s="76"/>
      <c r="AL1910" s="76"/>
      <c r="AM1910" s="76"/>
      <c r="AN1910" s="76"/>
      <c r="AO1910" s="76"/>
      <c r="AP1910" s="76"/>
      <c r="AQ1910" s="76"/>
      <c r="AR1910" s="76"/>
      <c r="AS1910" s="76"/>
      <c r="AT1910" s="76"/>
      <c r="AU1910" s="76"/>
      <c r="AV1910" s="76"/>
      <c r="AW1910" s="76"/>
      <c r="AX1910" s="76"/>
      <c r="AY1910" s="76"/>
      <c r="AZ1910" s="76"/>
      <c r="BA1910" s="76"/>
      <c r="BB1910" s="76"/>
      <c r="BC1910" s="76"/>
      <c r="BD1910" s="76"/>
      <c r="BE1910" s="76"/>
      <c r="BF1910" s="76"/>
      <c r="BG1910" s="76"/>
      <c r="BH1910" s="76"/>
      <c r="BI1910" s="76"/>
      <c r="BJ1910" s="76"/>
      <c r="BK1910" s="76"/>
      <c r="BL1910" s="76"/>
      <c r="BM1910" s="76"/>
      <c r="BN1910" s="76"/>
      <c r="BO1910" s="76"/>
      <c r="BP1910" s="76"/>
      <c r="BQ1910" s="76"/>
      <c r="BR1910" s="76"/>
      <c r="BS1910" s="76"/>
      <c r="BT1910" s="76"/>
      <c r="BU1910" s="76"/>
      <c r="BV1910" s="76"/>
      <c r="BW1910" s="76"/>
      <c r="BX1910" s="76"/>
      <c r="BY1910" s="76"/>
      <c r="BZ1910" s="76"/>
      <c r="CA1910" s="76"/>
      <c r="CB1910" s="76"/>
      <c r="CC1910" s="76"/>
      <c r="CD1910" s="76"/>
      <c r="CE1910" s="76"/>
      <c r="CF1910" s="76"/>
      <c r="CG1910" s="76"/>
      <c r="CH1910" s="76"/>
      <c r="CI1910" s="76"/>
      <c r="CJ1910" s="76"/>
      <c r="CK1910" s="76"/>
    </row>
    <row r="1911" spans="2:89" x14ac:dyDescent="0.35">
      <c r="B1911" s="171" t="s">
        <v>490</v>
      </c>
      <c r="E1911" s="8"/>
      <c r="H1911" s="170"/>
      <c r="I1911" s="172"/>
      <c r="J1911" s="172"/>
      <c r="K1911" s="193"/>
      <c r="L1911" s="193"/>
      <c r="M1911" s="193"/>
      <c r="N1911" s="193"/>
      <c r="O1911" s="193"/>
      <c r="P1911" s="193"/>
      <c r="R1911" s="194"/>
      <c r="S1911" s="170"/>
      <c r="T1911" s="170"/>
      <c r="U1911" s="170"/>
      <c r="V1911" s="170"/>
      <c r="W1911" s="170"/>
      <c r="X1911" s="170"/>
      <c r="Y1911" s="170"/>
      <c r="Z1911" s="170"/>
      <c r="AA1911" s="170"/>
      <c r="AB1911" s="170"/>
      <c r="AC1911" s="170"/>
      <c r="AD1911" s="170"/>
      <c r="AE1911" s="170"/>
      <c r="AF1911" s="170"/>
      <c r="AG1911" s="170"/>
      <c r="AH1911" s="170"/>
      <c r="AI1911" s="170"/>
      <c r="AJ1911" s="170"/>
      <c r="AK1911" s="170"/>
      <c r="AL1911" s="170"/>
      <c r="AM1911" s="170"/>
      <c r="AN1911" s="170"/>
      <c r="AO1911" s="170"/>
      <c r="AP1911" s="170"/>
      <c r="AQ1911" s="170"/>
      <c r="AR1911" s="170"/>
      <c r="AS1911" s="170"/>
      <c r="AT1911" s="170"/>
      <c r="AU1911" s="170"/>
      <c r="AV1911" s="170"/>
      <c r="AW1911" s="170"/>
      <c r="AX1911" s="170"/>
      <c r="AY1911" s="170"/>
      <c r="AZ1911" s="170"/>
      <c r="BA1911" s="170"/>
      <c r="BB1911" s="170"/>
      <c r="BC1911" s="170"/>
      <c r="BD1911" s="170"/>
      <c r="BE1911" s="170"/>
      <c r="BF1911" s="170"/>
      <c r="BG1911" s="170"/>
      <c r="BH1911" s="170"/>
      <c r="BI1911" s="170"/>
      <c r="BJ1911" s="170"/>
      <c r="BK1911" s="170"/>
      <c r="BL1911" s="170"/>
      <c r="BM1911" s="170"/>
      <c r="BN1911" s="170"/>
      <c r="BO1911" s="170"/>
      <c r="BP1911" s="170"/>
      <c r="BQ1911" s="170"/>
      <c r="BR1911" s="170"/>
      <c r="BS1911" s="170"/>
      <c r="BT1911" s="170"/>
      <c r="BU1911" s="170"/>
      <c r="BV1911" s="170"/>
      <c r="BW1911" s="170"/>
      <c r="BX1911" s="170"/>
      <c r="BY1911" s="170"/>
      <c r="BZ1911" s="170"/>
      <c r="CA1911" s="170"/>
      <c r="CB1911" s="170"/>
      <c r="CC1911" s="170"/>
      <c r="CD1911" s="170"/>
      <c r="CE1911" s="170"/>
      <c r="CF1911" s="170"/>
      <c r="CG1911" s="170"/>
      <c r="CH1911" s="170"/>
      <c r="CI1911" s="170"/>
      <c r="CJ1911" s="170"/>
      <c r="CK1911" s="170"/>
    </row>
    <row r="1912" spans="2:89" x14ac:dyDescent="0.35">
      <c r="B1912" s="171" t="s">
        <v>492</v>
      </c>
      <c r="E1912" s="8"/>
      <c r="H1912" s="170"/>
      <c r="I1912" s="172"/>
      <c r="J1912" s="172"/>
      <c r="K1912" s="193"/>
      <c r="L1912" s="193"/>
      <c r="M1912" s="193"/>
      <c r="N1912" s="193"/>
      <c r="O1912" s="193"/>
      <c r="P1912" s="193"/>
      <c r="R1912" s="194"/>
      <c r="S1912" s="170"/>
      <c r="T1912" s="170"/>
      <c r="U1912" s="170"/>
      <c r="V1912" s="170"/>
      <c r="W1912" s="170"/>
      <c r="X1912" s="170"/>
      <c r="Y1912" s="170"/>
      <c r="Z1912" s="170"/>
      <c r="AA1912" s="170"/>
      <c r="AB1912" s="170"/>
      <c r="AC1912" s="170"/>
      <c r="AD1912" s="170"/>
      <c r="AE1912" s="170"/>
      <c r="AF1912" s="170"/>
      <c r="AG1912" s="170"/>
      <c r="AH1912" s="170"/>
      <c r="AI1912" s="170"/>
      <c r="AJ1912" s="170"/>
      <c r="AK1912" s="170"/>
      <c r="AL1912" s="170"/>
      <c r="AM1912" s="170"/>
      <c r="AN1912" s="170"/>
      <c r="AO1912" s="170"/>
      <c r="AP1912" s="170"/>
      <c r="AQ1912" s="170"/>
      <c r="AR1912" s="170"/>
      <c r="AS1912" s="170"/>
      <c r="AT1912" s="170"/>
      <c r="AU1912" s="170"/>
      <c r="AV1912" s="170"/>
      <c r="AW1912" s="170"/>
      <c r="AX1912" s="170"/>
      <c r="AY1912" s="170"/>
      <c r="AZ1912" s="170"/>
      <c r="BA1912" s="170"/>
      <c r="BB1912" s="170"/>
      <c r="BC1912" s="170"/>
      <c r="BD1912" s="170"/>
      <c r="BE1912" s="170"/>
      <c r="BF1912" s="170"/>
      <c r="BG1912" s="170"/>
      <c r="BH1912" s="170"/>
      <c r="BI1912" s="170"/>
      <c r="BJ1912" s="170"/>
      <c r="BK1912" s="170"/>
      <c r="BL1912" s="170"/>
      <c r="BM1912" s="170"/>
      <c r="BN1912" s="170"/>
      <c r="BO1912" s="170"/>
      <c r="BP1912" s="170"/>
      <c r="BQ1912" s="170"/>
      <c r="BR1912" s="170"/>
      <c r="BS1912" s="170"/>
      <c r="BT1912" s="170"/>
      <c r="BU1912" s="170"/>
      <c r="BV1912" s="170"/>
      <c r="BW1912" s="170"/>
      <c r="BX1912" s="170"/>
      <c r="BY1912" s="170"/>
      <c r="BZ1912" s="170"/>
      <c r="CA1912" s="170"/>
      <c r="CB1912" s="170"/>
      <c r="CC1912" s="170"/>
      <c r="CD1912" s="170"/>
      <c r="CE1912" s="170"/>
      <c r="CF1912" s="170"/>
      <c r="CG1912" s="170"/>
      <c r="CH1912" s="170"/>
      <c r="CI1912" s="170"/>
      <c r="CJ1912" s="170"/>
      <c r="CK1912" s="170"/>
    </row>
    <row r="1913" spans="2:89" x14ac:dyDescent="0.35">
      <c r="B1913" s="171" t="s">
        <v>461</v>
      </c>
      <c r="E1913" s="8"/>
      <c r="H1913" s="170"/>
      <c r="I1913" s="172"/>
      <c r="J1913" s="172"/>
      <c r="K1913" s="193"/>
      <c r="L1913" s="193"/>
      <c r="M1913" s="193"/>
      <c r="N1913" s="193"/>
      <c r="O1913" s="193"/>
      <c r="P1913" s="193"/>
      <c r="R1913" s="194"/>
      <c r="S1913" s="195" t="str">
        <f t="shared" ref="S1913:AX1913" si="2201">S$20</f>
        <v>S$16</v>
      </c>
      <c r="T1913" s="195" t="str">
        <f t="shared" si="2201"/>
        <v>T$16</v>
      </c>
      <c r="U1913" s="195" t="str">
        <f t="shared" si="2201"/>
        <v>U$16</v>
      </c>
      <c r="V1913" s="195" t="str">
        <f t="shared" si="2201"/>
        <v>V$16</v>
      </c>
      <c r="W1913" s="195" t="str">
        <f t="shared" si="2201"/>
        <v>W$16</v>
      </c>
      <c r="X1913" s="195" t="str">
        <f t="shared" si="2201"/>
        <v>X$16</v>
      </c>
      <c r="Y1913" s="195" t="str">
        <f t="shared" si="2201"/>
        <v>Y$16</v>
      </c>
      <c r="Z1913" s="195" t="str">
        <f t="shared" si="2201"/>
        <v>Z$16</v>
      </c>
      <c r="AA1913" s="195" t="str">
        <f t="shared" si="2201"/>
        <v>AA$16</v>
      </c>
      <c r="AB1913" s="195" t="str">
        <f t="shared" si="2201"/>
        <v>AB$16</v>
      </c>
      <c r="AC1913" s="195" t="str">
        <f t="shared" si="2201"/>
        <v>AC$16</v>
      </c>
      <c r="AD1913" s="195" t="str">
        <f t="shared" si="2201"/>
        <v>AD$16</v>
      </c>
      <c r="AE1913" s="195" t="str">
        <f t="shared" si="2201"/>
        <v>AE$16</v>
      </c>
      <c r="AF1913" s="195" t="str">
        <f t="shared" si="2201"/>
        <v>AF$16</v>
      </c>
      <c r="AG1913" s="195" t="str">
        <f t="shared" si="2201"/>
        <v>AG$16</v>
      </c>
      <c r="AH1913" s="195" t="str">
        <f t="shared" si="2201"/>
        <v>AH$16</v>
      </c>
      <c r="AI1913" s="195" t="str">
        <f t="shared" si="2201"/>
        <v>AI$16</v>
      </c>
      <c r="AJ1913" s="195" t="str">
        <f t="shared" si="2201"/>
        <v>AJ$16</v>
      </c>
      <c r="AK1913" s="195" t="str">
        <f t="shared" si="2201"/>
        <v>AK$16</v>
      </c>
      <c r="AL1913" s="195" t="str">
        <f t="shared" si="2201"/>
        <v>AL$16</v>
      </c>
      <c r="AM1913" s="195" t="str">
        <f t="shared" si="2201"/>
        <v>AM$16</v>
      </c>
      <c r="AN1913" s="195" t="str">
        <f t="shared" si="2201"/>
        <v>AN$16</v>
      </c>
      <c r="AO1913" s="195" t="str">
        <f t="shared" si="2201"/>
        <v>AO$16</v>
      </c>
      <c r="AP1913" s="195" t="str">
        <f t="shared" si="2201"/>
        <v>AP$16</v>
      </c>
      <c r="AQ1913" s="195" t="str">
        <f t="shared" si="2201"/>
        <v>AQ$16</v>
      </c>
      <c r="AR1913" s="195" t="str">
        <f t="shared" si="2201"/>
        <v>AR$16</v>
      </c>
      <c r="AS1913" s="195" t="str">
        <f t="shared" si="2201"/>
        <v>AS$16</v>
      </c>
      <c r="AT1913" s="195" t="str">
        <f t="shared" si="2201"/>
        <v>AT$16</v>
      </c>
      <c r="AU1913" s="195" t="str">
        <f t="shared" si="2201"/>
        <v>AU$16</v>
      </c>
      <c r="AV1913" s="195" t="str">
        <f t="shared" si="2201"/>
        <v>AV$16</v>
      </c>
      <c r="AW1913" s="195" t="str">
        <f t="shared" si="2201"/>
        <v>AW$16</v>
      </c>
      <c r="AX1913" s="195" t="str">
        <f t="shared" si="2201"/>
        <v>AX$16</v>
      </c>
      <c r="AY1913" s="195" t="str">
        <f t="shared" ref="AY1913:CD1913" si="2202">AY$20</f>
        <v>AY$16</v>
      </c>
      <c r="AZ1913" s="195" t="str">
        <f t="shared" si="2202"/>
        <v>AZ$16</v>
      </c>
      <c r="BA1913" s="195" t="str">
        <f t="shared" si="2202"/>
        <v>BA$16</v>
      </c>
      <c r="BB1913" s="195" t="str">
        <f t="shared" si="2202"/>
        <v>BB$16</v>
      </c>
      <c r="BC1913" s="195" t="str">
        <f t="shared" si="2202"/>
        <v>BC$16</v>
      </c>
      <c r="BD1913" s="195" t="str">
        <f t="shared" si="2202"/>
        <v>BD$16</v>
      </c>
      <c r="BE1913" s="195" t="str">
        <f t="shared" si="2202"/>
        <v>BE$16</v>
      </c>
      <c r="BF1913" s="195" t="str">
        <f t="shared" si="2202"/>
        <v>BF$16</v>
      </c>
      <c r="BG1913" s="195" t="str">
        <f t="shared" si="2202"/>
        <v>BG$16</v>
      </c>
      <c r="BH1913" s="195" t="str">
        <f t="shared" si="2202"/>
        <v>BH$16</v>
      </c>
      <c r="BI1913" s="195" t="str">
        <f t="shared" si="2202"/>
        <v>BI$16</v>
      </c>
      <c r="BJ1913" s="195" t="str">
        <f t="shared" si="2202"/>
        <v>BJ$16</v>
      </c>
      <c r="BK1913" s="195" t="str">
        <f t="shared" si="2202"/>
        <v>BK$16</v>
      </c>
      <c r="BL1913" s="195" t="str">
        <f t="shared" si="2202"/>
        <v>BL$16</v>
      </c>
      <c r="BM1913" s="195" t="str">
        <f t="shared" si="2202"/>
        <v>BM$16</v>
      </c>
      <c r="BN1913" s="195" t="str">
        <f t="shared" si="2202"/>
        <v>BN$16</v>
      </c>
      <c r="BO1913" s="195" t="str">
        <f t="shared" si="2202"/>
        <v>BO$16</v>
      </c>
      <c r="BP1913" s="195" t="str">
        <f t="shared" si="2202"/>
        <v>BP$16</v>
      </c>
      <c r="BQ1913" s="195" t="str">
        <f t="shared" si="2202"/>
        <v>BQ$16</v>
      </c>
      <c r="BR1913" s="195" t="str">
        <f t="shared" si="2202"/>
        <v>BR$16</v>
      </c>
      <c r="BS1913" s="195" t="str">
        <f t="shared" si="2202"/>
        <v>BS$16</v>
      </c>
      <c r="BT1913" s="195" t="str">
        <f t="shared" si="2202"/>
        <v>BT$16</v>
      </c>
      <c r="BU1913" s="195" t="str">
        <f t="shared" si="2202"/>
        <v>BU$16</v>
      </c>
      <c r="BV1913" s="195" t="str">
        <f t="shared" si="2202"/>
        <v>BV$16</v>
      </c>
      <c r="BW1913" s="195" t="str">
        <f t="shared" si="2202"/>
        <v>BW$16</v>
      </c>
      <c r="BX1913" s="195" t="str">
        <f t="shared" si="2202"/>
        <v>BX$16</v>
      </c>
      <c r="BY1913" s="195" t="str">
        <f t="shared" si="2202"/>
        <v>BY$16</v>
      </c>
      <c r="BZ1913" s="195" t="str">
        <f t="shared" si="2202"/>
        <v>BZ$16</v>
      </c>
      <c r="CA1913" s="195" t="str">
        <f t="shared" si="2202"/>
        <v>CA$16</v>
      </c>
      <c r="CB1913" s="195" t="str">
        <f t="shared" si="2202"/>
        <v>CB$16</v>
      </c>
      <c r="CC1913" s="195" t="str">
        <f t="shared" si="2202"/>
        <v>CC$16</v>
      </c>
      <c r="CD1913" s="195" t="str">
        <f t="shared" si="2202"/>
        <v>CD$16</v>
      </c>
      <c r="CE1913" s="195" t="str">
        <f t="shared" ref="CE1913:CK1913" si="2203">CE$20</f>
        <v>CE$16</v>
      </c>
      <c r="CF1913" s="195" t="str">
        <f t="shared" si="2203"/>
        <v>CF$16</v>
      </c>
      <c r="CG1913" s="195" t="str">
        <f t="shared" si="2203"/>
        <v>CG$16</v>
      </c>
      <c r="CH1913" s="195" t="str">
        <f t="shared" si="2203"/>
        <v>CH$16</v>
      </c>
      <c r="CI1913" s="195" t="str">
        <f t="shared" si="2203"/>
        <v>CI$16</v>
      </c>
      <c r="CJ1913" s="195" t="str">
        <f t="shared" si="2203"/>
        <v>CJ$16</v>
      </c>
      <c r="CK1913" s="195" t="str">
        <f t="shared" si="2203"/>
        <v>CK$16</v>
      </c>
    </row>
    <row r="1914" spans="2:89" x14ac:dyDescent="0.35">
      <c r="B1914" s="171" t="s">
        <v>462</v>
      </c>
      <c r="E1914" s="8"/>
      <c r="H1914" s="196"/>
      <c r="I1914" s="197"/>
      <c r="J1914" s="197"/>
      <c r="K1914" s="198"/>
      <c r="L1914" s="198"/>
      <c r="M1914" s="198"/>
      <c r="N1914" s="198"/>
      <c r="O1914" s="198"/>
      <c r="P1914" s="198"/>
      <c r="R1914" s="198"/>
      <c r="S1914" s="195" t="str">
        <f t="shared" ref="S1914:AX1914" si="2204">S$21</f>
        <v>S$17</v>
      </c>
      <c r="T1914" s="195" t="str">
        <f t="shared" si="2204"/>
        <v>T$17</v>
      </c>
      <c r="U1914" s="195" t="str">
        <f t="shared" si="2204"/>
        <v>U$17</v>
      </c>
      <c r="V1914" s="195" t="str">
        <f t="shared" si="2204"/>
        <v>V$17</v>
      </c>
      <c r="W1914" s="195" t="str">
        <f t="shared" si="2204"/>
        <v>W$17</v>
      </c>
      <c r="X1914" s="195" t="str">
        <f t="shared" si="2204"/>
        <v>X$17</v>
      </c>
      <c r="Y1914" s="195" t="str">
        <f t="shared" si="2204"/>
        <v>Y$17</v>
      </c>
      <c r="Z1914" s="195" t="str">
        <f t="shared" si="2204"/>
        <v>Z$17</v>
      </c>
      <c r="AA1914" s="195" t="str">
        <f t="shared" si="2204"/>
        <v>AA$17</v>
      </c>
      <c r="AB1914" s="195" t="str">
        <f t="shared" si="2204"/>
        <v>AB$17</v>
      </c>
      <c r="AC1914" s="195" t="str">
        <f t="shared" si="2204"/>
        <v>AC$17</v>
      </c>
      <c r="AD1914" s="195" t="str">
        <f t="shared" si="2204"/>
        <v>AD$17</v>
      </c>
      <c r="AE1914" s="195" t="str">
        <f t="shared" si="2204"/>
        <v>AE$17</v>
      </c>
      <c r="AF1914" s="195" t="str">
        <f t="shared" si="2204"/>
        <v>AF$17</v>
      </c>
      <c r="AG1914" s="195" t="str">
        <f t="shared" si="2204"/>
        <v>AG$17</v>
      </c>
      <c r="AH1914" s="195" t="str">
        <f t="shared" si="2204"/>
        <v>AH$17</v>
      </c>
      <c r="AI1914" s="195" t="str">
        <f t="shared" si="2204"/>
        <v>AI$17</v>
      </c>
      <c r="AJ1914" s="195" t="str">
        <f t="shared" si="2204"/>
        <v>AJ$17</v>
      </c>
      <c r="AK1914" s="195" t="str">
        <f t="shared" si="2204"/>
        <v>AK$17</v>
      </c>
      <c r="AL1914" s="195" t="str">
        <f t="shared" si="2204"/>
        <v>AL$17</v>
      </c>
      <c r="AM1914" s="195" t="str">
        <f t="shared" si="2204"/>
        <v>AM$17</v>
      </c>
      <c r="AN1914" s="195" t="str">
        <f t="shared" si="2204"/>
        <v>AN$17</v>
      </c>
      <c r="AO1914" s="195" t="str">
        <f t="shared" si="2204"/>
        <v>AO$17</v>
      </c>
      <c r="AP1914" s="195" t="str">
        <f t="shared" si="2204"/>
        <v>AP$17</v>
      </c>
      <c r="AQ1914" s="195" t="str">
        <f t="shared" si="2204"/>
        <v>AQ$17</v>
      </c>
      <c r="AR1914" s="195" t="str">
        <f t="shared" si="2204"/>
        <v>AR$17</v>
      </c>
      <c r="AS1914" s="195" t="str">
        <f t="shared" si="2204"/>
        <v>AS$17</v>
      </c>
      <c r="AT1914" s="195" t="str">
        <f t="shared" si="2204"/>
        <v>AT$17</v>
      </c>
      <c r="AU1914" s="195" t="str">
        <f t="shared" si="2204"/>
        <v>AU$17</v>
      </c>
      <c r="AV1914" s="195" t="str">
        <f t="shared" si="2204"/>
        <v>AV$17</v>
      </c>
      <c r="AW1914" s="195" t="str">
        <f t="shared" si="2204"/>
        <v>AW$17</v>
      </c>
      <c r="AX1914" s="195" t="str">
        <f t="shared" si="2204"/>
        <v>AX$17</v>
      </c>
      <c r="AY1914" s="195" t="str">
        <f t="shared" ref="AY1914:CD1914" si="2205">AY$21</f>
        <v>AY$17</v>
      </c>
      <c r="AZ1914" s="195" t="str">
        <f t="shared" si="2205"/>
        <v>AZ$17</v>
      </c>
      <c r="BA1914" s="195" t="str">
        <f t="shared" si="2205"/>
        <v>BA$17</v>
      </c>
      <c r="BB1914" s="195" t="str">
        <f t="shared" si="2205"/>
        <v>BB$17</v>
      </c>
      <c r="BC1914" s="195" t="str">
        <f t="shared" si="2205"/>
        <v>BC$17</v>
      </c>
      <c r="BD1914" s="195" t="str">
        <f t="shared" si="2205"/>
        <v>BD$17</v>
      </c>
      <c r="BE1914" s="195" t="str">
        <f t="shared" si="2205"/>
        <v>BE$17</v>
      </c>
      <c r="BF1914" s="195" t="str">
        <f t="shared" si="2205"/>
        <v>BF$17</v>
      </c>
      <c r="BG1914" s="195" t="str">
        <f t="shared" si="2205"/>
        <v>BG$17</v>
      </c>
      <c r="BH1914" s="195" t="str">
        <f t="shared" si="2205"/>
        <v>BH$17</v>
      </c>
      <c r="BI1914" s="195" t="str">
        <f t="shared" si="2205"/>
        <v>BI$17</v>
      </c>
      <c r="BJ1914" s="195" t="str">
        <f t="shared" si="2205"/>
        <v>BJ$17</v>
      </c>
      <c r="BK1914" s="195" t="str">
        <f t="shared" si="2205"/>
        <v>BK$17</v>
      </c>
      <c r="BL1914" s="195" t="str">
        <f t="shared" si="2205"/>
        <v>BL$17</v>
      </c>
      <c r="BM1914" s="195" t="str">
        <f t="shared" si="2205"/>
        <v>BM$17</v>
      </c>
      <c r="BN1914" s="195" t="str">
        <f t="shared" si="2205"/>
        <v>BN$17</v>
      </c>
      <c r="BO1914" s="195" t="str">
        <f t="shared" si="2205"/>
        <v>BO$17</v>
      </c>
      <c r="BP1914" s="195" t="str">
        <f t="shared" si="2205"/>
        <v>BP$17</v>
      </c>
      <c r="BQ1914" s="195" t="str">
        <f t="shared" si="2205"/>
        <v>BQ$17</v>
      </c>
      <c r="BR1914" s="195" t="str">
        <f t="shared" si="2205"/>
        <v>BR$17</v>
      </c>
      <c r="BS1914" s="195" t="str">
        <f t="shared" si="2205"/>
        <v>BS$17</v>
      </c>
      <c r="BT1914" s="195" t="str">
        <f t="shared" si="2205"/>
        <v>BT$17</v>
      </c>
      <c r="BU1914" s="195" t="str">
        <f t="shared" si="2205"/>
        <v>BU$17</v>
      </c>
      <c r="BV1914" s="195" t="str">
        <f t="shared" si="2205"/>
        <v>BV$17</v>
      </c>
      <c r="BW1914" s="195" t="str">
        <f t="shared" si="2205"/>
        <v>BW$17</v>
      </c>
      <c r="BX1914" s="195" t="str">
        <f t="shared" si="2205"/>
        <v>BX$17</v>
      </c>
      <c r="BY1914" s="195" t="str">
        <f t="shared" si="2205"/>
        <v>BY$17</v>
      </c>
      <c r="BZ1914" s="195" t="str">
        <f t="shared" si="2205"/>
        <v>BZ$17</v>
      </c>
      <c r="CA1914" s="195" t="str">
        <f t="shared" si="2205"/>
        <v>CA$17</v>
      </c>
      <c r="CB1914" s="195" t="str">
        <f t="shared" si="2205"/>
        <v>CB$17</v>
      </c>
      <c r="CC1914" s="195" t="str">
        <f t="shared" si="2205"/>
        <v>CC$17</v>
      </c>
      <c r="CD1914" s="195" t="str">
        <f t="shared" si="2205"/>
        <v>CD$17</v>
      </c>
      <c r="CE1914" s="195" t="str">
        <f t="shared" ref="CE1914:CK1914" si="2206">CE$21</f>
        <v>CE$17</v>
      </c>
      <c r="CF1914" s="195" t="str">
        <f t="shared" si="2206"/>
        <v>CF$17</v>
      </c>
      <c r="CG1914" s="195" t="str">
        <f t="shared" si="2206"/>
        <v>CG$17</v>
      </c>
      <c r="CH1914" s="195" t="str">
        <f t="shared" si="2206"/>
        <v>CH$17</v>
      </c>
      <c r="CI1914" s="195" t="str">
        <f t="shared" si="2206"/>
        <v>CI$17</v>
      </c>
      <c r="CJ1914" s="195" t="str">
        <f t="shared" si="2206"/>
        <v>CJ$17</v>
      </c>
      <c r="CK1914" s="195" t="str">
        <f t="shared" si="2206"/>
        <v>CK$17</v>
      </c>
    </row>
    <row r="1915" spans="2:89" x14ac:dyDescent="0.35">
      <c r="B1915" s="171" t="s">
        <v>491</v>
      </c>
      <c r="E1915" s="8"/>
      <c r="H1915" s="196"/>
      <c r="I1915" s="197"/>
      <c r="J1915" s="197"/>
      <c r="K1915" s="198"/>
      <c r="L1915" s="198"/>
      <c r="M1915" s="198"/>
      <c r="N1915" s="198"/>
      <c r="O1915" s="198"/>
      <c r="P1915" s="198"/>
      <c r="R1915" s="198"/>
      <c r="S1915" s="186"/>
      <c r="T1915" s="186"/>
      <c r="U1915" s="186"/>
      <c r="V1915" s="186"/>
      <c r="W1915" s="186"/>
      <c r="X1915" s="186"/>
      <c r="Y1915" s="186"/>
      <c r="Z1915" s="186"/>
      <c r="AA1915" s="186"/>
      <c r="AB1915" s="186"/>
      <c r="AC1915" s="186"/>
      <c r="AD1915" s="186"/>
      <c r="AE1915" s="186"/>
      <c r="AF1915" s="186"/>
      <c r="AG1915" s="186"/>
      <c r="AH1915" s="186"/>
      <c r="AI1915" s="186"/>
      <c r="AJ1915" s="186"/>
      <c r="AK1915" s="186"/>
      <c r="AL1915" s="186"/>
      <c r="AM1915" s="186"/>
      <c r="AN1915" s="186"/>
      <c r="AO1915" s="186"/>
      <c r="AP1915" s="186"/>
      <c r="AQ1915" s="186"/>
      <c r="AR1915" s="186"/>
      <c r="AS1915" s="186"/>
      <c r="AT1915" s="186"/>
      <c r="AU1915" s="186"/>
      <c r="AV1915" s="186"/>
      <c r="AW1915" s="186"/>
      <c r="AX1915" s="186"/>
      <c r="AY1915" s="186"/>
      <c r="AZ1915" s="186"/>
      <c r="BA1915" s="186"/>
      <c r="BB1915" s="186"/>
      <c r="BC1915" s="186"/>
      <c r="BD1915" s="186"/>
      <c r="BE1915" s="186"/>
      <c r="BF1915" s="186"/>
      <c r="BG1915" s="186"/>
      <c r="BH1915" s="186"/>
      <c r="BI1915" s="186"/>
      <c r="BJ1915" s="186"/>
      <c r="BK1915" s="186"/>
      <c r="BL1915" s="186"/>
      <c r="BM1915" s="186"/>
      <c r="BN1915" s="186"/>
      <c r="BO1915" s="186"/>
      <c r="BP1915" s="186"/>
      <c r="BQ1915" s="186"/>
      <c r="BR1915" s="186"/>
      <c r="BS1915" s="186"/>
      <c r="BT1915" s="186"/>
      <c r="BU1915" s="186"/>
      <c r="BV1915" s="186"/>
      <c r="BW1915" s="186"/>
      <c r="BX1915" s="186"/>
      <c r="BY1915" s="186"/>
      <c r="BZ1915" s="186"/>
      <c r="CA1915" s="186"/>
      <c r="CB1915" s="186"/>
      <c r="CC1915" s="186"/>
      <c r="CD1915" s="186"/>
      <c r="CE1915" s="186"/>
      <c r="CF1915" s="186"/>
      <c r="CG1915" s="186"/>
      <c r="CH1915" s="186"/>
      <c r="CI1915" s="186"/>
      <c r="CJ1915" s="186"/>
      <c r="CK1915" s="186"/>
    </row>
    <row r="1916" spans="2:89" x14ac:dyDescent="0.35">
      <c r="B1916" s="171" t="s">
        <v>505</v>
      </c>
      <c r="E1916" s="8"/>
      <c r="H1916" s="196"/>
      <c r="I1916" s="197"/>
      <c r="J1916" s="197"/>
      <c r="K1916" s="198"/>
      <c r="L1916" s="198"/>
      <c r="M1916" s="198"/>
      <c r="N1916" s="198"/>
      <c r="O1916" s="198"/>
      <c r="P1916" s="198"/>
      <c r="R1916" s="198"/>
      <c r="S1916" s="186"/>
      <c r="T1916" s="186"/>
      <c r="U1916" s="186"/>
      <c r="V1916" s="186"/>
      <c r="W1916" s="186"/>
      <c r="X1916" s="186"/>
      <c r="Y1916" s="186"/>
      <c r="Z1916" s="186"/>
      <c r="AA1916" s="186"/>
      <c r="AB1916" s="186"/>
      <c r="AC1916" s="186"/>
      <c r="AD1916" s="186"/>
      <c r="AE1916" s="186"/>
      <c r="AF1916" s="186"/>
      <c r="AG1916" s="186"/>
      <c r="AH1916" s="186"/>
      <c r="AI1916" s="186"/>
      <c r="AJ1916" s="186"/>
      <c r="AK1916" s="186"/>
      <c r="AL1916" s="186"/>
      <c r="AM1916" s="186"/>
      <c r="AN1916" s="186"/>
      <c r="AO1916" s="186"/>
      <c r="AP1916" s="186"/>
      <c r="AQ1916" s="186"/>
      <c r="AR1916" s="186"/>
      <c r="AS1916" s="186"/>
      <c r="AT1916" s="186"/>
      <c r="AU1916" s="186"/>
      <c r="AV1916" s="186"/>
      <c r="AW1916" s="186"/>
      <c r="AX1916" s="186"/>
      <c r="AY1916" s="186"/>
      <c r="AZ1916" s="186"/>
      <c r="BA1916" s="186"/>
      <c r="BB1916" s="186"/>
      <c r="BC1916" s="186"/>
      <c r="BD1916" s="186"/>
      <c r="BE1916" s="186"/>
      <c r="BF1916" s="186"/>
      <c r="BG1916" s="186"/>
      <c r="BH1916" s="186"/>
      <c r="BI1916" s="186"/>
      <c r="BJ1916" s="186"/>
      <c r="BK1916" s="186"/>
      <c r="BL1916" s="186"/>
      <c r="BM1916" s="186"/>
      <c r="BN1916" s="186"/>
      <c r="BO1916" s="186"/>
      <c r="BP1916" s="186"/>
      <c r="BQ1916" s="186"/>
      <c r="BR1916" s="186"/>
      <c r="BS1916" s="186"/>
      <c r="BT1916" s="186"/>
      <c r="BU1916" s="186"/>
      <c r="BV1916" s="186"/>
      <c r="BW1916" s="186"/>
      <c r="BX1916" s="186"/>
      <c r="BY1916" s="186"/>
      <c r="BZ1916" s="186"/>
      <c r="CA1916" s="186"/>
      <c r="CB1916" s="186"/>
      <c r="CC1916" s="186"/>
      <c r="CD1916" s="186"/>
      <c r="CE1916" s="186"/>
      <c r="CF1916" s="186"/>
      <c r="CG1916" s="186"/>
      <c r="CH1916" s="186"/>
      <c r="CI1916" s="186"/>
      <c r="CJ1916" s="186"/>
      <c r="CK1916" s="186"/>
    </row>
    <row r="1917" spans="2:89" x14ac:dyDescent="0.35">
      <c r="B1917" s="171" t="s">
        <v>463</v>
      </c>
      <c r="E1917" s="8"/>
      <c r="H1917" s="196"/>
      <c r="I1917" s="197"/>
      <c r="J1917" s="197"/>
      <c r="K1917" s="198"/>
      <c r="L1917" s="198"/>
      <c r="M1917" s="198"/>
      <c r="N1917" s="198"/>
      <c r="O1917" s="198"/>
      <c r="P1917" s="198"/>
      <c r="R1917" s="198"/>
      <c r="S1917" s="186" t="str">
        <f t="shared" ref="S1917:AX1917" si="2207">S$22</f>
        <v>S$18</v>
      </c>
      <c r="T1917" s="186" t="str">
        <f t="shared" si="2207"/>
        <v>T$18</v>
      </c>
      <c r="U1917" s="186" t="str">
        <f t="shared" si="2207"/>
        <v>U$18</v>
      </c>
      <c r="V1917" s="186" t="str">
        <f t="shared" si="2207"/>
        <v>V$18</v>
      </c>
      <c r="W1917" s="186" t="str">
        <f t="shared" si="2207"/>
        <v>W$18</v>
      </c>
      <c r="X1917" s="186" t="str">
        <f t="shared" si="2207"/>
        <v>X$18</v>
      </c>
      <c r="Y1917" s="186" t="str">
        <f t="shared" si="2207"/>
        <v>Y$18</v>
      </c>
      <c r="Z1917" s="186" t="str">
        <f t="shared" si="2207"/>
        <v>Z$18</v>
      </c>
      <c r="AA1917" s="186" t="str">
        <f t="shared" si="2207"/>
        <v>AA$18</v>
      </c>
      <c r="AB1917" s="186" t="str">
        <f t="shared" si="2207"/>
        <v>AB$18</v>
      </c>
      <c r="AC1917" s="186" t="str">
        <f t="shared" si="2207"/>
        <v>AC$18</v>
      </c>
      <c r="AD1917" s="186" t="str">
        <f t="shared" si="2207"/>
        <v>AD$18</v>
      </c>
      <c r="AE1917" s="186" t="str">
        <f t="shared" si="2207"/>
        <v>AE$18</v>
      </c>
      <c r="AF1917" s="186" t="str">
        <f t="shared" si="2207"/>
        <v>AF$18</v>
      </c>
      <c r="AG1917" s="186" t="str">
        <f t="shared" si="2207"/>
        <v>AG$18</v>
      </c>
      <c r="AH1917" s="186" t="str">
        <f t="shared" si="2207"/>
        <v>AH$18</v>
      </c>
      <c r="AI1917" s="186" t="str">
        <f t="shared" si="2207"/>
        <v>AI$18</v>
      </c>
      <c r="AJ1917" s="186" t="str">
        <f t="shared" si="2207"/>
        <v>AJ$18</v>
      </c>
      <c r="AK1917" s="186" t="str">
        <f t="shared" si="2207"/>
        <v>AK$18</v>
      </c>
      <c r="AL1917" s="186" t="str">
        <f t="shared" si="2207"/>
        <v>AL$18</v>
      </c>
      <c r="AM1917" s="186" t="str">
        <f t="shared" si="2207"/>
        <v>AM$18</v>
      </c>
      <c r="AN1917" s="186" t="str">
        <f t="shared" si="2207"/>
        <v>AN$18</v>
      </c>
      <c r="AO1917" s="186" t="str">
        <f t="shared" si="2207"/>
        <v>AO$18</v>
      </c>
      <c r="AP1917" s="186" t="str">
        <f t="shared" si="2207"/>
        <v>AP$18</v>
      </c>
      <c r="AQ1917" s="186" t="str">
        <f t="shared" si="2207"/>
        <v>AQ$18</v>
      </c>
      <c r="AR1917" s="186" t="str">
        <f t="shared" si="2207"/>
        <v>AR$18</v>
      </c>
      <c r="AS1917" s="186" t="str">
        <f t="shared" si="2207"/>
        <v>AS$18</v>
      </c>
      <c r="AT1917" s="186" t="str">
        <f t="shared" si="2207"/>
        <v>AT$18</v>
      </c>
      <c r="AU1917" s="186" t="str">
        <f t="shared" si="2207"/>
        <v>AU$18</v>
      </c>
      <c r="AV1917" s="186" t="str">
        <f t="shared" si="2207"/>
        <v>AV$18</v>
      </c>
      <c r="AW1917" s="186" t="str">
        <f t="shared" si="2207"/>
        <v>AW$18</v>
      </c>
      <c r="AX1917" s="186" t="str">
        <f t="shared" si="2207"/>
        <v>AX$18</v>
      </c>
      <c r="AY1917" s="186" t="str">
        <f t="shared" ref="AY1917:CD1917" si="2208">AY$22</f>
        <v>AY$18</v>
      </c>
      <c r="AZ1917" s="186" t="str">
        <f t="shared" si="2208"/>
        <v>AZ$18</v>
      </c>
      <c r="BA1917" s="186" t="str">
        <f t="shared" si="2208"/>
        <v>BA$18</v>
      </c>
      <c r="BB1917" s="186" t="str">
        <f t="shared" si="2208"/>
        <v>BB$18</v>
      </c>
      <c r="BC1917" s="186" t="str">
        <f t="shared" si="2208"/>
        <v>BC$18</v>
      </c>
      <c r="BD1917" s="186" t="str">
        <f t="shared" si="2208"/>
        <v>BD$18</v>
      </c>
      <c r="BE1917" s="186" t="str">
        <f t="shared" si="2208"/>
        <v>BE$18</v>
      </c>
      <c r="BF1917" s="186" t="str">
        <f t="shared" si="2208"/>
        <v>BF$18</v>
      </c>
      <c r="BG1917" s="186" t="str">
        <f t="shared" si="2208"/>
        <v>BG$18</v>
      </c>
      <c r="BH1917" s="186" t="str">
        <f t="shared" si="2208"/>
        <v>BH$18</v>
      </c>
      <c r="BI1917" s="186" t="str">
        <f t="shared" si="2208"/>
        <v>BI$18</v>
      </c>
      <c r="BJ1917" s="186" t="str">
        <f t="shared" si="2208"/>
        <v>BJ$18</v>
      </c>
      <c r="BK1917" s="186" t="str">
        <f t="shared" si="2208"/>
        <v>BK$18</v>
      </c>
      <c r="BL1917" s="186" t="str">
        <f t="shared" si="2208"/>
        <v>BL$18</v>
      </c>
      <c r="BM1917" s="186" t="str">
        <f t="shared" si="2208"/>
        <v>BM$18</v>
      </c>
      <c r="BN1917" s="186" t="str">
        <f t="shared" si="2208"/>
        <v>BN$18</v>
      </c>
      <c r="BO1917" s="186" t="str">
        <f t="shared" si="2208"/>
        <v>BO$18</v>
      </c>
      <c r="BP1917" s="186" t="str">
        <f t="shared" si="2208"/>
        <v>BP$18</v>
      </c>
      <c r="BQ1917" s="186" t="str">
        <f t="shared" si="2208"/>
        <v>BQ$18</v>
      </c>
      <c r="BR1917" s="186" t="str">
        <f t="shared" si="2208"/>
        <v>BR$18</v>
      </c>
      <c r="BS1917" s="186" t="str">
        <f t="shared" si="2208"/>
        <v>BS$18</v>
      </c>
      <c r="BT1917" s="186" t="str">
        <f t="shared" si="2208"/>
        <v>BT$18</v>
      </c>
      <c r="BU1917" s="186" t="str">
        <f t="shared" si="2208"/>
        <v>BU$18</v>
      </c>
      <c r="BV1917" s="186" t="str">
        <f t="shared" si="2208"/>
        <v>BV$18</v>
      </c>
      <c r="BW1917" s="186" t="str">
        <f t="shared" si="2208"/>
        <v>BW$18</v>
      </c>
      <c r="BX1917" s="186" t="str">
        <f t="shared" si="2208"/>
        <v>BX$18</v>
      </c>
      <c r="BY1917" s="186" t="str">
        <f t="shared" si="2208"/>
        <v>BY$18</v>
      </c>
      <c r="BZ1917" s="186" t="str">
        <f t="shared" si="2208"/>
        <v>BZ$18</v>
      </c>
      <c r="CA1917" s="186" t="str">
        <f t="shared" si="2208"/>
        <v>CA$18</v>
      </c>
      <c r="CB1917" s="186" t="str">
        <f t="shared" si="2208"/>
        <v>CB$18</v>
      </c>
      <c r="CC1917" s="186" t="str">
        <f t="shared" si="2208"/>
        <v>CC$18</v>
      </c>
      <c r="CD1917" s="186" t="str">
        <f t="shared" si="2208"/>
        <v>CD$18</v>
      </c>
      <c r="CE1917" s="186" t="str">
        <f t="shared" ref="CE1917:CK1917" si="2209">CE$22</f>
        <v>CE$18</v>
      </c>
      <c r="CF1917" s="186" t="str">
        <f t="shared" si="2209"/>
        <v>CF$18</v>
      </c>
      <c r="CG1917" s="186" t="str">
        <f t="shared" si="2209"/>
        <v>CG$18</v>
      </c>
      <c r="CH1917" s="186" t="str">
        <f t="shared" si="2209"/>
        <v>CH$18</v>
      </c>
      <c r="CI1917" s="186" t="str">
        <f t="shared" si="2209"/>
        <v>CI$18</v>
      </c>
      <c r="CJ1917" s="186" t="str">
        <f t="shared" si="2209"/>
        <v>CJ$18</v>
      </c>
      <c r="CK1917" s="186" t="str">
        <f t="shared" si="2209"/>
        <v>CK$18</v>
      </c>
    </row>
    <row r="1918" spans="2:89" x14ac:dyDescent="0.35">
      <c r="B1918" s="171" t="s">
        <v>464</v>
      </c>
      <c r="E1918" s="8"/>
      <c r="H1918" s="196"/>
      <c r="I1918" s="197"/>
      <c r="J1918" s="197"/>
      <c r="K1918" s="198"/>
      <c r="L1918" s="198"/>
      <c r="M1918" s="198"/>
      <c r="N1918" s="198"/>
      <c r="O1918" s="198"/>
      <c r="P1918" s="198"/>
      <c r="R1918" s="198"/>
      <c r="S1918" s="186" t="str">
        <f t="shared" ref="S1918:AX1918" si="2210">S$23</f>
        <v>S$19</v>
      </c>
      <c r="T1918" s="186" t="str">
        <f t="shared" si="2210"/>
        <v>T$19</v>
      </c>
      <c r="U1918" s="186" t="str">
        <f t="shared" si="2210"/>
        <v>U$19</v>
      </c>
      <c r="V1918" s="186" t="str">
        <f t="shared" si="2210"/>
        <v>V$19</v>
      </c>
      <c r="W1918" s="186" t="str">
        <f t="shared" si="2210"/>
        <v>W$19</v>
      </c>
      <c r="X1918" s="186" t="str">
        <f t="shared" si="2210"/>
        <v>X$19</v>
      </c>
      <c r="Y1918" s="186" t="str">
        <f t="shared" si="2210"/>
        <v>Y$19</v>
      </c>
      <c r="Z1918" s="186" t="str">
        <f t="shared" si="2210"/>
        <v>Z$19</v>
      </c>
      <c r="AA1918" s="186" t="str">
        <f t="shared" si="2210"/>
        <v>AA$19</v>
      </c>
      <c r="AB1918" s="186" t="str">
        <f t="shared" si="2210"/>
        <v>AB$19</v>
      </c>
      <c r="AC1918" s="186" t="str">
        <f t="shared" si="2210"/>
        <v>AC$19</v>
      </c>
      <c r="AD1918" s="186" t="str">
        <f t="shared" si="2210"/>
        <v>AD$19</v>
      </c>
      <c r="AE1918" s="186" t="str">
        <f t="shared" si="2210"/>
        <v>AE$19</v>
      </c>
      <c r="AF1918" s="186" t="str">
        <f t="shared" si="2210"/>
        <v>AF$19</v>
      </c>
      <c r="AG1918" s="186" t="str">
        <f t="shared" si="2210"/>
        <v>AG$19</v>
      </c>
      <c r="AH1918" s="186" t="str">
        <f t="shared" si="2210"/>
        <v>AH$19</v>
      </c>
      <c r="AI1918" s="186" t="str">
        <f t="shared" si="2210"/>
        <v>AI$19</v>
      </c>
      <c r="AJ1918" s="186" t="str">
        <f t="shared" si="2210"/>
        <v>AJ$19</v>
      </c>
      <c r="AK1918" s="186" t="str">
        <f t="shared" si="2210"/>
        <v>AK$19</v>
      </c>
      <c r="AL1918" s="186" t="str">
        <f t="shared" si="2210"/>
        <v>AL$19</v>
      </c>
      <c r="AM1918" s="186" t="str">
        <f t="shared" si="2210"/>
        <v>AM$19</v>
      </c>
      <c r="AN1918" s="186" t="str">
        <f t="shared" si="2210"/>
        <v>AN$19</v>
      </c>
      <c r="AO1918" s="186" t="str">
        <f t="shared" si="2210"/>
        <v>AO$19</v>
      </c>
      <c r="AP1918" s="186" t="str">
        <f t="shared" si="2210"/>
        <v>AP$19</v>
      </c>
      <c r="AQ1918" s="186" t="str">
        <f t="shared" si="2210"/>
        <v>AQ$19</v>
      </c>
      <c r="AR1918" s="186" t="str">
        <f t="shared" si="2210"/>
        <v>AR$19</v>
      </c>
      <c r="AS1918" s="186" t="str">
        <f t="shared" si="2210"/>
        <v>AS$19</v>
      </c>
      <c r="AT1918" s="186" t="str">
        <f t="shared" si="2210"/>
        <v>AT$19</v>
      </c>
      <c r="AU1918" s="186" t="str">
        <f t="shared" si="2210"/>
        <v>AU$19</v>
      </c>
      <c r="AV1918" s="186" t="str">
        <f t="shared" si="2210"/>
        <v>AV$19</v>
      </c>
      <c r="AW1918" s="186" t="str">
        <f t="shared" si="2210"/>
        <v>AW$19</v>
      </c>
      <c r="AX1918" s="186" t="str">
        <f t="shared" si="2210"/>
        <v>AX$19</v>
      </c>
      <c r="AY1918" s="186" t="str">
        <f t="shared" ref="AY1918:CD1918" si="2211">AY$23</f>
        <v>AY$19</v>
      </c>
      <c r="AZ1918" s="186" t="str">
        <f t="shared" si="2211"/>
        <v>AZ$19</v>
      </c>
      <c r="BA1918" s="186" t="str">
        <f t="shared" si="2211"/>
        <v>BA$19</v>
      </c>
      <c r="BB1918" s="186" t="str">
        <f t="shared" si="2211"/>
        <v>BB$19</v>
      </c>
      <c r="BC1918" s="186" t="str">
        <f t="shared" si="2211"/>
        <v>BC$19</v>
      </c>
      <c r="BD1918" s="186" t="str">
        <f t="shared" si="2211"/>
        <v>BD$19</v>
      </c>
      <c r="BE1918" s="186" t="str">
        <f t="shared" si="2211"/>
        <v>BE$19</v>
      </c>
      <c r="BF1918" s="186" t="str">
        <f t="shared" si="2211"/>
        <v>BF$19</v>
      </c>
      <c r="BG1918" s="186" t="str">
        <f t="shared" si="2211"/>
        <v>BG$19</v>
      </c>
      <c r="BH1918" s="186" t="str">
        <f t="shared" si="2211"/>
        <v>BH$19</v>
      </c>
      <c r="BI1918" s="186" t="str">
        <f t="shared" si="2211"/>
        <v>BI$19</v>
      </c>
      <c r="BJ1918" s="186" t="str">
        <f t="shared" si="2211"/>
        <v>BJ$19</v>
      </c>
      <c r="BK1918" s="186" t="str">
        <f t="shared" si="2211"/>
        <v>BK$19</v>
      </c>
      <c r="BL1918" s="186" t="str">
        <f t="shared" si="2211"/>
        <v>BL$19</v>
      </c>
      <c r="BM1918" s="186" t="str">
        <f t="shared" si="2211"/>
        <v>BM$19</v>
      </c>
      <c r="BN1918" s="186" t="str">
        <f t="shared" si="2211"/>
        <v>BN$19</v>
      </c>
      <c r="BO1918" s="186" t="str">
        <f t="shared" si="2211"/>
        <v>BO$19</v>
      </c>
      <c r="BP1918" s="186" t="str">
        <f t="shared" si="2211"/>
        <v>BP$19</v>
      </c>
      <c r="BQ1918" s="186" t="str">
        <f t="shared" si="2211"/>
        <v>BQ$19</v>
      </c>
      <c r="BR1918" s="186" t="str">
        <f t="shared" si="2211"/>
        <v>BR$19</v>
      </c>
      <c r="BS1918" s="186" t="str">
        <f t="shared" si="2211"/>
        <v>BS$19</v>
      </c>
      <c r="BT1918" s="186" t="str">
        <f t="shared" si="2211"/>
        <v>BT$19</v>
      </c>
      <c r="BU1918" s="186" t="str">
        <f t="shared" si="2211"/>
        <v>BU$19</v>
      </c>
      <c r="BV1918" s="186" t="str">
        <f t="shared" si="2211"/>
        <v>BV$19</v>
      </c>
      <c r="BW1918" s="186" t="str">
        <f t="shared" si="2211"/>
        <v>BW$19</v>
      </c>
      <c r="BX1918" s="186" t="str">
        <f t="shared" si="2211"/>
        <v>BX$19</v>
      </c>
      <c r="BY1918" s="186" t="str">
        <f t="shared" si="2211"/>
        <v>BY$19</v>
      </c>
      <c r="BZ1918" s="186" t="str">
        <f t="shared" si="2211"/>
        <v>BZ$19</v>
      </c>
      <c r="CA1918" s="186" t="str">
        <f t="shared" si="2211"/>
        <v>CA$19</v>
      </c>
      <c r="CB1918" s="186" t="str">
        <f t="shared" si="2211"/>
        <v>CB$19</v>
      </c>
      <c r="CC1918" s="186" t="str">
        <f t="shared" si="2211"/>
        <v>CC$19</v>
      </c>
      <c r="CD1918" s="186" t="str">
        <f t="shared" si="2211"/>
        <v>CD$19</v>
      </c>
      <c r="CE1918" s="186" t="str">
        <f t="shared" ref="CE1918:CK1918" si="2212">CE$23</f>
        <v>CE$19</v>
      </c>
      <c r="CF1918" s="186" t="str">
        <f t="shared" si="2212"/>
        <v>CF$19</v>
      </c>
      <c r="CG1918" s="186" t="str">
        <f t="shared" si="2212"/>
        <v>CG$19</v>
      </c>
      <c r="CH1918" s="186" t="str">
        <f t="shared" si="2212"/>
        <v>CH$19</v>
      </c>
      <c r="CI1918" s="186" t="str">
        <f t="shared" si="2212"/>
        <v>CI$19</v>
      </c>
      <c r="CJ1918" s="186" t="str">
        <f t="shared" si="2212"/>
        <v>CJ$19</v>
      </c>
      <c r="CK1918" s="186" t="str">
        <f t="shared" si="2212"/>
        <v>CK$19</v>
      </c>
    </row>
    <row r="1919" spans="2:89" x14ac:dyDescent="0.35">
      <c r="B1919" s="66" t="s">
        <v>164</v>
      </c>
      <c r="C1919" s="31"/>
      <c r="D1919" t="s">
        <v>766</v>
      </c>
      <c r="E1919" s="8" t="str">
        <f t="shared" ref="E1919:E1941" si="2213">ROW()&amp;" "&amp;D1919</f>
        <v>1919 SUB-S</v>
      </c>
      <c r="F1919" t="s">
        <v>447</v>
      </c>
      <c r="G1919" s="31" t="s">
        <v>81</v>
      </c>
      <c r="H1919" s="22"/>
      <c r="I1919" s="288"/>
      <c r="J1919" s="288"/>
      <c r="K1919" s="22"/>
      <c r="L1919" s="22"/>
      <c r="M1919" s="22"/>
      <c r="N1919" s="22"/>
      <c r="O1919" s="22"/>
      <c r="P1919" s="22"/>
      <c r="R1919" s="66"/>
      <c r="S1919" s="289"/>
      <c r="T1919" s="289"/>
      <c r="U1919" s="289"/>
      <c r="V1919" s="289"/>
      <c r="W1919" s="289"/>
      <c r="X1919" s="289"/>
      <c r="Y1919" s="289"/>
      <c r="Z1919" s="289"/>
      <c r="AA1919" s="289"/>
      <c r="AB1919" s="289"/>
      <c r="AC1919" s="289"/>
      <c r="AD1919" s="289"/>
      <c r="AE1919" s="289"/>
      <c r="AF1919" s="289"/>
      <c r="AG1919" s="289"/>
      <c r="AH1919" s="289"/>
      <c r="AI1919" s="289"/>
      <c r="AJ1919" s="289"/>
      <c r="AK1919" s="289"/>
      <c r="AL1919" s="289"/>
      <c r="AM1919" s="289"/>
      <c r="AN1919" s="289"/>
      <c r="AO1919" s="289"/>
      <c r="AP1919" s="289"/>
      <c r="AQ1919" s="289"/>
      <c r="AR1919" s="289"/>
      <c r="AS1919" s="289"/>
      <c r="AT1919" s="289"/>
      <c r="AU1919" s="289"/>
      <c r="AV1919" s="289"/>
      <c r="AW1919" s="289"/>
      <c r="AX1919" s="289"/>
      <c r="AY1919" s="289"/>
      <c r="AZ1919" s="289"/>
      <c r="BA1919" s="289"/>
      <c r="BB1919" s="289"/>
      <c r="BC1919" s="289"/>
      <c r="BD1919" s="289"/>
      <c r="BE1919" s="289"/>
      <c r="BF1919" s="289"/>
      <c r="BG1919" s="289"/>
      <c r="BH1919" s="289"/>
      <c r="BI1919" s="289"/>
      <c r="BJ1919" s="289"/>
      <c r="BK1919" s="289"/>
      <c r="BL1919" s="289"/>
      <c r="BM1919" s="289"/>
      <c r="BN1919" s="289"/>
      <c r="BO1919" s="289"/>
      <c r="BP1919" s="289"/>
      <c r="BQ1919" s="289"/>
      <c r="BR1919" s="289"/>
      <c r="BS1919" s="289"/>
      <c r="BT1919" s="289"/>
      <c r="BU1919" s="289"/>
      <c r="BV1919" s="289"/>
      <c r="BW1919" s="289"/>
      <c r="BX1919" s="289"/>
      <c r="BY1919" s="289"/>
      <c r="BZ1919" s="289"/>
      <c r="CA1919" s="289"/>
      <c r="CB1919" s="289"/>
      <c r="CC1919" s="289"/>
      <c r="CD1919" s="289"/>
      <c r="CE1919" s="289"/>
      <c r="CF1919" s="289"/>
      <c r="CG1919" s="289"/>
      <c r="CH1919" s="289"/>
      <c r="CI1919" s="289"/>
      <c r="CJ1919" s="289"/>
      <c r="CK1919" s="289"/>
    </row>
    <row r="1920" spans="2:89" x14ac:dyDescent="0.35">
      <c r="B1920" s="141" t="str">
        <f>"% of "&amp;B1935&amp;"s "&amp;"- conversion to new subscriber"</f>
        <v>% of primary units - conversion to new subscriber</v>
      </c>
      <c r="D1920" t="s">
        <v>766</v>
      </c>
      <c r="E1920" s="8" t="str">
        <f t="shared" si="2213"/>
        <v>1920 SUB-S</v>
      </c>
      <c r="G1920" t="str">
        <f>E1920</f>
        <v>1920 SUB-S</v>
      </c>
      <c r="H1920" s="12"/>
      <c r="I1920" s="60"/>
      <c r="J1920" s="60"/>
      <c r="K1920" s="16">
        <v>0.1</v>
      </c>
      <c r="L1920" s="16">
        <v>0.1</v>
      </c>
      <c r="M1920" s="16">
        <v>0.1</v>
      </c>
      <c r="N1920" s="16">
        <v>0.1</v>
      </c>
      <c r="O1920" s="16">
        <v>0.1</v>
      </c>
      <c r="P1920" s="16">
        <v>0.1</v>
      </c>
      <c r="R1920" s="20"/>
      <c r="S1920" s="146" cm="1">
        <f t="array" ref="S1920">INDEX($K:$P,ROW(),MATCH(S$3,$K$2:$P$2,0))</f>
        <v>0.1</v>
      </c>
      <c r="T1920" s="146" cm="1">
        <f t="array" ref="T1920">INDEX($K:$P,ROW(),MATCH(T$3,$K$2:$P$2,0))</f>
        <v>0.1</v>
      </c>
      <c r="U1920" s="146" cm="1">
        <f t="array" ref="U1920">INDEX($K:$P,ROW(),MATCH(U$3,$K$2:$P$2,0))</f>
        <v>0.1</v>
      </c>
      <c r="V1920" s="146" cm="1">
        <f t="array" ref="V1920">INDEX($K:$P,ROW(),MATCH(V$3,$K$2:$P$2,0))</f>
        <v>0.1</v>
      </c>
      <c r="W1920" s="146" cm="1">
        <f t="array" ref="W1920">INDEX($K:$P,ROW(),MATCH(W$3,$K$2:$P$2,0))</f>
        <v>0.1</v>
      </c>
      <c r="X1920" s="146" cm="1">
        <f t="array" ref="X1920">INDEX($K:$P,ROW(),MATCH(X$3,$K$2:$P$2,0))</f>
        <v>0.1</v>
      </c>
      <c r="Y1920" s="146" cm="1">
        <f t="array" ref="Y1920">INDEX($K:$P,ROW(),MATCH(Y$3,$K$2:$P$2,0))</f>
        <v>0.1</v>
      </c>
      <c r="Z1920" s="146" cm="1">
        <f t="array" ref="Z1920">INDEX($K:$P,ROW(),MATCH(Z$3,$K$2:$P$2,0))</f>
        <v>0.1</v>
      </c>
      <c r="AA1920" s="146" cm="1">
        <f t="array" ref="AA1920">INDEX($K:$P,ROW(),MATCH(AA$3,$K$2:$P$2,0))</f>
        <v>0.1</v>
      </c>
      <c r="AB1920" s="146" cm="1">
        <f t="array" ref="AB1920">INDEX($K:$P,ROW(),MATCH(AB$3,$K$2:$P$2,0))</f>
        <v>0.1</v>
      </c>
      <c r="AC1920" s="146" cm="1">
        <f t="array" ref="AC1920">INDEX($K:$P,ROW(),MATCH(AC$3,$K$2:$P$2,0))</f>
        <v>0.1</v>
      </c>
      <c r="AD1920" s="146" cm="1">
        <f t="array" ref="AD1920">INDEX($K:$P,ROW(),MATCH(AD$3,$K$2:$P$2,0))</f>
        <v>0.1</v>
      </c>
      <c r="AE1920" s="146" cm="1">
        <f t="array" ref="AE1920">INDEX($K:$P,ROW(),MATCH(AE$3,$K$2:$P$2,0))</f>
        <v>0.1</v>
      </c>
      <c r="AF1920" s="146" cm="1">
        <f t="array" ref="AF1920">INDEX($K:$P,ROW(),MATCH(AF$3,$K$2:$P$2,0))</f>
        <v>0.1</v>
      </c>
      <c r="AG1920" s="146" cm="1">
        <f t="array" ref="AG1920">INDEX($K:$P,ROW(),MATCH(AG$3,$K$2:$P$2,0))</f>
        <v>0.1</v>
      </c>
      <c r="AH1920" s="146" cm="1">
        <f t="array" ref="AH1920">INDEX($K:$P,ROW(),MATCH(AH$3,$K$2:$P$2,0))</f>
        <v>0.1</v>
      </c>
      <c r="AI1920" s="146" cm="1">
        <f t="array" ref="AI1920">INDEX($K:$P,ROW(),MATCH(AI$3,$K$2:$P$2,0))</f>
        <v>0.1</v>
      </c>
      <c r="AJ1920" s="146" cm="1">
        <f t="array" ref="AJ1920">INDEX($K:$P,ROW(),MATCH(AJ$3,$K$2:$P$2,0))</f>
        <v>0.1</v>
      </c>
      <c r="AK1920" s="146" cm="1">
        <f t="array" ref="AK1920">INDEX($K:$P,ROW(),MATCH(AK$3,$K$2:$P$2,0))</f>
        <v>0.1</v>
      </c>
      <c r="AL1920" s="146" cm="1">
        <f t="array" ref="AL1920">INDEX($K:$P,ROW(),MATCH(AL$3,$K$2:$P$2,0))</f>
        <v>0.1</v>
      </c>
      <c r="AM1920" s="146" cm="1">
        <f t="array" ref="AM1920">INDEX($K:$P,ROW(),MATCH(AM$3,$K$2:$P$2,0))</f>
        <v>0.1</v>
      </c>
      <c r="AN1920" s="146" cm="1">
        <f t="array" ref="AN1920">INDEX($K:$P,ROW(),MATCH(AN$3,$K$2:$P$2,0))</f>
        <v>0.1</v>
      </c>
      <c r="AO1920" s="146" cm="1">
        <f t="array" ref="AO1920">INDEX($K:$P,ROW(),MATCH(AO$3,$K$2:$P$2,0))</f>
        <v>0.1</v>
      </c>
      <c r="AP1920" s="146" cm="1">
        <f t="array" ref="AP1920">INDEX($K:$P,ROW(),MATCH(AP$3,$K$2:$P$2,0))</f>
        <v>0.1</v>
      </c>
      <c r="AQ1920" s="146" cm="1">
        <f t="array" ref="AQ1920">INDEX($K:$P,ROW(),MATCH(AQ$3,$K$2:$P$2,0))</f>
        <v>0.1</v>
      </c>
      <c r="AR1920" s="146" cm="1">
        <f t="array" ref="AR1920">INDEX($K:$P,ROW(),MATCH(AR$3,$K$2:$P$2,0))</f>
        <v>0.1</v>
      </c>
      <c r="AS1920" s="146" cm="1">
        <f t="array" ref="AS1920">INDEX($K:$P,ROW(),MATCH(AS$3,$K$2:$P$2,0))</f>
        <v>0.1</v>
      </c>
      <c r="AT1920" s="146" cm="1">
        <f t="array" ref="AT1920">INDEX($K:$P,ROW(),MATCH(AT$3,$K$2:$P$2,0))</f>
        <v>0.1</v>
      </c>
      <c r="AU1920" s="146" cm="1">
        <f t="array" ref="AU1920">INDEX($K:$P,ROW(),MATCH(AU$3,$K$2:$P$2,0))</f>
        <v>0.1</v>
      </c>
      <c r="AV1920" s="146" cm="1">
        <f t="array" ref="AV1920">INDEX($K:$P,ROW(),MATCH(AV$3,$K$2:$P$2,0))</f>
        <v>0.1</v>
      </c>
      <c r="AW1920" s="146" cm="1">
        <f t="array" ref="AW1920">INDEX($K:$P,ROW(),MATCH(AW$3,$K$2:$P$2,0))</f>
        <v>0.1</v>
      </c>
      <c r="AX1920" s="146" cm="1">
        <f t="array" ref="AX1920">INDEX($K:$P,ROW(),MATCH(AX$3,$K$2:$P$2,0))</f>
        <v>0.1</v>
      </c>
      <c r="AY1920" s="146" cm="1">
        <f t="array" ref="AY1920">INDEX($K:$P,ROW(),MATCH(AY$3,$K$2:$P$2,0))</f>
        <v>0.1</v>
      </c>
      <c r="AZ1920" s="146" cm="1">
        <f t="array" ref="AZ1920">INDEX($K:$P,ROW(),MATCH(AZ$3,$K$2:$P$2,0))</f>
        <v>0.1</v>
      </c>
      <c r="BA1920" s="146" cm="1">
        <f t="array" ref="BA1920">INDEX($K:$P,ROW(),MATCH(BA$3,$K$2:$P$2,0))</f>
        <v>0.1</v>
      </c>
      <c r="BB1920" s="146" cm="1">
        <f t="array" ref="BB1920">INDEX($K:$P,ROW(),MATCH(BB$3,$K$2:$P$2,0))</f>
        <v>0.1</v>
      </c>
      <c r="BC1920" s="146" cm="1">
        <f t="array" ref="BC1920">INDEX($K:$P,ROW(),MATCH(BC$3,$K$2:$P$2,0))</f>
        <v>0.1</v>
      </c>
      <c r="BD1920" s="146" cm="1">
        <f t="array" ref="BD1920">INDEX($K:$P,ROW(),MATCH(BD$3,$K$2:$P$2,0))</f>
        <v>0.1</v>
      </c>
      <c r="BE1920" s="146" cm="1">
        <f t="array" ref="BE1920">INDEX($K:$P,ROW(),MATCH(BE$3,$K$2:$P$2,0))</f>
        <v>0.1</v>
      </c>
      <c r="BF1920" s="146" cm="1">
        <f t="array" ref="BF1920">INDEX($K:$P,ROW(),MATCH(BF$3,$K$2:$P$2,0))</f>
        <v>0.1</v>
      </c>
      <c r="BG1920" s="146" cm="1">
        <f t="array" ref="BG1920">INDEX($K:$P,ROW(),MATCH(BG$3,$K$2:$P$2,0))</f>
        <v>0.1</v>
      </c>
      <c r="BH1920" s="146" cm="1">
        <f t="array" ref="BH1920">INDEX($K:$P,ROW(),MATCH(BH$3,$K$2:$P$2,0))</f>
        <v>0.1</v>
      </c>
      <c r="BI1920" s="146" cm="1">
        <f t="array" ref="BI1920">INDEX($K:$P,ROW(),MATCH(BI$3,$K$2:$P$2,0))</f>
        <v>0.1</v>
      </c>
      <c r="BJ1920" s="146" cm="1">
        <f t="array" ref="BJ1920">INDEX($K:$P,ROW(),MATCH(BJ$3,$K$2:$P$2,0))</f>
        <v>0.1</v>
      </c>
      <c r="BK1920" s="146" cm="1">
        <f t="array" ref="BK1920">INDEX($K:$P,ROW(),MATCH(BK$3,$K$2:$P$2,0))</f>
        <v>0.1</v>
      </c>
      <c r="BL1920" s="146" cm="1">
        <f t="array" ref="BL1920">INDEX($K:$P,ROW(),MATCH(BL$3,$K$2:$P$2,0))</f>
        <v>0.1</v>
      </c>
      <c r="BM1920" s="146" cm="1">
        <f t="array" ref="BM1920">INDEX($K:$P,ROW(),MATCH(BM$3,$K$2:$P$2,0))</f>
        <v>0.1</v>
      </c>
      <c r="BN1920" s="146" cm="1">
        <f t="array" ref="BN1920">INDEX($K:$P,ROW(),MATCH(BN$3,$K$2:$P$2,0))</f>
        <v>0.1</v>
      </c>
      <c r="BO1920" s="146" cm="1">
        <f t="array" ref="BO1920">INDEX($K:$P,ROW(),MATCH(BO$3,$K$2:$P$2,0))</f>
        <v>0.1</v>
      </c>
      <c r="BP1920" s="146" cm="1">
        <f t="array" ref="BP1920">INDEX($K:$P,ROW(),MATCH(BP$3,$K$2:$P$2,0))</f>
        <v>0.1</v>
      </c>
      <c r="BQ1920" s="146" cm="1">
        <f t="array" ref="BQ1920">INDEX($K:$P,ROW(),MATCH(BQ$3,$K$2:$P$2,0))</f>
        <v>0.1</v>
      </c>
      <c r="BR1920" s="146" cm="1">
        <f t="array" ref="BR1920">INDEX($K:$P,ROW(),MATCH(BR$3,$K$2:$P$2,0))</f>
        <v>0.1</v>
      </c>
      <c r="BS1920" s="146" cm="1">
        <f t="array" ref="BS1920">INDEX($K:$P,ROW(),MATCH(BS$3,$K$2:$P$2,0))</f>
        <v>0.1</v>
      </c>
      <c r="BT1920" s="146" cm="1">
        <f t="array" ref="BT1920">INDEX($K:$P,ROW(),MATCH(BT$3,$K$2:$P$2,0))</f>
        <v>0.1</v>
      </c>
      <c r="BU1920" s="146" cm="1">
        <f t="array" ref="BU1920">INDEX($K:$P,ROW(),MATCH(BU$3,$K$2:$P$2,0))</f>
        <v>0.1</v>
      </c>
      <c r="BV1920" s="146" cm="1">
        <f t="array" ref="BV1920">INDEX($K:$P,ROW(),MATCH(BV$3,$K$2:$P$2,0))</f>
        <v>0.1</v>
      </c>
      <c r="BW1920" s="146" cm="1">
        <f t="array" ref="BW1920">INDEX($K:$P,ROW(),MATCH(BW$3,$K$2:$P$2,0))</f>
        <v>0.1</v>
      </c>
      <c r="BX1920" s="146" cm="1">
        <f t="array" ref="BX1920">INDEX($K:$P,ROW(),MATCH(BX$3,$K$2:$P$2,0))</f>
        <v>0.1</v>
      </c>
      <c r="BY1920" s="146" cm="1">
        <f t="array" ref="BY1920">INDEX($K:$P,ROW(),MATCH(BY$3,$K$2:$P$2,0))</f>
        <v>0.1</v>
      </c>
      <c r="BZ1920" s="146" cm="1">
        <f t="array" ref="BZ1920">INDEX($K:$P,ROW(),MATCH(BZ$3,$K$2:$P$2,0))</f>
        <v>0.1</v>
      </c>
      <c r="CA1920" s="146" cm="1">
        <f t="array" ref="CA1920">INDEX($K:$P,ROW(),MATCH(CA$3,$K$2:$P$2,0))</f>
        <v>0.1</v>
      </c>
      <c r="CB1920" s="146" cm="1">
        <f t="array" ref="CB1920">INDEX($K:$P,ROW(),MATCH(CB$3,$K$2:$P$2,0))</f>
        <v>0.1</v>
      </c>
      <c r="CC1920" s="146" cm="1">
        <f t="array" ref="CC1920">INDEX($K:$P,ROW(),MATCH(CC$3,$K$2:$P$2,0))</f>
        <v>0.1</v>
      </c>
      <c r="CD1920" s="146" cm="1">
        <f t="array" ref="CD1920">INDEX($K:$P,ROW(),MATCH(CD$3,$K$2:$P$2,0))</f>
        <v>0.1</v>
      </c>
      <c r="CE1920" s="146" cm="1">
        <f t="array" ref="CE1920">INDEX($K:$P,ROW(),MATCH(CE$3,$K$2:$P$2,0))</f>
        <v>0.1</v>
      </c>
      <c r="CF1920" s="146" cm="1">
        <f t="array" ref="CF1920">INDEX($K:$P,ROW(),MATCH(CF$3,$K$2:$P$2,0))</f>
        <v>0.1</v>
      </c>
      <c r="CG1920" s="146" cm="1">
        <f t="array" ref="CG1920">INDEX($K:$P,ROW(),MATCH(CG$3,$K$2:$P$2,0))</f>
        <v>0.1</v>
      </c>
      <c r="CH1920" s="146" cm="1">
        <f t="array" ref="CH1920">INDEX($K:$P,ROW(),MATCH(CH$3,$K$2:$P$2,0))</f>
        <v>0.1</v>
      </c>
      <c r="CI1920" s="146" cm="1">
        <f t="array" ref="CI1920">INDEX($K:$P,ROW(),MATCH(CI$3,$K$2:$P$2,0))</f>
        <v>0.1</v>
      </c>
      <c r="CJ1920" s="146" cm="1">
        <f t="array" ref="CJ1920">INDEX($K:$P,ROW(),MATCH(CJ$3,$K$2:$P$2,0))</f>
        <v>0.1</v>
      </c>
      <c r="CK1920" s="146" cm="1">
        <f t="array" ref="CK1920">INDEX($K:$P,ROW(),MATCH(CK$3,$K$2:$P$2,0))</f>
        <v>0.1</v>
      </c>
    </row>
    <row r="1921" spans="2:89" x14ac:dyDescent="0.35">
      <c r="D1921" t="s">
        <v>766</v>
      </c>
      <c r="E1921" s="8" t="str">
        <f t="shared" si="2213"/>
        <v>1921 SUB-S</v>
      </c>
      <c r="S1921" s="72"/>
      <c r="T1921" s="72"/>
      <c r="U1921" s="72"/>
      <c r="V1921" s="72"/>
      <c r="W1921" s="72"/>
      <c r="X1921" s="72"/>
      <c r="Y1921" s="72"/>
      <c r="Z1921" s="72"/>
      <c r="AA1921" s="72"/>
      <c r="AB1921" s="72"/>
      <c r="AC1921" s="72"/>
      <c r="AD1921" s="72"/>
      <c r="AE1921" s="72"/>
      <c r="AF1921" s="72"/>
      <c r="AG1921" s="72"/>
      <c r="AH1921" s="72"/>
      <c r="AI1921" s="72"/>
      <c r="AJ1921" s="72"/>
      <c r="AK1921" s="72"/>
      <c r="AL1921" s="72"/>
      <c r="AM1921" s="72"/>
      <c r="AN1921" s="72"/>
      <c r="AO1921" s="72"/>
      <c r="AP1921" s="72"/>
      <c r="AQ1921" s="72"/>
      <c r="AR1921" s="72"/>
      <c r="AS1921" s="72"/>
      <c r="AT1921" s="72"/>
      <c r="AU1921" s="72"/>
      <c r="AV1921" s="72"/>
      <c r="AW1921" s="72"/>
      <c r="AX1921" s="72"/>
      <c r="AY1921" s="72"/>
      <c r="AZ1921" s="72"/>
      <c r="BA1921" s="72"/>
      <c r="BB1921" s="72"/>
      <c r="BC1921" s="72"/>
      <c r="BD1921" s="72"/>
      <c r="BE1921" s="72"/>
      <c r="BF1921" s="72"/>
      <c r="BG1921" s="72"/>
      <c r="BH1921" s="72"/>
      <c r="BI1921" s="72"/>
      <c r="BJ1921" s="72"/>
      <c r="BK1921" s="72"/>
      <c r="BL1921" s="72"/>
      <c r="BM1921" s="72"/>
      <c r="BN1921" s="72"/>
      <c r="BO1921" s="72"/>
      <c r="BP1921" s="72"/>
      <c r="BQ1921" s="72"/>
      <c r="BR1921" s="72"/>
      <c r="BS1921" s="72"/>
      <c r="BT1921" s="72"/>
      <c r="BU1921" s="72"/>
      <c r="BV1921" s="72"/>
      <c r="BW1921" s="72"/>
      <c r="BX1921" s="72"/>
      <c r="BY1921" s="72"/>
      <c r="BZ1921" s="72"/>
      <c r="CA1921" s="72"/>
      <c r="CB1921" s="72"/>
      <c r="CC1921" s="72"/>
      <c r="CD1921" s="72"/>
      <c r="CE1921" s="72"/>
      <c r="CF1921" s="72"/>
      <c r="CG1921" s="72"/>
      <c r="CH1921" s="72"/>
      <c r="CI1921" s="72"/>
      <c r="CJ1921" s="72"/>
      <c r="CK1921" s="72"/>
    </row>
    <row r="1922" spans="2:89" x14ac:dyDescent="0.35">
      <c r="B1922" s="95" t="s">
        <v>444</v>
      </c>
      <c r="C1922" s="6"/>
      <c r="D1922" t="s">
        <v>766</v>
      </c>
      <c r="E1922" s="8" t="str">
        <f t="shared" si="2213"/>
        <v>1922 SUB-S</v>
      </c>
      <c r="G1922" s="6"/>
      <c r="H1922" s="12"/>
      <c r="I1922" s="60"/>
      <c r="J1922" s="60"/>
      <c r="S1922" s="72"/>
      <c r="T1922" s="72"/>
      <c r="U1922" s="72"/>
      <c r="V1922" s="72"/>
      <c r="W1922" s="72"/>
      <c r="X1922" s="72"/>
      <c r="Y1922" s="72"/>
      <c r="Z1922" s="72"/>
      <c r="AA1922" s="72"/>
      <c r="AB1922" s="72"/>
      <c r="AC1922" s="72"/>
      <c r="AD1922" s="72"/>
      <c r="AE1922" s="72"/>
      <c r="AF1922" s="72"/>
      <c r="AG1922" s="72"/>
      <c r="AH1922" s="72"/>
      <c r="AI1922" s="72"/>
      <c r="AJ1922" s="72"/>
      <c r="AK1922" s="72"/>
      <c r="AL1922" s="72"/>
      <c r="AM1922" s="72"/>
      <c r="AN1922" s="72"/>
      <c r="AO1922" s="72"/>
      <c r="AP1922" s="72"/>
      <c r="AQ1922" s="72"/>
      <c r="AR1922" s="72"/>
      <c r="AS1922" s="72"/>
      <c r="AT1922" s="72"/>
      <c r="AU1922" s="72"/>
      <c r="AV1922" s="72"/>
      <c r="AW1922" s="72"/>
      <c r="AX1922" s="72"/>
      <c r="AY1922" s="72"/>
      <c r="AZ1922" s="72"/>
      <c r="BA1922" s="72"/>
      <c r="BB1922" s="72"/>
      <c r="BC1922" s="72"/>
      <c r="BD1922" s="72"/>
      <c r="BE1922" s="72"/>
      <c r="BF1922" s="72"/>
      <c r="BG1922" s="72"/>
      <c r="BH1922" s="72"/>
      <c r="BI1922" s="72"/>
      <c r="BJ1922" s="72"/>
      <c r="BK1922" s="72"/>
      <c r="BL1922" s="72"/>
      <c r="BM1922" s="72"/>
      <c r="BN1922" s="72"/>
      <c r="BO1922" s="72"/>
      <c r="BP1922" s="72"/>
      <c r="BQ1922" s="72"/>
      <c r="BR1922" s="72"/>
      <c r="BS1922" s="72"/>
      <c r="BT1922" s="72"/>
      <c r="BU1922" s="72"/>
      <c r="BV1922" s="72"/>
      <c r="BW1922" s="72"/>
      <c r="BX1922" s="72"/>
      <c r="BY1922" s="72"/>
      <c r="BZ1922" s="72"/>
      <c r="CA1922" s="72"/>
      <c r="CB1922" s="72"/>
      <c r="CC1922" s="72"/>
      <c r="CD1922" s="72"/>
      <c r="CE1922" s="72"/>
      <c r="CF1922" s="72"/>
      <c r="CG1922" s="72"/>
      <c r="CH1922" s="72"/>
      <c r="CI1922" s="72"/>
      <c r="CJ1922" s="72"/>
      <c r="CK1922" s="72"/>
    </row>
    <row r="1923" spans="2:89" x14ac:dyDescent="0.35">
      <c r="B1923" s="154" t="s">
        <v>71</v>
      </c>
      <c r="C1923" s="6"/>
      <c r="D1923" t="s">
        <v>766</v>
      </c>
      <c r="E1923" s="8" t="str">
        <f t="shared" si="2213"/>
        <v>1923 SUB-S</v>
      </c>
      <c r="G1923" s="6"/>
      <c r="K1923" s="15">
        <f>SUMIF($4:$4,K$2-1,1921:1921)</f>
        <v>0</v>
      </c>
      <c r="L1923" s="15">
        <f ca="1">K1927</f>
        <v>11400</v>
      </c>
      <c r="M1923" s="15">
        <f ca="1">L1927</f>
        <v>22800</v>
      </c>
      <c r="N1923" s="15">
        <f ca="1">M1927</f>
        <v>34200</v>
      </c>
      <c r="O1923" s="15">
        <f ca="1">N1927</f>
        <v>45600</v>
      </c>
      <c r="P1923" s="15">
        <f ca="1">O1927</f>
        <v>57000</v>
      </c>
      <c r="R1923" s="15"/>
      <c r="S1923" s="76">
        <f t="shared" ref="S1923:AY1923" si="2214">R1927</f>
        <v>0</v>
      </c>
      <c r="T1923" s="76">
        <f t="shared" ca="1" si="2214"/>
        <v>950</v>
      </c>
      <c r="U1923" s="76">
        <f t="shared" ca="1" si="2214"/>
        <v>1900</v>
      </c>
      <c r="V1923" s="76">
        <f t="shared" ca="1" si="2214"/>
        <v>2850</v>
      </c>
      <c r="W1923" s="76">
        <f t="shared" ca="1" si="2214"/>
        <v>3800</v>
      </c>
      <c r="X1923" s="76">
        <f t="shared" ca="1" si="2214"/>
        <v>4750</v>
      </c>
      <c r="Y1923" s="76">
        <f t="shared" ca="1" si="2214"/>
        <v>5700</v>
      </c>
      <c r="Z1923" s="76">
        <f t="shared" ca="1" si="2214"/>
        <v>6650</v>
      </c>
      <c r="AA1923" s="76">
        <f t="shared" ca="1" si="2214"/>
        <v>7600</v>
      </c>
      <c r="AB1923" s="76">
        <f t="shared" ca="1" si="2214"/>
        <v>8550</v>
      </c>
      <c r="AC1923" s="76">
        <f t="shared" ca="1" si="2214"/>
        <v>9500</v>
      </c>
      <c r="AD1923" s="76">
        <f t="shared" ca="1" si="2214"/>
        <v>10450</v>
      </c>
      <c r="AE1923" s="76">
        <f t="shared" ca="1" si="2214"/>
        <v>11400</v>
      </c>
      <c r="AF1923" s="76">
        <f t="shared" ca="1" si="2214"/>
        <v>12350</v>
      </c>
      <c r="AG1923" s="76">
        <f t="shared" ca="1" si="2214"/>
        <v>13300</v>
      </c>
      <c r="AH1923" s="76">
        <f t="shared" ca="1" si="2214"/>
        <v>14250</v>
      </c>
      <c r="AI1923" s="76">
        <f t="shared" ca="1" si="2214"/>
        <v>15200</v>
      </c>
      <c r="AJ1923" s="76">
        <f t="shared" ca="1" si="2214"/>
        <v>16150</v>
      </c>
      <c r="AK1923" s="76">
        <f t="shared" ca="1" si="2214"/>
        <v>17100</v>
      </c>
      <c r="AL1923" s="76">
        <f t="shared" ca="1" si="2214"/>
        <v>18050</v>
      </c>
      <c r="AM1923" s="76">
        <f t="shared" ca="1" si="2214"/>
        <v>19000</v>
      </c>
      <c r="AN1923" s="76">
        <f t="shared" ca="1" si="2214"/>
        <v>19950</v>
      </c>
      <c r="AO1923" s="76">
        <f t="shared" ca="1" si="2214"/>
        <v>20900</v>
      </c>
      <c r="AP1923" s="76">
        <f t="shared" ca="1" si="2214"/>
        <v>21850</v>
      </c>
      <c r="AQ1923" s="76">
        <f t="shared" ca="1" si="2214"/>
        <v>22800</v>
      </c>
      <c r="AR1923" s="76">
        <f t="shared" ca="1" si="2214"/>
        <v>23750</v>
      </c>
      <c r="AS1923" s="76">
        <f t="shared" ca="1" si="2214"/>
        <v>24700</v>
      </c>
      <c r="AT1923" s="76">
        <f t="shared" ca="1" si="2214"/>
        <v>25650</v>
      </c>
      <c r="AU1923" s="76">
        <f t="shared" ca="1" si="2214"/>
        <v>26600</v>
      </c>
      <c r="AV1923" s="76">
        <f t="shared" ca="1" si="2214"/>
        <v>27550</v>
      </c>
      <c r="AW1923" s="76">
        <f t="shared" ca="1" si="2214"/>
        <v>28500</v>
      </c>
      <c r="AX1923" s="76">
        <f t="shared" ca="1" si="2214"/>
        <v>29450</v>
      </c>
      <c r="AY1923" s="76">
        <f t="shared" ca="1" si="2214"/>
        <v>30400</v>
      </c>
      <c r="AZ1923" s="76">
        <f t="shared" ref="AZ1923:CE1923" ca="1" si="2215">AY1927</f>
        <v>31350</v>
      </c>
      <c r="BA1923" s="76">
        <f t="shared" ca="1" si="2215"/>
        <v>32300</v>
      </c>
      <c r="BB1923" s="76">
        <f t="shared" ca="1" si="2215"/>
        <v>33250</v>
      </c>
      <c r="BC1923" s="76">
        <f t="shared" ca="1" si="2215"/>
        <v>34200</v>
      </c>
      <c r="BD1923" s="76">
        <f t="shared" ca="1" si="2215"/>
        <v>35150</v>
      </c>
      <c r="BE1923" s="76">
        <f t="shared" ca="1" si="2215"/>
        <v>36100</v>
      </c>
      <c r="BF1923" s="76">
        <f t="shared" ca="1" si="2215"/>
        <v>37050</v>
      </c>
      <c r="BG1923" s="76">
        <f t="shared" ca="1" si="2215"/>
        <v>38000</v>
      </c>
      <c r="BH1923" s="76">
        <f t="shared" ca="1" si="2215"/>
        <v>38950</v>
      </c>
      <c r="BI1923" s="76">
        <f t="shared" ca="1" si="2215"/>
        <v>39900</v>
      </c>
      <c r="BJ1923" s="76">
        <f t="shared" ca="1" si="2215"/>
        <v>40850</v>
      </c>
      <c r="BK1923" s="76">
        <f t="shared" ca="1" si="2215"/>
        <v>41800</v>
      </c>
      <c r="BL1923" s="76">
        <f t="shared" ca="1" si="2215"/>
        <v>42750</v>
      </c>
      <c r="BM1923" s="76">
        <f t="shared" ca="1" si="2215"/>
        <v>43700</v>
      </c>
      <c r="BN1923" s="76">
        <f t="shared" ca="1" si="2215"/>
        <v>44650</v>
      </c>
      <c r="BO1923" s="76">
        <f t="shared" ca="1" si="2215"/>
        <v>45600</v>
      </c>
      <c r="BP1923" s="76">
        <f t="shared" ca="1" si="2215"/>
        <v>46550</v>
      </c>
      <c r="BQ1923" s="76">
        <f t="shared" ca="1" si="2215"/>
        <v>47500</v>
      </c>
      <c r="BR1923" s="76">
        <f t="shared" ca="1" si="2215"/>
        <v>48450</v>
      </c>
      <c r="BS1923" s="76">
        <f t="shared" ca="1" si="2215"/>
        <v>49400</v>
      </c>
      <c r="BT1923" s="76">
        <f t="shared" ca="1" si="2215"/>
        <v>50350</v>
      </c>
      <c r="BU1923" s="76">
        <f t="shared" ca="1" si="2215"/>
        <v>51300</v>
      </c>
      <c r="BV1923" s="76">
        <f t="shared" ca="1" si="2215"/>
        <v>52250</v>
      </c>
      <c r="BW1923" s="76">
        <f t="shared" ca="1" si="2215"/>
        <v>53200</v>
      </c>
      <c r="BX1923" s="76">
        <f t="shared" ca="1" si="2215"/>
        <v>54150</v>
      </c>
      <c r="BY1923" s="76">
        <f t="shared" ca="1" si="2215"/>
        <v>55100</v>
      </c>
      <c r="BZ1923" s="76">
        <f t="shared" ca="1" si="2215"/>
        <v>56050</v>
      </c>
      <c r="CA1923" s="76">
        <f t="shared" ca="1" si="2215"/>
        <v>57000</v>
      </c>
      <c r="CB1923" s="76">
        <f t="shared" ca="1" si="2215"/>
        <v>57950</v>
      </c>
      <c r="CC1923" s="76">
        <f t="shared" ca="1" si="2215"/>
        <v>58900</v>
      </c>
      <c r="CD1923" s="76">
        <f t="shared" ca="1" si="2215"/>
        <v>59850</v>
      </c>
      <c r="CE1923" s="76">
        <f t="shared" ca="1" si="2215"/>
        <v>60800</v>
      </c>
      <c r="CF1923" s="76">
        <f t="shared" ref="CF1923:CK1923" ca="1" si="2216">CE1927</f>
        <v>61750</v>
      </c>
      <c r="CG1923" s="76">
        <f t="shared" ca="1" si="2216"/>
        <v>62700</v>
      </c>
      <c r="CH1923" s="76">
        <f t="shared" ca="1" si="2216"/>
        <v>63650</v>
      </c>
      <c r="CI1923" s="76">
        <f t="shared" ca="1" si="2216"/>
        <v>64600</v>
      </c>
      <c r="CJ1923" s="76">
        <f t="shared" ca="1" si="2216"/>
        <v>65550</v>
      </c>
      <c r="CK1923" s="76">
        <f t="shared" ca="1" si="2216"/>
        <v>66500</v>
      </c>
    </row>
    <row r="1924" spans="2:89" x14ac:dyDescent="0.35">
      <c r="B1924" s="154" t="s">
        <v>72</v>
      </c>
      <c r="C1924" s="6"/>
      <c r="D1924" t="s">
        <v>766</v>
      </c>
      <c r="E1924" s="8" t="str">
        <f t="shared" si="2213"/>
        <v>1924 SUB-S</v>
      </c>
      <c r="G1924" s="6"/>
      <c r="K1924" s="34">
        <f t="shared" ref="K1924:P1924" ca="1" si="2217">SUMIF($3:$3,K$2,1924:1924)</f>
        <v>12000</v>
      </c>
      <c r="L1924" s="34">
        <f t="shared" ca="1" si="2217"/>
        <v>12000</v>
      </c>
      <c r="M1924" s="34">
        <f t="shared" ca="1" si="2217"/>
        <v>12000</v>
      </c>
      <c r="N1924" s="34">
        <f t="shared" ca="1" si="2217"/>
        <v>12000</v>
      </c>
      <c r="O1924" s="34">
        <f t="shared" ca="1" si="2217"/>
        <v>12000</v>
      </c>
      <c r="P1924" s="34">
        <f t="shared" ca="1" si="2217"/>
        <v>11000</v>
      </c>
      <c r="R1924" s="15"/>
      <c r="S1924" s="76" cm="1">
        <f t="array" aca="1" ref="S1924" ca="1">INDIRECT(S1913)*S1920</f>
        <v>1000</v>
      </c>
      <c r="T1924" s="76" cm="1">
        <f t="array" aca="1" ref="T1924" ca="1">INDIRECT(T1913)*T1920</f>
        <v>1000</v>
      </c>
      <c r="U1924" s="76" cm="1">
        <f t="array" aca="1" ref="U1924" ca="1">INDIRECT(U1913)*U1920</f>
        <v>1000</v>
      </c>
      <c r="V1924" s="76" cm="1">
        <f t="array" aca="1" ref="V1924" ca="1">INDIRECT(V1913)*V1920</f>
        <v>1000</v>
      </c>
      <c r="W1924" s="76" cm="1">
        <f t="array" aca="1" ref="W1924" ca="1">INDIRECT(W1913)*W1920</f>
        <v>1000</v>
      </c>
      <c r="X1924" s="76" cm="1">
        <f t="array" aca="1" ref="X1924" ca="1">INDIRECT(X1913)*X1920</f>
        <v>1000</v>
      </c>
      <c r="Y1924" s="76" cm="1">
        <f t="array" aca="1" ref="Y1924" ca="1">INDIRECT(Y1913)*Y1920</f>
        <v>1000</v>
      </c>
      <c r="Z1924" s="76" cm="1">
        <f t="array" aca="1" ref="Z1924" ca="1">INDIRECT(Z1913)*Z1920</f>
        <v>1000</v>
      </c>
      <c r="AA1924" s="76" cm="1">
        <f t="array" aca="1" ref="AA1924" ca="1">INDIRECT(AA1913)*AA1920</f>
        <v>1000</v>
      </c>
      <c r="AB1924" s="76" cm="1">
        <f t="array" aca="1" ref="AB1924" ca="1">INDIRECT(AB1913)*AB1920</f>
        <v>1000</v>
      </c>
      <c r="AC1924" s="76" cm="1">
        <f t="array" aca="1" ref="AC1924" ca="1">INDIRECT(AC1913)*AC1920</f>
        <v>1000</v>
      </c>
      <c r="AD1924" s="76" cm="1">
        <f t="array" aca="1" ref="AD1924" ca="1">INDIRECT(AD1913)*AD1920</f>
        <v>1000</v>
      </c>
      <c r="AE1924" s="76" cm="1">
        <f t="array" aca="1" ref="AE1924" ca="1">INDIRECT(AE1913)*AE1920</f>
        <v>1000</v>
      </c>
      <c r="AF1924" s="76" cm="1">
        <f t="array" aca="1" ref="AF1924" ca="1">INDIRECT(AF1913)*AF1920</f>
        <v>1000</v>
      </c>
      <c r="AG1924" s="76" cm="1">
        <f t="array" aca="1" ref="AG1924" ca="1">INDIRECT(AG1913)*AG1920</f>
        <v>1000</v>
      </c>
      <c r="AH1924" s="76" cm="1">
        <f t="array" aca="1" ref="AH1924" ca="1">INDIRECT(AH1913)*AH1920</f>
        <v>1000</v>
      </c>
      <c r="AI1924" s="76" cm="1">
        <f t="array" aca="1" ref="AI1924" ca="1">INDIRECT(AI1913)*AI1920</f>
        <v>1000</v>
      </c>
      <c r="AJ1924" s="76" cm="1">
        <f t="array" aca="1" ref="AJ1924" ca="1">INDIRECT(AJ1913)*AJ1920</f>
        <v>1000</v>
      </c>
      <c r="AK1924" s="76" cm="1">
        <f t="array" aca="1" ref="AK1924" ca="1">INDIRECT(AK1913)*AK1920</f>
        <v>1000</v>
      </c>
      <c r="AL1924" s="76" cm="1">
        <f t="array" aca="1" ref="AL1924" ca="1">INDIRECT(AL1913)*AL1920</f>
        <v>1000</v>
      </c>
      <c r="AM1924" s="76" cm="1">
        <f t="array" aca="1" ref="AM1924" ca="1">INDIRECT(AM1913)*AM1920</f>
        <v>1000</v>
      </c>
      <c r="AN1924" s="76" cm="1">
        <f t="array" aca="1" ref="AN1924" ca="1">INDIRECT(AN1913)*AN1920</f>
        <v>1000</v>
      </c>
      <c r="AO1924" s="76" cm="1">
        <f t="array" aca="1" ref="AO1924" ca="1">INDIRECT(AO1913)*AO1920</f>
        <v>1000</v>
      </c>
      <c r="AP1924" s="76" cm="1">
        <f t="array" aca="1" ref="AP1924" ca="1">INDIRECT(AP1913)*AP1920</f>
        <v>1000</v>
      </c>
      <c r="AQ1924" s="76" cm="1">
        <f t="array" aca="1" ref="AQ1924" ca="1">INDIRECT(AQ1913)*AQ1920</f>
        <v>1000</v>
      </c>
      <c r="AR1924" s="76" cm="1">
        <f t="array" aca="1" ref="AR1924" ca="1">INDIRECT(AR1913)*AR1920</f>
        <v>1000</v>
      </c>
      <c r="AS1924" s="76" cm="1">
        <f t="array" aca="1" ref="AS1924" ca="1">INDIRECT(AS1913)*AS1920</f>
        <v>1000</v>
      </c>
      <c r="AT1924" s="76" cm="1">
        <f t="array" aca="1" ref="AT1924" ca="1">INDIRECT(AT1913)*AT1920</f>
        <v>1000</v>
      </c>
      <c r="AU1924" s="76" cm="1">
        <f t="array" aca="1" ref="AU1924" ca="1">INDIRECT(AU1913)*AU1920</f>
        <v>1000</v>
      </c>
      <c r="AV1924" s="76" cm="1">
        <f t="array" aca="1" ref="AV1924" ca="1">INDIRECT(AV1913)*AV1920</f>
        <v>1000</v>
      </c>
      <c r="AW1924" s="76" cm="1">
        <f t="array" aca="1" ref="AW1924" ca="1">INDIRECT(AW1913)*AW1920</f>
        <v>1000</v>
      </c>
      <c r="AX1924" s="76" cm="1">
        <f t="array" aca="1" ref="AX1924" ca="1">INDIRECT(AX1913)*AX1920</f>
        <v>1000</v>
      </c>
      <c r="AY1924" s="76" cm="1">
        <f t="array" aca="1" ref="AY1924" ca="1">INDIRECT(AY1913)*AY1920</f>
        <v>1000</v>
      </c>
      <c r="AZ1924" s="76" cm="1">
        <f t="array" aca="1" ref="AZ1924" ca="1">INDIRECT(AZ1913)*AZ1920</f>
        <v>1000</v>
      </c>
      <c r="BA1924" s="76" cm="1">
        <f t="array" aca="1" ref="BA1924" ca="1">INDIRECT(BA1913)*BA1920</f>
        <v>1000</v>
      </c>
      <c r="BB1924" s="76" cm="1">
        <f t="array" aca="1" ref="BB1924" ca="1">INDIRECT(BB1913)*BB1920</f>
        <v>1000</v>
      </c>
      <c r="BC1924" s="76" cm="1">
        <f t="array" aca="1" ref="BC1924" ca="1">INDIRECT(BC1913)*BC1920</f>
        <v>1000</v>
      </c>
      <c r="BD1924" s="76" cm="1">
        <f t="array" aca="1" ref="BD1924" ca="1">INDIRECT(BD1913)*BD1920</f>
        <v>1000</v>
      </c>
      <c r="BE1924" s="76" cm="1">
        <f t="array" aca="1" ref="BE1924" ca="1">INDIRECT(BE1913)*BE1920</f>
        <v>1000</v>
      </c>
      <c r="BF1924" s="76" cm="1">
        <f t="array" aca="1" ref="BF1924" ca="1">INDIRECT(BF1913)*BF1920</f>
        <v>1000</v>
      </c>
      <c r="BG1924" s="76" cm="1">
        <f t="array" aca="1" ref="BG1924" ca="1">INDIRECT(BG1913)*BG1920</f>
        <v>1000</v>
      </c>
      <c r="BH1924" s="76" cm="1">
        <f t="array" aca="1" ref="BH1924" ca="1">INDIRECT(BH1913)*BH1920</f>
        <v>1000</v>
      </c>
      <c r="BI1924" s="76" cm="1">
        <f t="array" aca="1" ref="BI1924" ca="1">INDIRECT(BI1913)*BI1920</f>
        <v>1000</v>
      </c>
      <c r="BJ1924" s="76" cm="1">
        <f t="array" aca="1" ref="BJ1924" ca="1">INDIRECT(BJ1913)*BJ1920</f>
        <v>1000</v>
      </c>
      <c r="BK1924" s="76" cm="1">
        <f t="array" aca="1" ref="BK1924" ca="1">INDIRECT(BK1913)*BK1920</f>
        <v>1000</v>
      </c>
      <c r="BL1924" s="76" cm="1">
        <f t="array" aca="1" ref="BL1924" ca="1">INDIRECT(BL1913)*BL1920</f>
        <v>1000</v>
      </c>
      <c r="BM1924" s="76" cm="1">
        <f t="array" aca="1" ref="BM1924" ca="1">INDIRECT(BM1913)*BM1920</f>
        <v>1000</v>
      </c>
      <c r="BN1924" s="76" cm="1">
        <f t="array" aca="1" ref="BN1924" ca="1">INDIRECT(BN1913)*BN1920</f>
        <v>1000</v>
      </c>
      <c r="BO1924" s="76" cm="1">
        <f t="array" aca="1" ref="BO1924" ca="1">INDIRECT(BO1913)*BO1920</f>
        <v>1000</v>
      </c>
      <c r="BP1924" s="76" cm="1">
        <f t="array" aca="1" ref="BP1924" ca="1">INDIRECT(BP1913)*BP1920</f>
        <v>1000</v>
      </c>
      <c r="BQ1924" s="76" cm="1">
        <f t="array" aca="1" ref="BQ1924" ca="1">INDIRECT(BQ1913)*BQ1920</f>
        <v>1000</v>
      </c>
      <c r="BR1924" s="76" cm="1">
        <f t="array" aca="1" ref="BR1924" ca="1">INDIRECT(BR1913)*BR1920</f>
        <v>1000</v>
      </c>
      <c r="BS1924" s="76" cm="1">
        <f t="array" aca="1" ref="BS1924" ca="1">INDIRECT(BS1913)*BS1920</f>
        <v>1000</v>
      </c>
      <c r="BT1924" s="76" cm="1">
        <f t="array" aca="1" ref="BT1924" ca="1">INDIRECT(BT1913)*BT1920</f>
        <v>1000</v>
      </c>
      <c r="BU1924" s="76" cm="1">
        <f t="array" aca="1" ref="BU1924" ca="1">INDIRECT(BU1913)*BU1920</f>
        <v>1000</v>
      </c>
      <c r="BV1924" s="76" cm="1">
        <f t="array" aca="1" ref="BV1924" ca="1">INDIRECT(BV1913)*BV1920</f>
        <v>1000</v>
      </c>
      <c r="BW1924" s="76" cm="1">
        <f t="array" aca="1" ref="BW1924" ca="1">INDIRECT(BW1913)*BW1920</f>
        <v>1000</v>
      </c>
      <c r="BX1924" s="76" cm="1">
        <f t="array" aca="1" ref="BX1924" ca="1">INDIRECT(BX1913)*BX1920</f>
        <v>1000</v>
      </c>
      <c r="BY1924" s="76" cm="1">
        <f t="array" aca="1" ref="BY1924" ca="1">INDIRECT(BY1913)*BY1920</f>
        <v>1000</v>
      </c>
      <c r="BZ1924" s="76" cm="1">
        <f t="array" aca="1" ref="BZ1924" ca="1">INDIRECT(BZ1913)*BZ1920</f>
        <v>1000</v>
      </c>
      <c r="CA1924" s="76" cm="1">
        <f t="array" aca="1" ref="CA1924" ca="1">INDIRECT(CA1913)*CA1920</f>
        <v>1000</v>
      </c>
      <c r="CB1924" s="76" cm="1">
        <f t="array" aca="1" ref="CB1924" ca="1">INDIRECT(CB1913)*CB1920</f>
        <v>1000</v>
      </c>
      <c r="CC1924" s="76" cm="1">
        <f t="array" aca="1" ref="CC1924" ca="1">INDIRECT(CC1913)*CC1920</f>
        <v>1000</v>
      </c>
      <c r="CD1924" s="76" cm="1">
        <f t="array" aca="1" ref="CD1924" ca="1">INDIRECT(CD1913)*CD1920</f>
        <v>1000</v>
      </c>
      <c r="CE1924" s="76" cm="1">
        <f t="array" aca="1" ref="CE1924" ca="1">INDIRECT(CE1913)*CE1920</f>
        <v>1000</v>
      </c>
      <c r="CF1924" s="76" cm="1">
        <f t="array" aca="1" ref="CF1924" ca="1">INDIRECT(CF1913)*CF1920</f>
        <v>1000</v>
      </c>
      <c r="CG1924" s="76" cm="1">
        <f t="array" aca="1" ref="CG1924" ca="1">INDIRECT(CG1913)*CG1920</f>
        <v>1000</v>
      </c>
      <c r="CH1924" s="76" cm="1">
        <f t="array" aca="1" ref="CH1924" ca="1">INDIRECT(CH1913)*CH1920</f>
        <v>1000</v>
      </c>
      <c r="CI1924" s="76" cm="1">
        <f t="array" aca="1" ref="CI1924" ca="1">INDIRECT(CI1913)*CI1920</f>
        <v>1000</v>
      </c>
      <c r="CJ1924" s="76" cm="1">
        <f t="array" aca="1" ref="CJ1924" ca="1">INDIRECT(CJ1913)*CJ1920</f>
        <v>1000</v>
      </c>
      <c r="CK1924" s="76" cm="1">
        <f t="array" aca="1" ref="CK1924" ca="1">INDIRECT(CK1913)*CK1920</f>
        <v>1000</v>
      </c>
    </row>
    <row r="1925" spans="2:89" x14ac:dyDescent="0.35">
      <c r="B1925" s="154" t="s">
        <v>73</v>
      </c>
      <c r="D1925" t="s">
        <v>766</v>
      </c>
      <c r="E1925" s="8" t="str">
        <f t="shared" si="2213"/>
        <v>1925 SUB-S</v>
      </c>
      <c r="G1925" t="str">
        <f>E1925</f>
        <v>1925 SUB-S</v>
      </c>
      <c r="H1925" s="12"/>
      <c r="I1925" s="60"/>
      <c r="J1925" s="60"/>
      <c r="K1925" s="16">
        <v>0.05</v>
      </c>
      <c r="L1925" s="16">
        <v>0.05</v>
      </c>
      <c r="M1925" s="16">
        <v>0.05</v>
      </c>
      <c r="N1925" s="16">
        <v>0.05</v>
      </c>
      <c r="O1925" s="16">
        <v>0.05</v>
      </c>
      <c r="P1925" s="16">
        <v>0.05</v>
      </c>
      <c r="R1925" s="20"/>
      <c r="S1925" s="146" cm="1">
        <f t="array" ref="S1925">INDEX($K:$P,ROW(),MATCH(S$3,$K$2:$P$2,0))</f>
        <v>0.05</v>
      </c>
      <c r="T1925" s="146" cm="1">
        <f t="array" ref="T1925">INDEX($K:$P,ROW(),MATCH(T$3,$K$2:$P$2,0))</f>
        <v>0.05</v>
      </c>
      <c r="U1925" s="146" cm="1">
        <f t="array" ref="U1925">INDEX($K:$P,ROW(),MATCH(U$3,$K$2:$P$2,0))</f>
        <v>0.05</v>
      </c>
      <c r="V1925" s="146" cm="1">
        <f t="array" ref="V1925">INDEX($K:$P,ROW(),MATCH(V$3,$K$2:$P$2,0))</f>
        <v>0.05</v>
      </c>
      <c r="W1925" s="146" cm="1">
        <f t="array" ref="W1925">INDEX($K:$P,ROW(),MATCH(W$3,$K$2:$P$2,0))</f>
        <v>0.05</v>
      </c>
      <c r="X1925" s="146" cm="1">
        <f t="array" ref="X1925">INDEX($K:$P,ROW(),MATCH(X$3,$K$2:$P$2,0))</f>
        <v>0.05</v>
      </c>
      <c r="Y1925" s="146" cm="1">
        <f t="array" ref="Y1925">INDEX($K:$P,ROW(),MATCH(Y$3,$K$2:$P$2,0))</f>
        <v>0.05</v>
      </c>
      <c r="Z1925" s="146" cm="1">
        <f t="array" ref="Z1925">INDEX($K:$P,ROW(),MATCH(Z$3,$K$2:$P$2,0))</f>
        <v>0.05</v>
      </c>
      <c r="AA1925" s="146" cm="1">
        <f t="array" ref="AA1925">INDEX($K:$P,ROW(),MATCH(AA$3,$K$2:$P$2,0))</f>
        <v>0.05</v>
      </c>
      <c r="AB1925" s="146" cm="1">
        <f t="array" ref="AB1925">INDEX($K:$P,ROW(),MATCH(AB$3,$K$2:$P$2,0))</f>
        <v>0.05</v>
      </c>
      <c r="AC1925" s="146" cm="1">
        <f t="array" ref="AC1925">INDEX($K:$P,ROW(),MATCH(AC$3,$K$2:$P$2,0))</f>
        <v>0.05</v>
      </c>
      <c r="AD1925" s="146" cm="1">
        <f t="array" ref="AD1925">INDEX($K:$P,ROW(),MATCH(AD$3,$K$2:$P$2,0))</f>
        <v>0.05</v>
      </c>
      <c r="AE1925" s="146" cm="1">
        <f t="array" ref="AE1925">INDEX($K:$P,ROW(),MATCH(AE$3,$K$2:$P$2,0))</f>
        <v>0.05</v>
      </c>
      <c r="AF1925" s="146" cm="1">
        <f t="array" ref="AF1925">INDEX($K:$P,ROW(),MATCH(AF$3,$K$2:$P$2,0))</f>
        <v>0.05</v>
      </c>
      <c r="AG1925" s="146" cm="1">
        <f t="array" ref="AG1925">INDEX($K:$P,ROW(),MATCH(AG$3,$K$2:$P$2,0))</f>
        <v>0.05</v>
      </c>
      <c r="AH1925" s="146" cm="1">
        <f t="array" ref="AH1925">INDEX($K:$P,ROW(),MATCH(AH$3,$K$2:$P$2,0))</f>
        <v>0.05</v>
      </c>
      <c r="AI1925" s="146" cm="1">
        <f t="array" ref="AI1925">INDEX($K:$P,ROW(),MATCH(AI$3,$K$2:$P$2,0))</f>
        <v>0.05</v>
      </c>
      <c r="AJ1925" s="146" cm="1">
        <f t="array" ref="AJ1925">INDEX($K:$P,ROW(),MATCH(AJ$3,$K$2:$P$2,0))</f>
        <v>0.05</v>
      </c>
      <c r="AK1925" s="146" cm="1">
        <f t="array" ref="AK1925">INDEX($K:$P,ROW(),MATCH(AK$3,$K$2:$P$2,0))</f>
        <v>0.05</v>
      </c>
      <c r="AL1925" s="146" cm="1">
        <f t="array" ref="AL1925">INDEX($K:$P,ROW(),MATCH(AL$3,$K$2:$P$2,0))</f>
        <v>0.05</v>
      </c>
      <c r="AM1925" s="146" cm="1">
        <f t="array" ref="AM1925">INDEX($K:$P,ROW(),MATCH(AM$3,$K$2:$P$2,0))</f>
        <v>0.05</v>
      </c>
      <c r="AN1925" s="146" cm="1">
        <f t="array" ref="AN1925">INDEX($K:$P,ROW(),MATCH(AN$3,$K$2:$P$2,0))</f>
        <v>0.05</v>
      </c>
      <c r="AO1925" s="146" cm="1">
        <f t="array" ref="AO1925">INDEX($K:$P,ROW(),MATCH(AO$3,$K$2:$P$2,0))</f>
        <v>0.05</v>
      </c>
      <c r="AP1925" s="146" cm="1">
        <f t="array" ref="AP1925">INDEX($K:$P,ROW(),MATCH(AP$3,$K$2:$P$2,0))</f>
        <v>0.05</v>
      </c>
      <c r="AQ1925" s="146" cm="1">
        <f t="array" ref="AQ1925">INDEX($K:$P,ROW(),MATCH(AQ$3,$K$2:$P$2,0))</f>
        <v>0.05</v>
      </c>
      <c r="AR1925" s="146" cm="1">
        <f t="array" ref="AR1925">INDEX($K:$P,ROW(),MATCH(AR$3,$K$2:$P$2,0))</f>
        <v>0.05</v>
      </c>
      <c r="AS1925" s="146" cm="1">
        <f t="array" ref="AS1925">INDEX($K:$P,ROW(),MATCH(AS$3,$K$2:$P$2,0))</f>
        <v>0.05</v>
      </c>
      <c r="AT1925" s="146" cm="1">
        <f t="array" ref="AT1925">INDEX($K:$P,ROW(),MATCH(AT$3,$K$2:$P$2,0))</f>
        <v>0.05</v>
      </c>
      <c r="AU1925" s="146" cm="1">
        <f t="array" ref="AU1925">INDEX($K:$P,ROW(),MATCH(AU$3,$K$2:$P$2,0))</f>
        <v>0.05</v>
      </c>
      <c r="AV1925" s="146" cm="1">
        <f t="array" ref="AV1925">INDEX($K:$P,ROW(),MATCH(AV$3,$K$2:$P$2,0))</f>
        <v>0.05</v>
      </c>
      <c r="AW1925" s="146" cm="1">
        <f t="array" ref="AW1925">INDEX($K:$P,ROW(),MATCH(AW$3,$K$2:$P$2,0))</f>
        <v>0.05</v>
      </c>
      <c r="AX1925" s="146" cm="1">
        <f t="array" ref="AX1925">INDEX($K:$P,ROW(),MATCH(AX$3,$K$2:$P$2,0))</f>
        <v>0.05</v>
      </c>
      <c r="AY1925" s="146" cm="1">
        <f t="array" ref="AY1925">INDEX($K:$P,ROW(),MATCH(AY$3,$K$2:$P$2,0))</f>
        <v>0.05</v>
      </c>
      <c r="AZ1925" s="146" cm="1">
        <f t="array" ref="AZ1925">INDEX($K:$P,ROW(),MATCH(AZ$3,$K$2:$P$2,0))</f>
        <v>0.05</v>
      </c>
      <c r="BA1925" s="146" cm="1">
        <f t="array" ref="BA1925">INDEX($K:$P,ROW(),MATCH(BA$3,$K$2:$P$2,0))</f>
        <v>0.05</v>
      </c>
      <c r="BB1925" s="146" cm="1">
        <f t="array" ref="BB1925">INDEX($K:$P,ROW(),MATCH(BB$3,$K$2:$P$2,0))</f>
        <v>0.05</v>
      </c>
      <c r="BC1925" s="146" cm="1">
        <f t="array" ref="BC1925">INDEX($K:$P,ROW(),MATCH(BC$3,$K$2:$P$2,0))</f>
        <v>0.05</v>
      </c>
      <c r="BD1925" s="146" cm="1">
        <f t="array" ref="BD1925">INDEX($K:$P,ROW(),MATCH(BD$3,$K$2:$P$2,0))</f>
        <v>0.05</v>
      </c>
      <c r="BE1925" s="146" cm="1">
        <f t="array" ref="BE1925">INDEX($K:$P,ROW(),MATCH(BE$3,$K$2:$P$2,0))</f>
        <v>0.05</v>
      </c>
      <c r="BF1925" s="146" cm="1">
        <f t="array" ref="BF1925">INDEX($K:$P,ROW(),MATCH(BF$3,$K$2:$P$2,0))</f>
        <v>0.05</v>
      </c>
      <c r="BG1925" s="146" cm="1">
        <f t="array" ref="BG1925">INDEX($K:$P,ROW(),MATCH(BG$3,$K$2:$P$2,0))</f>
        <v>0.05</v>
      </c>
      <c r="BH1925" s="146" cm="1">
        <f t="array" ref="BH1925">INDEX($K:$P,ROW(),MATCH(BH$3,$K$2:$P$2,0))</f>
        <v>0.05</v>
      </c>
      <c r="BI1925" s="146" cm="1">
        <f t="array" ref="BI1925">INDEX($K:$P,ROW(),MATCH(BI$3,$K$2:$P$2,0))</f>
        <v>0.05</v>
      </c>
      <c r="BJ1925" s="146" cm="1">
        <f t="array" ref="BJ1925">INDEX($K:$P,ROW(),MATCH(BJ$3,$K$2:$P$2,0))</f>
        <v>0.05</v>
      </c>
      <c r="BK1925" s="146" cm="1">
        <f t="array" ref="BK1925">INDEX($K:$P,ROW(),MATCH(BK$3,$K$2:$P$2,0))</f>
        <v>0.05</v>
      </c>
      <c r="BL1925" s="146" cm="1">
        <f t="array" ref="BL1925">INDEX($K:$P,ROW(),MATCH(BL$3,$K$2:$P$2,0))</f>
        <v>0.05</v>
      </c>
      <c r="BM1925" s="146" cm="1">
        <f t="array" ref="BM1925">INDEX($K:$P,ROW(),MATCH(BM$3,$K$2:$P$2,0))</f>
        <v>0.05</v>
      </c>
      <c r="BN1925" s="146" cm="1">
        <f t="array" ref="BN1925">INDEX($K:$P,ROW(),MATCH(BN$3,$K$2:$P$2,0))</f>
        <v>0.05</v>
      </c>
      <c r="BO1925" s="146" cm="1">
        <f t="array" ref="BO1925">INDEX($K:$P,ROW(),MATCH(BO$3,$K$2:$P$2,0))</f>
        <v>0.05</v>
      </c>
      <c r="BP1925" s="146" cm="1">
        <f t="array" ref="BP1925">INDEX($K:$P,ROW(),MATCH(BP$3,$K$2:$P$2,0))</f>
        <v>0.05</v>
      </c>
      <c r="BQ1925" s="146" cm="1">
        <f t="array" ref="BQ1925">INDEX($K:$P,ROW(),MATCH(BQ$3,$K$2:$P$2,0))</f>
        <v>0.05</v>
      </c>
      <c r="BR1925" s="146" cm="1">
        <f t="array" ref="BR1925">INDEX($K:$P,ROW(),MATCH(BR$3,$K$2:$P$2,0))</f>
        <v>0.05</v>
      </c>
      <c r="BS1925" s="146" cm="1">
        <f t="array" ref="BS1925">INDEX($K:$P,ROW(),MATCH(BS$3,$K$2:$P$2,0))</f>
        <v>0.05</v>
      </c>
      <c r="BT1925" s="146" cm="1">
        <f t="array" ref="BT1925">INDEX($K:$P,ROW(),MATCH(BT$3,$K$2:$P$2,0))</f>
        <v>0.05</v>
      </c>
      <c r="BU1925" s="146" cm="1">
        <f t="array" ref="BU1925">INDEX($K:$P,ROW(),MATCH(BU$3,$K$2:$P$2,0))</f>
        <v>0.05</v>
      </c>
      <c r="BV1925" s="146" cm="1">
        <f t="array" ref="BV1925">INDEX($K:$P,ROW(),MATCH(BV$3,$K$2:$P$2,0))</f>
        <v>0.05</v>
      </c>
      <c r="BW1925" s="146" cm="1">
        <f t="array" ref="BW1925">INDEX($K:$P,ROW(),MATCH(BW$3,$K$2:$P$2,0))</f>
        <v>0.05</v>
      </c>
      <c r="BX1925" s="146" cm="1">
        <f t="array" ref="BX1925">INDEX($K:$P,ROW(),MATCH(BX$3,$K$2:$P$2,0))</f>
        <v>0.05</v>
      </c>
      <c r="BY1925" s="146" cm="1">
        <f t="array" ref="BY1925">INDEX($K:$P,ROW(),MATCH(BY$3,$K$2:$P$2,0))</f>
        <v>0.05</v>
      </c>
      <c r="BZ1925" s="146" cm="1">
        <f t="array" ref="BZ1925">INDEX($K:$P,ROW(),MATCH(BZ$3,$K$2:$P$2,0))</f>
        <v>0.05</v>
      </c>
      <c r="CA1925" s="146" cm="1">
        <f t="array" ref="CA1925">INDEX($K:$P,ROW(),MATCH(CA$3,$K$2:$P$2,0))</f>
        <v>0.05</v>
      </c>
      <c r="CB1925" s="146" cm="1">
        <f t="array" ref="CB1925">INDEX($K:$P,ROW(),MATCH(CB$3,$K$2:$P$2,0))</f>
        <v>0.05</v>
      </c>
      <c r="CC1925" s="146" cm="1">
        <f t="array" ref="CC1925">INDEX($K:$P,ROW(),MATCH(CC$3,$K$2:$P$2,0))</f>
        <v>0.05</v>
      </c>
      <c r="CD1925" s="146" cm="1">
        <f t="array" ref="CD1925">INDEX($K:$P,ROW(),MATCH(CD$3,$K$2:$P$2,0))</f>
        <v>0.05</v>
      </c>
      <c r="CE1925" s="146" cm="1">
        <f t="array" ref="CE1925">INDEX($K:$P,ROW(),MATCH(CE$3,$K$2:$P$2,0))</f>
        <v>0.05</v>
      </c>
      <c r="CF1925" s="146" cm="1">
        <f t="array" ref="CF1925">INDEX($K:$P,ROW(),MATCH(CF$3,$K$2:$P$2,0))</f>
        <v>0.05</v>
      </c>
      <c r="CG1925" s="146" cm="1">
        <f t="array" ref="CG1925">INDEX($K:$P,ROW(),MATCH(CG$3,$K$2:$P$2,0))</f>
        <v>0.05</v>
      </c>
      <c r="CH1925" s="146" cm="1">
        <f t="array" ref="CH1925">INDEX($K:$P,ROW(),MATCH(CH$3,$K$2:$P$2,0))</f>
        <v>0.05</v>
      </c>
      <c r="CI1925" s="146" cm="1">
        <f t="array" ref="CI1925">INDEX($K:$P,ROW(),MATCH(CI$3,$K$2:$P$2,0))</f>
        <v>0.05</v>
      </c>
      <c r="CJ1925" s="146" cm="1">
        <f t="array" ref="CJ1925">INDEX($K:$P,ROW(),MATCH(CJ$3,$K$2:$P$2,0))</f>
        <v>0.05</v>
      </c>
      <c r="CK1925" s="146" cm="1">
        <f t="array" ref="CK1925">INDEX($K:$P,ROW(),MATCH(CK$3,$K$2:$P$2,0))</f>
        <v>0.05</v>
      </c>
    </row>
    <row r="1926" spans="2:89" x14ac:dyDescent="0.35">
      <c r="B1926" s="154" t="s">
        <v>74</v>
      </c>
      <c r="D1926" t="s">
        <v>766</v>
      </c>
      <c r="E1926" s="8" t="str">
        <f t="shared" si="2213"/>
        <v>1926 SUB-S</v>
      </c>
      <c r="K1926" s="320">
        <f t="shared" ref="K1926:P1926" ca="1" si="2218">SUMIF($3:$3,K$2,1926:1926)</f>
        <v>-600</v>
      </c>
      <c r="L1926" s="320">
        <f t="shared" ca="1" si="2218"/>
        <v>-600</v>
      </c>
      <c r="M1926" s="320">
        <f t="shared" ca="1" si="2218"/>
        <v>-600</v>
      </c>
      <c r="N1926" s="320">
        <f t="shared" ca="1" si="2218"/>
        <v>-600</v>
      </c>
      <c r="O1926" s="320">
        <f t="shared" ca="1" si="2218"/>
        <v>-600</v>
      </c>
      <c r="P1926" s="320">
        <f t="shared" ca="1" si="2218"/>
        <v>-550</v>
      </c>
      <c r="R1926" s="15"/>
      <c r="S1926" s="76">
        <f t="shared" ref="S1926" ca="1" si="2219">-S1924*S1925</f>
        <v>-50</v>
      </c>
      <c r="T1926" s="76">
        <f t="shared" ref="T1926:AX1926" ca="1" si="2220">-T1924*T1925</f>
        <v>-50</v>
      </c>
      <c r="U1926" s="76">
        <f t="shared" ca="1" si="2220"/>
        <v>-50</v>
      </c>
      <c r="V1926" s="76">
        <f t="shared" ca="1" si="2220"/>
        <v>-50</v>
      </c>
      <c r="W1926" s="76">
        <f t="shared" ca="1" si="2220"/>
        <v>-50</v>
      </c>
      <c r="X1926" s="76">
        <f t="shared" ca="1" si="2220"/>
        <v>-50</v>
      </c>
      <c r="Y1926" s="76">
        <f t="shared" ca="1" si="2220"/>
        <v>-50</v>
      </c>
      <c r="Z1926" s="76">
        <f t="shared" ca="1" si="2220"/>
        <v>-50</v>
      </c>
      <c r="AA1926" s="76">
        <f t="shared" ca="1" si="2220"/>
        <v>-50</v>
      </c>
      <c r="AB1926" s="76">
        <f t="shared" ca="1" si="2220"/>
        <v>-50</v>
      </c>
      <c r="AC1926" s="76">
        <f t="shared" ca="1" si="2220"/>
        <v>-50</v>
      </c>
      <c r="AD1926" s="76">
        <f t="shared" ca="1" si="2220"/>
        <v>-50</v>
      </c>
      <c r="AE1926" s="76">
        <f t="shared" ca="1" si="2220"/>
        <v>-50</v>
      </c>
      <c r="AF1926" s="76">
        <f t="shared" ca="1" si="2220"/>
        <v>-50</v>
      </c>
      <c r="AG1926" s="76">
        <f t="shared" ca="1" si="2220"/>
        <v>-50</v>
      </c>
      <c r="AH1926" s="76">
        <f t="shared" ca="1" si="2220"/>
        <v>-50</v>
      </c>
      <c r="AI1926" s="76">
        <f t="shared" ca="1" si="2220"/>
        <v>-50</v>
      </c>
      <c r="AJ1926" s="76">
        <f t="shared" ca="1" si="2220"/>
        <v>-50</v>
      </c>
      <c r="AK1926" s="76">
        <f t="shared" ca="1" si="2220"/>
        <v>-50</v>
      </c>
      <c r="AL1926" s="76">
        <f t="shared" ca="1" si="2220"/>
        <v>-50</v>
      </c>
      <c r="AM1926" s="76">
        <f t="shared" ca="1" si="2220"/>
        <v>-50</v>
      </c>
      <c r="AN1926" s="76">
        <f t="shared" ca="1" si="2220"/>
        <v>-50</v>
      </c>
      <c r="AO1926" s="76">
        <f t="shared" ca="1" si="2220"/>
        <v>-50</v>
      </c>
      <c r="AP1926" s="76">
        <f t="shared" ca="1" si="2220"/>
        <v>-50</v>
      </c>
      <c r="AQ1926" s="76">
        <f t="shared" ca="1" si="2220"/>
        <v>-50</v>
      </c>
      <c r="AR1926" s="76">
        <f t="shared" ca="1" si="2220"/>
        <v>-50</v>
      </c>
      <c r="AS1926" s="76">
        <f t="shared" ca="1" si="2220"/>
        <v>-50</v>
      </c>
      <c r="AT1926" s="76">
        <f t="shared" ca="1" si="2220"/>
        <v>-50</v>
      </c>
      <c r="AU1926" s="76">
        <f t="shared" ca="1" si="2220"/>
        <v>-50</v>
      </c>
      <c r="AV1926" s="76">
        <f t="shared" ca="1" si="2220"/>
        <v>-50</v>
      </c>
      <c r="AW1926" s="76">
        <f t="shared" ca="1" si="2220"/>
        <v>-50</v>
      </c>
      <c r="AX1926" s="76">
        <f t="shared" ca="1" si="2220"/>
        <v>-50</v>
      </c>
      <c r="AY1926" s="76">
        <f t="shared" ref="AY1926:CD1926" ca="1" si="2221">-AY1924*AY1925</f>
        <v>-50</v>
      </c>
      <c r="AZ1926" s="76">
        <f t="shared" ca="1" si="2221"/>
        <v>-50</v>
      </c>
      <c r="BA1926" s="76">
        <f t="shared" ca="1" si="2221"/>
        <v>-50</v>
      </c>
      <c r="BB1926" s="76">
        <f t="shared" ca="1" si="2221"/>
        <v>-50</v>
      </c>
      <c r="BC1926" s="76">
        <f t="shared" ca="1" si="2221"/>
        <v>-50</v>
      </c>
      <c r="BD1926" s="76">
        <f t="shared" ca="1" si="2221"/>
        <v>-50</v>
      </c>
      <c r="BE1926" s="76">
        <f t="shared" ca="1" si="2221"/>
        <v>-50</v>
      </c>
      <c r="BF1926" s="76">
        <f t="shared" ca="1" si="2221"/>
        <v>-50</v>
      </c>
      <c r="BG1926" s="76">
        <f t="shared" ca="1" si="2221"/>
        <v>-50</v>
      </c>
      <c r="BH1926" s="76">
        <f t="shared" ca="1" si="2221"/>
        <v>-50</v>
      </c>
      <c r="BI1926" s="76">
        <f t="shared" ca="1" si="2221"/>
        <v>-50</v>
      </c>
      <c r="BJ1926" s="76">
        <f t="shared" ca="1" si="2221"/>
        <v>-50</v>
      </c>
      <c r="BK1926" s="76">
        <f t="shared" ca="1" si="2221"/>
        <v>-50</v>
      </c>
      <c r="BL1926" s="76">
        <f t="shared" ca="1" si="2221"/>
        <v>-50</v>
      </c>
      <c r="BM1926" s="76">
        <f t="shared" ca="1" si="2221"/>
        <v>-50</v>
      </c>
      <c r="BN1926" s="76">
        <f t="shared" ca="1" si="2221"/>
        <v>-50</v>
      </c>
      <c r="BO1926" s="76">
        <f t="shared" ca="1" si="2221"/>
        <v>-50</v>
      </c>
      <c r="BP1926" s="76">
        <f t="shared" ca="1" si="2221"/>
        <v>-50</v>
      </c>
      <c r="BQ1926" s="76">
        <f t="shared" ca="1" si="2221"/>
        <v>-50</v>
      </c>
      <c r="BR1926" s="76">
        <f t="shared" ca="1" si="2221"/>
        <v>-50</v>
      </c>
      <c r="BS1926" s="76">
        <f t="shared" ca="1" si="2221"/>
        <v>-50</v>
      </c>
      <c r="BT1926" s="76">
        <f t="shared" ca="1" si="2221"/>
        <v>-50</v>
      </c>
      <c r="BU1926" s="76">
        <f t="shared" ca="1" si="2221"/>
        <v>-50</v>
      </c>
      <c r="BV1926" s="76">
        <f t="shared" ca="1" si="2221"/>
        <v>-50</v>
      </c>
      <c r="BW1926" s="76">
        <f t="shared" ca="1" si="2221"/>
        <v>-50</v>
      </c>
      <c r="BX1926" s="76">
        <f t="shared" ca="1" si="2221"/>
        <v>-50</v>
      </c>
      <c r="BY1926" s="76">
        <f t="shared" ca="1" si="2221"/>
        <v>-50</v>
      </c>
      <c r="BZ1926" s="76">
        <f t="shared" ca="1" si="2221"/>
        <v>-50</v>
      </c>
      <c r="CA1926" s="76">
        <f t="shared" ca="1" si="2221"/>
        <v>-50</v>
      </c>
      <c r="CB1926" s="76">
        <f t="shared" ca="1" si="2221"/>
        <v>-50</v>
      </c>
      <c r="CC1926" s="76">
        <f t="shared" ca="1" si="2221"/>
        <v>-50</v>
      </c>
      <c r="CD1926" s="76">
        <f t="shared" ca="1" si="2221"/>
        <v>-50</v>
      </c>
      <c r="CE1926" s="76">
        <f t="shared" ref="CE1926:CK1926" ca="1" si="2222">-CE1924*CE1925</f>
        <v>-50</v>
      </c>
      <c r="CF1926" s="76">
        <f t="shared" ca="1" si="2222"/>
        <v>-50</v>
      </c>
      <c r="CG1926" s="76">
        <f t="shared" ca="1" si="2222"/>
        <v>-50</v>
      </c>
      <c r="CH1926" s="76">
        <f t="shared" ca="1" si="2222"/>
        <v>-50</v>
      </c>
      <c r="CI1926" s="76">
        <f t="shared" ca="1" si="2222"/>
        <v>-50</v>
      </c>
      <c r="CJ1926" s="76">
        <f t="shared" ca="1" si="2222"/>
        <v>-50</v>
      </c>
      <c r="CK1926" s="76">
        <f t="shared" ca="1" si="2222"/>
        <v>-50</v>
      </c>
    </row>
    <row r="1927" spans="2:89" x14ac:dyDescent="0.35">
      <c r="B1927" s="124" t="str">
        <f>"# of subscriber - "&amp;SUBSTITUTE(B1919,":","")</f>
        <v># of subscriber - Subscription revenue - secondary volume driven</v>
      </c>
      <c r="C1927" t="s">
        <v>80</v>
      </c>
      <c r="D1927" t="s">
        <v>766</v>
      </c>
      <c r="E1927" s="8" t="str">
        <f t="shared" si="2213"/>
        <v>1927 SUB-S</v>
      </c>
      <c r="H1927" s="31"/>
      <c r="I1927" s="73"/>
      <c r="J1927" s="73"/>
      <c r="K1927" s="38">
        <f t="shared" ref="K1927:P1927" ca="1" si="2223">SUMIF($4:$4,K$2,1927:1927)</f>
        <v>11400</v>
      </c>
      <c r="L1927" s="38">
        <f t="shared" ca="1" si="2223"/>
        <v>22800</v>
      </c>
      <c r="M1927" s="38">
        <f t="shared" ca="1" si="2223"/>
        <v>34200</v>
      </c>
      <c r="N1927" s="38">
        <f t="shared" ca="1" si="2223"/>
        <v>45600</v>
      </c>
      <c r="O1927" s="38">
        <f t="shared" ca="1" si="2223"/>
        <v>57000</v>
      </c>
      <c r="P1927" s="38">
        <f t="shared" si="2223"/>
        <v>0</v>
      </c>
      <c r="Q1927" s="38"/>
      <c r="R1927" s="38"/>
      <c r="S1927" s="147">
        <f t="shared" ref="S1927" ca="1" si="2224">S1923+S1924+S1926</f>
        <v>950</v>
      </c>
      <c r="T1927" s="147">
        <f t="shared" ref="T1927:AX1927" ca="1" si="2225">T1923+T1924+T1926</f>
        <v>1900</v>
      </c>
      <c r="U1927" s="147">
        <f t="shared" ca="1" si="2225"/>
        <v>2850</v>
      </c>
      <c r="V1927" s="147">
        <f t="shared" ca="1" si="2225"/>
        <v>3800</v>
      </c>
      <c r="W1927" s="147">
        <f t="shared" ca="1" si="2225"/>
        <v>4750</v>
      </c>
      <c r="X1927" s="147">
        <f t="shared" ca="1" si="2225"/>
        <v>5700</v>
      </c>
      <c r="Y1927" s="147">
        <f t="shared" ca="1" si="2225"/>
        <v>6650</v>
      </c>
      <c r="Z1927" s="147">
        <f t="shared" ca="1" si="2225"/>
        <v>7600</v>
      </c>
      <c r="AA1927" s="147">
        <f t="shared" ca="1" si="2225"/>
        <v>8550</v>
      </c>
      <c r="AB1927" s="147">
        <f t="shared" ca="1" si="2225"/>
        <v>9500</v>
      </c>
      <c r="AC1927" s="147">
        <f t="shared" ca="1" si="2225"/>
        <v>10450</v>
      </c>
      <c r="AD1927" s="147">
        <f t="shared" ca="1" si="2225"/>
        <v>11400</v>
      </c>
      <c r="AE1927" s="147">
        <f t="shared" ca="1" si="2225"/>
        <v>12350</v>
      </c>
      <c r="AF1927" s="147">
        <f t="shared" ca="1" si="2225"/>
        <v>13300</v>
      </c>
      <c r="AG1927" s="147">
        <f t="shared" ca="1" si="2225"/>
        <v>14250</v>
      </c>
      <c r="AH1927" s="147">
        <f t="shared" ca="1" si="2225"/>
        <v>15200</v>
      </c>
      <c r="AI1927" s="147">
        <f t="shared" ca="1" si="2225"/>
        <v>16150</v>
      </c>
      <c r="AJ1927" s="147">
        <f t="shared" ca="1" si="2225"/>
        <v>17100</v>
      </c>
      <c r="AK1927" s="147">
        <f t="shared" ca="1" si="2225"/>
        <v>18050</v>
      </c>
      <c r="AL1927" s="147">
        <f t="shared" ca="1" si="2225"/>
        <v>19000</v>
      </c>
      <c r="AM1927" s="147">
        <f t="shared" ca="1" si="2225"/>
        <v>19950</v>
      </c>
      <c r="AN1927" s="147">
        <f t="shared" ca="1" si="2225"/>
        <v>20900</v>
      </c>
      <c r="AO1927" s="147">
        <f t="shared" ca="1" si="2225"/>
        <v>21850</v>
      </c>
      <c r="AP1927" s="147">
        <f t="shared" ca="1" si="2225"/>
        <v>22800</v>
      </c>
      <c r="AQ1927" s="147">
        <f t="shared" ca="1" si="2225"/>
        <v>23750</v>
      </c>
      <c r="AR1927" s="147">
        <f t="shared" ca="1" si="2225"/>
        <v>24700</v>
      </c>
      <c r="AS1927" s="147">
        <f t="shared" ca="1" si="2225"/>
        <v>25650</v>
      </c>
      <c r="AT1927" s="147">
        <f t="shared" ca="1" si="2225"/>
        <v>26600</v>
      </c>
      <c r="AU1927" s="147">
        <f t="shared" ca="1" si="2225"/>
        <v>27550</v>
      </c>
      <c r="AV1927" s="147">
        <f t="shared" ca="1" si="2225"/>
        <v>28500</v>
      </c>
      <c r="AW1927" s="147">
        <f t="shared" ca="1" si="2225"/>
        <v>29450</v>
      </c>
      <c r="AX1927" s="147">
        <f t="shared" ca="1" si="2225"/>
        <v>30400</v>
      </c>
      <c r="AY1927" s="147">
        <f t="shared" ref="AY1927:CD1927" ca="1" si="2226">AY1923+AY1924+AY1926</f>
        <v>31350</v>
      </c>
      <c r="AZ1927" s="147">
        <f t="shared" ca="1" si="2226"/>
        <v>32300</v>
      </c>
      <c r="BA1927" s="147">
        <f t="shared" ca="1" si="2226"/>
        <v>33250</v>
      </c>
      <c r="BB1927" s="147">
        <f t="shared" ca="1" si="2226"/>
        <v>34200</v>
      </c>
      <c r="BC1927" s="147">
        <f t="shared" ca="1" si="2226"/>
        <v>35150</v>
      </c>
      <c r="BD1927" s="147">
        <f t="shared" ca="1" si="2226"/>
        <v>36100</v>
      </c>
      <c r="BE1927" s="147">
        <f t="shared" ca="1" si="2226"/>
        <v>37050</v>
      </c>
      <c r="BF1927" s="147">
        <f t="shared" ca="1" si="2226"/>
        <v>38000</v>
      </c>
      <c r="BG1927" s="147">
        <f t="shared" ca="1" si="2226"/>
        <v>38950</v>
      </c>
      <c r="BH1927" s="147">
        <f t="shared" ca="1" si="2226"/>
        <v>39900</v>
      </c>
      <c r="BI1927" s="147">
        <f t="shared" ca="1" si="2226"/>
        <v>40850</v>
      </c>
      <c r="BJ1927" s="147">
        <f t="shared" ca="1" si="2226"/>
        <v>41800</v>
      </c>
      <c r="BK1927" s="147">
        <f t="shared" ca="1" si="2226"/>
        <v>42750</v>
      </c>
      <c r="BL1927" s="147">
        <f t="shared" ca="1" si="2226"/>
        <v>43700</v>
      </c>
      <c r="BM1927" s="147">
        <f t="shared" ca="1" si="2226"/>
        <v>44650</v>
      </c>
      <c r="BN1927" s="147">
        <f t="shared" ca="1" si="2226"/>
        <v>45600</v>
      </c>
      <c r="BO1927" s="147">
        <f t="shared" ca="1" si="2226"/>
        <v>46550</v>
      </c>
      <c r="BP1927" s="147">
        <f t="shared" ca="1" si="2226"/>
        <v>47500</v>
      </c>
      <c r="BQ1927" s="147">
        <f t="shared" ca="1" si="2226"/>
        <v>48450</v>
      </c>
      <c r="BR1927" s="147">
        <f t="shared" ca="1" si="2226"/>
        <v>49400</v>
      </c>
      <c r="BS1927" s="147">
        <f t="shared" ca="1" si="2226"/>
        <v>50350</v>
      </c>
      <c r="BT1927" s="147">
        <f t="shared" ca="1" si="2226"/>
        <v>51300</v>
      </c>
      <c r="BU1927" s="147">
        <f t="shared" ca="1" si="2226"/>
        <v>52250</v>
      </c>
      <c r="BV1927" s="147">
        <f t="shared" ca="1" si="2226"/>
        <v>53200</v>
      </c>
      <c r="BW1927" s="147">
        <f t="shared" ca="1" si="2226"/>
        <v>54150</v>
      </c>
      <c r="BX1927" s="147">
        <f t="shared" ca="1" si="2226"/>
        <v>55100</v>
      </c>
      <c r="BY1927" s="147">
        <f t="shared" ca="1" si="2226"/>
        <v>56050</v>
      </c>
      <c r="BZ1927" s="147">
        <f t="shared" ca="1" si="2226"/>
        <v>57000</v>
      </c>
      <c r="CA1927" s="147">
        <f t="shared" ca="1" si="2226"/>
        <v>57950</v>
      </c>
      <c r="CB1927" s="147">
        <f t="shared" ca="1" si="2226"/>
        <v>58900</v>
      </c>
      <c r="CC1927" s="147">
        <f t="shared" ca="1" si="2226"/>
        <v>59850</v>
      </c>
      <c r="CD1927" s="147">
        <f t="shared" ca="1" si="2226"/>
        <v>60800</v>
      </c>
      <c r="CE1927" s="147">
        <f t="shared" ref="CE1927:CK1927" ca="1" si="2227">CE1923+CE1924+CE1926</f>
        <v>61750</v>
      </c>
      <c r="CF1927" s="147">
        <f t="shared" ca="1" si="2227"/>
        <v>62700</v>
      </c>
      <c r="CG1927" s="147">
        <f t="shared" ca="1" si="2227"/>
        <v>63650</v>
      </c>
      <c r="CH1927" s="147">
        <f t="shared" ca="1" si="2227"/>
        <v>64600</v>
      </c>
      <c r="CI1927" s="147">
        <f t="shared" ca="1" si="2227"/>
        <v>65550</v>
      </c>
      <c r="CJ1927" s="147">
        <f t="shared" ca="1" si="2227"/>
        <v>66500</v>
      </c>
      <c r="CK1927" s="147">
        <f t="shared" ca="1" si="2227"/>
        <v>67450</v>
      </c>
    </row>
    <row r="1928" spans="2:89" x14ac:dyDescent="0.35">
      <c r="B1928" s="141" t="s">
        <v>62</v>
      </c>
      <c r="D1928" t="s">
        <v>766</v>
      </c>
      <c r="E1928" s="8" t="str">
        <f t="shared" si="2213"/>
        <v>1928 SUB-S</v>
      </c>
      <c r="H1928" s="12"/>
      <c r="I1928" s="60"/>
      <c r="J1928" s="60"/>
      <c r="K1928" s="34">
        <f t="shared" ref="K1928:P1928" ca="1" si="2228">K1927-SUM(K1926,K1923:K1924)</f>
        <v>0</v>
      </c>
      <c r="L1928" s="34">
        <f t="shared" ca="1" si="2228"/>
        <v>0</v>
      </c>
      <c r="M1928" s="34">
        <f t="shared" ca="1" si="2228"/>
        <v>0</v>
      </c>
      <c r="N1928" s="34">
        <f t="shared" ca="1" si="2228"/>
        <v>0</v>
      </c>
      <c r="O1928" s="34">
        <f t="shared" ca="1" si="2228"/>
        <v>0</v>
      </c>
      <c r="P1928" s="34">
        <f t="shared" ca="1" si="2228"/>
        <v>-67450</v>
      </c>
      <c r="R1928" s="15"/>
      <c r="S1928" s="76">
        <f t="shared" ref="S1928" ca="1" si="2229">S1927-SUM(S1926,S1923:S1924)</f>
        <v>0</v>
      </c>
      <c r="T1928" s="76">
        <f t="shared" ref="T1928:AX1928" ca="1" si="2230">T1927-SUM(T1926,T1923:T1924)</f>
        <v>0</v>
      </c>
      <c r="U1928" s="76">
        <f t="shared" ca="1" si="2230"/>
        <v>0</v>
      </c>
      <c r="V1928" s="76">
        <f t="shared" ca="1" si="2230"/>
        <v>0</v>
      </c>
      <c r="W1928" s="76">
        <f t="shared" ca="1" si="2230"/>
        <v>0</v>
      </c>
      <c r="X1928" s="76">
        <f t="shared" ca="1" si="2230"/>
        <v>0</v>
      </c>
      <c r="Y1928" s="76">
        <f t="shared" ca="1" si="2230"/>
        <v>0</v>
      </c>
      <c r="Z1928" s="76">
        <f t="shared" ca="1" si="2230"/>
        <v>0</v>
      </c>
      <c r="AA1928" s="76">
        <f t="shared" ca="1" si="2230"/>
        <v>0</v>
      </c>
      <c r="AB1928" s="76">
        <f t="shared" ca="1" si="2230"/>
        <v>0</v>
      </c>
      <c r="AC1928" s="76">
        <f t="shared" ca="1" si="2230"/>
        <v>0</v>
      </c>
      <c r="AD1928" s="76">
        <f t="shared" ca="1" si="2230"/>
        <v>0</v>
      </c>
      <c r="AE1928" s="76">
        <f t="shared" ca="1" si="2230"/>
        <v>0</v>
      </c>
      <c r="AF1928" s="76">
        <f t="shared" ca="1" si="2230"/>
        <v>0</v>
      </c>
      <c r="AG1928" s="76">
        <f t="shared" ca="1" si="2230"/>
        <v>0</v>
      </c>
      <c r="AH1928" s="76">
        <f t="shared" ca="1" si="2230"/>
        <v>0</v>
      </c>
      <c r="AI1928" s="76">
        <f t="shared" ca="1" si="2230"/>
        <v>0</v>
      </c>
      <c r="AJ1928" s="76">
        <f t="shared" ca="1" si="2230"/>
        <v>0</v>
      </c>
      <c r="AK1928" s="76">
        <f t="shared" ca="1" si="2230"/>
        <v>0</v>
      </c>
      <c r="AL1928" s="76">
        <f t="shared" ca="1" si="2230"/>
        <v>0</v>
      </c>
      <c r="AM1928" s="76">
        <f t="shared" ca="1" si="2230"/>
        <v>0</v>
      </c>
      <c r="AN1928" s="76">
        <f t="shared" ca="1" si="2230"/>
        <v>0</v>
      </c>
      <c r="AO1928" s="76">
        <f t="shared" ca="1" si="2230"/>
        <v>0</v>
      </c>
      <c r="AP1928" s="76">
        <f t="shared" ca="1" si="2230"/>
        <v>0</v>
      </c>
      <c r="AQ1928" s="76">
        <f t="shared" ca="1" si="2230"/>
        <v>0</v>
      </c>
      <c r="AR1928" s="76">
        <f t="shared" ca="1" si="2230"/>
        <v>0</v>
      </c>
      <c r="AS1928" s="76">
        <f t="shared" ca="1" si="2230"/>
        <v>0</v>
      </c>
      <c r="AT1928" s="76">
        <f t="shared" ca="1" si="2230"/>
        <v>0</v>
      </c>
      <c r="AU1928" s="76">
        <f t="shared" ca="1" si="2230"/>
        <v>0</v>
      </c>
      <c r="AV1928" s="76">
        <f t="shared" ca="1" si="2230"/>
        <v>0</v>
      </c>
      <c r="AW1928" s="76">
        <f t="shared" ca="1" si="2230"/>
        <v>0</v>
      </c>
      <c r="AX1928" s="76">
        <f t="shared" ca="1" si="2230"/>
        <v>0</v>
      </c>
      <c r="AY1928" s="76">
        <f t="shared" ref="AY1928:CD1928" ca="1" si="2231">AY1927-SUM(AY1926,AY1923:AY1924)</f>
        <v>0</v>
      </c>
      <c r="AZ1928" s="76">
        <f t="shared" ca="1" si="2231"/>
        <v>0</v>
      </c>
      <c r="BA1928" s="76">
        <f t="shared" ca="1" si="2231"/>
        <v>0</v>
      </c>
      <c r="BB1928" s="76">
        <f t="shared" ca="1" si="2231"/>
        <v>0</v>
      </c>
      <c r="BC1928" s="76">
        <f t="shared" ca="1" si="2231"/>
        <v>0</v>
      </c>
      <c r="BD1928" s="76">
        <f t="shared" ca="1" si="2231"/>
        <v>0</v>
      </c>
      <c r="BE1928" s="76">
        <f t="shared" ca="1" si="2231"/>
        <v>0</v>
      </c>
      <c r="BF1928" s="76">
        <f t="shared" ca="1" si="2231"/>
        <v>0</v>
      </c>
      <c r="BG1928" s="76">
        <f t="shared" ca="1" si="2231"/>
        <v>0</v>
      </c>
      <c r="BH1928" s="76">
        <f t="shared" ca="1" si="2231"/>
        <v>0</v>
      </c>
      <c r="BI1928" s="76">
        <f t="shared" ca="1" si="2231"/>
        <v>0</v>
      </c>
      <c r="BJ1928" s="76">
        <f t="shared" ca="1" si="2231"/>
        <v>0</v>
      </c>
      <c r="BK1928" s="76">
        <f t="shared" ca="1" si="2231"/>
        <v>0</v>
      </c>
      <c r="BL1928" s="76">
        <f t="shared" ca="1" si="2231"/>
        <v>0</v>
      </c>
      <c r="BM1928" s="76">
        <f t="shared" ca="1" si="2231"/>
        <v>0</v>
      </c>
      <c r="BN1928" s="76">
        <f t="shared" ca="1" si="2231"/>
        <v>0</v>
      </c>
      <c r="BO1928" s="76">
        <f t="shared" ca="1" si="2231"/>
        <v>0</v>
      </c>
      <c r="BP1928" s="76">
        <f t="shared" ca="1" si="2231"/>
        <v>0</v>
      </c>
      <c r="BQ1928" s="76">
        <f t="shared" ca="1" si="2231"/>
        <v>0</v>
      </c>
      <c r="BR1928" s="76">
        <f t="shared" ca="1" si="2231"/>
        <v>0</v>
      </c>
      <c r="BS1928" s="76">
        <f t="shared" ca="1" si="2231"/>
        <v>0</v>
      </c>
      <c r="BT1928" s="76">
        <f t="shared" ca="1" si="2231"/>
        <v>0</v>
      </c>
      <c r="BU1928" s="76">
        <f t="shared" ca="1" si="2231"/>
        <v>0</v>
      </c>
      <c r="BV1928" s="76">
        <f t="shared" ca="1" si="2231"/>
        <v>0</v>
      </c>
      <c r="BW1928" s="76">
        <f t="shared" ca="1" si="2231"/>
        <v>0</v>
      </c>
      <c r="BX1928" s="76">
        <f t="shared" ca="1" si="2231"/>
        <v>0</v>
      </c>
      <c r="BY1928" s="76">
        <f t="shared" ca="1" si="2231"/>
        <v>0</v>
      </c>
      <c r="BZ1928" s="76">
        <f t="shared" ca="1" si="2231"/>
        <v>0</v>
      </c>
      <c r="CA1928" s="76">
        <f t="shared" ca="1" si="2231"/>
        <v>0</v>
      </c>
      <c r="CB1928" s="76">
        <f t="shared" ca="1" si="2231"/>
        <v>0</v>
      </c>
      <c r="CC1928" s="76">
        <f t="shared" ca="1" si="2231"/>
        <v>0</v>
      </c>
      <c r="CD1928" s="76">
        <f t="shared" ca="1" si="2231"/>
        <v>0</v>
      </c>
      <c r="CE1928" s="76">
        <f t="shared" ref="CE1928:CK1928" ca="1" si="2232">CE1927-SUM(CE1926,CE1923:CE1924)</f>
        <v>0</v>
      </c>
      <c r="CF1928" s="76">
        <f t="shared" ca="1" si="2232"/>
        <v>0</v>
      </c>
      <c r="CG1928" s="76">
        <f t="shared" ca="1" si="2232"/>
        <v>0</v>
      </c>
      <c r="CH1928" s="76">
        <f t="shared" ca="1" si="2232"/>
        <v>0</v>
      </c>
      <c r="CI1928" s="76">
        <f t="shared" ca="1" si="2232"/>
        <v>0</v>
      </c>
      <c r="CJ1928" s="76">
        <f t="shared" ca="1" si="2232"/>
        <v>0</v>
      </c>
      <c r="CK1928" s="76">
        <f t="shared" ca="1" si="2232"/>
        <v>0</v>
      </c>
    </row>
    <row r="1929" spans="2:89" x14ac:dyDescent="0.35">
      <c r="B1929" s="13"/>
      <c r="D1929" t="s">
        <v>766</v>
      </c>
      <c r="E1929" s="8" t="str">
        <f t="shared" si="2213"/>
        <v>1929 SUB-S</v>
      </c>
      <c r="H1929" s="12"/>
      <c r="K1929" s="34"/>
      <c r="L1929" s="34"/>
      <c r="M1929" s="34"/>
      <c r="N1929" s="34"/>
      <c r="O1929" s="34"/>
      <c r="P1929" s="34"/>
      <c r="R1929" s="15"/>
      <c r="S1929" s="76"/>
      <c r="T1929" s="76"/>
      <c r="U1929" s="76"/>
      <c r="V1929" s="76"/>
      <c r="W1929" s="76"/>
      <c r="X1929" s="76"/>
      <c r="Y1929" s="76"/>
      <c r="Z1929" s="76"/>
      <c r="AA1929" s="76"/>
      <c r="AB1929" s="76"/>
      <c r="AC1929" s="76"/>
      <c r="AD1929" s="76"/>
      <c r="AE1929" s="76"/>
      <c r="AF1929" s="76"/>
      <c r="AG1929" s="76"/>
      <c r="AH1929" s="76"/>
      <c r="AI1929" s="76"/>
      <c r="AJ1929" s="76"/>
      <c r="AK1929" s="76"/>
      <c r="AL1929" s="76"/>
      <c r="AM1929" s="76"/>
      <c r="AN1929" s="76"/>
      <c r="AO1929" s="76"/>
      <c r="AP1929" s="76"/>
      <c r="AQ1929" s="76"/>
      <c r="AR1929" s="76"/>
      <c r="AS1929" s="76"/>
      <c r="AT1929" s="76"/>
      <c r="AU1929" s="76"/>
      <c r="AV1929" s="76"/>
      <c r="AW1929" s="76"/>
      <c r="AX1929" s="76"/>
      <c r="AY1929" s="76"/>
      <c r="AZ1929" s="76"/>
      <c r="BA1929" s="76"/>
      <c r="BB1929" s="76"/>
      <c r="BC1929" s="76"/>
      <c r="BD1929" s="76"/>
      <c r="BE1929" s="76"/>
      <c r="BF1929" s="76"/>
      <c r="BG1929" s="76"/>
      <c r="BH1929" s="76"/>
      <c r="BI1929" s="76"/>
      <c r="BJ1929" s="76"/>
      <c r="BK1929" s="76"/>
      <c r="BL1929" s="76"/>
      <c r="BM1929" s="76"/>
      <c r="BN1929" s="76"/>
      <c r="BO1929" s="76"/>
      <c r="BP1929" s="76"/>
      <c r="BQ1929" s="76"/>
      <c r="BR1929" s="76"/>
      <c r="BS1929" s="76"/>
      <c r="BT1929" s="76"/>
      <c r="BU1929" s="76"/>
      <c r="BV1929" s="76"/>
      <c r="BW1929" s="76"/>
      <c r="BX1929" s="76"/>
      <c r="BY1929" s="76"/>
      <c r="BZ1929" s="76"/>
      <c r="CA1929" s="76"/>
      <c r="CB1929" s="76"/>
      <c r="CC1929" s="76"/>
      <c r="CD1929" s="76"/>
      <c r="CE1929" s="76"/>
      <c r="CF1929" s="76"/>
      <c r="CG1929" s="76"/>
      <c r="CH1929" s="76"/>
      <c r="CI1929" s="76"/>
      <c r="CJ1929" s="76"/>
      <c r="CK1929" s="76"/>
    </row>
    <row r="1930" spans="2:89" x14ac:dyDescent="0.35">
      <c r="B1930" s="95" t="s">
        <v>75</v>
      </c>
      <c r="D1930" t="s">
        <v>766</v>
      </c>
      <c r="E1930" s="8" t="str">
        <f t="shared" si="2213"/>
        <v>1930 SUB-S</v>
      </c>
      <c r="H1930" s="12"/>
      <c r="I1930" s="60"/>
      <c r="J1930" s="60"/>
      <c r="K1930" s="34"/>
      <c r="L1930" s="34"/>
      <c r="M1930" s="34"/>
      <c r="N1930" s="34"/>
      <c r="O1930" s="34"/>
      <c r="P1930" s="34"/>
      <c r="R1930" s="15"/>
      <c r="S1930" s="76"/>
      <c r="T1930" s="76"/>
      <c r="U1930" s="76"/>
      <c r="V1930" s="76"/>
      <c r="W1930" s="76"/>
      <c r="X1930" s="76"/>
      <c r="Y1930" s="76"/>
      <c r="Z1930" s="76"/>
      <c r="AA1930" s="76"/>
      <c r="AB1930" s="76"/>
      <c r="AC1930" s="76"/>
      <c r="AD1930" s="76"/>
      <c r="AE1930" s="76"/>
      <c r="AF1930" s="76"/>
      <c r="AG1930" s="76"/>
      <c r="AH1930" s="76"/>
      <c r="AI1930" s="76"/>
      <c r="AJ1930" s="76"/>
      <c r="AK1930" s="76"/>
      <c r="AL1930" s="76"/>
      <c r="AM1930" s="76"/>
      <c r="AN1930" s="76"/>
      <c r="AO1930" s="76"/>
      <c r="AP1930" s="76"/>
      <c r="AQ1930" s="76"/>
      <c r="AR1930" s="76"/>
      <c r="AS1930" s="76"/>
      <c r="AT1930" s="76"/>
      <c r="AU1930" s="76"/>
      <c r="AV1930" s="76"/>
      <c r="AW1930" s="76"/>
      <c r="AX1930" s="76"/>
      <c r="AY1930" s="76"/>
      <c r="AZ1930" s="76"/>
      <c r="BA1930" s="76"/>
      <c r="BB1930" s="76"/>
      <c r="BC1930" s="76"/>
      <c r="BD1930" s="76"/>
      <c r="BE1930" s="76"/>
      <c r="BF1930" s="76"/>
      <c r="BG1930" s="76"/>
      <c r="BH1930" s="76"/>
      <c r="BI1930" s="76"/>
      <c r="BJ1930" s="76"/>
      <c r="BK1930" s="76"/>
      <c r="BL1930" s="76"/>
      <c r="BM1930" s="76"/>
      <c r="BN1930" s="76"/>
      <c r="BO1930" s="76"/>
      <c r="BP1930" s="76"/>
      <c r="BQ1930" s="76"/>
      <c r="BR1930" s="76"/>
      <c r="BS1930" s="76"/>
      <c r="BT1930" s="76"/>
      <c r="BU1930" s="76"/>
      <c r="BV1930" s="76"/>
      <c r="BW1930" s="76"/>
      <c r="BX1930" s="76"/>
      <c r="BY1930" s="76"/>
      <c r="BZ1930" s="76"/>
      <c r="CA1930" s="76"/>
      <c r="CB1930" s="76"/>
      <c r="CC1930" s="76"/>
      <c r="CD1930" s="76"/>
      <c r="CE1930" s="76"/>
      <c r="CF1930" s="76"/>
      <c r="CG1930" s="76"/>
      <c r="CH1930" s="76"/>
      <c r="CI1930" s="76"/>
      <c r="CJ1930" s="76"/>
      <c r="CK1930" s="76"/>
    </row>
    <row r="1931" spans="2:89" x14ac:dyDescent="0.35">
      <c r="B1931" s="141" t="s">
        <v>77</v>
      </c>
      <c r="D1931" t="s">
        <v>766</v>
      </c>
      <c r="E1931" s="8" t="str">
        <f t="shared" si="2213"/>
        <v>1931 SUB-S</v>
      </c>
      <c r="G1931" t="str">
        <f>E1931</f>
        <v>1931 SUB-S</v>
      </c>
      <c r="H1931" s="12"/>
      <c r="I1931" s="60"/>
      <c r="J1931" s="60"/>
      <c r="K1931" s="18">
        <v>20</v>
      </c>
      <c r="L1931" s="18">
        <v>20</v>
      </c>
      <c r="M1931" s="18">
        <v>20</v>
      </c>
      <c r="N1931" s="18">
        <v>20</v>
      </c>
      <c r="O1931" s="18">
        <v>20</v>
      </c>
      <c r="P1931" s="18">
        <v>20</v>
      </c>
      <c r="R1931" s="19"/>
      <c r="S1931" s="143" cm="1">
        <f t="array" ref="S1931">INDEX($K:$P,ROW(),MATCH(S$3,$K$2:$P$2,0))</f>
        <v>20</v>
      </c>
      <c r="T1931" s="143" cm="1">
        <f t="array" ref="T1931">INDEX($K:$P,ROW(),MATCH(T$3,$K$2:$P$2,0))</f>
        <v>20</v>
      </c>
      <c r="U1931" s="143" cm="1">
        <f t="array" ref="U1931">INDEX($K:$P,ROW(),MATCH(U$3,$K$2:$P$2,0))</f>
        <v>20</v>
      </c>
      <c r="V1931" s="143" cm="1">
        <f t="array" ref="V1931">INDEX($K:$P,ROW(),MATCH(V$3,$K$2:$P$2,0))</f>
        <v>20</v>
      </c>
      <c r="W1931" s="143" cm="1">
        <f t="array" ref="W1931">INDEX($K:$P,ROW(),MATCH(W$3,$K$2:$P$2,0))</f>
        <v>20</v>
      </c>
      <c r="X1931" s="143" cm="1">
        <f t="array" ref="X1931">INDEX($K:$P,ROW(),MATCH(X$3,$K$2:$P$2,0))</f>
        <v>20</v>
      </c>
      <c r="Y1931" s="143" cm="1">
        <f t="array" ref="Y1931">INDEX($K:$P,ROW(),MATCH(Y$3,$K$2:$P$2,0))</f>
        <v>20</v>
      </c>
      <c r="Z1931" s="143" cm="1">
        <f t="array" ref="Z1931">INDEX($K:$P,ROW(),MATCH(Z$3,$K$2:$P$2,0))</f>
        <v>20</v>
      </c>
      <c r="AA1931" s="143" cm="1">
        <f t="array" ref="AA1931">INDEX($K:$P,ROW(),MATCH(AA$3,$K$2:$P$2,0))</f>
        <v>20</v>
      </c>
      <c r="AB1931" s="143" cm="1">
        <f t="array" ref="AB1931">INDEX($K:$P,ROW(),MATCH(AB$3,$K$2:$P$2,0))</f>
        <v>20</v>
      </c>
      <c r="AC1931" s="143" cm="1">
        <f t="array" ref="AC1931">INDEX($K:$P,ROW(),MATCH(AC$3,$K$2:$P$2,0))</f>
        <v>20</v>
      </c>
      <c r="AD1931" s="143" cm="1">
        <f t="array" ref="AD1931">INDEX($K:$P,ROW(),MATCH(AD$3,$K$2:$P$2,0))</f>
        <v>20</v>
      </c>
      <c r="AE1931" s="143" cm="1">
        <f t="array" ref="AE1931">INDEX($K:$P,ROW(),MATCH(AE$3,$K$2:$P$2,0))</f>
        <v>20</v>
      </c>
      <c r="AF1931" s="143" cm="1">
        <f t="array" ref="AF1931">INDEX($K:$P,ROW(),MATCH(AF$3,$K$2:$P$2,0))</f>
        <v>20</v>
      </c>
      <c r="AG1931" s="143" cm="1">
        <f t="array" ref="AG1931">INDEX($K:$P,ROW(),MATCH(AG$3,$K$2:$P$2,0))</f>
        <v>20</v>
      </c>
      <c r="AH1931" s="143" cm="1">
        <f t="array" ref="AH1931">INDEX($K:$P,ROW(),MATCH(AH$3,$K$2:$P$2,0))</f>
        <v>20</v>
      </c>
      <c r="AI1931" s="143" cm="1">
        <f t="array" ref="AI1931">INDEX($K:$P,ROW(),MATCH(AI$3,$K$2:$P$2,0))</f>
        <v>20</v>
      </c>
      <c r="AJ1931" s="143" cm="1">
        <f t="array" ref="AJ1931">INDEX($K:$P,ROW(),MATCH(AJ$3,$K$2:$P$2,0))</f>
        <v>20</v>
      </c>
      <c r="AK1931" s="143" cm="1">
        <f t="array" ref="AK1931">INDEX($K:$P,ROW(),MATCH(AK$3,$K$2:$P$2,0))</f>
        <v>20</v>
      </c>
      <c r="AL1931" s="143" cm="1">
        <f t="array" ref="AL1931">INDEX($K:$P,ROW(),MATCH(AL$3,$K$2:$P$2,0))</f>
        <v>20</v>
      </c>
      <c r="AM1931" s="143" cm="1">
        <f t="array" ref="AM1931">INDEX($K:$P,ROW(),MATCH(AM$3,$K$2:$P$2,0))</f>
        <v>20</v>
      </c>
      <c r="AN1931" s="143" cm="1">
        <f t="array" ref="AN1931">INDEX($K:$P,ROW(),MATCH(AN$3,$K$2:$P$2,0))</f>
        <v>20</v>
      </c>
      <c r="AO1931" s="143" cm="1">
        <f t="array" ref="AO1931">INDEX($K:$P,ROW(),MATCH(AO$3,$K$2:$P$2,0))</f>
        <v>20</v>
      </c>
      <c r="AP1931" s="143" cm="1">
        <f t="array" ref="AP1931">INDEX($K:$P,ROW(),MATCH(AP$3,$K$2:$P$2,0))</f>
        <v>20</v>
      </c>
      <c r="AQ1931" s="143" cm="1">
        <f t="array" ref="AQ1931">INDEX($K:$P,ROW(),MATCH(AQ$3,$K$2:$P$2,0))</f>
        <v>20</v>
      </c>
      <c r="AR1931" s="143" cm="1">
        <f t="array" ref="AR1931">INDEX($K:$P,ROW(),MATCH(AR$3,$K$2:$P$2,0))</f>
        <v>20</v>
      </c>
      <c r="AS1931" s="143" cm="1">
        <f t="array" ref="AS1931">INDEX($K:$P,ROW(),MATCH(AS$3,$K$2:$P$2,0))</f>
        <v>20</v>
      </c>
      <c r="AT1931" s="143" cm="1">
        <f t="array" ref="AT1931">INDEX($K:$P,ROW(),MATCH(AT$3,$K$2:$P$2,0))</f>
        <v>20</v>
      </c>
      <c r="AU1931" s="143" cm="1">
        <f t="array" ref="AU1931">INDEX($K:$P,ROW(),MATCH(AU$3,$K$2:$P$2,0))</f>
        <v>20</v>
      </c>
      <c r="AV1931" s="143" cm="1">
        <f t="array" ref="AV1931">INDEX($K:$P,ROW(),MATCH(AV$3,$K$2:$P$2,0))</f>
        <v>20</v>
      </c>
      <c r="AW1931" s="143" cm="1">
        <f t="array" ref="AW1931">INDEX($K:$P,ROW(),MATCH(AW$3,$K$2:$P$2,0))</f>
        <v>20</v>
      </c>
      <c r="AX1931" s="143" cm="1">
        <f t="array" ref="AX1931">INDEX($K:$P,ROW(),MATCH(AX$3,$K$2:$P$2,0))</f>
        <v>20</v>
      </c>
      <c r="AY1931" s="143" cm="1">
        <f t="array" ref="AY1931">INDEX($K:$P,ROW(),MATCH(AY$3,$K$2:$P$2,0))</f>
        <v>20</v>
      </c>
      <c r="AZ1931" s="143" cm="1">
        <f t="array" ref="AZ1931">INDEX($K:$P,ROW(),MATCH(AZ$3,$K$2:$P$2,0))</f>
        <v>20</v>
      </c>
      <c r="BA1931" s="143" cm="1">
        <f t="array" ref="BA1931">INDEX($K:$P,ROW(),MATCH(BA$3,$K$2:$P$2,0))</f>
        <v>20</v>
      </c>
      <c r="BB1931" s="143" cm="1">
        <f t="array" ref="BB1931">INDEX($K:$P,ROW(),MATCH(BB$3,$K$2:$P$2,0))</f>
        <v>20</v>
      </c>
      <c r="BC1931" s="143" cm="1">
        <f t="array" ref="BC1931">INDEX($K:$P,ROW(),MATCH(BC$3,$K$2:$P$2,0))</f>
        <v>20</v>
      </c>
      <c r="BD1931" s="143" cm="1">
        <f t="array" ref="BD1931">INDEX($K:$P,ROW(),MATCH(BD$3,$K$2:$P$2,0))</f>
        <v>20</v>
      </c>
      <c r="BE1931" s="143" cm="1">
        <f t="array" ref="BE1931">INDEX($K:$P,ROW(),MATCH(BE$3,$K$2:$P$2,0))</f>
        <v>20</v>
      </c>
      <c r="BF1931" s="143" cm="1">
        <f t="array" ref="BF1931">INDEX($K:$P,ROW(),MATCH(BF$3,$K$2:$P$2,0))</f>
        <v>20</v>
      </c>
      <c r="BG1931" s="143" cm="1">
        <f t="array" ref="BG1931">INDEX($K:$P,ROW(),MATCH(BG$3,$K$2:$P$2,0))</f>
        <v>20</v>
      </c>
      <c r="BH1931" s="143" cm="1">
        <f t="array" ref="BH1931">INDEX($K:$P,ROW(),MATCH(BH$3,$K$2:$P$2,0))</f>
        <v>20</v>
      </c>
      <c r="BI1931" s="143" cm="1">
        <f t="array" ref="BI1931">INDEX($K:$P,ROW(),MATCH(BI$3,$K$2:$P$2,0))</f>
        <v>20</v>
      </c>
      <c r="BJ1931" s="143" cm="1">
        <f t="array" ref="BJ1931">INDEX($K:$P,ROW(),MATCH(BJ$3,$K$2:$P$2,0))</f>
        <v>20</v>
      </c>
      <c r="BK1931" s="143" cm="1">
        <f t="array" ref="BK1931">INDEX($K:$P,ROW(),MATCH(BK$3,$K$2:$P$2,0))</f>
        <v>20</v>
      </c>
      <c r="BL1931" s="143" cm="1">
        <f t="array" ref="BL1931">INDEX($K:$P,ROW(),MATCH(BL$3,$K$2:$P$2,0))</f>
        <v>20</v>
      </c>
      <c r="BM1931" s="143" cm="1">
        <f t="array" ref="BM1931">INDEX($K:$P,ROW(),MATCH(BM$3,$K$2:$P$2,0))</f>
        <v>20</v>
      </c>
      <c r="BN1931" s="143" cm="1">
        <f t="array" ref="BN1931">INDEX($K:$P,ROW(),MATCH(BN$3,$K$2:$P$2,0))</f>
        <v>20</v>
      </c>
      <c r="BO1931" s="143" cm="1">
        <f t="array" ref="BO1931">INDEX($K:$P,ROW(),MATCH(BO$3,$K$2:$P$2,0))</f>
        <v>20</v>
      </c>
      <c r="BP1931" s="143" cm="1">
        <f t="array" ref="BP1931">INDEX($K:$P,ROW(),MATCH(BP$3,$K$2:$P$2,0))</f>
        <v>20</v>
      </c>
      <c r="BQ1931" s="143" cm="1">
        <f t="array" ref="BQ1931">INDEX($K:$P,ROW(),MATCH(BQ$3,$K$2:$P$2,0))</f>
        <v>20</v>
      </c>
      <c r="BR1931" s="143" cm="1">
        <f t="array" ref="BR1931">INDEX($K:$P,ROW(),MATCH(BR$3,$K$2:$P$2,0))</f>
        <v>20</v>
      </c>
      <c r="BS1931" s="143" cm="1">
        <f t="array" ref="BS1931">INDEX($K:$P,ROW(),MATCH(BS$3,$K$2:$P$2,0))</f>
        <v>20</v>
      </c>
      <c r="BT1931" s="143" cm="1">
        <f t="array" ref="BT1931">INDEX($K:$P,ROW(),MATCH(BT$3,$K$2:$P$2,0))</f>
        <v>20</v>
      </c>
      <c r="BU1931" s="143" cm="1">
        <f t="array" ref="BU1931">INDEX($K:$P,ROW(),MATCH(BU$3,$K$2:$P$2,0))</f>
        <v>20</v>
      </c>
      <c r="BV1931" s="143" cm="1">
        <f t="array" ref="BV1931">INDEX($K:$P,ROW(),MATCH(BV$3,$K$2:$P$2,0))</f>
        <v>20</v>
      </c>
      <c r="BW1931" s="143" cm="1">
        <f t="array" ref="BW1931">INDEX($K:$P,ROW(),MATCH(BW$3,$K$2:$P$2,0))</f>
        <v>20</v>
      </c>
      <c r="BX1931" s="143" cm="1">
        <f t="array" ref="BX1931">INDEX($K:$P,ROW(),MATCH(BX$3,$K$2:$P$2,0))</f>
        <v>20</v>
      </c>
      <c r="BY1931" s="143" cm="1">
        <f t="array" ref="BY1931">INDEX($K:$P,ROW(),MATCH(BY$3,$K$2:$P$2,0))</f>
        <v>20</v>
      </c>
      <c r="BZ1931" s="143" cm="1">
        <f t="array" ref="BZ1931">INDEX($K:$P,ROW(),MATCH(BZ$3,$K$2:$P$2,0))</f>
        <v>20</v>
      </c>
      <c r="CA1931" s="143" cm="1">
        <f t="array" ref="CA1931">INDEX($K:$P,ROW(),MATCH(CA$3,$K$2:$P$2,0))</f>
        <v>20</v>
      </c>
      <c r="CB1931" s="143" cm="1">
        <f t="array" ref="CB1931">INDEX($K:$P,ROW(),MATCH(CB$3,$K$2:$P$2,0))</f>
        <v>20</v>
      </c>
      <c r="CC1931" s="143" cm="1">
        <f t="array" ref="CC1931">INDEX($K:$P,ROW(),MATCH(CC$3,$K$2:$P$2,0))</f>
        <v>20</v>
      </c>
      <c r="CD1931" s="143" cm="1">
        <f t="array" ref="CD1931">INDEX($K:$P,ROW(),MATCH(CD$3,$K$2:$P$2,0))</f>
        <v>20</v>
      </c>
      <c r="CE1931" s="143" cm="1">
        <f t="array" ref="CE1931">INDEX($K:$P,ROW(),MATCH(CE$3,$K$2:$P$2,0))</f>
        <v>20</v>
      </c>
      <c r="CF1931" s="143" cm="1">
        <f t="array" ref="CF1931">INDEX($K:$P,ROW(),MATCH(CF$3,$K$2:$P$2,0))</f>
        <v>20</v>
      </c>
      <c r="CG1931" s="143" cm="1">
        <f t="array" ref="CG1931">INDEX($K:$P,ROW(),MATCH(CG$3,$K$2:$P$2,0))</f>
        <v>20</v>
      </c>
      <c r="CH1931" s="143" cm="1">
        <f t="array" ref="CH1931">INDEX($K:$P,ROW(),MATCH(CH$3,$K$2:$P$2,0))</f>
        <v>20</v>
      </c>
      <c r="CI1931" s="143" cm="1">
        <f t="array" ref="CI1931">INDEX($K:$P,ROW(),MATCH(CI$3,$K$2:$P$2,0))</f>
        <v>20</v>
      </c>
      <c r="CJ1931" s="143" cm="1">
        <f t="array" ref="CJ1931">INDEX($K:$P,ROW(),MATCH(CJ$3,$K$2:$P$2,0))</f>
        <v>20</v>
      </c>
      <c r="CK1931" s="143" cm="1">
        <f t="array" ref="CK1931">INDEX($K:$P,ROW(),MATCH(CK$3,$K$2:$P$2,0))</f>
        <v>20</v>
      </c>
    </row>
    <row r="1932" spans="2:89" x14ac:dyDescent="0.35">
      <c r="B1932" s="123" t="str">
        <f>"Revenue - "&amp;SUBSTITUTE(B1919,":","")</f>
        <v>Revenue - Subscription revenue - secondary volume driven</v>
      </c>
      <c r="C1932" t="s">
        <v>198</v>
      </c>
      <c r="D1932" t="s">
        <v>766</v>
      </c>
      <c r="E1932" s="8" t="str">
        <f t="shared" si="2213"/>
        <v>1932 SUB-S</v>
      </c>
      <c r="H1932" s="27"/>
      <c r="I1932" s="78"/>
      <c r="J1932" s="78"/>
      <c r="K1932" s="63">
        <f t="shared" ref="K1932:P1932" ca="1" si="2233">SUMIF($3:$3,K$2,1932:1932)</f>
        <v>1368000</v>
      </c>
      <c r="L1932" s="63">
        <f t="shared" ca="1" si="2233"/>
        <v>4104000</v>
      </c>
      <c r="M1932" s="63">
        <f t="shared" ca="1" si="2233"/>
        <v>6840000</v>
      </c>
      <c r="N1932" s="63">
        <f t="shared" ca="1" si="2233"/>
        <v>9576000</v>
      </c>
      <c r="O1932" s="63">
        <f t="shared" ca="1" si="2233"/>
        <v>12312000</v>
      </c>
      <c r="P1932" s="63">
        <f t="shared" ca="1" si="2233"/>
        <v>13689500</v>
      </c>
      <c r="R1932" s="33"/>
      <c r="S1932" s="144">
        <f t="shared" ref="S1932" ca="1" si="2234">S1931*AVERAGE(S1927,S1923)</f>
        <v>9500</v>
      </c>
      <c r="T1932" s="144">
        <f t="shared" ref="T1932:AX1932" ca="1" si="2235">T1931*AVERAGE(T1927,T1923)</f>
        <v>28500</v>
      </c>
      <c r="U1932" s="144">
        <f t="shared" ca="1" si="2235"/>
        <v>47500</v>
      </c>
      <c r="V1932" s="144">
        <f t="shared" ca="1" si="2235"/>
        <v>66500</v>
      </c>
      <c r="W1932" s="144">
        <f t="shared" ca="1" si="2235"/>
        <v>85500</v>
      </c>
      <c r="X1932" s="144">
        <f t="shared" ca="1" si="2235"/>
        <v>104500</v>
      </c>
      <c r="Y1932" s="144">
        <f t="shared" ca="1" si="2235"/>
        <v>123500</v>
      </c>
      <c r="Z1932" s="144">
        <f t="shared" ca="1" si="2235"/>
        <v>142500</v>
      </c>
      <c r="AA1932" s="144">
        <f t="shared" ca="1" si="2235"/>
        <v>161500</v>
      </c>
      <c r="AB1932" s="144">
        <f t="shared" ca="1" si="2235"/>
        <v>180500</v>
      </c>
      <c r="AC1932" s="144">
        <f t="shared" ca="1" si="2235"/>
        <v>199500</v>
      </c>
      <c r="AD1932" s="144">
        <f t="shared" ca="1" si="2235"/>
        <v>218500</v>
      </c>
      <c r="AE1932" s="144">
        <f t="shared" ca="1" si="2235"/>
        <v>237500</v>
      </c>
      <c r="AF1932" s="144">
        <f t="shared" ca="1" si="2235"/>
        <v>256500</v>
      </c>
      <c r="AG1932" s="144">
        <f t="shared" ca="1" si="2235"/>
        <v>275500</v>
      </c>
      <c r="AH1932" s="144">
        <f t="shared" ca="1" si="2235"/>
        <v>294500</v>
      </c>
      <c r="AI1932" s="144">
        <f t="shared" ca="1" si="2235"/>
        <v>313500</v>
      </c>
      <c r="AJ1932" s="144">
        <f t="shared" ca="1" si="2235"/>
        <v>332500</v>
      </c>
      <c r="AK1932" s="144">
        <f t="shared" ca="1" si="2235"/>
        <v>351500</v>
      </c>
      <c r="AL1932" s="144">
        <f t="shared" ca="1" si="2235"/>
        <v>370500</v>
      </c>
      <c r="AM1932" s="144">
        <f t="shared" ca="1" si="2235"/>
        <v>389500</v>
      </c>
      <c r="AN1932" s="144">
        <f t="shared" ca="1" si="2235"/>
        <v>408500</v>
      </c>
      <c r="AO1932" s="144">
        <f t="shared" ca="1" si="2235"/>
        <v>427500</v>
      </c>
      <c r="AP1932" s="144">
        <f t="shared" ca="1" si="2235"/>
        <v>446500</v>
      </c>
      <c r="AQ1932" s="144">
        <f t="shared" ca="1" si="2235"/>
        <v>465500</v>
      </c>
      <c r="AR1932" s="144">
        <f t="shared" ca="1" si="2235"/>
        <v>484500</v>
      </c>
      <c r="AS1932" s="144">
        <f t="shared" ca="1" si="2235"/>
        <v>503500</v>
      </c>
      <c r="AT1932" s="144">
        <f t="shared" ca="1" si="2235"/>
        <v>522500</v>
      </c>
      <c r="AU1932" s="144">
        <f t="shared" ca="1" si="2235"/>
        <v>541500</v>
      </c>
      <c r="AV1932" s="144">
        <f t="shared" ca="1" si="2235"/>
        <v>560500</v>
      </c>
      <c r="AW1932" s="144">
        <f t="shared" ca="1" si="2235"/>
        <v>579500</v>
      </c>
      <c r="AX1932" s="144">
        <f t="shared" ca="1" si="2235"/>
        <v>598500</v>
      </c>
      <c r="AY1932" s="144">
        <f t="shared" ref="AY1932:CD1932" ca="1" si="2236">AY1931*AVERAGE(AY1927,AY1923)</f>
        <v>617500</v>
      </c>
      <c r="AZ1932" s="144">
        <f t="shared" ca="1" si="2236"/>
        <v>636500</v>
      </c>
      <c r="BA1932" s="144">
        <f t="shared" ca="1" si="2236"/>
        <v>655500</v>
      </c>
      <c r="BB1932" s="144">
        <f t="shared" ca="1" si="2236"/>
        <v>674500</v>
      </c>
      <c r="BC1932" s="144">
        <f t="shared" ca="1" si="2236"/>
        <v>693500</v>
      </c>
      <c r="BD1932" s="144">
        <f t="shared" ca="1" si="2236"/>
        <v>712500</v>
      </c>
      <c r="BE1932" s="144">
        <f t="shared" ca="1" si="2236"/>
        <v>731500</v>
      </c>
      <c r="BF1932" s="144">
        <f t="shared" ca="1" si="2236"/>
        <v>750500</v>
      </c>
      <c r="BG1932" s="144">
        <f t="shared" ca="1" si="2236"/>
        <v>769500</v>
      </c>
      <c r="BH1932" s="144">
        <f t="shared" ca="1" si="2236"/>
        <v>788500</v>
      </c>
      <c r="BI1932" s="144">
        <f t="shared" ca="1" si="2236"/>
        <v>807500</v>
      </c>
      <c r="BJ1932" s="144">
        <f t="shared" ca="1" si="2236"/>
        <v>826500</v>
      </c>
      <c r="BK1932" s="144">
        <f t="shared" ca="1" si="2236"/>
        <v>845500</v>
      </c>
      <c r="BL1932" s="144">
        <f t="shared" ca="1" si="2236"/>
        <v>864500</v>
      </c>
      <c r="BM1932" s="144">
        <f t="shared" ca="1" si="2236"/>
        <v>883500</v>
      </c>
      <c r="BN1932" s="144">
        <f t="shared" ca="1" si="2236"/>
        <v>902500</v>
      </c>
      <c r="BO1932" s="144">
        <f t="shared" ca="1" si="2236"/>
        <v>921500</v>
      </c>
      <c r="BP1932" s="144">
        <f t="shared" ca="1" si="2236"/>
        <v>940500</v>
      </c>
      <c r="BQ1932" s="144">
        <f t="shared" ca="1" si="2236"/>
        <v>959500</v>
      </c>
      <c r="BR1932" s="144">
        <f t="shared" ca="1" si="2236"/>
        <v>978500</v>
      </c>
      <c r="BS1932" s="144">
        <f t="shared" ca="1" si="2236"/>
        <v>997500</v>
      </c>
      <c r="BT1932" s="144">
        <f t="shared" ca="1" si="2236"/>
        <v>1016500</v>
      </c>
      <c r="BU1932" s="144">
        <f t="shared" ca="1" si="2236"/>
        <v>1035500</v>
      </c>
      <c r="BV1932" s="144">
        <f t="shared" ca="1" si="2236"/>
        <v>1054500</v>
      </c>
      <c r="BW1932" s="144">
        <f t="shared" ca="1" si="2236"/>
        <v>1073500</v>
      </c>
      <c r="BX1932" s="144">
        <f t="shared" ca="1" si="2236"/>
        <v>1092500</v>
      </c>
      <c r="BY1932" s="144">
        <f t="shared" ca="1" si="2236"/>
        <v>1111500</v>
      </c>
      <c r="BZ1932" s="144">
        <f t="shared" ca="1" si="2236"/>
        <v>1130500</v>
      </c>
      <c r="CA1932" s="144">
        <f t="shared" ca="1" si="2236"/>
        <v>1149500</v>
      </c>
      <c r="CB1932" s="144">
        <f t="shared" ca="1" si="2236"/>
        <v>1168500</v>
      </c>
      <c r="CC1932" s="144">
        <f t="shared" ca="1" si="2236"/>
        <v>1187500</v>
      </c>
      <c r="CD1932" s="144">
        <f t="shared" ca="1" si="2236"/>
        <v>1206500</v>
      </c>
      <c r="CE1932" s="144">
        <f t="shared" ref="CE1932:CK1932" ca="1" si="2237">CE1931*AVERAGE(CE1927,CE1923)</f>
        <v>1225500</v>
      </c>
      <c r="CF1932" s="144">
        <f t="shared" ca="1" si="2237"/>
        <v>1244500</v>
      </c>
      <c r="CG1932" s="144">
        <f t="shared" ca="1" si="2237"/>
        <v>1263500</v>
      </c>
      <c r="CH1932" s="144">
        <f t="shared" ca="1" si="2237"/>
        <v>1282500</v>
      </c>
      <c r="CI1932" s="144">
        <f t="shared" ca="1" si="2237"/>
        <v>1301500</v>
      </c>
      <c r="CJ1932" s="144">
        <f t="shared" ca="1" si="2237"/>
        <v>1320500</v>
      </c>
      <c r="CK1932" s="144">
        <f t="shared" ca="1" si="2237"/>
        <v>1339500</v>
      </c>
    </row>
    <row r="1933" spans="2:89" x14ac:dyDescent="0.35">
      <c r="D1933" t="s">
        <v>766</v>
      </c>
      <c r="E1933" s="8" t="str">
        <f t="shared" si="2213"/>
        <v>1933 SUB-S</v>
      </c>
      <c r="G1933" t="s">
        <v>244</v>
      </c>
      <c r="S1933" s="72"/>
      <c r="T1933" s="72"/>
      <c r="U1933" s="72"/>
      <c r="V1933" s="72"/>
      <c r="W1933" s="72"/>
      <c r="X1933" s="72"/>
      <c r="Y1933" s="72"/>
      <c r="Z1933" s="72"/>
      <c r="AA1933" s="72"/>
      <c r="AB1933" s="72"/>
      <c r="AC1933" s="72"/>
      <c r="AD1933" s="72"/>
      <c r="AE1933" s="72"/>
      <c r="AF1933" s="72"/>
      <c r="AG1933" s="72"/>
      <c r="AH1933" s="72"/>
      <c r="AI1933" s="72"/>
      <c r="AJ1933" s="72"/>
      <c r="AK1933" s="72"/>
      <c r="AL1933" s="72"/>
      <c r="AM1933" s="72"/>
      <c r="AN1933" s="72"/>
      <c r="AO1933" s="72"/>
      <c r="AP1933" s="72"/>
      <c r="AQ1933" s="72"/>
      <c r="AR1933" s="72"/>
      <c r="AS1933" s="72"/>
      <c r="AT1933" s="72"/>
      <c r="AU1933" s="72"/>
      <c r="AV1933" s="72"/>
      <c r="AW1933" s="72"/>
      <c r="AX1933" s="72"/>
      <c r="AY1933" s="72"/>
      <c r="AZ1933" s="72"/>
      <c r="BA1933" s="72"/>
      <c r="BB1933" s="72"/>
      <c r="BC1933" s="72"/>
      <c r="BD1933" s="72"/>
      <c r="BE1933" s="72"/>
      <c r="BF1933" s="72"/>
      <c r="BG1933" s="72"/>
      <c r="BH1933" s="72"/>
      <c r="BI1933" s="72"/>
      <c r="BJ1933" s="72"/>
      <c r="BK1933" s="72"/>
      <c r="BL1933" s="72"/>
      <c r="BM1933" s="72"/>
      <c r="BN1933" s="72"/>
      <c r="BO1933" s="72"/>
      <c r="BP1933" s="72"/>
      <c r="BQ1933" s="72"/>
      <c r="BR1933" s="72"/>
      <c r="BS1933" s="72"/>
      <c r="BT1933" s="72"/>
      <c r="BU1933" s="72"/>
      <c r="BV1933" s="72"/>
      <c r="BW1933" s="72"/>
      <c r="BX1933" s="72"/>
      <c r="BY1933" s="72"/>
      <c r="BZ1933" s="72"/>
      <c r="CA1933" s="72"/>
      <c r="CB1933" s="72"/>
      <c r="CC1933" s="72"/>
      <c r="CD1933" s="72"/>
      <c r="CE1933" s="72"/>
      <c r="CF1933" s="72"/>
      <c r="CG1933" s="72"/>
      <c r="CH1933" s="72"/>
      <c r="CI1933" s="72"/>
      <c r="CJ1933" s="72"/>
      <c r="CK1933" s="72"/>
    </row>
    <row r="1934" spans="2:89" x14ac:dyDescent="0.35">
      <c r="B1934" s="8" t="str">
        <f>B1911</f>
        <v>(Primary label)</v>
      </c>
      <c r="D1934" t="s">
        <v>766</v>
      </c>
      <c r="E1934" s="8" t="str">
        <f t="shared" si="2213"/>
        <v>1934 SUB-S</v>
      </c>
      <c r="G1934" t="s">
        <v>332</v>
      </c>
      <c r="S1934" s="72"/>
      <c r="T1934" s="72"/>
      <c r="U1934" s="72"/>
      <c r="V1934" s="72"/>
      <c r="W1934" s="72"/>
      <c r="X1934" s="72"/>
      <c r="Y1934" s="72"/>
      <c r="Z1934" s="72"/>
      <c r="AA1934" s="72"/>
      <c r="AB1934" s="72"/>
      <c r="AC1934" s="72"/>
      <c r="AD1934" s="72"/>
      <c r="AE1934" s="72"/>
      <c r="AF1934" s="72"/>
      <c r="AG1934" s="72"/>
      <c r="AH1934" s="72"/>
      <c r="AI1934" s="72"/>
      <c r="AJ1934" s="72"/>
      <c r="AK1934" s="72"/>
      <c r="AL1934" s="72"/>
      <c r="AM1934" s="72"/>
      <c r="AN1934" s="72"/>
      <c r="AO1934" s="72"/>
      <c r="AP1934" s="72"/>
      <c r="AQ1934" s="72"/>
      <c r="AR1934" s="72"/>
      <c r="AS1934" s="72"/>
      <c r="AT1934" s="72"/>
      <c r="AU1934" s="72"/>
      <c r="AV1934" s="72"/>
      <c r="AW1934" s="72"/>
      <c r="AX1934" s="72"/>
      <c r="AY1934" s="72"/>
      <c r="AZ1934" s="72"/>
      <c r="BA1934" s="72"/>
      <c r="BB1934" s="72"/>
      <c r="BC1934" s="72"/>
      <c r="BD1934" s="72"/>
      <c r="BE1934" s="72"/>
      <c r="BF1934" s="72"/>
      <c r="BG1934" s="72"/>
      <c r="BH1934" s="72"/>
      <c r="BI1934" s="72"/>
      <c r="BJ1934" s="72"/>
      <c r="BK1934" s="72"/>
      <c r="BL1934" s="72"/>
      <c r="BM1934" s="72"/>
      <c r="BN1934" s="72"/>
      <c r="BO1934" s="72"/>
      <c r="BP1934" s="72"/>
      <c r="BQ1934" s="72"/>
      <c r="BR1934" s="72"/>
      <c r="BS1934" s="72"/>
      <c r="BT1934" s="72"/>
      <c r="BU1934" s="72"/>
      <c r="BV1934" s="72"/>
      <c r="BW1934" s="72"/>
      <c r="BX1934" s="72"/>
      <c r="BY1934" s="72"/>
      <c r="BZ1934" s="72"/>
      <c r="CA1934" s="72"/>
      <c r="CB1934" s="72"/>
      <c r="CC1934" s="72"/>
      <c r="CD1934" s="72"/>
      <c r="CE1934" s="72"/>
      <c r="CF1934" s="72"/>
      <c r="CG1934" s="72"/>
      <c r="CH1934" s="72"/>
      <c r="CI1934" s="72"/>
      <c r="CJ1934" s="72"/>
      <c r="CK1934" s="72"/>
    </row>
    <row r="1935" spans="2:89" x14ac:dyDescent="0.35">
      <c r="B1935" s="8" t="str">
        <f>B1912</f>
        <v>primary unit</v>
      </c>
      <c r="D1935" t="s">
        <v>766</v>
      </c>
      <c r="E1935" s="8" t="str">
        <f>ROW()&amp;" "&amp;D1935</f>
        <v>1935 SUB-S</v>
      </c>
      <c r="G1935" t="s">
        <v>332</v>
      </c>
      <c r="S1935" s="72"/>
      <c r="T1935" s="72"/>
      <c r="U1935" s="72"/>
      <c r="V1935" s="72"/>
      <c r="W1935" s="72"/>
      <c r="X1935" s="72"/>
      <c r="Y1935" s="72"/>
      <c r="Z1935" s="72"/>
      <c r="AA1935" s="72"/>
      <c r="AB1935" s="72"/>
      <c r="AC1935" s="72"/>
      <c r="AD1935" s="72"/>
      <c r="AE1935" s="72"/>
      <c r="AF1935" s="72"/>
      <c r="AG1935" s="72"/>
      <c r="AH1935" s="72"/>
      <c r="AI1935" s="72"/>
      <c r="AJ1935" s="72"/>
      <c r="AK1935" s="72"/>
      <c r="AL1935" s="72"/>
      <c r="AM1935" s="72"/>
      <c r="AN1935" s="72"/>
      <c r="AO1935" s="72"/>
      <c r="AP1935" s="72"/>
      <c r="AQ1935" s="72"/>
      <c r="AR1935" s="72"/>
      <c r="AS1935" s="72"/>
      <c r="AT1935" s="72"/>
      <c r="AU1935" s="72"/>
      <c r="AV1935" s="72"/>
      <c r="AW1935" s="72"/>
      <c r="AX1935" s="72"/>
      <c r="AY1935" s="72"/>
      <c r="AZ1935" s="72"/>
      <c r="BA1935" s="72"/>
      <c r="BB1935" s="72"/>
      <c r="BC1935" s="72"/>
      <c r="BD1935" s="72"/>
      <c r="BE1935" s="72"/>
      <c r="BF1935" s="72"/>
      <c r="BG1935" s="72"/>
      <c r="BH1935" s="72"/>
      <c r="BI1935" s="72"/>
      <c r="BJ1935" s="72"/>
      <c r="BK1935" s="72"/>
      <c r="BL1935" s="72"/>
      <c r="BM1935" s="72"/>
      <c r="BN1935" s="72"/>
      <c r="BO1935" s="72"/>
      <c r="BP1935" s="72"/>
      <c r="BQ1935" s="72"/>
      <c r="BR1935" s="72"/>
      <c r="BS1935" s="72"/>
      <c r="BT1935" s="72"/>
      <c r="BU1935" s="72"/>
      <c r="BV1935" s="72"/>
      <c r="BW1935" s="72"/>
      <c r="BX1935" s="72"/>
      <c r="BY1935" s="72"/>
      <c r="BZ1935" s="72"/>
      <c r="CA1935" s="72"/>
      <c r="CB1935" s="72"/>
      <c r="CC1935" s="72"/>
      <c r="CD1935" s="72"/>
      <c r="CE1935" s="72"/>
      <c r="CF1935" s="72"/>
      <c r="CG1935" s="72"/>
      <c r="CH1935" s="72"/>
      <c r="CI1935" s="72"/>
      <c r="CJ1935" s="72"/>
      <c r="CK1935" s="72"/>
    </row>
    <row r="1936" spans="2:89" x14ac:dyDescent="0.35">
      <c r="B1936" s="8" t="str">
        <f>B1913</f>
        <v>Primary revenue driver</v>
      </c>
      <c r="D1936" t="s">
        <v>766</v>
      </c>
      <c r="E1936" s="8" t="str">
        <f t="shared" si="2213"/>
        <v>1936 SUB-S</v>
      </c>
      <c r="G1936" t="s">
        <v>332</v>
      </c>
      <c r="S1936" s="76" t="str">
        <f t="shared" ref="S1936" si="2238">S1913</f>
        <v>S$16</v>
      </c>
      <c r="T1936" s="76" t="str">
        <f t="shared" ref="T1936:AX1936" si="2239">T1913</f>
        <v>T$16</v>
      </c>
      <c r="U1936" s="76" t="str">
        <f t="shared" si="2239"/>
        <v>U$16</v>
      </c>
      <c r="V1936" s="76" t="str">
        <f t="shared" si="2239"/>
        <v>V$16</v>
      </c>
      <c r="W1936" s="76" t="str">
        <f t="shared" si="2239"/>
        <v>W$16</v>
      </c>
      <c r="X1936" s="76" t="str">
        <f t="shared" si="2239"/>
        <v>X$16</v>
      </c>
      <c r="Y1936" s="76" t="str">
        <f t="shared" si="2239"/>
        <v>Y$16</v>
      </c>
      <c r="Z1936" s="76" t="str">
        <f t="shared" si="2239"/>
        <v>Z$16</v>
      </c>
      <c r="AA1936" s="76" t="str">
        <f t="shared" si="2239"/>
        <v>AA$16</v>
      </c>
      <c r="AB1936" s="76" t="str">
        <f t="shared" si="2239"/>
        <v>AB$16</v>
      </c>
      <c r="AC1936" s="76" t="str">
        <f t="shared" si="2239"/>
        <v>AC$16</v>
      </c>
      <c r="AD1936" s="76" t="str">
        <f t="shared" si="2239"/>
        <v>AD$16</v>
      </c>
      <c r="AE1936" s="76" t="str">
        <f t="shared" si="2239"/>
        <v>AE$16</v>
      </c>
      <c r="AF1936" s="76" t="str">
        <f t="shared" si="2239"/>
        <v>AF$16</v>
      </c>
      <c r="AG1936" s="76" t="str">
        <f t="shared" si="2239"/>
        <v>AG$16</v>
      </c>
      <c r="AH1936" s="76" t="str">
        <f t="shared" si="2239"/>
        <v>AH$16</v>
      </c>
      <c r="AI1936" s="76" t="str">
        <f t="shared" si="2239"/>
        <v>AI$16</v>
      </c>
      <c r="AJ1936" s="76" t="str">
        <f t="shared" si="2239"/>
        <v>AJ$16</v>
      </c>
      <c r="AK1936" s="76" t="str">
        <f t="shared" si="2239"/>
        <v>AK$16</v>
      </c>
      <c r="AL1936" s="76" t="str">
        <f t="shared" si="2239"/>
        <v>AL$16</v>
      </c>
      <c r="AM1936" s="76" t="str">
        <f t="shared" si="2239"/>
        <v>AM$16</v>
      </c>
      <c r="AN1936" s="76" t="str">
        <f t="shared" si="2239"/>
        <v>AN$16</v>
      </c>
      <c r="AO1936" s="76" t="str">
        <f t="shared" si="2239"/>
        <v>AO$16</v>
      </c>
      <c r="AP1936" s="76" t="str">
        <f t="shared" si="2239"/>
        <v>AP$16</v>
      </c>
      <c r="AQ1936" s="76" t="str">
        <f t="shared" si="2239"/>
        <v>AQ$16</v>
      </c>
      <c r="AR1936" s="76" t="str">
        <f t="shared" si="2239"/>
        <v>AR$16</v>
      </c>
      <c r="AS1936" s="76" t="str">
        <f t="shared" si="2239"/>
        <v>AS$16</v>
      </c>
      <c r="AT1936" s="76" t="str">
        <f t="shared" si="2239"/>
        <v>AT$16</v>
      </c>
      <c r="AU1936" s="76" t="str">
        <f t="shared" si="2239"/>
        <v>AU$16</v>
      </c>
      <c r="AV1936" s="76" t="str">
        <f t="shared" si="2239"/>
        <v>AV$16</v>
      </c>
      <c r="AW1936" s="76" t="str">
        <f t="shared" si="2239"/>
        <v>AW$16</v>
      </c>
      <c r="AX1936" s="76" t="str">
        <f t="shared" si="2239"/>
        <v>AX$16</v>
      </c>
      <c r="AY1936" s="76" t="str">
        <f t="shared" ref="AY1936:CD1936" si="2240">AY1913</f>
        <v>AY$16</v>
      </c>
      <c r="AZ1936" s="76" t="str">
        <f t="shared" si="2240"/>
        <v>AZ$16</v>
      </c>
      <c r="BA1936" s="76" t="str">
        <f t="shared" si="2240"/>
        <v>BA$16</v>
      </c>
      <c r="BB1936" s="76" t="str">
        <f t="shared" si="2240"/>
        <v>BB$16</v>
      </c>
      <c r="BC1936" s="76" t="str">
        <f t="shared" si="2240"/>
        <v>BC$16</v>
      </c>
      <c r="BD1936" s="76" t="str">
        <f t="shared" si="2240"/>
        <v>BD$16</v>
      </c>
      <c r="BE1936" s="76" t="str">
        <f t="shared" si="2240"/>
        <v>BE$16</v>
      </c>
      <c r="BF1936" s="76" t="str">
        <f t="shared" si="2240"/>
        <v>BF$16</v>
      </c>
      <c r="BG1936" s="76" t="str">
        <f t="shared" si="2240"/>
        <v>BG$16</v>
      </c>
      <c r="BH1936" s="76" t="str">
        <f t="shared" si="2240"/>
        <v>BH$16</v>
      </c>
      <c r="BI1936" s="76" t="str">
        <f t="shared" si="2240"/>
        <v>BI$16</v>
      </c>
      <c r="BJ1936" s="76" t="str">
        <f t="shared" si="2240"/>
        <v>BJ$16</v>
      </c>
      <c r="BK1936" s="76" t="str">
        <f t="shared" si="2240"/>
        <v>BK$16</v>
      </c>
      <c r="BL1936" s="76" t="str">
        <f t="shared" si="2240"/>
        <v>BL$16</v>
      </c>
      <c r="BM1936" s="76" t="str">
        <f t="shared" si="2240"/>
        <v>BM$16</v>
      </c>
      <c r="BN1936" s="76" t="str">
        <f t="shared" si="2240"/>
        <v>BN$16</v>
      </c>
      <c r="BO1936" s="76" t="str">
        <f t="shared" si="2240"/>
        <v>BO$16</v>
      </c>
      <c r="BP1936" s="76" t="str">
        <f t="shared" si="2240"/>
        <v>BP$16</v>
      </c>
      <c r="BQ1936" s="76" t="str">
        <f t="shared" si="2240"/>
        <v>BQ$16</v>
      </c>
      <c r="BR1936" s="76" t="str">
        <f t="shared" si="2240"/>
        <v>BR$16</v>
      </c>
      <c r="BS1936" s="76" t="str">
        <f t="shared" si="2240"/>
        <v>BS$16</v>
      </c>
      <c r="BT1936" s="76" t="str">
        <f t="shared" si="2240"/>
        <v>BT$16</v>
      </c>
      <c r="BU1936" s="76" t="str">
        <f t="shared" si="2240"/>
        <v>BU$16</v>
      </c>
      <c r="BV1936" s="76" t="str">
        <f t="shared" si="2240"/>
        <v>BV$16</v>
      </c>
      <c r="BW1936" s="76" t="str">
        <f t="shared" si="2240"/>
        <v>BW$16</v>
      </c>
      <c r="BX1936" s="76" t="str">
        <f t="shared" si="2240"/>
        <v>BX$16</v>
      </c>
      <c r="BY1936" s="76" t="str">
        <f t="shared" si="2240"/>
        <v>BY$16</v>
      </c>
      <c r="BZ1936" s="76" t="str">
        <f t="shared" si="2240"/>
        <v>BZ$16</v>
      </c>
      <c r="CA1936" s="76" t="str">
        <f t="shared" si="2240"/>
        <v>CA$16</v>
      </c>
      <c r="CB1936" s="76" t="str">
        <f t="shared" si="2240"/>
        <v>CB$16</v>
      </c>
      <c r="CC1936" s="76" t="str">
        <f t="shared" si="2240"/>
        <v>CC$16</v>
      </c>
      <c r="CD1936" s="76" t="str">
        <f t="shared" si="2240"/>
        <v>CD$16</v>
      </c>
      <c r="CE1936" s="76" t="str">
        <f t="shared" ref="CE1936:CK1936" si="2241">CE1913</f>
        <v>CE$16</v>
      </c>
      <c r="CF1936" s="76" t="str">
        <f t="shared" si="2241"/>
        <v>CF$16</v>
      </c>
      <c r="CG1936" s="76" t="str">
        <f t="shared" si="2241"/>
        <v>CG$16</v>
      </c>
      <c r="CH1936" s="76" t="str">
        <f t="shared" si="2241"/>
        <v>CH$16</v>
      </c>
      <c r="CI1936" s="76" t="str">
        <f t="shared" si="2241"/>
        <v>CI$16</v>
      </c>
      <c r="CJ1936" s="76" t="str">
        <f t="shared" si="2241"/>
        <v>CJ$16</v>
      </c>
      <c r="CK1936" s="76" t="str">
        <f t="shared" si="2241"/>
        <v>CK$16</v>
      </c>
    </row>
    <row r="1937" spans="2:89" x14ac:dyDescent="0.35">
      <c r="B1937" s="8" t="str">
        <f>B1914</f>
        <v>Primary volume driver</v>
      </c>
      <c r="D1937" t="s">
        <v>766</v>
      </c>
      <c r="E1937" s="8" t="str">
        <f t="shared" si="2213"/>
        <v>1937 SUB-S</v>
      </c>
      <c r="G1937" t="s">
        <v>332</v>
      </c>
      <c r="H1937" s="12"/>
      <c r="I1937" s="60"/>
      <c r="J1937" s="60"/>
      <c r="K1937" s="34"/>
      <c r="L1937" s="34"/>
      <c r="M1937" s="34"/>
      <c r="N1937" s="34"/>
      <c r="O1937" s="34"/>
      <c r="P1937" s="34"/>
      <c r="R1937" s="15"/>
      <c r="S1937" s="76" t="str">
        <f t="shared" ref="S1937" si="2242">S1914</f>
        <v>S$17</v>
      </c>
      <c r="T1937" s="76" t="str">
        <f t="shared" ref="T1937:AX1937" si="2243">T1914</f>
        <v>T$17</v>
      </c>
      <c r="U1937" s="76" t="str">
        <f t="shared" si="2243"/>
        <v>U$17</v>
      </c>
      <c r="V1937" s="76" t="str">
        <f t="shared" si="2243"/>
        <v>V$17</v>
      </c>
      <c r="W1937" s="76" t="str">
        <f t="shared" si="2243"/>
        <v>W$17</v>
      </c>
      <c r="X1937" s="76" t="str">
        <f t="shared" si="2243"/>
        <v>X$17</v>
      </c>
      <c r="Y1937" s="76" t="str">
        <f t="shared" si="2243"/>
        <v>Y$17</v>
      </c>
      <c r="Z1937" s="76" t="str">
        <f t="shared" si="2243"/>
        <v>Z$17</v>
      </c>
      <c r="AA1937" s="76" t="str">
        <f t="shared" si="2243"/>
        <v>AA$17</v>
      </c>
      <c r="AB1937" s="76" t="str">
        <f t="shared" si="2243"/>
        <v>AB$17</v>
      </c>
      <c r="AC1937" s="76" t="str">
        <f t="shared" si="2243"/>
        <v>AC$17</v>
      </c>
      <c r="AD1937" s="76" t="str">
        <f t="shared" si="2243"/>
        <v>AD$17</v>
      </c>
      <c r="AE1937" s="76" t="str">
        <f t="shared" si="2243"/>
        <v>AE$17</v>
      </c>
      <c r="AF1937" s="76" t="str">
        <f t="shared" si="2243"/>
        <v>AF$17</v>
      </c>
      <c r="AG1937" s="76" t="str">
        <f t="shared" si="2243"/>
        <v>AG$17</v>
      </c>
      <c r="AH1937" s="76" t="str">
        <f t="shared" si="2243"/>
        <v>AH$17</v>
      </c>
      <c r="AI1937" s="76" t="str">
        <f t="shared" si="2243"/>
        <v>AI$17</v>
      </c>
      <c r="AJ1937" s="76" t="str">
        <f t="shared" si="2243"/>
        <v>AJ$17</v>
      </c>
      <c r="AK1937" s="76" t="str">
        <f t="shared" si="2243"/>
        <v>AK$17</v>
      </c>
      <c r="AL1937" s="76" t="str">
        <f t="shared" si="2243"/>
        <v>AL$17</v>
      </c>
      <c r="AM1937" s="76" t="str">
        <f t="shared" si="2243"/>
        <v>AM$17</v>
      </c>
      <c r="AN1937" s="76" t="str">
        <f t="shared" si="2243"/>
        <v>AN$17</v>
      </c>
      <c r="AO1937" s="76" t="str">
        <f t="shared" si="2243"/>
        <v>AO$17</v>
      </c>
      <c r="AP1937" s="76" t="str">
        <f t="shared" si="2243"/>
        <v>AP$17</v>
      </c>
      <c r="AQ1937" s="76" t="str">
        <f t="shared" si="2243"/>
        <v>AQ$17</v>
      </c>
      <c r="AR1937" s="76" t="str">
        <f t="shared" si="2243"/>
        <v>AR$17</v>
      </c>
      <c r="AS1937" s="76" t="str">
        <f t="shared" si="2243"/>
        <v>AS$17</v>
      </c>
      <c r="AT1937" s="76" t="str">
        <f t="shared" si="2243"/>
        <v>AT$17</v>
      </c>
      <c r="AU1937" s="76" t="str">
        <f t="shared" si="2243"/>
        <v>AU$17</v>
      </c>
      <c r="AV1937" s="76" t="str">
        <f t="shared" si="2243"/>
        <v>AV$17</v>
      </c>
      <c r="AW1937" s="76" t="str">
        <f t="shared" si="2243"/>
        <v>AW$17</v>
      </c>
      <c r="AX1937" s="76" t="str">
        <f t="shared" si="2243"/>
        <v>AX$17</v>
      </c>
      <c r="AY1937" s="76" t="str">
        <f t="shared" ref="AY1937:CD1937" si="2244">AY1914</f>
        <v>AY$17</v>
      </c>
      <c r="AZ1937" s="76" t="str">
        <f t="shared" si="2244"/>
        <v>AZ$17</v>
      </c>
      <c r="BA1937" s="76" t="str">
        <f t="shared" si="2244"/>
        <v>BA$17</v>
      </c>
      <c r="BB1937" s="76" t="str">
        <f t="shared" si="2244"/>
        <v>BB$17</v>
      </c>
      <c r="BC1937" s="76" t="str">
        <f t="shared" si="2244"/>
        <v>BC$17</v>
      </c>
      <c r="BD1937" s="76" t="str">
        <f t="shared" si="2244"/>
        <v>BD$17</v>
      </c>
      <c r="BE1937" s="76" t="str">
        <f t="shared" si="2244"/>
        <v>BE$17</v>
      </c>
      <c r="BF1937" s="76" t="str">
        <f t="shared" si="2244"/>
        <v>BF$17</v>
      </c>
      <c r="BG1937" s="76" t="str">
        <f t="shared" si="2244"/>
        <v>BG$17</v>
      </c>
      <c r="BH1937" s="76" t="str">
        <f t="shared" si="2244"/>
        <v>BH$17</v>
      </c>
      <c r="BI1937" s="76" t="str">
        <f t="shared" si="2244"/>
        <v>BI$17</v>
      </c>
      <c r="BJ1937" s="76" t="str">
        <f t="shared" si="2244"/>
        <v>BJ$17</v>
      </c>
      <c r="BK1937" s="76" t="str">
        <f t="shared" si="2244"/>
        <v>BK$17</v>
      </c>
      <c r="BL1937" s="76" t="str">
        <f t="shared" si="2244"/>
        <v>BL$17</v>
      </c>
      <c r="BM1937" s="76" t="str">
        <f t="shared" si="2244"/>
        <v>BM$17</v>
      </c>
      <c r="BN1937" s="76" t="str">
        <f t="shared" si="2244"/>
        <v>BN$17</v>
      </c>
      <c r="BO1937" s="76" t="str">
        <f t="shared" si="2244"/>
        <v>BO$17</v>
      </c>
      <c r="BP1937" s="76" t="str">
        <f t="shared" si="2244"/>
        <v>BP$17</v>
      </c>
      <c r="BQ1937" s="76" t="str">
        <f t="shared" si="2244"/>
        <v>BQ$17</v>
      </c>
      <c r="BR1937" s="76" t="str">
        <f t="shared" si="2244"/>
        <v>BR$17</v>
      </c>
      <c r="BS1937" s="76" t="str">
        <f t="shared" si="2244"/>
        <v>BS$17</v>
      </c>
      <c r="BT1937" s="76" t="str">
        <f t="shared" si="2244"/>
        <v>BT$17</v>
      </c>
      <c r="BU1937" s="76" t="str">
        <f t="shared" si="2244"/>
        <v>BU$17</v>
      </c>
      <c r="BV1937" s="76" t="str">
        <f t="shared" si="2244"/>
        <v>BV$17</v>
      </c>
      <c r="BW1937" s="76" t="str">
        <f t="shared" si="2244"/>
        <v>BW$17</v>
      </c>
      <c r="BX1937" s="76" t="str">
        <f t="shared" si="2244"/>
        <v>BX$17</v>
      </c>
      <c r="BY1937" s="76" t="str">
        <f t="shared" si="2244"/>
        <v>BY$17</v>
      </c>
      <c r="BZ1937" s="76" t="str">
        <f t="shared" si="2244"/>
        <v>BZ$17</v>
      </c>
      <c r="CA1937" s="76" t="str">
        <f t="shared" si="2244"/>
        <v>CA$17</v>
      </c>
      <c r="CB1937" s="76" t="str">
        <f t="shared" si="2244"/>
        <v>CB$17</v>
      </c>
      <c r="CC1937" s="76" t="str">
        <f t="shared" si="2244"/>
        <v>CC$17</v>
      </c>
      <c r="CD1937" s="76" t="str">
        <f t="shared" si="2244"/>
        <v>CD$17</v>
      </c>
      <c r="CE1937" s="76" t="str">
        <f t="shared" ref="CE1937:CK1937" si="2245">CE1914</f>
        <v>CE$17</v>
      </c>
      <c r="CF1937" s="76" t="str">
        <f t="shared" si="2245"/>
        <v>CF$17</v>
      </c>
      <c r="CG1937" s="76" t="str">
        <f t="shared" si="2245"/>
        <v>CG$17</v>
      </c>
      <c r="CH1937" s="76" t="str">
        <f t="shared" si="2245"/>
        <v>CH$17</v>
      </c>
      <c r="CI1937" s="76" t="str">
        <f t="shared" si="2245"/>
        <v>CI$17</v>
      </c>
      <c r="CJ1937" s="76" t="str">
        <f t="shared" si="2245"/>
        <v>CJ$17</v>
      </c>
      <c r="CK1937" s="76" t="str">
        <f t="shared" si="2245"/>
        <v>CK$17</v>
      </c>
    </row>
    <row r="1938" spans="2:89" x14ac:dyDescent="0.35">
      <c r="B1938" s="89" t="str">
        <f>B1919</f>
        <v>Subscription revenue - secondary volume driven:</v>
      </c>
      <c r="D1938" t="s">
        <v>766</v>
      </c>
      <c r="E1938" s="8" t="str">
        <f t="shared" si="2213"/>
        <v>1938 SUB-S</v>
      </c>
      <c r="G1938" t="s">
        <v>332</v>
      </c>
      <c r="H1938" s="12"/>
      <c r="I1938" s="60"/>
      <c r="J1938" s="60"/>
      <c r="K1938" s="15"/>
      <c r="L1938" s="15"/>
      <c r="M1938" s="15"/>
      <c r="N1938" s="15"/>
      <c r="O1938" s="15"/>
      <c r="P1938" s="15"/>
      <c r="R1938" s="15"/>
      <c r="S1938" s="76">
        <f t="shared" ref="S1938" si="2246">S1915</f>
        <v>0</v>
      </c>
      <c r="T1938" s="76">
        <f t="shared" ref="T1938:AX1938" si="2247">T1915</f>
        <v>0</v>
      </c>
      <c r="U1938" s="76">
        <f t="shared" si="2247"/>
        <v>0</v>
      </c>
      <c r="V1938" s="76">
        <f t="shared" si="2247"/>
        <v>0</v>
      </c>
      <c r="W1938" s="76">
        <f t="shared" si="2247"/>
        <v>0</v>
      </c>
      <c r="X1938" s="76">
        <f t="shared" si="2247"/>
        <v>0</v>
      </c>
      <c r="Y1938" s="76">
        <f t="shared" si="2247"/>
        <v>0</v>
      </c>
      <c r="Z1938" s="76">
        <f t="shared" si="2247"/>
        <v>0</v>
      </c>
      <c r="AA1938" s="76">
        <f t="shared" si="2247"/>
        <v>0</v>
      </c>
      <c r="AB1938" s="76">
        <f t="shared" si="2247"/>
        <v>0</v>
      </c>
      <c r="AC1938" s="76">
        <f t="shared" si="2247"/>
        <v>0</v>
      </c>
      <c r="AD1938" s="76">
        <f t="shared" si="2247"/>
        <v>0</v>
      </c>
      <c r="AE1938" s="76">
        <f t="shared" si="2247"/>
        <v>0</v>
      </c>
      <c r="AF1938" s="76">
        <f t="shared" si="2247"/>
        <v>0</v>
      </c>
      <c r="AG1938" s="76">
        <f t="shared" si="2247"/>
        <v>0</v>
      </c>
      <c r="AH1938" s="76">
        <f t="shared" si="2247"/>
        <v>0</v>
      </c>
      <c r="AI1938" s="76">
        <f t="shared" si="2247"/>
        <v>0</v>
      </c>
      <c r="AJ1938" s="76">
        <f t="shared" si="2247"/>
        <v>0</v>
      </c>
      <c r="AK1938" s="76">
        <f t="shared" si="2247"/>
        <v>0</v>
      </c>
      <c r="AL1938" s="76">
        <f t="shared" si="2247"/>
        <v>0</v>
      </c>
      <c r="AM1938" s="76">
        <f t="shared" si="2247"/>
        <v>0</v>
      </c>
      <c r="AN1938" s="76">
        <f t="shared" si="2247"/>
        <v>0</v>
      </c>
      <c r="AO1938" s="76">
        <f t="shared" si="2247"/>
        <v>0</v>
      </c>
      <c r="AP1938" s="76">
        <f t="shared" si="2247"/>
        <v>0</v>
      </c>
      <c r="AQ1938" s="76">
        <f t="shared" si="2247"/>
        <v>0</v>
      </c>
      <c r="AR1938" s="76">
        <f t="shared" si="2247"/>
        <v>0</v>
      </c>
      <c r="AS1938" s="76">
        <f t="shared" si="2247"/>
        <v>0</v>
      </c>
      <c r="AT1938" s="76">
        <f t="shared" si="2247"/>
        <v>0</v>
      </c>
      <c r="AU1938" s="76">
        <f t="shared" si="2247"/>
        <v>0</v>
      </c>
      <c r="AV1938" s="76">
        <f t="shared" si="2247"/>
        <v>0</v>
      </c>
      <c r="AW1938" s="76">
        <f t="shared" si="2247"/>
        <v>0</v>
      </c>
      <c r="AX1938" s="76">
        <f t="shared" si="2247"/>
        <v>0</v>
      </c>
      <c r="AY1938" s="76">
        <f t="shared" ref="AY1938:CD1938" si="2248">AY1915</f>
        <v>0</v>
      </c>
      <c r="AZ1938" s="76">
        <f t="shared" si="2248"/>
        <v>0</v>
      </c>
      <c r="BA1938" s="76">
        <f t="shared" si="2248"/>
        <v>0</v>
      </c>
      <c r="BB1938" s="76">
        <f t="shared" si="2248"/>
        <v>0</v>
      </c>
      <c r="BC1938" s="76">
        <f t="shared" si="2248"/>
        <v>0</v>
      </c>
      <c r="BD1938" s="76">
        <f t="shared" si="2248"/>
        <v>0</v>
      </c>
      <c r="BE1938" s="76">
        <f t="shared" si="2248"/>
        <v>0</v>
      </c>
      <c r="BF1938" s="76">
        <f t="shared" si="2248"/>
        <v>0</v>
      </c>
      <c r="BG1938" s="76">
        <f t="shared" si="2248"/>
        <v>0</v>
      </c>
      <c r="BH1938" s="76">
        <f t="shared" si="2248"/>
        <v>0</v>
      </c>
      <c r="BI1938" s="76">
        <f t="shared" si="2248"/>
        <v>0</v>
      </c>
      <c r="BJ1938" s="76">
        <f t="shared" si="2248"/>
        <v>0</v>
      </c>
      <c r="BK1938" s="76">
        <f t="shared" si="2248"/>
        <v>0</v>
      </c>
      <c r="BL1938" s="76">
        <f t="shared" si="2248"/>
        <v>0</v>
      </c>
      <c r="BM1938" s="76">
        <f t="shared" si="2248"/>
        <v>0</v>
      </c>
      <c r="BN1938" s="76">
        <f t="shared" si="2248"/>
        <v>0</v>
      </c>
      <c r="BO1938" s="76">
        <f t="shared" si="2248"/>
        <v>0</v>
      </c>
      <c r="BP1938" s="76">
        <f t="shared" si="2248"/>
        <v>0</v>
      </c>
      <c r="BQ1938" s="76">
        <f t="shared" si="2248"/>
        <v>0</v>
      </c>
      <c r="BR1938" s="76">
        <f t="shared" si="2248"/>
        <v>0</v>
      </c>
      <c r="BS1938" s="76">
        <f t="shared" si="2248"/>
        <v>0</v>
      </c>
      <c r="BT1938" s="76">
        <f t="shared" si="2248"/>
        <v>0</v>
      </c>
      <c r="BU1938" s="76">
        <f t="shared" si="2248"/>
        <v>0</v>
      </c>
      <c r="BV1938" s="76">
        <f t="shared" si="2248"/>
        <v>0</v>
      </c>
      <c r="BW1938" s="76">
        <f t="shared" si="2248"/>
        <v>0</v>
      </c>
      <c r="BX1938" s="76">
        <f t="shared" si="2248"/>
        <v>0</v>
      </c>
      <c r="BY1938" s="76">
        <f t="shared" si="2248"/>
        <v>0</v>
      </c>
      <c r="BZ1938" s="76">
        <f t="shared" si="2248"/>
        <v>0</v>
      </c>
      <c r="CA1938" s="76">
        <f t="shared" si="2248"/>
        <v>0</v>
      </c>
      <c r="CB1938" s="76">
        <f t="shared" si="2248"/>
        <v>0</v>
      </c>
      <c r="CC1938" s="76">
        <f t="shared" si="2248"/>
        <v>0</v>
      </c>
      <c r="CD1938" s="76">
        <f t="shared" si="2248"/>
        <v>0</v>
      </c>
      <c r="CE1938" s="76">
        <f t="shared" ref="CE1938:CK1938" si="2249">CE1915</f>
        <v>0</v>
      </c>
      <c r="CF1938" s="76">
        <f t="shared" si="2249"/>
        <v>0</v>
      </c>
      <c r="CG1938" s="76">
        <f t="shared" si="2249"/>
        <v>0</v>
      </c>
      <c r="CH1938" s="76">
        <f t="shared" si="2249"/>
        <v>0</v>
      </c>
      <c r="CI1938" s="76">
        <f t="shared" si="2249"/>
        <v>0</v>
      </c>
      <c r="CJ1938" s="76">
        <f t="shared" si="2249"/>
        <v>0</v>
      </c>
      <c r="CK1938" s="76">
        <f t="shared" si="2249"/>
        <v>0</v>
      </c>
    </row>
    <row r="1939" spans="2:89" x14ac:dyDescent="0.35">
      <c r="B1939" s="235" t="str">
        <f>IFERROR(SUBSTITUTE(TRIM(MID(B1919, SEARCH("-", B1919) + 1, LEN(B1919))),":",""),"no unit")</f>
        <v>secondary volume driven</v>
      </c>
      <c r="D1939" t="s">
        <v>766</v>
      </c>
      <c r="E1939" s="8" t="str">
        <f t="shared" ref="E1939" si="2250">ROW()&amp;" "&amp;D1939</f>
        <v>1939 SUB-S</v>
      </c>
      <c r="G1939" t="s">
        <v>332</v>
      </c>
      <c r="H1939" s="12"/>
      <c r="I1939" s="60"/>
      <c r="J1939" s="60"/>
      <c r="K1939" s="15"/>
      <c r="L1939" s="15"/>
      <c r="M1939" s="15"/>
      <c r="N1939" s="15"/>
      <c r="O1939" s="15"/>
      <c r="P1939" s="15"/>
      <c r="R1939" s="15"/>
      <c r="S1939" s="76"/>
      <c r="T1939" s="76"/>
      <c r="U1939" s="76"/>
      <c r="V1939" s="76"/>
      <c r="W1939" s="76"/>
      <c r="X1939" s="76"/>
      <c r="Y1939" s="76"/>
      <c r="Z1939" s="76"/>
      <c r="AA1939" s="76"/>
      <c r="AB1939" s="76"/>
      <c r="AC1939" s="76"/>
      <c r="AD1939" s="76"/>
      <c r="AE1939" s="76"/>
      <c r="AF1939" s="76"/>
      <c r="AG1939" s="76"/>
      <c r="AH1939" s="76"/>
      <c r="AI1939" s="76"/>
      <c r="AJ1939" s="76"/>
      <c r="AK1939" s="76"/>
      <c r="AL1939" s="76"/>
      <c r="AM1939" s="76"/>
      <c r="AN1939" s="76"/>
      <c r="AO1939" s="76"/>
      <c r="AP1939" s="76"/>
      <c r="AQ1939" s="76"/>
      <c r="AR1939" s="76"/>
      <c r="AS1939" s="76"/>
      <c r="AT1939" s="76"/>
      <c r="AU1939" s="76"/>
      <c r="AV1939" s="76"/>
      <c r="AW1939" s="76"/>
      <c r="AX1939" s="76"/>
      <c r="AY1939" s="76"/>
      <c r="AZ1939" s="76"/>
      <c r="BA1939" s="76"/>
      <c r="BB1939" s="76"/>
      <c r="BC1939" s="76"/>
      <c r="BD1939" s="76"/>
      <c r="BE1939" s="76"/>
      <c r="BF1939" s="76"/>
      <c r="BG1939" s="76"/>
      <c r="BH1939" s="76"/>
      <c r="BI1939" s="76"/>
      <c r="BJ1939" s="76"/>
      <c r="BK1939" s="76"/>
      <c r="BL1939" s="76"/>
      <c r="BM1939" s="76"/>
      <c r="BN1939" s="76"/>
      <c r="BO1939" s="76"/>
      <c r="BP1939" s="76"/>
      <c r="BQ1939" s="76"/>
      <c r="BR1939" s="76"/>
      <c r="BS1939" s="76"/>
      <c r="BT1939" s="76"/>
      <c r="BU1939" s="76"/>
      <c r="BV1939" s="76"/>
      <c r="BW1939" s="76"/>
      <c r="BX1939" s="76"/>
      <c r="BY1939" s="76"/>
      <c r="BZ1939" s="76"/>
      <c r="CA1939" s="76"/>
      <c r="CB1939" s="76"/>
      <c r="CC1939" s="76"/>
      <c r="CD1939" s="76"/>
      <c r="CE1939" s="76"/>
      <c r="CF1939" s="76"/>
      <c r="CG1939" s="76"/>
      <c r="CH1939" s="76"/>
      <c r="CI1939" s="76"/>
      <c r="CJ1939" s="76"/>
      <c r="CK1939" s="76"/>
    </row>
    <row r="1940" spans="2:89" x14ac:dyDescent="0.35">
      <c r="B1940" s="8" t="str">
        <f>B1917</f>
        <v>Secondary revenue driver</v>
      </c>
      <c r="D1940" t="s">
        <v>766</v>
      </c>
      <c r="E1940" s="8" t="str">
        <f t="shared" si="2213"/>
        <v>1940 SUB-S</v>
      </c>
      <c r="G1940" t="s">
        <v>332</v>
      </c>
      <c r="H1940" s="12"/>
      <c r="I1940" s="60"/>
      <c r="J1940" s="60"/>
      <c r="K1940" s="15"/>
      <c r="L1940" s="15"/>
      <c r="M1940" s="15"/>
      <c r="N1940" s="15"/>
      <c r="O1940" s="15"/>
      <c r="P1940" s="15"/>
      <c r="R1940" s="15"/>
      <c r="S1940" s="199" t="str">
        <f t="shared" ref="S1940" si="2251">ADDRESS(ROW(S1932),COLUMN(S1932),2)</f>
        <v>S$1932</v>
      </c>
      <c r="T1940" s="199" t="str">
        <f t="shared" ref="T1940:CE1940" si="2252">ADDRESS(ROW(T1932),COLUMN(T1932),2)</f>
        <v>T$1932</v>
      </c>
      <c r="U1940" s="199" t="str">
        <f t="shared" si="2252"/>
        <v>U$1932</v>
      </c>
      <c r="V1940" s="199" t="str">
        <f t="shared" si="2252"/>
        <v>V$1932</v>
      </c>
      <c r="W1940" s="199" t="str">
        <f t="shared" si="2252"/>
        <v>W$1932</v>
      </c>
      <c r="X1940" s="199" t="str">
        <f t="shared" si="2252"/>
        <v>X$1932</v>
      </c>
      <c r="Y1940" s="199" t="str">
        <f t="shared" si="2252"/>
        <v>Y$1932</v>
      </c>
      <c r="Z1940" s="199" t="str">
        <f t="shared" si="2252"/>
        <v>Z$1932</v>
      </c>
      <c r="AA1940" s="199" t="str">
        <f t="shared" si="2252"/>
        <v>AA$1932</v>
      </c>
      <c r="AB1940" s="199" t="str">
        <f t="shared" si="2252"/>
        <v>AB$1932</v>
      </c>
      <c r="AC1940" s="199" t="str">
        <f t="shared" si="2252"/>
        <v>AC$1932</v>
      </c>
      <c r="AD1940" s="199" t="str">
        <f t="shared" si="2252"/>
        <v>AD$1932</v>
      </c>
      <c r="AE1940" s="199" t="str">
        <f t="shared" si="2252"/>
        <v>AE$1932</v>
      </c>
      <c r="AF1940" s="199" t="str">
        <f t="shared" si="2252"/>
        <v>AF$1932</v>
      </c>
      <c r="AG1940" s="199" t="str">
        <f t="shared" si="2252"/>
        <v>AG$1932</v>
      </c>
      <c r="AH1940" s="199" t="str">
        <f t="shared" si="2252"/>
        <v>AH$1932</v>
      </c>
      <c r="AI1940" s="199" t="str">
        <f t="shared" si="2252"/>
        <v>AI$1932</v>
      </c>
      <c r="AJ1940" s="199" t="str">
        <f t="shared" si="2252"/>
        <v>AJ$1932</v>
      </c>
      <c r="AK1940" s="199" t="str">
        <f t="shared" si="2252"/>
        <v>AK$1932</v>
      </c>
      <c r="AL1940" s="199" t="str">
        <f t="shared" si="2252"/>
        <v>AL$1932</v>
      </c>
      <c r="AM1940" s="199" t="str">
        <f t="shared" si="2252"/>
        <v>AM$1932</v>
      </c>
      <c r="AN1940" s="199" t="str">
        <f t="shared" si="2252"/>
        <v>AN$1932</v>
      </c>
      <c r="AO1940" s="199" t="str">
        <f t="shared" si="2252"/>
        <v>AO$1932</v>
      </c>
      <c r="AP1940" s="199" t="str">
        <f t="shared" si="2252"/>
        <v>AP$1932</v>
      </c>
      <c r="AQ1940" s="199" t="str">
        <f t="shared" si="2252"/>
        <v>AQ$1932</v>
      </c>
      <c r="AR1940" s="199" t="str">
        <f t="shared" si="2252"/>
        <v>AR$1932</v>
      </c>
      <c r="AS1940" s="199" t="str">
        <f t="shared" si="2252"/>
        <v>AS$1932</v>
      </c>
      <c r="AT1940" s="199" t="str">
        <f t="shared" si="2252"/>
        <v>AT$1932</v>
      </c>
      <c r="AU1940" s="199" t="str">
        <f t="shared" si="2252"/>
        <v>AU$1932</v>
      </c>
      <c r="AV1940" s="199" t="str">
        <f t="shared" si="2252"/>
        <v>AV$1932</v>
      </c>
      <c r="AW1940" s="199" t="str">
        <f t="shared" si="2252"/>
        <v>AW$1932</v>
      </c>
      <c r="AX1940" s="199" t="str">
        <f t="shared" si="2252"/>
        <v>AX$1932</v>
      </c>
      <c r="AY1940" s="199" t="str">
        <f t="shared" si="2252"/>
        <v>AY$1932</v>
      </c>
      <c r="AZ1940" s="199" t="str">
        <f t="shared" si="2252"/>
        <v>AZ$1932</v>
      </c>
      <c r="BA1940" s="199" t="str">
        <f t="shared" si="2252"/>
        <v>BA$1932</v>
      </c>
      <c r="BB1940" s="199" t="str">
        <f t="shared" si="2252"/>
        <v>BB$1932</v>
      </c>
      <c r="BC1940" s="199" t="str">
        <f t="shared" si="2252"/>
        <v>BC$1932</v>
      </c>
      <c r="BD1940" s="199" t="str">
        <f t="shared" si="2252"/>
        <v>BD$1932</v>
      </c>
      <c r="BE1940" s="199" t="str">
        <f t="shared" si="2252"/>
        <v>BE$1932</v>
      </c>
      <c r="BF1940" s="199" t="str">
        <f t="shared" si="2252"/>
        <v>BF$1932</v>
      </c>
      <c r="BG1940" s="199" t="str">
        <f t="shared" si="2252"/>
        <v>BG$1932</v>
      </c>
      <c r="BH1940" s="199" t="str">
        <f t="shared" si="2252"/>
        <v>BH$1932</v>
      </c>
      <c r="BI1940" s="199" t="str">
        <f t="shared" si="2252"/>
        <v>BI$1932</v>
      </c>
      <c r="BJ1940" s="199" t="str">
        <f t="shared" si="2252"/>
        <v>BJ$1932</v>
      </c>
      <c r="BK1940" s="199" t="str">
        <f t="shared" si="2252"/>
        <v>BK$1932</v>
      </c>
      <c r="BL1940" s="199" t="str">
        <f t="shared" si="2252"/>
        <v>BL$1932</v>
      </c>
      <c r="BM1940" s="199" t="str">
        <f t="shared" si="2252"/>
        <v>BM$1932</v>
      </c>
      <c r="BN1940" s="199" t="str">
        <f t="shared" si="2252"/>
        <v>BN$1932</v>
      </c>
      <c r="BO1940" s="199" t="str">
        <f t="shared" si="2252"/>
        <v>BO$1932</v>
      </c>
      <c r="BP1940" s="199" t="str">
        <f t="shared" si="2252"/>
        <v>BP$1932</v>
      </c>
      <c r="BQ1940" s="199" t="str">
        <f t="shared" si="2252"/>
        <v>BQ$1932</v>
      </c>
      <c r="BR1940" s="199" t="str">
        <f t="shared" si="2252"/>
        <v>BR$1932</v>
      </c>
      <c r="BS1940" s="199" t="str">
        <f t="shared" si="2252"/>
        <v>BS$1932</v>
      </c>
      <c r="BT1940" s="199" t="str">
        <f t="shared" si="2252"/>
        <v>BT$1932</v>
      </c>
      <c r="BU1940" s="199" t="str">
        <f t="shared" si="2252"/>
        <v>BU$1932</v>
      </c>
      <c r="BV1940" s="199" t="str">
        <f t="shared" si="2252"/>
        <v>BV$1932</v>
      </c>
      <c r="BW1940" s="199" t="str">
        <f t="shared" si="2252"/>
        <v>BW$1932</v>
      </c>
      <c r="BX1940" s="199" t="str">
        <f t="shared" si="2252"/>
        <v>BX$1932</v>
      </c>
      <c r="BY1940" s="199" t="str">
        <f t="shared" si="2252"/>
        <v>BY$1932</v>
      </c>
      <c r="BZ1940" s="199" t="str">
        <f t="shared" si="2252"/>
        <v>BZ$1932</v>
      </c>
      <c r="CA1940" s="199" t="str">
        <f t="shared" si="2252"/>
        <v>CA$1932</v>
      </c>
      <c r="CB1940" s="199" t="str">
        <f t="shared" si="2252"/>
        <v>CB$1932</v>
      </c>
      <c r="CC1940" s="199" t="str">
        <f t="shared" si="2252"/>
        <v>CC$1932</v>
      </c>
      <c r="CD1940" s="199" t="str">
        <f t="shared" si="2252"/>
        <v>CD$1932</v>
      </c>
      <c r="CE1940" s="199" t="str">
        <f t="shared" si="2252"/>
        <v>CE$1932</v>
      </c>
      <c r="CF1940" s="199" t="str">
        <f t="shared" ref="CF1940:CK1940" si="2253">ADDRESS(ROW(CF1932),COLUMN(CF1932),2)</f>
        <v>CF$1932</v>
      </c>
      <c r="CG1940" s="199" t="str">
        <f t="shared" si="2253"/>
        <v>CG$1932</v>
      </c>
      <c r="CH1940" s="199" t="str">
        <f t="shared" si="2253"/>
        <v>CH$1932</v>
      </c>
      <c r="CI1940" s="199" t="str">
        <f t="shared" si="2253"/>
        <v>CI$1932</v>
      </c>
      <c r="CJ1940" s="199" t="str">
        <f t="shared" si="2253"/>
        <v>CJ$1932</v>
      </c>
      <c r="CK1940" s="199" t="str">
        <f t="shared" si="2253"/>
        <v>CK$1932</v>
      </c>
    </row>
    <row r="1941" spans="2:89" x14ac:dyDescent="0.35">
      <c r="B1941" s="8" t="str">
        <f>B1918</f>
        <v>Secondary volume driver</v>
      </c>
      <c r="D1941" t="s">
        <v>766</v>
      </c>
      <c r="E1941" s="8" t="str">
        <f t="shared" si="2213"/>
        <v>1941 SUB-S</v>
      </c>
      <c r="G1941" t="s">
        <v>332</v>
      </c>
      <c r="H1941" s="12"/>
      <c r="I1941" s="60"/>
      <c r="J1941" s="60"/>
      <c r="K1941" s="15"/>
      <c r="L1941" s="15"/>
      <c r="M1941" s="15"/>
      <c r="N1941" s="15"/>
      <c r="O1941" s="15"/>
      <c r="P1941" s="15"/>
      <c r="R1941" s="15"/>
      <c r="S1941" s="199" t="str">
        <f t="shared" ref="S1941" si="2254">ADDRESS(ROW(S1927),COLUMN(S1927),2)</f>
        <v>S$1927</v>
      </c>
      <c r="T1941" s="199" t="str">
        <f t="shared" ref="T1941:CE1941" si="2255">ADDRESS(ROW(T1927),COLUMN(T1927),2)</f>
        <v>T$1927</v>
      </c>
      <c r="U1941" s="199" t="str">
        <f t="shared" si="2255"/>
        <v>U$1927</v>
      </c>
      <c r="V1941" s="199" t="str">
        <f t="shared" si="2255"/>
        <v>V$1927</v>
      </c>
      <c r="W1941" s="199" t="str">
        <f t="shared" si="2255"/>
        <v>W$1927</v>
      </c>
      <c r="X1941" s="199" t="str">
        <f t="shared" si="2255"/>
        <v>X$1927</v>
      </c>
      <c r="Y1941" s="199" t="str">
        <f t="shared" si="2255"/>
        <v>Y$1927</v>
      </c>
      <c r="Z1941" s="199" t="str">
        <f t="shared" si="2255"/>
        <v>Z$1927</v>
      </c>
      <c r="AA1941" s="199" t="str">
        <f t="shared" si="2255"/>
        <v>AA$1927</v>
      </c>
      <c r="AB1941" s="199" t="str">
        <f t="shared" si="2255"/>
        <v>AB$1927</v>
      </c>
      <c r="AC1941" s="199" t="str">
        <f t="shared" si="2255"/>
        <v>AC$1927</v>
      </c>
      <c r="AD1941" s="199" t="str">
        <f t="shared" si="2255"/>
        <v>AD$1927</v>
      </c>
      <c r="AE1941" s="199" t="str">
        <f t="shared" si="2255"/>
        <v>AE$1927</v>
      </c>
      <c r="AF1941" s="199" t="str">
        <f t="shared" si="2255"/>
        <v>AF$1927</v>
      </c>
      <c r="AG1941" s="199" t="str">
        <f t="shared" si="2255"/>
        <v>AG$1927</v>
      </c>
      <c r="AH1941" s="199" t="str">
        <f t="shared" si="2255"/>
        <v>AH$1927</v>
      </c>
      <c r="AI1941" s="199" t="str">
        <f t="shared" si="2255"/>
        <v>AI$1927</v>
      </c>
      <c r="AJ1941" s="199" t="str">
        <f t="shared" si="2255"/>
        <v>AJ$1927</v>
      </c>
      <c r="AK1941" s="199" t="str">
        <f t="shared" si="2255"/>
        <v>AK$1927</v>
      </c>
      <c r="AL1941" s="199" t="str">
        <f t="shared" si="2255"/>
        <v>AL$1927</v>
      </c>
      <c r="AM1941" s="199" t="str">
        <f t="shared" si="2255"/>
        <v>AM$1927</v>
      </c>
      <c r="AN1941" s="199" t="str">
        <f t="shared" si="2255"/>
        <v>AN$1927</v>
      </c>
      <c r="AO1941" s="199" t="str">
        <f t="shared" si="2255"/>
        <v>AO$1927</v>
      </c>
      <c r="AP1941" s="199" t="str">
        <f t="shared" si="2255"/>
        <v>AP$1927</v>
      </c>
      <c r="AQ1941" s="199" t="str">
        <f t="shared" si="2255"/>
        <v>AQ$1927</v>
      </c>
      <c r="AR1941" s="199" t="str">
        <f t="shared" si="2255"/>
        <v>AR$1927</v>
      </c>
      <c r="AS1941" s="199" t="str">
        <f t="shared" si="2255"/>
        <v>AS$1927</v>
      </c>
      <c r="AT1941" s="199" t="str">
        <f t="shared" si="2255"/>
        <v>AT$1927</v>
      </c>
      <c r="AU1941" s="199" t="str">
        <f t="shared" si="2255"/>
        <v>AU$1927</v>
      </c>
      <c r="AV1941" s="199" t="str">
        <f t="shared" si="2255"/>
        <v>AV$1927</v>
      </c>
      <c r="AW1941" s="199" t="str">
        <f t="shared" si="2255"/>
        <v>AW$1927</v>
      </c>
      <c r="AX1941" s="199" t="str">
        <f t="shared" si="2255"/>
        <v>AX$1927</v>
      </c>
      <c r="AY1941" s="199" t="str">
        <f t="shared" si="2255"/>
        <v>AY$1927</v>
      </c>
      <c r="AZ1941" s="199" t="str">
        <f t="shared" si="2255"/>
        <v>AZ$1927</v>
      </c>
      <c r="BA1941" s="199" t="str">
        <f t="shared" si="2255"/>
        <v>BA$1927</v>
      </c>
      <c r="BB1941" s="199" t="str">
        <f t="shared" si="2255"/>
        <v>BB$1927</v>
      </c>
      <c r="BC1941" s="199" t="str">
        <f t="shared" si="2255"/>
        <v>BC$1927</v>
      </c>
      <c r="BD1941" s="199" t="str">
        <f t="shared" si="2255"/>
        <v>BD$1927</v>
      </c>
      <c r="BE1941" s="199" t="str">
        <f t="shared" si="2255"/>
        <v>BE$1927</v>
      </c>
      <c r="BF1941" s="199" t="str">
        <f t="shared" si="2255"/>
        <v>BF$1927</v>
      </c>
      <c r="BG1941" s="199" t="str">
        <f t="shared" si="2255"/>
        <v>BG$1927</v>
      </c>
      <c r="BH1941" s="199" t="str">
        <f t="shared" si="2255"/>
        <v>BH$1927</v>
      </c>
      <c r="BI1941" s="199" t="str">
        <f t="shared" si="2255"/>
        <v>BI$1927</v>
      </c>
      <c r="BJ1941" s="199" t="str">
        <f t="shared" si="2255"/>
        <v>BJ$1927</v>
      </c>
      <c r="BK1941" s="199" t="str">
        <f t="shared" si="2255"/>
        <v>BK$1927</v>
      </c>
      <c r="BL1941" s="199" t="str">
        <f t="shared" si="2255"/>
        <v>BL$1927</v>
      </c>
      <c r="BM1941" s="199" t="str">
        <f t="shared" si="2255"/>
        <v>BM$1927</v>
      </c>
      <c r="BN1941" s="199" t="str">
        <f t="shared" si="2255"/>
        <v>BN$1927</v>
      </c>
      <c r="BO1941" s="199" t="str">
        <f t="shared" si="2255"/>
        <v>BO$1927</v>
      </c>
      <c r="BP1941" s="199" t="str">
        <f t="shared" si="2255"/>
        <v>BP$1927</v>
      </c>
      <c r="BQ1941" s="199" t="str">
        <f t="shared" si="2255"/>
        <v>BQ$1927</v>
      </c>
      <c r="BR1941" s="199" t="str">
        <f t="shared" si="2255"/>
        <v>BR$1927</v>
      </c>
      <c r="BS1941" s="199" t="str">
        <f t="shared" si="2255"/>
        <v>BS$1927</v>
      </c>
      <c r="BT1941" s="199" t="str">
        <f t="shared" si="2255"/>
        <v>BT$1927</v>
      </c>
      <c r="BU1941" s="199" t="str">
        <f t="shared" si="2255"/>
        <v>BU$1927</v>
      </c>
      <c r="BV1941" s="199" t="str">
        <f t="shared" si="2255"/>
        <v>BV$1927</v>
      </c>
      <c r="BW1941" s="199" t="str">
        <f t="shared" si="2255"/>
        <v>BW$1927</v>
      </c>
      <c r="BX1941" s="199" t="str">
        <f t="shared" si="2255"/>
        <v>BX$1927</v>
      </c>
      <c r="BY1941" s="199" t="str">
        <f t="shared" si="2255"/>
        <v>BY$1927</v>
      </c>
      <c r="BZ1941" s="199" t="str">
        <f t="shared" si="2255"/>
        <v>BZ$1927</v>
      </c>
      <c r="CA1941" s="199" t="str">
        <f t="shared" si="2255"/>
        <v>CA$1927</v>
      </c>
      <c r="CB1941" s="199" t="str">
        <f t="shared" si="2255"/>
        <v>CB$1927</v>
      </c>
      <c r="CC1941" s="199" t="str">
        <f t="shared" si="2255"/>
        <v>CC$1927</v>
      </c>
      <c r="CD1941" s="199" t="str">
        <f t="shared" si="2255"/>
        <v>CD$1927</v>
      </c>
      <c r="CE1941" s="199" t="str">
        <f t="shared" si="2255"/>
        <v>CE$1927</v>
      </c>
      <c r="CF1941" s="199" t="str">
        <f t="shared" ref="CF1941:CK1941" si="2256">ADDRESS(ROW(CF1927),COLUMN(CF1927),2)</f>
        <v>CF$1927</v>
      </c>
      <c r="CG1941" s="199" t="str">
        <f t="shared" si="2256"/>
        <v>CG$1927</v>
      </c>
      <c r="CH1941" s="199" t="str">
        <f t="shared" si="2256"/>
        <v>CH$1927</v>
      </c>
      <c r="CI1941" s="199" t="str">
        <f t="shared" si="2256"/>
        <v>CI$1927</v>
      </c>
      <c r="CJ1941" s="199" t="str">
        <f t="shared" si="2256"/>
        <v>CJ$1927</v>
      </c>
      <c r="CK1941" s="199" t="str">
        <f t="shared" si="2256"/>
        <v>CK$1927</v>
      </c>
    </row>
    <row r="1942" spans="2:89" x14ac:dyDescent="0.35">
      <c r="B1942" s="132"/>
      <c r="E1942" s="8"/>
      <c r="H1942" s="12"/>
      <c r="I1942" s="60"/>
      <c r="J1942" s="60"/>
      <c r="K1942" s="15"/>
      <c r="L1942" s="15"/>
      <c r="M1942" s="15"/>
      <c r="N1942" s="15"/>
      <c r="O1942" s="15"/>
      <c r="P1942" s="15"/>
      <c r="R1942" s="15"/>
      <c r="S1942" s="80"/>
      <c r="T1942" s="80"/>
      <c r="U1942" s="80"/>
      <c r="V1942" s="80"/>
      <c r="W1942" s="80"/>
      <c r="X1942" s="80"/>
      <c r="Y1942" s="80"/>
      <c r="Z1942" s="80"/>
      <c r="AA1942" s="80"/>
      <c r="AB1942" s="80"/>
      <c r="AC1942" s="80"/>
      <c r="AD1942" s="80"/>
      <c r="AE1942" s="80"/>
      <c r="AF1942" s="80"/>
      <c r="AG1942" s="80"/>
      <c r="AH1942" s="80"/>
      <c r="AI1942" s="80"/>
      <c r="AJ1942" s="80"/>
      <c r="AK1942" s="80"/>
      <c r="AL1942" s="80"/>
      <c r="AM1942" s="80"/>
      <c r="AN1942" s="80"/>
      <c r="AO1942" s="80"/>
      <c r="AP1942" s="80"/>
      <c r="AQ1942" s="80"/>
      <c r="AR1942" s="80"/>
      <c r="AS1942" s="80"/>
      <c r="AT1942" s="80"/>
      <c r="AU1942" s="80"/>
      <c r="AV1942" s="80"/>
      <c r="AW1942" s="80"/>
      <c r="AX1942" s="80"/>
      <c r="AY1942" s="80"/>
      <c r="AZ1942" s="80"/>
      <c r="BA1942" s="80"/>
      <c r="BB1942" s="80"/>
      <c r="BC1942" s="80"/>
      <c r="BD1942" s="80"/>
      <c r="BE1942" s="80"/>
      <c r="BF1942" s="80"/>
      <c r="BG1942" s="80"/>
      <c r="BH1942" s="80"/>
      <c r="BI1942" s="80"/>
      <c r="BJ1942" s="80"/>
      <c r="BK1942" s="80"/>
      <c r="BL1942" s="80"/>
      <c r="BM1942" s="80"/>
      <c r="BN1942" s="80"/>
      <c r="BO1942" s="80"/>
      <c r="BP1942" s="80"/>
      <c r="BQ1942" s="80"/>
      <c r="BR1942" s="80"/>
      <c r="BS1942" s="80"/>
      <c r="BT1942" s="80"/>
      <c r="BU1942" s="80"/>
      <c r="BV1942" s="80"/>
      <c r="BW1942" s="80"/>
      <c r="BX1942" s="80"/>
      <c r="BY1942" s="80"/>
      <c r="BZ1942" s="80"/>
      <c r="CA1942" s="80"/>
      <c r="CB1942" s="80"/>
      <c r="CC1942" s="80"/>
      <c r="CD1942" s="80"/>
      <c r="CE1942" s="80"/>
      <c r="CF1942" s="80"/>
      <c r="CG1942" s="80"/>
      <c r="CH1942" s="80"/>
      <c r="CI1942" s="80"/>
      <c r="CJ1942" s="80"/>
      <c r="CK1942" s="80"/>
    </row>
    <row r="1943" spans="2:89" x14ac:dyDescent="0.35">
      <c r="B1943" s="171" t="s">
        <v>490</v>
      </c>
      <c r="E1943" s="8"/>
      <c r="H1943" s="170"/>
      <c r="I1943" s="172"/>
      <c r="J1943" s="172"/>
      <c r="K1943" s="193"/>
      <c r="L1943" s="193"/>
      <c r="M1943" s="193"/>
      <c r="N1943" s="193"/>
      <c r="O1943" s="193"/>
      <c r="P1943" s="193"/>
      <c r="R1943" s="194"/>
      <c r="S1943" s="170"/>
      <c r="T1943" s="170"/>
      <c r="U1943" s="170"/>
      <c r="V1943" s="170"/>
      <c r="W1943" s="170"/>
      <c r="X1943" s="170"/>
      <c r="Y1943" s="170"/>
      <c r="Z1943" s="170"/>
      <c r="AA1943" s="170"/>
      <c r="AB1943" s="170"/>
      <c r="AC1943" s="170"/>
      <c r="AD1943" s="170"/>
      <c r="AE1943" s="170"/>
      <c r="AF1943" s="170"/>
      <c r="AG1943" s="170"/>
      <c r="AH1943" s="170"/>
      <c r="AI1943" s="170"/>
      <c r="AJ1943" s="170"/>
      <c r="AK1943" s="170"/>
      <c r="AL1943" s="170"/>
      <c r="AM1943" s="170"/>
      <c r="AN1943" s="170"/>
      <c r="AO1943" s="170"/>
      <c r="AP1943" s="170"/>
      <c r="AQ1943" s="170"/>
      <c r="AR1943" s="170"/>
      <c r="AS1943" s="170"/>
      <c r="AT1943" s="170"/>
      <c r="AU1943" s="170"/>
      <c r="AV1943" s="170"/>
      <c r="AW1943" s="170"/>
      <c r="AX1943" s="170"/>
      <c r="AY1943" s="170"/>
      <c r="AZ1943" s="170"/>
      <c r="BA1943" s="170"/>
      <c r="BB1943" s="170"/>
      <c r="BC1943" s="170"/>
      <c r="BD1943" s="170"/>
      <c r="BE1943" s="170"/>
      <c r="BF1943" s="170"/>
      <c r="BG1943" s="170"/>
      <c r="BH1943" s="170"/>
      <c r="BI1943" s="170"/>
      <c r="BJ1943" s="170"/>
      <c r="BK1943" s="170"/>
      <c r="BL1943" s="170"/>
      <c r="BM1943" s="170"/>
      <c r="BN1943" s="170"/>
      <c r="BO1943" s="170"/>
      <c r="BP1943" s="170"/>
      <c r="BQ1943" s="170"/>
      <c r="BR1943" s="170"/>
      <c r="BS1943" s="170"/>
      <c r="BT1943" s="170"/>
      <c r="BU1943" s="170"/>
      <c r="BV1943" s="170"/>
      <c r="BW1943" s="170"/>
      <c r="BX1943" s="170"/>
      <c r="BY1943" s="170"/>
      <c r="BZ1943" s="170"/>
      <c r="CA1943" s="170"/>
      <c r="CB1943" s="170"/>
      <c r="CC1943" s="170"/>
      <c r="CD1943" s="170"/>
      <c r="CE1943" s="170"/>
      <c r="CF1943" s="170"/>
      <c r="CG1943" s="170"/>
      <c r="CH1943" s="170"/>
      <c r="CI1943" s="170"/>
      <c r="CJ1943" s="170"/>
      <c r="CK1943" s="170"/>
    </row>
    <row r="1944" spans="2:89" x14ac:dyDescent="0.35">
      <c r="B1944" s="171" t="s">
        <v>492</v>
      </c>
      <c r="E1944" s="8"/>
      <c r="H1944" s="170"/>
      <c r="I1944" s="172"/>
      <c r="J1944" s="172"/>
      <c r="K1944" s="193"/>
      <c r="L1944" s="193"/>
      <c r="M1944" s="193"/>
      <c r="N1944" s="193"/>
      <c r="O1944" s="193"/>
      <c r="P1944" s="193"/>
      <c r="R1944" s="194"/>
      <c r="S1944" s="170"/>
      <c r="T1944" s="170"/>
      <c r="U1944" s="170"/>
      <c r="V1944" s="170"/>
      <c r="W1944" s="170"/>
      <c r="X1944" s="170"/>
      <c r="Y1944" s="170"/>
      <c r="Z1944" s="170"/>
      <c r="AA1944" s="170"/>
      <c r="AB1944" s="170"/>
      <c r="AC1944" s="170"/>
      <c r="AD1944" s="170"/>
      <c r="AE1944" s="170"/>
      <c r="AF1944" s="170"/>
      <c r="AG1944" s="170"/>
      <c r="AH1944" s="170"/>
      <c r="AI1944" s="170"/>
      <c r="AJ1944" s="170"/>
      <c r="AK1944" s="170"/>
      <c r="AL1944" s="170"/>
      <c r="AM1944" s="170"/>
      <c r="AN1944" s="170"/>
      <c r="AO1944" s="170"/>
      <c r="AP1944" s="170"/>
      <c r="AQ1944" s="170"/>
      <c r="AR1944" s="170"/>
      <c r="AS1944" s="170"/>
      <c r="AT1944" s="170"/>
      <c r="AU1944" s="170"/>
      <c r="AV1944" s="170"/>
      <c r="AW1944" s="170"/>
      <c r="AX1944" s="170"/>
      <c r="AY1944" s="170"/>
      <c r="AZ1944" s="170"/>
      <c r="BA1944" s="170"/>
      <c r="BB1944" s="170"/>
      <c r="BC1944" s="170"/>
      <c r="BD1944" s="170"/>
      <c r="BE1944" s="170"/>
      <c r="BF1944" s="170"/>
      <c r="BG1944" s="170"/>
      <c r="BH1944" s="170"/>
      <c r="BI1944" s="170"/>
      <c r="BJ1944" s="170"/>
      <c r="BK1944" s="170"/>
      <c r="BL1944" s="170"/>
      <c r="BM1944" s="170"/>
      <c r="BN1944" s="170"/>
      <c r="BO1944" s="170"/>
      <c r="BP1944" s="170"/>
      <c r="BQ1944" s="170"/>
      <c r="BR1944" s="170"/>
      <c r="BS1944" s="170"/>
      <c r="BT1944" s="170"/>
      <c r="BU1944" s="170"/>
      <c r="BV1944" s="170"/>
      <c r="BW1944" s="170"/>
      <c r="BX1944" s="170"/>
      <c r="BY1944" s="170"/>
      <c r="BZ1944" s="170"/>
      <c r="CA1944" s="170"/>
      <c r="CB1944" s="170"/>
      <c r="CC1944" s="170"/>
      <c r="CD1944" s="170"/>
      <c r="CE1944" s="170"/>
      <c r="CF1944" s="170"/>
      <c r="CG1944" s="170"/>
      <c r="CH1944" s="170"/>
      <c r="CI1944" s="170"/>
      <c r="CJ1944" s="170"/>
      <c r="CK1944" s="170"/>
    </row>
    <row r="1945" spans="2:89" x14ac:dyDescent="0.35">
      <c r="B1945" s="171" t="s">
        <v>461</v>
      </c>
      <c r="E1945" s="8"/>
      <c r="H1945" s="170"/>
      <c r="I1945" s="172"/>
      <c r="J1945" s="172"/>
      <c r="K1945" s="193"/>
      <c r="L1945" s="193"/>
      <c r="M1945" s="193"/>
      <c r="N1945" s="193"/>
      <c r="O1945" s="193"/>
      <c r="P1945" s="193"/>
      <c r="R1945" s="194"/>
      <c r="S1945" s="195" t="str">
        <f t="shared" ref="S1945:AX1945" si="2257">S$20</f>
        <v>S$16</v>
      </c>
      <c r="T1945" s="195" t="str">
        <f t="shared" si="2257"/>
        <v>T$16</v>
      </c>
      <c r="U1945" s="195" t="str">
        <f t="shared" si="2257"/>
        <v>U$16</v>
      </c>
      <c r="V1945" s="195" t="str">
        <f t="shared" si="2257"/>
        <v>V$16</v>
      </c>
      <c r="W1945" s="195" t="str">
        <f t="shared" si="2257"/>
        <v>W$16</v>
      </c>
      <c r="X1945" s="195" t="str">
        <f t="shared" si="2257"/>
        <v>X$16</v>
      </c>
      <c r="Y1945" s="195" t="str">
        <f t="shared" si="2257"/>
        <v>Y$16</v>
      </c>
      <c r="Z1945" s="195" t="str">
        <f t="shared" si="2257"/>
        <v>Z$16</v>
      </c>
      <c r="AA1945" s="195" t="str">
        <f t="shared" si="2257"/>
        <v>AA$16</v>
      </c>
      <c r="AB1945" s="195" t="str">
        <f t="shared" si="2257"/>
        <v>AB$16</v>
      </c>
      <c r="AC1945" s="195" t="str">
        <f t="shared" si="2257"/>
        <v>AC$16</v>
      </c>
      <c r="AD1945" s="195" t="str">
        <f t="shared" si="2257"/>
        <v>AD$16</v>
      </c>
      <c r="AE1945" s="195" t="str">
        <f t="shared" si="2257"/>
        <v>AE$16</v>
      </c>
      <c r="AF1945" s="195" t="str">
        <f t="shared" si="2257"/>
        <v>AF$16</v>
      </c>
      <c r="AG1945" s="195" t="str">
        <f t="shared" si="2257"/>
        <v>AG$16</v>
      </c>
      <c r="AH1945" s="195" t="str">
        <f t="shared" si="2257"/>
        <v>AH$16</v>
      </c>
      <c r="AI1945" s="195" t="str">
        <f t="shared" si="2257"/>
        <v>AI$16</v>
      </c>
      <c r="AJ1945" s="195" t="str">
        <f t="shared" si="2257"/>
        <v>AJ$16</v>
      </c>
      <c r="AK1945" s="195" t="str">
        <f t="shared" si="2257"/>
        <v>AK$16</v>
      </c>
      <c r="AL1945" s="195" t="str">
        <f t="shared" si="2257"/>
        <v>AL$16</v>
      </c>
      <c r="AM1945" s="195" t="str">
        <f t="shared" si="2257"/>
        <v>AM$16</v>
      </c>
      <c r="AN1945" s="195" t="str">
        <f t="shared" si="2257"/>
        <v>AN$16</v>
      </c>
      <c r="AO1945" s="195" t="str">
        <f t="shared" si="2257"/>
        <v>AO$16</v>
      </c>
      <c r="AP1945" s="195" t="str">
        <f t="shared" si="2257"/>
        <v>AP$16</v>
      </c>
      <c r="AQ1945" s="195" t="str">
        <f t="shared" si="2257"/>
        <v>AQ$16</v>
      </c>
      <c r="AR1945" s="195" t="str">
        <f t="shared" si="2257"/>
        <v>AR$16</v>
      </c>
      <c r="AS1945" s="195" t="str">
        <f t="shared" si="2257"/>
        <v>AS$16</v>
      </c>
      <c r="AT1945" s="195" t="str">
        <f t="shared" si="2257"/>
        <v>AT$16</v>
      </c>
      <c r="AU1945" s="195" t="str">
        <f t="shared" si="2257"/>
        <v>AU$16</v>
      </c>
      <c r="AV1945" s="195" t="str">
        <f t="shared" si="2257"/>
        <v>AV$16</v>
      </c>
      <c r="AW1945" s="195" t="str">
        <f t="shared" si="2257"/>
        <v>AW$16</v>
      </c>
      <c r="AX1945" s="195" t="str">
        <f t="shared" si="2257"/>
        <v>AX$16</v>
      </c>
      <c r="AY1945" s="195" t="str">
        <f t="shared" ref="AY1945:CD1945" si="2258">AY$20</f>
        <v>AY$16</v>
      </c>
      <c r="AZ1945" s="195" t="str">
        <f t="shared" si="2258"/>
        <v>AZ$16</v>
      </c>
      <c r="BA1945" s="195" t="str">
        <f t="shared" si="2258"/>
        <v>BA$16</v>
      </c>
      <c r="BB1945" s="195" t="str">
        <f t="shared" si="2258"/>
        <v>BB$16</v>
      </c>
      <c r="BC1945" s="195" t="str">
        <f t="shared" si="2258"/>
        <v>BC$16</v>
      </c>
      <c r="BD1945" s="195" t="str">
        <f t="shared" si="2258"/>
        <v>BD$16</v>
      </c>
      <c r="BE1945" s="195" t="str">
        <f t="shared" si="2258"/>
        <v>BE$16</v>
      </c>
      <c r="BF1945" s="195" t="str">
        <f t="shared" si="2258"/>
        <v>BF$16</v>
      </c>
      <c r="BG1945" s="195" t="str">
        <f t="shared" si="2258"/>
        <v>BG$16</v>
      </c>
      <c r="BH1945" s="195" t="str">
        <f t="shared" si="2258"/>
        <v>BH$16</v>
      </c>
      <c r="BI1945" s="195" t="str">
        <f t="shared" si="2258"/>
        <v>BI$16</v>
      </c>
      <c r="BJ1945" s="195" t="str">
        <f t="shared" si="2258"/>
        <v>BJ$16</v>
      </c>
      <c r="BK1945" s="195" t="str">
        <f t="shared" si="2258"/>
        <v>BK$16</v>
      </c>
      <c r="BL1945" s="195" t="str">
        <f t="shared" si="2258"/>
        <v>BL$16</v>
      </c>
      <c r="BM1945" s="195" t="str">
        <f t="shared" si="2258"/>
        <v>BM$16</v>
      </c>
      <c r="BN1945" s="195" t="str">
        <f t="shared" si="2258"/>
        <v>BN$16</v>
      </c>
      <c r="BO1945" s="195" t="str">
        <f t="shared" si="2258"/>
        <v>BO$16</v>
      </c>
      <c r="BP1945" s="195" t="str">
        <f t="shared" si="2258"/>
        <v>BP$16</v>
      </c>
      <c r="BQ1945" s="195" t="str">
        <f t="shared" si="2258"/>
        <v>BQ$16</v>
      </c>
      <c r="BR1945" s="195" t="str">
        <f t="shared" si="2258"/>
        <v>BR$16</v>
      </c>
      <c r="BS1945" s="195" t="str">
        <f t="shared" si="2258"/>
        <v>BS$16</v>
      </c>
      <c r="BT1945" s="195" t="str">
        <f t="shared" si="2258"/>
        <v>BT$16</v>
      </c>
      <c r="BU1945" s="195" t="str">
        <f t="shared" si="2258"/>
        <v>BU$16</v>
      </c>
      <c r="BV1945" s="195" t="str">
        <f t="shared" si="2258"/>
        <v>BV$16</v>
      </c>
      <c r="BW1945" s="195" t="str">
        <f t="shared" si="2258"/>
        <v>BW$16</v>
      </c>
      <c r="BX1945" s="195" t="str">
        <f t="shared" si="2258"/>
        <v>BX$16</v>
      </c>
      <c r="BY1945" s="195" t="str">
        <f t="shared" si="2258"/>
        <v>BY$16</v>
      </c>
      <c r="BZ1945" s="195" t="str">
        <f t="shared" si="2258"/>
        <v>BZ$16</v>
      </c>
      <c r="CA1945" s="195" t="str">
        <f t="shared" si="2258"/>
        <v>CA$16</v>
      </c>
      <c r="CB1945" s="195" t="str">
        <f t="shared" si="2258"/>
        <v>CB$16</v>
      </c>
      <c r="CC1945" s="195" t="str">
        <f t="shared" si="2258"/>
        <v>CC$16</v>
      </c>
      <c r="CD1945" s="195" t="str">
        <f t="shared" si="2258"/>
        <v>CD$16</v>
      </c>
      <c r="CE1945" s="195" t="str">
        <f t="shared" ref="CE1945:CK1945" si="2259">CE$20</f>
        <v>CE$16</v>
      </c>
      <c r="CF1945" s="195" t="str">
        <f t="shared" si="2259"/>
        <v>CF$16</v>
      </c>
      <c r="CG1945" s="195" t="str">
        <f t="shared" si="2259"/>
        <v>CG$16</v>
      </c>
      <c r="CH1945" s="195" t="str">
        <f t="shared" si="2259"/>
        <v>CH$16</v>
      </c>
      <c r="CI1945" s="195" t="str">
        <f t="shared" si="2259"/>
        <v>CI$16</v>
      </c>
      <c r="CJ1945" s="195" t="str">
        <f t="shared" si="2259"/>
        <v>CJ$16</v>
      </c>
      <c r="CK1945" s="195" t="str">
        <f t="shared" si="2259"/>
        <v>CK$16</v>
      </c>
    </row>
    <row r="1946" spans="2:89" x14ac:dyDescent="0.35">
      <c r="B1946" s="171" t="s">
        <v>462</v>
      </c>
      <c r="E1946" s="8"/>
      <c r="H1946" s="196"/>
      <c r="I1946" s="197"/>
      <c r="J1946" s="197"/>
      <c r="K1946" s="198"/>
      <c r="L1946" s="198"/>
      <c r="M1946" s="198"/>
      <c r="N1946" s="198"/>
      <c r="O1946" s="198"/>
      <c r="P1946" s="198"/>
      <c r="R1946" s="198"/>
      <c r="S1946" s="195" t="str">
        <f t="shared" ref="S1946:AX1946" si="2260">S$21</f>
        <v>S$17</v>
      </c>
      <c r="T1946" s="195" t="str">
        <f t="shared" si="2260"/>
        <v>T$17</v>
      </c>
      <c r="U1946" s="195" t="str">
        <f t="shared" si="2260"/>
        <v>U$17</v>
      </c>
      <c r="V1946" s="195" t="str">
        <f t="shared" si="2260"/>
        <v>V$17</v>
      </c>
      <c r="W1946" s="195" t="str">
        <f t="shared" si="2260"/>
        <v>W$17</v>
      </c>
      <c r="X1946" s="195" t="str">
        <f t="shared" si="2260"/>
        <v>X$17</v>
      </c>
      <c r="Y1946" s="195" t="str">
        <f t="shared" si="2260"/>
        <v>Y$17</v>
      </c>
      <c r="Z1946" s="195" t="str">
        <f t="shared" si="2260"/>
        <v>Z$17</v>
      </c>
      <c r="AA1946" s="195" t="str">
        <f t="shared" si="2260"/>
        <v>AA$17</v>
      </c>
      <c r="AB1946" s="195" t="str">
        <f t="shared" si="2260"/>
        <v>AB$17</v>
      </c>
      <c r="AC1946" s="195" t="str">
        <f t="shared" si="2260"/>
        <v>AC$17</v>
      </c>
      <c r="AD1946" s="195" t="str">
        <f t="shared" si="2260"/>
        <v>AD$17</v>
      </c>
      <c r="AE1946" s="195" t="str">
        <f t="shared" si="2260"/>
        <v>AE$17</v>
      </c>
      <c r="AF1946" s="195" t="str">
        <f t="shared" si="2260"/>
        <v>AF$17</v>
      </c>
      <c r="AG1946" s="195" t="str">
        <f t="shared" si="2260"/>
        <v>AG$17</v>
      </c>
      <c r="AH1946" s="195" t="str">
        <f t="shared" si="2260"/>
        <v>AH$17</v>
      </c>
      <c r="AI1946" s="195" t="str">
        <f t="shared" si="2260"/>
        <v>AI$17</v>
      </c>
      <c r="AJ1946" s="195" t="str">
        <f t="shared" si="2260"/>
        <v>AJ$17</v>
      </c>
      <c r="AK1946" s="195" t="str">
        <f t="shared" si="2260"/>
        <v>AK$17</v>
      </c>
      <c r="AL1946" s="195" t="str">
        <f t="shared" si="2260"/>
        <v>AL$17</v>
      </c>
      <c r="AM1946" s="195" t="str">
        <f t="shared" si="2260"/>
        <v>AM$17</v>
      </c>
      <c r="AN1946" s="195" t="str">
        <f t="shared" si="2260"/>
        <v>AN$17</v>
      </c>
      <c r="AO1946" s="195" t="str">
        <f t="shared" si="2260"/>
        <v>AO$17</v>
      </c>
      <c r="AP1946" s="195" t="str">
        <f t="shared" si="2260"/>
        <v>AP$17</v>
      </c>
      <c r="AQ1946" s="195" t="str">
        <f t="shared" si="2260"/>
        <v>AQ$17</v>
      </c>
      <c r="AR1946" s="195" t="str">
        <f t="shared" si="2260"/>
        <v>AR$17</v>
      </c>
      <c r="AS1946" s="195" t="str">
        <f t="shared" si="2260"/>
        <v>AS$17</v>
      </c>
      <c r="AT1946" s="195" t="str">
        <f t="shared" si="2260"/>
        <v>AT$17</v>
      </c>
      <c r="AU1946" s="195" t="str">
        <f t="shared" si="2260"/>
        <v>AU$17</v>
      </c>
      <c r="AV1946" s="195" t="str">
        <f t="shared" si="2260"/>
        <v>AV$17</v>
      </c>
      <c r="AW1946" s="195" t="str">
        <f t="shared" si="2260"/>
        <v>AW$17</v>
      </c>
      <c r="AX1946" s="195" t="str">
        <f t="shared" si="2260"/>
        <v>AX$17</v>
      </c>
      <c r="AY1946" s="195" t="str">
        <f t="shared" ref="AY1946:CD1946" si="2261">AY$21</f>
        <v>AY$17</v>
      </c>
      <c r="AZ1946" s="195" t="str">
        <f t="shared" si="2261"/>
        <v>AZ$17</v>
      </c>
      <c r="BA1946" s="195" t="str">
        <f t="shared" si="2261"/>
        <v>BA$17</v>
      </c>
      <c r="BB1946" s="195" t="str">
        <f t="shared" si="2261"/>
        <v>BB$17</v>
      </c>
      <c r="BC1946" s="195" t="str">
        <f t="shared" si="2261"/>
        <v>BC$17</v>
      </c>
      <c r="BD1946" s="195" t="str">
        <f t="shared" si="2261"/>
        <v>BD$17</v>
      </c>
      <c r="BE1946" s="195" t="str">
        <f t="shared" si="2261"/>
        <v>BE$17</v>
      </c>
      <c r="BF1946" s="195" t="str">
        <f t="shared" si="2261"/>
        <v>BF$17</v>
      </c>
      <c r="BG1946" s="195" t="str">
        <f t="shared" si="2261"/>
        <v>BG$17</v>
      </c>
      <c r="BH1946" s="195" t="str">
        <f t="shared" si="2261"/>
        <v>BH$17</v>
      </c>
      <c r="BI1946" s="195" t="str">
        <f t="shared" si="2261"/>
        <v>BI$17</v>
      </c>
      <c r="BJ1946" s="195" t="str">
        <f t="shared" si="2261"/>
        <v>BJ$17</v>
      </c>
      <c r="BK1946" s="195" t="str">
        <f t="shared" si="2261"/>
        <v>BK$17</v>
      </c>
      <c r="BL1946" s="195" t="str">
        <f t="shared" si="2261"/>
        <v>BL$17</v>
      </c>
      <c r="BM1946" s="195" t="str">
        <f t="shared" si="2261"/>
        <v>BM$17</v>
      </c>
      <c r="BN1946" s="195" t="str">
        <f t="shared" si="2261"/>
        <v>BN$17</v>
      </c>
      <c r="BO1946" s="195" t="str">
        <f t="shared" si="2261"/>
        <v>BO$17</v>
      </c>
      <c r="BP1946" s="195" t="str">
        <f t="shared" si="2261"/>
        <v>BP$17</v>
      </c>
      <c r="BQ1946" s="195" t="str">
        <f t="shared" si="2261"/>
        <v>BQ$17</v>
      </c>
      <c r="BR1946" s="195" t="str">
        <f t="shared" si="2261"/>
        <v>BR$17</v>
      </c>
      <c r="BS1946" s="195" t="str">
        <f t="shared" si="2261"/>
        <v>BS$17</v>
      </c>
      <c r="BT1946" s="195" t="str">
        <f t="shared" si="2261"/>
        <v>BT$17</v>
      </c>
      <c r="BU1946" s="195" t="str">
        <f t="shared" si="2261"/>
        <v>BU$17</v>
      </c>
      <c r="BV1946" s="195" t="str">
        <f t="shared" si="2261"/>
        <v>BV$17</v>
      </c>
      <c r="BW1946" s="195" t="str">
        <f t="shared" si="2261"/>
        <v>BW$17</v>
      </c>
      <c r="BX1946" s="195" t="str">
        <f t="shared" si="2261"/>
        <v>BX$17</v>
      </c>
      <c r="BY1946" s="195" t="str">
        <f t="shared" si="2261"/>
        <v>BY$17</v>
      </c>
      <c r="BZ1946" s="195" t="str">
        <f t="shared" si="2261"/>
        <v>BZ$17</v>
      </c>
      <c r="CA1946" s="195" t="str">
        <f t="shared" si="2261"/>
        <v>CA$17</v>
      </c>
      <c r="CB1946" s="195" t="str">
        <f t="shared" si="2261"/>
        <v>CB$17</v>
      </c>
      <c r="CC1946" s="195" t="str">
        <f t="shared" si="2261"/>
        <v>CC$17</v>
      </c>
      <c r="CD1946" s="195" t="str">
        <f t="shared" si="2261"/>
        <v>CD$17</v>
      </c>
      <c r="CE1946" s="195" t="str">
        <f t="shared" ref="CE1946:CK1946" si="2262">CE$21</f>
        <v>CE$17</v>
      </c>
      <c r="CF1946" s="195" t="str">
        <f t="shared" si="2262"/>
        <v>CF$17</v>
      </c>
      <c r="CG1946" s="195" t="str">
        <f t="shared" si="2262"/>
        <v>CG$17</v>
      </c>
      <c r="CH1946" s="195" t="str">
        <f t="shared" si="2262"/>
        <v>CH$17</v>
      </c>
      <c r="CI1946" s="195" t="str">
        <f t="shared" si="2262"/>
        <v>CI$17</v>
      </c>
      <c r="CJ1946" s="195" t="str">
        <f t="shared" si="2262"/>
        <v>CJ$17</v>
      </c>
      <c r="CK1946" s="195" t="str">
        <f t="shared" si="2262"/>
        <v>CK$17</v>
      </c>
    </row>
    <row r="1947" spans="2:89" x14ac:dyDescent="0.35">
      <c r="B1947" s="171" t="s">
        <v>491</v>
      </c>
      <c r="E1947" s="8"/>
      <c r="H1947" s="196"/>
      <c r="I1947" s="197"/>
      <c r="J1947" s="197"/>
      <c r="K1947" s="198"/>
      <c r="L1947" s="198"/>
      <c r="M1947" s="198"/>
      <c r="N1947" s="198"/>
      <c r="O1947" s="198"/>
      <c r="P1947" s="198"/>
      <c r="R1947" s="198"/>
      <c r="S1947" s="186"/>
      <c r="T1947" s="186"/>
      <c r="U1947" s="186"/>
      <c r="V1947" s="186"/>
      <c r="W1947" s="186"/>
      <c r="X1947" s="186"/>
      <c r="Y1947" s="186"/>
      <c r="Z1947" s="186"/>
      <c r="AA1947" s="186"/>
      <c r="AB1947" s="186"/>
      <c r="AC1947" s="186"/>
      <c r="AD1947" s="186"/>
      <c r="AE1947" s="186"/>
      <c r="AF1947" s="186"/>
      <c r="AG1947" s="186"/>
      <c r="AH1947" s="186"/>
      <c r="AI1947" s="186"/>
      <c r="AJ1947" s="186"/>
      <c r="AK1947" s="186"/>
      <c r="AL1947" s="186"/>
      <c r="AM1947" s="186"/>
      <c r="AN1947" s="186"/>
      <c r="AO1947" s="186"/>
      <c r="AP1947" s="186"/>
      <c r="AQ1947" s="186"/>
      <c r="AR1947" s="186"/>
      <c r="AS1947" s="186"/>
      <c r="AT1947" s="186"/>
      <c r="AU1947" s="186"/>
      <c r="AV1947" s="186"/>
      <c r="AW1947" s="186"/>
      <c r="AX1947" s="186"/>
      <c r="AY1947" s="186"/>
      <c r="AZ1947" s="186"/>
      <c r="BA1947" s="186"/>
      <c r="BB1947" s="186"/>
      <c r="BC1947" s="186"/>
      <c r="BD1947" s="186"/>
      <c r="BE1947" s="186"/>
      <c r="BF1947" s="186"/>
      <c r="BG1947" s="186"/>
      <c r="BH1947" s="186"/>
      <c r="BI1947" s="186"/>
      <c r="BJ1947" s="186"/>
      <c r="BK1947" s="186"/>
      <c r="BL1947" s="186"/>
      <c r="BM1947" s="186"/>
      <c r="BN1947" s="186"/>
      <c r="BO1947" s="186"/>
      <c r="BP1947" s="186"/>
      <c r="BQ1947" s="186"/>
      <c r="BR1947" s="186"/>
      <c r="BS1947" s="186"/>
      <c r="BT1947" s="186"/>
      <c r="BU1947" s="186"/>
      <c r="BV1947" s="186"/>
      <c r="BW1947" s="186"/>
      <c r="BX1947" s="186"/>
      <c r="BY1947" s="186"/>
      <c r="BZ1947" s="186"/>
      <c r="CA1947" s="186"/>
      <c r="CB1947" s="186"/>
      <c r="CC1947" s="186"/>
      <c r="CD1947" s="186"/>
      <c r="CE1947" s="186"/>
      <c r="CF1947" s="186"/>
      <c r="CG1947" s="186"/>
      <c r="CH1947" s="186"/>
      <c r="CI1947" s="186"/>
      <c r="CJ1947" s="186"/>
      <c r="CK1947" s="186"/>
    </row>
    <row r="1948" spans="2:89" x14ac:dyDescent="0.35">
      <c r="B1948" s="171" t="s">
        <v>505</v>
      </c>
      <c r="E1948" s="8"/>
      <c r="H1948" s="196"/>
      <c r="I1948" s="197"/>
      <c r="J1948" s="197"/>
      <c r="K1948" s="198"/>
      <c r="L1948" s="198"/>
      <c r="M1948" s="198"/>
      <c r="N1948" s="198"/>
      <c r="O1948" s="198"/>
      <c r="P1948" s="198"/>
      <c r="R1948" s="198"/>
      <c r="S1948" s="186"/>
      <c r="T1948" s="186"/>
      <c r="U1948" s="186"/>
      <c r="V1948" s="186"/>
      <c r="W1948" s="186"/>
      <c r="X1948" s="186"/>
      <c r="Y1948" s="186"/>
      <c r="Z1948" s="186"/>
      <c r="AA1948" s="186"/>
      <c r="AB1948" s="186"/>
      <c r="AC1948" s="186"/>
      <c r="AD1948" s="186"/>
      <c r="AE1948" s="186"/>
      <c r="AF1948" s="186"/>
      <c r="AG1948" s="186"/>
      <c r="AH1948" s="186"/>
      <c r="AI1948" s="186"/>
      <c r="AJ1948" s="186"/>
      <c r="AK1948" s="186"/>
      <c r="AL1948" s="186"/>
      <c r="AM1948" s="186"/>
      <c r="AN1948" s="186"/>
      <c r="AO1948" s="186"/>
      <c r="AP1948" s="186"/>
      <c r="AQ1948" s="186"/>
      <c r="AR1948" s="186"/>
      <c r="AS1948" s="186"/>
      <c r="AT1948" s="186"/>
      <c r="AU1948" s="186"/>
      <c r="AV1948" s="186"/>
      <c r="AW1948" s="186"/>
      <c r="AX1948" s="186"/>
      <c r="AY1948" s="186"/>
      <c r="AZ1948" s="186"/>
      <c r="BA1948" s="186"/>
      <c r="BB1948" s="186"/>
      <c r="BC1948" s="186"/>
      <c r="BD1948" s="186"/>
      <c r="BE1948" s="186"/>
      <c r="BF1948" s="186"/>
      <c r="BG1948" s="186"/>
      <c r="BH1948" s="186"/>
      <c r="BI1948" s="186"/>
      <c r="BJ1948" s="186"/>
      <c r="BK1948" s="186"/>
      <c r="BL1948" s="186"/>
      <c r="BM1948" s="186"/>
      <c r="BN1948" s="186"/>
      <c r="BO1948" s="186"/>
      <c r="BP1948" s="186"/>
      <c r="BQ1948" s="186"/>
      <c r="BR1948" s="186"/>
      <c r="BS1948" s="186"/>
      <c r="BT1948" s="186"/>
      <c r="BU1948" s="186"/>
      <c r="BV1948" s="186"/>
      <c r="BW1948" s="186"/>
      <c r="BX1948" s="186"/>
      <c r="BY1948" s="186"/>
      <c r="BZ1948" s="186"/>
      <c r="CA1948" s="186"/>
      <c r="CB1948" s="186"/>
      <c r="CC1948" s="186"/>
      <c r="CD1948" s="186"/>
      <c r="CE1948" s="186"/>
      <c r="CF1948" s="186"/>
      <c r="CG1948" s="186"/>
      <c r="CH1948" s="186"/>
      <c r="CI1948" s="186"/>
      <c r="CJ1948" s="186"/>
      <c r="CK1948" s="186"/>
    </row>
    <row r="1949" spans="2:89" x14ac:dyDescent="0.35">
      <c r="B1949" s="171" t="s">
        <v>463</v>
      </c>
      <c r="E1949" s="8"/>
      <c r="H1949" s="196"/>
      <c r="I1949" s="197"/>
      <c r="J1949" s="197"/>
      <c r="K1949" s="198"/>
      <c r="L1949" s="198"/>
      <c r="M1949" s="198"/>
      <c r="N1949" s="198"/>
      <c r="O1949" s="198"/>
      <c r="P1949" s="198"/>
      <c r="R1949" s="198"/>
      <c r="S1949" s="186" t="str">
        <f t="shared" ref="S1949:AX1949" si="2263">S$22</f>
        <v>S$18</v>
      </c>
      <c r="T1949" s="186" t="str">
        <f t="shared" si="2263"/>
        <v>T$18</v>
      </c>
      <c r="U1949" s="186" t="str">
        <f t="shared" si="2263"/>
        <v>U$18</v>
      </c>
      <c r="V1949" s="186" t="str">
        <f t="shared" si="2263"/>
        <v>V$18</v>
      </c>
      <c r="W1949" s="186" t="str">
        <f t="shared" si="2263"/>
        <v>W$18</v>
      </c>
      <c r="X1949" s="186" t="str">
        <f t="shared" si="2263"/>
        <v>X$18</v>
      </c>
      <c r="Y1949" s="186" t="str">
        <f t="shared" si="2263"/>
        <v>Y$18</v>
      </c>
      <c r="Z1949" s="186" t="str">
        <f t="shared" si="2263"/>
        <v>Z$18</v>
      </c>
      <c r="AA1949" s="186" t="str">
        <f t="shared" si="2263"/>
        <v>AA$18</v>
      </c>
      <c r="AB1949" s="186" t="str">
        <f t="shared" si="2263"/>
        <v>AB$18</v>
      </c>
      <c r="AC1949" s="186" t="str">
        <f t="shared" si="2263"/>
        <v>AC$18</v>
      </c>
      <c r="AD1949" s="186" t="str">
        <f t="shared" si="2263"/>
        <v>AD$18</v>
      </c>
      <c r="AE1949" s="186" t="str">
        <f t="shared" si="2263"/>
        <v>AE$18</v>
      </c>
      <c r="AF1949" s="186" t="str">
        <f t="shared" si="2263"/>
        <v>AF$18</v>
      </c>
      <c r="AG1949" s="186" t="str">
        <f t="shared" si="2263"/>
        <v>AG$18</v>
      </c>
      <c r="AH1949" s="186" t="str">
        <f t="shared" si="2263"/>
        <v>AH$18</v>
      </c>
      <c r="AI1949" s="186" t="str">
        <f t="shared" si="2263"/>
        <v>AI$18</v>
      </c>
      <c r="AJ1949" s="186" t="str">
        <f t="shared" si="2263"/>
        <v>AJ$18</v>
      </c>
      <c r="AK1949" s="186" t="str">
        <f t="shared" si="2263"/>
        <v>AK$18</v>
      </c>
      <c r="AL1949" s="186" t="str">
        <f t="shared" si="2263"/>
        <v>AL$18</v>
      </c>
      <c r="AM1949" s="186" t="str">
        <f t="shared" si="2263"/>
        <v>AM$18</v>
      </c>
      <c r="AN1949" s="186" t="str">
        <f t="shared" si="2263"/>
        <v>AN$18</v>
      </c>
      <c r="AO1949" s="186" t="str">
        <f t="shared" si="2263"/>
        <v>AO$18</v>
      </c>
      <c r="AP1949" s="186" t="str">
        <f t="shared" si="2263"/>
        <v>AP$18</v>
      </c>
      <c r="AQ1949" s="186" t="str">
        <f t="shared" si="2263"/>
        <v>AQ$18</v>
      </c>
      <c r="AR1949" s="186" t="str">
        <f t="shared" si="2263"/>
        <v>AR$18</v>
      </c>
      <c r="AS1949" s="186" t="str">
        <f t="shared" si="2263"/>
        <v>AS$18</v>
      </c>
      <c r="AT1949" s="186" t="str">
        <f t="shared" si="2263"/>
        <v>AT$18</v>
      </c>
      <c r="AU1949" s="186" t="str">
        <f t="shared" si="2263"/>
        <v>AU$18</v>
      </c>
      <c r="AV1949" s="186" t="str">
        <f t="shared" si="2263"/>
        <v>AV$18</v>
      </c>
      <c r="AW1949" s="186" t="str">
        <f t="shared" si="2263"/>
        <v>AW$18</v>
      </c>
      <c r="AX1949" s="186" t="str">
        <f t="shared" si="2263"/>
        <v>AX$18</v>
      </c>
      <c r="AY1949" s="186" t="str">
        <f t="shared" ref="AY1949:CD1949" si="2264">AY$22</f>
        <v>AY$18</v>
      </c>
      <c r="AZ1949" s="186" t="str">
        <f t="shared" si="2264"/>
        <v>AZ$18</v>
      </c>
      <c r="BA1949" s="186" t="str">
        <f t="shared" si="2264"/>
        <v>BA$18</v>
      </c>
      <c r="BB1949" s="186" t="str">
        <f t="shared" si="2264"/>
        <v>BB$18</v>
      </c>
      <c r="BC1949" s="186" t="str">
        <f t="shared" si="2264"/>
        <v>BC$18</v>
      </c>
      <c r="BD1949" s="186" t="str">
        <f t="shared" si="2264"/>
        <v>BD$18</v>
      </c>
      <c r="BE1949" s="186" t="str">
        <f t="shared" si="2264"/>
        <v>BE$18</v>
      </c>
      <c r="BF1949" s="186" t="str">
        <f t="shared" si="2264"/>
        <v>BF$18</v>
      </c>
      <c r="BG1949" s="186" t="str">
        <f t="shared" si="2264"/>
        <v>BG$18</v>
      </c>
      <c r="BH1949" s="186" t="str">
        <f t="shared" si="2264"/>
        <v>BH$18</v>
      </c>
      <c r="BI1949" s="186" t="str">
        <f t="shared" si="2264"/>
        <v>BI$18</v>
      </c>
      <c r="BJ1949" s="186" t="str">
        <f t="shared" si="2264"/>
        <v>BJ$18</v>
      </c>
      <c r="BK1949" s="186" t="str">
        <f t="shared" si="2264"/>
        <v>BK$18</v>
      </c>
      <c r="BL1949" s="186" t="str">
        <f t="shared" si="2264"/>
        <v>BL$18</v>
      </c>
      <c r="BM1949" s="186" t="str">
        <f t="shared" si="2264"/>
        <v>BM$18</v>
      </c>
      <c r="BN1949" s="186" t="str">
        <f t="shared" si="2264"/>
        <v>BN$18</v>
      </c>
      <c r="BO1949" s="186" t="str">
        <f t="shared" si="2264"/>
        <v>BO$18</v>
      </c>
      <c r="BP1949" s="186" t="str">
        <f t="shared" si="2264"/>
        <v>BP$18</v>
      </c>
      <c r="BQ1949" s="186" t="str">
        <f t="shared" si="2264"/>
        <v>BQ$18</v>
      </c>
      <c r="BR1949" s="186" t="str">
        <f t="shared" si="2264"/>
        <v>BR$18</v>
      </c>
      <c r="BS1949" s="186" t="str">
        <f t="shared" si="2264"/>
        <v>BS$18</v>
      </c>
      <c r="BT1949" s="186" t="str">
        <f t="shared" si="2264"/>
        <v>BT$18</v>
      </c>
      <c r="BU1949" s="186" t="str">
        <f t="shared" si="2264"/>
        <v>BU$18</v>
      </c>
      <c r="BV1949" s="186" t="str">
        <f t="shared" si="2264"/>
        <v>BV$18</v>
      </c>
      <c r="BW1949" s="186" t="str">
        <f t="shared" si="2264"/>
        <v>BW$18</v>
      </c>
      <c r="BX1949" s="186" t="str">
        <f t="shared" si="2264"/>
        <v>BX$18</v>
      </c>
      <c r="BY1949" s="186" t="str">
        <f t="shared" si="2264"/>
        <v>BY$18</v>
      </c>
      <c r="BZ1949" s="186" t="str">
        <f t="shared" si="2264"/>
        <v>BZ$18</v>
      </c>
      <c r="CA1949" s="186" t="str">
        <f t="shared" si="2264"/>
        <v>CA$18</v>
      </c>
      <c r="CB1949" s="186" t="str">
        <f t="shared" si="2264"/>
        <v>CB$18</v>
      </c>
      <c r="CC1949" s="186" t="str">
        <f t="shared" si="2264"/>
        <v>CC$18</v>
      </c>
      <c r="CD1949" s="186" t="str">
        <f t="shared" si="2264"/>
        <v>CD$18</v>
      </c>
      <c r="CE1949" s="186" t="str">
        <f t="shared" ref="CE1949:CK1949" si="2265">CE$22</f>
        <v>CE$18</v>
      </c>
      <c r="CF1949" s="186" t="str">
        <f t="shared" si="2265"/>
        <v>CF$18</v>
      </c>
      <c r="CG1949" s="186" t="str">
        <f t="shared" si="2265"/>
        <v>CG$18</v>
      </c>
      <c r="CH1949" s="186" t="str">
        <f t="shared" si="2265"/>
        <v>CH$18</v>
      </c>
      <c r="CI1949" s="186" t="str">
        <f t="shared" si="2265"/>
        <v>CI$18</v>
      </c>
      <c r="CJ1949" s="186" t="str">
        <f t="shared" si="2265"/>
        <v>CJ$18</v>
      </c>
      <c r="CK1949" s="186" t="str">
        <f t="shared" si="2265"/>
        <v>CK$18</v>
      </c>
    </row>
    <row r="1950" spans="2:89" x14ac:dyDescent="0.35">
      <c r="B1950" s="171" t="s">
        <v>464</v>
      </c>
      <c r="E1950" s="8"/>
      <c r="H1950" s="196"/>
      <c r="I1950" s="197"/>
      <c r="J1950" s="197"/>
      <c r="K1950" s="198"/>
      <c r="L1950" s="198"/>
      <c r="M1950" s="198"/>
      <c r="N1950" s="198"/>
      <c r="O1950" s="198"/>
      <c r="P1950" s="198"/>
      <c r="R1950" s="198"/>
      <c r="S1950" s="186" t="str">
        <f t="shared" ref="S1950:AX1950" si="2266">S$23</f>
        <v>S$19</v>
      </c>
      <c r="T1950" s="186" t="str">
        <f t="shared" si="2266"/>
        <v>T$19</v>
      </c>
      <c r="U1950" s="186" t="str">
        <f t="shared" si="2266"/>
        <v>U$19</v>
      </c>
      <c r="V1950" s="186" t="str">
        <f t="shared" si="2266"/>
        <v>V$19</v>
      </c>
      <c r="W1950" s="186" t="str">
        <f t="shared" si="2266"/>
        <v>W$19</v>
      </c>
      <c r="X1950" s="186" t="str">
        <f t="shared" si="2266"/>
        <v>X$19</v>
      </c>
      <c r="Y1950" s="186" t="str">
        <f t="shared" si="2266"/>
        <v>Y$19</v>
      </c>
      <c r="Z1950" s="186" t="str">
        <f t="shared" si="2266"/>
        <v>Z$19</v>
      </c>
      <c r="AA1950" s="186" t="str">
        <f t="shared" si="2266"/>
        <v>AA$19</v>
      </c>
      <c r="AB1950" s="186" t="str">
        <f t="shared" si="2266"/>
        <v>AB$19</v>
      </c>
      <c r="AC1950" s="186" t="str">
        <f t="shared" si="2266"/>
        <v>AC$19</v>
      </c>
      <c r="AD1950" s="186" t="str">
        <f t="shared" si="2266"/>
        <v>AD$19</v>
      </c>
      <c r="AE1950" s="186" t="str">
        <f t="shared" si="2266"/>
        <v>AE$19</v>
      </c>
      <c r="AF1950" s="186" t="str">
        <f t="shared" si="2266"/>
        <v>AF$19</v>
      </c>
      <c r="AG1950" s="186" t="str">
        <f t="shared" si="2266"/>
        <v>AG$19</v>
      </c>
      <c r="AH1950" s="186" t="str">
        <f t="shared" si="2266"/>
        <v>AH$19</v>
      </c>
      <c r="AI1950" s="186" t="str">
        <f t="shared" si="2266"/>
        <v>AI$19</v>
      </c>
      <c r="AJ1950" s="186" t="str">
        <f t="shared" si="2266"/>
        <v>AJ$19</v>
      </c>
      <c r="AK1950" s="186" t="str">
        <f t="shared" si="2266"/>
        <v>AK$19</v>
      </c>
      <c r="AL1950" s="186" t="str">
        <f t="shared" si="2266"/>
        <v>AL$19</v>
      </c>
      <c r="AM1950" s="186" t="str">
        <f t="shared" si="2266"/>
        <v>AM$19</v>
      </c>
      <c r="AN1950" s="186" t="str">
        <f t="shared" si="2266"/>
        <v>AN$19</v>
      </c>
      <c r="AO1950" s="186" t="str">
        <f t="shared" si="2266"/>
        <v>AO$19</v>
      </c>
      <c r="AP1950" s="186" t="str">
        <f t="shared" si="2266"/>
        <v>AP$19</v>
      </c>
      <c r="AQ1950" s="186" t="str">
        <f t="shared" si="2266"/>
        <v>AQ$19</v>
      </c>
      <c r="AR1950" s="186" t="str">
        <f t="shared" si="2266"/>
        <v>AR$19</v>
      </c>
      <c r="AS1950" s="186" t="str">
        <f t="shared" si="2266"/>
        <v>AS$19</v>
      </c>
      <c r="AT1950" s="186" t="str">
        <f t="shared" si="2266"/>
        <v>AT$19</v>
      </c>
      <c r="AU1950" s="186" t="str">
        <f t="shared" si="2266"/>
        <v>AU$19</v>
      </c>
      <c r="AV1950" s="186" t="str">
        <f t="shared" si="2266"/>
        <v>AV$19</v>
      </c>
      <c r="AW1950" s="186" t="str">
        <f t="shared" si="2266"/>
        <v>AW$19</v>
      </c>
      <c r="AX1950" s="186" t="str">
        <f t="shared" si="2266"/>
        <v>AX$19</v>
      </c>
      <c r="AY1950" s="186" t="str">
        <f t="shared" ref="AY1950:CD1950" si="2267">AY$23</f>
        <v>AY$19</v>
      </c>
      <c r="AZ1950" s="186" t="str">
        <f t="shared" si="2267"/>
        <v>AZ$19</v>
      </c>
      <c r="BA1950" s="186" t="str">
        <f t="shared" si="2267"/>
        <v>BA$19</v>
      </c>
      <c r="BB1950" s="186" t="str">
        <f t="shared" si="2267"/>
        <v>BB$19</v>
      </c>
      <c r="BC1950" s="186" t="str">
        <f t="shared" si="2267"/>
        <v>BC$19</v>
      </c>
      <c r="BD1950" s="186" t="str">
        <f t="shared" si="2267"/>
        <v>BD$19</v>
      </c>
      <c r="BE1950" s="186" t="str">
        <f t="shared" si="2267"/>
        <v>BE$19</v>
      </c>
      <c r="BF1950" s="186" t="str">
        <f t="shared" si="2267"/>
        <v>BF$19</v>
      </c>
      <c r="BG1950" s="186" t="str">
        <f t="shared" si="2267"/>
        <v>BG$19</v>
      </c>
      <c r="BH1950" s="186" t="str">
        <f t="shared" si="2267"/>
        <v>BH$19</v>
      </c>
      <c r="BI1950" s="186" t="str">
        <f t="shared" si="2267"/>
        <v>BI$19</v>
      </c>
      <c r="BJ1950" s="186" t="str">
        <f t="shared" si="2267"/>
        <v>BJ$19</v>
      </c>
      <c r="BK1950" s="186" t="str">
        <f t="shared" si="2267"/>
        <v>BK$19</v>
      </c>
      <c r="BL1950" s="186" t="str">
        <f t="shared" si="2267"/>
        <v>BL$19</v>
      </c>
      <c r="BM1950" s="186" t="str">
        <f t="shared" si="2267"/>
        <v>BM$19</v>
      </c>
      <c r="BN1950" s="186" t="str">
        <f t="shared" si="2267"/>
        <v>BN$19</v>
      </c>
      <c r="BO1950" s="186" t="str">
        <f t="shared" si="2267"/>
        <v>BO$19</v>
      </c>
      <c r="BP1950" s="186" t="str">
        <f t="shared" si="2267"/>
        <v>BP$19</v>
      </c>
      <c r="BQ1950" s="186" t="str">
        <f t="shared" si="2267"/>
        <v>BQ$19</v>
      </c>
      <c r="BR1950" s="186" t="str">
        <f t="shared" si="2267"/>
        <v>BR$19</v>
      </c>
      <c r="BS1950" s="186" t="str">
        <f t="shared" si="2267"/>
        <v>BS$19</v>
      </c>
      <c r="BT1950" s="186" t="str">
        <f t="shared" si="2267"/>
        <v>BT$19</v>
      </c>
      <c r="BU1950" s="186" t="str">
        <f t="shared" si="2267"/>
        <v>BU$19</v>
      </c>
      <c r="BV1950" s="186" t="str">
        <f t="shared" si="2267"/>
        <v>BV$19</v>
      </c>
      <c r="BW1950" s="186" t="str">
        <f t="shared" si="2267"/>
        <v>BW$19</v>
      </c>
      <c r="BX1950" s="186" t="str">
        <f t="shared" si="2267"/>
        <v>BX$19</v>
      </c>
      <c r="BY1950" s="186" t="str">
        <f t="shared" si="2267"/>
        <v>BY$19</v>
      </c>
      <c r="BZ1950" s="186" t="str">
        <f t="shared" si="2267"/>
        <v>BZ$19</v>
      </c>
      <c r="CA1950" s="186" t="str">
        <f t="shared" si="2267"/>
        <v>CA$19</v>
      </c>
      <c r="CB1950" s="186" t="str">
        <f t="shared" si="2267"/>
        <v>CB$19</v>
      </c>
      <c r="CC1950" s="186" t="str">
        <f t="shared" si="2267"/>
        <v>CC$19</v>
      </c>
      <c r="CD1950" s="186" t="str">
        <f t="shared" si="2267"/>
        <v>CD$19</v>
      </c>
      <c r="CE1950" s="186" t="str">
        <f t="shared" ref="CE1950:CK1950" si="2268">CE$23</f>
        <v>CE$19</v>
      </c>
      <c r="CF1950" s="186" t="str">
        <f t="shared" si="2268"/>
        <v>CF$19</v>
      </c>
      <c r="CG1950" s="186" t="str">
        <f t="shared" si="2268"/>
        <v>CG$19</v>
      </c>
      <c r="CH1950" s="186" t="str">
        <f t="shared" si="2268"/>
        <v>CH$19</v>
      </c>
      <c r="CI1950" s="186" t="str">
        <f t="shared" si="2268"/>
        <v>CI$19</v>
      </c>
      <c r="CJ1950" s="186" t="str">
        <f t="shared" si="2268"/>
        <v>CJ$19</v>
      </c>
      <c r="CK1950" s="186" t="str">
        <f t="shared" si="2268"/>
        <v>CK$19</v>
      </c>
    </row>
    <row r="1951" spans="2:89" x14ac:dyDescent="0.35">
      <c r="B1951" s="66" t="s">
        <v>394</v>
      </c>
      <c r="C1951" s="31"/>
      <c r="D1951" t="s">
        <v>767</v>
      </c>
      <c r="E1951" s="8" t="s">
        <v>483</v>
      </c>
      <c r="F1951" t="s">
        <v>393</v>
      </c>
      <c r="G1951" s="31" t="s">
        <v>81</v>
      </c>
      <c r="H1951" s="22"/>
      <c r="I1951" s="288"/>
      <c r="J1951" s="288"/>
      <c r="K1951" s="22"/>
      <c r="L1951" s="22"/>
      <c r="M1951" s="22"/>
      <c r="N1951" s="22"/>
      <c r="O1951" s="22"/>
      <c r="P1951" s="22"/>
      <c r="R1951" s="66"/>
      <c r="S1951" s="291"/>
      <c r="T1951" s="291"/>
      <c r="U1951" s="291"/>
      <c r="V1951" s="291"/>
      <c r="W1951" s="291"/>
      <c r="X1951" s="291"/>
      <c r="Y1951" s="291"/>
      <c r="Z1951" s="291"/>
      <c r="AA1951" s="291"/>
      <c r="AB1951" s="291"/>
      <c r="AC1951" s="291"/>
      <c r="AD1951" s="291"/>
      <c r="AE1951" s="291"/>
      <c r="AF1951" s="291"/>
      <c r="AG1951" s="291"/>
      <c r="AH1951" s="291"/>
      <c r="AI1951" s="291"/>
      <c r="AJ1951" s="291"/>
      <c r="AK1951" s="291"/>
      <c r="AL1951" s="291"/>
      <c r="AM1951" s="291"/>
      <c r="AN1951" s="291"/>
      <c r="AO1951" s="291"/>
      <c r="AP1951" s="291"/>
      <c r="AQ1951" s="291"/>
      <c r="AR1951" s="291"/>
      <c r="AS1951" s="291"/>
      <c r="AT1951" s="291"/>
      <c r="AU1951" s="291"/>
      <c r="AV1951" s="291"/>
      <c r="AW1951" s="291"/>
      <c r="AX1951" s="291"/>
      <c r="AY1951" s="291"/>
      <c r="AZ1951" s="291"/>
      <c r="BA1951" s="291"/>
      <c r="BB1951" s="291"/>
      <c r="BC1951" s="291"/>
      <c r="BD1951" s="291"/>
      <c r="BE1951" s="291"/>
      <c r="BF1951" s="291"/>
      <c r="BG1951" s="291"/>
      <c r="BH1951" s="291"/>
      <c r="BI1951" s="291"/>
      <c r="BJ1951" s="291"/>
      <c r="BK1951" s="291"/>
      <c r="BL1951" s="291"/>
      <c r="BM1951" s="291"/>
      <c r="BN1951" s="291"/>
      <c r="BO1951" s="291"/>
      <c r="BP1951" s="291"/>
      <c r="BQ1951" s="291"/>
      <c r="BR1951" s="291"/>
      <c r="BS1951" s="291"/>
      <c r="BT1951" s="291"/>
      <c r="BU1951" s="291"/>
      <c r="BV1951" s="291"/>
      <c r="BW1951" s="291"/>
      <c r="BX1951" s="291"/>
      <c r="BY1951" s="291"/>
      <c r="BZ1951" s="291"/>
      <c r="CA1951" s="291"/>
      <c r="CB1951" s="291"/>
      <c r="CC1951" s="291"/>
      <c r="CD1951" s="291"/>
      <c r="CE1951" s="291"/>
      <c r="CF1951" s="291"/>
      <c r="CG1951" s="291"/>
      <c r="CH1951" s="291"/>
      <c r="CI1951" s="291"/>
      <c r="CJ1951" s="291"/>
      <c r="CK1951" s="291"/>
    </row>
    <row r="1952" spans="2:89" x14ac:dyDescent="0.35">
      <c r="B1952" s="95" t="str">
        <f>B1958&amp;":"</f>
        <v>Revenue - Secondary GMV:</v>
      </c>
      <c r="C1952" t="s">
        <v>80</v>
      </c>
      <c r="D1952" t="s">
        <v>767</v>
      </c>
      <c r="E1952" s="8" t="str">
        <f t="shared" ref="E1952:E1955" si="2269">ROW()&amp;" "&amp;D1952</f>
        <v>1952 GMV-S</v>
      </c>
      <c r="G1952" t="str">
        <f t="shared" ref="G1952:G1958" si="2270">E1952</f>
        <v>1952 GMV-S</v>
      </c>
      <c r="H1952" s="12"/>
      <c r="I1952" s="60"/>
      <c r="J1952" s="60"/>
      <c r="K1952" s="12"/>
      <c r="L1952" s="12"/>
      <c r="M1952" s="12"/>
      <c r="N1952" s="12"/>
      <c r="O1952" s="12"/>
      <c r="P1952" s="12"/>
      <c r="R1952" s="13"/>
    </row>
    <row r="1953" spans="2:89" x14ac:dyDescent="0.35">
      <c r="B1953" s="141" t="str">
        <f>"# of transactions per "&amp;B1944&amp;" per month"</f>
        <v># of transactions per primary unit per month</v>
      </c>
      <c r="D1953" t="s">
        <v>767</v>
      </c>
      <c r="E1953" s="8" t="str">
        <f t="shared" si="2269"/>
        <v>1953 GMV-S</v>
      </c>
      <c r="G1953" t="str">
        <f t="shared" si="2270"/>
        <v>1953 GMV-S</v>
      </c>
      <c r="H1953" s="12"/>
      <c r="I1953" s="60"/>
      <c r="J1953" s="60"/>
      <c r="K1953" s="17">
        <v>10</v>
      </c>
      <c r="L1953" s="17">
        <v>10</v>
      </c>
      <c r="M1953" s="17">
        <v>10</v>
      </c>
      <c r="N1953" s="17">
        <v>10</v>
      </c>
      <c r="O1953" s="17">
        <v>10</v>
      </c>
      <c r="P1953" s="17">
        <v>10</v>
      </c>
      <c r="Q1953" s="17">
        <v>10</v>
      </c>
      <c r="R1953" s="13"/>
      <c r="S1953" s="76" cm="1">
        <f t="array" ref="S1953">INDEX($K:$P,ROW(),MATCH(S$3,$K$2:$P$2,0))</f>
        <v>10</v>
      </c>
      <c r="T1953" s="76" cm="1">
        <f t="array" ref="T1953">INDEX($K:$P,ROW(),MATCH(T$3,$K$2:$P$2,0))</f>
        <v>10</v>
      </c>
      <c r="U1953" s="76" cm="1">
        <f t="array" ref="U1953">INDEX($K:$P,ROW(),MATCH(U$3,$K$2:$P$2,0))</f>
        <v>10</v>
      </c>
      <c r="V1953" s="76" cm="1">
        <f t="array" ref="V1953">INDEX($K:$P,ROW(),MATCH(V$3,$K$2:$P$2,0))</f>
        <v>10</v>
      </c>
      <c r="W1953" s="76" cm="1">
        <f t="array" ref="W1953">INDEX($K:$P,ROW(),MATCH(W$3,$K$2:$P$2,0))</f>
        <v>10</v>
      </c>
      <c r="X1953" s="76" cm="1">
        <f t="array" ref="X1953">INDEX($K:$P,ROW(),MATCH(X$3,$K$2:$P$2,0))</f>
        <v>10</v>
      </c>
      <c r="Y1953" s="76" cm="1">
        <f t="array" ref="Y1953">INDEX($K:$P,ROW(),MATCH(Y$3,$K$2:$P$2,0))</f>
        <v>10</v>
      </c>
      <c r="Z1953" s="76" cm="1">
        <f t="array" ref="Z1953">INDEX($K:$P,ROW(),MATCH(Z$3,$K$2:$P$2,0))</f>
        <v>10</v>
      </c>
      <c r="AA1953" s="76" cm="1">
        <f t="array" ref="AA1953">INDEX($K:$P,ROW(),MATCH(AA$3,$K$2:$P$2,0))</f>
        <v>10</v>
      </c>
      <c r="AB1953" s="76" cm="1">
        <f t="array" ref="AB1953">INDEX($K:$P,ROW(),MATCH(AB$3,$K$2:$P$2,0))</f>
        <v>10</v>
      </c>
      <c r="AC1953" s="76" cm="1">
        <f t="array" ref="AC1953">INDEX($K:$P,ROW(),MATCH(AC$3,$K$2:$P$2,0))</f>
        <v>10</v>
      </c>
      <c r="AD1953" s="76" cm="1">
        <f t="array" ref="AD1953">INDEX($K:$P,ROW(),MATCH(AD$3,$K$2:$P$2,0))</f>
        <v>10</v>
      </c>
      <c r="AE1953" s="76" cm="1">
        <f t="array" ref="AE1953">INDEX($K:$P,ROW(),MATCH(AE$3,$K$2:$P$2,0))</f>
        <v>10</v>
      </c>
      <c r="AF1953" s="76" cm="1">
        <f t="array" ref="AF1953">INDEX($K:$P,ROW(),MATCH(AF$3,$K$2:$P$2,0))</f>
        <v>10</v>
      </c>
      <c r="AG1953" s="76" cm="1">
        <f t="array" ref="AG1953">INDEX($K:$P,ROW(),MATCH(AG$3,$K$2:$P$2,0))</f>
        <v>10</v>
      </c>
      <c r="AH1953" s="76" cm="1">
        <f t="array" ref="AH1953">INDEX($K:$P,ROW(),MATCH(AH$3,$K$2:$P$2,0))</f>
        <v>10</v>
      </c>
      <c r="AI1953" s="76" cm="1">
        <f t="array" ref="AI1953">INDEX($K:$P,ROW(),MATCH(AI$3,$K$2:$P$2,0))</f>
        <v>10</v>
      </c>
      <c r="AJ1953" s="76" cm="1">
        <f t="array" ref="AJ1953">INDEX($K:$P,ROW(),MATCH(AJ$3,$K$2:$P$2,0))</f>
        <v>10</v>
      </c>
      <c r="AK1953" s="76" cm="1">
        <f t="array" ref="AK1953">INDEX($K:$P,ROW(),MATCH(AK$3,$K$2:$P$2,0))</f>
        <v>10</v>
      </c>
      <c r="AL1953" s="76" cm="1">
        <f t="array" ref="AL1953">INDEX($K:$P,ROW(),MATCH(AL$3,$K$2:$P$2,0))</f>
        <v>10</v>
      </c>
      <c r="AM1953" s="76" cm="1">
        <f t="array" ref="AM1953">INDEX($K:$P,ROW(),MATCH(AM$3,$K$2:$P$2,0))</f>
        <v>10</v>
      </c>
      <c r="AN1953" s="76" cm="1">
        <f t="array" ref="AN1953">INDEX($K:$P,ROW(),MATCH(AN$3,$K$2:$P$2,0))</f>
        <v>10</v>
      </c>
      <c r="AO1953" s="76" cm="1">
        <f t="array" ref="AO1953">INDEX($K:$P,ROW(),MATCH(AO$3,$K$2:$P$2,0))</f>
        <v>10</v>
      </c>
      <c r="AP1953" s="76" cm="1">
        <f t="array" ref="AP1953">INDEX($K:$P,ROW(),MATCH(AP$3,$K$2:$P$2,0))</f>
        <v>10</v>
      </c>
      <c r="AQ1953" s="76" cm="1">
        <f t="array" ref="AQ1953">INDEX($K:$P,ROW(),MATCH(AQ$3,$K$2:$P$2,0))</f>
        <v>10</v>
      </c>
      <c r="AR1953" s="76" cm="1">
        <f t="array" ref="AR1953">INDEX($K:$P,ROW(),MATCH(AR$3,$K$2:$P$2,0))</f>
        <v>10</v>
      </c>
      <c r="AS1953" s="76" cm="1">
        <f t="array" ref="AS1953">INDEX($K:$P,ROW(),MATCH(AS$3,$K$2:$P$2,0))</f>
        <v>10</v>
      </c>
      <c r="AT1953" s="76" cm="1">
        <f t="array" ref="AT1953">INDEX($K:$P,ROW(),MATCH(AT$3,$K$2:$P$2,0))</f>
        <v>10</v>
      </c>
      <c r="AU1953" s="76" cm="1">
        <f t="array" ref="AU1953">INDEX($K:$P,ROW(),MATCH(AU$3,$K$2:$P$2,0))</f>
        <v>10</v>
      </c>
      <c r="AV1953" s="76" cm="1">
        <f t="array" ref="AV1953">INDEX($K:$P,ROW(),MATCH(AV$3,$K$2:$P$2,0))</f>
        <v>10</v>
      </c>
      <c r="AW1953" s="76" cm="1">
        <f t="array" ref="AW1953">INDEX($K:$P,ROW(),MATCH(AW$3,$K$2:$P$2,0))</f>
        <v>10</v>
      </c>
      <c r="AX1953" s="76" cm="1">
        <f t="array" ref="AX1953">INDEX($K:$P,ROW(),MATCH(AX$3,$K$2:$P$2,0))</f>
        <v>10</v>
      </c>
      <c r="AY1953" s="76" cm="1">
        <f t="array" ref="AY1953">INDEX($K:$P,ROW(),MATCH(AY$3,$K$2:$P$2,0))</f>
        <v>10</v>
      </c>
      <c r="AZ1953" s="76" cm="1">
        <f t="array" ref="AZ1953">INDEX($K:$P,ROW(),MATCH(AZ$3,$K$2:$P$2,0))</f>
        <v>10</v>
      </c>
      <c r="BA1953" s="76" cm="1">
        <f t="array" ref="BA1953">INDEX($K:$P,ROW(),MATCH(BA$3,$K$2:$P$2,0))</f>
        <v>10</v>
      </c>
      <c r="BB1953" s="76" cm="1">
        <f t="array" ref="BB1953">INDEX($K:$P,ROW(),MATCH(BB$3,$K$2:$P$2,0))</f>
        <v>10</v>
      </c>
      <c r="BC1953" s="76" cm="1">
        <f t="array" ref="BC1953">INDEX($K:$P,ROW(),MATCH(BC$3,$K$2:$P$2,0))</f>
        <v>10</v>
      </c>
      <c r="BD1953" s="76" cm="1">
        <f t="array" ref="BD1953">INDEX($K:$P,ROW(),MATCH(BD$3,$K$2:$P$2,0))</f>
        <v>10</v>
      </c>
      <c r="BE1953" s="76" cm="1">
        <f t="array" ref="BE1953">INDEX($K:$P,ROW(),MATCH(BE$3,$K$2:$P$2,0))</f>
        <v>10</v>
      </c>
      <c r="BF1953" s="76" cm="1">
        <f t="array" ref="BF1953">INDEX($K:$P,ROW(),MATCH(BF$3,$K$2:$P$2,0))</f>
        <v>10</v>
      </c>
      <c r="BG1953" s="76" cm="1">
        <f t="array" ref="BG1953">INDEX($K:$P,ROW(),MATCH(BG$3,$K$2:$P$2,0))</f>
        <v>10</v>
      </c>
      <c r="BH1953" s="76" cm="1">
        <f t="array" ref="BH1953">INDEX($K:$P,ROW(),MATCH(BH$3,$K$2:$P$2,0))</f>
        <v>10</v>
      </c>
      <c r="BI1953" s="76" cm="1">
        <f t="array" ref="BI1953">INDEX($K:$P,ROW(),MATCH(BI$3,$K$2:$P$2,0))</f>
        <v>10</v>
      </c>
      <c r="BJ1953" s="76" cm="1">
        <f t="array" ref="BJ1953">INDEX($K:$P,ROW(),MATCH(BJ$3,$K$2:$P$2,0))</f>
        <v>10</v>
      </c>
      <c r="BK1953" s="76" cm="1">
        <f t="array" ref="BK1953">INDEX($K:$P,ROW(),MATCH(BK$3,$K$2:$P$2,0))</f>
        <v>10</v>
      </c>
      <c r="BL1953" s="76" cm="1">
        <f t="array" ref="BL1953">INDEX($K:$P,ROW(),MATCH(BL$3,$K$2:$P$2,0))</f>
        <v>10</v>
      </c>
      <c r="BM1953" s="76" cm="1">
        <f t="array" ref="BM1953">INDEX($K:$P,ROW(),MATCH(BM$3,$K$2:$P$2,0))</f>
        <v>10</v>
      </c>
      <c r="BN1953" s="76" cm="1">
        <f t="array" ref="BN1953">INDEX($K:$P,ROW(),MATCH(BN$3,$K$2:$P$2,0))</f>
        <v>10</v>
      </c>
      <c r="BO1953" s="76" cm="1">
        <f t="array" ref="BO1953">INDEX($K:$P,ROW(),MATCH(BO$3,$K$2:$P$2,0))</f>
        <v>10</v>
      </c>
      <c r="BP1953" s="76" cm="1">
        <f t="array" ref="BP1953">INDEX($K:$P,ROW(),MATCH(BP$3,$K$2:$P$2,0))</f>
        <v>10</v>
      </c>
      <c r="BQ1953" s="76" cm="1">
        <f t="array" ref="BQ1953">INDEX($K:$P,ROW(),MATCH(BQ$3,$K$2:$P$2,0))</f>
        <v>10</v>
      </c>
      <c r="BR1953" s="76" cm="1">
        <f t="array" ref="BR1953">INDEX($K:$P,ROW(),MATCH(BR$3,$K$2:$P$2,0))</f>
        <v>10</v>
      </c>
      <c r="BS1953" s="76" cm="1">
        <f t="array" ref="BS1953">INDEX($K:$P,ROW(),MATCH(BS$3,$K$2:$P$2,0))</f>
        <v>10</v>
      </c>
      <c r="BT1953" s="76" cm="1">
        <f t="array" ref="BT1953">INDEX($K:$P,ROW(),MATCH(BT$3,$K$2:$P$2,0))</f>
        <v>10</v>
      </c>
      <c r="BU1953" s="76" cm="1">
        <f t="array" ref="BU1953">INDEX($K:$P,ROW(),MATCH(BU$3,$K$2:$P$2,0))</f>
        <v>10</v>
      </c>
      <c r="BV1953" s="76" cm="1">
        <f t="array" ref="BV1953">INDEX($K:$P,ROW(),MATCH(BV$3,$K$2:$P$2,0))</f>
        <v>10</v>
      </c>
      <c r="BW1953" s="76" cm="1">
        <f t="array" ref="BW1953">INDEX($K:$P,ROW(),MATCH(BW$3,$K$2:$P$2,0))</f>
        <v>10</v>
      </c>
      <c r="BX1953" s="76" cm="1">
        <f t="array" ref="BX1953">INDEX($K:$P,ROW(),MATCH(BX$3,$K$2:$P$2,0))</f>
        <v>10</v>
      </c>
      <c r="BY1953" s="76" cm="1">
        <f t="array" ref="BY1953">INDEX($K:$P,ROW(),MATCH(BY$3,$K$2:$P$2,0))</f>
        <v>10</v>
      </c>
      <c r="BZ1953" s="76" cm="1">
        <f t="array" ref="BZ1953">INDEX($K:$P,ROW(),MATCH(BZ$3,$K$2:$P$2,0))</f>
        <v>10</v>
      </c>
      <c r="CA1953" s="76" cm="1">
        <f t="array" ref="CA1953">INDEX($K:$P,ROW(),MATCH(CA$3,$K$2:$P$2,0))</f>
        <v>10</v>
      </c>
      <c r="CB1953" s="76" cm="1">
        <f t="array" ref="CB1953">INDEX($K:$P,ROW(),MATCH(CB$3,$K$2:$P$2,0))</f>
        <v>10</v>
      </c>
      <c r="CC1953" s="76" cm="1">
        <f t="array" ref="CC1953">INDEX($K:$P,ROW(),MATCH(CC$3,$K$2:$P$2,0))</f>
        <v>10</v>
      </c>
      <c r="CD1953" s="76" cm="1">
        <f t="array" ref="CD1953">INDEX($K:$P,ROW(),MATCH(CD$3,$K$2:$P$2,0))</f>
        <v>10</v>
      </c>
      <c r="CE1953" s="76" cm="1">
        <f t="array" ref="CE1953">INDEX($K:$P,ROW(),MATCH(CE$3,$K$2:$P$2,0))</f>
        <v>10</v>
      </c>
      <c r="CF1953" s="76" cm="1">
        <f t="array" ref="CF1953">INDEX($K:$P,ROW(),MATCH(CF$3,$K$2:$P$2,0))</f>
        <v>10</v>
      </c>
      <c r="CG1953" s="76" cm="1">
        <f t="array" ref="CG1953">INDEX($K:$P,ROW(),MATCH(CG$3,$K$2:$P$2,0))</f>
        <v>10</v>
      </c>
      <c r="CH1953" s="76" cm="1">
        <f t="array" ref="CH1953">INDEX($K:$P,ROW(),MATCH(CH$3,$K$2:$P$2,0))</f>
        <v>10</v>
      </c>
      <c r="CI1953" s="76" cm="1">
        <f t="array" ref="CI1953">INDEX($K:$P,ROW(),MATCH(CI$3,$K$2:$P$2,0))</f>
        <v>10</v>
      </c>
      <c r="CJ1953" s="76" cm="1">
        <f t="array" ref="CJ1953">INDEX($K:$P,ROW(),MATCH(CJ$3,$K$2:$P$2,0))</f>
        <v>10</v>
      </c>
      <c r="CK1953" s="76" cm="1">
        <f t="array" ref="CK1953">INDEX($K:$P,ROW(),MATCH(CK$3,$K$2:$P$2,0))</f>
        <v>10</v>
      </c>
    </row>
    <row r="1954" spans="2:89" x14ac:dyDescent="0.35">
      <c r="B1954" s="124" t="s">
        <v>838</v>
      </c>
      <c r="D1954" t="s">
        <v>767</v>
      </c>
      <c r="E1954" s="8" t="str">
        <f t="shared" si="2269"/>
        <v>1954 GMV-S</v>
      </c>
      <c r="G1954" t="str">
        <f t="shared" si="2270"/>
        <v>1954 GMV-S</v>
      </c>
      <c r="H1954" s="12"/>
      <c r="I1954" s="60"/>
      <c r="J1954" s="60"/>
      <c r="K1954" s="336">
        <f t="shared" ref="K1954:P1954" ca="1" si="2271">SUMIF($3:$3,K$2,1954:1954)</f>
        <v>600000</v>
      </c>
      <c r="L1954" s="336">
        <f t="shared" ca="1" si="2271"/>
        <v>600000</v>
      </c>
      <c r="M1954" s="336">
        <f t="shared" ca="1" si="2271"/>
        <v>600000</v>
      </c>
      <c r="N1954" s="336">
        <f t="shared" ca="1" si="2271"/>
        <v>600000</v>
      </c>
      <c r="O1954" s="336">
        <f t="shared" ca="1" si="2271"/>
        <v>600000</v>
      </c>
      <c r="P1954" s="336">
        <f t="shared" ca="1" si="2271"/>
        <v>550000</v>
      </c>
      <c r="R1954" s="13"/>
      <c r="S1954" s="336" cm="1">
        <f t="array" aca="1" ref="S1954" ca="1">+S1953*INDIRECT(S1946)</f>
        <v>50000</v>
      </c>
      <c r="T1954" s="336" cm="1">
        <f t="array" aca="1" ref="T1954" ca="1">+T1953*INDIRECT(T1946)</f>
        <v>50000</v>
      </c>
      <c r="U1954" s="336" cm="1">
        <f t="array" aca="1" ref="U1954" ca="1">+U1953*INDIRECT(U1946)</f>
        <v>50000</v>
      </c>
      <c r="V1954" s="336" cm="1">
        <f t="array" aca="1" ref="V1954" ca="1">+V1953*INDIRECT(V1946)</f>
        <v>50000</v>
      </c>
      <c r="W1954" s="336" cm="1">
        <f t="array" aca="1" ref="W1954" ca="1">+W1953*INDIRECT(W1946)</f>
        <v>50000</v>
      </c>
      <c r="X1954" s="336" cm="1">
        <f t="array" aca="1" ref="X1954" ca="1">+X1953*INDIRECT(X1946)</f>
        <v>50000</v>
      </c>
      <c r="Y1954" s="336" cm="1">
        <f t="array" aca="1" ref="Y1954" ca="1">+Y1953*INDIRECT(Y1946)</f>
        <v>50000</v>
      </c>
      <c r="Z1954" s="336" cm="1">
        <f t="array" aca="1" ref="Z1954" ca="1">+Z1953*INDIRECT(Z1946)</f>
        <v>50000</v>
      </c>
      <c r="AA1954" s="336" cm="1">
        <f t="array" aca="1" ref="AA1954" ca="1">+AA1953*INDIRECT(AA1946)</f>
        <v>50000</v>
      </c>
      <c r="AB1954" s="336" cm="1">
        <f t="array" aca="1" ref="AB1954" ca="1">+AB1953*INDIRECT(AB1946)</f>
        <v>50000</v>
      </c>
      <c r="AC1954" s="336" cm="1">
        <f t="array" aca="1" ref="AC1954" ca="1">+AC1953*INDIRECT(AC1946)</f>
        <v>50000</v>
      </c>
      <c r="AD1954" s="336" cm="1">
        <f t="array" aca="1" ref="AD1954" ca="1">+AD1953*INDIRECT(AD1946)</f>
        <v>50000</v>
      </c>
      <c r="AE1954" s="336" cm="1">
        <f t="array" aca="1" ref="AE1954" ca="1">+AE1953*INDIRECT(AE1946)</f>
        <v>50000</v>
      </c>
      <c r="AF1954" s="336" cm="1">
        <f t="array" aca="1" ref="AF1954" ca="1">+AF1953*INDIRECT(AF1946)</f>
        <v>50000</v>
      </c>
      <c r="AG1954" s="336" cm="1">
        <f t="array" aca="1" ref="AG1954" ca="1">+AG1953*INDIRECT(AG1946)</f>
        <v>50000</v>
      </c>
      <c r="AH1954" s="336" cm="1">
        <f t="array" aca="1" ref="AH1954" ca="1">+AH1953*INDIRECT(AH1946)</f>
        <v>50000</v>
      </c>
      <c r="AI1954" s="336" cm="1">
        <f t="array" aca="1" ref="AI1954" ca="1">+AI1953*INDIRECT(AI1946)</f>
        <v>50000</v>
      </c>
      <c r="AJ1954" s="336" cm="1">
        <f t="array" aca="1" ref="AJ1954" ca="1">+AJ1953*INDIRECT(AJ1946)</f>
        <v>50000</v>
      </c>
      <c r="AK1954" s="336" cm="1">
        <f t="array" aca="1" ref="AK1954" ca="1">+AK1953*INDIRECT(AK1946)</f>
        <v>50000</v>
      </c>
      <c r="AL1954" s="336" cm="1">
        <f t="array" aca="1" ref="AL1954" ca="1">+AL1953*INDIRECT(AL1946)</f>
        <v>50000</v>
      </c>
      <c r="AM1954" s="336" cm="1">
        <f t="array" aca="1" ref="AM1954" ca="1">+AM1953*INDIRECT(AM1946)</f>
        <v>50000</v>
      </c>
      <c r="AN1954" s="336" cm="1">
        <f t="array" aca="1" ref="AN1954" ca="1">+AN1953*INDIRECT(AN1946)</f>
        <v>50000</v>
      </c>
      <c r="AO1954" s="336" cm="1">
        <f t="array" aca="1" ref="AO1954" ca="1">+AO1953*INDIRECT(AO1946)</f>
        <v>50000</v>
      </c>
      <c r="AP1954" s="336" cm="1">
        <f t="array" aca="1" ref="AP1954" ca="1">+AP1953*INDIRECT(AP1946)</f>
        <v>50000</v>
      </c>
      <c r="AQ1954" s="336" cm="1">
        <f t="array" aca="1" ref="AQ1954" ca="1">+AQ1953*INDIRECT(AQ1946)</f>
        <v>50000</v>
      </c>
      <c r="AR1954" s="336" cm="1">
        <f t="array" aca="1" ref="AR1954" ca="1">+AR1953*INDIRECT(AR1946)</f>
        <v>50000</v>
      </c>
      <c r="AS1954" s="336" cm="1">
        <f t="array" aca="1" ref="AS1954" ca="1">+AS1953*INDIRECT(AS1946)</f>
        <v>50000</v>
      </c>
      <c r="AT1954" s="336" cm="1">
        <f t="array" aca="1" ref="AT1954" ca="1">+AT1953*INDIRECT(AT1946)</f>
        <v>50000</v>
      </c>
      <c r="AU1954" s="336" cm="1">
        <f t="array" aca="1" ref="AU1954" ca="1">+AU1953*INDIRECT(AU1946)</f>
        <v>50000</v>
      </c>
      <c r="AV1954" s="336" cm="1">
        <f t="array" aca="1" ref="AV1954" ca="1">+AV1953*INDIRECT(AV1946)</f>
        <v>50000</v>
      </c>
      <c r="AW1954" s="336" cm="1">
        <f t="array" aca="1" ref="AW1954" ca="1">+AW1953*INDIRECT(AW1946)</f>
        <v>50000</v>
      </c>
      <c r="AX1954" s="336" cm="1">
        <f t="array" aca="1" ref="AX1954" ca="1">+AX1953*INDIRECT(AX1946)</f>
        <v>50000</v>
      </c>
      <c r="AY1954" s="336" cm="1">
        <f t="array" aca="1" ref="AY1954" ca="1">+AY1953*INDIRECT(AY1946)</f>
        <v>50000</v>
      </c>
      <c r="AZ1954" s="336" cm="1">
        <f t="array" aca="1" ref="AZ1954" ca="1">+AZ1953*INDIRECT(AZ1946)</f>
        <v>50000</v>
      </c>
      <c r="BA1954" s="336" cm="1">
        <f t="array" aca="1" ref="BA1954" ca="1">+BA1953*INDIRECT(BA1946)</f>
        <v>50000</v>
      </c>
      <c r="BB1954" s="336" cm="1">
        <f t="array" aca="1" ref="BB1954" ca="1">+BB1953*INDIRECT(BB1946)</f>
        <v>50000</v>
      </c>
      <c r="BC1954" s="336" cm="1">
        <f t="array" aca="1" ref="BC1954" ca="1">+BC1953*INDIRECT(BC1946)</f>
        <v>50000</v>
      </c>
      <c r="BD1954" s="336" cm="1">
        <f t="array" aca="1" ref="BD1954" ca="1">+BD1953*INDIRECT(BD1946)</f>
        <v>50000</v>
      </c>
      <c r="BE1954" s="336" cm="1">
        <f t="array" aca="1" ref="BE1954" ca="1">+BE1953*INDIRECT(BE1946)</f>
        <v>50000</v>
      </c>
      <c r="BF1954" s="336" cm="1">
        <f t="array" aca="1" ref="BF1954" ca="1">+BF1953*INDIRECT(BF1946)</f>
        <v>50000</v>
      </c>
      <c r="BG1954" s="336" cm="1">
        <f t="array" aca="1" ref="BG1954" ca="1">+BG1953*INDIRECT(BG1946)</f>
        <v>50000</v>
      </c>
      <c r="BH1954" s="336" cm="1">
        <f t="array" aca="1" ref="BH1954" ca="1">+BH1953*INDIRECT(BH1946)</f>
        <v>50000</v>
      </c>
      <c r="BI1954" s="336" cm="1">
        <f t="array" aca="1" ref="BI1954" ca="1">+BI1953*INDIRECT(BI1946)</f>
        <v>50000</v>
      </c>
      <c r="BJ1954" s="336" cm="1">
        <f t="array" aca="1" ref="BJ1954" ca="1">+BJ1953*INDIRECT(BJ1946)</f>
        <v>50000</v>
      </c>
      <c r="BK1954" s="336" cm="1">
        <f t="array" aca="1" ref="BK1954" ca="1">+BK1953*INDIRECT(BK1946)</f>
        <v>50000</v>
      </c>
      <c r="BL1954" s="336" cm="1">
        <f t="array" aca="1" ref="BL1954" ca="1">+BL1953*INDIRECT(BL1946)</f>
        <v>50000</v>
      </c>
      <c r="BM1954" s="336" cm="1">
        <f t="array" aca="1" ref="BM1954" ca="1">+BM1953*INDIRECT(BM1946)</f>
        <v>50000</v>
      </c>
      <c r="BN1954" s="336" cm="1">
        <f t="array" aca="1" ref="BN1954" ca="1">+BN1953*INDIRECT(BN1946)</f>
        <v>50000</v>
      </c>
      <c r="BO1954" s="336" cm="1">
        <f t="array" aca="1" ref="BO1954" ca="1">+BO1953*INDIRECT(BO1946)</f>
        <v>50000</v>
      </c>
      <c r="BP1954" s="336" cm="1">
        <f t="array" aca="1" ref="BP1954" ca="1">+BP1953*INDIRECT(BP1946)</f>
        <v>50000</v>
      </c>
      <c r="BQ1954" s="336" cm="1">
        <f t="array" aca="1" ref="BQ1954" ca="1">+BQ1953*INDIRECT(BQ1946)</f>
        <v>50000</v>
      </c>
      <c r="BR1954" s="336" cm="1">
        <f t="array" aca="1" ref="BR1954" ca="1">+BR1953*INDIRECT(BR1946)</f>
        <v>50000</v>
      </c>
      <c r="BS1954" s="336" cm="1">
        <f t="array" aca="1" ref="BS1954" ca="1">+BS1953*INDIRECT(BS1946)</f>
        <v>50000</v>
      </c>
      <c r="BT1954" s="336" cm="1">
        <f t="array" aca="1" ref="BT1954" ca="1">+BT1953*INDIRECT(BT1946)</f>
        <v>50000</v>
      </c>
      <c r="BU1954" s="336" cm="1">
        <f t="array" aca="1" ref="BU1954" ca="1">+BU1953*INDIRECT(BU1946)</f>
        <v>50000</v>
      </c>
      <c r="BV1954" s="336" cm="1">
        <f t="array" aca="1" ref="BV1954" ca="1">+BV1953*INDIRECT(BV1946)</f>
        <v>50000</v>
      </c>
      <c r="BW1954" s="336" cm="1">
        <f t="array" aca="1" ref="BW1954" ca="1">+BW1953*INDIRECT(BW1946)</f>
        <v>50000</v>
      </c>
      <c r="BX1954" s="336" cm="1">
        <f t="array" aca="1" ref="BX1954" ca="1">+BX1953*INDIRECT(BX1946)</f>
        <v>50000</v>
      </c>
      <c r="BY1954" s="336" cm="1">
        <f t="array" aca="1" ref="BY1954" ca="1">+BY1953*INDIRECT(BY1946)</f>
        <v>50000</v>
      </c>
      <c r="BZ1954" s="336" cm="1">
        <f t="array" aca="1" ref="BZ1954" ca="1">+BZ1953*INDIRECT(BZ1946)</f>
        <v>50000</v>
      </c>
      <c r="CA1954" s="336" cm="1">
        <f t="array" aca="1" ref="CA1954" ca="1">+CA1953*INDIRECT(CA1946)</f>
        <v>50000</v>
      </c>
      <c r="CB1954" s="336" cm="1">
        <f t="array" aca="1" ref="CB1954" ca="1">+CB1953*INDIRECT(CB1946)</f>
        <v>50000</v>
      </c>
      <c r="CC1954" s="336" cm="1">
        <f t="array" aca="1" ref="CC1954" ca="1">+CC1953*INDIRECT(CC1946)</f>
        <v>50000</v>
      </c>
      <c r="CD1954" s="336" cm="1">
        <f t="array" aca="1" ref="CD1954" ca="1">+CD1953*INDIRECT(CD1946)</f>
        <v>50000</v>
      </c>
      <c r="CE1954" s="336" cm="1">
        <f t="array" aca="1" ref="CE1954" ca="1">+CE1953*INDIRECT(CE1946)</f>
        <v>50000</v>
      </c>
      <c r="CF1954" s="336" cm="1">
        <f t="array" aca="1" ref="CF1954" ca="1">+CF1953*INDIRECT(CF1946)</f>
        <v>50000</v>
      </c>
      <c r="CG1954" s="336" cm="1">
        <f t="array" aca="1" ref="CG1954" ca="1">+CG1953*INDIRECT(CG1946)</f>
        <v>50000</v>
      </c>
      <c r="CH1954" s="336" cm="1">
        <f t="array" aca="1" ref="CH1954" ca="1">+CH1953*INDIRECT(CH1946)</f>
        <v>50000</v>
      </c>
      <c r="CI1954" s="336" cm="1">
        <f t="array" aca="1" ref="CI1954" ca="1">+CI1953*INDIRECT(CI1946)</f>
        <v>50000</v>
      </c>
      <c r="CJ1954" s="336" cm="1">
        <f t="array" aca="1" ref="CJ1954" ca="1">+CJ1953*INDIRECT(CJ1946)</f>
        <v>50000</v>
      </c>
      <c r="CK1954" s="336" cm="1">
        <f t="array" aca="1" ref="CK1954" ca="1">+CK1953*INDIRECT(CK1946)</f>
        <v>50000</v>
      </c>
    </row>
    <row r="1955" spans="2:89" x14ac:dyDescent="0.35">
      <c r="B1955" s="141" t="str">
        <f>+"Avg. transaction amount per "&amp;B1944</f>
        <v>Avg. transaction amount per primary unit</v>
      </c>
      <c r="C1955" t="s">
        <v>80</v>
      </c>
      <c r="D1955" t="s">
        <v>767</v>
      </c>
      <c r="E1955" s="8" t="str">
        <f t="shared" si="2269"/>
        <v>1955 GMV-S</v>
      </c>
      <c r="G1955" t="str">
        <f t="shared" si="2270"/>
        <v>1955 GMV-S</v>
      </c>
      <c r="H1955" s="12"/>
      <c r="I1955" s="60"/>
      <c r="J1955" s="60"/>
      <c r="K1955" s="18">
        <v>1000</v>
      </c>
      <c r="L1955" s="18">
        <v>1000</v>
      </c>
      <c r="M1955" s="18">
        <v>1000</v>
      </c>
      <c r="N1955" s="18">
        <v>1000</v>
      </c>
      <c r="O1955" s="18">
        <v>1000</v>
      </c>
      <c r="P1955" s="18">
        <v>1000</v>
      </c>
      <c r="R1955" s="13"/>
      <c r="S1955" s="143" cm="1">
        <f t="array" ref="S1955">INDEX($K:$P,ROW(),MATCH(S$3,$K$2:$P$2,0))</f>
        <v>1000</v>
      </c>
      <c r="T1955" s="143" cm="1">
        <f t="array" ref="T1955">INDEX($K:$P,ROW(),MATCH(T$3,$K$2:$P$2,0))</f>
        <v>1000</v>
      </c>
      <c r="U1955" s="143" cm="1">
        <f t="array" ref="U1955">INDEX($K:$P,ROW(),MATCH(U$3,$K$2:$P$2,0))</f>
        <v>1000</v>
      </c>
      <c r="V1955" s="143" cm="1">
        <f t="array" ref="V1955">INDEX($K:$P,ROW(),MATCH(V$3,$K$2:$P$2,0))</f>
        <v>1000</v>
      </c>
      <c r="W1955" s="143" cm="1">
        <f t="array" ref="W1955">INDEX($K:$P,ROW(),MATCH(W$3,$K$2:$P$2,0))</f>
        <v>1000</v>
      </c>
      <c r="X1955" s="143" cm="1">
        <f t="array" ref="X1955">INDEX($K:$P,ROW(),MATCH(X$3,$K$2:$P$2,0))</f>
        <v>1000</v>
      </c>
      <c r="Y1955" s="143" cm="1">
        <f t="array" ref="Y1955">INDEX($K:$P,ROW(),MATCH(Y$3,$K$2:$P$2,0))</f>
        <v>1000</v>
      </c>
      <c r="Z1955" s="143" cm="1">
        <f t="array" ref="Z1955">INDEX($K:$P,ROW(),MATCH(Z$3,$K$2:$P$2,0))</f>
        <v>1000</v>
      </c>
      <c r="AA1955" s="143" cm="1">
        <f t="array" ref="AA1955">INDEX($K:$P,ROW(),MATCH(AA$3,$K$2:$P$2,0))</f>
        <v>1000</v>
      </c>
      <c r="AB1955" s="143" cm="1">
        <f t="array" ref="AB1955">INDEX($K:$P,ROW(),MATCH(AB$3,$K$2:$P$2,0))</f>
        <v>1000</v>
      </c>
      <c r="AC1955" s="143" cm="1">
        <f t="array" ref="AC1955">INDEX($K:$P,ROW(),MATCH(AC$3,$K$2:$P$2,0))</f>
        <v>1000</v>
      </c>
      <c r="AD1955" s="143" cm="1">
        <f t="array" ref="AD1955">INDEX($K:$P,ROW(),MATCH(AD$3,$K$2:$P$2,0))</f>
        <v>1000</v>
      </c>
      <c r="AE1955" s="143" cm="1">
        <f t="array" ref="AE1955">INDEX($K:$P,ROW(),MATCH(AE$3,$K$2:$P$2,0))</f>
        <v>1000</v>
      </c>
      <c r="AF1955" s="143" cm="1">
        <f t="array" ref="AF1955">INDEX($K:$P,ROW(),MATCH(AF$3,$K$2:$P$2,0))</f>
        <v>1000</v>
      </c>
      <c r="AG1955" s="143" cm="1">
        <f t="array" ref="AG1955">INDEX($K:$P,ROW(),MATCH(AG$3,$K$2:$P$2,0))</f>
        <v>1000</v>
      </c>
      <c r="AH1955" s="143" cm="1">
        <f t="array" ref="AH1955">INDEX($K:$P,ROW(),MATCH(AH$3,$K$2:$P$2,0))</f>
        <v>1000</v>
      </c>
      <c r="AI1955" s="143" cm="1">
        <f t="array" ref="AI1955">INDEX($K:$P,ROW(),MATCH(AI$3,$K$2:$P$2,0))</f>
        <v>1000</v>
      </c>
      <c r="AJ1955" s="143" cm="1">
        <f t="array" ref="AJ1955">INDEX($K:$P,ROW(),MATCH(AJ$3,$K$2:$P$2,0))</f>
        <v>1000</v>
      </c>
      <c r="AK1955" s="143" cm="1">
        <f t="array" ref="AK1955">INDEX($K:$P,ROW(),MATCH(AK$3,$K$2:$P$2,0))</f>
        <v>1000</v>
      </c>
      <c r="AL1955" s="143" cm="1">
        <f t="array" ref="AL1955">INDEX($K:$P,ROW(),MATCH(AL$3,$K$2:$P$2,0))</f>
        <v>1000</v>
      </c>
      <c r="AM1955" s="143" cm="1">
        <f t="array" ref="AM1955">INDEX($K:$P,ROW(),MATCH(AM$3,$K$2:$P$2,0))</f>
        <v>1000</v>
      </c>
      <c r="AN1955" s="143" cm="1">
        <f t="array" ref="AN1955">INDEX($K:$P,ROW(),MATCH(AN$3,$K$2:$P$2,0))</f>
        <v>1000</v>
      </c>
      <c r="AO1955" s="143" cm="1">
        <f t="array" ref="AO1955">INDEX($K:$P,ROW(),MATCH(AO$3,$K$2:$P$2,0))</f>
        <v>1000</v>
      </c>
      <c r="AP1955" s="143" cm="1">
        <f t="array" ref="AP1955">INDEX($K:$P,ROW(),MATCH(AP$3,$K$2:$P$2,0))</f>
        <v>1000</v>
      </c>
      <c r="AQ1955" s="143" cm="1">
        <f t="array" ref="AQ1955">INDEX($K:$P,ROW(),MATCH(AQ$3,$K$2:$P$2,0))</f>
        <v>1000</v>
      </c>
      <c r="AR1955" s="143" cm="1">
        <f t="array" ref="AR1955">INDEX($K:$P,ROW(),MATCH(AR$3,$K$2:$P$2,0))</f>
        <v>1000</v>
      </c>
      <c r="AS1955" s="143" cm="1">
        <f t="array" ref="AS1955">INDEX($K:$P,ROW(),MATCH(AS$3,$K$2:$P$2,0))</f>
        <v>1000</v>
      </c>
      <c r="AT1955" s="143" cm="1">
        <f t="array" ref="AT1955">INDEX($K:$P,ROW(),MATCH(AT$3,$K$2:$P$2,0))</f>
        <v>1000</v>
      </c>
      <c r="AU1955" s="143" cm="1">
        <f t="array" ref="AU1955">INDEX($K:$P,ROW(),MATCH(AU$3,$K$2:$P$2,0))</f>
        <v>1000</v>
      </c>
      <c r="AV1955" s="143" cm="1">
        <f t="array" ref="AV1955">INDEX($K:$P,ROW(),MATCH(AV$3,$K$2:$P$2,0))</f>
        <v>1000</v>
      </c>
      <c r="AW1955" s="143" cm="1">
        <f t="array" ref="AW1955">INDEX($K:$P,ROW(),MATCH(AW$3,$K$2:$P$2,0))</f>
        <v>1000</v>
      </c>
      <c r="AX1955" s="143" cm="1">
        <f t="array" ref="AX1955">INDEX($K:$P,ROW(),MATCH(AX$3,$K$2:$P$2,0))</f>
        <v>1000</v>
      </c>
      <c r="AY1955" s="143" cm="1">
        <f t="array" ref="AY1955">INDEX($K:$P,ROW(),MATCH(AY$3,$K$2:$P$2,0))</f>
        <v>1000</v>
      </c>
      <c r="AZ1955" s="143" cm="1">
        <f t="array" ref="AZ1955">INDEX($K:$P,ROW(),MATCH(AZ$3,$K$2:$P$2,0))</f>
        <v>1000</v>
      </c>
      <c r="BA1955" s="143" cm="1">
        <f t="array" ref="BA1955">INDEX($K:$P,ROW(),MATCH(BA$3,$K$2:$P$2,0))</f>
        <v>1000</v>
      </c>
      <c r="BB1955" s="143" cm="1">
        <f t="array" ref="BB1955">INDEX($K:$P,ROW(),MATCH(BB$3,$K$2:$P$2,0))</f>
        <v>1000</v>
      </c>
      <c r="BC1955" s="143" cm="1">
        <f t="array" ref="BC1955">INDEX($K:$P,ROW(),MATCH(BC$3,$K$2:$P$2,0))</f>
        <v>1000</v>
      </c>
      <c r="BD1955" s="143" cm="1">
        <f t="array" ref="BD1955">INDEX($K:$P,ROW(),MATCH(BD$3,$K$2:$P$2,0))</f>
        <v>1000</v>
      </c>
      <c r="BE1955" s="143" cm="1">
        <f t="array" ref="BE1955">INDEX($K:$P,ROW(),MATCH(BE$3,$K$2:$P$2,0))</f>
        <v>1000</v>
      </c>
      <c r="BF1955" s="143" cm="1">
        <f t="array" ref="BF1955">INDEX($K:$P,ROW(),MATCH(BF$3,$K$2:$P$2,0))</f>
        <v>1000</v>
      </c>
      <c r="BG1955" s="143" cm="1">
        <f t="array" ref="BG1955">INDEX($K:$P,ROW(),MATCH(BG$3,$K$2:$P$2,0))</f>
        <v>1000</v>
      </c>
      <c r="BH1955" s="143" cm="1">
        <f t="array" ref="BH1955">INDEX($K:$P,ROW(),MATCH(BH$3,$K$2:$P$2,0))</f>
        <v>1000</v>
      </c>
      <c r="BI1955" s="143" cm="1">
        <f t="array" ref="BI1955">INDEX($K:$P,ROW(),MATCH(BI$3,$K$2:$P$2,0))</f>
        <v>1000</v>
      </c>
      <c r="BJ1955" s="143" cm="1">
        <f t="array" ref="BJ1955">INDEX($K:$P,ROW(),MATCH(BJ$3,$K$2:$P$2,0))</f>
        <v>1000</v>
      </c>
      <c r="BK1955" s="143" cm="1">
        <f t="array" ref="BK1955">INDEX($K:$P,ROW(),MATCH(BK$3,$K$2:$P$2,0))</f>
        <v>1000</v>
      </c>
      <c r="BL1955" s="143" cm="1">
        <f t="array" ref="BL1955">INDEX($K:$P,ROW(),MATCH(BL$3,$K$2:$P$2,0))</f>
        <v>1000</v>
      </c>
      <c r="BM1955" s="143" cm="1">
        <f t="array" ref="BM1955">INDEX($K:$P,ROW(),MATCH(BM$3,$K$2:$P$2,0))</f>
        <v>1000</v>
      </c>
      <c r="BN1955" s="143" cm="1">
        <f t="array" ref="BN1955">INDEX($K:$P,ROW(),MATCH(BN$3,$K$2:$P$2,0))</f>
        <v>1000</v>
      </c>
      <c r="BO1955" s="143" cm="1">
        <f t="array" ref="BO1955">INDEX($K:$P,ROW(),MATCH(BO$3,$K$2:$P$2,0))</f>
        <v>1000</v>
      </c>
      <c r="BP1955" s="143" cm="1">
        <f t="array" ref="BP1955">INDEX($K:$P,ROW(),MATCH(BP$3,$K$2:$P$2,0))</f>
        <v>1000</v>
      </c>
      <c r="BQ1955" s="143" cm="1">
        <f t="array" ref="BQ1955">INDEX($K:$P,ROW(),MATCH(BQ$3,$K$2:$P$2,0))</f>
        <v>1000</v>
      </c>
      <c r="BR1955" s="143" cm="1">
        <f t="array" ref="BR1955">INDEX($K:$P,ROW(),MATCH(BR$3,$K$2:$P$2,0))</f>
        <v>1000</v>
      </c>
      <c r="BS1955" s="143" cm="1">
        <f t="array" ref="BS1955">INDEX($K:$P,ROW(),MATCH(BS$3,$K$2:$P$2,0))</f>
        <v>1000</v>
      </c>
      <c r="BT1955" s="143" cm="1">
        <f t="array" ref="BT1955">INDEX($K:$P,ROW(),MATCH(BT$3,$K$2:$P$2,0))</f>
        <v>1000</v>
      </c>
      <c r="BU1955" s="143" cm="1">
        <f t="array" ref="BU1955">INDEX($K:$P,ROW(),MATCH(BU$3,$K$2:$P$2,0))</f>
        <v>1000</v>
      </c>
      <c r="BV1955" s="143" cm="1">
        <f t="array" ref="BV1955">INDEX($K:$P,ROW(),MATCH(BV$3,$K$2:$P$2,0))</f>
        <v>1000</v>
      </c>
      <c r="BW1955" s="143" cm="1">
        <f t="array" ref="BW1955">INDEX($K:$P,ROW(),MATCH(BW$3,$K$2:$P$2,0))</f>
        <v>1000</v>
      </c>
      <c r="BX1955" s="143" cm="1">
        <f t="array" ref="BX1955">INDEX($K:$P,ROW(),MATCH(BX$3,$K$2:$P$2,0))</f>
        <v>1000</v>
      </c>
      <c r="BY1955" s="143" cm="1">
        <f t="array" ref="BY1955">INDEX($K:$P,ROW(),MATCH(BY$3,$K$2:$P$2,0))</f>
        <v>1000</v>
      </c>
      <c r="BZ1955" s="143" cm="1">
        <f t="array" ref="BZ1955">INDEX($K:$P,ROW(),MATCH(BZ$3,$K$2:$P$2,0))</f>
        <v>1000</v>
      </c>
      <c r="CA1955" s="143" cm="1">
        <f t="array" ref="CA1955">INDEX($K:$P,ROW(),MATCH(CA$3,$K$2:$P$2,0))</f>
        <v>1000</v>
      </c>
      <c r="CB1955" s="143" cm="1">
        <f t="array" ref="CB1955">INDEX($K:$P,ROW(),MATCH(CB$3,$K$2:$P$2,0))</f>
        <v>1000</v>
      </c>
      <c r="CC1955" s="143" cm="1">
        <f t="array" ref="CC1955">INDEX($K:$P,ROW(),MATCH(CC$3,$K$2:$P$2,0))</f>
        <v>1000</v>
      </c>
      <c r="CD1955" s="143" cm="1">
        <f t="array" ref="CD1955">INDEX($K:$P,ROW(),MATCH(CD$3,$K$2:$P$2,0))</f>
        <v>1000</v>
      </c>
      <c r="CE1955" s="143" cm="1">
        <f t="array" ref="CE1955">INDEX($K:$P,ROW(),MATCH(CE$3,$K$2:$P$2,0))</f>
        <v>1000</v>
      </c>
      <c r="CF1955" s="143" cm="1">
        <f t="array" ref="CF1955">INDEX($K:$P,ROW(),MATCH(CF$3,$K$2:$P$2,0))</f>
        <v>1000</v>
      </c>
      <c r="CG1955" s="143" cm="1">
        <f t="array" ref="CG1955">INDEX($K:$P,ROW(),MATCH(CG$3,$K$2:$P$2,0))</f>
        <v>1000</v>
      </c>
      <c r="CH1955" s="143" cm="1">
        <f t="array" ref="CH1955">INDEX($K:$P,ROW(),MATCH(CH$3,$K$2:$P$2,0))</f>
        <v>1000</v>
      </c>
      <c r="CI1955" s="143" cm="1">
        <f t="array" ref="CI1955">INDEX($K:$P,ROW(),MATCH(CI$3,$K$2:$P$2,0))</f>
        <v>1000</v>
      </c>
      <c r="CJ1955" s="143" cm="1">
        <f t="array" ref="CJ1955">INDEX($K:$P,ROW(),MATCH(CJ$3,$K$2:$P$2,0))</f>
        <v>1000</v>
      </c>
      <c r="CK1955" s="143" cm="1">
        <f t="array" ref="CK1955">INDEX($K:$P,ROW(),MATCH(CK$3,$K$2:$P$2,0))</f>
        <v>1000</v>
      </c>
    </row>
    <row r="1956" spans="2:89" x14ac:dyDescent="0.35">
      <c r="B1956" s="123" t="s">
        <v>78</v>
      </c>
      <c r="C1956" t="s">
        <v>80</v>
      </c>
      <c r="D1956" t="s">
        <v>767</v>
      </c>
      <c r="E1956" s="8" t="str">
        <f t="shared" ref="E1956:E1967" si="2272">ROW()&amp;" "&amp;D1956</f>
        <v>1956 GMV-S</v>
      </c>
      <c r="G1956" t="str">
        <f t="shared" si="2270"/>
        <v>1956 GMV-S</v>
      </c>
      <c r="K1956" s="115">
        <f t="shared" ref="K1956:P1956" ca="1" si="2273">SUMIF($3:$3,K$2,1956:1956)</f>
        <v>600000000</v>
      </c>
      <c r="L1956" s="115">
        <f t="shared" ca="1" si="2273"/>
        <v>600000000</v>
      </c>
      <c r="M1956" s="115">
        <f t="shared" ca="1" si="2273"/>
        <v>600000000</v>
      </c>
      <c r="N1956" s="115">
        <f t="shared" ca="1" si="2273"/>
        <v>600000000</v>
      </c>
      <c r="O1956" s="115">
        <f t="shared" ca="1" si="2273"/>
        <v>600000000</v>
      </c>
      <c r="P1956" s="115">
        <f t="shared" ca="1" si="2273"/>
        <v>550000000</v>
      </c>
      <c r="R1956" s="24"/>
      <c r="S1956" s="335">
        <f t="shared" ref="S1956" ca="1" si="2274">+S1954*S1955</f>
        <v>50000000</v>
      </c>
      <c r="T1956" s="335">
        <f t="shared" ref="T1956:AX1956" ca="1" si="2275">+T1954*T1955</f>
        <v>50000000</v>
      </c>
      <c r="U1956" s="335">
        <f t="shared" ca="1" si="2275"/>
        <v>50000000</v>
      </c>
      <c r="V1956" s="335">
        <f t="shared" ca="1" si="2275"/>
        <v>50000000</v>
      </c>
      <c r="W1956" s="335">
        <f t="shared" ca="1" si="2275"/>
        <v>50000000</v>
      </c>
      <c r="X1956" s="335">
        <f t="shared" ca="1" si="2275"/>
        <v>50000000</v>
      </c>
      <c r="Y1956" s="335">
        <f t="shared" ca="1" si="2275"/>
        <v>50000000</v>
      </c>
      <c r="Z1956" s="335">
        <f t="shared" ca="1" si="2275"/>
        <v>50000000</v>
      </c>
      <c r="AA1956" s="335">
        <f t="shared" ca="1" si="2275"/>
        <v>50000000</v>
      </c>
      <c r="AB1956" s="335">
        <f t="shared" ca="1" si="2275"/>
        <v>50000000</v>
      </c>
      <c r="AC1956" s="335">
        <f t="shared" ca="1" si="2275"/>
        <v>50000000</v>
      </c>
      <c r="AD1956" s="335">
        <f t="shared" ca="1" si="2275"/>
        <v>50000000</v>
      </c>
      <c r="AE1956" s="335">
        <f t="shared" ca="1" si="2275"/>
        <v>50000000</v>
      </c>
      <c r="AF1956" s="335">
        <f t="shared" ca="1" si="2275"/>
        <v>50000000</v>
      </c>
      <c r="AG1956" s="335">
        <f t="shared" ca="1" si="2275"/>
        <v>50000000</v>
      </c>
      <c r="AH1956" s="335">
        <f t="shared" ca="1" si="2275"/>
        <v>50000000</v>
      </c>
      <c r="AI1956" s="335">
        <f t="shared" ca="1" si="2275"/>
        <v>50000000</v>
      </c>
      <c r="AJ1956" s="335">
        <f t="shared" ca="1" si="2275"/>
        <v>50000000</v>
      </c>
      <c r="AK1956" s="335">
        <f t="shared" ca="1" si="2275"/>
        <v>50000000</v>
      </c>
      <c r="AL1956" s="335">
        <f t="shared" ca="1" si="2275"/>
        <v>50000000</v>
      </c>
      <c r="AM1956" s="335">
        <f t="shared" ca="1" si="2275"/>
        <v>50000000</v>
      </c>
      <c r="AN1956" s="335">
        <f t="shared" ca="1" si="2275"/>
        <v>50000000</v>
      </c>
      <c r="AO1956" s="335">
        <f t="shared" ca="1" si="2275"/>
        <v>50000000</v>
      </c>
      <c r="AP1956" s="335">
        <f t="shared" ca="1" si="2275"/>
        <v>50000000</v>
      </c>
      <c r="AQ1956" s="335">
        <f t="shared" ca="1" si="2275"/>
        <v>50000000</v>
      </c>
      <c r="AR1956" s="335">
        <f t="shared" ca="1" si="2275"/>
        <v>50000000</v>
      </c>
      <c r="AS1956" s="335">
        <f t="shared" ca="1" si="2275"/>
        <v>50000000</v>
      </c>
      <c r="AT1956" s="335">
        <f t="shared" ca="1" si="2275"/>
        <v>50000000</v>
      </c>
      <c r="AU1956" s="335">
        <f t="shared" ca="1" si="2275"/>
        <v>50000000</v>
      </c>
      <c r="AV1956" s="335">
        <f t="shared" ca="1" si="2275"/>
        <v>50000000</v>
      </c>
      <c r="AW1956" s="335">
        <f t="shared" ca="1" si="2275"/>
        <v>50000000</v>
      </c>
      <c r="AX1956" s="335">
        <f t="shared" ca="1" si="2275"/>
        <v>50000000</v>
      </c>
      <c r="AY1956" s="335">
        <f t="shared" ref="AY1956:CD1956" ca="1" si="2276">+AY1954*AY1955</f>
        <v>50000000</v>
      </c>
      <c r="AZ1956" s="335">
        <f t="shared" ca="1" si="2276"/>
        <v>50000000</v>
      </c>
      <c r="BA1956" s="335">
        <f t="shared" ca="1" si="2276"/>
        <v>50000000</v>
      </c>
      <c r="BB1956" s="335">
        <f t="shared" ca="1" si="2276"/>
        <v>50000000</v>
      </c>
      <c r="BC1956" s="335">
        <f t="shared" ca="1" si="2276"/>
        <v>50000000</v>
      </c>
      <c r="BD1956" s="335">
        <f t="shared" ca="1" si="2276"/>
        <v>50000000</v>
      </c>
      <c r="BE1956" s="335">
        <f t="shared" ca="1" si="2276"/>
        <v>50000000</v>
      </c>
      <c r="BF1956" s="335">
        <f t="shared" ca="1" si="2276"/>
        <v>50000000</v>
      </c>
      <c r="BG1956" s="335">
        <f t="shared" ca="1" si="2276"/>
        <v>50000000</v>
      </c>
      <c r="BH1956" s="335">
        <f t="shared" ca="1" si="2276"/>
        <v>50000000</v>
      </c>
      <c r="BI1956" s="335">
        <f t="shared" ca="1" si="2276"/>
        <v>50000000</v>
      </c>
      <c r="BJ1956" s="335">
        <f t="shared" ca="1" si="2276"/>
        <v>50000000</v>
      </c>
      <c r="BK1956" s="335">
        <f t="shared" ca="1" si="2276"/>
        <v>50000000</v>
      </c>
      <c r="BL1956" s="335">
        <f t="shared" ca="1" si="2276"/>
        <v>50000000</v>
      </c>
      <c r="BM1956" s="335">
        <f t="shared" ca="1" si="2276"/>
        <v>50000000</v>
      </c>
      <c r="BN1956" s="335">
        <f t="shared" ca="1" si="2276"/>
        <v>50000000</v>
      </c>
      <c r="BO1956" s="335">
        <f t="shared" ca="1" si="2276"/>
        <v>50000000</v>
      </c>
      <c r="BP1956" s="335">
        <f t="shared" ca="1" si="2276"/>
        <v>50000000</v>
      </c>
      <c r="BQ1956" s="335">
        <f t="shared" ca="1" si="2276"/>
        <v>50000000</v>
      </c>
      <c r="BR1956" s="335">
        <f t="shared" ca="1" si="2276"/>
        <v>50000000</v>
      </c>
      <c r="BS1956" s="335">
        <f t="shared" ca="1" si="2276"/>
        <v>50000000</v>
      </c>
      <c r="BT1956" s="335">
        <f t="shared" ca="1" si="2276"/>
        <v>50000000</v>
      </c>
      <c r="BU1956" s="335">
        <f t="shared" ca="1" si="2276"/>
        <v>50000000</v>
      </c>
      <c r="BV1956" s="335">
        <f t="shared" ca="1" si="2276"/>
        <v>50000000</v>
      </c>
      <c r="BW1956" s="335">
        <f t="shared" ca="1" si="2276"/>
        <v>50000000</v>
      </c>
      <c r="BX1956" s="335">
        <f t="shared" ca="1" si="2276"/>
        <v>50000000</v>
      </c>
      <c r="BY1956" s="335">
        <f t="shared" ca="1" si="2276"/>
        <v>50000000</v>
      </c>
      <c r="BZ1956" s="335">
        <f t="shared" ca="1" si="2276"/>
        <v>50000000</v>
      </c>
      <c r="CA1956" s="335">
        <f t="shared" ca="1" si="2276"/>
        <v>50000000</v>
      </c>
      <c r="CB1956" s="335">
        <f t="shared" ca="1" si="2276"/>
        <v>50000000</v>
      </c>
      <c r="CC1956" s="335">
        <f t="shared" ca="1" si="2276"/>
        <v>50000000</v>
      </c>
      <c r="CD1956" s="335">
        <f t="shared" ca="1" si="2276"/>
        <v>50000000</v>
      </c>
      <c r="CE1956" s="335">
        <f t="shared" ref="CE1956:CK1956" ca="1" si="2277">+CE1954*CE1955</f>
        <v>50000000</v>
      </c>
      <c r="CF1956" s="335">
        <f t="shared" ca="1" si="2277"/>
        <v>50000000</v>
      </c>
      <c r="CG1956" s="335">
        <f t="shared" ca="1" si="2277"/>
        <v>50000000</v>
      </c>
      <c r="CH1956" s="335">
        <f t="shared" ca="1" si="2277"/>
        <v>50000000</v>
      </c>
      <c r="CI1956" s="335">
        <f t="shared" ca="1" si="2277"/>
        <v>50000000</v>
      </c>
      <c r="CJ1956" s="335">
        <f t="shared" ca="1" si="2277"/>
        <v>50000000</v>
      </c>
      <c r="CK1956" s="335">
        <f t="shared" ca="1" si="2277"/>
        <v>50000000</v>
      </c>
    </row>
    <row r="1957" spans="2:89" x14ac:dyDescent="0.35">
      <c r="B1957" s="141" t="s">
        <v>79</v>
      </c>
      <c r="D1957" t="s">
        <v>767</v>
      </c>
      <c r="E1957" s="8" t="str">
        <f t="shared" si="2272"/>
        <v>1957 GMV-S</v>
      </c>
      <c r="G1957" t="str">
        <f t="shared" si="2270"/>
        <v>1957 GMV-S</v>
      </c>
      <c r="H1957" s="12"/>
      <c r="I1957" s="60"/>
      <c r="J1957" s="60"/>
      <c r="K1957" s="16">
        <v>0.1</v>
      </c>
      <c r="L1957" s="16">
        <v>0.1</v>
      </c>
      <c r="M1957" s="16">
        <v>0.1</v>
      </c>
      <c r="N1957" s="16">
        <v>0.1</v>
      </c>
      <c r="O1957" s="16">
        <v>0.1</v>
      </c>
      <c r="P1957" s="16">
        <v>0.1</v>
      </c>
      <c r="R1957" s="20"/>
      <c r="S1957" s="146" cm="1">
        <f t="array" ref="S1957">INDEX($K:$P,ROW(),MATCH(S$3,$K$2:$P$2,0))</f>
        <v>0.1</v>
      </c>
      <c r="T1957" s="146" cm="1">
        <f t="array" ref="T1957">INDEX($K:$P,ROW(),MATCH(T$3,$K$2:$P$2,0))</f>
        <v>0.1</v>
      </c>
      <c r="U1957" s="146" cm="1">
        <f t="array" ref="U1957">INDEX($K:$P,ROW(),MATCH(U$3,$K$2:$P$2,0))</f>
        <v>0.1</v>
      </c>
      <c r="V1957" s="146" cm="1">
        <f t="array" ref="V1957">INDEX($K:$P,ROW(),MATCH(V$3,$K$2:$P$2,0))</f>
        <v>0.1</v>
      </c>
      <c r="W1957" s="146" cm="1">
        <f t="array" ref="W1957">INDEX($K:$P,ROW(),MATCH(W$3,$K$2:$P$2,0))</f>
        <v>0.1</v>
      </c>
      <c r="X1957" s="146" cm="1">
        <f t="array" ref="X1957">INDEX($K:$P,ROW(),MATCH(X$3,$K$2:$P$2,0))</f>
        <v>0.1</v>
      </c>
      <c r="Y1957" s="146" cm="1">
        <f t="array" ref="Y1957">INDEX($K:$P,ROW(),MATCH(Y$3,$K$2:$P$2,0))</f>
        <v>0.1</v>
      </c>
      <c r="Z1957" s="146" cm="1">
        <f t="array" ref="Z1957">INDEX($K:$P,ROW(),MATCH(Z$3,$K$2:$P$2,0))</f>
        <v>0.1</v>
      </c>
      <c r="AA1957" s="146" cm="1">
        <f t="array" ref="AA1957">INDEX($K:$P,ROW(),MATCH(AA$3,$K$2:$P$2,0))</f>
        <v>0.1</v>
      </c>
      <c r="AB1957" s="146" cm="1">
        <f t="array" ref="AB1957">INDEX($K:$P,ROW(),MATCH(AB$3,$K$2:$P$2,0))</f>
        <v>0.1</v>
      </c>
      <c r="AC1957" s="146" cm="1">
        <f t="array" ref="AC1957">INDEX($K:$P,ROW(),MATCH(AC$3,$K$2:$P$2,0))</f>
        <v>0.1</v>
      </c>
      <c r="AD1957" s="146" cm="1">
        <f t="array" ref="AD1957">INDEX($K:$P,ROW(),MATCH(AD$3,$K$2:$P$2,0))</f>
        <v>0.1</v>
      </c>
      <c r="AE1957" s="146" cm="1">
        <f t="array" ref="AE1957">INDEX($K:$P,ROW(),MATCH(AE$3,$K$2:$P$2,0))</f>
        <v>0.1</v>
      </c>
      <c r="AF1957" s="146" cm="1">
        <f t="array" ref="AF1957">INDEX($K:$P,ROW(),MATCH(AF$3,$K$2:$P$2,0))</f>
        <v>0.1</v>
      </c>
      <c r="AG1957" s="146" cm="1">
        <f t="array" ref="AG1957">INDEX($K:$P,ROW(),MATCH(AG$3,$K$2:$P$2,0))</f>
        <v>0.1</v>
      </c>
      <c r="AH1957" s="146" cm="1">
        <f t="array" ref="AH1957">INDEX($K:$P,ROW(),MATCH(AH$3,$K$2:$P$2,0))</f>
        <v>0.1</v>
      </c>
      <c r="AI1957" s="146" cm="1">
        <f t="array" ref="AI1957">INDEX($K:$P,ROW(),MATCH(AI$3,$K$2:$P$2,0))</f>
        <v>0.1</v>
      </c>
      <c r="AJ1957" s="146" cm="1">
        <f t="array" ref="AJ1957">INDEX($K:$P,ROW(),MATCH(AJ$3,$K$2:$P$2,0))</f>
        <v>0.1</v>
      </c>
      <c r="AK1957" s="146" cm="1">
        <f t="array" ref="AK1957">INDEX($K:$P,ROW(),MATCH(AK$3,$K$2:$P$2,0))</f>
        <v>0.1</v>
      </c>
      <c r="AL1957" s="146" cm="1">
        <f t="array" ref="AL1957">INDEX($K:$P,ROW(),MATCH(AL$3,$K$2:$P$2,0))</f>
        <v>0.1</v>
      </c>
      <c r="AM1957" s="146" cm="1">
        <f t="array" ref="AM1957">INDEX($K:$P,ROW(),MATCH(AM$3,$K$2:$P$2,0))</f>
        <v>0.1</v>
      </c>
      <c r="AN1957" s="146" cm="1">
        <f t="array" ref="AN1957">INDEX($K:$P,ROW(),MATCH(AN$3,$K$2:$P$2,0))</f>
        <v>0.1</v>
      </c>
      <c r="AO1957" s="146" cm="1">
        <f t="array" ref="AO1957">INDEX($K:$P,ROW(),MATCH(AO$3,$K$2:$P$2,0))</f>
        <v>0.1</v>
      </c>
      <c r="AP1957" s="146" cm="1">
        <f t="array" ref="AP1957">INDEX($K:$P,ROW(),MATCH(AP$3,$K$2:$P$2,0))</f>
        <v>0.1</v>
      </c>
      <c r="AQ1957" s="146" cm="1">
        <f t="array" ref="AQ1957">INDEX($K:$P,ROW(),MATCH(AQ$3,$K$2:$P$2,0))</f>
        <v>0.1</v>
      </c>
      <c r="AR1957" s="146" cm="1">
        <f t="array" ref="AR1957">INDEX($K:$P,ROW(),MATCH(AR$3,$K$2:$P$2,0))</f>
        <v>0.1</v>
      </c>
      <c r="AS1957" s="146" cm="1">
        <f t="array" ref="AS1957">INDEX($K:$P,ROW(),MATCH(AS$3,$K$2:$P$2,0))</f>
        <v>0.1</v>
      </c>
      <c r="AT1957" s="146" cm="1">
        <f t="array" ref="AT1957">INDEX($K:$P,ROW(),MATCH(AT$3,$K$2:$P$2,0))</f>
        <v>0.1</v>
      </c>
      <c r="AU1957" s="146" cm="1">
        <f t="array" ref="AU1957">INDEX($K:$P,ROW(),MATCH(AU$3,$K$2:$P$2,0))</f>
        <v>0.1</v>
      </c>
      <c r="AV1957" s="146" cm="1">
        <f t="array" ref="AV1957">INDEX($K:$P,ROW(),MATCH(AV$3,$K$2:$P$2,0))</f>
        <v>0.1</v>
      </c>
      <c r="AW1957" s="146" cm="1">
        <f t="array" ref="AW1957">INDEX($K:$P,ROW(),MATCH(AW$3,$K$2:$P$2,0))</f>
        <v>0.1</v>
      </c>
      <c r="AX1957" s="146" cm="1">
        <f t="array" ref="AX1957">INDEX($K:$P,ROW(),MATCH(AX$3,$K$2:$P$2,0))</f>
        <v>0.1</v>
      </c>
      <c r="AY1957" s="146" cm="1">
        <f t="array" ref="AY1957">INDEX($K:$P,ROW(),MATCH(AY$3,$K$2:$P$2,0))</f>
        <v>0.1</v>
      </c>
      <c r="AZ1957" s="146" cm="1">
        <f t="array" ref="AZ1957">INDEX($K:$P,ROW(),MATCH(AZ$3,$K$2:$P$2,0))</f>
        <v>0.1</v>
      </c>
      <c r="BA1957" s="146" cm="1">
        <f t="array" ref="BA1957">INDEX($K:$P,ROW(),MATCH(BA$3,$K$2:$P$2,0))</f>
        <v>0.1</v>
      </c>
      <c r="BB1957" s="146" cm="1">
        <f t="array" ref="BB1957">INDEX($K:$P,ROW(),MATCH(BB$3,$K$2:$P$2,0))</f>
        <v>0.1</v>
      </c>
      <c r="BC1957" s="146" cm="1">
        <f t="array" ref="BC1957">INDEX($K:$P,ROW(),MATCH(BC$3,$K$2:$P$2,0))</f>
        <v>0.1</v>
      </c>
      <c r="BD1957" s="146" cm="1">
        <f t="array" ref="BD1957">INDEX($K:$P,ROW(),MATCH(BD$3,$K$2:$P$2,0))</f>
        <v>0.1</v>
      </c>
      <c r="BE1957" s="146" cm="1">
        <f t="array" ref="BE1957">INDEX($K:$P,ROW(),MATCH(BE$3,$K$2:$P$2,0))</f>
        <v>0.1</v>
      </c>
      <c r="BF1957" s="146" cm="1">
        <f t="array" ref="BF1957">INDEX($K:$P,ROW(),MATCH(BF$3,$K$2:$P$2,0))</f>
        <v>0.1</v>
      </c>
      <c r="BG1957" s="146" cm="1">
        <f t="array" ref="BG1957">INDEX($K:$P,ROW(),MATCH(BG$3,$K$2:$P$2,0))</f>
        <v>0.1</v>
      </c>
      <c r="BH1957" s="146" cm="1">
        <f t="array" ref="BH1957">INDEX($K:$P,ROW(),MATCH(BH$3,$K$2:$P$2,0))</f>
        <v>0.1</v>
      </c>
      <c r="BI1957" s="146" cm="1">
        <f t="array" ref="BI1957">INDEX($K:$P,ROW(),MATCH(BI$3,$K$2:$P$2,0))</f>
        <v>0.1</v>
      </c>
      <c r="BJ1957" s="146" cm="1">
        <f t="array" ref="BJ1957">INDEX($K:$P,ROW(),MATCH(BJ$3,$K$2:$P$2,0))</f>
        <v>0.1</v>
      </c>
      <c r="BK1957" s="146" cm="1">
        <f t="array" ref="BK1957">INDEX($K:$P,ROW(),MATCH(BK$3,$K$2:$P$2,0))</f>
        <v>0.1</v>
      </c>
      <c r="BL1957" s="146" cm="1">
        <f t="array" ref="BL1957">INDEX($K:$P,ROW(),MATCH(BL$3,$K$2:$P$2,0))</f>
        <v>0.1</v>
      </c>
      <c r="BM1957" s="146" cm="1">
        <f t="array" ref="BM1957">INDEX($K:$P,ROW(),MATCH(BM$3,$K$2:$P$2,0))</f>
        <v>0.1</v>
      </c>
      <c r="BN1957" s="146" cm="1">
        <f t="array" ref="BN1957">INDEX($K:$P,ROW(),MATCH(BN$3,$K$2:$P$2,0))</f>
        <v>0.1</v>
      </c>
      <c r="BO1957" s="146" cm="1">
        <f t="array" ref="BO1957">INDEX($K:$P,ROW(),MATCH(BO$3,$K$2:$P$2,0))</f>
        <v>0.1</v>
      </c>
      <c r="BP1957" s="146" cm="1">
        <f t="array" ref="BP1957">INDEX($K:$P,ROW(),MATCH(BP$3,$K$2:$P$2,0))</f>
        <v>0.1</v>
      </c>
      <c r="BQ1957" s="146" cm="1">
        <f t="array" ref="BQ1957">INDEX($K:$P,ROW(),MATCH(BQ$3,$K$2:$P$2,0))</f>
        <v>0.1</v>
      </c>
      <c r="BR1957" s="146" cm="1">
        <f t="array" ref="BR1957">INDEX($K:$P,ROW(),MATCH(BR$3,$K$2:$P$2,0))</f>
        <v>0.1</v>
      </c>
      <c r="BS1957" s="146" cm="1">
        <f t="array" ref="BS1957">INDEX($K:$P,ROW(),MATCH(BS$3,$K$2:$P$2,0))</f>
        <v>0.1</v>
      </c>
      <c r="BT1957" s="146" cm="1">
        <f t="array" ref="BT1957">INDEX($K:$P,ROW(),MATCH(BT$3,$K$2:$P$2,0))</f>
        <v>0.1</v>
      </c>
      <c r="BU1957" s="146" cm="1">
        <f t="array" ref="BU1957">INDEX($K:$P,ROW(),MATCH(BU$3,$K$2:$P$2,0))</f>
        <v>0.1</v>
      </c>
      <c r="BV1957" s="146" cm="1">
        <f t="array" ref="BV1957">INDEX($K:$P,ROW(),MATCH(BV$3,$K$2:$P$2,0))</f>
        <v>0.1</v>
      </c>
      <c r="BW1957" s="146" cm="1">
        <f t="array" ref="BW1957">INDEX($K:$P,ROW(),MATCH(BW$3,$K$2:$P$2,0))</f>
        <v>0.1</v>
      </c>
      <c r="BX1957" s="146" cm="1">
        <f t="array" ref="BX1957">INDEX($K:$P,ROW(),MATCH(BX$3,$K$2:$P$2,0))</f>
        <v>0.1</v>
      </c>
      <c r="BY1957" s="146" cm="1">
        <f t="array" ref="BY1957">INDEX($K:$P,ROW(),MATCH(BY$3,$K$2:$P$2,0))</f>
        <v>0.1</v>
      </c>
      <c r="BZ1957" s="146" cm="1">
        <f t="array" ref="BZ1957">INDEX($K:$P,ROW(),MATCH(BZ$3,$K$2:$P$2,0))</f>
        <v>0.1</v>
      </c>
      <c r="CA1957" s="146" cm="1">
        <f t="array" ref="CA1957">INDEX($K:$P,ROW(),MATCH(CA$3,$K$2:$P$2,0))</f>
        <v>0.1</v>
      </c>
      <c r="CB1957" s="146" cm="1">
        <f t="array" ref="CB1957">INDEX($K:$P,ROW(),MATCH(CB$3,$K$2:$P$2,0))</f>
        <v>0.1</v>
      </c>
      <c r="CC1957" s="146" cm="1">
        <f t="array" ref="CC1957">INDEX($K:$P,ROW(),MATCH(CC$3,$K$2:$P$2,0))</f>
        <v>0.1</v>
      </c>
      <c r="CD1957" s="146" cm="1">
        <f t="array" ref="CD1957">INDEX($K:$P,ROW(),MATCH(CD$3,$K$2:$P$2,0))</f>
        <v>0.1</v>
      </c>
      <c r="CE1957" s="146" cm="1">
        <f t="array" ref="CE1957">INDEX($K:$P,ROW(),MATCH(CE$3,$K$2:$P$2,0))</f>
        <v>0.1</v>
      </c>
      <c r="CF1957" s="146" cm="1">
        <f t="array" ref="CF1957">INDEX($K:$P,ROW(),MATCH(CF$3,$K$2:$P$2,0))</f>
        <v>0.1</v>
      </c>
      <c r="CG1957" s="146" cm="1">
        <f t="array" ref="CG1957">INDEX($K:$P,ROW(),MATCH(CG$3,$K$2:$P$2,0))</f>
        <v>0.1</v>
      </c>
      <c r="CH1957" s="146" cm="1">
        <f t="array" ref="CH1957">INDEX($K:$P,ROW(),MATCH(CH$3,$K$2:$P$2,0))</f>
        <v>0.1</v>
      </c>
      <c r="CI1957" s="146" cm="1">
        <f t="array" ref="CI1957">INDEX($K:$P,ROW(),MATCH(CI$3,$K$2:$P$2,0))</f>
        <v>0.1</v>
      </c>
      <c r="CJ1957" s="146" cm="1">
        <f t="array" ref="CJ1957">INDEX($K:$P,ROW(),MATCH(CJ$3,$K$2:$P$2,0))</f>
        <v>0.1</v>
      </c>
      <c r="CK1957" s="146" cm="1">
        <f t="array" ref="CK1957">INDEX($K:$P,ROW(),MATCH(CK$3,$K$2:$P$2,0))</f>
        <v>0.1</v>
      </c>
    </row>
    <row r="1958" spans="2:89" x14ac:dyDescent="0.35">
      <c r="B1958" s="123" t="str">
        <f>"Revenue - "&amp;SUBSTITUTE(B1951,":","")</f>
        <v>Revenue - Secondary GMV</v>
      </c>
      <c r="C1958" t="s">
        <v>198</v>
      </c>
      <c r="D1958" t="s">
        <v>767</v>
      </c>
      <c r="E1958" s="8" t="str">
        <f t="shared" si="2272"/>
        <v>1958 GMV-S</v>
      </c>
      <c r="G1958" t="str">
        <f t="shared" si="2270"/>
        <v>1958 GMV-S</v>
      </c>
      <c r="H1958" s="27"/>
      <c r="I1958" s="78"/>
      <c r="J1958" s="78"/>
      <c r="K1958" s="115">
        <f t="shared" ref="K1958:P1958" ca="1" si="2278">SUMIF($3:$3,K$2,1958:1958)</f>
        <v>60000000</v>
      </c>
      <c r="L1958" s="115">
        <f t="shared" ca="1" si="2278"/>
        <v>60000000</v>
      </c>
      <c r="M1958" s="115">
        <f t="shared" ca="1" si="2278"/>
        <v>60000000</v>
      </c>
      <c r="N1958" s="115">
        <f t="shared" ca="1" si="2278"/>
        <v>60000000</v>
      </c>
      <c r="O1958" s="115">
        <f t="shared" ca="1" si="2278"/>
        <v>60000000</v>
      </c>
      <c r="P1958" s="115">
        <f t="shared" ca="1" si="2278"/>
        <v>55000000</v>
      </c>
      <c r="R1958" s="115"/>
      <c r="S1958" s="144">
        <f t="shared" ref="S1958" ca="1" si="2279">+S1956*S1957</f>
        <v>5000000</v>
      </c>
      <c r="T1958" s="144">
        <f t="shared" ref="T1958:AX1958" ca="1" si="2280">+T1956*T1957</f>
        <v>5000000</v>
      </c>
      <c r="U1958" s="144">
        <f t="shared" ca="1" si="2280"/>
        <v>5000000</v>
      </c>
      <c r="V1958" s="144">
        <f t="shared" ca="1" si="2280"/>
        <v>5000000</v>
      </c>
      <c r="W1958" s="144">
        <f t="shared" ca="1" si="2280"/>
        <v>5000000</v>
      </c>
      <c r="X1958" s="144">
        <f t="shared" ca="1" si="2280"/>
        <v>5000000</v>
      </c>
      <c r="Y1958" s="144">
        <f t="shared" ca="1" si="2280"/>
        <v>5000000</v>
      </c>
      <c r="Z1958" s="144">
        <f t="shared" ca="1" si="2280"/>
        <v>5000000</v>
      </c>
      <c r="AA1958" s="144">
        <f t="shared" ca="1" si="2280"/>
        <v>5000000</v>
      </c>
      <c r="AB1958" s="144">
        <f t="shared" ca="1" si="2280"/>
        <v>5000000</v>
      </c>
      <c r="AC1958" s="144">
        <f t="shared" ca="1" si="2280"/>
        <v>5000000</v>
      </c>
      <c r="AD1958" s="144">
        <f t="shared" ca="1" si="2280"/>
        <v>5000000</v>
      </c>
      <c r="AE1958" s="144">
        <f t="shared" ca="1" si="2280"/>
        <v>5000000</v>
      </c>
      <c r="AF1958" s="144">
        <f t="shared" ca="1" si="2280"/>
        <v>5000000</v>
      </c>
      <c r="AG1958" s="144">
        <f t="shared" ca="1" si="2280"/>
        <v>5000000</v>
      </c>
      <c r="AH1958" s="144">
        <f t="shared" ca="1" si="2280"/>
        <v>5000000</v>
      </c>
      <c r="AI1958" s="144">
        <f t="shared" ca="1" si="2280"/>
        <v>5000000</v>
      </c>
      <c r="AJ1958" s="144">
        <f t="shared" ca="1" si="2280"/>
        <v>5000000</v>
      </c>
      <c r="AK1958" s="144">
        <f t="shared" ca="1" si="2280"/>
        <v>5000000</v>
      </c>
      <c r="AL1958" s="144">
        <f t="shared" ca="1" si="2280"/>
        <v>5000000</v>
      </c>
      <c r="AM1958" s="144">
        <f t="shared" ca="1" si="2280"/>
        <v>5000000</v>
      </c>
      <c r="AN1958" s="144">
        <f t="shared" ca="1" si="2280"/>
        <v>5000000</v>
      </c>
      <c r="AO1958" s="144">
        <f t="shared" ca="1" si="2280"/>
        <v>5000000</v>
      </c>
      <c r="AP1958" s="144">
        <f t="shared" ca="1" si="2280"/>
        <v>5000000</v>
      </c>
      <c r="AQ1958" s="144">
        <f t="shared" ca="1" si="2280"/>
        <v>5000000</v>
      </c>
      <c r="AR1958" s="144">
        <f t="shared" ca="1" si="2280"/>
        <v>5000000</v>
      </c>
      <c r="AS1958" s="144">
        <f t="shared" ca="1" si="2280"/>
        <v>5000000</v>
      </c>
      <c r="AT1958" s="144">
        <f t="shared" ca="1" si="2280"/>
        <v>5000000</v>
      </c>
      <c r="AU1958" s="144">
        <f t="shared" ca="1" si="2280"/>
        <v>5000000</v>
      </c>
      <c r="AV1958" s="144">
        <f t="shared" ca="1" si="2280"/>
        <v>5000000</v>
      </c>
      <c r="AW1958" s="144">
        <f t="shared" ca="1" si="2280"/>
        <v>5000000</v>
      </c>
      <c r="AX1958" s="144">
        <f t="shared" ca="1" si="2280"/>
        <v>5000000</v>
      </c>
      <c r="AY1958" s="144">
        <f t="shared" ref="AY1958:CD1958" ca="1" si="2281">+AY1956*AY1957</f>
        <v>5000000</v>
      </c>
      <c r="AZ1958" s="144">
        <f t="shared" ca="1" si="2281"/>
        <v>5000000</v>
      </c>
      <c r="BA1958" s="144">
        <f t="shared" ca="1" si="2281"/>
        <v>5000000</v>
      </c>
      <c r="BB1958" s="144">
        <f t="shared" ca="1" si="2281"/>
        <v>5000000</v>
      </c>
      <c r="BC1958" s="144">
        <f t="shared" ca="1" si="2281"/>
        <v>5000000</v>
      </c>
      <c r="BD1958" s="144">
        <f t="shared" ca="1" si="2281"/>
        <v>5000000</v>
      </c>
      <c r="BE1958" s="144">
        <f t="shared" ca="1" si="2281"/>
        <v>5000000</v>
      </c>
      <c r="BF1958" s="144">
        <f t="shared" ca="1" si="2281"/>
        <v>5000000</v>
      </c>
      <c r="BG1958" s="144">
        <f t="shared" ca="1" si="2281"/>
        <v>5000000</v>
      </c>
      <c r="BH1958" s="144">
        <f t="shared" ca="1" si="2281"/>
        <v>5000000</v>
      </c>
      <c r="BI1958" s="144">
        <f t="shared" ca="1" si="2281"/>
        <v>5000000</v>
      </c>
      <c r="BJ1958" s="144">
        <f t="shared" ca="1" si="2281"/>
        <v>5000000</v>
      </c>
      <c r="BK1958" s="144">
        <f t="shared" ca="1" si="2281"/>
        <v>5000000</v>
      </c>
      <c r="BL1958" s="144">
        <f t="shared" ca="1" si="2281"/>
        <v>5000000</v>
      </c>
      <c r="BM1958" s="144">
        <f t="shared" ca="1" si="2281"/>
        <v>5000000</v>
      </c>
      <c r="BN1958" s="144">
        <f t="shared" ca="1" si="2281"/>
        <v>5000000</v>
      </c>
      <c r="BO1958" s="144">
        <f t="shared" ca="1" si="2281"/>
        <v>5000000</v>
      </c>
      <c r="BP1958" s="144">
        <f t="shared" ca="1" si="2281"/>
        <v>5000000</v>
      </c>
      <c r="BQ1958" s="144">
        <f t="shared" ca="1" si="2281"/>
        <v>5000000</v>
      </c>
      <c r="BR1958" s="144">
        <f t="shared" ca="1" si="2281"/>
        <v>5000000</v>
      </c>
      <c r="BS1958" s="144">
        <f t="shared" ca="1" si="2281"/>
        <v>5000000</v>
      </c>
      <c r="BT1958" s="144">
        <f t="shared" ca="1" si="2281"/>
        <v>5000000</v>
      </c>
      <c r="BU1958" s="144">
        <f t="shared" ca="1" si="2281"/>
        <v>5000000</v>
      </c>
      <c r="BV1958" s="144">
        <f t="shared" ca="1" si="2281"/>
        <v>5000000</v>
      </c>
      <c r="BW1958" s="144">
        <f t="shared" ca="1" si="2281"/>
        <v>5000000</v>
      </c>
      <c r="BX1958" s="144">
        <f t="shared" ca="1" si="2281"/>
        <v>5000000</v>
      </c>
      <c r="BY1958" s="144">
        <f t="shared" ca="1" si="2281"/>
        <v>5000000</v>
      </c>
      <c r="BZ1958" s="144">
        <f t="shared" ca="1" si="2281"/>
        <v>5000000</v>
      </c>
      <c r="CA1958" s="144">
        <f t="shared" ca="1" si="2281"/>
        <v>5000000</v>
      </c>
      <c r="CB1958" s="144">
        <f t="shared" ca="1" si="2281"/>
        <v>5000000</v>
      </c>
      <c r="CC1958" s="144">
        <f t="shared" ca="1" si="2281"/>
        <v>5000000</v>
      </c>
      <c r="CD1958" s="144">
        <f t="shared" ca="1" si="2281"/>
        <v>5000000</v>
      </c>
      <c r="CE1958" s="144">
        <f t="shared" ref="CE1958:CK1958" ca="1" si="2282">+CE1956*CE1957</f>
        <v>5000000</v>
      </c>
      <c r="CF1958" s="144">
        <f t="shared" ca="1" si="2282"/>
        <v>5000000</v>
      </c>
      <c r="CG1958" s="144">
        <f t="shared" ca="1" si="2282"/>
        <v>5000000</v>
      </c>
      <c r="CH1958" s="144">
        <f t="shared" ca="1" si="2282"/>
        <v>5000000</v>
      </c>
      <c r="CI1958" s="144">
        <f t="shared" ca="1" si="2282"/>
        <v>5000000</v>
      </c>
      <c r="CJ1958" s="144">
        <f t="shared" ca="1" si="2282"/>
        <v>5000000</v>
      </c>
      <c r="CK1958" s="144">
        <f t="shared" ca="1" si="2282"/>
        <v>5000000</v>
      </c>
    </row>
    <row r="1959" spans="2:89" x14ac:dyDescent="0.35">
      <c r="B1959" s="9"/>
      <c r="D1959" t="s">
        <v>767</v>
      </c>
      <c r="E1959" s="8" t="str">
        <f t="shared" si="2272"/>
        <v>1959 GMV-S</v>
      </c>
      <c r="G1959" t="s">
        <v>244</v>
      </c>
      <c r="H1959" s="27"/>
      <c r="I1959" s="78"/>
      <c r="J1959" s="78"/>
      <c r="K1959" s="33"/>
      <c r="L1959" s="33"/>
      <c r="M1959" s="33"/>
      <c r="N1959" s="33"/>
      <c r="O1959" s="33"/>
      <c r="P1959" s="33"/>
      <c r="R1959" s="33"/>
      <c r="S1959" s="77"/>
      <c r="T1959" s="77"/>
      <c r="U1959" s="77"/>
      <c r="V1959" s="77"/>
      <c r="W1959" s="77"/>
      <c r="X1959" s="77"/>
      <c r="Y1959" s="77"/>
      <c r="Z1959" s="77"/>
      <c r="AA1959" s="77"/>
      <c r="AB1959" s="77"/>
      <c r="AC1959" s="77"/>
      <c r="AD1959" s="77"/>
      <c r="AE1959" s="77"/>
      <c r="AF1959" s="77"/>
      <c r="AG1959" s="77"/>
      <c r="AH1959" s="77"/>
      <c r="AI1959" s="77"/>
      <c r="AJ1959" s="77"/>
      <c r="AK1959" s="77"/>
      <c r="AL1959" s="77"/>
      <c r="AM1959" s="77"/>
      <c r="AN1959" s="77"/>
      <c r="AO1959" s="77"/>
      <c r="AP1959" s="77"/>
      <c r="AQ1959" s="77"/>
      <c r="AR1959" s="77"/>
      <c r="AS1959" s="77"/>
      <c r="AT1959" s="77"/>
      <c r="AU1959" s="77"/>
      <c r="AV1959" s="77"/>
      <c r="AW1959" s="77"/>
      <c r="AX1959" s="77"/>
      <c r="AY1959" s="77"/>
      <c r="AZ1959" s="77"/>
      <c r="BA1959" s="77"/>
      <c r="BB1959" s="77"/>
      <c r="BC1959" s="77"/>
      <c r="BD1959" s="77"/>
      <c r="BE1959" s="77"/>
      <c r="BF1959" s="77"/>
      <c r="BG1959" s="77"/>
      <c r="BH1959" s="77"/>
      <c r="BI1959" s="77"/>
      <c r="BJ1959" s="77"/>
      <c r="BK1959" s="77"/>
      <c r="BL1959" s="77"/>
      <c r="BM1959" s="77"/>
      <c r="BN1959" s="77"/>
      <c r="BO1959" s="77"/>
      <c r="BP1959" s="77"/>
      <c r="BQ1959" s="77"/>
      <c r="BR1959" s="77"/>
      <c r="BS1959" s="77"/>
      <c r="BT1959" s="77"/>
      <c r="BU1959" s="77"/>
      <c r="BV1959" s="77"/>
      <c r="BW1959" s="77"/>
      <c r="BX1959" s="77"/>
      <c r="BY1959" s="77"/>
      <c r="BZ1959" s="77"/>
      <c r="CA1959" s="77"/>
      <c r="CB1959" s="77"/>
      <c r="CC1959" s="77"/>
      <c r="CD1959" s="77"/>
      <c r="CE1959" s="77"/>
      <c r="CF1959" s="77"/>
      <c r="CG1959" s="77"/>
      <c r="CH1959" s="77"/>
      <c r="CI1959" s="77"/>
      <c r="CJ1959" s="77"/>
      <c r="CK1959" s="77"/>
    </row>
    <row r="1960" spans="2:89" x14ac:dyDescent="0.35">
      <c r="B1960" s="132" t="str">
        <f>B1943</f>
        <v>(Primary label)</v>
      </c>
      <c r="D1960" t="s">
        <v>767</v>
      </c>
      <c r="E1960" s="8" t="str">
        <f t="shared" si="2272"/>
        <v>1960 GMV-S</v>
      </c>
      <c r="G1960" t="s">
        <v>332</v>
      </c>
      <c r="H1960" s="27"/>
      <c r="I1960" s="78"/>
      <c r="J1960" s="78"/>
      <c r="K1960" s="33"/>
      <c r="L1960" s="33"/>
      <c r="M1960" s="33"/>
      <c r="N1960" s="33"/>
      <c r="O1960" s="33"/>
      <c r="P1960" s="33"/>
      <c r="R1960" s="33"/>
      <c r="S1960" s="77"/>
      <c r="T1960" s="77"/>
      <c r="U1960" s="77"/>
      <c r="V1960" s="77"/>
      <c r="W1960" s="77"/>
      <c r="X1960" s="77"/>
      <c r="Y1960" s="77"/>
      <c r="Z1960" s="77"/>
      <c r="AA1960" s="77"/>
      <c r="AB1960" s="77"/>
      <c r="AC1960" s="77"/>
      <c r="AD1960" s="77"/>
      <c r="AE1960" s="77"/>
      <c r="AF1960" s="77"/>
      <c r="AG1960" s="77"/>
      <c r="AH1960" s="77"/>
      <c r="AI1960" s="77"/>
      <c r="AJ1960" s="77"/>
      <c r="AK1960" s="77"/>
      <c r="AL1960" s="77"/>
      <c r="AM1960" s="77"/>
      <c r="AN1960" s="77"/>
      <c r="AO1960" s="77"/>
      <c r="AP1960" s="77"/>
      <c r="AQ1960" s="77"/>
      <c r="AR1960" s="77"/>
      <c r="AS1960" s="77"/>
      <c r="AT1960" s="77"/>
      <c r="AU1960" s="77"/>
      <c r="AV1960" s="77"/>
      <c r="AW1960" s="77"/>
      <c r="AX1960" s="77"/>
      <c r="AY1960" s="77"/>
      <c r="AZ1960" s="77"/>
      <c r="BA1960" s="77"/>
      <c r="BB1960" s="77"/>
      <c r="BC1960" s="77"/>
      <c r="BD1960" s="77"/>
      <c r="BE1960" s="77"/>
      <c r="BF1960" s="77"/>
      <c r="BG1960" s="77"/>
      <c r="BH1960" s="77"/>
      <c r="BI1960" s="77"/>
      <c r="BJ1960" s="77"/>
      <c r="BK1960" s="77"/>
      <c r="BL1960" s="77"/>
      <c r="BM1960" s="77"/>
      <c r="BN1960" s="77"/>
      <c r="BO1960" s="77"/>
      <c r="BP1960" s="77"/>
      <c r="BQ1960" s="77"/>
      <c r="BR1960" s="77"/>
      <c r="BS1960" s="77"/>
      <c r="BT1960" s="77"/>
      <c r="BU1960" s="77"/>
      <c r="BV1960" s="77"/>
      <c r="BW1960" s="77"/>
      <c r="BX1960" s="77"/>
      <c r="BY1960" s="77"/>
      <c r="BZ1960" s="77"/>
      <c r="CA1960" s="77"/>
      <c r="CB1960" s="77"/>
      <c r="CC1960" s="77"/>
      <c r="CD1960" s="77"/>
      <c r="CE1960" s="77"/>
      <c r="CF1960" s="77"/>
      <c r="CG1960" s="77"/>
      <c r="CH1960" s="77"/>
      <c r="CI1960" s="77"/>
      <c r="CJ1960" s="77"/>
      <c r="CK1960" s="77"/>
    </row>
    <row r="1961" spans="2:89" x14ac:dyDescent="0.35">
      <c r="B1961" s="132" t="str">
        <f>B1944</f>
        <v>primary unit</v>
      </c>
      <c r="D1961" t="s">
        <v>767</v>
      </c>
      <c r="E1961" s="8" t="str">
        <f t="shared" si="2272"/>
        <v>1961 GMV-S</v>
      </c>
      <c r="G1961" t="s">
        <v>332</v>
      </c>
      <c r="H1961" s="27"/>
      <c r="I1961" s="78"/>
      <c r="J1961" s="78"/>
      <c r="K1961" s="33"/>
      <c r="L1961" s="33"/>
      <c r="M1961" s="33"/>
      <c r="N1961" s="33"/>
      <c r="O1961" s="33"/>
      <c r="P1961" s="33"/>
      <c r="R1961" s="33"/>
      <c r="S1961" s="77"/>
      <c r="T1961" s="77"/>
      <c r="U1961" s="77"/>
      <c r="V1961" s="77"/>
      <c r="W1961" s="77"/>
      <c r="X1961" s="77"/>
      <c r="Y1961" s="77"/>
      <c r="Z1961" s="77"/>
      <c r="AA1961" s="77"/>
      <c r="AB1961" s="77"/>
      <c r="AC1961" s="77"/>
      <c r="AD1961" s="77"/>
      <c r="AE1961" s="77"/>
      <c r="AF1961" s="77"/>
      <c r="AG1961" s="77"/>
      <c r="AH1961" s="77"/>
      <c r="AI1961" s="77"/>
      <c r="AJ1961" s="77"/>
      <c r="AK1961" s="77"/>
      <c r="AL1961" s="77"/>
      <c r="AM1961" s="77"/>
      <c r="AN1961" s="77"/>
      <c r="AO1961" s="77"/>
      <c r="AP1961" s="77"/>
      <c r="AQ1961" s="77"/>
      <c r="AR1961" s="77"/>
      <c r="AS1961" s="77"/>
      <c r="AT1961" s="77"/>
      <c r="AU1961" s="77"/>
      <c r="AV1961" s="77"/>
      <c r="AW1961" s="77"/>
      <c r="AX1961" s="77"/>
      <c r="AY1961" s="77"/>
      <c r="AZ1961" s="77"/>
      <c r="BA1961" s="77"/>
      <c r="BB1961" s="77"/>
      <c r="BC1961" s="77"/>
      <c r="BD1961" s="77"/>
      <c r="BE1961" s="77"/>
      <c r="BF1961" s="77"/>
      <c r="BG1961" s="77"/>
      <c r="BH1961" s="77"/>
      <c r="BI1961" s="77"/>
      <c r="BJ1961" s="77"/>
      <c r="BK1961" s="77"/>
      <c r="BL1961" s="77"/>
      <c r="BM1961" s="77"/>
      <c r="BN1961" s="77"/>
      <c r="BO1961" s="77"/>
      <c r="BP1961" s="77"/>
      <c r="BQ1961" s="77"/>
      <c r="BR1961" s="77"/>
      <c r="BS1961" s="77"/>
      <c r="BT1961" s="77"/>
      <c r="BU1961" s="77"/>
      <c r="BV1961" s="77"/>
      <c r="BW1961" s="77"/>
      <c r="BX1961" s="77"/>
      <c r="BY1961" s="77"/>
      <c r="BZ1961" s="77"/>
      <c r="CA1961" s="77"/>
      <c r="CB1961" s="77"/>
      <c r="CC1961" s="77"/>
      <c r="CD1961" s="77"/>
      <c r="CE1961" s="77"/>
      <c r="CF1961" s="77"/>
      <c r="CG1961" s="77"/>
      <c r="CH1961" s="77"/>
      <c r="CI1961" s="77"/>
      <c r="CJ1961" s="77"/>
      <c r="CK1961" s="77"/>
    </row>
    <row r="1962" spans="2:89" x14ac:dyDescent="0.35">
      <c r="B1962" s="132" t="str">
        <f>B1945</f>
        <v>Primary revenue driver</v>
      </c>
      <c r="D1962" t="s">
        <v>767</v>
      </c>
      <c r="E1962" s="8" t="str">
        <f t="shared" ref="E1962" si="2283">ROW()&amp;" "&amp;D1962</f>
        <v>1962 GMV-S</v>
      </c>
      <c r="G1962" t="s">
        <v>332</v>
      </c>
      <c r="H1962" s="27"/>
      <c r="I1962" s="78"/>
      <c r="J1962" s="78"/>
      <c r="K1962" s="33"/>
      <c r="L1962" s="33"/>
      <c r="M1962" s="33"/>
      <c r="N1962" s="33"/>
      <c r="O1962" s="33"/>
      <c r="P1962" s="33"/>
      <c r="R1962" s="33"/>
      <c r="S1962" s="175" t="str">
        <f t="shared" ref="S1962" si="2284">S1945</f>
        <v>S$16</v>
      </c>
      <c r="T1962" s="175" t="str">
        <f t="shared" ref="T1962:AX1962" si="2285">T1945</f>
        <v>T$16</v>
      </c>
      <c r="U1962" s="175" t="str">
        <f t="shared" si="2285"/>
        <v>U$16</v>
      </c>
      <c r="V1962" s="175" t="str">
        <f t="shared" si="2285"/>
        <v>V$16</v>
      </c>
      <c r="W1962" s="175" t="str">
        <f t="shared" si="2285"/>
        <v>W$16</v>
      </c>
      <c r="X1962" s="175" t="str">
        <f t="shared" si="2285"/>
        <v>X$16</v>
      </c>
      <c r="Y1962" s="175" t="str">
        <f t="shared" si="2285"/>
        <v>Y$16</v>
      </c>
      <c r="Z1962" s="175" t="str">
        <f t="shared" si="2285"/>
        <v>Z$16</v>
      </c>
      <c r="AA1962" s="175" t="str">
        <f t="shared" si="2285"/>
        <v>AA$16</v>
      </c>
      <c r="AB1962" s="175" t="str">
        <f t="shared" si="2285"/>
        <v>AB$16</v>
      </c>
      <c r="AC1962" s="175" t="str">
        <f t="shared" si="2285"/>
        <v>AC$16</v>
      </c>
      <c r="AD1962" s="175" t="str">
        <f t="shared" si="2285"/>
        <v>AD$16</v>
      </c>
      <c r="AE1962" s="175" t="str">
        <f t="shared" si="2285"/>
        <v>AE$16</v>
      </c>
      <c r="AF1962" s="175" t="str">
        <f t="shared" si="2285"/>
        <v>AF$16</v>
      </c>
      <c r="AG1962" s="175" t="str">
        <f t="shared" si="2285"/>
        <v>AG$16</v>
      </c>
      <c r="AH1962" s="175" t="str">
        <f t="shared" si="2285"/>
        <v>AH$16</v>
      </c>
      <c r="AI1962" s="175" t="str">
        <f t="shared" si="2285"/>
        <v>AI$16</v>
      </c>
      <c r="AJ1962" s="175" t="str">
        <f t="shared" si="2285"/>
        <v>AJ$16</v>
      </c>
      <c r="AK1962" s="175" t="str">
        <f t="shared" si="2285"/>
        <v>AK$16</v>
      </c>
      <c r="AL1962" s="175" t="str">
        <f t="shared" si="2285"/>
        <v>AL$16</v>
      </c>
      <c r="AM1962" s="175" t="str">
        <f t="shared" si="2285"/>
        <v>AM$16</v>
      </c>
      <c r="AN1962" s="175" t="str">
        <f t="shared" si="2285"/>
        <v>AN$16</v>
      </c>
      <c r="AO1962" s="175" t="str">
        <f t="shared" si="2285"/>
        <v>AO$16</v>
      </c>
      <c r="AP1962" s="175" t="str">
        <f t="shared" si="2285"/>
        <v>AP$16</v>
      </c>
      <c r="AQ1962" s="175" t="str">
        <f t="shared" si="2285"/>
        <v>AQ$16</v>
      </c>
      <c r="AR1962" s="175" t="str">
        <f t="shared" si="2285"/>
        <v>AR$16</v>
      </c>
      <c r="AS1962" s="175" t="str">
        <f t="shared" si="2285"/>
        <v>AS$16</v>
      </c>
      <c r="AT1962" s="175" t="str">
        <f t="shared" si="2285"/>
        <v>AT$16</v>
      </c>
      <c r="AU1962" s="175" t="str">
        <f t="shared" si="2285"/>
        <v>AU$16</v>
      </c>
      <c r="AV1962" s="175" t="str">
        <f t="shared" si="2285"/>
        <v>AV$16</v>
      </c>
      <c r="AW1962" s="175" t="str">
        <f t="shared" si="2285"/>
        <v>AW$16</v>
      </c>
      <c r="AX1962" s="175" t="str">
        <f t="shared" si="2285"/>
        <v>AX$16</v>
      </c>
      <c r="AY1962" s="175" t="str">
        <f t="shared" ref="AY1962:CD1962" si="2286">AY1945</f>
        <v>AY$16</v>
      </c>
      <c r="AZ1962" s="175" t="str">
        <f t="shared" si="2286"/>
        <v>AZ$16</v>
      </c>
      <c r="BA1962" s="175" t="str">
        <f t="shared" si="2286"/>
        <v>BA$16</v>
      </c>
      <c r="BB1962" s="175" t="str">
        <f t="shared" si="2286"/>
        <v>BB$16</v>
      </c>
      <c r="BC1962" s="175" t="str">
        <f t="shared" si="2286"/>
        <v>BC$16</v>
      </c>
      <c r="BD1962" s="175" t="str">
        <f t="shared" si="2286"/>
        <v>BD$16</v>
      </c>
      <c r="BE1962" s="175" t="str">
        <f t="shared" si="2286"/>
        <v>BE$16</v>
      </c>
      <c r="BF1962" s="175" t="str">
        <f t="shared" si="2286"/>
        <v>BF$16</v>
      </c>
      <c r="BG1962" s="175" t="str">
        <f t="shared" si="2286"/>
        <v>BG$16</v>
      </c>
      <c r="BH1962" s="175" t="str">
        <f t="shared" si="2286"/>
        <v>BH$16</v>
      </c>
      <c r="BI1962" s="175" t="str">
        <f t="shared" si="2286"/>
        <v>BI$16</v>
      </c>
      <c r="BJ1962" s="175" t="str">
        <f t="shared" si="2286"/>
        <v>BJ$16</v>
      </c>
      <c r="BK1962" s="175" t="str">
        <f t="shared" si="2286"/>
        <v>BK$16</v>
      </c>
      <c r="BL1962" s="175" t="str">
        <f t="shared" si="2286"/>
        <v>BL$16</v>
      </c>
      <c r="BM1962" s="175" t="str">
        <f t="shared" si="2286"/>
        <v>BM$16</v>
      </c>
      <c r="BN1962" s="175" t="str">
        <f t="shared" si="2286"/>
        <v>BN$16</v>
      </c>
      <c r="BO1962" s="175" t="str">
        <f t="shared" si="2286"/>
        <v>BO$16</v>
      </c>
      <c r="BP1962" s="175" t="str">
        <f t="shared" si="2286"/>
        <v>BP$16</v>
      </c>
      <c r="BQ1962" s="175" t="str">
        <f t="shared" si="2286"/>
        <v>BQ$16</v>
      </c>
      <c r="BR1962" s="175" t="str">
        <f t="shared" si="2286"/>
        <v>BR$16</v>
      </c>
      <c r="BS1962" s="175" t="str">
        <f t="shared" si="2286"/>
        <v>BS$16</v>
      </c>
      <c r="BT1962" s="175" t="str">
        <f t="shared" si="2286"/>
        <v>BT$16</v>
      </c>
      <c r="BU1962" s="175" t="str">
        <f t="shared" si="2286"/>
        <v>BU$16</v>
      </c>
      <c r="BV1962" s="175" t="str">
        <f t="shared" si="2286"/>
        <v>BV$16</v>
      </c>
      <c r="BW1962" s="175" t="str">
        <f t="shared" si="2286"/>
        <v>BW$16</v>
      </c>
      <c r="BX1962" s="175" t="str">
        <f t="shared" si="2286"/>
        <v>BX$16</v>
      </c>
      <c r="BY1962" s="175" t="str">
        <f t="shared" si="2286"/>
        <v>BY$16</v>
      </c>
      <c r="BZ1962" s="175" t="str">
        <f t="shared" si="2286"/>
        <v>BZ$16</v>
      </c>
      <c r="CA1962" s="175" t="str">
        <f t="shared" si="2286"/>
        <v>CA$16</v>
      </c>
      <c r="CB1962" s="175" t="str">
        <f t="shared" si="2286"/>
        <v>CB$16</v>
      </c>
      <c r="CC1962" s="175" t="str">
        <f t="shared" si="2286"/>
        <v>CC$16</v>
      </c>
      <c r="CD1962" s="175" t="str">
        <f t="shared" si="2286"/>
        <v>CD$16</v>
      </c>
      <c r="CE1962" s="175" t="str">
        <f t="shared" ref="CE1962:CK1962" si="2287">CE1945</f>
        <v>CE$16</v>
      </c>
      <c r="CF1962" s="175" t="str">
        <f t="shared" si="2287"/>
        <v>CF$16</v>
      </c>
      <c r="CG1962" s="175" t="str">
        <f t="shared" si="2287"/>
        <v>CG$16</v>
      </c>
      <c r="CH1962" s="175" t="str">
        <f t="shared" si="2287"/>
        <v>CH$16</v>
      </c>
      <c r="CI1962" s="175" t="str">
        <f t="shared" si="2287"/>
        <v>CI$16</v>
      </c>
      <c r="CJ1962" s="175" t="str">
        <f t="shared" si="2287"/>
        <v>CJ$16</v>
      </c>
      <c r="CK1962" s="175" t="str">
        <f t="shared" si="2287"/>
        <v>CK$16</v>
      </c>
    </row>
    <row r="1963" spans="2:89" x14ac:dyDescent="0.35">
      <c r="B1963" s="132" t="str">
        <f>B1946</f>
        <v>Primary volume driver</v>
      </c>
      <c r="D1963" t="s">
        <v>767</v>
      </c>
      <c r="E1963" s="8" t="str">
        <f t="shared" si="2272"/>
        <v>1963 GMV-S</v>
      </c>
      <c r="G1963" t="s">
        <v>332</v>
      </c>
      <c r="K1963" s="53"/>
      <c r="L1963" s="53"/>
      <c r="M1963" s="53"/>
      <c r="N1963" s="53"/>
      <c r="O1963" s="53"/>
      <c r="P1963" s="53"/>
      <c r="R1963" s="24"/>
      <c r="S1963" s="175" t="str">
        <f t="shared" ref="S1963" si="2288">S1946</f>
        <v>S$17</v>
      </c>
      <c r="T1963" s="175" t="str">
        <f t="shared" ref="T1963:AX1963" si="2289">T1946</f>
        <v>T$17</v>
      </c>
      <c r="U1963" s="175" t="str">
        <f t="shared" si="2289"/>
        <v>U$17</v>
      </c>
      <c r="V1963" s="175" t="str">
        <f t="shared" si="2289"/>
        <v>V$17</v>
      </c>
      <c r="W1963" s="175" t="str">
        <f t="shared" si="2289"/>
        <v>W$17</v>
      </c>
      <c r="X1963" s="175" t="str">
        <f t="shared" si="2289"/>
        <v>X$17</v>
      </c>
      <c r="Y1963" s="175" t="str">
        <f t="shared" si="2289"/>
        <v>Y$17</v>
      </c>
      <c r="Z1963" s="175" t="str">
        <f t="shared" si="2289"/>
        <v>Z$17</v>
      </c>
      <c r="AA1963" s="175" t="str">
        <f t="shared" si="2289"/>
        <v>AA$17</v>
      </c>
      <c r="AB1963" s="175" t="str">
        <f t="shared" si="2289"/>
        <v>AB$17</v>
      </c>
      <c r="AC1963" s="175" t="str">
        <f t="shared" si="2289"/>
        <v>AC$17</v>
      </c>
      <c r="AD1963" s="175" t="str">
        <f t="shared" si="2289"/>
        <v>AD$17</v>
      </c>
      <c r="AE1963" s="175" t="str">
        <f t="shared" si="2289"/>
        <v>AE$17</v>
      </c>
      <c r="AF1963" s="175" t="str">
        <f t="shared" si="2289"/>
        <v>AF$17</v>
      </c>
      <c r="AG1963" s="175" t="str">
        <f t="shared" si="2289"/>
        <v>AG$17</v>
      </c>
      <c r="AH1963" s="175" t="str">
        <f t="shared" si="2289"/>
        <v>AH$17</v>
      </c>
      <c r="AI1963" s="175" t="str">
        <f t="shared" si="2289"/>
        <v>AI$17</v>
      </c>
      <c r="AJ1963" s="175" t="str">
        <f t="shared" si="2289"/>
        <v>AJ$17</v>
      </c>
      <c r="AK1963" s="175" t="str">
        <f t="shared" si="2289"/>
        <v>AK$17</v>
      </c>
      <c r="AL1963" s="175" t="str">
        <f t="shared" si="2289"/>
        <v>AL$17</v>
      </c>
      <c r="AM1963" s="175" t="str">
        <f t="shared" si="2289"/>
        <v>AM$17</v>
      </c>
      <c r="AN1963" s="175" t="str">
        <f t="shared" si="2289"/>
        <v>AN$17</v>
      </c>
      <c r="AO1963" s="175" t="str">
        <f t="shared" si="2289"/>
        <v>AO$17</v>
      </c>
      <c r="AP1963" s="175" t="str">
        <f t="shared" si="2289"/>
        <v>AP$17</v>
      </c>
      <c r="AQ1963" s="175" t="str">
        <f t="shared" si="2289"/>
        <v>AQ$17</v>
      </c>
      <c r="AR1963" s="175" t="str">
        <f t="shared" si="2289"/>
        <v>AR$17</v>
      </c>
      <c r="AS1963" s="175" t="str">
        <f t="shared" si="2289"/>
        <v>AS$17</v>
      </c>
      <c r="AT1963" s="175" t="str">
        <f t="shared" si="2289"/>
        <v>AT$17</v>
      </c>
      <c r="AU1963" s="175" t="str">
        <f t="shared" si="2289"/>
        <v>AU$17</v>
      </c>
      <c r="AV1963" s="175" t="str">
        <f t="shared" si="2289"/>
        <v>AV$17</v>
      </c>
      <c r="AW1963" s="175" t="str">
        <f t="shared" si="2289"/>
        <v>AW$17</v>
      </c>
      <c r="AX1963" s="175" t="str">
        <f t="shared" si="2289"/>
        <v>AX$17</v>
      </c>
      <c r="AY1963" s="175" t="str">
        <f t="shared" ref="AY1963:CD1963" si="2290">AY1946</f>
        <v>AY$17</v>
      </c>
      <c r="AZ1963" s="175" t="str">
        <f t="shared" si="2290"/>
        <v>AZ$17</v>
      </c>
      <c r="BA1963" s="175" t="str">
        <f t="shared" si="2290"/>
        <v>BA$17</v>
      </c>
      <c r="BB1963" s="175" t="str">
        <f t="shared" si="2290"/>
        <v>BB$17</v>
      </c>
      <c r="BC1963" s="175" t="str">
        <f t="shared" si="2290"/>
        <v>BC$17</v>
      </c>
      <c r="BD1963" s="175" t="str">
        <f t="shared" si="2290"/>
        <v>BD$17</v>
      </c>
      <c r="BE1963" s="175" t="str">
        <f t="shared" si="2290"/>
        <v>BE$17</v>
      </c>
      <c r="BF1963" s="175" t="str">
        <f t="shared" si="2290"/>
        <v>BF$17</v>
      </c>
      <c r="BG1963" s="175" t="str">
        <f t="shared" si="2290"/>
        <v>BG$17</v>
      </c>
      <c r="BH1963" s="175" t="str">
        <f t="shared" si="2290"/>
        <v>BH$17</v>
      </c>
      <c r="BI1963" s="175" t="str">
        <f t="shared" si="2290"/>
        <v>BI$17</v>
      </c>
      <c r="BJ1963" s="175" t="str">
        <f t="shared" si="2290"/>
        <v>BJ$17</v>
      </c>
      <c r="BK1963" s="175" t="str">
        <f t="shared" si="2290"/>
        <v>BK$17</v>
      </c>
      <c r="BL1963" s="175" t="str">
        <f t="shared" si="2290"/>
        <v>BL$17</v>
      </c>
      <c r="BM1963" s="175" t="str">
        <f t="shared" si="2290"/>
        <v>BM$17</v>
      </c>
      <c r="BN1963" s="175" t="str">
        <f t="shared" si="2290"/>
        <v>BN$17</v>
      </c>
      <c r="BO1963" s="175" t="str">
        <f t="shared" si="2290"/>
        <v>BO$17</v>
      </c>
      <c r="BP1963" s="175" t="str">
        <f t="shared" si="2290"/>
        <v>BP$17</v>
      </c>
      <c r="BQ1963" s="175" t="str">
        <f t="shared" si="2290"/>
        <v>BQ$17</v>
      </c>
      <c r="BR1963" s="175" t="str">
        <f t="shared" si="2290"/>
        <v>BR$17</v>
      </c>
      <c r="BS1963" s="175" t="str">
        <f t="shared" si="2290"/>
        <v>BS$17</v>
      </c>
      <c r="BT1963" s="175" t="str">
        <f t="shared" si="2290"/>
        <v>BT$17</v>
      </c>
      <c r="BU1963" s="175" t="str">
        <f t="shared" si="2290"/>
        <v>BU$17</v>
      </c>
      <c r="BV1963" s="175" t="str">
        <f t="shared" si="2290"/>
        <v>BV$17</v>
      </c>
      <c r="BW1963" s="175" t="str">
        <f t="shared" si="2290"/>
        <v>BW$17</v>
      </c>
      <c r="BX1963" s="175" t="str">
        <f t="shared" si="2290"/>
        <v>BX$17</v>
      </c>
      <c r="BY1963" s="175" t="str">
        <f t="shared" si="2290"/>
        <v>BY$17</v>
      </c>
      <c r="BZ1963" s="175" t="str">
        <f t="shared" si="2290"/>
        <v>BZ$17</v>
      </c>
      <c r="CA1963" s="175" t="str">
        <f t="shared" si="2290"/>
        <v>CA$17</v>
      </c>
      <c r="CB1963" s="175" t="str">
        <f t="shared" si="2290"/>
        <v>CB$17</v>
      </c>
      <c r="CC1963" s="175" t="str">
        <f t="shared" si="2290"/>
        <v>CC$17</v>
      </c>
      <c r="CD1963" s="175" t="str">
        <f t="shared" si="2290"/>
        <v>CD$17</v>
      </c>
      <c r="CE1963" s="175" t="str">
        <f t="shared" ref="CE1963:CK1963" si="2291">CE1946</f>
        <v>CE$17</v>
      </c>
      <c r="CF1963" s="175" t="str">
        <f t="shared" si="2291"/>
        <v>CF$17</v>
      </c>
      <c r="CG1963" s="175" t="str">
        <f t="shared" si="2291"/>
        <v>CG$17</v>
      </c>
      <c r="CH1963" s="175" t="str">
        <f t="shared" si="2291"/>
        <v>CH$17</v>
      </c>
      <c r="CI1963" s="175" t="str">
        <f t="shared" si="2291"/>
        <v>CI$17</v>
      </c>
      <c r="CJ1963" s="175" t="str">
        <f t="shared" si="2291"/>
        <v>CJ$17</v>
      </c>
      <c r="CK1963" s="175" t="str">
        <f t="shared" si="2291"/>
        <v>CK$17</v>
      </c>
    </row>
    <row r="1964" spans="2:89" x14ac:dyDescent="0.35">
      <c r="B1964" s="132" t="str">
        <f>B1951</f>
        <v>Secondary GMV:</v>
      </c>
      <c r="D1964" t="s">
        <v>767</v>
      </c>
      <c r="E1964" s="8" t="str">
        <f t="shared" si="2272"/>
        <v>1964 GMV-S</v>
      </c>
      <c r="G1964" t="s">
        <v>332</v>
      </c>
      <c r="H1964" s="12"/>
      <c r="I1964" s="60"/>
      <c r="J1964" s="60"/>
      <c r="K1964" s="15"/>
      <c r="L1964" s="15"/>
      <c r="M1964" s="15"/>
      <c r="N1964" s="15"/>
      <c r="O1964" s="15"/>
      <c r="P1964" s="15"/>
      <c r="R1964" s="15"/>
      <c r="S1964" s="175">
        <f t="shared" ref="S1964" si="2292">S1947</f>
        <v>0</v>
      </c>
      <c r="T1964" s="175">
        <f t="shared" ref="T1964:AX1964" si="2293">T1947</f>
        <v>0</v>
      </c>
      <c r="U1964" s="175">
        <f t="shared" si="2293"/>
        <v>0</v>
      </c>
      <c r="V1964" s="175">
        <f t="shared" si="2293"/>
        <v>0</v>
      </c>
      <c r="W1964" s="175">
        <f t="shared" si="2293"/>
        <v>0</v>
      </c>
      <c r="X1964" s="175">
        <f t="shared" si="2293"/>
        <v>0</v>
      </c>
      <c r="Y1964" s="175">
        <f t="shared" si="2293"/>
        <v>0</v>
      </c>
      <c r="Z1964" s="175">
        <f t="shared" si="2293"/>
        <v>0</v>
      </c>
      <c r="AA1964" s="175">
        <f t="shared" si="2293"/>
        <v>0</v>
      </c>
      <c r="AB1964" s="175">
        <f t="shared" si="2293"/>
        <v>0</v>
      </c>
      <c r="AC1964" s="175">
        <f t="shared" si="2293"/>
        <v>0</v>
      </c>
      <c r="AD1964" s="175">
        <f t="shared" si="2293"/>
        <v>0</v>
      </c>
      <c r="AE1964" s="175">
        <f t="shared" si="2293"/>
        <v>0</v>
      </c>
      <c r="AF1964" s="175">
        <f t="shared" si="2293"/>
        <v>0</v>
      </c>
      <c r="AG1964" s="175">
        <f t="shared" si="2293"/>
        <v>0</v>
      </c>
      <c r="AH1964" s="175">
        <f t="shared" si="2293"/>
        <v>0</v>
      </c>
      <c r="AI1964" s="175">
        <f t="shared" si="2293"/>
        <v>0</v>
      </c>
      <c r="AJ1964" s="175">
        <f t="shared" si="2293"/>
        <v>0</v>
      </c>
      <c r="AK1964" s="175">
        <f t="shared" si="2293"/>
        <v>0</v>
      </c>
      <c r="AL1964" s="175">
        <f t="shared" si="2293"/>
        <v>0</v>
      </c>
      <c r="AM1964" s="175">
        <f t="shared" si="2293"/>
        <v>0</v>
      </c>
      <c r="AN1964" s="175">
        <f t="shared" si="2293"/>
        <v>0</v>
      </c>
      <c r="AO1964" s="175">
        <f t="shared" si="2293"/>
        <v>0</v>
      </c>
      <c r="AP1964" s="175">
        <f t="shared" si="2293"/>
        <v>0</v>
      </c>
      <c r="AQ1964" s="175">
        <f t="shared" si="2293"/>
        <v>0</v>
      </c>
      <c r="AR1964" s="175">
        <f t="shared" si="2293"/>
        <v>0</v>
      </c>
      <c r="AS1964" s="175">
        <f t="shared" si="2293"/>
        <v>0</v>
      </c>
      <c r="AT1964" s="175">
        <f t="shared" si="2293"/>
        <v>0</v>
      </c>
      <c r="AU1964" s="175">
        <f t="shared" si="2293"/>
        <v>0</v>
      </c>
      <c r="AV1964" s="175">
        <f t="shared" si="2293"/>
        <v>0</v>
      </c>
      <c r="AW1964" s="175">
        <f t="shared" si="2293"/>
        <v>0</v>
      </c>
      <c r="AX1964" s="175">
        <f t="shared" si="2293"/>
        <v>0</v>
      </c>
      <c r="AY1964" s="175">
        <f t="shared" ref="AY1964:CD1964" si="2294">AY1947</f>
        <v>0</v>
      </c>
      <c r="AZ1964" s="175">
        <f t="shared" si="2294"/>
        <v>0</v>
      </c>
      <c r="BA1964" s="175">
        <f t="shared" si="2294"/>
        <v>0</v>
      </c>
      <c r="BB1964" s="175">
        <f t="shared" si="2294"/>
        <v>0</v>
      </c>
      <c r="BC1964" s="175">
        <f t="shared" si="2294"/>
        <v>0</v>
      </c>
      <c r="BD1964" s="175">
        <f t="shared" si="2294"/>
        <v>0</v>
      </c>
      <c r="BE1964" s="175">
        <f t="shared" si="2294"/>
        <v>0</v>
      </c>
      <c r="BF1964" s="175">
        <f t="shared" si="2294"/>
        <v>0</v>
      </c>
      <c r="BG1964" s="175">
        <f t="shared" si="2294"/>
        <v>0</v>
      </c>
      <c r="BH1964" s="175">
        <f t="shared" si="2294"/>
        <v>0</v>
      </c>
      <c r="BI1964" s="175">
        <f t="shared" si="2294"/>
        <v>0</v>
      </c>
      <c r="BJ1964" s="175">
        <f t="shared" si="2294"/>
        <v>0</v>
      </c>
      <c r="BK1964" s="175">
        <f t="shared" si="2294"/>
        <v>0</v>
      </c>
      <c r="BL1964" s="175">
        <f t="shared" si="2294"/>
        <v>0</v>
      </c>
      <c r="BM1964" s="175">
        <f t="shared" si="2294"/>
        <v>0</v>
      </c>
      <c r="BN1964" s="175">
        <f t="shared" si="2294"/>
        <v>0</v>
      </c>
      <c r="BO1964" s="175">
        <f t="shared" si="2294"/>
        <v>0</v>
      </c>
      <c r="BP1964" s="175">
        <f t="shared" si="2294"/>
        <v>0</v>
      </c>
      <c r="BQ1964" s="175">
        <f t="shared" si="2294"/>
        <v>0</v>
      </c>
      <c r="BR1964" s="175">
        <f t="shared" si="2294"/>
        <v>0</v>
      </c>
      <c r="BS1964" s="175">
        <f t="shared" si="2294"/>
        <v>0</v>
      </c>
      <c r="BT1964" s="175">
        <f t="shared" si="2294"/>
        <v>0</v>
      </c>
      <c r="BU1964" s="175">
        <f t="shared" si="2294"/>
        <v>0</v>
      </c>
      <c r="BV1964" s="175">
        <f t="shared" si="2294"/>
        <v>0</v>
      </c>
      <c r="BW1964" s="175">
        <f t="shared" si="2294"/>
        <v>0</v>
      </c>
      <c r="BX1964" s="175">
        <f t="shared" si="2294"/>
        <v>0</v>
      </c>
      <c r="BY1964" s="175">
        <f t="shared" si="2294"/>
        <v>0</v>
      </c>
      <c r="BZ1964" s="175">
        <f t="shared" si="2294"/>
        <v>0</v>
      </c>
      <c r="CA1964" s="175">
        <f t="shared" si="2294"/>
        <v>0</v>
      </c>
      <c r="CB1964" s="175">
        <f t="shared" si="2294"/>
        <v>0</v>
      </c>
      <c r="CC1964" s="175">
        <f t="shared" si="2294"/>
        <v>0</v>
      </c>
      <c r="CD1964" s="175">
        <f t="shared" si="2294"/>
        <v>0</v>
      </c>
      <c r="CE1964" s="175">
        <f t="shared" ref="CE1964:CK1964" si="2295">CE1947</f>
        <v>0</v>
      </c>
      <c r="CF1964" s="175">
        <f t="shared" si="2295"/>
        <v>0</v>
      </c>
      <c r="CG1964" s="175">
        <f t="shared" si="2295"/>
        <v>0</v>
      </c>
      <c r="CH1964" s="175">
        <f t="shared" si="2295"/>
        <v>0</v>
      </c>
      <c r="CI1964" s="175">
        <f t="shared" si="2295"/>
        <v>0</v>
      </c>
      <c r="CJ1964" s="175">
        <f t="shared" si="2295"/>
        <v>0</v>
      </c>
      <c r="CK1964" s="175">
        <f t="shared" si="2295"/>
        <v>0</v>
      </c>
    </row>
    <row r="1965" spans="2:89" x14ac:dyDescent="0.35">
      <c r="B1965" s="235" t="str">
        <f>IFERROR(SUBSTITUTE(TRIM(MID(B1951, SEARCH("-", B1951) + 1, LEN(B1951))),":",""),"no unit")</f>
        <v>no unit</v>
      </c>
      <c r="D1965" t="s">
        <v>767</v>
      </c>
      <c r="E1965" s="8" t="str">
        <f t="shared" si="2272"/>
        <v>1965 GMV-S</v>
      </c>
      <c r="G1965" t="s">
        <v>332</v>
      </c>
      <c r="H1965" s="12"/>
      <c r="I1965" s="60"/>
      <c r="J1965" s="60"/>
      <c r="K1965" s="15"/>
      <c r="L1965" s="15"/>
      <c r="M1965" s="15"/>
      <c r="N1965" s="15"/>
      <c r="O1965" s="15"/>
      <c r="P1965" s="15"/>
      <c r="R1965" s="15"/>
    </row>
    <row r="1966" spans="2:89" x14ac:dyDescent="0.35">
      <c r="B1966" s="132" t="str">
        <f>B1949</f>
        <v>Secondary revenue driver</v>
      </c>
      <c r="D1966" t="s">
        <v>767</v>
      </c>
      <c r="E1966" s="8" t="str">
        <f t="shared" ref="E1966" si="2296">ROW()&amp;" "&amp;D1966</f>
        <v>1966 GMV-S</v>
      </c>
      <c r="G1966" t="s">
        <v>332</v>
      </c>
      <c r="H1966" s="12"/>
      <c r="I1966" s="60"/>
      <c r="J1966" s="60"/>
      <c r="K1966" s="15"/>
      <c r="L1966" s="15"/>
      <c r="M1966" s="15"/>
      <c r="N1966" s="15"/>
      <c r="O1966" s="15"/>
      <c r="P1966" s="15"/>
      <c r="R1966" s="15"/>
      <c r="S1966" s="199" t="str">
        <f t="shared" ref="S1966" si="2297">ADDRESS(ROW(S1958),COLUMN(S1958),2)</f>
        <v>S$1958</v>
      </c>
      <c r="T1966" s="199" t="str">
        <f t="shared" ref="T1966:CE1966" si="2298">ADDRESS(ROW(T1958),COLUMN(T1958),2)</f>
        <v>T$1958</v>
      </c>
      <c r="U1966" s="199" t="str">
        <f t="shared" si="2298"/>
        <v>U$1958</v>
      </c>
      <c r="V1966" s="199" t="str">
        <f t="shared" si="2298"/>
        <v>V$1958</v>
      </c>
      <c r="W1966" s="199" t="str">
        <f t="shared" si="2298"/>
        <v>W$1958</v>
      </c>
      <c r="X1966" s="199" t="str">
        <f t="shared" si="2298"/>
        <v>X$1958</v>
      </c>
      <c r="Y1966" s="199" t="str">
        <f t="shared" si="2298"/>
        <v>Y$1958</v>
      </c>
      <c r="Z1966" s="199" t="str">
        <f t="shared" si="2298"/>
        <v>Z$1958</v>
      </c>
      <c r="AA1966" s="199" t="str">
        <f t="shared" si="2298"/>
        <v>AA$1958</v>
      </c>
      <c r="AB1966" s="199" t="str">
        <f t="shared" si="2298"/>
        <v>AB$1958</v>
      </c>
      <c r="AC1966" s="199" t="str">
        <f t="shared" si="2298"/>
        <v>AC$1958</v>
      </c>
      <c r="AD1966" s="199" t="str">
        <f t="shared" si="2298"/>
        <v>AD$1958</v>
      </c>
      <c r="AE1966" s="199" t="str">
        <f t="shared" si="2298"/>
        <v>AE$1958</v>
      </c>
      <c r="AF1966" s="199" t="str">
        <f t="shared" si="2298"/>
        <v>AF$1958</v>
      </c>
      <c r="AG1966" s="199" t="str">
        <f t="shared" si="2298"/>
        <v>AG$1958</v>
      </c>
      <c r="AH1966" s="199" t="str">
        <f t="shared" si="2298"/>
        <v>AH$1958</v>
      </c>
      <c r="AI1966" s="199" t="str">
        <f t="shared" si="2298"/>
        <v>AI$1958</v>
      </c>
      <c r="AJ1966" s="199" t="str">
        <f t="shared" si="2298"/>
        <v>AJ$1958</v>
      </c>
      <c r="AK1966" s="199" t="str">
        <f t="shared" si="2298"/>
        <v>AK$1958</v>
      </c>
      <c r="AL1966" s="199" t="str">
        <f t="shared" si="2298"/>
        <v>AL$1958</v>
      </c>
      <c r="AM1966" s="199" t="str">
        <f t="shared" si="2298"/>
        <v>AM$1958</v>
      </c>
      <c r="AN1966" s="199" t="str">
        <f t="shared" si="2298"/>
        <v>AN$1958</v>
      </c>
      <c r="AO1966" s="199" t="str">
        <f t="shared" si="2298"/>
        <v>AO$1958</v>
      </c>
      <c r="AP1966" s="199" t="str">
        <f t="shared" si="2298"/>
        <v>AP$1958</v>
      </c>
      <c r="AQ1966" s="199" t="str">
        <f t="shared" si="2298"/>
        <v>AQ$1958</v>
      </c>
      <c r="AR1966" s="199" t="str">
        <f t="shared" si="2298"/>
        <v>AR$1958</v>
      </c>
      <c r="AS1966" s="199" t="str">
        <f t="shared" si="2298"/>
        <v>AS$1958</v>
      </c>
      <c r="AT1966" s="199" t="str">
        <f t="shared" si="2298"/>
        <v>AT$1958</v>
      </c>
      <c r="AU1966" s="199" t="str">
        <f t="shared" si="2298"/>
        <v>AU$1958</v>
      </c>
      <c r="AV1966" s="199" t="str">
        <f t="shared" si="2298"/>
        <v>AV$1958</v>
      </c>
      <c r="AW1966" s="199" t="str">
        <f t="shared" si="2298"/>
        <v>AW$1958</v>
      </c>
      <c r="AX1966" s="199" t="str">
        <f t="shared" si="2298"/>
        <v>AX$1958</v>
      </c>
      <c r="AY1966" s="199" t="str">
        <f t="shared" si="2298"/>
        <v>AY$1958</v>
      </c>
      <c r="AZ1966" s="199" t="str">
        <f t="shared" si="2298"/>
        <v>AZ$1958</v>
      </c>
      <c r="BA1966" s="199" t="str">
        <f t="shared" si="2298"/>
        <v>BA$1958</v>
      </c>
      <c r="BB1966" s="199" t="str">
        <f t="shared" si="2298"/>
        <v>BB$1958</v>
      </c>
      <c r="BC1966" s="199" t="str">
        <f t="shared" si="2298"/>
        <v>BC$1958</v>
      </c>
      <c r="BD1966" s="199" t="str">
        <f t="shared" si="2298"/>
        <v>BD$1958</v>
      </c>
      <c r="BE1966" s="199" t="str">
        <f t="shared" si="2298"/>
        <v>BE$1958</v>
      </c>
      <c r="BF1966" s="199" t="str">
        <f t="shared" si="2298"/>
        <v>BF$1958</v>
      </c>
      <c r="BG1966" s="199" t="str">
        <f t="shared" si="2298"/>
        <v>BG$1958</v>
      </c>
      <c r="BH1966" s="199" t="str">
        <f t="shared" si="2298"/>
        <v>BH$1958</v>
      </c>
      <c r="BI1966" s="199" t="str">
        <f t="shared" si="2298"/>
        <v>BI$1958</v>
      </c>
      <c r="BJ1966" s="199" t="str">
        <f t="shared" si="2298"/>
        <v>BJ$1958</v>
      </c>
      <c r="BK1966" s="199" t="str">
        <f t="shared" si="2298"/>
        <v>BK$1958</v>
      </c>
      <c r="BL1966" s="199" t="str">
        <f t="shared" si="2298"/>
        <v>BL$1958</v>
      </c>
      <c r="BM1966" s="199" t="str">
        <f t="shared" si="2298"/>
        <v>BM$1958</v>
      </c>
      <c r="BN1966" s="199" t="str">
        <f t="shared" si="2298"/>
        <v>BN$1958</v>
      </c>
      <c r="BO1966" s="199" t="str">
        <f t="shared" si="2298"/>
        <v>BO$1958</v>
      </c>
      <c r="BP1966" s="199" t="str">
        <f t="shared" si="2298"/>
        <v>BP$1958</v>
      </c>
      <c r="BQ1966" s="199" t="str">
        <f t="shared" si="2298"/>
        <v>BQ$1958</v>
      </c>
      <c r="BR1966" s="199" t="str">
        <f t="shared" si="2298"/>
        <v>BR$1958</v>
      </c>
      <c r="BS1966" s="199" t="str">
        <f t="shared" si="2298"/>
        <v>BS$1958</v>
      </c>
      <c r="BT1966" s="199" t="str">
        <f t="shared" si="2298"/>
        <v>BT$1958</v>
      </c>
      <c r="BU1966" s="199" t="str">
        <f t="shared" si="2298"/>
        <v>BU$1958</v>
      </c>
      <c r="BV1966" s="199" t="str">
        <f t="shared" si="2298"/>
        <v>BV$1958</v>
      </c>
      <c r="BW1966" s="199" t="str">
        <f t="shared" si="2298"/>
        <v>BW$1958</v>
      </c>
      <c r="BX1966" s="199" t="str">
        <f t="shared" si="2298"/>
        <v>BX$1958</v>
      </c>
      <c r="BY1966" s="199" t="str">
        <f t="shared" si="2298"/>
        <v>BY$1958</v>
      </c>
      <c r="BZ1966" s="199" t="str">
        <f t="shared" si="2298"/>
        <v>BZ$1958</v>
      </c>
      <c r="CA1966" s="199" t="str">
        <f t="shared" si="2298"/>
        <v>CA$1958</v>
      </c>
      <c r="CB1966" s="199" t="str">
        <f t="shared" si="2298"/>
        <v>CB$1958</v>
      </c>
      <c r="CC1966" s="199" t="str">
        <f t="shared" si="2298"/>
        <v>CC$1958</v>
      </c>
      <c r="CD1966" s="199" t="str">
        <f t="shared" si="2298"/>
        <v>CD$1958</v>
      </c>
      <c r="CE1966" s="199" t="str">
        <f t="shared" si="2298"/>
        <v>CE$1958</v>
      </c>
      <c r="CF1966" s="199" t="str">
        <f t="shared" ref="CF1966:CK1966" si="2299">ADDRESS(ROW(CF1958),COLUMN(CF1958),2)</f>
        <v>CF$1958</v>
      </c>
      <c r="CG1966" s="199" t="str">
        <f t="shared" si="2299"/>
        <v>CG$1958</v>
      </c>
      <c r="CH1966" s="199" t="str">
        <f t="shared" si="2299"/>
        <v>CH$1958</v>
      </c>
      <c r="CI1966" s="199" t="str">
        <f t="shared" si="2299"/>
        <v>CI$1958</v>
      </c>
      <c r="CJ1966" s="199" t="str">
        <f t="shared" si="2299"/>
        <v>CJ$1958</v>
      </c>
      <c r="CK1966" s="199" t="str">
        <f t="shared" si="2299"/>
        <v>CK$1958</v>
      </c>
    </row>
    <row r="1967" spans="2:89" x14ac:dyDescent="0.35">
      <c r="B1967" s="132" t="str">
        <f>B1950</f>
        <v>Secondary volume driver</v>
      </c>
      <c r="D1967" t="s">
        <v>767</v>
      </c>
      <c r="E1967" s="8" t="str">
        <f t="shared" si="2272"/>
        <v>1967 GMV-S</v>
      </c>
      <c r="G1967" t="s">
        <v>332</v>
      </c>
      <c r="H1967" s="12"/>
      <c r="I1967" s="60"/>
      <c r="J1967" s="60"/>
      <c r="K1967" s="15"/>
      <c r="L1967" s="15"/>
      <c r="M1967" s="15"/>
      <c r="N1967" s="15"/>
      <c r="O1967" s="15"/>
      <c r="P1967" s="15"/>
      <c r="R1967" s="15"/>
      <c r="S1967" s="175" t="str">
        <f t="shared" ref="S1967" si="2300">S1950</f>
        <v>S$19</v>
      </c>
      <c r="T1967" s="175" t="str">
        <f t="shared" ref="T1967:AX1967" si="2301">T1950</f>
        <v>T$19</v>
      </c>
      <c r="U1967" s="175" t="str">
        <f t="shared" si="2301"/>
        <v>U$19</v>
      </c>
      <c r="V1967" s="175" t="str">
        <f t="shared" si="2301"/>
        <v>V$19</v>
      </c>
      <c r="W1967" s="175" t="str">
        <f t="shared" si="2301"/>
        <v>W$19</v>
      </c>
      <c r="X1967" s="175" t="str">
        <f t="shared" si="2301"/>
        <v>X$19</v>
      </c>
      <c r="Y1967" s="175" t="str">
        <f t="shared" si="2301"/>
        <v>Y$19</v>
      </c>
      <c r="Z1967" s="175" t="str">
        <f t="shared" si="2301"/>
        <v>Z$19</v>
      </c>
      <c r="AA1967" s="175" t="str">
        <f t="shared" si="2301"/>
        <v>AA$19</v>
      </c>
      <c r="AB1967" s="175" t="str">
        <f t="shared" si="2301"/>
        <v>AB$19</v>
      </c>
      <c r="AC1967" s="175" t="str">
        <f t="shared" si="2301"/>
        <v>AC$19</v>
      </c>
      <c r="AD1967" s="175" t="str">
        <f t="shared" si="2301"/>
        <v>AD$19</v>
      </c>
      <c r="AE1967" s="175" t="str">
        <f t="shared" si="2301"/>
        <v>AE$19</v>
      </c>
      <c r="AF1967" s="175" t="str">
        <f t="shared" si="2301"/>
        <v>AF$19</v>
      </c>
      <c r="AG1967" s="175" t="str">
        <f t="shared" si="2301"/>
        <v>AG$19</v>
      </c>
      <c r="AH1967" s="175" t="str">
        <f t="shared" si="2301"/>
        <v>AH$19</v>
      </c>
      <c r="AI1967" s="175" t="str">
        <f t="shared" si="2301"/>
        <v>AI$19</v>
      </c>
      <c r="AJ1967" s="175" t="str">
        <f t="shared" si="2301"/>
        <v>AJ$19</v>
      </c>
      <c r="AK1967" s="175" t="str">
        <f t="shared" si="2301"/>
        <v>AK$19</v>
      </c>
      <c r="AL1967" s="175" t="str">
        <f t="shared" si="2301"/>
        <v>AL$19</v>
      </c>
      <c r="AM1967" s="175" t="str">
        <f t="shared" si="2301"/>
        <v>AM$19</v>
      </c>
      <c r="AN1967" s="175" t="str">
        <f t="shared" si="2301"/>
        <v>AN$19</v>
      </c>
      <c r="AO1967" s="175" t="str">
        <f t="shared" si="2301"/>
        <v>AO$19</v>
      </c>
      <c r="AP1967" s="175" t="str">
        <f t="shared" si="2301"/>
        <v>AP$19</v>
      </c>
      <c r="AQ1967" s="175" t="str">
        <f t="shared" si="2301"/>
        <v>AQ$19</v>
      </c>
      <c r="AR1967" s="175" t="str">
        <f t="shared" si="2301"/>
        <v>AR$19</v>
      </c>
      <c r="AS1967" s="175" t="str">
        <f t="shared" si="2301"/>
        <v>AS$19</v>
      </c>
      <c r="AT1967" s="175" t="str">
        <f t="shared" si="2301"/>
        <v>AT$19</v>
      </c>
      <c r="AU1967" s="175" t="str">
        <f t="shared" si="2301"/>
        <v>AU$19</v>
      </c>
      <c r="AV1967" s="175" t="str">
        <f t="shared" si="2301"/>
        <v>AV$19</v>
      </c>
      <c r="AW1967" s="175" t="str">
        <f t="shared" si="2301"/>
        <v>AW$19</v>
      </c>
      <c r="AX1967" s="175" t="str">
        <f t="shared" si="2301"/>
        <v>AX$19</v>
      </c>
      <c r="AY1967" s="175" t="str">
        <f t="shared" ref="AY1967:CD1967" si="2302">AY1950</f>
        <v>AY$19</v>
      </c>
      <c r="AZ1967" s="175" t="str">
        <f t="shared" si="2302"/>
        <v>AZ$19</v>
      </c>
      <c r="BA1967" s="175" t="str">
        <f t="shared" si="2302"/>
        <v>BA$19</v>
      </c>
      <c r="BB1967" s="175" t="str">
        <f t="shared" si="2302"/>
        <v>BB$19</v>
      </c>
      <c r="BC1967" s="175" t="str">
        <f t="shared" si="2302"/>
        <v>BC$19</v>
      </c>
      <c r="BD1967" s="175" t="str">
        <f t="shared" si="2302"/>
        <v>BD$19</v>
      </c>
      <c r="BE1967" s="175" t="str">
        <f t="shared" si="2302"/>
        <v>BE$19</v>
      </c>
      <c r="BF1967" s="175" t="str">
        <f t="shared" si="2302"/>
        <v>BF$19</v>
      </c>
      <c r="BG1967" s="175" t="str">
        <f t="shared" si="2302"/>
        <v>BG$19</v>
      </c>
      <c r="BH1967" s="175" t="str">
        <f t="shared" si="2302"/>
        <v>BH$19</v>
      </c>
      <c r="BI1967" s="175" t="str">
        <f t="shared" si="2302"/>
        <v>BI$19</v>
      </c>
      <c r="BJ1967" s="175" t="str">
        <f t="shared" si="2302"/>
        <v>BJ$19</v>
      </c>
      <c r="BK1967" s="175" t="str">
        <f t="shared" si="2302"/>
        <v>BK$19</v>
      </c>
      <c r="BL1967" s="175" t="str">
        <f t="shared" si="2302"/>
        <v>BL$19</v>
      </c>
      <c r="BM1967" s="175" t="str">
        <f t="shared" si="2302"/>
        <v>BM$19</v>
      </c>
      <c r="BN1967" s="175" t="str">
        <f t="shared" si="2302"/>
        <v>BN$19</v>
      </c>
      <c r="BO1967" s="175" t="str">
        <f t="shared" si="2302"/>
        <v>BO$19</v>
      </c>
      <c r="BP1967" s="175" t="str">
        <f t="shared" si="2302"/>
        <v>BP$19</v>
      </c>
      <c r="BQ1967" s="175" t="str">
        <f t="shared" si="2302"/>
        <v>BQ$19</v>
      </c>
      <c r="BR1967" s="175" t="str">
        <f t="shared" si="2302"/>
        <v>BR$19</v>
      </c>
      <c r="BS1967" s="175" t="str">
        <f t="shared" si="2302"/>
        <v>BS$19</v>
      </c>
      <c r="BT1967" s="175" t="str">
        <f t="shared" si="2302"/>
        <v>BT$19</v>
      </c>
      <c r="BU1967" s="175" t="str">
        <f t="shared" si="2302"/>
        <v>BU$19</v>
      </c>
      <c r="BV1967" s="175" t="str">
        <f t="shared" si="2302"/>
        <v>BV$19</v>
      </c>
      <c r="BW1967" s="175" t="str">
        <f t="shared" si="2302"/>
        <v>BW$19</v>
      </c>
      <c r="BX1967" s="175" t="str">
        <f t="shared" si="2302"/>
        <v>BX$19</v>
      </c>
      <c r="BY1967" s="175" t="str">
        <f t="shared" si="2302"/>
        <v>BY$19</v>
      </c>
      <c r="BZ1967" s="175" t="str">
        <f t="shared" si="2302"/>
        <v>BZ$19</v>
      </c>
      <c r="CA1967" s="175" t="str">
        <f t="shared" si="2302"/>
        <v>CA$19</v>
      </c>
      <c r="CB1967" s="175" t="str">
        <f t="shared" si="2302"/>
        <v>CB$19</v>
      </c>
      <c r="CC1967" s="175" t="str">
        <f t="shared" si="2302"/>
        <v>CC$19</v>
      </c>
      <c r="CD1967" s="175" t="str">
        <f t="shared" si="2302"/>
        <v>CD$19</v>
      </c>
      <c r="CE1967" s="175" t="str">
        <f t="shared" ref="CE1967:CK1967" si="2303">CE1950</f>
        <v>CE$19</v>
      </c>
      <c r="CF1967" s="175" t="str">
        <f t="shared" si="2303"/>
        <v>CF$19</v>
      </c>
      <c r="CG1967" s="175" t="str">
        <f t="shared" si="2303"/>
        <v>CG$19</v>
      </c>
      <c r="CH1967" s="175" t="str">
        <f t="shared" si="2303"/>
        <v>CH$19</v>
      </c>
      <c r="CI1967" s="175" t="str">
        <f t="shared" si="2303"/>
        <v>CI$19</v>
      </c>
      <c r="CJ1967" s="175" t="str">
        <f t="shared" si="2303"/>
        <v>CJ$19</v>
      </c>
      <c r="CK1967" s="175" t="str">
        <f t="shared" si="2303"/>
        <v>CK$19</v>
      </c>
    </row>
    <row r="1969" spans="2:89" x14ac:dyDescent="0.35">
      <c r="B1969" s="171" t="s">
        <v>490</v>
      </c>
      <c r="E1969" s="8"/>
      <c r="H1969" s="170"/>
      <c r="I1969" s="172"/>
      <c r="J1969" s="172"/>
      <c r="K1969" s="193"/>
      <c r="L1969" s="193"/>
      <c r="M1969" s="193"/>
      <c r="N1969" s="193"/>
      <c r="O1969" s="193"/>
      <c r="P1969" s="193"/>
      <c r="R1969" s="194"/>
      <c r="S1969" s="170"/>
      <c r="T1969" s="170"/>
      <c r="U1969" s="170"/>
      <c r="V1969" s="170"/>
      <c r="W1969" s="170"/>
      <c r="X1969" s="170"/>
      <c r="Y1969" s="170"/>
      <c r="Z1969" s="170"/>
      <c r="AA1969" s="170"/>
      <c r="AB1969" s="170"/>
      <c r="AC1969" s="170"/>
      <c r="AD1969" s="170"/>
      <c r="AE1969" s="170"/>
      <c r="AF1969" s="170"/>
      <c r="AG1969" s="170"/>
      <c r="AH1969" s="170"/>
      <c r="AI1969" s="170"/>
      <c r="AJ1969" s="170"/>
      <c r="AK1969" s="170"/>
      <c r="AL1969" s="170"/>
      <c r="AM1969" s="170"/>
      <c r="AN1969" s="170"/>
      <c r="AO1969" s="170"/>
      <c r="AP1969" s="170"/>
      <c r="AQ1969" s="170"/>
      <c r="AR1969" s="170"/>
      <c r="AS1969" s="170"/>
      <c r="AT1969" s="170"/>
      <c r="AU1969" s="170"/>
      <c r="AV1969" s="170"/>
      <c r="AW1969" s="170"/>
      <c r="AX1969" s="170"/>
      <c r="AY1969" s="170"/>
      <c r="AZ1969" s="170"/>
      <c r="BA1969" s="170"/>
      <c r="BB1969" s="170"/>
      <c r="BC1969" s="170"/>
      <c r="BD1969" s="170"/>
      <c r="BE1969" s="170"/>
      <c r="BF1969" s="170"/>
      <c r="BG1969" s="170"/>
      <c r="BH1969" s="170"/>
      <c r="BI1969" s="170"/>
      <c r="BJ1969" s="170"/>
      <c r="BK1969" s="170"/>
      <c r="BL1969" s="170"/>
      <c r="BM1969" s="170"/>
      <c r="BN1969" s="170"/>
      <c r="BO1969" s="170"/>
      <c r="BP1969" s="170"/>
      <c r="BQ1969" s="170"/>
      <c r="BR1969" s="170"/>
      <c r="BS1969" s="170"/>
      <c r="BT1969" s="170"/>
      <c r="BU1969" s="170"/>
      <c r="BV1969" s="170"/>
      <c r="BW1969" s="170"/>
      <c r="BX1969" s="170"/>
      <c r="BY1969" s="170"/>
      <c r="BZ1969" s="170"/>
      <c r="CA1969" s="170"/>
      <c r="CB1969" s="170"/>
      <c r="CC1969" s="170"/>
      <c r="CD1969" s="170"/>
      <c r="CE1969" s="170"/>
      <c r="CF1969" s="170"/>
      <c r="CG1969" s="170"/>
      <c r="CH1969" s="170"/>
      <c r="CI1969" s="170"/>
      <c r="CJ1969" s="170"/>
      <c r="CK1969" s="170"/>
    </row>
    <row r="1970" spans="2:89" x14ac:dyDescent="0.35">
      <c r="B1970" s="171" t="s">
        <v>492</v>
      </c>
      <c r="E1970" s="8"/>
      <c r="H1970" s="170"/>
      <c r="I1970" s="172"/>
      <c r="J1970" s="172"/>
      <c r="K1970" s="193"/>
      <c r="L1970" s="193"/>
      <c r="M1970" s="193"/>
      <c r="N1970" s="193"/>
      <c r="O1970" s="193"/>
      <c r="P1970" s="193"/>
      <c r="R1970" s="194"/>
      <c r="S1970" s="170"/>
      <c r="T1970" s="170"/>
      <c r="U1970" s="170"/>
      <c r="V1970" s="170"/>
      <c r="W1970" s="170"/>
      <c r="X1970" s="170"/>
      <c r="Y1970" s="170"/>
      <c r="Z1970" s="170"/>
      <c r="AA1970" s="170"/>
      <c r="AB1970" s="170"/>
      <c r="AC1970" s="170"/>
      <c r="AD1970" s="170"/>
      <c r="AE1970" s="170"/>
      <c r="AF1970" s="170"/>
      <c r="AG1970" s="170"/>
      <c r="AH1970" s="170"/>
      <c r="AI1970" s="170"/>
      <c r="AJ1970" s="170"/>
      <c r="AK1970" s="170"/>
      <c r="AL1970" s="170"/>
      <c r="AM1970" s="170"/>
      <c r="AN1970" s="170"/>
      <c r="AO1970" s="170"/>
      <c r="AP1970" s="170"/>
      <c r="AQ1970" s="170"/>
      <c r="AR1970" s="170"/>
      <c r="AS1970" s="170"/>
      <c r="AT1970" s="170"/>
      <c r="AU1970" s="170"/>
      <c r="AV1970" s="170"/>
      <c r="AW1970" s="170"/>
      <c r="AX1970" s="170"/>
      <c r="AY1970" s="170"/>
      <c r="AZ1970" s="170"/>
      <c r="BA1970" s="170"/>
      <c r="BB1970" s="170"/>
      <c r="BC1970" s="170"/>
      <c r="BD1970" s="170"/>
      <c r="BE1970" s="170"/>
      <c r="BF1970" s="170"/>
      <c r="BG1970" s="170"/>
      <c r="BH1970" s="170"/>
      <c r="BI1970" s="170"/>
      <c r="BJ1970" s="170"/>
      <c r="BK1970" s="170"/>
      <c r="BL1970" s="170"/>
      <c r="BM1970" s="170"/>
      <c r="BN1970" s="170"/>
      <c r="BO1970" s="170"/>
      <c r="BP1970" s="170"/>
      <c r="BQ1970" s="170"/>
      <c r="BR1970" s="170"/>
      <c r="BS1970" s="170"/>
      <c r="BT1970" s="170"/>
      <c r="BU1970" s="170"/>
      <c r="BV1970" s="170"/>
      <c r="BW1970" s="170"/>
      <c r="BX1970" s="170"/>
      <c r="BY1970" s="170"/>
      <c r="BZ1970" s="170"/>
      <c r="CA1970" s="170"/>
      <c r="CB1970" s="170"/>
      <c r="CC1970" s="170"/>
      <c r="CD1970" s="170"/>
      <c r="CE1970" s="170"/>
      <c r="CF1970" s="170"/>
      <c r="CG1970" s="170"/>
      <c r="CH1970" s="170"/>
      <c r="CI1970" s="170"/>
      <c r="CJ1970" s="170"/>
      <c r="CK1970" s="170"/>
    </row>
    <row r="1971" spans="2:89" x14ac:dyDescent="0.35">
      <c r="B1971" s="171" t="s">
        <v>461</v>
      </c>
      <c r="E1971" s="8"/>
      <c r="H1971" s="170"/>
      <c r="I1971" s="172"/>
      <c r="J1971" s="172"/>
      <c r="K1971" s="193"/>
      <c r="L1971" s="193"/>
      <c r="M1971" s="193"/>
      <c r="N1971" s="193"/>
      <c r="O1971" s="193"/>
      <c r="P1971" s="193"/>
      <c r="R1971" s="194"/>
      <c r="S1971" s="195" t="str">
        <f t="shared" ref="S1971:AX1971" si="2304">S$20</f>
        <v>S$16</v>
      </c>
      <c r="T1971" s="195" t="str">
        <f t="shared" si="2304"/>
        <v>T$16</v>
      </c>
      <c r="U1971" s="195" t="str">
        <f t="shared" si="2304"/>
        <v>U$16</v>
      </c>
      <c r="V1971" s="195" t="str">
        <f t="shared" si="2304"/>
        <v>V$16</v>
      </c>
      <c r="W1971" s="195" t="str">
        <f t="shared" si="2304"/>
        <v>W$16</v>
      </c>
      <c r="X1971" s="195" t="str">
        <f t="shared" si="2304"/>
        <v>X$16</v>
      </c>
      <c r="Y1971" s="195" t="str">
        <f t="shared" si="2304"/>
        <v>Y$16</v>
      </c>
      <c r="Z1971" s="195" t="str">
        <f t="shared" si="2304"/>
        <v>Z$16</v>
      </c>
      <c r="AA1971" s="195" t="str">
        <f t="shared" si="2304"/>
        <v>AA$16</v>
      </c>
      <c r="AB1971" s="195" t="str">
        <f t="shared" si="2304"/>
        <v>AB$16</v>
      </c>
      <c r="AC1971" s="195" t="str">
        <f t="shared" si="2304"/>
        <v>AC$16</v>
      </c>
      <c r="AD1971" s="195" t="str">
        <f t="shared" si="2304"/>
        <v>AD$16</v>
      </c>
      <c r="AE1971" s="195" t="str">
        <f t="shared" si="2304"/>
        <v>AE$16</v>
      </c>
      <c r="AF1971" s="195" t="str">
        <f t="shared" si="2304"/>
        <v>AF$16</v>
      </c>
      <c r="AG1971" s="195" t="str">
        <f t="shared" si="2304"/>
        <v>AG$16</v>
      </c>
      <c r="AH1971" s="195" t="str">
        <f t="shared" si="2304"/>
        <v>AH$16</v>
      </c>
      <c r="AI1971" s="195" t="str">
        <f t="shared" si="2304"/>
        <v>AI$16</v>
      </c>
      <c r="AJ1971" s="195" t="str">
        <f t="shared" si="2304"/>
        <v>AJ$16</v>
      </c>
      <c r="AK1971" s="195" t="str">
        <f t="shared" si="2304"/>
        <v>AK$16</v>
      </c>
      <c r="AL1971" s="195" t="str">
        <f t="shared" si="2304"/>
        <v>AL$16</v>
      </c>
      <c r="AM1971" s="195" t="str">
        <f t="shared" si="2304"/>
        <v>AM$16</v>
      </c>
      <c r="AN1971" s="195" t="str">
        <f t="shared" si="2304"/>
        <v>AN$16</v>
      </c>
      <c r="AO1971" s="195" t="str">
        <f t="shared" si="2304"/>
        <v>AO$16</v>
      </c>
      <c r="AP1971" s="195" t="str">
        <f t="shared" si="2304"/>
        <v>AP$16</v>
      </c>
      <c r="AQ1971" s="195" t="str">
        <f t="shared" si="2304"/>
        <v>AQ$16</v>
      </c>
      <c r="AR1971" s="195" t="str">
        <f t="shared" si="2304"/>
        <v>AR$16</v>
      </c>
      <c r="AS1971" s="195" t="str">
        <f t="shared" si="2304"/>
        <v>AS$16</v>
      </c>
      <c r="AT1971" s="195" t="str">
        <f t="shared" si="2304"/>
        <v>AT$16</v>
      </c>
      <c r="AU1971" s="195" t="str">
        <f t="shared" si="2304"/>
        <v>AU$16</v>
      </c>
      <c r="AV1971" s="195" t="str">
        <f t="shared" si="2304"/>
        <v>AV$16</v>
      </c>
      <c r="AW1971" s="195" t="str">
        <f t="shared" si="2304"/>
        <v>AW$16</v>
      </c>
      <c r="AX1971" s="195" t="str">
        <f t="shared" si="2304"/>
        <v>AX$16</v>
      </c>
      <c r="AY1971" s="195" t="str">
        <f t="shared" ref="AY1971:CD1971" si="2305">AY$20</f>
        <v>AY$16</v>
      </c>
      <c r="AZ1971" s="195" t="str">
        <f t="shared" si="2305"/>
        <v>AZ$16</v>
      </c>
      <c r="BA1971" s="195" t="str">
        <f t="shared" si="2305"/>
        <v>BA$16</v>
      </c>
      <c r="BB1971" s="195" t="str">
        <f t="shared" si="2305"/>
        <v>BB$16</v>
      </c>
      <c r="BC1971" s="195" t="str">
        <f t="shared" si="2305"/>
        <v>BC$16</v>
      </c>
      <c r="BD1971" s="195" t="str">
        <f t="shared" si="2305"/>
        <v>BD$16</v>
      </c>
      <c r="BE1971" s="195" t="str">
        <f t="shared" si="2305"/>
        <v>BE$16</v>
      </c>
      <c r="BF1971" s="195" t="str">
        <f t="shared" si="2305"/>
        <v>BF$16</v>
      </c>
      <c r="BG1971" s="195" t="str">
        <f t="shared" si="2305"/>
        <v>BG$16</v>
      </c>
      <c r="BH1971" s="195" t="str">
        <f t="shared" si="2305"/>
        <v>BH$16</v>
      </c>
      <c r="BI1971" s="195" t="str">
        <f t="shared" si="2305"/>
        <v>BI$16</v>
      </c>
      <c r="BJ1971" s="195" t="str">
        <f t="shared" si="2305"/>
        <v>BJ$16</v>
      </c>
      <c r="BK1971" s="195" t="str">
        <f t="shared" si="2305"/>
        <v>BK$16</v>
      </c>
      <c r="BL1971" s="195" t="str">
        <f t="shared" si="2305"/>
        <v>BL$16</v>
      </c>
      <c r="BM1971" s="195" t="str">
        <f t="shared" si="2305"/>
        <v>BM$16</v>
      </c>
      <c r="BN1971" s="195" t="str">
        <f t="shared" si="2305"/>
        <v>BN$16</v>
      </c>
      <c r="BO1971" s="195" t="str">
        <f t="shared" si="2305"/>
        <v>BO$16</v>
      </c>
      <c r="BP1971" s="195" t="str">
        <f t="shared" si="2305"/>
        <v>BP$16</v>
      </c>
      <c r="BQ1971" s="195" t="str">
        <f t="shared" si="2305"/>
        <v>BQ$16</v>
      </c>
      <c r="BR1971" s="195" t="str">
        <f t="shared" si="2305"/>
        <v>BR$16</v>
      </c>
      <c r="BS1971" s="195" t="str">
        <f t="shared" si="2305"/>
        <v>BS$16</v>
      </c>
      <c r="BT1971" s="195" t="str">
        <f t="shared" si="2305"/>
        <v>BT$16</v>
      </c>
      <c r="BU1971" s="195" t="str">
        <f t="shared" si="2305"/>
        <v>BU$16</v>
      </c>
      <c r="BV1971" s="195" t="str">
        <f t="shared" si="2305"/>
        <v>BV$16</v>
      </c>
      <c r="BW1971" s="195" t="str">
        <f t="shared" si="2305"/>
        <v>BW$16</v>
      </c>
      <c r="BX1971" s="195" t="str">
        <f t="shared" si="2305"/>
        <v>BX$16</v>
      </c>
      <c r="BY1971" s="195" t="str">
        <f t="shared" si="2305"/>
        <v>BY$16</v>
      </c>
      <c r="BZ1971" s="195" t="str">
        <f t="shared" si="2305"/>
        <v>BZ$16</v>
      </c>
      <c r="CA1971" s="195" t="str">
        <f t="shared" si="2305"/>
        <v>CA$16</v>
      </c>
      <c r="CB1971" s="195" t="str">
        <f t="shared" si="2305"/>
        <v>CB$16</v>
      </c>
      <c r="CC1971" s="195" t="str">
        <f t="shared" si="2305"/>
        <v>CC$16</v>
      </c>
      <c r="CD1971" s="195" t="str">
        <f t="shared" si="2305"/>
        <v>CD$16</v>
      </c>
      <c r="CE1971" s="195" t="str">
        <f t="shared" ref="CE1971:CK1971" si="2306">CE$20</f>
        <v>CE$16</v>
      </c>
      <c r="CF1971" s="195" t="str">
        <f t="shared" si="2306"/>
        <v>CF$16</v>
      </c>
      <c r="CG1971" s="195" t="str">
        <f t="shared" si="2306"/>
        <v>CG$16</v>
      </c>
      <c r="CH1971" s="195" t="str">
        <f t="shared" si="2306"/>
        <v>CH$16</v>
      </c>
      <c r="CI1971" s="195" t="str">
        <f t="shared" si="2306"/>
        <v>CI$16</v>
      </c>
      <c r="CJ1971" s="195" t="str">
        <f t="shared" si="2306"/>
        <v>CJ$16</v>
      </c>
      <c r="CK1971" s="195" t="str">
        <f t="shared" si="2306"/>
        <v>CK$16</v>
      </c>
    </row>
    <row r="1972" spans="2:89" x14ac:dyDescent="0.35">
      <c r="B1972" s="171" t="s">
        <v>462</v>
      </c>
      <c r="E1972" s="8"/>
      <c r="H1972" s="196"/>
      <c r="I1972" s="197"/>
      <c r="J1972" s="197"/>
      <c r="K1972" s="198"/>
      <c r="L1972" s="198"/>
      <c r="M1972" s="198"/>
      <c r="N1972" s="198"/>
      <c r="O1972" s="198"/>
      <c r="P1972" s="198"/>
      <c r="R1972" s="198"/>
      <c r="S1972" s="195" t="str">
        <f t="shared" ref="S1972:AX1972" si="2307">S$21</f>
        <v>S$17</v>
      </c>
      <c r="T1972" s="195" t="str">
        <f t="shared" si="2307"/>
        <v>T$17</v>
      </c>
      <c r="U1972" s="195" t="str">
        <f t="shared" si="2307"/>
        <v>U$17</v>
      </c>
      <c r="V1972" s="195" t="str">
        <f t="shared" si="2307"/>
        <v>V$17</v>
      </c>
      <c r="W1972" s="195" t="str">
        <f t="shared" si="2307"/>
        <v>W$17</v>
      </c>
      <c r="X1972" s="195" t="str">
        <f t="shared" si="2307"/>
        <v>X$17</v>
      </c>
      <c r="Y1972" s="195" t="str">
        <f t="shared" si="2307"/>
        <v>Y$17</v>
      </c>
      <c r="Z1972" s="195" t="str">
        <f t="shared" si="2307"/>
        <v>Z$17</v>
      </c>
      <c r="AA1972" s="195" t="str">
        <f t="shared" si="2307"/>
        <v>AA$17</v>
      </c>
      <c r="AB1972" s="195" t="str">
        <f t="shared" si="2307"/>
        <v>AB$17</v>
      </c>
      <c r="AC1972" s="195" t="str">
        <f t="shared" si="2307"/>
        <v>AC$17</v>
      </c>
      <c r="AD1972" s="195" t="str">
        <f t="shared" si="2307"/>
        <v>AD$17</v>
      </c>
      <c r="AE1972" s="195" t="str">
        <f t="shared" si="2307"/>
        <v>AE$17</v>
      </c>
      <c r="AF1972" s="195" t="str">
        <f t="shared" si="2307"/>
        <v>AF$17</v>
      </c>
      <c r="AG1972" s="195" t="str">
        <f t="shared" si="2307"/>
        <v>AG$17</v>
      </c>
      <c r="AH1972" s="195" t="str">
        <f t="shared" si="2307"/>
        <v>AH$17</v>
      </c>
      <c r="AI1972" s="195" t="str">
        <f t="shared" si="2307"/>
        <v>AI$17</v>
      </c>
      <c r="AJ1972" s="195" t="str">
        <f t="shared" si="2307"/>
        <v>AJ$17</v>
      </c>
      <c r="AK1972" s="195" t="str">
        <f t="shared" si="2307"/>
        <v>AK$17</v>
      </c>
      <c r="AL1972" s="195" t="str">
        <f t="shared" si="2307"/>
        <v>AL$17</v>
      </c>
      <c r="AM1972" s="195" t="str">
        <f t="shared" si="2307"/>
        <v>AM$17</v>
      </c>
      <c r="AN1972" s="195" t="str">
        <f t="shared" si="2307"/>
        <v>AN$17</v>
      </c>
      <c r="AO1972" s="195" t="str">
        <f t="shared" si="2307"/>
        <v>AO$17</v>
      </c>
      <c r="AP1972" s="195" t="str">
        <f t="shared" si="2307"/>
        <v>AP$17</v>
      </c>
      <c r="AQ1972" s="195" t="str">
        <f t="shared" si="2307"/>
        <v>AQ$17</v>
      </c>
      <c r="AR1972" s="195" t="str">
        <f t="shared" si="2307"/>
        <v>AR$17</v>
      </c>
      <c r="AS1972" s="195" t="str">
        <f t="shared" si="2307"/>
        <v>AS$17</v>
      </c>
      <c r="AT1972" s="195" t="str">
        <f t="shared" si="2307"/>
        <v>AT$17</v>
      </c>
      <c r="AU1972" s="195" t="str">
        <f t="shared" si="2307"/>
        <v>AU$17</v>
      </c>
      <c r="AV1972" s="195" t="str">
        <f t="shared" si="2307"/>
        <v>AV$17</v>
      </c>
      <c r="AW1972" s="195" t="str">
        <f t="shared" si="2307"/>
        <v>AW$17</v>
      </c>
      <c r="AX1972" s="195" t="str">
        <f t="shared" si="2307"/>
        <v>AX$17</v>
      </c>
      <c r="AY1972" s="195" t="str">
        <f t="shared" ref="AY1972:CD1972" si="2308">AY$21</f>
        <v>AY$17</v>
      </c>
      <c r="AZ1972" s="195" t="str">
        <f t="shared" si="2308"/>
        <v>AZ$17</v>
      </c>
      <c r="BA1972" s="195" t="str">
        <f t="shared" si="2308"/>
        <v>BA$17</v>
      </c>
      <c r="BB1972" s="195" t="str">
        <f t="shared" si="2308"/>
        <v>BB$17</v>
      </c>
      <c r="BC1972" s="195" t="str">
        <f t="shared" si="2308"/>
        <v>BC$17</v>
      </c>
      <c r="BD1972" s="195" t="str">
        <f t="shared" si="2308"/>
        <v>BD$17</v>
      </c>
      <c r="BE1972" s="195" t="str">
        <f t="shared" si="2308"/>
        <v>BE$17</v>
      </c>
      <c r="BF1972" s="195" t="str">
        <f t="shared" si="2308"/>
        <v>BF$17</v>
      </c>
      <c r="BG1972" s="195" t="str">
        <f t="shared" si="2308"/>
        <v>BG$17</v>
      </c>
      <c r="BH1972" s="195" t="str">
        <f t="shared" si="2308"/>
        <v>BH$17</v>
      </c>
      <c r="BI1972" s="195" t="str">
        <f t="shared" si="2308"/>
        <v>BI$17</v>
      </c>
      <c r="BJ1972" s="195" t="str">
        <f t="shared" si="2308"/>
        <v>BJ$17</v>
      </c>
      <c r="BK1972" s="195" t="str">
        <f t="shared" si="2308"/>
        <v>BK$17</v>
      </c>
      <c r="BL1972" s="195" t="str">
        <f t="shared" si="2308"/>
        <v>BL$17</v>
      </c>
      <c r="BM1972" s="195" t="str">
        <f t="shared" si="2308"/>
        <v>BM$17</v>
      </c>
      <c r="BN1972" s="195" t="str">
        <f t="shared" si="2308"/>
        <v>BN$17</v>
      </c>
      <c r="BO1972" s="195" t="str">
        <f t="shared" si="2308"/>
        <v>BO$17</v>
      </c>
      <c r="BP1972" s="195" t="str">
        <f t="shared" si="2308"/>
        <v>BP$17</v>
      </c>
      <c r="BQ1972" s="195" t="str">
        <f t="shared" si="2308"/>
        <v>BQ$17</v>
      </c>
      <c r="BR1972" s="195" t="str">
        <f t="shared" si="2308"/>
        <v>BR$17</v>
      </c>
      <c r="BS1972" s="195" t="str">
        <f t="shared" si="2308"/>
        <v>BS$17</v>
      </c>
      <c r="BT1972" s="195" t="str">
        <f t="shared" si="2308"/>
        <v>BT$17</v>
      </c>
      <c r="BU1972" s="195" t="str">
        <f t="shared" si="2308"/>
        <v>BU$17</v>
      </c>
      <c r="BV1972" s="195" t="str">
        <f t="shared" si="2308"/>
        <v>BV$17</v>
      </c>
      <c r="BW1972" s="195" t="str">
        <f t="shared" si="2308"/>
        <v>BW$17</v>
      </c>
      <c r="BX1972" s="195" t="str">
        <f t="shared" si="2308"/>
        <v>BX$17</v>
      </c>
      <c r="BY1972" s="195" t="str">
        <f t="shared" si="2308"/>
        <v>BY$17</v>
      </c>
      <c r="BZ1972" s="195" t="str">
        <f t="shared" si="2308"/>
        <v>BZ$17</v>
      </c>
      <c r="CA1972" s="195" t="str">
        <f t="shared" si="2308"/>
        <v>CA$17</v>
      </c>
      <c r="CB1972" s="195" t="str">
        <f t="shared" si="2308"/>
        <v>CB$17</v>
      </c>
      <c r="CC1972" s="195" t="str">
        <f t="shared" si="2308"/>
        <v>CC$17</v>
      </c>
      <c r="CD1972" s="195" t="str">
        <f t="shared" si="2308"/>
        <v>CD$17</v>
      </c>
      <c r="CE1972" s="195" t="str">
        <f t="shared" ref="CE1972:CK1972" si="2309">CE$21</f>
        <v>CE$17</v>
      </c>
      <c r="CF1972" s="195" t="str">
        <f t="shared" si="2309"/>
        <v>CF$17</v>
      </c>
      <c r="CG1972" s="195" t="str">
        <f t="shared" si="2309"/>
        <v>CG$17</v>
      </c>
      <c r="CH1972" s="195" t="str">
        <f t="shared" si="2309"/>
        <v>CH$17</v>
      </c>
      <c r="CI1972" s="195" t="str">
        <f t="shared" si="2309"/>
        <v>CI$17</v>
      </c>
      <c r="CJ1972" s="195" t="str">
        <f t="shared" si="2309"/>
        <v>CJ$17</v>
      </c>
      <c r="CK1972" s="195" t="str">
        <f t="shared" si="2309"/>
        <v>CK$17</v>
      </c>
    </row>
    <row r="1973" spans="2:89" x14ac:dyDescent="0.35">
      <c r="B1973" s="171" t="s">
        <v>491</v>
      </c>
      <c r="E1973" s="8"/>
      <c r="H1973" s="196"/>
      <c r="I1973" s="197"/>
      <c r="J1973" s="197"/>
      <c r="K1973" s="198"/>
      <c r="L1973" s="198"/>
      <c r="M1973" s="198"/>
      <c r="N1973" s="198"/>
      <c r="O1973" s="198"/>
      <c r="P1973" s="198"/>
      <c r="R1973" s="198"/>
      <c r="S1973" s="186"/>
      <c r="T1973" s="186"/>
      <c r="U1973" s="186"/>
      <c r="V1973" s="186"/>
      <c r="W1973" s="186"/>
      <c r="X1973" s="186"/>
      <c r="Y1973" s="186"/>
      <c r="Z1973" s="186"/>
      <c r="AA1973" s="186"/>
      <c r="AB1973" s="186"/>
      <c r="AC1973" s="186"/>
      <c r="AD1973" s="186"/>
      <c r="AE1973" s="186"/>
      <c r="AF1973" s="186"/>
      <c r="AG1973" s="186"/>
      <c r="AH1973" s="186"/>
      <c r="AI1973" s="186"/>
      <c r="AJ1973" s="186"/>
      <c r="AK1973" s="186"/>
      <c r="AL1973" s="186"/>
      <c r="AM1973" s="186"/>
      <c r="AN1973" s="186"/>
      <c r="AO1973" s="186"/>
      <c r="AP1973" s="186"/>
      <c r="AQ1973" s="186"/>
      <c r="AR1973" s="186"/>
      <c r="AS1973" s="186"/>
      <c r="AT1973" s="186"/>
      <c r="AU1973" s="186"/>
      <c r="AV1973" s="186"/>
      <c r="AW1973" s="186"/>
      <c r="AX1973" s="186"/>
      <c r="AY1973" s="186"/>
      <c r="AZ1973" s="186"/>
      <c r="BA1973" s="186"/>
      <c r="BB1973" s="186"/>
      <c r="BC1973" s="186"/>
      <c r="BD1973" s="186"/>
      <c r="BE1973" s="186"/>
      <c r="BF1973" s="186"/>
      <c r="BG1973" s="186"/>
      <c r="BH1973" s="186"/>
      <c r="BI1973" s="186"/>
      <c r="BJ1973" s="186"/>
      <c r="BK1973" s="186"/>
      <c r="BL1973" s="186"/>
      <c r="BM1973" s="186"/>
      <c r="BN1973" s="186"/>
      <c r="BO1973" s="186"/>
      <c r="BP1973" s="186"/>
      <c r="BQ1973" s="186"/>
      <c r="BR1973" s="186"/>
      <c r="BS1973" s="186"/>
      <c r="BT1973" s="186"/>
      <c r="BU1973" s="186"/>
      <c r="BV1973" s="186"/>
      <c r="BW1973" s="186"/>
      <c r="BX1973" s="186"/>
      <c r="BY1973" s="186"/>
      <c r="BZ1973" s="186"/>
      <c r="CA1973" s="186"/>
      <c r="CB1973" s="186"/>
      <c r="CC1973" s="186"/>
      <c r="CD1973" s="186"/>
      <c r="CE1973" s="186"/>
      <c r="CF1973" s="186"/>
      <c r="CG1973" s="186"/>
      <c r="CH1973" s="186"/>
      <c r="CI1973" s="186"/>
      <c r="CJ1973" s="186"/>
      <c r="CK1973" s="186"/>
    </row>
    <row r="1974" spans="2:89" x14ac:dyDescent="0.35">
      <c r="B1974" s="171" t="s">
        <v>505</v>
      </c>
      <c r="E1974" s="8"/>
      <c r="H1974" s="196"/>
      <c r="I1974" s="197"/>
      <c r="J1974" s="197"/>
      <c r="K1974" s="198"/>
      <c r="L1974" s="198"/>
      <c r="M1974" s="198"/>
      <c r="N1974" s="198"/>
      <c r="O1974" s="198"/>
      <c r="P1974" s="198"/>
      <c r="R1974" s="198"/>
      <c r="S1974" s="186"/>
      <c r="T1974" s="186"/>
      <c r="U1974" s="186"/>
      <c r="V1974" s="186"/>
      <c r="W1974" s="186"/>
      <c r="X1974" s="186"/>
      <c r="Y1974" s="186"/>
      <c r="Z1974" s="186"/>
      <c r="AA1974" s="186"/>
      <c r="AB1974" s="186"/>
      <c r="AC1974" s="186"/>
      <c r="AD1974" s="186"/>
      <c r="AE1974" s="186"/>
      <c r="AF1974" s="186"/>
      <c r="AG1974" s="186"/>
      <c r="AH1974" s="186"/>
      <c r="AI1974" s="186"/>
      <c r="AJ1974" s="186"/>
      <c r="AK1974" s="186"/>
      <c r="AL1974" s="186"/>
      <c r="AM1974" s="186"/>
      <c r="AN1974" s="186"/>
      <c r="AO1974" s="186"/>
      <c r="AP1974" s="186"/>
      <c r="AQ1974" s="186"/>
      <c r="AR1974" s="186"/>
      <c r="AS1974" s="186"/>
      <c r="AT1974" s="186"/>
      <c r="AU1974" s="186"/>
      <c r="AV1974" s="186"/>
      <c r="AW1974" s="186"/>
      <c r="AX1974" s="186"/>
      <c r="AY1974" s="186"/>
      <c r="AZ1974" s="186"/>
      <c r="BA1974" s="186"/>
      <c r="BB1974" s="186"/>
      <c r="BC1974" s="186"/>
      <c r="BD1974" s="186"/>
      <c r="BE1974" s="186"/>
      <c r="BF1974" s="186"/>
      <c r="BG1974" s="186"/>
      <c r="BH1974" s="186"/>
      <c r="BI1974" s="186"/>
      <c r="BJ1974" s="186"/>
      <c r="BK1974" s="186"/>
      <c r="BL1974" s="186"/>
      <c r="BM1974" s="186"/>
      <c r="BN1974" s="186"/>
      <c r="BO1974" s="186"/>
      <c r="BP1974" s="186"/>
      <c r="BQ1974" s="186"/>
      <c r="BR1974" s="186"/>
      <c r="BS1974" s="186"/>
      <c r="BT1974" s="186"/>
      <c r="BU1974" s="186"/>
      <c r="BV1974" s="186"/>
      <c r="BW1974" s="186"/>
      <c r="BX1974" s="186"/>
      <c r="BY1974" s="186"/>
      <c r="BZ1974" s="186"/>
      <c r="CA1974" s="186"/>
      <c r="CB1974" s="186"/>
      <c r="CC1974" s="186"/>
      <c r="CD1974" s="186"/>
      <c r="CE1974" s="186"/>
      <c r="CF1974" s="186"/>
      <c r="CG1974" s="186"/>
      <c r="CH1974" s="186"/>
      <c r="CI1974" s="186"/>
      <c r="CJ1974" s="186"/>
      <c r="CK1974" s="186"/>
    </row>
    <row r="1975" spans="2:89" x14ac:dyDescent="0.35">
      <c r="B1975" s="171" t="s">
        <v>463</v>
      </c>
      <c r="E1975" s="8"/>
      <c r="H1975" s="196"/>
      <c r="I1975" s="197"/>
      <c r="J1975" s="197"/>
      <c r="K1975" s="198"/>
      <c r="L1975" s="198"/>
      <c r="M1975" s="198"/>
      <c r="N1975" s="198"/>
      <c r="O1975" s="198"/>
      <c r="P1975" s="198"/>
      <c r="R1975" s="198"/>
      <c r="S1975" s="186" t="str">
        <f t="shared" ref="S1975:AX1975" si="2310">S$22</f>
        <v>S$18</v>
      </c>
      <c r="T1975" s="186" t="str">
        <f t="shared" si="2310"/>
        <v>T$18</v>
      </c>
      <c r="U1975" s="186" t="str">
        <f t="shared" si="2310"/>
        <v>U$18</v>
      </c>
      <c r="V1975" s="186" t="str">
        <f t="shared" si="2310"/>
        <v>V$18</v>
      </c>
      <c r="W1975" s="186" t="str">
        <f t="shared" si="2310"/>
        <v>W$18</v>
      </c>
      <c r="X1975" s="186" t="str">
        <f t="shared" si="2310"/>
        <v>X$18</v>
      </c>
      <c r="Y1975" s="186" t="str">
        <f t="shared" si="2310"/>
        <v>Y$18</v>
      </c>
      <c r="Z1975" s="186" t="str">
        <f t="shared" si="2310"/>
        <v>Z$18</v>
      </c>
      <c r="AA1975" s="186" t="str">
        <f t="shared" si="2310"/>
        <v>AA$18</v>
      </c>
      <c r="AB1975" s="186" t="str">
        <f t="shared" si="2310"/>
        <v>AB$18</v>
      </c>
      <c r="AC1975" s="186" t="str">
        <f t="shared" si="2310"/>
        <v>AC$18</v>
      </c>
      <c r="AD1975" s="186" t="str">
        <f t="shared" si="2310"/>
        <v>AD$18</v>
      </c>
      <c r="AE1975" s="186" t="str">
        <f t="shared" si="2310"/>
        <v>AE$18</v>
      </c>
      <c r="AF1975" s="186" t="str">
        <f t="shared" si="2310"/>
        <v>AF$18</v>
      </c>
      <c r="AG1975" s="186" t="str">
        <f t="shared" si="2310"/>
        <v>AG$18</v>
      </c>
      <c r="AH1975" s="186" t="str">
        <f t="shared" si="2310"/>
        <v>AH$18</v>
      </c>
      <c r="AI1975" s="186" t="str">
        <f t="shared" si="2310"/>
        <v>AI$18</v>
      </c>
      <c r="AJ1975" s="186" t="str">
        <f t="shared" si="2310"/>
        <v>AJ$18</v>
      </c>
      <c r="AK1975" s="186" t="str">
        <f t="shared" si="2310"/>
        <v>AK$18</v>
      </c>
      <c r="AL1975" s="186" t="str">
        <f t="shared" si="2310"/>
        <v>AL$18</v>
      </c>
      <c r="AM1975" s="186" t="str">
        <f t="shared" si="2310"/>
        <v>AM$18</v>
      </c>
      <c r="AN1975" s="186" t="str">
        <f t="shared" si="2310"/>
        <v>AN$18</v>
      </c>
      <c r="AO1975" s="186" t="str">
        <f t="shared" si="2310"/>
        <v>AO$18</v>
      </c>
      <c r="AP1975" s="186" t="str">
        <f t="shared" si="2310"/>
        <v>AP$18</v>
      </c>
      <c r="AQ1975" s="186" t="str">
        <f t="shared" si="2310"/>
        <v>AQ$18</v>
      </c>
      <c r="AR1975" s="186" t="str">
        <f t="shared" si="2310"/>
        <v>AR$18</v>
      </c>
      <c r="AS1975" s="186" t="str">
        <f t="shared" si="2310"/>
        <v>AS$18</v>
      </c>
      <c r="AT1975" s="186" t="str">
        <f t="shared" si="2310"/>
        <v>AT$18</v>
      </c>
      <c r="AU1975" s="186" t="str">
        <f t="shared" si="2310"/>
        <v>AU$18</v>
      </c>
      <c r="AV1975" s="186" t="str">
        <f t="shared" si="2310"/>
        <v>AV$18</v>
      </c>
      <c r="AW1975" s="186" t="str">
        <f t="shared" si="2310"/>
        <v>AW$18</v>
      </c>
      <c r="AX1975" s="186" t="str">
        <f t="shared" si="2310"/>
        <v>AX$18</v>
      </c>
      <c r="AY1975" s="186" t="str">
        <f t="shared" ref="AY1975:CD1975" si="2311">AY$22</f>
        <v>AY$18</v>
      </c>
      <c r="AZ1975" s="186" t="str">
        <f t="shared" si="2311"/>
        <v>AZ$18</v>
      </c>
      <c r="BA1975" s="186" t="str">
        <f t="shared" si="2311"/>
        <v>BA$18</v>
      </c>
      <c r="BB1975" s="186" t="str">
        <f t="shared" si="2311"/>
        <v>BB$18</v>
      </c>
      <c r="BC1975" s="186" t="str">
        <f t="shared" si="2311"/>
        <v>BC$18</v>
      </c>
      <c r="BD1975" s="186" t="str">
        <f t="shared" si="2311"/>
        <v>BD$18</v>
      </c>
      <c r="BE1975" s="186" t="str">
        <f t="shared" si="2311"/>
        <v>BE$18</v>
      </c>
      <c r="BF1975" s="186" t="str">
        <f t="shared" si="2311"/>
        <v>BF$18</v>
      </c>
      <c r="BG1975" s="186" t="str">
        <f t="shared" si="2311"/>
        <v>BG$18</v>
      </c>
      <c r="BH1975" s="186" t="str">
        <f t="shared" si="2311"/>
        <v>BH$18</v>
      </c>
      <c r="BI1975" s="186" t="str">
        <f t="shared" si="2311"/>
        <v>BI$18</v>
      </c>
      <c r="BJ1975" s="186" t="str">
        <f t="shared" si="2311"/>
        <v>BJ$18</v>
      </c>
      <c r="BK1975" s="186" t="str">
        <f t="shared" si="2311"/>
        <v>BK$18</v>
      </c>
      <c r="BL1975" s="186" t="str">
        <f t="shared" si="2311"/>
        <v>BL$18</v>
      </c>
      <c r="BM1975" s="186" t="str">
        <f t="shared" si="2311"/>
        <v>BM$18</v>
      </c>
      <c r="BN1975" s="186" t="str">
        <f t="shared" si="2311"/>
        <v>BN$18</v>
      </c>
      <c r="BO1975" s="186" t="str">
        <f t="shared" si="2311"/>
        <v>BO$18</v>
      </c>
      <c r="BP1975" s="186" t="str">
        <f t="shared" si="2311"/>
        <v>BP$18</v>
      </c>
      <c r="BQ1975" s="186" t="str">
        <f t="shared" si="2311"/>
        <v>BQ$18</v>
      </c>
      <c r="BR1975" s="186" t="str">
        <f t="shared" si="2311"/>
        <v>BR$18</v>
      </c>
      <c r="BS1975" s="186" t="str">
        <f t="shared" si="2311"/>
        <v>BS$18</v>
      </c>
      <c r="BT1975" s="186" t="str">
        <f t="shared" si="2311"/>
        <v>BT$18</v>
      </c>
      <c r="BU1975" s="186" t="str">
        <f t="shared" si="2311"/>
        <v>BU$18</v>
      </c>
      <c r="BV1975" s="186" t="str">
        <f t="shared" si="2311"/>
        <v>BV$18</v>
      </c>
      <c r="BW1975" s="186" t="str">
        <f t="shared" si="2311"/>
        <v>BW$18</v>
      </c>
      <c r="BX1975" s="186" t="str">
        <f t="shared" si="2311"/>
        <v>BX$18</v>
      </c>
      <c r="BY1975" s="186" t="str">
        <f t="shared" si="2311"/>
        <v>BY$18</v>
      </c>
      <c r="BZ1975" s="186" t="str">
        <f t="shared" si="2311"/>
        <v>BZ$18</v>
      </c>
      <c r="CA1975" s="186" t="str">
        <f t="shared" si="2311"/>
        <v>CA$18</v>
      </c>
      <c r="CB1975" s="186" t="str">
        <f t="shared" si="2311"/>
        <v>CB$18</v>
      </c>
      <c r="CC1975" s="186" t="str">
        <f t="shared" si="2311"/>
        <v>CC$18</v>
      </c>
      <c r="CD1975" s="186" t="str">
        <f t="shared" si="2311"/>
        <v>CD$18</v>
      </c>
      <c r="CE1975" s="186" t="str">
        <f t="shared" ref="CE1975:CK1975" si="2312">CE$22</f>
        <v>CE$18</v>
      </c>
      <c r="CF1975" s="186" t="str">
        <f t="shared" si="2312"/>
        <v>CF$18</v>
      </c>
      <c r="CG1975" s="186" t="str">
        <f t="shared" si="2312"/>
        <v>CG$18</v>
      </c>
      <c r="CH1975" s="186" t="str">
        <f t="shared" si="2312"/>
        <v>CH$18</v>
      </c>
      <c r="CI1975" s="186" t="str">
        <f t="shared" si="2312"/>
        <v>CI$18</v>
      </c>
      <c r="CJ1975" s="186" t="str">
        <f t="shared" si="2312"/>
        <v>CJ$18</v>
      </c>
      <c r="CK1975" s="186" t="str">
        <f t="shared" si="2312"/>
        <v>CK$18</v>
      </c>
    </row>
    <row r="1976" spans="2:89" x14ac:dyDescent="0.35">
      <c r="B1976" s="171" t="s">
        <v>464</v>
      </c>
      <c r="E1976" s="8"/>
      <c r="H1976" s="196"/>
      <c r="I1976" s="197"/>
      <c r="J1976" s="197"/>
      <c r="K1976" s="198"/>
      <c r="L1976" s="198"/>
      <c r="M1976" s="198"/>
      <c r="N1976" s="198"/>
      <c r="O1976" s="198"/>
      <c r="P1976" s="198"/>
      <c r="R1976" s="198"/>
      <c r="S1976" s="186" t="str">
        <f t="shared" ref="S1976:AX1976" si="2313">S$23</f>
        <v>S$19</v>
      </c>
      <c r="T1976" s="186" t="str">
        <f t="shared" si="2313"/>
        <v>T$19</v>
      </c>
      <c r="U1976" s="186" t="str">
        <f t="shared" si="2313"/>
        <v>U$19</v>
      </c>
      <c r="V1976" s="186" t="str">
        <f t="shared" si="2313"/>
        <v>V$19</v>
      </c>
      <c r="W1976" s="186" t="str">
        <f t="shared" si="2313"/>
        <v>W$19</v>
      </c>
      <c r="X1976" s="186" t="str">
        <f t="shared" si="2313"/>
        <v>X$19</v>
      </c>
      <c r="Y1976" s="186" t="str">
        <f t="shared" si="2313"/>
        <v>Y$19</v>
      </c>
      <c r="Z1976" s="186" t="str">
        <f t="shared" si="2313"/>
        <v>Z$19</v>
      </c>
      <c r="AA1976" s="186" t="str">
        <f t="shared" si="2313"/>
        <v>AA$19</v>
      </c>
      <c r="AB1976" s="186" t="str">
        <f t="shared" si="2313"/>
        <v>AB$19</v>
      </c>
      <c r="AC1976" s="186" t="str">
        <f t="shared" si="2313"/>
        <v>AC$19</v>
      </c>
      <c r="AD1976" s="186" t="str">
        <f t="shared" si="2313"/>
        <v>AD$19</v>
      </c>
      <c r="AE1976" s="186" t="str">
        <f t="shared" si="2313"/>
        <v>AE$19</v>
      </c>
      <c r="AF1976" s="186" t="str">
        <f t="shared" si="2313"/>
        <v>AF$19</v>
      </c>
      <c r="AG1976" s="186" t="str">
        <f t="shared" si="2313"/>
        <v>AG$19</v>
      </c>
      <c r="AH1976" s="186" t="str">
        <f t="shared" si="2313"/>
        <v>AH$19</v>
      </c>
      <c r="AI1976" s="186" t="str">
        <f t="shared" si="2313"/>
        <v>AI$19</v>
      </c>
      <c r="AJ1976" s="186" t="str">
        <f t="shared" si="2313"/>
        <v>AJ$19</v>
      </c>
      <c r="AK1976" s="186" t="str">
        <f t="shared" si="2313"/>
        <v>AK$19</v>
      </c>
      <c r="AL1976" s="186" t="str">
        <f t="shared" si="2313"/>
        <v>AL$19</v>
      </c>
      <c r="AM1976" s="186" t="str">
        <f t="shared" si="2313"/>
        <v>AM$19</v>
      </c>
      <c r="AN1976" s="186" t="str">
        <f t="shared" si="2313"/>
        <v>AN$19</v>
      </c>
      <c r="AO1976" s="186" t="str">
        <f t="shared" si="2313"/>
        <v>AO$19</v>
      </c>
      <c r="AP1976" s="186" t="str">
        <f t="shared" si="2313"/>
        <v>AP$19</v>
      </c>
      <c r="AQ1976" s="186" t="str">
        <f t="shared" si="2313"/>
        <v>AQ$19</v>
      </c>
      <c r="AR1976" s="186" t="str">
        <f t="shared" si="2313"/>
        <v>AR$19</v>
      </c>
      <c r="AS1976" s="186" t="str">
        <f t="shared" si="2313"/>
        <v>AS$19</v>
      </c>
      <c r="AT1976" s="186" t="str">
        <f t="shared" si="2313"/>
        <v>AT$19</v>
      </c>
      <c r="AU1976" s="186" t="str">
        <f t="shared" si="2313"/>
        <v>AU$19</v>
      </c>
      <c r="AV1976" s="186" t="str">
        <f t="shared" si="2313"/>
        <v>AV$19</v>
      </c>
      <c r="AW1976" s="186" t="str">
        <f t="shared" si="2313"/>
        <v>AW$19</v>
      </c>
      <c r="AX1976" s="186" t="str">
        <f t="shared" si="2313"/>
        <v>AX$19</v>
      </c>
      <c r="AY1976" s="186" t="str">
        <f t="shared" ref="AY1976:CD1976" si="2314">AY$23</f>
        <v>AY$19</v>
      </c>
      <c r="AZ1976" s="186" t="str">
        <f t="shared" si="2314"/>
        <v>AZ$19</v>
      </c>
      <c r="BA1976" s="186" t="str">
        <f t="shared" si="2314"/>
        <v>BA$19</v>
      </c>
      <c r="BB1976" s="186" t="str">
        <f t="shared" si="2314"/>
        <v>BB$19</v>
      </c>
      <c r="BC1976" s="186" t="str">
        <f t="shared" si="2314"/>
        <v>BC$19</v>
      </c>
      <c r="BD1976" s="186" t="str">
        <f t="shared" si="2314"/>
        <v>BD$19</v>
      </c>
      <c r="BE1976" s="186" t="str">
        <f t="shared" si="2314"/>
        <v>BE$19</v>
      </c>
      <c r="BF1976" s="186" t="str">
        <f t="shared" si="2314"/>
        <v>BF$19</v>
      </c>
      <c r="BG1976" s="186" t="str">
        <f t="shared" si="2314"/>
        <v>BG$19</v>
      </c>
      <c r="BH1976" s="186" t="str">
        <f t="shared" si="2314"/>
        <v>BH$19</v>
      </c>
      <c r="BI1976" s="186" t="str">
        <f t="shared" si="2314"/>
        <v>BI$19</v>
      </c>
      <c r="BJ1976" s="186" t="str">
        <f t="shared" si="2314"/>
        <v>BJ$19</v>
      </c>
      <c r="BK1976" s="186" t="str">
        <f t="shared" si="2314"/>
        <v>BK$19</v>
      </c>
      <c r="BL1976" s="186" t="str">
        <f t="shared" si="2314"/>
        <v>BL$19</v>
      </c>
      <c r="BM1976" s="186" t="str">
        <f t="shared" si="2314"/>
        <v>BM$19</v>
      </c>
      <c r="BN1976" s="186" t="str">
        <f t="shared" si="2314"/>
        <v>BN$19</v>
      </c>
      <c r="BO1976" s="186" t="str">
        <f t="shared" si="2314"/>
        <v>BO$19</v>
      </c>
      <c r="BP1976" s="186" t="str">
        <f t="shared" si="2314"/>
        <v>BP$19</v>
      </c>
      <c r="BQ1976" s="186" t="str">
        <f t="shared" si="2314"/>
        <v>BQ$19</v>
      </c>
      <c r="BR1976" s="186" t="str">
        <f t="shared" si="2314"/>
        <v>BR$19</v>
      </c>
      <c r="BS1976" s="186" t="str">
        <f t="shared" si="2314"/>
        <v>BS$19</v>
      </c>
      <c r="BT1976" s="186" t="str">
        <f t="shared" si="2314"/>
        <v>BT$19</v>
      </c>
      <c r="BU1976" s="186" t="str">
        <f t="shared" si="2314"/>
        <v>BU$19</v>
      </c>
      <c r="BV1976" s="186" t="str">
        <f t="shared" si="2314"/>
        <v>BV$19</v>
      </c>
      <c r="BW1976" s="186" t="str">
        <f t="shared" si="2314"/>
        <v>BW$19</v>
      </c>
      <c r="BX1976" s="186" t="str">
        <f t="shared" si="2314"/>
        <v>BX$19</v>
      </c>
      <c r="BY1976" s="186" t="str">
        <f t="shared" si="2314"/>
        <v>BY$19</v>
      </c>
      <c r="BZ1976" s="186" t="str">
        <f t="shared" si="2314"/>
        <v>BZ$19</v>
      </c>
      <c r="CA1976" s="186" t="str">
        <f t="shared" si="2314"/>
        <v>CA$19</v>
      </c>
      <c r="CB1976" s="186" t="str">
        <f t="shared" si="2314"/>
        <v>CB$19</v>
      </c>
      <c r="CC1976" s="186" t="str">
        <f t="shared" si="2314"/>
        <v>CC$19</v>
      </c>
      <c r="CD1976" s="186" t="str">
        <f t="shared" si="2314"/>
        <v>CD$19</v>
      </c>
      <c r="CE1976" s="186" t="str">
        <f t="shared" ref="CE1976:CK1976" si="2315">CE$23</f>
        <v>CE$19</v>
      </c>
      <c r="CF1976" s="186" t="str">
        <f t="shared" si="2315"/>
        <v>CF$19</v>
      </c>
      <c r="CG1976" s="186" t="str">
        <f t="shared" si="2315"/>
        <v>CG$19</v>
      </c>
      <c r="CH1976" s="186" t="str">
        <f t="shared" si="2315"/>
        <v>CH$19</v>
      </c>
      <c r="CI1976" s="186" t="str">
        <f t="shared" si="2315"/>
        <v>CI$19</v>
      </c>
      <c r="CJ1976" s="186" t="str">
        <f t="shared" si="2315"/>
        <v>CJ$19</v>
      </c>
      <c r="CK1976" s="186" t="str">
        <f t="shared" si="2315"/>
        <v>CK$19</v>
      </c>
    </row>
    <row r="1977" spans="2:89" x14ac:dyDescent="0.35">
      <c r="B1977" s="70" t="s">
        <v>167</v>
      </c>
      <c r="C1977" s="31"/>
      <c r="D1977" t="s">
        <v>768</v>
      </c>
      <c r="E1977" s="8" t="str">
        <f t="shared" ref="E1977:E1986" si="2316">ROW()&amp;" "&amp;D1977</f>
        <v>1977 SUBR-S</v>
      </c>
      <c r="F1977" t="s">
        <v>345</v>
      </c>
      <c r="G1977" s="31" t="s">
        <v>81</v>
      </c>
      <c r="H1977" s="48"/>
      <c r="I1977" s="286"/>
      <c r="J1977" s="286"/>
      <c r="K1977" s="48"/>
      <c r="L1977" s="48"/>
      <c r="M1977" s="48"/>
      <c r="N1977" s="48"/>
      <c r="O1977" s="48"/>
      <c r="P1977" s="48"/>
      <c r="R1977" s="70"/>
      <c r="S1977" s="287"/>
      <c r="T1977" s="287"/>
      <c r="U1977" s="287"/>
      <c r="V1977" s="287"/>
      <c r="W1977" s="287"/>
      <c r="X1977" s="287"/>
      <c r="Y1977" s="287"/>
      <c r="Z1977" s="287"/>
      <c r="AA1977" s="287"/>
      <c r="AB1977" s="287"/>
      <c r="AC1977" s="287"/>
      <c r="AD1977" s="287"/>
      <c r="AE1977" s="287"/>
      <c r="AF1977" s="287"/>
      <c r="AG1977" s="287"/>
      <c r="AH1977" s="287"/>
      <c r="AI1977" s="287"/>
      <c r="AJ1977" s="287"/>
      <c r="AK1977" s="287"/>
      <c r="AL1977" s="287"/>
      <c r="AM1977" s="287"/>
      <c r="AN1977" s="287"/>
      <c r="AO1977" s="287"/>
      <c r="AP1977" s="287"/>
      <c r="AQ1977" s="287"/>
      <c r="AR1977" s="287"/>
      <c r="AS1977" s="287"/>
      <c r="AT1977" s="287"/>
      <c r="AU1977" s="287"/>
      <c r="AV1977" s="287"/>
      <c r="AW1977" s="287"/>
      <c r="AX1977" s="287"/>
      <c r="AY1977" s="287"/>
      <c r="AZ1977" s="287"/>
      <c r="BA1977" s="287"/>
      <c r="BB1977" s="287"/>
      <c r="BC1977" s="287"/>
      <c r="BD1977" s="287"/>
      <c r="BE1977" s="287"/>
      <c r="BF1977" s="287"/>
      <c r="BG1977" s="287"/>
      <c r="BH1977" s="287"/>
      <c r="BI1977" s="287"/>
      <c r="BJ1977" s="287"/>
      <c r="BK1977" s="287"/>
      <c r="BL1977" s="287"/>
      <c r="BM1977" s="287"/>
      <c r="BN1977" s="287"/>
      <c r="BO1977" s="287"/>
      <c r="BP1977" s="287"/>
      <c r="BQ1977" s="287"/>
      <c r="BR1977" s="287"/>
      <c r="BS1977" s="287"/>
      <c r="BT1977" s="287"/>
      <c r="BU1977" s="287"/>
      <c r="BV1977" s="287"/>
      <c r="BW1977" s="287"/>
      <c r="BX1977" s="287"/>
      <c r="BY1977" s="287"/>
      <c r="BZ1977" s="287"/>
      <c r="CA1977" s="287"/>
      <c r="CB1977" s="287"/>
      <c r="CC1977" s="287"/>
      <c r="CD1977" s="287"/>
      <c r="CE1977" s="287"/>
      <c r="CF1977" s="287"/>
      <c r="CG1977" s="287"/>
      <c r="CH1977" s="287"/>
      <c r="CI1977" s="287"/>
      <c r="CJ1977" s="287"/>
      <c r="CK1977" s="287"/>
    </row>
    <row r="1978" spans="2:89" x14ac:dyDescent="0.35">
      <c r="B1978" s="95" t="s">
        <v>444</v>
      </c>
      <c r="C1978" s="6"/>
      <c r="D1978" t="s">
        <v>768</v>
      </c>
      <c r="E1978" s="8" t="str">
        <f t="shared" si="2316"/>
        <v>1978 SUBR-S</v>
      </c>
      <c r="G1978" s="6"/>
      <c r="H1978" s="12"/>
      <c r="I1978" s="60"/>
      <c r="J1978" s="60"/>
      <c r="S1978" s="72"/>
      <c r="T1978" s="72"/>
      <c r="U1978" s="72"/>
      <c r="V1978" s="72"/>
      <c r="W1978" s="72"/>
      <c r="X1978" s="72"/>
      <c r="Y1978" s="72"/>
      <c r="Z1978" s="72"/>
      <c r="AA1978" s="72"/>
      <c r="AB1978" s="72"/>
      <c r="AC1978" s="72"/>
      <c r="AD1978" s="72"/>
      <c r="AE1978" s="72"/>
      <c r="AF1978" s="72"/>
      <c r="AG1978" s="72"/>
      <c r="AH1978" s="72"/>
      <c r="AI1978" s="72"/>
      <c r="AJ1978" s="72"/>
      <c r="AK1978" s="72"/>
      <c r="AL1978" s="72"/>
      <c r="AM1978" s="72"/>
      <c r="AN1978" s="72"/>
      <c r="AO1978" s="72"/>
      <c r="AP1978" s="72"/>
      <c r="AQ1978" s="72"/>
      <c r="AR1978" s="72"/>
      <c r="AS1978" s="72"/>
      <c r="AT1978" s="72"/>
      <c r="AU1978" s="72"/>
      <c r="AV1978" s="72"/>
      <c r="AW1978" s="72"/>
      <c r="AX1978" s="72"/>
      <c r="AY1978" s="72"/>
      <c r="AZ1978" s="72"/>
      <c r="BA1978" s="72"/>
      <c r="BB1978" s="72"/>
      <c r="BC1978" s="72"/>
      <c r="BD1978" s="72"/>
      <c r="BE1978" s="72"/>
      <c r="BF1978" s="72"/>
      <c r="BG1978" s="72"/>
      <c r="BH1978" s="72"/>
      <c r="BI1978" s="72"/>
      <c r="BJ1978" s="72"/>
      <c r="BK1978" s="72"/>
      <c r="BL1978" s="72"/>
      <c r="BM1978" s="72"/>
      <c r="BN1978" s="72"/>
      <c r="BO1978" s="72"/>
      <c r="BP1978" s="72"/>
      <c r="BQ1978" s="72"/>
      <c r="BR1978" s="72"/>
      <c r="BS1978" s="72"/>
      <c r="BT1978" s="72"/>
      <c r="BU1978" s="72"/>
      <c r="BV1978" s="72"/>
      <c r="BW1978" s="72"/>
      <c r="BX1978" s="72"/>
      <c r="BY1978" s="72"/>
      <c r="BZ1978" s="72"/>
      <c r="CA1978" s="72"/>
      <c r="CB1978" s="72"/>
      <c r="CC1978" s="72"/>
      <c r="CD1978" s="72"/>
      <c r="CE1978" s="72"/>
      <c r="CF1978" s="72"/>
      <c r="CG1978" s="72"/>
      <c r="CH1978" s="72"/>
      <c r="CI1978" s="72"/>
      <c r="CJ1978" s="72"/>
      <c r="CK1978" s="72"/>
    </row>
    <row r="1979" spans="2:89" x14ac:dyDescent="0.35">
      <c r="B1979" s="154" t="s">
        <v>71</v>
      </c>
      <c r="C1979" s="6"/>
      <c r="D1979" t="s">
        <v>768</v>
      </c>
      <c r="E1979" s="8" t="str">
        <f t="shared" si="2316"/>
        <v>1979 SUBR-S</v>
      </c>
      <c r="G1979" s="6"/>
      <c r="K1979" s="15">
        <f>SUMIF($4:$4,K$2-1,1977:1977)</f>
        <v>0</v>
      </c>
      <c r="L1979" s="15">
        <f ca="1">K1984</f>
        <v>873.31583344098976</v>
      </c>
      <c r="M1979" s="15">
        <f ca="1">L1984</f>
        <v>559.23660365944113</v>
      </c>
      <c r="N1979" s="15">
        <f ca="1">M1984</f>
        <v>389.52072352166994</v>
      </c>
      <c r="O1979" s="15">
        <f ca="1">N1984</f>
        <v>297.8130356526824</v>
      </c>
      <c r="P1979" s="15">
        <f ca="1">O1984</f>
        <v>248.25786139645848</v>
      </c>
      <c r="R1979" s="15"/>
      <c r="S1979" s="76">
        <f t="shared" ref="S1979:AY1979" si="2317">R1984</f>
        <v>0</v>
      </c>
      <c r="T1979" s="76">
        <f t="shared" ca="1" si="2317"/>
        <v>95</v>
      </c>
      <c r="U1979" s="76">
        <f t="shared" ca="1" si="2317"/>
        <v>185.25</v>
      </c>
      <c r="V1979" s="76">
        <f t="shared" ca="1" si="2317"/>
        <v>270.98750000000001</v>
      </c>
      <c r="W1979" s="76">
        <f t="shared" ca="1" si="2317"/>
        <v>352.43812500000001</v>
      </c>
      <c r="X1979" s="76">
        <f t="shared" ca="1" si="2317"/>
        <v>429.81621875000002</v>
      </c>
      <c r="Y1979" s="76">
        <f t="shared" ca="1" si="2317"/>
        <v>503.32540781249998</v>
      </c>
      <c r="Z1979" s="76">
        <f t="shared" ca="1" si="2317"/>
        <v>573.15913742187502</v>
      </c>
      <c r="AA1979" s="76">
        <f t="shared" ca="1" si="2317"/>
        <v>639.50118055078121</v>
      </c>
      <c r="AB1979" s="76">
        <f t="shared" ca="1" si="2317"/>
        <v>702.52612152324218</v>
      </c>
      <c r="AC1979" s="76">
        <f t="shared" ca="1" si="2317"/>
        <v>762.39981544708007</v>
      </c>
      <c r="AD1979" s="76">
        <f t="shared" ca="1" si="2317"/>
        <v>819.27982467472611</v>
      </c>
      <c r="AE1979" s="76">
        <f t="shared" ca="1" si="2317"/>
        <v>873.31583344098976</v>
      </c>
      <c r="AF1979" s="76">
        <f t="shared" ca="1" si="2317"/>
        <v>839.15004176894024</v>
      </c>
      <c r="AG1979" s="76">
        <f t="shared" ca="1" si="2317"/>
        <v>806.69253968049327</v>
      </c>
      <c r="AH1979" s="76">
        <f t="shared" ca="1" si="2317"/>
        <v>775.85791269646859</v>
      </c>
      <c r="AI1979" s="76">
        <f t="shared" ca="1" si="2317"/>
        <v>746.56501706164511</v>
      </c>
      <c r="AJ1979" s="76">
        <f t="shared" ca="1" si="2317"/>
        <v>718.73676620856281</v>
      </c>
      <c r="AK1979" s="76">
        <f t="shared" ca="1" si="2317"/>
        <v>692.29992789813468</v>
      </c>
      <c r="AL1979" s="76">
        <f t="shared" ca="1" si="2317"/>
        <v>667.18493150322797</v>
      </c>
      <c r="AM1979" s="76">
        <f t="shared" ca="1" si="2317"/>
        <v>643.32568492806661</v>
      </c>
      <c r="AN1979" s="76">
        <f t="shared" ca="1" si="2317"/>
        <v>620.65940068166333</v>
      </c>
      <c r="AO1979" s="76">
        <f t="shared" ca="1" si="2317"/>
        <v>599.12643064758015</v>
      </c>
      <c r="AP1979" s="76">
        <f t="shared" ca="1" si="2317"/>
        <v>578.67010911520117</v>
      </c>
      <c r="AQ1979" s="76">
        <f t="shared" ca="1" si="2317"/>
        <v>559.23660365944113</v>
      </c>
      <c r="AR1979" s="76">
        <f t="shared" ca="1" si="2317"/>
        <v>540.77477347646902</v>
      </c>
      <c r="AS1979" s="76">
        <f t="shared" ca="1" si="2317"/>
        <v>523.23603480264558</v>
      </c>
      <c r="AT1979" s="76">
        <f t="shared" ca="1" si="2317"/>
        <v>506.57423306251331</v>
      </c>
      <c r="AU1979" s="76">
        <f t="shared" ca="1" si="2317"/>
        <v>490.74552140938761</v>
      </c>
      <c r="AV1979" s="76">
        <f t="shared" ca="1" si="2317"/>
        <v>475.70824533891823</v>
      </c>
      <c r="AW1979" s="76">
        <f t="shared" ca="1" si="2317"/>
        <v>461.42283307197232</v>
      </c>
      <c r="AX1979" s="76">
        <f t="shared" ca="1" si="2317"/>
        <v>447.85169141837372</v>
      </c>
      <c r="AY1979" s="76">
        <f t="shared" ca="1" si="2317"/>
        <v>434.95910684745502</v>
      </c>
      <c r="AZ1979" s="76">
        <f t="shared" ref="AZ1979:CE1979" ca="1" si="2318">AY1984</f>
        <v>422.71115150508228</v>
      </c>
      <c r="BA1979" s="76">
        <f t="shared" ca="1" si="2318"/>
        <v>411.07559392982819</v>
      </c>
      <c r="BB1979" s="76">
        <f t="shared" ca="1" si="2318"/>
        <v>400.02181423333678</v>
      </c>
      <c r="BC1979" s="76">
        <f t="shared" ca="1" si="2318"/>
        <v>389.52072352166994</v>
      </c>
      <c r="BD1979" s="76">
        <f t="shared" ca="1" si="2318"/>
        <v>379.54468734558645</v>
      </c>
      <c r="BE1979" s="76">
        <f t="shared" ca="1" si="2318"/>
        <v>370.06745297830713</v>
      </c>
      <c r="BF1979" s="76">
        <f t="shared" ca="1" si="2318"/>
        <v>361.0640803293918</v>
      </c>
      <c r="BG1979" s="76">
        <f t="shared" ca="1" si="2318"/>
        <v>352.51087631292222</v>
      </c>
      <c r="BH1979" s="76">
        <f t="shared" ca="1" si="2318"/>
        <v>344.38533249727612</v>
      </c>
      <c r="BI1979" s="76">
        <f t="shared" ca="1" si="2318"/>
        <v>336.66606587241233</v>
      </c>
      <c r="BJ1979" s="76">
        <f t="shared" ca="1" si="2318"/>
        <v>329.33276257879174</v>
      </c>
      <c r="BK1979" s="76">
        <f t="shared" ca="1" si="2318"/>
        <v>322.36612444985218</v>
      </c>
      <c r="BL1979" s="76">
        <f t="shared" ca="1" si="2318"/>
        <v>315.74781822735957</v>
      </c>
      <c r="BM1979" s="76">
        <f t="shared" ca="1" si="2318"/>
        <v>309.46042731599158</v>
      </c>
      <c r="BN1979" s="76">
        <f t="shared" ca="1" si="2318"/>
        <v>303.487405950192</v>
      </c>
      <c r="BO1979" s="76">
        <f t="shared" ca="1" si="2318"/>
        <v>297.8130356526824</v>
      </c>
      <c r="BP1979" s="76">
        <f t="shared" ca="1" si="2318"/>
        <v>292.42238387004829</v>
      </c>
      <c r="BQ1979" s="76">
        <f t="shared" ca="1" si="2318"/>
        <v>287.30126467654588</v>
      </c>
      <c r="BR1979" s="76">
        <f t="shared" ca="1" si="2318"/>
        <v>282.43620144271858</v>
      </c>
      <c r="BS1979" s="76">
        <f t="shared" ca="1" si="2318"/>
        <v>277.81439137058265</v>
      </c>
      <c r="BT1979" s="76">
        <f t="shared" ca="1" si="2318"/>
        <v>273.42367180205355</v>
      </c>
      <c r="BU1979" s="76">
        <f t="shared" ca="1" si="2318"/>
        <v>269.25248821195089</v>
      </c>
      <c r="BV1979" s="76">
        <f t="shared" ca="1" si="2318"/>
        <v>265.28986380135336</v>
      </c>
      <c r="BW1979" s="76">
        <f t="shared" ca="1" si="2318"/>
        <v>261.52537061128567</v>
      </c>
      <c r="BX1979" s="76">
        <f t="shared" ca="1" si="2318"/>
        <v>257.94910208072139</v>
      </c>
      <c r="BY1979" s="76">
        <f t="shared" ca="1" si="2318"/>
        <v>254.55164697668533</v>
      </c>
      <c r="BZ1979" s="76">
        <f t="shared" ca="1" si="2318"/>
        <v>251.32406462785107</v>
      </c>
      <c r="CA1979" s="76">
        <f t="shared" ca="1" si="2318"/>
        <v>248.25786139645848</v>
      </c>
      <c r="CB1979" s="76">
        <f t="shared" ca="1" si="2318"/>
        <v>245.34496832663552</v>
      </c>
      <c r="CC1979" s="76">
        <f t="shared" ca="1" si="2318"/>
        <v>242.57771991030376</v>
      </c>
      <c r="CD1979" s="76">
        <f t="shared" ca="1" si="2318"/>
        <v>239.94883391478857</v>
      </c>
      <c r="CE1979" s="76">
        <f t="shared" ca="1" si="2318"/>
        <v>237.45139221904913</v>
      </c>
      <c r="CF1979" s="76">
        <f t="shared" ref="CF1979:CK1979" ca="1" si="2319">CE1984</f>
        <v>235.07882260809666</v>
      </c>
      <c r="CG1979" s="76">
        <f t="shared" ca="1" si="2319"/>
        <v>232.82488147769183</v>
      </c>
      <c r="CH1979" s="76">
        <f t="shared" ca="1" si="2319"/>
        <v>230.68363740380724</v>
      </c>
      <c r="CI1979" s="76">
        <f t="shared" ca="1" si="2319"/>
        <v>228.64945553361687</v>
      </c>
      <c r="CJ1979" s="76">
        <f t="shared" ca="1" si="2319"/>
        <v>226.71698275693603</v>
      </c>
      <c r="CK1979" s="76">
        <f t="shared" ca="1" si="2319"/>
        <v>224.88113361908924</v>
      </c>
    </row>
    <row r="1980" spans="2:89" x14ac:dyDescent="0.35">
      <c r="B1980" s="141" t="s">
        <v>168</v>
      </c>
      <c r="D1980" t="s">
        <v>768</v>
      </c>
      <c r="E1980" s="8" t="str">
        <f t="shared" si="2316"/>
        <v>1980 SUBR-S</v>
      </c>
      <c r="G1980" t="str">
        <f>E1980</f>
        <v>1980 SUBR-S</v>
      </c>
      <c r="H1980" s="12"/>
      <c r="I1980" s="60"/>
      <c r="J1980" s="60"/>
      <c r="K1980" s="18">
        <v>100</v>
      </c>
      <c r="L1980" s="18">
        <v>1000</v>
      </c>
      <c r="M1980" s="18">
        <v>1000</v>
      </c>
      <c r="N1980" s="18">
        <v>1000</v>
      </c>
      <c r="O1980" s="18">
        <v>1000</v>
      </c>
      <c r="P1980" s="18">
        <v>1000</v>
      </c>
      <c r="R1980" s="19"/>
      <c r="S1980" s="143" cm="1">
        <f t="array" ref="S1980">INDEX($K:$P,ROW(),MATCH(S$3,$K$2:$P$2,0))</f>
        <v>100</v>
      </c>
      <c r="T1980" s="143" cm="1">
        <f t="array" ref="T1980">INDEX($K:$P,ROW(),MATCH(T$3,$K$2:$P$2,0))</f>
        <v>100</v>
      </c>
      <c r="U1980" s="143" cm="1">
        <f t="array" ref="U1980">INDEX($K:$P,ROW(),MATCH(U$3,$K$2:$P$2,0))</f>
        <v>100</v>
      </c>
      <c r="V1980" s="143" cm="1">
        <f t="array" ref="V1980">INDEX($K:$P,ROW(),MATCH(V$3,$K$2:$P$2,0))</f>
        <v>100</v>
      </c>
      <c r="W1980" s="143" cm="1">
        <f t="array" ref="W1980">INDEX($K:$P,ROW(),MATCH(W$3,$K$2:$P$2,0))</f>
        <v>100</v>
      </c>
      <c r="X1980" s="143" cm="1">
        <f t="array" ref="X1980">INDEX($K:$P,ROW(),MATCH(X$3,$K$2:$P$2,0))</f>
        <v>100</v>
      </c>
      <c r="Y1980" s="143" cm="1">
        <f t="array" ref="Y1980">INDEX($K:$P,ROW(),MATCH(Y$3,$K$2:$P$2,0))</f>
        <v>100</v>
      </c>
      <c r="Z1980" s="143" cm="1">
        <f t="array" ref="Z1980">INDEX($K:$P,ROW(),MATCH(Z$3,$K$2:$P$2,0))</f>
        <v>100</v>
      </c>
      <c r="AA1980" s="143" cm="1">
        <f t="array" ref="AA1980">INDEX($K:$P,ROW(),MATCH(AA$3,$K$2:$P$2,0))</f>
        <v>100</v>
      </c>
      <c r="AB1980" s="143" cm="1">
        <f t="array" ref="AB1980">INDEX($K:$P,ROW(),MATCH(AB$3,$K$2:$P$2,0))</f>
        <v>100</v>
      </c>
      <c r="AC1980" s="143" cm="1">
        <f t="array" ref="AC1980">INDEX($K:$P,ROW(),MATCH(AC$3,$K$2:$P$2,0))</f>
        <v>100</v>
      </c>
      <c r="AD1980" s="143" cm="1">
        <f t="array" ref="AD1980">INDEX($K:$P,ROW(),MATCH(AD$3,$K$2:$P$2,0))</f>
        <v>100</v>
      </c>
      <c r="AE1980" s="143" cm="1">
        <f t="array" ref="AE1980">INDEX($K:$P,ROW(),MATCH(AE$3,$K$2:$P$2,0))</f>
        <v>1000</v>
      </c>
      <c r="AF1980" s="143" cm="1">
        <f t="array" ref="AF1980">INDEX($K:$P,ROW(),MATCH(AF$3,$K$2:$P$2,0))</f>
        <v>1000</v>
      </c>
      <c r="AG1980" s="143" cm="1">
        <f t="array" ref="AG1980">INDEX($K:$P,ROW(),MATCH(AG$3,$K$2:$P$2,0))</f>
        <v>1000</v>
      </c>
      <c r="AH1980" s="143" cm="1">
        <f t="array" ref="AH1980">INDEX($K:$P,ROW(),MATCH(AH$3,$K$2:$P$2,0))</f>
        <v>1000</v>
      </c>
      <c r="AI1980" s="143" cm="1">
        <f t="array" ref="AI1980">INDEX($K:$P,ROW(),MATCH(AI$3,$K$2:$P$2,0))</f>
        <v>1000</v>
      </c>
      <c r="AJ1980" s="143" cm="1">
        <f t="array" ref="AJ1980">INDEX($K:$P,ROW(),MATCH(AJ$3,$K$2:$P$2,0))</f>
        <v>1000</v>
      </c>
      <c r="AK1980" s="143" cm="1">
        <f t="array" ref="AK1980">INDEX($K:$P,ROW(),MATCH(AK$3,$K$2:$P$2,0))</f>
        <v>1000</v>
      </c>
      <c r="AL1980" s="143" cm="1">
        <f t="array" ref="AL1980">INDEX($K:$P,ROW(),MATCH(AL$3,$K$2:$P$2,0))</f>
        <v>1000</v>
      </c>
      <c r="AM1980" s="143" cm="1">
        <f t="array" ref="AM1980">INDEX($K:$P,ROW(),MATCH(AM$3,$K$2:$P$2,0))</f>
        <v>1000</v>
      </c>
      <c r="AN1980" s="143" cm="1">
        <f t="array" ref="AN1980">INDEX($K:$P,ROW(),MATCH(AN$3,$K$2:$P$2,0))</f>
        <v>1000</v>
      </c>
      <c r="AO1980" s="143" cm="1">
        <f t="array" ref="AO1980">INDEX($K:$P,ROW(),MATCH(AO$3,$K$2:$P$2,0))</f>
        <v>1000</v>
      </c>
      <c r="AP1980" s="143" cm="1">
        <f t="array" ref="AP1980">INDEX($K:$P,ROW(),MATCH(AP$3,$K$2:$P$2,0))</f>
        <v>1000</v>
      </c>
      <c r="AQ1980" s="143" cm="1">
        <f t="array" ref="AQ1980">INDEX($K:$P,ROW(),MATCH(AQ$3,$K$2:$P$2,0))</f>
        <v>1000</v>
      </c>
      <c r="AR1980" s="143" cm="1">
        <f t="array" ref="AR1980">INDEX($K:$P,ROW(),MATCH(AR$3,$K$2:$P$2,0))</f>
        <v>1000</v>
      </c>
      <c r="AS1980" s="143" cm="1">
        <f t="array" ref="AS1980">INDEX($K:$P,ROW(),MATCH(AS$3,$K$2:$P$2,0))</f>
        <v>1000</v>
      </c>
      <c r="AT1980" s="143" cm="1">
        <f t="array" ref="AT1980">INDEX($K:$P,ROW(),MATCH(AT$3,$K$2:$P$2,0))</f>
        <v>1000</v>
      </c>
      <c r="AU1980" s="143" cm="1">
        <f t="array" ref="AU1980">INDEX($K:$P,ROW(),MATCH(AU$3,$K$2:$P$2,0))</f>
        <v>1000</v>
      </c>
      <c r="AV1980" s="143" cm="1">
        <f t="array" ref="AV1980">INDEX($K:$P,ROW(),MATCH(AV$3,$K$2:$P$2,0))</f>
        <v>1000</v>
      </c>
      <c r="AW1980" s="143" cm="1">
        <f t="array" ref="AW1980">INDEX($K:$P,ROW(),MATCH(AW$3,$K$2:$P$2,0))</f>
        <v>1000</v>
      </c>
      <c r="AX1980" s="143" cm="1">
        <f t="array" ref="AX1980">INDEX($K:$P,ROW(),MATCH(AX$3,$K$2:$P$2,0))</f>
        <v>1000</v>
      </c>
      <c r="AY1980" s="143" cm="1">
        <f t="array" ref="AY1980">INDEX($K:$P,ROW(),MATCH(AY$3,$K$2:$P$2,0))</f>
        <v>1000</v>
      </c>
      <c r="AZ1980" s="143" cm="1">
        <f t="array" ref="AZ1980">INDEX($K:$P,ROW(),MATCH(AZ$3,$K$2:$P$2,0))</f>
        <v>1000</v>
      </c>
      <c r="BA1980" s="143" cm="1">
        <f t="array" ref="BA1980">INDEX($K:$P,ROW(),MATCH(BA$3,$K$2:$P$2,0))</f>
        <v>1000</v>
      </c>
      <c r="BB1980" s="143" cm="1">
        <f t="array" ref="BB1980">INDEX($K:$P,ROW(),MATCH(BB$3,$K$2:$P$2,0))</f>
        <v>1000</v>
      </c>
      <c r="BC1980" s="143" cm="1">
        <f t="array" ref="BC1980">INDEX($K:$P,ROW(),MATCH(BC$3,$K$2:$P$2,0))</f>
        <v>1000</v>
      </c>
      <c r="BD1980" s="143" cm="1">
        <f t="array" ref="BD1980">INDEX($K:$P,ROW(),MATCH(BD$3,$K$2:$P$2,0))</f>
        <v>1000</v>
      </c>
      <c r="BE1980" s="143" cm="1">
        <f t="array" ref="BE1980">INDEX($K:$P,ROW(),MATCH(BE$3,$K$2:$P$2,0))</f>
        <v>1000</v>
      </c>
      <c r="BF1980" s="143" cm="1">
        <f t="array" ref="BF1980">INDEX($K:$P,ROW(),MATCH(BF$3,$K$2:$P$2,0))</f>
        <v>1000</v>
      </c>
      <c r="BG1980" s="143" cm="1">
        <f t="array" ref="BG1980">INDEX($K:$P,ROW(),MATCH(BG$3,$K$2:$P$2,0))</f>
        <v>1000</v>
      </c>
      <c r="BH1980" s="143" cm="1">
        <f t="array" ref="BH1980">INDEX($K:$P,ROW(),MATCH(BH$3,$K$2:$P$2,0))</f>
        <v>1000</v>
      </c>
      <c r="BI1980" s="143" cm="1">
        <f t="array" ref="BI1980">INDEX($K:$P,ROW(),MATCH(BI$3,$K$2:$P$2,0))</f>
        <v>1000</v>
      </c>
      <c r="BJ1980" s="143" cm="1">
        <f t="array" ref="BJ1980">INDEX($K:$P,ROW(),MATCH(BJ$3,$K$2:$P$2,0))</f>
        <v>1000</v>
      </c>
      <c r="BK1980" s="143" cm="1">
        <f t="array" ref="BK1980">INDEX($K:$P,ROW(),MATCH(BK$3,$K$2:$P$2,0))</f>
        <v>1000</v>
      </c>
      <c r="BL1980" s="143" cm="1">
        <f t="array" ref="BL1980">INDEX($K:$P,ROW(),MATCH(BL$3,$K$2:$P$2,0))</f>
        <v>1000</v>
      </c>
      <c r="BM1980" s="143" cm="1">
        <f t="array" ref="BM1980">INDEX($K:$P,ROW(),MATCH(BM$3,$K$2:$P$2,0))</f>
        <v>1000</v>
      </c>
      <c r="BN1980" s="143" cm="1">
        <f t="array" ref="BN1980">INDEX($K:$P,ROW(),MATCH(BN$3,$K$2:$P$2,0))</f>
        <v>1000</v>
      </c>
      <c r="BO1980" s="143" cm="1">
        <f t="array" ref="BO1980">INDEX($K:$P,ROW(),MATCH(BO$3,$K$2:$P$2,0))</f>
        <v>1000</v>
      </c>
      <c r="BP1980" s="143" cm="1">
        <f t="array" ref="BP1980">INDEX($K:$P,ROW(),MATCH(BP$3,$K$2:$P$2,0))</f>
        <v>1000</v>
      </c>
      <c r="BQ1980" s="143" cm="1">
        <f t="array" ref="BQ1980">INDEX($K:$P,ROW(),MATCH(BQ$3,$K$2:$P$2,0))</f>
        <v>1000</v>
      </c>
      <c r="BR1980" s="143" cm="1">
        <f t="array" ref="BR1980">INDEX($K:$P,ROW(),MATCH(BR$3,$K$2:$P$2,0))</f>
        <v>1000</v>
      </c>
      <c r="BS1980" s="143" cm="1">
        <f t="array" ref="BS1980">INDEX($K:$P,ROW(),MATCH(BS$3,$K$2:$P$2,0))</f>
        <v>1000</v>
      </c>
      <c r="BT1980" s="143" cm="1">
        <f t="array" ref="BT1980">INDEX($K:$P,ROW(),MATCH(BT$3,$K$2:$P$2,0))</f>
        <v>1000</v>
      </c>
      <c r="BU1980" s="143" cm="1">
        <f t="array" ref="BU1980">INDEX($K:$P,ROW(),MATCH(BU$3,$K$2:$P$2,0))</f>
        <v>1000</v>
      </c>
      <c r="BV1980" s="143" cm="1">
        <f t="array" ref="BV1980">INDEX($K:$P,ROW(),MATCH(BV$3,$K$2:$P$2,0))</f>
        <v>1000</v>
      </c>
      <c r="BW1980" s="143" cm="1">
        <f t="array" ref="BW1980">INDEX($K:$P,ROW(),MATCH(BW$3,$K$2:$P$2,0))</f>
        <v>1000</v>
      </c>
      <c r="BX1980" s="143" cm="1">
        <f t="array" ref="BX1980">INDEX($K:$P,ROW(),MATCH(BX$3,$K$2:$P$2,0))</f>
        <v>1000</v>
      </c>
      <c r="BY1980" s="143" cm="1">
        <f t="array" ref="BY1980">INDEX($K:$P,ROW(),MATCH(BY$3,$K$2:$P$2,0))</f>
        <v>1000</v>
      </c>
      <c r="BZ1980" s="143" cm="1">
        <f t="array" ref="BZ1980">INDEX($K:$P,ROW(),MATCH(BZ$3,$K$2:$P$2,0))</f>
        <v>1000</v>
      </c>
      <c r="CA1980" s="143" cm="1">
        <f t="array" ref="CA1980">INDEX($K:$P,ROW(),MATCH(CA$3,$K$2:$P$2,0))</f>
        <v>1000</v>
      </c>
      <c r="CB1980" s="143" cm="1">
        <f t="array" ref="CB1980">INDEX($K:$P,ROW(),MATCH(CB$3,$K$2:$P$2,0))</f>
        <v>1000</v>
      </c>
      <c r="CC1980" s="143" cm="1">
        <f t="array" ref="CC1980">INDEX($K:$P,ROW(),MATCH(CC$3,$K$2:$P$2,0))</f>
        <v>1000</v>
      </c>
      <c r="CD1980" s="143" cm="1">
        <f t="array" ref="CD1980">INDEX($K:$P,ROW(),MATCH(CD$3,$K$2:$P$2,0))</f>
        <v>1000</v>
      </c>
      <c r="CE1980" s="143" cm="1">
        <f t="array" ref="CE1980">INDEX($K:$P,ROW(),MATCH(CE$3,$K$2:$P$2,0))</f>
        <v>1000</v>
      </c>
      <c r="CF1980" s="143" cm="1">
        <f t="array" ref="CF1980">INDEX($K:$P,ROW(),MATCH(CF$3,$K$2:$P$2,0))</f>
        <v>1000</v>
      </c>
      <c r="CG1980" s="143" cm="1">
        <f t="array" ref="CG1980">INDEX($K:$P,ROW(),MATCH(CG$3,$K$2:$P$2,0))</f>
        <v>1000</v>
      </c>
      <c r="CH1980" s="143" cm="1">
        <f t="array" ref="CH1980">INDEX($K:$P,ROW(),MATCH(CH$3,$K$2:$P$2,0))</f>
        <v>1000</v>
      </c>
      <c r="CI1980" s="143" cm="1">
        <f t="array" ref="CI1980">INDEX($K:$P,ROW(),MATCH(CI$3,$K$2:$P$2,0))</f>
        <v>1000</v>
      </c>
      <c r="CJ1980" s="143" cm="1">
        <f t="array" ref="CJ1980">INDEX($K:$P,ROW(),MATCH(CJ$3,$K$2:$P$2,0))</f>
        <v>1000</v>
      </c>
      <c r="CK1980" s="143" cm="1">
        <f t="array" ref="CK1980">INDEX($K:$P,ROW(),MATCH(CK$3,$K$2:$P$2,0))</f>
        <v>1000</v>
      </c>
    </row>
    <row r="1981" spans="2:89" x14ac:dyDescent="0.35">
      <c r="B1981" s="154" t="s">
        <v>72</v>
      </c>
      <c r="C1981" s="6"/>
      <c r="D1981" t="s">
        <v>768</v>
      </c>
      <c r="E1981" s="8" t="str">
        <f t="shared" si="2316"/>
        <v>1981 SUBR-S</v>
      </c>
      <c r="G1981" s="6"/>
      <c r="K1981" s="34">
        <f t="shared" ref="K1981:P1981" ca="1" si="2320">SUMIF($3:$3,K$2,1981:1981)</f>
        <v>1200</v>
      </c>
      <c r="L1981" s="34">
        <f t="shared" ca="1" si="2320"/>
        <v>120</v>
      </c>
      <c r="M1981" s="34">
        <f t="shared" ca="1" si="2320"/>
        <v>120</v>
      </c>
      <c r="N1981" s="34">
        <f t="shared" ca="1" si="2320"/>
        <v>120</v>
      </c>
      <c r="O1981" s="34">
        <f t="shared" ca="1" si="2320"/>
        <v>120</v>
      </c>
      <c r="P1981" s="34">
        <f t="shared" ca="1" si="2320"/>
        <v>110</v>
      </c>
      <c r="R1981" s="15"/>
      <c r="S1981" s="76" cm="1">
        <f t="array" aca="1" ref="S1981" ca="1">ROUNDDOWN(INDIRECT(S1971)/S1980,0)</f>
        <v>100</v>
      </c>
      <c r="T1981" s="76" cm="1">
        <f t="array" aca="1" ref="T1981" ca="1">ROUNDDOWN(INDIRECT(T1971)/T1980,0)</f>
        <v>100</v>
      </c>
      <c r="U1981" s="76" cm="1">
        <f t="array" aca="1" ref="U1981" ca="1">ROUNDDOWN(INDIRECT(U1971)/U1980,0)</f>
        <v>100</v>
      </c>
      <c r="V1981" s="76" cm="1">
        <f t="array" aca="1" ref="V1981" ca="1">ROUNDDOWN(INDIRECT(V1971)/V1980,0)</f>
        <v>100</v>
      </c>
      <c r="W1981" s="76" cm="1">
        <f t="array" aca="1" ref="W1981" ca="1">ROUNDDOWN(INDIRECT(W1971)/W1980,0)</f>
        <v>100</v>
      </c>
      <c r="X1981" s="76" cm="1">
        <f t="array" aca="1" ref="X1981" ca="1">ROUNDDOWN(INDIRECT(X1971)/X1980,0)</f>
        <v>100</v>
      </c>
      <c r="Y1981" s="76" cm="1">
        <f t="array" aca="1" ref="Y1981" ca="1">ROUNDDOWN(INDIRECT(Y1971)/Y1980,0)</f>
        <v>100</v>
      </c>
      <c r="Z1981" s="76" cm="1">
        <f t="array" aca="1" ref="Z1981" ca="1">ROUNDDOWN(INDIRECT(Z1971)/Z1980,0)</f>
        <v>100</v>
      </c>
      <c r="AA1981" s="76" cm="1">
        <f t="array" aca="1" ref="AA1981" ca="1">ROUNDDOWN(INDIRECT(AA1971)/AA1980,0)</f>
        <v>100</v>
      </c>
      <c r="AB1981" s="76" cm="1">
        <f t="array" aca="1" ref="AB1981" ca="1">ROUNDDOWN(INDIRECT(AB1971)/AB1980,0)</f>
        <v>100</v>
      </c>
      <c r="AC1981" s="76" cm="1">
        <f t="array" aca="1" ref="AC1981" ca="1">ROUNDDOWN(INDIRECT(AC1971)/AC1980,0)</f>
        <v>100</v>
      </c>
      <c r="AD1981" s="76" cm="1">
        <f t="array" aca="1" ref="AD1981" ca="1">ROUNDDOWN(INDIRECT(AD1971)/AD1980,0)</f>
        <v>100</v>
      </c>
      <c r="AE1981" s="76" cm="1">
        <f t="array" aca="1" ref="AE1981" ca="1">ROUNDDOWN(INDIRECT(AE1971)/AE1980,0)</f>
        <v>10</v>
      </c>
      <c r="AF1981" s="76" cm="1">
        <f t="array" aca="1" ref="AF1981" ca="1">ROUNDDOWN(INDIRECT(AF1971)/AF1980,0)</f>
        <v>10</v>
      </c>
      <c r="AG1981" s="76" cm="1">
        <f t="array" aca="1" ref="AG1981" ca="1">ROUNDDOWN(INDIRECT(AG1971)/AG1980,0)</f>
        <v>10</v>
      </c>
      <c r="AH1981" s="76" cm="1">
        <f t="array" aca="1" ref="AH1981" ca="1">ROUNDDOWN(INDIRECT(AH1971)/AH1980,0)</f>
        <v>10</v>
      </c>
      <c r="AI1981" s="76" cm="1">
        <f t="array" aca="1" ref="AI1981" ca="1">ROUNDDOWN(INDIRECT(AI1971)/AI1980,0)</f>
        <v>10</v>
      </c>
      <c r="AJ1981" s="76" cm="1">
        <f t="array" aca="1" ref="AJ1981" ca="1">ROUNDDOWN(INDIRECT(AJ1971)/AJ1980,0)</f>
        <v>10</v>
      </c>
      <c r="AK1981" s="76" cm="1">
        <f t="array" aca="1" ref="AK1981" ca="1">ROUNDDOWN(INDIRECT(AK1971)/AK1980,0)</f>
        <v>10</v>
      </c>
      <c r="AL1981" s="76" cm="1">
        <f t="array" aca="1" ref="AL1981" ca="1">ROUNDDOWN(INDIRECT(AL1971)/AL1980,0)</f>
        <v>10</v>
      </c>
      <c r="AM1981" s="76" cm="1">
        <f t="array" aca="1" ref="AM1981" ca="1">ROUNDDOWN(INDIRECT(AM1971)/AM1980,0)</f>
        <v>10</v>
      </c>
      <c r="AN1981" s="76" cm="1">
        <f t="array" aca="1" ref="AN1981" ca="1">ROUNDDOWN(INDIRECT(AN1971)/AN1980,0)</f>
        <v>10</v>
      </c>
      <c r="AO1981" s="76" cm="1">
        <f t="array" aca="1" ref="AO1981" ca="1">ROUNDDOWN(INDIRECT(AO1971)/AO1980,0)</f>
        <v>10</v>
      </c>
      <c r="AP1981" s="76" cm="1">
        <f t="array" aca="1" ref="AP1981" ca="1">ROUNDDOWN(INDIRECT(AP1971)/AP1980,0)</f>
        <v>10</v>
      </c>
      <c r="AQ1981" s="76" cm="1">
        <f t="array" aca="1" ref="AQ1981" ca="1">ROUNDDOWN(INDIRECT(AQ1971)/AQ1980,0)</f>
        <v>10</v>
      </c>
      <c r="AR1981" s="76" cm="1">
        <f t="array" aca="1" ref="AR1981" ca="1">ROUNDDOWN(INDIRECT(AR1971)/AR1980,0)</f>
        <v>10</v>
      </c>
      <c r="AS1981" s="76" cm="1">
        <f t="array" aca="1" ref="AS1981" ca="1">ROUNDDOWN(INDIRECT(AS1971)/AS1980,0)</f>
        <v>10</v>
      </c>
      <c r="AT1981" s="76" cm="1">
        <f t="array" aca="1" ref="AT1981" ca="1">ROUNDDOWN(INDIRECT(AT1971)/AT1980,0)</f>
        <v>10</v>
      </c>
      <c r="AU1981" s="76" cm="1">
        <f t="array" aca="1" ref="AU1981" ca="1">ROUNDDOWN(INDIRECT(AU1971)/AU1980,0)</f>
        <v>10</v>
      </c>
      <c r="AV1981" s="76" cm="1">
        <f t="array" aca="1" ref="AV1981" ca="1">ROUNDDOWN(INDIRECT(AV1971)/AV1980,0)</f>
        <v>10</v>
      </c>
      <c r="AW1981" s="76" cm="1">
        <f t="array" aca="1" ref="AW1981" ca="1">ROUNDDOWN(INDIRECT(AW1971)/AW1980,0)</f>
        <v>10</v>
      </c>
      <c r="AX1981" s="76" cm="1">
        <f t="array" aca="1" ref="AX1981" ca="1">ROUNDDOWN(INDIRECT(AX1971)/AX1980,0)</f>
        <v>10</v>
      </c>
      <c r="AY1981" s="76" cm="1">
        <f t="array" aca="1" ref="AY1981" ca="1">ROUNDDOWN(INDIRECT(AY1971)/AY1980,0)</f>
        <v>10</v>
      </c>
      <c r="AZ1981" s="76" cm="1">
        <f t="array" aca="1" ref="AZ1981" ca="1">ROUNDDOWN(INDIRECT(AZ1971)/AZ1980,0)</f>
        <v>10</v>
      </c>
      <c r="BA1981" s="76" cm="1">
        <f t="array" aca="1" ref="BA1981" ca="1">ROUNDDOWN(INDIRECT(BA1971)/BA1980,0)</f>
        <v>10</v>
      </c>
      <c r="BB1981" s="76" cm="1">
        <f t="array" aca="1" ref="BB1981" ca="1">ROUNDDOWN(INDIRECT(BB1971)/BB1980,0)</f>
        <v>10</v>
      </c>
      <c r="BC1981" s="76" cm="1">
        <f t="array" aca="1" ref="BC1981" ca="1">ROUNDDOWN(INDIRECT(BC1971)/BC1980,0)</f>
        <v>10</v>
      </c>
      <c r="BD1981" s="76" cm="1">
        <f t="array" aca="1" ref="BD1981" ca="1">ROUNDDOWN(INDIRECT(BD1971)/BD1980,0)</f>
        <v>10</v>
      </c>
      <c r="BE1981" s="76" cm="1">
        <f t="array" aca="1" ref="BE1981" ca="1">ROUNDDOWN(INDIRECT(BE1971)/BE1980,0)</f>
        <v>10</v>
      </c>
      <c r="BF1981" s="76" cm="1">
        <f t="array" aca="1" ref="BF1981" ca="1">ROUNDDOWN(INDIRECT(BF1971)/BF1980,0)</f>
        <v>10</v>
      </c>
      <c r="BG1981" s="76" cm="1">
        <f t="array" aca="1" ref="BG1981" ca="1">ROUNDDOWN(INDIRECT(BG1971)/BG1980,0)</f>
        <v>10</v>
      </c>
      <c r="BH1981" s="76" cm="1">
        <f t="array" aca="1" ref="BH1981" ca="1">ROUNDDOWN(INDIRECT(BH1971)/BH1980,0)</f>
        <v>10</v>
      </c>
      <c r="BI1981" s="76" cm="1">
        <f t="array" aca="1" ref="BI1981" ca="1">ROUNDDOWN(INDIRECT(BI1971)/BI1980,0)</f>
        <v>10</v>
      </c>
      <c r="BJ1981" s="76" cm="1">
        <f t="array" aca="1" ref="BJ1981" ca="1">ROUNDDOWN(INDIRECT(BJ1971)/BJ1980,0)</f>
        <v>10</v>
      </c>
      <c r="BK1981" s="76" cm="1">
        <f t="array" aca="1" ref="BK1981" ca="1">ROUNDDOWN(INDIRECT(BK1971)/BK1980,0)</f>
        <v>10</v>
      </c>
      <c r="BL1981" s="76" cm="1">
        <f t="array" aca="1" ref="BL1981" ca="1">ROUNDDOWN(INDIRECT(BL1971)/BL1980,0)</f>
        <v>10</v>
      </c>
      <c r="BM1981" s="76" cm="1">
        <f t="array" aca="1" ref="BM1981" ca="1">ROUNDDOWN(INDIRECT(BM1971)/BM1980,0)</f>
        <v>10</v>
      </c>
      <c r="BN1981" s="76" cm="1">
        <f t="array" aca="1" ref="BN1981" ca="1">ROUNDDOWN(INDIRECT(BN1971)/BN1980,0)</f>
        <v>10</v>
      </c>
      <c r="BO1981" s="76" cm="1">
        <f t="array" aca="1" ref="BO1981" ca="1">ROUNDDOWN(INDIRECT(BO1971)/BO1980,0)</f>
        <v>10</v>
      </c>
      <c r="BP1981" s="76" cm="1">
        <f t="array" aca="1" ref="BP1981" ca="1">ROUNDDOWN(INDIRECT(BP1971)/BP1980,0)</f>
        <v>10</v>
      </c>
      <c r="BQ1981" s="76" cm="1">
        <f t="array" aca="1" ref="BQ1981" ca="1">ROUNDDOWN(INDIRECT(BQ1971)/BQ1980,0)</f>
        <v>10</v>
      </c>
      <c r="BR1981" s="76" cm="1">
        <f t="array" aca="1" ref="BR1981" ca="1">ROUNDDOWN(INDIRECT(BR1971)/BR1980,0)</f>
        <v>10</v>
      </c>
      <c r="BS1981" s="76" cm="1">
        <f t="array" aca="1" ref="BS1981" ca="1">ROUNDDOWN(INDIRECT(BS1971)/BS1980,0)</f>
        <v>10</v>
      </c>
      <c r="BT1981" s="76" cm="1">
        <f t="array" aca="1" ref="BT1981" ca="1">ROUNDDOWN(INDIRECT(BT1971)/BT1980,0)</f>
        <v>10</v>
      </c>
      <c r="BU1981" s="76" cm="1">
        <f t="array" aca="1" ref="BU1981" ca="1">ROUNDDOWN(INDIRECT(BU1971)/BU1980,0)</f>
        <v>10</v>
      </c>
      <c r="BV1981" s="76" cm="1">
        <f t="array" aca="1" ref="BV1981" ca="1">ROUNDDOWN(INDIRECT(BV1971)/BV1980,0)</f>
        <v>10</v>
      </c>
      <c r="BW1981" s="76" cm="1">
        <f t="array" aca="1" ref="BW1981" ca="1">ROUNDDOWN(INDIRECT(BW1971)/BW1980,0)</f>
        <v>10</v>
      </c>
      <c r="BX1981" s="76" cm="1">
        <f t="array" aca="1" ref="BX1981" ca="1">ROUNDDOWN(INDIRECT(BX1971)/BX1980,0)</f>
        <v>10</v>
      </c>
      <c r="BY1981" s="76" cm="1">
        <f t="array" aca="1" ref="BY1981" ca="1">ROUNDDOWN(INDIRECT(BY1971)/BY1980,0)</f>
        <v>10</v>
      </c>
      <c r="BZ1981" s="76" cm="1">
        <f t="array" aca="1" ref="BZ1981" ca="1">ROUNDDOWN(INDIRECT(BZ1971)/BZ1980,0)</f>
        <v>10</v>
      </c>
      <c r="CA1981" s="76" cm="1">
        <f t="array" aca="1" ref="CA1981" ca="1">ROUNDDOWN(INDIRECT(CA1971)/CA1980,0)</f>
        <v>10</v>
      </c>
      <c r="CB1981" s="76" cm="1">
        <f t="array" aca="1" ref="CB1981" ca="1">ROUNDDOWN(INDIRECT(CB1971)/CB1980,0)</f>
        <v>10</v>
      </c>
      <c r="CC1981" s="76" cm="1">
        <f t="array" aca="1" ref="CC1981" ca="1">ROUNDDOWN(INDIRECT(CC1971)/CC1980,0)</f>
        <v>10</v>
      </c>
      <c r="CD1981" s="76" cm="1">
        <f t="array" aca="1" ref="CD1981" ca="1">ROUNDDOWN(INDIRECT(CD1971)/CD1980,0)</f>
        <v>10</v>
      </c>
      <c r="CE1981" s="76" cm="1">
        <f t="array" aca="1" ref="CE1981" ca="1">ROUNDDOWN(INDIRECT(CE1971)/CE1980,0)</f>
        <v>10</v>
      </c>
      <c r="CF1981" s="76" cm="1">
        <f t="array" aca="1" ref="CF1981" ca="1">ROUNDDOWN(INDIRECT(CF1971)/CF1980,0)</f>
        <v>10</v>
      </c>
      <c r="CG1981" s="76" cm="1">
        <f t="array" aca="1" ref="CG1981" ca="1">ROUNDDOWN(INDIRECT(CG1971)/CG1980,0)</f>
        <v>10</v>
      </c>
      <c r="CH1981" s="76" cm="1">
        <f t="array" aca="1" ref="CH1981" ca="1">ROUNDDOWN(INDIRECT(CH1971)/CH1980,0)</f>
        <v>10</v>
      </c>
      <c r="CI1981" s="76" cm="1">
        <f t="array" aca="1" ref="CI1981" ca="1">ROUNDDOWN(INDIRECT(CI1971)/CI1980,0)</f>
        <v>10</v>
      </c>
      <c r="CJ1981" s="76" cm="1">
        <f t="array" aca="1" ref="CJ1981" ca="1">ROUNDDOWN(INDIRECT(CJ1971)/CJ1980,0)</f>
        <v>10</v>
      </c>
      <c r="CK1981" s="76" cm="1">
        <f t="array" aca="1" ref="CK1981" ca="1">ROUNDDOWN(INDIRECT(CK1971)/CK1980,0)</f>
        <v>10</v>
      </c>
    </row>
    <row r="1982" spans="2:89" x14ac:dyDescent="0.35">
      <c r="B1982" s="141" t="s">
        <v>73</v>
      </c>
      <c r="D1982" t="s">
        <v>768</v>
      </c>
      <c r="E1982" s="8" t="str">
        <f t="shared" si="2316"/>
        <v>1982 SUBR-S</v>
      </c>
      <c r="G1982" t="str">
        <f>E1982</f>
        <v>1982 SUBR-S</v>
      </c>
      <c r="H1982" s="12"/>
      <c r="I1982" s="60"/>
      <c r="J1982" s="60"/>
      <c r="K1982" s="16">
        <v>0.05</v>
      </c>
      <c r="L1982" s="16">
        <v>0.05</v>
      </c>
      <c r="M1982" s="16">
        <v>0.05</v>
      </c>
      <c r="N1982" s="16">
        <v>0.05</v>
      </c>
      <c r="O1982" s="16">
        <v>0.05</v>
      </c>
      <c r="P1982" s="16">
        <v>0.05</v>
      </c>
      <c r="R1982" s="20"/>
      <c r="S1982" s="146" cm="1">
        <f t="array" ref="S1982">INDEX($K:$P,ROW(),MATCH(S$3,$K$2:$P$2,0))</f>
        <v>0.05</v>
      </c>
      <c r="T1982" s="146" cm="1">
        <f t="array" ref="T1982">INDEX($K:$P,ROW(),MATCH(T$3,$K$2:$P$2,0))</f>
        <v>0.05</v>
      </c>
      <c r="U1982" s="146" cm="1">
        <f t="array" ref="U1982">INDEX($K:$P,ROW(),MATCH(U$3,$K$2:$P$2,0))</f>
        <v>0.05</v>
      </c>
      <c r="V1982" s="146" cm="1">
        <f t="array" ref="V1982">INDEX($K:$P,ROW(),MATCH(V$3,$K$2:$P$2,0))</f>
        <v>0.05</v>
      </c>
      <c r="W1982" s="146" cm="1">
        <f t="array" ref="W1982">INDEX($K:$P,ROW(),MATCH(W$3,$K$2:$P$2,0))</f>
        <v>0.05</v>
      </c>
      <c r="X1982" s="146" cm="1">
        <f t="array" ref="X1982">INDEX($K:$P,ROW(),MATCH(X$3,$K$2:$P$2,0))</f>
        <v>0.05</v>
      </c>
      <c r="Y1982" s="146" cm="1">
        <f t="array" ref="Y1982">INDEX($K:$P,ROW(),MATCH(Y$3,$K$2:$P$2,0))</f>
        <v>0.05</v>
      </c>
      <c r="Z1982" s="146" cm="1">
        <f t="array" ref="Z1982">INDEX($K:$P,ROW(),MATCH(Z$3,$K$2:$P$2,0))</f>
        <v>0.05</v>
      </c>
      <c r="AA1982" s="146" cm="1">
        <f t="array" ref="AA1982">INDEX($K:$P,ROW(),MATCH(AA$3,$K$2:$P$2,0))</f>
        <v>0.05</v>
      </c>
      <c r="AB1982" s="146" cm="1">
        <f t="array" ref="AB1982">INDEX($K:$P,ROW(),MATCH(AB$3,$K$2:$P$2,0))</f>
        <v>0.05</v>
      </c>
      <c r="AC1982" s="146" cm="1">
        <f t="array" ref="AC1982">INDEX($K:$P,ROW(),MATCH(AC$3,$K$2:$P$2,0))</f>
        <v>0.05</v>
      </c>
      <c r="AD1982" s="146" cm="1">
        <f t="array" ref="AD1982">INDEX($K:$P,ROW(),MATCH(AD$3,$K$2:$P$2,0))</f>
        <v>0.05</v>
      </c>
      <c r="AE1982" s="146" cm="1">
        <f t="array" ref="AE1982">INDEX($K:$P,ROW(),MATCH(AE$3,$K$2:$P$2,0))</f>
        <v>0.05</v>
      </c>
      <c r="AF1982" s="146" cm="1">
        <f t="array" ref="AF1982">INDEX($K:$P,ROW(),MATCH(AF$3,$K$2:$P$2,0))</f>
        <v>0.05</v>
      </c>
      <c r="AG1982" s="146" cm="1">
        <f t="array" ref="AG1982">INDEX($K:$P,ROW(),MATCH(AG$3,$K$2:$P$2,0))</f>
        <v>0.05</v>
      </c>
      <c r="AH1982" s="146" cm="1">
        <f t="array" ref="AH1982">INDEX($K:$P,ROW(),MATCH(AH$3,$K$2:$P$2,0))</f>
        <v>0.05</v>
      </c>
      <c r="AI1982" s="146" cm="1">
        <f t="array" ref="AI1982">INDEX($K:$P,ROW(),MATCH(AI$3,$K$2:$P$2,0))</f>
        <v>0.05</v>
      </c>
      <c r="AJ1982" s="146" cm="1">
        <f t="array" ref="AJ1982">INDEX($K:$P,ROW(),MATCH(AJ$3,$K$2:$P$2,0))</f>
        <v>0.05</v>
      </c>
      <c r="AK1982" s="146" cm="1">
        <f t="array" ref="AK1982">INDEX($K:$P,ROW(),MATCH(AK$3,$K$2:$P$2,0))</f>
        <v>0.05</v>
      </c>
      <c r="AL1982" s="146" cm="1">
        <f t="array" ref="AL1982">INDEX($K:$P,ROW(),MATCH(AL$3,$K$2:$P$2,0))</f>
        <v>0.05</v>
      </c>
      <c r="AM1982" s="146" cm="1">
        <f t="array" ref="AM1982">INDEX($K:$P,ROW(),MATCH(AM$3,$K$2:$P$2,0))</f>
        <v>0.05</v>
      </c>
      <c r="AN1982" s="146" cm="1">
        <f t="array" ref="AN1982">INDEX($K:$P,ROW(),MATCH(AN$3,$K$2:$P$2,0))</f>
        <v>0.05</v>
      </c>
      <c r="AO1982" s="146" cm="1">
        <f t="array" ref="AO1982">INDEX($K:$P,ROW(),MATCH(AO$3,$K$2:$P$2,0))</f>
        <v>0.05</v>
      </c>
      <c r="AP1982" s="146" cm="1">
        <f t="array" ref="AP1982">INDEX($K:$P,ROW(),MATCH(AP$3,$K$2:$P$2,0))</f>
        <v>0.05</v>
      </c>
      <c r="AQ1982" s="146" cm="1">
        <f t="array" ref="AQ1982">INDEX($K:$P,ROW(),MATCH(AQ$3,$K$2:$P$2,0))</f>
        <v>0.05</v>
      </c>
      <c r="AR1982" s="146" cm="1">
        <f t="array" ref="AR1982">INDEX($K:$P,ROW(),MATCH(AR$3,$K$2:$P$2,0))</f>
        <v>0.05</v>
      </c>
      <c r="AS1982" s="146" cm="1">
        <f t="array" ref="AS1982">INDEX($K:$P,ROW(),MATCH(AS$3,$K$2:$P$2,0))</f>
        <v>0.05</v>
      </c>
      <c r="AT1982" s="146" cm="1">
        <f t="array" ref="AT1982">INDEX($K:$P,ROW(),MATCH(AT$3,$K$2:$P$2,0))</f>
        <v>0.05</v>
      </c>
      <c r="AU1982" s="146" cm="1">
        <f t="array" ref="AU1982">INDEX($K:$P,ROW(),MATCH(AU$3,$K$2:$P$2,0))</f>
        <v>0.05</v>
      </c>
      <c r="AV1982" s="146" cm="1">
        <f t="array" ref="AV1982">INDEX($K:$P,ROW(),MATCH(AV$3,$K$2:$P$2,0))</f>
        <v>0.05</v>
      </c>
      <c r="AW1982" s="146" cm="1">
        <f t="array" ref="AW1982">INDEX($K:$P,ROW(),MATCH(AW$3,$K$2:$P$2,0))</f>
        <v>0.05</v>
      </c>
      <c r="AX1982" s="146" cm="1">
        <f t="array" ref="AX1982">INDEX($K:$P,ROW(),MATCH(AX$3,$K$2:$P$2,0))</f>
        <v>0.05</v>
      </c>
      <c r="AY1982" s="146" cm="1">
        <f t="array" ref="AY1982">INDEX($K:$P,ROW(),MATCH(AY$3,$K$2:$P$2,0))</f>
        <v>0.05</v>
      </c>
      <c r="AZ1982" s="146" cm="1">
        <f t="array" ref="AZ1982">INDEX($K:$P,ROW(),MATCH(AZ$3,$K$2:$P$2,0))</f>
        <v>0.05</v>
      </c>
      <c r="BA1982" s="146" cm="1">
        <f t="array" ref="BA1982">INDEX($K:$P,ROW(),MATCH(BA$3,$K$2:$P$2,0))</f>
        <v>0.05</v>
      </c>
      <c r="BB1982" s="146" cm="1">
        <f t="array" ref="BB1982">INDEX($K:$P,ROW(),MATCH(BB$3,$K$2:$P$2,0))</f>
        <v>0.05</v>
      </c>
      <c r="BC1982" s="146" cm="1">
        <f t="array" ref="BC1982">INDEX($K:$P,ROW(),MATCH(BC$3,$K$2:$P$2,0))</f>
        <v>0.05</v>
      </c>
      <c r="BD1982" s="146" cm="1">
        <f t="array" ref="BD1982">INDEX($K:$P,ROW(),MATCH(BD$3,$K$2:$P$2,0))</f>
        <v>0.05</v>
      </c>
      <c r="BE1982" s="146" cm="1">
        <f t="array" ref="BE1982">INDEX($K:$P,ROW(),MATCH(BE$3,$K$2:$P$2,0))</f>
        <v>0.05</v>
      </c>
      <c r="BF1982" s="146" cm="1">
        <f t="array" ref="BF1982">INDEX($K:$P,ROW(),MATCH(BF$3,$K$2:$P$2,0))</f>
        <v>0.05</v>
      </c>
      <c r="BG1982" s="146" cm="1">
        <f t="array" ref="BG1982">INDEX($K:$P,ROW(),MATCH(BG$3,$K$2:$P$2,0))</f>
        <v>0.05</v>
      </c>
      <c r="BH1982" s="146" cm="1">
        <f t="array" ref="BH1982">INDEX($K:$P,ROW(),MATCH(BH$3,$K$2:$P$2,0))</f>
        <v>0.05</v>
      </c>
      <c r="BI1982" s="146" cm="1">
        <f t="array" ref="BI1982">INDEX($K:$P,ROW(),MATCH(BI$3,$K$2:$P$2,0))</f>
        <v>0.05</v>
      </c>
      <c r="BJ1982" s="146" cm="1">
        <f t="array" ref="BJ1982">INDEX($K:$P,ROW(),MATCH(BJ$3,$K$2:$P$2,0))</f>
        <v>0.05</v>
      </c>
      <c r="BK1982" s="146" cm="1">
        <f t="array" ref="BK1982">INDEX($K:$P,ROW(),MATCH(BK$3,$K$2:$P$2,0))</f>
        <v>0.05</v>
      </c>
      <c r="BL1982" s="146" cm="1">
        <f t="array" ref="BL1982">INDEX($K:$P,ROW(),MATCH(BL$3,$K$2:$P$2,0))</f>
        <v>0.05</v>
      </c>
      <c r="BM1982" s="146" cm="1">
        <f t="array" ref="BM1982">INDEX($K:$P,ROW(),MATCH(BM$3,$K$2:$P$2,0))</f>
        <v>0.05</v>
      </c>
      <c r="BN1982" s="146" cm="1">
        <f t="array" ref="BN1982">INDEX($K:$P,ROW(),MATCH(BN$3,$K$2:$P$2,0))</f>
        <v>0.05</v>
      </c>
      <c r="BO1982" s="146" cm="1">
        <f t="array" ref="BO1982">INDEX($K:$P,ROW(),MATCH(BO$3,$K$2:$P$2,0))</f>
        <v>0.05</v>
      </c>
      <c r="BP1982" s="146" cm="1">
        <f t="array" ref="BP1982">INDEX($K:$P,ROW(),MATCH(BP$3,$K$2:$P$2,0))</f>
        <v>0.05</v>
      </c>
      <c r="BQ1982" s="146" cm="1">
        <f t="array" ref="BQ1982">INDEX($K:$P,ROW(),MATCH(BQ$3,$K$2:$P$2,0))</f>
        <v>0.05</v>
      </c>
      <c r="BR1982" s="146" cm="1">
        <f t="array" ref="BR1982">INDEX($K:$P,ROW(),MATCH(BR$3,$K$2:$P$2,0))</f>
        <v>0.05</v>
      </c>
      <c r="BS1982" s="146" cm="1">
        <f t="array" ref="BS1982">INDEX($K:$P,ROW(),MATCH(BS$3,$K$2:$P$2,0))</f>
        <v>0.05</v>
      </c>
      <c r="BT1982" s="146" cm="1">
        <f t="array" ref="BT1982">INDEX($K:$P,ROW(),MATCH(BT$3,$K$2:$P$2,0))</f>
        <v>0.05</v>
      </c>
      <c r="BU1982" s="146" cm="1">
        <f t="array" ref="BU1982">INDEX($K:$P,ROW(),MATCH(BU$3,$K$2:$P$2,0))</f>
        <v>0.05</v>
      </c>
      <c r="BV1982" s="146" cm="1">
        <f t="array" ref="BV1982">INDEX($K:$P,ROW(),MATCH(BV$3,$K$2:$P$2,0))</f>
        <v>0.05</v>
      </c>
      <c r="BW1982" s="146" cm="1">
        <f t="array" ref="BW1982">INDEX($K:$P,ROW(),MATCH(BW$3,$K$2:$P$2,0))</f>
        <v>0.05</v>
      </c>
      <c r="BX1982" s="146" cm="1">
        <f t="array" ref="BX1982">INDEX($K:$P,ROW(),MATCH(BX$3,$K$2:$P$2,0))</f>
        <v>0.05</v>
      </c>
      <c r="BY1982" s="146" cm="1">
        <f t="array" ref="BY1982">INDEX($K:$P,ROW(),MATCH(BY$3,$K$2:$P$2,0))</f>
        <v>0.05</v>
      </c>
      <c r="BZ1982" s="146" cm="1">
        <f t="array" ref="BZ1982">INDEX($K:$P,ROW(),MATCH(BZ$3,$K$2:$P$2,0))</f>
        <v>0.05</v>
      </c>
      <c r="CA1982" s="146" cm="1">
        <f t="array" ref="CA1982">INDEX($K:$P,ROW(),MATCH(CA$3,$K$2:$P$2,0))</f>
        <v>0.05</v>
      </c>
      <c r="CB1982" s="146" cm="1">
        <f t="array" ref="CB1982">INDEX($K:$P,ROW(),MATCH(CB$3,$K$2:$P$2,0))</f>
        <v>0.05</v>
      </c>
      <c r="CC1982" s="146" cm="1">
        <f t="array" ref="CC1982">INDEX($K:$P,ROW(),MATCH(CC$3,$K$2:$P$2,0))</f>
        <v>0.05</v>
      </c>
      <c r="CD1982" s="146" cm="1">
        <f t="array" ref="CD1982">INDEX($K:$P,ROW(),MATCH(CD$3,$K$2:$P$2,0))</f>
        <v>0.05</v>
      </c>
      <c r="CE1982" s="146" cm="1">
        <f t="array" ref="CE1982">INDEX($K:$P,ROW(),MATCH(CE$3,$K$2:$P$2,0))</f>
        <v>0.05</v>
      </c>
      <c r="CF1982" s="146" cm="1">
        <f t="array" ref="CF1982">INDEX($K:$P,ROW(),MATCH(CF$3,$K$2:$P$2,0))</f>
        <v>0.05</v>
      </c>
      <c r="CG1982" s="146" cm="1">
        <f t="array" ref="CG1982">INDEX($K:$P,ROW(),MATCH(CG$3,$K$2:$P$2,0))</f>
        <v>0.05</v>
      </c>
      <c r="CH1982" s="146" cm="1">
        <f t="array" ref="CH1982">INDEX($K:$P,ROW(),MATCH(CH$3,$K$2:$P$2,0))</f>
        <v>0.05</v>
      </c>
      <c r="CI1982" s="146" cm="1">
        <f t="array" ref="CI1982">INDEX($K:$P,ROW(),MATCH(CI$3,$K$2:$P$2,0))</f>
        <v>0.05</v>
      </c>
      <c r="CJ1982" s="146" cm="1">
        <f t="array" ref="CJ1982">INDEX($K:$P,ROW(),MATCH(CJ$3,$K$2:$P$2,0))</f>
        <v>0.05</v>
      </c>
      <c r="CK1982" s="146" cm="1">
        <f t="array" ref="CK1982">INDEX($K:$P,ROW(),MATCH(CK$3,$K$2:$P$2,0))</f>
        <v>0.05</v>
      </c>
    </row>
    <row r="1983" spans="2:89" x14ac:dyDescent="0.35">
      <c r="B1983" s="154" t="s">
        <v>74</v>
      </c>
      <c r="D1983" t="s">
        <v>768</v>
      </c>
      <c r="E1983" s="8" t="str">
        <f t="shared" si="2316"/>
        <v>1983 SUBR-S</v>
      </c>
      <c r="K1983" s="34">
        <f t="shared" ref="K1983:P1983" ca="1" si="2321">SUMIF($3:$3,K$2,1983:1983)</f>
        <v>-326.68416655901024</v>
      </c>
      <c r="L1983" s="34">
        <f t="shared" ca="1" si="2321"/>
        <v>-434.07922978154875</v>
      </c>
      <c r="M1983" s="34">
        <f t="shared" ca="1" si="2321"/>
        <v>-289.71588013777119</v>
      </c>
      <c r="N1983" s="34">
        <f t="shared" ca="1" si="2321"/>
        <v>-211.70768786898765</v>
      </c>
      <c r="O1983" s="34">
        <f t="shared" ca="1" si="2321"/>
        <v>-169.55517425622395</v>
      </c>
      <c r="P1983" s="34">
        <f t="shared" ca="1" si="2321"/>
        <v>-135.12078445832367</v>
      </c>
      <c r="R1983" s="15"/>
      <c r="S1983" s="76">
        <f t="shared" ref="S1983" ca="1" si="2322">-S1982*(S1981+S1979)</f>
        <v>-5</v>
      </c>
      <c r="T1983" s="76">
        <f t="shared" ref="T1983:AX1983" ca="1" si="2323">-T1982*(T1981+T1979)</f>
        <v>-9.75</v>
      </c>
      <c r="U1983" s="76">
        <f t="shared" ca="1" si="2323"/>
        <v>-14.262500000000001</v>
      </c>
      <c r="V1983" s="76">
        <f t="shared" ca="1" si="2323"/>
        <v>-18.549375000000001</v>
      </c>
      <c r="W1983" s="76">
        <f t="shared" ca="1" si="2323"/>
        <v>-22.621906250000002</v>
      </c>
      <c r="X1983" s="76">
        <f t="shared" ca="1" si="2323"/>
        <v>-26.490810937500001</v>
      </c>
      <c r="Y1983" s="76">
        <f t="shared" ca="1" si="2323"/>
        <v>-30.166270390625002</v>
      </c>
      <c r="Z1983" s="76">
        <f t="shared" ca="1" si="2323"/>
        <v>-33.657956871093752</v>
      </c>
      <c r="AA1983" s="76">
        <f t="shared" ca="1" si="2323"/>
        <v>-36.975059027539061</v>
      </c>
      <c r="AB1983" s="76">
        <f t="shared" ca="1" si="2323"/>
        <v>-40.126306076162109</v>
      </c>
      <c r="AC1983" s="76">
        <f t="shared" ca="1" si="2323"/>
        <v>-43.119990772354008</v>
      </c>
      <c r="AD1983" s="76">
        <f t="shared" ca="1" si="2323"/>
        <v>-45.963991233736309</v>
      </c>
      <c r="AE1983" s="76">
        <f t="shared" ca="1" si="2323"/>
        <v>-44.165791672049494</v>
      </c>
      <c r="AF1983" s="76">
        <f t="shared" ca="1" si="2323"/>
        <v>-42.457502088447015</v>
      </c>
      <c r="AG1983" s="76">
        <f t="shared" ca="1" si="2323"/>
        <v>-40.834626984024666</v>
      </c>
      <c r="AH1983" s="76">
        <f t="shared" ca="1" si="2323"/>
        <v>-39.292895634823431</v>
      </c>
      <c r="AI1983" s="76">
        <f t="shared" ca="1" si="2323"/>
        <v>-37.82825085308226</v>
      </c>
      <c r="AJ1983" s="76">
        <f t="shared" ca="1" si="2323"/>
        <v>-36.436838310428143</v>
      </c>
      <c r="AK1983" s="76">
        <f t="shared" ca="1" si="2323"/>
        <v>-35.114996394906733</v>
      </c>
      <c r="AL1983" s="76">
        <f t="shared" ca="1" si="2323"/>
        <v>-33.8592465751614</v>
      </c>
      <c r="AM1983" s="76">
        <f t="shared" ca="1" si="2323"/>
        <v>-32.666284246403329</v>
      </c>
      <c r="AN1983" s="76">
        <f t="shared" ca="1" si="2323"/>
        <v>-31.532970034083167</v>
      </c>
      <c r="AO1983" s="76">
        <f t="shared" ca="1" si="2323"/>
        <v>-30.456321532379008</v>
      </c>
      <c r="AP1983" s="76">
        <f t="shared" ca="1" si="2323"/>
        <v>-29.433505455760059</v>
      </c>
      <c r="AQ1983" s="76">
        <f t="shared" ca="1" si="2323"/>
        <v>-28.461830182972058</v>
      </c>
      <c r="AR1983" s="76">
        <f t="shared" ca="1" si="2323"/>
        <v>-27.538738673823453</v>
      </c>
      <c r="AS1983" s="76">
        <f t="shared" ca="1" si="2323"/>
        <v>-26.66180174013228</v>
      </c>
      <c r="AT1983" s="76">
        <f t="shared" ca="1" si="2323"/>
        <v>-25.828711653125666</v>
      </c>
      <c r="AU1983" s="76">
        <f t="shared" ca="1" si="2323"/>
        <v>-25.037276070469382</v>
      </c>
      <c r="AV1983" s="76">
        <f t="shared" ca="1" si="2323"/>
        <v>-24.285412266945912</v>
      </c>
      <c r="AW1983" s="76">
        <f t="shared" ca="1" si="2323"/>
        <v>-23.571141653598616</v>
      </c>
      <c r="AX1983" s="76">
        <f t="shared" ca="1" si="2323"/>
        <v>-22.892584570918686</v>
      </c>
      <c r="AY1983" s="76">
        <f t="shared" ref="AY1983:CD1983" ca="1" si="2324">-AY1982*(AY1981+AY1979)</f>
        <v>-22.247955342372752</v>
      </c>
      <c r="AZ1983" s="76">
        <f t="shared" ca="1" si="2324"/>
        <v>-21.635557575254115</v>
      </c>
      <c r="BA1983" s="76">
        <f t="shared" ca="1" si="2324"/>
        <v>-21.053779696491411</v>
      </c>
      <c r="BB1983" s="76">
        <f t="shared" ca="1" si="2324"/>
        <v>-20.501090711666841</v>
      </c>
      <c r="BC1983" s="76">
        <f t="shared" ca="1" si="2324"/>
        <v>-19.976036176083497</v>
      </c>
      <c r="BD1983" s="76">
        <f t="shared" ca="1" si="2324"/>
        <v>-19.477234367279323</v>
      </c>
      <c r="BE1983" s="76">
        <f t="shared" ca="1" si="2324"/>
        <v>-19.003372648915356</v>
      </c>
      <c r="BF1983" s="76">
        <f t="shared" ca="1" si="2324"/>
        <v>-18.553204016469589</v>
      </c>
      <c r="BG1983" s="76">
        <f t="shared" ca="1" si="2324"/>
        <v>-18.125543815646111</v>
      </c>
      <c r="BH1983" s="76">
        <f t="shared" ca="1" si="2324"/>
        <v>-17.719266624863806</v>
      </c>
      <c r="BI1983" s="76">
        <f t="shared" ca="1" si="2324"/>
        <v>-17.333303293620617</v>
      </c>
      <c r="BJ1983" s="76">
        <f t="shared" ca="1" si="2324"/>
        <v>-16.966638128939589</v>
      </c>
      <c r="BK1983" s="76">
        <f t="shared" ca="1" si="2324"/>
        <v>-16.61830622249261</v>
      </c>
      <c r="BL1983" s="76">
        <f t="shared" ca="1" si="2324"/>
        <v>-16.287390911367979</v>
      </c>
      <c r="BM1983" s="76">
        <f t="shared" ca="1" si="2324"/>
        <v>-15.97302136579958</v>
      </c>
      <c r="BN1983" s="76">
        <f t="shared" ca="1" si="2324"/>
        <v>-15.674370297509601</v>
      </c>
      <c r="BO1983" s="76">
        <f t="shared" ca="1" si="2324"/>
        <v>-15.390651782634121</v>
      </c>
      <c r="BP1983" s="76">
        <f t="shared" ca="1" si="2324"/>
        <v>-15.121119193502416</v>
      </c>
      <c r="BQ1983" s="76">
        <f t="shared" ca="1" si="2324"/>
        <v>-14.865063233827295</v>
      </c>
      <c r="BR1983" s="76">
        <f t="shared" ca="1" si="2324"/>
        <v>-14.621810072135929</v>
      </c>
      <c r="BS1983" s="76">
        <f t="shared" ca="1" si="2324"/>
        <v>-14.390719568529134</v>
      </c>
      <c r="BT1983" s="76">
        <f t="shared" ca="1" si="2324"/>
        <v>-14.171183590102679</v>
      </c>
      <c r="BU1983" s="76">
        <f t="shared" ca="1" si="2324"/>
        <v>-13.962624410597545</v>
      </c>
      <c r="BV1983" s="76">
        <f t="shared" ca="1" si="2324"/>
        <v>-13.764493190067668</v>
      </c>
      <c r="BW1983" s="76">
        <f t="shared" ca="1" si="2324"/>
        <v>-13.576268530564285</v>
      </c>
      <c r="BX1983" s="76">
        <f t="shared" ca="1" si="2324"/>
        <v>-13.397455104036069</v>
      </c>
      <c r="BY1983" s="76">
        <f t="shared" ca="1" si="2324"/>
        <v>-13.227582348834268</v>
      </c>
      <c r="BZ1983" s="76">
        <f t="shared" ca="1" si="2324"/>
        <v>-13.066203231392553</v>
      </c>
      <c r="CA1983" s="76">
        <f t="shared" ca="1" si="2324"/>
        <v>-12.912893069822923</v>
      </c>
      <c r="CB1983" s="76">
        <f t="shared" ca="1" si="2324"/>
        <v>-12.767248416331777</v>
      </c>
      <c r="CC1983" s="76">
        <f t="shared" ca="1" si="2324"/>
        <v>-12.628885995515189</v>
      </c>
      <c r="CD1983" s="76">
        <f t="shared" ca="1" si="2324"/>
        <v>-12.497441695739429</v>
      </c>
      <c r="CE1983" s="76">
        <f t="shared" ref="CE1983:CK1983" ca="1" si="2325">-CE1982*(CE1981+CE1979)</f>
        <v>-12.372569610952457</v>
      </c>
      <c r="CF1983" s="76">
        <f t="shared" ca="1" si="2325"/>
        <v>-12.253941130404833</v>
      </c>
      <c r="CG1983" s="76">
        <f t="shared" ca="1" si="2325"/>
        <v>-12.141244073884593</v>
      </c>
      <c r="CH1983" s="76">
        <f t="shared" ca="1" si="2325"/>
        <v>-12.034181870190363</v>
      </c>
      <c r="CI1983" s="76">
        <f t="shared" ca="1" si="2325"/>
        <v>-11.932472776680845</v>
      </c>
      <c r="CJ1983" s="76">
        <f t="shared" ca="1" si="2325"/>
        <v>-11.835849137846802</v>
      </c>
      <c r="CK1983" s="76">
        <f t="shared" ca="1" si="2325"/>
        <v>-11.744056680954463</v>
      </c>
    </row>
    <row r="1984" spans="2:89" x14ac:dyDescent="0.35">
      <c r="B1984" s="124" t="str">
        <f>"# of subscriber - "&amp;SUBSTITUTE(B1977,":","")</f>
        <v># of subscriber - Subscription revenue - secondary revenue driven</v>
      </c>
      <c r="C1984" t="s">
        <v>80</v>
      </c>
      <c r="D1984" t="s">
        <v>768</v>
      </c>
      <c r="E1984" s="8" t="str">
        <f t="shared" si="2316"/>
        <v>1984 SUBR-S</v>
      </c>
      <c r="H1984" s="31"/>
      <c r="I1984" s="73"/>
      <c r="J1984" s="73"/>
      <c r="K1984" s="116">
        <f t="shared" ref="K1984:P1984" ca="1" si="2326">SUMIF($4:$4,K$2,1984:1984)</f>
        <v>873.31583344098976</v>
      </c>
      <c r="L1984" s="116">
        <f t="shared" ca="1" si="2326"/>
        <v>559.23660365944113</v>
      </c>
      <c r="M1984" s="116">
        <f t="shared" ca="1" si="2326"/>
        <v>389.52072352166994</v>
      </c>
      <c r="N1984" s="116">
        <f t="shared" ca="1" si="2326"/>
        <v>297.8130356526824</v>
      </c>
      <c r="O1984" s="116">
        <f t="shared" ca="1" si="2326"/>
        <v>248.25786139645848</v>
      </c>
      <c r="P1984" s="116">
        <f t="shared" si="2326"/>
        <v>0</v>
      </c>
      <c r="R1984" s="38"/>
      <c r="S1984" s="147">
        <f t="shared" ref="S1984" ca="1" si="2327">S1979+S1981+S1983</f>
        <v>95</v>
      </c>
      <c r="T1984" s="147">
        <f t="shared" ref="T1984:AX1984" ca="1" si="2328">T1979+T1981+T1983</f>
        <v>185.25</v>
      </c>
      <c r="U1984" s="147">
        <f t="shared" ca="1" si="2328"/>
        <v>270.98750000000001</v>
      </c>
      <c r="V1984" s="147">
        <f t="shared" ca="1" si="2328"/>
        <v>352.43812500000001</v>
      </c>
      <c r="W1984" s="147">
        <f t="shared" ca="1" si="2328"/>
        <v>429.81621875000002</v>
      </c>
      <c r="X1984" s="147">
        <f t="shared" ca="1" si="2328"/>
        <v>503.32540781249998</v>
      </c>
      <c r="Y1984" s="147">
        <f t="shared" ca="1" si="2328"/>
        <v>573.15913742187502</v>
      </c>
      <c r="Z1984" s="147">
        <f t="shared" ca="1" si="2328"/>
        <v>639.50118055078121</v>
      </c>
      <c r="AA1984" s="147">
        <f t="shared" ca="1" si="2328"/>
        <v>702.52612152324218</v>
      </c>
      <c r="AB1984" s="147">
        <f t="shared" ca="1" si="2328"/>
        <v>762.39981544708007</v>
      </c>
      <c r="AC1984" s="147">
        <f t="shared" ca="1" si="2328"/>
        <v>819.27982467472611</v>
      </c>
      <c r="AD1984" s="147">
        <f t="shared" ca="1" si="2328"/>
        <v>873.31583344098976</v>
      </c>
      <c r="AE1984" s="147">
        <f t="shared" ca="1" si="2328"/>
        <v>839.15004176894024</v>
      </c>
      <c r="AF1984" s="147">
        <f t="shared" ca="1" si="2328"/>
        <v>806.69253968049327</v>
      </c>
      <c r="AG1984" s="147">
        <f t="shared" ca="1" si="2328"/>
        <v>775.85791269646859</v>
      </c>
      <c r="AH1984" s="147">
        <f t="shared" ca="1" si="2328"/>
        <v>746.56501706164511</v>
      </c>
      <c r="AI1984" s="147">
        <f t="shared" ca="1" si="2328"/>
        <v>718.73676620856281</v>
      </c>
      <c r="AJ1984" s="147">
        <f t="shared" ca="1" si="2328"/>
        <v>692.29992789813468</v>
      </c>
      <c r="AK1984" s="147">
        <f t="shared" ca="1" si="2328"/>
        <v>667.18493150322797</v>
      </c>
      <c r="AL1984" s="147">
        <f t="shared" ca="1" si="2328"/>
        <v>643.32568492806661</v>
      </c>
      <c r="AM1984" s="147">
        <f t="shared" ca="1" si="2328"/>
        <v>620.65940068166333</v>
      </c>
      <c r="AN1984" s="147">
        <f t="shared" ca="1" si="2328"/>
        <v>599.12643064758015</v>
      </c>
      <c r="AO1984" s="147">
        <f t="shared" ca="1" si="2328"/>
        <v>578.67010911520117</v>
      </c>
      <c r="AP1984" s="147">
        <f t="shared" ca="1" si="2328"/>
        <v>559.23660365944113</v>
      </c>
      <c r="AQ1984" s="147">
        <f t="shared" ca="1" si="2328"/>
        <v>540.77477347646902</v>
      </c>
      <c r="AR1984" s="147">
        <f t="shared" ca="1" si="2328"/>
        <v>523.23603480264558</v>
      </c>
      <c r="AS1984" s="147">
        <f t="shared" ca="1" si="2328"/>
        <v>506.57423306251331</v>
      </c>
      <c r="AT1984" s="147">
        <f t="shared" ca="1" si="2328"/>
        <v>490.74552140938761</v>
      </c>
      <c r="AU1984" s="147">
        <f t="shared" ca="1" si="2328"/>
        <v>475.70824533891823</v>
      </c>
      <c r="AV1984" s="147">
        <f t="shared" ca="1" si="2328"/>
        <v>461.42283307197232</v>
      </c>
      <c r="AW1984" s="147">
        <f t="shared" ca="1" si="2328"/>
        <v>447.85169141837372</v>
      </c>
      <c r="AX1984" s="147">
        <f t="shared" ca="1" si="2328"/>
        <v>434.95910684745502</v>
      </c>
      <c r="AY1984" s="147">
        <f t="shared" ref="AY1984:CD1984" ca="1" si="2329">AY1979+AY1981+AY1983</f>
        <v>422.71115150508228</v>
      </c>
      <c r="AZ1984" s="147">
        <f t="shared" ca="1" si="2329"/>
        <v>411.07559392982819</v>
      </c>
      <c r="BA1984" s="147">
        <f t="shared" ca="1" si="2329"/>
        <v>400.02181423333678</v>
      </c>
      <c r="BB1984" s="147">
        <f t="shared" ca="1" si="2329"/>
        <v>389.52072352166994</v>
      </c>
      <c r="BC1984" s="147">
        <f t="shared" ca="1" si="2329"/>
        <v>379.54468734558645</v>
      </c>
      <c r="BD1984" s="147">
        <f t="shared" ca="1" si="2329"/>
        <v>370.06745297830713</v>
      </c>
      <c r="BE1984" s="147">
        <f t="shared" ca="1" si="2329"/>
        <v>361.0640803293918</v>
      </c>
      <c r="BF1984" s="147">
        <f t="shared" ca="1" si="2329"/>
        <v>352.51087631292222</v>
      </c>
      <c r="BG1984" s="147">
        <f t="shared" ca="1" si="2329"/>
        <v>344.38533249727612</v>
      </c>
      <c r="BH1984" s="147">
        <f t="shared" ca="1" si="2329"/>
        <v>336.66606587241233</v>
      </c>
      <c r="BI1984" s="147">
        <f t="shared" ca="1" si="2329"/>
        <v>329.33276257879174</v>
      </c>
      <c r="BJ1984" s="147">
        <f t="shared" ca="1" si="2329"/>
        <v>322.36612444985218</v>
      </c>
      <c r="BK1984" s="147">
        <f t="shared" ca="1" si="2329"/>
        <v>315.74781822735957</v>
      </c>
      <c r="BL1984" s="147">
        <f t="shared" ca="1" si="2329"/>
        <v>309.46042731599158</v>
      </c>
      <c r="BM1984" s="147">
        <f t="shared" ca="1" si="2329"/>
        <v>303.487405950192</v>
      </c>
      <c r="BN1984" s="147">
        <f t="shared" ca="1" si="2329"/>
        <v>297.8130356526824</v>
      </c>
      <c r="BO1984" s="147">
        <f t="shared" ca="1" si="2329"/>
        <v>292.42238387004829</v>
      </c>
      <c r="BP1984" s="147">
        <f t="shared" ca="1" si="2329"/>
        <v>287.30126467654588</v>
      </c>
      <c r="BQ1984" s="147">
        <f t="shared" ca="1" si="2329"/>
        <v>282.43620144271858</v>
      </c>
      <c r="BR1984" s="147">
        <f t="shared" ca="1" si="2329"/>
        <v>277.81439137058265</v>
      </c>
      <c r="BS1984" s="147">
        <f t="shared" ca="1" si="2329"/>
        <v>273.42367180205355</v>
      </c>
      <c r="BT1984" s="147">
        <f t="shared" ca="1" si="2329"/>
        <v>269.25248821195089</v>
      </c>
      <c r="BU1984" s="147">
        <f t="shared" ca="1" si="2329"/>
        <v>265.28986380135336</v>
      </c>
      <c r="BV1984" s="147">
        <f t="shared" ca="1" si="2329"/>
        <v>261.52537061128567</v>
      </c>
      <c r="BW1984" s="147">
        <f t="shared" ca="1" si="2329"/>
        <v>257.94910208072139</v>
      </c>
      <c r="BX1984" s="147">
        <f t="shared" ca="1" si="2329"/>
        <v>254.55164697668533</v>
      </c>
      <c r="BY1984" s="147">
        <f t="shared" ca="1" si="2329"/>
        <v>251.32406462785107</v>
      </c>
      <c r="BZ1984" s="147">
        <f t="shared" ca="1" si="2329"/>
        <v>248.25786139645848</v>
      </c>
      <c r="CA1984" s="147">
        <f t="shared" ca="1" si="2329"/>
        <v>245.34496832663552</v>
      </c>
      <c r="CB1984" s="147">
        <f t="shared" ca="1" si="2329"/>
        <v>242.57771991030376</v>
      </c>
      <c r="CC1984" s="147">
        <f t="shared" ca="1" si="2329"/>
        <v>239.94883391478857</v>
      </c>
      <c r="CD1984" s="147">
        <f t="shared" ca="1" si="2329"/>
        <v>237.45139221904913</v>
      </c>
      <c r="CE1984" s="147">
        <f t="shared" ref="CE1984:CK1984" ca="1" si="2330">CE1979+CE1981+CE1983</f>
        <v>235.07882260809666</v>
      </c>
      <c r="CF1984" s="147">
        <f t="shared" ca="1" si="2330"/>
        <v>232.82488147769183</v>
      </c>
      <c r="CG1984" s="147">
        <f t="shared" ca="1" si="2330"/>
        <v>230.68363740380724</v>
      </c>
      <c r="CH1984" s="147">
        <f t="shared" ca="1" si="2330"/>
        <v>228.64945553361687</v>
      </c>
      <c r="CI1984" s="147">
        <f t="shared" ca="1" si="2330"/>
        <v>226.71698275693603</v>
      </c>
      <c r="CJ1984" s="147">
        <f t="shared" ca="1" si="2330"/>
        <v>224.88113361908924</v>
      </c>
      <c r="CK1984" s="147">
        <f t="shared" ca="1" si="2330"/>
        <v>223.13707693813478</v>
      </c>
    </row>
    <row r="1985" spans="2:89" x14ac:dyDescent="0.35">
      <c r="B1985" s="141" t="s">
        <v>62</v>
      </c>
      <c r="D1985" t="s">
        <v>768</v>
      </c>
      <c r="E1985" s="8" t="str">
        <f t="shared" si="2316"/>
        <v>1985 SUBR-S</v>
      </c>
      <c r="H1985" s="12"/>
      <c r="I1985" s="60"/>
      <c r="J1985" s="60"/>
      <c r="K1985" s="76">
        <f t="shared" ref="K1985:P1985" ca="1" si="2331">K1984-SUM(K1983,K1979,K1981)</f>
        <v>0</v>
      </c>
      <c r="L1985" s="76">
        <f t="shared" ca="1" si="2331"/>
        <v>0</v>
      </c>
      <c r="M1985" s="76">
        <f t="shared" ca="1" si="2331"/>
        <v>0</v>
      </c>
      <c r="N1985" s="76">
        <f t="shared" ca="1" si="2331"/>
        <v>0</v>
      </c>
      <c r="O1985" s="76">
        <f t="shared" ca="1" si="2331"/>
        <v>0</v>
      </c>
      <c r="P1985" s="76">
        <f t="shared" ca="1" si="2331"/>
        <v>-223.13707693813481</v>
      </c>
      <c r="R1985" s="15"/>
      <c r="S1985" s="76">
        <f t="shared" ref="S1985" ca="1" si="2332">S1984-SUM(S1983,S1979,S1981)</f>
        <v>0</v>
      </c>
      <c r="T1985" s="76">
        <f t="shared" ref="T1985:AX1985" ca="1" si="2333">T1984-SUM(T1983,T1979,T1981)</f>
        <v>0</v>
      </c>
      <c r="U1985" s="76">
        <f t="shared" ca="1" si="2333"/>
        <v>0</v>
      </c>
      <c r="V1985" s="76">
        <f t="shared" ca="1" si="2333"/>
        <v>0</v>
      </c>
      <c r="W1985" s="76">
        <f t="shared" ca="1" si="2333"/>
        <v>0</v>
      </c>
      <c r="X1985" s="76">
        <f t="shared" ca="1" si="2333"/>
        <v>0</v>
      </c>
      <c r="Y1985" s="76">
        <f t="shared" ca="1" si="2333"/>
        <v>0</v>
      </c>
      <c r="Z1985" s="76">
        <f t="shared" ca="1" si="2333"/>
        <v>0</v>
      </c>
      <c r="AA1985" s="76">
        <f t="shared" ca="1" si="2333"/>
        <v>0</v>
      </c>
      <c r="AB1985" s="76">
        <f t="shared" ca="1" si="2333"/>
        <v>0</v>
      </c>
      <c r="AC1985" s="76">
        <f t="shared" ca="1" si="2333"/>
        <v>0</v>
      </c>
      <c r="AD1985" s="76">
        <f t="shared" ca="1" si="2333"/>
        <v>0</v>
      </c>
      <c r="AE1985" s="76">
        <f t="shared" ca="1" si="2333"/>
        <v>0</v>
      </c>
      <c r="AF1985" s="76">
        <f t="shared" ca="1" si="2333"/>
        <v>0</v>
      </c>
      <c r="AG1985" s="76">
        <f t="shared" ca="1" si="2333"/>
        <v>0</v>
      </c>
      <c r="AH1985" s="76">
        <f t="shared" ca="1" si="2333"/>
        <v>0</v>
      </c>
      <c r="AI1985" s="76">
        <f t="shared" ca="1" si="2333"/>
        <v>0</v>
      </c>
      <c r="AJ1985" s="76">
        <f t="shared" ca="1" si="2333"/>
        <v>0</v>
      </c>
      <c r="AK1985" s="76">
        <f t="shared" ca="1" si="2333"/>
        <v>0</v>
      </c>
      <c r="AL1985" s="76">
        <f t="shared" ca="1" si="2333"/>
        <v>0</v>
      </c>
      <c r="AM1985" s="76">
        <f t="shared" ca="1" si="2333"/>
        <v>0</v>
      </c>
      <c r="AN1985" s="76">
        <f t="shared" ca="1" si="2333"/>
        <v>0</v>
      </c>
      <c r="AO1985" s="76">
        <f t="shared" ca="1" si="2333"/>
        <v>0</v>
      </c>
      <c r="AP1985" s="76">
        <f t="shared" ca="1" si="2333"/>
        <v>0</v>
      </c>
      <c r="AQ1985" s="76">
        <f t="shared" ca="1" si="2333"/>
        <v>0</v>
      </c>
      <c r="AR1985" s="76">
        <f t="shared" ca="1" si="2333"/>
        <v>0</v>
      </c>
      <c r="AS1985" s="76">
        <f t="shared" ca="1" si="2333"/>
        <v>0</v>
      </c>
      <c r="AT1985" s="76">
        <f t="shared" ca="1" si="2333"/>
        <v>0</v>
      </c>
      <c r="AU1985" s="76">
        <f t="shared" ca="1" si="2333"/>
        <v>0</v>
      </c>
      <c r="AV1985" s="76">
        <f t="shared" ca="1" si="2333"/>
        <v>0</v>
      </c>
      <c r="AW1985" s="76">
        <f t="shared" ca="1" si="2333"/>
        <v>0</v>
      </c>
      <c r="AX1985" s="76">
        <f t="shared" ca="1" si="2333"/>
        <v>0</v>
      </c>
      <c r="AY1985" s="76">
        <f t="shared" ref="AY1985:CD1985" ca="1" si="2334">AY1984-SUM(AY1983,AY1979,AY1981)</f>
        <v>0</v>
      </c>
      <c r="AZ1985" s="76">
        <f t="shared" ca="1" si="2334"/>
        <v>0</v>
      </c>
      <c r="BA1985" s="76">
        <f t="shared" ca="1" si="2334"/>
        <v>0</v>
      </c>
      <c r="BB1985" s="76">
        <f t="shared" ca="1" si="2334"/>
        <v>0</v>
      </c>
      <c r="BC1985" s="76">
        <f t="shared" ca="1" si="2334"/>
        <v>0</v>
      </c>
      <c r="BD1985" s="76">
        <f t="shared" ca="1" si="2334"/>
        <v>0</v>
      </c>
      <c r="BE1985" s="76">
        <f t="shared" ca="1" si="2334"/>
        <v>0</v>
      </c>
      <c r="BF1985" s="76">
        <f t="shared" ca="1" si="2334"/>
        <v>0</v>
      </c>
      <c r="BG1985" s="76">
        <f t="shared" ca="1" si="2334"/>
        <v>0</v>
      </c>
      <c r="BH1985" s="76">
        <f t="shared" ca="1" si="2334"/>
        <v>0</v>
      </c>
      <c r="BI1985" s="76">
        <f t="shared" ca="1" si="2334"/>
        <v>0</v>
      </c>
      <c r="BJ1985" s="76">
        <f t="shared" ca="1" si="2334"/>
        <v>0</v>
      </c>
      <c r="BK1985" s="76">
        <f t="shared" ca="1" si="2334"/>
        <v>0</v>
      </c>
      <c r="BL1985" s="76">
        <f t="shared" ca="1" si="2334"/>
        <v>0</v>
      </c>
      <c r="BM1985" s="76">
        <f t="shared" ca="1" si="2334"/>
        <v>0</v>
      </c>
      <c r="BN1985" s="76">
        <f t="shared" ca="1" si="2334"/>
        <v>0</v>
      </c>
      <c r="BO1985" s="76">
        <f t="shared" ca="1" si="2334"/>
        <v>0</v>
      </c>
      <c r="BP1985" s="76">
        <f t="shared" ca="1" si="2334"/>
        <v>0</v>
      </c>
      <c r="BQ1985" s="76">
        <f t="shared" ca="1" si="2334"/>
        <v>0</v>
      </c>
      <c r="BR1985" s="76">
        <f t="shared" ca="1" si="2334"/>
        <v>0</v>
      </c>
      <c r="BS1985" s="76">
        <f t="shared" ca="1" si="2334"/>
        <v>0</v>
      </c>
      <c r="BT1985" s="76">
        <f t="shared" ca="1" si="2334"/>
        <v>0</v>
      </c>
      <c r="BU1985" s="76">
        <f t="shared" ca="1" si="2334"/>
        <v>0</v>
      </c>
      <c r="BV1985" s="76">
        <f t="shared" ca="1" si="2334"/>
        <v>0</v>
      </c>
      <c r="BW1985" s="76">
        <f t="shared" ca="1" si="2334"/>
        <v>0</v>
      </c>
      <c r="BX1985" s="76">
        <f t="shared" ca="1" si="2334"/>
        <v>0</v>
      </c>
      <c r="BY1985" s="76">
        <f t="shared" ca="1" si="2334"/>
        <v>0</v>
      </c>
      <c r="BZ1985" s="76">
        <f t="shared" ca="1" si="2334"/>
        <v>0</v>
      </c>
      <c r="CA1985" s="76">
        <f t="shared" ca="1" si="2334"/>
        <v>0</v>
      </c>
      <c r="CB1985" s="76">
        <f t="shared" ca="1" si="2334"/>
        <v>0</v>
      </c>
      <c r="CC1985" s="76">
        <f t="shared" ca="1" si="2334"/>
        <v>0</v>
      </c>
      <c r="CD1985" s="76">
        <f t="shared" ca="1" si="2334"/>
        <v>0</v>
      </c>
      <c r="CE1985" s="76">
        <f t="shared" ref="CE1985:CK1985" ca="1" si="2335">CE1984-SUM(CE1983,CE1979,CE1981)</f>
        <v>0</v>
      </c>
      <c r="CF1985" s="76">
        <f t="shared" ca="1" si="2335"/>
        <v>0</v>
      </c>
      <c r="CG1985" s="76">
        <f t="shared" ca="1" si="2335"/>
        <v>0</v>
      </c>
      <c r="CH1985" s="76">
        <f t="shared" ca="1" si="2335"/>
        <v>0</v>
      </c>
      <c r="CI1985" s="76">
        <f t="shared" ca="1" si="2335"/>
        <v>0</v>
      </c>
      <c r="CJ1985" s="76">
        <f t="shared" ca="1" si="2335"/>
        <v>0</v>
      </c>
      <c r="CK1985" s="76">
        <f t="shared" ca="1" si="2335"/>
        <v>0</v>
      </c>
    </row>
    <row r="1986" spans="2:89" x14ac:dyDescent="0.35">
      <c r="B1986" s="13"/>
      <c r="D1986" t="s">
        <v>768</v>
      </c>
      <c r="E1986" s="8" t="str">
        <f t="shared" si="2316"/>
        <v>1986 SUBR-S</v>
      </c>
      <c r="H1986" s="12"/>
      <c r="I1986" s="60"/>
      <c r="J1986" s="60"/>
      <c r="K1986" s="34"/>
      <c r="L1986" s="34"/>
      <c r="M1986" s="34"/>
      <c r="N1986" s="34"/>
      <c r="O1986" s="34"/>
      <c r="P1986" s="34"/>
      <c r="R1986" s="15"/>
      <c r="S1986" s="76"/>
      <c r="T1986" s="76"/>
      <c r="U1986" s="76"/>
      <c r="V1986" s="76"/>
      <c r="W1986" s="76"/>
      <c r="X1986" s="76"/>
      <c r="Y1986" s="76"/>
      <c r="Z1986" s="76"/>
      <c r="AA1986" s="76"/>
      <c r="AB1986" s="76"/>
      <c r="AC1986" s="76"/>
      <c r="AD1986" s="76"/>
      <c r="AE1986" s="76"/>
      <c r="AF1986" s="76"/>
      <c r="AG1986" s="76"/>
      <c r="AH1986" s="76"/>
      <c r="AI1986" s="76"/>
      <c r="AJ1986" s="76"/>
      <c r="AK1986" s="76"/>
      <c r="AL1986" s="76"/>
      <c r="AM1986" s="76"/>
      <c r="AN1986" s="76"/>
      <c r="AO1986" s="76"/>
      <c r="AP1986" s="76"/>
      <c r="AQ1986" s="76"/>
      <c r="AR1986" s="76"/>
      <c r="AS1986" s="76"/>
      <c r="AT1986" s="76"/>
      <c r="AU1986" s="76"/>
      <c r="AV1986" s="76"/>
      <c r="AW1986" s="76"/>
      <c r="AX1986" s="76"/>
      <c r="AY1986" s="76"/>
      <c r="AZ1986" s="76"/>
      <c r="BA1986" s="76"/>
      <c r="BB1986" s="76"/>
      <c r="BC1986" s="76"/>
      <c r="BD1986" s="76"/>
      <c r="BE1986" s="76"/>
      <c r="BF1986" s="76"/>
      <c r="BG1986" s="76"/>
      <c r="BH1986" s="76"/>
      <c r="BI1986" s="76"/>
      <c r="BJ1986" s="76"/>
      <c r="BK1986" s="76"/>
      <c r="BL1986" s="76"/>
      <c r="BM1986" s="76"/>
      <c r="BN1986" s="76"/>
      <c r="BO1986" s="76"/>
      <c r="BP1986" s="76"/>
      <c r="BQ1986" s="76"/>
      <c r="BR1986" s="76"/>
      <c r="BS1986" s="76"/>
      <c r="BT1986" s="76"/>
      <c r="BU1986" s="76"/>
      <c r="BV1986" s="76"/>
      <c r="BW1986" s="76"/>
      <c r="BX1986" s="76"/>
      <c r="BY1986" s="76"/>
      <c r="BZ1986" s="76"/>
      <c r="CA1986" s="76"/>
      <c r="CB1986" s="76"/>
      <c r="CC1986" s="76"/>
      <c r="CD1986" s="76"/>
      <c r="CE1986" s="76"/>
      <c r="CF1986" s="76"/>
      <c r="CG1986" s="76"/>
      <c r="CH1986" s="76"/>
      <c r="CI1986" s="76"/>
      <c r="CJ1986" s="76"/>
      <c r="CK1986" s="76"/>
    </row>
    <row r="1987" spans="2:89" x14ac:dyDescent="0.35">
      <c r="B1987" s="95" t="s">
        <v>75</v>
      </c>
      <c r="D1987" t="s">
        <v>768</v>
      </c>
      <c r="E1987" s="8" t="str">
        <f t="shared" ref="E1987:E1998" si="2336">ROW()&amp;" "&amp;D1987</f>
        <v>1987 SUBR-S</v>
      </c>
      <c r="H1987" s="12"/>
      <c r="I1987" s="60"/>
      <c r="J1987" s="60"/>
      <c r="K1987" s="34"/>
      <c r="L1987" s="34"/>
      <c r="M1987" s="34"/>
      <c r="N1987" s="34"/>
      <c r="O1987" s="34"/>
      <c r="P1987" s="34"/>
      <c r="R1987" s="15"/>
      <c r="S1987" s="76"/>
      <c r="T1987" s="76"/>
      <c r="U1987" s="76"/>
      <c r="V1987" s="76"/>
      <c r="W1987" s="76"/>
      <c r="X1987" s="76"/>
      <c r="Y1987" s="76"/>
      <c r="Z1987" s="76"/>
      <c r="AA1987" s="76"/>
      <c r="AB1987" s="76"/>
      <c r="AC1987" s="76"/>
      <c r="AD1987" s="76"/>
      <c r="AE1987" s="76"/>
      <c r="AF1987" s="76"/>
      <c r="AG1987" s="76"/>
      <c r="AH1987" s="76"/>
      <c r="AI1987" s="76"/>
      <c r="AJ1987" s="76"/>
      <c r="AK1987" s="76"/>
      <c r="AL1987" s="76"/>
      <c r="AM1987" s="76"/>
      <c r="AN1987" s="76"/>
      <c r="AO1987" s="76"/>
      <c r="AP1987" s="76"/>
      <c r="AQ1987" s="76"/>
      <c r="AR1987" s="76"/>
      <c r="AS1987" s="76"/>
      <c r="AT1987" s="76"/>
      <c r="AU1987" s="76"/>
      <c r="AV1987" s="76"/>
      <c r="AW1987" s="76"/>
      <c r="AX1987" s="76"/>
      <c r="AY1987" s="76"/>
      <c r="AZ1987" s="76"/>
      <c r="BA1987" s="76"/>
      <c r="BB1987" s="76"/>
      <c r="BC1987" s="76"/>
      <c r="BD1987" s="76"/>
      <c r="BE1987" s="76"/>
      <c r="BF1987" s="76"/>
      <c r="BG1987" s="76"/>
      <c r="BH1987" s="76"/>
      <c r="BI1987" s="76"/>
      <c r="BJ1987" s="76"/>
      <c r="BK1987" s="76"/>
      <c r="BL1987" s="76"/>
      <c r="BM1987" s="76"/>
      <c r="BN1987" s="76"/>
      <c r="BO1987" s="76"/>
      <c r="BP1987" s="76"/>
      <c r="BQ1987" s="76"/>
      <c r="BR1987" s="76"/>
      <c r="BS1987" s="76"/>
      <c r="BT1987" s="76"/>
      <c r="BU1987" s="76"/>
      <c r="BV1987" s="76"/>
      <c r="BW1987" s="76"/>
      <c r="BX1987" s="76"/>
      <c r="BY1987" s="76"/>
      <c r="BZ1987" s="76"/>
      <c r="CA1987" s="76"/>
      <c r="CB1987" s="76"/>
      <c r="CC1987" s="76"/>
      <c r="CD1987" s="76"/>
      <c r="CE1987" s="76"/>
      <c r="CF1987" s="76"/>
      <c r="CG1987" s="76"/>
      <c r="CH1987" s="76"/>
      <c r="CI1987" s="76"/>
      <c r="CJ1987" s="76"/>
      <c r="CK1987" s="76"/>
    </row>
    <row r="1988" spans="2:89" x14ac:dyDescent="0.35">
      <c r="B1988" s="141" t="s">
        <v>414</v>
      </c>
      <c r="D1988" t="s">
        <v>768</v>
      </c>
      <c r="E1988" s="8" t="str">
        <f t="shared" si="2336"/>
        <v>1988 SUBR-S</v>
      </c>
      <c r="G1988" t="str">
        <f>E1988</f>
        <v>1988 SUBR-S</v>
      </c>
      <c r="H1988" s="12"/>
      <c r="I1988" s="60"/>
      <c r="J1988" s="60"/>
      <c r="K1988" s="18">
        <v>20</v>
      </c>
      <c r="L1988" s="18">
        <v>20</v>
      </c>
      <c r="M1988" s="18">
        <v>20</v>
      </c>
      <c r="N1988" s="18">
        <v>20</v>
      </c>
      <c r="O1988" s="18">
        <v>20</v>
      </c>
      <c r="P1988" s="18">
        <v>20</v>
      </c>
      <c r="R1988" s="19"/>
      <c r="S1988" s="143" cm="1">
        <f t="array" ref="S1988">INDEX($K:$P,ROW(),MATCH(S$3,$K$2:$P$2,0))</f>
        <v>20</v>
      </c>
      <c r="T1988" s="143" cm="1">
        <f t="array" ref="T1988">INDEX($K:$P,ROW(),MATCH(T$3,$K$2:$P$2,0))</f>
        <v>20</v>
      </c>
      <c r="U1988" s="143" cm="1">
        <f t="array" ref="U1988">INDEX($K:$P,ROW(),MATCH(U$3,$K$2:$P$2,0))</f>
        <v>20</v>
      </c>
      <c r="V1988" s="143" cm="1">
        <f t="array" ref="V1988">INDEX($K:$P,ROW(),MATCH(V$3,$K$2:$P$2,0))</f>
        <v>20</v>
      </c>
      <c r="W1988" s="143" cm="1">
        <f t="array" ref="W1988">INDEX($K:$P,ROW(),MATCH(W$3,$K$2:$P$2,0))</f>
        <v>20</v>
      </c>
      <c r="X1988" s="143" cm="1">
        <f t="array" ref="X1988">INDEX($K:$P,ROW(),MATCH(X$3,$K$2:$P$2,0))</f>
        <v>20</v>
      </c>
      <c r="Y1988" s="143" cm="1">
        <f t="array" ref="Y1988">INDEX($K:$P,ROW(),MATCH(Y$3,$K$2:$P$2,0))</f>
        <v>20</v>
      </c>
      <c r="Z1988" s="143" cm="1">
        <f t="array" ref="Z1988">INDEX($K:$P,ROW(),MATCH(Z$3,$K$2:$P$2,0))</f>
        <v>20</v>
      </c>
      <c r="AA1988" s="143" cm="1">
        <f t="array" ref="AA1988">INDEX($K:$P,ROW(),MATCH(AA$3,$K$2:$P$2,0))</f>
        <v>20</v>
      </c>
      <c r="AB1988" s="143" cm="1">
        <f t="array" ref="AB1988">INDEX($K:$P,ROW(),MATCH(AB$3,$K$2:$P$2,0))</f>
        <v>20</v>
      </c>
      <c r="AC1988" s="143" cm="1">
        <f t="array" ref="AC1988">INDEX($K:$P,ROW(),MATCH(AC$3,$K$2:$P$2,0))</f>
        <v>20</v>
      </c>
      <c r="AD1988" s="143" cm="1">
        <f t="array" ref="AD1988">INDEX($K:$P,ROW(),MATCH(AD$3,$K$2:$P$2,0))</f>
        <v>20</v>
      </c>
      <c r="AE1988" s="143" cm="1">
        <f t="array" ref="AE1988">INDEX($K:$P,ROW(),MATCH(AE$3,$K$2:$P$2,0))</f>
        <v>20</v>
      </c>
      <c r="AF1988" s="143" cm="1">
        <f t="array" ref="AF1988">INDEX($K:$P,ROW(),MATCH(AF$3,$K$2:$P$2,0))</f>
        <v>20</v>
      </c>
      <c r="AG1988" s="143" cm="1">
        <f t="array" ref="AG1988">INDEX($K:$P,ROW(),MATCH(AG$3,$K$2:$P$2,0))</f>
        <v>20</v>
      </c>
      <c r="AH1988" s="143" cm="1">
        <f t="array" ref="AH1988">INDEX($K:$P,ROW(),MATCH(AH$3,$K$2:$P$2,0))</f>
        <v>20</v>
      </c>
      <c r="AI1988" s="143" cm="1">
        <f t="array" ref="AI1988">INDEX($K:$P,ROW(),MATCH(AI$3,$K$2:$P$2,0))</f>
        <v>20</v>
      </c>
      <c r="AJ1988" s="143" cm="1">
        <f t="array" ref="AJ1988">INDEX($K:$P,ROW(),MATCH(AJ$3,$K$2:$P$2,0))</f>
        <v>20</v>
      </c>
      <c r="AK1988" s="143" cm="1">
        <f t="array" ref="AK1988">INDEX($K:$P,ROW(),MATCH(AK$3,$K$2:$P$2,0))</f>
        <v>20</v>
      </c>
      <c r="AL1988" s="143" cm="1">
        <f t="array" ref="AL1988">INDEX($K:$P,ROW(),MATCH(AL$3,$K$2:$P$2,0))</f>
        <v>20</v>
      </c>
      <c r="AM1988" s="143" cm="1">
        <f t="array" ref="AM1988">INDEX($K:$P,ROW(),MATCH(AM$3,$K$2:$P$2,0))</f>
        <v>20</v>
      </c>
      <c r="AN1988" s="143" cm="1">
        <f t="array" ref="AN1988">INDEX($K:$P,ROW(),MATCH(AN$3,$K$2:$P$2,0))</f>
        <v>20</v>
      </c>
      <c r="AO1988" s="143" cm="1">
        <f t="array" ref="AO1988">INDEX($K:$P,ROW(),MATCH(AO$3,$K$2:$P$2,0))</f>
        <v>20</v>
      </c>
      <c r="AP1988" s="143" cm="1">
        <f t="array" ref="AP1988">INDEX($K:$P,ROW(),MATCH(AP$3,$K$2:$P$2,0))</f>
        <v>20</v>
      </c>
      <c r="AQ1988" s="143" cm="1">
        <f t="array" ref="AQ1988">INDEX($K:$P,ROW(),MATCH(AQ$3,$K$2:$P$2,0))</f>
        <v>20</v>
      </c>
      <c r="AR1988" s="143" cm="1">
        <f t="array" ref="AR1988">INDEX($K:$P,ROW(),MATCH(AR$3,$K$2:$P$2,0))</f>
        <v>20</v>
      </c>
      <c r="AS1988" s="143" cm="1">
        <f t="array" ref="AS1988">INDEX($K:$P,ROW(),MATCH(AS$3,$K$2:$P$2,0))</f>
        <v>20</v>
      </c>
      <c r="AT1988" s="143" cm="1">
        <f t="array" ref="AT1988">INDEX($K:$P,ROW(),MATCH(AT$3,$K$2:$P$2,0))</f>
        <v>20</v>
      </c>
      <c r="AU1988" s="143" cm="1">
        <f t="array" ref="AU1988">INDEX($K:$P,ROW(),MATCH(AU$3,$K$2:$P$2,0))</f>
        <v>20</v>
      </c>
      <c r="AV1988" s="143" cm="1">
        <f t="array" ref="AV1988">INDEX($K:$P,ROW(),MATCH(AV$3,$K$2:$P$2,0))</f>
        <v>20</v>
      </c>
      <c r="AW1988" s="143" cm="1">
        <f t="array" ref="AW1988">INDEX($K:$P,ROW(),MATCH(AW$3,$K$2:$P$2,0))</f>
        <v>20</v>
      </c>
      <c r="AX1988" s="143" cm="1">
        <f t="array" ref="AX1988">INDEX($K:$P,ROW(),MATCH(AX$3,$K$2:$P$2,0))</f>
        <v>20</v>
      </c>
      <c r="AY1988" s="143" cm="1">
        <f t="array" ref="AY1988">INDEX($K:$P,ROW(),MATCH(AY$3,$K$2:$P$2,0))</f>
        <v>20</v>
      </c>
      <c r="AZ1988" s="143" cm="1">
        <f t="array" ref="AZ1988">INDEX($K:$P,ROW(),MATCH(AZ$3,$K$2:$P$2,0))</f>
        <v>20</v>
      </c>
      <c r="BA1988" s="143" cm="1">
        <f t="array" ref="BA1988">INDEX($K:$P,ROW(),MATCH(BA$3,$K$2:$P$2,0))</f>
        <v>20</v>
      </c>
      <c r="BB1988" s="143" cm="1">
        <f t="array" ref="BB1988">INDEX($K:$P,ROW(),MATCH(BB$3,$K$2:$P$2,0))</f>
        <v>20</v>
      </c>
      <c r="BC1988" s="143" cm="1">
        <f t="array" ref="BC1988">INDEX($K:$P,ROW(),MATCH(BC$3,$K$2:$P$2,0))</f>
        <v>20</v>
      </c>
      <c r="BD1988" s="143" cm="1">
        <f t="array" ref="BD1988">INDEX($K:$P,ROW(),MATCH(BD$3,$K$2:$P$2,0))</f>
        <v>20</v>
      </c>
      <c r="BE1988" s="143" cm="1">
        <f t="array" ref="BE1988">INDEX($K:$P,ROW(),MATCH(BE$3,$K$2:$P$2,0))</f>
        <v>20</v>
      </c>
      <c r="BF1988" s="143" cm="1">
        <f t="array" ref="BF1988">INDEX($K:$P,ROW(),MATCH(BF$3,$K$2:$P$2,0))</f>
        <v>20</v>
      </c>
      <c r="BG1988" s="143" cm="1">
        <f t="array" ref="BG1988">INDEX($K:$P,ROW(),MATCH(BG$3,$K$2:$P$2,0))</f>
        <v>20</v>
      </c>
      <c r="BH1988" s="143" cm="1">
        <f t="array" ref="BH1988">INDEX($K:$P,ROW(),MATCH(BH$3,$K$2:$P$2,0))</f>
        <v>20</v>
      </c>
      <c r="BI1988" s="143" cm="1">
        <f t="array" ref="BI1988">INDEX($K:$P,ROW(),MATCH(BI$3,$K$2:$P$2,0))</f>
        <v>20</v>
      </c>
      <c r="BJ1988" s="143" cm="1">
        <f t="array" ref="BJ1988">INDEX($K:$P,ROW(),MATCH(BJ$3,$K$2:$P$2,0))</f>
        <v>20</v>
      </c>
      <c r="BK1988" s="143" cm="1">
        <f t="array" ref="BK1988">INDEX($K:$P,ROW(),MATCH(BK$3,$K$2:$P$2,0))</f>
        <v>20</v>
      </c>
      <c r="BL1988" s="143" cm="1">
        <f t="array" ref="BL1988">INDEX($K:$P,ROW(),MATCH(BL$3,$K$2:$P$2,0))</f>
        <v>20</v>
      </c>
      <c r="BM1988" s="143" cm="1">
        <f t="array" ref="BM1988">INDEX($K:$P,ROW(),MATCH(BM$3,$K$2:$P$2,0))</f>
        <v>20</v>
      </c>
      <c r="BN1988" s="143" cm="1">
        <f t="array" ref="BN1988">INDEX($K:$P,ROW(),MATCH(BN$3,$K$2:$P$2,0))</f>
        <v>20</v>
      </c>
      <c r="BO1988" s="143" cm="1">
        <f t="array" ref="BO1988">INDEX($K:$P,ROW(),MATCH(BO$3,$K$2:$P$2,0))</f>
        <v>20</v>
      </c>
      <c r="BP1988" s="143" cm="1">
        <f t="array" ref="BP1988">INDEX($K:$P,ROW(),MATCH(BP$3,$K$2:$P$2,0))</f>
        <v>20</v>
      </c>
      <c r="BQ1988" s="143" cm="1">
        <f t="array" ref="BQ1988">INDEX($K:$P,ROW(),MATCH(BQ$3,$K$2:$P$2,0))</f>
        <v>20</v>
      </c>
      <c r="BR1988" s="143" cm="1">
        <f t="array" ref="BR1988">INDEX($K:$P,ROW(),MATCH(BR$3,$K$2:$P$2,0))</f>
        <v>20</v>
      </c>
      <c r="BS1988" s="143" cm="1">
        <f t="array" ref="BS1988">INDEX($K:$P,ROW(),MATCH(BS$3,$K$2:$P$2,0))</f>
        <v>20</v>
      </c>
      <c r="BT1988" s="143" cm="1">
        <f t="array" ref="BT1988">INDEX($K:$P,ROW(),MATCH(BT$3,$K$2:$P$2,0))</f>
        <v>20</v>
      </c>
      <c r="BU1988" s="143" cm="1">
        <f t="array" ref="BU1988">INDEX($K:$P,ROW(),MATCH(BU$3,$K$2:$P$2,0))</f>
        <v>20</v>
      </c>
      <c r="BV1988" s="143" cm="1">
        <f t="array" ref="BV1988">INDEX($K:$P,ROW(),MATCH(BV$3,$K$2:$P$2,0))</f>
        <v>20</v>
      </c>
      <c r="BW1988" s="143" cm="1">
        <f t="array" ref="BW1988">INDEX($K:$P,ROW(),MATCH(BW$3,$K$2:$P$2,0))</f>
        <v>20</v>
      </c>
      <c r="BX1988" s="143" cm="1">
        <f t="array" ref="BX1988">INDEX($K:$P,ROW(),MATCH(BX$3,$K$2:$P$2,0))</f>
        <v>20</v>
      </c>
      <c r="BY1988" s="143" cm="1">
        <f t="array" ref="BY1988">INDEX($K:$P,ROW(),MATCH(BY$3,$K$2:$P$2,0))</f>
        <v>20</v>
      </c>
      <c r="BZ1988" s="143" cm="1">
        <f t="array" ref="BZ1988">INDEX($K:$P,ROW(),MATCH(BZ$3,$K$2:$P$2,0))</f>
        <v>20</v>
      </c>
      <c r="CA1988" s="143" cm="1">
        <f t="array" ref="CA1988">INDEX($K:$P,ROW(),MATCH(CA$3,$K$2:$P$2,0))</f>
        <v>20</v>
      </c>
      <c r="CB1988" s="143" cm="1">
        <f t="array" ref="CB1988">INDEX($K:$P,ROW(),MATCH(CB$3,$K$2:$P$2,0))</f>
        <v>20</v>
      </c>
      <c r="CC1988" s="143" cm="1">
        <f t="array" ref="CC1988">INDEX($K:$P,ROW(),MATCH(CC$3,$K$2:$P$2,0))</f>
        <v>20</v>
      </c>
      <c r="CD1988" s="143" cm="1">
        <f t="array" ref="CD1988">INDEX($K:$P,ROW(),MATCH(CD$3,$K$2:$P$2,0))</f>
        <v>20</v>
      </c>
      <c r="CE1988" s="143" cm="1">
        <f t="array" ref="CE1988">INDEX($K:$P,ROW(),MATCH(CE$3,$K$2:$P$2,0))</f>
        <v>20</v>
      </c>
      <c r="CF1988" s="143" cm="1">
        <f t="array" ref="CF1988">INDEX($K:$P,ROW(),MATCH(CF$3,$K$2:$P$2,0))</f>
        <v>20</v>
      </c>
      <c r="CG1988" s="143" cm="1">
        <f t="array" ref="CG1988">INDEX($K:$P,ROW(),MATCH(CG$3,$K$2:$P$2,0))</f>
        <v>20</v>
      </c>
      <c r="CH1988" s="143" cm="1">
        <f t="array" ref="CH1988">INDEX($K:$P,ROW(),MATCH(CH$3,$K$2:$P$2,0))</f>
        <v>20</v>
      </c>
      <c r="CI1988" s="143" cm="1">
        <f t="array" ref="CI1988">INDEX($K:$P,ROW(),MATCH(CI$3,$K$2:$P$2,0))</f>
        <v>20</v>
      </c>
      <c r="CJ1988" s="143" cm="1">
        <f t="array" ref="CJ1988">INDEX($K:$P,ROW(),MATCH(CJ$3,$K$2:$P$2,0))</f>
        <v>20</v>
      </c>
      <c r="CK1988" s="143" cm="1">
        <f t="array" ref="CK1988">INDEX($K:$P,ROW(),MATCH(CK$3,$K$2:$P$2,0))</f>
        <v>20</v>
      </c>
    </row>
    <row r="1989" spans="2:89" x14ac:dyDescent="0.35">
      <c r="B1989" s="123" t="str">
        <f>"Revenue - "&amp;SUBSTITUTE(B1977,":","")</f>
        <v>Revenue - Subscription revenue - secondary revenue driven</v>
      </c>
      <c r="C1989" t="s">
        <v>198</v>
      </c>
      <c r="D1989" t="s">
        <v>768</v>
      </c>
      <c r="E1989" s="8" t="str">
        <f t="shared" si="2336"/>
        <v>1989 SUBR-S</v>
      </c>
      <c r="H1989" s="27"/>
      <c r="I1989" s="78"/>
      <c r="J1989" s="78"/>
      <c r="K1989" s="63">
        <f t="shared" ref="K1989:P1989" ca="1" si="2337">SUMIF($3:$3,K$2,1989:1989)</f>
        <v>115406.82495801398</v>
      </c>
      <c r="L1989" s="63">
        <f t="shared" ca="1" si="2337"/>
        <v>168090.89961480399</v>
      </c>
      <c r="M1989" s="63">
        <f t="shared" ca="1" si="2337"/>
        <v>111789.19325373076</v>
      </c>
      <c r="N1989" s="63">
        <f t="shared" ca="1" si="2337"/>
        <v>81365.998268905183</v>
      </c>
      <c r="O1989" s="63">
        <f t="shared" ca="1" si="2337"/>
        <v>64926.517959927347</v>
      </c>
      <c r="P1989" s="63">
        <f t="shared" ca="1" si="2337"/>
        <v>51597.10593874623</v>
      </c>
      <c r="R1989" s="33"/>
      <c r="S1989" s="144">
        <f t="shared" ref="S1989" ca="1" si="2338">S1988*AVERAGE(S1984,S1979)</f>
        <v>950</v>
      </c>
      <c r="T1989" s="144">
        <f t="shared" ref="T1989:AX1989" ca="1" si="2339">T1988*AVERAGE(T1984,T1979)</f>
        <v>2802.5</v>
      </c>
      <c r="U1989" s="144">
        <f t="shared" ca="1" si="2339"/>
        <v>4562.375</v>
      </c>
      <c r="V1989" s="144">
        <f t="shared" ca="1" si="2339"/>
        <v>6234.2562500000004</v>
      </c>
      <c r="W1989" s="144">
        <f t="shared" ca="1" si="2339"/>
        <v>7822.5434375000004</v>
      </c>
      <c r="X1989" s="144">
        <f t="shared" ca="1" si="2339"/>
        <v>9331.416265625001</v>
      </c>
      <c r="Y1989" s="144">
        <f t="shared" ca="1" si="2339"/>
        <v>10764.84545234375</v>
      </c>
      <c r="Z1989" s="144">
        <f t="shared" ca="1" si="2339"/>
        <v>12126.603179726562</v>
      </c>
      <c r="AA1989" s="144">
        <f t="shared" ca="1" si="2339"/>
        <v>13420.273020740233</v>
      </c>
      <c r="AB1989" s="144">
        <f t="shared" ca="1" si="2339"/>
        <v>14649.259369703223</v>
      </c>
      <c r="AC1989" s="144">
        <f t="shared" ca="1" si="2339"/>
        <v>15816.796401218062</v>
      </c>
      <c r="AD1989" s="144">
        <f t="shared" ca="1" si="2339"/>
        <v>16925.956581157159</v>
      </c>
      <c r="AE1989" s="144">
        <f t="shared" ca="1" si="2339"/>
        <v>17124.658752099298</v>
      </c>
      <c r="AF1989" s="144">
        <f t="shared" ca="1" si="2339"/>
        <v>16458.425814494334</v>
      </c>
      <c r="AG1989" s="144">
        <f t="shared" ca="1" si="2339"/>
        <v>15825.504523769618</v>
      </c>
      <c r="AH1989" s="144">
        <f t="shared" ca="1" si="2339"/>
        <v>15224.229297581136</v>
      </c>
      <c r="AI1989" s="144">
        <f t="shared" ca="1" si="2339"/>
        <v>14653.01783270208</v>
      </c>
      <c r="AJ1989" s="144">
        <f t="shared" ca="1" si="2339"/>
        <v>14110.366941066975</v>
      </c>
      <c r="AK1989" s="144">
        <f t="shared" ca="1" si="2339"/>
        <v>13594.848594013627</v>
      </c>
      <c r="AL1989" s="144">
        <f t="shared" ca="1" si="2339"/>
        <v>13105.106164312947</v>
      </c>
      <c r="AM1989" s="144">
        <f t="shared" ca="1" si="2339"/>
        <v>12639.8508560973</v>
      </c>
      <c r="AN1989" s="144">
        <f t="shared" ca="1" si="2339"/>
        <v>12197.858313292436</v>
      </c>
      <c r="AO1989" s="144">
        <f t="shared" ca="1" si="2339"/>
        <v>11777.965397627813</v>
      </c>
      <c r="AP1989" s="144">
        <f t="shared" ca="1" si="2339"/>
        <v>11379.067127746423</v>
      </c>
      <c r="AQ1989" s="144">
        <f t="shared" ca="1" si="2339"/>
        <v>11000.113771359102</v>
      </c>
      <c r="AR1989" s="144">
        <f t="shared" ca="1" si="2339"/>
        <v>10640.108082791146</v>
      </c>
      <c r="AS1989" s="144">
        <f t="shared" ca="1" si="2339"/>
        <v>10298.10267865159</v>
      </c>
      <c r="AT1989" s="144">
        <f t="shared" ca="1" si="2339"/>
        <v>9973.1975447190089</v>
      </c>
      <c r="AU1989" s="144">
        <f t="shared" ca="1" si="2339"/>
        <v>9664.5376674830586</v>
      </c>
      <c r="AV1989" s="144">
        <f t="shared" ca="1" si="2339"/>
        <v>9371.310784108904</v>
      </c>
      <c r="AW1989" s="144">
        <f t="shared" ca="1" si="2339"/>
        <v>9092.7452449034608</v>
      </c>
      <c r="AX1989" s="144">
        <f t="shared" ca="1" si="2339"/>
        <v>8828.1079826582863</v>
      </c>
      <c r="AY1989" s="144">
        <f t="shared" ref="AY1989:CD1989" ca="1" si="2340">AY1988*AVERAGE(AY1984,AY1979)</f>
        <v>8576.7025835253735</v>
      </c>
      <c r="AZ1989" s="144">
        <f t="shared" ca="1" si="2340"/>
        <v>8337.8674543491052</v>
      </c>
      <c r="BA1989" s="144">
        <f t="shared" ca="1" si="2340"/>
        <v>8110.9740816316498</v>
      </c>
      <c r="BB1989" s="144">
        <f t="shared" ca="1" si="2340"/>
        <v>7895.4253775500674</v>
      </c>
      <c r="BC1989" s="144">
        <f t="shared" ca="1" si="2340"/>
        <v>7690.6541086725629</v>
      </c>
      <c r="BD1989" s="144">
        <f t="shared" ca="1" si="2340"/>
        <v>7496.1214032389353</v>
      </c>
      <c r="BE1989" s="144">
        <f t="shared" ca="1" si="2340"/>
        <v>7311.3153330769892</v>
      </c>
      <c r="BF1989" s="144">
        <f t="shared" ca="1" si="2340"/>
        <v>7135.7495664231392</v>
      </c>
      <c r="BG1989" s="144">
        <f t="shared" ca="1" si="2340"/>
        <v>6968.9620881019837</v>
      </c>
      <c r="BH1989" s="144">
        <f t="shared" ca="1" si="2340"/>
        <v>6810.5139836968847</v>
      </c>
      <c r="BI1989" s="144">
        <f t="shared" ca="1" si="2340"/>
        <v>6659.988284512041</v>
      </c>
      <c r="BJ1989" s="144">
        <f t="shared" ca="1" si="2340"/>
        <v>6516.9888702864391</v>
      </c>
      <c r="BK1989" s="144">
        <f t="shared" ca="1" si="2340"/>
        <v>6381.1394267721171</v>
      </c>
      <c r="BL1989" s="144">
        <f t="shared" ca="1" si="2340"/>
        <v>6252.0824554335113</v>
      </c>
      <c r="BM1989" s="144">
        <f t="shared" ca="1" si="2340"/>
        <v>6129.4783326618362</v>
      </c>
      <c r="BN1989" s="144">
        <f t="shared" ca="1" si="2340"/>
        <v>6013.0044160287434</v>
      </c>
      <c r="BO1989" s="144">
        <f t="shared" ca="1" si="2340"/>
        <v>5902.3541952273072</v>
      </c>
      <c r="BP1989" s="144">
        <f t="shared" ca="1" si="2340"/>
        <v>5797.2364854659418</v>
      </c>
      <c r="BQ1989" s="144">
        <f t="shared" ca="1" si="2340"/>
        <v>5697.3746611926445</v>
      </c>
      <c r="BR1989" s="144">
        <f t="shared" ca="1" si="2340"/>
        <v>5602.5059281330123</v>
      </c>
      <c r="BS1989" s="144">
        <f t="shared" ca="1" si="2340"/>
        <v>5512.3806317263625</v>
      </c>
      <c r="BT1989" s="144">
        <f t="shared" ca="1" si="2340"/>
        <v>5426.7616001400438</v>
      </c>
      <c r="BU1989" s="144">
        <f t="shared" ca="1" si="2340"/>
        <v>5345.423520133043</v>
      </c>
      <c r="BV1989" s="144">
        <f t="shared" ca="1" si="2340"/>
        <v>5268.1523441263907</v>
      </c>
      <c r="BW1989" s="144">
        <f t="shared" ca="1" si="2340"/>
        <v>5194.7447269200711</v>
      </c>
      <c r="BX1989" s="144">
        <f t="shared" ca="1" si="2340"/>
        <v>5125.0074905740667</v>
      </c>
      <c r="BY1989" s="144">
        <f t="shared" ca="1" si="2340"/>
        <v>5058.7571160453635</v>
      </c>
      <c r="BZ1989" s="144">
        <f t="shared" ca="1" si="2340"/>
        <v>4995.8192602430954</v>
      </c>
      <c r="CA1989" s="144">
        <f t="shared" ca="1" si="2340"/>
        <v>4936.0282972309406</v>
      </c>
      <c r="CB1989" s="144">
        <f t="shared" ca="1" si="2340"/>
        <v>4879.226882369393</v>
      </c>
      <c r="CC1989" s="144">
        <f t="shared" ca="1" si="2340"/>
        <v>4825.2655382509229</v>
      </c>
      <c r="CD1989" s="144">
        <f t="shared" ca="1" si="2340"/>
        <v>4774.0022613383771</v>
      </c>
      <c r="CE1989" s="144">
        <f t="shared" ref="CE1989:CK1989" ca="1" si="2341">CE1988*AVERAGE(CE1984,CE1979)</f>
        <v>4725.3021482714576</v>
      </c>
      <c r="CF1989" s="144">
        <f t="shared" ca="1" si="2341"/>
        <v>4679.0370408578847</v>
      </c>
      <c r="CG1989" s="144">
        <f t="shared" ca="1" si="2341"/>
        <v>4635.0851888149909</v>
      </c>
      <c r="CH1989" s="144">
        <f t="shared" ca="1" si="2341"/>
        <v>4593.3309293742414</v>
      </c>
      <c r="CI1989" s="144">
        <f t="shared" ca="1" si="2341"/>
        <v>4553.6643829055283</v>
      </c>
      <c r="CJ1989" s="144">
        <f t="shared" ca="1" si="2341"/>
        <v>4515.9811637602525</v>
      </c>
      <c r="CK1989" s="144">
        <f t="shared" ca="1" si="2341"/>
        <v>4480.1821055722403</v>
      </c>
    </row>
    <row r="1990" spans="2:89" x14ac:dyDescent="0.35">
      <c r="B1990" s="123"/>
      <c r="D1990" t="s">
        <v>768</v>
      </c>
      <c r="E1990" s="8" t="str">
        <f t="shared" si="2336"/>
        <v>1990 SUBR-S</v>
      </c>
      <c r="G1990" t="s">
        <v>244</v>
      </c>
      <c r="H1990" s="27"/>
      <c r="I1990" s="78"/>
      <c r="J1990" s="78"/>
      <c r="K1990" s="28"/>
      <c r="L1990" s="28"/>
      <c r="M1990" s="28"/>
      <c r="N1990" s="28"/>
      <c r="O1990" s="28"/>
      <c r="P1990" s="28"/>
      <c r="R1990" s="33"/>
      <c r="S1990" s="77"/>
      <c r="T1990" s="77"/>
      <c r="U1990" s="77"/>
      <c r="V1990" s="77"/>
      <c r="W1990" s="77"/>
      <c r="X1990" s="77"/>
      <c r="Y1990" s="77"/>
      <c r="Z1990" s="77"/>
      <c r="AA1990" s="77"/>
      <c r="AB1990" s="77"/>
      <c r="AC1990" s="77"/>
      <c r="AD1990" s="77"/>
      <c r="AE1990" s="77"/>
      <c r="AF1990" s="77"/>
      <c r="AG1990" s="77"/>
      <c r="AH1990" s="77"/>
      <c r="AI1990" s="77"/>
      <c r="AJ1990" s="77"/>
      <c r="AK1990" s="77"/>
      <c r="AL1990" s="77"/>
      <c r="AM1990" s="77"/>
      <c r="AN1990" s="77"/>
      <c r="AO1990" s="77"/>
      <c r="AP1990" s="77"/>
      <c r="AQ1990" s="77"/>
      <c r="AR1990" s="77"/>
      <c r="AS1990" s="77"/>
      <c r="AT1990" s="77"/>
      <c r="AU1990" s="77"/>
      <c r="AV1990" s="77"/>
      <c r="AW1990" s="77"/>
      <c r="AX1990" s="77"/>
      <c r="AY1990" s="77"/>
      <c r="AZ1990" s="77"/>
      <c r="BA1990" s="77"/>
      <c r="BB1990" s="77"/>
      <c r="BC1990" s="77"/>
      <c r="BD1990" s="77"/>
      <c r="BE1990" s="77"/>
      <c r="BF1990" s="77"/>
      <c r="BG1990" s="77"/>
      <c r="BH1990" s="77"/>
      <c r="BI1990" s="77"/>
      <c r="BJ1990" s="77"/>
      <c r="BK1990" s="77"/>
      <c r="BL1990" s="77"/>
      <c r="BM1990" s="77"/>
      <c r="BN1990" s="77"/>
      <c r="BO1990" s="77"/>
      <c r="BP1990" s="77"/>
      <c r="BQ1990" s="77"/>
      <c r="BR1990" s="77"/>
      <c r="BS1990" s="77"/>
      <c r="BT1990" s="77"/>
      <c r="BU1990" s="77"/>
      <c r="BV1990" s="77"/>
      <c r="BW1990" s="77"/>
      <c r="BX1990" s="77"/>
      <c r="BY1990" s="77"/>
      <c r="BZ1990" s="77"/>
      <c r="CA1990" s="77"/>
      <c r="CB1990" s="77"/>
      <c r="CC1990" s="77"/>
      <c r="CD1990" s="77"/>
      <c r="CE1990" s="77"/>
      <c r="CF1990" s="77"/>
      <c r="CG1990" s="77"/>
      <c r="CH1990" s="77"/>
      <c r="CI1990" s="77"/>
      <c r="CJ1990" s="77"/>
      <c r="CK1990" s="77"/>
    </row>
    <row r="1991" spans="2:89" x14ac:dyDescent="0.35">
      <c r="B1991" s="8" t="str">
        <f>B1969</f>
        <v>(Primary label)</v>
      </c>
      <c r="D1991" t="s">
        <v>768</v>
      </c>
      <c r="E1991" s="8" t="str">
        <f t="shared" si="2336"/>
        <v>1991 SUBR-S</v>
      </c>
      <c r="G1991" t="s">
        <v>332</v>
      </c>
      <c r="S1991" s="72"/>
      <c r="T1991" s="72"/>
      <c r="U1991" s="72"/>
      <c r="V1991" s="72"/>
      <c r="W1991" s="72"/>
      <c r="X1991" s="72"/>
      <c r="Y1991" s="72"/>
      <c r="Z1991" s="72"/>
      <c r="AA1991" s="72"/>
      <c r="AB1991" s="72"/>
      <c r="AC1991" s="72"/>
      <c r="AD1991" s="72"/>
      <c r="AE1991" s="72"/>
      <c r="AF1991" s="72"/>
      <c r="AG1991" s="72"/>
      <c r="AH1991" s="72"/>
      <c r="AI1991" s="72"/>
      <c r="AJ1991" s="72"/>
      <c r="AK1991" s="72"/>
      <c r="AL1991" s="72"/>
      <c r="AM1991" s="72"/>
      <c r="AN1991" s="72"/>
      <c r="AO1991" s="72"/>
      <c r="AP1991" s="72"/>
      <c r="AQ1991" s="72"/>
      <c r="AR1991" s="72"/>
      <c r="AS1991" s="72"/>
      <c r="AT1991" s="72"/>
      <c r="AU1991" s="72"/>
      <c r="AV1991" s="72"/>
      <c r="AW1991" s="72"/>
      <c r="AX1991" s="72"/>
      <c r="AY1991" s="72"/>
      <c r="AZ1991" s="72"/>
      <c r="BA1991" s="72"/>
      <c r="BB1991" s="72"/>
      <c r="BC1991" s="72"/>
      <c r="BD1991" s="72"/>
      <c r="BE1991" s="72"/>
      <c r="BF1991" s="72"/>
      <c r="BG1991" s="72"/>
      <c r="BH1991" s="72"/>
      <c r="BI1991" s="72"/>
      <c r="BJ1991" s="72"/>
      <c r="BK1991" s="72"/>
      <c r="BL1991" s="72"/>
      <c r="BM1991" s="72"/>
      <c r="BN1991" s="72"/>
      <c r="BO1991" s="72"/>
      <c r="BP1991" s="72"/>
      <c r="BQ1991" s="72"/>
      <c r="BR1991" s="72"/>
      <c r="BS1991" s="72"/>
      <c r="BT1991" s="72"/>
      <c r="BU1991" s="72"/>
      <c r="BV1991" s="72"/>
      <c r="BW1991" s="72"/>
      <c r="BX1991" s="72"/>
      <c r="BY1991" s="72"/>
      <c r="BZ1991" s="72"/>
      <c r="CA1991" s="72"/>
      <c r="CB1991" s="72"/>
      <c r="CC1991" s="72"/>
      <c r="CD1991" s="72"/>
      <c r="CE1991" s="72"/>
      <c r="CF1991" s="72"/>
      <c r="CG1991" s="72"/>
      <c r="CH1991" s="72"/>
      <c r="CI1991" s="72"/>
      <c r="CJ1991" s="72"/>
      <c r="CK1991" s="72"/>
    </row>
    <row r="1992" spans="2:89" x14ac:dyDescent="0.35">
      <c r="B1992" s="8" t="str">
        <f t="shared" ref="B1992:B1998" si="2342">B1970</f>
        <v>primary unit</v>
      </c>
      <c r="D1992" t="s">
        <v>768</v>
      </c>
      <c r="E1992" s="8" t="str">
        <f>ROW()&amp;" "&amp;D1992</f>
        <v>1992 SUBR-S</v>
      </c>
      <c r="G1992" t="s">
        <v>332</v>
      </c>
      <c r="H1992" s="27"/>
      <c r="I1992" s="78"/>
      <c r="J1992" s="78"/>
      <c r="K1992" s="28"/>
      <c r="L1992" s="28"/>
      <c r="M1992" s="28"/>
      <c r="N1992" s="28"/>
      <c r="O1992" s="28"/>
      <c r="P1992" s="28"/>
      <c r="R1992" s="33"/>
      <c r="S1992" s="77"/>
      <c r="T1992" s="77"/>
      <c r="U1992" s="77"/>
      <c r="V1992" s="77"/>
      <c r="W1992" s="77"/>
      <c r="X1992" s="77"/>
      <c r="Y1992" s="77"/>
      <c r="Z1992" s="77"/>
      <c r="AA1992" s="77"/>
      <c r="AB1992" s="77"/>
      <c r="AC1992" s="77"/>
      <c r="AD1992" s="77"/>
      <c r="AE1992" s="77"/>
      <c r="AF1992" s="77"/>
      <c r="AG1992" s="77"/>
      <c r="AH1992" s="77"/>
      <c r="AI1992" s="77"/>
      <c r="AJ1992" s="77"/>
      <c r="AK1992" s="77"/>
      <c r="AL1992" s="77"/>
      <c r="AM1992" s="77"/>
      <c r="AN1992" s="77"/>
      <c r="AO1992" s="77"/>
      <c r="AP1992" s="77"/>
      <c r="AQ1992" s="77"/>
      <c r="AR1992" s="77"/>
      <c r="AS1992" s="77"/>
      <c r="AT1992" s="77"/>
      <c r="AU1992" s="77"/>
      <c r="AV1992" s="77"/>
      <c r="AW1992" s="77"/>
      <c r="AX1992" s="77"/>
      <c r="AY1992" s="77"/>
      <c r="AZ1992" s="77"/>
      <c r="BA1992" s="77"/>
      <c r="BB1992" s="77"/>
      <c r="BC1992" s="77"/>
      <c r="BD1992" s="77"/>
      <c r="BE1992" s="77"/>
      <c r="BF1992" s="77"/>
      <c r="BG1992" s="77"/>
      <c r="BH1992" s="77"/>
      <c r="BI1992" s="77"/>
      <c r="BJ1992" s="77"/>
      <c r="BK1992" s="77"/>
      <c r="BL1992" s="77"/>
      <c r="BM1992" s="77"/>
      <c r="BN1992" s="77"/>
      <c r="BO1992" s="77"/>
      <c r="BP1992" s="77"/>
      <c r="BQ1992" s="77"/>
      <c r="BR1992" s="77"/>
      <c r="BS1992" s="77"/>
      <c r="BT1992" s="77"/>
      <c r="BU1992" s="77"/>
      <c r="BV1992" s="77"/>
      <c r="BW1992" s="77"/>
      <c r="BX1992" s="77"/>
      <c r="BY1992" s="77"/>
      <c r="BZ1992" s="77"/>
      <c r="CA1992" s="77"/>
      <c r="CB1992" s="77"/>
      <c r="CC1992" s="77"/>
      <c r="CD1992" s="77"/>
      <c r="CE1992" s="77"/>
      <c r="CF1992" s="77"/>
      <c r="CG1992" s="77"/>
      <c r="CH1992" s="77"/>
      <c r="CI1992" s="77"/>
      <c r="CJ1992" s="77"/>
      <c r="CK1992" s="77"/>
    </row>
    <row r="1993" spans="2:89" x14ac:dyDescent="0.35">
      <c r="B1993" s="8" t="str">
        <f t="shared" si="2342"/>
        <v>Primary revenue driver</v>
      </c>
      <c r="D1993" t="s">
        <v>768</v>
      </c>
      <c r="E1993" s="8" t="str">
        <f t="shared" si="2336"/>
        <v>1993 SUBR-S</v>
      </c>
      <c r="G1993" t="s">
        <v>332</v>
      </c>
      <c r="S1993" s="76" t="str">
        <f t="shared" ref="S1993" si="2343">S1971</f>
        <v>S$16</v>
      </c>
      <c r="T1993" s="76" t="str">
        <f t="shared" ref="T1993:AX1993" si="2344">T1971</f>
        <v>T$16</v>
      </c>
      <c r="U1993" s="76" t="str">
        <f t="shared" si="2344"/>
        <v>U$16</v>
      </c>
      <c r="V1993" s="76" t="str">
        <f t="shared" si="2344"/>
        <v>V$16</v>
      </c>
      <c r="W1993" s="76" t="str">
        <f t="shared" si="2344"/>
        <v>W$16</v>
      </c>
      <c r="X1993" s="76" t="str">
        <f t="shared" si="2344"/>
        <v>X$16</v>
      </c>
      <c r="Y1993" s="76" t="str">
        <f t="shared" si="2344"/>
        <v>Y$16</v>
      </c>
      <c r="Z1993" s="76" t="str">
        <f t="shared" si="2344"/>
        <v>Z$16</v>
      </c>
      <c r="AA1993" s="76" t="str">
        <f t="shared" si="2344"/>
        <v>AA$16</v>
      </c>
      <c r="AB1993" s="76" t="str">
        <f t="shared" si="2344"/>
        <v>AB$16</v>
      </c>
      <c r="AC1993" s="76" t="str">
        <f t="shared" si="2344"/>
        <v>AC$16</v>
      </c>
      <c r="AD1993" s="76" t="str">
        <f t="shared" si="2344"/>
        <v>AD$16</v>
      </c>
      <c r="AE1993" s="76" t="str">
        <f t="shared" si="2344"/>
        <v>AE$16</v>
      </c>
      <c r="AF1993" s="76" t="str">
        <f t="shared" si="2344"/>
        <v>AF$16</v>
      </c>
      <c r="AG1993" s="76" t="str">
        <f t="shared" si="2344"/>
        <v>AG$16</v>
      </c>
      <c r="AH1993" s="76" t="str">
        <f t="shared" si="2344"/>
        <v>AH$16</v>
      </c>
      <c r="AI1993" s="76" t="str">
        <f t="shared" si="2344"/>
        <v>AI$16</v>
      </c>
      <c r="AJ1993" s="76" t="str">
        <f t="shared" si="2344"/>
        <v>AJ$16</v>
      </c>
      <c r="AK1993" s="76" t="str">
        <f t="shared" si="2344"/>
        <v>AK$16</v>
      </c>
      <c r="AL1993" s="76" t="str">
        <f t="shared" si="2344"/>
        <v>AL$16</v>
      </c>
      <c r="AM1993" s="76" t="str">
        <f t="shared" si="2344"/>
        <v>AM$16</v>
      </c>
      <c r="AN1993" s="76" t="str">
        <f t="shared" si="2344"/>
        <v>AN$16</v>
      </c>
      <c r="AO1993" s="76" t="str">
        <f t="shared" si="2344"/>
        <v>AO$16</v>
      </c>
      <c r="AP1993" s="76" t="str">
        <f t="shared" si="2344"/>
        <v>AP$16</v>
      </c>
      <c r="AQ1993" s="76" t="str">
        <f t="shared" si="2344"/>
        <v>AQ$16</v>
      </c>
      <c r="AR1993" s="76" t="str">
        <f t="shared" si="2344"/>
        <v>AR$16</v>
      </c>
      <c r="AS1993" s="76" t="str">
        <f t="shared" si="2344"/>
        <v>AS$16</v>
      </c>
      <c r="AT1993" s="76" t="str">
        <f t="shared" si="2344"/>
        <v>AT$16</v>
      </c>
      <c r="AU1993" s="76" t="str">
        <f t="shared" si="2344"/>
        <v>AU$16</v>
      </c>
      <c r="AV1993" s="76" t="str">
        <f t="shared" si="2344"/>
        <v>AV$16</v>
      </c>
      <c r="AW1993" s="76" t="str">
        <f t="shared" si="2344"/>
        <v>AW$16</v>
      </c>
      <c r="AX1993" s="76" t="str">
        <f t="shared" si="2344"/>
        <v>AX$16</v>
      </c>
      <c r="AY1993" s="76" t="str">
        <f t="shared" ref="AY1993:CD1993" si="2345">AY1971</f>
        <v>AY$16</v>
      </c>
      <c r="AZ1993" s="76" t="str">
        <f t="shared" si="2345"/>
        <v>AZ$16</v>
      </c>
      <c r="BA1993" s="76" t="str">
        <f t="shared" si="2345"/>
        <v>BA$16</v>
      </c>
      <c r="BB1993" s="76" t="str">
        <f t="shared" si="2345"/>
        <v>BB$16</v>
      </c>
      <c r="BC1993" s="76" t="str">
        <f t="shared" si="2345"/>
        <v>BC$16</v>
      </c>
      <c r="BD1993" s="76" t="str">
        <f t="shared" si="2345"/>
        <v>BD$16</v>
      </c>
      <c r="BE1993" s="76" t="str">
        <f t="shared" si="2345"/>
        <v>BE$16</v>
      </c>
      <c r="BF1993" s="76" t="str">
        <f t="shared" si="2345"/>
        <v>BF$16</v>
      </c>
      <c r="BG1993" s="76" t="str">
        <f t="shared" si="2345"/>
        <v>BG$16</v>
      </c>
      <c r="BH1993" s="76" t="str">
        <f t="shared" si="2345"/>
        <v>BH$16</v>
      </c>
      <c r="BI1993" s="76" t="str">
        <f t="shared" si="2345"/>
        <v>BI$16</v>
      </c>
      <c r="BJ1993" s="76" t="str">
        <f t="shared" si="2345"/>
        <v>BJ$16</v>
      </c>
      <c r="BK1993" s="76" t="str">
        <f t="shared" si="2345"/>
        <v>BK$16</v>
      </c>
      <c r="BL1993" s="76" t="str">
        <f t="shared" si="2345"/>
        <v>BL$16</v>
      </c>
      <c r="BM1993" s="76" t="str">
        <f t="shared" si="2345"/>
        <v>BM$16</v>
      </c>
      <c r="BN1993" s="76" t="str">
        <f t="shared" si="2345"/>
        <v>BN$16</v>
      </c>
      <c r="BO1993" s="76" t="str">
        <f t="shared" si="2345"/>
        <v>BO$16</v>
      </c>
      <c r="BP1993" s="76" t="str">
        <f t="shared" si="2345"/>
        <v>BP$16</v>
      </c>
      <c r="BQ1993" s="76" t="str">
        <f t="shared" si="2345"/>
        <v>BQ$16</v>
      </c>
      <c r="BR1993" s="76" t="str">
        <f t="shared" si="2345"/>
        <v>BR$16</v>
      </c>
      <c r="BS1993" s="76" t="str">
        <f t="shared" si="2345"/>
        <v>BS$16</v>
      </c>
      <c r="BT1993" s="76" t="str">
        <f t="shared" si="2345"/>
        <v>BT$16</v>
      </c>
      <c r="BU1993" s="76" t="str">
        <f t="shared" si="2345"/>
        <v>BU$16</v>
      </c>
      <c r="BV1993" s="76" t="str">
        <f t="shared" si="2345"/>
        <v>BV$16</v>
      </c>
      <c r="BW1993" s="76" t="str">
        <f t="shared" si="2345"/>
        <v>BW$16</v>
      </c>
      <c r="BX1993" s="76" t="str">
        <f t="shared" si="2345"/>
        <v>BX$16</v>
      </c>
      <c r="BY1993" s="76" t="str">
        <f t="shared" si="2345"/>
        <v>BY$16</v>
      </c>
      <c r="BZ1993" s="76" t="str">
        <f t="shared" si="2345"/>
        <v>BZ$16</v>
      </c>
      <c r="CA1993" s="76" t="str">
        <f t="shared" si="2345"/>
        <v>CA$16</v>
      </c>
      <c r="CB1993" s="76" t="str">
        <f t="shared" si="2345"/>
        <v>CB$16</v>
      </c>
      <c r="CC1993" s="76" t="str">
        <f t="shared" si="2345"/>
        <v>CC$16</v>
      </c>
      <c r="CD1993" s="76" t="str">
        <f t="shared" si="2345"/>
        <v>CD$16</v>
      </c>
      <c r="CE1993" s="76" t="str">
        <f t="shared" ref="CE1993:CK1993" si="2346">CE1971</f>
        <v>CE$16</v>
      </c>
      <c r="CF1993" s="76" t="str">
        <f t="shared" si="2346"/>
        <v>CF$16</v>
      </c>
      <c r="CG1993" s="76" t="str">
        <f t="shared" si="2346"/>
        <v>CG$16</v>
      </c>
      <c r="CH1993" s="76" t="str">
        <f t="shared" si="2346"/>
        <v>CH$16</v>
      </c>
      <c r="CI1993" s="76" t="str">
        <f t="shared" si="2346"/>
        <v>CI$16</v>
      </c>
      <c r="CJ1993" s="76" t="str">
        <f t="shared" si="2346"/>
        <v>CJ$16</v>
      </c>
      <c r="CK1993" s="76" t="str">
        <f t="shared" si="2346"/>
        <v>CK$16</v>
      </c>
    </row>
    <row r="1994" spans="2:89" x14ac:dyDescent="0.35">
      <c r="B1994" s="8" t="str">
        <f t="shared" si="2342"/>
        <v>Primary volume driver</v>
      </c>
      <c r="D1994" t="s">
        <v>768</v>
      </c>
      <c r="E1994" s="8" t="str">
        <f t="shared" si="2336"/>
        <v>1994 SUBR-S</v>
      </c>
      <c r="G1994" t="s">
        <v>332</v>
      </c>
      <c r="H1994" s="12"/>
      <c r="I1994" s="60"/>
      <c r="J1994" s="60"/>
      <c r="K1994" s="34"/>
      <c r="L1994" s="34"/>
      <c r="M1994" s="34"/>
      <c r="N1994" s="34"/>
      <c r="O1994" s="34"/>
      <c r="P1994" s="34"/>
      <c r="R1994" s="15"/>
      <c r="S1994" s="76" t="str">
        <f t="shared" ref="S1994" si="2347">S1972</f>
        <v>S$17</v>
      </c>
      <c r="T1994" s="76" t="str">
        <f t="shared" ref="T1994:AX1994" si="2348">T1972</f>
        <v>T$17</v>
      </c>
      <c r="U1994" s="76" t="str">
        <f t="shared" si="2348"/>
        <v>U$17</v>
      </c>
      <c r="V1994" s="76" t="str">
        <f t="shared" si="2348"/>
        <v>V$17</v>
      </c>
      <c r="W1994" s="76" t="str">
        <f t="shared" si="2348"/>
        <v>W$17</v>
      </c>
      <c r="X1994" s="76" t="str">
        <f t="shared" si="2348"/>
        <v>X$17</v>
      </c>
      <c r="Y1994" s="76" t="str">
        <f t="shared" si="2348"/>
        <v>Y$17</v>
      </c>
      <c r="Z1994" s="76" t="str">
        <f t="shared" si="2348"/>
        <v>Z$17</v>
      </c>
      <c r="AA1994" s="76" t="str">
        <f t="shared" si="2348"/>
        <v>AA$17</v>
      </c>
      <c r="AB1994" s="76" t="str">
        <f t="shared" si="2348"/>
        <v>AB$17</v>
      </c>
      <c r="AC1994" s="76" t="str">
        <f t="shared" si="2348"/>
        <v>AC$17</v>
      </c>
      <c r="AD1994" s="76" t="str">
        <f t="shared" si="2348"/>
        <v>AD$17</v>
      </c>
      <c r="AE1994" s="76" t="str">
        <f t="shared" si="2348"/>
        <v>AE$17</v>
      </c>
      <c r="AF1994" s="76" t="str">
        <f t="shared" si="2348"/>
        <v>AF$17</v>
      </c>
      <c r="AG1994" s="76" t="str">
        <f t="shared" si="2348"/>
        <v>AG$17</v>
      </c>
      <c r="AH1994" s="76" t="str">
        <f t="shared" si="2348"/>
        <v>AH$17</v>
      </c>
      <c r="AI1994" s="76" t="str">
        <f t="shared" si="2348"/>
        <v>AI$17</v>
      </c>
      <c r="AJ1994" s="76" t="str">
        <f t="shared" si="2348"/>
        <v>AJ$17</v>
      </c>
      <c r="AK1994" s="76" t="str">
        <f t="shared" si="2348"/>
        <v>AK$17</v>
      </c>
      <c r="AL1994" s="76" t="str">
        <f t="shared" si="2348"/>
        <v>AL$17</v>
      </c>
      <c r="AM1994" s="76" t="str">
        <f t="shared" si="2348"/>
        <v>AM$17</v>
      </c>
      <c r="AN1994" s="76" t="str">
        <f t="shared" si="2348"/>
        <v>AN$17</v>
      </c>
      <c r="AO1994" s="76" t="str">
        <f t="shared" si="2348"/>
        <v>AO$17</v>
      </c>
      <c r="AP1994" s="76" t="str">
        <f t="shared" si="2348"/>
        <v>AP$17</v>
      </c>
      <c r="AQ1994" s="76" t="str">
        <f t="shared" si="2348"/>
        <v>AQ$17</v>
      </c>
      <c r="AR1994" s="76" t="str">
        <f t="shared" si="2348"/>
        <v>AR$17</v>
      </c>
      <c r="AS1994" s="76" t="str">
        <f t="shared" si="2348"/>
        <v>AS$17</v>
      </c>
      <c r="AT1994" s="76" t="str">
        <f t="shared" si="2348"/>
        <v>AT$17</v>
      </c>
      <c r="AU1994" s="76" t="str">
        <f t="shared" si="2348"/>
        <v>AU$17</v>
      </c>
      <c r="AV1994" s="76" t="str">
        <f t="shared" si="2348"/>
        <v>AV$17</v>
      </c>
      <c r="AW1994" s="76" t="str">
        <f t="shared" si="2348"/>
        <v>AW$17</v>
      </c>
      <c r="AX1994" s="76" t="str">
        <f t="shared" si="2348"/>
        <v>AX$17</v>
      </c>
      <c r="AY1994" s="76" t="str">
        <f t="shared" ref="AY1994:CD1994" si="2349">AY1972</f>
        <v>AY$17</v>
      </c>
      <c r="AZ1994" s="76" t="str">
        <f t="shared" si="2349"/>
        <v>AZ$17</v>
      </c>
      <c r="BA1994" s="76" t="str">
        <f t="shared" si="2349"/>
        <v>BA$17</v>
      </c>
      <c r="BB1994" s="76" t="str">
        <f t="shared" si="2349"/>
        <v>BB$17</v>
      </c>
      <c r="BC1994" s="76" t="str">
        <f t="shared" si="2349"/>
        <v>BC$17</v>
      </c>
      <c r="BD1994" s="76" t="str">
        <f t="shared" si="2349"/>
        <v>BD$17</v>
      </c>
      <c r="BE1994" s="76" t="str">
        <f t="shared" si="2349"/>
        <v>BE$17</v>
      </c>
      <c r="BF1994" s="76" t="str">
        <f t="shared" si="2349"/>
        <v>BF$17</v>
      </c>
      <c r="BG1994" s="76" t="str">
        <f t="shared" si="2349"/>
        <v>BG$17</v>
      </c>
      <c r="BH1994" s="76" t="str">
        <f t="shared" si="2349"/>
        <v>BH$17</v>
      </c>
      <c r="BI1994" s="76" t="str">
        <f t="shared" si="2349"/>
        <v>BI$17</v>
      </c>
      <c r="BJ1994" s="76" t="str">
        <f t="shared" si="2349"/>
        <v>BJ$17</v>
      </c>
      <c r="BK1994" s="76" t="str">
        <f t="shared" si="2349"/>
        <v>BK$17</v>
      </c>
      <c r="BL1994" s="76" t="str">
        <f t="shared" si="2349"/>
        <v>BL$17</v>
      </c>
      <c r="BM1994" s="76" t="str">
        <f t="shared" si="2349"/>
        <v>BM$17</v>
      </c>
      <c r="BN1994" s="76" t="str">
        <f t="shared" si="2349"/>
        <v>BN$17</v>
      </c>
      <c r="BO1994" s="76" t="str">
        <f t="shared" si="2349"/>
        <v>BO$17</v>
      </c>
      <c r="BP1994" s="76" t="str">
        <f t="shared" si="2349"/>
        <v>BP$17</v>
      </c>
      <c r="BQ1994" s="76" t="str">
        <f t="shared" si="2349"/>
        <v>BQ$17</v>
      </c>
      <c r="BR1994" s="76" t="str">
        <f t="shared" si="2349"/>
        <v>BR$17</v>
      </c>
      <c r="BS1994" s="76" t="str">
        <f t="shared" si="2349"/>
        <v>BS$17</v>
      </c>
      <c r="BT1994" s="76" t="str">
        <f t="shared" si="2349"/>
        <v>BT$17</v>
      </c>
      <c r="BU1994" s="76" t="str">
        <f t="shared" si="2349"/>
        <v>BU$17</v>
      </c>
      <c r="BV1994" s="76" t="str">
        <f t="shared" si="2349"/>
        <v>BV$17</v>
      </c>
      <c r="BW1994" s="76" t="str">
        <f t="shared" si="2349"/>
        <v>BW$17</v>
      </c>
      <c r="BX1994" s="76" t="str">
        <f t="shared" si="2349"/>
        <v>BX$17</v>
      </c>
      <c r="BY1994" s="76" t="str">
        <f t="shared" si="2349"/>
        <v>BY$17</v>
      </c>
      <c r="BZ1994" s="76" t="str">
        <f t="shared" si="2349"/>
        <v>BZ$17</v>
      </c>
      <c r="CA1994" s="76" t="str">
        <f t="shared" si="2349"/>
        <v>CA$17</v>
      </c>
      <c r="CB1994" s="76" t="str">
        <f t="shared" si="2349"/>
        <v>CB$17</v>
      </c>
      <c r="CC1994" s="76" t="str">
        <f t="shared" si="2349"/>
        <v>CC$17</v>
      </c>
      <c r="CD1994" s="76" t="str">
        <f t="shared" si="2349"/>
        <v>CD$17</v>
      </c>
      <c r="CE1994" s="76" t="str">
        <f t="shared" ref="CE1994:CK1994" si="2350">CE1972</f>
        <v>CE$17</v>
      </c>
      <c r="CF1994" s="76" t="str">
        <f t="shared" si="2350"/>
        <v>CF$17</v>
      </c>
      <c r="CG1994" s="76" t="str">
        <f t="shared" si="2350"/>
        <v>CG$17</v>
      </c>
      <c r="CH1994" s="76" t="str">
        <f t="shared" si="2350"/>
        <v>CH$17</v>
      </c>
      <c r="CI1994" s="76" t="str">
        <f t="shared" si="2350"/>
        <v>CI$17</v>
      </c>
      <c r="CJ1994" s="76" t="str">
        <f t="shared" si="2350"/>
        <v>CJ$17</v>
      </c>
      <c r="CK1994" s="76" t="str">
        <f t="shared" si="2350"/>
        <v>CK$17</v>
      </c>
    </row>
    <row r="1995" spans="2:89" x14ac:dyDescent="0.35">
      <c r="B1995" s="89" t="str">
        <f>B1977</f>
        <v>Subscription revenue - secondary revenue driven:</v>
      </c>
      <c r="D1995" t="s">
        <v>768</v>
      </c>
      <c r="E1995" s="8" t="str">
        <f t="shared" si="2336"/>
        <v>1995 SUBR-S</v>
      </c>
      <c r="G1995" t="s">
        <v>332</v>
      </c>
      <c r="H1995" s="12"/>
      <c r="I1995" s="60"/>
      <c r="J1995" s="60"/>
      <c r="K1995" s="15"/>
      <c r="L1995" s="15"/>
      <c r="M1995" s="15"/>
      <c r="N1995" s="15"/>
      <c r="O1995" s="15"/>
      <c r="P1995" s="15"/>
      <c r="R1995" s="15"/>
      <c r="S1995" s="76">
        <f t="shared" ref="S1995" si="2351">S1973</f>
        <v>0</v>
      </c>
      <c r="T1995" s="76">
        <f t="shared" ref="T1995:AX1995" si="2352">T1973</f>
        <v>0</v>
      </c>
      <c r="U1995" s="76">
        <f t="shared" si="2352"/>
        <v>0</v>
      </c>
      <c r="V1995" s="76">
        <f t="shared" si="2352"/>
        <v>0</v>
      </c>
      <c r="W1995" s="76">
        <f t="shared" si="2352"/>
        <v>0</v>
      </c>
      <c r="X1995" s="76">
        <f t="shared" si="2352"/>
        <v>0</v>
      </c>
      <c r="Y1995" s="76">
        <f t="shared" si="2352"/>
        <v>0</v>
      </c>
      <c r="Z1995" s="76">
        <f t="shared" si="2352"/>
        <v>0</v>
      </c>
      <c r="AA1995" s="76">
        <f t="shared" si="2352"/>
        <v>0</v>
      </c>
      <c r="AB1995" s="76">
        <f t="shared" si="2352"/>
        <v>0</v>
      </c>
      <c r="AC1995" s="76">
        <f t="shared" si="2352"/>
        <v>0</v>
      </c>
      <c r="AD1995" s="76">
        <f t="shared" si="2352"/>
        <v>0</v>
      </c>
      <c r="AE1995" s="76">
        <f t="shared" si="2352"/>
        <v>0</v>
      </c>
      <c r="AF1995" s="76">
        <f t="shared" si="2352"/>
        <v>0</v>
      </c>
      <c r="AG1995" s="76">
        <f t="shared" si="2352"/>
        <v>0</v>
      </c>
      <c r="AH1995" s="76">
        <f t="shared" si="2352"/>
        <v>0</v>
      </c>
      <c r="AI1995" s="76">
        <f t="shared" si="2352"/>
        <v>0</v>
      </c>
      <c r="AJ1995" s="76">
        <f t="shared" si="2352"/>
        <v>0</v>
      </c>
      <c r="AK1995" s="76">
        <f t="shared" si="2352"/>
        <v>0</v>
      </c>
      <c r="AL1995" s="76">
        <f t="shared" si="2352"/>
        <v>0</v>
      </c>
      <c r="AM1995" s="76">
        <f t="shared" si="2352"/>
        <v>0</v>
      </c>
      <c r="AN1995" s="76">
        <f t="shared" si="2352"/>
        <v>0</v>
      </c>
      <c r="AO1995" s="76">
        <f t="shared" si="2352"/>
        <v>0</v>
      </c>
      <c r="AP1995" s="76">
        <f t="shared" si="2352"/>
        <v>0</v>
      </c>
      <c r="AQ1995" s="76">
        <f t="shared" si="2352"/>
        <v>0</v>
      </c>
      <c r="AR1995" s="76">
        <f t="shared" si="2352"/>
        <v>0</v>
      </c>
      <c r="AS1995" s="76">
        <f t="shared" si="2352"/>
        <v>0</v>
      </c>
      <c r="AT1995" s="76">
        <f t="shared" si="2352"/>
        <v>0</v>
      </c>
      <c r="AU1995" s="76">
        <f t="shared" si="2352"/>
        <v>0</v>
      </c>
      <c r="AV1995" s="76">
        <f t="shared" si="2352"/>
        <v>0</v>
      </c>
      <c r="AW1995" s="76">
        <f t="shared" si="2352"/>
        <v>0</v>
      </c>
      <c r="AX1995" s="76">
        <f t="shared" si="2352"/>
        <v>0</v>
      </c>
      <c r="AY1995" s="76">
        <f t="shared" ref="AY1995:CD1995" si="2353">AY1973</f>
        <v>0</v>
      </c>
      <c r="AZ1995" s="76">
        <f t="shared" si="2353"/>
        <v>0</v>
      </c>
      <c r="BA1995" s="76">
        <f t="shared" si="2353"/>
        <v>0</v>
      </c>
      <c r="BB1995" s="76">
        <f t="shared" si="2353"/>
        <v>0</v>
      </c>
      <c r="BC1995" s="76">
        <f t="shared" si="2353"/>
        <v>0</v>
      </c>
      <c r="BD1995" s="76">
        <f t="shared" si="2353"/>
        <v>0</v>
      </c>
      <c r="BE1995" s="76">
        <f t="shared" si="2353"/>
        <v>0</v>
      </c>
      <c r="BF1995" s="76">
        <f t="shared" si="2353"/>
        <v>0</v>
      </c>
      <c r="BG1995" s="76">
        <f t="shared" si="2353"/>
        <v>0</v>
      </c>
      <c r="BH1995" s="76">
        <f t="shared" si="2353"/>
        <v>0</v>
      </c>
      <c r="BI1995" s="76">
        <f t="shared" si="2353"/>
        <v>0</v>
      </c>
      <c r="BJ1995" s="76">
        <f t="shared" si="2353"/>
        <v>0</v>
      </c>
      <c r="BK1995" s="76">
        <f t="shared" si="2353"/>
        <v>0</v>
      </c>
      <c r="BL1995" s="76">
        <f t="shared" si="2353"/>
        <v>0</v>
      </c>
      <c r="BM1995" s="76">
        <f t="shared" si="2353"/>
        <v>0</v>
      </c>
      <c r="BN1995" s="76">
        <f t="shared" si="2353"/>
        <v>0</v>
      </c>
      <c r="BO1995" s="76">
        <f t="shared" si="2353"/>
        <v>0</v>
      </c>
      <c r="BP1995" s="76">
        <f t="shared" si="2353"/>
        <v>0</v>
      </c>
      <c r="BQ1995" s="76">
        <f t="shared" si="2353"/>
        <v>0</v>
      </c>
      <c r="BR1995" s="76">
        <f t="shared" si="2353"/>
        <v>0</v>
      </c>
      <c r="BS1995" s="76">
        <f t="shared" si="2353"/>
        <v>0</v>
      </c>
      <c r="BT1995" s="76">
        <f t="shared" si="2353"/>
        <v>0</v>
      </c>
      <c r="BU1995" s="76">
        <f t="shared" si="2353"/>
        <v>0</v>
      </c>
      <c r="BV1995" s="76">
        <f t="shared" si="2353"/>
        <v>0</v>
      </c>
      <c r="BW1995" s="76">
        <f t="shared" si="2353"/>
        <v>0</v>
      </c>
      <c r="BX1995" s="76">
        <f t="shared" si="2353"/>
        <v>0</v>
      </c>
      <c r="BY1995" s="76">
        <f t="shared" si="2353"/>
        <v>0</v>
      </c>
      <c r="BZ1995" s="76">
        <f t="shared" si="2353"/>
        <v>0</v>
      </c>
      <c r="CA1995" s="76">
        <f t="shared" si="2353"/>
        <v>0</v>
      </c>
      <c r="CB1995" s="76">
        <f t="shared" si="2353"/>
        <v>0</v>
      </c>
      <c r="CC1995" s="76">
        <f t="shared" si="2353"/>
        <v>0</v>
      </c>
      <c r="CD1995" s="76">
        <f t="shared" si="2353"/>
        <v>0</v>
      </c>
      <c r="CE1995" s="76">
        <f t="shared" ref="CE1995:CK1995" si="2354">CE1973</f>
        <v>0</v>
      </c>
      <c r="CF1995" s="76">
        <f t="shared" si="2354"/>
        <v>0</v>
      </c>
      <c r="CG1995" s="76">
        <f t="shared" si="2354"/>
        <v>0</v>
      </c>
      <c r="CH1995" s="76">
        <f t="shared" si="2354"/>
        <v>0</v>
      </c>
      <c r="CI1995" s="76">
        <f t="shared" si="2354"/>
        <v>0</v>
      </c>
      <c r="CJ1995" s="76">
        <f t="shared" si="2354"/>
        <v>0</v>
      </c>
      <c r="CK1995" s="76">
        <f t="shared" si="2354"/>
        <v>0</v>
      </c>
    </row>
    <row r="1996" spans="2:89" x14ac:dyDescent="0.35">
      <c r="B1996" s="235" t="str">
        <f>IFERROR(SUBSTITUTE(TRIM(MID(B1977, SEARCH("-", B1977) + 1, LEN(B1977))),":",""),"no unit")</f>
        <v>secondary revenue driven</v>
      </c>
      <c r="D1996" t="s">
        <v>768</v>
      </c>
      <c r="E1996" s="8" t="str">
        <f t="shared" ref="E1996" si="2355">ROW()&amp;" "&amp;D1996</f>
        <v>1996 SUBR-S</v>
      </c>
      <c r="G1996" t="s">
        <v>332</v>
      </c>
      <c r="H1996" s="12"/>
      <c r="I1996" s="60"/>
      <c r="J1996" s="60"/>
      <c r="K1996" s="15"/>
      <c r="L1996" s="15"/>
      <c r="M1996" s="15"/>
      <c r="N1996" s="15"/>
      <c r="O1996" s="15"/>
      <c r="P1996" s="15"/>
      <c r="R1996" s="15"/>
      <c r="S1996" s="76"/>
      <c r="T1996" s="76"/>
      <c r="U1996" s="76"/>
      <c r="V1996" s="76"/>
      <c r="W1996" s="76"/>
      <c r="X1996" s="76"/>
      <c r="Y1996" s="76"/>
      <c r="Z1996" s="76"/>
      <c r="AA1996" s="76"/>
      <c r="AB1996" s="76"/>
      <c r="AC1996" s="76"/>
      <c r="AD1996" s="76"/>
      <c r="AE1996" s="76"/>
      <c r="AF1996" s="76"/>
      <c r="AG1996" s="76"/>
      <c r="AH1996" s="76"/>
      <c r="AI1996" s="76"/>
      <c r="AJ1996" s="76"/>
      <c r="AK1996" s="76"/>
      <c r="AL1996" s="76"/>
      <c r="AM1996" s="76"/>
      <c r="AN1996" s="76"/>
      <c r="AO1996" s="76"/>
      <c r="AP1996" s="76"/>
      <c r="AQ1996" s="76"/>
      <c r="AR1996" s="76"/>
      <c r="AS1996" s="76"/>
      <c r="AT1996" s="76"/>
      <c r="AU1996" s="76"/>
      <c r="AV1996" s="76"/>
      <c r="AW1996" s="76"/>
      <c r="AX1996" s="76"/>
      <c r="AY1996" s="76"/>
      <c r="AZ1996" s="76"/>
      <c r="BA1996" s="76"/>
      <c r="BB1996" s="76"/>
      <c r="BC1996" s="76"/>
      <c r="BD1996" s="76"/>
      <c r="BE1996" s="76"/>
      <c r="BF1996" s="76"/>
      <c r="BG1996" s="76"/>
      <c r="BH1996" s="76"/>
      <c r="BI1996" s="76"/>
      <c r="BJ1996" s="76"/>
      <c r="BK1996" s="76"/>
      <c r="BL1996" s="76"/>
      <c r="BM1996" s="76"/>
      <c r="BN1996" s="76"/>
      <c r="BO1996" s="76"/>
      <c r="BP1996" s="76"/>
      <c r="BQ1996" s="76"/>
      <c r="BR1996" s="76"/>
      <c r="BS1996" s="76"/>
      <c r="BT1996" s="76"/>
      <c r="BU1996" s="76"/>
      <c r="BV1996" s="76"/>
      <c r="BW1996" s="76"/>
      <c r="BX1996" s="76"/>
      <c r="BY1996" s="76"/>
      <c r="BZ1996" s="76"/>
      <c r="CA1996" s="76"/>
      <c r="CB1996" s="76"/>
      <c r="CC1996" s="76"/>
      <c r="CD1996" s="76"/>
      <c r="CE1996" s="76"/>
      <c r="CF1996" s="76"/>
      <c r="CG1996" s="76"/>
      <c r="CH1996" s="76"/>
      <c r="CI1996" s="76"/>
      <c r="CJ1996" s="76"/>
      <c r="CK1996" s="76"/>
    </row>
    <row r="1997" spans="2:89" x14ac:dyDescent="0.35">
      <c r="B1997" s="8" t="str">
        <f t="shared" si="2342"/>
        <v>Secondary revenue driver</v>
      </c>
      <c r="D1997" t="s">
        <v>768</v>
      </c>
      <c r="E1997" s="8" t="str">
        <f t="shared" si="2336"/>
        <v>1997 SUBR-S</v>
      </c>
      <c r="G1997" t="s">
        <v>332</v>
      </c>
      <c r="H1997" s="12"/>
      <c r="I1997" s="60"/>
      <c r="J1997" s="60"/>
      <c r="K1997" s="15"/>
      <c r="L1997" s="15"/>
      <c r="M1997" s="15"/>
      <c r="N1997" s="15"/>
      <c r="O1997" s="15"/>
      <c r="P1997" s="15"/>
      <c r="R1997" s="15"/>
      <c r="S1997" s="199" t="str">
        <f t="shared" ref="S1997" si="2356">ADDRESS(ROW(S1989),COLUMN(S1989),2)</f>
        <v>S$1989</v>
      </c>
      <c r="T1997" s="199" t="str">
        <f t="shared" ref="T1997:CE1997" si="2357">ADDRESS(ROW(T1989),COLUMN(T1989),2)</f>
        <v>T$1989</v>
      </c>
      <c r="U1997" s="199" t="str">
        <f t="shared" si="2357"/>
        <v>U$1989</v>
      </c>
      <c r="V1997" s="199" t="str">
        <f t="shared" si="2357"/>
        <v>V$1989</v>
      </c>
      <c r="W1997" s="199" t="str">
        <f t="shared" si="2357"/>
        <v>W$1989</v>
      </c>
      <c r="X1997" s="199" t="str">
        <f t="shared" si="2357"/>
        <v>X$1989</v>
      </c>
      <c r="Y1997" s="199" t="str">
        <f t="shared" si="2357"/>
        <v>Y$1989</v>
      </c>
      <c r="Z1997" s="199" t="str">
        <f t="shared" si="2357"/>
        <v>Z$1989</v>
      </c>
      <c r="AA1997" s="199" t="str">
        <f t="shared" si="2357"/>
        <v>AA$1989</v>
      </c>
      <c r="AB1997" s="199" t="str">
        <f t="shared" si="2357"/>
        <v>AB$1989</v>
      </c>
      <c r="AC1997" s="199" t="str">
        <f t="shared" si="2357"/>
        <v>AC$1989</v>
      </c>
      <c r="AD1997" s="199" t="str">
        <f t="shared" si="2357"/>
        <v>AD$1989</v>
      </c>
      <c r="AE1997" s="199" t="str">
        <f t="shared" si="2357"/>
        <v>AE$1989</v>
      </c>
      <c r="AF1997" s="199" t="str">
        <f t="shared" si="2357"/>
        <v>AF$1989</v>
      </c>
      <c r="AG1997" s="199" t="str">
        <f t="shared" si="2357"/>
        <v>AG$1989</v>
      </c>
      <c r="AH1997" s="199" t="str">
        <f t="shared" si="2357"/>
        <v>AH$1989</v>
      </c>
      <c r="AI1997" s="199" t="str">
        <f t="shared" si="2357"/>
        <v>AI$1989</v>
      </c>
      <c r="AJ1997" s="199" t="str">
        <f t="shared" si="2357"/>
        <v>AJ$1989</v>
      </c>
      <c r="AK1997" s="199" t="str">
        <f t="shared" si="2357"/>
        <v>AK$1989</v>
      </c>
      <c r="AL1997" s="199" t="str">
        <f t="shared" si="2357"/>
        <v>AL$1989</v>
      </c>
      <c r="AM1997" s="199" t="str">
        <f t="shared" si="2357"/>
        <v>AM$1989</v>
      </c>
      <c r="AN1997" s="199" t="str">
        <f t="shared" si="2357"/>
        <v>AN$1989</v>
      </c>
      <c r="AO1997" s="199" t="str">
        <f t="shared" si="2357"/>
        <v>AO$1989</v>
      </c>
      <c r="AP1997" s="199" t="str">
        <f t="shared" si="2357"/>
        <v>AP$1989</v>
      </c>
      <c r="AQ1997" s="199" t="str">
        <f t="shared" si="2357"/>
        <v>AQ$1989</v>
      </c>
      <c r="AR1997" s="199" t="str">
        <f t="shared" si="2357"/>
        <v>AR$1989</v>
      </c>
      <c r="AS1997" s="199" t="str">
        <f t="shared" si="2357"/>
        <v>AS$1989</v>
      </c>
      <c r="AT1997" s="199" t="str">
        <f t="shared" si="2357"/>
        <v>AT$1989</v>
      </c>
      <c r="AU1997" s="199" t="str">
        <f t="shared" si="2357"/>
        <v>AU$1989</v>
      </c>
      <c r="AV1997" s="199" t="str">
        <f t="shared" si="2357"/>
        <v>AV$1989</v>
      </c>
      <c r="AW1997" s="199" t="str">
        <f t="shared" si="2357"/>
        <v>AW$1989</v>
      </c>
      <c r="AX1997" s="199" t="str">
        <f t="shared" si="2357"/>
        <v>AX$1989</v>
      </c>
      <c r="AY1997" s="199" t="str">
        <f t="shared" si="2357"/>
        <v>AY$1989</v>
      </c>
      <c r="AZ1997" s="199" t="str">
        <f t="shared" si="2357"/>
        <v>AZ$1989</v>
      </c>
      <c r="BA1997" s="199" t="str">
        <f t="shared" si="2357"/>
        <v>BA$1989</v>
      </c>
      <c r="BB1997" s="199" t="str">
        <f t="shared" si="2357"/>
        <v>BB$1989</v>
      </c>
      <c r="BC1997" s="199" t="str">
        <f t="shared" si="2357"/>
        <v>BC$1989</v>
      </c>
      <c r="BD1997" s="199" t="str">
        <f t="shared" si="2357"/>
        <v>BD$1989</v>
      </c>
      <c r="BE1997" s="199" t="str">
        <f t="shared" si="2357"/>
        <v>BE$1989</v>
      </c>
      <c r="BF1997" s="199" t="str">
        <f t="shared" si="2357"/>
        <v>BF$1989</v>
      </c>
      <c r="BG1997" s="199" t="str">
        <f t="shared" si="2357"/>
        <v>BG$1989</v>
      </c>
      <c r="BH1997" s="199" t="str">
        <f t="shared" si="2357"/>
        <v>BH$1989</v>
      </c>
      <c r="BI1997" s="199" t="str">
        <f t="shared" si="2357"/>
        <v>BI$1989</v>
      </c>
      <c r="BJ1997" s="199" t="str">
        <f t="shared" si="2357"/>
        <v>BJ$1989</v>
      </c>
      <c r="BK1997" s="199" t="str">
        <f t="shared" si="2357"/>
        <v>BK$1989</v>
      </c>
      <c r="BL1997" s="199" t="str">
        <f t="shared" si="2357"/>
        <v>BL$1989</v>
      </c>
      <c r="BM1997" s="199" t="str">
        <f t="shared" si="2357"/>
        <v>BM$1989</v>
      </c>
      <c r="BN1997" s="199" t="str">
        <f t="shared" si="2357"/>
        <v>BN$1989</v>
      </c>
      <c r="BO1997" s="199" t="str">
        <f t="shared" si="2357"/>
        <v>BO$1989</v>
      </c>
      <c r="BP1997" s="199" t="str">
        <f t="shared" si="2357"/>
        <v>BP$1989</v>
      </c>
      <c r="BQ1997" s="199" t="str">
        <f t="shared" si="2357"/>
        <v>BQ$1989</v>
      </c>
      <c r="BR1997" s="199" t="str">
        <f t="shared" si="2357"/>
        <v>BR$1989</v>
      </c>
      <c r="BS1997" s="199" t="str">
        <f t="shared" si="2357"/>
        <v>BS$1989</v>
      </c>
      <c r="BT1997" s="199" t="str">
        <f t="shared" si="2357"/>
        <v>BT$1989</v>
      </c>
      <c r="BU1997" s="199" t="str">
        <f t="shared" si="2357"/>
        <v>BU$1989</v>
      </c>
      <c r="BV1997" s="199" t="str">
        <f t="shared" si="2357"/>
        <v>BV$1989</v>
      </c>
      <c r="BW1997" s="199" t="str">
        <f t="shared" si="2357"/>
        <v>BW$1989</v>
      </c>
      <c r="BX1997" s="199" t="str">
        <f t="shared" si="2357"/>
        <v>BX$1989</v>
      </c>
      <c r="BY1997" s="199" t="str">
        <f t="shared" si="2357"/>
        <v>BY$1989</v>
      </c>
      <c r="BZ1997" s="199" t="str">
        <f t="shared" si="2357"/>
        <v>BZ$1989</v>
      </c>
      <c r="CA1997" s="199" t="str">
        <f t="shared" si="2357"/>
        <v>CA$1989</v>
      </c>
      <c r="CB1997" s="199" t="str">
        <f t="shared" si="2357"/>
        <v>CB$1989</v>
      </c>
      <c r="CC1997" s="199" t="str">
        <f t="shared" si="2357"/>
        <v>CC$1989</v>
      </c>
      <c r="CD1997" s="199" t="str">
        <f t="shared" si="2357"/>
        <v>CD$1989</v>
      </c>
      <c r="CE1997" s="199" t="str">
        <f t="shared" si="2357"/>
        <v>CE$1989</v>
      </c>
      <c r="CF1997" s="199" t="str">
        <f t="shared" ref="CF1997:CK1997" si="2358">ADDRESS(ROW(CF1989),COLUMN(CF1989),2)</f>
        <v>CF$1989</v>
      </c>
      <c r="CG1997" s="199" t="str">
        <f t="shared" si="2358"/>
        <v>CG$1989</v>
      </c>
      <c r="CH1997" s="199" t="str">
        <f t="shared" si="2358"/>
        <v>CH$1989</v>
      </c>
      <c r="CI1997" s="199" t="str">
        <f t="shared" si="2358"/>
        <v>CI$1989</v>
      </c>
      <c r="CJ1997" s="199" t="str">
        <f t="shared" si="2358"/>
        <v>CJ$1989</v>
      </c>
      <c r="CK1997" s="199" t="str">
        <f t="shared" si="2358"/>
        <v>CK$1989</v>
      </c>
    </row>
    <row r="1998" spans="2:89" x14ac:dyDescent="0.35">
      <c r="B1998" s="8" t="str">
        <f t="shared" si="2342"/>
        <v>Secondary volume driver</v>
      </c>
      <c r="D1998" t="s">
        <v>768</v>
      </c>
      <c r="E1998" s="8" t="str">
        <f t="shared" si="2336"/>
        <v>1998 SUBR-S</v>
      </c>
      <c r="G1998" t="s">
        <v>332</v>
      </c>
      <c r="H1998" s="12"/>
      <c r="I1998" s="60"/>
      <c r="J1998" s="60"/>
      <c r="K1998" s="15"/>
      <c r="L1998" s="15"/>
      <c r="M1998" s="15"/>
      <c r="N1998" s="15"/>
      <c r="O1998" s="15"/>
      <c r="P1998" s="15"/>
      <c r="R1998" s="15"/>
      <c r="S1998" s="199" t="str">
        <f t="shared" ref="S1998" si="2359">ADDRESS(ROW(S1984),COLUMN(S1984),2)</f>
        <v>S$1984</v>
      </c>
      <c r="T1998" s="199" t="str">
        <f t="shared" ref="T1998:CE1998" si="2360">ADDRESS(ROW(T1984),COLUMN(T1984),2)</f>
        <v>T$1984</v>
      </c>
      <c r="U1998" s="199" t="str">
        <f t="shared" si="2360"/>
        <v>U$1984</v>
      </c>
      <c r="V1998" s="199" t="str">
        <f t="shared" si="2360"/>
        <v>V$1984</v>
      </c>
      <c r="W1998" s="199" t="str">
        <f t="shared" si="2360"/>
        <v>W$1984</v>
      </c>
      <c r="X1998" s="199" t="str">
        <f t="shared" si="2360"/>
        <v>X$1984</v>
      </c>
      <c r="Y1998" s="199" t="str">
        <f t="shared" si="2360"/>
        <v>Y$1984</v>
      </c>
      <c r="Z1998" s="199" t="str">
        <f t="shared" si="2360"/>
        <v>Z$1984</v>
      </c>
      <c r="AA1998" s="199" t="str">
        <f t="shared" si="2360"/>
        <v>AA$1984</v>
      </c>
      <c r="AB1998" s="199" t="str">
        <f t="shared" si="2360"/>
        <v>AB$1984</v>
      </c>
      <c r="AC1998" s="199" t="str">
        <f t="shared" si="2360"/>
        <v>AC$1984</v>
      </c>
      <c r="AD1998" s="199" t="str">
        <f t="shared" si="2360"/>
        <v>AD$1984</v>
      </c>
      <c r="AE1998" s="199" t="str">
        <f t="shared" si="2360"/>
        <v>AE$1984</v>
      </c>
      <c r="AF1998" s="199" t="str">
        <f t="shared" si="2360"/>
        <v>AF$1984</v>
      </c>
      <c r="AG1998" s="199" t="str">
        <f t="shared" si="2360"/>
        <v>AG$1984</v>
      </c>
      <c r="AH1998" s="199" t="str">
        <f t="shared" si="2360"/>
        <v>AH$1984</v>
      </c>
      <c r="AI1998" s="199" t="str">
        <f t="shared" si="2360"/>
        <v>AI$1984</v>
      </c>
      <c r="AJ1998" s="199" t="str">
        <f t="shared" si="2360"/>
        <v>AJ$1984</v>
      </c>
      <c r="AK1998" s="199" t="str">
        <f t="shared" si="2360"/>
        <v>AK$1984</v>
      </c>
      <c r="AL1998" s="199" t="str">
        <f t="shared" si="2360"/>
        <v>AL$1984</v>
      </c>
      <c r="AM1998" s="199" t="str">
        <f t="shared" si="2360"/>
        <v>AM$1984</v>
      </c>
      <c r="AN1998" s="199" t="str">
        <f t="shared" si="2360"/>
        <v>AN$1984</v>
      </c>
      <c r="AO1998" s="199" t="str">
        <f t="shared" si="2360"/>
        <v>AO$1984</v>
      </c>
      <c r="AP1998" s="199" t="str">
        <f t="shared" si="2360"/>
        <v>AP$1984</v>
      </c>
      <c r="AQ1998" s="199" t="str">
        <f t="shared" si="2360"/>
        <v>AQ$1984</v>
      </c>
      <c r="AR1998" s="199" t="str">
        <f t="shared" si="2360"/>
        <v>AR$1984</v>
      </c>
      <c r="AS1998" s="199" t="str">
        <f t="shared" si="2360"/>
        <v>AS$1984</v>
      </c>
      <c r="AT1998" s="199" t="str">
        <f t="shared" si="2360"/>
        <v>AT$1984</v>
      </c>
      <c r="AU1998" s="199" t="str">
        <f t="shared" si="2360"/>
        <v>AU$1984</v>
      </c>
      <c r="AV1998" s="199" t="str">
        <f t="shared" si="2360"/>
        <v>AV$1984</v>
      </c>
      <c r="AW1998" s="199" t="str">
        <f t="shared" si="2360"/>
        <v>AW$1984</v>
      </c>
      <c r="AX1998" s="199" t="str">
        <f t="shared" si="2360"/>
        <v>AX$1984</v>
      </c>
      <c r="AY1998" s="199" t="str">
        <f t="shared" si="2360"/>
        <v>AY$1984</v>
      </c>
      <c r="AZ1998" s="199" t="str">
        <f t="shared" si="2360"/>
        <v>AZ$1984</v>
      </c>
      <c r="BA1998" s="199" t="str">
        <f t="shared" si="2360"/>
        <v>BA$1984</v>
      </c>
      <c r="BB1998" s="199" t="str">
        <f t="shared" si="2360"/>
        <v>BB$1984</v>
      </c>
      <c r="BC1998" s="199" t="str">
        <f t="shared" si="2360"/>
        <v>BC$1984</v>
      </c>
      <c r="BD1998" s="199" t="str">
        <f t="shared" si="2360"/>
        <v>BD$1984</v>
      </c>
      <c r="BE1998" s="199" t="str">
        <f t="shared" si="2360"/>
        <v>BE$1984</v>
      </c>
      <c r="BF1998" s="199" t="str">
        <f t="shared" si="2360"/>
        <v>BF$1984</v>
      </c>
      <c r="BG1998" s="199" t="str">
        <f t="shared" si="2360"/>
        <v>BG$1984</v>
      </c>
      <c r="BH1998" s="199" t="str">
        <f t="shared" si="2360"/>
        <v>BH$1984</v>
      </c>
      <c r="BI1998" s="199" t="str">
        <f t="shared" si="2360"/>
        <v>BI$1984</v>
      </c>
      <c r="BJ1998" s="199" t="str">
        <f t="shared" si="2360"/>
        <v>BJ$1984</v>
      </c>
      <c r="BK1998" s="199" t="str">
        <f t="shared" si="2360"/>
        <v>BK$1984</v>
      </c>
      <c r="BL1998" s="199" t="str">
        <f t="shared" si="2360"/>
        <v>BL$1984</v>
      </c>
      <c r="BM1998" s="199" t="str">
        <f t="shared" si="2360"/>
        <v>BM$1984</v>
      </c>
      <c r="BN1998" s="199" t="str">
        <f t="shared" si="2360"/>
        <v>BN$1984</v>
      </c>
      <c r="BO1998" s="199" t="str">
        <f t="shared" si="2360"/>
        <v>BO$1984</v>
      </c>
      <c r="BP1998" s="199" t="str">
        <f t="shared" si="2360"/>
        <v>BP$1984</v>
      </c>
      <c r="BQ1998" s="199" t="str">
        <f t="shared" si="2360"/>
        <v>BQ$1984</v>
      </c>
      <c r="BR1998" s="199" t="str">
        <f t="shared" si="2360"/>
        <v>BR$1984</v>
      </c>
      <c r="BS1998" s="199" t="str">
        <f t="shared" si="2360"/>
        <v>BS$1984</v>
      </c>
      <c r="BT1998" s="199" t="str">
        <f t="shared" si="2360"/>
        <v>BT$1984</v>
      </c>
      <c r="BU1998" s="199" t="str">
        <f t="shared" si="2360"/>
        <v>BU$1984</v>
      </c>
      <c r="BV1998" s="199" t="str">
        <f t="shared" si="2360"/>
        <v>BV$1984</v>
      </c>
      <c r="BW1998" s="199" t="str">
        <f t="shared" si="2360"/>
        <v>BW$1984</v>
      </c>
      <c r="BX1998" s="199" t="str">
        <f t="shared" si="2360"/>
        <v>BX$1984</v>
      </c>
      <c r="BY1998" s="199" t="str">
        <f t="shared" si="2360"/>
        <v>BY$1984</v>
      </c>
      <c r="BZ1998" s="199" t="str">
        <f t="shared" si="2360"/>
        <v>BZ$1984</v>
      </c>
      <c r="CA1998" s="199" t="str">
        <f t="shared" si="2360"/>
        <v>CA$1984</v>
      </c>
      <c r="CB1998" s="199" t="str">
        <f t="shared" si="2360"/>
        <v>CB$1984</v>
      </c>
      <c r="CC1998" s="199" t="str">
        <f t="shared" si="2360"/>
        <v>CC$1984</v>
      </c>
      <c r="CD1998" s="199" t="str">
        <f t="shared" si="2360"/>
        <v>CD$1984</v>
      </c>
      <c r="CE1998" s="199" t="str">
        <f t="shared" si="2360"/>
        <v>CE$1984</v>
      </c>
      <c r="CF1998" s="199" t="str">
        <f t="shared" ref="CF1998:CK1998" si="2361">ADDRESS(ROW(CF1984),COLUMN(CF1984),2)</f>
        <v>CF$1984</v>
      </c>
      <c r="CG1998" s="199" t="str">
        <f t="shared" si="2361"/>
        <v>CG$1984</v>
      </c>
      <c r="CH1998" s="199" t="str">
        <f t="shared" si="2361"/>
        <v>CH$1984</v>
      </c>
      <c r="CI1998" s="199" t="str">
        <f t="shared" si="2361"/>
        <v>CI$1984</v>
      </c>
      <c r="CJ1998" s="199" t="str">
        <f t="shared" si="2361"/>
        <v>CJ$1984</v>
      </c>
      <c r="CK1998" s="199" t="str">
        <f t="shared" si="2361"/>
        <v>CK$1984</v>
      </c>
    </row>
    <row r="2000" spans="2:89" x14ac:dyDescent="0.35">
      <c r="B2000" s="171" t="s">
        <v>490</v>
      </c>
      <c r="E2000" s="8"/>
      <c r="H2000" s="170"/>
      <c r="I2000" s="172"/>
      <c r="J2000" s="172"/>
      <c r="K2000" s="193"/>
      <c r="L2000" s="193"/>
      <c r="M2000" s="193"/>
      <c r="N2000" s="193"/>
      <c r="O2000" s="193"/>
      <c r="P2000" s="193"/>
      <c r="R2000" s="194"/>
      <c r="S2000" s="170"/>
      <c r="T2000" s="170"/>
      <c r="U2000" s="170"/>
      <c r="V2000" s="170"/>
      <c r="W2000" s="170"/>
      <c r="X2000" s="170"/>
      <c r="Y2000" s="170"/>
      <c r="Z2000" s="170"/>
      <c r="AA2000" s="170"/>
      <c r="AB2000" s="170"/>
      <c r="AC2000" s="170"/>
      <c r="AD2000" s="170"/>
      <c r="AE2000" s="170"/>
      <c r="AF2000" s="170"/>
      <c r="AG2000" s="170"/>
      <c r="AH2000" s="170"/>
      <c r="AI2000" s="170"/>
      <c r="AJ2000" s="170"/>
      <c r="AK2000" s="170"/>
      <c r="AL2000" s="170"/>
      <c r="AM2000" s="170"/>
      <c r="AN2000" s="170"/>
      <c r="AO2000" s="170"/>
      <c r="AP2000" s="170"/>
      <c r="AQ2000" s="170"/>
      <c r="AR2000" s="170"/>
      <c r="AS2000" s="170"/>
      <c r="AT2000" s="170"/>
      <c r="AU2000" s="170"/>
      <c r="AV2000" s="170"/>
      <c r="AW2000" s="170"/>
      <c r="AX2000" s="170"/>
      <c r="AY2000" s="170"/>
      <c r="AZ2000" s="170"/>
      <c r="BA2000" s="170"/>
      <c r="BB2000" s="170"/>
      <c r="BC2000" s="170"/>
      <c r="BD2000" s="170"/>
      <c r="BE2000" s="170"/>
      <c r="BF2000" s="170"/>
      <c r="BG2000" s="170"/>
      <c r="BH2000" s="170"/>
      <c r="BI2000" s="170"/>
      <c r="BJ2000" s="170"/>
      <c r="BK2000" s="170"/>
      <c r="BL2000" s="170"/>
      <c r="BM2000" s="170"/>
      <c r="BN2000" s="170"/>
      <c r="BO2000" s="170"/>
      <c r="BP2000" s="170"/>
      <c r="BQ2000" s="170"/>
      <c r="BR2000" s="170"/>
      <c r="BS2000" s="170"/>
      <c r="BT2000" s="170"/>
      <c r="BU2000" s="170"/>
      <c r="BV2000" s="170"/>
      <c r="BW2000" s="170"/>
      <c r="BX2000" s="170"/>
      <c r="BY2000" s="170"/>
      <c r="BZ2000" s="170"/>
      <c r="CA2000" s="170"/>
      <c r="CB2000" s="170"/>
      <c r="CC2000" s="170"/>
      <c r="CD2000" s="170"/>
      <c r="CE2000" s="170"/>
      <c r="CF2000" s="170"/>
      <c r="CG2000" s="170"/>
      <c r="CH2000" s="170"/>
      <c r="CI2000" s="170"/>
      <c r="CJ2000" s="170"/>
      <c r="CK2000" s="170"/>
    </row>
    <row r="2001" spans="2:89" x14ac:dyDescent="0.35">
      <c r="B2001" s="171" t="s">
        <v>492</v>
      </c>
      <c r="E2001" s="8"/>
      <c r="H2001" s="170"/>
      <c r="I2001" s="172"/>
      <c r="J2001" s="172"/>
      <c r="K2001" s="193"/>
      <c r="L2001" s="193"/>
      <c r="M2001" s="193"/>
      <c r="N2001" s="193"/>
      <c r="O2001" s="193"/>
      <c r="P2001" s="193"/>
      <c r="R2001" s="194"/>
      <c r="S2001" s="170"/>
      <c r="T2001" s="170"/>
      <c r="U2001" s="170"/>
      <c r="V2001" s="170"/>
      <c r="W2001" s="170"/>
      <c r="X2001" s="170"/>
      <c r="Y2001" s="170"/>
      <c r="Z2001" s="170"/>
      <c r="AA2001" s="170"/>
      <c r="AB2001" s="170"/>
      <c r="AC2001" s="170"/>
      <c r="AD2001" s="170"/>
      <c r="AE2001" s="170"/>
      <c r="AF2001" s="170"/>
      <c r="AG2001" s="170"/>
      <c r="AH2001" s="170"/>
      <c r="AI2001" s="170"/>
      <c r="AJ2001" s="170"/>
      <c r="AK2001" s="170"/>
      <c r="AL2001" s="170"/>
      <c r="AM2001" s="170"/>
      <c r="AN2001" s="170"/>
      <c r="AO2001" s="170"/>
      <c r="AP2001" s="170"/>
      <c r="AQ2001" s="170"/>
      <c r="AR2001" s="170"/>
      <c r="AS2001" s="170"/>
      <c r="AT2001" s="170"/>
      <c r="AU2001" s="170"/>
      <c r="AV2001" s="170"/>
      <c r="AW2001" s="170"/>
      <c r="AX2001" s="170"/>
      <c r="AY2001" s="170"/>
      <c r="AZ2001" s="170"/>
      <c r="BA2001" s="170"/>
      <c r="BB2001" s="170"/>
      <c r="BC2001" s="170"/>
      <c r="BD2001" s="170"/>
      <c r="BE2001" s="170"/>
      <c r="BF2001" s="170"/>
      <c r="BG2001" s="170"/>
      <c r="BH2001" s="170"/>
      <c r="BI2001" s="170"/>
      <c r="BJ2001" s="170"/>
      <c r="BK2001" s="170"/>
      <c r="BL2001" s="170"/>
      <c r="BM2001" s="170"/>
      <c r="BN2001" s="170"/>
      <c r="BO2001" s="170"/>
      <c r="BP2001" s="170"/>
      <c r="BQ2001" s="170"/>
      <c r="BR2001" s="170"/>
      <c r="BS2001" s="170"/>
      <c r="BT2001" s="170"/>
      <c r="BU2001" s="170"/>
      <c r="BV2001" s="170"/>
      <c r="BW2001" s="170"/>
      <c r="BX2001" s="170"/>
      <c r="BY2001" s="170"/>
      <c r="BZ2001" s="170"/>
      <c r="CA2001" s="170"/>
      <c r="CB2001" s="170"/>
      <c r="CC2001" s="170"/>
      <c r="CD2001" s="170"/>
      <c r="CE2001" s="170"/>
      <c r="CF2001" s="170"/>
      <c r="CG2001" s="170"/>
      <c r="CH2001" s="170"/>
      <c r="CI2001" s="170"/>
      <c r="CJ2001" s="170"/>
      <c r="CK2001" s="170"/>
    </row>
    <row r="2002" spans="2:89" x14ac:dyDescent="0.35">
      <c r="B2002" s="171" t="s">
        <v>461</v>
      </c>
      <c r="E2002" s="8"/>
      <c r="H2002" s="170"/>
      <c r="I2002" s="172"/>
      <c r="J2002" s="172"/>
      <c r="K2002" s="193"/>
      <c r="L2002" s="193"/>
      <c r="M2002" s="193"/>
      <c r="N2002" s="193"/>
      <c r="O2002" s="193"/>
      <c r="P2002" s="193"/>
      <c r="R2002" s="194"/>
      <c r="S2002" s="195" t="str">
        <f t="shared" ref="S2002:AX2002" si="2362">S$20</f>
        <v>S$16</v>
      </c>
      <c r="T2002" s="195" t="str">
        <f t="shared" si="2362"/>
        <v>T$16</v>
      </c>
      <c r="U2002" s="195" t="str">
        <f t="shared" si="2362"/>
        <v>U$16</v>
      </c>
      <c r="V2002" s="195" t="str">
        <f t="shared" si="2362"/>
        <v>V$16</v>
      </c>
      <c r="W2002" s="195" t="str">
        <f t="shared" si="2362"/>
        <v>W$16</v>
      </c>
      <c r="X2002" s="195" t="str">
        <f t="shared" si="2362"/>
        <v>X$16</v>
      </c>
      <c r="Y2002" s="195" t="str">
        <f t="shared" si="2362"/>
        <v>Y$16</v>
      </c>
      <c r="Z2002" s="195" t="str">
        <f t="shared" si="2362"/>
        <v>Z$16</v>
      </c>
      <c r="AA2002" s="195" t="str">
        <f t="shared" si="2362"/>
        <v>AA$16</v>
      </c>
      <c r="AB2002" s="195" t="str">
        <f t="shared" si="2362"/>
        <v>AB$16</v>
      </c>
      <c r="AC2002" s="195" t="str">
        <f t="shared" si="2362"/>
        <v>AC$16</v>
      </c>
      <c r="AD2002" s="195" t="str">
        <f t="shared" si="2362"/>
        <v>AD$16</v>
      </c>
      <c r="AE2002" s="195" t="str">
        <f t="shared" si="2362"/>
        <v>AE$16</v>
      </c>
      <c r="AF2002" s="195" t="str">
        <f t="shared" si="2362"/>
        <v>AF$16</v>
      </c>
      <c r="AG2002" s="195" t="str">
        <f t="shared" si="2362"/>
        <v>AG$16</v>
      </c>
      <c r="AH2002" s="195" t="str">
        <f t="shared" si="2362"/>
        <v>AH$16</v>
      </c>
      <c r="AI2002" s="195" t="str">
        <f t="shared" si="2362"/>
        <v>AI$16</v>
      </c>
      <c r="AJ2002" s="195" t="str">
        <f t="shared" si="2362"/>
        <v>AJ$16</v>
      </c>
      <c r="AK2002" s="195" t="str">
        <f t="shared" si="2362"/>
        <v>AK$16</v>
      </c>
      <c r="AL2002" s="195" t="str">
        <f t="shared" si="2362"/>
        <v>AL$16</v>
      </c>
      <c r="AM2002" s="195" t="str">
        <f t="shared" si="2362"/>
        <v>AM$16</v>
      </c>
      <c r="AN2002" s="195" t="str">
        <f t="shared" si="2362"/>
        <v>AN$16</v>
      </c>
      <c r="AO2002" s="195" t="str">
        <f t="shared" si="2362"/>
        <v>AO$16</v>
      </c>
      <c r="AP2002" s="195" t="str">
        <f t="shared" si="2362"/>
        <v>AP$16</v>
      </c>
      <c r="AQ2002" s="195" t="str">
        <f t="shared" si="2362"/>
        <v>AQ$16</v>
      </c>
      <c r="AR2002" s="195" t="str">
        <f t="shared" si="2362"/>
        <v>AR$16</v>
      </c>
      <c r="AS2002" s="195" t="str">
        <f t="shared" si="2362"/>
        <v>AS$16</v>
      </c>
      <c r="AT2002" s="195" t="str">
        <f t="shared" si="2362"/>
        <v>AT$16</v>
      </c>
      <c r="AU2002" s="195" t="str">
        <f t="shared" si="2362"/>
        <v>AU$16</v>
      </c>
      <c r="AV2002" s="195" t="str">
        <f t="shared" si="2362"/>
        <v>AV$16</v>
      </c>
      <c r="AW2002" s="195" t="str">
        <f t="shared" si="2362"/>
        <v>AW$16</v>
      </c>
      <c r="AX2002" s="195" t="str">
        <f t="shared" si="2362"/>
        <v>AX$16</v>
      </c>
      <c r="AY2002" s="195" t="str">
        <f t="shared" ref="AY2002:CD2002" si="2363">AY$20</f>
        <v>AY$16</v>
      </c>
      <c r="AZ2002" s="195" t="str">
        <f t="shared" si="2363"/>
        <v>AZ$16</v>
      </c>
      <c r="BA2002" s="195" t="str">
        <f t="shared" si="2363"/>
        <v>BA$16</v>
      </c>
      <c r="BB2002" s="195" t="str">
        <f t="shared" si="2363"/>
        <v>BB$16</v>
      </c>
      <c r="BC2002" s="195" t="str">
        <f t="shared" si="2363"/>
        <v>BC$16</v>
      </c>
      <c r="BD2002" s="195" t="str">
        <f t="shared" si="2363"/>
        <v>BD$16</v>
      </c>
      <c r="BE2002" s="195" t="str">
        <f t="shared" si="2363"/>
        <v>BE$16</v>
      </c>
      <c r="BF2002" s="195" t="str">
        <f t="shared" si="2363"/>
        <v>BF$16</v>
      </c>
      <c r="BG2002" s="195" t="str">
        <f t="shared" si="2363"/>
        <v>BG$16</v>
      </c>
      <c r="BH2002" s="195" t="str">
        <f t="shared" si="2363"/>
        <v>BH$16</v>
      </c>
      <c r="BI2002" s="195" t="str">
        <f t="shared" si="2363"/>
        <v>BI$16</v>
      </c>
      <c r="BJ2002" s="195" t="str">
        <f t="shared" si="2363"/>
        <v>BJ$16</v>
      </c>
      <c r="BK2002" s="195" t="str">
        <f t="shared" si="2363"/>
        <v>BK$16</v>
      </c>
      <c r="BL2002" s="195" t="str">
        <f t="shared" si="2363"/>
        <v>BL$16</v>
      </c>
      <c r="BM2002" s="195" t="str">
        <f t="shared" si="2363"/>
        <v>BM$16</v>
      </c>
      <c r="BN2002" s="195" t="str">
        <f t="shared" si="2363"/>
        <v>BN$16</v>
      </c>
      <c r="BO2002" s="195" t="str">
        <f t="shared" si="2363"/>
        <v>BO$16</v>
      </c>
      <c r="BP2002" s="195" t="str">
        <f t="shared" si="2363"/>
        <v>BP$16</v>
      </c>
      <c r="BQ2002" s="195" t="str">
        <f t="shared" si="2363"/>
        <v>BQ$16</v>
      </c>
      <c r="BR2002" s="195" t="str">
        <f t="shared" si="2363"/>
        <v>BR$16</v>
      </c>
      <c r="BS2002" s="195" t="str">
        <f t="shared" si="2363"/>
        <v>BS$16</v>
      </c>
      <c r="BT2002" s="195" t="str">
        <f t="shared" si="2363"/>
        <v>BT$16</v>
      </c>
      <c r="BU2002" s="195" t="str">
        <f t="shared" si="2363"/>
        <v>BU$16</v>
      </c>
      <c r="BV2002" s="195" t="str">
        <f t="shared" si="2363"/>
        <v>BV$16</v>
      </c>
      <c r="BW2002" s="195" t="str">
        <f t="shared" si="2363"/>
        <v>BW$16</v>
      </c>
      <c r="BX2002" s="195" t="str">
        <f t="shared" si="2363"/>
        <v>BX$16</v>
      </c>
      <c r="BY2002" s="195" t="str">
        <f t="shared" si="2363"/>
        <v>BY$16</v>
      </c>
      <c r="BZ2002" s="195" t="str">
        <f t="shared" si="2363"/>
        <v>BZ$16</v>
      </c>
      <c r="CA2002" s="195" t="str">
        <f t="shared" si="2363"/>
        <v>CA$16</v>
      </c>
      <c r="CB2002" s="195" t="str">
        <f t="shared" si="2363"/>
        <v>CB$16</v>
      </c>
      <c r="CC2002" s="195" t="str">
        <f t="shared" si="2363"/>
        <v>CC$16</v>
      </c>
      <c r="CD2002" s="195" t="str">
        <f t="shared" si="2363"/>
        <v>CD$16</v>
      </c>
      <c r="CE2002" s="195" t="str">
        <f t="shared" ref="CE2002:CK2002" si="2364">CE$20</f>
        <v>CE$16</v>
      </c>
      <c r="CF2002" s="195" t="str">
        <f t="shared" si="2364"/>
        <v>CF$16</v>
      </c>
      <c r="CG2002" s="195" t="str">
        <f t="shared" si="2364"/>
        <v>CG$16</v>
      </c>
      <c r="CH2002" s="195" t="str">
        <f t="shared" si="2364"/>
        <v>CH$16</v>
      </c>
      <c r="CI2002" s="195" t="str">
        <f t="shared" si="2364"/>
        <v>CI$16</v>
      </c>
      <c r="CJ2002" s="195" t="str">
        <f t="shared" si="2364"/>
        <v>CJ$16</v>
      </c>
      <c r="CK2002" s="195" t="str">
        <f t="shared" si="2364"/>
        <v>CK$16</v>
      </c>
    </row>
    <row r="2003" spans="2:89" x14ac:dyDescent="0.35">
      <c r="B2003" s="171" t="s">
        <v>462</v>
      </c>
      <c r="E2003" s="8"/>
      <c r="H2003" s="196"/>
      <c r="I2003" s="197"/>
      <c r="J2003" s="197"/>
      <c r="K2003" s="198"/>
      <c r="L2003" s="198"/>
      <c r="M2003" s="198"/>
      <c r="N2003" s="198"/>
      <c r="O2003" s="198"/>
      <c r="P2003" s="198"/>
      <c r="R2003" s="198"/>
      <c r="S2003" s="195" t="str">
        <f t="shared" ref="S2003:AX2003" si="2365">S$21</f>
        <v>S$17</v>
      </c>
      <c r="T2003" s="195" t="str">
        <f t="shared" si="2365"/>
        <v>T$17</v>
      </c>
      <c r="U2003" s="195" t="str">
        <f t="shared" si="2365"/>
        <v>U$17</v>
      </c>
      <c r="V2003" s="195" t="str">
        <f t="shared" si="2365"/>
        <v>V$17</v>
      </c>
      <c r="W2003" s="195" t="str">
        <f t="shared" si="2365"/>
        <v>W$17</v>
      </c>
      <c r="X2003" s="195" t="str">
        <f t="shared" si="2365"/>
        <v>X$17</v>
      </c>
      <c r="Y2003" s="195" t="str">
        <f t="shared" si="2365"/>
        <v>Y$17</v>
      </c>
      <c r="Z2003" s="195" t="str">
        <f t="shared" si="2365"/>
        <v>Z$17</v>
      </c>
      <c r="AA2003" s="195" t="str">
        <f t="shared" si="2365"/>
        <v>AA$17</v>
      </c>
      <c r="AB2003" s="195" t="str">
        <f t="shared" si="2365"/>
        <v>AB$17</v>
      </c>
      <c r="AC2003" s="195" t="str">
        <f t="shared" si="2365"/>
        <v>AC$17</v>
      </c>
      <c r="AD2003" s="195" t="str">
        <f t="shared" si="2365"/>
        <v>AD$17</v>
      </c>
      <c r="AE2003" s="195" t="str">
        <f t="shared" si="2365"/>
        <v>AE$17</v>
      </c>
      <c r="AF2003" s="195" t="str">
        <f t="shared" si="2365"/>
        <v>AF$17</v>
      </c>
      <c r="AG2003" s="195" t="str">
        <f t="shared" si="2365"/>
        <v>AG$17</v>
      </c>
      <c r="AH2003" s="195" t="str">
        <f t="shared" si="2365"/>
        <v>AH$17</v>
      </c>
      <c r="AI2003" s="195" t="str">
        <f t="shared" si="2365"/>
        <v>AI$17</v>
      </c>
      <c r="AJ2003" s="195" t="str">
        <f t="shared" si="2365"/>
        <v>AJ$17</v>
      </c>
      <c r="AK2003" s="195" t="str">
        <f t="shared" si="2365"/>
        <v>AK$17</v>
      </c>
      <c r="AL2003" s="195" t="str">
        <f t="shared" si="2365"/>
        <v>AL$17</v>
      </c>
      <c r="AM2003" s="195" t="str">
        <f t="shared" si="2365"/>
        <v>AM$17</v>
      </c>
      <c r="AN2003" s="195" t="str">
        <f t="shared" si="2365"/>
        <v>AN$17</v>
      </c>
      <c r="AO2003" s="195" t="str">
        <f t="shared" si="2365"/>
        <v>AO$17</v>
      </c>
      <c r="AP2003" s="195" t="str">
        <f t="shared" si="2365"/>
        <v>AP$17</v>
      </c>
      <c r="AQ2003" s="195" t="str">
        <f t="shared" si="2365"/>
        <v>AQ$17</v>
      </c>
      <c r="AR2003" s="195" t="str">
        <f t="shared" si="2365"/>
        <v>AR$17</v>
      </c>
      <c r="AS2003" s="195" t="str">
        <f t="shared" si="2365"/>
        <v>AS$17</v>
      </c>
      <c r="AT2003" s="195" t="str">
        <f t="shared" si="2365"/>
        <v>AT$17</v>
      </c>
      <c r="AU2003" s="195" t="str">
        <f t="shared" si="2365"/>
        <v>AU$17</v>
      </c>
      <c r="AV2003" s="195" t="str">
        <f t="shared" si="2365"/>
        <v>AV$17</v>
      </c>
      <c r="AW2003" s="195" t="str">
        <f t="shared" si="2365"/>
        <v>AW$17</v>
      </c>
      <c r="AX2003" s="195" t="str">
        <f t="shared" si="2365"/>
        <v>AX$17</v>
      </c>
      <c r="AY2003" s="195" t="str">
        <f t="shared" ref="AY2003:CD2003" si="2366">AY$21</f>
        <v>AY$17</v>
      </c>
      <c r="AZ2003" s="195" t="str">
        <f t="shared" si="2366"/>
        <v>AZ$17</v>
      </c>
      <c r="BA2003" s="195" t="str">
        <f t="shared" si="2366"/>
        <v>BA$17</v>
      </c>
      <c r="BB2003" s="195" t="str">
        <f t="shared" si="2366"/>
        <v>BB$17</v>
      </c>
      <c r="BC2003" s="195" t="str">
        <f t="shared" si="2366"/>
        <v>BC$17</v>
      </c>
      <c r="BD2003" s="195" t="str">
        <f t="shared" si="2366"/>
        <v>BD$17</v>
      </c>
      <c r="BE2003" s="195" t="str">
        <f t="shared" si="2366"/>
        <v>BE$17</v>
      </c>
      <c r="BF2003" s="195" t="str">
        <f t="shared" si="2366"/>
        <v>BF$17</v>
      </c>
      <c r="BG2003" s="195" t="str">
        <f t="shared" si="2366"/>
        <v>BG$17</v>
      </c>
      <c r="BH2003" s="195" t="str">
        <f t="shared" si="2366"/>
        <v>BH$17</v>
      </c>
      <c r="BI2003" s="195" t="str">
        <f t="shared" si="2366"/>
        <v>BI$17</v>
      </c>
      <c r="BJ2003" s="195" t="str">
        <f t="shared" si="2366"/>
        <v>BJ$17</v>
      </c>
      <c r="BK2003" s="195" t="str">
        <f t="shared" si="2366"/>
        <v>BK$17</v>
      </c>
      <c r="BL2003" s="195" t="str">
        <f t="shared" si="2366"/>
        <v>BL$17</v>
      </c>
      <c r="BM2003" s="195" t="str">
        <f t="shared" si="2366"/>
        <v>BM$17</v>
      </c>
      <c r="BN2003" s="195" t="str">
        <f t="shared" si="2366"/>
        <v>BN$17</v>
      </c>
      <c r="BO2003" s="195" t="str">
        <f t="shared" si="2366"/>
        <v>BO$17</v>
      </c>
      <c r="BP2003" s="195" t="str">
        <f t="shared" si="2366"/>
        <v>BP$17</v>
      </c>
      <c r="BQ2003" s="195" t="str">
        <f t="shared" si="2366"/>
        <v>BQ$17</v>
      </c>
      <c r="BR2003" s="195" t="str">
        <f t="shared" si="2366"/>
        <v>BR$17</v>
      </c>
      <c r="BS2003" s="195" t="str">
        <f t="shared" si="2366"/>
        <v>BS$17</v>
      </c>
      <c r="BT2003" s="195" t="str">
        <f t="shared" si="2366"/>
        <v>BT$17</v>
      </c>
      <c r="BU2003" s="195" t="str">
        <f t="shared" si="2366"/>
        <v>BU$17</v>
      </c>
      <c r="BV2003" s="195" t="str">
        <f t="shared" si="2366"/>
        <v>BV$17</v>
      </c>
      <c r="BW2003" s="195" t="str">
        <f t="shared" si="2366"/>
        <v>BW$17</v>
      </c>
      <c r="BX2003" s="195" t="str">
        <f t="shared" si="2366"/>
        <v>BX$17</v>
      </c>
      <c r="BY2003" s="195" t="str">
        <f t="shared" si="2366"/>
        <v>BY$17</v>
      </c>
      <c r="BZ2003" s="195" t="str">
        <f t="shared" si="2366"/>
        <v>BZ$17</v>
      </c>
      <c r="CA2003" s="195" t="str">
        <f t="shared" si="2366"/>
        <v>CA$17</v>
      </c>
      <c r="CB2003" s="195" t="str">
        <f t="shared" si="2366"/>
        <v>CB$17</v>
      </c>
      <c r="CC2003" s="195" t="str">
        <f t="shared" si="2366"/>
        <v>CC$17</v>
      </c>
      <c r="CD2003" s="195" t="str">
        <f t="shared" si="2366"/>
        <v>CD$17</v>
      </c>
      <c r="CE2003" s="195" t="str">
        <f t="shared" ref="CE2003:CK2003" si="2367">CE$21</f>
        <v>CE$17</v>
      </c>
      <c r="CF2003" s="195" t="str">
        <f t="shared" si="2367"/>
        <v>CF$17</v>
      </c>
      <c r="CG2003" s="195" t="str">
        <f t="shared" si="2367"/>
        <v>CG$17</v>
      </c>
      <c r="CH2003" s="195" t="str">
        <f t="shared" si="2367"/>
        <v>CH$17</v>
      </c>
      <c r="CI2003" s="195" t="str">
        <f t="shared" si="2367"/>
        <v>CI$17</v>
      </c>
      <c r="CJ2003" s="195" t="str">
        <f t="shared" si="2367"/>
        <v>CJ$17</v>
      </c>
      <c r="CK2003" s="195" t="str">
        <f t="shared" si="2367"/>
        <v>CK$17</v>
      </c>
    </row>
    <row r="2004" spans="2:89" x14ac:dyDescent="0.35">
      <c r="B2004" s="171" t="s">
        <v>491</v>
      </c>
      <c r="E2004" s="8"/>
      <c r="H2004" s="196"/>
      <c r="I2004" s="197"/>
      <c r="J2004" s="197"/>
      <c r="K2004" s="198"/>
      <c r="L2004" s="198"/>
      <c r="M2004" s="198"/>
      <c r="N2004" s="198"/>
      <c r="O2004" s="198"/>
      <c r="P2004" s="198"/>
      <c r="R2004" s="198"/>
      <c r="S2004" s="186"/>
      <c r="T2004" s="186"/>
      <c r="U2004" s="186"/>
      <c r="V2004" s="186"/>
      <c r="W2004" s="186"/>
      <c r="X2004" s="186"/>
      <c r="Y2004" s="186"/>
      <c r="Z2004" s="186"/>
      <c r="AA2004" s="186"/>
      <c r="AB2004" s="186"/>
      <c r="AC2004" s="186"/>
      <c r="AD2004" s="186"/>
      <c r="AE2004" s="186"/>
      <c r="AF2004" s="186"/>
      <c r="AG2004" s="186"/>
      <c r="AH2004" s="186"/>
      <c r="AI2004" s="186"/>
      <c r="AJ2004" s="186"/>
      <c r="AK2004" s="186"/>
      <c r="AL2004" s="186"/>
      <c r="AM2004" s="186"/>
      <c r="AN2004" s="186"/>
      <c r="AO2004" s="186"/>
      <c r="AP2004" s="186"/>
      <c r="AQ2004" s="186"/>
      <c r="AR2004" s="186"/>
      <c r="AS2004" s="186"/>
      <c r="AT2004" s="186"/>
      <c r="AU2004" s="186"/>
      <c r="AV2004" s="186"/>
      <c r="AW2004" s="186"/>
      <c r="AX2004" s="186"/>
      <c r="AY2004" s="186"/>
      <c r="AZ2004" s="186"/>
      <c r="BA2004" s="186"/>
      <c r="BB2004" s="186"/>
      <c r="BC2004" s="186"/>
      <c r="BD2004" s="186"/>
      <c r="BE2004" s="186"/>
      <c r="BF2004" s="186"/>
      <c r="BG2004" s="186"/>
      <c r="BH2004" s="186"/>
      <c r="BI2004" s="186"/>
      <c r="BJ2004" s="186"/>
      <c r="BK2004" s="186"/>
      <c r="BL2004" s="186"/>
      <c r="BM2004" s="186"/>
      <c r="BN2004" s="186"/>
      <c r="BO2004" s="186"/>
      <c r="BP2004" s="186"/>
      <c r="BQ2004" s="186"/>
      <c r="BR2004" s="186"/>
      <c r="BS2004" s="186"/>
      <c r="BT2004" s="186"/>
      <c r="BU2004" s="186"/>
      <c r="BV2004" s="186"/>
      <c r="BW2004" s="186"/>
      <c r="BX2004" s="186"/>
      <c r="BY2004" s="186"/>
      <c r="BZ2004" s="186"/>
      <c r="CA2004" s="186"/>
      <c r="CB2004" s="186"/>
      <c r="CC2004" s="186"/>
      <c r="CD2004" s="186"/>
      <c r="CE2004" s="186"/>
      <c r="CF2004" s="186"/>
      <c r="CG2004" s="186"/>
      <c r="CH2004" s="186"/>
      <c r="CI2004" s="186"/>
      <c r="CJ2004" s="186"/>
      <c r="CK2004" s="186"/>
    </row>
    <row r="2005" spans="2:89" x14ac:dyDescent="0.35">
      <c r="B2005" s="171" t="s">
        <v>505</v>
      </c>
      <c r="E2005" s="8"/>
      <c r="H2005" s="196"/>
      <c r="I2005" s="197"/>
      <c r="J2005" s="197"/>
      <c r="K2005" s="198"/>
      <c r="L2005" s="198"/>
      <c r="M2005" s="198"/>
      <c r="N2005" s="198"/>
      <c r="O2005" s="198"/>
      <c r="P2005" s="198"/>
      <c r="R2005" s="198"/>
      <c r="S2005" s="186"/>
      <c r="T2005" s="186"/>
      <c r="U2005" s="186"/>
      <c r="V2005" s="186"/>
      <c r="W2005" s="186"/>
      <c r="X2005" s="186"/>
      <c r="Y2005" s="186"/>
      <c r="Z2005" s="186"/>
      <c r="AA2005" s="186"/>
      <c r="AB2005" s="186"/>
      <c r="AC2005" s="186"/>
      <c r="AD2005" s="186"/>
      <c r="AE2005" s="186"/>
      <c r="AF2005" s="186"/>
      <c r="AG2005" s="186"/>
      <c r="AH2005" s="186"/>
      <c r="AI2005" s="186"/>
      <c r="AJ2005" s="186"/>
      <c r="AK2005" s="186"/>
      <c r="AL2005" s="186"/>
      <c r="AM2005" s="186"/>
      <c r="AN2005" s="186"/>
      <c r="AO2005" s="186"/>
      <c r="AP2005" s="186"/>
      <c r="AQ2005" s="186"/>
      <c r="AR2005" s="186"/>
      <c r="AS2005" s="186"/>
      <c r="AT2005" s="186"/>
      <c r="AU2005" s="186"/>
      <c r="AV2005" s="186"/>
      <c r="AW2005" s="186"/>
      <c r="AX2005" s="186"/>
      <c r="AY2005" s="186"/>
      <c r="AZ2005" s="186"/>
      <c r="BA2005" s="186"/>
      <c r="BB2005" s="186"/>
      <c r="BC2005" s="186"/>
      <c r="BD2005" s="186"/>
      <c r="BE2005" s="186"/>
      <c r="BF2005" s="186"/>
      <c r="BG2005" s="186"/>
      <c r="BH2005" s="186"/>
      <c r="BI2005" s="186"/>
      <c r="BJ2005" s="186"/>
      <c r="BK2005" s="186"/>
      <c r="BL2005" s="186"/>
      <c r="BM2005" s="186"/>
      <c r="BN2005" s="186"/>
      <c r="BO2005" s="186"/>
      <c r="BP2005" s="186"/>
      <c r="BQ2005" s="186"/>
      <c r="BR2005" s="186"/>
      <c r="BS2005" s="186"/>
      <c r="BT2005" s="186"/>
      <c r="BU2005" s="186"/>
      <c r="BV2005" s="186"/>
      <c r="BW2005" s="186"/>
      <c r="BX2005" s="186"/>
      <c r="BY2005" s="186"/>
      <c r="BZ2005" s="186"/>
      <c r="CA2005" s="186"/>
      <c r="CB2005" s="186"/>
      <c r="CC2005" s="186"/>
      <c r="CD2005" s="186"/>
      <c r="CE2005" s="186"/>
      <c r="CF2005" s="186"/>
      <c r="CG2005" s="186"/>
      <c r="CH2005" s="186"/>
      <c r="CI2005" s="186"/>
      <c r="CJ2005" s="186"/>
      <c r="CK2005" s="186"/>
    </row>
    <row r="2006" spans="2:89" x14ac:dyDescent="0.35">
      <c r="B2006" s="171" t="s">
        <v>463</v>
      </c>
      <c r="E2006" s="8"/>
      <c r="H2006" s="196"/>
      <c r="I2006" s="197"/>
      <c r="J2006" s="197"/>
      <c r="K2006" s="198"/>
      <c r="L2006" s="198"/>
      <c r="M2006" s="198"/>
      <c r="N2006" s="198"/>
      <c r="O2006" s="198"/>
      <c r="P2006" s="198"/>
      <c r="R2006" s="198"/>
      <c r="S2006" s="186" t="str">
        <f t="shared" ref="S2006:AX2006" si="2368">S$22</f>
        <v>S$18</v>
      </c>
      <c r="T2006" s="186" t="str">
        <f t="shared" si="2368"/>
        <v>T$18</v>
      </c>
      <c r="U2006" s="186" t="str">
        <f t="shared" si="2368"/>
        <v>U$18</v>
      </c>
      <c r="V2006" s="186" t="str">
        <f t="shared" si="2368"/>
        <v>V$18</v>
      </c>
      <c r="W2006" s="186" t="str">
        <f t="shared" si="2368"/>
        <v>W$18</v>
      </c>
      <c r="X2006" s="186" t="str">
        <f t="shared" si="2368"/>
        <v>X$18</v>
      </c>
      <c r="Y2006" s="186" t="str">
        <f t="shared" si="2368"/>
        <v>Y$18</v>
      </c>
      <c r="Z2006" s="186" t="str">
        <f t="shared" si="2368"/>
        <v>Z$18</v>
      </c>
      <c r="AA2006" s="186" t="str">
        <f t="shared" si="2368"/>
        <v>AA$18</v>
      </c>
      <c r="AB2006" s="186" t="str">
        <f t="shared" si="2368"/>
        <v>AB$18</v>
      </c>
      <c r="AC2006" s="186" t="str">
        <f t="shared" si="2368"/>
        <v>AC$18</v>
      </c>
      <c r="AD2006" s="186" t="str">
        <f t="shared" si="2368"/>
        <v>AD$18</v>
      </c>
      <c r="AE2006" s="186" t="str">
        <f t="shared" si="2368"/>
        <v>AE$18</v>
      </c>
      <c r="AF2006" s="186" t="str">
        <f t="shared" si="2368"/>
        <v>AF$18</v>
      </c>
      <c r="AG2006" s="186" t="str">
        <f t="shared" si="2368"/>
        <v>AG$18</v>
      </c>
      <c r="AH2006" s="186" t="str">
        <f t="shared" si="2368"/>
        <v>AH$18</v>
      </c>
      <c r="AI2006" s="186" t="str">
        <f t="shared" si="2368"/>
        <v>AI$18</v>
      </c>
      <c r="AJ2006" s="186" t="str">
        <f t="shared" si="2368"/>
        <v>AJ$18</v>
      </c>
      <c r="AK2006" s="186" t="str">
        <f t="shared" si="2368"/>
        <v>AK$18</v>
      </c>
      <c r="AL2006" s="186" t="str">
        <f t="shared" si="2368"/>
        <v>AL$18</v>
      </c>
      <c r="AM2006" s="186" t="str">
        <f t="shared" si="2368"/>
        <v>AM$18</v>
      </c>
      <c r="AN2006" s="186" t="str">
        <f t="shared" si="2368"/>
        <v>AN$18</v>
      </c>
      <c r="AO2006" s="186" t="str">
        <f t="shared" si="2368"/>
        <v>AO$18</v>
      </c>
      <c r="AP2006" s="186" t="str">
        <f t="shared" si="2368"/>
        <v>AP$18</v>
      </c>
      <c r="AQ2006" s="186" t="str">
        <f t="shared" si="2368"/>
        <v>AQ$18</v>
      </c>
      <c r="AR2006" s="186" t="str">
        <f t="shared" si="2368"/>
        <v>AR$18</v>
      </c>
      <c r="AS2006" s="186" t="str">
        <f t="shared" si="2368"/>
        <v>AS$18</v>
      </c>
      <c r="AT2006" s="186" t="str">
        <f t="shared" si="2368"/>
        <v>AT$18</v>
      </c>
      <c r="AU2006" s="186" t="str">
        <f t="shared" si="2368"/>
        <v>AU$18</v>
      </c>
      <c r="AV2006" s="186" t="str">
        <f t="shared" si="2368"/>
        <v>AV$18</v>
      </c>
      <c r="AW2006" s="186" t="str">
        <f t="shared" si="2368"/>
        <v>AW$18</v>
      </c>
      <c r="AX2006" s="186" t="str">
        <f t="shared" si="2368"/>
        <v>AX$18</v>
      </c>
      <c r="AY2006" s="186" t="str">
        <f t="shared" ref="AY2006:CD2006" si="2369">AY$22</f>
        <v>AY$18</v>
      </c>
      <c r="AZ2006" s="186" t="str">
        <f t="shared" si="2369"/>
        <v>AZ$18</v>
      </c>
      <c r="BA2006" s="186" t="str">
        <f t="shared" si="2369"/>
        <v>BA$18</v>
      </c>
      <c r="BB2006" s="186" t="str">
        <f t="shared" si="2369"/>
        <v>BB$18</v>
      </c>
      <c r="BC2006" s="186" t="str">
        <f t="shared" si="2369"/>
        <v>BC$18</v>
      </c>
      <c r="BD2006" s="186" t="str">
        <f t="shared" si="2369"/>
        <v>BD$18</v>
      </c>
      <c r="BE2006" s="186" t="str">
        <f t="shared" si="2369"/>
        <v>BE$18</v>
      </c>
      <c r="BF2006" s="186" t="str">
        <f t="shared" si="2369"/>
        <v>BF$18</v>
      </c>
      <c r="BG2006" s="186" t="str">
        <f t="shared" si="2369"/>
        <v>BG$18</v>
      </c>
      <c r="BH2006" s="186" t="str">
        <f t="shared" si="2369"/>
        <v>BH$18</v>
      </c>
      <c r="BI2006" s="186" t="str">
        <f t="shared" si="2369"/>
        <v>BI$18</v>
      </c>
      <c r="BJ2006" s="186" t="str">
        <f t="shared" si="2369"/>
        <v>BJ$18</v>
      </c>
      <c r="BK2006" s="186" t="str">
        <f t="shared" si="2369"/>
        <v>BK$18</v>
      </c>
      <c r="BL2006" s="186" t="str">
        <f t="shared" si="2369"/>
        <v>BL$18</v>
      </c>
      <c r="BM2006" s="186" t="str">
        <f t="shared" si="2369"/>
        <v>BM$18</v>
      </c>
      <c r="BN2006" s="186" t="str">
        <f t="shared" si="2369"/>
        <v>BN$18</v>
      </c>
      <c r="BO2006" s="186" t="str">
        <f t="shared" si="2369"/>
        <v>BO$18</v>
      </c>
      <c r="BP2006" s="186" t="str">
        <f t="shared" si="2369"/>
        <v>BP$18</v>
      </c>
      <c r="BQ2006" s="186" t="str">
        <f t="shared" si="2369"/>
        <v>BQ$18</v>
      </c>
      <c r="BR2006" s="186" t="str">
        <f t="shared" si="2369"/>
        <v>BR$18</v>
      </c>
      <c r="BS2006" s="186" t="str">
        <f t="shared" si="2369"/>
        <v>BS$18</v>
      </c>
      <c r="BT2006" s="186" t="str">
        <f t="shared" si="2369"/>
        <v>BT$18</v>
      </c>
      <c r="BU2006" s="186" t="str">
        <f t="shared" si="2369"/>
        <v>BU$18</v>
      </c>
      <c r="BV2006" s="186" t="str">
        <f t="shared" si="2369"/>
        <v>BV$18</v>
      </c>
      <c r="BW2006" s="186" t="str">
        <f t="shared" si="2369"/>
        <v>BW$18</v>
      </c>
      <c r="BX2006" s="186" t="str">
        <f t="shared" si="2369"/>
        <v>BX$18</v>
      </c>
      <c r="BY2006" s="186" t="str">
        <f t="shared" si="2369"/>
        <v>BY$18</v>
      </c>
      <c r="BZ2006" s="186" t="str">
        <f t="shared" si="2369"/>
        <v>BZ$18</v>
      </c>
      <c r="CA2006" s="186" t="str">
        <f t="shared" si="2369"/>
        <v>CA$18</v>
      </c>
      <c r="CB2006" s="186" t="str">
        <f t="shared" si="2369"/>
        <v>CB$18</v>
      </c>
      <c r="CC2006" s="186" t="str">
        <f t="shared" si="2369"/>
        <v>CC$18</v>
      </c>
      <c r="CD2006" s="186" t="str">
        <f t="shared" si="2369"/>
        <v>CD$18</v>
      </c>
      <c r="CE2006" s="186" t="str">
        <f t="shared" ref="CE2006:CK2006" si="2370">CE$22</f>
        <v>CE$18</v>
      </c>
      <c r="CF2006" s="186" t="str">
        <f t="shared" si="2370"/>
        <v>CF$18</v>
      </c>
      <c r="CG2006" s="186" t="str">
        <f t="shared" si="2370"/>
        <v>CG$18</v>
      </c>
      <c r="CH2006" s="186" t="str">
        <f t="shared" si="2370"/>
        <v>CH$18</v>
      </c>
      <c r="CI2006" s="186" t="str">
        <f t="shared" si="2370"/>
        <v>CI$18</v>
      </c>
      <c r="CJ2006" s="186" t="str">
        <f t="shared" si="2370"/>
        <v>CJ$18</v>
      </c>
      <c r="CK2006" s="186" t="str">
        <f t="shared" si="2370"/>
        <v>CK$18</v>
      </c>
    </row>
    <row r="2007" spans="2:89" x14ac:dyDescent="0.35">
      <c r="B2007" s="171" t="s">
        <v>464</v>
      </c>
      <c r="E2007" s="8"/>
      <c r="H2007" s="196"/>
      <c r="I2007" s="197"/>
      <c r="J2007" s="197"/>
      <c r="K2007" s="198"/>
      <c r="L2007" s="198"/>
      <c r="M2007" s="198"/>
      <c r="N2007" s="198"/>
      <c r="O2007" s="198"/>
      <c r="P2007" s="198"/>
      <c r="R2007" s="198"/>
      <c r="S2007" s="186" t="str">
        <f t="shared" ref="S2007:AX2007" si="2371">S$23</f>
        <v>S$19</v>
      </c>
      <c r="T2007" s="186" t="str">
        <f t="shared" si="2371"/>
        <v>T$19</v>
      </c>
      <c r="U2007" s="186" t="str">
        <f t="shared" si="2371"/>
        <v>U$19</v>
      </c>
      <c r="V2007" s="186" t="str">
        <f t="shared" si="2371"/>
        <v>V$19</v>
      </c>
      <c r="W2007" s="186" t="str">
        <f t="shared" si="2371"/>
        <v>W$19</v>
      </c>
      <c r="X2007" s="186" t="str">
        <f t="shared" si="2371"/>
        <v>X$19</v>
      </c>
      <c r="Y2007" s="186" t="str">
        <f t="shared" si="2371"/>
        <v>Y$19</v>
      </c>
      <c r="Z2007" s="186" t="str">
        <f t="shared" si="2371"/>
        <v>Z$19</v>
      </c>
      <c r="AA2007" s="186" t="str">
        <f t="shared" si="2371"/>
        <v>AA$19</v>
      </c>
      <c r="AB2007" s="186" t="str">
        <f t="shared" si="2371"/>
        <v>AB$19</v>
      </c>
      <c r="AC2007" s="186" t="str">
        <f t="shared" si="2371"/>
        <v>AC$19</v>
      </c>
      <c r="AD2007" s="186" t="str">
        <f t="shared" si="2371"/>
        <v>AD$19</v>
      </c>
      <c r="AE2007" s="186" t="str">
        <f t="shared" si="2371"/>
        <v>AE$19</v>
      </c>
      <c r="AF2007" s="186" t="str">
        <f t="shared" si="2371"/>
        <v>AF$19</v>
      </c>
      <c r="AG2007" s="186" t="str">
        <f t="shared" si="2371"/>
        <v>AG$19</v>
      </c>
      <c r="AH2007" s="186" t="str">
        <f t="shared" si="2371"/>
        <v>AH$19</v>
      </c>
      <c r="AI2007" s="186" t="str">
        <f t="shared" si="2371"/>
        <v>AI$19</v>
      </c>
      <c r="AJ2007" s="186" t="str">
        <f t="shared" si="2371"/>
        <v>AJ$19</v>
      </c>
      <c r="AK2007" s="186" t="str">
        <f t="shared" si="2371"/>
        <v>AK$19</v>
      </c>
      <c r="AL2007" s="186" t="str">
        <f t="shared" si="2371"/>
        <v>AL$19</v>
      </c>
      <c r="AM2007" s="186" t="str">
        <f t="shared" si="2371"/>
        <v>AM$19</v>
      </c>
      <c r="AN2007" s="186" t="str">
        <f t="shared" si="2371"/>
        <v>AN$19</v>
      </c>
      <c r="AO2007" s="186" t="str">
        <f t="shared" si="2371"/>
        <v>AO$19</v>
      </c>
      <c r="AP2007" s="186" t="str">
        <f t="shared" si="2371"/>
        <v>AP$19</v>
      </c>
      <c r="AQ2007" s="186" t="str">
        <f t="shared" si="2371"/>
        <v>AQ$19</v>
      </c>
      <c r="AR2007" s="186" t="str">
        <f t="shared" si="2371"/>
        <v>AR$19</v>
      </c>
      <c r="AS2007" s="186" t="str">
        <f t="shared" si="2371"/>
        <v>AS$19</v>
      </c>
      <c r="AT2007" s="186" t="str">
        <f t="shared" si="2371"/>
        <v>AT$19</v>
      </c>
      <c r="AU2007" s="186" t="str">
        <f t="shared" si="2371"/>
        <v>AU$19</v>
      </c>
      <c r="AV2007" s="186" t="str">
        <f t="shared" si="2371"/>
        <v>AV$19</v>
      </c>
      <c r="AW2007" s="186" t="str">
        <f t="shared" si="2371"/>
        <v>AW$19</v>
      </c>
      <c r="AX2007" s="186" t="str">
        <f t="shared" si="2371"/>
        <v>AX$19</v>
      </c>
      <c r="AY2007" s="186" t="str">
        <f t="shared" ref="AY2007:CD2007" si="2372">AY$23</f>
        <v>AY$19</v>
      </c>
      <c r="AZ2007" s="186" t="str">
        <f t="shared" si="2372"/>
        <v>AZ$19</v>
      </c>
      <c r="BA2007" s="186" t="str">
        <f t="shared" si="2372"/>
        <v>BA$19</v>
      </c>
      <c r="BB2007" s="186" t="str">
        <f t="shared" si="2372"/>
        <v>BB$19</v>
      </c>
      <c r="BC2007" s="186" t="str">
        <f t="shared" si="2372"/>
        <v>BC$19</v>
      </c>
      <c r="BD2007" s="186" t="str">
        <f t="shared" si="2372"/>
        <v>BD$19</v>
      </c>
      <c r="BE2007" s="186" t="str">
        <f t="shared" si="2372"/>
        <v>BE$19</v>
      </c>
      <c r="BF2007" s="186" t="str">
        <f t="shared" si="2372"/>
        <v>BF$19</v>
      </c>
      <c r="BG2007" s="186" t="str">
        <f t="shared" si="2372"/>
        <v>BG$19</v>
      </c>
      <c r="BH2007" s="186" t="str">
        <f t="shared" si="2372"/>
        <v>BH$19</v>
      </c>
      <c r="BI2007" s="186" t="str">
        <f t="shared" si="2372"/>
        <v>BI$19</v>
      </c>
      <c r="BJ2007" s="186" t="str">
        <f t="shared" si="2372"/>
        <v>BJ$19</v>
      </c>
      <c r="BK2007" s="186" t="str">
        <f t="shared" si="2372"/>
        <v>BK$19</v>
      </c>
      <c r="BL2007" s="186" t="str">
        <f t="shared" si="2372"/>
        <v>BL$19</v>
      </c>
      <c r="BM2007" s="186" t="str">
        <f t="shared" si="2372"/>
        <v>BM$19</v>
      </c>
      <c r="BN2007" s="186" t="str">
        <f t="shared" si="2372"/>
        <v>BN$19</v>
      </c>
      <c r="BO2007" s="186" t="str">
        <f t="shared" si="2372"/>
        <v>BO$19</v>
      </c>
      <c r="BP2007" s="186" t="str">
        <f t="shared" si="2372"/>
        <v>BP$19</v>
      </c>
      <c r="BQ2007" s="186" t="str">
        <f t="shared" si="2372"/>
        <v>BQ$19</v>
      </c>
      <c r="BR2007" s="186" t="str">
        <f t="shared" si="2372"/>
        <v>BR$19</v>
      </c>
      <c r="BS2007" s="186" t="str">
        <f t="shared" si="2372"/>
        <v>BS$19</v>
      </c>
      <c r="BT2007" s="186" t="str">
        <f t="shared" si="2372"/>
        <v>BT$19</v>
      </c>
      <c r="BU2007" s="186" t="str">
        <f t="shared" si="2372"/>
        <v>BU$19</v>
      </c>
      <c r="BV2007" s="186" t="str">
        <f t="shared" si="2372"/>
        <v>BV$19</v>
      </c>
      <c r="BW2007" s="186" t="str">
        <f t="shared" si="2372"/>
        <v>BW$19</v>
      </c>
      <c r="BX2007" s="186" t="str">
        <f t="shared" si="2372"/>
        <v>BX$19</v>
      </c>
      <c r="BY2007" s="186" t="str">
        <f t="shared" si="2372"/>
        <v>BY$19</v>
      </c>
      <c r="BZ2007" s="186" t="str">
        <f t="shared" si="2372"/>
        <v>BZ$19</v>
      </c>
      <c r="CA2007" s="186" t="str">
        <f t="shared" si="2372"/>
        <v>CA$19</v>
      </c>
      <c r="CB2007" s="186" t="str">
        <f t="shared" si="2372"/>
        <v>CB$19</v>
      </c>
      <c r="CC2007" s="186" t="str">
        <f t="shared" si="2372"/>
        <v>CC$19</v>
      </c>
      <c r="CD2007" s="186" t="str">
        <f t="shared" si="2372"/>
        <v>CD$19</v>
      </c>
      <c r="CE2007" s="186" t="str">
        <f t="shared" ref="CE2007:CK2007" si="2373">CE$23</f>
        <v>CE$19</v>
      </c>
      <c r="CF2007" s="186" t="str">
        <f t="shared" si="2373"/>
        <v>CF$19</v>
      </c>
      <c r="CG2007" s="186" t="str">
        <f t="shared" si="2373"/>
        <v>CG$19</v>
      </c>
      <c r="CH2007" s="186" t="str">
        <f t="shared" si="2373"/>
        <v>CH$19</v>
      </c>
      <c r="CI2007" s="186" t="str">
        <f t="shared" si="2373"/>
        <v>CI$19</v>
      </c>
      <c r="CJ2007" s="186" t="str">
        <f t="shared" si="2373"/>
        <v>CJ$19</v>
      </c>
      <c r="CK2007" s="186" t="str">
        <f t="shared" si="2373"/>
        <v>CK$19</v>
      </c>
    </row>
    <row r="2008" spans="2:89" x14ac:dyDescent="0.35">
      <c r="B2008" s="139" t="s">
        <v>239</v>
      </c>
      <c r="C2008" s="31"/>
      <c r="D2008" t="s">
        <v>769</v>
      </c>
      <c r="E2008" s="8" t="str">
        <f t="shared" ref="E2008:E2018" si="2374">ROW()&amp;" "&amp;D2008</f>
        <v>2008 UEREV - S</v>
      </c>
      <c r="F2008" t="s">
        <v>277</v>
      </c>
      <c r="G2008" s="31" t="s">
        <v>81</v>
      </c>
      <c r="H2008" s="138"/>
      <c r="I2008" s="140"/>
      <c r="J2008" s="140"/>
      <c r="K2008" s="138"/>
      <c r="L2008" s="138"/>
      <c r="M2008" s="138"/>
      <c r="N2008" s="138"/>
      <c r="O2008" s="138"/>
      <c r="P2008" s="138"/>
      <c r="R2008" s="139"/>
      <c r="S2008" s="164"/>
      <c r="T2008" s="164"/>
      <c r="U2008" s="164"/>
      <c r="V2008" s="164"/>
      <c r="W2008" s="164"/>
      <c r="X2008" s="164"/>
      <c r="Y2008" s="164"/>
      <c r="Z2008" s="164"/>
      <c r="AA2008" s="164"/>
      <c r="AB2008" s="164"/>
      <c r="AC2008" s="164"/>
      <c r="AD2008" s="164"/>
      <c r="AE2008" s="164"/>
      <c r="AF2008" s="164"/>
      <c r="AG2008" s="164"/>
      <c r="AH2008" s="164"/>
      <c r="AI2008" s="164"/>
      <c r="AJ2008" s="164"/>
      <c r="AK2008" s="164"/>
      <c r="AL2008" s="164"/>
      <c r="AM2008" s="164"/>
      <c r="AN2008" s="164"/>
      <c r="AO2008" s="164"/>
      <c r="AP2008" s="164"/>
      <c r="AQ2008" s="164"/>
      <c r="AR2008" s="164"/>
      <c r="AS2008" s="164"/>
      <c r="AT2008" s="164"/>
      <c r="AU2008" s="164"/>
      <c r="AV2008" s="164"/>
      <c r="AW2008" s="164"/>
      <c r="AX2008" s="164"/>
      <c r="AY2008" s="164"/>
      <c r="AZ2008" s="164"/>
      <c r="BA2008" s="164"/>
      <c r="BB2008" s="164"/>
      <c r="BC2008" s="164"/>
      <c r="BD2008" s="164"/>
      <c r="BE2008" s="164"/>
      <c r="BF2008" s="164"/>
      <c r="BG2008" s="164"/>
      <c r="BH2008" s="164"/>
      <c r="BI2008" s="164"/>
      <c r="BJ2008" s="164"/>
      <c r="BK2008" s="164"/>
      <c r="BL2008" s="164"/>
      <c r="BM2008" s="164"/>
      <c r="BN2008" s="164"/>
      <c r="BO2008" s="164"/>
      <c r="BP2008" s="164"/>
      <c r="BQ2008" s="164"/>
      <c r="BR2008" s="164"/>
      <c r="BS2008" s="164"/>
      <c r="BT2008" s="164"/>
      <c r="BU2008" s="164"/>
      <c r="BV2008" s="164"/>
      <c r="BW2008" s="164"/>
      <c r="BX2008" s="164"/>
      <c r="BY2008" s="164"/>
      <c r="BZ2008" s="164"/>
      <c r="CA2008" s="164"/>
      <c r="CB2008" s="164"/>
      <c r="CC2008" s="164"/>
      <c r="CD2008" s="164"/>
      <c r="CE2008" s="164"/>
      <c r="CF2008" s="164"/>
      <c r="CG2008" s="164"/>
      <c r="CH2008" s="164"/>
      <c r="CI2008" s="164"/>
      <c r="CJ2008" s="164"/>
      <c r="CK2008" s="164"/>
    </row>
    <row r="2009" spans="2:89" x14ac:dyDescent="0.35">
      <c r="B2009" s="95" t="str">
        <f>B2011&amp;":"</f>
        <v>Unearned revenue - (Primary label):</v>
      </c>
      <c r="C2009" s="31"/>
      <c r="D2009" t="s">
        <v>769</v>
      </c>
      <c r="E2009" s="8" t="str">
        <f t="shared" si="2374"/>
        <v>2009 UEREV - S</v>
      </c>
      <c r="G2009" s="31"/>
      <c r="H2009" s="31"/>
      <c r="I2009" s="73"/>
      <c r="J2009" s="73"/>
      <c r="K2009" s="31"/>
      <c r="L2009" s="31"/>
      <c r="M2009" s="31"/>
      <c r="N2009" s="31"/>
      <c r="O2009" s="31"/>
      <c r="P2009" s="31"/>
      <c r="R2009" s="67"/>
      <c r="S2009" s="152"/>
      <c r="T2009" s="152"/>
      <c r="U2009" s="152"/>
      <c r="V2009" s="152"/>
      <c r="W2009" s="152"/>
      <c r="X2009" s="152"/>
      <c r="Y2009" s="152"/>
      <c r="Z2009" s="152"/>
      <c r="AA2009" s="152"/>
      <c r="AB2009" s="152"/>
      <c r="AC2009" s="152"/>
      <c r="AD2009" s="152"/>
      <c r="AE2009" s="152"/>
      <c r="AF2009" s="152"/>
      <c r="AG2009" s="152"/>
      <c r="AH2009" s="152"/>
      <c r="AI2009" s="152"/>
      <c r="AJ2009" s="152"/>
      <c r="AK2009" s="152"/>
      <c r="AL2009" s="152"/>
      <c r="AM2009" s="152"/>
      <c r="AN2009" s="152"/>
      <c r="AO2009" s="152"/>
      <c r="AP2009" s="152"/>
      <c r="AQ2009" s="152"/>
      <c r="AR2009" s="152"/>
      <c r="AS2009" s="152"/>
      <c r="AT2009" s="152"/>
      <c r="AU2009" s="152"/>
      <c r="AV2009" s="152"/>
      <c r="AW2009" s="152"/>
      <c r="AX2009" s="152"/>
      <c r="AY2009" s="152"/>
      <c r="AZ2009" s="152"/>
      <c r="BA2009" s="152"/>
      <c r="BB2009" s="152"/>
      <c r="BC2009" s="152"/>
      <c r="BD2009" s="152"/>
      <c r="BE2009" s="152"/>
      <c r="BF2009" s="152"/>
      <c r="BG2009" s="152"/>
      <c r="BH2009" s="152"/>
      <c r="BI2009" s="152"/>
      <c r="BJ2009" s="152"/>
      <c r="BK2009" s="152"/>
      <c r="BL2009" s="152"/>
      <c r="BM2009" s="152"/>
      <c r="BN2009" s="152"/>
      <c r="BO2009" s="152"/>
      <c r="BP2009" s="152"/>
      <c r="BQ2009" s="152"/>
      <c r="BR2009" s="152"/>
      <c r="BS2009" s="152"/>
      <c r="BT2009" s="152"/>
      <c r="BU2009" s="152"/>
      <c r="BV2009" s="152"/>
      <c r="BW2009" s="152"/>
      <c r="BX2009" s="152"/>
      <c r="BY2009" s="152"/>
      <c r="BZ2009" s="152"/>
      <c r="CA2009" s="152"/>
      <c r="CB2009" s="152"/>
      <c r="CC2009" s="152"/>
      <c r="CD2009" s="152"/>
      <c r="CE2009" s="152"/>
      <c r="CF2009" s="152"/>
      <c r="CG2009" s="152"/>
      <c r="CH2009" s="152"/>
      <c r="CI2009" s="152"/>
      <c r="CJ2009" s="152"/>
      <c r="CK2009" s="152"/>
    </row>
    <row r="2010" spans="2:89" x14ac:dyDescent="0.35">
      <c r="B2010" s="141" t="s">
        <v>344</v>
      </c>
      <c r="D2010" t="s">
        <v>769</v>
      </c>
      <c r="E2010" s="8" t="str">
        <f t="shared" si="2374"/>
        <v>2010 UEREV - S</v>
      </c>
      <c r="G2010" t="str">
        <f>E2010</f>
        <v>2010 UEREV - S</v>
      </c>
      <c r="H2010" s="12"/>
      <c r="I2010" s="60"/>
      <c r="J2010" s="60"/>
      <c r="K2010" s="17">
        <v>30</v>
      </c>
      <c r="L2010" s="17">
        <v>30</v>
      </c>
      <c r="M2010" s="17">
        <v>30</v>
      </c>
      <c r="N2010" s="17">
        <v>30</v>
      </c>
      <c r="O2010" s="17">
        <v>30</v>
      </c>
      <c r="P2010" s="17">
        <v>30</v>
      </c>
      <c r="R2010" s="15"/>
      <c r="S2010" s="76" cm="1">
        <f t="array" ref="S2010">INDEX($K:$P,ROW(),MATCH(S$3,$K$2:$P$2,0))</f>
        <v>30</v>
      </c>
      <c r="T2010" s="76" cm="1">
        <f t="array" ref="T2010">INDEX($K:$P,ROW(),MATCH(T$3,$K$2:$P$2,0))</f>
        <v>30</v>
      </c>
      <c r="U2010" s="76" cm="1">
        <f t="array" ref="U2010">INDEX($K:$P,ROW(),MATCH(U$3,$K$2:$P$2,0))</f>
        <v>30</v>
      </c>
      <c r="V2010" s="76" cm="1">
        <f t="array" ref="V2010">INDEX($K:$P,ROW(),MATCH(V$3,$K$2:$P$2,0))</f>
        <v>30</v>
      </c>
      <c r="W2010" s="76" cm="1">
        <f t="array" ref="W2010">INDEX($K:$P,ROW(),MATCH(W$3,$K$2:$P$2,0))</f>
        <v>30</v>
      </c>
      <c r="X2010" s="76" cm="1">
        <f t="array" ref="X2010">INDEX($K:$P,ROW(),MATCH(X$3,$K$2:$P$2,0))</f>
        <v>30</v>
      </c>
      <c r="Y2010" s="76" cm="1">
        <f t="array" ref="Y2010">INDEX($K:$P,ROW(),MATCH(Y$3,$K$2:$P$2,0))</f>
        <v>30</v>
      </c>
      <c r="Z2010" s="76" cm="1">
        <f t="array" ref="Z2010">INDEX($K:$P,ROW(),MATCH(Z$3,$K$2:$P$2,0))</f>
        <v>30</v>
      </c>
      <c r="AA2010" s="76" cm="1">
        <f t="array" ref="AA2010">INDEX($K:$P,ROW(),MATCH(AA$3,$K$2:$P$2,0))</f>
        <v>30</v>
      </c>
      <c r="AB2010" s="76" cm="1">
        <f t="array" ref="AB2010">INDEX($K:$P,ROW(),MATCH(AB$3,$K$2:$P$2,0))</f>
        <v>30</v>
      </c>
      <c r="AC2010" s="76" cm="1">
        <f t="array" ref="AC2010">INDEX($K:$P,ROW(),MATCH(AC$3,$K$2:$P$2,0))</f>
        <v>30</v>
      </c>
      <c r="AD2010" s="76" cm="1">
        <f t="array" ref="AD2010">INDEX($K:$P,ROW(),MATCH(AD$3,$K$2:$P$2,0))</f>
        <v>30</v>
      </c>
      <c r="AE2010" s="76" cm="1">
        <f t="array" ref="AE2010">INDEX($K:$P,ROW(),MATCH(AE$3,$K$2:$P$2,0))</f>
        <v>30</v>
      </c>
      <c r="AF2010" s="76" cm="1">
        <f t="array" ref="AF2010">INDEX($K:$P,ROW(),MATCH(AF$3,$K$2:$P$2,0))</f>
        <v>30</v>
      </c>
      <c r="AG2010" s="76" cm="1">
        <f t="array" ref="AG2010">INDEX($K:$P,ROW(),MATCH(AG$3,$K$2:$P$2,0))</f>
        <v>30</v>
      </c>
      <c r="AH2010" s="76" cm="1">
        <f t="array" ref="AH2010">INDEX($K:$P,ROW(),MATCH(AH$3,$K$2:$P$2,0))</f>
        <v>30</v>
      </c>
      <c r="AI2010" s="76" cm="1">
        <f t="array" ref="AI2010">INDEX($K:$P,ROW(),MATCH(AI$3,$K$2:$P$2,0))</f>
        <v>30</v>
      </c>
      <c r="AJ2010" s="76" cm="1">
        <f t="array" ref="AJ2010">INDEX($K:$P,ROW(),MATCH(AJ$3,$K$2:$P$2,0))</f>
        <v>30</v>
      </c>
      <c r="AK2010" s="76" cm="1">
        <f t="array" ref="AK2010">INDEX($K:$P,ROW(),MATCH(AK$3,$K$2:$P$2,0))</f>
        <v>30</v>
      </c>
      <c r="AL2010" s="76" cm="1">
        <f t="array" ref="AL2010">INDEX($K:$P,ROW(),MATCH(AL$3,$K$2:$P$2,0))</f>
        <v>30</v>
      </c>
      <c r="AM2010" s="76" cm="1">
        <f t="array" ref="AM2010">INDEX($K:$P,ROW(),MATCH(AM$3,$K$2:$P$2,0))</f>
        <v>30</v>
      </c>
      <c r="AN2010" s="76" cm="1">
        <f t="array" ref="AN2010">INDEX($K:$P,ROW(),MATCH(AN$3,$K$2:$P$2,0))</f>
        <v>30</v>
      </c>
      <c r="AO2010" s="76" cm="1">
        <f t="array" ref="AO2010">INDEX($K:$P,ROW(),MATCH(AO$3,$K$2:$P$2,0))</f>
        <v>30</v>
      </c>
      <c r="AP2010" s="76" cm="1">
        <f t="array" ref="AP2010">INDEX($K:$P,ROW(),MATCH(AP$3,$K$2:$P$2,0))</f>
        <v>30</v>
      </c>
      <c r="AQ2010" s="76" cm="1">
        <f t="array" ref="AQ2010">INDEX($K:$P,ROW(),MATCH(AQ$3,$K$2:$P$2,0))</f>
        <v>30</v>
      </c>
      <c r="AR2010" s="76" cm="1">
        <f t="array" ref="AR2010">INDEX($K:$P,ROW(),MATCH(AR$3,$K$2:$P$2,0))</f>
        <v>30</v>
      </c>
      <c r="AS2010" s="76" cm="1">
        <f t="array" ref="AS2010">INDEX($K:$P,ROW(),MATCH(AS$3,$K$2:$P$2,0))</f>
        <v>30</v>
      </c>
      <c r="AT2010" s="76" cm="1">
        <f t="array" ref="AT2010">INDEX($K:$P,ROW(),MATCH(AT$3,$K$2:$P$2,0))</f>
        <v>30</v>
      </c>
      <c r="AU2010" s="76" cm="1">
        <f t="array" ref="AU2010">INDEX($K:$P,ROW(),MATCH(AU$3,$K$2:$P$2,0))</f>
        <v>30</v>
      </c>
      <c r="AV2010" s="76" cm="1">
        <f t="array" ref="AV2010">INDEX($K:$P,ROW(),MATCH(AV$3,$K$2:$P$2,0))</f>
        <v>30</v>
      </c>
      <c r="AW2010" s="76" cm="1">
        <f t="array" ref="AW2010">INDEX($K:$P,ROW(),MATCH(AW$3,$K$2:$P$2,0))</f>
        <v>30</v>
      </c>
      <c r="AX2010" s="76" cm="1">
        <f t="array" ref="AX2010">INDEX($K:$P,ROW(),MATCH(AX$3,$K$2:$P$2,0))</f>
        <v>30</v>
      </c>
      <c r="AY2010" s="76" cm="1">
        <f t="array" ref="AY2010">INDEX($K:$P,ROW(),MATCH(AY$3,$K$2:$P$2,0))</f>
        <v>30</v>
      </c>
      <c r="AZ2010" s="76" cm="1">
        <f t="array" ref="AZ2010">INDEX($K:$P,ROW(),MATCH(AZ$3,$K$2:$P$2,0))</f>
        <v>30</v>
      </c>
      <c r="BA2010" s="76" cm="1">
        <f t="array" ref="BA2010">INDEX($K:$P,ROW(),MATCH(BA$3,$K$2:$P$2,0))</f>
        <v>30</v>
      </c>
      <c r="BB2010" s="76" cm="1">
        <f t="array" ref="BB2010">INDEX($K:$P,ROW(),MATCH(BB$3,$K$2:$P$2,0))</f>
        <v>30</v>
      </c>
      <c r="BC2010" s="76" cm="1">
        <f t="array" ref="BC2010">INDEX($K:$P,ROW(),MATCH(BC$3,$K$2:$P$2,0))</f>
        <v>30</v>
      </c>
      <c r="BD2010" s="76" cm="1">
        <f t="array" ref="BD2010">INDEX($K:$P,ROW(),MATCH(BD$3,$K$2:$P$2,0))</f>
        <v>30</v>
      </c>
      <c r="BE2010" s="76" cm="1">
        <f t="array" ref="BE2010">INDEX($K:$P,ROW(),MATCH(BE$3,$K$2:$P$2,0))</f>
        <v>30</v>
      </c>
      <c r="BF2010" s="76" cm="1">
        <f t="array" ref="BF2010">INDEX($K:$P,ROW(),MATCH(BF$3,$K$2:$P$2,0))</f>
        <v>30</v>
      </c>
      <c r="BG2010" s="76" cm="1">
        <f t="array" ref="BG2010">INDEX($K:$P,ROW(),MATCH(BG$3,$K$2:$P$2,0))</f>
        <v>30</v>
      </c>
      <c r="BH2010" s="76" cm="1">
        <f t="array" ref="BH2010">INDEX($K:$P,ROW(),MATCH(BH$3,$K$2:$P$2,0))</f>
        <v>30</v>
      </c>
      <c r="BI2010" s="76" cm="1">
        <f t="array" ref="BI2010">INDEX($K:$P,ROW(),MATCH(BI$3,$K$2:$P$2,0))</f>
        <v>30</v>
      </c>
      <c r="BJ2010" s="76" cm="1">
        <f t="array" ref="BJ2010">INDEX($K:$P,ROW(),MATCH(BJ$3,$K$2:$P$2,0))</f>
        <v>30</v>
      </c>
      <c r="BK2010" s="76" cm="1">
        <f t="array" ref="BK2010">INDEX($K:$P,ROW(),MATCH(BK$3,$K$2:$P$2,0))</f>
        <v>30</v>
      </c>
      <c r="BL2010" s="76" cm="1">
        <f t="array" ref="BL2010">INDEX($K:$P,ROW(),MATCH(BL$3,$K$2:$P$2,0))</f>
        <v>30</v>
      </c>
      <c r="BM2010" s="76" cm="1">
        <f t="array" ref="BM2010">INDEX($K:$P,ROW(),MATCH(BM$3,$K$2:$P$2,0))</f>
        <v>30</v>
      </c>
      <c r="BN2010" s="76" cm="1">
        <f t="array" ref="BN2010">INDEX($K:$P,ROW(),MATCH(BN$3,$K$2:$P$2,0))</f>
        <v>30</v>
      </c>
      <c r="BO2010" s="76" cm="1">
        <f t="array" ref="BO2010">INDEX($K:$P,ROW(),MATCH(BO$3,$K$2:$P$2,0))</f>
        <v>30</v>
      </c>
      <c r="BP2010" s="76" cm="1">
        <f t="array" ref="BP2010">INDEX($K:$P,ROW(),MATCH(BP$3,$K$2:$P$2,0))</f>
        <v>30</v>
      </c>
      <c r="BQ2010" s="76" cm="1">
        <f t="array" ref="BQ2010">INDEX($K:$P,ROW(),MATCH(BQ$3,$K$2:$P$2,0))</f>
        <v>30</v>
      </c>
      <c r="BR2010" s="76" cm="1">
        <f t="array" ref="BR2010">INDEX($K:$P,ROW(),MATCH(BR$3,$K$2:$P$2,0))</f>
        <v>30</v>
      </c>
      <c r="BS2010" s="76" cm="1">
        <f t="array" ref="BS2010">INDEX($K:$P,ROW(),MATCH(BS$3,$K$2:$P$2,0))</f>
        <v>30</v>
      </c>
      <c r="BT2010" s="76" cm="1">
        <f t="array" ref="BT2010">INDEX($K:$P,ROW(),MATCH(BT$3,$K$2:$P$2,0))</f>
        <v>30</v>
      </c>
      <c r="BU2010" s="76" cm="1">
        <f t="array" ref="BU2010">INDEX($K:$P,ROW(),MATCH(BU$3,$K$2:$P$2,0))</f>
        <v>30</v>
      </c>
      <c r="BV2010" s="76" cm="1">
        <f t="array" ref="BV2010">INDEX($K:$P,ROW(),MATCH(BV$3,$K$2:$P$2,0))</f>
        <v>30</v>
      </c>
      <c r="BW2010" s="76" cm="1">
        <f t="array" ref="BW2010">INDEX($K:$P,ROW(),MATCH(BW$3,$K$2:$P$2,0))</f>
        <v>30</v>
      </c>
      <c r="BX2010" s="76" cm="1">
        <f t="array" ref="BX2010">INDEX($K:$P,ROW(),MATCH(BX$3,$K$2:$P$2,0))</f>
        <v>30</v>
      </c>
      <c r="BY2010" s="76" cm="1">
        <f t="array" ref="BY2010">INDEX($K:$P,ROW(),MATCH(BY$3,$K$2:$P$2,0))</f>
        <v>30</v>
      </c>
      <c r="BZ2010" s="76" cm="1">
        <f t="array" ref="BZ2010">INDEX($K:$P,ROW(),MATCH(BZ$3,$K$2:$P$2,0))</f>
        <v>30</v>
      </c>
      <c r="CA2010" s="76" cm="1">
        <f t="array" ref="CA2010">INDEX($K:$P,ROW(),MATCH(CA$3,$K$2:$P$2,0))</f>
        <v>30</v>
      </c>
      <c r="CB2010" s="76" cm="1">
        <f t="array" ref="CB2010">INDEX($K:$P,ROW(),MATCH(CB$3,$K$2:$P$2,0))</f>
        <v>30</v>
      </c>
      <c r="CC2010" s="76" cm="1">
        <f t="array" ref="CC2010">INDEX($K:$P,ROW(),MATCH(CC$3,$K$2:$P$2,0))</f>
        <v>30</v>
      </c>
      <c r="CD2010" s="76" cm="1">
        <f t="array" ref="CD2010">INDEX($K:$P,ROW(),MATCH(CD$3,$K$2:$P$2,0))</f>
        <v>30</v>
      </c>
      <c r="CE2010" s="76" cm="1">
        <f t="array" ref="CE2010">INDEX($K:$P,ROW(),MATCH(CE$3,$K$2:$P$2,0))</f>
        <v>30</v>
      </c>
      <c r="CF2010" s="76" cm="1">
        <f t="array" ref="CF2010">INDEX($K:$P,ROW(),MATCH(CF$3,$K$2:$P$2,0))</f>
        <v>30</v>
      </c>
      <c r="CG2010" s="76" cm="1">
        <f t="array" ref="CG2010">INDEX($K:$P,ROW(),MATCH(CG$3,$K$2:$P$2,0))</f>
        <v>30</v>
      </c>
      <c r="CH2010" s="76" cm="1">
        <f t="array" ref="CH2010">INDEX($K:$P,ROW(),MATCH(CH$3,$K$2:$P$2,0))</f>
        <v>30</v>
      </c>
      <c r="CI2010" s="76" cm="1">
        <f t="array" ref="CI2010">INDEX($K:$P,ROW(),MATCH(CI$3,$K$2:$P$2,0))</f>
        <v>30</v>
      </c>
      <c r="CJ2010" s="76" cm="1">
        <f t="array" ref="CJ2010">INDEX($K:$P,ROW(),MATCH(CJ$3,$K$2:$P$2,0))</f>
        <v>30</v>
      </c>
      <c r="CK2010" s="76" cm="1">
        <f t="array" ref="CK2010">INDEX($K:$P,ROW(),MATCH(CK$3,$K$2:$P$2,0))</f>
        <v>30</v>
      </c>
    </row>
    <row r="2011" spans="2:89" x14ac:dyDescent="0.35">
      <c r="B2011" s="123" t="str">
        <f>"Unearned revenue - "&amp;B2015</f>
        <v>Unearned revenue - (Primary label)</v>
      </c>
      <c r="C2011" t="s">
        <v>232</v>
      </c>
      <c r="D2011" t="s">
        <v>769</v>
      </c>
      <c r="E2011" s="8" t="str">
        <f t="shared" si="2374"/>
        <v>2011 UEREV - S</v>
      </c>
      <c r="H2011" s="27"/>
      <c r="I2011" s="78"/>
      <c r="J2011" s="78"/>
      <c r="K2011" s="115">
        <f t="shared" ref="K2011:P2011" ca="1" si="2375">SUMIF($4:$4,K$2,2011:2011)</f>
        <v>821.91780821917803</v>
      </c>
      <c r="L2011" s="115">
        <f t="shared" ca="1" si="2375"/>
        <v>821.91780821917803</v>
      </c>
      <c r="M2011" s="115">
        <f t="shared" ca="1" si="2375"/>
        <v>821.91780821917803</v>
      </c>
      <c r="N2011" s="115">
        <f t="shared" ca="1" si="2375"/>
        <v>821.91780821917803</v>
      </c>
      <c r="O2011" s="115">
        <f t="shared" ca="1" si="2375"/>
        <v>821.91780821917803</v>
      </c>
      <c r="P2011" s="115">
        <f t="shared" si="2375"/>
        <v>0</v>
      </c>
      <c r="R2011" s="33"/>
      <c r="S2011" s="144" cm="1">
        <f t="array" aca="1" ref="S2011" ca="1">MIN(S2010/365*INDIRECT(S2002),R2011+INDIRECT(S2002))</f>
        <v>821.91780821917803</v>
      </c>
      <c r="T2011" s="144" cm="1">
        <f t="array" aca="1" ref="T2011" ca="1">MIN(T2010/365*INDIRECT(T2002),S2011+INDIRECT(T2002))</f>
        <v>821.91780821917803</v>
      </c>
      <c r="U2011" s="144" cm="1">
        <f t="array" aca="1" ref="U2011" ca="1">MIN(U2010/365*INDIRECT(U2002),T2011+INDIRECT(U2002))</f>
        <v>821.91780821917803</v>
      </c>
      <c r="V2011" s="144" cm="1">
        <f t="array" aca="1" ref="V2011" ca="1">MIN(V2010/365*INDIRECT(V2002),U2011+INDIRECT(V2002))</f>
        <v>821.91780821917803</v>
      </c>
      <c r="W2011" s="144" cm="1">
        <f t="array" aca="1" ref="W2011" ca="1">MIN(W2010/365*INDIRECT(W2002),V2011+INDIRECT(W2002))</f>
        <v>821.91780821917803</v>
      </c>
      <c r="X2011" s="144" cm="1">
        <f t="array" aca="1" ref="X2011" ca="1">MIN(X2010/365*INDIRECT(X2002),W2011+INDIRECT(X2002))</f>
        <v>821.91780821917803</v>
      </c>
      <c r="Y2011" s="144" cm="1">
        <f t="array" aca="1" ref="Y2011" ca="1">MIN(Y2010/365*INDIRECT(Y2002),X2011+INDIRECT(Y2002))</f>
        <v>821.91780821917803</v>
      </c>
      <c r="Z2011" s="144" cm="1">
        <f t="array" aca="1" ref="Z2011" ca="1">MIN(Z2010/365*INDIRECT(Z2002),Y2011+INDIRECT(Z2002))</f>
        <v>821.91780821917803</v>
      </c>
      <c r="AA2011" s="144" cm="1">
        <f t="array" aca="1" ref="AA2011" ca="1">MIN(AA2010/365*INDIRECT(AA2002),Z2011+INDIRECT(AA2002))</f>
        <v>821.91780821917803</v>
      </c>
      <c r="AB2011" s="144" cm="1">
        <f t="array" aca="1" ref="AB2011" ca="1">MIN(AB2010/365*INDIRECT(AB2002),AA2011+INDIRECT(AB2002))</f>
        <v>821.91780821917803</v>
      </c>
      <c r="AC2011" s="144" cm="1">
        <f t="array" aca="1" ref="AC2011" ca="1">MIN(AC2010/365*INDIRECT(AC2002),AB2011+INDIRECT(AC2002))</f>
        <v>821.91780821917803</v>
      </c>
      <c r="AD2011" s="144" cm="1">
        <f t="array" aca="1" ref="AD2011" ca="1">MIN(AD2010/365*INDIRECT(AD2002),AC2011+INDIRECT(AD2002))</f>
        <v>821.91780821917803</v>
      </c>
      <c r="AE2011" s="144" cm="1">
        <f t="array" aca="1" ref="AE2011" ca="1">MIN(AE2010/365*INDIRECT(AE2002),AD2011+INDIRECT(AE2002))</f>
        <v>821.91780821917803</v>
      </c>
      <c r="AF2011" s="144" cm="1">
        <f t="array" aca="1" ref="AF2011" ca="1">MIN(AF2010/365*INDIRECT(AF2002),AE2011+INDIRECT(AF2002))</f>
        <v>821.91780821917803</v>
      </c>
      <c r="AG2011" s="144" cm="1">
        <f t="array" aca="1" ref="AG2011" ca="1">MIN(AG2010/365*INDIRECT(AG2002),AF2011+INDIRECT(AG2002))</f>
        <v>821.91780821917803</v>
      </c>
      <c r="AH2011" s="144" cm="1">
        <f t="array" aca="1" ref="AH2011" ca="1">MIN(AH2010/365*INDIRECT(AH2002),AG2011+INDIRECT(AH2002))</f>
        <v>821.91780821917803</v>
      </c>
      <c r="AI2011" s="144" cm="1">
        <f t="array" aca="1" ref="AI2011" ca="1">MIN(AI2010/365*INDIRECT(AI2002),AH2011+INDIRECT(AI2002))</f>
        <v>821.91780821917803</v>
      </c>
      <c r="AJ2011" s="144" cm="1">
        <f t="array" aca="1" ref="AJ2011" ca="1">MIN(AJ2010/365*INDIRECT(AJ2002),AI2011+INDIRECT(AJ2002))</f>
        <v>821.91780821917803</v>
      </c>
      <c r="AK2011" s="144" cm="1">
        <f t="array" aca="1" ref="AK2011" ca="1">MIN(AK2010/365*INDIRECT(AK2002),AJ2011+INDIRECT(AK2002))</f>
        <v>821.91780821917803</v>
      </c>
      <c r="AL2011" s="144" cm="1">
        <f t="array" aca="1" ref="AL2011" ca="1">MIN(AL2010/365*INDIRECT(AL2002),AK2011+INDIRECT(AL2002))</f>
        <v>821.91780821917803</v>
      </c>
      <c r="AM2011" s="144" cm="1">
        <f t="array" aca="1" ref="AM2011" ca="1">MIN(AM2010/365*INDIRECT(AM2002),AL2011+INDIRECT(AM2002))</f>
        <v>821.91780821917803</v>
      </c>
      <c r="AN2011" s="144" cm="1">
        <f t="array" aca="1" ref="AN2011" ca="1">MIN(AN2010/365*INDIRECT(AN2002),AM2011+INDIRECT(AN2002))</f>
        <v>821.91780821917803</v>
      </c>
      <c r="AO2011" s="144" cm="1">
        <f t="array" aca="1" ref="AO2011" ca="1">MIN(AO2010/365*INDIRECT(AO2002),AN2011+INDIRECT(AO2002))</f>
        <v>821.91780821917803</v>
      </c>
      <c r="AP2011" s="144" cm="1">
        <f t="array" aca="1" ref="AP2011" ca="1">MIN(AP2010/365*INDIRECT(AP2002),AO2011+INDIRECT(AP2002))</f>
        <v>821.91780821917803</v>
      </c>
      <c r="AQ2011" s="144" cm="1">
        <f t="array" aca="1" ref="AQ2011" ca="1">MIN(AQ2010/365*INDIRECT(AQ2002),AP2011+INDIRECT(AQ2002))</f>
        <v>821.91780821917803</v>
      </c>
      <c r="AR2011" s="144" cm="1">
        <f t="array" aca="1" ref="AR2011" ca="1">MIN(AR2010/365*INDIRECT(AR2002),AQ2011+INDIRECT(AR2002))</f>
        <v>821.91780821917803</v>
      </c>
      <c r="AS2011" s="144" cm="1">
        <f t="array" aca="1" ref="AS2011" ca="1">MIN(AS2010/365*INDIRECT(AS2002),AR2011+INDIRECT(AS2002))</f>
        <v>821.91780821917803</v>
      </c>
      <c r="AT2011" s="144" cm="1">
        <f t="array" aca="1" ref="AT2011" ca="1">MIN(AT2010/365*INDIRECT(AT2002),AS2011+INDIRECT(AT2002))</f>
        <v>821.91780821917803</v>
      </c>
      <c r="AU2011" s="144" cm="1">
        <f t="array" aca="1" ref="AU2011" ca="1">MIN(AU2010/365*INDIRECT(AU2002),AT2011+INDIRECT(AU2002))</f>
        <v>821.91780821917803</v>
      </c>
      <c r="AV2011" s="144" cm="1">
        <f t="array" aca="1" ref="AV2011" ca="1">MIN(AV2010/365*INDIRECT(AV2002),AU2011+INDIRECT(AV2002))</f>
        <v>821.91780821917803</v>
      </c>
      <c r="AW2011" s="144" cm="1">
        <f t="array" aca="1" ref="AW2011" ca="1">MIN(AW2010/365*INDIRECT(AW2002),AV2011+INDIRECT(AW2002))</f>
        <v>821.91780821917803</v>
      </c>
      <c r="AX2011" s="144" cm="1">
        <f t="array" aca="1" ref="AX2011" ca="1">MIN(AX2010/365*INDIRECT(AX2002),AW2011+INDIRECT(AX2002))</f>
        <v>821.91780821917803</v>
      </c>
      <c r="AY2011" s="144" cm="1">
        <f t="array" aca="1" ref="AY2011" ca="1">MIN(AY2010/365*INDIRECT(AY2002),AX2011+INDIRECT(AY2002))</f>
        <v>821.91780821917803</v>
      </c>
      <c r="AZ2011" s="144" cm="1">
        <f t="array" aca="1" ref="AZ2011" ca="1">MIN(AZ2010/365*INDIRECT(AZ2002),AY2011+INDIRECT(AZ2002))</f>
        <v>821.91780821917803</v>
      </c>
      <c r="BA2011" s="144" cm="1">
        <f t="array" aca="1" ref="BA2011" ca="1">MIN(BA2010/365*INDIRECT(BA2002),AZ2011+INDIRECT(BA2002))</f>
        <v>821.91780821917803</v>
      </c>
      <c r="BB2011" s="144" cm="1">
        <f t="array" aca="1" ref="BB2011" ca="1">MIN(BB2010/365*INDIRECT(BB2002),BA2011+INDIRECT(BB2002))</f>
        <v>821.91780821917803</v>
      </c>
      <c r="BC2011" s="144" cm="1">
        <f t="array" aca="1" ref="BC2011" ca="1">MIN(BC2010/365*INDIRECT(BC2002),BB2011+INDIRECT(BC2002))</f>
        <v>821.91780821917803</v>
      </c>
      <c r="BD2011" s="144" cm="1">
        <f t="array" aca="1" ref="BD2011" ca="1">MIN(BD2010/365*INDIRECT(BD2002),BC2011+INDIRECT(BD2002))</f>
        <v>821.91780821917803</v>
      </c>
      <c r="BE2011" s="144" cm="1">
        <f t="array" aca="1" ref="BE2011" ca="1">MIN(BE2010/365*INDIRECT(BE2002),BD2011+INDIRECT(BE2002))</f>
        <v>821.91780821917803</v>
      </c>
      <c r="BF2011" s="144" cm="1">
        <f t="array" aca="1" ref="BF2011" ca="1">MIN(BF2010/365*INDIRECT(BF2002),BE2011+INDIRECT(BF2002))</f>
        <v>821.91780821917803</v>
      </c>
      <c r="BG2011" s="144" cm="1">
        <f t="array" aca="1" ref="BG2011" ca="1">MIN(BG2010/365*INDIRECT(BG2002),BF2011+INDIRECT(BG2002))</f>
        <v>821.91780821917803</v>
      </c>
      <c r="BH2011" s="144" cm="1">
        <f t="array" aca="1" ref="BH2011" ca="1">MIN(BH2010/365*INDIRECT(BH2002),BG2011+INDIRECT(BH2002))</f>
        <v>821.91780821917803</v>
      </c>
      <c r="BI2011" s="144" cm="1">
        <f t="array" aca="1" ref="BI2011" ca="1">MIN(BI2010/365*INDIRECT(BI2002),BH2011+INDIRECT(BI2002))</f>
        <v>821.91780821917803</v>
      </c>
      <c r="BJ2011" s="144" cm="1">
        <f t="array" aca="1" ref="BJ2011" ca="1">MIN(BJ2010/365*INDIRECT(BJ2002),BI2011+INDIRECT(BJ2002))</f>
        <v>821.91780821917803</v>
      </c>
      <c r="BK2011" s="144" cm="1">
        <f t="array" aca="1" ref="BK2011" ca="1">MIN(BK2010/365*INDIRECT(BK2002),BJ2011+INDIRECT(BK2002))</f>
        <v>821.91780821917803</v>
      </c>
      <c r="BL2011" s="144" cm="1">
        <f t="array" aca="1" ref="BL2011" ca="1">MIN(BL2010/365*INDIRECT(BL2002),BK2011+INDIRECT(BL2002))</f>
        <v>821.91780821917803</v>
      </c>
      <c r="BM2011" s="144" cm="1">
        <f t="array" aca="1" ref="BM2011" ca="1">MIN(BM2010/365*INDIRECT(BM2002),BL2011+INDIRECT(BM2002))</f>
        <v>821.91780821917803</v>
      </c>
      <c r="BN2011" s="144" cm="1">
        <f t="array" aca="1" ref="BN2011" ca="1">MIN(BN2010/365*INDIRECT(BN2002),BM2011+INDIRECT(BN2002))</f>
        <v>821.91780821917803</v>
      </c>
      <c r="BO2011" s="144" cm="1">
        <f t="array" aca="1" ref="BO2011" ca="1">MIN(BO2010/365*INDIRECT(BO2002),BN2011+INDIRECT(BO2002))</f>
        <v>821.91780821917803</v>
      </c>
      <c r="BP2011" s="144" cm="1">
        <f t="array" aca="1" ref="BP2011" ca="1">MIN(BP2010/365*INDIRECT(BP2002),BO2011+INDIRECT(BP2002))</f>
        <v>821.91780821917803</v>
      </c>
      <c r="BQ2011" s="144" cm="1">
        <f t="array" aca="1" ref="BQ2011" ca="1">MIN(BQ2010/365*INDIRECT(BQ2002),BP2011+INDIRECT(BQ2002))</f>
        <v>821.91780821917803</v>
      </c>
      <c r="BR2011" s="144" cm="1">
        <f t="array" aca="1" ref="BR2011" ca="1">MIN(BR2010/365*INDIRECT(BR2002),BQ2011+INDIRECT(BR2002))</f>
        <v>821.91780821917803</v>
      </c>
      <c r="BS2011" s="144" cm="1">
        <f t="array" aca="1" ref="BS2011" ca="1">MIN(BS2010/365*INDIRECT(BS2002),BR2011+INDIRECT(BS2002))</f>
        <v>821.91780821917803</v>
      </c>
      <c r="BT2011" s="144" cm="1">
        <f t="array" aca="1" ref="BT2011" ca="1">MIN(BT2010/365*INDIRECT(BT2002),BS2011+INDIRECT(BT2002))</f>
        <v>821.91780821917803</v>
      </c>
      <c r="BU2011" s="144" cm="1">
        <f t="array" aca="1" ref="BU2011" ca="1">MIN(BU2010/365*INDIRECT(BU2002),BT2011+INDIRECT(BU2002))</f>
        <v>821.91780821917803</v>
      </c>
      <c r="BV2011" s="144" cm="1">
        <f t="array" aca="1" ref="BV2011" ca="1">MIN(BV2010/365*INDIRECT(BV2002),BU2011+INDIRECT(BV2002))</f>
        <v>821.91780821917803</v>
      </c>
      <c r="BW2011" s="144" cm="1">
        <f t="array" aca="1" ref="BW2011" ca="1">MIN(BW2010/365*INDIRECT(BW2002),BV2011+INDIRECT(BW2002))</f>
        <v>821.91780821917803</v>
      </c>
      <c r="BX2011" s="144" cm="1">
        <f t="array" aca="1" ref="BX2011" ca="1">MIN(BX2010/365*INDIRECT(BX2002),BW2011+INDIRECT(BX2002))</f>
        <v>821.91780821917803</v>
      </c>
      <c r="BY2011" s="144" cm="1">
        <f t="array" aca="1" ref="BY2011" ca="1">MIN(BY2010/365*INDIRECT(BY2002),BX2011+INDIRECT(BY2002))</f>
        <v>821.91780821917803</v>
      </c>
      <c r="BZ2011" s="144" cm="1">
        <f t="array" aca="1" ref="BZ2011" ca="1">MIN(BZ2010/365*INDIRECT(BZ2002),BY2011+INDIRECT(BZ2002))</f>
        <v>821.91780821917803</v>
      </c>
      <c r="CA2011" s="144" cm="1">
        <f t="array" aca="1" ref="CA2011" ca="1">MIN(CA2010/365*INDIRECT(CA2002),BZ2011+INDIRECT(CA2002))</f>
        <v>821.91780821917803</v>
      </c>
      <c r="CB2011" s="144" cm="1">
        <f t="array" aca="1" ref="CB2011" ca="1">MIN(CB2010/365*INDIRECT(CB2002),CA2011+INDIRECT(CB2002))</f>
        <v>821.91780821917803</v>
      </c>
      <c r="CC2011" s="144" cm="1">
        <f t="array" aca="1" ref="CC2011" ca="1">MIN(CC2010/365*INDIRECT(CC2002),CB2011+INDIRECT(CC2002))</f>
        <v>821.91780821917803</v>
      </c>
      <c r="CD2011" s="144" cm="1">
        <f t="array" aca="1" ref="CD2011" ca="1">MIN(CD2010/365*INDIRECT(CD2002),CC2011+INDIRECT(CD2002))</f>
        <v>821.91780821917803</v>
      </c>
      <c r="CE2011" s="144" cm="1">
        <f t="array" aca="1" ref="CE2011" ca="1">MIN(CE2010/365*INDIRECT(CE2002),CD2011+INDIRECT(CE2002))</f>
        <v>821.91780821917803</v>
      </c>
      <c r="CF2011" s="144" cm="1">
        <f t="array" aca="1" ref="CF2011" ca="1">MIN(CF2010/365*INDIRECT(CF2002),CE2011+INDIRECT(CF2002))</f>
        <v>821.91780821917803</v>
      </c>
      <c r="CG2011" s="144" cm="1">
        <f t="array" aca="1" ref="CG2011" ca="1">MIN(CG2010/365*INDIRECT(CG2002),CF2011+INDIRECT(CG2002))</f>
        <v>821.91780821917803</v>
      </c>
      <c r="CH2011" s="144" cm="1">
        <f t="array" aca="1" ref="CH2011" ca="1">MIN(CH2010/365*INDIRECT(CH2002),CG2011+INDIRECT(CH2002))</f>
        <v>821.91780821917803</v>
      </c>
      <c r="CI2011" s="144" cm="1">
        <f t="array" aca="1" ref="CI2011" ca="1">MIN(CI2010/365*INDIRECT(CI2002),CH2011+INDIRECT(CI2002))</f>
        <v>821.91780821917803</v>
      </c>
      <c r="CJ2011" s="144" cm="1">
        <f t="array" aca="1" ref="CJ2011" ca="1">MIN(CJ2010/365*INDIRECT(CJ2002),CI2011+INDIRECT(CJ2002))</f>
        <v>821.91780821917803</v>
      </c>
      <c r="CK2011" s="144" cm="1">
        <f t="array" aca="1" ref="CK2011" ca="1">MIN(CK2010/365*INDIRECT(CK2002),CJ2011+INDIRECT(CK2002))</f>
        <v>821.91780821917803</v>
      </c>
    </row>
    <row r="2012" spans="2:89" x14ac:dyDescent="0.35">
      <c r="B2012" s="9"/>
      <c r="D2012" t="s">
        <v>769</v>
      </c>
      <c r="E2012" s="8" t="str">
        <f t="shared" si="2374"/>
        <v>2012 UEREV - S</v>
      </c>
      <c r="H2012" s="27"/>
      <c r="I2012" s="78"/>
      <c r="J2012" s="78"/>
      <c r="K2012" s="33"/>
      <c r="L2012" s="33"/>
      <c r="M2012" s="33"/>
      <c r="N2012" s="33"/>
      <c r="O2012" s="33"/>
      <c r="P2012" s="33"/>
      <c r="R2012" s="33"/>
      <c r="S2012" s="77"/>
      <c r="T2012" s="77"/>
      <c r="U2012" s="77"/>
      <c r="V2012" s="77"/>
      <c r="W2012" s="77"/>
      <c r="X2012" s="77"/>
      <c r="Y2012" s="77"/>
      <c r="Z2012" s="77"/>
      <c r="AA2012" s="77"/>
      <c r="AB2012" s="77"/>
      <c r="AC2012" s="77"/>
      <c r="AD2012" s="77"/>
      <c r="AE2012" s="77"/>
      <c r="AF2012" s="77"/>
      <c r="AG2012" s="77"/>
      <c r="AH2012" s="77"/>
      <c r="AI2012" s="77"/>
      <c r="AJ2012" s="77"/>
      <c r="AK2012" s="77"/>
      <c r="AL2012" s="77"/>
      <c r="AM2012" s="77"/>
      <c r="AN2012" s="77"/>
      <c r="AO2012" s="77"/>
      <c r="AP2012" s="77"/>
      <c r="AQ2012" s="77"/>
      <c r="AR2012" s="77"/>
      <c r="AS2012" s="77"/>
      <c r="AT2012" s="77"/>
      <c r="AU2012" s="77"/>
      <c r="AV2012" s="77"/>
      <c r="AW2012" s="77"/>
      <c r="AX2012" s="77"/>
      <c r="AY2012" s="77"/>
      <c r="AZ2012" s="77"/>
      <c r="BA2012" s="77"/>
      <c r="BB2012" s="77"/>
      <c r="BC2012" s="77"/>
      <c r="BD2012" s="77"/>
      <c r="BE2012" s="77"/>
      <c r="BF2012" s="77"/>
      <c r="BG2012" s="77"/>
      <c r="BH2012" s="77"/>
      <c r="BI2012" s="77"/>
      <c r="BJ2012" s="77"/>
      <c r="BK2012" s="77"/>
      <c r="BL2012" s="77"/>
      <c r="BM2012" s="77"/>
      <c r="BN2012" s="77"/>
      <c r="BO2012" s="77"/>
      <c r="BP2012" s="77"/>
      <c r="BQ2012" s="77"/>
      <c r="BR2012" s="77"/>
      <c r="BS2012" s="77"/>
      <c r="BT2012" s="77"/>
      <c r="BU2012" s="77"/>
      <c r="BV2012" s="77"/>
      <c r="BW2012" s="77"/>
      <c r="BX2012" s="77"/>
      <c r="BY2012" s="77"/>
      <c r="BZ2012" s="77"/>
      <c r="CA2012" s="77"/>
      <c r="CB2012" s="77"/>
      <c r="CC2012" s="77"/>
      <c r="CD2012" s="77"/>
      <c r="CE2012" s="77"/>
      <c r="CF2012" s="77"/>
      <c r="CG2012" s="77"/>
      <c r="CH2012" s="77"/>
      <c r="CI2012" s="77"/>
      <c r="CJ2012" s="77"/>
      <c r="CK2012" s="77"/>
    </row>
    <row r="2013" spans="2:89" x14ac:dyDescent="0.35">
      <c r="B2013" s="123" t="str">
        <f>"Change in "&amp;B2011</f>
        <v>Change in Unearned revenue - (Primary label)</v>
      </c>
      <c r="C2013" t="s">
        <v>234</v>
      </c>
      <c r="D2013" t="s">
        <v>769</v>
      </c>
      <c r="E2013" s="8" t="str">
        <f t="shared" si="2374"/>
        <v>2013 UEREV - S</v>
      </c>
      <c r="K2013" s="33">
        <f t="shared" ref="K2013:P2013" ca="1" si="2376">SUMIF($3:$3,K$2,2013:2013)</f>
        <v>821.91780821917803</v>
      </c>
      <c r="L2013" s="33">
        <f t="shared" ca="1" si="2376"/>
        <v>0</v>
      </c>
      <c r="M2013" s="33">
        <f t="shared" ca="1" si="2376"/>
        <v>0</v>
      </c>
      <c r="N2013" s="33">
        <f t="shared" ca="1" si="2376"/>
        <v>0</v>
      </c>
      <c r="O2013" s="33">
        <f t="shared" ca="1" si="2376"/>
        <v>0</v>
      </c>
      <c r="P2013" s="33">
        <f t="shared" ca="1" si="2376"/>
        <v>0</v>
      </c>
      <c r="R2013" s="33"/>
      <c r="S2013" s="77">
        <f t="shared" ref="S2013:AX2013" ca="1" si="2377">S2011-R2011</f>
        <v>821.91780821917803</v>
      </c>
      <c r="T2013" s="77">
        <f t="shared" ca="1" si="2377"/>
        <v>0</v>
      </c>
      <c r="U2013" s="77">
        <f t="shared" ca="1" si="2377"/>
        <v>0</v>
      </c>
      <c r="V2013" s="77">
        <f t="shared" ca="1" si="2377"/>
        <v>0</v>
      </c>
      <c r="W2013" s="77">
        <f t="shared" ca="1" si="2377"/>
        <v>0</v>
      </c>
      <c r="X2013" s="77">
        <f t="shared" ca="1" si="2377"/>
        <v>0</v>
      </c>
      <c r="Y2013" s="77">
        <f t="shared" ca="1" si="2377"/>
        <v>0</v>
      </c>
      <c r="Z2013" s="77">
        <f t="shared" ca="1" si="2377"/>
        <v>0</v>
      </c>
      <c r="AA2013" s="77">
        <f t="shared" ca="1" si="2377"/>
        <v>0</v>
      </c>
      <c r="AB2013" s="77">
        <f t="shared" ca="1" si="2377"/>
        <v>0</v>
      </c>
      <c r="AC2013" s="77">
        <f t="shared" ca="1" si="2377"/>
        <v>0</v>
      </c>
      <c r="AD2013" s="77">
        <f t="shared" ca="1" si="2377"/>
        <v>0</v>
      </c>
      <c r="AE2013" s="77">
        <f t="shared" ca="1" si="2377"/>
        <v>0</v>
      </c>
      <c r="AF2013" s="77">
        <f t="shared" ca="1" si="2377"/>
        <v>0</v>
      </c>
      <c r="AG2013" s="77">
        <f t="shared" ca="1" si="2377"/>
        <v>0</v>
      </c>
      <c r="AH2013" s="77">
        <f t="shared" ca="1" si="2377"/>
        <v>0</v>
      </c>
      <c r="AI2013" s="77">
        <f t="shared" ca="1" si="2377"/>
        <v>0</v>
      </c>
      <c r="AJ2013" s="77">
        <f t="shared" ca="1" si="2377"/>
        <v>0</v>
      </c>
      <c r="AK2013" s="77">
        <f t="shared" ca="1" si="2377"/>
        <v>0</v>
      </c>
      <c r="AL2013" s="77">
        <f t="shared" ca="1" si="2377"/>
        <v>0</v>
      </c>
      <c r="AM2013" s="77">
        <f t="shared" ca="1" si="2377"/>
        <v>0</v>
      </c>
      <c r="AN2013" s="77">
        <f t="shared" ca="1" si="2377"/>
        <v>0</v>
      </c>
      <c r="AO2013" s="77">
        <f t="shared" ca="1" si="2377"/>
        <v>0</v>
      </c>
      <c r="AP2013" s="77">
        <f t="shared" ca="1" si="2377"/>
        <v>0</v>
      </c>
      <c r="AQ2013" s="77">
        <f t="shared" ca="1" si="2377"/>
        <v>0</v>
      </c>
      <c r="AR2013" s="77">
        <f t="shared" ca="1" si="2377"/>
        <v>0</v>
      </c>
      <c r="AS2013" s="77">
        <f t="shared" ca="1" si="2377"/>
        <v>0</v>
      </c>
      <c r="AT2013" s="77">
        <f t="shared" ca="1" si="2377"/>
        <v>0</v>
      </c>
      <c r="AU2013" s="77">
        <f t="shared" ca="1" si="2377"/>
        <v>0</v>
      </c>
      <c r="AV2013" s="77">
        <f t="shared" ca="1" si="2377"/>
        <v>0</v>
      </c>
      <c r="AW2013" s="77">
        <f t="shared" ca="1" si="2377"/>
        <v>0</v>
      </c>
      <c r="AX2013" s="77">
        <f t="shared" ca="1" si="2377"/>
        <v>0</v>
      </c>
      <c r="AY2013" s="77">
        <f t="shared" ref="AY2013:CD2013" ca="1" si="2378">AY2011-AX2011</f>
        <v>0</v>
      </c>
      <c r="AZ2013" s="77">
        <f t="shared" ca="1" si="2378"/>
        <v>0</v>
      </c>
      <c r="BA2013" s="77">
        <f t="shared" ca="1" si="2378"/>
        <v>0</v>
      </c>
      <c r="BB2013" s="77">
        <f t="shared" ca="1" si="2378"/>
        <v>0</v>
      </c>
      <c r="BC2013" s="77">
        <f t="shared" ca="1" si="2378"/>
        <v>0</v>
      </c>
      <c r="BD2013" s="77">
        <f t="shared" ca="1" si="2378"/>
        <v>0</v>
      </c>
      <c r="BE2013" s="77">
        <f t="shared" ca="1" si="2378"/>
        <v>0</v>
      </c>
      <c r="BF2013" s="77">
        <f t="shared" ca="1" si="2378"/>
        <v>0</v>
      </c>
      <c r="BG2013" s="77">
        <f t="shared" ca="1" si="2378"/>
        <v>0</v>
      </c>
      <c r="BH2013" s="77">
        <f t="shared" ca="1" si="2378"/>
        <v>0</v>
      </c>
      <c r="BI2013" s="77">
        <f t="shared" ca="1" si="2378"/>
        <v>0</v>
      </c>
      <c r="BJ2013" s="77">
        <f t="shared" ca="1" si="2378"/>
        <v>0</v>
      </c>
      <c r="BK2013" s="77">
        <f t="shared" ca="1" si="2378"/>
        <v>0</v>
      </c>
      <c r="BL2013" s="77">
        <f t="shared" ca="1" si="2378"/>
        <v>0</v>
      </c>
      <c r="BM2013" s="77">
        <f t="shared" ca="1" si="2378"/>
        <v>0</v>
      </c>
      <c r="BN2013" s="77">
        <f t="shared" ca="1" si="2378"/>
        <v>0</v>
      </c>
      <c r="BO2013" s="77">
        <f t="shared" ca="1" si="2378"/>
        <v>0</v>
      </c>
      <c r="BP2013" s="77">
        <f t="shared" ca="1" si="2378"/>
        <v>0</v>
      </c>
      <c r="BQ2013" s="77">
        <f t="shared" ca="1" si="2378"/>
        <v>0</v>
      </c>
      <c r="BR2013" s="77">
        <f t="shared" ca="1" si="2378"/>
        <v>0</v>
      </c>
      <c r="BS2013" s="77">
        <f t="shared" ca="1" si="2378"/>
        <v>0</v>
      </c>
      <c r="BT2013" s="77">
        <f t="shared" ca="1" si="2378"/>
        <v>0</v>
      </c>
      <c r="BU2013" s="77">
        <f t="shared" ca="1" si="2378"/>
        <v>0</v>
      </c>
      <c r="BV2013" s="77">
        <f t="shared" ca="1" si="2378"/>
        <v>0</v>
      </c>
      <c r="BW2013" s="77">
        <f t="shared" ca="1" si="2378"/>
        <v>0</v>
      </c>
      <c r="BX2013" s="77">
        <f t="shared" ca="1" si="2378"/>
        <v>0</v>
      </c>
      <c r="BY2013" s="77">
        <f t="shared" ca="1" si="2378"/>
        <v>0</v>
      </c>
      <c r="BZ2013" s="77">
        <f t="shared" ca="1" si="2378"/>
        <v>0</v>
      </c>
      <c r="CA2013" s="77">
        <f t="shared" ca="1" si="2378"/>
        <v>0</v>
      </c>
      <c r="CB2013" s="77">
        <f t="shared" ca="1" si="2378"/>
        <v>0</v>
      </c>
      <c r="CC2013" s="77">
        <f t="shared" ca="1" si="2378"/>
        <v>0</v>
      </c>
      <c r="CD2013" s="77">
        <f t="shared" ca="1" si="2378"/>
        <v>0</v>
      </c>
      <c r="CE2013" s="77">
        <f t="shared" ref="CE2013:CK2013" ca="1" si="2379">CE2011-CD2011</f>
        <v>0</v>
      </c>
      <c r="CF2013" s="77">
        <f t="shared" ca="1" si="2379"/>
        <v>0</v>
      </c>
      <c r="CG2013" s="77">
        <f t="shared" ca="1" si="2379"/>
        <v>0</v>
      </c>
      <c r="CH2013" s="77">
        <f t="shared" ca="1" si="2379"/>
        <v>0</v>
      </c>
      <c r="CI2013" s="77">
        <f t="shared" ca="1" si="2379"/>
        <v>0</v>
      </c>
      <c r="CJ2013" s="77">
        <f t="shared" ca="1" si="2379"/>
        <v>0</v>
      </c>
      <c r="CK2013" s="77">
        <f t="shared" ca="1" si="2379"/>
        <v>0</v>
      </c>
    </row>
    <row r="2014" spans="2:89" x14ac:dyDescent="0.35">
      <c r="D2014" t="s">
        <v>769</v>
      </c>
      <c r="E2014" s="8" t="str">
        <f t="shared" si="2374"/>
        <v>2014 UEREV - S</v>
      </c>
      <c r="G2014" t="s">
        <v>244</v>
      </c>
      <c r="K2014" s="53"/>
      <c r="L2014" s="53"/>
      <c r="M2014" s="53"/>
      <c r="N2014" s="53"/>
      <c r="O2014" s="53"/>
      <c r="P2014" s="53"/>
      <c r="R2014" s="24"/>
      <c r="S2014" s="80"/>
      <c r="T2014" s="80"/>
      <c r="U2014" s="80"/>
      <c r="V2014" s="80"/>
      <c r="W2014" s="80"/>
      <c r="X2014" s="80"/>
      <c r="Y2014" s="80"/>
      <c r="Z2014" s="80"/>
      <c r="AA2014" s="80"/>
      <c r="AB2014" s="80"/>
      <c r="AC2014" s="80"/>
      <c r="AD2014" s="80"/>
      <c r="AE2014" s="80"/>
      <c r="AF2014" s="80"/>
      <c r="AG2014" s="80"/>
      <c r="AH2014" s="80"/>
      <c r="AI2014" s="80"/>
      <c r="AJ2014" s="80"/>
      <c r="AK2014" s="80"/>
      <c r="AL2014" s="80"/>
      <c r="AM2014" s="80"/>
      <c r="AN2014" s="80"/>
      <c r="AO2014" s="80"/>
      <c r="AP2014" s="80"/>
      <c r="AQ2014" s="80"/>
      <c r="AR2014" s="80"/>
      <c r="AS2014" s="80"/>
      <c r="AT2014" s="80"/>
      <c r="AU2014" s="80"/>
      <c r="AV2014" s="80"/>
      <c r="AW2014" s="80"/>
      <c r="AX2014" s="80"/>
      <c r="AY2014" s="80"/>
      <c r="AZ2014" s="80"/>
      <c r="BA2014" s="80"/>
      <c r="BB2014" s="80"/>
      <c r="BC2014" s="80"/>
      <c r="BD2014" s="80"/>
      <c r="BE2014" s="80"/>
      <c r="BF2014" s="80"/>
      <c r="BG2014" s="80"/>
      <c r="BH2014" s="80"/>
      <c r="BI2014" s="80"/>
      <c r="BJ2014" s="80"/>
      <c r="BK2014" s="80"/>
      <c r="BL2014" s="80"/>
      <c r="BM2014" s="80"/>
      <c r="BN2014" s="80"/>
      <c r="BO2014" s="80"/>
      <c r="BP2014" s="80"/>
      <c r="BQ2014" s="80"/>
      <c r="BR2014" s="80"/>
      <c r="BS2014" s="80"/>
      <c r="BT2014" s="80"/>
      <c r="BU2014" s="80"/>
      <c r="BV2014" s="80"/>
      <c r="BW2014" s="80"/>
      <c r="BX2014" s="80"/>
      <c r="BY2014" s="80"/>
      <c r="BZ2014" s="80"/>
      <c r="CA2014" s="80"/>
      <c r="CB2014" s="80"/>
      <c r="CC2014" s="80"/>
      <c r="CD2014" s="80"/>
      <c r="CE2014" s="80"/>
      <c r="CF2014" s="80"/>
      <c r="CG2014" s="80"/>
      <c r="CH2014" s="80"/>
      <c r="CI2014" s="80"/>
      <c r="CJ2014" s="80"/>
      <c r="CK2014" s="80"/>
    </row>
    <row r="2015" spans="2:89" x14ac:dyDescent="0.35">
      <c r="B2015" s="8" t="str">
        <f>B2000</f>
        <v>(Primary label)</v>
      </c>
      <c r="D2015" t="s">
        <v>769</v>
      </c>
      <c r="E2015" s="8" t="str">
        <f>ROW()&amp;" "&amp;D2015</f>
        <v>2015 UEREV - S</v>
      </c>
      <c r="G2015" t="s">
        <v>332</v>
      </c>
      <c r="S2015" s="72"/>
      <c r="T2015" s="72"/>
      <c r="U2015" s="72"/>
      <c r="V2015" s="72"/>
      <c r="W2015" s="72"/>
      <c r="X2015" s="72"/>
      <c r="Y2015" s="72"/>
      <c r="Z2015" s="72"/>
      <c r="AA2015" s="72"/>
      <c r="AB2015" s="72"/>
      <c r="AC2015" s="72"/>
      <c r="AD2015" s="72"/>
      <c r="AE2015" s="72"/>
      <c r="AF2015" s="72"/>
      <c r="AG2015" s="72"/>
      <c r="AH2015" s="72"/>
      <c r="AI2015" s="72"/>
      <c r="AJ2015" s="72"/>
      <c r="AK2015" s="72"/>
      <c r="AL2015" s="72"/>
      <c r="AM2015" s="72"/>
      <c r="AN2015" s="72"/>
      <c r="AO2015" s="72"/>
      <c r="AP2015" s="72"/>
      <c r="AQ2015" s="72"/>
      <c r="AR2015" s="72"/>
      <c r="AS2015" s="72"/>
      <c r="AT2015" s="72"/>
      <c r="AU2015" s="72"/>
      <c r="AV2015" s="72"/>
      <c r="AW2015" s="72"/>
      <c r="AX2015" s="72"/>
      <c r="AY2015" s="72"/>
      <c r="AZ2015" s="72"/>
      <c r="BA2015" s="72"/>
      <c r="BB2015" s="72"/>
      <c r="BC2015" s="72"/>
      <c r="BD2015" s="72"/>
      <c r="BE2015" s="72"/>
      <c r="BF2015" s="72"/>
      <c r="BG2015" s="72"/>
      <c r="BH2015" s="72"/>
      <c r="BI2015" s="72"/>
      <c r="BJ2015" s="72"/>
      <c r="BK2015" s="72"/>
      <c r="BL2015" s="72"/>
      <c r="BM2015" s="72"/>
      <c r="BN2015" s="72"/>
      <c r="BO2015" s="72"/>
      <c r="BP2015" s="72"/>
      <c r="BQ2015" s="72"/>
      <c r="BR2015" s="72"/>
      <c r="BS2015" s="72"/>
      <c r="BT2015" s="72"/>
      <c r="BU2015" s="72"/>
      <c r="BV2015" s="72"/>
      <c r="BW2015" s="72"/>
      <c r="BX2015" s="72"/>
      <c r="BY2015" s="72"/>
      <c r="BZ2015" s="72"/>
      <c r="CA2015" s="72"/>
      <c r="CB2015" s="72"/>
      <c r="CC2015" s="72"/>
      <c r="CD2015" s="72"/>
      <c r="CE2015" s="72"/>
      <c r="CF2015" s="72"/>
      <c r="CG2015" s="72"/>
      <c r="CH2015" s="72"/>
      <c r="CI2015" s="72"/>
      <c r="CJ2015" s="72"/>
      <c r="CK2015" s="72"/>
    </row>
    <row r="2016" spans="2:89" x14ac:dyDescent="0.35">
      <c r="B2016" s="8" t="str">
        <f>B2001</f>
        <v>primary unit</v>
      </c>
      <c r="D2016" t="s">
        <v>769</v>
      </c>
      <c r="E2016" s="8" t="str">
        <f>ROW()&amp;" "&amp;D2016</f>
        <v>2016 UEREV - S</v>
      </c>
      <c r="G2016" t="s">
        <v>332</v>
      </c>
      <c r="S2016" s="72"/>
      <c r="T2016" s="72"/>
      <c r="U2016" s="72"/>
      <c r="V2016" s="72"/>
      <c r="W2016" s="72"/>
      <c r="X2016" s="72"/>
      <c r="Y2016" s="72"/>
      <c r="Z2016" s="72"/>
      <c r="AA2016" s="72"/>
      <c r="AB2016" s="72"/>
      <c r="AC2016" s="72"/>
      <c r="AD2016" s="72"/>
      <c r="AE2016" s="72"/>
      <c r="AF2016" s="72"/>
      <c r="AG2016" s="72"/>
      <c r="AH2016" s="72"/>
      <c r="AI2016" s="72"/>
      <c r="AJ2016" s="72"/>
      <c r="AK2016" s="72"/>
      <c r="AL2016" s="72"/>
      <c r="AM2016" s="72"/>
      <c r="AN2016" s="72"/>
      <c r="AO2016" s="72"/>
      <c r="AP2016" s="72"/>
      <c r="AQ2016" s="72"/>
      <c r="AR2016" s="72"/>
      <c r="AS2016" s="72"/>
      <c r="AT2016" s="72"/>
      <c r="AU2016" s="72"/>
      <c r="AV2016" s="72"/>
      <c r="AW2016" s="72"/>
      <c r="AX2016" s="72"/>
      <c r="AY2016" s="72"/>
      <c r="AZ2016" s="72"/>
      <c r="BA2016" s="72"/>
      <c r="BB2016" s="72"/>
      <c r="BC2016" s="72"/>
      <c r="BD2016" s="72"/>
      <c r="BE2016" s="72"/>
      <c r="BF2016" s="72"/>
      <c r="BG2016" s="72"/>
      <c r="BH2016" s="72"/>
      <c r="BI2016" s="72"/>
      <c r="BJ2016" s="72"/>
      <c r="BK2016" s="72"/>
      <c r="BL2016" s="72"/>
      <c r="BM2016" s="72"/>
      <c r="BN2016" s="72"/>
      <c r="BO2016" s="72"/>
      <c r="BP2016" s="72"/>
      <c r="BQ2016" s="72"/>
      <c r="BR2016" s="72"/>
      <c r="BS2016" s="72"/>
      <c r="BT2016" s="72"/>
      <c r="BU2016" s="72"/>
      <c r="BV2016" s="72"/>
      <c r="BW2016" s="72"/>
      <c r="BX2016" s="72"/>
      <c r="BY2016" s="72"/>
      <c r="BZ2016" s="72"/>
      <c r="CA2016" s="72"/>
      <c r="CB2016" s="72"/>
      <c r="CC2016" s="72"/>
      <c r="CD2016" s="72"/>
      <c r="CE2016" s="72"/>
      <c r="CF2016" s="72"/>
      <c r="CG2016" s="72"/>
      <c r="CH2016" s="72"/>
      <c r="CI2016" s="72"/>
      <c r="CJ2016" s="72"/>
      <c r="CK2016" s="72"/>
    </row>
    <row r="2017" spans="2:89" x14ac:dyDescent="0.35">
      <c r="B2017" s="8" t="str">
        <f>B2002</f>
        <v>Primary revenue driver</v>
      </c>
      <c r="D2017" t="s">
        <v>769</v>
      </c>
      <c r="E2017" s="8" t="str">
        <f t="shared" si="2374"/>
        <v>2017 UEREV - S</v>
      </c>
      <c r="G2017" t="s">
        <v>332</v>
      </c>
      <c r="S2017" s="76" t="str">
        <f t="shared" ref="S2017" si="2380">S2002</f>
        <v>S$16</v>
      </c>
      <c r="T2017" s="76" t="str">
        <f t="shared" ref="T2017:AX2017" si="2381">T2002</f>
        <v>T$16</v>
      </c>
      <c r="U2017" s="76" t="str">
        <f t="shared" si="2381"/>
        <v>U$16</v>
      </c>
      <c r="V2017" s="76" t="str">
        <f t="shared" si="2381"/>
        <v>V$16</v>
      </c>
      <c r="W2017" s="76" t="str">
        <f t="shared" si="2381"/>
        <v>W$16</v>
      </c>
      <c r="X2017" s="76" t="str">
        <f t="shared" si="2381"/>
        <v>X$16</v>
      </c>
      <c r="Y2017" s="76" t="str">
        <f t="shared" si="2381"/>
        <v>Y$16</v>
      </c>
      <c r="Z2017" s="76" t="str">
        <f t="shared" si="2381"/>
        <v>Z$16</v>
      </c>
      <c r="AA2017" s="76" t="str">
        <f t="shared" si="2381"/>
        <v>AA$16</v>
      </c>
      <c r="AB2017" s="76" t="str">
        <f t="shared" si="2381"/>
        <v>AB$16</v>
      </c>
      <c r="AC2017" s="76" t="str">
        <f t="shared" si="2381"/>
        <v>AC$16</v>
      </c>
      <c r="AD2017" s="76" t="str">
        <f t="shared" si="2381"/>
        <v>AD$16</v>
      </c>
      <c r="AE2017" s="76" t="str">
        <f t="shared" si="2381"/>
        <v>AE$16</v>
      </c>
      <c r="AF2017" s="76" t="str">
        <f t="shared" si="2381"/>
        <v>AF$16</v>
      </c>
      <c r="AG2017" s="76" t="str">
        <f t="shared" si="2381"/>
        <v>AG$16</v>
      </c>
      <c r="AH2017" s="76" t="str">
        <f t="shared" si="2381"/>
        <v>AH$16</v>
      </c>
      <c r="AI2017" s="76" t="str">
        <f t="shared" si="2381"/>
        <v>AI$16</v>
      </c>
      <c r="AJ2017" s="76" t="str">
        <f t="shared" si="2381"/>
        <v>AJ$16</v>
      </c>
      <c r="AK2017" s="76" t="str">
        <f t="shared" si="2381"/>
        <v>AK$16</v>
      </c>
      <c r="AL2017" s="76" t="str">
        <f t="shared" si="2381"/>
        <v>AL$16</v>
      </c>
      <c r="AM2017" s="76" t="str">
        <f t="shared" si="2381"/>
        <v>AM$16</v>
      </c>
      <c r="AN2017" s="76" t="str">
        <f t="shared" si="2381"/>
        <v>AN$16</v>
      </c>
      <c r="AO2017" s="76" t="str">
        <f t="shared" si="2381"/>
        <v>AO$16</v>
      </c>
      <c r="AP2017" s="76" t="str">
        <f t="shared" si="2381"/>
        <v>AP$16</v>
      </c>
      <c r="AQ2017" s="76" t="str">
        <f t="shared" si="2381"/>
        <v>AQ$16</v>
      </c>
      <c r="AR2017" s="76" t="str">
        <f t="shared" si="2381"/>
        <v>AR$16</v>
      </c>
      <c r="AS2017" s="76" t="str">
        <f t="shared" si="2381"/>
        <v>AS$16</v>
      </c>
      <c r="AT2017" s="76" t="str">
        <f t="shared" si="2381"/>
        <v>AT$16</v>
      </c>
      <c r="AU2017" s="76" t="str">
        <f t="shared" si="2381"/>
        <v>AU$16</v>
      </c>
      <c r="AV2017" s="76" t="str">
        <f t="shared" si="2381"/>
        <v>AV$16</v>
      </c>
      <c r="AW2017" s="76" t="str">
        <f t="shared" si="2381"/>
        <v>AW$16</v>
      </c>
      <c r="AX2017" s="76" t="str">
        <f t="shared" si="2381"/>
        <v>AX$16</v>
      </c>
      <c r="AY2017" s="76" t="str">
        <f t="shared" ref="AY2017:CD2017" si="2382">AY2002</f>
        <v>AY$16</v>
      </c>
      <c r="AZ2017" s="76" t="str">
        <f t="shared" si="2382"/>
        <v>AZ$16</v>
      </c>
      <c r="BA2017" s="76" t="str">
        <f t="shared" si="2382"/>
        <v>BA$16</v>
      </c>
      <c r="BB2017" s="76" t="str">
        <f t="shared" si="2382"/>
        <v>BB$16</v>
      </c>
      <c r="BC2017" s="76" t="str">
        <f t="shared" si="2382"/>
        <v>BC$16</v>
      </c>
      <c r="BD2017" s="76" t="str">
        <f t="shared" si="2382"/>
        <v>BD$16</v>
      </c>
      <c r="BE2017" s="76" t="str">
        <f t="shared" si="2382"/>
        <v>BE$16</v>
      </c>
      <c r="BF2017" s="76" t="str">
        <f t="shared" si="2382"/>
        <v>BF$16</v>
      </c>
      <c r="BG2017" s="76" t="str">
        <f t="shared" si="2382"/>
        <v>BG$16</v>
      </c>
      <c r="BH2017" s="76" t="str">
        <f t="shared" si="2382"/>
        <v>BH$16</v>
      </c>
      <c r="BI2017" s="76" t="str">
        <f t="shared" si="2382"/>
        <v>BI$16</v>
      </c>
      <c r="BJ2017" s="76" t="str">
        <f t="shared" si="2382"/>
        <v>BJ$16</v>
      </c>
      <c r="BK2017" s="76" t="str">
        <f t="shared" si="2382"/>
        <v>BK$16</v>
      </c>
      <c r="BL2017" s="76" t="str">
        <f t="shared" si="2382"/>
        <v>BL$16</v>
      </c>
      <c r="BM2017" s="76" t="str">
        <f t="shared" si="2382"/>
        <v>BM$16</v>
      </c>
      <c r="BN2017" s="76" t="str">
        <f t="shared" si="2382"/>
        <v>BN$16</v>
      </c>
      <c r="BO2017" s="76" t="str">
        <f t="shared" si="2382"/>
        <v>BO$16</v>
      </c>
      <c r="BP2017" s="76" t="str">
        <f t="shared" si="2382"/>
        <v>BP$16</v>
      </c>
      <c r="BQ2017" s="76" t="str">
        <f t="shared" si="2382"/>
        <v>BQ$16</v>
      </c>
      <c r="BR2017" s="76" t="str">
        <f t="shared" si="2382"/>
        <v>BR$16</v>
      </c>
      <c r="BS2017" s="76" t="str">
        <f t="shared" si="2382"/>
        <v>BS$16</v>
      </c>
      <c r="BT2017" s="76" t="str">
        <f t="shared" si="2382"/>
        <v>BT$16</v>
      </c>
      <c r="BU2017" s="76" t="str">
        <f t="shared" si="2382"/>
        <v>BU$16</v>
      </c>
      <c r="BV2017" s="76" t="str">
        <f t="shared" si="2382"/>
        <v>BV$16</v>
      </c>
      <c r="BW2017" s="76" t="str">
        <f t="shared" si="2382"/>
        <v>BW$16</v>
      </c>
      <c r="BX2017" s="76" t="str">
        <f t="shared" si="2382"/>
        <v>BX$16</v>
      </c>
      <c r="BY2017" s="76" t="str">
        <f t="shared" si="2382"/>
        <v>BY$16</v>
      </c>
      <c r="BZ2017" s="76" t="str">
        <f t="shared" si="2382"/>
        <v>BZ$16</v>
      </c>
      <c r="CA2017" s="76" t="str">
        <f t="shared" si="2382"/>
        <v>CA$16</v>
      </c>
      <c r="CB2017" s="76" t="str">
        <f t="shared" si="2382"/>
        <v>CB$16</v>
      </c>
      <c r="CC2017" s="76" t="str">
        <f t="shared" si="2382"/>
        <v>CC$16</v>
      </c>
      <c r="CD2017" s="76" t="str">
        <f t="shared" si="2382"/>
        <v>CD$16</v>
      </c>
      <c r="CE2017" s="76" t="str">
        <f t="shared" ref="CE2017:CK2017" si="2383">CE2002</f>
        <v>CE$16</v>
      </c>
      <c r="CF2017" s="76" t="str">
        <f t="shared" si="2383"/>
        <v>CF$16</v>
      </c>
      <c r="CG2017" s="76" t="str">
        <f t="shared" si="2383"/>
        <v>CG$16</v>
      </c>
      <c r="CH2017" s="76" t="str">
        <f t="shared" si="2383"/>
        <v>CH$16</v>
      </c>
      <c r="CI2017" s="76" t="str">
        <f t="shared" si="2383"/>
        <v>CI$16</v>
      </c>
      <c r="CJ2017" s="76" t="str">
        <f t="shared" si="2383"/>
        <v>CJ$16</v>
      </c>
      <c r="CK2017" s="76" t="str">
        <f t="shared" si="2383"/>
        <v>CK$16</v>
      </c>
    </row>
    <row r="2018" spans="2:89" x14ac:dyDescent="0.35">
      <c r="B2018" s="8" t="str">
        <f>B2003</f>
        <v>Primary volume driver</v>
      </c>
      <c r="D2018" t="s">
        <v>769</v>
      </c>
      <c r="E2018" s="8" t="str">
        <f t="shared" si="2374"/>
        <v>2018 UEREV - S</v>
      </c>
      <c r="G2018" t="s">
        <v>332</v>
      </c>
      <c r="H2018" s="12"/>
      <c r="I2018" s="60"/>
      <c r="J2018" s="60"/>
      <c r="K2018" s="34"/>
      <c r="L2018" s="34"/>
      <c r="M2018" s="34"/>
      <c r="N2018" s="34"/>
      <c r="O2018" s="34"/>
      <c r="P2018" s="34"/>
      <c r="R2018" s="15"/>
      <c r="S2018" s="76" t="str">
        <f t="shared" ref="S2018" si="2384">S2003</f>
        <v>S$17</v>
      </c>
      <c r="T2018" s="76" t="str">
        <f t="shared" ref="T2018:AX2018" si="2385">T2003</f>
        <v>T$17</v>
      </c>
      <c r="U2018" s="76" t="str">
        <f t="shared" si="2385"/>
        <v>U$17</v>
      </c>
      <c r="V2018" s="76" t="str">
        <f t="shared" si="2385"/>
        <v>V$17</v>
      </c>
      <c r="W2018" s="76" t="str">
        <f t="shared" si="2385"/>
        <v>W$17</v>
      </c>
      <c r="X2018" s="76" t="str">
        <f t="shared" si="2385"/>
        <v>X$17</v>
      </c>
      <c r="Y2018" s="76" t="str">
        <f t="shared" si="2385"/>
        <v>Y$17</v>
      </c>
      <c r="Z2018" s="76" t="str">
        <f t="shared" si="2385"/>
        <v>Z$17</v>
      </c>
      <c r="AA2018" s="76" t="str">
        <f t="shared" si="2385"/>
        <v>AA$17</v>
      </c>
      <c r="AB2018" s="76" t="str">
        <f t="shared" si="2385"/>
        <v>AB$17</v>
      </c>
      <c r="AC2018" s="76" t="str">
        <f t="shared" si="2385"/>
        <v>AC$17</v>
      </c>
      <c r="AD2018" s="76" t="str">
        <f t="shared" si="2385"/>
        <v>AD$17</v>
      </c>
      <c r="AE2018" s="76" t="str">
        <f t="shared" si="2385"/>
        <v>AE$17</v>
      </c>
      <c r="AF2018" s="76" t="str">
        <f t="shared" si="2385"/>
        <v>AF$17</v>
      </c>
      <c r="AG2018" s="76" t="str">
        <f t="shared" si="2385"/>
        <v>AG$17</v>
      </c>
      <c r="AH2018" s="76" t="str">
        <f t="shared" si="2385"/>
        <v>AH$17</v>
      </c>
      <c r="AI2018" s="76" t="str">
        <f t="shared" si="2385"/>
        <v>AI$17</v>
      </c>
      <c r="AJ2018" s="76" t="str">
        <f t="shared" si="2385"/>
        <v>AJ$17</v>
      </c>
      <c r="AK2018" s="76" t="str">
        <f t="shared" si="2385"/>
        <v>AK$17</v>
      </c>
      <c r="AL2018" s="76" t="str">
        <f t="shared" si="2385"/>
        <v>AL$17</v>
      </c>
      <c r="AM2018" s="76" t="str">
        <f t="shared" si="2385"/>
        <v>AM$17</v>
      </c>
      <c r="AN2018" s="76" t="str">
        <f t="shared" si="2385"/>
        <v>AN$17</v>
      </c>
      <c r="AO2018" s="76" t="str">
        <f t="shared" si="2385"/>
        <v>AO$17</v>
      </c>
      <c r="AP2018" s="76" t="str">
        <f t="shared" si="2385"/>
        <v>AP$17</v>
      </c>
      <c r="AQ2018" s="76" t="str">
        <f t="shared" si="2385"/>
        <v>AQ$17</v>
      </c>
      <c r="AR2018" s="76" t="str">
        <f t="shared" si="2385"/>
        <v>AR$17</v>
      </c>
      <c r="AS2018" s="76" t="str">
        <f t="shared" si="2385"/>
        <v>AS$17</v>
      </c>
      <c r="AT2018" s="76" t="str">
        <f t="shared" si="2385"/>
        <v>AT$17</v>
      </c>
      <c r="AU2018" s="76" t="str">
        <f t="shared" si="2385"/>
        <v>AU$17</v>
      </c>
      <c r="AV2018" s="76" t="str">
        <f t="shared" si="2385"/>
        <v>AV$17</v>
      </c>
      <c r="AW2018" s="76" t="str">
        <f t="shared" si="2385"/>
        <v>AW$17</v>
      </c>
      <c r="AX2018" s="76" t="str">
        <f t="shared" si="2385"/>
        <v>AX$17</v>
      </c>
      <c r="AY2018" s="76" t="str">
        <f t="shared" ref="AY2018:CD2018" si="2386">AY2003</f>
        <v>AY$17</v>
      </c>
      <c r="AZ2018" s="76" t="str">
        <f t="shared" si="2386"/>
        <v>AZ$17</v>
      </c>
      <c r="BA2018" s="76" t="str">
        <f t="shared" si="2386"/>
        <v>BA$17</v>
      </c>
      <c r="BB2018" s="76" t="str">
        <f t="shared" si="2386"/>
        <v>BB$17</v>
      </c>
      <c r="BC2018" s="76" t="str">
        <f t="shared" si="2386"/>
        <v>BC$17</v>
      </c>
      <c r="BD2018" s="76" t="str">
        <f t="shared" si="2386"/>
        <v>BD$17</v>
      </c>
      <c r="BE2018" s="76" t="str">
        <f t="shared" si="2386"/>
        <v>BE$17</v>
      </c>
      <c r="BF2018" s="76" t="str">
        <f t="shared" si="2386"/>
        <v>BF$17</v>
      </c>
      <c r="BG2018" s="76" t="str">
        <f t="shared" si="2386"/>
        <v>BG$17</v>
      </c>
      <c r="BH2018" s="76" t="str">
        <f t="shared" si="2386"/>
        <v>BH$17</v>
      </c>
      <c r="BI2018" s="76" t="str">
        <f t="shared" si="2386"/>
        <v>BI$17</v>
      </c>
      <c r="BJ2018" s="76" t="str">
        <f t="shared" si="2386"/>
        <v>BJ$17</v>
      </c>
      <c r="BK2018" s="76" t="str">
        <f t="shared" si="2386"/>
        <v>BK$17</v>
      </c>
      <c r="BL2018" s="76" t="str">
        <f t="shared" si="2386"/>
        <v>BL$17</v>
      </c>
      <c r="BM2018" s="76" t="str">
        <f t="shared" si="2386"/>
        <v>BM$17</v>
      </c>
      <c r="BN2018" s="76" t="str">
        <f t="shared" si="2386"/>
        <v>BN$17</v>
      </c>
      <c r="BO2018" s="76" t="str">
        <f t="shared" si="2386"/>
        <v>BO$17</v>
      </c>
      <c r="BP2018" s="76" t="str">
        <f t="shared" si="2386"/>
        <v>BP$17</v>
      </c>
      <c r="BQ2018" s="76" t="str">
        <f t="shared" si="2386"/>
        <v>BQ$17</v>
      </c>
      <c r="BR2018" s="76" t="str">
        <f t="shared" si="2386"/>
        <v>BR$17</v>
      </c>
      <c r="BS2018" s="76" t="str">
        <f t="shared" si="2386"/>
        <v>BS$17</v>
      </c>
      <c r="BT2018" s="76" t="str">
        <f t="shared" si="2386"/>
        <v>BT$17</v>
      </c>
      <c r="BU2018" s="76" t="str">
        <f t="shared" si="2386"/>
        <v>BU$17</v>
      </c>
      <c r="BV2018" s="76" t="str">
        <f t="shared" si="2386"/>
        <v>BV$17</v>
      </c>
      <c r="BW2018" s="76" t="str">
        <f t="shared" si="2386"/>
        <v>BW$17</v>
      </c>
      <c r="BX2018" s="76" t="str">
        <f t="shared" si="2386"/>
        <v>BX$17</v>
      </c>
      <c r="BY2018" s="76" t="str">
        <f t="shared" si="2386"/>
        <v>BY$17</v>
      </c>
      <c r="BZ2018" s="76" t="str">
        <f t="shared" si="2386"/>
        <v>BZ$17</v>
      </c>
      <c r="CA2018" s="76" t="str">
        <f t="shared" si="2386"/>
        <v>CA$17</v>
      </c>
      <c r="CB2018" s="76" t="str">
        <f t="shared" si="2386"/>
        <v>CB$17</v>
      </c>
      <c r="CC2018" s="76" t="str">
        <f t="shared" si="2386"/>
        <v>CC$17</v>
      </c>
      <c r="CD2018" s="76" t="str">
        <f t="shared" si="2386"/>
        <v>CD$17</v>
      </c>
      <c r="CE2018" s="76" t="str">
        <f t="shared" ref="CE2018:CK2018" si="2387">CE2003</f>
        <v>CE$17</v>
      </c>
      <c r="CF2018" s="76" t="str">
        <f t="shared" si="2387"/>
        <v>CF$17</v>
      </c>
      <c r="CG2018" s="76" t="str">
        <f t="shared" si="2387"/>
        <v>CG$17</v>
      </c>
      <c r="CH2018" s="76" t="str">
        <f t="shared" si="2387"/>
        <v>CH$17</v>
      </c>
      <c r="CI2018" s="76" t="str">
        <f t="shared" si="2387"/>
        <v>CI$17</v>
      </c>
      <c r="CJ2018" s="76" t="str">
        <f t="shared" si="2387"/>
        <v>CJ$17</v>
      </c>
      <c r="CK2018" s="76" t="str">
        <f t="shared" si="2387"/>
        <v>CK$17</v>
      </c>
    </row>
    <row r="2019" spans="2:89" x14ac:dyDescent="0.35">
      <c r="B2019" s="89" t="str">
        <f>B2008</f>
        <v xml:space="preserve">Simple unearned revenue - revenue </v>
      </c>
      <c r="D2019" t="s">
        <v>769</v>
      </c>
      <c r="E2019" s="8" t="str">
        <f t="shared" ref="E2019:E2022" si="2388">ROW()&amp;" "&amp;D2019</f>
        <v>2019 UEREV - S</v>
      </c>
      <c r="G2019" t="s">
        <v>332</v>
      </c>
      <c r="H2019" s="12"/>
      <c r="I2019" s="60"/>
      <c r="J2019" s="60"/>
      <c r="K2019" s="15"/>
      <c r="L2019" s="15"/>
      <c r="M2019" s="15"/>
      <c r="N2019" s="15"/>
      <c r="O2019" s="15"/>
      <c r="P2019" s="15"/>
      <c r="R2019" s="15"/>
      <c r="S2019" s="76">
        <f t="shared" ref="S2019" si="2389">S2004</f>
        <v>0</v>
      </c>
      <c r="T2019" s="76">
        <f t="shared" ref="T2019:AX2019" si="2390">T2004</f>
        <v>0</v>
      </c>
      <c r="U2019" s="76">
        <f t="shared" si="2390"/>
        <v>0</v>
      </c>
      <c r="V2019" s="76">
        <f t="shared" si="2390"/>
        <v>0</v>
      </c>
      <c r="W2019" s="76">
        <f t="shared" si="2390"/>
        <v>0</v>
      </c>
      <c r="X2019" s="76">
        <f t="shared" si="2390"/>
        <v>0</v>
      </c>
      <c r="Y2019" s="76">
        <f t="shared" si="2390"/>
        <v>0</v>
      </c>
      <c r="Z2019" s="76">
        <f t="shared" si="2390"/>
        <v>0</v>
      </c>
      <c r="AA2019" s="76">
        <f t="shared" si="2390"/>
        <v>0</v>
      </c>
      <c r="AB2019" s="76">
        <f t="shared" si="2390"/>
        <v>0</v>
      </c>
      <c r="AC2019" s="76">
        <f t="shared" si="2390"/>
        <v>0</v>
      </c>
      <c r="AD2019" s="76">
        <f t="shared" si="2390"/>
        <v>0</v>
      </c>
      <c r="AE2019" s="76">
        <f t="shared" si="2390"/>
        <v>0</v>
      </c>
      <c r="AF2019" s="76">
        <f t="shared" si="2390"/>
        <v>0</v>
      </c>
      <c r="AG2019" s="76">
        <f t="shared" si="2390"/>
        <v>0</v>
      </c>
      <c r="AH2019" s="76">
        <f t="shared" si="2390"/>
        <v>0</v>
      </c>
      <c r="AI2019" s="76">
        <f t="shared" si="2390"/>
        <v>0</v>
      </c>
      <c r="AJ2019" s="76">
        <f t="shared" si="2390"/>
        <v>0</v>
      </c>
      <c r="AK2019" s="76">
        <f t="shared" si="2390"/>
        <v>0</v>
      </c>
      <c r="AL2019" s="76">
        <f t="shared" si="2390"/>
        <v>0</v>
      </c>
      <c r="AM2019" s="76">
        <f t="shared" si="2390"/>
        <v>0</v>
      </c>
      <c r="AN2019" s="76">
        <f t="shared" si="2390"/>
        <v>0</v>
      </c>
      <c r="AO2019" s="76">
        <f t="shared" si="2390"/>
        <v>0</v>
      </c>
      <c r="AP2019" s="76">
        <f t="shared" si="2390"/>
        <v>0</v>
      </c>
      <c r="AQ2019" s="76">
        <f t="shared" si="2390"/>
        <v>0</v>
      </c>
      <c r="AR2019" s="76">
        <f t="shared" si="2390"/>
        <v>0</v>
      </c>
      <c r="AS2019" s="76">
        <f t="shared" si="2390"/>
        <v>0</v>
      </c>
      <c r="AT2019" s="76">
        <f t="shared" si="2390"/>
        <v>0</v>
      </c>
      <c r="AU2019" s="76">
        <f t="shared" si="2390"/>
        <v>0</v>
      </c>
      <c r="AV2019" s="76">
        <f t="shared" si="2390"/>
        <v>0</v>
      </c>
      <c r="AW2019" s="76">
        <f t="shared" si="2390"/>
        <v>0</v>
      </c>
      <c r="AX2019" s="76">
        <f t="shared" si="2390"/>
        <v>0</v>
      </c>
      <c r="AY2019" s="76">
        <f t="shared" ref="AY2019:CD2019" si="2391">AY2004</f>
        <v>0</v>
      </c>
      <c r="AZ2019" s="76">
        <f t="shared" si="2391"/>
        <v>0</v>
      </c>
      <c r="BA2019" s="76">
        <f t="shared" si="2391"/>
        <v>0</v>
      </c>
      <c r="BB2019" s="76">
        <f t="shared" si="2391"/>
        <v>0</v>
      </c>
      <c r="BC2019" s="76">
        <f t="shared" si="2391"/>
        <v>0</v>
      </c>
      <c r="BD2019" s="76">
        <f t="shared" si="2391"/>
        <v>0</v>
      </c>
      <c r="BE2019" s="76">
        <f t="shared" si="2391"/>
        <v>0</v>
      </c>
      <c r="BF2019" s="76">
        <f t="shared" si="2391"/>
        <v>0</v>
      </c>
      <c r="BG2019" s="76">
        <f t="shared" si="2391"/>
        <v>0</v>
      </c>
      <c r="BH2019" s="76">
        <f t="shared" si="2391"/>
        <v>0</v>
      </c>
      <c r="BI2019" s="76">
        <f t="shared" si="2391"/>
        <v>0</v>
      </c>
      <c r="BJ2019" s="76">
        <f t="shared" si="2391"/>
        <v>0</v>
      </c>
      <c r="BK2019" s="76">
        <f t="shared" si="2391"/>
        <v>0</v>
      </c>
      <c r="BL2019" s="76">
        <f t="shared" si="2391"/>
        <v>0</v>
      </c>
      <c r="BM2019" s="76">
        <f t="shared" si="2391"/>
        <v>0</v>
      </c>
      <c r="BN2019" s="76">
        <f t="shared" si="2391"/>
        <v>0</v>
      </c>
      <c r="BO2019" s="76">
        <f t="shared" si="2391"/>
        <v>0</v>
      </c>
      <c r="BP2019" s="76">
        <f t="shared" si="2391"/>
        <v>0</v>
      </c>
      <c r="BQ2019" s="76">
        <f t="shared" si="2391"/>
        <v>0</v>
      </c>
      <c r="BR2019" s="76">
        <f t="shared" si="2391"/>
        <v>0</v>
      </c>
      <c r="BS2019" s="76">
        <f t="shared" si="2391"/>
        <v>0</v>
      </c>
      <c r="BT2019" s="76">
        <f t="shared" si="2391"/>
        <v>0</v>
      </c>
      <c r="BU2019" s="76">
        <f t="shared" si="2391"/>
        <v>0</v>
      </c>
      <c r="BV2019" s="76">
        <f t="shared" si="2391"/>
        <v>0</v>
      </c>
      <c r="BW2019" s="76">
        <f t="shared" si="2391"/>
        <v>0</v>
      </c>
      <c r="BX2019" s="76">
        <f t="shared" si="2391"/>
        <v>0</v>
      </c>
      <c r="BY2019" s="76">
        <f t="shared" si="2391"/>
        <v>0</v>
      </c>
      <c r="BZ2019" s="76">
        <f t="shared" si="2391"/>
        <v>0</v>
      </c>
      <c r="CA2019" s="76">
        <f t="shared" si="2391"/>
        <v>0</v>
      </c>
      <c r="CB2019" s="76">
        <f t="shared" si="2391"/>
        <v>0</v>
      </c>
      <c r="CC2019" s="76">
        <f t="shared" si="2391"/>
        <v>0</v>
      </c>
      <c r="CD2019" s="76">
        <f t="shared" si="2391"/>
        <v>0</v>
      </c>
      <c r="CE2019" s="76">
        <f t="shared" ref="CE2019:CK2019" si="2392">CE2004</f>
        <v>0</v>
      </c>
      <c r="CF2019" s="76">
        <f t="shared" si="2392"/>
        <v>0</v>
      </c>
      <c r="CG2019" s="76">
        <f t="shared" si="2392"/>
        <v>0</v>
      </c>
      <c r="CH2019" s="76">
        <f t="shared" si="2392"/>
        <v>0</v>
      </c>
      <c r="CI2019" s="76">
        <f t="shared" si="2392"/>
        <v>0</v>
      </c>
      <c r="CJ2019" s="76">
        <f t="shared" si="2392"/>
        <v>0</v>
      </c>
      <c r="CK2019" s="76">
        <f t="shared" si="2392"/>
        <v>0</v>
      </c>
    </row>
    <row r="2020" spans="2:89" x14ac:dyDescent="0.35">
      <c r="B2020" s="235" t="str">
        <f>IFERROR(SUBSTITUTE(TRIM(MID(B2008, SEARCH("-", B2008) + 1, LEN(B2008))),":",""),"no unit")</f>
        <v>revenue</v>
      </c>
      <c r="D2020" t="s">
        <v>769</v>
      </c>
      <c r="E2020" s="8" t="str">
        <f t="shared" ref="E2020" si="2393">ROW()&amp;" "&amp;D2020</f>
        <v>2020 UEREV - S</v>
      </c>
      <c r="G2020" t="s">
        <v>332</v>
      </c>
      <c r="H2020" s="12"/>
      <c r="I2020" s="60"/>
      <c r="J2020" s="60"/>
      <c r="K2020" s="15"/>
      <c r="L2020" s="15"/>
      <c r="M2020" s="15"/>
      <c r="N2020" s="15"/>
      <c r="O2020" s="15"/>
      <c r="P2020" s="15"/>
      <c r="R2020" s="15"/>
      <c r="S2020" s="76"/>
      <c r="T2020" s="76"/>
      <c r="U2020" s="76"/>
      <c r="V2020" s="76"/>
      <c r="W2020" s="76"/>
      <c r="X2020" s="76"/>
      <c r="Y2020" s="76"/>
      <c r="Z2020" s="76"/>
      <c r="AA2020" s="76"/>
      <c r="AB2020" s="76"/>
      <c r="AC2020" s="76"/>
      <c r="AD2020" s="76"/>
      <c r="AE2020" s="76"/>
      <c r="AF2020" s="76"/>
      <c r="AG2020" s="76"/>
      <c r="AH2020" s="76"/>
      <c r="AI2020" s="76"/>
      <c r="AJ2020" s="76"/>
      <c r="AK2020" s="76"/>
      <c r="AL2020" s="76"/>
      <c r="AM2020" s="76"/>
      <c r="AN2020" s="76"/>
      <c r="AO2020" s="76"/>
      <c r="AP2020" s="76"/>
      <c r="AQ2020" s="76"/>
      <c r="AR2020" s="76"/>
      <c r="AS2020" s="76"/>
      <c r="AT2020" s="76"/>
      <c r="AU2020" s="76"/>
      <c r="AV2020" s="76"/>
      <c r="AW2020" s="76"/>
      <c r="AX2020" s="76"/>
      <c r="AY2020" s="76"/>
      <c r="AZ2020" s="76"/>
      <c r="BA2020" s="76"/>
      <c r="BB2020" s="76"/>
      <c r="BC2020" s="76"/>
      <c r="BD2020" s="76"/>
      <c r="BE2020" s="76"/>
      <c r="BF2020" s="76"/>
      <c r="BG2020" s="76"/>
      <c r="BH2020" s="76"/>
      <c r="BI2020" s="76"/>
      <c r="BJ2020" s="76"/>
      <c r="BK2020" s="76"/>
      <c r="BL2020" s="76"/>
      <c r="BM2020" s="76"/>
      <c r="BN2020" s="76"/>
      <c r="BO2020" s="76"/>
      <c r="BP2020" s="76"/>
      <c r="BQ2020" s="76"/>
      <c r="BR2020" s="76"/>
      <c r="BS2020" s="76"/>
      <c r="BT2020" s="76"/>
      <c r="BU2020" s="76"/>
      <c r="BV2020" s="76"/>
      <c r="BW2020" s="76"/>
      <c r="BX2020" s="76"/>
      <c r="BY2020" s="76"/>
      <c r="BZ2020" s="76"/>
      <c r="CA2020" s="76"/>
      <c r="CB2020" s="76"/>
      <c r="CC2020" s="76"/>
      <c r="CD2020" s="76"/>
      <c r="CE2020" s="76"/>
      <c r="CF2020" s="76"/>
      <c r="CG2020" s="76"/>
      <c r="CH2020" s="76"/>
      <c r="CI2020" s="76"/>
      <c r="CJ2020" s="76"/>
      <c r="CK2020" s="76"/>
    </row>
    <row r="2021" spans="2:89" x14ac:dyDescent="0.35">
      <c r="B2021" s="8" t="str">
        <f>B2006</f>
        <v>Secondary revenue driver</v>
      </c>
      <c r="D2021" t="s">
        <v>769</v>
      </c>
      <c r="E2021" s="8" t="str">
        <f t="shared" si="2388"/>
        <v>2021 UEREV - S</v>
      </c>
      <c r="G2021" t="s">
        <v>332</v>
      </c>
      <c r="H2021" s="12"/>
      <c r="I2021" s="60"/>
      <c r="J2021" s="60"/>
      <c r="K2021" s="15"/>
      <c r="L2021" s="15"/>
      <c r="M2021" s="15"/>
      <c r="N2021" s="15"/>
      <c r="O2021" s="15"/>
      <c r="P2021" s="15"/>
      <c r="R2021" s="15"/>
      <c r="S2021" s="199" t="str">
        <f t="shared" ref="S2021" si="2394">ADDRESS(ROW(S2014),COLUMN(S2014),2)</f>
        <v>S$2014</v>
      </c>
      <c r="T2021" s="199" t="str">
        <f t="shared" ref="T2021:AX2021" si="2395">ADDRESS(ROW(T2014),COLUMN(T2014),2)</f>
        <v>T$2014</v>
      </c>
      <c r="U2021" s="199" t="str">
        <f t="shared" si="2395"/>
        <v>U$2014</v>
      </c>
      <c r="V2021" s="199" t="str">
        <f t="shared" si="2395"/>
        <v>V$2014</v>
      </c>
      <c r="W2021" s="199" t="str">
        <f t="shared" si="2395"/>
        <v>W$2014</v>
      </c>
      <c r="X2021" s="199" t="str">
        <f t="shared" si="2395"/>
        <v>X$2014</v>
      </c>
      <c r="Y2021" s="199" t="str">
        <f t="shared" si="2395"/>
        <v>Y$2014</v>
      </c>
      <c r="Z2021" s="199" t="str">
        <f t="shared" si="2395"/>
        <v>Z$2014</v>
      </c>
      <c r="AA2021" s="199" t="str">
        <f t="shared" si="2395"/>
        <v>AA$2014</v>
      </c>
      <c r="AB2021" s="199" t="str">
        <f t="shared" si="2395"/>
        <v>AB$2014</v>
      </c>
      <c r="AC2021" s="199" t="str">
        <f t="shared" si="2395"/>
        <v>AC$2014</v>
      </c>
      <c r="AD2021" s="199" t="str">
        <f t="shared" si="2395"/>
        <v>AD$2014</v>
      </c>
      <c r="AE2021" s="199" t="str">
        <f t="shared" si="2395"/>
        <v>AE$2014</v>
      </c>
      <c r="AF2021" s="199" t="str">
        <f t="shared" si="2395"/>
        <v>AF$2014</v>
      </c>
      <c r="AG2021" s="199" t="str">
        <f t="shared" si="2395"/>
        <v>AG$2014</v>
      </c>
      <c r="AH2021" s="199" t="str">
        <f t="shared" si="2395"/>
        <v>AH$2014</v>
      </c>
      <c r="AI2021" s="199" t="str">
        <f t="shared" si="2395"/>
        <v>AI$2014</v>
      </c>
      <c r="AJ2021" s="199" t="str">
        <f t="shared" si="2395"/>
        <v>AJ$2014</v>
      </c>
      <c r="AK2021" s="199" t="str">
        <f t="shared" si="2395"/>
        <v>AK$2014</v>
      </c>
      <c r="AL2021" s="199" t="str">
        <f t="shared" si="2395"/>
        <v>AL$2014</v>
      </c>
      <c r="AM2021" s="199" t="str">
        <f t="shared" si="2395"/>
        <v>AM$2014</v>
      </c>
      <c r="AN2021" s="199" t="str">
        <f t="shared" si="2395"/>
        <v>AN$2014</v>
      </c>
      <c r="AO2021" s="199" t="str">
        <f t="shared" si="2395"/>
        <v>AO$2014</v>
      </c>
      <c r="AP2021" s="199" t="str">
        <f t="shared" si="2395"/>
        <v>AP$2014</v>
      </c>
      <c r="AQ2021" s="199" t="str">
        <f t="shared" si="2395"/>
        <v>AQ$2014</v>
      </c>
      <c r="AR2021" s="199" t="str">
        <f t="shared" si="2395"/>
        <v>AR$2014</v>
      </c>
      <c r="AS2021" s="199" t="str">
        <f t="shared" si="2395"/>
        <v>AS$2014</v>
      </c>
      <c r="AT2021" s="199" t="str">
        <f t="shared" si="2395"/>
        <v>AT$2014</v>
      </c>
      <c r="AU2021" s="199" t="str">
        <f t="shared" si="2395"/>
        <v>AU$2014</v>
      </c>
      <c r="AV2021" s="199" t="str">
        <f t="shared" si="2395"/>
        <v>AV$2014</v>
      </c>
      <c r="AW2021" s="199" t="str">
        <f t="shared" si="2395"/>
        <v>AW$2014</v>
      </c>
      <c r="AX2021" s="199" t="str">
        <f t="shared" si="2395"/>
        <v>AX$2014</v>
      </c>
      <c r="AY2021" s="199" t="str">
        <f t="shared" ref="AY2021:CD2021" si="2396">ADDRESS(ROW(AY2014),COLUMN(AY2014),2)</f>
        <v>AY$2014</v>
      </c>
      <c r="AZ2021" s="199" t="str">
        <f t="shared" si="2396"/>
        <v>AZ$2014</v>
      </c>
      <c r="BA2021" s="199" t="str">
        <f t="shared" si="2396"/>
        <v>BA$2014</v>
      </c>
      <c r="BB2021" s="199" t="str">
        <f t="shared" si="2396"/>
        <v>BB$2014</v>
      </c>
      <c r="BC2021" s="199" t="str">
        <f t="shared" si="2396"/>
        <v>BC$2014</v>
      </c>
      <c r="BD2021" s="199" t="str">
        <f t="shared" si="2396"/>
        <v>BD$2014</v>
      </c>
      <c r="BE2021" s="199" t="str">
        <f t="shared" si="2396"/>
        <v>BE$2014</v>
      </c>
      <c r="BF2021" s="199" t="str">
        <f t="shared" si="2396"/>
        <v>BF$2014</v>
      </c>
      <c r="BG2021" s="199" t="str">
        <f t="shared" si="2396"/>
        <v>BG$2014</v>
      </c>
      <c r="BH2021" s="199" t="str">
        <f t="shared" si="2396"/>
        <v>BH$2014</v>
      </c>
      <c r="BI2021" s="199" t="str">
        <f t="shared" si="2396"/>
        <v>BI$2014</v>
      </c>
      <c r="BJ2021" s="199" t="str">
        <f t="shared" si="2396"/>
        <v>BJ$2014</v>
      </c>
      <c r="BK2021" s="199" t="str">
        <f t="shared" si="2396"/>
        <v>BK$2014</v>
      </c>
      <c r="BL2021" s="199" t="str">
        <f t="shared" si="2396"/>
        <v>BL$2014</v>
      </c>
      <c r="BM2021" s="199" t="str">
        <f t="shared" si="2396"/>
        <v>BM$2014</v>
      </c>
      <c r="BN2021" s="199" t="str">
        <f t="shared" si="2396"/>
        <v>BN$2014</v>
      </c>
      <c r="BO2021" s="199" t="str">
        <f t="shared" si="2396"/>
        <v>BO$2014</v>
      </c>
      <c r="BP2021" s="199" t="str">
        <f t="shared" si="2396"/>
        <v>BP$2014</v>
      </c>
      <c r="BQ2021" s="199" t="str">
        <f t="shared" si="2396"/>
        <v>BQ$2014</v>
      </c>
      <c r="BR2021" s="199" t="str">
        <f t="shared" si="2396"/>
        <v>BR$2014</v>
      </c>
      <c r="BS2021" s="199" t="str">
        <f t="shared" si="2396"/>
        <v>BS$2014</v>
      </c>
      <c r="BT2021" s="199" t="str">
        <f t="shared" si="2396"/>
        <v>BT$2014</v>
      </c>
      <c r="BU2021" s="199" t="str">
        <f t="shared" si="2396"/>
        <v>BU$2014</v>
      </c>
      <c r="BV2021" s="199" t="str">
        <f t="shared" si="2396"/>
        <v>BV$2014</v>
      </c>
      <c r="BW2021" s="199" t="str">
        <f t="shared" si="2396"/>
        <v>BW$2014</v>
      </c>
      <c r="BX2021" s="199" t="str">
        <f t="shared" si="2396"/>
        <v>BX$2014</v>
      </c>
      <c r="BY2021" s="199" t="str">
        <f t="shared" si="2396"/>
        <v>BY$2014</v>
      </c>
      <c r="BZ2021" s="199" t="str">
        <f t="shared" si="2396"/>
        <v>BZ$2014</v>
      </c>
      <c r="CA2021" s="199" t="str">
        <f t="shared" si="2396"/>
        <v>CA$2014</v>
      </c>
      <c r="CB2021" s="199" t="str">
        <f t="shared" si="2396"/>
        <v>CB$2014</v>
      </c>
      <c r="CC2021" s="199" t="str">
        <f t="shared" si="2396"/>
        <v>CC$2014</v>
      </c>
      <c r="CD2021" s="199" t="str">
        <f t="shared" si="2396"/>
        <v>CD$2014</v>
      </c>
      <c r="CE2021" s="199" t="str">
        <f t="shared" ref="CE2021:CK2021" si="2397">ADDRESS(ROW(CE2014),COLUMN(CE2014),2)</f>
        <v>CE$2014</v>
      </c>
      <c r="CF2021" s="199" t="str">
        <f t="shared" si="2397"/>
        <v>CF$2014</v>
      </c>
      <c r="CG2021" s="199" t="str">
        <f t="shared" si="2397"/>
        <v>CG$2014</v>
      </c>
      <c r="CH2021" s="199" t="str">
        <f t="shared" si="2397"/>
        <v>CH$2014</v>
      </c>
      <c r="CI2021" s="199" t="str">
        <f t="shared" si="2397"/>
        <v>CI$2014</v>
      </c>
      <c r="CJ2021" s="199" t="str">
        <f t="shared" si="2397"/>
        <v>CJ$2014</v>
      </c>
      <c r="CK2021" s="199" t="str">
        <f t="shared" si="2397"/>
        <v>CK$2014</v>
      </c>
    </row>
    <row r="2022" spans="2:89" x14ac:dyDescent="0.35">
      <c r="B2022" s="8" t="str">
        <f>B2007</f>
        <v>Secondary volume driver</v>
      </c>
      <c r="D2022" t="s">
        <v>769</v>
      </c>
      <c r="E2022" s="8" t="str">
        <f t="shared" si="2388"/>
        <v>2022 UEREV - S</v>
      </c>
      <c r="G2022" t="s">
        <v>332</v>
      </c>
      <c r="H2022" s="12"/>
      <c r="I2022" s="60"/>
      <c r="J2022" s="60"/>
      <c r="K2022" s="15"/>
      <c r="L2022" s="15"/>
      <c r="M2022" s="15"/>
      <c r="N2022" s="15"/>
      <c r="O2022" s="15"/>
      <c r="P2022" s="15"/>
      <c r="R2022" s="15"/>
      <c r="S2022" s="76" t="str">
        <f t="shared" ref="S2022" si="2398">S2007</f>
        <v>S$19</v>
      </c>
      <c r="T2022" s="76" t="str">
        <f t="shared" ref="T2022:AX2022" si="2399">T2007</f>
        <v>T$19</v>
      </c>
      <c r="U2022" s="76" t="str">
        <f t="shared" si="2399"/>
        <v>U$19</v>
      </c>
      <c r="V2022" s="76" t="str">
        <f t="shared" si="2399"/>
        <v>V$19</v>
      </c>
      <c r="W2022" s="76" t="str">
        <f t="shared" si="2399"/>
        <v>W$19</v>
      </c>
      <c r="X2022" s="76" t="str">
        <f t="shared" si="2399"/>
        <v>X$19</v>
      </c>
      <c r="Y2022" s="76" t="str">
        <f t="shared" si="2399"/>
        <v>Y$19</v>
      </c>
      <c r="Z2022" s="76" t="str">
        <f t="shared" si="2399"/>
        <v>Z$19</v>
      </c>
      <c r="AA2022" s="76" t="str">
        <f t="shared" si="2399"/>
        <v>AA$19</v>
      </c>
      <c r="AB2022" s="76" t="str">
        <f t="shared" si="2399"/>
        <v>AB$19</v>
      </c>
      <c r="AC2022" s="76" t="str">
        <f t="shared" si="2399"/>
        <v>AC$19</v>
      </c>
      <c r="AD2022" s="76" t="str">
        <f t="shared" si="2399"/>
        <v>AD$19</v>
      </c>
      <c r="AE2022" s="76" t="str">
        <f t="shared" si="2399"/>
        <v>AE$19</v>
      </c>
      <c r="AF2022" s="76" t="str">
        <f t="shared" si="2399"/>
        <v>AF$19</v>
      </c>
      <c r="AG2022" s="76" t="str">
        <f t="shared" si="2399"/>
        <v>AG$19</v>
      </c>
      <c r="AH2022" s="76" t="str">
        <f t="shared" si="2399"/>
        <v>AH$19</v>
      </c>
      <c r="AI2022" s="76" t="str">
        <f t="shared" si="2399"/>
        <v>AI$19</v>
      </c>
      <c r="AJ2022" s="76" t="str">
        <f t="shared" si="2399"/>
        <v>AJ$19</v>
      </c>
      <c r="AK2022" s="76" t="str">
        <f t="shared" si="2399"/>
        <v>AK$19</v>
      </c>
      <c r="AL2022" s="76" t="str">
        <f t="shared" si="2399"/>
        <v>AL$19</v>
      </c>
      <c r="AM2022" s="76" t="str">
        <f t="shared" si="2399"/>
        <v>AM$19</v>
      </c>
      <c r="AN2022" s="76" t="str">
        <f t="shared" si="2399"/>
        <v>AN$19</v>
      </c>
      <c r="AO2022" s="76" t="str">
        <f t="shared" si="2399"/>
        <v>AO$19</v>
      </c>
      <c r="AP2022" s="76" t="str">
        <f t="shared" si="2399"/>
        <v>AP$19</v>
      </c>
      <c r="AQ2022" s="76" t="str">
        <f t="shared" si="2399"/>
        <v>AQ$19</v>
      </c>
      <c r="AR2022" s="76" t="str">
        <f t="shared" si="2399"/>
        <v>AR$19</v>
      </c>
      <c r="AS2022" s="76" t="str">
        <f t="shared" si="2399"/>
        <v>AS$19</v>
      </c>
      <c r="AT2022" s="76" t="str">
        <f t="shared" si="2399"/>
        <v>AT$19</v>
      </c>
      <c r="AU2022" s="76" t="str">
        <f t="shared" si="2399"/>
        <v>AU$19</v>
      </c>
      <c r="AV2022" s="76" t="str">
        <f t="shared" si="2399"/>
        <v>AV$19</v>
      </c>
      <c r="AW2022" s="76" t="str">
        <f t="shared" si="2399"/>
        <v>AW$19</v>
      </c>
      <c r="AX2022" s="76" t="str">
        <f t="shared" si="2399"/>
        <v>AX$19</v>
      </c>
      <c r="AY2022" s="76" t="str">
        <f t="shared" ref="AY2022:CD2022" si="2400">AY2007</f>
        <v>AY$19</v>
      </c>
      <c r="AZ2022" s="76" t="str">
        <f t="shared" si="2400"/>
        <v>AZ$19</v>
      </c>
      <c r="BA2022" s="76" t="str">
        <f t="shared" si="2400"/>
        <v>BA$19</v>
      </c>
      <c r="BB2022" s="76" t="str">
        <f t="shared" si="2400"/>
        <v>BB$19</v>
      </c>
      <c r="BC2022" s="76" t="str">
        <f t="shared" si="2400"/>
        <v>BC$19</v>
      </c>
      <c r="BD2022" s="76" t="str">
        <f t="shared" si="2400"/>
        <v>BD$19</v>
      </c>
      <c r="BE2022" s="76" t="str">
        <f t="shared" si="2400"/>
        <v>BE$19</v>
      </c>
      <c r="BF2022" s="76" t="str">
        <f t="shared" si="2400"/>
        <v>BF$19</v>
      </c>
      <c r="BG2022" s="76" t="str">
        <f t="shared" si="2400"/>
        <v>BG$19</v>
      </c>
      <c r="BH2022" s="76" t="str">
        <f t="shared" si="2400"/>
        <v>BH$19</v>
      </c>
      <c r="BI2022" s="76" t="str">
        <f t="shared" si="2400"/>
        <v>BI$19</v>
      </c>
      <c r="BJ2022" s="76" t="str">
        <f t="shared" si="2400"/>
        <v>BJ$19</v>
      </c>
      <c r="BK2022" s="76" t="str">
        <f t="shared" si="2400"/>
        <v>BK$19</v>
      </c>
      <c r="BL2022" s="76" t="str">
        <f t="shared" si="2400"/>
        <v>BL$19</v>
      </c>
      <c r="BM2022" s="76" t="str">
        <f t="shared" si="2400"/>
        <v>BM$19</v>
      </c>
      <c r="BN2022" s="76" t="str">
        <f t="shared" si="2400"/>
        <v>BN$19</v>
      </c>
      <c r="BO2022" s="76" t="str">
        <f t="shared" si="2400"/>
        <v>BO$19</v>
      </c>
      <c r="BP2022" s="76" t="str">
        <f t="shared" si="2400"/>
        <v>BP$19</v>
      </c>
      <c r="BQ2022" s="76" t="str">
        <f t="shared" si="2400"/>
        <v>BQ$19</v>
      </c>
      <c r="BR2022" s="76" t="str">
        <f t="shared" si="2400"/>
        <v>BR$19</v>
      </c>
      <c r="BS2022" s="76" t="str">
        <f t="shared" si="2400"/>
        <v>BS$19</v>
      </c>
      <c r="BT2022" s="76" t="str">
        <f t="shared" si="2400"/>
        <v>BT$19</v>
      </c>
      <c r="BU2022" s="76" t="str">
        <f t="shared" si="2400"/>
        <v>BU$19</v>
      </c>
      <c r="BV2022" s="76" t="str">
        <f t="shared" si="2400"/>
        <v>BV$19</v>
      </c>
      <c r="BW2022" s="76" t="str">
        <f t="shared" si="2400"/>
        <v>BW$19</v>
      </c>
      <c r="BX2022" s="76" t="str">
        <f t="shared" si="2400"/>
        <v>BX$19</v>
      </c>
      <c r="BY2022" s="76" t="str">
        <f t="shared" si="2400"/>
        <v>BY$19</v>
      </c>
      <c r="BZ2022" s="76" t="str">
        <f t="shared" si="2400"/>
        <v>BZ$19</v>
      </c>
      <c r="CA2022" s="76" t="str">
        <f t="shared" si="2400"/>
        <v>CA$19</v>
      </c>
      <c r="CB2022" s="76" t="str">
        <f t="shared" si="2400"/>
        <v>CB$19</v>
      </c>
      <c r="CC2022" s="76" t="str">
        <f t="shared" si="2400"/>
        <v>CC$19</v>
      </c>
      <c r="CD2022" s="76" t="str">
        <f t="shared" si="2400"/>
        <v>CD$19</v>
      </c>
      <c r="CE2022" s="76" t="str">
        <f t="shared" ref="CE2022:CK2022" si="2401">CE2007</f>
        <v>CE$19</v>
      </c>
      <c r="CF2022" s="76" t="str">
        <f t="shared" si="2401"/>
        <v>CF$19</v>
      </c>
      <c r="CG2022" s="76" t="str">
        <f t="shared" si="2401"/>
        <v>CG$19</v>
      </c>
      <c r="CH2022" s="76" t="str">
        <f t="shared" si="2401"/>
        <v>CH$19</v>
      </c>
      <c r="CI2022" s="76" t="str">
        <f t="shared" si="2401"/>
        <v>CI$19</v>
      </c>
      <c r="CJ2022" s="76" t="str">
        <f t="shared" si="2401"/>
        <v>CJ$19</v>
      </c>
      <c r="CK2022" s="76" t="str">
        <f t="shared" si="2401"/>
        <v>CK$19</v>
      </c>
    </row>
    <row r="2024" spans="2:89" x14ac:dyDescent="0.35">
      <c r="B2024" s="171" t="s">
        <v>490</v>
      </c>
      <c r="E2024" s="8"/>
      <c r="H2024" s="170"/>
      <c r="I2024" s="172"/>
      <c r="J2024" s="172"/>
      <c r="K2024" s="193"/>
      <c r="L2024" s="193"/>
      <c r="M2024" s="193"/>
      <c r="N2024" s="193"/>
      <c r="O2024" s="193"/>
      <c r="P2024" s="193"/>
      <c r="R2024" s="194"/>
      <c r="S2024" s="170"/>
      <c r="T2024" s="170"/>
      <c r="U2024" s="170"/>
      <c r="V2024" s="170"/>
      <c r="W2024" s="170"/>
      <c r="X2024" s="170"/>
      <c r="Y2024" s="170"/>
      <c r="Z2024" s="170"/>
      <c r="AA2024" s="170"/>
      <c r="AB2024" s="170"/>
      <c r="AC2024" s="170"/>
      <c r="AD2024" s="170"/>
      <c r="AE2024" s="170"/>
      <c r="AF2024" s="170"/>
      <c r="AG2024" s="170"/>
      <c r="AH2024" s="170"/>
      <c r="AI2024" s="170"/>
      <c r="AJ2024" s="170"/>
      <c r="AK2024" s="170"/>
      <c r="AL2024" s="170"/>
      <c r="AM2024" s="170"/>
      <c r="AN2024" s="170"/>
      <c r="AO2024" s="170"/>
      <c r="AP2024" s="170"/>
      <c r="AQ2024" s="170"/>
      <c r="AR2024" s="170"/>
      <c r="AS2024" s="170"/>
      <c r="AT2024" s="170"/>
      <c r="AU2024" s="170"/>
      <c r="AV2024" s="170"/>
      <c r="AW2024" s="170"/>
      <c r="AX2024" s="170"/>
      <c r="AY2024" s="170"/>
      <c r="AZ2024" s="170"/>
      <c r="BA2024" s="170"/>
      <c r="BB2024" s="170"/>
      <c r="BC2024" s="170"/>
      <c r="BD2024" s="170"/>
      <c r="BE2024" s="170"/>
      <c r="BF2024" s="170"/>
      <c r="BG2024" s="170"/>
      <c r="BH2024" s="170"/>
      <c r="BI2024" s="170"/>
      <c r="BJ2024" s="170"/>
      <c r="BK2024" s="170"/>
      <c r="BL2024" s="170"/>
      <c r="BM2024" s="170"/>
      <c r="BN2024" s="170"/>
      <c r="BO2024" s="170"/>
      <c r="BP2024" s="170"/>
      <c r="BQ2024" s="170"/>
      <c r="BR2024" s="170"/>
      <c r="BS2024" s="170"/>
      <c r="BT2024" s="170"/>
      <c r="BU2024" s="170"/>
      <c r="BV2024" s="170"/>
      <c r="BW2024" s="170"/>
      <c r="BX2024" s="170"/>
      <c r="BY2024" s="170"/>
      <c r="BZ2024" s="170"/>
      <c r="CA2024" s="170"/>
      <c r="CB2024" s="170"/>
      <c r="CC2024" s="170"/>
      <c r="CD2024" s="170"/>
      <c r="CE2024" s="170"/>
      <c r="CF2024" s="170"/>
      <c r="CG2024" s="170"/>
      <c r="CH2024" s="170"/>
      <c r="CI2024" s="170"/>
      <c r="CJ2024" s="170"/>
      <c r="CK2024" s="170"/>
    </row>
    <row r="2025" spans="2:89" x14ac:dyDescent="0.35">
      <c r="B2025" s="171" t="s">
        <v>492</v>
      </c>
      <c r="E2025" s="8"/>
      <c r="H2025" s="170"/>
      <c r="I2025" s="172"/>
      <c r="J2025" s="172"/>
      <c r="K2025" s="193"/>
      <c r="L2025" s="193"/>
      <c r="M2025" s="193"/>
      <c r="N2025" s="193"/>
      <c r="O2025" s="193"/>
      <c r="P2025" s="193"/>
      <c r="R2025" s="194"/>
      <c r="S2025" s="170"/>
      <c r="T2025" s="170"/>
      <c r="U2025" s="170"/>
      <c r="V2025" s="170"/>
      <c r="W2025" s="170"/>
      <c r="X2025" s="170"/>
      <c r="Y2025" s="170"/>
      <c r="Z2025" s="170"/>
      <c r="AA2025" s="170"/>
      <c r="AB2025" s="170"/>
      <c r="AC2025" s="170"/>
      <c r="AD2025" s="170"/>
      <c r="AE2025" s="170"/>
      <c r="AF2025" s="170"/>
      <c r="AG2025" s="170"/>
      <c r="AH2025" s="170"/>
      <c r="AI2025" s="170"/>
      <c r="AJ2025" s="170"/>
      <c r="AK2025" s="170"/>
      <c r="AL2025" s="170"/>
      <c r="AM2025" s="170"/>
      <c r="AN2025" s="170"/>
      <c r="AO2025" s="170"/>
      <c r="AP2025" s="170"/>
      <c r="AQ2025" s="170"/>
      <c r="AR2025" s="170"/>
      <c r="AS2025" s="170"/>
      <c r="AT2025" s="170"/>
      <c r="AU2025" s="170"/>
      <c r="AV2025" s="170"/>
      <c r="AW2025" s="170"/>
      <c r="AX2025" s="170"/>
      <c r="AY2025" s="170"/>
      <c r="AZ2025" s="170"/>
      <c r="BA2025" s="170"/>
      <c r="BB2025" s="170"/>
      <c r="BC2025" s="170"/>
      <c r="BD2025" s="170"/>
      <c r="BE2025" s="170"/>
      <c r="BF2025" s="170"/>
      <c r="BG2025" s="170"/>
      <c r="BH2025" s="170"/>
      <c r="BI2025" s="170"/>
      <c r="BJ2025" s="170"/>
      <c r="BK2025" s="170"/>
      <c r="BL2025" s="170"/>
      <c r="BM2025" s="170"/>
      <c r="BN2025" s="170"/>
      <c r="BO2025" s="170"/>
      <c r="BP2025" s="170"/>
      <c r="BQ2025" s="170"/>
      <c r="BR2025" s="170"/>
      <c r="BS2025" s="170"/>
      <c r="BT2025" s="170"/>
      <c r="BU2025" s="170"/>
      <c r="BV2025" s="170"/>
      <c r="BW2025" s="170"/>
      <c r="BX2025" s="170"/>
      <c r="BY2025" s="170"/>
      <c r="BZ2025" s="170"/>
      <c r="CA2025" s="170"/>
      <c r="CB2025" s="170"/>
      <c r="CC2025" s="170"/>
      <c r="CD2025" s="170"/>
      <c r="CE2025" s="170"/>
      <c r="CF2025" s="170"/>
      <c r="CG2025" s="170"/>
      <c r="CH2025" s="170"/>
      <c r="CI2025" s="170"/>
      <c r="CJ2025" s="170"/>
      <c r="CK2025" s="170"/>
    </row>
    <row r="2026" spans="2:89" x14ac:dyDescent="0.35">
      <c r="B2026" s="171" t="s">
        <v>461</v>
      </c>
      <c r="E2026" s="8"/>
      <c r="H2026" s="170"/>
      <c r="I2026" s="172"/>
      <c r="J2026" s="172"/>
      <c r="K2026" s="193"/>
      <c r="L2026" s="193"/>
      <c r="M2026" s="193"/>
      <c r="N2026" s="193"/>
      <c r="O2026" s="193"/>
      <c r="P2026" s="193"/>
      <c r="R2026" s="194"/>
      <c r="S2026" s="195" t="str">
        <f t="shared" ref="S2026:AX2026" si="2402">S$20</f>
        <v>S$16</v>
      </c>
      <c r="T2026" s="195" t="str">
        <f t="shared" si="2402"/>
        <v>T$16</v>
      </c>
      <c r="U2026" s="195" t="str">
        <f t="shared" si="2402"/>
        <v>U$16</v>
      </c>
      <c r="V2026" s="195" t="str">
        <f t="shared" si="2402"/>
        <v>V$16</v>
      </c>
      <c r="W2026" s="195" t="str">
        <f t="shared" si="2402"/>
        <v>W$16</v>
      </c>
      <c r="X2026" s="195" t="str">
        <f t="shared" si="2402"/>
        <v>X$16</v>
      </c>
      <c r="Y2026" s="195" t="str">
        <f t="shared" si="2402"/>
        <v>Y$16</v>
      </c>
      <c r="Z2026" s="195" t="str">
        <f t="shared" si="2402"/>
        <v>Z$16</v>
      </c>
      <c r="AA2026" s="195" t="str">
        <f t="shared" si="2402"/>
        <v>AA$16</v>
      </c>
      <c r="AB2026" s="195" t="str">
        <f t="shared" si="2402"/>
        <v>AB$16</v>
      </c>
      <c r="AC2026" s="195" t="str">
        <f t="shared" si="2402"/>
        <v>AC$16</v>
      </c>
      <c r="AD2026" s="195" t="str">
        <f t="shared" si="2402"/>
        <v>AD$16</v>
      </c>
      <c r="AE2026" s="195" t="str">
        <f t="shared" si="2402"/>
        <v>AE$16</v>
      </c>
      <c r="AF2026" s="195" t="str">
        <f t="shared" si="2402"/>
        <v>AF$16</v>
      </c>
      <c r="AG2026" s="195" t="str">
        <f t="shared" si="2402"/>
        <v>AG$16</v>
      </c>
      <c r="AH2026" s="195" t="str">
        <f t="shared" si="2402"/>
        <v>AH$16</v>
      </c>
      <c r="AI2026" s="195" t="str">
        <f t="shared" si="2402"/>
        <v>AI$16</v>
      </c>
      <c r="AJ2026" s="195" t="str">
        <f t="shared" si="2402"/>
        <v>AJ$16</v>
      </c>
      <c r="AK2026" s="195" t="str">
        <f t="shared" si="2402"/>
        <v>AK$16</v>
      </c>
      <c r="AL2026" s="195" t="str">
        <f t="shared" si="2402"/>
        <v>AL$16</v>
      </c>
      <c r="AM2026" s="195" t="str">
        <f t="shared" si="2402"/>
        <v>AM$16</v>
      </c>
      <c r="AN2026" s="195" t="str">
        <f t="shared" si="2402"/>
        <v>AN$16</v>
      </c>
      <c r="AO2026" s="195" t="str">
        <f t="shared" si="2402"/>
        <v>AO$16</v>
      </c>
      <c r="AP2026" s="195" t="str">
        <f t="shared" si="2402"/>
        <v>AP$16</v>
      </c>
      <c r="AQ2026" s="195" t="str">
        <f t="shared" si="2402"/>
        <v>AQ$16</v>
      </c>
      <c r="AR2026" s="195" t="str">
        <f t="shared" si="2402"/>
        <v>AR$16</v>
      </c>
      <c r="AS2026" s="195" t="str">
        <f t="shared" si="2402"/>
        <v>AS$16</v>
      </c>
      <c r="AT2026" s="195" t="str">
        <f t="shared" si="2402"/>
        <v>AT$16</v>
      </c>
      <c r="AU2026" s="195" t="str">
        <f t="shared" si="2402"/>
        <v>AU$16</v>
      </c>
      <c r="AV2026" s="195" t="str">
        <f t="shared" si="2402"/>
        <v>AV$16</v>
      </c>
      <c r="AW2026" s="195" t="str">
        <f t="shared" si="2402"/>
        <v>AW$16</v>
      </c>
      <c r="AX2026" s="195" t="str">
        <f t="shared" si="2402"/>
        <v>AX$16</v>
      </c>
      <c r="AY2026" s="195" t="str">
        <f t="shared" ref="AY2026:CD2026" si="2403">AY$20</f>
        <v>AY$16</v>
      </c>
      <c r="AZ2026" s="195" t="str">
        <f t="shared" si="2403"/>
        <v>AZ$16</v>
      </c>
      <c r="BA2026" s="195" t="str">
        <f t="shared" si="2403"/>
        <v>BA$16</v>
      </c>
      <c r="BB2026" s="195" t="str">
        <f t="shared" si="2403"/>
        <v>BB$16</v>
      </c>
      <c r="BC2026" s="195" t="str">
        <f t="shared" si="2403"/>
        <v>BC$16</v>
      </c>
      <c r="BD2026" s="195" t="str">
        <f t="shared" si="2403"/>
        <v>BD$16</v>
      </c>
      <c r="BE2026" s="195" t="str">
        <f t="shared" si="2403"/>
        <v>BE$16</v>
      </c>
      <c r="BF2026" s="195" t="str">
        <f t="shared" si="2403"/>
        <v>BF$16</v>
      </c>
      <c r="BG2026" s="195" t="str">
        <f t="shared" si="2403"/>
        <v>BG$16</v>
      </c>
      <c r="BH2026" s="195" t="str">
        <f t="shared" si="2403"/>
        <v>BH$16</v>
      </c>
      <c r="BI2026" s="195" t="str">
        <f t="shared" si="2403"/>
        <v>BI$16</v>
      </c>
      <c r="BJ2026" s="195" t="str">
        <f t="shared" si="2403"/>
        <v>BJ$16</v>
      </c>
      <c r="BK2026" s="195" t="str">
        <f t="shared" si="2403"/>
        <v>BK$16</v>
      </c>
      <c r="BL2026" s="195" t="str">
        <f t="shared" si="2403"/>
        <v>BL$16</v>
      </c>
      <c r="BM2026" s="195" t="str">
        <f t="shared" si="2403"/>
        <v>BM$16</v>
      </c>
      <c r="BN2026" s="195" t="str">
        <f t="shared" si="2403"/>
        <v>BN$16</v>
      </c>
      <c r="BO2026" s="195" t="str">
        <f t="shared" si="2403"/>
        <v>BO$16</v>
      </c>
      <c r="BP2026" s="195" t="str">
        <f t="shared" si="2403"/>
        <v>BP$16</v>
      </c>
      <c r="BQ2026" s="195" t="str">
        <f t="shared" si="2403"/>
        <v>BQ$16</v>
      </c>
      <c r="BR2026" s="195" t="str">
        <f t="shared" si="2403"/>
        <v>BR$16</v>
      </c>
      <c r="BS2026" s="195" t="str">
        <f t="shared" si="2403"/>
        <v>BS$16</v>
      </c>
      <c r="BT2026" s="195" t="str">
        <f t="shared" si="2403"/>
        <v>BT$16</v>
      </c>
      <c r="BU2026" s="195" t="str">
        <f t="shared" si="2403"/>
        <v>BU$16</v>
      </c>
      <c r="BV2026" s="195" t="str">
        <f t="shared" si="2403"/>
        <v>BV$16</v>
      </c>
      <c r="BW2026" s="195" t="str">
        <f t="shared" si="2403"/>
        <v>BW$16</v>
      </c>
      <c r="BX2026" s="195" t="str">
        <f t="shared" si="2403"/>
        <v>BX$16</v>
      </c>
      <c r="BY2026" s="195" t="str">
        <f t="shared" si="2403"/>
        <v>BY$16</v>
      </c>
      <c r="BZ2026" s="195" t="str">
        <f t="shared" si="2403"/>
        <v>BZ$16</v>
      </c>
      <c r="CA2026" s="195" t="str">
        <f t="shared" si="2403"/>
        <v>CA$16</v>
      </c>
      <c r="CB2026" s="195" t="str">
        <f t="shared" si="2403"/>
        <v>CB$16</v>
      </c>
      <c r="CC2026" s="195" t="str">
        <f t="shared" si="2403"/>
        <v>CC$16</v>
      </c>
      <c r="CD2026" s="195" t="str">
        <f t="shared" si="2403"/>
        <v>CD$16</v>
      </c>
      <c r="CE2026" s="195" t="str">
        <f t="shared" ref="CE2026:CK2026" si="2404">CE$20</f>
        <v>CE$16</v>
      </c>
      <c r="CF2026" s="195" t="str">
        <f t="shared" si="2404"/>
        <v>CF$16</v>
      </c>
      <c r="CG2026" s="195" t="str">
        <f t="shared" si="2404"/>
        <v>CG$16</v>
      </c>
      <c r="CH2026" s="195" t="str">
        <f t="shared" si="2404"/>
        <v>CH$16</v>
      </c>
      <c r="CI2026" s="195" t="str">
        <f t="shared" si="2404"/>
        <v>CI$16</v>
      </c>
      <c r="CJ2026" s="195" t="str">
        <f t="shared" si="2404"/>
        <v>CJ$16</v>
      </c>
      <c r="CK2026" s="195" t="str">
        <f t="shared" si="2404"/>
        <v>CK$16</v>
      </c>
    </row>
    <row r="2027" spans="2:89" x14ac:dyDescent="0.35">
      <c r="B2027" s="171" t="s">
        <v>462</v>
      </c>
      <c r="E2027" s="8"/>
      <c r="H2027" s="196"/>
      <c r="I2027" s="197"/>
      <c r="J2027" s="197"/>
      <c r="K2027" s="198"/>
      <c r="L2027" s="198"/>
      <c r="M2027" s="198"/>
      <c r="N2027" s="198"/>
      <c r="O2027" s="198"/>
      <c r="P2027" s="198"/>
      <c r="R2027" s="198"/>
      <c r="S2027" s="195" t="str">
        <f t="shared" ref="S2027:AX2027" si="2405">S$21</f>
        <v>S$17</v>
      </c>
      <c r="T2027" s="195" t="str">
        <f t="shared" si="2405"/>
        <v>T$17</v>
      </c>
      <c r="U2027" s="195" t="str">
        <f t="shared" si="2405"/>
        <v>U$17</v>
      </c>
      <c r="V2027" s="195" t="str">
        <f t="shared" si="2405"/>
        <v>V$17</v>
      </c>
      <c r="W2027" s="195" t="str">
        <f t="shared" si="2405"/>
        <v>W$17</v>
      </c>
      <c r="X2027" s="195" t="str">
        <f t="shared" si="2405"/>
        <v>X$17</v>
      </c>
      <c r="Y2027" s="195" t="str">
        <f t="shared" si="2405"/>
        <v>Y$17</v>
      </c>
      <c r="Z2027" s="195" t="str">
        <f t="shared" si="2405"/>
        <v>Z$17</v>
      </c>
      <c r="AA2027" s="195" t="str">
        <f t="shared" si="2405"/>
        <v>AA$17</v>
      </c>
      <c r="AB2027" s="195" t="str">
        <f t="shared" si="2405"/>
        <v>AB$17</v>
      </c>
      <c r="AC2027" s="195" t="str">
        <f t="shared" si="2405"/>
        <v>AC$17</v>
      </c>
      <c r="AD2027" s="195" t="str">
        <f t="shared" si="2405"/>
        <v>AD$17</v>
      </c>
      <c r="AE2027" s="195" t="str">
        <f t="shared" si="2405"/>
        <v>AE$17</v>
      </c>
      <c r="AF2027" s="195" t="str">
        <f t="shared" si="2405"/>
        <v>AF$17</v>
      </c>
      <c r="AG2027" s="195" t="str">
        <f t="shared" si="2405"/>
        <v>AG$17</v>
      </c>
      <c r="AH2027" s="195" t="str">
        <f t="shared" si="2405"/>
        <v>AH$17</v>
      </c>
      <c r="AI2027" s="195" t="str">
        <f t="shared" si="2405"/>
        <v>AI$17</v>
      </c>
      <c r="AJ2027" s="195" t="str">
        <f t="shared" si="2405"/>
        <v>AJ$17</v>
      </c>
      <c r="AK2027" s="195" t="str">
        <f t="shared" si="2405"/>
        <v>AK$17</v>
      </c>
      <c r="AL2027" s="195" t="str">
        <f t="shared" si="2405"/>
        <v>AL$17</v>
      </c>
      <c r="AM2027" s="195" t="str">
        <f t="shared" si="2405"/>
        <v>AM$17</v>
      </c>
      <c r="AN2027" s="195" t="str">
        <f t="shared" si="2405"/>
        <v>AN$17</v>
      </c>
      <c r="AO2027" s="195" t="str">
        <f t="shared" si="2405"/>
        <v>AO$17</v>
      </c>
      <c r="AP2027" s="195" t="str">
        <f t="shared" si="2405"/>
        <v>AP$17</v>
      </c>
      <c r="AQ2027" s="195" t="str">
        <f t="shared" si="2405"/>
        <v>AQ$17</v>
      </c>
      <c r="AR2027" s="195" t="str">
        <f t="shared" si="2405"/>
        <v>AR$17</v>
      </c>
      <c r="AS2027" s="195" t="str">
        <f t="shared" si="2405"/>
        <v>AS$17</v>
      </c>
      <c r="AT2027" s="195" t="str">
        <f t="shared" si="2405"/>
        <v>AT$17</v>
      </c>
      <c r="AU2027" s="195" t="str">
        <f t="shared" si="2405"/>
        <v>AU$17</v>
      </c>
      <c r="AV2027" s="195" t="str">
        <f t="shared" si="2405"/>
        <v>AV$17</v>
      </c>
      <c r="AW2027" s="195" t="str">
        <f t="shared" si="2405"/>
        <v>AW$17</v>
      </c>
      <c r="AX2027" s="195" t="str">
        <f t="shared" si="2405"/>
        <v>AX$17</v>
      </c>
      <c r="AY2027" s="195" t="str">
        <f t="shared" ref="AY2027:CD2027" si="2406">AY$21</f>
        <v>AY$17</v>
      </c>
      <c r="AZ2027" s="195" t="str">
        <f t="shared" si="2406"/>
        <v>AZ$17</v>
      </c>
      <c r="BA2027" s="195" t="str">
        <f t="shared" si="2406"/>
        <v>BA$17</v>
      </c>
      <c r="BB2027" s="195" t="str">
        <f t="shared" si="2406"/>
        <v>BB$17</v>
      </c>
      <c r="BC2027" s="195" t="str">
        <f t="shared" si="2406"/>
        <v>BC$17</v>
      </c>
      <c r="BD2027" s="195" t="str">
        <f t="shared" si="2406"/>
        <v>BD$17</v>
      </c>
      <c r="BE2027" s="195" t="str">
        <f t="shared" si="2406"/>
        <v>BE$17</v>
      </c>
      <c r="BF2027" s="195" t="str">
        <f t="shared" si="2406"/>
        <v>BF$17</v>
      </c>
      <c r="BG2027" s="195" t="str">
        <f t="shared" si="2406"/>
        <v>BG$17</v>
      </c>
      <c r="BH2027" s="195" t="str">
        <f t="shared" si="2406"/>
        <v>BH$17</v>
      </c>
      <c r="BI2027" s="195" t="str">
        <f t="shared" si="2406"/>
        <v>BI$17</v>
      </c>
      <c r="BJ2027" s="195" t="str">
        <f t="shared" si="2406"/>
        <v>BJ$17</v>
      </c>
      <c r="BK2027" s="195" t="str">
        <f t="shared" si="2406"/>
        <v>BK$17</v>
      </c>
      <c r="BL2027" s="195" t="str">
        <f t="shared" si="2406"/>
        <v>BL$17</v>
      </c>
      <c r="BM2027" s="195" t="str">
        <f t="shared" si="2406"/>
        <v>BM$17</v>
      </c>
      <c r="BN2027" s="195" t="str">
        <f t="shared" si="2406"/>
        <v>BN$17</v>
      </c>
      <c r="BO2027" s="195" t="str">
        <f t="shared" si="2406"/>
        <v>BO$17</v>
      </c>
      <c r="BP2027" s="195" t="str">
        <f t="shared" si="2406"/>
        <v>BP$17</v>
      </c>
      <c r="BQ2027" s="195" t="str">
        <f t="shared" si="2406"/>
        <v>BQ$17</v>
      </c>
      <c r="BR2027" s="195" t="str">
        <f t="shared" si="2406"/>
        <v>BR$17</v>
      </c>
      <c r="BS2027" s="195" t="str">
        <f t="shared" si="2406"/>
        <v>BS$17</v>
      </c>
      <c r="BT2027" s="195" t="str">
        <f t="shared" si="2406"/>
        <v>BT$17</v>
      </c>
      <c r="BU2027" s="195" t="str">
        <f t="shared" si="2406"/>
        <v>BU$17</v>
      </c>
      <c r="BV2027" s="195" t="str">
        <f t="shared" si="2406"/>
        <v>BV$17</v>
      </c>
      <c r="BW2027" s="195" t="str">
        <f t="shared" si="2406"/>
        <v>BW$17</v>
      </c>
      <c r="BX2027" s="195" t="str">
        <f t="shared" si="2406"/>
        <v>BX$17</v>
      </c>
      <c r="BY2027" s="195" t="str">
        <f t="shared" si="2406"/>
        <v>BY$17</v>
      </c>
      <c r="BZ2027" s="195" t="str">
        <f t="shared" si="2406"/>
        <v>BZ$17</v>
      </c>
      <c r="CA2027" s="195" t="str">
        <f t="shared" si="2406"/>
        <v>CA$17</v>
      </c>
      <c r="CB2027" s="195" t="str">
        <f t="shared" si="2406"/>
        <v>CB$17</v>
      </c>
      <c r="CC2027" s="195" t="str">
        <f t="shared" si="2406"/>
        <v>CC$17</v>
      </c>
      <c r="CD2027" s="195" t="str">
        <f t="shared" si="2406"/>
        <v>CD$17</v>
      </c>
      <c r="CE2027" s="195" t="str">
        <f t="shared" ref="CE2027:CK2027" si="2407">CE$21</f>
        <v>CE$17</v>
      </c>
      <c r="CF2027" s="195" t="str">
        <f t="shared" si="2407"/>
        <v>CF$17</v>
      </c>
      <c r="CG2027" s="195" t="str">
        <f t="shared" si="2407"/>
        <v>CG$17</v>
      </c>
      <c r="CH2027" s="195" t="str">
        <f t="shared" si="2407"/>
        <v>CH$17</v>
      </c>
      <c r="CI2027" s="195" t="str">
        <f t="shared" si="2407"/>
        <v>CI$17</v>
      </c>
      <c r="CJ2027" s="195" t="str">
        <f t="shared" si="2407"/>
        <v>CJ$17</v>
      </c>
      <c r="CK2027" s="195" t="str">
        <f t="shared" si="2407"/>
        <v>CK$17</v>
      </c>
    </row>
    <row r="2028" spans="2:89" x14ac:dyDescent="0.35">
      <c r="B2028" s="171" t="s">
        <v>491</v>
      </c>
      <c r="E2028" s="8"/>
      <c r="H2028" s="196"/>
      <c r="I2028" s="197"/>
      <c r="J2028" s="197"/>
      <c r="K2028" s="198"/>
      <c r="L2028" s="198"/>
      <c r="M2028" s="198"/>
      <c r="N2028" s="198"/>
      <c r="O2028" s="198"/>
      <c r="P2028" s="198"/>
      <c r="R2028" s="198"/>
      <c r="S2028" s="186"/>
      <c r="T2028" s="186"/>
      <c r="U2028" s="186"/>
      <c r="V2028" s="186"/>
      <c r="W2028" s="186"/>
      <c r="X2028" s="186"/>
      <c r="Y2028" s="186"/>
      <c r="Z2028" s="186"/>
      <c r="AA2028" s="186"/>
      <c r="AB2028" s="186"/>
      <c r="AC2028" s="186"/>
      <c r="AD2028" s="186"/>
      <c r="AE2028" s="186"/>
      <c r="AF2028" s="186"/>
      <c r="AG2028" s="186"/>
      <c r="AH2028" s="186"/>
      <c r="AI2028" s="186"/>
      <c r="AJ2028" s="186"/>
      <c r="AK2028" s="186"/>
      <c r="AL2028" s="186"/>
      <c r="AM2028" s="186"/>
      <c r="AN2028" s="186"/>
      <c r="AO2028" s="186"/>
      <c r="AP2028" s="186"/>
      <c r="AQ2028" s="186"/>
      <c r="AR2028" s="186"/>
      <c r="AS2028" s="186"/>
      <c r="AT2028" s="186"/>
      <c r="AU2028" s="186"/>
      <c r="AV2028" s="186"/>
      <c r="AW2028" s="186"/>
      <c r="AX2028" s="186"/>
      <c r="AY2028" s="186"/>
      <c r="AZ2028" s="186"/>
      <c r="BA2028" s="186"/>
      <c r="BB2028" s="186"/>
      <c r="BC2028" s="186"/>
      <c r="BD2028" s="186"/>
      <c r="BE2028" s="186"/>
      <c r="BF2028" s="186"/>
      <c r="BG2028" s="186"/>
      <c r="BH2028" s="186"/>
      <c r="BI2028" s="186"/>
      <c r="BJ2028" s="186"/>
      <c r="BK2028" s="186"/>
      <c r="BL2028" s="186"/>
      <c r="BM2028" s="186"/>
      <c r="BN2028" s="186"/>
      <c r="BO2028" s="186"/>
      <c r="BP2028" s="186"/>
      <c r="BQ2028" s="186"/>
      <c r="BR2028" s="186"/>
      <c r="BS2028" s="186"/>
      <c r="BT2028" s="186"/>
      <c r="BU2028" s="186"/>
      <c r="BV2028" s="186"/>
      <c r="BW2028" s="186"/>
      <c r="BX2028" s="186"/>
      <c r="BY2028" s="186"/>
      <c r="BZ2028" s="186"/>
      <c r="CA2028" s="186"/>
      <c r="CB2028" s="186"/>
      <c r="CC2028" s="186"/>
      <c r="CD2028" s="186"/>
      <c r="CE2028" s="186"/>
      <c r="CF2028" s="186"/>
      <c r="CG2028" s="186"/>
      <c r="CH2028" s="186"/>
      <c r="CI2028" s="186"/>
      <c r="CJ2028" s="186"/>
      <c r="CK2028" s="186"/>
    </row>
    <row r="2029" spans="2:89" x14ac:dyDescent="0.35">
      <c r="B2029" s="171" t="s">
        <v>505</v>
      </c>
      <c r="E2029" s="8"/>
      <c r="H2029" s="196"/>
      <c r="I2029" s="197"/>
      <c r="J2029" s="197"/>
      <c r="K2029" s="198"/>
      <c r="L2029" s="198"/>
      <c r="M2029" s="198"/>
      <c r="N2029" s="198"/>
      <c r="O2029" s="198"/>
      <c r="P2029" s="198"/>
      <c r="R2029" s="198"/>
      <c r="S2029" s="186"/>
      <c r="T2029" s="186"/>
      <c r="U2029" s="186"/>
      <c r="V2029" s="186"/>
      <c r="W2029" s="186"/>
      <c r="X2029" s="186"/>
      <c r="Y2029" s="186"/>
      <c r="Z2029" s="186"/>
      <c r="AA2029" s="186"/>
      <c r="AB2029" s="186"/>
      <c r="AC2029" s="186"/>
      <c r="AD2029" s="186"/>
      <c r="AE2029" s="186"/>
      <c r="AF2029" s="186"/>
      <c r="AG2029" s="186"/>
      <c r="AH2029" s="186"/>
      <c r="AI2029" s="186"/>
      <c r="AJ2029" s="186"/>
      <c r="AK2029" s="186"/>
      <c r="AL2029" s="186"/>
      <c r="AM2029" s="186"/>
      <c r="AN2029" s="186"/>
      <c r="AO2029" s="186"/>
      <c r="AP2029" s="186"/>
      <c r="AQ2029" s="186"/>
      <c r="AR2029" s="186"/>
      <c r="AS2029" s="186"/>
      <c r="AT2029" s="186"/>
      <c r="AU2029" s="186"/>
      <c r="AV2029" s="186"/>
      <c r="AW2029" s="186"/>
      <c r="AX2029" s="186"/>
      <c r="AY2029" s="186"/>
      <c r="AZ2029" s="186"/>
      <c r="BA2029" s="186"/>
      <c r="BB2029" s="186"/>
      <c r="BC2029" s="186"/>
      <c r="BD2029" s="186"/>
      <c r="BE2029" s="186"/>
      <c r="BF2029" s="186"/>
      <c r="BG2029" s="186"/>
      <c r="BH2029" s="186"/>
      <c r="BI2029" s="186"/>
      <c r="BJ2029" s="186"/>
      <c r="BK2029" s="186"/>
      <c r="BL2029" s="186"/>
      <c r="BM2029" s="186"/>
      <c r="BN2029" s="186"/>
      <c r="BO2029" s="186"/>
      <c r="BP2029" s="186"/>
      <c r="BQ2029" s="186"/>
      <c r="BR2029" s="186"/>
      <c r="BS2029" s="186"/>
      <c r="BT2029" s="186"/>
      <c r="BU2029" s="186"/>
      <c r="BV2029" s="186"/>
      <c r="BW2029" s="186"/>
      <c r="BX2029" s="186"/>
      <c r="BY2029" s="186"/>
      <c r="BZ2029" s="186"/>
      <c r="CA2029" s="186"/>
      <c r="CB2029" s="186"/>
      <c r="CC2029" s="186"/>
      <c r="CD2029" s="186"/>
      <c r="CE2029" s="186"/>
      <c r="CF2029" s="186"/>
      <c r="CG2029" s="186"/>
      <c r="CH2029" s="186"/>
      <c r="CI2029" s="186"/>
      <c r="CJ2029" s="186"/>
      <c r="CK2029" s="186"/>
    </row>
    <row r="2030" spans="2:89" x14ac:dyDescent="0.35">
      <c r="B2030" s="171" t="s">
        <v>463</v>
      </c>
      <c r="E2030" s="8"/>
      <c r="H2030" s="196"/>
      <c r="I2030" s="197"/>
      <c r="J2030" s="197"/>
      <c r="K2030" s="198"/>
      <c r="L2030" s="198"/>
      <c r="M2030" s="198"/>
      <c r="N2030" s="198"/>
      <c r="O2030" s="198"/>
      <c r="P2030" s="198"/>
      <c r="R2030" s="198"/>
      <c r="S2030" s="186" t="str">
        <f t="shared" ref="S2030:AX2030" si="2408">S$22</f>
        <v>S$18</v>
      </c>
      <c r="T2030" s="186" t="str">
        <f t="shared" si="2408"/>
        <v>T$18</v>
      </c>
      <c r="U2030" s="186" t="str">
        <f t="shared" si="2408"/>
        <v>U$18</v>
      </c>
      <c r="V2030" s="186" t="str">
        <f t="shared" si="2408"/>
        <v>V$18</v>
      </c>
      <c r="W2030" s="186" t="str">
        <f t="shared" si="2408"/>
        <v>W$18</v>
      </c>
      <c r="X2030" s="186" t="str">
        <f t="shared" si="2408"/>
        <v>X$18</v>
      </c>
      <c r="Y2030" s="186" t="str">
        <f t="shared" si="2408"/>
        <v>Y$18</v>
      </c>
      <c r="Z2030" s="186" t="str">
        <f t="shared" si="2408"/>
        <v>Z$18</v>
      </c>
      <c r="AA2030" s="186" t="str">
        <f t="shared" si="2408"/>
        <v>AA$18</v>
      </c>
      <c r="AB2030" s="186" t="str">
        <f t="shared" si="2408"/>
        <v>AB$18</v>
      </c>
      <c r="AC2030" s="186" t="str">
        <f t="shared" si="2408"/>
        <v>AC$18</v>
      </c>
      <c r="AD2030" s="186" t="str">
        <f t="shared" si="2408"/>
        <v>AD$18</v>
      </c>
      <c r="AE2030" s="186" t="str">
        <f t="shared" si="2408"/>
        <v>AE$18</v>
      </c>
      <c r="AF2030" s="186" t="str">
        <f t="shared" si="2408"/>
        <v>AF$18</v>
      </c>
      <c r="AG2030" s="186" t="str">
        <f t="shared" si="2408"/>
        <v>AG$18</v>
      </c>
      <c r="AH2030" s="186" t="str">
        <f t="shared" si="2408"/>
        <v>AH$18</v>
      </c>
      <c r="AI2030" s="186" t="str">
        <f t="shared" si="2408"/>
        <v>AI$18</v>
      </c>
      <c r="AJ2030" s="186" t="str">
        <f t="shared" si="2408"/>
        <v>AJ$18</v>
      </c>
      <c r="AK2030" s="186" t="str">
        <f t="shared" si="2408"/>
        <v>AK$18</v>
      </c>
      <c r="AL2030" s="186" t="str">
        <f t="shared" si="2408"/>
        <v>AL$18</v>
      </c>
      <c r="AM2030" s="186" t="str">
        <f t="shared" si="2408"/>
        <v>AM$18</v>
      </c>
      <c r="AN2030" s="186" t="str">
        <f t="shared" si="2408"/>
        <v>AN$18</v>
      </c>
      <c r="AO2030" s="186" t="str">
        <f t="shared" si="2408"/>
        <v>AO$18</v>
      </c>
      <c r="AP2030" s="186" t="str">
        <f t="shared" si="2408"/>
        <v>AP$18</v>
      </c>
      <c r="AQ2030" s="186" t="str">
        <f t="shared" si="2408"/>
        <v>AQ$18</v>
      </c>
      <c r="AR2030" s="186" t="str">
        <f t="shared" si="2408"/>
        <v>AR$18</v>
      </c>
      <c r="AS2030" s="186" t="str">
        <f t="shared" si="2408"/>
        <v>AS$18</v>
      </c>
      <c r="AT2030" s="186" t="str">
        <f t="shared" si="2408"/>
        <v>AT$18</v>
      </c>
      <c r="AU2030" s="186" t="str">
        <f t="shared" si="2408"/>
        <v>AU$18</v>
      </c>
      <c r="AV2030" s="186" t="str">
        <f t="shared" si="2408"/>
        <v>AV$18</v>
      </c>
      <c r="AW2030" s="186" t="str">
        <f t="shared" si="2408"/>
        <v>AW$18</v>
      </c>
      <c r="AX2030" s="186" t="str">
        <f t="shared" si="2408"/>
        <v>AX$18</v>
      </c>
      <c r="AY2030" s="186" t="str">
        <f t="shared" ref="AY2030:CD2030" si="2409">AY$22</f>
        <v>AY$18</v>
      </c>
      <c r="AZ2030" s="186" t="str">
        <f t="shared" si="2409"/>
        <v>AZ$18</v>
      </c>
      <c r="BA2030" s="186" t="str">
        <f t="shared" si="2409"/>
        <v>BA$18</v>
      </c>
      <c r="BB2030" s="186" t="str">
        <f t="shared" si="2409"/>
        <v>BB$18</v>
      </c>
      <c r="BC2030" s="186" t="str">
        <f t="shared" si="2409"/>
        <v>BC$18</v>
      </c>
      <c r="BD2030" s="186" t="str">
        <f t="shared" si="2409"/>
        <v>BD$18</v>
      </c>
      <c r="BE2030" s="186" t="str">
        <f t="shared" si="2409"/>
        <v>BE$18</v>
      </c>
      <c r="BF2030" s="186" t="str">
        <f t="shared" si="2409"/>
        <v>BF$18</v>
      </c>
      <c r="BG2030" s="186" t="str">
        <f t="shared" si="2409"/>
        <v>BG$18</v>
      </c>
      <c r="BH2030" s="186" t="str">
        <f t="shared" si="2409"/>
        <v>BH$18</v>
      </c>
      <c r="BI2030" s="186" t="str">
        <f t="shared" si="2409"/>
        <v>BI$18</v>
      </c>
      <c r="BJ2030" s="186" t="str">
        <f t="shared" si="2409"/>
        <v>BJ$18</v>
      </c>
      <c r="BK2030" s="186" t="str">
        <f t="shared" si="2409"/>
        <v>BK$18</v>
      </c>
      <c r="BL2030" s="186" t="str">
        <f t="shared" si="2409"/>
        <v>BL$18</v>
      </c>
      <c r="BM2030" s="186" t="str">
        <f t="shared" si="2409"/>
        <v>BM$18</v>
      </c>
      <c r="BN2030" s="186" t="str">
        <f t="shared" si="2409"/>
        <v>BN$18</v>
      </c>
      <c r="BO2030" s="186" t="str">
        <f t="shared" si="2409"/>
        <v>BO$18</v>
      </c>
      <c r="BP2030" s="186" t="str">
        <f t="shared" si="2409"/>
        <v>BP$18</v>
      </c>
      <c r="BQ2030" s="186" t="str">
        <f t="shared" si="2409"/>
        <v>BQ$18</v>
      </c>
      <c r="BR2030" s="186" t="str">
        <f t="shared" si="2409"/>
        <v>BR$18</v>
      </c>
      <c r="BS2030" s="186" t="str">
        <f t="shared" si="2409"/>
        <v>BS$18</v>
      </c>
      <c r="BT2030" s="186" t="str">
        <f t="shared" si="2409"/>
        <v>BT$18</v>
      </c>
      <c r="BU2030" s="186" t="str">
        <f t="shared" si="2409"/>
        <v>BU$18</v>
      </c>
      <c r="BV2030" s="186" t="str">
        <f t="shared" si="2409"/>
        <v>BV$18</v>
      </c>
      <c r="BW2030" s="186" t="str">
        <f t="shared" si="2409"/>
        <v>BW$18</v>
      </c>
      <c r="BX2030" s="186" t="str">
        <f t="shared" si="2409"/>
        <v>BX$18</v>
      </c>
      <c r="BY2030" s="186" t="str">
        <f t="shared" si="2409"/>
        <v>BY$18</v>
      </c>
      <c r="BZ2030" s="186" t="str">
        <f t="shared" si="2409"/>
        <v>BZ$18</v>
      </c>
      <c r="CA2030" s="186" t="str">
        <f t="shared" si="2409"/>
        <v>CA$18</v>
      </c>
      <c r="CB2030" s="186" t="str">
        <f t="shared" si="2409"/>
        <v>CB$18</v>
      </c>
      <c r="CC2030" s="186" t="str">
        <f t="shared" si="2409"/>
        <v>CC$18</v>
      </c>
      <c r="CD2030" s="186" t="str">
        <f t="shared" si="2409"/>
        <v>CD$18</v>
      </c>
      <c r="CE2030" s="186" t="str">
        <f t="shared" ref="CE2030:CK2030" si="2410">CE$22</f>
        <v>CE$18</v>
      </c>
      <c r="CF2030" s="186" t="str">
        <f t="shared" si="2410"/>
        <v>CF$18</v>
      </c>
      <c r="CG2030" s="186" t="str">
        <f t="shared" si="2410"/>
        <v>CG$18</v>
      </c>
      <c r="CH2030" s="186" t="str">
        <f t="shared" si="2410"/>
        <v>CH$18</v>
      </c>
      <c r="CI2030" s="186" t="str">
        <f t="shared" si="2410"/>
        <v>CI$18</v>
      </c>
      <c r="CJ2030" s="186" t="str">
        <f t="shared" si="2410"/>
        <v>CJ$18</v>
      </c>
      <c r="CK2030" s="186" t="str">
        <f t="shared" si="2410"/>
        <v>CK$18</v>
      </c>
    </row>
    <row r="2031" spans="2:89" x14ac:dyDescent="0.35">
      <c r="B2031" s="171" t="s">
        <v>464</v>
      </c>
      <c r="E2031" s="8"/>
      <c r="H2031" s="196"/>
      <c r="I2031" s="197"/>
      <c r="J2031" s="197"/>
      <c r="K2031" s="198"/>
      <c r="L2031" s="198"/>
      <c r="M2031" s="198"/>
      <c r="N2031" s="198"/>
      <c r="O2031" s="198"/>
      <c r="P2031" s="198"/>
      <c r="R2031" s="198"/>
      <c r="S2031" s="186" t="str">
        <f t="shared" ref="S2031:AX2031" si="2411">S$23</f>
        <v>S$19</v>
      </c>
      <c r="T2031" s="186" t="str">
        <f t="shared" si="2411"/>
        <v>T$19</v>
      </c>
      <c r="U2031" s="186" t="str">
        <f t="shared" si="2411"/>
        <v>U$19</v>
      </c>
      <c r="V2031" s="186" t="str">
        <f t="shared" si="2411"/>
        <v>V$19</v>
      </c>
      <c r="W2031" s="186" t="str">
        <f t="shared" si="2411"/>
        <v>W$19</v>
      </c>
      <c r="X2031" s="186" t="str">
        <f t="shared" si="2411"/>
        <v>X$19</v>
      </c>
      <c r="Y2031" s="186" t="str">
        <f t="shared" si="2411"/>
        <v>Y$19</v>
      </c>
      <c r="Z2031" s="186" t="str">
        <f t="shared" si="2411"/>
        <v>Z$19</v>
      </c>
      <c r="AA2031" s="186" t="str">
        <f t="shared" si="2411"/>
        <v>AA$19</v>
      </c>
      <c r="AB2031" s="186" t="str">
        <f t="shared" si="2411"/>
        <v>AB$19</v>
      </c>
      <c r="AC2031" s="186" t="str">
        <f t="shared" si="2411"/>
        <v>AC$19</v>
      </c>
      <c r="AD2031" s="186" t="str">
        <f t="shared" si="2411"/>
        <v>AD$19</v>
      </c>
      <c r="AE2031" s="186" t="str">
        <f t="shared" si="2411"/>
        <v>AE$19</v>
      </c>
      <c r="AF2031" s="186" t="str">
        <f t="shared" si="2411"/>
        <v>AF$19</v>
      </c>
      <c r="AG2031" s="186" t="str">
        <f t="shared" si="2411"/>
        <v>AG$19</v>
      </c>
      <c r="AH2031" s="186" t="str">
        <f t="shared" si="2411"/>
        <v>AH$19</v>
      </c>
      <c r="AI2031" s="186" t="str">
        <f t="shared" si="2411"/>
        <v>AI$19</v>
      </c>
      <c r="AJ2031" s="186" t="str">
        <f t="shared" si="2411"/>
        <v>AJ$19</v>
      </c>
      <c r="AK2031" s="186" t="str">
        <f t="shared" si="2411"/>
        <v>AK$19</v>
      </c>
      <c r="AL2031" s="186" t="str">
        <f t="shared" si="2411"/>
        <v>AL$19</v>
      </c>
      <c r="AM2031" s="186" t="str">
        <f t="shared" si="2411"/>
        <v>AM$19</v>
      </c>
      <c r="AN2031" s="186" t="str">
        <f t="shared" si="2411"/>
        <v>AN$19</v>
      </c>
      <c r="AO2031" s="186" t="str">
        <f t="shared" si="2411"/>
        <v>AO$19</v>
      </c>
      <c r="AP2031" s="186" t="str">
        <f t="shared" si="2411"/>
        <v>AP$19</v>
      </c>
      <c r="AQ2031" s="186" t="str">
        <f t="shared" si="2411"/>
        <v>AQ$19</v>
      </c>
      <c r="AR2031" s="186" t="str">
        <f t="shared" si="2411"/>
        <v>AR$19</v>
      </c>
      <c r="AS2031" s="186" t="str">
        <f t="shared" si="2411"/>
        <v>AS$19</v>
      </c>
      <c r="AT2031" s="186" t="str">
        <f t="shared" si="2411"/>
        <v>AT$19</v>
      </c>
      <c r="AU2031" s="186" t="str">
        <f t="shared" si="2411"/>
        <v>AU$19</v>
      </c>
      <c r="AV2031" s="186" t="str">
        <f t="shared" si="2411"/>
        <v>AV$19</v>
      </c>
      <c r="AW2031" s="186" t="str">
        <f t="shared" si="2411"/>
        <v>AW$19</v>
      </c>
      <c r="AX2031" s="186" t="str">
        <f t="shared" si="2411"/>
        <v>AX$19</v>
      </c>
      <c r="AY2031" s="186" t="str">
        <f t="shared" ref="AY2031:CD2031" si="2412">AY$23</f>
        <v>AY$19</v>
      </c>
      <c r="AZ2031" s="186" t="str">
        <f t="shared" si="2412"/>
        <v>AZ$19</v>
      </c>
      <c r="BA2031" s="186" t="str">
        <f t="shared" si="2412"/>
        <v>BA$19</v>
      </c>
      <c r="BB2031" s="186" t="str">
        <f t="shared" si="2412"/>
        <v>BB$19</v>
      </c>
      <c r="BC2031" s="186" t="str">
        <f t="shared" si="2412"/>
        <v>BC$19</v>
      </c>
      <c r="BD2031" s="186" t="str">
        <f t="shared" si="2412"/>
        <v>BD$19</v>
      </c>
      <c r="BE2031" s="186" t="str">
        <f t="shared" si="2412"/>
        <v>BE$19</v>
      </c>
      <c r="BF2031" s="186" t="str">
        <f t="shared" si="2412"/>
        <v>BF$19</v>
      </c>
      <c r="BG2031" s="186" t="str">
        <f t="shared" si="2412"/>
        <v>BG$19</v>
      </c>
      <c r="BH2031" s="186" t="str">
        <f t="shared" si="2412"/>
        <v>BH$19</v>
      </c>
      <c r="BI2031" s="186" t="str">
        <f t="shared" si="2412"/>
        <v>BI$19</v>
      </c>
      <c r="BJ2031" s="186" t="str">
        <f t="shared" si="2412"/>
        <v>BJ$19</v>
      </c>
      <c r="BK2031" s="186" t="str">
        <f t="shared" si="2412"/>
        <v>BK$19</v>
      </c>
      <c r="BL2031" s="186" t="str">
        <f t="shared" si="2412"/>
        <v>BL$19</v>
      </c>
      <c r="BM2031" s="186" t="str">
        <f t="shared" si="2412"/>
        <v>BM$19</v>
      </c>
      <c r="BN2031" s="186" t="str">
        <f t="shared" si="2412"/>
        <v>BN$19</v>
      </c>
      <c r="BO2031" s="186" t="str">
        <f t="shared" si="2412"/>
        <v>BO$19</v>
      </c>
      <c r="BP2031" s="186" t="str">
        <f t="shared" si="2412"/>
        <v>BP$19</v>
      </c>
      <c r="BQ2031" s="186" t="str">
        <f t="shared" si="2412"/>
        <v>BQ$19</v>
      </c>
      <c r="BR2031" s="186" t="str">
        <f t="shared" si="2412"/>
        <v>BR$19</v>
      </c>
      <c r="BS2031" s="186" t="str">
        <f t="shared" si="2412"/>
        <v>BS$19</v>
      </c>
      <c r="BT2031" s="186" t="str">
        <f t="shared" si="2412"/>
        <v>BT$19</v>
      </c>
      <c r="BU2031" s="186" t="str">
        <f t="shared" si="2412"/>
        <v>BU$19</v>
      </c>
      <c r="BV2031" s="186" t="str">
        <f t="shared" si="2412"/>
        <v>BV$19</v>
      </c>
      <c r="BW2031" s="186" t="str">
        <f t="shared" si="2412"/>
        <v>BW$19</v>
      </c>
      <c r="BX2031" s="186" t="str">
        <f t="shared" si="2412"/>
        <v>BX$19</v>
      </c>
      <c r="BY2031" s="186" t="str">
        <f t="shared" si="2412"/>
        <v>BY$19</v>
      </c>
      <c r="BZ2031" s="186" t="str">
        <f t="shared" si="2412"/>
        <v>BZ$19</v>
      </c>
      <c r="CA2031" s="186" t="str">
        <f t="shared" si="2412"/>
        <v>CA$19</v>
      </c>
      <c r="CB2031" s="186" t="str">
        <f t="shared" si="2412"/>
        <v>CB$19</v>
      </c>
      <c r="CC2031" s="186" t="str">
        <f t="shared" si="2412"/>
        <v>CC$19</v>
      </c>
      <c r="CD2031" s="186" t="str">
        <f t="shared" si="2412"/>
        <v>CD$19</v>
      </c>
      <c r="CE2031" s="186" t="str">
        <f t="shared" ref="CE2031:CK2031" si="2413">CE$23</f>
        <v>CE$19</v>
      </c>
      <c r="CF2031" s="186" t="str">
        <f t="shared" si="2413"/>
        <v>CF$19</v>
      </c>
      <c r="CG2031" s="186" t="str">
        <f t="shared" si="2413"/>
        <v>CG$19</v>
      </c>
      <c r="CH2031" s="186" t="str">
        <f t="shared" si="2413"/>
        <v>CH$19</v>
      </c>
      <c r="CI2031" s="186" t="str">
        <f t="shared" si="2413"/>
        <v>CI$19</v>
      </c>
      <c r="CJ2031" s="186" t="str">
        <f t="shared" si="2413"/>
        <v>CJ$19</v>
      </c>
      <c r="CK2031" s="186" t="str">
        <f t="shared" si="2413"/>
        <v>CK$19</v>
      </c>
    </row>
    <row r="2032" spans="2:89" x14ac:dyDescent="0.35">
      <c r="B2032" s="139" t="s">
        <v>183</v>
      </c>
      <c r="C2032" s="31"/>
      <c r="D2032" t="s">
        <v>757</v>
      </c>
      <c r="E2032" s="8" t="str">
        <f t="shared" ref="E2032:E2046" si="2414">ROW()&amp;" "&amp;D2032</f>
        <v>2032 DCHC-S</v>
      </c>
      <c r="F2032" t="s">
        <v>151</v>
      </c>
      <c r="G2032" s="31" t="s">
        <v>81</v>
      </c>
      <c r="H2032" s="138"/>
      <c r="I2032" s="140"/>
      <c r="J2032" s="140"/>
      <c r="K2032" s="138"/>
      <c r="L2032" s="138"/>
      <c r="M2032" s="138"/>
      <c r="N2032" s="138"/>
      <c r="O2032" s="138"/>
      <c r="P2032" s="138"/>
      <c r="R2032" s="139"/>
      <c r="S2032" s="164"/>
      <c r="T2032" s="164"/>
      <c r="U2032" s="164"/>
      <c r="V2032" s="164"/>
      <c r="W2032" s="164"/>
      <c r="X2032" s="164"/>
      <c r="Y2032" s="164"/>
      <c r="Z2032" s="164"/>
      <c r="AA2032" s="164"/>
      <c r="AB2032" s="164"/>
      <c r="AC2032" s="164"/>
      <c r="AD2032" s="164"/>
      <c r="AE2032" s="164"/>
      <c r="AF2032" s="164"/>
      <c r="AG2032" s="164"/>
      <c r="AH2032" s="164"/>
      <c r="AI2032" s="164"/>
      <c r="AJ2032" s="164"/>
      <c r="AK2032" s="164"/>
      <c r="AL2032" s="164"/>
      <c r="AM2032" s="164"/>
      <c r="AN2032" s="164"/>
      <c r="AO2032" s="164"/>
      <c r="AP2032" s="164"/>
      <c r="AQ2032" s="164"/>
      <c r="AR2032" s="164"/>
      <c r="AS2032" s="164"/>
      <c r="AT2032" s="164"/>
      <c r="AU2032" s="164"/>
      <c r="AV2032" s="164"/>
      <c r="AW2032" s="164"/>
      <c r="AX2032" s="164"/>
      <c r="AY2032" s="164"/>
      <c r="AZ2032" s="164"/>
      <c r="BA2032" s="164"/>
      <c r="BB2032" s="164"/>
      <c r="BC2032" s="164"/>
      <c r="BD2032" s="164"/>
      <c r="BE2032" s="164"/>
      <c r="BF2032" s="164"/>
      <c r="BG2032" s="164"/>
      <c r="BH2032" s="164"/>
      <c r="BI2032" s="164"/>
      <c r="BJ2032" s="164"/>
      <c r="BK2032" s="164"/>
      <c r="BL2032" s="164"/>
      <c r="BM2032" s="164"/>
      <c r="BN2032" s="164"/>
      <c r="BO2032" s="164"/>
      <c r="BP2032" s="164"/>
      <c r="BQ2032" s="164"/>
      <c r="BR2032" s="164"/>
      <c r="BS2032" s="164"/>
      <c r="BT2032" s="164"/>
      <c r="BU2032" s="164"/>
      <c r="BV2032" s="164"/>
      <c r="BW2032" s="164"/>
      <c r="BX2032" s="164"/>
      <c r="BY2032" s="164"/>
      <c r="BZ2032" s="164"/>
      <c r="CA2032" s="164"/>
      <c r="CB2032" s="164"/>
      <c r="CC2032" s="164"/>
      <c r="CD2032" s="164"/>
      <c r="CE2032" s="164"/>
      <c r="CF2032" s="164"/>
      <c r="CG2032" s="164"/>
      <c r="CH2032" s="164"/>
      <c r="CI2032" s="164"/>
      <c r="CJ2032" s="164"/>
      <c r="CK2032" s="164"/>
    </row>
    <row r="2033" spans="2:89" x14ac:dyDescent="0.35">
      <c r="B2033" s="95" t="str">
        <f>B2037&amp;":"</f>
        <v>Expense - Headcount - volume driven:</v>
      </c>
      <c r="C2033" s="31"/>
      <c r="D2033" t="s">
        <v>757</v>
      </c>
      <c r="E2033" s="8" t="str">
        <f t="shared" si="2414"/>
        <v>2033 DCHC-S</v>
      </c>
      <c r="G2033" s="31"/>
      <c r="H2033" s="31"/>
      <c r="I2033" s="73"/>
      <c r="J2033" s="73"/>
      <c r="K2033" s="31"/>
      <c r="L2033" s="31"/>
      <c r="M2033" s="31"/>
      <c r="N2033" s="31"/>
      <c r="O2033" s="31"/>
      <c r="P2033" s="31"/>
      <c r="R2033" s="67"/>
      <c r="S2033" s="152"/>
      <c r="T2033" s="152"/>
      <c r="U2033" s="152"/>
      <c r="V2033" s="152"/>
      <c r="W2033" s="152"/>
      <c r="X2033" s="152"/>
      <c r="Y2033" s="152"/>
      <c r="Z2033" s="152"/>
      <c r="AA2033" s="152"/>
      <c r="AB2033" s="152"/>
      <c r="AC2033" s="152"/>
      <c r="AD2033" s="152"/>
      <c r="AE2033" s="152"/>
      <c r="AF2033" s="152"/>
      <c r="AG2033" s="152"/>
      <c r="AH2033" s="152"/>
      <c r="AI2033" s="152"/>
      <c r="AJ2033" s="152"/>
      <c r="AK2033" s="152"/>
      <c r="AL2033" s="152"/>
      <c r="AM2033" s="152"/>
      <c r="AN2033" s="152"/>
      <c r="AO2033" s="152"/>
      <c r="AP2033" s="152"/>
      <c r="AQ2033" s="152"/>
      <c r="AR2033" s="152"/>
      <c r="AS2033" s="152"/>
      <c r="AT2033" s="152"/>
      <c r="AU2033" s="152"/>
      <c r="AV2033" s="152"/>
      <c r="AW2033" s="152"/>
      <c r="AX2033" s="152"/>
      <c r="AY2033" s="152"/>
      <c r="AZ2033" s="152"/>
      <c r="BA2033" s="152"/>
      <c r="BB2033" s="152"/>
      <c r="BC2033" s="152"/>
      <c r="BD2033" s="152"/>
      <c r="BE2033" s="152"/>
      <c r="BF2033" s="152"/>
      <c r="BG2033" s="152"/>
      <c r="BH2033" s="152"/>
      <c r="BI2033" s="152"/>
      <c r="BJ2033" s="152"/>
      <c r="BK2033" s="152"/>
      <c r="BL2033" s="152"/>
      <c r="BM2033" s="152"/>
      <c r="BN2033" s="152"/>
      <c r="BO2033" s="152"/>
      <c r="BP2033" s="152"/>
      <c r="BQ2033" s="152"/>
      <c r="BR2033" s="152"/>
      <c r="BS2033" s="152"/>
      <c r="BT2033" s="152"/>
      <c r="BU2033" s="152"/>
      <c r="BV2033" s="152"/>
      <c r="BW2033" s="152"/>
      <c r="BX2033" s="152"/>
      <c r="BY2033" s="152"/>
      <c r="BZ2033" s="152"/>
      <c r="CA2033" s="152"/>
      <c r="CB2033" s="152"/>
      <c r="CC2033" s="152"/>
      <c r="CD2033" s="152"/>
      <c r="CE2033" s="152"/>
      <c r="CF2033" s="152"/>
      <c r="CG2033" s="152"/>
      <c r="CH2033" s="152"/>
      <c r="CI2033" s="152"/>
      <c r="CJ2033" s="152"/>
      <c r="CK2033" s="152"/>
    </row>
    <row r="2034" spans="2:89" x14ac:dyDescent="0.35">
      <c r="B2034" s="141" t="s">
        <v>184</v>
      </c>
      <c r="D2034" t="s">
        <v>757</v>
      </c>
      <c r="E2034" s="8" t="str">
        <f t="shared" si="2414"/>
        <v>2034 DCHC-S</v>
      </c>
      <c r="G2034" t="str">
        <f>E2034</f>
        <v>2034 DCHC-S</v>
      </c>
      <c r="H2034" s="12"/>
      <c r="I2034" s="60"/>
      <c r="J2034" s="60"/>
      <c r="K2034" s="17">
        <v>1000</v>
      </c>
      <c r="L2034" s="17">
        <v>1000</v>
      </c>
      <c r="M2034" s="17">
        <v>1000</v>
      </c>
      <c r="N2034" s="17">
        <v>1000</v>
      </c>
      <c r="O2034" s="17">
        <v>1000</v>
      </c>
      <c r="P2034" s="17">
        <v>1000</v>
      </c>
      <c r="R2034" s="15"/>
      <c r="S2034" s="76" cm="1">
        <f t="array" ref="S2034">INDEX($K:$P,ROW(),MATCH(S$3,$K$2:$P$2,0))/12</f>
        <v>83.333333333333329</v>
      </c>
      <c r="T2034" s="76" cm="1">
        <f t="array" ref="T2034">INDEX($K:$P,ROW(),MATCH(T$3,$K$2:$P$2,0))/12</f>
        <v>83.333333333333329</v>
      </c>
      <c r="U2034" s="76" cm="1">
        <f t="array" ref="U2034">INDEX($K:$P,ROW(),MATCH(U$3,$K$2:$P$2,0))/12</f>
        <v>83.333333333333329</v>
      </c>
      <c r="V2034" s="76" cm="1">
        <f t="array" ref="V2034">INDEX($K:$P,ROW(),MATCH(V$3,$K$2:$P$2,0))/12</f>
        <v>83.333333333333329</v>
      </c>
      <c r="W2034" s="76" cm="1">
        <f t="array" ref="W2034">INDEX($K:$P,ROW(),MATCH(W$3,$K$2:$P$2,0))/12</f>
        <v>83.333333333333329</v>
      </c>
      <c r="X2034" s="76" cm="1">
        <f t="array" ref="X2034">INDEX($K:$P,ROW(),MATCH(X$3,$K$2:$P$2,0))/12</f>
        <v>83.333333333333329</v>
      </c>
      <c r="Y2034" s="76" cm="1">
        <f t="array" ref="Y2034">INDEX($K:$P,ROW(),MATCH(Y$3,$K$2:$P$2,0))/12</f>
        <v>83.333333333333329</v>
      </c>
      <c r="Z2034" s="76" cm="1">
        <f t="array" ref="Z2034">INDEX($K:$P,ROW(),MATCH(Z$3,$K$2:$P$2,0))/12</f>
        <v>83.333333333333329</v>
      </c>
      <c r="AA2034" s="76" cm="1">
        <f t="array" ref="AA2034">INDEX($K:$P,ROW(),MATCH(AA$3,$K$2:$P$2,0))/12</f>
        <v>83.333333333333329</v>
      </c>
      <c r="AB2034" s="76" cm="1">
        <f t="array" ref="AB2034">INDEX($K:$P,ROW(),MATCH(AB$3,$K$2:$P$2,0))/12</f>
        <v>83.333333333333329</v>
      </c>
      <c r="AC2034" s="76" cm="1">
        <f t="array" ref="AC2034">INDEX($K:$P,ROW(),MATCH(AC$3,$K$2:$P$2,0))/12</f>
        <v>83.333333333333329</v>
      </c>
      <c r="AD2034" s="76" cm="1">
        <f t="array" ref="AD2034">INDEX($K:$P,ROW(),MATCH(AD$3,$K$2:$P$2,0))/12</f>
        <v>83.333333333333329</v>
      </c>
      <c r="AE2034" s="76" cm="1">
        <f t="array" ref="AE2034">INDEX($K:$P,ROW(),MATCH(AE$3,$K$2:$P$2,0))/12</f>
        <v>83.333333333333329</v>
      </c>
      <c r="AF2034" s="76" cm="1">
        <f t="array" ref="AF2034">INDEX($K:$P,ROW(),MATCH(AF$3,$K$2:$P$2,0))/12</f>
        <v>83.333333333333329</v>
      </c>
      <c r="AG2034" s="76" cm="1">
        <f t="array" ref="AG2034">INDEX($K:$P,ROW(),MATCH(AG$3,$K$2:$P$2,0))/12</f>
        <v>83.333333333333329</v>
      </c>
      <c r="AH2034" s="76" cm="1">
        <f t="array" ref="AH2034">INDEX($K:$P,ROW(),MATCH(AH$3,$K$2:$P$2,0))/12</f>
        <v>83.333333333333329</v>
      </c>
      <c r="AI2034" s="76" cm="1">
        <f t="array" ref="AI2034">INDEX($K:$P,ROW(),MATCH(AI$3,$K$2:$P$2,0))/12</f>
        <v>83.333333333333329</v>
      </c>
      <c r="AJ2034" s="76" cm="1">
        <f t="array" ref="AJ2034">INDEX($K:$P,ROW(),MATCH(AJ$3,$K$2:$P$2,0))/12</f>
        <v>83.333333333333329</v>
      </c>
      <c r="AK2034" s="76" cm="1">
        <f t="array" ref="AK2034">INDEX($K:$P,ROW(),MATCH(AK$3,$K$2:$P$2,0))/12</f>
        <v>83.333333333333329</v>
      </c>
      <c r="AL2034" s="76" cm="1">
        <f t="array" ref="AL2034">INDEX($K:$P,ROW(),MATCH(AL$3,$K$2:$P$2,0))/12</f>
        <v>83.333333333333329</v>
      </c>
      <c r="AM2034" s="76" cm="1">
        <f t="array" ref="AM2034">INDEX($K:$P,ROW(),MATCH(AM$3,$K$2:$P$2,0))/12</f>
        <v>83.333333333333329</v>
      </c>
      <c r="AN2034" s="76" cm="1">
        <f t="array" ref="AN2034">INDEX($K:$P,ROW(),MATCH(AN$3,$K$2:$P$2,0))/12</f>
        <v>83.333333333333329</v>
      </c>
      <c r="AO2034" s="76" cm="1">
        <f t="array" ref="AO2034">INDEX($K:$P,ROW(),MATCH(AO$3,$K$2:$P$2,0))/12</f>
        <v>83.333333333333329</v>
      </c>
      <c r="AP2034" s="76" cm="1">
        <f t="array" ref="AP2034">INDEX($K:$P,ROW(),MATCH(AP$3,$K$2:$P$2,0))/12</f>
        <v>83.333333333333329</v>
      </c>
      <c r="AQ2034" s="76" cm="1">
        <f t="array" ref="AQ2034">INDEX($K:$P,ROW(),MATCH(AQ$3,$K$2:$P$2,0))/12</f>
        <v>83.333333333333329</v>
      </c>
      <c r="AR2034" s="76" cm="1">
        <f t="array" ref="AR2034">INDEX($K:$P,ROW(),MATCH(AR$3,$K$2:$P$2,0))/12</f>
        <v>83.333333333333329</v>
      </c>
      <c r="AS2034" s="76" cm="1">
        <f t="array" ref="AS2034">INDEX($K:$P,ROW(),MATCH(AS$3,$K$2:$P$2,0))/12</f>
        <v>83.333333333333329</v>
      </c>
      <c r="AT2034" s="76" cm="1">
        <f t="array" ref="AT2034">INDEX($K:$P,ROW(),MATCH(AT$3,$K$2:$P$2,0))/12</f>
        <v>83.333333333333329</v>
      </c>
      <c r="AU2034" s="76" cm="1">
        <f t="array" ref="AU2034">INDEX($K:$P,ROW(),MATCH(AU$3,$K$2:$P$2,0))/12</f>
        <v>83.333333333333329</v>
      </c>
      <c r="AV2034" s="76" cm="1">
        <f t="array" ref="AV2034">INDEX($K:$P,ROW(),MATCH(AV$3,$K$2:$P$2,0))/12</f>
        <v>83.333333333333329</v>
      </c>
      <c r="AW2034" s="76" cm="1">
        <f t="array" ref="AW2034">INDEX($K:$P,ROW(),MATCH(AW$3,$K$2:$P$2,0))/12</f>
        <v>83.333333333333329</v>
      </c>
      <c r="AX2034" s="76" cm="1">
        <f t="array" ref="AX2034">INDEX($K:$P,ROW(),MATCH(AX$3,$K$2:$P$2,0))/12</f>
        <v>83.333333333333329</v>
      </c>
      <c r="AY2034" s="76" cm="1">
        <f t="array" ref="AY2034">INDEX($K:$P,ROW(),MATCH(AY$3,$K$2:$P$2,0))/12</f>
        <v>83.333333333333329</v>
      </c>
      <c r="AZ2034" s="76" cm="1">
        <f t="array" ref="AZ2034">INDEX($K:$P,ROW(),MATCH(AZ$3,$K$2:$P$2,0))/12</f>
        <v>83.333333333333329</v>
      </c>
      <c r="BA2034" s="76" cm="1">
        <f t="array" ref="BA2034">INDEX($K:$P,ROW(),MATCH(BA$3,$K$2:$P$2,0))/12</f>
        <v>83.333333333333329</v>
      </c>
      <c r="BB2034" s="76" cm="1">
        <f t="array" ref="BB2034">INDEX($K:$P,ROW(),MATCH(BB$3,$K$2:$P$2,0))/12</f>
        <v>83.333333333333329</v>
      </c>
      <c r="BC2034" s="76" cm="1">
        <f t="array" ref="BC2034">INDEX($K:$P,ROW(),MATCH(BC$3,$K$2:$P$2,0))/12</f>
        <v>83.333333333333329</v>
      </c>
      <c r="BD2034" s="76" cm="1">
        <f t="array" ref="BD2034">INDEX($K:$P,ROW(),MATCH(BD$3,$K$2:$P$2,0))/12</f>
        <v>83.333333333333329</v>
      </c>
      <c r="BE2034" s="76" cm="1">
        <f t="array" ref="BE2034">INDEX($K:$P,ROW(),MATCH(BE$3,$K$2:$P$2,0))/12</f>
        <v>83.333333333333329</v>
      </c>
      <c r="BF2034" s="76" cm="1">
        <f t="array" ref="BF2034">INDEX($K:$P,ROW(),MATCH(BF$3,$K$2:$P$2,0))/12</f>
        <v>83.333333333333329</v>
      </c>
      <c r="BG2034" s="76" cm="1">
        <f t="array" ref="BG2034">INDEX($K:$P,ROW(),MATCH(BG$3,$K$2:$P$2,0))/12</f>
        <v>83.333333333333329</v>
      </c>
      <c r="BH2034" s="76" cm="1">
        <f t="array" ref="BH2034">INDEX($K:$P,ROW(),MATCH(BH$3,$K$2:$P$2,0))/12</f>
        <v>83.333333333333329</v>
      </c>
      <c r="BI2034" s="76" cm="1">
        <f t="array" ref="BI2034">INDEX($K:$P,ROW(),MATCH(BI$3,$K$2:$P$2,0))/12</f>
        <v>83.333333333333329</v>
      </c>
      <c r="BJ2034" s="76" cm="1">
        <f t="array" ref="BJ2034">INDEX($K:$P,ROW(),MATCH(BJ$3,$K$2:$P$2,0))/12</f>
        <v>83.333333333333329</v>
      </c>
      <c r="BK2034" s="76" cm="1">
        <f t="array" ref="BK2034">INDEX($K:$P,ROW(),MATCH(BK$3,$K$2:$P$2,0))/12</f>
        <v>83.333333333333329</v>
      </c>
      <c r="BL2034" s="76" cm="1">
        <f t="array" ref="BL2034">INDEX($K:$P,ROW(),MATCH(BL$3,$K$2:$P$2,0))/12</f>
        <v>83.333333333333329</v>
      </c>
      <c r="BM2034" s="76" cm="1">
        <f t="array" ref="BM2034">INDEX($K:$P,ROW(),MATCH(BM$3,$K$2:$P$2,0))/12</f>
        <v>83.333333333333329</v>
      </c>
      <c r="BN2034" s="76" cm="1">
        <f t="array" ref="BN2034">INDEX($K:$P,ROW(),MATCH(BN$3,$K$2:$P$2,0))/12</f>
        <v>83.333333333333329</v>
      </c>
      <c r="BO2034" s="76" cm="1">
        <f t="array" ref="BO2034">INDEX($K:$P,ROW(),MATCH(BO$3,$K$2:$P$2,0))/12</f>
        <v>83.333333333333329</v>
      </c>
      <c r="BP2034" s="76" cm="1">
        <f t="array" ref="BP2034">INDEX($K:$P,ROW(),MATCH(BP$3,$K$2:$P$2,0))/12</f>
        <v>83.333333333333329</v>
      </c>
      <c r="BQ2034" s="76" cm="1">
        <f t="array" ref="BQ2034">INDEX($K:$P,ROW(),MATCH(BQ$3,$K$2:$P$2,0))/12</f>
        <v>83.333333333333329</v>
      </c>
      <c r="BR2034" s="76" cm="1">
        <f t="array" ref="BR2034">INDEX($K:$P,ROW(),MATCH(BR$3,$K$2:$P$2,0))/12</f>
        <v>83.333333333333329</v>
      </c>
      <c r="BS2034" s="76" cm="1">
        <f t="array" ref="BS2034">INDEX($K:$P,ROW(),MATCH(BS$3,$K$2:$P$2,0))/12</f>
        <v>83.333333333333329</v>
      </c>
      <c r="BT2034" s="76" cm="1">
        <f t="array" ref="BT2034">INDEX($K:$P,ROW(),MATCH(BT$3,$K$2:$P$2,0))/12</f>
        <v>83.333333333333329</v>
      </c>
      <c r="BU2034" s="76" cm="1">
        <f t="array" ref="BU2034">INDEX($K:$P,ROW(),MATCH(BU$3,$K$2:$P$2,0))/12</f>
        <v>83.333333333333329</v>
      </c>
      <c r="BV2034" s="76" cm="1">
        <f t="array" ref="BV2034">INDEX($K:$P,ROW(),MATCH(BV$3,$K$2:$P$2,0))/12</f>
        <v>83.333333333333329</v>
      </c>
      <c r="BW2034" s="76" cm="1">
        <f t="array" ref="BW2034">INDEX($K:$P,ROW(),MATCH(BW$3,$K$2:$P$2,0))/12</f>
        <v>83.333333333333329</v>
      </c>
      <c r="BX2034" s="76" cm="1">
        <f t="array" ref="BX2034">INDEX($K:$P,ROW(),MATCH(BX$3,$K$2:$P$2,0))/12</f>
        <v>83.333333333333329</v>
      </c>
      <c r="BY2034" s="76" cm="1">
        <f t="array" ref="BY2034">INDEX($K:$P,ROW(),MATCH(BY$3,$K$2:$P$2,0))/12</f>
        <v>83.333333333333329</v>
      </c>
      <c r="BZ2034" s="76" cm="1">
        <f t="array" ref="BZ2034">INDEX($K:$P,ROW(),MATCH(BZ$3,$K$2:$P$2,0))/12</f>
        <v>83.333333333333329</v>
      </c>
      <c r="CA2034" s="76" cm="1">
        <f t="array" ref="CA2034">INDEX($K:$P,ROW(),MATCH(CA$3,$K$2:$P$2,0))/12</f>
        <v>83.333333333333329</v>
      </c>
      <c r="CB2034" s="76" cm="1">
        <f t="array" ref="CB2034">INDEX($K:$P,ROW(),MATCH(CB$3,$K$2:$P$2,0))/12</f>
        <v>83.333333333333329</v>
      </c>
      <c r="CC2034" s="76" cm="1">
        <f t="array" ref="CC2034">INDEX($K:$P,ROW(),MATCH(CC$3,$K$2:$P$2,0))/12</f>
        <v>83.333333333333329</v>
      </c>
      <c r="CD2034" s="76" cm="1">
        <f t="array" ref="CD2034">INDEX($K:$P,ROW(),MATCH(CD$3,$K$2:$P$2,0))/12</f>
        <v>83.333333333333329</v>
      </c>
      <c r="CE2034" s="76" cm="1">
        <f t="array" ref="CE2034">INDEX($K:$P,ROW(),MATCH(CE$3,$K$2:$P$2,0))/12</f>
        <v>83.333333333333329</v>
      </c>
      <c r="CF2034" s="76" cm="1">
        <f t="array" ref="CF2034">INDEX($K:$P,ROW(),MATCH(CF$3,$K$2:$P$2,0))/12</f>
        <v>83.333333333333329</v>
      </c>
      <c r="CG2034" s="76" cm="1">
        <f t="array" ref="CG2034">INDEX($K:$P,ROW(),MATCH(CG$3,$K$2:$P$2,0))/12</f>
        <v>83.333333333333329</v>
      </c>
      <c r="CH2034" s="76" cm="1">
        <f t="array" ref="CH2034">INDEX($K:$P,ROW(),MATCH(CH$3,$K$2:$P$2,0))/12</f>
        <v>83.333333333333329</v>
      </c>
      <c r="CI2034" s="76" cm="1">
        <f t="array" ref="CI2034">INDEX($K:$P,ROW(),MATCH(CI$3,$K$2:$P$2,0))/12</f>
        <v>83.333333333333329</v>
      </c>
      <c r="CJ2034" s="76" cm="1">
        <f t="array" ref="CJ2034">INDEX($K:$P,ROW(),MATCH(CJ$3,$K$2:$P$2,0))/12</f>
        <v>83.333333333333329</v>
      </c>
      <c r="CK2034" s="76" cm="1">
        <f t="array" ref="CK2034">INDEX($K:$P,ROW(),MATCH(CK$3,$K$2:$P$2,0))/12</f>
        <v>83.333333333333329</v>
      </c>
    </row>
    <row r="2035" spans="2:89" x14ac:dyDescent="0.35">
      <c r="B2035" s="141" t="str">
        <f>"# of FTE's - "&amp;SUBSTITUTE(B2032,":","")</f>
        <v># of FTE's - Headcount - volume driven</v>
      </c>
      <c r="C2035" t="s">
        <v>80</v>
      </c>
      <c r="D2035" t="s">
        <v>757</v>
      </c>
      <c r="E2035" s="8" t="str">
        <f t="shared" si="2414"/>
        <v>2035 DCHC-S</v>
      </c>
      <c r="H2035" s="12"/>
      <c r="I2035" s="60"/>
      <c r="J2035" s="60"/>
      <c r="K2035" s="34">
        <f t="shared" ref="K2035:P2035" ca="1" si="2415">SUMIF($3:$3,K$2,2035:2035)</f>
        <v>720</v>
      </c>
      <c r="L2035" s="34">
        <f t="shared" ca="1" si="2415"/>
        <v>720</v>
      </c>
      <c r="M2035" s="34">
        <f t="shared" ca="1" si="2415"/>
        <v>720</v>
      </c>
      <c r="N2035" s="34">
        <f t="shared" ca="1" si="2415"/>
        <v>720</v>
      </c>
      <c r="O2035" s="34">
        <f t="shared" ca="1" si="2415"/>
        <v>720</v>
      </c>
      <c r="P2035" s="34">
        <f t="shared" ca="1" si="2415"/>
        <v>660</v>
      </c>
      <c r="R2035" s="15"/>
      <c r="S2035" s="76" cm="1">
        <f t="array" aca="1" ref="S2035" ca="1">ROUNDUP(INDIRECT(S2027)/S2034,0)</f>
        <v>60</v>
      </c>
      <c r="T2035" s="76" cm="1">
        <f t="array" aca="1" ref="T2035" ca="1">ROUNDUP(INDIRECT(T2027)/T2034,0)</f>
        <v>60</v>
      </c>
      <c r="U2035" s="76" cm="1">
        <f t="array" aca="1" ref="U2035" ca="1">ROUNDUP(INDIRECT(U2027)/U2034,0)</f>
        <v>60</v>
      </c>
      <c r="V2035" s="76" cm="1">
        <f t="array" aca="1" ref="V2035" ca="1">ROUNDUP(INDIRECT(V2027)/V2034,0)</f>
        <v>60</v>
      </c>
      <c r="W2035" s="76" cm="1">
        <f t="array" aca="1" ref="W2035" ca="1">ROUNDUP(INDIRECT(W2027)/W2034,0)</f>
        <v>60</v>
      </c>
      <c r="X2035" s="76" cm="1">
        <f t="array" aca="1" ref="X2035" ca="1">ROUNDUP(INDIRECT(X2027)/X2034,0)</f>
        <v>60</v>
      </c>
      <c r="Y2035" s="76" cm="1">
        <f t="array" aca="1" ref="Y2035" ca="1">ROUNDUP(INDIRECT(Y2027)/Y2034,0)</f>
        <v>60</v>
      </c>
      <c r="Z2035" s="76" cm="1">
        <f t="array" aca="1" ref="Z2035" ca="1">ROUNDUP(INDIRECT(Z2027)/Z2034,0)</f>
        <v>60</v>
      </c>
      <c r="AA2035" s="76" cm="1">
        <f t="array" aca="1" ref="AA2035" ca="1">ROUNDUP(INDIRECT(AA2027)/AA2034,0)</f>
        <v>60</v>
      </c>
      <c r="AB2035" s="76" cm="1">
        <f t="array" aca="1" ref="AB2035" ca="1">ROUNDUP(INDIRECT(AB2027)/AB2034,0)</f>
        <v>60</v>
      </c>
      <c r="AC2035" s="76" cm="1">
        <f t="array" aca="1" ref="AC2035" ca="1">ROUNDUP(INDIRECT(AC2027)/AC2034,0)</f>
        <v>60</v>
      </c>
      <c r="AD2035" s="76" cm="1">
        <f t="array" aca="1" ref="AD2035" ca="1">ROUNDUP(INDIRECT(AD2027)/AD2034,0)</f>
        <v>60</v>
      </c>
      <c r="AE2035" s="76" cm="1">
        <f t="array" aca="1" ref="AE2035" ca="1">ROUNDUP(INDIRECT(AE2027)/AE2034,0)</f>
        <v>60</v>
      </c>
      <c r="AF2035" s="76" cm="1">
        <f t="array" aca="1" ref="AF2035" ca="1">ROUNDUP(INDIRECT(AF2027)/AF2034,0)</f>
        <v>60</v>
      </c>
      <c r="AG2035" s="76" cm="1">
        <f t="array" aca="1" ref="AG2035" ca="1">ROUNDUP(INDIRECT(AG2027)/AG2034,0)</f>
        <v>60</v>
      </c>
      <c r="AH2035" s="76" cm="1">
        <f t="array" aca="1" ref="AH2035" ca="1">ROUNDUP(INDIRECT(AH2027)/AH2034,0)</f>
        <v>60</v>
      </c>
      <c r="AI2035" s="76" cm="1">
        <f t="array" aca="1" ref="AI2035" ca="1">ROUNDUP(INDIRECT(AI2027)/AI2034,0)</f>
        <v>60</v>
      </c>
      <c r="AJ2035" s="76" cm="1">
        <f t="array" aca="1" ref="AJ2035" ca="1">ROUNDUP(INDIRECT(AJ2027)/AJ2034,0)</f>
        <v>60</v>
      </c>
      <c r="AK2035" s="76" cm="1">
        <f t="array" aca="1" ref="AK2035" ca="1">ROUNDUP(INDIRECT(AK2027)/AK2034,0)</f>
        <v>60</v>
      </c>
      <c r="AL2035" s="76" cm="1">
        <f t="array" aca="1" ref="AL2035" ca="1">ROUNDUP(INDIRECT(AL2027)/AL2034,0)</f>
        <v>60</v>
      </c>
      <c r="AM2035" s="76" cm="1">
        <f t="array" aca="1" ref="AM2035" ca="1">ROUNDUP(INDIRECT(AM2027)/AM2034,0)</f>
        <v>60</v>
      </c>
      <c r="AN2035" s="76" cm="1">
        <f t="array" aca="1" ref="AN2035" ca="1">ROUNDUP(INDIRECT(AN2027)/AN2034,0)</f>
        <v>60</v>
      </c>
      <c r="AO2035" s="76" cm="1">
        <f t="array" aca="1" ref="AO2035" ca="1">ROUNDUP(INDIRECT(AO2027)/AO2034,0)</f>
        <v>60</v>
      </c>
      <c r="AP2035" s="76" cm="1">
        <f t="array" aca="1" ref="AP2035" ca="1">ROUNDUP(INDIRECT(AP2027)/AP2034,0)</f>
        <v>60</v>
      </c>
      <c r="AQ2035" s="76" cm="1">
        <f t="array" aca="1" ref="AQ2035" ca="1">ROUNDUP(INDIRECT(AQ2027)/AQ2034,0)</f>
        <v>60</v>
      </c>
      <c r="AR2035" s="76" cm="1">
        <f t="array" aca="1" ref="AR2035" ca="1">ROUNDUP(INDIRECT(AR2027)/AR2034,0)</f>
        <v>60</v>
      </c>
      <c r="AS2035" s="76" cm="1">
        <f t="array" aca="1" ref="AS2035" ca="1">ROUNDUP(INDIRECT(AS2027)/AS2034,0)</f>
        <v>60</v>
      </c>
      <c r="AT2035" s="76" cm="1">
        <f t="array" aca="1" ref="AT2035" ca="1">ROUNDUP(INDIRECT(AT2027)/AT2034,0)</f>
        <v>60</v>
      </c>
      <c r="AU2035" s="76" cm="1">
        <f t="array" aca="1" ref="AU2035" ca="1">ROUNDUP(INDIRECT(AU2027)/AU2034,0)</f>
        <v>60</v>
      </c>
      <c r="AV2035" s="76" cm="1">
        <f t="array" aca="1" ref="AV2035" ca="1">ROUNDUP(INDIRECT(AV2027)/AV2034,0)</f>
        <v>60</v>
      </c>
      <c r="AW2035" s="76" cm="1">
        <f t="array" aca="1" ref="AW2035" ca="1">ROUNDUP(INDIRECT(AW2027)/AW2034,0)</f>
        <v>60</v>
      </c>
      <c r="AX2035" s="76" cm="1">
        <f t="array" aca="1" ref="AX2035" ca="1">ROUNDUP(INDIRECT(AX2027)/AX2034,0)</f>
        <v>60</v>
      </c>
      <c r="AY2035" s="76" cm="1">
        <f t="array" aca="1" ref="AY2035" ca="1">ROUNDUP(INDIRECT(AY2027)/AY2034,0)</f>
        <v>60</v>
      </c>
      <c r="AZ2035" s="76" cm="1">
        <f t="array" aca="1" ref="AZ2035" ca="1">ROUNDUP(INDIRECT(AZ2027)/AZ2034,0)</f>
        <v>60</v>
      </c>
      <c r="BA2035" s="76" cm="1">
        <f t="array" aca="1" ref="BA2035" ca="1">ROUNDUP(INDIRECT(BA2027)/BA2034,0)</f>
        <v>60</v>
      </c>
      <c r="BB2035" s="76" cm="1">
        <f t="array" aca="1" ref="BB2035" ca="1">ROUNDUP(INDIRECT(BB2027)/BB2034,0)</f>
        <v>60</v>
      </c>
      <c r="BC2035" s="76" cm="1">
        <f t="array" aca="1" ref="BC2035" ca="1">ROUNDUP(INDIRECT(BC2027)/BC2034,0)</f>
        <v>60</v>
      </c>
      <c r="BD2035" s="76" cm="1">
        <f t="array" aca="1" ref="BD2035" ca="1">ROUNDUP(INDIRECT(BD2027)/BD2034,0)</f>
        <v>60</v>
      </c>
      <c r="BE2035" s="76" cm="1">
        <f t="array" aca="1" ref="BE2035" ca="1">ROUNDUP(INDIRECT(BE2027)/BE2034,0)</f>
        <v>60</v>
      </c>
      <c r="BF2035" s="76" cm="1">
        <f t="array" aca="1" ref="BF2035" ca="1">ROUNDUP(INDIRECT(BF2027)/BF2034,0)</f>
        <v>60</v>
      </c>
      <c r="BG2035" s="76" cm="1">
        <f t="array" aca="1" ref="BG2035" ca="1">ROUNDUP(INDIRECT(BG2027)/BG2034,0)</f>
        <v>60</v>
      </c>
      <c r="BH2035" s="76" cm="1">
        <f t="array" aca="1" ref="BH2035" ca="1">ROUNDUP(INDIRECT(BH2027)/BH2034,0)</f>
        <v>60</v>
      </c>
      <c r="BI2035" s="76" cm="1">
        <f t="array" aca="1" ref="BI2035" ca="1">ROUNDUP(INDIRECT(BI2027)/BI2034,0)</f>
        <v>60</v>
      </c>
      <c r="BJ2035" s="76" cm="1">
        <f t="array" aca="1" ref="BJ2035" ca="1">ROUNDUP(INDIRECT(BJ2027)/BJ2034,0)</f>
        <v>60</v>
      </c>
      <c r="BK2035" s="76" cm="1">
        <f t="array" aca="1" ref="BK2035" ca="1">ROUNDUP(INDIRECT(BK2027)/BK2034,0)</f>
        <v>60</v>
      </c>
      <c r="BL2035" s="76" cm="1">
        <f t="array" aca="1" ref="BL2035" ca="1">ROUNDUP(INDIRECT(BL2027)/BL2034,0)</f>
        <v>60</v>
      </c>
      <c r="BM2035" s="76" cm="1">
        <f t="array" aca="1" ref="BM2035" ca="1">ROUNDUP(INDIRECT(BM2027)/BM2034,0)</f>
        <v>60</v>
      </c>
      <c r="BN2035" s="76" cm="1">
        <f t="array" aca="1" ref="BN2035" ca="1">ROUNDUP(INDIRECT(BN2027)/BN2034,0)</f>
        <v>60</v>
      </c>
      <c r="BO2035" s="76" cm="1">
        <f t="array" aca="1" ref="BO2035" ca="1">ROUNDUP(INDIRECT(BO2027)/BO2034,0)</f>
        <v>60</v>
      </c>
      <c r="BP2035" s="76" cm="1">
        <f t="array" aca="1" ref="BP2035" ca="1">ROUNDUP(INDIRECT(BP2027)/BP2034,0)</f>
        <v>60</v>
      </c>
      <c r="BQ2035" s="76" cm="1">
        <f t="array" aca="1" ref="BQ2035" ca="1">ROUNDUP(INDIRECT(BQ2027)/BQ2034,0)</f>
        <v>60</v>
      </c>
      <c r="BR2035" s="76" cm="1">
        <f t="array" aca="1" ref="BR2035" ca="1">ROUNDUP(INDIRECT(BR2027)/BR2034,0)</f>
        <v>60</v>
      </c>
      <c r="BS2035" s="76" cm="1">
        <f t="array" aca="1" ref="BS2035" ca="1">ROUNDUP(INDIRECT(BS2027)/BS2034,0)</f>
        <v>60</v>
      </c>
      <c r="BT2035" s="76" cm="1">
        <f t="array" aca="1" ref="BT2035" ca="1">ROUNDUP(INDIRECT(BT2027)/BT2034,0)</f>
        <v>60</v>
      </c>
      <c r="BU2035" s="76" cm="1">
        <f t="array" aca="1" ref="BU2035" ca="1">ROUNDUP(INDIRECT(BU2027)/BU2034,0)</f>
        <v>60</v>
      </c>
      <c r="BV2035" s="76" cm="1">
        <f t="array" aca="1" ref="BV2035" ca="1">ROUNDUP(INDIRECT(BV2027)/BV2034,0)</f>
        <v>60</v>
      </c>
      <c r="BW2035" s="76" cm="1">
        <f t="array" aca="1" ref="BW2035" ca="1">ROUNDUP(INDIRECT(BW2027)/BW2034,0)</f>
        <v>60</v>
      </c>
      <c r="BX2035" s="76" cm="1">
        <f t="array" aca="1" ref="BX2035" ca="1">ROUNDUP(INDIRECT(BX2027)/BX2034,0)</f>
        <v>60</v>
      </c>
      <c r="BY2035" s="76" cm="1">
        <f t="array" aca="1" ref="BY2035" ca="1">ROUNDUP(INDIRECT(BY2027)/BY2034,0)</f>
        <v>60</v>
      </c>
      <c r="BZ2035" s="76" cm="1">
        <f t="array" aca="1" ref="BZ2035" ca="1">ROUNDUP(INDIRECT(BZ2027)/BZ2034,0)</f>
        <v>60</v>
      </c>
      <c r="CA2035" s="76" cm="1">
        <f t="array" aca="1" ref="CA2035" ca="1">ROUNDUP(INDIRECT(CA2027)/CA2034,0)</f>
        <v>60</v>
      </c>
      <c r="CB2035" s="76" cm="1">
        <f t="array" aca="1" ref="CB2035" ca="1">ROUNDUP(INDIRECT(CB2027)/CB2034,0)</f>
        <v>60</v>
      </c>
      <c r="CC2035" s="76" cm="1">
        <f t="array" aca="1" ref="CC2035" ca="1">ROUNDUP(INDIRECT(CC2027)/CC2034,0)</f>
        <v>60</v>
      </c>
      <c r="CD2035" s="76" cm="1">
        <f t="array" aca="1" ref="CD2035" ca="1">ROUNDUP(INDIRECT(CD2027)/CD2034,0)</f>
        <v>60</v>
      </c>
      <c r="CE2035" s="76" cm="1">
        <f t="array" aca="1" ref="CE2035" ca="1">ROUNDUP(INDIRECT(CE2027)/CE2034,0)</f>
        <v>60</v>
      </c>
      <c r="CF2035" s="76" cm="1">
        <f t="array" aca="1" ref="CF2035" ca="1">ROUNDUP(INDIRECT(CF2027)/CF2034,0)</f>
        <v>60</v>
      </c>
      <c r="CG2035" s="76" cm="1">
        <f t="array" aca="1" ref="CG2035" ca="1">ROUNDUP(INDIRECT(CG2027)/CG2034,0)</f>
        <v>60</v>
      </c>
      <c r="CH2035" s="76" cm="1">
        <f t="array" aca="1" ref="CH2035" ca="1">ROUNDUP(INDIRECT(CH2027)/CH2034,0)</f>
        <v>60</v>
      </c>
      <c r="CI2035" s="76" cm="1">
        <f t="array" aca="1" ref="CI2035" ca="1">ROUNDUP(INDIRECT(CI2027)/CI2034,0)</f>
        <v>60</v>
      </c>
      <c r="CJ2035" s="76" cm="1">
        <f t="array" aca="1" ref="CJ2035" ca="1">ROUNDUP(INDIRECT(CJ2027)/CJ2034,0)</f>
        <v>60</v>
      </c>
      <c r="CK2035" s="76" cm="1">
        <f t="array" aca="1" ref="CK2035" ca="1">ROUNDUP(INDIRECT(CK2027)/CK2034,0)</f>
        <v>60</v>
      </c>
    </row>
    <row r="2036" spans="2:89" x14ac:dyDescent="0.35">
      <c r="B2036" s="141" t="s">
        <v>185</v>
      </c>
      <c r="D2036" t="s">
        <v>757</v>
      </c>
      <c r="E2036" s="8" t="str">
        <f t="shared" si="2414"/>
        <v>2036 DCHC-S</v>
      </c>
      <c r="G2036" t="str">
        <f>E2036</f>
        <v>2036 DCHC-S</v>
      </c>
      <c r="H2036" s="12"/>
      <c r="I2036" s="60"/>
      <c r="J2036" s="60"/>
      <c r="K2036" s="18">
        <v>50000</v>
      </c>
      <c r="L2036" s="18">
        <v>50000</v>
      </c>
      <c r="M2036" s="18">
        <v>50000</v>
      </c>
      <c r="N2036" s="18">
        <v>50000</v>
      </c>
      <c r="O2036" s="18">
        <v>50000</v>
      </c>
      <c r="P2036" s="18">
        <v>50000</v>
      </c>
      <c r="R2036" s="19"/>
      <c r="S2036" s="143" cm="1">
        <f t="array" ref="S2036">INDEX($K:$P,ROW(),MATCH(S$3,$K$2:$P$2,0))/12</f>
        <v>4166.666666666667</v>
      </c>
      <c r="T2036" s="143" cm="1">
        <f t="array" ref="T2036">INDEX($K:$P,ROW(),MATCH(T$3,$K$2:$P$2,0))/12</f>
        <v>4166.666666666667</v>
      </c>
      <c r="U2036" s="143" cm="1">
        <f t="array" ref="U2036">INDEX($K:$P,ROW(),MATCH(U$3,$K$2:$P$2,0))/12</f>
        <v>4166.666666666667</v>
      </c>
      <c r="V2036" s="143" cm="1">
        <f t="array" ref="V2036">INDEX($K:$P,ROW(),MATCH(V$3,$K$2:$P$2,0))/12</f>
        <v>4166.666666666667</v>
      </c>
      <c r="W2036" s="143" cm="1">
        <f t="array" ref="W2036">INDEX($K:$P,ROW(),MATCH(W$3,$K$2:$P$2,0))/12</f>
        <v>4166.666666666667</v>
      </c>
      <c r="X2036" s="143" cm="1">
        <f t="array" ref="X2036">INDEX($K:$P,ROW(),MATCH(X$3,$K$2:$P$2,0))/12</f>
        <v>4166.666666666667</v>
      </c>
      <c r="Y2036" s="143" cm="1">
        <f t="array" ref="Y2036">INDEX($K:$P,ROW(),MATCH(Y$3,$K$2:$P$2,0))/12</f>
        <v>4166.666666666667</v>
      </c>
      <c r="Z2036" s="143" cm="1">
        <f t="array" ref="Z2036">INDEX($K:$P,ROW(),MATCH(Z$3,$K$2:$P$2,0))/12</f>
        <v>4166.666666666667</v>
      </c>
      <c r="AA2036" s="143" cm="1">
        <f t="array" ref="AA2036">INDEX($K:$P,ROW(),MATCH(AA$3,$K$2:$P$2,0))/12</f>
        <v>4166.666666666667</v>
      </c>
      <c r="AB2036" s="143" cm="1">
        <f t="array" ref="AB2036">INDEX($K:$P,ROW(),MATCH(AB$3,$K$2:$P$2,0))/12</f>
        <v>4166.666666666667</v>
      </c>
      <c r="AC2036" s="143" cm="1">
        <f t="array" ref="AC2036">INDEX($K:$P,ROW(),MATCH(AC$3,$K$2:$P$2,0))/12</f>
        <v>4166.666666666667</v>
      </c>
      <c r="AD2036" s="143" cm="1">
        <f t="array" ref="AD2036">INDEX($K:$P,ROW(),MATCH(AD$3,$K$2:$P$2,0))/12</f>
        <v>4166.666666666667</v>
      </c>
      <c r="AE2036" s="143" cm="1">
        <f t="array" ref="AE2036">INDEX($K:$P,ROW(),MATCH(AE$3,$K$2:$P$2,0))/12</f>
        <v>4166.666666666667</v>
      </c>
      <c r="AF2036" s="143" cm="1">
        <f t="array" ref="AF2036">INDEX($K:$P,ROW(),MATCH(AF$3,$K$2:$P$2,0))/12</f>
        <v>4166.666666666667</v>
      </c>
      <c r="AG2036" s="143" cm="1">
        <f t="array" ref="AG2036">INDEX($K:$P,ROW(),MATCH(AG$3,$K$2:$P$2,0))/12</f>
        <v>4166.666666666667</v>
      </c>
      <c r="AH2036" s="143" cm="1">
        <f t="array" ref="AH2036">INDEX($K:$P,ROW(),MATCH(AH$3,$K$2:$P$2,0))/12</f>
        <v>4166.666666666667</v>
      </c>
      <c r="AI2036" s="143" cm="1">
        <f t="array" ref="AI2036">INDEX($K:$P,ROW(),MATCH(AI$3,$K$2:$P$2,0))/12</f>
        <v>4166.666666666667</v>
      </c>
      <c r="AJ2036" s="143" cm="1">
        <f t="array" ref="AJ2036">INDEX($K:$P,ROW(),MATCH(AJ$3,$K$2:$P$2,0))/12</f>
        <v>4166.666666666667</v>
      </c>
      <c r="AK2036" s="143" cm="1">
        <f t="array" ref="AK2036">INDEX($K:$P,ROW(),MATCH(AK$3,$K$2:$P$2,0))/12</f>
        <v>4166.666666666667</v>
      </c>
      <c r="AL2036" s="143" cm="1">
        <f t="array" ref="AL2036">INDEX($K:$P,ROW(),MATCH(AL$3,$K$2:$P$2,0))/12</f>
        <v>4166.666666666667</v>
      </c>
      <c r="AM2036" s="143" cm="1">
        <f t="array" ref="AM2036">INDEX($K:$P,ROW(),MATCH(AM$3,$K$2:$P$2,0))/12</f>
        <v>4166.666666666667</v>
      </c>
      <c r="AN2036" s="143" cm="1">
        <f t="array" ref="AN2036">INDEX($K:$P,ROW(),MATCH(AN$3,$K$2:$P$2,0))/12</f>
        <v>4166.666666666667</v>
      </c>
      <c r="AO2036" s="143" cm="1">
        <f t="array" ref="AO2036">INDEX($K:$P,ROW(),MATCH(AO$3,$K$2:$P$2,0))/12</f>
        <v>4166.666666666667</v>
      </c>
      <c r="AP2036" s="143" cm="1">
        <f t="array" ref="AP2036">INDEX($K:$P,ROW(),MATCH(AP$3,$K$2:$P$2,0))/12</f>
        <v>4166.666666666667</v>
      </c>
      <c r="AQ2036" s="143" cm="1">
        <f t="array" ref="AQ2036">INDEX($K:$P,ROW(),MATCH(AQ$3,$K$2:$P$2,0))/12</f>
        <v>4166.666666666667</v>
      </c>
      <c r="AR2036" s="143" cm="1">
        <f t="array" ref="AR2036">INDEX($K:$P,ROW(),MATCH(AR$3,$K$2:$P$2,0))/12</f>
        <v>4166.666666666667</v>
      </c>
      <c r="AS2036" s="143" cm="1">
        <f t="array" ref="AS2036">INDEX($K:$P,ROW(),MATCH(AS$3,$K$2:$P$2,0))/12</f>
        <v>4166.666666666667</v>
      </c>
      <c r="AT2036" s="143" cm="1">
        <f t="array" ref="AT2036">INDEX($K:$P,ROW(),MATCH(AT$3,$K$2:$P$2,0))/12</f>
        <v>4166.666666666667</v>
      </c>
      <c r="AU2036" s="143" cm="1">
        <f t="array" ref="AU2036">INDEX($K:$P,ROW(),MATCH(AU$3,$K$2:$P$2,0))/12</f>
        <v>4166.666666666667</v>
      </c>
      <c r="AV2036" s="143" cm="1">
        <f t="array" ref="AV2036">INDEX($K:$P,ROW(),MATCH(AV$3,$K$2:$P$2,0))/12</f>
        <v>4166.666666666667</v>
      </c>
      <c r="AW2036" s="143" cm="1">
        <f t="array" ref="AW2036">INDEX($K:$P,ROW(),MATCH(AW$3,$K$2:$P$2,0))/12</f>
        <v>4166.666666666667</v>
      </c>
      <c r="AX2036" s="143" cm="1">
        <f t="array" ref="AX2036">INDEX($K:$P,ROW(),MATCH(AX$3,$K$2:$P$2,0))/12</f>
        <v>4166.666666666667</v>
      </c>
      <c r="AY2036" s="143" cm="1">
        <f t="array" ref="AY2036">INDEX($K:$P,ROW(),MATCH(AY$3,$K$2:$P$2,0))/12</f>
        <v>4166.666666666667</v>
      </c>
      <c r="AZ2036" s="143" cm="1">
        <f t="array" ref="AZ2036">INDEX($K:$P,ROW(),MATCH(AZ$3,$K$2:$P$2,0))/12</f>
        <v>4166.666666666667</v>
      </c>
      <c r="BA2036" s="143" cm="1">
        <f t="array" ref="BA2036">INDEX($K:$P,ROW(),MATCH(BA$3,$K$2:$P$2,0))/12</f>
        <v>4166.666666666667</v>
      </c>
      <c r="BB2036" s="143" cm="1">
        <f t="array" ref="BB2036">INDEX($K:$P,ROW(),MATCH(BB$3,$K$2:$P$2,0))/12</f>
        <v>4166.666666666667</v>
      </c>
      <c r="BC2036" s="143" cm="1">
        <f t="array" ref="BC2036">INDEX($K:$P,ROW(),MATCH(BC$3,$K$2:$P$2,0))/12</f>
        <v>4166.666666666667</v>
      </c>
      <c r="BD2036" s="143" cm="1">
        <f t="array" ref="BD2036">INDEX($K:$P,ROW(),MATCH(BD$3,$K$2:$P$2,0))/12</f>
        <v>4166.666666666667</v>
      </c>
      <c r="BE2036" s="143" cm="1">
        <f t="array" ref="BE2036">INDEX($K:$P,ROW(),MATCH(BE$3,$K$2:$P$2,0))/12</f>
        <v>4166.666666666667</v>
      </c>
      <c r="BF2036" s="143" cm="1">
        <f t="array" ref="BF2036">INDEX($K:$P,ROW(),MATCH(BF$3,$K$2:$P$2,0))/12</f>
        <v>4166.666666666667</v>
      </c>
      <c r="BG2036" s="143" cm="1">
        <f t="array" ref="BG2036">INDEX($K:$P,ROW(),MATCH(BG$3,$K$2:$P$2,0))/12</f>
        <v>4166.666666666667</v>
      </c>
      <c r="BH2036" s="143" cm="1">
        <f t="array" ref="BH2036">INDEX($K:$P,ROW(),MATCH(BH$3,$K$2:$P$2,0))/12</f>
        <v>4166.666666666667</v>
      </c>
      <c r="BI2036" s="143" cm="1">
        <f t="array" ref="BI2036">INDEX($K:$P,ROW(),MATCH(BI$3,$K$2:$P$2,0))/12</f>
        <v>4166.666666666667</v>
      </c>
      <c r="BJ2036" s="143" cm="1">
        <f t="array" ref="BJ2036">INDEX($K:$P,ROW(),MATCH(BJ$3,$K$2:$P$2,0))/12</f>
        <v>4166.666666666667</v>
      </c>
      <c r="BK2036" s="143" cm="1">
        <f t="array" ref="BK2036">INDEX($K:$P,ROW(),MATCH(BK$3,$K$2:$P$2,0))/12</f>
        <v>4166.666666666667</v>
      </c>
      <c r="BL2036" s="143" cm="1">
        <f t="array" ref="BL2036">INDEX($K:$P,ROW(),MATCH(BL$3,$K$2:$P$2,0))/12</f>
        <v>4166.666666666667</v>
      </c>
      <c r="BM2036" s="143" cm="1">
        <f t="array" ref="BM2036">INDEX($K:$P,ROW(),MATCH(BM$3,$K$2:$P$2,0))/12</f>
        <v>4166.666666666667</v>
      </c>
      <c r="BN2036" s="143" cm="1">
        <f t="array" ref="BN2036">INDEX($K:$P,ROW(),MATCH(BN$3,$K$2:$P$2,0))/12</f>
        <v>4166.666666666667</v>
      </c>
      <c r="BO2036" s="143" cm="1">
        <f t="array" ref="BO2036">INDEX($K:$P,ROW(),MATCH(BO$3,$K$2:$P$2,0))/12</f>
        <v>4166.666666666667</v>
      </c>
      <c r="BP2036" s="143" cm="1">
        <f t="array" ref="BP2036">INDEX($K:$P,ROW(),MATCH(BP$3,$K$2:$P$2,0))/12</f>
        <v>4166.666666666667</v>
      </c>
      <c r="BQ2036" s="143" cm="1">
        <f t="array" ref="BQ2036">INDEX($K:$P,ROW(),MATCH(BQ$3,$K$2:$P$2,0))/12</f>
        <v>4166.666666666667</v>
      </c>
      <c r="BR2036" s="143" cm="1">
        <f t="array" ref="BR2036">INDEX($K:$P,ROW(),MATCH(BR$3,$K$2:$P$2,0))/12</f>
        <v>4166.666666666667</v>
      </c>
      <c r="BS2036" s="143" cm="1">
        <f t="array" ref="BS2036">INDEX($K:$P,ROW(),MATCH(BS$3,$K$2:$P$2,0))/12</f>
        <v>4166.666666666667</v>
      </c>
      <c r="BT2036" s="143" cm="1">
        <f t="array" ref="BT2036">INDEX($K:$P,ROW(),MATCH(BT$3,$K$2:$P$2,0))/12</f>
        <v>4166.666666666667</v>
      </c>
      <c r="BU2036" s="143" cm="1">
        <f t="array" ref="BU2036">INDEX($K:$P,ROW(),MATCH(BU$3,$K$2:$P$2,0))/12</f>
        <v>4166.666666666667</v>
      </c>
      <c r="BV2036" s="143" cm="1">
        <f t="array" ref="BV2036">INDEX($K:$P,ROW(),MATCH(BV$3,$K$2:$P$2,0))/12</f>
        <v>4166.666666666667</v>
      </c>
      <c r="BW2036" s="143" cm="1">
        <f t="array" ref="BW2036">INDEX($K:$P,ROW(),MATCH(BW$3,$K$2:$P$2,0))/12</f>
        <v>4166.666666666667</v>
      </c>
      <c r="BX2036" s="143" cm="1">
        <f t="array" ref="BX2036">INDEX($K:$P,ROW(),MATCH(BX$3,$K$2:$P$2,0))/12</f>
        <v>4166.666666666667</v>
      </c>
      <c r="BY2036" s="143" cm="1">
        <f t="array" ref="BY2036">INDEX($K:$P,ROW(),MATCH(BY$3,$K$2:$P$2,0))/12</f>
        <v>4166.666666666667</v>
      </c>
      <c r="BZ2036" s="143" cm="1">
        <f t="array" ref="BZ2036">INDEX($K:$P,ROW(),MATCH(BZ$3,$K$2:$P$2,0))/12</f>
        <v>4166.666666666667</v>
      </c>
      <c r="CA2036" s="143" cm="1">
        <f t="array" ref="CA2036">INDEX($K:$P,ROW(),MATCH(CA$3,$K$2:$P$2,0))/12</f>
        <v>4166.666666666667</v>
      </c>
      <c r="CB2036" s="143" cm="1">
        <f t="array" ref="CB2036">INDEX($K:$P,ROW(),MATCH(CB$3,$K$2:$P$2,0))/12</f>
        <v>4166.666666666667</v>
      </c>
      <c r="CC2036" s="143" cm="1">
        <f t="array" ref="CC2036">INDEX($K:$P,ROW(),MATCH(CC$3,$K$2:$P$2,0))/12</f>
        <v>4166.666666666667</v>
      </c>
      <c r="CD2036" s="143" cm="1">
        <f t="array" ref="CD2036">INDEX($K:$P,ROW(),MATCH(CD$3,$K$2:$P$2,0))/12</f>
        <v>4166.666666666667</v>
      </c>
      <c r="CE2036" s="143" cm="1">
        <f t="array" ref="CE2036">INDEX($K:$P,ROW(),MATCH(CE$3,$K$2:$P$2,0))/12</f>
        <v>4166.666666666667</v>
      </c>
      <c r="CF2036" s="143" cm="1">
        <f t="array" ref="CF2036">INDEX($K:$P,ROW(),MATCH(CF$3,$K$2:$P$2,0))/12</f>
        <v>4166.666666666667</v>
      </c>
      <c r="CG2036" s="143" cm="1">
        <f t="array" ref="CG2036">INDEX($K:$P,ROW(),MATCH(CG$3,$K$2:$P$2,0))/12</f>
        <v>4166.666666666667</v>
      </c>
      <c r="CH2036" s="143" cm="1">
        <f t="array" ref="CH2036">INDEX($K:$P,ROW(),MATCH(CH$3,$K$2:$P$2,0))/12</f>
        <v>4166.666666666667</v>
      </c>
      <c r="CI2036" s="143" cm="1">
        <f t="array" ref="CI2036">INDEX($K:$P,ROW(),MATCH(CI$3,$K$2:$P$2,0))/12</f>
        <v>4166.666666666667</v>
      </c>
      <c r="CJ2036" s="143" cm="1">
        <f t="array" ref="CJ2036">INDEX($K:$P,ROW(),MATCH(CJ$3,$K$2:$P$2,0))/12</f>
        <v>4166.666666666667</v>
      </c>
      <c r="CK2036" s="143" cm="1">
        <f t="array" ref="CK2036">INDEX($K:$P,ROW(),MATCH(CK$3,$K$2:$P$2,0))/12</f>
        <v>4166.666666666667</v>
      </c>
    </row>
    <row r="2037" spans="2:89" x14ac:dyDescent="0.35">
      <c r="B2037" s="123" t="str">
        <f>"Expense - "&amp;SUBSTITUTE(B2032,":","")</f>
        <v>Expense - Headcount - volume driven</v>
      </c>
      <c r="C2037" t="s">
        <v>203</v>
      </c>
      <c r="D2037" t="s">
        <v>757</v>
      </c>
      <c r="E2037" s="8" t="str">
        <f t="shared" si="2414"/>
        <v>2037 DCHC-S</v>
      </c>
      <c r="H2037" s="27"/>
      <c r="I2037" s="78"/>
      <c r="J2037" s="78"/>
      <c r="K2037" s="63">
        <f t="shared" ref="K2037:P2037" ca="1" si="2416">SUMIF($3:$3,K$2,2037:2037)</f>
        <v>-3000000.0000000005</v>
      </c>
      <c r="L2037" s="63">
        <f t="shared" ca="1" si="2416"/>
        <v>-3000000.0000000005</v>
      </c>
      <c r="M2037" s="63">
        <f t="shared" ca="1" si="2416"/>
        <v>-3000000.0000000005</v>
      </c>
      <c r="N2037" s="63">
        <f t="shared" ca="1" si="2416"/>
        <v>-3000000.0000000005</v>
      </c>
      <c r="O2037" s="63">
        <f t="shared" ca="1" si="2416"/>
        <v>-3000000.0000000005</v>
      </c>
      <c r="P2037" s="63">
        <f t="shared" ca="1" si="2416"/>
        <v>-2750000.0000000005</v>
      </c>
      <c r="R2037" s="33"/>
      <c r="S2037" s="144">
        <f t="shared" ref="S2037" ca="1" si="2417">-S2036*S2035</f>
        <v>-250000.00000000003</v>
      </c>
      <c r="T2037" s="144">
        <f t="shared" ref="T2037:AX2037" ca="1" si="2418">-T2036*T2035</f>
        <v>-250000.00000000003</v>
      </c>
      <c r="U2037" s="144">
        <f t="shared" ca="1" si="2418"/>
        <v>-250000.00000000003</v>
      </c>
      <c r="V2037" s="144">
        <f t="shared" ca="1" si="2418"/>
        <v>-250000.00000000003</v>
      </c>
      <c r="W2037" s="144">
        <f t="shared" ca="1" si="2418"/>
        <v>-250000.00000000003</v>
      </c>
      <c r="X2037" s="144">
        <f t="shared" ca="1" si="2418"/>
        <v>-250000.00000000003</v>
      </c>
      <c r="Y2037" s="144">
        <f t="shared" ca="1" si="2418"/>
        <v>-250000.00000000003</v>
      </c>
      <c r="Z2037" s="144">
        <f t="shared" ca="1" si="2418"/>
        <v>-250000.00000000003</v>
      </c>
      <c r="AA2037" s="144">
        <f t="shared" ca="1" si="2418"/>
        <v>-250000.00000000003</v>
      </c>
      <c r="AB2037" s="144">
        <f t="shared" ca="1" si="2418"/>
        <v>-250000.00000000003</v>
      </c>
      <c r="AC2037" s="144">
        <f t="shared" ca="1" si="2418"/>
        <v>-250000.00000000003</v>
      </c>
      <c r="AD2037" s="144">
        <f t="shared" ca="1" si="2418"/>
        <v>-250000.00000000003</v>
      </c>
      <c r="AE2037" s="144">
        <f t="shared" ca="1" si="2418"/>
        <v>-250000.00000000003</v>
      </c>
      <c r="AF2037" s="144">
        <f t="shared" ca="1" si="2418"/>
        <v>-250000.00000000003</v>
      </c>
      <c r="AG2037" s="144">
        <f t="shared" ca="1" si="2418"/>
        <v>-250000.00000000003</v>
      </c>
      <c r="AH2037" s="144">
        <f t="shared" ca="1" si="2418"/>
        <v>-250000.00000000003</v>
      </c>
      <c r="AI2037" s="144">
        <f t="shared" ca="1" si="2418"/>
        <v>-250000.00000000003</v>
      </c>
      <c r="AJ2037" s="144">
        <f t="shared" ca="1" si="2418"/>
        <v>-250000.00000000003</v>
      </c>
      <c r="AK2037" s="144">
        <f t="shared" ca="1" si="2418"/>
        <v>-250000.00000000003</v>
      </c>
      <c r="AL2037" s="144">
        <f t="shared" ca="1" si="2418"/>
        <v>-250000.00000000003</v>
      </c>
      <c r="AM2037" s="144">
        <f t="shared" ca="1" si="2418"/>
        <v>-250000.00000000003</v>
      </c>
      <c r="AN2037" s="144">
        <f t="shared" ca="1" si="2418"/>
        <v>-250000.00000000003</v>
      </c>
      <c r="AO2037" s="144">
        <f t="shared" ca="1" si="2418"/>
        <v>-250000.00000000003</v>
      </c>
      <c r="AP2037" s="144">
        <f t="shared" ca="1" si="2418"/>
        <v>-250000.00000000003</v>
      </c>
      <c r="AQ2037" s="144">
        <f t="shared" ca="1" si="2418"/>
        <v>-250000.00000000003</v>
      </c>
      <c r="AR2037" s="144">
        <f t="shared" ca="1" si="2418"/>
        <v>-250000.00000000003</v>
      </c>
      <c r="AS2037" s="144">
        <f t="shared" ca="1" si="2418"/>
        <v>-250000.00000000003</v>
      </c>
      <c r="AT2037" s="144">
        <f t="shared" ca="1" si="2418"/>
        <v>-250000.00000000003</v>
      </c>
      <c r="AU2037" s="144">
        <f t="shared" ca="1" si="2418"/>
        <v>-250000.00000000003</v>
      </c>
      <c r="AV2037" s="144">
        <f t="shared" ca="1" si="2418"/>
        <v>-250000.00000000003</v>
      </c>
      <c r="AW2037" s="144">
        <f t="shared" ca="1" si="2418"/>
        <v>-250000.00000000003</v>
      </c>
      <c r="AX2037" s="144">
        <f t="shared" ca="1" si="2418"/>
        <v>-250000.00000000003</v>
      </c>
      <c r="AY2037" s="144">
        <f t="shared" ref="AY2037:CD2037" ca="1" si="2419">-AY2036*AY2035</f>
        <v>-250000.00000000003</v>
      </c>
      <c r="AZ2037" s="144">
        <f t="shared" ca="1" si="2419"/>
        <v>-250000.00000000003</v>
      </c>
      <c r="BA2037" s="144">
        <f t="shared" ca="1" si="2419"/>
        <v>-250000.00000000003</v>
      </c>
      <c r="BB2037" s="144">
        <f t="shared" ca="1" si="2419"/>
        <v>-250000.00000000003</v>
      </c>
      <c r="BC2037" s="144">
        <f t="shared" ca="1" si="2419"/>
        <v>-250000.00000000003</v>
      </c>
      <c r="BD2037" s="144">
        <f t="shared" ca="1" si="2419"/>
        <v>-250000.00000000003</v>
      </c>
      <c r="BE2037" s="144">
        <f t="shared" ca="1" si="2419"/>
        <v>-250000.00000000003</v>
      </c>
      <c r="BF2037" s="144">
        <f t="shared" ca="1" si="2419"/>
        <v>-250000.00000000003</v>
      </c>
      <c r="BG2037" s="144">
        <f t="shared" ca="1" si="2419"/>
        <v>-250000.00000000003</v>
      </c>
      <c r="BH2037" s="144">
        <f t="shared" ca="1" si="2419"/>
        <v>-250000.00000000003</v>
      </c>
      <c r="BI2037" s="144">
        <f t="shared" ca="1" si="2419"/>
        <v>-250000.00000000003</v>
      </c>
      <c r="BJ2037" s="144">
        <f t="shared" ca="1" si="2419"/>
        <v>-250000.00000000003</v>
      </c>
      <c r="BK2037" s="144">
        <f t="shared" ca="1" si="2419"/>
        <v>-250000.00000000003</v>
      </c>
      <c r="BL2037" s="144">
        <f t="shared" ca="1" si="2419"/>
        <v>-250000.00000000003</v>
      </c>
      <c r="BM2037" s="144">
        <f t="shared" ca="1" si="2419"/>
        <v>-250000.00000000003</v>
      </c>
      <c r="BN2037" s="144">
        <f t="shared" ca="1" si="2419"/>
        <v>-250000.00000000003</v>
      </c>
      <c r="BO2037" s="144">
        <f t="shared" ca="1" si="2419"/>
        <v>-250000.00000000003</v>
      </c>
      <c r="BP2037" s="144">
        <f t="shared" ca="1" si="2419"/>
        <v>-250000.00000000003</v>
      </c>
      <c r="BQ2037" s="144">
        <f t="shared" ca="1" si="2419"/>
        <v>-250000.00000000003</v>
      </c>
      <c r="BR2037" s="144">
        <f t="shared" ca="1" si="2419"/>
        <v>-250000.00000000003</v>
      </c>
      <c r="BS2037" s="144">
        <f t="shared" ca="1" si="2419"/>
        <v>-250000.00000000003</v>
      </c>
      <c r="BT2037" s="144">
        <f t="shared" ca="1" si="2419"/>
        <v>-250000.00000000003</v>
      </c>
      <c r="BU2037" s="144">
        <f t="shared" ca="1" si="2419"/>
        <v>-250000.00000000003</v>
      </c>
      <c r="BV2037" s="144">
        <f t="shared" ca="1" si="2419"/>
        <v>-250000.00000000003</v>
      </c>
      <c r="BW2037" s="144">
        <f t="shared" ca="1" si="2419"/>
        <v>-250000.00000000003</v>
      </c>
      <c r="BX2037" s="144">
        <f t="shared" ca="1" si="2419"/>
        <v>-250000.00000000003</v>
      </c>
      <c r="BY2037" s="144">
        <f t="shared" ca="1" si="2419"/>
        <v>-250000.00000000003</v>
      </c>
      <c r="BZ2037" s="144">
        <f t="shared" ca="1" si="2419"/>
        <v>-250000.00000000003</v>
      </c>
      <c r="CA2037" s="144">
        <f t="shared" ca="1" si="2419"/>
        <v>-250000.00000000003</v>
      </c>
      <c r="CB2037" s="144">
        <f t="shared" ca="1" si="2419"/>
        <v>-250000.00000000003</v>
      </c>
      <c r="CC2037" s="144">
        <f t="shared" ca="1" si="2419"/>
        <v>-250000.00000000003</v>
      </c>
      <c r="CD2037" s="144">
        <f t="shared" ca="1" si="2419"/>
        <v>-250000.00000000003</v>
      </c>
      <c r="CE2037" s="144">
        <f t="shared" ref="CE2037:CK2037" ca="1" si="2420">-CE2036*CE2035</f>
        <v>-250000.00000000003</v>
      </c>
      <c r="CF2037" s="144">
        <f t="shared" ca="1" si="2420"/>
        <v>-250000.00000000003</v>
      </c>
      <c r="CG2037" s="144">
        <f t="shared" ca="1" si="2420"/>
        <v>-250000.00000000003</v>
      </c>
      <c r="CH2037" s="144">
        <f t="shared" ca="1" si="2420"/>
        <v>-250000.00000000003</v>
      </c>
      <c r="CI2037" s="144">
        <f t="shared" ca="1" si="2420"/>
        <v>-250000.00000000003</v>
      </c>
      <c r="CJ2037" s="144">
        <f t="shared" ca="1" si="2420"/>
        <v>-250000.00000000003</v>
      </c>
      <c r="CK2037" s="144">
        <f t="shared" ca="1" si="2420"/>
        <v>-250000.00000000003</v>
      </c>
    </row>
    <row r="2038" spans="2:89" x14ac:dyDescent="0.35">
      <c r="D2038" t="s">
        <v>757</v>
      </c>
      <c r="E2038" s="8" t="str">
        <f t="shared" si="2414"/>
        <v>2038 DCHC-S</v>
      </c>
      <c r="G2038" t="s">
        <v>244</v>
      </c>
      <c r="S2038" s="72"/>
      <c r="T2038" s="72"/>
      <c r="U2038" s="72"/>
      <c r="V2038" s="72"/>
      <c r="W2038" s="72"/>
      <c r="X2038" s="72"/>
      <c r="Y2038" s="72"/>
      <c r="Z2038" s="72"/>
      <c r="AA2038" s="72"/>
      <c r="AB2038" s="72"/>
      <c r="AC2038" s="72"/>
      <c r="AD2038" s="72"/>
      <c r="AE2038" s="72"/>
      <c r="AF2038" s="72"/>
      <c r="AG2038" s="72"/>
      <c r="AH2038" s="72"/>
      <c r="AI2038" s="72"/>
      <c r="AJ2038" s="72"/>
      <c r="AK2038" s="72"/>
      <c r="AL2038" s="72"/>
      <c r="AM2038" s="72"/>
      <c r="AN2038" s="72"/>
      <c r="AO2038" s="72"/>
      <c r="AP2038" s="72"/>
      <c r="AQ2038" s="72"/>
      <c r="AR2038" s="72"/>
      <c r="AS2038" s="72"/>
      <c r="AT2038" s="72"/>
      <c r="AU2038" s="72"/>
      <c r="AV2038" s="72"/>
      <c r="AW2038" s="72"/>
      <c r="AX2038" s="72"/>
      <c r="AY2038" s="72"/>
      <c r="AZ2038" s="72"/>
      <c r="BA2038" s="72"/>
      <c r="BB2038" s="72"/>
      <c r="BC2038" s="72"/>
      <c r="BD2038" s="72"/>
      <c r="BE2038" s="72"/>
      <c r="BF2038" s="72"/>
      <c r="BG2038" s="72"/>
      <c r="BH2038" s="72"/>
      <c r="BI2038" s="72"/>
      <c r="BJ2038" s="72"/>
      <c r="BK2038" s="72"/>
      <c r="BL2038" s="72"/>
      <c r="BM2038" s="72"/>
      <c r="BN2038" s="72"/>
      <c r="BO2038" s="72"/>
      <c r="BP2038" s="72"/>
      <c r="BQ2038" s="72"/>
      <c r="BR2038" s="72"/>
      <c r="BS2038" s="72"/>
      <c r="BT2038" s="72"/>
      <c r="BU2038" s="72"/>
      <c r="BV2038" s="72"/>
      <c r="BW2038" s="72"/>
      <c r="BX2038" s="72"/>
      <c r="BY2038" s="72"/>
      <c r="BZ2038" s="72"/>
      <c r="CA2038" s="72"/>
      <c r="CB2038" s="72"/>
      <c r="CC2038" s="72"/>
      <c r="CD2038" s="72"/>
      <c r="CE2038" s="72"/>
      <c r="CF2038" s="72"/>
      <c r="CG2038" s="72"/>
      <c r="CH2038" s="72"/>
      <c r="CI2038" s="72"/>
      <c r="CJ2038" s="72"/>
      <c r="CK2038" s="72"/>
    </row>
    <row r="2039" spans="2:89" x14ac:dyDescent="0.35">
      <c r="B2039" s="132" t="str">
        <f>B2025</f>
        <v>primary unit</v>
      </c>
      <c r="D2039" t="s">
        <v>757</v>
      </c>
      <c r="E2039" s="8" t="str">
        <f>ROW()&amp;" "&amp;D2039</f>
        <v>2039 DCHC-S</v>
      </c>
      <c r="G2039" t="s">
        <v>332</v>
      </c>
      <c r="H2039" s="27"/>
      <c r="I2039" s="78"/>
      <c r="J2039" s="78"/>
      <c r="K2039" s="33"/>
      <c r="L2039" s="33"/>
      <c r="M2039" s="33"/>
      <c r="N2039" s="33"/>
      <c r="O2039" s="33"/>
      <c r="P2039" s="33"/>
      <c r="R2039" s="33"/>
      <c r="S2039" s="77"/>
      <c r="T2039" s="77"/>
      <c r="U2039" s="77"/>
      <c r="V2039" s="77"/>
      <c r="W2039" s="77"/>
      <c r="X2039" s="77"/>
      <c r="Y2039" s="77"/>
      <c r="Z2039" s="77"/>
      <c r="AA2039" s="77"/>
      <c r="AB2039" s="77"/>
      <c r="AC2039" s="77"/>
      <c r="AD2039" s="77"/>
      <c r="AE2039" s="77"/>
      <c r="AF2039" s="77"/>
      <c r="AG2039" s="77"/>
      <c r="AH2039" s="77"/>
      <c r="AI2039" s="77"/>
      <c r="AJ2039" s="77"/>
      <c r="AK2039" s="77"/>
      <c r="AL2039" s="77"/>
      <c r="AM2039" s="77"/>
      <c r="AN2039" s="77"/>
      <c r="AO2039" s="77"/>
      <c r="AP2039" s="77"/>
      <c r="AQ2039" s="77"/>
      <c r="AR2039" s="77"/>
      <c r="AS2039" s="77"/>
      <c r="AT2039" s="77"/>
      <c r="AU2039" s="77"/>
      <c r="AV2039" s="77"/>
      <c r="AW2039" s="77"/>
      <c r="AX2039" s="77"/>
      <c r="AY2039" s="77"/>
      <c r="AZ2039" s="77"/>
      <c r="BA2039" s="77"/>
      <c r="BB2039" s="77"/>
      <c r="BC2039" s="77"/>
      <c r="BD2039" s="77"/>
      <c r="BE2039" s="77"/>
      <c r="BF2039" s="77"/>
      <c r="BG2039" s="77"/>
      <c r="BH2039" s="77"/>
      <c r="BI2039" s="77"/>
      <c r="BJ2039" s="77"/>
      <c r="BK2039" s="77"/>
      <c r="BL2039" s="77"/>
      <c r="BM2039" s="77"/>
      <c r="BN2039" s="77"/>
      <c r="BO2039" s="77"/>
      <c r="BP2039" s="77"/>
      <c r="BQ2039" s="77"/>
      <c r="BR2039" s="77"/>
      <c r="BS2039" s="77"/>
      <c r="BT2039" s="77"/>
      <c r="BU2039" s="77"/>
      <c r="BV2039" s="77"/>
      <c r="BW2039" s="77"/>
      <c r="BX2039" s="77"/>
      <c r="BY2039" s="77"/>
      <c r="BZ2039" s="77"/>
      <c r="CA2039" s="77"/>
      <c r="CB2039" s="77"/>
      <c r="CC2039" s="77"/>
      <c r="CD2039" s="77"/>
      <c r="CE2039" s="77"/>
      <c r="CF2039" s="77"/>
      <c r="CG2039" s="77"/>
      <c r="CH2039" s="77"/>
      <c r="CI2039" s="77"/>
      <c r="CJ2039" s="77"/>
      <c r="CK2039" s="77"/>
    </row>
    <row r="2040" spans="2:89" x14ac:dyDescent="0.35">
      <c r="B2040" s="132" t="str">
        <f t="shared" ref="B2040:B2046" si="2421">B2026</f>
        <v>Primary revenue driver</v>
      </c>
      <c r="D2040" t="s">
        <v>757</v>
      </c>
      <c r="E2040" s="8" t="str">
        <f t="shared" si="2414"/>
        <v>2040 DCHC-S</v>
      </c>
      <c r="G2040" t="s">
        <v>332</v>
      </c>
      <c r="H2040" s="27"/>
      <c r="I2040" s="78"/>
      <c r="J2040" s="78"/>
      <c r="K2040" s="33"/>
      <c r="L2040" s="33"/>
      <c r="M2040" s="33"/>
      <c r="N2040" s="33"/>
      <c r="O2040" s="33"/>
      <c r="P2040" s="33"/>
      <c r="R2040" s="33"/>
      <c r="S2040" s="77"/>
      <c r="T2040" s="77"/>
      <c r="U2040" s="77"/>
      <c r="V2040" s="77"/>
      <c r="W2040" s="77"/>
      <c r="X2040" s="77"/>
      <c r="Y2040" s="77"/>
      <c r="Z2040" s="77"/>
      <c r="AA2040" s="77"/>
      <c r="AB2040" s="77"/>
      <c r="AC2040" s="77"/>
      <c r="AD2040" s="77"/>
      <c r="AE2040" s="77"/>
      <c r="AF2040" s="77"/>
      <c r="AG2040" s="77"/>
      <c r="AH2040" s="77"/>
      <c r="AI2040" s="77"/>
      <c r="AJ2040" s="77"/>
      <c r="AK2040" s="77"/>
      <c r="AL2040" s="77"/>
      <c r="AM2040" s="77"/>
      <c r="AN2040" s="77"/>
      <c r="AO2040" s="77"/>
      <c r="AP2040" s="77"/>
      <c r="AQ2040" s="77"/>
      <c r="AR2040" s="77"/>
      <c r="AS2040" s="77"/>
      <c r="AT2040" s="77"/>
      <c r="AU2040" s="77"/>
      <c r="AV2040" s="77"/>
      <c r="AW2040" s="77"/>
      <c r="AX2040" s="77"/>
      <c r="AY2040" s="77"/>
      <c r="AZ2040" s="77"/>
      <c r="BA2040" s="77"/>
      <c r="BB2040" s="77"/>
      <c r="BC2040" s="77"/>
      <c r="BD2040" s="77"/>
      <c r="BE2040" s="77"/>
      <c r="BF2040" s="77"/>
      <c r="BG2040" s="77"/>
      <c r="BH2040" s="77"/>
      <c r="BI2040" s="77"/>
      <c r="BJ2040" s="77"/>
      <c r="BK2040" s="77"/>
      <c r="BL2040" s="77"/>
      <c r="BM2040" s="77"/>
      <c r="BN2040" s="77"/>
      <c r="BO2040" s="77"/>
      <c r="BP2040" s="77"/>
      <c r="BQ2040" s="77"/>
      <c r="BR2040" s="77"/>
      <c r="BS2040" s="77"/>
      <c r="BT2040" s="77"/>
      <c r="BU2040" s="77"/>
      <c r="BV2040" s="77"/>
      <c r="BW2040" s="77"/>
      <c r="BX2040" s="77"/>
      <c r="BY2040" s="77"/>
      <c r="BZ2040" s="77"/>
      <c r="CA2040" s="77"/>
      <c r="CB2040" s="77"/>
      <c r="CC2040" s="77"/>
      <c r="CD2040" s="77"/>
      <c r="CE2040" s="77"/>
      <c r="CF2040" s="77"/>
      <c r="CG2040" s="77"/>
      <c r="CH2040" s="77"/>
      <c r="CI2040" s="77"/>
      <c r="CJ2040" s="77"/>
      <c r="CK2040" s="77"/>
    </row>
    <row r="2041" spans="2:89" x14ac:dyDescent="0.35">
      <c r="B2041" s="132" t="str">
        <f t="shared" si="2421"/>
        <v>Primary volume driver</v>
      </c>
      <c r="D2041" t="s">
        <v>757</v>
      </c>
      <c r="E2041" s="8" t="str">
        <f t="shared" si="2414"/>
        <v>2041 DCHC-S</v>
      </c>
      <c r="G2041" t="s">
        <v>332</v>
      </c>
      <c r="K2041" s="53"/>
      <c r="L2041" s="53"/>
      <c r="M2041" s="53"/>
      <c r="N2041" s="53"/>
      <c r="O2041" s="53"/>
      <c r="P2041" s="53"/>
      <c r="R2041" s="24"/>
      <c r="S2041" s="80" t="str">
        <f t="shared" ref="S2041" si="2422">S2026</f>
        <v>S$16</v>
      </c>
      <c r="T2041" s="80" t="str">
        <f t="shared" ref="T2041:CE2041" si="2423">T2026</f>
        <v>T$16</v>
      </c>
      <c r="U2041" s="80" t="str">
        <f t="shared" si="2423"/>
        <v>U$16</v>
      </c>
      <c r="V2041" s="80" t="str">
        <f t="shared" si="2423"/>
        <v>V$16</v>
      </c>
      <c r="W2041" s="80" t="str">
        <f t="shared" si="2423"/>
        <v>W$16</v>
      </c>
      <c r="X2041" s="80" t="str">
        <f t="shared" si="2423"/>
        <v>X$16</v>
      </c>
      <c r="Y2041" s="80" t="str">
        <f t="shared" si="2423"/>
        <v>Y$16</v>
      </c>
      <c r="Z2041" s="80" t="str">
        <f t="shared" si="2423"/>
        <v>Z$16</v>
      </c>
      <c r="AA2041" s="80" t="str">
        <f t="shared" si="2423"/>
        <v>AA$16</v>
      </c>
      <c r="AB2041" s="80" t="str">
        <f t="shared" si="2423"/>
        <v>AB$16</v>
      </c>
      <c r="AC2041" s="80" t="str">
        <f t="shared" si="2423"/>
        <v>AC$16</v>
      </c>
      <c r="AD2041" s="80" t="str">
        <f t="shared" si="2423"/>
        <v>AD$16</v>
      </c>
      <c r="AE2041" s="80" t="str">
        <f t="shared" si="2423"/>
        <v>AE$16</v>
      </c>
      <c r="AF2041" s="80" t="str">
        <f t="shared" si="2423"/>
        <v>AF$16</v>
      </c>
      <c r="AG2041" s="80" t="str">
        <f t="shared" si="2423"/>
        <v>AG$16</v>
      </c>
      <c r="AH2041" s="80" t="str">
        <f t="shared" si="2423"/>
        <v>AH$16</v>
      </c>
      <c r="AI2041" s="80" t="str">
        <f t="shared" si="2423"/>
        <v>AI$16</v>
      </c>
      <c r="AJ2041" s="80" t="str">
        <f t="shared" si="2423"/>
        <v>AJ$16</v>
      </c>
      <c r="AK2041" s="80" t="str">
        <f t="shared" si="2423"/>
        <v>AK$16</v>
      </c>
      <c r="AL2041" s="80" t="str">
        <f t="shared" si="2423"/>
        <v>AL$16</v>
      </c>
      <c r="AM2041" s="80" t="str">
        <f t="shared" si="2423"/>
        <v>AM$16</v>
      </c>
      <c r="AN2041" s="80" t="str">
        <f t="shared" si="2423"/>
        <v>AN$16</v>
      </c>
      <c r="AO2041" s="80" t="str">
        <f t="shared" si="2423"/>
        <v>AO$16</v>
      </c>
      <c r="AP2041" s="80" t="str">
        <f t="shared" si="2423"/>
        <v>AP$16</v>
      </c>
      <c r="AQ2041" s="80" t="str">
        <f t="shared" si="2423"/>
        <v>AQ$16</v>
      </c>
      <c r="AR2041" s="80" t="str">
        <f t="shared" si="2423"/>
        <v>AR$16</v>
      </c>
      <c r="AS2041" s="80" t="str">
        <f t="shared" si="2423"/>
        <v>AS$16</v>
      </c>
      <c r="AT2041" s="80" t="str">
        <f t="shared" si="2423"/>
        <v>AT$16</v>
      </c>
      <c r="AU2041" s="80" t="str">
        <f t="shared" si="2423"/>
        <v>AU$16</v>
      </c>
      <c r="AV2041" s="80" t="str">
        <f t="shared" si="2423"/>
        <v>AV$16</v>
      </c>
      <c r="AW2041" s="80" t="str">
        <f t="shared" si="2423"/>
        <v>AW$16</v>
      </c>
      <c r="AX2041" s="80" t="str">
        <f t="shared" si="2423"/>
        <v>AX$16</v>
      </c>
      <c r="AY2041" s="80" t="str">
        <f t="shared" si="2423"/>
        <v>AY$16</v>
      </c>
      <c r="AZ2041" s="80" t="str">
        <f t="shared" si="2423"/>
        <v>AZ$16</v>
      </c>
      <c r="BA2041" s="80" t="str">
        <f t="shared" si="2423"/>
        <v>BA$16</v>
      </c>
      <c r="BB2041" s="80" t="str">
        <f t="shared" si="2423"/>
        <v>BB$16</v>
      </c>
      <c r="BC2041" s="80" t="str">
        <f t="shared" si="2423"/>
        <v>BC$16</v>
      </c>
      <c r="BD2041" s="80" t="str">
        <f t="shared" si="2423"/>
        <v>BD$16</v>
      </c>
      <c r="BE2041" s="80" t="str">
        <f t="shared" si="2423"/>
        <v>BE$16</v>
      </c>
      <c r="BF2041" s="80" t="str">
        <f t="shared" si="2423"/>
        <v>BF$16</v>
      </c>
      <c r="BG2041" s="80" t="str">
        <f t="shared" si="2423"/>
        <v>BG$16</v>
      </c>
      <c r="BH2041" s="80" t="str">
        <f t="shared" si="2423"/>
        <v>BH$16</v>
      </c>
      <c r="BI2041" s="80" t="str">
        <f t="shared" si="2423"/>
        <v>BI$16</v>
      </c>
      <c r="BJ2041" s="80" t="str">
        <f t="shared" si="2423"/>
        <v>BJ$16</v>
      </c>
      <c r="BK2041" s="80" t="str">
        <f t="shared" si="2423"/>
        <v>BK$16</v>
      </c>
      <c r="BL2041" s="80" t="str">
        <f t="shared" si="2423"/>
        <v>BL$16</v>
      </c>
      <c r="BM2041" s="80" t="str">
        <f t="shared" si="2423"/>
        <v>BM$16</v>
      </c>
      <c r="BN2041" s="80" t="str">
        <f t="shared" si="2423"/>
        <v>BN$16</v>
      </c>
      <c r="BO2041" s="80" t="str">
        <f t="shared" si="2423"/>
        <v>BO$16</v>
      </c>
      <c r="BP2041" s="80" t="str">
        <f t="shared" si="2423"/>
        <v>BP$16</v>
      </c>
      <c r="BQ2041" s="80" t="str">
        <f t="shared" si="2423"/>
        <v>BQ$16</v>
      </c>
      <c r="BR2041" s="80" t="str">
        <f t="shared" si="2423"/>
        <v>BR$16</v>
      </c>
      <c r="BS2041" s="80" t="str">
        <f t="shared" si="2423"/>
        <v>BS$16</v>
      </c>
      <c r="BT2041" s="80" t="str">
        <f t="shared" si="2423"/>
        <v>BT$16</v>
      </c>
      <c r="BU2041" s="80" t="str">
        <f t="shared" si="2423"/>
        <v>BU$16</v>
      </c>
      <c r="BV2041" s="80" t="str">
        <f t="shared" si="2423"/>
        <v>BV$16</v>
      </c>
      <c r="BW2041" s="80" t="str">
        <f t="shared" si="2423"/>
        <v>BW$16</v>
      </c>
      <c r="BX2041" s="80" t="str">
        <f t="shared" si="2423"/>
        <v>BX$16</v>
      </c>
      <c r="BY2041" s="80" t="str">
        <f t="shared" si="2423"/>
        <v>BY$16</v>
      </c>
      <c r="BZ2041" s="80" t="str">
        <f t="shared" si="2423"/>
        <v>BZ$16</v>
      </c>
      <c r="CA2041" s="80" t="str">
        <f t="shared" si="2423"/>
        <v>CA$16</v>
      </c>
      <c r="CB2041" s="80" t="str">
        <f t="shared" si="2423"/>
        <v>CB$16</v>
      </c>
      <c r="CC2041" s="80" t="str">
        <f t="shared" si="2423"/>
        <v>CC$16</v>
      </c>
      <c r="CD2041" s="80" t="str">
        <f t="shared" si="2423"/>
        <v>CD$16</v>
      </c>
      <c r="CE2041" s="80" t="str">
        <f t="shared" si="2423"/>
        <v>CE$16</v>
      </c>
      <c r="CF2041" s="80" t="str">
        <f t="shared" ref="CF2041:CK2041" si="2424">CF2026</f>
        <v>CF$16</v>
      </c>
      <c r="CG2041" s="80" t="str">
        <f t="shared" si="2424"/>
        <v>CG$16</v>
      </c>
      <c r="CH2041" s="80" t="str">
        <f t="shared" si="2424"/>
        <v>CH$16</v>
      </c>
      <c r="CI2041" s="80" t="str">
        <f t="shared" si="2424"/>
        <v>CI$16</v>
      </c>
      <c r="CJ2041" s="80" t="str">
        <f t="shared" si="2424"/>
        <v>CJ$16</v>
      </c>
      <c r="CK2041" s="80" t="str">
        <f t="shared" si="2424"/>
        <v>CK$16</v>
      </c>
    </row>
    <row r="2042" spans="2:89" x14ac:dyDescent="0.35">
      <c r="B2042" s="187" t="str">
        <f>B2032</f>
        <v>Headcount - volume driven:</v>
      </c>
      <c r="D2042" t="s">
        <v>757</v>
      </c>
      <c r="E2042" s="8" t="str">
        <f t="shared" si="2414"/>
        <v>2042 DCHC-S</v>
      </c>
      <c r="G2042" t="s">
        <v>332</v>
      </c>
      <c r="H2042" s="12"/>
      <c r="I2042" s="60"/>
      <c r="J2042" s="60"/>
      <c r="K2042" s="15"/>
      <c r="L2042" s="15"/>
      <c r="M2042" s="15"/>
      <c r="N2042" s="15"/>
      <c r="O2042" s="15"/>
      <c r="P2042" s="15"/>
      <c r="R2042" s="15"/>
      <c r="S2042" s="80" t="str">
        <f t="shared" ref="S2042" si="2425">S2027</f>
        <v>S$17</v>
      </c>
      <c r="T2042" s="80" t="str">
        <f t="shared" ref="T2042:CE2042" si="2426">T2027</f>
        <v>T$17</v>
      </c>
      <c r="U2042" s="80" t="str">
        <f t="shared" si="2426"/>
        <v>U$17</v>
      </c>
      <c r="V2042" s="80" t="str">
        <f t="shared" si="2426"/>
        <v>V$17</v>
      </c>
      <c r="W2042" s="80" t="str">
        <f t="shared" si="2426"/>
        <v>W$17</v>
      </c>
      <c r="X2042" s="80" t="str">
        <f t="shared" si="2426"/>
        <v>X$17</v>
      </c>
      <c r="Y2042" s="80" t="str">
        <f t="shared" si="2426"/>
        <v>Y$17</v>
      </c>
      <c r="Z2042" s="80" t="str">
        <f t="shared" si="2426"/>
        <v>Z$17</v>
      </c>
      <c r="AA2042" s="80" t="str">
        <f t="shared" si="2426"/>
        <v>AA$17</v>
      </c>
      <c r="AB2042" s="80" t="str">
        <f t="shared" si="2426"/>
        <v>AB$17</v>
      </c>
      <c r="AC2042" s="80" t="str">
        <f t="shared" si="2426"/>
        <v>AC$17</v>
      </c>
      <c r="AD2042" s="80" t="str">
        <f t="shared" si="2426"/>
        <v>AD$17</v>
      </c>
      <c r="AE2042" s="80" t="str">
        <f t="shared" si="2426"/>
        <v>AE$17</v>
      </c>
      <c r="AF2042" s="80" t="str">
        <f t="shared" si="2426"/>
        <v>AF$17</v>
      </c>
      <c r="AG2042" s="80" t="str">
        <f t="shared" si="2426"/>
        <v>AG$17</v>
      </c>
      <c r="AH2042" s="80" t="str">
        <f t="shared" si="2426"/>
        <v>AH$17</v>
      </c>
      <c r="AI2042" s="80" t="str">
        <f t="shared" si="2426"/>
        <v>AI$17</v>
      </c>
      <c r="AJ2042" s="80" t="str">
        <f t="shared" si="2426"/>
        <v>AJ$17</v>
      </c>
      <c r="AK2042" s="80" t="str">
        <f t="shared" si="2426"/>
        <v>AK$17</v>
      </c>
      <c r="AL2042" s="80" t="str">
        <f t="shared" si="2426"/>
        <v>AL$17</v>
      </c>
      <c r="AM2042" s="80" t="str">
        <f t="shared" si="2426"/>
        <v>AM$17</v>
      </c>
      <c r="AN2042" s="80" t="str">
        <f t="shared" si="2426"/>
        <v>AN$17</v>
      </c>
      <c r="AO2042" s="80" t="str">
        <f t="shared" si="2426"/>
        <v>AO$17</v>
      </c>
      <c r="AP2042" s="80" t="str">
        <f t="shared" si="2426"/>
        <v>AP$17</v>
      </c>
      <c r="AQ2042" s="80" t="str">
        <f t="shared" si="2426"/>
        <v>AQ$17</v>
      </c>
      <c r="AR2042" s="80" t="str">
        <f t="shared" si="2426"/>
        <v>AR$17</v>
      </c>
      <c r="AS2042" s="80" t="str">
        <f t="shared" si="2426"/>
        <v>AS$17</v>
      </c>
      <c r="AT2042" s="80" t="str">
        <f t="shared" si="2426"/>
        <v>AT$17</v>
      </c>
      <c r="AU2042" s="80" t="str">
        <f t="shared" si="2426"/>
        <v>AU$17</v>
      </c>
      <c r="AV2042" s="80" t="str">
        <f t="shared" si="2426"/>
        <v>AV$17</v>
      </c>
      <c r="AW2042" s="80" t="str">
        <f t="shared" si="2426"/>
        <v>AW$17</v>
      </c>
      <c r="AX2042" s="80" t="str">
        <f t="shared" si="2426"/>
        <v>AX$17</v>
      </c>
      <c r="AY2042" s="80" t="str">
        <f t="shared" si="2426"/>
        <v>AY$17</v>
      </c>
      <c r="AZ2042" s="80" t="str">
        <f t="shared" si="2426"/>
        <v>AZ$17</v>
      </c>
      <c r="BA2042" s="80" t="str">
        <f t="shared" si="2426"/>
        <v>BA$17</v>
      </c>
      <c r="BB2042" s="80" t="str">
        <f t="shared" si="2426"/>
        <v>BB$17</v>
      </c>
      <c r="BC2042" s="80" t="str">
        <f t="shared" si="2426"/>
        <v>BC$17</v>
      </c>
      <c r="BD2042" s="80" t="str">
        <f t="shared" si="2426"/>
        <v>BD$17</v>
      </c>
      <c r="BE2042" s="80" t="str">
        <f t="shared" si="2426"/>
        <v>BE$17</v>
      </c>
      <c r="BF2042" s="80" t="str">
        <f t="shared" si="2426"/>
        <v>BF$17</v>
      </c>
      <c r="BG2042" s="80" t="str">
        <f t="shared" si="2426"/>
        <v>BG$17</v>
      </c>
      <c r="BH2042" s="80" t="str">
        <f t="shared" si="2426"/>
        <v>BH$17</v>
      </c>
      <c r="BI2042" s="80" t="str">
        <f t="shared" si="2426"/>
        <v>BI$17</v>
      </c>
      <c r="BJ2042" s="80" t="str">
        <f t="shared" si="2426"/>
        <v>BJ$17</v>
      </c>
      <c r="BK2042" s="80" t="str">
        <f t="shared" si="2426"/>
        <v>BK$17</v>
      </c>
      <c r="BL2042" s="80" t="str">
        <f t="shared" si="2426"/>
        <v>BL$17</v>
      </c>
      <c r="BM2042" s="80" t="str">
        <f t="shared" si="2426"/>
        <v>BM$17</v>
      </c>
      <c r="BN2042" s="80" t="str">
        <f t="shared" si="2426"/>
        <v>BN$17</v>
      </c>
      <c r="BO2042" s="80" t="str">
        <f t="shared" si="2426"/>
        <v>BO$17</v>
      </c>
      <c r="BP2042" s="80" t="str">
        <f t="shared" si="2426"/>
        <v>BP$17</v>
      </c>
      <c r="BQ2042" s="80" t="str">
        <f t="shared" si="2426"/>
        <v>BQ$17</v>
      </c>
      <c r="BR2042" s="80" t="str">
        <f t="shared" si="2426"/>
        <v>BR$17</v>
      </c>
      <c r="BS2042" s="80" t="str">
        <f t="shared" si="2426"/>
        <v>BS$17</v>
      </c>
      <c r="BT2042" s="80" t="str">
        <f t="shared" si="2426"/>
        <v>BT$17</v>
      </c>
      <c r="BU2042" s="80" t="str">
        <f t="shared" si="2426"/>
        <v>BU$17</v>
      </c>
      <c r="BV2042" s="80" t="str">
        <f t="shared" si="2426"/>
        <v>BV$17</v>
      </c>
      <c r="BW2042" s="80" t="str">
        <f t="shared" si="2426"/>
        <v>BW$17</v>
      </c>
      <c r="BX2042" s="80" t="str">
        <f t="shared" si="2426"/>
        <v>BX$17</v>
      </c>
      <c r="BY2042" s="80" t="str">
        <f t="shared" si="2426"/>
        <v>BY$17</v>
      </c>
      <c r="BZ2042" s="80" t="str">
        <f t="shared" si="2426"/>
        <v>BZ$17</v>
      </c>
      <c r="CA2042" s="80" t="str">
        <f t="shared" si="2426"/>
        <v>CA$17</v>
      </c>
      <c r="CB2042" s="80" t="str">
        <f t="shared" si="2426"/>
        <v>CB$17</v>
      </c>
      <c r="CC2042" s="80" t="str">
        <f t="shared" si="2426"/>
        <v>CC$17</v>
      </c>
      <c r="CD2042" s="80" t="str">
        <f t="shared" si="2426"/>
        <v>CD$17</v>
      </c>
      <c r="CE2042" s="80" t="str">
        <f t="shared" si="2426"/>
        <v>CE$17</v>
      </c>
      <c r="CF2042" s="80" t="str">
        <f t="shared" ref="CF2042:CK2042" si="2427">CF2027</f>
        <v>CF$17</v>
      </c>
      <c r="CG2042" s="80" t="str">
        <f t="shared" si="2427"/>
        <v>CG$17</v>
      </c>
      <c r="CH2042" s="80" t="str">
        <f t="shared" si="2427"/>
        <v>CH$17</v>
      </c>
      <c r="CI2042" s="80" t="str">
        <f t="shared" si="2427"/>
        <v>CI$17</v>
      </c>
      <c r="CJ2042" s="80" t="str">
        <f t="shared" si="2427"/>
        <v>CJ$17</v>
      </c>
      <c r="CK2042" s="80" t="str">
        <f t="shared" si="2427"/>
        <v>CK$17</v>
      </c>
    </row>
    <row r="2043" spans="2:89" x14ac:dyDescent="0.35">
      <c r="B2043" s="235" t="str">
        <f>IFERROR(SUBSTITUTE(TRIM(MID(B2032, SEARCH("-", B2032) + 1, LEN(B2032))),":",""),"no unit")</f>
        <v>volume driven</v>
      </c>
      <c r="D2043" t="s">
        <v>757</v>
      </c>
      <c r="E2043" s="8" t="str">
        <f t="shared" si="2414"/>
        <v>2043 DCHC-S</v>
      </c>
      <c r="G2043" t="s">
        <v>332</v>
      </c>
      <c r="H2043" s="12"/>
      <c r="I2043" s="60"/>
      <c r="J2043" s="60"/>
      <c r="K2043" s="15"/>
      <c r="L2043" s="15"/>
      <c r="M2043" s="15"/>
      <c r="N2043" s="15"/>
      <c r="O2043" s="15"/>
      <c r="P2043" s="15"/>
      <c r="R2043" s="15"/>
      <c r="S2043" s="76"/>
      <c r="T2043" s="76"/>
      <c r="U2043" s="76"/>
      <c r="V2043" s="76"/>
      <c r="W2043" s="76"/>
      <c r="X2043" s="76"/>
      <c r="Y2043" s="76"/>
      <c r="Z2043" s="76"/>
      <c r="AA2043" s="76"/>
      <c r="AB2043" s="76"/>
      <c r="AC2043" s="76"/>
      <c r="AD2043" s="76"/>
      <c r="AE2043" s="76"/>
      <c r="AF2043" s="76"/>
      <c r="AG2043" s="76"/>
      <c r="AH2043" s="76"/>
      <c r="AI2043" s="76"/>
      <c r="AJ2043" s="76"/>
      <c r="AK2043" s="76"/>
      <c r="AL2043" s="76"/>
      <c r="AM2043" s="76"/>
      <c r="AN2043" s="76"/>
      <c r="AO2043" s="76"/>
      <c r="AP2043" s="76"/>
      <c r="AQ2043" s="76"/>
      <c r="AR2043" s="76"/>
      <c r="AS2043" s="76"/>
      <c r="AT2043" s="76"/>
      <c r="AU2043" s="76"/>
      <c r="AV2043" s="76"/>
      <c r="AW2043" s="76"/>
      <c r="AX2043" s="76"/>
      <c r="AY2043" s="76"/>
      <c r="AZ2043" s="76"/>
      <c r="BA2043" s="76"/>
      <c r="BB2043" s="76"/>
      <c r="BC2043" s="76"/>
      <c r="BD2043" s="76"/>
      <c r="BE2043" s="76"/>
      <c r="BF2043" s="76"/>
      <c r="BG2043" s="76"/>
      <c r="BH2043" s="76"/>
      <c r="BI2043" s="76"/>
      <c r="BJ2043" s="76"/>
      <c r="BK2043" s="76"/>
      <c r="BL2043" s="76"/>
      <c r="BM2043" s="76"/>
      <c r="BN2043" s="76"/>
      <c r="BO2043" s="76"/>
      <c r="BP2043" s="76"/>
      <c r="BQ2043" s="76"/>
      <c r="BR2043" s="76"/>
      <c r="BS2043" s="76"/>
      <c r="BT2043" s="76"/>
      <c r="BU2043" s="76"/>
      <c r="BV2043" s="76"/>
      <c r="BW2043" s="76"/>
      <c r="BX2043" s="76"/>
      <c r="BY2043" s="76"/>
      <c r="BZ2043" s="76"/>
      <c r="CA2043" s="76"/>
      <c r="CB2043" s="76"/>
      <c r="CC2043" s="76"/>
      <c r="CD2043" s="76"/>
      <c r="CE2043" s="76"/>
      <c r="CF2043" s="76"/>
      <c r="CG2043" s="76"/>
      <c r="CH2043" s="76"/>
      <c r="CI2043" s="76"/>
      <c r="CJ2043" s="76"/>
      <c r="CK2043" s="76"/>
    </row>
    <row r="2044" spans="2:89" x14ac:dyDescent="0.35">
      <c r="B2044" s="132" t="str">
        <f t="shared" si="2421"/>
        <v>Secondary revenue driver</v>
      </c>
      <c r="D2044" t="s">
        <v>757</v>
      </c>
      <c r="E2044" s="8" t="str">
        <f t="shared" ref="E2044" si="2428">ROW()&amp;" "&amp;D2044</f>
        <v>2044 DCHC-S</v>
      </c>
      <c r="G2044" t="s">
        <v>332</v>
      </c>
      <c r="H2044" s="12"/>
      <c r="I2044" s="60"/>
      <c r="J2044" s="60"/>
      <c r="K2044" s="15"/>
      <c r="L2044" s="15"/>
      <c r="M2044" s="15"/>
      <c r="N2044" s="15"/>
      <c r="O2044" s="15"/>
      <c r="P2044" s="15"/>
      <c r="R2044" s="15"/>
      <c r="S2044" s="76"/>
      <c r="T2044" s="76"/>
      <c r="U2044" s="76"/>
      <c r="V2044" s="76"/>
      <c r="W2044" s="76"/>
      <c r="X2044" s="76"/>
      <c r="Y2044" s="76"/>
      <c r="Z2044" s="76"/>
      <c r="AA2044" s="76"/>
      <c r="AB2044" s="76"/>
      <c r="AC2044" s="76"/>
      <c r="AD2044" s="76"/>
      <c r="AE2044" s="76"/>
      <c r="AF2044" s="76"/>
      <c r="AG2044" s="76"/>
      <c r="AH2044" s="76"/>
      <c r="AI2044" s="76"/>
      <c r="AJ2044" s="76"/>
      <c r="AK2044" s="76"/>
      <c r="AL2044" s="76"/>
      <c r="AM2044" s="76"/>
      <c r="AN2044" s="76"/>
      <c r="AO2044" s="76"/>
      <c r="AP2044" s="76"/>
      <c r="AQ2044" s="76"/>
      <c r="AR2044" s="76"/>
      <c r="AS2044" s="76"/>
      <c r="AT2044" s="76"/>
      <c r="AU2044" s="76"/>
      <c r="AV2044" s="76"/>
      <c r="AW2044" s="76"/>
      <c r="AX2044" s="76"/>
      <c r="AY2044" s="76"/>
      <c r="AZ2044" s="76"/>
      <c r="BA2044" s="76"/>
      <c r="BB2044" s="76"/>
      <c r="BC2044" s="76"/>
      <c r="BD2044" s="76"/>
      <c r="BE2044" s="76"/>
      <c r="BF2044" s="76"/>
      <c r="BG2044" s="76"/>
      <c r="BH2044" s="76"/>
      <c r="BI2044" s="76"/>
      <c r="BJ2044" s="76"/>
      <c r="BK2044" s="76"/>
      <c r="BL2044" s="76"/>
      <c r="BM2044" s="76"/>
      <c r="BN2044" s="76"/>
      <c r="BO2044" s="76"/>
      <c r="BP2044" s="76"/>
      <c r="BQ2044" s="76"/>
      <c r="BR2044" s="76"/>
      <c r="BS2044" s="76"/>
      <c r="BT2044" s="76"/>
      <c r="BU2044" s="76"/>
      <c r="BV2044" s="76"/>
      <c r="BW2044" s="76"/>
      <c r="BX2044" s="76"/>
      <c r="BY2044" s="76"/>
      <c r="BZ2044" s="76"/>
      <c r="CA2044" s="76"/>
      <c r="CB2044" s="76"/>
      <c r="CC2044" s="76"/>
      <c r="CD2044" s="76"/>
      <c r="CE2044" s="76"/>
      <c r="CF2044" s="76"/>
      <c r="CG2044" s="76"/>
      <c r="CH2044" s="76"/>
      <c r="CI2044" s="76"/>
      <c r="CJ2044" s="76"/>
      <c r="CK2044" s="76"/>
    </row>
    <row r="2045" spans="2:89" x14ac:dyDescent="0.35">
      <c r="B2045" s="132" t="str">
        <f t="shared" si="2421"/>
        <v>Secondary volume driver</v>
      </c>
      <c r="D2045" t="s">
        <v>757</v>
      </c>
      <c r="E2045" s="8" t="str">
        <f t="shared" si="2414"/>
        <v>2045 DCHC-S</v>
      </c>
      <c r="G2045" t="s">
        <v>332</v>
      </c>
      <c r="H2045" s="90"/>
      <c r="I2045" s="209"/>
      <c r="J2045" s="209"/>
      <c r="K2045" s="210"/>
      <c r="L2045" s="210"/>
      <c r="M2045" s="210"/>
      <c r="N2045" s="210"/>
      <c r="O2045" s="210"/>
      <c r="P2045" s="210"/>
      <c r="R2045" s="210"/>
      <c r="S2045" s="208" t="str">
        <f t="shared" ref="S2045" si="2429">ADDRESS(ROW(S2037),COLUMN(S2037),2)</f>
        <v>S$2037</v>
      </c>
      <c r="T2045" s="208" t="str">
        <f t="shared" ref="T2045:CE2045" si="2430">ADDRESS(ROW(T2037),COLUMN(T2037),2)</f>
        <v>T$2037</v>
      </c>
      <c r="U2045" s="208" t="str">
        <f t="shared" si="2430"/>
        <v>U$2037</v>
      </c>
      <c r="V2045" s="208" t="str">
        <f t="shared" si="2430"/>
        <v>V$2037</v>
      </c>
      <c r="W2045" s="208" t="str">
        <f t="shared" si="2430"/>
        <v>W$2037</v>
      </c>
      <c r="X2045" s="208" t="str">
        <f t="shared" si="2430"/>
        <v>X$2037</v>
      </c>
      <c r="Y2045" s="208" t="str">
        <f t="shared" si="2430"/>
        <v>Y$2037</v>
      </c>
      <c r="Z2045" s="208" t="str">
        <f t="shared" si="2430"/>
        <v>Z$2037</v>
      </c>
      <c r="AA2045" s="208" t="str">
        <f t="shared" si="2430"/>
        <v>AA$2037</v>
      </c>
      <c r="AB2045" s="208" t="str">
        <f t="shared" si="2430"/>
        <v>AB$2037</v>
      </c>
      <c r="AC2045" s="208" t="str">
        <f t="shared" si="2430"/>
        <v>AC$2037</v>
      </c>
      <c r="AD2045" s="208" t="str">
        <f t="shared" si="2430"/>
        <v>AD$2037</v>
      </c>
      <c r="AE2045" s="208" t="str">
        <f t="shared" si="2430"/>
        <v>AE$2037</v>
      </c>
      <c r="AF2045" s="208" t="str">
        <f t="shared" si="2430"/>
        <v>AF$2037</v>
      </c>
      <c r="AG2045" s="208" t="str">
        <f t="shared" si="2430"/>
        <v>AG$2037</v>
      </c>
      <c r="AH2045" s="208" t="str">
        <f t="shared" si="2430"/>
        <v>AH$2037</v>
      </c>
      <c r="AI2045" s="208" t="str">
        <f t="shared" si="2430"/>
        <v>AI$2037</v>
      </c>
      <c r="AJ2045" s="208" t="str">
        <f t="shared" si="2430"/>
        <v>AJ$2037</v>
      </c>
      <c r="AK2045" s="208" t="str">
        <f t="shared" si="2430"/>
        <v>AK$2037</v>
      </c>
      <c r="AL2045" s="208" t="str">
        <f t="shared" si="2430"/>
        <v>AL$2037</v>
      </c>
      <c r="AM2045" s="208" t="str">
        <f t="shared" si="2430"/>
        <v>AM$2037</v>
      </c>
      <c r="AN2045" s="208" t="str">
        <f t="shared" si="2430"/>
        <v>AN$2037</v>
      </c>
      <c r="AO2045" s="208" t="str">
        <f t="shared" si="2430"/>
        <v>AO$2037</v>
      </c>
      <c r="AP2045" s="208" t="str">
        <f t="shared" si="2430"/>
        <v>AP$2037</v>
      </c>
      <c r="AQ2045" s="208" t="str">
        <f t="shared" si="2430"/>
        <v>AQ$2037</v>
      </c>
      <c r="AR2045" s="208" t="str">
        <f t="shared" si="2430"/>
        <v>AR$2037</v>
      </c>
      <c r="AS2045" s="208" t="str">
        <f t="shared" si="2430"/>
        <v>AS$2037</v>
      </c>
      <c r="AT2045" s="208" t="str">
        <f t="shared" si="2430"/>
        <v>AT$2037</v>
      </c>
      <c r="AU2045" s="208" t="str">
        <f t="shared" si="2430"/>
        <v>AU$2037</v>
      </c>
      <c r="AV2045" s="208" t="str">
        <f t="shared" si="2430"/>
        <v>AV$2037</v>
      </c>
      <c r="AW2045" s="208" t="str">
        <f t="shared" si="2430"/>
        <v>AW$2037</v>
      </c>
      <c r="AX2045" s="208" t="str">
        <f t="shared" si="2430"/>
        <v>AX$2037</v>
      </c>
      <c r="AY2045" s="208" t="str">
        <f t="shared" si="2430"/>
        <v>AY$2037</v>
      </c>
      <c r="AZ2045" s="208" t="str">
        <f t="shared" si="2430"/>
        <v>AZ$2037</v>
      </c>
      <c r="BA2045" s="208" t="str">
        <f t="shared" si="2430"/>
        <v>BA$2037</v>
      </c>
      <c r="BB2045" s="208" t="str">
        <f t="shared" si="2430"/>
        <v>BB$2037</v>
      </c>
      <c r="BC2045" s="208" t="str">
        <f t="shared" si="2430"/>
        <v>BC$2037</v>
      </c>
      <c r="BD2045" s="208" t="str">
        <f t="shared" si="2430"/>
        <v>BD$2037</v>
      </c>
      <c r="BE2045" s="208" t="str">
        <f t="shared" si="2430"/>
        <v>BE$2037</v>
      </c>
      <c r="BF2045" s="208" t="str">
        <f t="shared" si="2430"/>
        <v>BF$2037</v>
      </c>
      <c r="BG2045" s="208" t="str">
        <f t="shared" si="2430"/>
        <v>BG$2037</v>
      </c>
      <c r="BH2045" s="208" t="str">
        <f t="shared" si="2430"/>
        <v>BH$2037</v>
      </c>
      <c r="BI2045" s="208" t="str">
        <f t="shared" si="2430"/>
        <v>BI$2037</v>
      </c>
      <c r="BJ2045" s="208" t="str">
        <f t="shared" si="2430"/>
        <v>BJ$2037</v>
      </c>
      <c r="BK2045" s="208" t="str">
        <f t="shared" si="2430"/>
        <v>BK$2037</v>
      </c>
      <c r="BL2045" s="208" t="str">
        <f t="shared" si="2430"/>
        <v>BL$2037</v>
      </c>
      <c r="BM2045" s="208" t="str">
        <f t="shared" si="2430"/>
        <v>BM$2037</v>
      </c>
      <c r="BN2045" s="208" t="str">
        <f t="shared" si="2430"/>
        <v>BN$2037</v>
      </c>
      <c r="BO2045" s="208" t="str">
        <f t="shared" si="2430"/>
        <v>BO$2037</v>
      </c>
      <c r="BP2045" s="208" t="str">
        <f t="shared" si="2430"/>
        <v>BP$2037</v>
      </c>
      <c r="BQ2045" s="208" t="str">
        <f t="shared" si="2430"/>
        <v>BQ$2037</v>
      </c>
      <c r="BR2045" s="208" t="str">
        <f t="shared" si="2430"/>
        <v>BR$2037</v>
      </c>
      <c r="BS2045" s="208" t="str">
        <f t="shared" si="2430"/>
        <v>BS$2037</v>
      </c>
      <c r="BT2045" s="208" t="str">
        <f t="shared" si="2430"/>
        <v>BT$2037</v>
      </c>
      <c r="BU2045" s="208" t="str">
        <f t="shared" si="2430"/>
        <v>BU$2037</v>
      </c>
      <c r="BV2045" s="208" t="str">
        <f t="shared" si="2430"/>
        <v>BV$2037</v>
      </c>
      <c r="BW2045" s="208" t="str">
        <f t="shared" si="2430"/>
        <v>BW$2037</v>
      </c>
      <c r="BX2045" s="208" t="str">
        <f t="shared" si="2430"/>
        <v>BX$2037</v>
      </c>
      <c r="BY2045" s="208" t="str">
        <f t="shared" si="2430"/>
        <v>BY$2037</v>
      </c>
      <c r="BZ2045" s="208" t="str">
        <f t="shared" si="2430"/>
        <v>BZ$2037</v>
      </c>
      <c r="CA2045" s="208" t="str">
        <f t="shared" si="2430"/>
        <v>CA$2037</v>
      </c>
      <c r="CB2045" s="208" t="str">
        <f t="shared" si="2430"/>
        <v>CB$2037</v>
      </c>
      <c r="CC2045" s="208" t="str">
        <f t="shared" si="2430"/>
        <v>CC$2037</v>
      </c>
      <c r="CD2045" s="208" t="str">
        <f t="shared" si="2430"/>
        <v>CD$2037</v>
      </c>
      <c r="CE2045" s="208" t="str">
        <f t="shared" si="2430"/>
        <v>CE$2037</v>
      </c>
      <c r="CF2045" s="208" t="str">
        <f t="shared" ref="CF2045:CK2045" si="2431">ADDRESS(ROW(CF2037),COLUMN(CF2037),2)</f>
        <v>CF$2037</v>
      </c>
      <c r="CG2045" s="208" t="str">
        <f t="shared" si="2431"/>
        <v>CG$2037</v>
      </c>
      <c r="CH2045" s="208" t="str">
        <f t="shared" si="2431"/>
        <v>CH$2037</v>
      </c>
      <c r="CI2045" s="208" t="str">
        <f t="shared" si="2431"/>
        <v>CI$2037</v>
      </c>
      <c r="CJ2045" s="208" t="str">
        <f t="shared" si="2431"/>
        <v>CJ$2037</v>
      </c>
      <c r="CK2045" s="208" t="str">
        <f t="shared" si="2431"/>
        <v>CK$2037</v>
      </c>
    </row>
    <row r="2046" spans="2:89" x14ac:dyDescent="0.35">
      <c r="B2046" s="132" t="str">
        <f t="shared" si="2421"/>
        <v>Headcount - volume driven:</v>
      </c>
      <c r="D2046" t="s">
        <v>757</v>
      </c>
      <c r="E2046" s="8" t="str">
        <f t="shared" si="2414"/>
        <v>2046 DCHC-S</v>
      </c>
      <c r="G2046" t="s">
        <v>332</v>
      </c>
      <c r="H2046" s="90"/>
      <c r="I2046" s="209"/>
      <c r="J2046" s="209"/>
      <c r="K2046" s="210"/>
      <c r="L2046" s="210"/>
      <c r="M2046" s="210"/>
      <c r="N2046" s="210"/>
      <c r="O2046" s="210"/>
      <c r="P2046" s="210"/>
      <c r="R2046" s="210"/>
      <c r="S2046" s="208" t="str">
        <f t="shared" ref="S2046" si="2432">ADDRESS(ROW(S2035),COLUMN(S2035),2)</f>
        <v>S$2035</v>
      </c>
      <c r="T2046" s="208" t="str">
        <f t="shared" ref="T2046:CE2046" si="2433">ADDRESS(ROW(T2035),COLUMN(T2035),2)</f>
        <v>T$2035</v>
      </c>
      <c r="U2046" s="208" t="str">
        <f t="shared" si="2433"/>
        <v>U$2035</v>
      </c>
      <c r="V2046" s="208" t="str">
        <f t="shared" si="2433"/>
        <v>V$2035</v>
      </c>
      <c r="W2046" s="208" t="str">
        <f t="shared" si="2433"/>
        <v>W$2035</v>
      </c>
      <c r="X2046" s="208" t="str">
        <f t="shared" si="2433"/>
        <v>X$2035</v>
      </c>
      <c r="Y2046" s="208" t="str">
        <f t="shared" si="2433"/>
        <v>Y$2035</v>
      </c>
      <c r="Z2046" s="208" t="str">
        <f t="shared" si="2433"/>
        <v>Z$2035</v>
      </c>
      <c r="AA2046" s="208" t="str">
        <f t="shared" si="2433"/>
        <v>AA$2035</v>
      </c>
      <c r="AB2046" s="208" t="str">
        <f t="shared" si="2433"/>
        <v>AB$2035</v>
      </c>
      <c r="AC2046" s="208" t="str">
        <f t="shared" si="2433"/>
        <v>AC$2035</v>
      </c>
      <c r="AD2046" s="208" t="str">
        <f t="shared" si="2433"/>
        <v>AD$2035</v>
      </c>
      <c r="AE2046" s="208" t="str">
        <f t="shared" si="2433"/>
        <v>AE$2035</v>
      </c>
      <c r="AF2046" s="208" t="str">
        <f t="shared" si="2433"/>
        <v>AF$2035</v>
      </c>
      <c r="AG2046" s="208" t="str">
        <f t="shared" si="2433"/>
        <v>AG$2035</v>
      </c>
      <c r="AH2046" s="208" t="str">
        <f t="shared" si="2433"/>
        <v>AH$2035</v>
      </c>
      <c r="AI2046" s="208" t="str">
        <f t="shared" si="2433"/>
        <v>AI$2035</v>
      </c>
      <c r="AJ2046" s="208" t="str">
        <f t="shared" si="2433"/>
        <v>AJ$2035</v>
      </c>
      <c r="AK2046" s="208" t="str">
        <f t="shared" si="2433"/>
        <v>AK$2035</v>
      </c>
      <c r="AL2046" s="208" t="str">
        <f t="shared" si="2433"/>
        <v>AL$2035</v>
      </c>
      <c r="AM2046" s="208" t="str">
        <f t="shared" si="2433"/>
        <v>AM$2035</v>
      </c>
      <c r="AN2046" s="208" t="str">
        <f t="shared" si="2433"/>
        <v>AN$2035</v>
      </c>
      <c r="AO2046" s="208" t="str">
        <f t="shared" si="2433"/>
        <v>AO$2035</v>
      </c>
      <c r="AP2046" s="208" t="str">
        <f t="shared" si="2433"/>
        <v>AP$2035</v>
      </c>
      <c r="AQ2046" s="208" t="str">
        <f t="shared" si="2433"/>
        <v>AQ$2035</v>
      </c>
      <c r="AR2046" s="208" t="str">
        <f t="shared" si="2433"/>
        <v>AR$2035</v>
      </c>
      <c r="AS2046" s="208" t="str">
        <f t="shared" si="2433"/>
        <v>AS$2035</v>
      </c>
      <c r="AT2046" s="208" t="str">
        <f t="shared" si="2433"/>
        <v>AT$2035</v>
      </c>
      <c r="AU2046" s="208" t="str">
        <f t="shared" si="2433"/>
        <v>AU$2035</v>
      </c>
      <c r="AV2046" s="208" t="str">
        <f t="shared" si="2433"/>
        <v>AV$2035</v>
      </c>
      <c r="AW2046" s="208" t="str">
        <f t="shared" si="2433"/>
        <v>AW$2035</v>
      </c>
      <c r="AX2046" s="208" t="str">
        <f t="shared" si="2433"/>
        <v>AX$2035</v>
      </c>
      <c r="AY2046" s="208" t="str">
        <f t="shared" si="2433"/>
        <v>AY$2035</v>
      </c>
      <c r="AZ2046" s="208" t="str">
        <f t="shared" si="2433"/>
        <v>AZ$2035</v>
      </c>
      <c r="BA2046" s="208" t="str">
        <f t="shared" si="2433"/>
        <v>BA$2035</v>
      </c>
      <c r="BB2046" s="208" t="str">
        <f t="shared" si="2433"/>
        <v>BB$2035</v>
      </c>
      <c r="BC2046" s="208" t="str">
        <f t="shared" si="2433"/>
        <v>BC$2035</v>
      </c>
      <c r="BD2046" s="208" t="str">
        <f t="shared" si="2433"/>
        <v>BD$2035</v>
      </c>
      <c r="BE2046" s="208" t="str">
        <f t="shared" si="2433"/>
        <v>BE$2035</v>
      </c>
      <c r="BF2046" s="208" t="str">
        <f t="shared" si="2433"/>
        <v>BF$2035</v>
      </c>
      <c r="BG2046" s="208" t="str">
        <f t="shared" si="2433"/>
        <v>BG$2035</v>
      </c>
      <c r="BH2046" s="208" t="str">
        <f t="shared" si="2433"/>
        <v>BH$2035</v>
      </c>
      <c r="BI2046" s="208" t="str">
        <f t="shared" si="2433"/>
        <v>BI$2035</v>
      </c>
      <c r="BJ2046" s="208" t="str">
        <f t="shared" si="2433"/>
        <v>BJ$2035</v>
      </c>
      <c r="BK2046" s="208" t="str">
        <f t="shared" si="2433"/>
        <v>BK$2035</v>
      </c>
      <c r="BL2046" s="208" t="str">
        <f t="shared" si="2433"/>
        <v>BL$2035</v>
      </c>
      <c r="BM2046" s="208" t="str">
        <f t="shared" si="2433"/>
        <v>BM$2035</v>
      </c>
      <c r="BN2046" s="208" t="str">
        <f t="shared" si="2433"/>
        <v>BN$2035</v>
      </c>
      <c r="BO2046" s="208" t="str">
        <f t="shared" si="2433"/>
        <v>BO$2035</v>
      </c>
      <c r="BP2046" s="208" t="str">
        <f t="shared" si="2433"/>
        <v>BP$2035</v>
      </c>
      <c r="BQ2046" s="208" t="str">
        <f t="shared" si="2433"/>
        <v>BQ$2035</v>
      </c>
      <c r="BR2046" s="208" t="str">
        <f t="shared" si="2433"/>
        <v>BR$2035</v>
      </c>
      <c r="BS2046" s="208" t="str">
        <f t="shared" si="2433"/>
        <v>BS$2035</v>
      </c>
      <c r="BT2046" s="208" t="str">
        <f t="shared" si="2433"/>
        <v>BT$2035</v>
      </c>
      <c r="BU2046" s="208" t="str">
        <f t="shared" si="2433"/>
        <v>BU$2035</v>
      </c>
      <c r="BV2046" s="208" t="str">
        <f t="shared" si="2433"/>
        <v>BV$2035</v>
      </c>
      <c r="BW2046" s="208" t="str">
        <f t="shared" si="2433"/>
        <v>BW$2035</v>
      </c>
      <c r="BX2046" s="208" t="str">
        <f t="shared" si="2433"/>
        <v>BX$2035</v>
      </c>
      <c r="BY2046" s="208" t="str">
        <f t="shared" si="2433"/>
        <v>BY$2035</v>
      </c>
      <c r="BZ2046" s="208" t="str">
        <f t="shared" si="2433"/>
        <v>BZ$2035</v>
      </c>
      <c r="CA2046" s="208" t="str">
        <f t="shared" si="2433"/>
        <v>CA$2035</v>
      </c>
      <c r="CB2046" s="208" t="str">
        <f t="shared" si="2433"/>
        <v>CB$2035</v>
      </c>
      <c r="CC2046" s="208" t="str">
        <f t="shared" si="2433"/>
        <v>CC$2035</v>
      </c>
      <c r="CD2046" s="208" t="str">
        <f t="shared" si="2433"/>
        <v>CD$2035</v>
      </c>
      <c r="CE2046" s="208" t="str">
        <f t="shared" si="2433"/>
        <v>CE$2035</v>
      </c>
      <c r="CF2046" s="208" t="str">
        <f t="shared" ref="CF2046:CK2046" si="2434">ADDRESS(ROW(CF2035),COLUMN(CF2035),2)</f>
        <v>CF$2035</v>
      </c>
      <c r="CG2046" s="208" t="str">
        <f t="shared" si="2434"/>
        <v>CG$2035</v>
      </c>
      <c r="CH2046" s="208" t="str">
        <f t="shared" si="2434"/>
        <v>CH$2035</v>
      </c>
      <c r="CI2046" s="208" t="str">
        <f t="shared" si="2434"/>
        <v>CI$2035</v>
      </c>
      <c r="CJ2046" s="208" t="str">
        <f t="shared" si="2434"/>
        <v>CJ$2035</v>
      </c>
      <c r="CK2046" s="208" t="str">
        <f t="shared" si="2434"/>
        <v>CK$2035</v>
      </c>
    </row>
    <row r="2047" spans="2:89" x14ac:dyDescent="0.35">
      <c r="B2047" s="132"/>
      <c r="E2047" s="8"/>
      <c r="H2047" s="12"/>
      <c r="I2047" s="60"/>
      <c r="J2047" s="60"/>
      <c r="K2047" s="15"/>
      <c r="L2047" s="15"/>
      <c r="M2047" s="15"/>
      <c r="N2047" s="15"/>
      <c r="O2047" s="15"/>
      <c r="P2047" s="15"/>
      <c r="R2047" s="15"/>
      <c r="S2047" s="175"/>
      <c r="T2047" s="175"/>
      <c r="U2047" s="175"/>
      <c r="V2047" s="175"/>
      <c r="W2047" s="175"/>
      <c r="X2047" s="175"/>
      <c r="Y2047" s="175"/>
      <c r="Z2047" s="175"/>
      <c r="AA2047" s="175"/>
      <c r="AB2047" s="175"/>
      <c r="AC2047" s="175"/>
      <c r="AD2047" s="175"/>
      <c r="AE2047" s="175"/>
      <c r="AF2047" s="175"/>
      <c r="AG2047" s="175"/>
      <c r="AH2047" s="175"/>
      <c r="AI2047" s="175"/>
      <c r="AJ2047" s="175"/>
      <c r="AK2047" s="175"/>
      <c r="AL2047" s="175"/>
      <c r="AM2047" s="175"/>
      <c r="AN2047" s="175"/>
      <c r="AO2047" s="175"/>
      <c r="AP2047" s="175"/>
      <c r="AQ2047" s="175"/>
      <c r="AR2047" s="175"/>
      <c r="AS2047" s="175"/>
      <c r="AT2047" s="175"/>
      <c r="AU2047" s="175"/>
      <c r="AV2047" s="175"/>
      <c r="AW2047" s="175"/>
      <c r="AX2047" s="175"/>
      <c r="AY2047" s="175"/>
      <c r="AZ2047" s="175"/>
      <c r="BA2047" s="175"/>
      <c r="BB2047" s="175"/>
      <c r="BC2047" s="175"/>
      <c r="BD2047" s="175"/>
      <c r="BE2047" s="175"/>
      <c r="BF2047" s="175"/>
      <c r="BG2047" s="175"/>
      <c r="BH2047" s="175"/>
      <c r="BI2047" s="175"/>
      <c r="BJ2047" s="175"/>
      <c r="BK2047" s="175"/>
      <c r="BL2047" s="175"/>
      <c r="BM2047" s="175"/>
      <c r="BN2047" s="175"/>
      <c r="BO2047" s="175"/>
      <c r="BP2047" s="175"/>
      <c r="BQ2047" s="175"/>
      <c r="BR2047" s="175"/>
      <c r="BS2047" s="175"/>
      <c r="BT2047" s="175"/>
      <c r="BU2047" s="175"/>
      <c r="BV2047" s="175"/>
      <c r="BW2047" s="175"/>
      <c r="BX2047" s="175"/>
      <c r="BY2047" s="175"/>
      <c r="BZ2047" s="175"/>
      <c r="CA2047" s="175"/>
      <c r="CB2047" s="175"/>
      <c r="CC2047" s="175"/>
      <c r="CD2047" s="175"/>
      <c r="CE2047" s="175"/>
      <c r="CF2047" s="175"/>
      <c r="CG2047" s="175"/>
      <c r="CH2047" s="175"/>
      <c r="CI2047" s="175"/>
      <c r="CJ2047" s="175"/>
      <c r="CK2047" s="175"/>
    </row>
    <row r="2048" spans="2:89" x14ac:dyDescent="0.35">
      <c r="B2048" s="171" t="s">
        <v>503</v>
      </c>
      <c r="E2048" s="8"/>
      <c r="H2048" s="170"/>
      <c r="I2048" s="172"/>
      <c r="J2048" s="172"/>
      <c r="K2048" s="193"/>
      <c r="L2048" s="193"/>
      <c r="M2048" s="193"/>
      <c r="N2048" s="193"/>
      <c r="O2048" s="193"/>
      <c r="P2048" s="193"/>
      <c r="R2048" s="194"/>
      <c r="S2048" s="170"/>
      <c r="T2048" s="170"/>
      <c r="U2048" s="170"/>
      <c r="V2048" s="170"/>
      <c r="W2048" s="170"/>
      <c r="X2048" s="170"/>
      <c r="Y2048" s="170"/>
      <c r="Z2048" s="170"/>
      <c r="AA2048" s="170"/>
      <c r="AB2048" s="170"/>
      <c r="AC2048" s="170"/>
      <c r="AD2048" s="170"/>
      <c r="AE2048" s="170"/>
      <c r="AF2048" s="170"/>
      <c r="AG2048" s="170"/>
      <c r="AH2048" s="170"/>
      <c r="AI2048" s="170"/>
      <c r="AJ2048" s="170"/>
      <c r="AK2048" s="170"/>
      <c r="AL2048" s="170"/>
      <c r="AM2048" s="170"/>
      <c r="AN2048" s="170"/>
      <c r="AO2048" s="170"/>
      <c r="AP2048" s="170"/>
      <c r="AQ2048" s="170"/>
      <c r="AR2048" s="170"/>
      <c r="AS2048" s="170"/>
      <c r="AT2048" s="170"/>
      <c r="AU2048" s="170"/>
      <c r="AV2048" s="170"/>
      <c r="AW2048" s="170"/>
      <c r="AX2048" s="170"/>
      <c r="AY2048" s="170"/>
      <c r="AZ2048" s="170"/>
      <c r="BA2048" s="170"/>
      <c r="BB2048" s="170"/>
      <c r="BC2048" s="170"/>
      <c r="BD2048" s="170"/>
      <c r="BE2048" s="170"/>
      <c r="BF2048" s="170"/>
      <c r="BG2048" s="170"/>
      <c r="BH2048" s="170"/>
      <c r="BI2048" s="170"/>
      <c r="BJ2048" s="170"/>
      <c r="BK2048" s="170"/>
      <c r="BL2048" s="170"/>
      <c r="BM2048" s="170"/>
      <c r="BN2048" s="170"/>
      <c r="BO2048" s="170"/>
      <c r="BP2048" s="170"/>
      <c r="BQ2048" s="170"/>
      <c r="BR2048" s="170"/>
      <c r="BS2048" s="170"/>
      <c r="BT2048" s="170"/>
      <c r="BU2048" s="170"/>
      <c r="BV2048" s="170"/>
      <c r="BW2048" s="170"/>
      <c r="BX2048" s="170"/>
      <c r="BY2048" s="170"/>
      <c r="BZ2048" s="170"/>
      <c r="CA2048" s="170"/>
      <c r="CB2048" s="170"/>
      <c r="CC2048" s="170"/>
      <c r="CD2048" s="170"/>
      <c r="CE2048" s="170"/>
      <c r="CF2048" s="170"/>
      <c r="CG2048" s="170"/>
      <c r="CH2048" s="170"/>
      <c r="CI2048" s="170"/>
      <c r="CJ2048" s="170"/>
      <c r="CK2048" s="170"/>
    </row>
    <row r="2049" spans="2:89" x14ac:dyDescent="0.35">
      <c r="B2049" s="171" t="s">
        <v>504</v>
      </c>
      <c r="E2049" s="8"/>
      <c r="H2049" s="170"/>
      <c r="I2049" s="172"/>
      <c r="J2049" s="172"/>
      <c r="K2049" s="193"/>
      <c r="L2049" s="193"/>
      <c r="M2049" s="193"/>
      <c r="N2049" s="193"/>
      <c r="O2049" s="193"/>
      <c r="P2049" s="193"/>
      <c r="R2049" s="194"/>
      <c r="S2049" s="170"/>
      <c r="T2049" s="170"/>
      <c r="U2049" s="170"/>
      <c r="V2049" s="170"/>
      <c r="W2049" s="170"/>
      <c r="X2049" s="170"/>
      <c r="Y2049" s="170"/>
      <c r="Z2049" s="170"/>
      <c r="AA2049" s="170"/>
      <c r="AB2049" s="170"/>
      <c r="AC2049" s="170"/>
      <c r="AD2049" s="170"/>
      <c r="AE2049" s="170"/>
      <c r="AF2049" s="170"/>
      <c r="AG2049" s="170"/>
      <c r="AH2049" s="170"/>
      <c r="AI2049" s="170"/>
      <c r="AJ2049" s="170"/>
      <c r="AK2049" s="170"/>
      <c r="AL2049" s="170"/>
      <c r="AM2049" s="170"/>
      <c r="AN2049" s="170"/>
      <c r="AO2049" s="170"/>
      <c r="AP2049" s="170"/>
      <c r="AQ2049" s="170"/>
      <c r="AR2049" s="170"/>
      <c r="AS2049" s="170"/>
      <c r="AT2049" s="170"/>
      <c r="AU2049" s="170"/>
      <c r="AV2049" s="170"/>
      <c r="AW2049" s="170"/>
      <c r="AX2049" s="170"/>
      <c r="AY2049" s="170"/>
      <c r="AZ2049" s="170"/>
      <c r="BA2049" s="170"/>
      <c r="BB2049" s="170"/>
      <c r="BC2049" s="170"/>
      <c r="BD2049" s="170"/>
      <c r="BE2049" s="170"/>
      <c r="BF2049" s="170"/>
      <c r="BG2049" s="170"/>
      <c r="BH2049" s="170"/>
      <c r="BI2049" s="170"/>
      <c r="BJ2049" s="170"/>
      <c r="BK2049" s="170"/>
      <c r="BL2049" s="170"/>
      <c r="BM2049" s="170"/>
      <c r="BN2049" s="170"/>
      <c r="BO2049" s="170"/>
      <c r="BP2049" s="170"/>
      <c r="BQ2049" s="170"/>
      <c r="BR2049" s="170"/>
      <c r="BS2049" s="170"/>
      <c r="BT2049" s="170"/>
      <c r="BU2049" s="170"/>
      <c r="BV2049" s="170"/>
      <c r="BW2049" s="170"/>
      <c r="BX2049" s="170"/>
      <c r="BY2049" s="170"/>
      <c r="BZ2049" s="170"/>
      <c r="CA2049" s="170"/>
      <c r="CB2049" s="170"/>
      <c r="CC2049" s="170"/>
      <c r="CD2049" s="170"/>
      <c r="CE2049" s="170"/>
      <c r="CF2049" s="170"/>
      <c r="CG2049" s="170"/>
      <c r="CH2049" s="170"/>
      <c r="CI2049" s="170"/>
      <c r="CJ2049" s="170"/>
      <c r="CK2049" s="170"/>
    </row>
    <row r="2050" spans="2:89" x14ac:dyDescent="0.35">
      <c r="B2050" s="171" t="s">
        <v>461</v>
      </c>
      <c r="E2050" s="8"/>
      <c r="H2050" s="170"/>
      <c r="I2050" s="172"/>
      <c r="J2050" s="172"/>
      <c r="K2050" s="193"/>
      <c r="L2050" s="193"/>
      <c r="M2050" s="193"/>
      <c r="N2050" s="193"/>
      <c r="O2050" s="193"/>
      <c r="P2050" s="193"/>
      <c r="R2050" s="194"/>
      <c r="S2050" s="195" t="str">
        <f t="shared" ref="S2050:AX2050" si="2435">S$20</f>
        <v>S$16</v>
      </c>
      <c r="T2050" s="195" t="str">
        <f t="shared" si="2435"/>
        <v>T$16</v>
      </c>
      <c r="U2050" s="195" t="str">
        <f t="shared" si="2435"/>
        <v>U$16</v>
      </c>
      <c r="V2050" s="195" t="str">
        <f t="shared" si="2435"/>
        <v>V$16</v>
      </c>
      <c r="W2050" s="195" t="str">
        <f t="shared" si="2435"/>
        <v>W$16</v>
      </c>
      <c r="X2050" s="195" t="str">
        <f t="shared" si="2435"/>
        <v>X$16</v>
      </c>
      <c r="Y2050" s="195" t="str">
        <f t="shared" si="2435"/>
        <v>Y$16</v>
      </c>
      <c r="Z2050" s="195" t="str">
        <f t="shared" si="2435"/>
        <v>Z$16</v>
      </c>
      <c r="AA2050" s="195" t="str">
        <f t="shared" si="2435"/>
        <v>AA$16</v>
      </c>
      <c r="AB2050" s="195" t="str">
        <f t="shared" si="2435"/>
        <v>AB$16</v>
      </c>
      <c r="AC2050" s="195" t="str">
        <f t="shared" si="2435"/>
        <v>AC$16</v>
      </c>
      <c r="AD2050" s="195" t="str">
        <f t="shared" si="2435"/>
        <v>AD$16</v>
      </c>
      <c r="AE2050" s="195" t="str">
        <f t="shared" si="2435"/>
        <v>AE$16</v>
      </c>
      <c r="AF2050" s="195" t="str">
        <f t="shared" si="2435"/>
        <v>AF$16</v>
      </c>
      <c r="AG2050" s="195" t="str">
        <f t="shared" si="2435"/>
        <v>AG$16</v>
      </c>
      <c r="AH2050" s="195" t="str">
        <f t="shared" si="2435"/>
        <v>AH$16</v>
      </c>
      <c r="AI2050" s="195" t="str">
        <f t="shared" si="2435"/>
        <v>AI$16</v>
      </c>
      <c r="AJ2050" s="195" t="str">
        <f t="shared" si="2435"/>
        <v>AJ$16</v>
      </c>
      <c r="AK2050" s="195" t="str">
        <f t="shared" si="2435"/>
        <v>AK$16</v>
      </c>
      <c r="AL2050" s="195" t="str">
        <f t="shared" si="2435"/>
        <v>AL$16</v>
      </c>
      <c r="AM2050" s="195" t="str">
        <f t="shared" si="2435"/>
        <v>AM$16</v>
      </c>
      <c r="AN2050" s="195" t="str">
        <f t="shared" si="2435"/>
        <v>AN$16</v>
      </c>
      <c r="AO2050" s="195" t="str">
        <f t="shared" si="2435"/>
        <v>AO$16</v>
      </c>
      <c r="AP2050" s="195" t="str">
        <f t="shared" si="2435"/>
        <v>AP$16</v>
      </c>
      <c r="AQ2050" s="195" t="str">
        <f t="shared" si="2435"/>
        <v>AQ$16</v>
      </c>
      <c r="AR2050" s="195" t="str">
        <f t="shared" si="2435"/>
        <v>AR$16</v>
      </c>
      <c r="AS2050" s="195" t="str">
        <f t="shared" si="2435"/>
        <v>AS$16</v>
      </c>
      <c r="AT2050" s="195" t="str">
        <f t="shared" si="2435"/>
        <v>AT$16</v>
      </c>
      <c r="AU2050" s="195" t="str">
        <f t="shared" si="2435"/>
        <v>AU$16</v>
      </c>
      <c r="AV2050" s="195" t="str">
        <f t="shared" si="2435"/>
        <v>AV$16</v>
      </c>
      <c r="AW2050" s="195" t="str">
        <f t="shared" si="2435"/>
        <v>AW$16</v>
      </c>
      <c r="AX2050" s="195" t="str">
        <f t="shared" si="2435"/>
        <v>AX$16</v>
      </c>
      <c r="AY2050" s="195" t="str">
        <f t="shared" ref="AY2050:CD2050" si="2436">AY$20</f>
        <v>AY$16</v>
      </c>
      <c r="AZ2050" s="195" t="str">
        <f t="shared" si="2436"/>
        <v>AZ$16</v>
      </c>
      <c r="BA2050" s="195" t="str">
        <f t="shared" si="2436"/>
        <v>BA$16</v>
      </c>
      <c r="BB2050" s="195" t="str">
        <f t="shared" si="2436"/>
        <v>BB$16</v>
      </c>
      <c r="BC2050" s="195" t="str">
        <f t="shared" si="2436"/>
        <v>BC$16</v>
      </c>
      <c r="BD2050" s="195" t="str">
        <f t="shared" si="2436"/>
        <v>BD$16</v>
      </c>
      <c r="BE2050" s="195" t="str">
        <f t="shared" si="2436"/>
        <v>BE$16</v>
      </c>
      <c r="BF2050" s="195" t="str">
        <f t="shared" si="2436"/>
        <v>BF$16</v>
      </c>
      <c r="BG2050" s="195" t="str">
        <f t="shared" si="2436"/>
        <v>BG$16</v>
      </c>
      <c r="BH2050" s="195" t="str">
        <f t="shared" si="2436"/>
        <v>BH$16</v>
      </c>
      <c r="BI2050" s="195" t="str">
        <f t="shared" si="2436"/>
        <v>BI$16</v>
      </c>
      <c r="BJ2050" s="195" t="str">
        <f t="shared" si="2436"/>
        <v>BJ$16</v>
      </c>
      <c r="BK2050" s="195" t="str">
        <f t="shared" si="2436"/>
        <v>BK$16</v>
      </c>
      <c r="BL2050" s="195" t="str">
        <f t="shared" si="2436"/>
        <v>BL$16</v>
      </c>
      <c r="BM2050" s="195" t="str">
        <f t="shared" si="2436"/>
        <v>BM$16</v>
      </c>
      <c r="BN2050" s="195" t="str">
        <f t="shared" si="2436"/>
        <v>BN$16</v>
      </c>
      <c r="BO2050" s="195" t="str">
        <f t="shared" si="2436"/>
        <v>BO$16</v>
      </c>
      <c r="BP2050" s="195" t="str">
        <f t="shared" si="2436"/>
        <v>BP$16</v>
      </c>
      <c r="BQ2050" s="195" t="str">
        <f t="shared" si="2436"/>
        <v>BQ$16</v>
      </c>
      <c r="BR2050" s="195" t="str">
        <f t="shared" si="2436"/>
        <v>BR$16</v>
      </c>
      <c r="BS2050" s="195" t="str">
        <f t="shared" si="2436"/>
        <v>BS$16</v>
      </c>
      <c r="BT2050" s="195" t="str">
        <f t="shared" si="2436"/>
        <v>BT$16</v>
      </c>
      <c r="BU2050" s="195" t="str">
        <f t="shared" si="2436"/>
        <v>BU$16</v>
      </c>
      <c r="BV2050" s="195" t="str">
        <f t="shared" si="2436"/>
        <v>BV$16</v>
      </c>
      <c r="BW2050" s="195" t="str">
        <f t="shared" si="2436"/>
        <v>BW$16</v>
      </c>
      <c r="BX2050" s="195" t="str">
        <f t="shared" si="2436"/>
        <v>BX$16</v>
      </c>
      <c r="BY2050" s="195" t="str">
        <f t="shared" si="2436"/>
        <v>BY$16</v>
      </c>
      <c r="BZ2050" s="195" t="str">
        <f t="shared" si="2436"/>
        <v>BZ$16</v>
      </c>
      <c r="CA2050" s="195" t="str">
        <f t="shared" si="2436"/>
        <v>CA$16</v>
      </c>
      <c r="CB2050" s="195" t="str">
        <f t="shared" si="2436"/>
        <v>CB$16</v>
      </c>
      <c r="CC2050" s="195" t="str">
        <f t="shared" si="2436"/>
        <v>CC$16</v>
      </c>
      <c r="CD2050" s="195" t="str">
        <f t="shared" si="2436"/>
        <v>CD$16</v>
      </c>
      <c r="CE2050" s="195" t="str">
        <f t="shared" ref="CE2050:CK2050" si="2437">CE$20</f>
        <v>CE$16</v>
      </c>
      <c r="CF2050" s="195" t="str">
        <f t="shared" si="2437"/>
        <v>CF$16</v>
      </c>
      <c r="CG2050" s="195" t="str">
        <f t="shared" si="2437"/>
        <v>CG$16</v>
      </c>
      <c r="CH2050" s="195" t="str">
        <f t="shared" si="2437"/>
        <v>CH$16</v>
      </c>
      <c r="CI2050" s="195" t="str">
        <f t="shared" si="2437"/>
        <v>CI$16</v>
      </c>
      <c r="CJ2050" s="195" t="str">
        <f t="shared" si="2437"/>
        <v>CJ$16</v>
      </c>
      <c r="CK2050" s="195" t="str">
        <f t="shared" si="2437"/>
        <v>CK$16</v>
      </c>
    </row>
    <row r="2051" spans="2:89" x14ac:dyDescent="0.35">
      <c r="B2051" s="171" t="s">
        <v>462</v>
      </c>
      <c r="E2051" s="8"/>
      <c r="H2051" s="196"/>
      <c r="I2051" s="197"/>
      <c r="J2051" s="197"/>
      <c r="K2051" s="198"/>
      <c r="L2051" s="198"/>
      <c r="M2051" s="198"/>
      <c r="N2051" s="198"/>
      <c r="O2051" s="198"/>
      <c r="P2051" s="198"/>
      <c r="R2051" s="198"/>
      <c r="S2051" s="195" t="str">
        <f t="shared" ref="S2051:AX2051" si="2438">S$21</f>
        <v>S$17</v>
      </c>
      <c r="T2051" s="195" t="str">
        <f t="shared" si="2438"/>
        <v>T$17</v>
      </c>
      <c r="U2051" s="195" t="str">
        <f t="shared" si="2438"/>
        <v>U$17</v>
      </c>
      <c r="V2051" s="195" t="str">
        <f t="shared" si="2438"/>
        <v>V$17</v>
      </c>
      <c r="W2051" s="195" t="str">
        <f t="shared" si="2438"/>
        <v>W$17</v>
      </c>
      <c r="X2051" s="195" t="str">
        <f t="shared" si="2438"/>
        <v>X$17</v>
      </c>
      <c r="Y2051" s="195" t="str">
        <f t="shared" si="2438"/>
        <v>Y$17</v>
      </c>
      <c r="Z2051" s="195" t="str">
        <f t="shared" si="2438"/>
        <v>Z$17</v>
      </c>
      <c r="AA2051" s="195" t="str">
        <f t="shared" si="2438"/>
        <v>AA$17</v>
      </c>
      <c r="AB2051" s="195" t="str">
        <f t="shared" si="2438"/>
        <v>AB$17</v>
      </c>
      <c r="AC2051" s="195" t="str">
        <f t="shared" si="2438"/>
        <v>AC$17</v>
      </c>
      <c r="AD2051" s="195" t="str">
        <f t="shared" si="2438"/>
        <v>AD$17</v>
      </c>
      <c r="AE2051" s="195" t="str">
        <f t="shared" si="2438"/>
        <v>AE$17</v>
      </c>
      <c r="AF2051" s="195" t="str">
        <f t="shared" si="2438"/>
        <v>AF$17</v>
      </c>
      <c r="AG2051" s="195" t="str">
        <f t="shared" si="2438"/>
        <v>AG$17</v>
      </c>
      <c r="AH2051" s="195" t="str">
        <f t="shared" si="2438"/>
        <v>AH$17</v>
      </c>
      <c r="AI2051" s="195" t="str">
        <f t="shared" si="2438"/>
        <v>AI$17</v>
      </c>
      <c r="AJ2051" s="195" t="str">
        <f t="shared" si="2438"/>
        <v>AJ$17</v>
      </c>
      <c r="AK2051" s="195" t="str">
        <f t="shared" si="2438"/>
        <v>AK$17</v>
      </c>
      <c r="AL2051" s="195" t="str">
        <f t="shared" si="2438"/>
        <v>AL$17</v>
      </c>
      <c r="AM2051" s="195" t="str">
        <f t="shared" si="2438"/>
        <v>AM$17</v>
      </c>
      <c r="AN2051" s="195" t="str">
        <f t="shared" si="2438"/>
        <v>AN$17</v>
      </c>
      <c r="AO2051" s="195" t="str">
        <f t="shared" si="2438"/>
        <v>AO$17</v>
      </c>
      <c r="AP2051" s="195" t="str">
        <f t="shared" si="2438"/>
        <v>AP$17</v>
      </c>
      <c r="AQ2051" s="195" t="str">
        <f t="shared" si="2438"/>
        <v>AQ$17</v>
      </c>
      <c r="AR2051" s="195" t="str">
        <f t="shared" si="2438"/>
        <v>AR$17</v>
      </c>
      <c r="AS2051" s="195" t="str">
        <f t="shared" si="2438"/>
        <v>AS$17</v>
      </c>
      <c r="AT2051" s="195" t="str">
        <f t="shared" si="2438"/>
        <v>AT$17</v>
      </c>
      <c r="AU2051" s="195" t="str">
        <f t="shared" si="2438"/>
        <v>AU$17</v>
      </c>
      <c r="AV2051" s="195" t="str">
        <f t="shared" si="2438"/>
        <v>AV$17</v>
      </c>
      <c r="AW2051" s="195" t="str">
        <f t="shared" si="2438"/>
        <v>AW$17</v>
      </c>
      <c r="AX2051" s="195" t="str">
        <f t="shared" si="2438"/>
        <v>AX$17</v>
      </c>
      <c r="AY2051" s="195" t="str">
        <f t="shared" ref="AY2051:CD2051" si="2439">AY$21</f>
        <v>AY$17</v>
      </c>
      <c r="AZ2051" s="195" t="str">
        <f t="shared" si="2439"/>
        <v>AZ$17</v>
      </c>
      <c r="BA2051" s="195" t="str">
        <f t="shared" si="2439"/>
        <v>BA$17</v>
      </c>
      <c r="BB2051" s="195" t="str">
        <f t="shared" si="2439"/>
        <v>BB$17</v>
      </c>
      <c r="BC2051" s="195" t="str">
        <f t="shared" si="2439"/>
        <v>BC$17</v>
      </c>
      <c r="BD2051" s="195" t="str">
        <f t="shared" si="2439"/>
        <v>BD$17</v>
      </c>
      <c r="BE2051" s="195" t="str">
        <f t="shared" si="2439"/>
        <v>BE$17</v>
      </c>
      <c r="BF2051" s="195" t="str">
        <f t="shared" si="2439"/>
        <v>BF$17</v>
      </c>
      <c r="BG2051" s="195" t="str">
        <f t="shared" si="2439"/>
        <v>BG$17</v>
      </c>
      <c r="BH2051" s="195" t="str">
        <f t="shared" si="2439"/>
        <v>BH$17</v>
      </c>
      <c r="BI2051" s="195" t="str">
        <f t="shared" si="2439"/>
        <v>BI$17</v>
      </c>
      <c r="BJ2051" s="195" t="str">
        <f t="shared" si="2439"/>
        <v>BJ$17</v>
      </c>
      <c r="BK2051" s="195" t="str">
        <f t="shared" si="2439"/>
        <v>BK$17</v>
      </c>
      <c r="BL2051" s="195" t="str">
        <f t="shared" si="2439"/>
        <v>BL$17</v>
      </c>
      <c r="BM2051" s="195" t="str">
        <f t="shared" si="2439"/>
        <v>BM$17</v>
      </c>
      <c r="BN2051" s="195" t="str">
        <f t="shared" si="2439"/>
        <v>BN$17</v>
      </c>
      <c r="BO2051" s="195" t="str">
        <f t="shared" si="2439"/>
        <v>BO$17</v>
      </c>
      <c r="BP2051" s="195" t="str">
        <f t="shared" si="2439"/>
        <v>BP$17</v>
      </c>
      <c r="BQ2051" s="195" t="str">
        <f t="shared" si="2439"/>
        <v>BQ$17</v>
      </c>
      <c r="BR2051" s="195" t="str">
        <f t="shared" si="2439"/>
        <v>BR$17</v>
      </c>
      <c r="BS2051" s="195" t="str">
        <f t="shared" si="2439"/>
        <v>BS$17</v>
      </c>
      <c r="BT2051" s="195" t="str">
        <f t="shared" si="2439"/>
        <v>BT$17</v>
      </c>
      <c r="BU2051" s="195" t="str">
        <f t="shared" si="2439"/>
        <v>BU$17</v>
      </c>
      <c r="BV2051" s="195" t="str">
        <f t="shared" si="2439"/>
        <v>BV$17</v>
      </c>
      <c r="BW2051" s="195" t="str">
        <f t="shared" si="2439"/>
        <v>BW$17</v>
      </c>
      <c r="BX2051" s="195" t="str">
        <f t="shared" si="2439"/>
        <v>BX$17</v>
      </c>
      <c r="BY2051" s="195" t="str">
        <f t="shared" si="2439"/>
        <v>BY$17</v>
      </c>
      <c r="BZ2051" s="195" t="str">
        <f t="shared" si="2439"/>
        <v>BZ$17</v>
      </c>
      <c r="CA2051" s="195" t="str">
        <f t="shared" si="2439"/>
        <v>CA$17</v>
      </c>
      <c r="CB2051" s="195" t="str">
        <f t="shared" si="2439"/>
        <v>CB$17</v>
      </c>
      <c r="CC2051" s="195" t="str">
        <f t="shared" si="2439"/>
        <v>CC$17</v>
      </c>
      <c r="CD2051" s="195" t="str">
        <f t="shared" si="2439"/>
        <v>CD$17</v>
      </c>
      <c r="CE2051" s="195" t="str">
        <f t="shared" ref="CE2051:CK2051" si="2440">CE$21</f>
        <v>CE$17</v>
      </c>
      <c r="CF2051" s="195" t="str">
        <f t="shared" si="2440"/>
        <v>CF$17</v>
      </c>
      <c r="CG2051" s="195" t="str">
        <f t="shared" si="2440"/>
        <v>CG$17</v>
      </c>
      <c r="CH2051" s="195" t="str">
        <f t="shared" si="2440"/>
        <v>CH$17</v>
      </c>
      <c r="CI2051" s="195" t="str">
        <f t="shared" si="2440"/>
        <v>CI$17</v>
      </c>
      <c r="CJ2051" s="195" t="str">
        <f t="shared" si="2440"/>
        <v>CJ$17</v>
      </c>
      <c r="CK2051" s="195" t="str">
        <f t="shared" si="2440"/>
        <v>CK$17</v>
      </c>
    </row>
    <row r="2052" spans="2:89" x14ac:dyDescent="0.35">
      <c r="B2052" s="171" t="s">
        <v>491</v>
      </c>
      <c r="E2052" s="8"/>
      <c r="H2052" s="196"/>
      <c r="I2052" s="197"/>
      <c r="J2052" s="197"/>
      <c r="K2052" s="198"/>
      <c r="L2052" s="198"/>
      <c r="M2052" s="198"/>
      <c r="N2052" s="198"/>
      <c r="O2052" s="198"/>
      <c r="P2052" s="198"/>
      <c r="R2052" s="198"/>
      <c r="S2052" s="186"/>
      <c r="T2052" s="186"/>
      <c r="U2052" s="186"/>
      <c r="V2052" s="186"/>
      <c r="W2052" s="186"/>
      <c r="X2052" s="186"/>
      <c r="Y2052" s="186"/>
      <c r="Z2052" s="186"/>
      <c r="AA2052" s="186"/>
      <c r="AB2052" s="186"/>
      <c r="AC2052" s="186"/>
      <c r="AD2052" s="186"/>
      <c r="AE2052" s="186"/>
      <c r="AF2052" s="186"/>
      <c r="AG2052" s="186"/>
      <c r="AH2052" s="186"/>
      <c r="AI2052" s="186"/>
      <c r="AJ2052" s="186"/>
      <c r="AK2052" s="186"/>
      <c r="AL2052" s="186"/>
      <c r="AM2052" s="186"/>
      <c r="AN2052" s="186"/>
      <c r="AO2052" s="186"/>
      <c r="AP2052" s="186"/>
      <c r="AQ2052" s="186"/>
      <c r="AR2052" s="186"/>
      <c r="AS2052" s="186"/>
      <c r="AT2052" s="186"/>
      <c r="AU2052" s="186"/>
      <c r="AV2052" s="186"/>
      <c r="AW2052" s="186"/>
      <c r="AX2052" s="186"/>
      <c r="AY2052" s="186"/>
      <c r="AZ2052" s="186"/>
      <c r="BA2052" s="186"/>
      <c r="BB2052" s="186"/>
      <c r="BC2052" s="186"/>
      <c r="BD2052" s="186"/>
      <c r="BE2052" s="186"/>
      <c r="BF2052" s="186"/>
      <c r="BG2052" s="186"/>
      <c r="BH2052" s="186"/>
      <c r="BI2052" s="186"/>
      <c r="BJ2052" s="186"/>
      <c r="BK2052" s="186"/>
      <c r="BL2052" s="186"/>
      <c r="BM2052" s="186"/>
      <c r="BN2052" s="186"/>
      <c r="BO2052" s="186"/>
      <c r="BP2052" s="186"/>
      <c r="BQ2052" s="186"/>
      <c r="BR2052" s="186"/>
      <c r="BS2052" s="186"/>
      <c r="BT2052" s="186"/>
      <c r="BU2052" s="186"/>
      <c r="BV2052" s="186"/>
      <c r="BW2052" s="186"/>
      <c r="BX2052" s="186"/>
      <c r="BY2052" s="186"/>
      <c r="BZ2052" s="186"/>
      <c r="CA2052" s="186"/>
      <c r="CB2052" s="186"/>
      <c r="CC2052" s="186"/>
      <c r="CD2052" s="186"/>
      <c r="CE2052" s="186"/>
      <c r="CF2052" s="186"/>
      <c r="CG2052" s="186"/>
      <c r="CH2052" s="186"/>
      <c r="CI2052" s="186"/>
      <c r="CJ2052" s="186"/>
      <c r="CK2052" s="186"/>
    </row>
    <row r="2053" spans="2:89" x14ac:dyDescent="0.35">
      <c r="B2053" s="171" t="s">
        <v>505</v>
      </c>
      <c r="E2053" s="8"/>
      <c r="H2053" s="196"/>
      <c r="I2053" s="197"/>
      <c r="J2053" s="197"/>
      <c r="K2053" s="198"/>
      <c r="L2053" s="198"/>
      <c r="M2053" s="198"/>
      <c r="N2053" s="198"/>
      <c r="O2053" s="198"/>
      <c r="P2053" s="198"/>
      <c r="R2053" s="198"/>
      <c r="S2053" s="186"/>
      <c r="T2053" s="186"/>
      <c r="U2053" s="186"/>
      <c r="V2053" s="186"/>
      <c r="W2053" s="186"/>
      <c r="X2053" s="186"/>
      <c r="Y2053" s="186"/>
      <c r="Z2053" s="186"/>
      <c r="AA2053" s="186"/>
      <c r="AB2053" s="186"/>
      <c r="AC2053" s="186"/>
      <c r="AD2053" s="186"/>
      <c r="AE2053" s="186"/>
      <c r="AF2053" s="186"/>
      <c r="AG2053" s="186"/>
      <c r="AH2053" s="186"/>
      <c r="AI2053" s="186"/>
      <c r="AJ2053" s="186"/>
      <c r="AK2053" s="186"/>
      <c r="AL2053" s="186"/>
      <c r="AM2053" s="186"/>
      <c r="AN2053" s="186"/>
      <c r="AO2053" s="186"/>
      <c r="AP2053" s="186"/>
      <c r="AQ2053" s="186"/>
      <c r="AR2053" s="186"/>
      <c r="AS2053" s="186"/>
      <c r="AT2053" s="186"/>
      <c r="AU2053" s="186"/>
      <c r="AV2053" s="186"/>
      <c r="AW2053" s="186"/>
      <c r="AX2053" s="186"/>
      <c r="AY2053" s="186"/>
      <c r="AZ2053" s="186"/>
      <c r="BA2053" s="186"/>
      <c r="BB2053" s="186"/>
      <c r="BC2053" s="186"/>
      <c r="BD2053" s="186"/>
      <c r="BE2053" s="186"/>
      <c r="BF2053" s="186"/>
      <c r="BG2053" s="186"/>
      <c r="BH2053" s="186"/>
      <c r="BI2053" s="186"/>
      <c r="BJ2053" s="186"/>
      <c r="BK2053" s="186"/>
      <c r="BL2053" s="186"/>
      <c r="BM2053" s="186"/>
      <c r="BN2053" s="186"/>
      <c r="BO2053" s="186"/>
      <c r="BP2053" s="186"/>
      <c r="BQ2053" s="186"/>
      <c r="BR2053" s="186"/>
      <c r="BS2053" s="186"/>
      <c r="BT2053" s="186"/>
      <c r="BU2053" s="186"/>
      <c r="BV2053" s="186"/>
      <c r="BW2053" s="186"/>
      <c r="BX2053" s="186"/>
      <c r="BY2053" s="186"/>
      <c r="BZ2053" s="186"/>
      <c r="CA2053" s="186"/>
      <c r="CB2053" s="186"/>
      <c r="CC2053" s="186"/>
      <c r="CD2053" s="186"/>
      <c r="CE2053" s="186"/>
      <c r="CF2053" s="186"/>
      <c r="CG2053" s="186"/>
      <c r="CH2053" s="186"/>
      <c r="CI2053" s="186"/>
      <c r="CJ2053" s="186"/>
      <c r="CK2053" s="186"/>
    </row>
    <row r="2054" spans="2:89" x14ac:dyDescent="0.35">
      <c r="B2054" s="171" t="s">
        <v>463</v>
      </c>
      <c r="E2054" s="8"/>
      <c r="H2054" s="196"/>
      <c r="I2054" s="197"/>
      <c r="J2054" s="197"/>
      <c r="K2054" s="198"/>
      <c r="L2054" s="198"/>
      <c r="M2054" s="198"/>
      <c r="N2054" s="198"/>
      <c r="O2054" s="198"/>
      <c r="P2054" s="198"/>
      <c r="R2054" s="198"/>
      <c r="S2054" s="186" t="str">
        <f t="shared" ref="S2054:AX2054" si="2441">S$22</f>
        <v>S$18</v>
      </c>
      <c r="T2054" s="186" t="str">
        <f t="shared" si="2441"/>
        <v>T$18</v>
      </c>
      <c r="U2054" s="186" t="str">
        <f t="shared" si="2441"/>
        <v>U$18</v>
      </c>
      <c r="V2054" s="186" t="str">
        <f t="shared" si="2441"/>
        <v>V$18</v>
      </c>
      <c r="W2054" s="186" t="str">
        <f t="shared" si="2441"/>
        <v>W$18</v>
      </c>
      <c r="X2054" s="186" t="str">
        <f t="shared" si="2441"/>
        <v>X$18</v>
      </c>
      <c r="Y2054" s="186" t="str">
        <f t="shared" si="2441"/>
        <v>Y$18</v>
      </c>
      <c r="Z2054" s="186" t="str">
        <f t="shared" si="2441"/>
        <v>Z$18</v>
      </c>
      <c r="AA2054" s="186" t="str">
        <f t="shared" si="2441"/>
        <v>AA$18</v>
      </c>
      <c r="AB2054" s="186" t="str">
        <f t="shared" si="2441"/>
        <v>AB$18</v>
      </c>
      <c r="AC2054" s="186" t="str">
        <f t="shared" si="2441"/>
        <v>AC$18</v>
      </c>
      <c r="AD2054" s="186" t="str">
        <f t="shared" si="2441"/>
        <v>AD$18</v>
      </c>
      <c r="AE2054" s="186" t="str">
        <f t="shared" si="2441"/>
        <v>AE$18</v>
      </c>
      <c r="AF2054" s="186" t="str">
        <f t="shared" si="2441"/>
        <v>AF$18</v>
      </c>
      <c r="AG2054" s="186" t="str">
        <f t="shared" si="2441"/>
        <v>AG$18</v>
      </c>
      <c r="AH2054" s="186" t="str">
        <f t="shared" si="2441"/>
        <v>AH$18</v>
      </c>
      <c r="AI2054" s="186" t="str">
        <f t="shared" si="2441"/>
        <v>AI$18</v>
      </c>
      <c r="AJ2054" s="186" t="str">
        <f t="shared" si="2441"/>
        <v>AJ$18</v>
      </c>
      <c r="AK2054" s="186" t="str">
        <f t="shared" si="2441"/>
        <v>AK$18</v>
      </c>
      <c r="AL2054" s="186" t="str">
        <f t="shared" si="2441"/>
        <v>AL$18</v>
      </c>
      <c r="AM2054" s="186" t="str">
        <f t="shared" si="2441"/>
        <v>AM$18</v>
      </c>
      <c r="AN2054" s="186" t="str">
        <f t="shared" si="2441"/>
        <v>AN$18</v>
      </c>
      <c r="AO2054" s="186" t="str">
        <f t="shared" si="2441"/>
        <v>AO$18</v>
      </c>
      <c r="AP2054" s="186" t="str">
        <f t="shared" si="2441"/>
        <v>AP$18</v>
      </c>
      <c r="AQ2054" s="186" t="str">
        <f t="shared" si="2441"/>
        <v>AQ$18</v>
      </c>
      <c r="AR2054" s="186" t="str">
        <f t="shared" si="2441"/>
        <v>AR$18</v>
      </c>
      <c r="AS2054" s="186" t="str">
        <f t="shared" si="2441"/>
        <v>AS$18</v>
      </c>
      <c r="AT2054" s="186" t="str">
        <f t="shared" si="2441"/>
        <v>AT$18</v>
      </c>
      <c r="AU2054" s="186" t="str">
        <f t="shared" si="2441"/>
        <v>AU$18</v>
      </c>
      <c r="AV2054" s="186" t="str">
        <f t="shared" si="2441"/>
        <v>AV$18</v>
      </c>
      <c r="AW2054" s="186" t="str">
        <f t="shared" si="2441"/>
        <v>AW$18</v>
      </c>
      <c r="AX2054" s="186" t="str">
        <f t="shared" si="2441"/>
        <v>AX$18</v>
      </c>
      <c r="AY2054" s="186" t="str">
        <f t="shared" ref="AY2054:CD2054" si="2442">AY$22</f>
        <v>AY$18</v>
      </c>
      <c r="AZ2054" s="186" t="str">
        <f t="shared" si="2442"/>
        <v>AZ$18</v>
      </c>
      <c r="BA2054" s="186" t="str">
        <f t="shared" si="2442"/>
        <v>BA$18</v>
      </c>
      <c r="BB2054" s="186" t="str">
        <f t="shared" si="2442"/>
        <v>BB$18</v>
      </c>
      <c r="BC2054" s="186" t="str">
        <f t="shared" si="2442"/>
        <v>BC$18</v>
      </c>
      <c r="BD2054" s="186" t="str">
        <f t="shared" si="2442"/>
        <v>BD$18</v>
      </c>
      <c r="BE2054" s="186" t="str">
        <f t="shared" si="2442"/>
        <v>BE$18</v>
      </c>
      <c r="BF2054" s="186" t="str">
        <f t="shared" si="2442"/>
        <v>BF$18</v>
      </c>
      <c r="BG2054" s="186" t="str">
        <f t="shared" si="2442"/>
        <v>BG$18</v>
      </c>
      <c r="BH2054" s="186" t="str">
        <f t="shared" si="2442"/>
        <v>BH$18</v>
      </c>
      <c r="BI2054" s="186" t="str">
        <f t="shared" si="2442"/>
        <v>BI$18</v>
      </c>
      <c r="BJ2054" s="186" t="str">
        <f t="shared" si="2442"/>
        <v>BJ$18</v>
      </c>
      <c r="BK2054" s="186" t="str">
        <f t="shared" si="2442"/>
        <v>BK$18</v>
      </c>
      <c r="BL2054" s="186" t="str">
        <f t="shared" si="2442"/>
        <v>BL$18</v>
      </c>
      <c r="BM2054" s="186" t="str">
        <f t="shared" si="2442"/>
        <v>BM$18</v>
      </c>
      <c r="BN2054" s="186" t="str">
        <f t="shared" si="2442"/>
        <v>BN$18</v>
      </c>
      <c r="BO2054" s="186" t="str">
        <f t="shared" si="2442"/>
        <v>BO$18</v>
      </c>
      <c r="BP2054" s="186" t="str">
        <f t="shared" si="2442"/>
        <v>BP$18</v>
      </c>
      <c r="BQ2054" s="186" t="str">
        <f t="shared" si="2442"/>
        <v>BQ$18</v>
      </c>
      <c r="BR2054" s="186" t="str">
        <f t="shared" si="2442"/>
        <v>BR$18</v>
      </c>
      <c r="BS2054" s="186" t="str">
        <f t="shared" si="2442"/>
        <v>BS$18</v>
      </c>
      <c r="BT2054" s="186" t="str">
        <f t="shared" si="2442"/>
        <v>BT$18</v>
      </c>
      <c r="BU2054" s="186" t="str">
        <f t="shared" si="2442"/>
        <v>BU$18</v>
      </c>
      <c r="BV2054" s="186" t="str">
        <f t="shared" si="2442"/>
        <v>BV$18</v>
      </c>
      <c r="BW2054" s="186" t="str">
        <f t="shared" si="2442"/>
        <v>BW$18</v>
      </c>
      <c r="BX2054" s="186" t="str">
        <f t="shared" si="2442"/>
        <v>BX$18</v>
      </c>
      <c r="BY2054" s="186" t="str">
        <f t="shared" si="2442"/>
        <v>BY$18</v>
      </c>
      <c r="BZ2054" s="186" t="str">
        <f t="shared" si="2442"/>
        <v>BZ$18</v>
      </c>
      <c r="CA2054" s="186" t="str">
        <f t="shared" si="2442"/>
        <v>CA$18</v>
      </c>
      <c r="CB2054" s="186" t="str">
        <f t="shared" si="2442"/>
        <v>CB$18</v>
      </c>
      <c r="CC2054" s="186" t="str">
        <f t="shared" si="2442"/>
        <v>CC$18</v>
      </c>
      <c r="CD2054" s="186" t="str">
        <f t="shared" si="2442"/>
        <v>CD$18</v>
      </c>
      <c r="CE2054" s="186" t="str">
        <f t="shared" ref="CE2054:CK2054" si="2443">CE$22</f>
        <v>CE$18</v>
      </c>
      <c r="CF2054" s="186" t="str">
        <f t="shared" si="2443"/>
        <v>CF$18</v>
      </c>
      <c r="CG2054" s="186" t="str">
        <f t="shared" si="2443"/>
        <v>CG$18</v>
      </c>
      <c r="CH2054" s="186" t="str">
        <f t="shared" si="2443"/>
        <v>CH$18</v>
      </c>
      <c r="CI2054" s="186" t="str">
        <f t="shared" si="2443"/>
        <v>CI$18</v>
      </c>
      <c r="CJ2054" s="186" t="str">
        <f t="shared" si="2443"/>
        <v>CJ$18</v>
      </c>
      <c r="CK2054" s="186" t="str">
        <f t="shared" si="2443"/>
        <v>CK$18</v>
      </c>
    </row>
    <row r="2055" spans="2:89" x14ac:dyDescent="0.35">
      <c r="B2055" s="171" t="s">
        <v>464</v>
      </c>
      <c r="E2055" s="8"/>
      <c r="H2055" s="196"/>
      <c r="I2055" s="197"/>
      <c r="J2055" s="197"/>
      <c r="K2055" s="198"/>
      <c r="L2055" s="198"/>
      <c r="M2055" s="198"/>
      <c r="N2055" s="198"/>
      <c r="O2055" s="198"/>
      <c r="P2055" s="198"/>
      <c r="R2055" s="198"/>
      <c r="S2055" s="186" t="str">
        <f t="shared" ref="S2055:AX2055" si="2444">S$23</f>
        <v>S$19</v>
      </c>
      <c r="T2055" s="186" t="str">
        <f t="shared" si="2444"/>
        <v>T$19</v>
      </c>
      <c r="U2055" s="186" t="str">
        <f t="shared" si="2444"/>
        <v>U$19</v>
      </c>
      <c r="V2055" s="186" t="str">
        <f t="shared" si="2444"/>
        <v>V$19</v>
      </c>
      <c r="W2055" s="186" t="str">
        <f t="shared" si="2444"/>
        <v>W$19</v>
      </c>
      <c r="X2055" s="186" t="str">
        <f t="shared" si="2444"/>
        <v>X$19</v>
      </c>
      <c r="Y2055" s="186" t="str">
        <f t="shared" si="2444"/>
        <v>Y$19</v>
      </c>
      <c r="Z2055" s="186" t="str">
        <f t="shared" si="2444"/>
        <v>Z$19</v>
      </c>
      <c r="AA2055" s="186" t="str">
        <f t="shared" si="2444"/>
        <v>AA$19</v>
      </c>
      <c r="AB2055" s="186" t="str">
        <f t="shared" si="2444"/>
        <v>AB$19</v>
      </c>
      <c r="AC2055" s="186" t="str">
        <f t="shared" si="2444"/>
        <v>AC$19</v>
      </c>
      <c r="AD2055" s="186" t="str">
        <f t="shared" si="2444"/>
        <v>AD$19</v>
      </c>
      <c r="AE2055" s="186" t="str">
        <f t="shared" si="2444"/>
        <v>AE$19</v>
      </c>
      <c r="AF2055" s="186" t="str">
        <f t="shared" si="2444"/>
        <v>AF$19</v>
      </c>
      <c r="AG2055" s="186" t="str">
        <f t="shared" si="2444"/>
        <v>AG$19</v>
      </c>
      <c r="AH2055" s="186" t="str">
        <f t="shared" si="2444"/>
        <v>AH$19</v>
      </c>
      <c r="AI2055" s="186" t="str">
        <f t="shared" si="2444"/>
        <v>AI$19</v>
      </c>
      <c r="AJ2055" s="186" t="str">
        <f t="shared" si="2444"/>
        <v>AJ$19</v>
      </c>
      <c r="AK2055" s="186" t="str">
        <f t="shared" si="2444"/>
        <v>AK$19</v>
      </c>
      <c r="AL2055" s="186" t="str">
        <f t="shared" si="2444"/>
        <v>AL$19</v>
      </c>
      <c r="AM2055" s="186" t="str">
        <f t="shared" si="2444"/>
        <v>AM$19</v>
      </c>
      <c r="AN2055" s="186" t="str">
        <f t="shared" si="2444"/>
        <v>AN$19</v>
      </c>
      <c r="AO2055" s="186" t="str">
        <f t="shared" si="2444"/>
        <v>AO$19</v>
      </c>
      <c r="AP2055" s="186" t="str">
        <f t="shared" si="2444"/>
        <v>AP$19</v>
      </c>
      <c r="AQ2055" s="186" t="str">
        <f t="shared" si="2444"/>
        <v>AQ$19</v>
      </c>
      <c r="AR2055" s="186" t="str">
        <f t="shared" si="2444"/>
        <v>AR$19</v>
      </c>
      <c r="AS2055" s="186" t="str">
        <f t="shared" si="2444"/>
        <v>AS$19</v>
      </c>
      <c r="AT2055" s="186" t="str">
        <f t="shared" si="2444"/>
        <v>AT$19</v>
      </c>
      <c r="AU2055" s="186" t="str">
        <f t="shared" si="2444"/>
        <v>AU$19</v>
      </c>
      <c r="AV2055" s="186" t="str">
        <f t="shared" si="2444"/>
        <v>AV$19</v>
      </c>
      <c r="AW2055" s="186" t="str">
        <f t="shared" si="2444"/>
        <v>AW$19</v>
      </c>
      <c r="AX2055" s="186" t="str">
        <f t="shared" si="2444"/>
        <v>AX$19</v>
      </c>
      <c r="AY2055" s="186" t="str">
        <f t="shared" ref="AY2055:CD2055" si="2445">AY$23</f>
        <v>AY$19</v>
      </c>
      <c r="AZ2055" s="186" t="str">
        <f t="shared" si="2445"/>
        <v>AZ$19</v>
      </c>
      <c r="BA2055" s="186" t="str">
        <f t="shared" si="2445"/>
        <v>BA$19</v>
      </c>
      <c r="BB2055" s="186" t="str">
        <f t="shared" si="2445"/>
        <v>BB$19</v>
      </c>
      <c r="BC2055" s="186" t="str">
        <f t="shared" si="2445"/>
        <v>BC$19</v>
      </c>
      <c r="BD2055" s="186" t="str">
        <f t="shared" si="2445"/>
        <v>BD$19</v>
      </c>
      <c r="BE2055" s="186" t="str">
        <f t="shared" si="2445"/>
        <v>BE$19</v>
      </c>
      <c r="BF2055" s="186" t="str">
        <f t="shared" si="2445"/>
        <v>BF$19</v>
      </c>
      <c r="BG2055" s="186" t="str">
        <f t="shared" si="2445"/>
        <v>BG$19</v>
      </c>
      <c r="BH2055" s="186" t="str">
        <f t="shared" si="2445"/>
        <v>BH$19</v>
      </c>
      <c r="BI2055" s="186" t="str">
        <f t="shared" si="2445"/>
        <v>BI$19</v>
      </c>
      <c r="BJ2055" s="186" t="str">
        <f t="shared" si="2445"/>
        <v>BJ$19</v>
      </c>
      <c r="BK2055" s="186" t="str">
        <f t="shared" si="2445"/>
        <v>BK$19</v>
      </c>
      <c r="BL2055" s="186" t="str">
        <f t="shared" si="2445"/>
        <v>BL$19</v>
      </c>
      <c r="BM2055" s="186" t="str">
        <f t="shared" si="2445"/>
        <v>BM$19</v>
      </c>
      <c r="BN2055" s="186" t="str">
        <f t="shared" si="2445"/>
        <v>BN$19</v>
      </c>
      <c r="BO2055" s="186" t="str">
        <f t="shared" si="2445"/>
        <v>BO$19</v>
      </c>
      <c r="BP2055" s="186" t="str">
        <f t="shared" si="2445"/>
        <v>BP$19</v>
      </c>
      <c r="BQ2055" s="186" t="str">
        <f t="shared" si="2445"/>
        <v>BQ$19</v>
      </c>
      <c r="BR2055" s="186" t="str">
        <f t="shared" si="2445"/>
        <v>BR$19</v>
      </c>
      <c r="BS2055" s="186" t="str">
        <f t="shared" si="2445"/>
        <v>BS$19</v>
      </c>
      <c r="BT2055" s="186" t="str">
        <f t="shared" si="2445"/>
        <v>BT$19</v>
      </c>
      <c r="BU2055" s="186" t="str">
        <f t="shared" si="2445"/>
        <v>BU$19</v>
      </c>
      <c r="BV2055" s="186" t="str">
        <f t="shared" si="2445"/>
        <v>BV$19</v>
      </c>
      <c r="BW2055" s="186" t="str">
        <f t="shared" si="2445"/>
        <v>BW$19</v>
      </c>
      <c r="BX2055" s="186" t="str">
        <f t="shared" si="2445"/>
        <v>BX$19</v>
      </c>
      <c r="BY2055" s="186" t="str">
        <f t="shared" si="2445"/>
        <v>BY$19</v>
      </c>
      <c r="BZ2055" s="186" t="str">
        <f t="shared" si="2445"/>
        <v>BZ$19</v>
      </c>
      <c r="CA2055" s="186" t="str">
        <f t="shared" si="2445"/>
        <v>CA$19</v>
      </c>
      <c r="CB2055" s="186" t="str">
        <f t="shared" si="2445"/>
        <v>CB$19</v>
      </c>
      <c r="CC2055" s="186" t="str">
        <f t="shared" si="2445"/>
        <v>CC$19</v>
      </c>
      <c r="CD2055" s="186" t="str">
        <f t="shared" si="2445"/>
        <v>CD$19</v>
      </c>
      <c r="CE2055" s="186" t="str">
        <f t="shared" ref="CE2055:CK2055" si="2446">CE$23</f>
        <v>CE$19</v>
      </c>
      <c r="CF2055" s="186" t="str">
        <f t="shared" si="2446"/>
        <v>CF$19</v>
      </c>
      <c r="CG2055" s="186" t="str">
        <f t="shared" si="2446"/>
        <v>CG$19</v>
      </c>
      <c r="CH2055" s="186" t="str">
        <f t="shared" si="2446"/>
        <v>CH$19</v>
      </c>
      <c r="CI2055" s="186" t="str">
        <f t="shared" si="2446"/>
        <v>CI$19</v>
      </c>
      <c r="CJ2055" s="186" t="str">
        <f t="shared" si="2446"/>
        <v>CJ$19</v>
      </c>
      <c r="CK2055" s="186" t="str">
        <f t="shared" si="2446"/>
        <v>CK$19</v>
      </c>
    </row>
    <row r="2056" spans="2:89" x14ac:dyDescent="0.35">
      <c r="B2056" s="139" t="s">
        <v>521</v>
      </c>
      <c r="C2056" s="307"/>
      <c r="D2056" s="306" t="s">
        <v>518</v>
      </c>
      <c r="E2056" s="306" t="str">
        <f t="shared" ref="E2056:E2088" si="2447">ROW()&amp;" "&amp;D2056</f>
        <v>2056 SPLIT-SV-VR</v>
      </c>
      <c r="F2056" t="s">
        <v>513</v>
      </c>
      <c r="G2056" s="307" t="s">
        <v>81</v>
      </c>
      <c r="H2056" s="138"/>
      <c r="I2056" s="140"/>
      <c r="J2056" s="140"/>
      <c r="K2056" s="138"/>
      <c r="L2056" s="138"/>
      <c r="M2056" s="138"/>
      <c r="N2056" s="138"/>
      <c r="O2056" s="138"/>
      <c r="P2056" s="138"/>
      <c r="R2056" s="139"/>
      <c r="S2056" s="164"/>
      <c r="T2056" s="164"/>
      <c r="U2056" s="164"/>
      <c r="V2056" s="164"/>
      <c r="W2056" s="164"/>
      <c r="X2056" s="164"/>
      <c r="Y2056" s="164"/>
      <c r="Z2056" s="164"/>
      <c r="AA2056" s="164"/>
      <c r="AB2056" s="164"/>
      <c r="AC2056" s="164"/>
      <c r="AD2056" s="164"/>
      <c r="AE2056" s="164"/>
      <c r="AF2056" s="164"/>
      <c r="AG2056" s="164"/>
      <c r="AH2056" s="164"/>
      <c r="AI2056" s="164"/>
      <c r="AJ2056" s="164"/>
      <c r="AK2056" s="164"/>
      <c r="AL2056" s="164"/>
      <c r="AM2056" s="164"/>
      <c r="AN2056" s="164"/>
      <c r="AO2056" s="164"/>
      <c r="AP2056" s="164"/>
      <c r="AQ2056" s="164"/>
      <c r="AR2056" s="164"/>
      <c r="AS2056" s="164"/>
      <c r="AT2056" s="164"/>
      <c r="AU2056" s="164"/>
      <c r="AV2056" s="164"/>
      <c r="AW2056" s="164"/>
      <c r="AX2056" s="164"/>
      <c r="AY2056" s="164"/>
      <c r="AZ2056" s="164"/>
      <c r="BA2056" s="164"/>
      <c r="BB2056" s="164"/>
      <c r="BC2056" s="164"/>
      <c r="BD2056" s="164"/>
      <c r="BE2056" s="164"/>
      <c r="BF2056" s="164"/>
      <c r="BG2056" s="164"/>
      <c r="BH2056" s="164"/>
      <c r="BI2056" s="164"/>
      <c r="BJ2056" s="164"/>
      <c r="BK2056" s="164"/>
      <c r="BL2056" s="164"/>
      <c r="BM2056" s="164"/>
      <c r="BN2056" s="164"/>
      <c r="BO2056" s="164"/>
      <c r="BP2056" s="164"/>
      <c r="BQ2056" s="164"/>
      <c r="BR2056" s="164"/>
      <c r="BS2056" s="164"/>
      <c r="BT2056" s="164"/>
      <c r="BU2056" s="164"/>
      <c r="BV2056" s="164"/>
      <c r="BW2056" s="164"/>
      <c r="BX2056" s="164"/>
      <c r="BY2056" s="164"/>
      <c r="BZ2056" s="164"/>
      <c r="CA2056" s="164"/>
      <c r="CB2056" s="164"/>
      <c r="CC2056" s="164"/>
      <c r="CD2056" s="164"/>
      <c r="CE2056" s="164"/>
      <c r="CF2056" s="164"/>
      <c r="CG2056" s="164"/>
      <c r="CH2056" s="164"/>
      <c r="CI2056" s="164"/>
      <c r="CJ2056" s="164"/>
      <c r="CK2056" s="164"/>
    </row>
    <row r="2057" spans="2:89" x14ac:dyDescent="0.35">
      <c r="B2057" s="95" t="str">
        <f>B2051</f>
        <v>Primary volume driver</v>
      </c>
      <c r="C2057" s="308"/>
      <c r="D2057" s="306" t="s">
        <v>518</v>
      </c>
      <c r="E2057" s="306" t="str">
        <f t="shared" si="2447"/>
        <v>2057 SPLIT-SV-VR</v>
      </c>
      <c r="G2057" s="308" t="s">
        <v>332</v>
      </c>
      <c r="H2057" s="307" t="s">
        <v>689</v>
      </c>
      <c r="I2057" s="60"/>
      <c r="J2057" s="60"/>
      <c r="K2057" s="12"/>
      <c r="L2057" s="12"/>
      <c r="M2057" s="12"/>
      <c r="N2057" s="12"/>
      <c r="O2057" s="12"/>
      <c r="P2057" s="12"/>
      <c r="R2057" s="13"/>
      <c r="S2057" s="76"/>
      <c r="T2057" s="76"/>
      <c r="U2057" s="76"/>
      <c r="V2057" s="76"/>
      <c r="W2057" s="76"/>
      <c r="X2057" s="76"/>
      <c r="Y2057" s="76"/>
      <c r="Z2057" s="76"/>
      <c r="AA2057" s="76"/>
      <c r="AB2057" s="76"/>
      <c r="AC2057" s="76"/>
      <c r="AD2057" s="76"/>
      <c r="AE2057" s="76"/>
      <c r="AF2057" s="76"/>
      <c r="AG2057" s="76"/>
      <c r="AH2057" s="76"/>
      <c r="AI2057" s="76"/>
      <c r="AJ2057" s="76"/>
      <c r="AK2057" s="76"/>
      <c r="AL2057" s="76"/>
      <c r="AM2057" s="76"/>
      <c r="AN2057" s="76"/>
      <c r="AO2057" s="76"/>
      <c r="AP2057" s="76"/>
      <c r="AQ2057" s="76"/>
      <c r="AR2057" s="76"/>
      <c r="AS2057" s="76"/>
      <c r="AT2057" s="76"/>
      <c r="AU2057" s="76"/>
      <c r="AV2057" s="76"/>
      <c r="AW2057" s="76"/>
      <c r="AX2057" s="76"/>
      <c r="AY2057" s="76"/>
      <c r="AZ2057" s="76"/>
      <c r="BA2057" s="76"/>
      <c r="BB2057" s="76"/>
      <c r="BC2057" s="76"/>
      <c r="BD2057" s="76"/>
      <c r="BE2057" s="76"/>
      <c r="BF2057" s="76"/>
      <c r="BG2057" s="76"/>
      <c r="BH2057" s="76"/>
      <c r="BI2057" s="76"/>
      <c r="BJ2057" s="76"/>
      <c r="BK2057" s="76"/>
      <c r="BL2057" s="76"/>
      <c r="BM2057" s="76"/>
      <c r="BN2057" s="76"/>
      <c r="BO2057" s="76"/>
      <c r="BP2057" s="76"/>
      <c r="BQ2057" s="76"/>
      <c r="BR2057" s="76"/>
      <c r="BS2057" s="76"/>
      <c r="BT2057" s="76"/>
      <c r="BU2057" s="76"/>
      <c r="BV2057" s="76"/>
      <c r="BW2057" s="76"/>
      <c r="BX2057" s="76"/>
      <c r="BY2057" s="76"/>
      <c r="BZ2057" s="76"/>
      <c r="CA2057" s="76"/>
      <c r="CB2057" s="76"/>
      <c r="CC2057" s="76"/>
      <c r="CD2057" s="76"/>
      <c r="CE2057" s="76"/>
      <c r="CF2057" s="76"/>
      <c r="CG2057" s="76"/>
      <c r="CH2057" s="76"/>
      <c r="CI2057" s="76"/>
      <c r="CJ2057" s="76"/>
      <c r="CK2057" s="76"/>
    </row>
    <row r="2058" spans="2:89" x14ac:dyDescent="0.35">
      <c r="B2058" s="95"/>
      <c r="C2058" s="308"/>
      <c r="D2058" s="306" t="s">
        <v>518</v>
      </c>
      <c r="E2058" s="306" t="str">
        <f t="shared" ref="E2058:E2074" si="2448">ROW()&amp;" "&amp;D2058</f>
        <v>2058 SPLIT-SV-VR</v>
      </c>
      <c r="G2058" s="308"/>
      <c r="H2058" s="12"/>
      <c r="I2058" s="60"/>
      <c r="J2058" s="60"/>
      <c r="K2058" s="12"/>
      <c r="L2058" s="12"/>
      <c r="M2058" s="12"/>
      <c r="N2058" s="12"/>
      <c r="O2058" s="12"/>
      <c r="P2058" s="12"/>
      <c r="R2058" s="13"/>
      <c r="S2058" s="76"/>
      <c r="T2058" s="76"/>
      <c r="U2058" s="76"/>
      <c r="V2058" s="76"/>
      <c r="W2058" s="76"/>
      <c r="X2058" s="76"/>
      <c r="Y2058" s="76"/>
      <c r="Z2058" s="76"/>
      <c r="AA2058" s="76"/>
      <c r="AB2058" s="76"/>
      <c r="AC2058" s="76"/>
      <c r="AD2058" s="76"/>
      <c r="AE2058" s="76"/>
      <c r="AF2058" s="76"/>
      <c r="AG2058" s="76"/>
      <c r="AH2058" s="76"/>
      <c r="AI2058" s="76"/>
      <c r="AJ2058" s="76"/>
      <c r="AK2058" s="76"/>
      <c r="AL2058" s="76"/>
      <c r="AM2058" s="76"/>
      <c r="AN2058" s="76"/>
      <c r="AO2058" s="76"/>
      <c r="AP2058" s="76"/>
      <c r="AQ2058" s="76"/>
      <c r="AR2058" s="76"/>
      <c r="AS2058" s="76"/>
      <c r="AT2058" s="76"/>
      <c r="AU2058" s="76"/>
      <c r="AV2058" s="76"/>
      <c r="AW2058" s="76"/>
      <c r="AX2058" s="76"/>
      <c r="AY2058" s="76"/>
      <c r="AZ2058" s="76"/>
      <c r="BA2058" s="76"/>
      <c r="BB2058" s="76"/>
      <c r="BC2058" s="76"/>
      <c r="BD2058" s="76"/>
      <c r="BE2058" s="76"/>
      <c r="BF2058" s="76"/>
      <c r="BG2058" s="76"/>
      <c r="BH2058" s="76"/>
      <c r="BI2058" s="76"/>
      <c r="BJ2058" s="76"/>
      <c r="BK2058" s="76"/>
      <c r="BL2058" s="76"/>
      <c r="BM2058" s="76"/>
      <c r="BN2058" s="76"/>
      <c r="BO2058" s="76"/>
      <c r="BP2058" s="76"/>
      <c r="BQ2058" s="76"/>
      <c r="BR2058" s="76"/>
      <c r="BS2058" s="76"/>
      <c r="BT2058" s="76"/>
      <c r="BU2058" s="76"/>
      <c r="BV2058" s="76"/>
      <c r="BW2058" s="76"/>
      <c r="BX2058" s="76"/>
      <c r="BY2058" s="76"/>
      <c r="BZ2058" s="76"/>
      <c r="CA2058" s="76"/>
      <c r="CB2058" s="76"/>
      <c r="CC2058" s="76"/>
      <c r="CD2058" s="76"/>
      <c r="CE2058" s="76"/>
      <c r="CF2058" s="76"/>
      <c r="CG2058" s="76"/>
      <c r="CH2058" s="76"/>
      <c r="CI2058" s="76"/>
      <c r="CJ2058" s="76"/>
      <c r="CK2058" s="76"/>
    </row>
    <row r="2059" spans="2:89" x14ac:dyDescent="0.35">
      <c r="B2059" s="95" t="str">
        <f>"% of "&amp;B2057&amp;" by product:"</f>
        <v>% of Primary volume driver by product:</v>
      </c>
      <c r="C2059" s="308"/>
      <c r="D2059" s="306" t="s">
        <v>518</v>
      </c>
      <c r="E2059" s="306" t="str">
        <f t="shared" si="2448"/>
        <v>2059 SPLIT-SV-VR</v>
      </c>
      <c r="G2059" s="308"/>
      <c r="H2059" s="12"/>
      <c r="I2059" s="60"/>
      <c r="J2059" s="60"/>
      <c r="K2059" s="12"/>
      <c r="L2059" s="12"/>
      <c r="M2059" s="12"/>
      <c r="N2059" s="12"/>
      <c r="O2059" s="12"/>
      <c r="P2059" s="12"/>
      <c r="R2059" s="13"/>
      <c r="S2059" s="76"/>
      <c r="T2059" s="76"/>
      <c r="U2059" s="76"/>
      <c r="V2059" s="76"/>
      <c r="W2059" s="76"/>
      <c r="X2059" s="76"/>
      <c r="Y2059" s="76"/>
      <c r="Z2059" s="76"/>
      <c r="AA2059" s="76"/>
      <c r="AB2059" s="76"/>
      <c r="AC2059" s="76"/>
      <c r="AD2059" s="76"/>
      <c r="AE2059" s="76"/>
      <c r="AF2059" s="76"/>
      <c r="AG2059" s="76"/>
      <c r="AH2059" s="76"/>
      <c r="AI2059" s="76"/>
      <c r="AJ2059" s="76"/>
      <c r="AK2059" s="76"/>
      <c r="AL2059" s="76"/>
      <c r="AM2059" s="76"/>
      <c r="AN2059" s="76"/>
      <c r="AO2059" s="76"/>
      <c r="AP2059" s="76"/>
      <c r="AQ2059" s="76"/>
      <c r="AR2059" s="76"/>
      <c r="AS2059" s="76"/>
      <c r="AT2059" s="76"/>
      <c r="AU2059" s="76"/>
      <c r="AV2059" s="76"/>
      <c r="AW2059" s="76"/>
      <c r="AX2059" s="76"/>
      <c r="AY2059" s="76"/>
      <c r="AZ2059" s="76"/>
      <c r="BA2059" s="76"/>
      <c r="BB2059" s="76"/>
      <c r="BC2059" s="76"/>
      <c r="BD2059" s="76"/>
      <c r="BE2059" s="76"/>
      <c r="BF2059" s="76"/>
      <c r="BG2059" s="76"/>
      <c r="BH2059" s="76"/>
      <c r="BI2059" s="76"/>
      <c r="BJ2059" s="76"/>
      <c r="BK2059" s="76"/>
      <c r="BL2059" s="76"/>
      <c r="BM2059" s="76"/>
      <c r="BN2059" s="76"/>
      <c r="BO2059" s="76"/>
      <c r="BP2059" s="76"/>
      <c r="BQ2059" s="76"/>
      <c r="BR2059" s="76"/>
      <c r="BS2059" s="76"/>
      <c r="BT2059" s="76"/>
      <c r="BU2059" s="76"/>
      <c r="BV2059" s="76"/>
      <c r="BW2059" s="76"/>
      <c r="BX2059" s="76"/>
      <c r="BY2059" s="76"/>
      <c r="BZ2059" s="76"/>
      <c r="CA2059" s="76"/>
      <c r="CB2059" s="76"/>
      <c r="CC2059" s="76"/>
      <c r="CD2059" s="76"/>
      <c r="CE2059" s="76"/>
      <c r="CF2059" s="76"/>
      <c r="CG2059" s="76"/>
      <c r="CH2059" s="76"/>
      <c r="CI2059" s="76"/>
      <c r="CJ2059" s="76"/>
      <c r="CK2059" s="76"/>
    </row>
    <row r="2060" spans="2:89" x14ac:dyDescent="0.35">
      <c r="B2060" s="236" t="s">
        <v>519</v>
      </c>
      <c r="C2060" s="308"/>
      <c r="D2060" s="306" t="s">
        <v>518</v>
      </c>
      <c r="E2060" s="306" t="str">
        <f t="shared" si="2448"/>
        <v>2060 SPLIT-SV-VR</v>
      </c>
      <c r="G2060" s="308"/>
      <c r="H2060" s="12"/>
      <c r="I2060" s="60"/>
      <c r="J2060" s="60"/>
      <c r="K2060" s="21">
        <v>0.5</v>
      </c>
      <c r="L2060" s="21">
        <v>0.5</v>
      </c>
      <c r="M2060" s="21">
        <v>0.5</v>
      </c>
      <c r="N2060" s="21">
        <v>0.5</v>
      </c>
      <c r="O2060" s="21">
        <v>0.5</v>
      </c>
      <c r="P2060" s="21">
        <v>0.5</v>
      </c>
      <c r="R2060" s="67"/>
      <c r="S2060" s="146" cm="1">
        <f t="array" ref="S2060">INDEX($K:$P,ROW(),MATCH(S$3,$K$2:$P$2,0))</f>
        <v>0.5</v>
      </c>
      <c r="T2060" s="146" cm="1">
        <f t="array" ref="T2060">INDEX($K:$P,ROW(),MATCH(T$3,$K$2:$P$2,0))</f>
        <v>0.5</v>
      </c>
      <c r="U2060" s="146" cm="1">
        <f t="array" ref="U2060">INDEX($K:$P,ROW(),MATCH(U$3,$K$2:$P$2,0))</f>
        <v>0.5</v>
      </c>
      <c r="V2060" s="146" cm="1">
        <f t="array" ref="V2060">INDEX($K:$P,ROW(),MATCH(V$3,$K$2:$P$2,0))</f>
        <v>0.5</v>
      </c>
      <c r="W2060" s="146" cm="1">
        <f t="array" ref="W2060">INDEX($K:$P,ROW(),MATCH(W$3,$K$2:$P$2,0))</f>
        <v>0.5</v>
      </c>
      <c r="X2060" s="146" cm="1">
        <f t="array" ref="X2060">INDEX($K:$P,ROW(),MATCH(X$3,$K$2:$P$2,0))</f>
        <v>0.5</v>
      </c>
      <c r="Y2060" s="146" cm="1">
        <f t="array" ref="Y2060">INDEX($K:$P,ROW(),MATCH(Y$3,$K$2:$P$2,0))</f>
        <v>0.5</v>
      </c>
      <c r="Z2060" s="146" cm="1">
        <f t="array" ref="Z2060">INDEX($K:$P,ROW(),MATCH(Z$3,$K$2:$P$2,0))</f>
        <v>0.5</v>
      </c>
      <c r="AA2060" s="146" cm="1">
        <f t="array" ref="AA2060">INDEX($K:$P,ROW(),MATCH(AA$3,$K$2:$P$2,0))</f>
        <v>0.5</v>
      </c>
      <c r="AB2060" s="146" cm="1">
        <f t="array" ref="AB2060">INDEX($K:$P,ROW(),MATCH(AB$3,$K$2:$P$2,0))</f>
        <v>0.5</v>
      </c>
      <c r="AC2060" s="146" cm="1">
        <f t="array" ref="AC2060">INDEX($K:$P,ROW(),MATCH(AC$3,$K$2:$P$2,0))</f>
        <v>0.5</v>
      </c>
      <c r="AD2060" s="146" cm="1">
        <f t="array" ref="AD2060">INDEX($K:$P,ROW(),MATCH(AD$3,$K$2:$P$2,0))</f>
        <v>0.5</v>
      </c>
      <c r="AE2060" s="146" cm="1">
        <f t="array" ref="AE2060">INDEX($K:$P,ROW(),MATCH(AE$3,$K$2:$P$2,0))</f>
        <v>0.5</v>
      </c>
      <c r="AF2060" s="146" cm="1">
        <f t="array" ref="AF2060">INDEX($K:$P,ROW(),MATCH(AF$3,$K$2:$P$2,0))</f>
        <v>0.5</v>
      </c>
      <c r="AG2060" s="146" cm="1">
        <f t="array" ref="AG2060">INDEX($K:$P,ROW(),MATCH(AG$3,$K$2:$P$2,0))</f>
        <v>0.5</v>
      </c>
      <c r="AH2060" s="146" cm="1">
        <f t="array" ref="AH2060">INDEX($K:$P,ROW(),MATCH(AH$3,$K$2:$P$2,0))</f>
        <v>0.5</v>
      </c>
      <c r="AI2060" s="146" cm="1">
        <f t="array" ref="AI2060">INDEX($K:$P,ROW(),MATCH(AI$3,$K$2:$P$2,0))</f>
        <v>0.5</v>
      </c>
      <c r="AJ2060" s="146" cm="1">
        <f t="array" ref="AJ2060">INDEX($K:$P,ROW(),MATCH(AJ$3,$K$2:$P$2,0))</f>
        <v>0.5</v>
      </c>
      <c r="AK2060" s="146" cm="1">
        <f t="array" ref="AK2060">INDEX($K:$P,ROW(),MATCH(AK$3,$K$2:$P$2,0))</f>
        <v>0.5</v>
      </c>
      <c r="AL2060" s="146" cm="1">
        <f t="array" ref="AL2060">INDEX($K:$P,ROW(),MATCH(AL$3,$K$2:$P$2,0))</f>
        <v>0.5</v>
      </c>
      <c r="AM2060" s="146" cm="1">
        <f t="array" ref="AM2060">INDEX($K:$P,ROW(),MATCH(AM$3,$K$2:$P$2,0))</f>
        <v>0.5</v>
      </c>
      <c r="AN2060" s="146" cm="1">
        <f t="array" ref="AN2060">INDEX($K:$P,ROW(),MATCH(AN$3,$K$2:$P$2,0))</f>
        <v>0.5</v>
      </c>
      <c r="AO2060" s="146" cm="1">
        <f t="array" ref="AO2060">INDEX($K:$P,ROW(),MATCH(AO$3,$K$2:$P$2,0))</f>
        <v>0.5</v>
      </c>
      <c r="AP2060" s="146" cm="1">
        <f t="array" ref="AP2060">INDEX($K:$P,ROW(),MATCH(AP$3,$K$2:$P$2,0))</f>
        <v>0.5</v>
      </c>
      <c r="AQ2060" s="146" cm="1">
        <f t="array" ref="AQ2060">INDEX($K:$P,ROW(),MATCH(AQ$3,$K$2:$P$2,0))</f>
        <v>0.5</v>
      </c>
      <c r="AR2060" s="146" cm="1">
        <f t="array" ref="AR2060">INDEX($K:$P,ROW(),MATCH(AR$3,$K$2:$P$2,0))</f>
        <v>0.5</v>
      </c>
      <c r="AS2060" s="146" cm="1">
        <f t="array" ref="AS2060">INDEX($K:$P,ROW(),MATCH(AS$3,$K$2:$P$2,0))</f>
        <v>0.5</v>
      </c>
      <c r="AT2060" s="146" cm="1">
        <f t="array" ref="AT2060">INDEX($K:$P,ROW(),MATCH(AT$3,$K$2:$P$2,0))</f>
        <v>0.5</v>
      </c>
      <c r="AU2060" s="146" cm="1">
        <f t="array" ref="AU2060">INDEX($K:$P,ROW(),MATCH(AU$3,$K$2:$P$2,0))</f>
        <v>0.5</v>
      </c>
      <c r="AV2060" s="146" cm="1">
        <f t="array" ref="AV2060">INDEX($K:$P,ROW(),MATCH(AV$3,$K$2:$P$2,0))</f>
        <v>0.5</v>
      </c>
      <c r="AW2060" s="146" cm="1">
        <f t="array" ref="AW2060">INDEX($K:$P,ROW(),MATCH(AW$3,$K$2:$P$2,0))</f>
        <v>0.5</v>
      </c>
      <c r="AX2060" s="146" cm="1">
        <f t="array" ref="AX2060">INDEX($K:$P,ROW(),MATCH(AX$3,$K$2:$P$2,0))</f>
        <v>0.5</v>
      </c>
      <c r="AY2060" s="146" cm="1">
        <f t="array" ref="AY2060">INDEX($K:$P,ROW(),MATCH(AY$3,$K$2:$P$2,0))</f>
        <v>0.5</v>
      </c>
      <c r="AZ2060" s="146" cm="1">
        <f t="array" ref="AZ2060">INDEX($K:$P,ROW(),MATCH(AZ$3,$K$2:$P$2,0))</f>
        <v>0.5</v>
      </c>
      <c r="BA2060" s="146" cm="1">
        <f t="array" ref="BA2060">INDEX($K:$P,ROW(),MATCH(BA$3,$K$2:$P$2,0))</f>
        <v>0.5</v>
      </c>
      <c r="BB2060" s="146" cm="1">
        <f t="array" ref="BB2060">INDEX($K:$P,ROW(),MATCH(BB$3,$K$2:$P$2,0))</f>
        <v>0.5</v>
      </c>
      <c r="BC2060" s="146" cm="1">
        <f t="array" ref="BC2060">INDEX($K:$P,ROW(),MATCH(BC$3,$K$2:$P$2,0))</f>
        <v>0.5</v>
      </c>
      <c r="BD2060" s="146" cm="1">
        <f t="array" ref="BD2060">INDEX($K:$P,ROW(),MATCH(BD$3,$K$2:$P$2,0))</f>
        <v>0.5</v>
      </c>
      <c r="BE2060" s="146" cm="1">
        <f t="array" ref="BE2060">INDEX($K:$P,ROW(),MATCH(BE$3,$K$2:$P$2,0))</f>
        <v>0.5</v>
      </c>
      <c r="BF2060" s="146" cm="1">
        <f t="array" ref="BF2060">INDEX($K:$P,ROW(),MATCH(BF$3,$K$2:$P$2,0))</f>
        <v>0.5</v>
      </c>
      <c r="BG2060" s="146" cm="1">
        <f t="array" ref="BG2060">INDEX($K:$P,ROW(),MATCH(BG$3,$K$2:$P$2,0))</f>
        <v>0.5</v>
      </c>
      <c r="BH2060" s="146" cm="1">
        <f t="array" ref="BH2060">INDEX($K:$P,ROW(),MATCH(BH$3,$K$2:$P$2,0))</f>
        <v>0.5</v>
      </c>
      <c r="BI2060" s="146" cm="1">
        <f t="array" ref="BI2060">INDEX($K:$P,ROW(),MATCH(BI$3,$K$2:$P$2,0))</f>
        <v>0.5</v>
      </c>
      <c r="BJ2060" s="146" cm="1">
        <f t="array" ref="BJ2060">INDEX($K:$P,ROW(),MATCH(BJ$3,$K$2:$P$2,0))</f>
        <v>0.5</v>
      </c>
      <c r="BK2060" s="146" cm="1">
        <f t="array" ref="BK2060">INDEX($K:$P,ROW(),MATCH(BK$3,$K$2:$P$2,0))</f>
        <v>0.5</v>
      </c>
      <c r="BL2060" s="146" cm="1">
        <f t="array" ref="BL2060">INDEX($K:$P,ROW(),MATCH(BL$3,$K$2:$P$2,0))</f>
        <v>0.5</v>
      </c>
      <c r="BM2060" s="146" cm="1">
        <f t="array" ref="BM2060">INDEX($K:$P,ROW(),MATCH(BM$3,$K$2:$P$2,0))</f>
        <v>0.5</v>
      </c>
      <c r="BN2060" s="146" cm="1">
        <f t="array" ref="BN2060">INDEX($K:$P,ROW(),MATCH(BN$3,$K$2:$P$2,0))</f>
        <v>0.5</v>
      </c>
      <c r="BO2060" s="146" cm="1">
        <f t="array" ref="BO2060">INDEX($K:$P,ROW(),MATCH(BO$3,$K$2:$P$2,0))</f>
        <v>0.5</v>
      </c>
      <c r="BP2060" s="146" cm="1">
        <f t="array" ref="BP2060">INDEX($K:$P,ROW(),MATCH(BP$3,$K$2:$P$2,0))</f>
        <v>0.5</v>
      </c>
      <c r="BQ2060" s="146" cm="1">
        <f t="array" ref="BQ2060">INDEX($K:$P,ROW(),MATCH(BQ$3,$K$2:$P$2,0))</f>
        <v>0.5</v>
      </c>
      <c r="BR2060" s="146" cm="1">
        <f t="array" ref="BR2060">INDEX($K:$P,ROW(),MATCH(BR$3,$K$2:$P$2,0))</f>
        <v>0.5</v>
      </c>
      <c r="BS2060" s="146" cm="1">
        <f t="array" ref="BS2060">INDEX($K:$P,ROW(),MATCH(BS$3,$K$2:$P$2,0))</f>
        <v>0.5</v>
      </c>
      <c r="BT2060" s="146" cm="1">
        <f t="array" ref="BT2060">INDEX($K:$P,ROW(),MATCH(BT$3,$K$2:$P$2,0))</f>
        <v>0.5</v>
      </c>
      <c r="BU2060" s="146" cm="1">
        <f t="array" ref="BU2060">INDEX($K:$P,ROW(),MATCH(BU$3,$K$2:$P$2,0))</f>
        <v>0.5</v>
      </c>
      <c r="BV2060" s="146" cm="1">
        <f t="array" ref="BV2060">INDEX($K:$P,ROW(),MATCH(BV$3,$K$2:$P$2,0))</f>
        <v>0.5</v>
      </c>
      <c r="BW2060" s="146" cm="1">
        <f t="array" ref="BW2060">INDEX($K:$P,ROW(),MATCH(BW$3,$K$2:$P$2,0))</f>
        <v>0.5</v>
      </c>
      <c r="BX2060" s="146" cm="1">
        <f t="array" ref="BX2060">INDEX($K:$P,ROW(),MATCH(BX$3,$K$2:$P$2,0))</f>
        <v>0.5</v>
      </c>
      <c r="BY2060" s="146" cm="1">
        <f t="array" ref="BY2060">INDEX($K:$P,ROW(),MATCH(BY$3,$K$2:$P$2,0))</f>
        <v>0.5</v>
      </c>
      <c r="BZ2060" s="146" cm="1">
        <f t="array" ref="BZ2060">INDEX($K:$P,ROW(),MATCH(BZ$3,$K$2:$P$2,0))</f>
        <v>0.5</v>
      </c>
      <c r="CA2060" s="146" cm="1">
        <f t="array" ref="CA2060">INDEX($K:$P,ROW(),MATCH(CA$3,$K$2:$P$2,0))</f>
        <v>0.5</v>
      </c>
      <c r="CB2060" s="146" cm="1">
        <f t="array" ref="CB2060">INDEX($K:$P,ROW(),MATCH(CB$3,$K$2:$P$2,0))</f>
        <v>0.5</v>
      </c>
      <c r="CC2060" s="146" cm="1">
        <f t="array" ref="CC2060">INDEX($K:$P,ROW(),MATCH(CC$3,$K$2:$P$2,0))</f>
        <v>0.5</v>
      </c>
      <c r="CD2060" s="146" cm="1">
        <f t="array" ref="CD2060">INDEX($K:$P,ROW(),MATCH(CD$3,$K$2:$P$2,0))</f>
        <v>0.5</v>
      </c>
      <c r="CE2060" s="146" cm="1">
        <f t="array" ref="CE2060">INDEX($K:$P,ROW(),MATCH(CE$3,$K$2:$P$2,0))</f>
        <v>0.5</v>
      </c>
      <c r="CF2060" s="146" cm="1">
        <f t="array" ref="CF2060">INDEX($K:$P,ROW(),MATCH(CF$3,$K$2:$P$2,0))</f>
        <v>0.5</v>
      </c>
      <c r="CG2060" s="146" cm="1">
        <f t="array" ref="CG2060">INDEX($K:$P,ROW(),MATCH(CG$3,$K$2:$P$2,0))</f>
        <v>0.5</v>
      </c>
      <c r="CH2060" s="146" cm="1">
        <f t="array" ref="CH2060">INDEX($K:$P,ROW(),MATCH(CH$3,$K$2:$P$2,0))</f>
        <v>0.5</v>
      </c>
      <c r="CI2060" s="146" cm="1">
        <f t="array" ref="CI2060">INDEX($K:$P,ROW(),MATCH(CI$3,$K$2:$P$2,0))</f>
        <v>0.5</v>
      </c>
      <c r="CJ2060" s="146" cm="1">
        <f t="array" ref="CJ2060">INDEX($K:$P,ROW(),MATCH(CJ$3,$K$2:$P$2,0))</f>
        <v>0.5</v>
      </c>
      <c r="CK2060" s="146" cm="1">
        <f t="array" ref="CK2060">INDEX($K:$P,ROW(),MATCH(CK$3,$K$2:$P$2,0))</f>
        <v>0.5</v>
      </c>
    </row>
    <row r="2061" spans="2:89" x14ac:dyDescent="0.35">
      <c r="B2061" s="236" t="s">
        <v>520</v>
      </c>
      <c r="C2061" s="308"/>
      <c r="D2061" s="306" t="s">
        <v>518</v>
      </c>
      <c r="E2061" s="306" t="str">
        <f t="shared" si="2448"/>
        <v>2061 SPLIT-SV-VR</v>
      </c>
      <c r="G2061" s="308"/>
      <c r="H2061" s="12"/>
      <c r="I2061" s="60"/>
      <c r="J2061" s="60"/>
      <c r="K2061" s="21">
        <f>1-K2060</f>
        <v>0.5</v>
      </c>
      <c r="L2061" s="21">
        <f t="shared" ref="L2061:P2061" si="2449">1-L2060</f>
        <v>0.5</v>
      </c>
      <c r="M2061" s="21">
        <f t="shared" si="2449"/>
        <v>0.5</v>
      </c>
      <c r="N2061" s="21">
        <f t="shared" si="2449"/>
        <v>0.5</v>
      </c>
      <c r="O2061" s="21">
        <f t="shared" si="2449"/>
        <v>0.5</v>
      </c>
      <c r="P2061" s="21">
        <f t="shared" si="2449"/>
        <v>0.5</v>
      </c>
      <c r="R2061" s="67"/>
      <c r="S2061" s="146" cm="1">
        <f t="array" ref="S2061">INDEX($K:$P,ROW(),MATCH(S$3,$K$2:$P$2,0))</f>
        <v>0.5</v>
      </c>
      <c r="T2061" s="146" cm="1">
        <f t="array" ref="T2061">INDEX($K:$P,ROW(),MATCH(T$3,$K$2:$P$2,0))</f>
        <v>0.5</v>
      </c>
      <c r="U2061" s="146" cm="1">
        <f t="array" ref="U2061">INDEX($K:$P,ROW(),MATCH(U$3,$K$2:$P$2,0))</f>
        <v>0.5</v>
      </c>
      <c r="V2061" s="146" cm="1">
        <f t="array" ref="V2061">INDEX($K:$P,ROW(),MATCH(V$3,$K$2:$P$2,0))</f>
        <v>0.5</v>
      </c>
      <c r="W2061" s="146" cm="1">
        <f t="array" ref="W2061">INDEX($K:$P,ROW(),MATCH(W$3,$K$2:$P$2,0))</f>
        <v>0.5</v>
      </c>
      <c r="X2061" s="146" cm="1">
        <f t="array" ref="X2061">INDEX($K:$P,ROW(),MATCH(X$3,$K$2:$P$2,0))</f>
        <v>0.5</v>
      </c>
      <c r="Y2061" s="146" cm="1">
        <f t="array" ref="Y2061">INDEX($K:$P,ROW(),MATCH(Y$3,$K$2:$P$2,0))</f>
        <v>0.5</v>
      </c>
      <c r="Z2061" s="146" cm="1">
        <f t="array" ref="Z2061">INDEX($K:$P,ROW(),MATCH(Z$3,$K$2:$P$2,0))</f>
        <v>0.5</v>
      </c>
      <c r="AA2061" s="146" cm="1">
        <f t="array" ref="AA2061">INDEX($K:$P,ROW(),MATCH(AA$3,$K$2:$P$2,0))</f>
        <v>0.5</v>
      </c>
      <c r="AB2061" s="146" cm="1">
        <f t="array" ref="AB2061">INDEX($K:$P,ROW(),MATCH(AB$3,$K$2:$P$2,0))</f>
        <v>0.5</v>
      </c>
      <c r="AC2061" s="146" cm="1">
        <f t="array" ref="AC2061">INDEX($K:$P,ROW(),MATCH(AC$3,$K$2:$P$2,0))</f>
        <v>0.5</v>
      </c>
      <c r="AD2061" s="146" cm="1">
        <f t="array" ref="AD2061">INDEX($K:$P,ROW(),MATCH(AD$3,$K$2:$P$2,0))</f>
        <v>0.5</v>
      </c>
      <c r="AE2061" s="146" cm="1">
        <f t="array" ref="AE2061">INDEX($K:$P,ROW(),MATCH(AE$3,$K$2:$P$2,0))</f>
        <v>0.5</v>
      </c>
      <c r="AF2061" s="146" cm="1">
        <f t="array" ref="AF2061">INDEX($K:$P,ROW(),MATCH(AF$3,$K$2:$P$2,0))</f>
        <v>0.5</v>
      </c>
      <c r="AG2061" s="146" cm="1">
        <f t="array" ref="AG2061">INDEX($K:$P,ROW(),MATCH(AG$3,$K$2:$P$2,0))</f>
        <v>0.5</v>
      </c>
      <c r="AH2061" s="146" cm="1">
        <f t="array" ref="AH2061">INDEX($K:$P,ROW(),MATCH(AH$3,$K$2:$P$2,0))</f>
        <v>0.5</v>
      </c>
      <c r="AI2061" s="146" cm="1">
        <f t="array" ref="AI2061">INDEX($K:$P,ROW(),MATCH(AI$3,$K$2:$P$2,0))</f>
        <v>0.5</v>
      </c>
      <c r="AJ2061" s="146" cm="1">
        <f t="array" ref="AJ2061">INDEX($K:$P,ROW(),MATCH(AJ$3,$K$2:$P$2,0))</f>
        <v>0.5</v>
      </c>
      <c r="AK2061" s="146" cm="1">
        <f t="array" ref="AK2061">INDEX($K:$P,ROW(),MATCH(AK$3,$K$2:$P$2,0))</f>
        <v>0.5</v>
      </c>
      <c r="AL2061" s="146" cm="1">
        <f t="array" ref="AL2061">INDEX($K:$P,ROW(),MATCH(AL$3,$K$2:$P$2,0))</f>
        <v>0.5</v>
      </c>
      <c r="AM2061" s="146" cm="1">
        <f t="array" ref="AM2061">INDEX($K:$P,ROW(),MATCH(AM$3,$K$2:$P$2,0))</f>
        <v>0.5</v>
      </c>
      <c r="AN2061" s="146" cm="1">
        <f t="array" ref="AN2061">INDEX($K:$P,ROW(),MATCH(AN$3,$K$2:$P$2,0))</f>
        <v>0.5</v>
      </c>
      <c r="AO2061" s="146" cm="1">
        <f t="array" ref="AO2061">INDEX($K:$P,ROW(),MATCH(AO$3,$K$2:$P$2,0))</f>
        <v>0.5</v>
      </c>
      <c r="AP2061" s="146" cm="1">
        <f t="array" ref="AP2061">INDEX($K:$P,ROW(),MATCH(AP$3,$K$2:$P$2,0))</f>
        <v>0.5</v>
      </c>
      <c r="AQ2061" s="146" cm="1">
        <f t="array" ref="AQ2061">INDEX($K:$P,ROW(),MATCH(AQ$3,$K$2:$P$2,0))</f>
        <v>0.5</v>
      </c>
      <c r="AR2061" s="146" cm="1">
        <f t="array" ref="AR2061">INDEX($K:$P,ROW(),MATCH(AR$3,$K$2:$P$2,0))</f>
        <v>0.5</v>
      </c>
      <c r="AS2061" s="146" cm="1">
        <f t="array" ref="AS2061">INDEX($K:$P,ROW(),MATCH(AS$3,$K$2:$P$2,0))</f>
        <v>0.5</v>
      </c>
      <c r="AT2061" s="146" cm="1">
        <f t="array" ref="AT2061">INDEX($K:$P,ROW(),MATCH(AT$3,$K$2:$P$2,0))</f>
        <v>0.5</v>
      </c>
      <c r="AU2061" s="146" cm="1">
        <f t="array" ref="AU2061">INDEX($K:$P,ROW(),MATCH(AU$3,$K$2:$P$2,0))</f>
        <v>0.5</v>
      </c>
      <c r="AV2061" s="146" cm="1">
        <f t="array" ref="AV2061">INDEX($K:$P,ROW(),MATCH(AV$3,$K$2:$P$2,0))</f>
        <v>0.5</v>
      </c>
      <c r="AW2061" s="146" cm="1">
        <f t="array" ref="AW2061">INDEX($K:$P,ROW(),MATCH(AW$3,$K$2:$P$2,0))</f>
        <v>0.5</v>
      </c>
      <c r="AX2061" s="146" cm="1">
        <f t="array" ref="AX2061">INDEX($K:$P,ROW(),MATCH(AX$3,$K$2:$P$2,0))</f>
        <v>0.5</v>
      </c>
      <c r="AY2061" s="146" cm="1">
        <f t="array" ref="AY2061">INDEX($K:$P,ROW(),MATCH(AY$3,$K$2:$P$2,0))</f>
        <v>0.5</v>
      </c>
      <c r="AZ2061" s="146" cm="1">
        <f t="array" ref="AZ2061">INDEX($K:$P,ROW(),MATCH(AZ$3,$K$2:$P$2,0))</f>
        <v>0.5</v>
      </c>
      <c r="BA2061" s="146" cm="1">
        <f t="array" ref="BA2061">INDEX($K:$P,ROW(),MATCH(BA$3,$K$2:$P$2,0))</f>
        <v>0.5</v>
      </c>
      <c r="BB2061" s="146" cm="1">
        <f t="array" ref="BB2061">INDEX($K:$P,ROW(),MATCH(BB$3,$K$2:$P$2,0))</f>
        <v>0.5</v>
      </c>
      <c r="BC2061" s="146" cm="1">
        <f t="array" ref="BC2061">INDEX($K:$P,ROW(),MATCH(BC$3,$K$2:$P$2,0))</f>
        <v>0.5</v>
      </c>
      <c r="BD2061" s="146" cm="1">
        <f t="array" ref="BD2061">INDEX($K:$P,ROW(),MATCH(BD$3,$K$2:$P$2,0))</f>
        <v>0.5</v>
      </c>
      <c r="BE2061" s="146" cm="1">
        <f t="array" ref="BE2061">INDEX($K:$P,ROW(),MATCH(BE$3,$K$2:$P$2,0))</f>
        <v>0.5</v>
      </c>
      <c r="BF2061" s="146" cm="1">
        <f t="array" ref="BF2061">INDEX($K:$P,ROW(),MATCH(BF$3,$K$2:$P$2,0))</f>
        <v>0.5</v>
      </c>
      <c r="BG2061" s="146" cm="1">
        <f t="array" ref="BG2061">INDEX($K:$P,ROW(),MATCH(BG$3,$K$2:$P$2,0))</f>
        <v>0.5</v>
      </c>
      <c r="BH2061" s="146" cm="1">
        <f t="array" ref="BH2061">INDEX($K:$P,ROW(),MATCH(BH$3,$K$2:$P$2,0))</f>
        <v>0.5</v>
      </c>
      <c r="BI2061" s="146" cm="1">
        <f t="array" ref="BI2061">INDEX($K:$P,ROW(),MATCH(BI$3,$K$2:$P$2,0))</f>
        <v>0.5</v>
      </c>
      <c r="BJ2061" s="146" cm="1">
        <f t="array" ref="BJ2061">INDEX($K:$P,ROW(),MATCH(BJ$3,$K$2:$P$2,0))</f>
        <v>0.5</v>
      </c>
      <c r="BK2061" s="146" cm="1">
        <f t="array" ref="BK2061">INDEX($K:$P,ROW(),MATCH(BK$3,$K$2:$P$2,0))</f>
        <v>0.5</v>
      </c>
      <c r="BL2061" s="146" cm="1">
        <f t="array" ref="BL2061">INDEX($K:$P,ROW(),MATCH(BL$3,$K$2:$P$2,0))</f>
        <v>0.5</v>
      </c>
      <c r="BM2061" s="146" cm="1">
        <f t="array" ref="BM2061">INDEX($K:$P,ROW(),MATCH(BM$3,$K$2:$P$2,0))</f>
        <v>0.5</v>
      </c>
      <c r="BN2061" s="146" cm="1">
        <f t="array" ref="BN2061">INDEX($K:$P,ROW(),MATCH(BN$3,$K$2:$P$2,0))</f>
        <v>0.5</v>
      </c>
      <c r="BO2061" s="146" cm="1">
        <f t="array" ref="BO2061">INDEX($K:$P,ROW(),MATCH(BO$3,$K$2:$P$2,0))</f>
        <v>0.5</v>
      </c>
      <c r="BP2061" s="146" cm="1">
        <f t="array" ref="BP2061">INDEX($K:$P,ROW(),MATCH(BP$3,$K$2:$P$2,0))</f>
        <v>0.5</v>
      </c>
      <c r="BQ2061" s="146" cm="1">
        <f t="array" ref="BQ2061">INDEX($K:$P,ROW(),MATCH(BQ$3,$K$2:$P$2,0))</f>
        <v>0.5</v>
      </c>
      <c r="BR2061" s="146" cm="1">
        <f t="array" ref="BR2061">INDEX($K:$P,ROW(),MATCH(BR$3,$K$2:$P$2,0))</f>
        <v>0.5</v>
      </c>
      <c r="BS2061" s="146" cm="1">
        <f t="array" ref="BS2061">INDEX($K:$P,ROW(),MATCH(BS$3,$K$2:$P$2,0))</f>
        <v>0.5</v>
      </c>
      <c r="BT2061" s="146" cm="1">
        <f t="array" ref="BT2061">INDEX($K:$P,ROW(),MATCH(BT$3,$K$2:$P$2,0))</f>
        <v>0.5</v>
      </c>
      <c r="BU2061" s="146" cm="1">
        <f t="array" ref="BU2061">INDEX($K:$P,ROW(),MATCH(BU$3,$K$2:$P$2,0))</f>
        <v>0.5</v>
      </c>
      <c r="BV2061" s="146" cm="1">
        <f t="array" ref="BV2061">INDEX($K:$P,ROW(),MATCH(BV$3,$K$2:$P$2,0))</f>
        <v>0.5</v>
      </c>
      <c r="BW2061" s="146" cm="1">
        <f t="array" ref="BW2061">INDEX($K:$P,ROW(),MATCH(BW$3,$K$2:$P$2,0))</f>
        <v>0.5</v>
      </c>
      <c r="BX2061" s="146" cm="1">
        <f t="array" ref="BX2061">INDEX($K:$P,ROW(),MATCH(BX$3,$K$2:$P$2,0))</f>
        <v>0.5</v>
      </c>
      <c r="BY2061" s="146" cm="1">
        <f t="array" ref="BY2061">INDEX($K:$P,ROW(),MATCH(BY$3,$K$2:$P$2,0))</f>
        <v>0.5</v>
      </c>
      <c r="BZ2061" s="146" cm="1">
        <f t="array" ref="BZ2061">INDEX($K:$P,ROW(),MATCH(BZ$3,$K$2:$P$2,0))</f>
        <v>0.5</v>
      </c>
      <c r="CA2061" s="146" cm="1">
        <f t="array" ref="CA2061">INDEX($K:$P,ROW(),MATCH(CA$3,$K$2:$P$2,0))</f>
        <v>0.5</v>
      </c>
      <c r="CB2061" s="146" cm="1">
        <f t="array" ref="CB2061">INDEX($K:$P,ROW(),MATCH(CB$3,$K$2:$P$2,0))</f>
        <v>0.5</v>
      </c>
      <c r="CC2061" s="146" cm="1">
        <f t="array" ref="CC2061">INDEX($K:$P,ROW(),MATCH(CC$3,$K$2:$P$2,0))</f>
        <v>0.5</v>
      </c>
      <c r="CD2061" s="146" cm="1">
        <f t="array" ref="CD2061">INDEX($K:$P,ROW(),MATCH(CD$3,$K$2:$P$2,0))</f>
        <v>0.5</v>
      </c>
      <c r="CE2061" s="146" cm="1">
        <f t="array" ref="CE2061">INDEX($K:$P,ROW(),MATCH(CE$3,$K$2:$P$2,0))</f>
        <v>0.5</v>
      </c>
      <c r="CF2061" s="146" cm="1">
        <f t="array" ref="CF2061">INDEX($K:$P,ROW(),MATCH(CF$3,$K$2:$P$2,0))</f>
        <v>0.5</v>
      </c>
      <c r="CG2061" s="146" cm="1">
        <f t="array" ref="CG2061">INDEX($K:$P,ROW(),MATCH(CG$3,$K$2:$P$2,0))</f>
        <v>0.5</v>
      </c>
      <c r="CH2061" s="146" cm="1">
        <f t="array" ref="CH2061">INDEX($K:$P,ROW(),MATCH(CH$3,$K$2:$P$2,0))</f>
        <v>0.5</v>
      </c>
      <c r="CI2061" s="146" cm="1">
        <f t="array" ref="CI2061">INDEX($K:$P,ROW(),MATCH(CI$3,$K$2:$P$2,0))</f>
        <v>0.5</v>
      </c>
      <c r="CJ2061" s="146" cm="1">
        <f t="array" ref="CJ2061">INDEX($K:$P,ROW(),MATCH(CJ$3,$K$2:$P$2,0))</f>
        <v>0.5</v>
      </c>
      <c r="CK2061" s="146" cm="1">
        <f t="array" ref="CK2061">INDEX($K:$P,ROW(),MATCH(CK$3,$K$2:$P$2,0))</f>
        <v>0.5</v>
      </c>
    </row>
    <row r="2062" spans="2:89" x14ac:dyDescent="0.35">
      <c r="B2062" s="141" t="s">
        <v>62</v>
      </c>
      <c r="C2062" s="308"/>
      <c r="D2062" s="306" t="s">
        <v>518</v>
      </c>
      <c r="E2062" s="306" t="str">
        <f t="shared" si="2448"/>
        <v>2062 SPLIT-SV-VR</v>
      </c>
      <c r="G2062" s="308"/>
      <c r="H2062" s="12"/>
      <c r="I2062" s="60"/>
      <c r="J2062" s="60"/>
      <c r="K2062" s="34">
        <f>1-SUM(K2060:K2061)</f>
        <v>0</v>
      </c>
      <c r="L2062" s="34">
        <f t="shared" ref="L2062:P2062" si="2450">1-SUM(L2060:L2061)</f>
        <v>0</v>
      </c>
      <c r="M2062" s="34">
        <f t="shared" si="2450"/>
        <v>0</v>
      </c>
      <c r="N2062" s="34">
        <f t="shared" si="2450"/>
        <v>0</v>
      </c>
      <c r="O2062" s="34">
        <f t="shared" si="2450"/>
        <v>0</v>
      </c>
      <c r="P2062" s="34">
        <f t="shared" si="2450"/>
        <v>0</v>
      </c>
      <c r="R2062" s="13"/>
      <c r="S2062" s="76"/>
      <c r="T2062" s="76"/>
      <c r="U2062" s="76"/>
      <c r="V2062" s="76"/>
      <c r="W2062" s="76"/>
      <c r="X2062" s="76"/>
      <c r="Y2062" s="76"/>
      <c r="Z2062" s="76"/>
      <c r="AA2062" s="76"/>
      <c r="AB2062" s="76"/>
      <c r="AC2062" s="76"/>
      <c r="AD2062" s="76"/>
      <c r="AE2062" s="76"/>
      <c r="AF2062" s="76"/>
      <c r="AG2062" s="76"/>
      <c r="AH2062" s="76"/>
      <c r="AI2062" s="76"/>
      <c r="AJ2062" s="76"/>
      <c r="AK2062" s="76"/>
      <c r="AL2062" s="76"/>
      <c r="AM2062" s="76"/>
      <c r="AN2062" s="76"/>
      <c r="AO2062" s="76"/>
      <c r="AP2062" s="76"/>
      <c r="AQ2062" s="76"/>
      <c r="AR2062" s="76"/>
      <c r="AS2062" s="76"/>
      <c r="AT2062" s="76"/>
      <c r="AU2062" s="76"/>
      <c r="AV2062" s="76"/>
      <c r="AW2062" s="76"/>
      <c r="AX2062" s="76"/>
      <c r="AY2062" s="76"/>
      <c r="AZ2062" s="76"/>
      <c r="BA2062" s="76"/>
      <c r="BB2062" s="76"/>
      <c r="BC2062" s="76"/>
      <c r="BD2062" s="76"/>
      <c r="BE2062" s="76"/>
      <c r="BF2062" s="76"/>
      <c r="BG2062" s="76"/>
      <c r="BH2062" s="76"/>
      <c r="BI2062" s="76"/>
      <c r="BJ2062" s="76"/>
      <c r="BK2062" s="76"/>
      <c r="BL2062" s="76"/>
      <c r="BM2062" s="76"/>
      <c r="BN2062" s="76"/>
      <c r="BO2062" s="76"/>
      <c r="BP2062" s="76"/>
      <c r="BQ2062" s="76"/>
      <c r="BR2062" s="76"/>
      <c r="BS2062" s="76"/>
      <c r="BT2062" s="76"/>
      <c r="BU2062" s="76"/>
      <c r="BV2062" s="76"/>
      <c r="BW2062" s="76"/>
      <c r="BX2062" s="76"/>
      <c r="BY2062" s="76"/>
      <c r="BZ2062" s="76"/>
      <c r="CA2062" s="76"/>
      <c r="CB2062" s="76"/>
      <c r="CC2062" s="76"/>
      <c r="CD2062" s="76"/>
      <c r="CE2062" s="76"/>
      <c r="CF2062" s="76"/>
      <c r="CG2062" s="76"/>
      <c r="CH2062" s="76"/>
      <c r="CI2062" s="76"/>
      <c r="CJ2062" s="76"/>
      <c r="CK2062" s="76"/>
    </row>
    <row r="2063" spans="2:89" x14ac:dyDescent="0.35">
      <c r="B2063" s="95"/>
      <c r="C2063" s="308"/>
      <c r="D2063" s="306" t="s">
        <v>518</v>
      </c>
      <c r="E2063" s="306" t="str">
        <f t="shared" si="2448"/>
        <v>2063 SPLIT-SV-VR</v>
      </c>
      <c r="G2063" s="308"/>
      <c r="H2063" s="12"/>
      <c r="I2063" s="60"/>
      <c r="J2063" s="60"/>
      <c r="K2063" s="12"/>
      <c r="L2063" s="12"/>
      <c r="M2063" s="12"/>
      <c r="N2063" s="12"/>
      <c r="O2063" s="12"/>
      <c r="P2063" s="12"/>
      <c r="R2063" s="13"/>
      <c r="S2063" s="76"/>
      <c r="T2063" s="76"/>
      <c r="U2063" s="76"/>
      <c r="V2063" s="76"/>
      <c r="W2063" s="76"/>
      <c r="X2063" s="76"/>
      <c r="Y2063" s="76"/>
      <c r="Z2063" s="76"/>
      <c r="AA2063" s="76"/>
      <c r="AB2063" s="76"/>
      <c r="AC2063" s="76"/>
      <c r="AD2063" s="76"/>
      <c r="AE2063" s="76"/>
      <c r="AF2063" s="76"/>
      <c r="AG2063" s="76"/>
      <c r="AH2063" s="76"/>
      <c r="AI2063" s="76"/>
      <c r="AJ2063" s="76"/>
      <c r="AK2063" s="76"/>
      <c r="AL2063" s="76"/>
      <c r="AM2063" s="76"/>
      <c r="AN2063" s="76"/>
      <c r="AO2063" s="76"/>
      <c r="AP2063" s="76"/>
      <c r="AQ2063" s="76"/>
      <c r="AR2063" s="76"/>
      <c r="AS2063" s="76"/>
      <c r="AT2063" s="76"/>
      <c r="AU2063" s="76"/>
      <c r="AV2063" s="76"/>
      <c r="AW2063" s="76"/>
      <c r="AX2063" s="76"/>
      <c r="AY2063" s="76"/>
      <c r="AZ2063" s="76"/>
      <c r="BA2063" s="76"/>
      <c r="BB2063" s="76"/>
      <c r="BC2063" s="76"/>
      <c r="BD2063" s="76"/>
      <c r="BE2063" s="76"/>
      <c r="BF2063" s="76"/>
      <c r="BG2063" s="76"/>
      <c r="BH2063" s="76"/>
      <c r="BI2063" s="76"/>
      <c r="BJ2063" s="76"/>
      <c r="BK2063" s="76"/>
      <c r="BL2063" s="76"/>
      <c r="BM2063" s="76"/>
      <c r="BN2063" s="76"/>
      <c r="BO2063" s="76"/>
      <c r="BP2063" s="76"/>
      <c r="BQ2063" s="76"/>
      <c r="BR2063" s="76"/>
      <c r="BS2063" s="76"/>
      <c r="BT2063" s="76"/>
      <c r="BU2063" s="76"/>
      <c r="BV2063" s="76"/>
      <c r="BW2063" s="76"/>
      <c r="BX2063" s="76"/>
      <c r="BY2063" s="76"/>
      <c r="BZ2063" s="76"/>
      <c r="CA2063" s="76"/>
      <c r="CB2063" s="76"/>
      <c r="CC2063" s="76"/>
      <c r="CD2063" s="76"/>
      <c r="CE2063" s="76"/>
      <c r="CF2063" s="76"/>
      <c r="CG2063" s="76"/>
      <c r="CH2063" s="76"/>
      <c r="CI2063" s="76"/>
      <c r="CJ2063" s="76"/>
      <c r="CK2063" s="76"/>
    </row>
    <row r="2064" spans="2:89" x14ac:dyDescent="0.35">
      <c r="B2064" s="95" t="str">
        <f>"# of "&amp;B2089&amp;"s:"</f>
        <v># of procedures:</v>
      </c>
      <c r="C2064" s="308"/>
      <c r="D2064" s="306" t="s">
        <v>518</v>
      </c>
      <c r="E2064" s="306" t="str">
        <f t="shared" si="2448"/>
        <v>2064 SPLIT-SV-VR</v>
      </c>
      <c r="G2064" s="308"/>
      <c r="H2064" s="12"/>
      <c r="I2064" s="60"/>
      <c r="J2064" s="60"/>
      <c r="K2064" s="12"/>
      <c r="L2064" s="12"/>
      <c r="M2064" s="12"/>
      <c r="N2064" s="12"/>
      <c r="O2064" s="12"/>
      <c r="P2064" s="12"/>
      <c r="R2064" s="13"/>
      <c r="S2064" s="76"/>
      <c r="T2064" s="76"/>
      <c r="U2064" s="76"/>
      <c r="V2064" s="76"/>
      <c r="W2064" s="76"/>
      <c r="X2064" s="76"/>
      <c r="Y2064" s="76"/>
      <c r="Z2064" s="76"/>
      <c r="AA2064" s="76"/>
      <c r="AB2064" s="76"/>
      <c r="AC2064" s="76"/>
      <c r="AD2064" s="76"/>
      <c r="AE2064" s="76"/>
      <c r="AF2064" s="76"/>
      <c r="AG2064" s="76"/>
      <c r="AH2064" s="76"/>
      <c r="AI2064" s="76"/>
      <c r="AJ2064" s="76"/>
      <c r="AK2064" s="76"/>
      <c r="AL2064" s="76"/>
      <c r="AM2064" s="76"/>
      <c r="AN2064" s="76"/>
      <c r="AO2064" s="76"/>
      <c r="AP2064" s="76"/>
      <c r="AQ2064" s="76"/>
      <c r="AR2064" s="76"/>
      <c r="AS2064" s="76"/>
      <c r="AT2064" s="76"/>
      <c r="AU2064" s="76"/>
      <c r="AV2064" s="76"/>
      <c r="AW2064" s="76"/>
      <c r="AX2064" s="76"/>
      <c r="AY2064" s="76"/>
      <c r="AZ2064" s="76"/>
      <c r="BA2064" s="76"/>
      <c r="BB2064" s="76"/>
      <c r="BC2064" s="76"/>
      <c r="BD2064" s="76"/>
      <c r="BE2064" s="76"/>
      <c r="BF2064" s="76"/>
      <c r="BG2064" s="76"/>
      <c r="BH2064" s="76"/>
      <c r="BI2064" s="76"/>
      <c r="BJ2064" s="76"/>
      <c r="BK2064" s="76"/>
      <c r="BL2064" s="76"/>
      <c r="BM2064" s="76"/>
      <c r="BN2064" s="76"/>
      <c r="BO2064" s="76"/>
      <c r="BP2064" s="76"/>
      <c r="BQ2064" s="76"/>
      <c r="BR2064" s="76"/>
      <c r="BS2064" s="76"/>
      <c r="BT2064" s="76"/>
      <c r="BU2064" s="76"/>
      <c r="BV2064" s="76"/>
      <c r="BW2064" s="76"/>
      <c r="BX2064" s="76"/>
      <c r="BY2064" s="76"/>
      <c r="BZ2064" s="76"/>
      <c r="CA2064" s="76"/>
      <c r="CB2064" s="76"/>
      <c r="CC2064" s="76"/>
      <c r="CD2064" s="76"/>
      <c r="CE2064" s="76"/>
      <c r="CF2064" s="76"/>
      <c r="CG2064" s="76"/>
      <c r="CH2064" s="76"/>
      <c r="CI2064" s="76"/>
      <c r="CJ2064" s="76"/>
      <c r="CK2064" s="76"/>
    </row>
    <row r="2065" spans="2:89" x14ac:dyDescent="0.35">
      <c r="B2065" s="141" t="str">
        <f>B2060</f>
        <v>Product A</v>
      </c>
      <c r="C2065" s="308"/>
      <c r="D2065" s="306" t="s">
        <v>518</v>
      </c>
      <c r="E2065" s="306" t="str">
        <f t="shared" si="2448"/>
        <v>2065 SPLIT-SV-VR</v>
      </c>
      <c r="G2065" s="308"/>
      <c r="H2065" s="12"/>
      <c r="I2065" s="60"/>
      <c r="J2065" s="60"/>
      <c r="K2065" s="34">
        <f t="shared" ref="K2065:P2066" ca="1" si="2451">SUMIF($3:$3,K$2,2065:2065)</f>
        <v>30000</v>
      </c>
      <c r="L2065" s="34">
        <f t="shared" ca="1" si="2451"/>
        <v>30000</v>
      </c>
      <c r="M2065" s="34">
        <f t="shared" ca="1" si="2451"/>
        <v>30000</v>
      </c>
      <c r="N2065" s="34">
        <f t="shared" ca="1" si="2451"/>
        <v>30000</v>
      </c>
      <c r="O2065" s="34">
        <f t="shared" ca="1" si="2451"/>
        <v>30000</v>
      </c>
      <c r="P2065" s="34">
        <f t="shared" ca="1" si="2451"/>
        <v>27500</v>
      </c>
      <c r="R2065" s="13"/>
      <c r="S2065" s="76" cm="1">
        <f t="array" aca="1" ref="S2065" ca="1">S2060*INDIRECT(S2051)</f>
        <v>2500</v>
      </c>
      <c r="T2065" s="76" cm="1">
        <f t="array" aca="1" ref="T2065" ca="1">T2060*INDIRECT(T2051)</f>
        <v>2500</v>
      </c>
      <c r="U2065" s="76" cm="1">
        <f t="array" aca="1" ref="U2065" ca="1">U2060*INDIRECT(U2051)</f>
        <v>2500</v>
      </c>
      <c r="V2065" s="76" cm="1">
        <f t="array" aca="1" ref="V2065" ca="1">V2060*INDIRECT(V2051)</f>
        <v>2500</v>
      </c>
      <c r="W2065" s="76" cm="1">
        <f t="array" aca="1" ref="W2065" ca="1">W2060*INDIRECT(W2051)</f>
        <v>2500</v>
      </c>
      <c r="X2065" s="76" cm="1">
        <f t="array" aca="1" ref="X2065" ca="1">X2060*INDIRECT(X2051)</f>
        <v>2500</v>
      </c>
      <c r="Y2065" s="76" cm="1">
        <f t="array" aca="1" ref="Y2065" ca="1">Y2060*INDIRECT(Y2051)</f>
        <v>2500</v>
      </c>
      <c r="Z2065" s="76" cm="1">
        <f t="array" aca="1" ref="Z2065" ca="1">Z2060*INDIRECT(Z2051)</f>
        <v>2500</v>
      </c>
      <c r="AA2065" s="76" cm="1">
        <f t="array" aca="1" ref="AA2065" ca="1">AA2060*INDIRECT(AA2051)</f>
        <v>2500</v>
      </c>
      <c r="AB2065" s="76" cm="1">
        <f t="array" aca="1" ref="AB2065" ca="1">AB2060*INDIRECT(AB2051)</f>
        <v>2500</v>
      </c>
      <c r="AC2065" s="76" cm="1">
        <f t="array" aca="1" ref="AC2065" ca="1">AC2060*INDIRECT(AC2051)</f>
        <v>2500</v>
      </c>
      <c r="AD2065" s="76" cm="1">
        <f t="array" aca="1" ref="AD2065" ca="1">AD2060*INDIRECT(AD2051)</f>
        <v>2500</v>
      </c>
      <c r="AE2065" s="76" cm="1">
        <f t="array" aca="1" ref="AE2065" ca="1">AE2060*INDIRECT(AE2051)</f>
        <v>2500</v>
      </c>
      <c r="AF2065" s="76" cm="1">
        <f t="array" aca="1" ref="AF2065" ca="1">AF2060*INDIRECT(AF2051)</f>
        <v>2500</v>
      </c>
      <c r="AG2065" s="76" cm="1">
        <f t="array" aca="1" ref="AG2065" ca="1">AG2060*INDIRECT(AG2051)</f>
        <v>2500</v>
      </c>
      <c r="AH2065" s="76" cm="1">
        <f t="array" aca="1" ref="AH2065" ca="1">AH2060*INDIRECT(AH2051)</f>
        <v>2500</v>
      </c>
      <c r="AI2065" s="76" cm="1">
        <f t="array" aca="1" ref="AI2065" ca="1">AI2060*INDIRECT(AI2051)</f>
        <v>2500</v>
      </c>
      <c r="AJ2065" s="76" cm="1">
        <f t="array" aca="1" ref="AJ2065" ca="1">AJ2060*INDIRECT(AJ2051)</f>
        <v>2500</v>
      </c>
      <c r="AK2065" s="76" cm="1">
        <f t="array" aca="1" ref="AK2065" ca="1">AK2060*INDIRECT(AK2051)</f>
        <v>2500</v>
      </c>
      <c r="AL2065" s="76" cm="1">
        <f t="array" aca="1" ref="AL2065" ca="1">AL2060*INDIRECT(AL2051)</f>
        <v>2500</v>
      </c>
      <c r="AM2065" s="76" cm="1">
        <f t="array" aca="1" ref="AM2065" ca="1">AM2060*INDIRECT(AM2051)</f>
        <v>2500</v>
      </c>
      <c r="AN2065" s="76" cm="1">
        <f t="array" aca="1" ref="AN2065" ca="1">AN2060*INDIRECT(AN2051)</f>
        <v>2500</v>
      </c>
      <c r="AO2065" s="76" cm="1">
        <f t="array" aca="1" ref="AO2065" ca="1">AO2060*INDIRECT(AO2051)</f>
        <v>2500</v>
      </c>
      <c r="AP2065" s="76" cm="1">
        <f t="array" aca="1" ref="AP2065" ca="1">AP2060*INDIRECT(AP2051)</f>
        <v>2500</v>
      </c>
      <c r="AQ2065" s="76" cm="1">
        <f t="array" aca="1" ref="AQ2065" ca="1">AQ2060*INDIRECT(AQ2051)</f>
        <v>2500</v>
      </c>
      <c r="AR2065" s="76" cm="1">
        <f t="array" aca="1" ref="AR2065" ca="1">AR2060*INDIRECT(AR2051)</f>
        <v>2500</v>
      </c>
      <c r="AS2065" s="76" cm="1">
        <f t="array" aca="1" ref="AS2065" ca="1">AS2060*INDIRECT(AS2051)</f>
        <v>2500</v>
      </c>
      <c r="AT2065" s="76" cm="1">
        <f t="array" aca="1" ref="AT2065" ca="1">AT2060*INDIRECT(AT2051)</f>
        <v>2500</v>
      </c>
      <c r="AU2065" s="76" cm="1">
        <f t="array" aca="1" ref="AU2065" ca="1">AU2060*INDIRECT(AU2051)</f>
        <v>2500</v>
      </c>
      <c r="AV2065" s="76" cm="1">
        <f t="array" aca="1" ref="AV2065" ca="1">AV2060*INDIRECT(AV2051)</f>
        <v>2500</v>
      </c>
      <c r="AW2065" s="76" cm="1">
        <f t="array" aca="1" ref="AW2065" ca="1">AW2060*INDIRECT(AW2051)</f>
        <v>2500</v>
      </c>
      <c r="AX2065" s="76" cm="1">
        <f t="array" aca="1" ref="AX2065" ca="1">AX2060*INDIRECT(AX2051)</f>
        <v>2500</v>
      </c>
      <c r="AY2065" s="76" cm="1">
        <f t="array" aca="1" ref="AY2065" ca="1">AY2060*INDIRECT(AY2051)</f>
        <v>2500</v>
      </c>
      <c r="AZ2065" s="76" cm="1">
        <f t="array" aca="1" ref="AZ2065" ca="1">AZ2060*INDIRECT(AZ2051)</f>
        <v>2500</v>
      </c>
      <c r="BA2065" s="76" cm="1">
        <f t="array" aca="1" ref="BA2065" ca="1">BA2060*INDIRECT(BA2051)</f>
        <v>2500</v>
      </c>
      <c r="BB2065" s="76" cm="1">
        <f t="array" aca="1" ref="BB2065" ca="1">BB2060*INDIRECT(BB2051)</f>
        <v>2500</v>
      </c>
      <c r="BC2065" s="76" cm="1">
        <f t="array" aca="1" ref="BC2065" ca="1">BC2060*INDIRECT(BC2051)</f>
        <v>2500</v>
      </c>
      <c r="BD2065" s="76" cm="1">
        <f t="array" aca="1" ref="BD2065" ca="1">BD2060*INDIRECT(BD2051)</f>
        <v>2500</v>
      </c>
      <c r="BE2065" s="76" cm="1">
        <f t="array" aca="1" ref="BE2065" ca="1">BE2060*INDIRECT(BE2051)</f>
        <v>2500</v>
      </c>
      <c r="BF2065" s="76" cm="1">
        <f t="array" aca="1" ref="BF2065" ca="1">BF2060*INDIRECT(BF2051)</f>
        <v>2500</v>
      </c>
      <c r="BG2065" s="76" cm="1">
        <f t="array" aca="1" ref="BG2065" ca="1">BG2060*INDIRECT(BG2051)</f>
        <v>2500</v>
      </c>
      <c r="BH2065" s="76" cm="1">
        <f t="array" aca="1" ref="BH2065" ca="1">BH2060*INDIRECT(BH2051)</f>
        <v>2500</v>
      </c>
      <c r="BI2065" s="76" cm="1">
        <f t="array" aca="1" ref="BI2065" ca="1">BI2060*INDIRECT(BI2051)</f>
        <v>2500</v>
      </c>
      <c r="BJ2065" s="76" cm="1">
        <f t="array" aca="1" ref="BJ2065" ca="1">BJ2060*INDIRECT(BJ2051)</f>
        <v>2500</v>
      </c>
      <c r="BK2065" s="76" cm="1">
        <f t="array" aca="1" ref="BK2065" ca="1">BK2060*INDIRECT(BK2051)</f>
        <v>2500</v>
      </c>
      <c r="BL2065" s="76" cm="1">
        <f t="array" aca="1" ref="BL2065" ca="1">BL2060*INDIRECT(BL2051)</f>
        <v>2500</v>
      </c>
      <c r="BM2065" s="76" cm="1">
        <f t="array" aca="1" ref="BM2065" ca="1">BM2060*INDIRECT(BM2051)</f>
        <v>2500</v>
      </c>
      <c r="BN2065" s="76" cm="1">
        <f t="array" aca="1" ref="BN2065" ca="1">BN2060*INDIRECT(BN2051)</f>
        <v>2500</v>
      </c>
      <c r="BO2065" s="76" cm="1">
        <f t="array" aca="1" ref="BO2065" ca="1">BO2060*INDIRECT(BO2051)</f>
        <v>2500</v>
      </c>
      <c r="BP2065" s="76" cm="1">
        <f t="array" aca="1" ref="BP2065" ca="1">BP2060*INDIRECT(BP2051)</f>
        <v>2500</v>
      </c>
      <c r="BQ2065" s="76" cm="1">
        <f t="array" aca="1" ref="BQ2065" ca="1">BQ2060*INDIRECT(BQ2051)</f>
        <v>2500</v>
      </c>
      <c r="BR2065" s="76" cm="1">
        <f t="array" aca="1" ref="BR2065" ca="1">BR2060*INDIRECT(BR2051)</f>
        <v>2500</v>
      </c>
      <c r="BS2065" s="76" cm="1">
        <f t="array" aca="1" ref="BS2065" ca="1">BS2060*INDIRECT(BS2051)</f>
        <v>2500</v>
      </c>
      <c r="BT2065" s="76" cm="1">
        <f t="array" aca="1" ref="BT2065" ca="1">BT2060*INDIRECT(BT2051)</f>
        <v>2500</v>
      </c>
      <c r="BU2065" s="76" cm="1">
        <f t="array" aca="1" ref="BU2065" ca="1">BU2060*INDIRECT(BU2051)</f>
        <v>2500</v>
      </c>
      <c r="BV2065" s="76" cm="1">
        <f t="array" aca="1" ref="BV2065" ca="1">BV2060*INDIRECT(BV2051)</f>
        <v>2500</v>
      </c>
      <c r="BW2065" s="76" cm="1">
        <f t="array" aca="1" ref="BW2065" ca="1">BW2060*INDIRECT(BW2051)</f>
        <v>2500</v>
      </c>
      <c r="BX2065" s="76" cm="1">
        <f t="array" aca="1" ref="BX2065" ca="1">BX2060*INDIRECT(BX2051)</f>
        <v>2500</v>
      </c>
      <c r="BY2065" s="76" cm="1">
        <f t="array" aca="1" ref="BY2065" ca="1">BY2060*INDIRECT(BY2051)</f>
        <v>2500</v>
      </c>
      <c r="BZ2065" s="76" cm="1">
        <f t="array" aca="1" ref="BZ2065" ca="1">BZ2060*INDIRECT(BZ2051)</f>
        <v>2500</v>
      </c>
      <c r="CA2065" s="76" cm="1">
        <f t="array" aca="1" ref="CA2065" ca="1">CA2060*INDIRECT(CA2051)</f>
        <v>2500</v>
      </c>
      <c r="CB2065" s="76" cm="1">
        <f t="array" aca="1" ref="CB2065" ca="1">CB2060*INDIRECT(CB2051)</f>
        <v>2500</v>
      </c>
      <c r="CC2065" s="76" cm="1">
        <f t="array" aca="1" ref="CC2065" ca="1">CC2060*INDIRECT(CC2051)</f>
        <v>2500</v>
      </c>
      <c r="CD2065" s="76" cm="1">
        <f t="array" aca="1" ref="CD2065" ca="1">CD2060*INDIRECT(CD2051)</f>
        <v>2500</v>
      </c>
      <c r="CE2065" s="76" cm="1">
        <f t="array" aca="1" ref="CE2065" ca="1">CE2060*INDIRECT(CE2051)</f>
        <v>2500</v>
      </c>
      <c r="CF2065" s="76" cm="1">
        <f t="array" aca="1" ref="CF2065" ca="1">CF2060*INDIRECT(CF2051)</f>
        <v>2500</v>
      </c>
      <c r="CG2065" s="76" cm="1">
        <f t="array" aca="1" ref="CG2065" ca="1">CG2060*INDIRECT(CG2051)</f>
        <v>2500</v>
      </c>
      <c r="CH2065" s="76" cm="1">
        <f t="array" aca="1" ref="CH2065" ca="1">CH2060*INDIRECT(CH2051)</f>
        <v>2500</v>
      </c>
      <c r="CI2065" s="76" cm="1">
        <f t="array" aca="1" ref="CI2065" ca="1">CI2060*INDIRECT(CI2051)</f>
        <v>2500</v>
      </c>
      <c r="CJ2065" s="76" cm="1">
        <f t="array" aca="1" ref="CJ2065" ca="1">CJ2060*INDIRECT(CJ2051)</f>
        <v>2500</v>
      </c>
      <c r="CK2065" s="76" cm="1">
        <f t="array" aca="1" ref="CK2065" ca="1">CK2060*INDIRECT(CK2051)</f>
        <v>2500</v>
      </c>
    </row>
    <row r="2066" spans="2:89" x14ac:dyDescent="0.35">
      <c r="B2066" s="141" t="str">
        <f>B2061</f>
        <v>Product B</v>
      </c>
      <c r="C2066" s="308"/>
      <c r="D2066" s="306" t="s">
        <v>518</v>
      </c>
      <c r="E2066" s="306" t="str">
        <f t="shared" si="2448"/>
        <v>2066 SPLIT-SV-VR</v>
      </c>
      <c r="G2066" s="308"/>
      <c r="H2066" s="12"/>
      <c r="I2066" s="60"/>
      <c r="J2066" s="60"/>
      <c r="K2066" s="34">
        <f t="shared" ca="1" si="2451"/>
        <v>30000</v>
      </c>
      <c r="L2066" s="34">
        <f t="shared" ca="1" si="2451"/>
        <v>30000</v>
      </c>
      <c r="M2066" s="34">
        <f t="shared" ca="1" si="2451"/>
        <v>30000</v>
      </c>
      <c r="N2066" s="34">
        <f t="shared" ca="1" si="2451"/>
        <v>30000</v>
      </c>
      <c r="O2066" s="34">
        <f t="shared" ca="1" si="2451"/>
        <v>30000</v>
      </c>
      <c r="P2066" s="34">
        <f t="shared" ca="1" si="2451"/>
        <v>27500</v>
      </c>
      <c r="R2066" s="13"/>
      <c r="S2066" s="76" cm="1">
        <f t="array" aca="1" ref="S2066" ca="1">S2061*INDIRECT(S2051)</f>
        <v>2500</v>
      </c>
      <c r="T2066" s="76" cm="1">
        <f t="array" aca="1" ref="T2066" ca="1">T2061*INDIRECT(T2051)</f>
        <v>2500</v>
      </c>
      <c r="U2066" s="76" cm="1">
        <f t="array" aca="1" ref="U2066" ca="1">U2061*INDIRECT(U2051)</f>
        <v>2500</v>
      </c>
      <c r="V2066" s="76" cm="1">
        <f t="array" aca="1" ref="V2066" ca="1">V2061*INDIRECT(V2051)</f>
        <v>2500</v>
      </c>
      <c r="W2066" s="76" cm="1">
        <f t="array" aca="1" ref="W2066" ca="1">W2061*INDIRECT(W2051)</f>
        <v>2500</v>
      </c>
      <c r="X2066" s="76" cm="1">
        <f t="array" aca="1" ref="X2066" ca="1">X2061*INDIRECT(X2051)</f>
        <v>2500</v>
      </c>
      <c r="Y2066" s="76" cm="1">
        <f t="array" aca="1" ref="Y2066" ca="1">Y2061*INDIRECT(Y2051)</f>
        <v>2500</v>
      </c>
      <c r="Z2066" s="76" cm="1">
        <f t="array" aca="1" ref="Z2066" ca="1">Z2061*INDIRECT(Z2051)</f>
        <v>2500</v>
      </c>
      <c r="AA2066" s="76" cm="1">
        <f t="array" aca="1" ref="AA2066" ca="1">AA2061*INDIRECT(AA2051)</f>
        <v>2500</v>
      </c>
      <c r="AB2066" s="76" cm="1">
        <f t="array" aca="1" ref="AB2066" ca="1">AB2061*INDIRECT(AB2051)</f>
        <v>2500</v>
      </c>
      <c r="AC2066" s="76" cm="1">
        <f t="array" aca="1" ref="AC2066" ca="1">AC2061*INDIRECT(AC2051)</f>
        <v>2500</v>
      </c>
      <c r="AD2066" s="76" cm="1">
        <f t="array" aca="1" ref="AD2066" ca="1">AD2061*INDIRECT(AD2051)</f>
        <v>2500</v>
      </c>
      <c r="AE2066" s="76" cm="1">
        <f t="array" aca="1" ref="AE2066" ca="1">AE2061*INDIRECT(AE2051)</f>
        <v>2500</v>
      </c>
      <c r="AF2066" s="76" cm="1">
        <f t="array" aca="1" ref="AF2066" ca="1">AF2061*INDIRECT(AF2051)</f>
        <v>2500</v>
      </c>
      <c r="AG2066" s="76" cm="1">
        <f t="array" aca="1" ref="AG2066" ca="1">AG2061*INDIRECT(AG2051)</f>
        <v>2500</v>
      </c>
      <c r="AH2066" s="76" cm="1">
        <f t="array" aca="1" ref="AH2066" ca="1">AH2061*INDIRECT(AH2051)</f>
        <v>2500</v>
      </c>
      <c r="AI2066" s="76" cm="1">
        <f t="array" aca="1" ref="AI2066" ca="1">AI2061*INDIRECT(AI2051)</f>
        <v>2500</v>
      </c>
      <c r="AJ2066" s="76" cm="1">
        <f t="array" aca="1" ref="AJ2066" ca="1">AJ2061*INDIRECT(AJ2051)</f>
        <v>2500</v>
      </c>
      <c r="AK2066" s="76" cm="1">
        <f t="array" aca="1" ref="AK2066" ca="1">AK2061*INDIRECT(AK2051)</f>
        <v>2500</v>
      </c>
      <c r="AL2066" s="76" cm="1">
        <f t="array" aca="1" ref="AL2066" ca="1">AL2061*INDIRECT(AL2051)</f>
        <v>2500</v>
      </c>
      <c r="AM2066" s="76" cm="1">
        <f t="array" aca="1" ref="AM2066" ca="1">AM2061*INDIRECT(AM2051)</f>
        <v>2500</v>
      </c>
      <c r="AN2066" s="76" cm="1">
        <f t="array" aca="1" ref="AN2066" ca="1">AN2061*INDIRECT(AN2051)</f>
        <v>2500</v>
      </c>
      <c r="AO2066" s="76" cm="1">
        <f t="array" aca="1" ref="AO2066" ca="1">AO2061*INDIRECT(AO2051)</f>
        <v>2500</v>
      </c>
      <c r="AP2066" s="76" cm="1">
        <f t="array" aca="1" ref="AP2066" ca="1">AP2061*INDIRECT(AP2051)</f>
        <v>2500</v>
      </c>
      <c r="AQ2066" s="76" cm="1">
        <f t="array" aca="1" ref="AQ2066" ca="1">AQ2061*INDIRECT(AQ2051)</f>
        <v>2500</v>
      </c>
      <c r="AR2066" s="76" cm="1">
        <f t="array" aca="1" ref="AR2066" ca="1">AR2061*INDIRECT(AR2051)</f>
        <v>2500</v>
      </c>
      <c r="AS2066" s="76" cm="1">
        <f t="array" aca="1" ref="AS2066" ca="1">AS2061*INDIRECT(AS2051)</f>
        <v>2500</v>
      </c>
      <c r="AT2066" s="76" cm="1">
        <f t="array" aca="1" ref="AT2066" ca="1">AT2061*INDIRECT(AT2051)</f>
        <v>2500</v>
      </c>
      <c r="AU2066" s="76" cm="1">
        <f t="array" aca="1" ref="AU2066" ca="1">AU2061*INDIRECT(AU2051)</f>
        <v>2500</v>
      </c>
      <c r="AV2066" s="76" cm="1">
        <f t="array" aca="1" ref="AV2066" ca="1">AV2061*INDIRECT(AV2051)</f>
        <v>2500</v>
      </c>
      <c r="AW2066" s="76" cm="1">
        <f t="array" aca="1" ref="AW2066" ca="1">AW2061*INDIRECT(AW2051)</f>
        <v>2500</v>
      </c>
      <c r="AX2066" s="76" cm="1">
        <f t="array" aca="1" ref="AX2066" ca="1">AX2061*INDIRECT(AX2051)</f>
        <v>2500</v>
      </c>
      <c r="AY2066" s="76" cm="1">
        <f t="array" aca="1" ref="AY2066" ca="1">AY2061*INDIRECT(AY2051)</f>
        <v>2500</v>
      </c>
      <c r="AZ2066" s="76" cm="1">
        <f t="array" aca="1" ref="AZ2066" ca="1">AZ2061*INDIRECT(AZ2051)</f>
        <v>2500</v>
      </c>
      <c r="BA2066" s="76" cm="1">
        <f t="array" aca="1" ref="BA2066" ca="1">BA2061*INDIRECT(BA2051)</f>
        <v>2500</v>
      </c>
      <c r="BB2066" s="76" cm="1">
        <f t="array" aca="1" ref="BB2066" ca="1">BB2061*INDIRECT(BB2051)</f>
        <v>2500</v>
      </c>
      <c r="BC2066" s="76" cm="1">
        <f t="array" aca="1" ref="BC2066" ca="1">BC2061*INDIRECT(BC2051)</f>
        <v>2500</v>
      </c>
      <c r="BD2066" s="76" cm="1">
        <f t="array" aca="1" ref="BD2066" ca="1">BD2061*INDIRECT(BD2051)</f>
        <v>2500</v>
      </c>
      <c r="BE2066" s="76" cm="1">
        <f t="array" aca="1" ref="BE2066" ca="1">BE2061*INDIRECT(BE2051)</f>
        <v>2500</v>
      </c>
      <c r="BF2066" s="76" cm="1">
        <f t="array" aca="1" ref="BF2066" ca="1">BF2061*INDIRECT(BF2051)</f>
        <v>2500</v>
      </c>
      <c r="BG2066" s="76" cm="1">
        <f t="array" aca="1" ref="BG2066" ca="1">BG2061*INDIRECT(BG2051)</f>
        <v>2500</v>
      </c>
      <c r="BH2066" s="76" cm="1">
        <f t="array" aca="1" ref="BH2066" ca="1">BH2061*INDIRECT(BH2051)</f>
        <v>2500</v>
      </c>
      <c r="BI2066" s="76" cm="1">
        <f t="array" aca="1" ref="BI2066" ca="1">BI2061*INDIRECT(BI2051)</f>
        <v>2500</v>
      </c>
      <c r="BJ2066" s="76" cm="1">
        <f t="array" aca="1" ref="BJ2066" ca="1">BJ2061*INDIRECT(BJ2051)</f>
        <v>2500</v>
      </c>
      <c r="BK2066" s="76" cm="1">
        <f t="array" aca="1" ref="BK2066" ca="1">BK2061*INDIRECT(BK2051)</f>
        <v>2500</v>
      </c>
      <c r="BL2066" s="76" cm="1">
        <f t="array" aca="1" ref="BL2066" ca="1">BL2061*INDIRECT(BL2051)</f>
        <v>2500</v>
      </c>
      <c r="BM2066" s="76" cm="1">
        <f t="array" aca="1" ref="BM2066" ca="1">BM2061*INDIRECT(BM2051)</f>
        <v>2500</v>
      </c>
      <c r="BN2066" s="76" cm="1">
        <f t="array" aca="1" ref="BN2066" ca="1">BN2061*INDIRECT(BN2051)</f>
        <v>2500</v>
      </c>
      <c r="BO2066" s="76" cm="1">
        <f t="array" aca="1" ref="BO2066" ca="1">BO2061*INDIRECT(BO2051)</f>
        <v>2500</v>
      </c>
      <c r="BP2066" s="76" cm="1">
        <f t="array" aca="1" ref="BP2066" ca="1">BP2061*INDIRECT(BP2051)</f>
        <v>2500</v>
      </c>
      <c r="BQ2066" s="76" cm="1">
        <f t="array" aca="1" ref="BQ2066" ca="1">BQ2061*INDIRECT(BQ2051)</f>
        <v>2500</v>
      </c>
      <c r="BR2066" s="76" cm="1">
        <f t="array" aca="1" ref="BR2066" ca="1">BR2061*INDIRECT(BR2051)</f>
        <v>2500</v>
      </c>
      <c r="BS2066" s="76" cm="1">
        <f t="array" aca="1" ref="BS2066" ca="1">BS2061*INDIRECT(BS2051)</f>
        <v>2500</v>
      </c>
      <c r="BT2066" s="76" cm="1">
        <f t="array" aca="1" ref="BT2066" ca="1">BT2061*INDIRECT(BT2051)</f>
        <v>2500</v>
      </c>
      <c r="BU2066" s="76" cm="1">
        <f t="array" aca="1" ref="BU2066" ca="1">BU2061*INDIRECT(BU2051)</f>
        <v>2500</v>
      </c>
      <c r="BV2066" s="76" cm="1">
        <f t="array" aca="1" ref="BV2066" ca="1">BV2061*INDIRECT(BV2051)</f>
        <v>2500</v>
      </c>
      <c r="BW2066" s="76" cm="1">
        <f t="array" aca="1" ref="BW2066" ca="1">BW2061*INDIRECT(BW2051)</f>
        <v>2500</v>
      </c>
      <c r="BX2066" s="76" cm="1">
        <f t="array" aca="1" ref="BX2066" ca="1">BX2061*INDIRECT(BX2051)</f>
        <v>2500</v>
      </c>
      <c r="BY2066" s="76" cm="1">
        <f t="array" aca="1" ref="BY2066" ca="1">BY2061*INDIRECT(BY2051)</f>
        <v>2500</v>
      </c>
      <c r="BZ2066" s="76" cm="1">
        <f t="array" aca="1" ref="BZ2066" ca="1">BZ2061*INDIRECT(BZ2051)</f>
        <v>2500</v>
      </c>
      <c r="CA2066" s="76" cm="1">
        <f t="array" aca="1" ref="CA2066" ca="1">CA2061*INDIRECT(CA2051)</f>
        <v>2500</v>
      </c>
      <c r="CB2066" s="76" cm="1">
        <f t="array" aca="1" ref="CB2066" ca="1">CB2061*INDIRECT(CB2051)</f>
        <v>2500</v>
      </c>
      <c r="CC2066" s="76" cm="1">
        <f t="array" aca="1" ref="CC2066" ca="1">CC2061*INDIRECT(CC2051)</f>
        <v>2500</v>
      </c>
      <c r="CD2066" s="76" cm="1">
        <f t="array" aca="1" ref="CD2066" ca="1">CD2061*INDIRECT(CD2051)</f>
        <v>2500</v>
      </c>
      <c r="CE2066" s="76" cm="1">
        <f t="array" aca="1" ref="CE2066" ca="1">CE2061*INDIRECT(CE2051)</f>
        <v>2500</v>
      </c>
      <c r="CF2066" s="76" cm="1">
        <f t="array" aca="1" ref="CF2066" ca="1">CF2061*INDIRECT(CF2051)</f>
        <v>2500</v>
      </c>
      <c r="CG2066" s="76" cm="1">
        <f t="array" aca="1" ref="CG2066" ca="1">CG2061*INDIRECT(CG2051)</f>
        <v>2500</v>
      </c>
      <c r="CH2066" s="76" cm="1">
        <f t="array" aca="1" ref="CH2066" ca="1">CH2061*INDIRECT(CH2051)</f>
        <v>2500</v>
      </c>
      <c r="CI2066" s="76" cm="1">
        <f t="array" aca="1" ref="CI2066" ca="1">CI2061*INDIRECT(CI2051)</f>
        <v>2500</v>
      </c>
      <c r="CJ2066" s="76" cm="1">
        <f t="array" aca="1" ref="CJ2066" ca="1">CJ2061*INDIRECT(CJ2051)</f>
        <v>2500</v>
      </c>
      <c r="CK2066" s="76" cm="1">
        <f t="array" aca="1" ref="CK2066" ca="1">CK2061*INDIRECT(CK2051)</f>
        <v>2500</v>
      </c>
    </row>
    <row r="2067" spans="2:89" x14ac:dyDescent="0.35">
      <c r="B2067" s="124"/>
      <c r="C2067" s="308"/>
      <c r="D2067" s="306" t="s">
        <v>518</v>
      </c>
      <c r="E2067" s="306" t="str">
        <f t="shared" si="2448"/>
        <v>2067 SPLIT-SV-VR</v>
      </c>
      <c r="G2067" s="308"/>
      <c r="H2067" s="12"/>
      <c r="I2067" s="60"/>
      <c r="J2067" s="60"/>
      <c r="K2067" s="12"/>
      <c r="L2067" s="12"/>
      <c r="M2067" s="12"/>
      <c r="N2067" s="12"/>
      <c r="O2067" s="12"/>
      <c r="P2067" s="12"/>
      <c r="R2067" s="13"/>
      <c r="S2067" s="76"/>
      <c r="T2067" s="76"/>
      <c r="U2067" s="76"/>
      <c r="V2067" s="76"/>
      <c r="W2067" s="76"/>
      <c r="X2067" s="76"/>
      <c r="Y2067" s="76"/>
      <c r="Z2067" s="76"/>
      <c r="AA2067" s="76"/>
      <c r="AB2067" s="76"/>
      <c r="AC2067" s="76"/>
      <c r="AD2067" s="76"/>
      <c r="AE2067" s="76"/>
      <c r="AF2067" s="76"/>
      <c r="AG2067" s="76"/>
      <c r="AH2067" s="76"/>
      <c r="AI2067" s="76"/>
      <c r="AJ2067" s="76"/>
      <c r="AK2067" s="76"/>
      <c r="AL2067" s="76"/>
      <c r="AM2067" s="76"/>
      <c r="AN2067" s="76"/>
      <c r="AO2067" s="76"/>
      <c r="AP2067" s="76"/>
      <c r="AQ2067" s="76"/>
      <c r="AR2067" s="76"/>
      <c r="AS2067" s="76"/>
      <c r="AT2067" s="76"/>
      <c r="AU2067" s="76"/>
      <c r="AV2067" s="76"/>
      <c r="AW2067" s="76"/>
      <c r="AX2067" s="76"/>
      <c r="AY2067" s="76"/>
      <c r="AZ2067" s="76"/>
      <c r="BA2067" s="76"/>
      <c r="BB2067" s="76"/>
      <c r="BC2067" s="76"/>
      <c r="BD2067" s="76"/>
      <c r="BE2067" s="76"/>
      <c r="BF2067" s="76"/>
      <c r="BG2067" s="76"/>
      <c r="BH2067" s="76"/>
      <c r="BI2067" s="76"/>
      <c r="BJ2067" s="76"/>
      <c r="BK2067" s="76"/>
      <c r="BL2067" s="76"/>
      <c r="BM2067" s="76"/>
      <c r="BN2067" s="76"/>
      <c r="BO2067" s="76"/>
      <c r="BP2067" s="76"/>
      <c r="BQ2067" s="76"/>
      <c r="BR2067" s="76"/>
      <c r="BS2067" s="76"/>
      <c r="BT2067" s="76"/>
      <c r="BU2067" s="76"/>
      <c r="BV2067" s="76"/>
      <c r="BW2067" s="76"/>
      <c r="BX2067" s="76"/>
      <c r="BY2067" s="76"/>
      <c r="BZ2067" s="76"/>
      <c r="CA2067" s="76"/>
      <c r="CB2067" s="76"/>
      <c r="CC2067" s="76"/>
      <c r="CD2067" s="76"/>
      <c r="CE2067" s="76"/>
      <c r="CF2067" s="76"/>
      <c r="CG2067" s="76"/>
      <c r="CH2067" s="76"/>
      <c r="CI2067" s="76"/>
      <c r="CJ2067" s="76"/>
      <c r="CK2067" s="76"/>
    </row>
    <row r="2068" spans="2:89" x14ac:dyDescent="0.35">
      <c r="B2068" s="95" t="str">
        <f>"Price/"&amp;B2089&amp;":"</f>
        <v>Price/procedure:</v>
      </c>
      <c r="C2068" s="308"/>
      <c r="D2068" s="306" t="s">
        <v>518</v>
      </c>
      <c r="E2068" s="306" t="str">
        <f t="shared" si="2448"/>
        <v>2068 SPLIT-SV-VR</v>
      </c>
      <c r="G2068" s="308"/>
      <c r="H2068" s="12"/>
      <c r="I2068" s="60"/>
      <c r="J2068" s="60"/>
      <c r="K2068" s="12"/>
      <c r="L2068" s="12"/>
      <c r="M2068" s="12"/>
      <c r="N2068" s="12"/>
      <c r="O2068" s="12"/>
      <c r="P2068" s="12"/>
      <c r="R2068" s="13"/>
      <c r="S2068" s="76"/>
      <c r="T2068" s="76"/>
      <c r="U2068" s="76"/>
      <c r="V2068" s="76"/>
      <c r="W2068" s="76"/>
      <c r="X2068" s="76"/>
      <c r="Y2068" s="76"/>
      <c r="Z2068" s="76"/>
      <c r="AA2068" s="76"/>
      <c r="AB2068" s="76"/>
      <c r="AC2068" s="76"/>
      <c r="AD2068" s="76"/>
      <c r="AE2068" s="76"/>
      <c r="AF2068" s="76"/>
      <c r="AG2068" s="76"/>
      <c r="AH2068" s="76"/>
      <c r="AI2068" s="76"/>
      <c r="AJ2068" s="76"/>
      <c r="AK2068" s="76"/>
      <c r="AL2068" s="76"/>
      <c r="AM2068" s="76"/>
      <c r="AN2068" s="76"/>
      <c r="AO2068" s="76"/>
      <c r="AP2068" s="76"/>
      <c r="AQ2068" s="76"/>
      <c r="AR2068" s="76"/>
      <c r="AS2068" s="76"/>
      <c r="AT2068" s="76"/>
      <c r="AU2068" s="76"/>
      <c r="AV2068" s="76"/>
      <c r="AW2068" s="76"/>
      <c r="AX2068" s="76"/>
      <c r="AY2068" s="76"/>
      <c r="AZ2068" s="76"/>
      <c r="BA2068" s="76"/>
      <c r="BB2068" s="76"/>
      <c r="BC2068" s="76"/>
      <c r="BD2068" s="76"/>
      <c r="BE2068" s="76"/>
      <c r="BF2068" s="76"/>
      <c r="BG2068" s="76"/>
      <c r="BH2068" s="76"/>
      <c r="BI2068" s="76"/>
      <c r="BJ2068" s="76"/>
      <c r="BK2068" s="76"/>
      <c r="BL2068" s="76"/>
      <c r="BM2068" s="76"/>
      <c r="BN2068" s="76"/>
      <c r="BO2068" s="76"/>
      <c r="BP2068" s="76"/>
      <c r="BQ2068" s="76"/>
      <c r="BR2068" s="76"/>
      <c r="BS2068" s="76"/>
      <c r="BT2068" s="76"/>
      <c r="BU2068" s="76"/>
      <c r="BV2068" s="76"/>
      <c r="BW2068" s="76"/>
      <c r="BX2068" s="76"/>
      <c r="BY2068" s="76"/>
      <c r="BZ2068" s="76"/>
      <c r="CA2068" s="76"/>
      <c r="CB2068" s="76"/>
      <c r="CC2068" s="76"/>
      <c r="CD2068" s="76"/>
      <c r="CE2068" s="76"/>
      <c r="CF2068" s="76"/>
      <c r="CG2068" s="76"/>
      <c r="CH2068" s="76"/>
      <c r="CI2068" s="76"/>
      <c r="CJ2068" s="76"/>
      <c r="CK2068" s="76"/>
    </row>
    <row r="2069" spans="2:89" x14ac:dyDescent="0.35">
      <c r="B2069" s="141" t="str">
        <f>B2060</f>
        <v>Product A</v>
      </c>
      <c r="C2069" s="308"/>
      <c r="D2069" s="306" t="s">
        <v>518</v>
      </c>
      <c r="E2069" s="306" t="str">
        <f t="shared" si="2448"/>
        <v>2069 SPLIT-SV-VR</v>
      </c>
      <c r="G2069" s="308"/>
      <c r="H2069" s="12"/>
      <c r="I2069" s="60"/>
      <c r="J2069" s="60"/>
      <c r="K2069" s="61">
        <v>100</v>
      </c>
      <c r="L2069" s="61">
        <v>100</v>
      </c>
      <c r="M2069" s="61">
        <v>100</v>
      </c>
      <c r="N2069" s="61">
        <v>100</v>
      </c>
      <c r="O2069" s="61">
        <v>100</v>
      </c>
      <c r="P2069" s="61">
        <v>100</v>
      </c>
      <c r="R2069" s="67"/>
      <c r="S2069" s="143" cm="1">
        <f t="array" ref="S2069">INDEX($K:$P,ROW(),MATCH(S$3,$K$2:$P$2,0))</f>
        <v>100</v>
      </c>
      <c r="T2069" s="143" cm="1">
        <f t="array" ref="T2069">INDEX($K:$P,ROW(),MATCH(T$3,$K$2:$P$2,0))</f>
        <v>100</v>
      </c>
      <c r="U2069" s="143" cm="1">
        <f t="array" ref="U2069">INDEX($K:$P,ROW(),MATCH(U$3,$K$2:$P$2,0))</f>
        <v>100</v>
      </c>
      <c r="V2069" s="143" cm="1">
        <f t="array" ref="V2069">INDEX($K:$P,ROW(),MATCH(V$3,$K$2:$P$2,0))</f>
        <v>100</v>
      </c>
      <c r="W2069" s="143" cm="1">
        <f t="array" ref="W2069">INDEX($K:$P,ROW(),MATCH(W$3,$K$2:$P$2,0))</f>
        <v>100</v>
      </c>
      <c r="X2069" s="143" cm="1">
        <f t="array" ref="X2069">INDEX($K:$P,ROW(),MATCH(X$3,$K$2:$P$2,0))</f>
        <v>100</v>
      </c>
      <c r="Y2069" s="143" cm="1">
        <f t="array" ref="Y2069">INDEX($K:$P,ROW(),MATCH(Y$3,$K$2:$P$2,0))</f>
        <v>100</v>
      </c>
      <c r="Z2069" s="143" cm="1">
        <f t="array" ref="Z2069">INDEX($K:$P,ROW(),MATCH(Z$3,$K$2:$P$2,0))</f>
        <v>100</v>
      </c>
      <c r="AA2069" s="143" cm="1">
        <f t="array" ref="AA2069">INDEX($K:$P,ROW(),MATCH(AA$3,$K$2:$P$2,0))</f>
        <v>100</v>
      </c>
      <c r="AB2069" s="143" cm="1">
        <f t="array" ref="AB2069">INDEX($K:$P,ROW(),MATCH(AB$3,$K$2:$P$2,0))</f>
        <v>100</v>
      </c>
      <c r="AC2069" s="143" cm="1">
        <f t="array" ref="AC2069">INDEX($K:$P,ROW(),MATCH(AC$3,$K$2:$P$2,0))</f>
        <v>100</v>
      </c>
      <c r="AD2069" s="143" cm="1">
        <f t="array" ref="AD2069">INDEX($K:$P,ROW(),MATCH(AD$3,$K$2:$P$2,0))</f>
        <v>100</v>
      </c>
      <c r="AE2069" s="143" cm="1">
        <f t="array" ref="AE2069">INDEX($K:$P,ROW(),MATCH(AE$3,$K$2:$P$2,0))</f>
        <v>100</v>
      </c>
      <c r="AF2069" s="143" cm="1">
        <f t="array" ref="AF2069">INDEX($K:$P,ROW(),MATCH(AF$3,$K$2:$P$2,0))</f>
        <v>100</v>
      </c>
      <c r="AG2069" s="143" cm="1">
        <f t="array" ref="AG2069">INDEX($K:$P,ROW(),MATCH(AG$3,$K$2:$P$2,0))</f>
        <v>100</v>
      </c>
      <c r="AH2069" s="143" cm="1">
        <f t="array" ref="AH2069">INDEX($K:$P,ROW(),MATCH(AH$3,$K$2:$P$2,0))</f>
        <v>100</v>
      </c>
      <c r="AI2069" s="143" cm="1">
        <f t="array" ref="AI2069">INDEX($K:$P,ROW(),MATCH(AI$3,$K$2:$P$2,0))</f>
        <v>100</v>
      </c>
      <c r="AJ2069" s="143" cm="1">
        <f t="array" ref="AJ2069">INDEX($K:$P,ROW(),MATCH(AJ$3,$K$2:$P$2,0))</f>
        <v>100</v>
      </c>
      <c r="AK2069" s="143" cm="1">
        <f t="array" ref="AK2069">INDEX($K:$P,ROW(),MATCH(AK$3,$K$2:$P$2,0))</f>
        <v>100</v>
      </c>
      <c r="AL2069" s="143" cm="1">
        <f t="array" ref="AL2069">INDEX($K:$P,ROW(),MATCH(AL$3,$K$2:$P$2,0))</f>
        <v>100</v>
      </c>
      <c r="AM2069" s="143" cm="1">
        <f t="array" ref="AM2069">INDEX($K:$P,ROW(),MATCH(AM$3,$K$2:$P$2,0))</f>
        <v>100</v>
      </c>
      <c r="AN2069" s="143" cm="1">
        <f t="array" ref="AN2069">INDEX($K:$P,ROW(),MATCH(AN$3,$K$2:$P$2,0))</f>
        <v>100</v>
      </c>
      <c r="AO2069" s="143" cm="1">
        <f t="array" ref="AO2069">INDEX($K:$P,ROW(),MATCH(AO$3,$K$2:$P$2,0))</f>
        <v>100</v>
      </c>
      <c r="AP2069" s="143" cm="1">
        <f t="array" ref="AP2069">INDEX($K:$P,ROW(),MATCH(AP$3,$K$2:$P$2,0))</f>
        <v>100</v>
      </c>
      <c r="AQ2069" s="143" cm="1">
        <f t="array" ref="AQ2069">INDEX($K:$P,ROW(),MATCH(AQ$3,$K$2:$P$2,0))</f>
        <v>100</v>
      </c>
      <c r="AR2069" s="143" cm="1">
        <f t="array" ref="AR2069">INDEX($K:$P,ROW(),MATCH(AR$3,$K$2:$P$2,0))</f>
        <v>100</v>
      </c>
      <c r="AS2069" s="143" cm="1">
        <f t="array" ref="AS2069">INDEX($K:$P,ROW(),MATCH(AS$3,$K$2:$P$2,0))</f>
        <v>100</v>
      </c>
      <c r="AT2069" s="143" cm="1">
        <f t="array" ref="AT2069">INDEX($K:$P,ROW(),MATCH(AT$3,$K$2:$P$2,0))</f>
        <v>100</v>
      </c>
      <c r="AU2069" s="143" cm="1">
        <f t="array" ref="AU2069">INDEX($K:$P,ROW(),MATCH(AU$3,$K$2:$P$2,0))</f>
        <v>100</v>
      </c>
      <c r="AV2069" s="143" cm="1">
        <f t="array" ref="AV2069">INDEX($K:$P,ROW(),MATCH(AV$3,$K$2:$P$2,0))</f>
        <v>100</v>
      </c>
      <c r="AW2069" s="143" cm="1">
        <f t="array" ref="AW2069">INDEX($K:$P,ROW(),MATCH(AW$3,$K$2:$P$2,0))</f>
        <v>100</v>
      </c>
      <c r="AX2069" s="143" cm="1">
        <f t="array" ref="AX2069">INDEX($K:$P,ROW(),MATCH(AX$3,$K$2:$P$2,0))</f>
        <v>100</v>
      </c>
      <c r="AY2069" s="143" cm="1">
        <f t="array" ref="AY2069">INDEX($K:$P,ROW(),MATCH(AY$3,$K$2:$P$2,0))</f>
        <v>100</v>
      </c>
      <c r="AZ2069" s="143" cm="1">
        <f t="array" ref="AZ2069">INDEX($K:$P,ROW(),MATCH(AZ$3,$K$2:$P$2,0))</f>
        <v>100</v>
      </c>
      <c r="BA2069" s="143" cm="1">
        <f t="array" ref="BA2069">INDEX($K:$P,ROW(),MATCH(BA$3,$K$2:$P$2,0))</f>
        <v>100</v>
      </c>
      <c r="BB2069" s="143" cm="1">
        <f t="array" ref="BB2069">INDEX($K:$P,ROW(),MATCH(BB$3,$K$2:$P$2,0))</f>
        <v>100</v>
      </c>
      <c r="BC2069" s="143" cm="1">
        <f t="array" ref="BC2069">INDEX($K:$P,ROW(),MATCH(BC$3,$K$2:$P$2,0))</f>
        <v>100</v>
      </c>
      <c r="BD2069" s="143" cm="1">
        <f t="array" ref="BD2069">INDEX($K:$P,ROW(),MATCH(BD$3,$K$2:$P$2,0))</f>
        <v>100</v>
      </c>
      <c r="BE2069" s="143" cm="1">
        <f t="array" ref="BE2069">INDEX($K:$P,ROW(),MATCH(BE$3,$K$2:$P$2,0))</f>
        <v>100</v>
      </c>
      <c r="BF2069" s="143" cm="1">
        <f t="array" ref="BF2069">INDEX($K:$P,ROW(),MATCH(BF$3,$K$2:$P$2,0))</f>
        <v>100</v>
      </c>
      <c r="BG2069" s="143" cm="1">
        <f t="array" ref="BG2069">INDEX($K:$P,ROW(),MATCH(BG$3,$K$2:$P$2,0))</f>
        <v>100</v>
      </c>
      <c r="BH2069" s="143" cm="1">
        <f t="array" ref="BH2069">INDEX($K:$P,ROW(),MATCH(BH$3,$K$2:$P$2,0))</f>
        <v>100</v>
      </c>
      <c r="BI2069" s="143" cm="1">
        <f t="array" ref="BI2069">INDEX($K:$P,ROW(),MATCH(BI$3,$K$2:$P$2,0))</f>
        <v>100</v>
      </c>
      <c r="BJ2069" s="143" cm="1">
        <f t="array" ref="BJ2069">INDEX($K:$P,ROW(),MATCH(BJ$3,$K$2:$P$2,0))</f>
        <v>100</v>
      </c>
      <c r="BK2069" s="143" cm="1">
        <f t="array" ref="BK2069">INDEX($K:$P,ROW(),MATCH(BK$3,$K$2:$P$2,0))</f>
        <v>100</v>
      </c>
      <c r="BL2069" s="143" cm="1">
        <f t="array" ref="BL2069">INDEX($K:$P,ROW(),MATCH(BL$3,$K$2:$P$2,0))</f>
        <v>100</v>
      </c>
      <c r="BM2069" s="143" cm="1">
        <f t="array" ref="BM2069">INDEX($K:$P,ROW(),MATCH(BM$3,$K$2:$P$2,0))</f>
        <v>100</v>
      </c>
      <c r="BN2069" s="143" cm="1">
        <f t="array" ref="BN2069">INDEX($K:$P,ROW(),MATCH(BN$3,$K$2:$P$2,0))</f>
        <v>100</v>
      </c>
      <c r="BO2069" s="143" cm="1">
        <f t="array" ref="BO2069">INDEX($K:$P,ROW(),MATCH(BO$3,$K$2:$P$2,0))</f>
        <v>100</v>
      </c>
      <c r="BP2069" s="143" cm="1">
        <f t="array" ref="BP2069">INDEX($K:$P,ROW(),MATCH(BP$3,$K$2:$P$2,0))</f>
        <v>100</v>
      </c>
      <c r="BQ2069" s="143" cm="1">
        <f t="array" ref="BQ2069">INDEX($K:$P,ROW(),MATCH(BQ$3,$K$2:$P$2,0))</f>
        <v>100</v>
      </c>
      <c r="BR2069" s="143" cm="1">
        <f t="array" ref="BR2069">INDEX($K:$P,ROW(),MATCH(BR$3,$K$2:$P$2,0))</f>
        <v>100</v>
      </c>
      <c r="BS2069" s="143" cm="1">
        <f t="array" ref="BS2069">INDEX($K:$P,ROW(),MATCH(BS$3,$K$2:$P$2,0))</f>
        <v>100</v>
      </c>
      <c r="BT2069" s="143" cm="1">
        <f t="array" ref="BT2069">INDEX($K:$P,ROW(),MATCH(BT$3,$K$2:$P$2,0))</f>
        <v>100</v>
      </c>
      <c r="BU2069" s="143" cm="1">
        <f t="array" ref="BU2069">INDEX($K:$P,ROW(),MATCH(BU$3,$K$2:$P$2,0))</f>
        <v>100</v>
      </c>
      <c r="BV2069" s="143" cm="1">
        <f t="array" ref="BV2069">INDEX($K:$P,ROW(),MATCH(BV$3,$K$2:$P$2,0))</f>
        <v>100</v>
      </c>
      <c r="BW2069" s="143" cm="1">
        <f t="array" ref="BW2069">INDEX($K:$P,ROW(),MATCH(BW$3,$K$2:$P$2,0))</f>
        <v>100</v>
      </c>
      <c r="BX2069" s="143" cm="1">
        <f t="array" ref="BX2069">INDEX($K:$P,ROW(),MATCH(BX$3,$K$2:$P$2,0))</f>
        <v>100</v>
      </c>
      <c r="BY2069" s="143" cm="1">
        <f t="array" ref="BY2069">INDEX($K:$P,ROW(),MATCH(BY$3,$K$2:$P$2,0))</f>
        <v>100</v>
      </c>
      <c r="BZ2069" s="143" cm="1">
        <f t="array" ref="BZ2069">INDEX($K:$P,ROW(),MATCH(BZ$3,$K$2:$P$2,0))</f>
        <v>100</v>
      </c>
      <c r="CA2069" s="143" cm="1">
        <f t="array" ref="CA2069">INDEX($K:$P,ROW(),MATCH(CA$3,$K$2:$P$2,0))</f>
        <v>100</v>
      </c>
      <c r="CB2069" s="143" cm="1">
        <f t="array" ref="CB2069">INDEX($K:$P,ROW(),MATCH(CB$3,$K$2:$P$2,0))</f>
        <v>100</v>
      </c>
      <c r="CC2069" s="143" cm="1">
        <f t="array" ref="CC2069">INDEX($K:$P,ROW(),MATCH(CC$3,$K$2:$P$2,0))</f>
        <v>100</v>
      </c>
      <c r="CD2069" s="143" cm="1">
        <f t="array" ref="CD2069">INDEX($K:$P,ROW(),MATCH(CD$3,$K$2:$P$2,0))</f>
        <v>100</v>
      </c>
      <c r="CE2069" s="143" cm="1">
        <f t="array" ref="CE2069">INDEX($K:$P,ROW(),MATCH(CE$3,$K$2:$P$2,0))</f>
        <v>100</v>
      </c>
      <c r="CF2069" s="143" cm="1">
        <f t="array" ref="CF2069">INDEX($K:$P,ROW(),MATCH(CF$3,$K$2:$P$2,0))</f>
        <v>100</v>
      </c>
      <c r="CG2069" s="143" cm="1">
        <f t="array" ref="CG2069">INDEX($K:$P,ROW(),MATCH(CG$3,$K$2:$P$2,0))</f>
        <v>100</v>
      </c>
      <c r="CH2069" s="143" cm="1">
        <f t="array" ref="CH2069">INDEX($K:$P,ROW(),MATCH(CH$3,$K$2:$P$2,0))</f>
        <v>100</v>
      </c>
      <c r="CI2069" s="143" cm="1">
        <f t="array" ref="CI2069">INDEX($K:$P,ROW(),MATCH(CI$3,$K$2:$P$2,0))</f>
        <v>100</v>
      </c>
      <c r="CJ2069" s="143" cm="1">
        <f t="array" ref="CJ2069">INDEX($K:$P,ROW(),MATCH(CJ$3,$K$2:$P$2,0))</f>
        <v>100</v>
      </c>
      <c r="CK2069" s="143" cm="1">
        <f t="array" ref="CK2069">INDEX($K:$P,ROW(),MATCH(CK$3,$K$2:$P$2,0))</f>
        <v>100</v>
      </c>
    </row>
    <row r="2070" spans="2:89" x14ac:dyDescent="0.35">
      <c r="B2070" s="141" t="str">
        <f>B2061</f>
        <v>Product B</v>
      </c>
      <c r="C2070" s="308"/>
      <c r="D2070" s="306" t="s">
        <v>518</v>
      </c>
      <c r="E2070" s="306" t="str">
        <f t="shared" si="2448"/>
        <v>2070 SPLIT-SV-VR</v>
      </c>
      <c r="G2070" s="308"/>
      <c r="H2070" s="12"/>
      <c r="I2070" s="60"/>
      <c r="J2070" s="60"/>
      <c r="K2070" s="61">
        <v>200</v>
      </c>
      <c r="L2070" s="61">
        <v>200</v>
      </c>
      <c r="M2070" s="61">
        <v>200</v>
      </c>
      <c r="N2070" s="61">
        <v>200</v>
      </c>
      <c r="O2070" s="61">
        <v>200</v>
      </c>
      <c r="P2070" s="61">
        <v>200</v>
      </c>
      <c r="R2070" s="13"/>
      <c r="S2070" s="143" cm="1">
        <f t="array" ref="S2070">INDEX($K:$P,ROW(),MATCH(S$3,$K$2:$P$2,0))</f>
        <v>200</v>
      </c>
      <c r="T2070" s="143" cm="1">
        <f t="array" ref="T2070">INDEX($K:$P,ROW(),MATCH(T$3,$K$2:$P$2,0))</f>
        <v>200</v>
      </c>
      <c r="U2070" s="143" cm="1">
        <f t="array" ref="U2070">INDEX($K:$P,ROW(),MATCH(U$3,$K$2:$P$2,0))</f>
        <v>200</v>
      </c>
      <c r="V2070" s="143" cm="1">
        <f t="array" ref="V2070">INDEX($K:$P,ROW(),MATCH(V$3,$K$2:$P$2,0))</f>
        <v>200</v>
      </c>
      <c r="W2070" s="143" cm="1">
        <f t="array" ref="W2070">INDEX($K:$P,ROW(),MATCH(W$3,$K$2:$P$2,0))</f>
        <v>200</v>
      </c>
      <c r="X2070" s="143" cm="1">
        <f t="array" ref="X2070">INDEX($K:$P,ROW(),MATCH(X$3,$K$2:$P$2,0))</f>
        <v>200</v>
      </c>
      <c r="Y2070" s="143" cm="1">
        <f t="array" ref="Y2070">INDEX($K:$P,ROW(),MATCH(Y$3,$K$2:$P$2,0))</f>
        <v>200</v>
      </c>
      <c r="Z2070" s="143" cm="1">
        <f t="array" ref="Z2070">INDEX($K:$P,ROW(),MATCH(Z$3,$K$2:$P$2,0))</f>
        <v>200</v>
      </c>
      <c r="AA2070" s="143" cm="1">
        <f t="array" ref="AA2070">INDEX($K:$P,ROW(),MATCH(AA$3,$K$2:$P$2,0))</f>
        <v>200</v>
      </c>
      <c r="AB2070" s="143" cm="1">
        <f t="array" ref="AB2070">INDEX($K:$P,ROW(),MATCH(AB$3,$K$2:$P$2,0))</f>
        <v>200</v>
      </c>
      <c r="AC2070" s="143" cm="1">
        <f t="array" ref="AC2070">INDEX($K:$P,ROW(),MATCH(AC$3,$K$2:$P$2,0))</f>
        <v>200</v>
      </c>
      <c r="AD2070" s="143" cm="1">
        <f t="array" ref="AD2070">INDEX($K:$P,ROW(),MATCH(AD$3,$K$2:$P$2,0))</f>
        <v>200</v>
      </c>
      <c r="AE2070" s="143" cm="1">
        <f t="array" ref="AE2070">INDEX($K:$P,ROW(),MATCH(AE$3,$K$2:$P$2,0))</f>
        <v>200</v>
      </c>
      <c r="AF2070" s="143" cm="1">
        <f t="array" ref="AF2070">INDEX($K:$P,ROW(),MATCH(AF$3,$K$2:$P$2,0))</f>
        <v>200</v>
      </c>
      <c r="AG2070" s="143" cm="1">
        <f t="array" ref="AG2070">INDEX($K:$P,ROW(),MATCH(AG$3,$K$2:$P$2,0))</f>
        <v>200</v>
      </c>
      <c r="AH2070" s="143" cm="1">
        <f t="array" ref="AH2070">INDEX($K:$P,ROW(),MATCH(AH$3,$K$2:$P$2,0))</f>
        <v>200</v>
      </c>
      <c r="AI2070" s="143" cm="1">
        <f t="array" ref="AI2070">INDEX($K:$P,ROW(),MATCH(AI$3,$K$2:$P$2,0))</f>
        <v>200</v>
      </c>
      <c r="AJ2070" s="143" cm="1">
        <f t="array" ref="AJ2070">INDEX($K:$P,ROW(),MATCH(AJ$3,$K$2:$P$2,0))</f>
        <v>200</v>
      </c>
      <c r="AK2070" s="143" cm="1">
        <f t="array" ref="AK2070">INDEX($K:$P,ROW(),MATCH(AK$3,$K$2:$P$2,0))</f>
        <v>200</v>
      </c>
      <c r="AL2070" s="143" cm="1">
        <f t="array" ref="AL2070">INDEX($K:$P,ROW(),MATCH(AL$3,$K$2:$P$2,0))</f>
        <v>200</v>
      </c>
      <c r="AM2070" s="143" cm="1">
        <f t="array" ref="AM2070">INDEX($K:$P,ROW(),MATCH(AM$3,$K$2:$P$2,0))</f>
        <v>200</v>
      </c>
      <c r="AN2070" s="143" cm="1">
        <f t="array" ref="AN2070">INDEX($K:$P,ROW(),MATCH(AN$3,$K$2:$P$2,0))</f>
        <v>200</v>
      </c>
      <c r="AO2070" s="143" cm="1">
        <f t="array" ref="AO2070">INDEX($K:$P,ROW(),MATCH(AO$3,$K$2:$P$2,0))</f>
        <v>200</v>
      </c>
      <c r="AP2070" s="143" cm="1">
        <f t="array" ref="AP2070">INDEX($K:$P,ROW(),MATCH(AP$3,$K$2:$P$2,0))</f>
        <v>200</v>
      </c>
      <c r="AQ2070" s="143" cm="1">
        <f t="array" ref="AQ2070">INDEX($K:$P,ROW(),MATCH(AQ$3,$K$2:$P$2,0))</f>
        <v>200</v>
      </c>
      <c r="AR2070" s="143" cm="1">
        <f t="array" ref="AR2070">INDEX($K:$P,ROW(),MATCH(AR$3,$K$2:$P$2,0))</f>
        <v>200</v>
      </c>
      <c r="AS2070" s="143" cm="1">
        <f t="array" ref="AS2070">INDEX($K:$P,ROW(),MATCH(AS$3,$K$2:$P$2,0))</f>
        <v>200</v>
      </c>
      <c r="AT2070" s="143" cm="1">
        <f t="array" ref="AT2070">INDEX($K:$P,ROW(),MATCH(AT$3,$K$2:$P$2,0))</f>
        <v>200</v>
      </c>
      <c r="AU2070" s="143" cm="1">
        <f t="array" ref="AU2070">INDEX($K:$P,ROW(),MATCH(AU$3,$K$2:$P$2,0))</f>
        <v>200</v>
      </c>
      <c r="AV2070" s="143" cm="1">
        <f t="array" ref="AV2070">INDEX($K:$P,ROW(),MATCH(AV$3,$K$2:$P$2,0))</f>
        <v>200</v>
      </c>
      <c r="AW2070" s="143" cm="1">
        <f t="array" ref="AW2070">INDEX($K:$P,ROW(),MATCH(AW$3,$K$2:$P$2,0))</f>
        <v>200</v>
      </c>
      <c r="AX2070" s="143" cm="1">
        <f t="array" ref="AX2070">INDEX($K:$P,ROW(),MATCH(AX$3,$K$2:$P$2,0))</f>
        <v>200</v>
      </c>
      <c r="AY2070" s="143" cm="1">
        <f t="array" ref="AY2070">INDEX($K:$P,ROW(),MATCH(AY$3,$K$2:$P$2,0))</f>
        <v>200</v>
      </c>
      <c r="AZ2070" s="143" cm="1">
        <f t="array" ref="AZ2070">INDEX($K:$P,ROW(),MATCH(AZ$3,$K$2:$P$2,0))</f>
        <v>200</v>
      </c>
      <c r="BA2070" s="143" cm="1">
        <f t="array" ref="BA2070">INDEX($K:$P,ROW(),MATCH(BA$3,$K$2:$P$2,0))</f>
        <v>200</v>
      </c>
      <c r="BB2070" s="143" cm="1">
        <f t="array" ref="BB2070">INDEX($K:$P,ROW(),MATCH(BB$3,$K$2:$P$2,0))</f>
        <v>200</v>
      </c>
      <c r="BC2070" s="143" cm="1">
        <f t="array" ref="BC2070">INDEX($K:$P,ROW(),MATCH(BC$3,$K$2:$P$2,0))</f>
        <v>200</v>
      </c>
      <c r="BD2070" s="143" cm="1">
        <f t="array" ref="BD2070">INDEX($K:$P,ROW(),MATCH(BD$3,$K$2:$P$2,0))</f>
        <v>200</v>
      </c>
      <c r="BE2070" s="143" cm="1">
        <f t="array" ref="BE2070">INDEX($K:$P,ROW(),MATCH(BE$3,$K$2:$P$2,0))</f>
        <v>200</v>
      </c>
      <c r="BF2070" s="143" cm="1">
        <f t="array" ref="BF2070">INDEX($K:$P,ROW(),MATCH(BF$3,$K$2:$P$2,0))</f>
        <v>200</v>
      </c>
      <c r="BG2070" s="143" cm="1">
        <f t="array" ref="BG2070">INDEX($K:$P,ROW(),MATCH(BG$3,$K$2:$P$2,0))</f>
        <v>200</v>
      </c>
      <c r="BH2070" s="143" cm="1">
        <f t="array" ref="BH2070">INDEX($K:$P,ROW(),MATCH(BH$3,$K$2:$P$2,0))</f>
        <v>200</v>
      </c>
      <c r="BI2070" s="143" cm="1">
        <f t="array" ref="BI2070">INDEX($K:$P,ROW(),MATCH(BI$3,$K$2:$P$2,0))</f>
        <v>200</v>
      </c>
      <c r="BJ2070" s="143" cm="1">
        <f t="array" ref="BJ2070">INDEX($K:$P,ROW(),MATCH(BJ$3,$K$2:$P$2,0))</f>
        <v>200</v>
      </c>
      <c r="BK2070" s="143" cm="1">
        <f t="array" ref="BK2070">INDEX($K:$P,ROW(),MATCH(BK$3,$K$2:$P$2,0))</f>
        <v>200</v>
      </c>
      <c r="BL2070" s="143" cm="1">
        <f t="array" ref="BL2070">INDEX($K:$P,ROW(),MATCH(BL$3,$K$2:$P$2,0))</f>
        <v>200</v>
      </c>
      <c r="BM2070" s="143" cm="1">
        <f t="array" ref="BM2070">INDEX($K:$P,ROW(),MATCH(BM$3,$K$2:$P$2,0))</f>
        <v>200</v>
      </c>
      <c r="BN2070" s="143" cm="1">
        <f t="array" ref="BN2070">INDEX($K:$P,ROW(),MATCH(BN$3,$K$2:$P$2,0))</f>
        <v>200</v>
      </c>
      <c r="BO2070" s="143" cm="1">
        <f t="array" ref="BO2070">INDEX($K:$P,ROW(),MATCH(BO$3,$K$2:$P$2,0))</f>
        <v>200</v>
      </c>
      <c r="BP2070" s="143" cm="1">
        <f t="array" ref="BP2070">INDEX($K:$P,ROW(),MATCH(BP$3,$K$2:$P$2,0))</f>
        <v>200</v>
      </c>
      <c r="BQ2070" s="143" cm="1">
        <f t="array" ref="BQ2070">INDEX($K:$P,ROW(),MATCH(BQ$3,$K$2:$P$2,0))</f>
        <v>200</v>
      </c>
      <c r="BR2070" s="143" cm="1">
        <f t="array" ref="BR2070">INDEX($K:$P,ROW(),MATCH(BR$3,$K$2:$P$2,0))</f>
        <v>200</v>
      </c>
      <c r="BS2070" s="143" cm="1">
        <f t="array" ref="BS2070">INDEX($K:$P,ROW(),MATCH(BS$3,$K$2:$P$2,0))</f>
        <v>200</v>
      </c>
      <c r="BT2070" s="143" cm="1">
        <f t="array" ref="BT2070">INDEX($K:$P,ROW(),MATCH(BT$3,$K$2:$P$2,0))</f>
        <v>200</v>
      </c>
      <c r="BU2070" s="143" cm="1">
        <f t="array" ref="BU2070">INDEX($K:$P,ROW(),MATCH(BU$3,$K$2:$P$2,0))</f>
        <v>200</v>
      </c>
      <c r="BV2070" s="143" cm="1">
        <f t="array" ref="BV2070">INDEX($K:$P,ROW(),MATCH(BV$3,$K$2:$P$2,0))</f>
        <v>200</v>
      </c>
      <c r="BW2070" s="143" cm="1">
        <f t="array" ref="BW2070">INDEX($K:$P,ROW(),MATCH(BW$3,$K$2:$P$2,0))</f>
        <v>200</v>
      </c>
      <c r="BX2070" s="143" cm="1">
        <f t="array" ref="BX2070">INDEX($K:$P,ROW(),MATCH(BX$3,$K$2:$P$2,0))</f>
        <v>200</v>
      </c>
      <c r="BY2070" s="143" cm="1">
        <f t="array" ref="BY2070">INDEX($K:$P,ROW(),MATCH(BY$3,$K$2:$P$2,0))</f>
        <v>200</v>
      </c>
      <c r="BZ2070" s="143" cm="1">
        <f t="array" ref="BZ2070">INDEX($K:$P,ROW(),MATCH(BZ$3,$K$2:$P$2,0))</f>
        <v>200</v>
      </c>
      <c r="CA2070" s="143" cm="1">
        <f t="array" ref="CA2070">INDEX($K:$P,ROW(),MATCH(CA$3,$K$2:$P$2,0))</f>
        <v>200</v>
      </c>
      <c r="CB2070" s="143" cm="1">
        <f t="array" ref="CB2070">INDEX($K:$P,ROW(),MATCH(CB$3,$K$2:$P$2,0))</f>
        <v>200</v>
      </c>
      <c r="CC2070" s="143" cm="1">
        <f t="array" ref="CC2070">INDEX($K:$P,ROW(),MATCH(CC$3,$K$2:$P$2,0))</f>
        <v>200</v>
      </c>
      <c r="CD2070" s="143" cm="1">
        <f t="array" ref="CD2070">INDEX($K:$P,ROW(),MATCH(CD$3,$K$2:$P$2,0))</f>
        <v>200</v>
      </c>
      <c r="CE2070" s="143" cm="1">
        <f t="array" ref="CE2070">INDEX($K:$P,ROW(),MATCH(CE$3,$K$2:$P$2,0))</f>
        <v>200</v>
      </c>
      <c r="CF2070" s="143" cm="1">
        <f t="array" ref="CF2070">INDEX($K:$P,ROW(),MATCH(CF$3,$K$2:$P$2,0))</f>
        <v>200</v>
      </c>
      <c r="CG2070" s="143" cm="1">
        <f t="array" ref="CG2070">INDEX($K:$P,ROW(),MATCH(CG$3,$K$2:$P$2,0))</f>
        <v>200</v>
      </c>
      <c r="CH2070" s="143" cm="1">
        <f t="array" ref="CH2070">INDEX($K:$P,ROW(),MATCH(CH$3,$K$2:$P$2,0))</f>
        <v>200</v>
      </c>
      <c r="CI2070" s="143" cm="1">
        <f t="array" ref="CI2070">INDEX($K:$P,ROW(),MATCH(CI$3,$K$2:$P$2,0))</f>
        <v>200</v>
      </c>
      <c r="CJ2070" s="143" cm="1">
        <f t="array" ref="CJ2070">INDEX($K:$P,ROW(),MATCH(CJ$3,$K$2:$P$2,0))</f>
        <v>200</v>
      </c>
      <c r="CK2070" s="143" cm="1">
        <f t="array" ref="CK2070">INDEX($K:$P,ROW(),MATCH(CK$3,$K$2:$P$2,0))</f>
        <v>200</v>
      </c>
    </row>
    <row r="2071" spans="2:89" x14ac:dyDescent="0.35">
      <c r="B2071" s="95"/>
      <c r="C2071" s="308"/>
      <c r="D2071" s="306" t="s">
        <v>518</v>
      </c>
      <c r="E2071" s="306" t="str">
        <f t="shared" si="2448"/>
        <v>2071 SPLIT-SV-VR</v>
      </c>
      <c r="G2071" s="308"/>
      <c r="H2071" s="12"/>
      <c r="I2071" s="60"/>
      <c r="J2071" s="60"/>
      <c r="K2071" s="12"/>
      <c r="L2071" s="12"/>
      <c r="M2071" s="12"/>
      <c r="N2071" s="12"/>
      <c r="O2071" s="12"/>
      <c r="P2071" s="12"/>
      <c r="R2071" s="13"/>
      <c r="S2071" s="76"/>
      <c r="T2071" s="76"/>
      <c r="U2071" s="76"/>
      <c r="V2071" s="76"/>
      <c r="W2071" s="76"/>
      <c r="X2071" s="76"/>
      <c r="Y2071" s="76"/>
      <c r="Z2071" s="76"/>
      <c r="AA2071" s="76"/>
      <c r="AB2071" s="76"/>
      <c r="AC2071" s="76"/>
      <c r="AD2071" s="76"/>
      <c r="AE2071" s="76"/>
      <c r="AF2071" s="76"/>
      <c r="AG2071" s="76"/>
      <c r="AH2071" s="76"/>
      <c r="AI2071" s="76"/>
      <c r="AJ2071" s="76"/>
      <c r="AK2071" s="76"/>
      <c r="AL2071" s="76"/>
      <c r="AM2071" s="76"/>
      <c r="AN2071" s="76"/>
      <c r="AO2071" s="76"/>
      <c r="AP2071" s="76"/>
      <c r="AQ2071" s="76"/>
      <c r="AR2071" s="76"/>
      <c r="AS2071" s="76"/>
      <c r="AT2071" s="76"/>
      <c r="AU2071" s="76"/>
      <c r="AV2071" s="76"/>
      <c r="AW2071" s="76"/>
      <c r="AX2071" s="76"/>
      <c r="AY2071" s="76"/>
      <c r="AZ2071" s="76"/>
      <c r="BA2071" s="76"/>
      <c r="BB2071" s="76"/>
      <c r="BC2071" s="76"/>
      <c r="BD2071" s="76"/>
      <c r="BE2071" s="76"/>
      <c r="BF2071" s="76"/>
      <c r="BG2071" s="76"/>
      <c r="BH2071" s="76"/>
      <c r="BI2071" s="76"/>
      <c r="BJ2071" s="76"/>
      <c r="BK2071" s="76"/>
      <c r="BL2071" s="76"/>
      <c r="BM2071" s="76"/>
      <c r="BN2071" s="76"/>
      <c r="BO2071" s="76"/>
      <c r="BP2071" s="76"/>
      <c r="BQ2071" s="76"/>
      <c r="BR2071" s="76"/>
      <c r="BS2071" s="76"/>
      <c r="BT2071" s="76"/>
      <c r="BU2071" s="76"/>
      <c r="BV2071" s="76"/>
      <c r="BW2071" s="76"/>
      <c r="BX2071" s="76"/>
      <c r="BY2071" s="76"/>
      <c r="BZ2071" s="76"/>
      <c r="CA2071" s="76"/>
      <c r="CB2071" s="76"/>
      <c r="CC2071" s="76"/>
      <c r="CD2071" s="76"/>
      <c r="CE2071" s="76"/>
      <c r="CF2071" s="76"/>
      <c r="CG2071" s="76"/>
      <c r="CH2071" s="76"/>
      <c r="CI2071" s="76"/>
      <c r="CJ2071" s="76"/>
      <c r="CK2071" s="76"/>
    </row>
    <row r="2072" spans="2:89" x14ac:dyDescent="0.35">
      <c r="B2072" s="95" t="s">
        <v>241</v>
      </c>
      <c r="C2072" s="308"/>
      <c r="D2072" s="306" t="s">
        <v>518</v>
      </c>
      <c r="E2072" s="306" t="str">
        <f t="shared" si="2448"/>
        <v>2072 SPLIT-SV-VR</v>
      </c>
      <c r="G2072" s="308"/>
      <c r="H2072" s="12"/>
      <c r="I2072" s="60"/>
      <c r="J2072" s="60"/>
      <c r="K2072" s="12"/>
      <c r="L2072" s="12"/>
      <c r="M2072" s="12"/>
      <c r="N2072" s="12"/>
      <c r="O2072" s="12"/>
      <c r="P2072" s="12"/>
      <c r="R2072" s="13"/>
      <c r="S2072" s="76"/>
      <c r="T2072" s="76"/>
      <c r="U2072" s="76"/>
      <c r="V2072" s="76"/>
      <c r="W2072" s="76"/>
      <c r="X2072" s="76"/>
      <c r="Y2072" s="76"/>
      <c r="Z2072" s="76"/>
      <c r="AA2072" s="76"/>
      <c r="AB2072" s="76"/>
      <c r="AC2072" s="76"/>
      <c r="AD2072" s="76"/>
      <c r="AE2072" s="76"/>
      <c r="AF2072" s="76"/>
      <c r="AG2072" s="76"/>
      <c r="AH2072" s="76"/>
      <c r="AI2072" s="76"/>
      <c r="AJ2072" s="76"/>
      <c r="AK2072" s="76"/>
      <c r="AL2072" s="76"/>
      <c r="AM2072" s="76"/>
      <c r="AN2072" s="76"/>
      <c r="AO2072" s="76"/>
      <c r="AP2072" s="76"/>
      <c r="AQ2072" s="76"/>
      <c r="AR2072" s="76"/>
      <c r="AS2072" s="76"/>
      <c r="AT2072" s="76"/>
      <c r="AU2072" s="76"/>
      <c r="AV2072" s="76"/>
      <c r="AW2072" s="76"/>
      <c r="AX2072" s="76"/>
      <c r="AY2072" s="76"/>
      <c r="AZ2072" s="76"/>
      <c r="BA2072" s="76"/>
      <c r="BB2072" s="76"/>
      <c r="BC2072" s="76"/>
      <c r="BD2072" s="76"/>
      <c r="BE2072" s="76"/>
      <c r="BF2072" s="76"/>
      <c r="BG2072" s="76"/>
      <c r="BH2072" s="76"/>
      <c r="BI2072" s="76"/>
      <c r="BJ2072" s="76"/>
      <c r="BK2072" s="76"/>
      <c r="BL2072" s="76"/>
      <c r="BM2072" s="76"/>
      <c r="BN2072" s="76"/>
      <c r="BO2072" s="76"/>
      <c r="BP2072" s="76"/>
      <c r="BQ2072" s="76"/>
      <c r="BR2072" s="76"/>
      <c r="BS2072" s="76"/>
      <c r="BT2072" s="76"/>
      <c r="BU2072" s="76"/>
      <c r="BV2072" s="76"/>
      <c r="BW2072" s="76"/>
      <c r="BX2072" s="76"/>
      <c r="BY2072" s="76"/>
      <c r="BZ2072" s="76"/>
      <c r="CA2072" s="76"/>
      <c r="CB2072" s="76"/>
      <c r="CC2072" s="76"/>
      <c r="CD2072" s="76"/>
      <c r="CE2072" s="76"/>
      <c r="CF2072" s="76"/>
      <c r="CG2072" s="76"/>
      <c r="CH2072" s="76"/>
      <c r="CI2072" s="76"/>
      <c r="CJ2072" s="76"/>
      <c r="CK2072" s="76"/>
    </row>
    <row r="2073" spans="2:89" x14ac:dyDescent="0.35">
      <c r="B2073" s="154" t="str">
        <f>B2069</f>
        <v>Product A</v>
      </c>
      <c r="C2073" s="308"/>
      <c r="D2073" s="306" t="s">
        <v>518</v>
      </c>
      <c r="E2073" s="306" t="str">
        <f t="shared" si="2448"/>
        <v>2073 SPLIT-SV-VR</v>
      </c>
      <c r="G2073" s="308"/>
      <c r="H2073" s="12"/>
      <c r="I2073" s="60"/>
      <c r="J2073" s="60"/>
      <c r="K2073" s="53">
        <f t="shared" ref="K2073:P2075" ca="1" si="2452">SUMIF($3:$3,K$2,2073:2073)</f>
        <v>3000000</v>
      </c>
      <c r="L2073" s="53">
        <f t="shared" ca="1" si="2452"/>
        <v>3000000</v>
      </c>
      <c r="M2073" s="53">
        <f t="shared" ca="1" si="2452"/>
        <v>3000000</v>
      </c>
      <c r="N2073" s="53">
        <f t="shared" ca="1" si="2452"/>
        <v>3000000</v>
      </c>
      <c r="O2073" s="53">
        <f t="shared" ca="1" si="2452"/>
        <v>3000000</v>
      </c>
      <c r="P2073" s="53">
        <f t="shared" ca="1" si="2452"/>
        <v>2750000</v>
      </c>
      <c r="R2073" s="13"/>
      <c r="S2073" s="80">
        <f t="shared" ref="S2073" ca="1" si="2453">S2065*S2069</f>
        <v>250000</v>
      </c>
      <c r="T2073" s="80">
        <f t="shared" ref="T2073:AX2073" ca="1" si="2454">T2065*T2069</f>
        <v>250000</v>
      </c>
      <c r="U2073" s="80">
        <f t="shared" ca="1" si="2454"/>
        <v>250000</v>
      </c>
      <c r="V2073" s="80">
        <f t="shared" ca="1" si="2454"/>
        <v>250000</v>
      </c>
      <c r="W2073" s="80">
        <f t="shared" ca="1" si="2454"/>
        <v>250000</v>
      </c>
      <c r="X2073" s="80">
        <f t="shared" ca="1" si="2454"/>
        <v>250000</v>
      </c>
      <c r="Y2073" s="80">
        <f t="shared" ca="1" si="2454"/>
        <v>250000</v>
      </c>
      <c r="Z2073" s="80">
        <f t="shared" ca="1" si="2454"/>
        <v>250000</v>
      </c>
      <c r="AA2073" s="80">
        <f t="shared" ca="1" si="2454"/>
        <v>250000</v>
      </c>
      <c r="AB2073" s="80">
        <f t="shared" ca="1" si="2454"/>
        <v>250000</v>
      </c>
      <c r="AC2073" s="80">
        <f t="shared" ca="1" si="2454"/>
        <v>250000</v>
      </c>
      <c r="AD2073" s="80">
        <f t="shared" ca="1" si="2454"/>
        <v>250000</v>
      </c>
      <c r="AE2073" s="80">
        <f t="shared" ca="1" si="2454"/>
        <v>250000</v>
      </c>
      <c r="AF2073" s="80">
        <f t="shared" ca="1" si="2454"/>
        <v>250000</v>
      </c>
      <c r="AG2073" s="80">
        <f t="shared" ca="1" si="2454"/>
        <v>250000</v>
      </c>
      <c r="AH2073" s="80">
        <f t="shared" ca="1" si="2454"/>
        <v>250000</v>
      </c>
      <c r="AI2073" s="80">
        <f t="shared" ca="1" si="2454"/>
        <v>250000</v>
      </c>
      <c r="AJ2073" s="80">
        <f t="shared" ca="1" si="2454"/>
        <v>250000</v>
      </c>
      <c r="AK2073" s="80">
        <f t="shared" ca="1" si="2454"/>
        <v>250000</v>
      </c>
      <c r="AL2073" s="80">
        <f t="shared" ca="1" si="2454"/>
        <v>250000</v>
      </c>
      <c r="AM2073" s="80">
        <f t="shared" ca="1" si="2454"/>
        <v>250000</v>
      </c>
      <c r="AN2073" s="80">
        <f t="shared" ca="1" si="2454"/>
        <v>250000</v>
      </c>
      <c r="AO2073" s="80">
        <f t="shared" ca="1" si="2454"/>
        <v>250000</v>
      </c>
      <c r="AP2073" s="80">
        <f t="shared" ca="1" si="2454"/>
        <v>250000</v>
      </c>
      <c r="AQ2073" s="80">
        <f t="shared" ca="1" si="2454"/>
        <v>250000</v>
      </c>
      <c r="AR2073" s="80">
        <f t="shared" ca="1" si="2454"/>
        <v>250000</v>
      </c>
      <c r="AS2073" s="80">
        <f t="shared" ca="1" si="2454"/>
        <v>250000</v>
      </c>
      <c r="AT2073" s="80">
        <f t="shared" ca="1" si="2454"/>
        <v>250000</v>
      </c>
      <c r="AU2073" s="80">
        <f t="shared" ca="1" si="2454"/>
        <v>250000</v>
      </c>
      <c r="AV2073" s="80">
        <f t="shared" ca="1" si="2454"/>
        <v>250000</v>
      </c>
      <c r="AW2073" s="80">
        <f t="shared" ca="1" si="2454"/>
        <v>250000</v>
      </c>
      <c r="AX2073" s="80">
        <f t="shared" ca="1" si="2454"/>
        <v>250000</v>
      </c>
      <c r="AY2073" s="80">
        <f t="shared" ref="AY2073:CD2073" ca="1" si="2455">AY2065*AY2069</f>
        <v>250000</v>
      </c>
      <c r="AZ2073" s="80">
        <f t="shared" ca="1" si="2455"/>
        <v>250000</v>
      </c>
      <c r="BA2073" s="80">
        <f t="shared" ca="1" si="2455"/>
        <v>250000</v>
      </c>
      <c r="BB2073" s="80">
        <f t="shared" ca="1" si="2455"/>
        <v>250000</v>
      </c>
      <c r="BC2073" s="80">
        <f t="shared" ca="1" si="2455"/>
        <v>250000</v>
      </c>
      <c r="BD2073" s="80">
        <f t="shared" ca="1" si="2455"/>
        <v>250000</v>
      </c>
      <c r="BE2073" s="80">
        <f t="shared" ca="1" si="2455"/>
        <v>250000</v>
      </c>
      <c r="BF2073" s="80">
        <f t="shared" ca="1" si="2455"/>
        <v>250000</v>
      </c>
      <c r="BG2073" s="80">
        <f t="shared" ca="1" si="2455"/>
        <v>250000</v>
      </c>
      <c r="BH2073" s="80">
        <f t="shared" ca="1" si="2455"/>
        <v>250000</v>
      </c>
      <c r="BI2073" s="80">
        <f t="shared" ca="1" si="2455"/>
        <v>250000</v>
      </c>
      <c r="BJ2073" s="80">
        <f t="shared" ca="1" si="2455"/>
        <v>250000</v>
      </c>
      <c r="BK2073" s="80">
        <f t="shared" ca="1" si="2455"/>
        <v>250000</v>
      </c>
      <c r="BL2073" s="80">
        <f t="shared" ca="1" si="2455"/>
        <v>250000</v>
      </c>
      <c r="BM2073" s="80">
        <f t="shared" ca="1" si="2455"/>
        <v>250000</v>
      </c>
      <c r="BN2073" s="80">
        <f t="shared" ca="1" si="2455"/>
        <v>250000</v>
      </c>
      <c r="BO2073" s="80">
        <f t="shared" ca="1" si="2455"/>
        <v>250000</v>
      </c>
      <c r="BP2073" s="80">
        <f t="shared" ca="1" si="2455"/>
        <v>250000</v>
      </c>
      <c r="BQ2073" s="80">
        <f t="shared" ca="1" si="2455"/>
        <v>250000</v>
      </c>
      <c r="BR2073" s="80">
        <f t="shared" ca="1" si="2455"/>
        <v>250000</v>
      </c>
      <c r="BS2073" s="80">
        <f t="shared" ca="1" si="2455"/>
        <v>250000</v>
      </c>
      <c r="BT2073" s="80">
        <f t="shared" ca="1" si="2455"/>
        <v>250000</v>
      </c>
      <c r="BU2073" s="80">
        <f t="shared" ca="1" si="2455"/>
        <v>250000</v>
      </c>
      <c r="BV2073" s="80">
        <f t="shared" ca="1" si="2455"/>
        <v>250000</v>
      </c>
      <c r="BW2073" s="80">
        <f t="shared" ca="1" si="2455"/>
        <v>250000</v>
      </c>
      <c r="BX2073" s="80">
        <f t="shared" ca="1" si="2455"/>
        <v>250000</v>
      </c>
      <c r="BY2073" s="80">
        <f t="shared" ca="1" si="2455"/>
        <v>250000</v>
      </c>
      <c r="BZ2073" s="80">
        <f t="shared" ca="1" si="2455"/>
        <v>250000</v>
      </c>
      <c r="CA2073" s="80">
        <f t="shared" ca="1" si="2455"/>
        <v>250000</v>
      </c>
      <c r="CB2073" s="80">
        <f t="shared" ca="1" si="2455"/>
        <v>250000</v>
      </c>
      <c r="CC2073" s="80">
        <f t="shared" ca="1" si="2455"/>
        <v>250000</v>
      </c>
      <c r="CD2073" s="80">
        <f t="shared" ca="1" si="2455"/>
        <v>250000</v>
      </c>
      <c r="CE2073" s="80">
        <f t="shared" ref="CE2073:CK2073" ca="1" si="2456">CE2065*CE2069</f>
        <v>250000</v>
      </c>
      <c r="CF2073" s="80">
        <f t="shared" ca="1" si="2456"/>
        <v>250000</v>
      </c>
      <c r="CG2073" s="80">
        <f t="shared" ca="1" si="2456"/>
        <v>250000</v>
      </c>
      <c r="CH2073" s="80">
        <f t="shared" ca="1" si="2456"/>
        <v>250000</v>
      </c>
      <c r="CI2073" s="80">
        <f t="shared" ca="1" si="2456"/>
        <v>250000</v>
      </c>
      <c r="CJ2073" s="80">
        <f t="shared" ca="1" si="2456"/>
        <v>250000</v>
      </c>
      <c r="CK2073" s="80">
        <f t="shared" ca="1" si="2456"/>
        <v>250000</v>
      </c>
    </row>
    <row r="2074" spans="2:89" x14ac:dyDescent="0.35">
      <c r="B2074" s="154" t="str">
        <f>B2070</f>
        <v>Product B</v>
      </c>
      <c r="C2074" s="308"/>
      <c r="D2074" s="306" t="s">
        <v>518</v>
      </c>
      <c r="E2074" s="306" t="str">
        <f t="shared" si="2448"/>
        <v>2074 SPLIT-SV-VR</v>
      </c>
      <c r="G2074" s="308"/>
      <c r="H2074" s="12"/>
      <c r="I2074" s="60"/>
      <c r="J2074" s="60"/>
      <c r="K2074" s="232">
        <f t="shared" ca="1" si="2452"/>
        <v>6000000</v>
      </c>
      <c r="L2074" s="232">
        <f t="shared" ca="1" si="2452"/>
        <v>6000000</v>
      </c>
      <c r="M2074" s="232">
        <f t="shared" ca="1" si="2452"/>
        <v>6000000</v>
      </c>
      <c r="N2074" s="232">
        <f t="shared" ca="1" si="2452"/>
        <v>6000000</v>
      </c>
      <c r="O2074" s="232">
        <f t="shared" ca="1" si="2452"/>
        <v>6000000</v>
      </c>
      <c r="P2074" s="232">
        <f t="shared" ca="1" si="2452"/>
        <v>5500000</v>
      </c>
      <c r="R2074" s="13"/>
      <c r="S2074" s="80">
        <f t="shared" ref="S2074" ca="1" si="2457">S2066*S2070</f>
        <v>500000</v>
      </c>
      <c r="T2074" s="80">
        <f t="shared" ref="T2074:AX2074" ca="1" si="2458">T2066*T2070</f>
        <v>500000</v>
      </c>
      <c r="U2074" s="80">
        <f t="shared" ca="1" si="2458"/>
        <v>500000</v>
      </c>
      <c r="V2074" s="80">
        <f t="shared" ca="1" si="2458"/>
        <v>500000</v>
      </c>
      <c r="W2074" s="80">
        <f t="shared" ca="1" si="2458"/>
        <v>500000</v>
      </c>
      <c r="X2074" s="80">
        <f t="shared" ca="1" si="2458"/>
        <v>500000</v>
      </c>
      <c r="Y2074" s="80">
        <f t="shared" ca="1" si="2458"/>
        <v>500000</v>
      </c>
      <c r="Z2074" s="80">
        <f t="shared" ca="1" si="2458"/>
        <v>500000</v>
      </c>
      <c r="AA2074" s="80">
        <f t="shared" ca="1" si="2458"/>
        <v>500000</v>
      </c>
      <c r="AB2074" s="80">
        <f t="shared" ca="1" si="2458"/>
        <v>500000</v>
      </c>
      <c r="AC2074" s="80">
        <f t="shared" ca="1" si="2458"/>
        <v>500000</v>
      </c>
      <c r="AD2074" s="80">
        <f t="shared" ca="1" si="2458"/>
        <v>500000</v>
      </c>
      <c r="AE2074" s="80">
        <f t="shared" ca="1" si="2458"/>
        <v>500000</v>
      </c>
      <c r="AF2074" s="80">
        <f t="shared" ca="1" si="2458"/>
        <v>500000</v>
      </c>
      <c r="AG2074" s="80">
        <f t="shared" ca="1" si="2458"/>
        <v>500000</v>
      </c>
      <c r="AH2074" s="80">
        <f t="shared" ca="1" si="2458"/>
        <v>500000</v>
      </c>
      <c r="AI2074" s="80">
        <f t="shared" ca="1" si="2458"/>
        <v>500000</v>
      </c>
      <c r="AJ2074" s="80">
        <f t="shared" ca="1" si="2458"/>
        <v>500000</v>
      </c>
      <c r="AK2074" s="80">
        <f t="shared" ca="1" si="2458"/>
        <v>500000</v>
      </c>
      <c r="AL2074" s="80">
        <f t="shared" ca="1" si="2458"/>
        <v>500000</v>
      </c>
      <c r="AM2074" s="80">
        <f t="shared" ca="1" si="2458"/>
        <v>500000</v>
      </c>
      <c r="AN2074" s="80">
        <f t="shared" ca="1" si="2458"/>
        <v>500000</v>
      </c>
      <c r="AO2074" s="80">
        <f t="shared" ca="1" si="2458"/>
        <v>500000</v>
      </c>
      <c r="AP2074" s="80">
        <f t="shared" ca="1" si="2458"/>
        <v>500000</v>
      </c>
      <c r="AQ2074" s="80">
        <f t="shared" ca="1" si="2458"/>
        <v>500000</v>
      </c>
      <c r="AR2074" s="80">
        <f t="shared" ca="1" si="2458"/>
        <v>500000</v>
      </c>
      <c r="AS2074" s="80">
        <f t="shared" ca="1" si="2458"/>
        <v>500000</v>
      </c>
      <c r="AT2074" s="80">
        <f t="shared" ca="1" si="2458"/>
        <v>500000</v>
      </c>
      <c r="AU2074" s="80">
        <f t="shared" ca="1" si="2458"/>
        <v>500000</v>
      </c>
      <c r="AV2074" s="80">
        <f t="shared" ca="1" si="2458"/>
        <v>500000</v>
      </c>
      <c r="AW2074" s="80">
        <f t="shared" ca="1" si="2458"/>
        <v>500000</v>
      </c>
      <c r="AX2074" s="80">
        <f t="shared" ca="1" si="2458"/>
        <v>500000</v>
      </c>
      <c r="AY2074" s="80">
        <f t="shared" ref="AY2074:CD2074" ca="1" si="2459">AY2066*AY2070</f>
        <v>500000</v>
      </c>
      <c r="AZ2074" s="80">
        <f t="shared" ca="1" si="2459"/>
        <v>500000</v>
      </c>
      <c r="BA2074" s="80">
        <f t="shared" ca="1" si="2459"/>
        <v>500000</v>
      </c>
      <c r="BB2074" s="80">
        <f t="shared" ca="1" si="2459"/>
        <v>500000</v>
      </c>
      <c r="BC2074" s="80">
        <f t="shared" ca="1" si="2459"/>
        <v>500000</v>
      </c>
      <c r="BD2074" s="80">
        <f t="shared" ca="1" si="2459"/>
        <v>500000</v>
      </c>
      <c r="BE2074" s="80">
        <f t="shared" ca="1" si="2459"/>
        <v>500000</v>
      </c>
      <c r="BF2074" s="80">
        <f t="shared" ca="1" si="2459"/>
        <v>500000</v>
      </c>
      <c r="BG2074" s="80">
        <f t="shared" ca="1" si="2459"/>
        <v>500000</v>
      </c>
      <c r="BH2074" s="80">
        <f t="shared" ca="1" si="2459"/>
        <v>500000</v>
      </c>
      <c r="BI2074" s="80">
        <f t="shared" ca="1" si="2459"/>
        <v>500000</v>
      </c>
      <c r="BJ2074" s="80">
        <f t="shared" ca="1" si="2459"/>
        <v>500000</v>
      </c>
      <c r="BK2074" s="80">
        <f t="shared" ca="1" si="2459"/>
        <v>500000</v>
      </c>
      <c r="BL2074" s="80">
        <f t="shared" ca="1" si="2459"/>
        <v>500000</v>
      </c>
      <c r="BM2074" s="80">
        <f t="shared" ca="1" si="2459"/>
        <v>500000</v>
      </c>
      <c r="BN2074" s="80">
        <f t="shared" ca="1" si="2459"/>
        <v>500000</v>
      </c>
      <c r="BO2074" s="80">
        <f t="shared" ca="1" si="2459"/>
        <v>500000</v>
      </c>
      <c r="BP2074" s="80">
        <f t="shared" ca="1" si="2459"/>
        <v>500000</v>
      </c>
      <c r="BQ2074" s="80">
        <f t="shared" ca="1" si="2459"/>
        <v>500000</v>
      </c>
      <c r="BR2074" s="80">
        <f t="shared" ca="1" si="2459"/>
        <v>500000</v>
      </c>
      <c r="BS2074" s="80">
        <f t="shared" ca="1" si="2459"/>
        <v>500000</v>
      </c>
      <c r="BT2074" s="80">
        <f t="shared" ca="1" si="2459"/>
        <v>500000</v>
      </c>
      <c r="BU2074" s="80">
        <f t="shared" ca="1" si="2459"/>
        <v>500000</v>
      </c>
      <c r="BV2074" s="80">
        <f t="shared" ca="1" si="2459"/>
        <v>500000</v>
      </c>
      <c r="BW2074" s="80">
        <f t="shared" ca="1" si="2459"/>
        <v>500000</v>
      </c>
      <c r="BX2074" s="80">
        <f t="shared" ca="1" si="2459"/>
        <v>500000</v>
      </c>
      <c r="BY2074" s="80">
        <f t="shared" ca="1" si="2459"/>
        <v>500000</v>
      </c>
      <c r="BZ2074" s="80">
        <f t="shared" ca="1" si="2459"/>
        <v>500000</v>
      </c>
      <c r="CA2074" s="80">
        <f t="shared" ca="1" si="2459"/>
        <v>500000</v>
      </c>
      <c r="CB2074" s="80">
        <f t="shared" ca="1" si="2459"/>
        <v>500000</v>
      </c>
      <c r="CC2074" s="80">
        <f t="shared" ca="1" si="2459"/>
        <v>500000</v>
      </c>
      <c r="CD2074" s="80">
        <f t="shared" ca="1" si="2459"/>
        <v>500000</v>
      </c>
      <c r="CE2074" s="80">
        <f t="shared" ref="CE2074:CK2074" ca="1" si="2460">CE2066*CE2070</f>
        <v>500000</v>
      </c>
      <c r="CF2074" s="80">
        <f t="shared" ca="1" si="2460"/>
        <v>500000</v>
      </c>
      <c r="CG2074" s="80">
        <f t="shared" ca="1" si="2460"/>
        <v>500000</v>
      </c>
      <c r="CH2074" s="80">
        <f t="shared" ca="1" si="2460"/>
        <v>500000</v>
      </c>
      <c r="CI2074" s="80">
        <f t="shared" ca="1" si="2460"/>
        <v>500000</v>
      </c>
      <c r="CJ2074" s="80">
        <f t="shared" ca="1" si="2460"/>
        <v>500000</v>
      </c>
      <c r="CK2074" s="80">
        <f t="shared" ca="1" si="2460"/>
        <v>500000</v>
      </c>
    </row>
    <row r="2075" spans="2:89" x14ac:dyDescent="0.35">
      <c r="B2075" s="123" t="str">
        <f>"Total revenue - "&amp;B2048</f>
        <v>Total revenue - Surgical procedures</v>
      </c>
      <c r="C2075" s="306" t="s">
        <v>198</v>
      </c>
      <c r="D2075" s="306" t="s">
        <v>518</v>
      </c>
      <c r="E2075" s="306" t="str">
        <f t="shared" si="2447"/>
        <v>2075 SPLIT-SV-VR</v>
      </c>
      <c r="G2075" s="306"/>
      <c r="H2075" s="12"/>
      <c r="I2075" s="60"/>
      <c r="J2075" s="60"/>
      <c r="K2075" s="33">
        <f t="shared" ca="1" si="2452"/>
        <v>9000000</v>
      </c>
      <c r="L2075" s="33">
        <f t="shared" ca="1" si="2452"/>
        <v>9000000</v>
      </c>
      <c r="M2075" s="33">
        <f t="shared" ca="1" si="2452"/>
        <v>9000000</v>
      </c>
      <c r="N2075" s="33">
        <f t="shared" ca="1" si="2452"/>
        <v>9000000</v>
      </c>
      <c r="O2075" s="33">
        <f t="shared" ca="1" si="2452"/>
        <v>9000000</v>
      </c>
      <c r="P2075" s="33">
        <f t="shared" ca="1" si="2452"/>
        <v>8250000</v>
      </c>
      <c r="R2075" s="15"/>
      <c r="S2075" s="144">
        <f t="shared" ref="S2075" ca="1" si="2461">SUM(S2073:S2074)</f>
        <v>750000</v>
      </c>
      <c r="T2075" s="144">
        <f t="shared" ref="T2075:AX2075" ca="1" si="2462">SUM(T2073:T2074)</f>
        <v>750000</v>
      </c>
      <c r="U2075" s="144">
        <f t="shared" ca="1" si="2462"/>
        <v>750000</v>
      </c>
      <c r="V2075" s="144">
        <f t="shared" ca="1" si="2462"/>
        <v>750000</v>
      </c>
      <c r="W2075" s="144">
        <f t="shared" ca="1" si="2462"/>
        <v>750000</v>
      </c>
      <c r="X2075" s="144">
        <f t="shared" ca="1" si="2462"/>
        <v>750000</v>
      </c>
      <c r="Y2075" s="144">
        <f t="shared" ca="1" si="2462"/>
        <v>750000</v>
      </c>
      <c r="Z2075" s="144">
        <f t="shared" ca="1" si="2462"/>
        <v>750000</v>
      </c>
      <c r="AA2075" s="144">
        <f t="shared" ca="1" si="2462"/>
        <v>750000</v>
      </c>
      <c r="AB2075" s="144">
        <f t="shared" ca="1" si="2462"/>
        <v>750000</v>
      </c>
      <c r="AC2075" s="144">
        <f t="shared" ca="1" si="2462"/>
        <v>750000</v>
      </c>
      <c r="AD2075" s="144">
        <f t="shared" ca="1" si="2462"/>
        <v>750000</v>
      </c>
      <c r="AE2075" s="144">
        <f t="shared" ca="1" si="2462"/>
        <v>750000</v>
      </c>
      <c r="AF2075" s="144">
        <f t="shared" ca="1" si="2462"/>
        <v>750000</v>
      </c>
      <c r="AG2075" s="144">
        <f t="shared" ca="1" si="2462"/>
        <v>750000</v>
      </c>
      <c r="AH2075" s="144">
        <f t="shared" ca="1" si="2462"/>
        <v>750000</v>
      </c>
      <c r="AI2075" s="144">
        <f t="shared" ca="1" si="2462"/>
        <v>750000</v>
      </c>
      <c r="AJ2075" s="144">
        <f t="shared" ca="1" si="2462"/>
        <v>750000</v>
      </c>
      <c r="AK2075" s="144">
        <f t="shared" ca="1" si="2462"/>
        <v>750000</v>
      </c>
      <c r="AL2075" s="144">
        <f t="shared" ca="1" si="2462"/>
        <v>750000</v>
      </c>
      <c r="AM2075" s="144">
        <f t="shared" ca="1" si="2462"/>
        <v>750000</v>
      </c>
      <c r="AN2075" s="144">
        <f t="shared" ca="1" si="2462"/>
        <v>750000</v>
      </c>
      <c r="AO2075" s="144">
        <f t="shared" ca="1" si="2462"/>
        <v>750000</v>
      </c>
      <c r="AP2075" s="144">
        <f t="shared" ca="1" si="2462"/>
        <v>750000</v>
      </c>
      <c r="AQ2075" s="144">
        <f t="shared" ca="1" si="2462"/>
        <v>750000</v>
      </c>
      <c r="AR2075" s="144">
        <f t="shared" ca="1" si="2462"/>
        <v>750000</v>
      </c>
      <c r="AS2075" s="144">
        <f t="shared" ca="1" si="2462"/>
        <v>750000</v>
      </c>
      <c r="AT2075" s="144">
        <f t="shared" ca="1" si="2462"/>
        <v>750000</v>
      </c>
      <c r="AU2075" s="144">
        <f t="shared" ca="1" si="2462"/>
        <v>750000</v>
      </c>
      <c r="AV2075" s="144">
        <f t="shared" ca="1" si="2462"/>
        <v>750000</v>
      </c>
      <c r="AW2075" s="144">
        <f t="shared" ca="1" si="2462"/>
        <v>750000</v>
      </c>
      <c r="AX2075" s="144">
        <f t="shared" ca="1" si="2462"/>
        <v>750000</v>
      </c>
      <c r="AY2075" s="144">
        <f t="shared" ref="AY2075:CD2075" ca="1" si="2463">SUM(AY2073:AY2074)</f>
        <v>750000</v>
      </c>
      <c r="AZ2075" s="144">
        <f t="shared" ca="1" si="2463"/>
        <v>750000</v>
      </c>
      <c r="BA2075" s="144">
        <f t="shared" ca="1" si="2463"/>
        <v>750000</v>
      </c>
      <c r="BB2075" s="144">
        <f t="shared" ca="1" si="2463"/>
        <v>750000</v>
      </c>
      <c r="BC2075" s="144">
        <f t="shared" ca="1" si="2463"/>
        <v>750000</v>
      </c>
      <c r="BD2075" s="144">
        <f t="shared" ca="1" si="2463"/>
        <v>750000</v>
      </c>
      <c r="BE2075" s="144">
        <f t="shared" ca="1" si="2463"/>
        <v>750000</v>
      </c>
      <c r="BF2075" s="144">
        <f t="shared" ca="1" si="2463"/>
        <v>750000</v>
      </c>
      <c r="BG2075" s="144">
        <f t="shared" ca="1" si="2463"/>
        <v>750000</v>
      </c>
      <c r="BH2075" s="144">
        <f t="shared" ca="1" si="2463"/>
        <v>750000</v>
      </c>
      <c r="BI2075" s="144">
        <f t="shared" ca="1" si="2463"/>
        <v>750000</v>
      </c>
      <c r="BJ2075" s="144">
        <f t="shared" ca="1" si="2463"/>
        <v>750000</v>
      </c>
      <c r="BK2075" s="144">
        <f t="shared" ca="1" si="2463"/>
        <v>750000</v>
      </c>
      <c r="BL2075" s="144">
        <f t="shared" ca="1" si="2463"/>
        <v>750000</v>
      </c>
      <c r="BM2075" s="144">
        <f t="shared" ca="1" si="2463"/>
        <v>750000</v>
      </c>
      <c r="BN2075" s="144">
        <f t="shared" ca="1" si="2463"/>
        <v>750000</v>
      </c>
      <c r="BO2075" s="144">
        <f t="shared" ca="1" si="2463"/>
        <v>750000</v>
      </c>
      <c r="BP2075" s="144">
        <f t="shared" ca="1" si="2463"/>
        <v>750000</v>
      </c>
      <c r="BQ2075" s="144">
        <f t="shared" ca="1" si="2463"/>
        <v>750000</v>
      </c>
      <c r="BR2075" s="144">
        <f t="shared" ca="1" si="2463"/>
        <v>750000</v>
      </c>
      <c r="BS2075" s="144">
        <f t="shared" ca="1" si="2463"/>
        <v>750000</v>
      </c>
      <c r="BT2075" s="144">
        <f t="shared" ca="1" si="2463"/>
        <v>750000</v>
      </c>
      <c r="BU2075" s="144">
        <f t="shared" ca="1" si="2463"/>
        <v>750000</v>
      </c>
      <c r="BV2075" s="144">
        <f t="shared" ca="1" si="2463"/>
        <v>750000</v>
      </c>
      <c r="BW2075" s="144">
        <f t="shared" ca="1" si="2463"/>
        <v>750000</v>
      </c>
      <c r="BX2075" s="144">
        <f t="shared" ca="1" si="2463"/>
        <v>750000</v>
      </c>
      <c r="BY2075" s="144">
        <f t="shared" ca="1" si="2463"/>
        <v>750000</v>
      </c>
      <c r="BZ2075" s="144">
        <f t="shared" ca="1" si="2463"/>
        <v>750000</v>
      </c>
      <c r="CA2075" s="144">
        <f t="shared" ca="1" si="2463"/>
        <v>750000</v>
      </c>
      <c r="CB2075" s="144">
        <f t="shared" ca="1" si="2463"/>
        <v>750000</v>
      </c>
      <c r="CC2075" s="144">
        <f t="shared" ca="1" si="2463"/>
        <v>750000</v>
      </c>
      <c r="CD2075" s="144">
        <f t="shared" ca="1" si="2463"/>
        <v>750000</v>
      </c>
      <c r="CE2075" s="144">
        <f t="shared" ref="CE2075:CK2075" ca="1" si="2464">SUM(CE2073:CE2074)</f>
        <v>750000</v>
      </c>
      <c r="CF2075" s="144">
        <f t="shared" ca="1" si="2464"/>
        <v>750000</v>
      </c>
      <c r="CG2075" s="144">
        <f t="shared" ca="1" si="2464"/>
        <v>750000</v>
      </c>
      <c r="CH2075" s="144">
        <f t="shared" ca="1" si="2464"/>
        <v>750000</v>
      </c>
      <c r="CI2075" s="144">
        <f t="shared" ca="1" si="2464"/>
        <v>750000</v>
      </c>
      <c r="CJ2075" s="144">
        <f t="shared" ca="1" si="2464"/>
        <v>750000</v>
      </c>
      <c r="CK2075" s="144">
        <f t="shared" ca="1" si="2464"/>
        <v>750000</v>
      </c>
    </row>
    <row r="2076" spans="2:89" x14ac:dyDescent="0.35">
      <c r="B2076" s="123"/>
      <c r="C2076" s="306"/>
      <c r="D2076" s="306" t="s">
        <v>518</v>
      </c>
      <c r="E2076" s="306" t="str">
        <f t="shared" ref="E2076" si="2465">ROW()&amp;" "&amp;D2076</f>
        <v>2076 SPLIT-SV-VR</v>
      </c>
      <c r="G2076" s="306"/>
      <c r="H2076" s="12"/>
      <c r="I2076" s="60"/>
      <c r="J2076" s="60"/>
      <c r="K2076" s="33"/>
      <c r="L2076" s="33"/>
      <c r="M2076" s="33"/>
      <c r="N2076" s="33"/>
      <c r="O2076" s="33"/>
      <c r="P2076" s="33"/>
      <c r="R2076" s="15"/>
      <c r="S2076" s="77"/>
      <c r="T2076" s="77"/>
      <c r="U2076" s="77"/>
      <c r="V2076" s="77"/>
      <c r="W2076" s="77"/>
      <c r="X2076" s="77"/>
      <c r="Y2076" s="77"/>
      <c r="Z2076" s="77"/>
      <c r="AA2076" s="77"/>
      <c r="AB2076" s="77"/>
      <c r="AC2076" s="77"/>
      <c r="AD2076" s="77"/>
      <c r="AE2076" s="77"/>
      <c r="AF2076" s="77"/>
      <c r="AG2076" s="77"/>
      <c r="AH2076" s="77"/>
      <c r="AI2076" s="77"/>
      <c r="AJ2076" s="77"/>
      <c r="AK2076" s="77"/>
      <c r="AL2076" s="77"/>
      <c r="AM2076" s="77"/>
      <c r="AN2076" s="77"/>
      <c r="AO2076" s="77"/>
      <c r="AP2076" s="77"/>
      <c r="AQ2076" s="77"/>
      <c r="AR2076" s="77"/>
      <c r="AS2076" s="77"/>
      <c r="AT2076" s="77"/>
      <c r="AU2076" s="77"/>
      <c r="AV2076" s="77"/>
      <c r="AW2076" s="77"/>
      <c r="AX2076" s="77"/>
      <c r="AY2076" s="77"/>
      <c r="AZ2076" s="77"/>
      <c r="BA2076" s="77"/>
      <c r="BB2076" s="77"/>
      <c r="BC2076" s="77"/>
      <c r="BD2076" s="77"/>
      <c r="BE2076" s="77"/>
      <c r="BF2076" s="77"/>
      <c r="BG2076" s="77"/>
      <c r="BH2076" s="77"/>
      <c r="BI2076" s="77"/>
      <c r="BJ2076" s="77"/>
      <c r="BK2076" s="77"/>
      <c r="BL2076" s="77"/>
      <c r="BM2076" s="77"/>
      <c r="BN2076" s="77"/>
      <c r="BO2076" s="77"/>
      <c r="BP2076" s="77"/>
      <c r="BQ2076" s="77"/>
      <c r="BR2076" s="77"/>
      <c r="BS2076" s="77"/>
      <c r="BT2076" s="77"/>
      <c r="BU2076" s="77"/>
      <c r="BV2076" s="77"/>
      <c r="BW2076" s="77"/>
      <c r="BX2076" s="77"/>
      <c r="BY2076" s="77"/>
      <c r="BZ2076" s="77"/>
      <c r="CA2076" s="77"/>
      <c r="CB2076" s="77"/>
      <c r="CC2076" s="77"/>
      <c r="CD2076" s="77"/>
      <c r="CE2076" s="77"/>
      <c r="CF2076" s="77"/>
      <c r="CG2076" s="77"/>
      <c r="CH2076" s="77"/>
      <c r="CI2076" s="77"/>
      <c r="CJ2076" s="77"/>
      <c r="CK2076" s="77"/>
    </row>
    <row r="2077" spans="2:89" x14ac:dyDescent="0.35">
      <c r="B2077" s="95" t="str">
        <f>"COGS/"&amp;B2089&amp;":"</f>
        <v>COGS/procedure:</v>
      </c>
      <c r="C2077" s="308"/>
      <c r="D2077" s="306" t="s">
        <v>518</v>
      </c>
      <c r="E2077" s="306" t="str">
        <f t="shared" ref="E2077:E2084" si="2466">ROW()&amp;" "&amp;D2077</f>
        <v>2077 SPLIT-SV-VR</v>
      </c>
      <c r="G2077" s="308"/>
      <c r="H2077" s="12"/>
      <c r="I2077" s="60"/>
      <c r="J2077" s="60"/>
      <c r="K2077" s="12"/>
      <c r="L2077" s="12"/>
      <c r="M2077" s="12"/>
      <c r="N2077" s="12"/>
      <c r="O2077" s="12"/>
      <c r="P2077" s="12"/>
      <c r="R2077" s="13"/>
      <c r="S2077" s="76"/>
      <c r="T2077" s="76"/>
      <c r="U2077" s="76"/>
      <c r="V2077" s="76"/>
      <c r="W2077" s="76"/>
      <c r="X2077" s="76"/>
      <c r="Y2077" s="76"/>
      <c r="Z2077" s="76"/>
      <c r="AA2077" s="76"/>
      <c r="AB2077" s="76"/>
      <c r="AC2077" s="76"/>
      <c r="AD2077" s="76"/>
      <c r="AE2077" s="76"/>
      <c r="AF2077" s="76"/>
      <c r="AG2077" s="76"/>
      <c r="AH2077" s="76"/>
      <c r="AI2077" s="76"/>
      <c r="AJ2077" s="76"/>
      <c r="AK2077" s="76"/>
      <c r="AL2077" s="76"/>
      <c r="AM2077" s="76"/>
      <c r="AN2077" s="76"/>
      <c r="AO2077" s="76"/>
      <c r="AP2077" s="76"/>
      <c r="AQ2077" s="76"/>
      <c r="AR2077" s="76"/>
      <c r="AS2077" s="76"/>
      <c r="AT2077" s="76"/>
      <c r="AU2077" s="76"/>
      <c r="AV2077" s="76"/>
      <c r="AW2077" s="76"/>
      <c r="AX2077" s="76"/>
      <c r="AY2077" s="76"/>
      <c r="AZ2077" s="76"/>
      <c r="BA2077" s="76"/>
      <c r="BB2077" s="76"/>
      <c r="BC2077" s="76"/>
      <c r="BD2077" s="76"/>
      <c r="BE2077" s="76"/>
      <c r="BF2077" s="76"/>
      <c r="BG2077" s="76"/>
      <c r="BH2077" s="76"/>
      <c r="BI2077" s="76"/>
      <c r="BJ2077" s="76"/>
      <c r="BK2077" s="76"/>
      <c r="BL2077" s="76"/>
      <c r="BM2077" s="76"/>
      <c r="BN2077" s="76"/>
      <c r="BO2077" s="76"/>
      <c r="BP2077" s="76"/>
      <c r="BQ2077" s="76"/>
      <c r="BR2077" s="76"/>
      <c r="BS2077" s="76"/>
      <c r="BT2077" s="76"/>
      <c r="BU2077" s="76"/>
      <c r="BV2077" s="76"/>
      <c r="BW2077" s="76"/>
      <c r="BX2077" s="76"/>
      <c r="BY2077" s="76"/>
      <c r="BZ2077" s="76"/>
      <c r="CA2077" s="76"/>
      <c r="CB2077" s="76"/>
      <c r="CC2077" s="76"/>
      <c r="CD2077" s="76"/>
      <c r="CE2077" s="76"/>
      <c r="CF2077" s="76"/>
      <c r="CG2077" s="76"/>
      <c r="CH2077" s="76"/>
      <c r="CI2077" s="76"/>
      <c r="CJ2077" s="76"/>
      <c r="CK2077" s="76"/>
    </row>
    <row r="2078" spans="2:89" x14ac:dyDescent="0.35">
      <c r="B2078" s="141" t="str">
        <f>B2069</f>
        <v>Product A</v>
      </c>
      <c r="C2078" s="308"/>
      <c r="D2078" s="306" t="s">
        <v>518</v>
      </c>
      <c r="E2078" s="306" t="str">
        <f t="shared" si="2466"/>
        <v>2078 SPLIT-SV-VR</v>
      </c>
      <c r="G2078" s="308"/>
      <c r="H2078" s="12"/>
      <c r="I2078" s="60"/>
      <c r="J2078" s="60"/>
      <c r="K2078" s="61">
        <v>50</v>
      </c>
      <c r="L2078" s="61">
        <v>50</v>
      </c>
      <c r="M2078" s="61">
        <v>50</v>
      </c>
      <c r="N2078" s="61">
        <v>50</v>
      </c>
      <c r="O2078" s="61">
        <v>50</v>
      </c>
      <c r="P2078" s="61">
        <v>50</v>
      </c>
      <c r="R2078" s="67"/>
      <c r="S2078" s="143" cm="1">
        <f t="array" ref="S2078">INDEX($K:$P,ROW(),MATCH(S$3,$K$2:$P$2,0))</f>
        <v>50</v>
      </c>
      <c r="T2078" s="143" cm="1">
        <f t="array" ref="T2078">INDEX($K:$P,ROW(),MATCH(T$3,$K$2:$P$2,0))</f>
        <v>50</v>
      </c>
      <c r="U2078" s="143" cm="1">
        <f t="array" ref="U2078">INDEX($K:$P,ROW(),MATCH(U$3,$K$2:$P$2,0))</f>
        <v>50</v>
      </c>
      <c r="V2078" s="143" cm="1">
        <f t="array" ref="V2078">INDEX($K:$P,ROW(),MATCH(V$3,$K$2:$P$2,0))</f>
        <v>50</v>
      </c>
      <c r="W2078" s="143" cm="1">
        <f t="array" ref="W2078">INDEX($K:$P,ROW(),MATCH(W$3,$K$2:$P$2,0))</f>
        <v>50</v>
      </c>
      <c r="X2078" s="143" cm="1">
        <f t="array" ref="X2078">INDEX($K:$P,ROW(),MATCH(X$3,$K$2:$P$2,0))</f>
        <v>50</v>
      </c>
      <c r="Y2078" s="143" cm="1">
        <f t="array" ref="Y2078">INDEX($K:$P,ROW(),MATCH(Y$3,$K$2:$P$2,0))</f>
        <v>50</v>
      </c>
      <c r="Z2078" s="143" cm="1">
        <f t="array" ref="Z2078">INDEX($K:$P,ROW(),MATCH(Z$3,$K$2:$P$2,0))</f>
        <v>50</v>
      </c>
      <c r="AA2078" s="143" cm="1">
        <f t="array" ref="AA2078">INDEX($K:$P,ROW(),MATCH(AA$3,$K$2:$P$2,0))</f>
        <v>50</v>
      </c>
      <c r="AB2078" s="143" cm="1">
        <f t="array" ref="AB2078">INDEX($K:$P,ROW(),MATCH(AB$3,$K$2:$P$2,0))</f>
        <v>50</v>
      </c>
      <c r="AC2078" s="143" cm="1">
        <f t="array" ref="AC2078">INDEX($K:$P,ROW(),MATCH(AC$3,$K$2:$P$2,0))</f>
        <v>50</v>
      </c>
      <c r="AD2078" s="143" cm="1">
        <f t="array" ref="AD2078">INDEX($K:$P,ROW(),MATCH(AD$3,$K$2:$P$2,0))</f>
        <v>50</v>
      </c>
      <c r="AE2078" s="143" cm="1">
        <f t="array" ref="AE2078">INDEX($K:$P,ROW(),MATCH(AE$3,$K$2:$P$2,0))</f>
        <v>50</v>
      </c>
      <c r="AF2078" s="143" cm="1">
        <f t="array" ref="AF2078">INDEX($K:$P,ROW(),MATCH(AF$3,$K$2:$P$2,0))</f>
        <v>50</v>
      </c>
      <c r="AG2078" s="143" cm="1">
        <f t="array" ref="AG2078">INDEX($K:$P,ROW(),MATCH(AG$3,$K$2:$P$2,0))</f>
        <v>50</v>
      </c>
      <c r="AH2078" s="143" cm="1">
        <f t="array" ref="AH2078">INDEX($K:$P,ROW(),MATCH(AH$3,$K$2:$P$2,0))</f>
        <v>50</v>
      </c>
      <c r="AI2078" s="143" cm="1">
        <f t="array" ref="AI2078">INDEX($K:$P,ROW(),MATCH(AI$3,$K$2:$P$2,0))</f>
        <v>50</v>
      </c>
      <c r="AJ2078" s="143" cm="1">
        <f t="array" ref="AJ2078">INDEX($K:$P,ROW(),MATCH(AJ$3,$K$2:$P$2,0))</f>
        <v>50</v>
      </c>
      <c r="AK2078" s="143" cm="1">
        <f t="array" ref="AK2078">INDEX($K:$P,ROW(),MATCH(AK$3,$K$2:$P$2,0))</f>
        <v>50</v>
      </c>
      <c r="AL2078" s="143" cm="1">
        <f t="array" ref="AL2078">INDEX($K:$P,ROW(),MATCH(AL$3,$K$2:$P$2,0))</f>
        <v>50</v>
      </c>
      <c r="AM2078" s="143" cm="1">
        <f t="array" ref="AM2078">INDEX($K:$P,ROW(),MATCH(AM$3,$K$2:$P$2,0))</f>
        <v>50</v>
      </c>
      <c r="AN2078" s="143" cm="1">
        <f t="array" ref="AN2078">INDEX($K:$P,ROW(),MATCH(AN$3,$K$2:$P$2,0))</f>
        <v>50</v>
      </c>
      <c r="AO2078" s="143" cm="1">
        <f t="array" ref="AO2078">INDEX($K:$P,ROW(),MATCH(AO$3,$K$2:$P$2,0))</f>
        <v>50</v>
      </c>
      <c r="AP2078" s="143" cm="1">
        <f t="array" ref="AP2078">INDEX($K:$P,ROW(),MATCH(AP$3,$K$2:$P$2,0))</f>
        <v>50</v>
      </c>
      <c r="AQ2078" s="143" cm="1">
        <f t="array" ref="AQ2078">INDEX($K:$P,ROW(),MATCH(AQ$3,$K$2:$P$2,0))</f>
        <v>50</v>
      </c>
      <c r="AR2078" s="143" cm="1">
        <f t="array" ref="AR2078">INDEX($K:$P,ROW(),MATCH(AR$3,$K$2:$P$2,0))</f>
        <v>50</v>
      </c>
      <c r="AS2078" s="143" cm="1">
        <f t="array" ref="AS2078">INDEX($K:$P,ROW(),MATCH(AS$3,$K$2:$P$2,0))</f>
        <v>50</v>
      </c>
      <c r="AT2078" s="143" cm="1">
        <f t="array" ref="AT2078">INDEX($K:$P,ROW(),MATCH(AT$3,$K$2:$P$2,0))</f>
        <v>50</v>
      </c>
      <c r="AU2078" s="143" cm="1">
        <f t="array" ref="AU2078">INDEX($K:$P,ROW(),MATCH(AU$3,$K$2:$P$2,0))</f>
        <v>50</v>
      </c>
      <c r="AV2078" s="143" cm="1">
        <f t="array" ref="AV2078">INDEX($K:$P,ROW(),MATCH(AV$3,$K$2:$P$2,0))</f>
        <v>50</v>
      </c>
      <c r="AW2078" s="143" cm="1">
        <f t="array" ref="AW2078">INDEX($K:$P,ROW(),MATCH(AW$3,$K$2:$P$2,0))</f>
        <v>50</v>
      </c>
      <c r="AX2078" s="143" cm="1">
        <f t="array" ref="AX2078">INDEX($K:$P,ROW(),MATCH(AX$3,$K$2:$P$2,0))</f>
        <v>50</v>
      </c>
      <c r="AY2078" s="143" cm="1">
        <f t="array" ref="AY2078">INDEX($K:$P,ROW(),MATCH(AY$3,$K$2:$P$2,0))</f>
        <v>50</v>
      </c>
      <c r="AZ2078" s="143" cm="1">
        <f t="array" ref="AZ2078">INDEX($K:$P,ROW(),MATCH(AZ$3,$K$2:$P$2,0))</f>
        <v>50</v>
      </c>
      <c r="BA2078" s="143" cm="1">
        <f t="array" ref="BA2078">INDEX($K:$P,ROW(),MATCH(BA$3,$K$2:$P$2,0))</f>
        <v>50</v>
      </c>
      <c r="BB2078" s="143" cm="1">
        <f t="array" ref="BB2078">INDEX($K:$P,ROW(),MATCH(BB$3,$K$2:$P$2,0))</f>
        <v>50</v>
      </c>
      <c r="BC2078" s="143" cm="1">
        <f t="array" ref="BC2078">INDEX($K:$P,ROW(),MATCH(BC$3,$K$2:$P$2,0))</f>
        <v>50</v>
      </c>
      <c r="BD2078" s="143" cm="1">
        <f t="array" ref="BD2078">INDEX($K:$P,ROW(),MATCH(BD$3,$K$2:$P$2,0))</f>
        <v>50</v>
      </c>
      <c r="BE2078" s="143" cm="1">
        <f t="array" ref="BE2078">INDEX($K:$P,ROW(),MATCH(BE$3,$K$2:$P$2,0))</f>
        <v>50</v>
      </c>
      <c r="BF2078" s="143" cm="1">
        <f t="array" ref="BF2078">INDEX($K:$P,ROW(),MATCH(BF$3,$K$2:$P$2,0))</f>
        <v>50</v>
      </c>
      <c r="BG2078" s="143" cm="1">
        <f t="array" ref="BG2078">INDEX($K:$P,ROW(),MATCH(BG$3,$K$2:$P$2,0))</f>
        <v>50</v>
      </c>
      <c r="BH2078" s="143" cm="1">
        <f t="array" ref="BH2078">INDEX($K:$P,ROW(),MATCH(BH$3,$K$2:$P$2,0))</f>
        <v>50</v>
      </c>
      <c r="BI2078" s="143" cm="1">
        <f t="array" ref="BI2078">INDEX($K:$P,ROW(),MATCH(BI$3,$K$2:$P$2,0))</f>
        <v>50</v>
      </c>
      <c r="BJ2078" s="143" cm="1">
        <f t="array" ref="BJ2078">INDEX($K:$P,ROW(),MATCH(BJ$3,$K$2:$P$2,0))</f>
        <v>50</v>
      </c>
      <c r="BK2078" s="143" cm="1">
        <f t="array" ref="BK2078">INDEX($K:$P,ROW(),MATCH(BK$3,$K$2:$P$2,0))</f>
        <v>50</v>
      </c>
      <c r="BL2078" s="143" cm="1">
        <f t="array" ref="BL2078">INDEX($K:$P,ROW(),MATCH(BL$3,$K$2:$P$2,0))</f>
        <v>50</v>
      </c>
      <c r="BM2078" s="143" cm="1">
        <f t="array" ref="BM2078">INDEX($K:$P,ROW(),MATCH(BM$3,$K$2:$P$2,0))</f>
        <v>50</v>
      </c>
      <c r="BN2078" s="143" cm="1">
        <f t="array" ref="BN2078">INDEX($K:$P,ROW(),MATCH(BN$3,$K$2:$P$2,0))</f>
        <v>50</v>
      </c>
      <c r="BO2078" s="143" cm="1">
        <f t="array" ref="BO2078">INDEX($K:$P,ROW(),MATCH(BO$3,$K$2:$P$2,0))</f>
        <v>50</v>
      </c>
      <c r="BP2078" s="143" cm="1">
        <f t="array" ref="BP2078">INDEX($K:$P,ROW(),MATCH(BP$3,$K$2:$P$2,0))</f>
        <v>50</v>
      </c>
      <c r="BQ2078" s="143" cm="1">
        <f t="array" ref="BQ2078">INDEX($K:$P,ROW(),MATCH(BQ$3,$K$2:$P$2,0))</f>
        <v>50</v>
      </c>
      <c r="BR2078" s="143" cm="1">
        <f t="array" ref="BR2078">INDEX($K:$P,ROW(),MATCH(BR$3,$K$2:$P$2,0))</f>
        <v>50</v>
      </c>
      <c r="BS2078" s="143" cm="1">
        <f t="array" ref="BS2078">INDEX($K:$P,ROW(),MATCH(BS$3,$K$2:$P$2,0))</f>
        <v>50</v>
      </c>
      <c r="BT2078" s="143" cm="1">
        <f t="array" ref="BT2078">INDEX($K:$P,ROW(),MATCH(BT$3,$K$2:$P$2,0))</f>
        <v>50</v>
      </c>
      <c r="BU2078" s="143" cm="1">
        <f t="array" ref="BU2078">INDEX($K:$P,ROW(),MATCH(BU$3,$K$2:$P$2,0))</f>
        <v>50</v>
      </c>
      <c r="BV2078" s="143" cm="1">
        <f t="array" ref="BV2078">INDEX($K:$P,ROW(),MATCH(BV$3,$K$2:$P$2,0))</f>
        <v>50</v>
      </c>
      <c r="BW2078" s="143" cm="1">
        <f t="array" ref="BW2078">INDEX($K:$P,ROW(),MATCH(BW$3,$K$2:$P$2,0))</f>
        <v>50</v>
      </c>
      <c r="BX2078" s="143" cm="1">
        <f t="array" ref="BX2078">INDEX($K:$P,ROW(),MATCH(BX$3,$K$2:$P$2,0))</f>
        <v>50</v>
      </c>
      <c r="BY2078" s="143" cm="1">
        <f t="array" ref="BY2078">INDEX($K:$P,ROW(),MATCH(BY$3,$K$2:$P$2,0))</f>
        <v>50</v>
      </c>
      <c r="BZ2078" s="143" cm="1">
        <f t="array" ref="BZ2078">INDEX($K:$P,ROW(),MATCH(BZ$3,$K$2:$P$2,0))</f>
        <v>50</v>
      </c>
      <c r="CA2078" s="143" cm="1">
        <f t="array" ref="CA2078">INDEX($K:$P,ROW(),MATCH(CA$3,$K$2:$P$2,0))</f>
        <v>50</v>
      </c>
      <c r="CB2078" s="143" cm="1">
        <f t="array" ref="CB2078">INDEX($K:$P,ROW(),MATCH(CB$3,$K$2:$P$2,0))</f>
        <v>50</v>
      </c>
      <c r="CC2078" s="143" cm="1">
        <f t="array" ref="CC2078">INDEX($K:$P,ROW(),MATCH(CC$3,$K$2:$P$2,0))</f>
        <v>50</v>
      </c>
      <c r="CD2078" s="143" cm="1">
        <f t="array" ref="CD2078">INDEX($K:$P,ROW(),MATCH(CD$3,$K$2:$P$2,0))</f>
        <v>50</v>
      </c>
      <c r="CE2078" s="143" cm="1">
        <f t="array" ref="CE2078">INDEX($K:$P,ROW(),MATCH(CE$3,$K$2:$P$2,0))</f>
        <v>50</v>
      </c>
      <c r="CF2078" s="143" cm="1">
        <f t="array" ref="CF2078">INDEX($K:$P,ROW(),MATCH(CF$3,$K$2:$P$2,0))</f>
        <v>50</v>
      </c>
      <c r="CG2078" s="143" cm="1">
        <f t="array" ref="CG2078">INDEX($K:$P,ROW(),MATCH(CG$3,$K$2:$P$2,0))</f>
        <v>50</v>
      </c>
      <c r="CH2078" s="143" cm="1">
        <f t="array" ref="CH2078">INDEX($K:$P,ROW(),MATCH(CH$3,$K$2:$P$2,0))</f>
        <v>50</v>
      </c>
      <c r="CI2078" s="143" cm="1">
        <f t="array" ref="CI2078">INDEX($K:$P,ROW(),MATCH(CI$3,$K$2:$P$2,0))</f>
        <v>50</v>
      </c>
      <c r="CJ2078" s="143" cm="1">
        <f t="array" ref="CJ2078">INDEX($K:$P,ROW(),MATCH(CJ$3,$K$2:$P$2,0))</f>
        <v>50</v>
      </c>
      <c r="CK2078" s="143" cm="1">
        <f t="array" ref="CK2078">INDEX($K:$P,ROW(),MATCH(CK$3,$K$2:$P$2,0))</f>
        <v>50</v>
      </c>
    </row>
    <row r="2079" spans="2:89" x14ac:dyDescent="0.35">
      <c r="B2079" s="141" t="str">
        <f>B2070</f>
        <v>Product B</v>
      </c>
      <c r="C2079" s="308"/>
      <c r="D2079" s="306" t="s">
        <v>518</v>
      </c>
      <c r="E2079" s="306" t="str">
        <f t="shared" si="2466"/>
        <v>2079 SPLIT-SV-VR</v>
      </c>
      <c r="G2079" s="308"/>
      <c r="H2079" s="12"/>
      <c r="I2079" s="60"/>
      <c r="J2079" s="60"/>
      <c r="K2079" s="61">
        <v>100</v>
      </c>
      <c r="L2079" s="61">
        <v>100</v>
      </c>
      <c r="M2079" s="61">
        <v>100</v>
      </c>
      <c r="N2079" s="61">
        <v>100</v>
      </c>
      <c r="O2079" s="61">
        <v>100</v>
      </c>
      <c r="P2079" s="61">
        <v>100</v>
      </c>
      <c r="R2079" s="13"/>
      <c r="S2079" s="143" cm="1">
        <f t="array" ref="S2079">INDEX($K:$P,ROW(),MATCH(S$3,$K$2:$P$2,0))</f>
        <v>100</v>
      </c>
      <c r="T2079" s="143" cm="1">
        <f t="array" ref="T2079">INDEX($K:$P,ROW(),MATCH(T$3,$K$2:$P$2,0))</f>
        <v>100</v>
      </c>
      <c r="U2079" s="143" cm="1">
        <f t="array" ref="U2079">INDEX($K:$P,ROW(),MATCH(U$3,$K$2:$P$2,0))</f>
        <v>100</v>
      </c>
      <c r="V2079" s="143" cm="1">
        <f t="array" ref="V2079">INDEX($K:$P,ROW(),MATCH(V$3,$K$2:$P$2,0))</f>
        <v>100</v>
      </c>
      <c r="W2079" s="143" cm="1">
        <f t="array" ref="W2079">INDEX($K:$P,ROW(),MATCH(W$3,$K$2:$P$2,0))</f>
        <v>100</v>
      </c>
      <c r="X2079" s="143" cm="1">
        <f t="array" ref="X2079">INDEX($K:$P,ROW(),MATCH(X$3,$K$2:$P$2,0))</f>
        <v>100</v>
      </c>
      <c r="Y2079" s="143" cm="1">
        <f t="array" ref="Y2079">INDEX($K:$P,ROW(),MATCH(Y$3,$K$2:$P$2,0))</f>
        <v>100</v>
      </c>
      <c r="Z2079" s="143" cm="1">
        <f t="array" ref="Z2079">INDEX($K:$P,ROW(),MATCH(Z$3,$K$2:$P$2,0))</f>
        <v>100</v>
      </c>
      <c r="AA2079" s="143" cm="1">
        <f t="array" ref="AA2079">INDEX($K:$P,ROW(),MATCH(AA$3,$K$2:$P$2,0))</f>
        <v>100</v>
      </c>
      <c r="AB2079" s="143" cm="1">
        <f t="array" ref="AB2079">INDEX($K:$P,ROW(),MATCH(AB$3,$K$2:$P$2,0))</f>
        <v>100</v>
      </c>
      <c r="AC2079" s="143" cm="1">
        <f t="array" ref="AC2079">INDEX($K:$P,ROW(),MATCH(AC$3,$K$2:$P$2,0))</f>
        <v>100</v>
      </c>
      <c r="AD2079" s="143" cm="1">
        <f t="array" ref="AD2079">INDEX($K:$P,ROW(),MATCH(AD$3,$K$2:$P$2,0))</f>
        <v>100</v>
      </c>
      <c r="AE2079" s="143" cm="1">
        <f t="array" ref="AE2079">INDEX($K:$P,ROW(),MATCH(AE$3,$K$2:$P$2,0))</f>
        <v>100</v>
      </c>
      <c r="AF2079" s="143" cm="1">
        <f t="array" ref="AF2079">INDEX($K:$P,ROW(),MATCH(AF$3,$K$2:$P$2,0))</f>
        <v>100</v>
      </c>
      <c r="AG2079" s="143" cm="1">
        <f t="array" ref="AG2079">INDEX($K:$P,ROW(),MATCH(AG$3,$K$2:$P$2,0))</f>
        <v>100</v>
      </c>
      <c r="AH2079" s="143" cm="1">
        <f t="array" ref="AH2079">INDEX($K:$P,ROW(),MATCH(AH$3,$K$2:$P$2,0))</f>
        <v>100</v>
      </c>
      <c r="AI2079" s="143" cm="1">
        <f t="array" ref="AI2079">INDEX($K:$P,ROW(),MATCH(AI$3,$K$2:$P$2,0))</f>
        <v>100</v>
      </c>
      <c r="AJ2079" s="143" cm="1">
        <f t="array" ref="AJ2079">INDEX($K:$P,ROW(),MATCH(AJ$3,$K$2:$P$2,0))</f>
        <v>100</v>
      </c>
      <c r="AK2079" s="143" cm="1">
        <f t="array" ref="AK2079">INDEX($K:$P,ROW(),MATCH(AK$3,$K$2:$P$2,0))</f>
        <v>100</v>
      </c>
      <c r="AL2079" s="143" cm="1">
        <f t="array" ref="AL2079">INDEX($K:$P,ROW(),MATCH(AL$3,$K$2:$P$2,0))</f>
        <v>100</v>
      </c>
      <c r="AM2079" s="143" cm="1">
        <f t="array" ref="AM2079">INDEX($K:$P,ROW(),MATCH(AM$3,$K$2:$P$2,0))</f>
        <v>100</v>
      </c>
      <c r="AN2079" s="143" cm="1">
        <f t="array" ref="AN2079">INDEX($K:$P,ROW(),MATCH(AN$3,$K$2:$P$2,0))</f>
        <v>100</v>
      </c>
      <c r="AO2079" s="143" cm="1">
        <f t="array" ref="AO2079">INDEX($K:$P,ROW(),MATCH(AO$3,$K$2:$P$2,0))</f>
        <v>100</v>
      </c>
      <c r="AP2079" s="143" cm="1">
        <f t="array" ref="AP2079">INDEX($K:$P,ROW(),MATCH(AP$3,$K$2:$P$2,0))</f>
        <v>100</v>
      </c>
      <c r="AQ2079" s="143" cm="1">
        <f t="array" ref="AQ2079">INDEX($K:$P,ROW(),MATCH(AQ$3,$K$2:$P$2,0))</f>
        <v>100</v>
      </c>
      <c r="AR2079" s="143" cm="1">
        <f t="array" ref="AR2079">INDEX($K:$P,ROW(),MATCH(AR$3,$K$2:$P$2,0))</f>
        <v>100</v>
      </c>
      <c r="AS2079" s="143" cm="1">
        <f t="array" ref="AS2079">INDEX($K:$P,ROW(),MATCH(AS$3,$K$2:$P$2,0))</f>
        <v>100</v>
      </c>
      <c r="AT2079" s="143" cm="1">
        <f t="array" ref="AT2079">INDEX($K:$P,ROW(),MATCH(AT$3,$K$2:$P$2,0))</f>
        <v>100</v>
      </c>
      <c r="AU2079" s="143" cm="1">
        <f t="array" ref="AU2079">INDEX($K:$P,ROW(),MATCH(AU$3,$K$2:$P$2,0))</f>
        <v>100</v>
      </c>
      <c r="AV2079" s="143" cm="1">
        <f t="array" ref="AV2079">INDEX($K:$P,ROW(),MATCH(AV$3,$K$2:$P$2,0))</f>
        <v>100</v>
      </c>
      <c r="AW2079" s="143" cm="1">
        <f t="array" ref="AW2079">INDEX($K:$P,ROW(),MATCH(AW$3,$K$2:$P$2,0))</f>
        <v>100</v>
      </c>
      <c r="AX2079" s="143" cm="1">
        <f t="array" ref="AX2079">INDEX($K:$P,ROW(),MATCH(AX$3,$K$2:$P$2,0))</f>
        <v>100</v>
      </c>
      <c r="AY2079" s="143" cm="1">
        <f t="array" ref="AY2079">INDEX($K:$P,ROW(),MATCH(AY$3,$K$2:$P$2,0))</f>
        <v>100</v>
      </c>
      <c r="AZ2079" s="143" cm="1">
        <f t="array" ref="AZ2079">INDEX($K:$P,ROW(),MATCH(AZ$3,$K$2:$P$2,0))</f>
        <v>100</v>
      </c>
      <c r="BA2079" s="143" cm="1">
        <f t="array" ref="BA2079">INDEX($K:$P,ROW(),MATCH(BA$3,$K$2:$P$2,0))</f>
        <v>100</v>
      </c>
      <c r="BB2079" s="143" cm="1">
        <f t="array" ref="BB2079">INDEX($K:$P,ROW(),MATCH(BB$3,$K$2:$P$2,0))</f>
        <v>100</v>
      </c>
      <c r="BC2079" s="143" cm="1">
        <f t="array" ref="BC2079">INDEX($K:$P,ROW(),MATCH(BC$3,$K$2:$P$2,0))</f>
        <v>100</v>
      </c>
      <c r="BD2079" s="143" cm="1">
        <f t="array" ref="BD2079">INDEX($K:$P,ROW(),MATCH(BD$3,$K$2:$P$2,0))</f>
        <v>100</v>
      </c>
      <c r="BE2079" s="143" cm="1">
        <f t="array" ref="BE2079">INDEX($K:$P,ROW(),MATCH(BE$3,$K$2:$P$2,0))</f>
        <v>100</v>
      </c>
      <c r="BF2079" s="143" cm="1">
        <f t="array" ref="BF2079">INDEX($K:$P,ROW(),MATCH(BF$3,$K$2:$P$2,0))</f>
        <v>100</v>
      </c>
      <c r="BG2079" s="143" cm="1">
        <f t="array" ref="BG2079">INDEX($K:$P,ROW(),MATCH(BG$3,$K$2:$P$2,0))</f>
        <v>100</v>
      </c>
      <c r="BH2079" s="143" cm="1">
        <f t="array" ref="BH2079">INDEX($K:$P,ROW(),MATCH(BH$3,$K$2:$P$2,0))</f>
        <v>100</v>
      </c>
      <c r="BI2079" s="143" cm="1">
        <f t="array" ref="BI2079">INDEX($K:$P,ROW(),MATCH(BI$3,$K$2:$P$2,0))</f>
        <v>100</v>
      </c>
      <c r="BJ2079" s="143" cm="1">
        <f t="array" ref="BJ2079">INDEX($K:$P,ROW(),MATCH(BJ$3,$K$2:$P$2,0))</f>
        <v>100</v>
      </c>
      <c r="BK2079" s="143" cm="1">
        <f t="array" ref="BK2079">INDEX($K:$P,ROW(),MATCH(BK$3,$K$2:$P$2,0))</f>
        <v>100</v>
      </c>
      <c r="BL2079" s="143" cm="1">
        <f t="array" ref="BL2079">INDEX($K:$P,ROW(),MATCH(BL$3,$K$2:$P$2,0))</f>
        <v>100</v>
      </c>
      <c r="BM2079" s="143" cm="1">
        <f t="array" ref="BM2079">INDEX($K:$P,ROW(),MATCH(BM$3,$K$2:$P$2,0))</f>
        <v>100</v>
      </c>
      <c r="BN2079" s="143" cm="1">
        <f t="array" ref="BN2079">INDEX($K:$P,ROW(),MATCH(BN$3,$K$2:$P$2,0))</f>
        <v>100</v>
      </c>
      <c r="BO2079" s="143" cm="1">
        <f t="array" ref="BO2079">INDEX($K:$P,ROW(),MATCH(BO$3,$K$2:$P$2,0))</f>
        <v>100</v>
      </c>
      <c r="BP2079" s="143" cm="1">
        <f t="array" ref="BP2079">INDEX($K:$P,ROW(),MATCH(BP$3,$K$2:$P$2,0))</f>
        <v>100</v>
      </c>
      <c r="BQ2079" s="143" cm="1">
        <f t="array" ref="BQ2079">INDEX($K:$P,ROW(),MATCH(BQ$3,$K$2:$P$2,0))</f>
        <v>100</v>
      </c>
      <c r="BR2079" s="143" cm="1">
        <f t="array" ref="BR2079">INDEX($K:$P,ROW(),MATCH(BR$3,$K$2:$P$2,0))</f>
        <v>100</v>
      </c>
      <c r="BS2079" s="143" cm="1">
        <f t="array" ref="BS2079">INDEX($K:$P,ROW(),MATCH(BS$3,$K$2:$P$2,0))</f>
        <v>100</v>
      </c>
      <c r="BT2079" s="143" cm="1">
        <f t="array" ref="BT2079">INDEX($K:$P,ROW(),MATCH(BT$3,$K$2:$P$2,0))</f>
        <v>100</v>
      </c>
      <c r="BU2079" s="143" cm="1">
        <f t="array" ref="BU2079">INDEX($K:$P,ROW(),MATCH(BU$3,$K$2:$P$2,0))</f>
        <v>100</v>
      </c>
      <c r="BV2079" s="143" cm="1">
        <f t="array" ref="BV2079">INDEX($K:$P,ROW(),MATCH(BV$3,$K$2:$P$2,0))</f>
        <v>100</v>
      </c>
      <c r="BW2079" s="143" cm="1">
        <f t="array" ref="BW2079">INDEX($K:$P,ROW(),MATCH(BW$3,$K$2:$P$2,0))</f>
        <v>100</v>
      </c>
      <c r="BX2079" s="143" cm="1">
        <f t="array" ref="BX2079">INDEX($K:$P,ROW(),MATCH(BX$3,$K$2:$P$2,0))</f>
        <v>100</v>
      </c>
      <c r="BY2079" s="143" cm="1">
        <f t="array" ref="BY2079">INDEX($K:$P,ROW(),MATCH(BY$3,$K$2:$P$2,0))</f>
        <v>100</v>
      </c>
      <c r="BZ2079" s="143" cm="1">
        <f t="array" ref="BZ2079">INDEX($K:$P,ROW(),MATCH(BZ$3,$K$2:$P$2,0))</f>
        <v>100</v>
      </c>
      <c r="CA2079" s="143" cm="1">
        <f t="array" ref="CA2079">INDEX($K:$P,ROW(),MATCH(CA$3,$K$2:$P$2,0))</f>
        <v>100</v>
      </c>
      <c r="CB2079" s="143" cm="1">
        <f t="array" ref="CB2079">INDEX($K:$P,ROW(),MATCH(CB$3,$K$2:$P$2,0))</f>
        <v>100</v>
      </c>
      <c r="CC2079" s="143" cm="1">
        <f t="array" ref="CC2079">INDEX($K:$P,ROW(),MATCH(CC$3,$K$2:$P$2,0))</f>
        <v>100</v>
      </c>
      <c r="CD2079" s="143" cm="1">
        <f t="array" ref="CD2079">INDEX($K:$P,ROW(),MATCH(CD$3,$K$2:$P$2,0))</f>
        <v>100</v>
      </c>
      <c r="CE2079" s="143" cm="1">
        <f t="array" ref="CE2079">INDEX($K:$P,ROW(),MATCH(CE$3,$K$2:$P$2,0))</f>
        <v>100</v>
      </c>
      <c r="CF2079" s="143" cm="1">
        <f t="array" ref="CF2079">INDEX($K:$P,ROW(),MATCH(CF$3,$K$2:$P$2,0))</f>
        <v>100</v>
      </c>
      <c r="CG2079" s="143" cm="1">
        <f t="array" ref="CG2079">INDEX($K:$P,ROW(),MATCH(CG$3,$K$2:$P$2,0))</f>
        <v>100</v>
      </c>
      <c r="CH2079" s="143" cm="1">
        <f t="array" ref="CH2079">INDEX($K:$P,ROW(),MATCH(CH$3,$K$2:$P$2,0))</f>
        <v>100</v>
      </c>
      <c r="CI2079" s="143" cm="1">
        <f t="array" ref="CI2079">INDEX($K:$P,ROW(),MATCH(CI$3,$K$2:$P$2,0))</f>
        <v>100</v>
      </c>
      <c r="CJ2079" s="143" cm="1">
        <f t="array" ref="CJ2079">INDEX($K:$P,ROW(),MATCH(CJ$3,$K$2:$P$2,0))</f>
        <v>100</v>
      </c>
      <c r="CK2079" s="143" cm="1">
        <f t="array" ref="CK2079">INDEX($K:$P,ROW(),MATCH(CK$3,$K$2:$P$2,0))</f>
        <v>100</v>
      </c>
    </row>
    <row r="2080" spans="2:89" x14ac:dyDescent="0.35">
      <c r="B2080" s="95"/>
      <c r="C2080" s="308"/>
      <c r="D2080" s="306" t="s">
        <v>518</v>
      </c>
      <c r="E2080" s="306" t="str">
        <f t="shared" si="2466"/>
        <v>2080 SPLIT-SV-VR</v>
      </c>
      <c r="G2080" s="308"/>
      <c r="H2080" s="12"/>
      <c r="I2080" s="60"/>
      <c r="J2080" s="60"/>
      <c r="K2080" s="12"/>
      <c r="L2080" s="12"/>
      <c r="M2080" s="12"/>
      <c r="N2080" s="12"/>
      <c r="O2080" s="12"/>
      <c r="P2080" s="12"/>
      <c r="R2080" s="13"/>
      <c r="S2080" s="76"/>
      <c r="T2080" s="76"/>
      <c r="U2080" s="76"/>
      <c r="V2080" s="76"/>
      <c r="W2080" s="76"/>
      <c r="X2080" s="76"/>
      <c r="Y2080" s="76"/>
      <c r="Z2080" s="76"/>
      <c r="AA2080" s="76"/>
      <c r="AB2080" s="76"/>
      <c r="AC2080" s="76"/>
      <c r="AD2080" s="76"/>
      <c r="AE2080" s="76"/>
      <c r="AF2080" s="76"/>
      <c r="AG2080" s="76"/>
      <c r="AH2080" s="76"/>
      <c r="AI2080" s="76"/>
      <c r="AJ2080" s="76"/>
      <c r="AK2080" s="76"/>
      <c r="AL2080" s="76"/>
      <c r="AM2080" s="76"/>
      <c r="AN2080" s="76"/>
      <c r="AO2080" s="76"/>
      <c r="AP2080" s="76"/>
      <c r="AQ2080" s="76"/>
      <c r="AR2080" s="76"/>
      <c r="AS2080" s="76"/>
      <c r="AT2080" s="76"/>
      <c r="AU2080" s="76"/>
      <c r="AV2080" s="76"/>
      <c r="AW2080" s="76"/>
      <c r="AX2080" s="76"/>
      <c r="AY2080" s="76"/>
      <c r="AZ2080" s="76"/>
      <c r="BA2080" s="76"/>
      <c r="BB2080" s="76"/>
      <c r="BC2080" s="76"/>
      <c r="BD2080" s="76"/>
      <c r="BE2080" s="76"/>
      <c r="BF2080" s="76"/>
      <c r="BG2080" s="76"/>
      <c r="BH2080" s="76"/>
      <c r="BI2080" s="76"/>
      <c r="BJ2080" s="76"/>
      <c r="BK2080" s="76"/>
      <c r="BL2080" s="76"/>
      <c r="BM2080" s="76"/>
      <c r="BN2080" s="76"/>
      <c r="BO2080" s="76"/>
      <c r="BP2080" s="76"/>
      <c r="BQ2080" s="76"/>
      <c r="BR2080" s="76"/>
      <c r="BS2080" s="76"/>
      <c r="BT2080" s="76"/>
      <c r="BU2080" s="76"/>
      <c r="BV2080" s="76"/>
      <c r="BW2080" s="76"/>
      <c r="BX2080" s="76"/>
      <c r="BY2080" s="76"/>
      <c r="BZ2080" s="76"/>
      <c r="CA2080" s="76"/>
      <c r="CB2080" s="76"/>
      <c r="CC2080" s="76"/>
      <c r="CD2080" s="76"/>
      <c r="CE2080" s="76"/>
      <c r="CF2080" s="76"/>
      <c r="CG2080" s="76"/>
      <c r="CH2080" s="76"/>
      <c r="CI2080" s="76"/>
      <c r="CJ2080" s="76"/>
      <c r="CK2080" s="76"/>
    </row>
    <row r="2081" spans="2:89" x14ac:dyDescent="0.35">
      <c r="B2081" s="95" t="s">
        <v>522</v>
      </c>
      <c r="C2081" s="308"/>
      <c r="D2081" s="306" t="s">
        <v>518</v>
      </c>
      <c r="E2081" s="306" t="str">
        <f t="shared" si="2466"/>
        <v>2081 SPLIT-SV-VR</v>
      </c>
      <c r="G2081" s="308"/>
      <c r="H2081" s="12"/>
      <c r="I2081" s="60"/>
      <c r="J2081" s="60"/>
      <c r="K2081" s="12"/>
      <c r="L2081" s="12"/>
      <c r="M2081" s="12"/>
      <c r="N2081" s="12"/>
      <c r="O2081" s="12"/>
      <c r="P2081" s="12"/>
      <c r="R2081" s="13"/>
      <c r="S2081" s="76"/>
      <c r="T2081" s="76"/>
      <c r="U2081" s="76"/>
      <c r="V2081" s="76"/>
      <c r="W2081" s="76"/>
      <c r="X2081" s="76"/>
      <c r="Y2081" s="76"/>
      <c r="Z2081" s="76"/>
      <c r="AA2081" s="76"/>
      <c r="AB2081" s="76"/>
      <c r="AC2081" s="76"/>
      <c r="AD2081" s="76"/>
      <c r="AE2081" s="76"/>
      <c r="AF2081" s="76"/>
      <c r="AG2081" s="76"/>
      <c r="AH2081" s="76"/>
      <c r="AI2081" s="76"/>
      <c r="AJ2081" s="76"/>
      <c r="AK2081" s="76"/>
      <c r="AL2081" s="76"/>
      <c r="AM2081" s="76"/>
      <c r="AN2081" s="76"/>
      <c r="AO2081" s="76"/>
      <c r="AP2081" s="76"/>
      <c r="AQ2081" s="76"/>
      <c r="AR2081" s="76"/>
      <c r="AS2081" s="76"/>
      <c r="AT2081" s="76"/>
      <c r="AU2081" s="76"/>
      <c r="AV2081" s="76"/>
      <c r="AW2081" s="76"/>
      <c r="AX2081" s="76"/>
      <c r="AY2081" s="76"/>
      <c r="AZ2081" s="76"/>
      <c r="BA2081" s="76"/>
      <c r="BB2081" s="76"/>
      <c r="BC2081" s="76"/>
      <c r="BD2081" s="76"/>
      <c r="BE2081" s="76"/>
      <c r="BF2081" s="76"/>
      <c r="BG2081" s="76"/>
      <c r="BH2081" s="76"/>
      <c r="BI2081" s="76"/>
      <c r="BJ2081" s="76"/>
      <c r="BK2081" s="76"/>
      <c r="BL2081" s="76"/>
      <c r="BM2081" s="76"/>
      <c r="BN2081" s="76"/>
      <c r="BO2081" s="76"/>
      <c r="BP2081" s="76"/>
      <c r="BQ2081" s="76"/>
      <c r="BR2081" s="76"/>
      <c r="BS2081" s="76"/>
      <c r="BT2081" s="76"/>
      <c r="BU2081" s="76"/>
      <c r="BV2081" s="76"/>
      <c r="BW2081" s="76"/>
      <c r="BX2081" s="76"/>
      <c r="BY2081" s="76"/>
      <c r="BZ2081" s="76"/>
      <c r="CA2081" s="76"/>
      <c r="CB2081" s="76"/>
      <c r="CC2081" s="76"/>
      <c r="CD2081" s="76"/>
      <c r="CE2081" s="76"/>
      <c r="CF2081" s="76"/>
      <c r="CG2081" s="76"/>
      <c r="CH2081" s="76"/>
      <c r="CI2081" s="76"/>
      <c r="CJ2081" s="76"/>
      <c r="CK2081" s="76"/>
    </row>
    <row r="2082" spans="2:89" x14ac:dyDescent="0.35">
      <c r="B2082" s="154" t="str">
        <f>B2078</f>
        <v>Product A</v>
      </c>
      <c r="C2082" s="308"/>
      <c r="D2082" s="306" t="s">
        <v>518</v>
      </c>
      <c r="E2082" s="306" t="str">
        <f t="shared" si="2466"/>
        <v>2082 SPLIT-SV-VR</v>
      </c>
      <c r="G2082" s="308"/>
      <c r="H2082" s="12"/>
      <c r="I2082" s="60"/>
      <c r="J2082" s="60"/>
      <c r="K2082" s="53">
        <f t="shared" ref="K2082:P2084" ca="1" si="2467">SUMIF($3:$3,K$2,2082:2082)</f>
        <v>-1500000</v>
      </c>
      <c r="L2082" s="53">
        <f t="shared" ca="1" si="2467"/>
        <v>-1500000</v>
      </c>
      <c r="M2082" s="53">
        <f t="shared" ca="1" si="2467"/>
        <v>-1500000</v>
      </c>
      <c r="N2082" s="53">
        <f t="shared" ca="1" si="2467"/>
        <v>-1500000</v>
      </c>
      <c r="O2082" s="53">
        <f t="shared" ca="1" si="2467"/>
        <v>-1500000</v>
      </c>
      <c r="P2082" s="53">
        <f t="shared" ca="1" si="2467"/>
        <v>-1375000</v>
      </c>
      <c r="R2082" s="13"/>
      <c r="S2082" s="80">
        <f t="shared" ref="S2082" ca="1" si="2468">-S2065*S2078</f>
        <v>-125000</v>
      </c>
      <c r="T2082" s="80">
        <f t="shared" ref="T2082:AX2082" ca="1" si="2469">-T2065*T2078</f>
        <v>-125000</v>
      </c>
      <c r="U2082" s="80">
        <f t="shared" ca="1" si="2469"/>
        <v>-125000</v>
      </c>
      <c r="V2082" s="80">
        <f t="shared" ca="1" si="2469"/>
        <v>-125000</v>
      </c>
      <c r="W2082" s="80">
        <f t="shared" ca="1" si="2469"/>
        <v>-125000</v>
      </c>
      <c r="X2082" s="80">
        <f t="shared" ca="1" si="2469"/>
        <v>-125000</v>
      </c>
      <c r="Y2082" s="80">
        <f t="shared" ca="1" si="2469"/>
        <v>-125000</v>
      </c>
      <c r="Z2082" s="80">
        <f t="shared" ca="1" si="2469"/>
        <v>-125000</v>
      </c>
      <c r="AA2082" s="80">
        <f t="shared" ca="1" si="2469"/>
        <v>-125000</v>
      </c>
      <c r="AB2082" s="80">
        <f t="shared" ca="1" si="2469"/>
        <v>-125000</v>
      </c>
      <c r="AC2082" s="80">
        <f t="shared" ca="1" si="2469"/>
        <v>-125000</v>
      </c>
      <c r="AD2082" s="80">
        <f t="shared" ca="1" si="2469"/>
        <v>-125000</v>
      </c>
      <c r="AE2082" s="80">
        <f t="shared" ca="1" si="2469"/>
        <v>-125000</v>
      </c>
      <c r="AF2082" s="80">
        <f t="shared" ca="1" si="2469"/>
        <v>-125000</v>
      </c>
      <c r="AG2082" s="80">
        <f t="shared" ca="1" si="2469"/>
        <v>-125000</v>
      </c>
      <c r="AH2082" s="80">
        <f t="shared" ca="1" si="2469"/>
        <v>-125000</v>
      </c>
      <c r="AI2082" s="80">
        <f t="shared" ca="1" si="2469"/>
        <v>-125000</v>
      </c>
      <c r="AJ2082" s="80">
        <f t="shared" ca="1" si="2469"/>
        <v>-125000</v>
      </c>
      <c r="AK2082" s="80">
        <f t="shared" ca="1" si="2469"/>
        <v>-125000</v>
      </c>
      <c r="AL2082" s="80">
        <f t="shared" ca="1" si="2469"/>
        <v>-125000</v>
      </c>
      <c r="AM2082" s="80">
        <f t="shared" ca="1" si="2469"/>
        <v>-125000</v>
      </c>
      <c r="AN2082" s="80">
        <f t="shared" ca="1" si="2469"/>
        <v>-125000</v>
      </c>
      <c r="AO2082" s="80">
        <f t="shared" ca="1" si="2469"/>
        <v>-125000</v>
      </c>
      <c r="AP2082" s="80">
        <f t="shared" ca="1" si="2469"/>
        <v>-125000</v>
      </c>
      <c r="AQ2082" s="80">
        <f t="shared" ca="1" si="2469"/>
        <v>-125000</v>
      </c>
      <c r="AR2082" s="80">
        <f t="shared" ca="1" si="2469"/>
        <v>-125000</v>
      </c>
      <c r="AS2082" s="80">
        <f t="shared" ca="1" si="2469"/>
        <v>-125000</v>
      </c>
      <c r="AT2082" s="80">
        <f t="shared" ca="1" si="2469"/>
        <v>-125000</v>
      </c>
      <c r="AU2082" s="80">
        <f t="shared" ca="1" si="2469"/>
        <v>-125000</v>
      </c>
      <c r="AV2082" s="80">
        <f t="shared" ca="1" si="2469"/>
        <v>-125000</v>
      </c>
      <c r="AW2082" s="80">
        <f t="shared" ca="1" si="2469"/>
        <v>-125000</v>
      </c>
      <c r="AX2082" s="80">
        <f t="shared" ca="1" si="2469"/>
        <v>-125000</v>
      </c>
      <c r="AY2082" s="80">
        <f t="shared" ref="AY2082:CD2082" ca="1" si="2470">-AY2065*AY2078</f>
        <v>-125000</v>
      </c>
      <c r="AZ2082" s="80">
        <f t="shared" ca="1" si="2470"/>
        <v>-125000</v>
      </c>
      <c r="BA2082" s="80">
        <f t="shared" ca="1" si="2470"/>
        <v>-125000</v>
      </c>
      <c r="BB2082" s="80">
        <f t="shared" ca="1" si="2470"/>
        <v>-125000</v>
      </c>
      <c r="BC2082" s="80">
        <f t="shared" ca="1" si="2470"/>
        <v>-125000</v>
      </c>
      <c r="BD2082" s="80">
        <f t="shared" ca="1" si="2470"/>
        <v>-125000</v>
      </c>
      <c r="BE2082" s="80">
        <f t="shared" ca="1" si="2470"/>
        <v>-125000</v>
      </c>
      <c r="BF2082" s="80">
        <f t="shared" ca="1" si="2470"/>
        <v>-125000</v>
      </c>
      <c r="BG2082" s="80">
        <f t="shared" ca="1" si="2470"/>
        <v>-125000</v>
      </c>
      <c r="BH2082" s="80">
        <f t="shared" ca="1" si="2470"/>
        <v>-125000</v>
      </c>
      <c r="BI2082" s="80">
        <f t="shared" ca="1" si="2470"/>
        <v>-125000</v>
      </c>
      <c r="BJ2082" s="80">
        <f t="shared" ca="1" si="2470"/>
        <v>-125000</v>
      </c>
      <c r="BK2082" s="80">
        <f t="shared" ca="1" si="2470"/>
        <v>-125000</v>
      </c>
      <c r="BL2082" s="80">
        <f t="shared" ca="1" si="2470"/>
        <v>-125000</v>
      </c>
      <c r="BM2082" s="80">
        <f t="shared" ca="1" si="2470"/>
        <v>-125000</v>
      </c>
      <c r="BN2082" s="80">
        <f t="shared" ca="1" si="2470"/>
        <v>-125000</v>
      </c>
      <c r="BO2082" s="80">
        <f t="shared" ca="1" si="2470"/>
        <v>-125000</v>
      </c>
      <c r="BP2082" s="80">
        <f t="shared" ca="1" si="2470"/>
        <v>-125000</v>
      </c>
      <c r="BQ2082" s="80">
        <f t="shared" ca="1" si="2470"/>
        <v>-125000</v>
      </c>
      <c r="BR2082" s="80">
        <f t="shared" ca="1" si="2470"/>
        <v>-125000</v>
      </c>
      <c r="BS2082" s="80">
        <f t="shared" ca="1" si="2470"/>
        <v>-125000</v>
      </c>
      <c r="BT2082" s="80">
        <f t="shared" ca="1" si="2470"/>
        <v>-125000</v>
      </c>
      <c r="BU2082" s="80">
        <f t="shared" ca="1" si="2470"/>
        <v>-125000</v>
      </c>
      <c r="BV2082" s="80">
        <f t="shared" ca="1" si="2470"/>
        <v>-125000</v>
      </c>
      <c r="BW2082" s="80">
        <f t="shared" ca="1" si="2470"/>
        <v>-125000</v>
      </c>
      <c r="BX2082" s="80">
        <f t="shared" ca="1" si="2470"/>
        <v>-125000</v>
      </c>
      <c r="BY2082" s="80">
        <f t="shared" ca="1" si="2470"/>
        <v>-125000</v>
      </c>
      <c r="BZ2082" s="80">
        <f t="shared" ca="1" si="2470"/>
        <v>-125000</v>
      </c>
      <c r="CA2082" s="80">
        <f t="shared" ca="1" si="2470"/>
        <v>-125000</v>
      </c>
      <c r="CB2082" s="80">
        <f t="shared" ca="1" si="2470"/>
        <v>-125000</v>
      </c>
      <c r="CC2082" s="80">
        <f t="shared" ca="1" si="2470"/>
        <v>-125000</v>
      </c>
      <c r="CD2082" s="80">
        <f t="shared" ca="1" si="2470"/>
        <v>-125000</v>
      </c>
      <c r="CE2082" s="80">
        <f t="shared" ref="CE2082:CK2082" ca="1" si="2471">-CE2065*CE2078</f>
        <v>-125000</v>
      </c>
      <c r="CF2082" s="80">
        <f t="shared" ca="1" si="2471"/>
        <v>-125000</v>
      </c>
      <c r="CG2082" s="80">
        <f t="shared" ca="1" si="2471"/>
        <v>-125000</v>
      </c>
      <c r="CH2082" s="80">
        <f t="shared" ca="1" si="2471"/>
        <v>-125000</v>
      </c>
      <c r="CI2082" s="80">
        <f t="shared" ca="1" si="2471"/>
        <v>-125000</v>
      </c>
      <c r="CJ2082" s="80">
        <f t="shared" ca="1" si="2471"/>
        <v>-125000</v>
      </c>
      <c r="CK2082" s="80">
        <f t="shared" ca="1" si="2471"/>
        <v>-125000</v>
      </c>
    </row>
    <row r="2083" spans="2:89" x14ac:dyDescent="0.35">
      <c r="B2083" s="154" t="str">
        <f>B2079</f>
        <v>Product B</v>
      </c>
      <c r="C2083" s="308"/>
      <c r="D2083" s="306" t="s">
        <v>518</v>
      </c>
      <c r="E2083" s="306" t="str">
        <f t="shared" si="2466"/>
        <v>2083 SPLIT-SV-VR</v>
      </c>
      <c r="G2083" s="308"/>
      <c r="H2083" s="12"/>
      <c r="I2083" s="60"/>
      <c r="J2083" s="60"/>
      <c r="K2083" s="232">
        <f t="shared" ca="1" si="2467"/>
        <v>-3000000</v>
      </c>
      <c r="L2083" s="232">
        <f t="shared" ca="1" si="2467"/>
        <v>-3000000</v>
      </c>
      <c r="M2083" s="232">
        <f t="shared" ca="1" si="2467"/>
        <v>-3000000</v>
      </c>
      <c r="N2083" s="232">
        <f t="shared" ca="1" si="2467"/>
        <v>-3000000</v>
      </c>
      <c r="O2083" s="232">
        <f t="shared" ca="1" si="2467"/>
        <v>-3000000</v>
      </c>
      <c r="P2083" s="232">
        <f t="shared" ca="1" si="2467"/>
        <v>-2750000</v>
      </c>
      <c r="R2083" s="13"/>
      <c r="S2083" s="237">
        <f t="shared" ref="S2083" ca="1" si="2472">-S2066*S2079</f>
        <v>-250000</v>
      </c>
      <c r="T2083" s="237">
        <f t="shared" ref="T2083:AX2083" ca="1" si="2473">-T2066*T2079</f>
        <v>-250000</v>
      </c>
      <c r="U2083" s="237">
        <f t="shared" ca="1" si="2473"/>
        <v>-250000</v>
      </c>
      <c r="V2083" s="237">
        <f t="shared" ca="1" si="2473"/>
        <v>-250000</v>
      </c>
      <c r="W2083" s="237">
        <f t="shared" ca="1" si="2473"/>
        <v>-250000</v>
      </c>
      <c r="X2083" s="237">
        <f t="shared" ca="1" si="2473"/>
        <v>-250000</v>
      </c>
      <c r="Y2083" s="237">
        <f t="shared" ca="1" si="2473"/>
        <v>-250000</v>
      </c>
      <c r="Z2083" s="237">
        <f t="shared" ca="1" si="2473"/>
        <v>-250000</v>
      </c>
      <c r="AA2083" s="237">
        <f t="shared" ca="1" si="2473"/>
        <v>-250000</v>
      </c>
      <c r="AB2083" s="237">
        <f t="shared" ca="1" si="2473"/>
        <v>-250000</v>
      </c>
      <c r="AC2083" s="237">
        <f t="shared" ca="1" si="2473"/>
        <v>-250000</v>
      </c>
      <c r="AD2083" s="237">
        <f t="shared" ca="1" si="2473"/>
        <v>-250000</v>
      </c>
      <c r="AE2083" s="237">
        <f t="shared" ca="1" si="2473"/>
        <v>-250000</v>
      </c>
      <c r="AF2083" s="237">
        <f t="shared" ca="1" si="2473"/>
        <v>-250000</v>
      </c>
      <c r="AG2083" s="237">
        <f t="shared" ca="1" si="2473"/>
        <v>-250000</v>
      </c>
      <c r="AH2083" s="237">
        <f t="shared" ca="1" si="2473"/>
        <v>-250000</v>
      </c>
      <c r="AI2083" s="237">
        <f t="shared" ca="1" si="2473"/>
        <v>-250000</v>
      </c>
      <c r="AJ2083" s="237">
        <f t="shared" ca="1" si="2473"/>
        <v>-250000</v>
      </c>
      <c r="AK2083" s="237">
        <f t="shared" ca="1" si="2473"/>
        <v>-250000</v>
      </c>
      <c r="AL2083" s="237">
        <f t="shared" ca="1" si="2473"/>
        <v>-250000</v>
      </c>
      <c r="AM2083" s="237">
        <f t="shared" ca="1" si="2473"/>
        <v>-250000</v>
      </c>
      <c r="AN2083" s="237">
        <f t="shared" ca="1" si="2473"/>
        <v>-250000</v>
      </c>
      <c r="AO2083" s="237">
        <f t="shared" ca="1" si="2473"/>
        <v>-250000</v>
      </c>
      <c r="AP2083" s="237">
        <f t="shared" ca="1" si="2473"/>
        <v>-250000</v>
      </c>
      <c r="AQ2083" s="237">
        <f t="shared" ca="1" si="2473"/>
        <v>-250000</v>
      </c>
      <c r="AR2083" s="237">
        <f t="shared" ca="1" si="2473"/>
        <v>-250000</v>
      </c>
      <c r="AS2083" s="237">
        <f t="shared" ca="1" si="2473"/>
        <v>-250000</v>
      </c>
      <c r="AT2083" s="237">
        <f t="shared" ca="1" si="2473"/>
        <v>-250000</v>
      </c>
      <c r="AU2083" s="237">
        <f t="shared" ca="1" si="2473"/>
        <v>-250000</v>
      </c>
      <c r="AV2083" s="237">
        <f t="shared" ca="1" si="2473"/>
        <v>-250000</v>
      </c>
      <c r="AW2083" s="237">
        <f t="shared" ca="1" si="2473"/>
        <v>-250000</v>
      </c>
      <c r="AX2083" s="237">
        <f t="shared" ca="1" si="2473"/>
        <v>-250000</v>
      </c>
      <c r="AY2083" s="237">
        <f t="shared" ref="AY2083:CD2083" ca="1" si="2474">-AY2066*AY2079</f>
        <v>-250000</v>
      </c>
      <c r="AZ2083" s="237">
        <f t="shared" ca="1" si="2474"/>
        <v>-250000</v>
      </c>
      <c r="BA2083" s="237">
        <f t="shared" ca="1" si="2474"/>
        <v>-250000</v>
      </c>
      <c r="BB2083" s="237">
        <f t="shared" ca="1" si="2474"/>
        <v>-250000</v>
      </c>
      <c r="BC2083" s="237">
        <f t="shared" ca="1" si="2474"/>
        <v>-250000</v>
      </c>
      <c r="BD2083" s="237">
        <f t="shared" ca="1" si="2474"/>
        <v>-250000</v>
      </c>
      <c r="BE2083" s="237">
        <f t="shared" ca="1" si="2474"/>
        <v>-250000</v>
      </c>
      <c r="BF2083" s="237">
        <f t="shared" ca="1" si="2474"/>
        <v>-250000</v>
      </c>
      <c r="BG2083" s="237">
        <f t="shared" ca="1" si="2474"/>
        <v>-250000</v>
      </c>
      <c r="BH2083" s="237">
        <f t="shared" ca="1" si="2474"/>
        <v>-250000</v>
      </c>
      <c r="BI2083" s="237">
        <f t="shared" ca="1" si="2474"/>
        <v>-250000</v>
      </c>
      <c r="BJ2083" s="237">
        <f t="shared" ca="1" si="2474"/>
        <v>-250000</v>
      </c>
      <c r="BK2083" s="237">
        <f t="shared" ca="1" si="2474"/>
        <v>-250000</v>
      </c>
      <c r="BL2083" s="237">
        <f t="shared" ca="1" si="2474"/>
        <v>-250000</v>
      </c>
      <c r="BM2083" s="237">
        <f t="shared" ca="1" si="2474"/>
        <v>-250000</v>
      </c>
      <c r="BN2083" s="237">
        <f t="shared" ca="1" si="2474"/>
        <v>-250000</v>
      </c>
      <c r="BO2083" s="237">
        <f t="shared" ca="1" si="2474"/>
        <v>-250000</v>
      </c>
      <c r="BP2083" s="237">
        <f t="shared" ca="1" si="2474"/>
        <v>-250000</v>
      </c>
      <c r="BQ2083" s="237">
        <f t="shared" ca="1" si="2474"/>
        <v>-250000</v>
      </c>
      <c r="BR2083" s="237">
        <f t="shared" ca="1" si="2474"/>
        <v>-250000</v>
      </c>
      <c r="BS2083" s="237">
        <f t="shared" ca="1" si="2474"/>
        <v>-250000</v>
      </c>
      <c r="BT2083" s="237">
        <f t="shared" ca="1" si="2474"/>
        <v>-250000</v>
      </c>
      <c r="BU2083" s="237">
        <f t="shared" ca="1" si="2474"/>
        <v>-250000</v>
      </c>
      <c r="BV2083" s="237">
        <f t="shared" ca="1" si="2474"/>
        <v>-250000</v>
      </c>
      <c r="BW2083" s="237">
        <f t="shared" ca="1" si="2474"/>
        <v>-250000</v>
      </c>
      <c r="BX2083" s="237">
        <f t="shared" ca="1" si="2474"/>
        <v>-250000</v>
      </c>
      <c r="BY2083" s="237">
        <f t="shared" ca="1" si="2474"/>
        <v>-250000</v>
      </c>
      <c r="BZ2083" s="237">
        <f t="shared" ca="1" si="2474"/>
        <v>-250000</v>
      </c>
      <c r="CA2083" s="237">
        <f t="shared" ca="1" si="2474"/>
        <v>-250000</v>
      </c>
      <c r="CB2083" s="237">
        <f t="shared" ca="1" si="2474"/>
        <v>-250000</v>
      </c>
      <c r="CC2083" s="237">
        <f t="shared" ca="1" si="2474"/>
        <v>-250000</v>
      </c>
      <c r="CD2083" s="237">
        <f t="shared" ca="1" si="2474"/>
        <v>-250000</v>
      </c>
      <c r="CE2083" s="237">
        <f t="shared" ref="CE2083:CK2083" ca="1" si="2475">-CE2066*CE2079</f>
        <v>-250000</v>
      </c>
      <c r="CF2083" s="237">
        <f t="shared" ca="1" si="2475"/>
        <v>-250000</v>
      </c>
      <c r="CG2083" s="237">
        <f t="shared" ca="1" si="2475"/>
        <v>-250000</v>
      </c>
      <c r="CH2083" s="237">
        <f t="shared" ca="1" si="2475"/>
        <v>-250000</v>
      </c>
      <c r="CI2083" s="237">
        <f t="shared" ca="1" si="2475"/>
        <v>-250000</v>
      </c>
      <c r="CJ2083" s="237">
        <f t="shared" ca="1" si="2475"/>
        <v>-250000</v>
      </c>
      <c r="CK2083" s="237">
        <f t="shared" ca="1" si="2475"/>
        <v>-250000</v>
      </c>
    </row>
    <row r="2084" spans="2:89" x14ac:dyDescent="0.35">
      <c r="B2084" s="123" t="str">
        <f>"Total COGS - "&amp;B2048</f>
        <v>Total COGS - Surgical procedures</v>
      </c>
      <c r="C2084" s="306" t="s">
        <v>203</v>
      </c>
      <c r="D2084" s="306" t="s">
        <v>518</v>
      </c>
      <c r="E2084" s="306" t="str">
        <f t="shared" si="2466"/>
        <v>2084 SPLIT-SV-VR</v>
      </c>
      <c r="G2084" s="306"/>
      <c r="H2084" s="12"/>
      <c r="I2084" s="60"/>
      <c r="J2084" s="60"/>
      <c r="K2084" s="33">
        <f t="shared" ca="1" si="2467"/>
        <v>-4500000</v>
      </c>
      <c r="L2084" s="33">
        <f t="shared" ca="1" si="2467"/>
        <v>-4500000</v>
      </c>
      <c r="M2084" s="33">
        <f t="shared" ca="1" si="2467"/>
        <v>-4500000</v>
      </c>
      <c r="N2084" s="33">
        <f t="shared" ca="1" si="2467"/>
        <v>-4500000</v>
      </c>
      <c r="O2084" s="33">
        <f t="shared" ca="1" si="2467"/>
        <v>-4500000</v>
      </c>
      <c r="P2084" s="33">
        <f t="shared" ca="1" si="2467"/>
        <v>-4125000</v>
      </c>
      <c r="R2084" s="15"/>
      <c r="S2084" s="144">
        <f t="shared" ref="S2084" ca="1" si="2476">SUM(S2082:S2083)</f>
        <v>-375000</v>
      </c>
      <c r="T2084" s="144">
        <f t="shared" ref="T2084:AX2084" ca="1" si="2477">SUM(T2082:T2083)</f>
        <v>-375000</v>
      </c>
      <c r="U2084" s="144">
        <f t="shared" ca="1" si="2477"/>
        <v>-375000</v>
      </c>
      <c r="V2084" s="144">
        <f t="shared" ca="1" si="2477"/>
        <v>-375000</v>
      </c>
      <c r="W2084" s="144">
        <f t="shared" ca="1" si="2477"/>
        <v>-375000</v>
      </c>
      <c r="X2084" s="144">
        <f t="shared" ca="1" si="2477"/>
        <v>-375000</v>
      </c>
      <c r="Y2084" s="144">
        <f t="shared" ca="1" si="2477"/>
        <v>-375000</v>
      </c>
      <c r="Z2084" s="144">
        <f t="shared" ca="1" si="2477"/>
        <v>-375000</v>
      </c>
      <c r="AA2084" s="144">
        <f t="shared" ca="1" si="2477"/>
        <v>-375000</v>
      </c>
      <c r="AB2084" s="144">
        <f t="shared" ca="1" si="2477"/>
        <v>-375000</v>
      </c>
      <c r="AC2084" s="144">
        <f t="shared" ca="1" si="2477"/>
        <v>-375000</v>
      </c>
      <c r="AD2084" s="144">
        <f t="shared" ca="1" si="2477"/>
        <v>-375000</v>
      </c>
      <c r="AE2084" s="144">
        <f t="shared" ca="1" si="2477"/>
        <v>-375000</v>
      </c>
      <c r="AF2084" s="144">
        <f t="shared" ca="1" si="2477"/>
        <v>-375000</v>
      </c>
      <c r="AG2084" s="144">
        <f t="shared" ca="1" si="2477"/>
        <v>-375000</v>
      </c>
      <c r="AH2084" s="144">
        <f t="shared" ca="1" si="2477"/>
        <v>-375000</v>
      </c>
      <c r="AI2084" s="144">
        <f t="shared" ca="1" si="2477"/>
        <v>-375000</v>
      </c>
      <c r="AJ2084" s="144">
        <f t="shared" ca="1" si="2477"/>
        <v>-375000</v>
      </c>
      <c r="AK2084" s="144">
        <f t="shared" ca="1" si="2477"/>
        <v>-375000</v>
      </c>
      <c r="AL2084" s="144">
        <f t="shared" ca="1" si="2477"/>
        <v>-375000</v>
      </c>
      <c r="AM2084" s="144">
        <f t="shared" ca="1" si="2477"/>
        <v>-375000</v>
      </c>
      <c r="AN2084" s="144">
        <f t="shared" ca="1" si="2477"/>
        <v>-375000</v>
      </c>
      <c r="AO2084" s="144">
        <f t="shared" ca="1" si="2477"/>
        <v>-375000</v>
      </c>
      <c r="AP2084" s="144">
        <f t="shared" ca="1" si="2477"/>
        <v>-375000</v>
      </c>
      <c r="AQ2084" s="144">
        <f t="shared" ca="1" si="2477"/>
        <v>-375000</v>
      </c>
      <c r="AR2084" s="144">
        <f t="shared" ca="1" si="2477"/>
        <v>-375000</v>
      </c>
      <c r="AS2084" s="144">
        <f t="shared" ca="1" si="2477"/>
        <v>-375000</v>
      </c>
      <c r="AT2084" s="144">
        <f t="shared" ca="1" si="2477"/>
        <v>-375000</v>
      </c>
      <c r="AU2084" s="144">
        <f t="shared" ca="1" si="2477"/>
        <v>-375000</v>
      </c>
      <c r="AV2084" s="144">
        <f t="shared" ca="1" si="2477"/>
        <v>-375000</v>
      </c>
      <c r="AW2084" s="144">
        <f t="shared" ca="1" si="2477"/>
        <v>-375000</v>
      </c>
      <c r="AX2084" s="144">
        <f t="shared" ca="1" si="2477"/>
        <v>-375000</v>
      </c>
      <c r="AY2084" s="144">
        <f t="shared" ref="AY2084:CD2084" ca="1" si="2478">SUM(AY2082:AY2083)</f>
        <v>-375000</v>
      </c>
      <c r="AZ2084" s="144">
        <f t="shared" ca="1" si="2478"/>
        <v>-375000</v>
      </c>
      <c r="BA2084" s="144">
        <f t="shared" ca="1" si="2478"/>
        <v>-375000</v>
      </c>
      <c r="BB2084" s="144">
        <f t="shared" ca="1" si="2478"/>
        <v>-375000</v>
      </c>
      <c r="BC2084" s="144">
        <f t="shared" ca="1" si="2478"/>
        <v>-375000</v>
      </c>
      <c r="BD2084" s="144">
        <f t="shared" ca="1" si="2478"/>
        <v>-375000</v>
      </c>
      <c r="BE2084" s="144">
        <f t="shared" ca="1" si="2478"/>
        <v>-375000</v>
      </c>
      <c r="BF2084" s="144">
        <f t="shared" ca="1" si="2478"/>
        <v>-375000</v>
      </c>
      <c r="BG2084" s="144">
        <f t="shared" ca="1" si="2478"/>
        <v>-375000</v>
      </c>
      <c r="BH2084" s="144">
        <f t="shared" ca="1" si="2478"/>
        <v>-375000</v>
      </c>
      <c r="BI2084" s="144">
        <f t="shared" ca="1" si="2478"/>
        <v>-375000</v>
      </c>
      <c r="BJ2084" s="144">
        <f t="shared" ca="1" si="2478"/>
        <v>-375000</v>
      </c>
      <c r="BK2084" s="144">
        <f t="shared" ca="1" si="2478"/>
        <v>-375000</v>
      </c>
      <c r="BL2084" s="144">
        <f t="shared" ca="1" si="2478"/>
        <v>-375000</v>
      </c>
      <c r="BM2084" s="144">
        <f t="shared" ca="1" si="2478"/>
        <v>-375000</v>
      </c>
      <c r="BN2084" s="144">
        <f t="shared" ca="1" si="2478"/>
        <v>-375000</v>
      </c>
      <c r="BO2084" s="144">
        <f t="shared" ca="1" si="2478"/>
        <v>-375000</v>
      </c>
      <c r="BP2084" s="144">
        <f t="shared" ca="1" si="2478"/>
        <v>-375000</v>
      </c>
      <c r="BQ2084" s="144">
        <f t="shared" ca="1" si="2478"/>
        <v>-375000</v>
      </c>
      <c r="BR2084" s="144">
        <f t="shared" ca="1" si="2478"/>
        <v>-375000</v>
      </c>
      <c r="BS2084" s="144">
        <f t="shared" ca="1" si="2478"/>
        <v>-375000</v>
      </c>
      <c r="BT2084" s="144">
        <f t="shared" ca="1" si="2478"/>
        <v>-375000</v>
      </c>
      <c r="BU2084" s="144">
        <f t="shared" ca="1" si="2478"/>
        <v>-375000</v>
      </c>
      <c r="BV2084" s="144">
        <f t="shared" ca="1" si="2478"/>
        <v>-375000</v>
      </c>
      <c r="BW2084" s="144">
        <f t="shared" ca="1" si="2478"/>
        <v>-375000</v>
      </c>
      <c r="BX2084" s="144">
        <f t="shared" ca="1" si="2478"/>
        <v>-375000</v>
      </c>
      <c r="BY2084" s="144">
        <f t="shared" ca="1" si="2478"/>
        <v>-375000</v>
      </c>
      <c r="BZ2084" s="144">
        <f t="shared" ca="1" si="2478"/>
        <v>-375000</v>
      </c>
      <c r="CA2084" s="144">
        <f t="shared" ca="1" si="2478"/>
        <v>-375000</v>
      </c>
      <c r="CB2084" s="144">
        <f t="shared" ca="1" si="2478"/>
        <v>-375000</v>
      </c>
      <c r="CC2084" s="144">
        <f t="shared" ca="1" si="2478"/>
        <v>-375000</v>
      </c>
      <c r="CD2084" s="144">
        <f t="shared" ca="1" si="2478"/>
        <v>-375000</v>
      </c>
      <c r="CE2084" s="144">
        <f t="shared" ref="CE2084:CK2084" ca="1" si="2479">SUM(CE2082:CE2083)</f>
        <v>-375000</v>
      </c>
      <c r="CF2084" s="144">
        <f t="shared" ca="1" si="2479"/>
        <v>-375000</v>
      </c>
      <c r="CG2084" s="144">
        <f t="shared" ca="1" si="2479"/>
        <v>-375000</v>
      </c>
      <c r="CH2084" s="144">
        <f t="shared" ca="1" si="2479"/>
        <v>-375000</v>
      </c>
      <c r="CI2084" s="144">
        <f t="shared" ca="1" si="2479"/>
        <v>-375000</v>
      </c>
      <c r="CJ2084" s="144">
        <f t="shared" ca="1" si="2479"/>
        <v>-375000</v>
      </c>
      <c r="CK2084" s="144">
        <f t="shared" ca="1" si="2479"/>
        <v>-375000</v>
      </c>
    </row>
    <row r="2085" spans="2:89" x14ac:dyDescent="0.35">
      <c r="B2085" s="123"/>
      <c r="C2085" s="306"/>
      <c r="D2085" s="306" t="s">
        <v>518</v>
      </c>
      <c r="E2085" s="306" t="str">
        <f t="shared" ref="E2085:E2087" si="2480">ROW()&amp;" "&amp;D2085</f>
        <v>2085 SPLIT-SV-VR</v>
      </c>
      <c r="G2085" s="306"/>
      <c r="H2085" s="12"/>
      <c r="I2085" s="60"/>
      <c r="J2085" s="60"/>
      <c r="K2085" s="33"/>
      <c r="L2085" s="33"/>
      <c r="M2085" s="33"/>
      <c r="N2085" s="33"/>
      <c r="O2085" s="33"/>
      <c r="P2085" s="33"/>
      <c r="R2085" s="15"/>
      <c r="S2085" s="77"/>
      <c r="T2085" s="77"/>
      <c r="U2085" s="77"/>
      <c r="V2085" s="77"/>
      <c r="W2085" s="77"/>
      <c r="X2085" s="77"/>
      <c r="Y2085" s="77"/>
      <c r="Z2085" s="77"/>
      <c r="AA2085" s="77"/>
      <c r="AB2085" s="77"/>
      <c r="AC2085" s="77"/>
      <c r="AD2085" s="77"/>
      <c r="AE2085" s="77"/>
      <c r="AF2085" s="77"/>
      <c r="AG2085" s="77"/>
      <c r="AH2085" s="77"/>
      <c r="AI2085" s="77"/>
      <c r="AJ2085" s="77"/>
      <c r="AK2085" s="77"/>
      <c r="AL2085" s="77"/>
      <c r="AM2085" s="77"/>
      <c r="AN2085" s="77"/>
      <c r="AO2085" s="77"/>
      <c r="AP2085" s="77"/>
      <c r="AQ2085" s="77"/>
      <c r="AR2085" s="77"/>
      <c r="AS2085" s="77"/>
      <c r="AT2085" s="77"/>
      <c r="AU2085" s="77"/>
      <c r="AV2085" s="77"/>
      <c r="AW2085" s="77"/>
      <c r="AX2085" s="77"/>
      <c r="AY2085" s="77"/>
      <c r="AZ2085" s="77"/>
      <c r="BA2085" s="77"/>
      <c r="BB2085" s="77"/>
      <c r="BC2085" s="77"/>
      <c r="BD2085" s="77"/>
      <c r="BE2085" s="77"/>
      <c r="BF2085" s="77"/>
      <c r="BG2085" s="77"/>
      <c r="BH2085" s="77"/>
      <c r="BI2085" s="77"/>
      <c r="BJ2085" s="77"/>
      <c r="BK2085" s="77"/>
      <c r="BL2085" s="77"/>
      <c r="BM2085" s="77"/>
      <c r="BN2085" s="77"/>
      <c r="BO2085" s="77"/>
      <c r="BP2085" s="77"/>
      <c r="BQ2085" s="77"/>
      <c r="BR2085" s="77"/>
      <c r="BS2085" s="77"/>
      <c r="BT2085" s="77"/>
      <c r="BU2085" s="77"/>
      <c r="BV2085" s="77"/>
      <c r="BW2085" s="77"/>
      <c r="BX2085" s="77"/>
      <c r="BY2085" s="77"/>
      <c r="BZ2085" s="77"/>
      <c r="CA2085" s="77"/>
      <c r="CB2085" s="77"/>
      <c r="CC2085" s="77"/>
      <c r="CD2085" s="77"/>
      <c r="CE2085" s="77"/>
      <c r="CF2085" s="77"/>
      <c r="CG2085" s="77"/>
      <c r="CH2085" s="77"/>
      <c r="CI2085" s="77"/>
      <c r="CJ2085" s="77"/>
      <c r="CK2085" s="77"/>
    </row>
    <row r="2086" spans="2:89" x14ac:dyDescent="0.35">
      <c r="B2086" s="123" t="s">
        <v>68</v>
      </c>
      <c r="C2086" s="306"/>
      <c r="D2086" s="306" t="s">
        <v>518</v>
      </c>
      <c r="E2086" s="306" t="str">
        <f t="shared" si="2480"/>
        <v>2086 SPLIT-SV-VR</v>
      </c>
      <c r="G2086" s="306"/>
      <c r="H2086" s="12"/>
      <c r="I2086" s="60"/>
      <c r="J2086" s="60"/>
      <c r="K2086" s="33">
        <f t="shared" ref="K2086:P2086" ca="1" si="2481">SUMIF($3:$3,K$2,2086:2086)</f>
        <v>4500000</v>
      </c>
      <c r="L2086" s="33">
        <f t="shared" ca="1" si="2481"/>
        <v>4500000</v>
      </c>
      <c r="M2086" s="33">
        <f t="shared" ca="1" si="2481"/>
        <v>4500000</v>
      </c>
      <c r="N2086" s="33">
        <f t="shared" ca="1" si="2481"/>
        <v>4500000</v>
      </c>
      <c r="O2086" s="33">
        <f t="shared" ca="1" si="2481"/>
        <v>4500000</v>
      </c>
      <c r="P2086" s="33">
        <f t="shared" ca="1" si="2481"/>
        <v>4125000</v>
      </c>
      <c r="R2086" s="15"/>
      <c r="S2086" s="77">
        <f t="shared" ref="S2086" ca="1" si="2482">S2075+S2084</f>
        <v>375000</v>
      </c>
      <c r="T2086" s="77">
        <f t="shared" ref="T2086:AX2086" ca="1" si="2483">T2075+T2084</f>
        <v>375000</v>
      </c>
      <c r="U2086" s="77">
        <f t="shared" ca="1" si="2483"/>
        <v>375000</v>
      </c>
      <c r="V2086" s="77">
        <f t="shared" ca="1" si="2483"/>
        <v>375000</v>
      </c>
      <c r="W2086" s="77">
        <f t="shared" ca="1" si="2483"/>
        <v>375000</v>
      </c>
      <c r="X2086" s="77">
        <f t="shared" ca="1" si="2483"/>
        <v>375000</v>
      </c>
      <c r="Y2086" s="77">
        <f t="shared" ca="1" si="2483"/>
        <v>375000</v>
      </c>
      <c r="Z2086" s="77">
        <f t="shared" ca="1" si="2483"/>
        <v>375000</v>
      </c>
      <c r="AA2086" s="77">
        <f t="shared" ca="1" si="2483"/>
        <v>375000</v>
      </c>
      <c r="AB2086" s="77">
        <f t="shared" ca="1" si="2483"/>
        <v>375000</v>
      </c>
      <c r="AC2086" s="77">
        <f t="shared" ca="1" si="2483"/>
        <v>375000</v>
      </c>
      <c r="AD2086" s="77">
        <f t="shared" ca="1" si="2483"/>
        <v>375000</v>
      </c>
      <c r="AE2086" s="77">
        <f t="shared" ca="1" si="2483"/>
        <v>375000</v>
      </c>
      <c r="AF2086" s="77">
        <f t="shared" ca="1" si="2483"/>
        <v>375000</v>
      </c>
      <c r="AG2086" s="77">
        <f t="shared" ca="1" si="2483"/>
        <v>375000</v>
      </c>
      <c r="AH2086" s="77">
        <f t="shared" ca="1" si="2483"/>
        <v>375000</v>
      </c>
      <c r="AI2086" s="77">
        <f t="shared" ca="1" si="2483"/>
        <v>375000</v>
      </c>
      <c r="AJ2086" s="77">
        <f t="shared" ca="1" si="2483"/>
        <v>375000</v>
      </c>
      <c r="AK2086" s="77">
        <f t="shared" ca="1" si="2483"/>
        <v>375000</v>
      </c>
      <c r="AL2086" s="77">
        <f t="shared" ca="1" si="2483"/>
        <v>375000</v>
      </c>
      <c r="AM2086" s="77">
        <f t="shared" ca="1" si="2483"/>
        <v>375000</v>
      </c>
      <c r="AN2086" s="77">
        <f t="shared" ca="1" si="2483"/>
        <v>375000</v>
      </c>
      <c r="AO2086" s="77">
        <f t="shared" ca="1" si="2483"/>
        <v>375000</v>
      </c>
      <c r="AP2086" s="77">
        <f t="shared" ca="1" si="2483"/>
        <v>375000</v>
      </c>
      <c r="AQ2086" s="77">
        <f t="shared" ca="1" si="2483"/>
        <v>375000</v>
      </c>
      <c r="AR2086" s="77">
        <f t="shared" ca="1" si="2483"/>
        <v>375000</v>
      </c>
      <c r="AS2086" s="77">
        <f t="shared" ca="1" si="2483"/>
        <v>375000</v>
      </c>
      <c r="AT2086" s="77">
        <f t="shared" ca="1" si="2483"/>
        <v>375000</v>
      </c>
      <c r="AU2086" s="77">
        <f t="shared" ca="1" si="2483"/>
        <v>375000</v>
      </c>
      <c r="AV2086" s="77">
        <f t="shared" ca="1" si="2483"/>
        <v>375000</v>
      </c>
      <c r="AW2086" s="77">
        <f t="shared" ca="1" si="2483"/>
        <v>375000</v>
      </c>
      <c r="AX2086" s="77">
        <f t="shared" ca="1" si="2483"/>
        <v>375000</v>
      </c>
      <c r="AY2086" s="77">
        <f t="shared" ref="AY2086:CD2086" ca="1" si="2484">AY2075+AY2084</f>
        <v>375000</v>
      </c>
      <c r="AZ2086" s="77">
        <f t="shared" ca="1" si="2484"/>
        <v>375000</v>
      </c>
      <c r="BA2086" s="77">
        <f t="shared" ca="1" si="2484"/>
        <v>375000</v>
      </c>
      <c r="BB2086" s="77">
        <f t="shared" ca="1" si="2484"/>
        <v>375000</v>
      </c>
      <c r="BC2086" s="77">
        <f t="shared" ca="1" si="2484"/>
        <v>375000</v>
      </c>
      <c r="BD2086" s="77">
        <f t="shared" ca="1" si="2484"/>
        <v>375000</v>
      </c>
      <c r="BE2086" s="77">
        <f t="shared" ca="1" si="2484"/>
        <v>375000</v>
      </c>
      <c r="BF2086" s="77">
        <f t="shared" ca="1" si="2484"/>
        <v>375000</v>
      </c>
      <c r="BG2086" s="77">
        <f t="shared" ca="1" si="2484"/>
        <v>375000</v>
      </c>
      <c r="BH2086" s="77">
        <f t="shared" ca="1" si="2484"/>
        <v>375000</v>
      </c>
      <c r="BI2086" s="77">
        <f t="shared" ca="1" si="2484"/>
        <v>375000</v>
      </c>
      <c r="BJ2086" s="77">
        <f t="shared" ca="1" si="2484"/>
        <v>375000</v>
      </c>
      <c r="BK2086" s="77">
        <f t="shared" ca="1" si="2484"/>
        <v>375000</v>
      </c>
      <c r="BL2086" s="77">
        <f t="shared" ca="1" si="2484"/>
        <v>375000</v>
      </c>
      <c r="BM2086" s="77">
        <f t="shared" ca="1" si="2484"/>
        <v>375000</v>
      </c>
      <c r="BN2086" s="77">
        <f t="shared" ca="1" si="2484"/>
        <v>375000</v>
      </c>
      <c r="BO2086" s="77">
        <f t="shared" ca="1" si="2484"/>
        <v>375000</v>
      </c>
      <c r="BP2086" s="77">
        <f t="shared" ca="1" si="2484"/>
        <v>375000</v>
      </c>
      <c r="BQ2086" s="77">
        <f t="shared" ca="1" si="2484"/>
        <v>375000</v>
      </c>
      <c r="BR2086" s="77">
        <f t="shared" ca="1" si="2484"/>
        <v>375000</v>
      </c>
      <c r="BS2086" s="77">
        <f t="shared" ca="1" si="2484"/>
        <v>375000</v>
      </c>
      <c r="BT2086" s="77">
        <f t="shared" ca="1" si="2484"/>
        <v>375000</v>
      </c>
      <c r="BU2086" s="77">
        <f t="shared" ca="1" si="2484"/>
        <v>375000</v>
      </c>
      <c r="BV2086" s="77">
        <f t="shared" ca="1" si="2484"/>
        <v>375000</v>
      </c>
      <c r="BW2086" s="77">
        <f t="shared" ca="1" si="2484"/>
        <v>375000</v>
      </c>
      <c r="BX2086" s="77">
        <f t="shared" ca="1" si="2484"/>
        <v>375000</v>
      </c>
      <c r="BY2086" s="77">
        <f t="shared" ca="1" si="2484"/>
        <v>375000</v>
      </c>
      <c r="BZ2086" s="77">
        <f t="shared" ca="1" si="2484"/>
        <v>375000</v>
      </c>
      <c r="CA2086" s="77">
        <f t="shared" ca="1" si="2484"/>
        <v>375000</v>
      </c>
      <c r="CB2086" s="77">
        <f t="shared" ca="1" si="2484"/>
        <v>375000</v>
      </c>
      <c r="CC2086" s="77">
        <f t="shared" ca="1" si="2484"/>
        <v>375000</v>
      </c>
      <c r="CD2086" s="77">
        <f t="shared" ca="1" si="2484"/>
        <v>375000</v>
      </c>
      <c r="CE2086" s="77">
        <f t="shared" ref="CE2086:CK2086" ca="1" si="2485">CE2075+CE2084</f>
        <v>375000</v>
      </c>
      <c r="CF2086" s="77">
        <f t="shared" ca="1" si="2485"/>
        <v>375000</v>
      </c>
      <c r="CG2086" s="77">
        <f t="shared" ca="1" si="2485"/>
        <v>375000</v>
      </c>
      <c r="CH2086" s="77">
        <f t="shared" ca="1" si="2485"/>
        <v>375000</v>
      </c>
      <c r="CI2086" s="77">
        <f t="shared" ca="1" si="2485"/>
        <v>375000</v>
      </c>
      <c r="CJ2086" s="77">
        <f t="shared" ca="1" si="2485"/>
        <v>375000</v>
      </c>
      <c r="CK2086" s="77">
        <f t="shared" ca="1" si="2485"/>
        <v>375000</v>
      </c>
    </row>
    <row r="2087" spans="2:89" x14ac:dyDescent="0.35">
      <c r="B2087" s="141" t="s">
        <v>225</v>
      </c>
      <c r="C2087" s="306"/>
      <c r="D2087" s="306" t="s">
        <v>518</v>
      </c>
      <c r="E2087" s="306" t="str">
        <f t="shared" si="2480"/>
        <v>2087 SPLIT-SV-VR</v>
      </c>
      <c r="G2087" s="306"/>
      <c r="H2087" s="12"/>
      <c r="I2087" s="60"/>
      <c r="J2087" s="60"/>
      <c r="K2087" s="20">
        <f t="shared" ref="K2087:P2087" ca="1" si="2486">K2086/K2075</f>
        <v>0.5</v>
      </c>
      <c r="L2087" s="20">
        <f t="shared" ca="1" si="2486"/>
        <v>0.5</v>
      </c>
      <c r="M2087" s="20">
        <f t="shared" ca="1" si="2486"/>
        <v>0.5</v>
      </c>
      <c r="N2087" s="20">
        <f t="shared" ca="1" si="2486"/>
        <v>0.5</v>
      </c>
      <c r="O2087" s="20">
        <f t="shared" ca="1" si="2486"/>
        <v>0.5</v>
      </c>
      <c r="P2087" s="20">
        <f t="shared" ca="1" si="2486"/>
        <v>0.5</v>
      </c>
      <c r="R2087" s="15"/>
      <c r="S2087" s="146">
        <f t="shared" ref="S2087" ca="1" si="2487">S2086/S2075</f>
        <v>0.5</v>
      </c>
      <c r="T2087" s="146">
        <f t="shared" ref="T2087:AX2087" ca="1" si="2488">T2086/T2075</f>
        <v>0.5</v>
      </c>
      <c r="U2087" s="146">
        <f t="shared" ca="1" si="2488"/>
        <v>0.5</v>
      </c>
      <c r="V2087" s="146">
        <f t="shared" ca="1" si="2488"/>
        <v>0.5</v>
      </c>
      <c r="W2087" s="146">
        <f t="shared" ca="1" si="2488"/>
        <v>0.5</v>
      </c>
      <c r="X2087" s="146">
        <f t="shared" ca="1" si="2488"/>
        <v>0.5</v>
      </c>
      <c r="Y2087" s="146">
        <f t="shared" ca="1" si="2488"/>
        <v>0.5</v>
      </c>
      <c r="Z2087" s="146">
        <f t="shared" ca="1" si="2488"/>
        <v>0.5</v>
      </c>
      <c r="AA2087" s="146">
        <f t="shared" ca="1" si="2488"/>
        <v>0.5</v>
      </c>
      <c r="AB2087" s="146">
        <f t="shared" ca="1" si="2488"/>
        <v>0.5</v>
      </c>
      <c r="AC2087" s="146">
        <f t="shared" ca="1" si="2488"/>
        <v>0.5</v>
      </c>
      <c r="AD2087" s="146">
        <f t="shared" ca="1" si="2488"/>
        <v>0.5</v>
      </c>
      <c r="AE2087" s="146">
        <f t="shared" ca="1" si="2488"/>
        <v>0.5</v>
      </c>
      <c r="AF2087" s="146">
        <f t="shared" ca="1" si="2488"/>
        <v>0.5</v>
      </c>
      <c r="AG2087" s="146">
        <f t="shared" ca="1" si="2488"/>
        <v>0.5</v>
      </c>
      <c r="AH2087" s="146">
        <f t="shared" ca="1" si="2488"/>
        <v>0.5</v>
      </c>
      <c r="AI2087" s="146">
        <f t="shared" ca="1" si="2488"/>
        <v>0.5</v>
      </c>
      <c r="AJ2087" s="146">
        <f t="shared" ca="1" si="2488"/>
        <v>0.5</v>
      </c>
      <c r="AK2087" s="146">
        <f t="shared" ca="1" si="2488"/>
        <v>0.5</v>
      </c>
      <c r="AL2087" s="146">
        <f t="shared" ca="1" si="2488"/>
        <v>0.5</v>
      </c>
      <c r="AM2087" s="146">
        <f t="shared" ca="1" si="2488"/>
        <v>0.5</v>
      </c>
      <c r="AN2087" s="146">
        <f t="shared" ca="1" si="2488"/>
        <v>0.5</v>
      </c>
      <c r="AO2087" s="146">
        <f t="shared" ca="1" si="2488"/>
        <v>0.5</v>
      </c>
      <c r="AP2087" s="146">
        <f t="shared" ca="1" si="2488"/>
        <v>0.5</v>
      </c>
      <c r="AQ2087" s="146">
        <f t="shared" ca="1" si="2488"/>
        <v>0.5</v>
      </c>
      <c r="AR2087" s="146">
        <f t="shared" ca="1" si="2488"/>
        <v>0.5</v>
      </c>
      <c r="AS2087" s="146">
        <f t="shared" ca="1" si="2488"/>
        <v>0.5</v>
      </c>
      <c r="AT2087" s="146">
        <f t="shared" ca="1" si="2488"/>
        <v>0.5</v>
      </c>
      <c r="AU2087" s="146">
        <f t="shared" ca="1" si="2488"/>
        <v>0.5</v>
      </c>
      <c r="AV2087" s="146">
        <f t="shared" ca="1" si="2488"/>
        <v>0.5</v>
      </c>
      <c r="AW2087" s="146">
        <f t="shared" ca="1" si="2488"/>
        <v>0.5</v>
      </c>
      <c r="AX2087" s="146">
        <f t="shared" ca="1" si="2488"/>
        <v>0.5</v>
      </c>
      <c r="AY2087" s="146">
        <f t="shared" ref="AY2087:CD2087" ca="1" si="2489">AY2086/AY2075</f>
        <v>0.5</v>
      </c>
      <c r="AZ2087" s="146">
        <f t="shared" ca="1" si="2489"/>
        <v>0.5</v>
      </c>
      <c r="BA2087" s="146">
        <f t="shared" ca="1" si="2489"/>
        <v>0.5</v>
      </c>
      <c r="BB2087" s="146">
        <f t="shared" ca="1" si="2489"/>
        <v>0.5</v>
      </c>
      <c r="BC2087" s="146">
        <f t="shared" ca="1" si="2489"/>
        <v>0.5</v>
      </c>
      <c r="BD2087" s="146">
        <f t="shared" ca="1" si="2489"/>
        <v>0.5</v>
      </c>
      <c r="BE2087" s="146">
        <f t="shared" ca="1" si="2489"/>
        <v>0.5</v>
      </c>
      <c r="BF2087" s="146">
        <f t="shared" ca="1" si="2489"/>
        <v>0.5</v>
      </c>
      <c r="BG2087" s="146">
        <f t="shared" ca="1" si="2489"/>
        <v>0.5</v>
      </c>
      <c r="BH2087" s="146">
        <f t="shared" ca="1" si="2489"/>
        <v>0.5</v>
      </c>
      <c r="BI2087" s="146">
        <f t="shared" ca="1" si="2489"/>
        <v>0.5</v>
      </c>
      <c r="BJ2087" s="146">
        <f t="shared" ca="1" si="2489"/>
        <v>0.5</v>
      </c>
      <c r="BK2087" s="146">
        <f t="shared" ca="1" si="2489"/>
        <v>0.5</v>
      </c>
      <c r="BL2087" s="146">
        <f t="shared" ca="1" si="2489"/>
        <v>0.5</v>
      </c>
      <c r="BM2087" s="146">
        <f t="shared" ca="1" si="2489"/>
        <v>0.5</v>
      </c>
      <c r="BN2087" s="146">
        <f t="shared" ca="1" si="2489"/>
        <v>0.5</v>
      </c>
      <c r="BO2087" s="146">
        <f t="shared" ca="1" si="2489"/>
        <v>0.5</v>
      </c>
      <c r="BP2087" s="146">
        <f t="shared" ca="1" si="2489"/>
        <v>0.5</v>
      </c>
      <c r="BQ2087" s="146">
        <f t="shared" ca="1" si="2489"/>
        <v>0.5</v>
      </c>
      <c r="BR2087" s="146">
        <f t="shared" ca="1" si="2489"/>
        <v>0.5</v>
      </c>
      <c r="BS2087" s="146">
        <f t="shared" ca="1" si="2489"/>
        <v>0.5</v>
      </c>
      <c r="BT2087" s="146">
        <f t="shared" ca="1" si="2489"/>
        <v>0.5</v>
      </c>
      <c r="BU2087" s="146">
        <f t="shared" ca="1" si="2489"/>
        <v>0.5</v>
      </c>
      <c r="BV2087" s="146">
        <f t="shared" ca="1" si="2489"/>
        <v>0.5</v>
      </c>
      <c r="BW2087" s="146">
        <f t="shared" ca="1" si="2489"/>
        <v>0.5</v>
      </c>
      <c r="BX2087" s="146">
        <f t="shared" ca="1" si="2489"/>
        <v>0.5</v>
      </c>
      <c r="BY2087" s="146">
        <f t="shared" ca="1" si="2489"/>
        <v>0.5</v>
      </c>
      <c r="BZ2087" s="146">
        <f t="shared" ca="1" si="2489"/>
        <v>0.5</v>
      </c>
      <c r="CA2087" s="146">
        <f t="shared" ca="1" si="2489"/>
        <v>0.5</v>
      </c>
      <c r="CB2087" s="146">
        <f t="shared" ca="1" si="2489"/>
        <v>0.5</v>
      </c>
      <c r="CC2087" s="146">
        <f t="shared" ca="1" si="2489"/>
        <v>0.5</v>
      </c>
      <c r="CD2087" s="146">
        <f t="shared" ca="1" si="2489"/>
        <v>0.5</v>
      </c>
      <c r="CE2087" s="146">
        <f t="shared" ref="CE2087:CK2087" ca="1" si="2490">CE2086/CE2075</f>
        <v>0.5</v>
      </c>
      <c r="CF2087" s="146">
        <f t="shared" ca="1" si="2490"/>
        <v>0.5</v>
      </c>
      <c r="CG2087" s="146">
        <f t="shared" ca="1" si="2490"/>
        <v>0.5</v>
      </c>
      <c r="CH2087" s="146">
        <f t="shared" ca="1" si="2490"/>
        <v>0.5</v>
      </c>
      <c r="CI2087" s="146">
        <f t="shared" ca="1" si="2490"/>
        <v>0.5</v>
      </c>
      <c r="CJ2087" s="146">
        <f t="shared" ca="1" si="2490"/>
        <v>0.5</v>
      </c>
      <c r="CK2087" s="146">
        <f t="shared" ca="1" si="2490"/>
        <v>0.5</v>
      </c>
    </row>
    <row r="2088" spans="2:89" x14ac:dyDescent="0.35">
      <c r="B2088" s="132" t="str">
        <f>B2048</f>
        <v>Surgical procedures</v>
      </c>
      <c r="C2088" s="306"/>
      <c r="D2088" s="306" t="s">
        <v>518</v>
      </c>
      <c r="E2088" s="306" t="str">
        <f t="shared" si="2447"/>
        <v>2088 SPLIT-SV-VR</v>
      </c>
      <c r="G2088" s="306" t="s">
        <v>332</v>
      </c>
      <c r="H2088" s="12"/>
      <c r="I2088" s="60"/>
      <c r="J2088" s="60"/>
      <c r="K2088" s="38"/>
      <c r="L2088" s="38"/>
      <c r="M2088" s="38"/>
      <c r="N2088" s="38"/>
      <c r="O2088" s="38"/>
      <c r="P2088" s="38"/>
      <c r="R2088" s="15"/>
      <c r="S2088" s="234"/>
      <c r="T2088" s="234"/>
      <c r="U2088" s="234"/>
      <c r="V2088" s="234"/>
      <c r="W2088" s="234"/>
      <c r="X2088" s="234"/>
      <c r="Y2088" s="234"/>
      <c r="Z2088" s="234"/>
      <c r="AA2088" s="234"/>
      <c r="AB2088" s="234"/>
      <c r="AC2088" s="234"/>
      <c r="AD2088" s="234"/>
      <c r="AE2088" s="234"/>
      <c r="AF2088" s="234"/>
      <c r="AG2088" s="234"/>
      <c r="AH2088" s="234"/>
      <c r="AI2088" s="234"/>
      <c r="AJ2088" s="234"/>
      <c r="AK2088" s="234"/>
      <c r="AL2088" s="234"/>
      <c r="AM2088" s="234"/>
      <c r="AN2088" s="234"/>
      <c r="AO2088" s="234"/>
      <c r="AP2088" s="234"/>
      <c r="AQ2088" s="234"/>
      <c r="AR2088" s="234"/>
      <c r="AS2088" s="234"/>
      <c r="AT2088" s="234"/>
      <c r="AU2088" s="234"/>
      <c r="AV2088" s="234"/>
      <c r="AW2088" s="234"/>
      <c r="AX2088" s="234"/>
      <c r="AY2088" s="234"/>
      <c r="AZ2088" s="234"/>
      <c r="BA2088" s="234"/>
      <c r="BB2088" s="234"/>
      <c r="BC2088" s="234"/>
      <c r="BD2088" s="234"/>
      <c r="BE2088" s="234"/>
      <c r="BF2088" s="234"/>
      <c r="BG2088" s="234"/>
      <c r="BH2088" s="234"/>
      <c r="BI2088" s="234"/>
      <c r="BJ2088" s="234"/>
      <c r="BK2088" s="234"/>
      <c r="BL2088" s="234"/>
      <c r="BM2088" s="234"/>
      <c r="BN2088" s="234"/>
      <c r="BO2088" s="234"/>
      <c r="BP2088" s="234"/>
      <c r="BQ2088" s="234"/>
      <c r="BR2088" s="234"/>
      <c r="BS2088" s="234"/>
      <c r="BT2088" s="234"/>
      <c r="BU2088" s="234"/>
      <c r="BV2088" s="234"/>
      <c r="BW2088" s="234"/>
      <c r="BX2088" s="234"/>
      <c r="BY2088" s="234"/>
      <c r="BZ2088" s="234"/>
      <c r="CA2088" s="234"/>
      <c r="CB2088" s="234"/>
      <c r="CC2088" s="234"/>
      <c r="CD2088" s="234"/>
      <c r="CE2088" s="234"/>
      <c r="CF2088" s="234"/>
      <c r="CG2088" s="234"/>
      <c r="CH2088" s="234"/>
      <c r="CI2088" s="234"/>
      <c r="CJ2088" s="234"/>
      <c r="CK2088" s="234"/>
    </row>
    <row r="2089" spans="2:89" x14ac:dyDescent="0.35">
      <c r="B2089" s="181" t="str">
        <f>B2049</f>
        <v>procedure</v>
      </c>
      <c r="C2089" s="306"/>
      <c r="D2089" s="306" t="s">
        <v>518</v>
      </c>
      <c r="E2089" s="306" t="str">
        <f>ROW()&amp;" "&amp;D2089</f>
        <v>2089 SPLIT-SV-VR</v>
      </c>
      <c r="G2089" s="306" t="s">
        <v>332</v>
      </c>
      <c r="H2089" s="27"/>
      <c r="I2089" s="78"/>
      <c r="J2089" s="78"/>
      <c r="K2089" s="33"/>
      <c r="L2089" s="33"/>
      <c r="M2089" s="33"/>
      <c r="N2089" s="33"/>
      <c r="O2089" s="33"/>
      <c r="P2089" s="33"/>
      <c r="R2089" s="33"/>
      <c r="S2089" s="80"/>
      <c r="T2089" s="80"/>
      <c r="U2089" s="80"/>
      <c r="V2089" s="80"/>
      <c r="W2089" s="80"/>
      <c r="X2089" s="80"/>
      <c r="Y2089" s="80"/>
      <c r="Z2089" s="80"/>
      <c r="AA2089" s="80"/>
      <c r="AB2089" s="80"/>
      <c r="AC2089" s="80"/>
      <c r="AD2089" s="80"/>
      <c r="AE2089" s="80"/>
      <c r="AF2089" s="80"/>
      <c r="AG2089" s="80"/>
      <c r="AH2089" s="80"/>
      <c r="AI2089" s="80"/>
      <c r="AJ2089" s="80"/>
      <c r="AK2089" s="80"/>
      <c r="AL2089" s="80"/>
      <c r="AM2089" s="80"/>
      <c r="AN2089" s="80"/>
      <c r="AO2089" s="80"/>
      <c r="AP2089" s="80"/>
      <c r="AQ2089" s="80"/>
      <c r="AR2089" s="80"/>
      <c r="AS2089" s="80"/>
      <c r="AT2089" s="80"/>
      <c r="AU2089" s="80"/>
      <c r="AV2089" s="80"/>
      <c r="AW2089" s="80"/>
      <c r="AX2089" s="80"/>
      <c r="AY2089" s="80"/>
      <c r="AZ2089" s="80"/>
      <c r="BA2089" s="80"/>
      <c r="BB2089" s="80"/>
      <c r="BC2089" s="80"/>
      <c r="BD2089" s="80"/>
      <c r="BE2089" s="80"/>
      <c r="BF2089" s="80"/>
      <c r="BG2089" s="80"/>
      <c r="BH2089" s="80"/>
      <c r="BI2089" s="80"/>
      <c r="BJ2089" s="80"/>
      <c r="BK2089" s="80"/>
      <c r="BL2089" s="80"/>
      <c r="BM2089" s="80"/>
      <c r="BN2089" s="80"/>
      <c r="BO2089" s="80"/>
      <c r="BP2089" s="80"/>
      <c r="BQ2089" s="80"/>
      <c r="BR2089" s="80"/>
      <c r="BS2089" s="80"/>
      <c r="BT2089" s="80"/>
      <c r="BU2089" s="80"/>
      <c r="BV2089" s="80"/>
      <c r="BW2089" s="80"/>
      <c r="BX2089" s="80"/>
      <c r="BY2089" s="80"/>
      <c r="BZ2089" s="80"/>
      <c r="CA2089" s="80"/>
      <c r="CB2089" s="80"/>
      <c r="CC2089" s="80"/>
      <c r="CD2089" s="80"/>
      <c r="CE2089" s="80"/>
      <c r="CF2089" s="80"/>
      <c r="CG2089" s="80"/>
      <c r="CH2089" s="80"/>
      <c r="CI2089" s="80"/>
      <c r="CJ2089" s="80"/>
      <c r="CK2089" s="80"/>
    </row>
    <row r="2090" spans="2:89" x14ac:dyDescent="0.35">
      <c r="B2090" s="187" t="s">
        <v>461</v>
      </c>
      <c r="C2090" s="306"/>
      <c r="D2090" s="306" t="s">
        <v>518</v>
      </c>
      <c r="E2090" s="306" t="str">
        <f t="shared" ref="E2090:E2095" si="2491">ROW()&amp;" "&amp;D2090</f>
        <v>2090 SPLIT-SV-VR</v>
      </c>
      <c r="G2090" s="306" t="s">
        <v>332</v>
      </c>
      <c r="H2090" s="27"/>
      <c r="I2090" s="78"/>
      <c r="J2090" s="78"/>
      <c r="K2090" s="33"/>
      <c r="L2090" s="33"/>
      <c r="M2090" s="33"/>
      <c r="N2090" s="33"/>
      <c r="O2090" s="33"/>
      <c r="P2090" s="33"/>
      <c r="R2090" s="33"/>
      <c r="S2090" s="208" t="str">
        <f t="shared" ref="S2090" si="2492">ADDRESS(ROW(S2075),COLUMN(S2075),2)</f>
        <v>S$2075</v>
      </c>
      <c r="T2090" s="208" t="str">
        <f t="shared" ref="T2090:CE2090" si="2493">ADDRESS(ROW(T2075),COLUMN(T2075),2)</f>
        <v>T$2075</v>
      </c>
      <c r="U2090" s="208" t="str">
        <f t="shared" si="2493"/>
        <v>U$2075</v>
      </c>
      <c r="V2090" s="208" t="str">
        <f t="shared" si="2493"/>
        <v>V$2075</v>
      </c>
      <c r="W2090" s="208" t="str">
        <f t="shared" si="2493"/>
        <v>W$2075</v>
      </c>
      <c r="X2090" s="208" t="str">
        <f t="shared" si="2493"/>
        <v>X$2075</v>
      </c>
      <c r="Y2090" s="208" t="str">
        <f t="shared" si="2493"/>
        <v>Y$2075</v>
      </c>
      <c r="Z2090" s="208" t="str">
        <f t="shared" si="2493"/>
        <v>Z$2075</v>
      </c>
      <c r="AA2090" s="208" t="str">
        <f t="shared" si="2493"/>
        <v>AA$2075</v>
      </c>
      <c r="AB2090" s="208" t="str">
        <f t="shared" si="2493"/>
        <v>AB$2075</v>
      </c>
      <c r="AC2090" s="208" t="str">
        <f t="shared" si="2493"/>
        <v>AC$2075</v>
      </c>
      <c r="AD2090" s="208" t="str">
        <f t="shared" si="2493"/>
        <v>AD$2075</v>
      </c>
      <c r="AE2090" s="208" t="str">
        <f t="shared" si="2493"/>
        <v>AE$2075</v>
      </c>
      <c r="AF2090" s="208" t="str">
        <f t="shared" si="2493"/>
        <v>AF$2075</v>
      </c>
      <c r="AG2090" s="208" t="str">
        <f t="shared" si="2493"/>
        <v>AG$2075</v>
      </c>
      <c r="AH2090" s="208" t="str">
        <f t="shared" si="2493"/>
        <v>AH$2075</v>
      </c>
      <c r="AI2090" s="208" t="str">
        <f t="shared" si="2493"/>
        <v>AI$2075</v>
      </c>
      <c r="AJ2090" s="208" t="str">
        <f t="shared" si="2493"/>
        <v>AJ$2075</v>
      </c>
      <c r="AK2090" s="208" t="str">
        <f t="shared" si="2493"/>
        <v>AK$2075</v>
      </c>
      <c r="AL2090" s="208" t="str">
        <f t="shared" si="2493"/>
        <v>AL$2075</v>
      </c>
      <c r="AM2090" s="208" t="str">
        <f t="shared" si="2493"/>
        <v>AM$2075</v>
      </c>
      <c r="AN2090" s="208" t="str">
        <f t="shared" si="2493"/>
        <v>AN$2075</v>
      </c>
      <c r="AO2090" s="208" t="str">
        <f t="shared" si="2493"/>
        <v>AO$2075</v>
      </c>
      <c r="AP2090" s="208" t="str">
        <f t="shared" si="2493"/>
        <v>AP$2075</v>
      </c>
      <c r="AQ2090" s="208" t="str">
        <f t="shared" si="2493"/>
        <v>AQ$2075</v>
      </c>
      <c r="AR2090" s="208" t="str">
        <f t="shared" si="2493"/>
        <v>AR$2075</v>
      </c>
      <c r="AS2090" s="208" t="str">
        <f t="shared" si="2493"/>
        <v>AS$2075</v>
      </c>
      <c r="AT2090" s="208" t="str">
        <f t="shared" si="2493"/>
        <v>AT$2075</v>
      </c>
      <c r="AU2090" s="208" t="str">
        <f t="shared" si="2493"/>
        <v>AU$2075</v>
      </c>
      <c r="AV2090" s="208" t="str">
        <f t="shared" si="2493"/>
        <v>AV$2075</v>
      </c>
      <c r="AW2090" s="208" t="str">
        <f t="shared" si="2493"/>
        <v>AW$2075</v>
      </c>
      <c r="AX2090" s="208" t="str">
        <f t="shared" si="2493"/>
        <v>AX$2075</v>
      </c>
      <c r="AY2090" s="208" t="str">
        <f t="shared" si="2493"/>
        <v>AY$2075</v>
      </c>
      <c r="AZ2090" s="208" t="str">
        <f t="shared" si="2493"/>
        <v>AZ$2075</v>
      </c>
      <c r="BA2090" s="208" t="str">
        <f t="shared" si="2493"/>
        <v>BA$2075</v>
      </c>
      <c r="BB2090" s="208" t="str">
        <f t="shared" si="2493"/>
        <v>BB$2075</v>
      </c>
      <c r="BC2090" s="208" t="str">
        <f t="shared" si="2493"/>
        <v>BC$2075</v>
      </c>
      <c r="BD2090" s="208" t="str">
        <f t="shared" si="2493"/>
        <v>BD$2075</v>
      </c>
      <c r="BE2090" s="208" t="str">
        <f t="shared" si="2493"/>
        <v>BE$2075</v>
      </c>
      <c r="BF2090" s="208" t="str">
        <f t="shared" si="2493"/>
        <v>BF$2075</v>
      </c>
      <c r="BG2090" s="208" t="str">
        <f t="shared" si="2493"/>
        <v>BG$2075</v>
      </c>
      <c r="BH2090" s="208" t="str">
        <f t="shared" si="2493"/>
        <v>BH$2075</v>
      </c>
      <c r="BI2090" s="208" t="str">
        <f t="shared" si="2493"/>
        <v>BI$2075</v>
      </c>
      <c r="BJ2090" s="208" t="str">
        <f t="shared" si="2493"/>
        <v>BJ$2075</v>
      </c>
      <c r="BK2090" s="208" t="str">
        <f t="shared" si="2493"/>
        <v>BK$2075</v>
      </c>
      <c r="BL2090" s="208" t="str">
        <f t="shared" si="2493"/>
        <v>BL$2075</v>
      </c>
      <c r="BM2090" s="208" t="str">
        <f t="shared" si="2493"/>
        <v>BM$2075</v>
      </c>
      <c r="BN2090" s="208" t="str">
        <f t="shared" si="2493"/>
        <v>BN$2075</v>
      </c>
      <c r="BO2090" s="208" t="str">
        <f t="shared" si="2493"/>
        <v>BO$2075</v>
      </c>
      <c r="BP2090" s="208" t="str">
        <f t="shared" si="2493"/>
        <v>BP$2075</v>
      </c>
      <c r="BQ2090" s="208" t="str">
        <f t="shared" si="2493"/>
        <v>BQ$2075</v>
      </c>
      <c r="BR2090" s="208" t="str">
        <f t="shared" si="2493"/>
        <v>BR$2075</v>
      </c>
      <c r="BS2090" s="208" t="str">
        <f t="shared" si="2493"/>
        <v>BS$2075</v>
      </c>
      <c r="BT2090" s="208" t="str">
        <f t="shared" si="2493"/>
        <v>BT$2075</v>
      </c>
      <c r="BU2090" s="208" t="str">
        <f t="shared" si="2493"/>
        <v>BU$2075</v>
      </c>
      <c r="BV2090" s="208" t="str">
        <f t="shared" si="2493"/>
        <v>BV$2075</v>
      </c>
      <c r="BW2090" s="208" t="str">
        <f t="shared" si="2493"/>
        <v>BW$2075</v>
      </c>
      <c r="BX2090" s="208" t="str">
        <f t="shared" si="2493"/>
        <v>BX$2075</v>
      </c>
      <c r="BY2090" s="208" t="str">
        <f t="shared" si="2493"/>
        <v>BY$2075</v>
      </c>
      <c r="BZ2090" s="208" t="str">
        <f t="shared" si="2493"/>
        <v>BZ$2075</v>
      </c>
      <c r="CA2090" s="208" t="str">
        <f t="shared" si="2493"/>
        <v>CA$2075</v>
      </c>
      <c r="CB2090" s="208" t="str">
        <f t="shared" si="2493"/>
        <v>CB$2075</v>
      </c>
      <c r="CC2090" s="208" t="str">
        <f t="shared" si="2493"/>
        <v>CC$2075</v>
      </c>
      <c r="CD2090" s="208" t="str">
        <f t="shared" si="2493"/>
        <v>CD$2075</v>
      </c>
      <c r="CE2090" s="208" t="str">
        <f t="shared" si="2493"/>
        <v>CE$2075</v>
      </c>
      <c r="CF2090" s="208" t="str">
        <f t="shared" ref="CF2090:CK2090" si="2494">ADDRESS(ROW(CF2075),COLUMN(CF2075),2)</f>
        <v>CF$2075</v>
      </c>
      <c r="CG2090" s="208" t="str">
        <f t="shared" si="2494"/>
        <v>CG$2075</v>
      </c>
      <c r="CH2090" s="208" t="str">
        <f t="shared" si="2494"/>
        <v>CH$2075</v>
      </c>
      <c r="CI2090" s="208" t="str">
        <f t="shared" si="2494"/>
        <v>CI$2075</v>
      </c>
      <c r="CJ2090" s="208" t="str">
        <f t="shared" si="2494"/>
        <v>CJ$2075</v>
      </c>
      <c r="CK2090" s="208" t="str">
        <f t="shared" si="2494"/>
        <v>CK$2075</v>
      </c>
    </row>
    <row r="2091" spans="2:89" x14ac:dyDescent="0.35">
      <c r="B2091" s="132" t="s">
        <v>462</v>
      </c>
      <c r="C2091" s="306"/>
      <c r="D2091" s="306" t="s">
        <v>518</v>
      </c>
      <c r="E2091" s="306" t="str">
        <f t="shared" si="2491"/>
        <v>2091 SPLIT-SV-VR</v>
      </c>
      <c r="G2091" s="306" t="s">
        <v>332</v>
      </c>
      <c r="K2091" s="53"/>
      <c r="L2091" s="53"/>
      <c r="M2091" s="53"/>
      <c r="N2091" s="53"/>
      <c r="O2091" s="53"/>
      <c r="P2091" s="53"/>
      <c r="R2091" s="24"/>
      <c r="S2091" s="175" t="str">
        <f t="shared" ref="S2091" si="2495">S2051</f>
        <v>S$17</v>
      </c>
      <c r="T2091" s="175" t="str">
        <f t="shared" ref="T2091:CE2091" si="2496">T2051</f>
        <v>T$17</v>
      </c>
      <c r="U2091" s="175" t="str">
        <f t="shared" si="2496"/>
        <v>U$17</v>
      </c>
      <c r="V2091" s="175" t="str">
        <f t="shared" si="2496"/>
        <v>V$17</v>
      </c>
      <c r="W2091" s="175" t="str">
        <f t="shared" si="2496"/>
        <v>W$17</v>
      </c>
      <c r="X2091" s="175" t="str">
        <f t="shared" si="2496"/>
        <v>X$17</v>
      </c>
      <c r="Y2091" s="175" t="str">
        <f t="shared" si="2496"/>
        <v>Y$17</v>
      </c>
      <c r="Z2091" s="175" t="str">
        <f t="shared" si="2496"/>
        <v>Z$17</v>
      </c>
      <c r="AA2091" s="175" t="str">
        <f t="shared" si="2496"/>
        <v>AA$17</v>
      </c>
      <c r="AB2091" s="175" t="str">
        <f t="shared" si="2496"/>
        <v>AB$17</v>
      </c>
      <c r="AC2091" s="175" t="str">
        <f t="shared" si="2496"/>
        <v>AC$17</v>
      </c>
      <c r="AD2091" s="175" t="str">
        <f t="shared" si="2496"/>
        <v>AD$17</v>
      </c>
      <c r="AE2091" s="175" t="str">
        <f t="shared" si="2496"/>
        <v>AE$17</v>
      </c>
      <c r="AF2091" s="175" t="str">
        <f t="shared" si="2496"/>
        <v>AF$17</v>
      </c>
      <c r="AG2091" s="175" t="str">
        <f t="shared" si="2496"/>
        <v>AG$17</v>
      </c>
      <c r="AH2091" s="175" t="str">
        <f t="shared" si="2496"/>
        <v>AH$17</v>
      </c>
      <c r="AI2091" s="175" t="str">
        <f t="shared" si="2496"/>
        <v>AI$17</v>
      </c>
      <c r="AJ2091" s="175" t="str">
        <f t="shared" si="2496"/>
        <v>AJ$17</v>
      </c>
      <c r="AK2091" s="175" t="str">
        <f t="shared" si="2496"/>
        <v>AK$17</v>
      </c>
      <c r="AL2091" s="175" t="str">
        <f t="shared" si="2496"/>
        <v>AL$17</v>
      </c>
      <c r="AM2091" s="175" t="str">
        <f t="shared" si="2496"/>
        <v>AM$17</v>
      </c>
      <c r="AN2091" s="175" t="str">
        <f t="shared" si="2496"/>
        <v>AN$17</v>
      </c>
      <c r="AO2091" s="175" t="str">
        <f t="shared" si="2496"/>
        <v>AO$17</v>
      </c>
      <c r="AP2091" s="175" t="str">
        <f t="shared" si="2496"/>
        <v>AP$17</v>
      </c>
      <c r="AQ2091" s="175" t="str">
        <f t="shared" si="2496"/>
        <v>AQ$17</v>
      </c>
      <c r="AR2091" s="175" t="str">
        <f t="shared" si="2496"/>
        <v>AR$17</v>
      </c>
      <c r="AS2091" s="175" t="str">
        <f t="shared" si="2496"/>
        <v>AS$17</v>
      </c>
      <c r="AT2091" s="175" t="str">
        <f t="shared" si="2496"/>
        <v>AT$17</v>
      </c>
      <c r="AU2091" s="175" t="str">
        <f t="shared" si="2496"/>
        <v>AU$17</v>
      </c>
      <c r="AV2091" s="175" t="str">
        <f t="shared" si="2496"/>
        <v>AV$17</v>
      </c>
      <c r="AW2091" s="175" t="str">
        <f t="shared" si="2496"/>
        <v>AW$17</v>
      </c>
      <c r="AX2091" s="175" t="str">
        <f t="shared" si="2496"/>
        <v>AX$17</v>
      </c>
      <c r="AY2091" s="175" t="str">
        <f t="shared" si="2496"/>
        <v>AY$17</v>
      </c>
      <c r="AZ2091" s="175" t="str">
        <f t="shared" si="2496"/>
        <v>AZ$17</v>
      </c>
      <c r="BA2091" s="175" t="str">
        <f t="shared" si="2496"/>
        <v>BA$17</v>
      </c>
      <c r="BB2091" s="175" t="str">
        <f t="shared" si="2496"/>
        <v>BB$17</v>
      </c>
      <c r="BC2091" s="175" t="str">
        <f t="shared" si="2496"/>
        <v>BC$17</v>
      </c>
      <c r="BD2091" s="175" t="str">
        <f t="shared" si="2496"/>
        <v>BD$17</v>
      </c>
      <c r="BE2091" s="175" t="str">
        <f t="shared" si="2496"/>
        <v>BE$17</v>
      </c>
      <c r="BF2091" s="175" t="str">
        <f t="shared" si="2496"/>
        <v>BF$17</v>
      </c>
      <c r="BG2091" s="175" t="str">
        <f t="shared" si="2496"/>
        <v>BG$17</v>
      </c>
      <c r="BH2091" s="175" t="str">
        <f t="shared" si="2496"/>
        <v>BH$17</v>
      </c>
      <c r="BI2091" s="175" t="str">
        <f t="shared" si="2496"/>
        <v>BI$17</v>
      </c>
      <c r="BJ2091" s="175" t="str">
        <f t="shared" si="2496"/>
        <v>BJ$17</v>
      </c>
      <c r="BK2091" s="175" t="str">
        <f t="shared" si="2496"/>
        <v>BK$17</v>
      </c>
      <c r="BL2091" s="175" t="str">
        <f t="shared" si="2496"/>
        <v>BL$17</v>
      </c>
      <c r="BM2091" s="175" t="str">
        <f t="shared" si="2496"/>
        <v>BM$17</v>
      </c>
      <c r="BN2091" s="175" t="str">
        <f t="shared" si="2496"/>
        <v>BN$17</v>
      </c>
      <c r="BO2091" s="175" t="str">
        <f t="shared" si="2496"/>
        <v>BO$17</v>
      </c>
      <c r="BP2091" s="175" t="str">
        <f t="shared" si="2496"/>
        <v>BP$17</v>
      </c>
      <c r="BQ2091" s="175" t="str">
        <f t="shared" si="2496"/>
        <v>BQ$17</v>
      </c>
      <c r="BR2091" s="175" t="str">
        <f t="shared" si="2496"/>
        <v>BR$17</v>
      </c>
      <c r="BS2091" s="175" t="str">
        <f t="shared" si="2496"/>
        <v>BS$17</v>
      </c>
      <c r="BT2091" s="175" t="str">
        <f t="shared" si="2496"/>
        <v>BT$17</v>
      </c>
      <c r="BU2091" s="175" t="str">
        <f t="shared" si="2496"/>
        <v>BU$17</v>
      </c>
      <c r="BV2091" s="175" t="str">
        <f t="shared" si="2496"/>
        <v>BV$17</v>
      </c>
      <c r="BW2091" s="175" t="str">
        <f t="shared" si="2496"/>
        <v>BW$17</v>
      </c>
      <c r="BX2091" s="175" t="str">
        <f t="shared" si="2496"/>
        <v>BX$17</v>
      </c>
      <c r="BY2091" s="175" t="str">
        <f t="shared" si="2496"/>
        <v>BY$17</v>
      </c>
      <c r="BZ2091" s="175" t="str">
        <f t="shared" si="2496"/>
        <v>BZ$17</v>
      </c>
      <c r="CA2091" s="175" t="str">
        <f t="shared" si="2496"/>
        <v>CA$17</v>
      </c>
      <c r="CB2091" s="175" t="str">
        <f t="shared" si="2496"/>
        <v>CB$17</v>
      </c>
      <c r="CC2091" s="175" t="str">
        <f t="shared" si="2496"/>
        <v>CC$17</v>
      </c>
      <c r="CD2091" s="175" t="str">
        <f t="shared" si="2496"/>
        <v>CD$17</v>
      </c>
      <c r="CE2091" s="175" t="str">
        <f t="shared" si="2496"/>
        <v>CE$17</v>
      </c>
      <c r="CF2091" s="175" t="str">
        <f t="shared" ref="CF2091:CK2091" si="2497">CF2051</f>
        <v>CF$17</v>
      </c>
      <c r="CG2091" s="175" t="str">
        <f t="shared" si="2497"/>
        <v>CG$17</v>
      </c>
      <c r="CH2091" s="175" t="str">
        <f t="shared" si="2497"/>
        <v>CH$17</v>
      </c>
      <c r="CI2091" s="175" t="str">
        <f t="shared" si="2497"/>
        <v>CI$17</v>
      </c>
      <c r="CJ2091" s="175" t="str">
        <f t="shared" si="2497"/>
        <v>CJ$17</v>
      </c>
      <c r="CK2091" s="175" t="str">
        <f t="shared" si="2497"/>
        <v>CK$17</v>
      </c>
    </row>
    <row r="2092" spans="2:89" x14ac:dyDescent="0.35">
      <c r="B2092" s="187" t="str">
        <f>B2084</f>
        <v>Total COGS - Surgical procedures</v>
      </c>
      <c r="C2092" s="306"/>
      <c r="D2092" s="306" t="s">
        <v>518</v>
      </c>
      <c r="E2092" s="306" t="str">
        <f t="shared" si="2491"/>
        <v>2092 SPLIT-SV-VR</v>
      </c>
      <c r="G2092" s="306" t="s">
        <v>332</v>
      </c>
      <c r="H2092" s="12"/>
      <c r="I2092" s="60"/>
      <c r="J2092" s="60"/>
      <c r="K2092" s="15"/>
      <c r="L2092" s="15"/>
      <c r="M2092" s="15"/>
      <c r="N2092" s="15"/>
      <c r="O2092" s="15"/>
      <c r="P2092" s="15"/>
      <c r="R2092" s="15"/>
      <c r="S2092" s="80"/>
      <c r="T2092" s="80"/>
      <c r="U2092" s="80"/>
      <c r="V2092" s="80"/>
      <c r="W2092" s="80"/>
      <c r="X2092" s="80"/>
      <c r="Y2092" s="80"/>
      <c r="Z2092" s="80"/>
      <c r="AA2092" s="80"/>
      <c r="AB2092" s="80"/>
      <c r="AC2092" s="80"/>
      <c r="AD2092" s="80"/>
      <c r="AE2092" s="80"/>
      <c r="AF2092" s="80"/>
      <c r="AG2092" s="80"/>
      <c r="AH2092" s="80"/>
      <c r="AI2092" s="80"/>
      <c r="AJ2092" s="80"/>
      <c r="AK2092" s="80"/>
      <c r="AL2092" s="80"/>
      <c r="AM2092" s="80"/>
      <c r="AN2092" s="80"/>
      <c r="AO2092" s="80"/>
      <c r="AP2092" s="80"/>
      <c r="AQ2092" s="80"/>
      <c r="AR2092" s="80"/>
      <c r="AS2092" s="80"/>
      <c r="AT2092" s="80"/>
      <c r="AU2092" s="80"/>
      <c r="AV2092" s="80"/>
      <c r="AW2092" s="80"/>
      <c r="AX2092" s="80"/>
      <c r="AY2092" s="80"/>
      <c r="AZ2092" s="80"/>
      <c r="BA2092" s="80"/>
      <c r="BB2092" s="80"/>
      <c r="BC2092" s="80"/>
      <c r="BD2092" s="80"/>
      <c r="BE2092" s="80"/>
      <c r="BF2092" s="80"/>
      <c r="BG2092" s="80"/>
      <c r="BH2092" s="80"/>
      <c r="BI2092" s="80"/>
      <c r="BJ2092" s="80"/>
      <c r="BK2092" s="80"/>
      <c r="BL2092" s="80"/>
      <c r="BM2092" s="80"/>
      <c r="BN2092" s="80"/>
      <c r="BO2092" s="80"/>
      <c r="BP2092" s="80"/>
      <c r="BQ2092" s="80"/>
      <c r="BR2092" s="80"/>
      <c r="BS2092" s="80"/>
      <c r="BT2092" s="80"/>
      <c r="BU2092" s="80"/>
      <c r="BV2092" s="80"/>
      <c r="BW2092" s="80"/>
      <c r="BX2092" s="80"/>
      <c r="BY2092" s="80"/>
      <c r="BZ2092" s="80"/>
      <c r="CA2092" s="80"/>
      <c r="CB2092" s="80"/>
      <c r="CC2092" s="80"/>
      <c r="CD2092" s="80"/>
      <c r="CE2092" s="80"/>
      <c r="CF2092" s="80"/>
      <c r="CG2092" s="80"/>
      <c r="CH2092" s="80"/>
      <c r="CI2092" s="80"/>
      <c r="CJ2092" s="80"/>
      <c r="CK2092" s="80"/>
    </row>
    <row r="2093" spans="2:89" x14ac:dyDescent="0.35">
      <c r="B2093" s="132" t="str">
        <f>B2053</f>
        <v xml:space="preserve">secondary unit </v>
      </c>
      <c r="C2093" s="306"/>
      <c r="D2093" s="306" t="s">
        <v>518</v>
      </c>
      <c r="E2093" s="306" t="str">
        <f t="shared" si="2491"/>
        <v>2093 SPLIT-SV-VR</v>
      </c>
      <c r="G2093" s="306" t="s">
        <v>332</v>
      </c>
      <c r="H2093" s="12"/>
      <c r="I2093" s="60"/>
      <c r="J2093" s="60"/>
      <c r="K2093" s="15"/>
      <c r="L2093" s="15"/>
      <c r="M2093" s="15"/>
      <c r="N2093" s="15"/>
      <c r="O2093" s="15"/>
      <c r="P2093" s="15"/>
      <c r="R2093" s="15"/>
      <c r="S2093" s="175"/>
      <c r="T2093" s="175"/>
      <c r="U2093" s="175"/>
      <c r="V2093" s="175"/>
      <c r="W2093" s="175"/>
      <c r="X2093" s="175"/>
      <c r="Y2093" s="175"/>
      <c r="Z2093" s="175"/>
      <c r="AA2093" s="175"/>
      <c r="AB2093" s="175"/>
      <c r="AC2093" s="175"/>
      <c r="AD2093" s="175"/>
      <c r="AE2093" s="175"/>
      <c r="AF2093" s="175"/>
      <c r="AG2093" s="175"/>
      <c r="AH2093" s="175"/>
      <c r="AI2093" s="175"/>
      <c r="AJ2093" s="175"/>
      <c r="AK2093" s="175"/>
      <c r="AL2093" s="175"/>
      <c r="AM2093" s="175"/>
      <c r="AN2093" s="175"/>
      <c r="AO2093" s="175"/>
      <c r="AP2093" s="175"/>
      <c r="AQ2093" s="175"/>
      <c r="AR2093" s="175"/>
      <c r="AS2093" s="175"/>
      <c r="AT2093" s="175"/>
      <c r="AU2093" s="175"/>
      <c r="AV2093" s="175"/>
      <c r="AW2093" s="175"/>
      <c r="AX2093" s="175"/>
      <c r="AY2093" s="175"/>
      <c r="AZ2093" s="175"/>
      <c r="BA2093" s="175"/>
      <c r="BB2093" s="175"/>
      <c r="BC2093" s="175"/>
      <c r="BD2093" s="175"/>
      <c r="BE2093" s="175"/>
      <c r="BF2093" s="175"/>
      <c r="BG2093" s="175"/>
      <c r="BH2093" s="175"/>
      <c r="BI2093" s="175"/>
      <c r="BJ2093" s="175"/>
      <c r="BK2093" s="175"/>
      <c r="BL2093" s="175"/>
      <c r="BM2093" s="175"/>
      <c r="BN2093" s="175"/>
      <c r="BO2093" s="175"/>
      <c r="BP2093" s="175"/>
      <c r="BQ2093" s="175"/>
      <c r="BR2093" s="175"/>
      <c r="BS2093" s="175"/>
      <c r="BT2093" s="175"/>
      <c r="BU2093" s="175"/>
      <c r="BV2093" s="175"/>
      <c r="BW2093" s="175"/>
      <c r="BX2093" s="175"/>
      <c r="BY2093" s="175"/>
      <c r="BZ2093" s="175"/>
      <c r="CA2093" s="175"/>
      <c r="CB2093" s="175"/>
      <c r="CC2093" s="175"/>
      <c r="CD2093" s="175"/>
      <c r="CE2093" s="175"/>
      <c r="CF2093" s="175"/>
      <c r="CG2093" s="175"/>
      <c r="CH2093" s="175"/>
      <c r="CI2093" s="175"/>
      <c r="CJ2093" s="175"/>
      <c r="CK2093" s="175"/>
    </row>
    <row r="2094" spans="2:89" x14ac:dyDescent="0.35">
      <c r="B2094" s="132" t="str">
        <f>B2054</f>
        <v>Secondary revenue driver</v>
      </c>
      <c r="C2094" s="306"/>
      <c r="D2094" s="306" t="s">
        <v>518</v>
      </c>
      <c r="E2094" s="306" t="str">
        <f t="shared" si="2491"/>
        <v>2094 SPLIT-SV-VR</v>
      </c>
      <c r="G2094" s="306" t="s">
        <v>332</v>
      </c>
      <c r="H2094" s="12"/>
      <c r="I2094" s="60"/>
      <c r="J2094" s="60"/>
      <c r="K2094" s="15"/>
      <c r="L2094" s="15"/>
      <c r="M2094" s="15"/>
      <c r="N2094" s="15"/>
      <c r="O2094" s="15"/>
      <c r="P2094" s="15"/>
      <c r="R2094" s="15"/>
      <c r="S2094" s="208" t="str">
        <f t="shared" ref="S2094" si="2498">ADDRESS(ROW(S2084),COLUMN(S2084),2)</f>
        <v>S$2084</v>
      </c>
      <c r="T2094" s="208" t="str">
        <f t="shared" ref="T2094:CE2094" si="2499">ADDRESS(ROW(T2084),COLUMN(T2084),2)</f>
        <v>T$2084</v>
      </c>
      <c r="U2094" s="208" t="str">
        <f t="shared" si="2499"/>
        <v>U$2084</v>
      </c>
      <c r="V2094" s="208" t="str">
        <f t="shared" si="2499"/>
        <v>V$2084</v>
      </c>
      <c r="W2094" s="208" t="str">
        <f t="shared" si="2499"/>
        <v>W$2084</v>
      </c>
      <c r="X2094" s="208" t="str">
        <f t="shared" si="2499"/>
        <v>X$2084</v>
      </c>
      <c r="Y2094" s="208" t="str">
        <f t="shared" si="2499"/>
        <v>Y$2084</v>
      </c>
      <c r="Z2094" s="208" t="str">
        <f t="shared" si="2499"/>
        <v>Z$2084</v>
      </c>
      <c r="AA2094" s="208" t="str">
        <f t="shared" si="2499"/>
        <v>AA$2084</v>
      </c>
      <c r="AB2094" s="208" t="str">
        <f t="shared" si="2499"/>
        <v>AB$2084</v>
      </c>
      <c r="AC2094" s="208" t="str">
        <f t="shared" si="2499"/>
        <v>AC$2084</v>
      </c>
      <c r="AD2094" s="208" t="str">
        <f t="shared" si="2499"/>
        <v>AD$2084</v>
      </c>
      <c r="AE2094" s="208" t="str">
        <f t="shared" si="2499"/>
        <v>AE$2084</v>
      </c>
      <c r="AF2094" s="208" t="str">
        <f t="shared" si="2499"/>
        <v>AF$2084</v>
      </c>
      <c r="AG2094" s="208" t="str">
        <f t="shared" si="2499"/>
        <v>AG$2084</v>
      </c>
      <c r="AH2094" s="208" t="str">
        <f t="shared" si="2499"/>
        <v>AH$2084</v>
      </c>
      <c r="AI2094" s="208" t="str">
        <f t="shared" si="2499"/>
        <v>AI$2084</v>
      </c>
      <c r="AJ2094" s="208" t="str">
        <f t="shared" si="2499"/>
        <v>AJ$2084</v>
      </c>
      <c r="AK2094" s="208" t="str">
        <f t="shared" si="2499"/>
        <v>AK$2084</v>
      </c>
      <c r="AL2094" s="208" t="str">
        <f t="shared" si="2499"/>
        <v>AL$2084</v>
      </c>
      <c r="AM2094" s="208" t="str">
        <f t="shared" si="2499"/>
        <v>AM$2084</v>
      </c>
      <c r="AN2094" s="208" t="str">
        <f t="shared" si="2499"/>
        <v>AN$2084</v>
      </c>
      <c r="AO2094" s="208" t="str">
        <f t="shared" si="2499"/>
        <v>AO$2084</v>
      </c>
      <c r="AP2094" s="208" t="str">
        <f t="shared" si="2499"/>
        <v>AP$2084</v>
      </c>
      <c r="AQ2094" s="208" t="str">
        <f t="shared" si="2499"/>
        <v>AQ$2084</v>
      </c>
      <c r="AR2094" s="208" t="str">
        <f t="shared" si="2499"/>
        <v>AR$2084</v>
      </c>
      <c r="AS2094" s="208" t="str">
        <f t="shared" si="2499"/>
        <v>AS$2084</v>
      </c>
      <c r="AT2094" s="208" t="str">
        <f t="shared" si="2499"/>
        <v>AT$2084</v>
      </c>
      <c r="AU2094" s="208" t="str">
        <f t="shared" si="2499"/>
        <v>AU$2084</v>
      </c>
      <c r="AV2094" s="208" t="str">
        <f t="shared" si="2499"/>
        <v>AV$2084</v>
      </c>
      <c r="AW2094" s="208" t="str">
        <f t="shared" si="2499"/>
        <v>AW$2084</v>
      </c>
      <c r="AX2094" s="208" t="str">
        <f t="shared" si="2499"/>
        <v>AX$2084</v>
      </c>
      <c r="AY2094" s="208" t="str">
        <f t="shared" si="2499"/>
        <v>AY$2084</v>
      </c>
      <c r="AZ2094" s="208" t="str">
        <f t="shared" si="2499"/>
        <v>AZ$2084</v>
      </c>
      <c r="BA2094" s="208" t="str">
        <f t="shared" si="2499"/>
        <v>BA$2084</v>
      </c>
      <c r="BB2094" s="208" t="str">
        <f t="shared" si="2499"/>
        <v>BB$2084</v>
      </c>
      <c r="BC2094" s="208" t="str">
        <f t="shared" si="2499"/>
        <v>BC$2084</v>
      </c>
      <c r="BD2094" s="208" t="str">
        <f t="shared" si="2499"/>
        <v>BD$2084</v>
      </c>
      <c r="BE2094" s="208" t="str">
        <f t="shared" si="2499"/>
        <v>BE$2084</v>
      </c>
      <c r="BF2094" s="208" t="str">
        <f t="shared" si="2499"/>
        <v>BF$2084</v>
      </c>
      <c r="BG2094" s="208" t="str">
        <f t="shared" si="2499"/>
        <v>BG$2084</v>
      </c>
      <c r="BH2094" s="208" t="str">
        <f t="shared" si="2499"/>
        <v>BH$2084</v>
      </c>
      <c r="BI2094" s="208" t="str">
        <f t="shared" si="2499"/>
        <v>BI$2084</v>
      </c>
      <c r="BJ2094" s="208" t="str">
        <f t="shared" si="2499"/>
        <v>BJ$2084</v>
      </c>
      <c r="BK2094" s="208" t="str">
        <f t="shared" si="2499"/>
        <v>BK$2084</v>
      </c>
      <c r="BL2094" s="208" t="str">
        <f t="shared" si="2499"/>
        <v>BL$2084</v>
      </c>
      <c r="BM2094" s="208" t="str">
        <f t="shared" si="2499"/>
        <v>BM$2084</v>
      </c>
      <c r="BN2094" s="208" t="str">
        <f t="shared" si="2499"/>
        <v>BN$2084</v>
      </c>
      <c r="BO2094" s="208" t="str">
        <f t="shared" si="2499"/>
        <v>BO$2084</v>
      </c>
      <c r="BP2094" s="208" t="str">
        <f t="shared" si="2499"/>
        <v>BP$2084</v>
      </c>
      <c r="BQ2094" s="208" t="str">
        <f t="shared" si="2499"/>
        <v>BQ$2084</v>
      </c>
      <c r="BR2094" s="208" t="str">
        <f t="shared" si="2499"/>
        <v>BR$2084</v>
      </c>
      <c r="BS2094" s="208" t="str">
        <f t="shared" si="2499"/>
        <v>BS$2084</v>
      </c>
      <c r="BT2094" s="208" t="str">
        <f t="shared" si="2499"/>
        <v>BT$2084</v>
      </c>
      <c r="BU2094" s="208" t="str">
        <f t="shared" si="2499"/>
        <v>BU$2084</v>
      </c>
      <c r="BV2094" s="208" t="str">
        <f t="shared" si="2499"/>
        <v>BV$2084</v>
      </c>
      <c r="BW2094" s="208" t="str">
        <f t="shared" si="2499"/>
        <v>BW$2084</v>
      </c>
      <c r="BX2094" s="208" t="str">
        <f t="shared" si="2499"/>
        <v>BX$2084</v>
      </c>
      <c r="BY2094" s="208" t="str">
        <f t="shared" si="2499"/>
        <v>BY$2084</v>
      </c>
      <c r="BZ2094" s="208" t="str">
        <f t="shared" si="2499"/>
        <v>BZ$2084</v>
      </c>
      <c r="CA2094" s="208" t="str">
        <f t="shared" si="2499"/>
        <v>CA$2084</v>
      </c>
      <c r="CB2094" s="208" t="str">
        <f t="shared" si="2499"/>
        <v>CB$2084</v>
      </c>
      <c r="CC2094" s="208" t="str">
        <f t="shared" si="2499"/>
        <v>CC$2084</v>
      </c>
      <c r="CD2094" s="208" t="str">
        <f t="shared" si="2499"/>
        <v>CD$2084</v>
      </c>
      <c r="CE2094" s="208" t="str">
        <f t="shared" si="2499"/>
        <v>CE$2084</v>
      </c>
      <c r="CF2094" s="208" t="str">
        <f t="shared" ref="CF2094:CK2094" si="2500">ADDRESS(ROW(CF2084),COLUMN(CF2084),2)</f>
        <v>CF$2084</v>
      </c>
      <c r="CG2094" s="208" t="str">
        <f t="shared" si="2500"/>
        <v>CG$2084</v>
      </c>
      <c r="CH2094" s="208" t="str">
        <f t="shared" si="2500"/>
        <v>CH$2084</v>
      </c>
      <c r="CI2094" s="208" t="str">
        <f t="shared" si="2500"/>
        <v>CI$2084</v>
      </c>
      <c r="CJ2094" s="208" t="str">
        <f t="shared" si="2500"/>
        <v>CJ$2084</v>
      </c>
      <c r="CK2094" s="208" t="str">
        <f t="shared" si="2500"/>
        <v>CK$2084</v>
      </c>
    </row>
    <row r="2095" spans="2:89" x14ac:dyDescent="0.35">
      <c r="B2095" s="132" t="str">
        <f>B2055</f>
        <v>Secondary volume driver</v>
      </c>
      <c r="C2095" s="306"/>
      <c r="D2095" s="306" t="s">
        <v>518</v>
      </c>
      <c r="E2095" s="306" t="str">
        <f t="shared" si="2491"/>
        <v>2095 SPLIT-SV-VR</v>
      </c>
      <c r="G2095" s="306" t="s">
        <v>332</v>
      </c>
      <c r="H2095" s="12"/>
      <c r="I2095" s="60"/>
      <c r="J2095" s="60"/>
      <c r="K2095" s="15"/>
      <c r="L2095" s="15"/>
      <c r="M2095" s="15"/>
      <c r="N2095" s="15"/>
      <c r="O2095" s="15"/>
      <c r="P2095" s="15"/>
      <c r="R2095" s="15"/>
      <c r="S2095" s="175"/>
      <c r="T2095" s="175"/>
      <c r="U2095" s="175"/>
      <c r="V2095" s="175"/>
      <c r="W2095" s="175"/>
      <c r="X2095" s="175"/>
      <c r="Y2095" s="175"/>
      <c r="Z2095" s="175"/>
      <c r="AA2095" s="175"/>
      <c r="AB2095" s="175"/>
      <c r="AC2095" s="175"/>
      <c r="AD2095" s="175"/>
      <c r="AE2095" s="175"/>
      <c r="AF2095" s="175"/>
      <c r="AG2095" s="175"/>
      <c r="AH2095" s="175"/>
      <c r="AI2095" s="175"/>
      <c r="AJ2095" s="175"/>
      <c r="AK2095" s="175"/>
      <c r="AL2095" s="175"/>
      <c r="AM2095" s="175"/>
      <c r="AN2095" s="175"/>
      <c r="AO2095" s="175"/>
      <c r="AP2095" s="175"/>
      <c r="AQ2095" s="175"/>
      <c r="AR2095" s="175"/>
      <c r="AS2095" s="175"/>
      <c r="AT2095" s="175"/>
      <c r="AU2095" s="175"/>
      <c r="AV2095" s="175"/>
      <c r="AW2095" s="175"/>
      <c r="AX2095" s="175"/>
      <c r="AY2095" s="175"/>
      <c r="AZ2095" s="175"/>
      <c r="BA2095" s="175"/>
      <c r="BB2095" s="175"/>
      <c r="BC2095" s="175"/>
      <c r="BD2095" s="175"/>
      <c r="BE2095" s="175"/>
      <c r="BF2095" s="175"/>
      <c r="BG2095" s="175"/>
      <c r="BH2095" s="175"/>
      <c r="BI2095" s="175"/>
      <c r="BJ2095" s="175"/>
      <c r="BK2095" s="175"/>
      <c r="BL2095" s="175"/>
      <c r="BM2095" s="175"/>
      <c r="BN2095" s="175"/>
      <c r="BO2095" s="175"/>
      <c r="BP2095" s="175"/>
      <c r="BQ2095" s="175"/>
      <c r="BR2095" s="175"/>
      <c r="BS2095" s="175"/>
      <c r="BT2095" s="175"/>
      <c r="BU2095" s="175"/>
      <c r="BV2095" s="175"/>
      <c r="BW2095" s="175"/>
      <c r="BX2095" s="175"/>
      <c r="BY2095" s="175"/>
      <c r="BZ2095" s="175"/>
      <c r="CA2095" s="175"/>
      <c r="CB2095" s="175"/>
      <c r="CC2095" s="175"/>
      <c r="CD2095" s="175"/>
      <c r="CE2095" s="175"/>
      <c r="CF2095" s="175"/>
      <c r="CG2095" s="175"/>
      <c r="CH2095" s="175"/>
      <c r="CI2095" s="175"/>
      <c r="CJ2095" s="175"/>
      <c r="CK2095" s="175"/>
    </row>
    <row r="2096" spans="2:89" x14ac:dyDescent="0.35">
      <c r="B2096" s="171" t="s">
        <v>490</v>
      </c>
      <c r="E2096" s="8"/>
      <c r="H2096" s="170"/>
      <c r="I2096" s="172"/>
      <c r="J2096" s="172"/>
      <c r="K2096" s="193"/>
      <c r="L2096" s="193"/>
      <c r="M2096" s="193"/>
      <c r="N2096" s="193"/>
      <c r="O2096" s="193"/>
      <c r="P2096" s="193"/>
      <c r="R2096" s="194"/>
      <c r="S2096" s="170"/>
      <c r="T2096" s="170"/>
      <c r="U2096" s="170"/>
      <c r="V2096" s="170"/>
      <c r="W2096" s="170"/>
      <c r="X2096" s="170"/>
      <c r="Y2096" s="170"/>
      <c r="Z2096" s="170"/>
      <c r="AA2096" s="170"/>
      <c r="AB2096" s="170"/>
      <c r="AC2096" s="170"/>
      <c r="AD2096" s="170"/>
      <c r="AE2096" s="170"/>
      <c r="AF2096" s="170"/>
      <c r="AG2096" s="170"/>
      <c r="AH2096" s="170"/>
      <c r="AI2096" s="170"/>
      <c r="AJ2096" s="170"/>
      <c r="AK2096" s="170"/>
      <c r="AL2096" s="170"/>
      <c r="AM2096" s="170"/>
      <c r="AN2096" s="170"/>
      <c r="AO2096" s="170"/>
      <c r="AP2096" s="170"/>
      <c r="AQ2096" s="170"/>
      <c r="AR2096" s="170"/>
      <c r="AS2096" s="170"/>
      <c r="AT2096" s="170"/>
      <c r="AU2096" s="170"/>
      <c r="AV2096" s="170"/>
      <c r="AW2096" s="170"/>
      <c r="AX2096" s="170"/>
      <c r="AY2096" s="170"/>
      <c r="AZ2096" s="170"/>
      <c r="BA2096" s="170"/>
      <c r="BB2096" s="170"/>
      <c r="BC2096" s="170"/>
      <c r="BD2096" s="170"/>
      <c r="BE2096" s="170"/>
      <c r="BF2096" s="170"/>
      <c r="BG2096" s="170"/>
      <c r="BH2096" s="170"/>
      <c r="BI2096" s="170"/>
      <c r="BJ2096" s="170"/>
      <c r="BK2096" s="170"/>
      <c r="BL2096" s="170"/>
      <c r="BM2096" s="170"/>
      <c r="BN2096" s="170"/>
      <c r="BO2096" s="170"/>
      <c r="BP2096" s="170"/>
      <c r="BQ2096" s="170"/>
      <c r="BR2096" s="170"/>
      <c r="BS2096" s="170"/>
      <c r="BT2096" s="170"/>
      <c r="BU2096" s="170"/>
      <c r="BV2096" s="170"/>
      <c r="BW2096" s="170"/>
      <c r="BX2096" s="170"/>
      <c r="BY2096" s="170"/>
      <c r="BZ2096" s="170"/>
      <c r="CA2096" s="170"/>
      <c r="CB2096" s="170"/>
      <c r="CC2096" s="170"/>
      <c r="CD2096" s="170"/>
      <c r="CE2096" s="170"/>
      <c r="CF2096" s="170"/>
      <c r="CG2096" s="170"/>
      <c r="CH2096" s="170"/>
      <c r="CI2096" s="170"/>
      <c r="CJ2096" s="170"/>
      <c r="CK2096" s="170"/>
    </row>
    <row r="2097" spans="2:89" x14ac:dyDescent="0.35">
      <c r="B2097" s="171" t="s">
        <v>492</v>
      </c>
      <c r="E2097" s="8"/>
      <c r="H2097" s="170"/>
      <c r="I2097" s="172"/>
      <c r="J2097" s="172"/>
      <c r="K2097" s="193"/>
      <c r="L2097" s="193"/>
      <c r="M2097" s="193"/>
      <c r="N2097" s="193"/>
      <c r="O2097" s="193"/>
      <c r="P2097" s="193"/>
      <c r="R2097" s="194"/>
      <c r="S2097" s="170"/>
      <c r="T2097" s="170"/>
      <c r="U2097" s="170"/>
      <c r="V2097" s="170"/>
      <c r="W2097" s="170"/>
      <c r="X2097" s="170"/>
      <c r="Y2097" s="170"/>
      <c r="Z2097" s="170"/>
      <c r="AA2097" s="170"/>
      <c r="AB2097" s="170"/>
      <c r="AC2097" s="170"/>
      <c r="AD2097" s="170"/>
      <c r="AE2097" s="170"/>
      <c r="AF2097" s="170"/>
      <c r="AG2097" s="170"/>
      <c r="AH2097" s="170"/>
      <c r="AI2097" s="170"/>
      <c r="AJ2097" s="170"/>
      <c r="AK2097" s="170"/>
      <c r="AL2097" s="170"/>
      <c r="AM2097" s="170"/>
      <c r="AN2097" s="170"/>
      <c r="AO2097" s="170"/>
      <c r="AP2097" s="170"/>
      <c r="AQ2097" s="170"/>
      <c r="AR2097" s="170"/>
      <c r="AS2097" s="170"/>
      <c r="AT2097" s="170"/>
      <c r="AU2097" s="170"/>
      <c r="AV2097" s="170"/>
      <c r="AW2097" s="170"/>
      <c r="AX2097" s="170"/>
      <c r="AY2097" s="170"/>
      <c r="AZ2097" s="170"/>
      <c r="BA2097" s="170"/>
      <c r="BB2097" s="170"/>
      <c r="BC2097" s="170"/>
      <c r="BD2097" s="170"/>
      <c r="BE2097" s="170"/>
      <c r="BF2097" s="170"/>
      <c r="BG2097" s="170"/>
      <c r="BH2097" s="170"/>
      <c r="BI2097" s="170"/>
      <c r="BJ2097" s="170"/>
      <c r="BK2097" s="170"/>
      <c r="BL2097" s="170"/>
      <c r="BM2097" s="170"/>
      <c r="BN2097" s="170"/>
      <c r="BO2097" s="170"/>
      <c r="BP2097" s="170"/>
      <c r="BQ2097" s="170"/>
      <c r="BR2097" s="170"/>
      <c r="BS2097" s="170"/>
      <c r="BT2097" s="170"/>
      <c r="BU2097" s="170"/>
      <c r="BV2097" s="170"/>
      <c r="BW2097" s="170"/>
      <c r="BX2097" s="170"/>
      <c r="BY2097" s="170"/>
      <c r="BZ2097" s="170"/>
      <c r="CA2097" s="170"/>
      <c r="CB2097" s="170"/>
      <c r="CC2097" s="170"/>
      <c r="CD2097" s="170"/>
      <c r="CE2097" s="170"/>
      <c r="CF2097" s="170"/>
      <c r="CG2097" s="170"/>
      <c r="CH2097" s="170"/>
      <c r="CI2097" s="170"/>
      <c r="CJ2097" s="170"/>
      <c r="CK2097" s="170"/>
    </row>
    <row r="2098" spans="2:89" x14ac:dyDescent="0.35">
      <c r="B2098" s="171" t="s">
        <v>461</v>
      </c>
      <c r="E2098" s="8"/>
      <c r="H2098" s="170"/>
      <c r="I2098" s="172"/>
      <c r="J2098" s="172"/>
      <c r="K2098" s="193"/>
      <c r="L2098" s="193"/>
      <c r="M2098" s="193"/>
      <c r="N2098" s="193"/>
      <c r="O2098" s="193"/>
      <c r="P2098" s="193"/>
      <c r="R2098" s="194"/>
      <c r="S2098" s="195" t="str">
        <f t="shared" ref="S2098:AX2098" si="2501">S$20</f>
        <v>S$16</v>
      </c>
      <c r="T2098" s="195" t="str">
        <f t="shared" si="2501"/>
        <v>T$16</v>
      </c>
      <c r="U2098" s="195" t="str">
        <f t="shared" si="2501"/>
        <v>U$16</v>
      </c>
      <c r="V2098" s="195" t="str">
        <f t="shared" si="2501"/>
        <v>V$16</v>
      </c>
      <c r="W2098" s="195" t="str">
        <f t="shared" si="2501"/>
        <v>W$16</v>
      </c>
      <c r="X2098" s="195" t="str">
        <f t="shared" si="2501"/>
        <v>X$16</v>
      </c>
      <c r="Y2098" s="195" t="str">
        <f t="shared" si="2501"/>
        <v>Y$16</v>
      </c>
      <c r="Z2098" s="195" t="str">
        <f t="shared" si="2501"/>
        <v>Z$16</v>
      </c>
      <c r="AA2098" s="195" t="str">
        <f t="shared" si="2501"/>
        <v>AA$16</v>
      </c>
      <c r="AB2098" s="195" t="str">
        <f t="shared" si="2501"/>
        <v>AB$16</v>
      </c>
      <c r="AC2098" s="195" t="str">
        <f t="shared" si="2501"/>
        <v>AC$16</v>
      </c>
      <c r="AD2098" s="195" t="str">
        <f t="shared" si="2501"/>
        <v>AD$16</v>
      </c>
      <c r="AE2098" s="195" t="str">
        <f t="shared" si="2501"/>
        <v>AE$16</v>
      </c>
      <c r="AF2098" s="195" t="str">
        <f t="shared" si="2501"/>
        <v>AF$16</v>
      </c>
      <c r="AG2098" s="195" t="str">
        <f t="shared" si="2501"/>
        <v>AG$16</v>
      </c>
      <c r="AH2098" s="195" t="str">
        <f t="shared" si="2501"/>
        <v>AH$16</v>
      </c>
      <c r="AI2098" s="195" t="str">
        <f t="shared" si="2501"/>
        <v>AI$16</v>
      </c>
      <c r="AJ2098" s="195" t="str">
        <f t="shared" si="2501"/>
        <v>AJ$16</v>
      </c>
      <c r="AK2098" s="195" t="str">
        <f t="shared" si="2501"/>
        <v>AK$16</v>
      </c>
      <c r="AL2098" s="195" t="str">
        <f t="shared" si="2501"/>
        <v>AL$16</v>
      </c>
      <c r="AM2098" s="195" t="str">
        <f t="shared" si="2501"/>
        <v>AM$16</v>
      </c>
      <c r="AN2098" s="195" t="str">
        <f t="shared" si="2501"/>
        <v>AN$16</v>
      </c>
      <c r="AO2098" s="195" t="str">
        <f t="shared" si="2501"/>
        <v>AO$16</v>
      </c>
      <c r="AP2098" s="195" t="str">
        <f t="shared" si="2501"/>
        <v>AP$16</v>
      </c>
      <c r="AQ2098" s="195" t="str">
        <f t="shared" si="2501"/>
        <v>AQ$16</v>
      </c>
      <c r="AR2098" s="195" t="str">
        <f t="shared" si="2501"/>
        <v>AR$16</v>
      </c>
      <c r="AS2098" s="195" t="str">
        <f t="shared" si="2501"/>
        <v>AS$16</v>
      </c>
      <c r="AT2098" s="195" t="str">
        <f t="shared" si="2501"/>
        <v>AT$16</v>
      </c>
      <c r="AU2098" s="195" t="str">
        <f t="shared" si="2501"/>
        <v>AU$16</v>
      </c>
      <c r="AV2098" s="195" t="str">
        <f t="shared" si="2501"/>
        <v>AV$16</v>
      </c>
      <c r="AW2098" s="195" t="str">
        <f t="shared" si="2501"/>
        <v>AW$16</v>
      </c>
      <c r="AX2098" s="195" t="str">
        <f t="shared" si="2501"/>
        <v>AX$16</v>
      </c>
      <c r="AY2098" s="195" t="str">
        <f t="shared" ref="AY2098:CD2098" si="2502">AY$20</f>
        <v>AY$16</v>
      </c>
      <c r="AZ2098" s="195" t="str">
        <f t="shared" si="2502"/>
        <v>AZ$16</v>
      </c>
      <c r="BA2098" s="195" t="str">
        <f t="shared" si="2502"/>
        <v>BA$16</v>
      </c>
      <c r="BB2098" s="195" t="str">
        <f t="shared" si="2502"/>
        <v>BB$16</v>
      </c>
      <c r="BC2098" s="195" t="str">
        <f t="shared" si="2502"/>
        <v>BC$16</v>
      </c>
      <c r="BD2098" s="195" t="str">
        <f t="shared" si="2502"/>
        <v>BD$16</v>
      </c>
      <c r="BE2098" s="195" t="str">
        <f t="shared" si="2502"/>
        <v>BE$16</v>
      </c>
      <c r="BF2098" s="195" t="str">
        <f t="shared" si="2502"/>
        <v>BF$16</v>
      </c>
      <c r="BG2098" s="195" t="str">
        <f t="shared" si="2502"/>
        <v>BG$16</v>
      </c>
      <c r="BH2098" s="195" t="str">
        <f t="shared" si="2502"/>
        <v>BH$16</v>
      </c>
      <c r="BI2098" s="195" t="str">
        <f t="shared" si="2502"/>
        <v>BI$16</v>
      </c>
      <c r="BJ2098" s="195" t="str">
        <f t="shared" si="2502"/>
        <v>BJ$16</v>
      </c>
      <c r="BK2098" s="195" t="str">
        <f t="shared" si="2502"/>
        <v>BK$16</v>
      </c>
      <c r="BL2098" s="195" t="str">
        <f t="shared" si="2502"/>
        <v>BL$16</v>
      </c>
      <c r="BM2098" s="195" t="str">
        <f t="shared" si="2502"/>
        <v>BM$16</v>
      </c>
      <c r="BN2098" s="195" t="str">
        <f t="shared" si="2502"/>
        <v>BN$16</v>
      </c>
      <c r="BO2098" s="195" t="str">
        <f t="shared" si="2502"/>
        <v>BO$16</v>
      </c>
      <c r="BP2098" s="195" t="str">
        <f t="shared" si="2502"/>
        <v>BP$16</v>
      </c>
      <c r="BQ2098" s="195" t="str">
        <f t="shared" si="2502"/>
        <v>BQ$16</v>
      </c>
      <c r="BR2098" s="195" t="str">
        <f t="shared" si="2502"/>
        <v>BR$16</v>
      </c>
      <c r="BS2098" s="195" t="str">
        <f t="shared" si="2502"/>
        <v>BS$16</v>
      </c>
      <c r="BT2098" s="195" t="str">
        <f t="shared" si="2502"/>
        <v>BT$16</v>
      </c>
      <c r="BU2098" s="195" t="str">
        <f t="shared" si="2502"/>
        <v>BU$16</v>
      </c>
      <c r="BV2098" s="195" t="str">
        <f t="shared" si="2502"/>
        <v>BV$16</v>
      </c>
      <c r="BW2098" s="195" t="str">
        <f t="shared" si="2502"/>
        <v>BW$16</v>
      </c>
      <c r="BX2098" s="195" t="str">
        <f t="shared" si="2502"/>
        <v>BX$16</v>
      </c>
      <c r="BY2098" s="195" t="str">
        <f t="shared" si="2502"/>
        <v>BY$16</v>
      </c>
      <c r="BZ2098" s="195" t="str">
        <f t="shared" si="2502"/>
        <v>BZ$16</v>
      </c>
      <c r="CA2098" s="195" t="str">
        <f t="shared" si="2502"/>
        <v>CA$16</v>
      </c>
      <c r="CB2098" s="195" t="str">
        <f t="shared" si="2502"/>
        <v>CB$16</v>
      </c>
      <c r="CC2098" s="195" t="str">
        <f t="shared" si="2502"/>
        <v>CC$16</v>
      </c>
      <c r="CD2098" s="195" t="str">
        <f t="shared" si="2502"/>
        <v>CD$16</v>
      </c>
      <c r="CE2098" s="195" t="str">
        <f t="shared" ref="CE2098:CK2098" si="2503">CE$20</f>
        <v>CE$16</v>
      </c>
      <c r="CF2098" s="195" t="str">
        <f t="shared" si="2503"/>
        <v>CF$16</v>
      </c>
      <c r="CG2098" s="195" t="str">
        <f t="shared" si="2503"/>
        <v>CG$16</v>
      </c>
      <c r="CH2098" s="195" t="str">
        <f t="shared" si="2503"/>
        <v>CH$16</v>
      </c>
      <c r="CI2098" s="195" t="str">
        <f t="shared" si="2503"/>
        <v>CI$16</v>
      </c>
      <c r="CJ2098" s="195" t="str">
        <f t="shared" si="2503"/>
        <v>CJ$16</v>
      </c>
      <c r="CK2098" s="195" t="str">
        <f t="shared" si="2503"/>
        <v>CK$16</v>
      </c>
    </row>
    <row r="2099" spans="2:89" x14ac:dyDescent="0.35">
      <c r="B2099" s="171" t="s">
        <v>462</v>
      </c>
      <c r="E2099" s="8"/>
      <c r="H2099" s="196"/>
      <c r="I2099" s="197"/>
      <c r="J2099" s="197"/>
      <c r="K2099" s="198"/>
      <c r="L2099" s="198"/>
      <c r="M2099" s="198"/>
      <c r="N2099" s="198"/>
      <c r="O2099" s="198"/>
      <c r="P2099" s="198"/>
      <c r="R2099" s="198"/>
      <c r="S2099" s="195" t="str">
        <f t="shared" ref="S2099:AX2099" si="2504">S$21</f>
        <v>S$17</v>
      </c>
      <c r="T2099" s="195" t="str">
        <f t="shared" si="2504"/>
        <v>T$17</v>
      </c>
      <c r="U2099" s="195" t="str">
        <f t="shared" si="2504"/>
        <v>U$17</v>
      </c>
      <c r="V2099" s="195" t="str">
        <f t="shared" si="2504"/>
        <v>V$17</v>
      </c>
      <c r="W2099" s="195" t="str">
        <f t="shared" si="2504"/>
        <v>W$17</v>
      </c>
      <c r="X2099" s="195" t="str">
        <f t="shared" si="2504"/>
        <v>X$17</v>
      </c>
      <c r="Y2099" s="195" t="str">
        <f t="shared" si="2504"/>
        <v>Y$17</v>
      </c>
      <c r="Z2099" s="195" t="str">
        <f t="shared" si="2504"/>
        <v>Z$17</v>
      </c>
      <c r="AA2099" s="195" t="str">
        <f t="shared" si="2504"/>
        <v>AA$17</v>
      </c>
      <c r="AB2099" s="195" t="str">
        <f t="shared" si="2504"/>
        <v>AB$17</v>
      </c>
      <c r="AC2099" s="195" t="str">
        <f t="shared" si="2504"/>
        <v>AC$17</v>
      </c>
      <c r="AD2099" s="195" t="str">
        <f t="shared" si="2504"/>
        <v>AD$17</v>
      </c>
      <c r="AE2099" s="195" t="str">
        <f t="shared" si="2504"/>
        <v>AE$17</v>
      </c>
      <c r="AF2099" s="195" t="str">
        <f t="shared" si="2504"/>
        <v>AF$17</v>
      </c>
      <c r="AG2099" s="195" t="str">
        <f t="shared" si="2504"/>
        <v>AG$17</v>
      </c>
      <c r="AH2099" s="195" t="str">
        <f t="shared" si="2504"/>
        <v>AH$17</v>
      </c>
      <c r="AI2099" s="195" t="str">
        <f t="shared" si="2504"/>
        <v>AI$17</v>
      </c>
      <c r="AJ2099" s="195" t="str">
        <f t="shared" si="2504"/>
        <v>AJ$17</v>
      </c>
      <c r="AK2099" s="195" t="str">
        <f t="shared" si="2504"/>
        <v>AK$17</v>
      </c>
      <c r="AL2099" s="195" t="str">
        <f t="shared" si="2504"/>
        <v>AL$17</v>
      </c>
      <c r="AM2099" s="195" t="str">
        <f t="shared" si="2504"/>
        <v>AM$17</v>
      </c>
      <c r="AN2099" s="195" t="str">
        <f t="shared" si="2504"/>
        <v>AN$17</v>
      </c>
      <c r="AO2099" s="195" t="str">
        <f t="shared" si="2504"/>
        <v>AO$17</v>
      </c>
      <c r="AP2099" s="195" t="str">
        <f t="shared" si="2504"/>
        <v>AP$17</v>
      </c>
      <c r="AQ2099" s="195" t="str">
        <f t="shared" si="2504"/>
        <v>AQ$17</v>
      </c>
      <c r="AR2099" s="195" t="str">
        <f t="shared" si="2504"/>
        <v>AR$17</v>
      </c>
      <c r="AS2099" s="195" t="str">
        <f t="shared" si="2504"/>
        <v>AS$17</v>
      </c>
      <c r="AT2099" s="195" t="str">
        <f t="shared" si="2504"/>
        <v>AT$17</v>
      </c>
      <c r="AU2099" s="195" t="str">
        <f t="shared" si="2504"/>
        <v>AU$17</v>
      </c>
      <c r="AV2099" s="195" t="str">
        <f t="shared" si="2504"/>
        <v>AV$17</v>
      </c>
      <c r="AW2099" s="195" t="str">
        <f t="shared" si="2504"/>
        <v>AW$17</v>
      </c>
      <c r="AX2099" s="195" t="str">
        <f t="shared" si="2504"/>
        <v>AX$17</v>
      </c>
      <c r="AY2099" s="195" t="str">
        <f t="shared" ref="AY2099:CD2099" si="2505">AY$21</f>
        <v>AY$17</v>
      </c>
      <c r="AZ2099" s="195" t="str">
        <f t="shared" si="2505"/>
        <v>AZ$17</v>
      </c>
      <c r="BA2099" s="195" t="str">
        <f t="shared" si="2505"/>
        <v>BA$17</v>
      </c>
      <c r="BB2099" s="195" t="str">
        <f t="shared" si="2505"/>
        <v>BB$17</v>
      </c>
      <c r="BC2099" s="195" t="str">
        <f t="shared" si="2505"/>
        <v>BC$17</v>
      </c>
      <c r="BD2099" s="195" t="str">
        <f t="shared" si="2505"/>
        <v>BD$17</v>
      </c>
      <c r="BE2099" s="195" t="str">
        <f t="shared" si="2505"/>
        <v>BE$17</v>
      </c>
      <c r="BF2099" s="195" t="str">
        <f t="shared" si="2505"/>
        <v>BF$17</v>
      </c>
      <c r="BG2099" s="195" t="str">
        <f t="shared" si="2505"/>
        <v>BG$17</v>
      </c>
      <c r="BH2099" s="195" t="str">
        <f t="shared" si="2505"/>
        <v>BH$17</v>
      </c>
      <c r="BI2099" s="195" t="str">
        <f t="shared" si="2505"/>
        <v>BI$17</v>
      </c>
      <c r="BJ2099" s="195" t="str">
        <f t="shared" si="2505"/>
        <v>BJ$17</v>
      </c>
      <c r="BK2099" s="195" t="str">
        <f t="shared" si="2505"/>
        <v>BK$17</v>
      </c>
      <c r="BL2099" s="195" t="str">
        <f t="shared" si="2505"/>
        <v>BL$17</v>
      </c>
      <c r="BM2099" s="195" t="str">
        <f t="shared" si="2505"/>
        <v>BM$17</v>
      </c>
      <c r="BN2099" s="195" t="str">
        <f t="shared" si="2505"/>
        <v>BN$17</v>
      </c>
      <c r="BO2099" s="195" t="str">
        <f t="shared" si="2505"/>
        <v>BO$17</v>
      </c>
      <c r="BP2099" s="195" t="str">
        <f t="shared" si="2505"/>
        <v>BP$17</v>
      </c>
      <c r="BQ2099" s="195" t="str">
        <f t="shared" si="2505"/>
        <v>BQ$17</v>
      </c>
      <c r="BR2099" s="195" t="str">
        <f t="shared" si="2505"/>
        <v>BR$17</v>
      </c>
      <c r="BS2099" s="195" t="str">
        <f t="shared" si="2505"/>
        <v>BS$17</v>
      </c>
      <c r="BT2099" s="195" t="str">
        <f t="shared" si="2505"/>
        <v>BT$17</v>
      </c>
      <c r="BU2099" s="195" t="str">
        <f t="shared" si="2505"/>
        <v>BU$17</v>
      </c>
      <c r="BV2099" s="195" t="str">
        <f t="shared" si="2505"/>
        <v>BV$17</v>
      </c>
      <c r="BW2099" s="195" t="str">
        <f t="shared" si="2505"/>
        <v>BW$17</v>
      </c>
      <c r="BX2099" s="195" t="str">
        <f t="shared" si="2505"/>
        <v>BX$17</v>
      </c>
      <c r="BY2099" s="195" t="str">
        <f t="shared" si="2505"/>
        <v>BY$17</v>
      </c>
      <c r="BZ2099" s="195" t="str">
        <f t="shared" si="2505"/>
        <v>BZ$17</v>
      </c>
      <c r="CA2099" s="195" t="str">
        <f t="shared" si="2505"/>
        <v>CA$17</v>
      </c>
      <c r="CB2099" s="195" t="str">
        <f t="shared" si="2505"/>
        <v>CB$17</v>
      </c>
      <c r="CC2099" s="195" t="str">
        <f t="shared" si="2505"/>
        <v>CC$17</v>
      </c>
      <c r="CD2099" s="195" t="str">
        <f t="shared" si="2505"/>
        <v>CD$17</v>
      </c>
      <c r="CE2099" s="195" t="str">
        <f t="shared" ref="CE2099:CK2099" si="2506">CE$21</f>
        <v>CE$17</v>
      </c>
      <c r="CF2099" s="195" t="str">
        <f t="shared" si="2506"/>
        <v>CF$17</v>
      </c>
      <c r="CG2099" s="195" t="str">
        <f t="shared" si="2506"/>
        <v>CG$17</v>
      </c>
      <c r="CH2099" s="195" t="str">
        <f t="shared" si="2506"/>
        <v>CH$17</v>
      </c>
      <c r="CI2099" s="195" t="str">
        <f t="shared" si="2506"/>
        <v>CI$17</v>
      </c>
      <c r="CJ2099" s="195" t="str">
        <f t="shared" si="2506"/>
        <v>CJ$17</v>
      </c>
      <c r="CK2099" s="195" t="str">
        <f t="shared" si="2506"/>
        <v>CK$17</v>
      </c>
    </row>
    <row r="2100" spans="2:89" x14ac:dyDescent="0.35">
      <c r="B2100" s="171" t="s">
        <v>491</v>
      </c>
      <c r="E2100" s="8"/>
      <c r="H2100" s="196"/>
      <c r="I2100" s="197"/>
      <c r="J2100" s="197"/>
      <c r="K2100" s="198"/>
      <c r="L2100" s="198"/>
      <c r="M2100" s="198"/>
      <c r="N2100" s="198"/>
      <c r="O2100" s="198"/>
      <c r="P2100" s="198"/>
      <c r="R2100" s="198"/>
      <c r="S2100" s="186"/>
      <c r="T2100" s="186"/>
      <c r="U2100" s="186"/>
      <c r="V2100" s="186"/>
      <c r="W2100" s="186"/>
      <c r="X2100" s="186"/>
      <c r="Y2100" s="186"/>
      <c r="Z2100" s="186"/>
      <c r="AA2100" s="186"/>
      <c r="AB2100" s="186"/>
      <c r="AC2100" s="186"/>
      <c r="AD2100" s="186"/>
      <c r="AE2100" s="186"/>
      <c r="AF2100" s="186"/>
      <c r="AG2100" s="186"/>
      <c r="AH2100" s="186"/>
      <c r="AI2100" s="186"/>
      <c r="AJ2100" s="186"/>
      <c r="AK2100" s="186"/>
      <c r="AL2100" s="186"/>
      <c r="AM2100" s="186"/>
      <c r="AN2100" s="186"/>
      <c r="AO2100" s="186"/>
      <c r="AP2100" s="186"/>
      <c r="AQ2100" s="186"/>
      <c r="AR2100" s="186"/>
      <c r="AS2100" s="186"/>
      <c r="AT2100" s="186"/>
      <c r="AU2100" s="186"/>
      <c r="AV2100" s="186"/>
      <c r="AW2100" s="186"/>
      <c r="AX2100" s="186"/>
      <c r="AY2100" s="186"/>
      <c r="AZ2100" s="186"/>
      <c r="BA2100" s="186"/>
      <c r="BB2100" s="186"/>
      <c r="BC2100" s="186"/>
      <c r="BD2100" s="186"/>
      <c r="BE2100" s="186"/>
      <c r="BF2100" s="186"/>
      <c r="BG2100" s="186"/>
      <c r="BH2100" s="186"/>
      <c r="BI2100" s="186"/>
      <c r="BJ2100" s="186"/>
      <c r="BK2100" s="186"/>
      <c r="BL2100" s="186"/>
      <c r="BM2100" s="186"/>
      <c r="BN2100" s="186"/>
      <c r="BO2100" s="186"/>
      <c r="BP2100" s="186"/>
      <c r="BQ2100" s="186"/>
      <c r="BR2100" s="186"/>
      <c r="BS2100" s="186"/>
      <c r="BT2100" s="186"/>
      <c r="BU2100" s="186"/>
      <c r="BV2100" s="186"/>
      <c r="BW2100" s="186"/>
      <c r="BX2100" s="186"/>
      <c r="BY2100" s="186"/>
      <c r="BZ2100" s="186"/>
      <c r="CA2100" s="186"/>
      <c r="CB2100" s="186"/>
      <c r="CC2100" s="186"/>
      <c r="CD2100" s="186"/>
      <c r="CE2100" s="186"/>
      <c r="CF2100" s="186"/>
      <c r="CG2100" s="186"/>
      <c r="CH2100" s="186"/>
      <c r="CI2100" s="186"/>
      <c r="CJ2100" s="186"/>
      <c r="CK2100" s="186"/>
    </row>
    <row r="2101" spans="2:89" x14ac:dyDescent="0.35">
      <c r="B2101" s="171" t="s">
        <v>505</v>
      </c>
      <c r="E2101" s="8"/>
      <c r="H2101" s="196"/>
      <c r="I2101" s="197"/>
      <c r="J2101" s="197"/>
      <c r="K2101" s="198"/>
      <c r="L2101" s="198"/>
      <c r="M2101" s="198"/>
      <c r="N2101" s="198"/>
      <c r="O2101" s="198"/>
      <c r="P2101" s="198"/>
      <c r="R2101" s="198"/>
      <c r="S2101" s="186"/>
      <c r="T2101" s="186"/>
      <c r="U2101" s="186"/>
      <c r="V2101" s="186"/>
      <c r="W2101" s="186"/>
      <c r="X2101" s="186"/>
      <c r="Y2101" s="186"/>
      <c r="Z2101" s="186"/>
      <c r="AA2101" s="186"/>
      <c r="AB2101" s="186"/>
      <c r="AC2101" s="186"/>
      <c r="AD2101" s="186"/>
      <c r="AE2101" s="186"/>
      <c r="AF2101" s="186"/>
      <c r="AG2101" s="186"/>
      <c r="AH2101" s="186"/>
      <c r="AI2101" s="186"/>
      <c r="AJ2101" s="186"/>
      <c r="AK2101" s="186"/>
      <c r="AL2101" s="186"/>
      <c r="AM2101" s="186"/>
      <c r="AN2101" s="186"/>
      <c r="AO2101" s="186"/>
      <c r="AP2101" s="186"/>
      <c r="AQ2101" s="186"/>
      <c r="AR2101" s="186"/>
      <c r="AS2101" s="186"/>
      <c r="AT2101" s="186"/>
      <c r="AU2101" s="186"/>
      <c r="AV2101" s="186"/>
      <c r="AW2101" s="186"/>
      <c r="AX2101" s="186"/>
      <c r="AY2101" s="186"/>
      <c r="AZ2101" s="186"/>
      <c r="BA2101" s="186"/>
      <c r="BB2101" s="186"/>
      <c r="BC2101" s="186"/>
      <c r="BD2101" s="186"/>
      <c r="BE2101" s="186"/>
      <c r="BF2101" s="186"/>
      <c r="BG2101" s="186"/>
      <c r="BH2101" s="186"/>
      <c r="BI2101" s="186"/>
      <c r="BJ2101" s="186"/>
      <c r="BK2101" s="186"/>
      <c r="BL2101" s="186"/>
      <c r="BM2101" s="186"/>
      <c r="BN2101" s="186"/>
      <c r="BO2101" s="186"/>
      <c r="BP2101" s="186"/>
      <c r="BQ2101" s="186"/>
      <c r="BR2101" s="186"/>
      <c r="BS2101" s="186"/>
      <c r="BT2101" s="186"/>
      <c r="BU2101" s="186"/>
      <c r="BV2101" s="186"/>
      <c r="BW2101" s="186"/>
      <c r="BX2101" s="186"/>
      <c r="BY2101" s="186"/>
      <c r="BZ2101" s="186"/>
      <c r="CA2101" s="186"/>
      <c r="CB2101" s="186"/>
      <c r="CC2101" s="186"/>
      <c r="CD2101" s="186"/>
      <c r="CE2101" s="186"/>
      <c r="CF2101" s="186"/>
      <c r="CG2101" s="186"/>
      <c r="CH2101" s="186"/>
      <c r="CI2101" s="186"/>
      <c r="CJ2101" s="186"/>
      <c r="CK2101" s="186"/>
    </row>
    <row r="2102" spans="2:89" x14ac:dyDescent="0.35">
      <c r="B2102" s="171" t="s">
        <v>463</v>
      </c>
      <c r="E2102" s="8"/>
      <c r="H2102" s="196"/>
      <c r="I2102" s="197"/>
      <c r="J2102" s="197"/>
      <c r="K2102" s="198"/>
      <c r="L2102" s="198"/>
      <c r="M2102" s="198"/>
      <c r="N2102" s="198"/>
      <c r="O2102" s="198"/>
      <c r="P2102" s="198"/>
      <c r="R2102" s="198"/>
      <c r="S2102" s="186" t="str">
        <f t="shared" ref="S2102:AX2102" si="2507">S$22</f>
        <v>S$18</v>
      </c>
      <c r="T2102" s="186" t="str">
        <f t="shared" si="2507"/>
        <v>T$18</v>
      </c>
      <c r="U2102" s="186" t="str">
        <f t="shared" si="2507"/>
        <v>U$18</v>
      </c>
      <c r="V2102" s="186" t="str">
        <f t="shared" si="2507"/>
        <v>V$18</v>
      </c>
      <c r="W2102" s="186" t="str">
        <f t="shared" si="2507"/>
        <v>W$18</v>
      </c>
      <c r="X2102" s="186" t="str">
        <f t="shared" si="2507"/>
        <v>X$18</v>
      </c>
      <c r="Y2102" s="186" t="str">
        <f t="shared" si="2507"/>
        <v>Y$18</v>
      </c>
      <c r="Z2102" s="186" t="str">
        <f t="shared" si="2507"/>
        <v>Z$18</v>
      </c>
      <c r="AA2102" s="186" t="str">
        <f t="shared" si="2507"/>
        <v>AA$18</v>
      </c>
      <c r="AB2102" s="186" t="str">
        <f t="shared" si="2507"/>
        <v>AB$18</v>
      </c>
      <c r="AC2102" s="186" t="str">
        <f t="shared" si="2507"/>
        <v>AC$18</v>
      </c>
      <c r="AD2102" s="186" t="str">
        <f t="shared" si="2507"/>
        <v>AD$18</v>
      </c>
      <c r="AE2102" s="186" t="str">
        <f t="shared" si="2507"/>
        <v>AE$18</v>
      </c>
      <c r="AF2102" s="186" t="str">
        <f t="shared" si="2507"/>
        <v>AF$18</v>
      </c>
      <c r="AG2102" s="186" t="str">
        <f t="shared" si="2507"/>
        <v>AG$18</v>
      </c>
      <c r="AH2102" s="186" t="str">
        <f t="shared" si="2507"/>
        <v>AH$18</v>
      </c>
      <c r="AI2102" s="186" t="str">
        <f t="shared" si="2507"/>
        <v>AI$18</v>
      </c>
      <c r="AJ2102" s="186" t="str">
        <f t="shared" si="2507"/>
        <v>AJ$18</v>
      </c>
      <c r="AK2102" s="186" t="str">
        <f t="shared" si="2507"/>
        <v>AK$18</v>
      </c>
      <c r="AL2102" s="186" t="str">
        <f t="shared" si="2507"/>
        <v>AL$18</v>
      </c>
      <c r="AM2102" s="186" t="str">
        <f t="shared" si="2507"/>
        <v>AM$18</v>
      </c>
      <c r="AN2102" s="186" t="str">
        <f t="shared" si="2507"/>
        <v>AN$18</v>
      </c>
      <c r="AO2102" s="186" t="str">
        <f t="shared" si="2507"/>
        <v>AO$18</v>
      </c>
      <c r="AP2102" s="186" t="str">
        <f t="shared" si="2507"/>
        <v>AP$18</v>
      </c>
      <c r="AQ2102" s="186" t="str">
        <f t="shared" si="2507"/>
        <v>AQ$18</v>
      </c>
      <c r="AR2102" s="186" t="str">
        <f t="shared" si="2507"/>
        <v>AR$18</v>
      </c>
      <c r="AS2102" s="186" t="str">
        <f t="shared" si="2507"/>
        <v>AS$18</v>
      </c>
      <c r="AT2102" s="186" t="str">
        <f t="shared" si="2507"/>
        <v>AT$18</v>
      </c>
      <c r="AU2102" s="186" t="str">
        <f t="shared" si="2507"/>
        <v>AU$18</v>
      </c>
      <c r="AV2102" s="186" t="str">
        <f t="shared" si="2507"/>
        <v>AV$18</v>
      </c>
      <c r="AW2102" s="186" t="str">
        <f t="shared" si="2507"/>
        <v>AW$18</v>
      </c>
      <c r="AX2102" s="186" t="str">
        <f t="shared" si="2507"/>
        <v>AX$18</v>
      </c>
      <c r="AY2102" s="186" t="str">
        <f t="shared" ref="AY2102:CD2102" si="2508">AY$22</f>
        <v>AY$18</v>
      </c>
      <c r="AZ2102" s="186" t="str">
        <f t="shared" si="2508"/>
        <v>AZ$18</v>
      </c>
      <c r="BA2102" s="186" t="str">
        <f t="shared" si="2508"/>
        <v>BA$18</v>
      </c>
      <c r="BB2102" s="186" t="str">
        <f t="shared" si="2508"/>
        <v>BB$18</v>
      </c>
      <c r="BC2102" s="186" t="str">
        <f t="shared" si="2508"/>
        <v>BC$18</v>
      </c>
      <c r="BD2102" s="186" t="str">
        <f t="shared" si="2508"/>
        <v>BD$18</v>
      </c>
      <c r="BE2102" s="186" t="str">
        <f t="shared" si="2508"/>
        <v>BE$18</v>
      </c>
      <c r="BF2102" s="186" t="str">
        <f t="shared" si="2508"/>
        <v>BF$18</v>
      </c>
      <c r="BG2102" s="186" t="str">
        <f t="shared" si="2508"/>
        <v>BG$18</v>
      </c>
      <c r="BH2102" s="186" t="str">
        <f t="shared" si="2508"/>
        <v>BH$18</v>
      </c>
      <c r="BI2102" s="186" t="str">
        <f t="shared" si="2508"/>
        <v>BI$18</v>
      </c>
      <c r="BJ2102" s="186" t="str">
        <f t="shared" si="2508"/>
        <v>BJ$18</v>
      </c>
      <c r="BK2102" s="186" t="str">
        <f t="shared" si="2508"/>
        <v>BK$18</v>
      </c>
      <c r="BL2102" s="186" t="str">
        <f t="shared" si="2508"/>
        <v>BL$18</v>
      </c>
      <c r="BM2102" s="186" t="str">
        <f t="shared" si="2508"/>
        <v>BM$18</v>
      </c>
      <c r="BN2102" s="186" t="str">
        <f t="shared" si="2508"/>
        <v>BN$18</v>
      </c>
      <c r="BO2102" s="186" t="str">
        <f t="shared" si="2508"/>
        <v>BO$18</v>
      </c>
      <c r="BP2102" s="186" t="str">
        <f t="shared" si="2508"/>
        <v>BP$18</v>
      </c>
      <c r="BQ2102" s="186" t="str">
        <f t="shared" si="2508"/>
        <v>BQ$18</v>
      </c>
      <c r="BR2102" s="186" t="str">
        <f t="shared" si="2508"/>
        <v>BR$18</v>
      </c>
      <c r="BS2102" s="186" t="str">
        <f t="shared" si="2508"/>
        <v>BS$18</v>
      </c>
      <c r="BT2102" s="186" t="str">
        <f t="shared" si="2508"/>
        <v>BT$18</v>
      </c>
      <c r="BU2102" s="186" t="str">
        <f t="shared" si="2508"/>
        <v>BU$18</v>
      </c>
      <c r="BV2102" s="186" t="str">
        <f t="shared" si="2508"/>
        <v>BV$18</v>
      </c>
      <c r="BW2102" s="186" t="str">
        <f t="shared" si="2508"/>
        <v>BW$18</v>
      </c>
      <c r="BX2102" s="186" t="str">
        <f t="shared" si="2508"/>
        <v>BX$18</v>
      </c>
      <c r="BY2102" s="186" t="str">
        <f t="shared" si="2508"/>
        <v>BY$18</v>
      </c>
      <c r="BZ2102" s="186" t="str">
        <f t="shared" si="2508"/>
        <v>BZ$18</v>
      </c>
      <c r="CA2102" s="186" t="str">
        <f t="shared" si="2508"/>
        <v>CA$18</v>
      </c>
      <c r="CB2102" s="186" t="str">
        <f t="shared" si="2508"/>
        <v>CB$18</v>
      </c>
      <c r="CC2102" s="186" t="str">
        <f t="shared" si="2508"/>
        <v>CC$18</v>
      </c>
      <c r="CD2102" s="186" t="str">
        <f t="shared" si="2508"/>
        <v>CD$18</v>
      </c>
      <c r="CE2102" s="186" t="str">
        <f t="shared" ref="CE2102:CK2102" si="2509">CE$22</f>
        <v>CE$18</v>
      </c>
      <c r="CF2102" s="186" t="str">
        <f t="shared" si="2509"/>
        <v>CF$18</v>
      </c>
      <c r="CG2102" s="186" t="str">
        <f t="shared" si="2509"/>
        <v>CG$18</v>
      </c>
      <c r="CH2102" s="186" t="str">
        <f t="shared" si="2509"/>
        <v>CH$18</v>
      </c>
      <c r="CI2102" s="186" t="str">
        <f t="shared" si="2509"/>
        <v>CI$18</v>
      </c>
      <c r="CJ2102" s="186" t="str">
        <f t="shared" si="2509"/>
        <v>CJ$18</v>
      </c>
      <c r="CK2102" s="186" t="str">
        <f t="shared" si="2509"/>
        <v>CK$18</v>
      </c>
    </row>
    <row r="2103" spans="2:89" x14ac:dyDescent="0.35">
      <c r="B2103" s="171" t="s">
        <v>464</v>
      </c>
      <c r="E2103" s="8"/>
      <c r="H2103" s="196"/>
      <c r="I2103" s="197"/>
      <c r="J2103" s="197"/>
      <c r="K2103" s="198"/>
      <c r="L2103" s="198"/>
      <c r="M2103" s="198"/>
      <c r="N2103" s="198"/>
      <c r="O2103" s="198"/>
      <c r="P2103" s="198"/>
      <c r="R2103" s="198"/>
      <c r="S2103" s="186" t="str">
        <f t="shared" ref="S2103:AX2103" si="2510">S$23</f>
        <v>S$19</v>
      </c>
      <c r="T2103" s="186" t="str">
        <f t="shared" si="2510"/>
        <v>T$19</v>
      </c>
      <c r="U2103" s="186" t="str">
        <f t="shared" si="2510"/>
        <v>U$19</v>
      </c>
      <c r="V2103" s="186" t="str">
        <f t="shared" si="2510"/>
        <v>V$19</v>
      </c>
      <c r="W2103" s="186" t="str">
        <f t="shared" si="2510"/>
        <v>W$19</v>
      </c>
      <c r="X2103" s="186" t="str">
        <f t="shared" si="2510"/>
        <v>X$19</v>
      </c>
      <c r="Y2103" s="186" t="str">
        <f t="shared" si="2510"/>
        <v>Y$19</v>
      </c>
      <c r="Z2103" s="186" t="str">
        <f t="shared" si="2510"/>
        <v>Z$19</v>
      </c>
      <c r="AA2103" s="186" t="str">
        <f t="shared" si="2510"/>
        <v>AA$19</v>
      </c>
      <c r="AB2103" s="186" t="str">
        <f t="shared" si="2510"/>
        <v>AB$19</v>
      </c>
      <c r="AC2103" s="186" t="str">
        <f t="shared" si="2510"/>
        <v>AC$19</v>
      </c>
      <c r="AD2103" s="186" t="str">
        <f t="shared" si="2510"/>
        <v>AD$19</v>
      </c>
      <c r="AE2103" s="186" t="str">
        <f t="shared" si="2510"/>
        <v>AE$19</v>
      </c>
      <c r="AF2103" s="186" t="str">
        <f t="shared" si="2510"/>
        <v>AF$19</v>
      </c>
      <c r="AG2103" s="186" t="str">
        <f t="shared" si="2510"/>
        <v>AG$19</v>
      </c>
      <c r="AH2103" s="186" t="str">
        <f t="shared" si="2510"/>
        <v>AH$19</v>
      </c>
      <c r="AI2103" s="186" t="str">
        <f t="shared" si="2510"/>
        <v>AI$19</v>
      </c>
      <c r="AJ2103" s="186" t="str">
        <f t="shared" si="2510"/>
        <v>AJ$19</v>
      </c>
      <c r="AK2103" s="186" t="str">
        <f t="shared" si="2510"/>
        <v>AK$19</v>
      </c>
      <c r="AL2103" s="186" t="str">
        <f t="shared" si="2510"/>
        <v>AL$19</v>
      </c>
      <c r="AM2103" s="186" t="str">
        <f t="shared" si="2510"/>
        <v>AM$19</v>
      </c>
      <c r="AN2103" s="186" t="str">
        <f t="shared" si="2510"/>
        <v>AN$19</v>
      </c>
      <c r="AO2103" s="186" t="str">
        <f t="shared" si="2510"/>
        <v>AO$19</v>
      </c>
      <c r="AP2103" s="186" t="str">
        <f t="shared" si="2510"/>
        <v>AP$19</v>
      </c>
      <c r="AQ2103" s="186" t="str">
        <f t="shared" si="2510"/>
        <v>AQ$19</v>
      </c>
      <c r="AR2103" s="186" t="str">
        <f t="shared" si="2510"/>
        <v>AR$19</v>
      </c>
      <c r="AS2103" s="186" t="str">
        <f t="shared" si="2510"/>
        <v>AS$19</v>
      </c>
      <c r="AT2103" s="186" t="str">
        <f t="shared" si="2510"/>
        <v>AT$19</v>
      </c>
      <c r="AU2103" s="186" t="str">
        <f t="shared" si="2510"/>
        <v>AU$19</v>
      </c>
      <c r="AV2103" s="186" t="str">
        <f t="shared" si="2510"/>
        <v>AV$19</v>
      </c>
      <c r="AW2103" s="186" t="str">
        <f t="shared" si="2510"/>
        <v>AW$19</v>
      </c>
      <c r="AX2103" s="186" t="str">
        <f t="shared" si="2510"/>
        <v>AX$19</v>
      </c>
      <c r="AY2103" s="186" t="str">
        <f t="shared" ref="AY2103:CD2103" si="2511">AY$23</f>
        <v>AY$19</v>
      </c>
      <c r="AZ2103" s="186" t="str">
        <f t="shared" si="2511"/>
        <v>AZ$19</v>
      </c>
      <c r="BA2103" s="186" t="str">
        <f t="shared" si="2511"/>
        <v>BA$19</v>
      </c>
      <c r="BB2103" s="186" t="str">
        <f t="shared" si="2511"/>
        <v>BB$19</v>
      </c>
      <c r="BC2103" s="186" t="str">
        <f t="shared" si="2511"/>
        <v>BC$19</v>
      </c>
      <c r="BD2103" s="186" t="str">
        <f t="shared" si="2511"/>
        <v>BD$19</v>
      </c>
      <c r="BE2103" s="186" t="str">
        <f t="shared" si="2511"/>
        <v>BE$19</v>
      </c>
      <c r="BF2103" s="186" t="str">
        <f t="shared" si="2511"/>
        <v>BF$19</v>
      </c>
      <c r="BG2103" s="186" t="str">
        <f t="shared" si="2511"/>
        <v>BG$19</v>
      </c>
      <c r="BH2103" s="186" t="str">
        <f t="shared" si="2511"/>
        <v>BH$19</v>
      </c>
      <c r="BI2103" s="186" t="str">
        <f t="shared" si="2511"/>
        <v>BI$19</v>
      </c>
      <c r="BJ2103" s="186" t="str">
        <f t="shared" si="2511"/>
        <v>BJ$19</v>
      </c>
      <c r="BK2103" s="186" t="str">
        <f t="shared" si="2511"/>
        <v>BK$19</v>
      </c>
      <c r="BL2103" s="186" t="str">
        <f t="shared" si="2511"/>
        <v>BL$19</v>
      </c>
      <c r="BM2103" s="186" t="str">
        <f t="shared" si="2511"/>
        <v>BM$19</v>
      </c>
      <c r="BN2103" s="186" t="str">
        <f t="shared" si="2511"/>
        <v>BN$19</v>
      </c>
      <c r="BO2103" s="186" t="str">
        <f t="shared" si="2511"/>
        <v>BO$19</v>
      </c>
      <c r="BP2103" s="186" t="str">
        <f t="shared" si="2511"/>
        <v>BP$19</v>
      </c>
      <c r="BQ2103" s="186" t="str">
        <f t="shared" si="2511"/>
        <v>BQ$19</v>
      </c>
      <c r="BR2103" s="186" t="str">
        <f t="shared" si="2511"/>
        <v>BR$19</v>
      </c>
      <c r="BS2103" s="186" t="str">
        <f t="shared" si="2511"/>
        <v>BS$19</v>
      </c>
      <c r="BT2103" s="186" t="str">
        <f t="shared" si="2511"/>
        <v>BT$19</v>
      </c>
      <c r="BU2103" s="186" t="str">
        <f t="shared" si="2511"/>
        <v>BU$19</v>
      </c>
      <c r="BV2103" s="186" t="str">
        <f t="shared" si="2511"/>
        <v>BV$19</v>
      </c>
      <c r="BW2103" s="186" t="str">
        <f t="shared" si="2511"/>
        <v>BW$19</v>
      </c>
      <c r="BX2103" s="186" t="str">
        <f t="shared" si="2511"/>
        <v>BX$19</v>
      </c>
      <c r="BY2103" s="186" t="str">
        <f t="shared" si="2511"/>
        <v>BY$19</v>
      </c>
      <c r="BZ2103" s="186" t="str">
        <f t="shared" si="2511"/>
        <v>BZ$19</v>
      </c>
      <c r="CA2103" s="186" t="str">
        <f t="shared" si="2511"/>
        <v>CA$19</v>
      </c>
      <c r="CB2103" s="186" t="str">
        <f t="shared" si="2511"/>
        <v>CB$19</v>
      </c>
      <c r="CC2103" s="186" t="str">
        <f t="shared" si="2511"/>
        <v>CC$19</v>
      </c>
      <c r="CD2103" s="186" t="str">
        <f t="shared" si="2511"/>
        <v>CD$19</v>
      </c>
      <c r="CE2103" s="186" t="str">
        <f t="shared" ref="CE2103:CK2103" si="2512">CE$23</f>
        <v>CE$19</v>
      </c>
      <c r="CF2103" s="186" t="str">
        <f t="shared" si="2512"/>
        <v>CF$19</v>
      </c>
      <c r="CG2103" s="186" t="str">
        <f t="shared" si="2512"/>
        <v>CG$19</v>
      </c>
      <c r="CH2103" s="186" t="str">
        <f t="shared" si="2512"/>
        <v>CH$19</v>
      </c>
      <c r="CI2103" s="186" t="str">
        <f t="shared" si="2512"/>
        <v>CI$19</v>
      </c>
      <c r="CJ2103" s="186" t="str">
        <f t="shared" si="2512"/>
        <v>CJ$19</v>
      </c>
      <c r="CK2103" s="186" t="str">
        <f t="shared" si="2512"/>
        <v>CK$19</v>
      </c>
    </row>
    <row r="2104" spans="2:89" x14ac:dyDescent="0.35">
      <c r="B2104" s="70" t="s">
        <v>286</v>
      </c>
      <c r="C2104" s="31"/>
      <c r="D2104" t="s">
        <v>842</v>
      </c>
      <c r="E2104" s="8" t="str">
        <f t="shared" ref="E2104:E2131" si="2513">ROW()&amp;" "&amp;D2104</f>
        <v>2104 DAMORT-S</v>
      </c>
      <c r="F2104" t="s">
        <v>349</v>
      </c>
      <c r="G2104" s="31" t="s">
        <v>243</v>
      </c>
      <c r="H2104" s="48"/>
      <c r="I2104" s="286"/>
      <c r="J2104" s="286"/>
      <c r="K2104" s="48"/>
      <c r="L2104" s="48"/>
      <c r="M2104" s="48"/>
      <c r="N2104" s="48"/>
      <c r="O2104" s="48"/>
      <c r="P2104" s="48"/>
      <c r="R2104" s="70"/>
      <c r="S2104" s="287"/>
      <c r="T2104" s="287"/>
      <c r="U2104" s="287"/>
      <c r="V2104" s="287"/>
      <c r="W2104" s="287"/>
      <c r="X2104" s="287"/>
      <c r="Y2104" s="287"/>
      <c r="Z2104" s="287"/>
      <c r="AA2104" s="287"/>
      <c r="AB2104" s="287"/>
      <c r="AC2104" s="287"/>
      <c r="AD2104" s="287"/>
      <c r="AE2104" s="287"/>
      <c r="AF2104" s="287"/>
      <c r="AG2104" s="287"/>
      <c r="AH2104" s="287"/>
      <c r="AI2104" s="287"/>
      <c r="AJ2104" s="287"/>
      <c r="AK2104" s="287"/>
      <c r="AL2104" s="287"/>
      <c r="AM2104" s="287"/>
      <c r="AN2104" s="287"/>
      <c r="AO2104" s="287"/>
      <c r="AP2104" s="287"/>
      <c r="AQ2104" s="287"/>
      <c r="AR2104" s="287"/>
      <c r="AS2104" s="287"/>
      <c r="AT2104" s="287"/>
      <c r="AU2104" s="287"/>
      <c r="AV2104" s="287"/>
      <c r="AW2104" s="287"/>
      <c r="AX2104" s="287"/>
      <c r="AY2104" s="287"/>
      <c r="AZ2104" s="287"/>
      <c r="BA2104" s="287"/>
      <c r="BB2104" s="287"/>
      <c r="BC2104" s="287"/>
      <c r="BD2104" s="287"/>
      <c r="BE2104" s="287"/>
      <c r="BF2104" s="287"/>
      <c r="BG2104" s="287"/>
      <c r="BH2104" s="287"/>
      <c r="BI2104" s="287"/>
      <c r="BJ2104" s="287"/>
      <c r="BK2104" s="287"/>
      <c r="BL2104" s="287"/>
      <c r="BM2104" s="287"/>
      <c r="BN2104" s="287"/>
      <c r="BO2104" s="287"/>
      <c r="BP2104" s="287"/>
      <c r="BQ2104" s="287"/>
      <c r="BR2104" s="287"/>
      <c r="BS2104" s="287"/>
      <c r="BT2104" s="287"/>
      <c r="BU2104" s="287"/>
      <c r="BV2104" s="287"/>
      <c r="BW2104" s="287"/>
      <c r="BX2104" s="287"/>
      <c r="BY2104" s="287"/>
      <c r="BZ2104" s="287"/>
      <c r="CA2104" s="287"/>
      <c r="CB2104" s="287"/>
      <c r="CC2104" s="287"/>
      <c r="CD2104" s="287"/>
      <c r="CE2104" s="287"/>
      <c r="CF2104" s="287"/>
      <c r="CG2104" s="287"/>
      <c r="CH2104" s="287"/>
      <c r="CI2104" s="287"/>
      <c r="CJ2104" s="287"/>
      <c r="CK2104" s="287"/>
    </row>
    <row r="2105" spans="2:89" x14ac:dyDescent="0.35">
      <c r="B2105" s="95" t="str">
        <f>"Assumptions - "&amp;B2104</f>
        <v>Assumptions - Simple amortizing debt:</v>
      </c>
      <c r="D2105" t="s">
        <v>842</v>
      </c>
      <c r="E2105" s="12" t="str">
        <f t="shared" si="2513"/>
        <v>2105 DAMORT-S</v>
      </c>
      <c r="G2105" t="str">
        <f>E2105</f>
        <v>2105 DAMORT-S</v>
      </c>
      <c r="I2105"/>
      <c r="J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row>
    <row r="2106" spans="2:89" x14ac:dyDescent="0.35">
      <c r="B2106" s="155" t="s">
        <v>287</v>
      </c>
      <c r="D2106" t="s">
        <v>842</v>
      </c>
      <c r="E2106" s="12" t="str">
        <f t="shared" si="2513"/>
        <v>2106 DAMORT-S</v>
      </c>
      <c r="F2106" s="31"/>
      <c r="G2106" t="str">
        <f>E2106</f>
        <v>2106 DAMORT-S</v>
      </c>
      <c r="H2106" s="57">
        <v>36</v>
      </c>
      <c r="I2106" s="31"/>
      <c r="J2106" s="31"/>
      <c r="K2106" s="31"/>
      <c r="L2106" s="31"/>
      <c r="M2106" s="31"/>
      <c r="N2106" s="31"/>
      <c r="O2106" s="31"/>
      <c r="P2106" s="31"/>
      <c r="R2106" s="31"/>
      <c r="S2106" s="73"/>
      <c r="T2106" s="73"/>
      <c r="U2106" s="73"/>
      <c r="V2106" s="73"/>
      <c r="W2106" s="73"/>
      <c r="X2106" s="73"/>
      <c r="Y2106" s="73"/>
      <c r="Z2106" s="73"/>
      <c r="AA2106" s="73"/>
      <c r="AB2106" s="73"/>
      <c r="AC2106" s="73"/>
      <c r="AD2106" s="73"/>
      <c r="AE2106" s="73"/>
      <c r="AF2106" s="73"/>
      <c r="AG2106" s="73"/>
      <c r="AH2106" s="73"/>
      <c r="AI2106" s="73"/>
      <c r="AJ2106" s="73"/>
      <c r="AK2106" s="73"/>
      <c r="AL2106" s="73"/>
      <c r="AM2106" s="73"/>
      <c r="AN2106" s="73"/>
      <c r="AO2106" s="73"/>
      <c r="AP2106" s="73"/>
      <c r="AQ2106" s="73"/>
      <c r="AR2106" s="73"/>
      <c r="AS2106" s="73"/>
      <c r="AT2106" s="73"/>
      <c r="AU2106" s="73"/>
      <c r="AV2106" s="73"/>
      <c r="AW2106" s="73"/>
      <c r="AX2106" s="73"/>
      <c r="AY2106" s="73"/>
      <c r="AZ2106" s="73"/>
      <c r="BA2106" s="73"/>
      <c r="BB2106" s="73"/>
      <c r="BC2106" s="73"/>
      <c r="BD2106" s="73"/>
      <c r="BE2106" s="73"/>
      <c r="BF2106" s="73"/>
      <c r="BG2106" s="73"/>
      <c r="BH2106" s="73"/>
      <c r="BI2106" s="73"/>
      <c r="BJ2106" s="73"/>
      <c r="BK2106" s="73"/>
      <c r="BL2106" s="73"/>
      <c r="BM2106" s="73"/>
      <c r="BN2106" s="73"/>
      <c r="BO2106" s="73"/>
      <c r="BP2106" s="73"/>
      <c r="BQ2106" s="73"/>
      <c r="BR2106" s="73"/>
      <c r="BS2106" s="73"/>
      <c r="BT2106" s="73"/>
      <c r="BU2106" s="73"/>
      <c r="BV2106" s="73"/>
      <c r="BW2106" s="73"/>
      <c r="BX2106" s="73"/>
      <c r="BY2106" s="73"/>
      <c r="BZ2106" s="73"/>
      <c r="CA2106" s="73"/>
      <c r="CB2106" s="73"/>
      <c r="CC2106" s="73"/>
      <c r="CD2106" s="73"/>
      <c r="CE2106" s="73"/>
      <c r="CF2106" s="73"/>
      <c r="CG2106" s="73"/>
      <c r="CH2106" s="73"/>
      <c r="CI2106" s="73"/>
      <c r="CJ2106" s="73"/>
      <c r="CK2106" s="73"/>
    </row>
    <row r="2107" spans="2:89" x14ac:dyDescent="0.35">
      <c r="B2107" s="155" t="s">
        <v>288</v>
      </c>
      <c r="D2107" t="s">
        <v>842</v>
      </c>
      <c r="E2107" s="12" t="str">
        <f t="shared" si="2513"/>
        <v>2107 DAMORT-S</v>
      </c>
      <c r="F2107" s="31"/>
      <c r="G2107" t="str">
        <f>E2107</f>
        <v>2107 DAMORT-S</v>
      </c>
      <c r="H2107" s="59">
        <v>0.1</v>
      </c>
      <c r="I2107" s="31"/>
      <c r="J2107" s="31"/>
      <c r="K2107" s="31"/>
      <c r="L2107" s="31"/>
      <c r="M2107" s="31"/>
      <c r="N2107" s="31"/>
      <c r="O2107" s="31"/>
      <c r="P2107" s="31"/>
      <c r="R2107" s="31"/>
      <c r="S2107" s="73"/>
      <c r="T2107" s="73"/>
      <c r="U2107" s="73"/>
      <c r="V2107" s="73"/>
      <c r="W2107" s="73"/>
      <c r="X2107" s="73"/>
      <c r="Y2107" s="73"/>
      <c r="Z2107" s="73"/>
      <c r="AA2107" s="73"/>
      <c r="AB2107" s="73"/>
      <c r="AC2107" s="73"/>
      <c r="AD2107" s="73"/>
      <c r="AE2107" s="73"/>
      <c r="AF2107" s="73"/>
      <c r="AG2107" s="73"/>
      <c r="AH2107" s="73"/>
      <c r="AI2107" s="73"/>
      <c r="AJ2107" s="73"/>
      <c r="AK2107" s="73"/>
      <c r="AL2107" s="73"/>
      <c r="AM2107" s="73"/>
      <c r="AN2107" s="73"/>
      <c r="AO2107" s="73"/>
      <c r="AP2107" s="73"/>
      <c r="AQ2107" s="73"/>
      <c r="AR2107" s="73"/>
      <c r="AS2107" s="73"/>
      <c r="AT2107" s="73"/>
      <c r="AU2107" s="73"/>
      <c r="AV2107" s="73"/>
      <c r="AW2107" s="73"/>
      <c r="AX2107" s="73"/>
      <c r="AY2107" s="73"/>
      <c r="AZ2107" s="73"/>
      <c r="BA2107" s="73"/>
      <c r="BB2107" s="73"/>
      <c r="BC2107" s="73"/>
      <c r="BD2107" s="73"/>
      <c r="BE2107" s="73"/>
      <c r="BF2107" s="73"/>
      <c r="BG2107" s="73"/>
      <c r="BH2107" s="73"/>
      <c r="BI2107" s="73"/>
      <c r="BJ2107" s="73"/>
      <c r="BK2107" s="73"/>
      <c r="BL2107" s="73"/>
      <c r="BM2107" s="73"/>
      <c r="BN2107" s="73"/>
      <c r="BO2107" s="73"/>
      <c r="BP2107" s="73"/>
      <c r="BQ2107" s="73"/>
      <c r="BR2107" s="73"/>
      <c r="BS2107" s="73"/>
      <c r="BT2107" s="73"/>
      <c r="BU2107" s="73"/>
      <c r="BV2107" s="73"/>
      <c r="BW2107" s="73"/>
      <c r="BX2107" s="73"/>
      <c r="BY2107" s="73"/>
      <c r="BZ2107" s="73"/>
      <c r="CA2107" s="73"/>
      <c r="CB2107" s="73"/>
      <c r="CC2107" s="73"/>
      <c r="CD2107" s="73"/>
      <c r="CE2107" s="73"/>
      <c r="CF2107" s="73"/>
      <c r="CG2107" s="73"/>
      <c r="CH2107" s="73"/>
      <c r="CI2107" s="73"/>
      <c r="CJ2107" s="73"/>
      <c r="CK2107" s="73"/>
    </row>
    <row r="2108" spans="2:89" x14ac:dyDescent="0.35">
      <c r="B2108" s="156" t="s">
        <v>289</v>
      </c>
      <c r="D2108" t="s">
        <v>842</v>
      </c>
      <c r="E2108" s="12" t="str">
        <f t="shared" si="2513"/>
        <v>2108 DAMORT-S</v>
      </c>
      <c r="F2108" s="31"/>
      <c r="G2108" t="str">
        <f>E2108</f>
        <v>2108 DAMORT-S</v>
      </c>
      <c r="H2108" s="91">
        <v>1000</v>
      </c>
      <c r="I2108" s="31"/>
      <c r="J2108" s="31"/>
      <c r="K2108" s="31"/>
      <c r="L2108" s="31"/>
      <c r="M2108" s="31"/>
      <c r="N2108" s="31"/>
      <c r="O2108" s="31"/>
      <c r="P2108" s="31"/>
      <c r="R2108" s="31"/>
      <c r="S2108" s="73"/>
      <c r="T2108" s="73"/>
      <c r="U2108" s="73"/>
      <c r="V2108" s="73"/>
      <c r="W2108" s="73"/>
      <c r="X2108" s="73"/>
      <c r="Y2108" s="73"/>
      <c r="Z2108" s="73"/>
      <c r="AA2108" s="73"/>
      <c r="AB2108" s="73"/>
      <c r="AC2108" s="73"/>
      <c r="AD2108" s="73"/>
      <c r="AE2108" s="73"/>
      <c r="AF2108" s="73"/>
      <c r="AG2108" s="73"/>
      <c r="AH2108" s="73"/>
      <c r="AI2108" s="73"/>
      <c r="AJ2108" s="73"/>
      <c r="AK2108" s="73"/>
      <c r="AL2108" s="73"/>
      <c r="AM2108" s="73"/>
      <c r="AN2108" s="73"/>
      <c r="AO2108" s="73"/>
      <c r="AP2108" s="73"/>
      <c r="AQ2108" s="73"/>
      <c r="AR2108" s="73"/>
      <c r="AS2108" s="73"/>
      <c r="AT2108" s="73"/>
      <c r="AU2108" s="73"/>
      <c r="AV2108" s="73"/>
      <c r="AW2108" s="73"/>
      <c r="AX2108" s="73"/>
      <c r="AY2108" s="73"/>
      <c r="AZ2108" s="73"/>
      <c r="BA2108" s="73"/>
      <c r="BB2108" s="73"/>
      <c r="BC2108" s="73"/>
      <c r="BD2108" s="73"/>
      <c r="BE2108" s="73"/>
      <c r="BF2108" s="73"/>
      <c r="BG2108" s="73"/>
      <c r="BH2108" s="73"/>
      <c r="BI2108" s="73"/>
      <c r="BJ2108" s="73"/>
      <c r="BK2108" s="73"/>
      <c r="BL2108" s="73"/>
      <c r="BM2108" s="73"/>
      <c r="BN2108" s="73"/>
      <c r="BO2108" s="73"/>
      <c r="BP2108" s="73"/>
      <c r="BQ2108" s="73"/>
      <c r="BR2108" s="73"/>
      <c r="BS2108" s="73"/>
      <c r="BT2108" s="73"/>
      <c r="BU2108" s="73"/>
      <c r="BV2108" s="73"/>
      <c r="BW2108" s="73"/>
      <c r="BX2108" s="73"/>
      <c r="BY2108" s="73"/>
      <c r="BZ2108" s="73"/>
      <c r="CA2108" s="73"/>
      <c r="CB2108" s="73"/>
      <c r="CC2108" s="73"/>
      <c r="CD2108" s="73"/>
      <c r="CE2108" s="73"/>
      <c r="CF2108" s="73"/>
      <c r="CG2108" s="73"/>
      <c r="CH2108" s="73"/>
      <c r="CI2108" s="73"/>
      <c r="CJ2108" s="73"/>
      <c r="CK2108" s="73"/>
    </row>
    <row r="2109" spans="2:89" x14ac:dyDescent="0.35">
      <c r="B2109" s="124"/>
      <c r="C2109" s="31"/>
      <c r="D2109" t="s">
        <v>842</v>
      </c>
      <c r="E2109" s="12" t="str">
        <f t="shared" si="2513"/>
        <v>2109 DAMORT-S</v>
      </c>
      <c r="F2109" s="31"/>
      <c r="G2109" s="31"/>
      <c r="H2109" s="31"/>
      <c r="I2109" s="31"/>
      <c r="J2109" s="31"/>
      <c r="K2109" s="31"/>
      <c r="L2109" s="31"/>
      <c r="M2109" s="31"/>
      <c r="N2109" s="31"/>
      <c r="O2109" s="31"/>
      <c r="P2109" s="31"/>
      <c r="R2109" s="31"/>
      <c r="S2109" s="73"/>
      <c r="T2109" s="73"/>
      <c r="U2109" s="73"/>
      <c r="V2109" s="73"/>
      <c r="W2109" s="73"/>
      <c r="X2109" s="73"/>
      <c r="Y2109" s="73"/>
      <c r="Z2109" s="73"/>
      <c r="AA2109" s="73"/>
      <c r="AB2109" s="73"/>
      <c r="AC2109" s="73"/>
      <c r="AD2109" s="73"/>
      <c r="AE2109" s="73"/>
      <c r="AF2109" s="73"/>
      <c r="AG2109" s="73"/>
      <c r="AH2109" s="73"/>
      <c r="AI2109" s="73"/>
      <c r="AJ2109" s="73"/>
      <c r="AK2109" s="73"/>
      <c r="AL2109" s="73"/>
      <c r="AM2109" s="73"/>
      <c r="AN2109" s="73"/>
      <c r="AO2109" s="73"/>
      <c r="AP2109" s="73"/>
      <c r="AQ2109" s="73"/>
      <c r="AR2109" s="73"/>
      <c r="AS2109" s="73"/>
      <c r="AT2109" s="73"/>
      <c r="AU2109" s="73"/>
      <c r="AV2109" s="73"/>
      <c r="AW2109" s="73"/>
      <c r="AX2109" s="73"/>
      <c r="AY2109" s="73"/>
      <c r="AZ2109" s="73"/>
      <c r="BA2109" s="73"/>
      <c r="BB2109" s="73"/>
      <c r="BC2109" s="73"/>
      <c r="BD2109" s="73"/>
      <c r="BE2109" s="73"/>
      <c r="BF2109" s="73"/>
      <c r="BG2109" s="73"/>
      <c r="BH2109" s="73"/>
      <c r="BI2109" s="73"/>
      <c r="BJ2109" s="73"/>
      <c r="BK2109" s="73"/>
      <c r="BL2109" s="73"/>
      <c r="BM2109" s="73"/>
      <c r="BN2109" s="73"/>
      <c r="BO2109" s="73"/>
      <c r="BP2109" s="73"/>
      <c r="BQ2109" s="73"/>
      <c r="BR2109" s="73"/>
      <c r="BS2109" s="73"/>
      <c r="BT2109" s="73"/>
      <c r="BU2109" s="73"/>
      <c r="BV2109" s="73"/>
      <c r="BW2109" s="73"/>
      <c r="BX2109" s="73"/>
      <c r="BY2109" s="73"/>
      <c r="BZ2109" s="73"/>
      <c r="CA2109" s="73"/>
      <c r="CB2109" s="73"/>
      <c r="CC2109" s="73"/>
      <c r="CD2109" s="73"/>
      <c r="CE2109" s="73"/>
      <c r="CF2109" s="73"/>
      <c r="CG2109" s="73"/>
      <c r="CH2109" s="73"/>
      <c r="CI2109" s="73"/>
      <c r="CJ2109" s="73"/>
      <c r="CK2109" s="73"/>
    </row>
    <row r="2110" spans="2:89" x14ac:dyDescent="0.35">
      <c r="B2110" s="95" t="s">
        <v>290</v>
      </c>
      <c r="D2110" t="s">
        <v>842</v>
      </c>
      <c r="E2110" t="str">
        <f t="shared" si="2513"/>
        <v>2110 DAMORT-S</v>
      </c>
      <c r="F2110" s="281"/>
      <c r="R2110" s="92"/>
      <c r="S2110" s="150"/>
      <c r="T2110" s="150"/>
      <c r="U2110" s="150"/>
      <c r="V2110" s="150"/>
      <c r="W2110" s="150"/>
      <c r="X2110" s="150"/>
      <c r="Y2110" s="150"/>
      <c r="Z2110" s="150"/>
      <c r="AA2110" s="150"/>
      <c r="AB2110" s="150"/>
      <c r="AC2110" s="150"/>
      <c r="AD2110" s="150"/>
      <c r="AE2110" s="150"/>
      <c r="AF2110" s="150"/>
      <c r="AG2110" s="150"/>
      <c r="AH2110" s="150"/>
      <c r="AI2110" s="150"/>
      <c r="AJ2110" s="150"/>
      <c r="AK2110" s="150"/>
      <c r="AL2110" s="150"/>
      <c r="AM2110" s="150"/>
      <c r="AN2110" s="150"/>
      <c r="AO2110" s="150"/>
      <c r="AP2110" s="150"/>
      <c r="AQ2110" s="150"/>
      <c r="AR2110" s="150"/>
      <c r="AS2110" s="150"/>
      <c r="AT2110" s="150"/>
      <c r="AU2110" s="150"/>
      <c r="AV2110" s="150"/>
      <c r="AW2110" s="150"/>
      <c r="AX2110" s="150"/>
      <c r="AY2110" s="150"/>
      <c r="AZ2110" s="150"/>
      <c r="BA2110" s="150"/>
      <c r="BB2110" s="150"/>
      <c r="BC2110" s="150"/>
      <c r="BD2110" s="150"/>
      <c r="BE2110" s="150"/>
      <c r="BF2110" s="150"/>
      <c r="BG2110" s="150"/>
      <c r="BH2110" s="150"/>
      <c r="BI2110" s="150"/>
      <c r="BJ2110" s="150"/>
      <c r="BK2110" s="150"/>
      <c r="BL2110" s="150"/>
      <c r="BM2110" s="150"/>
      <c r="BN2110" s="150"/>
      <c r="BO2110" s="150"/>
      <c r="BP2110" s="150"/>
      <c r="BQ2110" s="150"/>
      <c r="BR2110" s="150"/>
      <c r="BS2110" s="150"/>
      <c r="BT2110" s="150"/>
      <c r="BU2110" s="150"/>
      <c r="BV2110" s="150"/>
      <c r="BW2110" s="150"/>
      <c r="BX2110" s="150"/>
      <c r="BY2110" s="150"/>
      <c r="BZ2110" s="150"/>
      <c r="CA2110" s="150"/>
      <c r="CB2110" s="150"/>
      <c r="CC2110" s="150"/>
      <c r="CD2110" s="150"/>
      <c r="CE2110" s="150"/>
      <c r="CF2110" s="150"/>
      <c r="CG2110" s="150"/>
      <c r="CH2110" s="150"/>
      <c r="CI2110" s="150"/>
      <c r="CJ2110" s="150"/>
      <c r="CK2110" s="150"/>
    </row>
    <row r="2111" spans="2:89" x14ac:dyDescent="0.35">
      <c r="B2111" s="154" t="s">
        <v>289</v>
      </c>
      <c r="D2111" t="s">
        <v>842</v>
      </c>
      <c r="E2111" t="str">
        <f t="shared" si="2513"/>
        <v>2111 DAMORT-S</v>
      </c>
      <c r="F2111" s="281"/>
      <c r="K2111" s="24">
        <f>H2108</f>
        <v>1000</v>
      </c>
      <c r="L2111" s="24">
        <f>SUMIF($4:$4,L$2,2109:2109)</f>
        <v>0</v>
      </c>
      <c r="M2111" s="24">
        <f>SUMIF($4:$4,M$2,2109:2109)</f>
        <v>0</v>
      </c>
      <c r="N2111" s="24">
        <f>SUMIF($4:$4,N$2,2109:2109)</f>
        <v>0</v>
      </c>
      <c r="O2111" s="24">
        <f>SUMIF($4:$4,O$2,2109:2109)</f>
        <v>0</v>
      </c>
      <c r="P2111" s="24">
        <f>SUMIF($4:$4,P$2,2109:2109)</f>
        <v>0</v>
      </c>
      <c r="R2111"/>
      <c r="S2111" s="62">
        <f t="shared" ref="S2111:AY2111" ca="1" si="2514">R2116</f>
        <v>1000</v>
      </c>
      <c r="T2111" s="62">
        <f t="shared" ca="1" si="2514"/>
        <v>7840.8021896431374</v>
      </c>
      <c r="U2111" s="62">
        <f t="shared" ca="1" si="2514"/>
        <v>14512.740753843107</v>
      </c>
      <c r="V2111" s="62">
        <f t="shared" ca="1" si="2514"/>
        <v>21014.408495721211</v>
      </c>
      <c r="W2111" s="62">
        <f t="shared" ca="1" si="2514"/>
        <v>27334.625830296711</v>
      </c>
      <c r="X2111" s="62">
        <f t="shared" ca="1" si="2514"/>
        <v>33491.724665636808</v>
      </c>
      <c r="Y2111" s="62">
        <f t="shared" ca="1" si="2514"/>
        <v>39474.262347581214</v>
      </c>
      <c r="Z2111" s="62">
        <f t="shared" ca="1" si="2514"/>
        <v>45280.784199851623</v>
      </c>
      <c r="AA2111" s="62">
        <f t="shared" ca="1" si="2514"/>
        <v>50909.823423867427</v>
      </c>
      <c r="AB2111" s="62">
        <f t="shared" ca="1" si="2514"/>
        <v>56359.900997726501</v>
      </c>
      <c r="AC2111" s="62">
        <f t="shared" ca="1" si="2514"/>
        <v>61629.525574344203</v>
      </c>
      <c r="AD2111" s="62">
        <f t="shared" ca="1" si="2514"/>
        <v>66717.193378743526</v>
      </c>
      <c r="AE2111" s="62">
        <f t="shared" ca="1" si="2514"/>
        <v>71621.388104489306</v>
      </c>
      <c r="AF2111" s="62">
        <f t="shared" ca="1" si="2514"/>
        <v>76340.580809259438</v>
      </c>
      <c r="AG2111" s="62">
        <f t="shared" ca="1" si="2514"/>
        <v>80873.229809545795</v>
      </c>
      <c r="AH2111" s="62">
        <f t="shared" ca="1" si="2514"/>
        <v>85217.780574477685</v>
      </c>
      <c r="AI2111" s="62">
        <f t="shared" ca="1" si="2514"/>
        <v>89372.665618760468</v>
      </c>
      <c r="AJ2111" s="62">
        <f t="shared" ca="1" si="2514"/>
        <v>93336.304394722087</v>
      </c>
      <c r="AK2111" s="62">
        <f t="shared" ca="1" si="2514"/>
        <v>97107.103183459854</v>
      </c>
      <c r="AL2111" s="62">
        <f t="shared" ca="1" si="2514"/>
        <v>100683.45498508024</v>
      </c>
      <c r="AM2111" s="62">
        <f t="shared" ca="1" si="2514"/>
        <v>104063.73940802393</v>
      </c>
      <c r="AN2111" s="62">
        <f t="shared" ca="1" si="2514"/>
        <v>107246.32255746862</v>
      </c>
      <c r="AO2111" s="62">
        <f t="shared" ca="1" si="2514"/>
        <v>110229.55692280183</v>
      </c>
      <c r="AP2111" s="62">
        <f t="shared" ca="1" si="2514"/>
        <v>113011.78126415594</v>
      </c>
      <c r="AQ2111" s="62">
        <f t="shared" ca="1" si="2514"/>
        <v>115591.32049799782</v>
      </c>
      <c r="AR2111" s="62">
        <f t="shared" ca="1" si="2514"/>
        <v>117966.48558176485</v>
      </c>
      <c r="AS2111" s="62">
        <f t="shared" ca="1" si="2514"/>
        <v>120135.57339753975</v>
      </c>
      <c r="AT2111" s="62">
        <f t="shared" ca="1" si="2514"/>
        <v>122096.8666347559</v>
      </c>
      <c r="AU2111" s="62">
        <f t="shared" ca="1" si="2514"/>
        <v>123848.63367192533</v>
      </c>
      <c r="AV2111" s="62">
        <f t="shared" ca="1" si="2514"/>
        <v>125389.12845738097</v>
      </c>
      <c r="AW2111" s="62">
        <f t="shared" ca="1" si="2514"/>
        <v>126716.59038902522</v>
      </c>
      <c r="AX2111" s="62">
        <f t="shared" ca="1" si="2514"/>
        <v>127829.2441930763</v>
      </c>
      <c r="AY2111" s="62">
        <f t="shared" ca="1" si="2514"/>
        <v>128725.29980180429</v>
      </c>
      <c r="AZ2111" s="62">
        <f t="shared" ref="AZ2111:CE2111" ca="1" si="2515">AY2116</f>
        <v>129402.95223024815</v>
      </c>
      <c r="BA2111" s="62">
        <f t="shared" ca="1" si="2515"/>
        <v>129860.38145190549</v>
      </c>
      <c r="BB2111" s="62">
        <f t="shared" ca="1" si="2515"/>
        <v>130095.75227338645</v>
      </c>
      <c r="BC2111" s="62">
        <f t="shared" ca="1" si="2515"/>
        <v>130107.21420802291</v>
      </c>
      <c r="BD2111" s="62">
        <f t="shared" ca="1" si="2515"/>
        <v>130118.77165878135</v>
      </c>
      <c r="BE2111" s="62">
        <f t="shared" ca="1" si="2515"/>
        <v>130130.42542162941</v>
      </c>
      <c r="BF2111" s="62">
        <f t="shared" ca="1" si="2515"/>
        <v>130142.17629916787</v>
      </c>
      <c r="BG2111" s="62">
        <f t="shared" ca="1" si="2515"/>
        <v>130153.70242881388</v>
      </c>
      <c r="BH2111" s="62">
        <f t="shared" ca="1" si="2515"/>
        <v>130165.32460954029</v>
      </c>
      <c r="BI2111" s="62">
        <f t="shared" ca="1" si="2515"/>
        <v>130177.04364177275</v>
      </c>
      <c r="BJ2111" s="62">
        <f t="shared" ca="1" si="2515"/>
        <v>130188.86033260716</v>
      </c>
      <c r="BK2111" s="62">
        <f t="shared" ca="1" si="2515"/>
        <v>130200.77549586519</v>
      </c>
      <c r="BL2111" s="62">
        <f t="shared" ca="1" si="2515"/>
        <v>130212.78995215037</v>
      </c>
      <c r="BM2111" s="62">
        <f t="shared" ca="1" si="2515"/>
        <v>130224.90452890458</v>
      </c>
      <c r="BN2111" s="62">
        <f t="shared" ca="1" si="2515"/>
        <v>130237.12006046508</v>
      </c>
      <c r="BO2111" s="62">
        <f t="shared" ca="1" si="2515"/>
        <v>130249.43738812189</v>
      </c>
      <c r="BP2111" s="62">
        <f t="shared" ca="1" si="2515"/>
        <v>130261.85736017588</v>
      </c>
      <c r="BQ2111" s="62">
        <f t="shared" ca="1" si="2515"/>
        <v>130274.38083199695</v>
      </c>
      <c r="BR2111" s="62">
        <f t="shared" ca="1" si="2515"/>
        <v>130287.00866608323</v>
      </c>
      <c r="BS2111" s="62">
        <f t="shared" ca="1" si="2515"/>
        <v>130299.74173212019</v>
      </c>
      <c r="BT2111" s="62">
        <f t="shared" ca="1" si="2515"/>
        <v>130312.58090704081</v>
      </c>
      <c r="BU2111" s="62">
        <f t="shared" ca="1" si="2515"/>
        <v>130325.52707508576</v>
      </c>
      <c r="BV2111" s="62">
        <f t="shared" ca="1" si="2515"/>
        <v>130338.58112786443</v>
      </c>
      <c r="BW2111" s="62">
        <f t="shared" ca="1" si="2515"/>
        <v>130351.74396441625</v>
      </c>
      <c r="BX2111" s="62">
        <f t="shared" ca="1" si="2515"/>
        <v>130365.01649127269</v>
      </c>
      <c r="BY2111" s="62">
        <f t="shared" ca="1" si="2515"/>
        <v>130378.39962251959</v>
      </c>
      <c r="BZ2111" s="62">
        <f t="shared" ca="1" si="2515"/>
        <v>130391.89427986021</v>
      </c>
      <c r="CA2111" s="62">
        <f t="shared" ca="1" si="2515"/>
        <v>130405.50139267865</v>
      </c>
      <c r="CB2111" s="62">
        <f t="shared" ca="1" si="2515"/>
        <v>130419.22189810393</v>
      </c>
      <c r="CC2111" s="62">
        <f t="shared" ca="1" si="2515"/>
        <v>130433.05674107444</v>
      </c>
      <c r="CD2111" s="62">
        <f t="shared" ca="1" si="2515"/>
        <v>130447.006874403</v>
      </c>
      <c r="CE2111" s="62">
        <f t="shared" ca="1" si="2515"/>
        <v>130461.07325884263</v>
      </c>
      <c r="CF2111" s="62">
        <f t="shared" ref="CF2111:CK2111" ca="1" si="2516">CE2116</f>
        <v>130475.25686315261</v>
      </c>
      <c r="CG2111" s="62">
        <f t="shared" ca="1" si="2516"/>
        <v>130489.55866416518</v>
      </c>
      <c r="CH2111" s="62">
        <f t="shared" ca="1" si="2516"/>
        <v>130503.97964685284</v>
      </c>
      <c r="CI2111" s="62">
        <f t="shared" ca="1" si="2516"/>
        <v>130518.52080439622</v>
      </c>
      <c r="CJ2111" s="62">
        <f t="shared" ca="1" si="2516"/>
        <v>130533.18313825248</v>
      </c>
      <c r="CK2111" s="62">
        <f t="shared" ca="1" si="2516"/>
        <v>130547.9676582242</v>
      </c>
    </row>
    <row r="2112" spans="2:89" x14ac:dyDescent="0.35">
      <c r="B2112" s="154" t="str">
        <f>"New borrowing - "&amp;SUBSTITUTE(B2104,":","")</f>
        <v>New borrowing - Simple amortizing debt</v>
      </c>
      <c r="C2112" t="s">
        <v>236</v>
      </c>
      <c r="D2112" t="s">
        <v>842</v>
      </c>
      <c r="E2112" t="str">
        <f t="shared" si="2513"/>
        <v>2112 DAMORT-S</v>
      </c>
      <c r="G2112" t="str">
        <f>E2112</f>
        <v>2112 DAMORT-S</v>
      </c>
      <c r="K2112" s="24">
        <f t="shared" ref="K2112:P2112" ca="1" si="2517">SUMIF($3:$3,K$2,2112:2112)</f>
        <v>84000</v>
      </c>
      <c r="L2112" s="24">
        <f t="shared" ca="1" si="2517"/>
        <v>84000</v>
      </c>
      <c r="M2112" s="24">
        <f t="shared" ca="1" si="2517"/>
        <v>84000</v>
      </c>
      <c r="N2112" s="24">
        <f t="shared" ca="1" si="2517"/>
        <v>84000</v>
      </c>
      <c r="O2112" s="24">
        <f t="shared" ca="1" si="2517"/>
        <v>84000</v>
      </c>
      <c r="P2112" s="24">
        <f t="shared" ca="1" si="2517"/>
        <v>77000</v>
      </c>
      <c r="R2112"/>
      <c r="S2112" s="143" cm="1">
        <f t="array" aca="1" ref="S2112" ca="1">+S2113*INDIRECT(S2098)</f>
        <v>7000</v>
      </c>
      <c r="T2112" s="143" cm="1">
        <f t="array" aca="1" ref="T2112" ca="1">+T2113*INDIRECT(T2098)</f>
        <v>7000</v>
      </c>
      <c r="U2112" s="143" cm="1">
        <f t="array" aca="1" ref="U2112" ca="1">+U2113*INDIRECT(U2098)</f>
        <v>7000</v>
      </c>
      <c r="V2112" s="143" cm="1">
        <f t="array" aca="1" ref="V2112" ca="1">+V2113*INDIRECT(V2098)</f>
        <v>7000</v>
      </c>
      <c r="W2112" s="143" cm="1">
        <f t="array" aca="1" ref="W2112" ca="1">+W2113*INDIRECT(W2098)</f>
        <v>7000</v>
      </c>
      <c r="X2112" s="143" cm="1">
        <f t="array" aca="1" ref="X2112" ca="1">+X2113*INDIRECT(X2098)</f>
        <v>7000</v>
      </c>
      <c r="Y2112" s="143" cm="1">
        <f t="array" aca="1" ref="Y2112" ca="1">+Y2113*INDIRECT(Y2098)</f>
        <v>7000</v>
      </c>
      <c r="Z2112" s="143" cm="1">
        <f t="array" aca="1" ref="Z2112" ca="1">+Z2113*INDIRECT(Z2098)</f>
        <v>7000</v>
      </c>
      <c r="AA2112" s="143" cm="1">
        <f t="array" aca="1" ref="AA2112" ca="1">+AA2113*INDIRECT(AA2098)</f>
        <v>7000</v>
      </c>
      <c r="AB2112" s="143" cm="1">
        <f t="array" aca="1" ref="AB2112" ca="1">+AB2113*INDIRECT(AB2098)</f>
        <v>7000</v>
      </c>
      <c r="AC2112" s="143" cm="1">
        <f t="array" aca="1" ref="AC2112" ca="1">+AC2113*INDIRECT(AC2098)</f>
        <v>7000</v>
      </c>
      <c r="AD2112" s="143" cm="1">
        <f t="array" aca="1" ref="AD2112" ca="1">+AD2113*INDIRECT(AD2098)</f>
        <v>7000</v>
      </c>
      <c r="AE2112" s="143" cm="1">
        <f t="array" aca="1" ref="AE2112" ca="1">+AE2113*INDIRECT(AE2098)</f>
        <v>7000</v>
      </c>
      <c r="AF2112" s="143" cm="1">
        <f t="array" aca="1" ref="AF2112" ca="1">+AF2113*INDIRECT(AF2098)</f>
        <v>7000</v>
      </c>
      <c r="AG2112" s="143" cm="1">
        <f t="array" aca="1" ref="AG2112" ca="1">+AG2113*INDIRECT(AG2098)</f>
        <v>7000</v>
      </c>
      <c r="AH2112" s="143" cm="1">
        <f t="array" aca="1" ref="AH2112" ca="1">+AH2113*INDIRECT(AH2098)</f>
        <v>7000</v>
      </c>
      <c r="AI2112" s="143" cm="1">
        <f t="array" aca="1" ref="AI2112" ca="1">+AI2113*INDIRECT(AI2098)</f>
        <v>7000</v>
      </c>
      <c r="AJ2112" s="143" cm="1">
        <f t="array" aca="1" ref="AJ2112" ca="1">+AJ2113*INDIRECT(AJ2098)</f>
        <v>7000</v>
      </c>
      <c r="AK2112" s="143" cm="1">
        <f t="array" aca="1" ref="AK2112" ca="1">+AK2113*INDIRECT(AK2098)</f>
        <v>7000</v>
      </c>
      <c r="AL2112" s="143" cm="1">
        <f t="array" aca="1" ref="AL2112" ca="1">+AL2113*INDIRECT(AL2098)</f>
        <v>7000</v>
      </c>
      <c r="AM2112" s="143" cm="1">
        <f t="array" aca="1" ref="AM2112" ca="1">+AM2113*INDIRECT(AM2098)</f>
        <v>7000</v>
      </c>
      <c r="AN2112" s="143" cm="1">
        <f t="array" aca="1" ref="AN2112" ca="1">+AN2113*INDIRECT(AN2098)</f>
        <v>7000</v>
      </c>
      <c r="AO2112" s="143" cm="1">
        <f t="array" aca="1" ref="AO2112" ca="1">+AO2113*INDIRECT(AO2098)</f>
        <v>7000</v>
      </c>
      <c r="AP2112" s="143" cm="1">
        <f t="array" aca="1" ref="AP2112" ca="1">+AP2113*INDIRECT(AP2098)</f>
        <v>7000</v>
      </c>
      <c r="AQ2112" s="143" cm="1">
        <f t="array" aca="1" ref="AQ2112" ca="1">+AQ2113*INDIRECT(AQ2098)</f>
        <v>7000</v>
      </c>
      <c r="AR2112" s="143" cm="1">
        <f t="array" aca="1" ref="AR2112" ca="1">+AR2113*INDIRECT(AR2098)</f>
        <v>7000</v>
      </c>
      <c r="AS2112" s="143" cm="1">
        <f t="array" aca="1" ref="AS2112" ca="1">+AS2113*INDIRECT(AS2098)</f>
        <v>7000</v>
      </c>
      <c r="AT2112" s="143" cm="1">
        <f t="array" aca="1" ref="AT2112" ca="1">+AT2113*INDIRECT(AT2098)</f>
        <v>7000</v>
      </c>
      <c r="AU2112" s="143" cm="1">
        <f t="array" aca="1" ref="AU2112" ca="1">+AU2113*INDIRECT(AU2098)</f>
        <v>7000</v>
      </c>
      <c r="AV2112" s="143" cm="1">
        <f t="array" aca="1" ref="AV2112" ca="1">+AV2113*INDIRECT(AV2098)</f>
        <v>7000</v>
      </c>
      <c r="AW2112" s="143" cm="1">
        <f t="array" aca="1" ref="AW2112" ca="1">+AW2113*INDIRECT(AW2098)</f>
        <v>7000</v>
      </c>
      <c r="AX2112" s="143" cm="1">
        <f t="array" aca="1" ref="AX2112" ca="1">+AX2113*INDIRECT(AX2098)</f>
        <v>7000</v>
      </c>
      <c r="AY2112" s="143" cm="1">
        <f t="array" aca="1" ref="AY2112" ca="1">+AY2113*INDIRECT(AY2098)</f>
        <v>7000</v>
      </c>
      <c r="AZ2112" s="143" cm="1">
        <f t="array" aca="1" ref="AZ2112" ca="1">+AZ2113*INDIRECT(AZ2098)</f>
        <v>7000</v>
      </c>
      <c r="BA2112" s="143" cm="1">
        <f t="array" aca="1" ref="BA2112" ca="1">+BA2113*INDIRECT(BA2098)</f>
        <v>7000</v>
      </c>
      <c r="BB2112" s="143" cm="1">
        <f t="array" aca="1" ref="BB2112" ca="1">+BB2113*INDIRECT(BB2098)</f>
        <v>7000</v>
      </c>
      <c r="BC2112" s="143" cm="1">
        <f t="array" aca="1" ref="BC2112" ca="1">+BC2113*INDIRECT(BC2098)</f>
        <v>7000</v>
      </c>
      <c r="BD2112" s="143" cm="1">
        <f t="array" aca="1" ref="BD2112" ca="1">+BD2113*INDIRECT(BD2098)</f>
        <v>7000</v>
      </c>
      <c r="BE2112" s="143" cm="1">
        <f t="array" aca="1" ref="BE2112" ca="1">+BE2113*INDIRECT(BE2098)</f>
        <v>7000</v>
      </c>
      <c r="BF2112" s="143" cm="1">
        <f t="array" aca="1" ref="BF2112" ca="1">+BF2113*INDIRECT(BF2098)</f>
        <v>7000</v>
      </c>
      <c r="BG2112" s="143" cm="1">
        <f t="array" aca="1" ref="BG2112" ca="1">+BG2113*INDIRECT(BG2098)</f>
        <v>7000</v>
      </c>
      <c r="BH2112" s="143" cm="1">
        <f t="array" aca="1" ref="BH2112" ca="1">+BH2113*INDIRECT(BH2098)</f>
        <v>7000</v>
      </c>
      <c r="BI2112" s="143" cm="1">
        <f t="array" aca="1" ref="BI2112" ca="1">+BI2113*INDIRECT(BI2098)</f>
        <v>7000</v>
      </c>
      <c r="BJ2112" s="143" cm="1">
        <f t="array" aca="1" ref="BJ2112" ca="1">+BJ2113*INDIRECT(BJ2098)</f>
        <v>7000</v>
      </c>
      <c r="BK2112" s="143" cm="1">
        <f t="array" aca="1" ref="BK2112" ca="1">+BK2113*INDIRECT(BK2098)</f>
        <v>7000</v>
      </c>
      <c r="BL2112" s="143" cm="1">
        <f t="array" aca="1" ref="BL2112" ca="1">+BL2113*INDIRECT(BL2098)</f>
        <v>7000</v>
      </c>
      <c r="BM2112" s="143" cm="1">
        <f t="array" aca="1" ref="BM2112" ca="1">+BM2113*INDIRECT(BM2098)</f>
        <v>7000</v>
      </c>
      <c r="BN2112" s="143" cm="1">
        <f t="array" aca="1" ref="BN2112" ca="1">+BN2113*INDIRECT(BN2098)</f>
        <v>7000</v>
      </c>
      <c r="BO2112" s="143" cm="1">
        <f t="array" aca="1" ref="BO2112" ca="1">+BO2113*INDIRECT(BO2098)</f>
        <v>7000</v>
      </c>
      <c r="BP2112" s="143" cm="1">
        <f t="array" aca="1" ref="BP2112" ca="1">+BP2113*INDIRECT(BP2098)</f>
        <v>7000</v>
      </c>
      <c r="BQ2112" s="143" cm="1">
        <f t="array" aca="1" ref="BQ2112" ca="1">+BQ2113*INDIRECT(BQ2098)</f>
        <v>7000</v>
      </c>
      <c r="BR2112" s="143" cm="1">
        <f t="array" aca="1" ref="BR2112" ca="1">+BR2113*INDIRECT(BR2098)</f>
        <v>7000</v>
      </c>
      <c r="BS2112" s="143" cm="1">
        <f t="array" aca="1" ref="BS2112" ca="1">+BS2113*INDIRECT(BS2098)</f>
        <v>7000</v>
      </c>
      <c r="BT2112" s="143" cm="1">
        <f t="array" aca="1" ref="BT2112" ca="1">+BT2113*INDIRECT(BT2098)</f>
        <v>7000</v>
      </c>
      <c r="BU2112" s="143" cm="1">
        <f t="array" aca="1" ref="BU2112" ca="1">+BU2113*INDIRECT(BU2098)</f>
        <v>7000</v>
      </c>
      <c r="BV2112" s="143" cm="1">
        <f t="array" aca="1" ref="BV2112" ca="1">+BV2113*INDIRECT(BV2098)</f>
        <v>7000</v>
      </c>
      <c r="BW2112" s="143" cm="1">
        <f t="array" aca="1" ref="BW2112" ca="1">+BW2113*INDIRECT(BW2098)</f>
        <v>7000</v>
      </c>
      <c r="BX2112" s="143" cm="1">
        <f t="array" aca="1" ref="BX2112" ca="1">+BX2113*INDIRECT(BX2098)</f>
        <v>7000</v>
      </c>
      <c r="BY2112" s="143" cm="1">
        <f t="array" aca="1" ref="BY2112" ca="1">+BY2113*INDIRECT(BY2098)</f>
        <v>7000</v>
      </c>
      <c r="BZ2112" s="143" cm="1">
        <f t="array" aca="1" ref="BZ2112" ca="1">+BZ2113*INDIRECT(BZ2098)</f>
        <v>7000</v>
      </c>
      <c r="CA2112" s="143" cm="1">
        <f t="array" aca="1" ref="CA2112" ca="1">+CA2113*INDIRECT(CA2098)</f>
        <v>7000</v>
      </c>
      <c r="CB2112" s="143" cm="1">
        <f t="array" aca="1" ref="CB2112" ca="1">+CB2113*INDIRECT(CB2098)</f>
        <v>7000</v>
      </c>
      <c r="CC2112" s="143" cm="1">
        <f t="array" aca="1" ref="CC2112" ca="1">+CC2113*INDIRECT(CC2098)</f>
        <v>7000</v>
      </c>
      <c r="CD2112" s="143" cm="1">
        <f t="array" aca="1" ref="CD2112" ca="1">+CD2113*INDIRECT(CD2098)</f>
        <v>7000</v>
      </c>
      <c r="CE2112" s="143" cm="1">
        <f t="array" aca="1" ref="CE2112" ca="1">+CE2113*INDIRECT(CE2098)</f>
        <v>7000</v>
      </c>
      <c r="CF2112" s="143" cm="1">
        <f t="array" aca="1" ref="CF2112" ca="1">+CF2113*INDIRECT(CF2098)</f>
        <v>7000</v>
      </c>
      <c r="CG2112" s="143" cm="1">
        <f t="array" aca="1" ref="CG2112" ca="1">+CG2113*INDIRECT(CG2098)</f>
        <v>7000</v>
      </c>
      <c r="CH2112" s="143" cm="1">
        <f t="array" aca="1" ref="CH2112" ca="1">+CH2113*INDIRECT(CH2098)</f>
        <v>7000</v>
      </c>
      <c r="CI2112" s="143" cm="1">
        <f t="array" aca="1" ref="CI2112" ca="1">+CI2113*INDIRECT(CI2098)</f>
        <v>7000</v>
      </c>
      <c r="CJ2112" s="143" cm="1">
        <f t="array" aca="1" ref="CJ2112" ca="1">+CJ2113*INDIRECT(CJ2098)</f>
        <v>7000</v>
      </c>
      <c r="CK2112" s="143" cm="1">
        <f t="array" aca="1" ref="CK2112" ca="1">+CK2113*INDIRECT(CK2098)</f>
        <v>7000</v>
      </c>
    </row>
    <row r="2113" spans="2:89" x14ac:dyDescent="0.35">
      <c r="B2113" s="141" t="str">
        <f>"% of "&amp;B2096&amp;" - new borrowing"</f>
        <v>% of (Primary label) - new borrowing</v>
      </c>
      <c r="D2113" t="s">
        <v>842</v>
      </c>
      <c r="K2113" s="16">
        <v>0.7</v>
      </c>
      <c r="L2113" s="16">
        <v>0.7</v>
      </c>
      <c r="M2113" s="16">
        <v>0.7</v>
      </c>
      <c r="N2113" s="16">
        <v>0.7</v>
      </c>
      <c r="O2113" s="16">
        <v>0.7</v>
      </c>
      <c r="P2113" s="16">
        <v>0.7</v>
      </c>
      <c r="R2113"/>
      <c r="S2113" s="146" cm="1">
        <f t="array" ref="S2113">IFERROR(INDEX($K:$Q,ROW(),MATCH(S$3,$K$2:$Q$2,0)),0)</f>
        <v>0.7</v>
      </c>
      <c r="T2113" s="146" cm="1">
        <f t="array" ref="T2113">IFERROR(INDEX($K:$Q,ROW(),MATCH(T$3,$K$2:$Q$2,0)),0)</f>
        <v>0.7</v>
      </c>
      <c r="U2113" s="146" cm="1">
        <f t="array" ref="U2113">IFERROR(INDEX($K:$Q,ROW(),MATCH(U$3,$K$2:$Q$2,0)),0)</f>
        <v>0.7</v>
      </c>
      <c r="V2113" s="146" cm="1">
        <f t="array" ref="V2113">IFERROR(INDEX($K:$Q,ROW(),MATCH(V$3,$K$2:$Q$2,0)),0)</f>
        <v>0.7</v>
      </c>
      <c r="W2113" s="146" cm="1">
        <f t="array" ref="W2113">IFERROR(INDEX($K:$Q,ROW(),MATCH(W$3,$K$2:$Q$2,0)),0)</f>
        <v>0.7</v>
      </c>
      <c r="X2113" s="146" cm="1">
        <f t="array" ref="X2113">IFERROR(INDEX($K:$Q,ROW(),MATCH(X$3,$K$2:$Q$2,0)),0)</f>
        <v>0.7</v>
      </c>
      <c r="Y2113" s="146" cm="1">
        <f t="array" ref="Y2113">IFERROR(INDEX($K:$Q,ROW(),MATCH(Y$3,$K$2:$Q$2,0)),0)</f>
        <v>0.7</v>
      </c>
      <c r="Z2113" s="146" cm="1">
        <f t="array" ref="Z2113">IFERROR(INDEX($K:$Q,ROW(),MATCH(Z$3,$K$2:$Q$2,0)),0)</f>
        <v>0.7</v>
      </c>
      <c r="AA2113" s="146" cm="1">
        <f t="array" ref="AA2113">IFERROR(INDEX($K:$Q,ROW(),MATCH(AA$3,$K$2:$Q$2,0)),0)</f>
        <v>0.7</v>
      </c>
      <c r="AB2113" s="146" cm="1">
        <f t="array" ref="AB2113">IFERROR(INDEX($K:$Q,ROW(),MATCH(AB$3,$K$2:$Q$2,0)),0)</f>
        <v>0.7</v>
      </c>
      <c r="AC2113" s="146" cm="1">
        <f t="array" ref="AC2113">IFERROR(INDEX($K:$Q,ROW(),MATCH(AC$3,$K$2:$Q$2,0)),0)</f>
        <v>0.7</v>
      </c>
      <c r="AD2113" s="146" cm="1">
        <f t="array" ref="AD2113">IFERROR(INDEX($K:$Q,ROW(),MATCH(AD$3,$K$2:$Q$2,0)),0)</f>
        <v>0.7</v>
      </c>
      <c r="AE2113" s="146" cm="1">
        <f t="array" ref="AE2113">IFERROR(INDEX($K:$Q,ROW(),MATCH(AE$3,$K$2:$Q$2,0)),0)</f>
        <v>0.7</v>
      </c>
      <c r="AF2113" s="146" cm="1">
        <f t="array" ref="AF2113">IFERROR(INDEX($K:$Q,ROW(),MATCH(AF$3,$K$2:$Q$2,0)),0)</f>
        <v>0.7</v>
      </c>
      <c r="AG2113" s="146" cm="1">
        <f t="array" ref="AG2113">IFERROR(INDEX($K:$Q,ROW(),MATCH(AG$3,$K$2:$Q$2,0)),0)</f>
        <v>0.7</v>
      </c>
      <c r="AH2113" s="146" cm="1">
        <f t="array" ref="AH2113">IFERROR(INDEX($K:$Q,ROW(),MATCH(AH$3,$K$2:$Q$2,0)),0)</f>
        <v>0.7</v>
      </c>
      <c r="AI2113" s="146" cm="1">
        <f t="array" ref="AI2113">IFERROR(INDEX($K:$Q,ROW(),MATCH(AI$3,$K$2:$Q$2,0)),0)</f>
        <v>0.7</v>
      </c>
      <c r="AJ2113" s="146" cm="1">
        <f t="array" ref="AJ2113">IFERROR(INDEX($K:$Q,ROW(),MATCH(AJ$3,$K$2:$Q$2,0)),0)</f>
        <v>0.7</v>
      </c>
      <c r="AK2113" s="146" cm="1">
        <f t="array" ref="AK2113">IFERROR(INDEX($K:$Q,ROW(),MATCH(AK$3,$K$2:$Q$2,0)),0)</f>
        <v>0.7</v>
      </c>
      <c r="AL2113" s="146" cm="1">
        <f t="array" ref="AL2113">IFERROR(INDEX($K:$Q,ROW(),MATCH(AL$3,$K$2:$Q$2,0)),0)</f>
        <v>0.7</v>
      </c>
      <c r="AM2113" s="146" cm="1">
        <f t="array" ref="AM2113">IFERROR(INDEX($K:$Q,ROW(),MATCH(AM$3,$K$2:$Q$2,0)),0)</f>
        <v>0.7</v>
      </c>
      <c r="AN2113" s="146" cm="1">
        <f t="array" ref="AN2113">IFERROR(INDEX($K:$Q,ROW(),MATCH(AN$3,$K$2:$Q$2,0)),0)</f>
        <v>0.7</v>
      </c>
      <c r="AO2113" s="146" cm="1">
        <f t="array" ref="AO2113">IFERROR(INDEX($K:$Q,ROW(),MATCH(AO$3,$K$2:$Q$2,0)),0)</f>
        <v>0.7</v>
      </c>
      <c r="AP2113" s="146" cm="1">
        <f t="array" ref="AP2113">IFERROR(INDEX($K:$Q,ROW(),MATCH(AP$3,$K$2:$Q$2,0)),0)</f>
        <v>0.7</v>
      </c>
      <c r="AQ2113" s="146" cm="1">
        <f t="array" ref="AQ2113">IFERROR(INDEX($K:$Q,ROW(),MATCH(AQ$3,$K$2:$Q$2,0)),0)</f>
        <v>0.7</v>
      </c>
      <c r="AR2113" s="146" cm="1">
        <f t="array" ref="AR2113">IFERROR(INDEX($K:$Q,ROW(),MATCH(AR$3,$K$2:$Q$2,0)),0)</f>
        <v>0.7</v>
      </c>
      <c r="AS2113" s="146" cm="1">
        <f t="array" ref="AS2113">IFERROR(INDEX($K:$Q,ROW(),MATCH(AS$3,$K$2:$Q$2,0)),0)</f>
        <v>0.7</v>
      </c>
      <c r="AT2113" s="146" cm="1">
        <f t="array" ref="AT2113">IFERROR(INDEX($K:$Q,ROW(),MATCH(AT$3,$K$2:$Q$2,0)),0)</f>
        <v>0.7</v>
      </c>
      <c r="AU2113" s="146" cm="1">
        <f t="array" ref="AU2113">IFERROR(INDEX($K:$Q,ROW(),MATCH(AU$3,$K$2:$Q$2,0)),0)</f>
        <v>0.7</v>
      </c>
      <c r="AV2113" s="146" cm="1">
        <f t="array" ref="AV2113">IFERROR(INDEX($K:$Q,ROW(),MATCH(AV$3,$K$2:$Q$2,0)),0)</f>
        <v>0.7</v>
      </c>
      <c r="AW2113" s="146" cm="1">
        <f t="array" ref="AW2113">IFERROR(INDEX($K:$Q,ROW(),MATCH(AW$3,$K$2:$Q$2,0)),0)</f>
        <v>0.7</v>
      </c>
      <c r="AX2113" s="146" cm="1">
        <f t="array" ref="AX2113">IFERROR(INDEX($K:$Q,ROW(),MATCH(AX$3,$K$2:$Q$2,0)),0)</f>
        <v>0.7</v>
      </c>
      <c r="AY2113" s="146" cm="1">
        <f t="array" ref="AY2113">IFERROR(INDEX($K:$Q,ROW(),MATCH(AY$3,$K$2:$Q$2,0)),0)</f>
        <v>0.7</v>
      </c>
      <c r="AZ2113" s="146" cm="1">
        <f t="array" ref="AZ2113">IFERROR(INDEX($K:$Q,ROW(),MATCH(AZ$3,$K$2:$Q$2,0)),0)</f>
        <v>0.7</v>
      </c>
      <c r="BA2113" s="146" cm="1">
        <f t="array" ref="BA2113">IFERROR(INDEX($K:$Q,ROW(),MATCH(BA$3,$K$2:$Q$2,0)),0)</f>
        <v>0.7</v>
      </c>
      <c r="BB2113" s="146" cm="1">
        <f t="array" ref="BB2113">IFERROR(INDEX($K:$Q,ROW(),MATCH(BB$3,$K$2:$Q$2,0)),0)</f>
        <v>0.7</v>
      </c>
      <c r="BC2113" s="146" cm="1">
        <f t="array" ref="BC2113">IFERROR(INDEX($K:$Q,ROW(),MATCH(BC$3,$K$2:$Q$2,0)),0)</f>
        <v>0.7</v>
      </c>
      <c r="BD2113" s="146" cm="1">
        <f t="array" ref="BD2113">IFERROR(INDEX($K:$Q,ROW(),MATCH(BD$3,$K$2:$Q$2,0)),0)</f>
        <v>0.7</v>
      </c>
      <c r="BE2113" s="146" cm="1">
        <f t="array" ref="BE2113">IFERROR(INDEX($K:$Q,ROW(),MATCH(BE$3,$K$2:$Q$2,0)),0)</f>
        <v>0.7</v>
      </c>
      <c r="BF2113" s="146" cm="1">
        <f t="array" ref="BF2113">IFERROR(INDEX($K:$Q,ROW(),MATCH(BF$3,$K$2:$Q$2,0)),0)</f>
        <v>0.7</v>
      </c>
      <c r="BG2113" s="146" cm="1">
        <f t="array" ref="BG2113">IFERROR(INDEX($K:$Q,ROW(),MATCH(BG$3,$K$2:$Q$2,0)),0)</f>
        <v>0.7</v>
      </c>
      <c r="BH2113" s="146" cm="1">
        <f t="array" ref="BH2113">IFERROR(INDEX($K:$Q,ROW(),MATCH(BH$3,$K$2:$Q$2,0)),0)</f>
        <v>0.7</v>
      </c>
      <c r="BI2113" s="146" cm="1">
        <f t="array" ref="BI2113">IFERROR(INDEX($K:$Q,ROW(),MATCH(BI$3,$K$2:$Q$2,0)),0)</f>
        <v>0.7</v>
      </c>
      <c r="BJ2113" s="146" cm="1">
        <f t="array" ref="BJ2113">IFERROR(INDEX($K:$Q,ROW(),MATCH(BJ$3,$K$2:$Q$2,0)),0)</f>
        <v>0.7</v>
      </c>
      <c r="BK2113" s="146" cm="1">
        <f t="array" ref="BK2113">IFERROR(INDEX($K:$Q,ROW(),MATCH(BK$3,$K$2:$Q$2,0)),0)</f>
        <v>0.7</v>
      </c>
      <c r="BL2113" s="146" cm="1">
        <f t="array" ref="BL2113">IFERROR(INDEX($K:$Q,ROW(),MATCH(BL$3,$K$2:$Q$2,0)),0)</f>
        <v>0.7</v>
      </c>
      <c r="BM2113" s="146" cm="1">
        <f t="array" ref="BM2113">IFERROR(INDEX($K:$Q,ROW(),MATCH(BM$3,$K$2:$Q$2,0)),0)</f>
        <v>0.7</v>
      </c>
      <c r="BN2113" s="146" cm="1">
        <f t="array" ref="BN2113">IFERROR(INDEX($K:$Q,ROW(),MATCH(BN$3,$K$2:$Q$2,0)),0)</f>
        <v>0.7</v>
      </c>
      <c r="BO2113" s="146" cm="1">
        <f t="array" ref="BO2113">IFERROR(INDEX($K:$Q,ROW(),MATCH(BO$3,$K$2:$Q$2,0)),0)</f>
        <v>0.7</v>
      </c>
      <c r="BP2113" s="146" cm="1">
        <f t="array" ref="BP2113">IFERROR(INDEX($K:$Q,ROW(),MATCH(BP$3,$K$2:$Q$2,0)),0)</f>
        <v>0.7</v>
      </c>
      <c r="BQ2113" s="146" cm="1">
        <f t="array" ref="BQ2113">IFERROR(INDEX($K:$Q,ROW(),MATCH(BQ$3,$K$2:$Q$2,0)),0)</f>
        <v>0.7</v>
      </c>
      <c r="BR2113" s="146" cm="1">
        <f t="array" ref="BR2113">IFERROR(INDEX($K:$Q,ROW(),MATCH(BR$3,$K$2:$Q$2,0)),0)</f>
        <v>0.7</v>
      </c>
      <c r="BS2113" s="146" cm="1">
        <f t="array" ref="BS2113">IFERROR(INDEX($K:$Q,ROW(),MATCH(BS$3,$K$2:$Q$2,0)),0)</f>
        <v>0.7</v>
      </c>
      <c r="BT2113" s="146" cm="1">
        <f t="array" ref="BT2113">IFERROR(INDEX($K:$Q,ROW(),MATCH(BT$3,$K$2:$Q$2,0)),0)</f>
        <v>0.7</v>
      </c>
      <c r="BU2113" s="146" cm="1">
        <f t="array" ref="BU2113">IFERROR(INDEX($K:$Q,ROW(),MATCH(BU$3,$K$2:$Q$2,0)),0)</f>
        <v>0.7</v>
      </c>
      <c r="BV2113" s="146" cm="1">
        <f t="array" ref="BV2113">IFERROR(INDEX($K:$Q,ROW(),MATCH(BV$3,$K$2:$Q$2,0)),0)</f>
        <v>0.7</v>
      </c>
      <c r="BW2113" s="146" cm="1">
        <f t="array" ref="BW2113">IFERROR(INDEX($K:$Q,ROW(),MATCH(BW$3,$K$2:$Q$2,0)),0)</f>
        <v>0.7</v>
      </c>
      <c r="BX2113" s="146" cm="1">
        <f t="array" ref="BX2113">IFERROR(INDEX($K:$Q,ROW(),MATCH(BX$3,$K$2:$Q$2,0)),0)</f>
        <v>0.7</v>
      </c>
      <c r="BY2113" s="146" cm="1">
        <f t="array" ref="BY2113">IFERROR(INDEX($K:$Q,ROW(),MATCH(BY$3,$K$2:$Q$2,0)),0)</f>
        <v>0.7</v>
      </c>
      <c r="BZ2113" s="146" cm="1">
        <f t="array" ref="BZ2113">IFERROR(INDEX($K:$Q,ROW(),MATCH(BZ$3,$K$2:$Q$2,0)),0)</f>
        <v>0.7</v>
      </c>
      <c r="CA2113" s="146" cm="1">
        <f t="array" ref="CA2113">IFERROR(INDEX($K:$Q,ROW(),MATCH(CA$3,$K$2:$Q$2,0)),0)</f>
        <v>0.7</v>
      </c>
      <c r="CB2113" s="146" cm="1">
        <f t="array" ref="CB2113">IFERROR(INDEX($K:$Q,ROW(),MATCH(CB$3,$K$2:$Q$2,0)),0)</f>
        <v>0.7</v>
      </c>
      <c r="CC2113" s="146" cm="1">
        <f t="array" ref="CC2113">IFERROR(INDEX($K:$Q,ROW(),MATCH(CC$3,$K$2:$Q$2,0)),0)</f>
        <v>0.7</v>
      </c>
      <c r="CD2113" s="146" cm="1">
        <f t="array" ref="CD2113">IFERROR(INDEX($K:$Q,ROW(),MATCH(CD$3,$K$2:$Q$2,0)),0)</f>
        <v>0.7</v>
      </c>
      <c r="CE2113" s="146" cm="1">
        <f t="array" ref="CE2113">IFERROR(INDEX($K:$Q,ROW(),MATCH(CE$3,$K$2:$Q$2,0)),0)</f>
        <v>0.7</v>
      </c>
      <c r="CF2113" s="146" cm="1">
        <f t="array" ref="CF2113">IFERROR(INDEX($K:$Q,ROW(),MATCH(CF$3,$K$2:$Q$2,0)),0)</f>
        <v>0.7</v>
      </c>
      <c r="CG2113" s="146" cm="1">
        <f t="array" ref="CG2113">IFERROR(INDEX($K:$Q,ROW(),MATCH(CG$3,$K$2:$Q$2,0)),0)</f>
        <v>0.7</v>
      </c>
      <c r="CH2113" s="146" cm="1">
        <f t="array" ref="CH2113">IFERROR(INDEX($K:$Q,ROW(),MATCH(CH$3,$K$2:$Q$2,0)),0)</f>
        <v>0.7</v>
      </c>
      <c r="CI2113" s="146" cm="1">
        <f t="array" ref="CI2113">IFERROR(INDEX($K:$Q,ROW(),MATCH(CI$3,$K$2:$Q$2,0)),0)</f>
        <v>0.7</v>
      </c>
      <c r="CJ2113" s="146" cm="1">
        <f t="array" ref="CJ2113">IFERROR(INDEX($K:$Q,ROW(),MATCH(CJ$3,$K$2:$Q$2,0)),0)</f>
        <v>0.7</v>
      </c>
      <c r="CK2113" s="146" cm="1">
        <f t="array" ref="CK2113">IFERROR(INDEX($K:$Q,ROW(),MATCH(CK$3,$K$2:$Q$2,0)),0)</f>
        <v>0.7</v>
      </c>
    </row>
    <row r="2114" spans="2:89" x14ac:dyDescent="0.35">
      <c r="B2114" s="154" t="str">
        <f>"Prepayment - "&amp;SUBSTITUTE(B2104,":","")</f>
        <v>Prepayment - Simple amortizing debt</v>
      </c>
      <c r="C2114" t="s">
        <v>236</v>
      </c>
      <c r="D2114" t="s">
        <v>842</v>
      </c>
      <c r="E2114" t="str">
        <f t="shared" si="2513"/>
        <v>2114 DAMORT-S</v>
      </c>
      <c r="G2114" t="str">
        <f>E2114</f>
        <v>2114 DAMORT-S</v>
      </c>
      <c r="K2114" s="24">
        <f t="shared" ref="K2114:P2115" si="2518">SUMIF($3:$3,K$2,2114:2114)</f>
        <v>-10</v>
      </c>
      <c r="L2114" s="24">
        <f t="shared" si="2518"/>
        <v>0</v>
      </c>
      <c r="M2114" s="24">
        <f t="shared" si="2518"/>
        <v>0</v>
      </c>
      <c r="N2114" s="24">
        <f t="shared" si="2518"/>
        <v>0</v>
      </c>
      <c r="O2114" s="24">
        <f t="shared" si="2518"/>
        <v>0</v>
      </c>
      <c r="P2114" s="24">
        <f t="shared" si="2518"/>
        <v>0</v>
      </c>
      <c r="R2114"/>
      <c r="S2114" s="129">
        <v>0</v>
      </c>
      <c r="T2114" s="129">
        <v>0</v>
      </c>
      <c r="U2114" s="129">
        <v>0</v>
      </c>
      <c r="V2114" s="74">
        <v>-10</v>
      </c>
      <c r="W2114" s="74">
        <v>0</v>
      </c>
      <c r="X2114" s="74">
        <v>0</v>
      </c>
      <c r="Y2114" s="74">
        <v>0</v>
      </c>
      <c r="Z2114" s="74">
        <v>0</v>
      </c>
      <c r="AA2114" s="74">
        <v>0</v>
      </c>
      <c r="AB2114" s="74">
        <v>0</v>
      </c>
      <c r="AC2114" s="74">
        <v>0</v>
      </c>
      <c r="AD2114" s="74">
        <v>0</v>
      </c>
      <c r="AE2114" s="74">
        <v>0</v>
      </c>
      <c r="AF2114" s="74">
        <v>0</v>
      </c>
      <c r="AG2114" s="74">
        <v>0</v>
      </c>
      <c r="AH2114" s="74">
        <v>0</v>
      </c>
      <c r="AI2114" s="74">
        <v>0</v>
      </c>
      <c r="AJ2114" s="74">
        <v>0</v>
      </c>
      <c r="AK2114" s="74">
        <v>0</v>
      </c>
      <c r="AL2114" s="74">
        <v>0</v>
      </c>
      <c r="AM2114" s="74">
        <v>0</v>
      </c>
      <c r="AN2114" s="74">
        <v>0</v>
      </c>
      <c r="AO2114" s="74">
        <v>0</v>
      </c>
      <c r="AP2114" s="74">
        <v>0</v>
      </c>
      <c r="AQ2114" s="74">
        <v>0</v>
      </c>
      <c r="AR2114" s="74">
        <v>0</v>
      </c>
      <c r="AS2114" s="74">
        <v>0</v>
      </c>
      <c r="AT2114" s="74">
        <v>0</v>
      </c>
      <c r="AU2114" s="74">
        <v>0</v>
      </c>
      <c r="AV2114" s="74">
        <v>0</v>
      </c>
      <c r="AW2114" s="74">
        <v>0</v>
      </c>
      <c r="AX2114" s="74">
        <v>0</v>
      </c>
      <c r="AY2114" s="74">
        <v>0</v>
      </c>
      <c r="AZ2114" s="74">
        <v>0</v>
      </c>
      <c r="BA2114" s="74">
        <v>0</v>
      </c>
      <c r="BB2114" s="74">
        <v>0</v>
      </c>
      <c r="BC2114" s="74">
        <v>0</v>
      </c>
      <c r="BD2114" s="74">
        <v>0</v>
      </c>
      <c r="BE2114" s="74">
        <v>0</v>
      </c>
      <c r="BF2114" s="74">
        <v>0</v>
      </c>
      <c r="BG2114" s="74">
        <v>0</v>
      </c>
      <c r="BH2114" s="74">
        <v>0</v>
      </c>
      <c r="BI2114" s="74">
        <v>0</v>
      </c>
      <c r="BJ2114" s="74">
        <v>0</v>
      </c>
      <c r="BK2114" s="74">
        <v>0</v>
      </c>
      <c r="BL2114" s="74">
        <v>0</v>
      </c>
      <c r="BM2114" s="74">
        <v>0</v>
      </c>
      <c r="BN2114" s="74">
        <v>0</v>
      </c>
      <c r="BO2114" s="74">
        <v>0</v>
      </c>
      <c r="BP2114" s="74">
        <v>0</v>
      </c>
      <c r="BQ2114" s="74">
        <v>0</v>
      </c>
      <c r="BR2114" s="74">
        <v>0</v>
      </c>
      <c r="BS2114" s="74">
        <v>0</v>
      </c>
      <c r="BT2114" s="74">
        <v>0</v>
      </c>
      <c r="BU2114" s="74">
        <v>0</v>
      </c>
      <c r="BV2114" s="74">
        <v>0</v>
      </c>
      <c r="BW2114" s="74">
        <v>0</v>
      </c>
      <c r="BX2114" s="74">
        <v>0</v>
      </c>
      <c r="BY2114" s="74">
        <v>0</v>
      </c>
      <c r="BZ2114" s="74">
        <v>0</v>
      </c>
      <c r="CA2114" s="74">
        <v>0</v>
      </c>
      <c r="CB2114" s="74">
        <v>0</v>
      </c>
      <c r="CC2114" s="74">
        <v>0</v>
      </c>
      <c r="CD2114" s="74">
        <v>0</v>
      </c>
      <c r="CE2114" s="74">
        <v>0</v>
      </c>
      <c r="CF2114" s="74">
        <v>0</v>
      </c>
      <c r="CG2114" s="74">
        <v>0</v>
      </c>
      <c r="CH2114" s="74">
        <v>0</v>
      </c>
      <c r="CI2114" s="74">
        <v>0</v>
      </c>
      <c r="CJ2114" s="74">
        <v>0</v>
      </c>
      <c r="CK2114" s="74">
        <v>0</v>
      </c>
    </row>
    <row r="2115" spans="2:89" x14ac:dyDescent="0.35">
      <c r="B2115" s="154" t="str">
        <f>"Principal payments - "&amp;SUBSTITUTE(B2104,":","")</f>
        <v>Principal payments - Simple amortizing debt</v>
      </c>
      <c r="C2115" t="s">
        <v>236</v>
      </c>
      <c r="D2115" t="s">
        <v>842</v>
      </c>
      <c r="E2115" t="str">
        <f t="shared" si="2513"/>
        <v>2115 DAMORT-S</v>
      </c>
      <c r="K2115" s="134">
        <f t="shared" ca="1" si="2518"/>
        <v>-13368.61189551069</v>
      </c>
      <c r="L2115" s="134">
        <f t="shared" ca="1" si="2518"/>
        <v>-40030.067606491473</v>
      </c>
      <c r="M2115" s="134">
        <f t="shared" ca="1" si="2518"/>
        <v>-69484.106289974938</v>
      </c>
      <c r="N2115" s="134">
        <f t="shared" ca="1" si="2518"/>
        <v>-83857.776819901046</v>
      </c>
      <c r="O2115" s="134">
        <f t="shared" ca="1" si="2518"/>
        <v>-83843.935995443215</v>
      </c>
      <c r="P2115" s="134">
        <f t="shared" ca="1" si="2518"/>
        <v>-76842.626010149601</v>
      </c>
      <c r="R2115"/>
      <c r="S2115" s="62">
        <f t="shared" ref="S2115" ca="1" si="2519">S2122-S2118</f>
        <v>-159.19781035686242</v>
      </c>
      <c r="T2115" s="62">
        <f t="shared" ref="T2115:AX2115" ca="1" si="2520">T2122-T2118</f>
        <v>-328.06143580003197</v>
      </c>
      <c r="U2115" s="62">
        <f t="shared" ca="1" si="2520"/>
        <v>-498.3322581218946</v>
      </c>
      <c r="V2115" s="62">
        <f t="shared" ca="1" si="2520"/>
        <v>-669.78266542450115</v>
      </c>
      <c r="W2115" s="62">
        <f t="shared" ca="1" si="2520"/>
        <v>-842.90116465990104</v>
      </c>
      <c r="X2115" s="62">
        <f t="shared" ca="1" si="2520"/>
        <v>-1017.4623180555959</v>
      </c>
      <c r="Y2115" s="62">
        <f t="shared" ca="1" si="2520"/>
        <v>-1193.4781477295883</v>
      </c>
      <c r="Z2115" s="62">
        <f t="shared" ca="1" si="2520"/>
        <v>-1370.9607759841972</v>
      </c>
      <c r="AA2115" s="62">
        <f t="shared" ca="1" si="2520"/>
        <v>-1549.9224261409277</v>
      </c>
      <c r="AB2115" s="62">
        <f t="shared" ca="1" si="2520"/>
        <v>-1730.3754233822979</v>
      </c>
      <c r="AC2115" s="62">
        <f t="shared" ca="1" si="2520"/>
        <v>-1912.3321956006791</v>
      </c>
      <c r="AD2115" s="62">
        <f t="shared" ca="1" si="2520"/>
        <v>-2095.8052742542141</v>
      </c>
      <c r="AE2115" s="62">
        <f t="shared" ca="1" si="2520"/>
        <v>-2280.8072952298612</v>
      </c>
      <c r="AF2115" s="62">
        <f t="shared" ca="1" si="2520"/>
        <v>-2467.3509997136393</v>
      </c>
      <c r="AG2115" s="62">
        <f t="shared" ca="1" si="2520"/>
        <v>-2655.4492350681153</v>
      </c>
      <c r="AH2115" s="62">
        <f t="shared" ca="1" si="2520"/>
        <v>-2845.1149557172116</v>
      </c>
      <c r="AI2115" s="62">
        <f t="shared" ca="1" si="2520"/>
        <v>-3036.3612240383841</v>
      </c>
      <c r="AJ2115" s="62">
        <f t="shared" ca="1" si="2520"/>
        <v>-3229.2012112622328</v>
      </c>
      <c r="AK2115" s="62">
        <f t="shared" ca="1" si="2520"/>
        <v>-3423.6481983796139</v>
      </c>
      <c r="AL2115" s="62">
        <f t="shared" ca="1" si="2520"/>
        <v>-3619.7155770563063</v>
      </c>
      <c r="AM2115" s="62">
        <f t="shared" ca="1" si="2520"/>
        <v>-3817.4168505553048</v>
      </c>
      <c r="AN2115" s="62">
        <f t="shared" ca="1" si="2520"/>
        <v>-4016.7656346667945</v>
      </c>
      <c r="AO2115" s="62">
        <f t="shared" ca="1" si="2520"/>
        <v>-4217.77565864588</v>
      </c>
      <c r="AP2115" s="62">
        <f t="shared" ca="1" si="2520"/>
        <v>-4420.4607661581249</v>
      </c>
      <c r="AQ2115" s="62">
        <f t="shared" ca="1" si="2520"/>
        <v>-4624.8349162329714</v>
      </c>
      <c r="AR2115" s="62">
        <f t="shared" ca="1" si="2520"/>
        <v>-4830.9121842251088</v>
      </c>
      <c r="AS2115" s="62">
        <f t="shared" ca="1" si="2520"/>
        <v>-5038.7067627838469</v>
      </c>
      <c r="AT2115" s="62">
        <f t="shared" ca="1" si="2520"/>
        <v>-5248.2329628305743</v>
      </c>
      <c r="AU2115" s="62">
        <f t="shared" ca="1" si="2520"/>
        <v>-5459.5052145443578</v>
      </c>
      <c r="AV2115" s="62">
        <f t="shared" ca="1" si="2520"/>
        <v>-5672.5380683557569</v>
      </c>
      <c r="AW2115" s="62">
        <f t="shared" ca="1" si="2520"/>
        <v>-5887.3461959489168</v>
      </c>
      <c r="AX2115" s="62">
        <f t="shared" ca="1" si="2520"/>
        <v>-6103.9443912720199</v>
      </c>
      <c r="AY2115" s="62">
        <f t="shared" ref="AY2115:CD2115" ca="1" si="2521">AY2122-AY2118</f>
        <v>-6322.347571556149</v>
      </c>
      <c r="AZ2115" s="62">
        <f t="shared" ca="1" si="2521"/>
        <v>-6542.570778342646</v>
      </c>
      <c r="BA2115" s="62">
        <f t="shared" ca="1" si="2521"/>
        <v>-6764.6291785190306</v>
      </c>
      <c r="BB2115" s="62">
        <f t="shared" ca="1" si="2521"/>
        <v>-6988.5380653635511</v>
      </c>
      <c r="BC2115" s="62">
        <f t="shared" ca="1" si="2521"/>
        <v>-6988.4425492415812</v>
      </c>
      <c r="BD2115" s="62">
        <f t="shared" ca="1" si="2521"/>
        <v>-6988.3462371519272</v>
      </c>
      <c r="BE2115" s="62">
        <f t="shared" ca="1" si="2521"/>
        <v>-6988.2491224615269</v>
      </c>
      <c r="BF2115" s="62">
        <f t="shared" ca="1" si="2521"/>
        <v>-6988.4738703539788</v>
      </c>
      <c r="BG2115" s="62">
        <f t="shared" ca="1" si="2521"/>
        <v>-6988.3778192735954</v>
      </c>
      <c r="BH2115" s="62">
        <f t="shared" ca="1" si="2521"/>
        <v>-6988.2809677675414</v>
      </c>
      <c r="BI2115" s="62">
        <f t="shared" ca="1" si="2521"/>
        <v>-6988.1833091656044</v>
      </c>
      <c r="BJ2115" s="62">
        <f t="shared" ca="1" si="2521"/>
        <v>-6988.084836741984</v>
      </c>
      <c r="BK2115" s="62">
        <f t="shared" ca="1" si="2521"/>
        <v>-6987.9855437148344</v>
      </c>
      <c r="BL2115" s="62">
        <f t="shared" ca="1" si="2521"/>
        <v>-6987.8854232457907</v>
      </c>
      <c r="BM2115" s="62">
        <f t="shared" ca="1" si="2521"/>
        <v>-6987.7844684395059</v>
      </c>
      <c r="BN2115" s="62">
        <f t="shared" ca="1" si="2521"/>
        <v>-6987.6826723431686</v>
      </c>
      <c r="BO2115" s="62">
        <f t="shared" ca="1" si="2521"/>
        <v>-6987.5800279460282</v>
      </c>
      <c r="BP2115" s="62">
        <f t="shared" ca="1" si="2521"/>
        <v>-6987.4765281789123</v>
      </c>
      <c r="BQ2115" s="62">
        <f t="shared" ca="1" si="2521"/>
        <v>-6987.3721659137364</v>
      </c>
      <c r="BR2115" s="62">
        <f t="shared" ca="1" si="2521"/>
        <v>-6987.2669339630174</v>
      </c>
      <c r="BS2115" s="62">
        <f t="shared" ca="1" si="2521"/>
        <v>-6987.1608250793761</v>
      </c>
      <c r="BT2115" s="62">
        <f t="shared" ca="1" si="2521"/>
        <v>-6987.0538319550378</v>
      </c>
      <c r="BU2115" s="62">
        <f t="shared" ca="1" si="2521"/>
        <v>-6986.9459472213293</v>
      </c>
      <c r="BV2115" s="62">
        <f t="shared" ca="1" si="2521"/>
        <v>-6986.8371634481737</v>
      </c>
      <c r="BW2115" s="62">
        <f t="shared" ca="1" si="2521"/>
        <v>-6986.7274731435755</v>
      </c>
      <c r="BX2115" s="62">
        <f t="shared" ca="1" si="2521"/>
        <v>-6986.6168687531053</v>
      </c>
      <c r="BY2115" s="62">
        <f t="shared" ca="1" si="2521"/>
        <v>-6986.5053426593813</v>
      </c>
      <c r="BZ2115" s="62">
        <f t="shared" ca="1" si="2521"/>
        <v>-6986.3928871815424</v>
      </c>
      <c r="CA2115" s="62">
        <f t="shared" ca="1" si="2521"/>
        <v>-6986.2794945747219</v>
      </c>
      <c r="CB2115" s="62">
        <f t="shared" ca="1" si="2521"/>
        <v>-6986.1651570295116</v>
      </c>
      <c r="CC2115" s="62">
        <f t="shared" ca="1" si="2521"/>
        <v>-6986.0498666714238</v>
      </c>
      <c r="CD2115" s="62">
        <f t="shared" ca="1" si="2521"/>
        <v>-6985.9336155603523</v>
      </c>
      <c r="CE2115" s="62">
        <f t="shared" ref="CE2115:CK2115" ca="1" si="2522">CE2122-CE2118</f>
        <v>-6985.8163956900225</v>
      </c>
      <c r="CF2115" s="62">
        <f t="shared" ca="1" si="2522"/>
        <v>-6985.6981989874394</v>
      </c>
      <c r="CG2115" s="62">
        <f t="shared" ca="1" si="2522"/>
        <v>-6985.5790173123341</v>
      </c>
      <c r="CH2115" s="62">
        <f t="shared" ca="1" si="2522"/>
        <v>-6985.4588424566045</v>
      </c>
      <c r="CI2115" s="62">
        <f t="shared" ca="1" si="2522"/>
        <v>-6985.3376661437424</v>
      </c>
      <c r="CJ2115" s="62">
        <f t="shared" ca="1" si="2522"/>
        <v>-6985.2154800282733</v>
      </c>
      <c r="CK2115" s="62">
        <f t="shared" ca="1" si="2522"/>
        <v>-6985.0922756951759</v>
      </c>
    </row>
    <row r="2116" spans="2:89" x14ac:dyDescent="0.35">
      <c r="B2116" s="123" t="str">
        <f>"Debt - "&amp;SUBSTITUTE(B2104,":","")</f>
        <v>Debt - Simple amortizing debt</v>
      </c>
      <c r="C2116" t="s">
        <v>237</v>
      </c>
      <c r="D2116" t="s">
        <v>842</v>
      </c>
      <c r="E2116" t="str">
        <f t="shared" si="2513"/>
        <v>2116 DAMORT-S</v>
      </c>
      <c r="I2116" s="74"/>
      <c r="J2116" s="74"/>
      <c r="K2116" s="33">
        <f t="shared" ref="K2116:P2116" ca="1" si="2523">SUMIF($4:$4,K$2,2116:2116)</f>
        <v>71621.388104489306</v>
      </c>
      <c r="L2116" s="33">
        <f t="shared" ca="1" si="2523"/>
        <v>115591.32049799782</v>
      </c>
      <c r="M2116" s="33">
        <f t="shared" ca="1" si="2523"/>
        <v>130107.21420802291</v>
      </c>
      <c r="N2116" s="33">
        <f t="shared" ca="1" si="2523"/>
        <v>130249.43738812189</v>
      </c>
      <c r="O2116" s="33">
        <f t="shared" ca="1" si="2523"/>
        <v>130405.50139267865</v>
      </c>
      <c r="P2116" s="33">
        <f t="shared" si="2523"/>
        <v>0</v>
      </c>
      <c r="R2116" s="53">
        <f ca="1">S2111</f>
        <v>1000</v>
      </c>
      <c r="S2116" s="93">
        <f t="shared" ref="S2116" ca="1" si="2524">+S2111+S2112+S2114+S2115</f>
        <v>7840.8021896431374</v>
      </c>
      <c r="T2116" s="93">
        <f t="shared" ref="T2116:AX2116" ca="1" si="2525">+T2111+T2112+T2114+T2115</f>
        <v>14512.740753843107</v>
      </c>
      <c r="U2116" s="93">
        <f t="shared" ca="1" si="2525"/>
        <v>21014.408495721211</v>
      </c>
      <c r="V2116" s="93">
        <f t="shared" ca="1" si="2525"/>
        <v>27334.625830296711</v>
      </c>
      <c r="W2116" s="93">
        <f t="shared" ca="1" si="2525"/>
        <v>33491.724665636808</v>
      </c>
      <c r="X2116" s="93">
        <f t="shared" ca="1" si="2525"/>
        <v>39474.262347581214</v>
      </c>
      <c r="Y2116" s="93">
        <f t="shared" ca="1" si="2525"/>
        <v>45280.784199851623</v>
      </c>
      <c r="Z2116" s="93">
        <f t="shared" ca="1" si="2525"/>
        <v>50909.823423867427</v>
      </c>
      <c r="AA2116" s="93">
        <f t="shared" ca="1" si="2525"/>
        <v>56359.900997726501</v>
      </c>
      <c r="AB2116" s="93">
        <f t="shared" ca="1" si="2525"/>
        <v>61629.525574344203</v>
      </c>
      <c r="AC2116" s="93">
        <f t="shared" ca="1" si="2525"/>
        <v>66717.193378743526</v>
      </c>
      <c r="AD2116" s="93">
        <f t="shared" ca="1" si="2525"/>
        <v>71621.388104489306</v>
      </c>
      <c r="AE2116" s="93">
        <f t="shared" ca="1" si="2525"/>
        <v>76340.580809259438</v>
      </c>
      <c r="AF2116" s="93">
        <f t="shared" ca="1" si="2525"/>
        <v>80873.229809545795</v>
      </c>
      <c r="AG2116" s="93">
        <f t="shared" ca="1" si="2525"/>
        <v>85217.780574477685</v>
      </c>
      <c r="AH2116" s="93">
        <f t="shared" ca="1" si="2525"/>
        <v>89372.665618760468</v>
      </c>
      <c r="AI2116" s="93">
        <f t="shared" ca="1" si="2525"/>
        <v>93336.304394722087</v>
      </c>
      <c r="AJ2116" s="93">
        <f t="shared" ca="1" si="2525"/>
        <v>97107.103183459854</v>
      </c>
      <c r="AK2116" s="93">
        <f t="shared" ca="1" si="2525"/>
        <v>100683.45498508024</v>
      </c>
      <c r="AL2116" s="93">
        <f t="shared" ca="1" si="2525"/>
        <v>104063.73940802393</v>
      </c>
      <c r="AM2116" s="93">
        <f t="shared" ca="1" si="2525"/>
        <v>107246.32255746862</v>
      </c>
      <c r="AN2116" s="93">
        <f t="shared" ca="1" si="2525"/>
        <v>110229.55692280183</v>
      </c>
      <c r="AO2116" s="93">
        <f t="shared" ca="1" si="2525"/>
        <v>113011.78126415594</v>
      </c>
      <c r="AP2116" s="93">
        <f t="shared" ca="1" si="2525"/>
        <v>115591.32049799782</v>
      </c>
      <c r="AQ2116" s="93">
        <f t="shared" ca="1" si="2525"/>
        <v>117966.48558176485</v>
      </c>
      <c r="AR2116" s="93">
        <f t="shared" ca="1" si="2525"/>
        <v>120135.57339753975</v>
      </c>
      <c r="AS2116" s="93">
        <f t="shared" ca="1" si="2525"/>
        <v>122096.8666347559</v>
      </c>
      <c r="AT2116" s="93">
        <f t="shared" ca="1" si="2525"/>
        <v>123848.63367192533</v>
      </c>
      <c r="AU2116" s="93">
        <f t="shared" ca="1" si="2525"/>
        <v>125389.12845738097</v>
      </c>
      <c r="AV2116" s="93">
        <f t="shared" ca="1" si="2525"/>
        <v>126716.59038902522</v>
      </c>
      <c r="AW2116" s="93">
        <f t="shared" ca="1" si="2525"/>
        <v>127829.2441930763</v>
      </c>
      <c r="AX2116" s="93">
        <f t="shared" ca="1" si="2525"/>
        <v>128725.29980180429</v>
      </c>
      <c r="AY2116" s="93">
        <f t="shared" ref="AY2116:CD2116" ca="1" si="2526">+AY2111+AY2112+AY2114+AY2115</f>
        <v>129402.95223024815</v>
      </c>
      <c r="AZ2116" s="93">
        <f t="shared" ca="1" si="2526"/>
        <v>129860.38145190549</v>
      </c>
      <c r="BA2116" s="93">
        <f t="shared" ca="1" si="2526"/>
        <v>130095.75227338645</v>
      </c>
      <c r="BB2116" s="93">
        <f t="shared" ca="1" si="2526"/>
        <v>130107.21420802291</v>
      </c>
      <c r="BC2116" s="93">
        <f t="shared" ca="1" si="2526"/>
        <v>130118.77165878135</v>
      </c>
      <c r="BD2116" s="93">
        <f t="shared" ca="1" si="2526"/>
        <v>130130.42542162941</v>
      </c>
      <c r="BE2116" s="93">
        <f t="shared" ca="1" si="2526"/>
        <v>130142.17629916787</v>
      </c>
      <c r="BF2116" s="93">
        <f t="shared" ca="1" si="2526"/>
        <v>130153.70242881388</v>
      </c>
      <c r="BG2116" s="93">
        <f t="shared" ca="1" si="2526"/>
        <v>130165.32460954029</v>
      </c>
      <c r="BH2116" s="93">
        <f t="shared" ca="1" si="2526"/>
        <v>130177.04364177275</v>
      </c>
      <c r="BI2116" s="93">
        <f t="shared" ca="1" si="2526"/>
        <v>130188.86033260716</v>
      </c>
      <c r="BJ2116" s="93">
        <f t="shared" ca="1" si="2526"/>
        <v>130200.77549586519</v>
      </c>
      <c r="BK2116" s="93">
        <f t="shared" ca="1" si="2526"/>
        <v>130212.78995215037</v>
      </c>
      <c r="BL2116" s="93">
        <f t="shared" ca="1" si="2526"/>
        <v>130224.90452890458</v>
      </c>
      <c r="BM2116" s="93">
        <f t="shared" ca="1" si="2526"/>
        <v>130237.12006046508</v>
      </c>
      <c r="BN2116" s="93">
        <f t="shared" ca="1" si="2526"/>
        <v>130249.43738812189</v>
      </c>
      <c r="BO2116" s="93">
        <f t="shared" ca="1" si="2526"/>
        <v>130261.85736017588</v>
      </c>
      <c r="BP2116" s="93">
        <f t="shared" ca="1" si="2526"/>
        <v>130274.38083199695</v>
      </c>
      <c r="BQ2116" s="93">
        <f t="shared" ca="1" si="2526"/>
        <v>130287.00866608323</v>
      </c>
      <c r="BR2116" s="93">
        <f t="shared" ca="1" si="2526"/>
        <v>130299.74173212019</v>
      </c>
      <c r="BS2116" s="93">
        <f t="shared" ca="1" si="2526"/>
        <v>130312.58090704081</v>
      </c>
      <c r="BT2116" s="93">
        <f t="shared" ca="1" si="2526"/>
        <v>130325.52707508576</v>
      </c>
      <c r="BU2116" s="93">
        <f t="shared" ca="1" si="2526"/>
        <v>130338.58112786443</v>
      </c>
      <c r="BV2116" s="93">
        <f t="shared" ca="1" si="2526"/>
        <v>130351.74396441625</v>
      </c>
      <c r="BW2116" s="93">
        <f t="shared" ca="1" si="2526"/>
        <v>130365.01649127269</v>
      </c>
      <c r="BX2116" s="93">
        <f t="shared" ca="1" si="2526"/>
        <v>130378.39962251959</v>
      </c>
      <c r="BY2116" s="93">
        <f t="shared" ca="1" si="2526"/>
        <v>130391.89427986021</v>
      </c>
      <c r="BZ2116" s="93">
        <f t="shared" ca="1" si="2526"/>
        <v>130405.50139267865</v>
      </c>
      <c r="CA2116" s="93">
        <f t="shared" ca="1" si="2526"/>
        <v>130419.22189810393</v>
      </c>
      <c r="CB2116" s="93">
        <f t="shared" ca="1" si="2526"/>
        <v>130433.05674107444</v>
      </c>
      <c r="CC2116" s="93">
        <f t="shared" ca="1" si="2526"/>
        <v>130447.006874403</v>
      </c>
      <c r="CD2116" s="93">
        <f t="shared" ca="1" si="2526"/>
        <v>130461.07325884263</v>
      </c>
      <c r="CE2116" s="93">
        <f t="shared" ref="CE2116:CK2116" ca="1" si="2527">+CE2111+CE2112+CE2114+CE2115</f>
        <v>130475.25686315261</v>
      </c>
      <c r="CF2116" s="93">
        <f t="shared" ca="1" si="2527"/>
        <v>130489.55866416518</v>
      </c>
      <c r="CG2116" s="93">
        <f t="shared" ca="1" si="2527"/>
        <v>130503.97964685284</v>
      </c>
      <c r="CH2116" s="93">
        <f t="shared" ca="1" si="2527"/>
        <v>130518.52080439622</v>
      </c>
      <c r="CI2116" s="93">
        <f t="shared" ca="1" si="2527"/>
        <v>130533.18313825248</v>
      </c>
      <c r="CJ2116" s="93">
        <f t="shared" ca="1" si="2527"/>
        <v>130547.9676582242</v>
      </c>
      <c r="CK2116" s="93">
        <f t="shared" ca="1" si="2527"/>
        <v>130562.87538252902</v>
      </c>
    </row>
    <row r="2117" spans="2:89" x14ac:dyDescent="0.35">
      <c r="B2117" s="122"/>
      <c r="C2117" s="59"/>
      <c r="D2117" t="s">
        <v>842</v>
      </c>
      <c r="E2117" t="str">
        <f t="shared" si="2513"/>
        <v>2117 DAMORT-S</v>
      </c>
      <c r="G2117" s="59"/>
      <c r="R2117"/>
      <c r="S2117" s="62"/>
      <c r="T2117" s="62"/>
      <c r="U2117" s="62"/>
      <c r="V2117" s="62"/>
      <c r="W2117" s="62"/>
      <c r="X2117" s="62"/>
      <c r="Y2117" s="62"/>
      <c r="Z2117" s="62"/>
      <c r="AA2117" s="62"/>
      <c r="AB2117" s="62"/>
      <c r="AC2117" s="62"/>
      <c r="AD2117" s="62"/>
      <c r="AE2117" s="62"/>
      <c r="AF2117" s="62"/>
      <c r="AG2117" s="62"/>
      <c r="AH2117" s="62"/>
      <c r="AI2117" s="62"/>
      <c r="AJ2117" s="62"/>
      <c r="AK2117" s="62"/>
      <c r="AL2117" s="62"/>
      <c r="AM2117" s="62"/>
      <c r="AN2117" s="62"/>
      <c r="AO2117" s="62"/>
      <c r="AP2117" s="62"/>
      <c r="AQ2117" s="62"/>
      <c r="AR2117" s="62"/>
      <c r="AS2117" s="62"/>
      <c r="AT2117" s="62"/>
      <c r="AU2117" s="62"/>
      <c r="AV2117" s="62"/>
      <c r="AW2117" s="62"/>
      <c r="AX2117" s="62"/>
      <c r="AY2117" s="62"/>
      <c r="AZ2117" s="62"/>
      <c r="BA2117" s="62"/>
      <c r="BB2117" s="62"/>
      <c r="BC2117" s="62"/>
      <c r="BD2117" s="62"/>
      <c r="BE2117" s="62"/>
      <c r="BF2117" s="62"/>
      <c r="BG2117" s="62"/>
      <c r="BH2117" s="62"/>
      <c r="BI2117" s="62"/>
      <c r="BJ2117" s="62"/>
      <c r="BK2117" s="62"/>
      <c r="BL2117" s="62"/>
      <c r="BM2117" s="62"/>
      <c r="BN2117" s="62"/>
      <c r="BO2117" s="62"/>
      <c r="BP2117" s="62"/>
      <c r="BQ2117" s="62"/>
      <c r="BR2117" s="62"/>
      <c r="BS2117" s="62"/>
      <c r="BT2117" s="62"/>
      <c r="BU2117" s="62"/>
      <c r="BV2117" s="62"/>
      <c r="BW2117" s="62"/>
      <c r="BX2117" s="62"/>
      <c r="BY2117" s="62"/>
      <c r="BZ2117" s="62"/>
      <c r="CA2117" s="62"/>
      <c r="CB2117" s="62"/>
      <c r="CC2117" s="62"/>
      <c r="CD2117" s="62"/>
      <c r="CE2117" s="62"/>
      <c r="CF2117" s="62"/>
      <c r="CG2117" s="62"/>
      <c r="CH2117" s="62"/>
      <c r="CI2117" s="62"/>
      <c r="CJ2117" s="62"/>
      <c r="CK2117" s="62"/>
    </row>
    <row r="2118" spans="2:89" x14ac:dyDescent="0.35">
      <c r="B2118" s="123" t="str">
        <f>"Interest expense - "&amp;SUBSTITUTE(B2104,":","")</f>
        <v>Interest expense - Simple amortizing debt</v>
      </c>
      <c r="C2118" t="s">
        <v>228</v>
      </c>
      <c r="D2118" t="s">
        <v>842</v>
      </c>
      <c r="E2118" t="str">
        <f t="shared" si="2513"/>
        <v>2118 DAMORT-S</v>
      </c>
      <c r="F2118" s="27"/>
      <c r="G2118" s="57"/>
      <c r="J2118" s="93">
        <f>SUMIF($5:$5,I$2,2116:2116)</f>
        <v>0</v>
      </c>
      <c r="K2118" s="28">
        <f t="shared" ref="K2118:P2118" ca="1" si="2528">SUMIF($3:$3,K$2,2118:2118)</f>
        <v>-4246.3682654771292</v>
      </c>
      <c r="L2118" s="28">
        <f t="shared" ca="1" si="2528"/>
        <v>-10109.26923026871</v>
      </c>
      <c r="M2118" s="28">
        <f t="shared" ca="1" si="2528"/>
        <v>-13180.555238173423</v>
      </c>
      <c r="N2118" s="28">
        <f t="shared" ca="1" si="2528"/>
        <v>-13717.229238647677</v>
      </c>
      <c r="O2118" s="28">
        <f t="shared" ca="1" si="2528"/>
        <v>-13732.038078721316</v>
      </c>
      <c r="P2118" s="28">
        <f t="shared" ca="1" si="2528"/>
        <v>-12602.016891167887</v>
      </c>
      <c r="R2118" s="27"/>
      <c r="S2118" s="93">
        <f t="shared" ref="S2118" ca="1" si="2529">-SUM(S2111:S2114)*$H2107/12</f>
        <v>-66.672499999999999</v>
      </c>
      <c r="T2118" s="93">
        <f t="shared" ref="T2118:AX2118" ca="1" si="2530">-SUM(T2111:T2114)*$H2107/12</f>
        <v>-123.67918491369284</v>
      </c>
      <c r="U2118" s="93">
        <f t="shared" ca="1" si="2530"/>
        <v>-179.27867294869259</v>
      </c>
      <c r="V2118" s="93">
        <f t="shared" ca="1" si="2530"/>
        <v>-233.37590413101012</v>
      </c>
      <c r="W2118" s="93">
        <f t="shared" ca="1" si="2530"/>
        <v>-286.12771525247257</v>
      </c>
      <c r="X2118" s="93">
        <f t="shared" ca="1" si="2530"/>
        <v>-337.43687221364007</v>
      </c>
      <c r="Y2118" s="93">
        <f t="shared" ca="1" si="2530"/>
        <v>-387.29135289651009</v>
      </c>
      <c r="Z2118" s="93">
        <f t="shared" ca="1" si="2530"/>
        <v>-435.67903499876348</v>
      </c>
      <c r="AA2118" s="93">
        <f t="shared" ca="1" si="2530"/>
        <v>-482.58769519889523</v>
      </c>
      <c r="AB2118" s="93">
        <f t="shared" ca="1" si="2530"/>
        <v>-528.00500831438751</v>
      </c>
      <c r="AC2118" s="93">
        <f t="shared" ca="1" si="2530"/>
        <v>-571.91854645286844</v>
      </c>
      <c r="AD2118" s="93">
        <f t="shared" ca="1" si="2530"/>
        <v>-614.31577815619607</v>
      </c>
      <c r="AE2118" s="93">
        <f t="shared" ca="1" si="2530"/>
        <v>-655.1840675374109</v>
      </c>
      <c r="AF2118" s="93">
        <f t="shared" ca="1" si="2530"/>
        <v>-694.51067341049531</v>
      </c>
      <c r="AG2118" s="93">
        <f t="shared" ca="1" si="2530"/>
        <v>-732.28274841288157</v>
      </c>
      <c r="AH2118" s="93">
        <f t="shared" ca="1" si="2530"/>
        <v>-768.48733812064745</v>
      </c>
      <c r="AI2118" s="93">
        <f t="shared" ca="1" si="2530"/>
        <v>-803.1113801563373</v>
      </c>
      <c r="AJ2118" s="93">
        <f t="shared" ca="1" si="2530"/>
        <v>-836.14170328935086</v>
      </c>
      <c r="AK2118" s="93">
        <f t="shared" ca="1" si="2530"/>
        <v>-867.56502652883216</v>
      </c>
      <c r="AL2118" s="93">
        <f t="shared" ca="1" si="2530"/>
        <v>-897.36795820900204</v>
      </c>
      <c r="AM2118" s="93">
        <f t="shared" ca="1" si="2530"/>
        <v>-925.5369950668661</v>
      </c>
      <c r="AN2118" s="93">
        <f t="shared" ca="1" si="2530"/>
        <v>-952.05852131223855</v>
      </c>
      <c r="AO2118" s="93">
        <f t="shared" ca="1" si="2530"/>
        <v>-976.91880769001534</v>
      </c>
      <c r="AP2118" s="93">
        <f t="shared" ca="1" si="2530"/>
        <v>-1000.1040105346328</v>
      </c>
      <c r="AQ2118" s="93">
        <f t="shared" ca="1" si="2530"/>
        <v>-1021.6001708166485</v>
      </c>
      <c r="AR2118" s="93">
        <f t="shared" ca="1" si="2530"/>
        <v>-1041.3932131813738</v>
      </c>
      <c r="AS2118" s="93">
        <f t="shared" ca="1" si="2530"/>
        <v>-1059.468944979498</v>
      </c>
      <c r="AT2118" s="93">
        <f t="shared" ca="1" si="2530"/>
        <v>-1075.8130552896325</v>
      </c>
      <c r="AU2118" s="93">
        <f t="shared" ca="1" si="2530"/>
        <v>-1090.4111139327113</v>
      </c>
      <c r="AV2118" s="93">
        <f t="shared" ca="1" si="2530"/>
        <v>-1103.248570478175</v>
      </c>
      <c r="AW2118" s="93">
        <f t="shared" ca="1" si="2530"/>
        <v>-1114.3107532418769</v>
      </c>
      <c r="AX2118" s="93">
        <f t="shared" ca="1" si="2530"/>
        <v>-1123.582868275636</v>
      </c>
      <c r="AY2118" s="93">
        <f t="shared" ref="AY2118:CD2118" ca="1" si="2531">-SUM(AY2111:AY2114)*$H2107/12</f>
        <v>-1131.0499983483694</v>
      </c>
      <c r="AZ2118" s="93">
        <f t="shared" ca="1" si="2531"/>
        <v>-1136.6971019187347</v>
      </c>
      <c r="BA2118" s="93">
        <f t="shared" ca="1" si="2531"/>
        <v>-1140.5090120992124</v>
      </c>
      <c r="BB2118" s="93">
        <f t="shared" ca="1" si="2531"/>
        <v>-1142.470435611554</v>
      </c>
      <c r="BC2118" s="93">
        <f t="shared" ca="1" si="2531"/>
        <v>-1142.5659517335246</v>
      </c>
      <c r="BD2118" s="93">
        <f t="shared" ca="1" si="2531"/>
        <v>-1142.6622638231779</v>
      </c>
      <c r="BE2118" s="93">
        <f t="shared" ca="1" si="2531"/>
        <v>-1142.7593785135784</v>
      </c>
      <c r="BF2118" s="93">
        <f t="shared" ca="1" si="2531"/>
        <v>-1142.8573024930656</v>
      </c>
      <c r="BG2118" s="93">
        <f t="shared" ca="1" si="2531"/>
        <v>-1142.9533535734492</v>
      </c>
      <c r="BH2118" s="93">
        <f t="shared" ca="1" si="2531"/>
        <v>-1143.0502050795026</v>
      </c>
      <c r="BI2118" s="93">
        <f t="shared" ca="1" si="2531"/>
        <v>-1143.1478636814397</v>
      </c>
      <c r="BJ2118" s="93">
        <f t="shared" ca="1" si="2531"/>
        <v>-1143.24633610506</v>
      </c>
      <c r="BK2118" s="93">
        <f t="shared" ca="1" si="2531"/>
        <v>-1143.3456291322102</v>
      </c>
      <c r="BL2118" s="93">
        <f t="shared" ca="1" si="2531"/>
        <v>-1143.4457496012533</v>
      </c>
      <c r="BM2118" s="93">
        <f t="shared" ca="1" si="2531"/>
        <v>-1143.5467044075383</v>
      </c>
      <c r="BN2118" s="93">
        <f t="shared" ca="1" si="2531"/>
        <v>-1143.6485005038758</v>
      </c>
      <c r="BO2118" s="93">
        <f t="shared" ca="1" si="2531"/>
        <v>-1143.751144901016</v>
      </c>
      <c r="BP2118" s="93">
        <f t="shared" ca="1" si="2531"/>
        <v>-1143.8546446681323</v>
      </c>
      <c r="BQ2118" s="93">
        <f t="shared" ca="1" si="2531"/>
        <v>-1143.9590069333083</v>
      </c>
      <c r="BR2118" s="93">
        <f t="shared" ca="1" si="2531"/>
        <v>-1144.064238884027</v>
      </c>
      <c r="BS2118" s="93">
        <f t="shared" ca="1" si="2531"/>
        <v>-1144.1703477676685</v>
      </c>
      <c r="BT2118" s="93">
        <f t="shared" ca="1" si="2531"/>
        <v>-1144.2773408920068</v>
      </c>
      <c r="BU2118" s="93">
        <f t="shared" ca="1" si="2531"/>
        <v>-1144.3852256257148</v>
      </c>
      <c r="BV2118" s="93">
        <f t="shared" ca="1" si="2531"/>
        <v>-1144.4940093988705</v>
      </c>
      <c r="BW2118" s="93">
        <f t="shared" ca="1" si="2531"/>
        <v>-1144.6036997034691</v>
      </c>
      <c r="BX2118" s="93">
        <f t="shared" ca="1" si="2531"/>
        <v>-1144.7143040939393</v>
      </c>
      <c r="BY2118" s="93">
        <f t="shared" ca="1" si="2531"/>
        <v>-1144.8258301876633</v>
      </c>
      <c r="BZ2118" s="93">
        <f t="shared" ca="1" si="2531"/>
        <v>-1144.9382856655018</v>
      </c>
      <c r="CA2118" s="93">
        <f t="shared" ca="1" si="2531"/>
        <v>-1145.0516782723223</v>
      </c>
      <c r="CB2118" s="93">
        <f t="shared" ca="1" si="2531"/>
        <v>-1145.166015817533</v>
      </c>
      <c r="CC2118" s="93">
        <f t="shared" ca="1" si="2531"/>
        <v>-1145.2813061756203</v>
      </c>
      <c r="CD2118" s="93">
        <f t="shared" ca="1" si="2531"/>
        <v>-1145.3975572866918</v>
      </c>
      <c r="CE2118" s="93">
        <f t="shared" ref="CE2118:CK2118" ca="1" si="2532">-SUM(CE2111:CE2114)*$H2107/12</f>
        <v>-1145.5147771570221</v>
      </c>
      <c r="CF2118" s="93">
        <f t="shared" ca="1" si="2532"/>
        <v>-1145.6329738596053</v>
      </c>
      <c r="CG2118" s="93">
        <f t="shared" ca="1" si="2532"/>
        <v>-1145.75215553471</v>
      </c>
      <c r="CH2118" s="93">
        <f t="shared" ca="1" si="2532"/>
        <v>-1145.8723303904403</v>
      </c>
      <c r="CI2118" s="93">
        <f t="shared" ca="1" si="2532"/>
        <v>-1145.993506703302</v>
      </c>
      <c r="CJ2118" s="93">
        <f t="shared" ca="1" si="2532"/>
        <v>-1146.1156928187709</v>
      </c>
      <c r="CK2118" s="93">
        <f t="shared" ca="1" si="2532"/>
        <v>-1146.2388971518685</v>
      </c>
    </row>
    <row r="2119" spans="2:89" x14ac:dyDescent="0.35">
      <c r="B2119" s="122"/>
      <c r="C2119" s="57"/>
      <c r="D2119" t="s">
        <v>842</v>
      </c>
      <c r="E2119" t="str">
        <f t="shared" si="2513"/>
        <v>2119 DAMORT-S</v>
      </c>
      <c r="G2119" s="57" t="s">
        <v>244</v>
      </c>
      <c r="R2119"/>
      <c r="S2119" s="1"/>
      <c r="T2119" s="1"/>
      <c r="U2119" s="1"/>
      <c r="V2119" s="1"/>
      <c r="W2119" s="1"/>
      <c r="X2119" s="1"/>
      <c r="Y2119" s="1"/>
      <c r="Z2119" s="1"/>
      <c r="AA2119" s="1"/>
      <c r="AB2119" s="1"/>
      <c r="AC2119" s="1"/>
      <c r="AD2119" s="1"/>
      <c r="AE2119" s="1"/>
      <c r="AF2119" s="1"/>
      <c r="AG2119" s="1"/>
      <c r="AH2119" s="1"/>
      <c r="AI2119" s="1"/>
      <c r="AJ2119" s="1"/>
      <c r="AK2119" s="1"/>
      <c r="AL2119" s="1"/>
      <c r="AM2119" s="1"/>
      <c r="AN2119" s="1"/>
      <c r="AO2119" s="1"/>
      <c r="AP2119" s="1"/>
      <c r="AQ2119" s="1"/>
      <c r="AR2119" s="1"/>
      <c r="AS2119" s="1"/>
      <c r="AT2119" s="1"/>
      <c r="AU2119" s="1"/>
      <c r="AV2119" s="1"/>
      <c r="AW2119" s="1"/>
      <c r="AX2119" s="1"/>
      <c r="AY2119" s="1"/>
      <c r="AZ2119" s="1"/>
      <c r="BA2119" s="1"/>
      <c r="BB2119" s="1"/>
      <c r="BC2119" s="1"/>
      <c r="BD2119" s="1"/>
      <c r="BE2119" s="1"/>
      <c r="BF2119" s="1"/>
      <c r="BG2119" s="1"/>
      <c r="BH2119" s="1"/>
      <c r="BI2119" s="1"/>
      <c r="BJ2119" s="1"/>
      <c r="BK2119" s="1"/>
      <c r="BL2119" s="1"/>
      <c r="BM2119" s="1"/>
      <c r="BN2119" s="1"/>
      <c r="BO2119" s="1"/>
      <c r="BP2119" s="1"/>
      <c r="BQ2119" s="1"/>
      <c r="BR2119" s="1"/>
      <c r="BS2119" s="1"/>
      <c r="BT2119" s="1"/>
      <c r="BU2119" s="1"/>
      <c r="BV2119" s="1"/>
      <c r="BW2119" s="1"/>
      <c r="BX2119" s="1"/>
      <c r="BY2119" s="1"/>
      <c r="BZ2119" s="1"/>
      <c r="CA2119" s="1"/>
      <c r="CB2119" s="1"/>
      <c r="CC2119" s="1"/>
      <c r="CD2119" s="1"/>
      <c r="CE2119" s="1"/>
      <c r="CF2119" s="1"/>
      <c r="CG2119" s="1"/>
      <c r="CH2119" s="1"/>
      <c r="CI2119" s="1"/>
      <c r="CJ2119" s="1"/>
      <c r="CK2119" s="1"/>
    </row>
    <row r="2120" spans="2:89" x14ac:dyDescent="0.35">
      <c r="B2120" s="95" t="s">
        <v>291</v>
      </c>
      <c r="C2120" s="57"/>
      <c r="D2120" t="s">
        <v>842</v>
      </c>
      <c r="E2120" t="str">
        <f t="shared" si="2513"/>
        <v>2120 DAMORT-S</v>
      </c>
      <c r="G2120" s="57"/>
      <c r="R2120"/>
      <c r="S2120" s="1"/>
      <c r="T2120" s="1"/>
      <c r="U2120" s="1"/>
      <c r="V2120" s="1"/>
      <c r="W2120" s="1"/>
      <c r="X2120" s="1"/>
      <c r="Y2120" s="1"/>
      <c r="Z2120" s="1"/>
      <c r="AA2120" s="1"/>
      <c r="AB2120" s="1"/>
      <c r="AC2120" s="1"/>
      <c r="AD2120" s="1"/>
      <c r="AE2120" s="1"/>
      <c r="AF2120" s="1"/>
      <c r="AG2120" s="1"/>
      <c r="AH2120" s="1"/>
      <c r="AI2120" s="1"/>
      <c r="AJ2120" s="1"/>
      <c r="AK2120" s="1"/>
      <c r="AL2120" s="1"/>
      <c r="AM2120" s="1"/>
      <c r="AN2120" s="1"/>
      <c r="AO2120" s="1"/>
      <c r="AP2120" s="1"/>
      <c r="AQ2120" s="1"/>
      <c r="AR2120" s="1"/>
      <c r="AS2120" s="1"/>
      <c r="AT2120" s="1"/>
      <c r="AU2120" s="1"/>
      <c r="AV2120" s="1"/>
      <c r="AW2120" s="1"/>
      <c r="AX2120" s="1"/>
      <c r="AY2120" s="1"/>
      <c r="AZ2120" s="1"/>
      <c r="BA2120" s="1"/>
      <c r="BB2120" s="1"/>
      <c r="BC2120" s="1"/>
      <c r="BD2120" s="1"/>
      <c r="BE2120" s="1"/>
      <c r="BF2120" s="1"/>
      <c r="BG2120" s="1"/>
      <c r="BH2120" s="1"/>
      <c r="BI2120" s="1"/>
      <c r="BJ2120" s="1"/>
      <c r="BK2120" s="1"/>
      <c r="BL2120" s="1"/>
      <c r="BM2120" s="1"/>
      <c r="BN2120" s="1"/>
      <c r="BO2120" s="1"/>
      <c r="BP2120" s="1"/>
      <c r="BQ2120" s="1"/>
      <c r="BR2120" s="1"/>
      <c r="BS2120" s="1"/>
      <c r="BT2120" s="1"/>
      <c r="BU2120" s="1"/>
      <c r="BV2120" s="1"/>
      <c r="BW2120" s="1"/>
      <c r="BX2120" s="1"/>
      <c r="BY2120" s="1"/>
      <c r="BZ2120" s="1"/>
      <c r="CA2120" s="1"/>
      <c r="CB2120" s="1"/>
      <c r="CC2120" s="1"/>
      <c r="CD2120" s="1"/>
      <c r="CE2120" s="1"/>
      <c r="CF2120" s="1"/>
      <c r="CG2120" s="1"/>
      <c r="CH2120" s="1"/>
      <c r="CI2120" s="1"/>
      <c r="CJ2120" s="1"/>
      <c r="CK2120" s="1"/>
    </row>
    <row r="2121" spans="2:89" x14ac:dyDescent="0.35">
      <c r="B2121" s="154" t="s">
        <v>292</v>
      </c>
      <c r="C2121" s="57"/>
      <c r="D2121" t="s">
        <v>842</v>
      </c>
      <c r="E2121" t="str">
        <f t="shared" si="2513"/>
        <v>2121 DAMORT-S</v>
      </c>
      <c r="G2121" s="57"/>
      <c r="J2121" s="81">
        <f>SUMIF($5:$5,I$2,2119:2119)</f>
        <v>0</v>
      </c>
      <c r="K2121" s="37">
        <f t="shared" ref="K2121:P2121" ca="1" si="2533">SUMIF($3:$3,K$2,2121:2121)</f>
        <v>-2710.1210524104099</v>
      </c>
      <c r="L2121" s="37">
        <f t="shared" ca="1" si="2533"/>
        <v>-2710.4437242823483</v>
      </c>
      <c r="M2121" s="37">
        <f t="shared" ca="1" si="2533"/>
        <v>-2710.4437242823483</v>
      </c>
      <c r="N2121" s="37">
        <f t="shared" ca="1" si="2533"/>
        <v>-2710.4437242823483</v>
      </c>
      <c r="O2121" s="37">
        <f t="shared" ca="1" si="2533"/>
        <v>-2710.4437242823483</v>
      </c>
      <c r="P2121" s="37">
        <f t="shared" ca="1" si="2533"/>
        <v>-2484.573413925486</v>
      </c>
      <c r="R2121" s="53"/>
      <c r="S2121" s="94">
        <f t="shared" ref="S2121" ca="1" si="2534">+PMT($H2107/12,$H2106,S2112+S2114,0)</f>
        <v>-225.8703103568624</v>
      </c>
      <c r="T2121" s="94">
        <f t="shared" ref="T2121:AY2121" ca="1" si="2535">+PMT($H2107/12,$H2106,T2112+T2114,0)</f>
        <v>-225.8703103568624</v>
      </c>
      <c r="U2121" s="94">
        <f t="shared" ca="1" si="2535"/>
        <v>-225.8703103568624</v>
      </c>
      <c r="V2121" s="94">
        <f t="shared" ca="1" si="2535"/>
        <v>-225.54763848492402</v>
      </c>
      <c r="W2121" s="94">
        <f t="shared" ca="1" si="2535"/>
        <v>-225.8703103568624</v>
      </c>
      <c r="X2121" s="94">
        <f t="shared" ca="1" si="2535"/>
        <v>-225.8703103568624</v>
      </c>
      <c r="Y2121" s="94">
        <f t="shared" ca="1" si="2535"/>
        <v>-225.8703103568624</v>
      </c>
      <c r="Z2121" s="94">
        <f t="shared" ca="1" si="2535"/>
        <v>-225.8703103568624</v>
      </c>
      <c r="AA2121" s="94">
        <f t="shared" ca="1" si="2535"/>
        <v>-225.8703103568624</v>
      </c>
      <c r="AB2121" s="94">
        <f t="shared" ca="1" si="2535"/>
        <v>-225.8703103568624</v>
      </c>
      <c r="AC2121" s="94">
        <f t="shared" ca="1" si="2535"/>
        <v>-225.8703103568624</v>
      </c>
      <c r="AD2121" s="94">
        <f t="shared" ca="1" si="2535"/>
        <v>-225.8703103568624</v>
      </c>
      <c r="AE2121" s="94">
        <f t="shared" ca="1" si="2535"/>
        <v>-225.8703103568624</v>
      </c>
      <c r="AF2121" s="94">
        <f t="shared" ca="1" si="2535"/>
        <v>-225.8703103568624</v>
      </c>
      <c r="AG2121" s="94">
        <f t="shared" ca="1" si="2535"/>
        <v>-225.8703103568624</v>
      </c>
      <c r="AH2121" s="94">
        <f t="shared" ca="1" si="2535"/>
        <v>-225.8703103568624</v>
      </c>
      <c r="AI2121" s="94">
        <f t="shared" ca="1" si="2535"/>
        <v>-225.8703103568624</v>
      </c>
      <c r="AJ2121" s="94">
        <f t="shared" ca="1" si="2535"/>
        <v>-225.8703103568624</v>
      </c>
      <c r="AK2121" s="94">
        <f t="shared" ca="1" si="2535"/>
        <v>-225.8703103568624</v>
      </c>
      <c r="AL2121" s="94">
        <f t="shared" ca="1" si="2535"/>
        <v>-225.8703103568624</v>
      </c>
      <c r="AM2121" s="94">
        <f t="shared" ca="1" si="2535"/>
        <v>-225.8703103568624</v>
      </c>
      <c r="AN2121" s="94">
        <f t="shared" ca="1" si="2535"/>
        <v>-225.8703103568624</v>
      </c>
      <c r="AO2121" s="94">
        <f t="shared" ca="1" si="2535"/>
        <v>-225.8703103568624</v>
      </c>
      <c r="AP2121" s="94">
        <f t="shared" ca="1" si="2535"/>
        <v>-225.8703103568624</v>
      </c>
      <c r="AQ2121" s="94">
        <f t="shared" ca="1" si="2535"/>
        <v>-225.8703103568624</v>
      </c>
      <c r="AR2121" s="94">
        <f t="shared" ca="1" si="2535"/>
        <v>-225.8703103568624</v>
      </c>
      <c r="AS2121" s="94">
        <f t="shared" ca="1" si="2535"/>
        <v>-225.8703103568624</v>
      </c>
      <c r="AT2121" s="94">
        <f t="shared" ca="1" si="2535"/>
        <v>-225.8703103568624</v>
      </c>
      <c r="AU2121" s="94">
        <f t="shared" ca="1" si="2535"/>
        <v>-225.8703103568624</v>
      </c>
      <c r="AV2121" s="94">
        <f t="shared" ca="1" si="2535"/>
        <v>-225.8703103568624</v>
      </c>
      <c r="AW2121" s="94">
        <f t="shared" ca="1" si="2535"/>
        <v>-225.8703103568624</v>
      </c>
      <c r="AX2121" s="94">
        <f t="shared" ca="1" si="2535"/>
        <v>-225.8703103568624</v>
      </c>
      <c r="AY2121" s="94">
        <f t="shared" ca="1" si="2535"/>
        <v>-225.8703103568624</v>
      </c>
      <c r="AZ2121" s="94">
        <f t="shared" ref="AZ2121:CE2121" ca="1" si="2536">+PMT($H2107/12,$H2106,AZ2112+AZ2114,0)</f>
        <v>-225.8703103568624</v>
      </c>
      <c r="BA2121" s="94">
        <f t="shared" ca="1" si="2536"/>
        <v>-225.8703103568624</v>
      </c>
      <c r="BB2121" s="94">
        <f t="shared" ca="1" si="2536"/>
        <v>-225.8703103568624</v>
      </c>
      <c r="BC2121" s="94">
        <f t="shared" ca="1" si="2536"/>
        <v>-225.8703103568624</v>
      </c>
      <c r="BD2121" s="94">
        <f t="shared" ca="1" si="2536"/>
        <v>-225.8703103568624</v>
      </c>
      <c r="BE2121" s="94">
        <f t="shared" ca="1" si="2536"/>
        <v>-225.8703103568624</v>
      </c>
      <c r="BF2121" s="94">
        <f t="shared" ca="1" si="2536"/>
        <v>-225.8703103568624</v>
      </c>
      <c r="BG2121" s="94">
        <f t="shared" ca="1" si="2536"/>
        <v>-225.8703103568624</v>
      </c>
      <c r="BH2121" s="94">
        <f t="shared" ca="1" si="2536"/>
        <v>-225.8703103568624</v>
      </c>
      <c r="BI2121" s="94">
        <f t="shared" ca="1" si="2536"/>
        <v>-225.8703103568624</v>
      </c>
      <c r="BJ2121" s="94">
        <f t="shared" ca="1" si="2536"/>
        <v>-225.8703103568624</v>
      </c>
      <c r="BK2121" s="94">
        <f t="shared" ca="1" si="2536"/>
        <v>-225.8703103568624</v>
      </c>
      <c r="BL2121" s="94">
        <f t="shared" ca="1" si="2536"/>
        <v>-225.8703103568624</v>
      </c>
      <c r="BM2121" s="94">
        <f t="shared" ca="1" si="2536"/>
        <v>-225.8703103568624</v>
      </c>
      <c r="BN2121" s="94">
        <f t="shared" ca="1" si="2536"/>
        <v>-225.8703103568624</v>
      </c>
      <c r="BO2121" s="94">
        <f t="shared" ca="1" si="2536"/>
        <v>-225.8703103568624</v>
      </c>
      <c r="BP2121" s="94">
        <f t="shared" ca="1" si="2536"/>
        <v>-225.8703103568624</v>
      </c>
      <c r="BQ2121" s="94">
        <f t="shared" ca="1" si="2536"/>
        <v>-225.8703103568624</v>
      </c>
      <c r="BR2121" s="94">
        <f t="shared" ca="1" si="2536"/>
        <v>-225.8703103568624</v>
      </c>
      <c r="BS2121" s="94">
        <f t="shared" ca="1" si="2536"/>
        <v>-225.8703103568624</v>
      </c>
      <c r="BT2121" s="94">
        <f t="shared" ca="1" si="2536"/>
        <v>-225.8703103568624</v>
      </c>
      <c r="BU2121" s="94">
        <f t="shared" ca="1" si="2536"/>
        <v>-225.8703103568624</v>
      </c>
      <c r="BV2121" s="94">
        <f t="shared" ca="1" si="2536"/>
        <v>-225.8703103568624</v>
      </c>
      <c r="BW2121" s="94">
        <f t="shared" ca="1" si="2536"/>
        <v>-225.8703103568624</v>
      </c>
      <c r="BX2121" s="94">
        <f t="shared" ca="1" si="2536"/>
        <v>-225.8703103568624</v>
      </c>
      <c r="BY2121" s="94">
        <f t="shared" ca="1" si="2536"/>
        <v>-225.8703103568624</v>
      </c>
      <c r="BZ2121" s="94">
        <f t="shared" ca="1" si="2536"/>
        <v>-225.8703103568624</v>
      </c>
      <c r="CA2121" s="94">
        <f t="shared" ca="1" si="2536"/>
        <v>-225.8703103568624</v>
      </c>
      <c r="CB2121" s="94">
        <f t="shared" ca="1" si="2536"/>
        <v>-225.8703103568624</v>
      </c>
      <c r="CC2121" s="94">
        <f t="shared" ca="1" si="2536"/>
        <v>-225.8703103568624</v>
      </c>
      <c r="CD2121" s="94">
        <f t="shared" ca="1" si="2536"/>
        <v>-225.8703103568624</v>
      </c>
      <c r="CE2121" s="94">
        <f t="shared" ca="1" si="2536"/>
        <v>-225.8703103568624</v>
      </c>
      <c r="CF2121" s="94">
        <f t="shared" ref="CF2121:CK2121" ca="1" si="2537">+PMT($H2107/12,$H2106,CF2112+CF2114,0)</f>
        <v>-225.8703103568624</v>
      </c>
      <c r="CG2121" s="94">
        <f t="shared" ca="1" si="2537"/>
        <v>-225.8703103568624</v>
      </c>
      <c r="CH2121" s="94">
        <f t="shared" ca="1" si="2537"/>
        <v>-225.8703103568624</v>
      </c>
      <c r="CI2121" s="94">
        <f t="shared" ca="1" si="2537"/>
        <v>-225.8703103568624</v>
      </c>
      <c r="CJ2121" s="94">
        <f t="shared" ca="1" si="2537"/>
        <v>-225.8703103568624</v>
      </c>
      <c r="CK2121" s="94">
        <f t="shared" ca="1" si="2537"/>
        <v>-225.8703103568624</v>
      </c>
    </row>
    <row r="2122" spans="2:89" x14ac:dyDescent="0.35">
      <c r="B2122" s="123" t="s">
        <v>293</v>
      </c>
      <c r="C2122" s="282"/>
      <c r="D2122" t="s">
        <v>842</v>
      </c>
      <c r="E2122" t="str">
        <f t="shared" si="2513"/>
        <v>2122 DAMORT-S</v>
      </c>
      <c r="F2122" s="27"/>
      <c r="G2122" s="282"/>
      <c r="H2122" s="27"/>
      <c r="J2122" s="77">
        <f>SUMIF($5:$5,I$2,2120:2120)</f>
        <v>0</v>
      </c>
      <c r="K2122" s="33">
        <f t="shared" ref="K2122:P2122" si="2538">SUMIF($4:$4,K$2,2120:2120)</f>
        <v>0</v>
      </c>
      <c r="L2122" s="33">
        <f t="shared" si="2538"/>
        <v>0</v>
      </c>
      <c r="M2122" s="33">
        <f t="shared" si="2538"/>
        <v>0</v>
      </c>
      <c r="N2122" s="33">
        <f t="shared" si="2538"/>
        <v>0</v>
      </c>
      <c r="O2122" s="33">
        <f t="shared" si="2538"/>
        <v>0</v>
      </c>
      <c r="P2122" s="33">
        <f t="shared" si="2538"/>
        <v>0</v>
      </c>
      <c r="R2122" s="28"/>
      <c r="S2122" s="93" cm="1">
        <f t="array" aca="1" ref="S2122" ca="1">SUM(INDEX(2119:2119,1,MAX(COLUMN($R:$R),COLUMN()-($H2106-1))):S2121)</f>
        <v>-225.8703103568624</v>
      </c>
      <c r="T2122" s="93" cm="1">
        <f t="array" aca="1" ref="T2122" ca="1">SUM(INDEX(2119:2119,1,MAX(COLUMN($R:$R),COLUMN()-($H2106-1))):T2121)</f>
        <v>-451.74062071372481</v>
      </c>
      <c r="U2122" s="93" cm="1">
        <f t="array" aca="1" ref="U2122" ca="1">SUM(INDEX(2119:2119,1,MAX(COLUMN($R:$R),COLUMN()-($H2106-1))):U2121)</f>
        <v>-677.61093107058718</v>
      </c>
      <c r="V2122" s="93" cm="1">
        <f t="array" aca="1" ref="V2122" ca="1">SUM(INDEX(2119:2119,1,MAX(COLUMN($R:$R),COLUMN()-($H2106-1))):V2121)</f>
        <v>-903.15856955551124</v>
      </c>
      <c r="W2122" s="93" cm="1">
        <f t="array" aca="1" ref="W2122" ca="1">SUM(INDEX(2119:2119,1,MAX(COLUMN($R:$R),COLUMN()-($H2106-1))):W2121)</f>
        <v>-1129.0288799123737</v>
      </c>
      <c r="X2122" s="93" cm="1">
        <f t="array" aca="1" ref="X2122" ca="1">SUM(INDEX(2119:2119,1,MAX(COLUMN($R:$R),COLUMN()-($H2106-1))):X2121)</f>
        <v>-1354.899190269236</v>
      </c>
      <c r="Y2122" s="93" cm="1">
        <f t="array" aca="1" ref="Y2122" ca="1">SUM(INDEX(2119:2119,1,MAX(COLUMN($R:$R),COLUMN()-($H2106-1))):Y2121)</f>
        <v>-1580.7695006260983</v>
      </c>
      <c r="Z2122" s="93" cm="1">
        <f t="array" aca="1" ref="Z2122" ca="1">SUM(INDEX(2119:2119,1,MAX(COLUMN($R:$R),COLUMN()-($H2106-1))):Z2121)</f>
        <v>-1806.6398109829606</v>
      </c>
      <c r="AA2122" s="93" cm="1">
        <f t="array" aca="1" ref="AA2122" ca="1">SUM(INDEX(2119:2119,1,MAX(COLUMN($R:$R),COLUMN()-($H2106-1))):AA2121)</f>
        <v>-2032.5101213398229</v>
      </c>
      <c r="AB2122" s="93" cm="1">
        <f t="array" aca="1" ref="AB2122" ca="1">SUM(INDEX(2119:2119,1,MAX(COLUMN($R:$R),COLUMN()-($H2106-1))):AB2121)</f>
        <v>-2258.3804316966853</v>
      </c>
      <c r="AC2122" s="93" cm="1">
        <f t="array" aca="1" ref="AC2122" ca="1">SUM(INDEX(2119:2119,1,MAX(COLUMN($R:$R),COLUMN()-($H2106-1))):AC2121)</f>
        <v>-2484.2507420535476</v>
      </c>
      <c r="AD2122" s="93" cm="1">
        <f t="array" aca="1" ref="AD2122" ca="1">SUM(INDEX(2119:2119,1,MAX(COLUMN($R:$R),COLUMN()-($H2106-1))):AD2121)</f>
        <v>-2710.1210524104099</v>
      </c>
      <c r="AE2122" s="93" cm="1">
        <f t="array" aca="1" ref="AE2122" ca="1">SUM(INDEX(2119:2119,1,MAX(COLUMN($R:$R),COLUMN()-($H2106-1))):AE2121)</f>
        <v>-2935.9913627672722</v>
      </c>
      <c r="AF2122" s="93" cm="1">
        <f t="array" aca="1" ref="AF2122" ca="1">SUM(INDEX(2119:2119,1,MAX(COLUMN($R:$R),COLUMN()-($H2106-1))):AF2121)</f>
        <v>-3161.8616731241345</v>
      </c>
      <c r="AG2122" s="93" cm="1">
        <f t="array" aca="1" ref="AG2122" ca="1">SUM(INDEX(2119:2119,1,MAX(COLUMN($R:$R),COLUMN()-($H2106-1))):AG2121)</f>
        <v>-3387.7319834809969</v>
      </c>
      <c r="AH2122" s="93" cm="1">
        <f t="array" aca="1" ref="AH2122" ca="1">SUM(INDEX(2119:2119,1,MAX(COLUMN($R:$R),COLUMN()-($H2106-1))):AH2121)</f>
        <v>-3613.6022938378592</v>
      </c>
      <c r="AI2122" s="93" cm="1">
        <f t="array" aca="1" ref="AI2122" ca="1">SUM(INDEX(2119:2119,1,MAX(COLUMN($R:$R),COLUMN()-($H2106-1))):AI2121)</f>
        <v>-3839.4726041947215</v>
      </c>
      <c r="AJ2122" s="93" cm="1">
        <f t="array" aca="1" ref="AJ2122" ca="1">SUM(INDEX(2119:2119,1,MAX(COLUMN($R:$R),COLUMN()-($H2106-1))):AJ2121)</f>
        <v>-4065.3429145515838</v>
      </c>
      <c r="AK2122" s="93" cm="1">
        <f t="array" aca="1" ref="AK2122" ca="1">SUM(INDEX(2119:2119,1,MAX(COLUMN($R:$R),COLUMN()-($H2106-1))):AK2121)</f>
        <v>-4291.2132249084461</v>
      </c>
      <c r="AL2122" s="93" cm="1">
        <f t="array" aca="1" ref="AL2122" ca="1">SUM(INDEX(2119:2119,1,MAX(COLUMN($R:$R),COLUMN()-($H2106-1))):AL2121)</f>
        <v>-4517.0835352653085</v>
      </c>
      <c r="AM2122" s="93" cm="1">
        <f t="array" aca="1" ref="AM2122" ca="1">SUM(INDEX(2119:2119,1,MAX(COLUMN($R:$R),COLUMN()-($H2106-1))):AM2121)</f>
        <v>-4742.9538456221708</v>
      </c>
      <c r="AN2122" s="93" cm="1">
        <f t="array" aca="1" ref="AN2122" ca="1">SUM(INDEX(2119:2119,1,MAX(COLUMN($R:$R),COLUMN()-($H2106-1))):AN2121)</f>
        <v>-4968.8241559790331</v>
      </c>
      <c r="AO2122" s="93" cm="1">
        <f t="array" aca="1" ref="AO2122" ca="1">SUM(INDEX(2119:2119,1,MAX(COLUMN($R:$R),COLUMN()-($H2106-1))):AO2121)</f>
        <v>-5194.6944663358954</v>
      </c>
      <c r="AP2122" s="93" cm="1">
        <f t="array" aca="1" ref="AP2122" ca="1">SUM(INDEX(2119:2119,1,MAX(COLUMN($R:$R),COLUMN()-($H2106-1))):AP2121)</f>
        <v>-5420.5647766927577</v>
      </c>
      <c r="AQ2122" s="93" cm="1">
        <f t="array" aca="1" ref="AQ2122" ca="1">SUM(INDEX(2119:2119,1,MAX(COLUMN($R:$R),COLUMN()-($H2106-1))):AQ2121)</f>
        <v>-5646.4350870496201</v>
      </c>
      <c r="AR2122" s="93" cm="1">
        <f t="array" aca="1" ref="AR2122" ca="1">SUM(INDEX(2119:2119,1,MAX(COLUMN($R:$R),COLUMN()-($H2106-1))):AR2121)</f>
        <v>-5872.3053974064824</v>
      </c>
      <c r="AS2122" s="93" cm="1">
        <f t="array" aca="1" ref="AS2122" ca="1">SUM(INDEX(2119:2119,1,MAX(COLUMN($R:$R),COLUMN()-($H2106-1))):AS2121)</f>
        <v>-6098.1757077633447</v>
      </c>
      <c r="AT2122" s="93" cm="1">
        <f t="array" aca="1" ref="AT2122" ca="1">SUM(INDEX(2119:2119,1,MAX(COLUMN($R:$R),COLUMN()-($H2106-1))):AT2121)</f>
        <v>-6324.046018120207</v>
      </c>
      <c r="AU2122" s="93" cm="1">
        <f t="array" aca="1" ref="AU2122" ca="1">SUM(INDEX(2119:2119,1,MAX(COLUMN($R:$R),COLUMN()-($H2106-1))):AU2121)</f>
        <v>-6549.9163284770693</v>
      </c>
      <c r="AV2122" s="93" cm="1">
        <f t="array" aca="1" ref="AV2122" ca="1">SUM(INDEX(2119:2119,1,MAX(COLUMN($R:$R),COLUMN()-($H2106-1))):AV2121)</f>
        <v>-6775.7866388339316</v>
      </c>
      <c r="AW2122" s="93" cm="1">
        <f t="array" aca="1" ref="AW2122" ca="1">SUM(INDEX(2119:2119,1,MAX(COLUMN($R:$R),COLUMN()-($H2106-1))):AW2121)</f>
        <v>-7001.656949190794</v>
      </c>
      <c r="AX2122" s="93" cm="1">
        <f t="array" aca="1" ref="AX2122" ca="1">SUM(INDEX(2119:2119,1,MAX(COLUMN($R:$R),COLUMN()-($H2106-1))):AX2121)</f>
        <v>-7227.5272595476563</v>
      </c>
      <c r="AY2122" s="93" cm="1">
        <f t="array" aca="1" ref="AY2122" ca="1">SUM(INDEX(2119:2119,1,MAX(COLUMN($R:$R),COLUMN()-($H2106-1))):AY2121)</f>
        <v>-7453.3975699045186</v>
      </c>
      <c r="AZ2122" s="93" cm="1">
        <f t="array" aca="1" ref="AZ2122" ca="1">SUM(INDEX(2119:2119,1,MAX(COLUMN($R:$R),COLUMN()-($H2106-1))):AZ2121)</f>
        <v>-7679.2678802613809</v>
      </c>
      <c r="BA2122" s="93" cm="1">
        <f t="array" aca="1" ref="BA2122" ca="1">SUM(INDEX(2119:2119,1,MAX(COLUMN($R:$R),COLUMN()-($H2106-1))):BA2121)</f>
        <v>-7905.1381906182432</v>
      </c>
      <c r="BB2122" s="93" cm="1">
        <f t="array" aca="1" ref="BB2122" ca="1">SUM(INDEX(2119:2119,1,MAX(COLUMN($R:$R),COLUMN()-($H2106-1))):BB2121)</f>
        <v>-8131.0085009751056</v>
      </c>
      <c r="BC2122" s="93" cm="1">
        <f t="array" aca="1" ref="BC2122" ca="1">SUM(INDEX(2119:2119,1,MAX(COLUMN($R:$R),COLUMN()-($H2106-1))):BC2121)</f>
        <v>-8131.0085009751056</v>
      </c>
      <c r="BD2122" s="93" cm="1">
        <f t="array" aca="1" ref="BD2122" ca="1">SUM(INDEX(2119:2119,1,MAX(COLUMN($R:$R),COLUMN()-($H2106-1))):BD2121)</f>
        <v>-8131.0085009751056</v>
      </c>
      <c r="BE2122" s="93" cm="1">
        <f t="array" aca="1" ref="BE2122" ca="1">SUM(INDEX(2119:2119,1,MAX(COLUMN($R:$R),COLUMN()-($H2106-1))):BE2121)</f>
        <v>-8131.0085009751056</v>
      </c>
      <c r="BF2122" s="93" cm="1">
        <f t="array" aca="1" ref="BF2122" ca="1">SUM(INDEX(2119:2119,1,MAX(COLUMN($R:$R),COLUMN()-($H2106-1))):BF2121)</f>
        <v>-8131.3311728470444</v>
      </c>
      <c r="BG2122" s="93" cm="1">
        <f t="array" aca="1" ref="BG2122" ca="1">SUM(INDEX(2119:2119,1,MAX(COLUMN($R:$R),COLUMN()-($H2106-1))):BG2121)</f>
        <v>-8131.3311728470444</v>
      </c>
      <c r="BH2122" s="93" cm="1">
        <f t="array" aca="1" ref="BH2122" ca="1">SUM(INDEX(2119:2119,1,MAX(COLUMN($R:$R),COLUMN()-($H2106-1))):BH2121)</f>
        <v>-8131.3311728470444</v>
      </c>
      <c r="BI2122" s="93" cm="1">
        <f t="array" aca="1" ref="BI2122" ca="1">SUM(INDEX(2119:2119,1,MAX(COLUMN($R:$R),COLUMN()-($H2106-1))):BI2121)</f>
        <v>-8131.3311728470444</v>
      </c>
      <c r="BJ2122" s="93" cm="1">
        <f t="array" aca="1" ref="BJ2122" ca="1">SUM(INDEX(2119:2119,1,MAX(COLUMN($R:$R),COLUMN()-($H2106-1))):BJ2121)</f>
        <v>-8131.3311728470444</v>
      </c>
      <c r="BK2122" s="93" cm="1">
        <f t="array" aca="1" ref="BK2122" ca="1">SUM(INDEX(2119:2119,1,MAX(COLUMN($R:$R),COLUMN()-($H2106-1))):BK2121)</f>
        <v>-8131.3311728470444</v>
      </c>
      <c r="BL2122" s="93" cm="1">
        <f t="array" aca="1" ref="BL2122" ca="1">SUM(INDEX(2119:2119,1,MAX(COLUMN($R:$R),COLUMN()-($H2106-1))):BL2121)</f>
        <v>-8131.3311728470444</v>
      </c>
      <c r="BM2122" s="93" cm="1">
        <f t="array" aca="1" ref="BM2122" ca="1">SUM(INDEX(2119:2119,1,MAX(COLUMN($R:$R),COLUMN()-($H2106-1))):BM2121)</f>
        <v>-8131.3311728470444</v>
      </c>
      <c r="BN2122" s="93" cm="1">
        <f t="array" aca="1" ref="BN2122" ca="1">SUM(INDEX(2119:2119,1,MAX(COLUMN($R:$R),COLUMN()-($H2106-1))):BN2121)</f>
        <v>-8131.3311728470444</v>
      </c>
      <c r="BO2122" s="93" cm="1">
        <f t="array" aca="1" ref="BO2122" ca="1">SUM(INDEX(2119:2119,1,MAX(COLUMN($R:$R),COLUMN()-($H2106-1))):BO2121)</f>
        <v>-8131.3311728470444</v>
      </c>
      <c r="BP2122" s="93" cm="1">
        <f t="array" aca="1" ref="BP2122" ca="1">SUM(INDEX(2119:2119,1,MAX(COLUMN($R:$R),COLUMN()-($H2106-1))):BP2121)</f>
        <v>-8131.3311728470444</v>
      </c>
      <c r="BQ2122" s="93" cm="1">
        <f t="array" aca="1" ref="BQ2122" ca="1">SUM(INDEX(2119:2119,1,MAX(COLUMN($R:$R),COLUMN()-($H2106-1))):BQ2121)</f>
        <v>-8131.3311728470444</v>
      </c>
      <c r="BR2122" s="93" cm="1">
        <f t="array" aca="1" ref="BR2122" ca="1">SUM(INDEX(2119:2119,1,MAX(COLUMN($R:$R),COLUMN()-($H2106-1))):BR2121)</f>
        <v>-8131.3311728470444</v>
      </c>
      <c r="BS2122" s="93" cm="1">
        <f t="array" aca="1" ref="BS2122" ca="1">SUM(INDEX(2119:2119,1,MAX(COLUMN($R:$R),COLUMN()-($H2106-1))):BS2121)</f>
        <v>-8131.3311728470444</v>
      </c>
      <c r="BT2122" s="93" cm="1">
        <f t="array" aca="1" ref="BT2122" ca="1">SUM(INDEX(2119:2119,1,MAX(COLUMN($R:$R),COLUMN()-($H2106-1))):BT2121)</f>
        <v>-8131.3311728470444</v>
      </c>
      <c r="BU2122" s="93" cm="1">
        <f t="array" aca="1" ref="BU2122" ca="1">SUM(INDEX(2119:2119,1,MAX(COLUMN($R:$R),COLUMN()-($H2106-1))):BU2121)</f>
        <v>-8131.3311728470444</v>
      </c>
      <c r="BV2122" s="93" cm="1">
        <f t="array" aca="1" ref="BV2122" ca="1">SUM(INDEX(2119:2119,1,MAX(COLUMN($R:$R),COLUMN()-($H2106-1))):BV2121)</f>
        <v>-8131.3311728470444</v>
      </c>
      <c r="BW2122" s="93" cm="1">
        <f t="array" aca="1" ref="BW2122" ca="1">SUM(INDEX(2119:2119,1,MAX(COLUMN($R:$R),COLUMN()-($H2106-1))):BW2121)</f>
        <v>-8131.3311728470444</v>
      </c>
      <c r="BX2122" s="93" cm="1">
        <f t="array" aca="1" ref="BX2122" ca="1">SUM(INDEX(2119:2119,1,MAX(COLUMN($R:$R),COLUMN()-($H2106-1))):BX2121)</f>
        <v>-8131.3311728470444</v>
      </c>
      <c r="BY2122" s="93" cm="1">
        <f t="array" aca="1" ref="BY2122" ca="1">SUM(INDEX(2119:2119,1,MAX(COLUMN($R:$R),COLUMN()-($H2106-1))):BY2121)</f>
        <v>-8131.3311728470444</v>
      </c>
      <c r="BZ2122" s="93" cm="1">
        <f t="array" aca="1" ref="BZ2122" ca="1">SUM(INDEX(2119:2119,1,MAX(COLUMN($R:$R),COLUMN()-($H2106-1))):BZ2121)</f>
        <v>-8131.3311728470444</v>
      </c>
      <c r="CA2122" s="93" cm="1">
        <f t="array" aca="1" ref="CA2122" ca="1">SUM(INDEX(2119:2119,1,MAX(COLUMN($R:$R),COLUMN()-($H2106-1))):CA2121)</f>
        <v>-8131.3311728470444</v>
      </c>
      <c r="CB2122" s="93" cm="1">
        <f t="array" aca="1" ref="CB2122" ca="1">SUM(INDEX(2119:2119,1,MAX(COLUMN($R:$R),COLUMN()-($H2106-1))):CB2121)</f>
        <v>-8131.3311728470444</v>
      </c>
      <c r="CC2122" s="93" cm="1">
        <f t="array" aca="1" ref="CC2122" ca="1">SUM(INDEX(2119:2119,1,MAX(COLUMN($R:$R),COLUMN()-($H2106-1))):CC2121)</f>
        <v>-8131.3311728470444</v>
      </c>
      <c r="CD2122" s="93" cm="1">
        <f t="array" aca="1" ref="CD2122" ca="1">SUM(INDEX(2119:2119,1,MAX(COLUMN($R:$R),COLUMN()-($H2106-1))):CD2121)</f>
        <v>-8131.3311728470444</v>
      </c>
      <c r="CE2122" s="93" cm="1">
        <f t="array" aca="1" ref="CE2122" ca="1">SUM(INDEX(2119:2119,1,MAX(COLUMN($R:$R),COLUMN()-($H2106-1))):CE2121)</f>
        <v>-8131.3311728470444</v>
      </c>
      <c r="CF2122" s="93" cm="1">
        <f t="array" aca="1" ref="CF2122" ca="1">SUM(INDEX(2119:2119,1,MAX(COLUMN($R:$R),COLUMN()-($H2106-1))):CF2121)</f>
        <v>-8131.3311728470444</v>
      </c>
      <c r="CG2122" s="93" cm="1">
        <f t="array" aca="1" ref="CG2122" ca="1">SUM(INDEX(2119:2119,1,MAX(COLUMN($R:$R),COLUMN()-($H2106-1))):CG2121)</f>
        <v>-8131.3311728470444</v>
      </c>
      <c r="CH2122" s="93" cm="1">
        <f t="array" aca="1" ref="CH2122" ca="1">SUM(INDEX(2119:2119,1,MAX(COLUMN($R:$R),COLUMN()-($H2106-1))):CH2121)</f>
        <v>-8131.3311728470444</v>
      </c>
      <c r="CI2122" s="93" cm="1">
        <f t="array" aca="1" ref="CI2122" ca="1">SUM(INDEX(2119:2119,1,MAX(COLUMN($R:$R),COLUMN()-($H2106-1))):CI2121)</f>
        <v>-8131.3311728470444</v>
      </c>
      <c r="CJ2122" s="93" cm="1">
        <f t="array" aca="1" ref="CJ2122" ca="1">SUM(INDEX(2119:2119,1,MAX(COLUMN($R:$R),COLUMN()-($H2106-1))):CJ2121)</f>
        <v>-8131.3311728470444</v>
      </c>
      <c r="CK2122" s="93" cm="1">
        <f t="array" aca="1" ref="CK2122" ca="1">SUM(INDEX(2119:2119,1,MAX(COLUMN($R:$R),COLUMN()-($H2106-1))):CK2121)</f>
        <v>-8131.3311728470444</v>
      </c>
    </row>
    <row r="2123" spans="2:89" x14ac:dyDescent="0.35">
      <c r="B2123" s="123"/>
      <c r="C2123" s="282"/>
      <c r="D2123" t="s">
        <v>842</v>
      </c>
      <c r="E2123" t="str">
        <f t="shared" si="2513"/>
        <v>2123 DAMORT-S</v>
      </c>
      <c r="F2123" s="27"/>
      <c r="G2123" s="282"/>
      <c r="H2123" s="27"/>
      <c r="J2123" s="77"/>
      <c r="K2123" s="33"/>
      <c r="L2123" s="33"/>
      <c r="M2123" s="33"/>
      <c r="N2123" s="33"/>
      <c r="O2123" s="33"/>
      <c r="P2123" s="33"/>
      <c r="R2123" s="28"/>
      <c r="S2123" s="93"/>
      <c r="T2123" s="93"/>
      <c r="U2123" s="93"/>
      <c r="V2123" s="93"/>
      <c r="W2123" s="93"/>
      <c r="X2123" s="93"/>
      <c r="Y2123" s="93"/>
      <c r="Z2123" s="93"/>
      <c r="AA2123" s="93"/>
      <c r="AB2123" s="93"/>
      <c r="AC2123" s="93"/>
      <c r="AD2123" s="93"/>
      <c r="AE2123" s="93"/>
      <c r="AF2123" s="93"/>
      <c r="AG2123" s="93"/>
      <c r="AH2123" s="93"/>
      <c r="AI2123" s="93"/>
      <c r="AJ2123" s="93"/>
      <c r="AK2123" s="93"/>
      <c r="AL2123" s="93"/>
      <c r="AM2123" s="93"/>
      <c r="AN2123" s="93"/>
      <c r="AO2123" s="93"/>
      <c r="AP2123" s="93"/>
      <c r="AQ2123" s="93"/>
      <c r="AR2123" s="93"/>
      <c r="AS2123" s="93"/>
      <c r="AT2123" s="93"/>
      <c r="AU2123" s="93"/>
      <c r="AV2123" s="93"/>
      <c r="AW2123" s="93"/>
      <c r="AX2123" s="93"/>
      <c r="AY2123" s="93"/>
      <c r="AZ2123" s="93"/>
      <c r="BA2123" s="93"/>
      <c r="BB2123" s="93"/>
      <c r="BC2123" s="93"/>
      <c r="BD2123" s="93"/>
      <c r="BE2123" s="93"/>
      <c r="BF2123" s="93"/>
      <c r="BG2123" s="93"/>
      <c r="BH2123" s="93"/>
      <c r="BI2123" s="93"/>
      <c r="BJ2123" s="93"/>
      <c r="BK2123" s="93"/>
      <c r="BL2123" s="93"/>
      <c r="BM2123" s="93"/>
      <c r="BN2123" s="93"/>
      <c r="BO2123" s="93"/>
      <c r="BP2123" s="93"/>
      <c r="BQ2123" s="93"/>
      <c r="BR2123" s="93"/>
      <c r="BS2123" s="93"/>
      <c r="BT2123" s="93"/>
      <c r="BU2123" s="93"/>
      <c r="BV2123" s="93"/>
      <c r="BW2123" s="93"/>
      <c r="BX2123" s="93"/>
      <c r="BY2123" s="93"/>
      <c r="BZ2123" s="93"/>
      <c r="CA2123" s="93"/>
      <c r="CB2123" s="93"/>
      <c r="CC2123" s="93"/>
      <c r="CD2123" s="93"/>
      <c r="CE2123" s="93"/>
      <c r="CF2123" s="93"/>
      <c r="CG2123" s="93"/>
      <c r="CH2123" s="93"/>
      <c r="CI2123" s="93"/>
      <c r="CJ2123" s="93"/>
      <c r="CK2123" s="93"/>
    </row>
    <row r="2124" spans="2:89" x14ac:dyDescent="0.35">
      <c r="B2124" s="132" t="str">
        <f>B2096</f>
        <v>(Primary label)</v>
      </c>
      <c r="D2124" t="s">
        <v>842</v>
      </c>
      <c r="E2124" s="8" t="str">
        <f t="shared" si="2513"/>
        <v>2124 DAMORT-S</v>
      </c>
      <c r="G2124" t="s">
        <v>332</v>
      </c>
      <c r="H2124" s="27"/>
      <c r="I2124" s="78"/>
      <c r="J2124" s="78"/>
      <c r="K2124" s="33"/>
      <c r="L2124" s="33"/>
      <c r="M2124" s="33"/>
      <c r="N2124" s="33"/>
      <c r="O2124" s="33"/>
      <c r="P2124" s="33"/>
      <c r="R2124" s="33"/>
      <c r="S2124" s="77"/>
      <c r="T2124" s="77"/>
      <c r="U2124" s="77"/>
      <c r="V2124" s="77"/>
      <c r="W2124" s="77"/>
      <c r="X2124" s="77"/>
      <c r="Y2124" s="77"/>
      <c r="Z2124" s="77"/>
      <c r="AA2124" s="77"/>
      <c r="AB2124" s="77"/>
      <c r="AC2124" s="77"/>
      <c r="AD2124" s="77"/>
      <c r="AE2124" s="77"/>
      <c r="AF2124" s="77"/>
      <c r="AG2124" s="77"/>
      <c r="AH2124" s="77"/>
      <c r="AI2124" s="77"/>
      <c r="AJ2124" s="77"/>
      <c r="AK2124" s="77"/>
      <c r="AL2124" s="77"/>
      <c r="AM2124" s="77"/>
      <c r="AN2124" s="77"/>
      <c r="AO2124" s="77"/>
      <c r="AP2124" s="77"/>
      <c r="AQ2124" s="77"/>
      <c r="AR2124" s="77"/>
      <c r="AS2124" s="77"/>
      <c r="AT2124" s="77"/>
      <c r="AU2124" s="77"/>
      <c r="AV2124" s="77"/>
      <c r="AW2124" s="77"/>
      <c r="AX2124" s="77"/>
      <c r="AY2124" s="77"/>
      <c r="AZ2124" s="77"/>
      <c r="BA2124" s="77"/>
      <c r="BB2124" s="77"/>
      <c r="BC2124" s="77"/>
      <c r="BD2124" s="77"/>
      <c r="BE2124" s="77"/>
      <c r="BF2124" s="77"/>
      <c r="BG2124" s="77"/>
      <c r="BH2124" s="77"/>
      <c r="BI2124" s="77"/>
      <c r="BJ2124" s="77"/>
      <c r="BK2124" s="77"/>
      <c r="BL2124" s="77"/>
      <c r="BM2124" s="77"/>
      <c r="BN2124" s="77"/>
      <c r="BO2124" s="77"/>
      <c r="BP2124" s="77"/>
      <c r="BQ2124" s="77"/>
      <c r="BR2124" s="77"/>
      <c r="BS2124" s="77"/>
      <c r="BT2124" s="77"/>
      <c r="BU2124" s="77"/>
      <c r="BV2124" s="77"/>
      <c r="BW2124" s="77"/>
      <c r="BX2124" s="77"/>
      <c r="BY2124" s="77"/>
      <c r="BZ2124" s="77"/>
      <c r="CA2124" s="77"/>
      <c r="CB2124" s="77"/>
      <c r="CC2124" s="77"/>
      <c r="CD2124" s="77"/>
      <c r="CE2124" s="77"/>
      <c r="CF2124" s="77"/>
      <c r="CG2124" s="77"/>
      <c r="CH2124" s="77"/>
      <c r="CI2124" s="77"/>
      <c r="CJ2124" s="77"/>
      <c r="CK2124" s="77"/>
    </row>
    <row r="2125" spans="2:89" x14ac:dyDescent="0.35">
      <c r="B2125" s="132" t="str">
        <f>B2097</f>
        <v>primary unit</v>
      </c>
      <c r="D2125" t="s">
        <v>842</v>
      </c>
      <c r="E2125" s="8" t="str">
        <f t="shared" si="2513"/>
        <v>2125 DAMORT-S</v>
      </c>
      <c r="G2125" t="s">
        <v>332</v>
      </c>
      <c r="H2125" s="27"/>
      <c r="I2125" s="78"/>
      <c r="J2125" s="78"/>
      <c r="K2125" s="33"/>
      <c r="L2125" s="33"/>
      <c r="M2125" s="33"/>
      <c r="N2125" s="33"/>
      <c r="O2125" s="33"/>
      <c r="P2125" s="33"/>
      <c r="R2125" s="33"/>
      <c r="S2125" s="77"/>
      <c r="T2125" s="77"/>
      <c r="U2125" s="77"/>
      <c r="V2125" s="77"/>
      <c r="W2125" s="77"/>
      <c r="X2125" s="77"/>
      <c r="Y2125" s="77"/>
      <c r="Z2125" s="77"/>
      <c r="AA2125" s="77"/>
      <c r="AB2125" s="77"/>
      <c r="AC2125" s="77"/>
      <c r="AD2125" s="77"/>
      <c r="AE2125" s="77"/>
      <c r="AF2125" s="77"/>
      <c r="AG2125" s="77"/>
      <c r="AH2125" s="77"/>
      <c r="AI2125" s="77"/>
      <c r="AJ2125" s="77"/>
      <c r="AK2125" s="77"/>
      <c r="AL2125" s="77"/>
      <c r="AM2125" s="77"/>
      <c r="AN2125" s="77"/>
      <c r="AO2125" s="77"/>
      <c r="AP2125" s="77"/>
      <c r="AQ2125" s="77"/>
      <c r="AR2125" s="77"/>
      <c r="AS2125" s="77"/>
      <c r="AT2125" s="77"/>
      <c r="AU2125" s="77"/>
      <c r="AV2125" s="77"/>
      <c r="AW2125" s="77"/>
      <c r="AX2125" s="77"/>
      <c r="AY2125" s="77"/>
      <c r="AZ2125" s="77"/>
      <c r="BA2125" s="77"/>
      <c r="BB2125" s="77"/>
      <c r="BC2125" s="77"/>
      <c r="BD2125" s="77"/>
      <c r="BE2125" s="77"/>
      <c r="BF2125" s="77"/>
      <c r="BG2125" s="77"/>
      <c r="BH2125" s="77"/>
      <c r="BI2125" s="77"/>
      <c r="BJ2125" s="77"/>
      <c r="BK2125" s="77"/>
      <c r="BL2125" s="77"/>
      <c r="BM2125" s="77"/>
      <c r="BN2125" s="77"/>
      <c r="BO2125" s="77"/>
      <c r="BP2125" s="77"/>
      <c r="BQ2125" s="77"/>
      <c r="BR2125" s="77"/>
      <c r="BS2125" s="77"/>
      <c r="BT2125" s="77"/>
      <c r="BU2125" s="77"/>
      <c r="BV2125" s="77"/>
      <c r="BW2125" s="77"/>
      <c r="BX2125" s="77"/>
      <c r="BY2125" s="77"/>
      <c r="BZ2125" s="77"/>
      <c r="CA2125" s="77"/>
      <c r="CB2125" s="77"/>
      <c r="CC2125" s="77"/>
      <c r="CD2125" s="77"/>
      <c r="CE2125" s="77"/>
      <c r="CF2125" s="77"/>
      <c r="CG2125" s="77"/>
      <c r="CH2125" s="77"/>
      <c r="CI2125" s="77"/>
      <c r="CJ2125" s="77"/>
      <c r="CK2125" s="77"/>
    </row>
    <row r="2126" spans="2:89" x14ac:dyDescent="0.35">
      <c r="B2126" s="132" t="str">
        <f>B2098</f>
        <v>Primary revenue driver</v>
      </c>
      <c r="D2126" t="s">
        <v>842</v>
      </c>
      <c r="E2126" s="8" t="str">
        <f t="shared" si="2513"/>
        <v>2126 DAMORT-S</v>
      </c>
      <c r="G2126" t="s">
        <v>332</v>
      </c>
      <c r="K2126" s="53"/>
      <c r="L2126" s="53"/>
      <c r="M2126" s="53"/>
      <c r="N2126" s="53"/>
      <c r="O2126" s="53"/>
      <c r="P2126" s="53"/>
      <c r="R2126" s="24"/>
      <c r="S2126" s="175" t="str">
        <f t="shared" ref="S2126" si="2539">S2098</f>
        <v>S$16</v>
      </c>
      <c r="T2126" s="175" t="str">
        <f t="shared" ref="T2126:AX2126" si="2540">T2098</f>
        <v>T$16</v>
      </c>
      <c r="U2126" s="175" t="str">
        <f t="shared" si="2540"/>
        <v>U$16</v>
      </c>
      <c r="V2126" s="175" t="str">
        <f t="shared" si="2540"/>
        <v>V$16</v>
      </c>
      <c r="W2126" s="175" t="str">
        <f t="shared" si="2540"/>
        <v>W$16</v>
      </c>
      <c r="X2126" s="175" t="str">
        <f t="shared" si="2540"/>
        <v>X$16</v>
      </c>
      <c r="Y2126" s="175" t="str">
        <f t="shared" si="2540"/>
        <v>Y$16</v>
      </c>
      <c r="Z2126" s="175" t="str">
        <f t="shared" si="2540"/>
        <v>Z$16</v>
      </c>
      <c r="AA2126" s="175" t="str">
        <f t="shared" si="2540"/>
        <v>AA$16</v>
      </c>
      <c r="AB2126" s="175" t="str">
        <f t="shared" si="2540"/>
        <v>AB$16</v>
      </c>
      <c r="AC2126" s="175" t="str">
        <f t="shared" si="2540"/>
        <v>AC$16</v>
      </c>
      <c r="AD2126" s="175" t="str">
        <f t="shared" si="2540"/>
        <v>AD$16</v>
      </c>
      <c r="AE2126" s="175" t="str">
        <f t="shared" si="2540"/>
        <v>AE$16</v>
      </c>
      <c r="AF2126" s="175" t="str">
        <f t="shared" si="2540"/>
        <v>AF$16</v>
      </c>
      <c r="AG2126" s="175" t="str">
        <f t="shared" si="2540"/>
        <v>AG$16</v>
      </c>
      <c r="AH2126" s="175" t="str">
        <f t="shared" si="2540"/>
        <v>AH$16</v>
      </c>
      <c r="AI2126" s="175" t="str">
        <f t="shared" si="2540"/>
        <v>AI$16</v>
      </c>
      <c r="AJ2126" s="175" t="str">
        <f t="shared" si="2540"/>
        <v>AJ$16</v>
      </c>
      <c r="AK2126" s="175" t="str">
        <f t="shared" si="2540"/>
        <v>AK$16</v>
      </c>
      <c r="AL2126" s="175" t="str">
        <f t="shared" si="2540"/>
        <v>AL$16</v>
      </c>
      <c r="AM2126" s="175" t="str">
        <f t="shared" si="2540"/>
        <v>AM$16</v>
      </c>
      <c r="AN2126" s="175" t="str">
        <f t="shared" si="2540"/>
        <v>AN$16</v>
      </c>
      <c r="AO2126" s="175" t="str">
        <f t="shared" si="2540"/>
        <v>AO$16</v>
      </c>
      <c r="AP2126" s="175" t="str">
        <f t="shared" si="2540"/>
        <v>AP$16</v>
      </c>
      <c r="AQ2126" s="175" t="str">
        <f t="shared" si="2540"/>
        <v>AQ$16</v>
      </c>
      <c r="AR2126" s="175" t="str">
        <f t="shared" si="2540"/>
        <v>AR$16</v>
      </c>
      <c r="AS2126" s="175" t="str">
        <f t="shared" si="2540"/>
        <v>AS$16</v>
      </c>
      <c r="AT2126" s="175" t="str">
        <f t="shared" si="2540"/>
        <v>AT$16</v>
      </c>
      <c r="AU2126" s="175" t="str">
        <f t="shared" si="2540"/>
        <v>AU$16</v>
      </c>
      <c r="AV2126" s="175" t="str">
        <f t="shared" si="2540"/>
        <v>AV$16</v>
      </c>
      <c r="AW2126" s="175" t="str">
        <f t="shared" si="2540"/>
        <v>AW$16</v>
      </c>
      <c r="AX2126" s="175" t="str">
        <f t="shared" si="2540"/>
        <v>AX$16</v>
      </c>
      <c r="AY2126" s="175" t="str">
        <f t="shared" ref="AY2126:CD2126" si="2541">AY2098</f>
        <v>AY$16</v>
      </c>
      <c r="AZ2126" s="175" t="str">
        <f t="shared" si="2541"/>
        <v>AZ$16</v>
      </c>
      <c r="BA2126" s="175" t="str">
        <f t="shared" si="2541"/>
        <v>BA$16</v>
      </c>
      <c r="BB2126" s="175" t="str">
        <f t="shared" si="2541"/>
        <v>BB$16</v>
      </c>
      <c r="BC2126" s="175" t="str">
        <f t="shared" si="2541"/>
        <v>BC$16</v>
      </c>
      <c r="BD2126" s="175" t="str">
        <f t="shared" si="2541"/>
        <v>BD$16</v>
      </c>
      <c r="BE2126" s="175" t="str">
        <f t="shared" si="2541"/>
        <v>BE$16</v>
      </c>
      <c r="BF2126" s="175" t="str">
        <f t="shared" si="2541"/>
        <v>BF$16</v>
      </c>
      <c r="BG2126" s="175" t="str">
        <f t="shared" si="2541"/>
        <v>BG$16</v>
      </c>
      <c r="BH2126" s="175" t="str">
        <f t="shared" si="2541"/>
        <v>BH$16</v>
      </c>
      <c r="BI2126" s="175" t="str">
        <f t="shared" si="2541"/>
        <v>BI$16</v>
      </c>
      <c r="BJ2126" s="175" t="str">
        <f t="shared" si="2541"/>
        <v>BJ$16</v>
      </c>
      <c r="BK2126" s="175" t="str">
        <f t="shared" si="2541"/>
        <v>BK$16</v>
      </c>
      <c r="BL2126" s="175" t="str">
        <f t="shared" si="2541"/>
        <v>BL$16</v>
      </c>
      <c r="BM2126" s="175" t="str">
        <f t="shared" si="2541"/>
        <v>BM$16</v>
      </c>
      <c r="BN2126" s="175" t="str">
        <f t="shared" si="2541"/>
        <v>BN$16</v>
      </c>
      <c r="BO2126" s="175" t="str">
        <f t="shared" si="2541"/>
        <v>BO$16</v>
      </c>
      <c r="BP2126" s="175" t="str">
        <f t="shared" si="2541"/>
        <v>BP$16</v>
      </c>
      <c r="BQ2126" s="175" t="str">
        <f t="shared" si="2541"/>
        <v>BQ$16</v>
      </c>
      <c r="BR2126" s="175" t="str">
        <f t="shared" si="2541"/>
        <v>BR$16</v>
      </c>
      <c r="BS2126" s="175" t="str">
        <f t="shared" si="2541"/>
        <v>BS$16</v>
      </c>
      <c r="BT2126" s="175" t="str">
        <f t="shared" si="2541"/>
        <v>BT$16</v>
      </c>
      <c r="BU2126" s="175" t="str">
        <f t="shared" si="2541"/>
        <v>BU$16</v>
      </c>
      <c r="BV2126" s="175" t="str">
        <f t="shared" si="2541"/>
        <v>BV$16</v>
      </c>
      <c r="BW2126" s="175" t="str">
        <f t="shared" si="2541"/>
        <v>BW$16</v>
      </c>
      <c r="BX2126" s="175" t="str">
        <f t="shared" si="2541"/>
        <v>BX$16</v>
      </c>
      <c r="BY2126" s="175" t="str">
        <f t="shared" si="2541"/>
        <v>BY$16</v>
      </c>
      <c r="BZ2126" s="175" t="str">
        <f t="shared" si="2541"/>
        <v>BZ$16</v>
      </c>
      <c r="CA2126" s="175" t="str">
        <f t="shared" si="2541"/>
        <v>CA$16</v>
      </c>
      <c r="CB2126" s="175" t="str">
        <f t="shared" si="2541"/>
        <v>CB$16</v>
      </c>
      <c r="CC2126" s="175" t="str">
        <f t="shared" si="2541"/>
        <v>CC$16</v>
      </c>
      <c r="CD2126" s="175" t="str">
        <f t="shared" si="2541"/>
        <v>CD$16</v>
      </c>
      <c r="CE2126" s="175" t="str">
        <f t="shared" ref="CE2126:CK2126" si="2542">CE2098</f>
        <v>CE$16</v>
      </c>
      <c r="CF2126" s="175" t="str">
        <f t="shared" si="2542"/>
        <v>CF$16</v>
      </c>
      <c r="CG2126" s="175" t="str">
        <f t="shared" si="2542"/>
        <v>CG$16</v>
      </c>
      <c r="CH2126" s="175" t="str">
        <f t="shared" si="2542"/>
        <v>CH$16</v>
      </c>
      <c r="CI2126" s="175" t="str">
        <f t="shared" si="2542"/>
        <v>CI$16</v>
      </c>
      <c r="CJ2126" s="175" t="str">
        <f t="shared" si="2542"/>
        <v>CJ$16</v>
      </c>
      <c r="CK2126" s="175" t="str">
        <f t="shared" si="2542"/>
        <v>CK$16</v>
      </c>
    </row>
    <row r="2127" spans="2:89" x14ac:dyDescent="0.35">
      <c r="B2127" s="132" t="str">
        <f>B2099</f>
        <v>Primary volume driver</v>
      </c>
      <c r="D2127" t="s">
        <v>842</v>
      </c>
      <c r="E2127" s="8" t="str">
        <f t="shared" si="2513"/>
        <v>2127 DAMORT-S</v>
      </c>
      <c r="G2127" t="s">
        <v>332</v>
      </c>
      <c r="H2127" s="12"/>
      <c r="I2127" s="60"/>
      <c r="J2127" s="60"/>
      <c r="K2127" s="15"/>
      <c r="L2127" s="15"/>
      <c r="M2127" s="15"/>
      <c r="N2127" s="15"/>
      <c r="O2127" s="15"/>
      <c r="P2127" s="15"/>
      <c r="R2127" s="15"/>
      <c r="S2127" s="175" t="str">
        <f t="shared" ref="S2127" si="2543">S2099</f>
        <v>S$17</v>
      </c>
      <c r="T2127" s="175" t="str">
        <f t="shared" ref="T2127:AX2127" si="2544">T2099</f>
        <v>T$17</v>
      </c>
      <c r="U2127" s="175" t="str">
        <f t="shared" si="2544"/>
        <v>U$17</v>
      </c>
      <c r="V2127" s="175" t="str">
        <f t="shared" si="2544"/>
        <v>V$17</v>
      </c>
      <c r="W2127" s="175" t="str">
        <f t="shared" si="2544"/>
        <v>W$17</v>
      </c>
      <c r="X2127" s="175" t="str">
        <f t="shared" si="2544"/>
        <v>X$17</v>
      </c>
      <c r="Y2127" s="175" t="str">
        <f t="shared" si="2544"/>
        <v>Y$17</v>
      </c>
      <c r="Z2127" s="175" t="str">
        <f t="shared" si="2544"/>
        <v>Z$17</v>
      </c>
      <c r="AA2127" s="175" t="str">
        <f t="shared" si="2544"/>
        <v>AA$17</v>
      </c>
      <c r="AB2127" s="175" t="str">
        <f t="shared" si="2544"/>
        <v>AB$17</v>
      </c>
      <c r="AC2127" s="175" t="str">
        <f t="shared" si="2544"/>
        <v>AC$17</v>
      </c>
      <c r="AD2127" s="175" t="str">
        <f t="shared" si="2544"/>
        <v>AD$17</v>
      </c>
      <c r="AE2127" s="175" t="str">
        <f t="shared" si="2544"/>
        <v>AE$17</v>
      </c>
      <c r="AF2127" s="175" t="str">
        <f t="shared" si="2544"/>
        <v>AF$17</v>
      </c>
      <c r="AG2127" s="175" t="str">
        <f t="shared" si="2544"/>
        <v>AG$17</v>
      </c>
      <c r="AH2127" s="175" t="str">
        <f t="shared" si="2544"/>
        <v>AH$17</v>
      </c>
      <c r="AI2127" s="175" t="str">
        <f t="shared" si="2544"/>
        <v>AI$17</v>
      </c>
      <c r="AJ2127" s="175" t="str">
        <f t="shared" si="2544"/>
        <v>AJ$17</v>
      </c>
      <c r="AK2127" s="175" t="str">
        <f t="shared" si="2544"/>
        <v>AK$17</v>
      </c>
      <c r="AL2127" s="175" t="str">
        <f t="shared" si="2544"/>
        <v>AL$17</v>
      </c>
      <c r="AM2127" s="175" t="str">
        <f t="shared" si="2544"/>
        <v>AM$17</v>
      </c>
      <c r="AN2127" s="175" t="str">
        <f t="shared" si="2544"/>
        <v>AN$17</v>
      </c>
      <c r="AO2127" s="175" t="str">
        <f t="shared" si="2544"/>
        <v>AO$17</v>
      </c>
      <c r="AP2127" s="175" t="str">
        <f t="shared" si="2544"/>
        <v>AP$17</v>
      </c>
      <c r="AQ2127" s="175" t="str">
        <f t="shared" si="2544"/>
        <v>AQ$17</v>
      </c>
      <c r="AR2127" s="175" t="str">
        <f t="shared" si="2544"/>
        <v>AR$17</v>
      </c>
      <c r="AS2127" s="175" t="str">
        <f t="shared" si="2544"/>
        <v>AS$17</v>
      </c>
      <c r="AT2127" s="175" t="str">
        <f t="shared" si="2544"/>
        <v>AT$17</v>
      </c>
      <c r="AU2127" s="175" t="str">
        <f t="shared" si="2544"/>
        <v>AU$17</v>
      </c>
      <c r="AV2127" s="175" t="str">
        <f t="shared" si="2544"/>
        <v>AV$17</v>
      </c>
      <c r="AW2127" s="175" t="str">
        <f t="shared" si="2544"/>
        <v>AW$17</v>
      </c>
      <c r="AX2127" s="175" t="str">
        <f t="shared" si="2544"/>
        <v>AX$17</v>
      </c>
      <c r="AY2127" s="175" t="str">
        <f t="shared" ref="AY2127:CD2127" si="2545">AY2099</f>
        <v>AY$17</v>
      </c>
      <c r="AZ2127" s="175" t="str">
        <f t="shared" si="2545"/>
        <v>AZ$17</v>
      </c>
      <c r="BA2127" s="175" t="str">
        <f t="shared" si="2545"/>
        <v>BA$17</v>
      </c>
      <c r="BB2127" s="175" t="str">
        <f t="shared" si="2545"/>
        <v>BB$17</v>
      </c>
      <c r="BC2127" s="175" t="str">
        <f t="shared" si="2545"/>
        <v>BC$17</v>
      </c>
      <c r="BD2127" s="175" t="str">
        <f t="shared" si="2545"/>
        <v>BD$17</v>
      </c>
      <c r="BE2127" s="175" t="str">
        <f t="shared" si="2545"/>
        <v>BE$17</v>
      </c>
      <c r="BF2127" s="175" t="str">
        <f t="shared" si="2545"/>
        <v>BF$17</v>
      </c>
      <c r="BG2127" s="175" t="str">
        <f t="shared" si="2545"/>
        <v>BG$17</v>
      </c>
      <c r="BH2127" s="175" t="str">
        <f t="shared" si="2545"/>
        <v>BH$17</v>
      </c>
      <c r="BI2127" s="175" t="str">
        <f t="shared" si="2545"/>
        <v>BI$17</v>
      </c>
      <c r="BJ2127" s="175" t="str">
        <f t="shared" si="2545"/>
        <v>BJ$17</v>
      </c>
      <c r="BK2127" s="175" t="str">
        <f t="shared" si="2545"/>
        <v>BK$17</v>
      </c>
      <c r="BL2127" s="175" t="str">
        <f t="shared" si="2545"/>
        <v>BL$17</v>
      </c>
      <c r="BM2127" s="175" t="str">
        <f t="shared" si="2545"/>
        <v>BM$17</v>
      </c>
      <c r="BN2127" s="175" t="str">
        <f t="shared" si="2545"/>
        <v>BN$17</v>
      </c>
      <c r="BO2127" s="175" t="str">
        <f t="shared" si="2545"/>
        <v>BO$17</v>
      </c>
      <c r="BP2127" s="175" t="str">
        <f t="shared" si="2545"/>
        <v>BP$17</v>
      </c>
      <c r="BQ2127" s="175" t="str">
        <f t="shared" si="2545"/>
        <v>BQ$17</v>
      </c>
      <c r="BR2127" s="175" t="str">
        <f t="shared" si="2545"/>
        <v>BR$17</v>
      </c>
      <c r="BS2127" s="175" t="str">
        <f t="shared" si="2545"/>
        <v>BS$17</v>
      </c>
      <c r="BT2127" s="175" t="str">
        <f t="shared" si="2545"/>
        <v>BT$17</v>
      </c>
      <c r="BU2127" s="175" t="str">
        <f t="shared" si="2545"/>
        <v>BU$17</v>
      </c>
      <c r="BV2127" s="175" t="str">
        <f t="shared" si="2545"/>
        <v>BV$17</v>
      </c>
      <c r="BW2127" s="175" t="str">
        <f t="shared" si="2545"/>
        <v>BW$17</v>
      </c>
      <c r="BX2127" s="175" t="str">
        <f t="shared" si="2545"/>
        <v>BX$17</v>
      </c>
      <c r="BY2127" s="175" t="str">
        <f t="shared" si="2545"/>
        <v>BY$17</v>
      </c>
      <c r="BZ2127" s="175" t="str">
        <f t="shared" si="2545"/>
        <v>BZ$17</v>
      </c>
      <c r="CA2127" s="175" t="str">
        <f t="shared" si="2545"/>
        <v>CA$17</v>
      </c>
      <c r="CB2127" s="175" t="str">
        <f t="shared" si="2545"/>
        <v>CB$17</v>
      </c>
      <c r="CC2127" s="175" t="str">
        <f t="shared" si="2545"/>
        <v>CC$17</v>
      </c>
      <c r="CD2127" s="175" t="str">
        <f t="shared" si="2545"/>
        <v>CD$17</v>
      </c>
      <c r="CE2127" s="175" t="str">
        <f t="shared" ref="CE2127:CK2127" si="2546">CE2099</f>
        <v>CE$17</v>
      </c>
      <c r="CF2127" s="175" t="str">
        <f t="shared" si="2546"/>
        <v>CF$17</v>
      </c>
      <c r="CG2127" s="175" t="str">
        <f t="shared" si="2546"/>
        <v>CG$17</v>
      </c>
      <c r="CH2127" s="175" t="str">
        <f t="shared" si="2546"/>
        <v>CH$17</v>
      </c>
      <c r="CI2127" s="175" t="str">
        <f t="shared" si="2546"/>
        <v>CI$17</v>
      </c>
      <c r="CJ2127" s="175" t="str">
        <f t="shared" si="2546"/>
        <v>CJ$17</v>
      </c>
      <c r="CK2127" s="175" t="str">
        <f t="shared" si="2546"/>
        <v>CK$17</v>
      </c>
    </row>
    <row r="2128" spans="2:89" x14ac:dyDescent="0.35">
      <c r="B2128" s="187" t="str">
        <f>B2104</f>
        <v>Simple amortizing debt:</v>
      </c>
      <c r="D2128" t="s">
        <v>842</v>
      </c>
      <c r="E2128" s="8" t="str">
        <f t="shared" si="2513"/>
        <v>2128 DAMORT-S</v>
      </c>
      <c r="G2128" t="s">
        <v>332</v>
      </c>
      <c r="H2128" s="12"/>
      <c r="I2128" s="60"/>
      <c r="J2128" s="60"/>
      <c r="K2128" s="15"/>
      <c r="L2128" s="15"/>
      <c r="M2128" s="15"/>
      <c r="N2128" s="15"/>
      <c r="O2128" s="15"/>
      <c r="P2128" s="15"/>
      <c r="R2128" s="15"/>
      <c r="S2128" s="175">
        <f t="shared" ref="S2128" si="2547">S2100</f>
        <v>0</v>
      </c>
      <c r="T2128" s="175">
        <f t="shared" ref="T2128:AX2128" si="2548">T2100</f>
        <v>0</v>
      </c>
      <c r="U2128" s="175">
        <f t="shared" si="2548"/>
        <v>0</v>
      </c>
      <c r="V2128" s="175">
        <f t="shared" si="2548"/>
        <v>0</v>
      </c>
      <c r="W2128" s="175">
        <f t="shared" si="2548"/>
        <v>0</v>
      </c>
      <c r="X2128" s="175">
        <f t="shared" si="2548"/>
        <v>0</v>
      </c>
      <c r="Y2128" s="175">
        <f t="shared" si="2548"/>
        <v>0</v>
      </c>
      <c r="Z2128" s="175">
        <f t="shared" si="2548"/>
        <v>0</v>
      </c>
      <c r="AA2128" s="175">
        <f t="shared" si="2548"/>
        <v>0</v>
      </c>
      <c r="AB2128" s="175">
        <f t="shared" si="2548"/>
        <v>0</v>
      </c>
      <c r="AC2128" s="175">
        <f t="shared" si="2548"/>
        <v>0</v>
      </c>
      <c r="AD2128" s="175">
        <f t="shared" si="2548"/>
        <v>0</v>
      </c>
      <c r="AE2128" s="175">
        <f t="shared" si="2548"/>
        <v>0</v>
      </c>
      <c r="AF2128" s="175">
        <f t="shared" si="2548"/>
        <v>0</v>
      </c>
      <c r="AG2128" s="175">
        <f t="shared" si="2548"/>
        <v>0</v>
      </c>
      <c r="AH2128" s="175">
        <f t="shared" si="2548"/>
        <v>0</v>
      </c>
      <c r="AI2128" s="175">
        <f t="shared" si="2548"/>
        <v>0</v>
      </c>
      <c r="AJ2128" s="175">
        <f t="shared" si="2548"/>
        <v>0</v>
      </c>
      <c r="AK2128" s="175">
        <f t="shared" si="2548"/>
        <v>0</v>
      </c>
      <c r="AL2128" s="175">
        <f t="shared" si="2548"/>
        <v>0</v>
      </c>
      <c r="AM2128" s="175">
        <f t="shared" si="2548"/>
        <v>0</v>
      </c>
      <c r="AN2128" s="175">
        <f t="shared" si="2548"/>
        <v>0</v>
      </c>
      <c r="AO2128" s="175">
        <f t="shared" si="2548"/>
        <v>0</v>
      </c>
      <c r="AP2128" s="175">
        <f t="shared" si="2548"/>
        <v>0</v>
      </c>
      <c r="AQ2128" s="175">
        <f t="shared" si="2548"/>
        <v>0</v>
      </c>
      <c r="AR2128" s="175">
        <f t="shared" si="2548"/>
        <v>0</v>
      </c>
      <c r="AS2128" s="175">
        <f t="shared" si="2548"/>
        <v>0</v>
      </c>
      <c r="AT2128" s="175">
        <f t="shared" si="2548"/>
        <v>0</v>
      </c>
      <c r="AU2128" s="175">
        <f t="shared" si="2548"/>
        <v>0</v>
      </c>
      <c r="AV2128" s="175">
        <f t="shared" si="2548"/>
        <v>0</v>
      </c>
      <c r="AW2128" s="175">
        <f t="shared" si="2548"/>
        <v>0</v>
      </c>
      <c r="AX2128" s="175">
        <f t="shared" si="2548"/>
        <v>0</v>
      </c>
      <c r="AY2128" s="175">
        <f t="shared" ref="AY2128:CD2128" si="2549">AY2100</f>
        <v>0</v>
      </c>
      <c r="AZ2128" s="175">
        <f t="shared" si="2549"/>
        <v>0</v>
      </c>
      <c r="BA2128" s="175">
        <f t="shared" si="2549"/>
        <v>0</v>
      </c>
      <c r="BB2128" s="175">
        <f t="shared" si="2549"/>
        <v>0</v>
      </c>
      <c r="BC2128" s="175">
        <f t="shared" si="2549"/>
        <v>0</v>
      </c>
      <c r="BD2128" s="175">
        <f t="shared" si="2549"/>
        <v>0</v>
      </c>
      <c r="BE2128" s="175">
        <f t="shared" si="2549"/>
        <v>0</v>
      </c>
      <c r="BF2128" s="175">
        <f t="shared" si="2549"/>
        <v>0</v>
      </c>
      <c r="BG2128" s="175">
        <f t="shared" si="2549"/>
        <v>0</v>
      </c>
      <c r="BH2128" s="175">
        <f t="shared" si="2549"/>
        <v>0</v>
      </c>
      <c r="BI2128" s="175">
        <f t="shared" si="2549"/>
        <v>0</v>
      </c>
      <c r="BJ2128" s="175">
        <f t="shared" si="2549"/>
        <v>0</v>
      </c>
      <c r="BK2128" s="175">
        <f t="shared" si="2549"/>
        <v>0</v>
      </c>
      <c r="BL2128" s="175">
        <f t="shared" si="2549"/>
        <v>0</v>
      </c>
      <c r="BM2128" s="175">
        <f t="shared" si="2549"/>
        <v>0</v>
      </c>
      <c r="BN2128" s="175">
        <f t="shared" si="2549"/>
        <v>0</v>
      </c>
      <c r="BO2128" s="175">
        <f t="shared" si="2549"/>
        <v>0</v>
      </c>
      <c r="BP2128" s="175">
        <f t="shared" si="2549"/>
        <v>0</v>
      </c>
      <c r="BQ2128" s="175">
        <f t="shared" si="2549"/>
        <v>0</v>
      </c>
      <c r="BR2128" s="175">
        <f t="shared" si="2549"/>
        <v>0</v>
      </c>
      <c r="BS2128" s="175">
        <f t="shared" si="2549"/>
        <v>0</v>
      </c>
      <c r="BT2128" s="175">
        <f t="shared" si="2549"/>
        <v>0</v>
      </c>
      <c r="BU2128" s="175">
        <f t="shared" si="2549"/>
        <v>0</v>
      </c>
      <c r="BV2128" s="175">
        <f t="shared" si="2549"/>
        <v>0</v>
      </c>
      <c r="BW2128" s="175">
        <f t="shared" si="2549"/>
        <v>0</v>
      </c>
      <c r="BX2128" s="175">
        <f t="shared" si="2549"/>
        <v>0</v>
      </c>
      <c r="BY2128" s="175">
        <f t="shared" si="2549"/>
        <v>0</v>
      </c>
      <c r="BZ2128" s="175">
        <f t="shared" si="2549"/>
        <v>0</v>
      </c>
      <c r="CA2128" s="175">
        <f t="shared" si="2549"/>
        <v>0</v>
      </c>
      <c r="CB2128" s="175">
        <f t="shared" si="2549"/>
        <v>0</v>
      </c>
      <c r="CC2128" s="175">
        <f t="shared" si="2549"/>
        <v>0</v>
      </c>
      <c r="CD2128" s="175">
        <f t="shared" si="2549"/>
        <v>0</v>
      </c>
      <c r="CE2128" s="175">
        <f t="shared" ref="CE2128:CK2128" si="2550">CE2100</f>
        <v>0</v>
      </c>
      <c r="CF2128" s="175">
        <f t="shared" si="2550"/>
        <v>0</v>
      </c>
      <c r="CG2128" s="175">
        <f t="shared" si="2550"/>
        <v>0</v>
      </c>
      <c r="CH2128" s="175">
        <f t="shared" si="2550"/>
        <v>0</v>
      </c>
      <c r="CI2128" s="175">
        <f t="shared" si="2550"/>
        <v>0</v>
      </c>
      <c r="CJ2128" s="175">
        <f t="shared" si="2550"/>
        <v>0</v>
      </c>
      <c r="CK2128" s="175">
        <f t="shared" si="2550"/>
        <v>0</v>
      </c>
    </row>
    <row r="2129" spans="2:89" x14ac:dyDescent="0.35">
      <c r="B2129" s="235" t="str">
        <f>IFERROR(SUBSTITUTE(TRIM(MID(B2104,SEARCH("-",B2104)+1,LEN(B2104))),":",""),"no unit")</f>
        <v>no unit</v>
      </c>
      <c r="D2129" t="s">
        <v>842</v>
      </c>
      <c r="E2129" s="8" t="str">
        <f t="shared" si="2513"/>
        <v>2129 DAMORT-S</v>
      </c>
      <c r="G2129" t="s">
        <v>332</v>
      </c>
      <c r="H2129" s="12"/>
      <c r="I2129" s="60"/>
      <c r="J2129" s="60"/>
      <c r="K2129" s="15"/>
      <c r="L2129" s="15"/>
      <c r="M2129" s="15"/>
      <c r="N2129" s="15"/>
      <c r="O2129" s="15"/>
      <c r="P2129" s="15"/>
      <c r="R2129" s="15"/>
      <c r="S2129" s="175"/>
      <c r="T2129" s="175"/>
      <c r="U2129" s="175"/>
      <c r="V2129" s="175"/>
      <c r="W2129" s="175"/>
      <c r="X2129" s="175"/>
      <c r="Y2129" s="175"/>
      <c r="Z2129" s="175"/>
      <c r="AA2129" s="175"/>
      <c r="AB2129" s="175"/>
      <c r="AC2129" s="175"/>
      <c r="AD2129" s="175"/>
      <c r="AE2129" s="175"/>
      <c r="AF2129" s="175"/>
      <c r="AG2129" s="175"/>
      <c r="AH2129" s="175"/>
      <c r="AI2129" s="175"/>
      <c r="AJ2129" s="175"/>
      <c r="AK2129" s="175"/>
      <c r="AL2129" s="175"/>
      <c r="AM2129" s="175"/>
      <c r="AN2129" s="175"/>
      <c r="AO2129" s="175"/>
      <c r="AP2129" s="175"/>
      <c r="AQ2129" s="175"/>
      <c r="AR2129" s="175"/>
      <c r="AS2129" s="175"/>
      <c r="AT2129" s="175"/>
      <c r="AU2129" s="175"/>
      <c r="AV2129" s="175"/>
      <c r="AW2129" s="175"/>
      <c r="AX2129" s="175"/>
      <c r="AY2129" s="175"/>
      <c r="AZ2129" s="175"/>
      <c r="BA2129" s="175"/>
      <c r="BB2129" s="175"/>
      <c r="BC2129" s="175"/>
      <c r="BD2129" s="175"/>
      <c r="BE2129" s="175"/>
      <c r="BF2129" s="175"/>
      <c r="BG2129" s="175"/>
      <c r="BH2129" s="175"/>
      <c r="BI2129" s="175"/>
      <c r="BJ2129" s="175"/>
      <c r="BK2129" s="175"/>
      <c r="BL2129" s="175"/>
      <c r="BM2129" s="175"/>
      <c r="BN2129" s="175"/>
      <c r="BO2129" s="175"/>
      <c r="BP2129" s="175"/>
      <c r="BQ2129" s="175"/>
      <c r="BR2129" s="175"/>
      <c r="BS2129" s="175"/>
      <c r="BT2129" s="175"/>
      <c r="BU2129" s="175"/>
      <c r="BV2129" s="175"/>
      <c r="BW2129" s="175"/>
      <c r="BX2129" s="175"/>
      <c r="BY2129" s="175"/>
      <c r="BZ2129" s="175"/>
      <c r="CA2129" s="175"/>
      <c r="CB2129" s="175"/>
      <c r="CC2129" s="175"/>
      <c r="CD2129" s="175"/>
      <c r="CE2129" s="175"/>
      <c r="CF2129" s="175"/>
      <c r="CG2129" s="175"/>
      <c r="CH2129" s="175"/>
      <c r="CI2129" s="175"/>
      <c r="CJ2129" s="175"/>
      <c r="CK2129" s="175"/>
    </row>
    <row r="2130" spans="2:89" x14ac:dyDescent="0.35">
      <c r="B2130" s="187" t="str">
        <f>B2102</f>
        <v>Secondary revenue driver</v>
      </c>
      <c r="D2130" t="s">
        <v>842</v>
      </c>
      <c r="E2130" s="8" t="str">
        <f t="shared" si="2513"/>
        <v>2130 DAMORT-S</v>
      </c>
      <c r="G2130" t="s">
        <v>332</v>
      </c>
      <c r="H2130" s="90"/>
      <c r="I2130" s="209"/>
      <c r="J2130" s="209"/>
      <c r="K2130" s="210"/>
      <c r="L2130" s="210"/>
      <c r="M2130" s="210"/>
      <c r="N2130" s="210"/>
      <c r="O2130" s="210"/>
      <c r="P2130" s="210"/>
      <c r="R2130" s="210"/>
      <c r="S2130" s="4" t="str">
        <f t="shared" ref="S2130" si="2551">ADDRESS(ROW(S2116),COLUMN(S2116),2)</f>
        <v>S$2116</v>
      </c>
      <c r="T2130" s="4" t="str">
        <f t="shared" ref="T2130:CD2130" si="2552">ADDRESS(ROW(T2116),COLUMN(T2116),2)</f>
        <v>T$2116</v>
      </c>
      <c r="U2130" s="4" t="str">
        <f t="shared" si="2552"/>
        <v>U$2116</v>
      </c>
      <c r="V2130" s="4" t="str">
        <f t="shared" si="2552"/>
        <v>V$2116</v>
      </c>
      <c r="W2130" s="4" t="str">
        <f t="shared" si="2552"/>
        <v>W$2116</v>
      </c>
      <c r="X2130" s="4" t="str">
        <f t="shared" si="2552"/>
        <v>X$2116</v>
      </c>
      <c r="Y2130" s="4" t="str">
        <f t="shared" si="2552"/>
        <v>Y$2116</v>
      </c>
      <c r="Z2130" s="4" t="str">
        <f t="shared" si="2552"/>
        <v>Z$2116</v>
      </c>
      <c r="AA2130" s="4" t="str">
        <f t="shared" si="2552"/>
        <v>AA$2116</v>
      </c>
      <c r="AB2130" s="4" t="str">
        <f t="shared" si="2552"/>
        <v>AB$2116</v>
      </c>
      <c r="AC2130" s="4" t="str">
        <f t="shared" si="2552"/>
        <v>AC$2116</v>
      </c>
      <c r="AD2130" s="4" t="str">
        <f t="shared" si="2552"/>
        <v>AD$2116</v>
      </c>
      <c r="AE2130" s="4" t="str">
        <f t="shared" si="2552"/>
        <v>AE$2116</v>
      </c>
      <c r="AF2130" s="4" t="str">
        <f t="shared" si="2552"/>
        <v>AF$2116</v>
      </c>
      <c r="AG2130" s="4" t="str">
        <f t="shared" si="2552"/>
        <v>AG$2116</v>
      </c>
      <c r="AH2130" s="4" t="str">
        <f t="shared" si="2552"/>
        <v>AH$2116</v>
      </c>
      <c r="AI2130" s="4" t="str">
        <f t="shared" si="2552"/>
        <v>AI$2116</v>
      </c>
      <c r="AJ2130" s="4" t="str">
        <f t="shared" si="2552"/>
        <v>AJ$2116</v>
      </c>
      <c r="AK2130" s="4" t="str">
        <f t="shared" si="2552"/>
        <v>AK$2116</v>
      </c>
      <c r="AL2130" s="4" t="str">
        <f t="shared" si="2552"/>
        <v>AL$2116</v>
      </c>
      <c r="AM2130" s="4" t="str">
        <f t="shared" si="2552"/>
        <v>AM$2116</v>
      </c>
      <c r="AN2130" s="4" t="str">
        <f t="shared" si="2552"/>
        <v>AN$2116</v>
      </c>
      <c r="AO2130" s="4" t="str">
        <f t="shared" si="2552"/>
        <v>AO$2116</v>
      </c>
      <c r="AP2130" s="4" t="str">
        <f t="shared" si="2552"/>
        <v>AP$2116</v>
      </c>
      <c r="AQ2130" s="4" t="str">
        <f t="shared" si="2552"/>
        <v>AQ$2116</v>
      </c>
      <c r="AR2130" s="4" t="str">
        <f t="shared" si="2552"/>
        <v>AR$2116</v>
      </c>
      <c r="AS2130" s="4" t="str">
        <f t="shared" si="2552"/>
        <v>AS$2116</v>
      </c>
      <c r="AT2130" s="4" t="str">
        <f t="shared" si="2552"/>
        <v>AT$2116</v>
      </c>
      <c r="AU2130" s="4" t="str">
        <f t="shared" si="2552"/>
        <v>AU$2116</v>
      </c>
      <c r="AV2130" s="4" t="str">
        <f t="shared" si="2552"/>
        <v>AV$2116</v>
      </c>
      <c r="AW2130" s="4" t="str">
        <f t="shared" si="2552"/>
        <v>AW$2116</v>
      </c>
      <c r="AX2130" s="4" t="str">
        <f t="shared" si="2552"/>
        <v>AX$2116</v>
      </c>
      <c r="AY2130" s="4" t="str">
        <f t="shared" si="2552"/>
        <v>AY$2116</v>
      </c>
      <c r="AZ2130" s="4" t="str">
        <f t="shared" si="2552"/>
        <v>AZ$2116</v>
      </c>
      <c r="BA2130" s="4" t="str">
        <f t="shared" si="2552"/>
        <v>BA$2116</v>
      </c>
      <c r="BB2130" s="4" t="str">
        <f t="shared" si="2552"/>
        <v>BB$2116</v>
      </c>
      <c r="BC2130" s="4" t="str">
        <f t="shared" si="2552"/>
        <v>BC$2116</v>
      </c>
      <c r="BD2130" s="4" t="str">
        <f t="shared" si="2552"/>
        <v>BD$2116</v>
      </c>
      <c r="BE2130" s="4" t="str">
        <f t="shared" si="2552"/>
        <v>BE$2116</v>
      </c>
      <c r="BF2130" s="4" t="str">
        <f t="shared" si="2552"/>
        <v>BF$2116</v>
      </c>
      <c r="BG2130" s="4" t="str">
        <f t="shared" si="2552"/>
        <v>BG$2116</v>
      </c>
      <c r="BH2130" s="4" t="str">
        <f t="shared" si="2552"/>
        <v>BH$2116</v>
      </c>
      <c r="BI2130" s="4" t="str">
        <f t="shared" si="2552"/>
        <v>BI$2116</v>
      </c>
      <c r="BJ2130" s="4" t="str">
        <f t="shared" si="2552"/>
        <v>BJ$2116</v>
      </c>
      <c r="BK2130" s="4" t="str">
        <f t="shared" si="2552"/>
        <v>BK$2116</v>
      </c>
      <c r="BL2130" s="4" t="str">
        <f t="shared" si="2552"/>
        <v>BL$2116</v>
      </c>
      <c r="BM2130" s="4" t="str">
        <f t="shared" si="2552"/>
        <v>BM$2116</v>
      </c>
      <c r="BN2130" s="4" t="str">
        <f t="shared" si="2552"/>
        <v>BN$2116</v>
      </c>
      <c r="BO2130" s="4" t="str">
        <f t="shared" si="2552"/>
        <v>BO$2116</v>
      </c>
      <c r="BP2130" s="4" t="str">
        <f t="shared" si="2552"/>
        <v>BP$2116</v>
      </c>
      <c r="BQ2130" s="4" t="str">
        <f t="shared" si="2552"/>
        <v>BQ$2116</v>
      </c>
      <c r="BR2130" s="4" t="str">
        <f t="shared" si="2552"/>
        <v>BR$2116</v>
      </c>
      <c r="BS2130" s="4" t="str">
        <f t="shared" si="2552"/>
        <v>BS$2116</v>
      </c>
      <c r="BT2130" s="4" t="str">
        <f t="shared" si="2552"/>
        <v>BT$2116</v>
      </c>
      <c r="BU2130" s="4" t="str">
        <f t="shared" si="2552"/>
        <v>BU$2116</v>
      </c>
      <c r="BV2130" s="4" t="str">
        <f t="shared" si="2552"/>
        <v>BV$2116</v>
      </c>
      <c r="BW2130" s="4" t="str">
        <f t="shared" si="2552"/>
        <v>BW$2116</v>
      </c>
      <c r="BX2130" s="4" t="str">
        <f t="shared" si="2552"/>
        <v>BX$2116</v>
      </c>
      <c r="BY2130" s="4" t="str">
        <f t="shared" si="2552"/>
        <v>BY$2116</v>
      </c>
      <c r="BZ2130" s="4" t="str">
        <f t="shared" si="2552"/>
        <v>BZ$2116</v>
      </c>
      <c r="CA2130" s="4" t="str">
        <f t="shared" si="2552"/>
        <v>CA$2116</v>
      </c>
      <c r="CB2130" s="4" t="str">
        <f t="shared" si="2552"/>
        <v>CB$2116</v>
      </c>
      <c r="CC2130" s="4" t="str">
        <f t="shared" si="2552"/>
        <v>CC$2116</v>
      </c>
      <c r="CD2130" s="4" t="str">
        <f t="shared" si="2552"/>
        <v>CD$2116</v>
      </c>
      <c r="CE2130" s="4" t="str">
        <f t="shared" ref="CE2130:CK2130" si="2553">ADDRESS(ROW(CE2116),COLUMN(CE2116),2)</f>
        <v>CE$2116</v>
      </c>
      <c r="CF2130" s="4" t="str">
        <f t="shared" si="2553"/>
        <v>CF$2116</v>
      </c>
      <c r="CG2130" s="4" t="str">
        <f t="shared" si="2553"/>
        <v>CG$2116</v>
      </c>
      <c r="CH2130" s="4" t="str">
        <f t="shared" si="2553"/>
        <v>CH$2116</v>
      </c>
      <c r="CI2130" s="4" t="str">
        <f t="shared" si="2553"/>
        <v>CI$2116</v>
      </c>
      <c r="CJ2130" s="4" t="str">
        <f t="shared" si="2553"/>
        <v>CJ$2116</v>
      </c>
      <c r="CK2130" s="4" t="str">
        <f t="shared" si="2553"/>
        <v>CK$2116</v>
      </c>
    </row>
    <row r="2131" spans="2:89" x14ac:dyDescent="0.35">
      <c r="B2131" s="132" t="str">
        <f>B2103</f>
        <v>Secondary volume driver</v>
      </c>
      <c r="D2131" t="s">
        <v>842</v>
      </c>
      <c r="E2131" s="8" t="str">
        <f t="shared" si="2513"/>
        <v>2131 DAMORT-S</v>
      </c>
      <c r="G2131" t="s">
        <v>332</v>
      </c>
      <c r="H2131" s="12"/>
      <c r="I2131" s="60"/>
      <c r="J2131" s="60"/>
      <c r="K2131" s="15"/>
      <c r="L2131" s="15"/>
      <c r="M2131" s="15"/>
      <c r="N2131" s="15"/>
      <c r="O2131" s="15"/>
      <c r="P2131" s="15"/>
      <c r="R2131" s="15"/>
      <c r="S2131" s="175" t="str">
        <f t="shared" ref="S2131" si="2554">S2103</f>
        <v>S$19</v>
      </c>
      <c r="T2131" s="175" t="str">
        <f t="shared" ref="T2131:AX2131" si="2555">T2103</f>
        <v>T$19</v>
      </c>
      <c r="U2131" s="175" t="str">
        <f t="shared" si="2555"/>
        <v>U$19</v>
      </c>
      <c r="V2131" s="175" t="str">
        <f t="shared" si="2555"/>
        <v>V$19</v>
      </c>
      <c r="W2131" s="175" t="str">
        <f t="shared" si="2555"/>
        <v>W$19</v>
      </c>
      <c r="X2131" s="175" t="str">
        <f t="shared" si="2555"/>
        <v>X$19</v>
      </c>
      <c r="Y2131" s="175" t="str">
        <f t="shared" si="2555"/>
        <v>Y$19</v>
      </c>
      <c r="Z2131" s="175" t="str">
        <f t="shared" si="2555"/>
        <v>Z$19</v>
      </c>
      <c r="AA2131" s="175" t="str">
        <f t="shared" si="2555"/>
        <v>AA$19</v>
      </c>
      <c r="AB2131" s="175" t="str">
        <f t="shared" si="2555"/>
        <v>AB$19</v>
      </c>
      <c r="AC2131" s="175" t="str">
        <f t="shared" si="2555"/>
        <v>AC$19</v>
      </c>
      <c r="AD2131" s="175" t="str">
        <f t="shared" si="2555"/>
        <v>AD$19</v>
      </c>
      <c r="AE2131" s="175" t="str">
        <f t="shared" si="2555"/>
        <v>AE$19</v>
      </c>
      <c r="AF2131" s="175" t="str">
        <f t="shared" si="2555"/>
        <v>AF$19</v>
      </c>
      <c r="AG2131" s="175" t="str">
        <f t="shared" si="2555"/>
        <v>AG$19</v>
      </c>
      <c r="AH2131" s="175" t="str">
        <f t="shared" si="2555"/>
        <v>AH$19</v>
      </c>
      <c r="AI2131" s="175" t="str">
        <f t="shared" si="2555"/>
        <v>AI$19</v>
      </c>
      <c r="AJ2131" s="175" t="str">
        <f t="shared" si="2555"/>
        <v>AJ$19</v>
      </c>
      <c r="AK2131" s="175" t="str">
        <f t="shared" si="2555"/>
        <v>AK$19</v>
      </c>
      <c r="AL2131" s="175" t="str">
        <f t="shared" si="2555"/>
        <v>AL$19</v>
      </c>
      <c r="AM2131" s="175" t="str">
        <f t="shared" si="2555"/>
        <v>AM$19</v>
      </c>
      <c r="AN2131" s="175" t="str">
        <f t="shared" si="2555"/>
        <v>AN$19</v>
      </c>
      <c r="AO2131" s="175" t="str">
        <f t="shared" si="2555"/>
        <v>AO$19</v>
      </c>
      <c r="AP2131" s="175" t="str">
        <f t="shared" si="2555"/>
        <v>AP$19</v>
      </c>
      <c r="AQ2131" s="175" t="str">
        <f t="shared" si="2555"/>
        <v>AQ$19</v>
      </c>
      <c r="AR2131" s="175" t="str">
        <f t="shared" si="2555"/>
        <v>AR$19</v>
      </c>
      <c r="AS2131" s="175" t="str">
        <f t="shared" si="2555"/>
        <v>AS$19</v>
      </c>
      <c r="AT2131" s="175" t="str">
        <f t="shared" si="2555"/>
        <v>AT$19</v>
      </c>
      <c r="AU2131" s="175" t="str">
        <f t="shared" si="2555"/>
        <v>AU$19</v>
      </c>
      <c r="AV2131" s="175" t="str">
        <f t="shared" si="2555"/>
        <v>AV$19</v>
      </c>
      <c r="AW2131" s="175" t="str">
        <f t="shared" si="2555"/>
        <v>AW$19</v>
      </c>
      <c r="AX2131" s="175" t="str">
        <f t="shared" si="2555"/>
        <v>AX$19</v>
      </c>
      <c r="AY2131" s="175" t="str">
        <f t="shared" ref="AY2131:CD2131" si="2556">AY2103</f>
        <v>AY$19</v>
      </c>
      <c r="AZ2131" s="175" t="str">
        <f t="shared" si="2556"/>
        <v>AZ$19</v>
      </c>
      <c r="BA2131" s="175" t="str">
        <f t="shared" si="2556"/>
        <v>BA$19</v>
      </c>
      <c r="BB2131" s="175" t="str">
        <f t="shared" si="2556"/>
        <v>BB$19</v>
      </c>
      <c r="BC2131" s="175" t="str">
        <f t="shared" si="2556"/>
        <v>BC$19</v>
      </c>
      <c r="BD2131" s="175" t="str">
        <f t="shared" si="2556"/>
        <v>BD$19</v>
      </c>
      <c r="BE2131" s="175" t="str">
        <f t="shared" si="2556"/>
        <v>BE$19</v>
      </c>
      <c r="BF2131" s="175" t="str">
        <f t="shared" si="2556"/>
        <v>BF$19</v>
      </c>
      <c r="BG2131" s="175" t="str">
        <f t="shared" si="2556"/>
        <v>BG$19</v>
      </c>
      <c r="BH2131" s="175" t="str">
        <f t="shared" si="2556"/>
        <v>BH$19</v>
      </c>
      <c r="BI2131" s="175" t="str">
        <f t="shared" si="2556"/>
        <v>BI$19</v>
      </c>
      <c r="BJ2131" s="175" t="str">
        <f t="shared" si="2556"/>
        <v>BJ$19</v>
      </c>
      <c r="BK2131" s="175" t="str">
        <f t="shared" si="2556"/>
        <v>BK$19</v>
      </c>
      <c r="BL2131" s="175" t="str">
        <f t="shared" si="2556"/>
        <v>BL$19</v>
      </c>
      <c r="BM2131" s="175" t="str">
        <f t="shared" si="2556"/>
        <v>BM$19</v>
      </c>
      <c r="BN2131" s="175" t="str">
        <f t="shared" si="2556"/>
        <v>BN$19</v>
      </c>
      <c r="BO2131" s="175" t="str">
        <f t="shared" si="2556"/>
        <v>BO$19</v>
      </c>
      <c r="BP2131" s="175" t="str">
        <f t="shared" si="2556"/>
        <v>BP$19</v>
      </c>
      <c r="BQ2131" s="175" t="str">
        <f t="shared" si="2556"/>
        <v>BQ$19</v>
      </c>
      <c r="BR2131" s="175" t="str">
        <f t="shared" si="2556"/>
        <v>BR$19</v>
      </c>
      <c r="BS2131" s="175" t="str">
        <f t="shared" si="2556"/>
        <v>BS$19</v>
      </c>
      <c r="BT2131" s="175" t="str">
        <f t="shared" si="2556"/>
        <v>BT$19</v>
      </c>
      <c r="BU2131" s="175" t="str">
        <f t="shared" si="2556"/>
        <v>BU$19</v>
      </c>
      <c r="BV2131" s="175" t="str">
        <f t="shared" si="2556"/>
        <v>BV$19</v>
      </c>
      <c r="BW2131" s="175" t="str">
        <f t="shared" si="2556"/>
        <v>BW$19</v>
      </c>
      <c r="BX2131" s="175" t="str">
        <f t="shared" si="2556"/>
        <v>BX$19</v>
      </c>
      <c r="BY2131" s="175" t="str">
        <f t="shared" si="2556"/>
        <v>BY$19</v>
      </c>
      <c r="BZ2131" s="175" t="str">
        <f t="shared" si="2556"/>
        <v>BZ$19</v>
      </c>
      <c r="CA2131" s="175" t="str">
        <f t="shared" si="2556"/>
        <v>CA$19</v>
      </c>
      <c r="CB2131" s="175" t="str">
        <f t="shared" si="2556"/>
        <v>CB$19</v>
      </c>
      <c r="CC2131" s="175" t="str">
        <f t="shared" si="2556"/>
        <v>CC$19</v>
      </c>
      <c r="CD2131" s="175" t="str">
        <f t="shared" si="2556"/>
        <v>CD$19</v>
      </c>
      <c r="CE2131" s="175" t="str">
        <f t="shared" ref="CE2131:CK2131" si="2557">CE2103</f>
        <v>CE$19</v>
      </c>
      <c r="CF2131" s="175" t="str">
        <f t="shared" si="2557"/>
        <v>CF$19</v>
      </c>
      <c r="CG2131" s="175" t="str">
        <f t="shared" si="2557"/>
        <v>CG$19</v>
      </c>
      <c r="CH2131" s="175" t="str">
        <f t="shared" si="2557"/>
        <v>CH$19</v>
      </c>
      <c r="CI2131" s="175" t="str">
        <f t="shared" si="2557"/>
        <v>CI$19</v>
      </c>
      <c r="CJ2131" s="175" t="str">
        <f t="shared" si="2557"/>
        <v>CJ$19</v>
      </c>
      <c r="CK2131" s="175" t="str">
        <f t="shared" si="2557"/>
        <v>CK$19</v>
      </c>
    </row>
    <row r="2133" spans="2:89" s="160" customFormat="1" x14ac:dyDescent="0.35">
      <c r="B2133" s="202" t="s">
        <v>537</v>
      </c>
      <c r="C2133" s="27" t="s">
        <v>537</v>
      </c>
      <c r="D2133" s="27" t="s">
        <v>537</v>
      </c>
      <c r="E2133" s="27" t="s">
        <v>537</v>
      </c>
      <c r="F2133" s="27" t="s">
        <v>537</v>
      </c>
      <c r="G2133" s="27" t="s">
        <v>537</v>
      </c>
      <c r="H2133" s="202" t="s">
        <v>537</v>
      </c>
      <c r="I2133" s="202" t="s">
        <v>537</v>
      </c>
      <c r="J2133" s="202"/>
      <c r="K2133" s="202" t="s">
        <v>537</v>
      </c>
      <c r="L2133" s="202" t="s">
        <v>537</v>
      </c>
      <c r="M2133" s="202" t="s">
        <v>537</v>
      </c>
      <c r="N2133" s="202" t="s">
        <v>537</v>
      </c>
      <c r="O2133" s="202" t="s">
        <v>537</v>
      </c>
      <c r="P2133" s="202" t="s">
        <v>537</v>
      </c>
      <c r="Q2133"/>
      <c r="R2133" s="200"/>
      <c r="S2133" s="200"/>
      <c r="T2133" s="200"/>
      <c r="U2133" s="200"/>
      <c r="V2133" s="200"/>
      <c r="W2133" s="200"/>
      <c r="X2133" s="200"/>
      <c r="Y2133" s="200"/>
      <c r="Z2133" s="200"/>
      <c r="AA2133" s="200"/>
      <c r="AB2133" s="200"/>
      <c r="AC2133" s="200"/>
      <c r="AD2133" s="200"/>
      <c r="AE2133" s="200"/>
      <c r="AF2133" s="200"/>
      <c r="AG2133" s="200"/>
      <c r="AH2133" s="200"/>
      <c r="AI2133" s="200"/>
      <c r="AJ2133" s="200"/>
      <c r="AK2133" s="200"/>
      <c r="AL2133" s="200"/>
      <c r="AM2133" s="200"/>
      <c r="AN2133" s="200"/>
      <c r="AO2133" s="200"/>
      <c r="AP2133" s="200"/>
      <c r="AQ2133" s="200"/>
      <c r="AR2133" s="200"/>
      <c r="AS2133" s="200"/>
      <c r="AT2133" s="200"/>
      <c r="AU2133" s="200"/>
      <c r="AV2133" s="200"/>
      <c r="AW2133" s="200"/>
      <c r="AX2133" s="200"/>
      <c r="AY2133" s="200"/>
      <c r="AZ2133" s="200"/>
      <c r="BA2133" s="200"/>
      <c r="BB2133" s="200"/>
      <c r="BC2133" s="200"/>
      <c r="BD2133" s="200"/>
      <c r="BE2133" s="200"/>
      <c r="BF2133" s="200"/>
      <c r="BG2133" s="200"/>
      <c r="BH2133" s="200"/>
      <c r="BI2133" s="200"/>
      <c r="BJ2133" s="200"/>
      <c r="BK2133" s="200"/>
      <c r="BL2133" s="200"/>
      <c r="BM2133" s="200"/>
      <c r="BN2133" s="200"/>
      <c r="BO2133" s="200"/>
      <c r="BP2133" s="200"/>
      <c r="BQ2133" s="200"/>
      <c r="BR2133" s="200"/>
      <c r="BS2133" s="200"/>
      <c r="BT2133" s="200"/>
      <c r="BU2133" s="200"/>
      <c r="BV2133" s="200"/>
      <c r="BW2133" s="200"/>
      <c r="BX2133" s="200"/>
      <c r="BY2133" s="200"/>
      <c r="BZ2133" s="200"/>
      <c r="CA2133" s="200"/>
      <c r="CB2133" s="200"/>
      <c r="CC2133" s="200"/>
      <c r="CD2133" s="200"/>
      <c r="CE2133" s="200"/>
      <c r="CF2133" s="200"/>
      <c r="CG2133" s="200"/>
      <c r="CH2133" s="200"/>
      <c r="CI2133" s="200"/>
      <c r="CJ2133" s="200"/>
      <c r="CK2133" s="200"/>
    </row>
    <row r="2134" spans="2:89" x14ac:dyDescent="0.35">
      <c r="B2134" s="171" t="s">
        <v>490</v>
      </c>
      <c r="E2134" s="8"/>
      <c r="H2134" s="170"/>
      <c r="I2134" s="172"/>
      <c r="J2134" s="172"/>
      <c r="K2134" s="193"/>
      <c r="L2134" s="193"/>
      <c r="M2134" s="193"/>
      <c r="N2134" s="193"/>
      <c r="O2134" s="193"/>
      <c r="P2134" s="193"/>
      <c r="R2134" s="194"/>
      <c r="S2134" s="170"/>
      <c r="T2134" s="170"/>
      <c r="U2134" s="170"/>
      <c r="V2134" s="170"/>
      <c r="W2134" s="170"/>
      <c r="X2134" s="170"/>
      <c r="Y2134" s="170"/>
      <c r="Z2134" s="170"/>
      <c r="AA2134" s="170"/>
      <c r="AB2134" s="170"/>
      <c r="AC2134" s="170"/>
      <c r="AD2134" s="170"/>
      <c r="AE2134" s="170"/>
      <c r="AF2134" s="170"/>
      <c r="AG2134" s="170"/>
      <c r="AH2134" s="170"/>
      <c r="AI2134" s="170"/>
      <c r="AJ2134" s="170"/>
      <c r="AK2134" s="170"/>
      <c r="AL2134" s="170"/>
      <c r="AM2134" s="170"/>
      <c r="AN2134" s="170"/>
      <c r="AO2134" s="170"/>
      <c r="AP2134" s="170"/>
      <c r="AQ2134" s="170"/>
      <c r="AR2134" s="170"/>
      <c r="AS2134" s="170"/>
      <c r="AT2134" s="170"/>
      <c r="AU2134" s="170"/>
      <c r="AV2134" s="170"/>
      <c r="AW2134" s="170"/>
      <c r="AX2134" s="170"/>
      <c r="AY2134" s="170"/>
      <c r="AZ2134" s="170"/>
      <c r="BA2134" s="170"/>
      <c r="BB2134" s="170"/>
      <c r="BC2134" s="170"/>
      <c r="BD2134" s="170"/>
      <c r="BE2134" s="170"/>
      <c r="BF2134" s="170"/>
      <c r="BG2134" s="170"/>
      <c r="BH2134" s="170"/>
      <c r="BI2134" s="170"/>
      <c r="BJ2134" s="170"/>
      <c r="BK2134" s="170"/>
      <c r="BL2134" s="170"/>
      <c r="BM2134" s="170"/>
      <c r="BN2134" s="170"/>
      <c r="BO2134" s="170"/>
      <c r="BP2134" s="170"/>
      <c r="BQ2134" s="170"/>
      <c r="BR2134" s="170"/>
      <c r="BS2134" s="170"/>
      <c r="BT2134" s="170"/>
      <c r="BU2134" s="170"/>
      <c r="BV2134" s="170"/>
      <c r="BW2134" s="170"/>
      <c r="BX2134" s="170"/>
      <c r="BY2134" s="170"/>
      <c r="BZ2134" s="170"/>
      <c r="CA2134" s="170"/>
      <c r="CB2134" s="170"/>
      <c r="CC2134" s="170"/>
      <c r="CD2134" s="170"/>
      <c r="CE2134" s="170"/>
      <c r="CF2134" s="170"/>
      <c r="CG2134" s="170"/>
      <c r="CH2134" s="170"/>
      <c r="CI2134" s="170"/>
      <c r="CJ2134" s="170"/>
      <c r="CK2134" s="170"/>
    </row>
    <row r="2135" spans="2:89" x14ac:dyDescent="0.35">
      <c r="B2135" s="171" t="s">
        <v>492</v>
      </c>
      <c r="E2135" s="8"/>
      <c r="H2135" s="170"/>
      <c r="I2135" s="172"/>
      <c r="J2135" s="172"/>
      <c r="K2135" s="193"/>
      <c r="L2135" s="193"/>
      <c r="M2135" s="193"/>
      <c r="N2135" s="193"/>
      <c r="O2135" s="193"/>
      <c r="P2135" s="193"/>
      <c r="R2135" s="194"/>
      <c r="S2135" s="170"/>
      <c r="T2135" s="170"/>
      <c r="U2135" s="170"/>
      <c r="V2135" s="170"/>
      <c r="W2135" s="170"/>
      <c r="X2135" s="170"/>
      <c r="Y2135" s="170"/>
      <c r="Z2135" s="170"/>
      <c r="AA2135" s="170"/>
      <c r="AB2135" s="170"/>
      <c r="AC2135" s="170"/>
      <c r="AD2135" s="170"/>
      <c r="AE2135" s="170"/>
      <c r="AF2135" s="170"/>
      <c r="AG2135" s="170"/>
      <c r="AH2135" s="170"/>
      <c r="AI2135" s="170"/>
      <c r="AJ2135" s="170"/>
      <c r="AK2135" s="170"/>
      <c r="AL2135" s="170"/>
      <c r="AM2135" s="170"/>
      <c r="AN2135" s="170"/>
      <c r="AO2135" s="170"/>
      <c r="AP2135" s="170"/>
      <c r="AQ2135" s="170"/>
      <c r="AR2135" s="170"/>
      <c r="AS2135" s="170"/>
      <c r="AT2135" s="170"/>
      <c r="AU2135" s="170"/>
      <c r="AV2135" s="170"/>
      <c r="AW2135" s="170"/>
      <c r="AX2135" s="170"/>
      <c r="AY2135" s="170"/>
      <c r="AZ2135" s="170"/>
      <c r="BA2135" s="170"/>
      <c r="BB2135" s="170"/>
      <c r="BC2135" s="170"/>
      <c r="BD2135" s="170"/>
      <c r="BE2135" s="170"/>
      <c r="BF2135" s="170"/>
      <c r="BG2135" s="170"/>
      <c r="BH2135" s="170"/>
      <c r="BI2135" s="170"/>
      <c r="BJ2135" s="170"/>
      <c r="BK2135" s="170"/>
      <c r="BL2135" s="170"/>
      <c r="BM2135" s="170"/>
      <c r="BN2135" s="170"/>
      <c r="BO2135" s="170"/>
      <c r="BP2135" s="170"/>
      <c r="BQ2135" s="170"/>
      <c r="BR2135" s="170"/>
      <c r="BS2135" s="170"/>
      <c r="BT2135" s="170"/>
      <c r="BU2135" s="170"/>
      <c r="BV2135" s="170"/>
      <c r="BW2135" s="170"/>
      <c r="BX2135" s="170"/>
      <c r="BY2135" s="170"/>
      <c r="BZ2135" s="170"/>
      <c r="CA2135" s="170"/>
      <c r="CB2135" s="170"/>
      <c r="CC2135" s="170"/>
      <c r="CD2135" s="170"/>
      <c r="CE2135" s="170"/>
      <c r="CF2135" s="170"/>
      <c r="CG2135" s="170"/>
      <c r="CH2135" s="170"/>
      <c r="CI2135" s="170"/>
      <c r="CJ2135" s="170"/>
      <c r="CK2135" s="170"/>
    </row>
    <row r="2136" spans="2:89" x14ac:dyDescent="0.35">
      <c r="B2136" s="171" t="s">
        <v>461</v>
      </c>
      <c r="E2136" s="8"/>
      <c r="H2136" s="170"/>
      <c r="I2136" s="172"/>
      <c r="J2136" s="172"/>
      <c r="K2136" s="193"/>
      <c r="L2136" s="193"/>
      <c r="M2136" s="193"/>
      <c r="N2136" s="193"/>
      <c r="O2136" s="193"/>
      <c r="P2136" s="193"/>
      <c r="R2136" s="194"/>
      <c r="S2136" s="195" t="str">
        <f t="shared" ref="S2136:AX2136" si="2558">S$20</f>
        <v>S$16</v>
      </c>
      <c r="T2136" s="195" t="str">
        <f t="shared" si="2558"/>
        <v>T$16</v>
      </c>
      <c r="U2136" s="195" t="str">
        <f t="shared" si="2558"/>
        <v>U$16</v>
      </c>
      <c r="V2136" s="195" t="str">
        <f t="shared" si="2558"/>
        <v>V$16</v>
      </c>
      <c r="W2136" s="195" t="str">
        <f t="shared" si="2558"/>
        <v>W$16</v>
      </c>
      <c r="X2136" s="195" t="str">
        <f t="shared" si="2558"/>
        <v>X$16</v>
      </c>
      <c r="Y2136" s="195" t="str">
        <f t="shared" si="2558"/>
        <v>Y$16</v>
      </c>
      <c r="Z2136" s="195" t="str">
        <f t="shared" si="2558"/>
        <v>Z$16</v>
      </c>
      <c r="AA2136" s="195" t="str">
        <f t="shared" si="2558"/>
        <v>AA$16</v>
      </c>
      <c r="AB2136" s="195" t="str">
        <f t="shared" si="2558"/>
        <v>AB$16</v>
      </c>
      <c r="AC2136" s="195" t="str">
        <f t="shared" si="2558"/>
        <v>AC$16</v>
      </c>
      <c r="AD2136" s="195" t="str">
        <f t="shared" si="2558"/>
        <v>AD$16</v>
      </c>
      <c r="AE2136" s="195" t="str">
        <f t="shared" si="2558"/>
        <v>AE$16</v>
      </c>
      <c r="AF2136" s="195" t="str">
        <f t="shared" si="2558"/>
        <v>AF$16</v>
      </c>
      <c r="AG2136" s="195" t="str">
        <f t="shared" si="2558"/>
        <v>AG$16</v>
      </c>
      <c r="AH2136" s="195" t="str">
        <f t="shared" si="2558"/>
        <v>AH$16</v>
      </c>
      <c r="AI2136" s="195" t="str">
        <f t="shared" si="2558"/>
        <v>AI$16</v>
      </c>
      <c r="AJ2136" s="195" t="str">
        <f t="shared" si="2558"/>
        <v>AJ$16</v>
      </c>
      <c r="AK2136" s="195" t="str">
        <f t="shared" si="2558"/>
        <v>AK$16</v>
      </c>
      <c r="AL2136" s="195" t="str">
        <f t="shared" si="2558"/>
        <v>AL$16</v>
      </c>
      <c r="AM2136" s="195" t="str">
        <f t="shared" si="2558"/>
        <v>AM$16</v>
      </c>
      <c r="AN2136" s="195" t="str">
        <f t="shared" si="2558"/>
        <v>AN$16</v>
      </c>
      <c r="AO2136" s="195" t="str">
        <f t="shared" si="2558"/>
        <v>AO$16</v>
      </c>
      <c r="AP2136" s="195" t="str">
        <f t="shared" si="2558"/>
        <v>AP$16</v>
      </c>
      <c r="AQ2136" s="195" t="str">
        <f t="shared" si="2558"/>
        <v>AQ$16</v>
      </c>
      <c r="AR2136" s="195" t="str">
        <f t="shared" si="2558"/>
        <v>AR$16</v>
      </c>
      <c r="AS2136" s="195" t="str">
        <f t="shared" si="2558"/>
        <v>AS$16</v>
      </c>
      <c r="AT2136" s="195" t="str">
        <f t="shared" si="2558"/>
        <v>AT$16</v>
      </c>
      <c r="AU2136" s="195" t="str">
        <f t="shared" si="2558"/>
        <v>AU$16</v>
      </c>
      <c r="AV2136" s="195" t="str">
        <f t="shared" si="2558"/>
        <v>AV$16</v>
      </c>
      <c r="AW2136" s="195" t="str">
        <f t="shared" si="2558"/>
        <v>AW$16</v>
      </c>
      <c r="AX2136" s="195" t="str">
        <f t="shared" si="2558"/>
        <v>AX$16</v>
      </c>
      <c r="AY2136" s="195" t="str">
        <f t="shared" ref="AY2136:CD2136" si="2559">AY$20</f>
        <v>AY$16</v>
      </c>
      <c r="AZ2136" s="195" t="str">
        <f t="shared" si="2559"/>
        <v>AZ$16</v>
      </c>
      <c r="BA2136" s="195" t="str">
        <f t="shared" si="2559"/>
        <v>BA$16</v>
      </c>
      <c r="BB2136" s="195" t="str">
        <f t="shared" si="2559"/>
        <v>BB$16</v>
      </c>
      <c r="BC2136" s="195" t="str">
        <f t="shared" si="2559"/>
        <v>BC$16</v>
      </c>
      <c r="BD2136" s="195" t="str">
        <f t="shared" si="2559"/>
        <v>BD$16</v>
      </c>
      <c r="BE2136" s="195" t="str">
        <f t="shared" si="2559"/>
        <v>BE$16</v>
      </c>
      <c r="BF2136" s="195" t="str">
        <f t="shared" si="2559"/>
        <v>BF$16</v>
      </c>
      <c r="BG2136" s="195" t="str">
        <f t="shared" si="2559"/>
        <v>BG$16</v>
      </c>
      <c r="BH2136" s="195" t="str">
        <f t="shared" si="2559"/>
        <v>BH$16</v>
      </c>
      <c r="BI2136" s="195" t="str">
        <f t="shared" si="2559"/>
        <v>BI$16</v>
      </c>
      <c r="BJ2136" s="195" t="str">
        <f t="shared" si="2559"/>
        <v>BJ$16</v>
      </c>
      <c r="BK2136" s="195" t="str">
        <f t="shared" si="2559"/>
        <v>BK$16</v>
      </c>
      <c r="BL2136" s="195" t="str">
        <f t="shared" si="2559"/>
        <v>BL$16</v>
      </c>
      <c r="BM2136" s="195" t="str">
        <f t="shared" si="2559"/>
        <v>BM$16</v>
      </c>
      <c r="BN2136" s="195" t="str">
        <f t="shared" si="2559"/>
        <v>BN$16</v>
      </c>
      <c r="BO2136" s="195" t="str">
        <f t="shared" si="2559"/>
        <v>BO$16</v>
      </c>
      <c r="BP2136" s="195" t="str">
        <f t="shared" si="2559"/>
        <v>BP$16</v>
      </c>
      <c r="BQ2136" s="195" t="str">
        <f t="shared" si="2559"/>
        <v>BQ$16</v>
      </c>
      <c r="BR2136" s="195" t="str">
        <f t="shared" si="2559"/>
        <v>BR$16</v>
      </c>
      <c r="BS2136" s="195" t="str">
        <f t="shared" si="2559"/>
        <v>BS$16</v>
      </c>
      <c r="BT2136" s="195" t="str">
        <f t="shared" si="2559"/>
        <v>BT$16</v>
      </c>
      <c r="BU2136" s="195" t="str">
        <f t="shared" si="2559"/>
        <v>BU$16</v>
      </c>
      <c r="BV2136" s="195" t="str">
        <f t="shared" si="2559"/>
        <v>BV$16</v>
      </c>
      <c r="BW2136" s="195" t="str">
        <f t="shared" si="2559"/>
        <v>BW$16</v>
      </c>
      <c r="BX2136" s="195" t="str">
        <f t="shared" si="2559"/>
        <v>BX$16</v>
      </c>
      <c r="BY2136" s="195" t="str">
        <f t="shared" si="2559"/>
        <v>BY$16</v>
      </c>
      <c r="BZ2136" s="195" t="str">
        <f t="shared" si="2559"/>
        <v>BZ$16</v>
      </c>
      <c r="CA2136" s="195" t="str">
        <f t="shared" si="2559"/>
        <v>CA$16</v>
      </c>
      <c r="CB2136" s="195" t="str">
        <f t="shared" si="2559"/>
        <v>CB$16</v>
      </c>
      <c r="CC2136" s="195" t="str">
        <f t="shared" si="2559"/>
        <v>CC$16</v>
      </c>
      <c r="CD2136" s="195" t="str">
        <f t="shared" si="2559"/>
        <v>CD$16</v>
      </c>
      <c r="CE2136" s="195" t="str">
        <f t="shared" ref="CE2136:CK2136" si="2560">CE$20</f>
        <v>CE$16</v>
      </c>
      <c r="CF2136" s="195" t="str">
        <f t="shared" si="2560"/>
        <v>CF$16</v>
      </c>
      <c r="CG2136" s="195" t="str">
        <f t="shared" si="2560"/>
        <v>CG$16</v>
      </c>
      <c r="CH2136" s="195" t="str">
        <f t="shared" si="2560"/>
        <v>CH$16</v>
      </c>
      <c r="CI2136" s="195" t="str">
        <f t="shared" si="2560"/>
        <v>CI$16</v>
      </c>
      <c r="CJ2136" s="195" t="str">
        <f t="shared" si="2560"/>
        <v>CJ$16</v>
      </c>
      <c r="CK2136" s="195" t="str">
        <f t="shared" si="2560"/>
        <v>CK$16</v>
      </c>
    </row>
    <row r="2137" spans="2:89" x14ac:dyDescent="0.35">
      <c r="B2137" s="171" t="s">
        <v>462</v>
      </c>
      <c r="E2137" s="8"/>
      <c r="H2137" s="196"/>
      <c r="I2137" s="197"/>
      <c r="J2137" s="197"/>
      <c r="K2137" s="198"/>
      <c r="L2137" s="198"/>
      <c r="M2137" s="198"/>
      <c r="N2137" s="198"/>
      <c r="O2137" s="198"/>
      <c r="P2137" s="198"/>
      <c r="R2137" s="198"/>
      <c r="S2137" s="195" t="str">
        <f t="shared" ref="S2137:AX2137" si="2561">S$21</f>
        <v>S$17</v>
      </c>
      <c r="T2137" s="195" t="str">
        <f t="shared" si="2561"/>
        <v>T$17</v>
      </c>
      <c r="U2137" s="195" t="str">
        <f t="shared" si="2561"/>
        <v>U$17</v>
      </c>
      <c r="V2137" s="195" t="str">
        <f t="shared" si="2561"/>
        <v>V$17</v>
      </c>
      <c r="W2137" s="195" t="str">
        <f t="shared" si="2561"/>
        <v>W$17</v>
      </c>
      <c r="X2137" s="195" t="str">
        <f t="shared" si="2561"/>
        <v>X$17</v>
      </c>
      <c r="Y2137" s="195" t="str">
        <f t="shared" si="2561"/>
        <v>Y$17</v>
      </c>
      <c r="Z2137" s="195" t="str">
        <f t="shared" si="2561"/>
        <v>Z$17</v>
      </c>
      <c r="AA2137" s="195" t="str">
        <f t="shared" si="2561"/>
        <v>AA$17</v>
      </c>
      <c r="AB2137" s="195" t="str">
        <f t="shared" si="2561"/>
        <v>AB$17</v>
      </c>
      <c r="AC2137" s="195" t="str">
        <f t="shared" si="2561"/>
        <v>AC$17</v>
      </c>
      <c r="AD2137" s="195" t="str">
        <f t="shared" si="2561"/>
        <v>AD$17</v>
      </c>
      <c r="AE2137" s="195" t="str">
        <f t="shared" si="2561"/>
        <v>AE$17</v>
      </c>
      <c r="AF2137" s="195" t="str">
        <f t="shared" si="2561"/>
        <v>AF$17</v>
      </c>
      <c r="AG2137" s="195" t="str">
        <f t="shared" si="2561"/>
        <v>AG$17</v>
      </c>
      <c r="AH2137" s="195" t="str">
        <f t="shared" si="2561"/>
        <v>AH$17</v>
      </c>
      <c r="AI2137" s="195" t="str">
        <f t="shared" si="2561"/>
        <v>AI$17</v>
      </c>
      <c r="AJ2137" s="195" t="str">
        <f t="shared" si="2561"/>
        <v>AJ$17</v>
      </c>
      <c r="AK2137" s="195" t="str">
        <f t="shared" si="2561"/>
        <v>AK$17</v>
      </c>
      <c r="AL2137" s="195" t="str">
        <f t="shared" si="2561"/>
        <v>AL$17</v>
      </c>
      <c r="AM2137" s="195" t="str">
        <f t="shared" si="2561"/>
        <v>AM$17</v>
      </c>
      <c r="AN2137" s="195" t="str">
        <f t="shared" si="2561"/>
        <v>AN$17</v>
      </c>
      <c r="AO2137" s="195" t="str">
        <f t="shared" si="2561"/>
        <v>AO$17</v>
      </c>
      <c r="AP2137" s="195" t="str">
        <f t="shared" si="2561"/>
        <v>AP$17</v>
      </c>
      <c r="AQ2137" s="195" t="str">
        <f t="shared" si="2561"/>
        <v>AQ$17</v>
      </c>
      <c r="AR2137" s="195" t="str">
        <f t="shared" si="2561"/>
        <v>AR$17</v>
      </c>
      <c r="AS2137" s="195" t="str">
        <f t="shared" si="2561"/>
        <v>AS$17</v>
      </c>
      <c r="AT2137" s="195" t="str">
        <f t="shared" si="2561"/>
        <v>AT$17</v>
      </c>
      <c r="AU2137" s="195" t="str">
        <f t="shared" si="2561"/>
        <v>AU$17</v>
      </c>
      <c r="AV2137" s="195" t="str">
        <f t="shared" si="2561"/>
        <v>AV$17</v>
      </c>
      <c r="AW2137" s="195" t="str">
        <f t="shared" si="2561"/>
        <v>AW$17</v>
      </c>
      <c r="AX2137" s="195" t="str">
        <f t="shared" si="2561"/>
        <v>AX$17</v>
      </c>
      <c r="AY2137" s="195" t="str">
        <f t="shared" ref="AY2137:CD2137" si="2562">AY$21</f>
        <v>AY$17</v>
      </c>
      <c r="AZ2137" s="195" t="str">
        <f t="shared" si="2562"/>
        <v>AZ$17</v>
      </c>
      <c r="BA2137" s="195" t="str">
        <f t="shared" si="2562"/>
        <v>BA$17</v>
      </c>
      <c r="BB2137" s="195" t="str">
        <f t="shared" si="2562"/>
        <v>BB$17</v>
      </c>
      <c r="BC2137" s="195" t="str">
        <f t="shared" si="2562"/>
        <v>BC$17</v>
      </c>
      <c r="BD2137" s="195" t="str">
        <f t="shared" si="2562"/>
        <v>BD$17</v>
      </c>
      <c r="BE2137" s="195" t="str">
        <f t="shared" si="2562"/>
        <v>BE$17</v>
      </c>
      <c r="BF2137" s="195" t="str">
        <f t="shared" si="2562"/>
        <v>BF$17</v>
      </c>
      <c r="BG2137" s="195" t="str">
        <f t="shared" si="2562"/>
        <v>BG$17</v>
      </c>
      <c r="BH2137" s="195" t="str">
        <f t="shared" si="2562"/>
        <v>BH$17</v>
      </c>
      <c r="BI2137" s="195" t="str">
        <f t="shared" si="2562"/>
        <v>BI$17</v>
      </c>
      <c r="BJ2137" s="195" t="str">
        <f t="shared" si="2562"/>
        <v>BJ$17</v>
      </c>
      <c r="BK2137" s="195" t="str">
        <f t="shared" si="2562"/>
        <v>BK$17</v>
      </c>
      <c r="BL2137" s="195" t="str">
        <f t="shared" si="2562"/>
        <v>BL$17</v>
      </c>
      <c r="BM2137" s="195" t="str">
        <f t="shared" si="2562"/>
        <v>BM$17</v>
      </c>
      <c r="BN2137" s="195" t="str">
        <f t="shared" si="2562"/>
        <v>BN$17</v>
      </c>
      <c r="BO2137" s="195" t="str">
        <f t="shared" si="2562"/>
        <v>BO$17</v>
      </c>
      <c r="BP2137" s="195" t="str">
        <f t="shared" si="2562"/>
        <v>BP$17</v>
      </c>
      <c r="BQ2137" s="195" t="str">
        <f t="shared" si="2562"/>
        <v>BQ$17</v>
      </c>
      <c r="BR2137" s="195" t="str">
        <f t="shared" si="2562"/>
        <v>BR$17</v>
      </c>
      <c r="BS2137" s="195" t="str">
        <f t="shared" si="2562"/>
        <v>BS$17</v>
      </c>
      <c r="BT2137" s="195" t="str">
        <f t="shared" si="2562"/>
        <v>BT$17</v>
      </c>
      <c r="BU2137" s="195" t="str">
        <f t="shared" si="2562"/>
        <v>BU$17</v>
      </c>
      <c r="BV2137" s="195" t="str">
        <f t="shared" si="2562"/>
        <v>BV$17</v>
      </c>
      <c r="BW2137" s="195" t="str">
        <f t="shared" si="2562"/>
        <v>BW$17</v>
      </c>
      <c r="BX2137" s="195" t="str">
        <f t="shared" si="2562"/>
        <v>BX$17</v>
      </c>
      <c r="BY2137" s="195" t="str">
        <f t="shared" si="2562"/>
        <v>BY$17</v>
      </c>
      <c r="BZ2137" s="195" t="str">
        <f t="shared" si="2562"/>
        <v>BZ$17</v>
      </c>
      <c r="CA2137" s="195" t="str">
        <f t="shared" si="2562"/>
        <v>CA$17</v>
      </c>
      <c r="CB2137" s="195" t="str">
        <f t="shared" si="2562"/>
        <v>CB$17</v>
      </c>
      <c r="CC2137" s="195" t="str">
        <f t="shared" si="2562"/>
        <v>CC$17</v>
      </c>
      <c r="CD2137" s="195" t="str">
        <f t="shared" si="2562"/>
        <v>CD$17</v>
      </c>
      <c r="CE2137" s="195" t="str">
        <f t="shared" ref="CE2137:CK2137" si="2563">CE$21</f>
        <v>CE$17</v>
      </c>
      <c r="CF2137" s="195" t="str">
        <f t="shared" si="2563"/>
        <v>CF$17</v>
      </c>
      <c r="CG2137" s="195" t="str">
        <f t="shared" si="2563"/>
        <v>CG$17</v>
      </c>
      <c r="CH2137" s="195" t="str">
        <f t="shared" si="2563"/>
        <v>CH$17</v>
      </c>
      <c r="CI2137" s="195" t="str">
        <f t="shared" si="2563"/>
        <v>CI$17</v>
      </c>
      <c r="CJ2137" s="195" t="str">
        <f t="shared" si="2563"/>
        <v>CJ$17</v>
      </c>
      <c r="CK2137" s="195" t="str">
        <f t="shared" si="2563"/>
        <v>CK$17</v>
      </c>
    </row>
    <row r="2138" spans="2:89" x14ac:dyDescent="0.35">
      <c r="B2138" s="171" t="s">
        <v>491</v>
      </c>
      <c r="E2138" s="8"/>
      <c r="H2138" s="196"/>
      <c r="I2138" s="197"/>
      <c r="J2138" s="197"/>
      <c r="K2138" s="198"/>
      <c r="L2138" s="198"/>
      <c r="M2138" s="198"/>
      <c r="N2138" s="198"/>
      <c r="O2138" s="198"/>
      <c r="P2138" s="198"/>
      <c r="R2138" s="198"/>
      <c r="S2138" s="186"/>
      <c r="T2138" s="186"/>
      <c r="U2138" s="186"/>
      <c r="V2138" s="186"/>
      <c r="W2138" s="186"/>
      <c r="X2138" s="186"/>
      <c r="Y2138" s="186"/>
      <c r="Z2138" s="186"/>
      <c r="AA2138" s="186"/>
      <c r="AB2138" s="186"/>
      <c r="AC2138" s="186"/>
      <c r="AD2138" s="186"/>
      <c r="AE2138" s="186"/>
      <c r="AF2138" s="186"/>
      <c r="AG2138" s="186"/>
      <c r="AH2138" s="186"/>
      <c r="AI2138" s="186"/>
      <c r="AJ2138" s="186"/>
      <c r="AK2138" s="186"/>
      <c r="AL2138" s="186"/>
      <c r="AM2138" s="186"/>
      <c r="AN2138" s="186"/>
      <c r="AO2138" s="186"/>
      <c r="AP2138" s="186"/>
      <c r="AQ2138" s="186"/>
      <c r="AR2138" s="186"/>
      <c r="AS2138" s="186"/>
      <c r="AT2138" s="186"/>
      <c r="AU2138" s="186"/>
      <c r="AV2138" s="186"/>
      <c r="AW2138" s="186"/>
      <c r="AX2138" s="186"/>
      <c r="AY2138" s="186"/>
      <c r="AZ2138" s="186"/>
      <c r="BA2138" s="186"/>
      <c r="BB2138" s="186"/>
      <c r="BC2138" s="186"/>
      <c r="BD2138" s="186"/>
      <c r="BE2138" s="186"/>
      <c r="BF2138" s="186"/>
      <c r="BG2138" s="186"/>
      <c r="BH2138" s="186"/>
      <c r="BI2138" s="186"/>
      <c r="BJ2138" s="186"/>
      <c r="BK2138" s="186"/>
      <c r="BL2138" s="186"/>
      <c r="BM2138" s="186"/>
      <c r="BN2138" s="186"/>
      <c r="BO2138" s="186"/>
      <c r="BP2138" s="186"/>
      <c r="BQ2138" s="186"/>
      <c r="BR2138" s="186"/>
      <c r="BS2138" s="186"/>
      <c r="BT2138" s="186"/>
      <c r="BU2138" s="186"/>
      <c r="BV2138" s="186"/>
      <c r="BW2138" s="186"/>
      <c r="BX2138" s="186"/>
      <c r="BY2138" s="186"/>
      <c r="BZ2138" s="186"/>
      <c r="CA2138" s="186"/>
      <c r="CB2138" s="186"/>
      <c r="CC2138" s="186"/>
      <c r="CD2138" s="186"/>
      <c r="CE2138" s="186"/>
      <c r="CF2138" s="186"/>
      <c r="CG2138" s="186"/>
      <c r="CH2138" s="186"/>
      <c r="CI2138" s="186"/>
      <c r="CJ2138" s="186"/>
      <c r="CK2138" s="186"/>
    </row>
    <row r="2139" spans="2:89" x14ac:dyDescent="0.35">
      <c r="B2139" s="171" t="s">
        <v>505</v>
      </c>
      <c r="E2139" s="8"/>
      <c r="H2139" s="196"/>
      <c r="I2139" s="197"/>
      <c r="J2139" s="197"/>
      <c r="K2139" s="198"/>
      <c r="L2139" s="198"/>
      <c r="M2139" s="198"/>
      <c r="N2139" s="198"/>
      <c r="O2139" s="198"/>
      <c r="P2139" s="198"/>
      <c r="R2139" s="198"/>
      <c r="S2139" s="186"/>
      <c r="T2139" s="186"/>
      <c r="U2139" s="186"/>
      <c r="V2139" s="186"/>
      <c r="W2139" s="186"/>
      <c r="X2139" s="186"/>
      <c r="Y2139" s="186"/>
      <c r="Z2139" s="186"/>
      <c r="AA2139" s="186"/>
      <c r="AB2139" s="186"/>
      <c r="AC2139" s="186"/>
      <c r="AD2139" s="186"/>
      <c r="AE2139" s="186"/>
      <c r="AF2139" s="186"/>
      <c r="AG2139" s="186"/>
      <c r="AH2139" s="186"/>
      <c r="AI2139" s="186"/>
      <c r="AJ2139" s="186"/>
      <c r="AK2139" s="186"/>
      <c r="AL2139" s="186"/>
      <c r="AM2139" s="186"/>
      <c r="AN2139" s="186"/>
      <c r="AO2139" s="186"/>
      <c r="AP2139" s="186"/>
      <c r="AQ2139" s="186"/>
      <c r="AR2139" s="186"/>
      <c r="AS2139" s="186"/>
      <c r="AT2139" s="186"/>
      <c r="AU2139" s="186"/>
      <c r="AV2139" s="186"/>
      <c r="AW2139" s="186"/>
      <c r="AX2139" s="186"/>
      <c r="AY2139" s="186"/>
      <c r="AZ2139" s="186"/>
      <c r="BA2139" s="186"/>
      <c r="BB2139" s="186"/>
      <c r="BC2139" s="186"/>
      <c r="BD2139" s="186"/>
      <c r="BE2139" s="186"/>
      <c r="BF2139" s="186"/>
      <c r="BG2139" s="186"/>
      <c r="BH2139" s="186"/>
      <c r="BI2139" s="186"/>
      <c r="BJ2139" s="186"/>
      <c r="BK2139" s="186"/>
      <c r="BL2139" s="186"/>
      <c r="BM2139" s="186"/>
      <c r="BN2139" s="186"/>
      <c r="BO2139" s="186"/>
      <c r="BP2139" s="186"/>
      <c r="BQ2139" s="186"/>
      <c r="BR2139" s="186"/>
      <c r="BS2139" s="186"/>
      <c r="BT2139" s="186"/>
      <c r="BU2139" s="186"/>
      <c r="BV2139" s="186"/>
      <c r="BW2139" s="186"/>
      <c r="BX2139" s="186"/>
      <c r="BY2139" s="186"/>
      <c r="BZ2139" s="186"/>
      <c r="CA2139" s="186"/>
      <c r="CB2139" s="186"/>
      <c r="CC2139" s="186"/>
      <c r="CD2139" s="186"/>
      <c r="CE2139" s="186"/>
      <c r="CF2139" s="186"/>
      <c r="CG2139" s="186"/>
      <c r="CH2139" s="186"/>
      <c r="CI2139" s="186"/>
      <c r="CJ2139" s="186"/>
      <c r="CK2139" s="186"/>
    </row>
    <row r="2140" spans="2:89" x14ac:dyDescent="0.35">
      <c r="B2140" s="171" t="s">
        <v>463</v>
      </c>
      <c r="E2140" s="8"/>
      <c r="H2140" s="196"/>
      <c r="I2140" s="197"/>
      <c r="J2140" s="197"/>
      <c r="K2140" s="198"/>
      <c r="L2140" s="198"/>
      <c r="M2140" s="198"/>
      <c r="N2140" s="198"/>
      <c r="O2140" s="198"/>
      <c r="P2140" s="198"/>
      <c r="R2140" s="198"/>
      <c r="S2140" s="186" t="str">
        <f t="shared" ref="S2140:AX2140" si="2564">S$22</f>
        <v>S$18</v>
      </c>
      <c r="T2140" s="186" t="str">
        <f t="shared" si="2564"/>
        <v>T$18</v>
      </c>
      <c r="U2140" s="186" t="str">
        <f t="shared" si="2564"/>
        <v>U$18</v>
      </c>
      <c r="V2140" s="186" t="str">
        <f t="shared" si="2564"/>
        <v>V$18</v>
      </c>
      <c r="W2140" s="186" t="str">
        <f t="shared" si="2564"/>
        <v>W$18</v>
      </c>
      <c r="X2140" s="186" t="str">
        <f t="shared" si="2564"/>
        <v>X$18</v>
      </c>
      <c r="Y2140" s="186" t="str">
        <f t="shared" si="2564"/>
        <v>Y$18</v>
      </c>
      <c r="Z2140" s="186" t="str">
        <f t="shared" si="2564"/>
        <v>Z$18</v>
      </c>
      <c r="AA2140" s="186" t="str">
        <f t="shared" si="2564"/>
        <v>AA$18</v>
      </c>
      <c r="AB2140" s="186" t="str">
        <f t="shared" si="2564"/>
        <v>AB$18</v>
      </c>
      <c r="AC2140" s="186" t="str">
        <f t="shared" si="2564"/>
        <v>AC$18</v>
      </c>
      <c r="AD2140" s="186" t="str">
        <f t="shared" si="2564"/>
        <v>AD$18</v>
      </c>
      <c r="AE2140" s="186" t="str">
        <f t="shared" si="2564"/>
        <v>AE$18</v>
      </c>
      <c r="AF2140" s="186" t="str">
        <f t="shared" si="2564"/>
        <v>AF$18</v>
      </c>
      <c r="AG2140" s="186" t="str">
        <f t="shared" si="2564"/>
        <v>AG$18</v>
      </c>
      <c r="AH2140" s="186" t="str">
        <f t="shared" si="2564"/>
        <v>AH$18</v>
      </c>
      <c r="AI2140" s="186" t="str">
        <f t="shared" si="2564"/>
        <v>AI$18</v>
      </c>
      <c r="AJ2140" s="186" t="str">
        <f t="shared" si="2564"/>
        <v>AJ$18</v>
      </c>
      <c r="AK2140" s="186" t="str">
        <f t="shared" si="2564"/>
        <v>AK$18</v>
      </c>
      <c r="AL2140" s="186" t="str">
        <f t="shared" si="2564"/>
        <v>AL$18</v>
      </c>
      <c r="AM2140" s="186" t="str">
        <f t="shared" si="2564"/>
        <v>AM$18</v>
      </c>
      <c r="AN2140" s="186" t="str">
        <f t="shared" si="2564"/>
        <v>AN$18</v>
      </c>
      <c r="AO2140" s="186" t="str">
        <f t="shared" si="2564"/>
        <v>AO$18</v>
      </c>
      <c r="AP2140" s="186" t="str">
        <f t="shared" si="2564"/>
        <v>AP$18</v>
      </c>
      <c r="AQ2140" s="186" t="str">
        <f t="shared" si="2564"/>
        <v>AQ$18</v>
      </c>
      <c r="AR2140" s="186" t="str">
        <f t="shared" si="2564"/>
        <v>AR$18</v>
      </c>
      <c r="AS2140" s="186" t="str">
        <f t="shared" si="2564"/>
        <v>AS$18</v>
      </c>
      <c r="AT2140" s="186" t="str">
        <f t="shared" si="2564"/>
        <v>AT$18</v>
      </c>
      <c r="AU2140" s="186" t="str">
        <f t="shared" si="2564"/>
        <v>AU$18</v>
      </c>
      <c r="AV2140" s="186" t="str">
        <f t="shared" si="2564"/>
        <v>AV$18</v>
      </c>
      <c r="AW2140" s="186" t="str">
        <f t="shared" si="2564"/>
        <v>AW$18</v>
      </c>
      <c r="AX2140" s="186" t="str">
        <f t="shared" si="2564"/>
        <v>AX$18</v>
      </c>
      <c r="AY2140" s="186" t="str">
        <f t="shared" ref="AY2140:CD2140" si="2565">AY$22</f>
        <v>AY$18</v>
      </c>
      <c r="AZ2140" s="186" t="str">
        <f t="shared" si="2565"/>
        <v>AZ$18</v>
      </c>
      <c r="BA2140" s="186" t="str">
        <f t="shared" si="2565"/>
        <v>BA$18</v>
      </c>
      <c r="BB2140" s="186" t="str">
        <f t="shared" si="2565"/>
        <v>BB$18</v>
      </c>
      <c r="BC2140" s="186" t="str">
        <f t="shared" si="2565"/>
        <v>BC$18</v>
      </c>
      <c r="BD2140" s="186" t="str">
        <f t="shared" si="2565"/>
        <v>BD$18</v>
      </c>
      <c r="BE2140" s="186" t="str">
        <f t="shared" si="2565"/>
        <v>BE$18</v>
      </c>
      <c r="BF2140" s="186" t="str">
        <f t="shared" si="2565"/>
        <v>BF$18</v>
      </c>
      <c r="BG2140" s="186" t="str">
        <f t="shared" si="2565"/>
        <v>BG$18</v>
      </c>
      <c r="BH2140" s="186" t="str">
        <f t="shared" si="2565"/>
        <v>BH$18</v>
      </c>
      <c r="BI2140" s="186" t="str">
        <f t="shared" si="2565"/>
        <v>BI$18</v>
      </c>
      <c r="BJ2140" s="186" t="str">
        <f t="shared" si="2565"/>
        <v>BJ$18</v>
      </c>
      <c r="BK2140" s="186" t="str">
        <f t="shared" si="2565"/>
        <v>BK$18</v>
      </c>
      <c r="BL2140" s="186" t="str">
        <f t="shared" si="2565"/>
        <v>BL$18</v>
      </c>
      <c r="BM2140" s="186" t="str">
        <f t="shared" si="2565"/>
        <v>BM$18</v>
      </c>
      <c r="BN2140" s="186" t="str">
        <f t="shared" si="2565"/>
        <v>BN$18</v>
      </c>
      <c r="BO2140" s="186" t="str">
        <f t="shared" si="2565"/>
        <v>BO$18</v>
      </c>
      <c r="BP2140" s="186" t="str">
        <f t="shared" si="2565"/>
        <v>BP$18</v>
      </c>
      <c r="BQ2140" s="186" t="str">
        <f t="shared" si="2565"/>
        <v>BQ$18</v>
      </c>
      <c r="BR2140" s="186" t="str">
        <f t="shared" si="2565"/>
        <v>BR$18</v>
      </c>
      <c r="BS2140" s="186" t="str">
        <f t="shared" si="2565"/>
        <v>BS$18</v>
      </c>
      <c r="BT2140" s="186" t="str">
        <f t="shared" si="2565"/>
        <v>BT$18</v>
      </c>
      <c r="BU2140" s="186" t="str">
        <f t="shared" si="2565"/>
        <v>BU$18</v>
      </c>
      <c r="BV2140" s="186" t="str">
        <f t="shared" si="2565"/>
        <v>BV$18</v>
      </c>
      <c r="BW2140" s="186" t="str">
        <f t="shared" si="2565"/>
        <v>BW$18</v>
      </c>
      <c r="BX2140" s="186" t="str">
        <f t="shared" si="2565"/>
        <v>BX$18</v>
      </c>
      <c r="BY2140" s="186" t="str">
        <f t="shared" si="2565"/>
        <v>BY$18</v>
      </c>
      <c r="BZ2140" s="186" t="str">
        <f t="shared" si="2565"/>
        <v>BZ$18</v>
      </c>
      <c r="CA2140" s="186" t="str">
        <f t="shared" si="2565"/>
        <v>CA$18</v>
      </c>
      <c r="CB2140" s="186" t="str">
        <f t="shared" si="2565"/>
        <v>CB$18</v>
      </c>
      <c r="CC2140" s="186" t="str">
        <f t="shared" si="2565"/>
        <v>CC$18</v>
      </c>
      <c r="CD2140" s="186" t="str">
        <f t="shared" si="2565"/>
        <v>CD$18</v>
      </c>
      <c r="CE2140" s="186" t="str">
        <f t="shared" ref="CE2140:CK2140" si="2566">CE$22</f>
        <v>CE$18</v>
      </c>
      <c r="CF2140" s="186" t="str">
        <f t="shared" si="2566"/>
        <v>CF$18</v>
      </c>
      <c r="CG2140" s="186" t="str">
        <f t="shared" si="2566"/>
        <v>CG$18</v>
      </c>
      <c r="CH2140" s="186" t="str">
        <f t="shared" si="2566"/>
        <v>CH$18</v>
      </c>
      <c r="CI2140" s="186" t="str">
        <f t="shared" si="2566"/>
        <v>CI$18</v>
      </c>
      <c r="CJ2140" s="186" t="str">
        <f t="shared" si="2566"/>
        <v>CJ$18</v>
      </c>
      <c r="CK2140" s="186" t="str">
        <f t="shared" si="2566"/>
        <v>CK$18</v>
      </c>
    </row>
    <row r="2141" spans="2:89" x14ac:dyDescent="0.35">
      <c r="B2141" s="171" t="s">
        <v>464</v>
      </c>
      <c r="E2141" s="8"/>
      <c r="H2141" s="196"/>
      <c r="I2141" s="197"/>
      <c r="J2141" s="197"/>
      <c r="K2141" s="198"/>
      <c r="L2141" s="198"/>
      <c r="M2141" s="198"/>
      <c r="N2141" s="198"/>
      <c r="O2141" s="198"/>
      <c r="P2141" s="198"/>
      <c r="R2141" s="198"/>
      <c r="S2141" s="186" t="str">
        <f t="shared" ref="S2141:AX2141" si="2567">S$23</f>
        <v>S$19</v>
      </c>
      <c r="T2141" s="186" t="str">
        <f t="shared" si="2567"/>
        <v>T$19</v>
      </c>
      <c r="U2141" s="186" t="str">
        <f t="shared" si="2567"/>
        <v>U$19</v>
      </c>
      <c r="V2141" s="186" t="str">
        <f t="shared" si="2567"/>
        <v>V$19</v>
      </c>
      <c r="W2141" s="186" t="str">
        <f t="shared" si="2567"/>
        <v>W$19</v>
      </c>
      <c r="X2141" s="186" t="str">
        <f t="shared" si="2567"/>
        <v>X$19</v>
      </c>
      <c r="Y2141" s="186" t="str">
        <f t="shared" si="2567"/>
        <v>Y$19</v>
      </c>
      <c r="Z2141" s="186" t="str">
        <f t="shared" si="2567"/>
        <v>Z$19</v>
      </c>
      <c r="AA2141" s="186" t="str">
        <f t="shared" si="2567"/>
        <v>AA$19</v>
      </c>
      <c r="AB2141" s="186" t="str">
        <f t="shared" si="2567"/>
        <v>AB$19</v>
      </c>
      <c r="AC2141" s="186" t="str">
        <f t="shared" si="2567"/>
        <v>AC$19</v>
      </c>
      <c r="AD2141" s="186" t="str">
        <f t="shared" si="2567"/>
        <v>AD$19</v>
      </c>
      <c r="AE2141" s="186" t="str">
        <f t="shared" si="2567"/>
        <v>AE$19</v>
      </c>
      <c r="AF2141" s="186" t="str">
        <f t="shared" si="2567"/>
        <v>AF$19</v>
      </c>
      <c r="AG2141" s="186" t="str">
        <f t="shared" si="2567"/>
        <v>AG$19</v>
      </c>
      <c r="AH2141" s="186" t="str">
        <f t="shared" si="2567"/>
        <v>AH$19</v>
      </c>
      <c r="AI2141" s="186" t="str">
        <f t="shared" si="2567"/>
        <v>AI$19</v>
      </c>
      <c r="AJ2141" s="186" t="str">
        <f t="shared" si="2567"/>
        <v>AJ$19</v>
      </c>
      <c r="AK2141" s="186" t="str">
        <f t="shared" si="2567"/>
        <v>AK$19</v>
      </c>
      <c r="AL2141" s="186" t="str">
        <f t="shared" si="2567"/>
        <v>AL$19</v>
      </c>
      <c r="AM2141" s="186" t="str">
        <f t="shared" si="2567"/>
        <v>AM$19</v>
      </c>
      <c r="AN2141" s="186" t="str">
        <f t="shared" si="2567"/>
        <v>AN$19</v>
      </c>
      <c r="AO2141" s="186" t="str">
        <f t="shared" si="2567"/>
        <v>AO$19</v>
      </c>
      <c r="AP2141" s="186" t="str">
        <f t="shared" si="2567"/>
        <v>AP$19</v>
      </c>
      <c r="AQ2141" s="186" t="str">
        <f t="shared" si="2567"/>
        <v>AQ$19</v>
      </c>
      <c r="AR2141" s="186" t="str">
        <f t="shared" si="2567"/>
        <v>AR$19</v>
      </c>
      <c r="AS2141" s="186" t="str">
        <f t="shared" si="2567"/>
        <v>AS$19</v>
      </c>
      <c r="AT2141" s="186" t="str">
        <f t="shared" si="2567"/>
        <v>AT$19</v>
      </c>
      <c r="AU2141" s="186" t="str">
        <f t="shared" si="2567"/>
        <v>AU$19</v>
      </c>
      <c r="AV2141" s="186" t="str">
        <f t="shared" si="2567"/>
        <v>AV$19</v>
      </c>
      <c r="AW2141" s="186" t="str">
        <f t="shared" si="2567"/>
        <v>AW$19</v>
      </c>
      <c r="AX2141" s="186" t="str">
        <f t="shared" si="2567"/>
        <v>AX$19</v>
      </c>
      <c r="AY2141" s="186" t="str">
        <f t="shared" ref="AY2141:CD2141" si="2568">AY$23</f>
        <v>AY$19</v>
      </c>
      <c r="AZ2141" s="186" t="str">
        <f t="shared" si="2568"/>
        <v>AZ$19</v>
      </c>
      <c r="BA2141" s="186" t="str">
        <f t="shared" si="2568"/>
        <v>BA$19</v>
      </c>
      <c r="BB2141" s="186" t="str">
        <f t="shared" si="2568"/>
        <v>BB$19</v>
      </c>
      <c r="BC2141" s="186" t="str">
        <f t="shared" si="2568"/>
        <v>BC$19</v>
      </c>
      <c r="BD2141" s="186" t="str">
        <f t="shared" si="2568"/>
        <v>BD$19</v>
      </c>
      <c r="BE2141" s="186" t="str">
        <f t="shared" si="2568"/>
        <v>BE$19</v>
      </c>
      <c r="BF2141" s="186" t="str">
        <f t="shared" si="2568"/>
        <v>BF$19</v>
      </c>
      <c r="BG2141" s="186" t="str">
        <f t="shared" si="2568"/>
        <v>BG$19</v>
      </c>
      <c r="BH2141" s="186" t="str">
        <f t="shared" si="2568"/>
        <v>BH$19</v>
      </c>
      <c r="BI2141" s="186" t="str">
        <f t="shared" si="2568"/>
        <v>BI$19</v>
      </c>
      <c r="BJ2141" s="186" t="str">
        <f t="shared" si="2568"/>
        <v>BJ$19</v>
      </c>
      <c r="BK2141" s="186" t="str">
        <f t="shared" si="2568"/>
        <v>BK$19</v>
      </c>
      <c r="BL2141" s="186" t="str">
        <f t="shared" si="2568"/>
        <v>BL$19</v>
      </c>
      <c r="BM2141" s="186" t="str">
        <f t="shared" si="2568"/>
        <v>BM$19</v>
      </c>
      <c r="BN2141" s="186" t="str">
        <f t="shared" si="2568"/>
        <v>BN$19</v>
      </c>
      <c r="BO2141" s="186" t="str">
        <f t="shared" si="2568"/>
        <v>BO$19</v>
      </c>
      <c r="BP2141" s="186" t="str">
        <f t="shared" si="2568"/>
        <v>BP$19</v>
      </c>
      <c r="BQ2141" s="186" t="str">
        <f t="shared" si="2568"/>
        <v>BQ$19</v>
      </c>
      <c r="BR2141" s="186" t="str">
        <f t="shared" si="2568"/>
        <v>BR$19</v>
      </c>
      <c r="BS2141" s="186" t="str">
        <f t="shared" si="2568"/>
        <v>BS$19</v>
      </c>
      <c r="BT2141" s="186" t="str">
        <f t="shared" si="2568"/>
        <v>BT$19</v>
      </c>
      <c r="BU2141" s="186" t="str">
        <f t="shared" si="2568"/>
        <v>BU$19</v>
      </c>
      <c r="BV2141" s="186" t="str">
        <f t="shared" si="2568"/>
        <v>BV$19</v>
      </c>
      <c r="BW2141" s="186" t="str">
        <f t="shared" si="2568"/>
        <v>BW$19</v>
      </c>
      <c r="BX2141" s="186" t="str">
        <f t="shared" si="2568"/>
        <v>BX$19</v>
      </c>
      <c r="BY2141" s="186" t="str">
        <f t="shared" si="2568"/>
        <v>BY$19</v>
      </c>
      <c r="BZ2141" s="186" t="str">
        <f t="shared" si="2568"/>
        <v>BZ$19</v>
      </c>
      <c r="CA2141" s="186" t="str">
        <f t="shared" si="2568"/>
        <v>CA$19</v>
      </c>
      <c r="CB2141" s="186" t="str">
        <f t="shared" si="2568"/>
        <v>CB$19</v>
      </c>
      <c r="CC2141" s="186" t="str">
        <f t="shared" si="2568"/>
        <v>CC$19</v>
      </c>
      <c r="CD2141" s="186" t="str">
        <f t="shared" si="2568"/>
        <v>CD$19</v>
      </c>
      <c r="CE2141" s="186" t="str">
        <f t="shared" ref="CE2141:CK2141" si="2569">CE$23</f>
        <v>CE$19</v>
      </c>
      <c r="CF2141" s="186" t="str">
        <f t="shared" si="2569"/>
        <v>CF$19</v>
      </c>
      <c r="CG2141" s="186" t="str">
        <f t="shared" si="2569"/>
        <v>CG$19</v>
      </c>
      <c r="CH2141" s="186" t="str">
        <f t="shared" si="2569"/>
        <v>CH$19</v>
      </c>
      <c r="CI2141" s="186" t="str">
        <f t="shared" si="2569"/>
        <v>CI$19</v>
      </c>
      <c r="CJ2141" s="186" t="str">
        <f t="shared" si="2569"/>
        <v>CJ$19</v>
      </c>
      <c r="CK2141" s="186" t="str">
        <f t="shared" si="2569"/>
        <v>CK$19</v>
      </c>
    </row>
    <row r="2142" spans="2:89" x14ac:dyDescent="0.35">
      <c r="B2142" s="70" t="s">
        <v>531</v>
      </c>
      <c r="C2142" s="31"/>
      <c r="D2142" t="s">
        <v>529</v>
      </c>
      <c r="E2142" s="8" t="str">
        <f t="shared" ref="E2142:E2151" si="2570">ROW()&amp;" "&amp;D2142</f>
        <v>2142 FCCA-F</v>
      </c>
      <c r="F2142" t="s">
        <v>530</v>
      </c>
      <c r="G2142" s="31" t="s">
        <v>243</v>
      </c>
      <c r="H2142" s="48"/>
      <c r="I2142" s="286"/>
      <c r="J2142" s="286"/>
      <c r="K2142" s="48"/>
      <c r="L2142" s="48"/>
      <c r="M2142" s="48"/>
      <c r="N2142" s="48"/>
      <c r="O2142" s="48"/>
      <c r="P2142" s="48"/>
      <c r="R2142" s="70"/>
      <c r="S2142" s="287"/>
      <c r="T2142" s="287"/>
      <c r="U2142" s="287"/>
      <c r="V2142" s="287"/>
      <c r="W2142" s="287"/>
      <c r="X2142" s="287"/>
      <c r="Y2142" s="287"/>
      <c r="Z2142" s="287"/>
      <c r="AA2142" s="287"/>
      <c r="AB2142" s="287"/>
      <c r="AC2142" s="287"/>
      <c r="AD2142" s="287"/>
      <c r="AE2142" s="287"/>
      <c r="AF2142" s="287"/>
      <c r="AG2142" s="287"/>
      <c r="AH2142" s="287"/>
      <c r="AI2142" s="287"/>
      <c r="AJ2142" s="287"/>
      <c r="AK2142" s="287"/>
      <c r="AL2142" s="287"/>
      <c r="AM2142" s="287"/>
      <c r="AN2142" s="287"/>
      <c r="AO2142" s="287"/>
      <c r="AP2142" s="287"/>
      <c r="AQ2142" s="287"/>
      <c r="AR2142" s="287"/>
      <c r="AS2142" s="287"/>
      <c r="AT2142" s="287"/>
      <c r="AU2142" s="287"/>
      <c r="AV2142" s="287"/>
      <c r="AW2142" s="287"/>
      <c r="AX2142" s="287"/>
      <c r="AY2142" s="287"/>
      <c r="AZ2142" s="287"/>
      <c r="BA2142" s="287"/>
      <c r="BB2142" s="287"/>
      <c r="BC2142" s="287"/>
      <c r="BD2142" s="287"/>
      <c r="BE2142" s="287"/>
      <c r="BF2142" s="287"/>
      <c r="BG2142" s="287"/>
      <c r="BH2142" s="287"/>
      <c r="BI2142" s="287"/>
      <c r="BJ2142" s="287"/>
      <c r="BK2142" s="287"/>
      <c r="BL2142" s="287"/>
      <c r="BM2142" s="287"/>
      <c r="BN2142" s="287"/>
      <c r="BO2142" s="287"/>
      <c r="BP2142" s="287"/>
      <c r="BQ2142" s="287"/>
      <c r="BR2142" s="287"/>
      <c r="BS2142" s="287"/>
      <c r="BT2142" s="287"/>
      <c r="BU2142" s="287"/>
      <c r="BV2142" s="287"/>
      <c r="BW2142" s="287"/>
      <c r="BX2142" s="287"/>
      <c r="BY2142" s="287"/>
      <c r="BZ2142" s="287"/>
      <c r="CA2142" s="287"/>
      <c r="CB2142" s="287"/>
      <c r="CC2142" s="287"/>
      <c r="CD2142" s="287"/>
      <c r="CE2142" s="287"/>
      <c r="CF2142" s="287"/>
      <c r="CG2142" s="287"/>
      <c r="CH2142" s="287"/>
      <c r="CI2142" s="287"/>
      <c r="CJ2142" s="287"/>
      <c r="CK2142" s="287"/>
    </row>
    <row r="2143" spans="2:89" x14ac:dyDescent="0.35">
      <c r="B2143" s="122" t="str">
        <f>"Current asset - "&amp;(SUBSTITUTE(B2142,":",""))</f>
        <v>Current asset - Fixed constant current asset</v>
      </c>
      <c r="C2143" t="s">
        <v>224</v>
      </c>
      <c r="D2143" t="s">
        <v>529</v>
      </c>
      <c r="E2143" s="8" t="str">
        <f t="shared" si="2570"/>
        <v>2143 FCCA-F</v>
      </c>
      <c r="G2143" t="str">
        <f>E2143</f>
        <v>2143 FCCA-F</v>
      </c>
      <c r="J2143" s="74">
        <v>1000</v>
      </c>
      <c r="K2143" s="53">
        <f t="shared" ref="K2143:P2143" si="2571">SUMIF($4:$4,K$2,2143:2143)</f>
        <v>1000</v>
      </c>
      <c r="L2143" s="53">
        <f t="shared" si="2571"/>
        <v>1000</v>
      </c>
      <c r="M2143" s="53">
        <f t="shared" si="2571"/>
        <v>1000</v>
      </c>
      <c r="N2143" s="53">
        <f t="shared" si="2571"/>
        <v>1000</v>
      </c>
      <c r="O2143" s="53">
        <f t="shared" si="2571"/>
        <v>1000</v>
      </c>
      <c r="P2143" s="53">
        <f t="shared" si="2571"/>
        <v>0</v>
      </c>
      <c r="R2143" s="24">
        <f>$J2143</f>
        <v>1000</v>
      </c>
      <c r="S2143" s="80">
        <f t="shared" ref="S2143:CE2143" si="2572">R2143</f>
        <v>1000</v>
      </c>
      <c r="T2143" s="80">
        <f t="shared" si="2572"/>
        <v>1000</v>
      </c>
      <c r="U2143" s="80">
        <f t="shared" si="2572"/>
        <v>1000</v>
      </c>
      <c r="V2143" s="80">
        <f t="shared" si="2572"/>
        <v>1000</v>
      </c>
      <c r="W2143" s="80">
        <f t="shared" si="2572"/>
        <v>1000</v>
      </c>
      <c r="X2143" s="80">
        <f t="shared" si="2572"/>
        <v>1000</v>
      </c>
      <c r="Y2143" s="80">
        <f t="shared" si="2572"/>
        <v>1000</v>
      </c>
      <c r="Z2143" s="80">
        <f t="shared" si="2572"/>
        <v>1000</v>
      </c>
      <c r="AA2143" s="80">
        <f t="shared" si="2572"/>
        <v>1000</v>
      </c>
      <c r="AB2143" s="80">
        <f t="shared" si="2572"/>
        <v>1000</v>
      </c>
      <c r="AC2143" s="80">
        <f t="shared" si="2572"/>
        <v>1000</v>
      </c>
      <c r="AD2143" s="80">
        <f t="shared" si="2572"/>
        <v>1000</v>
      </c>
      <c r="AE2143" s="80">
        <f t="shared" si="2572"/>
        <v>1000</v>
      </c>
      <c r="AF2143" s="80">
        <f t="shared" si="2572"/>
        <v>1000</v>
      </c>
      <c r="AG2143" s="80">
        <f t="shared" si="2572"/>
        <v>1000</v>
      </c>
      <c r="AH2143" s="80">
        <f t="shared" si="2572"/>
        <v>1000</v>
      </c>
      <c r="AI2143" s="80">
        <f t="shared" si="2572"/>
        <v>1000</v>
      </c>
      <c r="AJ2143" s="80">
        <f t="shared" si="2572"/>
        <v>1000</v>
      </c>
      <c r="AK2143" s="80">
        <f t="shared" si="2572"/>
        <v>1000</v>
      </c>
      <c r="AL2143" s="80">
        <f t="shared" si="2572"/>
        <v>1000</v>
      </c>
      <c r="AM2143" s="80">
        <f t="shared" si="2572"/>
        <v>1000</v>
      </c>
      <c r="AN2143" s="80">
        <f t="shared" si="2572"/>
        <v>1000</v>
      </c>
      <c r="AO2143" s="80">
        <f t="shared" si="2572"/>
        <v>1000</v>
      </c>
      <c r="AP2143" s="80">
        <f t="shared" si="2572"/>
        <v>1000</v>
      </c>
      <c r="AQ2143" s="80">
        <f t="shared" si="2572"/>
        <v>1000</v>
      </c>
      <c r="AR2143" s="80">
        <f t="shared" si="2572"/>
        <v>1000</v>
      </c>
      <c r="AS2143" s="80">
        <f t="shared" si="2572"/>
        <v>1000</v>
      </c>
      <c r="AT2143" s="80">
        <f t="shared" si="2572"/>
        <v>1000</v>
      </c>
      <c r="AU2143" s="80">
        <f t="shared" si="2572"/>
        <v>1000</v>
      </c>
      <c r="AV2143" s="80">
        <f t="shared" si="2572"/>
        <v>1000</v>
      </c>
      <c r="AW2143" s="80">
        <f t="shared" si="2572"/>
        <v>1000</v>
      </c>
      <c r="AX2143" s="80">
        <f t="shared" si="2572"/>
        <v>1000</v>
      </c>
      <c r="AY2143" s="80">
        <f t="shared" si="2572"/>
        <v>1000</v>
      </c>
      <c r="AZ2143" s="80">
        <f t="shared" si="2572"/>
        <v>1000</v>
      </c>
      <c r="BA2143" s="80">
        <f t="shared" si="2572"/>
        <v>1000</v>
      </c>
      <c r="BB2143" s="80">
        <f t="shared" si="2572"/>
        <v>1000</v>
      </c>
      <c r="BC2143" s="80">
        <f t="shared" si="2572"/>
        <v>1000</v>
      </c>
      <c r="BD2143" s="80">
        <f t="shared" si="2572"/>
        <v>1000</v>
      </c>
      <c r="BE2143" s="80">
        <f t="shared" si="2572"/>
        <v>1000</v>
      </c>
      <c r="BF2143" s="80">
        <f t="shared" si="2572"/>
        <v>1000</v>
      </c>
      <c r="BG2143" s="80">
        <f t="shared" si="2572"/>
        <v>1000</v>
      </c>
      <c r="BH2143" s="80">
        <f t="shared" si="2572"/>
        <v>1000</v>
      </c>
      <c r="BI2143" s="80">
        <f t="shared" si="2572"/>
        <v>1000</v>
      </c>
      <c r="BJ2143" s="80">
        <f t="shared" si="2572"/>
        <v>1000</v>
      </c>
      <c r="BK2143" s="80">
        <f t="shared" si="2572"/>
        <v>1000</v>
      </c>
      <c r="BL2143" s="80">
        <f t="shared" si="2572"/>
        <v>1000</v>
      </c>
      <c r="BM2143" s="80">
        <f t="shared" si="2572"/>
        <v>1000</v>
      </c>
      <c r="BN2143" s="80">
        <f t="shared" si="2572"/>
        <v>1000</v>
      </c>
      <c r="BO2143" s="80">
        <f t="shared" si="2572"/>
        <v>1000</v>
      </c>
      <c r="BP2143" s="80">
        <f t="shared" si="2572"/>
        <v>1000</v>
      </c>
      <c r="BQ2143" s="80">
        <f t="shared" si="2572"/>
        <v>1000</v>
      </c>
      <c r="BR2143" s="80">
        <f t="shared" si="2572"/>
        <v>1000</v>
      </c>
      <c r="BS2143" s="80">
        <f t="shared" si="2572"/>
        <v>1000</v>
      </c>
      <c r="BT2143" s="80">
        <f t="shared" si="2572"/>
        <v>1000</v>
      </c>
      <c r="BU2143" s="80">
        <f t="shared" si="2572"/>
        <v>1000</v>
      </c>
      <c r="BV2143" s="80">
        <f t="shared" si="2572"/>
        <v>1000</v>
      </c>
      <c r="BW2143" s="80">
        <f t="shared" si="2572"/>
        <v>1000</v>
      </c>
      <c r="BX2143" s="80">
        <f t="shared" si="2572"/>
        <v>1000</v>
      </c>
      <c r="BY2143" s="80">
        <f t="shared" si="2572"/>
        <v>1000</v>
      </c>
      <c r="BZ2143" s="80">
        <f t="shared" si="2572"/>
        <v>1000</v>
      </c>
      <c r="CA2143" s="80">
        <f t="shared" si="2572"/>
        <v>1000</v>
      </c>
      <c r="CB2143" s="80">
        <f t="shared" si="2572"/>
        <v>1000</v>
      </c>
      <c r="CC2143" s="80">
        <f t="shared" si="2572"/>
        <v>1000</v>
      </c>
      <c r="CD2143" s="80">
        <f t="shared" si="2572"/>
        <v>1000</v>
      </c>
      <c r="CE2143" s="80">
        <f t="shared" si="2572"/>
        <v>1000</v>
      </c>
      <c r="CF2143" s="80">
        <f t="shared" ref="CF2143:CK2143" si="2573">CE2143</f>
        <v>1000</v>
      </c>
      <c r="CG2143" s="80">
        <f t="shared" si="2573"/>
        <v>1000</v>
      </c>
      <c r="CH2143" s="80">
        <f t="shared" si="2573"/>
        <v>1000</v>
      </c>
      <c r="CI2143" s="80">
        <f t="shared" si="2573"/>
        <v>1000</v>
      </c>
      <c r="CJ2143" s="80">
        <f t="shared" si="2573"/>
        <v>1000</v>
      </c>
      <c r="CK2143" s="80">
        <f t="shared" si="2573"/>
        <v>1000</v>
      </c>
    </row>
    <row r="2144" spans="2:89" x14ac:dyDescent="0.35">
      <c r="B2144" s="123"/>
      <c r="D2144" t="s">
        <v>529</v>
      </c>
      <c r="E2144" s="8" t="str">
        <f t="shared" si="2570"/>
        <v>2144 FCCA-F</v>
      </c>
      <c r="H2144" s="27"/>
      <c r="I2144" s="77"/>
      <c r="J2144" s="77"/>
      <c r="K2144" s="28"/>
      <c r="L2144" s="28"/>
      <c r="M2144" s="28"/>
      <c r="N2144" s="28"/>
      <c r="O2144" s="28"/>
      <c r="P2144" s="28"/>
      <c r="R2144" s="33"/>
      <c r="S2144" s="77"/>
      <c r="T2144" s="77"/>
      <c r="U2144" s="77"/>
      <c r="V2144" s="77"/>
      <c r="W2144" s="77"/>
      <c r="X2144" s="77"/>
      <c r="Y2144" s="77"/>
      <c r="Z2144" s="77"/>
      <c r="AA2144" s="77"/>
      <c r="AB2144" s="77"/>
      <c r="AC2144" s="77"/>
      <c r="AD2144" s="77"/>
      <c r="AE2144" s="77"/>
      <c r="AF2144" s="77"/>
      <c r="AG2144" s="77"/>
      <c r="AH2144" s="77"/>
      <c r="AI2144" s="77"/>
      <c r="AJ2144" s="77"/>
      <c r="AK2144" s="77"/>
      <c r="AL2144" s="77"/>
      <c r="AM2144" s="77"/>
      <c r="AN2144" s="77"/>
      <c r="AO2144" s="77"/>
      <c r="AP2144" s="77"/>
      <c r="AQ2144" s="77"/>
      <c r="AR2144" s="77"/>
      <c r="AS2144" s="77"/>
      <c r="AT2144" s="77"/>
      <c r="AU2144" s="77"/>
      <c r="AV2144" s="77"/>
      <c r="AW2144" s="77"/>
      <c r="AX2144" s="77"/>
      <c r="AY2144" s="77"/>
      <c r="AZ2144" s="77"/>
      <c r="BA2144" s="77"/>
      <c r="BB2144" s="77"/>
      <c r="BC2144" s="77"/>
      <c r="BD2144" s="77"/>
      <c r="BE2144" s="77"/>
      <c r="BF2144" s="77"/>
      <c r="BG2144" s="77"/>
      <c r="BH2144" s="77"/>
      <c r="BI2144" s="77"/>
      <c r="BJ2144" s="77"/>
      <c r="BK2144" s="77"/>
      <c r="BL2144" s="77"/>
      <c r="BM2144" s="77"/>
      <c r="BN2144" s="77"/>
      <c r="BO2144" s="77"/>
      <c r="BP2144" s="77"/>
      <c r="BQ2144" s="77"/>
      <c r="BR2144" s="77"/>
      <c r="BS2144" s="77"/>
      <c r="BT2144" s="77"/>
      <c r="BU2144" s="77"/>
      <c r="BV2144" s="77"/>
      <c r="BW2144" s="77"/>
      <c r="BX2144" s="77"/>
      <c r="BY2144" s="77"/>
      <c r="BZ2144" s="77"/>
      <c r="CA2144" s="77"/>
      <c r="CB2144" s="77"/>
      <c r="CC2144" s="77"/>
      <c r="CD2144" s="77"/>
      <c r="CE2144" s="77"/>
      <c r="CF2144" s="77"/>
      <c r="CG2144" s="77"/>
      <c r="CH2144" s="77"/>
      <c r="CI2144" s="77"/>
      <c r="CJ2144" s="77"/>
      <c r="CK2144" s="77"/>
    </row>
    <row r="2145" spans="2:89" x14ac:dyDescent="0.35">
      <c r="B2145" s="122" t="str">
        <f>"Change in "&amp;B2143</f>
        <v>Change in Current asset - Fixed constant current asset</v>
      </c>
      <c r="C2145" t="s">
        <v>234</v>
      </c>
      <c r="D2145" t="s">
        <v>529</v>
      </c>
      <c r="E2145" s="8" t="str">
        <f t="shared" si="2570"/>
        <v>2145 FCCA-F</v>
      </c>
      <c r="I2145" s="74"/>
      <c r="J2145" s="74"/>
      <c r="K2145" s="53">
        <f t="shared" ref="K2145:P2145" si="2574">SUMIF($3:$3,K$2,2145:2145)</f>
        <v>0</v>
      </c>
      <c r="L2145" s="53">
        <f t="shared" si="2574"/>
        <v>0</v>
      </c>
      <c r="M2145" s="53">
        <f t="shared" si="2574"/>
        <v>0</v>
      </c>
      <c r="N2145" s="53">
        <f t="shared" si="2574"/>
        <v>0</v>
      </c>
      <c r="O2145" s="53">
        <f t="shared" si="2574"/>
        <v>0</v>
      </c>
      <c r="P2145" s="53">
        <f t="shared" si="2574"/>
        <v>0</v>
      </c>
      <c r="R2145" s="24"/>
      <c r="S2145" s="80">
        <f t="shared" ref="S2145:CE2145" si="2575">R2143-S2143</f>
        <v>0</v>
      </c>
      <c r="T2145" s="80">
        <f t="shared" si="2575"/>
        <v>0</v>
      </c>
      <c r="U2145" s="80">
        <f t="shared" si="2575"/>
        <v>0</v>
      </c>
      <c r="V2145" s="80">
        <f t="shared" si="2575"/>
        <v>0</v>
      </c>
      <c r="W2145" s="80">
        <f t="shared" si="2575"/>
        <v>0</v>
      </c>
      <c r="X2145" s="80">
        <f t="shared" si="2575"/>
        <v>0</v>
      </c>
      <c r="Y2145" s="80">
        <f t="shared" si="2575"/>
        <v>0</v>
      </c>
      <c r="Z2145" s="80">
        <f t="shared" si="2575"/>
        <v>0</v>
      </c>
      <c r="AA2145" s="80">
        <f t="shared" si="2575"/>
        <v>0</v>
      </c>
      <c r="AB2145" s="80">
        <f t="shared" si="2575"/>
        <v>0</v>
      </c>
      <c r="AC2145" s="80">
        <f t="shared" si="2575"/>
        <v>0</v>
      </c>
      <c r="AD2145" s="80">
        <f t="shared" si="2575"/>
        <v>0</v>
      </c>
      <c r="AE2145" s="80">
        <f t="shared" si="2575"/>
        <v>0</v>
      </c>
      <c r="AF2145" s="80">
        <f t="shared" si="2575"/>
        <v>0</v>
      </c>
      <c r="AG2145" s="80">
        <f t="shared" si="2575"/>
        <v>0</v>
      </c>
      <c r="AH2145" s="80">
        <f t="shared" si="2575"/>
        <v>0</v>
      </c>
      <c r="AI2145" s="80">
        <f t="shared" si="2575"/>
        <v>0</v>
      </c>
      <c r="AJ2145" s="80">
        <f t="shared" si="2575"/>
        <v>0</v>
      </c>
      <c r="AK2145" s="80">
        <f t="shared" si="2575"/>
        <v>0</v>
      </c>
      <c r="AL2145" s="80">
        <f t="shared" si="2575"/>
        <v>0</v>
      </c>
      <c r="AM2145" s="80">
        <f t="shared" si="2575"/>
        <v>0</v>
      </c>
      <c r="AN2145" s="80">
        <f t="shared" si="2575"/>
        <v>0</v>
      </c>
      <c r="AO2145" s="80">
        <f t="shared" si="2575"/>
        <v>0</v>
      </c>
      <c r="AP2145" s="80">
        <f t="shared" si="2575"/>
        <v>0</v>
      </c>
      <c r="AQ2145" s="80">
        <f t="shared" si="2575"/>
        <v>0</v>
      </c>
      <c r="AR2145" s="80">
        <f t="shared" si="2575"/>
        <v>0</v>
      </c>
      <c r="AS2145" s="80">
        <f t="shared" si="2575"/>
        <v>0</v>
      </c>
      <c r="AT2145" s="80">
        <f t="shared" si="2575"/>
        <v>0</v>
      </c>
      <c r="AU2145" s="80">
        <f t="shared" si="2575"/>
        <v>0</v>
      </c>
      <c r="AV2145" s="80">
        <f t="shared" si="2575"/>
        <v>0</v>
      </c>
      <c r="AW2145" s="80">
        <f t="shared" si="2575"/>
        <v>0</v>
      </c>
      <c r="AX2145" s="80">
        <f t="shared" si="2575"/>
        <v>0</v>
      </c>
      <c r="AY2145" s="80">
        <f t="shared" si="2575"/>
        <v>0</v>
      </c>
      <c r="AZ2145" s="80">
        <f t="shared" si="2575"/>
        <v>0</v>
      </c>
      <c r="BA2145" s="80">
        <f t="shared" si="2575"/>
        <v>0</v>
      </c>
      <c r="BB2145" s="80">
        <f t="shared" si="2575"/>
        <v>0</v>
      </c>
      <c r="BC2145" s="80">
        <f t="shared" si="2575"/>
        <v>0</v>
      </c>
      <c r="BD2145" s="80">
        <f t="shared" si="2575"/>
        <v>0</v>
      </c>
      <c r="BE2145" s="80">
        <f t="shared" si="2575"/>
        <v>0</v>
      </c>
      <c r="BF2145" s="80">
        <f t="shared" si="2575"/>
        <v>0</v>
      </c>
      <c r="BG2145" s="80">
        <f t="shared" si="2575"/>
        <v>0</v>
      </c>
      <c r="BH2145" s="80">
        <f t="shared" si="2575"/>
        <v>0</v>
      </c>
      <c r="BI2145" s="80">
        <f t="shared" si="2575"/>
        <v>0</v>
      </c>
      <c r="BJ2145" s="80">
        <f t="shared" si="2575"/>
        <v>0</v>
      </c>
      <c r="BK2145" s="80">
        <f t="shared" si="2575"/>
        <v>0</v>
      </c>
      <c r="BL2145" s="80">
        <f t="shared" si="2575"/>
        <v>0</v>
      </c>
      <c r="BM2145" s="80">
        <f t="shared" si="2575"/>
        <v>0</v>
      </c>
      <c r="BN2145" s="80">
        <f t="shared" si="2575"/>
        <v>0</v>
      </c>
      <c r="BO2145" s="80">
        <f t="shared" si="2575"/>
        <v>0</v>
      </c>
      <c r="BP2145" s="80">
        <f t="shared" si="2575"/>
        <v>0</v>
      </c>
      <c r="BQ2145" s="80">
        <f t="shared" si="2575"/>
        <v>0</v>
      </c>
      <c r="BR2145" s="80">
        <f t="shared" si="2575"/>
        <v>0</v>
      </c>
      <c r="BS2145" s="80">
        <f t="shared" si="2575"/>
        <v>0</v>
      </c>
      <c r="BT2145" s="80">
        <f t="shared" si="2575"/>
        <v>0</v>
      </c>
      <c r="BU2145" s="80">
        <f t="shared" si="2575"/>
        <v>0</v>
      </c>
      <c r="BV2145" s="80">
        <f t="shared" si="2575"/>
        <v>0</v>
      </c>
      <c r="BW2145" s="80">
        <f t="shared" si="2575"/>
        <v>0</v>
      </c>
      <c r="BX2145" s="80">
        <f t="shared" si="2575"/>
        <v>0</v>
      </c>
      <c r="BY2145" s="80">
        <f t="shared" si="2575"/>
        <v>0</v>
      </c>
      <c r="BZ2145" s="80">
        <f t="shared" si="2575"/>
        <v>0</v>
      </c>
      <c r="CA2145" s="80">
        <f t="shared" si="2575"/>
        <v>0</v>
      </c>
      <c r="CB2145" s="80">
        <f t="shared" si="2575"/>
        <v>0</v>
      </c>
      <c r="CC2145" s="80">
        <f t="shared" si="2575"/>
        <v>0</v>
      </c>
      <c r="CD2145" s="80">
        <f t="shared" si="2575"/>
        <v>0</v>
      </c>
      <c r="CE2145" s="80">
        <f t="shared" si="2575"/>
        <v>0</v>
      </c>
      <c r="CF2145" s="80">
        <f t="shared" ref="CF2145:CK2145" si="2576">CE2143-CF2143</f>
        <v>0</v>
      </c>
      <c r="CG2145" s="80">
        <f t="shared" si="2576"/>
        <v>0</v>
      </c>
      <c r="CH2145" s="80">
        <f t="shared" si="2576"/>
        <v>0</v>
      </c>
      <c r="CI2145" s="80">
        <f t="shared" si="2576"/>
        <v>0</v>
      </c>
      <c r="CJ2145" s="80">
        <f t="shared" si="2576"/>
        <v>0</v>
      </c>
      <c r="CK2145" s="80">
        <f t="shared" si="2576"/>
        <v>0</v>
      </c>
    </row>
    <row r="2146" spans="2:89" x14ac:dyDescent="0.35">
      <c r="B2146" s="122"/>
      <c r="D2146" t="s">
        <v>529</v>
      </c>
      <c r="E2146" s="8" t="str">
        <f t="shared" ref="E2146" si="2577">ROW()&amp;" "&amp;D2146</f>
        <v>2146 FCCA-F</v>
      </c>
      <c r="I2146" s="74"/>
      <c r="J2146" s="74"/>
      <c r="K2146" s="53"/>
      <c r="L2146" s="53"/>
      <c r="M2146" s="53"/>
      <c r="N2146" s="53"/>
      <c r="O2146" s="53"/>
      <c r="P2146" s="53"/>
      <c r="R2146" s="24"/>
      <c r="S2146" s="80"/>
      <c r="T2146" s="80"/>
      <c r="U2146" s="80"/>
      <c r="V2146" s="80"/>
      <c r="W2146" s="80"/>
      <c r="X2146" s="80"/>
      <c r="Y2146" s="80"/>
      <c r="Z2146" s="80"/>
      <c r="AA2146" s="80"/>
      <c r="AB2146" s="80"/>
      <c r="AC2146" s="80"/>
      <c r="AD2146" s="80"/>
      <c r="AE2146" s="80"/>
      <c r="AF2146" s="80"/>
      <c r="AG2146" s="80"/>
      <c r="AH2146" s="80"/>
      <c r="AI2146" s="80"/>
      <c r="AJ2146" s="80"/>
      <c r="AK2146" s="80"/>
      <c r="AL2146" s="80"/>
      <c r="AM2146" s="80"/>
      <c r="AN2146" s="80"/>
      <c r="AO2146" s="80"/>
      <c r="AP2146" s="80"/>
      <c r="AQ2146" s="80"/>
      <c r="AR2146" s="80"/>
      <c r="AS2146" s="80"/>
      <c r="AT2146" s="80"/>
      <c r="AU2146" s="80"/>
      <c r="AV2146" s="80"/>
      <c r="AW2146" s="80"/>
      <c r="AX2146" s="80"/>
      <c r="AY2146" s="80"/>
      <c r="AZ2146" s="80"/>
      <c r="BA2146" s="80"/>
      <c r="BB2146" s="80"/>
      <c r="BC2146" s="80"/>
      <c r="BD2146" s="80"/>
      <c r="BE2146" s="80"/>
      <c r="BF2146" s="80"/>
      <c r="BG2146" s="80"/>
      <c r="BH2146" s="80"/>
      <c r="BI2146" s="80"/>
      <c r="BJ2146" s="80"/>
      <c r="BK2146" s="80"/>
      <c r="BL2146" s="80"/>
      <c r="BM2146" s="80"/>
      <c r="BN2146" s="80"/>
      <c r="BO2146" s="80"/>
      <c r="BP2146" s="80"/>
      <c r="BQ2146" s="80"/>
      <c r="BR2146" s="80"/>
      <c r="BS2146" s="80"/>
      <c r="BT2146" s="80"/>
      <c r="BU2146" s="80"/>
      <c r="BV2146" s="80"/>
      <c r="BW2146" s="80"/>
      <c r="BX2146" s="80"/>
      <c r="BY2146" s="80"/>
      <c r="BZ2146" s="80"/>
      <c r="CA2146" s="80"/>
      <c r="CB2146" s="80"/>
      <c r="CC2146" s="80"/>
      <c r="CD2146" s="80"/>
      <c r="CE2146" s="80"/>
      <c r="CF2146" s="80"/>
      <c r="CG2146" s="80"/>
      <c r="CH2146" s="80"/>
      <c r="CI2146" s="80"/>
      <c r="CJ2146" s="80"/>
      <c r="CK2146" s="80"/>
    </row>
    <row r="2147" spans="2:89" x14ac:dyDescent="0.35">
      <c r="B2147" s="132" t="str">
        <f>B2134</f>
        <v>(Primary label)</v>
      </c>
      <c r="D2147" t="s">
        <v>529</v>
      </c>
      <c r="E2147" s="8" t="str">
        <f t="shared" si="2570"/>
        <v>2147 FCCA-F</v>
      </c>
      <c r="G2147" t="s">
        <v>332</v>
      </c>
      <c r="H2147" s="27"/>
      <c r="I2147" s="78"/>
      <c r="J2147" s="78"/>
      <c r="K2147" s="33"/>
      <c r="L2147" s="33"/>
      <c r="M2147" s="33"/>
      <c r="N2147" s="33"/>
      <c r="O2147" s="33"/>
      <c r="P2147" s="33"/>
      <c r="R2147" s="33"/>
      <c r="S2147" s="77"/>
      <c r="T2147" s="77"/>
      <c r="U2147" s="77"/>
      <c r="V2147" s="77"/>
      <c r="W2147" s="77"/>
      <c r="X2147" s="77"/>
      <c r="Y2147" s="77"/>
      <c r="Z2147" s="77"/>
      <c r="AA2147" s="77"/>
      <c r="AB2147" s="77"/>
      <c r="AC2147" s="77"/>
      <c r="AD2147" s="77"/>
      <c r="AE2147" s="77"/>
      <c r="AF2147" s="77"/>
      <c r="AG2147" s="77"/>
      <c r="AH2147" s="77"/>
      <c r="AI2147" s="77"/>
      <c r="AJ2147" s="77"/>
      <c r="AK2147" s="77"/>
      <c r="AL2147" s="77"/>
      <c r="AM2147" s="77"/>
      <c r="AN2147" s="77"/>
      <c r="AO2147" s="77"/>
      <c r="AP2147" s="77"/>
      <c r="AQ2147" s="77"/>
      <c r="AR2147" s="77"/>
      <c r="AS2147" s="77"/>
      <c r="AT2147" s="77"/>
      <c r="AU2147" s="77"/>
      <c r="AV2147" s="77"/>
      <c r="AW2147" s="77"/>
      <c r="AX2147" s="77"/>
      <c r="AY2147" s="77"/>
      <c r="AZ2147" s="77"/>
      <c r="BA2147" s="77"/>
      <c r="BB2147" s="77"/>
      <c r="BC2147" s="77"/>
      <c r="BD2147" s="77"/>
      <c r="BE2147" s="77"/>
      <c r="BF2147" s="77"/>
      <c r="BG2147" s="77"/>
      <c r="BH2147" s="77"/>
      <c r="BI2147" s="77"/>
      <c r="BJ2147" s="77"/>
      <c r="BK2147" s="77"/>
      <c r="BL2147" s="77"/>
      <c r="BM2147" s="77"/>
      <c r="BN2147" s="77"/>
      <c r="BO2147" s="77"/>
      <c r="BP2147" s="77"/>
      <c r="BQ2147" s="77"/>
      <c r="BR2147" s="77"/>
      <c r="BS2147" s="77"/>
      <c r="BT2147" s="77"/>
      <c r="BU2147" s="77"/>
      <c r="BV2147" s="77"/>
      <c r="BW2147" s="77"/>
      <c r="BX2147" s="77"/>
      <c r="BY2147" s="77"/>
      <c r="BZ2147" s="77"/>
      <c r="CA2147" s="77"/>
      <c r="CB2147" s="77"/>
      <c r="CC2147" s="77"/>
      <c r="CD2147" s="77"/>
      <c r="CE2147" s="77"/>
      <c r="CF2147" s="77"/>
      <c r="CG2147" s="77"/>
      <c r="CH2147" s="77"/>
      <c r="CI2147" s="77"/>
      <c r="CJ2147" s="77"/>
      <c r="CK2147" s="77"/>
    </row>
    <row r="2148" spans="2:89" x14ac:dyDescent="0.35">
      <c r="B2148" s="132" t="str">
        <f>B2135</f>
        <v>primary unit</v>
      </c>
      <c r="D2148" t="s">
        <v>529</v>
      </c>
      <c r="E2148" s="8" t="str">
        <f t="shared" si="2570"/>
        <v>2148 FCCA-F</v>
      </c>
      <c r="G2148" t="s">
        <v>332</v>
      </c>
      <c r="H2148" s="27"/>
      <c r="I2148" s="78"/>
      <c r="J2148" s="78"/>
      <c r="K2148" s="33"/>
      <c r="L2148" s="33"/>
      <c r="M2148" s="33"/>
      <c r="N2148" s="33"/>
      <c r="O2148" s="33"/>
      <c r="P2148" s="33"/>
      <c r="R2148" s="33"/>
      <c r="S2148" s="77"/>
      <c r="T2148" s="77"/>
      <c r="U2148" s="77"/>
      <c r="V2148" s="77"/>
      <c r="W2148" s="77"/>
      <c r="X2148" s="77"/>
      <c r="Y2148" s="77"/>
      <c r="Z2148" s="77"/>
      <c r="AA2148" s="77"/>
      <c r="AB2148" s="77"/>
      <c r="AC2148" s="77"/>
      <c r="AD2148" s="77"/>
      <c r="AE2148" s="77"/>
      <c r="AF2148" s="77"/>
      <c r="AG2148" s="77"/>
      <c r="AH2148" s="77"/>
      <c r="AI2148" s="77"/>
      <c r="AJ2148" s="77"/>
      <c r="AK2148" s="77"/>
      <c r="AL2148" s="77"/>
      <c r="AM2148" s="77"/>
      <c r="AN2148" s="77"/>
      <c r="AO2148" s="77"/>
      <c r="AP2148" s="77"/>
      <c r="AQ2148" s="77"/>
      <c r="AR2148" s="77"/>
      <c r="AS2148" s="77"/>
      <c r="AT2148" s="77"/>
      <c r="AU2148" s="77"/>
      <c r="AV2148" s="77"/>
      <c r="AW2148" s="77"/>
      <c r="AX2148" s="77"/>
      <c r="AY2148" s="77"/>
      <c r="AZ2148" s="77"/>
      <c r="BA2148" s="77"/>
      <c r="BB2148" s="77"/>
      <c r="BC2148" s="77"/>
      <c r="BD2148" s="77"/>
      <c r="BE2148" s="77"/>
      <c r="BF2148" s="77"/>
      <c r="BG2148" s="77"/>
      <c r="BH2148" s="77"/>
      <c r="BI2148" s="77"/>
      <c r="BJ2148" s="77"/>
      <c r="BK2148" s="77"/>
      <c r="BL2148" s="77"/>
      <c r="BM2148" s="77"/>
      <c r="BN2148" s="77"/>
      <c r="BO2148" s="77"/>
      <c r="BP2148" s="77"/>
      <c r="BQ2148" s="77"/>
      <c r="BR2148" s="77"/>
      <c r="BS2148" s="77"/>
      <c r="BT2148" s="77"/>
      <c r="BU2148" s="77"/>
      <c r="BV2148" s="77"/>
      <c r="BW2148" s="77"/>
      <c r="BX2148" s="77"/>
      <c r="BY2148" s="77"/>
      <c r="BZ2148" s="77"/>
      <c r="CA2148" s="77"/>
      <c r="CB2148" s="77"/>
      <c r="CC2148" s="77"/>
      <c r="CD2148" s="77"/>
      <c r="CE2148" s="77"/>
      <c r="CF2148" s="77"/>
      <c r="CG2148" s="77"/>
      <c r="CH2148" s="77"/>
      <c r="CI2148" s="77"/>
      <c r="CJ2148" s="77"/>
      <c r="CK2148" s="77"/>
    </row>
    <row r="2149" spans="2:89" x14ac:dyDescent="0.35">
      <c r="B2149" s="132" t="str">
        <f>B2136</f>
        <v>Primary revenue driver</v>
      </c>
      <c r="D2149" t="s">
        <v>529</v>
      </c>
      <c r="E2149" s="8" t="str">
        <f t="shared" si="2570"/>
        <v>2149 FCCA-F</v>
      </c>
      <c r="G2149" t="s">
        <v>332</v>
      </c>
      <c r="K2149" s="53"/>
      <c r="L2149" s="53"/>
      <c r="M2149" s="53"/>
      <c r="N2149" s="53"/>
      <c r="O2149" s="53"/>
      <c r="P2149" s="53"/>
      <c r="R2149" s="24"/>
      <c r="S2149" s="175" t="str">
        <f t="shared" ref="S2149" si="2578">S2136</f>
        <v>S$16</v>
      </c>
      <c r="T2149" s="175" t="str">
        <f t="shared" ref="T2149:AX2149" si="2579">T2136</f>
        <v>T$16</v>
      </c>
      <c r="U2149" s="175" t="str">
        <f t="shared" si="2579"/>
        <v>U$16</v>
      </c>
      <c r="V2149" s="175" t="str">
        <f t="shared" si="2579"/>
        <v>V$16</v>
      </c>
      <c r="W2149" s="175" t="str">
        <f t="shared" si="2579"/>
        <v>W$16</v>
      </c>
      <c r="X2149" s="175" t="str">
        <f t="shared" si="2579"/>
        <v>X$16</v>
      </c>
      <c r="Y2149" s="175" t="str">
        <f t="shared" si="2579"/>
        <v>Y$16</v>
      </c>
      <c r="Z2149" s="175" t="str">
        <f t="shared" si="2579"/>
        <v>Z$16</v>
      </c>
      <c r="AA2149" s="175" t="str">
        <f t="shared" si="2579"/>
        <v>AA$16</v>
      </c>
      <c r="AB2149" s="175" t="str">
        <f t="shared" si="2579"/>
        <v>AB$16</v>
      </c>
      <c r="AC2149" s="175" t="str">
        <f t="shared" si="2579"/>
        <v>AC$16</v>
      </c>
      <c r="AD2149" s="175" t="str">
        <f t="shared" si="2579"/>
        <v>AD$16</v>
      </c>
      <c r="AE2149" s="175" t="str">
        <f t="shared" si="2579"/>
        <v>AE$16</v>
      </c>
      <c r="AF2149" s="175" t="str">
        <f t="shared" si="2579"/>
        <v>AF$16</v>
      </c>
      <c r="AG2149" s="175" t="str">
        <f t="shared" si="2579"/>
        <v>AG$16</v>
      </c>
      <c r="AH2149" s="175" t="str">
        <f t="shared" si="2579"/>
        <v>AH$16</v>
      </c>
      <c r="AI2149" s="175" t="str">
        <f t="shared" si="2579"/>
        <v>AI$16</v>
      </c>
      <c r="AJ2149" s="175" t="str">
        <f t="shared" si="2579"/>
        <v>AJ$16</v>
      </c>
      <c r="AK2149" s="175" t="str">
        <f t="shared" si="2579"/>
        <v>AK$16</v>
      </c>
      <c r="AL2149" s="175" t="str">
        <f t="shared" si="2579"/>
        <v>AL$16</v>
      </c>
      <c r="AM2149" s="175" t="str">
        <f t="shared" si="2579"/>
        <v>AM$16</v>
      </c>
      <c r="AN2149" s="175" t="str">
        <f t="shared" si="2579"/>
        <v>AN$16</v>
      </c>
      <c r="AO2149" s="175" t="str">
        <f t="shared" si="2579"/>
        <v>AO$16</v>
      </c>
      <c r="AP2149" s="175" t="str">
        <f t="shared" si="2579"/>
        <v>AP$16</v>
      </c>
      <c r="AQ2149" s="175" t="str">
        <f t="shared" si="2579"/>
        <v>AQ$16</v>
      </c>
      <c r="AR2149" s="175" t="str">
        <f t="shared" si="2579"/>
        <v>AR$16</v>
      </c>
      <c r="AS2149" s="175" t="str">
        <f t="shared" si="2579"/>
        <v>AS$16</v>
      </c>
      <c r="AT2149" s="175" t="str">
        <f t="shared" si="2579"/>
        <v>AT$16</v>
      </c>
      <c r="AU2149" s="175" t="str">
        <f t="shared" si="2579"/>
        <v>AU$16</v>
      </c>
      <c r="AV2149" s="175" t="str">
        <f t="shared" si="2579"/>
        <v>AV$16</v>
      </c>
      <c r="AW2149" s="175" t="str">
        <f t="shared" si="2579"/>
        <v>AW$16</v>
      </c>
      <c r="AX2149" s="175" t="str">
        <f t="shared" si="2579"/>
        <v>AX$16</v>
      </c>
      <c r="AY2149" s="175" t="str">
        <f t="shared" ref="AY2149:CD2149" si="2580">AY2136</f>
        <v>AY$16</v>
      </c>
      <c r="AZ2149" s="175" t="str">
        <f t="shared" si="2580"/>
        <v>AZ$16</v>
      </c>
      <c r="BA2149" s="175" t="str">
        <f t="shared" si="2580"/>
        <v>BA$16</v>
      </c>
      <c r="BB2149" s="175" t="str">
        <f t="shared" si="2580"/>
        <v>BB$16</v>
      </c>
      <c r="BC2149" s="175" t="str">
        <f t="shared" si="2580"/>
        <v>BC$16</v>
      </c>
      <c r="BD2149" s="175" t="str">
        <f t="shared" si="2580"/>
        <v>BD$16</v>
      </c>
      <c r="BE2149" s="175" t="str">
        <f t="shared" si="2580"/>
        <v>BE$16</v>
      </c>
      <c r="BF2149" s="175" t="str">
        <f t="shared" si="2580"/>
        <v>BF$16</v>
      </c>
      <c r="BG2149" s="175" t="str">
        <f t="shared" si="2580"/>
        <v>BG$16</v>
      </c>
      <c r="BH2149" s="175" t="str">
        <f t="shared" si="2580"/>
        <v>BH$16</v>
      </c>
      <c r="BI2149" s="175" t="str">
        <f t="shared" si="2580"/>
        <v>BI$16</v>
      </c>
      <c r="BJ2149" s="175" t="str">
        <f t="shared" si="2580"/>
        <v>BJ$16</v>
      </c>
      <c r="BK2149" s="175" t="str">
        <f t="shared" si="2580"/>
        <v>BK$16</v>
      </c>
      <c r="BL2149" s="175" t="str">
        <f t="shared" si="2580"/>
        <v>BL$16</v>
      </c>
      <c r="BM2149" s="175" t="str">
        <f t="shared" si="2580"/>
        <v>BM$16</v>
      </c>
      <c r="BN2149" s="175" t="str">
        <f t="shared" si="2580"/>
        <v>BN$16</v>
      </c>
      <c r="BO2149" s="175" t="str">
        <f t="shared" si="2580"/>
        <v>BO$16</v>
      </c>
      <c r="BP2149" s="175" t="str">
        <f t="shared" si="2580"/>
        <v>BP$16</v>
      </c>
      <c r="BQ2149" s="175" t="str">
        <f t="shared" si="2580"/>
        <v>BQ$16</v>
      </c>
      <c r="BR2149" s="175" t="str">
        <f t="shared" si="2580"/>
        <v>BR$16</v>
      </c>
      <c r="BS2149" s="175" t="str">
        <f t="shared" si="2580"/>
        <v>BS$16</v>
      </c>
      <c r="BT2149" s="175" t="str">
        <f t="shared" si="2580"/>
        <v>BT$16</v>
      </c>
      <c r="BU2149" s="175" t="str">
        <f t="shared" si="2580"/>
        <v>BU$16</v>
      </c>
      <c r="BV2149" s="175" t="str">
        <f t="shared" si="2580"/>
        <v>BV$16</v>
      </c>
      <c r="BW2149" s="175" t="str">
        <f t="shared" si="2580"/>
        <v>BW$16</v>
      </c>
      <c r="BX2149" s="175" t="str">
        <f t="shared" si="2580"/>
        <v>BX$16</v>
      </c>
      <c r="BY2149" s="175" t="str">
        <f t="shared" si="2580"/>
        <v>BY$16</v>
      </c>
      <c r="BZ2149" s="175" t="str">
        <f t="shared" si="2580"/>
        <v>BZ$16</v>
      </c>
      <c r="CA2149" s="175" t="str">
        <f t="shared" si="2580"/>
        <v>CA$16</v>
      </c>
      <c r="CB2149" s="175" t="str">
        <f t="shared" si="2580"/>
        <v>CB$16</v>
      </c>
      <c r="CC2149" s="175" t="str">
        <f t="shared" si="2580"/>
        <v>CC$16</v>
      </c>
      <c r="CD2149" s="175" t="str">
        <f t="shared" si="2580"/>
        <v>CD$16</v>
      </c>
      <c r="CE2149" s="175" t="str">
        <f t="shared" ref="CE2149:CK2149" si="2581">CE2136</f>
        <v>CE$16</v>
      </c>
      <c r="CF2149" s="175" t="str">
        <f t="shared" si="2581"/>
        <v>CF$16</v>
      </c>
      <c r="CG2149" s="175" t="str">
        <f t="shared" si="2581"/>
        <v>CG$16</v>
      </c>
      <c r="CH2149" s="175" t="str">
        <f t="shared" si="2581"/>
        <v>CH$16</v>
      </c>
      <c r="CI2149" s="175" t="str">
        <f t="shared" si="2581"/>
        <v>CI$16</v>
      </c>
      <c r="CJ2149" s="175" t="str">
        <f t="shared" si="2581"/>
        <v>CJ$16</v>
      </c>
      <c r="CK2149" s="175" t="str">
        <f t="shared" si="2581"/>
        <v>CK$16</v>
      </c>
    </row>
    <row r="2150" spans="2:89" x14ac:dyDescent="0.35">
      <c r="B2150" s="132" t="str">
        <f>B2137</f>
        <v>Primary volume driver</v>
      </c>
      <c r="D2150" t="s">
        <v>529</v>
      </c>
      <c r="E2150" s="8" t="str">
        <f t="shared" si="2570"/>
        <v>2150 FCCA-F</v>
      </c>
      <c r="G2150" t="s">
        <v>332</v>
      </c>
      <c r="H2150" s="12"/>
      <c r="I2150" s="60"/>
      <c r="J2150" s="60"/>
      <c r="K2150" s="15"/>
      <c r="L2150" s="15"/>
      <c r="M2150" s="15"/>
      <c r="N2150" s="15"/>
      <c r="O2150" s="15"/>
      <c r="P2150" s="15"/>
      <c r="R2150" s="15"/>
      <c r="S2150" s="175" t="str">
        <f t="shared" ref="S2150" si="2582">S2137</f>
        <v>S$17</v>
      </c>
      <c r="T2150" s="175" t="str">
        <f t="shared" ref="T2150:AX2150" si="2583">T2137</f>
        <v>T$17</v>
      </c>
      <c r="U2150" s="175" t="str">
        <f t="shared" si="2583"/>
        <v>U$17</v>
      </c>
      <c r="V2150" s="175" t="str">
        <f t="shared" si="2583"/>
        <v>V$17</v>
      </c>
      <c r="W2150" s="175" t="str">
        <f t="shared" si="2583"/>
        <v>W$17</v>
      </c>
      <c r="X2150" s="175" t="str">
        <f t="shared" si="2583"/>
        <v>X$17</v>
      </c>
      <c r="Y2150" s="175" t="str">
        <f t="shared" si="2583"/>
        <v>Y$17</v>
      </c>
      <c r="Z2150" s="175" t="str">
        <f t="shared" si="2583"/>
        <v>Z$17</v>
      </c>
      <c r="AA2150" s="175" t="str">
        <f t="shared" si="2583"/>
        <v>AA$17</v>
      </c>
      <c r="AB2150" s="175" t="str">
        <f t="shared" si="2583"/>
        <v>AB$17</v>
      </c>
      <c r="AC2150" s="175" t="str">
        <f t="shared" si="2583"/>
        <v>AC$17</v>
      </c>
      <c r="AD2150" s="175" t="str">
        <f t="shared" si="2583"/>
        <v>AD$17</v>
      </c>
      <c r="AE2150" s="175" t="str">
        <f t="shared" si="2583"/>
        <v>AE$17</v>
      </c>
      <c r="AF2150" s="175" t="str">
        <f t="shared" si="2583"/>
        <v>AF$17</v>
      </c>
      <c r="AG2150" s="175" t="str">
        <f t="shared" si="2583"/>
        <v>AG$17</v>
      </c>
      <c r="AH2150" s="175" t="str">
        <f t="shared" si="2583"/>
        <v>AH$17</v>
      </c>
      <c r="AI2150" s="175" t="str">
        <f t="shared" si="2583"/>
        <v>AI$17</v>
      </c>
      <c r="AJ2150" s="175" t="str">
        <f t="shared" si="2583"/>
        <v>AJ$17</v>
      </c>
      <c r="AK2150" s="175" t="str">
        <f t="shared" si="2583"/>
        <v>AK$17</v>
      </c>
      <c r="AL2150" s="175" t="str">
        <f t="shared" si="2583"/>
        <v>AL$17</v>
      </c>
      <c r="AM2150" s="175" t="str">
        <f t="shared" si="2583"/>
        <v>AM$17</v>
      </c>
      <c r="AN2150" s="175" t="str">
        <f t="shared" si="2583"/>
        <v>AN$17</v>
      </c>
      <c r="AO2150" s="175" t="str">
        <f t="shared" si="2583"/>
        <v>AO$17</v>
      </c>
      <c r="AP2150" s="175" t="str">
        <f t="shared" si="2583"/>
        <v>AP$17</v>
      </c>
      <c r="AQ2150" s="175" t="str">
        <f t="shared" si="2583"/>
        <v>AQ$17</v>
      </c>
      <c r="AR2150" s="175" t="str">
        <f t="shared" si="2583"/>
        <v>AR$17</v>
      </c>
      <c r="AS2150" s="175" t="str">
        <f t="shared" si="2583"/>
        <v>AS$17</v>
      </c>
      <c r="AT2150" s="175" t="str">
        <f t="shared" si="2583"/>
        <v>AT$17</v>
      </c>
      <c r="AU2150" s="175" t="str">
        <f t="shared" si="2583"/>
        <v>AU$17</v>
      </c>
      <c r="AV2150" s="175" t="str">
        <f t="shared" si="2583"/>
        <v>AV$17</v>
      </c>
      <c r="AW2150" s="175" t="str">
        <f t="shared" si="2583"/>
        <v>AW$17</v>
      </c>
      <c r="AX2150" s="175" t="str">
        <f t="shared" si="2583"/>
        <v>AX$17</v>
      </c>
      <c r="AY2150" s="175" t="str">
        <f t="shared" ref="AY2150:CD2150" si="2584">AY2137</f>
        <v>AY$17</v>
      </c>
      <c r="AZ2150" s="175" t="str">
        <f t="shared" si="2584"/>
        <v>AZ$17</v>
      </c>
      <c r="BA2150" s="175" t="str">
        <f t="shared" si="2584"/>
        <v>BA$17</v>
      </c>
      <c r="BB2150" s="175" t="str">
        <f t="shared" si="2584"/>
        <v>BB$17</v>
      </c>
      <c r="BC2150" s="175" t="str">
        <f t="shared" si="2584"/>
        <v>BC$17</v>
      </c>
      <c r="BD2150" s="175" t="str">
        <f t="shared" si="2584"/>
        <v>BD$17</v>
      </c>
      <c r="BE2150" s="175" t="str">
        <f t="shared" si="2584"/>
        <v>BE$17</v>
      </c>
      <c r="BF2150" s="175" t="str">
        <f t="shared" si="2584"/>
        <v>BF$17</v>
      </c>
      <c r="BG2150" s="175" t="str">
        <f t="shared" si="2584"/>
        <v>BG$17</v>
      </c>
      <c r="BH2150" s="175" t="str">
        <f t="shared" si="2584"/>
        <v>BH$17</v>
      </c>
      <c r="BI2150" s="175" t="str">
        <f t="shared" si="2584"/>
        <v>BI$17</v>
      </c>
      <c r="BJ2150" s="175" t="str">
        <f t="shared" si="2584"/>
        <v>BJ$17</v>
      </c>
      <c r="BK2150" s="175" t="str">
        <f t="shared" si="2584"/>
        <v>BK$17</v>
      </c>
      <c r="BL2150" s="175" t="str">
        <f t="shared" si="2584"/>
        <v>BL$17</v>
      </c>
      <c r="BM2150" s="175" t="str">
        <f t="shared" si="2584"/>
        <v>BM$17</v>
      </c>
      <c r="BN2150" s="175" t="str">
        <f t="shared" si="2584"/>
        <v>BN$17</v>
      </c>
      <c r="BO2150" s="175" t="str">
        <f t="shared" si="2584"/>
        <v>BO$17</v>
      </c>
      <c r="BP2150" s="175" t="str">
        <f t="shared" si="2584"/>
        <v>BP$17</v>
      </c>
      <c r="BQ2150" s="175" t="str">
        <f t="shared" si="2584"/>
        <v>BQ$17</v>
      </c>
      <c r="BR2150" s="175" t="str">
        <f t="shared" si="2584"/>
        <v>BR$17</v>
      </c>
      <c r="BS2150" s="175" t="str">
        <f t="shared" si="2584"/>
        <v>BS$17</v>
      </c>
      <c r="BT2150" s="175" t="str">
        <f t="shared" si="2584"/>
        <v>BT$17</v>
      </c>
      <c r="BU2150" s="175" t="str">
        <f t="shared" si="2584"/>
        <v>BU$17</v>
      </c>
      <c r="BV2150" s="175" t="str">
        <f t="shared" si="2584"/>
        <v>BV$17</v>
      </c>
      <c r="BW2150" s="175" t="str">
        <f t="shared" si="2584"/>
        <v>BW$17</v>
      </c>
      <c r="BX2150" s="175" t="str">
        <f t="shared" si="2584"/>
        <v>BX$17</v>
      </c>
      <c r="BY2150" s="175" t="str">
        <f t="shared" si="2584"/>
        <v>BY$17</v>
      </c>
      <c r="BZ2150" s="175" t="str">
        <f t="shared" si="2584"/>
        <v>BZ$17</v>
      </c>
      <c r="CA2150" s="175" t="str">
        <f t="shared" si="2584"/>
        <v>CA$17</v>
      </c>
      <c r="CB2150" s="175" t="str">
        <f t="shared" si="2584"/>
        <v>CB$17</v>
      </c>
      <c r="CC2150" s="175" t="str">
        <f t="shared" si="2584"/>
        <v>CC$17</v>
      </c>
      <c r="CD2150" s="175" t="str">
        <f t="shared" si="2584"/>
        <v>CD$17</v>
      </c>
      <c r="CE2150" s="175" t="str">
        <f t="shared" ref="CE2150:CK2150" si="2585">CE2137</f>
        <v>CE$17</v>
      </c>
      <c r="CF2150" s="175" t="str">
        <f t="shared" si="2585"/>
        <v>CF$17</v>
      </c>
      <c r="CG2150" s="175" t="str">
        <f t="shared" si="2585"/>
        <v>CG$17</v>
      </c>
      <c r="CH2150" s="175" t="str">
        <f t="shared" si="2585"/>
        <v>CH$17</v>
      </c>
      <c r="CI2150" s="175" t="str">
        <f t="shared" si="2585"/>
        <v>CI$17</v>
      </c>
      <c r="CJ2150" s="175" t="str">
        <f t="shared" si="2585"/>
        <v>CJ$17</v>
      </c>
      <c r="CK2150" s="175" t="str">
        <f t="shared" si="2585"/>
        <v>CK$17</v>
      </c>
    </row>
    <row r="2151" spans="2:89" x14ac:dyDescent="0.35">
      <c r="B2151" s="187" t="str">
        <f>B2142</f>
        <v>Fixed constant current asset:</v>
      </c>
      <c r="D2151" t="s">
        <v>529</v>
      </c>
      <c r="E2151" s="8" t="str">
        <f t="shared" si="2570"/>
        <v>2151 FCCA-F</v>
      </c>
      <c r="G2151" t="s">
        <v>332</v>
      </c>
      <c r="H2151" s="12"/>
      <c r="I2151" s="60"/>
      <c r="J2151" s="60"/>
      <c r="K2151" s="15"/>
      <c r="L2151" s="15"/>
      <c r="M2151" s="15"/>
      <c r="N2151" s="15"/>
      <c r="O2151" s="15"/>
      <c r="P2151" s="15"/>
      <c r="R2151" s="15"/>
      <c r="S2151" s="175">
        <f t="shared" ref="S2151" si="2586">S2138</f>
        <v>0</v>
      </c>
      <c r="T2151" s="175">
        <f t="shared" ref="T2151:AX2151" si="2587">T2138</f>
        <v>0</v>
      </c>
      <c r="U2151" s="175">
        <f t="shared" si="2587"/>
        <v>0</v>
      </c>
      <c r="V2151" s="175">
        <f t="shared" si="2587"/>
        <v>0</v>
      </c>
      <c r="W2151" s="175">
        <f t="shared" si="2587"/>
        <v>0</v>
      </c>
      <c r="X2151" s="175">
        <f t="shared" si="2587"/>
        <v>0</v>
      </c>
      <c r="Y2151" s="175">
        <f t="shared" si="2587"/>
        <v>0</v>
      </c>
      <c r="Z2151" s="175">
        <f t="shared" si="2587"/>
        <v>0</v>
      </c>
      <c r="AA2151" s="175">
        <f t="shared" si="2587"/>
        <v>0</v>
      </c>
      <c r="AB2151" s="175">
        <f t="shared" si="2587"/>
        <v>0</v>
      </c>
      <c r="AC2151" s="175">
        <f t="shared" si="2587"/>
        <v>0</v>
      </c>
      <c r="AD2151" s="175">
        <f t="shared" si="2587"/>
        <v>0</v>
      </c>
      <c r="AE2151" s="175">
        <f t="shared" si="2587"/>
        <v>0</v>
      </c>
      <c r="AF2151" s="175">
        <f t="shared" si="2587"/>
        <v>0</v>
      </c>
      <c r="AG2151" s="175">
        <f t="shared" si="2587"/>
        <v>0</v>
      </c>
      <c r="AH2151" s="175">
        <f t="shared" si="2587"/>
        <v>0</v>
      </c>
      <c r="AI2151" s="175">
        <f t="shared" si="2587"/>
        <v>0</v>
      </c>
      <c r="AJ2151" s="175">
        <f t="shared" si="2587"/>
        <v>0</v>
      </c>
      <c r="AK2151" s="175">
        <f t="shared" si="2587"/>
        <v>0</v>
      </c>
      <c r="AL2151" s="175">
        <f t="shared" si="2587"/>
        <v>0</v>
      </c>
      <c r="AM2151" s="175">
        <f t="shared" si="2587"/>
        <v>0</v>
      </c>
      <c r="AN2151" s="175">
        <f t="shared" si="2587"/>
        <v>0</v>
      </c>
      <c r="AO2151" s="175">
        <f t="shared" si="2587"/>
        <v>0</v>
      </c>
      <c r="AP2151" s="175">
        <f t="shared" si="2587"/>
        <v>0</v>
      </c>
      <c r="AQ2151" s="175">
        <f t="shared" si="2587"/>
        <v>0</v>
      </c>
      <c r="AR2151" s="175">
        <f t="shared" si="2587"/>
        <v>0</v>
      </c>
      <c r="AS2151" s="175">
        <f t="shared" si="2587"/>
        <v>0</v>
      </c>
      <c r="AT2151" s="175">
        <f t="shared" si="2587"/>
        <v>0</v>
      </c>
      <c r="AU2151" s="175">
        <f t="shared" si="2587"/>
        <v>0</v>
      </c>
      <c r="AV2151" s="175">
        <f t="shared" si="2587"/>
        <v>0</v>
      </c>
      <c r="AW2151" s="175">
        <f t="shared" si="2587"/>
        <v>0</v>
      </c>
      <c r="AX2151" s="175">
        <f t="shared" si="2587"/>
        <v>0</v>
      </c>
      <c r="AY2151" s="175">
        <f t="shared" ref="AY2151:CD2151" si="2588">AY2138</f>
        <v>0</v>
      </c>
      <c r="AZ2151" s="175">
        <f t="shared" si="2588"/>
        <v>0</v>
      </c>
      <c r="BA2151" s="175">
        <f t="shared" si="2588"/>
        <v>0</v>
      </c>
      <c r="BB2151" s="175">
        <f t="shared" si="2588"/>
        <v>0</v>
      </c>
      <c r="BC2151" s="175">
        <f t="shared" si="2588"/>
        <v>0</v>
      </c>
      <c r="BD2151" s="175">
        <f t="shared" si="2588"/>
        <v>0</v>
      </c>
      <c r="BE2151" s="175">
        <f t="shared" si="2588"/>
        <v>0</v>
      </c>
      <c r="BF2151" s="175">
        <f t="shared" si="2588"/>
        <v>0</v>
      </c>
      <c r="BG2151" s="175">
        <f t="shared" si="2588"/>
        <v>0</v>
      </c>
      <c r="BH2151" s="175">
        <f t="shared" si="2588"/>
        <v>0</v>
      </c>
      <c r="BI2151" s="175">
        <f t="shared" si="2588"/>
        <v>0</v>
      </c>
      <c r="BJ2151" s="175">
        <f t="shared" si="2588"/>
        <v>0</v>
      </c>
      <c r="BK2151" s="175">
        <f t="shared" si="2588"/>
        <v>0</v>
      </c>
      <c r="BL2151" s="175">
        <f t="shared" si="2588"/>
        <v>0</v>
      </c>
      <c r="BM2151" s="175">
        <f t="shared" si="2588"/>
        <v>0</v>
      </c>
      <c r="BN2151" s="175">
        <f t="shared" si="2588"/>
        <v>0</v>
      </c>
      <c r="BO2151" s="175">
        <f t="shared" si="2588"/>
        <v>0</v>
      </c>
      <c r="BP2151" s="175">
        <f t="shared" si="2588"/>
        <v>0</v>
      </c>
      <c r="BQ2151" s="175">
        <f t="shared" si="2588"/>
        <v>0</v>
      </c>
      <c r="BR2151" s="175">
        <f t="shared" si="2588"/>
        <v>0</v>
      </c>
      <c r="BS2151" s="175">
        <f t="shared" si="2588"/>
        <v>0</v>
      </c>
      <c r="BT2151" s="175">
        <f t="shared" si="2588"/>
        <v>0</v>
      </c>
      <c r="BU2151" s="175">
        <f t="shared" si="2588"/>
        <v>0</v>
      </c>
      <c r="BV2151" s="175">
        <f t="shared" si="2588"/>
        <v>0</v>
      </c>
      <c r="BW2151" s="175">
        <f t="shared" si="2588"/>
        <v>0</v>
      </c>
      <c r="BX2151" s="175">
        <f t="shared" si="2588"/>
        <v>0</v>
      </c>
      <c r="BY2151" s="175">
        <f t="shared" si="2588"/>
        <v>0</v>
      </c>
      <c r="BZ2151" s="175">
        <f t="shared" si="2588"/>
        <v>0</v>
      </c>
      <c r="CA2151" s="175">
        <f t="shared" si="2588"/>
        <v>0</v>
      </c>
      <c r="CB2151" s="175">
        <f t="shared" si="2588"/>
        <v>0</v>
      </c>
      <c r="CC2151" s="175">
        <f t="shared" si="2588"/>
        <v>0</v>
      </c>
      <c r="CD2151" s="175">
        <f t="shared" si="2588"/>
        <v>0</v>
      </c>
      <c r="CE2151" s="175">
        <f t="shared" ref="CE2151:CK2151" si="2589">CE2138</f>
        <v>0</v>
      </c>
      <c r="CF2151" s="175">
        <f t="shared" si="2589"/>
        <v>0</v>
      </c>
      <c r="CG2151" s="175">
        <f t="shared" si="2589"/>
        <v>0</v>
      </c>
      <c r="CH2151" s="175">
        <f t="shared" si="2589"/>
        <v>0</v>
      </c>
      <c r="CI2151" s="175">
        <f t="shared" si="2589"/>
        <v>0</v>
      </c>
      <c r="CJ2151" s="175">
        <f t="shared" si="2589"/>
        <v>0</v>
      </c>
      <c r="CK2151" s="175">
        <f t="shared" si="2589"/>
        <v>0</v>
      </c>
    </row>
    <row r="2152" spans="2:89" x14ac:dyDescent="0.35">
      <c r="B2152" s="235" t="str">
        <f>IFERROR(SUBSTITUTE(TRIM(MID(B2142, SEARCH("-", B2142) + 1, LEN(B2142))),":",""),"no unit")</f>
        <v>no unit</v>
      </c>
      <c r="D2152" t="s">
        <v>529</v>
      </c>
      <c r="E2152" s="8" t="str">
        <f t="shared" ref="E2152" si="2590">ROW()&amp;" "&amp;D2152</f>
        <v>2152 FCCA-F</v>
      </c>
      <c r="G2152" t="s">
        <v>332</v>
      </c>
      <c r="H2152" s="12"/>
      <c r="I2152" s="60"/>
      <c r="J2152" s="60"/>
      <c r="K2152" s="15"/>
      <c r="L2152" s="15"/>
      <c r="M2152" s="15"/>
      <c r="N2152" s="15"/>
      <c r="O2152" s="15"/>
      <c r="P2152" s="15"/>
      <c r="R2152" s="15"/>
      <c r="S2152" s="175"/>
      <c r="T2152" s="175"/>
      <c r="U2152" s="175"/>
      <c r="V2152" s="175"/>
      <c r="W2152" s="175"/>
      <c r="X2152" s="175"/>
      <c r="Y2152" s="175"/>
      <c r="Z2152" s="175"/>
      <c r="AA2152" s="175"/>
      <c r="AB2152" s="175"/>
      <c r="AC2152" s="175"/>
      <c r="AD2152" s="175"/>
      <c r="AE2152" s="175"/>
      <c r="AF2152" s="175"/>
      <c r="AG2152" s="175"/>
      <c r="AH2152" s="175"/>
      <c r="AI2152" s="175"/>
      <c r="AJ2152" s="175"/>
      <c r="AK2152" s="175"/>
      <c r="AL2152" s="175"/>
      <c r="AM2152" s="175"/>
      <c r="AN2152" s="175"/>
      <c r="AO2152" s="175"/>
      <c r="AP2152" s="175"/>
      <c r="AQ2152" s="175"/>
      <c r="AR2152" s="175"/>
      <c r="AS2152" s="175"/>
      <c r="AT2152" s="175"/>
      <c r="AU2152" s="175"/>
      <c r="AV2152" s="175"/>
      <c r="AW2152" s="175"/>
      <c r="AX2152" s="175"/>
      <c r="AY2152" s="175"/>
      <c r="AZ2152" s="175"/>
      <c r="BA2152" s="175"/>
      <c r="BB2152" s="175"/>
      <c r="BC2152" s="175"/>
      <c r="BD2152" s="175"/>
      <c r="BE2152" s="175"/>
      <c r="BF2152" s="175"/>
      <c r="BG2152" s="175"/>
      <c r="BH2152" s="175"/>
      <c r="BI2152" s="175"/>
      <c r="BJ2152" s="175"/>
      <c r="BK2152" s="175"/>
      <c r="BL2152" s="175"/>
      <c r="BM2152" s="175"/>
      <c r="BN2152" s="175"/>
      <c r="BO2152" s="175"/>
      <c r="BP2152" s="175"/>
      <c r="BQ2152" s="175"/>
      <c r="BR2152" s="175"/>
      <c r="BS2152" s="175"/>
      <c r="BT2152" s="175"/>
      <c r="BU2152" s="175"/>
      <c r="BV2152" s="175"/>
      <c r="BW2152" s="175"/>
      <c r="BX2152" s="175"/>
      <c r="BY2152" s="175"/>
      <c r="BZ2152" s="175"/>
      <c r="CA2152" s="175"/>
      <c r="CB2152" s="175"/>
      <c r="CC2152" s="175"/>
      <c r="CD2152" s="175"/>
      <c r="CE2152" s="175"/>
      <c r="CF2152" s="175"/>
      <c r="CG2152" s="175"/>
      <c r="CH2152" s="175"/>
      <c r="CI2152" s="175"/>
      <c r="CJ2152" s="175"/>
      <c r="CK2152" s="175"/>
    </row>
    <row r="2153" spans="2:89" x14ac:dyDescent="0.35">
      <c r="B2153" s="132" t="str">
        <f>B2140</f>
        <v>Secondary revenue driver</v>
      </c>
      <c r="D2153" t="s">
        <v>529</v>
      </c>
      <c r="E2153" s="8" t="str">
        <f>ROW()&amp;" "&amp;D2153</f>
        <v>2153 FCCA-F</v>
      </c>
      <c r="G2153" t="s">
        <v>332</v>
      </c>
      <c r="H2153" s="12"/>
      <c r="I2153" s="60"/>
      <c r="J2153" s="60"/>
      <c r="K2153" s="15"/>
      <c r="L2153" s="15"/>
      <c r="M2153" s="15"/>
      <c r="N2153" s="15"/>
      <c r="O2153" s="15"/>
      <c r="P2153" s="15"/>
      <c r="R2153" s="15"/>
      <c r="S2153" s="4" t="str">
        <f t="shared" ref="S2153" si="2591">ADDRESS(ROW(S2143),COLUMN(S2143),2)</f>
        <v>S$2143</v>
      </c>
      <c r="T2153" s="4" t="str">
        <f t="shared" ref="T2153:AX2153" si="2592">ADDRESS(ROW(T2143),COLUMN(T2143),2)</f>
        <v>T$2143</v>
      </c>
      <c r="U2153" s="4" t="str">
        <f t="shared" si="2592"/>
        <v>U$2143</v>
      </c>
      <c r="V2153" s="4" t="str">
        <f t="shared" si="2592"/>
        <v>V$2143</v>
      </c>
      <c r="W2153" s="4" t="str">
        <f t="shared" si="2592"/>
        <v>W$2143</v>
      </c>
      <c r="X2153" s="4" t="str">
        <f t="shared" si="2592"/>
        <v>X$2143</v>
      </c>
      <c r="Y2153" s="4" t="str">
        <f t="shared" si="2592"/>
        <v>Y$2143</v>
      </c>
      <c r="Z2153" s="4" t="str">
        <f t="shared" si="2592"/>
        <v>Z$2143</v>
      </c>
      <c r="AA2153" s="4" t="str">
        <f t="shared" si="2592"/>
        <v>AA$2143</v>
      </c>
      <c r="AB2153" s="4" t="str">
        <f t="shared" si="2592"/>
        <v>AB$2143</v>
      </c>
      <c r="AC2153" s="4" t="str">
        <f t="shared" si="2592"/>
        <v>AC$2143</v>
      </c>
      <c r="AD2153" s="4" t="str">
        <f t="shared" si="2592"/>
        <v>AD$2143</v>
      </c>
      <c r="AE2153" s="4" t="str">
        <f t="shared" si="2592"/>
        <v>AE$2143</v>
      </c>
      <c r="AF2153" s="4" t="str">
        <f t="shared" si="2592"/>
        <v>AF$2143</v>
      </c>
      <c r="AG2153" s="4" t="str">
        <f t="shared" si="2592"/>
        <v>AG$2143</v>
      </c>
      <c r="AH2153" s="4" t="str">
        <f t="shared" si="2592"/>
        <v>AH$2143</v>
      </c>
      <c r="AI2153" s="4" t="str">
        <f t="shared" si="2592"/>
        <v>AI$2143</v>
      </c>
      <c r="AJ2153" s="4" t="str">
        <f t="shared" si="2592"/>
        <v>AJ$2143</v>
      </c>
      <c r="AK2153" s="4" t="str">
        <f t="shared" si="2592"/>
        <v>AK$2143</v>
      </c>
      <c r="AL2153" s="4" t="str">
        <f t="shared" si="2592"/>
        <v>AL$2143</v>
      </c>
      <c r="AM2153" s="4" t="str">
        <f t="shared" si="2592"/>
        <v>AM$2143</v>
      </c>
      <c r="AN2153" s="4" t="str">
        <f t="shared" si="2592"/>
        <v>AN$2143</v>
      </c>
      <c r="AO2153" s="4" t="str">
        <f t="shared" si="2592"/>
        <v>AO$2143</v>
      </c>
      <c r="AP2153" s="4" t="str">
        <f t="shared" si="2592"/>
        <v>AP$2143</v>
      </c>
      <c r="AQ2153" s="4" t="str">
        <f t="shared" si="2592"/>
        <v>AQ$2143</v>
      </c>
      <c r="AR2153" s="4" t="str">
        <f t="shared" si="2592"/>
        <v>AR$2143</v>
      </c>
      <c r="AS2153" s="4" t="str">
        <f t="shared" si="2592"/>
        <v>AS$2143</v>
      </c>
      <c r="AT2153" s="4" t="str">
        <f t="shared" si="2592"/>
        <v>AT$2143</v>
      </c>
      <c r="AU2153" s="4" t="str">
        <f t="shared" si="2592"/>
        <v>AU$2143</v>
      </c>
      <c r="AV2153" s="4" t="str">
        <f t="shared" si="2592"/>
        <v>AV$2143</v>
      </c>
      <c r="AW2153" s="4" t="str">
        <f t="shared" si="2592"/>
        <v>AW$2143</v>
      </c>
      <c r="AX2153" s="4" t="str">
        <f t="shared" si="2592"/>
        <v>AX$2143</v>
      </c>
      <c r="AY2153" s="4" t="str">
        <f t="shared" ref="AY2153:CD2153" si="2593">ADDRESS(ROW(AY2143),COLUMN(AY2143),2)</f>
        <v>AY$2143</v>
      </c>
      <c r="AZ2153" s="4" t="str">
        <f t="shared" si="2593"/>
        <v>AZ$2143</v>
      </c>
      <c r="BA2153" s="4" t="str">
        <f t="shared" si="2593"/>
        <v>BA$2143</v>
      </c>
      <c r="BB2153" s="4" t="str">
        <f t="shared" si="2593"/>
        <v>BB$2143</v>
      </c>
      <c r="BC2153" s="4" t="str">
        <f t="shared" si="2593"/>
        <v>BC$2143</v>
      </c>
      <c r="BD2153" s="4" t="str">
        <f t="shared" si="2593"/>
        <v>BD$2143</v>
      </c>
      <c r="BE2153" s="4" t="str">
        <f t="shared" si="2593"/>
        <v>BE$2143</v>
      </c>
      <c r="BF2153" s="4" t="str">
        <f t="shared" si="2593"/>
        <v>BF$2143</v>
      </c>
      <c r="BG2153" s="4" t="str">
        <f t="shared" si="2593"/>
        <v>BG$2143</v>
      </c>
      <c r="BH2153" s="4" t="str">
        <f t="shared" si="2593"/>
        <v>BH$2143</v>
      </c>
      <c r="BI2153" s="4" t="str">
        <f t="shared" si="2593"/>
        <v>BI$2143</v>
      </c>
      <c r="BJ2153" s="4" t="str">
        <f t="shared" si="2593"/>
        <v>BJ$2143</v>
      </c>
      <c r="BK2153" s="4" t="str">
        <f t="shared" si="2593"/>
        <v>BK$2143</v>
      </c>
      <c r="BL2153" s="4" t="str">
        <f t="shared" si="2593"/>
        <v>BL$2143</v>
      </c>
      <c r="BM2153" s="4" t="str">
        <f t="shared" si="2593"/>
        <v>BM$2143</v>
      </c>
      <c r="BN2153" s="4" t="str">
        <f t="shared" si="2593"/>
        <v>BN$2143</v>
      </c>
      <c r="BO2153" s="4" t="str">
        <f t="shared" si="2593"/>
        <v>BO$2143</v>
      </c>
      <c r="BP2153" s="4" t="str">
        <f t="shared" si="2593"/>
        <v>BP$2143</v>
      </c>
      <c r="BQ2153" s="4" t="str">
        <f t="shared" si="2593"/>
        <v>BQ$2143</v>
      </c>
      <c r="BR2153" s="4" t="str">
        <f t="shared" si="2593"/>
        <v>BR$2143</v>
      </c>
      <c r="BS2153" s="4" t="str">
        <f t="shared" si="2593"/>
        <v>BS$2143</v>
      </c>
      <c r="BT2153" s="4" t="str">
        <f t="shared" si="2593"/>
        <v>BT$2143</v>
      </c>
      <c r="BU2153" s="4" t="str">
        <f t="shared" si="2593"/>
        <v>BU$2143</v>
      </c>
      <c r="BV2153" s="4" t="str">
        <f t="shared" si="2593"/>
        <v>BV$2143</v>
      </c>
      <c r="BW2153" s="4" t="str">
        <f t="shared" si="2593"/>
        <v>BW$2143</v>
      </c>
      <c r="BX2153" s="4" t="str">
        <f t="shared" si="2593"/>
        <v>BX$2143</v>
      </c>
      <c r="BY2153" s="4" t="str">
        <f t="shared" si="2593"/>
        <v>BY$2143</v>
      </c>
      <c r="BZ2153" s="4" t="str">
        <f t="shared" si="2593"/>
        <v>BZ$2143</v>
      </c>
      <c r="CA2153" s="4" t="str">
        <f t="shared" si="2593"/>
        <v>CA$2143</v>
      </c>
      <c r="CB2153" s="4" t="str">
        <f t="shared" si="2593"/>
        <v>CB$2143</v>
      </c>
      <c r="CC2153" s="4" t="str">
        <f t="shared" si="2593"/>
        <v>CC$2143</v>
      </c>
      <c r="CD2153" s="4" t="str">
        <f t="shared" si="2593"/>
        <v>CD$2143</v>
      </c>
      <c r="CE2153" s="4" t="str">
        <f t="shared" ref="CE2153:CK2153" si="2594">ADDRESS(ROW(CE2143),COLUMN(CE2143),2)</f>
        <v>CE$2143</v>
      </c>
      <c r="CF2153" s="4" t="str">
        <f t="shared" si="2594"/>
        <v>CF$2143</v>
      </c>
      <c r="CG2153" s="4" t="str">
        <f t="shared" si="2594"/>
        <v>CG$2143</v>
      </c>
      <c r="CH2153" s="4" t="str">
        <f t="shared" si="2594"/>
        <v>CH$2143</v>
      </c>
      <c r="CI2153" s="4" t="str">
        <f t="shared" si="2594"/>
        <v>CI$2143</v>
      </c>
      <c r="CJ2153" s="4" t="str">
        <f t="shared" si="2594"/>
        <v>CJ$2143</v>
      </c>
      <c r="CK2153" s="4" t="str">
        <f t="shared" si="2594"/>
        <v>CK$2143</v>
      </c>
    </row>
    <row r="2154" spans="2:89" x14ac:dyDescent="0.35">
      <c r="B2154" s="132" t="str">
        <f>B2141</f>
        <v>Secondary volume driver</v>
      </c>
      <c r="D2154" t="s">
        <v>529</v>
      </c>
      <c r="E2154" s="8" t="str">
        <f>ROW()&amp;" "&amp;D2154</f>
        <v>2154 FCCA-F</v>
      </c>
      <c r="G2154" t="s">
        <v>332</v>
      </c>
      <c r="H2154" s="12"/>
      <c r="I2154" s="60"/>
      <c r="J2154" s="60"/>
      <c r="K2154" s="15"/>
      <c r="L2154" s="15"/>
      <c r="M2154" s="15"/>
      <c r="N2154" s="15"/>
      <c r="O2154" s="15"/>
      <c r="P2154" s="15"/>
      <c r="R2154" s="15"/>
      <c r="S2154" s="175" t="str">
        <f t="shared" ref="S2154" si="2595">S2141</f>
        <v>S$19</v>
      </c>
      <c r="T2154" s="175" t="str">
        <f t="shared" ref="T2154:AX2154" si="2596">T2141</f>
        <v>T$19</v>
      </c>
      <c r="U2154" s="175" t="str">
        <f t="shared" si="2596"/>
        <v>U$19</v>
      </c>
      <c r="V2154" s="175" t="str">
        <f t="shared" si="2596"/>
        <v>V$19</v>
      </c>
      <c r="W2154" s="175" t="str">
        <f t="shared" si="2596"/>
        <v>W$19</v>
      </c>
      <c r="X2154" s="175" t="str">
        <f t="shared" si="2596"/>
        <v>X$19</v>
      </c>
      <c r="Y2154" s="175" t="str">
        <f t="shared" si="2596"/>
        <v>Y$19</v>
      </c>
      <c r="Z2154" s="175" t="str">
        <f t="shared" si="2596"/>
        <v>Z$19</v>
      </c>
      <c r="AA2154" s="175" t="str">
        <f t="shared" si="2596"/>
        <v>AA$19</v>
      </c>
      <c r="AB2154" s="175" t="str">
        <f t="shared" si="2596"/>
        <v>AB$19</v>
      </c>
      <c r="AC2154" s="175" t="str">
        <f t="shared" si="2596"/>
        <v>AC$19</v>
      </c>
      <c r="AD2154" s="175" t="str">
        <f t="shared" si="2596"/>
        <v>AD$19</v>
      </c>
      <c r="AE2154" s="175" t="str">
        <f t="shared" si="2596"/>
        <v>AE$19</v>
      </c>
      <c r="AF2154" s="175" t="str">
        <f t="shared" si="2596"/>
        <v>AF$19</v>
      </c>
      <c r="AG2154" s="175" t="str">
        <f t="shared" si="2596"/>
        <v>AG$19</v>
      </c>
      <c r="AH2154" s="175" t="str">
        <f t="shared" si="2596"/>
        <v>AH$19</v>
      </c>
      <c r="AI2154" s="175" t="str">
        <f t="shared" si="2596"/>
        <v>AI$19</v>
      </c>
      <c r="AJ2154" s="175" t="str">
        <f t="shared" si="2596"/>
        <v>AJ$19</v>
      </c>
      <c r="AK2154" s="175" t="str">
        <f t="shared" si="2596"/>
        <v>AK$19</v>
      </c>
      <c r="AL2154" s="175" t="str">
        <f t="shared" si="2596"/>
        <v>AL$19</v>
      </c>
      <c r="AM2154" s="175" t="str">
        <f t="shared" si="2596"/>
        <v>AM$19</v>
      </c>
      <c r="AN2154" s="175" t="str">
        <f t="shared" si="2596"/>
        <v>AN$19</v>
      </c>
      <c r="AO2154" s="175" t="str">
        <f t="shared" si="2596"/>
        <v>AO$19</v>
      </c>
      <c r="AP2154" s="175" t="str">
        <f t="shared" si="2596"/>
        <v>AP$19</v>
      </c>
      <c r="AQ2154" s="175" t="str">
        <f t="shared" si="2596"/>
        <v>AQ$19</v>
      </c>
      <c r="AR2154" s="175" t="str">
        <f t="shared" si="2596"/>
        <v>AR$19</v>
      </c>
      <c r="AS2154" s="175" t="str">
        <f t="shared" si="2596"/>
        <v>AS$19</v>
      </c>
      <c r="AT2154" s="175" t="str">
        <f t="shared" si="2596"/>
        <v>AT$19</v>
      </c>
      <c r="AU2154" s="175" t="str">
        <f t="shared" si="2596"/>
        <v>AU$19</v>
      </c>
      <c r="AV2154" s="175" t="str">
        <f t="shared" si="2596"/>
        <v>AV$19</v>
      </c>
      <c r="AW2154" s="175" t="str">
        <f t="shared" si="2596"/>
        <v>AW$19</v>
      </c>
      <c r="AX2154" s="175" t="str">
        <f t="shared" si="2596"/>
        <v>AX$19</v>
      </c>
      <c r="AY2154" s="175" t="str">
        <f t="shared" ref="AY2154:CD2154" si="2597">AY2141</f>
        <v>AY$19</v>
      </c>
      <c r="AZ2154" s="175" t="str">
        <f t="shared" si="2597"/>
        <v>AZ$19</v>
      </c>
      <c r="BA2154" s="175" t="str">
        <f t="shared" si="2597"/>
        <v>BA$19</v>
      </c>
      <c r="BB2154" s="175" t="str">
        <f t="shared" si="2597"/>
        <v>BB$19</v>
      </c>
      <c r="BC2154" s="175" t="str">
        <f t="shared" si="2597"/>
        <v>BC$19</v>
      </c>
      <c r="BD2154" s="175" t="str">
        <f t="shared" si="2597"/>
        <v>BD$19</v>
      </c>
      <c r="BE2154" s="175" t="str">
        <f t="shared" si="2597"/>
        <v>BE$19</v>
      </c>
      <c r="BF2154" s="175" t="str">
        <f t="shared" si="2597"/>
        <v>BF$19</v>
      </c>
      <c r="BG2154" s="175" t="str">
        <f t="shared" si="2597"/>
        <v>BG$19</v>
      </c>
      <c r="BH2154" s="175" t="str">
        <f t="shared" si="2597"/>
        <v>BH$19</v>
      </c>
      <c r="BI2154" s="175" t="str">
        <f t="shared" si="2597"/>
        <v>BI$19</v>
      </c>
      <c r="BJ2154" s="175" t="str">
        <f t="shared" si="2597"/>
        <v>BJ$19</v>
      </c>
      <c r="BK2154" s="175" t="str">
        <f t="shared" si="2597"/>
        <v>BK$19</v>
      </c>
      <c r="BL2154" s="175" t="str">
        <f t="shared" si="2597"/>
        <v>BL$19</v>
      </c>
      <c r="BM2154" s="175" t="str">
        <f t="shared" si="2597"/>
        <v>BM$19</v>
      </c>
      <c r="BN2154" s="175" t="str">
        <f t="shared" si="2597"/>
        <v>BN$19</v>
      </c>
      <c r="BO2154" s="175" t="str">
        <f t="shared" si="2597"/>
        <v>BO$19</v>
      </c>
      <c r="BP2154" s="175" t="str">
        <f t="shared" si="2597"/>
        <v>BP$19</v>
      </c>
      <c r="BQ2154" s="175" t="str">
        <f t="shared" si="2597"/>
        <v>BQ$19</v>
      </c>
      <c r="BR2154" s="175" t="str">
        <f t="shared" si="2597"/>
        <v>BR$19</v>
      </c>
      <c r="BS2154" s="175" t="str">
        <f t="shared" si="2597"/>
        <v>BS$19</v>
      </c>
      <c r="BT2154" s="175" t="str">
        <f t="shared" si="2597"/>
        <v>BT$19</v>
      </c>
      <c r="BU2154" s="175" t="str">
        <f t="shared" si="2597"/>
        <v>BU$19</v>
      </c>
      <c r="BV2154" s="175" t="str">
        <f t="shared" si="2597"/>
        <v>BV$19</v>
      </c>
      <c r="BW2154" s="175" t="str">
        <f t="shared" si="2597"/>
        <v>BW$19</v>
      </c>
      <c r="BX2154" s="175" t="str">
        <f t="shared" si="2597"/>
        <v>BX$19</v>
      </c>
      <c r="BY2154" s="175" t="str">
        <f t="shared" si="2597"/>
        <v>BY$19</v>
      </c>
      <c r="BZ2154" s="175" t="str">
        <f t="shared" si="2597"/>
        <v>BZ$19</v>
      </c>
      <c r="CA2154" s="175" t="str">
        <f t="shared" si="2597"/>
        <v>CA$19</v>
      </c>
      <c r="CB2154" s="175" t="str">
        <f t="shared" si="2597"/>
        <v>CB$19</v>
      </c>
      <c r="CC2154" s="175" t="str">
        <f t="shared" si="2597"/>
        <v>CC$19</v>
      </c>
      <c r="CD2154" s="175" t="str">
        <f t="shared" si="2597"/>
        <v>CD$19</v>
      </c>
      <c r="CE2154" s="175" t="str">
        <f t="shared" ref="CE2154:CK2154" si="2598">CE2141</f>
        <v>CE$19</v>
      </c>
      <c r="CF2154" s="175" t="str">
        <f t="shared" si="2598"/>
        <v>CF$19</v>
      </c>
      <c r="CG2154" s="175" t="str">
        <f t="shared" si="2598"/>
        <v>CG$19</v>
      </c>
      <c r="CH2154" s="175" t="str">
        <f t="shared" si="2598"/>
        <v>CH$19</v>
      </c>
      <c r="CI2154" s="175" t="str">
        <f t="shared" si="2598"/>
        <v>CI$19</v>
      </c>
      <c r="CJ2154" s="175" t="str">
        <f t="shared" si="2598"/>
        <v>CJ$19</v>
      </c>
      <c r="CK2154" s="175" t="str">
        <f t="shared" si="2598"/>
        <v>CK$19</v>
      </c>
    </row>
    <row r="2155" spans="2:89" x14ac:dyDescent="0.35">
      <c r="B2155" s="132"/>
      <c r="E2155" s="8"/>
      <c r="H2155" s="12"/>
      <c r="I2155" s="60"/>
      <c r="J2155" s="60"/>
      <c r="K2155" s="15"/>
      <c r="L2155" s="15"/>
      <c r="M2155" s="15"/>
      <c r="N2155" s="15"/>
      <c r="O2155" s="15"/>
      <c r="P2155" s="15"/>
      <c r="R2155" s="15"/>
      <c r="S2155" s="175"/>
      <c r="T2155" s="175"/>
      <c r="U2155" s="175"/>
      <c r="V2155" s="175"/>
      <c r="W2155" s="175"/>
      <c r="X2155" s="175"/>
      <c r="Y2155" s="175"/>
      <c r="Z2155" s="175"/>
      <c r="AA2155" s="175"/>
      <c r="AB2155" s="175"/>
      <c r="AC2155" s="175"/>
      <c r="AD2155" s="175"/>
      <c r="AE2155" s="175"/>
      <c r="AF2155" s="175"/>
      <c r="AG2155" s="175"/>
      <c r="AH2155" s="175"/>
      <c r="AI2155" s="175"/>
      <c r="AJ2155" s="175"/>
      <c r="AK2155" s="175"/>
      <c r="AL2155" s="175"/>
      <c r="AM2155" s="175"/>
      <c r="AN2155" s="175"/>
      <c r="AO2155" s="175"/>
      <c r="AP2155" s="175"/>
      <c r="AQ2155" s="175"/>
      <c r="AR2155" s="175"/>
      <c r="AS2155" s="175"/>
      <c r="AT2155" s="175"/>
      <c r="AU2155" s="175"/>
      <c r="AV2155" s="175"/>
      <c r="AW2155" s="175"/>
      <c r="AX2155" s="175"/>
      <c r="AY2155" s="175"/>
      <c r="AZ2155" s="175"/>
      <c r="BA2155" s="175"/>
      <c r="BB2155" s="175"/>
      <c r="BC2155" s="175"/>
      <c r="BD2155" s="175"/>
      <c r="BE2155" s="175"/>
      <c r="BF2155" s="175"/>
      <c r="BG2155" s="175"/>
      <c r="BH2155" s="175"/>
      <c r="BI2155" s="175"/>
      <c r="BJ2155" s="175"/>
      <c r="BK2155" s="175"/>
      <c r="BL2155" s="175"/>
      <c r="BM2155" s="175"/>
      <c r="BN2155" s="175"/>
      <c r="BO2155" s="175"/>
      <c r="BP2155" s="175"/>
      <c r="BQ2155" s="175"/>
      <c r="BR2155" s="175"/>
      <c r="BS2155" s="175"/>
      <c r="BT2155" s="175"/>
      <c r="BU2155" s="175"/>
      <c r="BV2155" s="175"/>
      <c r="BW2155" s="175"/>
      <c r="BX2155" s="175"/>
      <c r="BY2155" s="175"/>
      <c r="BZ2155" s="175"/>
      <c r="CA2155" s="175"/>
      <c r="CB2155" s="175"/>
      <c r="CC2155" s="175"/>
      <c r="CD2155" s="175"/>
      <c r="CE2155" s="175"/>
      <c r="CF2155" s="175"/>
      <c r="CG2155" s="175"/>
      <c r="CH2155" s="175"/>
      <c r="CI2155" s="175"/>
      <c r="CJ2155" s="175"/>
      <c r="CK2155" s="175"/>
    </row>
    <row r="2156" spans="2:89" x14ac:dyDescent="0.35">
      <c r="B2156" s="171" t="s">
        <v>490</v>
      </c>
      <c r="E2156" s="8"/>
      <c r="H2156" s="170"/>
      <c r="I2156" s="172"/>
      <c r="J2156" s="172"/>
      <c r="K2156" s="193"/>
      <c r="L2156" s="193"/>
      <c r="M2156" s="193"/>
      <c r="N2156" s="193"/>
      <c r="O2156" s="193"/>
      <c r="P2156" s="193"/>
      <c r="R2156" s="194"/>
      <c r="S2156" s="170"/>
      <c r="T2156" s="170"/>
      <c r="U2156" s="170"/>
      <c r="V2156" s="170"/>
      <c r="W2156" s="170"/>
      <c r="X2156" s="170"/>
      <c r="Y2156" s="170"/>
      <c r="Z2156" s="170"/>
      <c r="AA2156" s="170"/>
      <c r="AB2156" s="170"/>
      <c r="AC2156" s="170"/>
      <c r="AD2156" s="170"/>
      <c r="AE2156" s="170"/>
      <c r="AF2156" s="170"/>
      <c r="AG2156" s="170"/>
      <c r="AH2156" s="170"/>
      <c r="AI2156" s="170"/>
      <c r="AJ2156" s="170"/>
      <c r="AK2156" s="170"/>
      <c r="AL2156" s="170"/>
      <c r="AM2156" s="170"/>
      <c r="AN2156" s="170"/>
      <c r="AO2156" s="170"/>
      <c r="AP2156" s="170"/>
      <c r="AQ2156" s="170"/>
      <c r="AR2156" s="170"/>
      <c r="AS2156" s="170"/>
      <c r="AT2156" s="170"/>
      <c r="AU2156" s="170"/>
      <c r="AV2156" s="170"/>
      <c r="AW2156" s="170"/>
      <c r="AX2156" s="170"/>
      <c r="AY2156" s="170"/>
      <c r="AZ2156" s="170"/>
      <c r="BA2156" s="170"/>
      <c r="BB2156" s="170"/>
      <c r="BC2156" s="170"/>
      <c r="BD2156" s="170"/>
      <c r="BE2156" s="170"/>
      <c r="BF2156" s="170"/>
      <c r="BG2156" s="170"/>
      <c r="BH2156" s="170"/>
      <c r="BI2156" s="170"/>
      <c r="BJ2156" s="170"/>
      <c r="BK2156" s="170"/>
      <c r="BL2156" s="170"/>
      <c r="BM2156" s="170"/>
      <c r="BN2156" s="170"/>
      <c r="BO2156" s="170"/>
      <c r="BP2156" s="170"/>
      <c r="BQ2156" s="170"/>
      <c r="BR2156" s="170"/>
      <c r="BS2156" s="170"/>
      <c r="BT2156" s="170"/>
      <c r="BU2156" s="170"/>
      <c r="BV2156" s="170"/>
      <c r="BW2156" s="170"/>
      <c r="BX2156" s="170"/>
      <c r="BY2156" s="170"/>
      <c r="BZ2156" s="170"/>
      <c r="CA2156" s="170"/>
      <c r="CB2156" s="170"/>
      <c r="CC2156" s="170"/>
      <c r="CD2156" s="170"/>
      <c r="CE2156" s="170"/>
      <c r="CF2156" s="170"/>
      <c r="CG2156" s="170"/>
      <c r="CH2156" s="170"/>
      <c r="CI2156" s="170"/>
      <c r="CJ2156" s="170"/>
      <c r="CK2156" s="170"/>
    </row>
    <row r="2157" spans="2:89" x14ac:dyDescent="0.35">
      <c r="B2157" s="171" t="s">
        <v>492</v>
      </c>
      <c r="E2157" s="8"/>
      <c r="H2157" s="170"/>
      <c r="I2157" s="172"/>
      <c r="J2157" s="172"/>
      <c r="K2157" s="193"/>
      <c r="L2157" s="193"/>
      <c r="M2157" s="193"/>
      <c r="N2157" s="193"/>
      <c r="O2157" s="193"/>
      <c r="P2157" s="193"/>
      <c r="R2157" s="194"/>
      <c r="S2157" s="170"/>
      <c r="T2157" s="170"/>
      <c r="U2157" s="170"/>
      <c r="V2157" s="170"/>
      <c r="W2157" s="170"/>
      <c r="X2157" s="170"/>
      <c r="Y2157" s="170"/>
      <c r="Z2157" s="170"/>
      <c r="AA2157" s="170"/>
      <c r="AB2157" s="170"/>
      <c r="AC2157" s="170"/>
      <c r="AD2157" s="170"/>
      <c r="AE2157" s="170"/>
      <c r="AF2157" s="170"/>
      <c r="AG2157" s="170"/>
      <c r="AH2157" s="170"/>
      <c r="AI2157" s="170"/>
      <c r="AJ2157" s="170"/>
      <c r="AK2157" s="170"/>
      <c r="AL2157" s="170"/>
      <c r="AM2157" s="170"/>
      <c r="AN2157" s="170"/>
      <c r="AO2157" s="170"/>
      <c r="AP2157" s="170"/>
      <c r="AQ2157" s="170"/>
      <c r="AR2157" s="170"/>
      <c r="AS2157" s="170"/>
      <c r="AT2157" s="170"/>
      <c r="AU2157" s="170"/>
      <c r="AV2157" s="170"/>
      <c r="AW2157" s="170"/>
      <c r="AX2157" s="170"/>
      <c r="AY2157" s="170"/>
      <c r="AZ2157" s="170"/>
      <c r="BA2157" s="170"/>
      <c r="BB2157" s="170"/>
      <c r="BC2157" s="170"/>
      <c r="BD2157" s="170"/>
      <c r="BE2157" s="170"/>
      <c r="BF2157" s="170"/>
      <c r="BG2157" s="170"/>
      <c r="BH2157" s="170"/>
      <c r="BI2157" s="170"/>
      <c r="BJ2157" s="170"/>
      <c r="BK2157" s="170"/>
      <c r="BL2157" s="170"/>
      <c r="BM2157" s="170"/>
      <c r="BN2157" s="170"/>
      <c r="BO2157" s="170"/>
      <c r="BP2157" s="170"/>
      <c r="BQ2157" s="170"/>
      <c r="BR2157" s="170"/>
      <c r="BS2157" s="170"/>
      <c r="BT2157" s="170"/>
      <c r="BU2157" s="170"/>
      <c r="BV2157" s="170"/>
      <c r="BW2157" s="170"/>
      <c r="BX2157" s="170"/>
      <c r="BY2157" s="170"/>
      <c r="BZ2157" s="170"/>
      <c r="CA2157" s="170"/>
      <c r="CB2157" s="170"/>
      <c r="CC2157" s="170"/>
      <c r="CD2157" s="170"/>
      <c r="CE2157" s="170"/>
      <c r="CF2157" s="170"/>
      <c r="CG2157" s="170"/>
      <c r="CH2157" s="170"/>
      <c r="CI2157" s="170"/>
      <c r="CJ2157" s="170"/>
      <c r="CK2157" s="170"/>
    </row>
    <row r="2158" spans="2:89" x14ac:dyDescent="0.35">
      <c r="B2158" s="171" t="s">
        <v>461</v>
      </c>
      <c r="E2158" s="8"/>
      <c r="H2158" s="170"/>
      <c r="I2158" s="172"/>
      <c r="J2158" s="172"/>
      <c r="K2158" s="193"/>
      <c r="L2158" s="193"/>
      <c r="M2158" s="193"/>
      <c r="N2158" s="193"/>
      <c r="O2158" s="193"/>
      <c r="P2158" s="193"/>
      <c r="R2158" s="194"/>
      <c r="S2158" s="195" t="str">
        <f t="shared" ref="S2158:AX2158" si="2599">S$20</f>
        <v>S$16</v>
      </c>
      <c r="T2158" s="195" t="str">
        <f t="shared" si="2599"/>
        <v>T$16</v>
      </c>
      <c r="U2158" s="195" t="str">
        <f t="shared" si="2599"/>
        <v>U$16</v>
      </c>
      <c r="V2158" s="195" t="str">
        <f t="shared" si="2599"/>
        <v>V$16</v>
      </c>
      <c r="W2158" s="195" t="str">
        <f t="shared" si="2599"/>
        <v>W$16</v>
      </c>
      <c r="X2158" s="195" t="str">
        <f t="shared" si="2599"/>
        <v>X$16</v>
      </c>
      <c r="Y2158" s="195" t="str">
        <f t="shared" si="2599"/>
        <v>Y$16</v>
      </c>
      <c r="Z2158" s="195" t="str">
        <f t="shared" si="2599"/>
        <v>Z$16</v>
      </c>
      <c r="AA2158" s="195" t="str">
        <f t="shared" si="2599"/>
        <v>AA$16</v>
      </c>
      <c r="AB2158" s="195" t="str">
        <f t="shared" si="2599"/>
        <v>AB$16</v>
      </c>
      <c r="AC2158" s="195" t="str">
        <f t="shared" si="2599"/>
        <v>AC$16</v>
      </c>
      <c r="AD2158" s="195" t="str">
        <f t="shared" si="2599"/>
        <v>AD$16</v>
      </c>
      <c r="AE2158" s="195" t="str">
        <f t="shared" si="2599"/>
        <v>AE$16</v>
      </c>
      <c r="AF2158" s="195" t="str">
        <f t="shared" si="2599"/>
        <v>AF$16</v>
      </c>
      <c r="AG2158" s="195" t="str">
        <f t="shared" si="2599"/>
        <v>AG$16</v>
      </c>
      <c r="AH2158" s="195" t="str">
        <f t="shared" si="2599"/>
        <v>AH$16</v>
      </c>
      <c r="AI2158" s="195" t="str">
        <f t="shared" si="2599"/>
        <v>AI$16</v>
      </c>
      <c r="AJ2158" s="195" t="str">
        <f t="shared" si="2599"/>
        <v>AJ$16</v>
      </c>
      <c r="AK2158" s="195" t="str">
        <f t="shared" si="2599"/>
        <v>AK$16</v>
      </c>
      <c r="AL2158" s="195" t="str">
        <f t="shared" si="2599"/>
        <v>AL$16</v>
      </c>
      <c r="AM2158" s="195" t="str">
        <f t="shared" si="2599"/>
        <v>AM$16</v>
      </c>
      <c r="AN2158" s="195" t="str">
        <f t="shared" si="2599"/>
        <v>AN$16</v>
      </c>
      <c r="AO2158" s="195" t="str">
        <f t="shared" si="2599"/>
        <v>AO$16</v>
      </c>
      <c r="AP2158" s="195" t="str">
        <f t="shared" si="2599"/>
        <v>AP$16</v>
      </c>
      <c r="AQ2158" s="195" t="str">
        <f t="shared" si="2599"/>
        <v>AQ$16</v>
      </c>
      <c r="AR2158" s="195" t="str">
        <f t="shared" si="2599"/>
        <v>AR$16</v>
      </c>
      <c r="AS2158" s="195" t="str">
        <f t="shared" si="2599"/>
        <v>AS$16</v>
      </c>
      <c r="AT2158" s="195" t="str">
        <f t="shared" si="2599"/>
        <v>AT$16</v>
      </c>
      <c r="AU2158" s="195" t="str">
        <f t="shared" si="2599"/>
        <v>AU$16</v>
      </c>
      <c r="AV2158" s="195" t="str">
        <f t="shared" si="2599"/>
        <v>AV$16</v>
      </c>
      <c r="AW2158" s="195" t="str">
        <f t="shared" si="2599"/>
        <v>AW$16</v>
      </c>
      <c r="AX2158" s="195" t="str">
        <f t="shared" si="2599"/>
        <v>AX$16</v>
      </c>
      <c r="AY2158" s="195" t="str">
        <f t="shared" ref="AY2158:CD2158" si="2600">AY$20</f>
        <v>AY$16</v>
      </c>
      <c r="AZ2158" s="195" t="str">
        <f t="shared" si="2600"/>
        <v>AZ$16</v>
      </c>
      <c r="BA2158" s="195" t="str">
        <f t="shared" si="2600"/>
        <v>BA$16</v>
      </c>
      <c r="BB2158" s="195" t="str">
        <f t="shared" si="2600"/>
        <v>BB$16</v>
      </c>
      <c r="BC2158" s="195" t="str">
        <f t="shared" si="2600"/>
        <v>BC$16</v>
      </c>
      <c r="BD2158" s="195" t="str">
        <f t="shared" si="2600"/>
        <v>BD$16</v>
      </c>
      <c r="BE2158" s="195" t="str">
        <f t="shared" si="2600"/>
        <v>BE$16</v>
      </c>
      <c r="BF2158" s="195" t="str">
        <f t="shared" si="2600"/>
        <v>BF$16</v>
      </c>
      <c r="BG2158" s="195" t="str">
        <f t="shared" si="2600"/>
        <v>BG$16</v>
      </c>
      <c r="BH2158" s="195" t="str">
        <f t="shared" si="2600"/>
        <v>BH$16</v>
      </c>
      <c r="BI2158" s="195" t="str">
        <f t="shared" si="2600"/>
        <v>BI$16</v>
      </c>
      <c r="BJ2158" s="195" t="str">
        <f t="shared" si="2600"/>
        <v>BJ$16</v>
      </c>
      <c r="BK2158" s="195" t="str">
        <f t="shared" si="2600"/>
        <v>BK$16</v>
      </c>
      <c r="BL2158" s="195" t="str">
        <f t="shared" si="2600"/>
        <v>BL$16</v>
      </c>
      <c r="BM2158" s="195" t="str">
        <f t="shared" si="2600"/>
        <v>BM$16</v>
      </c>
      <c r="BN2158" s="195" t="str">
        <f t="shared" si="2600"/>
        <v>BN$16</v>
      </c>
      <c r="BO2158" s="195" t="str">
        <f t="shared" si="2600"/>
        <v>BO$16</v>
      </c>
      <c r="BP2158" s="195" t="str">
        <f t="shared" si="2600"/>
        <v>BP$16</v>
      </c>
      <c r="BQ2158" s="195" t="str">
        <f t="shared" si="2600"/>
        <v>BQ$16</v>
      </c>
      <c r="BR2158" s="195" t="str">
        <f t="shared" si="2600"/>
        <v>BR$16</v>
      </c>
      <c r="BS2158" s="195" t="str">
        <f t="shared" si="2600"/>
        <v>BS$16</v>
      </c>
      <c r="BT2158" s="195" t="str">
        <f t="shared" si="2600"/>
        <v>BT$16</v>
      </c>
      <c r="BU2158" s="195" t="str">
        <f t="shared" si="2600"/>
        <v>BU$16</v>
      </c>
      <c r="BV2158" s="195" t="str">
        <f t="shared" si="2600"/>
        <v>BV$16</v>
      </c>
      <c r="BW2158" s="195" t="str">
        <f t="shared" si="2600"/>
        <v>BW$16</v>
      </c>
      <c r="BX2158" s="195" t="str">
        <f t="shared" si="2600"/>
        <v>BX$16</v>
      </c>
      <c r="BY2158" s="195" t="str">
        <f t="shared" si="2600"/>
        <v>BY$16</v>
      </c>
      <c r="BZ2158" s="195" t="str">
        <f t="shared" si="2600"/>
        <v>BZ$16</v>
      </c>
      <c r="CA2158" s="195" t="str">
        <f t="shared" si="2600"/>
        <v>CA$16</v>
      </c>
      <c r="CB2158" s="195" t="str">
        <f t="shared" si="2600"/>
        <v>CB$16</v>
      </c>
      <c r="CC2158" s="195" t="str">
        <f t="shared" si="2600"/>
        <v>CC$16</v>
      </c>
      <c r="CD2158" s="195" t="str">
        <f t="shared" si="2600"/>
        <v>CD$16</v>
      </c>
      <c r="CE2158" s="195" t="str">
        <f t="shared" ref="CE2158:CK2158" si="2601">CE$20</f>
        <v>CE$16</v>
      </c>
      <c r="CF2158" s="195" t="str">
        <f t="shared" si="2601"/>
        <v>CF$16</v>
      </c>
      <c r="CG2158" s="195" t="str">
        <f t="shared" si="2601"/>
        <v>CG$16</v>
      </c>
      <c r="CH2158" s="195" t="str">
        <f t="shared" si="2601"/>
        <v>CH$16</v>
      </c>
      <c r="CI2158" s="195" t="str">
        <f t="shared" si="2601"/>
        <v>CI$16</v>
      </c>
      <c r="CJ2158" s="195" t="str">
        <f t="shared" si="2601"/>
        <v>CJ$16</v>
      </c>
      <c r="CK2158" s="195" t="str">
        <f t="shared" si="2601"/>
        <v>CK$16</v>
      </c>
    </row>
    <row r="2159" spans="2:89" x14ac:dyDescent="0.35">
      <c r="B2159" s="171" t="s">
        <v>462</v>
      </c>
      <c r="E2159" s="8"/>
      <c r="H2159" s="196"/>
      <c r="I2159" s="197"/>
      <c r="J2159" s="197"/>
      <c r="K2159" s="198"/>
      <c r="L2159" s="198"/>
      <c r="M2159" s="198"/>
      <c r="N2159" s="198"/>
      <c r="O2159" s="198"/>
      <c r="P2159" s="198"/>
      <c r="R2159" s="198"/>
      <c r="S2159" s="195" t="str">
        <f t="shared" ref="S2159:AX2159" si="2602">S$21</f>
        <v>S$17</v>
      </c>
      <c r="T2159" s="195" t="str">
        <f t="shared" si="2602"/>
        <v>T$17</v>
      </c>
      <c r="U2159" s="195" t="str">
        <f t="shared" si="2602"/>
        <v>U$17</v>
      </c>
      <c r="V2159" s="195" t="str">
        <f t="shared" si="2602"/>
        <v>V$17</v>
      </c>
      <c r="W2159" s="195" t="str">
        <f t="shared" si="2602"/>
        <v>W$17</v>
      </c>
      <c r="X2159" s="195" t="str">
        <f t="shared" si="2602"/>
        <v>X$17</v>
      </c>
      <c r="Y2159" s="195" t="str">
        <f t="shared" si="2602"/>
        <v>Y$17</v>
      </c>
      <c r="Z2159" s="195" t="str">
        <f t="shared" si="2602"/>
        <v>Z$17</v>
      </c>
      <c r="AA2159" s="195" t="str">
        <f t="shared" si="2602"/>
        <v>AA$17</v>
      </c>
      <c r="AB2159" s="195" t="str">
        <f t="shared" si="2602"/>
        <v>AB$17</v>
      </c>
      <c r="AC2159" s="195" t="str">
        <f t="shared" si="2602"/>
        <v>AC$17</v>
      </c>
      <c r="AD2159" s="195" t="str">
        <f t="shared" si="2602"/>
        <v>AD$17</v>
      </c>
      <c r="AE2159" s="195" t="str">
        <f t="shared" si="2602"/>
        <v>AE$17</v>
      </c>
      <c r="AF2159" s="195" t="str">
        <f t="shared" si="2602"/>
        <v>AF$17</v>
      </c>
      <c r="AG2159" s="195" t="str">
        <f t="shared" si="2602"/>
        <v>AG$17</v>
      </c>
      <c r="AH2159" s="195" t="str">
        <f t="shared" si="2602"/>
        <v>AH$17</v>
      </c>
      <c r="AI2159" s="195" t="str">
        <f t="shared" si="2602"/>
        <v>AI$17</v>
      </c>
      <c r="AJ2159" s="195" t="str">
        <f t="shared" si="2602"/>
        <v>AJ$17</v>
      </c>
      <c r="AK2159" s="195" t="str">
        <f t="shared" si="2602"/>
        <v>AK$17</v>
      </c>
      <c r="AL2159" s="195" t="str">
        <f t="shared" si="2602"/>
        <v>AL$17</v>
      </c>
      <c r="AM2159" s="195" t="str">
        <f t="shared" si="2602"/>
        <v>AM$17</v>
      </c>
      <c r="AN2159" s="195" t="str">
        <f t="shared" si="2602"/>
        <v>AN$17</v>
      </c>
      <c r="AO2159" s="195" t="str">
        <f t="shared" si="2602"/>
        <v>AO$17</v>
      </c>
      <c r="AP2159" s="195" t="str">
        <f t="shared" si="2602"/>
        <v>AP$17</v>
      </c>
      <c r="AQ2159" s="195" t="str">
        <f t="shared" si="2602"/>
        <v>AQ$17</v>
      </c>
      <c r="AR2159" s="195" t="str">
        <f t="shared" si="2602"/>
        <v>AR$17</v>
      </c>
      <c r="AS2159" s="195" t="str">
        <f t="shared" si="2602"/>
        <v>AS$17</v>
      </c>
      <c r="AT2159" s="195" t="str">
        <f t="shared" si="2602"/>
        <v>AT$17</v>
      </c>
      <c r="AU2159" s="195" t="str">
        <f t="shared" si="2602"/>
        <v>AU$17</v>
      </c>
      <c r="AV2159" s="195" t="str">
        <f t="shared" si="2602"/>
        <v>AV$17</v>
      </c>
      <c r="AW2159" s="195" t="str">
        <f t="shared" si="2602"/>
        <v>AW$17</v>
      </c>
      <c r="AX2159" s="195" t="str">
        <f t="shared" si="2602"/>
        <v>AX$17</v>
      </c>
      <c r="AY2159" s="195" t="str">
        <f t="shared" ref="AY2159:CD2159" si="2603">AY$21</f>
        <v>AY$17</v>
      </c>
      <c r="AZ2159" s="195" t="str">
        <f t="shared" si="2603"/>
        <v>AZ$17</v>
      </c>
      <c r="BA2159" s="195" t="str">
        <f t="shared" si="2603"/>
        <v>BA$17</v>
      </c>
      <c r="BB2159" s="195" t="str">
        <f t="shared" si="2603"/>
        <v>BB$17</v>
      </c>
      <c r="BC2159" s="195" t="str">
        <f t="shared" si="2603"/>
        <v>BC$17</v>
      </c>
      <c r="BD2159" s="195" t="str">
        <f t="shared" si="2603"/>
        <v>BD$17</v>
      </c>
      <c r="BE2159" s="195" t="str">
        <f t="shared" si="2603"/>
        <v>BE$17</v>
      </c>
      <c r="BF2159" s="195" t="str">
        <f t="shared" si="2603"/>
        <v>BF$17</v>
      </c>
      <c r="BG2159" s="195" t="str">
        <f t="shared" si="2603"/>
        <v>BG$17</v>
      </c>
      <c r="BH2159" s="195" t="str">
        <f t="shared" si="2603"/>
        <v>BH$17</v>
      </c>
      <c r="BI2159" s="195" t="str">
        <f t="shared" si="2603"/>
        <v>BI$17</v>
      </c>
      <c r="BJ2159" s="195" t="str">
        <f t="shared" si="2603"/>
        <v>BJ$17</v>
      </c>
      <c r="BK2159" s="195" t="str">
        <f t="shared" si="2603"/>
        <v>BK$17</v>
      </c>
      <c r="BL2159" s="195" t="str">
        <f t="shared" si="2603"/>
        <v>BL$17</v>
      </c>
      <c r="BM2159" s="195" t="str">
        <f t="shared" si="2603"/>
        <v>BM$17</v>
      </c>
      <c r="BN2159" s="195" t="str">
        <f t="shared" si="2603"/>
        <v>BN$17</v>
      </c>
      <c r="BO2159" s="195" t="str">
        <f t="shared" si="2603"/>
        <v>BO$17</v>
      </c>
      <c r="BP2159" s="195" t="str">
        <f t="shared" si="2603"/>
        <v>BP$17</v>
      </c>
      <c r="BQ2159" s="195" t="str">
        <f t="shared" si="2603"/>
        <v>BQ$17</v>
      </c>
      <c r="BR2159" s="195" t="str">
        <f t="shared" si="2603"/>
        <v>BR$17</v>
      </c>
      <c r="BS2159" s="195" t="str">
        <f t="shared" si="2603"/>
        <v>BS$17</v>
      </c>
      <c r="BT2159" s="195" t="str">
        <f t="shared" si="2603"/>
        <v>BT$17</v>
      </c>
      <c r="BU2159" s="195" t="str">
        <f t="shared" si="2603"/>
        <v>BU$17</v>
      </c>
      <c r="BV2159" s="195" t="str">
        <f t="shared" si="2603"/>
        <v>BV$17</v>
      </c>
      <c r="BW2159" s="195" t="str">
        <f t="shared" si="2603"/>
        <v>BW$17</v>
      </c>
      <c r="BX2159" s="195" t="str">
        <f t="shared" si="2603"/>
        <v>BX$17</v>
      </c>
      <c r="BY2159" s="195" t="str">
        <f t="shared" si="2603"/>
        <v>BY$17</v>
      </c>
      <c r="BZ2159" s="195" t="str">
        <f t="shared" si="2603"/>
        <v>BZ$17</v>
      </c>
      <c r="CA2159" s="195" t="str">
        <f t="shared" si="2603"/>
        <v>CA$17</v>
      </c>
      <c r="CB2159" s="195" t="str">
        <f t="shared" si="2603"/>
        <v>CB$17</v>
      </c>
      <c r="CC2159" s="195" t="str">
        <f t="shared" si="2603"/>
        <v>CC$17</v>
      </c>
      <c r="CD2159" s="195" t="str">
        <f t="shared" si="2603"/>
        <v>CD$17</v>
      </c>
      <c r="CE2159" s="195" t="str">
        <f t="shared" ref="CE2159:CK2159" si="2604">CE$21</f>
        <v>CE$17</v>
      </c>
      <c r="CF2159" s="195" t="str">
        <f t="shared" si="2604"/>
        <v>CF$17</v>
      </c>
      <c r="CG2159" s="195" t="str">
        <f t="shared" si="2604"/>
        <v>CG$17</v>
      </c>
      <c r="CH2159" s="195" t="str">
        <f t="shared" si="2604"/>
        <v>CH$17</v>
      </c>
      <c r="CI2159" s="195" t="str">
        <f t="shared" si="2604"/>
        <v>CI$17</v>
      </c>
      <c r="CJ2159" s="195" t="str">
        <f t="shared" si="2604"/>
        <v>CJ$17</v>
      </c>
      <c r="CK2159" s="195" t="str">
        <f t="shared" si="2604"/>
        <v>CK$17</v>
      </c>
    </row>
    <row r="2160" spans="2:89" x14ac:dyDescent="0.35">
      <c r="B2160" s="171" t="s">
        <v>491</v>
      </c>
      <c r="E2160" s="8"/>
      <c r="H2160" s="196"/>
      <c r="I2160" s="197"/>
      <c r="J2160" s="197"/>
      <c r="K2160" s="198"/>
      <c r="L2160" s="198"/>
      <c r="M2160" s="198"/>
      <c r="N2160" s="198"/>
      <c r="O2160" s="198"/>
      <c r="P2160" s="198"/>
      <c r="R2160" s="198"/>
      <c r="S2160" s="186"/>
      <c r="T2160" s="186"/>
      <c r="U2160" s="186"/>
      <c r="V2160" s="186"/>
      <c r="W2160" s="186"/>
      <c r="X2160" s="186"/>
      <c r="Y2160" s="186"/>
      <c r="Z2160" s="186"/>
      <c r="AA2160" s="186"/>
      <c r="AB2160" s="186"/>
      <c r="AC2160" s="186"/>
      <c r="AD2160" s="186"/>
      <c r="AE2160" s="186"/>
      <c r="AF2160" s="186"/>
      <c r="AG2160" s="186"/>
      <c r="AH2160" s="186"/>
      <c r="AI2160" s="186"/>
      <c r="AJ2160" s="186"/>
      <c r="AK2160" s="186"/>
      <c r="AL2160" s="186"/>
      <c r="AM2160" s="186"/>
      <c r="AN2160" s="186"/>
      <c r="AO2160" s="186"/>
      <c r="AP2160" s="186"/>
      <c r="AQ2160" s="186"/>
      <c r="AR2160" s="186"/>
      <c r="AS2160" s="186"/>
      <c r="AT2160" s="186"/>
      <c r="AU2160" s="186"/>
      <c r="AV2160" s="186"/>
      <c r="AW2160" s="186"/>
      <c r="AX2160" s="186"/>
      <c r="AY2160" s="186"/>
      <c r="AZ2160" s="186"/>
      <c r="BA2160" s="186"/>
      <c r="BB2160" s="186"/>
      <c r="BC2160" s="186"/>
      <c r="BD2160" s="186"/>
      <c r="BE2160" s="186"/>
      <c r="BF2160" s="186"/>
      <c r="BG2160" s="186"/>
      <c r="BH2160" s="186"/>
      <c r="BI2160" s="186"/>
      <c r="BJ2160" s="186"/>
      <c r="BK2160" s="186"/>
      <c r="BL2160" s="186"/>
      <c r="BM2160" s="186"/>
      <c r="BN2160" s="186"/>
      <c r="BO2160" s="186"/>
      <c r="BP2160" s="186"/>
      <c r="BQ2160" s="186"/>
      <c r="BR2160" s="186"/>
      <c r="BS2160" s="186"/>
      <c r="BT2160" s="186"/>
      <c r="BU2160" s="186"/>
      <c r="BV2160" s="186"/>
      <c r="BW2160" s="186"/>
      <c r="BX2160" s="186"/>
      <c r="BY2160" s="186"/>
      <c r="BZ2160" s="186"/>
      <c r="CA2160" s="186"/>
      <c r="CB2160" s="186"/>
      <c r="CC2160" s="186"/>
      <c r="CD2160" s="186"/>
      <c r="CE2160" s="186"/>
      <c r="CF2160" s="186"/>
      <c r="CG2160" s="186"/>
      <c r="CH2160" s="186"/>
      <c r="CI2160" s="186"/>
      <c r="CJ2160" s="186"/>
      <c r="CK2160" s="186"/>
    </row>
    <row r="2161" spans="2:89" x14ac:dyDescent="0.35">
      <c r="B2161" s="171" t="s">
        <v>505</v>
      </c>
      <c r="E2161" s="8"/>
      <c r="H2161" s="196"/>
      <c r="I2161" s="197"/>
      <c r="J2161" s="197"/>
      <c r="K2161" s="198"/>
      <c r="L2161" s="198"/>
      <c r="M2161" s="198"/>
      <c r="N2161" s="198"/>
      <c r="O2161" s="198"/>
      <c r="P2161" s="198"/>
      <c r="R2161" s="198"/>
      <c r="S2161" s="186"/>
      <c r="T2161" s="186"/>
      <c r="U2161" s="186"/>
      <c r="V2161" s="186"/>
      <c r="W2161" s="186"/>
      <c r="X2161" s="186"/>
      <c r="Y2161" s="186"/>
      <c r="Z2161" s="186"/>
      <c r="AA2161" s="186"/>
      <c r="AB2161" s="186"/>
      <c r="AC2161" s="186"/>
      <c r="AD2161" s="186"/>
      <c r="AE2161" s="186"/>
      <c r="AF2161" s="186"/>
      <c r="AG2161" s="186"/>
      <c r="AH2161" s="186"/>
      <c r="AI2161" s="186"/>
      <c r="AJ2161" s="186"/>
      <c r="AK2161" s="186"/>
      <c r="AL2161" s="186"/>
      <c r="AM2161" s="186"/>
      <c r="AN2161" s="186"/>
      <c r="AO2161" s="186"/>
      <c r="AP2161" s="186"/>
      <c r="AQ2161" s="186"/>
      <c r="AR2161" s="186"/>
      <c r="AS2161" s="186"/>
      <c r="AT2161" s="186"/>
      <c r="AU2161" s="186"/>
      <c r="AV2161" s="186"/>
      <c r="AW2161" s="186"/>
      <c r="AX2161" s="186"/>
      <c r="AY2161" s="186"/>
      <c r="AZ2161" s="186"/>
      <c r="BA2161" s="186"/>
      <c r="BB2161" s="186"/>
      <c r="BC2161" s="186"/>
      <c r="BD2161" s="186"/>
      <c r="BE2161" s="186"/>
      <c r="BF2161" s="186"/>
      <c r="BG2161" s="186"/>
      <c r="BH2161" s="186"/>
      <c r="BI2161" s="186"/>
      <c r="BJ2161" s="186"/>
      <c r="BK2161" s="186"/>
      <c r="BL2161" s="186"/>
      <c r="BM2161" s="186"/>
      <c r="BN2161" s="186"/>
      <c r="BO2161" s="186"/>
      <c r="BP2161" s="186"/>
      <c r="BQ2161" s="186"/>
      <c r="BR2161" s="186"/>
      <c r="BS2161" s="186"/>
      <c r="BT2161" s="186"/>
      <c r="BU2161" s="186"/>
      <c r="BV2161" s="186"/>
      <c r="BW2161" s="186"/>
      <c r="BX2161" s="186"/>
      <c r="BY2161" s="186"/>
      <c r="BZ2161" s="186"/>
      <c r="CA2161" s="186"/>
      <c r="CB2161" s="186"/>
      <c r="CC2161" s="186"/>
      <c r="CD2161" s="186"/>
      <c r="CE2161" s="186"/>
      <c r="CF2161" s="186"/>
      <c r="CG2161" s="186"/>
      <c r="CH2161" s="186"/>
      <c r="CI2161" s="186"/>
      <c r="CJ2161" s="186"/>
      <c r="CK2161" s="186"/>
    </row>
    <row r="2162" spans="2:89" x14ac:dyDescent="0.35">
      <c r="B2162" s="171" t="s">
        <v>463</v>
      </c>
      <c r="E2162" s="8"/>
      <c r="H2162" s="196"/>
      <c r="I2162" s="197"/>
      <c r="J2162" s="197"/>
      <c r="K2162" s="198"/>
      <c r="L2162" s="198"/>
      <c r="M2162" s="198"/>
      <c r="N2162" s="198"/>
      <c r="O2162" s="198"/>
      <c r="P2162" s="198"/>
      <c r="R2162" s="198"/>
      <c r="S2162" s="186" t="str">
        <f t="shared" ref="S2162:AX2162" si="2605">S$22</f>
        <v>S$18</v>
      </c>
      <c r="T2162" s="186" t="str">
        <f t="shared" si="2605"/>
        <v>T$18</v>
      </c>
      <c r="U2162" s="186" t="str">
        <f t="shared" si="2605"/>
        <v>U$18</v>
      </c>
      <c r="V2162" s="186" t="str">
        <f t="shared" si="2605"/>
        <v>V$18</v>
      </c>
      <c r="W2162" s="186" t="str">
        <f t="shared" si="2605"/>
        <v>W$18</v>
      </c>
      <c r="X2162" s="186" t="str">
        <f t="shared" si="2605"/>
        <v>X$18</v>
      </c>
      <c r="Y2162" s="186" t="str">
        <f t="shared" si="2605"/>
        <v>Y$18</v>
      </c>
      <c r="Z2162" s="186" t="str">
        <f t="shared" si="2605"/>
        <v>Z$18</v>
      </c>
      <c r="AA2162" s="186" t="str">
        <f t="shared" si="2605"/>
        <v>AA$18</v>
      </c>
      <c r="AB2162" s="186" t="str">
        <f t="shared" si="2605"/>
        <v>AB$18</v>
      </c>
      <c r="AC2162" s="186" t="str">
        <f t="shared" si="2605"/>
        <v>AC$18</v>
      </c>
      <c r="AD2162" s="186" t="str">
        <f t="shared" si="2605"/>
        <v>AD$18</v>
      </c>
      <c r="AE2162" s="186" t="str">
        <f t="shared" si="2605"/>
        <v>AE$18</v>
      </c>
      <c r="AF2162" s="186" t="str">
        <f t="shared" si="2605"/>
        <v>AF$18</v>
      </c>
      <c r="AG2162" s="186" t="str">
        <f t="shared" si="2605"/>
        <v>AG$18</v>
      </c>
      <c r="AH2162" s="186" t="str">
        <f t="shared" si="2605"/>
        <v>AH$18</v>
      </c>
      <c r="AI2162" s="186" t="str">
        <f t="shared" si="2605"/>
        <v>AI$18</v>
      </c>
      <c r="AJ2162" s="186" t="str">
        <f t="shared" si="2605"/>
        <v>AJ$18</v>
      </c>
      <c r="AK2162" s="186" t="str">
        <f t="shared" si="2605"/>
        <v>AK$18</v>
      </c>
      <c r="AL2162" s="186" t="str">
        <f t="shared" si="2605"/>
        <v>AL$18</v>
      </c>
      <c r="AM2162" s="186" t="str">
        <f t="shared" si="2605"/>
        <v>AM$18</v>
      </c>
      <c r="AN2162" s="186" t="str">
        <f t="shared" si="2605"/>
        <v>AN$18</v>
      </c>
      <c r="AO2162" s="186" t="str">
        <f t="shared" si="2605"/>
        <v>AO$18</v>
      </c>
      <c r="AP2162" s="186" t="str">
        <f t="shared" si="2605"/>
        <v>AP$18</v>
      </c>
      <c r="AQ2162" s="186" t="str">
        <f t="shared" si="2605"/>
        <v>AQ$18</v>
      </c>
      <c r="AR2162" s="186" t="str">
        <f t="shared" si="2605"/>
        <v>AR$18</v>
      </c>
      <c r="AS2162" s="186" t="str">
        <f t="shared" si="2605"/>
        <v>AS$18</v>
      </c>
      <c r="AT2162" s="186" t="str">
        <f t="shared" si="2605"/>
        <v>AT$18</v>
      </c>
      <c r="AU2162" s="186" t="str">
        <f t="shared" si="2605"/>
        <v>AU$18</v>
      </c>
      <c r="AV2162" s="186" t="str">
        <f t="shared" si="2605"/>
        <v>AV$18</v>
      </c>
      <c r="AW2162" s="186" t="str">
        <f t="shared" si="2605"/>
        <v>AW$18</v>
      </c>
      <c r="AX2162" s="186" t="str">
        <f t="shared" si="2605"/>
        <v>AX$18</v>
      </c>
      <c r="AY2162" s="186" t="str">
        <f t="shared" ref="AY2162:CD2162" si="2606">AY$22</f>
        <v>AY$18</v>
      </c>
      <c r="AZ2162" s="186" t="str">
        <f t="shared" si="2606"/>
        <v>AZ$18</v>
      </c>
      <c r="BA2162" s="186" t="str">
        <f t="shared" si="2606"/>
        <v>BA$18</v>
      </c>
      <c r="BB2162" s="186" t="str">
        <f t="shared" si="2606"/>
        <v>BB$18</v>
      </c>
      <c r="BC2162" s="186" t="str">
        <f t="shared" si="2606"/>
        <v>BC$18</v>
      </c>
      <c r="BD2162" s="186" t="str">
        <f t="shared" si="2606"/>
        <v>BD$18</v>
      </c>
      <c r="BE2162" s="186" t="str">
        <f t="shared" si="2606"/>
        <v>BE$18</v>
      </c>
      <c r="BF2162" s="186" t="str">
        <f t="shared" si="2606"/>
        <v>BF$18</v>
      </c>
      <c r="BG2162" s="186" t="str">
        <f t="shared" si="2606"/>
        <v>BG$18</v>
      </c>
      <c r="BH2162" s="186" t="str">
        <f t="shared" si="2606"/>
        <v>BH$18</v>
      </c>
      <c r="BI2162" s="186" t="str">
        <f t="shared" si="2606"/>
        <v>BI$18</v>
      </c>
      <c r="BJ2162" s="186" t="str">
        <f t="shared" si="2606"/>
        <v>BJ$18</v>
      </c>
      <c r="BK2162" s="186" t="str">
        <f t="shared" si="2606"/>
        <v>BK$18</v>
      </c>
      <c r="BL2162" s="186" t="str">
        <f t="shared" si="2606"/>
        <v>BL$18</v>
      </c>
      <c r="BM2162" s="186" t="str">
        <f t="shared" si="2606"/>
        <v>BM$18</v>
      </c>
      <c r="BN2162" s="186" t="str">
        <f t="shared" si="2606"/>
        <v>BN$18</v>
      </c>
      <c r="BO2162" s="186" t="str">
        <f t="shared" si="2606"/>
        <v>BO$18</v>
      </c>
      <c r="BP2162" s="186" t="str">
        <f t="shared" si="2606"/>
        <v>BP$18</v>
      </c>
      <c r="BQ2162" s="186" t="str">
        <f t="shared" si="2606"/>
        <v>BQ$18</v>
      </c>
      <c r="BR2162" s="186" t="str">
        <f t="shared" si="2606"/>
        <v>BR$18</v>
      </c>
      <c r="BS2162" s="186" t="str">
        <f t="shared" si="2606"/>
        <v>BS$18</v>
      </c>
      <c r="BT2162" s="186" t="str">
        <f t="shared" si="2606"/>
        <v>BT$18</v>
      </c>
      <c r="BU2162" s="186" t="str">
        <f t="shared" si="2606"/>
        <v>BU$18</v>
      </c>
      <c r="BV2162" s="186" t="str">
        <f t="shared" si="2606"/>
        <v>BV$18</v>
      </c>
      <c r="BW2162" s="186" t="str">
        <f t="shared" si="2606"/>
        <v>BW$18</v>
      </c>
      <c r="BX2162" s="186" t="str">
        <f t="shared" si="2606"/>
        <v>BX$18</v>
      </c>
      <c r="BY2162" s="186" t="str">
        <f t="shared" si="2606"/>
        <v>BY$18</v>
      </c>
      <c r="BZ2162" s="186" t="str">
        <f t="shared" si="2606"/>
        <v>BZ$18</v>
      </c>
      <c r="CA2162" s="186" t="str">
        <f t="shared" si="2606"/>
        <v>CA$18</v>
      </c>
      <c r="CB2162" s="186" t="str">
        <f t="shared" si="2606"/>
        <v>CB$18</v>
      </c>
      <c r="CC2162" s="186" t="str">
        <f t="shared" si="2606"/>
        <v>CC$18</v>
      </c>
      <c r="CD2162" s="186" t="str">
        <f t="shared" si="2606"/>
        <v>CD$18</v>
      </c>
      <c r="CE2162" s="186" t="str">
        <f t="shared" ref="CE2162:CK2162" si="2607">CE$22</f>
        <v>CE$18</v>
      </c>
      <c r="CF2162" s="186" t="str">
        <f t="shared" si="2607"/>
        <v>CF$18</v>
      </c>
      <c r="CG2162" s="186" t="str">
        <f t="shared" si="2607"/>
        <v>CG$18</v>
      </c>
      <c r="CH2162" s="186" t="str">
        <f t="shared" si="2607"/>
        <v>CH$18</v>
      </c>
      <c r="CI2162" s="186" t="str">
        <f t="shared" si="2607"/>
        <v>CI$18</v>
      </c>
      <c r="CJ2162" s="186" t="str">
        <f t="shared" si="2607"/>
        <v>CJ$18</v>
      </c>
      <c r="CK2162" s="186" t="str">
        <f t="shared" si="2607"/>
        <v>CK$18</v>
      </c>
    </row>
    <row r="2163" spans="2:89" x14ac:dyDescent="0.35">
      <c r="B2163" s="171" t="s">
        <v>464</v>
      </c>
      <c r="E2163" s="8"/>
      <c r="H2163" s="196"/>
      <c r="I2163" s="197"/>
      <c r="J2163" s="197"/>
      <c r="K2163" s="198"/>
      <c r="L2163" s="198"/>
      <c r="M2163" s="198"/>
      <c r="N2163" s="198"/>
      <c r="O2163" s="198"/>
      <c r="P2163" s="198"/>
      <c r="R2163" s="198"/>
      <c r="S2163" s="186" t="str">
        <f t="shared" ref="S2163:AX2163" si="2608">S$23</f>
        <v>S$19</v>
      </c>
      <c r="T2163" s="186" t="str">
        <f t="shared" si="2608"/>
        <v>T$19</v>
      </c>
      <c r="U2163" s="186" t="str">
        <f t="shared" si="2608"/>
        <v>U$19</v>
      </c>
      <c r="V2163" s="186" t="str">
        <f t="shared" si="2608"/>
        <v>V$19</v>
      </c>
      <c r="W2163" s="186" t="str">
        <f t="shared" si="2608"/>
        <v>W$19</v>
      </c>
      <c r="X2163" s="186" t="str">
        <f t="shared" si="2608"/>
        <v>X$19</v>
      </c>
      <c r="Y2163" s="186" t="str">
        <f t="shared" si="2608"/>
        <v>Y$19</v>
      </c>
      <c r="Z2163" s="186" t="str">
        <f t="shared" si="2608"/>
        <v>Z$19</v>
      </c>
      <c r="AA2163" s="186" t="str">
        <f t="shared" si="2608"/>
        <v>AA$19</v>
      </c>
      <c r="AB2163" s="186" t="str">
        <f t="shared" si="2608"/>
        <v>AB$19</v>
      </c>
      <c r="AC2163" s="186" t="str">
        <f t="shared" si="2608"/>
        <v>AC$19</v>
      </c>
      <c r="AD2163" s="186" t="str">
        <f t="shared" si="2608"/>
        <v>AD$19</v>
      </c>
      <c r="AE2163" s="186" t="str">
        <f t="shared" si="2608"/>
        <v>AE$19</v>
      </c>
      <c r="AF2163" s="186" t="str">
        <f t="shared" si="2608"/>
        <v>AF$19</v>
      </c>
      <c r="AG2163" s="186" t="str">
        <f t="shared" si="2608"/>
        <v>AG$19</v>
      </c>
      <c r="AH2163" s="186" t="str">
        <f t="shared" si="2608"/>
        <v>AH$19</v>
      </c>
      <c r="AI2163" s="186" t="str">
        <f t="shared" si="2608"/>
        <v>AI$19</v>
      </c>
      <c r="AJ2163" s="186" t="str">
        <f t="shared" si="2608"/>
        <v>AJ$19</v>
      </c>
      <c r="AK2163" s="186" t="str">
        <f t="shared" si="2608"/>
        <v>AK$19</v>
      </c>
      <c r="AL2163" s="186" t="str">
        <f t="shared" si="2608"/>
        <v>AL$19</v>
      </c>
      <c r="AM2163" s="186" t="str">
        <f t="shared" si="2608"/>
        <v>AM$19</v>
      </c>
      <c r="AN2163" s="186" t="str">
        <f t="shared" si="2608"/>
        <v>AN$19</v>
      </c>
      <c r="AO2163" s="186" t="str">
        <f t="shared" si="2608"/>
        <v>AO$19</v>
      </c>
      <c r="AP2163" s="186" t="str">
        <f t="shared" si="2608"/>
        <v>AP$19</v>
      </c>
      <c r="AQ2163" s="186" t="str">
        <f t="shared" si="2608"/>
        <v>AQ$19</v>
      </c>
      <c r="AR2163" s="186" t="str">
        <f t="shared" si="2608"/>
        <v>AR$19</v>
      </c>
      <c r="AS2163" s="186" t="str">
        <f t="shared" si="2608"/>
        <v>AS$19</v>
      </c>
      <c r="AT2163" s="186" t="str">
        <f t="shared" si="2608"/>
        <v>AT$19</v>
      </c>
      <c r="AU2163" s="186" t="str">
        <f t="shared" si="2608"/>
        <v>AU$19</v>
      </c>
      <c r="AV2163" s="186" t="str">
        <f t="shared" si="2608"/>
        <v>AV$19</v>
      </c>
      <c r="AW2163" s="186" t="str">
        <f t="shared" si="2608"/>
        <v>AW$19</v>
      </c>
      <c r="AX2163" s="186" t="str">
        <f t="shared" si="2608"/>
        <v>AX$19</v>
      </c>
      <c r="AY2163" s="186" t="str">
        <f t="shared" ref="AY2163:CD2163" si="2609">AY$23</f>
        <v>AY$19</v>
      </c>
      <c r="AZ2163" s="186" t="str">
        <f t="shared" si="2609"/>
        <v>AZ$19</v>
      </c>
      <c r="BA2163" s="186" t="str">
        <f t="shared" si="2609"/>
        <v>BA$19</v>
      </c>
      <c r="BB2163" s="186" t="str">
        <f t="shared" si="2609"/>
        <v>BB$19</v>
      </c>
      <c r="BC2163" s="186" t="str">
        <f t="shared" si="2609"/>
        <v>BC$19</v>
      </c>
      <c r="BD2163" s="186" t="str">
        <f t="shared" si="2609"/>
        <v>BD$19</v>
      </c>
      <c r="BE2163" s="186" t="str">
        <f t="shared" si="2609"/>
        <v>BE$19</v>
      </c>
      <c r="BF2163" s="186" t="str">
        <f t="shared" si="2609"/>
        <v>BF$19</v>
      </c>
      <c r="BG2163" s="186" t="str">
        <f t="shared" si="2609"/>
        <v>BG$19</v>
      </c>
      <c r="BH2163" s="186" t="str">
        <f t="shared" si="2609"/>
        <v>BH$19</v>
      </c>
      <c r="BI2163" s="186" t="str">
        <f t="shared" si="2609"/>
        <v>BI$19</v>
      </c>
      <c r="BJ2163" s="186" t="str">
        <f t="shared" si="2609"/>
        <v>BJ$19</v>
      </c>
      <c r="BK2163" s="186" t="str">
        <f t="shared" si="2609"/>
        <v>BK$19</v>
      </c>
      <c r="BL2163" s="186" t="str">
        <f t="shared" si="2609"/>
        <v>BL$19</v>
      </c>
      <c r="BM2163" s="186" t="str">
        <f t="shared" si="2609"/>
        <v>BM$19</v>
      </c>
      <c r="BN2163" s="186" t="str">
        <f t="shared" si="2609"/>
        <v>BN$19</v>
      </c>
      <c r="BO2163" s="186" t="str">
        <f t="shared" si="2609"/>
        <v>BO$19</v>
      </c>
      <c r="BP2163" s="186" t="str">
        <f t="shared" si="2609"/>
        <v>BP$19</v>
      </c>
      <c r="BQ2163" s="186" t="str">
        <f t="shared" si="2609"/>
        <v>BQ$19</v>
      </c>
      <c r="BR2163" s="186" t="str">
        <f t="shared" si="2609"/>
        <v>BR$19</v>
      </c>
      <c r="BS2163" s="186" t="str">
        <f t="shared" si="2609"/>
        <v>BS$19</v>
      </c>
      <c r="BT2163" s="186" t="str">
        <f t="shared" si="2609"/>
        <v>BT$19</v>
      </c>
      <c r="BU2163" s="186" t="str">
        <f t="shared" si="2609"/>
        <v>BU$19</v>
      </c>
      <c r="BV2163" s="186" t="str">
        <f t="shared" si="2609"/>
        <v>BV$19</v>
      </c>
      <c r="BW2163" s="186" t="str">
        <f t="shared" si="2609"/>
        <v>BW$19</v>
      </c>
      <c r="BX2163" s="186" t="str">
        <f t="shared" si="2609"/>
        <v>BX$19</v>
      </c>
      <c r="BY2163" s="186" t="str">
        <f t="shared" si="2609"/>
        <v>BY$19</v>
      </c>
      <c r="BZ2163" s="186" t="str">
        <f t="shared" si="2609"/>
        <v>BZ$19</v>
      </c>
      <c r="CA2163" s="186" t="str">
        <f t="shared" si="2609"/>
        <v>CA$19</v>
      </c>
      <c r="CB2163" s="186" t="str">
        <f t="shared" si="2609"/>
        <v>CB$19</v>
      </c>
      <c r="CC2163" s="186" t="str">
        <f t="shared" si="2609"/>
        <v>CC$19</v>
      </c>
      <c r="CD2163" s="186" t="str">
        <f t="shared" si="2609"/>
        <v>CD$19</v>
      </c>
      <c r="CE2163" s="186" t="str">
        <f t="shared" ref="CE2163:CK2163" si="2610">CE$23</f>
        <v>CE$19</v>
      </c>
      <c r="CF2163" s="186" t="str">
        <f t="shared" si="2610"/>
        <v>CF$19</v>
      </c>
      <c r="CG2163" s="186" t="str">
        <f t="shared" si="2610"/>
        <v>CG$19</v>
      </c>
      <c r="CH2163" s="186" t="str">
        <f t="shared" si="2610"/>
        <v>CH$19</v>
      </c>
      <c r="CI2163" s="186" t="str">
        <f t="shared" si="2610"/>
        <v>CI$19</v>
      </c>
      <c r="CJ2163" s="186" t="str">
        <f t="shared" si="2610"/>
        <v>CJ$19</v>
      </c>
      <c r="CK2163" s="186" t="str">
        <f t="shared" si="2610"/>
        <v>CK$19</v>
      </c>
    </row>
    <row r="2164" spans="2:89" x14ac:dyDescent="0.35">
      <c r="B2164" s="70" t="s">
        <v>527</v>
      </c>
      <c r="C2164" s="31"/>
      <c r="D2164" t="s">
        <v>528</v>
      </c>
      <c r="E2164" s="8" t="str">
        <f t="shared" ref="E2164:E2165" si="2611">ROW()&amp;" "&amp;D2164</f>
        <v>2164 FCCL-F</v>
      </c>
      <c r="F2164" t="s">
        <v>526</v>
      </c>
      <c r="G2164" s="31" t="s">
        <v>243</v>
      </c>
      <c r="H2164" s="48"/>
      <c r="I2164" s="286"/>
      <c r="J2164" s="286"/>
      <c r="K2164" s="48"/>
      <c r="L2164" s="48"/>
      <c r="M2164" s="48"/>
      <c r="N2164" s="48"/>
      <c r="O2164" s="48"/>
      <c r="P2164" s="48"/>
      <c r="R2164" s="70"/>
      <c r="S2164" s="287"/>
      <c r="T2164" s="287"/>
      <c r="U2164" s="287"/>
      <c r="V2164" s="287"/>
      <c r="W2164" s="287"/>
      <c r="X2164" s="287"/>
      <c r="Y2164" s="287"/>
      <c r="Z2164" s="287"/>
      <c r="AA2164" s="287"/>
      <c r="AB2164" s="287"/>
      <c r="AC2164" s="287"/>
      <c r="AD2164" s="287"/>
      <c r="AE2164" s="287"/>
      <c r="AF2164" s="287"/>
      <c r="AG2164" s="287"/>
      <c r="AH2164" s="287"/>
      <c r="AI2164" s="287"/>
      <c r="AJ2164" s="287"/>
      <c r="AK2164" s="287"/>
      <c r="AL2164" s="287"/>
      <c r="AM2164" s="287"/>
      <c r="AN2164" s="287"/>
      <c r="AO2164" s="287"/>
      <c r="AP2164" s="287"/>
      <c r="AQ2164" s="287"/>
      <c r="AR2164" s="287"/>
      <c r="AS2164" s="287"/>
      <c r="AT2164" s="287"/>
      <c r="AU2164" s="287"/>
      <c r="AV2164" s="287"/>
      <c r="AW2164" s="287"/>
      <c r="AX2164" s="287"/>
      <c r="AY2164" s="287"/>
      <c r="AZ2164" s="287"/>
      <c r="BA2164" s="287"/>
      <c r="BB2164" s="287"/>
      <c r="BC2164" s="287"/>
      <c r="BD2164" s="287"/>
      <c r="BE2164" s="287"/>
      <c r="BF2164" s="287"/>
      <c r="BG2164" s="287"/>
      <c r="BH2164" s="287"/>
      <c r="BI2164" s="287"/>
      <c r="BJ2164" s="287"/>
      <c r="BK2164" s="287"/>
      <c r="BL2164" s="287"/>
      <c r="BM2164" s="287"/>
      <c r="BN2164" s="287"/>
      <c r="BO2164" s="287"/>
      <c r="BP2164" s="287"/>
      <c r="BQ2164" s="287"/>
      <c r="BR2164" s="287"/>
      <c r="BS2164" s="287"/>
      <c r="BT2164" s="287"/>
      <c r="BU2164" s="287"/>
      <c r="BV2164" s="287"/>
      <c r="BW2164" s="287"/>
      <c r="BX2164" s="287"/>
      <c r="BY2164" s="287"/>
      <c r="BZ2164" s="287"/>
      <c r="CA2164" s="287"/>
      <c r="CB2164" s="287"/>
      <c r="CC2164" s="287"/>
      <c r="CD2164" s="287"/>
      <c r="CE2164" s="287"/>
      <c r="CF2164" s="287"/>
      <c r="CG2164" s="287"/>
      <c r="CH2164" s="287"/>
      <c r="CI2164" s="287"/>
      <c r="CJ2164" s="287"/>
      <c r="CK2164" s="287"/>
    </row>
    <row r="2165" spans="2:89" x14ac:dyDescent="0.35">
      <c r="B2165" s="122" t="str">
        <f>"Current liability - "&amp;(SUBSTITUTE(B2164,":",""))</f>
        <v>Current liability - Fixed constant current liability</v>
      </c>
      <c r="C2165" t="s">
        <v>232</v>
      </c>
      <c r="D2165" t="s">
        <v>528</v>
      </c>
      <c r="E2165" s="8" t="str">
        <f t="shared" si="2611"/>
        <v>2165 FCCL-F</v>
      </c>
      <c r="G2165" t="str">
        <f>E2165</f>
        <v>2165 FCCL-F</v>
      </c>
      <c r="J2165" s="74">
        <v>1000</v>
      </c>
      <c r="K2165" s="53">
        <f t="shared" ref="K2165:P2165" si="2612">SUMIF($4:$4,K$2,2165:2165)</f>
        <v>1000</v>
      </c>
      <c r="L2165" s="53">
        <f t="shared" si="2612"/>
        <v>1000</v>
      </c>
      <c r="M2165" s="53">
        <f t="shared" si="2612"/>
        <v>1000</v>
      </c>
      <c r="N2165" s="53">
        <f t="shared" si="2612"/>
        <v>1000</v>
      </c>
      <c r="O2165" s="53">
        <f t="shared" si="2612"/>
        <v>1000</v>
      </c>
      <c r="P2165" s="53">
        <f t="shared" si="2612"/>
        <v>0</v>
      </c>
      <c r="R2165" s="24">
        <f>$J2165</f>
        <v>1000</v>
      </c>
      <c r="S2165" s="80">
        <f t="shared" ref="S2165:T2165" si="2613">R2165</f>
        <v>1000</v>
      </c>
      <c r="T2165" s="80">
        <f t="shared" si="2613"/>
        <v>1000</v>
      </c>
      <c r="U2165" s="80">
        <f t="shared" ref="U2165" si="2614">T2165</f>
        <v>1000</v>
      </c>
      <c r="V2165" s="80">
        <f t="shared" ref="V2165" si="2615">U2165</f>
        <v>1000</v>
      </c>
      <c r="W2165" s="80">
        <f t="shared" ref="W2165" si="2616">V2165</f>
        <v>1000</v>
      </c>
      <c r="X2165" s="80">
        <f t="shared" ref="X2165" si="2617">W2165</f>
        <v>1000</v>
      </c>
      <c r="Y2165" s="80">
        <f t="shared" ref="Y2165" si="2618">X2165</f>
        <v>1000</v>
      </c>
      <c r="Z2165" s="80">
        <f t="shared" ref="Z2165" si="2619">Y2165</f>
        <v>1000</v>
      </c>
      <c r="AA2165" s="80">
        <f t="shared" ref="AA2165" si="2620">Z2165</f>
        <v>1000</v>
      </c>
      <c r="AB2165" s="80">
        <f t="shared" ref="AB2165" si="2621">AA2165</f>
        <v>1000</v>
      </c>
      <c r="AC2165" s="80">
        <f t="shared" ref="AC2165" si="2622">AB2165</f>
        <v>1000</v>
      </c>
      <c r="AD2165" s="80">
        <f t="shared" ref="AD2165" si="2623">AC2165</f>
        <v>1000</v>
      </c>
      <c r="AE2165" s="80">
        <f t="shared" ref="AE2165" si="2624">AD2165</f>
        <v>1000</v>
      </c>
      <c r="AF2165" s="80">
        <f t="shared" ref="AF2165" si="2625">AE2165</f>
        <v>1000</v>
      </c>
      <c r="AG2165" s="80">
        <f t="shared" ref="AG2165" si="2626">AF2165</f>
        <v>1000</v>
      </c>
      <c r="AH2165" s="80">
        <f t="shared" ref="AH2165" si="2627">AG2165</f>
        <v>1000</v>
      </c>
      <c r="AI2165" s="80">
        <f t="shared" ref="AI2165" si="2628">AH2165</f>
        <v>1000</v>
      </c>
      <c r="AJ2165" s="80">
        <f t="shared" ref="AJ2165" si="2629">AI2165</f>
        <v>1000</v>
      </c>
      <c r="AK2165" s="80">
        <f t="shared" ref="AK2165" si="2630">AJ2165</f>
        <v>1000</v>
      </c>
      <c r="AL2165" s="80">
        <f t="shared" ref="AL2165" si="2631">AK2165</f>
        <v>1000</v>
      </c>
      <c r="AM2165" s="80">
        <f t="shared" ref="AM2165" si="2632">AL2165</f>
        <v>1000</v>
      </c>
      <c r="AN2165" s="80">
        <f t="shared" ref="AN2165" si="2633">AM2165</f>
        <v>1000</v>
      </c>
      <c r="AO2165" s="80">
        <f t="shared" ref="AO2165" si="2634">AN2165</f>
        <v>1000</v>
      </c>
      <c r="AP2165" s="80">
        <f t="shared" ref="AP2165" si="2635">AO2165</f>
        <v>1000</v>
      </c>
      <c r="AQ2165" s="80">
        <f t="shared" ref="AQ2165" si="2636">AP2165</f>
        <v>1000</v>
      </c>
      <c r="AR2165" s="80">
        <f t="shared" ref="AR2165" si="2637">AQ2165</f>
        <v>1000</v>
      </c>
      <c r="AS2165" s="80">
        <f t="shared" ref="AS2165" si="2638">AR2165</f>
        <v>1000</v>
      </c>
      <c r="AT2165" s="80">
        <f t="shared" ref="AT2165" si="2639">AS2165</f>
        <v>1000</v>
      </c>
      <c r="AU2165" s="80">
        <f t="shared" ref="AU2165" si="2640">AT2165</f>
        <v>1000</v>
      </c>
      <c r="AV2165" s="80">
        <f t="shared" ref="AV2165" si="2641">AU2165</f>
        <v>1000</v>
      </c>
      <c r="AW2165" s="80">
        <f t="shared" ref="AW2165" si="2642">AV2165</f>
        <v>1000</v>
      </c>
      <c r="AX2165" s="80">
        <f t="shared" ref="AX2165" si="2643">AW2165</f>
        <v>1000</v>
      </c>
      <c r="AY2165" s="80">
        <f t="shared" ref="AY2165" si="2644">AX2165</f>
        <v>1000</v>
      </c>
      <c r="AZ2165" s="80">
        <f t="shared" ref="AZ2165" si="2645">AY2165</f>
        <v>1000</v>
      </c>
      <c r="BA2165" s="80">
        <f t="shared" ref="BA2165" si="2646">AZ2165</f>
        <v>1000</v>
      </c>
      <c r="BB2165" s="80">
        <f t="shared" ref="BB2165" si="2647">BA2165</f>
        <v>1000</v>
      </c>
      <c r="BC2165" s="80">
        <f t="shared" ref="BC2165" si="2648">BB2165</f>
        <v>1000</v>
      </c>
      <c r="BD2165" s="80">
        <f t="shared" ref="BD2165" si="2649">BC2165</f>
        <v>1000</v>
      </c>
      <c r="BE2165" s="80">
        <f t="shared" ref="BE2165" si="2650">BD2165</f>
        <v>1000</v>
      </c>
      <c r="BF2165" s="80">
        <f t="shared" ref="BF2165" si="2651">BE2165</f>
        <v>1000</v>
      </c>
      <c r="BG2165" s="80">
        <f t="shared" ref="BG2165" si="2652">BF2165</f>
        <v>1000</v>
      </c>
      <c r="BH2165" s="80">
        <f t="shared" ref="BH2165" si="2653">BG2165</f>
        <v>1000</v>
      </c>
      <c r="BI2165" s="80">
        <f t="shared" ref="BI2165" si="2654">BH2165</f>
        <v>1000</v>
      </c>
      <c r="BJ2165" s="80">
        <f t="shared" ref="BJ2165" si="2655">BI2165</f>
        <v>1000</v>
      </c>
      <c r="BK2165" s="80">
        <f t="shared" ref="BK2165" si="2656">BJ2165</f>
        <v>1000</v>
      </c>
      <c r="BL2165" s="80">
        <f t="shared" ref="BL2165" si="2657">BK2165</f>
        <v>1000</v>
      </c>
      <c r="BM2165" s="80">
        <f t="shared" ref="BM2165" si="2658">BL2165</f>
        <v>1000</v>
      </c>
      <c r="BN2165" s="80">
        <f t="shared" ref="BN2165" si="2659">BM2165</f>
        <v>1000</v>
      </c>
      <c r="BO2165" s="80">
        <f t="shared" ref="BO2165" si="2660">BN2165</f>
        <v>1000</v>
      </c>
      <c r="BP2165" s="80">
        <f t="shared" ref="BP2165" si="2661">BO2165</f>
        <v>1000</v>
      </c>
      <c r="BQ2165" s="80">
        <f t="shared" ref="BQ2165" si="2662">BP2165</f>
        <v>1000</v>
      </c>
      <c r="BR2165" s="80">
        <f t="shared" ref="BR2165" si="2663">BQ2165</f>
        <v>1000</v>
      </c>
      <c r="BS2165" s="80">
        <f t="shared" ref="BS2165" si="2664">BR2165</f>
        <v>1000</v>
      </c>
      <c r="BT2165" s="80">
        <f t="shared" ref="BT2165" si="2665">BS2165</f>
        <v>1000</v>
      </c>
      <c r="BU2165" s="80">
        <f t="shared" ref="BU2165" si="2666">BT2165</f>
        <v>1000</v>
      </c>
      <c r="BV2165" s="80">
        <f t="shared" ref="BV2165" si="2667">BU2165</f>
        <v>1000</v>
      </c>
      <c r="BW2165" s="80">
        <f t="shared" ref="BW2165" si="2668">BV2165</f>
        <v>1000</v>
      </c>
      <c r="BX2165" s="80">
        <f t="shared" ref="BX2165" si="2669">BW2165</f>
        <v>1000</v>
      </c>
      <c r="BY2165" s="80">
        <f t="shared" ref="BY2165" si="2670">BX2165</f>
        <v>1000</v>
      </c>
      <c r="BZ2165" s="80">
        <f t="shared" ref="BZ2165" si="2671">BY2165</f>
        <v>1000</v>
      </c>
      <c r="CA2165" s="80">
        <f t="shared" ref="CA2165" si="2672">BZ2165</f>
        <v>1000</v>
      </c>
      <c r="CB2165" s="80">
        <f t="shared" ref="CB2165" si="2673">CA2165</f>
        <v>1000</v>
      </c>
      <c r="CC2165" s="80">
        <f t="shared" ref="CC2165" si="2674">CB2165</f>
        <v>1000</v>
      </c>
      <c r="CD2165" s="80">
        <f t="shared" ref="CD2165" si="2675">CC2165</f>
        <v>1000</v>
      </c>
      <c r="CE2165" s="80">
        <f t="shared" ref="CE2165" si="2676">CD2165</f>
        <v>1000</v>
      </c>
      <c r="CF2165" s="80">
        <f t="shared" ref="CF2165" si="2677">CE2165</f>
        <v>1000</v>
      </c>
      <c r="CG2165" s="80">
        <f t="shared" ref="CG2165" si="2678">CF2165</f>
        <v>1000</v>
      </c>
      <c r="CH2165" s="80">
        <f t="shared" ref="CH2165" si="2679">CG2165</f>
        <v>1000</v>
      </c>
      <c r="CI2165" s="80">
        <f t="shared" ref="CI2165" si="2680">CH2165</f>
        <v>1000</v>
      </c>
      <c r="CJ2165" s="80">
        <f t="shared" ref="CJ2165" si="2681">CI2165</f>
        <v>1000</v>
      </c>
      <c r="CK2165" s="80">
        <f t="shared" ref="CK2165" si="2682">CJ2165</f>
        <v>1000</v>
      </c>
    </row>
    <row r="2166" spans="2:89" x14ac:dyDescent="0.35">
      <c r="B2166" s="123"/>
      <c r="D2166" t="s">
        <v>528</v>
      </c>
      <c r="E2166" s="8" t="str">
        <f>ROW()&amp;" "&amp;D2166</f>
        <v>2166 FCCL-F</v>
      </c>
      <c r="H2166" s="27"/>
      <c r="I2166" s="77"/>
      <c r="J2166" s="77"/>
      <c r="K2166" s="28"/>
      <c r="L2166" s="28"/>
      <c r="M2166" s="28"/>
      <c r="N2166" s="28"/>
      <c r="O2166" s="28"/>
      <c r="P2166" s="28"/>
      <c r="R2166" s="33"/>
      <c r="S2166" s="77"/>
      <c r="T2166" s="77"/>
      <c r="U2166" s="77"/>
      <c r="V2166" s="77"/>
      <c r="W2166" s="77"/>
      <c r="X2166" s="77"/>
      <c r="Y2166" s="77"/>
      <c r="Z2166" s="77"/>
      <c r="AA2166" s="77"/>
      <c r="AB2166" s="77"/>
      <c r="AC2166" s="77"/>
      <c r="AD2166" s="77"/>
      <c r="AE2166" s="77"/>
      <c r="AF2166" s="77"/>
      <c r="AG2166" s="77"/>
      <c r="AH2166" s="77"/>
      <c r="AI2166" s="77"/>
      <c r="AJ2166" s="77"/>
      <c r="AK2166" s="77"/>
      <c r="AL2166" s="77"/>
      <c r="AM2166" s="77"/>
      <c r="AN2166" s="77"/>
      <c r="AO2166" s="77"/>
      <c r="AP2166" s="77"/>
      <c r="AQ2166" s="77"/>
      <c r="AR2166" s="77"/>
      <c r="AS2166" s="77"/>
      <c r="AT2166" s="77"/>
      <c r="AU2166" s="77"/>
      <c r="AV2166" s="77"/>
      <c r="AW2166" s="77"/>
      <c r="AX2166" s="77"/>
      <c r="AY2166" s="77"/>
      <c r="AZ2166" s="77"/>
      <c r="BA2166" s="77"/>
      <c r="BB2166" s="77"/>
      <c r="BC2166" s="77"/>
      <c r="BD2166" s="77"/>
      <c r="BE2166" s="77"/>
      <c r="BF2166" s="77"/>
      <c r="BG2166" s="77"/>
      <c r="BH2166" s="77"/>
      <c r="BI2166" s="77"/>
      <c r="BJ2166" s="77"/>
      <c r="BK2166" s="77"/>
      <c r="BL2166" s="77"/>
      <c r="BM2166" s="77"/>
      <c r="BN2166" s="77"/>
      <c r="BO2166" s="77"/>
      <c r="BP2166" s="77"/>
      <c r="BQ2166" s="77"/>
      <c r="BR2166" s="77"/>
      <c r="BS2166" s="77"/>
      <c r="BT2166" s="77"/>
      <c r="BU2166" s="77"/>
      <c r="BV2166" s="77"/>
      <c r="BW2166" s="77"/>
      <c r="BX2166" s="77"/>
      <c r="BY2166" s="77"/>
      <c r="BZ2166" s="77"/>
      <c r="CA2166" s="77"/>
      <c r="CB2166" s="77"/>
      <c r="CC2166" s="77"/>
      <c r="CD2166" s="77"/>
      <c r="CE2166" s="77"/>
      <c r="CF2166" s="77"/>
      <c r="CG2166" s="77"/>
      <c r="CH2166" s="77"/>
      <c r="CI2166" s="77"/>
      <c r="CJ2166" s="77"/>
      <c r="CK2166" s="77"/>
    </row>
    <row r="2167" spans="2:89" x14ac:dyDescent="0.35">
      <c r="B2167" s="122" t="str">
        <f>"Change in "&amp;B2165</f>
        <v>Change in Current liability - Fixed constant current liability</v>
      </c>
      <c r="C2167" t="s">
        <v>234</v>
      </c>
      <c r="D2167" t="s">
        <v>528</v>
      </c>
      <c r="E2167" s="8" t="str">
        <f>ROW()&amp;" "&amp;D2167</f>
        <v>2167 FCCL-F</v>
      </c>
      <c r="I2167" s="74"/>
      <c r="J2167" s="74"/>
      <c r="K2167" s="53">
        <f t="shared" ref="K2167:P2167" si="2683">SUMIF($3:$3,K$2,2167:2167)</f>
        <v>0</v>
      </c>
      <c r="L2167" s="53">
        <f t="shared" si="2683"/>
        <v>0</v>
      </c>
      <c r="M2167" s="53">
        <f t="shared" si="2683"/>
        <v>0</v>
      </c>
      <c r="N2167" s="53">
        <f t="shared" si="2683"/>
        <v>0</v>
      </c>
      <c r="O2167" s="53">
        <f t="shared" si="2683"/>
        <v>0</v>
      </c>
      <c r="P2167" s="53">
        <f t="shared" si="2683"/>
        <v>0</v>
      </c>
      <c r="R2167" s="24"/>
      <c r="S2167" s="80">
        <f t="shared" ref="S2167:CE2167" si="2684">S2165-R2165</f>
        <v>0</v>
      </c>
      <c r="T2167" s="80">
        <f t="shared" si="2684"/>
        <v>0</v>
      </c>
      <c r="U2167" s="80">
        <f t="shared" si="2684"/>
        <v>0</v>
      </c>
      <c r="V2167" s="80">
        <f t="shared" si="2684"/>
        <v>0</v>
      </c>
      <c r="W2167" s="80">
        <f t="shared" si="2684"/>
        <v>0</v>
      </c>
      <c r="X2167" s="80">
        <f t="shared" si="2684"/>
        <v>0</v>
      </c>
      <c r="Y2167" s="80">
        <f t="shared" si="2684"/>
        <v>0</v>
      </c>
      <c r="Z2167" s="80">
        <f t="shared" si="2684"/>
        <v>0</v>
      </c>
      <c r="AA2167" s="80">
        <f t="shared" si="2684"/>
        <v>0</v>
      </c>
      <c r="AB2167" s="80">
        <f t="shared" si="2684"/>
        <v>0</v>
      </c>
      <c r="AC2167" s="80">
        <f t="shared" si="2684"/>
        <v>0</v>
      </c>
      <c r="AD2167" s="80">
        <f t="shared" si="2684"/>
        <v>0</v>
      </c>
      <c r="AE2167" s="80">
        <f t="shared" si="2684"/>
        <v>0</v>
      </c>
      <c r="AF2167" s="80">
        <f t="shared" si="2684"/>
        <v>0</v>
      </c>
      <c r="AG2167" s="80">
        <f t="shared" si="2684"/>
        <v>0</v>
      </c>
      <c r="AH2167" s="80">
        <f t="shared" si="2684"/>
        <v>0</v>
      </c>
      <c r="AI2167" s="80">
        <f t="shared" si="2684"/>
        <v>0</v>
      </c>
      <c r="AJ2167" s="80">
        <f t="shared" si="2684"/>
        <v>0</v>
      </c>
      <c r="AK2167" s="80">
        <f t="shared" si="2684"/>
        <v>0</v>
      </c>
      <c r="AL2167" s="80">
        <f t="shared" si="2684"/>
        <v>0</v>
      </c>
      <c r="AM2167" s="80">
        <f t="shared" si="2684"/>
        <v>0</v>
      </c>
      <c r="AN2167" s="80">
        <f t="shared" si="2684"/>
        <v>0</v>
      </c>
      <c r="AO2167" s="80">
        <f t="shared" si="2684"/>
        <v>0</v>
      </c>
      <c r="AP2167" s="80">
        <f t="shared" si="2684"/>
        <v>0</v>
      </c>
      <c r="AQ2167" s="80">
        <f t="shared" si="2684"/>
        <v>0</v>
      </c>
      <c r="AR2167" s="80">
        <f t="shared" si="2684"/>
        <v>0</v>
      </c>
      <c r="AS2167" s="80">
        <f t="shared" si="2684"/>
        <v>0</v>
      </c>
      <c r="AT2167" s="80">
        <f t="shared" si="2684"/>
        <v>0</v>
      </c>
      <c r="AU2167" s="80">
        <f t="shared" si="2684"/>
        <v>0</v>
      </c>
      <c r="AV2167" s="80">
        <f t="shared" si="2684"/>
        <v>0</v>
      </c>
      <c r="AW2167" s="80">
        <f t="shared" si="2684"/>
        <v>0</v>
      </c>
      <c r="AX2167" s="80">
        <f t="shared" si="2684"/>
        <v>0</v>
      </c>
      <c r="AY2167" s="80">
        <f t="shared" si="2684"/>
        <v>0</v>
      </c>
      <c r="AZ2167" s="80">
        <f t="shared" si="2684"/>
        <v>0</v>
      </c>
      <c r="BA2167" s="80">
        <f t="shared" si="2684"/>
        <v>0</v>
      </c>
      <c r="BB2167" s="80">
        <f t="shared" si="2684"/>
        <v>0</v>
      </c>
      <c r="BC2167" s="80">
        <f t="shared" si="2684"/>
        <v>0</v>
      </c>
      <c r="BD2167" s="80">
        <f t="shared" si="2684"/>
        <v>0</v>
      </c>
      <c r="BE2167" s="80">
        <f t="shared" si="2684"/>
        <v>0</v>
      </c>
      <c r="BF2167" s="80">
        <f t="shared" si="2684"/>
        <v>0</v>
      </c>
      <c r="BG2167" s="80">
        <f t="shared" si="2684"/>
        <v>0</v>
      </c>
      <c r="BH2167" s="80">
        <f t="shared" si="2684"/>
        <v>0</v>
      </c>
      <c r="BI2167" s="80">
        <f t="shared" si="2684"/>
        <v>0</v>
      </c>
      <c r="BJ2167" s="80">
        <f t="shared" si="2684"/>
        <v>0</v>
      </c>
      <c r="BK2167" s="80">
        <f t="shared" si="2684"/>
        <v>0</v>
      </c>
      <c r="BL2167" s="80">
        <f t="shared" si="2684"/>
        <v>0</v>
      </c>
      <c r="BM2167" s="80">
        <f t="shared" si="2684"/>
        <v>0</v>
      </c>
      <c r="BN2167" s="80">
        <f t="shared" si="2684"/>
        <v>0</v>
      </c>
      <c r="BO2167" s="80">
        <f t="shared" si="2684"/>
        <v>0</v>
      </c>
      <c r="BP2167" s="80">
        <f t="shared" si="2684"/>
        <v>0</v>
      </c>
      <c r="BQ2167" s="80">
        <f t="shared" si="2684"/>
        <v>0</v>
      </c>
      <c r="BR2167" s="80">
        <f t="shared" si="2684"/>
        <v>0</v>
      </c>
      <c r="BS2167" s="80">
        <f t="shared" si="2684"/>
        <v>0</v>
      </c>
      <c r="BT2167" s="80">
        <f t="shared" si="2684"/>
        <v>0</v>
      </c>
      <c r="BU2167" s="80">
        <f t="shared" si="2684"/>
        <v>0</v>
      </c>
      <c r="BV2167" s="80">
        <f t="shared" si="2684"/>
        <v>0</v>
      </c>
      <c r="BW2167" s="80">
        <f t="shared" si="2684"/>
        <v>0</v>
      </c>
      <c r="BX2167" s="80">
        <f t="shared" si="2684"/>
        <v>0</v>
      </c>
      <c r="BY2167" s="80">
        <f t="shared" si="2684"/>
        <v>0</v>
      </c>
      <c r="BZ2167" s="80">
        <f t="shared" si="2684"/>
        <v>0</v>
      </c>
      <c r="CA2167" s="80">
        <f t="shared" si="2684"/>
        <v>0</v>
      </c>
      <c r="CB2167" s="80">
        <f t="shared" si="2684"/>
        <v>0</v>
      </c>
      <c r="CC2167" s="80">
        <f t="shared" si="2684"/>
        <v>0</v>
      </c>
      <c r="CD2167" s="80">
        <f t="shared" si="2684"/>
        <v>0</v>
      </c>
      <c r="CE2167" s="80">
        <f t="shared" si="2684"/>
        <v>0</v>
      </c>
      <c r="CF2167" s="80">
        <f t="shared" ref="CF2167:CK2167" si="2685">CF2165-CE2165</f>
        <v>0</v>
      </c>
      <c r="CG2167" s="80">
        <f t="shared" si="2685"/>
        <v>0</v>
      </c>
      <c r="CH2167" s="80">
        <f t="shared" si="2685"/>
        <v>0</v>
      </c>
      <c r="CI2167" s="80">
        <f t="shared" si="2685"/>
        <v>0</v>
      </c>
      <c r="CJ2167" s="80">
        <f t="shared" si="2685"/>
        <v>0</v>
      </c>
      <c r="CK2167" s="80">
        <f t="shared" si="2685"/>
        <v>0</v>
      </c>
    </row>
    <row r="2168" spans="2:89" x14ac:dyDescent="0.35">
      <c r="B2168" s="122"/>
      <c r="D2168" t="s">
        <v>528</v>
      </c>
      <c r="E2168" s="8" t="str">
        <f>ROW()&amp;" "&amp;D2168</f>
        <v>2168 FCCL-F</v>
      </c>
      <c r="I2168" s="74"/>
      <c r="J2168" s="74"/>
      <c r="K2168" s="53"/>
      <c r="L2168" s="53"/>
      <c r="M2168" s="53"/>
      <c r="N2168" s="53"/>
      <c r="O2168" s="53"/>
      <c r="P2168" s="53"/>
      <c r="R2168" s="24"/>
      <c r="S2168" s="80"/>
      <c r="T2168" s="80"/>
      <c r="U2168" s="80"/>
      <c r="V2168" s="80"/>
      <c r="W2168" s="80"/>
      <c r="X2168" s="80"/>
      <c r="Y2168" s="80"/>
      <c r="Z2168" s="80"/>
      <c r="AA2168" s="80"/>
      <c r="AB2168" s="80"/>
      <c r="AC2168" s="80"/>
      <c r="AD2168" s="80"/>
      <c r="AE2168" s="80"/>
      <c r="AF2168" s="80"/>
      <c r="AG2168" s="80"/>
      <c r="AH2168" s="80"/>
      <c r="AI2168" s="80"/>
      <c r="AJ2168" s="80"/>
      <c r="AK2168" s="80"/>
      <c r="AL2168" s="80"/>
      <c r="AM2168" s="80"/>
      <c r="AN2168" s="80"/>
      <c r="AO2168" s="80"/>
      <c r="AP2168" s="80"/>
      <c r="AQ2168" s="80"/>
      <c r="AR2168" s="80"/>
      <c r="AS2168" s="80"/>
      <c r="AT2168" s="80"/>
      <c r="AU2168" s="80"/>
      <c r="AV2168" s="80"/>
      <c r="AW2168" s="80"/>
      <c r="AX2168" s="80"/>
      <c r="AY2168" s="80"/>
      <c r="AZ2168" s="80"/>
      <c r="BA2168" s="80"/>
      <c r="BB2168" s="80"/>
      <c r="BC2168" s="80"/>
      <c r="BD2168" s="80"/>
      <c r="BE2168" s="80"/>
      <c r="BF2168" s="80"/>
      <c r="BG2168" s="80"/>
      <c r="BH2168" s="80"/>
      <c r="BI2168" s="80"/>
      <c r="BJ2168" s="80"/>
      <c r="BK2168" s="80"/>
      <c r="BL2168" s="80"/>
      <c r="BM2168" s="80"/>
      <c r="BN2168" s="80"/>
      <c r="BO2168" s="80"/>
      <c r="BP2168" s="80"/>
      <c r="BQ2168" s="80"/>
      <c r="BR2168" s="80"/>
      <c r="BS2168" s="80"/>
      <c r="BT2168" s="80"/>
      <c r="BU2168" s="80"/>
      <c r="BV2168" s="80"/>
      <c r="BW2168" s="80"/>
      <c r="BX2168" s="80"/>
      <c r="BY2168" s="80"/>
      <c r="BZ2168" s="80"/>
      <c r="CA2168" s="80"/>
      <c r="CB2168" s="80"/>
      <c r="CC2168" s="80"/>
      <c r="CD2168" s="80"/>
      <c r="CE2168" s="80"/>
      <c r="CF2168" s="80"/>
      <c r="CG2168" s="80"/>
      <c r="CH2168" s="80"/>
      <c r="CI2168" s="80"/>
      <c r="CJ2168" s="80"/>
      <c r="CK2168" s="80"/>
    </row>
    <row r="2169" spans="2:89" x14ac:dyDescent="0.35">
      <c r="B2169" s="132" t="str">
        <f>B2156</f>
        <v>(Primary label)</v>
      </c>
      <c r="D2169" t="s">
        <v>528</v>
      </c>
      <c r="E2169" s="8" t="str">
        <f t="shared" ref="E2169" si="2686">ROW()&amp;" "&amp;D2169</f>
        <v>2169 FCCL-F</v>
      </c>
      <c r="G2169" t="s">
        <v>332</v>
      </c>
      <c r="H2169" s="27"/>
      <c r="I2169" s="78"/>
      <c r="J2169" s="78"/>
      <c r="K2169" s="33"/>
      <c r="L2169" s="33"/>
      <c r="M2169" s="33"/>
      <c r="N2169" s="33"/>
      <c r="O2169" s="33"/>
      <c r="P2169" s="33"/>
      <c r="R2169" s="33"/>
      <c r="S2169" s="77"/>
      <c r="T2169" s="77"/>
      <c r="U2169" s="77"/>
      <c r="V2169" s="77"/>
      <c r="W2169" s="77"/>
      <c r="X2169" s="77"/>
      <c r="Y2169" s="77"/>
      <c r="Z2169" s="77"/>
      <c r="AA2169" s="77"/>
      <c r="AB2169" s="77"/>
      <c r="AC2169" s="77"/>
      <c r="AD2169" s="77"/>
      <c r="AE2169" s="77"/>
      <c r="AF2169" s="77"/>
      <c r="AG2169" s="77"/>
      <c r="AH2169" s="77"/>
      <c r="AI2169" s="77"/>
      <c r="AJ2169" s="77"/>
      <c r="AK2169" s="77"/>
      <c r="AL2169" s="77"/>
      <c r="AM2169" s="77"/>
      <c r="AN2169" s="77"/>
      <c r="AO2169" s="77"/>
      <c r="AP2169" s="77"/>
      <c r="AQ2169" s="77"/>
      <c r="AR2169" s="77"/>
      <c r="AS2169" s="77"/>
      <c r="AT2169" s="77"/>
      <c r="AU2169" s="77"/>
      <c r="AV2169" s="77"/>
      <c r="AW2169" s="77"/>
      <c r="AX2169" s="77"/>
      <c r="AY2169" s="77"/>
      <c r="AZ2169" s="77"/>
      <c r="BA2169" s="77"/>
      <c r="BB2169" s="77"/>
      <c r="BC2169" s="77"/>
      <c r="BD2169" s="77"/>
      <c r="BE2169" s="77"/>
      <c r="BF2169" s="77"/>
      <c r="BG2169" s="77"/>
      <c r="BH2169" s="77"/>
      <c r="BI2169" s="77"/>
      <c r="BJ2169" s="77"/>
      <c r="BK2169" s="77"/>
      <c r="BL2169" s="77"/>
      <c r="BM2169" s="77"/>
      <c r="BN2169" s="77"/>
      <c r="BO2169" s="77"/>
      <c r="BP2169" s="77"/>
      <c r="BQ2169" s="77"/>
      <c r="BR2169" s="77"/>
      <c r="BS2169" s="77"/>
      <c r="BT2169" s="77"/>
      <c r="BU2169" s="77"/>
      <c r="BV2169" s="77"/>
      <c r="BW2169" s="77"/>
      <c r="BX2169" s="77"/>
      <c r="BY2169" s="77"/>
      <c r="BZ2169" s="77"/>
      <c r="CA2169" s="77"/>
      <c r="CB2169" s="77"/>
      <c r="CC2169" s="77"/>
      <c r="CD2169" s="77"/>
      <c r="CE2169" s="77"/>
      <c r="CF2169" s="77"/>
      <c r="CG2169" s="77"/>
      <c r="CH2169" s="77"/>
      <c r="CI2169" s="77"/>
      <c r="CJ2169" s="77"/>
      <c r="CK2169" s="77"/>
    </row>
    <row r="2170" spans="2:89" x14ac:dyDescent="0.35">
      <c r="B2170" s="132" t="str">
        <f>B2157</f>
        <v>primary unit</v>
      </c>
      <c r="D2170" t="s">
        <v>528</v>
      </c>
      <c r="E2170" s="8" t="str">
        <f>ROW()&amp;" "&amp;D2170</f>
        <v>2170 FCCL-F</v>
      </c>
      <c r="G2170" t="s">
        <v>332</v>
      </c>
      <c r="H2170" s="27"/>
      <c r="I2170" s="78"/>
      <c r="J2170" s="78"/>
      <c r="K2170" s="33"/>
      <c r="L2170" s="33"/>
      <c r="M2170" s="33"/>
      <c r="N2170" s="33"/>
      <c r="O2170" s="33"/>
      <c r="P2170" s="33"/>
      <c r="R2170" s="33"/>
      <c r="S2170" s="77"/>
      <c r="T2170" s="77"/>
      <c r="U2170" s="77"/>
      <c r="V2170" s="77"/>
      <c r="W2170" s="77"/>
      <c r="X2170" s="77"/>
      <c r="Y2170" s="77"/>
      <c r="Z2170" s="77"/>
      <c r="AA2170" s="77"/>
      <c r="AB2170" s="77"/>
      <c r="AC2170" s="77"/>
      <c r="AD2170" s="77"/>
      <c r="AE2170" s="77"/>
      <c r="AF2170" s="77"/>
      <c r="AG2170" s="77"/>
      <c r="AH2170" s="77"/>
      <c r="AI2170" s="77"/>
      <c r="AJ2170" s="77"/>
      <c r="AK2170" s="77"/>
      <c r="AL2170" s="77"/>
      <c r="AM2170" s="77"/>
      <c r="AN2170" s="77"/>
      <c r="AO2170" s="77"/>
      <c r="AP2170" s="77"/>
      <c r="AQ2170" s="77"/>
      <c r="AR2170" s="77"/>
      <c r="AS2170" s="77"/>
      <c r="AT2170" s="77"/>
      <c r="AU2170" s="77"/>
      <c r="AV2170" s="77"/>
      <c r="AW2170" s="77"/>
      <c r="AX2170" s="77"/>
      <c r="AY2170" s="77"/>
      <c r="AZ2170" s="77"/>
      <c r="BA2170" s="77"/>
      <c r="BB2170" s="77"/>
      <c r="BC2170" s="77"/>
      <c r="BD2170" s="77"/>
      <c r="BE2170" s="77"/>
      <c r="BF2170" s="77"/>
      <c r="BG2170" s="77"/>
      <c r="BH2170" s="77"/>
      <c r="BI2170" s="77"/>
      <c r="BJ2170" s="77"/>
      <c r="BK2170" s="77"/>
      <c r="BL2170" s="77"/>
      <c r="BM2170" s="77"/>
      <c r="BN2170" s="77"/>
      <c r="BO2170" s="77"/>
      <c r="BP2170" s="77"/>
      <c r="BQ2170" s="77"/>
      <c r="BR2170" s="77"/>
      <c r="BS2170" s="77"/>
      <c r="BT2170" s="77"/>
      <c r="BU2170" s="77"/>
      <c r="BV2170" s="77"/>
      <c r="BW2170" s="77"/>
      <c r="BX2170" s="77"/>
      <c r="BY2170" s="77"/>
      <c r="BZ2170" s="77"/>
      <c r="CA2170" s="77"/>
      <c r="CB2170" s="77"/>
      <c r="CC2170" s="77"/>
      <c r="CD2170" s="77"/>
      <c r="CE2170" s="77"/>
      <c r="CF2170" s="77"/>
      <c r="CG2170" s="77"/>
      <c r="CH2170" s="77"/>
      <c r="CI2170" s="77"/>
      <c r="CJ2170" s="77"/>
      <c r="CK2170" s="77"/>
    </row>
    <row r="2171" spans="2:89" x14ac:dyDescent="0.35">
      <c r="B2171" s="132" t="str">
        <f>B2158</f>
        <v>Primary revenue driver</v>
      </c>
      <c r="D2171" t="s">
        <v>528</v>
      </c>
      <c r="E2171" s="8" t="str">
        <f t="shared" ref="E2171:E2176" si="2687">ROW()&amp;" "&amp;D2171</f>
        <v>2171 FCCL-F</v>
      </c>
      <c r="G2171" t="s">
        <v>332</v>
      </c>
      <c r="K2171" s="53"/>
      <c r="L2171" s="53"/>
      <c r="M2171" s="53"/>
      <c r="N2171" s="53"/>
      <c r="O2171" s="53"/>
      <c r="P2171" s="53"/>
      <c r="R2171" s="24"/>
      <c r="S2171" s="175" t="str">
        <f t="shared" ref="S2171" si="2688">S2158</f>
        <v>S$16</v>
      </c>
      <c r="T2171" s="175" t="str">
        <f t="shared" ref="T2171:AX2171" si="2689">T2158</f>
        <v>T$16</v>
      </c>
      <c r="U2171" s="175" t="str">
        <f t="shared" si="2689"/>
        <v>U$16</v>
      </c>
      <c r="V2171" s="175" t="str">
        <f t="shared" si="2689"/>
        <v>V$16</v>
      </c>
      <c r="W2171" s="175" t="str">
        <f t="shared" si="2689"/>
        <v>W$16</v>
      </c>
      <c r="X2171" s="175" t="str">
        <f t="shared" si="2689"/>
        <v>X$16</v>
      </c>
      <c r="Y2171" s="175" t="str">
        <f t="shared" si="2689"/>
        <v>Y$16</v>
      </c>
      <c r="Z2171" s="175" t="str">
        <f t="shared" si="2689"/>
        <v>Z$16</v>
      </c>
      <c r="AA2171" s="175" t="str">
        <f t="shared" si="2689"/>
        <v>AA$16</v>
      </c>
      <c r="AB2171" s="175" t="str">
        <f t="shared" si="2689"/>
        <v>AB$16</v>
      </c>
      <c r="AC2171" s="175" t="str">
        <f t="shared" si="2689"/>
        <v>AC$16</v>
      </c>
      <c r="AD2171" s="175" t="str">
        <f t="shared" si="2689"/>
        <v>AD$16</v>
      </c>
      <c r="AE2171" s="175" t="str">
        <f t="shared" si="2689"/>
        <v>AE$16</v>
      </c>
      <c r="AF2171" s="175" t="str">
        <f t="shared" si="2689"/>
        <v>AF$16</v>
      </c>
      <c r="AG2171" s="175" t="str">
        <f t="shared" si="2689"/>
        <v>AG$16</v>
      </c>
      <c r="AH2171" s="175" t="str">
        <f t="shared" si="2689"/>
        <v>AH$16</v>
      </c>
      <c r="AI2171" s="175" t="str">
        <f t="shared" si="2689"/>
        <v>AI$16</v>
      </c>
      <c r="AJ2171" s="175" t="str">
        <f t="shared" si="2689"/>
        <v>AJ$16</v>
      </c>
      <c r="AK2171" s="175" t="str">
        <f t="shared" si="2689"/>
        <v>AK$16</v>
      </c>
      <c r="AL2171" s="175" t="str">
        <f t="shared" si="2689"/>
        <v>AL$16</v>
      </c>
      <c r="AM2171" s="175" t="str">
        <f t="shared" si="2689"/>
        <v>AM$16</v>
      </c>
      <c r="AN2171" s="175" t="str">
        <f t="shared" si="2689"/>
        <v>AN$16</v>
      </c>
      <c r="AO2171" s="175" t="str">
        <f t="shared" si="2689"/>
        <v>AO$16</v>
      </c>
      <c r="AP2171" s="175" t="str">
        <f t="shared" si="2689"/>
        <v>AP$16</v>
      </c>
      <c r="AQ2171" s="175" t="str">
        <f t="shared" si="2689"/>
        <v>AQ$16</v>
      </c>
      <c r="AR2171" s="175" t="str">
        <f t="shared" si="2689"/>
        <v>AR$16</v>
      </c>
      <c r="AS2171" s="175" t="str">
        <f t="shared" si="2689"/>
        <v>AS$16</v>
      </c>
      <c r="AT2171" s="175" t="str">
        <f t="shared" si="2689"/>
        <v>AT$16</v>
      </c>
      <c r="AU2171" s="175" t="str">
        <f t="shared" si="2689"/>
        <v>AU$16</v>
      </c>
      <c r="AV2171" s="175" t="str">
        <f t="shared" si="2689"/>
        <v>AV$16</v>
      </c>
      <c r="AW2171" s="175" t="str">
        <f t="shared" si="2689"/>
        <v>AW$16</v>
      </c>
      <c r="AX2171" s="175" t="str">
        <f t="shared" si="2689"/>
        <v>AX$16</v>
      </c>
      <c r="AY2171" s="175" t="str">
        <f t="shared" ref="AY2171:CD2171" si="2690">AY2158</f>
        <v>AY$16</v>
      </c>
      <c r="AZ2171" s="175" t="str">
        <f t="shared" si="2690"/>
        <v>AZ$16</v>
      </c>
      <c r="BA2171" s="175" t="str">
        <f t="shared" si="2690"/>
        <v>BA$16</v>
      </c>
      <c r="BB2171" s="175" t="str">
        <f t="shared" si="2690"/>
        <v>BB$16</v>
      </c>
      <c r="BC2171" s="175" t="str">
        <f t="shared" si="2690"/>
        <v>BC$16</v>
      </c>
      <c r="BD2171" s="175" t="str">
        <f t="shared" si="2690"/>
        <v>BD$16</v>
      </c>
      <c r="BE2171" s="175" t="str">
        <f t="shared" si="2690"/>
        <v>BE$16</v>
      </c>
      <c r="BF2171" s="175" t="str">
        <f t="shared" si="2690"/>
        <v>BF$16</v>
      </c>
      <c r="BG2171" s="175" t="str">
        <f t="shared" si="2690"/>
        <v>BG$16</v>
      </c>
      <c r="BH2171" s="175" t="str">
        <f t="shared" si="2690"/>
        <v>BH$16</v>
      </c>
      <c r="BI2171" s="175" t="str">
        <f t="shared" si="2690"/>
        <v>BI$16</v>
      </c>
      <c r="BJ2171" s="175" t="str">
        <f t="shared" si="2690"/>
        <v>BJ$16</v>
      </c>
      <c r="BK2171" s="175" t="str">
        <f t="shared" si="2690"/>
        <v>BK$16</v>
      </c>
      <c r="BL2171" s="175" t="str">
        <f t="shared" si="2690"/>
        <v>BL$16</v>
      </c>
      <c r="BM2171" s="175" t="str">
        <f t="shared" si="2690"/>
        <v>BM$16</v>
      </c>
      <c r="BN2171" s="175" t="str">
        <f t="shared" si="2690"/>
        <v>BN$16</v>
      </c>
      <c r="BO2171" s="175" t="str">
        <f t="shared" si="2690"/>
        <v>BO$16</v>
      </c>
      <c r="BP2171" s="175" t="str">
        <f t="shared" si="2690"/>
        <v>BP$16</v>
      </c>
      <c r="BQ2171" s="175" t="str">
        <f t="shared" si="2690"/>
        <v>BQ$16</v>
      </c>
      <c r="BR2171" s="175" t="str">
        <f t="shared" si="2690"/>
        <v>BR$16</v>
      </c>
      <c r="BS2171" s="175" t="str">
        <f t="shared" si="2690"/>
        <v>BS$16</v>
      </c>
      <c r="BT2171" s="175" t="str">
        <f t="shared" si="2690"/>
        <v>BT$16</v>
      </c>
      <c r="BU2171" s="175" t="str">
        <f t="shared" si="2690"/>
        <v>BU$16</v>
      </c>
      <c r="BV2171" s="175" t="str">
        <f t="shared" si="2690"/>
        <v>BV$16</v>
      </c>
      <c r="BW2171" s="175" t="str">
        <f t="shared" si="2690"/>
        <v>BW$16</v>
      </c>
      <c r="BX2171" s="175" t="str">
        <f t="shared" si="2690"/>
        <v>BX$16</v>
      </c>
      <c r="BY2171" s="175" t="str">
        <f t="shared" si="2690"/>
        <v>BY$16</v>
      </c>
      <c r="BZ2171" s="175" t="str">
        <f t="shared" si="2690"/>
        <v>BZ$16</v>
      </c>
      <c r="CA2171" s="175" t="str">
        <f t="shared" si="2690"/>
        <v>CA$16</v>
      </c>
      <c r="CB2171" s="175" t="str">
        <f t="shared" si="2690"/>
        <v>CB$16</v>
      </c>
      <c r="CC2171" s="175" t="str">
        <f t="shared" si="2690"/>
        <v>CC$16</v>
      </c>
      <c r="CD2171" s="175" t="str">
        <f t="shared" si="2690"/>
        <v>CD$16</v>
      </c>
      <c r="CE2171" s="175" t="str">
        <f t="shared" ref="CE2171:CK2171" si="2691">CE2158</f>
        <v>CE$16</v>
      </c>
      <c r="CF2171" s="175" t="str">
        <f t="shared" si="2691"/>
        <v>CF$16</v>
      </c>
      <c r="CG2171" s="175" t="str">
        <f t="shared" si="2691"/>
        <v>CG$16</v>
      </c>
      <c r="CH2171" s="175" t="str">
        <f t="shared" si="2691"/>
        <v>CH$16</v>
      </c>
      <c r="CI2171" s="175" t="str">
        <f t="shared" si="2691"/>
        <v>CI$16</v>
      </c>
      <c r="CJ2171" s="175" t="str">
        <f t="shared" si="2691"/>
        <v>CJ$16</v>
      </c>
      <c r="CK2171" s="175" t="str">
        <f t="shared" si="2691"/>
        <v>CK$16</v>
      </c>
    </row>
    <row r="2172" spans="2:89" x14ac:dyDescent="0.35">
      <c r="B2172" s="132" t="str">
        <f>B2159</f>
        <v>Primary volume driver</v>
      </c>
      <c r="D2172" t="s">
        <v>528</v>
      </c>
      <c r="E2172" s="8" t="str">
        <f t="shared" si="2687"/>
        <v>2172 FCCL-F</v>
      </c>
      <c r="G2172" t="s">
        <v>332</v>
      </c>
      <c r="H2172" s="12"/>
      <c r="I2172" s="60"/>
      <c r="J2172" s="60"/>
      <c r="K2172" s="15"/>
      <c r="L2172" s="15"/>
      <c r="M2172" s="15"/>
      <c r="N2172" s="15"/>
      <c r="O2172" s="15"/>
      <c r="P2172" s="15"/>
      <c r="R2172" s="15"/>
      <c r="S2172" s="175" t="str">
        <f t="shared" ref="S2172" si="2692">S2159</f>
        <v>S$17</v>
      </c>
      <c r="T2172" s="175" t="str">
        <f t="shared" ref="T2172:AX2172" si="2693">T2159</f>
        <v>T$17</v>
      </c>
      <c r="U2172" s="175" t="str">
        <f t="shared" si="2693"/>
        <v>U$17</v>
      </c>
      <c r="V2172" s="175" t="str">
        <f t="shared" si="2693"/>
        <v>V$17</v>
      </c>
      <c r="W2172" s="175" t="str">
        <f t="shared" si="2693"/>
        <v>W$17</v>
      </c>
      <c r="X2172" s="175" t="str">
        <f t="shared" si="2693"/>
        <v>X$17</v>
      </c>
      <c r="Y2172" s="175" t="str">
        <f t="shared" si="2693"/>
        <v>Y$17</v>
      </c>
      <c r="Z2172" s="175" t="str">
        <f t="shared" si="2693"/>
        <v>Z$17</v>
      </c>
      <c r="AA2172" s="175" t="str">
        <f t="shared" si="2693"/>
        <v>AA$17</v>
      </c>
      <c r="AB2172" s="175" t="str">
        <f t="shared" si="2693"/>
        <v>AB$17</v>
      </c>
      <c r="AC2172" s="175" t="str">
        <f t="shared" si="2693"/>
        <v>AC$17</v>
      </c>
      <c r="AD2172" s="175" t="str">
        <f t="shared" si="2693"/>
        <v>AD$17</v>
      </c>
      <c r="AE2172" s="175" t="str">
        <f t="shared" si="2693"/>
        <v>AE$17</v>
      </c>
      <c r="AF2172" s="175" t="str">
        <f t="shared" si="2693"/>
        <v>AF$17</v>
      </c>
      <c r="AG2172" s="175" t="str">
        <f t="shared" si="2693"/>
        <v>AG$17</v>
      </c>
      <c r="AH2172" s="175" t="str">
        <f t="shared" si="2693"/>
        <v>AH$17</v>
      </c>
      <c r="AI2172" s="175" t="str">
        <f t="shared" si="2693"/>
        <v>AI$17</v>
      </c>
      <c r="AJ2172" s="175" t="str">
        <f t="shared" si="2693"/>
        <v>AJ$17</v>
      </c>
      <c r="AK2172" s="175" t="str">
        <f t="shared" si="2693"/>
        <v>AK$17</v>
      </c>
      <c r="AL2172" s="175" t="str">
        <f t="shared" si="2693"/>
        <v>AL$17</v>
      </c>
      <c r="AM2172" s="175" t="str">
        <f t="shared" si="2693"/>
        <v>AM$17</v>
      </c>
      <c r="AN2172" s="175" t="str">
        <f t="shared" si="2693"/>
        <v>AN$17</v>
      </c>
      <c r="AO2172" s="175" t="str">
        <f t="shared" si="2693"/>
        <v>AO$17</v>
      </c>
      <c r="AP2172" s="175" t="str">
        <f t="shared" si="2693"/>
        <v>AP$17</v>
      </c>
      <c r="AQ2172" s="175" t="str">
        <f t="shared" si="2693"/>
        <v>AQ$17</v>
      </c>
      <c r="AR2172" s="175" t="str">
        <f t="shared" si="2693"/>
        <v>AR$17</v>
      </c>
      <c r="AS2172" s="175" t="str">
        <f t="shared" si="2693"/>
        <v>AS$17</v>
      </c>
      <c r="AT2172" s="175" t="str">
        <f t="shared" si="2693"/>
        <v>AT$17</v>
      </c>
      <c r="AU2172" s="175" t="str">
        <f t="shared" si="2693"/>
        <v>AU$17</v>
      </c>
      <c r="AV2172" s="175" t="str">
        <f t="shared" si="2693"/>
        <v>AV$17</v>
      </c>
      <c r="AW2172" s="175" t="str">
        <f t="shared" si="2693"/>
        <v>AW$17</v>
      </c>
      <c r="AX2172" s="175" t="str">
        <f t="shared" si="2693"/>
        <v>AX$17</v>
      </c>
      <c r="AY2172" s="175" t="str">
        <f t="shared" ref="AY2172:CD2172" si="2694">AY2159</f>
        <v>AY$17</v>
      </c>
      <c r="AZ2172" s="175" t="str">
        <f t="shared" si="2694"/>
        <v>AZ$17</v>
      </c>
      <c r="BA2172" s="175" t="str">
        <f t="shared" si="2694"/>
        <v>BA$17</v>
      </c>
      <c r="BB2172" s="175" t="str">
        <f t="shared" si="2694"/>
        <v>BB$17</v>
      </c>
      <c r="BC2172" s="175" t="str">
        <f t="shared" si="2694"/>
        <v>BC$17</v>
      </c>
      <c r="BD2172" s="175" t="str">
        <f t="shared" si="2694"/>
        <v>BD$17</v>
      </c>
      <c r="BE2172" s="175" t="str">
        <f t="shared" si="2694"/>
        <v>BE$17</v>
      </c>
      <c r="BF2172" s="175" t="str">
        <f t="shared" si="2694"/>
        <v>BF$17</v>
      </c>
      <c r="BG2172" s="175" t="str">
        <f t="shared" si="2694"/>
        <v>BG$17</v>
      </c>
      <c r="BH2172" s="175" t="str">
        <f t="shared" si="2694"/>
        <v>BH$17</v>
      </c>
      <c r="BI2172" s="175" t="str">
        <f t="shared" si="2694"/>
        <v>BI$17</v>
      </c>
      <c r="BJ2172" s="175" t="str">
        <f t="shared" si="2694"/>
        <v>BJ$17</v>
      </c>
      <c r="BK2172" s="175" t="str">
        <f t="shared" si="2694"/>
        <v>BK$17</v>
      </c>
      <c r="BL2172" s="175" t="str">
        <f t="shared" si="2694"/>
        <v>BL$17</v>
      </c>
      <c r="BM2172" s="175" t="str">
        <f t="shared" si="2694"/>
        <v>BM$17</v>
      </c>
      <c r="BN2172" s="175" t="str">
        <f t="shared" si="2694"/>
        <v>BN$17</v>
      </c>
      <c r="BO2172" s="175" t="str">
        <f t="shared" si="2694"/>
        <v>BO$17</v>
      </c>
      <c r="BP2172" s="175" t="str">
        <f t="shared" si="2694"/>
        <v>BP$17</v>
      </c>
      <c r="BQ2172" s="175" t="str">
        <f t="shared" si="2694"/>
        <v>BQ$17</v>
      </c>
      <c r="BR2172" s="175" t="str">
        <f t="shared" si="2694"/>
        <v>BR$17</v>
      </c>
      <c r="BS2172" s="175" t="str">
        <f t="shared" si="2694"/>
        <v>BS$17</v>
      </c>
      <c r="BT2172" s="175" t="str">
        <f t="shared" si="2694"/>
        <v>BT$17</v>
      </c>
      <c r="BU2172" s="175" t="str">
        <f t="shared" si="2694"/>
        <v>BU$17</v>
      </c>
      <c r="BV2172" s="175" t="str">
        <f t="shared" si="2694"/>
        <v>BV$17</v>
      </c>
      <c r="BW2172" s="175" t="str">
        <f t="shared" si="2694"/>
        <v>BW$17</v>
      </c>
      <c r="BX2172" s="175" t="str">
        <f t="shared" si="2694"/>
        <v>BX$17</v>
      </c>
      <c r="BY2172" s="175" t="str">
        <f t="shared" si="2694"/>
        <v>BY$17</v>
      </c>
      <c r="BZ2172" s="175" t="str">
        <f t="shared" si="2694"/>
        <v>BZ$17</v>
      </c>
      <c r="CA2172" s="175" t="str">
        <f t="shared" si="2694"/>
        <v>CA$17</v>
      </c>
      <c r="CB2172" s="175" t="str">
        <f t="shared" si="2694"/>
        <v>CB$17</v>
      </c>
      <c r="CC2172" s="175" t="str">
        <f t="shared" si="2694"/>
        <v>CC$17</v>
      </c>
      <c r="CD2172" s="175" t="str">
        <f t="shared" si="2694"/>
        <v>CD$17</v>
      </c>
      <c r="CE2172" s="175" t="str">
        <f t="shared" ref="CE2172:CK2172" si="2695">CE2159</f>
        <v>CE$17</v>
      </c>
      <c r="CF2172" s="175" t="str">
        <f t="shared" si="2695"/>
        <v>CF$17</v>
      </c>
      <c r="CG2172" s="175" t="str">
        <f t="shared" si="2695"/>
        <v>CG$17</v>
      </c>
      <c r="CH2172" s="175" t="str">
        <f t="shared" si="2695"/>
        <v>CH$17</v>
      </c>
      <c r="CI2172" s="175" t="str">
        <f t="shared" si="2695"/>
        <v>CI$17</v>
      </c>
      <c r="CJ2172" s="175" t="str">
        <f t="shared" si="2695"/>
        <v>CJ$17</v>
      </c>
      <c r="CK2172" s="175" t="str">
        <f t="shared" si="2695"/>
        <v>CK$17</v>
      </c>
    </row>
    <row r="2173" spans="2:89" x14ac:dyDescent="0.35">
      <c r="B2173" s="187" t="str">
        <f>B2164</f>
        <v>Fixed constant current liability:</v>
      </c>
      <c r="D2173" t="s">
        <v>528</v>
      </c>
      <c r="E2173" s="8" t="str">
        <f t="shared" si="2687"/>
        <v>2173 FCCL-F</v>
      </c>
      <c r="G2173" t="s">
        <v>332</v>
      </c>
      <c r="H2173" s="12"/>
      <c r="I2173" s="60"/>
      <c r="J2173" s="60"/>
      <c r="K2173" s="15"/>
      <c r="L2173" s="15"/>
      <c r="M2173" s="15"/>
      <c r="N2173" s="15"/>
      <c r="O2173" s="15"/>
      <c r="P2173" s="15"/>
      <c r="R2173" s="15"/>
      <c r="S2173" s="175">
        <f t="shared" ref="S2173" si="2696">S2160</f>
        <v>0</v>
      </c>
      <c r="T2173" s="175">
        <f t="shared" ref="T2173:AX2173" si="2697">T2160</f>
        <v>0</v>
      </c>
      <c r="U2173" s="175">
        <f t="shared" si="2697"/>
        <v>0</v>
      </c>
      <c r="V2173" s="175">
        <f t="shared" si="2697"/>
        <v>0</v>
      </c>
      <c r="W2173" s="175">
        <f t="shared" si="2697"/>
        <v>0</v>
      </c>
      <c r="X2173" s="175">
        <f t="shared" si="2697"/>
        <v>0</v>
      </c>
      <c r="Y2173" s="175">
        <f t="shared" si="2697"/>
        <v>0</v>
      </c>
      <c r="Z2173" s="175">
        <f t="shared" si="2697"/>
        <v>0</v>
      </c>
      <c r="AA2173" s="175">
        <f t="shared" si="2697"/>
        <v>0</v>
      </c>
      <c r="AB2173" s="175">
        <f t="shared" si="2697"/>
        <v>0</v>
      </c>
      <c r="AC2173" s="175">
        <f t="shared" si="2697"/>
        <v>0</v>
      </c>
      <c r="AD2173" s="175">
        <f t="shared" si="2697"/>
        <v>0</v>
      </c>
      <c r="AE2173" s="175">
        <f t="shared" si="2697"/>
        <v>0</v>
      </c>
      <c r="AF2173" s="175">
        <f t="shared" si="2697"/>
        <v>0</v>
      </c>
      <c r="AG2173" s="175">
        <f t="shared" si="2697"/>
        <v>0</v>
      </c>
      <c r="AH2173" s="175">
        <f t="shared" si="2697"/>
        <v>0</v>
      </c>
      <c r="AI2173" s="175">
        <f t="shared" si="2697"/>
        <v>0</v>
      </c>
      <c r="AJ2173" s="175">
        <f t="shared" si="2697"/>
        <v>0</v>
      </c>
      <c r="AK2173" s="175">
        <f t="shared" si="2697"/>
        <v>0</v>
      </c>
      <c r="AL2173" s="175">
        <f t="shared" si="2697"/>
        <v>0</v>
      </c>
      <c r="AM2173" s="175">
        <f t="shared" si="2697"/>
        <v>0</v>
      </c>
      <c r="AN2173" s="175">
        <f t="shared" si="2697"/>
        <v>0</v>
      </c>
      <c r="AO2173" s="175">
        <f t="shared" si="2697"/>
        <v>0</v>
      </c>
      <c r="AP2173" s="175">
        <f t="shared" si="2697"/>
        <v>0</v>
      </c>
      <c r="AQ2173" s="175">
        <f t="shared" si="2697"/>
        <v>0</v>
      </c>
      <c r="AR2173" s="175">
        <f t="shared" si="2697"/>
        <v>0</v>
      </c>
      <c r="AS2173" s="175">
        <f t="shared" si="2697"/>
        <v>0</v>
      </c>
      <c r="AT2173" s="175">
        <f t="shared" si="2697"/>
        <v>0</v>
      </c>
      <c r="AU2173" s="175">
        <f t="shared" si="2697"/>
        <v>0</v>
      </c>
      <c r="AV2173" s="175">
        <f t="shared" si="2697"/>
        <v>0</v>
      </c>
      <c r="AW2173" s="175">
        <f t="shared" si="2697"/>
        <v>0</v>
      </c>
      <c r="AX2173" s="175">
        <f t="shared" si="2697"/>
        <v>0</v>
      </c>
      <c r="AY2173" s="175">
        <f t="shared" ref="AY2173:CD2173" si="2698">AY2160</f>
        <v>0</v>
      </c>
      <c r="AZ2173" s="175">
        <f t="shared" si="2698"/>
        <v>0</v>
      </c>
      <c r="BA2173" s="175">
        <f t="shared" si="2698"/>
        <v>0</v>
      </c>
      <c r="BB2173" s="175">
        <f t="shared" si="2698"/>
        <v>0</v>
      </c>
      <c r="BC2173" s="175">
        <f t="shared" si="2698"/>
        <v>0</v>
      </c>
      <c r="BD2173" s="175">
        <f t="shared" si="2698"/>
        <v>0</v>
      </c>
      <c r="BE2173" s="175">
        <f t="shared" si="2698"/>
        <v>0</v>
      </c>
      <c r="BF2173" s="175">
        <f t="shared" si="2698"/>
        <v>0</v>
      </c>
      <c r="BG2173" s="175">
        <f t="shared" si="2698"/>
        <v>0</v>
      </c>
      <c r="BH2173" s="175">
        <f t="shared" si="2698"/>
        <v>0</v>
      </c>
      <c r="BI2173" s="175">
        <f t="shared" si="2698"/>
        <v>0</v>
      </c>
      <c r="BJ2173" s="175">
        <f t="shared" si="2698"/>
        <v>0</v>
      </c>
      <c r="BK2173" s="175">
        <f t="shared" si="2698"/>
        <v>0</v>
      </c>
      <c r="BL2173" s="175">
        <f t="shared" si="2698"/>
        <v>0</v>
      </c>
      <c r="BM2173" s="175">
        <f t="shared" si="2698"/>
        <v>0</v>
      </c>
      <c r="BN2173" s="175">
        <f t="shared" si="2698"/>
        <v>0</v>
      </c>
      <c r="BO2173" s="175">
        <f t="shared" si="2698"/>
        <v>0</v>
      </c>
      <c r="BP2173" s="175">
        <f t="shared" si="2698"/>
        <v>0</v>
      </c>
      <c r="BQ2173" s="175">
        <f t="shared" si="2698"/>
        <v>0</v>
      </c>
      <c r="BR2173" s="175">
        <f t="shared" si="2698"/>
        <v>0</v>
      </c>
      <c r="BS2173" s="175">
        <f t="shared" si="2698"/>
        <v>0</v>
      </c>
      <c r="BT2173" s="175">
        <f t="shared" si="2698"/>
        <v>0</v>
      </c>
      <c r="BU2173" s="175">
        <f t="shared" si="2698"/>
        <v>0</v>
      </c>
      <c r="BV2173" s="175">
        <f t="shared" si="2698"/>
        <v>0</v>
      </c>
      <c r="BW2173" s="175">
        <f t="shared" si="2698"/>
        <v>0</v>
      </c>
      <c r="BX2173" s="175">
        <f t="shared" si="2698"/>
        <v>0</v>
      </c>
      <c r="BY2173" s="175">
        <f t="shared" si="2698"/>
        <v>0</v>
      </c>
      <c r="BZ2173" s="175">
        <f t="shared" si="2698"/>
        <v>0</v>
      </c>
      <c r="CA2173" s="175">
        <f t="shared" si="2698"/>
        <v>0</v>
      </c>
      <c r="CB2173" s="175">
        <f t="shared" si="2698"/>
        <v>0</v>
      </c>
      <c r="CC2173" s="175">
        <f t="shared" si="2698"/>
        <v>0</v>
      </c>
      <c r="CD2173" s="175">
        <f t="shared" si="2698"/>
        <v>0</v>
      </c>
      <c r="CE2173" s="175">
        <f t="shared" ref="CE2173:CK2173" si="2699">CE2160</f>
        <v>0</v>
      </c>
      <c r="CF2173" s="175">
        <f t="shared" si="2699"/>
        <v>0</v>
      </c>
      <c r="CG2173" s="175">
        <f t="shared" si="2699"/>
        <v>0</v>
      </c>
      <c r="CH2173" s="175">
        <f t="shared" si="2699"/>
        <v>0</v>
      </c>
      <c r="CI2173" s="175">
        <f t="shared" si="2699"/>
        <v>0</v>
      </c>
      <c r="CJ2173" s="175">
        <f t="shared" si="2699"/>
        <v>0</v>
      </c>
      <c r="CK2173" s="175">
        <f t="shared" si="2699"/>
        <v>0</v>
      </c>
    </row>
    <row r="2174" spans="2:89" x14ac:dyDescent="0.35">
      <c r="B2174" s="235" t="str">
        <f>IFERROR(SUBSTITUTE(TRIM(MID(B2164, SEARCH("-", B2164) + 1, LEN(B2164))),":",""),"no unit")</f>
        <v>no unit</v>
      </c>
      <c r="D2174" t="s">
        <v>528</v>
      </c>
      <c r="E2174" s="8" t="str">
        <f t="shared" si="2687"/>
        <v>2174 FCCL-F</v>
      </c>
      <c r="G2174" t="s">
        <v>332</v>
      </c>
      <c r="H2174" s="12"/>
      <c r="I2174" s="60"/>
      <c r="J2174" s="60"/>
      <c r="K2174" s="15"/>
      <c r="L2174" s="15"/>
      <c r="M2174" s="15"/>
      <c r="N2174" s="15"/>
      <c r="O2174" s="15"/>
      <c r="P2174" s="15"/>
      <c r="R2174" s="15"/>
      <c r="S2174" s="175"/>
      <c r="T2174" s="175"/>
      <c r="U2174" s="175"/>
      <c r="V2174" s="175"/>
      <c r="W2174" s="175"/>
      <c r="X2174" s="175"/>
      <c r="Y2174" s="175"/>
      <c r="Z2174" s="175"/>
      <c r="AA2174" s="175"/>
      <c r="AB2174" s="175"/>
      <c r="AC2174" s="175"/>
      <c r="AD2174" s="175"/>
      <c r="AE2174" s="175"/>
      <c r="AF2174" s="175"/>
      <c r="AG2174" s="175"/>
      <c r="AH2174" s="175"/>
      <c r="AI2174" s="175"/>
      <c r="AJ2174" s="175"/>
      <c r="AK2174" s="175"/>
      <c r="AL2174" s="175"/>
      <c r="AM2174" s="175"/>
      <c r="AN2174" s="175"/>
      <c r="AO2174" s="175"/>
      <c r="AP2174" s="175"/>
      <c r="AQ2174" s="175"/>
      <c r="AR2174" s="175"/>
      <c r="AS2174" s="175"/>
      <c r="AT2174" s="175"/>
      <c r="AU2174" s="175"/>
      <c r="AV2174" s="175"/>
      <c r="AW2174" s="175"/>
      <c r="AX2174" s="175"/>
      <c r="AY2174" s="175"/>
      <c r="AZ2174" s="175"/>
      <c r="BA2174" s="175"/>
      <c r="BB2174" s="175"/>
      <c r="BC2174" s="175"/>
      <c r="BD2174" s="175"/>
      <c r="BE2174" s="175"/>
      <c r="BF2174" s="175"/>
      <c r="BG2174" s="175"/>
      <c r="BH2174" s="175"/>
      <c r="BI2174" s="175"/>
      <c r="BJ2174" s="175"/>
      <c r="BK2174" s="175"/>
      <c r="BL2174" s="175"/>
      <c r="BM2174" s="175"/>
      <c r="BN2174" s="175"/>
      <c r="BO2174" s="175"/>
      <c r="BP2174" s="175"/>
      <c r="BQ2174" s="175"/>
      <c r="BR2174" s="175"/>
      <c r="BS2174" s="175"/>
      <c r="BT2174" s="175"/>
      <c r="BU2174" s="175"/>
      <c r="BV2174" s="175"/>
      <c r="BW2174" s="175"/>
      <c r="BX2174" s="175"/>
      <c r="BY2174" s="175"/>
      <c r="BZ2174" s="175"/>
      <c r="CA2174" s="175"/>
      <c r="CB2174" s="175"/>
      <c r="CC2174" s="175"/>
      <c r="CD2174" s="175"/>
      <c r="CE2174" s="175"/>
      <c r="CF2174" s="175"/>
      <c r="CG2174" s="175"/>
      <c r="CH2174" s="175"/>
      <c r="CI2174" s="175"/>
      <c r="CJ2174" s="175"/>
      <c r="CK2174" s="175"/>
    </row>
    <row r="2175" spans="2:89" x14ac:dyDescent="0.35">
      <c r="B2175" s="132" t="str">
        <f>B2162</f>
        <v>Secondary revenue driver</v>
      </c>
      <c r="D2175" t="s">
        <v>528</v>
      </c>
      <c r="E2175" s="8" t="str">
        <f t="shared" si="2687"/>
        <v>2175 FCCL-F</v>
      </c>
      <c r="G2175" t="s">
        <v>332</v>
      </c>
      <c r="H2175" s="12"/>
      <c r="I2175" s="60"/>
      <c r="J2175" s="60"/>
      <c r="K2175" s="15"/>
      <c r="L2175" s="15"/>
      <c r="M2175" s="15"/>
      <c r="N2175" s="15"/>
      <c r="O2175" s="15"/>
      <c r="P2175" s="15"/>
      <c r="R2175" s="15"/>
      <c r="S2175" s="4" t="str">
        <f t="shared" ref="S2175" si="2700">ADDRESS(ROW(S2165),COLUMN(S2165),2)</f>
        <v>S$2165</v>
      </c>
      <c r="T2175" s="4" t="str">
        <f t="shared" ref="T2175:AX2175" si="2701">ADDRESS(ROW(T2165),COLUMN(T2165),2)</f>
        <v>T$2165</v>
      </c>
      <c r="U2175" s="4" t="str">
        <f t="shared" si="2701"/>
        <v>U$2165</v>
      </c>
      <c r="V2175" s="4" t="str">
        <f t="shared" si="2701"/>
        <v>V$2165</v>
      </c>
      <c r="W2175" s="4" t="str">
        <f t="shared" si="2701"/>
        <v>W$2165</v>
      </c>
      <c r="X2175" s="4" t="str">
        <f t="shared" si="2701"/>
        <v>X$2165</v>
      </c>
      <c r="Y2175" s="4" t="str">
        <f t="shared" si="2701"/>
        <v>Y$2165</v>
      </c>
      <c r="Z2175" s="4" t="str">
        <f t="shared" si="2701"/>
        <v>Z$2165</v>
      </c>
      <c r="AA2175" s="4" t="str">
        <f t="shared" si="2701"/>
        <v>AA$2165</v>
      </c>
      <c r="AB2175" s="4" t="str">
        <f t="shared" si="2701"/>
        <v>AB$2165</v>
      </c>
      <c r="AC2175" s="4" t="str">
        <f t="shared" si="2701"/>
        <v>AC$2165</v>
      </c>
      <c r="AD2175" s="4" t="str">
        <f t="shared" si="2701"/>
        <v>AD$2165</v>
      </c>
      <c r="AE2175" s="4" t="str">
        <f t="shared" si="2701"/>
        <v>AE$2165</v>
      </c>
      <c r="AF2175" s="4" t="str">
        <f t="shared" si="2701"/>
        <v>AF$2165</v>
      </c>
      <c r="AG2175" s="4" t="str">
        <f t="shared" si="2701"/>
        <v>AG$2165</v>
      </c>
      <c r="AH2175" s="4" t="str">
        <f t="shared" si="2701"/>
        <v>AH$2165</v>
      </c>
      <c r="AI2175" s="4" t="str">
        <f t="shared" si="2701"/>
        <v>AI$2165</v>
      </c>
      <c r="AJ2175" s="4" t="str">
        <f t="shared" si="2701"/>
        <v>AJ$2165</v>
      </c>
      <c r="AK2175" s="4" t="str">
        <f t="shared" si="2701"/>
        <v>AK$2165</v>
      </c>
      <c r="AL2175" s="4" t="str">
        <f t="shared" si="2701"/>
        <v>AL$2165</v>
      </c>
      <c r="AM2175" s="4" t="str">
        <f t="shared" si="2701"/>
        <v>AM$2165</v>
      </c>
      <c r="AN2175" s="4" t="str">
        <f t="shared" si="2701"/>
        <v>AN$2165</v>
      </c>
      <c r="AO2175" s="4" t="str">
        <f t="shared" si="2701"/>
        <v>AO$2165</v>
      </c>
      <c r="AP2175" s="4" t="str">
        <f t="shared" si="2701"/>
        <v>AP$2165</v>
      </c>
      <c r="AQ2175" s="4" t="str">
        <f t="shared" si="2701"/>
        <v>AQ$2165</v>
      </c>
      <c r="AR2175" s="4" t="str">
        <f t="shared" si="2701"/>
        <v>AR$2165</v>
      </c>
      <c r="AS2175" s="4" t="str">
        <f t="shared" si="2701"/>
        <v>AS$2165</v>
      </c>
      <c r="AT2175" s="4" t="str">
        <f t="shared" si="2701"/>
        <v>AT$2165</v>
      </c>
      <c r="AU2175" s="4" t="str">
        <f t="shared" si="2701"/>
        <v>AU$2165</v>
      </c>
      <c r="AV2175" s="4" t="str">
        <f t="shared" si="2701"/>
        <v>AV$2165</v>
      </c>
      <c r="AW2175" s="4" t="str">
        <f t="shared" si="2701"/>
        <v>AW$2165</v>
      </c>
      <c r="AX2175" s="4" t="str">
        <f t="shared" si="2701"/>
        <v>AX$2165</v>
      </c>
      <c r="AY2175" s="4" t="str">
        <f t="shared" ref="AY2175:CD2175" si="2702">ADDRESS(ROW(AY2165),COLUMN(AY2165),2)</f>
        <v>AY$2165</v>
      </c>
      <c r="AZ2175" s="4" t="str">
        <f t="shared" si="2702"/>
        <v>AZ$2165</v>
      </c>
      <c r="BA2175" s="4" t="str">
        <f t="shared" si="2702"/>
        <v>BA$2165</v>
      </c>
      <c r="BB2175" s="4" t="str">
        <f t="shared" si="2702"/>
        <v>BB$2165</v>
      </c>
      <c r="BC2175" s="4" t="str">
        <f t="shared" si="2702"/>
        <v>BC$2165</v>
      </c>
      <c r="BD2175" s="4" t="str">
        <f t="shared" si="2702"/>
        <v>BD$2165</v>
      </c>
      <c r="BE2175" s="4" t="str">
        <f t="shared" si="2702"/>
        <v>BE$2165</v>
      </c>
      <c r="BF2175" s="4" t="str">
        <f t="shared" si="2702"/>
        <v>BF$2165</v>
      </c>
      <c r="BG2175" s="4" t="str">
        <f t="shared" si="2702"/>
        <v>BG$2165</v>
      </c>
      <c r="BH2175" s="4" t="str">
        <f t="shared" si="2702"/>
        <v>BH$2165</v>
      </c>
      <c r="BI2175" s="4" t="str">
        <f t="shared" si="2702"/>
        <v>BI$2165</v>
      </c>
      <c r="BJ2175" s="4" t="str">
        <f t="shared" si="2702"/>
        <v>BJ$2165</v>
      </c>
      <c r="BK2175" s="4" t="str">
        <f t="shared" si="2702"/>
        <v>BK$2165</v>
      </c>
      <c r="BL2175" s="4" t="str">
        <f t="shared" si="2702"/>
        <v>BL$2165</v>
      </c>
      <c r="BM2175" s="4" t="str">
        <f t="shared" si="2702"/>
        <v>BM$2165</v>
      </c>
      <c r="BN2175" s="4" t="str">
        <f t="shared" si="2702"/>
        <v>BN$2165</v>
      </c>
      <c r="BO2175" s="4" t="str">
        <f t="shared" si="2702"/>
        <v>BO$2165</v>
      </c>
      <c r="BP2175" s="4" t="str">
        <f t="shared" si="2702"/>
        <v>BP$2165</v>
      </c>
      <c r="BQ2175" s="4" t="str">
        <f t="shared" si="2702"/>
        <v>BQ$2165</v>
      </c>
      <c r="BR2175" s="4" t="str">
        <f t="shared" si="2702"/>
        <v>BR$2165</v>
      </c>
      <c r="BS2175" s="4" t="str">
        <f t="shared" si="2702"/>
        <v>BS$2165</v>
      </c>
      <c r="BT2175" s="4" t="str">
        <f t="shared" si="2702"/>
        <v>BT$2165</v>
      </c>
      <c r="BU2175" s="4" t="str">
        <f t="shared" si="2702"/>
        <v>BU$2165</v>
      </c>
      <c r="BV2175" s="4" t="str">
        <f t="shared" si="2702"/>
        <v>BV$2165</v>
      </c>
      <c r="BW2175" s="4" t="str">
        <f t="shared" si="2702"/>
        <v>BW$2165</v>
      </c>
      <c r="BX2175" s="4" t="str">
        <f t="shared" si="2702"/>
        <v>BX$2165</v>
      </c>
      <c r="BY2175" s="4" t="str">
        <f t="shared" si="2702"/>
        <v>BY$2165</v>
      </c>
      <c r="BZ2175" s="4" t="str">
        <f t="shared" si="2702"/>
        <v>BZ$2165</v>
      </c>
      <c r="CA2175" s="4" t="str">
        <f t="shared" si="2702"/>
        <v>CA$2165</v>
      </c>
      <c r="CB2175" s="4" t="str">
        <f t="shared" si="2702"/>
        <v>CB$2165</v>
      </c>
      <c r="CC2175" s="4" t="str">
        <f t="shared" si="2702"/>
        <v>CC$2165</v>
      </c>
      <c r="CD2175" s="4" t="str">
        <f t="shared" si="2702"/>
        <v>CD$2165</v>
      </c>
      <c r="CE2175" s="4" t="str">
        <f t="shared" ref="CE2175:CK2175" si="2703">ADDRESS(ROW(CE2165),COLUMN(CE2165),2)</f>
        <v>CE$2165</v>
      </c>
      <c r="CF2175" s="4" t="str">
        <f t="shared" si="2703"/>
        <v>CF$2165</v>
      </c>
      <c r="CG2175" s="4" t="str">
        <f t="shared" si="2703"/>
        <v>CG$2165</v>
      </c>
      <c r="CH2175" s="4" t="str">
        <f t="shared" si="2703"/>
        <v>CH$2165</v>
      </c>
      <c r="CI2175" s="4" t="str">
        <f t="shared" si="2703"/>
        <v>CI$2165</v>
      </c>
      <c r="CJ2175" s="4" t="str">
        <f t="shared" si="2703"/>
        <v>CJ$2165</v>
      </c>
      <c r="CK2175" s="4" t="str">
        <f t="shared" si="2703"/>
        <v>CK$2165</v>
      </c>
    </row>
    <row r="2176" spans="2:89" x14ac:dyDescent="0.35">
      <c r="B2176" s="132" t="str">
        <f>B2163</f>
        <v>Secondary volume driver</v>
      </c>
      <c r="D2176" t="s">
        <v>528</v>
      </c>
      <c r="E2176" s="8" t="str">
        <f t="shared" si="2687"/>
        <v>2176 FCCL-F</v>
      </c>
      <c r="G2176" t="s">
        <v>332</v>
      </c>
      <c r="H2176" s="12"/>
      <c r="I2176" s="60"/>
      <c r="J2176" s="60"/>
      <c r="K2176" s="15"/>
      <c r="L2176" s="15"/>
      <c r="M2176" s="15"/>
      <c r="N2176" s="15"/>
      <c r="O2176" s="15"/>
      <c r="P2176" s="15"/>
      <c r="R2176" s="15"/>
      <c r="S2176" s="175" t="str">
        <f t="shared" ref="S2176" si="2704">S2163</f>
        <v>S$19</v>
      </c>
      <c r="T2176" s="175" t="str">
        <f t="shared" ref="T2176:AX2176" si="2705">T2163</f>
        <v>T$19</v>
      </c>
      <c r="U2176" s="175" t="str">
        <f t="shared" si="2705"/>
        <v>U$19</v>
      </c>
      <c r="V2176" s="175" t="str">
        <f t="shared" si="2705"/>
        <v>V$19</v>
      </c>
      <c r="W2176" s="175" t="str">
        <f t="shared" si="2705"/>
        <v>W$19</v>
      </c>
      <c r="X2176" s="175" t="str">
        <f t="shared" si="2705"/>
        <v>X$19</v>
      </c>
      <c r="Y2176" s="175" t="str">
        <f t="shared" si="2705"/>
        <v>Y$19</v>
      </c>
      <c r="Z2176" s="175" t="str">
        <f t="shared" si="2705"/>
        <v>Z$19</v>
      </c>
      <c r="AA2176" s="175" t="str">
        <f t="shared" si="2705"/>
        <v>AA$19</v>
      </c>
      <c r="AB2176" s="175" t="str">
        <f t="shared" si="2705"/>
        <v>AB$19</v>
      </c>
      <c r="AC2176" s="175" t="str">
        <f t="shared" si="2705"/>
        <v>AC$19</v>
      </c>
      <c r="AD2176" s="175" t="str">
        <f t="shared" si="2705"/>
        <v>AD$19</v>
      </c>
      <c r="AE2176" s="175" t="str">
        <f t="shared" si="2705"/>
        <v>AE$19</v>
      </c>
      <c r="AF2176" s="175" t="str">
        <f t="shared" si="2705"/>
        <v>AF$19</v>
      </c>
      <c r="AG2176" s="175" t="str">
        <f t="shared" si="2705"/>
        <v>AG$19</v>
      </c>
      <c r="AH2176" s="175" t="str">
        <f t="shared" si="2705"/>
        <v>AH$19</v>
      </c>
      <c r="AI2176" s="175" t="str">
        <f t="shared" si="2705"/>
        <v>AI$19</v>
      </c>
      <c r="AJ2176" s="175" t="str">
        <f t="shared" si="2705"/>
        <v>AJ$19</v>
      </c>
      <c r="AK2176" s="175" t="str">
        <f t="shared" si="2705"/>
        <v>AK$19</v>
      </c>
      <c r="AL2176" s="175" t="str">
        <f t="shared" si="2705"/>
        <v>AL$19</v>
      </c>
      <c r="AM2176" s="175" t="str">
        <f t="shared" si="2705"/>
        <v>AM$19</v>
      </c>
      <c r="AN2176" s="175" t="str">
        <f t="shared" si="2705"/>
        <v>AN$19</v>
      </c>
      <c r="AO2176" s="175" t="str">
        <f t="shared" si="2705"/>
        <v>AO$19</v>
      </c>
      <c r="AP2176" s="175" t="str">
        <f t="shared" si="2705"/>
        <v>AP$19</v>
      </c>
      <c r="AQ2176" s="175" t="str">
        <f t="shared" si="2705"/>
        <v>AQ$19</v>
      </c>
      <c r="AR2176" s="175" t="str">
        <f t="shared" si="2705"/>
        <v>AR$19</v>
      </c>
      <c r="AS2176" s="175" t="str">
        <f t="shared" si="2705"/>
        <v>AS$19</v>
      </c>
      <c r="AT2176" s="175" t="str">
        <f t="shared" si="2705"/>
        <v>AT$19</v>
      </c>
      <c r="AU2176" s="175" t="str">
        <f t="shared" si="2705"/>
        <v>AU$19</v>
      </c>
      <c r="AV2176" s="175" t="str">
        <f t="shared" si="2705"/>
        <v>AV$19</v>
      </c>
      <c r="AW2176" s="175" t="str">
        <f t="shared" si="2705"/>
        <v>AW$19</v>
      </c>
      <c r="AX2176" s="175" t="str">
        <f t="shared" si="2705"/>
        <v>AX$19</v>
      </c>
      <c r="AY2176" s="175" t="str">
        <f t="shared" ref="AY2176:CD2176" si="2706">AY2163</f>
        <v>AY$19</v>
      </c>
      <c r="AZ2176" s="175" t="str">
        <f t="shared" si="2706"/>
        <v>AZ$19</v>
      </c>
      <c r="BA2176" s="175" t="str">
        <f t="shared" si="2706"/>
        <v>BA$19</v>
      </c>
      <c r="BB2176" s="175" t="str">
        <f t="shared" si="2706"/>
        <v>BB$19</v>
      </c>
      <c r="BC2176" s="175" t="str">
        <f t="shared" si="2706"/>
        <v>BC$19</v>
      </c>
      <c r="BD2176" s="175" t="str">
        <f t="shared" si="2706"/>
        <v>BD$19</v>
      </c>
      <c r="BE2176" s="175" t="str">
        <f t="shared" si="2706"/>
        <v>BE$19</v>
      </c>
      <c r="BF2176" s="175" t="str">
        <f t="shared" si="2706"/>
        <v>BF$19</v>
      </c>
      <c r="BG2176" s="175" t="str">
        <f t="shared" si="2706"/>
        <v>BG$19</v>
      </c>
      <c r="BH2176" s="175" t="str">
        <f t="shared" si="2706"/>
        <v>BH$19</v>
      </c>
      <c r="BI2176" s="175" t="str">
        <f t="shared" si="2706"/>
        <v>BI$19</v>
      </c>
      <c r="BJ2176" s="175" t="str">
        <f t="shared" si="2706"/>
        <v>BJ$19</v>
      </c>
      <c r="BK2176" s="175" t="str">
        <f t="shared" si="2706"/>
        <v>BK$19</v>
      </c>
      <c r="BL2176" s="175" t="str">
        <f t="shared" si="2706"/>
        <v>BL$19</v>
      </c>
      <c r="BM2176" s="175" t="str">
        <f t="shared" si="2706"/>
        <v>BM$19</v>
      </c>
      <c r="BN2176" s="175" t="str">
        <f t="shared" si="2706"/>
        <v>BN$19</v>
      </c>
      <c r="BO2176" s="175" t="str">
        <f t="shared" si="2706"/>
        <v>BO$19</v>
      </c>
      <c r="BP2176" s="175" t="str">
        <f t="shared" si="2706"/>
        <v>BP$19</v>
      </c>
      <c r="BQ2176" s="175" t="str">
        <f t="shared" si="2706"/>
        <v>BQ$19</v>
      </c>
      <c r="BR2176" s="175" t="str">
        <f t="shared" si="2706"/>
        <v>BR$19</v>
      </c>
      <c r="BS2176" s="175" t="str">
        <f t="shared" si="2706"/>
        <v>BS$19</v>
      </c>
      <c r="BT2176" s="175" t="str">
        <f t="shared" si="2706"/>
        <v>BT$19</v>
      </c>
      <c r="BU2176" s="175" t="str">
        <f t="shared" si="2706"/>
        <v>BU$19</v>
      </c>
      <c r="BV2176" s="175" t="str">
        <f t="shared" si="2706"/>
        <v>BV$19</v>
      </c>
      <c r="BW2176" s="175" t="str">
        <f t="shared" si="2706"/>
        <v>BW$19</v>
      </c>
      <c r="BX2176" s="175" t="str">
        <f t="shared" si="2706"/>
        <v>BX$19</v>
      </c>
      <c r="BY2176" s="175" t="str">
        <f t="shared" si="2706"/>
        <v>BY$19</v>
      </c>
      <c r="BZ2176" s="175" t="str">
        <f t="shared" si="2706"/>
        <v>BZ$19</v>
      </c>
      <c r="CA2176" s="175" t="str">
        <f t="shared" si="2706"/>
        <v>CA$19</v>
      </c>
      <c r="CB2176" s="175" t="str">
        <f t="shared" si="2706"/>
        <v>CB$19</v>
      </c>
      <c r="CC2176" s="175" t="str">
        <f t="shared" si="2706"/>
        <v>CC$19</v>
      </c>
      <c r="CD2176" s="175" t="str">
        <f t="shared" si="2706"/>
        <v>CD$19</v>
      </c>
      <c r="CE2176" s="175" t="str">
        <f t="shared" ref="CE2176:CK2176" si="2707">CE2163</f>
        <v>CE$19</v>
      </c>
      <c r="CF2176" s="175" t="str">
        <f t="shared" si="2707"/>
        <v>CF$19</v>
      </c>
      <c r="CG2176" s="175" t="str">
        <f t="shared" si="2707"/>
        <v>CG$19</v>
      </c>
      <c r="CH2176" s="175" t="str">
        <f t="shared" si="2707"/>
        <v>CH$19</v>
      </c>
      <c r="CI2176" s="175" t="str">
        <f t="shared" si="2707"/>
        <v>CI$19</v>
      </c>
      <c r="CJ2176" s="175" t="str">
        <f t="shared" si="2707"/>
        <v>CJ$19</v>
      </c>
      <c r="CK2176" s="175" t="str">
        <f t="shared" si="2707"/>
        <v>CK$19</v>
      </c>
    </row>
    <row r="2177" spans="2:89" x14ac:dyDescent="0.35">
      <c r="B2177" s="132"/>
      <c r="E2177" s="8"/>
      <c r="H2177" s="12"/>
      <c r="I2177" s="60"/>
      <c r="J2177" s="60"/>
      <c r="K2177" s="15"/>
      <c r="L2177" s="15"/>
      <c r="M2177" s="15"/>
      <c r="N2177" s="15"/>
      <c r="O2177" s="15"/>
      <c r="P2177" s="15"/>
      <c r="R2177" s="15"/>
      <c r="S2177" s="175"/>
      <c r="T2177" s="175"/>
      <c r="U2177" s="175"/>
      <c r="V2177" s="175"/>
      <c r="W2177" s="175"/>
      <c r="X2177" s="175"/>
      <c r="Y2177" s="175"/>
      <c r="Z2177" s="175"/>
      <c r="AA2177" s="175"/>
      <c r="AB2177" s="175"/>
      <c r="AC2177" s="175"/>
      <c r="AD2177" s="175"/>
      <c r="AE2177" s="175"/>
      <c r="AF2177" s="175"/>
      <c r="AG2177" s="175"/>
      <c r="AH2177" s="175"/>
      <c r="AI2177" s="175"/>
      <c r="AJ2177" s="175"/>
      <c r="AK2177" s="175"/>
      <c r="AL2177" s="175"/>
      <c r="AM2177" s="175"/>
      <c r="AN2177" s="175"/>
      <c r="AO2177" s="175"/>
      <c r="AP2177" s="175"/>
      <c r="AQ2177" s="175"/>
      <c r="AR2177" s="175"/>
      <c r="AS2177" s="175"/>
      <c r="AT2177" s="175"/>
      <c r="AU2177" s="175"/>
      <c r="AV2177" s="175"/>
      <c r="AW2177" s="175"/>
      <c r="AX2177" s="175"/>
      <c r="AY2177" s="175"/>
      <c r="AZ2177" s="175"/>
      <c r="BA2177" s="175"/>
      <c r="BB2177" s="175"/>
      <c r="BC2177" s="175"/>
      <c r="BD2177" s="175"/>
      <c r="BE2177" s="175"/>
      <c r="BF2177" s="175"/>
      <c r="BG2177" s="175"/>
      <c r="BH2177" s="175"/>
      <c r="BI2177" s="175"/>
      <c r="BJ2177" s="175"/>
      <c r="BK2177" s="175"/>
      <c r="BL2177" s="175"/>
      <c r="BM2177" s="175"/>
      <c r="BN2177" s="175"/>
      <c r="BO2177" s="175"/>
      <c r="BP2177" s="175"/>
      <c r="BQ2177" s="175"/>
      <c r="BR2177" s="175"/>
      <c r="BS2177" s="175"/>
      <c r="BT2177" s="175"/>
      <c r="BU2177" s="175"/>
      <c r="BV2177" s="175"/>
      <c r="BW2177" s="175"/>
      <c r="BX2177" s="175"/>
      <c r="BY2177" s="175"/>
      <c r="BZ2177" s="175"/>
      <c r="CA2177" s="175"/>
      <c r="CB2177" s="175"/>
      <c r="CC2177" s="175"/>
      <c r="CD2177" s="175"/>
      <c r="CE2177" s="175"/>
      <c r="CF2177" s="175"/>
      <c r="CG2177" s="175"/>
      <c r="CH2177" s="175"/>
      <c r="CI2177" s="175"/>
      <c r="CJ2177" s="175"/>
      <c r="CK2177" s="175"/>
    </row>
    <row r="2178" spans="2:89" x14ac:dyDescent="0.35">
      <c r="B2178" s="171" t="s">
        <v>490</v>
      </c>
      <c r="E2178" s="8"/>
      <c r="H2178" s="170"/>
      <c r="I2178" s="172"/>
      <c r="J2178" s="172"/>
      <c r="K2178" s="193"/>
      <c r="L2178" s="193"/>
      <c r="M2178" s="193"/>
      <c r="N2178" s="193"/>
      <c r="O2178" s="193"/>
      <c r="P2178" s="193"/>
      <c r="R2178" s="194"/>
      <c r="S2178" s="170"/>
      <c r="T2178" s="170"/>
      <c r="U2178" s="170"/>
      <c r="V2178" s="170"/>
      <c r="W2178" s="170"/>
      <c r="X2178" s="170"/>
      <c r="Y2178" s="170"/>
      <c r="Z2178" s="170"/>
      <c r="AA2178" s="170"/>
      <c r="AB2178" s="170"/>
      <c r="AC2178" s="170"/>
      <c r="AD2178" s="170"/>
      <c r="AE2178" s="170"/>
      <c r="AF2178" s="170"/>
      <c r="AG2178" s="170"/>
      <c r="AH2178" s="170"/>
      <c r="AI2178" s="170"/>
      <c r="AJ2178" s="170"/>
      <c r="AK2178" s="170"/>
      <c r="AL2178" s="170"/>
      <c r="AM2178" s="170"/>
      <c r="AN2178" s="170"/>
      <c r="AO2178" s="170"/>
      <c r="AP2178" s="170"/>
      <c r="AQ2178" s="170"/>
      <c r="AR2178" s="170"/>
      <c r="AS2178" s="170"/>
      <c r="AT2178" s="170"/>
      <c r="AU2178" s="170"/>
      <c r="AV2178" s="170"/>
      <c r="AW2178" s="170"/>
      <c r="AX2178" s="170"/>
      <c r="AY2178" s="170"/>
      <c r="AZ2178" s="170"/>
      <c r="BA2178" s="170"/>
      <c r="BB2178" s="170"/>
      <c r="BC2178" s="170"/>
      <c r="BD2178" s="170"/>
      <c r="BE2178" s="170"/>
      <c r="BF2178" s="170"/>
      <c r="BG2178" s="170"/>
      <c r="BH2178" s="170"/>
      <c r="BI2178" s="170"/>
      <c r="BJ2178" s="170"/>
      <c r="BK2178" s="170"/>
      <c r="BL2178" s="170"/>
      <c r="BM2178" s="170"/>
      <c r="BN2178" s="170"/>
      <c r="BO2178" s="170"/>
      <c r="BP2178" s="170"/>
      <c r="BQ2178" s="170"/>
      <c r="BR2178" s="170"/>
      <c r="BS2178" s="170"/>
      <c r="BT2178" s="170"/>
      <c r="BU2178" s="170"/>
      <c r="BV2178" s="170"/>
      <c r="BW2178" s="170"/>
      <c r="BX2178" s="170"/>
      <c r="BY2178" s="170"/>
      <c r="BZ2178" s="170"/>
      <c r="CA2178" s="170"/>
      <c r="CB2178" s="170"/>
      <c r="CC2178" s="170"/>
      <c r="CD2178" s="170"/>
      <c r="CE2178" s="170"/>
      <c r="CF2178" s="170"/>
      <c r="CG2178" s="170"/>
      <c r="CH2178" s="170"/>
      <c r="CI2178" s="170"/>
      <c r="CJ2178" s="170"/>
      <c r="CK2178" s="170"/>
    </row>
    <row r="2179" spans="2:89" x14ac:dyDescent="0.35">
      <c r="B2179" s="171" t="s">
        <v>492</v>
      </c>
      <c r="E2179" s="8"/>
      <c r="H2179" s="170"/>
      <c r="I2179" s="172"/>
      <c r="J2179" s="172"/>
      <c r="K2179" s="193"/>
      <c r="L2179" s="193"/>
      <c r="M2179" s="193"/>
      <c r="N2179" s="193"/>
      <c r="O2179" s="193"/>
      <c r="P2179" s="193"/>
      <c r="R2179" s="194"/>
      <c r="S2179" s="170"/>
      <c r="T2179" s="170"/>
      <c r="U2179" s="170"/>
      <c r="V2179" s="170"/>
      <c r="W2179" s="170"/>
      <c r="X2179" s="170"/>
      <c r="Y2179" s="170"/>
      <c r="Z2179" s="170"/>
      <c r="AA2179" s="170"/>
      <c r="AB2179" s="170"/>
      <c r="AC2179" s="170"/>
      <c r="AD2179" s="170"/>
      <c r="AE2179" s="170"/>
      <c r="AF2179" s="170"/>
      <c r="AG2179" s="170"/>
      <c r="AH2179" s="170"/>
      <c r="AI2179" s="170"/>
      <c r="AJ2179" s="170"/>
      <c r="AK2179" s="170"/>
      <c r="AL2179" s="170"/>
      <c r="AM2179" s="170"/>
      <c r="AN2179" s="170"/>
      <c r="AO2179" s="170"/>
      <c r="AP2179" s="170"/>
      <c r="AQ2179" s="170"/>
      <c r="AR2179" s="170"/>
      <c r="AS2179" s="170"/>
      <c r="AT2179" s="170"/>
      <c r="AU2179" s="170"/>
      <c r="AV2179" s="170"/>
      <c r="AW2179" s="170"/>
      <c r="AX2179" s="170"/>
      <c r="AY2179" s="170"/>
      <c r="AZ2179" s="170"/>
      <c r="BA2179" s="170"/>
      <c r="BB2179" s="170"/>
      <c r="BC2179" s="170"/>
      <c r="BD2179" s="170"/>
      <c r="BE2179" s="170"/>
      <c r="BF2179" s="170"/>
      <c r="BG2179" s="170"/>
      <c r="BH2179" s="170"/>
      <c r="BI2179" s="170"/>
      <c r="BJ2179" s="170"/>
      <c r="BK2179" s="170"/>
      <c r="BL2179" s="170"/>
      <c r="BM2179" s="170"/>
      <c r="BN2179" s="170"/>
      <c r="BO2179" s="170"/>
      <c r="BP2179" s="170"/>
      <c r="BQ2179" s="170"/>
      <c r="BR2179" s="170"/>
      <c r="BS2179" s="170"/>
      <c r="BT2179" s="170"/>
      <c r="BU2179" s="170"/>
      <c r="BV2179" s="170"/>
      <c r="BW2179" s="170"/>
      <c r="BX2179" s="170"/>
      <c r="BY2179" s="170"/>
      <c r="BZ2179" s="170"/>
      <c r="CA2179" s="170"/>
      <c r="CB2179" s="170"/>
      <c r="CC2179" s="170"/>
      <c r="CD2179" s="170"/>
      <c r="CE2179" s="170"/>
      <c r="CF2179" s="170"/>
      <c r="CG2179" s="170"/>
      <c r="CH2179" s="170"/>
      <c r="CI2179" s="170"/>
      <c r="CJ2179" s="170"/>
      <c r="CK2179" s="170"/>
    </row>
    <row r="2180" spans="2:89" x14ac:dyDescent="0.35">
      <c r="B2180" s="171" t="s">
        <v>461</v>
      </c>
      <c r="E2180" s="8"/>
      <c r="H2180" s="170"/>
      <c r="I2180" s="172"/>
      <c r="J2180" s="172"/>
      <c r="K2180" s="193"/>
      <c r="L2180" s="193"/>
      <c r="M2180" s="193"/>
      <c r="N2180" s="193"/>
      <c r="O2180" s="193"/>
      <c r="P2180" s="193"/>
      <c r="R2180" s="194"/>
      <c r="S2180" s="195" t="str">
        <f t="shared" ref="S2180:AX2180" si="2708">S$20</f>
        <v>S$16</v>
      </c>
      <c r="T2180" s="195" t="str">
        <f t="shared" si="2708"/>
        <v>T$16</v>
      </c>
      <c r="U2180" s="195" t="str">
        <f t="shared" si="2708"/>
        <v>U$16</v>
      </c>
      <c r="V2180" s="195" t="str">
        <f t="shared" si="2708"/>
        <v>V$16</v>
      </c>
      <c r="W2180" s="195" t="str">
        <f t="shared" si="2708"/>
        <v>W$16</v>
      </c>
      <c r="X2180" s="195" t="str">
        <f t="shared" si="2708"/>
        <v>X$16</v>
      </c>
      <c r="Y2180" s="195" t="str">
        <f t="shared" si="2708"/>
        <v>Y$16</v>
      </c>
      <c r="Z2180" s="195" t="str">
        <f t="shared" si="2708"/>
        <v>Z$16</v>
      </c>
      <c r="AA2180" s="195" t="str">
        <f t="shared" si="2708"/>
        <v>AA$16</v>
      </c>
      <c r="AB2180" s="195" t="str">
        <f t="shared" si="2708"/>
        <v>AB$16</v>
      </c>
      <c r="AC2180" s="195" t="str">
        <f t="shared" si="2708"/>
        <v>AC$16</v>
      </c>
      <c r="AD2180" s="195" t="str">
        <f t="shared" si="2708"/>
        <v>AD$16</v>
      </c>
      <c r="AE2180" s="195" t="str">
        <f t="shared" si="2708"/>
        <v>AE$16</v>
      </c>
      <c r="AF2180" s="195" t="str">
        <f t="shared" si="2708"/>
        <v>AF$16</v>
      </c>
      <c r="AG2180" s="195" t="str">
        <f t="shared" si="2708"/>
        <v>AG$16</v>
      </c>
      <c r="AH2180" s="195" t="str">
        <f t="shared" si="2708"/>
        <v>AH$16</v>
      </c>
      <c r="AI2180" s="195" t="str">
        <f t="shared" si="2708"/>
        <v>AI$16</v>
      </c>
      <c r="AJ2180" s="195" t="str">
        <f t="shared" si="2708"/>
        <v>AJ$16</v>
      </c>
      <c r="AK2180" s="195" t="str">
        <f t="shared" si="2708"/>
        <v>AK$16</v>
      </c>
      <c r="AL2180" s="195" t="str">
        <f t="shared" si="2708"/>
        <v>AL$16</v>
      </c>
      <c r="AM2180" s="195" t="str">
        <f t="shared" si="2708"/>
        <v>AM$16</v>
      </c>
      <c r="AN2180" s="195" t="str">
        <f t="shared" si="2708"/>
        <v>AN$16</v>
      </c>
      <c r="AO2180" s="195" t="str">
        <f t="shared" si="2708"/>
        <v>AO$16</v>
      </c>
      <c r="AP2180" s="195" t="str">
        <f t="shared" si="2708"/>
        <v>AP$16</v>
      </c>
      <c r="AQ2180" s="195" t="str">
        <f t="shared" si="2708"/>
        <v>AQ$16</v>
      </c>
      <c r="AR2180" s="195" t="str">
        <f t="shared" si="2708"/>
        <v>AR$16</v>
      </c>
      <c r="AS2180" s="195" t="str">
        <f t="shared" si="2708"/>
        <v>AS$16</v>
      </c>
      <c r="AT2180" s="195" t="str">
        <f t="shared" si="2708"/>
        <v>AT$16</v>
      </c>
      <c r="AU2180" s="195" t="str">
        <f t="shared" si="2708"/>
        <v>AU$16</v>
      </c>
      <c r="AV2180" s="195" t="str">
        <f t="shared" si="2708"/>
        <v>AV$16</v>
      </c>
      <c r="AW2180" s="195" t="str">
        <f t="shared" si="2708"/>
        <v>AW$16</v>
      </c>
      <c r="AX2180" s="195" t="str">
        <f t="shared" si="2708"/>
        <v>AX$16</v>
      </c>
      <c r="AY2180" s="195" t="str">
        <f t="shared" ref="AY2180:CD2180" si="2709">AY$20</f>
        <v>AY$16</v>
      </c>
      <c r="AZ2180" s="195" t="str">
        <f t="shared" si="2709"/>
        <v>AZ$16</v>
      </c>
      <c r="BA2180" s="195" t="str">
        <f t="shared" si="2709"/>
        <v>BA$16</v>
      </c>
      <c r="BB2180" s="195" t="str">
        <f t="shared" si="2709"/>
        <v>BB$16</v>
      </c>
      <c r="BC2180" s="195" t="str">
        <f t="shared" si="2709"/>
        <v>BC$16</v>
      </c>
      <c r="BD2180" s="195" t="str">
        <f t="shared" si="2709"/>
        <v>BD$16</v>
      </c>
      <c r="BE2180" s="195" t="str">
        <f t="shared" si="2709"/>
        <v>BE$16</v>
      </c>
      <c r="BF2180" s="195" t="str">
        <f t="shared" si="2709"/>
        <v>BF$16</v>
      </c>
      <c r="BG2180" s="195" t="str">
        <f t="shared" si="2709"/>
        <v>BG$16</v>
      </c>
      <c r="BH2180" s="195" t="str">
        <f t="shared" si="2709"/>
        <v>BH$16</v>
      </c>
      <c r="BI2180" s="195" t="str">
        <f t="shared" si="2709"/>
        <v>BI$16</v>
      </c>
      <c r="BJ2180" s="195" t="str">
        <f t="shared" si="2709"/>
        <v>BJ$16</v>
      </c>
      <c r="BK2180" s="195" t="str">
        <f t="shared" si="2709"/>
        <v>BK$16</v>
      </c>
      <c r="BL2180" s="195" t="str">
        <f t="shared" si="2709"/>
        <v>BL$16</v>
      </c>
      <c r="BM2180" s="195" t="str">
        <f t="shared" si="2709"/>
        <v>BM$16</v>
      </c>
      <c r="BN2180" s="195" t="str">
        <f t="shared" si="2709"/>
        <v>BN$16</v>
      </c>
      <c r="BO2180" s="195" t="str">
        <f t="shared" si="2709"/>
        <v>BO$16</v>
      </c>
      <c r="BP2180" s="195" t="str">
        <f t="shared" si="2709"/>
        <v>BP$16</v>
      </c>
      <c r="BQ2180" s="195" t="str">
        <f t="shared" si="2709"/>
        <v>BQ$16</v>
      </c>
      <c r="BR2180" s="195" t="str">
        <f t="shared" si="2709"/>
        <v>BR$16</v>
      </c>
      <c r="BS2180" s="195" t="str">
        <f t="shared" si="2709"/>
        <v>BS$16</v>
      </c>
      <c r="BT2180" s="195" t="str">
        <f t="shared" si="2709"/>
        <v>BT$16</v>
      </c>
      <c r="BU2180" s="195" t="str">
        <f t="shared" si="2709"/>
        <v>BU$16</v>
      </c>
      <c r="BV2180" s="195" t="str">
        <f t="shared" si="2709"/>
        <v>BV$16</v>
      </c>
      <c r="BW2180" s="195" t="str">
        <f t="shared" si="2709"/>
        <v>BW$16</v>
      </c>
      <c r="BX2180" s="195" t="str">
        <f t="shared" si="2709"/>
        <v>BX$16</v>
      </c>
      <c r="BY2180" s="195" t="str">
        <f t="shared" si="2709"/>
        <v>BY$16</v>
      </c>
      <c r="BZ2180" s="195" t="str">
        <f t="shared" si="2709"/>
        <v>BZ$16</v>
      </c>
      <c r="CA2180" s="195" t="str">
        <f t="shared" si="2709"/>
        <v>CA$16</v>
      </c>
      <c r="CB2180" s="195" t="str">
        <f t="shared" si="2709"/>
        <v>CB$16</v>
      </c>
      <c r="CC2180" s="195" t="str">
        <f t="shared" si="2709"/>
        <v>CC$16</v>
      </c>
      <c r="CD2180" s="195" t="str">
        <f t="shared" si="2709"/>
        <v>CD$16</v>
      </c>
      <c r="CE2180" s="195" t="str">
        <f t="shared" ref="CE2180:CK2180" si="2710">CE$20</f>
        <v>CE$16</v>
      </c>
      <c r="CF2180" s="195" t="str">
        <f t="shared" si="2710"/>
        <v>CF$16</v>
      </c>
      <c r="CG2180" s="195" t="str">
        <f t="shared" si="2710"/>
        <v>CG$16</v>
      </c>
      <c r="CH2180" s="195" t="str">
        <f t="shared" si="2710"/>
        <v>CH$16</v>
      </c>
      <c r="CI2180" s="195" t="str">
        <f t="shared" si="2710"/>
        <v>CI$16</v>
      </c>
      <c r="CJ2180" s="195" t="str">
        <f t="shared" si="2710"/>
        <v>CJ$16</v>
      </c>
      <c r="CK2180" s="195" t="str">
        <f t="shared" si="2710"/>
        <v>CK$16</v>
      </c>
    </row>
    <row r="2181" spans="2:89" x14ac:dyDescent="0.35">
      <c r="B2181" s="171" t="s">
        <v>462</v>
      </c>
      <c r="E2181" s="8"/>
      <c r="H2181" s="196"/>
      <c r="I2181" s="197"/>
      <c r="J2181" s="197"/>
      <c r="K2181" s="198"/>
      <c r="L2181" s="198"/>
      <c r="M2181" s="198"/>
      <c r="N2181" s="198"/>
      <c r="O2181" s="198"/>
      <c r="P2181" s="198"/>
      <c r="R2181" s="198"/>
      <c r="S2181" s="195" t="str">
        <f t="shared" ref="S2181:AX2181" si="2711">S$21</f>
        <v>S$17</v>
      </c>
      <c r="T2181" s="195" t="str">
        <f t="shared" si="2711"/>
        <v>T$17</v>
      </c>
      <c r="U2181" s="195" t="str">
        <f t="shared" si="2711"/>
        <v>U$17</v>
      </c>
      <c r="V2181" s="195" t="str">
        <f t="shared" si="2711"/>
        <v>V$17</v>
      </c>
      <c r="W2181" s="195" t="str">
        <f t="shared" si="2711"/>
        <v>W$17</v>
      </c>
      <c r="X2181" s="195" t="str">
        <f t="shared" si="2711"/>
        <v>X$17</v>
      </c>
      <c r="Y2181" s="195" t="str">
        <f t="shared" si="2711"/>
        <v>Y$17</v>
      </c>
      <c r="Z2181" s="195" t="str">
        <f t="shared" si="2711"/>
        <v>Z$17</v>
      </c>
      <c r="AA2181" s="195" t="str">
        <f t="shared" si="2711"/>
        <v>AA$17</v>
      </c>
      <c r="AB2181" s="195" t="str">
        <f t="shared" si="2711"/>
        <v>AB$17</v>
      </c>
      <c r="AC2181" s="195" t="str">
        <f t="shared" si="2711"/>
        <v>AC$17</v>
      </c>
      <c r="AD2181" s="195" t="str">
        <f t="shared" si="2711"/>
        <v>AD$17</v>
      </c>
      <c r="AE2181" s="195" t="str">
        <f t="shared" si="2711"/>
        <v>AE$17</v>
      </c>
      <c r="AF2181" s="195" t="str">
        <f t="shared" si="2711"/>
        <v>AF$17</v>
      </c>
      <c r="AG2181" s="195" t="str">
        <f t="shared" si="2711"/>
        <v>AG$17</v>
      </c>
      <c r="AH2181" s="195" t="str">
        <f t="shared" si="2711"/>
        <v>AH$17</v>
      </c>
      <c r="AI2181" s="195" t="str">
        <f t="shared" si="2711"/>
        <v>AI$17</v>
      </c>
      <c r="AJ2181" s="195" t="str">
        <f t="shared" si="2711"/>
        <v>AJ$17</v>
      </c>
      <c r="AK2181" s="195" t="str">
        <f t="shared" si="2711"/>
        <v>AK$17</v>
      </c>
      <c r="AL2181" s="195" t="str">
        <f t="shared" si="2711"/>
        <v>AL$17</v>
      </c>
      <c r="AM2181" s="195" t="str">
        <f t="shared" si="2711"/>
        <v>AM$17</v>
      </c>
      <c r="AN2181" s="195" t="str">
        <f t="shared" si="2711"/>
        <v>AN$17</v>
      </c>
      <c r="AO2181" s="195" t="str">
        <f t="shared" si="2711"/>
        <v>AO$17</v>
      </c>
      <c r="AP2181" s="195" t="str">
        <f t="shared" si="2711"/>
        <v>AP$17</v>
      </c>
      <c r="AQ2181" s="195" t="str">
        <f t="shared" si="2711"/>
        <v>AQ$17</v>
      </c>
      <c r="AR2181" s="195" t="str">
        <f t="shared" si="2711"/>
        <v>AR$17</v>
      </c>
      <c r="AS2181" s="195" t="str">
        <f t="shared" si="2711"/>
        <v>AS$17</v>
      </c>
      <c r="AT2181" s="195" t="str">
        <f t="shared" si="2711"/>
        <v>AT$17</v>
      </c>
      <c r="AU2181" s="195" t="str">
        <f t="shared" si="2711"/>
        <v>AU$17</v>
      </c>
      <c r="AV2181" s="195" t="str">
        <f t="shared" si="2711"/>
        <v>AV$17</v>
      </c>
      <c r="AW2181" s="195" t="str">
        <f t="shared" si="2711"/>
        <v>AW$17</v>
      </c>
      <c r="AX2181" s="195" t="str">
        <f t="shared" si="2711"/>
        <v>AX$17</v>
      </c>
      <c r="AY2181" s="195" t="str">
        <f t="shared" ref="AY2181:CD2181" si="2712">AY$21</f>
        <v>AY$17</v>
      </c>
      <c r="AZ2181" s="195" t="str">
        <f t="shared" si="2712"/>
        <v>AZ$17</v>
      </c>
      <c r="BA2181" s="195" t="str">
        <f t="shared" si="2712"/>
        <v>BA$17</v>
      </c>
      <c r="BB2181" s="195" t="str">
        <f t="shared" si="2712"/>
        <v>BB$17</v>
      </c>
      <c r="BC2181" s="195" t="str">
        <f t="shared" si="2712"/>
        <v>BC$17</v>
      </c>
      <c r="BD2181" s="195" t="str">
        <f t="shared" si="2712"/>
        <v>BD$17</v>
      </c>
      <c r="BE2181" s="195" t="str">
        <f t="shared" si="2712"/>
        <v>BE$17</v>
      </c>
      <c r="BF2181" s="195" t="str">
        <f t="shared" si="2712"/>
        <v>BF$17</v>
      </c>
      <c r="BG2181" s="195" t="str">
        <f t="shared" si="2712"/>
        <v>BG$17</v>
      </c>
      <c r="BH2181" s="195" t="str">
        <f t="shared" si="2712"/>
        <v>BH$17</v>
      </c>
      <c r="BI2181" s="195" t="str">
        <f t="shared" si="2712"/>
        <v>BI$17</v>
      </c>
      <c r="BJ2181" s="195" t="str">
        <f t="shared" si="2712"/>
        <v>BJ$17</v>
      </c>
      <c r="BK2181" s="195" t="str">
        <f t="shared" si="2712"/>
        <v>BK$17</v>
      </c>
      <c r="BL2181" s="195" t="str">
        <f t="shared" si="2712"/>
        <v>BL$17</v>
      </c>
      <c r="BM2181" s="195" t="str">
        <f t="shared" si="2712"/>
        <v>BM$17</v>
      </c>
      <c r="BN2181" s="195" t="str">
        <f t="shared" si="2712"/>
        <v>BN$17</v>
      </c>
      <c r="BO2181" s="195" t="str">
        <f t="shared" si="2712"/>
        <v>BO$17</v>
      </c>
      <c r="BP2181" s="195" t="str">
        <f t="shared" si="2712"/>
        <v>BP$17</v>
      </c>
      <c r="BQ2181" s="195" t="str">
        <f t="shared" si="2712"/>
        <v>BQ$17</v>
      </c>
      <c r="BR2181" s="195" t="str">
        <f t="shared" si="2712"/>
        <v>BR$17</v>
      </c>
      <c r="BS2181" s="195" t="str">
        <f t="shared" si="2712"/>
        <v>BS$17</v>
      </c>
      <c r="BT2181" s="195" t="str">
        <f t="shared" si="2712"/>
        <v>BT$17</v>
      </c>
      <c r="BU2181" s="195" t="str">
        <f t="shared" si="2712"/>
        <v>BU$17</v>
      </c>
      <c r="BV2181" s="195" t="str">
        <f t="shared" si="2712"/>
        <v>BV$17</v>
      </c>
      <c r="BW2181" s="195" t="str">
        <f t="shared" si="2712"/>
        <v>BW$17</v>
      </c>
      <c r="BX2181" s="195" t="str">
        <f t="shared" si="2712"/>
        <v>BX$17</v>
      </c>
      <c r="BY2181" s="195" t="str">
        <f t="shared" si="2712"/>
        <v>BY$17</v>
      </c>
      <c r="BZ2181" s="195" t="str">
        <f t="shared" si="2712"/>
        <v>BZ$17</v>
      </c>
      <c r="CA2181" s="195" t="str">
        <f t="shared" si="2712"/>
        <v>CA$17</v>
      </c>
      <c r="CB2181" s="195" t="str">
        <f t="shared" si="2712"/>
        <v>CB$17</v>
      </c>
      <c r="CC2181" s="195" t="str">
        <f t="shared" si="2712"/>
        <v>CC$17</v>
      </c>
      <c r="CD2181" s="195" t="str">
        <f t="shared" si="2712"/>
        <v>CD$17</v>
      </c>
      <c r="CE2181" s="195" t="str">
        <f t="shared" ref="CE2181:CK2181" si="2713">CE$21</f>
        <v>CE$17</v>
      </c>
      <c r="CF2181" s="195" t="str">
        <f t="shared" si="2713"/>
        <v>CF$17</v>
      </c>
      <c r="CG2181" s="195" t="str">
        <f t="shared" si="2713"/>
        <v>CG$17</v>
      </c>
      <c r="CH2181" s="195" t="str">
        <f t="shared" si="2713"/>
        <v>CH$17</v>
      </c>
      <c r="CI2181" s="195" t="str">
        <f t="shared" si="2713"/>
        <v>CI$17</v>
      </c>
      <c r="CJ2181" s="195" t="str">
        <f t="shared" si="2713"/>
        <v>CJ$17</v>
      </c>
      <c r="CK2181" s="195" t="str">
        <f t="shared" si="2713"/>
        <v>CK$17</v>
      </c>
    </row>
    <row r="2182" spans="2:89" x14ac:dyDescent="0.35">
      <c r="B2182" s="171" t="s">
        <v>491</v>
      </c>
      <c r="E2182" s="8"/>
      <c r="H2182" s="196"/>
      <c r="I2182" s="197"/>
      <c r="J2182" s="197"/>
      <c r="K2182" s="198"/>
      <c r="L2182" s="198"/>
      <c r="M2182" s="198"/>
      <c r="N2182" s="198"/>
      <c r="O2182" s="198"/>
      <c r="P2182" s="198"/>
      <c r="R2182" s="198"/>
      <c r="S2182" s="186"/>
      <c r="T2182" s="186"/>
      <c r="U2182" s="186"/>
      <c r="V2182" s="186"/>
      <c r="W2182" s="186"/>
      <c r="X2182" s="186"/>
      <c r="Y2182" s="186"/>
      <c r="Z2182" s="186"/>
      <c r="AA2182" s="186"/>
      <c r="AB2182" s="186"/>
      <c r="AC2182" s="186"/>
      <c r="AD2182" s="186"/>
      <c r="AE2182" s="186"/>
      <c r="AF2182" s="186"/>
      <c r="AG2182" s="186"/>
      <c r="AH2182" s="186"/>
      <c r="AI2182" s="186"/>
      <c r="AJ2182" s="186"/>
      <c r="AK2182" s="186"/>
      <c r="AL2182" s="186"/>
      <c r="AM2182" s="186"/>
      <c r="AN2182" s="186"/>
      <c r="AO2182" s="186"/>
      <c r="AP2182" s="186"/>
      <c r="AQ2182" s="186"/>
      <c r="AR2182" s="186"/>
      <c r="AS2182" s="186"/>
      <c r="AT2182" s="186"/>
      <c r="AU2182" s="186"/>
      <c r="AV2182" s="186"/>
      <c r="AW2182" s="186"/>
      <c r="AX2182" s="186"/>
      <c r="AY2182" s="186"/>
      <c r="AZ2182" s="186"/>
      <c r="BA2182" s="186"/>
      <c r="BB2182" s="186"/>
      <c r="BC2182" s="186"/>
      <c r="BD2182" s="186"/>
      <c r="BE2182" s="186"/>
      <c r="BF2182" s="186"/>
      <c r="BG2182" s="186"/>
      <c r="BH2182" s="186"/>
      <c r="BI2182" s="186"/>
      <c r="BJ2182" s="186"/>
      <c r="BK2182" s="186"/>
      <c r="BL2182" s="186"/>
      <c r="BM2182" s="186"/>
      <c r="BN2182" s="186"/>
      <c r="BO2182" s="186"/>
      <c r="BP2182" s="186"/>
      <c r="BQ2182" s="186"/>
      <c r="BR2182" s="186"/>
      <c r="BS2182" s="186"/>
      <c r="BT2182" s="186"/>
      <c r="BU2182" s="186"/>
      <c r="BV2182" s="186"/>
      <c r="BW2182" s="186"/>
      <c r="BX2182" s="186"/>
      <c r="BY2182" s="186"/>
      <c r="BZ2182" s="186"/>
      <c r="CA2182" s="186"/>
      <c r="CB2182" s="186"/>
      <c r="CC2182" s="186"/>
      <c r="CD2182" s="186"/>
      <c r="CE2182" s="186"/>
      <c r="CF2182" s="186"/>
      <c r="CG2182" s="186"/>
      <c r="CH2182" s="186"/>
      <c r="CI2182" s="186"/>
      <c r="CJ2182" s="186"/>
      <c r="CK2182" s="186"/>
    </row>
    <row r="2183" spans="2:89" x14ac:dyDescent="0.35">
      <c r="B2183" s="171" t="s">
        <v>505</v>
      </c>
      <c r="E2183" s="8"/>
      <c r="H2183" s="196"/>
      <c r="I2183" s="197"/>
      <c r="J2183" s="197"/>
      <c r="K2183" s="198"/>
      <c r="L2183" s="198"/>
      <c r="M2183" s="198"/>
      <c r="N2183" s="198"/>
      <c r="O2183" s="198"/>
      <c r="P2183" s="198"/>
      <c r="R2183" s="198"/>
      <c r="S2183" s="186"/>
      <c r="T2183" s="186"/>
      <c r="U2183" s="186"/>
      <c r="V2183" s="186"/>
      <c r="W2183" s="186"/>
      <c r="X2183" s="186"/>
      <c r="Y2183" s="186"/>
      <c r="Z2183" s="186"/>
      <c r="AA2183" s="186"/>
      <c r="AB2183" s="186"/>
      <c r="AC2183" s="186"/>
      <c r="AD2183" s="186"/>
      <c r="AE2183" s="186"/>
      <c r="AF2183" s="186"/>
      <c r="AG2183" s="186"/>
      <c r="AH2183" s="186"/>
      <c r="AI2183" s="186"/>
      <c r="AJ2183" s="186"/>
      <c r="AK2183" s="186"/>
      <c r="AL2183" s="186"/>
      <c r="AM2183" s="186"/>
      <c r="AN2183" s="186"/>
      <c r="AO2183" s="186"/>
      <c r="AP2183" s="186"/>
      <c r="AQ2183" s="186"/>
      <c r="AR2183" s="186"/>
      <c r="AS2183" s="186"/>
      <c r="AT2183" s="186"/>
      <c r="AU2183" s="186"/>
      <c r="AV2183" s="186"/>
      <c r="AW2183" s="186"/>
      <c r="AX2183" s="186"/>
      <c r="AY2183" s="186"/>
      <c r="AZ2183" s="186"/>
      <c r="BA2183" s="186"/>
      <c r="BB2183" s="186"/>
      <c r="BC2183" s="186"/>
      <c r="BD2183" s="186"/>
      <c r="BE2183" s="186"/>
      <c r="BF2183" s="186"/>
      <c r="BG2183" s="186"/>
      <c r="BH2183" s="186"/>
      <c r="BI2183" s="186"/>
      <c r="BJ2183" s="186"/>
      <c r="BK2183" s="186"/>
      <c r="BL2183" s="186"/>
      <c r="BM2183" s="186"/>
      <c r="BN2183" s="186"/>
      <c r="BO2183" s="186"/>
      <c r="BP2183" s="186"/>
      <c r="BQ2183" s="186"/>
      <c r="BR2183" s="186"/>
      <c r="BS2183" s="186"/>
      <c r="BT2183" s="186"/>
      <c r="BU2183" s="186"/>
      <c r="BV2183" s="186"/>
      <c r="BW2183" s="186"/>
      <c r="BX2183" s="186"/>
      <c r="BY2183" s="186"/>
      <c r="BZ2183" s="186"/>
      <c r="CA2183" s="186"/>
      <c r="CB2183" s="186"/>
      <c r="CC2183" s="186"/>
      <c r="CD2183" s="186"/>
      <c r="CE2183" s="186"/>
      <c r="CF2183" s="186"/>
      <c r="CG2183" s="186"/>
      <c r="CH2183" s="186"/>
      <c r="CI2183" s="186"/>
      <c r="CJ2183" s="186"/>
      <c r="CK2183" s="186"/>
    </row>
    <row r="2184" spans="2:89" x14ac:dyDescent="0.35">
      <c r="B2184" s="171" t="s">
        <v>463</v>
      </c>
      <c r="E2184" s="8"/>
      <c r="H2184" s="196"/>
      <c r="I2184" s="197"/>
      <c r="J2184" s="197"/>
      <c r="K2184" s="198"/>
      <c r="L2184" s="198"/>
      <c r="M2184" s="198"/>
      <c r="N2184" s="198"/>
      <c r="O2184" s="198"/>
      <c r="P2184" s="198"/>
      <c r="R2184" s="198"/>
      <c r="S2184" s="186" t="str">
        <f t="shared" ref="S2184:AX2184" si="2714">S$22</f>
        <v>S$18</v>
      </c>
      <c r="T2184" s="186" t="str">
        <f t="shared" si="2714"/>
        <v>T$18</v>
      </c>
      <c r="U2184" s="186" t="str">
        <f t="shared" si="2714"/>
        <v>U$18</v>
      </c>
      <c r="V2184" s="186" t="str">
        <f t="shared" si="2714"/>
        <v>V$18</v>
      </c>
      <c r="W2184" s="186" t="str">
        <f t="shared" si="2714"/>
        <v>W$18</v>
      </c>
      <c r="X2184" s="186" t="str">
        <f t="shared" si="2714"/>
        <v>X$18</v>
      </c>
      <c r="Y2184" s="186" t="str">
        <f t="shared" si="2714"/>
        <v>Y$18</v>
      </c>
      <c r="Z2184" s="186" t="str">
        <f t="shared" si="2714"/>
        <v>Z$18</v>
      </c>
      <c r="AA2184" s="186" t="str">
        <f t="shared" si="2714"/>
        <v>AA$18</v>
      </c>
      <c r="AB2184" s="186" t="str">
        <f t="shared" si="2714"/>
        <v>AB$18</v>
      </c>
      <c r="AC2184" s="186" t="str">
        <f t="shared" si="2714"/>
        <v>AC$18</v>
      </c>
      <c r="AD2184" s="186" t="str">
        <f t="shared" si="2714"/>
        <v>AD$18</v>
      </c>
      <c r="AE2184" s="186" t="str">
        <f t="shared" si="2714"/>
        <v>AE$18</v>
      </c>
      <c r="AF2184" s="186" t="str">
        <f t="shared" si="2714"/>
        <v>AF$18</v>
      </c>
      <c r="AG2184" s="186" t="str">
        <f t="shared" si="2714"/>
        <v>AG$18</v>
      </c>
      <c r="AH2184" s="186" t="str">
        <f t="shared" si="2714"/>
        <v>AH$18</v>
      </c>
      <c r="AI2184" s="186" t="str">
        <f t="shared" si="2714"/>
        <v>AI$18</v>
      </c>
      <c r="AJ2184" s="186" t="str">
        <f t="shared" si="2714"/>
        <v>AJ$18</v>
      </c>
      <c r="AK2184" s="186" t="str">
        <f t="shared" si="2714"/>
        <v>AK$18</v>
      </c>
      <c r="AL2184" s="186" t="str">
        <f t="shared" si="2714"/>
        <v>AL$18</v>
      </c>
      <c r="AM2184" s="186" t="str">
        <f t="shared" si="2714"/>
        <v>AM$18</v>
      </c>
      <c r="AN2184" s="186" t="str">
        <f t="shared" si="2714"/>
        <v>AN$18</v>
      </c>
      <c r="AO2184" s="186" t="str">
        <f t="shared" si="2714"/>
        <v>AO$18</v>
      </c>
      <c r="AP2184" s="186" t="str">
        <f t="shared" si="2714"/>
        <v>AP$18</v>
      </c>
      <c r="AQ2184" s="186" t="str">
        <f t="shared" si="2714"/>
        <v>AQ$18</v>
      </c>
      <c r="AR2184" s="186" t="str">
        <f t="shared" si="2714"/>
        <v>AR$18</v>
      </c>
      <c r="AS2184" s="186" t="str">
        <f t="shared" si="2714"/>
        <v>AS$18</v>
      </c>
      <c r="AT2184" s="186" t="str">
        <f t="shared" si="2714"/>
        <v>AT$18</v>
      </c>
      <c r="AU2184" s="186" t="str">
        <f t="shared" si="2714"/>
        <v>AU$18</v>
      </c>
      <c r="AV2184" s="186" t="str">
        <f t="shared" si="2714"/>
        <v>AV$18</v>
      </c>
      <c r="AW2184" s="186" t="str">
        <f t="shared" si="2714"/>
        <v>AW$18</v>
      </c>
      <c r="AX2184" s="186" t="str">
        <f t="shared" si="2714"/>
        <v>AX$18</v>
      </c>
      <c r="AY2184" s="186" t="str">
        <f t="shared" ref="AY2184:CD2184" si="2715">AY$22</f>
        <v>AY$18</v>
      </c>
      <c r="AZ2184" s="186" t="str">
        <f t="shared" si="2715"/>
        <v>AZ$18</v>
      </c>
      <c r="BA2184" s="186" t="str">
        <f t="shared" si="2715"/>
        <v>BA$18</v>
      </c>
      <c r="BB2184" s="186" t="str">
        <f t="shared" si="2715"/>
        <v>BB$18</v>
      </c>
      <c r="BC2184" s="186" t="str">
        <f t="shared" si="2715"/>
        <v>BC$18</v>
      </c>
      <c r="BD2184" s="186" t="str">
        <f t="shared" si="2715"/>
        <v>BD$18</v>
      </c>
      <c r="BE2184" s="186" t="str">
        <f t="shared" si="2715"/>
        <v>BE$18</v>
      </c>
      <c r="BF2184" s="186" t="str">
        <f t="shared" si="2715"/>
        <v>BF$18</v>
      </c>
      <c r="BG2184" s="186" t="str">
        <f t="shared" si="2715"/>
        <v>BG$18</v>
      </c>
      <c r="BH2184" s="186" t="str">
        <f t="shared" si="2715"/>
        <v>BH$18</v>
      </c>
      <c r="BI2184" s="186" t="str">
        <f t="shared" si="2715"/>
        <v>BI$18</v>
      </c>
      <c r="BJ2184" s="186" t="str">
        <f t="shared" si="2715"/>
        <v>BJ$18</v>
      </c>
      <c r="BK2184" s="186" t="str">
        <f t="shared" si="2715"/>
        <v>BK$18</v>
      </c>
      <c r="BL2184" s="186" t="str">
        <f t="shared" si="2715"/>
        <v>BL$18</v>
      </c>
      <c r="BM2184" s="186" t="str">
        <f t="shared" si="2715"/>
        <v>BM$18</v>
      </c>
      <c r="BN2184" s="186" t="str">
        <f t="shared" si="2715"/>
        <v>BN$18</v>
      </c>
      <c r="BO2184" s="186" t="str">
        <f t="shared" si="2715"/>
        <v>BO$18</v>
      </c>
      <c r="BP2184" s="186" t="str">
        <f t="shared" si="2715"/>
        <v>BP$18</v>
      </c>
      <c r="BQ2184" s="186" t="str">
        <f t="shared" si="2715"/>
        <v>BQ$18</v>
      </c>
      <c r="BR2184" s="186" t="str">
        <f t="shared" si="2715"/>
        <v>BR$18</v>
      </c>
      <c r="BS2184" s="186" t="str">
        <f t="shared" si="2715"/>
        <v>BS$18</v>
      </c>
      <c r="BT2184" s="186" t="str">
        <f t="shared" si="2715"/>
        <v>BT$18</v>
      </c>
      <c r="BU2184" s="186" t="str">
        <f t="shared" si="2715"/>
        <v>BU$18</v>
      </c>
      <c r="BV2184" s="186" t="str">
        <f t="shared" si="2715"/>
        <v>BV$18</v>
      </c>
      <c r="BW2184" s="186" t="str">
        <f t="shared" si="2715"/>
        <v>BW$18</v>
      </c>
      <c r="BX2184" s="186" t="str">
        <f t="shared" si="2715"/>
        <v>BX$18</v>
      </c>
      <c r="BY2184" s="186" t="str">
        <f t="shared" si="2715"/>
        <v>BY$18</v>
      </c>
      <c r="BZ2184" s="186" t="str">
        <f t="shared" si="2715"/>
        <v>BZ$18</v>
      </c>
      <c r="CA2184" s="186" t="str">
        <f t="shared" si="2715"/>
        <v>CA$18</v>
      </c>
      <c r="CB2184" s="186" t="str">
        <f t="shared" si="2715"/>
        <v>CB$18</v>
      </c>
      <c r="CC2184" s="186" t="str">
        <f t="shared" si="2715"/>
        <v>CC$18</v>
      </c>
      <c r="CD2184" s="186" t="str">
        <f t="shared" si="2715"/>
        <v>CD$18</v>
      </c>
      <c r="CE2184" s="186" t="str">
        <f t="shared" ref="CE2184:CK2184" si="2716">CE$22</f>
        <v>CE$18</v>
      </c>
      <c r="CF2184" s="186" t="str">
        <f t="shared" si="2716"/>
        <v>CF$18</v>
      </c>
      <c r="CG2184" s="186" t="str">
        <f t="shared" si="2716"/>
        <v>CG$18</v>
      </c>
      <c r="CH2184" s="186" t="str">
        <f t="shared" si="2716"/>
        <v>CH$18</v>
      </c>
      <c r="CI2184" s="186" t="str">
        <f t="shared" si="2716"/>
        <v>CI$18</v>
      </c>
      <c r="CJ2184" s="186" t="str">
        <f t="shared" si="2716"/>
        <v>CJ$18</v>
      </c>
      <c r="CK2184" s="186" t="str">
        <f t="shared" si="2716"/>
        <v>CK$18</v>
      </c>
    </row>
    <row r="2185" spans="2:89" x14ac:dyDescent="0.35">
      <c r="B2185" s="171" t="s">
        <v>464</v>
      </c>
      <c r="E2185" s="8"/>
      <c r="H2185" s="196"/>
      <c r="I2185" s="197"/>
      <c r="J2185" s="197"/>
      <c r="K2185" s="198"/>
      <c r="L2185" s="198"/>
      <c r="M2185" s="198"/>
      <c r="N2185" s="198"/>
      <c r="O2185" s="198"/>
      <c r="P2185" s="198"/>
      <c r="R2185" s="198"/>
      <c r="S2185" s="186" t="str">
        <f t="shared" ref="S2185:AX2185" si="2717">S$23</f>
        <v>S$19</v>
      </c>
      <c r="T2185" s="186" t="str">
        <f t="shared" si="2717"/>
        <v>T$19</v>
      </c>
      <c r="U2185" s="186" t="str">
        <f t="shared" si="2717"/>
        <v>U$19</v>
      </c>
      <c r="V2185" s="186" t="str">
        <f t="shared" si="2717"/>
        <v>V$19</v>
      </c>
      <c r="W2185" s="186" t="str">
        <f t="shared" si="2717"/>
        <v>W$19</v>
      </c>
      <c r="X2185" s="186" t="str">
        <f t="shared" si="2717"/>
        <v>X$19</v>
      </c>
      <c r="Y2185" s="186" t="str">
        <f t="shared" si="2717"/>
        <v>Y$19</v>
      </c>
      <c r="Z2185" s="186" t="str">
        <f t="shared" si="2717"/>
        <v>Z$19</v>
      </c>
      <c r="AA2185" s="186" t="str">
        <f t="shared" si="2717"/>
        <v>AA$19</v>
      </c>
      <c r="AB2185" s="186" t="str">
        <f t="shared" si="2717"/>
        <v>AB$19</v>
      </c>
      <c r="AC2185" s="186" t="str">
        <f t="shared" si="2717"/>
        <v>AC$19</v>
      </c>
      <c r="AD2185" s="186" t="str">
        <f t="shared" si="2717"/>
        <v>AD$19</v>
      </c>
      <c r="AE2185" s="186" t="str">
        <f t="shared" si="2717"/>
        <v>AE$19</v>
      </c>
      <c r="AF2185" s="186" t="str">
        <f t="shared" si="2717"/>
        <v>AF$19</v>
      </c>
      <c r="AG2185" s="186" t="str">
        <f t="shared" si="2717"/>
        <v>AG$19</v>
      </c>
      <c r="AH2185" s="186" t="str">
        <f t="shared" si="2717"/>
        <v>AH$19</v>
      </c>
      <c r="AI2185" s="186" t="str">
        <f t="shared" si="2717"/>
        <v>AI$19</v>
      </c>
      <c r="AJ2185" s="186" t="str">
        <f t="shared" si="2717"/>
        <v>AJ$19</v>
      </c>
      <c r="AK2185" s="186" t="str">
        <f t="shared" si="2717"/>
        <v>AK$19</v>
      </c>
      <c r="AL2185" s="186" t="str">
        <f t="shared" si="2717"/>
        <v>AL$19</v>
      </c>
      <c r="AM2185" s="186" t="str">
        <f t="shared" si="2717"/>
        <v>AM$19</v>
      </c>
      <c r="AN2185" s="186" t="str">
        <f t="shared" si="2717"/>
        <v>AN$19</v>
      </c>
      <c r="AO2185" s="186" t="str">
        <f t="shared" si="2717"/>
        <v>AO$19</v>
      </c>
      <c r="AP2185" s="186" t="str">
        <f t="shared" si="2717"/>
        <v>AP$19</v>
      </c>
      <c r="AQ2185" s="186" t="str">
        <f t="shared" si="2717"/>
        <v>AQ$19</v>
      </c>
      <c r="AR2185" s="186" t="str">
        <f t="shared" si="2717"/>
        <v>AR$19</v>
      </c>
      <c r="AS2185" s="186" t="str">
        <f t="shared" si="2717"/>
        <v>AS$19</v>
      </c>
      <c r="AT2185" s="186" t="str">
        <f t="shared" si="2717"/>
        <v>AT$19</v>
      </c>
      <c r="AU2185" s="186" t="str">
        <f t="shared" si="2717"/>
        <v>AU$19</v>
      </c>
      <c r="AV2185" s="186" t="str">
        <f t="shared" si="2717"/>
        <v>AV$19</v>
      </c>
      <c r="AW2185" s="186" t="str">
        <f t="shared" si="2717"/>
        <v>AW$19</v>
      </c>
      <c r="AX2185" s="186" t="str">
        <f t="shared" si="2717"/>
        <v>AX$19</v>
      </c>
      <c r="AY2185" s="186" t="str">
        <f t="shared" ref="AY2185:CD2185" si="2718">AY$23</f>
        <v>AY$19</v>
      </c>
      <c r="AZ2185" s="186" t="str">
        <f t="shared" si="2718"/>
        <v>AZ$19</v>
      </c>
      <c r="BA2185" s="186" t="str">
        <f t="shared" si="2718"/>
        <v>BA$19</v>
      </c>
      <c r="BB2185" s="186" t="str">
        <f t="shared" si="2718"/>
        <v>BB$19</v>
      </c>
      <c r="BC2185" s="186" t="str">
        <f t="shared" si="2718"/>
        <v>BC$19</v>
      </c>
      <c r="BD2185" s="186" t="str">
        <f t="shared" si="2718"/>
        <v>BD$19</v>
      </c>
      <c r="BE2185" s="186" t="str">
        <f t="shared" si="2718"/>
        <v>BE$19</v>
      </c>
      <c r="BF2185" s="186" t="str">
        <f t="shared" si="2718"/>
        <v>BF$19</v>
      </c>
      <c r="BG2185" s="186" t="str">
        <f t="shared" si="2718"/>
        <v>BG$19</v>
      </c>
      <c r="BH2185" s="186" t="str">
        <f t="shared" si="2718"/>
        <v>BH$19</v>
      </c>
      <c r="BI2185" s="186" t="str">
        <f t="shared" si="2718"/>
        <v>BI$19</v>
      </c>
      <c r="BJ2185" s="186" t="str">
        <f t="shared" si="2718"/>
        <v>BJ$19</v>
      </c>
      <c r="BK2185" s="186" t="str">
        <f t="shared" si="2718"/>
        <v>BK$19</v>
      </c>
      <c r="BL2185" s="186" t="str">
        <f t="shared" si="2718"/>
        <v>BL$19</v>
      </c>
      <c r="BM2185" s="186" t="str">
        <f t="shared" si="2718"/>
        <v>BM$19</v>
      </c>
      <c r="BN2185" s="186" t="str">
        <f t="shared" si="2718"/>
        <v>BN$19</v>
      </c>
      <c r="BO2185" s="186" t="str">
        <f t="shared" si="2718"/>
        <v>BO$19</v>
      </c>
      <c r="BP2185" s="186" t="str">
        <f t="shared" si="2718"/>
        <v>BP$19</v>
      </c>
      <c r="BQ2185" s="186" t="str">
        <f t="shared" si="2718"/>
        <v>BQ$19</v>
      </c>
      <c r="BR2185" s="186" t="str">
        <f t="shared" si="2718"/>
        <v>BR$19</v>
      </c>
      <c r="BS2185" s="186" t="str">
        <f t="shared" si="2718"/>
        <v>BS$19</v>
      </c>
      <c r="BT2185" s="186" t="str">
        <f t="shared" si="2718"/>
        <v>BT$19</v>
      </c>
      <c r="BU2185" s="186" t="str">
        <f t="shared" si="2718"/>
        <v>BU$19</v>
      </c>
      <c r="BV2185" s="186" t="str">
        <f t="shared" si="2718"/>
        <v>BV$19</v>
      </c>
      <c r="BW2185" s="186" t="str">
        <f t="shared" si="2718"/>
        <v>BW$19</v>
      </c>
      <c r="BX2185" s="186" t="str">
        <f t="shared" si="2718"/>
        <v>BX$19</v>
      </c>
      <c r="BY2185" s="186" t="str">
        <f t="shared" si="2718"/>
        <v>BY$19</v>
      </c>
      <c r="BZ2185" s="186" t="str">
        <f t="shared" si="2718"/>
        <v>BZ$19</v>
      </c>
      <c r="CA2185" s="186" t="str">
        <f t="shared" si="2718"/>
        <v>CA$19</v>
      </c>
      <c r="CB2185" s="186" t="str">
        <f t="shared" si="2718"/>
        <v>CB$19</v>
      </c>
      <c r="CC2185" s="186" t="str">
        <f t="shared" si="2718"/>
        <v>CC$19</v>
      </c>
      <c r="CD2185" s="186" t="str">
        <f t="shared" si="2718"/>
        <v>CD$19</v>
      </c>
      <c r="CE2185" s="186" t="str">
        <f t="shared" ref="CE2185:CK2185" si="2719">CE$23</f>
        <v>CE$19</v>
      </c>
      <c r="CF2185" s="186" t="str">
        <f t="shared" si="2719"/>
        <v>CF$19</v>
      </c>
      <c r="CG2185" s="186" t="str">
        <f t="shared" si="2719"/>
        <v>CG$19</v>
      </c>
      <c r="CH2185" s="186" t="str">
        <f t="shared" si="2719"/>
        <v>CH$19</v>
      </c>
      <c r="CI2185" s="186" t="str">
        <f t="shared" si="2719"/>
        <v>CI$19</v>
      </c>
      <c r="CJ2185" s="186" t="str">
        <f t="shared" si="2719"/>
        <v>CJ$19</v>
      </c>
      <c r="CK2185" s="186" t="str">
        <f t="shared" si="2719"/>
        <v>CK$19</v>
      </c>
    </row>
    <row r="2186" spans="2:89" x14ac:dyDescent="0.35">
      <c r="B2186" s="70" t="s">
        <v>531</v>
      </c>
      <c r="C2186" s="31"/>
      <c r="D2186" t="s">
        <v>532</v>
      </c>
      <c r="E2186" s="8" t="str">
        <f t="shared" ref="E2186:E2187" si="2720">ROW()&amp;" "&amp;D2186</f>
        <v>2186 FCLTA-F</v>
      </c>
      <c r="F2186" t="s">
        <v>536</v>
      </c>
      <c r="G2186" s="31" t="s">
        <v>243</v>
      </c>
      <c r="H2186" s="48"/>
      <c r="I2186" s="286"/>
      <c r="J2186" s="286"/>
      <c r="K2186" s="48"/>
      <c r="L2186" s="48"/>
      <c r="M2186" s="48"/>
      <c r="N2186" s="48"/>
      <c r="O2186" s="48"/>
      <c r="P2186" s="48"/>
      <c r="R2186" s="70"/>
      <c r="S2186" s="287"/>
      <c r="T2186" s="287"/>
      <c r="U2186" s="287"/>
      <c r="V2186" s="287"/>
      <c r="W2186" s="287"/>
      <c r="X2186" s="287"/>
      <c r="Y2186" s="287"/>
      <c r="Z2186" s="287"/>
      <c r="AA2186" s="287"/>
      <c r="AB2186" s="287"/>
      <c r="AC2186" s="287"/>
      <c r="AD2186" s="287"/>
      <c r="AE2186" s="287"/>
      <c r="AF2186" s="287"/>
      <c r="AG2186" s="287"/>
      <c r="AH2186" s="287"/>
      <c r="AI2186" s="287"/>
      <c r="AJ2186" s="287"/>
      <c r="AK2186" s="287"/>
      <c r="AL2186" s="287"/>
      <c r="AM2186" s="287"/>
      <c r="AN2186" s="287"/>
      <c r="AO2186" s="287"/>
      <c r="AP2186" s="287"/>
      <c r="AQ2186" s="287"/>
      <c r="AR2186" s="287"/>
      <c r="AS2186" s="287"/>
      <c r="AT2186" s="287"/>
      <c r="AU2186" s="287"/>
      <c r="AV2186" s="287"/>
      <c r="AW2186" s="287"/>
      <c r="AX2186" s="287"/>
      <c r="AY2186" s="287"/>
      <c r="AZ2186" s="287"/>
      <c r="BA2186" s="287"/>
      <c r="BB2186" s="287"/>
      <c r="BC2186" s="287"/>
      <c r="BD2186" s="287"/>
      <c r="BE2186" s="287"/>
      <c r="BF2186" s="287"/>
      <c r="BG2186" s="287"/>
      <c r="BH2186" s="287"/>
      <c r="BI2186" s="287"/>
      <c r="BJ2186" s="287"/>
      <c r="BK2186" s="287"/>
      <c r="BL2186" s="287"/>
      <c r="BM2186" s="287"/>
      <c r="BN2186" s="287"/>
      <c r="BO2186" s="287"/>
      <c r="BP2186" s="287"/>
      <c r="BQ2186" s="287"/>
      <c r="BR2186" s="287"/>
      <c r="BS2186" s="287"/>
      <c r="BT2186" s="287"/>
      <c r="BU2186" s="287"/>
      <c r="BV2186" s="287"/>
      <c r="BW2186" s="287"/>
      <c r="BX2186" s="287"/>
      <c r="BY2186" s="287"/>
      <c r="BZ2186" s="287"/>
      <c r="CA2186" s="287"/>
      <c r="CB2186" s="287"/>
      <c r="CC2186" s="287"/>
      <c r="CD2186" s="287"/>
      <c r="CE2186" s="287"/>
      <c r="CF2186" s="287"/>
      <c r="CG2186" s="287"/>
      <c r="CH2186" s="287"/>
      <c r="CI2186" s="287"/>
      <c r="CJ2186" s="287"/>
      <c r="CK2186" s="287"/>
    </row>
    <row r="2187" spans="2:89" x14ac:dyDescent="0.35">
      <c r="B2187" s="122" t="str">
        <f>"Net fixed asset - "&amp;(SUBSTITUTE(B2186,":",""))</f>
        <v>Net fixed asset - Fixed constant current asset</v>
      </c>
      <c r="C2187" t="s">
        <v>240</v>
      </c>
      <c r="D2187" t="s">
        <v>532</v>
      </c>
      <c r="E2187" s="8" t="str">
        <f t="shared" si="2720"/>
        <v>2187 FCLTA-F</v>
      </c>
      <c r="G2187" t="str">
        <f>E2187</f>
        <v>2187 FCLTA-F</v>
      </c>
      <c r="J2187" s="74">
        <v>1000</v>
      </c>
      <c r="K2187" s="53">
        <f t="shared" ref="K2187:P2187" si="2721">SUMIF($4:$4,K$2,2187:2187)</f>
        <v>1000</v>
      </c>
      <c r="L2187" s="53">
        <f t="shared" si="2721"/>
        <v>1000</v>
      </c>
      <c r="M2187" s="53">
        <f t="shared" si="2721"/>
        <v>1000</v>
      </c>
      <c r="N2187" s="53">
        <f t="shared" si="2721"/>
        <v>1000</v>
      </c>
      <c r="O2187" s="53">
        <f t="shared" si="2721"/>
        <v>1000</v>
      </c>
      <c r="P2187" s="53">
        <f t="shared" si="2721"/>
        <v>0</v>
      </c>
      <c r="R2187" s="24">
        <f>$J2187</f>
        <v>1000</v>
      </c>
      <c r="S2187" s="80">
        <f t="shared" ref="S2187:T2187" si="2722">R2187</f>
        <v>1000</v>
      </c>
      <c r="T2187" s="80">
        <f t="shared" si="2722"/>
        <v>1000</v>
      </c>
      <c r="U2187" s="80">
        <f t="shared" ref="U2187" si="2723">T2187</f>
        <v>1000</v>
      </c>
      <c r="V2187" s="80">
        <f t="shared" ref="V2187" si="2724">U2187</f>
        <v>1000</v>
      </c>
      <c r="W2187" s="80">
        <f t="shared" ref="W2187" si="2725">V2187</f>
        <v>1000</v>
      </c>
      <c r="X2187" s="80">
        <f t="shared" ref="X2187" si="2726">W2187</f>
        <v>1000</v>
      </c>
      <c r="Y2187" s="80">
        <f t="shared" ref="Y2187" si="2727">X2187</f>
        <v>1000</v>
      </c>
      <c r="Z2187" s="80">
        <f t="shared" ref="Z2187" si="2728">Y2187</f>
        <v>1000</v>
      </c>
      <c r="AA2187" s="80">
        <f t="shared" ref="AA2187" si="2729">Z2187</f>
        <v>1000</v>
      </c>
      <c r="AB2187" s="80">
        <f t="shared" ref="AB2187" si="2730">AA2187</f>
        <v>1000</v>
      </c>
      <c r="AC2187" s="80">
        <f t="shared" ref="AC2187" si="2731">AB2187</f>
        <v>1000</v>
      </c>
      <c r="AD2187" s="80">
        <f t="shared" ref="AD2187" si="2732">AC2187</f>
        <v>1000</v>
      </c>
      <c r="AE2187" s="80">
        <f t="shared" ref="AE2187" si="2733">AD2187</f>
        <v>1000</v>
      </c>
      <c r="AF2187" s="80">
        <f t="shared" ref="AF2187" si="2734">AE2187</f>
        <v>1000</v>
      </c>
      <c r="AG2187" s="80">
        <f t="shared" ref="AG2187" si="2735">AF2187</f>
        <v>1000</v>
      </c>
      <c r="AH2187" s="80">
        <f t="shared" ref="AH2187" si="2736">AG2187</f>
        <v>1000</v>
      </c>
      <c r="AI2187" s="80">
        <f t="shared" ref="AI2187" si="2737">AH2187</f>
        <v>1000</v>
      </c>
      <c r="AJ2187" s="80">
        <f t="shared" ref="AJ2187" si="2738">AI2187</f>
        <v>1000</v>
      </c>
      <c r="AK2187" s="80">
        <f t="shared" ref="AK2187" si="2739">AJ2187</f>
        <v>1000</v>
      </c>
      <c r="AL2187" s="80">
        <f t="shared" ref="AL2187" si="2740">AK2187</f>
        <v>1000</v>
      </c>
      <c r="AM2187" s="80">
        <f t="shared" ref="AM2187" si="2741">AL2187</f>
        <v>1000</v>
      </c>
      <c r="AN2187" s="80">
        <f t="shared" ref="AN2187" si="2742">AM2187</f>
        <v>1000</v>
      </c>
      <c r="AO2187" s="80">
        <f t="shared" ref="AO2187" si="2743">AN2187</f>
        <v>1000</v>
      </c>
      <c r="AP2187" s="80">
        <f t="shared" ref="AP2187" si="2744">AO2187</f>
        <v>1000</v>
      </c>
      <c r="AQ2187" s="80">
        <f t="shared" ref="AQ2187" si="2745">AP2187</f>
        <v>1000</v>
      </c>
      <c r="AR2187" s="80">
        <f t="shared" ref="AR2187" si="2746">AQ2187</f>
        <v>1000</v>
      </c>
      <c r="AS2187" s="80">
        <f t="shared" ref="AS2187" si="2747">AR2187</f>
        <v>1000</v>
      </c>
      <c r="AT2187" s="80">
        <f t="shared" ref="AT2187" si="2748">AS2187</f>
        <v>1000</v>
      </c>
      <c r="AU2187" s="80">
        <f t="shared" ref="AU2187" si="2749">AT2187</f>
        <v>1000</v>
      </c>
      <c r="AV2187" s="80">
        <f t="shared" ref="AV2187" si="2750">AU2187</f>
        <v>1000</v>
      </c>
      <c r="AW2187" s="80">
        <f t="shared" ref="AW2187" si="2751">AV2187</f>
        <v>1000</v>
      </c>
      <c r="AX2187" s="80">
        <f t="shared" ref="AX2187" si="2752">AW2187</f>
        <v>1000</v>
      </c>
      <c r="AY2187" s="80">
        <f t="shared" ref="AY2187" si="2753">AX2187</f>
        <v>1000</v>
      </c>
      <c r="AZ2187" s="80">
        <f t="shared" ref="AZ2187" si="2754">AY2187</f>
        <v>1000</v>
      </c>
      <c r="BA2187" s="80">
        <f t="shared" ref="BA2187" si="2755">AZ2187</f>
        <v>1000</v>
      </c>
      <c r="BB2187" s="80">
        <f t="shared" ref="BB2187" si="2756">BA2187</f>
        <v>1000</v>
      </c>
      <c r="BC2187" s="80">
        <f t="shared" ref="BC2187" si="2757">BB2187</f>
        <v>1000</v>
      </c>
      <c r="BD2187" s="80">
        <f t="shared" ref="BD2187" si="2758">BC2187</f>
        <v>1000</v>
      </c>
      <c r="BE2187" s="80">
        <f t="shared" ref="BE2187" si="2759">BD2187</f>
        <v>1000</v>
      </c>
      <c r="BF2187" s="80">
        <f t="shared" ref="BF2187" si="2760">BE2187</f>
        <v>1000</v>
      </c>
      <c r="BG2187" s="80">
        <f t="shared" ref="BG2187" si="2761">BF2187</f>
        <v>1000</v>
      </c>
      <c r="BH2187" s="80">
        <f t="shared" ref="BH2187" si="2762">BG2187</f>
        <v>1000</v>
      </c>
      <c r="BI2187" s="80">
        <f t="shared" ref="BI2187" si="2763">BH2187</f>
        <v>1000</v>
      </c>
      <c r="BJ2187" s="80">
        <f t="shared" ref="BJ2187" si="2764">BI2187</f>
        <v>1000</v>
      </c>
      <c r="BK2187" s="80">
        <f t="shared" ref="BK2187" si="2765">BJ2187</f>
        <v>1000</v>
      </c>
      <c r="BL2187" s="80">
        <f t="shared" ref="BL2187" si="2766">BK2187</f>
        <v>1000</v>
      </c>
      <c r="BM2187" s="80">
        <f t="shared" ref="BM2187" si="2767">BL2187</f>
        <v>1000</v>
      </c>
      <c r="BN2187" s="80">
        <f t="shared" ref="BN2187" si="2768">BM2187</f>
        <v>1000</v>
      </c>
      <c r="BO2187" s="80">
        <f t="shared" ref="BO2187" si="2769">BN2187</f>
        <v>1000</v>
      </c>
      <c r="BP2187" s="80">
        <f t="shared" ref="BP2187" si="2770">BO2187</f>
        <v>1000</v>
      </c>
      <c r="BQ2187" s="80">
        <f t="shared" ref="BQ2187" si="2771">BP2187</f>
        <v>1000</v>
      </c>
      <c r="BR2187" s="80">
        <f t="shared" ref="BR2187" si="2772">BQ2187</f>
        <v>1000</v>
      </c>
      <c r="BS2187" s="80">
        <f t="shared" ref="BS2187" si="2773">BR2187</f>
        <v>1000</v>
      </c>
      <c r="BT2187" s="80">
        <f t="shared" ref="BT2187" si="2774">BS2187</f>
        <v>1000</v>
      </c>
      <c r="BU2187" s="80">
        <f t="shared" ref="BU2187" si="2775">BT2187</f>
        <v>1000</v>
      </c>
      <c r="BV2187" s="80">
        <f t="shared" ref="BV2187" si="2776">BU2187</f>
        <v>1000</v>
      </c>
      <c r="BW2187" s="80">
        <f t="shared" ref="BW2187" si="2777">BV2187</f>
        <v>1000</v>
      </c>
      <c r="BX2187" s="80">
        <f t="shared" ref="BX2187" si="2778">BW2187</f>
        <v>1000</v>
      </c>
      <c r="BY2187" s="80">
        <f t="shared" ref="BY2187" si="2779">BX2187</f>
        <v>1000</v>
      </c>
      <c r="BZ2187" s="80">
        <f t="shared" ref="BZ2187" si="2780">BY2187</f>
        <v>1000</v>
      </c>
      <c r="CA2187" s="80">
        <f t="shared" ref="CA2187" si="2781">BZ2187</f>
        <v>1000</v>
      </c>
      <c r="CB2187" s="80">
        <f t="shared" ref="CB2187" si="2782">CA2187</f>
        <v>1000</v>
      </c>
      <c r="CC2187" s="80">
        <f t="shared" ref="CC2187" si="2783">CB2187</f>
        <v>1000</v>
      </c>
      <c r="CD2187" s="80">
        <f t="shared" ref="CD2187" si="2784">CC2187</f>
        <v>1000</v>
      </c>
      <c r="CE2187" s="80">
        <f t="shared" ref="CE2187" si="2785">CD2187</f>
        <v>1000</v>
      </c>
      <c r="CF2187" s="80">
        <f t="shared" ref="CF2187" si="2786">CE2187</f>
        <v>1000</v>
      </c>
      <c r="CG2187" s="80">
        <f t="shared" ref="CG2187" si="2787">CF2187</f>
        <v>1000</v>
      </c>
      <c r="CH2187" s="80">
        <f t="shared" ref="CH2187" si="2788">CG2187</f>
        <v>1000</v>
      </c>
      <c r="CI2187" s="80">
        <f t="shared" ref="CI2187" si="2789">CH2187</f>
        <v>1000</v>
      </c>
      <c r="CJ2187" s="80">
        <f t="shared" ref="CJ2187" si="2790">CI2187</f>
        <v>1000</v>
      </c>
      <c r="CK2187" s="80">
        <f t="shared" ref="CK2187" si="2791">CJ2187</f>
        <v>1000</v>
      </c>
    </row>
    <row r="2188" spans="2:89" x14ac:dyDescent="0.35">
      <c r="B2188" s="123"/>
      <c r="D2188" t="s">
        <v>532</v>
      </c>
      <c r="E2188" s="8" t="str">
        <f>ROW()&amp;" "&amp;D2188</f>
        <v>2188 FCLTA-F</v>
      </c>
      <c r="H2188" s="27"/>
      <c r="I2188" s="77"/>
      <c r="J2188" s="77"/>
      <c r="K2188" s="28"/>
      <c r="L2188" s="28"/>
      <c r="M2188" s="28"/>
      <c r="N2188" s="28"/>
      <c r="O2188" s="28"/>
      <c r="P2188" s="28"/>
      <c r="R2188" s="33"/>
      <c r="S2188" s="77"/>
      <c r="T2188" s="77"/>
      <c r="U2188" s="77"/>
      <c r="V2188" s="77"/>
      <c r="W2188" s="77"/>
      <c r="X2188" s="77"/>
      <c r="Y2188" s="77"/>
      <c r="Z2188" s="77"/>
      <c r="AA2188" s="77"/>
      <c r="AB2188" s="77"/>
      <c r="AC2188" s="77"/>
      <c r="AD2188" s="77"/>
      <c r="AE2188" s="77"/>
      <c r="AF2188" s="77"/>
      <c r="AG2188" s="77"/>
      <c r="AH2188" s="77"/>
      <c r="AI2188" s="77"/>
      <c r="AJ2188" s="77"/>
      <c r="AK2188" s="77"/>
      <c r="AL2188" s="77"/>
      <c r="AM2188" s="77"/>
      <c r="AN2188" s="77"/>
      <c r="AO2188" s="77"/>
      <c r="AP2188" s="77"/>
      <c r="AQ2188" s="77"/>
      <c r="AR2188" s="77"/>
      <c r="AS2188" s="77"/>
      <c r="AT2188" s="77"/>
      <c r="AU2188" s="77"/>
      <c r="AV2188" s="77"/>
      <c r="AW2188" s="77"/>
      <c r="AX2188" s="77"/>
      <c r="AY2188" s="77"/>
      <c r="AZ2188" s="77"/>
      <c r="BA2188" s="77"/>
      <c r="BB2188" s="77"/>
      <c r="BC2188" s="77"/>
      <c r="BD2188" s="77"/>
      <c r="BE2188" s="77"/>
      <c r="BF2188" s="77"/>
      <c r="BG2188" s="77"/>
      <c r="BH2188" s="77"/>
      <c r="BI2188" s="77"/>
      <c r="BJ2188" s="77"/>
      <c r="BK2188" s="77"/>
      <c r="BL2188" s="77"/>
      <c r="BM2188" s="77"/>
      <c r="BN2188" s="77"/>
      <c r="BO2188" s="77"/>
      <c r="BP2188" s="77"/>
      <c r="BQ2188" s="77"/>
      <c r="BR2188" s="77"/>
      <c r="BS2188" s="77"/>
      <c r="BT2188" s="77"/>
      <c r="BU2188" s="77"/>
      <c r="BV2188" s="77"/>
      <c r="BW2188" s="77"/>
      <c r="BX2188" s="77"/>
      <c r="BY2188" s="77"/>
      <c r="BZ2188" s="77"/>
      <c r="CA2188" s="77"/>
      <c r="CB2188" s="77"/>
      <c r="CC2188" s="77"/>
      <c r="CD2188" s="77"/>
      <c r="CE2188" s="77"/>
      <c r="CF2188" s="77"/>
      <c r="CG2188" s="77"/>
      <c r="CH2188" s="77"/>
      <c r="CI2188" s="77"/>
      <c r="CJ2188" s="77"/>
      <c r="CK2188" s="77"/>
    </row>
    <row r="2189" spans="2:89" x14ac:dyDescent="0.35">
      <c r="B2189" s="122" t="str">
        <f>"Sale/(purchase) of "&amp;B2187</f>
        <v>Sale/(purchase) of Net fixed asset - Fixed constant current asset</v>
      </c>
      <c r="C2189" t="s">
        <v>235</v>
      </c>
      <c r="D2189" t="s">
        <v>532</v>
      </c>
      <c r="E2189" s="8" t="str">
        <f>ROW()&amp;" "&amp;D2189</f>
        <v>2189 FCLTA-F</v>
      </c>
      <c r="I2189" s="74"/>
      <c r="J2189" s="74"/>
      <c r="K2189" s="53">
        <f t="shared" ref="K2189:P2189" si="2792">SUMIF($3:$3,K$2,2189:2189)</f>
        <v>0</v>
      </c>
      <c r="L2189" s="53">
        <f t="shared" si="2792"/>
        <v>0</v>
      </c>
      <c r="M2189" s="53">
        <f t="shared" si="2792"/>
        <v>0</v>
      </c>
      <c r="N2189" s="53">
        <f t="shared" si="2792"/>
        <v>0</v>
      </c>
      <c r="O2189" s="53">
        <f t="shared" si="2792"/>
        <v>0</v>
      </c>
      <c r="P2189" s="53">
        <f t="shared" si="2792"/>
        <v>0</v>
      </c>
      <c r="R2189" s="24"/>
      <c r="S2189" s="80">
        <f t="shared" ref="S2189:T2189" si="2793">R2187-S2187</f>
        <v>0</v>
      </c>
      <c r="T2189" s="80">
        <f t="shared" si="2793"/>
        <v>0</v>
      </c>
      <c r="U2189" s="80">
        <f t="shared" ref="U2189" si="2794">T2187-U2187</f>
        <v>0</v>
      </c>
      <c r="V2189" s="80">
        <f t="shared" ref="V2189" si="2795">U2187-V2187</f>
        <v>0</v>
      </c>
      <c r="W2189" s="80">
        <f t="shared" ref="W2189" si="2796">V2187-W2187</f>
        <v>0</v>
      </c>
      <c r="X2189" s="80">
        <f t="shared" ref="X2189" si="2797">W2187-X2187</f>
        <v>0</v>
      </c>
      <c r="Y2189" s="80">
        <f t="shared" ref="Y2189" si="2798">X2187-Y2187</f>
        <v>0</v>
      </c>
      <c r="Z2189" s="80">
        <f t="shared" ref="Z2189" si="2799">Y2187-Z2187</f>
        <v>0</v>
      </c>
      <c r="AA2189" s="80">
        <f t="shared" ref="AA2189" si="2800">Z2187-AA2187</f>
        <v>0</v>
      </c>
      <c r="AB2189" s="80">
        <f t="shared" ref="AB2189" si="2801">AA2187-AB2187</f>
        <v>0</v>
      </c>
      <c r="AC2189" s="80">
        <f t="shared" ref="AC2189" si="2802">AB2187-AC2187</f>
        <v>0</v>
      </c>
      <c r="AD2189" s="80">
        <f t="shared" ref="AD2189" si="2803">AC2187-AD2187</f>
        <v>0</v>
      </c>
      <c r="AE2189" s="80">
        <f t="shared" ref="AE2189" si="2804">AD2187-AE2187</f>
        <v>0</v>
      </c>
      <c r="AF2189" s="80">
        <f t="shared" ref="AF2189" si="2805">AE2187-AF2187</f>
        <v>0</v>
      </c>
      <c r="AG2189" s="80">
        <f t="shared" ref="AG2189" si="2806">AF2187-AG2187</f>
        <v>0</v>
      </c>
      <c r="AH2189" s="80">
        <f t="shared" ref="AH2189" si="2807">AG2187-AH2187</f>
        <v>0</v>
      </c>
      <c r="AI2189" s="80">
        <f t="shared" ref="AI2189" si="2808">AH2187-AI2187</f>
        <v>0</v>
      </c>
      <c r="AJ2189" s="80">
        <f t="shared" ref="AJ2189" si="2809">AI2187-AJ2187</f>
        <v>0</v>
      </c>
      <c r="AK2189" s="80">
        <f t="shared" ref="AK2189" si="2810">AJ2187-AK2187</f>
        <v>0</v>
      </c>
      <c r="AL2189" s="80">
        <f t="shared" ref="AL2189" si="2811">AK2187-AL2187</f>
        <v>0</v>
      </c>
      <c r="AM2189" s="80">
        <f t="shared" ref="AM2189" si="2812">AL2187-AM2187</f>
        <v>0</v>
      </c>
      <c r="AN2189" s="80">
        <f t="shared" ref="AN2189" si="2813">AM2187-AN2187</f>
        <v>0</v>
      </c>
      <c r="AO2189" s="80">
        <f t="shared" ref="AO2189" si="2814">AN2187-AO2187</f>
        <v>0</v>
      </c>
      <c r="AP2189" s="80">
        <f t="shared" ref="AP2189" si="2815">AO2187-AP2187</f>
        <v>0</v>
      </c>
      <c r="AQ2189" s="80">
        <f t="shared" ref="AQ2189" si="2816">AP2187-AQ2187</f>
        <v>0</v>
      </c>
      <c r="AR2189" s="80">
        <f t="shared" ref="AR2189" si="2817">AQ2187-AR2187</f>
        <v>0</v>
      </c>
      <c r="AS2189" s="80">
        <f t="shared" ref="AS2189" si="2818">AR2187-AS2187</f>
        <v>0</v>
      </c>
      <c r="AT2189" s="80">
        <f t="shared" ref="AT2189" si="2819">AS2187-AT2187</f>
        <v>0</v>
      </c>
      <c r="AU2189" s="80">
        <f t="shared" ref="AU2189" si="2820">AT2187-AU2187</f>
        <v>0</v>
      </c>
      <c r="AV2189" s="80">
        <f t="shared" ref="AV2189" si="2821">AU2187-AV2187</f>
        <v>0</v>
      </c>
      <c r="AW2189" s="80">
        <f t="shared" ref="AW2189" si="2822">AV2187-AW2187</f>
        <v>0</v>
      </c>
      <c r="AX2189" s="80">
        <f t="shared" ref="AX2189" si="2823">AW2187-AX2187</f>
        <v>0</v>
      </c>
      <c r="AY2189" s="80">
        <f t="shared" ref="AY2189" si="2824">AX2187-AY2187</f>
        <v>0</v>
      </c>
      <c r="AZ2189" s="80">
        <f t="shared" ref="AZ2189" si="2825">AY2187-AZ2187</f>
        <v>0</v>
      </c>
      <c r="BA2189" s="80">
        <f t="shared" ref="BA2189" si="2826">AZ2187-BA2187</f>
        <v>0</v>
      </c>
      <c r="BB2189" s="80">
        <f t="shared" ref="BB2189" si="2827">BA2187-BB2187</f>
        <v>0</v>
      </c>
      <c r="BC2189" s="80">
        <f t="shared" ref="BC2189" si="2828">BB2187-BC2187</f>
        <v>0</v>
      </c>
      <c r="BD2189" s="80">
        <f t="shared" ref="BD2189" si="2829">BC2187-BD2187</f>
        <v>0</v>
      </c>
      <c r="BE2189" s="80">
        <f t="shared" ref="BE2189" si="2830">BD2187-BE2187</f>
        <v>0</v>
      </c>
      <c r="BF2189" s="80">
        <f t="shared" ref="BF2189" si="2831">BE2187-BF2187</f>
        <v>0</v>
      </c>
      <c r="BG2189" s="80">
        <f t="shared" ref="BG2189" si="2832">BF2187-BG2187</f>
        <v>0</v>
      </c>
      <c r="BH2189" s="80">
        <f t="shared" ref="BH2189" si="2833">BG2187-BH2187</f>
        <v>0</v>
      </c>
      <c r="BI2189" s="80">
        <f t="shared" ref="BI2189" si="2834">BH2187-BI2187</f>
        <v>0</v>
      </c>
      <c r="BJ2189" s="80">
        <f t="shared" ref="BJ2189" si="2835">BI2187-BJ2187</f>
        <v>0</v>
      </c>
      <c r="BK2189" s="80">
        <f t="shared" ref="BK2189" si="2836">BJ2187-BK2187</f>
        <v>0</v>
      </c>
      <c r="BL2189" s="80">
        <f t="shared" ref="BL2189" si="2837">BK2187-BL2187</f>
        <v>0</v>
      </c>
      <c r="BM2189" s="80">
        <f t="shared" ref="BM2189" si="2838">BL2187-BM2187</f>
        <v>0</v>
      </c>
      <c r="BN2189" s="80">
        <f t="shared" ref="BN2189" si="2839">BM2187-BN2187</f>
        <v>0</v>
      </c>
      <c r="BO2189" s="80">
        <f t="shared" ref="BO2189" si="2840">BN2187-BO2187</f>
        <v>0</v>
      </c>
      <c r="BP2189" s="80">
        <f t="shared" ref="BP2189" si="2841">BO2187-BP2187</f>
        <v>0</v>
      </c>
      <c r="BQ2189" s="80">
        <f t="shared" ref="BQ2189" si="2842">BP2187-BQ2187</f>
        <v>0</v>
      </c>
      <c r="BR2189" s="80">
        <f t="shared" ref="BR2189" si="2843">BQ2187-BR2187</f>
        <v>0</v>
      </c>
      <c r="BS2189" s="80">
        <f t="shared" ref="BS2189" si="2844">BR2187-BS2187</f>
        <v>0</v>
      </c>
      <c r="BT2189" s="80">
        <f t="shared" ref="BT2189" si="2845">BS2187-BT2187</f>
        <v>0</v>
      </c>
      <c r="BU2189" s="80">
        <f t="shared" ref="BU2189" si="2846">BT2187-BU2187</f>
        <v>0</v>
      </c>
      <c r="BV2189" s="80">
        <f t="shared" ref="BV2189" si="2847">BU2187-BV2187</f>
        <v>0</v>
      </c>
      <c r="BW2189" s="80">
        <f t="shared" ref="BW2189" si="2848">BV2187-BW2187</f>
        <v>0</v>
      </c>
      <c r="BX2189" s="80">
        <f t="shared" ref="BX2189" si="2849">BW2187-BX2187</f>
        <v>0</v>
      </c>
      <c r="BY2189" s="80">
        <f t="shared" ref="BY2189" si="2850">BX2187-BY2187</f>
        <v>0</v>
      </c>
      <c r="BZ2189" s="80">
        <f t="shared" ref="BZ2189" si="2851">BY2187-BZ2187</f>
        <v>0</v>
      </c>
      <c r="CA2189" s="80">
        <f t="shared" ref="CA2189" si="2852">BZ2187-CA2187</f>
        <v>0</v>
      </c>
      <c r="CB2189" s="80">
        <f t="shared" ref="CB2189" si="2853">CA2187-CB2187</f>
        <v>0</v>
      </c>
      <c r="CC2189" s="80">
        <f t="shared" ref="CC2189" si="2854">CB2187-CC2187</f>
        <v>0</v>
      </c>
      <c r="CD2189" s="80">
        <f t="shared" ref="CD2189" si="2855">CC2187-CD2187</f>
        <v>0</v>
      </c>
      <c r="CE2189" s="80">
        <f t="shared" ref="CE2189" si="2856">CD2187-CE2187</f>
        <v>0</v>
      </c>
      <c r="CF2189" s="80">
        <f t="shared" ref="CF2189" si="2857">CE2187-CF2187</f>
        <v>0</v>
      </c>
      <c r="CG2189" s="80">
        <f t="shared" ref="CG2189" si="2858">CF2187-CG2187</f>
        <v>0</v>
      </c>
      <c r="CH2189" s="80">
        <f t="shared" ref="CH2189" si="2859">CG2187-CH2187</f>
        <v>0</v>
      </c>
      <c r="CI2189" s="80">
        <f t="shared" ref="CI2189" si="2860">CH2187-CI2187</f>
        <v>0</v>
      </c>
      <c r="CJ2189" s="80">
        <f t="shared" ref="CJ2189" si="2861">CI2187-CJ2187</f>
        <v>0</v>
      </c>
      <c r="CK2189" s="80">
        <f t="shared" ref="CK2189" si="2862">CJ2187-CK2187</f>
        <v>0</v>
      </c>
    </row>
    <row r="2190" spans="2:89" x14ac:dyDescent="0.35">
      <c r="B2190" s="132" t="str">
        <f>B2178</f>
        <v>(Primary label)</v>
      </c>
      <c r="D2190" t="s">
        <v>532</v>
      </c>
      <c r="E2190" s="8" t="str">
        <f t="shared" ref="E2190" si="2863">ROW()&amp;" "&amp;D2190</f>
        <v>2190 FCLTA-F</v>
      </c>
      <c r="G2190" t="s">
        <v>332</v>
      </c>
      <c r="H2190" s="27"/>
      <c r="I2190" s="78"/>
      <c r="J2190" s="78"/>
      <c r="K2190" s="33"/>
      <c r="L2190" s="33"/>
      <c r="M2190" s="33"/>
      <c r="N2190" s="33"/>
      <c r="O2190" s="33"/>
      <c r="P2190" s="33"/>
      <c r="R2190" s="33"/>
      <c r="S2190" s="77"/>
      <c r="T2190" s="77"/>
      <c r="U2190" s="77"/>
      <c r="V2190" s="77"/>
      <c r="W2190" s="77"/>
      <c r="X2190" s="77"/>
      <c r="Y2190" s="77"/>
      <c r="Z2190" s="77"/>
      <c r="AA2190" s="77"/>
      <c r="AB2190" s="77"/>
      <c r="AC2190" s="77"/>
      <c r="AD2190" s="77"/>
      <c r="AE2190" s="77"/>
      <c r="AF2190" s="77"/>
      <c r="AG2190" s="77"/>
      <c r="AH2190" s="77"/>
      <c r="AI2190" s="77"/>
      <c r="AJ2190" s="77"/>
      <c r="AK2190" s="77"/>
      <c r="AL2190" s="77"/>
      <c r="AM2190" s="77"/>
      <c r="AN2190" s="77"/>
      <c r="AO2190" s="77"/>
      <c r="AP2190" s="77"/>
      <c r="AQ2190" s="77"/>
      <c r="AR2190" s="77"/>
      <c r="AS2190" s="77"/>
      <c r="AT2190" s="77"/>
      <c r="AU2190" s="77"/>
      <c r="AV2190" s="77"/>
      <c r="AW2190" s="77"/>
      <c r="AX2190" s="77"/>
      <c r="AY2190" s="77"/>
      <c r="AZ2190" s="77"/>
      <c r="BA2190" s="77"/>
      <c r="BB2190" s="77"/>
      <c r="BC2190" s="77"/>
      <c r="BD2190" s="77"/>
      <c r="BE2190" s="77"/>
      <c r="BF2190" s="77"/>
      <c r="BG2190" s="77"/>
      <c r="BH2190" s="77"/>
      <c r="BI2190" s="77"/>
      <c r="BJ2190" s="77"/>
      <c r="BK2190" s="77"/>
      <c r="BL2190" s="77"/>
      <c r="BM2190" s="77"/>
      <c r="BN2190" s="77"/>
      <c r="BO2190" s="77"/>
      <c r="BP2190" s="77"/>
      <c r="BQ2190" s="77"/>
      <c r="BR2190" s="77"/>
      <c r="BS2190" s="77"/>
      <c r="BT2190" s="77"/>
      <c r="BU2190" s="77"/>
      <c r="BV2190" s="77"/>
      <c r="BW2190" s="77"/>
      <c r="BX2190" s="77"/>
      <c r="BY2190" s="77"/>
      <c r="BZ2190" s="77"/>
      <c r="CA2190" s="77"/>
      <c r="CB2190" s="77"/>
      <c r="CC2190" s="77"/>
      <c r="CD2190" s="77"/>
      <c r="CE2190" s="77"/>
      <c r="CF2190" s="77"/>
      <c r="CG2190" s="77"/>
      <c r="CH2190" s="77"/>
      <c r="CI2190" s="77"/>
      <c r="CJ2190" s="77"/>
      <c r="CK2190" s="77"/>
    </row>
    <row r="2191" spans="2:89" x14ac:dyDescent="0.35">
      <c r="B2191" s="132" t="str">
        <f>B2179</f>
        <v>primary unit</v>
      </c>
      <c r="D2191" t="s">
        <v>532</v>
      </c>
      <c r="E2191" s="8" t="str">
        <f>ROW()&amp;" "&amp;D2191</f>
        <v>2191 FCLTA-F</v>
      </c>
      <c r="G2191" t="s">
        <v>332</v>
      </c>
      <c r="H2191" s="27"/>
      <c r="I2191" s="78"/>
      <c r="J2191" s="78"/>
      <c r="K2191" s="33"/>
      <c r="L2191" s="33"/>
      <c r="M2191" s="33"/>
      <c r="N2191" s="33"/>
      <c r="O2191" s="33"/>
      <c r="P2191" s="33"/>
      <c r="R2191" s="33"/>
      <c r="S2191" s="77"/>
      <c r="T2191" s="77"/>
      <c r="U2191" s="77"/>
      <c r="V2191" s="77"/>
      <c r="W2191" s="77"/>
      <c r="X2191" s="77"/>
      <c r="Y2191" s="77"/>
      <c r="Z2191" s="77"/>
      <c r="AA2191" s="77"/>
      <c r="AB2191" s="77"/>
      <c r="AC2191" s="77"/>
      <c r="AD2191" s="77"/>
      <c r="AE2191" s="77"/>
      <c r="AF2191" s="77"/>
      <c r="AG2191" s="77"/>
      <c r="AH2191" s="77"/>
      <c r="AI2191" s="77"/>
      <c r="AJ2191" s="77"/>
      <c r="AK2191" s="77"/>
      <c r="AL2191" s="77"/>
      <c r="AM2191" s="77"/>
      <c r="AN2191" s="77"/>
      <c r="AO2191" s="77"/>
      <c r="AP2191" s="77"/>
      <c r="AQ2191" s="77"/>
      <c r="AR2191" s="77"/>
      <c r="AS2191" s="77"/>
      <c r="AT2191" s="77"/>
      <c r="AU2191" s="77"/>
      <c r="AV2191" s="77"/>
      <c r="AW2191" s="77"/>
      <c r="AX2191" s="77"/>
      <c r="AY2191" s="77"/>
      <c r="AZ2191" s="77"/>
      <c r="BA2191" s="77"/>
      <c r="BB2191" s="77"/>
      <c r="BC2191" s="77"/>
      <c r="BD2191" s="77"/>
      <c r="BE2191" s="77"/>
      <c r="BF2191" s="77"/>
      <c r="BG2191" s="77"/>
      <c r="BH2191" s="77"/>
      <c r="BI2191" s="77"/>
      <c r="BJ2191" s="77"/>
      <c r="BK2191" s="77"/>
      <c r="BL2191" s="77"/>
      <c r="BM2191" s="77"/>
      <c r="BN2191" s="77"/>
      <c r="BO2191" s="77"/>
      <c r="BP2191" s="77"/>
      <c r="BQ2191" s="77"/>
      <c r="BR2191" s="77"/>
      <c r="BS2191" s="77"/>
      <c r="BT2191" s="77"/>
      <c r="BU2191" s="77"/>
      <c r="BV2191" s="77"/>
      <c r="BW2191" s="77"/>
      <c r="BX2191" s="77"/>
      <c r="BY2191" s="77"/>
      <c r="BZ2191" s="77"/>
      <c r="CA2191" s="77"/>
      <c r="CB2191" s="77"/>
      <c r="CC2191" s="77"/>
      <c r="CD2191" s="77"/>
      <c r="CE2191" s="77"/>
      <c r="CF2191" s="77"/>
      <c r="CG2191" s="77"/>
      <c r="CH2191" s="77"/>
      <c r="CI2191" s="77"/>
      <c r="CJ2191" s="77"/>
      <c r="CK2191" s="77"/>
    </row>
    <row r="2192" spans="2:89" x14ac:dyDescent="0.35">
      <c r="B2192" s="132" t="str">
        <f>B2180</f>
        <v>Primary revenue driver</v>
      </c>
      <c r="D2192" t="s">
        <v>532</v>
      </c>
      <c r="E2192" s="8" t="str">
        <f t="shared" ref="E2192:E2197" si="2864">ROW()&amp;" "&amp;D2192</f>
        <v>2192 FCLTA-F</v>
      </c>
      <c r="G2192" t="s">
        <v>332</v>
      </c>
      <c r="K2192" s="53"/>
      <c r="L2192" s="53"/>
      <c r="M2192" s="53"/>
      <c r="N2192" s="53"/>
      <c r="O2192" s="53"/>
      <c r="P2192" s="53"/>
      <c r="R2192" s="24"/>
      <c r="S2192" s="175" t="str">
        <f t="shared" ref="S2192" si="2865">S2180</f>
        <v>S$16</v>
      </c>
      <c r="T2192" s="175" t="str">
        <f t="shared" ref="T2192:AX2192" si="2866">T2180</f>
        <v>T$16</v>
      </c>
      <c r="U2192" s="175" t="str">
        <f t="shared" si="2866"/>
        <v>U$16</v>
      </c>
      <c r="V2192" s="175" t="str">
        <f t="shared" si="2866"/>
        <v>V$16</v>
      </c>
      <c r="W2192" s="175" t="str">
        <f t="shared" si="2866"/>
        <v>W$16</v>
      </c>
      <c r="X2192" s="175" t="str">
        <f t="shared" si="2866"/>
        <v>X$16</v>
      </c>
      <c r="Y2192" s="175" t="str">
        <f t="shared" si="2866"/>
        <v>Y$16</v>
      </c>
      <c r="Z2192" s="175" t="str">
        <f t="shared" si="2866"/>
        <v>Z$16</v>
      </c>
      <c r="AA2192" s="175" t="str">
        <f t="shared" si="2866"/>
        <v>AA$16</v>
      </c>
      <c r="AB2192" s="175" t="str">
        <f t="shared" si="2866"/>
        <v>AB$16</v>
      </c>
      <c r="AC2192" s="175" t="str">
        <f t="shared" si="2866"/>
        <v>AC$16</v>
      </c>
      <c r="AD2192" s="175" t="str">
        <f t="shared" si="2866"/>
        <v>AD$16</v>
      </c>
      <c r="AE2192" s="175" t="str">
        <f t="shared" si="2866"/>
        <v>AE$16</v>
      </c>
      <c r="AF2192" s="175" t="str">
        <f t="shared" si="2866"/>
        <v>AF$16</v>
      </c>
      <c r="AG2192" s="175" t="str">
        <f t="shared" si="2866"/>
        <v>AG$16</v>
      </c>
      <c r="AH2192" s="175" t="str">
        <f t="shared" si="2866"/>
        <v>AH$16</v>
      </c>
      <c r="AI2192" s="175" t="str">
        <f t="shared" si="2866"/>
        <v>AI$16</v>
      </c>
      <c r="AJ2192" s="175" t="str">
        <f t="shared" si="2866"/>
        <v>AJ$16</v>
      </c>
      <c r="AK2192" s="175" t="str">
        <f t="shared" si="2866"/>
        <v>AK$16</v>
      </c>
      <c r="AL2192" s="175" t="str">
        <f t="shared" si="2866"/>
        <v>AL$16</v>
      </c>
      <c r="AM2192" s="175" t="str">
        <f t="shared" si="2866"/>
        <v>AM$16</v>
      </c>
      <c r="AN2192" s="175" t="str">
        <f t="shared" si="2866"/>
        <v>AN$16</v>
      </c>
      <c r="AO2192" s="175" t="str">
        <f t="shared" si="2866"/>
        <v>AO$16</v>
      </c>
      <c r="AP2192" s="175" t="str">
        <f t="shared" si="2866"/>
        <v>AP$16</v>
      </c>
      <c r="AQ2192" s="175" t="str">
        <f t="shared" si="2866"/>
        <v>AQ$16</v>
      </c>
      <c r="AR2192" s="175" t="str">
        <f t="shared" si="2866"/>
        <v>AR$16</v>
      </c>
      <c r="AS2192" s="175" t="str">
        <f t="shared" si="2866"/>
        <v>AS$16</v>
      </c>
      <c r="AT2192" s="175" t="str">
        <f t="shared" si="2866"/>
        <v>AT$16</v>
      </c>
      <c r="AU2192" s="175" t="str">
        <f t="shared" si="2866"/>
        <v>AU$16</v>
      </c>
      <c r="AV2192" s="175" t="str">
        <f t="shared" si="2866"/>
        <v>AV$16</v>
      </c>
      <c r="AW2192" s="175" t="str">
        <f t="shared" si="2866"/>
        <v>AW$16</v>
      </c>
      <c r="AX2192" s="175" t="str">
        <f t="shared" si="2866"/>
        <v>AX$16</v>
      </c>
      <c r="AY2192" s="175" t="str">
        <f t="shared" ref="AY2192:CD2192" si="2867">AY2180</f>
        <v>AY$16</v>
      </c>
      <c r="AZ2192" s="175" t="str">
        <f t="shared" si="2867"/>
        <v>AZ$16</v>
      </c>
      <c r="BA2192" s="175" t="str">
        <f t="shared" si="2867"/>
        <v>BA$16</v>
      </c>
      <c r="BB2192" s="175" t="str">
        <f t="shared" si="2867"/>
        <v>BB$16</v>
      </c>
      <c r="BC2192" s="175" t="str">
        <f t="shared" si="2867"/>
        <v>BC$16</v>
      </c>
      <c r="BD2192" s="175" t="str">
        <f t="shared" si="2867"/>
        <v>BD$16</v>
      </c>
      <c r="BE2192" s="175" t="str">
        <f t="shared" si="2867"/>
        <v>BE$16</v>
      </c>
      <c r="BF2192" s="175" t="str">
        <f t="shared" si="2867"/>
        <v>BF$16</v>
      </c>
      <c r="BG2192" s="175" t="str">
        <f t="shared" si="2867"/>
        <v>BG$16</v>
      </c>
      <c r="BH2192" s="175" t="str">
        <f t="shared" si="2867"/>
        <v>BH$16</v>
      </c>
      <c r="BI2192" s="175" t="str">
        <f t="shared" si="2867"/>
        <v>BI$16</v>
      </c>
      <c r="BJ2192" s="175" t="str">
        <f t="shared" si="2867"/>
        <v>BJ$16</v>
      </c>
      <c r="BK2192" s="175" t="str">
        <f t="shared" si="2867"/>
        <v>BK$16</v>
      </c>
      <c r="BL2192" s="175" t="str">
        <f t="shared" si="2867"/>
        <v>BL$16</v>
      </c>
      <c r="BM2192" s="175" t="str">
        <f t="shared" si="2867"/>
        <v>BM$16</v>
      </c>
      <c r="BN2192" s="175" t="str">
        <f t="shared" si="2867"/>
        <v>BN$16</v>
      </c>
      <c r="BO2192" s="175" t="str">
        <f t="shared" si="2867"/>
        <v>BO$16</v>
      </c>
      <c r="BP2192" s="175" t="str">
        <f t="shared" si="2867"/>
        <v>BP$16</v>
      </c>
      <c r="BQ2192" s="175" t="str">
        <f t="shared" si="2867"/>
        <v>BQ$16</v>
      </c>
      <c r="BR2192" s="175" t="str">
        <f t="shared" si="2867"/>
        <v>BR$16</v>
      </c>
      <c r="BS2192" s="175" t="str">
        <f t="shared" si="2867"/>
        <v>BS$16</v>
      </c>
      <c r="BT2192" s="175" t="str">
        <f t="shared" si="2867"/>
        <v>BT$16</v>
      </c>
      <c r="BU2192" s="175" t="str">
        <f t="shared" si="2867"/>
        <v>BU$16</v>
      </c>
      <c r="BV2192" s="175" t="str">
        <f t="shared" si="2867"/>
        <v>BV$16</v>
      </c>
      <c r="BW2192" s="175" t="str">
        <f t="shared" si="2867"/>
        <v>BW$16</v>
      </c>
      <c r="BX2192" s="175" t="str">
        <f t="shared" si="2867"/>
        <v>BX$16</v>
      </c>
      <c r="BY2192" s="175" t="str">
        <f t="shared" si="2867"/>
        <v>BY$16</v>
      </c>
      <c r="BZ2192" s="175" t="str">
        <f t="shared" si="2867"/>
        <v>BZ$16</v>
      </c>
      <c r="CA2192" s="175" t="str">
        <f t="shared" si="2867"/>
        <v>CA$16</v>
      </c>
      <c r="CB2192" s="175" t="str">
        <f t="shared" si="2867"/>
        <v>CB$16</v>
      </c>
      <c r="CC2192" s="175" t="str">
        <f t="shared" si="2867"/>
        <v>CC$16</v>
      </c>
      <c r="CD2192" s="175" t="str">
        <f t="shared" si="2867"/>
        <v>CD$16</v>
      </c>
      <c r="CE2192" s="175" t="str">
        <f t="shared" ref="CE2192:CK2192" si="2868">CE2180</f>
        <v>CE$16</v>
      </c>
      <c r="CF2192" s="175" t="str">
        <f t="shared" si="2868"/>
        <v>CF$16</v>
      </c>
      <c r="CG2192" s="175" t="str">
        <f t="shared" si="2868"/>
        <v>CG$16</v>
      </c>
      <c r="CH2192" s="175" t="str">
        <f t="shared" si="2868"/>
        <v>CH$16</v>
      </c>
      <c r="CI2192" s="175" t="str">
        <f t="shared" si="2868"/>
        <v>CI$16</v>
      </c>
      <c r="CJ2192" s="175" t="str">
        <f t="shared" si="2868"/>
        <v>CJ$16</v>
      </c>
      <c r="CK2192" s="175" t="str">
        <f t="shared" si="2868"/>
        <v>CK$16</v>
      </c>
    </row>
    <row r="2193" spans="2:89" x14ac:dyDescent="0.35">
      <c r="B2193" s="132" t="str">
        <f>B2181</f>
        <v>Primary volume driver</v>
      </c>
      <c r="D2193" t="s">
        <v>532</v>
      </c>
      <c r="E2193" s="8" t="str">
        <f t="shared" si="2864"/>
        <v>2193 FCLTA-F</v>
      </c>
      <c r="G2193" t="s">
        <v>332</v>
      </c>
      <c r="H2193" s="12"/>
      <c r="I2193" s="60"/>
      <c r="J2193" s="60"/>
      <c r="K2193" s="15"/>
      <c r="L2193" s="15"/>
      <c r="M2193" s="15"/>
      <c r="N2193" s="15"/>
      <c r="O2193" s="15"/>
      <c r="P2193" s="15"/>
      <c r="R2193" s="15"/>
      <c r="S2193" s="175" t="str">
        <f t="shared" ref="S2193" si="2869">S2181</f>
        <v>S$17</v>
      </c>
      <c r="T2193" s="175" t="str">
        <f t="shared" ref="T2193:AX2193" si="2870">T2181</f>
        <v>T$17</v>
      </c>
      <c r="U2193" s="175" t="str">
        <f t="shared" si="2870"/>
        <v>U$17</v>
      </c>
      <c r="V2193" s="175" t="str">
        <f t="shared" si="2870"/>
        <v>V$17</v>
      </c>
      <c r="W2193" s="175" t="str">
        <f t="shared" si="2870"/>
        <v>W$17</v>
      </c>
      <c r="X2193" s="175" t="str">
        <f t="shared" si="2870"/>
        <v>X$17</v>
      </c>
      <c r="Y2193" s="175" t="str">
        <f t="shared" si="2870"/>
        <v>Y$17</v>
      </c>
      <c r="Z2193" s="175" t="str">
        <f t="shared" si="2870"/>
        <v>Z$17</v>
      </c>
      <c r="AA2193" s="175" t="str">
        <f t="shared" si="2870"/>
        <v>AA$17</v>
      </c>
      <c r="AB2193" s="175" t="str">
        <f t="shared" si="2870"/>
        <v>AB$17</v>
      </c>
      <c r="AC2193" s="175" t="str">
        <f t="shared" si="2870"/>
        <v>AC$17</v>
      </c>
      <c r="AD2193" s="175" t="str">
        <f t="shared" si="2870"/>
        <v>AD$17</v>
      </c>
      <c r="AE2193" s="175" t="str">
        <f t="shared" si="2870"/>
        <v>AE$17</v>
      </c>
      <c r="AF2193" s="175" t="str">
        <f t="shared" si="2870"/>
        <v>AF$17</v>
      </c>
      <c r="AG2193" s="175" t="str">
        <f t="shared" si="2870"/>
        <v>AG$17</v>
      </c>
      <c r="AH2193" s="175" t="str">
        <f t="shared" si="2870"/>
        <v>AH$17</v>
      </c>
      <c r="AI2193" s="175" t="str">
        <f t="shared" si="2870"/>
        <v>AI$17</v>
      </c>
      <c r="AJ2193" s="175" t="str">
        <f t="shared" si="2870"/>
        <v>AJ$17</v>
      </c>
      <c r="AK2193" s="175" t="str">
        <f t="shared" si="2870"/>
        <v>AK$17</v>
      </c>
      <c r="AL2193" s="175" t="str">
        <f t="shared" si="2870"/>
        <v>AL$17</v>
      </c>
      <c r="AM2193" s="175" t="str">
        <f t="shared" si="2870"/>
        <v>AM$17</v>
      </c>
      <c r="AN2193" s="175" t="str">
        <f t="shared" si="2870"/>
        <v>AN$17</v>
      </c>
      <c r="AO2193" s="175" t="str">
        <f t="shared" si="2870"/>
        <v>AO$17</v>
      </c>
      <c r="AP2193" s="175" t="str">
        <f t="shared" si="2870"/>
        <v>AP$17</v>
      </c>
      <c r="AQ2193" s="175" t="str">
        <f t="shared" si="2870"/>
        <v>AQ$17</v>
      </c>
      <c r="AR2193" s="175" t="str">
        <f t="shared" si="2870"/>
        <v>AR$17</v>
      </c>
      <c r="AS2193" s="175" t="str">
        <f t="shared" si="2870"/>
        <v>AS$17</v>
      </c>
      <c r="AT2193" s="175" t="str">
        <f t="shared" si="2870"/>
        <v>AT$17</v>
      </c>
      <c r="AU2193" s="175" t="str">
        <f t="shared" si="2870"/>
        <v>AU$17</v>
      </c>
      <c r="AV2193" s="175" t="str">
        <f t="shared" si="2870"/>
        <v>AV$17</v>
      </c>
      <c r="AW2193" s="175" t="str">
        <f t="shared" si="2870"/>
        <v>AW$17</v>
      </c>
      <c r="AX2193" s="175" t="str">
        <f t="shared" si="2870"/>
        <v>AX$17</v>
      </c>
      <c r="AY2193" s="175" t="str">
        <f t="shared" ref="AY2193:CD2193" si="2871">AY2181</f>
        <v>AY$17</v>
      </c>
      <c r="AZ2193" s="175" t="str">
        <f t="shared" si="2871"/>
        <v>AZ$17</v>
      </c>
      <c r="BA2193" s="175" t="str">
        <f t="shared" si="2871"/>
        <v>BA$17</v>
      </c>
      <c r="BB2193" s="175" t="str">
        <f t="shared" si="2871"/>
        <v>BB$17</v>
      </c>
      <c r="BC2193" s="175" t="str">
        <f t="shared" si="2871"/>
        <v>BC$17</v>
      </c>
      <c r="BD2193" s="175" t="str">
        <f t="shared" si="2871"/>
        <v>BD$17</v>
      </c>
      <c r="BE2193" s="175" t="str">
        <f t="shared" si="2871"/>
        <v>BE$17</v>
      </c>
      <c r="BF2193" s="175" t="str">
        <f t="shared" si="2871"/>
        <v>BF$17</v>
      </c>
      <c r="BG2193" s="175" t="str">
        <f t="shared" si="2871"/>
        <v>BG$17</v>
      </c>
      <c r="BH2193" s="175" t="str">
        <f t="shared" si="2871"/>
        <v>BH$17</v>
      </c>
      <c r="BI2193" s="175" t="str">
        <f t="shared" si="2871"/>
        <v>BI$17</v>
      </c>
      <c r="BJ2193" s="175" t="str">
        <f t="shared" si="2871"/>
        <v>BJ$17</v>
      </c>
      <c r="BK2193" s="175" t="str">
        <f t="shared" si="2871"/>
        <v>BK$17</v>
      </c>
      <c r="BL2193" s="175" t="str">
        <f t="shared" si="2871"/>
        <v>BL$17</v>
      </c>
      <c r="BM2193" s="175" t="str">
        <f t="shared" si="2871"/>
        <v>BM$17</v>
      </c>
      <c r="BN2193" s="175" t="str">
        <f t="shared" si="2871"/>
        <v>BN$17</v>
      </c>
      <c r="BO2193" s="175" t="str">
        <f t="shared" si="2871"/>
        <v>BO$17</v>
      </c>
      <c r="BP2193" s="175" t="str">
        <f t="shared" si="2871"/>
        <v>BP$17</v>
      </c>
      <c r="BQ2193" s="175" t="str">
        <f t="shared" si="2871"/>
        <v>BQ$17</v>
      </c>
      <c r="BR2193" s="175" t="str">
        <f t="shared" si="2871"/>
        <v>BR$17</v>
      </c>
      <c r="BS2193" s="175" t="str">
        <f t="shared" si="2871"/>
        <v>BS$17</v>
      </c>
      <c r="BT2193" s="175" t="str">
        <f t="shared" si="2871"/>
        <v>BT$17</v>
      </c>
      <c r="BU2193" s="175" t="str">
        <f t="shared" si="2871"/>
        <v>BU$17</v>
      </c>
      <c r="BV2193" s="175" t="str">
        <f t="shared" si="2871"/>
        <v>BV$17</v>
      </c>
      <c r="BW2193" s="175" t="str">
        <f t="shared" si="2871"/>
        <v>BW$17</v>
      </c>
      <c r="BX2193" s="175" t="str">
        <f t="shared" si="2871"/>
        <v>BX$17</v>
      </c>
      <c r="BY2193" s="175" t="str">
        <f t="shared" si="2871"/>
        <v>BY$17</v>
      </c>
      <c r="BZ2193" s="175" t="str">
        <f t="shared" si="2871"/>
        <v>BZ$17</v>
      </c>
      <c r="CA2193" s="175" t="str">
        <f t="shared" si="2871"/>
        <v>CA$17</v>
      </c>
      <c r="CB2193" s="175" t="str">
        <f t="shared" si="2871"/>
        <v>CB$17</v>
      </c>
      <c r="CC2193" s="175" t="str">
        <f t="shared" si="2871"/>
        <v>CC$17</v>
      </c>
      <c r="CD2193" s="175" t="str">
        <f t="shared" si="2871"/>
        <v>CD$17</v>
      </c>
      <c r="CE2193" s="175" t="str">
        <f t="shared" ref="CE2193:CK2193" si="2872">CE2181</f>
        <v>CE$17</v>
      </c>
      <c r="CF2193" s="175" t="str">
        <f t="shared" si="2872"/>
        <v>CF$17</v>
      </c>
      <c r="CG2193" s="175" t="str">
        <f t="shared" si="2872"/>
        <v>CG$17</v>
      </c>
      <c r="CH2193" s="175" t="str">
        <f t="shared" si="2872"/>
        <v>CH$17</v>
      </c>
      <c r="CI2193" s="175" t="str">
        <f t="shared" si="2872"/>
        <v>CI$17</v>
      </c>
      <c r="CJ2193" s="175" t="str">
        <f t="shared" si="2872"/>
        <v>CJ$17</v>
      </c>
      <c r="CK2193" s="175" t="str">
        <f t="shared" si="2872"/>
        <v>CK$17</v>
      </c>
    </row>
    <row r="2194" spans="2:89" x14ac:dyDescent="0.35">
      <c r="B2194" s="187" t="str">
        <f>B2186</f>
        <v>Fixed constant current asset:</v>
      </c>
      <c r="D2194" t="s">
        <v>532</v>
      </c>
      <c r="E2194" s="8" t="str">
        <f t="shared" si="2864"/>
        <v>2194 FCLTA-F</v>
      </c>
      <c r="G2194" t="s">
        <v>332</v>
      </c>
      <c r="H2194" s="12"/>
      <c r="I2194" s="60"/>
      <c r="J2194" s="60"/>
      <c r="K2194" s="15"/>
      <c r="L2194" s="15"/>
      <c r="M2194" s="15"/>
      <c r="N2194" s="15"/>
      <c r="O2194" s="15"/>
      <c r="P2194" s="15"/>
      <c r="R2194" s="15"/>
      <c r="S2194" s="175">
        <f t="shared" ref="S2194" si="2873">S2182</f>
        <v>0</v>
      </c>
      <c r="T2194" s="175">
        <f t="shared" ref="T2194:AX2194" si="2874">T2182</f>
        <v>0</v>
      </c>
      <c r="U2194" s="175">
        <f t="shared" si="2874"/>
        <v>0</v>
      </c>
      <c r="V2194" s="175">
        <f t="shared" si="2874"/>
        <v>0</v>
      </c>
      <c r="W2194" s="175">
        <f t="shared" si="2874"/>
        <v>0</v>
      </c>
      <c r="X2194" s="175">
        <f t="shared" si="2874"/>
        <v>0</v>
      </c>
      <c r="Y2194" s="175">
        <f t="shared" si="2874"/>
        <v>0</v>
      </c>
      <c r="Z2194" s="175">
        <f t="shared" si="2874"/>
        <v>0</v>
      </c>
      <c r="AA2194" s="175">
        <f t="shared" si="2874"/>
        <v>0</v>
      </c>
      <c r="AB2194" s="175">
        <f t="shared" si="2874"/>
        <v>0</v>
      </c>
      <c r="AC2194" s="175">
        <f t="shared" si="2874"/>
        <v>0</v>
      </c>
      <c r="AD2194" s="175">
        <f t="shared" si="2874"/>
        <v>0</v>
      </c>
      <c r="AE2194" s="175">
        <f t="shared" si="2874"/>
        <v>0</v>
      </c>
      <c r="AF2194" s="175">
        <f t="shared" si="2874"/>
        <v>0</v>
      </c>
      <c r="AG2194" s="175">
        <f t="shared" si="2874"/>
        <v>0</v>
      </c>
      <c r="AH2194" s="175">
        <f t="shared" si="2874"/>
        <v>0</v>
      </c>
      <c r="AI2194" s="175">
        <f t="shared" si="2874"/>
        <v>0</v>
      </c>
      <c r="AJ2194" s="175">
        <f t="shared" si="2874"/>
        <v>0</v>
      </c>
      <c r="AK2194" s="175">
        <f t="shared" si="2874"/>
        <v>0</v>
      </c>
      <c r="AL2194" s="175">
        <f t="shared" si="2874"/>
        <v>0</v>
      </c>
      <c r="AM2194" s="175">
        <f t="shared" si="2874"/>
        <v>0</v>
      </c>
      <c r="AN2194" s="175">
        <f t="shared" si="2874"/>
        <v>0</v>
      </c>
      <c r="AO2194" s="175">
        <f t="shared" si="2874"/>
        <v>0</v>
      </c>
      <c r="AP2194" s="175">
        <f t="shared" si="2874"/>
        <v>0</v>
      </c>
      <c r="AQ2194" s="175">
        <f t="shared" si="2874"/>
        <v>0</v>
      </c>
      <c r="AR2194" s="175">
        <f t="shared" si="2874"/>
        <v>0</v>
      </c>
      <c r="AS2194" s="175">
        <f t="shared" si="2874"/>
        <v>0</v>
      </c>
      <c r="AT2194" s="175">
        <f t="shared" si="2874"/>
        <v>0</v>
      </c>
      <c r="AU2194" s="175">
        <f t="shared" si="2874"/>
        <v>0</v>
      </c>
      <c r="AV2194" s="175">
        <f t="shared" si="2874"/>
        <v>0</v>
      </c>
      <c r="AW2194" s="175">
        <f t="shared" si="2874"/>
        <v>0</v>
      </c>
      <c r="AX2194" s="175">
        <f t="shared" si="2874"/>
        <v>0</v>
      </c>
      <c r="AY2194" s="175">
        <f t="shared" ref="AY2194:CD2194" si="2875">AY2182</f>
        <v>0</v>
      </c>
      <c r="AZ2194" s="175">
        <f t="shared" si="2875"/>
        <v>0</v>
      </c>
      <c r="BA2194" s="175">
        <f t="shared" si="2875"/>
        <v>0</v>
      </c>
      <c r="BB2194" s="175">
        <f t="shared" si="2875"/>
        <v>0</v>
      </c>
      <c r="BC2194" s="175">
        <f t="shared" si="2875"/>
        <v>0</v>
      </c>
      <c r="BD2194" s="175">
        <f t="shared" si="2875"/>
        <v>0</v>
      </c>
      <c r="BE2194" s="175">
        <f t="shared" si="2875"/>
        <v>0</v>
      </c>
      <c r="BF2194" s="175">
        <f t="shared" si="2875"/>
        <v>0</v>
      </c>
      <c r="BG2194" s="175">
        <f t="shared" si="2875"/>
        <v>0</v>
      </c>
      <c r="BH2194" s="175">
        <f t="shared" si="2875"/>
        <v>0</v>
      </c>
      <c r="BI2194" s="175">
        <f t="shared" si="2875"/>
        <v>0</v>
      </c>
      <c r="BJ2194" s="175">
        <f t="shared" si="2875"/>
        <v>0</v>
      </c>
      <c r="BK2194" s="175">
        <f t="shared" si="2875"/>
        <v>0</v>
      </c>
      <c r="BL2194" s="175">
        <f t="shared" si="2875"/>
        <v>0</v>
      </c>
      <c r="BM2194" s="175">
        <f t="shared" si="2875"/>
        <v>0</v>
      </c>
      <c r="BN2194" s="175">
        <f t="shared" si="2875"/>
        <v>0</v>
      </c>
      <c r="BO2194" s="175">
        <f t="shared" si="2875"/>
        <v>0</v>
      </c>
      <c r="BP2194" s="175">
        <f t="shared" si="2875"/>
        <v>0</v>
      </c>
      <c r="BQ2194" s="175">
        <f t="shared" si="2875"/>
        <v>0</v>
      </c>
      <c r="BR2194" s="175">
        <f t="shared" si="2875"/>
        <v>0</v>
      </c>
      <c r="BS2194" s="175">
        <f t="shared" si="2875"/>
        <v>0</v>
      </c>
      <c r="BT2194" s="175">
        <f t="shared" si="2875"/>
        <v>0</v>
      </c>
      <c r="BU2194" s="175">
        <f t="shared" si="2875"/>
        <v>0</v>
      </c>
      <c r="BV2194" s="175">
        <f t="shared" si="2875"/>
        <v>0</v>
      </c>
      <c r="BW2194" s="175">
        <f t="shared" si="2875"/>
        <v>0</v>
      </c>
      <c r="BX2194" s="175">
        <f t="shared" si="2875"/>
        <v>0</v>
      </c>
      <c r="BY2194" s="175">
        <f t="shared" si="2875"/>
        <v>0</v>
      </c>
      <c r="BZ2194" s="175">
        <f t="shared" si="2875"/>
        <v>0</v>
      </c>
      <c r="CA2194" s="175">
        <f t="shared" si="2875"/>
        <v>0</v>
      </c>
      <c r="CB2194" s="175">
        <f t="shared" si="2875"/>
        <v>0</v>
      </c>
      <c r="CC2194" s="175">
        <f t="shared" si="2875"/>
        <v>0</v>
      </c>
      <c r="CD2194" s="175">
        <f t="shared" si="2875"/>
        <v>0</v>
      </c>
      <c r="CE2194" s="175">
        <f t="shared" ref="CE2194:CK2194" si="2876">CE2182</f>
        <v>0</v>
      </c>
      <c r="CF2194" s="175">
        <f t="shared" si="2876"/>
        <v>0</v>
      </c>
      <c r="CG2194" s="175">
        <f t="shared" si="2876"/>
        <v>0</v>
      </c>
      <c r="CH2194" s="175">
        <f t="shared" si="2876"/>
        <v>0</v>
      </c>
      <c r="CI2194" s="175">
        <f t="shared" si="2876"/>
        <v>0</v>
      </c>
      <c r="CJ2194" s="175">
        <f t="shared" si="2876"/>
        <v>0</v>
      </c>
      <c r="CK2194" s="175">
        <f t="shared" si="2876"/>
        <v>0</v>
      </c>
    </row>
    <row r="2195" spans="2:89" x14ac:dyDescent="0.35">
      <c r="B2195" s="235" t="str">
        <f>IFERROR(SUBSTITUTE(TRIM(MID(B2186, SEARCH("-", B2186) + 1, LEN(B2186))),":",""),"no unit")</f>
        <v>no unit</v>
      </c>
      <c r="D2195" t="s">
        <v>532</v>
      </c>
      <c r="E2195" s="8" t="str">
        <f t="shared" si="2864"/>
        <v>2195 FCLTA-F</v>
      </c>
      <c r="G2195" t="s">
        <v>332</v>
      </c>
      <c r="H2195" s="12"/>
      <c r="I2195" s="60"/>
      <c r="J2195" s="60"/>
      <c r="K2195" s="15"/>
      <c r="L2195" s="15"/>
      <c r="M2195" s="15"/>
      <c r="N2195" s="15"/>
      <c r="O2195" s="15"/>
      <c r="P2195" s="15"/>
      <c r="R2195" s="15"/>
      <c r="S2195" s="175"/>
      <c r="T2195" s="175"/>
      <c r="U2195" s="175"/>
      <c r="V2195" s="175"/>
      <c r="W2195" s="175"/>
      <c r="X2195" s="175"/>
      <c r="Y2195" s="175"/>
      <c r="Z2195" s="175"/>
      <c r="AA2195" s="175"/>
      <c r="AB2195" s="175"/>
      <c r="AC2195" s="175"/>
      <c r="AD2195" s="175"/>
      <c r="AE2195" s="175"/>
      <c r="AF2195" s="175"/>
      <c r="AG2195" s="175"/>
      <c r="AH2195" s="175"/>
      <c r="AI2195" s="175"/>
      <c r="AJ2195" s="175"/>
      <c r="AK2195" s="175"/>
      <c r="AL2195" s="175"/>
      <c r="AM2195" s="175"/>
      <c r="AN2195" s="175"/>
      <c r="AO2195" s="175"/>
      <c r="AP2195" s="175"/>
      <c r="AQ2195" s="175"/>
      <c r="AR2195" s="175"/>
      <c r="AS2195" s="175"/>
      <c r="AT2195" s="175"/>
      <c r="AU2195" s="175"/>
      <c r="AV2195" s="175"/>
      <c r="AW2195" s="175"/>
      <c r="AX2195" s="175"/>
      <c r="AY2195" s="175"/>
      <c r="AZ2195" s="175"/>
      <c r="BA2195" s="175"/>
      <c r="BB2195" s="175"/>
      <c r="BC2195" s="175"/>
      <c r="BD2195" s="175"/>
      <c r="BE2195" s="175"/>
      <c r="BF2195" s="175"/>
      <c r="BG2195" s="175"/>
      <c r="BH2195" s="175"/>
      <c r="BI2195" s="175"/>
      <c r="BJ2195" s="175"/>
      <c r="BK2195" s="175"/>
      <c r="BL2195" s="175"/>
      <c r="BM2195" s="175"/>
      <c r="BN2195" s="175"/>
      <c r="BO2195" s="175"/>
      <c r="BP2195" s="175"/>
      <c r="BQ2195" s="175"/>
      <c r="BR2195" s="175"/>
      <c r="BS2195" s="175"/>
      <c r="BT2195" s="175"/>
      <c r="BU2195" s="175"/>
      <c r="BV2195" s="175"/>
      <c r="BW2195" s="175"/>
      <c r="BX2195" s="175"/>
      <c r="BY2195" s="175"/>
      <c r="BZ2195" s="175"/>
      <c r="CA2195" s="175"/>
      <c r="CB2195" s="175"/>
      <c r="CC2195" s="175"/>
      <c r="CD2195" s="175"/>
      <c r="CE2195" s="175"/>
      <c r="CF2195" s="175"/>
      <c r="CG2195" s="175"/>
      <c r="CH2195" s="175"/>
      <c r="CI2195" s="175"/>
      <c r="CJ2195" s="175"/>
      <c r="CK2195" s="175"/>
    </row>
    <row r="2196" spans="2:89" x14ac:dyDescent="0.35">
      <c r="B2196" s="132" t="str">
        <f>B2184</f>
        <v>Secondary revenue driver</v>
      </c>
      <c r="D2196" t="s">
        <v>532</v>
      </c>
      <c r="E2196" s="8" t="str">
        <f t="shared" si="2864"/>
        <v>2196 FCLTA-F</v>
      </c>
      <c r="G2196" t="s">
        <v>332</v>
      </c>
      <c r="H2196" s="12"/>
      <c r="I2196" s="60"/>
      <c r="J2196" s="60"/>
      <c r="K2196" s="15"/>
      <c r="L2196" s="15"/>
      <c r="M2196" s="15"/>
      <c r="N2196" s="15"/>
      <c r="O2196" s="15"/>
      <c r="P2196" s="15"/>
      <c r="R2196" s="15"/>
      <c r="S2196" s="4" t="str">
        <f t="shared" ref="S2196" si="2877">ADDRESS(ROW(S2187),COLUMN(S2187),2)</f>
        <v>S$2187</v>
      </c>
      <c r="T2196" s="4" t="str">
        <f t="shared" ref="T2196:AX2196" si="2878">ADDRESS(ROW(T2187),COLUMN(T2187),2)</f>
        <v>T$2187</v>
      </c>
      <c r="U2196" s="4" t="str">
        <f t="shared" si="2878"/>
        <v>U$2187</v>
      </c>
      <c r="V2196" s="4" t="str">
        <f t="shared" si="2878"/>
        <v>V$2187</v>
      </c>
      <c r="W2196" s="4" t="str">
        <f t="shared" si="2878"/>
        <v>W$2187</v>
      </c>
      <c r="X2196" s="4" t="str">
        <f t="shared" si="2878"/>
        <v>X$2187</v>
      </c>
      <c r="Y2196" s="4" t="str">
        <f t="shared" si="2878"/>
        <v>Y$2187</v>
      </c>
      <c r="Z2196" s="4" t="str">
        <f t="shared" si="2878"/>
        <v>Z$2187</v>
      </c>
      <c r="AA2196" s="4" t="str">
        <f t="shared" si="2878"/>
        <v>AA$2187</v>
      </c>
      <c r="AB2196" s="4" t="str">
        <f t="shared" si="2878"/>
        <v>AB$2187</v>
      </c>
      <c r="AC2196" s="4" t="str">
        <f t="shared" si="2878"/>
        <v>AC$2187</v>
      </c>
      <c r="AD2196" s="4" t="str">
        <f t="shared" si="2878"/>
        <v>AD$2187</v>
      </c>
      <c r="AE2196" s="4" t="str">
        <f t="shared" si="2878"/>
        <v>AE$2187</v>
      </c>
      <c r="AF2196" s="4" t="str">
        <f t="shared" si="2878"/>
        <v>AF$2187</v>
      </c>
      <c r="AG2196" s="4" t="str">
        <f t="shared" si="2878"/>
        <v>AG$2187</v>
      </c>
      <c r="AH2196" s="4" t="str">
        <f t="shared" si="2878"/>
        <v>AH$2187</v>
      </c>
      <c r="AI2196" s="4" t="str">
        <f t="shared" si="2878"/>
        <v>AI$2187</v>
      </c>
      <c r="AJ2196" s="4" t="str">
        <f t="shared" si="2878"/>
        <v>AJ$2187</v>
      </c>
      <c r="AK2196" s="4" t="str">
        <f t="shared" si="2878"/>
        <v>AK$2187</v>
      </c>
      <c r="AL2196" s="4" t="str">
        <f t="shared" si="2878"/>
        <v>AL$2187</v>
      </c>
      <c r="AM2196" s="4" t="str">
        <f t="shared" si="2878"/>
        <v>AM$2187</v>
      </c>
      <c r="AN2196" s="4" t="str">
        <f t="shared" si="2878"/>
        <v>AN$2187</v>
      </c>
      <c r="AO2196" s="4" t="str">
        <f t="shared" si="2878"/>
        <v>AO$2187</v>
      </c>
      <c r="AP2196" s="4" t="str">
        <f t="shared" si="2878"/>
        <v>AP$2187</v>
      </c>
      <c r="AQ2196" s="4" t="str">
        <f t="shared" si="2878"/>
        <v>AQ$2187</v>
      </c>
      <c r="AR2196" s="4" t="str">
        <f t="shared" si="2878"/>
        <v>AR$2187</v>
      </c>
      <c r="AS2196" s="4" t="str">
        <f t="shared" si="2878"/>
        <v>AS$2187</v>
      </c>
      <c r="AT2196" s="4" t="str">
        <f t="shared" si="2878"/>
        <v>AT$2187</v>
      </c>
      <c r="AU2196" s="4" t="str">
        <f t="shared" si="2878"/>
        <v>AU$2187</v>
      </c>
      <c r="AV2196" s="4" t="str">
        <f t="shared" si="2878"/>
        <v>AV$2187</v>
      </c>
      <c r="AW2196" s="4" t="str">
        <f t="shared" si="2878"/>
        <v>AW$2187</v>
      </c>
      <c r="AX2196" s="4" t="str">
        <f t="shared" si="2878"/>
        <v>AX$2187</v>
      </c>
      <c r="AY2196" s="4" t="str">
        <f t="shared" ref="AY2196:CD2196" si="2879">ADDRESS(ROW(AY2187),COLUMN(AY2187),2)</f>
        <v>AY$2187</v>
      </c>
      <c r="AZ2196" s="4" t="str">
        <f t="shared" si="2879"/>
        <v>AZ$2187</v>
      </c>
      <c r="BA2196" s="4" t="str">
        <f t="shared" si="2879"/>
        <v>BA$2187</v>
      </c>
      <c r="BB2196" s="4" t="str">
        <f t="shared" si="2879"/>
        <v>BB$2187</v>
      </c>
      <c r="BC2196" s="4" t="str">
        <f t="shared" si="2879"/>
        <v>BC$2187</v>
      </c>
      <c r="BD2196" s="4" t="str">
        <f t="shared" si="2879"/>
        <v>BD$2187</v>
      </c>
      <c r="BE2196" s="4" t="str">
        <f t="shared" si="2879"/>
        <v>BE$2187</v>
      </c>
      <c r="BF2196" s="4" t="str">
        <f t="shared" si="2879"/>
        <v>BF$2187</v>
      </c>
      <c r="BG2196" s="4" t="str">
        <f t="shared" si="2879"/>
        <v>BG$2187</v>
      </c>
      <c r="BH2196" s="4" t="str">
        <f t="shared" si="2879"/>
        <v>BH$2187</v>
      </c>
      <c r="BI2196" s="4" t="str">
        <f t="shared" si="2879"/>
        <v>BI$2187</v>
      </c>
      <c r="BJ2196" s="4" t="str">
        <f t="shared" si="2879"/>
        <v>BJ$2187</v>
      </c>
      <c r="BK2196" s="4" t="str">
        <f t="shared" si="2879"/>
        <v>BK$2187</v>
      </c>
      <c r="BL2196" s="4" t="str">
        <f t="shared" si="2879"/>
        <v>BL$2187</v>
      </c>
      <c r="BM2196" s="4" t="str">
        <f t="shared" si="2879"/>
        <v>BM$2187</v>
      </c>
      <c r="BN2196" s="4" t="str">
        <f t="shared" si="2879"/>
        <v>BN$2187</v>
      </c>
      <c r="BO2196" s="4" t="str">
        <f t="shared" si="2879"/>
        <v>BO$2187</v>
      </c>
      <c r="BP2196" s="4" t="str">
        <f t="shared" si="2879"/>
        <v>BP$2187</v>
      </c>
      <c r="BQ2196" s="4" t="str">
        <f t="shared" si="2879"/>
        <v>BQ$2187</v>
      </c>
      <c r="BR2196" s="4" t="str">
        <f t="shared" si="2879"/>
        <v>BR$2187</v>
      </c>
      <c r="BS2196" s="4" t="str">
        <f t="shared" si="2879"/>
        <v>BS$2187</v>
      </c>
      <c r="BT2196" s="4" t="str">
        <f t="shared" si="2879"/>
        <v>BT$2187</v>
      </c>
      <c r="BU2196" s="4" t="str">
        <f t="shared" si="2879"/>
        <v>BU$2187</v>
      </c>
      <c r="BV2196" s="4" t="str">
        <f t="shared" si="2879"/>
        <v>BV$2187</v>
      </c>
      <c r="BW2196" s="4" t="str">
        <f t="shared" si="2879"/>
        <v>BW$2187</v>
      </c>
      <c r="BX2196" s="4" t="str">
        <f t="shared" si="2879"/>
        <v>BX$2187</v>
      </c>
      <c r="BY2196" s="4" t="str">
        <f t="shared" si="2879"/>
        <v>BY$2187</v>
      </c>
      <c r="BZ2196" s="4" t="str">
        <f t="shared" si="2879"/>
        <v>BZ$2187</v>
      </c>
      <c r="CA2196" s="4" t="str">
        <f t="shared" si="2879"/>
        <v>CA$2187</v>
      </c>
      <c r="CB2196" s="4" t="str">
        <f t="shared" si="2879"/>
        <v>CB$2187</v>
      </c>
      <c r="CC2196" s="4" t="str">
        <f t="shared" si="2879"/>
        <v>CC$2187</v>
      </c>
      <c r="CD2196" s="4" t="str">
        <f t="shared" si="2879"/>
        <v>CD$2187</v>
      </c>
      <c r="CE2196" s="4" t="str">
        <f t="shared" ref="CE2196:CK2196" si="2880">ADDRESS(ROW(CE2187),COLUMN(CE2187),2)</f>
        <v>CE$2187</v>
      </c>
      <c r="CF2196" s="4" t="str">
        <f t="shared" si="2880"/>
        <v>CF$2187</v>
      </c>
      <c r="CG2196" s="4" t="str">
        <f t="shared" si="2880"/>
        <v>CG$2187</v>
      </c>
      <c r="CH2196" s="4" t="str">
        <f t="shared" si="2880"/>
        <v>CH$2187</v>
      </c>
      <c r="CI2196" s="4" t="str">
        <f t="shared" si="2880"/>
        <v>CI$2187</v>
      </c>
      <c r="CJ2196" s="4" t="str">
        <f t="shared" si="2880"/>
        <v>CJ$2187</v>
      </c>
      <c r="CK2196" s="4" t="str">
        <f t="shared" si="2880"/>
        <v>CK$2187</v>
      </c>
    </row>
    <row r="2197" spans="2:89" x14ac:dyDescent="0.35">
      <c r="B2197" s="132" t="str">
        <f>B2185</f>
        <v>Secondary volume driver</v>
      </c>
      <c r="D2197" t="s">
        <v>532</v>
      </c>
      <c r="E2197" s="8" t="str">
        <f t="shared" si="2864"/>
        <v>2197 FCLTA-F</v>
      </c>
      <c r="G2197" t="s">
        <v>332</v>
      </c>
      <c r="H2197" s="12"/>
      <c r="I2197" s="60"/>
      <c r="J2197" s="60"/>
      <c r="K2197" s="15"/>
      <c r="L2197" s="15"/>
      <c r="M2197" s="15"/>
      <c r="N2197" s="15"/>
      <c r="O2197" s="15"/>
      <c r="P2197" s="15"/>
      <c r="R2197" s="15"/>
      <c r="S2197" s="175" t="str">
        <f t="shared" ref="S2197" si="2881">S2185</f>
        <v>S$19</v>
      </c>
      <c r="T2197" s="175" t="str">
        <f t="shared" ref="T2197:AX2197" si="2882">T2185</f>
        <v>T$19</v>
      </c>
      <c r="U2197" s="175" t="str">
        <f t="shared" si="2882"/>
        <v>U$19</v>
      </c>
      <c r="V2197" s="175" t="str">
        <f t="shared" si="2882"/>
        <v>V$19</v>
      </c>
      <c r="W2197" s="175" t="str">
        <f t="shared" si="2882"/>
        <v>W$19</v>
      </c>
      <c r="X2197" s="175" t="str">
        <f t="shared" si="2882"/>
        <v>X$19</v>
      </c>
      <c r="Y2197" s="175" t="str">
        <f t="shared" si="2882"/>
        <v>Y$19</v>
      </c>
      <c r="Z2197" s="175" t="str">
        <f t="shared" si="2882"/>
        <v>Z$19</v>
      </c>
      <c r="AA2197" s="175" t="str">
        <f t="shared" si="2882"/>
        <v>AA$19</v>
      </c>
      <c r="AB2197" s="175" t="str">
        <f t="shared" si="2882"/>
        <v>AB$19</v>
      </c>
      <c r="AC2197" s="175" t="str">
        <f t="shared" si="2882"/>
        <v>AC$19</v>
      </c>
      <c r="AD2197" s="175" t="str">
        <f t="shared" si="2882"/>
        <v>AD$19</v>
      </c>
      <c r="AE2197" s="175" t="str">
        <f t="shared" si="2882"/>
        <v>AE$19</v>
      </c>
      <c r="AF2197" s="175" t="str">
        <f t="shared" si="2882"/>
        <v>AF$19</v>
      </c>
      <c r="AG2197" s="175" t="str">
        <f t="shared" si="2882"/>
        <v>AG$19</v>
      </c>
      <c r="AH2197" s="175" t="str">
        <f t="shared" si="2882"/>
        <v>AH$19</v>
      </c>
      <c r="AI2197" s="175" t="str">
        <f t="shared" si="2882"/>
        <v>AI$19</v>
      </c>
      <c r="AJ2197" s="175" t="str">
        <f t="shared" si="2882"/>
        <v>AJ$19</v>
      </c>
      <c r="AK2197" s="175" t="str">
        <f t="shared" si="2882"/>
        <v>AK$19</v>
      </c>
      <c r="AL2197" s="175" t="str">
        <f t="shared" si="2882"/>
        <v>AL$19</v>
      </c>
      <c r="AM2197" s="175" t="str">
        <f t="shared" si="2882"/>
        <v>AM$19</v>
      </c>
      <c r="AN2197" s="175" t="str">
        <f t="shared" si="2882"/>
        <v>AN$19</v>
      </c>
      <c r="AO2197" s="175" t="str">
        <f t="shared" si="2882"/>
        <v>AO$19</v>
      </c>
      <c r="AP2197" s="175" t="str">
        <f t="shared" si="2882"/>
        <v>AP$19</v>
      </c>
      <c r="AQ2197" s="175" t="str">
        <f t="shared" si="2882"/>
        <v>AQ$19</v>
      </c>
      <c r="AR2197" s="175" t="str">
        <f t="shared" si="2882"/>
        <v>AR$19</v>
      </c>
      <c r="AS2197" s="175" t="str">
        <f t="shared" si="2882"/>
        <v>AS$19</v>
      </c>
      <c r="AT2197" s="175" t="str">
        <f t="shared" si="2882"/>
        <v>AT$19</v>
      </c>
      <c r="AU2197" s="175" t="str">
        <f t="shared" si="2882"/>
        <v>AU$19</v>
      </c>
      <c r="AV2197" s="175" t="str">
        <f t="shared" si="2882"/>
        <v>AV$19</v>
      </c>
      <c r="AW2197" s="175" t="str">
        <f t="shared" si="2882"/>
        <v>AW$19</v>
      </c>
      <c r="AX2197" s="175" t="str">
        <f t="shared" si="2882"/>
        <v>AX$19</v>
      </c>
      <c r="AY2197" s="175" t="str">
        <f t="shared" ref="AY2197:CD2197" si="2883">AY2185</f>
        <v>AY$19</v>
      </c>
      <c r="AZ2197" s="175" t="str">
        <f t="shared" si="2883"/>
        <v>AZ$19</v>
      </c>
      <c r="BA2197" s="175" t="str">
        <f t="shared" si="2883"/>
        <v>BA$19</v>
      </c>
      <c r="BB2197" s="175" t="str">
        <f t="shared" si="2883"/>
        <v>BB$19</v>
      </c>
      <c r="BC2197" s="175" t="str">
        <f t="shared" si="2883"/>
        <v>BC$19</v>
      </c>
      <c r="BD2197" s="175" t="str">
        <f t="shared" si="2883"/>
        <v>BD$19</v>
      </c>
      <c r="BE2197" s="175" t="str">
        <f t="shared" si="2883"/>
        <v>BE$19</v>
      </c>
      <c r="BF2197" s="175" t="str">
        <f t="shared" si="2883"/>
        <v>BF$19</v>
      </c>
      <c r="BG2197" s="175" t="str">
        <f t="shared" si="2883"/>
        <v>BG$19</v>
      </c>
      <c r="BH2197" s="175" t="str">
        <f t="shared" si="2883"/>
        <v>BH$19</v>
      </c>
      <c r="BI2197" s="175" t="str">
        <f t="shared" si="2883"/>
        <v>BI$19</v>
      </c>
      <c r="BJ2197" s="175" t="str">
        <f t="shared" si="2883"/>
        <v>BJ$19</v>
      </c>
      <c r="BK2197" s="175" t="str">
        <f t="shared" si="2883"/>
        <v>BK$19</v>
      </c>
      <c r="BL2197" s="175" t="str">
        <f t="shared" si="2883"/>
        <v>BL$19</v>
      </c>
      <c r="BM2197" s="175" t="str">
        <f t="shared" si="2883"/>
        <v>BM$19</v>
      </c>
      <c r="BN2197" s="175" t="str">
        <f t="shared" si="2883"/>
        <v>BN$19</v>
      </c>
      <c r="BO2197" s="175" t="str">
        <f t="shared" si="2883"/>
        <v>BO$19</v>
      </c>
      <c r="BP2197" s="175" t="str">
        <f t="shared" si="2883"/>
        <v>BP$19</v>
      </c>
      <c r="BQ2197" s="175" t="str">
        <f t="shared" si="2883"/>
        <v>BQ$19</v>
      </c>
      <c r="BR2197" s="175" t="str">
        <f t="shared" si="2883"/>
        <v>BR$19</v>
      </c>
      <c r="BS2197" s="175" t="str">
        <f t="shared" si="2883"/>
        <v>BS$19</v>
      </c>
      <c r="BT2197" s="175" t="str">
        <f t="shared" si="2883"/>
        <v>BT$19</v>
      </c>
      <c r="BU2197" s="175" t="str">
        <f t="shared" si="2883"/>
        <v>BU$19</v>
      </c>
      <c r="BV2197" s="175" t="str">
        <f t="shared" si="2883"/>
        <v>BV$19</v>
      </c>
      <c r="BW2197" s="175" t="str">
        <f t="shared" si="2883"/>
        <v>BW$19</v>
      </c>
      <c r="BX2197" s="175" t="str">
        <f t="shared" si="2883"/>
        <v>BX$19</v>
      </c>
      <c r="BY2197" s="175" t="str">
        <f t="shared" si="2883"/>
        <v>BY$19</v>
      </c>
      <c r="BZ2197" s="175" t="str">
        <f t="shared" si="2883"/>
        <v>BZ$19</v>
      </c>
      <c r="CA2197" s="175" t="str">
        <f t="shared" si="2883"/>
        <v>CA$19</v>
      </c>
      <c r="CB2197" s="175" t="str">
        <f t="shared" si="2883"/>
        <v>CB$19</v>
      </c>
      <c r="CC2197" s="175" t="str">
        <f t="shared" si="2883"/>
        <v>CC$19</v>
      </c>
      <c r="CD2197" s="175" t="str">
        <f t="shared" si="2883"/>
        <v>CD$19</v>
      </c>
      <c r="CE2197" s="175" t="str">
        <f t="shared" ref="CE2197:CK2197" si="2884">CE2185</f>
        <v>CE$19</v>
      </c>
      <c r="CF2197" s="175" t="str">
        <f t="shared" si="2884"/>
        <v>CF$19</v>
      </c>
      <c r="CG2197" s="175" t="str">
        <f t="shared" si="2884"/>
        <v>CG$19</v>
      </c>
      <c r="CH2197" s="175" t="str">
        <f t="shared" si="2884"/>
        <v>CH$19</v>
      </c>
      <c r="CI2197" s="175" t="str">
        <f t="shared" si="2884"/>
        <v>CI$19</v>
      </c>
      <c r="CJ2197" s="175" t="str">
        <f t="shared" si="2884"/>
        <v>CJ$19</v>
      </c>
      <c r="CK2197" s="175" t="str">
        <f t="shared" si="2884"/>
        <v>CK$19</v>
      </c>
    </row>
    <row r="2198" spans="2:89" x14ac:dyDescent="0.35">
      <c r="B2198" s="132"/>
      <c r="E2198" s="8"/>
      <c r="H2198" s="12"/>
      <c r="I2198" s="60"/>
      <c r="J2198" s="60"/>
      <c r="K2198" s="15"/>
      <c r="L2198" s="15"/>
      <c r="M2198" s="15"/>
      <c r="N2198" s="15"/>
      <c r="O2198" s="15"/>
      <c r="P2198" s="15"/>
      <c r="R2198" s="15"/>
      <c r="S2198" s="175"/>
      <c r="T2198" s="175"/>
      <c r="U2198" s="175"/>
      <c r="V2198" s="175"/>
      <c r="W2198" s="175"/>
      <c r="X2198" s="175"/>
      <c r="Y2198" s="175"/>
      <c r="Z2198" s="175"/>
      <c r="AA2198" s="175"/>
      <c r="AB2198" s="175"/>
      <c r="AC2198" s="175"/>
      <c r="AD2198" s="175"/>
      <c r="AE2198" s="175"/>
      <c r="AF2198" s="175"/>
      <c r="AG2198" s="175"/>
      <c r="AH2198" s="175"/>
      <c r="AI2198" s="175"/>
      <c r="AJ2198" s="175"/>
      <c r="AK2198" s="175"/>
      <c r="AL2198" s="175"/>
      <c r="AM2198" s="175"/>
      <c r="AN2198" s="175"/>
      <c r="AO2198" s="175"/>
      <c r="AP2198" s="175"/>
      <c r="AQ2198" s="175"/>
      <c r="AR2198" s="175"/>
      <c r="AS2198" s="175"/>
      <c r="AT2198" s="175"/>
      <c r="AU2198" s="175"/>
      <c r="AV2198" s="175"/>
      <c r="AW2198" s="175"/>
      <c r="AX2198" s="175"/>
      <c r="AY2198" s="175"/>
      <c r="AZ2198" s="175"/>
      <c r="BA2198" s="175"/>
      <c r="BB2198" s="175"/>
      <c r="BC2198" s="175"/>
      <c r="BD2198" s="175"/>
      <c r="BE2198" s="175"/>
      <c r="BF2198" s="175"/>
      <c r="BG2198" s="175"/>
      <c r="BH2198" s="175"/>
      <c r="BI2198" s="175"/>
      <c r="BJ2198" s="175"/>
      <c r="BK2198" s="175"/>
      <c r="BL2198" s="175"/>
      <c r="BM2198" s="175"/>
      <c r="BN2198" s="175"/>
      <c r="BO2198" s="175"/>
      <c r="BP2198" s="175"/>
      <c r="BQ2198" s="175"/>
      <c r="BR2198" s="175"/>
      <c r="BS2198" s="175"/>
      <c r="BT2198" s="175"/>
      <c r="BU2198" s="175"/>
      <c r="BV2198" s="175"/>
      <c r="BW2198" s="175"/>
      <c r="BX2198" s="175"/>
      <c r="BY2198" s="175"/>
      <c r="BZ2198" s="175"/>
      <c r="CA2198" s="175"/>
      <c r="CB2198" s="175"/>
      <c r="CC2198" s="175"/>
      <c r="CD2198" s="175"/>
      <c r="CE2198" s="175"/>
      <c r="CF2198" s="175"/>
      <c r="CG2198" s="175"/>
      <c r="CH2198" s="175"/>
      <c r="CI2198" s="175"/>
      <c r="CJ2198" s="175"/>
      <c r="CK2198" s="175"/>
    </row>
    <row r="2199" spans="2:89" x14ac:dyDescent="0.35">
      <c r="B2199" s="171" t="s">
        <v>490</v>
      </c>
      <c r="E2199" s="8"/>
      <c r="H2199" s="170"/>
      <c r="I2199" s="172"/>
      <c r="J2199" s="172"/>
      <c r="K2199" s="193"/>
      <c r="L2199" s="193"/>
      <c r="M2199" s="193"/>
      <c r="N2199" s="193"/>
      <c r="O2199" s="193"/>
      <c r="P2199" s="193"/>
      <c r="R2199" s="194"/>
      <c r="S2199" s="170"/>
      <c r="T2199" s="170"/>
      <c r="U2199" s="170"/>
      <c r="V2199" s="170"/>
      <c r="W2199" s="170"/>
      <c r="X2199" s="170"/>
      <c r="Y2199" s="170"/>
      <c r="Z2199" s="170"/>
      <c r="AA2199" s="170"/>
      <c r="AB2199" s="170"/>
      <c r="AC2199" s="170"/>
      <c r="AD2199" s="170"/>
      <c r="AE2199" s="170"/>
      <c r="AF2199" s="170"/>
      <c r="AG2199" s="170"/>
      <c r="AH2199" s="170"/>
      <c r="AI2199" s="170"/>
      <c r="AJ2199" s="170"/>
      <c r="AK2199" s="170"/>
      <c r="AL2199" s="170"/>
      <c r="AM2199" s="170"/>
      <c r="AN2199" s="170"/>
      <c r="AO2199" s="170"/>
      <c r="AP2199" s="170"/>
      <c r="AQ2199" s="170"/>
      <c r="AR2199" s="170"/>
      <c r="AS2199" s="170"/>
      <c r="AT2199" s="170"/>
      <c r="AU2199" s="170"/>
      <c r="AV2199" s="170"/>
      <c r="AW2199" s="170"/>
      <c r="AX2199" s="170"/>
      <c r="AY2199" s="170"/>
      <c r="AZ2199" s="170"/>
      <c r="BA2199" s="170"/>
      <c r="BB2199" s="170"/>
      <c r="BC2199" s="170"/>
      <c r="BD2199" s="170"/>
      <c r="BE2199" s="170"/>
      <c r="BF2199" s="170"/>
      <c r="BG2199" s="170"/>
      <c r="BH2199" s="170"/>
      <c r="BI2199" s="170"/>
      <c r="BJ2199" s="170"/>
      <c r="BK2199" s="170"/>
      <c r="BL2199" s="170"/>
      <c r="BM2199" s="170"/>
      <c r="BN2199" s="170"/>
      <c r="BO2199" s="170"/>
      <c r="BP2199" s="170"/>
      <c r="BQ2199" s="170"/>
      <c r="BR2199" s="170"/>
      <c r="BS2199" s="170"/>
      <c r="BT2199" s="170"/>
      <c r="BU2199" s="170"/>
      <c r="BV2199" s="170"/>
      <c r="BW2199" s="170"/>
      <c r="BX2199" s="170"/>
      <c r="BY2199" s="170"/>
      <c r="BZ2199" s="170"/>
      <c r="CA2199" s="170"/>
      <c r="CB2199" s="170"/>
      <c r="CC2199" s="170"/>
      <c r="CD2199" s="170"/>
      <c r="CE2199" s="170"/>
      <c r="CF2199" s="170"/>
      <c r="CG2199" s="170"/>
      <c r="CH2199" s="170"/>
      <c r="CI2199" s="170"/>
      <c r="CJ2199" s="170"/>
      <c r="CK2199" s="170"/>
    </row>
    <row r="2200" spans="2:89" x14ac:dyDescent="0.35">
      <c r="B2200" s="171" t="s">
        <v>492</v>
      </c>
      <c r="E2200" s="8"/>
      <c r="H2200" s="170"/>
      <c r="I2200" s="172"/>
      <c r="J2200" s="172"/>
      <c r="K2200" s="193"/>
      <c r="L2200" s="193"/>
      <c r="M2200" s="193"/>
      <c r="N2200" s="193"/>
      <c r="O2200" s="193"/>
      <c r="P2200" s="193"/>
      <c r="R2200" s="194"/>
      <c r="S2200" s="170"/>
      <c r="T2200" s="170"/>
      <c r="U2200" s="170"/>
      <c r="V2200" s="170"/>
      <c r="W2200" s="170"/>
      <c r="X2200" s="170"/>
      <c r="Y2200" s="170"/>
      <c r="Z2200" s="170"/>
      <c r="AA2200" s="170"/>
      <c r="AB2200" s="170"/>
      <c r="AC2200" s="170"/>
      <c r="AD2200" s="170"/>
      <c r="AE2200" s="170"/>
      <c r="AF2200" s="170"/>
      <c r="AG2200" s="170"/>
      <c r="AH2200" s="170"/>
      <c r="AI2200" s="170"/>
      <c r="AJ2200" s="170"/>
      <c r="AK2200" s="170"/>
      <c r="AL2200" s="170"/>
      <c r="AM2200" s="170"/>
      <c r="AN2200" s="170"/>
      <c r="AO2200" s="170"/>
      <c r="AP2200" s="170"/>
      <c r="AQ2200" s="170"/>
      <c r="AR2200" s="170"/>
      <c r="AS2200" s="170"/>
      <c r="AT2200" s="170"/>
      <c r="AU2200" s="170"/>
      <c r="AV2200" s="170"/>
      <c r="AW2200" s="170"/>
      <c r="AX2200" s="170"/>
      <c r="AY2200" s="170"/>
      <c r="AZ2200" s="170"/>
      <c r="BA2200" s="170"/>
      <c r="BB2200" s="170"/>
      <c r="BC2200" s="170"/>
      <c r="BD2200" s="170"/>
      <c r="BE2200" s="170"/>
      <c r="BF2200" s="170"/>
      <c r="BG2200" s="170"/>
      <c r="BH2200" s="170"/>
      <c r="BI2200" s="170"/>
      <c r="BJ2200" s="170"/>
      <c r="BK2200" s="170"/>
      <c r="BL2200" s="170"/>
      <c r="BM2200" s="170"/>
      <c r="BN2200" s="170"/>
      <c r="BO2200" s="170"/>
      <c r="BP2200" s="170"/>
      <c r="BQ2200" s="170"/>
      <c r="BR2200" s="170"/>
      <c r="BS2200" s="170"/>
      <c r="BT2200" s="170"/>
      <c r="BU2200" s="170"/>
      <c r="BV2200" s="170"/>
      <c r="BW2200" s="170"/>
      <c r="BX2200" s="170"/>
      <c r="BY2200" s="170"/>
      <c r="BZ2200" s="170"/>
      <c r="CA2200" s="170"/>
      <c r="CB2200" s="170"/>
      <c r="CC2200" s="170"/>
      <c r="CD2200" s="170"/>
      <c r="CE2200" s="170"/>
      <c r="CF2200" s="170"/>
      <c r="CG2200" s="170"/>
      <c r="CH2200" s="170"/>
      <c r="CI2200" s="170"/>
      <c r="CJ2200" s="170"/>
      <c r="CK2200" s="170"/>
    </row>
    <row r="2201" spans="2:89" x14ac:dyDescent="0.35">
      <c r="B2201" s="171" t="s">
        <v>461</v>
      </c>
      <c r="E2201" s="8"/>
      <c r="H2201" s="170"/>
      <c r="I2201" s="172"/>
      <c r="J2201" s="172"/>
      <c r="K2201" s="193"/>
      <c r="L2201" s="193"/>
      <c r="M2201" s="193"/>
      <c r="N2201" s="193"/>
      <c r="O2201" s="193"/>
      <c r="P2201" s="193"/>
      <c r="R2201" s="194"/>
      <c r="S2201" s="195" t="str">
        <f t="shared" ref="S2201:AX2201" si="2885">S$20</f>
        <v>S$16</v>
      </c>
      <c r="T2201" s="195" t="str">
        <f t="shared" si="2885"/>
        <v>T$16</v>
      </c>
      <c r="U2201" s="195" t="str">
        <f t="shared" si="2885"/>
        <v>U$16</v>
      </c>
      <c r="V2201" s="195" t="str">
        <f t="shared" si="2885"/>
        <v>V$16</v>
      </c>
      <c r="W2201" s="195" t="str">
        <f t="shared" si="2885"/>
        <v>W$16</v>
      </c>
      <c r="X2201" s="195" t="str">
        <f t="shared" si="2885"/>
        <v>X$16</v>
      </c>
      <c r="Y2201" s="195" t="str">
        <f t="shared" si="2885"/>
        <v>Y$16</v>
      </c>
      <c r="Z2201" s="195" t="str">
        <f t="shared" si="2885"/>
        <v>Z$16</v>
      </c>
      <c r="AA2201" s="195" t="str">
        <f t="shared" si="2885"/>
        <v>AA$16</v>
      </c>
      <c r="AB2201" s="195" t="str">
        <f t="shared" si="2885"/>
        <v>AB$16</v>
      </c>
      <c r="AC2201" s="195" t="str">
        <f t="shared" si="2885"/>
        <v>AC$16</v>
      </c>
      <c r="AD2201" s="195" t="str">
        <f t="shared" si="2885"/>
        <v>AD$16</v>
      </c>
      <c r="AE2201" s="195" t="str">
        <f t="shared" si="2885"/>
        <v>AE$16</v>
      </c>
      <c r="AF2201" s="195" t="str">
        <f t="shared" si="2885"/>
        <v>AF$16</v>
      </c>
      <c r="AG2201" s="195" t="str">
        <f t="shared" si="2885"/>
        <v>AG$16</v>
      </c>
      <c r="AH2201" s="195" t="str">
        <f t="shared" si="2885"/>
        <v>AH$16</v>
      </c>
      <c r="AI2201" s="195" t="str">
        <f t="shared" si="2885"/>
        <v>AI$16</v>
      </c>
      <c r="AJ2201" s="195" t="str">
        <f t="shared" si="2885"/>
        <v>AJ$16</v>
      </c>
      <c r="AK2201" s="195" t="str">
        <f t="shared" si="2885"/>
        <v>AK$16</v>
      </c>
      <c r="AL2201" s="195" t="str">
        <f t="shared" si="2885"/>
        <v>AL$16</v>
      </c>
      <c r="AM2201" s="195" t="str">
        <f t="shared" si="2885"/>
        <v>AM$16</v>
      </c>
      <c r="AN2201" s="195" t="str">
        <f t="shared" si="2885"/>
        <v>AN$16</v>
      </c>
      <c r="AO2201" s="195" t="str">
        <f t="shared" si="2885"/>
        <v>AO$16</v>
      </c>
      <c r="AP2201" s="195" t="str">
        <f t="shared" si="2885"/>
        <v>AP$16</v>
      </c>
      <c r="AQ2201" s="195" t="str">
        <f t="shared" si="2885"/>
        <v>AQ$16</v>
      </c>
      <c r="AR2201" s="195" t="str">
        <f t="shared" si="2885"/>
        <v>AR$16</v>
      </c>
      <c r="AS2201" s="195" t="str">
        <f t="shared" si="2885"/>
        <v>AS$16</v>
      </c>
      <c r="AT2201" s="195" t="str">
        <f t="shared" si="2885"/>
        <v>AT$16</v>
      </c>
      <c r="AU2201" s="195" t="str">
        <f t="shared" si="2885"/>
        <v>AU$16</v>
      </c>
      <c r="AV2201" s="195" t="str">
        <f t="shared" si="2885"/>
        <v>AV$16</v>
      </c>
      <c r="AW2201" s="195" t="str">
        <f t="shared" si="2885"/>
        <v>AW$16</v>
      </c>
      <c r="AX2201" s="195" t="str">
        <f t="shared" si="2885"/>
        <v>AX$16</v>
      </c>
      <c r="AY2201" s="195" t="str">
        <f t="shared" ref="AY2201:CD2201" si="2886">AY$20</f>
        <v>AY$16</v>
      </c>
      <c r="AZ2201" s="195" t="str">
        <f t="shared" si="2886"/>
        <v>AZ$16</v>
      </c>
      <c r="BA2201" s="195" t="str">
        <f t="shared" si="2886"/>
        <v>BA$16</v>
      </c>
      <c r="BB2201" s="195" t="str">
        <f t="shared" si="2886"/>
        <v>BB$16</v>
      </c>
      <c r="BC2201" s="195" t="str">
        <f t="shared" si="2886"/>
        <v>BC$16</v>
      </c>
      <c r="BD2201" s="195" t="str">
        <f t="shared" si="2886"/>
        <v>BD$16</v>
      </c>
      <c r="BE2201" s="195" t="str">
        <f t="shared" si="2886"/>
        <v>BE$16</v>
      </c>
      <c r="BF2201" s="195" t="str">
        <f t="shared" si="2886"/>
        <v>BF$16</v>
      </c>
      <c r="BG2201" s="195" t="str">
        <f t="shared" si="2886"/>
        <v>BG$16</v>
      </c>
      <c r="BH2201" s="195" t="str">
        <f t="shared" si="2886"/>
        <v>BH$16</v>
      </c>
      <c r="BI2201" s="195" t="str">
        <f t="shared" si="2886"/>
        <v>BI$16</v>
      </c>
      <c r="BJ2201" s="195" t="str">
        <f t="shared" si="2886"/>
        <v>BJ$16</v>
      </c>
      <c r="BK2201" s="195" t="str">
        <f t="shared" si="2886"/>
        <v>BK$16</v>
      </c>
      <c r="BL2201" s="195" t="str">
        <f t="shared" si="2886"/>
        <v>BL$16</v>
      </c>
      <c r="BM2201" s="195" t="str">
        <f t="shared" si="2886"/>
        <v>BM$16</v>
      </c>
      <c r="BN2201" s="195" t="str">
        <f t="shared" si="2886"/>
        <v>BN$16</v>
      </c>
      <c r="BO2201" s="195" t="str">
        <f t="shared" si="2886"/>
        <v>BO$16</v>
      </c>
      <c r="BP2201" s="195" t="str">
        <f t="shared" si="2886"/>
        <v>BP$16</v>
      </c>
      <c r="BQ2201" s="195" t="str">
        <f t="shared" si="2886"/>
        <v>BQ$16</v>
      </c>
      <c r="BR2201" s="195" t="str">
        <f t="shared" si="2886"/>
        <v>BR$16</v>
      </c>
      <c r="BS2201" s="195" t="str">
        <f t="shared" si="2886"/>
        <v>BS$16</v>
      </c>
      <c r="BT2201" s="195" t="str">
        <f t="shared" si="2886"/>
        <v>BT$16</v>
      </c>
      <c r="BU2201" s="195" t="str">
        <f t="shared" si="2886"/>
        <v>BU$16</v>
      </c>
      <c r="BV2201" s="195" t="str">
        <f t="shared" si="2886"/>
        <v>BV$16</v>
      </c>
      <c r="BW2201" s="195" t="str">
        <f t="shared" si="2886"/>
        <v>BW$16</v>
      </c>
      <c r="BX2201" s="195" t="str">
        <f t="shared" si="2886"/>
        <v>BX$16</v>
      </c>
      <c r="BY2201" s="195" t="str">
        <f t="shared" si="2886"/>
        <v>BY$16</v>
      </c>
      <c r="BZ2201" s="195" t="str">
        <f t="shared" si="2886"/>
        <v>BZ$16</v>
      </c>
      <c r="CA2201" s="195" t="str">
        <f t="shared" si="2886"/>
        <v>CA$16</v>
      </c>
      <c r="CB2201" s="195" t="str">
        <f t="shared" si="2886"/>
        <v>CB$16</v>
      </c>
      <c r="CC2201" s="195" t="str">
        <f t="shared" si="2886"/>
        <v>CC$16</v>
      </c>
      <c r="CD2201" s="195" t="str">
        <f t="shared" si="2886"/>
        <v>CD$16</v>
      </c>
      <c r="CE2201" s="195" t="str">
        <f t="shared" ref="CE2201:CK2201" si="2887">CE$20</f>
        <v>CE$16</v>
      </c>
      <c r="CF2201" s="195" t="str">
        <f t="shared" si="2887"/>
        <v>CF$16</v>
      </c>
      <c r="CG2201" s="195" t="str">
        <f t="shared" si="2887"/>
        <v>CG$16</v>
      </c>
      <c r="CH2201" s="195" t="str">
        <f t="shared" si="2887"/>
        <v>CH$16</v>
      </c>
      <c r="CI2201" s="195" t="str">
        <f t="shared" si="2887"/>
        <v>CI$16</v>
      </c>
      <c r="CJ2201" s="195" t="str">
        <f t="shared" si="2887"/>
        <v>CJ$16</v>
      </c>
      <c r="CK2201" s="195" t="str">
        <f t="shared" si="2887"/>
        <v>CK$16</v>
      </c>
    </row>
    <row r="2202" spans="2:89" x14ac:dyDescent="0.35">
      <c r="B2202" s="171" t="s">
        <v>462</v>
      </c>
      <c r="E2202" s="8"/>
      <c r="H2202" s="196"/>
      <c r="I2202" s="197"/>
      <c r="J2202" s="197"/>
      <c r="K2202" s="198"/>
      <c r="L2202" s="198"/>
      <c r="M2202" s="198"/>
      <c r="N2202" s="198"/>
      <c r="O2202" s="198"/>
      <c r="P2202" s="198"/>
      <c r="R2202" s="198"/>
      <c r="S2202" s="195" t="str">
        <f t="shared" ref="S2202:AX2202" si="2888">S$21</f>
        <v>S$17</v>
      </c>
      <c r="T2202" s="195" t="str">
        <f t="shared" si="2888"/>
        <v>T$17</v>
      </c>
      <c r="U2202" s="195" t="str">
        <f t="shared" si="2888"/>
        <v>U$17</v>
      </c>
      <c r="V2202" s="195" t="str">
        <f t="shared" si="2888"/>
        <v>V$17</v>
      </c>
      <c r="W2202" s="195" t="str">
        <f t="shared" si="2888"/>
        <v>W$17</v>
      </c>
      <c r="X2202" s="195" t="str">
        <f t="shared" si="2888"/>
        <v>X$17</v>
      </c>
      <c r="Y2202" s="195" t="str">
        <f t="shared" si="2888"/>
        <v>Y$17</v>
      </c>
      <c r="Z2202" s="195" t="str">
        <f t="shared" si="2888"/>
        <v>Z$17</v>
      </c>
      <c r="AA2202" s="195" t="str">
        <f t="shared" si="2888"/>
        <v>AA$17</v>
      </c>
      <c r="AB2202" s="195" t="str">
        <f t="shared" si="2888"/>
        <v>AB$17</v>
      </c>
      <c r="AC2202" s="195" t="str">
        <f t="shared" si="2888"/>
        <v>AC$17</v>
      </c>
      <c r="AD2202" s="195" t="str">
        <f t="shared" si="2888"/>
        <v>AD$17</v>
      </c>
      <c r="AE2202" s="195" t="str">
        <f t="shared" si="2888"/>
        <v>AE$17</v>
      </c>
      <c r="AF2202" s="195" t="str">
        <f t="shared" si="2888"/>
        <v>AF$17</v>
      </c>
      <c r="AG2202" s="195" t="str">
        <f t="shared" si="2888"/>
        <v>AG$17</v>
      </c>
      <c r="AH2202" s="195" t="str">
        <f t="shared" si="2888"/>
        <v>AH$17</v>
      </c>
      <c r="AI2202" s="195" t="str">
        <f t="shared" si="2888"/>
        <v>AI$17</v>
      </c>
      <c r="AJ2202" s="195" t="str">
        <f t="shared" si="2888"/>
        <v>AJ$17</v>
      </c>
      <c r="AK2202" s="195" t="str">
        <f t="shared" si="2888"/>
        <v>AK$17</v>
      </c>
      <c r="AL2202" s="195" t="str">
        <f t="shared" si="2888"/>
        <v>AL$17</v>
      </c>
      <c r="AM2202" s="195" t="str">
        <f t="shared" si="2888"/>
        <v>AM$17</v>
      </c>
      <c r="AN2202" s="195" t="str">
        <f t="shared" si="2888"/>
        <v>AN$17</v>
      </c>
      <c r="AO2202" s="195" t="str">
        <f t="shared" si="2888"/>
        <v>AO$17</v>
      </c>
      <c r="AP2202" s="195" t="str">
        <f t="shared" si="2888"/>
        <v>AP$17</v>
      </c>
      <c r="AQ2202" s="195" t="str">
        <f t="shared" si="2888"/>
        <v>AQ$17</v>
      </c>
      <c r="AR2202" s="195" t="str">
        <f t="shared" si="2888"/>
        <v>AR$17</v>
      </c>
      <c r="AS2202" s="195" t="str">
        <f t="shared" si="2888"/>
        <v>AS$17</v>
      </c>
      <c r="AT2202" s="195" t="str">
        <f t="shared" si="2888"/>
        <v>AT$17</v>
      </c>
      <c r="AU2202" s="195" t="str">
        <f t="shared" si="2888"/>
        <v>AU$17</v>
      </c>
      <c r="AV2202" s="195" t="str">
        <f t="shared" si="2888"/>
        <v>AV$17</v>
      </c>
      <c r="AW2202" s="195" t="str">
        <f t="shared" si="2888"/>
        <v>AW$17</v>
      </c>
      <c r="AX2202" s="195" t="str">
        <f t="shared" si="2888"/>
        <v>AX$17</v>
      </c>
      <c r="AY2202" s="195" t="str">
        <f t="shared" ref="AY2202:CD2202" si="2889">AY$21</f>
        <v>AY$17</v>
      </c>
      <c r="AZ2202" s="195" t="str">
        <f t="shared" si="2889"/>
        <v>AZ$17</v>
      </c>
      <c r="BA2202" s="195" t="str">
        <f t="shared" si="2889"/>
        <v>BA$17</v>
      </c>
      <c r="BB2202" s="195" t="str">
        <f t="shared" si="2889"/>
        <v>BB$17</v>
      </c>
      <c r="BC2202" s="195" t="str">
        <f t="shared" si="2889"/>
        <v>BC$17</v>
      </c>
      <c r="BD2202" s="195" t="str">
        <f t="shared" si="2889"/>
        <v>BD$17</v>
      </c>
      <c r="BE2202" s="195" t="str">
        <f t="shared" si="2889"/>
        <v>BE$17</v>
      </c>
      <c r="BF2202" s="195" t="str">
        <f t="shared" si="2889"/>
        <v>BF$17</v>
      </c>
      <c r="BG2202" s="195" t="str">
        <f t="shared" si="2889"/>
        <v>BG$17</v>
      </c>
      <c r="BH2202" s="195" t="str">
        <f t="shared" si="2889"/>
        <v>BH$17</v>
      </c>
      <c r="BI2202" s="195" t="str">
        <f t="shared" si="2889"/>
        <v>BI$17</v>
      </c>
      <c r="BJ2202" s="195" t="str">
        <f t="shared" si="2889"/>
        <v>BJ$17</v>
      </c>
      <c r="BK2202" s="195" t="str">
        <f t="shared" si="2889"/>
        <v>BK$17</v>
      </c>
      <c r="BL2202" s="195" t="str">
        <f t="shared" si="2889"/>
        <v>BL$17</v>
      </c>
      <c r="BM2202" s="195" t="str">
        <f t="shared" si="2889"/>
        <v>BM$17</v>
      </c>
      <c r="BN2202" s="195" t="str">
        <f t="shared" si="2889"/>
        <v>BN$17</v>
      </c>
      <c r="BO2202" s="195" t="str">
        <f t="shared" si="2889"/>
        <v>BO$17</v>
      </c>
      <c r="BP2202" s="195" t="str">
        <f t="shared" si="2889"/>
        <v>BP$17</v>
      </c>
      <c r="BQ2202" s="195" t="str">
        <f t="shared" si="2889"/>
        <v>BQ$17</v>
      </c>
      <c r="BR2202" s="195" t="str">
        <f t="shared" si="2889"/>
        <v>BR$17</v>
      </c>
      <c r="BS2202" s="195" t="str">
        <f t="shared" si="2889"/>
        <v>BS$17</v>
      </c>
      <c r="BT2202" s="195" t="str">
        <f t="shared" si="2889"/>
        <v>BT$17</v>
      </c>
      <c r="BU2202" s="195" t="str">
        <f t="shared" si="2889"/>
        <v>BU$17</v>
      </c>
      <c r="BV2202" s="195" t="str">
        <f t="shared" si="2889"/>
        <v>BV$17</v>
      </c>
      <c r="BW2202" s="195" t="str">
        <f t="shared" si="2889"/>
        <v>BW$17</v>
      </c>
      <c r="BX2202" s="195" t="str">
        <f t="shared" si="2889"/>
        <v>BX$17</v>
      </c>
      <c r="BY2202" s="195" t="str">
        <f t="shared" si="2889"/>
        <v>BY$17</v>
      </c>
      <c r="BZ2202" s="195" t="str">
        <f t="shared" si="2889"/>
        <v>BZ$17</v>
      </c>
      <c r="CA2202" s="195" t="str">
        <f t="shared" si="2889"/>
        <v>CA$17</v>
      </c>
      <c r="CB2202" s="195" t="str">
        <f t="shared" si="2889"/>
        <v>CB$17</v>
      </c>
      <c r="CC2202" s="195" t="str">
        <f t="shared" si="2889"/>
        <v>CC$17</v>
      </c>
      <c r="CD2202" s="195" t="str">
        <f t="shared" si="2889"/>
        <v>CD$17</v>
      </c>
      <c r="CE2202" s="195" t="str">
        <f t="shared" ref="CE2202:CK2202" si="2890">CE$21</f>
        <v>CE$17</v>
      </c>
      <c r="CF2202" s="195" t="str">
        <f t="shared" si="2890"/>
        <v>CF$17</v>
      </c>
      <c r="CG2202" s="195" t="str">
        <f t="shared" si="2890"/>
        <v>CG$17</v>
      </c>
      <c r="CH2202" s="195" t="str">
        <f t="shared" si="2890"/>
        <v>CH$17</v>
      </c>
      <c r="CI2202" s="195" t="str">
        <f t="shared" si="2890"/>
        <v>CI$17</v>
      </c>
      <c r="CJ2202" s="195" t="str">
        <f t="shared" si="2890"/>
        <v>CJ$17</v>
      </c>
      <c r="CK2202" s="195" t="str">
        <f t="shared" si="2890"/>
        <v>CK$17</v>
      </c>
    </row>
    <row r="2203" spans="2:89" x14ac:dyDescent="0.35">
      <c r="B2203" s="171" t="s">
        <v>491</v>
      </c>
      <c r="E2203" s="8"/>
      <c r="H2203" s="196"/>
      <c r="I2203" s="197"/>
      <c r="J2203" s="197"/>
      <c r="K2203" s="198"/>
      <c r="L2203" s="198"/>
      <c r="M2203" s="198"/>
      <c r="N2203" s="198"/>
      <c r="O2203" s="198"/>
      <c r="P2203" s="198"/>
      <c r="R2203" s="198"/>
      <c r="S2203" s="186"/>
      <c r="T2203" s="186"/>
      <c r="U2203" s="186"/>
      <c r="V2203" s="186"/>
      <c r="W2203" s="186"/>
      <c r="X2203" s="186"/>
      <c r="Y2203" s="186"/>
      <c r="Z2203" s="186"/>
      <c r="AA2203" s="186"/>
      <c r="AB2203" s="186"/>
      <c r="AC2203" s="186"/>
      <c r="AD2203" s="186"/>
      <c r="AE2203" s="186"/>
      <c r="AF2203" s="186"/>
      <c r="AG2203" s="186"/>
      <c r="AH2203" s="186"/>
      <c r="AI2203" s="186"/>
      <c r="AJ2203" s="186"/>
      <c r="AK2203" s="186"/>
      <c r="AL2203" s="186"/>
      <c r="AM2203" s="186"/>
      <c r="AN2203" s="186"/>
      <c r="AO2203" s="186"/>
      <c r="AP2203" s="186"/>
      <c r="AQ2203" s="186"/>
      <c r="AR2203" s="186"/>
      <c r="AS2203" s="186"/>
      <c r="AT2203" s="186"/>
      <c r="AU2203" s="186"/>
      <c r="AV2203" s="186"/>
      <c r="AW2203" s="186"/>
      <c r="AX2203" s="186"/>
      <c r="AY2203" s="186"/>
      <c r="AZ2203" s="186"/>
      <c r="BA2203" s="186"/>
      <c r="BB2203" s="186"/>
      <c r="BC2203" s="186"/>
      <c r="BD2203" s="186"/>
      <c r="BE2203" s="186"/>
      <c r="BF2203" s="186"/>
      <c r="BG2203" s="186"/>
      <c r="BH2203" s="186"/>
      <c r="BI2203" s="186"/>
      <c r="BJ2203" s="186"/>
      <c r="BK2203" s="186"/>
      <c r="BL2203" s="186"/>
      <c r="BM2203" s="186"/>
      <c r="BN2203" s="186"/>
      <c r="BO2203" s="186"/>
      <c r="BP2203" s="186"/>
      <c r="BQ2203" s="186"/>
      <c r="BR2203" s="186"/>
      <c r="BS2203" s="186"/>
      <c r="BT2203" s="186"/>
      <c r="BU2203" s="186"/>
      <c r="BV2203" s="186"/>
      <c r="BW2203" s="186"/>
      <c r="BX2203" s="186"/>
      <c r="BY2203" s="186"/>
      <c r="BZ2203" s="186"/>
      <c r="CA2203" s="186"/>
      <c r="CB2203" s="186"/>
      <c r="CC2203" s="186"/>
      <c r="CD2203" s="186"/>
      <c r="CE2203" s="186"/>
      <c r="CF2203" s="186"/>
      <c r="CG2203" s="186"/>
      <c r="CH2203" s="186"/>
      <c r="CI2203" s="186"/>
      <c r="CJ2203" s="186"/>
      <c r="CK2203" s="186"/>
    </row>
    <row r="2204" spans="2:89" x14ac:dyDescent="0.35">
      <c r="B2204" s="171" t="s">
        <v>505</v>
      </c>
      <c r="E2204" s="8"/>
      <c r="H2204" s="196"/>
      <c r="I2204" s="197"/>
      <c r="J2204" s="197"/>
      <c r="K2204" s="198"/>
      <c r="L2204" s="198"/>
      <c r="M2204" s="198"/>
      <c r="N2204" s="198"/>
      <c r="O2204" s="198"/>
      <c r="P2204" s="198"/>
      <c r="R2204" s="198"/>
      <c r="S2204" s="186"/>
      <c r="T2204" s="186"/>
      <c r="U2204" s="186"/>
      <c r="V2204" s="186"/>
      <c r="W2204" s="186"/>
      <c r="X2204" s="186"/>
      <c r="Y2204" s="186"/>
      <c r="Z2204" s="186"/>
      <c r="AA2204" s="186"/>
      <c r="AB2204" s="186"/>
      <c r="AC2204" s="186"/>
      <c r="AD2204" s="186"/>
      <c r="AE2204" s="186"/>
      <c r="AF2204" s="186"/>
      <c r="AG2204" s="186"/>
      <c r="AH2204" s="186"/>
      <c r="AI2204" s="186"/>
      <c r="AJ2204" s="186"/>
      <c r="AK2204" s="186"/>
      <c r="AL2204" s="186"/>
      <c r="AM2204" s="186"/>
      <c r="AN2204" s="186"/>
      <c r="AO2204" s="186"/>
      <c r="AP2204" s="186"/>
      <c r="AQ2204" s="186"/>
      <c r="AR2204" s="186"/>
      <c r="AS2204" s="186"/>
      <c r="AT2204" s="186"/>
      <c r="AU2204" s="186"/>
      <c r="AV2204" s="186"/>
      <c r="AW2204" s="186"/>
      <c r="AX2204" s="186"/>
      <c r="AY2204" s="186"/>
      <c r="AZ2204" s="186"/>
      <c r="BA2204" s="186"/>
      <c r="BB2204" s="186"/>
      <c r="BC2204" s="186"/>
      <c r="BD2204" s="186"/>
      <c r="BE2204" s="186"/>
      <c r="BF2204" s="186"/>
      <c r="BG2204" s="186"/>
      <c r="BH2204" s="186"/>
      <c r="BI2204" s="186"/>
      <c r="BJ2204" s="186"/>
      <c r="BK2204" s="186"/>
      <c r="BL2204" s="186"/>
      <c r="BM2204" s="186"/>
      <c r="BN2204" s="186"/>
      <c r="BO2204" s="186"/>
      <c r="BP2204" s="186"/>
      <c r="BQ2204" s="186"/>
      <c r="BR2204" s="186"/>
      <c r="BS2204" s="186"/>
      <c r="BT2204" s="186"/>
      <c r="BU2204" s="186"/>
      <c r="BV2204" s="186"/>
      <c r="BW2204" s="186"/>
      <c r="BX2204" s="186"/>
      <c r="BY2204" s="186"/>
      <c r="BZ2204" s="186"/>
      <c r="CA2204" s="186"/>
      <c r="CB2204" s="186"/>
      <c r="CC2204" s="186"/>
      <c r="CD2204" s="186"/>
      <c r="CE2204" s="186"/>
      <c r="CF2204" s="186"/>
      <c r="CG2204" s="186"/>
      <c r="CH2204" s="186"/>
      <c r="CI2204" s="186"/>
      <c r="CJ2204" s="186"/>
      <c r="CK2204" s="186"/>
    </row>
    <row r="2205" spans="2:89" x14ac:dyDescent="0.35">
      <c r="B2205" s="171" t="s">
        <v>463</v>
      </c>
      <c r="E2205" s="8"/>
      <c r="H2205" s="196"/>
      <c r="I2205" s="197"/>
      <c r="J2205" s="197"/>
      <c r="K2205" s="198"/>
      <c r="L2205" s="198"/>
      <c r="M2205" s="198"/>
      <c r="N2205" s="198"/>
      <c r="O2205" s="198"/>
      <c r="P2205" s="198"/>
      <c r="R2205" s="198"/>
      <c r="S2205" s="186" t="str">
        <f t="shared" ref="S2205:AX2205" si="2891">S$22</f>
        <v>S$18</v>
      </c>
      <c r="T2205" s="186" t="str">
        <f t="shared" si="2891"/>
        <v>T$18</v>
      </c>
      <c r="U2205" s="186" t="str">
        <f t="shared" si="2891"/>
        <v>U$18</v>
      </c>
      <c r="V2205" s="186" t="str">
        <f t="shared" si="2891"/>
        <v>V$18</v>
      </c>
      <c r="W2205" s="186" t="str">
        <f t="shared" si="2891"/>
        <v>W$18</v>
      </c>
      <c r="X2205" s="186" t="str">
        <f t="shared" si="2891"/>
        <v>X$18</v>
      </c>
      <c r="Y2205" s="186" t="str">
        <f t="shared" si="2891"/>
        <v>Y$18</v>
      </c>
      <c r="Z2205" s="186" t="str">
        <f t="shared" si="2891"/>
        <v>Z$18</v>
      </c>
      <c r="AA2205" s="186" t="str">
        <f t="shared" si="2891"/>
        <v>AA$18</v>
      </c>
      <c r="AB2205" s="186" t="str">
        <f t="shared" si="2891"/>
        <v>AB$18</v>
      </c>
      <c r="AC2205" s="186" t="str">
        <f t="shared" si="2891"/>
        <v>AC$18</v>
      </c>
      <c r="AD2205" s="186" t="str">
        <f t="shared" si="2891"/>
        <v>AD$18</v>
      </c>
      <c r="AE2205" s="186" t="str">
        <f t="shared" si="2891"/>
        <v>AE$18</v>
      </c>
      <c r="AF2205" s="186" t="str">
        <f t="shared" si="2891"/>
        <v>AF$18</v>
      </c>
      <c r="AG2205" s="186" t="str">
        <f t="shared" si="2891"/>
        <v>AG$18</v>
      </c>
      <c r="AH2205" s="186" t="str">
        <f t="shared" si="2891"/>
        <v>AH$18</v>
      </c>
      <c r="AI2205" s="186" t="str">
        <f t="shared" si="2891"/>
        <v>AI$18</v>
      </c>
      <c r="AJ2205" s="186" t="str">
        <f t="shared" si="2891"/>
        <v>AJ$18</v>
      </c>
      <c r="AK2205" s="186" t="str">
        <f t="shared" si="2891"/>
        <v>AK$18</v>
      </c>
      <c r="AL2205" s="186" t="str">
        <f t="shared" si="2891"/>
        <v>AL$18</v>
      </c>
      <c r="AM2205" s="186" t="str">
        <f t="shared" si="2891"/>
        <v>AM$18</v>
      </c>
      <c r="AN2205" s="186" t="str">
        <f t="shared" si="2891"/>
        <v>AN$18</v>
      </c>
      <c r="AO2205" s="186" t="str">
        <f t="shared" si="2891"/>
        <v>AO$18</v>
      </c>
      <c r="AP2205" s="186" t="str">
        <f t="shared" si="2891"/>
        <v>AP$18</v>
      </c>
      <c r="AQ2205" s="186" t="str">
        <f t="shared" si="2891"/>
        <v>AQ$18</v>
      </c>
      <c r="AR2205" s="186" t="str">
        <f t="shared" si="2891"/>
        <v>AR$18</v>
      </c>
      <c r="AS2205" s="186" t="str">
        <f t="shared" si="2891"/>
        <v>AS$18</v>
      </c>
      <c r="AT2205" s="186" t="str">
        <f t="shared" si="2891"/>
        <v>AT$18</v>
      </c>
      <c r="AU2205" s="186" t="str">
        <f t="shared" si="2891"/>
        <v>AU$18</v>
      </c>
      <c r="AV2205" s="186" t="str">
        <f t="shared" si="2891"/>
        <v>AV$18</v>
      </c>
      <c r="AW2205" s="186" t="str">
        <f t="shared" si="2891"/>
        <v>AW$18</v>
      </c>
      <c r="AX2205" s="186" t="str">
        <f t="shared" si="2891"/>
        <v>AX$18</v>
      </c>
      <c r="AY2205" s="186" t="str">
        <f t="shared" ref="AY2205:CD2205" si="2892">AY$22</f>
        <v>AY$18</v>
      </c>
      <c r="AZ2205" s="186" t="str">
        <f t="shared" si="2892"/>
        <v>AZ$18</v>
      </c>
      <c r="BA2205" s="186" t="str">
        <f t="shared" si="2892"/>
        <v>BA$18</v>
      </c>
      <c r="BB2205" s="186" t="str">
        <f t="shared" si="2892"/>
        <v>BB$18</v>
      </c>
      <c r="BC2205" s="186" t="str">
        <f t="shared" si="2892"/>
        <v>BC$18</v>
      </c>
      <c r="BD2205" s="186" t="str">
        <f t="shared" si="2892"/>
        <v>BD$18</v>
      </c>
      <c r="BE2205" s="186" t="str">
        <f t="shared" si="2892"/>
        <v>BE$18</v>
      </c>
      <c r="BF2205" s="186" t="str">
        <f t="shared" si="2892"/>
        <v>BF$18</v>
      </c>
      <c r="BG2205" s="186" t="str">
        <f t="shared" si="2892"/>
        <v>BG$18</v>
      </c>
      <c r="BH2205" s="186" t="str">
        <f t="shared" si="2892"/>
        <v>BH$18</v>
      </c>
      <c r="BI2205" s="186" t="str">
        <f t="shared" si="2892"/>
        <v>BI$18</v>
      </c>
      <c r="BJ2205" s="186" t="str">
        <f t="shared" si="2892"/>
        <v>BJ$18</v>
      </c>
      <c r="BK2205" s="186" t="str">
        <f t="shared" si="2892"/>
        <v>BK$18</v>
      </c>
      <c r="BL2205" s="186" t="str">
        <f t="shared" si="2892"/>
        <v>BL$18</v>
      </c>
      <c r="BM2205" s="186" t="str">
        <f t="shared" si="2892"/>
        <v>BM$18</v>
      </c>
      <c r="BN2205" s="186" t="str">
        <f t="shared" si="2892"/>
        <v>BN$18</v>
      </c>
      <c r="BO2205" s="186" t="str">
        <f t="shared" si="2892"/>
        <v>BO$18</v>
      </c>
      <c r="BP2205" s="186" t="str">
        <f t="shared" si="2892"/>
        <v>BP$18</v>
      </c>
      <c r="BQ2205" s="186" t="str">
        <f t="shared" si="2892"/>
        <v>BQ$18</v>
      </c>
      <c r="BR2205" s="186" t="str">
        <f t="shared" si="2892"/>
        <v>BR$18</v>
      </c>
      <c r="BS2205" s="186" t="str">
        <f t="shared" si="2892"/>
        <v>BS$18</v>
      </c>
      <c r="BT2205" s="186" t="str">
        <f t="shared" si="2892"/>
        <v>BT$18</v>
      </c>
      <c r="BU2205" s="186" t="str">
        <f t="shared" si="2892"/>
        <v>BU$18</v>
      </c>
      <c r="BV2205" s="186" t="str">
        <f t="shared" si="2892"/>
        <v>BV$18</v>
      </c>
      <c r="BW2205" s="186" t="str">
        <f t="shared" si="2892"/>
        <v>BW$18</v>
      </c>
      <c r="BX2205" s="186" t="str">
        <f t="shared" si="2892"/>
        <v>BX$18</v>
      </c>
      <c r="BY2205" s="186" t="str">
        <f t="shared" si="2892"/>
        <v>BY$18</v>
      </c>
      <c r="BZ2205" s="186" t="str">
        <f t="shared" si="2892"/>
        <v>BZ$18</v>
      </c>
      <c r="CA2205" s="186" t="str">
        <f t="shared" si="2892"/>
        <v>CA$18</v>
      </c>
      <c r="CB2205" s="186" t="str">
        <f t="shared" si="2892"/>
        <v>CB$18</v>
      </c>
      <c r="CC2205" s="186" t="str">
        <f t="shared" si="2892"/>
        <v>CC$18</v>
      </c>
      <c r="CD2205" s="186" t="str">
        <f t="shared" si="2892"/>
        <v>CD$18</v>
      </c>
      <c r="CE2205" s="186" t="str">
        <f t="shared" ref="CE2205:CK2205" si="2893">CE$22</f>
        <v>CE$18</v>
      </c>
      <c r="CF2205" s="186" t="str">
        <f t="shared" si="2893"/>
        <v>CF$18</v>
      </c>
      <c r="CG2205" s="186" t="str">
        <f t="shared" si="2893"/>
        <v>CG$18</v>
      </c>
      <c r="CH2205" s="186" t="str">
        <f t="shared" si="2893"/>
        <v>CH$18</v>
      </c>
      <c r="CI2205" s="186" t="str">
        <f t="shared" si="2893"/>
        <v>CI$18</v>
      </c>
      <c r="CJ2205" s="186" t="str">
        <f t="shared" si="2893"/>
        <v>CJ$18</v>
      </c>
      <c r="CK2205" s="186" t="str">
        <f t="shared" si="2893"/>
        <v>CK$18</v>
      </c>
    </row>
    <row r="2206" spans="2:89" x14ac:dyDescent="0.35">
      <c r="B2206" s="171" t="s">
        <v>464</v>
      </c>
      <c r="E2206" s="8"/>
      <c r="H2206" s="196"/>
      <c r="I2206" s="197"/>
      <c r="J2206" s="197"/>
      <c r="K2206" s="198"/>
      <c r="L2206" s="198"/>
      <c r="M2206" s="198"/>
      <c r="N2206" s="198"/>
      <c r="O2206" s="198"/>
      <c r="P2206" s="198"/>
      <c r="R2206" s="198"/>
      <c r="S2206" s="186" t="str">
        <f t="shared" ref="S2206:AX2206" si="2894">S$23</f>
        <v>S$19</v>
      </c>
      <c r="T2206" s="186" t="str">
        <f t="shared" si="2894"/>
        <v>T$19</v>
      </c>
      <c r="U2206" s="186" t="str">
        <f t="shared" si="2894"/>
        <v>U$19</v>
      </c>
      <c r="V2206" s="186" t="str">
        <f t="shared" si="2894"/>
        <v>V$19</v>
      </c>
      <c r="W2206" s="186" t="str">
        <f t="shared" si="2894"/>
        <v>W$19</v>
      </c>
      <c r="X2206" s="186" t="str">
        <f t="shared" si="2894"/>
        <v>X$19</v>
      </c>
      <c r="Y2206" s="186" t="str">
        <f t="shared" si="2894"/>
        <v>Y$19</v>
      </c>
      <c r="Z2206" s="186" t="str">
        <f t="shared" si="2894"/>
        <v>Z$19</v>
      </c>
      <c r="AA2206" s="186" t="str">
        <f t="shared" si="2894"/>
        <v>AA$19</v>
      </c>
      <c r="AB2206" s="186" t="str">
        <f t="shared" si="2894"/>
        <v>AB$19</v>
      </c>
      <c r="AC2206" s="186" t="str">
        <f t="shared" si="2894"/>
        <v>AC$19</v>
      </c>
      <c r="AD2206" s="186" t="str">
        <f t="shared" si="2894"/>
        <v>AD$19</v>
      </c>
      <c r="AE2206" s="186" t="str">
        <f t="shared" si="2894"/>
        <v>AE$19</v>
      </c>
      <c r="AF2206" s="186" t="str">
        <f t="shared" si="2894"/>
        <v>AF$19</v>
      </c>
      <c r="AG2206" s="186" t="str">
        <f t="shared" si="2894"/>
        <v>AG$19</v>
      </c>
      <c r="AH2206" s="186" t="str">
        <f t="shared" si="2894"/>
        <v>AH$19</v>
      </c>
      <c r="AI2206" s="186" t="str">
        <f t="shared" si="2894"/>
        <v>AI$19</v>
      </c>
      <c r="AJ2206" s="186" t="str">
        <f t="shared" si="2894"/>
        <v>AJ$19</v>
      </c>
      <c r="AK2206" s="186" t="str">
        <f t="shared" si="2894"/>
        <v>AK$19</v>
      </c>
      <c r="AL2206" s="186" t="str">
        <f t="shared" si="2894"/>
        <v>AL$19</v>
      </c>
      <c r="AM2206" s="186" t="str">
        <f t="shared" si="2894"/>
        <v>AM$19</v>
      </c>
      <c r="AN2206" s="186" t="str">
        <f t="shared" si="2894"/>
        <v>AN$19</v>
      </c>
      <c r="AO2206" s="186" t="str">
        <f t="shared" si="2894"/>
        <v>AO$19</v>
      </c>
      <c r="AP2206" s="186" t="str">
        <f t="shared" si="2894"/>
        <v>AP$19</v>
      </c>
      <c r="AQ2206" s="186" t="str">
        <f t="shared" si="2894"/>
        <v>AQ$19</v>
      </c>
      <c r="AR2206" s="186" t="str">
        <f t="shared" si="2894"/>
        <v>AR$19</v>
      </c>
      <c r="AS2206" s="186" t="str">
        <f t="shared" si="2894"/>
        <v>AS$19</v>
      </c>
      <c r="AT2206" s="186" t="str">
        <f t="shared" si="2894"/>
        <v>AT$19</v>
      </c>
      <c r="AU2206" s="186" t="str">
        <f t="shared" si="2894"/>
        <v>AU$19</v>
      </c>
      <c r="AV2206" s="186" t="str">
        <f t="shared" si="2894"/>
        <v>AV$19</v>
      </c>
      <c r="AW2206" s="186" t="str">
        <f t="shared" si="2894"/>
        <v>AW$19</v>
      </c>
      <c r="AX2206" s="186" t="str">
        <f t="shared" si="2894"/>
        <v>AX$19</v>
      </c>
      <c r="AY2206" s="186" t="str">
        <f t="shared" ref="AY2206:CD2206" si="2895">AY$23</f>
        <v>AY$19</v>
      </c>
      <c r="AZ2206" s="186" t="str">
        <f t="shared" si="2895"/>
        <v>AZ$19</v>
      </c>
      <c r="BA2206" s="186" t="str">
        <f t="shared" si="2895"/>
        <v>BA$19</v>
      </c>
      <c r="BB2206" s="186" t="str">
        <f t="shared" si="2895"/>
        <v>BB$19</v>
      </c>
      <c r="BC2206" s="186" t="str">
        <f t="shared" si="2895"/>
        <v>BC$19</v>
      </c>
      <c r="BD2206" s="186" t="str">
        <f t="shared" si="2895"/>
        <v>BD$19</v>
      </c>
      <c r="BE2206" s="186" t="str">
        <f t="shared" si="2895"/>
        <v>BE$19</v>
      </c>
      <c r="BF2206" s="186" t="str">
        <f t="shared" si="2895"/>
        <v>BF$19</v>
      </c>
      <c r="BG2206" s="186" t="str">
        <f t="shared" si="2895"/>
        <v>BG$19</v>
      </c>
      <c r="BH2206" s="186" t="str">
        <f t="shared" si="2895"/>
        <v>BH$19</v>
      </c>
      <c r="BI2206" s="186" t="str">
        <f t="shared" si="2895"/>
        <v>BI$19</v>
      </c>
      <c r="BJ2206" s="186" t="str">
        <f t="shared" si="2895"/>
        <v>BJ$19</v>
      </c>
      <c r="BK2206" s="186" t="str">
        <f t="shared" si="2895"/>
        <v>BK$19</v>
      </c>
      <c r="BL2206" s="186" t="str">
        <f t="shared" si="2895"/>
        <v>BL$19</v>
      </c>
      <c r="BM2206" s="186" t="str">
        <f t="shared" si="2895"/>
        <v>BM$19</v>
      </c>
      <c r="BN2206" s="186" t="str">
        <f t="shared" si="2895"/>
        <v>BN$19</v>
      </c>
      <c r="BO2206" s="186" t="str">
        <f t="shared" si="2895"/>
        <v>BO$19</v>
      </c>
      <c r="BP2206" s="186" t="str">
        <f t="shared" si="2895"/>
        <v>BP$19</v>
      </c>
      <c r="BQ2206" s="186" t="str">
        <f t="shared" si="2895"/>
        <v>BQ$19</v>
      </c>
      <c r="BR2206" s="186" t="str">
        <f t="shared" si="2895"/>
        <v>BR$19</v>
      </c>
      <c r="BS2206" s="186" t="str">
        <f t="shared" si="2895"/>
        <v>BS$19</v>
      </c>
      <c r="BT2206" s="186" t="str">
        <f t="shared" si="2895"/>
        <v>BT$19</v>
      </c>
      <c r="BU2206" s="186" t="str">
        <f t="shared" si="2895"/>
        <v>BU$19</v>
      </c>
      <c r="BV2206" s="186" t="str">
        <f t="shared" si="2895"/>
        <v>BV$19</v>
      </c>
      <c r="BW2206" s="186" t="str">
        <f t="shared" si="2895"/>
        <v>BW$19</v>
      </c>
      <c r="BX2206" s="186" t="str">
        <f t="shared" si="2895"/>
        <v>BX$19</v>
      </c>
      <c r="BY2206" s="186" t="str">
        <f t="shared" si="2895"/>
        <v>BY$19</v>
      </c>
      <c r="BZ2206" s="186" t="str">
        <f t="shared" si="2895"/>
        <v>BZ$19</v>
      </c>
      <c r="CA2206" s="186" t="str">
        <f t="shared" si="2895"/>
        <v>CA$19</v>
      </c>
      <c r="CB2206" s="186" t="str">
        <f t="shared" si="2895"/>
        <v>CB$19</v>
      </c>
      <c r="CC2206" s="186" t="str">
        <f t="shared" si="2895"/>
        <v>CC$19</v>
      </c>
      <c r="CD2206" s="186" t="str">
        <f t="shared" si="2895"/>
        <v>CD$19</v>
      </c>
      <c r="CE2206" s="186" t="str">
        <f t="shared" ref="CE2206:CK2206" si="2896">CE$23</f>
        <v>CE$19</v>
      </c>
      <c r="CF2206" s="186" t="str">
        <f t="shared" si="2896"/>
        <v>CF$19</v>
      </c>
      <c r="CG2206" s="186" t="str">
        <f t="shared" si="2896"/>
        <v>CG$19</v>
      </c>
      <c r="CH2206" s="186" t="str">
        <f t="shared" si="2896"/>
        <v>CH$19</v>
      </c>
      <c r="CI2206" s="186" t="str">
        <f t="shared" si="2896"/>
        <v>CI$19</v>
      </c>
      <c r="CJ2206" s="186" t="str">
        <f t="shared" si="2896"/>
        <v>CJ$19</v>
      </c>
      <c r="CK2206" s="186" t="str">
        <f t="shared" si="2896"/>
        <v>CK$19</v>
      </c>
    </row>
    <row r="2207" spans="2:89" x14ac:dyDescent="0.35">
      <c r="B2207" s="70" t="s">
        <v>534</v>
      </c>
      <c r="C2207" s="31"/>
      <c r="D2207" t="s">
        <v>533</v>
      </c>
      <c r="E2207" s="8" t="str">
        <f t="shared" ref="E2207:E2208" si="2897">ROW()&amp;" "&amp;D2207</f>
        <v>2207 FCLTL-F</v>
      </c>
      <c r="F2207" t="s">
        <v>535</v>
      </c>
      <c r="G2207" s="31" t="s">
        <v>243</v>
      </c>
      <c r="H2207" s="48"/>
      <c r="I2207" s="286"/>
      <c r="J2207" s="286"/>
      <c r="K2207" s="48"/>
      <c r="L2207" s="48"/>
      <c r="M2207" s="48"/>
      <c r="N2207" s="48"/>
      <c r="O2207" s="48"/>
      <c r="P2207" s="48"/>
      <c r="R2207" s="70"/>
      <c r="S2207" s="287"/>
      <c r="T2207" s="287"/>
      <c r="U2207" s="287"/>
      <c r="V2207" s="287"/>
      <c r="W2207" s="287"/>
      <c r="X2207" s="287"/>
      <c r="Y2207" s="287"/>
      <c r="Z2207" s="287"/>
      <c r="AA2207" s="287"/>
      <c r="AB2207" s="287"/>
      <c r="AC2207" s="287"/>
      <c r="AD2207" s="287"/>
      <c r="AE2207" s="287"/>
      <c r="AF2207" s="287"/>
      <c r="AG2207" s="287"/>
      <c r="AH2207" s="287"/>
      <c r="AI2207" s="287"/>
      <c r="AJ2207" s="287"/>
      <c r="AK2207" s="287"/>
      <c r="AL2207" s="287"/>
      <c r="AM2207" s="287"/>
      <c r="AN2207" s="287"/>
      <c r="AO2207" s="287"/>
      <c r="AP2207" s="287"/>
      <c r="AQ2207" s="287"/>
      <c r="AR2207" s="287"/>
      <c r="AS2207" s="287"/>
      <c r="AT2207" s="287"/>
      <c r="AU2207" s="287"/>
      <c r="AV2207" s="287"/>
      <c r="AW2207" s="287"/>
      <c r="AX2207" s="287"/>
      <c r="AY2207" s="287"/>
      <c r="AZ2207" s="287"/>
      <c r="BA2207" s="287"/>
      <c r="BB2207" s="287"/>
      <c r="BC2207" s="287"/>
      <c r="BD2207" s="287"/>
      <c r="BE2207" s="287"/>
      <c r="BF2207" s="287"/>
      <c r="BG2207" s="287"/>
      <c r="BH2207" s="287"/>
      <c r="BI2207" s="287"/>
      <c r="BJ2207" s="287"/>
      <c r="BK2207" s="287"/>
      <c r="BL2207" s="287"/>
      <c r="BM2207" s="287"/>
      <c r="BN2207" s="287"/>
      <c r="BO2207" s="287"/>
      <c r="BP2207" s="287"/>
      <c r="BQ2207" s="287"/>
      <c r="BR2207" s="287"/>
      <c r="BS2207" s="287"/>
      <c r="BT2207" s="287"/>
      <c r="BU2207" s="287"/>
      <c r="BV2207" s="287"/>
      <c r="BW2207" s="287"/>
      <c r="BX2207" s="287"/>
      <c r="BY2207" s="287"/>
      <c r="BZ2207" s="287"/>
      <c r="CA2207" s="287"/>
      <c r="CB2207" s="287"/>
      <c r="CC2207" s="287"/>
      <c r="CD2207" s="287"/>
      <c r="CE2207" s="287"/>
      <c r="CF2207" s="287"/>
      <c r="CG2207" s="287"/>
      <c r="CH2207" s="287"/>
      <c r="CI2207" s="287"/>
      <c r="CJ2207" s="287"/>
      <c r="CK2207" s="287"/>
    </row>
    <row r="2208" spans="2:89" x14ac:dyDescent="0.35">
      <c r="B2208" s="122" t="str">
        <f>"Long-term libaility - "&amp;(SUBSTITUTE(B2207,":",""))</f>
        <v>Long-term libaility - Fixed constant long-term liability</v>
      </c>
      <c r="C2208" t="s">
        <v>237</v>
      </c>
      <c r="D2208" t="s">
        <v>533</v>
      </c>
      <c r="E2208" s="8" t="str">
        <f t="shared" si="2897"/>
        <v>2208 FCLTL-F</v>
      </c>
      <c r="G2208" t="str">
        <f>E2208</f>
        <v>2208 FCLTL-F</v>
      </c>
      <c r="J2208" s="74">
        <v>1000</v>
      </c>
      <c r="K2208" s="53">
        <f t="shared" ref="K2208:P2208" si="2898">SUMIF($4:$4,K$2,2208:2208)</f>
        <v>1000</v>
      </c>
      <c r="L2208" s="53">
        <f t="shared" si="2898"/>
        <v>1000</v>
      </c>
      <c r="M2208" s="53">
        <f t="shared" si="2898"/>
        <v>1000</v>
      </c>
      <c r="N2208" s="53">
        <f t="shared" si="2898"/>
        <v>1000</v>
      </c>
      <c r="O2208" s="53">
        <f t="shared" si="2898"/>
        <v>1000</v>
      </c>
      <c r="P2208" s="53">
        <f t="shared" si="2898"/>
        <v>0</v>
      </c>
      <c r="R2208" s="24">
        <f>$J2208</f>
        <v>1000</v>
      </c>
      <c r="S2208" s="80">
        <f t="shared" ref="S2208:T2208" si="2899">R2208</f>
        <v>1000</v>
      </c>
      <c r="T2208" s="80">
        <f t="shared" si="2899"/>
        <v>1000</v>
      </c>
      <c r="U2208" s="80">
        <f t="shared" ref="U2208" si="2900">T2208</f>
        <v>1000</v>
      </c>
      <c r="V2208" s="80">
        <f t="shared" ref="V2208" si="2901">U2208</f>
        <v>1000</v>
      </c>
      <c r="W2208" s="80">
        <f t="shared" ref="W2208" si="2902">V2208</f>
        <v>1000</v>
      </c>
      <c r="X2208" s="80">
        <f t="shared" ref="X2208" si="2903">W2208</f>
        <v>1000</v>
      </c>
      <c r="Y2208" s="80">
        <f t="shared" ref="Y2208" si="2904">X2208</f>
        <v>1000</v>
      </c>
      <c r="Z2208" s="80">
        <f t="shared" ref="Z2208" si="2905">Y2208</f>
        <v>1000</v>
      </c>
      <c r="AA2208" s="80">
        <f t="shared" ref="AA2208" si="2906">Z2208</f>
        <v>1000</v>
      </c>
      <c r="AB2208" s="80">
        <f t="shared" ref="AB2208" si="2907">AA2208</f>
        <v>1000</v>
      </c>
      <c r="AC2208" s="80">
        <f t="shared" ref="AC2208" si="2908">AB2208</f>
        <v>1000</v>
      </c>
      <c r="AD2208" s="80">
        <f t="shared" ref="AD2208" si="2909">AC2208</f>
        <v>1000</v>
      </c>
      <c r="AE2208" s="80">
        <f t="shared" ref="AE2208" si="2910">AD2208</f>
        <v>1000</v>
      </c>
      <c r="AF2208" s="80">
        <f t="shared" ref="AF2208" si="2911">AE2208</f>
        <v>1000</v>
      </c>
      <c r="AG2208" s="80">
        <f t="shared" ref="AG2208" si="2912">AF2208</f>
        <v>1000</v>
      </c>
      <c r="AH2208" s="80">
        <f t="shared" ref="AH2208" si="2913">AG2208</f>
        <v>1000</v>
      </c>
      <c r="AI2208" s="80">
        <f t="shared" ref="AI2208" si="2914">AH2208</f>
        <v>1000</v>
      </c>
      <c r="AJ2208" s="80">
        <f t="shared" ref="AJ2208" si="2915">AI2208</f>
        <v>1000</v>
      </c>
      <c r="AK2208" s="80">
        <f t="shared" ref="AK2208" si="2916">AJ2208</f>
        <v>1000</v>
      </c>
      <c r="AL2208" s="80">
        <f t="shared" ref="AL2208" si="2917">AK2208</f>
        <v>1000</v>
      </c>
      <c r="AM2208" s="80">
        <f t="shared" ref="AM2208" si="2918">AL2208</f>
        <v>1000</v>
      </c>
      <c r="AN2208" s="80">
        <f t="shared" ref="AN2208" si="2919">AM2208</f>
        <v>1000</v>
      </c>
      <c r="AO2208" s="80">
        <f t="shared" ref="AO2208" si="2920">AN2208</f>
        <v>1000</v>
      </c>
      <c r="AP2208" s="80">
        <f t="shared" ref="AP2208" si="2921">AO2208</f>
        <v>1000</v>
      </c>
      <c r="AQ2208" s="80">
        <f t="shared" ref="AQ2208" si="2922">AP2208</f>
        <v>1000</v>
      </c>
      <c r="AR2208" s="80">
        <f t="shared" ref="AR2208" si="2923">AQ2208</f>
        <v>1000</v>
      </c>
      <c r="AS2208" s="80">
        <f t="shared" ref="AS2208" si="2924">AR2208</f>
        <v>1000</v>
      </c>
      <c r="AT2208" s="80">
        <f t="shared" ref="AT2208" si="2925">AS2208</f>
        <v>1000</v>
      </c>
      <c r="AU2208" s="80">
        <f t="shared" ref="AU2208" si="2926">AT2208</f>
        <v>1000</v>
      </c>
      <c r="AV2208" s="80">
        <f t="shared" ref="AV2208" si="2927">AU2208</f>
        <v>1000</v>
      </c>
      <c r="AW2208" s="80">
        <f t="shared" ref="AW2208" si="2928">AV2208</f>
        <v>1000</v>
      </c>
      <c r="AX2208" s="80">
        <f t="shared" ref="AX2208" si="2929">AW2208</f>
        <v>1000</v>
      </c>
      <c r="AY2208" s="80">
        <f t="shared" ref="AY2208" si="2930">AX2208</f>
        <v>1000</v>
      </c>
      <c r="AZ2208" s="80">
        <f t="shared" ref="AZ2208" si="2931">AY2208</f>
        <v>1000</v>
      </c>
      <c r="BA2208" s="80">
        <f t="shared" ref="BA2208" si="2932">AZ2208</f>
        <v>1000</v>
      </c>
      <c r="BB2208" s="80">
        <f t="shared" ref="BB2208" si="2933">BA2208</f>
        <v>1000</v>
      </c>
      <c r="BC2208" s="80">
        <f t="shared" ref="BC2208" si="2934">BB2208</f>
        <v>1000</v>
      </c>
      <c r="BD2208" s="80">
        <f t="shared" ref="BD2208" si="2935">BC2208</f>
        <v>1000</v>
      </c>
      <c r="BE2208" s="80">
        <f t="shared" ref="BE2208" si="2936">BD2208</f>
        <v>1000</v>
      </c>
      <c r="BF2208" s="80">
        <f t="shared" ref="BF2208" si="2937">BE2208</f>
        <v>1000</v>
      </c>
      <c r="BG2208" s="80">
        <f t="shared" ref="BG2208" si="2938">BF2208</f>
        <v>1000</v>
      </c>
      <c r="BH2208" s="80">
        <f t="shared" ref="BH2208" si="2939">BG2208</f>
        <v>1000</v>
      </c>
      <c r="BI2208" s="80">
        <f t="shared" ref="BI2208" si="2940">BH2208</f>
        <v>1000</v>
      </c>
      <c r="BJ2208" s="80">
        <f t="shared" ref="BJ2208" si="2941">BI2208</f>
        <v>1000</v>
      </c>
      <c r="BK2208" s="80">
        <f t="shared" ref="BK2208" si="2942">BJ2208</f>
        <v>1000</v>
      </c>
      <c r="BL2208" s="80">
        <f t="shared" ref="BL2208" si="2943">BK2208</f>
        <v>1000</v>
      </c>
      <c r="BM2208" s="80">
        <f t="shared" ref="BM2208" si="2944">BL2208</f>
        <v>1000</v>
      </c>
      <c r="BN2208" s="80">
        <f t="shared" ref="BN2208" si="2945">BM2208</f>
        <v>1000</v>
      </c>
      <c r="BO2208" s="80">
        <f t="shared" ref="BO2208" si="2946">BN2208</f>
        <v>1000</v>
      </c>
      <c r="BP2208" s="80">
        <f t="shared" ref="BP2208" si="2947">BO2208</f>
        <v>1000</v>
      </c>
      <c r="BQ2208" s="80">
        <f t="shared" ref="BQ2208" si="2948">BP2208</f>
        <v>1000</v>
      </c>
      <c r="BR2208" s="80">
        <f t="shared" ref="BR2208" si="2949">BQ2208</f>
        <v>1000</v>
      </c>
      <c r="BS2208" s="80">
        <f t="shared" ref="BS2208" si="2950">BR2208</f>
        <v>1000</v>
      </c>
      <c r="BT2208" s="80">
        <f t="shared" ref="BT2208" si="2951">BS2208</f>
        <v>1000</v>
      </c>
      <c r="BU2208" s="80">
        <f t="shared" ref="BU2208" si="2952">BT2208</f>
        <v>1000</v>
      </c>
      <c r="BV2208" s="80">
        <f t="shared" ref="BV2208" si="2953">BU2208</f>
        <v>1000</v>
      </c>
      <c r="BW2208" s="80">
        <f t="shared" ref="BW2208" si="2954">BV2208</f>
        <v>1000</v>
      </c>
      <c r="BX2208" s="80">
        <f t="shared" ref="BX2208" si="2955">BW2208</f>
        <v>1000</v>
      </c>
      <c r="BY2208" s="80">
        <f t="shared" ref="BY2208" si="2956">BX2208</f>
        <v>1000</v>
      </c>
      <c r="BZ2208" s="80">
        <f t="shared" ref="BZ2208" si="2957">BY2208</f>
        <v>1000</v>
      </c>
      <c r="CA2208" s="80">
        <f t="shared" ref="CA2208" si="2958">BZ2208</f>
        <v>1000</v>
      </c>
      <c r="CB2208" s="80">
        <f t="shared" ref="CB2208" si="2959">CA2208</f>
        <v>1000</v>
      </c>
      <c r="CC2208" s="80">
        <f t="shared" ref="CC2208" si="2960">CB2208</f>
        <v>1000</v>
      </c>
      <c r="CD2208" s="80">
        <f t="shared" ref="CD2208" si="2961">CC2208</f>
        <v>1000</v>
      </c>
      <c r="CE2208" s="80">
        <f t="shared" ref="CE2208" si="2962">CD2208</f>
        <v>1000</v>
      </c>
      <c r="CF2208" s="80">
        <f t="shared" ref="CF2208" si="2963">CE2208</f>
        <v>1000</v>
      </c>
      <c r="CG2208" s="80">
        <f t="shared" ref="CG2208" si="2964">CF2208</f>
        <v>1000</v>
      </c>
      <c r="CH2208" s="80">
        <f t="shared" ref="CH2208" si="2965">CG2208</f>
        <v>1000</v>
      </c>
      <c r="CI2208" s="80">
        <f t="shared" ref="CI2208" si="2966">CH2208</f>
        <v>1000</v>
      </c>
      <c r="CJ2208" s="80">
        <f t="shared" ref="CJ2208" si="2967">CI2208</f>
        <v>1000</v>
      </c>
      <c r="CK2208" s="80">
        <f t="shared" ref="CK2208" si="2968">CJ2208</f>
        <v>1000</v>
      </c>
    </row>
    <row r="2209" spans="2:89" x14ac:dyDescent="0.35">
      <c r="B2209" s="123"/>
      <c r="D2209" t="s">
        <v>533</v>
      </c>
      <c r="E2209" s="8" t="str">
        <f>ROW()&amp;" "&amp;D2209</f>
        <v>2209 FCLTL-F</v>
      </c>
      <c r="H2209" s="27"/>
      <c r="I2209" s="77"/>
      <c r="J2209" s="77"/>
      <c r="K2209" s="28"/>
      <c r="L2209" s="28"/>
      <c r="M2209" s="28"/>
      <c r="N2209" s="28"/>
      <c r="O2209" s="28"/>
      <c r="P2209" s="28"/>
      <c r="R2209" s="33"/>
      <c r="S2209" s="77"/>
      <c r="T2209" s="77"/>
      <c r="U2209" s="77"/>
      <c r="V2209" s="77"/>
      <c r="W2209" s="77"/>
      <c r="X2209" s="77"/>
      <c r="Y2209" s="77"/>
      <c r="Z2209" s="77"/>
      <c r="AA2209" s="77"/>
      <c r="AB2209" s="77"/>
      <c r="AC2209" s="77"/>
      <c r="AD2209" s="77"/>
      <c r="AE2209" s="77"/>
      <c r="AF2209" s="77"/>
      <c r="AG2209" s="77"/>
      <c r="AH2209" s="77"/>
      <c r="AI2209" s="77"/>
      <c r="AJ2209" s="77"/>
      <c r="AK2209" s="77"/>
      <c r="AL2209" s="77"/>
      <c r="AM2209" s="77"/>
      <c r="AN2209" s="77"/>
      <c r="AO2209" s="77"/>
      <c r="AP2209" s="77"/>
      <c r="AQ2209" s="77"/>
      <c r="AR2209" s="77"/>
      <c r="AS2209" s="77"/>
      <c r="AT2209" s="77"/>
      <c r="AU2209" s="77"/>
      <c r="AV2209" s="77"/>
      <c r="AW2209" s="77"/>
      <c r="AX2209" s="77"/>
      <c r="AY2209" s="77"/>
      <c r="AZ2209" s="77"/>
      <c r="BA2209" s="77"/>
      <c r="BB2209" s="77"/>
      <c r="BC2209" s="77"/>
      <c r="BD2209" s="77"/>
      <c r="BE2209" s="77"/>
      <c r="BF2209" s="77"/>
      <c r="BG2209" s="77"/>
      <c r="BH2209" s="77"/>
      <c r="BI2209" s="77"/>
      <c r="BJ2209" s="77"/>
      <c r="BK2209" s="77"/>
      <c r="BL2209" s="77"/>
      <c r="BM2209" s="77"/>
      <c r="BN2209" s="77"/>
      <c r="BO2209" s="77"/>
      <c r="BP2209" s="77"/>
      <c r="BQ2209" s="77"/>
      <c r="BR2209" s="77"/>
      <c r="BS2209" s="77"/>
      <c r="BT2209" s="77"/>
      <c r="BU2209" s="77"/>
      <c r="BV2209" s="77"/>
      <c r="BW2209" s="77"/>
      <c r="BX2209" s="77"/>
      <c r="BY2209" s="77"/>
      <c r="BZ2209" s="77"/>
      <c r="CA2209" s="77"/>
      <c r="CB2209" s="77"/>
      <c r="CC2209" s="77"/>
      <c r="CD2209" s="77"/>
      <c r="CE2209" s="77"/>
      <c r="CF2209" s="77"/>
      <c r="CG2209" s="77"/>
      <c r="CH2209" s="77"/>
      <c r="CI2209" s="77"/>
      <c r="CJ2209" s="77"/>
      <c r="CK2209" s="77"/>
    </row>
    <row r="2210" spans="2:89" x14ac:dyDescent="0.35">
      <c r="B2210" s="122" t="str">
        <f>"Net proceeds/(repayment) of "&amp;SUBSTITUTE(B2208,":","")</f>
        <v>Net proceeds/(repayment) of Long-term libaility - Fixed constant long-term liability</v>
      </c>
      <c r="C2210" t="s">
        <v>236</v>
      </c>
      <c r="D2210" t="s">
        <v>533</v>
      </c>
      <c r="E2210" s="8" t="str">
        <f>ROW()&amp;" "&amp;D2210</f>
        <v>2210 FCLTL-F</v>
      </c>
      <c r="I2210" s="74"/>
      <c r="J2210" s="74"/>
      <c r="K2210" s="53">
        <f t="shared" ref="K2210:P2210" si="2969">SUMIF($3:$3,K$2,2210:2210)</f>
        <v>0</v>
      </c>
      <c r="L2210" s="53">
        <f t="shared" si="2969"/>
        <v>0</v>
      </c>
      <c r="M2210" s="53">
        <f t="shared" si="2969"/>
        <v>0</v>
      </c>
      <c r="N2210" s="53">
        <f t="shared" si="2969"/>
        <v>0</v>
      </c>
      <c r="O2210" s="53">
        <f t="shared" si="2969"/>
        <v>0</v>
      </c>
      <c r="P2210" s="53">
        <f t="shared" si="2969"/>
        <v>0</v>
      </c>
      <c r="R2210" s="24"/>
      <c r="S2210" s="80">
        <f t="shared" ref="S2210:CE2210" si="2970">S2208-R2208</f>
        <v>0</v>
      </c>
      <c r="T2210" s="80">
        <f t="shared" si="2970"/>
        <v>0</v>
      </c>
      <c r="U2210" s="80">
        <f t="shared" si="2970"/>
        <v>0</v>
      </c>
      <c r="V2210" s="80">
        <f t="shared" si="2970"/>
        <v>0</v>
      </c>
      <c r="W2210" s="80">
        <f t="shared" si="2970"/>
        <v>0</v>
      </c>
      <c r="X2210" s="80">
        <f t="shared" si="2970"/>
        <v>0</v>
      </c>
      <c r="Y2210" s="80">
        <f t="shared" si="2970"/>
        <v>0</v>
      </c>
      <c r="Z2210" s="80">
        <f t="shared" si="2970"/>
        <v>0</v>
      </c>
      <c r="AA2210" s="80">
        <f t="shared" si="2970"/>
        <v>0</v>
      </c>
      <c r="AB2210" s="80">
        <f t="shared" si="2970"/>
        <v>0</v>
      </c>
      <c r="AC2210" s="80">
        <f t="shared" si="2970"/>
        <v>0</v>
      </c>
      <c r="AD2210" s="80">
        <f t="shared" si="2970"/>
        <v>0</v>
      </c>
      <c r="AE2210" s="80">
        <f t="shared" si="2970"/>
        <v>0</v>
      </c>
      <c r="AF2210" s="80">
        <f t="shared" si="2970"/>
        <v>0</v>
      </c>
      <c r="AG2210" s="80">
        <f t="shared" si="2970"/>
        <v>0</v>
      </c>
      <c r="AH2210" s="80">
        <f t="shared" si="2970"/>
        <v>0</v>
      </c>
      <c r="AI2210" s="80">
        <f t="shared" si="2970"/>
        <v>0</v>
      </c>
      <c r="AJ2210" s="80">
        <f t="shared" si="2970"/>
        <v>0</v>
      </c>
      <c r="AK2210" s="80">
        <f t="shared" si="2970"/>
        <v>0</v>
      </c>
      <c r="AL2210" s="80">
        <f t="shared" si="2970"/>
        <v>0</v>
      </c>
      <c r="AM2210" s="80">
        <f t="shared" si="2970"/>
        <v>0</v>
      </c>
      <c r="AN2210" s="80">
        <f t="shared" si="2970"/>
        <v>0</v>
      </c>
      <c r="AO2210" s="80">
        <f t="shared" si="2970"/>
        <v>0</v>
      </c>
      <c r="AP2210" s="80">
        <f t="shared" si="2970"/>
        <v>0</v>
      </c>
      <c r="AQ2210" s="80">
        <f t="shared" si="2970"/>
        <v>0</v>
      </c>
      <c r="AR2210" s="80">
        <f t="shared" si="2970"/>
        <v>0</v>
      </c>
      <c r="AS2210" s="80">
        <f t="shared" si="2970"/>
        <v>0</v>
      </c>
      <c r="AT2210" s="80">
        <f t="shared" si="2970"/>
        <v>0</v>
      </c>
      <c r="AU2210" s="80">
        <f t="shared" si="2970"/>
        <v>0</v>
      </c>
      <c r="AV2210" s="80">
        <f t="shared" si="2970"/>
        <v>0</v>
      </c>
      <c r="AW2210" s="80">
        <f t="shared" si="2970"/>
        <v>0</v>
      </c>
      <c r="AX2210" s="80">
        <f t="shared" si="2970"/>
        <v>0</v>
      </c>
      <c r="AY2210" s="80">
        <f t="shared" si="2970"/>
        <v>0</v>
      </c>
      <c r="AZ2210" s="80">
        <f t="shared" si="2970"/>
        <v>0</v>
      </c>
      <c r="BA2210" s="80">
        <f t="shared" si="2970"/>
        <v>0</v>
      </c>
      <c r="BB2210" s="80">
        <f t="shared" si="2970"/>
        <v>0</v>
      </c>
      <c r="BC2210" s="80">
        <f t="shared" si="2970"/>
        <v>0</v>
      </c>
      <c r="BD2210" s="80">
        <f t="shared" si="2970"/>
        <v>0</v>
      </c>
      <c r="BE2210" s="80">
        <f t="shared" si="2970"/>
        <v>0</v>
      </c>
      <c r="BF2210" s="80">
        <f t="shared" si="2970"/>
        <v>0</v>
      </c>
      <c r="BG2210" s="80">
        <f t="shared" si="2970"/>
        <v>0</v>
      </c>
      <c r="BH2210" s="80">
        <f t="shared" si="2970"/>
        <v>0</v>
      </c>
      <c r="BI2210" s="80">
        <f t="shared" si="2970"/>
        <v>0</v>
      </c>
      <c r="BJ2210" s="80">
        <f t="shared" si="2970"/>
        <v>0</v>
      </c>
      <c r="BK2210" s="80">
        <f t="shared" si="2970"/>
        <v>0</v>
      </c>
      <c r="BL2210" s="80">
        <f t="shared" si="2970"/>
        <v>0</v>
      </c>
      <c r="BM2210" s="80">
        <f t="shared" si="2970"/>
        <v>0</v>
      </c>
      <c r="BN2210" s="80">
        <f t="shared" si="2970"/>
        <v>0</v>
      </c>
      <c r="BO2210" s="80">
        <f t="shared" si="2970"/>
        <v>0</v>
      </c>
      <c r="BP2210" s="80">
        <f t="shared" si="2970"/>
        <v>0</v>
      </c>
      <c r="BQ2210" s="80">
        <f t="shared" si="2970"/>
        <v>0</v>
      </c>
      <c r="BR2210" s="80">
        <f t="shared" si="2970"/>
        <v>0</v>
      </c>
      <c r="BS2210" s="80">
        <f t="shared" si="2970"/>
        <v>0</v>
      </c>
      <c r="BT2210" s="80">
        <f t="shared" si="2970"/>
        <v>0</v>
      </c>
      <c r="BU2210" s="80">
        <f t="shared" si="2970"/>
        <v>0</v>
      </c>
      <c r="BV2210" s="80">
        <f t="shared" si="2970"/>
        <v>0</v>
      </c>
      <c r="BW2210" s="80">
        <f t="shared" si="2970"/>
        <v>0</v>
      </c>
      <c r="BX2210" s="80">
        <f t="shared" si="2970"/>
        <v>0</v>
      </c>
      <c r="BY2210" s="80">
        <f t="shared" si="2970"/>
        <v>0</v>
      </c>
      <c r="BZ2210" s="80">
        <f t="shared" si="2970"/>
        <v>0</v>
      </c>
      <c r="CA2210" s="80">
        <f t="shared" si="2970"/>
        <v>0</v>
      </c>
      <c r="CB2210" s="80">
        <f t="shared" si="2970"/>
        <v>0</v>
      </c>
      <c r="CC2210" s="80">
        <f t="shared" si="2970"/>
        <v>0</v>
      </c>
      <c r="CD2210" s="80">
        <f t="shared" si="2970"/>
        <v>0</v>
      </c>
      <c r="CE2210" s="80">
        <f t="shared" si="2970"/>
        <v>0</v>
      </c>
      <c r="CF2210" s="80">
        <f t="shared" ref="CF2210:CK2210" si="2971">CF2208-CE2208</f>
        <v>0</v>
      </c>
      <c r="CG2210" s="80">
        <f t="shared" si="2971"/>
        <v>0</v>
      </c>
      <c r="CH2210" s="80">
        <f t="shared" si="2971"/>
        <v>0</v>
      </c>
      <c r="CI2210" s="80">
        <f t="shared" si="2971"/>
        <v>0</v>
      </c>
      <c r="CJ2210" s="80">
        <f t="shared" si="2971"/>
        <v>0</v>
      </c>
      <c r="CK2210" s="80">
        <f t="shared" si="2971"/>
        <v>0</v>
      </c>
    </row>
    <row r="2211" spans="2:89" x14ac:dyDescent="0.35">
      <c r="B2211" s="122"/>
      <c r="D2211" t="s">
        <v>533</v>
      </c>
      <c r="E2211" s="8" t="str">
        <f>ROW()&amp;" "&amp;D2211</f>
        <v>2211 FCLTL-F</v>
      </c>
      <c r="I2211" s="74"/>
      <c r="J2211" s="74"/>
      <c r="K2211" s="53"/>
      <c r="L2211" s="53"/>
      <c r="M2211" s="53"/>
      <c r="N2211" s="53"/>
      <c r="O2211" s="53"/>
      <c r="P2211" s="53"/>
      <c r="R2211" s="24"/>
      <c r="S2211" s="80"/>
      <c r="T2211" s="80"/>
      <c r="U2211" s="80"/>
      <c r="V2211" s="80"/>
      <c r="W2211" s="80"/>
      <c r="X2211" s="80"/>
      <c r="Y2211" s="80"/>
      <c r="Z2211" s="80"/>
      <c r="AA2211" s="80"/>
      <c r="AB2211" s="80"/>
      <c r="AC2211" s="80"/>
      <c r="AD2211" s="80"/>
      <c r="AE2211" s="80"/>
      <c r="AF2211" s="80"/>
      <c r="AG2211" s="80"/>
      <c r="AH2211" s="80"/>
      <c r="AI2211" s="80"/>
      <c r="AJ2211" s="80"/>
      <c r="AK2211" s="80"/>
      <c r="AL2211" s="80"/>
      <c r="AM2211" s="80"/>
      <c r="AN2211" s="80"/>
      <c r="AO2211" s="80"/>
      <c r="AP2211" s="80"/>
      <c r="AQ2211" s="80"/>
      <c r="AR2211" s="80"/>
      <c r="AS2211" s="80"/>
      <c r="AT2211" s="80"/>
      <c r="AU2211" s="80"/>
      <c r="AV2211" s="80"/>
      <c r="AW2211" s="80"/>
      <c r="AX2211" s="80"/>
      <c r="AY2211" s="80"/>
      <c r="AZ2211" s="80"/>
      <c r="BA2211" s="80"/>
      <c r="BB2211" s="80"/>
      <c r="BC2211" s="80"/>
      <c r="BD2211" s="80"/>
      <c r="BE2211" s="80"/>
      <c r="BF2211" s="80"/>
      <c r="BG2211" s="80"/>
      <c r="BH2211" s="80"/>
      <c r="BI2211" s="80"/>
      <c r="BJ2211" s="80"/>
      <c r="BK2211" s="80"/>
      <c r="BL2211" s="80"/>
      <c r="BM2211" s="80"/>
      <c r="BN2211" s="80"/>
      <c r="BO2211" s="80"/>
      <c r="BP2211" s="80"/>
      <c r="BQ2211" s="80"/>
      <c r="BR2211" s="80"/>
      <c r="BS2211" s="80"/>
      <c r="BT2211" s="80"/>
      <c r="BU2211" s="80"/>
      <c r="BV2211" s="80"/>
      <c r="BW2211" s="80"/>
      <c r="BX2211" s="80"/>
      <c r="BY2211" s="80"/>
      <c r="BZ2211" s="80"/>
      <c r="CA2211" s="80"/>
      <c r="CB2211" s="80"/>
      <c r="CC2211" s="80"/>
      <c r="CD2211" s="80"/>
      <c r="CE2211" s="80"/>
      <c r="CF2211" s="80"/>
      <c r="CG2211" s="80"/>
      <c r="CH2211" s="80"/>
      <c r="CI2211" s="80"/>
      <c r="CJ2211" s="80"/>
      <c r="CK2211" s="80"/>
    </row>
    <row r="2212" spans="2:89" x14ac:dyDescent="0.35">
      <c r="B2212" s="132" t="str">
        <f>B2199</f>
        <v>(Primary label)</v>
      </c>
      <c r="D2212" t="s">
        <v>533</v>
      </c>
      <c r="E2212" s="8" t="str">
        <f t="shared" ref="E2212" si="2972">ROW()&amp;" "&amp;D2212</f>
        <v>2212 FCLTL-F</v>
      </c>
      <c r="G2212" t="s">
        <v>332</v>
      </c>
      <c r="H2212" s="27"/>
      <c r="I2212" s="78"/>
      <c r="J2212" s="78"/>
      <c r="K2212" s="33"/>
      <c r="L2212" s="33"/>
      <c r="M2212" s="33"/>
      <c r="N2212" s="33"/>
      <c r="O2212" s="33"/>
      <c r="P2212" s="33"/>
      <c r="R2212" s="33"/>
      <c r="S2212" s="77"/>
      <c r="T2212" s="77"/>
      <c r="U2212" s="77"/>
      <c r="V2212" s="77"/>
      <c r="W2212" s="77"/>
      <c r="X2212" s="77"/>
      <c r="Y2212" s="77"/>
      <c r="Z2212" s="77"/>
      <c r="AA2212" s="77"/>
      <c r="AB2212" s="77"/>
      <c r="AC2212" s="77"/>
      <c r="AD2212" s="77"/>
      <c r="AE2212" s="77"/>
      <c r="AF2212" s="77"/>
      <c r="AG2212" s="77"/>
      <c r="AH2212" s="77"/>
      <c r="AI2212" s="77"/>
      <c r="AJ2212" s="77"/>
      <c r="AK2212" s="77"/>
      <c r="AL2212" s="77"/>
      <c r="AM2212" s="77"/>
      <c r="AN2212" s="77"/>
      <c r="AO2212" s="77"/>
      <c r="AP2212" s="77"/>
      <c r="AQ2212" s="77"/>
      <c r="AR2212" s="77"/>
      <c r="AS2212" s="77"/>
      <c r="AT2212" s="77"/>
      <c r="AU2212" s="77"/>
      <c r="AV2212" s="77"/>
      <c r="AW2212" s="77"/>
      <c r="AX2212" s="77"/>
      <c r="AY2212" s="77"/>
      <c r="AZ2212" s="77"/>
      <c r="BA2212" s="77"/>
      <c r="BB2212" s="77"/>
      <c r="BC2212" s="77"/>
      <c r="BD2212" s="77"/>
      <c r="BE2212" s="77"/>
      <c r="BF2212" s="77"/>
      <c r="BG2212" s="77"/>
      <c r="BH2212" s="77"/>
      <c r="BI2212" s="77"/>
      <c r="BJ2212" s="77"/>
      <c r="BK2212" s="77"/>
      <c r="BL2212" s="77"/>
      <c r="BM2212" s="77"/>
      <c r="BN2212" s="77"/>
      <c r="BO2212" s="77"/>
      <c r="BP2212" s="77"/>
      <c r="BQ2212" s="77"/>
      <c r="BR2212" s="77"/>
      <c r="BS2212" s="77"/>
      <c r="BT2212" s="77"/>
      <c r="BU2212" s="77"/>
      <c r="BV2212" s="77"/>
      <c r="BW2212" s="77"/>
      <c r="BX2212" s="77"/>
      <c r="BY2212" s="77"/>
      <c r="BZ2212" s="77"/>
      <c r="CA2212" s="77"/>
      <c r="CB2212" s="77"/>
      <c r="CC2212" s="77"/>
      <c r="CD2212" s="77"/>
      <c r="CE2212" s="77"/>
      <c r="CF2212" s="77"/>
      <c r="CG2212" s="77"/>
      <c r="CH2212" s="77"/>
      <c r="CI2212" s="77"/>
      <c r="CJ2212" s="77"/>
      <c r="CK2212" s="77"/>
    </row>
    <row r="2213" spans="2:89" x14ac:dyDescent="0.35">
      <c r="B2213" s="132" t="str">
        <f>B2200</f>
        <v>primary unit</v>
      </c>
      <c r="D2213" t="s">
        <v>533</v>
      </c>
      <c r="E2213" s="8" t="str">
        <f>ROW()&amp;" "&amp;D2213</f>
        <v>2213 FCLTL-F</v>
      </c>
      <c r="G2213" t="s">
        <v>332</v>
      </c>
      <c r="H2213" s="27"/>
      <c r="I2213" s="78"/>
      <c r="J2213" s="78"/>
      <c r="K2213" s="33"/>
      <c r="L2213" s="33"/>
      <c r="M2213" s="33"/>
      <c r="N2213" s="33"/>
      <c r="O2213" s="33"/>
      <c r="P2213" s="33"/>
      <c r="R2213" s="33"/>
      <c r="S2213" s="77"/>
      <c r="T2213" s="77"/>
      <c r="U2213" s="77"/>
      <c r="V2213" s="77"/>
      <c r="W2213" s="77"/>
      <c r="X2213" s="77"/>
      <c r="Y2213" s="77"/>
      <c r="Z2213" s="77"/>
      <c r="AA2213" s="77"/>
      <c r="AB2213" s="77"/>
      <c r="AC2213" s="77"/>
      <c r="AD2213" s="77"/>
      <c r="AE2213" s="77"/>
      <c r="AF2213" s="77"/>
      <c r="AG2213" s="77"/>
      <c r="AH2213" s="77"/>
      <c r="AI2213" s="77"/>
      <c r="AJ2213" s="77"/>
      <c r="AK2213" s="77"/>
      <c r="AL2213" s="77"/>
      <c r="AM2213" s="77"/>
      <c r="AN2213" s="77"/>
      <c r="AO2213" s="77"/>
      <c r="AP2213" s="77"/>
      <c r="AQ2213" s="77"/>
      <c r="AR2213" s="77"/>
      <c r="AS2213" s="77"/>
      <c r="AT2213" s="77"/>
      <c r="AU2213" s="77"/>
      <c r="AV2213" s="77"/>
      <c r="AW2213" s="77"/>
      <c r="AX2213" s="77"/>
      <c r="AY2213" s="77"/>
      <c r="AZ2213" s="77"/>
      <c r="BA2213" s="77"/>
      <c r="BB2213" s="77"/>
      <c r="BC2213" s="77"/>
      <c r="BD2213" s="77"/>
      <c r="BE2213" s="77"/>
      <c r="BF2213" s="77"/>
      <c r="BG2213" s="77"/>
      <c r="BH2213" s="77"/>
      <c r="BI2213" s="77"/>
      <c r="BJ2213" s="77"/>
      <c r="BK2213" s="77"/>
      <c r="BL2213" s="77"/>
      <c r="BM2213" s="77"/>
      <c r="BN2213" s="77"/>
      <c r="BO2213" s="77"/>
      <c r="BP2213" s="77"/>
      <c r="BQ2213" s="77"/>
      <c r="BR2213" s="77"/>
      <c r="BS2213" s="77"/>
      <c r="BT2213" s="77"/>
      <c r="BU2213" s="77"/>
      <c r="BV2213" s="77"/>
      <c r="BW2213" s="77"/>
      <c r="BX2213" s="77"/>
      <c r="BY2213" s="77"/>
      <c r="BZ2213" s="77"/>
      <c r="CA2213" s="77"/>
      <c r="CB2213" s="77"/>
      <c r="CC2213" s="77"/>
      <c r="CD2213" s="77"/>
      <c r="CE2213" s="77"/>
      <c r="CF2213" s="77"/>
      <c r="CG2213" s="77"/>
      <c r="CH2213" s="77"/>
      <c r="CI2213" s="77"/>
      <c r="CJ2213" s="77"/>
      <c r="CK2213" s="77"/>
    </row>
    <row r="2214" spans="2:89" x14ac:dyDescent="0.35">
      <c r="B2214" s="132" t="str">
        <f>B2201</f>
        <v>Primary revenue driver</v>
      </c>
      <c r="D2214" t="s">
        <v>533</v>
      </c>
      <c r="E2214" s="8" t="str">
        <f t="shared" ref="E2214:E2219" si="2973">ROW()&amp;" "&amp;D2214</f>
        <v>2214 FCLTL-F</v>
      </c>
      <c r="G2214" t="s">
        <v>332</v>
      </c>
      <c r="K2214" s="53"/>
      <c r="L2214" s="53"/>
      <c r="M2214" s="53"/>
      <c r="N2214" s="53"/>
      <c r="O2214" s="53"/>
      <c r="P2214" s="53"/>
      <c r="R2214" s="24"/>
      <c r="S2214" s="175" t="str">
        <f t="shared" ref="S2214" si="2974">S2201</f>
        <v>S$16</v>
      </c>
      <c r="T2214" s="175" t="str">
        <f t="shared" ref="T2214:AX2214" si="2975">T2201</f>
        <v>T$16</v>
      </c>
      <c r="U2214" s="175" t="str">
        <f t="shared" si="2975"/>
        <v>U$16</v>
      </c>
      <c r="V2214" s="175" t="str">
        <f t="shared" si="2975"/>
        <v>V$16</v>
      </c>
      <c r="W2214" s="175" t="str">
        <f t="shared" si="2975"/>
        <v>W$16</v>
      </c>
      <c r="X2214" s="175" t="str">
        <f t="shared" si="2975"/>
        <v>X$16</v>
      </c>
      <c r="Y2214" s="175" t="str">
        <f t="shared" si="2975"/>
        <v>Y$16</v>
      </c>
      <c r="Z2214" s="175" t="str">
        <f t="shared" si="2975"/>
        <v>Z$16</v>
      </c>
      <c r="AA2214" s="175" t="str">
        <f t="shared" si="2975"/>
        <v>AA$16</v>
      </c>
      <c r="AB2214" s="175" t="str">
        <f t="shared" si="2975"/>
        <v>AB$16</v>
      </c>
      <c r="AC2214" s="175" t="str">
        <f t="shared" si="2975"/>
        <v>AC$16</v>
      </c>
      <c r="AD2214" s="175" t="str">
        <f t="shared" si="2975"/>
        <v>AD$16</v>
      </c>
      <c r="AE2214" s="175" t="str">
        <f t="shared" si="2975"/>
        <v>AE$16</v>
      </c>
      <c r="AF2214" s="175" t="str">
        <f t="shared" si="2975"/>
        <v>AF$16</v>
      </c>
      <c r="AG2214" s="175" t="str">
        <f t="shared" si="2975"/>
        <v>AG$16</v>
      </c>
      <c r="AH2214" s="175" t="str">
        <f t="shared" si="2975"/>
        <v>AH$16</v>
      </c>
      <c r="AI2214" s="175" t="str">
        <f t="shared" si="2975"/>
        <v>AI$16</v>
      </c>
      <c r="AJ2214" s="175" t="str">
        <f t="shared" si="2975"/>
        <v>AJ$16</v>
      </c>
      <c r="AK2214" s="175" t="str">
        <f t="shared" si="2975"/>
        <v>AK$16</v>
      </c>
      <c r="AL2214" s="175" t="str">
        <f t="shared" si="2975"/>
        <v>AL$16</v>
      </c>
      <c r="AM2214" s="175" t="str">
        <f t="shared" si="2975"/>
        <v>AM$16</v>
      </c>
      <c r="AN2214" s="175" t="str">
        <f t="shared" si="2975"/>
        <v>AN$16</v>
      </c>
      <c r="AO2214" s="175" t="str">
        <f t="shared" si="2975"/>
        <v>AO$16</v>
      </c>
      <c r="AP2214" s="175" t="str">
        <f t="shared" si="2975"/>
        <v>AP$16</v>
      </c>
      <c r="AQ2214" s="175" t="str">
        <f t="shared" si="2975"/>
        <v>AQ$16</v>
      </c>
      <c r="AR2214" s="175" t="str">
        <f t="shared" si="2975"/>
        <v>AR$16</v>
      </c>
      <c r="AS2214" s="175" t="str">
        <f t="shared" si="2975"/>
        <v>AS$16</v>
      </c>
      <c r="AT2214" s="175" t="str">
        <f t="shared" si="2975"/>
        <v>AT$16</v>
      </c>
      <c r="AU2214" s="175" t="str">
        <f t="shared" si="2975"/>
        <v>AU$16</v>
      </c>
      <c r="AV2214" s="175" t="str">
        <f t="shared" si="2975"/>
        <v>AV$16</v>
      </c>
      <c r="AW2214" s="175" t="str">
        <f t="shared" si="2975"/>
        <v>AW$16</v>
      </c>
      <c r="AX2214" s="175" t="str">
        <f t="shared" si="2975"/>
        <v>AX$16</v>
      </c>
      <c r="AY2214" s="175" t="str">
        <f t="shared" ref="AY2214:CD2214" si="2976">AY2201</f>
        <v>AY$16</v>
      </c>
      <c r="AZ2214" s="175" t="str">
        <f t="shared" si="2976"/>
        <v>AZ$16</v>
      </c>
      <c r="BA2214" s="175" t="str">
        <f t="shared" si="2976"/>
        <v>BA$16</v>
      </c>
      <c r="BB2214" s="175" t="str">
        <f t="shared" si="2976"/>
        <v>BB$16</v>
      </c>
      <c r="BC2214" s="175" t="str">
        <f t="shared" si="2976"/>
        <v>BC$16</v>
      </c>
      <c r="BD2214" s="175" t="str">
        <f t="shared" si="2976"/>
        <v>BD$16</v>
      </c>
      <c r="BE2214" s="175" t="str">
        <f t="shared" si="2976"/>
        <v>BE$16</v>
      </c>
      <c r="BF2214" s="175" t="str">
        <f t="shared" si="2976"/>
        <v>BF$16</v>
      </c>
      <c r="BG2214" s="175" t="str">
        <f t="shared" si="2976"/>
        <v>BG$16</v>
      </c>
      <c r="BH2214" s="175" t="str">
        <f t="shared" si="2976"/>
        <v>BH$16</v>
      </c>
      <c r="BI2214" s="175" t="str">
        <f t="shared" si="2976"/>
        <v>BI$16</v>
      </c>
      <c r="BJ2214" s="175" t="str">
        <f t="shared" si="2976"/>
        <v>BJ$16</v>
      </c>
      <c r="BK2214" s="175" t="str">
        <f t="shared" si="2976"/>
        <v>BK$16</v>
      </c>
      <c r="BL2214" s="175" t="str">
        <f t="shared" si="2976"/>
        <v>BL$16</v>
      </c>
      <c r="BM2214" s="175" t="str">
        <f t="shared" si="2976"/>
        <v>BM$16</v>
      </c>
      <c r="BN2214" s="175" t="str">
        <f t="shared" si="2976"/>
        <v>BN$16</v>
      </c>
      <c r="BO2214" s="175" t="str">
        <f t="shared" si="2976"/>
        <v>BO$16</v>
      </c>
      <c r="BP2214" s="175" t="str">
        <f t="shared" si="2976"/>
        <v>BP$16</v>
      </c>
      <c r="BQ2214" s="175" t="str">
        <f t="shared" si="2976"/>
        <v>BQ$16</v>
      </c>
      <c r="BR2214" s="175" t="str">
        <f t="shared" si="2976"/>
        <v>BR$16</v>
      </c>
      <c r="BS2214" s="175" t="str">
        <f t="shared" si="2976"/>
        <v>BS$16</v>
      </c>
      <c r="BT2214" s="175" t="str">
        <f t="shared" si="2976"/>
        <v>BT$16</v>
      </c>
      <c r="BU2214" s="175" t="str">
        <f t="shared" si="2976"/>
        <v>BU$16</v>
      </c>
      <c r="BV2214" s="175" t="str">
        <f t="shared" si="2976"/>
        <v>BV$16</v>
      </c>
      <c r="BW2214" s="175" t="str">
        <f t="shared" si="2976"/>
        <v>BW$16</v>
      </c>
      <c r="BX2214" s="175" t="str">
        <f t="shared" si="2976"/>
        <v>BX$16</v>
      </c>
      <c r="BY2214" s="175" t="str">
        <f t="shared" si="2976"/>
        <v>BY$16</v>
      </c>
      <c r="BZ2214" s="175" t="str">
        <f t="shared" si="2976"/>
        <v>BZ$16</v>
      </c>
      <c r="CA2214" s="175" t="str">
        <f t="shared" si="2976"/>
        <v>CA$16</v>
      </c>
      <c r="CB2214" s="175" t="str">
        <f t="shared" si="2976"/>
        <v>CB$16</v>
      </c>
      <c r="CC2214" s="175" t="str">
        <f t="shared" si="2976"/>
        <v>CC$16</v>
      </c>
      <c r="CD2214" s="175" t="str">
        <f t="shared" si="2976"/>
        <v>CD$16</v>
      </c>
      <c r="CE2214" s="175" t="str">
        <f t="shared" ref="CE2214:CK2214" si="2977">CE2201</f>
        <v>CE$16</v>
      </c>
      <c r="CF2214" s="175" t="str">
        <f t="shared" si="2977"/>
        <v>CF$16</v>
      </c>
      <c r="CG2214" s="175" t="str">
        <f t="shared" si="2977"/>
        <v>CG$16</v>
      </c>
      <c r="CH2214" s="175" t="str">
        <f t="shared" si="2977"/>
        <v>CH$16</v>
      </c>
      <c r="CI2214" s="175" t="str">
        <f t="shared" si="2977"/>
        <v>CI$16</v>
      </c>
      <c r="CJ2214" s="175" t="str">
        <f t="shared" si="2977"/>
        <v>CJ$16</v>
      </c>
      <c r="CK2214" s="175" t="str">
        <f t="shared" si="2977"/>
        <v>CK$16</v>
      </c>
    </row>
    <row r="2215" spans="2:89" x14ac:dyDescent="0.35">
      <c r="B2215" s="132" t="str">
        <f>B2202</f>
        <v>Primary volume driver</v>
      </c>
      <c r="D2215" t="s">
        <v>533</v>
      </c>
      <c r="E2215" s="8" t="str">
        <f t="shared" si="2973"/>
        <v>2215 FCLTL-F</v>
      </c>
      <c r="G2215" t="s">
        <v>332</v>
      </c>
      <c r="H2215" s="12"/>
      <c r="I2215" s="60"/>
      <c r="J2215" s="60"/>
      <c r="K2215" s="15"/>
      <c r="L2215" s="15"/>
      <c r="M2215" s="15"/>
      <c r="N2215" s="15"/>
      <c r="O2215" s="15"/>
      <c r="P2215" s="15"/>
      <c r="R2215" s="15"/>
      <c r="S2215" s="175" t="str">
        <f t="shared" ref="S2215" si="2978">S2202</f>
        <v>S$17</v>
      </c>
      <c r="T2215" s="175" t="str">
        <f t="shared" ref="T2215:AX2215" si="2979">T2202</f>
        <v>T$17</v>
      </c>
      <c r="U2215" s="175" t="str">
        <f t="shared" si="2979"/>
        <v>U$17</v>
      </c>
      <c r="V2215" s="175" t="str">
        <f t="shared" si="2979"/>
        <v>V$17</v>
      </c>
      <c r="W2215" s="175" t="str">
        <f t="shared" si="2979"/>
        <v>W$17</v>
      </c>
      <c r="X2215" s="175" t="str">
        <f t="shared" si="2979"/>
        <v>X$17</v>
      </c>
      <c r="Y2215" s="175" t="str">
        <f t="shared" si="2979"/>
        <v>Y$17</v>
      </c>
      <c r="Z2215" s="175" t="str">
        <f t="shared" si="2979"/>
        <v>Z$17</v>
      </c>
      <c r="AA2215" s="175" t="str">
        <f t="shared" si="2979"/>
        <v>AA$17</v>
      </c>
      <c r="AB2215" s="175" t="str">
        <f t="shared" si="2979"/>
        <v>AB$17</v>
      </c>
      <c r="AC2215" s="175" t="str">
        <f t="shared" si="2979"/>
        <v>AC$17</v>
      </c>
      <c r="AD2215" s="175" t="str">
        <f t="shared" si="2979"/>
        <v>AD$17</v>
      </c>
      <c r="AE2215" s="175" t="str">
        <f t="shared" si="2979"/>
        <v>AE$17</v>
      </c>
      <c r="AF2215" s="175" t="str">
        <f t="shared" si="2979"/>
        <v>AF$17</v>
      </c>
      <c r="AG2215" s="175" t="str">
        <f t="shared" si="2979"/>
        <v>AG$17</v>
      </c>
      <c r="AH2215" s="175" t="str">
        <f t="shared" si="2979"/>
        <v>AH$17</v>
      </c>
      <c r="AI2215" s="175" t="str">
        <f t="shared" si="2979"/>
        <v>AI$17</v>
      </c>
      <c r="AJ2215" s="175" t="str">
        <f t="shared" si="2979"/>
        <v>AJ$17</v>
      </c>
      <c r="AK2215" s="175" t="str">
        <f t="shared" si="2979"/>
        <v>AK$17</v>
      </c>
      <c r="AL2215" s="175" t="str">
        <f t="shared" si="2979"/>
        <v>AL$17</v>
      </c>
      <c r="AM2215" s="175" t="str">
        <f t="shared" si="2979"/>
        <v>AM$17</v>
      </c>
      <c r="AN2215" s="175" t="str">
        <f t="shared" si="2979"/>
        <v>AN$17</v>
      </c>
      <c r="AO2215" s="175" t="str">
        <f t="shared" si="2979"/>
        <v>AO$17</v>
      </c>
      <c r="AP2215" s="175" t="str">
        <f t="shared" si="2979"/>
        <v>AP$17</v>
      </c>
      <c r="AQ2215" s="175" t="str">
        <f t="shared" si="2979"/>
        <v>AQ$17</v>
      </c>
      <c r="AR2215" s="175" t="str">
        <f t="shared" si="2979"/>
        <v>AR$17</v>
      </c>
      <c r="AS2215" s="175" t="str">
        <f t="shared" si="2979"/>
        <v>AS$17</v>
      </c>
      <c r="AT2215" s="175" t="str">
        <f t="shared" si="2979"/>
        <v>AT$17</v>
      </c>
      <c r="AU2215" s="175" t="str">
        <f t="shared" si="2979"/>
        <v>AU$17</v>
      </c>
      <c r="AV2215" s="175" t="str">
        <f t="shared" si="2979"/>
        <v>AV$17</v>
      </c>
      <c r="AW2215" s="175" t="str">
        <f t="shared" si="2979"/>
        <v>AW$17</v>
      </c>
      <c r="AX2215" s="175" t="str">
        <f t="shared" si="2979"/>
        <v>AX$17</v>
      </c>
      <c r="AY2215" s="175" t="str">
        <f t="shared" ref="AY2215:CD2215" si="2980">AY2202</f>
        <v>AY$17</v>
      </c>
      <c r="AZ2215" s="175" t="str">
        <f t="shared" si="2980"/>
        <v>AZ$17</v>
      </c>
      <c r="BA2215" s="175" t="str">
        <f t="shared" si="2980"/>
        <v>BA$17</v>
      </c>
      <c r="BB2215" s="175" t="str">
        <f t="shared" si="2980"/>
        <v>BB$17</v>
      </c>
      <c r="BC2215" s="175" t="str">
        <f t="shared" si="2980"/>
        <v>BC$17</v>
      </c>
      <c r="BD2215" s="175" t="str">
        <f t="shared" si="2980"/>
        <v>BD$17</v>
      </c>
      <c r="BE2215" s="175" t="str">
        <f t="shared" si="2980"/>
        <v>BE$17</v>
      </c>
      <c r="BF2215" s="175" t="str">
        <f t="shared" si="2980"/>
        <v>BF$17</v>
      </c>
      <c r="BG2215" s="175" t="str">
        <f t="shared" si="2980"/>
        <v>BG$17</v>
      </c>
      <c r="BH2215" s="175" t="str">
        <f t="shared" si="2980"/>
        <v>BH$17</v>
      </c>
      <c r="BI2215" s="175" t="str">
        <f t="shared" si="2980"/>
        <v>BI$17</v>
      </c>
      <c r="BJ2215" s="175" t="str">
        <f t="shared" si="2980"/>
        <v>BJ$17</v>
      </c>
      <c r="BK2215" s="175" t="str">
        <f t="shared" si="2980"/>
        <v>BK$17</v>
      </c>
      <c r="BL2215" s="175" t="str">
        <f t="shared" si="2980"/>
        <v>BL$17</v>
      </c>
      <c r="BM2215" s="175" t="str">
        <f t="shared" si="2980"/>
        <v>BM$17</v>
      </c>
      <c r="BN2215" s="175" t="str">
        <f t="shared" si="2980"/>
        <v>BN$17</v>
      </c>
      <c r="BO2215" s="175" t="str">
        <f t="shared" si="2980"/>
        <v>BO$17</v>
      </c>
      <c r="BP2215" s="175" t="str">
        <f t="shared" si="2980"/>
        <v>BP$17</v>
      </c>
      <c r="BQ2215" s="175" t="str">
        <f t="shared" si="2980"/>
        <v>BQ$17</v>
      </c>
      <c r="BR2215" s="175" t="str">
        <f t="shared" si="2980"/>
        <v>BR$17</v>
      </c>
      <c r="BS2215" s="175" t="str">
        <f t="shared" si="2980"/>
        <v>BS$17</v>
      </c>
      <c r="BT2215" s="175" t="str">
        <f t="shared" si="2980"/>
        <v>BT$17</v>
      </c>
      <c r="BU2215" s="175" t="str">
        <f t="shared" si="2980"/>
        <v>BU$17</v>
      </c>
      <c r="BV2215" s="175" t="str">
        <f t="shared" si="2980"/>
        <v>BV$17</v>
      </c>
      <c r="BW2215" s="175" t="str">
        <f t="shared" si="2980"/>
        <v>BW$17</v>
      </c>
      <c r="BX2215" s="175" t="str">
        <f t="shared" si="2980"/>
        <v>BX$17</v>
      </c>
      <c r="BY2215" s="175" t="str">
        <f t="shared" si="2980"/>
        <v>BY$17</v>
      </c>
      <c r="BZ2215" s="175" t="str">
        <f t="shared" si="2980"/>
        <v>BZ$17</v>
      </c>
      <c r="CA2215" s="175" t="str">
        <f t="shared" si="2980"/>
        <v>CA$17</v>
      </c>
      <c r="CB2215" s="175" t="str">
        <f t="shared" si="2980"/>
        <v>CB$17</v>
      </c>
      <c r="CC2215" s="175" t="str">
        <f t="shared" si="2980"/>
        <v>CC$17</v>
      </c>
      <c r="CD2215" s="175" t="str">
        <f t="shared" si="2980"/>
        <v>CD$17</v>
      </c>
      <c r="CE2215" s="175" t="str">
        <f t="shared" ref="CE2215:CK2215" si="2981">CE2202</f>
        <v>CE$17</v>
      </c>
      <c r="CF2215" s="175" t="str">
        <f t="shared" si="2981"/>
        <v>CF$17</v>
      </c>
      <c r="CG2215" s="175" t="str">
        <f t="shared" si="2981"/>
        <v>CG$17</v>
      </c>
      <c r="CH2215" s="175" t="str">
        <f t="shared" si="2981"/>
        <v>CH$17</v>
      </c>
      <c r="CI2215" s="175" t="str">
        <f t="shared" si="2981"/>
        <v>CI$17</v>
      </c>
      <c r="CJ2215" s="175" t="str">
        <f t="shared" si="2981"/>
        <v>CJ$17</v>
      </c>
      <c r="CK2215" s="175" t="str">
        <f t="shared" si="2981"/>
        <v>CK$17</v>
      </c>
    </row>
    <row r="2216" spans="2:89" x14ac:dyDescent="0.35">
      <c r="B2216" s="187" t="str">
        <f>B2207</f>
        <v>Fixed constant long-term liability:</v>
      </c>
      <c r="D2216" t="s">
        <v>533</v>
      </c>
      <c r="E2216" s="8" t="str">
        <f t="shared" si="2973"/>
        <v>2216 FCLTL-F</v>
      </c>
      <c r="G2216" t="s">
        <v>332</v>
      </c>
      <c r="H2216" s="12"/>
      <c r="I2216" s="60"/>
      <c r="J2216" s="60"/>
      <c r="K2216" s="15"/>
      <c r="L2216" s="15"/>
      <c r="M2216" s="15"/>
      <c r="N2216" s="15"/>
      <c r="O2216" s="15"/>
      <c r="P2216" s="15"/>
      <c r="R2216" s="15"/>
      <c r="S2216" s="175">
        <f t="shared" ref="S2216" si="2982">S2203</f>
        <v>0</v>
      </c>
      <c r="T2216" s="175">
        <f t="shared" ref="T2216:AX2216" si="2983">T2203</f>
        <v>0</v>
      </c>
      <c r="U2216" s="175">
        <f t="shared" si="2983"/>
        <v>0</v>
      </c>
      <c r="V2216" s="175">
        <f t="shared" si="2983"/>
        <v>0</v>
      </c>
      <c r="W2216" s="175">
        <f t="shared" si="2983"/>
        <v>0</v>
      </c>
      <c r="X2216" s="175">
        <f t="shared" si="2983"/>
        <v>0</v>
      </c>
      <c r="Y2216" s="175">
        <f t="shared" si="2983"/>
        <v>0</v>
      </c>
      <c r="Z2216" s="175">
        <f t="shared" si="2983"/>
        <v>0</v>
      </c>
      <c r="AA2216" s="175">
        <f t="shared" si="2983"/>
        <v>0</v>
      </c>
      <c r="AB2216" s="175">
        <f t="shared" si="2983"/>
        <v>0</v>
      </c>
      <c r="AC2216" s="175">
        <f t="shared" si="2983"/>
        <v>0</v>
      </c>
      <c r="AD2216" s="175">
        <f t="shared" si="2983"/>
        <v>0</v>
      </c>
      <c r="AE2216" s="175">
        <f t="shared" si="2983"/>
        <v>0</v>
      </c>
      <c r="AF2216" s="175">
        <f t="shared" si="2983"/>
        <v>0</v>
      </c>
      <c r="AG2216" s="175">
        <f t="shared" si="2983"/>
        <v>0</v>
      </c>
      <c r="AH2216" s="175">
        <f t="shared" si="2983"/>
        <v>0</v>
      </c>
      <c r="AI2216" s="175">
        <f t="shared" si="2983"/>
        <v>0</v>
      </c>
      <c r="AJ2216" s="175">
        <f t="shared" si="2983"/>
        <v>0</v>
      </c>
      <c r="AK2216" s="175">
        <f t="shared" si="2983"/>
        <v>0</v>
      </c>
      <c r="AL2216" s="175">
        <f t="shared" si="2983"/>
        <v>0</v>
      </c>
      <c r="AM2216" s="175">
        <f t="shared" si="2983"/>
        <v>0</v>
      </c>
      <c r="AN2216" s="175">
        <f t="shared" si="2983"/>
        <v>0</v>
      </c>
      <c r="AO2216" s="175">
        <f t="shared" si="2983"/>
        <v>0</v>
      </c>
      <c r="AP2216" s="175">
        <f t="shared" si="2983"/>
        <v>0</v>
      </c>
      <c r="AQ2216" s="175">
        <f t="shared" si="2983"/>
        <v>0</v>
      </c>
      <c r="AR2216" s="175">
        <f t="shared" si="2983"/>
        <v>0</v>
      </c>
      <c r="AS2216" s="175">
        <f t="shared" si="2983"/>
        <v>0</v>
      </c>
      <c r="AT2216" s="175">
        <f t="shared" si="2983"/>
        <v>0</v>
      </c>
      <c r="AU2216" s="175">
        <f t="shared" si="2983"/>
        <v>0</v>
      </c>
      <c r="AV2216" s="175">
        <f t="shared" si="2983"/>
        <v>0</v>
      </c>
      <c r="AW2216" s="175">
        <f t="shared" si="2983"/>
        <v>0</v>
      </c>
      <c r="AX2216" s="175">
        <f t="shared" si="2983"/>
        <v>0</v>
      </c>
      <c r="AY2216" s="175">
        <f t="shared" ref="AY2216:CD2216" si="2984">AY2203</f>
        <v>0</v>
      </c>
      <c r="AZ2216" s="175">
        <f t="shared" si="2984"/>
        <v>0</v>
      </c>
      <c r="BA2216" s="175">
        <f t="shared" si="2984"/>
        <v>0</v>
      </c>
      <c r="BB2216" s="175">
        <f t="shared" si="2984"/>
        <v>0</v>
      </c>
      <c r="BC2216" s="175">
        <f t="shared" si="2984"/>
        <v>0</v>
      </c>
      <c r="BD2216" s="175">
        <f t="shared" si="2984"/>
        <v>0</v>
      </c>
      <c r="BE2216" s="175">
        <f t="shared" si="2984"/>
        <v>0</v>
      </c>
      <c r="BF2216" s="175">
        <f t="shared" si="2984"/>
        <v>0</v>
      </c>
      <c r="BG2216" s="175">
        <f t="shared" si="2984"/>
        <v>0</v>
      </c>
      <c r="BH2216" s="175">
        <f t="shared" si="2984"/>
        <v>0</v>
      </c>
      <c r="BI2216" s="175">
        <f t="shared" si="2984"/>
        <v>0</v>
      </c>
      <c r="BJ2216" s="175">
        <f t="shared" si="2984"/>
        <v>0</v>
      </c>
      <c r="BK2216" s="175">
        <f t="shared" si="2984"/>
        <v>0</v>
      </c>
      <c r="BL2216" s="175">
        <f t="shared" si="2984"/>
        <v>0</v>
      </c>
      <c r="BM2216" s="175">
        <f t="shared" si="2984"/>
        <v>0</v>
      </c>
      <c r="BN2216" s="175">
        <f t="shared" si="2984"/>
        <v>0</v>
      </c>
      <c r="BO2216" s="175">
        <f t="shared" si="2984"/>
        <v>0</v>
      </c>
      <c r="BP2216" s="175">
        <f t="shared" si="2984"/>
        <v>0</v>
      </c>
      <c r="BQ2216" s="175">
        <f t="shared" si="2984"/>
        <v>0</v>
      </c>
      <c r="BR2216" s="175">
        <f t="shared" si="2984"/>
        <v>0</v>
      </c>
      <c r="BS2216" s="175">
        <f t="shared" si="2984"/>
        <v>0</v>
      </c>
      <c r="BT2216" s="175">
        <f t="shared" si="2984"/>
        <v>0</v>
      </c>
      <c r="BU2216" s="175">
        <f t="shared" si="2984"/>
        <v>0</v>
      </c>
      <c r="BV2216" s="175">
        <f t="shared" si="2984"/>
        <v>0</v>
      </c>
      <c r="BW2216" s="175">
        <f t="shared" si="2984"/>
        <v>0</v>
      </c>
      <c r="BX2216" s="175">
        <f t="shared" si="2984"/>
        <v>0</v>
      </c>
      <c r="BY2216" s="175">
        <f t="shared" si="2984"/>
        <v>0</v>
      </c>
      <c r="BZ2216" s="175">
        <f t="shared" si="2984"/>
        <v>0</v>
      </c>
      <c r="CA2216" s="175">
        <f t="shared" si="2984"/>
        <v>0</v>
      </c>
      <c r="CB2216" s="175">
        <f t="shared" si="2984"/>
        <v>0</v>
      </c>
      <c r="CC2216" s="175">
        <f t="shared" si="2984"/>
        <v>0</v>
      </c>
      <c r="CD2216" s="175">
        <f t="shared" si="2984"/>
        <v>0</v>
      </c>
      <c r="CE2216" s="175">
        <f t="shared" ref="CE2216:CK2216" si="2985">CE2203</f>
        <v>0</v>
      </c>
      <c r="CF2216" s="175">
        <f t="shared" si="2985"/>
        <v>0</v>
      </c>
      <c r="CG2216" s="175">
        <f t="shared" si="2985"/>
        <v>0</v>
      </c>
      <c r="CH2216" s="175">
        <f t="shared" si="2985"/>
        <v>0</v>
      </c>
      <c r="CI2216" s="175">
        <f t="shared" si="2985"/>
        <v>0</v>
      </c>
      <c r="CJ2216" s="175">
        <f t="shared" si="2985"/>
        <v>0</v>
      </c>
      <c r="CK2216" s="175">
        <f t="shared" si="2985"/>
        <v>0</v>
      </c>
    </row>
    <row r="2217" spans="2:89" x14ac:dyDescent="0.35">
      <c r="B2217" s="235" t="str">
        <f>IFERROR(SUBSTITUTE(TRIM(MID(B2207, SEARCH("-", B2207) + 1, LEN(B2207))),":",""),"no unit")</f>
        <v>term liability</v>
      </c>
      <c r="D2217" t="s">
        <v>533</v>
      </c>
      <c r="E2217" s="8" t="str">
        <f t="shared" si="2973"/>
        <v>2217 FCLTL-F</v>
      </c>
      <c r="G2217" t="s">
        <v>332</v>
      </c>
      <c r="H2217" s="12"/>
      <c r="I2217" s="60"/>
      <c r="J2217" s="60"/>
      <c r="K2217" s="15"/>
      <c r="L2217" s="15"/>
      <c r="M2217" s="15"/>
      <c r="N2217" s="15"/>
      <c r="O2217" s="15"/>
      <c r="P2217" s="15"/>
      <c r="R2217" s="15"/>
      <c r="S2217" s="175"/>
      <c r="T2217" s="175"/>
      <c r="U2217" s="175"/>
      <c r="V2217" s="175"/>
      <c r="W2217" s="175"/>
      <c r="X2217" s="175"/>
      <c r="Y2217" s="175"/>
      <c r="Z2217" s="175"/>
      <c r="AA2217" s="175"/>
      <c r="AB2217" s="175"/>
      <c r="AC2217" s="175"/>
      <c r="AD2217" s="175"/>
      <c r="AE2217" s="175"/>
      <c r="AF2217" s="175"/>
      <c r="AG2217" s="175"/>
      <c r="AH2217" s="175"/>
      <c r="AI2217" s="175"/>
      <c r="AJ2217" s="175"/>
      <c r="AK2217" s="175"/>
      <c r="AL2217" s="175"/>
      <c r="AM2217" s="175"/>
      <c r="AN2217" s="175"/>
      <c r="AO2217" s="175"/>
      <c r="AP2217" s="175"/>
      <c r="AQ2217" s="175"/>
      <c r="AR2217" s="175"/>
      <c r="AS2217" s="175"/>
      <c r="AT2217" s="175"/>
      <c r="AU2217" s="175"/>
      <c r="AV2217" s="175"/>
      <c r="AW2217" s="175"/>
      <c r="AX2217" s="175"/>
      <c r="AY2217" s="175"/>
      <c r="AZ2217" s="175"/>
      <c r="BA2217" s="175"/>
      <c r="BB2217" s="175"/>
      <c r="BC2217" s="175"/>
      <c r="BD2217" s="175"/>
      <c r="BE2217" s="175"/>
      <c r="BF2217" s="175"/>
      <c r="BG2217" s="175"/>
      <c r="BH2217" s="175"/>
      <c r="BI2217" s="175"/>
      <c r="BJ2217" s="175"/>
      <c r="BK2217" s="175"/>
      <c r="BL2217" s="175"/>
      <c r="BM2217" s="175"/>
      <c r="BN2217" s="175"/>
      <c r="BO2217" s="175"/>
      <c r="BP2217" s="175"/>
      <c r="BQ2217" s="175"/>
      <c r="BR2217" s="175"/>
      <c r="BS2217" s="175"/>
      <c r="BT2217" s="175"/>
      <c r="BU2217" s="175"/>
      <c r="BV2217" s="175"/>
      <c r="BW2217" s="175"/>
      <c r="BX2217" s="175"/>
      <c r="BY2217" s="175"/>
      <c r="BZ2217" s="175"/>
      <c r="CA2217" s="175"/>
      <c r="CB2217" s="175"/>
      <c r="CC2217" s="175"/>
      <c r="CD2217" s="175"/>
      <c r="CE2217" s="175"/>
      <c r="CF2217" s="175"/>
      <c r="CG2217" s="175"/>
      <c r="CH2217" s="175"/>
      <c r="CI2217" s="175"/>
      <c r="CJ2217" s="175"/>
      <c r="CK2217" s="175"/>
    </row>
    <row r="2218" spans="2:89" x14ac:dyDescent="0.35">
      <c r="B2218" s="132" t="str">
        <f>B2205</f>
        <v>Secondary revenue driver</v>
      </c>
      <c r="D2218" t="s">
        <v>533</v>
      </c>
      <c r="E2218" s="8" t="str">
        <f t="shared" si="2973"/>
        <v>2218 FCLTL-F</v>
      </c>
      <c r="G2218" t="s">
        <v>332</v>
      </c>
      <c r="H2218" s="12"/>
      <c r="I2218" s="60"/>
      <c r="J2218" s="60"/>
      <c r="K2218" s="15"/>
      <c r="L2218" s="15"/>
      <c r="M2218" s="15"/>
      <c r="N2218" s="15"/>
      <c r="O2218" s="15"/>
      <c r="P2218" s="15"/>
      <c r="R2218" s="15"/>
      <c r="S2218" s="4" t="str">
        <f t="shared" ref="S2218" si="2986">ADDRESS(ROW(S2208),COLUMN(S2208),2)</f>
        <v>S$2208</v>
      </c>
      <c r="T2218" s="4" t="str">
        <f t="shared" ref="T2218:AX2218" si="2987">ADDRESS(ROW(T2208),COLUMN(T2208),2)</f>
        <v>T$2208</v>
      </c>
      <c r="U2218" s="4" t="str">
        <f t="shared" si="2987"/>
        <v>U$2208</v>
      </c>
      <c r="V2218" s="4" t="str">
        <f t="shared" si="2987"/>
        <v>V$2208</v>
      </c>
      <c r="W2218" s="4" t="str">
        <f t="shared" si="2987"/>
        <v>W$2208</v>
      </c>
      <c r="X2218" s="4" t="str">
        <f t="shared" si="2987"/>
        <v>X$2208</v>
      </c>
      <c r="Y2218" s="4" t="str">
        <f t="shared" si="2987"/>
        <v>Y$2208</v>
      </c>
      <c r="Z2218" s="4" t="str">
        <f t="shared" si="2987"/>
        <v>Z$2208</v>
      </c>
      <c r="AA2218" s="4" t="str">
        <f t="shared" si="2987"/>
        <v>AA$2208</v>
      </c>
      <c r="AB2218" s="4" t="str">
        <f t="shared" si="2987"/>
        <v>AB$2208</v>
      </c>
      <c r="AC2218" s="4" t="str">
        <f t="shared" si="2987"/>
        <v>AC$2208</v>
      </c>
      <c r="AD2218" s="4" t="str">
        <f t="shared" si="2987"/>
        <v>AD$2208</v>
      </c>
      <c r="AE2218" s="4" t="str">
        <f t="shared" si="2987"/>
        <v>AE$2208</v>
      </c>
      <c r="AF2218" s="4" t="str">
        <f t="shared" si="2987"/>
        <v>AF$2208</v>
      </c>
      <c r="AG2218" s="4" t="str">
        <f t="shared" si="2987"/>
        <v>AG$2208</v>
      </c>
      <c r="AH2218" s="4" t="str">
        <f t="shared" si="2987"/>
        <v>AH$2208</v>
      </c>
      <c r="AI2218" s="4" t="str">
        <f t="shared" si="2987"/>
        <v>AI$2208</v>
      </c>
      <c r="AJ2218" s="4" t="str">
        <f t="shared" si="2987"/>
        <v>AJ$2208</v>
      </c>
      <c r="AK2218" s="4" t="str">
        <f t="shared" si="2987"/>
        <v>AK$2208</v>
      </c>
      <c r="AL2218" s="4" t="str">
        <f t="shared" si="2987"/>
        <v>AL$2208</v>
      </c>
      <c r="AM2218" s="4" t="str">
        <f t="shared" si="2987"/>
        <v>AM$2208</v>
      </c>
      <c r="AN2218" s="4" t="str">
        <f t="shared" si="2987"/>
        <v>AN$2208</v>
      </c>
      <c r="AO2218" s="4" t="str">
        <f t="shared" si="2987"/>
        <v>AO$2208</v>
      </c>
      <c r="AP2218" s="4" t="str">
        <f t="shared" si="2987"/>
        <v>AP$2208</v>
      </c>
      <c r="AQ2218" s="4" t="str">
        <f t="shared" si="2987"/>
        <v>AQ$2208</v>
      </c>
      <c r="AR2218" s="4" t="str">
        <f t="shared" si="2987"/>
        <v>AR$2208</v>
      </c>
      <c r="AS2218" s="4" t="str">
        <f t="shared" si="2987"/>
        <v>AS$2208</v>
      </c>
      <c r="AT2218" s="4" t="str">
        <f t="shared" si="2987"/>
        <v>AT$2208</v>
      </c>
      <c r="AU2218" s="4" t="str">
        <f t="shared" si="2987"/>
        <v>AU$2208</v>
      </c>
      <c r="AV2218" s="4" t="str">
        <f t="shared" si="2987"/>
        <v>AV$2208</v>
      </c>
      <c r="AW2218" s="4" t="str">
        <f t="shared" si="2987"/>
        <v>AW$2208</v>
      </c>
      <c r="AX2218" s="4" t="str">
        <f t="shared" si="2987"/>
        <v>AX$2208</v>
      </c>
      <c r="AY2218" s="4" t="str">
        <f t="shared" ref="AY2218:CD2218" si="2988">ADDRESS(ROW(AY2208),COLUMN(AY2208),2)</f>
        <v>AY$2208</v>
      </c>
      <c r="AZ2218" s="4" t="str">
        <f t="shared" si="2988"/>
        <v>AZ$2208</v>
      </c>
      <c r="BA2218" s="4" t="str">
        <f t="shared" si="2988"/>
        <v>BA$2208</v>
      </c>
      <c r="BB2218" s="4" t="str">
        <f t="shared" si="2988"/>
        <v>BB$2208</v>
      </c>
      <c r="BC2218" s="4" t="str">
        <f t="shared" si="2988"/>
        <v>BC$2208</v>
      </c>
      <c r="BD2218" s="4" t="str">
        <f t="shared" si="2988"/>
        <v>BD$2208</v>
      </c>
      <c r="BE2218" s="4" t="str">
        <f t="shared" si="2988"/>
        <v>BE$2208</v>
      </c>
      <c r="BF2218" s="4" t="str">
        <f t="shared" si="2988"/>
        <v>BF$2208</v>
      </c>
      <c r="BG2218" s="4" t="str">
        <f t="shared" si="2988"/>
        <v>BG$2208</v>
      </c>
      <c r="BH2218" s="4" t="str">
        <f t="shared" si="2988"/>
        <v>BH$2208</v>
      </c>
      <c r="BI2218" s="4" t="str">
        <f t="shared" si="2988"/>
        <v>BI$2208</v>
      </c>
      <c r="BJ2218" s="4" t="str">
        <f t="shared" si="2988"/>
        <v>BJ$2208</v>
      </c>
      <c r="BK2218" s="4" t="str">
        <f t="shared" si="2988"/>
        <v>BK$2208</v>
      </c>
      <c r="BL2218" s="4" t="str">
        <f t="shared" si="2988"/>
        <v>BL$2208</v>
      </c>
      <c r="BM2218" s="4" t="str">
        <f t="shared" si="2988"/>
        <v>BM$2208</v>
      </c>
      <c r="BN2218" s="4" t="str">
        <f t="shared" si="2988"/>
        <v>BN$2208</v>
      </c>
      <c r="BO2218" s="4" t="str">
        <f t="shared" si="2988"/>
        <v>BO$2208</v>
      </c>
      <c r="BP2218" s="4" t="str">
        <f t="shared" si="2988"/>
        <v>BP$2208</v>
      </c>
      <c r="BQ2218" s="4" t="str">
        <f t="shared" si="2988"/>
        <v>BQ$2208</v>
      </c>
      <c r="BR2218" s="4" t="str">
        <f t="shared" si="2988"/>
        <v>BR$2208</v>
      </c>
      <c r="BS2218" s="4" t="str">
        <f t="shared" si="2988"/>
        <v>BS$2208</v>
      </c>
      <c r="BT2218" s="4" t="str">
        <f t="shared" si="2988"/>
        <v>BT$2208</v>
      </c>
      <c r="BU2218" s="4" t="str">
        <f t="shared" si="2988"/>
        <v>BU$2208</v>
      </c>
      <c r="BV2218" s="4" t="str">
        <f t="shared" si="2988"/>
        <v>BV$2208</v>
      </c>
      <c r="BW2218" s="4" t="str">
        <f t="shared" si="2988"/>
        <v>BW$2208</v>
      </c>
      <c r="BX2218" s="4" t="str">
        <f t="shared" si="2988"/>
        <v>BX$2208</v>
      </c>
      <c r="BY2218" s="4" t="str">
        <f t="shared" si="2988"/>
        <v>BY$2208</v>
      </c>
      <c r="BZ2218" s="4" t="str">
        <f t="shared" si="2988"/>
        <v>BZ$2208</v>
      </c>
      <c r="CA2218" s="4" t="str">
        <f t="shared" si="2988"/>
        <v>CA$2208</v>
      </c>
      <c r="CB2218" s="4" t="str">
        <f t="shared" si="2988"/>
        <v>CB$2208</v>
      </c>
      <c r="CC2218" s="4" t="str">
        <f t="shared" si="2988"/>
        <v>CC$2208</v>
      </c>
      <c r="CD2218" s="4" t="str">
        <f t="shared" si="2988"/>
        <v>CD$2208</v>
      </c>
      <c r="CE2218" s="4" t="str">
        <f t="shared" ref="CE2218:CK2218" si="2989">ADDRESS(ROW(CE2208),COLUMN(CE2208),2)</f>
        <v>CE$2208</v>
      </c>
      <c r="CF2218" s="4" t="str">
        <f t="shared" si="2989"/>
        <v>CF$2208</v>
      </c>
      <c r="CG2218" s="4" t="str">
        <f t="shared" si="2989"/>
        <v>CG$2208</v>
      </c>
      <c r="CH2218" s="4" t="str">
        <f t="shared" si="2989"/>
        <v>CH$2208</v>
      </c>
      <c r="CI2218" s="4" t="str">
        <f t="shared" si="2989"/>
        <v>CI$2208</v>
      </c>
      <c r="CJ2218" s="4" t="str">
        <f t="shared" si="2989"/>
        <v>CJ$2208</v>
      </c>
      <c r="CK2218" s="4" t="str">
        <f t="shared" si="2989"/>
        <v>CK$2208</v>
      </c>
    </row>
    <row r="2219" spans="2:89" x14ac:dyDescent="0.35">
      <c r="B2219" s="132" t="str">
        <f>B2206</f>
        <v>Secondary volume driver</v>
      </c>
      <c r="D2219" t="s">
        <v>533</v>
      </c>
      <c r="E2219" s="8" t="str">
        <f t="shared" si="2973"/>
        <v>2219 FCLTL-F</v>
      </c>
      <c r="G2219" t="s">
        <v>332</v>
      </c>
      <c r="H2219" s="12"/>
      <c r="I2219" s="60"/>
      <c r="J2219" s="60"/>
      <c r="K2219" s="15"/>
      <c r="L2219" s="15"/>
      <c r="M2219" s="15"/>
      <c r="N2219" s="15"/>
      <c r="O2219" s="15"/>
      <c r="P2219" s="15"/>
      <c r="R2219" s="15"/>
      <c r="S2219" s="175" t="str">
        <f t="shared" ref="S2219" si="2990">S2206</f>
        <v>S$19</v>
      </c>
      <c r="T2219" s="175" t="str">
        <f t="shared" ref="T2219:AX2219" si="2991">T2206</f>
        <v>T$19</v>
      </c>
      <c r="U2219" s="175" t="str">
        <f t="shared" si="2991"/>
        <v>U$19</v>
      </c>
      <c r="V2219" s="175" t="str">
        <f t="shared" si="2991"/>
        <v>V$19</v>
      </c>
      <c r="W2219" s="175" t="str">
        <f t="shared" si="2991"/>
        <v>W$19</v>
      </c>
      <c r="X2219" s="175" t="str">
        <f t="shared" si="2991"/>
        <v>X$19</v>
      </c>
      <c r="Y2219" s="175" t="str">
        <f t="shared" si="2991"/>
        <v>Y$19</v>
      </c>
      <c r="Z2219" s="175" t="str">
        <f t="shared" si="2991"/>
        <v>Z$19</v>
      </c>
      <c r="AA2219" s="175" t="str">
        <f t="shared" si="2991"/>
        <v>AA$19</v>
      </c>
      <c r="AB2219" s="175" t="str">
        <f t="shared" si="2991"/>
        <v>AB$19</v>
      </c>
      <c r="AC2219" s="175" t="str">
        <f t="shared" si="2991"/>
        <v>AC$19</v>
      </c>
      <c r="AD2219" s="175" t="str">
        <f t="shared" si="2991"/>
        <v>AD$19</v>
      </c>
      <c r="AE2219" s="175" t="str">
        <f t="shared" si="2991"/>
        <v>AE$19</v>
      </c>
      <c r="AF2219" s="175" t="str">
        <f t="shared" si="2991"/>
        <v>AF$19</v>
      </c>
      <c r="AG2219" s="175" t="str">
        <f t="shared" si="2991"/>
        <v>AG$19</v>
      </c>
      <c r="AH2219" s="175" t="str">
        <f t="shared" si="2991"/>
        <v>AH$19</v>
      </c>
      <c r="AI2219" s="175" t="str">
        <f t="shared" si="2991"/>
        <v>AI$19</v>
      </c>
      <c r="AJ2219" s="175" t="str">
        <f t="shared" si="2991"/>
        <v>AJ$19</v>
      </c>
      <c r="AK2219" s="175" t="str">
        <f t="shared" si="2991"/>
        <v>AK$19</v>
      </c>
      <c r="AL2219" s="175" t="str">
        <f t="shared" si="2991"/>
        <v>AL$19</v>
      </c>
      <c r="AM2219" s="175" t="str">
        <f t="shared" si="2991"/>
        <v>AM$19</v>
      </c>
      <c r="AN2219" s="175" t="str">
        <f t="shared" si="2991"/>
        <v>AN$19</v>
      </c>
      <c r="AO2219" s="175" t="str">
        <f t="shared" si="2991"/>
        <v>AO$19</v>
      </c>
      <c r="AP2219" s="175" t="str">
        <f t="shared" si="2991"/>
        <v>AP$19</v>
      </c>
      <c r="AQ2219" s="175" t="str">
        <f t="shared" si="2991"/>
        <v>AQ$19</v>
      </c>
      <c r="AR2219" s="175" t="str">
        <f t="shared" si="2991"/>
        <v>AR$19</v>
      </c>
      <c r="AS2219" s="175" t="str">
        <f t="shared" si="2991"/>
        <v>AS$19</v>
      </c>
      <c r="AT2219" s="175" t="str">
        <f t="shared" si="2991"/>
        <v>AT$19</v>
      </c>
      <c r="AU2219" s="175" t="str">
        <f t="shared" si="2991"/>
        <v>AU$19</v>
      </c>
      <c r="AV2219" s="175" t="str">
        <f t="shared" si="2991"/>
        <v>AV$19</v>
      </c>
      <c r="AW2219" s="175" t="str">
        <f t="shared" si="2991"/>
        <v>AW$19</v>
      </c>
      <c r="AX2219" s="175" t="str">
        <f t="shared" si="2991"/>
        <v>AX$19</v>
      </c>
      <c r="AY2219" s="175" t="str">
        <f t="shared" ref="AY2219:CD2219" si="2992">AY2206</f>
        <v>AY$19</v>
      </c>
      <c r="AZ2219" s="175" t="str">
        <f t="shared" si="2992"/>
        <v>AZ$19</v>
      </c>
      <c r="BA2219" s="175" t="str">
        <f t="shared" si="2992"/>
        <v>BA$19</v>
      </c>
      <c r="BB2219" s="175" t="str">
        <f t="shared" si="2992"/>
        <v>BB$19</v>
      </c>
      <c r="BC2219" s="175" t="str">
        <f t="shared" si="2992"/>
        <v>BC$19</v>
      </c>
      <c r="BD2219" s="175" t="str">
        <f t="shared" si="2992"/>
        <v>BD$19</v>
      </c>
      <c r="BE2219" s="175" t="str">
        <f t="shared" si="2992"/>
        <v>BE$19</v>
      </c>
      <c r="BF2219" s="175" t="str">
        <f t="shared" si="2992"/>
        <v>BF$19</v>
      </c>
      <c r="BG2219" s="175" t="str">
        <f t="shared" si="2992"/>
        <v>BG$19</v>
      </c>
      <c r="BH2219" s="175" t="str">
        <f t="shared" si="2992"/>
        <v>BH$19</v>
      </c>
      <c r="BI2219" s="175" t="str">
        <f t="shared" si="2992"/>
        <v>BI$19</v>
      </c>
      <c r="BJ2219" s="175" t="str">
        <f t="shared" si="2992"/>
        <v>BJ$19</v>
      </c>
      <c r="BK2219" s="175" t="str">
        <f t="shared" si="2992"/>
        <v>BK$19</v>
      </c>
      <c r="BL2219" s="175" t="str">
        <f t="shared" si="2992"/>
        <v>BL$19</v>
      </c>
      <c r="BM2219" s="175" t="str">
        <f t="shared" si="2992"/>
        <v>BM$19</v>
      </c>
      <c r="BN2219" s="175" t="str">
        <f t="shared" si="2992"/>
        <v>BN$19</v>
      </c>
      <c r="BO2219" s="175" t="str">
        <f t="shared" si="2992"/>
        <v>BO$19</v>
      </c>
      <c r="BP2219" s="175" t="str">
        <f t="shared" si="2992"/>
        <v>BP$19</v>
      </c>
      <c r="BQ2219" s="175" t="str">
        <f t="shared" si="2992"/>
        <v>BQ$19</v>
      </c>
      <c r="BR2219" s="175" t="str">
        <f t="shared" si="2992"/>
        <v>BR$19</v>
      </c>
      <c r="BS2219" s="175" t="str">
        <f t="shared" si="2992"/>
        <v>BS$19</v>
      </c>
      <c r="BT2219" s="175" t="str">
        <f t="shared" si="2992"/>
        <v>BT$19</v>
      </c>
      <c r="BU2219" s="175" t="str">
        <f t="shared" si="2992"/>
        <v>BU$19</v>
      </c>
      <c r="BV2219" s="175" t="str">
        <f t="shared" si="2992"/>
        <v>BV$19</v>
      </c>
      <c r="BW2219" s="175" t="str">
        <f t="shared" si="2992"/>
        <v>BW$19</v>
      </c>
      <c r="BX2219" s="175" t="str">
        <f t="shared" si="2992"/>
        <v>BX$19</v>
      </c>
      <c r="BY2219" s="175" t="str">
        <f t="shared" si="2992"/>
        <v>BY$19</v>
      </c>
      <c r="BZ2219" s="175" t="str">
        <f t="shared" si="2992"/>
        <v>BZ$19</v>
      </c>
      <c r="CA2219" s="175" t="str">
        <f t="shared" si="2992"/>
        <v>CA$19</v>
      </c>
      <c r="CB2219" s="175" t="str">
        <f t="shared" si="2992"/>
        <v>CB$19</v>
      </c>
      <c r="CC2219" s="175" t="str">
        <f t="shared" si="2992"/>
        <v>CC$19</v>
      </c>
      <c r="CD2219" s="175" t="str">
        <f t="shared" si="2992"/>
        <v>CD$19</v>
      </c>
      <c r="CE2219" s="175" t="str">
        <f t="shared" ref="CE2219:CK2219" si="2993">CE2206</f>
        <v>CE$19</v>
      </c>
      <c r="CF2219" s="175" t="str">
        <f t="shared" si="2993"/>
        <v>CF$19</v>
      </c>
      <c r="CG2219" s="175" t="str">
        <f t="shared" si="2993"/>
        <v>CG$19</v>
      </c>
      <c r="CH2219" s="175" t="str">
        <f t="shared" si="2993"/>
        <v>CH$19</v>
      </c>
      <c r="CI2219" s="175" t="str">
        <f t="shared" si="2993"/>
        <v>CI$19</v>
      </c>
      <c r="CJ2219" s="175" t="str">
        <f t="shared" si="2993"/>
        <v>CJ$19</v>
      </c>
      <c r="CK2219" s="175" t="str">
        <f t="shared" si="2993"/>
        <v>CK$19</v>
      </c>
    </row>
    <row r="2220" spans="2:89" x14ac:dyDescent="0.35">
      <c r="B2220" s="27"/>
      <c r="C2220" s="27"/>
      <c r="D2220" s="27"/>
      <c r="E2220" s="27"/>
      <c r="F2220" s="27"/>
      <c r="G2220" s="27"/>
      <c r="H2220" s="27"/>
      <c r="I2220" s="27"/>
      <c r="J2220" s="27"/>
      <c r="K2220" s="27"/>
      <c r="L2220" s="27"/>
      <c r="M2220" s="27"/>
      <c r="N2220" s="27"/>
      <c r="O2220" s="27"/>
      <c r="P2220" s="27"/>
    </row>
    <row r="2221" spans="2:89" x14ac:dyDescent="0.35">
      <c r="B2221" s="171" t="s">
        <v>490</v>
      </c>
      <c r="E2221" s="8"/>
      <c r="H2221" s="170"/>
      <c r="I2221" s="172"/>
      <c r="J2221" s="172"/>
      <c r="K2221" s="193"/>
      <c r="L2221" s="193"/>
      <c r="M2221" s="193"/>
      <c r="N2221" s="193"/>
      <c r="O2221" s="193"/>
      <c r="P2221" s="193"/>
      <c r="R2221" s="194"/>
      <c r="S2221" s="170"/>
      <c r="T2221" s="170"/>
      <c r="U2221" s="170"/>
      <c r="V2221" s="170"/>
      <c r="W2221" s="170"/>
      <c r="X2221" s="170"/>
      <c r="Y2221" s="170"/>
      <c r="Z2221" s="170"/>
      <c r="AA2221" s="170"/>
      <c r="AB2221" s="170"/>
      <c r="AC2221" s="170"/>
      <c r="AD2221" s="170"/>
      <c r="AE2221" s="170"/>
      <c r="AF2221" s="170"/>
      <c r="AG2221" s="170"/>
      <c r="AH2221" s="170"/>
      <c r="AI2221" s="170"/>
      <c r="AJ2221" s="170"/>
      <c r="AK2221" s="170"/>
      <c r="AL2221" s="170"/>
      <c r="AM2221" s="170"/>
      <c r="AN2221" s="170"/>
      <c r="AO2221" s="170"/>
      <c r="AP2221" s="170"/>
      <c r="AQ2221" s="170"/>
      <c r="AR2221" s="170"/>
      <c r="AS2221" s="170"/>
      <c r="AT2221" s="170"/>
      <c r="AU2221" s="170"/>
      <c r="AV2221" s="170"/>
      <c r="AW2221" s="170"/>
      <c r="AX2221" s="170"/>
      <c r="AY2221" s="170"/>
      <c r="AZ2221" s="170"/>
      <c r="BA2221" s="170"/>
      <c r="BB2221" s="170"/>
      <c r="BC2221" s="170"/>
      <c r="BD2221" s="170"/>
      <c r="BE2221" s="170"/>
      <c r="BF2221" s="170"/>
      <c r="BG2221" s="170"/>
      <c r="BH2221" s="170"/>
      <c r="BI2221" s="170"/>
      <c r="BJ2221" s="170"/>
      <c r="BK2221" s="170"/>
      <c r="BL2221" s="170"/>
      <c r="BM2221" s="170"/>
      <c r="BN2221" s="170"/>
      <c r="BO2221" s="170"/>
      <c r="BP2221" s="170"/>
      <c r="BQ2221" s="170"/>
      <c r="BR2221" s="170"/>
      <c r="BS2221" s="170"/>
      <c r="BT2221" s="170"/>
      <c r="BU2221" s="170"/>
      <c r="BV2221" s="170"/>
      <c r="BW2221" s="170"/>
      <c r="BX2221" s="170"/>
      <c r="BY2221" s="170"/>
      <c r="BZ2221" s="170"/>
      <c r="CA2221" s="170"/>
      <c r="CB2221" s="170"/>
      <c r="CC2221" s="170"/>
      <c r="CD2221" s="170"/>
      <c r="CE2221" s="170"/>
      <c r="CF2221" s="170"/>
      <c r="CG2221" s="170"/>
      <c r="CH2221" s="170"/>
      <c r="CI2221" s="170"/>
      <c r="CJ2221" s="170"/>
      <c r="CK2221" s="170"/>
    </row>
    <row r="2222" spans="2:89" x14ac:dyDescent="0.35">
      <c r="B2222" s="171" t="s">
        <v>492</v>
      </c>
      <c r="E2222" s="8"/>
      <c r="H2222" s="170"/>
      <c r="I2222" s="172"/>
      <c r="J2222" s="172"/>
      <c r="K2222" s="193"/>
      <c r="L2222" s="193"/>
      <c r="M2222" s="193"/>
      <c r="N2222" s="193"/>
      <c r="O2222" s="193"/>
      <c r="P2222" s="193"/>
      <c r="R2222" s="194"/>
      <c r="S2222" s="170"/>
      <c r="T2222" s="170"/>
      <c r="U2222" s="170"/>
      <c r="V2222" s="170"/>
      <c r="W2222" s="170"/>
      <c r="X2222" s="170"/>
      <c r="Y2222" s="170"/>
      <c r="Z2222" s="170"/>
      <c r="AA2222" s="170"/>
      <c r="AB2222" s="170"/>
      <c r="AC2222" s="170"/>
      <c r="AD2222" s="170"/>
      <c r="AE2222" s="170"/>
      <c r="AF2222" s="170"/>
      <c r="AG2222" s="170"/>
      <c r="AH2222" s="170"/>
      <c r="AI2222" s="170"/>
      <c r="AJ2222" s="170"/>
      <c r="AK2222" s="170"/>
      <c r="AL2222" s="170"/>
      <c r="AM2222" s="170"/>
      <c r="AN2222" s="170"/>
      <c r="AO2222" s="170"/>
      <c r="AP2222" s="170"/>
      <c r="AQ2222" s="170"/>
      <c r="AR2222" s="170"/>
      <c r="AS2222" s="170"/>
      <c r="AT2222" s="170"/>
      <c r="AU2222" s="170"/>
      <c r="AV2222" s="170"/>
      <c r="AW2222" s="170"/>
      <c r="AX2222" s="170"/>
      <c r="AY2222" s="170"/>
      <c r="AZ2222" s="170"/>
      <c r="BA2222" s="170"/>
      <c r="BB2222" s="170"/>
      <c r="BC2222" s="170"/>
      <c r="BD2222" s="170"/>
      <c r="BE2222" s="170"/>
      <c r="BF2222" s="170"/>
      <c r="BG2222" s="170"/>
      <c r="BH2222" s="170"/>
      <c r="BI2222" s="170"/>
      <c r="BJ2222" s="170"/>
      <c r="BK2222" s="170"/>
      <c r="BL2222" s="170"/>
      <c r="BM2222" s="170"/>
      <c r="BN2222" s="170"/>
      <c r="BO2222" s="170"/>
      <c r="BP2222" s="170"/>
      <c r="BQ2222" s="170"/>
      <c r="BR2222" s="170"/>
      <c r="BS2222" s="170"/>
      <c r="BT2222" s="170"/>
      <c r="BU2222" s="170"/>
      <c r="BV2222" s="170"/>
      <c r="BW2222" s="170"/>
      <c r="BX2222" s="170"/>
      <c r="BY2222" s="170"/>
      <c r="BZ2222" s="170"/>
      <c r="CA2222" s="170"/>
      <c r="CB2222" s="170"/>
      <c r="CC2222" s="170"/>
      <c r="CD2222" s="170"/>
      <c r="CE2222" s="170"/>
      <c r="CF2222" s="170"/>
      <c r="CG2222" s="170"/>
      <c r="CH2222" s="170"/>
      <c r="CI2222" s="170"/>
      <c r="CJ2222" s="170"/>
      <c r="CK2222" s="170"/>
    </row>
    <row r="2223" spans="2:89" x14ac:dyDescent="0.35">
      <c r="B2223" s="171" t="s">
        <v>461</v>
      </c>
      <c r="E2223" s="8"/>
      <c r="H2223" s="170"/>
      <c r="I2223" s="172"/>
      <c r="J2223" s="172"/>
      <c r="K2223" s="193"/>
      <c r="L2223" s="193"/>
      <c r="M2223" s="193"/>
      <c r="N2223" s="193"/>
      <c r="O2223" s="193"/>
      <c r="P2223" s="193"/>
      <c r="R2223" s="194"/>
      <c r="S2223" s="195" t="str">
        <f t="shared" ref="S2223:AX2223" si="2994">S$20</f>
        <v>S$16</v>
      </c>
      <c r="T2223" s="195" t="str">
        <f t="shared" si="2994"/>
        <v>T$16</v>
      </c>
      <c r="U2223" s="195" t="str">
        <f t="shared" si="2994"/>
        <v>U$16</v>
      </c>
      <c r="V2223" s="195" t="str">
        <f t="shared" si="2994"/>
        <v>V$16</v>
      </c>
      <c r="W2223" s="195" t="str">
        <f t="shared" si="2994"/>
        <v>W$16</v>
      </c>
      <c r="X2223" s="195" t="str">
        <f t="shared" si="2994"/>
        <v>X$16</v>
      </c>
      <c r="Y2223" s="195" t="str">
        <f t="shared" si="2994"/>
        <v>Y$16</v>
      </c>
      <c r="Z2223" s="195" t="str">
        <f t="shared" si="2994"/>
        <v>Z$16</v>
      </c>
      <c r="AA2223" s="195" t="str">
        <f t="shared" si="2994"/>
        <v>AA$16</v>
      </c>
      <c r="AB2223" s="195" t="str">
        <f t="shared" si="2994"/>
        <v>AB$16</v>
      </c>
      <c r="AC2223" s="195" t="str">
        <f t="shared" si="2994"/>
        <v>AC$16</v>
      </c>
      <c r="AD2223" s="195" t="str">
        <f t="shared" si="2994"/>
        <v>AD$16</v>
      </c>
      <c r="AE2223" s="195" t="str">
        <f t="shared" si="2994"/>
        <v>AE$16</v>
      </c>
      <c r="AF2223" s="195" t="str">
        <f t="shared" si="2994"/>
        <v>AF$16</v>
      </c>
      <c r="AG2223" s="195" t="str">
        <f t="shared" si="2994"/>
        <v>AG$16</v>
      </c>
      <c r="AH2223" s="195" t="str">
        <f t="shared" si="2994"/>
        <v>AH$16</v>
      </c>
      <c r="AI2223" s="195" t="str">
        <f t="shared" si="2994"/>
        <v>AI$16</v>
      </c>
      <c r="AJ2223" s="195" t="str">
        <f t="shared" si="2994"/>
        <v>AJ$16</v>
      </c>
      <c r="AK2223" s="195" t="str">
        <f t="shared" si="2994"/>
        <v>AK$16</v>
      </c>
      <c r="AL2223" s="195" t="str">
        <f t="shared" si="2994"/>
        <v>AL$16</v>
      </c>
      <c r="AM2223" s="195" t="str">
        <f t="shared" si="2994"/>
        <v>AM$16</v>
      </c>
      <c r="AN2223" s="195" t="str">
        <f t="shared" si="2994"/>
        <v>AN$16</v>
      </c>
      <c r="AO2223" s="195" t="str">
        <f t="shared" si="2994"/>
        <v>AO$16</v>
      </c>
      <c r="AP2223" s="195" t="str">
        <f t="shared" si="2994"/>
        <v>AP$16</v>
      </c>
      <c r="AQ2223" s="195" t="str">
        <f t="shared" si="2994"/>
        <v>AQ$16</v>
      </c>
      <c r="AR2223" s="195" t="str">
        <f t="shared" si="2994"/>
        <v>AR$16</v>
      </c>
      <c r="AS2223" s="195" t="str">
        <f t="shared" si="2994"/>
        <v>AS$16</v>
      </c>
      <c r="AT2223" s="195" t="str">
        <f t="shared" si="2994"/>
        <v>AT$16</v>
      </c>
      <c r="AU2223" s="195" t="str">
        <f t="shared" si="2994"/>
        <v>AU$16</v>
      </c>
      <c r="AV2223" s="195" t="str">
        <f t="shared" si="2994"/>
        <v>AV$16</v>
      </c>
      <c r="AW2223" s="195" t="str">
        <f t="shared" si="2994"/>
        <v>AW$16</v>
      </c>
      <c r="AX2223" s="195" t="str">
        <f t="shared" si="2994"/>
        <v>AX$16</v>
      </c>
      <c r="AY2223" s="195" t="str">
        <f t="shared" ref="AY2223:CD2223" si="2995">AY$20</f>
        <v>AY$16</v>
      </c>
      <c r="AZ2223" s="195" t="str">
        <f t="shared" si="2995"/>
        <v>AZ$16</v>
      </c>
      <c r="BA2223" s="195" t="str">
        <f t="shared" si="2995"/>
        <v>BA$16</v>
      </c>
      <c r="BB2223" s="195" t="str">
        <f t="shared" si="2995"/>
        <v>BB$16</v>
      </c>
      <c r="BC2223" s="195" t="str">
        <f t="shared" si="2995"/>
        <v>BC$16</v>
      </c>
      <c r="BD2223" s="195" t="str">
        <f t="shared" si="2995"/>
        <v>BD$16</v>
      </c>
      <c r="BE2223" s="195" t="str">
        <f t="shared" si="2995"/>
        <v>BE$16</v>
      </c>
      <c r="BF2223" s="195" t="str">
        <f t="shared" si="2995"/>
        <v>BF$16</v>
      </c>
      <c r="BG2223" s="195" t="str">
        <f t="shared" si="2995"/>
        <v>BG$16</v>
      </c>
      <c r="BH2223" s="195" t="str">
        <f t="shared" si="2995"/>
        <v>BH$16</v>
      </c>
      <c r="BI2223" s="195" t="str">
        <f t="shared" si="2995"/>
        <v>BI$16</v>
      </c>
      <c r="BJ2223" s="195" t="str">
        <f t="shared" si="2995"/>
        <v>BJ$16</v>
      </c>
      <c r="BK2223" s="195" t="str">
        <f t="shared" si="2995"/>
        <v>BK$16</v>
      </c>
      <c r="BL2223" s="195" t="str">
        <f t="shared" si="2995"/>
        <v>BL$16</v>
      </c>
      <c r="BM2223" s="195" t="str">
        <f t="shared" si="2995"/>
        <v>BM$16</v>
      </c>
      <c r="BN2223" s="195" t="str">
        <f t="shared" si="2995"/>
        <v>BN$16</v>
      </c>
      <c r="BO2223" s="195" t="str">
        <f t="shared" si="2995"/>
        <v>BO$16</v>
      </c>
      <c r="BP2223" s="195" t="str">
        <f t="shared" si="2995"/>
        <v>BP$16</v>
      </c>
      <c r="BQ2223" s="195" t="str">
        <f t="shared" si="2995"/>
        <v>BQ$16</v>
      </c>
      <c r="BR2223" s="195" t="str">
        <f t="shared" si="2995"/>
        <v>BR$16</v>
      </c>
      <c r="BS2223" s="195" t="str">
        <f t="shared" si="2995"/>
        <v>BS$16</v>
      </c>
      <c r="BT2223" s="195" t="str">
        <f t="shared" si="2995"/>
        <v>BT$16</v>
      </c>
      <c r="BU2223" s="195" t="str">
        <f t="shared" si="2995"/>
        <v>BU$16</v>
      </c>
      <c r="BV2223" s="195" t="str">
        <f t="shared" si="2995"/>
        <v>BV$16</v>
      </c>
      <c r="BW2223" s="195" t="str">
        <f t="shared" si="2995"/>
        <v>BW$16</v>
      </c>
      <c r="BX2223" s="195" t="str">
        <f t="shared" si="2995"/>
        <v>BX$16</v>
      </c>
      <c r="BY2223" s="195" t="str">
        <f t="shared" si="2995"/>
        <v>BY$16</v>
      </c>
      <c r="BZ2223" s="195" t="str">
        <f t="shared" si="2995"/>
        <v>BZ$16</v>
      </c>
      <c r="CA2223" s="195" t="str">
        <f t="shared" si="2995"/>
        <v>CA$16</v>
      </c>
      <c r="CB2223" s="195" t="str">
        <f t="shared" si="2995"/>
        <v>CB$16</v>
      </c>
      <c r="CC2223" s="195" t="str">
        <f t="shared" si="2995"/>
        <v>CC$16</v>
      </c>
      <c r="CD2223" s="195" t="str">
        <f t="shared" si="2995"/>
        <v>CD$16</v>
      </c>
      <c r="CE2223" s="195" t="str">
        <f t="shared" ref="CE2223:CK2223" si="2996">CE$20</f>
        <v>CE$16</v>
      </c>
      <c r="CF2223" s="195" t="str">
        <f t="shared" si="2996"/>
        <v>CF$16</v>
      </c>
      <c r="CG2223" s="195" t="str">
        <f t="shared" si="2996"/>
        <v>CG$16</v>
      </c>
      <c r="CH2223" s="195" t="str">
        <f t="shared" si="2996"/>
        <v>CH$16</v>
      </c>
      <c r="CI2223" s="195" t="str">
        <f t="shared" si="2996"/>
        <v>CI$16</v>
      </c>
      <c r="CJ2223" s="195" t="str">
        <f t="shared" si="2996"/>
        <v>CJ$16</v>
      </c>
      <c r="CK2223" s="195" t="str">
        <f t="shared" si="2996"/>
        <v>CK$16</v>
      </c>
    </row>
    <row r="2224" spans="2:89" x14ac:dyDescent="0.35">
      <c r="B2224" s="171" t="s">
        <v>462</v>
      </c>
      <c r="E2224" s="8"/>
      <c r="H2224" s="196"/>
      <c r="I2224" s="197"/>
      <c r="J2224" s="197"/>
      <c r="K2224" s="198"/>
      <c r="L2224" s="198"/>
      <c r="M2224" s="198"/>
      <c r="N2224" s="198"/>
      <c r="O2224" s="198"/>
      <c r="P2224" s="198"/>
      <c r="R2224" s="198"/>
      <c r="S2224" s="195" t="str">
        <f t="shared" ref="S2224:AX2224" si="2997">S$21</f>
        <v>S$17</v>
      </c>
      <c r="T2224" s="195" t="str">
        <f t="shared" si="2997"/>
        <v>T$17</v>
      </c>
      <c r="U2224" s="195" t="str">
        <f t="shared" si="2997"/>
        <v>U$17</v>
      </c>
      <c r="V2224" s="195" t="str">
        <f t="shared" si="2997"/>
        <v>V$17</v>
      </c>
      <c r="W2224" s="195" t="str">
        <f t="shared" si="2997"/>
        <v>W$17</v>
      </c>
      <c r="X2224" s="195" t="str">
        <f t="shared" si="2997"/>
        <v>X$17</v>
      </c>
      <c r="Y2224" s="195" t="str">
        <f t="shared" si="2997"/>
        <v>Y$17</v>
      </c>
      <c r="Z2224" s="195" t="str">
        <f t="shared" si="2997"/>
        <v>Z$17</v>
      </c>
      <c r="AA2224" s="195" t="str">
        <f t="shared" si="2997"/>
        <v>AA$17</v>
      </c>
      <c r="AB2224" s="195" t="str">
        <f t="shared" si="2997"/>
        <v>AB$17</v>
      </c>
      <c r="AC2224" s="195" t="str">
        <f t="shared" si="2997"/>
        <v>AC$17</v>
      </c>
      <c r="AD2224" s="195" t="str">
        <f t="shared" si="2997"/>
        <v>AD$17</v>
      </c>
      <c r="AE2224" s="195" t="str">
        <f t="shared" si="2997"/>
        <v>AE$17</v>
      </c>
      <c r="AF2224" s="195" t="str">
        <f t="shared" si="2997"/>
        <v>AF$17</v>
      </c>
      <c r="AG2224" s="195" t="str">
        <f t="shared" si="2997"/>
        <v>AG$17</v>
      </c>
      <c r="AH2224" s="195" t="str">
        <f t="shared" si="2997"/>
        <v>AH$17</v>
      </c>
      <c r="AI2224" s="195" t="str">
        <f t="shared" si="2997"/>
        <v>AI$17</v>
      </c>
      <c r="AJ2224" s="195" t="str">
        <f t="shared" si="2997"/>
        <v>AJ$17</v>
      </c>
      <c r="AK2224" s="195" t="str">
        <f t="shared" si="2997"/>
        <v>AK$17</v>
      </c>
      <c r="AL2224" s="195" t="str">
        <f t="shared" si="2997"/>
        <v>AL$17</v>
      </c>
      <c r="AM2224" s="195" t="str">
        <f t="shared" si="2997"/>
        <v>AM$17</v>
      </c>
      <c r="AN2224" s="195" t="str">
        <f t="shared" si="2997"/>
        <v>AN$17</v>
      </c>
      <c r="AO2224" s="195" t="str">
        <f t="shared" si="2997"/>
        <v>AO$17</v>
      </c>
      <c r="AP2224" s="195" t="str">
        <f t="shared" si="2997"/>
        <v>AP$17</v>
      </c>
      <c r="AQ2224" s="195" t="str">
        <f t="shared" si="2997"/>
        <v>AQ$17</v>
      </c>
      <c r="AR2224" s="195" t="str">
        <f t="shared" si="2997"/>
        <v>AR$17</v>
      </c>
      <c r="AS2224" s="195" t="str">
        <f t="shared" si="2997"/>
        <v>AS$17</v>
      </c>
      <c r="AT2224" s="195" t="str">
        <f t="shared" si="2997"/>
        <v>AT$17</v>
      </c>
      <c r="AU2224" s="195" t="str">
        <f t="shared" si="2997"/>
        <v>AU$17</v>
      </c>
      <c r="AV2224" s="195" t="str">
        <f t="shared" si="2997"/>
        <v>AV$17</v>
      </c>
      <c r="AW2224" s="195" t="str">
        <f t="shared" si="2997"/>
        <v>AW$17</v>
      </c>
      <c r="AX2224" s="195" t="str">
        <f t="shared" si="2997"/>
        <v>AX$17</v>
      </c>
      <c r="AY2224" s="195" t="str">
        <f t="shared" ref="AY2224:CD2224" si="2998">AY$21</f>
        <v>AY$17</v>
      </c>
      <c r="AZ2224" s="195" t="str">
        <f t="shared" si="2998"/>
        <v>AZ$17</v>
      </c>
      <c r="BA2224" s="195" t="str">
        <f t="shared" si="2998"/>
        <v>BA$17</v>
      </c>
      <c r="BB2224" s="195" t="str">
        <f t="shared" si="2998"/>
        <v>BB$17</v>
      </c>
      <c r="BC2224" s="195" t="str">
        <f t="shared" si="2998"/>
        <v>BC$17</v>
      </c>
      <c r="BD2224" s="195" t="str">
        <f t="shared" si="2998"/>
        <v>BD$17</v>
      </c>
      <c r="BE2224" s="195" t="str">
        <f t="shared" si="2998"/>
        <v>BE$17</v>
      </c>
      <c r="BF2224" s="195" t="str">
        <f t="shared" si="2998"/>
        <v>BF$17</v>
      </c>
      <c r="BG2224" s="195" t="str">
        <f t="shared" si="2998"/>
        <v>BG$17</v>
      </c>
      <c r="BH2224" s="195" t="str">
        <f t="shared" si="2998"/>
        <v>BH$17</v>
      </c>
      <c r="BI2224" s="195" t="str">
        <f t="shared" si="2998"/>
        <v>BI$17</v>
      </c>
      <c r="BJ2224" s="195" t="str">
        <f t="shared" si="2998"/>
        <v>BJ$17</v>
      </c>
      <c r="BK2224" s="195" t="str">
        <f t="shared" si="2998"/>
        <v>BK$17</v>
      </c>
      <c r="BL2224" s="195" t="str">
        <f t="shared" si="2998"/>
        <v>BL$17</v>
      </c>
      <c r="BM2224" s="195" t="str">
        <f t="shared" si="2998"/>
        <v>BM$17</v>
      </c>
      <c r="BN2224" s="195" t="str">
        <f t="shared" si="2998"/>
        <v>BN$17</v>
      </c>
      <c r="BO2224" s="195" t="str">
        <f t="shared" si="2998"/>
        <v>BO$17</v>
      </c>
      <c r="BP2224" s="195" t="str">
        <f t="shared" si="2998"/>
        <v>BP$17</v>
      </c>
      <c r="BQ2224" s="195" t="str">
        <f t="shared" si="2998"/>
        <v>BQ$17</v>
      </c>
      <c r="BR2224" s="195" t="str">
        <f t="shared" si="2998"/>
        <v>BR$17</v>
      </c>
      <c r="BS2224" s="195" t="str">
        <f t="shared" si="2998"/>
        <v>BS$17</v>
      </c>
      <c r="BT2224" s="195" t="str">
        <f t="shared" si="2998"/>
        <v>BT$17</v>
      </c>
      <c r="BU2224" s="195" t="str">
        <f t="shared" si="2998"/>
        <v>BU$17</v>
      </c>
      <c r="BV2224" s="195" t="str">
        <f t="shared" si="2998"/>
        <v>BV$17</v>
      </c>
      <c r="BW2224" s="195" t="str">
        <f t="shared" si="2998"/>
        <v>BW$17</v>
      </c>
      <c r="BX2224" s="195" t="str">
        <f t="shared" si="2998"/>
        <v>BX$17</v>
      </c>
      <c r="BY2224" s="195" t="str">
        <f t="shared" si="2998"/>
        <v>BY$17</v>
      </c>
      <c r="BZ2224" s="195" t="str">
        <f t="shared" si="2998"/>
        <v>BZ$17</v>
      </c>
      <c r="CA2224" s="195" t="str">
        <f t="shared" si="2998"/>
        <v>CA$17</v>
      </c>
      <c r="CB2224" s="195" t="str">
        <f t="shared" si="2998"/>
        <v>CB$17</v>
      </c>
      <c r="CC2224" s="195" t="str">
        <f t="shared" si="2998"/>
        <v>CC$17</v>
      </c>
      <c r="CD2224" s="195" t="str">
        <f t="shared" si="2998"/>
        <v>CD$17</v>
      </c>
      <c r="CE2224" s="195" t="str">
        <f t="shared" ref="CE2224:CK2224" si="2999">CE$21</f>
        <v>CE$17</v>
      </c>
      <c r="CF2224" s="195" t="str">
        <f t="shared" si="2999"/>
        <v>CF$17</v>
      </c>
      <c r="CG2224" s="195" t="str">
        <f t="shared" si="2999"/>
        <v>CG$17</v>
      </c>
      <c r="CH2224" s="195" t="str">
        <f t="shared" si="2999"/>
        <v>CH$17</v>
      </c>
      <c r="CI2224" s="195" t="str">
        <f t="shared" si="2999"/>
        <v>CI$17</v>
      </c>
      <c r="CJ2224" s="195" t="str">
        <f t="shared" si="2999"/>
        <v>CJ$17</v>
      </c>
      <c r="CK2224" s="195" t="str">
        <f t="shared" si="2999"/>
        <v>CK$17</v>
      </c>
    </row>
    <row r="2225" spans="2:89" x14ac:dyDescent="0.35">
      <c r="B2225" s="171" t="s">
        <v>491</v>
      </c>
      <c r="E2225" s="8"/>
      <c r="H2225" s="196"/>
      <c r="I2225" s="197"/>
      <c r="J2225" s="197"/>
      <c r="K2225" s="198"/>
      <c r="L2225" s="198"/>
      <c r="M2225" s="198"/>
      <c r="N2225" s="198"/>
      <c r="O2225" s="198"/>
      <c r="P2225" s="198"/>
      <c r="R2225" s="198"/>
      <c r="S2225" s="186"/>
      <c r="T2225" s="186"/>
      <c r="U2225" s="186"/>
      <c r="V2225" s="186"/>
      <c r="W2225" s="186"/>
      <c r="X2225" s="186"/>
      <c r="Y2225" s="186"/>
      <c r="Z2225" s="186"/>
      <c r="AA2225" s="186"/>
      <c r="AB2225" s="186"/>
      <c r="AC2225" s="186"/>
      <c r="AD2225" s="186"/>
      <c r="AE2225" s="186"/>
      <c r="AF2225" s="186"/>
      <c r="AG2225" s="186"/>
      <c r="AH2225" s="186"/>
      <c r="AI2225" s="186"/>
      <c r="AJ2225" s="186"/>
      <c r="AK2225" s="186"/>
      <c r="AL2225" s="186"/>
      <c r="AM2225" s="186"/>
      <c r="AN2225" s="186"/>
      <c r="AO2225" s="186"/>
      <c r="AP2225" s="186"/>
      <c r="AQ2225" s="186"/>
      <c r="AR2225" s="186"/>
      <c r="AS2225" s="186"/>
      <c r="AT2225" s="186"/>
      <c r="AU2225" s="186"/>
      <c r="AV2225" s="186"/>
      <c r="AW2225" s="186"/>
      <c r="AX2225" s="186"/>
      <c r="AY2225" s="186"/>
      <c r="AZ2225" s="186"/>
      <c r="BA2225" s="186"/>
      <c r="BB2225" s="186"/>
      <c r="BC2225" s="186"/>
      <c r="BD2225" s="186"/>
      <c r="BE2225" s="186"/>
      <c r="BF2225" s="186"/>
      <c r="BG2225" s="186"/>
      <c r="BH2225" s="186"/>
      <c r="BI2225" s="186"/>
      <c r="BJ2225" s="186"/>
      <c r="BK2225" s="186"/>
      <c r="BL2225" s="186"/>
      <c r="BM2225" s="186"/>
      <c r="BN2225" s="186"/>
      <c r="BO2225" s="186"/>
      <c r="BP2225" s="186"/>
      <c r="BQ2225" s="186"/>
      <c r="BR2225" s="186"/>
      <c r="BS2225" s="186"/>
      <c r="BT2225" s="186"/>
      <c r="BU2225" s="186"/>
      <c r="BV2225" s="186"/>
      <c r="BW2225" s="186"/>
      <c r="BX2225" s="186"/>
      <c r="BY2225" s="186"/>
      <c r="BZ2225" s="186"/>
      <c r="CA2225" s="186"/>
      <c r="CB2225" s="186"/>
      <c r="CC2225" s="186"/>
      <c r="CD2225" s="186"/>
      <c r="CE2225" s="186"/>
      <c r="CF2225" s="186"/>
      <c r="CG2225" s="186"/>
      <c r="CH2225" s="186"/>
      <c r="CI2225" s="186"/>
      <c r="CJ2225" s="186"/>
      <c r="CK2225" s="186"/>
    </row>
    <row r="2226" spans="2:89" x14ac:dyDescent="0.35">
      <c r="B2226" s="171" t="s">
        <v>505</v>
      </c>
      <c r="E2226" s="8"/>
      <c r="H2226" s="196"/>
      <c r="I2226" s="197"/>
      <c r="J2226" s="197"/>
      <c r="K2226" s="198"/>
      <c r="L2226" s="198"/>
      <c r="M2226" s="198"/>
      <c r="N2226" s="198"/>
      <c r="O2226" s="198"/>
      <c r="P2226" s="198"/>
      <c r="R2226" s="198"/>
      <c r="S2226" s="186"/>
      <c r="T2226" s="186"/>
      <c r="U2226" s="186"/>
      <c r="V2226" s="186"/>
      <c r="W2226" s="186"/>
      <c r="X2226" s="186"/>
      <c r="Y2226" s="186"/>
      <c r="Z2226" s="186"/>
      <c r="AA2226" s="186"/>
      <c r="AB2226" s="186"/>
      <c r="AC2226" s="186"/>
      <c r="AD2226" s="186"/>
      <c r="AE2226" s="186"/>
      <c r="AF2226" s="186"/>
      <c r="AG2226" s="186"/>
      <c r="AH2226" s="186"/>
      <c r="AI2226" s="186"/>
      <c r="AJ2226" s="186"/>
      <c r="AK2226" s="186"/>
      <c r="AL2226" s="186"/>
      <c r="AM2226" s="186"/>
      <c r="AN2226" s="186"/>
      <c r="AO2226" s="186"/>
      <c r="AP2226" s="186"/>
      <c r="AQ2226" s="186"/>
      <c r="AR2226" s="186"/>
      <c r="AS2226" s="186"/>
      <c r="AT2226" s="186"/>
      <c r="AU2226" s="186"/>
      <c r="AV2226" s="186"/>
      <c r="AW2226" s="186"/>
      <c r="AX2226" s="186"/>
      <c r="AY2226" s="186"/>
      <c r="AZ2226" s="186"/>
      <c r="BA2226" s="186"/>
      <c r="BB2226" s="186"/>
      <c r="BC2226" s="186"/>
      <c r="BD2226" s="186"/>
      <c r="BE2226" s="186"/>
      <c r="BF2226" s="186"/>
      <c r="BG2226" s="186"/>
      <c r="BH2226" s="186"/>
      <c r="BI2226" s="186"/>
      <c r="BJ2226" s="186"/>
      <c r="BK2226" s="186"/>
      <c r="BL2226" s="186"/>
      <c r="BM2226" s="186"/>
      <c r="BN2226" s="186"/>
      <c r="BO2226" s="186"/>
      <c r="BP2226" s="186"/>
      <c r="BQ2226" s="186"/>
      <c r="BR2226" s="186"/>
      <c r="BS2226" s="186"/>
      <c r="BT2226" s="186"/>
      <c r="BU2226" s="186"/>
      <c r="BV2226" s="186"/>
      <c r="BW2226" s="186"/>
      <c r="BX2226" s="186"/>
      <c r="BY2226" s="186"/>
      <c r="BZ2226" s="186"/>
      <c r="CA2226" s="186"/>
      <c r="CB2226" s="186"/>
      <c r="CC2226" s="186"/>
      <c r="CD2226" s="186"/>
      <c r="CE2226" s="186"/>
      <c r="CF2226" s="186"/>
      <c r="CG2226" s="186"/>
      <c r="CH2226" s="186"/>
      <c r="CI2226" s="186"/>
      <c r="CJ2226" s="186"/>
      <c r="CK2226" s="186"/>
    </row>
    <row r="2227" spans="2:89" x14ac:dyDescent="0.35">
      <c r="B2227" s="171" t="s">
        <v>463</v>
      </c>
      <c r="E2227" s="8"/>
      <c r="H2227" s="196"/>
      <c r="I2227" s="197"/>
      <c r="J2227" s="197"/>
      <c r="K2227" s="198"/>
      <c r="L2227" s="198"/>
      <c r="M2227" s="198"/>
      <c r="N2227" s="198"/>
      <c r="O2227" s="198"/>
      <c r="P2227" s="198"/>
      <c r="R2227" s="198"/>
      <c r="S2227" s="186" t="str">
        <f t="shared" ref="S2227:AX2227" si="3000">S$22</f>
        <v>S$18</v>
      </c>
      <c r="T2227" s="186" t="str">
        <f t="shared" si="3000"/>
        <v>T$18</v>
      </c>
      <c r="U2227" s="186" t="str">
        <f t="shared" si="3000"/>
        <v>U$18</v>
      </c>
      <c r="V2227" s="186" t="str">
        <f t="shared" si="3000"/>
        <v>V$18</v>
      </c>
      <c r="W2227" s="186" t="str">
        <f t="shared" si="3000"/>
        <v>W$18</v>
      </c>
      <c r="X2227" s="186" t="str">
        <f t="shared" si="3000"/>
        <v>X$18</v>
      </c>
      <c r="Y2227" s="186" t="str">
        <f t="shared" si="3000"/>
        <v>Y$18</v>
      </c>
      <c r="Z2227" s="186" t="str">
        <f t="shared" si="3000"/>
        <v>Z$18</v>
      </c>
      <c r="AA2227" s="186" t="str">
        <f t="shared" si="3000"/>
        <v>AA$18</v>
      </c>
      <c r="AB2227" s="186" t="str">
        <f t="shared" si="3000"/>
        <v>AB$18</v>
      </c>
      <c r="AC2227" s="186" t="str">
        <f t="shared" si="3000"/>
        <v>AC$18</v>
      </c>
      <c r="AD2227" s="186" t="str">
        <f t="shared" si="3000"/>
        <v>AD$18</v>
      </c>
      <c r="AE2227" s="186" t="str">
        <f t="shared" si="3000"/>
        <v>AE$18</v>
      </c>
      <c r="AF2227" s="186" t="str">
        <f t="shared" si="3000"/>
        <v>AF$18</v>
      </c>
      <c r="AG2227" s="186" t="str">
        <f t="shared" si="3000"/>
        <v>AG$18</v>
      </c>
      <c r="AH2227" s="186" t="str">
        <f t="shared" si="3000"/>
        <v>AH$18</v>
      </c>
      <c r="AI2227" s="186" t="str">
        <f t="shared" si="3000"/>
        <v>AI$18</v>
      </c>
      <c r="AJ2227" s="186" t="str">
        <f t="shared" si="3000"/>
        <v>AJ$18</v>
      </c>
      <c r="AK2227" s="186" t="str">
        <f t="shared" si="3000"/>
        <v>AK$18</v>
      </c>
      <c r="AL2227" s="186" t="str">
        <f t="shared" si="3000"/>
        <v>AL$18</v>
      </c>
      <c r="AM2227" s="186" t="str">
        <f t="shared" si="3000"/>
        <v>AM$18</v>
      </c>
      <c r="AN2227" s="186" t="str">
        <f t="shared" si="3000"/>
        <v>AN$18</v>
      </c>
      <c r="AO2227" s="186" t="str">
        <f t="shared" si="3000"/>
        <v>AO$18</v>
      </c>
      <c r="AP2227" s="186" t="str">
        <f t="shared" si="3000"/>
        <v>AP$18</v>
      </c>
      <c r="AQ2227" s="186" t="str">
        <f t="shared" si="3000"/>
        <v>AQ$18</v>
      </c>
      <c r="AR2227" s="186" t="str">
        <f t="shared" si="3000"/>
        <v>AR$18</v>
      </c>
      <c r="AS2227" s="186" t="str">
        <f t="shared" si="3000"/>
        <v>AS$18</v>
      </c>
      <c r="AT2227" s="186" t="str">
        <f t="shared" si="3000"/>
        <v>AT$18</v>
      </c>
      <c r="AU2227" s="186" t="str">
        <f t="shared" si="3000"/>
        <v>AU$18</v>
      </c>
      <c r="AV2227" s="186" t="str">
        <f t="shared" si="3000"/>
        <v>AV$18</v>
      </c>
      <c r="AW2227" s="186" t="str">
        <f t="shared" si="3000"/>
        <v>AW$18</v>
      </c>
      <c r="AX2227" s="186" t="str">
        <f t="shared" si="3000"/>
        <v>AX$18</v>
      </c>
      <c r="AY2227" s="186" t="str">
        <f t="shared" ref="AY2227:CD2227" si="3001">AY$22</f>
        <v>AY$18</v>
      </c>
      <c r="AZ2227" s="186" t="str">
        <f t="shared" si="3001"/>
        <v>AZ$18</v>
      </c>
      <c r="BA2227" s="186" t="str">
        <f t="shared" si="3001"/>
        <v>BA$18</v>
      </c>
      <c r="BB2227" s="186" t="str">
        <f t="shared" si="3001"/>
        <v>BB$18</v>
      </c>
      <c r="BC2227" s="186" t="str">
        <f t="shared" si="3001"/>
        <v>BC$18</v>
      </c>
      <c r="BD2227" s="186" t="str">
        <f t="shared" si="3001"/>
        <v>BD$18</v>
      </c>
      <c r="BE2227" s="186" t="str">
        <f t="shared" si="3001"/>
        <v>BE$18</v>
      </c>
      <c r="BF2227" s="186" t="str">
        <f t="shared" si="3001"/>
        <v>BF$18</v>
      </c>
      <c r="BG2227" s="186" t="str">
        <f t="shared" si="3001"/>
        <v>BG$18</v>
      </c>
      <c r="BH2227" s="186" t="str">
        <f t="shared" si="3001"/>
        <v>BH$18</v>
      </c>
      <c r="BI2227" s="186" t="str">
        <f t="shared" si="3001"/>
        <v>BI$18</v>
      </c>
      <c r="BJ2227" s="186" t="str">
        <f t="shared" si="3001"/>
        <v>BJ$18</v>
      </c>
      <c r="BK2227" s="186" t="str">
        <f t="shared" si="3001"/>
        <v>BK$18</v>
      </c>
      <c r="BL2227" s="186" t="str">
        <f t="shared" si="3001"/>
        <v>BL$18</v>
      </c>
      <c r="BM2227" s="186" t="str">
        <f t="shared" si="3001"/>
        <v>BM$18</v>
      </c>
      <c r="BN2227" s="186" t="str">
        <f t="shared" si="3001"/>
        <v>BN$18</v>
      </c>
      <c r="BO2227" s="186" t="str">
        <f t="shared" si="3001"/>
        <v>BO$18</v>
      </c>
      <c r="BP2227" s="186" t="str">
        <f t="shared" si="3001"/>
        <v>BP$18</v>
      </c>
      <c r="BQ2227" s="186" t="str">
        <f t="shared" si="3001"/>
        <v>BQ$18</v>
      </c>
      <c r="BR2227" s="186" t="str">
        <f t="shared" si="3001"/>
        <v>BR$18</v>
      </c>
      <c r="BS2227" s="186" t="str">
        <f t="shared" si="3001"/>
        <v>BS$18</v>
      </c>
      <c r="BT2227" s="186" t="str">
        <f t="shared" si="3001"/>
        <v>BT$18</v>
      </c>
      <c r="BU2227" s="186" t="str">
        <f t="shared" si="3001"/>
        <v>BU$18</v>
      </c>
      <c r="BV2227" s="186" t="str">
        <f t="shared" si="3001"/>
        <v>BV$18</v>
      </c>
      <c r="BW2227" s="186" t="str">
        <f t="shared" si="3001"/>
        <v>BW$18</v>
      </c>
      <c r="BX2227" s="186" t="str">
        <f t="shared" si="3001"/>
        <v>BX$18</v>
      </c>
      <c r="BY2227" s="186" t="str">
        <f t="shared" si="3001"/>
        <v>BY$18</v>
      </c>
      <c r="BZ2227" s="186" t="str">
        <f t="shared" si="3001"/>
        <v>BZ$18</v>
      </c>
      <c r="CA2227" s="186" t="str">
        <f t="shared" si="3001"/>
        <v>CA$18</v>
      </c>
      <c r="CB2227" s="186" t="str">
        <f t="shared" si="3001"/>
        <v>CB$18</v>
      </c>
      <c r="CC2227" s="186" t="str">
        <f t="shared" si="3001"/>
        <v>CC$18</v>
      </c>
      <c r="CD2227" s="186" t="str">
        <f t="shared" si="3001"/>
        <v>CD$18</v>
      </c>
      <c r="CE2227" s="186" t="str">
        <f t="shared" ref="CE2227:CK2227" si="3002">CE$22</f>
        <v>CE$18</v>
      </c>
      <c r="CF2227" s="186" t="str">
        <f t="shared" si="3002"/>
        <v>CF$18</v>
      </c>
      <c r="CG2227" s="186" t="str">
        <f t="shared" si="3002"/>
        <v>CG$18</v>
      </c>
      <c r="CH2227" s="186" t="str">
        <f t="shared" si="3002"/>
        <v>CH$18</v>
      </c>
      <c r="CI2227" s="186" t="str">
        <f t="shared" si="3002"/>
        <v>CI$18</v>
      </c>
      <c r="CJ2227" s="186" t="str">
        <f t="shared" si="3002"/>
        <v>CJ$18</v>
      </c>
      <c r="CK2227" s="186" t="str">
        <f t="shared" si="3002"/>
        <v>CK$18</v>
      </c>
    </row>
    <row r="2228" spans="2:89" x14ac:dyDescent="0.35">
      <c r="B2228" s="171" t="s">
        <v>464</v>
      </c>
      <c r="E2228" s="8"/>
      <c r="H2228" s="196"/>
      <c r="I2228" s="197"/>
      <c r="J2228" s="197"/>
      <c r="K2228" s="198"/>
      <c r="L2228" s="198"/>
      <c r="M2228" s="198"/>
      <c r="N2228" s="198"/>
      <c r="O2228" s="198"/>
      <c r="P2228" s="198"/>
      <c r="R2228" s="198"/>
      <c r="S2228" s="186" t="str">
        <f t="shared" ref="S2228:AX2228" si="3003">S$23</f>
        <v>S$19</v>
      </c>
      <c r="T2228" s="186" t="str">
        <f t="shared" si="3003"/>
        <v>T$19</v>
      </c>
      <c r="U2228" s="186" t="str">
        <f t="shared" si="3003"/>
        <v>U$19</v>
      </c>
      <c r="V2228" s="186" t="str">
        <f t="shared" si="3003"/>
        <v>V$19</v>
      </c>
      <c r="W2228" s="186" t="str">
        <f t="shared" si="3003"/>
        <v>W$19</v>
      </c>
      <c r="X2228" s="186" t="str">
        <f t="shared" si="3003"/>
        <v>X$19</v>
      </c>
      <c r="Y2228" s="186" t="str">
        <f t="shared" si="3003"/>
        <v>Y$19</v>
      </c>
      <c r="Z2228" s="186" t="str">
        <f t="shared" si="3003"/>
        <v>Z$19</v>
      </c>
      <c r="AA2228" s="186" t="str">
        <f t="shared" si="3003"/>
        <v>AA$19</v>
      </c>
      <c r="AB2228" s="186" t="str">
        <f t="shared" si="3003"/>
        <v>AB$19</v>
      </c>
      <c r="AC2228" s="186" t="str">
        <f t="shared" si="3003"/>
        <v>AC$19</v>
      </c>
      <c r="AD2228" s="186" t="str">
        <f t="shared" si="3003"/>
        <v>AD$19</v>
      </c>
      <c r="AE2228" s="186" t="str">
        <f t="shared" si="3003"/>
        <v>AE$19</v>
      </c>
      <c r="AF2228" s="186" t="str">
        <f t="shared" si="3003"/>
        <v>AF$19</v>
      </c>
      <c r="AG2228" s="186" t="str">
        <f t="shared" si="3003"/>
        <v>AG$19</v>
      </c>
      <c r="AH2228" s="186" t="str">
        <f t="shared" si="3003"/>
        <v>AH$19</v>
      </c>
      <c r="AI2228" s="186" t="str">
        <f t="shared" si="3003"/>
        <v>AI$19</v>
      </c>
      <c r="AJ2228" s="186" t="str">
        <f t="shared" si="3003"/>
        <v>AJ$19</v>
      </c>
      <c r="AK2228" s="186" t="str">
        <f t="shared" si="3003"/>
        <v>AK$19</v>
      </c>
      <c r="AL2228" s="186" t="str">
        <f t="shared" si="3003"/>
        <v>AL$19</v>
      </c>
      <c r="AM2228" s="186" t="str">
        <f t="shared" si="3003"/>
        <v>AM$19</v>
      </c>
      <c r="AN2228" s="186" t="str">
        <f t="shared" si="3003"/>
        <v>AN$19</v>
      </c>
      <c r="AO2228" s="186" t="str">
        <f t="shared" si="3003"/>
        <v>AO$19</v>
      </c>
      <c r="AP2228" s="186" t="str">
        <f t="shared" si="3003"/>
        <v>AP$19</v>
      </c>
      <c r="AQ2228" s="186" t="str">
        <f t="shared" si="3003"/>
        <v>AQ$19</v>
      </c>
      <c r="AR2228" s="186" t="str">
        <f t="shared" si="3003"/>
        <v>AR$19</v>
      </c>
      <c r="AS2228" s="186" t="str">
        <f t="shared" si="3003"/>
        <v>AS$19</v>
      </c>
      <c r="AT2228" s="186" t="str">
        <f t="shared" si="3003"/>
        <v>AT$19</v>
      </c>
      <c r="AU2228" s="186" t="str">
        <f t="shared" si="3003"/>
        <v>AU$19</v>
      </c>
      <c r="AV2228" s="186" t="str">
        <f t="shared" si="3003"/>
        <v>AV$19</v>
      </c>
      <c r="AW2228" s="186" t="str">
        <f t="shared" si="3003"/>
        <v>AW$19</v>
      </c>
      <c r="AX2228" s="186" t="str">
        <f t="shared" si="3003"/>
        <v>AX$19</v>
      </c>
      <c r="AY2228" s="186" t="str">
        <f t="shared" ref="AY2228:CD2228" si="3004">AY$23</f>
        <v>AY$19</v>
      </c>
      <c r="AZ2228" s="186" t="str">
        <f t="shared" si="3004"/>
        <v>AZ$19</v>
      </c>
      <c r="BA2228" s="186" t="str">
        <f t="shared" si="3004"/>
        <v>BA$19</v>
      </c>
      <c r="BB2228" s="186" t="str">
        <f t="shared" si="3004"/>
        <v>BB$19</v>
      </c>
      <c r="BC2228" s="186" t="str">
        <f t="shared" si="3004"/>
        <v>BC$19</v>
      </c>
      <c r="BD2228" s="186" t="str">
        <f t="shared" si="3004"/>
        <v>BD$19</v>
      </c>
      <c r="BE2228" s="186" t="str">
        <f t="shared" si="3004"/>
        <v>BE$19</v>
      </c>
      <c r="BF2228" s="186" t="str">
        <f t="shared" si="3004"/>
        <v>BF$19</v>
      </c>
      <c r="BG2228" s="186" t="str">
        <f t="shared" si="3004"/>
        <v>BG$19</v>
      </c>
      <c r="BH2228" s="186" t="str">
        <f t="shared" si="3004"/>
        <v>BH$19</v>
      </c>
      <c r="BI2228" s="186" t="str">
        <f t="shared" si="3004"/>
        <v>BI$19</v>
      </c>
      <c r="BJ2228" s="186" t="str">
        <f t="shared" si="3004"/>
        <v>BJ$19</v>
      </c>
      <c r="BK2228" s="186" t="str">
        <f t="shared" si="3004"/>
        <v>BK$19</v>
      </c>
      <c r="BL2228" s="186" t="str">
        <f t="shared" si="3004"/>
        <v>BL$19</v>
      </c>
      <c r="BM2228" s="186" t="str">
        <f t="shared" si="3004"/>
        <v>BM$19</v>
      </c>
      <c r="BN2228" s="186" t="str">
        <f t="shared" si="3004"/>
        <v>BN$19</v>
      </c>
      <c r="BO2228" s="186" t="str">
        <f t="shared" si="3004"/>
        <v>BO$19</v>
      </c>
      <c r="BP2228" s="186" t="str">
        <f t="shared" si="3004"/>
        <v>BP$19</v>
      </c>
      <c r="BQ2228" s="186" t="str">
        <f t="shared" si="3004"/>
        <v>BQ$19</v>
      </c>
      <c r="BR2228" s="186" t="str">
        <f t="shared" si="3004"/>
        <v>BR$19</v>
      </c>
      <c r="BS2228" s="186" t="str">
        <f t="shared" si="3004"/>
        <v>BS$19</v>
      </c>
      <c r="BT2228" s="186" t="str">
        <f t="shared" si="3004"/>
        <v>BT$19</v>
      </c>
      <c r="BU2228" s="186" t="str">
        <f t="shared" si="3004"/>
        <v>BU$19</v>
      </c>
      <c r="BV2228" s="186" t="str">
        <f t="shared" si="3004"/>
        <v>BV$19</v>
      </c>
      <c r="BW2228" s="186" t="str">
        <f t="shared" si="3004"/>
        <v>BW$19</v>
      </c>
      <c r="BX2228" s="186" t="str">
        <f t="shared" si="3004"/>
        <v>BX$19</v>
      </c>
      <c r="BY2228" s="186" t="str">
        <f t="shared" si="3004"/>
        <v>BY$19</v>
      </c>
      <c r="BZ2228" s="186" t="str">
        <f t="shared" si="3004"/>
        <v>BZ$19</v>
      </c>
      <c r="CA2228" s="186" t="str">
        <f t="shared" si="3004"/>
        <v>CA$19</v>
      </c>
      <c r="CB2228" s="186" t="str">
        <f t="shared" si="3004"/>
        <v>CB$19</v>
      </c>
      <c r="CC2228" s="186" t="str">
        <f t="shared" si="3004"/>
        <v>CC$19</v>
      </c>
      <c r="CD2228" s="186" t="str">
        <f t="shared" si="3004"/>
        <v>CD$19</v>
      </c>
      <c r="CE2228" s="186" t="str">
        <f t="shared" ref="CE2228:CK2228" si="3005">CE$23</f>
        <v>CE$19</v>
      </c>
      <c r="CF2228" s="186" t="str">
        <f t="shared" si="3005"/>
        <v>CF$19</v>
      </c>
      <c r="CG2228" s="186" t="str">
        <f t="shared" si="3005"/>
        <v>CG$19</v>
      </c>
      <c r="CH2228" s="186" t="str">
        <f t="shared" si="3005"/>
        <v>CH$19</v>
      </c>
      <c r="CI2228" s="186" t="str">
        <f t="shared" si="3005"/>
        <v>CI$19</v>
      </c>
      <c r="CJ2228" s="186" t="str">
        <f t="shared" si="3005"/>
        <v>CJ$19</v>
      </c>
      <c r="CK2228" s="186" t="str">
        <f t="shared" si="3005"/>
        <v>CK$19</v>
      </c>
    </row>
    <row r="2229" spans="2:89" x14ac:dyDescent="0.35">
      <c r="B2229" s="70" t="s">
        <v>286</v>
      </c>
      <c r="C2229" s="31"/>
      <c r="D2229" t="s">
        <v>426</v>
      </c>
      <c r="E2229" s="8" t="str">
        <f t="shared" ref="E2229:E2255" si="3006">ROW()&amp;" "&amp;D2229</f>
        <v>2229 DAMORT-F</v>
      </c>
      <c r="F2229" t="s">
        <v>349</v>
      </c>
      <c r="G2229" s="31" t="s">
        <v>243</v>
      </c>
      <c r="H2229" s="48"/>
      <c r="I2229" s="286"/>
      <c r="J2229" s="286"/>
      <c r="K2229" s="48"/>
      <c r="L2229" s="48"/>
      <c r="M2229" s="48"/>
      <c r="N2229" s="48"/>
      <c r="O2229" s="48"/>
      <c r="P2229" s="48"/>
      <c r="R2229" s="70"/>
      <c r="S2229" s="287"/>
      <c r="T2229" s="287"/>
      <c r="U2229" s="287"/>
      <c r="V2229" s="287"/>
      <c r="W2229" s="287"/>
      <c r="X2229" s="287"/>
      <c r="Y2229" s="287"/>
      <c r="Z2229" s="287"/>
      <c r="AA2229" s="287"/>
      <c r="AB2229" s="287"/>
      <c r="AC2229" s="287"/>
      <c r="AD2229" s="287"/>
      <c r="AE2229" s="287"/>
      <c r="AF2229" s="287"/>
      <c r="AG2229" s="287"/>
      <c r="AH2229" s="287"/>
      <c r="AI2229" s="287"/>
      <c r="AJ2229" s="287"/>
      <c r="AK2229" s="287"/>
      <c r="AL2229" s="287"/>
      <c r="AM2229" s="287"/>
      <c r="AN2229" s="287"/>
      <c r="AO2229" s="287"/>
      <c r="AP2229" s="287"/>
      <c r="AQ2229" s="287"/>
      <c r="AR2229" s="287"/>
      <c r="AS2229" s="287"/>
      <c r="AT2229" s="287"/>
      <c r="AU2229" s="287"/>
      <c r="AV2229" s="287"/>
      <c r="AW2229" s="287"/>
      <c r="AX2229" s="287"/>
      <c r="AY2229" s="287"/>
      <c r="AZ2229" s="287"/>
      <c r="BA2229" s="287"/>
      <c r="BB2229" s="287"/>
      <c r="BC2229" s="287"/>
      <c r="BD2229" s="287"/>
      <c r="BE2229" s="287"/>
      <c r="BF2229" s="287"/>
      <c r="BG2229" s="287"/>
      <c r="BH2229" s="287"/>
      <c r="BI2229" s="287"/>
      <c r="BJ2229" s="287"/>
      <c r="BK2229" s="287"/>
      <c r="BL2229" s="287"/>
      <c r="BM2229" s="287"/>
      <c r="BN2229" s="287"/>
      <c r="BO2229" s="287"/>
      <c r="BP2229" s="287"/>
      <c r="BQ2229" s="287"/>
      <c r="BR2229" s="287"/>
      <c r="BS2229" s="287"/>
      <c r="BT2229" s="287"/>
      <c r="BU2229" s="287"/>
      <c r="BV2229" s="287"/>
      <c r="BW2229" s="287"/>
      <c r="BX2229" s="287"/>
      <c r="BY2229" s="287"/>
      <c r="BZ2229" s="287"/>
      <c r="CA2229" s="287"/>
      <c r="CB2229" s="287"/>
      <c r="CC2229" s="287"/>
      <c r="CD2229" s="287"/>
      <c r="CE2229" s="287"/>
      <c r="CF2229" s="287"/>
      <c r="CG2229" s="287"/>
      <c r="CH2229" s="287"/>
      <c r="CI2229" s="287"/>
      <c r="CJ2229" s="287"/>
      <c r="CK2229" s="287"/>
    </row>
    <row r="2230" spans="2:89" x14ac:dyDescent="0.35">
      <c r="B2230" s="95" t="str">
        <f>"Assumptions - "&amp;B2229</f>
        <v>Assumptions - Simple amortizing debt:</v>
      </c>
      <c r="D2230" t="s">
        <v>426</v>
      </c>
      <c r="E2230" s="12" t="str">
        <f t="shared" ref="E2230" si="3007">ROW()&amp;" "&amp;D2230</f>
        <v>2230 DAMORT-F</v>
      </c>
      <c r="G2230" t="str">
        <f>E2230</f>
        <v>2230 DAMORT-F</v>
      </c>
      <c r="I2230"/>
      <c r="J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row>
    <row r="2231" spans="2:89" x14ac:dyDescent="0.35">
      <c r="B2231" s="155" t="s">
        <v>287</v>
      </c>
      <c r="D2231" t="s">
        <v>426</v>
      </c>
      <c r="E2231" s="12" t="str">
        <f t="shared" si="3006"/>
        <v>2231 DAMORT-F</v>
      </c>
      <c r="F2231" s="31"/>
      <c r="G2231" t="str">
        <f>E2231</f>
        <v>2231 DAMORT-F</v>
      </c>
      <c r="H2231" s="57">
        <v>36</v>
      </c>
      <c r="I2231" s="31"/>
      <c r="J2231" s="31"/>
      <c r="K2231" s="31"/>
      <c r="L2231" s="31"/>
      <c r="M2231" s="31"/>
      <c r="N2231" s="31"/>
      <c r="O2231" s="31"/>
      <c r="P2231" s="31"/>
      <c r="R2231" s="31"/>
      <c r="S2231" s="73"/>
      <c r="T2231" s="73"/>
      <c r="U2231" s="73"/>
      <c r="V2231" s="73"/>
      <c r="W2231" s="73"/>
      <c r="X2231" s="73"/>
      <c r="Y2231" s="73"/>
      <c r="Z2231" s="73"/>
      <c r="AA2231" s="73"/>
      <c r="AB2231" s="73"/>
      <c r="AC2231" s="73"/>
      <c r="AD2231" s="73"/>
      <c r="AE2231" s="73"/>
      <c r="AF2231" s="73"/>
      <c r="AG2231" s="73"/>
      <c r="AH2231" s="73"/>
      <c r="AI2231" s="73"/>
      <c r="AJ2231" s="73"/>
      <c r="AK2231" s="73"/>
      <c r="AL2231" s="73"/>
      <c r="AM2231" s="73"/>
      <c r="AN2231" s="73"/>
      <c r="AO2231" s="73"/>
      <c r="AP2231" s="73"/>
      <c r="AQ2231" s="73"/>
      <c r="AR2231" s="73"/>
      <c r="AS2231" s="73"/>
      <c r="AT2231" s="73"/>
      <c r="AU2231" s="73"/>
      <c r="AV2231" s="73"/>
      <c r="AW2231" s="73"/>
      <c r="AX2231" s="73"/>
      <c r="AY2231" s="73"/>
      <c r="AZ2231" s="73"/>
      <c r="BA2231" s="73"/>
      <c r="BB2231" s="73"/>
      <c r="BC2231" s="73"/>
      <c r="BD2231" s="73"/>
      <c r="BE2231" s="73"/>
      <c r="BF2231" s="73"/>
      <c r="BG2231" s="73"/>
      <c r="BH2231" s="73"/>
      <c r="BI2231" s="73"/>
      <c r="BJ2231" s="73"/>
      <c r="BK2231" s="73"/>
      <c r="BL2231" s="73"/>
      <c r="BM2231" s="73"/>
      <c r="BN2231" s="73"/>
      <c r="BO2231" s="73"/>
      <c r="BP2231" s="73"/>
      <c r="BQ2231" s="73"/>
      <c r="BR2231" s="73"/>
      <c r="BS2231" s="73"/>
      <c r="BT2231" s="73"/>
      <c r="BU2231" s="73"/>
      <c r="BV2231" s="73"/>
      <c r="BW2231" s="73"/>
      <c r="BX2231" s="73"/>
      <c r="BY2231" s="73"/>
      <c r="BZ2231" s="73"/>
      <c r="CA2231" s="73"/>
      <c r="CB2231" s="73"/>
      <c r="CC2231" s="73"/>
      <c r="CD2231" s="73"/>
      <c r="CE2231" s="73"/>
      <c r="CF2231" s="73"/>
      <c r="CG2231" s="73"/>
      <c r="CH2231" s="73"/>
      <c r="CI2231" s="73"/>
      <c r="CJ2231" s="73"/>
      <c r="CK2231" s="73"/>
    </row>
    <row r="2232" spans="2:89" x14ac:dyDescent="0.35">
      <c r="B2232" s="155" t="s">
        <v>288</v>
      </c>
      <c r="D2232" t="s">
        <v>426</v>
      </c>
      <c r="E2232" s="12" t="str">
        <f t="shared" si="3006"/>
        <v>2232 DAMORT-F</v>
      </c>
      <c r="F2232" s="31"/>
      <c r="G2232" t="str">
        <f>E2232</f>
        <v>2232 DAMORT-F</v>
      </c>
      <c r="H2232" s="59">
        <v>0.1</v>
      </c>
      <c r="I2232" s="31"/>
      <c r="J2232" s="31"/>
      <c r="K2232" s="31"/>
      <c r="L2232" s="31"/>
      <c r="M2232" s="31"/>
      <c r="N2232" s="31"/>
      <c r="O2232" s="31"/>
      <c r="P2232" s="31"/>
      <c r="R2232" s="31"/>
      <c r="S2232" s="73"/>
      <c r="T2232" s="73"/>
      <c r="U2232" s="73"/>
      <c r="V2232" s="73"/>
      <c r="W2232" s="73"/>
      <c r="X2232" s="73"/>
      <c r="Y2232" s="73"/>
      <c r="Z2232" s="73"/>
      <c r="AA2232" s="73"/>
      <c r="AB2232" s="73"/>
      <c r="AC2232" s="73"/>
      <c r="AD2232" s="73"/>
      <c r="AE2232" s="73"/>
      <c r="AF2232" s="73"/>
      <c r="AG2232" s="73"/>
      <c r="AH2232" s="73"/>
      <c r="AI2232" s="73"/>
      <c r="AJ2232" s="73"/>
      <c r="AK2232" s="73"/>
      <c r="AL2232" s="73"/>
      <c r="AM2232" s="73"/>
      <c r="AN2232" s="73"/>
      <c r="AO2232" s="73"/>
      <c r="AP2232" s="73"/>
      <c r="AQ2232" s="73"/>
      <c r="AR2232" s="73"/>
      <c r="AS2232" s="73"/>
      <c r="AT2232" s="73"/>
      <c r="AU2232" s="73"/>
      <c r="AV2232" s="73"/>
      <c r="AW2232" s="73"/>
      <c r="AX2232" s="73"/>
      <c r="AY2232" s="73"/>
      <c r="AZ2232" s="73"/>
      <c r="BA2232" s="73"/>
      <c r="BB2232" s="73"/>
      <c r="BC2232" s="73"/>
      <c r="BD2232" s="73"/>
      <c r="BE2232" s="73"/>
      <c r="BF2232" s="73"/>
      <c r="BG2232" s="73"/>
      <c r="BH2232" s="73"/>
      <c r="BI2232" s="73"/>
      <c r="BJ2232" s="73"/>
      <c r="BK2232" s="73"/>
      <c r="BL2232" s="73"/>
      <c r="BM2232" s="73"/>
      <c r="BN2232" s="73"/>
      <c r="BO2232" s="73"/>
      <c r="BP2232" s="73"/>
      <c r="BQ2232" s="73"/>
      <c r="BR2232" s="73"/>
      <c r="BS2232" s="73"/>
      <c r="BT2232" s="73"/>
      <c r="BU2232" s="73"/>
      <c r="BV2232" s="73"/>
      <c r="BW2232" s="73"/>
      <c r="BX2232" s="73"/>
      <c r="BY2232" s="73"/>
      <c r="BZ2232" s="73"/>
      <c r="CA2232" s="73"/>
      <c r="CB2232" s="73"/>
      <c r="CC2232" s="73"/>
      <c r="CD2232" s="73"/>
      <c r="CE2232" s="73"/>
      <c r="CF2232" s="73"/>
      <c r="CG2232" s="73"/>
      <c r="CH2232" s="73"/>
      <c r="CI2232" s="73"/>
      <c r="CJ2232" s="73"/>
      <c r="CK2232" s="73"/>
    </row>
    <row r="2233" spans="2:89" x14ac:dyDescent="0.35">
      <c r="B2233" s="156" t="s">
        <v>289</v>
      </c>
      <c r="D2233" t="s">
        <v>426</v>
      </c>
      <c r="E2233" s="12" t="str">
        <f t="shared" si="3006"/>
        <v>2233 DAMORT-F</v>
      </c>
      <c r="F2233" s="31"/>
      <c r="G2233" t="str">
        <f>E2233</f>
        <v>2233 DAMORT-F</v>
      </c>
      <c r="H2233" s="91">
        <v>1000</v>
      </c>
      <c r="I2233" s="31"/>
      <c r="J2233" s="31"/>
      <c r="K2233" s="31"/>
      <c r="L2233" s="31"/>
      <c r="M2233" s="31"/>
      <c r="N2233" s="31"/>
      <c r="O2233" s="31"/>
      <c r="P2233" s="31"/>
      <c r="R2233" s="31"/>
      <c r="S2233" s="73"/>
      <c r="T2233" s="73"/>
      <c r="U2233" s="73"/>
      <c r="V2233" s="73"/>
      <c r="W2233" s="73"/>
      <c r="X2233" s="73"/>
      <c r="Y2233" s="73"/>
      <c r="Z2233" s="73"/>
      <c r="AA2233" s="73"/>
      <c r="AB2233" s="73"/>
      <c r="AC2233" s="73"/>
      <c r="AD2233" s="73"/>
      <c r="AE2233" s="73"/>
      <c r="AF2233" s="73"/>
      <c r="AG2233" s="73"/>
      <c r="AH2233" s="73"/>
      <c r="AI2233" s="73"/>
      <c r="AJ2233" s="73"/>
      <c r="AK2233" s="73"/>
      <c r="AL2233" s="73"/>
      <c r="AM2233" s="73"/>
      <c r="AN2233" s="73"/>
      <c r="AO2233" s="73"/>
      <c r="AP2233" s="73"/>
      <c r="AQ2233" s="73"/>
      <c r="AR2233" s="73"/>
      <c r="AS2233" s="73"/>
      <c r="AT2233" s="73"/>
      <c r="AU2233" s="73"/>
      <c r="AV2233" s="73"/>
      <c r="AW2233" s="73"/>
      <c r="AX2233" s="73"/>
      <c r="AY2233" s="73"/>
      <c r="AZ2233" s="73"/>
      <c r="BA2233" s="73"/>
      <c r="BB2233" s="73"/>
      <c r="BC2233" s="73"/>
      <c r="BD2233" s="73"/>
      <c r="BE2233" s="73"/>
      <c r="BF2233" s="73"/>
      <c r="BG2233" s="73"/>
      <c r="BH2233" s="73"/>
      <c r="BI2233" s="73"/>
      <c r="BJ2233" s="73"/>
      <c r="BK2233" s="73"/>
      <c r="BL2233" s="73"/>
      <c r="BM2233" s="73"/>
      <c r="BN2233" s="73"/>
      <c r="BO2233" s="73"/>
      <c r="BP2233" s="73"/>
      <c r="BQ2233" s="73"/>
      <c r="BR2233" s="73"/>
      <c r="BS2233" s="73"/>
      <c r="BT2233" s="73"/>
      <c r="BU2233" s="73"/>
      <c r="BV2233" s="73"/>
      <c r="BW2233" s="73"/>
      <c r="BX2233" s="73"/>
      <c r="BY2233" s="73"/>
      <c r="BZ2233" s="73"/>
      <c r="CA2233" s="73"/>
      <c r="CB2233" s="73"/>
      <c r="CC2233" s="73"/>
      <c r="CD2233" s="73"/>
      <c r="CE2233" s="73"/>
      <c r="CF2233" s="73"/>
      <c r="CG2233" s="73"/>
      <c r="CH2233" s="73"/>
      <c r="CI2233" s="73"/>
      <c r="CJ2233" s="73"/>
      <c r="CK2233" s="73"/>
    </row>
    <row r="2234" spans="2:89" x14ac:dyDescent="0.35">
      <c r="B2234" s="124"/>
      <c r="C2234" s="31"/>
      <c r="D2234" t="s">
        <v>426</v>
      </c>
      <c r="E2234" s="12" t="str">
        <f t="shared" si="3006"/>
        <v>2234 DAMORT-F</v>
      </c>
      <c r="F2234" s="31"/>
      <c r="G2234" s="31"/>
      <c r="H2234" s="31"/>
      <c r="I2234" s="31"/>
      <c r="J2234" s="31"/>
      <c r="K2234" s="31"/>
      <c r="L2234" s="31"/>
      <c r="M2234" s="31"/>
      <c r="N2234" s="31"/>
      <c r="O2234" s="31"/>
      <c r="P2234" s="31"/>
      <c r="R2234" s="31"/>
      <c r="S2234" s="73"/>
      <c r="T2234" s="73"/>
      <c r="U2234" s="73"/>
      <c r="V2234" s="73"/>
      <c r="W2234" s="73"/>
      <c r="X2234" s="73"/>
      <c r="Y2234" s="73"/>
      <c r="Z2234" s="73"/>
      <c r="AA2234" s="73"/>
      <c r="AB2234" s="73"/>
      <c r="AC2234" s="73"/>
      <c r="AD2234" s="73"/>
      <c r="AE2234" s="73"/>
      <c r="AF2234" s="73"/>
      <c r="AG2234" s="73"/>
      <c r="AH2234" s="73"/>
      <c r="AI2234" s="73"/>
      <c r="AJ2234" s="73"/>
      <c r="AK2234" s="73"/>
      <c r="AL2234" s="73"/>
      <c r="AM2234" s="73"/>
      <c r="AN2234" s="73"/>
      <c r="AO2234" s="73"/>
      <c r="AP2234" s="73"/>
      <c r="AQ2234" s="73"/>
      <c r="AR2234" s="73"/>
      <c r="AS2234" s="73"/>
      <c r="AT2234" s="73"/>
      <c r="AU2234" s="73"/>
      <c r="AV2234" s="73"/>
      <c r="AW2234" s="73"/>
      <c r="AX2234" s="73"/>
      <c r="AY2234" s="73"/>
      <c r="AZ2234" s="73"/>
      <c r="BA2234" s="73"/>
      <c r="BB2234" s="73"/>
      <c r="BC2234" s="73"/>
      <c r="BD2234" s="73"/>
      <c r="BE2234" s="73"/>
      <c r="BF2234" s="73"/>
      <c r="BG2234" s="73"/>
      <c r="BH2234" s="73"/>
      <c r="BI2234" s="73"/>
      <c r="BJ2234" s="73"/>
      <c r="BK2234" s="73"/>
      <c r="BL2234" s="73"/>
      <c r="BM2234" s="73"/>
      <c r="BN2234" s="73"/>
      <c r="BO2234" s="73"/>
      <c r="BP2234" s="73"/>
      <c r="BQ2234" s="73"/>
      <c r="BR2234" s="73"/>
      <c r="BS2234" s="73"/>
      <c r="BT2234" s="73"/>
      <c r="BU2234" s="73"/>
      <c r="BV2234" s="73"/>
      <c r="BW2234" s="73"/>
      <c r="BX2234" s="73"/>
      <c r="BY2234" s="73"/>
      <c r="BZ2234" s="73"/>
      <c r="CA2234" s="73"/>
      <c r="CB2234" s="73"/>
      <c r="CC2234" s="73"/>
      <c r="CD2234" s="73"/>
      <c r="CE2234" s="73"/>
      <c r="CF2234" s="73"/>
      <c r="CG2234" s="73"/>
      <c r="CH2234" s="73"/>
      <c r="CI2234" s="73"/>
      <c r="CJ2234" s="73"/>
      <c r="CK2234" s="73"/>
    </row>
    <row r="2235" spans="2:89" x14ac:dyDescent="0.35">
      <c r="B2235" s="95" t="s">
        <v>290</v>
      </c>
      <c r="D2235" t="s">
        <v>426</v>
      </c>
      <c r="E2235" t="str">
        <f t="shared" si="3006"/>
        <v>2235 DAMORT-F</v>
      </c>
      <c r="F2235" s="281"/>
      <c r="R2235" s="92"/>
      <c r="S2235" s="150"/>
      <c r="T2235" s="150"/>
      <c r="U2235" s="150"/>
      <c r="V2235" s="150"/>
      <c r="W2235" s="150"/>
      <c r="X2235" s="150"/>
      <c r="Y2235" s="150"/>
      <c r="Z2235" s="150"/>
      <c r="AA2235" s="150"/>
      <c r="AB2235" s="150"/>
      <c r="AC2235" s="150"/>
      <c r="AD2235" s="150"/>
      <c r="AE2235" s="150"/>
      <c r="AF2235" s="150"/>
      <c r="AG2235" s="150"/>
      <c r="AH2235" s="150"/>
      <c r="AI2235" s="150"/>
      <c r="AJ2235" s="150"/>
      <c r="AK2235" s="150"/>
      <c r="AL2235" s="150"/>
      <c r="AM2235" s="150"/>
      <c r="AN2235" s="150"/>
      <c r="AO2235" s="150"/>
      <c r="AP2235" s="150"/>
      <c r="AQ2235" s="150"/>
      <c r="AR2235" s="150"/>
      <c r="AS2235" s="150"/>
      <c r="AT2235" s="150"/>
      <c r="AU2235" s="150"/>
      <c r="AV2235" s="150"/>
      <c r="AW2235" s="150"/>
      <c r="AX2235" s="150"/>
      <c r="AY2235" s="150"/>
      <c r="AZ2235" s="150"/>
      <c r="BA2235" s="150"/>
      <c r="BB2235" s="150"/>
      <c r="BC2235" s="150"/>
      <c r="BD2235" s="150"/>
      <c r="BE2235" s="150"/>
      <c r="BF2235" s="150"/>
      <c r="BG2235" s="150"/>
      <c r="BH2235" s="150"/>
      <c r="BI2235" s="150"/>
      <c r="BJ2235" s="150"/>
      <c r="BK2235" s="150"/>
      <c r="BL2235" s="150"/>
      <c r="BM2235" s="150"/>
      <c r="BN2235" s="150"/>
      <c r="BO2235" s="150"/>
      <c r="BP2235" s="150"/>
      <c r="BQ2235" s="150"/>
      <c r="BR2235" s="150"/>
      <c r="BS2235" s="150"/>
      <c r="BT2235" s="150"/>
      <c r="BU2235" s="150"/>
      <c r="BV2235" s="150"/>
      <c r="BW2235" s="150"/>
      <c r="BX2235" s="150"/>
      <c r="BY2235" s="150"/>
      <c r="BZ2235" s="150"/>
      <c r="CA2235" s="150"/>
      <c r="CB2235" s="150"/>
      <c r="CC2235" s="150"/>
      <c r="CD2235" s="150"/>
      <c r="CE2235" s="150"/>
      <c r="CF2235" s="150"/>
      <c r="CG2235" s="150"/>
      <c r="CH2235" s="150"/>
      <c r="CI2235" s="150"/>
      <c r="CJ2235" s="150"/>
      <c r="CK2235" s="150"/>
    </row>
    <row r="2236" spans="2:89" x14ac:dyDescent="0.35">
      <c r="B2236" s="154" t="s">
        <v>289</v>
      </c>
      <c r="D2236" t="s">
        <v>426</v>
      </c>
      <c r="E2236" t="str">
        <f t="shared" si="3006"/>
        <v>2236 DAMORT-F</v>
      </c>
      <c r="F2236" s="281"/>
      <c r="K2236" s="24">
        <f>H2233</f>
        <v>1000</v>
      </c>
      <c r="L2236" s="24">
        <f>SUMIF($4:$4,L$2,2234:2234)</f>
        <v>0</v>
      </c>
      <c r="M2236" s="24">
        <f>SUMIF($4:$4,M$2,2234:2234)</f>
        <v>0</v>
      </c>
      <c r="N2236" s="24">
        <f>SUMIF($4:$4,N$2,2234:2234)</f>
        <v>0</v>
      </c>
      <c r="O2236" s="24">
        <f>SUMIF($4:$4,O$2,2234:2234)</f>
        <v>0</v>
      </c>
      <c r="P2236" s="24">
        <f>SUMIF($4:$4,P$2,2234:2234)</f>
        <v>0</v>
      </c>
      <c r="R2236"/>
      <c r="S2236" s="62">
        <f t="shared" ref="S2236:AY2236" ca="1" si="3008">R2240</f>
        <v>1000</v>
      </c>
      <c r="T2236" s="62">
        <f t="shared" ca="1" si="3008"/>
        <v>1821.7217884495801</v>
      </c>
      <c r="U2236" s="62">
        <f t="shared" ca="1" si="3008"/>
        <v>2623.4019358080418</v>
      </c>
      <c r="V2236" s="62">
        <f t="shared" ca="1" si="3008"/>
        <v>3404.8734283996264</v>
      </c>
      <c r="W2236" s="62">
        <f t="shared" ca="1" si="3008"/>
        <v>4156.2071993065474</v>
      </c>
      <c r="X2236" s="62">
        <f t="shared" ca="1" si="3008"/>
        <v>4896.9960956428285</v>
      </c>
      <c r="Y2236" s="62">
        <f t="shared" ca="1" si="3008"/>
        <v>5617.0689101203807</v>
      </c>
      <c r="Z2236" s="62">
        <f t="shared" ca="1" si="3008"/>
        <v>6316.2530087237146</v>
      </c>
      <c r="AA2236" s="62">
        <f t="shared" ca="1" si="3008"/>
        <v>6994.3743188205444</v>
      </c>
      <c r="AB2236" s="62">
        <f t="shared" ca="1" si="3008"/>
        <v>7651.2573171733166</v>
      </c>
      <c r="AC2236" s="62">
        <f t="shared" ca="1" si="3008"/>
        <v>8286.7250178508311</v>
      </c>
      <c r="AD2236" s="62">
        <f t="shared" ca="1" si="3008"/>
        <v>8900.5989600391276</v>
      </c>
      <c r="AE2236" s="62">
        <f t="shared" ca="1" si="3008"/>
        <v>9492.6991957507962</v>
      </c>
      <c r="AF2236" s="62">
        <f t="shared" ca="1" si="3008"/>
        <v>9249.4558223156164</v>
      </c>
      <c r="AG2236" s="62">
        <f t="shared" ca="1" si="3008"/>
        <v>9004.1854207684773</v>
      </c>
      <c r="AH2236" s="62">
        <f t="shared" ca="1" si="3008"/>
        <v>8756.8710992084452</v>
      </c>
      <c r="AI2236" s="62">
        <f t="shared" ca="1" si="3008"/>
        <v>8507.4958249687461</v>
      </c>
      <c r="AJ2236" s="62">
        <f t="shared" ca="1" si="3008"/>
        <v>8256.042423443716</v>
      </c>
      <c r="AK2236" s="62">
        <f t="shared" ca="1" si="3008"/>
        <v>8002.4935769059766</v>
      </c>
      <c r="AL2236" s="62">
        <f t="shared" ca="1" si="3008"/>
        <v>7746.8318233137561</v>
      </c>
      <c r="AM2236" s="62">
        <f t="shared" ca="1" si="3008"/>
        <v>7489.0395551082675</v>
      </c>
      <c r="AN2236" s="62">
        <f t="shared" ca="1" si="3008"/>
        <v>7229.0990180010667</v>
      </c>
      <c r="AO2236" s="62">
        <f t="shared" ca="1" si="3008"/>
        <v>6966.9923097513056</v>
      </c>
      <c r="AP2236" s="62">
        <f t="shared" ca="1" si="3008"/>
        <v>6702.7013789327966</v>
      </c>
      <c r="AQ2236" s="62">
        <f t="shared" ca="1" si="3008"/>
        <v>6436.2080236908005</v>
      </c>
      <c r="AR2236" s="62">
        <f t="shared" ca="1" si="3008"/>
        <v>6167.4938904884539</v>
      </c>
      <c r="AS2236" s="62">
        <f t="shared" ca="1" si="3008"/>
        <v>5896.5404728427548</v>
      </c>
      <c r="AT2236" s="62">
        <f t="shared" ca="1" si="3008"/>
        <v>5623.3291100500082</v>
      </c>
      <c r="AU2236" s="62">
        <f t="shared" ca="1" si="3008"/>
        <v>5347.8409859006551</v>
      </c>
      <c r="AV2236" s="62">
        <f t="shared" ca="1" si="3008"/>
        <v>5070.0571273833903</v>
      </c>
      <c r="AW2236" s="62">
        <f t="shared" ca="1" si="3008"/>
        <v>4789.9584033784822</v>
      </c>
      <c r="AX2236" s="62">
        <f t="shared" ca="1" si="3008"/>
        <v>4507.5255233401995</v>
      </c>
      <c r="AY2236" s="62">
        <f t="shared" ca="1" si="3008"/>
        <v>4222.7390359682649</v>
      </c>
      <c r="AZ2236" s="62">
        <f t="shared" ref="AZ2236:CE2236" ca="1" si="3009">AY2240</f>
        <v>3935.5793278682304</v>
      </c>
      <c r="BA2236" s="62">
        <f t="shared" ca="1" si="3009"/>
        <v>3646.0266222006958</v>
      </c>
      <c r="BB2236" s="62">
        <f t="shared" ca="1" si="3009"/>
        <v>3354.060977319265</v>
      </c>
      <c r="BC2236" s="62">
        <f t="shared" ca="1" si="3009"/>
        <v>3059.6622853971558</v>
      </c>
      <c r="BD2236" s="62">
        <f t="shared" ca="1" si="3009"/>
        <v>2789.6995937038932</v>
      </c>
      <c r="BE2236" s="62">
        <f t="shared" ca="1" si="3009"/>
        <v>2544.3765355747182</v>
      </c>
      <c r="BF2236" s="62">
        <f t="shared" ca="1" si="3009"/>
        <v>2323.8984412893315</v>
      </c>
      <c r="BG2236" s="62">
        <f t="shared" ca="1" si="3009"/>
        <v>2128.1496803411592</v>
      </c>
      <c r="BH2236" s="62">
        <f t="shared" ca="1" si="3009"/>
        <v>1957.6590023799502</v>
      </c>
      <c r="BI2236" s="62">
        <f t="shared" ca="1" si="3009"/>
        <v>1812.6368914305956</v>
      </c>
      <c r="BJ2236" s="62">
        <f t="shared" ca="1" si="3009"/>
        <v>1693.2955855515277</v>
      </c>
      <c r="BK2236" s="62">
        <f t="shared" ca="1" si="3009"/>
        <v>1599.8490914516653</v>
      </c>
      <c r="BL2236" s="62">
        <f t="shared" ca="1" si="3009"/>
        <v>1532.5131992291688</v>
      </c>
      <c r="BM2236" s="62">
        <f t="shared" ca="1" si="3009"/>
        <v>1491.5054972330161</v>
      </c>
      <c r="BN2236" s="62">
        <f t="shared" ca="1" si="3009"/>
        <v>1477.0453870484266</v>
      </c>
      <c r="BO2236" s="62">
        <f t="shared" ca="1" si="3009"/>
        <v>1489.3540986071635</v>
      </c>
      <c r="BP2236" s="62">
        <f t="shared" ca="1" si="3009"/>
        <v>1501.7653827622232</v>
      </c>
      <c r="BQ2236" s="62">
        <f t="shared" ca="1" si="3009"/>
        <v>1514.2800942852418</v>
      </c>
      <c r="BR2236" s="62">
        <f t="shared" ca="1" si="3009"/>
        <v>1526.8990950709522</v>
      </c>
      <c r="BS2236" s="62">
        <f t="shared" ca="1" si="3009"/>
        <v>1539.6232541965435</v>
      </c>
      <c r="BT2236" s="62">
        <f t="shared" ca="1" si="3009"/>
        <v>1552.4534479815147</v>
      </c>
      <c r="BU2236" s="62">
        <f t="shared" ca="1" si="3009"/>
        <v>1565.3905600480273</v>
      </c>
      <c r="BV2236" s="62">
        <f t="shared" ca="1" si="3009"/>
        <v>1578.4354813817608</v>
      </c>
      <c r="BW2236" s="62">
        <f t="shared" ca="1" si="3009"/>
        <v>1591.5891103932754</v>
      </c>
      <c r="BX2236" s="62">
        <f t="shared" ca="1" si="3009"/>
        <v>1604.8523529798861</v>
      </c>
      <c r="BY2236" s="62">
        <f t="shared" ca="1" si="3009"/>
        <v>1618.2261225880518</v>
      </c>
      <c r="BZ2236" s="62">
        <f t="shared" ca="1" si="3009"/>
        <v>1631.7113402762855</v>
      </c>
      <c r="CA2236" s="62">
        <f t="shared" ca="1" si="3009"/>
        <v>1645.3089347785879</v>
      </c>
      <c r="CB2236" s="62">
        <f t="shared" ca="1" si="3009"/>
        <v>1659.0198425684093</v>
      </c>
      <c r="CC2236" s="62">
        <f t="shared" ca="1" si="3009"/>
        <v>1672.8450079231461</v>
      </c>
      <c r="CD2236" s="62">
        <f t="shared" ca="1" si="3009"/>
        <v>1686.7853829891724</v>
      </c>
      <c r="CE2236" s="62">
        <f t="shared" ca="1" si="3009"/>
        <v>1700.8419278474155</v>
      </c>
      <c r="CF2236" s="62">
        <f t="shared" ref="CF2236:CK2236" ca="1" si="3010">CE2240</f>
        <v>1715.0156105794772</v>
      </c>
      <c r="CG2236" s="62">
        <f t="shared" ca="1" si="3010"/>
        <v>1729.3074073343062</v>
      </c>
      <c r="CH2236" s="62">
        <f t="shared" ca="1" si="3010"/>
        <v>1743.7183023954253</v>
      </c>
      <c r="CI2236" s="62">
        <f t="shared" ca="1" si="3010"/>
        <v>1758.2492882487206</v>
      </c>
      <c r="CJ2236" s="62">
        <f t="shared" ca="1" si="3010"/>
        <v>1772.9013656507932</v>
      </c>
      <c r="CK2236" s="62">
        <f t="shared" ca="1" si="3010"/>
        <v>1787.6755436978831</v>
      </c>
    </row>
    <row r="2237" spans="2:89" x14ac:dyDescent="0.35">
      <c r="B2237" s="154" t="str">
        <f>"New borrowing - "&amp;SUBSTITUTE(B2229,":","")</f>
        <v>New borrowing - Simple amortizing debt</v>
      </c>
      <c r="C2237" t="s">
        <v>236</v>
      </c>
      <c r="D2237" t="s">
        <v>426</v>
      </c>
      <c r="E2237" t="str">
        <f t="shared" si="3006"/>
        <v>2237 DAMORT-F</v>
      </c>
      <c r="G2237" t="str">
        <f>E2237</f>
        <v>2237 DAMORT-F</v>
      </c>
      <c r="K2237" s="23">
        <v>10000</v>
      </c>
      <c r="L2237" s="23">
        <v>0</v>
      </c>
      <c r="M2237" s="23">
        <v>0</v>
      </c>
      <c r="N2237" s="23">
        <v>0</v>
      </c>
      <c r="O2237" s="23">
        <v>0</v>
      </c>
      <c r="P2237" s="23">
        <v>0</v>
      </c>
      <c r="R2237"/>
      <c r="S2237" s="143" cm="1">
        <f t="array" ref="S2237">IFERROR(INDEX($K:$Q,ROW(),MATCH(S$3,$K$2:$Q$2,0))/12,0)</f>
        <v>833.33333333333337</v>
      </c>
      <c r="T2237" s="143" cm="1">
        <f t="array" ref="T2237">IFERROR(INDEX($K:$Q,ROW(),MATCH(T$3,$K$2:$Q$2,0))/12,0)</f>
        <v>833.33333333333337</v>
      </c>
      <c r="U2237" s="143" cm="1">
        <f t="array" ref="U2237">IFERROR(INDEX($K:$Q,ROW(),MATCH(U$3,$K$2:$Q$2,0))/12,0)</f>
        <v>833.33333333333337</v>
      </c>
      <c r="V2237" s="143" cm="1">
        <f t="array" ref="V2237">IFERROR(INDEX($K:$Q,ROW(),MATCH(V$3,$K$2:$Q$2,0))/12,0)</f>
        <v>833.33333333333337</v>
      </c>
      <c r="W2237" s="143" cm="1">
        <f t="array" ref="W2237">IFERROR(INDEX($K:$Q,ROW(),MATCH(W$3,$K$2:$Q$2,0))/12,0)</f>
        <v>833.33333333333337</v>
      </c>
      <c r="X2237" s="143" cm="1">
        <f t="array" ref="X2237">IFERROR(INDEX($K:$Q,ROW(),MATCH(X$3,$K$2:$Q$2,0))/12,0)</f>
        <v>833.33333333333337</v>
      </c>
      <c r="Y2237" s="143" cm="1">
        <f t="array" ref="Y2237">IFERROR(INDEX($K:$Q,ROW(),MATCH(Y$3,$K$2:$Q$2,0))/12,0)</f>
        <v>833.33333333333337</v>
      </c>
      <c r="Z2237" s="143" cm="1">
        <f t="array" ref="Z2237">IFERROR(INDEX($K:$Q,ROW(),MATCH(Z$3,$K$2:$Q$2,0))/12,0)</f>
        <v>833.33333333333337</v>
      </c>
      <c r="AA2237" s="143" cm="1">
        <f t="array" ref="AA2237">IFERROR(INDEX($K:$Q,ROW(),MATCH(AA$3,$K$2:$Q$2,0))/12,0)</f>
        <v>833.33333333333337</v>
      </c>
      <c r="AB2237" s="143" cm="1">
        <f t="array" ref="AB2237">IFERROR(INDEX($K:$Q,ROW(),MATCH(AB$3,$K$2:$Q$2,0))/12,0)</f>
        <v>833.33333333333337</v>
      </c>
      <c r="AC2237" s="143" cm="1">
        <f t="array" ref="AC2237">IFERROR(INDEX($K:$Q,ROW(),MATCH(AC$3,$K$2:$Q$2,0))/12,0)</f>
        <v>833.33333333333337</v>
      </c>
      <c r="AD2237" s="143" cm="1">
        <f t="array" ref="AD2237">IFERROR(INDEX($K:$Q,ROW(),MATCH(AD$3,$K$2:$Q$2,0))/12,0)</f>
        <v>833.33333333333337</v>
      </c>
      <c r="AE2237" s="143" cm="1">
        <f t="array" ref="AE2237">IFERROR(INDEX($K:$Q,ROW(),MATCH(AE$3,$K$2:$Q$2,0))/12,0)</f>
        <v>0</v>
      </c>
      <c r="AF2237" s="143" cm="1">
        <f t="array" ref="AF2237">IFERROR(INDEX($K:$Q,ROW(),MATCH(AF$3,$K$2:$Q$2,0))/12,0)</f>
        <v>0</v>
      </c>
      <c r="AG2237" s="143" cm="1">
        <f t="array" ref="AG2237">IFERROR(INDEX($K:$Q,ROW(),MATCH(AG$3,$K$2:$Q$2,0))/12,0)</f>
        <v>0</v>
      </c>
      <c r="AH2237" s="143" cm="1">
        <f t="array" ref="AH2237">IFERROR(INDEX($K:$Q,ROW(),MATCH(AH$3,$K$2:$Q$2,0))/12,0)</f>
        <v>0</v>
      </c>
      <c r="AI2237" s="143" cm="1">
        <f t="array" ref="AI2237">IFERROR(INDEX($K:$Q,ROW(),MATCH(AI$3,$K$2:$Q$2,0))/12,0)</f>
        <v>0</v>
      </c>
      <c r="AJ2237" s="143" cm="1">
        <f t="array" ref="AJ2237">IFERROR(INDEX($K:$Q,ROW(),MATCH(AJ$3,$K$2:$Q$2,0))/12,0)</f>
        <v>0</v>
      </c>
      <c r="AK2237" s="143" cm="1">
        <f t="array" ref="AK2237">IFERROR(INDEX($K:$Q,ROW(),MATCH(AK$3,$K$2:$Q$2,0))/12,0)</f>
        <v>0</v>
      </c>
      <c r="AL2237" s="143" cm="1">
        <f t="array" ref="AL2237">IFERROR(INDEX($K:$Q,ROW(),MATCH(AL$3,$K$2:$Q$2,0))/12,0)</f>
        <v>0</v>
      </c>
      <c r="AM2237" s="143" cm="1">
        <f t="array" ref="AM2237">IFERROR(INDEX($K:$Q,ROW(),MATCH(AM$3,$K$2:$Q$2,0))/12,0)</f>
        <v>0</v>
      </c>
      <c r="AN2237" s="143" cm="1">
        <f t="array" ref="AN2237">IFERROR(INDEX($K:$Q,ROW(),MATCH(AN$3,$K$2:$Q$2,0))/12,0)</f>
        <v>0</v>
      </c>
      <c r="AO2237" s="143" cm="1">
        <f t="array" ref="AO2237">IFERROR(INDEX($K:$Q,ROW(),MATCH(AO$3,$K$2:$Q$2,0))/12,0)</f>
        <v>0</v>
      </c>
      <c r="AP2237" s="143" cm="1">
        <f t="array" ref="AP2237">IFERROR(INDEX($K:$Q,ROW(),MATCH(AP$3,$K$2:$Q$2,0))/12,0)</f>
        <v>0</v>
      </c>
      <c r="AQ2237" s="143" cm="1">
        <f t="array" ref="AQ2237">IFERROR(INDEX($K:$Q,ROW(),MATCH(AQ$3,$K$2:$Q$2,0))/12,0)</f>
        <v>0</v>
      </c>
      <c r="AR2237" s="143" cm="1">
        <f t="array" ref="AR2237">IFERROR(INDEX($K:$Q,ROW(),MATCH(AR$3,$K$2:$Q$2,0))/12,0)</f>
        <v>0</v>
      </c>
      <c r="AS2237" s="143" cm="1">
        <f t="array" ref="AS2237">IFERROR(INDEX($K:$Q,ROW(),MATCH(AS$3,$K$2:$Q$2,0))/12,0)</f>
        <v>0</v>
      </c>
      <c r="AT2237" s="143" cm="1">
        <f t="array" ref="AT2237">IFERROR(INDEX($K:$Q,ROW(),MATCH(AT$3,$K$2:$Q$2,0))/12,0)</f>
        <v>0</v>
      </c>
      <c r="AU2237" s="143" cm="1">
        <f t="array" ref="AU2237">IFERROR(INDEX($K:$Q,ROW(),MATCH(AU$3,$K$2:$Q$2,0))/12,0)</f>
        <v>0</v>
      </c>
      <c r="AV2237" s="143" cm="1">
        <f t="array" ref="AV2237">IFERROR(INDEX($K:$Q,ROW(),MATCH(AV$3,$K$2:$Q$2,0))/12,0)</f>
        <v>0</v>
      </c>
      <c r="AW2237" s="143" cm="1">
        <f t="array" ref="AW2237">IFERROR(INDEX($K:$Q,ROW(),MATCH(AW$3,$K$2:$Q$2,0))/12,0)</f>
        <v>0</v>
      </c>
      <c r="AX2237" s="143" cm="1">
        <f t="array" ref="AX2237">IFERROR(INDEX($K:$Q,ROW(),MATCH(AX$3,$K$2:$Q$2,0))/12,0)</f>
        <v>0</v>
      </c>
      <c r="AY2237" s="143" cm="1">
        <f t="array" ref="AY2237">IFERROR(INDEX($K:$Q,ROW(),MATCH(AY$3,$K$2:$Q$2,0))/12,0)</f>
        <v>0</v>
      </c>
      <c r="AZ2237" s="143" cm="1">
        <f t="array" ref="AZ2237">IFERROR(INDEX($K:$Q,ROW(),MATCH(AZ$3,$K$2:$Q$2,0))/12,0)</f>
        <v>0</v>
      </c>
      <c r="BA2237" s="143" cm="1">
        <f t="array" ref="BA2237">IFERROR(INDEX($K:$Q,ROW(),MATCH(BA$3,$K$2:$Q$2,0))/12,0)</f>
        <v>0</v>
      </c>
      <c r="BB2237" s="143" cm="1">
        <f t="array" ref="BB2237">IFERROR(INDEX($K:$Q,ROW(),MATCH(BB$3,$K$2:$Q$2,0))/12,0)</f>
        <v>0</v>
      </c>
      <c r="BC2237" s="143" cm="1">
        <f t="array" ref="BC2237">IFERROR(INDEX($K:$Q,ROW(),MATCH(BC$3,$K$2:$Q$2,0))/12,0)</f>
        <v>0</v>
      </c>
      <c r="BD2237" s="143" cm="1">
        <f t="array" ref="BD2237">IFERROR(INDEX($K:$Q,ROW(),MATCH(BD$3,$K$2:$Q$2,0))/12,0)</f>
        <v>0</v>
      </c>
      <c r="BE2237" s="143" cm="1">
        <f t="array" ref="BE2237">IFERROR(INDEX($K:$Q,ROW(),MATCH(BE$3,$K$2:$Q$2,0))/12,0)</f>
        <v>0</v>
      </c>
      <c r="BF2237" s="143" cm="1">
        <f t="array" ref="BF2237">IFERROR(INDEX($K:$Q,ROW(),MATCH(BF$3,$K$2:$Q$2,0))/12,0)</f>
        <v>0</v>
      </c>
      <c r="BG2237" s="143" cm="1">
        <f t="array" ref="BG2237">IFERROR(INDEX($K:$Q,ROW(),MATCH(BG$3,$K$2:$Q$2,0))/12,0)</f>
        <v>0</v>
      </c>
      <c r="BH2237" s="143" cm="1">
        <f t="array" ref="BH2237">IFERROR(INDEX($K:$Q,ROW(),MATCH(BH$3,$K$2:$Q$2,0))/12,0)</f>
        <v>0</v>
      </c>
      <c r="BI2237" s="143" cm="1">
        <f t="array" ref="BI2237">IFERROR(INDEX($K:$Q,ROW(),MATCH(BI$3,$K$2:$Q$2,0))/12,0)</f>
        <v>0</v>
      </c>
      <c r="BJ2237" s="143" cm="1">
        <f t="array" ref="BJ2237">IFERROR(INDEX($K:$Q,ROW(),MATCH(BJ$3,$K$2:$Q$2,0))/12,0)</f>
        <v>0</v>
      </c>
      <c r="BK2237" s="143" cm="1">
        <f t="array" ref="BK2237">IFERROR(INDEX($K:$Q,ROW(),MATCH(BK$3,$K$2:$Q$2,0))/12,0)</f>
        <v>0</v>
      </c>
      <c r="BL2237" s="143" cm="1">
        <f t="array" ref="BL2237">IFERROR(INDEX($K:$Q,ROW(),MATCH(BL$3,$K$2:$Q$2,0))/12,0)</f>
        <v>0</v>
      </c>
      <c r="BM2237" s="143" cm="1">
        <f t="array" ref="BM2237">IFERROR(INDEX($K:$Q,ROW(),MATCH(BM$3,$K$2:$Q$2,0))/12,0)</f>
        <v>0</v>
      </c>
      <c r="BN2237" s="143" cm="1">
        <f t="array" ref="BN2237">IFERROR(INDEX($K:$Q,ROW(),MATCH(BN$3,$K$2:$Q$2,0))/12,0)</f>
        <v>0</v>
      </c>
      <c r="BO2237" s="143" cm="1">
        <f t="array" ref="BO2237">IFERROR(INDEX($K:$Q,ROW(),MATCH(BO$3,$K$2:$Q$2,0))/12,0)</f>
        <v>0</v>
      </c>
      <c r="BP2237" s="143" cm="1">
        <f t="array" ref="BP2237">IFERROR(INDEX($K:$Q,ROW(),MATCH(BP$3,$K$2:$Q$2,0))/12,0)</f>
        <v>0</v>
      </c>
      <c r="BQ2237" s="143" cm="1">
        <f t="array" ref="BQ2237">IFERROR(INDEX($K:$Q,ROW(),MATCH(BQ$3,$K$2:$Q$2,0))/12,0)</f>
        <v>0</v>
      </c>
      <c r="BR2237" s="143" cm="1">
        <f t="array" ref="BR2237">IFERROR(INDEX($K:$Q,ROW(),MATCH(BR$3,$K$2:$Q$2,0))/12,0)</f>
        <v>0</v>
      </c>
      <c r="BS2237" s="143" cm="1">
        <f t="array" ref="BS2237">IFERROR(INDEX($K:$Q,ROW(),MATCH(BS$3,$K$2:$Q$2,0))/12,0)</f>
        <v>0</v>
      </c>
      <c r="BT2237" s="143" cm="1">
        <f t="array" ref="BT2237">IFERROR(INDEX($K:$Q,ROW(),MATCH(BT$3,$K$2:$Q$2,0))/12,0)</f>
        <v>0</v>
      </c>
      <c r="BU2237" s="143" cm="1">
        <f t="array" ref="BU2237">IFERROR(INDEX($K:$Q,ROW(),MATCH(BU$3,$K$2:$Q$2,0))/12,0)</f>
        <v>0</v>
      </c>
      <c r="BV2237" s="143" cm="1">
        <f t="array" ref="BV2237">IFERROR(INDEX($K:$Q,ROW(),MATCH(BV$3,$K$2:$Q$2,0))/12,0)</f>
        <v>0</v>
      </c>
      <c r="BW2237" s="143" cm="1">
        <f t="array" ref="BW2237">IFERROR(INDEX($K:$Q,ROW(),MATCH(BW$3,$K$2:$Q$2,0))/12,0)</f>
        <v>0</v>
      </c>
      <c r="BX2237" s="143" cm="1">
        <f t="array" ref="BX2237">IFERROR(INDEX($K:$Q,ROW(),MATCH(BX$3,$K$2:$Q$2,0))/12,0)</f>
        <v>0</v>
      </c>
      <c r="BY2237" s="143" cm="1">
        <f t="array" ref="BY2237">IFERROR(INDEX($K:$Q,ROW(),MATCH(BY$3,$K$2:$Q$2,0))/12,0)</f>
        <v>0</v>
      </c>
      <c r="BZ2237" s="143" cm="1">
        <f t="array" ref="BZ2237">IFERROR(INDEX($K:$Q,ROW(),MATCH(BZ$3,$K$2:$Q$2,0))/12,0)</f>
        <v>0</v>
      </c>
      <c r="CA2237" s="143" cm="1">
        <f t="array" ref="CA2237">IFERROR(INDEX($K:$Q,ROW(),MATCH(CA$3,$K$2:$Q$2,0))/12,0)</f>
        <v>0</v>
      </c>
      <c r="CB2237" s="143" cm="1">
        <f t="array" ref="CB2237">IFERROR(INDEX($K:$Q,ROW(),MATCH(CB$3,$K$2:$Q$2,0))/12,0)</f>
        <v>0</v>
      </c>
      <c r="CC2237" s="143" cm="1">
        <f t="array" ref="CC2237">IFERROR(INDEX($K:$Q,ROW(),MATCH(CC$3,$K$2:$Q$2,0))/12,0)</f>
        <v>0</v>
      </c>
      <c r="CD2237" s="143" cm="1">
        <f t="array" ref="CD2237">IFERROR(INDEX($K:$Q,ROW(),MATCH(CD$3,$K$2:$Q$2,0))/12,0)</f>
        <v>0</v>
      </c>
      <c r="CE2237" s="143" cm="1">
        <f t="array" ref="CE2237">IFERROR(INDEX($K:$Q,ROW(),MATCH(CE$3,$K$2:$Q$2,0))/12,0)</f>
        <v>0</v>
      </c>
      <c r="CF2237" s="143" cm="1">
        <f t="array" ref="CF2237">IFERROR(INDEX($K:$Q,ROW(),MATCH(CF$3,$K$2:$Q$2,0))/12,0)</f>
        <v>0</v>
      </c>
      <c r="CG2237" s="143" cm="1">
        <f t="array" ref="CG2237">IFERROR(INDEX($K:$Q,ROW(),MATCH(CG$3,$K$2:$Q$2,0))/12,0)</f>
        <v>0</v>
      </c>
      <c r="CH2237" s="143" cm="1">
        <f t="array" ref="CH2237">IFERROR(INDEX($K:$Q,ROW(),MATCH(CH$3,$K$2:$Q$2,0))/12,0)</f>
        <v>0</v>
      </c>
      <c r="CI2237" s="143" cm="1">
        <f t="array" ref="CI2237">IFERROR(INDEX($K:$Q,ROW(),MATCH(CI$3,$K$2:$Q$2,0))/12,0)</f>
        <v>0</v>
      </c>
      <c r="CJ2237" s="143" cm="1">
        <f t="array" ref="CJ2237">IFERROR(INDEX($K:$Q,ROW(),MATCH(CJ$3,$K$2:$Q$2,0))/12,0)</f>
        <v>0</v>
      </c>
      <c r="CK2237" s="143" cm="1">
        <f t="array" ref="CK2237">IFERROR(INDEX($K:$Q,ROW(),MATCH(CK$3,$K$2:$Q$2,0))/12,0)</f>
        <v>0</v>
      </c>
    </row>
    <row r="2238" spans="2:89" x14ac:dyDescent="0.35">
      <c r="B2238" s="154" t="str">
        <f>"Prepayment - "&amp;SUBSTITUTE(B2229,":","")</f>
        <v>Prepayment - Simple amortizing debt</v>
      </c>
      <c r="C2238" t="s">
        <v>236</v>
      </c>
      <c r="D2238" t="s">
        <v>426</v>
      </c>
      <c r="E2238" t="str">
        <f t="shared" si="3006"/>
        <v>2238 DAMORT-F</v>
      </c>
      <c r="G2238" t="str">
        <f>E2238</f>
        <v>2238 DAMORT-F</v>
      </c>
      <c r="K2238" s="24">
        <f t="shared" ref="K2238:P2239" si="3011">SUMIF($3:$3,K$2,2238:2238)</f>
        <v>-10</v>
      </c>
      <c r="L2238" s="24">
        <f t="shared" si="3011"/>
        <v>0</v>
      </c>
      <c r="M2238" s="24">
        <f t="shared" si="3011"/>
        <v>0</v>
      </c>
      <c r="N2238" s="24">
        <f t="shared" si="3011"/>
        <v>0</v>
      </c>
      <c r="O2238" s="24">
        <f t="shared" si="3011"/>
        <v>0</v>
      </c>
      <c r="P2238" s="24">
        <f t="shared" si="3011"/>
        <v>0</v>
      </c>
      <c r="R2238"/>
      <c r="S2238" s="129">
        <v>0</v>
      </c>
      <c r="T2238" s="129">
        <v>0</v>
      </c>
      <c r="U2238" s="129">
        <v>0</v>
      </c>
      <c r="V2238" s="74">
        <v>-10</v>
      </c>
      <c r="W2238" s="74">
        <v>0</v>
      </c>
      <c r="X2238" s="74">
        <v>0</v>
      </c>
      <c r="Y2238" s="74">
        <v>0</v>
      </c>
      <c r="Z2238" s="74">
        <v>0</v>
      </c>
      <c r="AA2238" s="74">
        <v>0</v>
      </c>
      <c r="AB2238" s="74">
        <v>0</v>
      </c>
      <c r="AC2238" s="74">
        <v>0</v>
      </c>
      <c r="AD2238" s="74">
        <v>0</v>
      </c>
      <c r="AE2238" s="74">
        <v>0</v>
      </c>
      <c r="AF2238" s="74">
        <v>0</v>
      </c>
      <c r="AG2238" s="74">
        <v>0</v>
      </c>
      <c r="AH2238" s="74">
        <v>0</v>
      </c>
      <c r="AI2238" s="74">
        <v>0</v>
      </c>
      <c r="AJ2238" s="74">
        <v>0</v>
      </c>
      <c r="AK2238" s="74">
        <v>0</v>
      </c>
      <c r="AL2238" s="74">
        <v>0</v>
      </c>
      <c r="AM2238" s="74">
        <v>0</v>
      </c>
      <c r="AN2238" s="74">
        <v>0</v>
      </c>
      <c r="AO2238" s="74">
        <v>0</v>
      </c>
      <c r="AP2238" s="74">
        <v>0</v>
      </c>
      <c r="AQ2238" s="74">
        <v>0</v>
      </c>
      <c r="AR2238" s="74">
        <v>0</v>
      </c>
      <c r="AS2238" s="74">
        <v>0</v>
      </c>
      <c r="AT2238" s="74">
        <v>0</v>
      </c>
      <c r="AU2238" s="74">
        <v>0</v>
      </c>
      <c r="AV2238" s="74">
        <v>0</v>
      </c>
      <c r="AW2238" s="74">
        <v>0</v>
      </c>
      <c r="AX2238" s="74">
        <v>0</v>
      </c>
      <c r="AY2238" s="74">
        <v>0</v>
      </c>
      <c r="AZ2238" s="74">
        <v>0</v>
      </c>
      <c r="BA2238" s="74">
        <v>0</v>
      </c>
      <c r="BB2238" s="74">
        <v>0</v>
      </c>
      <c r="BC2238" s="74">
        <v>0</v>
      </c>
      <c r="BD2238" s="74">
        <v>0</v>
      </c>
      <c r="BE2238" s="74">
        <v>0</v>
      </c>
      <c r="BF2238" s="74">
        <v>0</v>
      </c>
      <c r="BG2238" s="74">
        <v>0</v>
      </c>
      <c r="BH2238" s="74">
        <v>0</v>
      </c>
      <c r="BI2238" s="74">
        <v>0</v>
      </c>
      <c r="BJ2238" s="74">
        <v>0</v>
      </c>
      <c r="BK2238" s="74">
        <v>0</v>
      </c>
      <c r="BL2238" s="74">
        <v>0</v>
      </c>
      <c r="BM2238" s="74">
        <v>0</v>
      </c>
      <c r="BN2238" s="74">
        <v>0</v>
      </c>
      <c r="BO2238" s="74">
        <v>0</v>
      </c>
      <c r="BP2238" s="74">
        <v>0</v>
      </c>
      <c r="BQ2238" s="74">
        <v>0</v>
      </c>
      <c r="BR2238" s="74">
        <v>0</v>
      </c>
      <c r="BS2238" s="74">
        <v>0</v>
      </c>
      <c r="BT2238" s="74">
        <v>0</v>
      </c>
      <c r="BU2238" s="74">
        <v>0</v>
      </c>
      <c r="BV2238" s="74">
        <v>0</v>
      </c>
      <c r="BW2238" s="74">
        <v>0</v>
      </c>
      <c r="BX2238" s="74">
        <v>0</v>
      </c>
      <c r="BY2238" s="74">
        <v>0</v>
      </c>
      <c r="BZ2238" s="74">
        <v>0</v>
      </c>
      <c r="CA2238" s="74">
        <v>0</v>
      </c>
      <c r="CB2238" s="74">
        <v>0</v>
      </c>
      <c r="CC2238" s="74">
        <v>0</v>
      </c>
      <c r="CD2238" s="74">
        <v>0</v>
      </c>
      <c r="CE2238" s="74">
        <v>0</v>
      </c>
      <c r="CF2238" s="74">
        <v>0</v>
      </c>
      <c r="CG2238" s="74">
        <v>0</v>
      </c>
      <c r="CH2238" s="74">
        <v>0</v>
      </c>
      <c r="CI2238" s="74">
        <v>0</v>
      </c>
      <c r="CJ2238" s="74">
        <v>0</v>
      </c>
      <c r="CK2238" s="74">
        <v>0</v>
      </c>
    </row>
    <row r="2239" spans="2:89" x14ac:dyDescent="0.35">
      <c r="B2239" s="154" t="str">
        <f>"Principal payments - "&amp;SUBSTITUTE(B2229,":","")</f>
        <v>Principal payments - Simple amortizing debt</v>
      </c>
      <c r="C2239" t="s">
        <v>236</v>
      </c>
      <c r="D2239" t="s">
        <v>426</v>
      </c>
      <c r="E2239" t="str">
        <f t="shared" si="3006"/>
        <v>2239 DAMORT-F</v>
      </c>
      <c r="K2239" s="134">
        <f t="shared" ca="1" si="3011"/>
        <v>-1497.3008042492038</v>
      </c>
      <c r="L2239" s="134">
        <f t="shared" ca="1" si="3011"/>
        <v>-3056.4911720599976</v>
      </c>
      <c r="M2239" s="134">
        <f t="shared" ca="1" si="3011"/>
        <v>-3376.5457382936456</v>
      </c>
      <c r="N2239" s="134">
        <f t="shared" ca="1" si="3011"/>
        <v>-1570.3081867899921</v>
      </c>
      <c r="O2239" s="134">
        <f t="shared" ca="1" si="3011"/>
        <v>155.9548361714244</v>
      </c>
      <c r="P2239" s="134">
        <f t="shared" ca="1" si="3011"/>
        <v>157.26390511677781</v>
      </c>
      <c r="R2239"/>
      <c r="S2239" s="62">
        <f t="shared" ref="S2239" ca="1" si="3012">S2246-S2242</f>
        <v>-11.611544883753458</v>
      </c>
      <c r="T2239" s="62">
        <f t="shared" ref="T2239:AX2239" ca="1" si="3013">T2246-T2242</f>
        <v>-31.653185974871533</v>
      </c>
      <c r="U2239" s="62">
        <f t="shared" ca="1" si="3013"/>
        <v>-51.861840741748921</v>
      </c>
      <c r="V2239" s="62">
        <f t="shared" ca="1" si="3013"/>
        <v>-71.999562426411899</v>
      </c>
      <c r="W2239" s="62">
        <f t="shared" ca="1" si="3013"/>
        <v>-92.544436997052145</v>
      </c>
      <c r="X2239" s="62">
        <f t="shared" ca="1" si="3013"/>
        <v>-113.26051885578107</v>
      </c>
      <c r="Y2239" s="62">
        <f t="shared" ca="1" si="3013"/>
        <v>-134.14923472999939</v>
      </c>
      <c r="Z2239" s="62">
        <f t="shared" ca="1" si="3013"/>
        <v>-155.21202323650286</v>
      </c>
      <c r="AA2239" s="62">
        <f t="shared" ca="1" si="3013"/>
        <v>-176.45033498056051</v>
      </c>
      <c r="AB2239" s="62">
        <f t="shared" ca="1" si="3013"/>
        <v>-197.86563265581867</v>
      </c>
      <c r="AC2239" s="62">
        <f t="shared" ca="1" si="3013"/>
        <v>-219.45939114503727</v>
      </c>
      <c r="AD2239" s="62">
        <f t="shared" ca="1" si="3013"/>
        <v>-241.23309762166608</v>
      </c>
      <c r="AE2239" s="62">
        <f t="shared" ca="1" si="3013"/>
        <v>-243.24337343517993</v>
      </c>
      <c r="AF2239" s="62">
        <f t="shared" ca="1" si="3013"/>
        <v>-245.27040154713978</v>
      </c>
      <c r="AG2239" s="62">
        <f t="shared" ca="1" si="3013"/>
        <v>-247.31432156003262</v>
      </c>
      <c r="AH2239" s="62">
        <f t="shared" ca="1" si="3013"/>
        <v>-249.37527423969954</v>
      </c>
      <c r="AI2239" s="62">
        <f t="shared" ca="1" si="3013"/>
        <v>-251.45340152503036</v>
      </c>
      <c r="AJ2239" s="62">
        <f t="shared" ca="1" si="3013"/>
        <v>-253.54884653773894</v>
      </c>
      <c r="AK2239" s="62">
        <f t="shared" ca="1" si="3013"/>
        <v>-255.66175359222012</v>
      </c>
      <c r="AL2239" s="62">
        <f t="shared" ca="1" si="3013"/>
        <v>-257.79226820548865</v>
      </c>
      <c r="AM2239" s="62">
        <f t="shared" ca="1" si="3013"/>
        <v>-259.94053710720101</v>
      </c>
      <c r="AN2239" s="62">
        <f t="shared" ca="1" si="3013"/>
        <v>-262.10670824976103</v>
      </c>
      <c r="AO2239" s="62">
        <f t="shared" ca="1" si="3013"/>
        <v>-264.29093081850903</v>
      </c>
      <c r="AP2239" s="62">
        <f t="shared" ca="1" si="3013"/>
        <v>-266.4933552419966</v>
      </c>
      <c r="AQ2239" s="62">
        <f t="shared" ca="1" si="3013"/>
        <v>-268.7141332023466</v>
      </c>
      <c r="AR2239" s="62">
        <f t="shared" ca="1" si="3013"/>
        <v>-270.95341764569946</v>
      </c>
      <c r="AS2239" s="62">
        <f t="shared" ca="1" si="3013"/>
        <v>-273.21136279274697</v>
      </c>
      <c r="AT2239" s="62">
        <f t="shared" ca="1" si="3013"/>
        <v>-275.48812414935321</v>
      </c>
      <c r="AU2239" s="62">
        <f t="shared" ca="1" si="3013"/>
        <v>-277.78385851726443</v>
      </c>
      <c r="AV2239" s="62">
        <f t="shared" ca="1" si="3013"/>
        <v>-280.09872400490832</v>
      </c>
      <c r="AW2239" s="62">
        <f t="shared" ca="1" si="3013"/>
        <v>-282.43288003828258</v>
      </c>
      <c r="AX2239" s="62">
        <f t="shared" ca="1" si="3013"/>
        <v>-284.78648737193492</v>
      </c>
      <c r="AY2239" s="62">
        <f t="shared" ref="AY2239:CD2239" ca="1" si="3014">AY2246-AY2242</f>
        <v>-287.15970810003438</v>
      </c>
      <c r="AZ2239" s="62">
        <f t="shared" ca="1" si="3014"/>
        <v>-289.55270566753467</v>
      </c>
      <c r="BA2239" s="62">
        <f t="shared" ca="1" si="3014"/>
        <v>-291.96564488143082</v>
      </c>
      <c r="BB2239" s="62">
        <f t="shared" ca="1" si="3014"/>
        <v>-294.39869192210938</v>
      </c>
      <c r="BC2239" s="62">
        <f t="shared" ca="1" si="3014"/>
        <v>-269.9626916932624</v>
      </c>
      <c r="BD2239" s="62">
        <f t="shared" ca="1" si="3014"/>
        <v>-245.32305812917497</v>
      </c>
      <c r="BE2239" s="62">
        <f t="shared" ca="1" si="3014"/>
        <v>-220.47809428538685</v>
      </c>
      <c r="BF2239" s="62">
        <f t="shared" ca="1" si="3014"/>
        <v>-195.74876094817219</v>
      </c>
      <c r="BG2239" s="62">
        <f t="shared" ca="1" si="3014"/>
        <v>-170.49067796120906</v>
      </c>
      <c r="BH2239" s="62">
        <f t="shared" ca="1" si="3014"/>
        <v>-145.02211094935456</v>
      </c>
      <c r="BI2239" s="62">
        <f t="shared" ca="1" si="3014"/>
        <v>-119.3413058790679</v>
      </c>
      <c r="BJ2239" s="62">
        <f t="shared" ca="1" si="3014"/>
        <v>-93.446494099862221</v>
      </c>
      <c r="BK2239" s="62">
        <f t="shared" ca="1" si="3014"/>
        <v>-67.335892222496511</v>
      </c>
      <c r="BL2239" s="62">
        <f t="shared" ca="1" si="3014"/>
        <v>-41.00770199615274</v>
      </c>
      <c r="BM2239" s="62">
        <f t="shared" ca="1" si="3014"/>
        <v>-14.460110184589437</v>
      </c>
      <c r="BN2239" s="62">
        <f t="shared" ca="1" si="3014"/>
        <v>12.308711558736888</v>
      </c>
      <c r="BO2239" s="62">
        <f t="shared" ca="1" si="3014"/>
        <v>12.411284155059697</v>
      </c>
      <c r="BP2239" s="62">
        <f t="shared" ca="1" si="3014"/>
        <v>12.514711523018526</v>
      </c>
      <c r="BQ2239" s="62">
        <f t="shared" ca="1" si="3014"/>
        <v>12.619000785710348</v>
      </c>
      <c r="BR2239" s="62">
        <f t="shared" ca="1" si="3014"/>
        <v>12.724159125591269</v>
      </c>
      <c r="BS2239" s="62">
        <f t="shared" ca="1" si="3014"/>
        <v>12.830193784971195</v>
      </c>
      <c r="BT2239" s="62">
        <f t="shared" ca="1" si="3014"/>
        <v>12.937112066512624</v>
      </c>
      <c r="BU2239" s="62">
        <f t="shared" ca="1" si="3014"/>
        <v>13.044921333733562</v>
      </c>
      <c r="BV2239" s="62">
        <f t="shared" ca="1" si="3014"/>
        <v>13.153629011514674</v>
      </c>
      <c r="BW2239" s="62">
        <f t="shared" ca="1" si="3014"/>
        <v>13.26324258661063</v>
      </c>
      <c r="BX2239" s="62">
        <f t="shared" ca="1" si="3014"/>
        <v>13.373769608165718</v>
      </c>
      <c r="BY2239" s="62">
        <f t="shared" ca="1" si="3014"/>
        <v>13.485217688233766</v>
      </c>
      <c r="BZ2239" s="62">
        <f t="shared" ca="1" si="3014"/>
        <v>13.59759450230238</v>
      </c>
      <c r="CA2239" s="62">
        <f t="shared" ca="1" si="3014"/>
        <v>13.710907789821567</v>
      </c>
      <c r="CB2239" s="62">
        <f t="shared" ca="1" si="3014"/>
        <v>13.825165354736745</v>
      </c>
      <c r="CC2239" s="62">
        <f t="shared" ca="1" si="3014"/>
        <v>13.940375066026219</v>
      </c>
      <c r="CD2239" s="62">
        <f t="shared" ca="1" si="3014"/>
        <v>14.056544858243106</v>
      </c>
      <c r="CE2239" s="62">
        <f t="shared" ref="CE2239:CK2239" ca="1" si="3015">CE2246-CE2242</f>
        <v>14.173682732061797</v>
      </c>
      <c r="CF2239" s="62">
        <f t="shared" ca="1" si="3015"/>
        <v>14.291796754828978</v>
      </c>
      <c r="CG2239" s="62">
        <f t="shared" ca="1" si="3015"/>
        <v>14.41089506111922</v>
      </c>
      <c r="CH2239" s="62">
        <f t="shared" ca="1" si="3015"/>
        <v>14.530985853295212</v>
      </c>
      <c r="CI2239" s="62">
        <f t="shared" ca="1" si="3015"/>
        <v>14.652077402072672</v>
      </c>
      <c r="CJ2239" s="62">
        <f t="shared" ca="1" si="3015"/>
        <v>14.774178047089945</v>
      </c>
      <c r="CK2239" s="62">
        <f t="shared" ca="1" si="3015"/>
        <v>14.89729619748236</v>
      </c>
    </row>
    <row r="2240" spans="2:89" x14ac:dyDescent="0.35">
      <c r="B2240" s="123" t="str">
        <f>"Debt - "&amp;SUBSTITUTE(B2229,":","")</f>
        <v>Debt - Simple amortizing debt</v>
      </c>
      <c r="C2240" t="s">
        <v>237</v>
      </c>
      <c r="D2240" t="s">
        <v>426</v>
      </c>
      <c r="E2240" t="str">
        <f t="shared" si="3006"/>
        <v>2240 DAMORT-F</v>
      </c>
      <c r="I2240" s="74"/>
      <c r="J2240" s="74"/>
      <c r="K2240" s="33">
        <f t="shared" ref="K2240:P2240" ca="1" si="3016">SUMIF($4:$4,K$2,2240:2240)</f>
        <v>9492.6991957507962</v>
      </c>
      <c r="L2240" s="33">
        <f t="shared" ca="1" si="3016"/>
        <v>6436.2080236908005</v>
      </c>
      <c r="M2240" s="33">
        <f t="shared" ca="1" si="3016"/>
        <v>3059.6622853971558</v>
      </c>
      <c r="N2240" s="33">
        <f t="shared" ca="1" si="3016"/>
        <v>1489.3540986071635</v>
      </c>
      <c r="O2240" s="33">
        <f t="shared" ca="1" si="3016"/>
        <v>1645.3089347785879</v>
      </c>
      <c r="P2240" s="33">
        <f t="shared" si="3016"/>
        <v>0</v>
      </c>
      <c r="R2240" s="53">
        <f ca="1">S2236</f>
        <v>1000</v>
      </c>
      <c r="S2240" s="93">
        <f t="shared" ref="S2240" ca="1" si="3017">SUM(S2236:S2239)</f>
        <v>1821.7217884495801</v>
      </c>
      <c r="T2240" s="93">
        <f t="shared" ref="T2240:AX2240" ca="1" si="3018">SUM(T2236:T2239)</f>
        <v>2623.4019358080418</v>
      </c>
      <c r="U2240" s="93">
        <f t="shared" ca="1" si="3018"/>
        <v>3404.8734283996264</v>
      </c>
      <c r="V2240" s="93">
        <f t="shared" ca="1" si="3018"/>
        <v>4156.2071993065474</v>
      </c>
      <c r="W2240" s="93">
        <f t="shared" ca="1" si="3018"/>
        <v>4896.9960956428285</v>
      </c>
      <c r="X2240" s="93">
        <f t="shared" ca="1" si="3018"/>
        <v>5617.0689101203807</v>
      </c>
      <c r="Y2240" s="93">
        <f t="shared" ca="1" si="3018"/>
        <v>6316.2530087237146</v>
      </c>
      <c r="Z2240" s="93">
        <f t="shared" ca="1" si="3018"/>
        <v>6994.3743188205444</v>
      </c>
      <c r="AA2240" s="93">
        <f t="shared" ca="1" si="3018"/>
        <v>7651.2573171733166</v>
      </c>
      <c r="AB2240" s="93">
        <f t="shared" ca="1" si="3018"/>
        <v>8286.7250178508311</v>
      </c>
      <c r="AC2240" s="93">
        <f t="shared" ca="1" si="3018"/>
        <v>8900.5989600391276</v>
      </c>
      <c r="AD2240" s="93">
        <f t="shared" ca="1" si="3018"/>
        <v>9492.6991957507962</v>
      </c>
      <c r="AE2240" s="93">
        <f t="shared" ca="1" si="3018"/>
        <v>9249.4558223156164</v>
      </c>
      <c r="AF2240" s="93">
        <f t="shared" ca="1" si="3018"/>
        <v>9004.1854207684773</v>
      </c>
      <c r="AG2240" s="93">
        <f t="shared" ca="1" si="3018"/>
        <v>8756.8710992084452</v>
      </c>
      <c r="AH2240" s="93">
        <f t="shared" ca="1" si="3018"/>
        <v>8507.4958249687461</v>
      </c>
      <c r="AI2240" s="93">
        <f t="shared" ca="1" si="3018"/>
        <v>8256.042423443716</v>
      </c>
      <c r="AJ2240" s="93">
        <f t="shared" ca="1" si="3018"/>
        <v>8002.4935769059766</v>
      </c>
      <c r="AK2240" s="93">
        <f t="shared" ca="1" si="3018"/>
        <v>7746.8318233137561</v>
      </c>
      <c r="AL2240" s="93">
        <f t="shared" ca="1" si="3018"/>
        <v>7489.0395551082675</v>
      </c>
      <c r="AM2240" s="93">
        <f t="shared" ca="1" si="3018"/>
        <v>7229.0990180010667</v>
      </c>
      <c r="AN2240" s="93">
        <f t="shared" ca="1" si="3018"/>
        <v>6966.9923097513056</v>
      </c>
      <c r="AO2240" s="93">
        <f t="shared" ca="1" si="3018"/>
        <v>6702.7013789327966</v>
      </c>
      <c r="AP2240" s="93">
        <f t="shared" ca="1" si="3018"/>
        <v>6436.2080236908005</v>
      </c>
      <c r="AQ2240" s="93">
        <f t="shared" ca="1" si="3018"/>
        <v>6167.4938904884539</v>
      </c>
      <c r="AR2240" s="93">
        <f t="shared" ca="1" si="3018"/>
        <v>5896.5404728427548</v>
      </c>
      <c r="AS2240" s="93">
        <f t="shared" ca="1" si="3018"/>
        <v>5623.3291100500082</v>
      </c>
      <c r="AT2240" s="93">
        <f t="shared" ca="1" si="3018"/>
        <v>5347.8409859006551</v>
      </c>
      <c r="AU2240" s="93">
        <f t="shared" ca="1" si="3018"/>
        <v>5070.0571273833903</v>
      </c>
      <c r="AV2240" s="93">
        <f t="shared" ca="1" si="3018"/>
        <v>4789.9584033784822</v>
      </c>
      <c r="AW2240" s="93">
        <f t="shared" ca="1" si="3018"/>
        <v>4507.5255233401995</v>
      </c>
      <c r="AX2240" s="93">
        <f t="shared" ca="1" si="3018"/>
        <v>4222.7390359682649</v>
      </c>
      <c r="AY2240" s="93">
        <f t="shared" ref="AY2240:CD2240" ca="1" si="3019">SUM(AY2236:AY2239)</f>
        <v>3935.5793278682304</v>
      </c>
      <c r="AZ2240" s="93">
        <f t="shared" ca="1" si="3019"/>
        <v>3646.0266222006958</v>
      </c>
      <c r="BA2240" s="93">
        <f t="shared" ca="1" si="3019"/>
        <v>3354.060977319265</v>
      </c>
      <c r="BB2240" s="93">
        <f t="shared" ca="1" si="3019"/>
        <v>3059.6622853971558</v>
      </c>
      <c r="BC2240" s="93">
        <f t="shared" ca="1" si="3019"/>
        <v>2789.6995937038932</v>
      </c>
      <c r="BD2240" s="93">
        <f t="shared" ca="1" si="3019"/>
        <v>2544.3765355747182</v>
      </c>
      <c r="BE2240" s="93">
        <f t="shared" ca="1" si="3019"/>
        <v>2323.8984412893315</v>
      </c>
      <c r="BF2240" s="93">
        <f t="shared" ca="1" si="3019"/>
        <v>2128.1496803411592</v>
      </c>
      <c r="BG2240" s="93">
        <f t="shared" ca="1" si="3019"/>
        <v>1957.6590023799502</v>
      </c>
      <c r="BH2240" s="93">
        <f t="shared" ca="1" si="3019"/>
        <v>1812.6368914305956</v>
      </c>
      <c r="BI2240" s="93">
        <f t="shared" ca="1" si="3019"/>
        <v>1693.2955855515277</v>
      </c>
      <c r="BJ2240" s="93">
        <f t="shared" ca="1" si="3019"/>
        <v>1599.8490914516653</v>
      </c>
      <c r="BK2240" s="93">
        <f t="shared" ca="1" si="3019"/>
        <v>1532.5131992291688</v>
      </c>
      <c r="BL2240" s="93">
        <f t="shared" ca="1" si="3019"/>
        <v>1491.5054972330161</v>
      </c>
      <c r="BM2240" s="93">
        <f t="shared" ca="1" si="3019"/>
        <v>1477.0453870484266</v>
      </c>
      <c r="BN2240" s="93">
        <f t="shared" ca="1" si="3019"/>
        <v>1489.3540986071635</v>
      </c>
      <c r="BO2240" s="93">
        <f t="shared" ca="1" si="3019"/>
        <v>1501.7653827622232</v>
      </c>
      <c r="BP2240" s="93">
        <f t="shared" ca="1" si="3019"/>
        <v>1514.2800942852418</v>
      </c>
      <c r="BQ2240" s="93">
        <f t="shared" ca="1" si="3019"/>
        <v>1526.8990950709522</v>
      </c>
      <c r="BR2240" s="93">
        <f t="shared" ca="1" si="3019"/>
        <v>1539.6232541965435</v>
      </c>
      <c r="BS2240" s="93">
        <f t="shared" ca="1" si="3019"/>
        <v>1552.4534479815147</v>
      </c>
      <c r="BT2240" s="93">
        <f t="shared" ca="1" si="3019"/>
        <v>1565.3905600480273</v>
      </c>
      <c r="BU2240" s="93">
        <f t="shared" ca="1" si="3019"/>
        <v>1578.4354813817608</v>
      </c>
      <c r="BV2240" s="93">
        <f t="shared" ca="1" si="3019"/>
        <v>1591.5891103932754</v>
      </c>
      <c r="BW2240" s="93">
        <f t="shared" ca="1" si="3019"/>
        <v>1604.8523529798861</v>
      </c>
      <c r="BX2240" s="93">
        <f t="shared" ca="1" si="3019"/>
        <v>1618.2261225880518</v>
      </c>
      <c r="BY2240" s="93">
        <f t="shared" ca="1" si="3019"/>
        <v>1631.7113402762855</v>
      </c>
      <c r="BZ2240" s="93">
        <f t="shared" ca="1" si="3019"/>
        <v>1645.3089347785879</v>
      </c>
      <c r="CA2240" s="93">
        <f t="shared" ca="1" si="3019"/>
        <v>1659.0198425684093</v>
      </c>
      <c r="CB2240" s="93">
        <f t="shared" ca="1" si="3019"/>
        <v>1672.8450079231461</v>
      </c>
      <c r="CC2240" s="93">
        <f t="shared" ca="1" si="3019"/>
        <v>1686.7853829891724</v>
      </c>
      <c r="CD2240" s="93">
        <f t="shared" ca="1" si="3019"/>
        <v>1700.8419278474155</v>
      </c>
      <c r="CE2240" s="93">
        <f t="shared" ref="CE2240:CK2240" ca="1" si="3020">SUM(CE2236:CE2239)</f>
        <v>1715.0156105794772</v>
      </c>
      <c r="CF2240" s="93">
        <f t="shared" ca="1" si="3020"/>
        <v>1729.3074073343062</v>
      </c>
      <c r="CG2240" s="93">
        <f t="shared" ca="1" si="3020"/>
        <v>1743.7183023954253</v>
      </c>
      <c r="CH2240" s="93">
        <f t="shared" ca="1" si="3020"/>
        <v>1758.2492882487206</v>
      </c>
      <c r="CI2240" s="93">
        <f t="shared" ca="1" si="3020"/>
        <v>1772.9013656507932</v>
      </c>
      <c r="CJ2240" s="93">
        <f t="shared" ca="1" si="3020"/>
        <v>1787.6755436978831</v>
      </c>
      <c r="CK2240" s="93">
        <f t="shared" ca="1" si="3020"/>
        <v>1802.5728398953654</v>
      </c>
    </row>
    <row r="2241" spans="2:89" x14ac:dyDescent="0.35">
      <c r="B2241" s="122"/>
      <c r="C2241" s="59"/>
      <c r="D2241" t="s">
        <v>426</v>
      </c>
      <c r="E2241" t="str">
        <f t="shared" si="3006"/>
        <v>2241 DAMORT-F</v>
      </c>
      <c r="G2241" s="59"/>
      <c r="R2241"/>
      <c r="S2241" s="62"/>
      <c r="T2241" s="62"/>
      <c r="U2241" s="62"/>
      <c r="V2241" s="62"/>
      <c r="W2241" s="62"/>
      <c r="X2241" s="62"/>
      <c r="Y2241" s="62"/>
      <c r="Z2241" s="62"/>
      <c r="AA2241" s="62"/>
      <c r="AB2241" s="62"/>
      <c r="AC2241" s="62"/>
      <c r="AD2241" s="62"/>
      <c r="AE2241" s="62"/>
      <c r="AF2241" s="62"/>
      <c r="AG2241" s="62"/>
      <c r="AH2241" s="62"/>
      <c r="AI2241" s="62"/>
      <c r="AJ2241" s="62"/>
      <c r="AK2241" s="62"/>
      <c r="AL2241" s="62"/>
      <c r="AM2241" s="62"/>
      <c r="AN2241" s="62"/>
      <c r="AO2241" s="62"/>
      <c r="AP2241" s="62"/>
      <c r="AQ2241" s="62"/>
      <c r="AR2241" s="62"/>
      <c r="AS2241" s="62"/>
      <c r="AT2241" s="62"/>
      <c r="AU2241" s="62"/>
      <c r="AV2241" s="62"/>
      <c r="AW2241" s="62"/>
      <c r="AX2241" s="62"/>
      <c r="AY2241" s="62"/>
      <c r="AZ2241" s="62"/>
      <c r="BA2241" s="62"/>
      <c r="BB2241" s="62"/>
      <c r="BC2241" s="62"/>
      <c r="BD2241" s="62"/>
      <c r="BE2241" s="62"/>
      <c r="BF2241" s="62"/>
      <c r="BG2241" s="62"/>
      <c r="BH2241" s="62"/>
      <c r="BI2241" s="62"/>
      <c r="BJ2241" s="62"/>
      <c r="BK2241" s="62"/>
      <c r="BL2241" s="62"/>
      <c r="BM2241" s="62"/>
      <c r="BN2241" s="62"/>
      <c r="BO2241" s="62"/>
      <c r="BP2241" s="62"/>
      <c r="BQ2241" s="62"/>
      <c r="BR2241" s="62"/>
      <c r="BS2241" s="62"/>
      <c r="BT2241" s="62"/>
      <c r="BU2241" s="62"/>
      <c r="BV2241" s="62"/>
      <c r="BW2241" s="62"/>
      <c r="BX2241" s="62"/>
      <c r="BY2241" s="62"/>
      <c r="BZ2241" s="62"/>
      <c r="CA2241" s="62"/>
      <c r="CB2241" s="62"/>
      <c r="CC2241" s="62"/>
      <c r="CD2241" s="62"/>
      <c r="CE2241" s="62"/>
      <c r="CF2241" s="62"/>
      <c r="CG2241" s="62"/>
      <c r="CH2241" s="62"/>
      <c r="CI2241" s="62"/>
      <c r="CJ2241" s="62"/>
      <c r="CK2241" s="62"/>
    </row>
    <row r="2242" spans="2:89" x14ac:dyDescent="0.35">
      <c r="B2242" s="123" t="str">
        <f>"Interest expense - "&amp;SUBSTITUTE(B2229,":","")</f>
        <v>Interest expense - Simple amortizing debt</v>
      </c>
      <c r="C2242" t="s">
        <v>228</v>
      </c>
      <c r="D2242" t="s">
        <v>426</v>
      </c>
      <c r="E2242" t="str">
        <f t="shared" si="3006"/>
        <v>2242 DAMORT-F</v>
      </c>
      <c r="F2242" s="27"/>
      <c r="G2242" s="57"/>
      <c r="J2242" s="93">
        <f>SUMIF($5:$5,I$2,2240:2240)</f>
        <v>0</v>
      </c>
      <c r="K2242" s="28">
        <f t="shared" ref="K2242:P2242" ca="1" si="3021">SUMIF($3:$3,K$2,2242:2242)</f>
        <v>-597.1623165027878</v>
      </c>
      <c r="L2242" s="28">
        <f t="shared" ca="1" si="3021"/>
        <v>-811.69922873724147</v>
      </c>
      <c r="M2242" s="28">
        <f t="shared" ca="1" si="3021"/>
        <v>-491.64466250359339</v>
      </c>
      <c r="N2242" s="28">
        <f t="shared" ca="1" si="3021"/>
        <v>-203.41909325525506</v>
      </c>
      <c r="O2242" s="28">
        <f t="shared" ca="1" si="3021"/>
        <v>-155.9548361714244</v>
      </c>
      <c r="P2242" s="28">
        <f t="shared" ca="1" si="3021"/>
        <v>-157.26390511677781</v>
      </c>
      <c r="R2242" s="27"/>
      <c r="S2242" s="93">
        <f t="shared" ref="S2242" ca="1" si="3022">-SUM(S2236:S2238)*$H2232/12</f>
        <v>-15.27777777777778</v>
      </c>
      <c r="T2242" s="93">
        <f t="shared" ref="T2242:AX2242" ca="1" si="3023">-SUM(T2236:T2238)*$H2232/12</f>
        <v>-22.125459348190944</v>
      </c>
      <c r="U2242" s="93">
        <f t="shared" ca="1" si="3023"/>
        <v>-28.806127242844795</v>
      </c>
      <c r="V2242" s="93">
        <f t="shared" ca="1" si="3023"/>
        <v>-35.235056347774666</v>
      </c>
      <c r="W2242" s="93">
        <f t="shared" ca="1" si="3023"/>
        <v>-41.579504438665673</v>
      </c>
      <c r="X2242" s="93">
        <f t="shared" ca="1" si="3023"/>
        <v>-47.752745241468013</v>
      </c>
      <c r="Y2242" s="93">
        <f t="shared" ca="1" si="3023"/>
        <v>-53.753352028780945</v>
      </c>
      <c r="Z2242" s="93">
        <f t="shared" ca="1" si="3023"/>
        <v>-59.579886183808732</v>
      </c>
      <c r="AA2242" s="93">
        <f t="shared" ca="1" si="3023"/>
        <v>-65.230897101282309</v>
      </c>
      <c r="AB2242" s="93">
        <f t="shared" ca="1" si="3023"/>
        <v>-70.704922087555431</v>
      </c>
      <c r="AC2242" s="93">
        <f t="shared" ca="1" si="3023"/>
        <v>-76.000486259868055</v>
      </c>
      <c r="AD2242" s="93">
        <f t="shared" ca="1" si="3023"/>
        <v>-81.116102444770519</v>
      </c>
      <c r="AE2242" s="93">
        <f t="shared" ca="1" si="3023"/>
        <v>-79.105826631256647</v>
      </c>
      <c r="AF2242" s="93">
        <f t="shared" ca="1" si="3023"/>
        <v>-77.078798519296811</v>
      </c>
      <c r="AG2242" s="93">
        <f t="shared" ca="1" si="3023"/>
        <v>-75.034878506403984</v>
      </c>
      <c r="AH2242" s="93">
        <f t="shared" ca="1" si="3023"/>
        <v>-72.973925826737045</v>
      </c>
      <c r="AI2242" s="93">
        <f t="shared" ca="1" si="3023"/>
        <v>-70.895798541406222</v>
      </c>
      <c r="AJ2242" s="93">
        <f t="shared" ca="1" si="3023"/>
        <v>-68.800353528697642</v>
      </c>
      <c r="AK2242" s="93">
        <f t="shared" ca="1" si="3023"/>
        <v>-66.687446474216472</v>
      </c>
      <c r="AL2242" s="93">
        <f t="shared" ca="1" si="3023"/>
        <v>-64.556931860947969</v>
      </c>
      <c r="AM2242" s="93">
        <f t="shared" ca="1" si="3023"/>
        <v>-62.408662959235564</v>
      </c>
      <c r="AN2242" s="93">
        <f t="shared" ca="1" si="3023"/>
        <v>-60.24249181667556</v>
      </c>
      <c r="AO2242" s="93">
        <f t="shared" ca="1" si="3023"/>
        <v>-58.058269247927548</v>
      </c>
      <c r="AP2242" s="93">
        <f t="shared" ca="1" si="3023"/>
        <v>-55.855844824439977</v>
      </c>
      <c r="AQ2242" s="93">
        <f t="shared" ca="1" si="3023"/>
        <v>-53.635066864090014</v>
      </c>
      <c r="AR2242" s="93">
        <f t="shared" ca="1" si="3023"/>
        <v>-51.395782420737113</v>
      </c>
      <c r="AS2242" s="93">
        <f t="shared" ca="1" si="3023"/>
        <v>-49.137837273689627</v>
      </c>
      <c r="AT2242" s="93">
        <f t="shared" ca="1" si="3023"/>
        <v>-46.861075917083404</v>
      </c>
      <c r="AU2242" s="93">
        <f t="shared" ca="1" si="3023"/>
        <v>-44.565341549172132</v>
      </c>
      <c r="AV2242" s="93">
        <f t="shared" ca="1" si="3023"/>
        <v>-42.250476061528254</v>
      </c>
      <c r="AW2242" s="93">
        <f t="shared" ca="1" si="3023"/>
        <v>-39.916320028154018</v>
      </c>
      <c r="AX2242" s="93">
        <f t="shared" ca="1" si="3023"/>
        <v>-37.562712694501663</v>
      </c>
      <c r="AY2242" s="93">
        <f t="shared" ref="AY2242:CD2242" ca="1" si="3024">-SUM(AY2236:AY2238)*$H2232/12</f>
        <v>-35.189491966402208</v>
      </c>
      <c r="AZ2242" s="93">
        <f t="shared" ca="1" si="3024"/>
        <v>-32.79649439890192</v>
      </c>
      <c r="BA2242" s="93">
        <f t="shared" ca="1" si="3024"/>
        <v>-30.3835551850058</v>
      </c>
      <c r="BB2242" s="93">
        <f t="shared" ca="1" si="3024"/>
        <v>-27.950508144327213</v>
      </c>
      <c r="BC2242" s="93">
        <f t="shared" ca="1" si="3024"/>
        <v>-25.497185711642967</v>
      </c>
      <c r="BD2242" s="93">
        <f t="shared" ca="1" si="3024"/>
        <v>-23.247496614199111</v>
      </c>
      <c r="BE2242" s="93">
        <f t="shared" ca="1" si="3024"/>
        <v>-21.203137796455987</v>
      </c>
      <c r="BF2242" s="93">
        <f t="shared" ca="1" si="3024"/>
        <v>-19.365820344077765</v>
      </c>
      <c r="BG2242" s="93">
        <f t="shared" ca="1" si="3024"/>
        <v>-17.734580669509661</v>
      </c>
      <c r="BH2242" s="93">
        <f t="shared" ca="1" si="3024"/>
        <v>-16.313825019832919</v>
      </c>
      <c r="BI2242" s="93">
        <f t="shared" ca="1" si="3024"/>
        <v>-15.105307428588297</v>
      </c>
      <c r="BJ2242" s="93">
        <f t="shared" ca="1" si="3024"/>
        <v>-14.110796546262732</v>
      </c>
      <c r="BK2242" s="93">
        <f t="shared" ca="1" si="3024"/>
        <v>-13.332075762097212</v>
      </c>
      <c r="BL2242" s="93">
        <f t="shared" ca="1" si="3024"/>
        <v>-12.770943326909739</v>
      </c>
      <c r="BM2242" s="93">
        <f t="shared" ca="1" si="3024"/>
        <v>-12.429212476941801</v>
      </c>
      <c r="BN2242" s="93">
        <f t="shared" ca="1" si="3024"/>
        <v>-12.308711558736888</v>
      </c>
      <c r="BO2242" s="93">
        <f t="shared" ca="1" si="3024"/>
        <v>-12.411284155059697</v>
      </c>
      <c r="BP2242" s="93">
        <f t="shared" ca="1" si="3024"/>
        <v>-12.514711523018526</v>
      </c>
      <c r="BQ2242" s="93">
        <f t="shared" ca="1" si="3024"/>
        <v>-12.619000785710348</v>
      </c>
      <c r="BR2242" s="93">
        <f t="shared" ca="1" si="3024"/>
        <v>-12.724159125591269</v>
      </c>
      <c r="BS2242" s="93">
        <f t="shared" ca="1" si="3024"/>
        <v>-12.830193784971195</v>
      </c>
      <c r="BT2242" s="93">
        <f t="shared" ca="1" si="3024"/>
        <v>-12.937112066512624</v>
      </c>
      <c r="BU2242" s="93">
        <f t="shared" ca="1" si="3024"/>
        <v>-13.044921333733562</v>
      </c>
      <c r="BV2242" s="93">
        <f t="shared" ca="1" si="3024"/>
        <v>-13.153629011514674</v>
      </c>
      <c r="BW2242" s="93">
        <f t="shared" ca="1" si="3024"/>
        <v>-13.26324258661063</v>
      </c>
      <c r="BX2242" s="93">
        <f t="shared" ca="1" si="3024"/>
        <v>-13.373769608165718</v>
      </c>
      <c r="BY2242" s="93">
        <f t="shared" ca="1" si="3024"/>
        <v>-13.485217688233766</v>
      </c>
      <c r="BZ2242" s="93">
        <f t="shared" ca="1" si="3024"/>
        <v>-13.59759450230238</v>
      </c>
      <c r="CA2242" s="93">
        <f t="shared" ca="1" si="3024"/>
        <v>-13.710907789821567</v>
      </c>
      <c r="CB2242" s="93">
        <f t="shared" ca="1" si="3024"/>
        <v>-13.825165354736745</v>
      </c>
      <c r="CC2242" s="93">
        <f t="shared" ca="1" si="3024"/>
        <v>-13.940375066026219</v>
      </c>
      <c r="CD2242" s="93">
        <f t="shared" ca="1" si="3024"/>
        <v>-14.056544858243106</v>
      </c>
      <c r="CE2242" s="93">
        <f t="shared" ref="CE2242:CK2242" ca="1" si="3025">-SUM(CE2236:CE2238)*$H2232/12</f>
        <v>-14.173682732061797</v>
      </c>
      <c r="CF2242" s="93">
        <f t="shared" ca="1" si="3025"/>
        <v>-14.291796754828978</v>
      </c>
      <c r="CG2242" s="93">
        <f t="shared" ca="1" si="3025"/>
        <v>-14.41089506111922</v>
      </c>
      <c r="CH2242" s="93">
        <f t="shared" ca="1" si="3025"/>
        <v>-14.530985853295212</v>
      </c>
      <c r="CI2242" s="93">
        <f t="shared" ca="1" si="3025"/>
        <v>-14.652077402072672</v>
      </c>
      <c r="CJ2242" s="93">
        <f t="shared" ca="1" si="3025"/>
        <v>-14.774178047089945</v>
      </c>
      <c r="CK2242" s="93">
        <f t="shared" ca="1" si="3025"/>
        <v>-14.89729619748236</v>
      </c>
    </row>
    <row r="2243" spans="2:89" x14ac:dyDescent="0.35">
      <c r="B2243" s="122"/>
      <c r="C2243" s="57"/>
      <c r="D2243" t="s">
        <v>426</v>
      </c>
      <c r="E2243" t="str">
        <f t="shared" si="3006"/>
        <v>2243 DAMORT-F</v>
      </c>
      <c r="G2243" s="57" t="s">
        <v>244</v>
      </c>
      <c r="R2243"/>
      <c r="S2243" s="1"/>
      <c r="T2243" s="1"/>
      <c r="U2243" s="1"/>
      <c r="V2243" s="1"/>
      <c r="W2243" s="1"/>
      <c r="X2243" s="1"/>
      <c r="Y2243" s="1"/>
      <c r="Z2243" s="1"/>
      <c r="AA2243" s="1"/>
      <c r="AB2243" s="1"/>
      <c r="AC2243" s="1"/>
      <c r="AD2243" s="1"/>
      <c r="AE2243" s="1"/>
      <c r="AF2243" s="1"/>
      <c r="AG2243" s="1"/>
      <c r="AH2243" s="1"/>
      <c r="AI2243" s="1"/>
      <c r="AJ2243" s="1"/>
      <c r="AK2243" s="1"/>
      <c r="AL2243" s="1"/>
      <c r="AM2243" s="1"/>
      <c r="AN2243" s="1"/>
      <c r="AO2243" s="1"/>
      <c r="AP2243" s="1"/>
      <c r="AQ2243" s="1"/>
      <c r="AR2243" s="1"/>
      <c r="AS2243" s="1"/>
      <c r="AT2243" s="1"/>
      <c r="AU2243" s="1"/>
      <c r="AV2243" s="1"/>
      <c r="AW2243" s="1"/>
      <c r="AX2243" s="1"/>
      <c r="AY2243" s="1"/>
      <c r="AZ2243" s="1"/>
      <c r="BA2243" s="1"/>
      <c r="BB2243" s="1"/>
      <c r="BC2243" s="1"/>
      <c r="BD2243" s="1"/>
      <c r="BE2243" s="1"/>
      <c r="BF2243" s="1"/>
      <c r="BG2243" s="1"/>
      <c r="BH2243" s="1"/>
      <c r="BI2243" s="1"/>
      <c r="BJ2243" s="1"/>
      <c r="BK2243" s="1"/>
      <c r="BL2243" s="1"/>
      <c r="BM2243" s="1"/>
      <c r="BN2243" s="1"/>
      <c r="BO2243" s="1"/>
      <c r="BP2243" s="1"/>
      <c r="BQ2243" s="1"/>
      <c r="BR2243" s="1"/>
      <c r="BS2243" s="1"/>
      <c r="BT2243" s="1"/>
      <c r="BU2243" s="1"/>
      <c r="BV2243" s="1"/>
      <c r="BW2243" s="1"/>
      <c r="BX2243" s="1"/>
      <c r="BY2243" s="1"/>
      <c r="BZ2243" s="1"/>
      <c r="CA2243" s="1"/>
      <c r="CB2243" s="1"/>
      <c r="CC2243" s="1"/>
      <c r="CD2243" s="1"/>
      <c r="CE2243" s="1"/>
      <c r="CF2243" s="1"/>
      <c r="CG2243" s="1"/>
      <c r="CH2243" s="1"/>
      <c r="CI2243" s="1"/>
      <c r="CJ2243" s="1"/>
      <c r="CK2243" s="1"/>
    </row>
    <row r="2244" spans="2:89" x14ac:dyDescent="0.35">
      <c r="B2244" s="95" t="s">
        <v>291</v>
      </c>
      <c r="C2244" s="57"/>
      <c r="D2244" t="s">
        <v>426</v>
      </c>
      <c r="E2244" t="str">
        <f t="shared" si="3006"/>
        <v>2244 DAMORT-F</v>
      </c>
      <c r="G2244" s="57"/>
      <c r="R2244"/>
      <c r="S2244" s="1"/>
      <c r="T2244" s="1"/>
      <c r="U2244" s="1"/>
      <c r="V2244" s="1"/>
      <c r="W2244" s="1"/>
      <c r="X2244" s="1"/>
      <c r="Y2244" s="1"/>
      <c r="Z2244" s="1"/>
      <c r="AA2244" s="1"/>
      <c r="AB2244" s="1"/>
      <c r="AC2244" s="1"/>
      <c r="AD2244" s="1"/>
      <c r="AE2244" s="1"/>
      <c r="AF2244" s="1"/>
      <c r="AG2244" s="1"/>
      <c r="AH2244" s="1"/>
      <c r="AI2244" s="1"/>
      <c r="AJ2244" s="1"/>
      <c r="AK2244" s="1"/>
      <c r="AL2244" s="1"/>
      <c r="AM2244" s="1"/>
      <c r="AN2244" s="1"/>
      <c r="AO2244" s="1"/>
      <c r="AP2244" s="1"/>
      <c r="AQ2244" s="1"/>
      <c r="AR2244" s="1"/>
      <c r="AS2244" s="1"/>
      <c r="AT2244" s="1"/>
      <c r="AU2244" s="1"/>
      <c r="AV2244" s="1"/>
      <c r="AW2244" s="1"/>
      <c r="AX2244" s="1"/>
      <c r="AY2244" s="1"/>
      <c r="AZ2244" s="1"/>
      <c r="BA2244" s="1"/>
      <c r="BB2244" s="1"/>
      <c r="BC2244" s="1"/>
      <c r="BD2244" s="1"/>
      <c r="BE2244" s="1"/>
      <c r="BF2244" s="1"/>
      <c r="BG2244" s="1"/>
      <c r="BH2244" s="1"/>
      <c r="BI2244" s="1"/>
      <c r="BJ2244" s="1"/>
      <c r="BK2244" s="1"/>
      <c r="BL2244" s="1"/>
      <c r="BM2244" s="1"/>
      <c r="BN2244" s="1"/>
      <c r="BO2244" s="1"/>
      <c r="BP2244" s="1"/>
      <c r="BQ2244" s="1"/>
      <c r="BR2244" s="1"/>
      <c r="BS2244" s="1"/>
      <c r="BT2244" s="1"/>
      <c r="BU2244" s="1"/>
      <c r="BV2244" s="1"/>
      <c r="BW2244" s="1"/>
      <c r="BX2244" s="1"/>
      <c r="BY2244" s="1"/>
      <c r="BZ2244" s="1"/>
      <c r="CA2244" s="1"/>
      <c r="CB2244" s="1"/>
      <c r="CC2244" s="1"/>
      <c r="CD2244" s="1"/>
      <c r="CE2244" s="1"/>
      <c r="CF2244" s="1"/>
      <c r="CG2244" s="1"/>
      <c r="CH2244" s="1"/>
      <c r="CI2244" s="1"/>
      <c r="CJ2244" s="1"/>
      <c r="CK2244" s="1"/>
    </row>
    <row r="2245" spans="2:89" x14ac:dyDescent="0.35">
      <c r="B2245" s="154" t="s">
        <v>292</v>
      </c>
      <c r="C2245" s="57"/>
      <c r="D2245" t="s">
        <v>426</v>
      </c>
      <c r="E2245" t="str">
        <f t="shared" si="3006"/>
        <v>2245 DAMORT-F</v>
      </c>
      <c r="G2245" s="57"/>
      <c r="J2245" s="81">
        <f>SUMIF($5:$5,I$2,2243:2243)</f>
        <v>0</v>
      </c>
      <c r="K2245" s="37">
        <f t="shared" ref="K2245:P2245" si="3026">SUMIF($3:$3,K$2,2245:2245)</f>
        <v>-322.34920006643659</v>
      </c>
      <c r="L2245" s="37">
        <f t="shared" si="3026"/>
        <v>0</v>
      </c>
      <c r="M2245" s="37">
        <f t="shared" si="3026"/>
        <v>0</v>
      </c>
      <c r="N2245" s="37">
        <f t="shared" si="3026"/>
        <v>0</v>
      </c>
      <c r="O2245" s="37">
        <f t="shared" si="3026"/>
        <v>0</v>
      </c>
      <c r="P2245" s="37">
        <f t="shared" si="3026"/>
        <v>0</v>
      </c>
      <c r="R2245" s="53"/>
      <c r="S2245" s="94">
        <f t="shared" ref="S2245" si="3027">+PMT($H2232/12,$H2231,S2237+S2238,0)</f>
        <v>-26.889322661531239</v>
      </c>
      <c r="T2245" s="94">
        <f t="shared" ref="T2245:AY2245" si="3028">+PMT($H2232/12,$H2231,T2237+T2238,0)</f>
        <v>-26.889322661531239</v>
      </c>
      <c r="U2245" s="94">
        <f t="shared" si="3028"/>
        <v>-26.889322661531239</v>
      </c>
      <c r="V2245" s="94">
        <f t="shared" si="3028"/>
        <v>-26.566650789592863</v>
      </c>
      <c r="W2245" s="94">
        <f t="shared" si="3028"/>
        <v>-26.889322661531239</v>
      </c>
      <c r="X2245" s="94">
        <f t="shared" si="3028"/>
        <v>-26.889322661531239</v>
      </c>
      <c r="Y2245" s="94">
        <f t="shared" si="3028"/>
        <v>-26.889322661531239</v>
      </c>
      <c r="Z2245" s="94">
        <f t="shared" si="3028"/>
        <v>-26.889322661531239</v>
      </c>
      <c r="AA2245" s="94">
        <f t="shared" si="3028"/>
        <v>-26.889322661531239</v>
      </c>
      <c r="AB2245" s="94">
        <f t="shared" si="3028"/>
        <v>-26.889322661531239</v>
      </c>
      <c r="AC2245" s="94">
        <f t="shared" si="3028"/>
        <v>-26.889322661531239</v>
      </c>
      <c r="AD2245" s="94">
        <f t="shared" si="3028"/>
        <v>-26.889322661531239</v>
      </c>
      <c r="AE2245" s="94">
        <f t="shared" si="3028"/>
        <v>0</v>
      </c>
      <c r="AF2245" s="94">
        <f t="shared" si="3028"/>
        <v>0</v>
      </c>
      <c r="AG2245" s="94">
        <f t="shared" si="3028"/>
        <v>0</v>
      </c>
      <c r="AH2245" s="94">
        <f t="shared" si="3028"/>
        <v>0</v>
      </c>
      <c r="AI2245" s="94">
        <f t="shared" si="3028"/>
        <v>0</v>
      </c>
      <c r="AJ2245" s="94">
        <f t="shared" si="3028"/>
        <v>0</v>
      </c>
      <c r="AK2245" s="94">
        <f t="shared" si="3028"/>
        <v>0</v>
      </c>
      <c r="AL2245" s="94">
        <f t="shared" si="3028"/>
        <v>0</v>
      </c>
      <c r="AM2245" s="94">
        <f t="shared" si="3028"/>
        <v>0</v>
      </c>
      <c r="AN2245" s="94">
        <f t="shared" si="3028"/>
        <v>0</v>
      </c>
      <c r="AO2245" s="94">
        <f t="shared" si="3028"/>
        <v>0</v>
      </c>
      <c r="AP2245" s="94">
        <f t="shared" si="3028"/>
        <v>0</v>
      </c>
      <c r="AQ2245" s="94">
        <f t="shared" si="3028"/>
        <v>0</v>
      </c>
      <c r="AR2245" s="94">
        <f t="shared" si="3028"/>
        <v>0</v>
      </c>
      <c r="AS2245" s="94">
        <f t="shared" si="3028"/>
        <v>0</v>
      </c>
      <c r="AT2245" s="94">
        <f t="shared" si="3028"/>
        <v>0</v>
      </c>
      <c r="AU2245" s="94">
        <f t="shared" si="3028"/>
        <v>0</v>
      </c>
      <c r="AV2245" s="94">
        <f t="shared" si="3028"/>
        <v>0</v>
      </c>
      <c r="AW2245" s="94">
        <f t="shared" si="3028"/>
        <v>0</v>
      </c>
      <c r="AX2245" s="94">
        <f t="shared" si="3028"/>
        <v>0</v>
      </c>
      <c r="AY2245" s="94">
        <f t="shared" si="3028"/>
        <v>0</v>
      </c>
      <c r="AZ2245" s="94">
        <f t="shared" ref="AZ2245:CE2245" si="3029">+PMT($H2232/12,$H2231,AZ2237+AZ2238,0)</f>
        <v>0</v>
      </c>
      <c r="BA2245" s="94">
        <f t="shared" si="3029"/>
        <v>0</v>
      </c>
      <c r="BB2245" s="94">
        <f t="shared" si="3029"/>
        <v>0</v>
      </c>
      <c r="BC2245" s="94">
        <f t="shared" si="3029"/>
        <v>0</v>
      </c>
      <c r="BD2245" s="94">
        <f t="shared" si="3029"/>
        <v>0</v>
      </c>
      <c r="BE2245" s="94">
        <f t="shared" si="3029"/>
        <v>0</v>
      </c>
      <c r="BF2245" s="94">
        <f t="shared" si="3029"/>
        <v>0</v>
      </c>
      <c r="BG2245" s="94">
        <f t="shared" si="3029"/>
        <v>0</v>
      </c>
      <c r="BH2245" s="94">
        <f t="shared" si="3029"/>
        <v>0</v>
      </c>
      <c r="BI2245" s="94">
        <f t="shared" si="3029"/>
        <v>0</v>
      </c>
      <c r="BJ2245" s="94">
        <f t="shared" si="3029"/>
        <v>0</v>
      </c>
      <c r="BK2245" s="94">
        <f t="shared" si="3029"/>
        <v>0</v>
      </c>
      <c r="BL2245" s="94">
        <f t="shared" si="3029"/>
        <v>0</v>
      </c>
      <c r="BM2245" s="94">
        <f t="shared" si="3029"/>
        <v>0</v>
      </c>
      <c r="BN2245" s="94">
        <f t="shared" si="3029"/>
        <v>0</v>
      </c>
      <c r="BO2245" s="94">
        <f t="shared" si="3029"/>
        <v>0</v>
      </c>
      <c r="BP2245" s="94">
        <f t="shared" si="3029"/>
        <v>0</v>
      </c>
      <c r="BQ2245" s="94">
        <f t="shared" si="3029"/>
        <v>0</v>
      </c>
      <c r="BR2245" s="94">
        <f t="shared" si="3029"/>
        <v>0</v>
      </c>
      <c r="BS2245" s="94">
        <f t="shared" si="3029"/>
        <v>0</v>
      </c>
      <c r="BT2245" s="94">
        <f t="shared" si="3029"/>
        <v>0</v>
      </c>
      <c r="BU2245" s="94">
        <f t="shared" si="3029"/>
        <v>0</v>
      </c>
      <c r="BV2245" s="94">
        <f t="shared" si="3029"/>
        <v>0</v>
      </c>
      <c r="BW2245" s="94">
        <f t="shared" si="3029"/>
        <v>0</v>
      </c>
      <c r="BX2245" s="94">
        <f t="shared" si="3029"/>
        <v>0</v>
      </c>
      <c r="BY2245" s="94">
        <f t="shared" si="3029"/>
        <v>0</v>
      </c>
      <c r="BZ2245" s="94">
        <f t="shared" si="3029"/>
        <v>0</v>
      </c>
      <c r="CA2245" s="94">
        <f t="shared" si="3029"/>
        <v>0</v>
      </c>
      <c r="CB2245" s="94">
        <f t="shared" si="3029"/>
        <v>0</v>
      </c>
      <c r="CC2245" s="94">
        <f t="shared" si="3029"/>
        <v>0</v>
      </c>
      <c r="CD2245" s="94">
        <f t="shared" si="3029"/>
        <v>0</v>
      </c>
      <c r="CE2245" s="94">
        <f t="shared" si="3029"/>
        <v>0</v>
      </c>
      <c r="CF2245" s="94">
        <f t="shared" ref="CF2245:CK2245" si="3030">+PMT($H2232/12,$H2231,CF2237+CF2238,0)</f>
        <v>0</v>
      </c>
      <c r="CG2245" s="94">
        <f t="shared" si="3030"/>
        <v>0</v>
      </c>
      <c r="CH2245" s="94">
        <f t="shared" si="3030"/>
        <v>0</v>
      </c>
      <c r="CI2245" s="94">
        <f t="shared" si="3030"/>
        <v>0</v>
      </c>
      <c r="CJ2245" s="94">
        <f t="shared" si="3030"/>
        <v>0</v>
      </c>
      <c r="CK2245" s="94">
        <f t="shared" si="3030"/>
        <v>0</v>
      </c>
    </row>
    <row r="2246" spans="2:89" x14ac:dyDescent="0.35">
      <c r="B2246" s="123" t="s">
        <v>293</v>
      </c>
      <c r="C2246" s="282"/>
      <c r="D2246" t="s">
        <v>426</v>
      </c>
      <c r="E2246" t="str">
        <f t="shared" si="3006"/>
        <v>2246 DAMORT-F</v>
      </c>
      <c r="F2246" s="27"/>
      <c r="G2246" s="282"/>
      <c r="H2246" s="27"/>
      <c r="J2246" s="77">
        <f>SUMIF($5:$5,I$2,2244:2244)</f>
        <v>0</v>
      </c>
      <c r="K2246" s="33">
        <f t="shared" ref="K2246:P2246" si="3031">SUMIF($4:$4,K$2,2244:2244)</f>
        <v>0</v>
      </c>
      <c r="L2246" s="33">
        <f t="shared" si="3031"/>
        <v>0</v>
      </c>
      <c r="M2246" s="33">
        <f t="shared" si="3031"/>
        <v>0</v>
      </c>
      <c r="N2246" s="33">
        <f t="shared" si="3031"/>
        <v>0</v>
      </c>
      <c r="O2246" s="33">
        <f t="shared" si="3031"/>
        <v>0</v>
      </c>
      <c r="P2246" s="33">
        <f t="shared" si="3031"/>
        <v>0</v>
      </c>
      <c r="R2246" s="28"/>
      <c r="S2246" s="93" cm="1">
        <f t="array" ref="S2246">SUM(INDEX(2243:2243,1,MAX(COLUMN($R:$R),COLUMN()-($H2231-1))):S2245)</f>
        <v>-26.889322661531239</v>
      </c>
      <c r="T2246" s="93" cm="1">
        <f t="array" ref="T2246">SUM(INDEX(2243:2243,1,MAX(COLUMN($R:$R),COLUMN()-($H2231-1))):T2245)</f>
        <v>-53.778645323062477</v>
      </c>
      <c r="U2246" s="93" cm="1">
        <f t="array" ref="U2246">SUM(INDEX(2243:2243,1,MAX(COLUMN($R:$R),COLUMN()-($H2231-1))):U2245)</f>
        <v>-80.667967984593716</v>
      </c>
      <c r="V2246" s="93" cm="1">
        <f t="array" ref="V2246">SUM(INDEX(2243:2243,1,MAX(COLUMN($R:$R),COLUMN()-($H2231-1))):V2245)</f>
        <v>-107.23461877418657</v>
      </c>
      <c r="W2246" s="93" cm="1">
        <f t="array" ref="W2246">SUM(INDEX(2243:2243,1,MAX(COLUMN($R:$R),COLUMN()-($H2231-1))):W2245)</f>
        <v>-134.12394143571782</v>
      </c>
      <c r="X2246" s="93" cm="1">
        <f t="array" ref="X2246">SUM(INDEX(2243:2243,1,MAX(COLUMN($R:$R),COLUMN()-($H2231-1))):X2245)</f>
        <v>-161.01326409724908</v>
      </c>
      <c r="Y2246" s="93" cm="1">
        <f t="array" ref="Y2246">SUM(INDEX(2243:2243,1,MAX(COLUMN($R:$R),COLUMN()-($H2231-1))):Y2245)</f>
        <v>-187.90258675878033</v>
      </c>
      <c r="Z2246" s="93" cm="1">
        <f t="array" ref="Z2246">SUM(INDEX(2243:2243,1,MAX(COLUMN($R:$R),COLUMN()-($H2231-1))):Z2245)</f>
        <v>-214.79190942031158</v>
      </c>
      <c r="AA2246" s="93" cm="1">
        <f t="array" ref="AA2246">SUM(INDEX(2243:2243,1,MAX(COLUMN($R:$R),COLUMN()-($H2231-1))):AA2245)</f>
        <v>-241.68123208184284</v>
      </c>
      <c r="AB2246" s="93" cm="1">
        <f t="array" ref="AB2246">SUM(INDEX(2243:2243,1,MAX(COLUMN($R:$R),COLUMN()-($H2231-1))):AB2245)</f>
        <v>-268.57055474337409</v>
      </c>
      <c r="AC2246" s="93" cm="1">
        <f t="array" ref="AC2246">SUM(INDEX(2243:2243,1,MAX(COLUMN($R:$R),COLUMN()-($H2231-1))):AC2245)</f>
        <v>-295.45987740490534</v>
      </c>
      <c r="AD2246" s="93" cm="1">
        <f t="array" ref="AD2246">SUM(INDEX(2243:2243,1,MAX(COLUMN($R:$R),COLUMN()-($H2231-1))):AD2245)</f>
        <v>-322.34920006643659</v>
      </c>
      <c r="AE2246" s="93" cm="1">
        <f t="array" ref="AE2246">SUM(INDEX(2243:2243,1,MAX(COLUMN($R:$R),COLUMN()-($H2231-1))):AE2245)</f>
        <v>-322.34920006643659</v>
      </c>
      <c r="AF2246" s="93" cm="1">
        <f t="array" ref="AF2246">SUM(INDEX(2243:2243,1,MAX(COLUMN($R:$R),COLUMN()-($H2231-1))):AF2245)</f>
        <v>-322.34920006643659</v>
      </c>
      <c r="AG2246" s="93" cm="1">
        <f t="array" ref="AG2246">SUM(INDEX(2243:2243,1,MAX(COLUMN($R:$R),COLUMN()-($H2231-1))):AG2245)</f>
        <v>-322.34920006643659</v>
      </c>
      <c r="AH2246" s="93" cm="1">
        <f t="array" ref="AH2246">SUM(INDEX(2243:2243,1,MAX(COLUMN($R:$R),COLUMN()-($H2231-1))):AH2245)</f>
        <v>-322.34920006643659</v>
      </c>
      <c r="AI2246" s="93" cm="1">
        <f t="array" ref="AI2246">SUM(INDEX(2243:2243,1,MAX(COLUMN($R:$R),COLUMN()-($H2231-1))):AI2245)</f>
        <v>-322.34920006643659</v>
      </c>
      <c r="AJ2246" s="93" cm="1">
        <f t="array" ref="AJ2246">SUM(INDEX(2243:2243,1,MAX(COLUMN($R:$R),COLUMN()-($H2231-1))):AJ2245)</f>
        <v>-322.34920006643659</v>
      </c>
      <c r="AK2246" s="93" cm="1">
        <f t="array" ref="AK2246">SUM(INDEX(2243:2243,1,MAX(COLUMN($R:$R),COLUMN()-($H2231-1))):AK2245)</f>
        <v>-322.34920006643659</v>
      </c>
      <c r="AL2246" s="93" cm="1">
        <f t="array" ref="AL2246">SUM(INDEX(2243:2243,1,MAX(COLUMN($R:$R),COLUMN()-($H2231-1))):AL2245)</f>
        <v>-322.34920006643659</v>
      </c>
      <c r="AM2246" s="93" cm="1">
        <f t="array" ref="AM2246">SUM(INDEX(2243:2243,1,MAX(COLUMN($R:$R),COLUMN()-($H2231-1))):AM2245)</f>
        <v>-322.34920006643659</v>
      </c>
      <c r="AN2246" s="93" cm="1">
        <f t="array" ref="AN2246">SUM(INDEX(2243:2243,1,MAX(COLUMN($R:$R),COLUMN()-($H2231-1))):AN2245)</f>
        <v>-322.34920006643659</v>
      </c>
      <c r="AO2246" s="93" cm="1">
        <f t="array" ref="AO2246">SUM(INDEX(2243:2243,1,MAX(COLUMN($R:$R),COLUMN()-($H2231-1))):AO2245)</f>
        <v>-322.34920006643659</v>
      </c>
      <c r="AP2246" s="93" cm="1">
        <f t="array" ref="AP2246">SUM(INDEX(2243:2243,1,MAX(COLUMN($R:$R),COLUMN()-($H2231-1))):AP2245)</f>
        <v>-322.34920006643659</v>
      </c>
      <c r="AQ2246" s="93" cm="1">
        <f t="array" ref="AQ2246">SUM(INDEX(2243:2243,1,MAX(COLUMN($R:$R),COLUMN()-($H2231-1))):AQ2245)</f>
        <v>-322.34920006643659</v>
      </c>
      <c r="AR2246" s="93" cm="1">
        <f t="array" ref="AR2246">SUM(INDEX(2243:2243,1,MAX(COLUMN($R:$R),COLUMN()-($H2231-1))):AR2245)</f>
        <v>-322.34920006643659</v>
      </c>
      <c r="AS2246" s="93" cm="1">
        <f t="array" ref="AS2246">SUM(INDEX(2243:2243,1,MAX(COLUMN($R:$R),COLUMN()-($H2231-1))):AS2245)</f>
        <v>-322.34920006643659</v>
      </c>
      <c r="AT2246" s="93" cm="1">
        <f t="array" ref="AT2246">SUM(INDEX(2243:2243,1,MAX(COLUMN($R:$R),COLUMN()-($H2231-1))):AT2245)</f>
        <v>-322.34920006643659</v>
      </c>
      <c r="AU2246" s="93" cm="1">
        <f t="array" ref="AU2246">SUM(INDEX(2243:2243,1,MAX(COLUMN($R:$R),COLUMN()-($H2231-1))):AU2245)</f>
        <v>-322.34920006643659</v>
      </c>
      <c r="AV2246" s="93" cm="1">
        <f t="array" ref="AV2246">SUM(INDEX(2243:2243,1,MAX(COLUMN($R:$R),COLUMN()-($H2231-1))):AV2245)</f>
        <v>-322.34920006643659</v>
      </c>
      <c r="AW2246" s="93" cm="1">
        <f t="array" ref="AW2246">SUM(INDEX(2243:2243,1,MAX(COLUMN($R:$R),COLUMN()-($H2231-1))):AW2245)</f>
        <v>-322.34920006643659</v>
      </c>
      <c r="AX2246" s="93" cm="1">
        <f t="array" ref="AX2246">SUM(INDEX(2243:2243,1,MAX(COLUMN($R:$R),COLUMN()-($H2231-1))):AX2245)</f>
        <v>-322.34920006643659</v>
      </c>
      <c r="AY2246" s="93" cm="1">
        <f t="array" ref="AY2246">SUM(INDEX(2243:2243,1,MAX(COLUMN($R:$R),COLUMN()-($H2231-1))):AY2245)</f>
        <v>-322.34920006643659</v>
      </c>
      <c r="AZ2246" s="93" cm="1">
        <f t="array" ref="AZ2246">SUM(INDEX(2243:2243,1,MAX(COLUMN($R:$R),COLUMN()-($H2231-1))):AZ2245)</f>
        <v>-322.34920006643659</v>
      </c>
      <c r="BA2246" s="93" cm="1">
        <f t="array" ref="BA2246">SUM(INDEX(2243:2243,1,MAX(COLUMN($R:$R),COLUMN()-($H2231-1))):BA2245)</f>
        <v>-322.34920006643659</v>
      </c>
      <c r="BB2246" s="93" cm="1">
        <f t="array" ref="BB2246">SUM(INDEX(2243:2243,1,MAX(COLUMN($R:$R),COLUMN()-($H2231-1))):BB2245)</f>
        <v>-322.34920006643659</v>
      </c>
      <c r="BC2246" s="93" cm="1">
        <f t="array" ref="BC2246">SUM(INDEX(2243:2243,1,MAX(COLUMN($R:$R),COLUMN()-($H2231-1))):BC2245)</f>
        <v>-295.45987740490534</v>
      </c>
      <c r="BD2246" s="93" cm="1">
        <f t="array" ref="BD2246">SUM(INDEX(2243:2243,1,MAX(COLUMN($R:$R),COLUMN()-($H2231-1))):BD2245)</f>
        <v>-268.57055474337409</v>
      </c>
      <c r="BE2246" s="93" cm="1">
        <f t="array" ref="BE2246">SUM(INDEX(2243:2243,1,MAX(COLUMN($R:$R),COLUMN()-($H2231-1))):BE2245)</f>
        <v>-241.68123208184284</v>
      </c>
      <c r="BF2246" s="93" cm="1">
        <f t="array" ref="BF2246">SUM(INDEX(2243:2243,1,MAX(COLUMN($R:$R),COLUMN()-($H2231-1))):BF2245)</f>
        <v>-215.11458129224997</v>
      </c>
      <c r="BG2246" s="93" cm="1">
        <f t="array" ref="BG2246">SUM(INDEX(2243:2243,1,MAX(COLUMN($R:$R),COLUMN()-($H2231-1))):BG2245)</f>
        <v>-188.22525863071871</v>
      </c>
      <c r="BH2246" s="93" cm="1">
        <f t="array" ref="BH2246">SUM(INDEX(2243:2243,1,MAX(COLUMN($R:$R),COLUMN()-($H2231-1))):BH2245)</f>
        <v>-161.33593596918746</v>
      </c>
      <c r="BI2246" s="93" cm="1">
        <f t="array" ref="BI2246">SUM(INDEX(2243:2243,1,MAX(COLUMN($R:$R),COLUMN()-($H2231-1))):BI2245)</f>
        <v>-134.44661330765621</v>
      </c>
      <c r="BJ2246" s="93" cm="1">
        <f t="array" ref="BJ2246">SUM(INDEX(2243:2243,1,MAX(COLUMN($R:$R),COLUMN()-($H2231-1))):BJ2245)</f>
        <v>-107.55729064612495</v>
      </c>
      <c r="BK2246" s="93" cm="1">
        <f t="array" ref="BK2246">SUM(INDEX(2243:2243,1,MAX(COLUMN($R:$R),COLUMN()-($H2231-1))):BK2245)</f>
        <v>-80.667967984593716</v>
      </c>
      <c r="BL2246" s="93" cm="1">
        <f t="array" ref="BL2246">SUM(INDEX(2243:2243,1,MAX(COLUMN($R:$R),COLUMN()-($H2231-1))):BL2245)</f>
        <v>-53.778645323062477</v>
      </c>
      <c r="BM2246" s="93" cm="1">
        <f t="array" ref="BM2246">SUM(INDEX(2243:2243,1,MAX(COLUMN($R:$R),COLUMN()-($H2231-1))):BM2245)</f>
        <v>-26.889322661531239</v>
      </c>
      <c r="BN2246" s="93" cm="1">
        <f t="array" ref="BN2246">SUM(INDEX(2243:2243,1,MAX(COLUMN($R:$R),COLUMN()-($H2231-1))):BN2245)</f>
        <v>0</v>
      </c>
      <c r="BO2246" s="93" cm="1">
        <f t="array" ref="BO2246">SUM(INDEX(2243:2243,1,MAX(COLUMN($R:$R),COLUMN()-($H2231-1))):BO2245)</f>
        <v>0</v>
      </c>
      <c r="BP2246" s="93" cm="1">
        <f t="array" ref="BP2246">SUM(INDEX(2243:2243,1,MAX(COLUMN($R:$R),COLUMN()-($H2231-1))):BP2245)</f>
        <v>0</v>
      </c>
      <c r="BQ2246" s="93" cm="1">
        <f t="array" ref="BQ2246">SUM(INDEX(2243:2243,1,MAX(COLUMN($R:$R),COLUMN()-($H2231-1))):BQ2245)</f>
        <v>0</v>
      </c>
      <c r="BR2246" s="93" cm="1">
        <f t="array" ref="BR2246">SUM(INDEX(2243:2243,1,MAX(COLUMN($R:$R),COLUMN()-($H2231-1))):BR2245)</f>
        <v>0</v>
      </c>
      <c r="BS2246" s="93" cm="1">
        <f t="array" ref="BS2246">SUM(INDEX(2243:2243,1,MAX(COLUMN($R:$R),COLUMN()-($H2231-1))):BS2245)</f>
        <v>0</v>
      </c>
      <c r="BT2246" s="93" cm="1">
        <f t="array" ref="BT2246">SUM(INDEX(2243:2243,1,MAX(COLUMN($R:$R),COLUMN()-($H2231-1))):BT2245)</f>
        <v>0</v>
      </c>
      <c r="BU2246" s="93" cm="1">
        <f t="array" ref="BU2246">SUM(INDEX(2243:2243,1,MAX(COLUMN($R:$R),COLUMN()-($H2231-1))):BU2245)</f>
        <v>0</v>
      </c>
      <c r="BV2246" s="93" cm="1">
        <f t="array" ref="BV2246">SUM(INDEX(2243:2243,1,MAX(COLUMN($R:$R),COLUMN()-($H2231-1))):BV2245)</f>
        <v>0</v>
      </c>
      <c r="BW2246" s="93" cm="1">
        <f t="array" ref="BW2246">SUM(INDEX(2243:2243,1,MAX(COLUMN($R:$R),COLUMN()-($H2231-1))):BW2245)</f>
        <v>0</v>
      </c>
      <c r="BX2246" s="93" cm="1">
        <f t="array" ref="BX2246">SUM(INDEX(2243:2243,1,MAX(COLUMN($R:$R),COLUMN()-($H2231-1))):BX2245)</f>
        <v>0</v>
      </c>
      <c r="BY2246" s="93" cm="1">
        <f t="array" ref="BY2246">SUM(INDEX(2243:2243,1,MAX(COLUMN($R:$R),COLUMN()-($H2231-1))):BY2245)</f>
        <v>0</v>
      </c>
      <c r="BZ2246" s="93" cm="1">
        <f t="array" ref="BZ2246">SUM(INDEX(2243:2243,1,MAX(COLUMN($R:$R),COLUMN()-($H2231-1))):BZ2245)</f>
        <v>0</v>
      </c>
      <c r="CA2246" s="93" cm="1">
        <f t="array" ref="CA2246">SUM(INDEX(2243:2243,1,MAX(COLUMN($R:$R),COLUMN()-($H2231-1))):CA2245)</f>
        <v>0</v>
      </c>
      <c r="CB2246" s="93" cm="1">
        <f t="array" ref="CB2246">SUM(INDEX(2243:2243,1,MAX(COLUMN($R:$R),COLUMN()-($H2231-1))):CB2245)</f>
        <v>0</v>
      </c>
      <c r="CC2246" s="93" cm="1">
        <f t="array" ref="CC2246">SUM(INDEX(2243:2243,1,MAX(COLUMN($R:$R),COLUMN()-($H2231-1))):CC2245)</f>
        <v>0</v>
      </c>
      <c r="CD2246" s="93" cm="1">
        <f t="array" ref="CD2246">SUM(INDEX(2243:2243,1,MAX(COLUMN($R:$R),COLUMN()-($H2231-1))):CD2245)</f>
        <v>0</v>
      </c>
      <c r="CE2246" s="93" cm="1">
        <f t="array" ref="CE2246">SUM(INDEX(2243:2243,1,MAX(COLUMN($R:$R),COLUMN()-($H2231-1))):CE2245)</f>
        <v>0</v>
      </c>
      <c r="CF2246" s="93" cm="1">
        <f t="array" ref="CF2246">SUM(INDEX(2243:2243,1,MAX(COLUMN($R:$R),COLUMN()-($H2231-1))):CF2245)</f>
        <v>0</v>
      </c>
      <c r="CG2246" s="93" cm="1">
        <f t="array" ref="CG2246">SUM(INDEX(2243:2243,1,MAX(COLUMN($R:$R),COLUMN()-($H2231-1))):CG2245)</f>
        <v>0</v>
      </c>
      <c r="CH2246" s="93" cm="1">
        <f t="array" ref="CH2246">SUM(INDEX(2243:2243,1,MAX(COLUMN($R:$R),COLUMN()-($H2231-1))):CH2245)</f>
        <v>0</v>
      </c>
      <c r="CI2246" s="93" cm="1">
        <f t="array" ref="CI2246">SUM(INDEX(2243:2243,1,MAX(COLUMN($R:$R),COLUMN()-($H2231-1))):CI2245)</f>
        <v>0</v>
      </c>
      <c r="CJ2246" s="93" cm="1">
        <f t="array" ref="CJ2246">SUM(INDEX(2243:2243,1,MAX(COLUMN($R:$R),COLUMN()-($H2231-1))):CJ2245)</f>
        <v>0</v>
      </c>
      <c r="CK2246" s="93" cm="1">
        <f t="array" ref="CK2246">SUM(INDEX(2243:2243,1,MAX(COLUMN($R:$R),COLUMN()-($H2231-1))):CK2245)</f>
        <v>0</v>
      </c>
    </row>
    <row r="2247" spans="2:89" x14ac:dyDescent="0.35">
      <c r="B2247" s="123"/>
      <c r="C2247" s="282"/>
      <c r="D2247" t="s">
        <v>426</v>
      </c>
      <c r="E2247" t="str">
        <f t="shared" ref="E2247" si="3032">ROW()&amp;" "&amp;D2247</f>
        <v>2247 DAMORT-F</v>
      </c>
      <c r="F2247" s="27"/>
      <c r="G2247" s="282"/>
      <c r="H2247" s="27"/>
      <c r="J2247" s="77"/>
      <c r="K2247" s="33"/>
      <c r="L2247" s="33"/>
      <c r="M2247" s="33"/>
      <c r="N2247" s="33"/>
      <c r="O2247" s="33"/>
      <c r="P2247" s="33"/>
      <c r="R2247" s="28"/>
      <c r="S2247" s="93"/>
      <c r="T2247" s="93"/>
      <c r="U2247" s="93"/>
      <c r="V2247" s="93"/>
      <c r="W2247" s="93"/>
      <c r="X2247" s="93"/>
      <c r="Y2247" s="93"/>
      <c r="Z2247" s="93"/>
      <c r="AA2247" s="93"/>
      <c r="AB2247" s="93"/>
      <c r="AC2247" s="93"/>
      <c r="AD2247" s="93"/>
      <c r="AE2247" s="93"/>
      <c r="AF2247" s="93"/>
      <c r="AG2247" s="93"/>
      <c r="AH2247" s="93"/>
      <c r="AI2247" s="93"/>
      <c r="AJ2247" s="93"/>
      <c r="AK2247" s="93"/>
      <c r="AL2247" s="93"/>
      <c r="AM2247" s="93"/>
      <c r="AN2247" s="93"/>
      <c r="AO2247" s="93"/>
      <c r="AP2247" s="93"/>
      <c r="AQ2247" s="93"/>
      <c r="AR2247" s="93"/>
      <c r="AS2247" s="93"/>
      <c r="AT2247" s="93"/>
      <c r="AU2247" s="93"/>
      <c r="AV2247" s="93"/>
      <c r="AW2247" s="93"/>
      <c r="AX2247" s="93"/>
      <c r="AY2247" s="93"/>
      <c r="AZ2247" s="93"/>
      <c r="BA2247" s="93"/>
      <c r="BB2247" s="93"/>
      <c r="BC2247" s="93"/>
      <c r="BD2247" s="93"/>
      <c r="BE2247" s="93"/>
      <c r="BF2247" s="93"/>
      <c r="BG2247" s="93"/>
      <c r="BH2247" s="93"/>
      <c r="BI2247" s="93"/>
      <c r="BJ2247" s="93"/>
      <c r="BK2247" s="93"/>
      <c r="BL2247" s="93"/>
      <c r="BM2247" s="93"/>
      <c r="BN2247" s="93"/>
      <c r="BO2247" s="93"/>
      <c r="BP2247" s="93"/>
      <c r="BQ2247" s="93"/>
      <c r="BR2247" s="93"/>
      <c r="BS2247" s="93"/>
      <c r="BT2247" s="93"/>
      <c r="BU2247" s="93"/>
      <c r="BV2247" s="93"/>
      <c r="BW2247" s="93"/>
      <c r="BX2247" s="93"/>
      <c r="BY2247" s="93"/>
      <c r="BZ2247" s="93"/>
      <c r="CA2247" s="93"/>
      <c r="CB2247" s="93"/>
      <c r="CC2247" s="93"/>
      <c r="CD2247" s="93"/>
      <c r="CE2247" s="93"/>
      <c r="CF2247" s="93"/>
      <c r="CG2247" s="93"/>
      <c r="CH2247" s="93"/>
      <c r="CI2247" s="93"/>
      <c r="CJ2247" s="93"/>
      <c r="CK2247" s="93"/>
    </row>
    <row r="2248" spans="2:89" x14ac:dyDescent="0.35">
      <c r="B2248" s="132" t="str">
        <f>B2221</f>
        <v>(Primary label)</v>
      </c>
      <c r="D2248" t="s">
        <v>426</v>
      </c>
      <c r="E2248" s="8" t="str">
        <f t="shared" si="3006"/>
        <v>2248 DAMORT-F</v>
      </c>
      <c r="G2248" t="s">
        <v>332</v>
      </c>
      <c r="H2248" s="27"/>
      <c r="I2248" s="78"/>
      <c r="J2248" s="78"/>
      <c r="K2248" s="33"/>
      <c r="L2248" s="33"/>
      <c r="M2248" s="33"/>
      <c r="N2248" s="33"/>
      <c r="O2248" s="33"/>
      <c r="P2248" s="33"/>
      <c r="R2248" s="33"/>
      <c r="S2248" s="77"/>
      <c r="T2248" s="77"/>
      <c r="U2248" s="77"/>
      <c r="V2248" s="77"/>
      <c r="W2248" s="77"/>
      <c r="X2248" s="77"/>
      <c r="Y2248" s="77"/>
      <c r="Z2248" s="77"/>
      <c r="AA2248" s="77"/>
      <c r="AB2248" s="77"/>
      <c r="AC2248" s="77"/>
      <c r="AD2248" s="77"/>
      <c r="AE2248" s="77"/>
      <c r="AF2248" s="77"/>
      <c r="AG2248" s="77"/>
      <c r="AH2248" s="77"/>
      <c r="AI2248" s="77"/>
      <c r="AJ2248" s="77"/>
      <c r="AK2248" s="77"/>
      <c r="AL2248" s="77"/>
      <c r="AM2248" s="77"/>
      <c r="AN2248" s="77"/>
      <c r="AO2248" s="77"/>
      <c r="AP2248" s="77"/>
      <c r="AQ2248" s="77"/>
      <c r="AR2248" s="77"/>
      <c r="AS2248" s="77"/>
      <c r="AT2248" s="77"/>
      <c r="AU2248" s="77"/>
      <c r="AV2248" s="77"/>
      <c r="AW2248" s="77"/>
      <c r="AX2248" s="77"/>
      <c r="AY2248" s="77"/>
      <c r="AZ2248" s="77"/>
      <c r="BA2248" s="77"/>
      <c r="BB2248" s="77"/>
      <c r="BC2248" s="77"/>
      <c r="BD2248" s="77"/>
      <c r="BE2248" s="77"/>
      <c r="BF2248" s="77"/>
      <c r="BG2248" s="77"/>
      <c r="BH2248" s="77"/>
      <c r="BI2248" s="77"/>
      <c r="BJ2248" s="77"/>
      <c r="BK2248" s="77"/>
      <c r="BL2248" s="77"/>
      <c r="BM2248" s="77"/>
      <c r="BN2248" s="77"/>
      <c r="BO2248" s="77"/>
      <c r="BP2248" s="77"/>
      <c r="BQ2248" s="77"/>
      <c r="BR2248" s="77"/>
      <c r="BS2248" s="77"/>
      <c r="BT2248" s="77"/>
      <c r="BU2248" s="77"/>
      <c r="BV2248" s="77"/>
      <c r="BW2248" s="77"/>
      <c r="BX2248" s="77"/>
      <c r="BY2248" s="77"/>
      <c r="BZ2248" s="77"/>
      <c r="CA2248" s="77"/>
      <c r="CB2248" s="77"/>
      <c r="CC2248" s="77"/>
      <c r="CD2248" s="77"/>
      <c r="CE2248" s="77"/>
      <c r="CF2248" s="77"/>
      <c r="CG2248" s="77"/>
      <c r="CH2248" s="77"/>
      <c r="CI2248" s="77"/>
      <c r="CJ2248" s="77"/>
      <c r="CK2248" s="77"/>
    </row>
    <row r="2249" spans="2:89" x14ac:dyDescent="0.35">
      <c r="B2249" s="132" t="str">
        <f>B2222</f>
        <v>primary unit</v>
      </c>
      <c r="D2249" t="s">
        <v>426</v>
      </c>
      <c r="E2249" s="8" t="str">
        <f t="shared" si="3006"/>
        <v>2249 DAMORT-F</v>
      </c>
      <c r="G2249" t="s">
        <v>332</v>
      </c>
      <c r="H2249" s="27"/>
      <c r="I2249" s="78"/>
      <c r="J2249" s="78"/>
      <c r="K2249" s="33"/>
      <c r="L2249" s="33"/>
      <c r="M2249" s="33"/>
      <c r="N2249" s="33"/>
      <c r="O2249" s="33"/>
      <c r="P2249" s="33"/>
      <c r="R2249" s="33"/>
      <c r="S2249" s="77"/>
      <c r="T2249" s="77"/>
      <c r="U2249" s="77"/>
      <c r="V2249" s="77"/>
      <c r="W2249" s="77"/>
      <c r="X2249" s="77"/>
      <c r="Y2249" s="77"/>
      <c r="Z2249" s="77"/>
      <c r="AA2249" s="77"/>
      <c r="AB2249" s="77"/>
      <c r="AC2249" s="77"/>
      <c r="AD2249" s="77"/>
      <c r="AE2249" s="77"/>
      <c r="AF2249" s="77"/>
      <c r="AG2249" s="77"/>
      <c r="AH2249" s="77"/>
      <c r="AI2249" s="77"/>
      <c r="AJ2249" s="77"/>
      <c r="AK2249" s="77"/>
      <c r="AL2249" s="77"/>
      <c r="AM2249" s="77"/>
      <c r="AN2249" s="77"/>
      <c r="AO2249" s="77"/>
      <c r="AP2249" s="77"/>
      <c r="AQ2249" s="77"/>
      <c r="AR2249" s="77"/>
      <c r="AS2249" s="77"/>
      <c r="AT2249" s="77"/>
      <c r="AU2249" s="77"/>
      <c r="AV2249" s="77"/>
      <c r="AW2249" s="77"/>
      <c r="AX2249" s="77"/>
      <c r="AY2249" s="77"/>
      <c r="AZ2249" s="77"/>
      <c r="BA2249" s="77"/>
      <c r="BB2249" s="77"/>
      <c r="BC2249" s="77"/>
      <c r="BD2249" s="77"/>
      <c r="BE2249" s="77"/>
      <c r="BF2249" s="77"/>
      <c r="BG2249" s="77"/>
      <c r="BH2249" s="77"/>
      <c r="BI2249" s="77"/>
      <c r="BJ2249" s="77"/>
      <c r="BK2249" s="77"/>
      <c r="BL2249" s="77"/>
      <c r="BM2249" s="77"/>
      <c r="BN2249" s="77"/>
      <c r="BO2249" s="77"/>
      <c r="BP2249" s="77"/>
      <c r="BQ2249" s="77"/>
      <c r="BR2249" s="77"/>
      <c r="BS2249" s="77"/>
      <c r="BT2249" s="77"/>
      <c r="BU2249" s="77"/>
      <c r="BV2249" s="77"/>
      <c r="BW2249" s="77"/>
      <c r="BX2249" s="77"/>
      <c r="BY2249" s="77"/>
      <c r="BZ2249" s="77"/>
      <c r="CA2249" s="77"/>
      <c r="CB2249" s="77"/>
      <c r="CC2249" s="77"/>
      <c r="CD2249" s="77"/>
      <c r="CE2249" s="77"/>
      <c r="CF2249" s="77"/>
      <c r="CG2249" s="77"/>
      <c r="CH2249" s="77"/>
      <c r="CI2249" s="77"/>
      <c r="CJ2249" s="77"/>
      <c r="CK2249" s="77"/>
    </row>
    <row r="2250" spans="2:89" x14ac:dyDescent="0.35">
      <c r="B2250" s="132" t="str">
        <f>B2223</f>
        <v>Primary revenue driver</v>
      </c>
      <c r="D2250" t="s">
        <v>426</v>
      </c>
      <c r="E2250" s="8" t="str">
        <f t="shared" si="3006"/>
        <v>2250 DAMORT-F</v>
      </c>
      <c r="G2250" t="s">
        <v>332</v>
      </c>
      <c r="K2250" s="53"/>
      <c r="L2250" s="53"/>
      <c r="M2250" s="53"/>
      <c r="N2250" s="53"/>
      <c r="O2250" s="53"/>
      <c r="P2250" s="53"/>
      <c r="R2250" s="24"/>
      <c r="S2250" s="175" t="str">
        <f t="shared" ref="S2250" si="3033">S2223</f>
        <v>S$16</v>
      </c>
      <c r="T2250" s="175" t="str">
        <f t="shared" ref="T2250:AX2250" si="3034">T2223</f>
        <v>T$16</v>
      </c>
      <c r="U2250" s="175" t="str">
        <f t="shared" si="3034"/>
        <v>U$16</v>
      </c>
      <c r="V2250" s="175" t="str">
        <f t="shared" si="3034"/>
        <v>V$16</v>
      </c>
      <c r="W2250" s="175" t="str">
        <f t="shared" si="3034"/>
        <v>W$16</v>
      </c>
      <c r="X2250" s="175" t="str">
        <f t="shared" si="3034"/>
        <v>X$16</v>
      </c>
      <c r="Y2250" s="175" t="str">
        <f t="shared" si="3034"/>
        <v>Y$16</v>
      </c>
      <c r="Z2250" s="175" t="str">
        <f t="shared" si="3034"/>
        <v>Z$16</v>
      </c>
      <c r="AA2250" s="175" t="str">
        <f t="shared" si="3034"/>
        <v>AA$16</v>
      </c>
      <c r="AB2250" s="175" t="str">
        <f t="shared" si="3034"/>
        <v>AB$16</v>
      </c>
      <c r="AC2250" s="175" t="str">
        <f t="shared" si="3034"/>
        <v>AC$16</v>
      </c>
      <c r="AD2250" s="175" t="str">
        <f t="shared" si="3034"/>
        <v>AD$16</v>
      </c>
      <c r="AE2250" s="175" t="str">
        <f t="shared" si="3034"/>
        <v>AE$16</v>
      </c>
      <c r="AF2250" s="175" t="str">
        <f t="shared" si="3034"/>
        <v>AF$16</v>
      </c>
      <c r="AG2250" s="175" t="str">
        <f t="shared" si="3034"/>
        <v>AG$16</v>
      </c>
      <c r="AH2250" s="175" t="str">
        <f t="shared" si="3034"/>
        <v>AH$16</v>
      </c>
      <c r="AI2250" s="175" t="str">
        <f t="shared" si="3034"/>
        <v>AI$16</v>
      </c>
      <c r="AJ2250" s="175" t="str">
        <f t="shared" si="3034"/>
        <v>AJ$16</v>
      </c>
      <c r="AK2250" s="175" t="str">
        <f t="shared" si="3034"/>
        <v>AK$16</v>
      </c>
      <c r="AL2250" s="175" t="str">
        <f t="shared" si="3034"/>
        <v>AL$16</v>
      </c>
      <c r="AM2250" s="175" t="str">
        <f t="shared" si="3034"/>
        <v>AM$16</v>
      </c>
      <c r="AN2250" s="175" t="str">
        <f t="shared" si="3034"/>
        <v>AN$16</v>
      </c>
      <c r="AO2250" s="175" t="str">
        <f t="shared" si="3034"/>
        <v>AO$16</v>
      </c>
      <c r="AP2250" s="175" t="str">
        <f t="shared" si="3034"/>
        <v>AP$16</v>
      </c>
      <c r="AQ2250" s="175" t="str">
        <f t="shared" si="3034"/>
        <v>AQ$16</v>
      </c>
      <c r="AR2250" s="175" t="str">
        <f t="shared" si="3034"/>
        <v>AR$16</v>
      </c>
      <c r="AS2250" s="175" t="str">
        <f t="shared" si="3034"/>
        <v>AS$16</v>
      </c>
      <c r="AT2250" s="175" t="str">
        <f t="shared" si="3034"/>
        <v>AT$16</v>
      </c>
      <c r="AU2250" s="175" t="str">
        <f t="shared" si="3034"/>
        <v>AU$16</v>
      </c>
      <c r="AV2250" s="175" t="str">
        <f t="shared" si="3034"/>
        <v>AV$16</v>
      </c>
      <c r="AW2250" s="175" t="str">
        <f t="shared" si="3034"/>
        <v>AW$16</v>
      </c>
      <c r="AX2250" s="175" t="str">
        <f t="shared" si="3034"/>
        <v>AX$16</v>
      </c>
      <c r="AY2250" s="175" t="str">
        <f t="shared" ref="AY2250:CD2250" si="3035">AY2223</f>
        <v>AY$16</v>
      </c>
      <c r="AZ2250" s="175" t="str">
        <f t="shared" si="3035"/>
        <v>AZ$16</v>
      </c>
      <c r="BA2250" s="175" t="str">
        <f t="shared" si="3035"/>
        <v>BA$16</v>
      </c>
      <c r="BB2250" s="175" t="str">
        <f t="shared" si="3035"/>
        <v>BB$16</v>
      </c>
      <c r="BC2250" s="175" t="str">
        <f t="shared" si="3035"/>
        <v>BC$16</v>
      </c>
      <c r="BD2250" s="175" t="str">
        <f t="shared" si="3035"/>
        <v>BD$16</v>
      </c>
      <c r="BE2250" s="175" t="str">
        <f t="shared" si="3035"/>
        <v>BE$16</v>
      </c>
      <c r="BF2250" s="175" t="str">
        <f t="shared" si="3035"/>
        <v>BF$16</v>
      </c>
      <c r="BG2250" s="175" t="str">
        <f t="shared" si="3035"/>
        <v>BG$16</v>
      </c>
      <c r="BH2250" s="175" t="str">
        <f t="shared" si="3035"/>
        <v>BH$16</v>
      </c>
      <c r="BI2250" s="175" t="str">
        <f t="shared" si="3035"/>
        <v>BI$16</v>
      </c>
      <c r="BJ2250" s="175" t="str">
        <f t="shared" si="3035"/>
        <v>BJ$16</v>
      </c>
      <c r="BK2250" s="175" t="str">
        <f t="shared" si="3035"/>
        <v>BK$16</v>
      </c>
      <c r="BL2250" s="175" t="str">
        <f t="shared" si="3035"/>
        <v>BL$16</v>
      </c>
      <c r="BM2250" s="175" t="str">
        <f t="shared" si="3035"/>
        <v>BM$16</v>
      </c>
      <c r="BN2250" s="175" t="str">
        <f t="shared" si="3035"/>
        <v>BN$16</v>
      </c>
      <c r="BO2250" s="175" t="str">
        <f t="shared" si="3035"/>
        <v>BO$16</v>
      </c>
      <c r="BP2250" s="175" t="str">
        <f t="shared" si="3035"/>
        <v>BP$16</v>
      </c>
      <c r="BQ2250" s="175" t="str">
        <f t="shared" si="3035"/>
        <v>BQ$16</v>
      </c>
      <c r="BR2250" s="175" t="str">
        <f t="shared" si="3035"/>
        <v>BR$16</v>
      </c>
      <c r="BS2250" s="175" t="str">
        <f t="shared" si="3035"/>
        <v>BS$16</v>
      </c>
      <c r="BT2250" s="175" t="str">
        <f t="shared" si="3035"/>
        <v>BT$16</v>
      </c>
      <c r="BU2250" s="175" t="str">
        <f t="shared" si="3035"/>
        <v>BU$16</v>
      </c>
      <c r="BV2250" s="175" t="str">
        <f t="shared" si="3035"/>
        <v>BV$16</v>
      </c>
      <c r="BW2250" s="175" t="str">
        <f t="shared" si="3035"/>
        <v>BW$16</v>
      </c>
      <c r="BX2250" s="175" t="str">
        <f t="shared" si="3035"/>
        <v>BX$16</v>
      </c>
      <c r="BY2250" s="175" t="str">
        <f t="shared" si="3035"/>
        <v>BY$16</v>
      </c>
      <c r="BZ2250" s="175" t="str">
        <f t="shared" si="3035"/>
        <v>BZ$16</v>
      </c>
      <c r="CA2250" s="175" t="str">
        <f t="shared" si="3035"/>
        <v>CA$16</v>
      </c>
      <c r="CB2250" s="175" t="str">
        <f t="shared" si="3035"/>
        <v>CB$16</v>
      </c>
      <c r="CC2250" s="175" t="str">
        <f t="shared" si="3035"/>
        <v>CC$16</v>
      </c>
      <c r="CD2250" s="175" t="str">
        <f t="shared" si="3035"/>
        <v>CD$16</v>
      </c>
      <c r="CE2250" s="175" t="str">
        <f t="shared" ref="CE2250:CK2250" si="3036">CE2223</f>
        <v>CE$16</v>
      </c>
      <c r="CF2250" s="175" t="str">
        <f t="shared" si="3036"/>
        <v>CF$16</v>
      </c>
      <c r="CG2250" s="175" t="str">
        <f t="shared" si="3036"/>
        <v>CG$16</v>
      </c>
      <c r="CH2250" s="175" t="str">
        <f t="shared" si="3036"/>
        <v>CH$16</v>
      </c>
      <c r="CI2250" s="175" t="str">
        <f t="shared" si="3036"/>
        <v>CI$16</v>
      </c>
      <c r="CJ2250" s="175" t="str">
        <f t="shared" si="3036"/>
        <v>CJ$16</v>
      </c>
      <c r="CK2250" s="175" t="str">
        <f t="shared" si="3036"/>
        <v>CK$16</v>
      </c>
    </row>
    <row r="2251" spans="2:89" x14ac:dyDescent="0.35">
      <c r="B2251" s="132" t="str">
        <f>B2224</f>
        <v>Primary volume driver</v>
      </c>
      <c r="D2251" t="s">
        <v>426</v>
      </c>
      <c r="E2251" s="8" t="str">
        <f t="shared" si="3006"/>
        <v>2251 DAMORT-F</v>
      </c>
      <c r="G2251" t="s">
        <v>332</v>
      </c>
      <c r="H2251" s="12"/>
      <c r="I2251" s="60"/>
      <c r="J2251" s="60"/>
      <c r="K2251" s="15"/>
      <c r="L2251" s="15"/>
      <c r="M2251" s="15"/>
      <c r="N2251" s="15"/>
      <c r="O2251" s="15"/>
      <c r="P2251" s="15"/>
      <c r="R2251" s="15"/>
      <c r="S2251" s="175" t="str">
        <f t="shared" ref="S2251" si="3037">S2224</f>
        <v>S$17</v>
      </c>
      <c r="T2251" s="175" t="str">
        <f t="shared" ref="T2251:AX2251" si="3038">T2224</f>
        <v>T$17</v>
      </c>
      <c r="U2251" s="175" t="str">
        <f t="shared" si="3038"/>
        <v>U$17</v>
      </c>
      <c r="V2251" s="175" t="str">
        <f t="shared" si="3038"/>
        <v>V$17</v>
      </c>
      <c r="W2251" s="175" t="str">
        <f t="shared" si="3038"/>
        <v>W$17</v>
      </c>
      <c r="X2251" s="175" t="str">
        <f t="shared" si="3038"/>
        <v>X$17</v>
      </c>
      <c r="Y2251" s="175" t="str">
        <f t="shared" si="3038"/>
        <v>Y$17</v>
      </c>
      <c r="Z2251" s="175" t="str">
        <f t="shared" si="3038"/>
        <v>Z$17</v>
      </c>
      <c r="AA2251" s="175" t="str">
        <f t="shared" si="3038"/>
        <v>AA$17</v>
      </c>
      <c r="AB2251" s="175" t="str">
        <f t="shared" si="3038"/>
        <v>AB$17</v>
      </c>
      <c r="AC2251" s="175" t="str">
        <f t="shared" si="3038"/>
        <v>AC$17</v>
      </c>
      <c r="AD2251" s="175" t="str">
        <f t="shared" si="3038"/>
        <v>AD$17</v>
      </c>
      <c r="AE2251" s="175" t="str">
        <f t="shared" si="3038"/>
        <v>AE$17</v>
      </c>
      <c r="AF2251" s="175" t="str">
        <f t="shared" si="3038"/>
        <v>AF$17</v>
      </c>
      <c r="AG2251" s="175" t="str">
        <f t="shared" si="3038"/>
        <v>AG$17</v>
      </c>
      <c r="AH2251" s="175" t="str">
        <f t="shared" si="3038"/>
        <v>AH$17</v>
      </c>
      <c r="AI2251" s="175" t="str">
        <f t="shared" si="3038"/>
        <v>AI$17</v>
      </c>
      <c r="AJ2251" s="175" t="str">
        <f t="shared" si="3038"/>
        <v>AJ$17</v>
      </c>
      <c r="AK2251" s="175" t="str">
        <f t="shared" si="3038"/>
        <v>AK$17</v>
      </c>
      <c r="AL2251" s="175" t="str">
        <f t="shared" si="3038"/>
        <v>AL$17</v>
      </c>
      <c r="AM2251" s="175" t="str">
        <f t="shared" si="3038"/>
        <v>AM$17</v>
      </c>
      <c r="AN2251" s="175" t="str">
        <f t="shared" si="3038"/>
        <v>AN$17</v>
      </c>
      <c r="AO2251" s="175" t="str">
        <f t="shared" si="3038"/>
        <v>AO$17</v>
      </c>
      <c r="AP2251" s="175" t="str">
        <f t="shared" si="3038"/>
        <v>AP$17</v>
      </c>
      <c r="AQ2251" s="175" t="str">
        <f t="shared" si="3038"/>
        <v>AQ$17</v>
      </c>
      <c r="AR2251" s="175" t="str">
        <f t="shared" si="3038"/>
        <v>AR$17</v>
      </c>
      <c r="AS2251" s="175" t="str">
        <f t="shared" si="3038"/>
        <v>AS$17</v>
      </c>
      <c r="AT2251" s="175" t="str">
        <f t="shared" si="3038"/>
        <v>AT$17</v>
      </c>
      <c r="AU2251" s="175" t="str">
        <f t="shared" si="3038"/>
        <v>AU$17</v>
      </c>
      <c r="AV2251" s="175" t="str">
        <f t="shared" si="3038"/>
        <v>AV$17</v>
      </c>
      <c r="AW2251" s="175" t="str">
        <f t="shared" si="3038"/>
        <v>AW$17</v>
      </c>
      <c r="AX2251" s="175" t="str">
        <f t="shared" si="3038"/>
        <v>AX$17</v>
      </c>
      <c r="AY2251" s="175" t="str">
        <f t="shared" ref="AY2251:CD2251" si="3039">AY2224</f>
        <v>AY$17</v>
      </c>
      <c r="AZ2251" s="175" t="str">
        <f t="shared" si="3039"/>
        <v>AZ$17</v>
      </c>
      <c r="BA2251" s="175" t="str">
        <f t="shared" si="3039"/>
        <v>BA$17</v>
      </c>
      <c r="BB2251" s="175" t="str">
        <f t="shared" si="3039"/>
        <v>BB$17</v>
      </c>
      <c r="BC2251" s="175" t="str">
        <f t="shared" si="3039"/>
        <v>BC$17</v>
      </c>
      <c r="BD2251" s="175" t="str">
        <f t="shared" si="3039"/>
        <v>BD$17</v>
      </c>
      <c r="BE2251" s="175" t="str">
        <f t="shared" si="3039"/>
        <v>BE$17</v>
      </c>
      <c r="BF2251" s="175" t="str">
        <f t="shared" si="3039"/>
        <v>BF$17</v>
      </c>
      <c r="BG2251" s="175" t="str">
        <f t="shared" si="3039"/>
        <v>BG$17</v>
      </c>
      <c r="BH2251" s="175" t="str">
        <f t="shared" si="3039"/>
        <v>BH$17</v>
      </c>
      <c r="BI2251" s="175" t="str">
        <f t="shared" si="3039"/>
        <v>BI$17</v>
      </c>
      <c r="BJ2251" s="175" t="str">
        <f t="shared" si="3039"/>
        <v>BJ$17</v>
      </c>
      <c r="BK2251" s="175" t="str">
        <f t="shared" si="3039"/>
        <v>BK$17</v>
      </c>
      <c r="BL2251" s="175" t="str">
        <f t="shared" si="3039"/>
        <v>BL$17</v>
      </c>
      <c r="BM2251" s="175" t="str">
        <f t="shared" si="3039"/>
        <v>BM$17</v>
      </c>
      <c r="BN2251" s="175" t="str">
        <f t="shared" si="3039"/>
        <v>BN$17</v>
      </c>
      <c r="BO2251" s="175" t="str">
        <f t="shared" si="3039"/>
        <v>BO$17</v>
      </c>
      <c r="BP2251" s="175" t="str">
        <f t="shared" si="3039"/>
        <v>BP$17</v>
      </c>
      <c r="BQ2251" s="175" t="str">
        <f t="shared" si="3039"/>
        <v>BQ$17</v>
      </c>
      <c r="BR2251" s="175" t="str">
        <f t="shared" si="3039"/>
        <v>BR$17</v>
      </c>
      <c r="BS2251" s="175" t="str">
        <f t="shared" si="3039"/>
        <v>BS$17</v>
      </c>
      <c r="BT2251" s="175" t="str">
        <f t="shared" si="3039"/>
        <v>BT$17</v>
      </c>
      <c r="BU2251" s="175" t="str">
        <f t="shared" si="3039"/>
        <v>BU$17</v>
      </c>
      <c r="BV2251" s="175" t="str">
        <f t="shared" si="3039"/>
        <v>BV$17</v>
      </c>
      <c r="BW2251" s="175" t="str">
        <f t="shared" si="3039"/>
        <v>BW$17</v>
      </c>
      <c r="BX2251" s="175" t="str">
        <f t="shared" si="3039"/>
        <v>BX$17</v>
      </c>
      <c r="BY2251" s="175" t="str">
        <f t="shared" si="3039"/>
        <v>BY$17</v>
      </c>
      <c r="BZ2251" s="175" t="str">
        <f t="shared" si="3039"/>
        <v>BZ$17</v>
      </c>
      <c r="CA2251" s="175" t="str">
        <f t="shared" si="3039"/>
        <v>CA$17</v>
      </c>
      <c r="CB2251" s="175" t="str">
        <f t="shared" si="3039"/>
        <v>CB$17</v>
      </c>
      <c r="CC2251" s="175" t="str">
        <f t="shared" si="3039"/>
        <v>CC$17</v>
      </c>
      <c r="CD2251" s="175" t="str">
        <f t="shared" si="3039"/>
        <v>CD$17</v>
      </c>
      <c r="CE2251" s="175" t="str">
        <f t="shared" ref="CE2251:CK2251" si="3040">CE2224</f>
        <v>CE$17</v>
      </c>
      <c r="CF2251" s="175" t="str">
        <f t="shared" si="3040"/>
        <v>CF$17</v>
      </c>
      <c r="CG2251" s="175" t="str">
        <f t="shared" si="3040"/>
        <v>CG$17</v>
      </c>
      <c r="CH2251" s="175" t="str">
        <f t="shared" si="3040"/>
        <v>CH$17</v>
      </c>
      <c r="CI2251" s="175" t="str">
        <f t="shared" si="3040"/>
        <v>CI$17</v>
      </c>
      <c r="CJ2251" s="175" t="str">
        <f t="shared" si="3040"/>
        <v>CJ$17</v>
      </c>
      <c r="CK2251" s="175" t="str">
        <f t="shared" si="3040"/>
        <v>CK$17</v>
      </c>
    </row>
    <row r="2252" spans="2:89" x14ac:dyDescent="0.35">
      <c r="B2252" s="187" t="str">
        <f>B2229</f>
        <v>Simple amortizing debt:</v>
      </c>
      <c r="D2252" t="s">
        <v>426</v>
      </c>
      <c r="E2252" s="8" t="str">
        <f t="shared" si="3006"/>
        <v>2252 DAMORT-F</v>
      </c>
      <c r="G2252" t="s">
        <v>332</v>
      </c>
      <c r="H2252" s="12"/>
      <c r="I2252" s="60"/>
      <c r="J2252" s="60"/>
      <c r="K2252" s="15"/>
      <c r="L2252" s="15"/>
      <c r="M2252" s="15"/>
      <c r="N2252" s="15"/>
      <c r="O2252" s="15"/>
      <c r="P2252" s="15"/>
      <c r="R2252" s="15"/>
      <c r="S2252" s="175">
        <f t="shared" ref="S2252" si="3041">S2225</f>
        <v>0</v>
      </c>
      <c r="T2252" s="175">
        <f t="shared" ref="T2252:AX2252" si="3042">T2225</f>
        <v>0</v>
      </c>
      <c r="U2252" s="175">
        <f t="shared" si="3042"/>
        <v>0</v>
      </c>
      <c r="V2252" s="175">
        <f t="shared" si="3042"/>
        <v>0</v>
      </c>
      <c r="W2252" s="175">
        <f t="shared" si="3042"/>
        <v>0</v>
      </c>
      <c r="X2252" s="175">
        <f t="shared" si="3042"/>
        <v>0</v>
      </c>
      <c r="Y2252" s="175">
        <f t="shared" si="3042"/>
        <v>0</v>
      </c>
      <c r="Z2252" s="175">
        <f t="shared" si="3042"/>
        <v>0</v>
      </c>
      <c r="AA2252" s="175">
        <f t="shared" si="3042"/>
        <v>0</v>
      </c>
      <c r="AB2252" s="175">
        <f t="shared" si="3042"/>
        <v>0</v>
      </c>
      <c r="AC2252" s="175">
        <f t="shared" si="3042"/>
        <v>0</v>
      </c>
      <c r="AD2252" s="175">
        <f t="shared" si="3042"/>
        <v>0</v>
      </c>
      <c r="AE2252" s="175">
        <f t="shared" si="3042"/>
        <v>0</v>
      </c>
      <c r="AF2252" s="175">
        <f t="shared" si="3042"/>
        <v>0</v>
      </c>
      <c r="AG2252" s="175">
        <f t="shared" si="3042"/>
        <v>0</v>
      </c>
      <c r="AH2252" s="175">
        <f t="shared" si="3042"/>
        <v>0</v>
      </c>
      <c r="AI2252" s="175">
        <f t="shared" si="3042"/>
        <v>0</v>
      </c>
      <c r="AJ2252" s="175">
        <f t="shared" si="3042"/>
        <v>0</v>
      </c>
      <c r="AK2252" s="175">
        <f t="shared" si="3042"/>
        <v>0</v>
      </c>
      <c r="AL2252" s="175">
        <f t="shared" si="3042"/>
        <v>0</v>
      </c>
      <c r="AM2252" s="175">
        <f t="shared" si="3042"/>
        <v>0</v>
      </c>
      <c r="AN2252" s="175">
        <f t="shared" si="3042"/>
        <v>0</v>
      </c>
      <c r="AO2252" s="175">
        <f t="shared" si="3042"/>
        <v>0</v>
      </c>
      <c r="AP2252" s="175">
        <f t="shared" si="3042"/>
        <v>0</v>
      </c>
      <c r="AQ2252" s="175">
        <f t="shared" si="3042"/>
        <v>0</v>
      </c>
      <c r="AR2252" s="175">
        <f t="shared" si="3042"/>
        <v>0</v>
      </c>
      <c r="AS2252" s="175">
        <f t="shared" si="3042"/>
        <v>0</v>
      </c>
      <c r="AT2252" s="175">
        <f t="shared" si="3042"/>
        <v>0</v>
      </c>
      <c r="AU2252" s="175">
        <f t="shared" si="3042"/>
        <v>0</v>
      </c>
      <c r="AV2252" s="175">
        <f t="shared" si="3042"/>
        <v>0</v>
      </c>
      <c r="AW2252" s="175">
        <f t="shared" si="3042"/>
        <v>0</v>
      </c>
      <c r="AX2252" s="175">
        <f t="shared" si="3042"/>
        <v>0</v>
      </c>
      <c r="AY2252" s="175">
        <f t="shared" ref="AY2252:CD2252" si="3043">AY2225</f>
        <v>0</v>
      </c>
      <c r="AZ2252" s="175">
        <f t="shared" si="3043"/>
        <v>0</v>
      </c>
      <c r="BA2252" s="175">
        <f t="shared" si="3043"/>
        <v>0</v>
      </c>
      <c r="BB2252" s="175">
        <f t="shared" si="3043"/>
        <v>0</v>
      </c>
      <c r="BC2252" s="175">
        <f t="shared" si="3043"/>
        <v>0</v>
      </c>
      <c r="BD2252" s="175">
        <f t="shared" si="3043"/>
        <v>0</v>
      </c>
      <c r="BE2252" s="175">
        <f t="shared" si="3043"/>
        <v>0</v>
      </c>
      <c r="BF2252" s="175">
        <f t="shared" si="3043"/>
        <v>0</v>
      </c>
      <c r="BG2252" s="175">
        <f t="shared" si="3043"/>
        <v>0</v>
      </c>
      <c r="BH2252" s="175">
        <f t="shared" si="3043"/>
        <v>0</v>
      </c>
      <c r="BI2252" s="175">
        <f t="shared" si="3043"/>
        <v>0</v>
      </c>
      <c r="BJ2252" s="175">
        <f t="shared" si="3043"/>
        <v>0</v>
      </c>
      <c r="BK2252" s="175">
        <f t="shared" si="3043"/>
        <v>0</v>
      </c>
      <c r="BL2252" s="175">
        <f t="shared" si="3043"/>
        <v>0</v>
      </c>
      <c r="BM2252" s="175">
        <f t="shared" si="3043"/>
        <v>0</v>
      </c>
      <c r="BN2252" s="175">
        <f t="shared" si="3043"/>
        <v>0</v>
      </c>
      <c r="BO2252" s="175">
        <f t="shared" si="3043"/>
        <v>0</v>
      </c>
      <c r="BP2252" s="175">
        <f t="shared" si="3043"/>
        <v>0</v>
      </c>
      <c r="BQ2252" s="175">
        <f t="shared" si="3043"/>
        <v>0</v>
      </c>
      <c r="BR2252" s="175">
        <f t="shared" si="3043"/>
        <v>0</v>
      </c>
      <c r="BS2252" s="175">
        <f t="shared" si="3043"/>
        <v>0</v>
      </c>
      <c r="BT2252" s="175">
        <f t="shared" si="3043"/>
        <v>0</v>
      </c>
      <c r="BU2252" s="175">
        <f t="shared" si="3043"/>
        <v>0</v>
      </c>
      <c r="BV2252" s="175">
        <f t="shared" si="3043"/>
        <v>0</v>
      </c>
      <c r="BW2252" s="175">
        <f t="shared" si="3043"/>
        <v>0</v>
      </c>
      <c r="BX2252" s="175">
        <f t="shared" si="3043"/>
        <v>0</v>
      </c>
      <c r="BY2252" s="175">
        <f t="shared" si="3043"/>
        <v>0</v>
      </c>
      <c r="BZ2252" s="175">
        <f t="shared" si="3043"/>
        <v>0</v>
      </c>
      <c r="CA2252" s="175">
        <f t="shared" si="3043"/>
        <v>0</v>
      </c>
      <c r="CB2252" s="175">
        <f t="shared" si="3043"/>
        <v>0</v>
      </c>
      <c r="CC2252" s="175">
        <f t="shared" si="3043"/>
        <v>0</v>
      </c>
      <c r="CD2252" s="175">
        <f t="shared" si="3043"/>
        <v>0</v>
      </c>
      <c r="CE2252" s="175">
        <f t="shared" ref="CE2252:CK2252" si="3044">CE2225</f>
        <v>0</v>
      </c>
      <c r="CF2252" s="175">
        <f t="shared" si="3044"/>
        <v>0</v>
      </c>
      <c r="CG2252" s="175">
        <f t="shared" si="3044"/>
        <v>0</v>
      </c>
      <c r="CH2252" s="175">
        <f t="shared" si="3044"/>
        <v>0</v>
      </c>
      <c r="CI2252" s="175">
        <f t="shared" si="3044"/>
        <v>0</v>
      </c>
      <c r="CJ2252" s="175">
        <f t="shared" si="3044"/>
        <v>0</v>
      </c>
      <c r="CK2252" s="175">
        <f t="shared" si="3044"/>
        <v>0</v>
      </c>
    </row>
    <row r="2253" spans="2:89" x14ac:dyDescent="0.35">
      <c r="B2253" s="235" t="str">
        <f>IFERROR(SUBSTITUTE(TRIM(MID(B2229,SEARCH("-",B2229)+1,LEN(B2229))),":",""),"no unit")</f>
        <v>no unit</v>
      </c>
      <c r="D2253" t="s">
        <v>426</v>
      </c>
      <c r="E2253" s="8" t="str">
        <f t="shared" si="3006"/>
        <v>2253 DAMORT-F</v>
      </c>
      <c r="G2253" t="s">
        <v>332</v>
      </c>
      <c r="H2253" s="12"/>
      <c r="I2253" s="60"/>
      <c r="J2253" s="60"/>
      <c r="K2253" s="15"/>
      <c r="L2253" s="15"/>
      <c r="M2253" s="15"/>
      <c r="N2253" s="15"/>
      <c r="O2253" s="15"/>
      <c r="P2253" s="15"/>
      <c r="R2253" s="15"/>
      <c r="S2253" s="175"/>
      <c r="T2253" s="175"/>
      <c r="U2253" s="175"/>
      <c r="V2253" s="175"/>
      <c r="W2253" s="175"/>
      <c r="X2253" s="175"/>
      <c r="Y2253" s="175"/>
      <c r="Z2253" s="175"/>
      <c r="AA2253" s="175"/>
      <c r="AB2253" s="175"/>
      <c r="AC2253" s="175"/>
      <c r="AD2253" s="175"/>
      <c r="AE2253" s="175"/>
      <c r="AF2253" s="175"/>
      <c r="AG2253" s="175"/>
      <c r="AH2253" s="175"/>
      <c r="AI2253" s="175"/>
      <c r="AJ2253" s="175"/>
      <c r="AK2253" s="175"/>
      <c r="AL2253" s="175"/>
      <c r="AM2253" s="175"/>
      <c r="AN2253" s="175"/>
      <c r="AO2253" s="175"/>
      <c r="AP2253" s="175"/>
      <c r="AQ2253" s="175"/>
      <c r="AR2253" s="175"/>
      <c r="AS2253" s="175"/>
      <c r="AT2253" s="175"/>
      <c r="AU2253" s="175"/>
      <c r="AV2253" s="175"/>
      <c r="AW2253" s="175"/>
      <c r="AX2253" s="175"/>
      <c r="AY2253" s="175"/>
      <c r="AZ2253" s="175"/>
      <c r="BA2253" s="175"/>
      <c r="BB2253" s="175"/>
      <c r="BC2253" s="175"/>
      <c r="BD2253" s="175"/>
      <c r="BE2253" s="175"/>
      <c r="BF2253" s="175"/>
      <c r="BG2253" s="175"/>
      <c r="BH2253" s="175"/>
      <c r="BI2253" s="175"/>
      <c r="BJ2253" s="175"/>
      <c r="BK2253" s="175"/>
      <c r="BL2253" s="175"/>
      <c r="BM2253" s="175"/>
      <c r="BN2253" s="175"/>
      <c r="BO2253" s="175"/>
      <c r="BP2253" s="175"/>
      <c r="BQ2253" s="175"/>
      <c r="BR2253" s="175"/>
      <c r="BS2253" s="175"/>
      <c r="BT2253" s="175"/>
      <c r="BU2253" s="175"/>
      <c r="BV2253" s="175"/>
      <c r="BW2253" s="175"/>
      <c r="BX2253" s="175"/>
      <c r="BY2253" s="175"/>
      <c r="BZ2253" s="175"/>
      <c r="CA2253" s="175"/>
      <c r="CB2253" s="175"/>
      <c r="CC2253" s="175"/>
      <c r="CD2253" s="175"/>
      <c r="CE2253" s="175"/>
      <c r="CF2253" s="175"/>
      <c r="CG2253" s="175"/>
      <c r="CH2253" s="175"/>
      <c r="CI2253" s="175"/>
      <c r="CJ2253" s="175"/>
      <c r="CK2253" s="175"/>
    </row>
    <row r="2254" spans="2:89" x14ac:dyDescent="0.35">
      <c r="B2254" s="187" t="str">
        <f>B2227</f>
        <v>Secondary revenue driver</v>
      </c>
      <c r="D2254" t="s">
        <v>426</v>
      </c>
      <c r="E2254" s="8" t="str">
        <f t="shared" si="3006"/>
        <v>2254 DAMORT-F</v>
      </c>
      <c r="G2254" t="s">
        <v>332</v>
      </c>
      <c r="H2254" s="90"/>
      <c r="I2254" s="209"/>
      <c r="J2254" s="209"/>
      <c r="K2254" s="210"/>
      <c r="L2254" s="210"/>
      <c r="M2254" s="210"/>
      <c r="N2254" s="210"/>
      <c r="O2254" s="210"/>
      <c r="P2254" s="210"/>
      <c r="R2254" s="210"/>
      <c r="S2254" s="4" t="str">
        <f t="shared" ref="S2254" si="3045">ADDRESS(ROW(S2240),COLUMN(S2240),2)</f>
        <v>S$2240</v>
      </c>
      <c r="T2254" s="4" t="str">
        <f t="shared" ref="T2254:AX2254" si="3046">ADDRESS(ROW(T2240),COLUMN(T2240),2)</f>
        <v>T$2240</v>
      </c>
      <c r="U2254" s="4" t="str">
        <f t="shared" si="3046"/>
        <v>U$2240</v>
      </c>
      <c r="V2254" s="4" t="str">
        <f t="shared" si="3046"/>
        <v>V$2240</v>
      </c>
      <c r="W2254" s="4" t="str">
        <f t="shared" si="3046"/>
        <v>W$2240</v>
      </c>
      <c r="X2254" s="4" t="str">
        <f t="shared" si="3046"/>
        <v>X$2240</v>
      </c>
      <c r="Y2254" s="4" t="str">
        <f t="shared" si="3046"/>
        <v>Y$2240</v>
      </c>
      <c r="Z2254" s="4" t="str">
        <f t="shared" si="3046"/>
        <v>Z$2240</v>
      </c>
      <c r="AA2254" s="4" t="str">
        <f t="shared" si="3046"/>
        <v>AA$2240</v>
      </c>
      <c r="AB2254" s="4" t="str">
        <f t="shared" si="3046"/>
        <v>AB$2240</v>
      </c>
      <c r="AC2254" s="4" t="str">
        <f t="shared" si="3046"/>
        <v>AC$2240</v>
      </c>
      <c r="AD2254" s="4" t="str">
        <f t="shared" si="3046"/>
        <v>AD$2240</v>
      </c>
      <c r="AE2254" s="4" t="str">
        <f t="shared" si="3046"/>
        <v>AE$2240</v>
      </c>
      <c r="AF2254" s="4" t="str">
        <f t="shared" si="3046"/>
        <v>AF$2240</v>
      </c>
      <c r="AG2254" s="4" t="str">
        <f t="shared" si="3046"/>
        <v>AG$2240</v>
      </c>
      <c r="AH2254" s="4" t="str">
        <f t="shared" si="3046"/>
        <v>AH$2240</v>
      </c>
      <c r="AI2254" s="4" t="str">
        <f t="shared" si="3046"/>
        <v>AI$2240</v>
      </c>
      <c r="AJ2254" s="4" t="str">
        <f t="shared" si="3046"/>
        <v>AJ$2240</v>
      </c>
      <c r="AK2254" s="4" t="str">
        <f t="shared" si="3046"/>
        <v>AK$2240</v>
      </c>
      <c r="AL2254" s="4" t="str">
        <f t="shared" si="3046"/>
        <v>AL$2240</v>
      </c>
      <c r="AM2254" s="4" t="str">
        <f t="shared" si="3046"/>
        <v>AM$2240</v>
      </c>
      <c r="AN2254" s="4" t="str">
        <f t="shared" si="3046"/>
        <v>AN$2240</v>
      </c>
      <c r="AO2254" s="4" t="str">
        <f t="shared" si="3046"/>
        <v>AO$2240</v>
      </c>
      <c r="AP2254" s="4" t="str">
        <f t="shared" si="3046"/>
        <v>AP$2240</v>
      </c>
      <c r="AQ2254" s="4" t="str">
        <f t="shared" si="3046"/>
        <v>AQ$2240</v>
      </c>
      <c r="AR2254" s="4" t="str">
        <f t="shared" si="3046"/>
        <v>AR$2240</v>
      </c>
      <c r="AS2254" s="4" t="str">
        <f t="shared" si="3046"/>
        <v>AS$2240</v>
      </c>
      <c r="AT2254" s="4" t="str">
        <f t="shared" si="3046"/>
        <v>AT$2240</v>
      </c>
      <c r="AU2254" s="4" t="str">
        <f t="shared" si="3046"/>
        <v>AU$2240</v>
      </c>
      <c r="AV2254" s="4" t="str">
        <f t="shared" si="3046"/>
        <v>AV$2240</v>
      </c>
      <c r="AW2254" s="4" t="str">
        <f t="shared" si="3046"/>
        <v>AW$2240</v>
      </c>
      <c r="AX2254" s="4" t="str">
        <f t="shared" si="3046"/>
        <v>AX$2240</v>
      </c>
      <c r="AY2254" s="4" t="str">
        <f t="shared" ref="AY2254:CD2254" si="3047">ADDRESS(ROW(AY2240),COLUMN(AY2240),2)</f>
        <v>AY$2240</v>
      </c>
      <c r="AZ2254" s="4" t="str">
        <f t="shared" si="3047"/>
        <v>AZ$2240</v>
      </c>
      <c r="BA2254" s="4" t="str">
        <f t="shared" si="3047"/>
        <v>BA$2240</v>
      </c>
      <c r="BB2254" s="4" t="str">
        <f t="shared" si="3047"/>
        <v>BB$2240</v>
      </c>
      <c r="BC2254" s="4" t="str">
        <f t="shared" si="3047"/>
        <v>BC$2240</v>
      </c>
      <c r="BD2254" s="4" t="str">
        <f t="shared" si="3047"/>
        <v>BD$2240</v>
      </c>
      <c r="BE2254" s="4" t="str">
        <f t="shared" si="3047"/>
        <v>BE$2240</v>
      </c>
      <c r="BF2254" s="4" t="str">
        <f t="shared" si="3047"/>
        <v>BF$2240</v>
      </c>
      <c r="BG2254" s="4" t="str">
        <f t="shared" si="3047"/>
        <v>BG$2240</v>
      </c>
      <c r="BH2254" s="4" t="str">
        <f t="shared" si="3047"/>
        <v>BH$2240</v>
      </c>
      <c r="BI2254" s="4" t="str">
        <f t="shared" si="3047"/>
        <v>BI$2240</v>
      </c>
      <c r="BJ2254" s="4" t="str">
        <f t="shared" si="3047"/>
        <v>BJ$2240</v>
      </c>
      <c r="BK2254" s="4" t="str">
        <f t="shared" si="3047"/>
        <v>BK$2240</v>
      </c>
      <c r="BL2254" s="4" t="str">
        <f t="shared" si="3047"/>
        <v>BL$2240</v>
      </c>
      <c r="BM2254" s="4" t="str">
        <f t="shared" si="3047"/>
        <v>BM$2240</v>
      </c>
      <c r="BN2254" s="4" t="str">
        <f t="shared" si="3047"/>
        <v>BN$2240</v>
      </c>
      <c r="BO2254" s="4" t="str">
        <f t="shared" si="3047"/>
        <v>BO$2240</v>
      </c>
      <c r="BP2254" s="4" t="str">
        <f t="shared" si="3047"/>
        <v>BP$2240</v>
      </c>
      <c r="BQ2254" s="4" t="str">
        <f t="shared" si="3047"/>
        <v>BQ$2240</v>
      </c>
      <c r="BR2254" s="4" t="str">
        <f t="shared" si="3047"/>
        <v>BR$2240</v>
      </c>
      <c r="BS2254" s="4" t="str">
        <f t="shared" si="3047"/>
        <v>BS$2240</v>
      </c>
      <c r="BT2254" s="4" t="str">
        <f t="shared" si="3047"/>
        <v>BT$2240</v>
      </c>
      <c r="BU2254" s="4" t="str">
        <f t="shared" si="3047"/>
        <v>BU$2240</v>
      </c>
      <c r="BV2254" s="4" t="str">
        <f t="shared" si="3047"/>
        <v>BV$2240</v>
      </c>
      <c r="BW2254" s="4" t="str">
        <f t="shared" si="3047"/>
        <v>BW$2240</v>
      </c>
      <c r="BX2254" s="4" t="str">
        <f t="shared" si="3047"/>
        <v>BX$2240</v>
      </c>
      <c r="BY2254" s="4" t="str">
        <f t="shared" si="3047"/>
        <v>BY$2240</v>
      </c>
      <c r="BZ2254" s="4" t="str">
        <f t="shared" si="3047"/>
        <v>BZ$2240</v>
      </c>
      <c r="CA2254" s="4" t="str">
        <f t="shared" si="3047"/>
        <v>CA$2240</v>
      </c>
      <c r="CB2254" s="4" t="str">
        <f t="shared" si="3047"/>
        <v>CB$2240</v>
      </c>
      <c r="CC2254" s="4" t="str">
        <f t="shared" si="3047"/>
        <v>CC$2240</v>
      </c>
      <c r="CD2254" s="4" t="str">
        <f t="shared" si="3047"/>
        <v>CD$2240</v>
      </c>
      <c r="CE2254" s="4" t="str">
        <f t="shared" ref="CE2254:CK2254" si="3048">ADDRESS(ROW(CE2240),COLUMN(CE2240),2)</f>
        <v>CE$2240</v>
      </c>
      <c r="CF2254" s="4" t="str">
        <f t="shared" si="3048"/>
        <v>CF$2240</v>
      </c>
      <c r="CG2254" s="4" t="str">
        <f t="shared" si="3048"/>
        <v>CG$2240</v>
      </c>
      <c r="CH2254" s="4" t="str">
        <f t="shared" si="3048"/>
        <v>CH$2240</v>
      </c>
      <c r="CI2254" s="4" t="str">
        <f t="shared" si="3048"/>
        <v>CI$2240</v>
      </c>
      <c r="CJ2254" s="4" t="str">
        <f t="shared" si="3048"/>
        <v>CJ$2240</v>
      </c>
      <c r="CK2254" s="4" t="str">
        <f t="shared" si="3048"/>
        <v>CK$2240</v>
      </c>
    </row>
    <row r="2255" spans="2:89" x14ac:dyDescent="0.35">
      <c r="B2255" s="132" t="str">
        <f>B2228</f>
        <v>Secondary volume driver</v>
      </c>
      <c r="D2255" t="s">
        <v>426</v>
      </c>
      <c r="E2255" s="8" t="str">
        <f t="shared" si="3006"/>
        <v>2255 DAMORT-F</v>
      </c>
      <c r="G2255" t="s">
        <v>332</v>
      </c>
      <c r="H2255" s="12"/>
      <c r="I2255" s="60"/>
      <c r="J2255" s="60"/>
      <c r="K2255" s="15"/>
      <c r="L2255" s="15"/>
      <c r="M2255" s="15"/>
      <c r="N2255" s="15"/>
      <c r="O2255" s="15"/>
      <c r="P2255" s="15"/>
      <c r="R2255" s="15"/>
      <c r="S2255" s="175" t="str">
        <f t="shared" ref="S2255" si="3049">S2228</f>
        <v>S$19</v>
      </c>
      <c r="T2255" s="175" t="str">
        <f t="shared" ref="T2255:AX2255" si="3050">T2228</f>
        <v>T$19</v>
      </c>
      <c r="U2255" s="175" t="str">
        <f t="shared" si="3050"/>
        <v>U$19</v>
      </c>
      <c r="V2255" s="175" t="str">
        <f t="shared" si="3050"/>
        <v>V$19</v>
      </c>
      <c r="W2255" s="175" t="str">
        <f t="shared" si="3050"/>
        <v>W$19</v>
      </c>
      <c r="X2255" s="175" t="str">
        <f t="shared" si="3050"/>
        <v>X$19</v>
      </c>
      <c r="Y2255" s="175" t="str">
        <f t="shared" si="3050"/>
        <v>Y$19</v>
      </c>
      <c r="Z2255" s="175" t="str">
        <f t="shared" si="3050"/>
        <v>Z$19</v>
      </c>
      <c r="AA2255" s="175" t="str">
        <f t="shared" si="3050"/>
        <v>AA$19</v>
      </c>
      <c r="AB2255" s="175" t="str">
        <f t="shared" si="3050"/>
        <v>AB$19</v>
      </c>
      <c r="AC2255" s="175" t="str">
        <f t="shared" si="3050"/>
        <v>AC$19</v>
      </c>
      <c r="AD2255" s="175" t="str">
        <f t="shared" si="3050"/>
        <v>AD$19</v>
      </c>
      <c r="AE2255" s="175" t="str">
        <f t="shared" si="3050"/>
        <v>AE$19</v>
      </c>
      <c r="AF2255" s="175" t="str">
        <f t="shared" si="3050"/>
        <v>AF$19</v>
      </c>
      <c r="AG2255" s="175" t="str">
        <f t="shared" si="3050"/>
        <v>AG$19</v>
      </c>
      <c r="AH2255" s="175" t="str">
        <f t="shared" si="3050"/>
        <v>AH$19</v>
      </c>
      <c r="AI2255" s="175" t="str">
        <f t="shared" si="3050"/>
        <v>AI$19</v>
      </c>
      <c r="AJ2255" s="175" t="str">
        <f t="shared" si="3050"/>
        <v>AJ$19</v>
      </c>
      <c r="AK2255" s="175" t="str">
        <f t="shared" si="3050"/>
        <v>AK$19</v>
      </c>
      <c r="AL2255" s="175" t="str">
        <f t="shared" si="3050"/>
        <v>AL$19</v>
      </c>
      <c r="AM2255" s="175" t="str">
        <f t="shared" si="3050"/>
        <v>AM$19</v>
      </c>
      <c r="AN2255" s="175" t="str">
        <f t="shared" si="3050"/>
        <v>AN$19</v>
      </c>
      <c r="AO2255" s="175" t="str">
        <f t="shared" si="3050"/>
        <v>AO$19</v>
      </c>
      <c r="AP2255" s="175" t="str">
        <f t="shared" si="3050"/>
        <v>AP$19</v>
      </c>
      <c r="AQ2255" s="175" t="str">
        <f t="shared" si="3050"/>
        <v>AQ$19</v>
      </c>
      <c r="AR2255" s="175" t="str">
        <f t="shared" si="3050"/>
        <v>AR$19</v>
      </c>
      <c r="AS2255" s="175" t="str">
        <f t="shared" si="3050"/>
        <v>AS$19</v>
      </c>
      <c r="AT2255" s="175" t="str">
        <f t="shared" si="3050"/>
        <v>AT$19</v>
      </c>
      <c r="AU2255" s="175" t="str">
        <f t="shared" si="3050"/>
        <v>AU$19</v>
      </c>
      <c r="AV2255" s="175" t="str">
        <f t="shared" si="3050"/>
        <v>AV$19</v>
      </c>
      <c r="AW2255" s="175" t="str">
        <f t="shared" si="3050"/>
        <v>AW$19</v>
      </c>
      <c r="AX2255" s="175" t="str">
        <f t="shared" si="3050"/>
        <v>AX$19</v>
      </c>
      <c r="AY2255" s="175" t="str">
        <f t="shared" ref="AY2255:CD2255" si="3051">AY2228</f>
        <v>AY$19</v>
      </c>
      <c r="AZ2255" s="175" t="str">
        <f t="shared" si="3051"/>
        <v>AZ$19</v>
      </c>
      <c r="BA2255" s="175" t="str">
        <f t="shared" si="3051"/>
        <v>BA$19</v>
      </c>
      <c r="BB2255" s="175" t="str">
        <f t="shared" si="3051"/>
        <v>BB$19</v>
      </c>
      <c r="BC2255" s="175" t="str">
        <f t="shared" si="3051"/>
        <v>BC$19</v>
      </c>
      <c r="BD2255" s="175" t="str">
        <f t="shared" si="3051"/>
        <v>BD$19</v>
      </c>
      <c r="BE2255" s="175" t="str">
        <f t="shared" si="3051"/>
        <v>BE$19</v>
      </c>
      <c r="BF2255" s="175" t="str">
        <f t="shared" si="3051"/>
        <v>BF$19</v>
      </c>
      <c r="BG2255" s="175" t="str">
        <f t="shared" si="3051"/>
        <v>BG$19</v>
      </c>
      <c r="BH2255" s="175" t="str">
        <f t="shared" si="3051"/>
        <v>BH$19</v>
      </c>
      <c r="BI2255" s="175" t="str">
        <f t="shared" si="3051"/>
        <v>BI$19</v>
      </c>
      <c r="BJ2255" s="175" t="str">
        <f t="shared" si="3051"/>
        <v>BJ$19</v>
      </c>
      <c r="BK2255" s="175" t="str">
        <f t="shared" si="3051"/>
        <v>BK$19</v>
      </c>
      <c r="BL2255" s="175" t="str">
        <f t="shared" si="3051"/>
        <v>BL$19</v>
      </c>
      <c r="BM2255" s="175" t="str">
        <f t="shared" si="3051"/>
        <v>BM$19</v>
      </c>
      <c r="BN2255" s="175" t="str">
        <f t="shared" si="3051"/>
        <v>BN$19</v>
      </c>
      <c r="BO2255" s="175" t="str">
        <f t="shared" si="3051"/>
        <v>BO$19</v>
      </c>
      <c r="BP2255" s="175" t="str">
        <f t="shared" si="3051"/>
        <v>BP$19</v>
      </c>
      <c r="BQ2255" s="175" t="str">
        <f t="shared" si="3051"/>
        <v>BQ$19</v>
      </c>
      <c r="BR2255" s="175" t="str">
        <f t="shared" si="3051"/>
        <v>BR$19</v>
      </c>
      <c r="BS2255" s="175" t="str">
        <f t="shared" si="3051"/>
        <v>BS$19</v>
      </c>
      <c r="BT2255" s="175" t="str">
        <f t="shared" si="3051"/>
        <v>BT$19</v>
      </c>
      <c r="BU2255" s="175" t="str">
        <f t="shared" si="3051"/>
        <v>BU$19</v>
      </c>
      <c r="BV2255" s="175" t="str">
        <f t="shared" si="3051"/>
        <v>BV$19</v>
      </c>
      <c r="BW2255" s="175" t="str">
        <f t="shared" si="3051"/>
        <v>BW$19</v>
      </c>
      <c r="BX2255" s="175" t="str">
        <f t="shared" si="3051"/>
        <v>BX$19</v>
      </c>
      <c r="BY2255" s="175" t="str">
        <f t="shared" si="3051"/>
        <v>BY$19</v>
      </c>
      <c r="BZ2255" s="175" t="str">
        <f t="shared" si="3051"/>
        <v>BZ$19</v>
      </c>
      <c r="CA2255" s="175" t="str">
        <f t="shared" si="3051"/>
        <v>CA$19</v>
      </c>
      <c r="CB2255" s="175" t="str">
        <f t="shared" si="3051"/>
        <v>CB$19</v>
      </c>
      <c r="CC2255" s="175" t="str">
        <f t="shared" si="3051"/>
        <v>CC$19</v>
      </c>
      <c r="CD2255" s="175" t="str">
        <f t="shared" si="3051"/>
        <v>CD$19</v>
      </c>
      <c r="CE2255" s="175" t="str">
        <f t="shared" ref="CE2255:CK2255" si="3052">CE2228</f>
        <v>CE$19</v>
      </c>
      <c r="CF2255" s="175" t="str">
        <f t="shared" si="3052"/>
        <v>CF$19</v>
      </c>
      <c r="CG2255" s="175" t="str">
        <f t="shared" si="3052"/>
        <v>CG$19</v>
      </c>
      <c r="CH2255" s="175" t="str">
        <f t="shared" si="3052"/>
        <v>CH$19</v>
      </c>
      <c r="CI2255" s="175" t="str">
        <f t="shared" si="3052"/>
        <v>CI$19</v>
      </c>
      <c r="CJ2255" s="175" t="str">
        <f t="shared" si="3052"/>
        <v>CJ$19</v>
      </c>
      <c r="CK2255" s="175" t="str">
        <f t="shared" si="3052"/>
        <v>CK$19</v>
      </c>
    </row>
    <row r="2256" spans="2:89" x14ac:dyDescent="0.35">
      <c r="E2256" s="8"/>
      <c r="H2256" s="12"/>
      <c r="I2256" s="60"/>
      <c r="J2256" s="60"/>
      <c r="K2256" s="15"/>
      <c r="L2256" s="15"/>
      <c r="M2256" s="15"/>
      <c r="N2256" s="15"/>
      <c r="O2256" s="15"/>
      <c r="P2256" s="15"/>
      <c r="R2256" s="15"/>
      <c r="S2256" s="76"/>
      <c r="T2256" s="76"/>
      <c r="U2256" s="76"/>
      <c r="V2256" s="76"/>
      <c r="W2256" s="76"/>
      <c r="X2256" s="76"/>
      <c r="Y2256" s="76"/>
      <c r="Z2256" s="76"/>
      <c r="AA2256" s="76"/>
      <c r="AB2256" s="76"/>
      <c r="AC2256" s="76"/>
      <c r="AD2256" s="76"/>
      <c r="AE2256" s="76"/>
      <c r="AF2256" s="76"/>
      <c r="AG2256" s="76"/>
      <c r="AH2256" s="76"/>
      <c r="AI2256" s="76"/>
      <c r="AJ2256" s="76"/>
      <c r="AK2256" s="76"/>
      <c r="AL2256" s="76"/>
      <c r="AM2256" s="76"/>
      <c r="AN2256" s="76"/>
      <c r="AO2256" s="76"/>
      <c r="AP2256" s="76"/>
      <c r="AQ2256" s="76"/>
      <c r="AR2256" s="76"/>
      <c r="AS2256" s="76"/>
      <c r="AT2256" s="76"/>
      <c r="AU2256" s="76"/>
      <c r="AV2256" s="76"/>
      <c r="AW2256" s="76"/>
      <c r="AX2256" s="76"/>
      <c r="AY2256" s="76"/>
      <c r="AZ2256" s="76"/>
      <c r="BA2256" s="76"/>
      <c r="BB2256" s="76"/>
      <c r="BC2256" s="76"/>
      <c r="BD2256" s="76"/>
      <c r="BE2256" s="76"/>
      <c r="BF2256" s="76"/>
      <c r="BG2256" s="76"/>
      <c r="BH2256" s="76"/>
      <c r="BI2256" s="76"/>
      <c r="BJ2256" s="76"/>
      <c r="BK2256" s="76"/>
      <c r="BL2256" s="76"/>
      <c r="BM2256" s="76"/>
      <c r="BN2256" s="76"/>
      <c r="BO2256" s="76"/>
      <c r="BP2256" s="76"/>
      <c r="BQ2256" s="76"/>
      <c r="BR2256" s="76"/>
      <c r="BS2256" s="76"/>
      <c r="BT2256" s="76"/>
      <c r="BU2256" s="76"/>
      <c r="BV2256" s="76"/>
      <c r="BW2256" s="76"/>
      <c r="BX2256" s="76"/>
      <c r="BY2256" s="76"/>
      <c r="BZ2256" s="76"/>
      <c r="CA2256" s="76"/>
      <c r="CB2256" s="76"/>
      <c r="CC2256" s="76"/>
      <c r="CD2256" s="76"/>
      <c r="CE2256" s="76"/>
      <c r="CF2256" s="76"/>
      <c r="CG2256" s="76"/>
      <c r="CH2256" s="76"/>
      <c r="CI2256" s="76"/>
      <c r="CJ2256" s="76"/>
      <c r="CK2256" s="76"/>
    </row>
    <row r="2257" spans="2:89" x14ac:dyDescent="0.35">
      <c r="B2257" s="171" t="s">
        <v>490</v>
      </c>
      <c r="E2257" s="8"/>
      <c r="H2257" s="170"/>
      <c r="I2257" s="172"/>
      <c r="J2257" s="172"/>
      <c r="K2257" s="193"/>
      <c r="L2257" s="193"/>
      <c r="M2257" s="193"/>
      <c r="N2257" s="193"/>
      <c r="O2257" s="193"/>
      <c r="P2257" s="193"/>
      <c r="R2257" s="194"/>
      <c r="S2257" s="170"/>
      <c r="T2257" s="170"/>
      <c r="U2257" s="170"/>
      <c r="V2257" s="170"/>
      <c r="W2257" s="170"/>
      <c r="X2257" s="170"/>
      <c r="Y2257" s="170"/>
      <c r="Z2257" s="170"/>
      <c r="AA2257" s="170"/>
      <c r="AB2257" s="170"/>
      <c r="AC2257" s="170"/>
      <c r="AD2257" s="170"/>
      <c r="AE2257" s="170"/>
      <c r="AF2257" s="170"/>
      <c r="AG2257" s="170"/>
      <c r="AH2257" s="170"/>
      <c r="AI2257" s="170"/>
      <c r="AJ2257" s="170"/>
      <c r="AK2257" s="170"/>
      <c r="AL2257" s="170"/>
      <c r="AM2257" s="170"/>
      <c r="AN2257" s="170"/>
      <c r="AO2257" s="170"/>
      <c r="AP2257" s="170"/>
      <c r="AQ2257" s="170"/>
      <c r="AR2257" s="170"/>
      <c r="AS2257" s="170"/>
      <c r="AT2257" s="170"/>
      <c r="AU2257" s="170"/>
      <c r="AV2257" s="170"/>
      <c r="AW2257" s="170"/>
      <c r="AX2257" s="170"/>
      <c r="AY2257" s="170"/>
      <c r="AZ2257" s="170"/>
      <c r="BA2257" s="170"/>
      <c r="BB2257" s="170"/>
      <c r="BC2257" s="170"/>
      <c r="BD2257" s="170"/>
      <c r="BE2257" s="170"/>
      <c r="BF2257" s="170"/>
      <c r="BG2257" s="170"/>
      <c r="BH2257" s="170"/>
      <c r="BI2257" s="170"/>
      <c r="BJ2257" s="170"/>
      <c r="BK2257" s="170"/>
      <c r="BL2257" s="170"/>
      <c r="BM2257" s="170"/>
      <c r="BN2257" s="170"/>
      <c r="BO2257" s="170"/>
      <c r="BP2257" s="170"/>
      <c r="BQ2257" s="170"/>
      <c r="BR2257" s="170"/>
      <c r="BS2257" s="170"/>
      <c r="BT2257" s="170"/>
      <c r="BU2257" s="170"/>
      <c r="BV2257" s="170"/>
      <c r="BW2257" s="170"/>
      <c r="BX2257" s="170"/>
      <c r="BY2257" s="170"/>
      <c r="BZ2257" s="170"/>
      <c r="CA2257" s="170"/>
      <c r="CB2257" s="170"/>
      <c r="CC2257" s="170"/>
      <c r="CD2257" s="170"/>
      <c r="CE2257" s="170"/>
      <c r="CF2257" s="170"/>
      <c r="CG2257" s="170"/>
      <c r="CH2257" s="170"/>
      <c r="CI2257" s="170"/>
      <c r="CJ2257" s="170"/>
      <c r="CK2257" s="170"/>
    </row>
    <row r="2258" spans="2:89" x14ac:dyDescent="0.35">
      <c r="B2258" s="171" t="s">
        <v>492</v>
      </c>
      <c r="E2258" s="8"/>
      <c r="H2258" s="170"/>
      <c r="I2258" s="172"/>
      <c r="J2258" s="172"/>
      <c r="K2258" s="193"/>
      <c r="L2258" s="193"/>
      <c r="M2258" s="193"/>
      <c r="N2258" s="193"/>
      <c r="O2258" s="193"/>
      <c r="P2258" s="193"/>
      <c r="R2258" s="194"/>
      <c r="S2258" s="170"/>
      <c r="T2258" s="170"/>
      <c r="U2258" s="170"/>
      <c r="V2258" s="170"/>
      <c r="W2258" s="170"/>
      <c r="X2258" s="170"/>
      <c r="Y2258" s="170"/>
      <c r="Z2258" s="170"/>
      <c r="AA2258" s="170"/>
      <c r="AB2258" s="170"/>
      <c r="AC2258" s="170"/>
      <c r="AD2258" s="170"/>
      <c r="AE2258" s="170"/>
      <c r="AF2258" s="170"/>
      <c r="AG2258" s="170"/>
      <c r="AH2258" s="170"/>
      <c r="AI2258" s="170"/>
      <c r="AJ2258" s="170"/>
      <c r="AK2258" s="170"/>
      <c r="AL2258" s="170"/>
      <c r="AM2258" s="170"/>
      <c r="AN2258" s="170"/>
      <c r="AO2258" s="170"/>
      <c r="AP2258" s="170"/>
      <c r="AQ2258" s="170"/>
      <c r="AR2258" s="170"/>
      <c r="AS2258" s="170"/>
      <c r="AT2258" s="170"/>
      <c r="AU2258" s="170"/>
      <c r="AV2258" s="170"/>
      <c r="AW2258" s="170"/>
      <c r="AX2258" s="170"/>
      <c r="AY2258" s="170"/>
      <c r="AZ2258" s="170"/>
      <c r="BA2258" s="170"/>
      <c r="BB2258" s="170"/>
      <c r="BC2258" s="170"/>
      <c r="BD2258" s="170"/>
      <c r="BE2258" s="170"/>
      <c r="BF2258" s="170"/>
      <c r="BG2258" s="170"/>
      <c r="BH2258" s="170"/>
      <c r="BI2258" s="170"/>
      <c r="BJ2258" s="170"/>
      <c r="BK2258" s="170"/>
      <c r="BL2258" s="170"/>
      <c r="BM2258" s="170"/>
      <c r="BN2258" s="170"/>
      <c r="BO2258" s="170"/>
      <c r="BP2258" s="170"/>
      <c r="BQ2258" s="170"/>
      <c r="BR2258" s="170"/>
      <c r="BS2258" s="170"/>
      <c r="BT2258" s="170"/>
      <c r="BU2258" s="170"/>
      <c r="BV2258" s="170"/>
      <c r="BW2258" s="170"/>
      <c r="BX2258" s="170"/>
      <c r="BY2258" s="170"/>
      <c r="BZ2258" s="170"/>
      <c r="CA2258" s="170"/>
      <c r="CB2258" s="170"/>
      <c r="CC2258" s="170"/>
      <c r="CD2258" s="170"/>
      <c r="CE2258" s="170"/>
      <c r="CF2258" s="170"/>
      <c r="CG2258" s="170"/>
      <c r="CH2258" s="170"/>
      <c r="CI2258" s="170"/>
      <c r="CJ2258" s="170"/>
      <c r="CK2258" s="170"/>
    </row>
    <row r="2259" spans="2:89" x14ac:dyDescent="0.35">
      <c r="B2259" s="171" t="s">
        <v>461</v>
      </c>
      <c r="E2259" s="8"/>
      <c r="H2259" s="170"/>
      <c r="I2259" s="172"/>
      <c r="J2259" s="172"/>
      <c r="K2259" s="193"/>
      <c r="L2259" s="193"/>
      <c r="M2259" s="193"/>
      <c r="N2259" s="193"/>
      <c r="O2259" s="193"/>
      <c r="P2259" s="193"/>
      <c r="R2259" s="194"/>
      <c r="S2259" s="195" t="str">
        <f t="shared" ref="S2259:AX2259" si="3053">S$20</f>
        <v>S$16</v>
      </c>
      <c r="T2259" s="195" t="str">
        <f t="shared" si="3053"/>
        <v>T$16</v>
      </c>
      <c r="U2259" s="195" t="str">
        <f t="shared" si="3053"/>
        <v>U$16</v>
      </c>
      <c r="V2259" s="195" t="str">
        <f t="shared" si="3053"/>
        <v>V$16</v>
      </c>
      <c r="W2259" s="195" t="str">
        <f t="shared" si="3053"/>
        <v>W$16</v>
      </c>
      <c r="X2259" s="195" t="str">
        <f t="shared" si="3053"/>
        <v>X$16</v>
      </c>
      <c r="Y2259" s="195" t="str">
        <f t="shared" si="3053"/>
        <v>Y$16</v>
      </c>
      <c r="Z2259" s="195" t="str">
        <f t="shared" si="3053"/>
        <v>Z$16</v>
      </c>
      <c r="AA2259" s="195" t="str">
        <f t="shared" si="3053"/>
        <v>AA$16</v>
      </c>
      <c r="AB2259" s="195" t="str">
        <f t="shared" si="3053"/>
        <v>AB$16</v>
      </c>
      <c r="AC2259" s="195" t="str">
        <f t="shared" si="3053"/>
        <v>AC$16</v>
      </c>
      <c r="AD2259" s="195" t="str">
        <f t="shared" si="3053"/>
        <v>AD$16</v>
      </c>
      <c r="AE2259" s="195" t="str">
        <f t="shared" si="3053"/>
        <v>AE$16</v>
      </c>
      <c r="AF2259" s="195" t="str">
        <f t="shared" si="3053"/>
        <v>AF$16</v>
      </c>
      <c r="AG2259" s="195" t="str">
        <f t="shared" si="3053"/>
        <v>AG$16</v>
      </c>
      <c r="AH2259" s="195" t="str">
        <f t="shared" si="3053"/>
        <v>AH$16</v>
      </c>
      <c r="AI2259" s="195" t="str">
        <f t="shared" si="3053"/>
        <v>AI$16</v>
      </c>
      <c r="AJ2259" s="195" t="str">
        <f t="shared" si="3053"/>
        <v>AJ$16</v>
      </c>
      <c r="AK2259" s="195" t="str">
        <f t="shared" si="3053"/>
        <v>AK$16</v>
      </c>
      <c r="AL2259" s="195" t="str">
        <f t="shared" si="3053"/>
        <v>AL$16</v>
      </c>
      <c r="AM2259" s="195" t="str">
        <f t="shared" si="3053"/>
        <v>AM$16</v>
      </c>
      <c r="AN2259" s="195" t="str">
        <f t="shared" si="3053"/>
        <v>AN$16</v>
      </c>
      <c r="AO2259" s="195" t="str">
        <f t="shared" si="3053"/>
        <v>AO$16</v>
      </c>
      <c r="AP2259" s="195" t="str">
        <f t="shared" si="3053"/>
        <v>AP$16</v>
      </c>
      <c r="AQ2259" s="195" t="str">
        <f t="shared" si="3053"/>
        <v>AQ$16</v>
      </c>
      <c r="AR2259" s="195" t="str">
        <f t="shared" si="3053"/>
        <v>AR$16</v>
      </c>
      <c r="AS2259" s="195" t="str">
        <f t="shared" si="3053"/>
        <v>AS$16</v>
      </c>
      <c r="AT2259" s="195" t="str">
        <f t="shared" si="3053"/>
        <v>AT$16</v>
      </c>
      <c r="AU2259" s="195" t="str">
        <f t="shared" si="3053"/>
        <v>AU$16</v>
      </c>
      <c r="AV2259" s="195" t="str">
        <f t="shared" si="3053"/>
        <v>AV$16</v>
      </c>
      <c r="AW2259" s="195" t="str">
        <f t="shared" si="3053"/>
        <v>AW$16</v>
      </c>
      <c r="AX2259" s="195" t="str">
        <f t="shared" si="3053"/>
        <v>AX$16</v>
      </c>
      <c r="AY2259" s="195" t="str">
        <f t="shared" ref="AY2259:CD2259" si="3054">AY$20</f>
        <v>AY$16</v>
      </c>
      <c r="AZ2259" s="195" t="str">
        <f t="shared" si="3054"/>
        <v>AZ$16</v>
      </c>
      <c r="BA2259" s="195" t="str">
        <f t="shared" si="3054"/>
        <v>BA$16</v>
      </c>
      <c r="BB2259" s="195" t="str">
        <f t="shared" si="3054"/>
        <v>BB$16</v>
      </c>
      <c r="BC2259" s="195" t="str">
        <f t="shared" si="3054"/>
        <v>BC$16</v>
      </c>
      <c r="BD2259" s="195" t="str">
        <f t="shared" si="3054"/>
        <v>BD$16</v>
      </c>
      <c r="BE2259" s="195" t="str">
        <f t="shared" si="3054"/>
        <v>BE$16</v>
      </c>
      <c r="BF2259" s="195" t="str">
        <f t="shared" si="3054"/>
        <v>BF$16</v>
      </c>
      <c r="BG2259" s="195" t="str">
        <f t="shared" si="3054"/>
        <v>BG$16</v>
      </c>
      <c r="BH2259" s="195" t="str">
        <f t="shared" si="3054"/>
        <v>BH$16</v>
      </c>
      <c r="BI2259" s="195" t="str">
        <f t="shared" si="3054"/>
        <v>BI$16</v>
      </c>
      <c r="BJ2259" s="195" t="str">
        <f t="shared" si="3054"/>
        <v>BJ$16</v>
      </c>
      <c r="BK2259" s="195" t="str">
        <f t="shared" si="3054"/>
        <v>BK$16</v>
      </c>
      <c r="BL2259" s="195" t="str">
        <f t="shared" si="3054"/>
        <v>BL$16</v>
      </c>
      <c r="BM2259" s="195" t="str">
        <f t="shared" si="3054"/>
        <v>BM$16</v>
      </c>
      <c r="BN2259" s="195" t="str">
        <f t="shared" si="3054"/>
        <v>BN$16</v>
      </c>
      <c r="BO2259" s="195" t="str">
        <f t="shared" si="3054"/>
        <v>BO$16</v>
      </c>
      <c r="BP2259" s="195" t="str">
        <f t="shared" si="3054"/>
        <v>BP$16</v>
      </c>
      <c r="BQ2259" s="195" t="str">
        <f t="shared" si="3054"/>
        <v>BQ$16</v>
      </c>
      <c r="BR2259" s="195" t="str">
        <f t="shared" si="3054"/>
        <v>BR$16</v>
      </c>
      <c r="BS2259" s="195" t="str">
        <f t="shared" si="3054"/>
        <v>BS$16</v>
      </c>
      <c r="BT2259" s="195" t="str">
        <f t="shared" si="3054"/>
        <v>BT$16</v>
      </c>
      <c r="BU2259" s="195" t="str">
        <f t="shared" si="3054"/>
        <v>BU$16</v>
      </c>
      <c r="BV2259" s="195" t="str">
        <f t="shared" si="3054"/>
        <v>BV$16</v>
      </c>
      <c r="BW2259" s="195" t="str">
        <f t="shared" si="3054"/>
        <v>BW$16</v>
      </c>
      <c r="BX2259" s="195" t="str">
        <f t="shared" si="3054"/>
        <v>BX$16</v>
      </c>
      <c r="BY2259" s="195" t="str">
        <f t="shared" si="3054"/>
        <v>BY$16</v>
      </c>
      <c r="BZ2259" s="195" t="str">
        <f t="shared" si="3054"/>
        <v>BZ$16</v>
      </c>
      <c r="CA2259" s="195" t="str">
        <f t="shared" si="3054"/>
        <v>CA$16</v>
      </c>
      <c r="CB2259" s="195" t="str">
        <f t="shared" si="3054"/>
        <v>CB$16</v>
      </c>
      <c r="CC2259" s="195" t="str">
        <f t="shared" si="3054"/>
        <v>CC$16</v>
      </c>
      <c r="CD2259" s="195" t="str">
        <f t="shared" si="3054"/>
        <v>CD$16</v>
      </c>
      <c r="CE2259" s="195" t="str">
        <f t="shared" ref="CE2259:CK2259" si="3055">CE$20</f>
        <v>CE$16</v>
      </c>
      <c r="CF2259" s="195" t="str">
        <f t="shared" si="3055"/>
        <v>CF$16</v>
      </c>
      <c r="CG2259" s="195" t="str">
        <f t="shared" si="3055"/>
        <v>CG$16</v>
      </c>
      <c r="CH2259" s="195" t="str">
        <f t="shared" si="3055"/>
        <v>CH$16</v>
      </c>
      <c r="CI2259" s="195" t="str">
        <f t="shared" si="3055"/>
        <v>CI$16</v>
      </c>
      <c r="CJ2259" s="195" t="str">
        <f t="shared" si="3055"/>
        <v>CJ$16</v>
      </c>
      <c r="CK2259" s="195" t="str">
        <f t="shared" si="3055"/>
        <v>CK$16</v>
      </c>
    </row>
    <row r="2260" spans="2:89" x14ac:dyDescent="0.35">
      <c r="B2260" s="171" t="s">
        <v>462</v>
      </c>
      <c r="E2260" s="8"/>
      <c r="H2260" s="196"/>
      <c r="I2260" s="197"/>
      <c r="J2260" s="197"/>
      <c r="K2260" s="198"/>
      <c r="L2260" s="198"/>
      <c r="M2260" s="198"/>
      <c r="N2260" s="198"/>
      <c r="O2260" s="198"/>
      <c r="P2260" s="198"/>
      <c r="R2260" s="198"/>
      <c r="S2260" s="195" t="str">
        <f t="shared" ref="S2260:AX2260" si="3056">S$21</f>
        <v>S$17</v>
      </c>
      <c r="T2260" s="195" t="str">
        <f t="shared" si="3056"/>
        <v>T$17</v>
      </c>
      <c r="U2260" s="195" t="str">
        <f t="shared" si="3056"/>
        <v>U$17</v>
      </c>
      <c r="V2260" s="195" t="str">
        <f t="shared" si="3056"/>
        <v>V$17</v>
      </c>
      <c r="W2260" s="195" t="str">
        <f t="shared" si="3056"/>
        <v>W$17</v>
      </c>
      <c r="X2260" s="195" t="str">
        <f t="shared" si="3056"/>
        <v>X$17</v>
      </c>
      <c r="Y2260" s="195" t="str">
        <f t="shared" si="3056"/>
        <v>Y$17</v>
      </c>
      <c r="Z2260" s="195" t="str">
        <f t="shared" si="3056"/>
        <v>Z$17</v>
      </c>
      <c r="AA2260" s="195" t="str">
        <f t="shared" si="3056"/>
        <v>AA$17</v>
      </c>
      <c r="AB2260" s="195" t="str">
        <f t="shared" si="3056"/>
        <v>AB$17</v>
      </c>
      <c r="AC2260" s="195" t="str">
        <f t="shared" si="3056"/>
        <v>AC$17</v>
      </c>
      <c r="AD2260" s="195" t="str">
        <f t="shared" si="3056"/>
        <v>AD$17</v>
      </c>
      <c r="AE2260" s="195" t="str">
        <f t="shared" si="3056"/>
        <v>AE$17</v>
      </c>
      <c r="AF2260" s="195" t="str">
        <f t="shared" si="3056"/>
        <v>AF$17</v>
      </c>
      <c r="AG2260" s="195" t="str">
        <f t="shared" si="3056"/>
        <v>AG$17</v>
      </c>
      <c r="AH2260" s="195" t="str">
        <f t="shared" si="3056"/>
        <v>AH$17</v>
      </c>
      <c r="AI2260" s="195" t="str">
        <f t="shared" si="3056"/>
        <v>AI$17</v>
      </c>
      <c r="AJ2260" s="195" t="str">
        <f t="shared" si="3056"/>
        <v>AJ$17</v>
      </c>
      <c r="AK2260" s="195" t="str">
        <f t="shared" si="3056"/>
        <v>AK$17</v>
      </c>
      <c r="AL2260" s="195" t="str">
        <f t="shared" si="3056"/>
        <v>AL$17</v>
      </c>
      <c r="AM2260" s="195" t="str">
        <f t="shared" si="3056"/>
        <v>AM$17</v>
      </c>
      <c r="AN2260" s="195" t="str">
        <f t="shared" si="3056"/>
        <v>AN$17</v>
      </c>
      <c r="AO2260" s="195" t="str">
        <f t="shared" si="3056"/>
        <v>AO$17</v>
      </c>
      <c r="AP2260" s="195" t="str">
        <f t="shared" si="3056"/>
        <v>AP$17</v>
      </c>
      <c r="AQ2260" s="195" t="str">
        <f t="shared" si="3056"/>
        <v>AQ$17</v>
      </c>
      <c r="AR2260" s="195" t="str">
        <f t="shared" si="3056"/>
        <v>AR$17</v>
      </c>
      <c r="AS2260" s="195" t="str">
        <f t="shared" si="3056"/>
        <v>AS$17</v>
      </c>
      <c r="AT2260" s="195" t="str">
        <f t="shared" si="3056"/>
        <v>AT$17</v>
      </c>
      <c r="AU2260" s="195" t="str">
        <f t="shared" si="3056"/>
        <v>AU$17</v>
      </c>
      <c r="AV2260" s="195" t="str">
        <f t="shared" si="3056"/>
        <v>AV$17</v>
      </c>
      <c r="AW2260" s="195" t="str">
        <f t="shared" si="3056"/>
        <v>AW$17</v>
      </c>
      <c r="AX2260" s="195" t="str">
        <f t="shared" si="3056"/>
        <v>AX$17</v>
      </c>
      <c r="AY2260" s="195" t="str">
        <f t="shared" ref="AY2260:CD2260" si="3057">AY$21</f>
        <v>AY$17</v>
      </c>
      <c r="AZ2260" s="195" t="str">
        <f t="shared" si="3057"/>
        <v>AZ$17</v>
      </c>
      <c r="BA2260" s="195" t="str">
        <f t="shared" si="3057"/>
        <v>BA$17</v>
      </c>
      <c r="BB2260" s="195" t="str">
        <f t="shared" si="3057"/>
        <v>BB$17</v>
      </c>
      <c r="BC2260" s="195" t="str">
        <f t="shared" si="3057"/>
        <v>BC$17</v>
      </c>
      <c r="BD2260" s="195" t="str">
        <f t="shared" si="3057"/>
        <v>BD$17</v>
      </c>
      <c r="BE2260" s="195" t="str">
        <f t="shared" si="3057"/>
        <v>BE$17</v>
      </c>
      <c r="BF2260" s="195" t="str">
        <f t="shared" si="3057"/>
        <v>BF$17</v>
      </c>
      <c r="BG2260" s="195" t="str">
        <f t="shared" si="3057"/>
        <v>BG$17</v>
      </c>
      <c r="BH2260" s="195" t="str">
        <f t="shared" si="3057"/>
        <v>BH$17</v>
      </c>
      <c r="BI2260" s="195" t="str">
        <f t="shared" si="3057"/>
        <v>BI$17</v>
      </c>
      <c r="BJ2260" s="195" t="str">
        <f t="shared" si="3057"/>
        <v>BJ$17</v>
      </c>
      <c r="BK2260" s="195" t="str">
        <f t="shared" si="3057"/>
        <v>BK$17</v>
      </c>
      <c r="BL2260" s="195" t="str">
        <f t="shared" si="3057"/>
        <v>BL$17</v>
      </c>
      <c r="BM2260" s="195" t="str">
        <f t="shared" si="3057"/>
        <v>BM$17</v>
      </c>
      <c r="BN2260" s="195" t="str">
        <f t="shared" si="3057"/>
        <v>BN$17</v>
      </c>
      <c r="BO2260" s="195" t="str">
        <f t="shared" si="3057"/>
        <v>BO$17</v>
      </c>
      <c r="BP2260" s="195" t="str">
        <f t="shared" si="3057"/>
        <v>BP$17</v>
      </c>
      <c r="BQ2260" s="195" t="str">
        <f t="shared" si="3057"/>
        <v>BQ$17</v>
      </c>
      <c r="BR2260" s="195" t="str">
        <f t="shared" si="3057"/>
        <v>BR$17</v>
      </c>
      <c r="BS2260" s="195" t="str">
        <f t="shared" si="3057"/>
        <v>BS$17</v>
      </c>
      <c r="BT2260" s="195" t="str">
        <f t="shared" si="3057"/>
        <v>BT$17</v>
      </c>
      <c r="BU2260" s="195" t="str">
        <f t="shared" si="3057"/>
        <v>BU$17</v>
      </c>
      <c r="BV2260" s="195" t="str">
        <f t="shared" si="3057"/>
        <v>BV$17</v>
      </c>
      <c r="BW2260" s="195" t="str">
        <f t="shared" si="3057"/>
        <v>BW$17</v>
      </c>
      <c r="BX2260" s="195" t="str">
        <f t="shared" si="3057"/>
        <v>BX$17</v>
      </c>
      <c r="BY2260" s="195" t="str">
        <f t="shared" si="3057"/>
        <v>BY$17</v>
      </c>
      <c r="BZ2260" s="195" t="str">
        <f t="shared" si="3057"/>
        <v>BZ$17</v>
      </c>
      <c r="CA2260" s="195" t="str">
        <f t="shared" si="3057"/>
        <v>CA$17</v>
      </c>
      <c r="CB2260" s="195" t="str">
        <f t="shared" si="3057"/>
        <v>CB$17</v>
      </c>
      <c r="CC2260" s="195" t="str">
        <f t="shared" si="3057"/>
        <v>CC$17</v>
      </c>
      <c r="CD2260" s="195" t="str">
        <f t="shared" si="3057"/>
        <v>CD$17</v>
      </c>
      <c r="CE2260" s="195" t="str">
        <f t="shared" ref="CE2260:CK2260" si="3058">CE$21</f>
        <v>CE$17</v>
      </c>
      <c r="CF2260" s="195" t="str">
        <f t="shared" si="3058"/>
        <v>CF$17</v>
      </c>
      <c r="CG2260" s="195" t="str">
        <f t="shared" si="3058"/>
        <v>CG$17</v>
      </c>
      <c r="CH2260" s="195" t="str">
        <f t="shared" si="3058"/>
        <v>CH$17</v>
      </c>
      <c r="CI2260" s="195" t="str">
        <f t="shared" si="3058"/>
        <v>CI$17</v>
      </c>
      <c r="CJ2260" s="195" t="str">
        <f t="shared" si="3058"/>
        <v>CJ$17</v>
      </c>
      <c r="CK2260" s="195" t="str">
        <f t="shared" si="3058"/>
        <v>CK$17</v>
      </c>
    </row>
    <row r="2261" spans="2:89" x14ac:dyDescent="0.35">
      <c r="B2261" s="171" t="s">
        <v>491</v>
      </c>
      <c r="E2261" s="8"/>
      <c r="H2261" s="196"/>
      <c r="I2261" s="197"/>
      <c r="J2261" s="197"/>
      <c r="K2261" s="198"/>
      <c r="L2261" s="198"/>
      <c r="M2261" s="198"/>
      <c r="N2261" s="198"/>
      <c r="O2261" s="198"/>
      <c r="P2261" s="198"/>
      <c r="R2261" s="198"/>
      <c r="S2261" s="186"/>
      <c r="T2261" s="186"/>
      <c r="U2261" s="186"/>
      <c r="V2261" s="186"/>
      <c r="W2261" s="186"/>
      <c r="X2261" s="186"/>
      <c r="Y2261" s="186"/>
      <c r="Z2261" s="186"/>
      <c r="AA2261" s="186"/>
      <c r="AB2261" s="186"/>
      <c r="AC2261" s="186"/>
      <c r="AD2261" s="186"/>
      <c r="AE2261" s="186"/>
      <c r="AF2261" s="186"/>
      <c r="AG2261" s="186"/>
      <c r="AH2261" s="186"/>
      <c r="AI2261" s="186"/>
      <c r="AJ2261" s="186"/>
      <c r="AK2261" s="186"/>
      <c r="AL2261" s="186"/>
      <c r="AM2261" s="186"/>
      <c r="AN2261" s="186"/>
      <c r="AO2261" s="186"/>
      <c r="AP2261" s="186"/>
      <c r="AQ2261" s="186"/>
      <c r="AR2261" s="186"/>
      <c r="AS2261" s="186"/>
      <c r="AT2261" s="186"/>
      <c r="AU2261" s="186"/>
      <c r="AV2261" s="186"/>
      <c r="AW2261" s="186"/>
      <c r="AX2261" s="186"/>
      <c r="AY2261" s="186"/>
      <c r="AZ2261" s="186"/>
      <c r="BA2261" s="186"/>
      <c r="BB2261" s="186"/>
      <c r="BC2261" s="186"/>
      <c r="BD2261" s="186"/>
      <c r="BE2261" s="186"/>
      <c r="BF2261" s="186"/>
      <c r="BG2261" s="186"/>
      <c r="BH2261" s="186"/>
      <c r="BI2261" s="186"/>
      <c r="BJ2261" s="186"/>
      <c r="BK2261" s="186"/>
      <c r="BL2261" s="186"/>
      <c r="BM2261" s="186"/>
      <c r="BN2261" s="186"/>
      <c r="BO2261" s="186"/>
      <c r="BP2261" s="186"/>
      <c r="BQ2261" s="186"/>
      <c r="BR2261" s="186"/>
      <c r="BS2261" s="186"/>
      <c r="BT2261" s="186"/>
      <c r="BU2261" s="186"/>
      <c r="BV2261" s="186"/>
      <c r="BW2261" s="186"/>
      <c r="BX2261" s="186"/>
      <c r="BY2261" s="186"/>
      <c r="BZ2261" s="186"/>
      <c r="CA2261" s="186"/>
      <c r="CB2261" s="186"/>
      <c r="CC2261" s="186"/>
      <c r="CD2261" s="186"/>
      <c r="CE2261" s="186"/>
      <c r="CF2261" s="186"/>
      <c r="CG2261" s="186"/>
      <c r="CH2261" s="186"/>
      <c r="CI2261" s="186"/>
      <c r="CJ2261" s="186"/>
      <c r="CK2261" s="186"/>
    </row>
    <row r="2262" spans="2:89" x14ac:dyDescent="0.35">
      <c r="B2262" s="171" t="s">
        <v>505</v>
      </c>
      <c r="E2262" s="8"/>
      <c r="H2262" s="196"/>
      <c r="I2262" s="197"/>
      <c r="J2262" s="197"/>
      <c r="K2262" s="198"/>
      <c r="L2262" s="198"/>
      <c r="M2262" s="198"/>
      <c r="N2262" s="198"/>
      <c r="O2262" s="198"/>
      <c r="P2262" s="198"/>
      <c r="R2262" s="198"/>
      <c r="S2262" s="186"/>
      <c r="T2262" s="186"/>
      <c r="U2262" s="186"/>
      <c r="V2262" s="186"/>
      <c r="W2262" s="186"/>
      <c r="X2262" s="186"/>
      <c r="Y2262" s="186"/>
      <c r="Z2262" s="186"/>
      <c r="AA2262" s="186"/>
      <c r="AB2262" s="186"/>
      <c r="AC2262" s="186"/>
      <c r="AD2262" s="186"/>
      <c r="AE2262" s="186"/>
      <c r="AF2262" s="186"/>
      <c r="AG2262" s="186"/>
      <c r="AH2262" s="186"/>
      <c r="AI2262" s="186"/>
      <c r="AJ2262" s="186"/>
      <c r="AK2262" s="186"/>
      <c r="AL2262" s="186"/>
      <c r="AM2262" s="186"/>
      <c r="AN2262" s="186"/>
      <c r="AO2262" s="186"/>
      <c r="AP2262" s="186"/>
      <c r="AQ2262" s="186"/>
      <c r="AR2262" s="186"/>
      <c r="AS2262" s="186"/>
      <c r="AT2262" s="186"/>
      <c r="AU2262" s="186"/>
      <c r="AV2262" s="186"/>
      <c r="AW2262" s="186"/>
      <c r="AX2262" s="186"/>
      <c r="AY2262" s="186"/>
      <c r="AZ2262" s="186"/>
      <c r="BA2262" s="186"/>
      <c r="BB2262" s="186"/>
      <c r="BC2262" s="186"/>
      <c r="BD2262" s="186"/>
      <c r="BE2262" s="186"/>
      <c r="BF2262" s="186"/>
      <c r="BG2262" s="186"/>
      <c r="BH2262" s="186"/>
      <c r="BI2262" s="186"/>
      <c r="BJ2262" s="186"/>
      <c r="BK2262" s="186"/>
      <c r="BL2262" s="186"/>
      <c r="BM2262" s="186"/>
      <c r="BN2262" s="186"/>
      <c r="BO2262" s="186"/>
      <c r="BP2262" s="186"/>
      <c r="BQ2262" s="186"/>
      <c r="BR2262" s="186"/>
      <c r="BS2262" s="186"/>
      <c r="BT2262" s="186"/>
      <c r="BU2262" s="186"/>
      <c r="BV2262" s="186"/>
      <c r="BW2262" s="186"/>
      <c r="BX2262" s="186"/>
      <c r="BY2262" s="186"/>
      <c r="BZ2262" s="186"/>
      <c r="CA2262" s="186"/>
      <c r="CB2262" s="186"/>
      <c r="CC2262" s="186"/>
      <c r="CD2262" s="186"/>
      <c r="CE2262" s="186"/>
      <c r="CF2262" s="186"/>
      <c r="CG2262" s="186"/>
      <c r="CH2262" s="186"/>
      <c r="CI2262" s="186"/>
      <c r="CJ2262" s="186"/>
      <c r="CK2262" s="186"/>
    </row>
    <row r="2263" spans="2:89" x14ac:dyDescent="0.35">
      <c r="B2263" s="171" t="s">
        <v>463</v>
      </c>
      <c r="E2263" s="8"/>
      <c r="H2263" s="196"/>
      <c r="I2263" s="197"/>
      <c r="J2263" s="197"/>
      <c r="K2263" s="198"/>
      <c r="L2263" s="198"/>
      <c r="M2263" s="198"/>
      <c r="N2263" s="198"/>
      <c r="O2263" s="198"/>
      <c r="P2263" s="198"/>
      <c r="R2263" s="198"/>
      <c r="S2263" s="186" t="str">
        <f t="shared" ref="S2263:AX2263" si="3059">S$22</f>
        <v>S$18</v>
      </c>
      <c r="T2263" s="186" t="str">
        <f t="shared" si="3059"/>
        <v>T$18</v>
      </c>
      <c r="U2263" s="186" t="str">
        <f t="shared" si="3059"/>
        <v>U$18</v>
      </c>
      <c r="V2263" s="186" t="str">
        <f t="shared" si="3059"/>
        <v>V$18</v>
      </c>
      <c r="W2263" s="186" t="str">
        <f t="shared" si="3059"/>
        <v>W$18</v>
      </c>
      <c r="X2263" s="186" t="str">
        <f t="shared" si="3059"/>
        <v>X$18</v>
      </c>
      <c r="Y2263" s="186" t="str">
        <f t="shared" si="3059"/>
        <v>Y$18</v>
      </c>
      <c r="Z2263" s="186" t="str">
        <f t="shared" si="3059"/>
        <v>Z$18</v>
      </c>
      <c r="AA2263" s="186" t="str">
        <f t="shared" si="3059"/>
        <v>AA$18</v>
      </c>
      <c r="AB2263" s="186" t="str">
        <f t="shared" si="3059"/>
        <v>AB$18</v>
      </c>
      <c r="AC2263" s="186" t="str">
        <f t="shared" si="3059"/>
        <v>AC$18</v>
      </c>
      <c r="AD2263" s="186" t="str">
        <f t="shared" si="3059"/>
        <v>AD$18</v>
      </c>
      <c r="AE2263" s="186" t="str">
        <f t="shared" si="3059"/>
        <v>AE$18</v>
      </c>
      <c r="AF2263" s="186" t="str">
        <f t="shared" si="3059"/>
        <v>AF$18</v>
      </c>
      <c r="AG2263" s="186" t="str">
        <f t="shared" si="3059"/>
        <v>AG$18</v>
      </c>
      <c r="AH2263" s="186" t="str">
        <f t="shared" si="3059"/>
        <v>AH$18</v>
      </c>
      <c r="AI2263" s="186" t="str">
        <f t="shared" si="3059"/>
        <v>AI$18</v>
      </c>
      <c r="AJ2263" s="186" t="str">
        <f t="shared" si="3059"/>
        <v>AJ$18</v>
      </c>
      <c r="AK2263" s="186" t="str">
        <f t="shared" si="3059"/>
        <v>AK$18</v>
      </c>
      <c r="AL2263" s="186" t="str">
        <f t="shared" si="3059"/>
        <v>AL$18</v>
      </c>
      <c r="AM2263" s="186" t="str">
        <f t="shared" si="3059"/>
        <v>AM$18</v>
      </c>
      <c r="AN2263" s="186" t="str">
        <f t="shared" si="3059"/>
        <v>AN$18</v>
      </c>
      <c r="AO2263" s="186" t="str">
        <f t="shared" si="3059"/>
        <v>AO$18</v>
      </c>
      <c r="AP2263" s="186" t="str">
        <f t="shared" si="3059"/>
        <v>AP$18</v>
      </c>
      <c r="AQ2263" s="186" t="str">
        <f t="shared" si="3059"/>
        <v>AQ$18</v>
      </c>
      <c r="AR2263" s="186" t="str">
        <f t="shared" si="3059"/>
        <v>AR$18</v>
      </c>
      <c r="AS2263" s="186" t="str">
        <f t="shared" si="3059"/>
        <v>AS$18</v>
      </c>
      <c r="AT2263" s="186" t="str">
        <f t="shared" si="3059"/>
        <v>AT$18</v>
      </c>
      <c r="AU2263" s="186" t="str">
        <f t="shared" si="3059"/>
        <v>AU$18</v>
      </c>
      <c r="AV2263" s="186" t="str">
        <f t="shared" si="3059"/>
        <v>AV$18</v>
      </c>
      <c r="AW2263" s="186" t="str">
        <f t="shared" si="3059"/>
        <v>AW$18</v>
      </c>
      <c r="AX2263" s="186" t="str">
        <f t="shared" si="3059"/>
        <v>AX$18</v>
      </c>
      <c r="AY2263" s="186" t="str">
        <f t="shared" ref="AY2263:CD2263" si="3060">AY$22</f>
        <v>AY$18</v>
      </c>
      <c r="AZ2263" s="186" t="str">
        <f t="shared" si="3060"/>
        <v>AZ$18</v>
      </c>
      <c r="BA2263" s="186" t="str">
        <f t="shared" si="3060"/>
        <v>BA$18</v>
      </c>
      <c r="BB2263" s="186" t="str">
        <f t="shared" si="3060"/>
        <v>BB$18</v>
      </c>
      <c r="BC2263" s="186" t="str">
        <f t="shared" si="3060"/>
        <v>BC$18</v>
      </c>
      <c r="BD2263" s="186" t="str">
        <f t="shared" si="3060"/>
        <v>BD$18</v>
      </c>
      <c r="BE2263" s="186" t="str">
        <f t="shared" si="3060"/>
        <v>BE$18</v>
      </c>
      <c r="BF2263" s="186" t="str">
        <f t="shared" si="3060"/>
        <v>BF$18</v>
      </c>
      <c r="BG2263" s="186" t="str">
        <f t="shared" si="3060"/>
        <v>BG$18</v>
      </c>
      <c r="BH2263" s="186" t="str">
        <f t="shared" si="3060"/>
        <v>BH$18</v>
      </c>
      <c r="BI2263" s="186" t="str">
        <f t="shared" si="3060"/>
        <v>BI$18</v>
      </c>
      <c r="BJ2263" s="186" t="str">
        <f t="shared" si="3060"/>
        <v>BJ$18</v>
      </c>
      <c r="BK2263" s="186" t="str">
        <f t="shared" si="3060"/>
        <v>BK$18</v>
      </c>
      <c r="BL2263" s="186" t="str">
        <f t="shared" si="3060"/>
        <v>BL$18</v>
      </c>
      <c r="BM2263" s="186" t="str">
        <f t="shared" si="3060"/>
        <v>BM$18</v>
      </c>
      <c r="BN2263" s="186" t="str">
        <f t="shared" si="3060"/>
        <v>BN$18</v>
      </c>
      <c r="BO2263" s="186" t="str">
        <f t="shared" si="3060"/>
        <v>BO$18</v>
      </c>
      <c r="BP2263" s="186" t="str">
        <f t="shared" si="3060"/>
        <v>BP$18</v>
      </c>
      <c r="BQ2263" s="186" t="str">
        <f t="shared" si="3060"/>
        <v>BQ$18</v>
      </c>
      <c r="BR2263" s="186" t="str">
        <f t="shared" si="3060"/>
        <v>BR$18</v>
      </c>
      <c r="BS2263" s="186" t="str">
        <f t="shared" si="3060"/>
        <v>BS$18</v>
      </c>
      <c r="BT2263" s="186" t="str">
        <f t="shared" si="3060"/>
        <v>BT$18</v>
      </c>
      <c r="BU2263" s="186" t="str">
        <f t="shared" si="3060"/>
        <v>BU$18</v>
      </c>
      <c r="BV2263" s="186" t="str">
        <f t="shared" si="3060"/>
        <v>BV$18</v>
      </c>
      <c r="BW2263" s="186" t="str">
        <f t="shared" si="3060"/>
        <v>BW$18</v>
      </c>
      <c r="BX2263" s="186" t="str">
        <f t="shared" si="3060"/>
        <v>BX$18</v>
      </c>
      <c r="BY2263" s="186" t="str">
        <f t="shared" si="3060"/>
        <v>BY$18</v>
      </c>
      <c r="BZ2263" s="186" t="str">
        <f t="shared" si="3060"/>
        <v>BZ$18</v>
      </c>
      <c r="CA2263" s="186" t="str">
        <f t="shared" si="3060"/>
        <v>CA$18</v>
      </c>
      <c r="CB2263" s="186" t="str">
        <f t="shared" si="3060"/>
        <v>CB$18</v>
      </c>
      <c r="CC2263" s="186" t="str">
        <f t="shared" si="3060"/>
        <v>CC$18</v>
      </c>
      <c r="CD2263" s="186" t="str">
        <f t="shared" si="3060"/>
        <v>CD$18</v>
      </c>
      <c r="CE2263" s="186" t="str">
        <f t="shared" ref="CE2263:CK2263" si="3061">CE$22</f>
        <v>CE$18</v>
      </c>
      <c r="CF2263" s="186" t="str">
        <f t="shared" si="3061"/>
        <v>CF$18</v>
      </c>
      <c r="CG2263" s="186" t="str">
        <f t="shared" si="3061"/>
        <v>CG$18</v>
      </c>
      <c r="CH2263" s="186" t="str">
        <f t="shared" si="3061"/>
        <v>CH$18</v>
      </c>
      <c r="CI2263" s="186" t="str">
        <f t="shared" si="3061"/>
        <v>CI$18</v>
      </c>
      <c r="CJ2263" s="186" t="str">
        <f t="shared" si="3061"/>
        <v>CJ$18</v>
      </c>
      <c r="CK2263" s="186" t="str">
        <f t="shared" si="3061"/>
        <v>CK$18</v>
      </c>
    </row>
    <row r="2264" spans="2:89" x14ac:dyDescent="0.35">
      <c r="B2264" s="171" t="s">
        <v>464</v>
      </c>
      <c r="E2264" s="8"/>
      <c r="H2264" s="196"/>
      <c r="I2264" s="197"/>
      <c r="J2264" s="197"/>
      <c r="K2264" s="198"/>
      <c r="L2264" s="198"/>
      <c r="M2264" s="198"/>
      <c r="N2264" s="198"/>
      <c r="O2264" s="198"/>
      <c r="P2264" s="198"/>
      <c r="R2264" s="198"/>
      <c r="S2264" s="186" t="str">
        <f t="shared" ref="S2264:AX2264" si="3062">S$23</f>
        <v>S$19</v>
      </c>
      <c r="T2264" s="186" t="str">
        <f t="shared" si="3062"/>
        <v>T$19</v>
      </c>
      <c r="U2264" s="186" t="str">
        <f t="shared" si="3062"/>
        <v>U$19</v>
      </c>
      <c r="V2264" s="186" t="str">
        <f t="shared" si="3062"/>
        <v>V$19</v>
      </c>
      <c r="W2264" s="186" t="str">
        <f t="shared" si="3062"/>
        <v>W$19</v>
      </c>
      <c r="X2264" s="186" t="str">
        <f t="shared" si="3062"/>
        <v>X$19</v>
      </c>
      <c r="Y2264" s="186" t="str">
        <f t="shared" si="3062"/>
        <v>Y$19</v>
      </c>
      <c r="Z2264" s="186" t="str">
        <f t="shared" si="3062"/>
        <v>Z$19</v>
      </c>
      <c r="AA2264" s="186" t="str">
        <f t="shared" si="3062"/>
        <v>AA$19</v>
      </c>
      <c r="AB2264" s="186" t="str">
        <f t="shared" si="3062"/>
        <v>AB$19</v>
      </c>
      <c r="AC2264" s="186" t="str">
        <f t="shared" si="3062"/>
        <v>AC$19</v>
      </c>
      <c r="AD2264" s="186" t="str">
        <f t="shared" si="3062"/>
        <v>AD$19</v>
      </c>
      <c r="AE2264" s="186" t="str">
        <f t="shared" si="3062"/>
        <v>AE$19</v>
      </c>
      <c r="AF2264" s="186" t="str">
        <f t="shared" si="3062"/>
        <v>AF$19</v>
      </c>
      <c r="AG2264" s="186" t="str">
        <f t="shared" si="3062"/>
        <v>AG$19</v>
      </c>
      <c r="AH2264" s="186" t="str">
        <f t="shared" si="3062"/>
        <v>AH$19</v>
      </c>
      <c r="AI2264" s="186" t="str">
        <f t="shared" si="3062"/>
        <v>AI$19</v>
      </c>
      <c r="AJ2264" s="186" t="str">
        <f t="shared" si="3062"/>
        <v>AJ$19</v>
      </c>
      <c r="AK2264" s="186" t="str">
        <f t="shared" si="3062"/>
        <v>AK$19</v>
      </c>
      <c r="AL2264" s="186" t="str">
        <f t="shared" si="3062"/>
        <v>AL$19</v>
      </c>
      <c r="AM2264" s="186" t="str">
        <f t="shared" si="3062"/>
        <v>AM$19</v>
      </c>
      <c r="AN2264" s="186" t="str">
        <f t="shared" si="3062"/>
        <v>AN$19</v>
      </c>
      <c r="AO2264" s="186" t="str">
        <f t="shared" si="3062"/>
        <v>AO$19</v>
      </c>
      <c r="AP2264" s="186" t="str">
        <f t="shared" si="3062"/>
        <v>AP$19</v>
      </c>
      <c r="AQ2264" s="186" t="str">
        <f t="shared" si="3062"/>
        <v>AQ$19</v>
      </c>
      <c r="AR2264" s="186" t="str">
        <f t="shared" si="3062"/>
        <v>AR$19</v>
      </c>
      <c r="AS2264" s="186" t="str">
        <f t="shared" si="3062"/>
        <v>AS$19</v>
      </c>
      <c r="AT2264" s="186" t="str">
        <f t="shared" si="3062"/>
        <v>AT$19</v>
      </c>
      <c r="AU2264" s="186" t="str">
        <f t="shared" si="3062"/>
        <v>AU$19</v>
      </c>
      <c r="AV2264" s="186" t="str">
        <f t="shared" si="3062"/>
        <v>AV$19</v>
      </c>
      <c r="AW2264" s="186" t="str">
        <f t="shared" si="3062"/>
        <v>AW$19</v>
      </c>
      <c r="AX2264" s="186" t="str">
        <f t="shared" si="3062"/>
        <v>AX$19</v>
      </c>
      <c r="AY2264" s="186" t="str">
        <f t="shared" ref="AY2264:CD2264" si="3063">AY$23</f>
        <v>AY$19</v>
      </c>
      <c r="AZ2264" s="186" t="str">
        <f t="shared" si="3063"/>
        <v>AZ$19</v>
      </c>
      <c r="BA2264" s="186" t="str">
        <f t="shared" si="3063"/>
        <v>BA$19</v>
      </c>
      <c r="BB2264" s="186" t="str">
        <f t="shared" si="3063"/>
        <v>BB$19</v>
      </c>
      <c r="BC2264" s="186" t="str">
        <f t="shared" si="3063"/>
        <v>BC$19</v>
      </c>
      <c r="BD2264" s="186" t="str">
        <f t="shared" si="3063"/>
        <v>BD$19</v>
      </c>
      <c r="BE2264" s="186" t="str">
        <f t="shared" si="3063"/>
        <v>BE$19</v>
      </c>
      <c r="BF2264" s="186" t="str">
        <f t="shared" si="3063"/>
        <v>BF$19</v>
      </c>
      <c r="BG2264" s="186" t="str">
        <f t="shared" si="3063"/>
        <v>BG$19</v>
      </c>
      <c r="BH2264" s="186" t="str">
        <f t="shared" si="3063"/>
        <v>BH$19</v>
      </c>
      <c r="BI2264" s="186" t="str">
        <f t="shared" si="3063"/>
        <v>BI$19</v>
      </c>
      <c r="BJ2264" s="186" t="str">
        <f t="shared" si="3063"/>
        <v>BJ$19</v>
      </c>
      <c r="BK2264" s="186" t="str">
        <f t="shared" si="3063"/>
        <v>BK$19</v>
      </c>
      <c r="BL2264" s="186" t="str">
        <f t="shared" si="3063"/>
        <v>BL$19</v>
      </c>
      <c r="BM2264" s="186" t="str">
        <f t="shared" si="3063"/>
        <v>BM$19</v>
      </c>
      <c r="BN2264" s="186" t="str">
        <f t="shared" si="3063"/>
        <v>BN$19</v>
      </c>
      <c r="BO2264" s="186" t="str">
        <f t="shared" si="3063"/>
        <v>BO$19</v>
      </c>
      <c r="BP2264" s="186" t="str">
        <f t="shared" si="3063"/>
        <v>BP$19</v>
      </c>
      <c r="BQ2264" s="186" t="str">
        <f t="shared" si="3063"/>
        <v>BQ$19</v>
      </c>
      <c r="BR2264" s="186" t="str">
        <f t="shared" si="3063"/>
        <v>BR$19</v>
      </c>
      <c r="BS2264" s="186" t="str">
        <f t="shared" si="3063"/>
        <v>BS$19</v>
      </c>
      <c r="BT2264" s="186" t="str">
        <f t="shared" si="3063"/>
        <v>BT$19</v>
      </c>
      <c r="BU2264" s="186" t="str">
        <f t="shared" si="3063"/>
        <v>BU$19</v>
      </c>
      <c r="BV2264" s="186" t="str">
        <f t="shared" si="3063"/>
        <v>BV$19</v>
      </c>
      <c r="BW2264" s="186" t="str">
        <f t="shared" si="3063"/>
        <v>BW$19</v>
      </c>
      <c r="BX2264" s="186" t="str">
        <f t="shared" si="3063"/>
        <v>BX$19</v>
      </c>
      <c r="BY2264" s="186" t="str">
        <f t="shared" si="3063"/>
        <v>BY$19</v>
      </c>
      <c r="BZ2264" s="186" t="str">
        <f t="shared" si="3063"/>
        <v>BZ$19</v>
      </c>
      <c r="CA2264" s="186" t="str">
        <f t="shared" si="3063"/>
        <v>CA$19</v>
      </c>
      <c r="CB2264" s="186" t="str">
        <f t="shared" si="3063"/>
        <v>CB$19</v>
      </c>
      <c r="CC2264" s="186" t="str">
        <f t="shared" si="3063"/>
        <v>CC$19</v>
      </c>
      <c r="CD2264" s="186" t="str">
        <f t="shared" si="3063"/>
        <v>CD$19</v>
      </c>
      <c r="CE2264" s="186" t="str">
        <f t="shared" ref="CE2264:CK2264" si="3064">CE$23</f>
        <v>CE$19</v>
      </c>
      <c r="CF2264" s="186" t="str">
        <f t="shared" si="3064"/>
        <v>CF$19</v>
      </c>
      <c r="CG2264" s="186" t="str">
        <f t="shared" si="3064"/>
        <v>CG$19</v>
      </c>
      <c r="CH2264" s="186" t="str">
        <f t="shared" si="3064"/>
        <v>CH$19</v>
      </c>
      <c r="CI2264" s="186" t="str">
        <f t="shared" si="3064"/>
        <v>CI$19</v>
      </c>
      <c r="CJ2264" s="186" t="str">
        <f t="shared" si="3064"/>
        <v>CJ$19</v>
      </c>
      <c r="CK2264" s="186" t="str">
        <f t="shared" si="3064"/>
        <v>CK$19</v>
      </c>
    </row>
    <row r="2265" spans="2:89" x14ac:dyDescent="0.35">
      <c r="B2265" s="70" t="s">
        <v>297</v>
      </c>
      <c r="C2265" s="31"/>
      <c r="D2265" t="s">
        <v>427</v>
      </c>
      <c r="E2265" s="8" t="str">
        <f t="shared" ref="E2265:E2287" si="3065">ROW()&amp;" "&amp;D2265</f>
        <v>2265 DTERMY-F</v>
      </c>
      <c r="F2265" t="s">
        <v>350</v>
      </c>
      <c r="G2265" s="31" t="s">
        <v>243</v>
      </c>
      <c r="H2265" s="48"/>
      <c r="I2265" s="286"/>
      <c r="J2265" s="286"/>
      <c r="K2265" s="48"/>
      <c r="L2265" s="48"/>
      <c r="M2265" s="48"/>
      <c r="N2265" s="48"/>
      <c r="O2265" s="48"/>
      <c r="P2265" s="48"/>
      <c r="R2265" s="70"/>
      <c r="S2265" s="287"/>
      <c r="T2265" s="287"/>
      <c r="U2265" s="287"/>
      <c r="V2265" s="287"/>
      <c r="W2265" s="287"/>
      <c r="X2265" s="287"/>
      <c r="Y2265" s="287"/>
      <c r="Z2265" s="287"/>
      <c r="AA2265" s="287"/>
      <c r="AB2265" s="287"/>
      <c r="AC2265" s="287"/>
      <c r="AD2265" s="287"/>
      <c r="AE2265" s="287"/>
      <c r="AF2265" s="287"/>
      <c r="AG2265" s="287"/>
      <c r="AH2265" s="287"/>
      <c r="AI2265" s="287"/>
      <c r="AJ2265" s="287"/>
      <c r="AK2265" s="287"/>
      <c r="AL2265" s="287"/>
      <c r="AM2265" s="287"/>
      <c r="AN2265" s="287"/>
      <c r="AO2265" s="287"/>
      <c r="AP2265" s="287"/>
      <c r="AQ2265" s="287"/>
      <c r="AR2265" s="287"/>
      <c r="AS2265" s="287"/>
      <c r="AT2265" s="287"/>
      <c r="AU2265" s="287"/>
      <c r="AV2265" s="287"/>
      <c r="AW2265" s="287"/>
      <c r="AX2265" s="287"/>
      <c r="AY2265" s="287"/>
      <c r="AZ2265" s="287"/>
      <c r="BA2265" s="287"/>
      <c r="BB2265" s="287"/>
      <c r="BC2265" s="287"/>
      <c r="BD2265" s="287"/>
      <c r="BE2265" s="287"/>
      <c r="BF2265" s="287"/>
      <c r="BG2265" s="287"/>
      <c r="BH2265" s="287"/>
      <c r="BI2265" s="287"/>
      <c r="BJ2265" s="287"/>
      <c r="BK2265" s="287"/>
      <c r="BL2265" s="287"/>
      <c r="BM2265" s="287"/>
      <c r="BN2265" s="287"/>
      <c r="BO2265" s="287"/>
      <c r="BP2265" s="287"/>
      <c r="BQ2265" s="287"/>
      <c r="BR2265" s="287"/>
      <c r="BS2265" s="287"/>
      <c r="BT2265" s="287"/>
      <c r="BU2265" s="287"/>
      <c r="BV2265" s="287"/>
      <c r="BW2265" s="287"/>
      <c r="BX2265" s="287"/>
      <c r="BY2265" s="287"/>
      <c r="BZ2265" s="287"/>
      <c r="CA2265" s="287"/>
      <c r="CB2265" s="287"/>
      <c r="CC2265" s="287"/>
      <c r="CD2265" s="287"/>
      <c r="CE2265" s="287"/>
      <c r="CF2265" s="287"/>
      <c r="CG2265" s="287"/>
      <c r="CH2265" s="287"/>
      <c r="CI2265" s="287"/>
      <c r="CJ2265" s="287"/>
      <c r="CK2265" s="287"/>
    </row>
    <row r="2266" spans="2:89" x14ac:dyDescent="0.35">
      <c r="B2266" s="95" t="str">
        <f>"Assumptions - "&amp;B2265</f>
        <v>Assumptions - Rolling fixed term debt - multiple borrowings w/ annual control:</v>
      </c>
      <c r="D2266" t="s">
        <v>427</v>
      </c>
      <c r="E2266" t="str">
        <f t="shared" ref="E2266" si="3066">ROW()&amp;" "&amp;D2266</f>
        <v>2266 DTERMY-F</v>
      </c>
      <c r="G2266" t="str">
        <f>E2266</f>
        <v>2266 DTERMY-F</v>
      </c>
      <c r="I2266"/>
      <c r="J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row>
    <row r="2267" spans="2:89" x14ac:dyDescent="0.35">
      <c r="B2267" s="155" t="s">
        <v>287</v>
      </c>
      <c r="D2267" t="s">
        <v>427</v>
      </c>
      <c r="E2267" t="str">
        <f t="shared" si="3065"/>
        <v>2267 DTERMY-F</v>
      </c>
      <c r="F2267" s="31"/>
      <c r="G2267" t="str">
        <f>E2267</f>
        <v>2267 DTERMY-F</v>
      </c>
      <c r="H2267" s="57">
        <v>4</v>
      </c>
      <c r="I2267" s="31"/>
      <c r="J2267" s="31"/>
      <c r="K2267" s="31"/>
      <c r="L2267" s="31"/>
      <c r="M2267" s="31"/>
      <c r="N2267" s="31"/>
      <c r="O2267" s="31"/>
      <c r="P2267" s="31"/>
      <c r="R2267" s="31"/>
      <c r="S2267" s="73"/>
      <c r="T2267" s="73"/>
      <c r="U2267" s="73"/>
      <c r="V2267" s="73"/>
      <c r="W2267" s="73"/>
      <c r="X2267" s="73"/>
      <c r="Y2267" s="73"/>
      <c r="Z2267" s="73"/>
      <c r="AA2267" s="73"/>
      <c r="AB2267" s="73"/>
      <c r="AC2267" s="73"/>
      <c r="AD2267" s="73"/>
      <c r="AE2267" s="73"/>
      <c r="AF2267" s="73"/>
      <c r="AG2267" s="73"/>
      <c r="AH2267" s="73"/>
      <c r="AI2267" s="73"/>
      <c r="AJ2267" s="73"/>
      <c r="AK2267" s="73"/>
      <c r="AL2267" s="73"/>
      <c r="AM2267" s="73"/>
      <c r="AN2267" s="73"/>
      <c r="AO2267" s="73"/>
      <c r="AP2267" s="73"/>
      <c r="AQ2267" s="73"/>
      <c r="AR2267" s="73"/>
      <c r="AS2267" s="73"/>
      <c r="AT2267" s="73"/>
      <c r="AU2267" s="73"/>
      <c r="AV2267" s="73"/>
      <c r="AW2267" s="73"/>
      <c r="AX2267" s="73"/>
      <c r="AY2267" s="73"/>
      <c r="AZ2267" s="73"/>
      <c r="BA2267" s="73"/>
      <c r="BB2267" s="73"/>
      <c r="BC2267" s="73"/>
      <c r="BD2267" s="73"/>
      <c r="BE2267" s="73"/>
      <c r="BF2267" s="73"/>
      <c r="BG2267" s="73"/>
      <c r="BH2267" s="73"/>
      <c r="BI2267" s="73"/>
      <c r="BJ2267" s="73"/>
      <c r="BK2267" s="73"/>
      <c r="BL2267" s="73"/>
      <c r="BM2267" s="73"/>
      <c r="BN2267" s="73"/>
      <c r="BO2267" s="73"/>
      <c r="BP2267" s="73"/>
      <c r="BQ2267" s="73"/>
      <c r="BR2267" s="73"/>
      <c r="BS2267" s="73"/>
      <c r="BT2267" s="73"/>
      <c r="BU2267" s="73"/>
      <c r="BV2267" s="73"/>
      <c r="BW2267" s="73"/>
      <c r="BX2267" s="73"/>
      <c r="BY2267" s="73"/>
      <c r="BZ2267" s="73"/>
      <c r="CA2267" s="73"/>
      <c r="CB2267" s="73"/>
      <c r="CC2267" s="73"/>
      <c r="CD2267" s="73"/>
      <c r="CE2267" s="73"/>
      <c r="CF2267" s="73"/>
      <c r="CG2267" s="73"/>
      <c r="CH2267" s="73"/>
      <c r="CI2267" s="73"/>
      <c r="CJ2267" s="73"/>
      <c r="CK2267" s="73"/>
    </row>
    <row r="2268" spans="2:89" x14ac:dyDescent="0.35">
      <c r="B2268" s="155" t="s">
        <v>294</v>
      </c>
      <c r="D2268" t="s">
        <v>427</v>
      </c>
      <c r="E2268" t="str">
        <f t="shared" si="3065"/>
        <v>2268 DTERMY-F</v>
      </c>
      <c r="F2268" s="31"/>
      <c r="G2268" t="str">
        <f>E2268</f>
        <v>2268 DTERMY-F</v>
      </c>
      <c r="H2268" s="57">
        <v>3</v>
      </c>
      <c r="I2268" s="31"/>
      <c r="J2268" s="31"/>
      <c r="K2268" s="31"/>
      <c r="L2268" s="31"/>
      <c r="M2268" s="31"/>
      <c r="N2268" s="31"/>
      <c r="O2268" s="31"/>
      <c r="P2268" s="31"/>
      <c r="R2268" s="31"/>
      <c r="S2268" s="73"/>
      <c r="T2268" s="73"/>
      <c r="U2268" s="73"/>
      <c r="V2268" s="73"/>
      <c r="W2268" s="73"/>
      <c r="X2268" s="73"/>
      <c r="Y2268" s="73"/>
      <c r="Z2268" s="73"/>
      <c r="AA2268" s="73"/>
      <c r="AB2268" s="73"/>
      <c r="AC2268" s="73"/>
      <c r="AD2268" s="73"/>
      <c r="AE2268" s="73"/>
      <c r="AF2268" s="73"/>
      <c r="AG2268" s="73"/>
      <c r="AH2268" s="73"/>
      <c r="AI2268" s="73"/>
      <c r="AJ2268" s="73"/>
      <c r="AK2268" s="73"/>
      <c r="AL2268" s="73"/>
      <c r="AM2268" s="73"/>
      <c r="AN2268" s="73"/>
      <c r="AO2268" s="73"/>
      <c r="AP2268" s="73"/>
      <c r="AQ2268" s="73"/>
      <c r="AR2268" s="73"/>
      <c r="AS2268" s="73"/>
      <c r="AT2268" s="73"/>
      <c r="AU2268" s="73"/>
      <c r="AV2268" s="73"/>
      <c r="AW2268" s="73"/>
      <c r="AX2268" s="73"/>
      <c r="AY2268" s="73"/>
      <c r="AZ2268" s="73"/>
      <c r="BA2268" s="73"/>
      <c r="BB2268" s="73"/>
      <c r="BC2268" s="73"/>
      <c r="BD2268" s="73"/>
      <c r="BE2268" s="73"/>
      <c r="BF2268" s="73"/>
      <c r="BG2268" s="73"/>
      <c r="BH2268" s="73"/>
      <c r="BI2268" s="73"/>
      <c r="BJ2268" s="73"/>
      <c r="BK2268" s="73"/>
      <c r="BL2268" s="73"/>
      <c r="BM2268" s="73"/>
      <c r="BN2268" s="73"/>
      <c r="BO2268" s="73"/>
      <c r="BP2268" s="73"/>
      <c r="BQ2268" s="73"/>
      <c r="BR2268" s="73"/>
      <c r="BS2268" s="73"/>
      <c r="BT2268" s="73"/>
      <c r="BU2268" s="73"/>
      <c r="BV2268" s="73"/>
      <c r="BW2268" s="73"/>
      <c r="BX2268" s="73"/>
      <c r="BY2268" s="73"/>
      <c r="BZ2268" s="73"/>
      <c r="CA2268" s="73"/>
      <c r="CB2268" s="73"/>
      <c r="CC2268" s="73"/>
      <c r="CD2268" s="73"/>
      <c r="CE2268" s="73"/>
      <c r="CF2268" s="73"/>
      <c r="CG2268" s="73"/>
      <c r="CH2268" s="73"/>
      <c r="CI2268" s="73"/>
      <c r="CJ2268" s="73"/>
      <c r="CK2268" s="73"/>
    </row>
    <row r="2269" spans="2:89" x14ac:dyDescent="0.35">
      <c r="B2269" s="155" t="s">
        <v>288</v>
      </c>
      <c r="D2269" t="s">
        <v>427</v>
      </c>
      <c r="E2269" t="str">
        <f t="shared" si="3065"/>
        <v>2269 DTERMY-F</v>
      </c>
      <c r="F2269" s="31"/>
      <c r="G2269" t="str">
        <f>E2269</f>
        <v>2269 DTERMY-F</v>
      </c>
      <c r="H2269" s="59">
        <v>0.1</v>
      </c>
      <c r="I2269" s="31"/>
      <c r="J2269" s="31"/>
      <c r="K2269" s="31"/>
      <c r="L2269" s="31"/>
      <c r="M2269" s="31"/>
      <c r="N2269" s="31"/>
      <c r="O2269" s="31"/>
      <c r="P2269" s="31"/>
      <c r="R2269" s="31"/>
      <c r="S2269" s="73"/>
      <c r="T2269" s="73"/>
      <c r="U2269" s="73"/>
      <c r="V2269" s="73"/>
      <c r="W2269" s="73"/>
      <c r="X2269" s="73"/>
      <c r="Y2269" s="73"/>
      <c r="Z2269" s="73"/>
      <c r="AA2269" s="73"/>
      <c r="AB2269" s="73"/>
      <c r="AC2269" s="73"/>
      <c r="AD2269" s="73"/>
      <c r="AE2269" s="73"/>
      <c r="AF2269" s="73"/>
      <c r="AG2269" s="73"/>
      <c r="AH2269" s="73"/>
      <c r="AI2269" s="73"/>
      <c r="AJ2269" s="73"/>
      <c r="AK2269" s="73"/>
      <c r="AL2269" s="73"/>
      <c r="AM2269" s="73"/>
      <c r="AN2269" s="73"/>
      <c r="AO2269" s="73"/>
      <c r="AP2269" s="73"/>
      <c r="AQ2269" s="73"/>
      <c r="AR2269" s="73"/>
      <c r="AS2269" s="73"/>
      <c r="AT2269" s="73"/>
      <c r="AU2269" s="73"/>
      <c r="AV2269" s="73"/>
      <c r="AW2269" s="73"/>
      <c r="AX2269" s="73"/>
      <c r="AY2269" s="73"/>
      <c r="AZ2269" s="73"/>
      <c r="BA2269" s="73"/>
      <c r="BB2269" s="73"/>
      <c r="BC2269" s="73"/>
      <c r="BD2269" s="73"/>
      <c r="BE2269" s="73"/>
      <c r="BF2269" s="73"/>
      <c r="BG2269" s="73"/>
      <c r="BH2269" s="73"/>
      <c r="BI2269" s="73"/>
      <c r="BJ2269" s="73"/>
      <c r="BK2269" s="73"/>
      <c r="BL2269" s="73"/>
      <c r="BM2269" s="73"/>
      <c r="BN2269" s="73"/>
      <c r="BO2269" s="73"/>
      <c r="BP2269" s="73"/>
      <c r="BQ2269" s="73"/>
      <c r="BR2269" s="73"/>
      <c r="BS2269" s="73"/>
      <c r="BT2269" s="73"/>
      <c r="BU2269" s="73"/>
      <c r="BV2269" s="73"/>
      <c r="BW2269" s="73"/>
      <c r="BX2269" s="73"/>
      <c r="BY2269" s="73"/>
      <c r="BZ2269" s="73"/>
      <c r="CA2269" s="73"/>
      <c r="CB2269" s="73"/>
      <c r="CC2269" s="73"/>
      <c r="CD2269" s="73"/>
      <c r="CE2269" s="73"/>
      <c r="CF2269" s="73"/>
      <c r="CG2269" s="73"/>
      <c r="CH2269" s="73"/>
      <c r="CI2269" s="73"/>
      <c r="CJ2269" s="73"/>
      <c r="CK2269" s="73"/>
    </row>
    <row r="2270" spans="2:89" x14ac:dyDescent="0.35">
      <c r="B2270" s="154" t="s">
        <v>295</v>
      </c>
      <c r="D2270" t="s">
        <v>427</v>
      </c>
      <c r="E2270" t="str">
        <f t="shared" si="3065"/>
        <v>2270 DTERMY-F</v>
      </c>
      <c r="F2270" s="31"/>
      <c r="G2270" t="str">
        <f>E2270</f>
        <v>2270 DTERMY-F</v>
      </c>
      <c r="H2270" s="23">
        <v>1000</v>
      </c>
      <c r="I2270" s="31"/>
      <c r="J2270" s="31"/>
      <c r="K2270" s="31"/>
      <c r="L2270" s="31"/>
      <c r="M2270" s="31"/>
      <c r="N2270" s="31"/>
      <c r="O2270" s="31"/>
      <c r="P2270" s="31"/>
      <c r="R2270" s="31"/>
      <c r="S2270" s="73"/>
      <c r="T2270" s="73"/>
      <c r="U2270" s="73"/>
      <c r="V2270" s="73"/>
      <c r="W2270" s="73"/>
      <c r="X2270" s="73"/>
      <c r="Y2270" s="73"/>
      <c r="Z2270" s="73"/>
      <c r="AA2270" s="73"/>
      <c r="AB2270" s="73"/>
      <c r="AC2270" s="73"/>
      <c r="AD2270" s="73"/>
      <c r="AE2270" s="73"/>
      <c r="AF2270" s="73"/>
      <c r="AG2270" s="73"/>
      <c r="AH2270" s="73"/>
      <c r="AI2270" s="73"/>
      <c r="AJ2270" s="73"/>
      <c r="AK2270" s="73"/>
      <c r="AL2270" s="73"/>
      <c r="AM2270" s="73"/>
      <c r="AN2270" s="73"/>
      <c r="AO2270" s="73"/>
      <c r="AP2270" s="73"/>
      <c r="AQ2270" s="73"/>
      <c r="AR2270" s="73"/>
      <c r="AS2270" s="73"/>
      <c r="AT2270" s="73"/>
      <c r="AU2270" s="73"/>
      <c r="AV2270" s="73"/>
      <c r="AW2270" s="73"/>
      <c r="AX2270" s="73"/>
      <c r="AY2270" s="73"/>
      <c r="AZ2270" s="73"/>
      <c r="BA2270" s="73"/>
      <c r="BB2270" s="73"/>
      <c r="BC2270" s="73"/>
      <c r="BD2270" s="73"/>
      <c r="BE2270" s="73"/>
      <c r="BF2270" s="73"/>
      <c r="BG2270" s="73"/>
      <c r="BH2270" s="73"/>
      <c r="BI2270" s="73"/>
      <c r="BJ2270" s="73"/>
      <c r="BK2270" s="73"/>
      <c r="BL2270" s="73"/>
      <c r="BM2270" s="73"/>
      <c r="BN2270" s="73"/>
      <c r="BO2270" s="73"/>
      <c r="BP2270" s="73"/>
      <c r="BQ2270" s="73"/>
      <c r="BR2270" s="73"/>
      <c r="BS2270" s="73"/>
      <c r="BT2270" s="73"/>
      <c r="BU2270" s="73"/>
      <c r="BV2270" s="73"/>
      <c r="BW2270" s="73"/>
      <c r="BX2270" s="73"/>
      <c r="BY2270" s="73"/>
      <c r="BZ2270" s="73"/>
      <c r="CA2270" s="73"/>
      <c r="CB2270" s="73"/>
      <c r="CC2270" s="73"/>
      <c r="CD2270" s="73"/>
      <c r="CE2270" s="73"/>
      <c r="CF2270" s="73"/>
      <c r="CG2270" s="73"/>
      <c r="CH2270" s="73"/>
      <c r="CI2270" s="73"/>
      <c r="CJ2270" s="73"/>
      <c r="CK2270" s="73"/>
    </row>
    <row r="2271" spans="2:89" x14ac:dyDescent="0.35">
      <c r="B2271" s="124"/>
      <c r="C2271" s="31"/>
      <c r="D2271" t="s">
        <v>427</v>
      </c>
      <c r="E2271" t="str">
        <f t="shared" si="3065"/>
        <v>2271 DTERMY-F</v>
      </c>
      <c r="F2271" s="31"/>
      <c r="G2271" s="31"/>
      <c r="H2271" s="31"/>
      <c r="I2271" s="31"/>
      <c r="J2271" s="31"/>
      <c r="K2271" s="31"/>
      <c r="L2271" s="31"/>
      <c r="M2271" s="31"/>
      <c r="N2271" s="31"/>
      <c r="O2271" s="31"/>
      <c r="P2271" s="31"/>
      <c r="R2271" s="31"/>
      <c r="S2271" s="73"/>
      <c r="T2271" s="73"/>
      <c r="U2271" s="73"/>
      <c r="V2271" s="73"/>
      <c r="W2271" s="73"/>
      <c r="X2271" s="73"/>
      <c r="Y2271" s="73"/>
      <c r="Z2271" s="73"/>
      <c r="AA2271" s="73"/>
      <c r="AB2271" s="73"/>
      <c r="AC2271" s="73"/>
      <c r="AD2271" s="73"/>
      <c r="AE2271" s="73"/>
      <c r="AF2271" s="73"/>
      <c r="AG2271" s="73"/>
      <c r="AH2271" s="73"/>
      <c r="AI2271" s="73"/>
      <c r="AJ2271" s="73"/>
      <c r="AK2271" s="73"/>
      <c r="AL2271" s="73"/>
      <c r="AM2271" s="73"/>
      <c r="AN2271" s="73"/>
      <c r="AO2271" s="73"/>
      <c r="AP2271" s="73"/>
      <c r="AQ2271" s="73"/>
      <c r="AR2271" s="73"/>
      <c r="AS2271" s="73"/>
      <c r="AT2271" s="73"/>
      <c r="AU2271" s="73"/>
      <c r="AV2271" s="73"/>
      <c r="AW2271" s="73"/>
      <c r="AX2271" s="73"/>
      <c r="AY2271" s="73"/>
      <c r="AZ2271" s="73"/>
      <c r="BA2271" s="73"/>
      <c r="BB2271" s="73"/>
      <c r="BC2271" s="73"/>
      <c r="BD2271" s="73"/>
      <c r="BE2271" s="73"/>
      <c r="BF2271" s="73"/>
      <c r="BG2271" s="73"/>
      <c r="BH2271" s="73"/>
      <c r="BI2271" s="73"/>
      <c r="BJ2271" s="73"/>
      <c r="BK2271" s="73"/>
      <c r="BL2271" s="73"/>
      <c r="BM2271" s="73"/>
      <c r="BN2271" s="73"/>
      <c r="BO2271" s="73"/>
      <c r="BP2271" s="73"/>
      <c r="BQ2271" s="73"/>
      <c r="BR2271" s="73"/>
      <c r="BS2271" s="73"/>
      <c r="BT2271" s="73"/>
      <c r="BU2271" s="73"/>
      <c r="BV2271" s="73"/>
      <c r="BW2271" s="73"/>
      <c r="BX2271" s="73"/>
      <c r="BY2271" s="73"/>
      <c r="BZ2271" s="73"/>
      <c r="CA2271" s="73"/>
      <c r="CB2271" s="73"/>
      <c r="CC2271" s="73"/>
      <c r="CD2271" s="73"/>
      <c r="CE2271" s="73"/>
      <c r="CF2271" s="73"/>
      <c r="CG2271" s="73"/>
      <c r="CH2271" s="73"/>
      <c r="CI2271" s="73"/>
      <c r="CJ2271" s="73"/>
      <c r="CK2271" s="73"/>
    </row>
    <row r="2272" spans="2:89" x14ac:dyDescent="0.35">
      <c r="B2272" s="95" t="s">
        <v>290</v>
      </c>
      <c r="D2272" t="s">
        <v>427</v>
      </c>
      <c r="E2272" t="str">
        <f t="shared" si="3065"/>
        <v>2272 DTERMY-F</v>
      </c>
      <c r="F2272" s="281"/>
      <c r="R2272" s="92"/>
      <c r="S2272" s="150"/>
      <c r="T2272" s="150"/>
      <c r="U2272" s="150"/>
      <c r="V2272" s="150"/>
      <c r="W2272" s="150"/>
      <c r="X2272" s="150"/>
      <c r="Y2272" s="150"/>
      <c r="Z2272" s="150"/>
      <c r="AA2272" s="150"/>
      <c r="AB2272" s="150"/>
      <c r="AC2272" s="150"/>
      <c r="AD2272" s="150"/>
      <c r="AE2272" s="150"/>
      <c r="AF2272" s="150"/>
      <c r="AG2272" s="150"/>
      <c r="AH2272" s="150"/>
      <c r="AI2272" s="150"/>
      <c r="AJ2272" s="150"/>
      <c r="AK2272" s="150"/>
      <c r="AL2272" s="150"/>
      <c r="AM2272" s="150"/>
      <c r="AN2272" s="150"/>
      <c r="AO2272" s="150"/>
      <c r="AP2272" s="150"/>
      <c r="AQ2272" s="150"/>
      <c r="AR2272" s="150"/>
      <c r="AS2272" s="150"/>
      <c r="AT2272" s="150"/>
      <c r="AU2272" s="150"/>
      <c r="AV2272" s="150"/>
      <c r="AW2272" s="150"/>
      <c r="AX2272" s="150"/>
      <c r="AY2272" s="150"/>
      <c r="AZ2272" s="150"/>
      <c r="BA2272" s="150"/>
      <c r="BB2272" s="150"/>
      <c r="BC2272" s="150"/>
      <c r="BD2272" s="150"/>
      <c r="BE2272" s="150"/>
      <c r="BF2272" s="150"/>
      <c r="BG2272" s="150"/>
      <c r="BH2272" s="150"/>
      <c r="BI2272" s="150"/>
      <c r="BJ2272" s="150"/>
      <c r="BK2272" s="150"/>
      <c r="BL2272" s="150"/>
      <c r="BM2272" s="150"/>
      <c r="BN2272" s="150"/>
      <c r="BO2272" s="150"/>
      <c r="BP2272" s="150"/>
      <c r="BQ2272" s="150"/>
      <c r="BR2272" s="150"/>
      <c r="BS2272" s="150"/>
      <c r="BT2272" s="150"/>
      <c r="BU2272" s="150"/>
      <c r="BV2272" s="150"/>
      <c r="BW2272" s="150"/>
      <c r="BX2272" s="150"/>
      <c r="BY2272" s="150"/>
      <c r="BZ2272" s="150"/>
      <c r="CA2272" s="150"/>
      <c r="CB2272" s="150"/>
      <c r="CC2272" s="150"/>
      <c r="CD2272" s="150"/>
      <c r="CE2272" s="150"/>
      <c r="CF2272" s="150"/>
      <c r="CG2272" s="150"/>
      <c r="CH2272" s="150"/>
      <c r="CI2272" s="150"/>
      <c r="CJ2272" s="150"/>
      <c r="CK2272" s="150"/>
    </row>
    <row r="2273" spans="2:89" x14ac:dyDescent="0.35">
      <c r="B2273" s="154" t="s">
        <v>289</v>
      </c>
      <c r="D2273" t="s">
        <v>427</v>
      </c>
      <c r="E2273" t="str">
        <f t="shared" si="3065"/>
        <v>2273 DTERMY-F</v>
      </c>
      <c r="F2273" s="281"/>
      <c r="K2273" s="24">
        <f>H2270</f>
        <v>1000</v>
      </c>
      <c r="L2273" s="24">
        <f ca="1">K2276</f>
        <v>2500.0000000000005</v>
      </c>
      <c r="M2273" s="24">
        <f ca="1">L2276</f>
        <v>0</v>
      </c>
      <c r="N2273" s="24">
        <f ca="1">M2276</f>
        <v>0</v>
      </c>
      <c r="O2273" s="24">
        <f ca="1">N2276</f>
        <v>0</v>
      </c>
      <c r="P2273" s="24">
        <f ca="1">O2276</f>
        <v>0</v>
      </c>
      <c r="R2273"/>
      <c r="S2273" s="62">
        <f t="shared" ref="S2273:AY2273" ca="1" si="3067">R2276</f>
        <v>1000</v>
      </c>
      <c r="T2273" s="62">
        <f t="shared" ca="1" si="3067"/>
        <v>1833.3333333333335</v>
      </c>
      <c r="U2273" s="62">
        <f t="shared" ca="1" si="3067"/>
        <v>2666.666666666667</v>
      </c>
      <c r="V2273" s="62">
        <f t="shared" ca="1" si="3067"/>
        <v>2500.0000000000005</v>
      </c>
      <c r="W2273" s="62">
        <f t="shared" ca="1" si="3067"/>
        <v>2500.0000000000005</v>
      </c>
      <c r="X2273" s="62">
        <f t="shared" ca="1" si="3067"/>
        <v>2500.0000000000005</v>
      </c>
      <c r="Y2273" s="62">
        <f t="shared" ca="1" si="3067"/>
        <v>2500.0000000000005</v>
      </c>
      <c r="Z2273" s="62">
        <f t="shared" ca="1" si="3067"/>
        <v>2500.0000000000005</v>
      </c>
      <c r="AA2273" s="62">
        <f t="shared" ca="1" si="3067"/>
        <v>2500.0000000000005</v>
      </c>
      <c r="AB2273" s="62">
        <f t="shared" ca="1" si="3067"/>
        <v>2500.0000000000005</v>
      </c>
      <c r="AC2273" s="62">
        <f t="shared" ca="1" si="3067"/>
        <v>2500.0000000000005</v>
      </c>
      <c r="AD2273" s="62">
        <f t="shared" ca="1" si="3067"/>
        <v>2500.0000000000005</v>
      </c>
      <c r="AE2273" s="62">
        <f t="shared" ca="1" si="3067"/>
        <v>2500.0000000000005</v>
      </c>
      <c r="AF2273" s="62">
        <f t="shared" ca="1" si="3067"/>
        <v>1666.666666666667</v>
      </c>
      <c r="AG2273" s="62">
        <f t="shared" ca="1" si="3067"/>
        <v>833.3333333333336</v>
      </c>
      <c r="AH2273" s="62">
        <f t="shared" ca="1" si="3067"/>
        <v>0</v>
      </c>
      <c r="AI2273" s="62">
        <f t="shared" ca="1" si="3067"/>
        <v>0</v>
      </c>
      <c r="AJ2273" s="62">
        <f t="shared" ca="1" si="3067"/>
        <v>0</v>
      </c>
      <c r="AK2273" s="62">
        <f t="shared" ca="1" si="3067"/>
        <v>0</v>
      </c>
      <c r="AL2273" s="62">
        <f t="shared" ca="1" si="3067"/>
        <v>0</v>
      </c>
      <c r="AM2273" s="62">
        <f t="shared" ca="1" si="3067"/>
        <v>0</v>
      </c>
      <c r="AN2273" s="62">
        <f t="shared" ca="1" si="3067"/>
        <v>0</v>
      </c>
      <c r="AO2273" s="62">
        <f t="shared" ca="1" si="3067"/>
        <v>0</v>
      </c>
      <c r="AP2273" s="62">
        <f t="shared" ca="1" si="3067"/>
        <v>0</v>
      </c>
      <c r="AQ2273" s="62">
        <f t="shared" ca="1" si="3067"/>
        <v>0</v>
      </c>
      <c r="AR2273" s="62">
        <f t="shared" ca="1" si="3067"/>
        <v>0</v>
      </c>
      <c r="AS2273" s="62">
        <f t="shared" ca="1" si="3067"/>
        <v>0</v>
      </c>
      <c r="AT2273" s="62">
        <f t="shared" ca="1" si="3067"/>
        <v>0</v>
      </c>
      <c r="AU2273" s="62">
        <f t="shared" ca="1" si="3067"/>
        <v>0</v>
      </c>
      <c r="AV2273" s="62">
        <f t="shared" ca="1" si="3067"/>
        <v>0</v>
      </c>
      <c r="AW2273" s="62">
        <f t="shared" ca="1" si="3067"/>
        <v>0</v>
      </c>
      <c r="AX2273" s="62">
        <f t="shared" ca="1" si="3067"/>
        <v>0</v>
      </c>
      <c r="AY2273" s="62">
        <f t="shared" ca="1" si="3067"/>
        <v>0</v>
      </c>
      <c r="AZ2273" s="62">
        <f t="shared" ref="AZ2273:CE2273" ca="1" si="3068">AY2276</f>
        <v>0</v>
      </c>
      <c r="BA2273" s="62">
        <f t="shared" ca="1" si="3068"/>
        <v>0</v>
      </c>
      <c r="BB2273" s="62">
        <f t="shared" ca="1" si="3068"/>
        <v>0</v>
      </c>
      <c r="BC2273" s="62">
        <f t="shared" ca="1" si="3068"/>
        <v>0</v>
      </c>
      <c r="BD2273" s="62">
        <f t="shared" ca="1" si="3068"/>
        <v>0</v>
      </c>
      <c r="BE2273" s="62">
        <f t="shared" ca="1" si="3068"/>
        <v>0</v>
      </c>
      <c r="BF2273" s="62">
        <f t="shared" ca="1" si="3068"/>
        <v>0</v>
      </c>
      <c r="BG2273" s="62">
        <f t="shared" ca="1" si="3068"/>
        <v>0</v>
      </c>
      <c r="BH2273" s="62">
        <f t="shared" ca="1" si="3068"/>
        <v>0</v>
      </c>
      <c r="BI2273" s="62">
        <f t="shared" ca="1" si="3068"/>
        <v>0</v>
      </c>
      <c r="BJ2273" s="62">
        <f t="shared" ca="1" si="3068"/>
        <v>0</v>
      </c>
      <c r="BK2273" s="62">
        <f t="shared" ca="1" si="3068"/>
        <v>0</v>
      </c>
      <c r="BL2273" s="62">
        <f t="shared" ca="1" si="3068"/>
        <v>0</v>
      </c>
      <c r="BM2273" s="62">
        <f t="shared" ca="1" si="3068"/>
        <v>0</v>
      </c>
      <c r="BN2273" s="62">
        <f t="shared" ca="1" si="3068"/>
        <v>0</v>
      </c>
      <c r="BO2273" s="62">
        <f t="shared" ca="1" si="3068"/>
        <v>0</v>
      </c>
      <c r="BP2273" s="62">
        <f t="shared" ca="1" si="3068"/>
        <v>0</v>
      </c>
      <c r="BQ2273" s="62">
        <f t="shared" ca="1" si="3068"/>
        <v>0</v>
      </c>
      <c r="BR2273" s="62">
        <f t="shared" ca="1" si="3068"/>
        <v>0</v>
      </c>
      <c r="BS2273" s="62">
        <f t="shared" ca="1" si="3068"/>
        <v>0</v>
      </c>
      <c r="BT2273" s="62">
        <f t="shared" ca="1" si="3068"/>
        <v>0</v>
      </c>
      <c r="BU2273" s="62">
        <f t="shared" ca="1" si="3068"/>
        <v>0</v>
      </c>
      <c r="BV2273" s="62">
        <f t="shared" ca="1" si="3068"/>
        <v>0</v>
      </c>
      <c r="BW2273" s="62">
        <f t="shared" ca="1" si="3068"/>
        <v>0</v>
      </c>
      <c r="BX2273" s="62">
        <f t="shared" ca="1" si="3068"/>
        <v>0</v>
      </c>
      <c r="BY2273" s="62">
        <f t="shared" ca="1" si="3068"/>
        <v>0</v>
      </c>
      <c r="BZ2273" s="62">
        <f t="shared" ca="1" si="3068"/>
        <v>0</v>
      </c>
      <c r="CA2273" s="62">
        <f t="shared" ca="1" si="3068"/>
        <v>0</v>
      </c>
      <c r="CB2273" s="62">
        <f t="shared" ca="1" si="3068"/>
        <v>0</v>
      </c>
      <c r="CC2273" s="62">
        <f t="shared" ca="1" si="3068"/>
        <v>0</v>
      </c>
      <c r="CD2273" s="62">
        <f t="shared" ca="1" si="3068"/>
        <v>0</v>
      </c>
      <c r="CE2273" s="62">
        <f t="shared" ca="1" si="3068"/>
        <v>0</v>
      </c>
      <c r="CF2273" s="62">
        <f t="shared" ref="CF2273:CK2273" ca="1" si="3069">CE2276</f>
        <v>0</v>
      </c>
      <c r="CG2273" s="62">
        <f t="shared" ca="1" si="3069"/>
        <v>0</v>
      </c>
      <c r="CH2273" s="62">
        <f t="shared" ca="1" si="3069"/>
        <v>0</v>
      </c>
      <c r="CI2273" s="62">
        <f t="shared" ca="1" si="3069"/>
        <v>0</v>
      </c>
      <c r="CJ2273" s="62">
        <f t="shared" ca="1" si="3069"/>
        <v>0</v>
      </c>
      <c r="CK2273" s="62">
        <f t="shared" ca="1" si="3069"/>
        <v>0</v>
      </c>
    </row>
    <row r="2274" spans="2:89" x14ac:dyDescent="0.35">
      <c r="B2274" s="154" t="str">
        <f>"New borrowing - "&amp;SUBSTITUTE(B2265,":","")</f>
        <v>New borrowing - Rolling fixed term debt - multiple borrowings w/ annual control</v>
      </c>
      <c r="C2274" t="s">
        <v>236</v>
      </c>
      <c r="D2274" t="s">
        <v>427</v>
      </c>
      <c r="E2274" t="str">
        <f t="shared" si="3065"/>
        <v>2274 DTERMY-F</v>
      </c>
      <c r="G2274" t="str">
        <f>E2274</f>
        <v>2274 DTERMY-F</v>
      </c>
      <c r="K2274" s="23">
        <v>10000</v>
      </c>
      <c r="L2274" s="23">
        <f>SUMIF($4:$4,L$2,2272:2272)</f>
        <v>0</v>
      </c>
      <c r="M2274" s="23">
        <f>SUMIF($4:$4,M$2,2272:2272)</f>
        <v>0</v>
      </c>
      <c r="N2274" s="23">
        <f>SUMIF($4:$4,N$2,2272:2272)</f>
        <v>0</v>
      </c>
      <c r="O2274" s="23">
        <f>SUMIF($4:$4,O$2,2272:2272)</f>
        <v>0</v>
      </c>
      <c r="P2274" s="23">
        <f>SUMIF($4:$4,P$2,2272:2272)</f>
        <v>0</v>
      </c>
      <c r="R2274" s="53">
        <f>H2270</f>
        <v>1000</v>
      </c>
      <c r="S2274" s="80" cm="1">
        <f t="array" ref="S2274">IFERROR(INDEX($K:$Q,ROW(),MATCH(S$3,$K$2:$Q$2,0))/12,0)</f>
        <v>833.33333333333337</v>
      </c>
      <c r="T2274" s="80" cm="1">
        <f t="array" ref="T2274">IFERROR(INDEX($K:$Q,ROW(),MATCH(T$3,$K$2:$Q$2,0))/12,0)</f>
        <v>833.33333333333337</v>
      </c>
      <c r="U2274" s="80" cm="1">
        <f t="array" ref="U2274">IFERROR(INDEX($K:$Q,ROW(),MATCH(U$3,$K$2:$Q$2,0))/12,0)</f>
        <v>833.33333333333337</v>
      </c>
      <c r="V2274" s="80" cm="1">
        <f t="array" ref="V2274">IFERROR(INDEX($K:$Q,ROW(),MATCH(V$3,$K$2:$Q$2,0))/12,0)</f>
        <v>833.33333333333337</v>
      </c>
      <c r="W2274" s="80" cm="1">
        <f t="array" ref="W2274">IFERROR(INDEX($K:$Q,ROW(),MATCH(W$3,$K$2:$Q$2,0))/12,0)</f>
        <v>833.33333333333337</v>
      </c>
      <c r="X2274" s="80" cm="1">
        <f t="array" ref="X2274">IFERROR(INDEX($K:$Q,ROW(),MATCH(X$3,$K$2:$Q$2,0))/12,0)</f>
        <v>833.33333333333337</v>
      </c>
      <c r="Y2274" s="80" cm="1">
        <f t="array" ref="Y2274">IFERROR(INDEX($K:$Q,ROW(),MATCH(Y$3,$K$2:$Q$2,0))/12,0)</f>
        <v>833.33333333333337</v>
      </c>
      <c r="Z2274" s="80" cm="1">
        <f t="array" ref="Z2274">IFERROR(INDEX($K:$Q,ROW(),MATCH(Z$3,$K$2:$Q$2,0))/12,0)</f>
        <v>833.33333333333337</v>
      </c>
      <c r="AA2274" s="80" cm="1">
        <f t="array" ref="AA2274">IFERROR(INDEX($K:$Q,ROW(),MATCH(AA$3,$K$2:$Q$2,0))/12,0)</f>
        <v>833.33333333333337</v>
      </c>
      <c r="AB2274" s="80" cm="1">
        <f t="array" ref="AB2274">IFERROR(INDEX($K:$Q,ROW(),MATCH(AB$3,$K$2:$Q$2,0))/12,0)</f>
        <v>833.33333333333337</v>
      </c>
      <c r="AC2274" s="80" cm="1">
        <f t="array" ref="AC2274">IFERROR(INDEX($K:$Q,ROW(),MATCH(AC$3,$K$2:$Q$2,0))/12,0)</f>
        <v>833.33333333333337</v>
      </c>
      <c r="AD2274" s="80" cm="1">
        <f t="array" ref="AD2274">IFERROR(INDEX($K:$Q,ROW(),MATCH(AD$3,$K$2:$Q$2,0))/12,0)</f>
        <v>833.33333333333337</v>
      </c>
      <c r="AE2274" s="80" cm="1">
        <f t="array" ref="AE2274">IFERROR(INDEX($K:$Q,ROW(),MATCH(AE$3,$K$2:$Q$2,0))/12,0)</f>
        <v>0</v>
      </c>
      <c r="AF2274" s="80" cm="1">
        <f t="array" ref="AF2274">IFERROR(INDEX($K:$Q,ROW(),MATCH(AF$3,$K$2:$Q$2,0))/12,0)</f>
        <v>0</v>
      </c>
      <c r="AG2274" s="80" cm="1">
        <f t="array" ref="AG2274">IFERROR(INDEX($K:$Q,ROW(),MATCH(AG$3,$K$2:$Q$2,0))/12,0)</f>
        <v>0</v>
      </c>
      <c r="AH2274" s="80" cm="1">
        <f t="array" ref="AH2274">IFERROR(INDEX($K:$Q,ROW(),MATCH(AH$3,$K$2:$Q$2,0))/12,0)</f>
        <v>0</v>
      </c>
      <c r="AI2274" s="80" cm="1">
        <f t="array" ref="AI2274">IFERROR(INDEX($K:$Q,ROW(),MATCH(AI$3,$K$2:$Q$2,0))/12,0)</f>
        <v>0</v>
      </c>
      <c r="AJ2274" s="80" cm="1">
        <f t="array" ref="AJ2274">IFERROR(INDEX($K:$Q,ROW(),MATCH(AJ$3,$K$2:$Q$2,0))/12,0)</f>
        <v>0</v>
      </c>
      <c r="AK2274" s="80" cm="1">
        <f t="array" ref="AK2274">IFERROR(INDEX($K:$Q,ROW(),MATCH(AK$3,$K$2:$Q$2,0))/12,0)</f>
        <v>0</v>
      </c>
      <c r="AL2274" s="80" cm="1">
        <f t="array" ref="AL2274">IFERROR(INDEX($K:$Q,ROW(),MATCH(AL$3,$K$2:$Q$2,0))/12,0)</f>
        <v>0</v>
      </c>
      <c r="AM2274" s="80" cm="1">
        <f t="array" ref="AM2274">IFERROR(INDEX($K:$Q,ROW(),MATCH(AM$3,$K$2:$Q$2,0))/12,0)</f>
        <v>0</v>
      </c>
      <c r="AN2274" s="80" cm="1">
        <f t="array" ref="AN2274">IFERROR(INDEX($K:$Q,ROW(),MATCH(AN$3,$K$2:$Q$2,0))/12,0)</f>
        <v>0</v>
      </c>
      <c r="AO2274" s="80" cm="1">
        <f t="array" ref="AO2274">IFERROR(INDEX($K:$Q,ROW(),MATCH(AO$3,$K$2:$Q$2,0))/12,0)</f>
        <v>0</v>
      </c>
      <c r="AP2274" s="80" cm="1">
        <f t="array" ref="AP2274">IFERROR(INDEX($K:$Q,ROW(),MATCH(AP$3,$K$2:$Q$2,0))/12,0)</f>
        <v>0</v>
      </c>
      <c r="AQ2274" s="80" cm="1">
        <f t="array" ref="AQ2274">IFERROR(INDEX($K:$Q,ROW(),MATCH(AQ$3,$K$2:$Q$2,0))/12,0)</f>
        <v>0</v>
      </c>
      <c r="AR2274" s="80" cm="1">
        <f t="array" ref="AR2274">IFERROR(INDEX($K:$Q,ROW(),MATCH(AR$3,$K$2:$Q$2,0))/12,0)</f>
        <v>0</v>
      </c>
      <c r="AS2274" s="80" cm="1">
        <f t="array" ref="AS2274">IFERROR(INDEX($K:$Q,ROW(),MATCH(AS$3,$K$2:$Q$2,0))/12,0)</f>
        <v>0</v>
      </c>
      <c r="AT2274" s="80" cm="1">
        <f t="array" ref="AT2274">IFERROR(INDEX($K:$Q,ROW(),MATCH(AT$3,$K$2:$Q$2,0))/12,0)</f>
        <v>0</v>
      </c>
      <c r="AU2274" s="80" cm="1">
        <f t="array" ref="AU2274">IFERROR(INDEX($K:$Q,ROW(),MATCH(AU$3,$K$2:$Q$2,0))/12,0)</f>
        <v>0</v>
      </c>
      <c r="AV2274" s="80" cm="1">
        <f t="array" ref="AV2274">IFERROR(INDEX($K:$Q,ROW(),MATCH(AV$3,$K$2:$Q$2,0))/12,0)</f>
        <v>0</v>
      </c>
      <c r="AW2274" s="80" cm="1">
        <f t="array" ref="AW2274">IFERROR(INDEX($K:$Q,ROW(),MATCH(AW$3,$K$2:$Q$2,0))/12,0)</f>
        <v>0</v>
      </c>
      <c r="AX2274" s="80" cm="1">
        <f t="array" ref="AX2274">IFERROR(INDEX($K:$Q,ROW(),MATCH(AX$3,$K$2:$Q$2,0))/12,0)</f>
        <v>0</v>
      </c>
      <c r="AY2274" s="80" cm="1">
        <f t="array" ref="AY2274">IFERROR(INDEX($K:$Q,ROW(),MATCH(AY$3,$K$2:$Q$2,0))/12,0)</f>
        <v>0</v>
      </c>
      <c r="AZ2274" s="80" cm="1">
        <f t="array" ref="AZ2274">IFERROR(INDEX($K:$Q,ROW(),MATCH(AZ$3,$K$2:$Q$2,0))/12,0)</f>
        <v>0</v>
      </c>
      <c r="BA2274" s="80" cm="1">
        <f t="array" ref="BA2274">IFERROR(INDEX($K:$Q,ROW(),MATCH(BA$3,$K$2:$Q$2,0))/12,0)</f>
        <v>0</v>
      </c>
      <c r="BB2274" s="80" cm="1">
        <f t="array" ref="BB2274">IFERROR(INDEX($K:$Q,ROW(),MATCH(BB$3,$K$2:$Q$2,0))/12,0)</f>
        <v>0</v>
      </c>
      <c r="BC2274" s="80" cm="1">
        <f t="array" ref="BC2274">IFERROR(INDEX($K:$Q,ROW(),MATCH(BC$3,$K$2:$Q$2,0))/12,0)</f>
        <v>0</v>
      </c>
      <c r="BD2274" s="80" cm="1">
        <f t="array" ref="BD2274">IFERROR(INDEX($K:$Q,ROW(),MATCH(BD$3,$K$2:$Q$2,0))/12,0)</f>
        <v>0</v>
      </c>
      <c r="BE2274" s="80" cm="1">
        <f t="array" ref="BE2274">IFERROR(INDEX($K:$Q,ROW(),MATCH(BE$3,$K$2:$Q$2,0))/12,0)</f>
        <v>0</v>
      </c>
      <c r="BF2274" s="80" cm="1">
        <f t="array" ref="BF2274">IFERROR(INDEX($K:$Q,ROW(),MATCH(BF$3,$K$2:$Q$2,0))/12,0)</f>
        <v>0</v>
      </c>
      <c r="BG2274" s="80" cm="1">
        <f t="array" ref="BG2274">IFERROR(INDEX($K:$Q,ROW(),MATCH(BG$3,$K$2:$Q$2,0))/12,0)</f>
        <v>0</v>
      </c>
      <c r="BH2274" s="80" cm="1">
        <f t="array" ref="BH2274">IFERROR(INDEX($K:$Q,ROW(),MATCH(BH$3,$K$2:$Q$2,0))/12,0)</f>
        <v>0</v>
      </c>
      <c r="BI2274" s="80" cm="1">
        <f t="array" ref="BI2274">IFERROR(INDEX($K:$Q,ROW(),MATCH(BI$3,$K$2:$Q$2,0))/12,0)</f>
        <v>0</v>
      </c>
      <c r="BJ2274" s="80" cm="1">
        <f t="array" ref="BJ2274">IFERROR(INDEX($K:$Q,ROW(),MATCH(BJ$3,$K$2:$Q$2,0))/12,0)</f>
        <v>0</v>
      </c>
      <c r="BK2274" s="80" cm="1">
        <f t="array" ref="BK2274">IFERROR(INDEX($K:$Q,ROW(),MATCH(BK$3,$K$2:$Q$2,0))/12,0)</f>
        <v>0</v>
      </c>
      <c r="BL2274" s="80" cm="1">
        <f t="array" ref="BL2274">IFERROR(INDEX($K:$Q,ROW(),MATCH(BL$3,$K$2:$Q$2,0))/12,0)</f>
        <v>0</v>
      </c>
      <c r="BM2274" s="80" cm="1">
        <f t="array" ref="BM2274">IFERROR(INDEX($K:$Q,ROW(),MATCH(BM$3,$K$2:$Q$2,0))/12,0)</f>
        <v>0</v>
      </c>
      <c r="BN2274" s="80" cm="1">
        <f t="array" ref="BN2274">IFERROR(INDEX($K:$Q,ROW(),MATCH(BN$3,$K$2:$Q$2,0))/12,0)</f>
        <v>0</v>
      </c>
      <c r="BO2274" s="80" cm="1">
        <f t="array" ref="BO2274">IFERROR(INDEX($K:$Q,ROW(),MATCH(BO$3,$K$2:$Q$2,0))/12,0)</f>
        <v>0</v>
      </c>
      <c r="BP2274" s="80" cm="1">
        <f t="array" ref="BP2274">IFERROR(INDEX($K:$Q,ROW(),MATCH(BP$3,$K$2:$Q$2,0))/12,0)</f>
        <v>0</v>
      </c>
      <c r="BQ2274" s="80" cm="1">
        <f t="array" ref="BQ2274">IFERROR(INDEX($K:$Q,ROW(),MATCH(BQ$3,$K$2:$Q$2,0))/12,0)</f>
        <v>0</v>
      </c>
      <c r="BR2274" s="80" cm="1">
        <f t="array" ref="BR2274">IFERROR(INDEX($K:$Q,ROW(),MATCH(BR$3,$K$2:$Q$2,0))/12,0)</f>
        <v>0</v>
      </c>
      <c r="BS2274" s="80" cm="1">
        <f t="array" ref="BS2274">IFERROR(INDEX($K:$Q,ROW(),MATCH(BS$3,$K$2:$Q$2,0))/12,0)</f>
        <v>0</v>
      </c>
      <c r="BT2274" s="80" cm="1">
        <f t="array" ref="BT2274">IFERROR(INDEX($K:$Q,ROW(),MATCH(BT$3,$K$2:$Q$2,0))/12,0)</f>
        <v>0</v>
      </c>
      <c r="BU2274" s="80" cm="1">
        <f t="array" ref="BU2274">IFERROR(INDEX($K:$Q,ROW(),MATCH(BU$3,$K$2:$Q$2,0))/12,0)</f>
        <v>0</v>
      </c>
      <c r="BV2274" s="80" cm="1">
        <f t="array" ref="BV2274">IFERROR(INDEX($K:$Q,ROW(),MATCH(BV$3,$K$2:$Q$2,0))/12,0)</f>
        <v>0</v>
      </c>
      <c r="BW2274" s="80" cm="1">
        <f t="array" ref="BW2274">IFERROR(INDEX($K:$Q,ROW(),MATCH(BW$3,$K$2:$Q$2,0))/12,0)</f>
        <v>0</v>
      </c>
      <c r="BX2274" s="80" cm="1">
        <f t="array" ref="BX2274">IFERROR(INDEX($K:$Q,ROW(),MATCH(BX$3,$K$2:$Q$2,0))/12,0)</f>
        <v>0</v>
      </c>
      <c r="BY2274" s="80" cm="1">
        <f t="array" ref="BY2274">IFERROR(INDEX($K:$Q,ROW(),MATCH(BY$3,$K$2:$Q$2,0))/12,0)</f>
        <v>0</v>
      </c>
      <c r="BZ2274" s="80" cm="1">
        <f t="array" ref="BZ2274">IFERROR(INDEX($K:$Q,ROW(),MATCH(BZ$3,$K$2:$Q$2,0))/12,0)</f>
        <v>0</v>
      </c>
      <c r="CA2274" s="80" cm="1">
        <f t="array" ref="CA2274">IFERROR(INDEX($K:$Q,ROW(),MATCH(CA$3,$K$2:$Q$2,0))/12,0)</f>
        <v>0</v>
      </c>
      <c r="CB2274" s="80" cm="1">
        <f t="array" ref="CB2274">IFERROR(INDEX($K:$Q,ROW(),MATCH(CB$3,$K$2:$Q$2,0))/12,0)</f>
        <v>0</v>
      </c>
      <c r="CC2274" s="80" cm="1">
        <f t="array" ref="CC2274">IFERROR(INDEX($K:$Q,ROW(),MATCH(CC$3,$K$2:$Q$2,0))/12,0)</f>
        <v>0</v>
      </c>
      <c r="CD2274" s="80" cm="1">
        <f t="array" ref="CD2274">IFERROR(INDEX($K:$Q,ROW(),MATCH(CD$3,$K$2:$Q$2,0))/12,0)</f>
        <v>0</v>
      </c>
      <c r="CE2274" s="80" cm="1">
        <f t="array" ref="CE2274">IFERROR(INDEX($K:$Q,ROW(),MATCH(CE$3,$K$2:$Q$2,0))/12,0)</f>
        <v>0</v>
      </c>
      <c r="CF2274" s="80" cm="1">
        <f t="array" ref="CF2274">IFERROR(INDEX($K:$Q,ROW(),MATCH(CF$3,$K$2:$Q$2,0))/12,0)</f>
        <v>0</v>
      </c>
      <c r="CG2274" s="80" cm="1">
        <f t="array" ref="CG2274">IFERROR(INDEX($K:$Q,ROW(),MATCH(CG$3,$K$2:$Q$2,0))/12,0)</f>
        <v>0</v>
      </c>
      <c r="CH2274" s="80" cm="1">
        <f t="array" ref="CH2274">IFERROR(INDEX($K:$Q,ROW(),MATCH(CH$3,$K$2:$Q$2,0))/12,0)</f>
        <v>0</v>
      </c>
      <c r="CI2274" s="80" cm="1">
        <f t="array" ref="CI2274">IFERROR(INDEX($K:$Q,ROW(),MATCH(CI$3,$K$2:$Q$2,0))/12,0)</f>
        <v>0</v>
      </c>
      <c r="CJ2274" s="80" cm="1">
        <f t="array" ref="CJ2274">IFERROR(INDEX($K:$Q,ROW(),MATCH(CJ$3,$K$2:$Q$2,0))/12,0)</f>
        <v>0</v>
      </c>
      <c r="CK2274" s="80" cm="1">
        <f t="array" ref="CK2274">IFERROR(INDEX($K:$Q,ROW(),MATCH(CK$3,$K$2:$Q$2,0))/12,0)</f>
        <v>0</v>
      </c>
    </row>
    <row r="2275" spans="2:89" x14ac:dyDescent="0.35">
      <c r="B2275" s="154" t="str">
        <f>"Repayment - "&amp;SUBSTITUTE(B2265,":","")</f>
        <v>Repayment - Rolling fixed term debt - multiple borrowings w/ annual control</v>
      </c>
      <c r="C2275" t="s">
        <v>236</v>
      </c>
      <c r="D2275" t="s">
        <v>427</v>
      </c>
      <c r="E2275" t="str">
        <f t="shared" si="3065"/>
        <v>2275 DTERMY-F</v>
      </c>
      <c r="K2275" s="134">
        <f t="shared" ref="K2275:P2275" ca="1" si="3070">SUMIF($3:$3,K$2,2275:2275)</f>
        <v>-8500</v>
      </c>
      <c r="L2275" s="134">
        <f t="shared" ca="1" si="3070"/>
        <v>-2500</v>
      </c>
      <c r="M2275" s="134">
        <f t="shared" ca="1" si="3070"/>
        <v>0</v>
      </c>
      <c r="N2275" s="134">
        <f t="shared" ca="1" si="3070"/>
        <v>0</v>
      </c>
      <c r="O2275" s="134">
        <f t="shared" ca="1" si="3070"/>
        <v>0</v>
      </c>
      <c r="P2275" s="134">
        <f t="shared" ca="1" si="3070"/>
        <v>0</v>
      </c>
      <c r="R2275" s="220"/>
      <c r="S2275" s="221">
        <f ca="1">-IF(COUNT($R2274:S2274)&lt;$H2267,0,OFFSET(S2274,0,-$H2267+1))-$J$2243*(COUNT(R2274:$S2274)=($H2267-$H2268+1))</f>
        <v>0</v>
      </c>
      <c r="T2275" s="221">
        <f ca="1">-IF(COUNT($R2274:T2274)&lt;$H2267,0,OFFSET(T2274,0,-$H2267+1))-$J$2243*(COUNT(S2274:$S2274)=($H2267-$H2268+1))</f>
        <v>0</v>
      </c>
      <c r="U2275" s="221">
        <f ca="1">-IF(COUNT($R2274:U2274)&lt;$H2267,0,OFFSET(U2274,0,-$H2267+1))-$J$2243*(COUNT($S2274:T2274)=($H2267-$H2268+1))</f>
        <v>-1000</v>
      </c>
      <c r="V2275" s="221">
        <f ca="1">-IF(COUNT($R2274:V2274)&lt;$H2267,0,OFFSET(V2274,0,-$H2267+1))-$J$2243*(COUNT($S2274:U2274)=($H2267-$H2268+1))</f>
        <v>-833.33333333333337</v>
      </c>
      <c r="W2275" s="221">
        <f ca="1">-IF(COUNT($R2274:W2274)&lt;$H2267,0,OFFSET(W2274,0,-$H2267+1))-$J$2243*(COUNT($S2274:V2274)=($H2267-$H2268+1))</f>
        <v>-833.33333333333337</v>
      </c>
      <c r="X2275" s="221">
        <f ca="1">-IF(COUNT($R2274:X2274)&lt;$H2267,0,OFFSET(X2274,0,-$H2267+1))-$J$2243*(COUNT($S2274:W2274)=($H2267-$H2268+1))</f>
        <v>-833.33333333333337</v>
      </c>
      <c r="Y2275" s="221">
        <f ca="1">-IF(COUNT($R2274:Y2274)&lt;$H2267,0,OFFSET(Y2274,0,-$H2267+1))-$J$2243*(COUNT($S2274:X2274)=($H2267-$H2268+1))</f>
        <v>-833.33333333333337</v>
      </c>
      <c r="Z2275" s="221">
        <f ca="1">-IF(COUNT($R2274:Z2274)&lt;$H2267,0,OFFSET(Z2274,0,-$H2267+1))-$J$2243*(COUNT($S2274:Y2274)=($H2267-$H2268+1))</f>
        <v>-833.33333333333337</v>
      </c>
      <c r="AA2275" s="221">
        <f ca="1">-IF(COUNT($R2274:AA2274)&lt;$H2267,0,OFFSET(AA2274,0,-$H2267+1))-$J$2243*(COUNT($S2274:Z2274)=($H2267-$H2268+1))</f>
        <v>-833.33333333333337</v>
      </c>
      <c r="AB2275" s="221">
        <f ca="1">-IF(COUNT($R2274:AB2274)&lt;$H2267,0,OFFSET(AB2274,0,-$H2267+1))-$J$2243*(COUNT($S2274:AA2274)=($H2267-$H2268+1))</f>
        <v>-833.33333333333337</v>
      </c>
      <c r="AC2275" s="221">
        <f ca="1">-IF(COUNT($R2274:AC2274)&lt;$H2267,0,OFFSET(AC2274,0,-$H2267+1))-$J$2243*(COUNT($S2274:AB2274)=($H2267-$H2268+1))</f>
        <v>-833.33333333333337</v>
      </c>
      <c r="AD2275" s="221">
        <f ca="1">-IF(COUNT($R2274:AD2274)&lt;$H2267,0,OFFSET(AD2274,0,-$H2267+1))-$J$2243*(COUNT($S2274:AC2274)=($H2267-$H2268+1))</f>
        <v>-833.33333333333337</v>
      </c>
      <c r="AE2275" s="221">
        <f ca="1">-IF(COUNT($R2274:AE2274)&lt;$H2267,0,OFFSET(AE2274,0,-$H2267+1))-$J$2243*(COUNT($S2274:AD2274)=($H2267-$H2268+1))</f>
        <v>-833.33333333333337</v>
      </c>
      <c r="AF2275" s="221">
        <f ca="1">-IF(COUNT($R2274:AF2274)&lt;$H2267,0,OFFSET(AF2274,0,-$H2267+1))-$J$2243*(COUNT($S2274:AE2274)=($H2267-$H2268+1))</f>
        <v>-833.33333333333337</v>
      </c>
      <c r="AG2275" s="221">
        <f ca="1">-IF(COUNT($R2274:AG2274)&lt;$H2267,0,OFFSET(AG2274,0,-$H2267+1))-$J$2243*(COUNT($S2274:AF2274)=($H2267-$H2268+1))</f>
        <v>-833.33333333333337</v>
      </c>
      <c r="AH2275" s="221">
        <f ca="1">-IF(COUNT($R2274:AH2274)&lt;$H2267,0,OFFSET(AH2274,0,-$H2267+1))-$J$2243*(COUNT($S2274:AG2274)=($H2267-$H2268+1))</f>
        <v>0</v>
      </c>
      <c r="AI2275" s="221">
        <f ca="1">-IF(COUNT($R2274:AI2274)&lt;$H2267,0,OFFSET(AI2274,0,-$H2267+1))-$J$2243*(COUNT($S2274:AH2274)=($H2267-$H2268+1))</f>
        <v>0</v>
      </c>
      <c r="AJ2275" s="221">
        <f ca="1">-IF(COUNT($R2274:AJ2274)&lt;$H2267,0,OFFSET(AJ2274,0,-$H2267+1))-$J$2243*(COUNT($S2274:AI2274)=($H2267-$H2268+1))</f>
        <v>0</v>
      </c>
      <c r="AK2275" s="221">
        <f ca="1">-IF(COUNT($R2274:AK2274)&lt;$H2267,0,OFFSET(AK2274,0,-$H2267+1))-$J$2243*(COUNT($S2274:AJ2274)=($H2267-$H2268+1))</f>
        <v>0</v>
      </c>
      <c r="AL2275" s="221">
        <f ca="1">-IF(COUNT($R2274:AL2274)&lt;$H2267,0,OFFSET(AL2274,0,-$H2267+1))-$J$2243*(COUNT($S2274:AK2274)=($H2267-$H2268+1))</f>
        <v>0</v>
      </c>
      <c r="AM2275" s="221">
        <f ca="1">-IF(COUNT($R2274:AM2274)&lt;$H2267,0,OFFSET(AM2274,0,-$H2267+1))-$J$2243*(COUNT($S2274:AL2274)=($H2267-$H2268+1))</f>
        <v>0</v>
      </c>
      <c r="AN2275" s="221">
        <f ca="1">-IF(COUNT($R2274:AN2274)&lt;$H2267,0,OFFSET(AN2274,0,-$H2267+1))-$J$2243*(COUNT($S2274:AM2274)=($H2267-$H2268+1))</f>
        <v>0</v>
      </c>
      <c r="AO2275" s="221">
        <f ca="1">-IF(COUNT($R2274:AO2274)&lt;$H2267,0,OFFSET(AO2274,0,-$H2267+1))-$J$2243*(COUNT($S2274:AN2274)=($H2267-$H2268+1))</f>
        <v>0</v>
      </c>
      <c r="AP2275" s="221">
        <f ca="1">-IF(COUNT($R2274:AP2274)&lt;$H2267,0,OFFSET(AP2274,0,-$H2267+1))-$J$2243*(COUNT($S2274:AO2274)=($H2267-$H2268+1))</f>
        <v>0</v>
      </c>
      <c r="AQ2275" s="221">
        <f ca="1">-IF(COUNT($R2274:AQ2274)&lt;$H2267,0,OFFSET(AQ2274,0,-$H2267+1))-$J$2243*(COUNT($S2274:AP2274)=($H2267-$H2268+1))</f>
        <v>0</v>
      </c>
      <c r="AR2275" s="221">
        <f ca="1">-IF(COUNT($R2274:AR2274)&lt;$H2267,0,OFFSET(AR2274,0,-$H2267+1))-$J$2243*(COUNT($S2274:AQ2274)=($H2267-$H2268+1))</f>
        <v>0</v>
      </c>
      <c r="AS2275" s="221">
        <f ca="1">-IF(COUNT($R2274:AS2274)&lt;$H2267,0,OFFSET(AS2274,0,-$H2267+1))-$J$2243*(COUNT($S2274:AR2274)=($H2267-$H2268+1))</f>
        <v>0</v>
      </c>
      <c r="AT2275" s="221">
        <f ca="1">-IF(COUNT($R2274:AT2274)&lt;$H2267,0,OFFSET(AT2274,0,-$H2267+1))-$J$2243*(COUNT($S2274:AS2274)=($H2267-$H2268+1))</f>
        <v>0</v>
      </c>
      <c r="AU2275" s="221">
        <f ca="1">-IF(COUNT($R2274:AU2274)&lt;$H2267,0,OFFSET(AU2274,0,-$H2267+1))-$J$2243*(COUNT($S2274:AT2274)=($H2267-$H2268+1))</f>
        <v>0</v>
      </c>
      <c r="AV2275" s="221">
        <f ca="1">-IF(COUNT($R2274:AV2274)&lt;$H2267,0,OFFSET(AV2274,0,-$H2267+1))-$J$2243*(COUNT($S2274:AU2274)=($H2267-$H2268+1))</f>
        <v>0</v>
      </c>
      <c r="AW2275" s="221">
        <f ca="1">-IF(COUNT($R2274:AW2274)&lt;$H2267,0,OFFSET(AW2274,0,-$H2267+1))-$J$2243*(COUNT($S2274:AV2274)=($H2267-$H2268+1))</f>
        <v>0</v>
      </c>
      <c r="AX2275" s="221">
        <f ca="1">-IF(COUNT($R2274:AX2274)&lt;$H2267,0,OFFSET(AX2274,0,-$H2267+1))-$J$2243*(COUNT($S2274:AW2274)=($H2267-$H2268+1))</f>
        <v>0</v>
      </c>
      <c r="AY2275" s="221">
        <f ca="1">-IF(COUNT($R2274:AY2274)&lt;$H2267,0,OFFSET(AY2274,0,-$H2267+1))-$J$2243*(COUNT($S2274:AX2274)=($H2267-$H2268+1))</f>
        <v>0</v>
      </c>
      <c r="AZ2275" s="221">
        <f ca="1">-IF(COUNT($R2274:AZ2274)&lt;$H2267,0,OFFSET(AZ2274,0,-$H2267+1))-$J$2243*(COUNT($S2274:AY2274)=($H2267-$H2268+1))</f>
        <v>0</v>
      </c>
      <c r="BA2275" s="221">
        <f ca="1">-IF(COUNT($R2274:BA2274)&lt;$H2267,0,OFFSET(BA2274,0,-$H2267+1))-$J$2243*(COUNT($S2274:AZ2274)=($H2267-$H2268+1))</f>
        <v>0</v>
      </c>
      <c r="BB2275" s="221">
        <f ca="1">-IF(COUNT($R2274:BB2274)&lt;$H2267,0,OFFSET(BB2274,0,-$H2267+1))-$J$2243*(COUNT($S2274:BA2274)=($H2267-$H2268+1))</f>
        <v>0</v>
      </c>
      <c r="BC2275" s="221">
        <f ca="1">-IF(COUNT($R2274:BC2274)&lt;$H2267,0,OFFSET(BC2274,0,-$H2267+1))-$J$2243*(COUNT($S2274:BB2274)=($H2267-$H2268+1))</f>
        <v>0</v>
      </c>
      <c r="BD2275" s="221">
        <f ca="1">-IF(COUNT($R2274:BD2274)&lt;$H2267,0,OFFSET(BD2274,0,-$H2267+1))-$J$2243*(COUNT($S2274:BC2274)=($H2267-$H2268+1))</f>
        <v>0</v>
      </c>
      <c r="BE2275" s="221">
        <f ca="1">-IF(COUNT($R2274:BE2274)&lt;$H2267,0,OFFSET(BE2274,0,-$H2267+1))-$J$2243*(COUNT($S2274:BD2274)=($H2267-$H2268+1))</f>
        <v>0</v>
      </c>
      <c r="BF2275" s="221">
        <f ca="1">-IF(COUNT($R2274:BF2274)&lt;$H2267,0,OFFSET(BF2274,0,-$H2267+1))-$J$2243*(COUNT($S2274:BE2274)=($H2267-$H2268+1))</f>
        <v>0</v>
      </c>
      <c r="BG2275" s="221">
        <f ca="1">-IF(COUNT($R2274:BG2274)&lt;$H2267,0,OFFSET(BG2274,0,-$H2267+1))-$J$2243*(COUNT($S2274:BF2274)=($H2267-$H2268+1))</f>
        <v>0</v>
      </c>
      <c r="BH2275" s="221">
        <f ca="1">-IF(COUNT($R2274:BH2274)&lt;$H2267,0,OFFSET(BH2274,0,-$H2267+1))-$J$2243*(COUNT($S2274:BG2274)=($H2267-$H2268+1))</f>
        <v>0</v>
      </c>
      <c r="BI2275" s="221">
        <f ca="1">-IF(COUNT($R2274:BI2274)&lt;$H2267,0,OFFSET(BI2274,0,-$H2267+1))-$J$2243*(COUNT($S2274:BH2274)=($H2267-$H2268+1))</f>
        <v>0</v>
      </c>
      <c r="BJ2275" s="221">
        <f ca="1">-IF(COUNT($R2274:BJ2274)&lt;$H2267,0,OFFSET(BJ2274,0,-$H2267+1))-$J$2243*(COUNT($S2274:BI2274)=($H2267-$H2268+1))</f>
        <v>0</v>
      </c>
      <c r="BK2275" s="221">
        <f ca="1">-IF(COUNT($R2274:BK2274)&lt;$H2267,0,OFFSET(BK2274,0,-$H2267+1))-$J$2243*(COUNT($S2274:BJ2274)=($H2267-$H2268+1))</f>
        <v>0</v>
      </c>
      <c r="BL2275" s="221">
        <f ca="1">-IF(COUNT($R2274:BL2274)&lt;$H2267,0,OFFSET(BL2274,0,-$H2267+1))-$J$2243*(COUNT($S2274:BK2274)=($H2267-$H2268+1))</f>
        <v>0</v>
      </c>
      <c r="BM2275" s="221">
        <f ca="1">-IF(COUNT($R2274:BM2274)&lt;$H2267,0,OFFSET(BM2274,0,-$H2267+1))-$J$2243*(COUNT($S2274:BL2274)=($H2267-$H2268+1))</f>
        <v>0</v>
      </c>
      <c r="BN2275" s="221">
        <f ca="1">-IF(COUNT($R2274:BN2274)&lt;$H2267,0,OFFSET(BN2274,0,-$H2267+1))-$J$2243*(COUNT($S2274:BM2274)=($H2267-$H2268+1))</f>
        <v>0</v>
      </c>
      <c r="BO2275" s="221">
        <f ca="1">-IF(COUNT($R2274:BO2274)&lt;$H2267,0,OFFSET(BO2274,0,-$H2267+1))-$J$2243*(COUNT($S2274:BN2274)=($H2267-$H2268+1))</f>
        <v>0</v>
      </c>
      <c r="BP2275" s="221">
        <f ca="1">-IF(COUNT($R2274:BP2274)&lt;$H2267,0,OFFSET(BP2274,0,-$H2267+1))-$J$2243*(COUNT($S2274:BO2274)=($H2267-$H2268+1))</f>
        <v>0</v>
      </c>
      <c r="BQ2275" s="221">
        <f ca="1">-IF(COUNT($R2274:BQ2274)&lt;$H2267,0,OFFSET(BQ2274,0,-$H2267+1))-$J$2243*(COUNT($S2274:BP2274)=($H2267-$H2268+1))</f>
        <v>0</v>
      </c>
      <c r="BR2275" s="221">
        <f ca="1">-IF(COUNT($R2274:BR2274)&lt;$H2267,0,OFFSET(BR2274,0,-$H2267+1))-$J$2243*(COUNT($S2274:BQ2274)=($H2267-$H2268+1))</f>
        <v>0</v>
      </c>
      <c r="BS2275" s="221">
        <f ca="1">-IF(COUNT($R2274:BS2274)&lt;$H2267,0,OFFSET(BS2274,0,-$H2267+1))-$J$2243*(COUNT($S2274:BR2274)=($H2267-$H2268+1))</f>
        <v>0</v>
      </c>
      <c r="BT2275" s="221">
        <f ca="1">-IF(COUNT($R2274:BT2274)&lt;$H2267,0,OFFSET(BT2274,0,-$H2267+1))-$J$2243*(COUNT($S2274:BS2274)=($H2267-$H2268+1))</f>
        <v>0</v>
      </c>
      <c r="BU2275" s="221">
        <f ca="1">-IF(COUNT($R2274:BU2274)&lt;$H2267,0,OFFSET(BU2274,0,-$H2267+1))-$J$2243*(COUNT($S2274:BT2274)=($H2267-$H2268+1))</f>
        <v>0</v>
      </c>
      <c r="BV2275" s="221">
        <f ca="1">-IF(COUNT($R2274:BV2274)&lt;$H2267,0,OFFSET(BV2274,0,-$H2267+1))-$J$2243*(COUNT($S2274:BU2274)=($H2267-$H2268+1))</f>
        <v>0</v>
      </c>
      <c r="BW2275" s="221">
        <f ca="1">-IF(COUNT($R2274:BW2274)&lt;$H2267,0,OFFSET(BW2274,0,-$H2267+1))-$J$2243*(COUNT($S2274:BV2274)=($H2267-$H2268+1))</f>
        <v>0</v>
      </c>
      <c r="BX2275" s="221">
        <f ca="1">-IF(COUNT($R2274:BX2274)&lt;$H2267,0,OFFSET(BX2274,0,-$H2267+1))-$J$2243*(COUNT($S2274:BW2274)=($H2267-$H2268+1))</f>
        <v>0</v>
      </c>
      <c r="BY2275" s="221">
        <f ca="1">-IF(COUNT($R2274:BY2274)&lt;$H2267,0,OFFSET(BY2274,0,-$H2267+1))-$J$2243*(COUNT($S2274:BX2274)=($H2267-$H2268+1))</f>
        <v>0</v>
      </c>
      <c r="BZ2275" s="221">
        <f ca="1">-IF(COUNT($R2274:BZ2274)&lt;$H2267,0,OFFSET(BZ2274,0,-$H2267+1))-$J$2243*(COUNT($S2274:BY2274)=($H2267-$H2268+1))</f>
        <v>0</v>
      </c>
      <c r="CA2275" s="221">
        <f ca="1">-IF(COUNT($R2274:CA2274)&lt;$H2267,0,OFFSET(CA2274,0,-$H2267+1))-$J$2243*(COUNT($S2274:BZ2274)=($H2267-$H2268+1))</f>
        <v>0</v>
      </c>
      <c r="CB2275" s="221">
        <f ca="1">-IF(COUNT($R2274:CB2274)&lt;$H2267,0,OFFSET(CB2274,0,-$H2267+1))-$J$2243*(COUNT($S2274:CA2274)=($H2267-$H2268+1))</f>
        <v>0</v>
      </c>
      <c r="CC2275" s="221">
        <f ca="1">-IF(COUNT($R2274:CC2274)&lt;$H2267,0,OFFSET(CC2274,0,-$H2267+1))-$J$2243*(COUNT($S2274:CB2274)=($H2267-$H2268+1))</f>
        <v>0</v>
      </c>
      <c r="CD2275" s="221">
        <f ca="1">-IF(COUNT($R2274:CD2274)&lt;$H2267,0,OFFSET(CD2274,0,-$H2267+1))-$J$2243*(COUNT($S2274:CC2274)=($H2267-$H2268+1))</f>
        <v>0</v>
      </c>
      <c r="CE2275" s="221">
        <f ca="1">-IF(COUNT($R2274:CE2274)&lt;$H2267,0,OFFSET(CE2274,0,-$H2267+1))-$J$2243*(COUNT($S2274:CD2274)=($H2267-$H2268+1))</f>
        <v>0</v>
      </c>
      <c r="CF2275" s="221">
        <f ca="1">-IF(COUNT($R2274:CF2274)&lt;$H2267,0,OFFSET(CF2274,0,-$H2267+1))-$J$2243*(COUNT($S2274:CE2274)=($H2267-$H2268+1))</f>
        <v>0</v>
      </c>
      <c r="CG2275" s="221">
        <f ca="1">-IF(COUNT($R2274:CG2274)&lt;$H2267,0,OFFSET(CG2274,0,-$H2267+1))-$J$2243*(COUNT($S2274:CF2274)=($H2267-$H2268+1))</f>
        <v>0</v>
      </c>
      <c r="CH2275" s="221">
        <f ca="1">-IF(COUNT($R2274:CH2274)&lt;$H2267,0,OFFSET(CH2274,0,-$H2267+1))-$J$2243*(COUNT($S2274:CG2274)=($H2267-$H2268+1))</f>
        <v>0</v>
      </c>
      <c r="CI2275" s="221">
        <f ca="1">-IF(COUNT($R2274:CI2274)&lt;$H2267,0,OFFSET(CI2274,0,-$H2267+1))-$J$2243*(COUNT($S2274:CH2274)=($H2267-$H2268+1))</f>
        <v>0</v>
      </c>
      <c r="CJ2275" s="221">
        <f ca="1">-IF(COUNT($R2274:CJ2274)&lt;$H2267,0,OFFSET(CJ2274,0,-$H2267+1))-$J$2243*(COUNT($S2274:CI2274)=($H2267-$H2268+1))</f>
        <v>0</v>
      </c>
      <c r="CK2275" s="221">
        <f ca="1">-IF(COUNT($R2274:CK2274)&lt;$H2267,0,OFFSET(CK2274,0,-$H2267+1))-$J$2243*(COUNT($S2274:CJ2274)=($H2267-$H2268+1))</f>
        <v>0</v>
      </c>
    </row>
    <row r="2276" spans="2:89" x14ac:dyDescent="0.35">
      <c r="B2276" s="123" t="str">
        <f>"Debt - "&amp;SUBSTITUTE(B2265,":","")</f>
        <v>Debt - Rolling fixed term debt - multiple borrowings w/ annual control</v>
      </c>
      <c r="C2276" t="s">
        <v>237</v>
      </c>
      <c r="D2276" t="s">
        <v>427</v>
      </c>
      <c r="E2276" t="str">
        <f t="shared" si="3065"/>
        <v>2276 DTERMY-F</v>
      </c>
      <c r="I2276" s="80"/>
      <c r="J2276" s="80"/>
      <c r="K2276" s="33">
        <f t="shared" ref="K2276:P2276" ca="1" si="3071">SUMIF($4:$4,K$2,2276:2276)</f>
        <v>2500.0000000000005</v>
      </c>
      <c r="L2276" s="33">
        <f t="shared" ca="1" si="3071"/>
        <v>0</v>
      </c>
      <c r="M2276" s="33">
        <f t="shared" ca="1" si="3071"/>
        <v>0</v>
      </c>
      <c r="N2276" s="33">
        <f t="shared" ca="1" si="3071"/>
        <v>0</v>
      </c>
      <c r="O2276" s="33">
        <f t="shared" ca="1" si="3071"/>
        <v>0</v>
      </c>
      <c r="P2276" s="33">
        <f t="shared" si="3071"/>
        <v>0</v>
      </c>
      <c r="R2276" s="53">
        <f ca="1">S2273</f>
        <v>1000</v>
      </c>
      <c r="S2276" s="93">
        <f t="shared" ref="S2276" ca="1" si="3072">SUM(S2273:S2275)</f>
        <v>1833.3333333333335</v>
      </c>
      <c r="T2276" s="93">
        <f t="shared" ref="T2276:AX2276" ca="1" si="3073">SUM(T2273:T2275)</f>
        <v>2666.666666666667</v>
      </c>
      <c r="U2276" s="93">
        <f t="shared" ca="1" si="3073"/>
        <v>2500.0000000000005</v>
      </c>
      <c r="V2276" s="93">
        <f t="shared" ca="1" si="3073"/>
        <v>2500.0000000000005</v>
      </c>
      <c r="W2276" s="93">
        <f t="shared" ca="1" si="3073"/>
        <v>2500.0000000000005</v>
      </c>
      <c r="X2276" s="93">
        <f t="shared" ca="1" si="3073"/>
        <v>2500.0000000000005</v>
      </c>
      <c r="Y2276" s="93">
        <f t="shared" ca="1" si="3073"/>
        <v>2500.0000000000005</v>
      </c>
      <c r="Z2276" s="93">
        <f t="shared" ca="1" si="3073"/>
        <v>2500.0000000000005</v>
      </c>
      <c r="AA2276" s="93">
        <f t="shared" ca="1" si="3073"/>
        <v>2500.0000000000005</v>
      </c>
      <c r="AB2276" s="93">
        <f t="shared" ca="1" si="3073"/>
        <v>2500.0000000000005</v>
      </c>
      <c r="AC2276" s="93">
        <f t="shared" ca="1" si="3073"/>
        <v>2500.0000000000005</v>
      </c>
      <c r="AD2276" s="93">
        <f t="shared" ca="1" si="3073"/>
        <v>2500.0000000000005</v>
      </c>
      <c r="AE2276" s="93">
        <f t="shared" ca="1" si="3073"/>
        <v>1666.666666666667</v>
      </c>
      <c r="AF2276" s="93">
        <f t="shared" ca="1" si="3073"/>
        <v>833.3333333333336</v>
      </c>
      <c r="AG2276" s="93">
        <f t="shared" ca="1" si="3073"/>
        <v>0</v>
      </c>
      <c r="AH2276" s="93">
        <f t="shared" ca="1" si="3073"/>
        <v>0</v>
      </c>
      <c r="AI2276" s="93">
        <f t="shared" ca="1" si="3073"/>
        <v>0</v>
      </c>
      <c r="AJ2276" s="93">
        <f t="shared" ca="1" si="3073"/>
        <v>0</v>
      </c>
      <c r="AK2276" s="93">
        <f t="shared" ca="1" si="3073"/>
        <v>0</v>
      </c>
      <c r="AL2276" s="93">
        <f t="shared" ca="1" si="3073"/>
        <v>0</v>
      </c>
      <c r="AM2276" s="93">
        <f t="shared" ca="1" si="3073"/>
        <v>0</v>
      </c>
      <c r="AN2276" s="93">
        <f t="shared" ca="1" si="3073"/>
        <v>0</v>
      </c>
      <c r="AO2276" s="93">
        <f t="shared" ca="1" si="3073"/>
        <v>0</v>
      </c>
      <c r="AP2276" s="93">
        <f t="shared" ca="1" si="3073"/>
        <v>0</v>
      </c>
      <c r="AQ2276" s="93">
        <f t="shared" ca="1" si="3073"/>
        <v>0</v>
      </c>
      <c r="AR2276" s="93">
        <f t="shared" ca="1" si="3073"/>
        <v>0</v>
      </c>
      <c r="AS2276" s="93">
        <f t="shared" ca="1" si="3073"/>
        <v>0</v>
      </c>
      <c r="AT2276" s="93">
        <f t="shared" ca="1" si="3073"/>
        <v>0</v>
      </c>
      <c r="AU2276" s="93">
        <f t="shared" ca="1" si="3073"/>
        <v>0</v>
      </c>
      <c r="AV2276" s="93">
        <f t="shared" ca="1" si="3073"/>
        <v>0</v>
      </c>
      <c r="AW2276" s="93">
        <f t="shared" ca="1" si="3073"/>
        <v>0</v>
      </c>
      <c r="AX2276" s="93">
        <f t="shared" ca="1" si="3073"/>
        <v>0</v>
      </c>
      <c r="AY2276" s="93">
        <f t="shared" ref="AY2276:CD2276" ca="1" si="3074">SUM(AY2273:AY2275)</f>
        <v>0</v>
      </c>
      <c r="AZ2276" s="93">
        <f t="shared" ca="1" si="3074"/>
        <v>0</v>
      </c>
      <c r="BA2276" s="93">
        <f t="shared" ca="1" si="3074"/>
        <v>0</v>
      </c>
      <c r="BB2276" s="93">
        <f t="shared" ca="1" si="3074"/>
        <v>0</v>
      </c>
      <c r="BC2276" s="93">
        <f t="shared" ca="1" si="3074"/>
        <v>0</v>
      </c>
      <c r="BD2276" s="93">
        <f t="shared" ca="1" si="3074"/>
        <v>0</v>
      </c>
      <c r="BE2276" s="93">
        <f t="shared" ca="1" si="3074"/>
        <v>0</v>
      </c>
      <c r="BF2276" s="93">
        <f t="shared" ca="1" si="3074"/>
        <v>0</v>
      </c>
      <c r="BG2276" s="93">
        <f t="shared" ca="1" si="3074"/>
        <v>0</v>
      </c>
      <c r="BH2276" s="93">
        <f t="shared" ca="1" si="3074"/>
        <v>0</v>
      </c>
      <c r="BI2276" s="93">
        <f t="shared" ca="1" si="3074"/>
        <v>0</v>
      </c>
      <c r="BJ2276" s="93">
        <f t="shared" ca="1" si="3074"/>
        <v>0</v>
      </c>
      <c r="BK2276" s="93">
        <f t="shared" ca="1" si="3074"/>
        <v>0</v>
      </c>
      <c r="BL2276" s="93">
        <f t="shared" ca="1" si="3074"/>
        <v>0</v>
      </c>
      <c r="BM2276" s="93">
        <f t="shared" ca="1" si="3074"/>
        <v>0</v>
      </c>
      <c r="BN2276" s="93">
        <f t="shared" ca="1" si="3074"/>
        <v>0</v>
      </c>
      <c r="BO2276" s="93">
        <f t="shared" ca="1" si="3074"/>
        <v>0</v>
      </c>
      <c r="BP2276" s="93">
        <f t="shared" ca="1" si="3074"/>
        <v>0</v>
      </c>
      <c r="BQ2276" s="93">
        <f t="shared" ca="1" si="3074"/>
        <v>0</v>
      </c>
      <c r="BR2276" s="93">
        <f t="shared" ca="1" si="3074"/>
        <v>0</v>
      </c>
      <c r="BS2276" s="93">
        <f t="shared" ca="1" si="3074"/>
        <v>0</v>
      </c>
      <c r="BT2276" s="93">
        <f t="shared" ca="1" si="3074"/>
        <v>0</v>
      </c>
      <c r="BU2276" s="93">
        <f t="shared" ca="1" si="3074"/>
        <v>0</v>
      </c>
      <c r="BV2276" s="93">
        <f t="shared" ca="1" si="3074"/>
        <v>0</v>
      </c>
      <c r="BW2276" s="93">
        <f t="shared" ca="1" si="3074"/>
        <v>0</v>
      </c>
      <c r="BX2276" s="93">
        <f t="shared" ca="1" si="3074"/>
        <v>0</v>
      </c>
      <c r="BY2276" s="93">
        <f t="shared" ca="1" si="3074"/>
        <v>0</v>
      </c>
      <c r="BZ2276" s="93">
        <f t="shared" ca="1" si="3074"/>
        <v>0</v>
      </c>
      <c r="CA2276" s="93">
        <f t="shared" ca="1" si="3074"/>
        <v>0</v>
      </c>
      <c r="CB2276" s="93">
        <f t="shared" ca="1" si="3074"/>
        <v>0</v>
      </c>
      <c r="CC2276" s="93">
        <f t="shared" ca="1" si="3074"/>
        <v>0</v>
      </c>
      <c r="CD2276" s="93">
        <f t="shared" ca="1" si="3074"/>
        <v>0</v>
      </c>
      <c r="CE2276" s="93">
        <f t="shared" ref="CE2276:CK2276" ca="1" si="3075">SUM(CE2273:CE2275)</f>
        <v>0</v>
      </c>
      <c r="CF2276" s="93">
        <f t="shared" ca="1" si="3075"/>
        <v>0</v>
      </c>
      <c r="CG2276" s="93">
        <f t="shared" ca="1" si="3075"/>
        <v>0</v>
      </c>
      <c r="CH2276" s="93">
        <f t="shared" ca="1" si="3075"/>
        <v>0</v>
      </c>
      <c r="CI2276" s="93">
        <f t="shared" ca="1" si="3075"/>
        <v>0</v>
      </c>
      <c r="CJ2276" s="93">
        <f t="shared" ca="1" si="3075"/>
        <v>0</v>
      </c>
      <c r="CK2276" s="93">
        <f t="shared" ca="1" si="3075"/>
        <v>0</v>
      </c>
    </row>
    <row r="2277" spans="2:89" x14ac:dyDescent="0.35">
      <c r="B2277" s="122"/>
      <c r="C2277" s="59"/>
      <c r="D2277" t="s">
        <v>427</v>
      </c>
      <c r="E2277" t="str">
        <f t="shared" si="3065"/>
        <v>2277 DTERMY-F</v>
      </c>
      <c r="G2277" s="59"/>
      <c r="R2277"/>
      <c r="S2277" s="62"/>
      <c r="T2277" s="62"/>
      <c r="U2277" s="62"/>
      <c r="V2277" s="62"/>
      <c r="W2277" s="62"/>
      <c r="X2277" s="62"/>
      <c r="Y2277" s="62"/>
      <c r="Z2277" s="62"/>
      <c r="AA2277" s="62"/>
      <c r="AB2277" s="62"/>
      <c r="AC2277" s="62"/>
      <c r="AD2277" s="62"/>
      <c r="AE2277" s="62"/>
      <c r="AF2277" s="62"/>
      <c r="AG2277" s="62"/>
      <c r="AH2277" s="62"/>
      <c r="AI2277" s="62"/>
      <c r="AJ2277" s="62"/>
      <c r="AK2277" s="62"/>
      <c r="AL2277" s="62"/>
      <c r="AM2277" s="62"/>
      <c r="AN2277" s="62"/>
      <c r="AO2277" s="62"/>
      <c r="AP2277" s="62"/>
      <c r="AQ2277" s="62"/>
      <c r="AR2277" s="62"/>
      <c r="AS2277" s="62"/>
      <c r="AT2277" s="62"/>
      <c r="AU2277" s="62"/>
      <c r="AV2277" s="62"/>
      <c r="AW2277" s="62"/>
      <c r="AX2277" s="62"/>
      <c r="AY2277" s="62"/>
      <c r="AZ2277" s="62"/>
      <c r="BA2277" s="62"/>
      <c r="BB2277" s="62"/>
      <c r="BC2277" s="62"/>
      <c r="BD2277" s="62"/>
      <c r="BE2277" s="62"/>
      <c r="BF2277" s="62"/>
      <c r="BG2277" s="62"/>
      <c r="BH2277" s="62"/>
      <c r="BI2277" s="62"/>
      <c r="BJ2277" s="62"/>
      <c r="BK2277" s="62"/>
      <c r="BL2277" s="62"/>
      <c r="BM2277" s="62"/>
      <c r="BN2277" s="62"/>
      <c r="BO2277" s="62"/>
      <c r="BP2277" s="62"/>
      <c r="BQ2277" s="62"/>
      <c r="BR2277" s="62"/>
      <c r="BS2277" s="62"/>
      <c r="BT2277" s="62"/>
      <c r="BU2277" s="62"/>
      <c r="BV2277" s="62"/>
      <c r="BW2277" s="62"/>
      <c r="BX2277" s="62"/>
      <c r="BY2277" s="62"/>
      <c r="BZ2277" s="62"/>
      <c r="CA2277" s="62"/>
      <c r="CB2277" s="62"/>
      <c r="CC2277" s="62"/>
      <c r="CD2277" s="62"/>
      <c r="CE2277" s="62"/>
      <c r="CF2277" s="62"/>
      <c r="CG2277" s="62"/>
      <c r="CH2277" s="62"/>
      <c r="CI2277" s="62"/>
      <c r="CJ2277" s="62"/>
      <c r="CK2277" s="62"/>
    </row>
    <row r="2278" spans="2:89" x14ac:dyDescent="0.35">
      <c r="B2278" s="123" t="str">
        <f>"Interest expense - "&amp;SUBSTITUTE(B2265,":","")</f>
        <v>Interest expense - Rolling fixed term debt - multiple borrowings w/ annual control</v>
      </c>
      <c r="C2278" t="s">
        <v>228</v>
      </c>
      <c r="D2278" t="s">
        <v>427</v>
      </c>
      <c r="E2278" t="str">
        <f t="shared" si="3065"/>
        <v>2278 DTERMY-F</v>
      </c>
      <c r="J2278" s="93">
        <f>SUMIF($5:$5,I$2,2276:2276)</f>
        <v>0</v>
      </c>
      <c r="K2278" s="28">
        <f t="shared" ref="K2278:P2278" ca="1" si="3076">SUMIF($3:$3,K$2,2278:2278)</f>
        <v>-316.66666666666669</v>
      </c>
      <c r="L2278" s="28">
        <f t="shared" ca="1" si="3076"/>
        <v>-41.666666666666679</v>
      </c>
      <c r="M2278" s="28">
        <f t="shared" ca="1" si="3076"/>
        <v>0</v>
      </c>
      <c r="N2278" s="28">
        <f t="shared" ca="1" si="3076"/>
        <v>0</v>
      </c>
      <c r="O2278" s="28">
        <f t="shared" ca="1" si="3076"/>
        <v>0</v>
      </c>
      <c r="P2278" s="28">
        <f t="shared" ca="1" si="3076"/>
        <v>0</v>
      </c>
      <c r="R2278" s="27"/>
      <c r="S2278" s="93">
        <f t="shared" ref="S2278" ca="1" si="3077">-SUM(S2272:S2274)*$H2269/12</f>
        <v>-15.27777777777778</v>
      </c>
      <c r="T2278" s="93">
        <f t="shared" ref="T2278:AX2278" ca="1" si="3078">-SUM(T2272:T2274)*$H2269/12</f>
        <v>-22.222222222222225</v>
      </c>
      <c r="U2278" s="93">
        <f t="shared" ca="1" si="3078"/>
        <v>-29.166666666666671</v>
      </c>
      <c r="V2278" s="93">
        <f t="shared" ca="1" si="3078"/>
        <v>-27.777777777777786</v>
      </c>
      <c r="W2278" s="93">
        <f t="shared" ca="1" si="3078"/>
        <v>-27.777777777777786</v>
      </c>
      <c r="X2278" s="93">
        <f t="shared" ca="1" si="3078"/>
        <v>-27.777777777777786</v>
      </c>
      <c r="Y2278" s="93">
        <f t="shared" ca="1" si="3078"/>
        <v>-27.777777777777786</v>
      </c>
      <c r="Z2278" s="93">
        <f t="shared" ca="1" si="3078"/>
        <v>-27.777777777777786</v>
      </c>
      <c r="AA2278" s="93">
        <f t="shared" ca="1" si="3078"/>
        <v>-27.777777777777786</v>
      </c>
      <c r="AB2278" s="93">
        <f t="shared" ca="1" si="3078"/>
        <v>-27.777777777777786</v>
      </c>
      <c r="AC2278" s="93">
        <f t="shared" ca="1" si="3078"/>
        <v>-27.777777777777786</v>
      </c>
      <c r="AD2278" s="93">
        <f t="shared" ca="1" si="3078"/>
        <v>-27.777777777777786</v>
      </c>
      <c r="AE2278" s="93">
        <f t="shared" ca="1" si="3078"/>
        <v>-20.833333333333339</v>
      </c>
      <c r="AF2278" s="93">
        <f t="shared" ca="1" si="3078"/>
        <v>-13.888888888888893</v>
      </c>
      <c r="AG2278" s="93">
        <f t="shared" ca="1" si="3078"/>
        <v>-6.9444444444444473</v>
      </c>
      <c r="AH2278" s="93">
        <f t="shared" ca="1" si="3078"/>
        <v>0</v>
      </c>
      <c r="AI2278" s="93">
        <f t="shared" ca="1" si="3078"/>
        <v>0</v>
      </c>
      <c r="AJ2278" s="93">
        <f t="shared" ca="1" si="3078"/>
        <v>0</v>
      </c>
      <c r="AK2278" s="93">
        <f t="shared" ca="1" si="3078"/>
        <v>0</v>
      </c>
      <c r="AL2278" s="93">
        <f t="shared" ca="1" si="3078"/>
        <v>0</v>
      </c>
      <c r="AM2278" s="93">
        <f t="shared" ca="1" si="3078"/>
        <v>0</v>
      </c>
      <c r="AN2278" s="93">
        <f t="shared" ca="1" si="3078"/>
        <v>0</v>
      </c>
      <c r="AO2278" s="93">
        <f t="shared" ca="1" si="3078"/>
        <v>0</v>
      </c>
      <c r="AP2278" s="93">
        <f t="shared" ca="1" si="3078"/>
        <v>0</v>
      </c>
      <c r="AQ2278" s="93">
        <f t="shared" ca="1" si="3078"/>
        <v>0</v>
      </c>
      <c r="AR2278" s="93">
        <f t="shared" ca="1" si="3078"/>
        <v>0</v>
      </c>
      <c r="AS2278" s="93">
        <f t="shared" ca="1" si="3078"/>
        <v>0</v>
      </c>
      <c r="AT2278" s="93">
        <f t="shared" ca="1" si="3078"/>
        <v>0</v>
      </c>
      <c r="AU2278" s="93">
        <f t="shared" ca="1" si="3078"/>
        <v>0</v>
      </c>
      <c r="AV2278" s="93">
        <f t="shared" ca="1" si="3078"/>
        <v>0</v>
      </c>
      <c r="AW2278" s="93">
        <f t="shared" ca="1" si="3078"/>
        <v>0</v>
      </c>
      <c r="AX2278" s="93">
        <f t="shared" ca="1" si="3078"/>
        <v>0</v>
      </c>
      <c r="AY2278" s="93">
        <f t="shared" ref="AY2278:CD2278" ca="1" si="3079">-SUM(AY2272:AY2274)*$H2269/12</f>
        <v>0</v>
      </c>
      <c r="AZ2278" s="93">
        <f t="shared" ca="1" si="3079"/>
        <v>0</v>
      </c>
      <c r="BA2278" s="93">
        <f t="shared" ca="1" si="3079"/>
        <v>0</v>
      </c>
      <c r="BB2278" s="93">
        <f t="shared" ca="1" si="3079"/>
        <v>0</v>
      </c>
      <c r="BC2278" s="93">
        <f t="shared" ca="1" si="3079"/>
        <v>0</v>
      </c>
      <c r="BD2278" s="93">
        <f t="shared" ca="1" si="3079"/>
        <v>0</v>
      </c>
      <c r="BE2278" s="93">
        <f t="shared" ca="1" si="3079"/>
        <v>0</v>
      </c>
      <c r="BF2278" s="93">
        <f t="shared" ca="1" si="3079"/>
        <v>0</v>
      </c>
      <c r="BG2278" s="93">
        <f t="shared" ca="1" si="3079"/>
        <v>0</v>
      </c>
      <c r="BH2278" s="93">
        <f t="shared" ca="1" si="3079"/>
        <v>0</v>
      </c>
      <c r="BI2278" s="93">
        <f t="shared" ca="1" si="3079"/>
        <v>0</v>
      </c>
      <c r="BJ2278" s="93">
        <f t="shared" ca="1" si="3079"/>
        <v>0</v>
      </c>
      <c r="BK2278" s="93">
        <f t="shared" ca="1" si="3079"/>
        <v>0</v>
      </c>
      <c r="BL2278" s="93">
        <f t="shared" ca="1" si="3079"/>
        <v>0</v>
      </c>
      <c r="BM2278" s="93">
        <f t="shared" ca="1" si="3079"/>
        <v>0</v>
      </c>
      <c r="BN2278" s="93">
        <f t="shared" ca="1" si="3079"/>
        <v>0</v>
      </c>
      <c r="BO2278" s="93">
        <f t="shared" ca="1" si="3079"/>
        <v>0</v>
      </c>
      <c r="BP2278" s="93">
        <f t="shared" ca="1" si="3079"/>
        <v>0</v>
      </c>
      <c r="BQ2278" s="93">
        <f t="shared" ca="1" si="3079"/>
        <v>0</v>
      </c>
      <c r="BR2278" s="93">
        <f t="shared" ca="1" si="3079"/>
        <v>0</v>
      </c>
      <c r="BS2278" s="93">
        <f t="shared" ca="1" si="3079"/>
        <v>0</v>
      </c>
      <c r="BT2278" s="93">
        <f t="shared" ca="1" si="3079"/>
        <v>0</v>
      </c>
      <c r="BU2278" s="93">
        <f t="shared" ca="1" si="3079"/>
        <v>0</v>
      </c>
      <c r="BV2278" s="93">
        <f t="shared" ca="1" si="3079"/>
        <v>0</v>
      </c>
      <c r="BW2278" s="93">
        <f t="shared" ca="1" si="3079"/>
        <v>0</v>
      </c>
      <c r="BX2278" s="93">
        <f t="shared" ca="1" si="3079"/>
        <v>0</v>
      </c>
      <c r="BY2278" s="93">
        <f t="shared" ca="1" si="3079"/>
        <v>0</v>
      </c>
      <c r="BZ2278" s="93">
        <f t="shared" ca="1" si="3079"/>
        <v>0</v>
      </c>
      <c r="CA2278" s="93">
        <f t="shared" ca="1" si="3079"/>
        <v>0</v>
      </c>
      <c r="CB2278" s="93">
        <f t="shared" ca="1" si="3079"/>
        <v>0</v>
      </c>
      <c r="CC2278" s="93">
        <f t="shared" ca="1" si="3079"/>
        <v>0</v>
      </c>
      <c r="CD2278" s="93">
        <f t="shared" ca="1" si="3079"/>
        <v>0</v>
      </c>
      <c r="CE2278" s="93">
        <f t="shared" ref="CE2278:CK2278" ca="1" si="3080">-SUM(CE2272:CE2274)*$H2269/12</f>
        <v>0</v>
      </c>
      <c r="CF2278" s="93">
        <f t="shared" ca="1" si="3080"/>
        <v>0</v>
      </c>
      <c r="CG2278" s="93">
        <f t="shared" ca="1" si="3080"/>
        <v>0</v>
      </c>
      <c r="CH2278" s="93">
        <f t="shared" ca="1" si="3080"/>
        <v>0</v>
      </c>
      <c r="CI2278" s="93">
        <f t="shared" ca="1" si="3080"/>
        <v>0</v>
      </c>
      <c r="CJ2278" s="93">
        <f t="shared" ca="1" si="3080"/>
        <v>0</v>
      </c>
      <c r="CK2278" s="93">
        <f t="shared" ca="1" si="3080"/>
        <v>0</v>
      </c>
    </row>
    <row r="2279" spans="2:89" x14ac:dyDescent="0.35">
      <c r="B2279" s="123"/>
      <c r="D2279" t="s">
        <v>427</v>
      </c>
      <c r="E2279" t="str">
        <f t="shared" ref="E2279" si="3081">ROW()&amp;" "&amp;D2279</f>
        <v>2279 DTERMY-F</v>
      </c>
      <c r="J2279" s="93"/>
      <c r="K2279" s="28"/>
      <c r="L2279" s="28"/>
      <c r="M2279" s="28"/>
      <c r="N2279" s="28"/>
      <c r="O2279" s="28"/>
      <c r="P2279" s="28"/>
      <c r="R2279" s="27"/>
      <c r="S2279" s="93"/>
      <c r="T2279" s="93"/>
      <c r="U2279" s="93"/>
      <c r="V2279" s="93"/>
      <c r="W2279" s="93"/>
      <c r="X2279" s="93"/>
      <c r="Y2279" s="93"/>
      <c r="Z2279" s="93"/>
      <c r="AA2279" s="93"/>
      <c r="AB2279" s="93"/>
      <c r="AC2279" s="93"/>
      <c r="AD2279" s="93"/>
      <c r="AE2279" s="93"/>
      <c r="AF2279" s="93"/>
      <c r="AG2279" s="93"/>
      <c r="AH2279" s="93"/>
      <c r="AI2279" s="93"/>
      <c r="AJ2279" s="93"/>
      <c r="AK2279" s="93"/>
      <c r="AL2279" s="93"/>
      <c r="AM2279" s="93"/>
      <c r="AN2279" s="93"/>
      <c r="AO2279" s="93"/>
      <c r="AP2279" s="93"/>
      <c r="AQ2279" s="93"/>
      <c r="AR2279" s="93"/>
      <c r="AS2279" s="93"/>
      <c r="AT2279" s="93"/>
      <c r="AU2279" s="93"/>
      <c r="AV2279" s="93"/>
      <c r="AW2279" s="93"/>
      <c r="AX2279" s="93"/>
      <c r="AY2279" s="93"/>
      <c r="AZ2279" s="93"/>
      <c r="BA2279" s="93"/>
      <c r="BB2279" s="93"/>
      <c r="BC2279" s="93"/>
      <c r="BD2279" s="93"/>
      <c r="BE2279" s="93"/>
      <c r="BF2279" s="93"/>
      <c r="BG2279" s="93"/>
      <c r="BH2279" s="93"/>
      <c r="BI2279" s="93"/>
      <c r="BJ2279" s="93"/>
      <c r="BK2279" s="93"/>
      <c r="BL2279" s="93"/>
      <c r="BM2279" s="93"/>
      <c r="BN2279" s="93"/>
      <c r="BO2279" s="93"/>
      <c r="BP2279" s="93"/>
      <c r="BQ2279" s="93"/>
      <c r="BR2279" s="93"/>
      <c r="BS2279" s="93"/>
      <c r="BT2279" s="93"/>
      <c r="BU2279" s="93"/>
      <c r="BV2279" s="93"/>
      <c r="BW2279" s="93"/>
      <c r="BX2279" s="93"/>
      <c r="BY2279" s="93"/>
      <c r="BZ2279" s="93"/>
      <c r="CA2279" s="93"/>
      <c r="CB2279" s="93"/>
      <c r="CC2279" s="93"/>
      <c r="CD2279" s="93"/>
      <c r="CE2279" s="93"/>
      <c r="CF2279" s="93"/>
      <c r="CG2279" s="93"/>
      <c r="CH2279" s="93"/>
      <c r="CI2279" s="93"/>
      <c r="CJ2279" s="93"/>
      <c r="CK2279" s="93"/>
    </row>
    <row r="2280" spans="2:89" x14ac:dyDescent="0.35">
      <c r="B2280" s="132" t="str">
        <f>B2257</f>
        <v>(Primary label)</v>
      </c>
      <c r="D2280" t="s">
        <v>427</v>
      </c>
      <c r="E2280" s="8" t="str">
        <f t="shared" si="3065"/>
        <v>2280 DTERMY-F</v>
      </c>
      <c r="G2280" t="s">
        <v>332</v>
      </c>
      <c r="H2280" s="27"/>
      <c r="I2280" s="78"/>
      <c r="J2280" s="78"/>
      <c r="K2280" s="33"/>
      <c r="L2280" s="33"/>
      <c r="M2280" s="33"/>
      <c r="N2280" s="33"/>
      <c r="O2280" s="33"/>
      <c r="P2280" s="33"/>
      <c r="R2280" s="33"/>
      <c r="S2280" s="77"/>
      <c r="T2280" s="77"/>
      <c r="U2280" s="77"/>
      <c r="V2280" s="77"/>
      <c r="W2280" s="77"/>
      <c r="X2280" s="77"/>
      <c r="Y2280" s="77"/>
      <c r="Z2280" s="77"/>
      <c r="AA2280" s="77"/>
      <c r="AB2280" s="77"/>
      <c r="AC2280" s="77"/>
      <c r="AD2280" s="77"/>
      <c r="AE2280" s="77"/>
      <c r="AF2280" s="77"/>
      <c r="AG2280" s="77"/>
      <c r="AH2280" s="77"/>
      <c r="AI2280" s="77"/>
      <c r="AJ2280" s="77"/>
      <c r="AK2280" s="77"/>
      <c r="AL2280" s="77"/>
      <c r="AM2280" s="77"/>
      <c r="AN2280" s="77"/>
      <c r="AO2280" s="77"/>
      <c r="AP2280" s="77"/>
      <c r="AQ2280" s="77"/>
      <c r="AR2280" s="77"/>
      <c r="AS2280" s="77"/>
      <c r="AT2280" s="77"/>
      <c r="AU2280" s="77"/>
      <c r="AV2280" s="77"/>
      <c r="AW2280" s="77"/>
      <c r="AX2280" s="77"/>
      <c r="AY2280" s="77"/>
      <c r="AZ2280" s="77"/>
      <c r="BA2280" s="77"/>
      <c r="BB2280" s="77"/>
      <c r="BC2280" s="77"/>
      <c r="BD2280" s="77"/>
      <c r="BE2280" s="77"/>
      <c r="BF2280" s="77"/>
      <c r="BG2280" s="77"/>
      <c r="BH2280" s="77"/>
      <c r="BI2280" s="77"/>
      <c r="BJ2280" s="77"/>
      <c r="BK2280" s="77"/>
      <c r="BL2280" s="77"/>
      <c r="BM2280" s="77"/>
      <c r="BN2280" s="77"/>
      <c r="BO2280" s="77"/>
      <c r="BP2280" s="77"/>
      <c r="BQ2280" s="77"/>
      <c r="BR2280" s="77"/>
      <c r="BS2280" s="77"/>
      <c r="BT2280" s="77"/>
      <c r="BU2280" s="77"/>
      <c r="BV2280" s="77"/>
      <c r="BW2280" s="77"/>
      <c r="BX2280" s="77"/>
      <c r="BY2280" s="77"/>
      <c r="BZ2280" s="77"/>
      <c r="CA2280" s="77"/>
      <c r="CB2280" s="77"/>
      <c r="CC2280" s="77"/>
      <c r="CD2280" s="77"/>
      <c r="CE2280" s="77"/>
      <c r="CF2280" s="77"/>
      <c r="CG2280" s="77"/>
      <c r="CH2280" s="77"/>
      <c r="CI2280" s="77"/>
      <c r="CJ2280" s="77"/>
      <c r="CK2280" s="77"/>
    </row>
    <row r="2281" spans="2:89" x14ac:dyDescent="0.35">
      <c r="B2281" s="132" t="str">
        <f>B2258</f>
        <v>primary unit</v>
      </c>
      <c r="D2281" t="s">
        <v>427</v>
      </c>
      <c r="E2281" s="8" t="str">
        <f t="shared" si="3065"/>
        <v>2281 DTERMY-F</v>
      </c>
      <c r="G2281" t="s">
        <v>332</v>
      </c>
      <c r="H2281" s="27"/>
      <c r="I2281" s="78"/>
      <c r="J2281" s="78"/>
      <c r="K2281" s="33"/>
      <c r="L2281" s="33"/>
      <c r="M2281" s="33"/>
      <c r="N2281" s="33"/>
      <c r="O2281" s="33"/>
      <c r="P2281" s="33"/>
      <c r="R2281" s="33"/>
      <c r="S2281" s="77"/>
      <c r="T2281" s="77"/>
      <c r="U2281" s="77"/>
      <c r="V2281" s="77"/>
      <c r="W2281" s="77"/>
      <c r="X2281" s="77"/>
      <c r="Y2281" s="77"/>
      <c r="Z2281" s="77"/>
      <c r="AA2281" s="77"/>
      <c r="AB2281" s="77"/>
      <c r="AC2281" s="77"/>
      <c r="AD2281" s="77"/>
      <c r="AE2281" s="77"/>
      <c r="AF2281" s="77"/>
      <c r="AG2281" s="77"/>
      <c r="AH2281" s="77"/>
      <c r="AI2281" s="77"/>
      <c r="AJ2281" s="77"/>
      <c r="AK2281" s="77"/>
      <c r="AL2281" s="77"/>
      <c r="AM2281" s="77"/>
      <c r="AN2281" s="77"/>
      <c r="AO2281" s="77"/>
      <c r="AP2281" s="77"/>
      <c r="AQ2281" s="77"/>
      <c r="AR2281" s="77"/>
      <c r="AS2281" s="77"/>
      <c r="AT2281" s="77"/>
      <c r="AU2281" s="77"/>
      <c r="AV2281" s="77"/>
      <c r="AW2281" s="77"/>
      <c r="AX2281" s="77"/>
      <c r="AY2281" s="77"/>
      <c r="AZ2281" s="77"/>
      <c r="BA2281" s="77"/>
      <c r="BB2281" s="77"/>
      <c r="BC2281" s="77"/>
      <c r="BD2281" s="77"/>
      <c r="BE2281" s="77"/>
      <c r="BF2281" s="77"/>
      <c r="BG2281" s="77"/>
      <c r="BH2281" s="77"/>
      <c r="BI2281" s="77"/>
      <c r="BJ2281" s="77"/>
      <c r="BK2281" s="77"/>
      <c r="BL2281" s="77"/>
      <c r="BM2281" s="77"/>
      <c r="BN2281" s="77"/>
      <c r="BO2281" s="77"/>
      <c r="BP2281" s="77"/>
      <c r="BQ2281" s="77"/>
      <c r="BR2281" s="77"/>
      <c r="BS2281" s="77"/>
      <c r="BT2281" s="77"/>
      <c r="BU2281" s="77"/>
      <c r="BV2281" s="77"/>
      <c r="BW2281" s="77"/>
      <c r="BX2281" s="77"/>
      <c r="BY2281" s="77"/>
      <c r="BZ2281" s="77"/>
      <c r="CA2281" s="77"/>
      <c r="CB2281" s="77"/>
      <c r="CC2281" s="77"/>
      <c r="CD2281" s="77"/>
      <c r="CE2281" s="77"/>
      <c r="CF2281" s="77"/>
      <c r="CG2281" s="77"/>
      <c r="CH2281" s="77"/>
      <c r="CI2281" s="77"/>
      <c r="CJ2281" s="77"/>
      <c r="CK2281" s="77"/>
    </row>
    <row r="2282" spans="2:89" x14ac:dyDescent="0.35">
      <c r="B2282" s="132" t="str">
        <f>B2259</f>
        <v>Primary revenue driver</v>
      </c>
      <c r="D2282" t="s">
        <v>427</v>
      </c>
      <c r="E2282" s="8" t="str">
        <f t="shared" si="3065"/>
        <v>2282 DTERMY-F</v>
      </c>
      <c r="G2282" t="s">
        <v>332</v>
      </c>
      <c r="K2282" s="53"/>
      <c r="L2282" s="53"/>
      <c r="M2282" s="53"/>
      <c r="N2282" s="53"/>
      <c r="O2282" s="53"/>
      <c r="P2282" s="53"/>
      <c r="R2282" s="24"/>
      <c r="S2282" s="175" t="str">
        <f t="shared" ref="S2282" si="3082">S2259</f>
        <v>S$16</v>
      </c>
      <c r="T2282" s="175" t="str">
        <f t="shared" ref="T2282:AX2282" si="3083">T2259</f>
        <v>T$16</v>
      </c>
      <c r="U2282" s="175" t="str">
        <f t="shared" si="3083"/>
        <v>U$16</v>
      </c>
      <c r="V2282" s="175" t="str">
        <f t="shared" si="3083"/>
        <v>V$16</v>
      </c>
      <c r="W2282" s="175" t="str">
        <f t="shared" si="3083"/>
        <v>W$16</v>
      </c>
      <c r="X2282" s="175" t="str">
        <f t="shared" si="3083"/>
        <v>X$16</v>
      </c>
      <c r="Y2282" s="175" t="str">
        <f t="shared" si="3083"/>
        <v>Y$16</v>
      </c>
      <c r="Z2282" s="175" t="str">
        <f t="shared" si="3083"/>
        <v>Z$16</v>
      </c>
      <c r="AA2282" s="175" t="str">
        <f t="shared" si="3083"/>
        <v>AA$16</v>
      </c>
      <c r="AB2282" s="175" t="str">
        <f t="shared" si="3083"/>
        <v>AB$16</v>
      </c>
      <c r="AC2282" s="175" t="str">
        <f t="shared" si="3083"/>
        <v>AC$16</v>
      </c>
      <c r="AD2282" s="175" t="str">
        <f t="shared" si="3083"/>
        <v>AD$16</v>
      </c>
      <c r="AE2282" s="175" t="str">
        <f t="shared" si="3083"/>
        <v>AE$16</v>
      </c>
      <c r="AF2282" s="175" t="str">
        <f t="shared" si="3083"/>
        <v>AF$16</v>
      </c>
      <c r="AG2282" s="175" t="str">
        <f t="shared" si="3083"/>
        <v>AG$16</v>
      </c>
      <c r="AH2282" s="175" t="str">
        <f t="shared" si="3083"/>
        <v>AH$16</v>
      </c>
      <c r="AI2282" s="175" t="str">
        <f t="shared" si="3083"/>
        <v>AI$16</v>
      </c>
      <c r="AJ2282" s="175" t="str">
        <f t="shared" si="3083"/>
        <v>AJ$16</v>
      </c>
      <c r="AK2282" s="175" t="str">
        <f t="shared" si="3083"/>
        <v>AK$16</v>
      </c>
      <c r="AL2282" s="175" t="str">
        <f t="shared" si="3083"/>
        <v>AL$16</v>
      </c>
      <c r="AM2282" s="175" t="str">
        <f t="shared" si="3083"/>
        <v>AM$16</v>
      </c>
      <c r="AN2282" s="175" t="str">
        <f t="shared" si="3083"/>
        <v>AN$16</v>
      </c>
      <c r="AO2282" s="175" t="str">
        <f t="shared" si="3083"/>
        <v>AO$16</v>
      </c>
      <c r="AP2282" s="175" t="str">
        <f t="shared" si="3083"/>
        <v>AP$16</v>
      </c>
      <c r="AQ2282" s="175" t="str">
        <f t="shared" si="3083"/>
        <v>AQ$16</v>
      </c>
      <c r="AR2282" s="175" t="str">
        <f t="shared" si="3083"/>
        <v>AR$16</v>
      </c>
      <c r="AS2282" s="175" t="str">
        <f t="shared" si="3083"/>
        <v>AS$16</v>
      </c>
      <c r="AT2282" s="175" t="str">
        <f t="shared" si="3083"/>
        <v>AT$16</v>
      </c>
      <c r="AU2282" s="175" t="str">
        <f t="shared" si="3083"/>
        <v>AU$16</v>
      </c>
      <c r="AV2282" s="175" t="str">
        <f t="shared" si="3083"/>
        <v>AV$16</v>
      </c>
      <c r="AW2282" s="175" t="str">
        <f t="shared" si="3083"/>
        <v>AW$16</v>
      </c>
      <c r="AX2282" s="175" t="str">
        <f t="shared" si="3083"/>
        <v>AX$16</v>
      </c>
      <c r="AY2282" s="175" t="str">
        <f t="shared" ref="AY2282:CD2282" si="3084">AY2259</f>
        <v>AY$16</v>
      </c>
      <c r="AZ2282" s="175" t="str">
        <f t="shared" si="3084"/>
        <v>AZ$16</v>
      </c>
      <c r="BA2282" s="175" t="str">
        <f t="shared" si="3084"/>
        <v>BA$16</v>
      </c>
      <c r="BB2282" s="175" t="str">
        <f t="shared" si="3084"/>
        <v>BB$16</v>
      </c>
      <c r="BC2282" s="175" t="str">
        <f t="shared" si="3084"/>
        <v>BC$16</v>
      </c>
      <c r="BD2282" s="175" t="str">
        <f t="shared" si="3084"/>
        <v>BD$16</v>
      </c>
      <c r="BE2282" s="175" t="str">
        <f t="shared" si="3084"/>
        <v>BE$16</v>
      </c>
      <c r="BF2282" s="175" t="str">
        <f t="shared" si="3084"/>
        <v>BF$16</v>
      </c>
      <c r="BG2282" s="175" t="str">
        <f t="shared" si="3084"/>
        <v>BG$16</v>
      </c>
      <c r="BH2282" s="175" t="str">
        <f t="shared" si="3084"/>
        <v>BH$16</v>
      </c>
      <c r="BI2282" s="175" t="str">
        <f t="shared" si="3084"/>
        <v>BI$16</v>
      </c>
      <c r="BJ2282" s="175" t="str">
        <f t="shared" si="3084"/>
        <v>BJ$16</v>
      </c>
      <c r="BK2282" s="175" t="str">
        <f t="shared" si="3084"/>
        <v>BK$16</v>
      </c>
      <c r="BL2282" s="175" t="str">
        <f t="shared" si="3084"/>
        <v>BL$16</v>
      </c>
      <c r="BM2282" s="175" t="str">
        <f t="shared" si="3084"/>
        <v>BM$16</v>
      </c>
      <c r="BN2282" s="175" t="str">
        <f t="shared" si="3084"/>
        <v>BN$16</v>
      </c>
      <c r="BO2282" s="175" t="str">
        <f t="shared" si="3084"/>
        <v>BO$16</v>
      </c>
      <c r="BP2282" s="175" t="str">
        <f t="shared" si="3084"/>
        <v>BP$16</v>
      </c>
      <c r="BQ2282" s="175" t="str">
        <f t="shared" si="3084"/>
        <v>BQ$16</v>
      </c>
      <c r="BR2282" s="175" t="str">
        <f t="shared" si="3084"/>
        <v>BR$16</v>
      </c>
      <c r="BS2282" s="175" t="str">
        <f t="shared" si="3084"/>
        <v>BS$16</v>
      </c>
      <c r="BT2282" s="175" t="str">
        <f t="shared" si="3084"/>
        <v>BT$16</v>
      </c>
      <c r="BU2282" s="175" t="str">
        <f t="shared" si="3084"/>
        <v>BU$16</v>
      </c>
      <c r="BV2282" s="175" t="str">
        <f t="shared" si="3084"/>
        <v>BV$16</v>
      </c>
      <c r="BW2282" s="175" t="str">
        <f t="shared" si="3084"/>
        <v>BW$16</v>
      </c>
      <c r="BX2282" s="175" t="str">
        <f t="shared" si="3084"/>
        <v>BX$16</v>
      </c>
      <c r="BY2282" s="175" t="str">
        <f t="shared" si="3084"/>
        <v>BY$16</v>
      </c>
      <c r="BZ2282" s="175" t="str">
        <f t="shared" si="3084"/>
        <v>BZ$16</v>
      </c>
      <c r="CA2282" s="175" t="str">
        <f t="shared" si="3084"/>
        <v>CA$16</v>
      </c>
      <c r="CB2282" s="175" t="str">
        <f t="shared" si="3084"/>
        <v>CB$16</v>
      </c>
      <c r="CC2282" s="175" t="str">
        <f t="shared" si="3084"/>
        <v>CC$16</v>
      </c>
      <c r="CD2282" s="175" t="str">
        <f t="shared" si="3084"/>
        <v>CD$16</v>
      </c>
      <c r="CE2282" s="175" t="str">
        <f t="shared" ref="CE2282:CK2282" si="3085">CE2259</f>
        <v>CE$16</v>
      </c>
      <c r="CF2282" s="175" t="str">
        <f t="shared" si="3085"/>
        <v>CF$16</v>
      </c>
      <c r="CG2282" s="175" t="str">
        <f t="shared" si="3085"/>
        <v>CG$16</v>
      </c>
      <c r="CH2282" s="175" t="str">
        <f t="shared" si="3085"/>
        <v>CH$16</v>
      </c>
      <c r="CI2282" s="175" t="str">
        <f t="shared" si="3085"/>
        <v>CI$16</v>
      </c>
      <c r="CJ2282" s="175" t="str">
        <f t="shared" si="3085"/>
        <v>CJ$16</v>
      </c>
      <c r="CK2282" s="175" t="str">
        <f t="shared" si="3085"/>
        <v>CK$16</v>
      </c>
    </row>
    <row r="2283" spans="2:89" x14ac:dyDescent="0.35">
      <c r="B2283" s="132" t="str">
        <f>B2260</f>
        <v>Primary volume driver</v>
      </c>
      <c r="D2283" t="s">
        <v>427</v>
      </c>
      <c r="E2283" s="8" t="str">
        <f t="shared" si="3065"/>
        <v>2283 DTERMY-F</v>
      </c>
      <c r="G2283" t="s">
        <v>332</v>
      </c>
      <c r="H2283" s="12"/>
      <c r="I2283" s="60"/>
      <c r="J2283" s="60"/>
      <c r="K2283" s="15"/>
      <c r="L2283" s="15"/>
      <c r="M2283" s="15"/>
      <c r="N2283" s="15"/>
      <c r="O2283" s="15"/>
      <c r="P2283" s="15"/>
      <c r="R2283" s="15"/>
      <c r="S2283" s="175" t="str">
        <f t="shared" ref="S2283" si="3086">S2260</f>
        <v>S$17</v>
      </c>
      <c r="T2283" s="175" t="str">
        <f t="shared" ref="T2283:AX2283" si="3087">T2260</f>
        <v>T$17</v>
      </c>
      <c r="U2283" s="175" t="str">
        <f t="shared" si="3087"/>
        <v>U$17</v>
      </c>
      <c r="V2283" s="175" t="str">
        <f t="shared" si="3087"/>
        <v>V$17</v>
      </c>
      <c r="W2283" s="175" t="str">
        <f t="shared" si="3087"/>
        <v>W$17</v>
      </c>
      <c r="X2283" s="175" t="str">
        <f t="shared" si="3087"/>
        <v>X$17</v>
      </c>
      <c r="Y2283" s="175" t="str">
        <f t="shared" si="3087"/>
        <v>Y$17</v>
      </c>
      <c r="Z2283" s="175" t="str">
        <f t="shared" si="3087"/>
        <v>Z$17</v>
      </c>
      <c r="AA2283" s="175" t="str">
        <f t="shared" si="3087"/>
        <v>AA$17</v>
      </c>
      <c r="AB2283" s="175" t="str">
        <f t="shared" si="3087"/>
        <v>AB$17</v>
      </c>
      <c r="AC2283" s="175" t="str">
        <f t="shared" si="3087"/>
        <v>AC$17</v>
      </c>
      <c r="AD2283" s="175" t="str">
        <f t="shared" si="3087"/>
        <v>AD$17</v>
      </c>
      <c r="AE2283" s="175" t="str">
        <f t="shared" si="3087"/>
        <v>AE$17</v>
      </c>
      <c r="AF2283" s="175" t="str">
        <f t="shared" si="3087"/>
        <v>AF$17</v>
      </c>
      <c r="AG2283" s="175" t="str">
        <f t="shared" si="3087"/>
        <v>AG$17</v>
      </c>
      <c r="AH2283" s="175" t="str">
        <f t="shared" si="3087"/>
        <v>AH$17</v>
      </c>
      <c r="AI2283" s="175" t="str">
        <f t="shared" si="3087"/>
        <v>AI$17</v>
      </c>
      <c r="AJ2283" s="175" t="str">
        <f t="shared" si="3087"/>
        <v>AJ$17</v>
      </c>
      <c r="AK2283" s="175" t="str">
        <f t="shared" si="3087"/>
        <v>AK$17</v>
      </c>
      <c r="AL2283" s="175" t="str">
        <f t="shared" si="3087"/>
        <v>AL$17</v>
      </c>
      <c r="AM2283" s="175" t="str">
        <f t="shared" si="3087"/>
        <v>AM$17</v>
      </c>
      <c r="AN2283" s="175" t="str">
        <f t="shared" si="3087"/>
        <v>AN$17</v>
      </c>
      <c r="AO2283" s="175" t="str">
        <f t="shared" si="3087"/>
        <v>AO$17</v>
      </c>
      <c r="AP2283" s="175" t="str">
        <f t="shared" si="3087"/>
        <v>AP$17</v>
      </c>
      <c r="AQ2283" s="175" t="str">
        <f t="shared" si="3087"/>
        <v>AQ$17</v>
      </c>
      <c r="AR2283" s="175" t="str">
        <f t="shared" si="3087"/>
        <v>AR$17</v>
      </c>
      <c r="AS2283" s="175" t="str">
        <f t="shared" si="3087"/>
        <v>AS$17</v>
      </c>
      <c r="AT2283" s="175" t="str">
        <f t="shared" si="3087"/>
        <v>AT$17</v>
      </c>
      <c r="AU2283" s="175" t="str">
        <f t="shared" si="3087"/>
        <v>AU$17</v>
      </c>
      <c r="AV2283" s="175" t="str">
        <f t="shared" si="3087"/>
        <v>AV$17</v>
      </c>
      <c r="AW2283" s="175" t="str">
        <f t="shared" si="3087"/>
        <v>AW$17</v>
      </c>
      <c r="AX2283" s="175" t="str">
        <f t="shared" si="3087"/>
        <v>AX$17</v>
      </c>
      <c r="AY2283" s="175" t="str">
        <f t="shared" ref="AY2283:CD2283" si="3088">AY2260</f>
        <v>AY$17</v>
      </c>
      <c r="AZ2283" s="175" t="str">
        <f t="shared" si="3088"/>
        <v>AZ$17</v>
      </c>
      <c r="BA2283" s="175" t="str">
        <f t="shared" si="3088"/>
        <v>BA$17</v>
      </c>
      <c r="BB2283" s="175" t="str">
        <f t="shared" si="3088"/>
        <v>BB$17</v>
      </c>
      <c r="BC2283" s="175" t="str">
        <f t="shared" si="3088"/>
        <v>BC$17</v>
      </c>
      <c r="BD2283" s="175" t="str">
        <f t="shared" si="3088"/>
        <v>BD$17</v>
      </c>
      <c r="BE2283" s="175" t="str">
        <f t="shared" si="3088"/>
        <v>BE$17</v>
      </c>
      <c r="BF2283" s="175" t="str">
        <f t="shared" si="3088"/>
        <v>BF$17</v>
      </c>
      <c r="BG2283" s="175" t="str">
        <f t="shared" si="3088"/>
        <v>BG$17</v>
      </c>
      <c r="BH2283" s="175" t="str">
        <f t="shared" si="3088"/>
        <v>BH$17</v>
      </c>
      <c r="BI2283" s="175" t="str">
        <f t="shared" si="3088"/>
        <v>BI$17</v>
      </c>
      <c r="BJ2283" s="175" t="str">
        <f t="shared" si="3088"/>
        <v>BJ$17</v>
      </c>
      <c r="BK2283" s="175" t="str">
        <f t="shared" si="3088"/>
        <v>BK$17</v>
      </c>
      <c r="BL2283" s="175" t="str">
        <f t="shared" si="3088"/>
        <v>BL$17</v>
      </c>
      <c r="BM2283" s="175" t="str">
        <f t="shared" si="3088"/>
        <v>BM$17</v>
      </c>
      <c r="BN2283" s="175" t="str">
        <f t="shared" si="3088"/>
        <v>BN$17</v>
      </c>
      <c r="BO2283" s="175" t="str">
        <f t="shared" si="3088"/>
        <v>BO$17</v>
      </c>
      <c r="BP2283" s="175" t="str">
        <f t="shared" si="3088"/>
        <v>BP$17</v>
      </c>
      <c r="BQ2283" s="175" t="str">
        <f t="shared" si="3088"/>
        <v>BQ$17</v>
      </c>
      <c r="BR2283" s="175" t="str">
        <f t="shared" si="3088"/>
        <v>BR$17</v>
      </c>
      <c r="BS2283" s="175" t="str">
        <f t="shared" si="3088"/>
        <v>BS$17</v>
      </c>
      <c r="BT2283" s="175" t="str">
        <f t="shared" si="3088"/>
        <v>BT$17</v>
      </c>
      <c r="BU2283" s="175" t="str">
        <f t="shared" si="3088"/>
        <v>BU$17</v>
      </c>
      <c r="BV2283" s="175" t="str">
        <f t="shared" si="3088"/>
        <v>BV$17</v>
      </c>
      <c r="BW2283" s="175" t="str">
        <f t="shared" si="3088"/>
        <v>BW$17</v>
      </c>
      <c r="BX2283" s="175" t="str">
        <f t="shared" si="3088"/>
        <v>BX$17</v>
      </c>
      <c r="BY2283" s="175" t="str">
        <f t="shared" si="3088"/>
        <v>BY$17</v>
      </c>
      <c r="BZ2283" s="175" t="str">
        <f t="shared" si="3088"/>
        <v>BZ$17</v>
      </c>
      <c r="CA2283" s="175" t="str">
        <f t="shared" si="3088"/>
        <v>CA$17</v>
      </c>
      <c r="CB2283" s="175" t="str">
        <f t="shared" si="3088"/>
        <v>CB$17</v>
      </c>
      <c r="CC2283" s="175" t="str">
        <f t="shared" si="3088"/>
        <v>CC$17</v>
      </c>
      <c r="CD2283" s="175" t="str">
        <f t="shared" si="3088"/>
        <v>CD$17</v>
      </c>
      <c r="CE2283" s="175" t="str">
        <f t="shared" ref="CE2283:CK2283" si="3089">CE2260</f>
        <v>CE$17</v>
      </c>
      <c r="CF2283" s="175" t="str">
        <f t="shared" si="3089"/>
        <v>CF$17</v>
      </c>
      <c r="CG2283" s="175" t="str">
        <f t="shared" si="3089"/>
        <v>CG$17</v>
      </c>
      <c r="CH2283" s="175" t="str">
        <f t="shared" si="3089"/>
        <v>CH$17</v>
      </c>
      <c r="CI2283" s="175" t="str">
        <f t="shared" si="3089"/>
        <v>CI$17</v>
      </c>
      <c r="CJ2283" s="175" t="str">
        <f t="shared" si="3089"/>
        <v>CJ$17</v>
      </c>
      <c r="CK2283" s="175" t="str">
        <f t="shared" si="3089"/>
        <v>CK$17</v>
      </c>
    </row>
    <row r="2284" spans="2:89" x14ac:dyDescent="0.35">
      <c r="B2284" s="187" t="str">
        <f>B2265</f>
        <v>Rolling fixed term debt - multiple borrowings w/ annual control:</v>
      </c>
      <c r="D2284" t="s">
        <v>427</v>
      </c>
      <c r="E2284" s="8" t="str">
        <f t="shared" si="3065"/>
        <v>2284 DTERMY-F</v>
      </c>
      <c r="G2284" t="s">
        <v>332</v>
      </c>
      <c r="H2284" s="12"/>
      <c r="I2284" s="60"/>
      <c r="J2284" s="60"/>
      <c r="K2284" s="15"/>
      <c r="L2284" s="15"/>
      <c r="M2284" s="15"/>
      <c r="N2284" s="15"/>
      <c r="O2284" s="15"/>
      <c r="P2284" s="15"/>
      <c r="R2284" s="15"/>
      <c r="S2284" s="175">
        <f t="shared" ref="S2284" si="3090">S2261</f>
        <v>0</v>
      </c>
      <c r="T2284" s="175">
        <f t="shared" ref="T2284:AX2284" si="3091">T2261</f>
        <v>0</v>
      </c>
      <c r="U2284" s="175">
        <f t="shared" si="3091"/>
        <v>0</v>
      </c>
      <c r="V2284" s="175">
        <f t="shared" si="3091"/>
        <v>0</v>
      </c>
      <c r="W2284" s="175">
        <f t="shared" si="3091"/>
        <v>0</v>
      </c>
      <c r="X2284" s="175">
        <f t="shared" si="3091"/>
        <v>0</v>
      </c>
      <c r="Y2284" s="175">
        <f t="shared" si="3091"/>
        <v>0</v>
      </c>
      <c r="Z2284" s="175">
        <f t="shared" si="3091"/>
        <v>0</v>
      </c>
      <c r="AA2284" s="175">
        <f t="shared" si="3091"/>
        <v>0</v>
      </c>
      <c r="AB2284" s="175">
        <f t="shared" si="3091"/>
        <v>0</v>
      </c>
      <c r="AC2284" s="175">
        <f t="shared" si="3091"/>
        <v>0</v>
      </c>
      <c r="AD2284" s="175">
        <f t="shared" si="3091"/>
        <v>0</v>
      </c>
      <c r="AE2284" s="175">
        <f t="shared" si="3091"/>
        <v>0</v>
      </c>
      <c r="AF2284" s="175">
        <f t="shared" si="3091"/>
        <v>0</v>
      </c>
      <c r="AG2284" s="175">
        <f t="shared" si="3091"/>
        <v>0</v>
      </c>
      <c r="AH2284" s="175">
        <f t="shared" si="3091"/>
        <v>0</v>
      </c>
      <c r="AI2284" s="175">
        <f t="shared" si="3091"/>
        <v>0</v>
      </c>
      <c r="AJ2284" s="175">
        <f t="shared" si="3091"/>
        <v>0</v>
      </c>
      <c r="AK2284" s="175">
        <f t="shared" si="3091"/>
        <v>0</v>
      </c>
      <c r="AL2284" s="175">
        <f t="shared" si="3091"/>
        <v>0</v>
      </c>
      <c r="AM2284" s="175">
        <f t="shared" si="3091"/>
        <v>0</v>
      </c>
      <c r="AN2284" s="175">
        <f t="shared" si="3091"/>
        <v>0</v>
      </c>
      <c r="AO2284" s="175">
        <f t="shared" si="3091"/>
        <v>0</v>
      </c>
      <c r="AP2284" s="175">
        <f t="shared" si="3091"/>
        <v>0</v>
      </c>
      <c r="AQ2284" s="175">
        <f t="shared" si="3091"/>
        <v>0</v>
      </c>
      <c r="AR2284" s="175">
        <f t="shared" si="3091"/>
        <v>0</v>
      </c>
      <c r="AS2284" s="175">
        <f t="shared" si="3091"/>
        <v>0</v>
      </c>
      <c r="AT2284" s="175">
        <f t="shared" si="3091"/>
        <v>0</v>
      </c>
      <c r="AU2284" s="175">
        <f t="shared" si="3091"/>
        <v>0</v>
      </c>
      <c r="AV2284" s="175">
        <f t="shared" si="3091"/>
        <v>0</v>
      </c>
      <c r="AW2284" s="175">
        <f t="shared" si="3091"/>
        <v>0</v>
      </c>
      <c r="AX2284" s="175">
        <f t="shared" si="3091"/>
        <v>0</v>
      </c>
      <c r="AY2284" s="175">
        <f t="shared" ref="AY2284:CD2284" si="3092">AY2261</f>
        <v>0</v>
      </c>
      <c r="AZ2284" s="175">
        <f t="shared" si="3092"/>
        <v>0</v>
      </c>
      <c r="BA2284" s="175">
        <f t="shared" si="3092"/>
        <v>0</v>
      </c>
      <c r="BB2284" s="175">
        <f t="shared" si="3092"/>
        <v>0</v>
      </c>
      <c r="BC2284" s="175">
        <f t="shared" si="3092"/>
        <v>0</v>
      </c>
      <c r="BD2284" s="175">
        <f t="shared" si="3092"/>
        <v>0</v>
      </c>
      <c r="BE2284" s="175">
        <f t="shared" si="3092"/>
        <v>0</v>
      </c>
      <c r="BF2284" s="175">
        <f t="shared" si="3092"/>
        <v>0</v>
      </c>
      <c r="BG2284" s="175">
        <f t="shared" si="3092"/>
        <v>0</v>
      </c>
      <c r="BH2284" s="175">
        <f t="shared" si="3092"/>
        <v>0</v>
      </c>
      <c r="BI2284" s="175">
        <f t="shared" si="3092"/>
        <v>0</v>
      </c>
      <c r="BJ2284" s="175">
        <f t="shared" si="3092"/>
        <v>0</v>
      </c>
      <c r="BK2284" s="175">
        <f t="shared" si="3092"/>
        <v>0</v>
      </c>
      <c r="BL2284" s="175">
        <f t="shared" si="3092"/>
        <v>0</v>
      </c>
      <c r="BM2284" s="175">
        <f t="shared" si="3092"/>
        <v>0</v>
      </c>
      <c r="BN2284" s="175">
        <f t="shared" si="3092"/>
        <v>0</v>
      </c>
      <c r="BO2284" s="175">
        <f t="shared" si="3092"/>
        <v>0</v>
      </c>
      <c r="BP2284" s="175">
        <f t="shared" si="3092"/>
        <v>0</v>
      </c>
      <c r="BQ2284" s="175">
        <f t="shared" si="3092"/>
        <v>0</v>
      </c>
      <c r="BR2284" s="175">
        <f t="shared" si="3092"/>
        <v>0</v>
      </c>
      <c r="BS2284" s="175">
        <f t="shared" si="3092"/>
        <v>0</v>
      </c>
      <c r="BT2284" s="175">
        <f t="shared" si="3092"/>
        <v>0</v>
      </c>
      <c r="BU2284" s="175">
        <f t="shared" si="3092"/>
        <v>0</v>
      </c>
      <c r="BV2284" s="175">
        <f t="shared" si="3092"/>
        <v>0</v>
      </c>
      <c r="BW2284" s="175">
        <f t="shared" si="3092"/>
        <v>0</v>
      </c>
      <c r="BX2284" s="175">
        <f t="shared" si="3092"/>
        <v>0</v>
      </c>
      <c r="BY2284" s="175">
        <f t="shared" si="3092"/>
        <v>0</v>
      </c>
      <c r="BZ2284" s="175">
        <f t="shared" si="3092"/>
        <v>0</v>
      </c>
      <c r="CA2284" s="175">
        <f t="shared" si="3092"/>
        <v>0</v>
      </c>
      <c r="CB2284" s="175">
        <f t="shared" si="3092"/>
        <v>0</v>
      </c>
      <c r="CC2284" s="175">
        <f t="shared" si="3092"/>
        <v>0</v>
      </c>
      <c r="CD2284" s="175">
        <f t="shared" si="3092"/>
        <v>0</v>
      </c>
      <c r="CE2284" s="175">
        <f t="shared" ref="CE2284:CK2284" si="3093">CE2261</f>
        <v>0</v>
      </c>
      <c r="CF2284" s="175">
        <f t="shared" si="3093"/>
        <v>0</v>
      </c>
      <c r="CG2284" s="175">
        <f t="shared" si="3093"/>
        <v>0</v>
      </c>
      <c r="CH2284" s="175">
        <f t="shared" si="3093"/>
        <v>0</v>
      </c>
      <c r="CI2284" s="175">
        <f t="shared" si="3093"/>
        <v>0</v>
      </c>
      <c r="CJ2284" s="175">
        <f t="shared" si="3093"/>
        <v>0</v>
      </c>
      <c r="CK2284" s="175">
        <f t="shared" si="3093"/>
        <v>0</v>
      </c>
    </row>
    <row r="2285" spans="2:89" x14ac:dyDescent="0.35">
      <c r="B2285" s="235" t="str">
        <f>IFERROR(SUBSTITUTE(TRIM(MID(B2265, SEARCH("-", B2265) + 1, LEN(B2265))),":",""),"no unit")</f>
        <v>multiple borrowings w/ annual control</v>
      </c>
      <c r="D2285" t="s">
        <v>427</v>
      </c>
      <c r="E2285" s="8" t="str">
        <f t="shared" si="3065"/>
        <v>2285 DTERMY-F</v>
      </c>
      <c r="G2285" t="s">
        <v>332</v>
      </c>
      <c r="H2285" s="12"/>
      <c r="I2285" s="60"/>
      <c r="J2285" s="60"/>
      <c r="K2285" s="15"/>
      <c r="L2285" s="15"/>
      <c r="M2285" s="15"/>
      <c r="N2285" s="15"/>
      <c r="O2285" s="15"/>
      <c r="P2285" s="15"/>
      <c r="R2285" s="15"/>
      <c r="S2285" s="175"/>
      <c r="T2285" s="175"/>
      <c r="U2285" s="175"/>
      <c r="V2285" s="175"/>
      <c r="W2285" s="175"/>
      <c r="X2285" s="175"/>
      <c r="Y2285" s="175"/>
      <c r="Z2285" s="175"/>
      <c r="AA2285" s="175"/>
      <c r="AB2285" s="175"/>
      <c r="AC2285" s="175"/>
      <c r="AD2285" s="175"/>
      <c r="AE2285" s="175"/>
      <c r="AF2285" s="175"/>
      <c r="AG2285" s="175"/>
      <c r="AH2285" s="175"/>
      <c r="AI2285" s="175"/>
      <c r="AJ2285" s="175"/>
      <c r="AK2285" s="175"/>
      <c r="AL2285" s="175"/>
      <c r="AM2285" s="175"/>
      <c r="AN2285" s="175"/>
      <c r="AO2285" s="175"/>
      <c r="AP2285" s="175"/>
      <c r="AQ2285" s="175"/>
      <c r="AR2285" s="175"/>
      <c r="AS2285" s="175"/>
      <c r="AT2285" s="175"/>
      <c r="AU2285" s="175"/>
      <c r="AV2285" s="175"/>
      <c r="AW2285" s="175"/>
      <c r="AX2285" s="175"/>
      <c r="AY2285" s="175"/>
      <c r="AZ2285" s="175"/>
      <c r="BA2285" s="175"/>
      <c r="BB2285" s="175"/>
      <c r="BC2285" s="175"/>
      <c r="BD2285" s="175"/>
      <c r="BE2285" s="175"/>
      <c r="BF2285" s="175"/>
      <c r="BG2285" s="175"/>
      <c r="BH2285" s="175"/>
      <c r="BI2285" s="175"/>
      <c r="BJ2285" s="175"/>
      <c r="BK2285" s="175"/>
      <c r="BL2285" s="175"/>
      <c r="BM2285" s="175"/>
      <c r="BN2285" s="175"/>
      <c r="BO2285" s="175"/>
      <c r="BP2285" s="175"/>
      <c r="BQ2285" s="175"/>
      <c r="BR2285" s="175"/>
      <c r="BS2285" s="175"/>
      <c r="BT2285" s="175"/>
      <c r="BU2285" s="175"/>
      <c r="BV2285" s="175"/>
      <c r="BW2285" s="175"/>
      <c r="BX2285" s="175"/>
      <c r="BY2285" s="175"/>
      <c r="BZ2285" s="175"/>
      <c r="CA2285" s="175"/>
      <c r="CB2285" s="175"/>
      <c r="CC2285" s="175"/>
      <c r="CD2285" s="175"/>
      <c r="CE2285" s="175"/>
      <c r="CF2285" s="175"/>
      <c r="CG2285" s="175"/>
      <c r="CH2285" s="175"/>
      <c r="CI2285" s="175"/>
      <c r="CJ2285" s="175"/>
      <c r="CK2285" s="175"/>
    </row>
    <row r="2286" spans="2:89" x14ac:dyDescent="0.35">
      <c r="B2286" s="187" t="str">
        <f>B2263</f>
        <v>Secondary revenue driver</v>
      </c>
      <c r="D2286" t="s">
        <v>427</v>
      </c>
      <c r="E2286" s="8" t="str">
        <f t="shared" si="3065"/>
        <v>2286 DTERMY-F</v>
      </c>
      <c r="G2286" t="s">
        <v>332</v>
      </c>
      <c r="H2286" s="90"/>
      <c r="I2286" s="209"/>
      <c r="J2286" s="209"/>
      <c r="K2286" s="210"/>
      <c r="L2286" s="210"/>
      <c r="M2286" s="210"/>
      <c r="N2286" s="210"/>
      <c r="O2286" s="210"/>
      <c r="P2286" s="210"/>
      <c r="R2286" s="210"/>
      <c r="S2286" s="4" t="str">
        <f t="shared" ref="S2286" si="3094">ADDRESS(ROW(S2276),COLUMN(S2276),2)</f>
        <v>S$2276</v>
      </c>
      <c r="T2286" s="4" t="str">
        <f t="shared" ref="T2286:AX2286" si="3095">ADDRESS(ROW(T2276),COLUMN(T2276),2)</f>
        <v>T$2276</v>
      </c>
      <c r="U2286" s="4" t="str">
        <f t="shared" si="3095"/>
        <v>U$2276</v>
      </c>
      <c r="V2286" s="4" t="str">
        <f t="shared" si="3095"/>
        <v>V$2276</v>
      </c>
      <c r="W2286" s="4" t="str">
        <f t="shared" si="3095"/>
        <v>W$2276</v>
      </c>
      <c r="X2286" s="4" t="str">
        <f t="shared" si="3095"/>
        <v>X$2276</v>
      </c>
      <c r="Y2286" s="4" t="str">
        <f t="shared" si="3095"/>
        <v>Y$2276</v>
      </c>
      <c r="Z2286" s="4" t="str">
        <f t="shared" si="3095"/>
        <v>Z$2276</v>
      </c>
      <c r="AA2286" s="4" t="str">
        <f t="shared" si="3095"/>
        <v>AA$2276</v>
      </c>
      <c r="AB2286" s="4" t="str">
        <f t="shared" si="3095"/>
        <v>AB$2276</v>
      </c>
      <c r="AC2286" s="4" t="str">
        <f t="shared" si="3095"/>
        <v>AC$2276</v>
      </c>
      <c r="AD2286" s="4" t="str">
        <f t="shared" si="3095"/>
        <v>AD$2276</v>
      </c>
      <c r="AE2286" s="4" t="str">
        <f t="shared" si="3095"/>
        <v>AE$2276</v>
      </c>
      <c r="AF2286" s="4" t="str">
        <f t="shared" si="3095"/>
        <v>AF$2276</v>
      </c>
      <c r="AG2286" s="4" t="str">
        <f t="shared" si="3095"/>
        <v>AG$2276</v>
      </c>
      <c r="AH2286" s="4" t="str">
        <f t="shared" si="3095"/>
        <v>AH$2276</v>
      </c>
      <c r="AI2286" s="4" t="str">
        <f t="shared" si="3095"/>
        <v>AI$2276</v>
      </c>
      <c r="AJ2286" s="4" t="str">
        <f t="shared" si="3095"/>
        <v>AJ$2276</v>
      </c>
      <c r="AK2286" s="4" t="str">
        <f t="shared" si="3095"/>
        <v>AK$2276</v>
      </c>
      <c r="AL2286" s="4" t="str">
        <f t="shared" si="3095"/>
        <v>AL$2276</v>
      </c>
      <c r="AM2286" s="4" t="str">
        <f t="shared" si="3095"/>
        <v>AM$2276</v>
      </c>
      <c r="AN2286" s="4" t="str">
        <f t="shared" si="3095"/>
        <v>AN$2276</v>
      </c>
      <c r="AO2286" s="4" t="str">
        <f t="shared" si="3095"/>
        <v>AO$2276</v>
      </c>
      <c r="AP2286" s="4" t="str">
        <f t="shared" si="3095"/>
        <v>AP$2276</v>
      </c>
      <c r="AQ2286" s="4" t="str">
        <f t="shared" si="3095"/>
        <v>AQ$2276</v>
      </c>
      <c r="AR2286" s="4" t="str">
        <f t="shared" si="3095"/>
        <v>AR$2276</v>
      </c>
      <c r="AS2286" s="4" t="str">
        <f t="shared" si="3095"/>
        <v>AS$2276</v>
      </c>
      <c r="AT2286" s="4" t="str">
        <f t="shared" si="3095"/>
        <v>AT$2276</v>
      </c>
      <c r="AU2286" s="4" t="str">
        <f t="shared" si="3095"/>
        <v>AU$2276</v>
      </c>
      <c r="AV2286" s="4" t="str">
        <f t="shared" si="3095"/>
        <v>AV$2276</v>
      </c>
      <c r="AW2286" s="4" t="str">
        <f t="shared" si="3095"/>
        <v>AW$2276</v>
      </c>
      <c r="AX2286" s="4" t="str">
        <f t="shared" si="3095"/>
        <v>AX$2276</v>
      </c>
      <c r="AY2286" s="4" t="str">
        <f t="shared" ref="AY2286:CD2286" si="3096">ADDRESS(ROW(AY2276),COLUMN(AY2276),2)</f>
        <v>AY$2276</v>
      </c>
      <c r="AZ2286" s="4" t="str">
        <f t="shared" si="3096"/>
        <v>AZ$2276</v>
      </c>
      <c r="BA2286" s="4" t="str">
        <f t="shared" si="3096"/>
        <v>BA$2276</v>
      </c>
      <c r="BB2286" s="4" t="str">
        <f t="shared" si="3096"/>
        <v>BB$2276</v>
      </c>
      <c r="BC2286" s="4" t="str">
        <f t="shared" si="3096"/>
        <v>BC$2276</v>
      </c>
      <c r="BD2286" s="4" t="str">
        <f t="shared" si="3096"/>
        <v>BD$2276</v>
      </c>
      <c r="BE2286" s="4" t="str">
        <f t="shared" si="3096"/>
        <v>BE$2276</v>
      </c>
      <c r="BF2286" s="4" t="str">
        <f t="shared" si="3096"/>
        <v>BF$2276</v>
      </c>
      <c r="BG2286" s="4" t="str">
        <f t="shared" si="3096"/>
        <v>BG$2276</v>
      </c>
      <c r="BH2286" s="4" t="str">
        <f t="shared" si="3096"/>
        <v>BH$2276</v>
      </c>
      <c r="BI2286" s="4" t="str">
        <f t="shared" si="3096"/>
        <v>BI$2276</v>
      </c>
      <c r="BJ2286" s="4" t="str">
        <f t="shared" si="3096"/>
        <v>BJ$2276</v>
      </c>
      <c r="BK2286" s="4" t="str">
        <f t="shared" si="3096"/>
        <v>BK$2276</v>
      </c>
      <c r="BL2286" s="4" t="str">
        <f t="shared" si="3096"/>
        <v>BL$2276</v>
      </c>
      <c r="BM2286" s="4" t="str">
        <f t="shared" si="3096"/>
        <v>BM$2276</v>
      </c>
      <c r="BN2286" s="4" t="str">
        <f t="shared" si="3096"/>
        <v>BN$2276</v>
      </c>
      <c r="BO2286" s="4" t="str">
        <f t="shared" si="3096"/>
        <v>BO$2276</v>
      </c>
      <c r="BP2286" s="4" t="str">
        <f t="shared" si="3096"/>
        <v>BP$2276</v>
      </c>
      <c r="BQ2286" s="4" t="str">
        <f t="shared" si="3096"/>
        <v>BQ$2276</v>
      </c>
      <c r="BR2286" s="4" t="str">
        <f t="shared" si="3096"/>
        <v>BR$2276</v>
      </c>
      <c r="BS2286" s="4" t="str">
        <f t="shared" si="3096"/>
        <v>BS$2276</v>
      </c>
      <c r="BT2286" s="4" t="str">
        <f t="shared" si="3096"/>
        <v>BT$2276</v>
      </c>
      <c r="BU2286" s="4" t="str">
        <f t="shared" si="3096"/>
        <v>BU$2276</v>
      </c>
      <c r="BV2286" s="4" t="str">
        <f t="shared" si="3096"/>
        <v>BV$2276</v>
      </c>
      <c r="BW2286" s="4" t="str">
        <f t="shared" si="3096"/>
        <v>BW$2276</v>
      </c>
      <c r="BX2286" s="4" t="str">
        <f t="shared" si="3096"/>
        <v>BX$2276</v>
      </c>
      <c r="BY2286" s="4" t="str">
        <f t="shared" si="3096"/>
        <v>BY$2276</v>
      </c>
      <c r="BZ2286" s="4" t="str">
        <f t="shared" si="3096"/>
        <v>BZ$2276</v>
      </c>
      <c r="CA2286" s="4" t="str">
        <f t="shared" si="3096"/>
        <v>CA$2276</v>
      </c>
      <c r="CB2286" s="4" t="str">
        <f t="shared" si="3096"/>
        <v>CB$2276</v>
      </c>
      <c r="CC2286" s="4" t="str">
        <f t="shared" si="3096"/>
        <v>CC$2276</v>
      </c>
      <c r="CD2286" s="4" t="str">
        <f t="shared" si="3096"/>
        <v>CD$2276</v>
      </c>
      <c r="CE2286" s="4" t="str">
        <f t="shared" ref="CE2286:CK2286" si="3097">ADDRESS(ROW(CE2276),COLUMN(CE2276),2)</f>
        <v>CE$2276</v>
      </c>
      <c r="CF2286" s="4" t="str">
        <f t="shared" si="3097"/>
        <v>CF$2276</v>
      </c>
      <c r="CG2286" s="4" t="str">
        <f t="shared" si="3097"/>
        <v>CG$2276</v>
      </c>
      <c r="CH2286" s="4" t="str">
        <f t="shared" si="3097"/>
        <v>CH$2276</v>
      </c>
      <c r="CI2286" s="4" t="str">
        <f t="shared" si="3097"/>
        <v>CI$2276</v>
      </c>
      <c r="CJ2286" s="4" t="str">
        <f t="shared" si="3097"/>
        <v>CJ$2276</v>
      </c>
      <c r="CK2286" s="4" t="str">
        <f t="shared" si="3097"/>
        <v>CK$2276</v>
      </c>
    </row>
    <row r="2287" spans="2:89" x14ac:dyDescent="0.35">
      <c r="B2287" s="132" t="str">
        <f>B2264</f>
        <v>Secondary volume driver</v>
      </c>
      <c r="D2287" t="s">
        <v>427</v>
      </c>
      <c r="E2287" s="8" t="str">
        <f t="shared" si="3065"/>
        <v>2287 DTERMY-F</v>
      </c>
      <c r="G2287" t="s">
        <v>332</v>
      </c>
      <c r="H2287" s="12"/>
      <c r="I2287" s="60"/>
      <c r="J2287" s="60"/>
      <c r="K2287" s="15"/>
      <c r="L2287" s="15"/>
      <c r="M2287" s="15"/>
      <c r="N2287" s="15"/>
      <c r="O2287" s="15"/>
      <c r="P2287" s="15"/>
      <c r="R2287" s="15"/>
      <c r="S2287" s="175" t="str">
        <f t="shared" ref="S2287" si="3098">S2264</f>
        <v>S$19</v>
      </c>
      <c r="T2287" s="175" t="str">
        <f t="shared" ref="T2287:AX2287" si="3099">T2264</f>
        <v>T$19</v>
      </c>
      <c r="U2287" s="175" t="str">
        <f t="shared" si="3099"/>
        <v>U$19</v>
      </c>
      <c r="V2287" s="175" t="str">
        <f t="shared" si="3099"/>
        <v>V$19</v>
      </c>
      <c r="W2287" s="175" t="str">
        <f t="shared" si="3099"/>
        <v>W$19</v>
      </c>
      <c r="X2287" s="175" t="str">
        <f t="shared" si="3099"/>
        <v>X$19</v>
      </c>
      <c r="Y2287" s="175" t="str">
        <f t="shared" si="3099"/>
        <v>Y$19</v>
      </c>
      <c r="Z2287" s="175" t="str">
        <f t="shared" si="3099"/>
        <v>Z$19</v>
      </c>
      <c r="AA2287" s="175" t="str">
        <f t="shared" si="3099"/>
        <v>AA$19</v>
      </c>
      <c r="AB2287" s="175" t="str">
        <f t="shared" si="3099"/>
        <v>AB$19</v>
      </c>
      <c r="AC2287" s="175" t="str">
        <f t="shared" si="3099"/>
        <v>AC$19</v>
      </c>
      <c r="AD2287" s="175" t="str">
        <f t="shared" si="3099"/>
        <v>AD$19</v>
      </c>
      <c r="AE2287" s="175" t="str">
        <f t="shared" si="3099"/>
        <v>AE$19</v>
      </c>
      <c r="AF2287" s="175" t="str">
        <f t="shared" si="3099"/>
        <v>AF$19</v>
      </c>
      <c r="AG2287" s="175" t="str">
        <f t="shared" si="3099"/>
        <v>AG$19</v>
      </c>
      <c r="AH2287" s="175" t="str">
        <f t="shared" si="3099"/>
        <v>AH$19</v>
      </c>
      <c r="AI2287" s="175" t="str">
        <f t="shared" si="3099"/>
        <v>AI$19</v>
      </c>
      <c r="AJ2287" s="175" t="str">
        <f t="shared" si="3099"/>
        <v>AJ$19</v>
      </c>
      <c r="AK2287" s="175" t="str">
        <f t="shared" si="3099"/>
        <v>AK$19</v>
      </c>
      <c r="AL2287" s="175" t="str">
        <f t="shared" si="3099"/>
        <v>AL$19</v>
      </c>
      <c r="AM2287" s="175" t="str">
        <f t="shared" si="3099"/>
        <v>AM$19</v>
      </c>
      <c r="AN2287" s="175" t="str">
        <f t="shared" si="3099"/>
        <v>AN$19</v>
      </c>
      <c r="AO2287" s="175" t="str">
        <f t="shared" si="3099"/>
        <v>AO$19</v>
      </c>
      <c r="AP2287" s="175" t="str">
        <f t="shared" si="3099"/>
        <v>AP$19</v>
      </c>
      <c r="AQ2287" s="175" t="str">
        <f t="shared" si="3099"/>
        <v>AQ$19</v>
      </c>
      <c r="AR2287" s="175" t="str">
        <f t="shared" si="3099"/>
        <v>AR$19</v>
      </c>
      <c r="AS2287" s="175" t="str">
        <f t="shared" si="3099"/>
        <v>AS$19</v>
      </c>
      <c r="AT2287" s="175" t="str">
        <f t="shared" si="3099"/>
        <v>AT$19</v>
      </c>
      <c r="AU2287" s="175" t="str">
        <f t="shared" si="3099"/>
        <v>AU$19</v>
      </c>
      <c r="AV2287" s="175" t="str">
        <f t="shared" si="3099"/>
        <v>AV$19</v>
      </c>
      <c r="AW2287" s="175" t="str">
        <f t="shared" si="3099"/>
        <v>AW$19</v>
      </c>
      <c r="AX2287" s="175" t="str">
        <f t="shared" si="3099"/>
        <v>AX$19</v>
      </c>
      <c r="AY2287" s="175" t="str">
        <f t="shared" ref="AY2287:CD2287" si="3100">AY2264</f>
        <v>AY$19</v>
      </c>
      <c r="AZ2287" s="175" t="str">
        <f t="shared" si="3100"/>
        <v>AZ$19</v>
      </c>
      <c r="BA2287" s="175" t="str">
        <f t="shared" si="3100"/>
        <v>BA$19</v>
      </c>
      <c r="BB2287" s="175" t="str">
        <f t="shared" si="3100"/>
        <v>BB$19</v>
      </c>
      <c r="BC2287" s="175" t="str">
        <f t="shared" si="3100"/>
        <v>BC$19</v>
      </c>
      <c r="BD2287" s="175" t="str">
        <f t="shared" si="3100"/>
        <v>BD$19</v>
      </c>
      <c r="BE2287" s="175" t="str">
        <f t="shared" si="3100"/>
        <v>BE$19</v>
      </c>
      <c r="BF2287" s="175" t="str">
        <f t="shared" si="3100"/>
        <v>BF$19</v>
      </c>
      <c r="BG2287" s="175" t="str">
        <f t="shared" si="3100"/>
        <v>BG$19</v>
      </c>
      <c r="BH2287" s="175" t="str">
        <f t="shared" si="3100"/>
        <v>BH$19</v>
      </c>
      <c r="BI2287" s="175" t="str">
        <f t="shared" si="3100"/>
        <v>BI$19</v>
      </c>
      <c r="BJ2287" s="175" t="str">
        <f t="shared" si="3100"/>
        <v>BJ$19</v>
      </c>
      <c r="BK2287" s="175" t="str">
        <f t="shared" si="3100"/>
        <v>BK$19</v>
      </c>
      <c r="BL2287" s="175" t="str">
        <f t="shared" si="3100"/>
        <v>BL$19</v>
      </c>
      <c r="BM2287" s="175" t="str">
        <f t="shared" si="3100"/>
        <v>BM$19</v>
      </c>
      <c r="BN2287" s="175" t="str">
        <f t="shared" si="3100"/>
        <v>BN$19</v>
      </c>
      <c r="BO2287" s="175" t="str">
        <f t="shared" si="3100"/>
        <v>BO$19</v>
      </c>
      <c r="BP2287" s="175" t="str">
        <f t="shared" si="3100"/>
        <v>BP$19</v>
      </c>
      <c r="BQ2287" s="175" t="str">
        <f t="shared" si="3100"/>
        <v>BQ$19</v>
      </c>
      <c r="BR2287" s="175" t="str">
        <f t="shared" si="3100"/>
        <v>BR$19</v>
      </c>
      <c r="BS2287" s="175" t="str">
        <f t="shared" si="3100"/>
        <v>BS$19</v>
      </c>
      <c r="BT2287" s="175" t="str">
        <f t="shared" si="3100"/>
        <v>BT$19</v>
      </c>
      <c r="BU2287" s="175" t="str">
        <f t="shared" si="3100"/>
        <v>BU$19</v>
      </c>
      <c r="BV2287" s="175" t="str">
        <f t="shared" si="3100"/>
        <v>BV$19</v>
      </c>
      <c r="BW2287" s="175" t="str">
        <f t="shared" si="3100"/>
        <v>BW$19</v>
      </c>
      <c r="BX2287" s="175" t="str">
        <f t="shared" si="3100"/>
        <v>BX$19</v>
      </c>
      <c r="BY2287" s="175" t="str">
        <f t="shared" si="3100"/>
        <v>BY$19</v>
      </c>
      <c r="BZ2287" s="175" t="str">
        <f t="shared" si="3100"/>
        <v>BZ$19</v>
      </c>
      <c r="CA2287" s="175" t="str">
        <f t="shared" si="3100"/>
        <v>CA$19</v>
      </c>
      <c r="CB2287" s="175" t="str">
        <f t="shared" si="3100"/>
        <v>CB$19</v>
      </c>
      <c r="CC2287" s="175" t="str">
        <f t="shared" si="3100"/>
        <v>CC$19</v>
      </c>
      <c r="CD2287" s="175" t="str">
        <f t="shared" si="3100"/>
        <v>CD$19</v>
      </c>
      <c r="CE2287" s="175" t="str">
        <f t="shared" ref="CE2287:CK2287" si="3101">CE2264</f>
        <v>CE$19</v>
      </c>
      <c r="CF2287" s="175" t="str">
        <f t="shared" si="3101"/>
        <v>CF$19</v>
      </c>
      <c r="CG2287" s="175" t="str">
        <f t="shared" si="3101"/>
        <v>CG$19</v>
      </c>
      <c r="CH2287" s="175" t="str">
        <f t="shared" si="3101"/>
        <v>CH$19</v>
      </c>
      <c r="CI2287" s="175" t="str">
        <f t="shared" si="3101"/>
        <v>CI$19</v>
      </c>
      <c r="CJ2287" s="175" t="str">
        <f t="shared" si="3101"/>
        <v>CJ$19</v>
      </c>
      <c r="CK2287" s="175" t="str">
        <f t="shared" si="3101"/>
        <v>CK$19</v>
      </c>
    </row>
    <row r="2288" spans="2:89" x14ac:dyDescent="0.35">
      <c r="B2288" s="132"/>
      <c r="E2288" s="8"/>
      <c r="H2288" s="12"/>
      <c r="I2288" s="60"/>
      <c r="J2288" s="60"/>
      <c r="K2288" s="15"/>
      <c r="L2288" s="15"/>
      <c r="M2288" s="15"/>
      <c r="N2288" s="15"/>
      <c r="O2288" s="15"/>
      <c r="P2288" s="15"/>
      <c r="R2288" s="15"/>
      <c r="S2288" s="175"/>
      <c r="T2288" s="175"/>
      <c r="U2288" s="175"/>
      <c r="V2288" s="175"/>
      <c r="W2288" s="175"/>
      <c r="X2288" s="175"/>
      <c r="Y2288" s="175"/>
      <c r="Z2288" s="175"/>
      <c r="AA2288" s="175"/>
      <c r="AB2288" s="175"/>
      <c r="AC2288" s="175"/>
      <c r="AD2288" s="175"/>
      <c r="AE2288" s="175"/>
      <c r="AF2288" s="175"/>
      <c r="AG2288" s="175"/>
      <c r="AH2288" s="175"/>
      <c r="AI2288" s="175"/>
      <c r="AJ2288" s="175"/>
      <c r="AK2288" s="175"/>
      <c r="AL2288" s="175"/>
      <c r="AM2288" s="175"/>
      <c r="AN2288" s="175"/>
      <c r="AO2288" s="175"/>
      <c r="AP2288" s="175"/>
      <c r="AQ2288" s="175"/>
      <c r="AR2288" s="175"/>
      <c r="AS2288" s="175"/>
      <c r="AT2288" s="175"/>
      <c r="AU2288" s="175"/>
      <c r="AV2288" s="175"/>
      <c r="AW2288" s="175"/>
      <c r="AX2288" s="175"/>
      <c r="AY2288" s="175"/>
      <c r="AZ2288" s="175"/>
      <c r="BA2288" s="175"/>
      <c r="BB2288" s="175"/>
      <c r="BC2288" s="175"/>
      <c r="BD2288" s="175"/>
      <c r="BE2288" s="175"/>
      <c r="BF2288" s="175"/>
      <c r="BG2288" s="175"/>
      <c r="BH2288" s="175"/>
      <c r="BI2288" s="175"/>
      <c r="BJ2288" s="175"/>
      <c r="BK2288" s="175"/>
      <c r="BL2288" s="175"/>
      <c r="BM2288" s="175"/>
      <c r="BN2288" s="175"/>
      <c r="BO2288" s="175"/>
      <c r="BP2288" s="175"/>
      <c r="BQ2288" s="175"/>
      <c r="BR2288" s="175"/>
      <c r="BS2288" s="175"/>
      <c r="BT2288" s="175"/>
      <c r="BU2288" s="175"/>
      <c r="BV2288" s="175"/>
      <c r="BW2288" s="175"/>
      <c r="BX2288" s="175"/>
      <c r="BY2288" s="175"/>
      <c r="BZ2288" s="175"/>
      <c r="CA2288" s="175"/>
      <c r="CB2288" s="175"/>
      <c r="CC2288" s="175"/>
      <c r="CD2288" s="175"/>
      <c r="CE2288" s="175"/>
      <c r="CF2288" s="175"/>
      <c r="CG2288" s="175"/>
      <c r="CH2288" s="175"/>
      <c r="CI2288" s="175"/>
      <c r="CJ2288" s="175"/>
      <c r="CK2288" s="175"/>
    </row>
    <row r="2289" spans="2:89" x14ac:dyDescent="0.35">
      <c r="B2289" s="171" t="s">
        <v>490</v>
      </c>
      <c r="E2289" s="8"/>
      <c r="H2289" s="170"/>
      <c r="I2289" s="172"/>
      <c r="J2289" s="172"/>
      <c r="K2289" s="193"/>
      <c r="L2289" s="193"/>
      <c r="M2289" s="193"/>
      <c r="N2289" s="193"/>
      <c r="O2289" s="193"/>
      <c r="P2289" s="193"/>
      <c r="R2289" s="194"/>
      <c r="S2289" s="170"/>
      <c r="T2289" s="170"/>
      <c r="U2289" s="170"/>
      <c r="V2289" s="170"/>
      <c r="W2289" s="170"/>
      <c r="X2289" s="170"/>
      <c r="Y2289" s="170"/>
      <c r="Z2289" s="170"/>
      <c r="AA2289" s="170"/>
      <c r="AB2289" s="170"/>
      <c r="AC2289" s="170"/>
      <c r="AD2289" s="170"/>
      <c r="AE2289" s="170"/>
      <c r="AF2289" s="170"/>
      <c r="AG2289" s="170"/>
      <c r="AH2289" s="170"/>
      <c r="AI2289" s="170"/>
      <c r="AJ2289" s="170"/>
      <c r="AK2289" s="170"/>
      <c r="AL2289" s="170"/>
      <c r="AM2289" s="170"/>
      <c r="AN2289" s="170"/>
      <c r="AO2289" s="170"/>
      <c r="AP2289" s="170"/>
      <c r="AQ2289" s="170"/>
      <c r="AR2289" s="170"/>
      <c r="AS2289" s="170"/>
      <c r="AT2289" s="170"/>
      <c r="AU2289" s="170"/>
      <c r="AV2289" s="170"/>
      <c r="AW2289" s="170"/>
      <c r="AX2289" s="170"/>
      <c r="AY2289" s="170"/>
      <c r="AZ2289" s="170"/>
      <c r="BA2289" s="170"/>
      <c r="BB2289" s="170"/>
      <c r="BC2289" s="170"/>
      <c r="BD2289" s="170"/>
      <c r="BE2289" s="170"/>
      <c r="BF2289" s="170"/>
      <c r="BG2289" s="170"/>
      <c r="BH2289" s="170"/>
      <c r="BI2289" s="170"/>
      <c r="BJ2289" s="170"/>
      <c r="BK2289" s="170"/>
      <c r="BL2289" s="170"/>
      <c r="BM2289" s="170"/>
      <c r="BN2289" s="170"/>
      <c r="BO2289" s="170"/>
      <c r="BP2289" s="170"/>
      <c r="BQ2289" s="170"/>
      <c r="BR2289" s="170"/>
      <c r="BS2289" s="170"/>
      <c r="BT2289" s="170"/>
      <c r="BU2289" s="170"/>
      <c r="BV2289" s="170"/>
      <c r="BW2289" s="170"/>
      <c r="BX2289" s="170"/>
      <c r="BY2289" s="170"/>
      <c r="BZ2289" s="170"/>
      <c r="CA2289" s="170"/>
      <c r="CB2289" s="170"/>
      <c r="CC2289" s="170"/>
      <c r="CD2289" s="170"/>
      <c r="CE2289" s="170"/>
      <c r="CF2289" s="170"/>
      <c r="CG2289" s="170"/>
      <c r="CH2289" s="170"/>
      <c r="CI2289" s="170"/>
      <c r="CJ2289" s="170"/>
      <c r="CK2289" s="170"/>
    </row>
    <row r="2290" spans="2:89" x14ac:dyDescent="0.35">
      <c r="B2290" s="171" t="s">
        <v>492</v>
      </c>
      <c r="E2290" s="8"/>
      <c r="H2290" s="170"/>
      <c r="I2290" s="172"/>
      <c r="J2290" s="172"/>
      <c r="K2290" s="193"/>
      <c r="L2290" s="193"/>
      <c r="M2290" s="193"/>
      <c r="N2290" s="193"/>
      <c r="O2290" s="193"/>
      <c r="P2290" s="193"/>
      <c r="R2290" s="194"/>
      <c r="S2290" s="170"/>
      <c r="T2290" s="170"/>
      <c r="U2290" s="170"/>
      <c r="V2290" s="170"/>
      <c r="W2290" s="170"/>
      <c r="X2290" s="170"/>
      <c r="Y2290" s="170"/>
      <c r="Z2290" s="170"/>
      <c r="AA2290" s="170"/>
      <c r="AB2290" s="170"/>
      <c r="AC2290" s="170"/>
      <c r="AD2290" s="170"/>
      <c r="AE2290" s="170"/>
      <c r="AF2290" s="170"/>
      <c r="AG2290" s="170"/>
      <c r="AH2290" s="170"/>
      <c r="AI2290" s="170"/>
      <c r="AJ2290" s="170"/>
      <c r="AK2290" s="170"/>
      <c r="AL2290" s="170"/>
      <c r="AM2290" s="170"/>
      <c r="AN2290" s="170"/>
      <c r="AO2290" s="170"/>
      <c r="AP2290" s="170"/>
      <c r="AQ2290" s="170"/>
      <c r="AR2290" s="170"/>
      <c r="AS2290" s="170"/>
      <c r="AT2290" s="170"/>
      <c r="AU2290" s="170"/>
      <c r="AV2290" s="170"/>
      <c r="AW2290" s="170"/>
      <c r="AX2290" s="170"/>
      <c r="AY2290" s="170"/>
      <c r="AZ2290" s="170"/>
      <c r="BA2290" s="170"/>
      <c r="BB2290" s="170"/>
      <c r="BC2290" s="170"/>
      <c r="BD2290" s="170"/>
      <c r="BE2290" s="170"/>
      <c r="BF2290" s="170"/>
      <c r="BG2290" s="170"/>
      <c r="BH2290" s="170"/>
      <c r="BI2290" s="170"/>
      <c r="BJ2290" s="170"/>
      <c r="BK2290" s="170"/>
      <c r="BL2290" s="170"/>
      <c r="BM2290" s="170"/>
      <c r="BN2290" s="170"/>
      <c r="BO2290" s="170"/>
      <c r="BP2290" s="170"/>
      <c r="BQ2290" s="170"/>
      <c r="BR2290" s="170"/>
      <c r="BS2290" s="170"/>
      <c r="BT2290" s="170"/>
      <c r="BU2290" s="170"/>
      <c r="BV2290" s="170"/>
      <c r="BW2290" s="170"/>
      <c r="BX2290" s="170"/>
      <c r="BY2290" s="170"/>
      <c r="BZ2290" s="170"/>
      <c r="CA2290" s="170"/>
      <c r="CB2290" s="170"/>
      <c r="CC2290" s="170"/>
      <c r="CD2290" s="170"/>
      <c r="CE2290" s="170"/>
      <c r="CF2290" s="170"/>
      <c r="CG2290" s="170"/>
      <c r="CH2290" s="170"/>
      <c r="CI2290" s="170"/>
      <c r="CJ2290" s="170"/>
      <c r="CK2290" s="170"/>
    </row>
    <row r="2291" spans="2:89" x14ac:dyDescent="0.35">
      <c r="B2291" s="171" t="s">
        <v>461</v>
      </c>
      <c r="E2291" s="8"/>
      <c r="H2291" s="170"/>
      <c r="I2291" s="172"/>
      <c r="J2291" s="172"/>
      <c r="K2291" s="193"/>
      <c r="L2291" s="193"/>
      <c r="M2291" s="193"/>
      <c r="N2291" s="193"/>
      <c r="O2291" s="193"/>
      <c r="P2291" s="193"/>
      <c r="R2291" s="194"/>
      <c r="S2291" s="195" t="str">
        <f t="shared" ref="S2291:AX2291" si="3102">S$20</f>
        <v>S$16</v>
      </c>
      <c r="T2291" s="195" t="str">
        <f t="shared" si="3102"/>
        <v>T$16</v>
      </c>
      <c r="U2291" s="195" t="str">
        <f t="shared" si="3102"/>
        <v>U$16</v>
      </c>
      <c r="V2291" s="195" t="str">
        <f t="shared" si="3102"/>
        <v>V$16</v>
      </c>
      <c r="W2291" s="195" t="str">
        <f t="shared" si="3102"/>
        <v>W$16</v>
      </c>
      <c r="X2291" s="195" t="str">
        <f t="shared" si="3102"/>
        <v>X$16</v>
      </c>
      <c r="Y2291" s="195" t="str">
        <f t="shared" si="3102"/>
        <v>Y$16</v>
      </c>
      <c r="Z2291" s="195" t="str">
        <f t="shared" si="3102"/>
        <v>Z$16</v>
      </c>
      <c r="AA2291" s="195" t="str">
        <f t="shared" si="3102"/>
        <v>AA$16</v>
      </c>
      <c r="AB2291" s="195" t="str">
        <f t="shared" si="3102"/>
        <v>AB$16</v>
      </c>
      <c r="AC2291" s="195" t="str">
        <f t="shared" si="3102"/>
        <v>AC$16</v>
      </c>
      <c r="AD2291" s="195" t="str">
        <f t="shared" si="3102"/>
        <v>AD$16</v>
      </c>
      <c r="AE2291" s="195" t="str">
        <f t="shared" si="3102"/>
        <v>AE$16</v>
      </c>
      <c r="AF2291" s="195" t="str">
        <f t="shared" si="3102"/>
        <v>AF$16</v>
      </c>
      <c r="AG2291" s="195" t="str">
        <f t="shared" si="3102"/>
        <v>AG$16</v>
      </c>
      <c r="AH2291" s="195" t="str">
        <f t="shared" si="3102"/>
        <v>AH$16</v>
      </c>
      <c r="AI2291" s="195" t="str">
        <f t="shared" si="3102"/>
        <v>AI$16</v>
      </c>
      <c r="AJ2291" s="195" t="str">
        <f t="shared" si="3102"/>
        <v>AJ$16</v>
      </c>
      <c r="AK2291" s="195" t="str">
        <f t="shared" si="3102"/>
        <v>AK$16</v>
      </c>
      <c r="AL2291" s="195" t="str">
        <f t="shared" si="3102"/>
        <v>AL$16</v>
      </c>
      <c r="AM2291" s="195" t="str">
        <f t="shared" si="3102"/>
        <v>AM$16</v>
      </c>
      <c r="AN2291" s="195" t="str">
        <f t="shared" si="3102"/>
        <v>AN$16</v>
      </c>
      <c r="AO2291" s="195" t="str">
        <f t="shared" si="3102"/>
        <v>AO$16</v>
      </c>
      <c r="AP2291" s="195" t="str">
        <f t="shared" si="3102"/>
        <v>AP$16</v>
      </c>
      <c r="AQ2291" s="195" t="str">
        <f t="shared" si="3102"/>
        <v>AQ$16</v>
      </c>
      <c r="AR2291" s="195" t="str">
        <f t="shared" si="3102"/>
        <v>AR$16</v>
      </c>
      <c r="AS2291" s="195" t="str">
        <f t="shared" si="3102"/>
        <v>AS$16</v>
      </c>
      <c r="AT2291" s="195" t="str">
        <f t="shared" si="3102"/>
        <v>AT$16</v>
      </c>
      <c r="AU2291" s="195" t="str">
        <f t="shared" si="3102"/>
        <v>AU$16</v>
      </c>
      <c r="AV2291" s="195" t="str">
        <f t="shared" si="3102"/>
        <v>AV$16</v>
      </c>
      <c r="AW2291" s="195" t="str">
        <f t="shared" si="3102"/>
        <v>AW$16</v>
      </c>
      <c r="AX2291" s="195" t="str">
        <f t="shared" si="3102"/>
        <v>AX$16</v>
      </c>
      <c r="AY2291" s="195" t="str">
        <f t="shared" ref="AY2291:CD2291" si="3103">AY$20</f>
        <v>AY$16</v>
      </c>
      <c r="AZ2291" s="195" t="str">
        <f t="shared" si="3103"/>
        <v>AZ$16</v>
      </c>
      <c r="BA2291" s="195" t="str">
        <f t="shared" si="3103"/>
        <v>BA$16</v>
      </c>
      <c r="BB2291" s="195" t="str">
        <f t="shared" si="3103"/>
        <v>BB$16</v>
      </c>
      <c r="BC2291" s="195" t="str">
        <f t="shared" si="3103"/>
        <v>BC$16</v>
      </c>
      <c r="BD2291" s="195" t="str">
        <f t="shared" si="3103"/>
        <v>BD$16</v>
      </c>
      <c r="BE2291" s="195" t="str">
        <f t="shared" si="3103"/>
        <v>BE$16</v>
      </c>
      <c r="BF2291" s="195" t="str">
        <f t="shared" si="3103"/>
        <v>BF$16</v>
      </c>
      <c r="BG2291" s="195" t="str">
        <f t="shared" si="3103"/>
        <v>BG$16</v>
      </c>
      <c r="BH2291" s="195" t="str">
        <f t="shared" si="3103"/>
        <v>BH$16</v>
      </c>
      <c r="BI2291" s="195" t="str">
        <f t="shared" si="3103"/>
        <v>BI$16</v>
      </c>
      <c r="BJ2291" s="195" t="str">
        <f t="shared" si="3103"/>
        <v>BJ$16</v>
      </c>
      <c r="BK2291" s="195" t="str">
        <f t="shared" si="3103"/>
        <v>BK$16</v>
      </c>
      <c r="BL2291" s="195" t="str">
        <f t="shared" si="3103"/>
        <v>BL$16</v>
      </c>
      <c r="BM2291" s="195" t="str">
        <f t="shared" si="3103"/>
        <v>BM$16</v>
      </c>
      <c r="BN2291" s="195" t="str">
        <f t="shared" si="3103"/>
        <v>BN$16</v>
      </c>
      <c r="BO2291" s="195" t="str">
        <f t="shared" si="3103"/>
        <v>BO$16</v>
      </c>
      <c r="BP2291" s="195" t="str">
        <f t="shared" si="3103"/>
        <v>BP$16</v>
      </c>
      <c r="BQ2291" s="195" t="str">
        <f t="shared" si="3103"/>
        <v>BQ$16</v>
      </c>
      <c r="BR2291" s="195" t="str">
        <f t="shared" si="3103"/>
        <v>BR$16</v>
      </c>
      <c r="BS2291" s="195" t="str">
        <f t="shared" si="3103"/>
        <v>BS$16</v>
      </c>
      <c r="BT2291" s="195" t="str">
        <f t="shared" si="3103"/>
        <v>BT$16</v>
      </c>
      <c r="BU2291" s="195" t="str">
        <f t="shared" si="3103"/>
        <v>BU$16</v>
      </c>
      <c r="BV2291" s="195" t="str">
        <f t="shared" si="3103"/>
        <v>BV$16</v>
      </c>
      <c r="BW2291" s="195" t="str">
        <f t="shared" si="3103"/>
        <v>BW$16</v>
      </c>
      <c r="BX2291" s="195" t="str">
        <f t="shared" si="3103"/>
        <v>BX$16</v>
      </c>
      <c r="BY2291" s="195" t="str">
        <f t="shared" si="3103"/>
        <v>BY$16</v>
      </c>
      <c r="BZ2291" s="195" t="str">
        <f t="shared" si="3103"/>
        <v>BZ$16</v>
      </c>
      <c r="CA2291" s="195" t="str">
        <f t="shared" si="3103"/>
        <v>CA$16</v>
      </c>
      <c r="CB2291" s="195" t="str">
        <f t="shared" si="3103"/>
        <v>CB$16</v>
      </c>
      <c r="CC2291" s="195" t="str">
        <f t="shared" si="3103"/>
        <v>CC$16</v>
      </c>
      <c r="CD2291" s="195" t="str">
        <f t="shared" si="3103"/>
        <v>CD$16</v>
      </c>
      <c r="CE2291" s="195" t="str">
        <f t="shared" ref="CE2291:CK2291" si="3104">CE$20</f>
        <v>CE$16</v>
      </c>
      <c r="CF2291" s="195" t="str">
        <f t="shared" si="3104"/>
        <v>CF$16</v>
      </c>
      <c r="CG2291" s="195" t="str">
        <f t="shared" si="3104"/>
        <v>CG$16</v>
      </c>
      <c r="CH2291" s="195" t="str">
        <f t="shared" si="3104"/>
        <v>CH$16</v>
      </c>
      <c r="CI2291" s="195" t="str">
        <f t="shared" si="3104"/>
        <v>CI$16</v>
      </c>
      <c r="CJ2291" s="195" t="str">
        <f t="shared" si="3104"/>
        <v>CJ$16</v>
      </c>
      <c r="CK2291" s="195" t="str">
        <f t="shared" si="3104"/>
        <v>CK$16</v>
      </c>
    </row>
    <row r="2292" spans="2:89" x14ac:dyDescent="0.35">
      <c r="B2292" s="171" t="s">
        <v>462</v>
      </c>
      <c r="E2292" s="8"/>
      <c r="H2292" s="196"/>
      <c r="I2292" s="197"/>
      <c r="J2292" s="197"/>
      <c r="K2292" s="198"/>
      <c r="L2292" s="198"/>
      <c r="M2292" s="198"/>
      <c r="N2292" s="198"/>
      <c r="O2292" s="198"/>
      <c r="P2292" s="198"/>
      <c r="R2292" s="198"/>
      <c r="S2292" s="195" t="str">
        <f t="shared" ref="S2292:AX2292" si="3105">S$21</f>
        <v>S$17</v>
      </c>
      <c r="T2292" s="195" t="str">
        <f t="shared" si="3105"/>
        <v>T$17</v>
      </c>
      <c r="U2292" s="195" t="str">
        <f t="shared" si="3105"/>
        <v>U$17</v>
      </c>
      <c r="V2292" s="195" t="str">
        <f t="shared" si="3105"/>
        <v>V$17</v>
      </c>
      <c r="W2292" s="195" t="str">
        <f t="shared" si="3105"/>
        <v>W$17</v>
      </c>
      <c r="X2292" s="195" t="str">
        <f t="shared" si="3105"/>
        <v>X$17</v>
      </c>
      <c r="Y2292" s="195" t="str">
        <f t="shared" si="3105"/>
        <v>Y$17</v>
      </c>
      <c r="Z2292" s="195" t="str">
        <f t="shared" si="3105"/>
        <v>Z$17</v>
      </c>
      <c r="AA2292" s="195" t="str">
        <f t="shared" si="3105"/>
        <v>AA$17</v>
      </c>
      <c r="AB2292" s="195" t="str">
        <f t="shared" si="3105"/>
        <v>AB$17</v>
      </c>
      <c r="AC2292" s="195" t="str">
        <f t="shared" si="3105"/>
        <v>AC$17</v>
      </c>
      <c r="AD2292" s="195" t="str">
        <f t="shared" si="3105"/>
        <v>AD$17</v>
      </c>
      <c r="AE2292" s="195" t="str">
        <f t="shared" si="3105"/>
        <v>AE$17</v>
      </c>
      <c r="AF2292" s="195" t="str">
        <f t="shared" si="3105"/>
        <v>AF$17</v>
      </c>
      <c r="AG2292" s="195" t="str">
        <f t="shared" si="3105"/>
        <v>AG$17</v>
      </c>
      <c r="AH2292" s="195" t="str">
        <f t="shared" si="3105"/>
        <v>AH$17</v>
      </c>
      <c r="AI2292" s="195" t="str">
        <f t="shared" si="3105"/>
        <v>AI$17</v>
      </c>
      <c r="AJ2292" s="195" t="str">
        <f t="shared" si="3105"/>
        <v>AJ$17</v>
      </c>
      <c r="AK2292" s="195" t="str">
        <f t="shared" si="3105"/>
        <v>AK$17</v>
      </c>
      <c r="AL2292" s="195" t="str">
        <f t="shared" si="3105"/>
        <v>AL$17</v>
      </c>
      <c r="AM2292" s="195" t="str">
        <f t="shared" si="3105"/>
        <v>AM$17</v>
      </c>
      <c r="AN2292" s="195" t="str">
        <f t="shared" si="3105"/>
        <v>AN$17</v>
      </c>
      <c r="AO2292" s="195" t="str">
        <f t="shared" si="3105"/>
        <v>AO$17</v>
      </c>
      <c r="AP2292" s="195" t="str">
        <f t="shared" si="3105"/>
        <v>AP$17</v>
      </c>
      <c r="AQ2292" s="195" t="str">
        <f t="shared" si="3105"/>
        <v>AQ$17</v>
      </c>
      <c r="AR2292" s="195" t="str">
        <f t="shared" si="3105"/>
        <v>AR$17</v>
      </c>
      <c r="AS2292" s="195" t="str">
        <f t="shared" si="3105"/>
        <v>AS$17</v>
      </c>
      <c r="AT2292" s="195" t="str">
        <f t="shared" si="3105"/>
        <v>AT$17</v>
      </c>
      <c r="AU2292" s="195" t="str">
        <f t="shared" si="3105"/>
        <v>AU$17</v>
      </c>
      <c r="AV2292" s="195" t="str">
        <f t="shared" si="3105"/>
        <v>AV$17</v>
      </c>
      <c r="AW2292" s="195" t="str">
        <f t="shared" si="3105"/>
        <v>AW$17</v>
      </c>
      <c r="AX2292" s="195" t="str">
        <f t="shared" si="3105"/>
        <v>AX$17</v>
      </c>
      <c r="AY2292" s="195" t="str">
        <f t="shared" ref="AY2292:CD2292" si="3106">AY$21</f>
        <v>AY$17</v>
      </c>
      <c r="AZ2292" s="195" t="str">
        <f t="shared" si="3106"/>
        <v>AZ$17</v>
      </c>
      <c r="BA2292" s="195" t="str">
        <f t="shared" si="3106"/>
        <v>BA$17</v>
      </c>
      <c r="BB2292" s="195" t="str">
        <f t="shared" si="3106"/>
        <v>BB$17</v>
      </c>
      <c r="BC2292" s="195" t="str">
        <f t="shared" si="3106"/>
        <v>BC$17</v>
      </c>
      <c r="BD2292" s="195" t="str">
        <f t="shared" si="3106"/>
        <v>BD$17</v>
      </c>
      <c r="BE2292" s="195" t="str">
        <f t="shared" si="3106"/>
        <v>BE$17</v>
      </c>
      <c r="BF2292" s="195" t="str">
        <f t="shared" si="3106"/>
        <v>BF$17</v>
      </c>
      <c r="BG2292" s="195" t="str">
        <f t="shared" si="3106"/>
        <v>BG$17</v>
      </c>
      <c r="BH2292" s="195" t="str">
        <f t="shared" si="3106"/>
        <v>BH$17</v>
      </c>
      <c r="BI2292" s="195" t="str">
        <f t="shared" si="3106"/>
        <v>BI$17</v>
      </c>
      <c r="BJ2292" s="195" t="str">
        <f t="shared" si="3106"/>
        <v>BJ$17</v>
      </c>
      <c r="BK2292" s="195" t="str">
        <f t="shared" si="3106"/>
        <v>BK$17</v>
      </c>
      <c r="BL2292" s="195" t="str">
        <f t="shared" si="3106"/>
        <v>BL$17</v>
      </c>
      <c r="BM2292" s="195" t="str">
        <f t="shared" si="3106"/>
        <v>BM$17</v>
      </c>
      <c r="BN2292" s="195" t="str">
        <f t="shared" si="3106"/>
        <v>BN$17</v>
      </c>
      <c r="BO2292" s="195" t="str">
        <f t="shared" si="3106"/>
        <v>BO$17</v>
      </c>
      <c r="BP2292" s="195" t="str">
        <f t="shared" si="3106"/>
        <v>BP$17</v>
      </c>
      <c r="BQ2292" s="195" t="str">
        <f t="shared" si="3106"/>
        <v>BQ$17</v>
      </c>
      <c r="BR2292" s="195" t="str">
        <f t="shared" si="3106"/>
        <v>BR$17</v>
      </c>
      <c r="BS2292" s="195" t="str">
        <f t="shared" si="3106"/>
        <v>BS$17</v>
      </c>
      <c r="BT2292" s="195" t="str">
        <f t="shared" si="3106"/>
        <v>BT$17</v>
      </c>
      <c r="BU2292" s="195" t="str">
        <f t="shared" si="3106"/>
        <v>BU$17</v>
      </c>
      <c r="BV2292" s="195" t="str">
        <f t="shared" si="3106"/>
        <v>BV$17</v>
      </c>
      <c r="BW2292" s="195" t="str">
        <f t="shared" si="3106"/>
        <v>BW$17</v>
      </c>
      <c r="BX2292" s="195" t="str">
        <f t="shared" si="3106"/>
        <v>BX$17</v>
      </c>
      <c r="BY2292" s="195" t="str">
        <f t="shared" si="3106"/>
        <v>BY$17</v>
      </c>
      <c r="BZ2292" s="195" t="str">
        <f t="shared" si="3106"/>
        <v>BZ$17</v>
      </c>
      <c r="CA2292" s="195" t="str">
        <f t="shared" si="3106"/>
        <v>CA$17</v>
      </c>
      <c r="CB2292" s="195" t="str">
        <f t="shared" si="3106"/>
        <v>CB$17</v>
      </c>
      <c r="CC2292" s="195" t="str">
        <f t="shared" si="3106"/>
        <v>CC$17</v>
      </c>
      <c r="CD2292" s="195" t="str">
        <f t="shared" si="3106"/>
        <v>CD$17</v>
      </c>
      <c r="CE2292" s="195" t="str">
        <f t="shared" ref="CE2292:CK2292" si="3107">CE$21</f>
        <v>CE$17</v>
      </c>
      <c r="CF2292" s="195" t="str">
        <f t="shared" si="3107"/>
        <v>CF$17</v>
      </c>
      <c r="CG2292" s="195" t="str">
        <f t="shared" si="3107"/>
        <v>CG$17</v>
      </c>
      <c r="CH2292" s="195" t="str">
        <f t="shared" si="3107"/>
        <v>CH$17</v>
      </c>
      <c r="CI2292" s="195" t="str">
        <f t="shared" si="3107"/>
        <v>CI$17</v>
      </c>
      <c r="CJ2292" s="195" t="str">
        <f t="shared" si="3107"/>
        <v>CJ$17</v>
      </c>
      <c r="CK2292" s="195" t="str">
        <f t="shared" si="3107"/>
        <v>CK$17</v>
      </c>
    </row>
    <row r="2293" spans="2:89" x14ac:dyDescent="0.35">
      <c r="B2293" s="171" t="s">
        <v>491</v>
      </c>
      <c r="E2293" s="8"/>
      <c r="H2293" s="196"/>
      <c r="I2293" s="197"/>
      <c r="J2293" s="197"/>
      <c r="K2293" s="198"/>
      <c r="L2293" s="198"/>
      <c r="M2293" s="198"/>
      <c r="N2293" s="198"/>
      <c r="O2293" s="198"/>
      <c r="P2293" s="198"/>
      <c r="R2293" s="198"/>
      <c r="S2293" s="186"/>
      <c r="T2293" s="186"/>
      <c r="U2293" s="186"/>
      <c r="V2293" s="186"/>
      <c r="W2293" s="186"/>
      <c r="X2293" s="186"/>
      <c r="Y2293" s="186"/>
      <c r="Z2293" s="186"/>
      <c r="AA2293" s="186"/>
      <c r="AB2293" s="186"/>
      <c r="AC2293" s="186"/>
      <c r="AD2293" s="186"/>
      <c r="AE2293" s="186"/>
      <c r="AF2293" s="186"/>
      <c r="AG2293" s="186"/>
      <c r="AH2293" s="186"/>
      <c r="AI2293" s="186"/>
      <c r="AJ2293" s="186"/>
      <c r="AK2293" s="186"/>
      <c r="AL2293" s="186"/>
      <c r="AM2293" s="186"/>
      <c r="AN2293" s="186"/>
      <c r="AO2293" s="186"/>
      <c r="AP2293" s="186"/>
      <c r="AQ2293" s="186"/>
      <c r="AR2293" s="186"/>
      <c r="AS2293" s="186"/>
      <c r="AT2293" s="186"/>
      <c r="AU2293" s="186"/>
      <c r="AV2293" s="186"/>
      <c r="AW2293" s="186"/>
      <c r="AX2293" s="186"/>
      <c r="AY2293" s="186"/>
      <c r="AZ2293" s="186"/>
      <c r="BA2293" s="186"/>
      <c r="BB2293" s="186"/>
      <c r="BC2293" s="186"/>
      <c r="BD2293" s="186"/>
      <c r="BE2293" s="186"/>
      <c r="BF2293" s="186"/>
      <c r="BG2293" s="186"/>
      <c r="BH2293" s="186"/>
      <c r="BI2293" s="186"/>
      <c r="BJ2293" s="186"/>
      <c r="BK2293" s="186"/>
      <c r="BL2293" s="186"/>
      <c r="BM2293" s="186"/>
      <c r="BN2293" s="186"/>
      <c r="BO2293" s="186"/>
      <c r="BP2293" s="186"/>
      <c r="BQ2293" s="186"/>
      <c r="BR2293" s="186"/>
      <c r="BS2293" s="186"/>
      <c r="BT2293" s="186"/>
      <c r="BU2293" s="186"/>
      <c r="BV2293" s="186"/>
      <c r="BW2293" s="186"/>
      <c r="BX2293" s="186"/>
      <c r="BY2293" s="186"/>
      <c r="BZ2293" s="186"/>
      <c r="CA2293" s="186"/>
      <c r="CB2293" s="186"/>
      <c r="CC2293" s="186"/>
      <c r="CD2293" s="186"/>
      <c r="CE2293" s="186"/>
      <c r="CF2293" s="186"/>
      <c r="CG2293" s="186"/>
      <c r="CH2293" s="186"/>
      <c r="CI2293" s="186"/>
      <c r="CJ2293" s="186"/>
      <c r="CK2293" s="186"/>
    </row>
    <row r="2294" spans="2:89" x14ac:dyDescent="0.35">
      <c r="B2294" s="171" t="s">
        <v>505</v>
      </c>
      <c r="E2294" s="8"/>
      <c r="H2294" s="196"/>
      <c r="I2294" s="197"/>
      <c r="J2294" s="197"/>
      <c r="K2294" s="198"/>
      <c r="L2294" s="198"/>
      <c r="M2294" s="198"/>
      <c r="N2294" s="198"/>
      <c r="O2294" s="198"/>
      <c r="P2294" s="198"/>
      <c r="R2294" s="198"/>
      <c r="S2294" s="186"/>
      <c r="T2294" s="186"/>
      <c r="U2294" s="186"/>
      <c r="V2294" s="186"/>
      <c r="W2294" s="186"/>
      <c r="X2294" s="186"/>
      <c r="Y2294" s="186"/>
      <c r="Z2294" s="186"/>
      <c r="AA2294" s="186"/>
      <c r="AB2294" s="186"/>
      <c r="AC2294" s="186"/>
      <c r="AD2294" s="186"/>
      <c r="AE2294" s="186"/>
      <c r="AF2294" s="186"/>
      <c r="AG2294" s="186"/>
      <c r="AH2294" s="186"/>
      <c r="AI2294" s="186"/>
      <c r="AJ2294" s="186"/>
      <c r="AK2294" s="186"/>
      <c r="AL2294" s="186"/>
      <c r="AM2294" s="186"/>
      <c r="AN2294" s="186"/>
      <c r="AO2294" s="186"/>
      <c r="AP2294" s="186"/>
      <c r="AQ2294" s="186"/>
      <c r="AR2294" s="186"/>
      <c r="AS2294" s="186"/>
      <c r="AT2294" s="186"/>
      <c r="AU2294" s="186"/>
      <c r="AV2294" s="186"/>
      <c r="AW2294" s="186"/>
      <c r="AX2294" s="186"/>
      <c r="AY2294" s="186"/>
      <c r="AZ2294" s="186"/>
      <c r="BA2294" s="186"/>
      <c r="BB2294" s="186"/>
      <c r="BC2294" s="186"/>
      <c r="BD2294" s="186"/>
      <c r="BE2294" s="186"/>
      <c r="BF2294" s="186"/>
      <c r="BG2294" s="186"/>
      <c r="BH2294" s="186"/>
      <c r="BI2294" s="186"/>
      <c r="BJ2294" s="186"/>
      <c r="BK2294" s="186"/>
      <c r="BL2294" s="186"/>
      <c r="BM2294" s="186"/>
      <c r="BN2294" s="186"/>
      <c r="BO2294" s="186"/>
      <c r="BP2294" s="186"/>
      <c r="BQ2294" s="186"/>
      <c r="BR2294" s="186"/>
      <c r="BS2294" s="186"/>
      <c r="BT2294" s="186"/>
      <c r="BU2294" s="186"/>
      <c r="BV2294" s="186"/>
      <c r="BW2294" s="186"/>
      <c r="BX2294" s="186"/>
      <c r="BY2294" s="186"/>
      <c r="BZ2294" s="186"/>
      <c r="CA2294" s="186"/>
      <c r="CB2294" s="186"/>
      <c r="CC2294" s="186"/>
      <c r="CD2294" s="186"/>
      <c r="CE2294" s="186"/>
      <c r="CF2294" s="186"/>
      <c r="CG2294" s="186"/>
      <c r="CH2294" s="186"/>
      <c r="CI2294" s="186"/>
      <c r="CJ2294" s="186"/>
      <c r="CK2294" s="186"/>
    </row>
    <row r="2295" spans="2:89" x14ac:dyDescent="0.35">
      <c r="B2295" s="171" t="s">
        <v>463</v>
      </c>
      <c r="E2295" s="8"/>
      <c r="H2295" s="196"/>
      <c r="I2295" s="197"/>
      <c r="J2295" s="197"/>
      <c r="K2295" s="198"/>
      <c r="L2295" s="198"/>
      <c r="M2295" s="198"/>
      <c r="N2295" s="198"/>
      <c r="O2295" s="198"/>
      <c r="P2295" s="198"/>
      <c r="R2295" s="198"/>
      <c r="S2295" s="186" t="str">
        <f t="shared" ref="S2295:AX2295" si="3108">S$22</f>
        <v>S$18</v>
      </c>
      <c r="T2295" s="186" t="str">
        <f t="shared" si="3108"/>
        <v>T$18</v>
      </c>
      <c r="U2295" s="186" t="str">
        <f t="shared" si="3108"/>
        <v>U$18</v>
      </c>
      <c r="V2295" s="186" t="str">
        <f t="shared" si="3108"/>
        <v>V$18</v>
      </c>
      <c r="W2295" s="186" t="str">
        <f t="shared" si="3108"/>
        <v>W$18</v>
      </c>
      <c r="X2295" s="186" t="str">
        <f t="shared" si="3108"/>
        <v>X$18</v>
      </c>
      <c r="Y2295" s="186" t="str">
        <f t="shared" si="3108"/>
        <v>Y$18</v>
      </c>
      <c r="Z2295" s="186" t="str">
        <f t="shared" si="3108"/>
        <v>Z$18</v>
      </c>
      <c r="AA2295" s="186" t="str">
        <f t="shared" si="3108"/>
        <v>AA$18</v>
      </c>
      <c r="AB2295" s="186" t="str">
        <f t="shared" si="3108"/>
        <v>AB$18</v>
      </c>
      <c r="AC2295" s="186" t="str">
        <f t="shared" si="3108"/>
        <v>AC$18</v>
      </c>
      <c r="AD2295" s="186" t="str">
        <f t="shared" si="3108"/>
        <v>AD$18</v>
      </c>
      <c r="AE2295" s="186" t="str">
        <f t="shared" si="3108"/>
        <v>AE$18</v>
      </c>
      <c r="AF2295" s="186" t="str">
        <f t="shared" si="3108"/>
        <v>AF$18</v>
      </c>
      <c r="AG2295" s="186" t="str">
        <f t="shared" si="3108"/>
        <v>AG$18</v>
      </c>
      <c r="AH2295" s="186" t="str">
        <f t="shared" si="3108"/>
        <v>AH$18</v>
      </c>
      <c r="AI2295" s="186" t="str">
        <f t="shared" si="3108"/>
        <v>AI$18</v>
      </c>
      <c r="AJ2295" s="186" t="str">
        <f t="shared" si="3108"/>
        <v>AJ$18</v>
      </c>
      <c r="AK2295" s="186" t="str">
        <f t="shared" si="3108"/>
        <v>AK$18</v>
      </c>
      <c r="AL2295" s="186" t="str">
        <f t="shared" si="3108"/>
        <v>AL$18</v>
      </c>
      <c r="AM2295" s="186" t="str">
        <f t="shared" si="3108"/>
        <v>AM$18</v>
      </c>
      <c r="AN2295" s="186" t="str">
        <f t="shared" si="3108"/>
        <v>AN$18</v>
      </c>
      <c r="AO2295" s="186" t="str">
        <f t="shared" si="3108"/>
        <v>AO$18</v>
      </c>
      <c r="AP2295" s="186" t="str">
        <f t="shared" si="3108"/>
        <v>AP$18</v>
      </c>
      <c r="AQ2295" s="186" t="str">
        <f t="shared" si="3108"/>
        <v>AQ$18</v>
      </c>
      <c r="AR2295" s="186" t="str">
        <f t="shared" si="3108"/>
        <v>AR$18</v>
      </c>
      <c r="AS2295" s="186" t="str">
        <f t="shared" si="3108"/>
        <v>AS$18</v>
      </c>
      <c r="AT2295" s="186" t="str">
        <f t="shared" si="3108"/>
        <v>AT$18</v>
      </c>
      <c r="AU2295" s="186" t="str">
        <f t="shared" si="3108"/>
        <v>AU$18</v>
      </c>
      <c r="AV2295" s="186" t="str">
        <f t="shared" si="3108"/>
        <v>AV$18</v>
      </c>
      <c r="AW2295" s="186" t="str">
        <f t="shared" si="3108"/>
        <v>AW$18</v>
      </c>
      <c r="AX2295" s="186" t="str">
        <f t="shared" si="3108"/>
        <v>AX$18</v>
      </c>
      <c r="AY2295" s="186" t="str">
        <f t="shared" ref="AY2295:CD2295" si="3109">AY$22</f>
        <v>AY$18</v>
      </c>
      <c r="AZ2295" s="186" t="str">
        <f t="shared" si="3109"/>
        <v>AZ$18</v>
      </c>
      <c r="BA2295" s="186" t="str">
        <f t="shared" si="3109"/>
        <v>BA$18</v>
      </c>
      <c r="BB2295" s="186" t="str">
        <f t="shared" si="3109"/>
        <v>BB$18</v>
      </c>
      <c r="BC2295" s="186" t="str">
        <f t="shared" si="3109"/>
        <v>BC$18</v>
      </c>
      <c r="BD2295" s="186" t="str">
        <f t="shared" si="3109"/>
        <v>BD$18</v>
      </c>
      <c r="BE2295" s="186" t="str">
        <f t="shared" si="3109"/>
        <v>BE$18</v>
      </c>
      <c r="BF2295" s="186" t="str">
        <f t="shared" si="3109"/>
        <v>BF$18</v>
      </c>
      <c r="BG2295" s="186" t="str">
        <f t="shared" si="3109"/>
        <v>BG$18</v>
      </c>
      <c r="BH2295" s="186" t="str">
        <f t="shared" si="3109"/>
        <v>BH$18</v>
      </c>
      <c r="BI2295" s="186" t="str">
        <f t="shared" si="3109"/>
        <v>BI$18</v>
      </c>
      <c r="BJ2295" s="186" t="str">
        <f t="shared" si="3109"/>
        <v>BJ$18</v>
      </c>
      <c r="BK2295" s="186" t="str">
        <f t="shared" si="3109"/>
        <v>BK$18</v>
      </c>
      <c r="BL2295" s="186" t="str">
        <f t="shared" si="3109"/>
        <v>BL$18</v>
      </c>
      <c r="BM2295" s="186" t="str">
        <f t="shared" si="3109"/>
        <v>BM$18</v>
      </c>
      <c r="BN2295" s="186" t="str">
        <f t="shared" si="3109"/>
        <v>BN$18</v>
      </c>
      <c r="BO2295" s="186" t="str">
        <f t="shared" si="3109"/>
        <v>BO$18</v>
      </c>
      <c r="BP2295" s="186" t="str">
        <f t="shared" si="3109"/>
        <v>BP$18</v>
      </c>
      <c r="BQ2295" s="186" t="str">
        <f t="shared" si="3109"/>
        <v>BQ$18</v>
      </c>
      <c r="BR2295" s="186" t="str">
        <f t="shared" si="3109"/>
        <v>BR$18</v>
      </c>
      <c r="BS2295" s="186" t="str">
        <f t="shared" si="3109"/>
        <v>BS$18</v>
      </c>
      <c r="BT2295" s="186" t="str">
        <f t="shared" si="3109"/>
        <v>BT$18</v>
      </c>
      <c r="BU2295" s="186" t="str">
        <f t="shared" si="3109"/>
        <v>BU$18</v>
      </c>
      <c r="BV2295" s="186" t="str">
        <f t="shared" si="3109"/>
        <v>BV$18</v>
      </c>
      <c r="BW2295" s="186" t="str">
        <f t="shared" si="3109"/>
        <v>BW$18</v>
      </c>
      <c r="BX2295" s="186" t="str">
        <f t="shared" si="3109"/>
        <v>BX$18</v>
      </c>
      <c r="BY2295" s="186" t="str">
        <f t="shared" si="3109"/>
        <v>BY$18</v>
      </c>
      <c r="BZ2295" s="186" t="str">
        <f t="shared" si="3109"/>
        <v>BZ$18</v>
      </c>
      <c r="CA2295" s="186" t="str">
        <f t="shared" si="3109"/>
        <v>CA$18</v>
      </c>
      <c r="CB2295" s="186" t="str">
        <f t="shared" si="3109"/>
        <v>CB$18</v>
      </c>
      <c r="CC2295" s="186" t="str">
        <f t="shared" si="3109"/>
        <v>CC$18</v>
      </c>
      <c r="CD2295" s="186" t="str">
        <f t="shared" si="3109"/>
        <v>CD$18</v>
      </c>
      <c r="CE2295" s="186" t="str">
        <f t="shared" ref="CE2295:CK2295" si="3110">CE$22</f>
        <v>CE$18</v>
      </c>
      <c r="CF2295" s="186" t="str">
        <f t="shared" si="3110"/>
        <v>CF$18</v>
      </c>
      <c r="CG2295" s="186" t="str">
        <f t="shared" si="3110"/>
        <v>CG$18</v>
      </c>
      <c r="CH2295" s="186" t="str">
        <f t="shared" si="3110"/>
        <v>CH$18</v>
      </c>
      <c r="CI2295" s="186" t="str">
        <f t="shared" si="3110"/>
        <v>CI$18</v>
      </c>
      <c r="CJ2295" s="186" t="str">
        <f t="shared" si="3110"/>
        <v>CJ$18</v>
      </c>
      <c r="CK2295" s="186" t="str">
        <f t="shared" si="3110"/>
        <v>CK$18</v>
      </c>
    </row>
    <row r="2296" spans="2:89" x14ac:dyDescent="0.35">
      <c r="B2296" s="171" t="s">
        <v>464</v>
      </c>
      <c r="E2296" s="8"/>
      <c r="H2296" s="196"/>
      <c r="I2296" s="197"/>
      <c r="J2296" s="197"/>
      <c r="K2296" s="198"/>
      <c r="L2296" s="198"/>
      <c r="M2296" s="198"/>
      <c r="N2296" s="198"/>
      <c r="O2296" s="198"/>
      <c r="P2296" s="198"/>
      <c r="R2296" s="198"/>
      <c r="S2296" s="186" t="str">
        <f t="shared" ref="S2296:AX2296" si="3111">S$23</f>
        <v>S$19</v>
      </c>
      <c r="T2296" s="186" t="str">
        <f t="shared" si="3111"/>
        <v>T$19</v>
      </c>
      <c r="U2296" s="186" t="str">
        <f t="shared" si="3111"/>
        <v>U$19</v>
      </c>
      <c r="V2296" s="186" t="str">
        <f t="shared" si="3111"/>
        <v>V$19</v>
      </c>
      <c r="W2296" s="186" t="str">
        <f t="shared" si="3111"/>
        <v>W$19</v>
      </c>
      <c r="X2296" s="186" t="str">
        <f t="shared" si="3111"/>
        <v>X$19</v>
      </c>
      <c r="Y2296" s="186" t="str">
        <f t="shared" si="3111"/>
        <v>Y$19</v>
      </c>
      <c r="Z2296" s="186" t="str">
        <f t="shared" si="3111"/>
        <v>Z$19</v>
      </c>
      <c r="AA2296" s="186" t="str">
        <f t="shared" si="3111"/>
        <v>AA$19</v>
      </c>
      <c r="AB2296" s="186" t="str">
        <f t="shared" si="3111"/>
        <v>AB$19</v>
      </c>
      <c r="AC2296" s="186" t="str">
        <f t="shared" si="3111"/>
        <v>AC$19</v>
      </c>
      <c r="AD2296" s="186" t="str">
        <f t="shared" si="3111"/>
        <v>AD$19</v>
      </c>
      <c r="AE2296" s="186" t="str">
        <f t="shared" si="3111"/>
        <v>AE$19</v>
      </c>
      <c r="AF2296" s="186" t="str">
        <f t="shared" si="3111"/>
        <v>AF$19</v>
      </c>
      <c r="AG2296" s="186" t="str">
        <f t="shared" si="3111"/>
        <v>AG$19</v>
      </c>
      <c r="AH2296" s="186" t="str">
        <f t="shared" si="3111"/>
        <v>AH$19</v>
      </c>
      <c r="AI2296" s="186" t="str">
        <f t="shared" si="3111"/>
        <v>AI$19</v>
      </c>
      <c r="AJ2296" s="186" t="str">
        <f t="shared" si="3111"/>
        <v>AJ$19</v>
      </c>
      <c r="AK2296" s="186" t="str">
        <f t="shared" si="3111"/>
        <v>AK$19</v>
      </c>
      <c r="AL2296" s="186" t="str">
        <f t="shared" si="3111"/>
        <v>AL$19</v>
      </c>
      <c r="AM2296" s="186" t="str">
        <f t="shared" si="3111"/>
        <v>AM$19</v>
      </c>
      <c r="AN2296" s="186" t="str">
        <f t="shared" si="3111"/>
        <v>AN$19</v>
      </c>
      <c r="AO2296" s="186" t="str">
        <f t="shared" si="3111"/>
        <v>AO$19</v>
      </c>
      <c r="AP2296" s="186" t="str">
        <f t="shared" si="3111"/>
        <v>AP$19</v>
      </c>
      <c r="AQ2296" s="186" t="str">
        <f t="shared" si="3111"/>
        <v>AQ$19</v>
      </c>
      <c r="AR2296" s="186" t="str">
        <f t="shared" si="3111"/>
        <v>AR$19</v>
      </c>
      <c r="AS2296" s="186" t="str">
        <f t="shared" si="3111"/>
        <v>AS$19</v>
      </c>
      <c r="AT2296" s="186" t="str">
        <f t="shared" si="3111"/>
        <v>AT$19</v>
      </c>
      <c r="AU2296" s="186" t="str">
        <f t="shared" si="3111"/>
        <v>AU$19</v>
      </c>
      <c r="AV2296" s="186" t="str">
        <f t="shared" si="3111"/>
        <v>AV$19</v>
      </c>
      <c r="AW2296" s="186" t="str">
        <f t="shared" si="3111"/>
        <v>AW$19</v>
      </c>
      <c r="AX2296" s="186" t="str">
        <f t="shared" si="3111"/>
        <v>AX$19</v>
      </c>
      <c r="AY2296" s="186" t="str">
        <f t="shared" ref="AY2296:CD2296" si="3112">AY$23</f>
        <v>AY$19</v>
      </c>
      <c r="AZ2296" s="186" t="str">
        <f t="shared" si="3112"/>
        <v>AZ$19</v>
      </c>
      <c r="BA2296" s="186" t="str">
        <f t="shared" si="3112"/>
        <v>BA$19</v>
      </c>
      <c r="BB2296" s="186" t="str">
        <f t="shared" si="3112"/>
        <v>BB$19</v>
      </c>
      <c r="BC2296" s="186" t="str">
        <f t="shared" si="3112"/>
        <v>BC$19</v>
      </c>
      <c r="BD2296" s="186" t="str">
        <f t="shared" si="3112"/>
        <v>BD$19</v>
      </c>
      <c r="BE2296" s="186" t="str">
        <f t="shared" si="3112"/>
        <v>BE$19</v>
      </c>
      <c r="BF2296" s="186" t="str">
        <f t="shared" si="3112"/>
        <v>BF$19</v>
      </c>
      <c r="BG2296" s="186" t="str">
        <f t="shared" si="3112"/>
        <v>BG$19</v>
      </c>
      <c r="BH2296" s="186" t="str">
        <f t="shared" si="3112"/>
        <v>BH$19</v>
      </c>
      <c r="BI2296" s="186" t="str">
        <f t="shared" si="3112"/>
        <v>BI$19</v>
      </c>
      <c r="BJ2296" s="186" t="str">
        <f t="shared" si="3112"/>
        <v>BJ$19</v>
      </c>
      <c r="BK2296" s="186" t="str">
        <f t="shared" si="3112"/>
        <v>BK$19</v>
      </c>
      <c r="BL2296" s="186" t="str">
        <f t="shared" si="3112"/>
        <v>BL$19</v>
      </c>
      <c r="BM2296" s="186" t="str">
        <f t="shared" si="3112"/>
        <v>BM$19</v>
      </c>
      <c r="BN2296" s="186" t="str">
        <f t="shared" si="3112"/>
        <v>BN$19</v>
      </c>
      <c r="BO2296" s="186" t="str">
        <f t="shared" si="3112"/>
        <v>BO$19</v>
      </c>
      <c r="BP2296" s="186" t="str">
        <f t="shared" si="3112"/>
        <v>BP$19</v>
      </c>
      <c r="BQ2296" s="186" t="str">
        <f t="shared" si="3112"/>
        <v>BQ$19</v>
      </c>
      <c r="BR2296" s="186" t="str">
        <f t="shared" si="3112"/>
        <v>BR$19</v>
      </c>
      <c r="BS2296" s="186" t="str">
        <f t="shared" si="3112"/>
        <v>BS$19</v>
      </c>
      <c r="BT2296" s="186" t="str">
        <f t="shared" si="3112"/>
        <v>BT$19</v>
      </c>
      <c r="BU2296" s="186" t="str">
        <f t="shared" si="3112"/>
        <v>BU$19</v>
      </c>
      <c r="BV2296" s="186" t="str">
        <f t="shared" si="3112"/>
        <v>BV$19</v>
      </c>
      <c r="BW2296" s="186" t="str">
        <f t="shared" si="3112"/>
        <v>BW$19</v>
      </c>
      <c r="BX2296" s="186" t="str">
        <f t="shared" si="3112"/>
        <v>BX$19</v>
      </c>
      <c r="BY2296" s="186" t="str">
        <f t="shared" si="3112"/>
        <v>BY$19</v>
      </c>
      <c r="BZ2296" s="186" t="str">
        <f t="shared" si="3112"/>
        <v>BZ$19</v>
      </c>
      <c r="CA2296" s="186" t="str">
        <f t="shared" si="3112"/>
        <v>CA$19</v>
      </c>
      <c r="CB2296" s="186" t="str">
        <f t="shared" si="3112"/>
        <v>CB$19</v>
      </c>
      <c r="CC2296" s="186" t="str">
        <f t="shared" si="3112"/>
        <v>CC$19</v>
      </c>
      <c r="CD2296" s="186" t="str">
        <f t="shared" si="3112"/>
        <v>CD$19</v>
      </c>
      <c r="CE2296" s="186" t="str">
        <f t="shared" ref="CE2296:CK2296" si="3113">CE$23</f>
        <v>CE$19</v>
      </c>
      <c r="CF2296" s="186" t="str">
        <f t="shared" si="3113"/>
        <v>CF$19</v>
      </c>
      <c r="CG2296" s="186" t="str">
        <f t="shared" si="3113"/>
        <v>CG$19</v>
      </c>
      <c r="CH2296" s="186" t="str">
        <f t="shared" si="3113"/>
        <v>CH$19</v>
      </c>
      <c r="CI2296" s="186" t="str">
        <f t="shared" si="3113"/>
        <v>CI$19</v>
      </c>
      <c r="CJ2296" s="186" t="str">
        <f t="shared" si="3113"/>
        <v>CJ$19</v>
      </c>
      <c r="CK2296" s="186" t="str">
        <f t="shared" si="3113"/>
        <v>CK$19</v>
      </c>
    </row>
    <row r="2297" spans="2:89" x14ac:dyDescent="0.35">
      <c r="B2297" s="70" t="s">
        <v>845</v>
      </c>
      <c r="C2297" s="31"/>
      <c r="D2297" t="s">
        <v>843</v>
      </c>
      <c r="E2297" s="8" t="str">
        <f t="shared" ref="E2297:E2323" si="3114">ROW()&amp;" "&amp;D2297</f>
        <v>2297 LTERMY-F</v>
      </c>
      <c r="F2297" t="s">
        <v>350</v>
      </c>
      <c r="G2297" s="31" t="s">
        <v>243</v>
      </c>
      <c r="H2297" s="48"/>
      <c r="I2297" s="286"/>
      <c r="J2297" s="286"/>
      <c r="K2297" s="48"/>
      <c r="L2297" s="48"/>
      <c r="M2297" s="48"/>
      <c r="N2297" s="48"/>
      <c r="O2297" s="48"/>
      <c r="P2297" s="48"/>
      <c r="R2297" s="70"/>
      <c r="S2297" s="287"/>
      <c r="T2297" s="287"/>
      <c r="U2297" s="287"/>
      <c r="V2297" s="287"/>
      <c r="W2297" s="287"/>
      <c r="X2297" s="287"/>
      <c r="Y2297" s="287"/>
      <c r="Z2297" s="287"/>
      <c r="AA2297" s="287"/>
      <c r="AB2297" s="287"/>
      <c r="AC2297" s="287"/>
      <c r="AD2297" s="287"/>
      <c r="AE2297" s="287"/>
      <c r="AF2297" s="287"/>
      <c r="AG2297" s="287"/>
      <c r="AH2297" s="287"/>
      <c r="AI2297" s="287"/>
      <c r="AJ2297" s="287"/>
      <c r="AK2297" s="287"/>
      <c r="AL2297" s="287"/>
      <c r="AM2297" s="287"/>
      <c r="AN2297" s="287"/>
      <c r="AO2297" s="287"/>
      <c r="AP2297" s="287"/>
      <c r="AQ2297" s="287"/>
      <c r="AR2297" s="287"/>
      <c r="AS2297" s="287"/>
      <c r="AT2297" s="287"/>
      <c r="AU2297" s="287"/>
      <c r="AV2297" s="287"/>
      <c r="AW2297" s="287"/>
      <c r="AX2297" s="287"/>
      <c r="AY2297" s="287"/>
      <c r="AZ2297" s="287"/>
      <c r="BA2297" s="287"/>
      <c r="BB2297" s="287"/>
      <c r="BC2297" s="287"/>
      <c r="BD2297" s="287"/>
      <c r="BE2297" s="287"/>
      <c r="BF2297" s="287"/>
      <c r="BG2297" s="287"/>
      <c r="BH2297" s="287"/>
      <c r="BI2297" s="287"/>
      <c r="BJ2297" s="287"/>
      <c r="BK2297" s="287"/>
      <c r="BL2297" s="287"/>
      <c r="BM2297" s="287"/>
      <c r="BN2297" s="287"/>
      <c r="BO2297" s="287"/>
      <c r="BP2297" s="287"/>
      <c r="BQ2297" s="287"/>
      <c r="BR2297" s="287"/>
      <c r="BS2297" s="287"/>
      <c r="BT2297" s="287"/>
      <c r="BU2297" s="287"/>
      <c r="BV2297" s="287"/>
      <c r="BW2297" s="287"/>
      <c r="BX2297" s="287"/>
      <c r="BY2297" s="287"/>
      <c r="BZ2297" s="287"/>
      <c r="CA2297" s="287"/>
      <c r="CB2297" s="287"/>
      <c r="CC2297" s="287"/>
      <c r="CD2297" s="287"/>
      <c r="CE2297" s="287"/>
      <c r="CF2297" s="287"/>
      <c r="CG2297" s="287"/>
      <c r="CH2297" s="287"/>
      <c r="CI2297" s="287"/>
      <c r="CJ2297" s="287"/>
      <c r="CK2297" s="287"/>
    </row>
    <row r="2298" spans="2:89" x14ac:dyDescent="0.35">
      <c r="B2298" s="95" t="str">
        <f>"Assumptions - "&amp;B2297</f>
        <v>Assumptions - Rolling fixed term loan - multiple borrowings w/ annual control:</v>
      </c>
      <c r="D2298" t="s">
        <v>843</v>
      </c>
      <c r="E2298" t="str">
        <f t="shared" si="3114"/>
        <v>2298 LTERMY-F</v>
      </c>
      <c r="G2298" t="str">
        <f t="shared" ref="G2298:G2315" si="3115">E2298</f>
        <v>2298 LTERMY-F</v>
      </c>
      <c r="I2298"/>
      <c r="J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row>
    <row r="2299" spans="2:89" x14ac:dyDescent="0.35">
      <c r="B2299" s="155" t="s">
        <v>287</v>
      </c>
      <c r="D2299" t="s">
        <v>843</v>
      </c>
      <c r="E2299" t="str">
        <f t="shared" si="3114"/>
        <v>2299 LTERMY-F</v>
      </c>
      <c r="F2299" s="31"/>
      <c r="G2299" t="str">
        <f t="shared" si="3115"/>
        <v>2299 LTERMY-F</v>
      </c>
      <c r="H2299" s="57">
        <v>4</v>
      </c>
      <c r="I2299" s="31"/>
      <c r="J2299" s="31"/>
      <c r="K2299" s="31"/>
      <c r="L2299" s="31"/>
      <c r="M2299" s="31"/>
      <c r="N2299" s="31"/>
      <c r="O2299" s="31"/>
      <c r="P2299" s="31"/>
      <c r="R2299" s="31"/>
      <c r="S2299" s="73"/>
      <c r="T2299" s="73"/>
      <c r="U2299" s="73"/>
      <c r="V2299" s="73"/>
      <c r="W2299" s="73"/>
      <c r="X2299" s="73"/>
      <c r="Y2299" s="73"/>
      <c r="Z2299" s="73"/>
      <c r="AA2299" s="73"/>
      <c r="AB2299" s="73"/>
      <c r="AC2299" s="73"/>
      <c r="AD2299" s="73"/>
      <c r="AE2299" s="73"/>
      <c r="AF2299" s="73"/>
      <c r="AG2299" s="73"/>
      <c r="AH2299" s="73"/>
      <c r="AI2299" s="73"/>
      <c r="AJ2299" s="73"/>
      <c r="AK2299" s="73"/>
      <c r="AL2299" s="73"/>
      <c r="AM2299" s="73"/>
      <c r="AN2299" s="73"/>
      <c r="AO2299" s="73"/>
      <c r="AP2299" s="73"/>
      <c r="AQ2299" s="73"/>
      <c r="AR2299" s="73"/>
      <c r="AS2299" s="73"/>
      <c r="AT2299" s="73"/>
      <c r="AU2299" s="73"/>
      <c r="AV2299" s="73"/>
      <c r="AW2299" s="73"/>
      <c r="AX2299" s="73"/>
      <c r="AY2299" s="73"/>
      <c r="AZ2299" s="73"/>
      <c r="BA2299" s="73"/>
      <c r="BB2299" s="73"/>
      <c r="BC2299" s="73"/>
      <c r="BD2299" s="73"/>
      <c r="BE2299" s="73"/>
      <c r="BF2299" s="73"/>
      <c r="BG2299" s="73"/>
      <c r="BH2299" s="73"/>
      <c r="BI2299" s="73"/>
      <c r="BJ2299" s="73"/>
      <c r="BK2299" s="73"/>
      <c r="BL2299" s="73"/>
      <c r="BM2299" s="73"/>
      <c r="BN2299" s="73"/>
      <c r="BO2299" s="73"/>
      <c r="BP2299" s="73"/>
      <c r="BQ2299" s="73"/>
      <c r="BR2299" s="73"/>
      <c r="BS2299" s="73"/>
      <c r="BT2299" s="73"/>
      <c r="BU2299" s="73"/>
      <c r="BV2299" s="73"/>
      <c r="BW2299" s="73"/>
      <c r="BX2299" s="73"/>
      <c r="BY2299" s="73"/>
      <c r="BZ2299" s="73"/>
      <c r="CA2299" s="73"/>
      <c r="CB2299" s="73"/>
      <c r="CC2299" s="73"/>
      <c r="CD2299" s="73"/>
      <c r="CE2299" s="73"/>
      <c r="CF2299" s="73"/>
      <c r="CG2299" s="73"/>
      <c r="CH2299" s="73"/>
      <c r="CI2299" s="73"/>
      <c r="CJ2299" s="73"/>
      <c r="CK2299" s="73"/>
    </row>
    <row r="2300" spans="2:89" x14ac:dyDescent="0.35">
      <c r="B2300" s="155" t="s">
        <v>294</v>
      </c>
      <c r="D2300" t="s">
        <v>843</v>
      </c>
      <c r="E2300" t="str">
        <f t="shared" si="3114"/>
        <v>2300 LTERMY-F</v>
      </c>
      <c r="F2300" s="31"/>
      <c r="G2300" t="str">
        <f t="shared" si="3115"/>
        <v>2300 LTERMY-F</v>
      </c>
      <c r="H2300" s="57">
        <v>3</v>
      </c>
      <c r="I2300" s="31"/>
      <c r="J2300" s="31"/>
      <c r="K2300" s="31"/>
      <c r="L2300" s="31"/>
      <c r="M2300" s="31"/>
      <c r="N2300" s="31"/>
      <c r="O2300" s="31"/>
      <c r="P2300" s="31"/>
      <c r="R2300" s="31"/>
      <c r="S2300" s="73"/>
      <c r="T2300" s="73"/>
      <c r="U2300" s="73"/>
      <c r="V2300" s="73"/>
      <c r="W2300" s="73"/>
      <c r="X2300" s="73"/>
      <c r="Y2300" s="73"/>
      <c r="Z2300" s="73"/>
      <c r="AA2300" s="73"/>
      <c r="AB2300" s="73"/>
      <c r="AC2300" s="73"/>
      <c r="AD2300" s="73"/>
      <c r="AE2300" s="73"/>
      <c r="AF2300" s="73"/>
      <c r="AG2300" s="73"/>
      <c r="AH2300" s="73"/>
      <c r="AI2300" s="73"/>
      <c r="AJ2300" s="73"/>
      <c r="AK2300" s="73"/>
      <c r="AL2300" s="73"/>
      <c r="AM2300" s="73"/>
      <c r="AN2300" s="73"/>
      <c r="AO2300" s="73"/>
      <c r="AP2300" s="73"/>
      <c r="AQ2300" s="73"/>
      <c r="AR2300" s="73"/>
      <c r="AS2300" s="73"/>
      <c r="AT2300" s="73"/>
      <c r="AU2300" s="73"/>
      <c r="AV2300" s="73"/>
      <c r="AW2300" s="73"/>
      <c r="AX2300" s="73"/>
      <c r="AY2300" s="73"/>
      <c r="AZ2300" s="73"/>
      <c r="BA2300" s="73"/>
      <c r="BB2300" s="73"/>
      <c r="BC2300" s="73"/>
      <c r="BD2300" s="73"/>
      <c r="BE2300" s="73"/>
      <c r="BF2300" s="73"/>
      <c r="BG2300" s="73"/>
      <c r="BH2300" s="73"/>
      <c r="BI2300" s="73"/>
      <c r="BJ2300" s="73"/>
      <c r="BK2300" s="73"/>
      <c r="BL2300" s="73"/>
      <c r="BM2300" s="73"/>
      <c r="BN2300" s="73"/>
      <c r="BO2300" s="73"/>
      <c r="BP2300" s="73"/>
      <c r="BQ2300" s="73"/>
      <c r="BR2300" s="73"/>
      <c r="BS2300" s="73"/>
      <c r="BT2300" s="73"/>
      <c r="BU2300" s="73"/>
      <c r="BV2300" s="73"/>
      <c r="BW2300" s="73"/>
      <c r="BX2300" s="73"/>
      <c r="BY2300" s="73"/>
      <c r="BZ2300" s="73"/>
      <c r="CA2300" s="73"/>
      <c r="CB2300" s="73"/>
      <c r="CC2300" s="73"/>
      <c r="CD2300" s="73"/>
      <c r="CE2300" s="73"/>
      <c r="CF2300" s="73"/>
      <c r="CG2300" s="73"/>
      <c r="CH2300" s="73"/>
      <c r="CI2300" s="73"/>
      <c r="CJ2300" s="73"/>
      <c r="CK2300" s="73"/>
    </row>
    <row r="2301" spans="2:89" x14ac:dyDescent="0.35">
      <c r="B2301" s="155" t="s">
        <v>288</v>
      </c>
      <c r="D2301" t="s">
        <v>843</v>
      </c>
      <c r="E2301" t="str">
        <f t="shared" si="3114"/>
        <v>2301 LTERMY-F</v>
      </c>
      <c r="F2301" s="31"/>
      <c r="G2301" t="str">
        <f t="shared" si="3115"/>
        <v>2301 LTERMY-F</v>
      </c>
      <c r="H2301" s="59">
        <v>0.1</v>
      </c>
      <c r="I2301" s="31"/>
      <c r="J2301" s="31"/>
      <c r="K2301" s="31"/>
      <c r="L2301" s="31"/>
      <c r="M2301" s="31"/>
      <c r="N2301" s="31"/>
      <c r="O2301" s="31"/>
      <c r="P2301" s="31"/>
      <c r="R2301" s="31"/>
      <c r="S2301" s="73"/>
      <c r="T2301" s="73"/>
      <c r="U2301" s="73"/>
      <c r="V2301" s="73"/>
      <c r="W2301" s="73"/>
      <c r="X2301" s="73"/>
      <c r="Y2301" s="73"/>
      <c r="Z2301" s="73"/>
      <c r="AA2301" s="73"/>
      <c r="AB2301" s="73"/>
      <c r="AC2301" s="73"/>
      <c r="AD2301" s="73"/>
      <c r="AE2301" s="73"/>
      <c r="AF2301" s="73"/>
      <c r="AG2301" s="73"/>
      <c r="AH2301" s="73"/>
      <c r="AI2301" s="73"/>
      <c r="AJ2301" s="73"/>
      <c r="AK2301" s="73"/>
      <c r="AL2301" s="73"/>
      <c r="AM2301" s="73"/>
      <c r="AN2301" s="73"/>
      <c r="AO2301" s="73"/>
      <c r="AP2301" s="73"/>
      <c r="AQ2301" s="73"/>
      <c r="AR2301" s="73"/>
      <c r="AS2301" s="73"/>
      <c r="AT2301" s="73"/>
      <c r="AU2301" s="73"/>
      <c r="AV2301" s="73"/>
      <c r="AW2301" s="73"/>
      <c r="AX2301" s="73"/>
      <c r="AY2301" s="73"/>
      <c r="AZ2301" s="73"/>
      <c r="BA2301" s="73"/>
      <c r="BB2301" s="73"/>
      <c r="BC2301" s="73"/>
      <c r="BD2301" s="73"/>
      <c r="BE2301" s="73"/>
      <c r="BF2301" s="73"/>
      <c r="BG2301" s="73"/>
      <c r="BH2301" s="73"/>
      <c r="BI2301" s="73"/>
      <c r="BJ2301" s="73"/>
      <c r="BK2301" s="73"/>
      <c r="BL2301" s="73"/>
      <c r="BM2301" s="73"/>
      <c r="BN2301" s="73"/>
      <c r="BO2301" s="73"/>
      <c r="BP2301" s="73"/>
      <c r="BQ2301" s="73"/>
      <c r="BR2301" s="73"/>
      <c r="BS2301" s="73"/>
      <c r="BT2301" s="73"/>
      <c r="BU2301" s="73"/>
      <c r="BV2301" s="73"/>
      <c r="BW2301" s="73"/>
      <c r="BX2301" s="73"/>
      <c r="BY2301" s="73"/>
      <c r="BZ2301" s="73"/>
      <c r="CA2301" s="73"/>
      <c r="CB2301" s="73"/>
      <c r="CC2301" s="73"/>
      <c r="CD2301" s="73"/>
      <c r="CE2301" s="73"/>
      <c r="CF2301" s="73"/>
      <c r="CG2301" s="73"/>
      <c r="CH2301" s="73"/>
      <c r="CI2301" s="73"/>
      <c r="CJ2301" s="73"/>
      <c r="CK2301" s="73"/>
    </row>
    <row r="2302" spans="2:89" x14ac:dyDescent="0.35">
      <c r="B2302" s="154" t="s">
        <v>289</v>
      </c>
      <c r="D2302" t="s">
        <v>843</v>
      </c>
      <c r="E2302" t="str">
        <f t="shared" si="3114"/>
        <v>2302 LTERMY-F</v>
      </c>
      <c r="F2302" s="31"/>
      <c r="G2302" t="str">
        <f t="shared" si="3115"/>
        <v>2302 LTERMY-F</v>
      </c>
      <c r="H2302" s="23">
        <v>1000</v>
      </c>
      <c r="I2302" s="31"/>
      <c r="J2302" s="31"/>
      <c r="K2302" s="31"/>
      <c r="L2302" s="31"/>
      <c r="M2302" s="31"/>
      <c r="N2302" s="31"/>
      <c r="O2302" s="31"/>
      <c r="P2302" s="31"/>
      <c r="R2302" s="31"/>
      <c r="S2302" s="73"/>
      <c r="T2302" s="73"/>
      <c r="U2302" s="73"/>
      <c r="V2302" s="73"/>
      <c r="W2302" s="73"/>
      <c r="X2302" s="73"/>
      <c r="Y2302" s="73"/>
      <c r="Z2302" s="73"/>
      <c r="AA2302" s="73"/>
      <c r="AB2302" s="73"/>
      <c r="AC2302" s="73"/>
      <c r="AD2302" s="73"/>
      <c r="AE2302" s="73"/>
      <c r="AF2302" s="73"/>
      <c r="AG2302" s="73"/>
      <c r="AH2302" s="73"/>
      <c r="AI2302" s="73"/>
      <c r="AJ2302" s="73"/>
      <c r="AK2302" s="73"/>
      <c r="AL2302" s="73"/>
      <c r="AM2302" s="73"/>
      <c r="AN2302" s="73"/>
      <c r="AO2302" s="73"/>
      <c r="AP2302" s="73"/>
      <c r="AQ2302" s="73"/>
      <c r="AR2302" s="73"/>
      <c r="AS2302" s="73"/>
      <c r="AT2302" s="73"/>
      <c r="AU2302" s="73"/>
      <c r="AV2302" s="73"/>
      <c r="AW2302" s="73"/>
      <c r="AX2302" s="73"/>
      <c r="AY2302" s="73"/>
      <c r="AZ2302" s="73"/>
      <c r="BA2302" s="73"/>
      <c r="BB2302" s="73"/>
      <c r="BC2302" s="73"/>
      <c r="BD2302" s="73"/>
      <c r="BE2302" s="73"/>
      <c r="BF2302" s="73"/>
      <c r="BG2302" s="73"/>
      <c r="BH2302" s="73"/>
      <c r="BI2302" s="73"/>
      <c r="BJ2302" s="73"/>
      <c r="BK2302" s="73"/>
      <c r="BL2302" s="73"/>
      <c r="BM2302" s="73"/>
      <c r="BN2302" s="73"/>
      <c r="BO2302" s="73"/>
      <c r="BP2302" s="73"/>
      <c r="BQ2302" s="73"/>
      <c r="BR2302" s="73"/>
      <c r="BS2302" s="73"/>
      <c r="BT2302" s="73"/>
      <c r="BU2302" s="73"/>
      <c r="BV2302" s="73"/>
      <c r="BW2302" s="73"/>
      <c r="BX2302" s="73"/>
      <c r="BY2302" s="73"/>
      <c r="BZ2302" s="73"/>
      <c r="CA2302" s="73"/>
      <c r="CB2302" s="73"/>
      <c r="CC2302" s="73"/>
      <c r="CD2302" s="73"/>
      <c r="CE2302" s="73"/>
      <c r="CF2302" s="73"/>
      <c r="CG2302" s="73"/>
      <c r="CH2302" s="73"/>
      <c r="CI2302" s="73"/>
      <c r="CJ2302" s="73"/>
      <c r="CK2302" s="73"/>
    </row>
    <row r="2303" spans="2:89" x14ac:dyDescent="0.35">
      <c r="B2303" s="124"/>
      <c r="C2303" s="31"/>
      <c r="D2303" t="s">
        <v>843</v>
      </c>
      <c r="E2303" t="str">
        <f t="shared" si="3114"/>
        <v>2303 LTERMY-F</v>
      </c>
      <c r="F2303" s="31"/>
      <c r="G2303" t="str">
        <f t="shared" si="3115"/>
        <v>2303 LTERMY-F</v>
      </c>
      <c r="H2303" s="31"/>
      <c r="I2303" s="31"/>
      <c r="J2303" s="31"/>
      <c r="K2303" s="31"/>
      <c r="L2303" s="31"/>
      <c r="M2303" s="31"/>
      <c r="N2303" s="31"/>
      <c r="O2303" s="31"/>
      <c r="P2303" s="31"/>
      <c r="R2303" s="31"/>
      <c r="S2303" s="73"/>
      <c r="T2303" s="73"/>
      <c r="U2303" s="73"/>
      <c r="V2303" s="73"/>
      <c r="W2303" s="73"/>
      <c r="X2303" s="73"/>
      <c r="Y2303" s="73"/>
      <c r="Z2303" s="73"/>
      <c r="AA2303" s="73"/>
      <c r="AB2303" s="73"/>
      <c r="AC2303" s="73"/>
      <c r="AD2303" s="73"/>
      <c r="AE2303" s="73"/>
      <c r="AF2303" s="73"/>
      <c r="AG2303" s="73"/>
      <c r="AH2303" s="73"/>
      <c r="AI2303" s="73"/>
      <c r="AJ2303" s="73"/>
      <c r="AK2303" s="73"/>
      <c r="AL2303" s="73"/>
      <c r="AM2303" s="73"/>
      <c r="AN2303" s="73"/>
      <c r="AO2303" s="73"/>
      <c r="AP2303" s="73"/>
      <c r="AQ2303" s="73"/>
      <c r="AR2303" s="73"/>
      <c r="AS2303" s="73"/>
      <c r="AT2303" s="73"/>
      <c r="AU2303" s="73"/>
      <c r="AV2303" s="73"/>
      <c r="AW2303" s="73"/>
      <c r="AX2303" s="73"/>
      <c r="AY2303" s="73"/>
      <c r="AZ2303" s="73"/>
      <c r="BA2303" s="73"/>
      <c r="BB2303" s="73"/>
      <c r="BC2303" s="73"/>
      <c r="BD2303" s="73"/>
      <c r="BE2303" s="73"/>
      <c r="BF2303" s="73"/>
      <c r="BG2303" s="73"/>
      <c r="BH2303" s="73"/>
      <c r="BI2303" s="73"/>
      <c r="BJ2303" s="73"/>
      <c r="BK2303" s="73"/>
      <c r="BL2303" s="73"/>
      <c r="BM2303" s="73"/>
      <c r="BN2303" s="73"/>
      <c r="BO2303" s="73"/>
      <c r="BP2303" s="73"/>
      <c r="BQ2303" s="73"/>
      <c r="BR2303" s="73"/>
      <c r="BS2303" s="73"/>
      <c r="BT2303" s="73"/>
      <c r="BU2303" s="73"/>
      <c r="BV2303" s="73"/>
      <c r="BW2303" s="73"/>
      <c r="BX2303" s="73"/>
      <c r="BY2303" s="73"/>
      <c r="BZ2303" s="73"/>
      <c r="CA2303" s="73"/>
      <c r="CB2303" s="73"/>
      <c r="CC2303" s="73"/>
      <c r="CD2303" s="73"/>
      <c r="CE2303" s="73"/>
      <c r="CF2303" s="73"/>
      <c r="CG2303" s="73"/>
      <c r="CH2303" s="73"/>
      <c r="CI2303" s="73"/>
      <c r="CJ2303" s="73"/>
      <c r="CK2303" s="73"/>
    </row>
    <row r="2304" spans="2:89" x14ac:dyDescent="0.35">
      <c r="B2304" s="95" t="s">
        <v>290</v>
      </c>
      <c r="D2304" t="s">
        <v>843</v>
      </c>
      <c r="E2304" t="str">
        <f t="shared" si="3114"/>
        <v>2304 LTERMY-F</v>
      </c>
      <c r="F2304" s="281"/>
      <c r="G2304" t="str">
        <f t="shared" si="3115"/>
        <v>2304 LTERMY-F</v>
      </c>
      <c r="R2304" s="92"/>
      <c r="S2304" s="150"/>
      <c r="T2304" s="150"/>
      <c r="U2304" s="150"/>
      <c r="V2304" s="150"/>
      <c r="W2304" s="150"/>
      <c r="X2304" s="150"/>
      <c r="Y2304" s="150"/>
      <c r="Z2304" s="150"/>
      <c r="AA2304" s="150"/>
      <c r="AB2304" s="150"/>
      <c r="AC2304" s="150"/>
      <c r="AD2304" s="150"/>
      <c r="AE2304" s="150"/>
      <c r="AF2304" s="150"/>
      <c r="AG2304" s="150"/>
      <c r="AH2304" s="150"/>
      <c r="AI2304" s="150"/>
      <c r="AJ2304" s="150"/>
      <c r="AK2304" s="150"/>
      <c r="AL2304" s="150"/>
      <c r="AM2304" s="150"/>
      <c r="AN2304" s="150"/>
      <c r="AO2304" s="150"/>
      <c r="AP2304" s="150"/>
      <c r="AQ2304" s="150"/>
      <c r="AR2304" s="150"/>
      <c r="AS2304" s="150"/>
      <c r="AT2304" s="150"/>
      <c r="AU2304" s="150"/>
      <c r="AV2304" s="150"/>
      <c r="AW2304" s="150"/>
      <c r="AX2304" s="150"/>
      <c r="AY2304" s="150"/>
      <c r="AZ2304" s="150"/>
      <c r="BA2304" s="150"/>
      <c r="BB2304" s="150"/>
      <c r="BC2304" s="150"/>
      <c r="BD2304" s="150"/>
      <c r="BE2304" s="150"/>
      <c r="BF2304" s="150"/>
      <c r="BG2304" s="150"/>
      <c r="BH2304" s="150"/>
      <c r="BI2304" s="150"/>
      <c r="BJ2304" s="150"/>
      <c r="BK2304" s="150"/>
      <c r="BL2304" s="150"/>
      <c r="BM2304" s="150"/>
      <c r="BN2304" s="150"/>
      <c r="BO2304" s="150"/>
      <c r="BP2304" s="150"/>
      <c r="BQ2304" s="150"/>
      <c r="BR2304" s="150"/>
      <c r="BS2304" s="150"/>
      <c r="BT2304" s="150"/>
      <c r="BU2304" s="150"/>
      <c r="BV2304" s="150"/>
      <c r="BW2304" s="150"/>
      <c r="BX2304" s="150"/>
      <c r="BY2304" s="150"/>
      <c r="BZ2304" s="150"/>
      <c r="CA2304" s="150"/>
      <c r="CB2304" s="150"/>
      <c r="CC2304" s="150"/>
      <c r="CD2304" s="150"/>
      <c r="CE2304" s="150"/>
      <c r="CF2304" s="150"/>
      <c r="CG2304" s="150"/>
      <c r="CH2304" s="150"/>
      <c r="CI2304" s="150"/>
      <c r="CJ2304" s="150"/>
      <c r="CK2304" s="150"/>
    </row>
    <row r="2305" spans="2:89" x14ac:dyDescent="0.35">
      <c r="B2305" s="154" t="s">
        <v>289</v>
      </c>
      <c r="D2305" t="s">
        <v>843</v>
      </c>
      <c r="E2305" t="str">
        <f t="shared" si="3114"/>
        <v>2305 LTERMY-F</v>
      </c>
      <c r="F2305" s="281"/>
      <c r="G2305" t="str">
        <f t="shared" si="3115"/>
        <v>2305 LTERMY-F</v>
      </c>
      <c r="K2305" s="24">
        <f>H2302</f>
        <v>1000</v>
      </c>
      <c r="L2305" s="24">
        <f ca="1">K2308</f>
        <v>2500.0000000000005</v>
      </c>
      <c r="M2305" s="24">
        <f ca="1">L2308</f>
        <v>0</v>
      </c>
      <c r="N2305" s="24">
        <f ca="1">M2308</f>
        <v>0</v>
      </c>
      <c r="O2305" s="24">
        <f ca="1">N2308</f>
        <v>0</v>
      </c>
      <c r="P2305" s="24">
        <f ca="1">O2308</f>
        <v>0</v>
      </c>
      <c r="R2305"/>
      <c r="S2305" s="62">
        <f t="shared" ref="S2305:AY2305" ca="1" si="3116">R2308</f>
        <v>1000</v>
      </c>
      <c r="T2305" s="62">
        <f t="shared" ca="1" si="3116"/>
        <v>1833.3333333333335</v>
      </c>
      <c r="U2305" s="62">
        <f t="shared" ca="1" si="3116"/>
        <v>2666.666666666667</v>
      </c>
      <c r="V2305" s="62">
        <f t="shared" ca="1" si="3116"/>
        <v>2500.0000000000005</v>
      </c>
      <c r="W2305" s="62">
        <f t="shared" ca="1" si="3116"/>
        <v>2500.0000000000005</v>
      </c>
      <c r="X2305" s="62">
        <f t="shared" ca="1" si="3116"/>
        <v>2500.0000000000005</v>
      </c>
      <c r="Y2305" s="62">
        <f t="shared" ca="1" si="3116"/>
        <v>2500.0000000000005</v>
      </c>
      <c r="Z2305" s="62">
        <f t="shared" ca="1" si="3116"/>
        <v>2500.0000000000005</v>
      </c>
      <c r="AA2305" s="62">
        <f t="shared" ca="1" si="3116"/>
        <v>2500.0000000000005</v>
      </c>
      <c r="AB2305" s="62">
        <f t="shared" ca="1" si="3116"/>
        <v>2500.0000000000005</v>
      </c>
      <c r="AC2305" s="62">
        <f t="shared" ca="1" si="3116"/>
        <v>2500.0000000000005</v>
      </c>
      <c r="AD2305" s="62">
        <f t="shared" ca="1" si="3116"/>
        <v>2500.0000000000005</v>
      </c>
      <c r="AE2305" s="62">
        <f t="shared" ca="1" si="3116"/>
        <v>2500.0000000000005</v>
      </c>
      <c r="AF2305" s="62">
        <f t="shared" ca="1" si="3116"/>
        <v>1666.666666666667</v>
      </c>
      <c r="AG2305" s="62">
        <f t="shared" ca="1" si="3116"/>
        <v>833.3333333333336</v>
      </c>
      <c r="AH2305" s="62">
        <f t="shared" ca="1" si="3116"/>
        <v>0</v>
      </c>
      <c r="AI2305" s="62">
        <f t="shared" ca="1" si="3116"/>
        <v>0</v>
      </c>
      <c r="AJ2305" s="62">
        <f t="shared" ca="1" si="3116"/>
        <v>0</v>
      </c>
      <c r="AK2305" s="62">
        <f t="shared" ca="1" si="3116"/>
        <v>0</v>
      </c>
      <c r="AL2305" s="62">
        <f t="shared" ca="1" si="3116"/>
        <v>0</v>
      </c>
      <c r="AM2305" s="62">
        <f t="shared" ca="1" si="3116"/>
        <v>0</v>
      </c>
      <c r="AN2305" s="62">
        <f t="shared" ca="1" si="3116"/>
        <v>0</v>
      </c>
      <c r="AO2305" s="62">
        <f t="shared" ca="1" si="3116"/>
        <v>0</v>
      </c>
      <c r="AP2305" s="62">
        <f t="shared" ca="1" si="3116"/>
        <v>0</v>
      </c>
      <c r="AQ2305" s="62">
        <f t="shared" ca="1" si="3116"/>
        <v>0</v>
      </c>
      <c r="AR2305" s="62">
        <f t="shared" ca="1" si="3116"/>
        <v>0</v>
      </c>
      <c r="AS2305" s="62">
        <f t="shared" ca="1" si="3116"/>
        <v>0</v>
      </c>
      <c r="AT2305" s="62">
        <f t="shared" ca="1" si="3116"/>
        <v>0</v>
      </c>
      <c r="AU2305" s="62">
        <f t="shared" ca="1" si="3116"/>
        <v>0</v>
      </c>
      <c r="AV2305" s="62">
        <f t="shared" ca="1" si="3116"/>
        <v>0</v>
      </c>
      <c r="AW2305" s="62">
        <f t="shared" ca="1" si="3116"/>
        <v>0</v>
      </c>
      <c r="AX2305" s="62">
        <f t="shared" ca="1" si="3116"/>
        <v>0</v>
      </c>
      <c r="AY2305" s="62">
        <f t="shared" ca="1" si="3116"/>
        <v>0</v>
      </c>
      <c r="AZ2305" s="62">
        <f t="shared" ref="AZ2305:CE2305" ca="1" si="3117">AY2308</f>
        <v>0</v>
      </c>
      <c r="BA2305" s="62">
        <f t="shared" ca="1" si="3117"/>
        <v>0</v>
      </c>
      <c r="BB2305" s="62">
        <f t="shared" ca="1" si="3117"/>
        <v>0</v>
      </c>
      <c r="BC2305" s="62">
        <f t="shared" ca="1" si="3117"/>
        <v>0</v>
      </c>
      <c r="BD2305" s="62">
        <f t="shared" ca="1" si="3117"/>
        <v>0</v>
      </c>
      <c r="BE2305" s="62">
        <f t="shared" ca="1" si="3117"/>
        <v>0</v>
      </c>
      <c r="BF2305" s="62">
        <f t="shared" ca="1" si="3117"/>
        <v>0</v>
      </c>
      <c r="BG2305" s="62">
        <f t="shared" ca="1" si="3117"/>
        <v>0</v>
      </c>
      <c r="BH2305" s="62">
        <f t="shared" ca="1" si="3117"/>
        <v>0</v>
      </c>
      <c r="BI2305" s="62">
        <f t="shared" ca="1" si="3117"/>
        <v>0</v>
      </c>
      <c r="BJ2305" s="62">
        <f t="shared" ca="1" si="3117"/>
        <v>0</v>
      </c>
      <c r="BK2305" s="62">
        <f t="shared" ca="1" si="3117"/>
        <v>0</v>
      </c>
      <c r="BL2305" s="62">
        <f t="shared" ca="1" si="3117"/>
        <v>0</v>
      </c>
      <c r="BM2305" s="62">
        <f t="shared" ca="1" si="3117"/>
        <v>0</v>
      </c>
      <c r="BN2305" s="62">
        <f t="shared" ca="1" si="3117"/>
        <v>0</v>
      </c>
      <c r="BO2305" s="62">
        <f t="shared" ca="1" si="3117"/>
        <v>0</v>
      </c>
      <c r="BP2305" s="62">
        <f t="shared" ca="1" si="3117"/>
        <v>0</v>
      </c>
      <c r="BQ2305" s="62">
        <f t="shared" ca="1" si="3117"/>
        <v>0</v>
      </c>
      <c r="BR2305" s="62">
        <f t="shared" ca="1" si="3117"/>
        <v>0</v>
      </c>
      <c r="BS2305" s="62">
        <f t="shared" ca="1" si="3117"/>
        <v>0</v>
      </c>
      <c r="BT2305" s="62">
        <f t="shared" ca="1" si="3117"/>
        <v>0</v>
      </c>
      <c r="BU2305" s="62">
        <f t="shared" ca="1" si="3117"/>
        <v>0</v>
      </c>
      <c r="BV2305" s="62">
        <f t="shared" ca="1" si="3117"/>
        <v>0</v>
      </c>
      <c r="BW2305" s="62">
        <f t="shared" ca="1" si="3117"/>
        <v>0</v>
      </c>
      <c r="BX2305" s="62">
        <f t="shared" ca="1" si="3117"/>
        <v>0</v>
      </c>
      <c r="BY2305" s="62">
        <f t="shared" ca="1" si="3117"/>
        <v>0</v>
      </c>
      <c r="BZ2305" s="62">
        <f t="shared" ca="1" si="3117"/>
        <v>0</v>
      </c>
      <c r="CA2305" s="62">
        <f t="shared" ca="1" si="3117"/>
        <v>0</v>
      </c>
      <c r="CB2305" s="62">
        <f t="shared" ca="1" si="3117"/>
        <v>0</v>
      </c>
      <c r="CC2305" s="62">
        <f t="shared" ca="1" si="3117"/>
        <v>0</v>
      </c>
      <c r="CD2305" s="62">
        <f t="shared" ca="1" si="3117"/>
        <v>0</v>
      </c>
      <c r="CE2305" s="62">
        <f t="shared" ca="1" si="3117"/>
        <v>0</v>
      </c>
      <c r="CF2305" s="62">
        <f t="shared" ref="CF2305:CK2305" ca="1" si="3118">CE2308</f>
        <v>0</v>
      </c>
      <c r="CG2305" s="62">
        <f t="shared" ca="1" si="3118"/>
        <v>0</v>
      </c>
      <c r="CH2305" s="62">
        <f t="shared" ca="1" si="3118"/>
        <v>0</v>
      </c>
      <c r="CI2305" s="62">
        <f t="shared" ca="1" si="3118"/>
        <v>0</v>
      </c>
      <c r="CJ2305" s="62">
        <f t="shared" ca="1" si="3118"/>
        <v>0</v>
      </c>
      <c r="CK2305" s="62">
        <f t="shared" ca="1" si="3118"/>
        <v>0</v>
      </c>
    </row>
    <row r="2306" spans="2:89" x14ac:dyDescent="0.35">
      <c r="B2306" s="154" t="str">
        <f>"New borrowing - "&amp;SUBSTITUTE(B2297,":","")</f>
        <v>New borrowing - Rolling fixed term loan - multiple borrowings w/ annual control</v>
      </c>
      <c r="D2306" t="s">
        <v>843</v>
      </c>
      <c r="E2306" t="str">
        <f t="shared" si="3114"/>
        <v>2306 LTERMY-F</v>
      </c>
      <c r="G2306" t="str">
        <f t="shared" si="3115"/>
        <v>2306 LTERMY-F</v>
      </c>
      <c r="K2306" s="23">
        <v>10000</v>
      </c>
      <c r="L2306" s="23">
        <f>SUMIF($4:$4,L$2,2304:2304)</f>
        <v>0</v>
      </c>
      <c r="M2306" s="23">
        <f>SUMIF($4:$4,M$2,2304:2304)</f>
        <v>0</v>
      </c>
      <c r="N2306" s="23">
        <f>SUMIF($4:$4,N$2,2304:2304)</f>
        <v>0</v>
      </c>
      <c r="O2306" s="23">
        <f>SUMIF($4:$4,O$2,2304:2304)</f>
        <v>0</v>
      </c>
      <c r="P2306" s="23">
        <f>SUMIF($4:$4,P$2,2304:2304)</f>
        <v>0</v>
      </c>
      <c r="R2306" s="53">
        <f>H2302</f>
        <v>1000</v>
      </c>
      <c r="S2306" s="80" cm="1">
        <f t="array" ref="S2306">IFERROR(INDEX($K:$Q,ROW(),MATCH(S$3,$K$2:$Q$2,0))/12,0)</f>
        <v>833.33333333333337</v>
      </c>
      <c r="T2306" s="80" cm="1">
        <f t="array" ref="T2306">IFERROR(INDEX($K:$Q,ROW(),MATCH(T$3,$K$2:$Q$2,0))/12,0)</f>
        <v>833.33333333333337</v>
      </c>
      <c r="U2306" s="80" cm="1">
        <f t="array" ref="U2306">IFERROR(INDEX($K:$Q,ROW(),MATCH(U$3,$K$2:$Q$2,0))/12,0)</f>
        <v>833.33333333333337</v>
      </c>
      <c r="V2306" s="80" cm="1">
        <f t="array" ref="V2306">IFERROR(INDEX($K:$Q,ROW(),MATCH(V$3,$K$2:$Q$2,0))/12,0)</f>
        <v>833.33333333333337</v>
      </c>
      <c r="W2306" s="80" cm="1">
        <f t="array" ref="W2306">IFERROR(INDEX($K:$Q,ROW(),MATCH(W$3,$K$2:$Q$2,0))/12,0)</f>
        <v>833.33333333333337</v>
      </c>
      <c r="X2306" s="80" cm="1">
        <f t="array" ref="X2306">IFERROR(INDEX($K:$Q,ROW(),MATCH(X$3,$K$2:$Q$2,0))/12,0)</f>
        <v>833.33333333333337</v>
      </c>
      <c r="Y2306" s="80" cm="1">
        <f t="array" ref="Y2306">IFERROR(INDEX($K:$Q,ROW(),MATCH(Y$3,$K$2:$Q$2,0))/12,0)</f>
        <v>833.33333333333337</v>
      </c>
      <c r="Z2306" s="80" cm="1">
        <f t="array" ref="Z2306">IFERROR(INDEX($K:$Q,ROW(),MATCH(Z$3,$K$2:$Q$2,0))/12,0)</f>
        <v>833.33333333333337</v>
      </c>
      <c r="AA2306" s="80" cm="1">
        <f t="array" ref="AA2306">IFERROR(INDEX($K:$Q,ROW(),MATCH(AA$3,$K$2:$Q$2,0))/12,0)</f>
        <v>833.33333333333337</v>
      </c>
      <c r="AB2306" s="80" cm="1">
        <f t="array" ref="AB2306">IFERROR(INDEX($K:$Q,ROW(),MATCH(AB$3,$K$2:$Q$2,0))/12,0)</f>
        <v>833.33333333333337</v>
      </c>
      <c r="AC2306" s="80" cm="1">
        <f t="array" ref="AC2306">IFERROR(INDEX($K:$Q,ROW(),MATCH(AC$3,$K$2:$Q$2,0))/12,0)</f>
        <v>833.33333333333337</v>
      </c>
      <c r="AD2306" s="80" cm="1">
        <f t="array" ref="AD2306">IFERROR(INDEX($K:$Q,ROW(),MATCH(AD$3,$K$2:$Q$2,0))/12,0)</f>
        <v>833.33333333333337</v>
      </c>
      <c r="AE2306" s="80" cm="1">
        <f t="array" ref="AE2306">IFERROR(INDEX($K:$Q,ROW(),MATCH(AE$3,$K$2:$Q$2,0))/12,0)</f>
        <v>0</v>
      </c>
      <c r="AF2306" s="80" cm="1">
        <f t="array" ref="AF2306">IFERROR(INDEX($K:$Q,ROW(),MATCH(AF$3,$K$2:$Q$2,0))/12,0)</f>
        <v>0</v>
      </c>
      <c r="AG2306" s="80" cm="1">
        <f t="array" ref="AG2306">IFERROR(INDEX($K:$Q,ROW(),MATCH(AG$3,$K$2:$Q$2,0))/12,0)</f>
        <v>0</v>
      </c>
      <c r="AH2306" s="80" cm="1">
        <f t="array" ref="AH2306">IFERROR(INDEX($K:$Q,ROW(),MATCH(AH$3,$K$2:$Q$2,0))/12,0)</f>
        <v>0</v>
      </c>
      <c r="AI2306" s="80" cm="1">
        <f t="array" ref="AI2306">IFERROR(INDEX($K:$Q,ROW(),MATCH(AI$3,$K$2:$Q$2,0))/12,0)</f>
        <v>0</v>
      </c>
      <c r="AJ2306" s="80" cm="1">
        <f t="array" ref="AJ2306">IFERROR(INDEX($K:$Q,ROW(),MATCH(AJ$3,$K$2:$Q$2,0))/12,0)</f>
        <v>0</v>
      </c>
      <c r="AK2306" s="80" cm="1">
        <f t="array" ref="AK2306">IFERROR(INDEX($K:$Q,ROW(),MATCH(AK$3,$K$2:$Q$2,0))/12,0)</f>
        <v>0</v>
      </c>
      <c r="AL2306" s="80" cm="1">
        <f t="array" ref="AL2306">IFERROR(INDEX($K:$Q,ROW(),MATCH(AL$3,$K$2:$Q$2,0))/12,0)</f>
        <v>0</v>
      </c>
      <c r="AM2306" s="80" cm="1">
        <f t="array" ref="AM2306">IFERROR(INDEX($K:$Q,ROW(),MATCH(AM$3,$K$2:$Q$2,0))/12,0)</f>
        <v>0</v>
      </c>
      <c r="AN2306" s="80" cm="1">
        <f t="array" ref="AN2306">IFERROR(INDEX($K:$Q,ROW(),MATCH(AN$3,$K$2:$Q$2,0))/12,0)</f>
        <v>0</v>
      </c>
      <c r="AO2306" s="80" cm="1">
        <f t="array" ref="AO2306">IFERROR(INDEX($K:$Q,ROW(),MATCH(AO$3,$K$2:$Q$2,0))/12,0)</f>
        <v>0</v>
      </c>
      <c r="AP2306" s="80" cm="1">
        <f t="array" ref="AP2306">IFERROR(INDEX($K:$Q,ROW(),MATCH(AP$3,$K$2:$Q$2,0))/12,0)</f>
        <v>0</v>
      </c>
      <c r="AQ2306" s="80" cm="1">
        <f t="array" ref="AQ2306">IFERROR(INDEX($K:$Q,ROW(),MATCH(AQ$3,$K$2:$Q$2,0))/12,0)</f>
        <v>0</v>
      </c>
      <c r="AR2306" s="80" cm="1">
        <f t="array" ref="AR2306">IFERROR(INDEX($K:$Q,ROW(),MATCH(AR$3,$K$2:$Q$2,0))/12,0)</f>
        <v>0</v>
      </c>
      <c r="AS2306" s="80" cm="1">
        <f t="array" ref="AS2306">IFERROR(INDEX($K:$Q,ROW(),MATCH(AS$3,$K$2:$Q$2,0))/12,0)</f>
        <v>0</v>
      </c>
      <c r="AT2306" s="80" cm="1">
        <f t="array" ref="AT2306">IFERROR(INDEX($K:$Q,ROW(),MATCH(AT$3,$K$2:$Q$2,0))/12,0)</f>
        <v>0</v>
      </c>
      <c r="AU2306" s="80" cm="1">
        <f t="array" ref="AU2306">IFERROR(INDEX($K:$Q,ROW(),MATCH(AU$3,$K$2:$Q$2,0))/12,0)</f>
        <v>0</v>
      </c>
      <c r="AV2306" s="80" cm="1">
        <f t="array" ref="AV2306">IFERROR(INDEX($K:$Q,ROW(),MATCH(AV$3,$K$2:$Q$2,0))/12,0)</f>
        <v>0</v>
      </c>
      <c r="AW2306" s="80" cm="1">
        <f t="array" ref="AW2306">IFERROR(INDEX($K:$Q,ROW(),MATCH(AW$3,$K$2:$Q$2,0))/12,0)</f>
        <v>0</v>
      </c>
      <c r="AX2306" s="80" cm="1">
        <f t="array" ref="AX2306">IFERROR(INDEX($K:$Q,ROW(),MATCH(AX$3,$K$2:$Q$2,0))/12,0)</f>
        <v>0</v>
      </c>
      <c r="AY2306" s="80" cm="1">
        <f t="array" ref="AY2306">IFERROR(INDEX($K:$Q,ROW(),MATCH(AY$3,$K$2:$Q$2,0))/12,0)</f>
        <v>0</v>
      </c>
      <c r="AZ2306" s="80" cm="1">
        <f t="array" ref="AZ2306">IFERROR(INDEX($K:$Q,ROW(),MATCH(AZ$3,$K$2:$Q$2,0))/12,0)</f>
        <v>0</v>
      </c>
      <c r="BA2306" s="80" cm="1">
        <f t="array" ref="BA2306">IFERROR(INDEX($K:$Q,ROW(),MATCH(BA$3,$K$2:$Q$2,0))/12,0)</f>
        <v>0</v>
      </c>
      <c r="BB2306" s="80" cm="1">
        <f t="array" ref="BB2306">IFERROR(INDEX($K:$Q,ROW(),MATCH(BB$3,$K$2:$Q$2,0))/12,0)</f>
        <v>0</v>
      </c>
      <c r="BC2306" s="80" cm="1">
        <f t="array" ref="BC2306">IFERROR(INDEX($K:$Q,ROW(),MATCH(BC$3,$K$2:$Q$2,0))/12,0)</f>
        <v>0</v>
      </c>
      <c r="BD2306" s="80" cm="1">
        <f t="array" ref="BD2306">IFERROR(INDEX($K:$Q,ROW(),MATCH(BD$3,$K$2:$Q$2,0))/12,0)</f>
        <v>0</v>
      </c>
      <c r="BE2306" s="80" cm="1">
        <f t="array" ref="BE2306">IFERROR(INDEX($K:$Q,ROW(),MATCH(BE$3,$K$2:$Q$2,0))/12,0)</f>
        <v>0</v>
      </c>
      <c r="BF2306" s="80" cm="1">
        <f t="array" ref="BF2306">IFERROR(INDEX($K:$Q,ROW(),MATCH(BF$3,$K$2:$Q$2,0))/12,0)</f>
        <v>0</v>
      </c>
      <c r="BG2306" s="80" cm="1">
        <f t="array" ref="BG2306">IFERROR(INDEX($K:$Q,ROW(),MATCH(BG$3,$K$2:$Q$2,0))/12,0)</f>
        <v>0</v>
      </c>
      <c r="BH2306" s="80" cm="1">
        <f t="array" ref="BH2306">IFERROR(INDEX($K:$Q,ROW(),MATCH(BH$3,$K$2:$Q$2,0))/12,0)</f>
        <v>0</v>
      </c>
      <c r="BI2306" s="80" cm="1">
        <f t="array" ref="BI2306">IFERROR(INDEX($K:$Q,ROW(),MATCH(BI$3,$K$2:$Q$2,0))/12,0)</f>
        <v>0</v>
      </c>
      <c r="BJ2306" s="80" cm="1">
        <f t="array" ref="BJ2306">IFERROR(INDEX($K:$Q,ROW(),MATCH(BJ$3,$K$2:$Q$2,0))/12,0)</f>
        <v>0</v>
      </c>
      <c r="BK2306" s="80" cm="1">
        <f t="array" ref="BK2306">IFERROR(INDEX($K:$Q,ROW(),MATCH(BK$3,$K$2:$Q$2,0))/12,0)</f>
        <v>0</v>
      </c>
      <c r="BL2306" s="80" cm="1">
        <f t="array" ref="BL2306">IFERROR(INDEX($K:$Q,ROW(),MATCH(BL$3,$K$2:$Q$2,0))/12,0)</f>
        <v>0</v>
      </c>
      <c r="BM2306" s="80" cm="1">
        <f t="array" ref="BM2306">IFERROR(INDEX($K:$Q,ROW(),MATCH(BM$3,$K$2:$Q$2,0))/12,0)</f>
        <v>0</v>
      </c>
      <c r="BN2306" s="80" cm="1">
        <f t="array" ref="BN2306">IFERROR(INDEX($K:$Q,ROW(),MATCH(BN$3,$K$2:$Q$2,0))/12,0)</f>
        <v>0</v>
      </c>
      <c r="BO2306" s="80" cm="1">
        <f t="array" ref="BO2306">IFERROR(INDEX($K:$Q,ROW(),MATCH(BO$3,$K$2:$Q$2,0))/12,0)</f>
        <v>0</v>
      </c>
      <c r="BP2306" s="80" cm="1">
        <f t="array" ref="BP2306">IFERROR(INDEX($K:$Q,ROW(),MATCH(BP$3,$K$2:$Q$2,0))/12,0)</f>
        <v>0</v>
      </c>
      <c r="BQ2306" s="80" cm="1">
        <f t="array" ref="BQ2306">IFERROR(INDEX($K:$Q,ROW(),MATCH(BQ$3,$K$2:$Q$2,0))/12,0)</f>
        <v>0</v>
      </c>
      <c r="BR2306" s="80" cm="1">
        <f t="array" ref="BR2306">IFERROR(INDEX($K:$Q,ROW(),MATCH(BR$3,$K$2:$Q$2,0))/12,0)</f>
        <v>0</v>
      </c>
      <c r="BS2306" s="80" cm="1">
        <f t="array" ref="BS2306">IFERROR(INDEX($K:$Q,ROW(),MATCH(BS$3,$K$2:$Q$2,0))/12,0)</f>
        <v>0</v>
      </c>
      <c r="BT2306" s="80" cm="1">
        <f t="array" ref="BT2306">IFERROR(INDEX($K:$Q,ROW(),MATCH(BT$3,$K$2:$Q$2,0))/12,0)</f>
        <v>0</v>
      </c>
      <c r="BU2306" s="80" cm="1">
        <f t="array" ref="BU2306">IFERROR(INDEX($K:$Q,ROW(),MATCH(BU$3,$K$2:$Q$2,0))/12,0)</f>
        <v>0</v>
      </c>
      <c r="BV2306" s="80" cm="1">
        <f t="array" ref="BV2306">IFERROR(INDEX($K:$Q,ROW(),MATCH(BV$3,$K$2:$Q$2,0))/12,0)</f>
        <v>0</v>
      </c>
      <c r="BW2306" s="80" cm="1">
        <f t="array" ref="BW2306">IFERROR(INDEX($K:$Q,ROW(),MATCH(BW$3,$K$2:$Q$2,0))/12,0)</f>
        <v>0</v>
      </c>
      <c r="BX2306" s="80" cm="1">
        <f t="array" ref="BX2306">IFERROR(INDEX($K:$Q,ROW(),MATCH(BX$3,$K$2:$Q$2,0))/12,0)</f>
        <v>0</v>
      </c>
      <c r="BY2306" s="80" cm="1">
        <f t="array" ref="BY2306">IFERROR(INDEX($K:$Q,ROW(),MATCH(BY$3,$K$2:$Q$2,0))/12,0)</f>
        <v>0</v>
      </c>
      <c r="BZ2306" s="80" cm="1">
        <f t="array" ref="BZ2306">IFERROR(INDEX($K:$Q,ROW(),MATCH(BZ$3,$K$2:$Q$2,0))/12,0)</f>
        <v>0</v>
      </c>
      <c r="CA2306" s="80" cm="1">
        <f t="array" ref="CA2306">IFERROR(INDEX($K:$Q,ROW(),MATCH(CA$3,$K$2:$Q$2,0))/12,0)</f>
        <v>0</v>
      </c>
      <c r="CB2306" s="80" cm="1">
        <f t="array" ref="CB2306">IFERROR(INDEX($K:$Q,ROW(),MATCH(CB$3,$K$2:$Q$2,0))/12,0)</f>
        <v>0</v>
      </c>
      <c r="CC2306" s="80" cm="1">
        <f t="array" ref="CC2306">IFERROR(INDEX($K:$Q,ROW(),MATCH(CC$3,$K$2:$Q$2,0))/12,0)</f>
        <v>0</v>
      </c>
      <c r="CD2306" s="80" cm="1">
        <f t="array" ref="CD2306">IFERROR(INDEX($K:$Q,ROW(),MATCH(CD$3,$K$2:$Q$2,0))/12,0)</f>
        <v>0</v>
      </c>
      <c r="CE2306" s="80" cm="1">
        <f t="array" ref="CE2306">IFERROR(INDEX($K:$Q,ROW(),MATCH(CE$3,$K$2:$Q$2,0))/12,0)</f>
        <v>0</v>
      </c>
      <c r="CF2306" s="80" cm="1">
        <f t="array" ref="CF2306">IFERROR(INDEX($K:$Q,ROW(),MATCH(CF$3,$K$2:$Q$2,0))/12,0)</f>
        <v>0</v>
      </c>
      <c r="CG2306" s="80" cm="1">
        <f t="array" ref="CG2306">IFERROR(INDEX($K:$Q,ROW(),MATCH(CG$3,$K$2:$Q$2,0))/12,0)</f>
        <v>0</v>
      </c>
      <c r="CH2306" s="80" cm="1">
        <f t="array" ref="CH2306">IFERROR(INDEX($K:$Q,ROW(),MATCH(CH$3,$K$2:$Q$2,0))/12,0)</f>
        <v>0</v>
      </c>
      <c r="CI2306" s="80" cm="1">
        <f t="array" ref="CI2306">IFERROR(INDEX($K:$Q,ROW(),MATCH(CI$3,$K$2:$Q$2,0))/12,0)</f>
        <v>0</v>
      </c>
      <c r="CJ2306" s="80" cm="1">
        <f t="array" ref="CJ2306">IFERROR(INDEX($K:$Q,ROW(),MATCH(CJ$3,$K$2:$Q$2,0))/12,0)</f>
        <v>0</v>
      </c>
      <c r="CK2306" s="80" cm="1">
        <f t="array" ref="CK2306">IFERROR(INDEX($K:$Q,ROW(),MATCH(CK$3,$K$2:$Q$2,0))/12,0)</f>
        <v>0</v>
      </c>
    </row>
    <row r="2307" spans="2:89" x14ac:dyDescent="0.35">
      <c r="B2307" s="154" t="str">
        <f>"Repayment - "&amp;SUBSTITUTE(B2297,":","")</f>
        <v>Repayment - Rolling fixed term loan - multiple borrowings w/ annual control</v>
      </c>
      <c r="D2307" t="s">
        <v>843</v>
      </c>
      <c r="E2307" t="str">
        <f t="shared" si="3114"/>
        <v>2307 LTERMY-F</v>
      </c>
      <c r="G2307" t="str">
        <f t="shared" si="3115"/>
        <v>2307 LTERMY-F</v>
      </c>
      <c r="K2307" s="134">
        <f t="shared" ref="K2307:P2307" ca="1" si="3119">SUMIF($3:$3,K$2,2307:2307)</f>
        <v>-8500</v>
      </c>
      <c r="L2307" s="134">
        <f t="shared" ca="1" si="3119"/>
        <v>-2500</v>
      </c>
      <c r="M2307" s="134">
        <f t="shared" ca="1" si="3119"/>
        <v>0</v>
      </c>
      <c r="N2307" s="134">
        <f t="shared" ca="1" si="3119"/>
        <v>0</v>
      </c>
      <c r="O2307" s="134">
        <f t="shared" ca="1" si="3119"/>
        <v>0</v>
      </c>
      <c r="P2307" s="134">
        <f t="shared" ca="1" si="3119"/>
        <v>0</v>
      </c>
      <c r="R2307" s="220"/>
      <c r="S2307" s="221">
        <f ca="1">-IF(COUNT($R2306:S2306)&lt;$H2299,0,OFFSET(S2306,0,-$H2299+1))-$J$2243*(COUNT(R2306:$S2306)=($H2299-$H2300+1))</f>
        <v>0</v>
      </c>
      <c r="T2307" s="221">
        <f ca="1">-IF(COUNT($R2306:T2306)&lt;$H2299,0,OFFSET(T2306,0,-$H2299+1))-$J$2243*(COUNT(S2306:$S2306)=($H2299-$H2300+1))</f>
        <v>0</v>
      </c>
      <c r="U2307" s="221">
        <f ca="1">-IF(COUNT($R2306:U2306)&lt;$H2299,0,OFFSET(U2306,0,-$H2299+1))-$J$2243*(COUNT($S2306:T2306)=($H2299-$H2300+1))</f>
        <v>-1000</v>
      </c>
      <c r="V2307" s="221">
        <f ca="1">-IF(COUNT($R2306:V2306)&lt;$H2299,0,OFFSET(V2306,0,-$H2299+1))-$J$2243*(COUNT($S2306:U2306)=($H2299-$H2300+1))</f>
        <v>-833.33333333333337</v>
      </c>
      <c r="W2307" s="221">
        <f ca="1">-IF(COUNT($R2306:W2306)&lt;$H2299,0,OFFSET(W2306,0,-$H2299+1))-$J$2243*(COUNT($S2306:V2306)=($H2299-$H2300+1))</f>
        <v>-833.33333333333337</v>
      </c>
      <c r="X2307" s="221">
        <f ca="1">-IF(COUNT($R2306:X2306)&lt;$H2299,0,OFFSET(X2306,0,-$H2299+1))-$J$2243*(COUNT($S2306:W2306)=($H2299-$H2300+1))</f>
        <v>-833.33333333333337</v>
      </c>
      <c r="Y2307" s="221">
        <f ca="1">-IF(COUNT($R2306:Y2306)&lt;$H2299,0,OFFSET(Y2306,0,-$H2299+1))-$J$2243*(COUNT($S2306:X2306)=($H2299-$H2300+1))</f>
        <v>-833.33333333333337</v>
      </c>
      <c r="Z2307" s="221">
        <f ca="1">-IF(COUNT($R2306:Z2306)&lt;$H2299,0,OFFSET(Z2306,0,-$H2299+1))-$J$2243*(COUNT($S2306:Y2306)=($H2299-$H2300+1))</f>
        <v>-833.33333333333337</v>
      </c>
      <c r="AA2307" s="221">
        <f ca="1">-IF(COUNT($R2306:AA2306)&lt;$H2299,0,OFFSET(AA2306,0,-$H2299+1))-$J$2243*(COUNT($S2306:Z2306)=($H2299-$H2300+1))</f>
        <v>-833.33333333333337</v>
      </c>
      <c r="AB2307" s="221">
        <f ca="1">-IF(COUNT($R2306:AB2306)&lt;$H2299,0,OFFSET(AB2306,0,-$H2299+1))-$J$2243*(COUNT($S2306:AA2306)=($H2299-$H2300+1))</f>
        <v>-833.33333333333337</v>
      </c>
      <c r="AC2307" s="221">
        <f ca="1">-IF(COUNT($R2306:AC2306)&lt;$H2299,0,OFFSET(AC2306,0,-$H2299+1))-$J$2243*(COUNT($S2306:AB2306)=($H2299-$H2300+1))</f>
        <v>-833.33333333333337</v>
      </c>
      <c r="AD2307" s="221">
        <f ca="1">-IF(COUNT($R2306:AD2306)&lt;$H2299,0,OFFSET(AD2306,0,-$H2299+1))-$J$2243*(COUNT($S2306:AC2306)=($H2299-$H2300+1))</f>
        <v>-833.33333333333337</v>
      </c>
      <c r="AE2307" s="221">
        <f ca="1">-IF(COUNT($R2306:AE2306)&lt;$H2299,0,OFFSET(AE2306,0,-$H2299+1))-$J$2243*(COUNT($S2306:AD2306)=($H2299-$H2300+1))</f>
        <v>-833.33333333333337</v>
      </c>
      <c r="AF2307" s="221">
        <f ca="1">-IF(COUNT($R2306:AF2306)&lt;$H2299,0,OFFSET(AF2306,0,-$H2299+1))-$J$2243*(COUNT($S2306:AE2306)=($H2299-$H2300+1))</f>
        <v>-833.33333333333337</v>
      </c>
      <c r="AG2307" s="221">
        <f ca="1">-IF(COUNT($R2306:AG2306)&lt;$H2299,0,OFFSET(AG2306,0,-$H2299+1))-$J$2243*(COUNT($S2306:AF2306)=($H2299-$H2300+1))</f>
        <v>-833.33333333333337</v>
      </c>
      <c r="AH2307" s="221">
        <f ca="1">-IF(COUNT($R2306:AH2306)&lt;$H2299,0,OFFSET(AH2306,0,-$H2299+1))-$J$2243*(COUNT($S2306:AG2306)=($H2299-$H2300+1))</f>
        <v>0</v>
      </c>
      <c r="AI2307" s="221">
        <f ca="1">-IF(COUNT($R2306:AI2306)&lt;$H2299,0,OFFSET(AI2306,0,-$H2299+1))-$J$2243*(COUNT($S2306:AH2306)=($H2299-$H2300+1))</f>
        <v>0</v>
      </c>
      <c r="AJ2307" s="221">
        <f ca="1">-IF(COUNT($R2306:AJ2306)&lt;$H2299,0,OFFSET(AJ2306,0,-$H2299+1))-$J$2243*(COUNT($S2306:AI2306)=($H2299-$H2300+1))</f>
        <v>0</v>
      </c>
      <c r="AK2307" s="221">
        <f ca="1">-IF(COUNT($R2306:AK2306)&lt;$H2299,0,OFFSET(AK2306,0,-$H2299+1))-$J$2243*(COUNT($S2306:AJ2306)=($H2299-$H2300+1))</f>
        <v>0</v>
      </c>
      <c r="AL2307" s="221">
        <f ca="1">-IF(COUNT($R2306:AL2306)&lt;$H2299,0,OFFSET(AL2306,0,-$H2299+1))-$J$2243*(COUNT($S2306:AK2306)=($H2299-$H2300+1))</f>
        <v>0</v>
      </c>
      <c r="AM2307" s="221">
        <f ca="1">-IF(COUNT($R2306:AM2306)&lt;$H2299,0,OFFSET(AM2306,0,-$H2299+1))-$J$2243*(COUNT($S2306:AL2306)=($H2299-$H2300+1))</f>
        <v>0</v>
      </c>
      <c r="AN2307" s="221">
        <f ca="1">-IF(COUNT($R2306:AN2306)&lt;$H2299,0,OFFSET(AN2306,0,-$H2299+1))-$J$2243*(COUNT($S2306:AM2306)=($H2299-$H2300+1))</f>
        <v>0</v>
      </c>
      <c r="AO2307" s="221">
        <f ca="1">-IF(COUNT($R2306:AO2306)&lt;$H2299,0,OFFSET(AO2306,0,-$H2299+1))-$J$2243*(COUNT($S2306:AN2306)=($H2299-$H2300+1))</f>
        <v>0</v>
      </c>
      <c r="AP2307" s="221">
        <f ca="1">-IF(COUNT($R2306:AP2306)&lt;$H2299,0,OFFSET(AP2306,0,-$H2299+1))-$J$2243*(COUNT($S2306:AO2306)=($H2299-$H2300+1))</f>
        <v>0</v>
      </c>
      <c r="AQ2307" s="221">
        <f ca="1">-IF(COUNT($R2306:AQ2306)&lt;$H2299,0,OFFSET(AQ2306,0,-$H2299+1))-$J$2243*(COUNT($S2306:AP2306)=($H2299-$H2300+1))</f>
        <v>0</v>
      </c>
      <c r="AR2307" s="221">
        <f ca="1">-IF(COUNT($R2306:AR2306)&lt;$H2299,0,OFFSET(AR2306,0,-$H2299+1))-$J$2243*(COUNT($S2306:AQ2306)=($H2299-$H2300+1))</f>
        <v>0</v>
      </c>
      <c r="AS2307" s="221">
        <f ca="1">-IF(COUNT($R2306:AS2306)&lt;$H2299,0,OFFSET(AS2306,0,-$H2299+1))-$J$2243*(COUNT($S2306:AR2306)=($H2299-$H2300+1))</f>
        <v>0</v>
      </c>
      <c r="AT2307" s="221">
        <f ca="1">-IF(COUNT($R2306:AT2306)&lt;$H2299,0,OFFSET(AT2306,0,-$H2299+1))-$J$2243*(COUNT($S2306:AS2306)=($H2299-$H2300+1))</f>
        <v>0</v>
      </c>
      <c r="AU2307" s="221">
        <f ca="1">-IF(COUNT($R2306:AU2306)&lt;$H2299,0,OFFSET(AU2306,0,-$H2299+1))-$J$2243*(COUNT($S2306:AT2306)=($H2299-$H2300+1))</f>
        <v>0</v>
      </c>
      <c r="AV2307" s="221">
        <f ca="1">-IF(COUNT($R2306:AV2306)&lt;$H2299,0,OFFSET(AV2306,0,-$H2299+1))-$J$2243*(COUNT($S2306:AU2306)=($H2299-$H2300+1))</f>
        <v>0</v>
      </c>
      <c r="AW2307" s="221">
        <f ca="1">-IF(COUNT($R2306:AW2306)&lt;$H2299,0,OFFSET(AW2306,0,-$H2299+1))-$J$2243*(COUNT($S2306:AV2306)=($H2299-$H2300+1))</f>
        <v>0</v>
      </c>
      <c r="AX2307" s="221">
        <f ca="1">-IF(COUNT($R2306:AX2306)&lt;$H2299,0,OFFSET(AX2306,0,-$H2299+1))-$J$2243*(COUNT($S2306:AW2306)=($H2299-$H2300+1))</f>
        <v>0</v>
      </c>
      <c r="AY2307" s="221">
        <f ca="1">-IF(COUNT($R2306:AY2306)&lt;$H2299,0,OFFSET(AY2306,0,-$H2299+1))-$J$2243*(COUNT($S2306:AX2306)=($H2299-$H2300+1))</f>
        <v>0</v>
      </c>
      <c r="AZ2307" s="221">
        <f ca="1">-IF(COUNT($R2306:AZ2306)&lt;$H2299,0,OFFSET(AZ2306,0,-$H2299+1))-$J$2243*(COUNT($S2306:AY2306)=($H2299-$H2300+1))</f>
        <v>0</v>
      </c>
      <c r="BA2307" s="221">
        <f ca="1">-IF(COUNT($R2306:BA2306)&lt;$H2299,0,OFFSET(BA2306,0,-$H2299+1))-$J$2243*(COUNT($S2306:AZ2306)=($H2299-$H2300+1))</f>
        <v>0</v>
      </c>
      <c r="BB2307" s="221">
        <f ca="1">-IF(COUNT($R2306:BB2306)&lt;$H2299,0,OFFSET(BB2306,0,-$H2299+1))-$J$2243*(COUNT($S2306:BA2306)=($H2299-$H2300+1))</f>
        <v>0</v>
      </c>
      <c r="BC2307" s="221">
        <f ca="1">-IF(COUNT($R2306:BC2306)&lt;$H2299,0,OFFSET(BC2306,0,-$H2299+1))-$J$2243*(COUNT($S2306:BB2306)=($H2299-$H2300+1))</f>
        <v>0</v>
      </c>
      <c r="BD2307" s="221">
        <f ca="1">-IF(COUNT($R2306:BD2306)&lt;$H2299,0,OFFSET(BD2306,0,-$H2299+1))-$J$2243*(COUNT($S2306:BC2306)=($H2299-$H2300+1))</f>
        <v>0</v>
      </c>
      <c r="BE2307" s="221">
        <f ca="1">-IF(COUNT($R2306:BE2306)&lt;$H2299,0,OFFSET(BE2306,0,-$H2299+1))-$J$2243*(COUNT($S2306:BD2306)=($H2299-$H2300+1))</f>
        <v>0</v>
      </c>
      <c r="BF2307" s="221">
        <f ca="1">-IF(COUNT($R2306:BF2306)&lt;$H2299,0,OFFSET(BF2306,0,-$H2299+1))-$J$2243*(COUNT($S2306:BE2306)=($H2299-$H2300+1))</f>
        <v>0</v>
      </c>
      <c r="BG2307" s="221">
        <f ca="1">-IF(COUNT($R2306:BG2306)&lt;$H2299,0,OFFSET(BG2306,0,-$H2299+1))-$J$2243*(COUNT($S2306:BF2306)=($H2299-$H2300+1))</f>
        <v>0</v>
      </c>
      <c r="BH2307" s="221">
        <f ca="1">-IF(COUNT($R2306:BH2306)&lt;$H2299,0,OFFSET(BH2306,0,-$H2299+1))-$J$2243*(COUNT($S2306:BG2306)=($H2299-$H2300+1))</f>
        <v>0</v>
      </c>
      <c r="BI2307" s="221">
        <f ca="1">-IF(COUNT($R2306:BI2306)&lt;$H2299,0,OFFSET(BI2306,0,-$H2299+1))-$J$2243*(COUNT($S2306:BH2306)=($H2299-$H2300+1))</f>
        <v>0</v>
      </c>
      <c r="BJ2307" s="221">
        <f ca="1">-IF(COUNT($R2306:BJ2306)&lt;$H2299,0,OFFSET(BJ2306,0,-$H2299+1))-$J$2243*(COUNT($S2306:BI2306)=($H2299-$H2300+1))</f>
        <v>0</v>
      </c>
      <c r="BK2307" s="221">
        <f ca="1">-IF(COUNT($R2306:BK2306)&lt;$H2299,0,OFFSET(BK2306,0,-$H2299+1))-$J$2243*(COUNT($S2306:BJ2306)=($H2299-$H2300+1))</f>
        <v>0</v>
      </c>
      <c r="BL2307" s="221">
        <f ca="1">-IF(COUNT($R2306:BL2306)&lt;$H2299,0,OFFSET(BL2306,0,-$H2299+1))-$J$2243*(COUNT($S2306:BK2306)=($H2299-$H2300+1))</f>
        <v>0</v>
      </c>
      <c r="BM2307" s="221">
        <f ca="1">-IF(COUNT($R2306:BM2306)&lt;$H2299,0,OFFSET(BM2306,0,-$H2299+1))-$J$2243*(COUNT($S2306:BL2306)=($H2299-$H2300+1))</f>
        <v>0</v>
      </c>
      <c r="BN2307" s="221">
        <f ca="1">-IF(COUNT($R2306:BN2306)&lt;$H2299,0,OFFSET(BN2306,0,-$H2299+1))-$J$2243*(COUNT($S2306:BM2306)=($H2299-$H2300+1))</f>
        <v>0</v>
      </c>
      <c r="BO2307" s="221">
        <f ca="1">-IF(COUNT($R2306:BO2306)&lt;$H2299,0,OFFSET(BO2306,0,-$H2299+1))-$J$2243*(COUNT($S2306:BN2306)=($H2299-$H2300+1))</f>
        <v>0</v>
      </c>
      <c r="BP2307" s="221">
        <f ca="1">-IF(COUNT($R2306:BP2306)&lt;$H2299,0,OFFSET(BP2306,0,-$H2299+1))-$J$2243*(COUNT($S2306:BO2306)=($H2299-$H2300+1))</f>
        <v>0</v>
      </c>
      <c r="BQ2307" s="221">
        <f ca="1">-IF(COUNT($R2306:BQ2306)&lt;$H2299,0,OFFSET(BQ2306,0,-$H2299+1))-$J$2243*(COUNT($S2306:BP2306)=($H2299-$H2300+1))</f>
        <v>0</v>
      </c>
      <c r="BR2307" s="221">
        <f ca="1">-IF(COUNT($R2306:BR2306)&lt;$H2299,0,OFFSET(BR2306,0,-$H2299+1))-$J$2243*(COUNT($S2306:BQ2306)=($H2299-$H2300+1))</f>
        <v>0</v>
      </c>
      <c r="BS2307" s="221">
        <f ca="1">-IF(COUNT($R2306:BS2306)&lt;$H2299,0,OFFSET(BS2306,0,-$H2299+1))-$J$2243*(COUNT($S2306:BR2306)=($H2299-$H2300+1))</f>
        <v>0</v>
      </c>
      <c r="BT2307" s="221">
        <f ca="1">-IF(COUNT($R2306:BT2306)&lt;$H2299,0,OFFSET(BT2306,0,-$H2299+1))-$J$2243*(COUNT($S2306:BS2306)=($H2299-$H2300+1))</f>
        <v>0</v>
      </c>
      <c r="BU2307" s="221">
        <f ca="1">-IF(COUNT($R2306:BU2306)&lt;$H2299,0,OFFSET(BU2306,0,-$H2299+1))-$J$2243*(COUNT($S2306:BT2306)=($H2299-$H2300+1))</f>
        <v>0</v>
      </c>
      <c r="BV2307" s="221">
        <f ca="1">-IF(COUNT($R2306:BV2306)&lt;$H2299,0,OFFSET(BV2306,0,-$H2299+1))-$J$2243*(COUNT($S2306:BU2306)=($H2299-$H2300+1))</f>
        <v>0</v>
      </c>
      <c r="BW2307" s="221">
        <f ca="1">-IF(COUNT($R2306:BW2306)&lt;$H2299,0,OFFSET(BW2306,0,-$H2299+1))-$J$2243*(COUNT($S2306:BV2306)=($H2299-$H2300+1))</f>
        <v>0</v>
      </c>
      <c r="BX2307" s="221">
        <f ca="1">-IF(COUNT($R2306:BX2306)&lt;$H2299,0,OFFSET(BX2306,0,-$H2299+1))-$J$2243*(COUNT($S2306:BW2306)=($H2299-$H2300+1))</f>
        <v>0</v>
      </c>
      <c r="BY2307" s="221">
        <f ca="1">-IF(COUNT($R2306:BY2306)&lt;$H2299,0,OFFSET(BY2306,0,-$H2299+1))-$J$2243*(COUNT($S2306:BX2306)=($H2299-$H2300+1))</f>
        <v>0</v>
      </c>
      <c r="BZ2307" s="221">
        <f ca="1">-IF(COUNT($R2306:BZ2306)&lt;$H2299,0,OFFSET(BZ2306,0,-$H2299+1))-$J$2243*(COUNT($S2306:BY2306)=($H2299-$H2300+1))</f>
        <v>0</v>
      </c>
      <c r="CA2307" s="221">
        <f ca="1">-IF(COUNT($R2306:CA2306)&lt;$H2299,0,OFFSET(CA2306,0,-$H2299+1))-$J$2243*(COUNT($S2306:BZ2306)=($H2299-$H2300+1))</f>
        <v>0</v>
      </c>
      <c r="CB2307" s="221">
        <f ca="1">-IF(COUNT($R2306:CB2306)&lt;$H2299,0,OFFSET(CB2306,0,-$H2299+1))-$J$2243*(COUNT($S2306:CA2306)=($H2299-$H2300+1))</f>
        <v>0</v>
      </c>
      <c r="CC2307" s="221">
        <f ca="1">-IF(COUNT($R2306:CC2306)&lt;$H2299,0,OFFSET(CC2306,0,-$H2299+1))-$J$2243*(COUNT($S2306:CB2306)=($H2299-$H2300+1))</f>
        <v>0</v>
      </c>
      <c r="CD2307" s="221">
        <f ca="1">-IF(COUNT($R2306:CD2306)&lt;$H2299,0,OFFSET(CD2306,0,-$H2299+1))-$J$2243*(COUNT($S2306:CC2306)=($H2299-$H2300+1))</f>
        <v>0</v>
      </c>
      <c r="CE2307" s="221">
        <f ca="1">-IF(COUNT($R2306:CE2306)&lt;$H2299,0,OFFSET(CE2306,0,-$H2299+1))-$J$2243*(COUNT($S2306:CD2306)=($H2299-$H2300+1))</f>
        <v>0</v>
      </c>
      <c r="CF2307" s="221">
        <f ca="1">-IF(COUNT($R2306:CF2306)&lt;$H2299,0,OFFSET(CF2306,0,-$H2299+1))-$J$2243*(COUNT($S2306:CE2306)=($H2299-$H2300+1))</f>
        <v>0</v>
      </c>
      <c r="CG2307" s="221">
        <f ca="1">-IF(COUNT($R2306:CG2306)&lt;$H2299,0,OFFSET(CG2306,0,-$H2299+1))-$J$2243*(COUNT($S2306:CF2306)=($H2299-$H2300+1))</f>
        <v>0</v>
      </c>
      <c r="CH2307" s="221">
        <f ca="1">-IF(COUNT($R2306:CH2306)&lt;$H2299,0,OFFSET(CH2306,0,-$H2299+1))-$J$2243*(COUNT($S2306:CG2306)=($H2299-$H2300+1))</f>
        <v>0</v>
      </c>
      <c r="CI2307" s="221">
        <f ca="1">-IF(COUNT($R2306:CI2306)&lt;$H2299,0,OFFSET(CI2306,0,-$H2299+1))-$J$2243*(COUNT($S2306:CH2306)=($H2299-$H2300+1))</f>
        <v>0</v>
      </c>
      <c r="CJ2307" s="221">
        <f ca="1">-IF(COUNT($R2306:CJ2306)&lt;$H2299,0,OFFSET(CJ2306,0,-$H2299+1))-$J$2243*(COUNT($S2306:CI2306)=($H2299-$H2300+1))</f>
        <v>0</v>
      </c>
      <c r="CK2307" s="221">
        <f ca="1">-IF(COUNT($R2306:CK2306)&lt;$H2299,0,OFFSET(CK2306,0,-$H2299+1))-$J$2243*(COUNT($S2306:CJ2306)=($H2299-$H2300+1))</f>
        <v>0</v>
      </c>
    </row>
    <row r="2308" spans="2:89" x14ac:dyDescent="0.35">
      <c r="B2308" s="123" t="str">
        <f>"Loan - "&amp;SUBSTITUTE(B2297,":","")</f>
        <v>Loan - Rolling fixed term loan - multiple borrowings w/ annual control</v>
      </c>
      <c r="C2308" t="s">
        <v>240</v>
      </c>
      <c r="D2308" t="s">
        <v>843</v>
      </c>
      <c r="E2308" t="str">
        <f t="shared" si="3114"/>
        <v>2308 LTERMY-F</v>
      </c>
      <c r="G2308" t="str">
        <f t="shared" si="3115"/>
        <v>2308 LTERMY-F</v>
      </c>
      <c r="I2308" s="80"/>
      <c r="J2308" s="80"/>
      <c r="K2308" s="33">
        <f t="shared" ref="K2308:P2308" ca="1" si="3120">SUMIF($4:$4,K$2,2308:2308)</f>
        <v>2500.0000000000005</v>
      </c>
      <c r="L2308" s="33">
        <f t="shared" ca="1" si="3120"/>
        <v>0</v>
      </c>
      <c r="M2308" s="33">
        <f t="shared" ca="1" si="3120"/>
        <v>0</v>
      </c>
      <c r="N2308" s="33">
        <f t="shared" ca="1" si="3120"/>
        <v>0</v>
      </c>
      <c r="O2308" s="33">
        <f t="shared" ca="1" si="3120"/>
        <v>0</v>
      </c>
      <c r="P2308" s="33">
        <f t="shared" si="3120"/>
        <v>0</v>
      </c>
      <c r="R2308" s="53">
        <f ca="1">S2305</f>
        <v>1000</v>
      </c>
      <c r="S2308" s="93">
        <f t="shared" ref="S2308" ca="1" si="3121">SUM(S2305:S2307)</f>
        <v>1833.3333333333335</v>
      </c>
      <c r="T2308" s="93">
        <f t="shared" ref="T2308:AX2308" ca="1" si="3122">SUM(T2305:T2307)</f>
        <v>2666.666666666667</v>
      </c>
      <c r="U2308" s="93">
        <f t="shared" ca="1" si="3122"/>
        <v>2500.0000000000005</v>
      </c>
      <c r="V2308" s="93">
        <f t="shared" ca="1" si="3122"/>
        <v>2500.0000000000005</v>
      </c>
      <c r="W2308" s="93">
        <f t="shared" ca="1" si="3122"/>
        <v>2500.0000000000005</v>
      </c>
      <c r="X2308" s="93">
        <f t="shared" ca="1" si="3122"/>
        <v>2500.0000000000005</v>
      </c>
      <c r="Y2308" s="93">
        <f t="shared" ca="1" si="3122"/>
        <v>2500.0000000000005</v>
      </c>
      <c r="Z2308" s="93">
        <f t="shared" ca="1" si="3122"/>
        <v>2500.0000000000005</v>
      </c>
      <c r="AA2308" s="93">
        <f t="shared" ca="1" si="3122"/>
        <v>2500.0000000000005</v>
      </c>
      <c r="AB2308" s="93">
        <f t="shared" ca="1" si="3122"/>
        <v>2500.0000000000005</v>
      </c>
      <c r="AC2308" s="93">
        <f t="shared" ca="1" si="3122"/>
        <v>2500.0000000000005</v>
      </c>
      <c r="AD2308" s="93">
        <f t="shared" ca="1" si="3122"/>
        <v>2500.0000000000005</v>
      </c>
      <c r="AE2308" s="93">
        <f t="shared" ca="1" si="3122"/>
        <v>1666.666666666667</v>
      </c>
      <c r="AF2308" s="93">
        <f t="shared" ca="1" si="3122"/>
        <v>833.3333333333336</v>
      </c>
      <c r="AG2308" s="93">
        <f t="shared" ca="1" si="3122"/>
        <v>0</v>
      </c>
      <c r="AH2308" s="93">
        <f t="shared" ca="1" si="3122"/>
        <v>0</v>
      </c>
      <c r="AI2308" s="93">
        <f t="shared" ca="1" si="3122"/>
        <v>0</v>
      </c>
      <c r="AJ2308" s="93">
        <f t="shared" ca="1" si="3122"/>
        <v>0</v>
      </c>
      <c r="AK2308" s="93">
        <f t="shared" ca="1" si="3122"/>
        <v>0</v>
      </c>
      <c r="AL2308" s="93">
        <f t="shared" ca="1" si="3122"/>
        <v>0</v>
      </c>
      <c r="AM2308" s="93">
        <f t="shared" ca="1" si="3122"/>
        <v>0</v>
      </c>
      <c r="AN2308" s="93">
        <f t="shared" ca="1" si="3122"/>
        <v>0</v>
      </c>
      <c r="AO2308" s="93">
        <f t="shared" ca="1" si="3122"/>
        <v>0</v>
      </c>
      <c r="AP2308" s="93">
        <f t="shared" ca="1" si="3122"/>
        <v>0</v>
      </c>
      <c r="AQ2308" s="93">
        <f t="shared" ca="1" si="3122"/>
        <v>0</v>
      </c>
      <c r="AR2308" s="93">
        <f t="shared" ca="1" si="3122"/>
        <v>0</v>
      </c>
      <c r="AS2308" s="93">
        <f t="shared" ca="1" si="3122"/>
        <v>0</v>
      </c>
      <c r="AT2308" s="93">
        <f t="shared" ca="1" si="3122"/>
        <v>0</v>
      </c>
      <c r="AU2308" s="93">
        <f t="shared" ca="1" si="3122"/>
        <v>0</v>
      </c>
      <c r="AV2308" s="93">
        <f t="shared" ca="1" si="3122"/>
        <v>0</v>
      </c>
      <c r="AW2308" s="93">
        <f t="shared" ca="1" si="3122"/>
        <v>0</v>
      </c>
      <c r="AX2308" s="93">
        <f t="shared" ca="1" si="3122"/>
        <v>0</v>
      </c>
      <c r="AY2308" s="93">
        <f t="shared" ref="AY2308:CD2308" ca="1" si="3123">SUM(AY2305:AY2307)</f>
        <v>0</v>
      </c>
      <c r="AZ2308" s="93">
        <f t="shared" ca="1" si="3123"/>
        <v>0</v>
      </c>
      <c r="BA2308" s="93">
        <f t="shared" ca="1" si="3123"/>
        <v>0</v>
      </c>
      <c r="BB2308" s="93">
        <f t="shared" ca="1" si="3123"/>
        <v>0</v>
      </c>
      <c r="BC2308" s="93">
        <f t="shared" ca="1" si="3123"/>
        <v>0</v>
      </c>
      <c r="BD2308" s="93">
        <f t="shared" ca="1" si="3123"/>
        <v>0</v>
      </c>
      <c r="BE2308" s="93">
        <f t="shared" ca="1" si="3123"/>
        <v>0</v>
      </c>
      <c r="BF2308" s="93">
        <f t="shared" ca="1" si="3123"/>
        <v>0</v>
      </c>
      <c r="BG2308" s="93">
        <f t="shared" ca="1" si="3123"/>
        <v>0</v>
      </c>
      <c r="BH2308" s="93">
        <f t="shared" ca="1" si="3123"/>
        <v>0</v>
      </c>
      <c r="BI2308" s="93">
        <f t="shared" ca="1" si="3123"/>
        <v>0</v>
      </c>
      <c r="BJ2308" s="93">
        <f t="shared" ca="1" si="3123"/>
        <v>0</v>
      </c>
      <c r="BK2308" s="93">
        <f t="shared" ca="1" si="3123"/>
        <v>0</v>
      </c>
      <c r="BL2308" s="93">
        <f t="shared" ca="1" si="3123"/>
        <v>0</v>
      </c>
      <c r="BM2308" s="93">
        <f t="shared" ca="1" si="3123"/>
        <v>0</v>
      </c>
      <c r="BN2308" s="93">
        <f t="shared" ca="1" si="3123"/>
        <v>0</v>
      </c>
      <c r="BO2308" s="93">
        <f t="shared" ca="1" si="3123"/>
        <v>0</v>
      </c>
      <c r="BP2308" s="93">
        <f t="shared" ca="1" si="3123"/>
        <v>0</v>
      </c>
      <c r="BQ2308" s="93">
        <f t="shared" ca="1" si="3123"/>
        <v>0</v>
      </c>
      <c r="BR2308" s="93">
        <f t="shared" ca="1" si="3123"/>
        <v>0</v>
      </c>
      <c r="BS2308" s="93">
        <f t="shared" ca="1" si="3123"/>
        <v>0</v>
      </c>
      <c r="BT2308" s="93">
        <f t="shared" ca="1" si="3123"/>
        <v>0</v>
      </c>
      <c r="BU2308" s="93">
        <f t="shared" ca="1" si="3123"/>
        <v>0</v>
      </c>
      <c r="BV2308" s="93">
        <f t="shared" ca="1" si="3123"/>
        <v>0</v>
      </c>
      <c r="BW2308" s="93">
        <f t="shared" ca="1" si="3123"/>
        <v>0</v>
      </c>
      <c r="BX2308" s="93">
        <f t="shared" ca="1" si="3123"/>
        <v>0</v>
      </c>
      <c r="BY2308" s="93">
        <f t="shared" ca="1" si="3123"/>
        <v>0</v>
      </c>
      <c r="BZ2308" s="93">
        <f t="shared" ca="1" si="3123"/>
        <v>0</v>
      </c>
      <c r="CA2308" s="93">
        <f t="shared" ca="1" si="3123"/>
        <v>0</v>
      </c>
      <c r="CB2308" s="93">
        <f t="shared" ca="1" si="3123"/>
        <v>0</v>
      </c>
      <c r="CC2308" s="93">
        <f t="shared" ca="1" si="3123"/>
        <v>0</v>
      </c>
      <c r="CD2308" s="93">
        <f t="shared" ca="1" si="3123"/>
        <v>0</v>
      </c>
      <c r="CE2308" s="93">
        <f t="shared" ref="CE2308:CK2308" ca="1" si="3124">SUM(CE2305:CE2307)</f>
        <v>0</v>
      </c>
      <c r="CF2308" s="93">
        <f t="shared" ca="1" si="3124"/>
        <v>0</v>
      </c>
      <c r="CG2308" s="93">
        <f t="shared" ca="1" si="3124"/>
        <v>0</v>
      </c>
      <c r="CH2308" s="93">
        <f t="shared" ca="1" si="3124"/>
        <v>0</v>
      </c>
      <c r="CI2308" s="93">
        <f t="shared" ca="1" si="3124"/>
        <v>0</v>
      </c>
      <c r="CJ2308" s="93">
        <f t="shared" ca="1" si="3124"/>
        <v>0</v>
      </c>
      <c r="CK2308" s="93">
        <f t="shared" ca="1" si="3124"/>
        <v>0</v>
      </c>
    </row>
    <row r="2309" spans="2:89" x14ac:dyDescent="0.35">
      <c r="B2309" s="122"/>
      <c r="C2309" s="59"/>
      <c r="D2309" t="s">
        <v>843</v>
      </c>
      <c r="E2309" t="str">
        <f t="shared" si="3114"/>
        <v>2309 LTERMY-F</v>
      </c>
      <c r="G2309" t="str">
        <f t="shared" si="3115"/>
        <v>2309 LTERMY-F</v>
      </c>
      <c r="R2309"/>
      <c r="S2309" s="62"/>
      <c r="T2309" s="62"/>
      <c r="U2309" s="62"/>
      <c r="V2309" s="62"/>
      <c r="W2309" s="62"/>
      <c r="X2309" s="62"/>
      <c r="Y2309" s="62"/>
      <c r="Z2309" s="62"/>
      <c r="AA2309" s="62"/>
      <c r="AB2309" s="62"/>
      <c r="AC2309" s="62"/>
      <c r="AD2309" s="62"/>
      <c r="AE2309" s="62"/>
      <c r="AF2309" s="62"/>
      <c r="AG2309" s="62"/>
      <c r="AH2309" s="62"/>
      <c r="AI2309" s="62"/>
      <c r="AJ2309" s="62"/>
      <c r="AK2309" s="62"/>
      <c r="AL2309" s="62"/>
      <c r="AM2309" s="62"/>
      <c r="AN2309" s="62"/>
      <c r="AO2309" s="62"/>
      <c r="AP2309" s="62"/>
      <c r="AQ2309" s="62"/>
      <c r="AR2309" s="62"/>
      <c r="AS2309" s="62"/>
      <c r="AT2309" s="62"/>
      <c r="AU2309" s="62"/>
      <c r="AV2309" s="62"/>
      <c r="AW2309" s="62"/>
      <c r="AX2309" s="62"/>
      <c r="AY2309" s="62"/>
      <c r="AZ2309" s="62"/>
      <c r="BA2309" s="62"/>
      <c r="BB2309" s="62"/>
      <c r="BC2309" s="62"/>
      <c r="BD2309" s="62"/>
      <c r="BE2309" s="62"/>
      <c r="BF2309" s="62"/>
      <c r="BG2309" s="62"/>
      <c r="BH2309" s="62"/>
      <c r="BI2309" s="62"/>
      <c r="BJ2309" s="62"/>
      <c r="BK2309" s="62"/>
      <c r="BL2309" s="62"/>
      <c r="BM2309" s="62"/>
      <c r="BN2309" s="62"/>
      <c r="BO2309" s="62"/>
      <c r="BP2309" s="62"/>
      <c r="BQ2309" s="62"/>
      <c r="BR2309" s="62"/>
      <c r="BS2309" s="62"/>
      <c r="BT2309" s="62"/>
      <c r="BU2309" s="62"/>
      <c r="BV2309" s="62"/>
      <c r="BW2309" s="62"/>
      <c r="BX2309" s="62"/>
      <c r="BY2309" s="62"/>
      <c r="BZ2309" s="62"/>
      <c r="CA2309" s="62"/>
      <c r="CB2309" s="62"/>
      <c r="CC2309" s="62"/>
      <c r="CD2309" s="62"/>
      <c r="CE2309" s="62"/>
      <c r="CF2309" s="62"/>
      <c r="CG2309" s="62"/>
      <c r="CH2309" s="62"/>
      <c r="CI2309" s="62"/>
      <c r="CJ2309" s="62"/>
      <c r="CK2309" s="62"/>
    </row>
    <row r="2310" spans="2:89" x14ac:dyDescent="0.35">
      <c r="B2310" s="123" t="str">
        <f>"Interest income - "&amp;SUBSTITUTE(B2297,":","")</f>
        <v>Interest income - Rolling fixed term loan - multiple borrowings w/ annual control</v>
      </c>
      <c r="C2310" t="s">
        <v>228</v>
      </c>
      <c r="D2310" t="s">
        <v>843</v>
      </c>
      <c r="E2310" t="str">
        <f t="shared" si="3114"/>
        <v>2310 LTERMY-F</v>
      </c>
      <c r="G2310" t="str">
        <f t="shared" si="3115"/>
        <v>2310 LTERMY-F</v>
      </c>
      <c r="J2310" s="93">
        <f>SUMIF($5:$5,I$2,2308:2308)</f>
        <v>0</v>
      </c>
      <c r="K2310" s="28">
        <f t="shared" ref="K2310:P2310" ca="1" si="3125">SUMIF($3:$3,K$2,2310:2310)</f>
        <v>316.66666666666669</v>
      </c>
      <c r="L2310" s="28">
        <f t="shared" ca="1" si="3125"/>
        <v>41.666666666666679</v>
      </c>
      <c r="M2310" s="28">
        <f t="shared" ca="1" si="3125"/>
        <v>0</v>
      </c>
      <c r="N2310" s="28">
        <f t="shared" ca="1" si="3125"/>
        <v>0</v>
      </c>
      <c r="O2310" s="28">
        <f t="shared" ca="1" si="3125"/>
        <v>0</v>
      </c>
      <c r="P2310" s="28">
        <f t="shared" ca="1" si="3125"/>
        <v>0</v>
      </c>
      <c r="R2310" s="27"/>
      <c r="S2310" s="93">
        <f t="shared" ref="S2310" ca="1" si="3126">SUM(S2304:S2306)*$H2301/12</f>
        <v>15.27777777777778</v>
      </c>
      <c r="T2310" s="93">
        <f t="shared" ref="T2310:AX2310" ca="1" si="3127">SUM(T2304:T2306)*$H2301/12</f>
        <v>22.222222222222225</v>
      </c>
      <c r="U2310" s="93">
        <f t="shared" ca="1" si="3127"/>
        <v>29.166666666666671</v>
      </c>
      <c r="V2310" s="93">
        <f t="shared" ca="1" si="3127"/>
        <v>27.777777777777786</v>
      </c>
      <c r="W2310" s="93">
        <f t="shared" ca="1" si="3127"/>
        <v>27.777777777777786</v>
      </c>
      <c r="X2310" s="93">
        <f t="shared" ca="1" si="3127"/>
        <v>27.777777777777786</v>
      </c>
      <c r="Y2310" s="93">
        <f t="shared" ca="1" si="3127"/>
        <v>27.777777777777786</v>
      </c>
      <c r="Z2310" s="93">
        <f t="shared" ca="1" si="3127"/>
        <v>27.777777777777786</v>
      </c>
      <c r="AA2310" s="93">
        <f t="shared" ca="1" si="3127"/>
        <v>27.777777777777786</v>
      </c>
      <c r="AB2310" s="93">
        <f t="shared" ca="1" si="3127"/>
        <v>27.777777777777786</v>
      </c>
      <c r="AC2310" s="93">
        <f t="shared" ca="1" si="3127"/>
        <v>27.777777777777786</v>
      </c>
      <c r="AD2310" s="93">
        <f t="shared" ca="1" si="3127"/>
        <v>27.777777777777786</v>
      </c>
      <c r="AE2310" s="93">
        <f t="shared" ca="1" si="3127"/>
        <v>20.833333333333339</v>
      </c>
      <c r="AF2310" s="93">
        <f t="shared" ca="1" si="3127"/>
        <v>13.888888888888893</v>
      </c>
      <c r="AG2310" s="93">
        <f t="shared" ca="1" si="3127"/>
        <v>6.9444444444444473</v>
      </c>
      <c r="AH2310" s="93">
        <f t="shared" ca="1" si="3127"/>
        <v>0</v>
      </c>
      <c r="AI2310" s="93">
        <f t="shared" ca="1" si="3127"/>
        <v>0</v>
      </c>
      <c r="AJ2310" s="93">
        <f t="shared" ca="1" si="3127"/>
        <v>0</v>
      </c>
      <c r="AK2310" s="93">
        <f t="shared" ca="1" si="3127"/>
        <v>0</v>
      </c>
      <c r="AL2310" s="93">
        <f t="shared" ca="1" si="3127"/>
        <v>0</v>
      </c>
      <c r="AM2310" s="93">
        <f t="shared" ca="1" si="3127"/>
        <v>0</v>
      </c>
      <c r="AN2310" s="93">
        <f t="shared" ca="1" si="3127"/>
        <v>0</v>
      </c>
      <c r="AO2310" s="93">
        <f t="shared" ca="1" si="3127"/>
        <v>0</v>
      </c>
      <c r="AP2310" s="93">
        <f t="shared" ca="1" si="3127"/>
        <v>0</v>
      </c>
      <c r="AQ2310" s="93">
        <f t="shared" ca="1" si="3127"/>
        <v>0</v>
      </c>
      <c r="AR2310" s="93">
        <f t="shared" ca="1" si="3127"/>
        <v>0</v>
      </c>
      <c r="AS2310" s="93">
        <f t="shared" ca="1" si="3127"/>
        <v>0</v>
      </c>
      <c r="AT2310" s="93">
        <f t="shared" ca="1" si="3127"/>
        <v>0</v>
      </c>
      <c r="AU2310" s="93">
        <f t="shared" ca="1" si="3127"/>
        <v>0</v>
      </c>
      <c r="AV2310" s="93">
        <f t="shared" ca="1" si="3127"/>
        <v>0</v>
      </c>
      <c r="AW2310" s="93">
        <f t="shared" ca="1" si="3127"/>
        <v>0</v>
      </c>
      <c r="AX2310" s="93">
        <f t="shared" ca="1" si="3127"/>
        <v>0</v>
      </c>
      <c r="AY2310" s="93">
        <f t="shared" ref="AY2310:CD2310" ca="1" si="3128">SUM(AY2304:AY2306)*$H2301/12</f>
        <v>0</v>
      </c>
      <c r="AZ2310" s="93">
        <f t="shared" ca="1" si="3128"/>
        <v>0</v>
      </c>
      <c r="BA2310" s="93">
        <f t="shared" ca="1" si="3128"/>
        <v>0</v>
      </c>
      <c r="BB2310" s="93">
        <f t="shared" ca="1" si="3128"/>
        <v>0</v>
      </c>
      <c r="BC2310" s="93">
        <f t="shared" ca="1" si="3128"/>
        <v>0</v>
      </c>
      <c r="BD2310" s="93">
        <f t="shared" ca="1" si="3128"/>
        <v>0</v>
      </c>
      <c r="BE2310" s="93">
        <f t="shared" ca="1" si="3128"/>
        <v>0</v>
      </c>
      <c r="BF2310" s="93">
        <f t="shared" ca="1" si="3128"/>
        <v>0</v>
      </c>
      <c r="BG2310" s="93">
        <f t="shared" ca="1" si="3128"/>
        <v>0</v>
      </c>
      <c r="BH2310" s="93">
        <f t="shared" ca="1" si="3128"/>
        <v>0</v>
      </c>
      <c r="BI2310" s="93">
        <f t="shared" ca="1" si="3128"/>
        <v>0</v>
      </c>
      <c r="BJ2310" s="93">
        <f t="shared" ca="1" si="3128"/>
        <v>0</v>
      </c>
      <c r="BK2310" s="93">
        <f t="shared" ca="1" si="3128"/>
        <v>0</v>
      </c>
      <c r="BL2310" s="93">
        <f t="shared" ca="1" si="3128"/>
        <v>0</v>
      </c>
      <c r="BM2310" s="93">
        <f t="shared" ca="1" si="3128"/>
        <v>0</v>
      </c>
      <c r="BN2310" s="93">
        <f t="shared" ca="1" si="3128"/>
        <v>0</v>
      </c>
      <c r="BO2310" s="93">
        <f t="shared" ca="1" si="3128"/>
        <v>0</v>
      </c>
      <c r="BP2310" s="93">
        <f t="shared" ca="1" si="3128"/>
        <v>0</v>
      </c>
      <c r="BQ2310" s="93">
        <f t="shared" ca="1" si="3128"/>
        <v>0</v>
      </c>
      <c r="BR2310" s="93">
        <f t="shared" ca="1" si="3128"/>
        <v>0</v>
      </c>
      <c r="BS2310" s="93">
        <f t="shared" ca="1" si="3128"/>
        <v>0</v>
      </c>
      <c r="BT2310" s="93">
        <f t="shared" ca="1" si="3128"/>
        <v>0</v>
      </c>
      <c r="BU2310" s="93">
        <f t="shared" ca="1" si="3128"/>
        <v>0</v>
      </c>
      <c r="BV2310" s="93">
        <f t="shared" ca="1" si="3128"/>
        <v>0</v>
      </c>
      <c r="BW2310" s="93">
        <f t="shared" ca="1" si="3128"/>
        <v>0</v>
      </c>
      <c r="BX2310" s="93">
        <f t="shared" ca="1" si="3128"/>
        <v>0</v>
      </c>
      <c r="BY2310" s="93">
        <f t="shared" ca="1" si="3128"/>
        <v>0</v>
      </c>
      <c r="BZ2310" s="93">
        <f t="shared" ca="1" si="3128"/>
        <v>0</v>
      </c>
      <c r="CA2310" s="93">
        <f t="shared" ca="1" si="3128"/>
        <v>0</v>
      </c>
      <c r="CB2310" s="93">
        <f t="shared" ca="1" si="3128"/>
        <v>0</v>
      </c>
      <c r="CC2310" s="93">
        <f t="shared" ca="1" si="3128"/>
        <v>0</v>
      </c>
      <c r="CD2310" s="93">
        <f t="shared" ca="1" si="3128"/>
        <v>0</v>
      </c>
      <c r="CE2310" s="93">
        <f t="shared" ref="CE2310:CK2310" ca="1" si="3129">SUM(CE2304:CE2306)*$H2301/12</f>
        <v>0</v>
      </c>
      <c r="CF2310" s="93">
        <f t="shared" ca="1" si="3129"/>
        <v>0</v>
      </c>
      <c r="CG2310" s="93">
        <f t="shared" ca="1" si="3129"/>
        <v>0</v>
      </c>
      <c r="CH2310" s="93">
        <f t="shared" ca="1" si="3129"/>
        <v>0</v>
      </c>
      <c r="CI2310" s="93">
        <f t="shared" ca="1" si="3129"/>
        <v>0</v>
      </c>
      <c r="CJ2310" s="93">
        <f t="shared" ca="1" si="3129"/>
        <v>0</v>
      </c>
      <c r="CK2310" s="93">
        <f t="shared" ca="1" si="3129"/>
        <v>0</v>
      </c>
    </row>
    <row r="2311" spans="2:89" x14ac:dyDescent="0.35">
      <c r="B2311" s="123"/>
      <c r="D2311" t="s">
        <v>843</v>
      </c>
      <c r="E2311" t="str">
        <f t="shared" si="3114"/>
        <v>2311 LTERMY-F</v>
      </c>
      <c r="G2311" t="str">
        <f t="shared" si="3115"/>
        <v>2311 LTERMY-F</v>
      </c>
      <c r="J2311" s="93"/>
      <c r="K2311" s="28"/>
      <c r="L2311" s="28"/>
      <c r="M2311" s="28"/>
      <c r="N2311" s="28"/>
      <c r="O2311" s="28"/>
      <c r="P2311" s="28"/>
      <c r="Q2311" s="28"/>
      <c r="R2311" s="28"/>
      <c r="S2311" s="28"/>
      <c r="T2311" s="28"/>
      <c r="U2311" s="28"/>
      <c r="V2311" s="28"/>
      <c r="W2311" s="28"/>
      <c r="X2311" s="28"/>
      <c r="Y2311" s="28"/>
      <c r="Z2311" s="28"/>
      <c r="AA2311" s="28"/>
      <c r="AB2311" s="28"/>
      <c r="AC2311" s="28"/>
      <c r="AD2311" s="28"/>
      <c r="AE2311" s="28"/>
      <c r="AF2311" s="28"/>
      <c r="AG2311" s="28"/>
      <c r="AH2311" s="28"/>
      <c r="AI2311" s="28"/>
      <c r="AJ2311" s="28"/>
      <c r="AK2311" s="28"/>
      <c r="AL2311" s="28"/>
      <c r="AM2311" s="28"/>
      <c r="AN2311" s="28"/>
      <c r="AO2311" s="28"/>
      <c r="AP2311" s="28"/>
      <c r="AQ2311" s="28"/>
      <c r="AR2311" s="28"/>
      <c r="AS2311" s="28"/>
      <c r="AT2311" s="28"/>
      <c r="AU2311" s="28"/>
      <c r="AV2311" s="28"/>
      <c r="AW2311" s="28"/>
      <c r="AX2311" s="28"/>
      <c r="AY2311" s="28"/>
      <c r="AZ2311" s="28"/>
      <c r="BA2311" s="28"/>
      <c r="BB2311" s="28"/>
      <c r="BC2311" s="28"/>
      <c r="BD2311" s="28"/>
      <c r="BE2311" s="28"/>
      <c r="BF2311" s="28"/>
      <c r="BG2311" s="28"/>
      <c r="BH2311" s="28"/>
      <c r="BI2311" s="28"/>
      <c r="BJ2311" s="28"/>
      <c r="BK2311" s="28"/>
      <c r="BL2311" s="28"/>
      <c r="BM2311" s="28"/>
      <c r="BN2311" s="28"/>
      <c r="BO2311" s="28"/>
      <c r="BP2311" s="28"/>
      <c r="BQ2311" s="28"/>
      <c r="BR2311" s="28"/>
      <c r="BS2311" s="28"/>
      <c r="BT2311" s="28"/>
      <c r="BU2311" s="28"/>
      <c r="BV2311" s="28"/>
      <c r="BW2311" s="28"/>
      <c r="BX2311" s="28"/>
      <c r="BY2311" s="28"/>
      <c r="BZ2311" s="28"/>
      <c r="CA2311" s="28"/>
      <c r="CB2311" s="28"/>
      <c r="CC2311" s="28"/>
      <c r="CD2311" s="28"/>
      <c r="CE2311" s="28"/>
      <c r="CF2311" s="28"/>
      <c r="CG2311" s="28"/>
      <c r="CH2311" s="28"/>
      <c r="CI2311" s="28"/>
      <c r="CJ2311" s="28"/>
      <c r="CK2311" s="28"/>
    </row>
    <row r="2312" spans="2:89" x14ac:dyDescent="0.35">
      <c r="B2312" s="124" t="s">
        <v>846</v>
      </c>
      <c r="D2312" t="s">
        <v>843</v>
      </c>
      <c r="E2312" t="str">
        <f t="shared" ref="E2312:E2314" si="3130">ROW()&amp;" "&amp;D2312</f>
        <v>2312 LTERMY-F</v>
      </c>
      <c r="G2312" t="str">
        <f t="shared" si="3115"/>
        <v>2312 LTERMY-F</v>
      </c>
      <c r="J2312" s="93"/>
      <c r="K2312" s="28"/>
      <c r="L2312" s="28"/>
      <c r="M2312" s="28"/>
      <c r="N2312" s="28"/>
      <c r="O2312" s="28"/>
      <c r="P2312" s="28"/>
      <c r="Q2312" s="28"/>
      <c r="R2312" s="28"/>
      <c r="S2312" s="28"/>
      <c r="T2312" s="28"/>
      <c r="U2312" s="28"/>
      <c r="V2312" s="28"/>
      <c r="W2312" s="28"/>
      <c r="X2312" s="28"/>
      <c r="Y2312" s="28"/>
      <c r="Z2312" s="28"/>
      <c r="AA2312" s="28"/>
      <c r="AB2312" s="28"/>
      <c r="AC2312" s="28"/>
      <c r="AD2312" s="28"/>
      <c r="AE2312" s="28"/>
      <c r="AF2312" s="28"/>
      <c r="AG2312" s="28"/>
      <c r="AH2312" s="28"/>
      <c r="AI2312" s="28"/>
      <c r="AJ2312" s="28"/>
      <c r="AK2312" s="28"/>
      <c r="AL2312" s="28"/>
      <c r="AM2312" s="28"/>
      <c r="AN2312" s="28"/>
      <c r="AO2312" s="28"/>
      <c r="AP2312" s="28"/>
      <c r="AQ2312" s="28"/>
      <c r="AR2312" s="28"/>
      <c r="AS2312" s="28"/>
      <c r="AT2312" s="28"/>
      <c r="AU2312" s="28"/>
      <c r="AV2312" s="28"/>
      <c r="AW2312" s="28"/>
      <c r="AX2312" s="28"/>
      <c r="AY2312" s="28"/>
      <c r="AZ2312" s="28"/>
      <c r="BA2312" s="28"/>
      <c r="BB2312" s="28"/>
      <c r="BC2312" s="28"/>
      <c r="BD2312" s="28"/>
      <c r="BE2312" s="28"/>
      <c r="BF2312" s="28"/>
      <c r="BG2312" s="28"/>
      <c r="BH2312" s="28"/>
      <c r="BI2312" s="28"/>
      <c r="BJ2312" s="28"/>
      <c r="BK2312" s="28"/>
      <c r="BL2312" s="28"/>
      <c r="BM2312" s="28"/>
      <c r="BN2312" s="28"/>
      <c r="BO2312" s="28"/>
      <c r="BP2312" s="28"/>
      <c r="BQ2312" s="28"/>
      <c r="BR2312" s="28"/>
      <c r="BS2312" s="28"/>
      <c r="BT2312" s="28"/>
      <c r="BU2312" s="28"/>
      <c r="BV2312" s="28"/>
      <c r="BW2312" s="28"/>
      <c r="BX2312" s="28"/>
      <c r="BY2312" s="28"/>
      <c r="BZ2312" s="28"/>
      <c r="CA2312" s="28"/>
      <c r="CB2312" s="28"/>
      <c r="CC2312" s="28"/>
      <c r="CD2312" s="28"/>
      <c r="CE2312" s="28"/>
      <c r="CF2312" s="28"/>
      <c r="CG2312" s="28"/>
      <c r="CH2312" s="28"/>
      <c r="CI2312" s="28"/>
      <c r="CJ2312" s="28"/>
      <c r="CK2312" s="28"/>
    </row>
    <row r="2313" spans="2:89" x14ac:dyDescent="0.35">
      <c r="B2313" s="154" t="str">
        <f>"Loans issued - "&amp;SUBSTITUTE(B2297,":","")</f>
        <v>Loans issued - Rolling fixed term loan - multiple borrowings w/ annual control</v>
      </c>
      <c r="C2313" t="s">
        <v>235</v>
      </c>
      <c r="D2313" t="s">
        <v>843</v>
      </c>
      <c r="E2313" t="str">
        <f t="shared" si="3130"/>
        <v>2313 LTERMY-F</v>
      </c>
      <c r="G2313" t="str">
        <f t="shared" si="3115"/>
        <v>2313 LTERMY-F</v>
      </c>
      <c r="J2313" s="93"/>
      <c r="K2313" s="53">
        <f>-K2306</f>
        <v>-10000</v>
      </c>
      <c r="L2313" s="53">
        <f t="shared" ref="L2313:P2313" si="3131">-L2306</f>
        <v>0</v>
      </c>
      <c r="M2313" s="53">
        <f t="shared" si="3131"/>
        <v>0</v>
      </c>
      <c r="N2313" s="53">
        <f t="shared" si="3131"/>
        <v>0</v>
      </c>
      <c r="O2313" s="53">
        <f t="shared" si="3131"/>
        <v>0</v>
      </c>
      <c r="P2313" s="53">
        <f t="shared" si="3131"/>
        <v>0</v>
      </c>
      <c r="Q2313" s="53"/>
      <c r="R2313" s="53">
        <f t="shared" ref="R2313:S2313" si="3132">-R2306</f>
        <v>-1000</v>
      </c>
      <c r="S2313" s="53">
        <f t="shared" si="3132"/>
        <v>-833.33333333333337</v>
      </c>
      <c r="T2313" s="53">
        <f t="shared" ref="T2313:AX2313" si="3133">-T2306</f>
        <v>-833.33333333333337</v>
      </c>
      <c r="U2313" s="53">
        <f t="shared" si="3133"/>
        <v>-833.33333333333337</v>
      </c>
      <c r="V2313" s="53">
        <f t="shared" si="3133"/>
        <v>-833.33333333333337</v>
      </c>
      <c r="W2313" s="53">
        <f t="shared" si="3133"/>
        <v>-833.33333333333337</v>
      </c>
      <c r="X2313" s="53">
        <f t="shared" si="3133"/>
        <v>-833.33333333333337</v>
      </c>
      <c r="Y2313" s="53">
        <f t="shared" si="3133"/>
        <v>-833.33333333333337</v>
      </c>
      <c r="Z2313" s="53">
        <f t="shared" si="3133"/>
        <v>-833.33333333333337</v>
      </c>
      <c r="AA2313" s="53">
        <f t="shared" si="3133"/>
        <v>-833.33333333333337</v>
      </c>
      <c r="AB2313" s="53">
        <f t="shared" si="3133"/>
        <v>-833.33333333333337</v>
      </c>
      <c r="AC2313" s="53">
        <f t="shared" si="3133"/>
        <v>-833.33333333333337</v>
      </c>
      <c r="AD2313" s="53">
        <f t="shared" si="3133"/>
        <v>-833.33333333333337</v>
      </c>
      <c r="AE2313" s="53">
        <f t="shared" si="3133"/>
        <v>0</v>
      </c>
      <c r="AF2313" s="53">
        <f t="shared" si="3133"/>
        <v>0</v>
      </c>
      <c r="AG2313" s="53">
        <f t="shared" si="3133"/>
        <v>0</v>
      </c>
      <c r="AH2313" s="53">
        <f t="shared" si="3133"/>
        <v>0</v>
      </c>
      <c r="AI2313" s="53">
        <f t="shared" si="3133"/>
        <v>0</v>
      </c>
      <c r="AJ2313" s="53">
        <f t="shared" si="3133"/>
        <v>0</v>
      </c>
      <c r="AK2313" s="53">
        <f t="shared" si="3133"/>
        <v>0</v>
      </c>
      <c r="AL2313" s="53">
        <f t="shared" si="3133"/>
        <v>0</v>
      </c>
      <c r="AM2313" s="53">
        <f t="shared" si="3133"/>
        <v>0</v>
      </c>
      <c r="AN2313" s="53">
        <f t="shared" si="3133"/>
        <v>0</v>
      </c>
      <c r="AO2313" s="53">
        <f t="shared" si="3133"/>
        <v>0</v>
      </c>
      <c r="AP2313" s="53">
        <f t="shared" si="3133"/>
        <v>0</v>
      </c>
      <c r="AQ2313" s="53">
        <f t="shared" si="3133"/>
        <v>0</v>
      </c>
      <c r="AR2313" s="53">
        <f t="shared" si="3133"/>
        <v>0</v>
      </c>
      <c r="AS2313" s="53">
        <f t="shared" si="3133"/>
        <v>0</v>
      </c>
      <c r="AT2313" s="53">
        <f t="shared" si="3133"/>
        <v>0</v>
      </c>
      <c r="AU2313" s="53">
        <f t="shared" si="3133"/>
        <v>0</v>
      </c>
      <c r="AV2313" s="53">
        <f t="shared" si="3133"/>
        <v>0</v>
      </c>
      <c r="AW2313" s="53">
        <f t="shared" si="3133"/>
        <v>0</v>
      </c>
      <c r="AX2313" s="53">
        <f t="shared" si="3133"/>
        <v>0</v>
      </c>
      <c r="AY2313" s="53">
        <f t="shared" ref="AY2313:CD2313" si="3134">-AY2306</f>
        <v>0</v>
      </c>
      <c r="AZ2313" s="53">
        <f t="shared" si="3134"/>
        <v>0</v>
      </c>
      <c r="BA2313" s="53">
        <f t="shared" si="3134"/>
        <v>0</v>
      </c>
      <c r="BB2313" s="53">
        <f t="shared" si="3134"/>
        <v>0</v>
      </c>
      <c r="BC2313" s="53">
        <f t="shared" si="3134"/>
        <v>0</v>
      </c>
      <c r="BD2313" s="53">
        <f t="shared" si="3134"/>
        <v>0</v>
      </c>
      <c r="BE2313" s="53">
        <f t="shared" si="3134"/>
        <v>0</v>
      </c>
      <c r="BF2313" s="53">
        <f t="shared" si="3134"/>
        <v>0</v>
      </c>
      <c r="BG2313" s="53">
        <f t="shared" si="3134"/>
        <v>0</v>
      </c>
      <c r="BH2313" s="53">
        <f t="shared" si="3134"/>
        <v>0</v>
      </c>
      <c r="BI2313" s="53">
        <f t="shared" si="3134"/>
        <v>0</v>
      </c>
      <c r="BJ2313" s="53">
        <f t="shared" si="3134"/>
        <v>0</v>
      </c>
      <c r="BK2313" s="53">
        <f t="shared" si="3134"/>
        <v>0</v>
      </c>
      <c r="BL2313" s="53">
        <f t="shared" si="3134"/>
        <v>0</v>
      </c>
      <c r="BM2313" s="53">
        <f t="shared" si="3134"/>
        <v>0</v>
      </c>
      <c r="BN2313" s="53">
        <f t="shared" si="3134"/>
        <v>0</v>
      </c>
      <c r="BO2313" s="53">
        <f t="shared" si="3134"/>
        <v>0</v>
      </c>
      <c r="BP2313" s="53">
        <f t="shared" si="3134"/>
        <v>0</v>
      </c>
      <c r="BQ2313" s="53">
        <f t="shared" si="3134"/>
        <v>0</v>
      </c>
      <c r="BR2313" s="53">
        <f t="shared" si="3134"/>
        <v>0</v>
      </c>
      <c r="BS2313" s="53">
        <f t="shared" si="3134"/>
        <v>0</v>
      </c>
      <c r="BT2313" s="53">
        <f t="shared" si="3134"/>
        <v>0</v>
      </c>
      <c r="BU2313" s="53">
        <f t="shared" si="3134"/>
        <v>0</v>
      </c>
      <c r="BV2313" s="53">
        <f t="shared" si="3134"/>
        <v>0</v>
      </c>
      <c r="BW2313" s="53">
        <f t="shared" si="3134"/>
        <v>0</v>
      </c>
      <c r="BX2313" s="53">
        <f t="shared" si="3134"/>
        <v>0</v>
      </c>
      <c r="BY2313" s="53">
        <f t="shared" si="3134"/>
        <v>0</v>
      </c>
      <c r="BZ2313" s="53">
        <f t="shared" si="3134"/>
        <v>0</v>
      </c>
      <c r="CA2313" s="53">
        <f t="shared" si="3134"/>
        <v>0</v>
      </c>
      <c r="CB2313" s="53">
        <f t="shared" si="3134"/>
        <v>0</v>
      </c>
      <c r="CC2313" s="53">
        <f t="shared" si="3134"/>
        <v>0</v>
      </c>
      <c r="CD2313" s="53">
        <f t="shared" si="3134"/>
        <v>0</v>
      </c>
      <c r="CE2313" s="53">
        <f t="shared" ref="CE2313:CK2313" si="3135">-CE2306</f>
        <v>0</v>
      </c>
      <c r="CF2313" s="53">
        <f t="shared" si="3135"/>
        <v>0</v>
      </c>
      <c r="CG2313" s="53">
        <f t="shared" si="3135"/>
        <v>0</v>
      </c>
      <c r="CH2313" s="53">
        <f t="shared" si="3135"/>
        <v>0</v>
      </c>
      <c r="CI2313" s="53">
        <f t="shared" si="3135"/>
        <v>0</v>
      </c>
      <c r="CJ2313" s="53">
        <f t="shared" si="3135"/>
        <v>0</v>
      </c>
      <c r="CK2313" s="53">
        <f t="shared" si="3135"/>
        <v>0</v>
      </c>
    </row>
    <row r="2314" spans="2:89" x14ac:dyDescent="0.35">
      <c r="B2314" s="154" t="str">
        <f>"Loans repaid- "&amp;SUBSTITUTE(B2297,":","")</f>
        <v>Loans repaid- Rolling fixed term loan - multiple borrowings w/ annual control</v>
      </c>
      <c r="C2314" t="s">
        <v>235</v>
      </c>
      <c r="D2314" t="s">
        <v>843</v>
      </c>
      <c r="E2314" t="str">
        <f t="shared" si="3130"/>
        <v>2314 LTERMY-F</v>
      </c>
      <c r="G2314" t="str">
        <f t="shared" si="3115"/>
        <v>2314 LTERMY-F</v>
      </c>
      <c r="J2314" s="93"/>
      <c r="K2314" s="53">
        <f ca="1">-K2307</f>
        <v>8500</v>
      </c>
      <c r="L2314" s="53">
        <f ca="1">-L2307</f>
        <v>2500</v>
      </c>
      <c r="M2314" s="53">
        <f ca="1">-M2307</f>
        <v>0</v>
      </c>
      <c r="N2314" s="53">
        <f ca="1">-N2307</f>
        <v>0</v>
      </c>
      <c r="O2314" s="53">
        <f ca="1">-O2307</f>
        <v>0</v>
      </c>
      <c r="P2314" s="53">
        <f ca="1">-P2307</f>
        <v>0</v>
      </c>
      <c r="Q2314" s="53"/>
      <c r="R2314" s="53">
        <f t="shared" ref="R2314:S2314" si="3136">-R2307</f>
        <v>0</v>
      </c>
      <c r="S2314" s="53">
        <f t="shared" ca="1" si="3136"/>
        <v>0</v>
      </c>
      <c r="T2314" s="53">
        <f t="shared" ref="T2314:AX2314" ca="1" si="3137">-T2307</f>
        <v>0</v>
      </c>
      <c r="U2314" s="53">
        <f t="shared" ca="1" si="3137"/>
        <v>1000</v>
      </c>
      <c r="V2314" s="53">
        <f t="shared" ca="1" si="3137"/>
        <v>833.33333333333337</v>
      </c>
      <c r="W2314" s="53">
        <f t="shared" ca="1" si="3137"/>
        <v>833.33333333333337</v>
      </c>
      <c r="X2314" s="53">
        <f t="shared" ca="1" si="3137"/>
        <v>833.33333333333337</v>
      </c>
      <c r="Y2314" s="53">
        <f t="shared" ca="1" si="3137"/>
        <v>833.33333333333337</v>
      </c>
      <c r="Z2314" s="53">
        <f t="shared" ca="1" si="3137"/>
        <v>833.33333333333337</v>
      </c>
      <c r="AA2314" s="53">
        <f t="shared" ca="1" si="3137"/>
        <v>833.33333333333337</v>
      </c>
      <c r="AB2314" s="53">
        <f t="shared" ca="1" si="3137"/>
        <v>833.33333333333337</v>
      </c>
      <c r="AC2314" s="53">
        <f t="shared" ca="1" si="3137"/>
        <v>833.33333333333337</v>
      </c>
      <c r="AD2314" s="53">
        <f t="shared" ca="1" si="3137"/>
        <v>833.33333333333337</v>
      </c>
      <c r="AE2314" s="53">
        <f t="shared" ca="1" si="3137"/>
        <v>833.33333333333337</v>
      </c>
      <c r="AF2314" s="53">
        <f t="shared" ca="1" si="3137"/>
        <v>833.33333333333337</v>
      </c>
      <c r="AG2314" s="53">
        <f t="shared" ca="1" si="3137"/>
        <v>833.33333333333337</v>
      </c>
      <c r="AH2314" s="53">
        <f t="shared" ca="1" si="3137"/>
        <v>0</v>
      </c>
      <c r="AI2314" s="53">
        <f t="shared" ca="1" si="3137"/>
        <v>0</v>
      </c>
      <c r="AJ2314" s="53">
        <f t="shared" ca="1" si="3137"/>
        <v>0</v>
      </c>
      <c r="AK2314" s="53">
        <f t="shared" ca="1" si="3137"/>
        <v>0</v>
      </c>
      <c r="AL2314" s="53">
        <f t="shared" ca="1" si="3137"/>
        <v>0</v>
      </c>
      <c r="AM2314" s="53">
        <f t="shared" ca="1" si="3137"/>
        <v>0</v>
      </c>
      <c r="AN2314" s="53">
        <f t="shared" ca="1" si="3137"/>
        <v>0</v>
      </c>
      <c r="AO2314" s="53">
        <f t="shared" ca="1" si="3137"/>
        <v>0</v>
      </c>
      <c r="AP2314" s="53">
        <f t="shared" ca="1" si="3137"/>
        <v>0</v>
      </c>
      <c r="AQ2314" s="53">
        <f t="shared" ca="1" si="3137"/>
        <v>0</v>
      </c>
      <c r="AR2314" s="53">
        <f t="shared" ca="1" si="3137"/>
        <v>0</v>
      </c>
      <c r="AS2314" s="53">
        <f t="shared" ca="1" si="3137"/>
        <v>0</v>
      </c>
      <c r="AT2314" s="53">
        <f t="shared" ca="1" si="3137"/>
        <v>0</v>
      </c>
      <c r="AU2314" s="53">
        <f t="shared" ca="1" si="3137"/>
        <v>0</v>
      </c>
      <c r="AV2314" s="53">
        <f t="shared" ca="1" si="3137"/>
        <v>0</v>
      </c>
      <c r="AW2314" s="53">
        <f t="shared" ca="1" si="3137"/>
        <v>0</v>
      </c>
      <c r="AX2314" s="53">
        <f t="shared" ca="1" si="3137"/>
        <v>0</v>
      </c>
      <c r="AY2314" s="53">
        <f t="shared" ref="AY2314:CD2314" ca="1" si="3138">-AY2307</f>
        <v>0</v>
      </c>
      <c r="AZ2314" s="53">
        <f t="shared" ca="1" si="3138"/>
        <v>0</v>
      </c>
      <c r="BA2314" s="53">
        <f t="shared" ca="1" si="3138"/>
        <v>0</v>
      </c>
      <c r="BB2314" s="53">
        <f t="shared" ca="1" si="3138"/>
        <v>0</v>
      </c>
      <c r="BC2314" s="53">
        <f t="shared" ca="1" si="3138"/>
        <v>0</v>
      </c>
      <c r="BD2314" s="53">
        <f t="shared" ca="1" si="3138"/>
        <v>0</v>
      </c>
      <c r="BE2314" s="53">
        <f t="shared" ca="1" si="3138"/>
        <v>0</v>
      </c>
      <c r="BF2314" s="53">
        <f t="shared" ca="1" si="3138"/>
        <v>0</v>
      </c>
      <c r="BG2314" s="53">
        <f t="shared" ca="1" si="3138"/>
        <v>0</v>
      </c>
      <c r="BH2314" s="53">
        <f t="shared" ca="1" si="3138"/>
        <v>0</v>
      </c>
      <c r="BI2314" s="53">
        <f t="shared" ca="1" si="3138"/>
        <v>0</v>
      </c>
      <c r="BJ2314" s="53">
        <f t="shared" ca="1" si="3138"/>
        <v>0</v>
      </c>
      <c r="BK2314" s="53">
        <f t="shared" ca="1" si="3138"/>
        <v>0</v>
      </c>
      <c r="BL2314" s="53">
        <f t="shared" ca="1" si="3138"/>
        <v>0</v>
      </c>
      <c r="BM2314" s="53">
        <f t="shared" ca="1" si="3138"/>
        <v>0</v>
      </c>
      <c r="BN2314" s="53">
        <f t="shared" ca="1" si="3138"/>
        <v>0</v>
      </c>
      <c r="BO2314" s="53">
        <f t="shared" ca="1" si="3138"/>
        <v>0</v>
      </c>
      <c r="BP2314" s="53">
        <f t="shared" ca="1" si="3138"/>
        <v>0</v>
      </c>
      <c r="BQ2314" s="53">
        <f t="shared" ca="1" si="3138"/>
        <v>0</v>
      </c>
      <c r="BR2314" s="53">
        <f t="shared" ca="1" si="3138"/>
        <v>0</v>
      </c>
      <c r="BS2314" s="53">
        <f t="shared" ca="1" si="3138"/>
        <v>0</v>
      </c>
      <c r="BT2314" s="53">
        <f t="shared" ca="1" si="3138"/>
        <v>0</v>
      </c>
      <c r="BU2314" s="53">
        <f t="shared" ca="1" si="3138"/>
        <v>0</v>
      </c>
      <c r="BV2314" s="53">
        <f t="shared" ca="1" si="3138"/>
        <v>0</v>
      </c>
      <c r="BW2314" s="53">
        <f t="shared" ca="1" si="3138"/>
        <v>0</v>
      </c>
      <c r="BX2314" s="53">
        <f t="shared" ca="1" si="3138"/>
        <v>0</v>
      </c>
      <c r="BY2314" s="53">
        <f t="shared" ca="1" si="3138"/>
        <v>0</v>
      </c>
      <c r="BZ2314" s="53">
        <f t="shared" ca="1" si="3138"/>
        <v>0</v>
      </c>
      <c r="CA2314" s="53">
        <f t="shared" ca="1" si="3138"/>
        <v>0</v>
      </c>
      <c r="CB2314" s="53">
        <f t="shared" ca="1" si="3138"/>
        <v>0</v>
      </c>
      <c r="CC2314" s="53">
        <f t="shared" ca="1" si="3138"/>
        <v>0</v>
      </c>
      <c r="CD2314" s="53">
        <f t="shared" ca="1" si="3138"/>
        <v>0</v>
      </c>
      <c r="CE2314" s="53">
        <f t="shared" ref="CE2314:CK2314" ca="1" si="3139">-CE2307</f>
        <v>0</v>
      </c>
      <c r="CF2314" s="53">
        <f t="shared" ca="1" si="3139"/>
        <v>0</v>
      </c>
      <c r="CG2314" s="53">
        <f t="shared" ca="1" si="3139"/>
        <v>0</v>
      </c>
      <c r="CH2314" s="53">
        <f t="shared" ca="1" si="3139"/>
        <v>0</v>
      </c>
      <c r="CI2314" s="53">
        <f t="shared" ca="1" si="3139"/>
        <v>0</v>
      </c>
      <c r="CJ2314" s="53">
        <f t="shared" ca="1" si="3139"/>
        <v>0</v>
      </c>
      <c r="CK2314" s="53">
        <f t="shared" ca="1" si="3139"/>
        <v>0</v>
      </c>
    </row>
    <row r="2315" spans="2:89" x14ac:dyDescent="0.35">
      <c r="B2315" s="154"/>
      <c r="D2315" t="s">
        <v>843</v>
      </c>
      <c r="E2315" t="str">
        <f t="shared" ref="E2315" si="3140">ROW()&amp;" "&amp;D2315</f>
        <v>2315 LTERMY-F</v>
      </c>
      <c r="G2315" t="str">
        <f t="shared" si="3115"/>
        <v>2315 LTERMY-F</v>
      </c>
      <c r="J2315" s="93"/>
      <c r="K2315" s="28"/>
      <c r="L2315" s="28"/>
      <c r="M2315" s="28"/>
      <c r="N2315" s="28"/>
      <c r="O2315" s="28"/>
      <c r="P2315" s="28"/>
      <c r="R2315" s="27"/>
      <c r="S2315" s="93"/>
      <c r="T2315" s="93"/>
      <c r="U2315" s="93"/>
      <c r="V2315" s="93"/>
      <c r="W2315" s="93"/>
      <c r="X2315" s="93"/>
      <c r="Y2315" s="93"/>
      <c r="Z2315" s="93"/>
      <c r="AA2315" s="93"/>
      <c r="AB2315" s="93"/>
      <c r="AC2315" s="93"/>
      <c r="AD2315" s="93"/>
      <c r="AE2315" s="93"/>
      <c r="AF2315" s="93"/>
      <c r="AG2315" s="93"/>
      <c r="AH2315" s="93"/>
      <c r="AI2315" s="93"/>
      <c r="AJ2315" s="93"/>
      <c r="AK2315" s="93"/>
      <c r="AL2315" s="93"/>
      <c r="AM2315" s="93"/>
      <c r="AN2315" s="93"/>
      <c r="AO2315" s="93"/>
      <c r="AP2315" s="93"/>
      <c r="AQ2315" s="93"/>
      <c r="AR2315" s="93"/>
      <c r="AS2315" s="93"/>
      <c r="AT2315" s="93"/>
      <c r="AU2315" s="93"/>
      <c r="AV2315" s="93"/>
      <c r="AW2315" s="93"/>
      <c r="AX2315" s="93"/>
      <c r="AY2315" s="93"/>
      <c r="AZ2315" s="93"/>
      <c r="BA2315" s="93"/>
      <c r="BB2315" s="93"/>
      <c r="BC2315" s="93"/>
      <c r="BD2315" s="93"/>
      <c r="BE2315" s="93"/>
      <c r="BF2315" s="93"/>
      <c r="BG2315" s="93"/>
      <c r="BH2315" s="93"/>
      <c r="BI2315" s="93"/>
      <c r="BJ2315" s="93"/>
      <c r="BK2315" s="93"/>
      <c r="BL2315" s="93"/>
      <c r="BM2315" s="93"/>
      <c r="BN2315" s="93"/>
      <c r="BO2315" s="93"/>
      <c r="BP2315" s="93"/>
      <c r="BQ2315" s="93"/>
      <c r="BR2315" s="93"/>
      <c r="BS2315" s="93"/>
      <c r="BT2315" s="93"/>
      <c r="BU2315" s="93"/>
      <c r="BV2315" s="93"/>
      <c r="BW2315" s="93"/>
      <c r="BX2315" s="93"/>
      <c r="BY2315" s="93"/>
      <c r="BZ2315" s="93"/>
      <c r="CA2315" s="93"/>
      <c r="CB2315" s="93"/>
      <c r="CC2315" s="93"/>
      <c r="CD2315" s="93"/>
      <c r="CE2315" s="93"/>
      <c r="CF2315" s="93"/>
      <c r="CG2315" s="93"/>
      <c r="CH2315" s="93"/>
      <c r="CI2315" s="93"/>
      <c r="CJ2315" s="93"/>
      <c r="CK2315" s="93"/>
    </row>
    <row r="2316" spans="2:89" x14ac:dyDescent="0.35">
      <c r="B2316" s="132" t="str">
        <f>B2289</f>
        <v>(Primary label)</v>
      </c>
      <c r="D2316" t="s">
        <v>843</v>
      </c>
      <c r="E2316" s="8" t="str">
        <f t="shared" si="3114"/>
        <v>2316 LTERMY-F</v>
      </c>
      <c r="G2316" t="s">
        <v>332</v>
      </c>
      <c r="H2316" s="27"/>
      <c r="I2316" s="78"/>
      <c r="J2316" s="78"/>
      <c r="K2316" s="33"/>
      <c r="L2316" s="33"/>
      <c r="M2316" s="33"/>
      <c r="N2316" s="33"/>
      <c r="O2316" s="33"/>
      <c r="P2316" s="33"/>
      <c r="R2316" s="33"/>
      <c r="S2316" s="77"/>
      <c r="T2316" s="77"/>
      <c r="U2316" s="77"/>
      <c r="V2316" s="77"/>
      <c r="W2316" s="77"/>
      <c r="X2316" s="77"/>
      <c r="Y2316" s="77"/>
      <c r="Z2316" s="77"/>
      <c r="AA2316" s="77"/>
      <c r="AB2316" s="77"/>
      <c r="AC2316" s="77"/>
      <c r="AD2316" s="77"/>
      <c r="AE2316" s="77"/>
      <c r="AF2316" s="77"/>
      <c r="AG2316" s="77"/>
      <c r="AH2316" s="77"/>
      <c r="AI2316" s="77"/>
      <c r="AJ2316" s="77"/>
      <c r="AK2316" s="77"/>
      <c r="AL2316" s="77"/>
      <c r="AM2316" s="77"/>
      <c r="AN2316" s="77"/>
      <c r="AO2316" s="77"/>
      <c r="AP2316" s="77"/>
      <c r="AQ2316" s="77"/>
      <c r="AR2316" s="77"/>
      <c r="AS2316" s="77"/>
      <c r="AT2316" s="77"/>
      <c r="AU2316" s="77"/>
      <c r="AV2316" s="77"/>
      <c r="AW2316" s="77"/>
      <c r="AX2316" s="77"/>
      <c r="AY2316" s="77"/>
      <c r="AZ2316" s="77"/>
      <c r="BA2316" s="77"/>
      <c r="BB2316" s="77"/>
      <c r="BC2316" s="77"/>
      <c r="BD2316" s="77"/>
      <c r="BE2316" s="77"/>
      <c r="BF2316" s="77"/>
      <c r="BG2316" s="77"/>
      <c r="BH2316" s="77"/>
      <c r="BI2316" s="77"/>
      <c r="BJ2316" s="77"/>
      <c r="BK2316" s="77"/>
      <c r="BL2316" s="77"/>
      <c r="BM2316" s="77"/>
      <c r="BN2316" s="77"/>
      <c r="BO2316" s="77"/>
      <c r="BP2316" s="77"/>
      <c r="BQ2316" s="77"/>
      <c r="BR2316" s="77"/>
      <c r="BS2316" s="77"/>
      <c r="BT2316" s="77"/>
      <c r="BU2316" s="77"/>
      <c r="BV2316" s="77"/>
      <c r="BW2316" s="77"/>
      <c r="BX2316" s="77"/>
      <c r="BY2316" s="77"/>
      <c r="BZ2316" s="77"/>
      <c r="CA2316" s="77"/>
      <c r="CB2316" s="77"/>
      <c r="CC2316" s="77"/>
      <c r="CD2316" s="77"/>
      <c r="CE2316" s="77"/>
      <c r="CF2316" s="77"/>
      <c r="CG2316" s="77"/>
      <c r="CH2316" s="77"/>
      <c r="CI2316" s="77"/>
      <c r="CJ2316" s="77"/>
      <c r="CK2316" s="77"/>
    </row>
    <row r="2317" spans="2:89" x14ac:dyDescent="0.35">
      <c r="B2317" s="132" t="str">
        <f>B2290</f>
        <v>primary unit</v>
      </c>
      <c r="D2317" t="s">
        <v>843</v>
      </c>
      <c r="E2317" s="8" t="str">
        <f t="shared" si="3114"/>
        <v>2317 LTERMY-F</v>
      </c>
      <c r="G2317" t="s">
        <v>332</v>
      </c>
      <c r="H2317" s="27"/>
      <c r="I2317" s="78"/>
      <c r="J2317" s="78"/>
      <c r="K2317" s="33"/>
      <c r="L2317" s="33"/>
      <c r="M2317" s="33"/>
      <c r="N2317" s="33"/>
      <c r="O2317" s="33"/>
      <c r="P2317" s="33"/>
      <c r="R2317" s="33"/>
      <c r="S2317" s="77"/>
      <c r="T2317" s="77"/>
      <c r="U2317" s="77"/>
      <c r="V2317" s="77"/>
      <c r="W2317" s="77"/>
      <c r="X2317" s="77"/>
      <c r="Y2317" s="77"/>
      <c r="Z2317" s="77"/>
      <c r="AA2317" s="77"/>
      <c r="AB2317" s="77"/>
      <c r="AC2317" s="77"/>
      <c r="AD2317" s="77"/>
      <c r="AE2317" s="77"/>
      <c r="AF2317" s="77"/>
      <c r="AG2317" s="77"/>
      <c r="AH2317" s="77"/>
      <c r="AI2317" s="77"/>
      <c r="AJ2317" s="77"/>
      <c r="AK2317" s="77"/>
      <c r="AL2317" s="77"/>
      <c r="AM2317" s="77"/>
      <c r="AN2317" s="77"/>
      <c r="AO2317" s="77"/>
      <c r="AP2317" s="77"/>
      <c r="AQ2317" s="77"/>
      <c r="AR2317" s="77"/>
      <c r="AS2317" s="77"/>
      <c r="AT2317" s="77"/>
      <c r="AU2317" s="77"/>
      <c r="AV2317" s="77"/>
      <c r="AW2317" s="77"/>
      <c r="AX2317" s="77"/>
      <c r="AY2317" s="77"/>
      <c r="AZ2317" s="77"/>
      <c r="BA2317" s="77"/>
      <c r="BB2317" s="77"/>
      <c r="BC2317" s="77"/>
      <c r="BD2317" s="77"/>
      <c r="BE2317" s="77"/>
      <c r="BF2317" s="77"/>
      <c r="BG2317" s="77"/>
      <c r="BH2317" s="77"/>
      <c r="BI2317" s="77"/>
      <c r="BJ2317" s="77"/>
      <c r="BK2317" s="77"/>
      <c r="BL2317" s="77"/>
      <c r="BM2317" s="77"/>
      <c r="BN2317" s="77"/>
      <c r="BO2317" s="77"/>
      <c r="BP2317" s="77"/>
      <c r="BQ2317" s="77"/>
      <c r="BR2317" s="77"/>
      <c r="BS2317" s="77"/>
      <c r="BT2317" s="77"/>
      <c r="BU2317" s="77"/>
      <c r="BV2317" s="77"/>
      <c r="BW2317" s="77"/>
      <c r="BX2317" s="77"/>
      <c r="BY2317" s="77"/>
      <c r="BZ2317" s="77"/>
      <c r="CA2317" s="77"/>
      <c r="CB2317" s="77"/>
      <c r="CC2317" s="77"/>
      <c r="CD2317" s="77"/>
      <c r="CE2317" s="77"/>
      <c r="CF2317" s="77"/>
      <c r="CG2317" s="77"/>
      <c r="CH2317" s="77"/>
      <c r="CI2317" s="77"/>
      <c r="CJ2317" s="77"/>
      <c r="CK2317" s="77"/>
    </row>
    <row r="2318" spans="2:89" x14ac:dyDescent="0.35">
      <c r="B2318" s="132" t="str">
        <f>B2291</f>
        <v>Primary revenue driver</v>
      </c>
      <c r="D2318" t="s">
        <v>843</v>
      </c>
      <c r="E2318" s="8" t="str">
        <f t="shared" si="3114"/>
        <v>2318 LTERMY-F</v>
      </c>
      <c r="G2318" t="s">
        <v>332</v>
      </c>
      <c r="K2318" s="53"/>
      <c r="L2318" s="53"/>
      <c r="M2318" s="53"/>
      <c r="N2318" s="53"/>
      <c r="O2318" s="53"/>
      <c r="P2318" s="53"/>
      <c r="R2318" s="24"/>
      <c r="S2318" s="175">
        <f t="shared" ref="S2318" si="3141">S2290</f>
        <v>0</v>
      </c>
      <c r="T2318" s="175">
        <f t="shared" ref="T2318:AX2318" si="3142">T2290</f>
        <v>0</v>
      </c>
      <c r="U2318" s="175">
        <f t="shared" si="3142"/>
        <v>0</v>
      </c>
      <c r="V2318" s="175">
        <f t="shared" si="3142"/>
        <v>0</v>
      </c>
      <c r="W2318" s="175">
        <f t="shared" si="3142"/>
        <v>0</v>
      </c>
      <c r="X2318" s="175">
        <f t="shared" si="3142"/>
        <v>0</v>
      </c>
      <c r="Y2318" s="175">
        <f t="shared" si="3142"/>
        <v>0</v>
      </c>
      <c r="Z2318" s="175">
        <f t="shared" si="3142"/>
        <v>0</v>
      </c>
      <c r="AA2318" s="175">
        <f t="shared" si="3142"/>
        <v>0</v>
      </c>
      <c r="AB2318" s="175">
        <f t="shared" si="3142"/>
        <v>0</v>
      </c>
      <c r="AC2318" s="175">
        <f t="shared" si="3142"/>
        <v>0</v>
      </c>
      <c r="AD2318" s="175">
        <f t="shared" si="3142"/>
        <v>0</v>
      </c>
      <c r="AE2318" s="175">
        <f t="shared" si="3142"/>
        <v>0</v>
      </c>
      <c r="AF2318" s="175">
        <f t="shared" si="3142"/>
        <v>0</v>
      </c>
      <c r="AG2318" s="175">
        <f t="shared" si="3142"/>
        <v>0</v>
      </c>
      <c r="AH2318" s="175">
        <f t="shared" si="3142"/>
        <v>0</v>
      </c>
      <c r="AI2318" s="175">
        <f t="shared" si="3142"/>
        <v>0</v>
      </c>
      <c r="AJ2318" s="175">
        <f t="shared" si="3142"/>
        <v>0</v>
      </c>
      <c r="AK2318" s="175">
        <f t="shared" si="3142"/>
        <v>0</v>
      </c>
      <c r="AL2318" s="175">
        <f t="shared" si="3142"/>
        <v>0</v>
      </c>
      <c r="AM2318" s="175">
        <f t="shared" si="3142"/>
        <v>0</v>
      </c>
      <c r="AN2318" s="175">
        <f t="shared" si="3142"/>
        <v>0</v>
      </c>
      <c r="AO2318" s="175">
        <f t="shared" si="3142"/>
        <v>0</v>
      </c>
      <c r="AP2318" s="175">
        <f t="shared" si="3142"/>
        <v>0</v>
      </c>
      <c r="AQ2318" s="175">
        <f t="shared" si="3142"/>
        <v>0</v>
      </c>
      <c r="AR2318" s="175">
        <f t="shared" si="3142"/>
        <v>0</v>
      </c>
      <c r="AS2318" s="175">
        <f t="shared" si="3142"/>
        <v>0</v>
      </c>
      <c r="AT2318" s="175">
        <f t="shared" si="3142"/>
        <v>0</v>
      </c>
      <c r="AU2318" s="175">
        <f t="shared" si="3142"/>
        <v>0</v>
      </c>
      <c r="AV2318" s="175">
        <f t="shared" si="3142"/>
        <v>0</v>
      </c>
      <c r="AW2318" s="175">
        <f t="shared" si="3142"/>
        <v>0</v>
      </c>
      <c r="AX2318" s="175">
        <f t="shared" si="3142"/>
        <v>0</v>
      </c>
      <c r="AY2318" s="175">
        <f t="shared" ref="AY2318:CD2318" si="3143">AY2290</f>
        <v>0</v>
      </c>
      <c r="AZ2318" s="175">
        <f t="shared" si="3143"/>
        <v>0</v>
      </c>
      <c r="BA2318" s="175">
        <f t="shared" si="3143"/>
        <v>0</v>
      </c>
      <c r="BB2318" s="175">
        <f t="shared" si="3143"/>
        <v>0</v>
      </c>
      <c r="BC2318" s="175">
        <f t="shared" si="3143"/>
        <v>0</v>
      </c>
      <c r="BD2318" s="175">
        <f t="shared" si="3143"/>
        <v>0</v>
      </c>
      <c r="BE2318" s="175">
        <f t="shared" si="3143"/>
        <v>0</v>
      </c>
      <c r="BF2318" s="175">
        <f t="shared" si="3143"/>
        <v>0</v>
      </c>
      <c r="BG2318" s="175">
        <f t="shared" si="3143"/>
        <v>0</v>
      </c>
      <c r="BH2318" s="175">
        <f t="shared" si="3143"/>
        <v>0</v>
      </c>
      <c r="BI2318" s="175">
        <f t="shared" si="3143"/>
        <v>0</v>
      </c>
      <c r="BJ2318" s="175">
        <f t="shared" si="3143"/>
        <v>0</v>
      </c>
      <c r="BK2318" s="175">
        <f t="shared" si="3143"/>
        <v>0</v>
      </c>
      <c r="BL2318" s="175">
        <f t="shared" si="3143"/>
        <v>0</v>
      </c>
      <c r="BM2318" s="175">
        <f t="shared" si="3143"/>
        <v>0</v>
      </c>
      <c r="BN2318" s="175">
        <f t="shared" si="3143"/>
        <v>0</v>
      </c>
      <c r="BO2318" s="175">
        <f t="shared" si="3143"/>
        <v>0</v>
      </c>
      <c r="BP2318" s="175">
        <f t="shared" si="3143"/>
        <v>0</v>
      </c>
      <c r="BQ2318" s="175">
        <f t="shared" si="3143"/>
        <v>0</v>
      </c>
      <c r="BR2318" s="175">
        <f t="shared" si="3143"/>
        <v>0</v>
      </c>
      <c r="BS2318" s="175">
        <f t="shared" si="3143"/>
        <v>0</v>
      </c>
      <c r="BT2318" s="175">
        <f t="shared" si="3143"/>
        <v>0</v>
      </c>
      <c r="BU2318" s="175">
        <f t="shared" si="3143"/>
        <v>0</v>
      </c>
      <c r="BV2318" s="175">
        <f t="shared" si="3143"/>
        <v>0</v>
      </c>
      <c r="BW2318" s="175">
        <f t="shared" si="3143"/>
        <v>0</v>
      </c>
      <c r="BX2318" s="175">
        <f t="shared" si="3143"/>
        <v>0</v>
      </c>
      <c r="BY2318" s="175">
        <f t="shared" si="3143"/>
        <v>0</v>
      </c>
      <c r="BZ2318" s="175">
        <f t="shared" si="3143"/>
        <v>0</v>
      </c>
      <c r="CA2318" s="175">
        <f t="shared" si="3143"/>
        <v>0</v>
      </c>
      <c r="CB2318" s="175">
        <f t="shared" si="3143"/>
        <v>0</v>
      </c>
      <c r="CC2318" s="175">
        <f t="shared" si="3143"/>
        <v>0</v>
      </c>
      <c r="CD2318" s="175">
        <f t="shared" si="3143"/>
        <v>0</v>
      </c>
      <c r="CE2318" s="175">
        <f t="shared" ref="CE2318:CK2318" si="3144">CE2290</f>
        <v>0</v>
      </c>
      <c r="CF2318" s="175">
        <f t="shared" si="3144"/>
        <v>0</v>
      </c>
      <c r="CG2318" s="175">
        <f t="shared" si="3144"/>
        <v>0</v>
      </c>
      <c r="CH2318" s="175">
        <f t="shared" si="3144"/>
        <v>0</v>
      </c>
      <c r="CI2318" s="175">
        <f t="shared" si="3144"/>
        <v>0</v>
      </c>
      <c r="CJ2318" s="175">
        <f t="shared" si="3144"/>
        <v>0</v>
      </c>
      <c r="CK2318" s="175">
        <f t="shared" si="3144"/>
        <v>0</v>
      </c>
    </row>
    <row r="2319" spans="2:89" x14ac:dyDescent="0.35">
      <c r="B2319" s="132" t="str">
        <f>B2292</f>
        <v>Primary volume driver</v>
      </c>
      <c r="D2319" t="s">
        <v>843</v>
      </c>
      <c r="E2319" s="8" t="str">
        <f t="shared" si="3114"/>
        <v>2319 LTERMY-F</v>
      </c>
      <c r="G2319" t="s">
        <v>332</v>
      </c>
      <c r="H2319" s="12"/>
      <c r="I2319" s="60"/>
      <c r="J2319" s="60"/>
      <c r="K2319" s="15"/>
      <c r="L2319" s="15"/>
      <c r="M2319" s="15"/>
      <c r="N2319" s="15"/>
      <c r="O2319" s="15"/>
      <c r="P2319" s="15"/>
      <c r="R2319" s="15"/>
      <c r="S2319" s="175" t="str">
        <f t="shared" ref="S2319" si="3145">S2291</f>
        <v>S$16</v>
      </c>
      <c r="T2319" s="175" t="str">
        <f t="shared" ref="T2319:AX2319" si="3146">T2291</f>
        <v>T$16</v>
      </c>
      <c r="U2319" s="175" t="str">
        <f t="shared" si="3146"/>
        <v>U$16</v>
      </c>
      <c r="V2319" s="175" t="str">
        <f t="shared" si="3146"/>
        <v>V$16</v>
      </c>
      <c r="W2319" s="175" t="str">
        <f t="shared" si="3146"/>
        <v>W$16</v>
      </c>
      <c r="X2319" s="175" t="str">
        <f t="shared" si="3146"/>
        <v>X$16</v>
      </c>
      <c r="Y2319" s="175" t="str">
        <f t="shared" si="3146"/>
        <v>Y$16</v>
      </c>
      <c r="Z2319" s="175" t="str">
        <f t="shared" si="3146"/>
        <v>Z$16</v>
      </c>
      <c r="AA2319" s="175" t="str">
        <f t="shared" si="3146"/>
        <v>AA$16</v>
      </c>
      <c r="AB2319" s="175" t="str">
        <f t="shared" si="3146"/>
        <v>AB$16</v>
      </c>
      <c r="AC2319" s="175" t="str">
        <f t="shared" si="3146"/>
        <v>AC$16</v>
      </c>
      <c r="AD2319" s="175" t="str">
        <f t="shared" si="3146"/>
        <v>AD$16</v>
      </c>
      <c r="AE2319" s="175" t="str">
        <f t="shared" si="3146"/>
        <v>AE$16</v>
      </c>
      <c r="AF2319" s="175" t="str">
        <f t="shared" si="3146"/>
        <v>AF$16</v>
      </c>
      <c r="AG2319" s="175" t="str">
        <f t="shared" si="3146"/>
        <v>AG$16</v>
      </c>
      <c r="AH2319" s="175" t="str">
        <f t="shared" si="3146"/>
        <v>AH$16</v>
      </c>
      <c r="AI2319" s="175" t="str">
        <f t="shared" si="3146"/>
        <v>AI$16</v>
      </c>
      <c r="AJ2319" s="175" t="str">
        <f t="shared" si="3146"/>
        <v>AJ$16</v>
      </c>
      <c r="AK2319" s="175" t="str">
        <f t="shared" si="3146"/>
        <v>AK$16</v>
      </c>
      <c r="AL2319" s="175" t="str">
        <f t="shared" si="3146"/>
        <v>AL$16</v>
      </c>
      <c r="AM2319" s="175" t="str">
        <f t="shared" si="3146"/>
        <v>AM$16</v>
      </c>
      <c r="AN2319" s="175" t="str">
        <f t="shared" si="3146"/>
        <v>AN$16</v>
      </c>
      <c r="AO2319" s="175" t="str">
        <f t="shared" si="3146"/>
        <v>AO$16</v>
      </c>
      <c r="AP2319" s="175" t="str">
        <f t="shared" si="3146"/>
        <v>AP$16</v>
      </c>
      <c r="AQ2319" s="175" t="str">
        <f t="shared" si="3146"/>
        <v>AQ$16</v>
      </c>
      <c r="AR2319" s="175" t="str">
        <f t="shared" si="3146"/>
        <v>AR$16</v>
      </c>
      <c r="AS2319" s="175" t="str">
        <f t="shared" si="3146"/>
        <v>AS$16</v>
      </c>
      <c r="AT2319" s="175" t="str">
        <f t="shared" si="3146"/>
        <v>AT$16</v>
      </c>
      <c r="AU2319" s="175" t="str">
        <f t="shared" si="3146"/>
        <v>AU$16</v>
      </c>
      <c r="AV2319" s="175" t="str">
        <f t="shared" si="3146"/>
        <v>AV$16</v>
      </c>
      <c r="AW2319" s="175" t="str">
        <f t="shared" si="3146"/>
        <v>AW$16</v>
      </c>
      <c r="AX2319" s="175" t="str">
        <f t="shared" si="3146"/>
        <v>AX$16</v>
      </c>
      <c r="AY2319" s="175" t="str">
        <f t="shared" ref="AY2319:CD2319" si="3147">AY2291</f>
        <v>AY$16</v>
      </c>
      <c r="AZ2319" s="175" t="str">
        <f t="shared" si="3147"/>
        <v>AZ$16</v>
      </c>
      <c r="BA2319" s="175" t="str">
        <f t="shared" si="3147"/>
        <v>BA$16</v>
      </c>
      <c r="BB2319" s="175" t="str">
        <f t="shared" si="3147"/>
        <v>BB$16</v>
      </c>
      <c r="BC2319" s="175" t="str">
        <f t="shared" si="3147"/>
        <v>BC$16</v>
      </c>
      <c r="BD2319" s="175" t="str">
        <f t="shared" si="3147"/>
        <v>BD$16</v>
      </c>
      <c r="BE2319" s="175" t="str">
        <f t="shared" si="3147"/>
        <v>BE$16</v>
      </c>
      <c r="BF2319" s="175" t="str">
        <f t="shared" si="3147"/>
        <v>BF$16</v>
      </c>
      <c r="BG2319" s="175" t="str">
        <f t="shared" si="3147"/>
        <v>BG$16</v>
      </c>
      <c r="BH2319" s="175" t="str">
        <f t="shared" si="3147"/>
        <v>BH$16</v>
      </c>
      <c r="BI2319" s="175" t="str">
        <f t="shared" si="3147"/>
        <v>BI$16</v>
      </c>
      <c r="BJ2319" s="175" t="str">
        <f t="shared" si="3147"/>
        <v>BJ$16</v>
      </c>
      <c r="BK2319" s="175" t="str">
        <f t="shared" si="3147"/>
        <v>BK$16</v>
      </c>
      <c r="BL2319" s="175" t="str">
        <f t="shared" si="3147"/>
        <v>BL$16</v>
      </c>
      <c r="BM2319" s="175" t="str">
        <f t="shared" si="3147"/>
        <v>BM$16</v>
      </c>
      <c r="BN2319" s="175" t="str">
        <f t="shared" si="3147"/>
        <v>BN$16</v>
      </c>
      <c r="BO2319" s="175" t="str">
        <f t="shared" si="3147"/>
        <v>BO$16</v>
      </c>
      <c r="BP2319" s="175" t="str">
        <f t="shared" si="3147"/>
        <v>BP$16</v>
      </c>
      <c r="BQ2319" s="175" t="str">
        <f t="shared" si="3147"/>
        <v>BQ$16</v>
      </c>
      <c r="BR2319" s="175" t="str">
        <f t="shared" si="3147"/>
        <v>BR$16</v>
      </c>
      <c r="BS2319" s="175" t="str">
        <f t="shared" si="3147"/>
        <v>BS$16</v>
      </c>
      <c r="BT2319" s="175" t="str">
        <f t="shared" si="3147"/>
        <v>BT$16</v>
      </c>
      <c r="BU2319" s="175" t="str">
        <f t="shared" si="3147"/>
        <v>BU$16</v>
      </c>
      <c r="BV2319" s="175" t="str">
        <f t="shared" si="3147"/>
        <v>BV$16</v>
      </c>
      <c r="BW2319" s="175" t="str">
        <f t="shared" si="3147"/>
        <v>BW$16</v>
      </c>
      <c r="BX2319" s="175" t="str">
        <f t="shared" si="3147"/>
        <v>BX$16</v>
      </c>
      <c r="BY2319" s="175" t="str">
        <f t="shared" si="3147"/>
        <v>BY$16</v>
      </c>
      <c r="BZ2319" s="175" t="str">
        <f t="shared" si="3147"/>
        <v>BZ$16</v>
      </c>
      <c r="CA2319" s="175" t="str">
        <f t="shared" si="3147"/>
        <v>CA$16</v>
      </c>
      <c r="CB2319" s="175" t="str">
        <f t="shared" si="3147"/>
        <v>CB$16</v>
      </c>
      <c r="CC2319" s="175" t="str">
        <f t="shared" si="3147"/>
        <v>CC$16</v>
      </c>
      <c r="CD2319" s="175" t="str">
        <f t="shared" si="3147"/>
        <v>CD$16</v>
      </c>
      <c r="CE2319" s="175" t="str">
        <f t="shared" ref="CE2319:CK2319" si="3148">CE2291</f>
        <v>CE$16</v>
      </c>
      <c r="CF2319" s="175" t="str">
        <f t="shared" si="3148"/>
        <v>CF$16</v>
      </c>
      <c r="CG2319" s="175" t="str">
        <f t="shared" si="3148"/>
        <v>CG$16</v>
      </c>
      <c r="CH2319" s="175" t="str">
        <f t="shared" si="3148"/>
        <v>CH$16</v>
      </c>
      <c r="CI2319" s="175" t="str">
        <f t="shared" si="3148"/>
        <v>CI$16</v>
      </c>
      <c r="CJ2319" s="175" t="str">
        <f t="shared" si="3148"/>
        <v>CJ$16</v>
      </c>
      <c r="CK2319" s="175" t="str">
        <f t="shared" si="3148"/>
        <v>CK$16</v>
      </c>
    </row>
    <row r="2320" spans="2:89" x14ac:dyDescent="0.35">
      <c r="B2320" s="187" t="str">
        <f>B2297</f>
        <v>Rolling fixed term loan - multiple borrowings w/ annual control:</v>
      </c>
      <c r="D2320" t="s">
        <v>843</v>
      </c>
      <c r="E2320" s="8" t="str">
        <f t="shared" si="3114"/>
        <v>2320 LTERMY-F</v>
      </c>
      <c r="G2320" t="s">
        <v>332</v>
      </c>
      <c r="H2320" s="12"/>
      <c r="I2320" s="60"/>
      <c r="J2320" s="60"/>
      <c r="K2320" s="15"/>
      <c r="L2320" s="15"/>
      <c r="M2320" s="15"/>
      <c r="N2320" s="15"/>
      <c r="O2320" s="15"/>
      <c r="P2320" s="15"/>
      <c r="R2320" s="15"/>
      <c r="S2320" s="175" t="str">
        <f t="shared" ref="S2320" si="3149">S2292</f>
        <v>S$17</v>
      </c>
      <c r="T2320" s="175" t="str">
        <f t="shared" ref="T2320:AX2320" si="3150">T2292</f>
        <v>T$17</v>
      </c>
      <c r="U2320" s="175" t="str">
        <f t="shared" si="3150"/>
        <v>U$17</v>
      </c>
      <c r="V2320" s="175" t="str">
        <f t="shared" si="3150"/>
        <v>V$17</v>
      </c>
      <c r="W2320" s="175" t="str">
        <f t="shared" si="3150"/>
        <v>W$17</v>
      </c>
      <c r="X2320" s="175" t="str">
        <f t="shared" si="3150"/>
        <v>X$17</v>
      </c>
      <c r="Y2320" s="175" t="str">
        <f t="shared" si="3150"/>
        <v>Y$17</v>
      </c>
      <c r="Z2320" s="175" t="str">
        <f t="shared" si="3150"/>
        <v>Z$17</v>
      </c>
      <c r="AA2320" s="175" t="str">
        <f t="shared" si="3150"/>
        <v>AA$17</v>
      </c>
      <c r="AB2320" s="175" t="str">
        <f t="shared" si="3150"/>
        <v>AB$17</v>
      </c>
      <c r="AC2320" s="175" t="str">
        <f t="shared" si="3150"/>
        <v>AC$17</v>
      </c>
      <c r="AD2320" s="175" t="str">
        <f t="shared" si="3150"/>
        <v>AD$17</v>
      </c>
      <c r="AE2320" s="175" t="str">
        <f t="shared" si="3150"/>
        <v>AE$17</v>
      </c>
      <c r="AF2320" s="175" t="str">
        <f t="shared" si="3150"/>
        <v>AF$17</v>
      </c>
      <c r="AG2320" s="175" t="str">
        <f t="shared" si="3150"/>
        <v>AG$17</v>
      </c>
      <c r="AH2320" s="175" t="str">
        <f t="shared" si="3150"/>
        <v>AH$17</v>
      </c>
      <c r="AI2320" s="175" t="str">
        <f t="shared" si="3150"/>
        <v>AI$17</v>
      </c>
      <c r="AJ2320" s="175" t="str">
        <f t="shared" si="3150"/>
        <v>AJ$17</v>
      </c>
      <c r="AK2320" s="175" t="str">
        <f t="shared" si="3150"/>
        <v>AK$17</v>
      </c>
      <c r="AL2320" s="175" t="str">
        <f t="shared" si="3150"/>
        <v>AL$17</v>
      </c>
      <c r="AM2320" s="175" t="str">
        <f t="shared" si="3150"/>
        <v>AM$17</v>
      </c>
      <c r="AN2320" s="175" t="str">
        <f t="shared" si="3150"/>
        <v>AN$17</v>
      </c>
      <c r="AO2320" s="175" t="str">
        <f t="shared" si="3150"/>
        <v>AO$17</v>
      </c>
      <c r="AP2320" s="175" t="str">
        <f t="shared" si="3150"/>
        <v>AP$17</v>
      </c>
      <c r="AQ2320" s="175" t="str">
        <f t="shared" si="3150"/>
        <v>AQ$17</v>
      </c>
      <c r="AR2320" s="175" t="str">
        <f t="shared" si="3150"/>
        <v>AR$17</v>
      </c>
      <c r="AS2320" s="175" t="str">
        <f t="shared" si="3150"/>
        <v>AS$17</v>
      </c>
      <c r="AT2320" s="175" t="str">
        <f t="shared" si="3150"/>
        <v>AT$17</v>
      </c>
      <c r="AU2320" s="175" t="str">
        <f t="shared" si="3150"/>
        <v>AU$17</v>
      </c>
      <c r="AV2320" s="175" t="str">
        <f t="shared" si="3150"/>
        <v>AV$17</v>
      </c>
      <c r="AW2320" s="175" t="str">
        <f t="shared" si="3150"/>
        <v>AW$17</v>
      </c>
      <c r="AX2320" s="175" t="str">
        <f t="shared" si="3150"/>
        <v>AX$17</v>
      </c>
      <c r="AY2320" s="175" t="str">
        <f t="shared" ref="AY2320:CD2320" si="3151">AY2292</f>
        <v>AY$17</v>
      </c>
      <c r="AZ2320" s="175" t="str">
        <f t="shared" si="3151"/>
        <v>AZ$17</v>
      </c>
      <c r="BA2320" s="175" t="str">
        <f t="shared" si="3151"/>
        <v>BA$17</v>
      </c>
      <c r="BB2320" s="175" t="str">
        <f t="shared" si="3151"/>
        <v>BB$17</v>
      </c>
      <c r="BC2320" s="175" t="str">
        <f t="shared" si="3151"/>
        <v>BC$17</v>
      </c>
      <c r="BD2320" s="175" t="str">
        <f t="shared" si="3151"/>
        <v>BD$17</v>
      </c>
      <c r="BE2320" s="175" t="str">
        <f t="shared" si="3151"/>
        <v>BE$17</v>
      </c>
      <c r="BF2320" s="175" t="str">
        <f t="shared" si="3151"/>
        <v>BF$17</v>
      </c>
      <c r="BG2320" s="175" t="str">
        <f t="shared" si="3151"/>
        <v>BG$17</v>
      </c>
      <c r="BH2320" s="175" t="str">
        <f t="shared" si="3151"/>
        <v>BH$17</v>
      </c>
      <c r="BI2320" s="175" t="str">
        <f t="shared" si="3151"/>
        <v>BI$17</v>
      </c>
      <c r="BJ2320" s="175" t="str">
        <f t="shared" si="3151"/>
        <v>BJ$17</v>
      </c>
      <c r="BK2320" s="175" t="str">
        <f t="shared" si="3151"/>
        <v>BK$17</v>
      </c>
      <c r="BL2320" s="175" t="str">
        <f t="shared" si="3151"/>
        <v>BL$17</v>
      </c>
      <c r="BM2320" s="175" t="str">
        <f t="shared" si="3151"/>
        <v>BM$17</v>
      </c>
      <c r="BN2320" s="175" t="str">
        <f t="shared" si="3151"/>
        <v>BN$17</v>
      </c>
      <c r="BO2320" s="175" t="str">
        <f t="shared" si="3151"/>
        <v>BO$17</v>
      </c>
      <c r="BP2320" s="175" t="str">
        <f t="shared" si="3151"/>
        <v>BP$17</v>
      </c>
      <c r="BQ2320" s="175" t="str">
        <f t="shared" si="3151"/>
        <v>BQ$17</v>
      </c>
      <c r="BR2320" s="175" t="str">
        <f t="shared" si="3151"/>
        <v>BR$17</v>
      </c>
      <c r="BS2320" s="175" t="str">
        <f t="shared" si="3151"/>
        <v>BS$17</v>
      </c>
      <c r="BT2320" s="175" t="str">
        <f t="shared" si="3151"/>
        <v>BT$17</v>
      </c>
      <c r="BU2320" s="175" t="str">
        <f t="shared" si="3151"/>
        <v>BU$17</v>
      </c>
      <c r="BV2320" s="175" t="str">
        <f t="shared" si="3151"/>
        <v>BV$17</v>
      </c>
      <c r="BW2320" s="175" t="str">
        <f t="shared" si="3151"/>
        <v>BW$17</v>
      </c>
      <c r="BX2320" s="175" t="str">
        <f t="shared" si="3151"/>
        <v>BX$17</v>
      </c>
      <c r="BY2320" s="175" t="str">
        <f t="shared" si="3151"/>
        <v>BY$17</v>
      </c>
      <c r="BZ2320" s="175" t="str">
        <f t="shared" si="3151"/>
        <v>BZ$17</v>
      </c>
      <c r="CA2320" s="175" t="str">
        <f t="shared" si="3151"/>
        <v>CA$17</v>
      </c>
      <c r="CB2320" s="175" t="str">
        <f t="shared" si="3151"/>
        <v>CB$17</v>
      </c>
      <c r="CC2320" s="175" t="str">
        <f t="shared" si="3151"/>
        <v>CC$17</v>
      </c>
      <c r="CD2320" s="175" t="str">
        <f t="shared" si="3151"/>
        <v>CD$17</v>
      </c>
      <c r="CE2320" s="175" t="str">
        <f t="shared" ref="CE2320:CK2320" si="3152">CE2292</f>
        <v>CE$17</v>
      </c>
      <c r="CF2320" s="175" t="str">
        <f t="shared" si="3152"/>
        <v>CF$17</v>
      </c>
      <c r="CG2320" s="175" t="str">
        <f t="shared" si="3152"/>
        <v>CG$17</v>
      </c>
      <c r="CH2320" s="175" t="str">
        <f t="shared" si="3152"/>
        <v>CH$17</v>
      </c>
      <c r="CI2320" s="175" t="str">
        <f t="shared" si="3152"/>
        <v>CI$17</v>
      </c>
      <c r="CJ2320" s="175" t="str">
        <f t="shared" si="3152"/>
        <v>CJ$17</v>
      </c>
      <c r="CK2320" s="175" t="str">
        <f t="shared" si="3152"/>
        <v>CK$17</v>
      </c>
    </row>
    <row r="2321" spans="2:89" x14ac:dyDescent="0.35">
      <c r="B2321" s="235" t="str">
        <f>IFERROR(SUBSTITUTE(TRIM(MID(B2297, SEARCH("-", B2297) + 1, LEN(B2297))),":",""),"no unit")</f>
        <v>multiple borrowings w/ annual control</v>
      </c>
      <c r="D2321" t="s">
        <v>843</v>
      </c>
      <c r="E2321" s="8" t="str">
        <f t="shared" si="3114"/>
        <v>2321 LTERMY-F</v>
      </c>
      <c r="G2321" t="s">
        <v>332</v>
      </c>
      <c r="H2321" s="12"/>
      <c r="I2321" s="60"/>
      <c r="J2321" s="60"/>
      <c r="K2321" s="15"/>
      <c r="L2321" s="15"/>
      <c r="M2321" s="15"/>
      <c r="N2321" s="15"/>
      <c r="O2321" s="15"/>
      <c r="P2321" s="15"/>
      <c r="R2321" s="15"/>
      <c r="S2321" s="175"/>
      <c r="T2321" s="175"/>
      <c r="U2321" s="175"/>
      <c r="V2321" s="175"/>
      <c r="W2321" s="175"/>
      <c r="X2321" s="175"/>
      <c r="Y2321" s="175"/>
      <c r="Z2321" s="175"/>
      <c r="AA2321" s="175"/>
      <c r="AB2321" s="175"/>
      <c r="AC2321" s="175"/>
      <c r="AD2321" s="175"/>
      <c r="AE2321" s="175"/>
      <c r="AF2321" s="175"/>
      <c r="AG2321" s="175"/>
      <c r="AH2321" s="175"/>
      <c r="AI2321" s="175"/>
      <c r="AJ2321" s="175"/>
      <c r="AK2321" s="175"/>
      <c r="AL2321" s="175"/>
      <c r="AM2321" s="175"/>
      <c r="AN2321" s="175"/>
      <c r="AO2321" s="175"/>
      <c r="AP2321" s="175"/>
      <c r="AQ2321" s="175"/>
      <c r="AR2321" s="175"/>
      <c r="AS2321" s="175"/>
      <c r="AT2321" s="175"/>
      <c r="AU2321" s="175"/>
      <c r="AV2321" s="175"/>
      <c r="AW2321" s="175"/>
      <c r="AX2321" s="175"/>
      <c r="AY2321" s="175"/>
      <c r="AZ2321" s="175"/>
      <c r="BA2321" s="175"/>
      <c r="BB2321" s="175"/>
      <c r="BC2321" s="175"/>
      <c r="BD2321" s="175"/>
      <c r="BE2321" s="175"/>
      <c r="BF2321" s="175"/>
      <c r="BG2321" s="175"/>
      <c r="BH2321" s="175"/>
      <c r="BI2321" s="175"/>
      <c r="BJ2321" s="175"/>
      <c r="BK2321" s="175"/>
      <c r="BL2321" s="175"/>
      <c r="BM2321" s="175"/>
      <c r="BN2321" s="175"/>
      <c r="BO2321" s="175"/>
      <c r="BP2321" s="175"/>
      <c r="BQ2321" s="175"/>
      <c r="BR2321" s="175"/>
      <c r="BS2321" s="175"/>
      <c r="BT2321" s="175"/>
      <c r="BU2321" s="175"/>
      <c r="BV2321" s="175"/>
      <c r="BW2321" s="175"/>
      <c r="BX2321" s="175"/>
      <c r="BY2321" s="175"/>
      <c r="BZ2321" s="175"/>
      <c r="CA2321" s="175"/>
      <c r="CB2321" s="175"/>
      <c r="CC2321" s="175"/>
      <c r="CD2321" s="175"/>
      <c r="CE2321" s="175"/>
      <c r="CF2321" s="175"/>
      <c r="CG2321" s="175"/>
      <c r="CH2321" s="175"/>
      <c r="CI2321" s="175"/>
      <c r="CJ2321" s="175"/>
      <c r="CK2321" s="175"/>
    </row>
    <row r="2322" spans="2:89" x14ac:dyDescent="0.35">
      <c r="B2322" s="187" t="str">
        <f>B2295</f>
        <v>Secondary revenue driver</v>
      </c>
      <c r="D2322" t="s">
        <v>843</v>
      </c>
      <c r="E2322" s="8" t="str">
        <f t="shared" si="3114"/>
        <v>2322 LTERMY-F</v>
      </c>
      <c r="G2322" t="s">
        <v>332</v>
      </c>
      <c r="H2322" s="90"/>
      <c r="I2322" s="209"/>
      <c r="J2322" s="209"/>
      <c r="K2322" s="210"/>
      <c r="L2322" s="210"/>
      <c r="M2322" s="210"/>
      <c r="N2322" s="210"/>
      <c r="O2322" s="210"/>
      <c r="P2322" s="210"/>
      <c r="R2322" s="210"/>
      <c r="S2322" s="4" t="str">
        <f t="shared" ref="S2322" si="3153">ADDRESS(ROW(S2307),COLUMN(S2307),2)</f>
        <v>S$2307</v>
      </c>
      <c r="T2322" s="4" t="str">
        <f t="shared" ref="T2322:AX2322" si="3154">ADDRESS(ROW(T2307),COLUMN(T2307),2)</f>
        <v>T$2307</v>
      </c>
      <c r="U2322" s="4" t="str">
        <f t="shared" si="3154"/>
        <v>U$2307</v>
      </c>
      <c r="V2322" s="4" t="str">
        <f t="shared" si="3154"/>
        <v>V$2307</v>
      </c>
      <c r="W2322" s="4" t="str">
        <f t="shared" si="3154"/>
        <v>W$2307</v>
      </c>
      <c r="X2322" s="4" t="str">
        <f t="shared" si="3154"/>
        <v>X$2307</v>
      </c>
      <c r="Y2322" s="4" t="str">
        <f t="shared" si="3154"/>
        <v>Y$2307</v>
      </c>
      <c r="Z2322" s="4" t="str">
        <f t="shared" si="3154"/>
        <v>Z$2307</v>
      </c>
      <c r="AA2322" s="4" t="str">
        <f t="shared" si="3154"/>
        <v>AA$2307</v>
      </c>
      <c r="AB2322" s="4" t="str">
        <f t="shared" si="3154"/>
        <v>AB$2307</v>
      </c>
      <c r="AC2322" s="4" t="str">
        <f t="shared" si="3154"/>
        <v>AC$2307</v>
      </c>
      <c r="AD2322" s="4" t="str">
        <f t="shared" si="3154"/>
        <v>AD$2307</v>
      </c>
      <c r="AE2322" s="4" t="str">
        <f t="shared" si="3154"/>
        <v>AE$2307</v>
      </c>
      <c r="AF2322" s="4" t="str">
        <f t="shared" si="3154"/>
        <v>AF$2307</v>
      </c>
      <c r="AG2322" s="4" t="str">
        <f t="shared" si="3154"/>
        <v>AG$2307</v>
      </c>
      <c r="AH2322" s="4" t="str">
        <f t="shared" si="3154"/>
        <v>AH$2307</v>
      </c>
      <c r="AI2322" s="4" t="str">
        <f t="shared" si="3154"/>
        <v>AI$2307</v>
      </c>
      <c r="AJ2322" s="4" t="str">
        <f t="shared" si="3154"/>
        <v>AJ$2307</v>
      </c>
      <c r="AK2322" s="4" t="str">
        <f t="shared" si="3154"/>
        <v>AK$2307</v>
      </c>
      <c r="AL2322" s="4" t="str">
        <f t="shared" si="3154"/>
        <v>AL$2307</v>
      </c>
      <c r="AM2322" s="4" t="str">
        <f t="shared" si="3154"/>
        <v>AM$2307</v>
      </c>
      <c r="AN2322" s="4" t="str">
        <f t="shared" si="3154"/>
        <v>AN$2307</v>
      </c>
      <c r="AO2322" s="4" t="str">
        <f t="shared" si="3154"/>
        <v>AO$2307</v>
      </c>
      <c r="AP2322" s="4" t="str">
        <f t="shared" si="3154"/>
        <v>AP$2307</v>
      </c>
      <c r="AQ2322" s="4" t="str">
        <f t="shared" si="3154"/>
        <v>AQ$2307</v>
      </c>
      <c r="AR2322" s="4" t="str">
        <f t="shared" si="3154"/>
        <v>AR$2307</v>
      </c>
      <c r="AS2322" s="4" t="str">
        <f t="shared" si="3154"/>
        <v>AS$2307</v>
      </c>
      <c r="AT2322" s="4" t="str">
        <f t="shared" si="3154"/>
        <v>AT$2307</v>
      </c>
      <c r="AU2322" s="4" t="str">
        <f t="shared" si="3154"/>
        <v>AU$2307</v>
      </c>
      <c r="AV2322" s="4" t="str">
        <f t="shared" si="3154"/>
        <v>AV$2307</v>
      </c>
      <c r="AW2322" s="4" t="str">
        <f t="shared" si="3154"/>
        <v>AW$2307</v>
      </c>
      <c r="AX2322" s="4" t="str">
        <f t="shared" si="3154"/>
        <v>AX$2307</v>
      </c>
      <c r="AY2322" s="4" t="str">
        <f t="shared" ref="AY2322:CD2322" si="3155">ADDRESS(ROW(AY2307),COLUMN(AY2307),2)</f>
        <v>AY$2307</v>
      </c>
      <c r="AZ2322" s="4" t="str">
        <f t="shared" si="3155"/>
        <v>AZ$2307</v>
      </c>
      <c r="BA2322" s="4" t="str">
        <f t="shared" si="3155"/>
        <v>BA$2307</v>
      </c>
      <c r="BB2322" s="4" t="str">
        <f t="shared" si="3155"/>
        <v>BB$2307</v>
      </c>
      <c r="BC2322" s="4" t="str">
        <f t="shared" si="3155"/>
        <v>BC$2307</v>
      </c>
      <c r="BD2322" s="4" t="str">
        <f t="shared" si="3155"/>
        <v>BD$2307</v>
      </c>
      <c r="BE2322" s="4" t="str">
        <f t="shared" si="3155"/>
        <v>BE$2307</v>
      </c>
      <c r="BF2322" s="4" t="str">
        <f t="shared" si="3155"/>
        <v>BF$2307</v>
      </c>
      <c r="BG2322" s="4" t="str">
        <f t="shared" si="3155"/>
        <v>BG$2307</v>
      </c>
      <c r="BH2322" s="4" t="str">
        <f t="shared" si="3155"/>
        <v>BH$2307</v>
      </c>
      <c r="BI2322" s="4" t="str">
        <f t="shared" si="3155"/>
        <v>BI$2307</v>
      </c>
      <c r="BJ2322" s="4" t="str">
        <f t="shared" si="3155"/>
        <v>BJ$2307</v>
      </c>
      <c r="BK2322" s="4" t="str">
        <f t="shared" si="3155"/>
        <v>BK$2307</v>
      </c>
      <c r="BL2322" s="4" t="str">
        <f t="shared" si="3155"/>
        <v>BL$2307</v>
      </c>
      <c r="BM2322" s="4" t="str">
        <f t="shared" si="3155"/>
        <v>BM$2307</v>
      </c>
      <c r="BN2322" s="4" t="str">
        <f t="shared" si="3155"/>
        <v>BN$2307</v>
      </c>
      <c r="BO2322" s="4" t="str">
        <f t="shared" si="3155"/>
        <v>BO$2307</v>
      </c>
      <c r="BP2322" s="4" t="str">
        <f t="shared" si="3155"/>
        <v>BP$2307</v>
      </c>
      <c r="BQ2322" s="4" t="str">
        <f t="shared" si="3155"/>
        <v>BQ$2307</v>
      </c>
      <c r="BR2322" s="4" t="str">
        <f t="shared" si="3155"/>
        <v>BR$2307</v>
      </c>
      <c r="BS2322" s="4" t="str">
        <f t="shared" si="3155"/>
        <v>BS$2307</v>
      </c>
      <c r="BT2322" s="4" t="str">
        <f t="shared" si="3155"/>
        <v>BT$2307</v>
      </c>
      <c r="BU2322" s="4" t="str">
        <f t="shared" si="3155"/>
        <v>BU$2307</v>
      </c>
      <c r="BV2322" s="4" t="str">
        <f t="shared" si="3155"/>
        <v>BV$2307</v>
      </c>
      <c r="BW2322" s="4" t="str">
        <f t="shared" si="3155"/>
        <v>BW$2307</v>
      </c>
      <c r="BX2322" s="4" t="str">
        <f t="shared" si="3155"/>
        <v>BX$2307</v>
      </c>
      <c r="BY2322" s="4" t="str">
        <f t="shared" si="3155"/>
        <v>BY$2307</v>
      </c>
      <c r="BZ2322" s="4" t="str">
        <f t="shared" si="3155"/>
        <v>BZ$2307</v>
      </c>
      <c r="CA2322" s="4" t="str">
        <f t="shared" si="3155"/>
        <v>CA$2307</v>
      </c>
      <c r="CB2322" s="4" t="str">
        <f t="shared" si="3155"/>
        <v>CB$2307</v>
      </c>
      <c r="CC2322" s="4" t="str">
        <f t="shared" si="3155"/>
        <v>CC$2307</v>
      </c>
      <c r="CD2322" s="4" t="str">
        <f t="shared" si="3155"/>
        <v>CD$2307</v>
      </c>
      <c r="CE2322" s="4" t="str">
        <f t="shared" ref="CE2322:CK2322" si="3156">ADDRESS(ROW(CE2307),COLUMN(CE2307),2)</f>
        <v>CE$2307</v>
      </c>
      <c r="CF2322" s="4" t="str">
        <f t="shared" si="3156"/>
        <v>CF$2307</v>
      </c>
      <c r="CG2322" s="4" t="str">
        <f t="shared" si="3156"/>
        <v>CG$2307</v>
      </c>
      <c r="CH2322" s="4" t="str">
        <f t="shared" si="3156"/>
        <v>CH$2307</v>
      </c>
      <c r="CI2322" s="4" t="str">
        <f t="shared" si="3156"/>
        <v>CI$2307</v>
      </c>
      <c r="CJ2322" s="4" t="str">
        <f t="shared" si="3156"/>
        <v>CJ$2307</v>
      </c>
      <c r="CK2322" s="4" t="str">
        <f t="shared" si="3156"/>
        <v>CK$2307</v>
      </c>
    </row>
    <row r="2323" spans="2:89" x14ac:dyDescent="0.35">
      <c r="B2323" s="132" t="str">
        <f>B2296</f>
        <v>Secondary volume driver</v>
      </c>
      <c r="D2323" t="s">
        <v>843</v>
      </c>
      <c r="E2323" s="8" t="str">
        <f t="shared" si="3114"/>
        <v>2323 LTERMY-F</v>
      </c>
      <c r="G2323" t="s">
        <v>332</v>
      </c>
      <c r="H2323" s="12"/>
      <c r="I2323" s="60"/>
      <c r="J2323" s="60"/>
      <c r="K2323" s="15"/>
      <c r="L2323" s="15"/>
      <c r="M2323" s="15"/>
      <c r="N2323" s="15"/>
      <c r="O2323" s="15"/>
      <c r="P2323" s="15"/>
      <c r="R2323" s="15"/>
      <c r="S2323" s="175" t="str">
        <f t="shared" ref="S2323" si="3157">S2295</f>
        <v>S$18</v>
      </c>
      <c r="T2323" s="175" t="str">
        <f t="shared" ref="T2323:AX2323" si="3158">T2295</f>
        <v>T$18</v>
      </c>
      <c r="U2323" s="175" t="str">
        <f t="shared" si="3158"/>
        <v>U$18</v>
      </c>
      <c r="V2323" s="175" t="str">
        <f t="shared" si="3158"/>
        <v>V$18</v>
      </c>
      <c r="W2323" s="175" t="str">
        <f t="shared" si="3158"/>
        <v>W$18</v>
      </c>
      <c r="X2323" s="175" t="str">
        <f t="shared" si="3158"/>
        <v>X$18</v>
      </c>
      <c r="Y2323" s="175" t="str">
        <f t="shared" si="3158"/>
        <v>Y$18</v>
      </c>
      <c r="Z2323" s="175" t="str">
        <f t="shared" si="3158"/>
        <v>Z$18</v>
      </c>
      <c r="AA2323" s="175" t="str">
        <f t="shared" si="3158"/>
        <v>AA$18</v>
      </c>
      <c r="AB2323" s="175" t="str">
        <f t="shared" si="3158"/>
        <v>AB$18</v>
      </c>
      <c r="AC2323" s="175" t="str">
        <f t="shared" si="3158"/>
        <v>AC$18</v>
      </c>
      <c r="AD2323" s="175" t="str">
        <f t="shared" si="3158"/>
        <v>AD$18</v>
      </c>
      <c r="AE2323" s="175" t="str">
        <f t="shared" si="3158"/>
        <v>AE$18</v>
      </c>
      <c r="AF2323" s="175" t="str">
        <f t="shared" si="3158"/>
        <v>AF$18</v>
      </c>
      <c r="AG2323" s="175" t="str">
        <f t="shared" si="3158"/>
        <v>AG$18</v>
      </c>
      <c r="AH2323" s="175" t="str">
        <f t="shared" si="3158"/>
        <v>AH$18</v>
      </c>
      <c r="AI2323" s="175" t="str">
        <f t="shared" si="3158"/>
        <v>AI$18</v>
      </c>
      <c r="AJ2323" s="175" t="str">
        <f t="shared" si="3158"/>
        <v>AJ$18</v>
      </c>
      <c r="AK2323" s="175" t="str">
        <f t="shared" si="3158"/>
        <v>AK$18</v>
      </c>
      <c r="AL2323" s="175" t="str">
        <f t="shared" si="3158"/>
        <v>AL$18</v>
      </c>
      <c r="AM2323" s="175" t="str">
        <f t="shared" si="3158"/>
        <v>AM$18</v>
      </c>
      <c r="AN2323" s="175" t="str">
        <f t="shared" si="3158"/>
        <v>AN$18</v>
      </c>
      <c r="AO2323" s="175" t="str">
        <f t="shared" si="3158"/>
        <v>AO$18</v>
      </c>
      <c r="AP2323" s="175" t="str">
        <f t="shared" si="3158"/>
        <v>AP$18</v>
      </c>
      <c r="AQ2323" s="175" t="str">
        <f t="shared" si="3158"/>
        <v>AQ$18</v>
      </c>
      <c r="AR2323" s="175" t="str">
        <f t="shared" si="3158"/>
        <v>AR$18</v>
      </c>
      <c r="AS2323" s="175" t="str">
        <f t="shared" si="3158"/>
        <v>AS$18</v>
      </c>
      <c r="AT2323" s="175" t="str">
        <f t="shared" si="3158"/>
        <v>AT$18</v>
      </c>
      <c r="AU2323" s="175" t="str">
        <f t="shared" si="3158"/>
        <v>AU$18</v>
      </c>
      <c r="AV2323" s="175" t="str">
        <f t="shared" si="3158"/>
        <v>AV$18</v>
      </c>
      <c r="AW2323" s="175" t="str">
        <f t="shared" si="3158"/>
        <v>AW$18</v>
      </c>
      <c r="AX2323" s="175" t="str">
        <f t="shared" si="3158"/>
        <v>AX$18</v>
      </c>
      <c r="AY2323" s="175" t="str">
        <f t="shared" ref="AY2323:CD2323" si="3159">AY2295</f>
        <v>AY$18</v>
      </c>
      <c r="AZ2323" s="175" t="str">
        <f t="shared" si="3159"/>
        <v>AZ$18</v>
      </c>
      <c r="BA2323" s="175" t="str">
        <f t="shared" si="3159"/>
        <v>BA$18</v>
      </c>
      <c r="BB2323" s="175" t="str">
        <f t="shared" si="3159"/>
        <v>BB$18</v>
      </c>
      <c r="BC2323" s="175" t="str">
        <f t="shared" si="3159"/>
        <v>BC$18</v>
      </c>
      <c r="BD2323" s="175" t="str">
        <f t="shared" si="3159"/>
        <v>BD$18</v>
      </c>
      <c r="BE2323" s="175" t="str">
        <f t="shared" si="3159"/>
        <v>BE$18</v>
      </c>
      <c r="BF2323" s="175" t="str">
        <f t="shared" si="3159"/>
        <v>BF$18</v>
      </c>
      <c r="BG2323" s="175" t="str">
        <f t="shared" si="3159"/>
        <v>BG$18</v>
      </c>
      <c r="BH2323" s="175" t="str">
        <f t="shared" si="3159"/>
        <v>BH$18</v>
      </c>
      <c r="BI2323" s="175" t="str">
        <f t="shared" si="3159"/>
        <v>BI$18</v>
      </c>
      <c r="BJ2323" s="175" t="str">
        <f t="shared" si="3159"/>
        <v>BJ$18</v>
      </c>
      <c r="BK2323" s="175" t="str">
        <f t="shared" si="3159"/>
        <v>BK$18</v>
      </c>
      <c r="BL2323" s="175" t="str">
        <f t="shared" si="3159"/>
        <v>BL$18</v>
      </c>
      <c r="BM2323" s="175" t="str">
        <f t="shared" si="3159"/>
        <v>BM$18</v>
      </c>
      <c r="BN2323" s="175" t="str">
        <f t="shared" si="3159"/>
        <v>BN$18</v>
      </c>
      <c r="BO2323" s="175" t="str">
        <f t="shared" si="3159"/>
        <v>BO$18</v>
      </c>
      <c r="BP2323" s="175" t="str">
        <f t="shared" si="3159"/>
        <v>BP$18</v>
      </c>
      <c r="BQ2323" s="175" t="str">
        <f t="shared" si="3159"/>
        <v>BQ$18</v>
      </c>
      <c r="BR2323" s="175" t="str">
        <f t="shared" si="3159"/>
        <v>BR$18</v>
      </c>
      <c r="BS2323" s="175" t="str">
        <f t="shared" si="3159"/>
        <v>BS$18</v>
      </c>
      <c r="BT2323" s="175" t="str">
        <f t="shared" si="3159"/>
        <v>BT$18</v>
      </c>
      <c r="BU2323" s="175" t="str">
        <f t="shared" si="3159"/>
        <v>BU$18</v>
      </c>
      <c r="BV2323" s="175" t="str">
        <f t="shared" si="3159"/>
        <v>BV$18</v>
      </c>
      <c r="BW2323" s="175" t="str">
        <f t="shared" si="3159"/>
        <v>BW$18</v>
      </c>
      <c r="BX2323" s="175" t="str">
        <f t="shared" si="3159"/>
        <v>BX$18</v>
      </c>
      <c r="BY2323" s="175" t="str">
        <f t="shared" si="3159"/>
        <v>BY$18</v>
      </c>
      <c r="BZ2323" s="175" t="str">
        <f t="shared" si="3159"/>
        <v>BZ$18</v>
      </c>
      <c r="CA2323" s="175" t="str">
        <f t="shared" si="3159"/>
        <v>CA$18</v>
      </c>
      <c r="CB2323" s="175" t="str">
        <f t="shared" si="3159"/>
        <v>CB$18</v>
      </c>
      <c r="CC2323" s="175" t="str">
        <f t="shared" si="3159"/>
        <v>CC$18</v>
      </c>
      <c r="CD2323" s="175" t="str">
        <f t="shared" si="3159"/>
        <v>CD$18</v>
      </c>
      <c r="CE2323" s="175" t="str">
        <f t="shared" ref="CE2323:CK2323" si="3160">CE2295</f>
        <v>CE$18</v>
      </c>
      <c r="CF2323" s="175" t="str">
        <f t="shared" si="3160"/>
        <v>CF$18</v>
      </c>
      <c r="CG2323" s="175" t="str">
        <f t="shared" si="3160"/>
        <v>CG$18</v>
      </c>
      <c r="CH2323" s="175" t="str">
        <f t="shared" si="3160"/>
        <v>CH$18</v>
      </c>
      <c r="CI2323" s="175" t="str">
        <f t="shared" si="3160"/>
        <v>CI$18</v>
      </c>
      <c r="CJ2323" s="175" t="str">
        <f t="shared" si="3160"/>
        <v>CJ$18</v>
      </c>
      <c r="CK2323" s="175" t="str">
        <f t="shared" si="3160"/>
        <v>CK$18</v>
      </c>
    </row>
    <row r="2324" spans="2:89" x14ac:dyDescent="0.35">
      <c r="E2324" s="8"/>
      <c r="H2324" s="12"/>
      <c r="I2324" s="60"/>
      <c r="J2324" s="60"/>
      <c r="K2324" s="15"/>
      <c r="L2324" s="15"/>
      <c r="M2324" s="15"/>
      <c r="N2324" s="15"/>
      <c r="O2324" s="15"/>
      <c r="P2324" s="15"/>
      <c r="R2324" s="15"/>
      <c r="S2324" s="76"/>
      <c r="T2324" s="76"/>
      <c r="U2324" s="76"/>
      <c r="V2324" s="76"/>
      <c r="W2324" s="76"/>
      <c r="X2324" s="76"/>
      <c r="Y2324" s="76"/>
      <c r="Z2324" s="76"/>
      <c r="AA2324" s="76"/>
      <c r="AB2324" s="76"/>
      <c r="AC2324" s="76"/>
      <c r="AD2324" s="76"/>
      <c r="AE2324" s="76"/>
      <c r="AF2324" s="76"/>
      <c r="AG2324" s="76"/>
      <c r="AH2324" s="76"/>
      <c r="AI2324" s="76"/>
      <c r="AJ2324" s="76"/>
      <c r="AK2324" s="76"/>
      <c r="AL2324" s="76"/>
      <c r="AM2324" s="76"/>
      <c r="AN2324" s="76"/>
      <c r="AO2324" s="76"/>
      <c r="AP2324" s="76"/>
      <c r="AQ2324" s="76"/>
      <c r="AR2324" s="76"/>
      <c r="AS2324" s="76"/>
      <c r="AT2324" s="76"/>
      <c r="AU2324" s="76"/>
      <c r="AV2324" s="76"/>
      <c r="AW2324" s="76"/>
      <c r="AX2324" s="76"/>
      <c r="AY2324" s="76"/>
      <c r="AZ2324" s="76"/>
      <c r="BA2324" s="76"/>
      <c r="BB2324" s="76"/>
      <c r="BC2324" s="76"/>
      <c r="BD2324" s="76"/>
      <c r="BE2324" s="76"/>
      <c r="BF2324" s="76"/>
      <c r="BG2324" s="76"/>
      <c r="BH2324" s="76"/>
      <c r="BI2324" s="76"/>
      <c r="BJ2324" s="76"/>
      <c r="BK2324" s="76"/>
      <c r="BL2324" s="76"/>
      <c r="BM2324" s="76"/>
      <c r="BN2324" s="76"/>
      <c r="BO2324" s="76"/>
      <c r="BP2324" s="76"/>
      <c r="BQ2324" s="76"/>
      <c r="BR2324" s="76"/>
      <c r="BS2324" s="76"/>
      <c r="BT2324" s="76"/>
      <c r="BU2324" s="76"/>
      <c r="BV2324" s="76"/>
      <c r="BW2324" s="76"/>
      <c r="BX2324" s="76"/>
      <c r="BY2324" s="76"/>
      <c r="BZ2324" s="76"/>
      <c r="CA2324" s="76"/>
      <c r="CB2324" s="76"/>
      <c r="CC2324" s="76"/>
      <c r="CD2324" s="76"/>
      <c r="CE2324" s="76"/>
      <c r="CF2324" s="76"/>
      <c r="CG2324" s="76"/>
      <c r="CH2324" s="76"/>
      <c r="CI2324" s="76"/>
      <c r="CJ2324" s="76"/>
      <c r="CK2324" s="76"/>
    </row>
    <row r="2325" spans="2:89" x14ac:dyDescent="0.35">
      <c r="B2325" s="171" t="s">
        <v>490</v>
      </c>
      <c r="E2325" s="8"/>
      <c r="H2325" s="170"/>
      <c r="I2325" s="172"/>
      <c r="J2325" s="172"/>
      <c r="K2325" s="193"/>
      <c r="L2325" s="193"/>
      <c r="M2325" s="193"/>
      <c r="N2325" s="193"/>
      <c r="O2325" s="193"/>
      <c r="P2325" s="193"/>
      <c r="R2325" s="194"/>
      <c r="S2325" s="170"/>
      <c r="T2325" s="170"/>
      <c r="U2325" s="170"/>
      <c r="V2325" s="170"/>
      <c r="W2325" s="170"/>
      <c r="X2325" s="170"/>
      <c r="Y2325" s="170"/>
      <c r="Z2325" s="170"/>
      <c r="AA2325" s="170"/>
      <c r="AB2325" s="170"/>
      <c r="AC2325" s="170"/>
      <c r="AD2325" s="170"/>
      <c r="AE2325" s="170"/>
      <c r="AF2325" s="170"/>
      <c r="AG2325" s="170"/>
      <c r="AH2325" s="170"/>
      <c r="AI2325" s="170"/>
      <c r="AJ2325" s="170"/>
      <c r="AK2325" s="170"/>
      <c r="AL2325" s="170"/>
      <c r="AM2325" s="170"/>
      <c r="AN2325" s="170"/>
      <c r="AO2325" s="170"/>
      <c r="AP2325" s="170"/>
      <c r="AQ2325" s="170"/>
      <c r="AR2325" s="170"/>
      <c r="AS2325" s="170"/>
      <c r="AT2325" s="170"/>
      <c r="AU2325" s="170"/>
      <c r="AV2325" s="170"/>
      <c r="AW2325" s="170"/>
      <c r="AX2325" s="170"/>
      <c r="AY2325" s="170"/>
      <c r="AZ2325" s="170"/>
      <c r="BA2325" s="170"/>
      <c r="BB2325" s="170"/>
      <c r="BC2325" s="170"/>
      <c r="BD2325" s="170"/>
      <c r="BE2325" s="170"/>
      <c r="BF2325" s="170"/>
      <c r="BG2325" s="170"/>
      <c r="BH2325" s="170"/>
      <c r="BI2325" s="170"/>
      <c r="BJ2325" s="170"/>
      <c r="BK2325" s="170"/>
      <c r="BL2325" s="170"/>
      <c r="BM2325" s="170"/>
      <c r="BN2325" s="170"/>
      <c r="BO2325" s="170"/>
      <c r="BP2325" s="170"/>
      <c r="BQ2325" s="170"/>
      <c r="BR2325" s="170"/>
      <c r="BS2325" s="170"/>
      <c r="BT2325" s="170"/>
      <c r="BU2325" s="170"/>
      <c r="BV2325" s="170"/>
      <c r="BW2325" s="170"/>
      <c r="BX2325" s="170"/>
      <c r="BY2325" s="170"/>
      <c r="BZ2325" s="170"/>
      <c r="CA2325" s="170"/>
      <c r="CB2325" s="170"/>
      <c r="CC2325" s="170"/>
      <c r="CD2325" s="170"/>
      <c r="CE2325" s="170"/>
      <c r="CF2325" s="170"/>
      <c r="CG2325" s="170"/>
      <c r="CH2325" s="170"/>
      <c r="CI2325" s="170"/>
      <c r="CJ2325" s="170"/>
      <c r="CK2325" s="170"/>
    </row>
    <row r="2326" spans="2:89" x14ac:dyDescent="0.35">
      <c r="B2326" s="171" t="s">
        <v>492</v>
      </c>
      <c r="E2326" s="8"/>
      <c r="H2326" s="170"/>
      <c r="I2326" s="172"/>
      <c r="J2326" s="172"/>
      <c r="K2326" s="193"/>
      <c r="L2326" s="193"/>
      <c r="M2326" s="193"/>
      <c r="N2326" s="193"/>
      <c r="O2326" s="193"/>
      <c r="P2326" s="193"/>
      <c r="R2326" s="194"/>
      <c r="S2326" s="170"/>
      <c r="T2326" s="170"/>
      <c r="U2326" s="170"/>
      <c r="V2326" s="170"/>
      <c r="W2326" s="170"/>
      <c r="X2326" s="170"/>
      <c r="Y2326" s="170"/>
      <c r="Z2326" s="170"/>
      <c r="AA2326" s="170"/>
      <c r="AB2326" s="170"/>
      <c r="AC2326" s="170"/>
      <c r="AD2326" s="170"/>
      <c r="AE2326" s="170"/>
      <c r="AF2326" s="170"/>
      <c r="AG2326" s="170"/>
      <c r="AH2326" s="170"/>
      <c r="AI2326" s="170"/>
      <c r="AJ2326" s="170"/>
      <c r="AK2326" s="170"/>
      <c r="AL2326" s="170"/>
      <c r="AM2326" s="170"/>
      <c r="AN2326" s="170"/>
      <c r="AO2326" s="170"/>
      <c r="AP2326" s="170"/>
      <c r="AQ2326" s="170"/>
      <c r="AR2326" s="170"/>
      <c r="AS2326" s="170"/>
      <c r="AT2326" s="170"/>
      <c r="AU2326" s="170"/>
      <c r="AV2326" s="170"/>
      <c r="AW2326" s="170"/>
      <c r="AX2326" s="170"/>
      <c r="AY2326" s="170"/>
      <c r="AZ2326" s="170"/>
      <c r="BA2326" s="170"/>
      <c r="BB2326" s="170"/>
      <c r="BC2326" s="170"/>
      <c r="BD2326" s="170"/>
      <c r="BE2326" s="170"/>
      <c r="BF2326" s="170"/>
      <c r="BG2326" s="170"/>
      <c r="BH2326" s="170"/>
      <c r="BI2326" s="170"/>
      <c r="BJ2326" s="170"/>
      <c r="BK2326" s="170"/>
      <c r="BL2326" s="170"/>
      <c r="BM2326" s="170"/>
      <c r="BN2326" s="170"/>
      <c r="BO2326" s="170"/>
      <c r="BP2326" s="170"/>
      <c r="BQ2326" s="170"/>
      <c r="BR2326" s="170"/>
      <c r="BS2326" s="170"/>
      <c r="BT2326" s="170"/>
      <c r="BU2326" s="170"/>
      <c r="BV2326" s="170"/>
      <c r="BW2326" s="170"/>
      <c r="BX2326" s="170"/>
      <c r="BY2326" s="170"/>
      <c r="BZ2326" s="170"/>
      <c r="CA2326" s="170"/>
      <c r="CB2326" s="170"/>
      <c r="CC2326" s="170"/>
      <c r="CD2326" s="170"/>
      <c r="CE2326" s="170"/>
      <c r="CF2326" s="170"/>
      <c r="CG2326" s="170"/>
      <c r="CH2326" s="170"/>
      <c r="CI2326" s="170"/>
      <c r="CJ2326" s="170"/>
      <c r="CK2326" s="170"/>
    </row>
    <row r="2327" spans="2:89" x14ac:dyDescent="0.35">
      <c r="B2327" s="171" t="s">
        <v>461</v>
      </c>
      <c r="E2327" s="8"/>
      <c r="H2327" s="170"/>
      <c r="I2327" s="172"/>
      <c r="J2327" s="172"/>
      <c r="K2327" s="193"/>
      <c r="L2327" s="193"/>
      <c r="M2327" s="193"/>
      <c r="N2327" s="193"/>
      <c r="O2327" s="193"/>
      <c r="P2327" s="193"/>
      <c r="R2327" s="194"/>
      <c r="S2327" s="195" t="str">
        <f t="shared" ref="S2327:AX2327" si="3161">S$20</f>
        <v>S$16</v>
      </c>
      <c r="T2327" s="195" t="str">
        <f t="shared" si="3161"/>
        <v>T$16</v>
      </c>
      <c r="U2327" s="195" t="str">
        <f t="shared" si="3161"/>
        <v>U$16</v>
      </c>
      <c r="V2327" s="195" t="str">
        <f t="shared" si="3161"/>
        <v>V$16</v>
      </c>
      <c r="W2327" s="195" t="str">
        <f t="shared" si="3161"/>
        <v>W$16</v>
      </c>
      <c r="X2327" s="195" t="str">
        <f t="shared" si="3161"/>
        <v>X$16</v>
      </c>
      <c r="Y2327" s="195" t="str">
        <f t="shared" si="3161"/>
        <v>Y$16</v>
      </c>
      <c r="Z2327" s="195" t="str">
        <f t="shared" si="3161"/>
        <v>Z$16</v>
      </c>
      <c r="AA2327" s="195" t="str">
        <f t="shared" si="3161"/>
        <v>AA$16</v>
      </c>
      <c r="AB2327" s="195" t="str">
        <f t="shared" si="3161"/>
        <v>AB$16</v>
      </c>
      <c r="AC2327" s="195" t="str">
        <f t="shared" si="3161"/>
        <v>AC$16</v>
      </c>
      <c r="AD2327" s="195" t="str">
        <f t="shared" si="3161"/>
        <v>AD$16</v>
      </c>
      <c r="AE2327" s="195" t="str">
        <f t="shared" si="3161"/>
        <v>AE$16</v>
      </c>
      <c r="AF2327" s="195" t="str">
        <f t="shared" si="3161"/>
        <v>AF$16</v>
      </c>
      <c r="AG2327" s="195" t="str">
        <f t="shared" si="3161"/>
        <v>AG$16</v>
      </c>
      <c r="AH2327" s="195" t="str">
        <f t="shared" si="3161"/>
        <v>AH$16</v>
      </c>
      <c r="AI2327" s="195" t="str">
        <f t="shared" si="3161"/>
        <v>AI$16</v>
      </c>
      <c r="AJ2327" s="195" t="str">
        <f t="shared" si="3161"/>
        <v>AJ$16</v>
      </c>
      <c r="AK2327" s="195" t="str">
        <f t="shared" si="3161"/>
        <v>AK$16</v>
      </c>
      <c r="AL2327" s="195" t="str">
        <f t="shared" si="3161"/>
        <v>AL$16</v>
      </c>
      <c r="AM2327" s="195" t="str">
        <f t="shared" si="3161"/>
        <v>AM$16</v>
      </c>
      <c r="AN2327" s="195" t="str">
        <f t="shared" si="3161"/>
        <v>AN$16</v>
      </c>
      <c r="AO2327" s="195" t="str">
        <f t="shared" si="3161"/>
        <v>AO$16</v>
      </c>
      <c r="AP2327" s="195" t="str">
        <f t="shared" si="3161"/>
        <v>AP$16</v>
      </c>
      <c r="AQ2327" s="195" t="str">
        <f t="shared" si="3161"/>
        <v>AQ$16</v>
      </c>
      <c r="AR2327" s="195" t="str">
        <f t="shared" si="3161"/>
        <v>AR$16</v>
      </c>
      <c r="AS2327" s="195" t="str">
        <f t="shared" si="3161"/>
        <v>AS$16</v>
      </c>
      <c r="AT2327" s="195" t="str">
        <f t="shared" si="3161"/>
        <v>AT$16</v>
      </c>
      <c r="AU2327" s="195" t="str">
        <f t="shared" si="3161"/>
        <v>AU$16</v>
      </c>
      <c r="AV2327" s="195" t="str">
        <f t="shared" si="3161"/>
        <v>AV$16</v>
      </c>
      <c r="AW2327" s="195" t="str">
        <f t="shared" si="3161"/>
        <v>AW$16</v>
      </c>
      <c r="AX2327" s="195" t="str">
        <f t="shared" si="3161"/>
        <v>AX$16</v>
      </c>
      <c r="AY2327" s="195" t="str">
        <f t="shared" ref="AY2327:CD2327" si="3162">AY$20</f>
        <v>AY$16</v>
      </c>
      <c r="AZ2327" s="195" t="str">
        <f t="shared" si="3162"/>
        <v>AZ$16</v>
      </c>
      <c r="BA2327" s="195" t="str">
        <f t="shared" si="3162"/>
        <v>BA$16</v>
      </c>
      <c r="BB2327" s="195" t="str">
        <f t="shared" si="3162"/>
        <v>BB$16</v>
      </c>
      <c r="BC2327" s="195" t="str">
        <f t="shared" si="3162"/>
        <v>BC$16</v>
      </c>
      <c r="BD2327" s="195" t="str">
        <f t="shared" si="3162"/>
        <v>BD$16</v>
      </c>
      <c r="BE2327" s="195" t="str">
        <f t="shared" si="3162"/>
        <v>BE$16</v>
      </c>
      <c r="BF2327" s="195" t="str">
        <f t="shared" si="3162"/>
        <v>BF$16</v>
      </c>
      <c r="BG2327" s="195" t="str">
        <f t="shared" si="3162"/>
        <v>BG$16</v>
      </c>
      <c r="BH2327" s="195" t="str">
        <f t="shared" si="3162"/>
        <v>BH$16</v>
      </c>
      <c r="BI2327" s="195" t="str">
        <f t="shared" si="3162"/>
        <v>BI$16</v>
      </c>
      <c r="BJ2327" s="195" t="str">
        <f t="shared" si="3162"/>
        <v>BJ$16</v>
      </c>
      <c r="BK2327" s="195" t="str">
        <f t="shared" si="3162"/>
        <v>BK$16</v>
      </c>
      <c r="BL2327" s="195" t="str">
        <f t="shared" si="3162"/>
        <v>BL$16</v>
      </c>
      <c r="BM2327" s="195" t="str">
        <f t="shared" si="3162"/>
        <v>BM$16</v>
      </c>
      <c r="BN2327" s="195" t="str">
        <f t="shared" si="3162"/>
        <v>BN$16</v>
      </c>
      <c r="BO2327" s="195" t="str">
        <f t="shared" si="3162"/>
        <v>BO$16</v>
      </c>
      <c r="BP2327" s="195" t="str">
        <f t="shared" si="3162"/>
        <v>BP$16</v>
      </c>
      <c r="BQ2327" s="195" t="str">
        <f t="shared" si="3162"/>
        <v>BQ$16</v>
      </c>
      <c r="BR2327" s="195" t="str">
        <f t="shared" si="3162"/>
        <v>BR$16</v>
      </c>
      <c r="BS2327" s="195" t="str">
        <f t="shared" si="3162"/>
        <v>BS$16</v>
      </c>
      <c r="BT2327" s="195" t="str">
        <f t="shared" si="3162"/>
        <v>BT$16</v>
      </c>
      <c r="BU2327" s="195" t="str">
        <f t="shared" si="3162"/>
        <v>BU$16</v>
      </c>
      <c r="BV2327" s="195" t="str">
        <f t="shared" si="3162"/>
        <v>BV$16</v>
      </c>
      <c r="BW2327" s="195" t="str">
        <f t="shared" si="3162"/>
        <v>BW$16</v>
      </c>
      <c r="BX2327" s="195" t="str">
        <f t="shared" si="3162"/>
        <v>BX$16</v>
      </c>
      <c r="BY2327" s="195" t="str">
        <f t="shared" si="3162"/>
        <v>BY$16</v>
      </c>
      <c r="BZ2327" s="195" t="str">
        <f t="shared" si="3162"/>
        <v>BZ$16</v>
      </c>
      <c r="CA2327" s="195" t="str">
        <f t="shared" si="3162"/>
        <v>CA$16</v>
      </c>
      <c r="CB2327" s="195" t="str">
        <f t="shared" si="3162"/>
        <v>CB$16</v>
      </c>
      <c r="CC2327" s="195" t="str">
        <f t="shared" si="3162"/>
        <v>CC$16</v>
      </c>
      <c r="CD2327" s="195" t="str">
        <f t="shared" si="3162"/>
        <v>CD$16</v>
      </c>
      <c r="CE2327" s="195" t="str">
        <f t="shared" ref="CE2327:CK2327" si="3163">CE$20</f>
        <v>CE$16</v>
      </c>
      <c r="CF2327" s="195" t="str">
        <f t="shared" si="3163"/>
        <v>CF$16</v>
      </c>
      <c r="CG2327" s="195" t="str">
        <f t="shared" si="3163"/>
        <v>CG$16</v>
      </c>
      <c r="CH2327" s="195" t="str">
        <f t="shared" si="3163"/>
        <v>CH$16</v>
      </c>
      <c r="CI2327" s="195" t="str">
        <f t="shared" si="3163"/>
        <v>CI$16</v>
      </c>
      <c r="CJ2327" s="195" t="str">
        <f t="shared" si="3163"/>
        <v>CJ$16</v>
      </c>
      <c r="CK2327" s="195" t="str">
        <f t="shared" si="3163"/>
        <v>CK$16</v>
      </c>
    </row>
    <row r="2328" spans="2:89" x14ac:dyDescent="0.35">
      <c r="B2328" s="171" t="s">
        <v>462</v>
      </c>
      <c r="E2328" s="8"/>
      <c r="H2328" s="196"/>
      <c r="I2328" s="197"/>
      <c r="J2328" s="197"/>
      <c r="K2328" s="198"/>
      <c r="L2328" s="198"/>
      <c r="M2328" s="198"/>
      <c r="N2328" s="198"/>
      <c r="O2328" s="198"/>
      <c r="P2328" s="198"/>
      <c r="R2328" s="198"/>
      <c r="S2328" s="195" t="str">
        <f t="shared" ref="S2328:AX2328" si="3164">S$21</f>
        <v>S$17</v>
      </c>
      <c r="T2328" s="195" t="str">
        <f t="shared" si="3164"/>
        <v>T$17</v>
      </c>
      <c r="U2328" s="195" t="str">
        <f t="shared" si="3164"/>
        <v>U$17</v>
      </c>
      <c r="V2328" s="195" t="str">
        <f t="shared" si="3164"/>
        <v>V$17</v>
      </c>
      <c r="W2328" s="195" t="str">
        <f t="shared" si="3164"/>
        <v>W$17</v>
      </c>
      <c r="X2328" s="195" t="str">
        <f t="shared" si="3164"/>
        <v>X$17</v>
      </c>
      <c r="Y2328" s="195" t="str">
        <f t="shared" si="3164"/>
        <v>Y$17</v>
      </c>
      <c r="Z2328" s="195" t="str">
        <f t="shared" si="3164"/>
        <v>Z$17</v>
      </c>
      <c r="AA2328" s="195" t="str">
        <f t="shared" si="3164"/>
        <v>AA$17</v>
      </c>
      <c r="AB2328" s="195" t="str">
        <f t="shared" si="3164"/>
        <v>AB$17</v>
      </c>
      <c r="AC2328" s="195" t="str">
        <f t="shared" si="3164"/>
        <v>AC$17</v>
      </c>
      <c r="AD2328" s="195" t="str">
        <f t="shared" si="3164"/>
        <v>AD$17</v>
      </c>
      <c r="AE2328" s="195" t="str">
        <f t="shared" si="3164"/>
        <v>AE$17</v>
      </c>
      <c r="AF2328" s="195" t="str">
        <f t="shared" si="3164"/>
        <v>AF$17</v>
      </c>
      <c r="AG2328" s="195" t="str">
        <f t="shared" si="3164"/>
        <v>AG$17</v>
      </c>
      <c r="AH2328" s="195" t="str">
        <f t="shared" si="3164"/>
        <v>AH$17</v>
      </c>
      <c r="AI2328" s="195" t="str">
        <f t="shared" si="3164"/>
        <v>AI$17</v>
      </c>
      <c r="AJ2328" s="195" t="str">
        <f t="shared" si="3164"/>
        <v>AJ$17</v>
      </c>
      <c r="AK2328" s="195" t="str">
        <f t="shared" si="3164"/>
        <v>AK$17</v>
      </c>
      <c r="AL2328" s="195" t="str">
        <f t="shared" si="3164"/>
        <v>AL$17</v>
      </c>
      <c r="AM2328" s="195" t="str">
        <f t="shared" si="3164"/>
        <v>AM$17</v>
      </c>
      <c r="AN2328" s="195" t="str">
        <f t="shared" si="3164"/>
        <v>AN$17</v>
      </c>
      <c r="AO2328" s="195" t="str">
        <f t="shared" si="3164"/>
        <v>AO$17</v>
      </c>
      <c r="AP2328" s="195" t="str">
        <f t="shared" si="3164"/>
        <v>AP$17</v>
      </c>
      <c r="AQ2328" s="195" t="str">
        <f t="shared" si="3164"/>
        <v>AQ$17</v>
      </c>
      <c r="AR2328" s="195" t="str">
        <f t="shared" si="3164"/>
        <v>AR$17</v>
      </c>
      <c r="AS2328" s="195" t="str">
        <f t="shared" si="3164"/>
        <v>AS$17</v>
      </c>
      <c r="AT2328" s="195" t="str">
        <f t="shared" si="3164"/>
        <v>AT$17</v>
      </c>
      <c r="AU2328" s="195" t="str">
        <f t="shared" si="3164"/>
        <v>AU$17</v>
      </c>
      <c r="AV2328" s="195" t="str">
        <f t="shared" si="3164"/>
        <v>AV$17</v>
      </c>
      <c r="AW2328" s="195" t="str">
        <f t="shared" si="3164"/>
        <v>AW$17</v>
      </c>
      <c r="AX2328" s="195" t="str">
        <f t="shared" si="3164"/>
        <v>AX$17</v>
      </c>
      <c r="AY2328" s="195" t="str">
        <f t="shared" ref="AY2328:CD2328" si="3165">AY$21</f>
        <v>AY$17</v>
      </c>
      <c r="AZ2328" s="195" t="str">
        <f t="shared" si="3165"/>
        <v>AZ$17</v>
      </c>
      <c r="BA2328" s="195" t="str">
        <f t="shared" si="3165"/>
        <v>BA$17</v>
      </c>
      <c r="BB2328" s="195" t="str">
        <f t="shared" si="3165"/>
        <v>BB$17</v>
      </c>
      <c r="BC2328" s="195" t="str">
        <f t="shared" si="3165"/>
        <v>BC$17</v>
      </c>
      <c r="BD2328" s="195" t="str">
        <f t="shared" si="3165"/>
        <v>BD$17</v>
      </c>
      <c r="BE2328" s="195" t="str">
        <f t="shared" si="3165"/>
        <v>BE$17</v>
      </c>
      <c r="BF2328" s="195" t="str">
        <f t="shared" si="3165"/>
        <v>BF$17</v>
      </c>
      <c r="BG2328" s="195" t="str">
        <f t="shared" si="3165"/>
        <v>BG$17</v>
      </c>
      <c r="BH2328" s="195" t="str">
        <f t="shared" si="3165"/>
        <v>BH$17</v>
      </c>
      <c r="BI2328" s="195" t="str">
        <f t="shared" si="3165"/>
        <v>BI$17</v>
      </c>
      <c r="BJ2328" s="195" t="str">
        <f t="shared" si="3165"/>
        <v>BJ$17</v>
      </c>
      <c r="BK2328" s="195" t="str">
        <f t="shared" si="3165"/>
        <v>BK$17</v>
      </c>
      <c r="BL2328" s="195" t="str">
        <f t="shared" si="3165"/>
        <v>BL$17</v>
      </c>
      <c r="BM2328" s="195" t="str">
        <f t="shared" si="3165"/>
        <v>BM$17</v>
      </c>
      <c r="BN2328" s="195" t="str">
        <f t="shared" si="3165"/>
        <v>BN$17</v>
      </c>
      <c r="BO2328" s="195" t="str">
        <f t="shared" si="3165"/>
        <v>BO$17</v>
      </c>
      <c r="BP2328" s="195" t="str">
        <f t="shared" si="3165"/>
        <v>BP$17</v>
      </c>
      <c r="BQ2328" s="195" t="str">
        <f t="shared" si="3165"/>
        <v>BQ$17</v>
      </c>
      <c r="BR2328" s="195" t="str">
        <f t="shared" si="3165"/>
        <v>BR$17</v>
      </c>
      <c r="BS2328" s="195" t="str">
        <f t="shared" si="3165"/>
        <v>BS$17</v>
      </c>
      <c r="BT2328" s="195" t="str">
        <f t="shared" si="3165"/>
        <v>BT$17</v>
      </c>
      <c r="BU2328" s="195" t="str">
        <f t="shared" si="3165"/>
        <v>BU$17</v>
      </c>
      <c r="BV2328" s="195" t="str">
        <f t="shared" si="3165"/>
        <v>BV$17</v>
      </c>
      <c r="BW2328" s="195" t="str">
        <f t="shared" si="3165"/>
        <v>BW$17</v>
      </c>
      <c r="BX2328" s="195" t="str">
        <f t="shared" si="3165"/>
        <v>BX$17</v>
      </c>
      <c r="BY2328" s="195" t="str">
        <f t="shared" si="3165"/>
        <v>BY$17</v>
      </c>
      <c r="BZ2328" s="195" t="str">
        <f t="shared" si="3165"/>
        <v>BZ$17</v>
      </c>
      <c r="CA2328" s="195" t="str">
        <f t="shared" si="3165"/>
        <v>CA$17</v>
      </c>
      <c r="CB2328" s="195" t="str">
        <f t="shared" si="3165"/>
        <v>CB$17</v>
      </c>
      <c r="CC2328" s="195" t="str">
        <f t="shared" si="3165"/>
        <v>CC$17</v>
      </c>
      <c r="CD2328" s="195" t="str">
        <f t="shared" si="3165"/>
        <v>CD$17</v>
      </c>
      <c r="CE2328" s="195" t="str">
        <f t="shared" ref="CE2328:CK2328" si="3166">CE$21</f>
        <v>CE$17</v>
      </c>
      <c r="CF2328" s="195" t="str">
        <f t="shared" si="3166"/>
        <v>CF$17</v>
      </c>
      <c r="CG2328" s="195" t="str">
        <f t="shared" si="3166"/>
        <v>CG$17</v>
      </c>
      <c r="CH2328" s="195" t="str">
        <f t="shared" si="3166"/>
        <v>CH$17</v>
      </c>
      <c r="CI2328" s="195" t="str">
        <f t="shared" si="3166"/>
        <v>CI$17</v>
      </c>
      <c r="CJ2328" s="195" t="str">
        <f t="shared" si="3166"/>
        <v>CJ$17</v>
      </c>
      <c r="CK2328" s="195" t="str">
        <f t="shared" si="3166"/>
        <v>CK$17</v>
      </c>
    </row>
    <row r="2329" spans="2:89" x14ac:dyDescent="0.35">
      <c r="B2329" s="171" t="s">
        <v>491</v>
      </c>
      <c r="E2329" s="8"/>
      <c r="H2329" s="196"/>
      <c r="I2329" s="197"/>
      <c r="J2329" s="197"/>
      <c r="K2329" s="198"/>
      <c r="L2329" s="198"/>
      <c r="M2329" s="198"/>
      <c r="N2329" s="198"/>
      <c r="O2329" s="198"/>
      <c r="P2329" s="198"/>
      <c r="R2329" s="198"/>
      <c r="S2329" s="186"/>
      <c r="T2329" s="186"/>
      <c r="U2329" s="186"/>
      <c r="V2329" s="186"/>
      <c r="W2329" s="186"/>
      <c r="X2329" s="186"/>
      <c r="Y2329" s="186"/>
      <c r="Z2329" s="186"/>
      <c r="AA2329" s="186"/>
      <c r="AB2329" s="186"/>
      <c r="AC2329" s="186"/>
      <c r="AD2329" s="186"/>
      <c r="AE2329" s="186"/>
      <c r="AF2329" s="186"/>
      <c r="AG2329" s="186"/>
      <c r="AH2329" s="186"/>
      <c r="AI2329" s="186"/>
      <c r="AJ2329" s="186"/>
      <c r="AK2329" s="186"/>
      <c r="AL2329" s="186"/>
      <c r="AM2329" s="186"/>
      <c r="AN2329" s="186"/>
      <c r="AO2329" s="186"/>
      <c r="AP2329" s="186"/>
      <c r="AQ2329" s="186"/>
      <c r="AR2329" s="186"/>
      <c r="AS2329" s="186"/>
      <c r="AT2329" s="186"/>
      <c r="AU2329" s="186"/>
      <c r="AV2329" s="186"/>
      <c r="AW2329" s="186"/>
      <c r="AX2329" s="186"/>
      <c r="AY2329" s="186"/>
      <c r="AZ2329" s="186"/>
      <c r="BA2329" s="186"/>
      <c r="BB2329" s="186"/>
      <c r="BC2329" s="186"/>
      <c r="BD2329" s="186"/>
      <c r="BE2329" s="186"/>
      <c r="BF2329" s="186"/>
      <c r="BG2329" s="186"/>
      <c r="BH2329" s="186"/>
      <c r="BI2329" s="186"/>
      <c r="BJ2329" s="186"/>
      <c r="BK2329" s="186"/>
      <c r="BL2329" s="186"/>
      <c r="BM2329" s="186"/>
      <c r="BN2329" s="186"/>
      <c r="BO2329" s="186"/>
      <c r="BP2329" s="186"/>
      <c r="BQ2329" s="186"/>
      <c r="BR2329" s="186"/>
      <c r="BS2329" s="186"/>
      <c r="BT2329" s="186"/>
      <c r="BU2329" s="186"/>
      <c r="BV2329" s="186"/>
      <c r="BW2329" s="186"/>
      <c r="BX2329" s="186"/>
      <c r="BY2329" s="186"/>
      <c r="BZ2329" s="186"/>
      <c r="CA2329" s="186"/>
      <c r="CB2329" s="186"/>
      <c r="CC2329" s="186"/>
      <c r="CD2329" s="186"/>
      <c r="CE2329" s="186"/>
      <c r="CF2329" s="186"/>
      <c r="CG2329" s="186"/>
      <c r="CH2329" s="186"/>
      <c r="CI2329" s="186"/>
      <c r="CJ2329" s="186"/>
      <c r="CK2329" s="186"/>
    </row>
    <row r="2330" spans="2:89" x14ac:dyDescent="0.35">
      <c r="B2330" s="171" t="s">
        <v>505</v>
      </c>
      <c r="E2330" s="8"/>
      <c r="H2330" s="196"/>
      <c r="I2330" s="197"/>
      <c r="J2330" s="197"/>
      <c r="K2330" s="198"/>
      <c r="L2330" s="198"/>
      <c r="M2330" s="198"/>
      <c r="N2330" s="198"/>
      <c r="O2330" s="198"/>
      <c r="P2330" s="198"/>
      <c r="R2330" s="198"/>
      <c r="S2330" s="186"/>
      <c r="T2330" s="186"/>
      <c r="U2330" s="186"/>
      <c r="V2330" s="186"/>
      <c r="W2330" s="186"/>
      <c r="X2330" s="186"/>
      <c r="Y2330" s="186"/>
      <c r="Z2330" s="186"/>
      <c r="AA2330" s="186"/>
      <c r="AB2330" s="186"/>
      <c r="AC2330" s="186"/>
      <c r="AD2330" s="186"/>
      <c r="AE2330" s="186"/>
      <c r="AF2330" s="186"/>
      <c r="AG2330" s="186"/>
      <c r="AH2330" s="186"/>
      <c r="AI2330" s="186"/>
      <c r="AJ2330" s="186"/>
      <c r="AK2330" s="186"/>
      <c r="AL2330" s="186"/>
      <c r="AM2330" s="186"/>
      <c r="AN2330" s="186"/>
      <c r="AO2330" s="186"/>
      <c r="AP2330" s="186"/>
      <c r="AQ2330" s="186"/>
      <c r="AR2330" s="186"/>
      <c r="AS2330" s="186"/>
      <c r="AT2330" s="186"/>
      <c r="AU2330" s="186"/>
      <c r="AV2330" s="186"/>
      <c r="AW2330" s="186"/>
      <c r="AX2330" s="186"/>
      <c r="AY2330" s="186"/>
      <c r="AZ2330" s="186"/>
      <c r="BA2330" s="186"/>
      <c r="BB2330" s="186"/>
      <c r="BC2330" s="186"/>
      <c r="BD2330" s="186"/>
      <c r="BE2330" s="186"/>
      <c r="BF2330" s="186"/>
      <c r="BG2330" s="186"/>
      <c r="BH2330" s="186"/>
      <c r="BI2330" s="186"/>
      <c r="BJ2330" s="186"/>
      <c r="BK2330" s="186"/>
      <c r="BL2330" s="186"/>
      <c r="BM2330" s="186"/>
      <c r="BN2330" s="186"/>
      <c r="BO2330" s="186"/>
      <c r="BP2330" s="186"/>
      <c r="BQ2330" s="186"/>
      <c r="BR2330" s="186"/>
      <c r="BS2330" s="186"/>
      <c r="BT2330" s="186"/>
      <c r="BU2330" s="186"/>
      <c r="BV2330" s="186"/>
      <c r="BW2330" s="186"/>
      <c r="BX2330" s="186"/>
      <c r="BY2330" s="186"/>
      <c r="BZ2330" s="186"/>
      <c r="CA2330" s="186"/>
      <c r="CB2330" s="186"/>
      <c r="CC2330" s="186"/>
      <c r="CD2330" s="186"/>
      <c r="CE2330" s="186"/>
      <c r="CF2330" s="186"/>
      <c r="CG2330" s="186"/>
      <c r="CH2330" s="186"/>
      <c r="CI2330" s="186"/>
      <c r="CJ2330" s="186"/>
      <c r="CK2330" s="186"/>
    </row>
    <row r="2331" spans="2:89" x14ac:dyDescent="0.35">
      <c r="B2331" s="171" t="s">
        <v>463</v>
      </c>
      <c r="E2331" s="8"/>
      <c r="H2331" s="196"/>
      <c r="I2331" s="197"/>
      <c r="J2331" s="197"/>
      <c r="K2331" s="198"/>
      <c r="L2331" s="198"/>
      <c r="M2331" s="198"/>
      <c r="N2331" s="198"/>
      <c r="O2331" s="198"/>
      <c r="P2331" s="198"/>
      <c r="R2331" s="198"/>
      <c r="S2331" s="186" t="str">
        <f t="shared" ref="S2331:AX2331" si="3167">S$22</f>
        <v>S$18</v>
      </c>
      <c r="T2331" s="186" t="str">
        <f t="shared" si="3167"/>
        <v>T$18</v>
      </c>
      <c r="U2331" s="186" t="str">
        <f t="shared" si="3167"/>
        <v>U$18</v>
      </c>
      <c r="V2331" s="186" t="str">
        <f t="shared" si="3167"/>
        <v>V$18</v>
      </c>
      <c r="W2331" s="186" t="str">
        <f t="shared" si="3167"/>
        <v>W$18</v>
      </c>
      <c r="X2331" s="186" t="str">
        <f t="shared" si="3167"/>
        <v>X$18</v>
      </c>
      <c r="Y2331" s="186" t="str">
        <f t="shared" si="3167"/>
        <v>Y$18</v>
      </c>
      <c r="Z2331" s="186" t="str">
        <f t="shared" si="3167"/>
        <v>Z$18</v>
      </c>
      <c r="AA2331" s="186" t="str">
        <f t="shared" si="3167"/>
        <v>AA$18</v>
      </c>
      <c r="AB2331" s="186" t="str">
        <f t="shared" si="3167"/>
        <v>AB$18</v>
      </c>
      <c r="AC2331" s="186" t="str">
        <f t="shared" si="3167"/>
        <v>AC$18</v>
      </c>
      <c r="AD2331" s="186" t="str">
        <f t="shared" si="3167"/>
        <v>AD$18</v>
      </c>
      <c r="AE2331" s="186" t="str">
        <f t="shared" si="3167"/>
        <v>AE$18</v>
      </c>
      <c r="AF2331" s="186" t="str">
        <f t="shared" si="3167"/>
        <v>AF$18</v>
      </c>
      <c r="AG2331" s="186" t="str">
        <f t="shared" si="3167"/>
        <v>AG$18</v>
      </c>
      <c r="AH2331" s="186" t="str">
        <f t="shared" si="3167"/>
        <v>AH$18</v>
      </c>
      <c r="AI2331" s="186" t="str">
        <f t="shared" si="3167"/>
        <v>AI$18</v>
      </c>
      <c r="AJ2331" s="186" t="str">
        <f t="shared" si="3167"/>
        <v>AJ$18</v>
      </c>
      <c r="AK2331" s="186" t="str">
        <f t="shared" si="3167"/>
        <v>AK$18</v>
      </c>
      <c r="AL2331" s="186" t="str">
        <f t="shared" si="3167"/>
        <v>AL$18</v>
      </c>
      <c r="AM2331" s="186" t="str">
        <f t="shared" si="3167"/>
        <v>AM$18</v>
      </c>
      <c r="AN2331" s="186" t="str">
        <f t="shared" si="3167"/>
        <v>AN$18</v>
      </c>
      <c r="AO2331" s="186" t="str">
        <f t="shared" si="3167"/>
        <v>AO$18</v>
      </c>
      <c r="AP2331" s="186" t="str">
        <f t="shared" si="3167"/>
        <v>AP$18</v>
      </c>
      <c r="AQ2331" s="186" t="str">
        <f t="shared" si="3167"/>
        <v>AQ$18</v>
      </c>
      <c r="AR2331" s="186" t="str">
        <f t="shared" si="3167"/>
        <v>AR$18</v>
      </c>
      <c r="AS2331" s="186" t="str">
        <f t="shared" si="3167"/>
        <v>AS$18</v>
      </c>
      <c r="AT2331" s="186" t="str">
        <f t="shared" si="3167"/>
        <v>AT$18</v>
      </c>
      <c r="AU2331" s="186" t="str">
        <f t="shared" si="3167"/>
        <v>AU$18</v>
      </c>
      <c r="AV2331" s="186" t="str">
        <f t="shared" si="3167"/>
        <v>AV$18</v>
      </c>
      <c r="AW2331" s="186" t="str">
        <f t="shared" si="3167"/>
        <v>AW$18</v>
      </c>
      <c r="AX2331" s="186" t="str">
        <f t="shared" si="3167"/>
        <v>AX$18</v>
      </c>
      <c r="AY2331" s="186" t="str">
        <f t="shared" ref="AY2331:CD2331" si="3168">AY$22</f>
        <v>AY$18</v>
      </c>
      <c r="AZ2331" s="186" t="str">
        <f t="shared" si="3168"/>
        <v>AZ$18</v>
      </c>
      <c r="BA2331" s="186" t="str">
        <f t="shared" si="3168"/>
        <v>BA$18</v>
      </c>
      <c r="BB2331" s="186" t="str">
        <f t="shared" si="3168"/>
        <v>BB$18</v>
      </c>
      <c r="BC2331" s="186" t="str">
        <f t="shared" si="3168"/>
        <v>BC$18</v>
      </c>
      <c r="BD2331" s="186" t="str">
        <f t="shared" si="3168"/>
        <v>BD$18</v>
      </c>
      <c r="BE2331" s="186" t="str">
        <f t="shared" si="3168"/>
        <v>BE$18</v>
      </c>
      <c r="BF2331" s="186" t="str">
        <f t="shared" si="3168"/>
        <v>BF$18</v>
      </c>
      <c r="BG2331" s="186" t="str">
        <f t="shared" si="3168"/>
        <v>BG$18</v>
      </c>
      <c r="BH2331" s="186" t="str">
        <f t="shared" si="3168"/>
        <v>BH$18</v>
      </c>
      <c r="BI2331" s="186" t="str">
        <f t="shared" si="3168"/>
        <v>BI$18</v>
      </c>
      <c r="BJ2331" s="186" t="str">
        <f t="shared" si="3168"/>
        <v>BJ$18</v>
      </c>
      <c r="BK2331" s="186" t="str">
        <f t="shared" si="3168"/>
        <v>BK$18</v>
      </c>
      <c r="BL2331" s="186" t="str">
        <f t="shared" si="3168"/>
        <v>BL$18</v>
      </c>
      <c r="BM2331" s="186" t="str">
        <f t="shared" si="3168"/>
        <v>BM$18</v>
      </c>
      <c r="BN2331" s="186" t="str">
        <f t="shared" si="3168"/>
        <v>BN$18</v>
      </c>
      <c r="BO2331" s="186" t="str">
        <f t="shared" si="3168"/>
        <v>BO$18</v>
      </c>
      <c r="BP2331" s="186" t="str">
        <f t="shared" si="3168"/>
        <v>BP$18</v>
      </c>
      <c r="BQ2331" s="186" t="str">
        <f t="shared" si="3168"/>
        <v>BQ$18</v>
      </c>
      <c r="BR2331" s="186" t="str">
        <f t="shared" si="3168"/>
        <v>BR$18</v>
      </c>
      <c r="BS2331" s="186" t="str">
        <f t="shared" si="3168"/>
        <v>BS$18</v>
      </c>
      <c r="BT2331" s="186" t="str">
        <f t="shared" si="3168"/>
        <v>BT$18</v>
      </c>
      <c r="BU2331" s="186" t="str">
        <f t="shared" si="3168"/>
        <v>BU$18</v>
      </c>
      <c r="BV2331" s="186" t="str">
        <f t="shared" si="3168"/>
        <v>BV$18</v>
      </c>
      <c r="BW2331" s="186" t="str">
        <f t="shared" si="3168"/>
        <v>BW$18</v>
      </c>
      <c r="BX2331" s="186" t="str">
        <f t="shared" si="3168"/>
        <v>BX$18</v>
      </c>
      <c r="BY2331" s="186" t="str">
        <f t="shared" si="3168"/>
        <v>BY$18</v>
      </c>
      <c r="BZ2331" s="186" t="str">
        <f t="shared" si="3168"/>
        <v>BZ$18</v>
      </c>
      <c r="CA2331" s="186" t="str">
        <f t="shared" si="3168"/>
        <v>CA$18</v>
      </c>
      <c r="CB2331" s="186" t="str">
        <f t="shared" si="3168"/>
        <v>CB$18</v>
      </c>
      <c r="CC2331" s="186" t="str">
        <f t="shared" si="3168"/>
        <v>CC$18</v>
      </c>
      <c r="CD2331" s="186" t="str">
        <f t="shared" si="3168"/>
        <v>CD$18</v>
      </c>
      <c r="CE2331" s="186" t="str">
        <f t="shared" ref="CE2331:CK2331" si="3169">CE$22</f>
        <v>CE$18</v>
      </c>
      <c r="CF2331" s="186" t="str">
        <f t="shared" si="3169"/>
        <v>CF$18</v>
      </c>
      <c r="CG2331" s="186" t="str">
        <f t="shared" si="3169"/>
        <v>CG$18</v>
      </c>
      <c r="CH2331" s="186" t="str">
        <f t="shared" si="3169"/>
        <v>CH$18</v>
      </c>
      <c r="CI2331" s="186" t="str">
        <f t="shared" si="3169"/>
        <v>CI$18</v>
      </c>
      <c r="CJ2331" s="186" t="str">
        <f t="shared" si="3169"/>
        <v>CJ$18</v>
      </c>
      <c r="CK2331" s="186" t="str">
        <f t="shared" si="3169"/>
        <v>CK$18</v>
      </c>
    </row>
    <row r="2332" spans="2:89" x14ac:dyDescent="0.35">
      <c r="B2332" s="171" t="s">
        <v>464</v>
      </c>
      <c r="E2332" s="8"/>
      <c r="H2332" s="196"/>
      <c r="I2332" s="197"/>
      <c r="J2332" s="197"/>
      <c r="K2332" s="198"/>
      <c r="L2332" s="198"/>
      <c r="M2332" s="198"/>
      <c r="N2332" s="198"/>
      <c r="O2332" s="198"/>
      <c r="P2332" s="198"/>
      <c r="R2332" s="198"/>
      <c r="S2332" s="186" t="str">
        <f t="shared" ref="S2332:AX2332" si="3170">S$23</f>
        <v>S$19</v>
      </c>
      <c r="T2332" s="186" t="str">
        <f t="shared" si="3170"/>
        <v>T$19</v>
      </c>
      <c r="U2332" s="186" t="str">
        <f t="shared" si="3170"/>
        <v>U$19</v>
      </c>
      <c r="V2332" s="186" t="str">
        <f t="shared" si="3170"/>
        <v>V$19</v>
      </c>
      <c r="W2332" s="186" t="str">
        <f t="shared" si="3170"/>
        <v>W$19</v>
      </c>
      <c r="X2332" s="186" t="str">
        <f t="shared" si="3170"/>
        <v>X$19</v>
      </c>
      <c r="Y2332" s="186" t="str">
        <f t="shared" si="3170"/>
        <v>Y$19</v>
      </c>
      <c r="Z2332" s="186" t="str">
        <f t="shared" si="3170"/>
        <v>Z$19</v>
      </c>
      <c r="AA2332" s="186" t="str">
        <f t="shared" si="3170"/>
        <v>AA$19</v>
      </c>
      <c r="AB2332" s="186" t="str">
        <f t="shared" si="3170"/>
        <v>AB$19</v>
      </c>
      <c r="AC2332" s="186" t="str">
        <f t="shared" si="3170"/>
        <v>AC$19</v>
      </c>
      <c r="AD2332" s="186" t="str">
        <f t="shared" si="3170"/>
        <v>AD$19</v>
      </c>
      <c r="AE2332" s="186" t="str">
        <f t="shared" si="3170"/>
        <v>AE$19</v>
      </c>
      <c r="AF2332" s="186" t="str">
        <f t="shared" si="3170"/>
        <v>AF$19</v>
      </c>
      <c r="AG2332" s="186" t="str">
        <f t="shared" si="3170"/>
        <v>AG$19</v>
      </c>
      <c r="AH2332" s="186" t="str">
        <f t="shared" si="3170"/>
        <v>AH$19</v>
      </c>
      <c r="AI2332" s="186" t="str">
        <f t="shared" si="3170"/>
        <v>AI$19</v>
      </c>
      <c r="AJ2332" s="186" t="str">
        <f t="shared" si="3170"/>
        <v>AJ$19</v>
      </c>
      <c r="AK2332" s="186" t="str">
        <f t="shared" si="3170"/>
        <v>AK$19</v>
      </c>
      <c r="AL2332" s="186" t="str">
        <f t="shared" si="3170"/>
        <v>AL$19</v>
      </c>
      <c r="AM2332" s="186" t="str">
        <f t="shared" si="3170"/>
        <v>AM$19</v>
      </c>
      <c r="AN2332" s="186" t="str">
        <f t="shared" si="3170"/>
        <v>AN$19</v>
      </c>
      <c r="AO2332" s="186" t="str">
        <f t="shared" si="3170"/>
        <v>AO$19</v>
      </c>
      <c r="AP2332" s="186" t="str">
        <f t="shared" si="3170"/>
        <v>AP$19</v>
      </c>
      <c r="AQ2332" s="186" t="str">
        <f t="shared" si="3170"/>
        <v>AQ$19</v>
      </c>
      <c r="AR2332" s="186" t="str">
        <f t="shared" si="3170"/>
        <v>AR$19</v>
      </c>
      <c r="AS2332" s="186" t="str">
        <f t="shared" si="3170"/>
        <v>AS$19</v>
      </c>
      <c r="AT2332" s="186" t="str">
        <f t="shared" si="3170"/>
        <v>AT$19</v>
      </c>
      <c r="AU2332" s="186" t="str">
        <f t="shared" si="3170"/>
        <v>AU$19</v>
      </c>
      <c r="AV2332" s="186" t="str">
        <f t="shared" si="3170"/>
        <v>AV$19</v>
      </c>
      <c r="AW2332" s="186" t="str">
        <f t="shared" si="3170"/>
        <v>AW$19</v>
      </c>
      <c r="AX2332" s="186" t="str">
        <f t="shared" si="3170"/>
        <v>AX$19</v>
      </c>
      <c r="AY2332" s="186" t="str">
        <f t="shared" ref="AY2332:CD2332" si="3171">AY$23</f>
        <v>AY$19</v>
      </c>
      <c r="AZ2332" s="186" t="str">
        <f t="shared" si="3171"/>
        <v>AZ$19</v>
      </c>
      <c r="BA2332" s="186" t="str">
        <f t="shared" si="3171"/>
        <v>BA$19</v>
      </c>
      <c r="BB2332" s="186" t="str">
        <f t="shared" si="3171"/>
        <v>BB$19</v>
      </c>
      <c r="BC2332" s="186" t="str">
        <f t="shared" si="3171"/>
        <v>BC$19</v>
      </c>
      <c r="BD2332" s="186" t="str">
        <f t="shared" si="3171"/>
        <v>BD$19</v>
      </c>
      <c r="BE2332" s="186" t="str">
        <f t="shared" si="3171"/>
        <v>BE$19</v>
      </c>
      <c r="BF2332" s="186" t="str">
        <f t="shared" si="3171"/>
        <v>BF$19</v>
      </c>
      <c r="BG2332" s="186" t="str">
        <f t="shared" si="3171"/>
        <v>BG$19</v>
      </c>
      <c r="BH2332" s="186" t="str">
        <f t="shared" si="3171"/>
        <v>BH$19</v>
      </c>
      <c r="BI2332" s="186" t="str">
        <f t="shared" si="3171"/>
        <v>BI$19</v>
      </c>
      <c r="BJ2332" s="186" t="str">
        <f t="shared" si="3171"/>
        <v>BJ$19</v>
      </c>
      <c r="BK2332" s="186" t="str">
        <f t="shared" si="3171"/>
        <v>BK$19</v>
      </c>
      <c r="BL2332" s="186" t="str">
        <f t="shared" si="3171"/>
        <v>BL$19</v>
      </c>
      <c r="BM2332" s="186" t="str">
        <f t="shared" si="3171"/>
        <v>BM$19</v>
      </c>
      <c r="BN2332" s="186" t="str">
        <f t="shared" si="3171"/>
        <v>BN$19</v>
      </c>
      <c r="BO2332" s="186" t="str">
        <f t="shared" si="3171"/>
        <v>BO$19</v>
      </c>
      <c r="BP2332" s="186" t="str">
        <f t="shared" si="3171"/>
        <v>BP$19</v>
      </c>
      <c r="BQ2332" s="186" t="str">
        <f t="shared" si="3171"/>
        <v>BQ$19</v>
      </c>
      <c r="BR2332" s="186" t="str">
        <f t="shared" si="3171"/>
        <v>BR$19</v>
      </c>
      <c r="BS2332" s="186" t="str">
        <f t="shared" si="3171"/>
        <v>BS$19</v>
      </c>
      <c r="BT2332" s="186" t="str">
        <f t="shared" si="3171"/>
        <v>BT$19</v>
      </c>
      <c r="BU2332" s="186" t="str">
        <f t="shared" si="3171"/>
        <v>BU$19</v>
      </c>
      <c r="BV2332" s="186" t="str">
        <f t="shared" si="3171"/>
        <v>BV$19</v>
      </c>
      <c r="BW2332" s="186" t="str">
        <f t="shared" si="3171"/>
        <v>BW$19</v>
      </c>
      <c r="BX2332" s="186" t="str">
        <f t="shared" si="3171"/>
        <v>BX$19</v>
      </c>
      <c r="BY2332" s="186" t="str">
        <f t="shared" si="3171"/>
        <v>BY$19</v>
      </c>
      <c r="BZ2332" s="186" t="str">
        <f t="shared" si="3171"/>
        <v>BZ$19</v>
      </c>
      <c r="CA2332" s="186" t="str">
        <f t="shared" si="3171"/>
        <v>CA$19</v>
      </c>
      <c r="CB2332" s="186" t="str">
        <f t="shared" si="3171"/>
        <v>CB$19</v>
      </c>
      <c r="CC2332" s="186" t="str">
        <f t="shared" si="3171"/>
        <v>CC$19</v>
      </c>
      <c r="CD2332" s="186" t="str">
        <f t="shared" si="3171"/>
        <v>CD$19</v>
      </c>
      <c r="CE2332" s="186" t="str">
        <f t="shared" ref="CE2332:CK2332" si="3172">CE$23</f>
        <v>CE$19</v>
      </c>
      <c r="CF2332" s="186" t="str">
        <f t="shared" si="3172"/>
        <v>CF$19</v>
      </c>
      <c r="CG2332" s="186" t="str">
        <f t="shared" si="3172"/>
        <v>CG$19</v>
      </c>
      <c r="CH2332" s="186" t="str">
        <f t="shared" si="3172"/>
        <v>CH$19</v>
      </c>
      <c r="CI2332" s="186" t="str">
        <f t="shared" si="3172"/>
        <v>CI$19</v>
      </c>
      <c r="CJ2332" s="186" t="str">
        <f t="shared" si="3172"/>
        <v>CJ$19</v>
      </c>
      <c r="CK2332" s="186" t="str">
        <f t="shared" si="3172"/>
        <v>CK$19</v>
      </c>
    </row>
    <row r="2333" spans="2:89" x14ac:dyDescent="0.35">
      <c r="B2333" s="70" t="s">
        <v>300</v>
      </c>
      <c r="C2333" s="31"/>
      <c r="D2333" t="s">
        <v>428</v>
      </c>
      <c r="E2333" s="8" t="str">
        <f t="shared" ref="E2333:E2355" si="3173">ROW()&amp;" "&amp;D2333</f>
        <v>2333 DTERM1-F</v>
      </c>
      <c r="F2333" t="s">
        <v>410</v>
      </c>
      <c r="G2333" s="31" t="s">
        <v>243</v>
      </c>
      <c r="H2333" s="48"/>
      <c r="I2333" s="286"/>
      <c r="J2333" s="286"/>
      <c r="K2333" s="48"/>
      <c r="L2333" s="48"/>
      <c r="M2333" s="48"/>
      <c r="N2333" s="48"/>
      <c r="O2333" s="48"/>
      <c r="P2333" s="48"/>
      <c r="R2333" s="70"/>
      <c r="S2333" s="287"/>
      <c r="T2333" s="287"/>
      <c r="U2333" s="287"/>
      <c r="V2333" s="287"/>
      <c r="W2333" s="287"/>
      <c r="X2333" s="287"/>
      <c r="Y2333" s="287"/>
      <c r="Z2333" s="287"/>
      <c r="AA2333" s="287"/>
      <c r="AB2333" s="287"/>
      <c r="AC2333" s="287"/>
      <c r="AD2333" s="287"/>
      <c r="AE2333" s="287"/>
      <c r="AF2333" s="287"/>
      <c r="AG2333" s="287"/>
      <c r="AH2333" s="287"/>
      <c r="AI2333" s="287"/>
      <c r="AJ2333" s="287"/>
      <c r="AK2333" s="287"/>
      <c r="AL2333" s="287"/>
      <c r="AM2333" s="287"/>
      <c r="AN2333" s="287"/>
      <c r="AO2333" s="287"/>
      <c r="AP2333" s="287"/>
      <c r="AQ2333" s="287"/>
      <c r="AR2333" s="287"/>
      <c r="AS2333" s="287"/>
      <c r="AT2333" s="287"/>
      <c r="AU2333" s="287"/>
      <c r="AV2333" s="287"/>
      <c r="AW2333" s="287"/>
      <c r="AX2333" s="287"/>
      <c r="AY2333" s="287"/>
      <c r="AZ2333" s="287"/>
      <c r="BA2333" s="287"/>
      <c r="BB2333" s="287"/>
      <c r="BC2333" s="287"/>
      <c r="BD2333" s="287"/>
      <c r="BE2333" s="287"/>
      <c r="BF2333" s="287"/>
      <c r="BG2333" s="287"/>
      <c r="BH2333" s="287"/>
      <c r="BI2333" s="287"/>
      <c r="BJ2333" s="287"/>
      <c r="BK2333" s="287"/>
      <c r="BL2333" s="287"/>
      <c r="BM2333" s="287"/>
      <c r="BN2333" s="287"/>
      <c r="BO2333" s="287"/>
      <c r="BP2333" s="287"/>
      <c r="BQ2333" s="287"/>
      <c r="BR2333" s="287"/>
      <c r="BS2333" s="287"/>
      <c r="BT2333" s="287"/>
      <c r="BU2333" s="287"/>
      <c r="BV2333" s="287"/>
      <c r="BW2333" s="287"/>
      <c r="BX2333" s="287"/>
      <c r="BY2333" s="287"/>
      <c r="BZ2333" s="287"/>
      <c r="CA2333" s="287"/>
      <c r="CB2333" s="287"/>
      <c r="CC2333" s="287"/>
      <c r="CD2333" s="287"/>
      <c r="CE2333" s="287"/>
      <c r="CF2333" s="287"/>
      <c r="CG2333" s="287"/>
      <c r="CH2333" s="287"/>
      <c r="CI2333" s="287"/>
      <c r="CJ2333" s="287"/>
      <c r="CK2333" s="287"/>
    </row>
    <row r="2334" spans="2:89" x14ac:dyDescent="0.35">
      <c r="B2334" s="95" t="str">
        <f>"Assumptions - "&amp;B2333</f>
        <v>Assumptions - Fixed term debt - one-time borrowing</v>
      </c>
      <c r="D2334" t="s">
        <v>428</v>
      </c>
      <c r="E2334" t="str">
        <f t="shared" ref="E2334" si="3174">ROW()&amp;" "&amp;D2334</f>
        <v>2334 DTERM1-F</v>
      </c>
      <c r="G2334" t="str">
        <f t="shared" ref="G2334:G2339" si="3175">E2334</f>
        <v>2334 DTERM1-F</v>
      </c>
      <c r="I2334"/>
      <c r="J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row>
    <row r="2335" spans="2:89" x14ac:dyDescent="0.35">
      <c r="B2335" s="155" t="s">
        <v>287</v>
      </c>
      <c r="D2335" t="s">
        <v>428</v>
      </c>
      <c r="E2335" t="str">
        <f t="shared" si="3173"/>
        <v>2335 DTERM1-F</v>
      </c>
      <c r="F2335" s="31"/>
      <c r="G2335" t="str">
        <f t="shared" si="3175"/>
        <v>2335 DTERM1-F</v>
      </c>
      <c r="H2335" s="57">
        <v>4</v>
      </c>
      <c r="I2335" s="31"/>
      <c r="J2335" s="31"/>
      <c r="K2335" s="31"/>
      <c r="L2335" s="31"/>
      <c r="M2335" s="31"/>
      <c r="N2335" s="31"/>
      <c r="O2335" s="31"/>
      <c r="P2335" s="31"/>
      <c r="R2335" s="31"/>
      <c r="S2335" s="73"/>
      <c r="T2335" s="73"/>
      <c r="U2335" s="73"/>
      <c r="V2335" s="73"/>
      <c r="W2335" s="73"/>
      <c r="X2335" s="73"/>
      <c r="Y2335" s="73"/>
      <c r="Z2335" s="73"/>
      <c r="AA2335" s="73"/>
      <c r="AB2335" s="73"/>
      <c r="AC2335" s="73"/>
      <c r="AD2335" s="73"/>
      <c r="AE2335" s="73"/>
      <c r="AF2335" s="73"/>
      <c r="AG2335" s="73"/>
      <c r="AH2335" s="73"/>
      <c r="AI2335" s="73"/>
      <c r="AJ2335" s="73"/>
      <c r="AK2335" s="73"/>
      <c r="AL2335" s="73"/>
      <c r="AM2335" s="73"/>
      <c r="AN2335" s="73"/>
      <c r="AO2335" s="73"/>
      <c r="AP2335" s="73"/>
      <c r="AQ2335" s="73"/>
      <c r="AR2335" s="73"/>
      <c r="AS2335" s="73"/>
      <c r="AT2335" s="73"/>
      <c r="AU2335" s="73"/>
      <c r="AV2335" s="73"/>
      <c r="AW2335" s="73"/>
      <c r="AX2335" s="73"/>
      <c r="AY2335" s="73"/>
      <c r="AZ2335" s="73"/>
      <c r="BA2335" s="73"/>
      <c r="BB2335" s="73"/>
      <c r="BC2335" s="73"/>
      <c r="BD2335" s="73"/>
      <c r="BE2335" s="73"/>
      <c r="BF2335" s="73"/>
      <c r="BG2335" s="73"/>
      <c r="BH2335" s="73"/>
      <c r="BI2335" s="73"/>
      <c r="BJ2335" s="73"/>
      <c r="BK2335" s="73"/>
      <c r="BL2335" s="73"/>
      <c r="BM2335" s="73"/>
      <c r="BN2335" s="73"/>
      <c r="BO2335" s="73"/>
      <c r="BP2335" s="73"/>
      <c r="BQ2335" s="73"/>
      <c r="BR2335" s="73"/>
      <c r="BS2335" s="73"/>
      <c r="BT2335" s="73"/>
      <c r="BU2335" s="73"/>
      <c r="BV2335" s="73"/>
      <c r="BW2335" s="73"/>
      <c r="BX2335" s="73"/>
      <c r="BY2335" s="73"/>
      <c r="BZ2335" s="73"/>
      <c r="CA2335" s="73"/>
      <c r="CB2335" s="73"/>
      <c r="CC2335" s="73"/>
      <c r="CD2335" s="73"/>
      <c r="CE2335" s="73"/>
      <c r="CF2335" s="73"/>
      <c r="CG2335" s="73"/>
      <c r="CH2335" s="73"/>
      <c r="CI2335" s="73"/>
      <c r="CJ2335" s="73"/>
      <c r="CK2335" s="73"/>
    </row>
    <row r="2336" spans="2:89" x14ac:dyDescent="0.35">
      <c r="B2336" s="155" t="s">
        <v>288</v>
      </c>
      <c r="D2336" t="s">
        <v>428</v>
      </c>
      <c r="E2336" t="str">
        <f t="shared" si="3173"/>
        <v>2336 DTERM1-F</v>
      </c>
      <c r="F2336" s="31"/>
      <c r="G2336" t="str">
        <f t="shared" si="3175"/>
        <v>2336 DTERM1-F</v>
      </c>
      <c r="H2336" s="59">
        <v>0.1</v>
      </c>
      <c r="I2336" s="31"/>
      <c r="J2336" s="31"/>
      <c r="K2336" s="31"/>
      <c r="L2336" s="31"/>
      <c r="M2336" s="31"/>
      <c r="N2336" s="31"/>
      <c r="O2336" s="31"/>
      <c r="P2336" s="31"/>
      <c r="R2336" s="31"/>
      <c r="S2336" s="73"/>
      <c r="T2336" s="73"/>
      <c r="U2336" s="73"/>
      <c r="V2336" s="73"/>
      <c r="W2336" s="73"/>
      <c r="X2336" s="73"/>
      <c r="Y2336" s="73"/>
      <c r="Z2336" s="73"/>
      <c r="AA2336" s="73"/>
      <c r="AB2336" s="73"/>
      <c r="AC2336" s="73"/>
      <c r="AD2336" s="73"/>
      <c r="AE2336" s="73"/>
      <c r="AF2336" s="73"/>
      <c r="AG2336" s="73"/>
      <c r="AH2336" s="73"/>
      <c r="AI2336" s="73"/>
      <c r="AJ2336" s="73"/>
      <c r="AK2336" s="73"/>
      <c r="AL2336" s="73"/>
      <c r="AM2336" s="73"/>
      <c r="AN2336" s="73"/>
      <c r="AO2336" s="73"/>
      <c r="AP2336" s="73"/>
      <c r="AQ2336" s="73"/>
      <c r="AR2336" s="73"/>
      <c r="AS2336" s="73"/>
      <c r="AT2336" s="73"/>
      <c r="AU2336" s="73"/>
      <c r="AV2336" s="73"/>
      <c r="AW2336" s="73"/>
      <c r="AX2336" s="73"/>
      <c r="AY2336" s="73"/>
      <c r="AZ2336" s="73"/>
      <c r="BA2336" s="73"/>
      <c r="BB2336" s="73"/>
      <c r="BC2336" s="73"/>
      <c r="BD2336" s="73"/>
      <c r="BE2336" s="73"/>
      <c r="BF2336" s="73"/>
      <c r="BG2336" s="73"/>
      <c r="BH2336" s="73"/>
      <c r="BI2336" s="73"/>
      <c r="BJ2336" s="73"/>
      <c r="BK2336" s="73"/>
      <c r="BL2336" s="73"/>
      <c r="BM2336" s="73"/>
      <c r="BN2336" s="73"/>
      <c r="BO2336" s="73"/>
      <c r="BP2336" s="73"/>
      <c r="BQ2336" s="73"/>
      <c r="BR2336" s="73"/>
      <c r="BS2336" s="73"/>
      <c r="BT2336" s="73"/>
      <c r="BU2336" s="73"/>
      <c r="BV2336" s="73"/>
      <c r="BW2336" s="73"/>
      <c r="BX2336" s="73"/>
      <c r="BY2336" s="73"/>
      <c r="BZ2336" s="73"/>
      <c r="CA2336" s="73"/>
      <c r="CB2336" s="73"/>
      <c r="CC2336" s="73"/>
      <c r="CD2336" s="73"/>
      <c r="CE2336" s="73"/>
      <c r="CF2336" s="73"/>
      <c r="CG2336" s="73"/>
      <c r="CH2336" s="73"/>
      <c r="CI2336" s="73"/>
      <c r="CJ2336" s="73"/>
      <c r="CK2336" s="73"/>
    </row>
    <row r="2337" spans="2:89" x14ac:dyDescent="0.35">
      <c r="B2337" s="154" t="s">
        <v>301</v>
      </c>
      <c r="D2337" t="s">
        <v>428</v>
      </c>
      <c r="E2337" t="str">
        <f t="shared" si="3173"/>
        <v>2337 DTERM1-F</v>
      </c>
      <c r="F2337" s="31"/>
      <c r="G2337" t="str">
        <f t="shared" si="3175"/>
        <v>2337 DTERM1-F</v>
      </c>
      <c r="H2337" s="23">
        <v>1000000</v>
      </c>
      <c r="I2337" s="31"/>
      <c r="J2337" s="31"/>
      <c r="K2337" s="31"/>
      <c r="L2337" s="31"/>
      <c r="M2337" s="31"/>
      <c r="N2337" s="31"/>
      <c r="O2337" s="31"/>
      <c r="P2337" s="31"/>
      <c r="R2337" s="31"/>
      <c r="S2337" s="73"/>
      <c r="T2337" s="73"/>
      <c r="U2337" s="73"/>
      <c r="V2337" s="73"/>
      <c r="W2337" s="73"/>
      <c r="X2337" s="73"/>
      <c r="Y2337" s="73"/>
      <c r="Z2337" s="73"/>
      <c r="AA2337" s="73"/>
      <c r="AB2337" s="73"/>
      <c r="AC2337" s="73"/>
      <c r="AD2337" s="73"/>
      <c r="AE2337" s="73"/>
      <c r="AF2337" s="73"/>
      <c r="AG2337" s="73"/>
      <c r="AH2337" s="73"/>
      <c r="AI2337" s="73"/>
      <c r="AJ2337" s="73"/>
      <c r="AK2337" s="73"/>
      <c r="AL2337" s="73"/>
      <c r="AM2337" s="73"/>
      <c r="AN2337" s="73"/>
      <c r="AO2337" s="73"/>
      <c r="AP2337" s="73"/>
      <c r="AQ2337" s="73"/>
      <c r="AR2337" s="73"/>
      <c r="AS2337" s="73"/>
      <c r="AT2337" s="73"/>
      <c r="AU2337" s="73"/>
      <c r="AV2337" s="73"/>
      <c r="AW2337" s="73"/>
      <c r="AX2337" s="73"/>
      <c r="AY2337" s="73"/>
      <c r="AZ2337" s="73"/>
      <c r="BA2337" s="73"/>
      <c r="BB2337" s="73"/>
      <c r="BC2337" s="73"/>
      <c r="BD2337" s="73"/>
      <c r="BE2337" s="73"/>
      <c r="BF2337" s="73"/>
      <c r="BG2337" s="73"/>
      <c r="BH2337" s="73"/>
      <c r="BI2337" s="73"/>
      <c r="BJ2337" s="73"/>
      <c r="BK2337" s="73"/>
      <c r="BL2337" s="73"/>
      <c r="BM2337" s="73"/>
      <c r="BN2337" s="73"/>
      <c r="BO2337" s="73"/>
      <c r="BP2337" s="73"/>
      <c r="BQ2337" s="73"/>
      <c r="BR2337" s="73"/>
      <c r="BS2337" s="73"/>
      <c r="BT2337" s="73"/>
      <c r="BU2337" s="73"/>
      <c r="BV2337" s="73"/>
      <c r="BW2337" s="73"/>
      <c r="BX2337" s="73"/>
      <c r="BY2337" s="73"/>
      <c r="BZ2337" s="73"/>
      <c r="CA2337" s="73"/>
      <c r="CB2337" s="73"/>
      <c r="CC2337" s="73"/>
      <c r="CD2337" s="73"/>
      <c r="CE2337" s="73"/>
      <c r="CF2337" s="73"/>
      <c r="CG2337" s="73"/>
      <c r="CH2337" s="73"/>
      <c r="CI2337" s="73"/>
      <c r="CJ2337" s="73"/>
      <c r="CK2337" s="73"/>
    </row>
    <row r="2338" spans="2:89" x14ac:dyDescent="0.35">
      <c r="B2338" s="154" t="s">
        <v>296</v>
      </c>
      <c r="D2338" t="s">
        <v>428</v>
      </c>
      <c r="E2338" t="str">
        <f t="shared" si="3173"/>
        <v>2338 DTERM1-F</v>
      </c>
      <c r="F2338" s="31"/>
      <c r="G2338" t="str">
        <f t="shared" si="3175"/>
        <v>2338 DTERM1-F</v>
      </c>
      <c r="H2338" s="98">
        <v>45444</v>
      </c>
      <c r="I2338" s="31"/>
      <c r="J2338" s="31"/>
      <c r="K2338" s="31"/>
      <c r="L2338" s="31"/>
      <c r="M2338" s="31"/>
      <c r="N2338" s="31"/>
      <c r="O2338" s="31"/>
      <c r="P2338" s="31"/>
      <c r="R2338" s="31"/>
      <c r="S2338" s="73"/>
      <c r="T2338" s="73"/>
      <c r="U2338" s="73"/>
      <c r="V2338" s="73"/>
      <c r="W2338" s="73"/>
      <c r="X2338" s="73"/>
      <c r="Y2338" s="73"/>
      <c r="Z2338" s="73"/>
      <c r="AA2338" s="73"/>
      <c r="AB2338" s="73"/>
      <c r="AC2338" s="73"/>
      <c r="AD2338" s="73"/>
      <c r="AE2338" s="73"/>
      <c r="AF2338" s="73"/>
      <c r="AG2338" s="73"/>
      <c r="AH2338" s="73"/>
      <c r="AI2338" s="73"/>
      <c r="AJ2338" s="73"/>
      <c r="AK2338" s="73"/>
      <c r="AL2338" s="73"/>
      <c r="AM2338" s="73"/>
      <c r="AN2338" s="73"/>
      <c r="AO2338" s="73"/>
      <c r="AP2338" s="73"/>
      <c r="AQ2338" s="73"/>
      <c r="AR2338" s="73"/>
      <c r="AS2338" s="73"/>
      <c r="AT2338" s="73"/>
      <c r="AU2338" s="73"/>
      <c r="AV2338" s="73"/>
      <c r="AW2338" s="73"/>
      <c r="AX2338" s="73"/>
      <c r="AY2338" s="73"/>
      <c r="AZ2338" s="73"/>
      <c r="BA2338" s="73"/>
      <c r="BB2338" s="73"/>
      <c r="BC2338" s="73"/>
      <c r="BD2338" s="73"/>
      <c r="BE2338" s="73"/>
      <c r="BF2338" s="73"/>
      <c r="BG2338" s="73"/>
      <c r="BH2338" s="73"/>
      <c r="BI2338" s="73"/>
      <c r="BJ2338" s="73"/>
      <c r="BK2338" s="73"/>
      <c r="BL2338" s="73"/>
      <c r="BM2338" s="73"/>
      <c r="BN2338" s="73"/>
      <c r="BO2338" s="73"/>
      <c r="BP2338" s="73"/>
      <c r="BQ2338" s="73"/>
      <c r="BR2338" s="73"/>
      <c r="BS2338" s="73"/>
      <c r="BT2338" s="73"/>
      <c r="BU2338" s="73"/>
      <c r="BV2338" s="73"/>
      <c r="BW2338" s="73"/>
      <c r="BX2338" s="73"/>
      <c r="BY2338" s="73"/>
      <c r="BZ2338" s="73"/>
      <c r="CA2338" s="73"/>
      <c r="CB2338" s="73"/>
      <c r="CC2338" s="73"/>
      <c r="CD2338" s="73"/>
      <c r="CE2338" s="73"/>
      <c r="CF2338" s="73"/>
      <c r="CG2338" s="73"/>
      <c r="CH2338" s="73"/>
      <c r="CI2338" s="73"/>
      <c r="CJ2338" s="73"/>
      <c r="CK2338" s="73"/>
    </row>
    <row r="2339" spans="2:89" x14ac:dyDescent="0.35">
      <c r="B2339" s="122"/>
      <c r="D2339" t="s">
        <v>428</v>
      </c>
      <c r="E2339" t="str">
        <f t="shared" si="3173"/>
        <v>2339 DTERM1-F</v>
      </c>
      <c r="F2339" s="31"/>
      <c r="G2339" t="str">
        <f t="shared" si="3175"/>
        <v>2339 DTERM1-F</v>
      </c>
      <c r="H2339" s="23"/>
      <c r="I2339" s="31"/>
      <c r="J2339" s="31"/>
      <c r="K2339" s="31"/>
      <c r="L2339" s="31"/>
      <c r="M2339" s="31"/>
      <c r="N2339" s="31"/>
      <c r="O2339" s="31"/>
      <c r="P2339" s="31"/>
      <c r="R2339" s="31"/>
      <c r="S2339" s="73"/>
      <c r="T2339" s="73"/>
      <c r="U2339" s="73"/>
      <c r="V2339" s="73"/>
      <c r="W2339" s="73"/>
      <c r="X2339" s="73"/>
      <c r="Y2339" s="73"/>
      <c r="Z2339" s="73"/>
      <c r="AA2339" s="73"/>
      <c r="AB2339" s="73"/>
      <c r="AC2339" s="73"/>
      <c r="AD2339" s="73"/>
      <c r="AE2339" s="73"/>
      <c r="AF2339" s="73"/>
      <c r="AG2339" s="73"/>
      <c r="AH2339" s="73"/>
      <c r="AI2339" s="73"/>
      <c r="AJ2339" s="73"/>
      <c r="AK2339" s="73"/>
      <c r="AL2339" s="73"/>
      <c r="AM2339" s="73"/>
      <c r="AN2339" s="73"/>
      <c r="AO2339" s="73"/>
      <c r="AP2339" s="73"/>
      <c r="AQ2339" s="73"/>
      <c r="AR2339" s="73"/>
      <c r="AS2339" s="73"/>
      <c r="AT2339" s="73"/>
      <c r="AU2339" s="73"/>
      <c r="AV2339" s="73"/>
      <c r="AW2339" s="73"/>
      <c r="AX2339" s="73"/>
      <c r="AY2339" s="73"/>
      <c r="AZ2339" s="73"/>
      <c r="BA2339" s="73"/>
      <c r="BB2339" s="73"/>
      <c r="BC2339" s="73"/>
      <c r="BD2339" s="73"/>
      <c r="BE2339" s="73"/>
      <c r="BF2339" s="73"/>
      <c r="BG2339" s="73"/>
      <c r="BH2339" s="73"/>
      <c r="BI2339" s="73"/>
      <c r="BJ2339" s="73"/>
      <c r="BK2339" s="73"/>
      <c r="BL2339" s="73"/>
      <c r="BM2339" s="73"/>
      <c r="BN2339" s="73"/>
      <c r="BO2339" s="73"/>
      <c r="BP2339" s="73"/>
      <c r="BQ2339" s="73"/>
      <c r="BR2339" s="73"/>
      <c r="BS2339" s="73"/>
      <c r="BT2339" s="73"/>
      <c r="BU2339" s="73"/>
      <c r="BV2339" s="73"/>
      <c r="BW2339" s="73"/>
      <c r="BX2339" s="73"/>
      <c r="BY2339" s="73"/>
      <c r="BZ2339" s="73"/>
      <c r="CA2339" s="73"/>
      <c r="CB2339" s="73"/>
      <c r="CC2339" s="73"/>
      <c r="CD2339" s="73"/>
      <c r="CE2339" s="73"/>
      <c r="CF2339" s="73"/>
      <c r="CG2339" s="73"/>
      <c r="CH2339" s="73"/>
      <c r="CI2339" s="73"/>
      <c r="CJ2339" s="73"/>
      <c r="CK2339" s="73"/>
    </row>
    <row r="2340" spans="2:89" x14ac:dyDescent="0.35">
      <c r="B2340" s="95" t="s">
        <v>290</v>
      </c>
      <c r="D2340" t="s">
        <v>428</v>
      </c>
      <c r="E2340" t="str">
        <f t="shared" si="3173"/>
        <v>2340 DTERM1-F</v>
      </c>
      <c r="F2340" s="281"/>
      <c r="R2340" s="92"/>
      <c r="S2340" s="150"/>
      <c r="T2340" s="150"/>
      <c r="U2340" s="150"/>
      <c r="V2340" s="150"/>
      <c r="W2340" s="150"/>
      <c r="X2340" s="150"/>
      <c r="Y2340" s="150"/>
      <c r="Z2340" s="150"/>
      <c r="AA2340" s="150"/>
      <c r="AB2340" s="150"/>
      <c r="AC2340" s="150"/>
      <c r="AD2340" s="150"/>
      <c r="AE2340" s="150"/>
      <c r="AF2340" s="150"/>
      <c r="AG2340" s="150"/>
      <c r="AH2340" s="150"/>
      <c r="AI2340" s="150"/>
      <c r="AJ2340" s="150"/>
      <c r="AK2340" s="150"/>
      <c r="AL2340" s="150"/>
      <c r="AM2340" s="150"/>
      <c r="AN2340" s="150"/>
      <c r="AO2340" s="150"/>
      <c r="AP2340" s="150"/>
      <c r="AQ2340" s="150"/>
      <c r="AR2340" s="150"/>
      <c r="AS2340" s="150"/>
      <c r="AT2340" s="150"/>
      <c r="AU2340" s="150"/>
      <c r="AV2340" s="150"/>
      <c r="AW2340" s="150"/>
      <c r="AX2340" s="150"/>
      <c r="AY2340" s="150"/>
      <c r="AZ2340" s="150"/>
      <c r="BA2340" s="150"/>
      <c r="BB2340" s="150"/>
      <c r="BC2340" s="150"/>
      <c r="BD2340" s="150"/>
      <c r="BE2340" s="150"/>
      <c r="BF2340" s="150"/>
      <c r="BG2340" s="150"/>
      <c r="BH2340" s="150"/>
      <c r="BI2340" s="150"/>
      <c r="BJ2340" s="150"/>
      <c r="BK2340" s="150"/>
      <c r="BL2340" s="150"/>
      <c r="BM2340" s="150"/>
      <c r="BN2340" s="150"/>
      <c r="BO2340" s="150"/>
      <c r="BP2340" s="150"/>
      <c r="BQ2340" s="150"/>
      <c r="BR2340" s="150"/>
      <c r="BS2340" s="150"/>
      <c r="BT2340" s="150"/>
      <c r="BU2340" s="150"/>
      <c r="BV2340" s="150"/>
      <c r="BW2340" s="150"/>
      <c r="BX2340" s="150"/>
      <c r="BY2340" s="150"/>
      <c r="BZ2340" s="150"/>
      <c r="CA2340" s="150"/>
      <c r="CB2340" s="150"/>
      <c r="CC2340" s="150"/>
      <c r="CD2340" s="150"/>
      <c r="CE2340" s="150"/>
      <c r="CF2340" s="150"/>
      <c r="CG2340" s="150"/>
      <c r="CH2340" s="150"/>
      <c r="CI2340" s="150"/>
      <c r="CJ2340" s="150"/>
      <c r="CK2340" s="150"/>
    </row>
    <row r="2341" spans="2:89" x14ac:dyDescent="0.35">
      <c r="B2341" s="154" t="s">
        <v>289</v>
      </c>
      <c r="D2341" t="s">
        <v>428</v>
      </c>
      <c r="E2341" t="str">
        <f t="shared" si="3173"/>
        <v>2341 DTERM1-F</v>
      </c>
      <c r="F2341" s="281"/>
      <c r="K2341" s="24">
        <v>0</v>
      </c>
      <c r="L2341" s="24">
        <f ca="1">K2344</f>
        <v>0</v>
      </c>
      <c r="M2341" s="24">
        <f ca="1">L2344</f>
        <v>0</v>
      </c>
      <c r="N2341" s="24">
        <f ca="1">M2344</f>
        <v>0</v>
      </c>
      <c r="O2341" s="24">
        <f ca="1">N2344</f>
        <v>0</v>
      </c>
      <c r="P2341" s="24">
        <f ca="1">O2344</f>
        <v>0</v>
      </c>
      <c r="R2341"/>
      <c r="S2341" s="62">
        <f t="shared" ref="S2341:AY2341" ca="1" si="3176">R2344</f>
        <v>0</v>
      </c>
      <c r="T2341" s="62">
        <f t="shared" ca="1" si="3176"/>
        <v>0</v>
      </c>
      <c r="U2341" s="62">
        <f t="shared" ca="1" si="3176"/>
        <v>0</v>
      </c>
      <c r="V2341" s="62">
        <f t="shared" ca="1" si="3176"/>
        <v>0</v>
      </c>
      <c r="W2341" s="62">
        <f t="shared" ca="1" si="3176"/>
        <v>0</v>
      </c>
      <c r="X2341" s="62">
        <f t="shared" ca="1" si="3176"/>
        <v>0</v>
      </c>
      <c r="Y2341" s="62">
        <f t="shared" ca="1" si="3176"/>
        <v>1000000</v>
      </c>
      <c r="Z2341" s="62">
        <f t="shared" ca="1" si="3176"/>
        <v>1000000</v>
      </c>
      <c r="AA2341" s="62">
        <f t="shared" ca="1" si="3176"/>
        <v>1000000</v>
      </c>
      <c r="AB2341" s="62">
        <f t="shared" ca="1" si="3176"/>
        <v>0</v>
      </c>
      <c r="AC2341" s="62">
        <f t="shared" ca="1" si="3176"/>
        <v>0</v>
      </c>
      <c r="AD2341" s="62">
        <f t="shared" ca="1" si="3176"/>
        <v>0</v>
      </c>
      <c r="AE2341" s="62">
        <f t="shared" ca="1" si="3176"/>
        <v>0</v>
      </c>
      <c r="AF2341" s="62">
        <f t="shared" ca="1" si="3176"/>
        <v>0</v>
      </c>
      <c r="AG2341" s="62">
        <f t="shared" ca="1" si="3176"/>
        <v>0</v>
      </c>
      <c r="AH2341" s="62">
        <f t="shared" ca="1" si="3176"/>
        <v>0</v>
      </c>
      <c r="AI2341" s="62">
        <f t="shared" ca="1" si="3176"/>
        <v>0</v>
      </c>
      <c r="AJ2341" s="62">
        <f t="shared" ca="1" si="3176"/>
        <v>0</v>
      </c>
      <c r="AK2341" s="62">
        <f t="shared" ca="1" si="3176"/>
        <v>0</v>
      </c>
      <c r="AL2341" s="62">
        <f t="shared" ca="1" si="3176"/>
        <v>0</v>
      </c>
      <c r="AM2341" s="62">
        <f t="shared" ca="1" si="3176"/>
        <v>0</v>
      </c>
      <c r="AN2341" s="62">
        <f t="shared" ca="1" si="3176"/>
        <v>0</v>
      </c>
      <c r="AO2341" s="62">
        <f t="shared" ca="1" si="3176"/>
        <v>0</v>
      </c>
      <c r="AP2341" s="62">
        <f t="shared" ca="1" si="3176"/>
        <v>0</v>
      </c>
      <c r="AQ2341" s="62">
        <f t="shared" ca="1" si="3176"/>
        <v>0</v>
      </c>
      <c r="AR2341" s="62">
        <f t="shared" ca="1" si="3176"/>
        <v>0</v>
      </c>
      <c r="AS2341" s="62">
        <f t="shared" ca="1" si="3176"/>
        <v>0</v>
      </c>
      <c r="AT2341" s="62">
        <f t="shared" ca="1" si="3176"/>
        <v>0</v>
      </c>
      <c r="AU2341" s="62">
        <f t="shared" ca="1" si="3176"/>
        <v>0</v>
      </c>
      <c r="AV2341" s="62">
        <f t="shared" ca="1" si="3176"/>
        <v>0</v>
      </c>
      <c r="AW2341" s="62">
        <f t="shared" ca="1" si="3176"/>
        <v>0</v>
      </c>
      <c r="AX2341" s="62">
        <f t="shared" ca="1" si="3176"/>
        <v>0</v>
      </c>
      <c r="AY2341" s="62">
        <f t="shared" ca="1" si="3176"/>
        <v>0</v>
      </c>
      <c r="AZ2341" s="62">
        <f t="shared" ref="AZ2341:CE2341" ca="1" si="3177">AY2344</f>
        <v>0</v>
      </c>
      <c r="BA2341" s="62">
        <f t="shared" ca="1" si="3177"/>
        <v>0</v>
      </c>
      <c r="BB2341" s="62">
        <f t="shared" ca="1" si="3177"/>
        <v>0</v>
      </c>
      <c r="BC2341" s="62">
        <f t="shared" ca="1" si="3177"/>
        <v>0</v>
      </c>
      <c r="BD2341" s="62">
        <f t="shared" ca="1" si="3177"/>
        <v>0</v>
      </c>
      <c r="BE2341" s="62">
        <f t="shared" ca="1" si="3177"/>
        <v>0</v>
      </c>
      <c r="BF2341" s="62">
        <f t="shared" ca="1" si="3177"/>
        <v>0</v>
      </c>
      <c r="BG2341" s="62">
        <f t="shared" ca="1" si="3177"/>
        <v>0</v>
      </c>
      <c r="BH2341" s="62">
        <f t="shared" ca="1" si="3177"/>
        <v>0</v>
      </c>
      <c r="BI2341" s="62">
        <f t="shared" ca="1" si="3177"/>
        <v>0</v>
      </c>
      <c r="BJ2341" s="62">
        <f t="shared" ca="1" si="3177"/>
        <v>0</v>
      </c>
      <c r="BK2341" s="62">
        <f t="shared" ca="1" si="3177"/>
        <v>0</v>
      </c>
      <c r="BL2341" s="62">
        <f t="shared" ca="1" si="3177"/>
        <v>0</v>
      </c>
      <c r="BM2341" s="62">
        <f t="shared" ca="1" si="3177"/>
        <v>0</v>
      </c>
      <c r="BN2341" s="62">
        <f t="shared" ca="1" si="3177"/>
        <v>0</v>
      </c>
      <c r="BO2341" s="62">
        <f t="shared" ca="1" si="3177"/>
        <v>0</v>
      </c>
      <c r="BP2341" s="62">
        <f t="shared" ca="1" si="3177"/>
        <v>0</v>
      </c>
      <c r="BQ2341" s="62">
        <f t="shared" ca="1" si="3177"/>
        <v>0</v>
      </c>
      <c r="BR2341" s="62">
        <f t="shared" ca="1" si="3177"/>
        <v>0</v>
      </c>
      <c r="BS2341" s="62">
        <f t="shared" ca="1" si="3177"/>
        <v>0</v>
      </c>
      <c r="BT2341" s="62">
        <f t="shared" ca="1" si="3177"/>
        <v>0</v>
      </c>
      <c r="BU2341" s="62">
        <f t="shared" ca="1" si="3177"/>
        <v>0</v>
      </c>
      <c r="BV2341" s="62">
        <f t="shared" ca="1" si="3177"/>
        <v>0</v>
      </c>
      <c r="BW2341" s="62">
        <f t="shared" ca="1" si="3177"/>
        <v>0</v>
      </c>
      <c r="BX2341" s="62">
        <f t="shared" ca="1" si="3177"/>
        <v>0</v>
      </c>
      <c r="BY2341" s="62">
        <f t="shared" ca="1" si="3177"/>
        <v>0</v>
      </c>
      <c r="BZ2341" s="62">
        <f t="shared" ca="1" si="3177"/>
        <v>0</v>
      </c>
      <c r="CA2341" s="62">
        <f t="shared" ca="1" si="3177"/>
        <v>0</v>
      </c>
      <c r="CB2341" s="62">
        <f t="shared" ca="1" si="3177"/>
        <v>0</v>
      </c>
      <c r="CC2341" s="62">
        <f t="shared" ca="1" si="3177"/>
        <v>0</v>
      </c>
      <c r="CD2341" s="62">
        <f t="shared" ca="1" si="3177"/>
        <v>0</v>
      </c>
      <c r="CE2341" s="62">
        <f t="shared" ca="1" si="3177"/>
        <v>0</v>
      </c>
      <c r="CF2341" s="62">
        <f t="shared" ref="CF2341:CK2341" ca="1" si="3178">CE2344</f>
        <v>0</v>
      </c>
      <c r="CG2341" s="62">
        <f t="shared" ca="1" si="3178"/>
        <v>0</v>
      </c>
      <c r="CH2341" s="62">
        <f t="shared" ca="1" si="3178"/>
        <v>0</v>
      </c>
      <c r="CI2341" s="62">
        <f t="shared" ca="1" si="3178"/>
        <v>0</v>
      </c>
      <c r="CJ2341" s="62">
        <f t="shared" ca="1" si="3178"/>
        <v>0</v>
      </c>
      <c r="CK2341" s="62">
        <f t="shared" ca="1" si="3178"/>
        <v>0</v>
      </c>
    </row>
    <row r="2342" spans="2:89" x14ac:dyDescent="0.35">
      <c r="B2342" s="154" t="str">
        <f>"New borrowing - "&amp;SUBSTITUTE(B2333,":","")</f>
        <v>New borrowing - Fixed term debt - one-time borrowing</v>
      </c>
      <c r="C2342" t="s">
        <v>236</v>
      </c>
      <c r="D2342" t="s">
        <v>428</v>
      </c>
      <c r="E2342" t="str">
        <f t="shared" si="3173"/>
        <v>2342 DTERM1-F</v>
      </c>
      <c r="G2342" t="str">
        <f>E2342</f>
        <v>2342 DTERM1-F</v>
      </c>
      <c r="K2342" s="23">
        <f t="shared" ref="K2342:P2343" si="3179">SUMIF($3:$3,K$2,2342:2342)</f>
        <v>1000000</v>
      </c>
      <c r="L2342" s="23">
        <f t="shared" si="3179"/>
        <v>0</v>
      </c>
      <c r="M2342" s="23">
        <f t="shared" si="3179"/>
        <v>0</v>
      </c>
      <c r="N2342" s="23">
        <f t="shared" si="3179"/>
        <v>0</v>
      </c>
      <c r="O2342" s="23">
        <f t="shared" si="3179"/>
        <v>0</v>
      </c>
      <c r="P2342" s="23">
        <f t="shared" si="3179"/>
        <v>0</v>
      </c>
      <c r="R2342" s="53">
        <f>$H2337*(S$2=EOMONTH($H2338,0))</f>
        <v>0</v>
      </c>
      <c r="S2342" s="62">
        <f t="shared" ref="S2342" si="3180">$H2337*(S$2=EOMONTH($H2338,0))</f>
        <v>0</v>
      </c>
      <c r="T2342" s="62">
        <f t="shared" ref="T2342:AW2342" si="3181">$H2337*(T$2=EOMONTH($H2338,0))</f>
        <v>0</v>
      </c>
      <c r="U2342" s="62">
        <f t="shared" si="3181"/>
        <v>0</v>
      </c>
      <c r="V2342" s="62">
        <f t="shared" si="3181"/>
        <v>0</v>
      </c>
      <c r="W2342" s="62">
        <f t="shared" si="3181"/>
        <v>0</v>
      </c>
      <c r="X2342" s="62">
        <f t="shared" si="3181"/>
        <v>1000000</v>
      </c>
      <c r="Y2342" s="62">
        <f t="shared" si="3181"/>
        <v>0</v>
      </c>
      <c r="Z2342" s="62">
        <f t="shared" si="3181"/>
        <v>0</v>
      </c>
      <c r="AA2342" s="62">
        <f t="shared" si="3181"/>
        <v>0</v>
      </c>
      <c r="AB2342" s="62">
        <f t="shared" si="3181"/>
        <v>0</v>
      </c>
      <c r="AC2342" s="62">
        <f t="shared" si="3181"/>
        <v>0</v>
      </c>
      <c r="AD2342" s="62">
        <f t="shared" si="3181"/>
        <v>0</v>
      </c>
      <c r="AE2342" s="62">
        <f t="shared" si="3181"/>
        <v>0</v>
      </c>
      <c r="AF2342" s="62">
        <f t="shared" si="3181"/>
        <v>0</v>
      </c>
      <c r="AG2342" s="62">
        <f t="shared" si="3181"/>
        <v>0</v>
      </c>
      <c r="AH2342" s="62">
        <f t="shared" si="3181"/>
        <v>0</v>
      </c>
      <c r="AI2342" s="62">
        <f t="shared" si="3181"/>
        <v>0</v>
      </c>
      <c r="AJ2342" s="62">
        <f t="shared" si="3181"/>
        <v>0</v>
      </c>
      <c r="AK2342" s="62">
        <f t="shared" si="3181"/>
        <v>0</v>
      </c>
      <c r="AL2342" s="62">
        <f t="shared" si="3181"/>
        <v>0</v>
      </c>
      <c r="AM2342" s="62">
        <f t="shared" si="3181"/>
        <v>0</v>
      </c>
      <c r="AN2342" s="62">
        <f t="shared" si="3181"/>
        <v>0</v>
      </c>
      <c r="AO2342" s="62">
        <f t="shared" si="3181"/>
        <v>0</v>
      </c>
      <c r="AP2342" s="62">
        <f t="shared" si="3181"/>
        <v>0</v>
      </c>
      <c r="AQ2342" s="62">
        <f t="shared" si="3181"/>
        <v>0</v>
      </c>
      <c r="AR2342" s="62">
        <f t="shared" si="3181"/>
        <v>0</v>
      </c>
      <c r="AS2342" s="62">
        <f t="shared" si="3181"/>
        <v>0</v>
      </c>
      <c r="AT2342" s="62">
        <f t="shared" si="3181"/>
        <v>0</v>
      </c>
      <c r="AU2342" s="62">
        <f t="shared" si="3181"/>
        <v>0</v>
      </c>
      <c r="AV2342" s="62">
        <f t="shared" si="3181"/>
        <v>0</v>
      </c>
      <c r="AW2342" s="62">
        <f t="shared" si="3181"/>
        <v>0</v>
      </c>
      <c r="AX2342" s="62">
        <f t="shared" ref="AX2342:CC2342" si="3182">$H2337*(AX$2=EOMONTH($H2338,0))</f>
        <v>0</v>
      </c>
      <c r="AY2342" s="62">
        <f t="shared" si="3182"/>
        <v>0</v>
      </c>
      <c r="AZ2342" s="62">
        <f t="shared" si="3182"/>
        <v>0</v>
      </c>
      <c r="BA2342" s="62">
        <f t="shared" si="3182"/>
        <v>0</v>
      </c>
      <c r="BB2342" s="62">
        <f t="shared" si="3182"/>
        <v>0</v>
      </c>
      <c r="BC2342" s="62">
        <f t="shared" si="3182"/>
        <v>0</v>
      </c>
      <c r="BD2342" s="62">
        <f t="shared" si="3182"/>
        <v>0</v>
      </c>
      <c r="BE2342" s="62">
        <f t="shared" si="3182"/>
        <v>0</v>
      </c>
      <c r="BF2342" s="62">
        <f t="shared" si="3182"/>
        <v>0</v>
      </c>
      <c r="BG2342" s="62">
        <f t="shared" si="3182"/>
        <v>0</v>
      </c>
      <c r="BH2342" s="62">
        <f t="shared" si="3182"/>
        <v>0</v>
      </c>
      <c r="BI2342" s="62">
        <f t="shared" si="3182"/>
        <v>0</v>
      </c>
      <c r="BJ2342" s="62">
        <f t="shared" si="3182"/>
        <v>0</v>
      </c>
      <c r="BK2342" s="62">
        <f t="shared" si="3182"/>
        <v>0</v>
      </c>
      <c r="BL2342" s="62">
        <f t="shared" si="3182"/>
        <v>0</v>
      </c>
      <c r="BM2342" s="62">
        <f t="shared" si="3182"/>
        <v>0</v>
      </c>
      <c r="BN2342" s="62">
        <f t="shared" si="3182"/>
        <v>0</v>
      </c>
      <c r="BO2342" s="62">
        <f t="shared" si="3182"/>
        <v>0</v>
      </c>
      <c r="BP2342" s="62">
        <f t="shared" si="3182"/>
        <v>0</v>
      </c>
      <c r="BQ2342" s="62">
        <f t="shared" si="3182"/>
        <v>0</v>
      </c>
      <c r="BR2342" s="62">
        <f t="shared" si="3182"/>
        <v>0</v>
      </c>
      <c r="BS2342" s="62">
        <f t="shared" si="3182"/>
        <v>0</v>
      </c>
      <c r="BT2342" s="62">
        <f t="shared" si="3182"/>
        <v>0</v>
      </c>
      <c r="BU2342" s="62">
        <f t="shared" si="3182"/>
        <v>0</v>
      </c>
      <c r="BV2342" s="62">
        <f t="shared" si="3182"/>
        <v>0</v>
      </c>
      <c r="BW2342" s="62">
        <f t="shared" si="3182"/>
        <v>0</v>
      </c>
      <c r="BX2342" s="62">
        <f t="shared" si="3182"/>
        <v>0</v>
      </c>
      <c r="BY2342" s="62">
        <f t="shared" si="3182"/>
        <v>0</v>
      </c>
      <c r="BZ2342" s="62">
        <f t="shared" si="3182"/>
        <v>0</v>
      </c>
      <c r="CA2342" s="62">
        <f t="shared" si="3182"/>
        <v>0</v>
      </c>
      <c r="CB2342" s="62">
        <f t="shared" si="3182"/>
        <v>0</v>
      </c>
      <c r="CC2342" s="62">
        <f t="shared" si="3182"/>
        <v>0</v>
      </c>
      <c r="CD2342" s="62">
        <f t="shared" ref="CD2342:CK2342" si="3183">$H2337*(CD$2=EOMONTH($H2338,0))</f>
        <v>0</v>
      </c>
      <c r="CE2342" s="62">
        <f t="shared" si="3183"/>
        <v>0</v>
      </c>
      <c r="CF2342" s="62">
        <f t="shared" si="3183"/>
        <v>0</v>
      </c>
      <c r="CG2342" s="62">
        <f t="shared" si="3183"/>
        <v>0</v>
      </c>
      <c r="CH2342" s="62">
        <f t="shared" si="3183"/>
        <v>0</v>
      </c>
      <c r="CI2342" s="62">
        <f t="shared" si="3183"/>
        <v>0</v>
      </c>
      <c r="CJ2342" s="62">
        <f t="shared" si="3183"/>
        <v>0</v>
      </c>
      <c r="CK2342" s="62">
        <f t="shared" si="3183"/>
        <v>0</v>
      </c>
    </row>
    <row r="2343" spans="2:89" x14ac:dyDescent="0.35">
      <c r="B2343" s="154" t="str">
        <f>"Repayment - "&amp;SUBSTITUTE(B2333,":","")</f>
        <v>Repayment - Fixed term debt - one-time borrowing</v>
      </c>
      <c r="C2343" t="s">
        <v>236</v>
      </c>
      <c r="D2343" t="s">
        <v>428</v>
      </c>
      <c r="E2343" t="str">
        <f t="shared" si="3173"/>
        <v>2343 DTERM1-F</v>
      </c>
      <c r="K2343" s="134">
        <f t="shared" ca="1" si="3179"/>
        <v>-1000000</v>
      </c>
      <c r="L2343" s="134">
        <f t="shared" ca="1" si="3179"/>
        <v>0</v>
      </c>
      <c r="M2343" s="134">
        <f t="shared" ca="1" si="3179"/>
        <v>0</v>
      </c>
      <c r="N2343" s="134">
        <f t="shared" ca="1" si="3179"/>
        <v>0</v>
      </c>
      <c r="O2343" s="134">
        <f t="shared" ca="1" si="3179"/>
        <v>0</v>
      </c>
      <c r="P2343" s="134">
        <f t="shared" ca="1" si="3179"/>
        <v>0</v>
      </c>
      <c r="R2343" s="220"/>
      <c r="S2343" s="221">
        <f ca="1">-IF(COUNT($R2342:S2342)&lt;$H2335,0,OFFSET(S2342,0,-$H2335+1))</f>
        <v>0</v>
      </c>
      <c r="T2343" s="221">
        <f ca="1">-IF(COUNT($R2342:T2342)&lt;$H2335,0,OFFSET(T2342,0,-$H2335+1))</f>
        <v>0</v>
      </c>
      <c r="U2343" s="221">
        <f ca="1">-IF(COUNT($R2342:U2342)&lt;$H2335,0,OFFSET(U2342,0,-$H2335+1))</f>
        <v>0</v>
      </c>
      <c r="V2343" s="221">
        <f ca="1">-IF(COUNT($R2342:V2342)&lt;$H2335,0,OFFSET(V2342,0,-$H2335+1))</f>
        <v>0</v>
      </c>
      <c r="W2343" s="221">
        <f ca="1">-IF(COUNT($R2342:W2342)&lt;$H2335,0,OFFSET(W2342,0,-$H2335+1))</f>
        <v>0</v>
      </c>
      <c r="X2343" s="221">
        <f ca="1">-IF(COUNT($R2342:X2342)&lt;$H2335,0,OFFSET(X2342,0,-$H2335+1))</f>
        <v>0</v>
      </c>
      <c r="Y2343" s="221">
        <f ca="1">-IF(COUNT($R2342:Y2342)&lt;$H2335,0,OFFSET(Y2342,0,-$H2335+1))</f>
        <v>0</v>
      </c>
      <c r="Z2343" s="221">
        <f ca="1">-IF(COUNT($R2342:Z2342)&lt;$H2335,0,OFFSET(Z2342,0,-$H2335+1))</f>
        <v>0</v>
      </c>
      <c r="AA2343" s="221">
        <f ca="1">-IF(COUNT($R2342:AA2342)&lt;$H2335,0,OFFSET(AA2342,0,-$H2335+1))</f>
        <v>-1000000</v>
      </c>
      <c r="AB2343" s="221">
        <f ca="1">-IF(COUNT($R2342:AB2342)&lt;$H2335,0,OFFSET(AB2342,0,-$H2335+1))</f>
        <v>0</v>
      </c>
      <c r="AC2343" s="221">
        <f ca="1">-IF(COUNT($R2342:AC2342)&lt;$H2335,0,OFFSET(AC2342,0,-$H2335+1))</f>
        <v>0</v>
      </c>
      <c r="AD2343" s="221">
        <f ca="1">-IF(COUNT($R2342:AD2342)&lt;$H2335,0,OFFSET(AD2342,0,-$H2335+1))</f>
        <v>0</v>
      </c>
      <c r="AE2343" s="221">
        <f ca="1">-IF(COUNT($R2342:AE2342)&lt;$H2335,0,OFFSET(AE2342,0,-$H2335+1))</f>
        <v>0</v>
      </c>
      <c r="AF2343" s="221">
        <f ca="1">-IF(COUNT($R2342:AF2342)&lt;$H2335,0,OFFSET(AF2342,0,-$H2335+1))</f>
        <v>0</v>
      </c>
      <c r="AG2343" s="221">
        <f ca="1">-IF(COUNT($R2342:AG2342)&lt;$H2335,0,OFFSET(AG2342,0,-$H2335+1))</f>
        <v>0</v>
      </c>
      <c r="AH2343" s="221">
        <f ca="1">-IF(COUNT($R2342:AH2342)&lt;$H2335,0,OFFSET(AH2342,0,-$H2335+1))</f>
        <v>0</v>
      </c>
      <c r="AI2343" s="221">
        <f ca="1">-IF(COUNT($R2342:AI2342)&lt;$H2335,0,OFFSET(AI2342,0,-$H2335+1))</f>
        <v>0</v>
      </c>
      <c r="AJ2343" s="221">
        <f ca="1">-IF(COUNT($R2342:AJ2342)&lt;$H2335,0,OFFSET(AJ2342,0,-$H2335+1))</f>
        <v>0</v>
      </c>
      <c r="AK2343" s="221">
        <f ca="1">-IF(COUNT($R2342:AK2342)&lt;$H2335,0,OFFSET(AK2342,0,-$H2335+1))</f>
        <v>0</v>
      </c>
      <c r="AL2343" s="221">
        <f ca="1">-IF(COUNT($R2342:AL2342)&lt;$H2335,0,OFFSET(AL2342,0,-$H2335+1))</f>
        <v>0</v>
      </c>
      <c r="AM2343" s="221">
        <f ca="1">-IF(COUNT($R2342:AM2342)&lt;$H2335,0,OFFSET(AM2342,0,-$H2335+1))</f>
        <v>0</v>
      </c>
      <c r="AN2343" s="221">
        <f ca="1">-IF(COUNT($R2342:AN2342)&lt;$H2335,0,OFFSET(AN2342,0,-$H2335+1))</f>
        <v>0</v>
      </c>
      <c r="AO2343" s="221">
        <f ca="1">-IF(COUNT($R2342:AO2342)&lt;$H2335,0,OFFSET(AO2342,0,-$H2335+1))</f>
        <v>0</v>
      </c>
      <c r="AP2343" s="221">
        <f ca="1">-IF(COUNT($R2342:AP2342)&lt;$H2335,0,OFFSET(AP2342,0,-$H2335+1))</f>
        <v>0</v>
      </c>
      <c r="AQ2343" s="221">
        <f ca="1">-IF(COUNT($R2342:AQ2342)&lt;$H2335,0,OFFSET(AQ2342,0,-$H2335+1))</f>
        <v>0</v>
      </c>
      <c r="AR2343" s="221">
        <f ca="1">-IF(COUNT($R2342:AR2342)&lt;$H2335,0,OFFSET(AR2342,0,-$H2335+1))</f>
        <v>0</v>
      </c>
      <c r="AS2343" s="221">
        <f ca="1">-IF(COUNT($R2342:AS2342)&lt;$H2335,0,OFFSET(AS2342,0,-$H2335+1))</f>
        <v>0</v>
      </c>
      <c r="AT2343" s="221">
        <f ca="1">-IF(COUNT($R2342:AT2342)&lt;$H2335,0,OFFSET(AT2342,0,-$H2335+1))</f>
        <v>0</v>
      </c>
      <c r="AU2343" s="221">
        <f ca="1">-IF(COUNT($R2342:AU2342)&lt;$H2335,0,OFFSET(AU2342,0,-$H2335+1))</f>
        <v>0</v>
      </c>
      <c r="AV2343" s="221">
        <f ca="1">-IF(COUNT($R2342:AV2342)&lt;$H2335,0,OFFSET(AV2342,0,-$H2335+1))</f>
        <v>0</v>
      </c>
      <c r="AW2343" s="221">
        <f ca="1">-IF(COUNT($R2342:AW2342)&lt;$H2335,0,OFFSET(AW2342,0,-$H2335+1))</f>
        <v>0</v>
      </c>
      <c r="AX2343" s="221">
        <f ca="1">-IF(COUNT($R2342:AX2342)&lt;$H2335,0,OFFSET(AX2342,0,-$H2335+1))</f>
        <v>0</v>
      </c>
      <c r="AY2343" s="221">
        <f ca="1">-IF(COUNT($R2342:AY2342)&lt;$H2335,0,OFFSET(AY2342,0,-$H2335+1))</f>
        <v>0</v>
      </c>
      <c r="AZ2343" s="221">
        <f ca="1">-IF(COUNT($R2342:AZ2342)&lt;$H2335,0,OFFSET(AZ2342,0,-$H2335+1))</f>
        <v>0</v>
      </c>
      <c r="BA2343" s="221">
        <f ca="1">-IF(COUNT($R2342:BA2342)&lt;$H2335,0,OFFSET(BA2342,0,-$H2335+1))</f>
        <v>0</v>
      </c>
      <c r="BB2343" s="221">
        <f ca="1">-IF(COUNT($R2342:BB2342)&lt;$H2335,0,OFFSET(BB2342,0,-$H2335+1))</f>
        <v>0</v>
      </c>
      <c r="BC2343" s="221">
        <f ca="1">-IF(COUNT($R2342:BC2342)&lt;$H2335,0,OFFSET(BC2342,0,-$H2335+1))</f>
        <v>0</v>
      </c>
      <c r="BD2343" s="221">
        <f ca="1">-IF(COUNT($R2342:BD2342)&lt;$H2335,0,OFFSET(BD2342,0,-$H2335+1))</f>
        <v>0</v>
      </c>
      <c r="BE2343" s="221">
        <f ca="1">-IF(COUNT($R2342:BE2342)&lt;$H2335,0,OFFSET(BE2342,0,-$H2335+1))</f>
        <v>0</v>
      </c>
      <c r="BF2343" s="221">
        <f ca="1">-IF(COUNT($R2342:BF2342)&lt;$H2335,0,OFFSET(BF2342,0,-$H2335+1))</f>
        <v>0</v>
      </c>
      <c r="BG2343" s="221">
        <f ca="1">-IF(COUNT($R2342:BG2342)&lt;$H2335,0,OFFSET(BG2342,0,-$H2335+1))</f>
        <v>0</v>
      </c>
      <c r="BH2343" s="221">
        <f ca="1">-IF(COUNT($R2342:BH2342)&lt;$H2335,0,OFFSET(BH2342,0,-$H2335+1))</f>
        <v>0</v>
      </c>
      <c r="BI2343" s="221">
        <f ca="1">-IF(COUNT($R2342:BI2342)&lt;$H2335,0,OFFSET(BI2342,0,-$H2335+1))</f>
        <v>0</v>
      </c>
      <c r="BJ2343" s="221">
        <f ca="1">-IF(COUNT($R2342:BJ2342)&lt;$H2335,0,OFFSET(BJ2342,0,-$H2335+1))</f>
        <v>0</v>
      </c>
      <c r="BK2343" s="221">
        <f ca="1">-IF(COUNT($R2342:BK2342)&lt;$H2335,0,OFFSET(BK2342,0,-$H2335+1))</f>
        <v>0</v>
      </c>
      <c r="BL2343" s="221">
        <f ca="1">-IF(COUNT($R2342:BL2342)&lt;$H2335,0,OFFSET(BL2342,0,-$H2335+1))</f>
        <v>0</v>
      </c>
      <c r="BM2343" s="221">
        <f ca="1">-IF(COUNT($R2342:BM2342)&lt;$H2335,0,OFFSET(BM2342,0,-$H2335+1))</f>
        <v>0</v>
      </c>
      <c r="BN2343" s="221">
        <f ca="1">-IF(COUNT($R2342:BN2342)&lt;$H2335,0,OFFSET(BN2342,0,-$H2335+1))</f>
        <v>0</v>
      </c>
      <c r="BO2343" s="221">
        <f ca="1">-IF(COUNT($R2342:BO2342)&lt;$H2335,0,OFFSET(BO2342,0,-$H2335+1))</f>
        <v>0</v>
      </c>
      <c r="BP2343" s="221">
        <f ca="1">-IF(COUNT($R2342:BP2342)&lt;$H2335,0,OFFSET(BP2342,0,-$H2335+1))</f>
        <v>0</v>
      </c>
      <c r="BQ2343" s="221">
        <f ca="1">-IF(COUNT($R2342:BQ2342)&lt;$H2335,0,OFFSET(BQ2342,0,-$H2335+1))</f>
        <v>0</v>
      </c>
      <c r="BR2343" s="221">
        <f ca="1">-IF(COUNT($R2342:BR2342)&lt;$H2335,0,OFFSET(BR2342,0,-$H2335+1))</f>
        <v>0</v>
      </c>
      <c r="BS2343" s="221">
        <f ca="1">-IF(COUNT($R2342:BS2342)&lt;$H2335,0,OFFSET(BS2342,0,-$H2335+1))</f>
        <v>0</v>
      </c>
      <c r="BT2343" s="221">
        <f ca="1">-IF(COUNT($R2342:BT2342)&lt;$H2335,0,OFFSET(BT2342,0,-$H2335+1))</f>
        <v>0</v>
      </c>
      <c r="BU2343" s="221">
        <f ca="1">-IF(COUNT($R2342:BU2342)&lt;$H2335,0,OFFSET(BU2342,0,-$H2335+1))</f>
        <v>0</v>
      </c>
      <c r="BV2343" s="221">
        <f ca="1">-IF(COUNT($R2342:BV2342)&lt;$H2335,0,OFFSET(BV2342,0,-$H2335+1))</f>
        <v>0</v>
      </c>
      <c r="BW2343" s="221">
        <f ca="1">-IF(COUNT($R2342:BW2342)&lt;$H2335,0,OFFSET(BW2342,0,-$H2335+1))</f>
        <v>0</v>
      </c>
      <c r="BX2343" s="221">
        <f ca="1">-IF(COUNT($R2342:BX2342)&lt;$H2335,0,OFFSET(BX2342,0,-$H2335+1))</f>
        <v>0</v>
      </c>
      <c r="BY2343" s="221">
        <f ca="1">-IF(COUNT($R2342:BY2342)&lt;$H2335,0,OFFSET(BY2342,0,-$H2335+1))</f>
        <v>0</v>
      </c>
      <c r="BZ2343" s="221">
        <f ca="1">-IF(COUNT($R2342:BZ2342)&lt;$H2335,0,OFFSET(BZ2342,0,-$H2335+1))</f>
        <v>0</v>
      </c>
      <c r="CA2343" s="221">
        <f ca="1">-IF(COUNT($R2342:CA2342)&lt;$H2335,0,OFFSET(CA2342,0,-$H2335+1))</f>
        <v>0</v>
      </c>
      <c r="CB2343" s="221">
        <f ca="1">-IF(COUNT($R2342:CB2342)&lt;$H2335,0,OFFSET(CB2342,0,-$H2335+1))</f>
        <v>0</v>
      </c>
      <c r="CC2343" s="221">
        <f ca="1">-IF(COUNT($R2342:CC2342)&lt;$H2335,0,OFFSET(CC2342,0,-$H2335+1))</f>
        <v>0</v>
      </c>
      <c r="CD2343" s="221">
        <f ca="1">-IF(COUNT($R2342:CD2342)&lt;$H2335,0,OFFSET(CD2342,0,-$H2335+1))</f>
        <v>0</v>
      </c>
      <c r="CE2343" s="221">
        <f ca="1">-IF(COUNT($R2342:CE2342)&lt;$H2335,0,OFFSET(CE2342,0,-$H2335+1))</f>
        <v>0</v>
      </c>
      <c r="CF2343" s="221">
        <f ca="1">-IF(COUNT($R2342:CF2342)&lt;$H2335,0,OFFSET(CF2342,0,-$H2335+1))</f>
        <v>0</v>
      </c>
      <c r="CG2343" s="221">
        <f ca="1">-IF(COUNT($R2342:CG2342)&lt;$H2335,0,OFFSET(CG2342,0,-$H2335+1))</f>
        <v>0</v>
      </c>
      <c r="CH2343" s="221">
        <f ca="1">-IF(COUNT($R2342:CH2342)&lt;$H2335,0,OFFSET(CH2342,0,-$H2335+1))</f>
        <v>0</v>
      </c>
      <c r="CI2343" s="221">
        <f ca="1">-IF(COUNT($R2342:CI2342)&lt;$H2335,0,OFFSET(CI2342,0,-$H2335+1))</f>
        <v>0</v>
      </c>
      <c r="CJ2343" s="221">
        <f ca="1">-IF(COUNT($R2342:CJ2342)&lt;$H2335,0,OFFSET(CJ2342,0,-$H2335+1))</f>
        <v>0</v>
      </c>
      <c r="CK2343" s="221">
        <f ca="1">-IF(COUNT($R2342:CK2342)&lt;$H2335,0,OFFSET(CK2342,0,-$H2335+1))</f>
        <v>0</v>
      </c>
    </row>
    <row r="2344" spans="2:89" x14ac:dyDescent="0.35">
      <c r="B2344" s="123" t="str">
        <f>"Debt - "&amp;SUBSTITUTE(B2333,":","")</f>
        <v>Debt - Fixed term debt - one-time borrowing</v>
      </c>
      <c r="C2344" t="s">
        <v>237</v>
      </c>
      <c r="D2344" t="s">
        <v>428</v>
      </c>
      <c r="E2344" t="str">
        <f t="shared" si="3173"/>
        <v>2344 DTERM1-F</v>
      </c>
      <c r="I2344" s="80"/>
      <c r="J2344" s="80"/>
      <c r="K2344" s="33">
        <f t="shared" ref="K2344:P2344" ca="1" si="3184">SUMIF($4:$4,K$2,2344:2344)</f>
        <v>0</v>
      </c>
      <c r="L2344" s="33">
        <f t="shared" ca="1" si="3184"/>
        <v>0</v>
      </c>
      <c r="M2344" s="33">
        <f t="shared" ca="1" si="3184"/>
        <v>0</v>
      </c>
      <c r="N2344" s="33">
        <f t="shared" ca="1" si="3184"/>
        <v>0</v>
      </c>
      <c r="O2344" s="33">
        <f t="shared" ca="1" si="3184"/>
        <v>0</v>
      </c>
      <c r="P2344" s="33">
        <f t="shared" si="3184"/>
        <v>0</v>
      </c>
      <c r="R2344" s="53">
        <f ca="1">S2341</f>
        <v>0</v>
      </c>
      <c r="S2344" s="93">
        <f t="shared" ref="S2344" ca="1" si="3185">SUM(S2341:S2343)</f>
        <v>0</v>
      </c>
      <c r="T2344" s="93">
        <f t="shared" ref="T2344:AX2344" ca="1" si="3186">SUM(T2341:T2343)</f>
        <v>0</v>
      </c>
      <c r="U2344" s="93">
        <f t="shared" ca="1" si="3186"/>
        <v>0</v>
      </c>
      <c r="V2344" s="93">
        <f t="shared" ca="1" si="3186"/>
        <v>0</v>
      </c>
      <c r="W2344" s="93">
        <f t="shared" ca="1" si="3186"/>
        <v>0</v>
      </c>
      <c r="X2344" s="93">
        <f t="shared" ca="1" si="3186"/>
        <v>1000000</v>
      </c>
      <c r="Y2344" s="93">
        <f t="shared" ca="1" si="3186"/>
        <v>1000000</v>
      </c>
      <c r="Z2344" s="93">
        <f t="shared" ca="1" si="3186"/>
        <v>1000000</v>
      </c>
      <c r="AA2344" s="93">
        <f t="shared" ca="1" si="3186"/>
        <v>0</v>
      </c>
      <c r="AB2344" s="93">
        <f t="shared" ca="1" si="3186"/>
        <v>0</v>
      </c>
      <c r="AC2344" s="93">
        <f t="shared" ca="1" si="3186"/>
        <v>0</v>
      </c>
      <c r="AD2344" s="93">
        <f t="shared" ca="1" si="3186"/>
        <v>0</v>
      </c>
      <c r="AE2344" s="93">
        <f t="shared" ca="1" si="3186"/>
        <v>0</v>
      </c>
      <c r="AF2344" s="93">
        <f t="shared" ca="1" si="3186"/>
        <v>0</v>
      </c>
      <c r="AG2344" s="93">
        <f t="shared" ca="1" si="3186"/>
        <v>0</v>
      </c>
      <c r="AH2344" s="93">
        <f t="shared" ca="1" si="3186"/>
        <v>0</v>
      </c>
      <c r="AI2344" s="93">
        <f t="shared" ca="1" si="3186"/>
        <v>0</v>
      </c>
      <c r="AJ2344" s="93">
        <f t="shared" ca="1" si="3186"/>
        <v>0</v>
      </c>
      <c r="AK2344" s="93">
        <f t="shared" ca="1" si="3186"/>
        <v>0</v>
      </c>
      <c r="AL2344" s="93">
        <f t="shared" ca="1" si="3186"/>
        <v>0</v>
      </c>
      <c r="AM2344" s="93">
        <f t="shared" ca="1" si="3186"/>
        <v>0</v>
      </c>
      <c r="AN2344" s="93">
        <f t="shared" ca="1" si="3186"/>
        <v>0</v>
      </c>
      <c r="AO2344" s="93">
        <f t="shared" ca="1" si="3186"/>
        <v>0</v>
      </c>
      <c r="AP2344" s="93">
        <f t="shared" ca="1" si="3186"/>
        <v>0</v>
      </c>
      <c r="AQ2344" s="93">
        <f t="shared" ca="1" si="3186"/>
        <v>0</v>
      </c>
      <c r="AR2344" s="93">
        <f t="shared" ca="1" si="3186"/>
        <v>0</v>
      </c>
      <c r="AS2344" s="93">
        <f t="shared" ca="1" si="3186"/>
        <v>0</v>
      </c>
      <c r="AT2344" s="93">
        <f t="shared" ca="1" si="3186"/>
        <v>0</v>
      </c>
      <c r="AU2344" s="93">
        <f t="shared" ca="1" si="3186"/>
        <v>0</v>
      </c>
      <c r="AV2344" s="93">
        <f t="shared" ca="1" si="3186"/>
        <v>0</v>
      </c>
      <c r="AW2344" s="93">
        <f t="shared" ca="1" si="3186"/>
        <v>0</v>
      </c>
      <c r="AX2344" s="93">
        <f t="shared" ca="1" si="3186"/>
        <v>0</v>
      </c>
      <c r="AY2344" s="93">
        <f t="shared" ref="AY2344:CD2344" ca="1" si="3187">SUM(AY2341:AY2343)</f>
        <v>0</v>
      </c>
      <c r="AZ2344" s="93">
        <f t="shared" ca="1" si="3187"/>
        <v>0</v>
      </c>
      <c r="BA2344" s="93">
        <f t="shared" ca="1" si="3187"/>
        <v>0</v>
      </c>
      <c r="BB2344" s="93">
        <f t="shared" ca="1" si="3187"/>
        <v>0</v>
      </c>
      <c r="BC2344" s="93">
        <f t="shared" ca="1" si="3187"/>
        <v>0</v>
      </c>
      <c r="BD2344" s="93">
        <f t="shared" ca="1" si="3187"/>
        <v>0</v>
      </c>
      <c r="BE2344" s="93">
        <f t="shared" ca="1" si="3187"/>
        <v>0</v>
      </c>
      <c r="BF2344" s="93">
        <f t="shared" ca="1" si="3187"/>
        <v>0</v>
      </c>
      <c r="BG2344" s="93">
        <f t="shared" ca="1" si="3187"/>
        <v>0</v>
      </c>
      <c r="BH2344" s="93">
        <f t="shared" ca="1" si="3187"/>
        <v>0</v>
      </c>
      <c r="BI2344" s="93">
        <f t="shared" ca="1" si="3187"/>
        <v>0</v>
      </c>
      <c r="BJ2344" s="93">
        <f t="shared" ca="1" si="3187"/>
        <v>0</v>
      </c>
      <c r="BK2344" s="93">
        <f t="shared" ca="1" si="3187"/>
        <v>0</v>
      </c>
      <c r="BL2344" s="93">
        <f t="shared" ca="1" si="3187"/>
        <v>0</v>
      </c>
      <c r="BM2344" s="93">
        <f t="shared" ca="1" si="3187"/>
        <v>0</v>
      </c>
      <c r="BN2344" s="93">
        <f t="shared" ca="1" si="3187"/>
        <v>0</v>
      </c>
      <c r="BO2344" s="93">
        <f t="shared" ca="1" si="3187"/>
        <v>0</v>
      </c>
      <c r="BP2344" s="93">
        <f t="shared" ca="1" si="3187"/>
        <v>0</v>
      </c>
      <c r="BQ2344" s="93">
        <f t="shared" ca="1" si="3187"/>
        <v>0</v>
      </c>
      <c r="BR2344" s="93">
        <f t="shared" ca="1" si="3187"/>
        <v>0</v>
      </c>
      <c r="BS2344" s="93">
        <f t="shared" ca="1" si="3187"/>
        <v>0</v>
      </c>
      <c r="BT2344" s="93">
        <f t="shared" ca="1" si="3187"/>
        <v>0</v>
      </c>
      <c r="BU2344" s="93">
        <f t="shared" ca="1" si="3187"/>
        <v>0</v>
      </c>
      <c r="BV2344" s="93">
        <f t="shared" ca="1" si="3187"/>
        <v>0</v>
      </c>
      <c r="BW2344" s="93">
        <f t="shared" ca="1" si="3187"/>
        <v>0</v>
      </c>
      <c r="BX2344" s="93">
        <f t="shared" ca="1" si="3187"/>
        <v>0</v>
      </c>
      <c r="BY2344" s="93">
        <f t="shared" ca="1" si="3187"/>
        <v>0</v>
      </c>
      <c r="BZ2344" s="93">
        <f t="shared" ca="1" si="3187"/>
        <v>0</v>
      </c>
      <c r="CA2344" s="93">
        <f t="shared" ca="1" si="3187"/>
        <v>0</v>
      </c>
      <c r="CB2344" s="93">
        <f t="shared" ca="1" si="3187"/>
        <v>0</v>
      </c>
      <c r="CC2344" s="93">
        <f t="shared" ca="1" si="3187"/>
        <v>0</v>
      </c>
      <c r="CD2344" s="93">
        <f t="shared" ca="1" si="3187"/>
        <v>0</v>
      </c>
      <c r="CE2344" s="93">
        <f t="shared" ref="CE2344:CK2344" ca="1" si="3188">SUM(CE2341:CE2343)</f>
        <v>0</v>
      </c>
      <c r="CF2344" s="93">
        <f t="shared" ca="1" si="3188"/>
        <v>0</v>
      </c>
      <c r="CG2344" s="93">
        <f t="shared" ca="1" si="3188"/>
        <v>0</v>
      </c>
      <c r="CH2344" s="93">
        <f t="shared" ca="1" si="3188"/>
        <v>0</v>
      </c>
      <c r="CI2344" s="93">
        <f t="shared" ca="1" si="3188"/>
        <v>0</v>
      </c>
      <c r="CJ2344" s="93">
        <f t="shared" ca="1" si="3188"/>
        <v>0</v>
      </c>
      <c r="CK2344" s="93">
        <f t="shared" ca="1" si="3188"/>
        <v>0</v>
      </c>
    </row>
    <row r="2345" spans="2:89" x14ac:dyDescent="0.35">
      <c r="B2345" s="122"/>
      <c r="C2345" s="59"/>
      <c r="D2345" t="s">
        <v>428</v>
      </c>
      <c r="E2345" t="str">
        <f t="shared" si="3173"/>
        <v>2345 DTERM1-F</v>
      </c>
      <c r="G2345" s="59"/>
      <c r="R2345"/>
      <c r="S2345" s="62"/>
      <c r="T2345" s="62"/>
      <c r="U2345" s="62"/>
      <c r="V2345" s="62"/>
      <c r="W2345" s="62"/>
      <c r="X2345" s="62"/>
      <c r="Y2345" s="62"/>
      <c r="Z2345" s="62"/>
      <c r="AA2345" s="62"/>
      <c r="AB2345" s="62"/>
      <c r="AC2345" s="62"/>
      <c r="AD2345" s="62"/>
      <c r="AE2345" s="62"/>
      <c r="AF2345" s="62"/>
      <c r="AG2345" s="62"/>
      <c r="AH2345" s="62"/>
      <c r="AI2345" s="62"/>
      <c r="AJ2345" s="62"/>
      <c r="AK2345" s="62"/>
      <c r="AL2345" s="62"/>
      <c r="AM2345" s="62"/>
      <c r="AN2345" s="62"/>
      <c r="AO2345" s="62"/>
      <c r="AP2345" s="62"/>
      <c r="AQ2345" s="62"/>
      <c r="AR2345" s="62"/>
      <c r="AS2345" s="62"/>
      <c r="AT2345" s="62"/>
      <c r="AU2345" s="62"/>
      <c r="AV2345" s="62"/>
      <c r="AW2345" s="62"/>
      <c r="AX2345" s="62"/>
      <c r="AY2345" s="62"/>
      <c r="AZ2345" s="62"/>
      <c r="BA2345" s="62"/>
      <c r="BB2345" s="62"/>
      <c r="BC2345" s="62"/>
      <c r="BD2345" s="62"/>
      <c r="BE2345" s="62"/>
      <c r="BF2345" s="62"/>
      <c r="BG2345" s="62"/>
      <c r="BH2345" s="62"/>
      <c r="BI2345" s="62"/>
      <c r="BJ2345" s="62"/>
      <c r="BK2345" s="62"/>
      <c r="BL2345" s="62"/>
      <c r="BM2345" s="62"/>
      <c r="BN2345" s="62"/>
      <c r="BO2345" s="62"/>
      <c r="BP2345" s="62"/>
      <c r="BQ2345" s="62"/>
      <c r="BR2345" s="62"/>
      <c r="BS2345" s="62"/>
      <c r="BT2345" s="62"/>
      <c r="BU2345" s="62"/>
      <c r="BV2345" s="62"/>
      <c r="BW2345" s="62"/>
      <c r="BX2345" s="62"/>
      <c r="BY2345" s="62"/>
      <c r="BZ2345" s="62"/>
      <c r="CA2345" s="62"/>
      <c r="CB2345" s="62"/>
      <c r="CC2345" s="62"/>
      <c r="CD2345" s="62"/>
      <c r="CE2345" s="62"/>
      <c r="CF2345" s="62"/>
      <c r="CG2345" s="62"/>
      <c r="CH2345" s="62"/>
      <c r="CI2345" s="62"/>
      <c r="CJ2345" s="62"/>
      <c r="CK2345" s="62"/>
    </row>
    <row r="2346" spans="2:89" x14ac:dyDescent="0.35">
      <c r="B2346" s="123" t="str">
        <f>"Interest expense - "&amp;SUBSTITUTE(B2333,":","")</f>
        <v>Interest expense - Fixed term debt - one-time borrowing</v>
      </c>
      <c r="C2346" t="s">
        <v>228</v>
      </c>
      <c r="D2346" t="s">
        <v>428</v>
      </c>
      <c r="E2346" t="str">
        <f t="shared" si="3173"/>
        <v>2346 DTERM1-F</v>
      </c>
      <c r="J2346" s="93">
        <f>SUMIF($5:$5,I$2,2344:2344)</f>
        <v>0</v>
      </c>
      <c r="K2346" s="28">
        <f t="shared" ref="K2346:P2346" ca="1" si="3189">SUMIF($3:$3,K$2,2346:2346)</f>
        <v>-33333.333333333336</v>
      </c>
      <c r="L2346" s="28">
        <f t="shared" ca="1" si="3189"/>
        <v>0</v>
      </c>
      <c r="M2346" s="28">
        <f t="shared" ca="1" si="3189"/>
        <v>0</v>
      </c>
      <c r="N2346" s="28">
        <f t="shared" ca="1" si="3189"/>
        <v>0</v>
      </c>
      <c r="O2346" s="28">
        <f t="shared" ca="1" si="3189"/>
        <v>0</v>
      </c>
      <c r="P2346" s="28">
        <f t="shared" ca="1" si="3189"/>
        <v>0</v>
      </c>
      <c r="R2346" s="27"/>
      <c r="S2346" s="93">
        <f t="shared" ref="S2346" ca="1" si="3190">-SUM(S2340:S2342)*$H2336/12</f>
        <v>0</v>
      </c>
      <c r="T2346" s="93">
        <f t="shared" ref="T2346:AY2346" ca="1" si="3191">-SUM(T2340:T2342)*$H2336/12</f>
        <v>0</v>
      </c>
      <c r="U2346" s="93">
        <f t="shared" ca="1" si="3191"/>
        <v>0</v>
      </c>
      <c r="V2346" s="93">
        <f t="shared" ca="1" si="3191"/>
        <v>0</v>
      </c>
      <c r="W2346" s="93">
        <f t="shared" ca="1" si="3191"/>
        <v>0</v>
      </c>
      <c r="X2346" s="93">
        <f t="shared" ca="1" si="3191"/>
        <v>-8333.3333333333339</v>
      </c>
      <c r="Y2346" s="93">
        <f t="shared" ca="1" si="3191"/>
        <v>-8333.3333333333339</v>
      </c>
      <c r="Z2346" s="93">
        <f t="shared" ca="1" si="3191"/>
        <v>-8333.3333333333339</v>
      </c>
      <c r="AA2346" s="93">
        <f t="shared" ca="1" si="3191"/>
        <v>-8333.3333333333339</v>
      </c>
      <c r="AB2346" s="93">
        <f t="shared" ca="1" si="3191"/>
        <v>0</v>
      </c>
      <c r="AC2346" s="93">
        <f t="shared" ca="1" si="3191"/>
        <v>0</v>
      </c>
      <c r="AD2346" s="93">
        <f t="shared" ca="1" si="3191"/>
        <v>0</v>
      </c>
      <c r="AE2346" s="93">
        <f t="shared" ca="1" si="3191"/>
        <v>0</v>
      </c>
      <c r="AF2346" s="93">
        <f t="shared" ca="1" si="3191"/>
        <v>0</v>
      </c>
      <c r="AG2346" s="93">
        <f t="shared" ca="1" si="3191"/>
        <v>0</v>
      </c>
      <c r="AH2346" s="93">
        <f t="shared" ca="1" si="3191"/>
        <v>0</v>
      </c>
      <c r="AI2346" s="93">
        <f t="shared" ca="1" si="3191"/>
        <v>0</v>
      </c>
      <c r="AJ2346" s="93">
        <f t="shared" ca="1" si="3191"/>
        <v>0</v>
      </c>
      <c r="AK2346" s="93">
        <f t="shared" ca="1" si="3191"/>
        <v>0</v>
      </c>
      <c r="AL2346" s="93">
        <f t="shared" ca="1" si="3191"/>
        <v>0</v>
      </c>
      <c r="AM2346" s="93">
        <f t="shared" ca="1" si="3191"/>
        <v>0</v>
      </c>
      <c r="AN2346" s="93">
        <f t="shared" ca="1" si="3191"/>
        <v>0</v>
      </c>
      <c r="AO2346" s="93">
        <f t="shared" ca="1" si="3191"/>
        <v>0</v>
      </c>
      <c r="AP2346" s="93">
        <f t="shared" ca="1" si="3191"/>
        <v>0</v>
      </c>
      <c r="AQ2346" s="93">
        <f t="shared" ca="1" si="3191"/>
        <v>0</v>
      </c>
      <c r="AR2346" s="93">
        <f t="shared" ca="1" si="3191"/>
        <v>0</v>
      </c>
      <c r="AS2346" s="93">
        <f t="shared" ca="1" si="3191"/>
        <v>0</v>
      </c>
      <c r="AT2346" s="93">
        <f t="shared" ca="1" si="3191"/>
        <v>0</v>
      </c>
      <c r="AU2346" s="93">
        <f t="shared" ca="1" si="3191"/>
        <v>0</v>
      </c>
      <c r="AV2346" s="93">
        <f t="shared" ca="1" si="3191"/>
        <v>0</v>
      </c>
      <c r="AW2346" s="93">
        <f t="shared" ca="1" si="3191"/>
        <v>0</v>
      </c>
      <c r="AX2346" s="93">
        <f t="shared" ca="1" si="3191"/>
        <v>0</v>
      </c>
      <c r="AY2346" s="93">
        <f t="shared" ca="1" si="3191"/>
        <v>0</v>
      </c>
      <c r="AZ2346" s="93">
        <f t="shared" ref="AZ2346:CE2346" ca="1" si="3192">-SUM(AZ2340:AZ2342)*$H2336/12</f>
        <v>0</v>
      </c>
      <c r="BA2346" s="93">
        <f t="shared" ca="1" si="3192"/>
        <v>0</v>
      </c>
      <c r="BB2346" s="93">
        <f t="shared" ca="1" si="3192"/>
        <v>0</v>
      </c>
      <c r="BC2346" s="93">
        <f t="shared" ca="1" si="3192"/>
        <v>0</v>
      </c>
      <c r="BD2346" s="93">
        <f t="shared" ca="1" si="3192"/>
        <v>0</v>
      </c>
      <c r="BE2346" s="93">
        <f t="shared" ca="1" si="3192"/>
        <v>0</v>
      </c>
      <c r="BF2346" s="93">
        <f t="shared" ca="1" si="3192"/>
        <v>0</v>
      </c>
      <c r="BG2346" s="93">
        <f t="shared" ca="1" si="3192"/>
        <v>0</v>
      </c>
      <c r="BH2346" s="93">
        <f t="shared" ca="1" si="3192"/>
        <v>0</v>
      </c>
      <c r="BI2346" s="93">
        <f t="shared" ca="1" si="3192"/>
        <v>0</v>
      </c>
      <c r="BJ2346" s="93">
        <f t="shared" ca="1" si="3192"/>
        <v>0</v>
      </c>
      <c r="BK2346" s="93">
        <f t="shared" ca="1" si="3192"/>
        <v>0</v>
      </c>
      <c r="BL2346" s="93">
        <f t="shared" ca="1" si="3192"/>
        <v>0</v>
      </c>
      <c r="BM2346" s="93">
        <f t="shared" ca="1" si="3192"/>
        <v>0</v>
      </c>
      <c r="BN2346" s="93">
        <f t="shared" ca="1" si="3192"/>
        <v>0</v>
      </c>
      <c r="BO2346" s="93">
        <f t="shared" ca="1" si="3192"/>
        <v>0</v>
      </c>
      <c r="BP2346" s="93">
        <f t="shared" ca="1" si="3192"/>
        <v>0</v>
      </c>
      <c r="BQ2346" s="93">
        <f t="shared" ca="1" si="3192"/>
        <v>0</v>
      </c>
      <c r="BR2346" s="93">
        <f t="shared" ca="1" si="3192"/>
        <v>0</v>
      </c>
      <c r="BS2346" s="93">
        <f t="shared" ca="1" si="3192"/>
        <v>0</v>
      </c>
      <c r="BT2346" s="93">
        <f t="shared" ca="1" si="3192"/>
        <v>0</v>
      </c>
      <c r="BU2346" s="93">
        <f t="shared" ca="1" si="3192"/>
        <v>0</v>
      </c>
      <c r="BV2346" s="93">
        <f t="shared" ca="1" si="3192"/>
        <v>0</v>
      </c>
      <c r="BW2346" s="93">
        <f t="shared" ca="1" si="3192"/>
        <v>0</v>
      </c>
      <c r="BX2346" s="93">
        <f t="shared" ca="1" si="3192"/>
        <v>0</v>
      </c>
      <c r="BY2346" s="93">
        <f t="shared" ca="1" si="3192"/>
        <v>0</v>
      </c>
      <c r="BZ2346" s="93">
        <f t="shared" ca="1" si="3192"/>
        <v>0</v>
      </c>
      <c r="CA2346" s="93">
        <f t="shared" ca="1" si="3192"/>
        <v>0</v>
      </c>
      <c r="CB2346" s="93">
        <f t="shared" ca="1" si="3192"/>
        <v>0</v>
      </c>
      <c r="CC2346" s="93">
        <f t="shared" ca="1" si="3192"/>
        <v>0</v>
      </c>
      <c r="CD2346" s="93">
        <f t="shared" ca="1" si="3192"/>
        <v>0</v>
      </c>
      <c r="CE2346" s="93">
        <f t="shared" ca="1" si="3192"/>
        <v>0</v>
      </c>
      <c r="CF2346" s="93">
        <f t="shared" ref="CF2346:CK2346" ca="1" si="3193">-SUM(CF2340:CF2342)*$H2336/12</f>
        <v>0</v>
      </c>
      <c r="CG2346" s="93">
        <f t="shared" ca="1" si="3193"/>
        <v>0</v>
      </c>
      <c r="CH2346" s="93">
        <f t="shared" ca="1" si="3193"/>
        <v>0</v>
      </c>
      <c r="CI2346" s="93">
        <f t="shared" ca="1" si="3193"/>
        <v>0</v>
      </c>
      <c r="CJ2346" s="93">
        <f t="shared" ca="1" si="3193"/>
        <v>0</v>
      </c>
      <c r="CK2346" s="93">
        <f t="shared" ca="1" si="3193"/>
        <v>0</v>
      </c>
    </row>
    <row r="2347" spans="2:89" x14ac:dyDescent="0.35">
      <c r="B2347" s="123"/>
      <c r="D2347" t="s">
        <v>428</v>
      </c>
      <c r="E2347" t="str">
        <f t="shared" ref="E2347" si="3194">ROW()&amp;" "&amp;D2347</f>
        <v>2347 DTERM1-F</v>
      </c>
      <c r="J2347" s="93"/>
      <c r="K2347" s="28"/>
      <c r="L2347" s="28"/>
      <c r="M2347" s="28"/>
      <c r="N2347" s="28"/>
      <c r="O2347" s="28"/>
      <c r="P2347" s="28"/>
      <c r="R2347" s="27"/>
      <c r="S2347" s="93"/>
      <c r="T2347" s="93"/>
      <c r="U2347" s="93"/>
      <c r="V2347" s="93"/>
      <c r="W2347" s="93"/>
      <c r="X2347" s="93"/>
      <c r="Y2347" s="93"/>
      <c r="Z2347" s="93"/>
      <c r="AA2347" s="93"/>
      <c r="AB2347" s="93"/>
      <c r="AC2347" s="93"/>
      <c r="AD2347" s="93"/>
      <c r="AE2347" s="93"/>
      <c r="AF2347" s="93"/>
      <c r="AG2347" s="93"/>
      <c r="AH2347" s="93"/>
      <c r="AI2347" s="93"/>
      <c r="AJ2347" s="93"/>
      <c r="AK2347" s="93"/>
      <c r="AL2347" s="93"/>
      <c r="AM2347" s="93"/>
      <c r="AN2347" s="93"/>
      <c r="AO2347" s="93"/>
      <c r="AP2347" s="93"/>
      <c r="AQ2347" s="93"/>
      <c r="AR2347" s="93"/>
      <c r="AS2347" s="93"/>
      <c r="AT2347" s="93"/>
      <c r="AU2347" s="93"/>
      <c r="AV2347" s="93"/>
      <c r="AW2347" s="93"/>
      <c r="AX2347" s="93"/>
      <c r="AY2347" s="93"/>
      <c r="AZ2347" s="93"/>
      <c r="BA2347" s="93"/>
      <c r="BB2347" s="93"/>
      <c r="BC2347" s="93"/>
      <c r="BD2347" s="93"/>
      <c r="BE2347" s="93"/>
      <c r="BF2347" s="93"/>
      <c r="BG2347" s="93"/>
      <c r="BH2347" s="93"/>
      <c r="BI2347" s="93"/>
      <c r="BJ2347" s="93"/>
      <c r="BK2347" s="93"/>
      <c r="BL2347" s="93"/>
      <c r="BM2347" s="93"/>
      <c r="BN2347" s="93"/>
      <c r="BO2347" s="93"/>
      <c r="BP2347" s="93"/>
      <c r="BQ2347" s="93"/>
      <c r="BR2347" s="93"/>
      <c r="BS2347" s="93"/>
      <c r="BT2347" s="93"/>
      <c r="BU2347" s="93"/>
      <c r="BV2347" s="93"/>
      <c r="BW2347" s="93"/>
      <c r="BX2347" s="93"/>
      <c r="BY2347" s="93"/>
      <c r="BZ2347" s="93"/>
      <c r="CA2347" s="93"/>
      <c r="CB2347" s="93"/>
      <c r="CC2347" s="93"/>
      <c r="CD2347" s="93"/>
      <c r="CE2347" s="93"/>
      <c r="CF2347" s="93"/>
      <c r="CG2347" s="93"/>
      <c r="CH2347" s="93"/>
      <c r="CI2347" s="93"/>
      <c r="CJ2347" s="93"/>
      <c r="CK2347" s="93"/>
    </row>
    <row r="2348" spans="2:89" x14ac:dyDescent="0.35">
      <c r="B2348" s="132" t="str">
        <f>B2325</f>
        <v>(Primary label)</v>
      </c>
      <c r="D2348" t="s">
        <v>428</v>
      </c>
      <c r="E2348" s="8" t="str">
        <f t="shared" si="3173"/>
        <v>2348 DTERM1-F</v>
      </c>
      <c r="G2348" t="s">
        <v>332</v>
      </c>
      <c r="H2348" s="27"/>
      <c r="I2348" s="78"/>
      <c r="J2348" s="78"/>
      <c r="K2348" s="33"/>
      <c r="L2348" s="33"/>
      <c r="M2348" s="33"/>
      <c r="N2348" s="33"/>
      <c r="O2348" s="33"/>
      <c r="P2348" s="33"/>
      <c r="R2348" s="33"/>
      <c r="S2348" s="77"/>
      <c r="T2348" s="77"/>
      <c r="U2348" s="77"/>
      <c r="V2348" s="77"/>
      <c r="W2348" s="77"/>
      <c r="X2348" s="77"/>
      <c r="Y2348" s="77"/>
      <c r="Z2348" s="77"/>
      <c r="AA2348" s="77"/>
      <c r="AB2348" s="77"/>
      <c r="AC2348" s="77"/>
      <c r="AD2348" s="77"/>
      <c r="AE2348" s="77"/>
      <c r="AF2348" s="77"/>
      <c r="AG2348" s="77"/>
      <c r="AH2348" s="77"/>
      <c r="AI2348" s="77"/>
      <c r="AJ2348" s="77"/>
      <c r="AK2348" s="77"/>
      <c r="AL2348" s="77"/>
      <c r="AM2348" s="77"/>
      <c r="AN2348" s="77"/>
      <c r="AO2348" s="77"/>
      <c r="AP2348" s="77"/>
      <c r="AQ2348" s="77"/>
      <c r="AR2348" s="77"/>
      <c r="AS2348" s="77"/>
      <c r="AT2348" s="77"/>
      <c r="AU2348" s="77"/>
      <c r="AV2348" s="77"/>
      <c r="AW2348" s="77"/>
      <c r="AX2348" s="77"/>
      <c r="AY2348" s="77"/>
      <c r="AZ2348" s="77"/>
      <c r="BA2348" s="77"/>
      <c r="BB2348" s="77"/>
      <c r="BC2348" s="77"/>
      <c r="BD2348" s="77"/>
      <c r="BE2348" s="77"/>
      <c r="BF2348" s="77"/>
      <c r="BG2348" s="77"/>
      <c r="BH2348" s="77"/>
      <c r="BI2348" s="77"/>
      <c r="BJ2348" s="77"/>
      <c r="BK2348" s="77"/>
      <c r="BL2348" s="77"/>
      <c r="BM2348" s="77"/>
      <c r="BN2348" s="77"/>
      <c r="BO2348" s="77"/>
      <c r="BP2348" s="77"/>
      <c r="BQ2348" s="77"/>
      <c r="BR2348" s="77"/>
      <c r="BS2348" s="77"/>
      <c r="BT2348" s="77"/>
      <c r="BU2348" s="77"/>
      <c r="BV2348" s="77"/>
      <c r="BW2348" s="77"/>
      <c r="BX2348" s="77"/>
      <c r="BY2348" s="77"/>
      <c r="BZ2348" s="77"/>
      <c r="CA2348" s="77"/>
      <c r="CB2348" s="77"/>
      <c r="CC2348" s="77"/>
      <c r="CD2348" s="77"/>
      <c r="CE2348" s="77"/>
      <c r="CF2348" s="77"/>
      <c r="CG2348" s="77"/>
      <c r="CH2348" s="77"/>
      <c r="CI2348" s="77"/>
      <c r="CJ2348" s="77"/>
      <c r="CK2348" s="77"/>
    </row>
    <row r="2349" spans="2:89" x14ac:dyDescent="0.35">
      <c r="B2349" s="132" t="str">
        <f>B2326</f>
        <v>primary unit</v>
      </c>
      <c r="D2349" t="s">
        <v>428</v>
      </c>
      <c r="E2349" s="8" t="str">
        <f t="shared" si="3173"/>
        <v>2349 DTERM1-F</v>
      </c>
      <c r="G2349" t="s">
        <v>332</v>
      </c>
      <c r="H2349" s="27"/>
      <c r="I2349" s="78"/>
      <c r="J2349" s="78"/>
      <c r="K2349" s="33"/>
      <c r="L2349" s="33"/>
      <c r="M2349" s="33"/>
      <c r="N2349" s="33"/>
      <c r="O2349" s="33"/>
      <c r="P2349" s="33"/>
      <c r="R2349" s="33"/>
      <c r="S2349" s="77"/>
      <c r="T2349" s="77"/>
      <c r="U2349" s="77"/>
      <c r="V2349" s="77"/>
      <c r="W2349" s="77"/>
      <c r="X2349" s="77"/>
      <c r="Y2349" s="77"/>
      <c r="Z2349" s="77"/>
      <c r="AA2349" s="77"/>
      <c r="AB2349" s="77"/>
      <c r="AC2349" s="77"/>
      <c r="AD2349" s="77"/>
      <c r="AE2349" s="77"/>
      <c r="AF2349" s="77"/>
      <c r="AG2349" s="77"/>
      <c r="AH2349" s="77"/>
      <c r="AI2349" s="77"/>
      <c r="AJ2349" s="77"/>
      <c r="AK2349" s="77"/>
      <c r="AL2349" s="77"/>
      <c r="AM2349" s="77"/>
      <c r="AN2349" s="77"/>
      <c r="AO2349" s="77"/>
      <c r="AP2349" s="77"/>
      <c r="AQ2349" s="77"/>
      <c r="AR2349" s="77"/>
      <c r="AS2349" s="77"/>
      <c r="AT2349" s="77"/>
      <c r="AU2349" s="77"/>
      <c r="AV2349" s="77"/>
      <c r="AW2349" s="77"/>
      <c r="AX2349" s="77"/>
      <c r="AY2349" s="77"/>
      <c r="AZ2349" s="77"/>
      <c r="BA2349" s="77"/>
      <c r="BB2349" s="77"/>
      <c r="BC2349" s="77"/>
      <c r="BD2349" s="77"/>
      <c r="BE2349" s="77"/>
      <c r="BF2349" s="77"/>
      <c r="BG2349" s="77"/>
      <c r="BH2349" s="77"/>
      <c r="BI2349" s="77"/>
      <c r="BJ2349" s="77"/>
      <c r="BK2349" s="77"/>
      <c r="BL2349" s="77"/>
      <c r="BM2349" s="77"/>
      <c r="BN2349" s="77"/>
      <c r="BO2349" s="77"/>
      <c r="BP2349" s="77"/>
      <c r="BQ2349" s="77"/>
      <c r="BR2349" s="77"/>
      <c r="BS2349" s="77"/>
      <c r="BT2349" s="77"/>
      <c r="BU2349" s="77"/>
      <c r="BV2349" s="77"/>
      <c r="BW2349" s="77"/>
      <c r="BX2349" s="77"/>
      <c r="BY2349" s="77"/>
      <c r="BZ2349" s="77"/>
      <c r="CA2349" s="77"/>
      <c r="CB2349" s="77"/>
      <c r="CC2349" s="77"/>
      <c r="CD2349" s="77"/>
      <c r="CE2349" s="77"/>
      <c r="CF2349" s="77"/>
      <c r="CG2349" s="77"/>
      <c r="CH2349" s="77"/>
      <c r="CI2349" s="77"/>
      <c r="CJ2349" s="77"/>
      <c r="CK2349" s="77"/>
    </row>
    <row r="2350" spans="2:89" x14ac:dyDescent="0.35">
      <c r="B2350" s="132" t="str">
        <f>B2327</f>
        <v>Primary revenue driver</v>
      </c>
      <c r="D2350" t="s">
        <v>428</v>
      </c>
      <c r="E2350" s="8" t="str">
        <f t="shared" si="3173"/>
        <v>2350 DTERM1-F</v>
      </c>
      <c r="G2350" t="s">
        <v>332</v>
      </c>
      <c r="K2350" s="53"/>
      <c r="L2350" s="53"/>
      <c r="M2350" s="53"/>
      <c r="N2350" s="53"/>
      <c r="O2350" s="53"/>
      <c r="P2350" s="53"/>
      <c r="R2350" s="24"/>
      <c r="S2350" s="80" t="str">
        <f t="shared" ref="S2350" si="3195">S2327</f>
        <v>S$16</v>
      </c>
      <c r="T2350" s="80" t="str">
        <f t="shared" ref="T2350:AX2350" si="3196">T2327</f>
        <v>T$16</v>
      </c>
      <c r="U2350" s="80" t="str">
        <f t="shared" si="3196"/>
        <v>U$16</v>
      </c>
      <c r="V2350" s="80" t="str">
        <f t="shared" si="3196"/>
        <v>V$16</v>
      </c>
      <c r="W2350" s="80" t="str">
        <f t="shared" si="3196"/>
        <v>W$16</v>
      </c>
      <c r="X2350" s="80" t="str">
        <f t="shared" si="3196"/>
        <v>X$16</v>
      </c>
      <c r="Y2350" s="80" t="str">
        <f t="shared" si="3196"/>
        <v>Y$16</v>
      </c>
      <c r="Z2350" s="80" t="str">
        <f t="shared" si="3196"/>
        <v>Z$16</v>
      </c>
      <c r="AA2350" s="80" t="str">
        <f t="shared" si="3196"/>
        <v>AA$16</v>
      </c>
      <c r="AB2350" s="80" t="str">
        <f t="shared" si="3196"/>
        <v>AB$16</v>
      </c>
      <c r="AC2350" s="80" t="str">
        <f t="shared" si="3196"/>
        <v>AC$16</v>
      </c>
      <c r="AD2350" s="80" t="str">
        <f t="shared" si="3196"/>
        <v>AD$16</v>
      </c>
      <c r="AE2350" s="80" t="str">
        <f t="shared" si="3196"/>
        <v>AE$16</v>
      </c>
      <c r="AF2350" s="80" t="str">
        <f t="shared" si="3196"/>
        <v>AF$16</v>
      </c>
      <c r="AG2350" s="80" t="str">
        <f t="shared" si="3196"/>
        <v>AG$16</v>
      </c>
      <c r="AH2350" s="80" t="str">
        <f t="shared" si="3196"/>
        <v>AH$16</v>
      </c>
      <c r="AI2350" s="80" t="str">
        <f t="shared" si="3196"/>
        <v>AI$16</v>
      </c>
      <c r="AJ2350" s="80" t="str">
        <f t="shared" si="3196"/>
        <v>AJ$16</v>
      </c>
      <c r="AK2350" s="80" t="str">
        <f t="shared" si="3196"/>
        <v>AK$16</v>
      </c>
      <c r="AL2350" s="80" t="str">
        <f t="shared" si="3196"/>
        <v>AL$16</v>
      </c>
      <c r="AM2350" s="80" t="str">
        <f t="shared" si="3196"/>
        <v>AM$16</v>
      </c>
      <c r="AN2350" s="80" t="str">
        <f t="shared" si="3196"/>
        <v>AN$16</v>
      </c>
      <c r="AO2350" s="80" t="str">
        <f t="shared" si="3196"/>
        <v>AO$16</v>
      </c>
      <c r="AP2350" s="80" t="str">
        <f t="shared" si="3196"/>
        <v>AP$16</v>
      </c>
      <c r="AQ2350" s="80" t="str">
        <f t="shared" si="3196"/>
        <v>AQ$16</v>
      </c>
      <c r="AR2350" s="80" t="str">
        <f t="shared" si="3196"/>
        <v>AR$16</v>
      </c>
      <c r="AS2350" s="80" t="str">
        <f t="shared" si="3196"/>
        <v>AS$16</v>
      </c>
      <c r="AT2350" s="80" t="str">
        <f t="shared" si="3196"/>
        <v>AT$16</v>
      </c>
      <c r="AU2350" s="80" t="str">
        <f t="shared" si="3196"/>
        <v>AU$16</v>
      </c>
      <c r="AV2350" s="80" t="str">
        <f t="shared" si="3196"/>
        <v>AV$16</v>
      </c>
      <c r="AW2350" s="80" t="str">
        <f t="shared" si="3196"/>
        <v>AW$16</v>
      </c>
      <c r="AX2350" s="80" t="str">
        <f t="shared" si="3196"/>
        <v>AX$16</v>
      </c>
      <c r="AY2350" s="80" t="str">
        <f t="shared" ref="AY2350:CD2350" si="3197">AY2327</f>
        <v>AY$16</v>
      </c>
      <c r="AZ2350" s="80" t="str">
        <f t="shared" si="3197"/>
        <v>AZ$16</v>
      </c>
      <c r="BA2350" s="80" t="str">
        <f t="shared" si="3197"/>
        <v>BA$16</v>
      </c>
      <c r="BB2350" s="80" t="str">
        <f t="shared" si="3197"/>
        <v>BB$16</v>
      </c>
      <c r="BC2350" s="80" t="str">
        <f t="shared" si="3197"/>
        <v>BC$16</v>
      </c>
      <c r="BD2350" s="80" t="str">
        <f t="shared" si="3197"/>
        <v>BD$16</v>
      </c>
      <c r="BE2350" s="80" t="str">
        <f t="shared" si="3197"/>
        <v>BE$16</v>
      </c>
      <c r="BF2350" s="80" t="str">
        <f t="shared" si="3197"/>
        <v>BF$16</v>
      </c>
      <c r="BG2350" s="80" t="str">
        <f t="shared" si="3197"/>
        <v>BG$16</v>
      </c>
      <c r="BH2350" s="80" t="str">
        <f t="shared" si="3197"/>
        <v>BH$16</v>
      </c>
      <c r="BI2350" s="80" t="str">
        <f t="shared" si="3197"/>
        <v>BI$16</v>
      </c>
      <c r="BJ2350" s="80" t="str">
        <f t="shared" si="3197"/>
        <v>BJ$16</v>
      </c>
      <c r="BK2350" s="80" t="str">
        <f t="shared" si="3197"/>
        <v>BK$16</v>
      </c>
      <c r="BL2350" s="80" t="str">
        <f t="shared" si="3197"/>
        <v>BL$16</v>
      </c>
      <c r="BM2350" s="80" t="str">
        <f t="shared" si="3197"/>
        <v>BM$16</v>
      </c>
      <c r="BN2350" s="80" t="str">
        <f t="shared" si="3197"/>
        <v>BN$16</v>
      </c>
      <c r="BO2350" s="80" t="str">
        <f t="shared" si="3197"/>
        <v>BO$16</v>
      </c>
      <c r="BP2350" s="80" t="str">
        <f t="shared" si="3197"/>
        <v>BP$16</v>
      </c>
      <c r="BQ2350" s="80" t="str">
        <f t="shared" si="3197"/>
        <v>BQ$16</v>
      </c>
      <c r="BR2350" s="80" t="str">
        <f t="shared" si="3197"/>
        <v>BR$16</v>
      </c>
      <c r="BS2350" s="80" t="str">
        <f t="shared" si="3197"/>
        <v>BS$16</v>
      </c>
      <c r="BT2350" s="80" t="str">
        <f t="shared" si="3197"/>
        <v>BT$16</v>
      </c>
      <c r="BU2350" s="80" t="str">
        <f t="shared" si="3197"/>
        <v>BU$16</v>
      </c>
      <c r="BV2350" s="80" t="str">
        <f t="shared" si="3197"/>
        <v>BV$16</v>
      </c>
      <c r="BW2350" s="80" t="str">
        <f t="shared" si="3197"/>
        <v>BW$16</v>
      </c>
      <c r="BX2350" s="80" t="str">
        <f t="shared" si="3197"/>
        <v>BX$16</v>
      </c>
      <c r="BY2350" s="80" t="str">
        <f t="shared" si="3197"/>
        <v>BY$16</v>
      </c>
      <c r="BZ2350" s="80" t="str">
        <f t="shared" si="3197"/>
        <v>BZ$16</v>
      </c>
      <c r="CA2350" s="80" t="str">
        <f t="shared" si="3197"/>
        <v>CA$16</v>
      </c>
      <c r="CB2350" s="80" t="str">
        <f t="shared" si="3197"/>
        <v>CB$16</v>
      </c>
      <c r="CC2350" s="80" t="str">
        <f t="shared" si="3197"/>
        <v>CC$16</v>
      </c>
      <c r="CD2350" s="80" t="str">
        <f t="shared" si="3197"/>
        <v>CD$16</v>
      </c>
      <c r="CE2350" s="80" t="str">
        <f t="shared" ref="CE2350:CK2350" si="3198">CE2327</f>
        <v>CE$16</v>
      </c>
      <c r="CF2350" s="80" t="str">
        <f t="shared" si="3198"/>
        <v>CF$16</v>
      </c>
      <c r="CG2350" s="80" t="str">
        <f t="shared" si="3198"/>
        <v>CG$16</v>
      </c>
      <c r="CH2350" s="80" t="str">
        <f t="shared" si="3198"/>
        <v>CH$16</v>
      </c>
      <c r="CI2350" s="80" t="str">
        <f t="shared" si="3198"/>
        <v>CI$16</v>
      </c>
      <c r="CJ2350" s="80" t="str">
        <f t="shared" si="3198"/>
        <v>CJ$16</v>
      </c>
      <c r="CK2350" s="80" t="str">
        <f t="shared" si="3198"/>
        <v>CK$16</v>
      </c>
    </row>
    <row r="2351" spans="2:89" x14ac:dyDescent="0.35">
      <c r="B2351" s="132" t="str">
        <f>B2328</f>
        <v>Primary volume driver</v>
      </c>
      <c r="D2351" t="s">
        <v>428</v>
      </c>
      <c r="E2351" s="8" t="str">
        <f t="shared" si="3173"/>
        <v>2351 DTERM1-F</v>
      </c>
      <c r="G2351" t="s">
        <v>332</v>
      </c>
      <c r="H2351" s="12"/>
      <c r="I2351" s="60"/>
      <c r="J2351" s="60"/>
      <c r="K2351" s="15"/>
      <c r="L2351" s="15"/>
      <c r="M2351" s="15"/>
      <c r="N2351" s="15"/>
      <c r="O2351" s="15"/>
      <c r="P2351" s="15"/>
      <c r="R2351" s="15"/>
      <c r="S2351" s="80" t="str">
        <f t="shared" ref="S2351" si="3199">S2328</f>
        <v>S$17</v>
      </c>
      <c r="T2351" s="80" t="str">
        <f t="shared" ref="T2351:AX2351" si="3200">T2328</f>
        <v>T$17</v>
      </c>
      <c r="U2351" s="80" t="str">
        <f t="shared" si="3200"/>
        <v>U$17</v>
      </c>
      <c r="V2351" s="80" t="str">
        <f t="shared" si="3200"/>
        <v>V$17</v>
      </c>
      <c r="W2351" s="80" t="str">
        <f t="shared" si="3200"/>
        <v>W$17</v>
      </c>
      <c r="X2351" s="80" t="str">
        <f t="shared" si="3200"/>
        <v>X$17</v>
      </c>
      <c r="Y2351" s="80" t="str">
        <f t="shared" si="3200"/>
        <v>Y$17</v>
      </c>
      <c r="Z2351" s="80" t="str">
        <f t="shared" si="3200"/>
        <v>Z$17</v>
      </c>
      <c r="AA2351" s="80" t="str">
        <f t="shared" si="3200"/>
        <v>AA$17</v>
      </c>
      <c r="AB2351" s="80" t="str">
        <f t="shared" si="3200"/>
        <v>AB$17</v>
      </c>
      <c r="AC2351" s="80" t="str">
        <f t="shared" si="3200"/>
        <v>AC$17</v>
      </c>
      <c r="AD2351" s="80" t="str">
        <f t="shared" si="3200"/>
        <v>AD$17</v>
      </c>
      <c r="AE2351" s="80" t="str">
        <f t="shared" si="3200"/>
        <v>AE$17</v>
      </c>
      <c r="AF2351" s="80" t="str">
        <f t="shared" si="3200"/>
        <v>AF$17</v>
      </c>
      <c r="AG2351" s="80" t="str">
        <f t="shared" si="3200"/>
        <v>AG$17</v>
      </c>
      <c r="AH2351" s="80" t="str">
        <f t="shared" si="3200"/>
        <v>AH$17</v>
      </c>
      <c r="AI2351" s="80" t="str">
        <f t="shared" si="3200"/>
        <v>AI$17</v>
      </c>
      <c r="AJ2351" s="80" t="str">
        <f t="shared" si="3200"/>
        <v>AJ$17</v>
      </c>
      <c r="AK2351" s="80" t="str">
        <f t="shared" si="3200"/>
        <v>AK$17</v>
      </c>
      <c r="AL2351" s="80" t="str">
        <f t="shared" si="3200"/>
        <v>AL$17</v>
      </c>
      <c r="AM2351" s="80" t="str">
        <f t="shared" si="3200"/>
        <v>AM$17</v>
      </c>
      <c r="AN2351" s="80" t="str">
        <f t="shared" si="3200"/>
        <v>AN$17</v>
      </c>
      <c r="AO2351" s="80" t="str">
        <f t="shared" si="3200"/>
        <v>AO$17</v>
      </c>
      <c r="AP2351" s="80" t="str">
        <f t="shared" si="3200"/>
        <v>AP$17</v>
      </c>
      <c r="AQ2351" s="80" t="str">
        <f t="shared" si="3200"/>
        <v>AQ$17</v>
      </c>
      <c r="AR2351" s="80" t="str">
        <f t="shared" si="3200"/>
        <v>AR$17</v>
      </c>
      <c r="AS2351" s="80" t="str">
        <f t="shared" si="3200"/>
        <v>AS$17</v>
      </c>
      <c r="AT2351" s="80" t="str">
        <f t="shared" si="3200"/>
        <v>AT$17</v>
      </c>
      <c r="AU2351" s="80" t="str">
        <f t="shared" si="3200"/>
        <v>AU$17</v>
      </c>
      <c r="AV2351" s="80" t="str">
        <f t="shared" si="3200"/>
        <v>AV$17</v>
      </c>
      <c r="AW2351" s="80" t="str">
        <f t="shared" si="3200"/>
        <v>AW$17</v>
      </c>
      <c r="AX2351" s="80" t="str">
        <f t="shared" si="3200"/>
        <v>AX$17</v>
      </c>
      <c r="AY2351" s="80" t="str">
        <f t="shared" ref="AY2351:CD2351" si="3201">AY2328</f>
        <v>AY$17</v>
      </c>
      <c r="AZ2351" s="80" t="str">
        <f t="shared" si="3201"/>
        <v>AZ$17</v>
      </c>
      <c r="BA2351" s="80" t="str">
        <f t="shared" si="3201"/>
        <v>BA$17</v>
      </c>
      <c r="BB2351" s="80" t="str">
        <f t="shared" si="3201"/>
        <v>BB$17</v>
      </c>
      <c r="BC2351" s="80" t="str">
        <f t="shared" si="3201"/>
        <v>BC$17</v>
      </c>
      <c r="BD2351" s="80" t="str">
        <f t="shared" si="3201"/>
        <v>BD$17</v>
      </c>
      <c r="BE2351" s="80" t="str">
        <f t="shared" si="3201"/>
        <v>BE$17</v>
      </c>
      <c r="BF2351" s="80" t="str">
        <f t="shared" si="3201"/>
        <v>BF$17</v>
      </c>
      <c r="BG2351" s="80" t="str">
        <f t="shared" si="3201"/>
        <v>BG$17</v>
      </c>
      <c r="BH2351" s="80" t="str">
        <f t="shared" si="3201"/>
        <v>BH$17</v>
      </c>
      <c r="BI2351" s="80" t="str">
        <f t="shared" si="3201"/>
        <v>BI$17</v>
      </c>
      <c r="BJ2351" s="80" t="str">
        <f t="shared" si="3201"/>
        <v>BJ$17</v>
      </c>
      <c r="BK2351" s="80" t="str">
        <f t="shared" si="3201"/>
        <v>BK$17</v>
      </c>
      <c r="BL2351" s="80" t="str">
        <f t="shared" si="3201"/>
        <v>BL$17</v>
      </c>
      <c r="BM2351" s="80" t="str">
        <f t="shared" si="3201"/>
        <v>BM$17</v>
      </c>
      <c r="BN2351" s="80" t="str">
        <f t="shared" si="3201"/>
        <v>BN$17</v>
      </c>
      <c r="BO2351" s="80" t="str">
        <f t="shared" si="3201"/>
        <v>BO$17</v>
      </c>
      <c r="BP2351" s="80" t="str">
        <f t="shared" si="3201"/>
        <v>BP$17</v>
      </c>
      <c r="BQ2351" s="80" t="str">
        <f t="shared" si="3201"/>
        <v>BQ$17</v>
      </c>
      <c r="BR2351" s="80" t="str">
        <f t="shared" si="3201"/>
        <v>BR$17</v>
      </c>
      <c r="BS2351" s="80" t="str">
        <f t="shared" si="3201"/>
        <v>BS$17</v>
      </c>
      <c r="BT2351" s="80" t="str">
        <f t="shared" si="3201"/>
        <v>BT$17</v>
      </c>
      <c r="BU2351" s="80" t="str">
        <f t="shared" si="3201"/>
        <v>BU$17</v>
      </c>
      <c r="BV2351" s="80" t="str">
        <f t="shared" si="3201"/>
        <v>BV$17</v>
      </c>
      <c r="BW2351" s="80" t="str">
        <f t="shared" si="3201"/>
        <v>BW$17</v>
      </c>
      <c r="BX2351" s="80" t="str">
        <f t="shared" si="3201"/>
        <v>BX$17</v>
      </c>
      <c r="BY2351" s="80" t="str">
        <f t="shared" si="3201"/>
        <v>BY$17</v>
      </c>
      <c r="BZ2351" s="80" t="str">
        <f t="shared" si="3201"/>
        <v>BZ$17</v>
      </c>
      <c r="CA2351" s="80" t="str">
        <f t="shared" si="3201"/>
        <v>CA$17</v>
      </c>
      <c r="CB2351" s="80" t="str">
        <f t="shared" si="3201"/>
        <v>CB$17</v>
      </c>
      <c r="CC2351" s="80" t="str">
        <f t="shared" si="3201"/>
        <v>CC$17</v>
      </c>
      <c r="CD2351" s="80" t="str">
        <f t="shared" si="3201"/>
        <v>CD$17</v>
      </c>
      <c r="CE2351" s="80" t="str">
        <f t="shared" ref="CE2351:CK2351" si="3202">CE2328</f>
        <v>CE$17</v>
      </c>
      <c r="CF2351" s="80" t="str">
        <f t="shared" si="3202"/>
        <v>CF$17</v>
      </c>
      <c r="CG2351" s="80" t="str">
        <f t="shared" si="3202"/>
        <v>CG$17</v>
      </c>
      <c r="CH2351" s="80" t="str">
        <f t="shared" si="3202"/>
        <v>CH$17</v>
      </c>
      <c r="CI2351" s="80" t="str">
        <f t="shared" si="3202"/>
        <v>CI$17</v>
      </c>
      <c r="CJ2351" s="80" t="str">
        <f t="shared" si="3202"/>
        <v>CJ$17</v>
      </c>
      <c r="CK2351" s="80" t="str">
        <f t="shared" si="3202"/>
        <v>CK$17</v>
      </c>
    </row>
    <row r="2352" spans="2:89" x14ac:dyDescent="0.35">
      <c r="B2352" s="187" t="str">
        <f>B2333</f>
        <v>Fixed term debt - one-time borrowing</v>
      </c>
      <c r="D2352" t="s">
        <v>428</v>
      </c>
      <c r="E2352" s="8" t="str">
        <f t="shared" si="3173"/>
        <v>2352 DTERM1-F</v>
      </c>
      <c r="G2352" t="s">
        <v>332</v>
      </c>
      <c r="H2352" s="12"/>
      <c r="I2352" s="60"/>
      <c r="J2352" s="60"/>
      <c r="K2352" s="15"/>
      <c r="L2352" s="15"/>
      <c r="M2352" s="15"/>
      <c r="N2352" s="15"/>
      <c r="O2352" s="15"/>
      <c r="P2352" s="15"/>
      <c r="R2352" s="15"/>
      <c r="S2352" s="175">
        <f t="shared" ref="S2352" si="3203">S2329</f>
        <v>0</v>
      </c>
      <c r="T2352" s="175">
        <f t="shared" ref="T2352:AX2352" si="3204">T2329</f>
        <v>0</v>
      </c>
      <c r="U2352" s="175">
        <f t="shared" si="3204"/>
        <v>0</v>
      </c>
      <c r="V2352" s="175">
        <f t="shared" si="3204"/>
        <v>0</v>
      </c>
      <c r="W2352" s="175">
        <f t="shared" si="3204"/>
        <v>0</v>
      </c>
      <c r="X2352" s="175">
        <f t="shared" si="3204"/>
        <v>0</v>
      </c>
      <c r="Y2352" s="175">
        <f t="shared" si="3204"/>
        <v>0</v>
      </c>
      <c r="Z2352" s="175">
        <f t="shared" si="3204"/>
        <v>0</v>
      </c>
      <c r="AA2352" s="175">
        <f t="shared" si="3204"/>
        <v>0</v>
      </c>
      <c r="AB2352" s="175">
        <f t="shared" si="3204"/>
        <v>0</v>
      </c>
      <c r="AC2352" s="175">
        <f t="shared" si="3204"/>
        <v>0</v>
      </c>
      <c r="AD2352" s="175">
        <f t="shared" si="3204"/>
        <v>0</v>
      </c>
      <c r="AE2352" s="175">
        <f t="shared" si="3204"/>
        <v>0</v>
      </c>
      <c r="AF2352" s="175">
        <f t="shared" si="3204"/>
        <v>0</v>
      </c>
      <c r="AG2352" s="175">
        <f t="shared" si="3204"/>
        <v>0</v>
      </c>
      <c r="AH2352" s="175">
        <f t="shared" si="3204"/>
        <v>0</v>
      </c>
      <c r="AI2352" s="175">
        <f t="shared" si="3204"/>
        <v>0</v>
      </c>
      <c r="AJ2352" s="175">
        <f t="shared" si="3204"/>
        <v>0</v>
      </c>
      <c r="AK2352" s="175">
        <f t="shared" si="3204"/>
        <v>0</v>
      </c>
      <c r="AL2352" s="175">
        <f t="shared" si="3204"/>
        <v>0</v>
      </c>
      <c r="AM2352" s="175">
        <f t="shared" si="3204"/>
        <v>0</v>
      </c>
      <c r="AN2352" s="175">
        <f t="shared" si="3204"/>
        <v>0</v>
      </c>
      <c r="AO2352" s="175">
        <f t="shared" si="3204"/>
        <v>0</v>
      </c>
      <c r="AP2352" s="175">
        <f t="shared" si="3204"/>
        <v>0</v>
      </c>
      <c r="AQ2352" s="175">
        <f t="shared" si="3204"/>
        <v>0</v>
      </c>
      <c r="AR2352" s="175">
        <f t="shared" si="3204"/>
        <v>0</v>
      </c>
      <c r="AS2352" s="175">
        <f t="shared" si="3204"/>
        <v>0</v>
      </c>
      <c r="AT2352" s="175">
        <f t="shared" si="3204"/>
        <v>0</v>
      </c>
      <c r="AU2352" s="175">
        <f t="shared" si="3204"/>
        <v>0</v>
      </c>
      <c r="AV2352" s="175">
        <f t="shared" si="3204"/>
        <v>0</v>
      </c>
      <c r="AW2352" s="175">
        <f t="shared" si="3204"/>
        <v>0</v>
      </c>
      <c r="AX2352" s="175">
        <f t="shared" si="3204"/>
        <v>0</v>
      </c>
      <c r="AY2352" s="175">
        <f t="shared" ref="AY2352:CD2352" si="3205">AY2329</f>
        <v>0</v>
      </c>
      <c r="AZ2352" s="175">
        <f t="shared" si="3205"/>
        <v>0</v>
      </c>
      <c r="BA2352" s="175">
        <f t="shared" si="3205"/>
        <v>0</v>
      </c>
      <c r="BB2352" s="175">
        <f t="shared" si="3205"/>
        <v>0</v>
      </c>
      <c r="BC2352" s="175">
        <f t="shared" si="3205"/>
        <v>0</v>
      </c>
      <c r="BD2352" s="175">
        <f t="shared" si="3205"/>
        <v>0</v>
      </c>
      <c r="BE2352" s="175">
        <f t="shared" si="3205"/>
        <v>0</v>
      </c>
      <c r="BF2352" s="175">
        <f t="shared" si="3205"/>
        <v>0</v>
      </c>
      <c r="BG2352" s="175">
        <f t="shared" si="3205"/>
        <v>0</v>
      </c>
      <c r="BH2352" s="175">
        <f t="shared" si="3205"/>
        <v>0</v>
      </c>
      <c r="BI2352" s="175">
        <f t="shared" si="3205"/>
        <v>0</v>
      </c>
      <c r="BJ2352" s="175">
        <f t="shared" si="3205"/>
        <v>0</v>
      </c>
      <c r="BK2352" s="175">
        <f t="shared" si="3205"/>
        <v>0</v>
      </c>
      <c r="BL2352" s="175">
        <f t="shared" si="3205"/>
        <v>0</v>
      </c>
      <c r="BM2352" s="175">
        <f t="shared" si="3205"/>
        <v>0</v>
      </c>
      <c r="BN2352" s="175">
        <f t="shared" si="3205"/>
        <v>0</v>
      </c>
      <c r="BO2352" s="175">
        <f t="shared" si="3205"/>
        <v>0</v>
      </c>
      <c r="BP2352" s="175">
        <f t="shared" si="3205"/>
        <v>0</v>
      </c>
      <c r="BQ2352" s="175">
        <f t="shared" si="3205"/>
        <v>0</v>
      </c>
      <c r="BR2352" s="175">
        <f t="shared" si="3205"/>
        <v>0</v>
      </c>
      <c r="BS2352" s="175">
        <f t="shared" si="3205"/>
        <v>0</v>
      </c>
      <c r="BT2352" s="175">
        <f t="shared" si="3205"/>
        <v>0</v>
      </c>
      <c r="BU2352" s="175">
        <f t="shared" si="3205"/>
        <v>0</v>
      </c>
      <c r="BV2352" s="175">
        <f t="shared" si="3205"/>
        <v>0</v>
      </c>
      <c r="BW2352" s="175">
        <f t="shared" si="3205"/>
        <v>0</v>
      </c>
      <c r="BX2352" s="175">
        <f t="shared" si="3205"/>
        <v>0</v>
      </c>
      <c r="BY2352" s="175">
        <f t="shared" si="3205"/>
        <v>0</v>
      </c>
      <c r="BZ2352" s="175">
        <f t="shared" si="3205"/>
        <v>0</v>
      </c>
      <c r="CA2352" s="175">
        <f t="shared" si="3205"/>
        <v>0</v>
      </c>
      <c r="CB2352" s="175">
        <f t="shared" si="3205"/>
        <v>0</v>
      </c>
      <c r="CC2352" s="175">
        <f t="shared" si="3205"/>
        <v>0</v>
      </c>
      <c r="CD2352" s="175">
        <f t="shared" si="3205"/>
        <v>0</v>
      </c>
      <c r="CE2352" s="175">
        <f t="shared" ref="CE2352:CK2352" si="3206">CE2329</f>
        <v>0</v>
      </c>
      <c r="CF2352" s="175">
        <f t="shared" si="3206"/>
        <v>0</v>
      </c>
      <c r="CG2352" s="175">
        <f t="shared" si="3206"/>
        <v>0</v>
      </c>
      <c r="CH2352" s="175">
        <f t="shared" si="3206"/>
        <v>0</v>
      </c>
      <c r="CI2352" s="175">
        <f t="shared" si="3206"/>
        <v>0</v>
      </c>
      <c r="CJ2352" s="175">
        <f t="shared" si="3206"/>
        <v>0</v>
      </c>
      <c r="CK2352" s="175">
        <f t="shared" si="3206"/>
        <v>0</v>
      </c>
    </row>
    <row r="2353" spans="2:89" x14ac:dyDescent="0.35">
      <c r="B2353" s="235" t="str">
        <f>IFERROR(SUBSTITUTE(TRIM(MID(B2333, SEARCH("-", B2333) + 1, LEN(B2333))),":",""),"no unit")</f>
        <v>one-time borrowing</v>
      </c>
      <c r="D2353" t="s">
        <v>428</v>
      </c>
      <c r="E2353" s="8" t="str">
        <f t="shared" si="3173"/>
        <v>2353 DTERM1-F</v>
      </c>
      <c r="G2353" t="s">
        <v>332</v>
      </c>
      <c r="H2353" s="12"/>
      <c r="I2353" s="60"/>
      <c r="J2353" s="60"/>
      <c r="K2353" s="15"/>
      <c r="L2353" s="15"/>
      <c r="M2353" s="15"/>
      <c r="N2353" s="15"/>
      <c r="O2353" s="15"/>
      <c r="P2353" s="15"/>
      <c r="R2353" s="15"/>
      <c r="S2353" s="175"/>
      <c r="T2353" s="175"/>
      <c r="U2353" s="175"/>
      <c r="V2353" s="175"/>
      <c r="W2353" s="175"/>
      <c r="X2353" s="175"/>
      <c r="Y2353" s="175"/>
      <c r="Z2353" s="175"/>
      <c r="AA2353" s="175"/>
      <c r="AB2353" s="175"/>
      <c r="AC2353" s="175"/>
      <c r="AD2353" s="175"/>
      <c r="AE2353" s="175"/>
      <c r="AF2353" s="175"/>
      <c r="AG2353" s="175"/>
      <c r="AH2353" s="175"/>
      <c r="AI2353" s="175"/>
      <c r="AJ2353" s="175"/>
      <c r="AK2353" s="175"/>
      <c r="AL2353" s="175"/>
      <c r="AM2353" s="175"/>
      <c r="AN2353" s="175"/>
      <c r="AO2353" s="175"/>
      <c r="AP2353" s="175"/>
      <c r="AQ2353" s="175"/>
      <c r="AR2353" s="175"/>
      <c r="AS2353" s="175"/>
      <c r="AT2353" s="175"/>
      <c r="AU2353" s="175"/>
      <c r="AV2353" s="175"/>
      <c r="AW2353" s="175"/>
      <c r="AX2353" s="175"/>
      <c r="AY2353" s="175"/>
      <c r="AZ2353" s="175"/>
      <c r="BA2353" s="175"/>
      <c r="BB2353" s="175"/>
      <c r="BC2353" s="175"/>
      <c r="BD2353" s="175"/>
      <c r="BE2353" s="175"/>
      <c r="BF2353" s="175"/>
      <c r="BG2353" s="175"/>
      <c r="BH2353" s="175"/>
      <c r="BI2353" s="175"/>
      <c r="BJ2353" s="175"/>
      <c r="BK2353" s="175"/>
      <c r="BL2353" s="175"/>
      <c r="BM2353" s="175"/>
      <c r="BN2353" s="175"/>
      <c r="BO2353" s="175"/>
      <c r="BP2353" s="175"/>
      <c r="BQ2353" s="175"/>
      <c r="BR2353" s="175"/>
      <c r="BS2353" s="175"/>
      <c r="BT2353" s="175"/>
      <c r="BU2353" s="175"/>
      <c r="BV2353" s="175"/>
      <c r="BW2353" s="175"/>
      <c r="BX2353" s="175"/>
      <c r="BY2353" s="175"/>
      <c r="BZ2353" s="175"/>
      <c r="CA2353" s="175"/>
      <c r="CB2353" s="175"/>
      <c r="CC2353" s="175"/>
      <c r="CD2353" s="175"/>
      <c r="CE2353" s="175"/>
      <c r="CF2353" s="175"/>
      <c r="CG2353" s="175"/>
      <c r="CH2353" s="175"/>
      <c r="CI2353" s="175"/>
      <c r="CJ2353" s="175"/>
      <c r="CK2353" s="175"/>
    </row>
    <row r="2354" spans="2:89" x14ac:dyDescent="0.35">
      <c r="B2354" s="187" t="str">
        <f>B2331</f>
        <v>Secondary revenue driver</v>
      </c>
      <c r="D2354" t="s">
        <v>428</v>
      </c>
      <c r="E2354" s="8" t="str">
        <f t="shared" si="3173"/>
        <v>2354 DTERM1-F</v>
      </c>
      <c r="G2354" t="s">
        <v>332</v>
      </c>
      <c r="H2354" s="90"/>
      <c r="I2354" s="209"/>
      <c r="J2354" s="209"/>
      <c r="K2354" s="210"/>
      <c r="L2354" s="210"/>
      <c r="M2354" s="210"/>
      <c r="N2354" s="210"/>
      <c r="O2354" s="210"/>
      <c r="P2354" s="210"/>
      <c r="R2354" s="210"/>
      <c r="S2354" s="4" t="str">
        <f t="shared" ref="S2354" si="3207">ADDRESS(ROW(S2344),COLUMN(S2344),2)</f>
        <v>S$2344</v>
      </c>
      <c r="T2354" s="4" t="str">
        <f t="shared" ref="T2354:AX2354" si="3208">ADDRESS(ROW(T2344),COLUMN(T2344),2)</f>
        <v>T$2344</v>
      </c>
      <c r="U2354" s="4" t="str">
        <f t="shared" si="3208"/>
        <v>U$2344</v>
      </c>
      <c r="V2354" s="4" t="str">
        <f t="shared" si="3208"/>
        <v>V$2344</v>
      </c>
      <c r="W2354" s="4" t="str">
        <f t="shared" si="3208"/>
        <v>W$2344</v>
      </c>
      <c r="X2354" s="4" t="str">
        <f t="shared" si="3208"/>
        <v>X$2344</v>
      </c>
      <c r="Y2354" s="4" t="str">
        <f t="shared" si="3208"/>
        <v>Y$2344</v>
      </c>
      <c r="Z2354" s="4" t="str">
        <f t="shared" si="3208"/>
        <v>Z$2344</v>
      </c>
      <c r="AA2354" s="4" t="str">
        <f t="shared" si="3208"/>
        <v>AA$2344</v>
      </c>
      <c r="AB2354" s="4" t="str">
        <f t="shared" si="3208"/>
        <v>AB$2344</v>
      </c>
      <c r="AC2354" s="4" t="str">
        <f t="shared" si="3208"/>
        <v>AC$2344</v>
      </c>
      <c r="AD2354" s="4" t="str">
        <f t="shared" si="3208"/>
        <v>AD$2344</v>
      </c>
      <c r="AE2354" s="4" t="str">
        <f t="shared" si="3208"/>
        <v>AE$2344</v>
      </c>
      <c r="AF2354" s="4" t="str">
        <f t="shared" si="3208"/>
        <v>AF$2344</v>
      </c>
      <c r="AG2354" s="4" t="str">
        <f t="shared" si="3208"/>
        <v>AG$2344</v>
      </c>
      <c r="AH2354" s="4" t="str">
        <f t="shared" si="3208"/>
        <v>AH$2344</v>
      </c>
      <c r="AI2354" s="4" t="str">
        <f t="shared" si="3208"/>
        <v>AI$2344</v>
      </c>
      <c r="AJ2354" s="4" t="str">
        <f t="shared" si="3208"/>
        <v>AJ$2344</v>
      </c>
      <c r="AK2354" s="4" t="str">
        <f t="shared" si="3208"/>
        <v>AK$2344</v>
      </c>
      <c r="AL2354" s="4" t="str">
        <f t="shared" si="3208"/>
        <v>AL$2344</v>
      </c>
      <c r="AM2354" s="4" t="str">
        <f t="shared" si="3208"/>
        <v>AM$2344</v>
      </c>
      <c r="AN2354" s="4" t="str">
        <f t="shared" si="3208"/>
        <v>AN$2344</v>
      </c>
      <c r="AO2354" s="4" t="str">
        <f t="shared" si="3208"/>
        <v>AO$2344</v>
      </c>
      <c r="AP2354" s="4" t="str">
        <f t="shared" si="3208"/>
        <v>AP$2344</v>
      </c>
      <c r="AQ2354" s="4" t="str">
        <f t="shared" si="3208"/>
        <v>AQ$2344</v>
      </c>
      <c r="AR2354" s="4" t="str">
        <f t="shared" si="3208"/>
        <v>AR$2344</v>
      </c>
      <c r="AS2354" s="4" t="str">
        <f t="shared" si="3208"/>
        <v>AS$2344</v>
      </c>
      <c r="AT2354" s="4" t="str">
        <f t="shared" si="3208"/>
        <v>AT$2344</v>
      </c>
      <c r="AU2354" s="4" t="str">
        <f t="shared" si="3208"/>
        <v>AU$2344</v>
      </c>
      <c r="AV2354" s="4" t="str">
        <f t="shared" si="3208"/>
        <v>AV$2344</v>
      </c>
      <c r="AW2354" s="4" t="str">
        <f t="shared" si="3208"/>
        <v>AW$2344</v>
      </c>
      <c r="AX2354" s="4" t="str">
        <f t="shared" si="3208"/>
        <v>AX$2344</v>
      </c>
      <c r="AY2354" s="4" t="str">
        <f t="shared" ref="AY2354:CD2354" si="3209">ADDRESS(ROW(AY2344),COLUMN(AY2344),2)</f>
        <v>AY$2344</v>
      </c>
      <c r="AZ2354" s="4" t="str">
        <f t="shared" si="3209"/>
        <v>AZ$2344</v>
      </c>
      <c r="BA2354" s="4" t="str">
        <f t="shared" si="3209"/>
        <v>BA$2344</v>
      </c>
      <c r="BB2354" s="4" t="str">
        <f t="shared" si="3209"/>
        <v>BB$2344</v>
      </c>
      <c r="BC2354" s="4" t="str">
        <f t="shared" si="3209"/>
        <v>BC$2344</v>
      </c>
      <c r="BD2354" s="4" t="str">
        <f t="shared" si="3209"/>
        <v>BD$2344</v>
      </c>
      <c r="BE2354" s="4" t="str">
        <f t="shared" si="3209"/>
        <v>BE$2344</v>
      </c>
      <c r="BF2354" s="4" t="str">
        <f t="shared" si="3209"/>
        <v>BF$2344</v>
      </c>
      <c r="BG2354" s="4" t="str">
        <f t="shared" si="3209"/>
        <v>BG$2344</v>
      </c>
      <c r="BH2354" s="4" t="str">
        <f t="shared" si="3209"/>
        <v>BH$2344</v>
      </c>
      <c r="BI2354" s="4" t="str">
        <f t="shared" si="3209"/>
        <v>BI$2344</v>
      </c>
      <c r="BJ2354" s="4" t="str">
        <f t="shared" si="3209"/>
        <v>BJ$2344</v>
      </c>
      <c r="BK2354" s="4" t="str">
        <f t="shared" si="3209"/>
        <v>BK$2344</v>
      </c>
      <c r="BL2354" s="4" t="str">
        <f t="shared" si="3209"/>
        <v>BL$2344</v>
      </c>
      <c r="BM2354" s="4" t="str">
        <f t="shared" si="3209"/>
        <v>BM$2344</v>
      </c>
      <c r="BN2354" s="4" t="str">
        <f t="shared" si="3209"/>
        <v>BN$2344</v>
      </c>
      <c r="BO2354" s="4" t="str">
        <f t="shared" si="3209"/>
        <v>BO$2344</v>
      </c>
      <c r="BP2354" s="4" t="str">
        <f t="shared" si="3209"/>
        <v>BP$2344</v>
      </c>
      <c r="BQ2354" s="4" t="str">
        <f t="shared" si="3209"/>
        <v>BQ$2344</v>
      </c>
      <c r="BR2354" s="4" t="str">
        <f t="shared" si="3209"/>
        <v>BR$2344</v>
      </c>
      <c r="BS2354" s="4" t="str">
        <f t="shared" si="3209"/>
        <v>BS$2344</v>
      </c>
      <c r="BT2354" s="4" t="str">
        <f t="shared" si="3209"/>
        <v>BT$2344</v>
      </c>
      <c r="BU2354" s="4" t="str">
        <f t="shared" si="3209"/>
        <v>BU$2344</v>
      </c>
      <c r="BV2354" s="4" t="str">
        <f t="shared" si="3209"/>
        <v>BV$2344</v>
      </c>
      <c r="BW2354" s="4" t="str">
        <f t="shared" si="3209"/>
        <v>BW$2344</v>
      </c>
      <c r="BX2354" s="4" t="str">
        <f t="shared" si="3209"/>
        <v>BX$2344</v>
      </c>
      <c r="BY2354" s="4" t="str">
        <f t="shared" si="3209"/>
        <v>BY$2344</v>
      </c>
      <c r="BZ2354" s="4" t="str">
        <f t="shared" si="3209"/>
        <v>BZ$2344</v>
      </c>
      <c r="CA2354" s="4" t="str">
        <f t="shared" si="3209"/>
        <v>CA$2344</v>
      </c>
      <c r="CB2354" s="4" t="str">
        <f t="shared" si="3209"/>
        <v>CB$2344</v>
      </c>
      <c r="CC2354" s="4" t="str">
        <f t="shared" si="3209"/>
        <v>CC$2344</v>
      </c>
      <c r="CD2354" s="4" t="str">
        <f t="shared" si="3209"/>
        <v>CD$2344</v>
      </c>
      <c r="CE2354" s="4" t="str">
        <f t="shared" ref="CE2354:CK2354" si="3210">ADDRESS(ROW(CE2344),COLUMN(CE2344),2)</f>
        <v>CE$2344</v>
      </c>
      <c r="CF2354" s="4" t="str">
        <f t="shared" si="3210"/>
        <v>CF$2344</v>
      </c>
      <c r="CG2354" s="4" t="str">
        <f t="shared" si="3210"/>
        <v>CG$2344</v>
      </c>
      <c r="CH2354" s="4" t="str">
        <f t="shared" si="3210"/>
        <v>CH$2344</v>
      </c>
      <c r="CI2354" s="4" t="str">
        <f t="shared" si="3210"/>
        <v>CI$2344</v>
      </c>
      <c r="CJ2354" s="4" t="str">
        <f t="shared" si="3210"/>
        <v>CJ$2344</v>
      </c>
      <c r="CK2354" s="4" t="str">
        <f t="shared" si="3210"/>
        <v>CK$2344</v>
      </c>
    </row>
    <row r="2355" spans="2:89" x14ac:dyDescent="0.35">
      <c r="B2355" s="132" t="str">
        <f>B2332</f>
        <v>Secondary volume driver</v>
      </c>
      <c r="D2355" t="s">
        <v>428</v>
      </c>
      <c r="E2355" s="8" t="str">
        <f t="shared" si="3173"/>
        <v>2355 DTERM1-F</v>
      </c>
      <c r="G2355" t="s">
        <v>332</v>
      </c>
      <c r="H2355" s="12"/>
      <c r="I2355" s="60"/>
      <c r="J2355" s="60"/>
      <c r="K2355" s="15"/>
      <c r="L2355" s="15"/>
      <c r="M2355" s="15"/>
      <c r="N2355" s="15"/>
      <c r="O2355" s="15"/>
      <c r="P2355" s="15"/>
      <c r="R2355" s="15"/>
      <c r="S2355" s="80" t="str">
        <f t="shared" ref="S2355" si="3211">S2332</f>
        <v>S$19</v>
      </c>
      <c r="T2355" s="80" t="str">
        <f t="shared" ref="T2355:AX2355" si="3212">T2332</f>
        <v>T$19</v>
      </c>
      <c r="U2355" s="80" t="str">
        <f t="shared" si="3212"/>
        <v>U$19</v>
      </c>
      <c r="V2355" s="80" t="str">
        <f t="shared" si="3212"/>
        <v>V$19</v>
      </c>
      <c r="W2355" s="80" t="str">
        <f t="shared" si="3212"/>
        <v>W$19</v>
      </c>
      <c r="X2355" s="80" t="str">
        <f t="shared" si="3212"/>
        <v>X$19</v>
      </c>
      <c r="Y2355" s="80" t="str">
        <f t="shared" si="3212"/>
        <v>Y$19</v>
      </c>
      <c r="Z2355" s="80" t="str">
        <f t="shared" si="3212"/>
        <v>Z$19</v>
      </c>
      <c r="AA2355" s="80" t="str">
        <f t="shared" si="3212"/>
        <v>AA$19</v>
      </c>
      <c r="AB2355" s="80" t="str">
        <f t="shared" si="3212"/>
        <v>AB$19</v>
      </c>
      <c r="AC2355" s="80" t="str">
        <f t="shared" si="3212"/>
        <v>AC$19</v>
      </c>
      <c r="AD2355" s="80" t="str">
        <f t="shared" si="3212"/>
        <v>AD$19</v>
      </c>
      <c r="AE2355" s="80" t="str">
        <f t="shared" si="3212"/>
        <v>AE$19</v>
      </c>
      <c r="AF2355" s="80" t="str">
        <f t="shared" si="3212"/>
        <v>AF$19</v>
      </c>
      <c r="AG2355" s="80" t="str">
        <f t="shared" si="3212"/>
        <v>AG$19</v>
      </c>
      <c r="AH2355" s="80" t="str">
        <f t="shared" si="3212"/>
        <v>AH$19</v>
      </c>
      <c r="AI2355" s="80" t="str">
        <f t="shared" si="3212"/>
        <v>AI$19</v>
      </c>
      <c r="AJ2355" s="80" t="str">
        <f t="shared" si="3212"/>
        <v>AJ$19</v>
      </c>
      <c r="AK2355" s="80" t="str">
        <f t="shared" si="3212"/>
        <v>AK$19</v>
      </c>
      <c r="AL2355" s="80" t="str">
        <f t="shared" si="3212"/>
        <v>AL$19</v>
      </c>
      <c r="AM2355" s="80" t="str">
        <f t="shared" si="3212"/>
        <v>AM$19</v>
      </c>
      <c r="AN2355" s="80" t="str">
        <f t="shared" si="3212"/>
        <v>AN$19</v>
      </c>
      <c r="AO2355" s="80" t="str">
        <f t="shared" si="3212"/>
        <v>AO$19</v>
      </c>
      <c r="AP2355" s="80" t="str">
        <f t="shared" si="3212"/>
        <v>AP$19</v>
      </c>
      <c r="AQ2355" s="80" t="str">
        <f t="shared" si="3212"/>
        <v>AQ$19</v>
      </c>
      <c r="AR2355" s="80" t="str">
        <f t="shared" si="3212"/>
        <v>AR$19</v>
      </c>
      <c r="AS2355" s="80" t="str">
        <f t="shared" si="3212"/>
        <v>AS$19</v>
      </c>
      <c r="AT2355" s="80" t="str">
        <f t="shared" si="3212"/>
        <v>AT$19</v>
      </c>
      <c r="AU2355" s="80" t="str">
        <f t="shared" si="3212"/>
        <v>AU$19</v>
      </c>
      <c r="AV2355" s="80" t="str">
        <f t="shared" si="3212"/>
        <v>AV$19</v>
      </c>
      <c r="AW2355" s="80" t="str">
        <f t="shared" si="3212"/>
        <v>AW$19</v>
      </c>
      <c r="AX2355" s="80" t="str">
        <f t="shared" si="3212"/>
        <v>AX$19</v>
      </c>
      <c r="AY2355" s="80" t="str">
        <f t="shared" ref="AY2355:CD2355" si="3213">AY2332</f>
        <v>AY$19</v>
      </c>
      <c r="AZ2355" s="80" t="str">
        <f t="shared" si="3213"/>
        <v>AZ$19</v>
      </c>
      <c r="BA2355" s="80" t="str">
        <f t="shared" si="3213"/>
        <v>BA$19</v>
      </c>
      <c r="BB2355" s="80" t="str">
        <f t="shared" si="3213"/>
        <v>BB$19</v>
      </c>
      <c r="BC2355" s="80" t="str">
        <f t="shared" si="3213"/>
        <v>BC$19</v>
      </c>
      <c r="BD2355" s="80" t="str">
        <f t="shared" si="3213"/>
        <v>BD$19</v>
      </c>
      <c r="BE2355" s="80" t="str">
        <f t="shared" si="3213"/>
        <v>BE$19</v>
      </c>
      <c r="BF2355" s="80" t="str">
        <f t="shared" si="3213"/>
        <v>BF$19</v>
      </c>
      <c r="BG2355" s="80" t="str">
        <f t="shared" si="3213"/>
        <v>BG$19</v>
      </c>
      <c r="BH2355" s="80" t="str">
        <f t="shared" si="3213"/>
        <v>BH$19</v>
      </c>
      <c r="BI2355" s="80" t="str">
        <f t="shared" si="3213"/>
        <v>BI$19</v>
      </c>
      <c r="BJ2355" s="80" t="str">
        <f t="shared" si="3213"/>
        <v>BJ$19</v>
      </c>
      <c r="BK2355" s="80" t="str">
        <f t="shared" si="3213"/>
        <v>BK$19</v>
      </c>
      <c r="BL2355" s="80" t="str">
        <f t="shared" si="3213"/>
        <v>BL$19</v>
      </c>
      <c r="BM2355" s="80" t="str">
        <f t="shared" si="3213"/>
        <v>BM$19</v>
      </c>
      <c r="BN2355" s="80" t="str">
        <f t="shared" si="3213"/>
        <v>BN$19</v>
      </c>
      <c r="BO2355" s="80" t="str">
        <f t="shared" si="3213"/>
        <v>BO$19</v>
      </c>
      <c r="BP2355" s="80" t="str">
        <f t="shared" si="3213"/>
        <v>BP$19</v>
      </c>
      <c r="BQ2355" s="80" t="str">
        <f t="shared" si="3213"/>
        <v>BQ$19</v>
      </c>
      <c r="BR2355" s="80" t="str">
        <f t="shared" si="3213"/>
        <v>BR$19</v>
      </c>
      <c r="BS2355" s="80" t="str">
        <f t="shared" si="3213"/>
        <v>BS$19</v>
      </c>
      <c r="BT2355" s="80" t="str">
        <f t="shared" si="3213"/>
        <v>BT$19</v>
      </c>
      <c r="BU2355" s="80" t="str">
        <f t="shared" si="3213"/>
        <v>BU$19</v>
      </c>
      <c r="BV2355" s="80" t="str">
        <f t="shared" si="3213"/>
        <v>BV$19</v>
      </c>
      <c r="BW2355" s="80" t="str">
        <f t="shared" si="3213"/>
        <v>BW$19</v>
      </c>
      <c r="BX2355" s="80" t="str">
        <f t="shared" si="3213"/>
        <v>BX$19</v>
      </c>
      <c r="BY2355" s="80" t="str">
        <f t="shared" si="3213"/>
        <v>BY$19</v>
      </c>
      <c r="BZ2355" s="80" t="str">
        <f t="shared" si="3213"/>
        <v>BZ$19</v>
      </c>
      <c r="CA2355" s="80" t="str">
        <f t="shared" si="3213"/>
        <v>CA$19</v>
      </c>
      <c r="CB2355" s="80" t="str">
        <f t="shared" si="3213"/>
        <v>CB$19</v>
      </c>
      <c r="CC2355" s="80" t="str">
        <f t="shared" si="3213"/>
        <v>CC$19</v>
      </c>
      <c r="CD2355" s="80" t="str">
        <f t="shared" si="3213"/>
        <v>CD$19</v>
      </c>
      <c r="CE2355" s="80" t="str">
        <f t="shared" ref="CE2355:CK2355" si="3214">CE2332</f>
        <v>CE$19</v>
      </c>
      <c r="CF2355" s="80" t="str">
        <f t="shared" si="3214"/>
        <v>CF$19</v>
      </c>
      <c r="CG2355" s="80" t="str">
        <f t="shared" si="3214"/>
        <v>CG$19</v>
      </c>
      <c r="CH2355" s="80" t="str">
        <f t="shared" si="3214"/>
        <v>CH$19</v>
      </c>
      <c r="CI2355" s="80" t="str">
        <f t="shared" si="3214"/>
        <v>CI$19</v>
      </c>
      <c r="CJ2355" s="80" t="str">
        <f t="shared" si="3214"/>
        <v>CJ$19</v>
      </c>
      <c r="CK2355" s="80" t="str">
        <f t="shared" si="3214"/>
        <v>CK$19</v>
      </c>
    </row>
    <row r="2356" spans="2:89" x14ac:dyDescent="0.35">
      <c r="B2356" s="27"/>
      <c r="C2356" s="27"/>
      <c r="D2356" s="27"/>
      <c r="E2356" s="27"/>
      <c r="F2356" s="27"/>
      <c r="G2356" s="27"/>
      <c r="H2356" s="27"/>
      <c r="I2356" s="27"/>
      <c r="J2356" s="27"/>
      <c r="K2356" s="27"/>
      <c r="L2356" s="27"/>
      <c r="M2356" s="27"/>
      <c r="N2356" s="27"/>
      <c r="O2356" s="27"/>
      <c r="P2356" s="27"/>
    </row>
    <row r="2357" spans="2:89" x14ac:dyDescent="0.35">
      <c r="B2357" s="171" t="s">
        <v>490</v>
      </c>
      <c r="E2357" s="8"/>
      <c r="H2357" s="170"/>
      <c r="I2357" s="172"/>
      <c r="J2357" s="172"/>
      <c r="K2357" s="193"/>
      <c r="L2357" s="193"/>
      <c r="M2357" s="193"/>
      <c r="N2357" s="193"/>
      <c r="O2357" s="193"/>
      <c r="P2357" s="193"/>
      <c r="R2357" s="194"/>
      <c r="S2357" s="170"/>
      <c r="T2357" s="170"/>
      <c r="U2357" s="170"/>
      <c r="V2357" s="170"/>
      <c r="W2357" s="170"/>
      <c r="X2357" s="170"/>
      <c r="Y2357" s="170"/>
      <c r="Z2357" s="170"/>
      <c r="AA2357" s="170"/>
      <c r="AB2357" s="170"/>
      <c r="AC2357" s="170"/>
      <c r="AD2357" s="170"/>
      <c r="AE2357" s="170"/>
      <c r="AF2357" s="170"/>
      <c r="AG2357" s="170"/>
      <c r="AH2357" s="170"/>
      <c r="AI2357" s="170"/>
      <c r="AJ2357" s="170"/>
      <c r="AK2357" s="170"/>
      <c r="AL2357" s="170"/>
      <c r="AM2357" s="170"/>
      <c r="AN2357" s="170"/>
      <c r="AO2357" s="170"/>
      <c r="AP2357" s="170"/>
      <c r="AQ2357" s="170"/>
      <c r="AR2357" s="170"/>
      <c r="AS2357" s="170"/>
      <c r="AT2357" s="170"/>
      <c r="AU2357" s="170"/>
      <c r="AV2357" s="170"/>
      <c r="AW2357" s="170"/>
      <c r="AX2357" s="170"/>
      <c r="AY2357" s="170"/>
      <c r="AZ2357" s="170"/>
      <c r="BA2357" s="170"/>
      <c r="BB2357" s="170"/>
      <c r="BC2357" s="170"/>
      <c r="BD2357" s="170"/>
      <c r="BE2357" s="170"/>
      <c r="BF2357" s="170"/>
      <c r="BG2357" s="170"/>
      <c r="BH2357" s="170"/>
      <c r="BI2357" s="170"/>
      <c r="BJ2357" s="170"/>
      <c r="BK2357" s="170"/>
      <c r="BL2357" s="170"/>
      <c r="BM2357" s="170"/>
      <c r="BN2357" s="170"/>
      <c r="BO2357" s="170"/>
      <c r="BP2357" s="170"/>
      <c r="BQ2357" s="170"/>
      <c r="BR2357" s="170"/>
      <c r="BS2357" s="170"/>
      <c r="BT2357" s="170"/>
      <c r="BU2357" s="170"/>
      <c r="BV2357" s="170"/>
      <c r="BW2357" s="170"/>
      <c r="BX2357" s="170"/>
      <c r="BY2357" s="170"/>
      <c r="BZ2357" s="170"/>
      <c r="CA2357" s="170"/>
      <c r="CB2357" s="170"/>
      <c r="CC2357" s="170"/>
      <c r="CD2357" s="170"/>
      <c r="CE2357" s="170"/>
      <c r="CF2357" s="170"/>
      <c r="CG2357" s="170"/>
      <c r="CH2357" s="170"/>
      <c r="CI2357" s="170"/>
      <c r="CJ2357" s="170"/>
      <c r="CK2357" s="170"/>
    </row>
    <row r="2358" spans="2:89" x14ac:dyDescent="0.35">
      <c r="B2358" s="171" t="s">
        <v>492</v>
      </c>
      <c r="E2358" s="8"/>
      <c r="H2358" s="170"/>
      <c r="I2358" s="172"/>
      <c r="J2358" s="172"/>
      <c r="K2358" s="193"/>
      <c r="L2358" s="193"/>
      <c r="M2358" s="193"/>
      <c r="N2358" s="193"/>
      <c r="O2358" s="193"/>
      <c r="P2358" s="193"/>
      <c r="R2358" s="194"/>
      <c r="S2358" s="170"/>
      <c r="T2358" s="170"/>
      <c r="U2358" s="170"/>
      <c r="V2358" s="170"/>
      <c r="W2358" s="170"/>
      <c r="X2358" s="170"/>
      <c r="Y2358" s="170"/>
      <c r="Z2358" s="170"/>
      <c r="AA2358" s="170"/>
      <c r="AB2358" s="170"/>
      <c r="AC2358" s="170"/>
      <c r="AD2358" s="170"/>
      <c r="AE2358" s="170"/>
      <c r="AF2358" s="170"/>
      <c r="AG2358" s="170"/>
      <c r="AH2358" s="170"/>
      <c r="AI2358" s="170"/>
      <c r="AJ2358" s="170"/>
      <c r="AK2358" s="170"/>
      <c r="AL2358" s="170"/>
      <c r="AM2358" s="170"/>
      <c r="AN2358" s="170"/>
      <c r="AO2358" s="170"/>
      <c r="AP2358" s="170"/>
      <c r="AQ2358" s="170"/>
      <c r="AR2358" s="170"/>
      <c r="AS2358" s="170"/>
      <c r="AT2358" s="170"/>
      <c r="AU2358" s="170"/>
      <c r="AV2358" s="170"/>
      <c r="AW2358" s="170"/>
      <c r="AX2358" s="170"/>
      <c r="AY2358" s="170"/>
      <c r="AZ2358" s="170"/>
      <c r="BA2358" s="170"/>
      <c r="BB2358" s="170"/>
      <c r="BC2358" s="170"/>
      <c r="BD2358" s="170"/>
      <c r="BE2358" s="170"/>
      <c r="BF2358" s="170"/>
      <c r="BG2358" s="170"/>
      <c r="BH2358" s="170"/>
      <c r="BI2358" s="170"/>
      <c r="BJ2358" s="170"/>
      <c r="BK2358" s="170"/>
      <c r="BL2358" s="170"/>
      <c r="BM2358" s="170"/>
      <c r="BN2358" s="170"/>
      <c r="BO2358" s="170"/>
      <c r="BP2358" s="170"/>
      <c r="BQ2358" s="170"/>
      <c r="BR2358" s="170"/>
      <c r="BS2358" s="170"/>
      <c r="BT2358" s="170"/>
      <c r="BU2358" s="170"/>
      <c r="BV2358" s="170"/>
      <c r="BW2358" s="170"/>
      <c r="BX2358" s="170"/>
      <c r="BY2358" s="170"/>
      <c r="BZ2358" s="170"/>
      <c r="CA2358" s="170"/>
      <c r="CB2358" s="170"/>
      <c r="CC2358" s="170"/>
      <c r="CD2358" s="170"/>
      <c r="CE2358" s="170"/>
      <c r="CF2358" s="170"/>
      <c r="CG2358" s="170"/>
      <c r="CH2358" s="170"/>
      <c r="CI2358" s="170"/>
      <c r="CJ2358" s="170"/>
      <c r="CK2358" s="170"/>
    </row>
    <row r="2359" spans="2:89" x14ac:dyDescent="0.35">
      <c r="B2359" s="171" t="s">
        <v>461</v>
      </c>
      <c r="E2359" s="8"/>
      <c r="H2359" s="170"/>
      <c r="I2359" s="172"/>
      <c r="J2359" s="172"/>
      <c r="K2359" s="193"/>
      <c r="L2359" s="193"/>
      <c r="M2359" s="193"/>
      <c r="N2359" s="193"/>
      <c r="O2359" s="193"/>
      <c r="P2359" s="193"/>
      <c r="R2359" s="194"/>
      <c r="S2359" s="195" t="str">
        <f t="shared" ref="S2359:AX2359" si="3215">S$20</f>
        <v>S$16</v>
      </c>
      <c r="T2359" s="195" t="str">
        <f t="shared" si="3215"/>
        <v>T$16</v>
      </c>
      <c r="U2359" s="195" t="str">
        <f t="shared" si="3215"/>
        <v>U$16</v>
      </c>
      <c r="V2359" s="195" t="str">
        <f t="shared" si="3215"/>
        <v>V$16</v>
      </c>
      <c r="W2359" s="195" t="str">
        <f t="shared" si="3215"/>
        <v>W$16</v>
      </c>
      <c r="X2359" s="195" t="str">
        <f t="shared" si="3215"/>
        <v>X$16</v>
      </c>
      <c r="Y2359" s="195" t="str">
        <f t="shared" si="3215"/>
        <v>Y$16</v>
      </c>
      <c r="Z2359" s="195" t="str">
        <f t="shared" si="3215"/>
        <v>Z$16</v>
      </c>
      <c r="AA2359" s="195" t="str">
        <f t="shared" si="3215"/>
        <v>AA$16</v>
      </c>
      <c r="AB2359" s="195" t="str">
        <f t="shared" si="3215"/>
        <v>AB$16</v>
      </c>
      <c r="AC2359" s="195" t="str">
        <f t="shared" si="3215"/>
        <v>AC$16</v>
      </c>
      <c r="AD2359" s="195" t="str">
        <f t="shared" si="3215"/>
        <v>AD$16</v>
      </c>
      <c r="AE2359" s="195" t="str">
        <f t="shared" si="3215"/>
        <v>AE$16</v>
      </c>
      <c r="AF2359" s="195" t="str">
        <f t="shared" si="3215"/>
        <v>AF$16</v>
      </c>
      <c r="AG2359" s="195" t="str">
        <f t="shared" si="3215"/>
        <v>AG$16</v>
      </c>
      <c r="AH2359" s="195" t="str">
        <f t="shared" si="3215"/>
        <v>AH$16</v>
      </c>
      <c r="AI2359" s="195" t="str">
        <f t="shared" si="3215"/>
        <v>AI$16</v>
      </c>
      <c r="AJ2359" s="195" t="str">
        <f t="shared" si="3215"/>
        <v>AJ$16</v>
      </c>
      <c r="AK2359" s="195" t="str">
        <f t="shared" si="3215"/>
        <v>AK$16</v>
      </c>
      <c r="AL2359" s="195" t="str">
        <f t="shared" si="3215"/>
        <v>AL$16</v>
      </c>
      <c r="AM2359" s="195" t="str">
        <f t="shared" si="3215"/>
        <v>AM$16</v>
      </c>
      <c r="AN2359" s="195" t="str">
        <f t="shared" si="3215"/>
        <v>AN$16</v>
      </c>
      <c r="AO2359" s="195" t="str">
        <f t="shared" si="3215"/>
        <v>AO$16</v>
      </c>
      <c r="AP2359" s="195" t="str">
        <f t="shared" si="3215"/>
        <v>AP$16</v>
      </c>
      <c r="AQ2359" s="195" t="str">
        <f t="shared" si="3215"/>
        <v>AQ$16</v>
      </c>
      <c r="AR2359" s="195" t="str">
        <f t="shared" si="3215"/>
        <v>AR$16</v>
      </c>
      <c r="AS2359" s="195" t="str">
        <f t="shared" si="3215"/>
        <v>AS$16</v>
      </c>
      <c r="AT2359" s="195" t="str">
        <f t="shared" si="3215"/>
        <v>AT$16</v>
      </c>
      <c r="AU2359" s="195" t="str">
        <f t="shared" si="3215"/>
        <v>AU$16</v>
      </c>
      <c r="AV2359" s="195" t="str">
        <f t="shared" si="3215"/>
        <v>AV$16</v>
      </c>
      <c r="AW2359" s="195" t="str">
        <f t="shared" si="3215"/>
        <v>AW$16</v>
      </c>
      <c r="AX2359" s="195" t="str">
        <f t="shared" si="3215"/>
        <v>AX$16</v>
      </c>
      <c r="AY2359" s="195" t="str">
        <f t="shared" ref="AY2359:CD2359" si="3216">AY$20</f>
        <v>AY$16</v>
      </c>
      <c r="AZ2359" s="195" t="str">
        <f t="shared" si="3216"/>
        <v>AZ$16</v>
      </c>
      <c r="BA2359" s="195" t="str">
        <f t="shared" si="3216"/>
        <v>BA$16</v>
      </c>
      <c r="BB2359" s="195" t="str">
        <f t="shared" si="3216"/>
        <v>BB$16</v>
      </c>
      <c r="BC2359" s="195" t="str">
        <f t="shared" si="3216"/>
        <v>BC$16</v>
      </c>
      <c r="BD2359" s="195" t="str">
        <f t="shared" si="3216"/>
        <v>BD$16</v>
      </c>
      <c r="BE2359" s="195" t="str">
        <f t="shared" si="3216"/>
        <v>BE$16</v>
      </c>
      <c r="BF2359" s="195" t="str">
        <f t="shared" si="3216"/>
        <v>BF$16</v>
      </c>
      <c r="BG2359" s="195" t="str">
        <f t="shared" si="3216"/>
        <v>BG$16</v>
      </c>
      <c r="BH2359" s="195" t="str">
        <f t="shared" si="3216"/>
        <v>BH$16</v>
      </c>
      <c r="BI2359" s="195" t="str">
        <f t="shared" si="3216"/>
        <v>BI$16</v>
      </c>
      <c r="BJ2359" s="195" t="str">
        <f t="shared" si="3216"/>
        <v>BJ$16</v>
      </c>
      <c r="BK2359" s="195" t="str">
        <f t="shared" si="3216"/>
        <v>BK$16</v>
      </c>
      <c r="BL2359" s="195" t="str">
        <f t="shared" si="3216"/>
        <v>BL$16</v>
      </c>
      <c r="BM2359" s="195" t="str">
        <f t="shared" si="3216"/>
        <v>BM$16</v>
      </c>
      <c r="BN2359" s="195" t="str">
        <f t="shared" si="3216"/>
        <v>BN$16</v>
      </c>
      <c r="BO2359" s="195" t="str">
        <f t="shared" si="3216"/>
        <v>BO$16</v>
      </c>
      <c r="BP2359" s="195" t="str">
        <f t="shared" si="3216"/>
        <v>BP$16</v>
      </c>
      <c r="BQ2359" s="195" t="str">
        <f t="shared" si="3216"/>
        <v>BQ$16</v>
      </c>
      <c r="BR2359" s="195" t="str">
        <f t="shared" si="3216"/>
        <v>BR$16</v>
      </c>
      <c r="BS2359" s="195" t="str">
        <f t="shared" si="3216"/>
        <v>BS$16</v>
      </c>
      <c r="BT2359" s="195" t="str">
        <f t="shared" si="3216"/>
        <v>BT$16</v>
      </c>
      <c r="BU2359" s="195" t="str">
        <f t="shared" si="3216"/>
        <v>BU$16</v>
      </c>
      <c r="BV2359" s="195" t="str">
        <f t="shared" si="3216"/>
        <v>BV$16</v>
      </c>
      <c r="BW2359" s="195" t="str">
        <f t="shared" si="3216"/>
        <v>BW$16</v>
      </c>
      <c r="BX2359" s="195" t="str">
        <f t="shared" si="3216"/>
        <v>BX$16</v>
      </c>
      <c r="BY2359" s="195" t="str">
        <f t="shared" si="3216"/>
        <v>BY$16</v>
      </c>
      <c r="BZ2359" s="195" t="str">
        <f t="shared" si="3216"/>
        <v>BZ$16</v>
      </c>
      <c r="CA2359" s="195" t="str">
        <f t="shared" si="3216"/>
        <v>CA$16</v>
      </c>
      <c r="CB2359" s="195" t="str">
        <f t="shared" si="3216"/>
        <v>CB$16</v>
      </c>
      <c r="CC2359" s="195" t="str">
        <f t="shared" si="3216"/>
        <v>CC$16</v>
      </c>
      <c r="CD2359" s="195" t="str">
        <f t="shared" si="3216"/>
        <v>CD$16</v>
      </c>
      <c r="CE2359" s="195" t="str">
        <f t="shared" ref="CE2359:CK2359" si="3217">CE$20</f>
        <v>CE$16</v>
      </c>
      <c r="CF2359" s="195" t="str">
        <f t="shared" si="3217"/>
        <v>CF$16</v>
      </c>
      <c r="CG2359" s="195" t="str">
        <f t="shared" si="3217"/>
        <v>CG$16</v>
      </c>
      <c r="CH2359" s="195" t="str">
        <f t="shared" si="3217"/>
        <v>CH$16</v>
      </c>
      <c r="CI2359" s="195" t="str">
        <f t="shared" si="3217"/>
        <v>CI$16</v>
      </c>
      <c r="CJ2359" s="195" t="str">
        <f t="shared" si="3217"/>
        <v>CJ$16</v>
      </c>
      <c r="CK2359" s="195" t="str">
        <f t="shared" si="3217"/>
        <v>CK$16</v>
      </c>
    </row>
    <row r="2360" spans="2:89" x14ac:dyDescent="0.35">
      <c r="B2360" s="171" t="s">
        <v>462</v>
      </c>
      <c r="E2360" s="8"/>
      <c r="H2360" s="196"/>
      <c r="I2360" s="197"/>
      <c r="J2360" s="197"/>
      <c r="K2360" s="198"/>
      <c r="L2360" s="198"/>
      <c r="M2360" s="198"/>
      <c r="N2360" s="198"/>
      <c r="O2360" s="198"/>
      <c r="P2360" s="198"/>
      <c r="R2360" s="198"/>
      <c r="S2360" s="195" t="str">
        <f t="shared" ref="S2360:AX2360" si="3218">S$21</f>
        <v>S$17</v>
      </c>
      <c r="T2360" s="195" t="str">
        <f t="shared" si="3218"/>
        <v>T$17</v>
      </c>
      <c r="U2360" s="195" t="str">
        <f t="shared" si="3218"/>
        <v>U$17</v>
      </c>
      <c r="V2360" s="195" t="str">
        <f t="shared" si="3218"/>
        <v>V$17</v>
      </c>
      <c r="W2360" s="195" t="str">
        <f t="shared" si="3218"/>
        <v>W$17</v>
      </c>
      <c r="X2360" s="195" t="str">
        <f t="shared" si="3218"/>
        <v>X$17</v>
      </c>
      <c r="Y2360" s="195" t="str">
        <f t="shared" si="3218"/>
        <v>Y$17</v>
      </c>
      <c r="Z2360" s="195" t="str">
        <f t="shared" si="3218"/>
        <v>Z$17</v>
      </c>
      <c r="AA2360" s="195" t="str">
        <f t="shared" si="3218"/>
        <v>AA$17</v>
      </c>
      <c r="AB2360" s="195" t="str">
        <f t="shared" si="3218"/>
        <v>AB$17</v>
      </c>
      <c r="AC2360" s="195" t="str">
        <f t="shared" si="3218"/>
        <v>AC$17</v>
      </c>
      <c r="AD2360" s="195" t="str">
        <f t="shared" si="3218"/>
        <v>AD$17</v>
      </c>
      <c r="AE2360" s="195" t="str">
        <f t="shared" si="3218"/>
        <v>AE$17</v>
      </c>
      <c r="AF2360" s="195" t="str">
        <f t="shared" si="3218"/>
        <v>AF$17</v>
      </c>
      <c r="AG2360" s="195" t="str">
        <f t="shared" si="3218"/>
        <v>AG$17</v>
      </c>
      <c r="AH2360" s="195" t="str">
        <f t="shared" si="3218"/>
        <v>AH$17</v>
      </c>
      <c r="AI2360" s="195" t="str">
        <f t="shared" si="3218"/>
        <v>AI$17</v>
      </c>
      <c r="AJ2360" s="195" t="str">
        <f t="shared" si="3218"/>
        <v>AJ$17</v>
      </c>
      <c r="AK2360" s="195" t="str">
        <f t="shared" si="3218"/>
        <v>AK$17</v>
      </c>
      <c r="AL2360" s="195" t="str">
        <f t="shared" si="3218"/>
        <v>AL$17</v>
      </c>
      <c r="AM2360" s="195" t="str">
        <f t="shared" si="3218"/>
        <v>AM$17</v>
      </c>
      <c r="AN2360" s="195" t="str">
        <f t="shared" si="3218"/>
        <v>AN$17</v>
      </c>
      <c r="AO2360" s="195" t="str">
        <f t="shared" si="3218"/>
        <v>AO$17</v>
      </c>
      <c r="AP2360" s="195" t="str">
        <f t="shared" si="3218"/>
        <v>AP$17</v>
      </c>
      <c r="AQ2360" s="195" t="str">
        <f t="shared" si="3218"/>
        <v>AQ$17</v>
      </c>
      <c r="AR2360" s="195" t="str">
        <f t="shared" si="3218"/>
        <v>AR$17</v>
      </c>
      <c r="AS2360" s="195" t="str">
        <f t="shared" si="3218"/>
        <v>AS$17</v>
      </c>
      <c r="AT2360" s="195" t="str">
        <f t="shared" si="3218"/>
        <v>AT$17</v>
      </c>
      <c r="AU2360" s="195" t="str">
        <f t="shared" si="3218"/>
        <v>AU$17</v>
      </c>
      <c r="AV2360" s="195" t="str">
        <f t="shared" si="3218"/>
        <v>AV$17</v>
      </c>
      <c r="AW2360" s="195" t="str">
        <f t="shared" si="3218"/>
        <v>AW$17</v>
      </c>
      <c r="AX2360" s="195" t="str">
        <f t="shared" si="3218"/>
        <v>AX$17</v>
      </c>
      <c r="AY2360" s="195" t="str">
        <f t="shared" ref="AY2360:CD2360" si="3219">AY$21</f>
        <v>AY$17</v>
      </c>
      <c r="AZ2360" s="195" t="str">
        <f t="shared" si="3219"/>
        <v>AZ$17</v>
      </c>
      <c r="BA2360" s="195" t="str">
        <f t="shared" si="3219"/>
        <v>BA$17</v>
      </c>
      <c r="BB2360" s="195" t="str">
        <f t="shared" si="3219"/>
        <v>BB$17</v>
      </c>
      <c r="BC2360" s="195" t="str">
        <f t="shared" si="3219"/>
        <v>BC$17</v>
      </c>
      <c r="BD2360" s="195" t="str">
        <f t="shared" si="3219"/>
        <v>BD$17</v>
      </c>
      <c r="BE2360" s="195" t="str">
        <f t="shared" si="3219"/>
        <v>BE$17</v>
      </c>
      <c r="BF2360" s="195" t="str">
        <f t="shared" si="3219"/>
        <v>BF$17</v>
      </c>
      <c r="BG2360" s="195" t="str">
        <f t="shared" si="3219"/>
        <v>BG$17</v>
      </c>
      <c r="BH2360" s="195" t="str">
        <f t="shared" si="3219"/>
        <v>BH$17</v>
      </c>
      <c r="BI2360" s="195" t="str">
        <f t="shared" si="3219"/>
        <v>BI$17</v>
      </c>
      <c r="BJ2360" s="195" t="str">
        <f t="shared" si="3219"/>
        <v>BJ$17</v>
      </c>
      <c r="BK2360" s="195" t="str">
        <f t="shared" si="3219"/>
        <v>BK$17</v>
      </c>
      <c r="BL2360" s="195" t="str">
        <f t="shared" si="3219"/>
        <v>BL$17</v>
      </c>
      <c r="BM2360" s="195" t="str">
        <f t="shared" si="3219"/>
        <v>BM$17</v>
      </c>
      <c r="BN2360" s="195" t="str">
        <f t="shared" si="3219"/>
        <v>BN$17</v>
      </c>
      <c r="BO2360" s="195" t="str">
        <f t="shared" si="3219"/>
        <v>BO$17</v>
      </c>
      <c r="BP2360" s="195" t="str">
        <f t="shared" si="3219"/>
        <v>BP$17</v>
      </c>
      <c r="BQ2360" s="195" t="str">
        <f t="shared" si="3219"/>
        <v>BQ$17</v>
      </c>
      <c r="BR2360" s="195" t="str">
        <f t="shared" si="3219"/>
        <v>BR$17</v>
      </c>
      <c r="BS2360" s="195" t="str">
        <f t="shared" si="3219"/>
        <v>BS$17</v>
      </c>
      <c r="BT2360" s="195" t="str">
        <f t="shared" si="3219"/>
        <v>BT$17</v>
      </c>
      <c r="BU2360" s="195" t="str">
        <f t="shared" si="3219"/>
        <v>BU$17</v>
      </c>
      <c r="BV2360" s="195" t="str">
        <f t="shared" si="3219"/>
        <v>BV$17</v>
      </c>
      <c r="BW2360" s="195" t="str">
        <f t="shared" si="3219"/>
        <v>BW$17</v>
      </c>
      <c r="BX2360" s="195" t="str">
        <f t="shared" si="3219"/>
        <v>BX$17</v>
      </c>
      <c r="BY2360" s="195" t="str">
        <f t="shared" si="3219"/>
        <v>BY$17</v>
      </c>
      <c r="BZ2360" s="195" t="str">
        <f t="shared" si="3219"/>
        <v>BZ$17</v>
      </c>
      <c r="CA2360" s="195" t="str">
        <f t="shared" si="3219"/>
        <v>CA$17</v>
      </c>
      <c r="CB2360" s="195" t="str">
        <f t="shared" si="3219"/>
        <v>CB$17</v>
      </c>
      <c r="CC2360" s="195" t="str">
        <f t="shared" si="3219"/>
        <v>CC$17</v>
      </c>
      <c r="CD2360" s="195" t="str">
        <f t="shared" si="3219"/>
        <v>CD$17</v>
      </c>
      <c r="CE2360" s="195" t="str">
        <f t="shared" ref="CE2360:CK2360" si="3220">CE$21</f>
        <v>CE$17</v>
      </c>
      <c r="CF2360" s="195" t="str">
        <f t="shared" si="3220"/>
        <v>CF$17</v>
      </c>
      <c r="CG2360" s="195" t="str">
        <f t="shared" si="3220"/>
        <v>CG$17</v>
      </c>
      <c r="CH2360" s="195" t="str">
        <f t="shared" si="3220"/>
        <v>CH$17</v>
      </c>
      <c r="CI2360" s="195" t="str">
        <f t="shared" si="3220"/>
        <v>CI$17</v>
      </c>
      <c r="CJ2360" s="195" t="str">
        <f t="shared" si="3220"/>
        <v>CJ$17</v>
      </c>
      <c r="CK2360" s="195" t="str">
        <f t="shared" si="3220"/>
        <v>CK$17</v>
      </c>
    </row>
    <row r="2361" spans="2:89" x14ac:dyDescent="0.35">
      <c r="B2361" s="171" t="s">
        <v>491</v>
      </c>
      <c r="E2361" s="8"/>
      <c r="H2361" s="196"/>
      <c r="I2361" s="197"/>
      <c r="J2361" s="197"/>
      <c r="K2361" s="198"/>
      <c r="L2361" s="198"/>
      <c r="M2361" s="198"/>
      <c r="N2361" s="198"/>
      <c r="O2361" s="198"/>
      <c r="P2361" s="198"/>
      <c r="R2361" s="198"/>
      <c r="S2361" s="186"/>
      <c r="T2361" s="186"/>
      <c r="U2361" s="186"/>
      <c r="V2361" s="186"/>
      <c r="W2361" s="186"/>
      <c r="X2361" s="186"/>
      <c r="Y2361" s="186"/>
      <c r="Z2361" s="186"/>
      <c r="AA2361" s="186"/>
      <c r="AB2361" s="186"/>
      <c r="AC2361" s="186"/>
      <c r="AD2361" s="186"/>
      <c r="AE2361" s="186"/>
      <c r="AF2361" s="186"/>
      <c r="AG2361" s="186"/>
      <c r="AH2361" s="186"/>
      <c r="AI2361" s="186"/>
      <c r="AJ2361" s="186"/>
      <c r="AK2361" s="186"/>
      <c r="AL2361" s="186"/>
      <c r="AM2361" s="186"/>
      <c r="AN2361" s="186"/>
      <c r="AO2361" s="186"/>
      <c r="AP2361" s="186"/>
      <c r="AQ2361" s="186"/>
      <c r="AR2361" s="186"/>
      <c r="AS2361" s="186"/>
      <c r="AT2361" s="186"/>
      <c r="AU2361" s="186"/>
      <c r="AV2361" s="186"/>
      <c r="AW2361" s="186"/>
      <c r="AX2361" s="186"/>
      <c r="AY2361" s="186"/>
      <c r="AZ2361" s="186"/>
      <c r="BA2361" s="186"/>
      <c r="BB2361" s="186"/>
      <c r="BC2361" s="186"/>
      <c r="BD2361" s="186"/>
      <c r="BE2361" s="186"/>
      <c r="BF2361" s="186"/>
      <c r="BG2361" s="186"/>
      <c r="BH2361" s="186"/>
      <c r="BI2361" s="186"/>
      <c r="BJ2361" s="186"/>
      <c r="BK2361" s="186"/>
      <c r="BL2361" s="186"/>
      <c r="BM2361" s="186"/>
      <c r="BN2361" s="186"/>
      <c r="BO2361" s="186"/>
      <c r="BP2361" s="186"/>
      <c r="BQ2361" s="186"/>
      <c r="BR2361" s="186"/>
      <c r="BS2361" s="186"/>
      <c r="BT2361" s="186"/>
      <c r="BU2361" s="186"/>
      <c r="BV2361" s="186"/>
      <c r="BW2361" s="186"/>
      <c r="BX2361" s="186"/>
      <c r="BY2361" s="186"/>
      <c r="BZ2361" s="186"/>
      <c r="CA2361" s="186"/>
      <c r="CB2361" s="186"/>
      <c r="CC2361" s="186"/>
      <c r="CD2361" s="186"/>
      <c r="CE2361" s="186"/>
      <c r="CF2361" s="186"/>
      <c r="CG2361" s="186"/>
      <c r="CH2361" s="186"/>
      <c r="CI2361" s="186"/>
      <c r="CJ2361" s="186"/>
      <c r="CK2361" s="186"/>
    </row>
    <row r="2362" spans="2:89" x14ac:dyDescent="0.35">
      <c r="B2362" s="171" t="s">
        <v>505</v>
      </c>
      <c r="E2362" s="8"/>
      <c r="H2362" s="196"/>
      <c r="I2362" s="197"/>
      <c r="J2362" s="197"/>
      <c r="K2362" s="198"/>
      <c r="L2362" s="198"/>
      <c r="M2362" s="198"/>
      <c r="N2362" s="198"/>
      <c r="O2362" s="198"/>
      <c r="P2362" s="198"/>
      <c r="R2362" s="198"/>
      <c r="S2362" s="186"/>
      <c r="T2362" s="186"/>
      <c r="U2362" s="186"/>
      <c r="V2362" s="186"/>
      <c r="W2362" s="186"/>
      <c r="X2362" s="186"/>
      <c r="Y2362" s="186"/>
      <c r="Z2362" s="186"/>
      <c r="AA2362" s="186"/>
      <c r="AB2362" s="186"/>
      <c r="AC2362" s="186"/>
      <c r="AD2362" s="186"/>
      <c r="AE2362" s="186"/>
      <c r="AF2362" s="186"/>
      <c r="AG2362" s="186"/>
      <c r="AH2362" s="186"/>
      <c r="AI2362" s="186"/>
      <c r="AJ2362" s="186"/>
      <c r="AK2362" s="186"/>
      <c r="AL2362" s="186"/>
      <c r="AM2362" s="186"/>
      <c r="AN2362" s="186"/>
      <c r="AO2362" s="186"/>
      <c r="AP2362" s="186"/>
      <c r="AQ2362" s="186"/>
      <c r="AR2362" s="186"/>
      <c r="AS2362" s="186"/>
      <c r="AT2362" s="186"/>
      <c r="AU2362" s="186"/>
      <c r="AV2362" s="186"/>
      <c r="AW2362" s="186"/>
      <c r="AX2362" s="186"/>
      <c r="AY2362" s="186"/>
      <c r="AZ2362" s="186"/>
      <c r="BA2362" s="186"/>
      <c r="BB2362" s="186"/>
      <c r="BC2362" s="186"/>
      <c r="BD2362" s="186"/>
      <c r="BE2362" s="186"/>
      <c r="BF2362" s="186"/>
      <c r="BG2362" s="186"/>
      <c r="BH2362" s="186"/>
      <c r="BI2362" s="186"/>
      <c r="BJ2362" s="186"/>
      <c r="BK2362" s="186"/>
      <c r="BL2362" s="186"/>
      <c r="BM2362" s="186"/>
      <c r="BN2362" s="186"/>
      <c r="BO2362" s="186"/>
      <c r="BP2362" s="186"/>
      <c r="BQ2362" s="186"/>
      <c r="BR2362" s="186"/>
      <c r="BS2362" s="186"/>
      <c r="BT2362" s="186"/>
      <c r="BU2362" s="186"/>
      <c r="BV2362" s="186"/>
      <c r="BW2362" s="186"/>
      <c r="BX2362" s="186"/>
      <c r="BY2362" s="186"/>
      <c r="BZ2362" s="186"/>
      <c r="CA2362" s="186"/>
      <c r="CB2362" s="186"/>
      <c r="CC2362" s="186"/>
      <c r="CD2362" s="186"/>
      <c r="CE2362" s="186"/>
      <c r="CF2362" s="186"/>
      <c r="CG2362" s="186"/>
      <c r="CH2362" s="186"/>
      <c r="CI2362" s="186"/>
      <c r="CJ2362" s="186"/>
      <c r="CK2362" s="186"/>
    </row>
    <row r="2363" spans="2:89" x14ac:dyDescent="0.35">
      <c r="B2363" s="171" t="s">
        <v>463</v>
      </c>
      <c r="E2363" s="8"/>
      <c r="H2363" s="196"/>
      <c r="I2363" s="197"/>
      <c r="J2363" s="197"/>
      <c r="K2363" s="198"/>
      <c r="L2363" s="198"/>
      <c r="M2363" s="198"/>
      <c r="N2363" s="198"/>
      <c r="O2363" s="198"/>
      <c r="P2363" s="198"/>
      <c r="R2363" s="198"/>
      <c r="S2363" s="186" t="str">
        <f t="shared" ref="S2363:AX2363" si="3221">S$22</f>
        <v>S$18</v>
      </c>
      <c r="T2363" s="186" t="str">
        <f t="shared" si="3221"/>
        <v>T$18</v>
      </c>
      <c r="U2363" s="186" t="str">
        <f t="shared" si="3221"/>
        <v>U$18</v>
      </c>
      <c r="V2363" s="186" t="str">
        <f t="shared" si="3221"/>
        <v>V$18</v>
      </c>
      <c r="W2363" s="186" t="str">
        <f t="shared" si="3221"/>
        <v>W$18</v>
      </c>
      <c r="X2363" s="186" t="str">
        <f t="shared" si="3221"/>
        <v>X$18</v>
      </c>
      <c r="Y2363" s="186" t="str">
        <f t="shared" si="3221"/>
        <v>Y$18</v>
      </c>
      <c r="Z2363" s="186" t="str">
        <f t="shared" si="3221"/>
        <v>Z$18</v>
      </c>
      <c r="AA2363" s="186" t="str">
        <f t="shared" si="3221"/>
        <v>AA$18</v>
      </c>
      <c r="AB2363" s="186" t="str">
        <f t="shared" si="3221"/>
        <v>AB$18</v>
      </c>
      <c r="AC2363" s="186" t="str">
        <f t="shared" si="3221"/>
        <v>AC$18</v>
      </c>
      <c r="AD2363" s="186" t="str">
        <f t="shared" si="3221"/>
        <v>AD$18</v>
      </c>
      <c r="AE2363" s="186" t="str">
        <f t="shared" si="3221"/>
        <v>AE$18</v>
      </c>
      <c r="AF2363" s="186" t="str">
        <f t="shared" si="3221"/>
        <v>AF$18</v>
      </c>
      <c r="AG2363" s="186" t="str">
        <f t="shared" si="3221"/>
        <v>AG$18</v>
      </c>
      <c r="AH2363" s="186" t="str">
        <f t="shared" si="3221"/>
        <v>AH$18</v>
      </c>
      <c r="AI2363" s="186" t="str">
        <f t="shared" si="3221"/>
        <v>AI$18</v>
      </c>
      <c r="AJ2363" s="186" t="str">
        <f t="shared" si="3221"/>
        <v>AJ$18</v>
      </c>
      <c r="AK2363" s="186" t="str">
        <f t="shared" si="3221"/>
        <v>AK$18</v>
      </c>
      <c r="AL2363" s="186" t="str">
        <f t="shared" si="3221"/>
        <v>AL$18</v>
      </c>
      <c r="AM2363" s="186" t="str">
        <f t="shared" si="3221"/>
        <v>AM$18</v>
      </c>
      <c r="AN2363" s="186" t="str">
        <f t="shared" si="3221"/>
        <v>AN$18</v>
      </c>
      <c r="AO2363" s="186" t="str">
        <f t="shared" si="3221"/>
        <v>AO$18</v>
      </c>
      <c r="AP2363" s="186" t="str">
        <f t="shared" si="3221"/>
        <v>AP$18</v>
      </c>
      <c r="AQ2363" s="186" t="str">
        <f t="shared" si="3221"/>
        <v>AQ$18</v>
      </c>
      <c r="AR2363" s="186" t="str">
        <f t="shared" si="3221"/>
        <v>AR$18</v>
      </c>
      <c r="AS2363" s="186" t="str">
        <f t="shared" si="3221"/>
        <v>AS$18</v>
      </c>
      <c r="AT2363" s="186" t="str">
        <f t="shared" si="3221"/>
        <v>AT$18</v>
      </c>
      <c r="AU2363" s="186" t="str">
        <f t="shared" si="3221"/>
        <v>AU$18</v>
      </c>
      <c r="AV2363" s="186" t="str">
        <f t="shared" si="3221"/>
        <v>AV$18</v>
      </c>
      <c r="AW2363" s="186" t="str">
        <f t="shared" si="3221"/>
        <v>AW$18</v>
      </c>
      <c r="AX2363" s="186" t="str">
        <f t="shared" si="3221"/>
        <v>AX$18</v>
      </c>
      <c r="AY2363" s="186" t="str">
        <f t="shared" ref="AY2363:CD2363" si="3222">AY$22</f>
        <v>AY$18</v>
      </c>
      <c r="AZ2363" s="186" t="str">
        <f t="shared" si="3222"/>
        <v>AZ$18</v>
      </c>
      <c r="BA2363" s="186" t="str">
        <f t="shared" si="3222"/>
        <v>BA$18</v>
      </c>
      <c r="BB2363" s="186" t="str">
        <f t="shared" si="3222"/>
        <v>BB$18</v>
      </c>
      <c r="BC2363" s="186" t="str">
        <f t="shared" si="3222"/>
        <v>BC$18</v>
      </c>
      <c r="BD2363" s="186" t="str">
        <f t="shared" si="3222"/>
        <v>BD$18</v>
      </c>
      <c r="BE2363" s="186" t="str">
        <f t="shared" si="3222"/>
        <v>BE$18</v>
      </c>
      <c r="BF2363" s="186" t="str">
        <f t="shared" si="3222"/>
        <v>BF$18</v>
      </c>
      <c r="BG2363" s="186" t="str">
        <f t="shared" si="3222"/>
        <v>BG$18</v>
      </c>
      <c r="BH2363" s="186" t="str">
        <f t="shared" si="3222"/>
        <v>BH$18</v>
      </c>
      <c r="BI2363" s="186" t="str">
        <f t="shared" si="3222"/>
        <v>BI$18</v>
      </c>
      <c r="BJ2363" s="186" t="str">
        <f t="shared" si="3222"/>
        <v>BJ$18</v>
      </c>
      <c r="BK2363" s="186" t="str">
        <f t="shared" si="3222"/>
        <v>BK$18</v>
      </c>
      <c r="BL2363" s="186" t="str">
        <f t="shared" si="3222"/>
        <v>BL$18</v>
      </c>
      <c r="BM2363" s="186" t="str">
        <f t="shared" si="3222"/>
        <v>BM$18</v>
      </c>
      <c r="BN2363" s="186" t="str">
        <f t="shared" si="3222"/>
        <v>BN$18</v>
      </c>
      <c r="BO2363" s="186" t="str">
        <f t="shared" si="3222"/>
        <v>BO$18</v>
      </c>
      <c r="BP2363" s="186" t="str">
        <f t="shared" si="3222"/>
        <v>BP$18</v>
      </c>
      <c r="BQ2363" s="186" t="str">
        <f t="shared" si="3222"/>
        <v>BQ$18</v>
      </c>
      <c r="BR2363" s="186" t="str">
        <f t="shared" si="3222"/>
        <v>BR$18</v>
      </c>
      <c r="BS2363" s="186" t="str">
        <f t="shared" si="3222"/>
        <v>BS$18</v>
      </c>
      <c r="BT2363" s="186" t="str">
        <f t="shared" si="3222"/>
        <v>BT$18</v>
      </c>
      <c r="BU2363" s="186" t="str">
        <f t="shared" si="3222"/>
        <v>BU$18</v>
      </c>
      <c r="BV2363" s="186" t="str">
        <f t="shared" si="3222"/>
        <v>BV$18</v>
      </c>
      <c r="BW2363" s="186" t="str">
        <f t="shared" si="3222"/>
        <v>BW$18</v>
      </c>
      <c r="BX2363" s="186" t="str">
        <f t="shared" si="3222"/>
        <v>BX$18</v>
      </c>
      <c r="BY2363" s="186" t="str">
        <f t="shared" si="3222"/>
        <v>BY$18</v>
      </c>
      <c r="BZ2363" s="186" t="str">
        <f t="shared" si="3222"/>
        <v>BZ$18</v>
      </c>
      <c r="CA2363" s="186" t="str">
        <f t="shared" si="3222"/>
        <v>CA$18</v>
      </c>
      <c r="CB2363" s="186" t="str">
        <f t="shared" si="3222"/>
        <v>CB$18</v>
      </c>
      <c r="CC2363" s="186" t="str">
        <f t="shared" si="3222"/>
        <v>CC$18</v>
      </c>
      <c r="CD2363" s="186" t="str">
        <f t="shared" si="3222"/>
        <v>CD$18</v>
      </c>
      <c r="CE2363" s="186" t="str">
        <f t="shared" ref="CE2363:CK2363" si="3223">CE$22</f>
        <v>CE$18</v>
      </c>
      <c r="CF2363" s="186" t="str">
        <f t="shared" si="3223"/>
        <v>CF$18</v>
      </c>
      <c r="CG2363" s="186" t="str">
        <f t="shared" si="3223"/>
        <v>CG$18</v>
      </c>
      <c r="CH2363" s="186" t="str">
        <f t="shared" si="3223"/>
        <v>CH$18</v>
      </c>
      <c r="CI2363" s="186" t="str">
        <f t="shared" si="3223"/>
        <v>CI$18</v>
      </c>
      <c r="CJ2363" s="186" t="str">
        <f t="shared" si="3223"/>
        <v>CJ$18</v>
      </c>
      <c r="CK2363" s="186" t="str">
        <f t="shared" si="3223"/>
        <v>CK$18</v>
      </c>
    </row>
    <row r="2364" spans="2:89" x14ac:dyDescent="0.35">
      <c r="B2364" s="171" t="s">
        <v>464</v>
      </c>
      <c r="E2364" s="8"/>
      <c r="H2364" s="196"/>
      <c r="I2364" s="197"/>
      <c r="J2364" s="197"/>
      <c r="K2364" s="198"/>
      <c r="L2364" s="198"/>
      <c r="M2364" s="198"/>
      <c r="N2364" s="198"/>
      <c r="O2364" s="198"/>
      <c r="P2364" s="198"/>
      <c r="R2364" s="198"/>
      <c r="S2364" s="186" t="str">
        <f t="shared" ref="S2364:AX2364" si="3224">S$23</f>
        <v>S$19</v>
      </c>
      <c r="T2364" s="186" t="str">
        <f t="shared" si="3224"/>
        <v>T$19</v>
      </c>
      <c r="U2364" s="186" t="str">
        <f t="shared" si="3224"/>
        <v>U$19</v>
      </c>
      <c r="V2364" s="186" t="str">
        <f t="shared" si="3224"/>
        <v>V$19</v>
      </c>
      <c r="W2364" s="186" t="str">
        <f t="shared" si="3224"/>
        <v>W$19</v>
      </c>
      <c r="X2364" s="186" t="str">
        <f t="shared" si="3224"/>
        <v>X$19</v>
      </c>
      <c r="Y2364" s="186" t="str">
        <f t="shared" si="3224"/>
        <v>Y$19</v>
      </c>
      <c r="Z2364" s="186" t="str">
        <f t="shared" si="3224"/>
        <v>Z$19</v>
      </c>
      <c r="AA2364" s="186" t="str">
        <f t="shared" si="3224"/>
        <v>AA$19</v>
      </c>
      <c r="AB2364" s="186" t="str">
        <f t="shared" si="3224"/>
        <v>AB$19</v>
      </c>
      <c r="AC2364" s="186" t="str">
        <f t="shared" si="3224"/>
        <v>AC$19</v>
      </c>
      <c r="AD2364" s="186" t="str">
        <f t="shared" si="3224"/>
        <v>AD$19</v>
      </c>
      <c r="AE2364" s="186" t="str">
        <f t="shared" si="3224"/>
        <v>AE$19</v>
      </c>
      <c r="AF2364" s="186" t="str">
        <f t="shared" si="3224"/>
        <v>AF$19</v>
      </c>
      <c r="AG2364" s="186" t="str">
        <f t="shared" si="3224"/>
        <v>AG$19</v>
      </c>
      <c r="AH2364" s="186" t="str">
        <f t="shared" si="3224"/>
        <v>AH$19</v>
      </c>
      <c r="AI2364" s="186" t="str">
        <f t="shared" si="3224"/>
        <v>AI$19</v>
      </c>
      <c r="AJ2364" s="186" t="str">
        <f t="shared" si="3224"/>
        <v>AJ$19</v>
      </c>
      <c r="AK2364" s="186" t="str">
        <f t="shared" si="3224"/>
        <v>AK$19</v>
      </c>
      <c r="AL2364" s="186" t="str">
        <f t="shared" si="3224"/>
        <v>AL$19</v>
      </c>
      <c r="AM2364" s="186" t="str">
        <f t="shared" si="3224"/>
        <v>AM$19</v>
      </c>
      <c r="AN2364" s="186" t="str">
        <f t="shared" si="3224"/>
        <v>AN$19</v>
      </c>
      <c r="AO2364" s="186" t="str">
        <f t="shared" si="3224"/>
        <v>AO$19</v>
      </c>
      <c r="AP2364" s="186" t="str">
        <f t="shared" si="3224"/>
        <v>AP$19</v>
      </c>
      <c r="AQ2364" s="186" t="str">
        <f t="shared" si="3224"/>
        <v>AQ$19</v>
      </c>
      <c r="AR2364" s="186" t="str">
        <f t="shared" si="3224"/>
        <v>AR$19</v>
      </c>
      <c r="AS2364" s="186" t="str">
        <f t="shared" si="3224"/>
        <v>AS$19</v>
      </c>
      <c r="AT2364" s="186" t="str">
        <f t="shared" si="3224"/>
        <v>AT$19</v>
      </c>
      <c r="AU2364" s="186" t="str">
        <f t="shared" si="3224"/>
        <v>AU$19</v>
      </c>
      <c r="AV2364" s="186" t="str">
        <f t="shared" si="3224"/>
        <v>AV$19</v>
      </c>
      <c r="AW2364" s="186" t="str">
        <f t="shared" si="3224"/>
        <v>AW$19</v>
      </c>
      <c r="AX2364" s="186" t="str">
        <f t="shared" si="3224"/>
        <v>AX$19</v>
      </c>
      <c r="AY2364" s="186" t="str">
        <f t="shared" ref="AY2364:CD2364" si="3225">AY$23</f>
        <v>AY$19</v>
      </c>
      <c r="AZ2364" s="186" t="str">
        <f t="shared" si="3225"/>
        <v>AZ$19</v>
      </c>
      <c r="BA2364" s="186" t="str">
        <f t="shared" si="3225"/>
        <v>BA$19</v>
      </c>
      <c r="BB2364" s="186" t="str">
        <f t="shared" si="3225"/>
        <v>BB$19</v>
      </c>
      <c r="BC2364" s="186" t="str">
        <f t="shared" si="3225"/>
        <v>BC$19</v>
      </c>
      <c r="BD2364" s="186" t="str">
        <f t="shared" si="3225"/>
        <v>BD$19</v>
      </c>
      <c r="BE2364" s="186" t="str">
        <f t="shared" si="3225"/>
        <v>BE$19</v>
      </c>
      <c r="BF2364" s="186" t="str">
        <f t="shared" si="3225"/>
        <v>BF$19</v>
      </c>
      <c r="BG2364" s="186" t="str">
        <f t="shared" si="3225"/>
        <v>BG$19</v>
      </c>
      <c r="BH2364" s="186" t="str">
        <f t="shared" si="3225"/>
        <v>BH$19</v>
      </c>
      <c r="BI2364" s="186" t="str">
        <f t="shared" si="3225"/>
        <v>BI$19</v>
      </c>
      <c r="BJ2364" s="186" t="str">
        <f t="shared" si="3225"/>
        <v>BJ$19</v>
      </c>
      <c r="BK2364" s="186" t="str">
        <f t="shared" si="3225"/>
        <v>BK$19</v>
      </c>
      <c r="BL2364" s="186" t="str">
        <f t="shared" si="3225"/>
        <v>BL$19</v>
      </c>
      <c r="BM2364" s="186" t="str">
        <f t="shared" si="3225"/>
        <v>BM$19</v>
      </c>
      <c r="BN2364" s="186" t="str">
        <f t="shared" si="3225"/>
        <v>BN$19</v>
      </c>
      <c r="BO2364" s="186" t="str">
        <f t="shared" si="3225"/>
        <v>BO$19</v>
      </c>
      <c r="BP2364" s="186" t="str">
        <f t="shared" si="3225"/>
        <v>BP$19</v>
      </c>
      <c r="BQ2364" s="186" t="str">
        <f t="shared" si="3225"/>
        <v>BQ$19</v>
      </c>
      <c r="BR2364" s="186" t="str">
        <f t="shared" si="3225"/>
        <v>BR$19</v>
      </c>
      <c r="BS2364" s="186" t="str">
        <f t="shared" si="3225"/>
        <v>BS$19</v>
      </c>
      <c r="BT2364" s="186" t="str">
        <f t="shared" si="3225"/>
        <v>BT$19</v>
      </c>
      <c r="BU2364" s="186" t="str">
        <f t="shared" si="3225"/>
        <v>BU$19</v>
      </c>
      <c r="BV2364" s="186" t="str">
        <f t="shared" si="3225"/>
        <v>BV$19</v>
      </c>
      <c r="BW2364" s="186" t="str">
        <f t="shared" si="3225"/>
        <v>BW$19</v>
      </c>
      <c r="BX2364" s="186" t="str">
        <f t="shared" si="3225"/>
        <v>BX$19</v>
      </c>
      <c r="BY2364" s="186" t="str">
        <f t="shared" si="3225"/>
        <v>BY$19</v>
      </c>
      <c r="BZ2364" s="186" t="str">
        <f t="shared" si="3225"/>
        <v>BZ$19</v>
      </c>
      <c r="CA2364" s="186" t="str">
        <f t="shared" si="3225"/>
        <v>CA$19</v>
      </c>
      <c r="CB2364" s="186" t="str">
        <f t="shared" si="3225"/>
        <v>CB$19</v>
      </c>
      <c r="CC2364" s="186" t="str">
        <f t="shared" si="3225"/>
        <v>CC$19</v>
      </c>
      <c r="CD2364" s="186" t="str">
        <f t="shared" si="3225"/>
        <v>CD$19</v>
      </c>
      <c r="CE2364" s="186" t="str">
        <f t="shared" ref="CE2364:CK2364" si="3226">CE$23</f>
        <v>CE$19</v>
      </c>
      <c r="CF2364" s="186" t="str">
        <f t="shared" si="3226"/>
        <v>CF$19</v>
      </c>
      <c r="CG2364" s="186" t="str">
        <f t="shared" si="3226"/>
        <v>CG$19</v>
      </c>
      <c r="CH2364" s="186" t="str">
        <f t="shared" si="3226"/>
        <v>CH$19</v>
      </c>
      <c r="CI2364" s="186" t="str">
        <f t="shared" si="3226"/>
        <v>CI$19</v>
      </c>
      <c r="CJ2364" s="186" t="str">
        <f t="shared" si="3226"/>
        <v>CJ$19</v>
      </c>
      <c r="CK2364" s="186" t="str">
        <f t="shared" si="3226"/>
        <v>CK$19</v>
      </c>
    </row>
    <row r="2365" spans="2:89" x14ac:dyDescent="0.35">
      <c r="B2365" s="70" t="s">
        <v>281</v>
      </c>
      <c r="C2365" s="31"/>
      <c r="D2365" t="s">
        <v>425</v>
      </c>
      <c r="E2365" s="8" t="str">
        <f t="shared" ref="E2365:E2386" si="3227">ROW()&amp;" "&amp;D2365</f>
        <v>2365 FAPPE-F</v>
      </c>
      <c r="F2365" t="s">
        <v>348</v>
      </c>
      <c r="G2365" s="31" t="s">
        <v>243</v>
      </c>
      <c r="H2365" s="48"/>
      <c r="I2365" s="286"/>
      <c r="J2365" s="286"/>
      <c r="K2365" s="48"/>
      <c r="L2365" s="48"/>
      <c r="M2365" s="48"/>
      <c r="N2365" s="48"/>
      <c r="O2365" s="48"/>
      <c r="P2365" s="48"/>
      <c r="R2365" s="70"/>
      <c r="S2365" s="287"/>
      <c r="T2365" s="287"/>
      <c r="U2365" s="287"/>
      <c r="V2365" s="287"/>
      <c r="W2365" s="287"/>
      <c r="X2365" s="287"/>
      <c r="Y2365" s="287"/>
      <c r="Z2365" s="287"/>
      <c r="AA2365" s="287"/>
      <c r="AB2365" s="287"/>
      <c r="AC2365" s="287"/>
      <c r="AD2365" s="287"/>
      <c r="AE2365" s="287"/>
      <c r="AF2365" s="287"/>
      <c r="AG2365" s="287"/>
      <c r="AH2365" s="287"/>
      <c r="AI2365" s="287"/>
      <c r="AJ2365" s="287"/>
      <c r="AK2365" s="287"/>
      <c r="AL2365" s="287"/>
      <c r="AM2365" s="287"/>
      <c r="AN2365" s="287"/>
      <c r="AO2365" s="287"/>
      <c r="AP2365" s="287"/>
      <c r="AQ2365" s="287"/>
      <c r="AR2365" s="287"/>
      <c r="AS2365" s="287"/>
      <c r="AT2365" s="287"/>
      <c r="AU2365" s="287"/>
      <c r="AV2365" s="287"/>
      <c r="AW2365" s="287"/>
      <c r="AX2365" s="287"/>
      <c r="AY2365" s="287"/>
      <c r="AZ2365" s="287"/>
      <c r="BA2365" s="287"/>
      <c r="BB2365" s="287"/>
      <c r="BC2365" s="287"/>
      <c r="BD2365" s="287"/>
      <c r="BE2365" s="287"/>
      <c r="BF2365" s="287"/>
      <c r="BG2365" s="287"/>
      <c r="BH2365" s="287"/>
      <c r="BI2365" s="287"/>
      <c r="BJ2365" s="287"/>
      <c r="BK2365" s="287"/>
      <c r="BL2365" s="287"/>
      <c r="BM2365" s="287"/>
      <c r="BN2365" s="287"/>
      <c r="BO2365" s="287"/>
      <c r="BP2365" s="287"/>
      <c r="BQ2365" s="287"/>
      <c r="BR2365" s="287"/>
      <c r="BS2365" s="287"/>
      <c r="BT2365" s="287"/>
      <c r="BU2365" s="287"/>
      <c r="BV2365" s="287"/>
      <c r="BW2365" s="287"/>
      <c r="BX2365" s="287"/>
      <c r="BY2365" s="287"/>
      <c r="BZ2365" s="287"/>
      <c r="CA2365" s="287"/>
      <c r="CB2365" s="287"/>
      <c r="CC2365" s="287"/>
      <c r="CD2365" s="287"/>
      <c r="CE2365" s="287"/>
      <c r="CF2365" s="287"/>
      <c r="CG2365" s="287"/>
      <c r="CH2365" s="287"/>
      <c r="CI2365" s="287"/>
      <c r="CJ2365" s="287"/>
      <c r="CK2365" s="287"/>
    </row>
    <row r="2366" spans="2:89" x14ac:dyDescent="0.35">
      <c r="B2366" s="95" t="str">
        <f>"Assumptions - "&amp;B2365</f>
        <v>Assumptions - Fixed secondary PPE:</v>
      </c>
      <c r="D2366" t="s">
        <v>425</v>
      </c>
      <c r="E2366" s="8" t="str">
        <f t="shared" ref="E2366" si="3228">ROW()&amp;" "&amp;D2366</f>
        <v>2366 FAPPE-F</v>
      </c>
      <c r="G2366" t="str">
        <f>E2366</f>
        <v>2366 FAPPE-F</v>
      </c>
      <c r="I2366"/>
      <c r="J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row>
    <row r="2367" spans="2:89" x14ac:dyDescent="0.35">
      <c r="B2367" s="141" t="s">
        <v>206</v>
      </c>
      <c r="D2367" t="s">
        <v>425</v>
      </c>
      <c r="E2367" s="8" t="str">
        <f t="shared" si="3227"/>
        <v>2367 FAPPE-F</v>
      </c>
      <c r="G2367" t="str">
        <f>E2367</f>
        <v>2367 FAPPE-F</v>
      </c>
      <c r="H2367" s="57">
        <v>5</v>
      </c>
      <c r="S2367" s="72"/>
      <c r="T2367" s="72"/>
      <c r="U2367" s="72"/>
      <c r="V2367" s="72"/>
      <c r="W2367" s="72"/>
      <c r="X2367" s="72"/>
      <c r="Y2367" s="72"/>
      <c r="Z2367" s="72"/>
      <c r="AA2367" s="72"/>
      <c r="AB2367" s="72"/>
      <c r="AC2367" s="72"/>
      <c r="AD2367" s="72"/>
      <c r="AE2367" s="72"/>
      <c r="AF2367" s="72"/>
      <c r="AG2367" s="72"/>
      <c r="AH2367" s="72"/>
      <c r="AI2367" s="72"/>
      <c r="AJ2367" s="72"/>
      <c r="AK2367" s="72"/>
      <c r="AL2367" s="72"/>
      <c r="AM2367" s="72"/>
      <c r="AN2367" s="72"/>
      <c r="AO2367" s="72"/>
      <c r="AP2367" s="72"/>
      <c r="AQ2367" s="72"/>
      <c r="AR2367" s="72"/>
      <c r="AS2367" s="72"/>
      <c r="AT2367" s="72"/>
      <c r="AU2367" s="72"/>
      <c r="AV2367" s="72"/>
      <c r="AW2367" s="72"/>
      <c r="AX2367" s="72"/>
      <c r="AY2367" s="72"/>
      <c r="AZ2367" s="72"/>
      <c r="BA2367" s="72"/>
      <c r="BB2367" s="72"/>
      <c r="BC2367" s="72"/>
      <c r="BD2367" s="72"/>
      <c r="BE2367" s="72"/>
      <c r="BF2367" s="72"/>
      <c r="BG2367" s="72"/>
      <c r="BH2367" s="72"/>
      <c r="BI2367" s="72"/>
      <c r="BJ2367" s="72"/>
      <c r="BK2367" s="72"/>
      <c r="BL2367" s="72"/>
      <c r="BM2367" s="72"/>
      <c r="BN2367" s="72"/>
      <c r="BO2367" s="72"/>
      <c r="BP2367" s="72"/>
      <c r="BQ2367" s="72"/>
      <c r="BR2367" s="72"/>
      <c r="BS2367" s="72"/>
      <c r="BT2367" s="72"/>
      <c r="BU2367" s="72"/>
      <c r="BV2367" s="72"/>
      <c r="BW2367" s="72"/>
      <c r="BX2367" s="72"/>
      <c r="BY2367" s="72"/>
      <c r="BZ2367" s="72"/>
      <c r="CA2367" s="72"/>
      <c r="CB2367" s="72"/>
      <c r="CC2367" s="72"/>
      <c r="CD2367" s="72"/>
      <c r="CE2367" s="72"/>
      <c r="CF2367" s="72"/>
      <c r="CG2367" s="72"/>
      <c r="CH2367" s="72"/>
      <c r="CI2367" s="72"/>
      <c r="CJ2367" s="72"/>
      <c r="CK2367" s="72"/>
    </row>
    <row r="2368" spans="2:89" x14ac:dyDescent="0.35">
      <c r="B2368" s="141" t="s">
        <v>207</v>
      </c>
      <c r="D2368" t="s">
        <v>425</v>
      </c>
      <c r="E2368" s="8" t="str">
        <f t="shared" si="3227"/>
        <v>2368 FAPPE-F</v>
      </c>
      <c r="G2368" t="str">
        <f>E2368</f>
        <v>2368 FAPPE-F</v>
      </c>
      <c r="H2368" s="57">
        <v>3</v>
      </c>
      <c r="S2368" s="72"/>
      <c r="T2368" s="72"/>
      <c r="U2368" s="72"/>
      <c r="V2368" s="72"/>
      <c r="W2368" s="72"/>
      <c r="X2368" s="72"/>
      <c r="Y2368" s="72"/>
      <c r="Z2368" s="72"/>
      <c r="AA2368" s="72"/>
      <c r="AB2368" s="72"/>
      <c r="AC2368" s="72"/>
      <c r="AD2368" s="72"/>
      <c r="AE2368" s="72"/>
      <c r="AF2368" s="72"/>
      <c r="AG2368" s="72"/>
      <c r="AH2368" s="72"/>
      <c r="AI2368" s="72"/>
      <c r="AJ2368" s="72"/>
      <c r="AK2368" s="72"/>
      <c r="AL2368" s="72"/>
      <c r="AM2368" s="72"/>
      <c r="AN2368" s="72"/>
      <c r="AO2368" s="72"/>
      <c r="AP2368" s="72"/>
      <c r="AQ2368" s="72"/>
      <c r="AR2368" s="72"/>
      <c r="AS2368" s="72"/>
      <c r="AT2368" s="72"/>
      <c r="AU2368" s="72"/>
      <c r="AV2368" s="72"/>
      <c r="AW2368" s="72"/>
      <c r="AX2368" s="72"/>
      <c r="AY2368" s="72"/>
      <c r="AZ2368" s="72"/>
      <c r="BA2368" s="72"/>
      <c r="BB2368" s="72"/>
      <c r="BC2368" s="72"/>
      <c r="BD2368" s="72"/>
      <c r="BE2368" s="72"/>
      <c r="BF2368" s="72"/>
      <c r="BG2368" s="72"/>
      <c r="BH2368" s="72"/>
      <c r="BI2368" s="72"/>
      <c r="BJ2368" s="72"/>
      <c r="BK2368" s="72"/>
      <c r="BL2368" s="72"/>
      <c r="BM2368" s="72"/>
      <c r="BN2368" s="72"/>
      <c r="BO2368" s="72"/>
      <c r="BP2368" s="72"/>
      <c r="BQ2368" s="72"/>
      <c r="BR2368" s="72"/>
      <c r="BS2368" s="72"/>
      <c r="BT2368" s="72"/>
      <c r="BU2368" s="72"/>
      <c r="BV2368" s="72"/>
      <c r="BW2368" s="72"/>
      <c r="BX2368" s="72"/>
      <c r="BY2368" s="72"/>
      <c r="BZ2368" s="72"/>
      <c r="CA2368" s="72"/>
      <c r="CB2368" s="72"/>
      <c r="CC2368" s="72"/>
      <c r="CD2368" s="72"/>
      <c r="CE2368" s="72"/>
      <c r="CF2368" s="72"/>
      <c r="CG2368" s="72"/>
      <c r="CH2368" s="72"/>
      <c r="CI2368" s="72"/>
      <c r="CJ2368" s="72"/>
      <c r="CK2368" s="72"/>
    </row>
    <row r="2369" spans="2:89" x14ac:dyDescent="0.35">
      <c r="D2369" t="s">
        <v>425</v>
      </c>
      <c r="E2369" s="8" t="str">
        <f t="shared" si="3227"/>
        <v>2369 FAPPE-F</v>
      </c>
      <c r="S2369" s="72"/>
      <c r="T2369" s="72"/>
      <c r="U2369" s="72"/>
      <c r="V2369" s="72"/>
      <c r="W2369" s="72"/>
      <c r="X2369" s="72"/>
      <c r="Y2369" s="72"/>
      <c r="Z2369" s="72"/>
      <c r="AA2369" s="72"/>
      <c r="AB2369" s="72"/>
      <c r="AC2369" s="72"/>
      <c r="AD2369" s="72"/>
      <c r="AE2369" s="72"/>
      <c r="AF2369" s="72"/>
      <c r="AG2369" s="72"/>
      <c r="AH2369" s="72"/>
      <c r="AI2369" s="72"/>
      <c r="AJ2369" s="72"/>
      <c r="AK2369" s="72"/>
      <c r="AL2369" s="72"/>
      <c r="AM2369" s="72"/>
      <c r="AN2369" s="72"/>
      <c r="AO2369" s="72"/>
      <c r="AP2369" s="72"/>
      <c r="AQ2369" s="72"/>
      <c r="AR2369" s="72"/>
      <c r="AS2369" s="72"/>
      <c r="AT2369" s="72"/>
      <c r="AU2369" s="72"/>
      <c r="AV2369" s="72"/>
      <c r="AW2369" s="72"/>
      <c r="AX2369" s="72"/>
      <c r="AY2369" s="72"/>
      <c r="AZ2369" s="72"/>
      <c r="BA2369" s="72"/>
      <c r="BB2369" s="72"/>
      <c r="BC2369" s="72"/>
      <c r="BD2369" s="72"/>
      <c r="BE2369" s="72"/>
      <c r="BF2369" s="72"/>
      <c r="BG2369" s="72"/>
      <c r="BH2369" s="72"/>
      <c r="BI2369" s="72"/>
      <c r="BJ2369" s="72"/>
      <c r="BK2369" s="72"/>
      <c r="BL2369" s="72"/>
      <c r="BM2369" s="72"/>
      <c r="BN2369" s="72"/>
      <c r="BO2369" s="72"/>
      <c r="BP2369" s="72"/>
      <c r="BQ2369" s="72"/>
      <c r="BR2369" s="72"/>
      <c r="BS2369" s="72"/>
      <c r="BT2369" s="72"/>
      <c r="BU2369" s="72"/>
      <c r="BV2369" s="72"/>
      <c r="BW2369" s="72"/>
      <c r="BX2369" s="72"/>
      <c r="BY2369" s="72"/>
      <c r="BZ2369" s="72"/>
      <c r="CA2369" s="72"/>
      <c r="CB2369" s="72"/>
      <c r="CC2369" s="72"/>
      <c r="CD2369" s="72"/>
      <c r="CE2369" s="72"/>
      <c r="CF2369" s="72"/>
      <c r="CG2369" s="72"/>
      <c r="CH2369" s="72"/>
      <c r="CI2369" s="72"/>
      <c r="CJ2369" s="72"/>
      <c r="CK2369" s="72"/>
    </row>
    <row r="2370" spans="2:89" x14ac:dyDescent="0.35">
      <c r="B2370" s="122" t="str">
        <f>"Capital expenditures - "&amp;SUBSTITUTE(B2365,":","")</f>
        <v>Capital expenditures - Fixed secondary PPE</v>
      </c>
      <c r="C2370" t="s">
        <v>235</v>
      </c>
      <c r="D2370" t="s">
        <v>425</v>
      </c>
      <c r="E2370" s="8" t="str">
        <f t="shared" si="3227"/>
        <v>2370 FAPPE-F</v>
      </c>
      <c r="G2370" t="str">
        <f>E2370</f>
        <v>2370 FAPPE-F</v>
      </c>
      <c r="I2370" s="74"/>
      <c r="J2370" s="74"/>
      <c r="K2370" s="23">
        <v>-1000</v>
      </c>
      <c r="L2370" s="23">
        <v>-2000</v>
      </c>
      <c r="M2370" s="23">
        <v>-4000</v>
      </c>
      <c r="N2370" s="23">
        <v>-8000</v>
      </c>
      <c r="O2370" s="23">
        <v>-16000</v>
      </c>
      <c r="P2370" s="23">
        <v>-32000</v>
      </c>
      <c r="R2370" s="24"/>
      <c r="S2370" s="80" cm="1">
        <f t="array" ref="S2370">INDEX($K:$Q,ROW(),MATCH(S$3,$K$2:$Q$2,0))/12</f>
        <v>-83.333333333333329</v>
      </c>
      <c r="T2370" s="80" cm="1">
        <f t="array" ref="T2370">INDEX($K:$Q,ROW(),MATCH(T$3,$K$2:$Q$2,0))/12</f>
        <v>-83.333333333333329</v>
      </c>
      <c r="U2370" s="80" cm="1">
        <f t="array" ref="U2370">INDEX($K:$Q,ROW(),MATCH(U$3,$K$2:$Q$2,0))/12</f>
        <v>-83.333333333333329</v>
      </c>
      <c r="V2370" s="80" cm="1">
        <f t="array" ref="V2370">INDEX($K:$Q,ROW(),MATCH(V$3,$K$2:$Q$2,0))/12</f>
        <v>-83.333333333333329</v>
      </c>
      <c r="W2370" s="80" cm="1">
        <f t="array" ref="W2370">INDEX($K:$Q,ROW(),MATCH(W$3,$K$2:$Q$2,0))/12</f>
        <v>-83.333333333333329</v>
      </c>
      <c r="X2370" s="80" cm="1">
        <f t="array" ref="X2370">INDEX($K:$Q,ROW(),MATCH(X$3,$K$2:$Q$2,0))/12</f>
        <v>-83.333333333333329</v>
      </c>
      <c r="Y2370" s="80" cm="1">
        <f t="array" ref="Y2370">INDEX($K:$Q,ROW(),MATCH(Y$3,$K$2:$Q$2,0))/12</f>
        <v>-83.333333333333329</v>
      </c>
      <c r="Z2370" s="80" cm="1">
        <f t="array" ref="Z2370">INDEX($K:$Q,ROW(),MATCH(Z$3,$K$2:$Q$2,0))/12</f>
        <v>-83.333333333333329</v>
      </c>
      <c r="AA2370" s="80" cm="1">
        <f t="array" ref="AA2370">INDEX($K:$Q,ROW(),MATCH(AA$3,$K$2:$Q$2,0))/12</f>
        <v>-83.333333333333329</v>
      </c>
      <c r="AB2370" s="80" cm="1">
        <f t="array" ref="AB2370">INDEX($K:$Q,ROW(),MATCH(AB$3,$K$2:$Q$2,0))/12</f>
        <v>-83.333333333333329</v>
      </c>
      <c r="AC2370" s="80" cm="1">
        <f t="array" ref="AC2370">INDEX($K:$Q,ROW(),MATCH(AC$3,$K$2:$Q$2,0))/12</f>
        <v>-83.333333333333329</v>
      </c>
      <c r="AD2370" s="80" cm="1">
        <f t="array" ref="AD2370">INDEX($K:$Q,ROW(),MATCH(AD$3,$K$2:$Q$2,0))/12</f>
        <v>-83.333333333333329</v>
      </c>
      <c r="AE2370" s="80" cm="1">
        <f t="array" ref="AE2370">INDEX($K:$Q,ROW(),MATCH(AE$3,$K$2:$Q$2,0))/12</f>
        <v>-166.66666666666666</v>
      </c>
      <c r="AF2370" s="80" cm="1">
        <f t="array" ref="AF2370">INDEX($K:$Q,ROW(),MATCH(AF$3,$K$2:$Q$2,0))/12</f>
        <v>-166.66666666666666</v>
      </c>
      <c r="AG2370" s="80" cm="1">
        <f t="array" ref="AG2370">INDEX($K:$Q,ROW(),MATCH(AG$3,$K$2:$Q$2,0))/12</f>
        <v>-166.66666666666666</v>
      </c>
      <c r="AH2370" s="80" cm="1">
        <f t="array" ref="AH2370">INDEX($K:$Q,ROW(),MATCH(AH$3,$K$2:$Q$2,0))/12</f>
        <v>-166.66666666666666</v>
      </c>
      <c r="AI2370" s="80" cm="1">
        <f t="array" ref="AI2370">INDEX($K:$Q,ROW(),MATCH(AI$3,$K$2:$Q$2,0))/12</f>
        <v>-166.66666666666666</v>
      </c>
      <c r="AJ2370" s="80" cm="1">
        <f t="array" ref="AJ2370">INDEX($K:$Q,ROW(),MATCH(AJ$3,$K$2:$Q$2,0))/12</f>
        <v>-166.66666666666666</v>
      </c>
      <c r="AK2370" s="80" cm="1">
        <f t="array" ref="AK2370">INDEX($K:$Q,ROW(),MATCH(AK$3,$K$2:$Q$2,0))/12</f>
        <v>-166.66666666666666</v>
      </c>
      <c r="AL2370" s="80" cm="1">
        <f t="array" ref="AL2370">INDEX($K:$Q,ROW(),MATCH(AL$3,$K$2:$Q$2,0))/12</f>
        <v>-166.66666666666666</v>
      </c>
      <c r="AM2370" s="80" cm="1">
        <f t="array" ref="AM2370">INDEX($K:$Q,ROW(),MATCH(AM$3,$K$2:$Q$2,0))/12</f>
        <v>-166.66666666666666</v>
      </c>
      <c r="AN2370" s="80" cm="1">
        <f t="array" ref="AN2370">INDEX($K:$Q,ROW(),MATCH(AN$3,$K$2:$Q$2,0))/12</f>
        <v>-166.66666666666666</v>
      </c>
      <c r="AO2370" s="80" cm="1">
        <f t="array" ref="AO2370">INDEX($K:$Q,ROW(),MATCH(AO$3,$K$2:$Q$2,0))/12</f>
        <v>-166.66666666666666</v>
      </c>
      <c r="AP2370" s="80" cm="1">
        <f t="array" ref="AP2370">INDEX($K:$Q,ROW(),MATCH(AP$3,$K$2:$Q$2,0))/12</f>
        <v>-166.66666666666666</v>
      </c>
      <c r="AQ2370" s="80" cm="1">
        <f t="array" ref="AQ2370">INDEX($K:$Q,ROW(),MATCH(AQ$3,$K$2:$Q$2,0))/12</f>
        <v>-333.33333333333331</v>
      </c>
      <c r="AR2370" s="80" cm="1">
        <f t="array" ref="AR2370">INDEX($K:$Q,ROW(),MATCH(AR$3,$K$2:$Q$2,0))/12</f>
        <v>-333.33333333333331</v>
      </c>
      <c r="AS2370" s="80" cm="1">
        <f t="array" ref="AS2370">INDEX($K:$Q,ROW(),MATCH(AS$3,$K$2:$Q$2,0))/12</f>
        <v>-333.33333333333331</v>
      </c>
      <c r="AT2370" s="80" cm="1">
        <f t="array" ref="AT2370">INDEX($K:$Q,ROW(),MATCH(AT$3,$K$2:$Q$2,0))/12</f>
        <v>-333.33333333333331</v>
      </c>
      <c r="AU2370" s="80" cm="1">
        <f t="array" ref="AU2370">INDEX($K:$Q,ROW(),MATCH(AU$3,$K$2:$Q$2,0))/12</f>
        <v>-333.33333333333331</v>
      </c>
      <c r="AV2370" s="80" cm="1">
        <f t="array" ref="AV2370">INDEX($K:$Q,ROW(),MATCH(AV$3,$K$2:$Q$2,0))/12</f>
        <v>-333.33333333333331</v>
      </c>
      <c r="AW2370" s="80" cm="1">
        <f t="array" ref="AW2370">INDEX($K:$Q,ROW(),MATCH(AW$3,$K$2:$Q$2,0))/12</f>
        <v>-333.33333333333331</v>
      </c>
      <c r="AX2370" s="80" cm="1">
        <f t="array" ref="AX2370">INDEX($K:$Q,ROW(),MATCH(AX$3,$K$2:$Q$2,0))/12</f>
        <v>-333.33333333333331</v>
      </c>
      <c r="AY2370" s="80" cm="1">
        <f t="array" ref="AY2370">INDEX($K:$Q,ROW(),MATCH(AY$3,$K$2:$Q$2,0))/12</f>
        <v>-333.33333333333331</v>
      </c>
      <c r="AZ2370" s="80" cm="1">
        <f t="array" ref="AZ2370">INDEX($K:$Q,ROW(),MATCH(AZ$3,$K$2:$Q$2,0))/12</f>
        <v>-333.33333333333331</v>
      </c>
      <c r="BA2370" s="80" cm="1">
        <f t="array" ref="BA2370">INDEX($K:$Q,ROW(),MATCH(BA$3,$K$2:$Q$2,0))/12</f>
        <v>-333.33333333333331</v>
      </c>
      <c r="BB2370" s="80" cm="1">
        <f t="array" ref="BB2370">INDEX($K:$Q,ROW(),MATCH(BB$3,$K$2:$Q$2,0))/12</f>
        <v>-333.33333333333331</v>
      </c>
      <c r="BC2370" s="80" cm="1">
        <f t="array" ref="BC2370">INDEX($K:$Q,ROW(),MATCH(BC$3,$K$2:$Q$2,0))/12</f>
        <v>-666.66666666666663</v>
      </c>
      <c r="BD2370" s="80" cm="1">
        <f t="array" ref="BD2370">INDEX($K:$Q,ROW(),MATCH(BD$3,$K$2:$Q$2,0))/12</f>
        <v>-666.66666666666663</v>
      </c>
      <c r="BE2370" s="80" cm="1">
        <f t="array" ref="BE2370">INDEX($K:$Q,ROW(),MATCH(BE$3,$K$2:$Q$2,0))/12</f>
        <v>-666.66666666666663</v>
      </c>
      <c r="BF2370" s="80" cm="1">
        <f t="array" ref="BF2370">INDEX($K:$Q,ROW(),MATCH(BF$3,$K$2:$Q$2,0))/12</f>
        <v>-666.66666666666663</v>
      </c>
      <c r="BG2370" s="80" cm="1">
        <f t="array" ref="BG2370">INDEX($K:$Q,ROW(),MATCH(BG$3,$K$2:$Q$2,0))/12</f>
        <v>-666.66666666666663</v>
      </c>
      <c r="BH2370" s="80" cm="1">
        <f t="array" ref="BH2370">INDEX($K:$Q,ROW(),MATCH(BH$3,$K$2:$Q$2,0))/12</f>
        <v>-666.66666666666663</v>
      </c>
      <c r="BI2370" s="80" cm="1">
        <f t="array" ref="BI2370">INDEX($K:$Q,ROW(),MATCH(BI$3,$K$2:$Q$2,0))/12</f>
        <v>-666.66666666666663</v>
      </c>
      <c r="BJ2370" s="80" cm="1">
        <f t="array" ref="BJ2370">INDEX($K:$Q,ROW(),MATCH(BJ$3,$K$2:$Q$2,0))/12</f>
        <v>-666.66666666666663</v>
      </c>
      <c r="BK2370" s="80" cm="1">
        <f t="array" ref="BK2370">INDEX($K:$Q,ROW(),MATCH(BK$3,$K$2:$Q$2,0))/12</f>
        <v>-666.66666666666663</v>
      </c>
      <c r="BL2370" s="80" cm="1">
        <f t="array" ref="BL2370">INDEX($K:$Q,ROW(),MATCH(BL$3,$K$2:$Q$2,0))/12</f>
        <v>-666.66666666666663</v>
      </c>
      <c r="BM2370" s="80" cm="1">
        <f t="array" ref="BM2370">INDEX($K:$Q,ROW(),MATCH(BM$3,$K$2:$Q$2,0))/12</f>
        <v>-666.66666666666663</v>
      </c>
      <c r="BN2370" s="80" cm="1">
        <f t="array" ref="BN2370">INDEX($K:$Q,ROW(),MATCH(BN$3,$K$2:$Q$2,0))/12</f>
        <v>-666.66666666666663</v>
      </c>
      <c r="BO2370" s="80" cm="1">
        <f t="array" ref="BO2370">INDEX($K:$Q,ROW(),MATCH(BO$3,$K$2:$Q$2,0))/12</f>
        <v>-1333.3333333333333</v>
      </c>
      <c r="BP2370" s="80" cm="1">
        <f t="array" ref="BP2370">INDEX($K:$Q,ROW(),MATCH(BP$3,$K$2:$Q$2,0))/12</f>
        <v>-1333.3333333333333</v>
      </c>
      <c r="BQ2370" s="80" cm="1">
        <f t="array" ref="BQ2370">INDEX($K:$Q,ROW(),MATCH(BQ$3,$K$2:$Q$2,0))/12</f>
        <v>-1333.3333333333333</v>
      </c>
      <c r="BR2370" s="80" cm="1">
        <f t="array" ref="BR2370">INDEX($K:$Q,ROW(),MATCH(BR$3,$K$2:$Q$2,0))/12</f>
        <v>-1333.3333333333333</v>
      </c>
      <c r="BS2370" s="80" cm="1">
        <f t="array" ref="BS2370">INDEX($K:$Q,ROW(),MATCH(BS$3,$K$2:$Q$2,0))/12</f>
        <v>-1333.3333333333333</v>
      </c>
      <c r="BT2370" s="80" cm="1">
        <f t="array" ref="BT2370">INDEX($K:$Q,ROW(),MATCH(BT$3,$K$2:$Q$2,0))/12</f>
        <v>-1333.3333333333333</v>
      </c>
      <c r="BU2370" s="80" cm="1">
        <f t="array" ref="BU2370">INDEX($K:$Q,ROW(),MATCH(BU$3,$K$2:$Q$2,0))/12</f>
        <v>-1333.3333333333333</v>
      </c>
      <c r="BV2370" s="80" cm="1">
        <f t="array" ref="BV2370">INDEX($K:$Q,ROW(),MATCH(BV$3,$K$2:$Q$2,0))/12</f>
        <v>-1333.3333333333333</v>
      </c>
      <c r="BW2370" s="80" cm="1">
        <f t="array" ref="BW2370">INDEX($K:$Q,ROW(),MATCH(BW$3,$K$2:$Q$2,0))/12</f>
        <v>-1333.3333333333333</v>
      </c>
      <c r="BX2370" s="80" cm="1">
        <f t="array" ref="BX2370">INDEX($K:$Q,ROW(),MATCH(BX$3,$K$2:$Q$2,0))/12</f>
        <v>-1333.3333333333333</v>
      </c>
      <c r="BY2370" s="80" cm="1">
        <f t="array" ref="BY2370">INDEX($K:$Q,ROW(),MATCH(BY$3,$K$2:$Q$2,0))/12</f>
        <v>-1333.3333333333333</v>
      </c>
      <c r="BZ2370" s="80" cm="1">
        <f t="array" ref="BZ2370">INDEX($K:$Q,ROW(),MATCH(BZ$3,$K$2:$Q$2,0))/12</f>
        <v>-1333.3333333333333</v>
      </c>
      <c r="CA2370" s="80" cm="1">
        <f t="array" ref="CA2370">INDEX($K:$Q,ROW(),MATCH(CA$3,$K$2:$Q$2,0))/12</f>
        <v>-2666.6666666666665</v>
      </c>
      <c r="CB2370" s="80" cm="1">
        <f t="array" ref="CB2370">INDEX($K:$Q,ROW(),MATCH(CB$3,$K$2:$Q$2,0))/12</f>
        <v>-2666.6666666666665</v>
      </c>
      <c r="CC2370" s="80" cm="1">
        <f t="array" ref="CC2370">INDEX($K:$Q,ROW(),MATCH(CC$3,$K$2:$Q$2,0))/12</f>
        <v>-2666.6666666666665</v>
      </c>
      <c r="CD2370" s="80" cm="1">
        <f t="array" ref="CD2370">INDEX($K:$Q,ROW(),MATCH(CD$3,$K$2:$Q$2,0))/12</f>
        <v>-2666.6666666666665</v>
      </c>
      <c r="CE2370" s="80" cm="1">
        <f t="array" ref="CE2370">INDEX($K:$Q,ROW(),MATCH(CE$3,$K$2:$Q$2,0))/12</f>
        <v>-2666.6666666666665</v>
      </c>
      <c r="CF2370" s="80" cm="1">
        <f t="array" ref="CF2370">INDEX($K:$Q,ROW(),MATCH(CF$3,$K$2:$Q$2,0))/12</f>
        <v>-2666.6666666666665</v>
      </c>
      <c r="CG2370" s="80" cm="1">
        <f t="array" ref="CG2370">INDEX($K:$Q,ROW(),MATCH(CG$3,$K$2:$Q$2,0))/12</f>
        <v>-2666.6666666666665</v>
      </c>
      <c r="CH2370" s="80" cm="1">
        <f t="array" ref="CH2370">INDEX($K:$Q,ROW(),MATCH(CH$3,$K$2:$Q$2,0))/12</f>
        <v>-2666.6666666666665</v>
      </c>
      <c r="CI2370" s="80" cm="1">
        <f t="array" ref="CI2370">INDEX($K:$Q,ROW(),MATCH(CI$3,$K$2:$Q$2,0))/12</f>
        <v>-2666.6666666666665</v>
      </c>
      <c r="CJ2370" s="80" cm="1">
        <f t="array" ref="CJ2370">INDEX($K:$Q,ROW(),MATCH(CJ$3,$K$2:$Q$2,0))/12</f>
        <v>-2666.6666666666665</v>
      </c>
      <c r="CK2370" s="80" cm="1">
        <f t="array" ref="CK2370">INDEX($K:$Q,ROW(),MATCH(CK$3,$K$2:$Q$2,0))/12</f>
        <v>-2666.6666666666665</v>
      </c>
    </row>
    <row r="2371" spans="2:89" x14ac:dyDescent="0.35">
      <c r="B2371" s="122"/>
      <c r="D2371" t="s">
        <v>425</v>
      </c>
      <c r="E2371" s="8" t="str">
        <f t="shared" si="3227"/>
        <v>2371 FAPPE-F</v>
      </c>
      <c r="S2371" s="72"/>
      <c r="T2371" s="72"/>
      <c r="U2371" s="72"/>
      <c r="V2371" s="72"/>
      <c r="W2371" s="72"/>
      <c r="X2371" s="72"/>
      <c r="Y2371" s="72"/>
      <c r="Z2371" s="72"/>
      <c r="AA2371" s="72"/>
      <c r="AB2371" s="72"/>
      <c r="AC2371" s="72"/>
      <c r="AD2371" s="72"/>
      <c r="AE2371" s="72"/>
      <c r="AF2371" s="72"/>
      <c r="AG2371" s="72"/>
      <c r="AH2371" s="72"/>
      <c r="AI2371" s="72"/>
      <c r="AJ2371" s="72"/>
      <c r="AK2371" s="72"/>
      <c r="AL2371" s="72"/>
      <c r="AM2371" s="72"/>
      <c r="AN2371" s="72"/>
      <c r="AO2371" s="72"/>
      <c r="AP2371" s="72"/>
      <c r="AQ2371" s="72"/>
      <c r="AR2371" s="72"/>
      <c r="AS2371" s="72"/>
      <c r="AT2371" s="72"/>
      <c r="AU2371" s="72"/>
      <c r="AV2371" s="72"/>
      <c r="AW2371" s="72"/>
      <c r="AX2371" s="72"/>
      <c r="AY2371" s="72"/>
      <c r="AZ2371" s="72"/>
      <c r="BA2371" s="72"/>
      <c r="BB2371" s="72"/>
      <c r="BC2371" s="72"/>
      <c r="BD2371" s="72"/>
      <c r="BE2371" s="72"/>
      <c r="BF2371" s="72"/>
      <c r="BG2371" s="72"/>
      <c r="BH2371" s="72"/>
      <c r="BI2371" s="72"/>
      <c r="BJ2371" s="72"/>
      <c r="BK2371" s="72"/>
      <c r="BL2371" s="72"/>
      <c r="BM2371" s="72"/>
      <c r="BN2371" s="72"/>
      <c r="BO2371" s="72"/>
      <c r="BP2371" s="72"/>
      <c r="BQ2371" s="72"/>
      <c r="BR2371" s="72"/>
      <c r="BS2371" s="72"/>
      <c r="BT2371" s="72"/>
      <c r="BU2371" s="72"/>
      <c r="BV2371" s="72"/>
      <c r="BW2371" s="72"/>
      <c r="BX2371" s="72"/>
      <c r="BY2371" s="72"/>
      <c r="BZ2371" s="72"/>
      <c r="CA2371" s="72"/>
      <c r="CB2371" s="72"/>
      <c r="CC2371" s="72"/>
      <c r="CD2371" s="72"/>
      <c r="CE2371" s="72"/>
      <c r="CF2371" s="72"/>
      <c r="CG2371" s="72"/>
      <c r="CH2371" s="72"/>
      <c r="CI2371" s="72"/>
      <c r="CJ2371" s="72"/>
      <c r="CK2371" s="72"/>
    </row>
    <row r="2372" spans="2:89" x14ac:dyDescent="0.35">
      <c r="B2372" s="95" t="s">
        <v>204</v>
      </c>
      <c r="D2372" t="s">
        <v>425</v>
      </c>
      <c r="E2372" s="8" t="str">
        <f t="shared" si="3227"/>
        <v>2372 FAPPE-F</v>
      </c>
      <c r="H2372" s="12"/>
      <c r="S2372" s="72"/>
      <c r="T2372" s="72"/>
      <c r="U2372" s="72"/>
      <c r="V2372" s="72"/>
      <c r="W2372" s="72"/>
      <c r="X2372" s="72"/>
      <c r="Y2372" s="72"/>
      <c r="Z2372" s="72"/>
      <c r="AA2372" s="72"/>
      <c r="AB2372" s="72"/>
      <c r="AC2372" s="72"/>
      <c r="AD2372" s="72"/>
      <c r="AE2372" s="72"/>
      <c r="AF2372" s="72"/>
      <c r="AG2372" s="72"/>
      <c r="AH2372" s="72"/>
      <c r="AI2372" s="72"/>
      <c r="AJ2372" s="72"/>
      <c r="AK2372" s="72"/>
      <c r="AL2372" s="72"/>
      <c r="AM2372" s="72"/>
      <c r="AN2372" s="72"/>
      <c r="AO2372" s="72"/>
      <c r="AP2372" s="72"/>
      <c r="AQ2372" s="72"/>
      <c r="AR2372" s="72"/>
      <c r="AS2372" s="72"/>
      <c r="AT2372" s="72"/>
      <c r="AU2372" s="72"/>
      <c r="AV2372" s="72"/>
      <c r="AW2372" s="72"/>
      <c r="AX2372" s="72"/>
      <c r="AY2372" s="72"/>
      <c r="AZ2372" s="72"/>
      <c r="BA2372" s="72"/>
      <c r="BB2372" s="72"/>
      <c r="BC2372" s="72"/>
      <c r="BD2372" s="72"/>
      <c r="BE2372" s="72"/>
      <c r="BF2372" s="72"/>
      <c r="BG2372" s="72"/>
      <c r="BH2372" s="72"/>
      <c r="BI2372" s="72"/>
      <c r="BJ2372" s="72"/>
      <c r="BK2372" s="72"/>
      <c r="BL2372" s="72"/>
      <c r="BM2372" s="72"/>
      <c r="BN2372" s="72"/>
      <c r="BO2372" s="72"/>
      <c r="BP2372" s="72"/>
      <c r="BQ2372" s="72"/>
      <c r="BR2372" s="72"/>
      <c r="BS2372" s="72"/>
      <c r="BT2372" s="72"/>
      <c r="BU2372" s="72"/>
      <c r="BV2372" s="72"/>
      <c r="BW2372" s="72"/>
      <c r="BX2372" s="72"/>
      <c r="BY2372" s="72"/>
      <c r="BZ2372" s="72"/>
      <c r="CA2372" s="72"/>
      <c r="CB2372" s="72"/>
      <c r="CC2372" s="72"/>
      <c r="CD2372" s="72"/>
      <c r="CE2372" s="72"/>
      <c r="CF2372" s="72"/>
      <c r="CG2372" s="72"/>
      <c r="CH2372" s="72"/>
      <c r="CI2372" s="72"/>
      <c r="CJ2372" s="72"/>
      <c r="CK2372" s="72"/>
    </row>
    <row r="2373" spans="2:89" x14ac:dyDescent="0.35">
      <c r="B2373" s="154" t="str">
        <f>"Depreciation - "&amp;SUBSTITUTE(B2365,":","")</f>
        <v>Depreciation - Fixed secondary PPE</v>
      </c>
      <c r="C2373" t="s">
        <v>233</v>
      </c>
      <c r="D2373" t="s">
        <v>425</v>
      </c>
      <c r="E2373" s="8" t="str">
        <f t="shared" si="3227"/>
        <v>2373 FAPPE-F</v>
      </c>
      <c r="J2373" s="80">
        <f>SUMIF($5:$5,I$2,2371:2371)</f>
        <v>0</v>
      </c>
      <c r="K2373" s="24" t="e">
        <f t="shared" ref="K2373:P2373" ca="1" si="3229">SUMIF($3:$3,K$2,2373:2373)</f>
        <v>#REF!</v>
      </c>
      <c r="L2373" s="24" t="e">
        <f t="shared" ca="1" si="3229"/>
        <v>#REF!</v>
      </c>
      <c r="M2373" s="24" t="e">
        <f t="shared" ca="1" si="3229"/>
        <v>#REF!</v>
      </c>
      <c r="N2373" s="24" t="e">
        <f t="shared" ca="1" si="3229"/>
        <v>#REF!</v>
      </c>
      <c r="O2373" s="24" t="e">
        <f t="shared" ca="1" si="3229"/>
        <v>#REF!</v>
      </c>
      <c r="P2373" s="24" t="e">
        <f t="shared" ca="1" si="3229"/>
        <v>#REF!</v>
      </c>
      <c r="R2373" s="24"/>
      <c r="S2373" s="80" t="e" cm="1">
        <f t="array" aca="1" ref="S2373" ca="1">(SUM(INDEX(2368:2368,1,MAX(COLUMN($R:$R),COLUMN()-($H2367*12-1))):S2370)/($H2367*12)+IF($R2375=0,0,SUM(INDEX(2373:2373,1,MAX(COLUMN($R:$R),COLUMN()-(($H2367-$H2368)*12))):S2375)/(($H2367)*12)))</f>
        <v>#REF!</v>
      </c>
      <c r="T2373" s="80" t="e" cm="1">
        <f t="array" aca="1" ref="T2373" ca="1">(SUM(INDEX(2368:2368,1,MAX(COLUMN($R:$R),COLUMN()-($H2367*12-1))):T2370)/($H2367*12)+IF($R2375=0,0,SUM(INDEX(2373:2373,1,MAX(COLUMN($R:$R),COLUMN()-(($H2367-$H2368)*12))):T2375)/(($H2367)*12)))</f>
        <v>#REF!</v>
      </c>
      <c r="U2373" s="80" t="e" cm="1">
        <f t="array" aca="1" ref="U2373" ca="1">(SUM(INDEX(2368:2368,1,MAX(COLUMN($R:$R),COLUMN()-($H2367*12-1))):U2370)/($H2367*12)+IF($R2375=0,0,SUM(INDEX(2373:2373,1,MAX(COLUMN($R:$R),COLUMN()-(($H2367-$H2368)*12))):U2375)/(($H2367)*12)))</f>
        <v>#REF!</v>
      </c>
      <c r="V2373" s="80" t="e" cm="1">
        <f t="array" aca="1" ref="V2373" ca="1">(SUM(INDEX(2368:2368,1,MAX(COLUMN($R:$R),COLUMN()-($H2367*12-1))):V2370)/($H2367*12)+IF($R2375=0,0,SUM(INDEX(2373:2373,1,MAX(COLUMN($R:$R),COLUMN()-(($H2367-$H2368)*12))):V2375)/(($H2367)*12)))</f>
        <v>#REF!</v>
      </c>
      <c r="W2373" s="80" t="e" cm="1">
        <f t="array" aca="1" ref="W2373" ca="1">(SUM(INDEX(2368:2368,1,MAX(COLUMN($R:$R),COLUMN()-($H2367*12-1))):W2370)/($H2367*12)+IF($R2375=0,0,SUM(INDEX(2373:2373,1,MAX(COLUMN($R:$R),COLUMN()-(($H2367-$H2368)*12))):W2375)/(($H2367)*12)))</f>
        <v>#REF!</v>
      </c>
      <c r="X2373" s="80" t="e" cm="1">
        <f t="array" aca="1" ref="X2373" ca="1">(SUM(INDEX(2368:2368,1,MAX(COLUMN($R:$R),COLUMN()-($H2367*12-1))):X2370)/($H2367*12)+IF($R2375=0,0,SUM(INDEX(2373:2373,1,MAX(COLUMN($R:$R),COLUMN()-(($H2367-$H2368)*12))):X2375)/(($H2367)*12)))</f>
        <v>#REF!</v>
      </c>
      <c r="Y2373" s="80" t="e" cm="1">
        <f t="array" aca="1" ref="Y2373" ca="1">(SUM(INDEX(2368:2368,1,MAX(COLUMN($R:$R),COLUMN()-($H2367*12-1))):Y2370)/($H2367*12)+IF($R2375=0,0,SUM(INDEX(2373:2373,1,MAX(COLUMN($R:$R),COLUMN()-(($H2367-$H2368)*12))):Y2375)/(($H2367)*12)))</f>
        <v>#REF!</v>
      </c>
      <c r="Z2373" s="80" t="e" cm="1">
        <f t="array" aca="1" ref="Z2373" ca="1">(SUM(INDEX(2368:2368,1,MAX(COLUMN($R:$R),COLUMN()-($H2367*12-1))):Z2370)/($H2367*12)+IF($R2375=0,0,SUM(INDEX(2373:2373,1,MAX(COLUMN($R:$R),COLUMN()-(($H2367-$H2368)*12))):Z2375)/(($H2367)*12)))</f>
        <v>#REF!</v>
      </c>
      <c r="AA2373" s="80" t="e" cm="1">
        <f t="array" aca="1" ref="AA2373" ca="1">(SUM(INDEX(2368:2368,1,MAX(COLUMN($R:$R),COLUMN()-($H2367*12-1))):AA2370)/($H2367*12)+IF($R2375=0,0,SUM(INDEX(2373:2373,1,MAX(COLUMN($R:$R),COLUMN()-(($H2367-$H2368)*12))):AA2375)/(($H2367)*12)))</f>
        <v>#REF!</v>
      </c>
      <c r="AB2373" s="80" t="e" cm="1">
        <f t="array" aca="1" ref="AB2373" ca="1">(SUM(INDEX(2368:2368,1,MAX(COLUMN($R:$R),COLUMN()-($H2367*12-1))):AB2370)/($H2367*12)+IF($R2375=0,0,SUM(INDEX(2373:2373,1,MAX(COLUMN($R:$R),COLUMN()-(($H2367-$H2368)*12))):AB2375)/(($H2367)*12)))</f>
        <v>#REF!</v>
      </c>
      <c r="AC2373" s="80" t="e" cm="1">
        <f t="array" aca="1" ref="AC2373" ca="1">(SUM(INDEX(2368:2368,1,MAX(COLUMN($R:$R),COLUMN()-($H2367*12-1))):AC2370)/($H2367*12)+IF($R2375=0,0,SUM(INDEX(2373:2373,1,MAX(COLUMN($R:$R),COLUMN()-(($H2367-$H2368)*12))):AC2375)/(($H2367)*12)))</f>
        <v>#REF!</v>
      </c>
      <c r="AD2373" s="80" t="e" cm="1">
        <f t="array" aca="1" ref="AD2373" ca="1">(SUM(INDEX(2368:2368,1,MAX(COLUMN($R:$R),COLUMN()-($H2367*12-1))):AD2370)/($H2367*12)+IF($R2375=0,0,SUM(INDEX(2373:2373,1,MAX(COLUMN($R:$R),COLUMN()-(($H2367-$H2368)*12))):AD2375)/(($H2367)*12)))</f>
        <v>#REF!</v>
      </c>
      <c r="AE2373" s="80" t="e" cm="1">
        <f t="array" aca="1" ref="AE2373" ca="1">(SUM(INDEX(2368:2368,1,MAX(COLUMN($R:$R),COLUMN()-($H2367*12-1))):AE2370)/($H2367*12)+IF($R2375=0,0,SUM(INDEX(2373:2373,1,MAX(COLUMN($R:$R),COLUMN()-(($H2367-$H2368)*12))):AE2375)/(($H2367)*12)))</f>
        <v>#REF!</v>
      </c>
      <c r="AF2373" s="80" t="e" cm="1">
        <f t="array" aca="1" ref="AF2373" ca="1">(SUM(INDEX(2368:2368,1,MAX(COLUMN($R:$R),COLUMN()-($H2367*12-1))):AF2370)/($H2367*12)+IF($R2375=0,0,SUM(INDEX(2373:2373,1,MAX(COLUMN($R:$R),COLUMN()-(($H2367-$H2368)*12))):AF2375)/(($H2367)*12)))</f>
        <v>#REF!</v>
      </c>
      <c r="AG2373" s="80" t="e" cm="1">
        <f t="array" aca="1" ref="AG2373" ca="1">(SUM(INDEX(2368:2368,1,MAX(COLUMN($R:$R),COLUMN()-($H2367*12-1))):AG2370)/($H2367*12)+IF($R2375=0,0,SUM(INDEX(2373:2373,1,MAX(COLUMN($R:$R),COLUMN()-(($H2367-$H2368)*12))):AG2375)/(($H2367)*12)))</f>
        <v>#REF!</v>
      </c>
      <c r="AH2373" s="80" t="e" cm="1">
        <f t="array" aca="1" ref="AH2373" ca="1">(SUM(INDEX(2368:2368,1,MAX(COLUMN($R:$R),COLUMN()-($H2367*12-1))):AH2370)/($H2367*12)+IF($R2375=0,0,SUM(INDEX(2373:2373,1,MAX(COLUMN($R:$R),COLUMN()-(($H2367-$H2368)*12))):AH2375)/(($H2367)*12)))</f>
        <v>#REF!</v>
      </c>
      <c r="AI2373" s="80" t="e" cm="1">
        <f t="array" aca="1" ref="AI2373" ca="1">(SUM(INDEX(2368:2368,1,MAX(COLUMN($R:$R),COLUMN()-($H2367*12-1))):AI2370)/($H2367*12)+IF($R2375=0,0,SUM(INDEX(2373:2373,1,MAX(COLUMN($R:$R),COLUMN()-(($H2367-$H2368)*12))):AI2375)/(($H2367)*12)))</f>
        <v>#REF!</v>
      </c>
      <c r="AJ2373" s="80" t="e" cm="1">
        <f t="array" aca="1" ref="AJ2373" ca="1">(SUM(INDEX(2368:2368,1,MAX(COLUMN($R:$R),COLUMN()-($H2367*12-1))):AJ2370)/($H2367*12)+IF($R2375=0,0,SUM(INDEX(2373:2373,1,MAX(COLUMN($R:$R),COLUMN()-(($H2367-$H2368)*12))):AJ2375)/(($H2367)*12)))</f>
        <v>#REF!</v>
      </c>
      <c r="AK2373" s="80" t="e" cm="1">
        <f t="array" aca="1" ref="AK2373" ca="1">(SUM(INDEX(2368:2368,1,MAX(COLUMN($R:$R),COLUMN()-($H2367*12-1))):AK2370)/($H2367*12)+IF($R2375=0,0,SUM(INDEX(2373:2373,1,MAX(COLUMN($R:$R),COLUMN()-(($H2367-$H2368)*12))):AK2375)/(($H2367)*12)))</f>
        <v>#REF!</v>
      </c>
      <c r="AL2373" s="80" t="e" cm="1">
        <f t="array" aca="1" ref="AL2373" ca="1">(SUM(INDEX(2368:2368,1,MAX(COLUMN($R:$R),COLUMN()-($H2367*12-1))):AL2370)/($H2367*12)+IF($R2375=0,0,SUM(INDEX(2373:2373,1,MAX(COLUMN($R:$R),COLUMN()-(($H2367-$H2368)*12))):AL2375)/(($H2367)*12)))</f>
        <v>#REF!</v>
      </c>
      <c r="AM2373" s="80" t="e" cm="1">
        <f t="array" aca="1" ref="AM2373" ca="1">(SUM(INDEX(2368:2368,1,MAX(COLUMN($R:$R),COLUMN()-($H2367*12-1))):AM2370)/($H2367*12)+IF($R2375=0,0,SUM(INDEX(2373:2373,1,MAX(COLUMN($R:$R),COLUMN()-(($H2367-$H2368)*12))):AM2375)/(($H2367)*12)))</f>
        <v>#REF!</v>
      </c>
      <c r="AN2373" s="80" t="e" cm="1">
        <f t="array" aca="1" ref="AN2373" ca="1">(SUM(INDEX(2368:2368,1,MAX(COLUMN($R:$R),COLUMN()-($H2367*12-1))):AN2370)/($H2367*12)+IF($R2375=0,0,SUM(INDEX(2373:2373,1,MAX(COLUMN($R:$R),COLUMN()-(($H2367-$H2368)*12))):AN2375)/(($H2367)*12)))</f>
        <v>#REF!</v>
      </c>
      <c r="AO2373" s="80" t="e" cm="1">
        <f t="array" aca="1" ref="AO2373" ca="1">(SUM(INDEX(2368:2368,1,MAX(COLUMN($R:$R),COLUMN()-($H2367*12-1))):AO2370)/($H2367*12)+IF($R2375=0,0,SUM(INDEX(2373:2373,1,MAX(COLUMN($R:$R),COLUMN()-(($H2367-$H2368)*12))):AO2375)/(($H2367)*12)))</f>
        <v>#REF!</v>
      </c>
      <c r="AP2373" s="80" t="e" cm="1">
        <f t="array" aca="1" ref="AP2373" ca="1">(SUM(INDEX(2368:2368,1,MAX(COLUMN($R:$R),COLUMN()-($H2367*12-1))):AP2370)/($H2367*12)+IF($R2375=0,0,SUM(INDEX(2373:2373,1,MAX(COLUMN($R:$R),COLUMN()-(($H2367-$H2368)*12))):AP2375)/(($H2367)*12)))</f>
        <v>#REF!</v>
      </c>
      <c r="AQ2373" s="80" t="e" cm="1">
        <f t="array" aca="1" ref="AQ2373" ca="1">(SUM(INDEX(2368:2368,1,MAX(COLUMN($R:$R),COLUMN()-($H2367*12-1))):AQ2370)/($H2367*12)+IF($R2375=0,0,SUM(INDEX(2373:2373,1,MAX(COLUMN($R:$R),COLUMN()-(($H2367-$H2368)*12))):AQ2375)/(($H2367)*12)))</f>
        <v>#REF!</v>
      </c>
      <c r="AR2373" s="80" t="e" cm="1">
        <f t="array" aca="1" ref="AR2373" ca="1">(SUM(INDEX(2368:2368,1,MAX(COLUMN($R:$R),COLUMN()-($H2367*12-1))):AR2370)/($H2367*12)+IF($R2375=0,0,SUM(INDEX(2373:2373,1,MAX(COLUMN($R:$R),COLUMN()-(($H2367-$H2368)*12))):AR2375)/(($H2367)*12)))</f>
        <v>#REF!</v>
      </c>
      <c r="AS2373" s="80" t="e" cm="1">
        <f t="array" aca="1" ref="AS2373" ca="1">(SUM(INDEX(2368:2368,1,MAX(COLUMN($R:$R),COLUMN()-($H2367*12-1))):AS2370)/($H2367*12)+IF($R2375=0,0,SUM(INDEX(2373:2373,1,MAX(COLUMN($R:$R),COLUMN()-(($H2367-$H2368)*12))):AS2375)/(($H2367)*12)))</f>
        <v>#REF!</v>
      </c>
      <c r="AT2373" s="80" t="e" cm="1">
        <f t="array" aca="1" ref="AT2373" ca="1">(SUM(INDEX(2368:2368,1,MAX(COLUMN($R:$R),COLUMN()-($H2367*12-1))):AT2370)/($H2367*12)+IF($R2375=0,0,SUM(INDEX(2373:2373,1,MAX(COLUMN($R:$R),COLUMN()-(($H2367-$H2368)*12))):AT2375)/(($H2367)*12)))</f>
        <v>#REF!</v>
      </c>
      <c r="AU2373" s="80" t="e" cm="1">
        <f t="array" aca="1" ref="AU2373" ca="1">(SUM(INDEX(2368:2368,1,MAX(COLUMN($R:$R),COLUMN()-($H2367*12-1))):AU2370)/($H2367*12)+IF($R2375=0,0,SUM(INDEX(2373:2373,1,MAX(COLUMN($R:$R),COLUMN()-(($H2367-$H2368)*12))):AU2375)/(($H2367)*12)))</f>
        <v>#REF!</v>
      </c>
      <c r="AV2373" s="80" t="e" cm="1">
        <f t="array" aca="1" ref="AV2373" ca="1">(SUM(INDEX(2368:2368,1,MAX(COLUMN($R:$R),COLUMN()-($H2367*12-1))):AV2370)/($H2367*12)+IF($R2375=0,0,SUM(INDEX(2373:2373,1,MAX(COLUMN($R:$R),COLUMN()-(($H2367-$H2368)*12))):AV2375)/(($H2367)*12)))</f>
        <v>#REF!</v>
      </c>
      <c r="AW2373" s="80" t="e" cm="1">
        <f t="array" aca="1" ref="AW2373" ca="1">(SUM(INDEX(2368:2368,1,MAX(COLUMN($R:$R),COLUMN()-($H2367*12-1))):AW2370)/($H2367*12)+IF($R2375=0,0,SUM(INDEX(2373:2373,1,MAX(COLUMN($R:$R),COLUMN()-(($H2367-$H2368)*12))):AW2375)/(($H2367)*12)))</f>
        <v>#REF!</v>
      </c>
      <c r="AX2373" s="80" t="e" cm="1">
        <f t="array" aca="1" ref="AX2373" ca="1">(SUM(INDEX(2368:2368,1,MAX(COLUMN($R:$R),COLUMN()-($H2367*12-1))):AX2370)/($H2367*12)+IF($R2375=0,0,SUM(INDEX(2373:2373,1,MAX(COLUMN($R:$R),COLUMN()-(($H2367-$H2368)*12))):AX2375)/(($H2367)*12)))</f>
        <v>#REF!</v>
      </c>
      <c r="AY2373" s="80" t="e" cm="1">
        <f t="array" aca="1" ref="AY2373" ca="1">(SUM(INDEX(2368:2368,1,MAX(COLUMN($R:$R),COLUMN()-($H2367*12-1))):AY2370)/($H2367*12)+IF($R2375=0,0,SUM(INDEX(2373:2373,1,MAX(COLUMN($R:$R),COLUMN()-(($H2367-$H2368)*12))):AY2375)/(($H2367)*12)))</f>
        <v>#REF!</v>
      </c>
      <c r="AZ2373" s="80" t="e" cm="1">
        <f t="array" aca="1" ref="AZ2373" ca="1">(SUM(INDEX(2368:2368,1,MAX(COLUMN($R:$R),COLUMN()-($H2367*12-1))):AZ2370)/($H2367*12)+IF($R2375=0,0,SUM(INDEX(2373:2373,1,MAX(COLUMN($R:$R),COLUMN()-(($H2367-$H2368)*12))):AZ2375)/(($H2367)*12)))</f>
        <v>#REF!</v>
      </c>
      <c r="BA2373" s="80" t="e" cm="1">
        <f t="array" aca="1" ref="BA2373" ca="1">(SUM(INDEX(2368:2368,1,MAX(COLUMN($R:$R),COLUMN()-($H2367*12-1))):BA2370)/($H2367*12)+IF($R2375=0,0,SUM(INDEX(2373:2373,1,MAX(COLUMN($R:$R),COLUMN()-(($H2367-$H2368)*12))):BA2375)/(($H2367)*12)))</f>
        <v>#REF!</v>
      </c>
      <c r="BB2373" s="80" t="e" cm="1">
        <f t="array" aca="1" ref="BB2373" ca="1">(SUM(INDEX(2368:2368,1,MAX(COLUMN($R:$R),COLUMN()-($H2367*12-1))):BB2370)/($H2367*12)+IF($R2375=0,0,SUM(INDEX(2373:2373,1,MAX(COLUMN($R:$R),COLUMN()-(($H2367-$H2368)*12))):BB2375)/(($H2367)*12)))</f>
        <v>#REF!</v>
      </c>
      <c r="BC2373" s="80" t="e" cm="1">
        <f t="array" aca="1" ref="BC2373" ca="1">(SUM(INDEX(2368:2368,1,MAX(COLUMN($R:$R),COLUMN()-($H2367*12-1))):BC2370)/($H2367*12)+IF($R2375=0,0,SUM(INDEX(2373:2373,1,MAX(COLUMN($R:$R),COLUMN()-(($H2367-$H2368)*12))):BC2375)/(($H2367)*12)))</f>
        <v>#REF!</v>
      </c>
      <c r="BD2373" s="80" t="e" cm="1">
        <f t="array" aca="1" ref="BD2373" ca="1">(SUM(INDEX(2368:2368,1,MAX(COLUMN($R:$R),COLUMN()-($H2367*12-1))):BD2370)/($H2367*12)+IF($R2375=0,0,SUM(INDEX(2373:2373,1,MAX(COLUMN($R:$R),COLUMN()-(($H2367-$H2368)*12))):BD2375)/(($H2367)*12)))</f>
        <v>#REF!</v>
      </c>
      <c r="BE2373" s="80" t="e" cm="1">
        <f t="array" aca="1" ref="BE2373" ca="1">(SUM(INDEX(2368:2368,1,MAX(COLUMN($R:$R),COLUMN()-($H2367*12-1))):BE2370)/($H2367*12)+IF($R2375=0,0,SUM(INDEX(2373:2373,1,MAX(COLUMN($R:$R),COLUMN()-(($H2367-$H2368)*12))):BE2375)/(($H2367)*12)))</f>
        <v>#REF!</v>
      </c>
      <c r="BF2373" s="80" t="e" cm="1">
        <f t="array" aca="1" ref="BF2373" ca="1">(SUM(INDEX(2368:2368,1,MAX(COLUMN($R:$R),COLUMN()-($H2367*12-1))):BF2370)/($H2367*12)+IF($R2375=0,0,SUM(INDEX(2373:2373,1,MAX(COLUMN($R:$R),COLUMN()-(($H2367-$H2368)*12))):BF2375)/(($H2367)*12)))</f>
        <v>#REF!</v>
      </c>
      <c r="BG2373" s="80" t="e" cm="1">
        <f t="array" aca="1" ref="BG2373" ca="1">(SUM(INDEX(2368:2368,1,MAX(COLUMN($R:$R),COLUMN()-($H2367*12-1))):BG2370)/($H2367*12)+IF($R2375=0,0,SUM(INDEX(2373:2373,1,MAX(COLUMN($R:$R),COLUMN()-(($H2367-$H2368)*12))):BG2375)/(($H2367)*12)))</f>
        <v>#REF!</v>
      </c>
      <c r="BH2373" s="80" t="e" cm="1">
        <f t="array" aca="1" ref="BH2373" ca="1">(SUM(INDEX(2368:2368,1,MAX(COLUMN($R:$R),COLUMN()-($H2367*12-1))):BH2370)/($H2367*12)+IF($R2375=0,0,SUM(INDEX(2373:2373,1,MAX(COLUMN($R:$R),COLUMN()-(($H2367-$H2368)*12))):BH2375)/(($H2367)*12)))</f>
        <v>#REF!</v>
      </c>
      <c r="BI2373" s="80" t="e" cm="1">
        <f t="array" aca="1" ref="BI2373" ca="1">(SUM(INDEX(2368:2368,1,MAX(COLUMN($R:$R),COLUMN()-($H2367*12-1))):BI2370)/($H2367*12)+IF($R2375=0,0,SUM(INDEX(2373:2373,1,MAX(COLUMN($R:$R),COLUMN()-(($H2367-$H2368)*12))):BI2375)/(($H2367)*12)))</f>
        <v>#REF!</v>
      </c>
      <c r="BJ2373" s="80" t="e" cm="1">
        <f t="array" aca="1" ref="BJ2373" ca="1">(SUM(INDEX(2368:2368,1,MAX(COLUMN($R:$R),COLUMN()-($H2367*12-1))):BJ2370)/($H2367*12)+IF($R2375=0,0,SUM(INDEX(2373:2373,1,MAX(COLUMN($R:$R),COLUMN()-(($H2367-$H2368)*12))):BJ2375)/(($H2367)*12)))</f>
        <v>#REF!</v>
      </c>
      <c r="BK2373" s="80" t="e" cm="1">
        <f t="array" aca="1" ref="BK2373" ca="1">(SUM(INDEX(2368:2368,1,MAX(COLUMN($R:$R),COLUMN()-($H2367*12-1))):BK2370)/($H2367*12)+IF($R2375=0,0,SUM(INDEX(2373:2373,1,MAX(COLUMN($R:$R),COLUMN()-(($H2367-$H2368)*12))):BK2375)/(($H2367)*12)))</f>
        <v>#REF!</v>
      </c>
      <c r="BL2373" s="80" t="e" cm="1">
        <f t="array" aca="1" ref="BL2373" ca="1">(SUM(INDEX(2368:2368,1,MAX(COLUMN($R:$R),COLUMN()-($H2367*12-1))):BL2370)/($H2367*12)+IF($R2375=0,0,SUM(INDEX(2373:2373,1,MAX(COLUMN($R:$R),COLUMN()-(($H2367-$H2368)*12))):BL2375)/(($H2367)*12)))</f>
        <v>#REF!</v>
      </c>
      <c r="BM2373" s="80" t="e" cm="1">
        <f t="array" aca="1" ref="BM2373" ca="1">(SUM(INDEX(2368:2368,1,MAX(COLUMN($R:$R),COLUMN()-($H2367*12-1))):BM2370)/($H2367*12)+IF($R2375=0,0,SUM(INDEX(2373:2373,1,MAX(COLUMN($R:$R),COLUMN()-(($H2367-$H2368)*12))):BM2375)/(($H2367)*12)))</f>
        <v>#REF!</v>
      </c>
      <c r="BN2373" s="80" t="e" cm="1">
        <f t="array" aca="1" ref="BN2373" ca="1">(SUM(INDEX(2368:2368,1,MAX(COLUMN($R:$R),COLUMN()-($H2367*12-1))):BN2370)/($H2367*12)+IF($R2375=0,0,SUM(INDEX(2373:2373,1,MAX(COLUMN($R:$R),COLUMN()-(($H2367-$H2368)*12))):BN2375)/(($H2367)*12)))</f>
        <v>#REF!</v>
      </c>
      <c r="BO2373" s="80" t="e" cm="1">
        <f t="array" aca="1" ref="BO2373" ca="1">(SUM(INDEX(2368:2368,1,MAX(COLUMN($R:$R),COLUMN()-($H2367*12-1))):BO2370)/($H2367*12)+IF($R2375=0,0,SUM(INDEX(2373:2373,1,MAX(COLUMN($R:$R),COLUMN()-(($H2367-$H2368)*12))):BO2375)/(($H2367)*12)))</f>
        <v>#REF!</v>
      </c>
      <c r="BP2373" s="80" t="e" cm="1">
        <f t="array" aca="1" ref="BP2373" ca="1">(SUM(INDEX(2368:2368,1,MAX(COLUMN($R:$R),COLUMN()-($H2367*12-1))):BP2370)/($H2367*12)+IF($R2375=0,0,SUM(INDEX(2373:2373,1,MAX(COLUMN($R:$R),COLUMN()-(($H2367-$H2368)*12))):BP2375)/(($H2367)*12)))</f>
        <v>#REF!</v>
      </c>
      <c r="BQ2373" s="80" t="e" cm="1">
        <f t="array" aca="1" ref="BQ2373" ca="1">(SUM(INDEX(2368:2368,1,MAX(COLUMN($R:$R),COLUMN()-($H2367*12-1))):BQ2370)/($H2367*12)+IF($R2375=0,0,SUM(INDEX(2373:2373,1,MAX(COLUMN($R:$R),COLUMN()-(($H2367-$H2368)*12))):BQ2375)/(($H2367)*12)))</f>
        <v>#REF!</v>
      </c>
      <c r="BR2373" s="80" t="e" cm="1">
        <f t="array" aca="1" ref="BR2373" ca="1">(SUM(INDEX(2368:2368,1,MAX(COLUMN($R:$R),COLUMN()-($H2367*12-1))):BR2370)/($H2367*12)+IF($R2375=0,0,SUM(INDEX(2373:2373,1,MAX(COLUMN($R:$R),COLUMN()-(($H2367-$H2368)*12))):BR2375)/(($H2367)*12)))</f>
        <v>#REF!</v>
      </c>
      <c r="BS2373" s="80" t="e" cm="1">
        <f t="array" aca="1" ref="BS2373" ca="1">(SUM(INDEX(2368:2368,1,MAX(COLUMN($R:$R),COLUMN()-($H2367*12-1))):BS2370)/($H2367*12)+IF($R2375=0,0,SUM(INDEX(2373:2373,1,MAX(COLUMN($R:$R),COLUMN()-(($H2367-$H2368)*12))):BS2375)/(($H2367)*12)))</f>
        <v>#REF!</v>
      </c>
      <c r="BT2373" s="80" t="e" cm="1">
        <f t="array" aca="1" ref="BT2373" ca="1">(SUM(INDEX(2368:2368,1,MAX(COLUMN($R:$R),COLUMN()-($H2367*12-1))):BT2370)/($H2367*12)+IF($R2375=0,0,SUM(INDEX(2373:2373,1,MAX(COLUMN($R:$R),COLUMN()-(($H2367-$H2368)*12))):BT2375)/(($H2367)*12)))</f>
        <v>#REF!</v>
      </c>
      <c r="BU2373" s="80" t="e" cm="1">
        <f t="array" aca="1" ref="BU2373" ca="1">(SUM(INDEX(2368:2368,1,MAX(COLUMN($R:$R),COLUMN()-($H2367*12-1))):BU2370)/($H2367*12)+IF($R2375=0,0,SUM(INDEX(2373:2373,1,MAX(COLUMN($R:$R),COLUMN()-(($H2367-$H2368)*12))):BU2375)/(($H2367)*12)))</f>
        <v>#REF!</v>
      </c>
      <c r="BV2373" s="80" t="e" cm="1">
        <f t="array" aca="1" ref="BV2373" ca="1">(SUM(INDEX(2368:2368,1,MAX(COLUMN($R:$R),COLUMN()-($H2367*12-1))):BV2370)/($H2367*12)+IF($R2375=0,0,SUM(INDEX(2373:2373,1,MAX(COLUMN($R:$R),COLUMN()-(($H2367-$H2368)*12))):BV2375)/(($H2367)*12)))</f>
        <v>#REF!</v>
      </c>
      <c r="BW2373" s="80" t="e" cm="1">
        <f t="array" aca="1" ref="BW2373" ca="1">(SUM(INDEX(2368:2368,1,MAX(COLUMN($R:$R),COLUMN()-($H2367*12-1))):BW2370)/($H2367*12)+IF($R2375=0,0,SUM(INDEX(2373:2373,1,MAX(COLUMN($R:$R),COLUMN()-(($H2367-$H2368)*12))):BW2375)/(($H2367)*12)))</f>
        <v>#REF!</v>
      </c>
      <c r="BX2373" s="80" t="e" cm="1">
        <f t="array" aca="1" ref="BX2373" ca="1">(SUM(INDEX(2368:2368,1,MAX(COLUMN($R:$R),COLUMN()-($H2367*12-1))):BX2370)/($H2367*12)+IF($R2375=0,0,SUM(INDEX(2373:2373,1,MAX(COLUMN($R:$R),COLUMN()-(($H2367-$H2368)*12))):BX2375)/(($H2367)*12)))</f>
        <v>#REF!</v>
      </c>
      <c r="BY2373" s="80" t="e" cm="1">
        <f t="array" aca="1" ref="BY2373" ca="1">(SUM(INDEX(2368:2368,1,MAX(COLUMN($R:$R),COLUMN()-($H2367*12-1))):BY2370)/($H2367*12)+IF($R2375=0,0,SUM(INDEX(2373:2373,1,MAX(COLUMN($R:$R),COLUMN()-(($H2367-$H2368)*12))):BY2375)/(($H2367)*12)))</f>
        <v>#REF!</v>
      </c>
      <c r="BZ2373" s="80" t="e" cm="1">
        <f t="array" aca="1" ref="BZ2373" ca="1">(SUM(INDEX(2368:2368,1,MAX(COLUMN($R:$R),COLUMN()-($H2367*12-1))):BZ2370)/($H2367*12)+IF($R2375=0,0,SUM(INDEX(2373:2373,1,MAX(COLUMN($R:$R),COLUMN()-(($H2367-$H2368)*12))):BZ2375)/(($H2367)*12)))</f>
        <v>#REF!</v>
      </c>
      <c r="CA2373" s="80" t="e" cm="1">
        <f t="array" aca="1" ref="CA2373" ca="1">(SUM(INDEX(2368:2368,1,MAX(COLUMN($R:$R),COLUMN()-($H2367*12-1))):CA2370)/($H2367*12)+IF($R2375=0,0,SUM(INDEX(2373:2373,1,MAX(COLUMN($R:$R),COLUMN()-(($H2367-$H2368)*12))):CA2375)/(($H2367)*12)))</f>
        <v>#REF!</v>
      </c>
      <c r="CB2373" s="80" t="e" cm="1">
        <f t="array" aca="1" ref="CB2373" ca="1">(SUM(INDEX(2368:2368,1,MAX(COLUMN($R:$R),COLUMN()-($H2367*12-1))):CB2370)/($H2367*12)+IF($R2375=0,0,SUM(INDEX(2373:2373,1,MAX(COLUMN($R:$R),COLUMN()-(($H2367-$H2368)*12))):CB2375)/(($H2367)*12)))</f>
        <v>#REF!</v>
      </c>
      <c r="CC2373" s="80" t="e" cm="1">
        <f t="array" aca="1" ref="CC2373" ca="1">(SUM(INDEX(2368:2368,1,MAX(COLUMN($R:$R),COLUMN()-($H2367*12-1))):CC2370)/($H2367*12)+IF($R2375=0,0,SUM(INDEX(2373:2373,1,MAX(COLUMN($R:$R),COLUMN()-(($H2367-$H2368)*12))):CC2375)/(($H2367)*12)))</f>
        <v>#REF!</v>
      </c>
      <c r="CD2373" s="80" t="e" cm="1">
        <f t="array" aca="1" ref="CD2373" ca="1">(SUM(INDEX(2368:2368,1,MAX(COLUMN($R:$R),COLUMN()-($H2367*12-1))):CD2370)/($H2367*12)+IF($R2375=0,0,SUM(INDEX(2373:2373,1,MAX(COLUMN($R:$R),COLUMN()-(($H2367-$H2368)*12))):CD2375)/(($H2367)*12)))</f>
        <v>#REF!</v>
      </c>
      <c r="CE2373" s="80" t="e" cm="1">
        <f t="array" aca="1" ref="CE2373" ca="1">(SUM(INDEX(2368:2368,1,MAX(COLUMN($R:$R),COLUMN()-($H2367*12-1))):CE2370)/($H2367*12)+IF($R2375=0,0,SUM(INDEX(2373:2373,1,MAX(COLUMN($R:$R),COLUMN()-(($H2367-$H2368)*12))):CE2375)/(($H2367)*12)))</f>
        <v>#REF!</v>
      </c>
      <c r="CF2373" s="80" t="e" cm="1">
        <f t="array" aca="1" ref="CF2373" ca="1">(SUM(INDEX(2368:2368,1,MAX(COLUMN($R:$R),COLUMN()-($H2367*12-1))):CF2370)/($H2367*12)+IF($R2375=0,0,SUM(INDEX(2373:2373,1,MAX(COLUMN($R:$R),COLUMN()-(($H2367-$H2368)*12))):CF2375)/(($H2367)*12)))</f>
        <v>#REF!</v>
      </c>
      <c r="CG2373" s="80" t="e" cm="1">
        <f t="array" aca="1" ref="CG2373" ca="1">(SUM(INDEX(2368:2368,1,MAX(COLUMN($R:$R),COLUMN()-($H2367*12-1))):CG2370)/($H2367*12)+IF($R2375=0,0,SUM(INDEX(2373:2373,1,MAX(COLUMN($R:$R),COLUMN()-(($H2367-$H2368)*12))):CG2375)/(($H2367)*12)))</f>
        <v>#REF!</v>
      </c>
      <c r="CH2373" s="80" t="e" cm="1">
        <f t="array" aca="1" ref="CH2373" ca="1">(SUM(INDEX(2368:2368,1,MAX(COLUMN($R:$R),COLUMN()-($H2367*12-1))):CH2370)/($H2367*12)+IF($R2375=0,0,SUM(INDEX(2373:2373,1,MAX(COLUMN($R:$R),COLUMN()-(($H2367-$H2368)*12))):CH2375)/(($H2367)*12)))</f>
        <v>#REF!</v>
      </c>
      <c r="CI2373" s="80" t="e" cm="1">
        <f t="array" aca="1" ref="CI2373" ca="1">(SUM(INDEX(2368:2368,1,MAX(COLUMN($R:$R),COLUMN()-($H2367*12-1))):CI2370)/($H2367*12)+IF($R2375=0,0,SUM(INDEX(2373:2373,1,MAX(COLUMN($R:$R),COLUMN()-(($H2367-$H2368)*12))):CI2375)/(($H2367)*12)))</f>
        <v>#REF!</v>
      </c>
      <c r="CJ2373" s="80" t="e" cm="1">
        <f t="array" aca="1" ref="CJ2373" ca="1">(SUM(INDEX(2368:2368,1,MAX(COLUMN($R:$R),COLUMN()-($H2367*12-1))):CJ2370)/($H2367*12)+IF($R2375=0,0,SUM(INDEX(2373:2373,1,MAX(COLUMN($R:$R),COLUMN()-(($H2367-$H2368)*12))):CJ2375)/(($H2367)*12)))</f>
        <v>#REF!</v>
      </c>
      <c r="CK2373" s="80" t="e" cm="1">
        <f t="array" aca="1" ref="CK2373" ca="1">(SUM(INDEX(2368:2368,1,MAX(COLUMN($R:$R),COLUMN()-($H2367*12-1))):CK2370)/($H2367*12)+IF($R2375=0,0,SUM(INDEX(2373:2373,1,MAX(COLUMN($R:$R),COLUMN()-(($H2367-$H2368)*12))):CK2375)/(($H2367)*12)))</f>
        <v>#REF!</v>
      </c>
    </row>
    <row r="2374" spans="2:89" x14ac:dyDescent="0.35">
      <c r="B2374" s="122"/>
      <c r="D2374" t="s">
        <v>425</v>
      </c>
      <c r="E2374" s="8" t="str">
        <f t="shared" si="3227"/>
        <v>2374 FAPPE-F</v>
      </c>
      <c r="J2374" s="62"/>
      <c r="K2374" s="53"/>
      <c r="L2374" s="53"/>
      <c r="M2374" s="53"/>
      <c r="N2374" s="53"/>
      <c r="O2374" s="53"/>
      <c r="P2374" s="53"/>
      <c r="R2374" s="82"/>
      <c r="S2374" s="149"/>
      <c r="T2374" s="149"/>
      <c r="U2374" s="149"/>
      <c r="V2374" s="149"/>
      <c r="W2374" s="149"/>
      <c r="X2374" s="149"/>
      <c r="Y2374" s="149"/>
      <c r="Z2374" s="149"/>
      <c r="AA2374" s="149"/>
      <c r="AB2374" s="149"/>
      <c r="AC2374" s="149"/>
      <c r="AD2374" s="149"/>
      <c r="AE2374" s="149"/>
      <c r="AF2374" s="149"/>
      <c r="AG2374" s="149"/>
      <c r="AH2374" s="149"/>
      <c r="AI2374" s="149"/>
      <c r="AJ2374" s="149"/>
      <c r="AK2374" s="149"/>
      <c r="AL2374" s="149"/>
      <c r="AM2374" s="149"/>
      <c r="AN2374" s="149"/>
      <c r="AO2374" s="149"/>
      <c r="AP2374" s="149"/>
      <c r="AQ2374" s="149"/>
      <c r="AR2374" s="149"/>
      <c r="AS2374" s="149"/>
      <c r="AT2374" s="149"/>
      <c r="AU2374" s="149"/>
      <c r="AV2374" s="149"/>
      <c r="AW2374" s="149"/>
      <c r="AX2374" s="149"/>
      <c r="AY2374" s="149"/>
      <c r="AZ2374" s="149"/>
      <c r="BA2374" s="149"/>
      <c r="BB2374" s="149"/>
      <c r="BC2374" s="149"/>
      <c r="BD2374" s="149"/>
      <c r="BE2374" s="149"/>
      <c r="BF2374" s="149"/>
      <c r="BG2374" s="149"/>
      <c r="BH2374" s="149"/>
      <c r="BI2374" s="149"/>
      <c r="BJ2374" s="149"/>
      <c r="BK2374" s="149"/>
      <c r="BL2374" s="149"/>
      <c r="BM2374" s="149"/>
      <c r="BN2374" s="149"/>
      <c r="BO2374" s="149"/>
      <c r="BP2374" s="149"/>
      <c r="BQ2374" s="149"/>
      <c r="BR2374" s="149"/>
      <c r="BS2374" s="149"/>
      <c r="BT2374" s="149"/>
      <c r="BU2374" s="149"/>
      <c r="BV2374" s="149"/>
      <c r="BW2374" s="149"/>
      <c r="BX2374" s="149"/>
      <c r="BY2374" s="149"/>
      <c r="BZ2374" s="149"/>
      <c r="CA2374" s="149"/>
      <c r="CB2374" s="149"/>
      <c r="CC2374" s="149"/>
      <c r="CD2374" s="149"/>
      <c r="CE2374" s="149"/>
      <c r="CF2374" s="149"/>
      <c r="CG2374" s="149"/>
      <c r="CH2374" s="149"/>
      <c r="CI2374" s="149"/>
      <c r="CJ2374" s="149"/>
      <c r="CK2374" s="149"/>
    </row>
    <row r="2375" spans="2:89" x14ac:dyDescent="0.35">
      <c r="B2375" s="122" t="s">
        <v>219</v>
      </c>
      <c r="D2375" t="s">
        <v>425</v>
      </c>
      <c r="E2375" s="8" t="str">
        <f t="shared" si="3227"/>
        <v>2375 FAPPE-F</v>
      </c>
      <c r="G2375" t="str">
        <f>E2375</f>
        <v>2375 FAPPE-F</v>
      </c>
      <c r="J2375" s="74">
        <v>100</v>
      </c>
      <c r="K2375" s="53"/>
      <c r="L2375" s="53"/>
      <c r="M2375" s="53"/>
      <c r="N2375" s="53"/>
      <c r="O2375" s="53"/>
      <c r="P2375" s="53"/>
      <c r="R2375" s="82">
        <f>-$J2375</f>
        <v>-100</v>
      </c>
      <c r="S2375" s="149"/>
      <c r="T2375" s="149"/>
      <c r="U2375" s="149"/>
      <c r="V2375" s="149"/>
      <c r="W2375" s="149"/>
      <c r="X2375" s="149"/>
      <c r="Y2375" s="149"/>
      <c r="Z2375" s="149"/>
      <c r="AA2375" s="149"/>
      <c r="AB2375" s="149"/>
      <c r="AC2375" s="149"/>
      <c r="AD2375" s="149"/>
      <c r="AE2375" s="149"/>
      <c r="AF2375" s="149"/>
      <c r="AG2375" s="149"/>
      <c r="AH2375" s="149"/>
      <c r="AI2375" s="149"/>
      <c r="AJ2375" s="149"/>
      <c r="AK2375" s="149"/>
      <c r="AL2375" s="149"/>
      <c r="AM2375" s="149"/>
      <c r="AN2375" s="149"/>
      <c r="AO2375" s="149"/>
      <c r="AP2375" s="149"/>
      <c r="AQ2375" s="149"/>
      <c r="AR2375" s="149"/>
      <c r="AS2375" s="149"/>
      <c r="AT2375" s="149"/>
      <c r="AU2375" s="149"/>
      <c r="AV2375" s="149"/>
      <c r="AW2375" s="149"/>
      <c r="AX2375" s="149"/>
      <c r="AY2375" s="149"/>
      <c r="AZ2375" s="149"/>
      <c r="BA2375" s="149"/>
      <c r="BB2375" s="149"/>
      <c r="BC2375" s="149"/>
      <c r="BD2375" s="149"/>
      <c r="BE2375" s="149"/>
      <c r="BF2375" s="149"/>
      <c r="BG2375" s="149"/>
      <c r="BH2375" s="149"/>
      <c r="BI2375" s="149"/>
      <c r="BJ2375" s="149"/>
      <c r="BK2375" s="149"/>
      <c r="BL2375" s="149"/>
      <c r="BM2375" s="149"/>
      <c r="BN2375" s="149"/>
      <c r="BO2375" s="149"/>
      <c r="BP2375" s="149"/>
      <c r="BQ2375" s="149"/>
      <c r="BR2375" s="149"/>
      <c r="BS2375" s="149"/>
      <c r="BT2375" s="149"/>
      <c r="BU2375" s="149"/>
      <c r="BV2375" s="149"/>
      <c r="BW2375" s="149"/>
      <c r="BX2375" s="149"/>
      <c r="BY2375" s="149"/>
      <c r="BZ2375" s="149"/>
      <c r="CA2375" s="149"/>
      <c r="CB2375" s="149"/>
      <c r="CC2375" s="149"/>
      <c r="CD2375" s="149"/>
      <c r="CE2375" s="149"/>
      <c r="CF2375" s="149"/>
      <c r="CG2375" s="149"/>
      <c r="CH2375" s="149"/>
      <c r="CI2375" s="149"/>
      <c r="CJ2375" s="149"/>
      <c r="CK2375" s="149"/>
    </row>
    <row r="2376" spans="2:89" x14ac:dyDescent="0.35">
      <c r="B2376" s="122"/>
      <c r="D2376" t="s">
        <v>425</v>
      </c>
      <c r="E2376" s="8" t="str">
        <f t="shared" si="3227"/>
        <v>2376 FAPPE-F</v>
      </c>
      <c r="S2376" s="72"/>
      <c r="T2376" s="72"/>
      <c r="U2376" s="72"/>
      <c r="V2376" s="72"/>
      <c r="W2376" s="72"/>
      <c r="X2376" s="72"/>
      <c r="Y2376" s="72"/>
      <c r="Z2376" s="72"/>
      <c r="AA2376" s="72"/>
      <c r="AB2376" s="72"/>
      <c r="AC2376" s="72"/>
      <c r="AD2376" s="72"/>
      <c r="AE2376" s="72"/>
      <c r="AF2376" s="72"/>
      <c r="AG2376" s="72"/>
      <c r="AH2376" s="72"/>
      <c r="AI2376" s="72"/>
      <c r="AJ2376" s="72"/>
      <c r="AK2376" s="72"/>
      <c r="AL2376" s="72"/>
      <c r="AM2376" s="72"/>
      <c r="AN2376" s="72"/>
      <c r="AO2376" s="72"/>
      <c r="AP2376" s="72"/>
      <c r="AQ2376" s="72"/>
      <c r="AR2376" s="72"/>
      <c r="AS2376" s="72"/>
      <c r="AT2376" s="72"/>
      <c r="AU2376" s="72"/>
      <c r="AV2376" s="72"/>
      <c r="AW2376" s="72"/>
      <c r="AX2376" s="72"/>
      <c r="AY2376" s="72"/>
      <c r="AZ2376" s="72"/>
      <c r="BA2376" s="72"/>
      <c r="BB2376" s="72"/>
      <c r="BC2376" s="72"/>
      <c r="BD2376" s="72"/>
      <c r="BE2376" s="72"/>
      <c r="BF2376" s="72"/>
      <c r="BG2376" s="72"/>
      <c r="BH2376" s="72"/>
      <c r="BI2376" s="72"/>
      <c r="BJ2376" s="72"/>
      <c r="BK2376" s="72"/>
      <c r="BL2376" s="72"/>
      <c r="BM2376" s="72"/>
      <c r="BN2376" s="72"/>
      <c r="BO2376" s="72"/>
      <c r="BP2376" s="72"/>
      <c r="BQ2376" s="72"/>
      <c r="BR2376" s="72"/>
      <c r="BS2376" s="72"/>
      <c r="BT2376" s="72"/>
      <c r="BU2376" s="72"/>
      <c r="BV2376" s="72"/>
      <c r="BW2376" s="72"/>
      <c r="BX2376" s="72"/>
      <c r="BY2376" s="72"/>
      <c r="BZ2376" s="72"/>
      <c r="CA2376" s="72"/>
      <c r="CB2376" s="72"/>
      <c r="CC2376" s="72"/>
      <c r="CD2376" s="72"/>
      <c r="CE2376" s="72"/>
      <c r="CF2376" s="72"/>
      <c r="CG2376" s="72"/>
      <c r="CH2376" s="72"/>
      <c r="CI2376" s="72"/>
      <c r="CJ2376" s="72"/>
      <c r="CK2376" s="72"/>
    </row>
    <row r="2377" spans="2:89" x14ac:dyDescent="0.35">
      <c r="B2377" s="95" t="s">
        <v>205</v>
      </c>
      <c r="D2377" t="s">
        <v>425</v>
      </c>
      <c r="E2377" s="8" t="str">
        <f t="shared" si="3227"/>
        <v>2377 FAPPE-F</v>
      </c>
      <c r="H2377" s="12"/>
      <c r="S2377" s="72"/>
      <c r="T2377" s="72"/>
      <c r="U2377" s="72"/>
      <c r="V2377" s="72"/>
      <c r="W2377" s="72"/>
      <c r="X2377" s="72"/>
      <c r="Y2377" s="72"/>
      <c r="Z2377" s="72"/>
      <c r="AA2377" s="72"/>
      <c r="AB2377" s="72"/>
      <c r="AC2377" s="72"/>
      <c r="AD2377" s="72"/>
      <c r="AE2377" s="72"/>
      <c r="AF2377" s="72"/>
      <c r="AG2377" s="72"/>
      <c r="AH2377" s="72"/>
      <c r="AI2377" s="72"/>
      <c r="AJ2377" s="72"/>
      <c r="AK2377" s="72"/>
      <c r="AL2377" s="72"/>
      <c r="AM2377" s="72"/>
      <c r="AN2377" s="72"/>
      <c r="AO2377" s="72"/>
      <c r="AP2377" s="72"/>
      <c r="AQ2377" s="72"/>
      <c r="AR2377" s="72"/>
      <c r="AS2377" s="72"/>
      <c r="AT2377" s="72"/>
      <c r="AU2377" s="72"/>
      <c r="AV2377" s="72"/>
      <c r="AW2377" s="72"/>
      <c r="AX2377" s="72"/>
      <c r="AY2377" s="72"/>
      <c r="AZ2377" s="72"/>
      <c r="BA2377" s="72"/>
      <c r="BB2377" s="72"/>
      <c r="BC2377" s="72"/>
      <c r="BD2377" s="72"/>
      <c r="BE2377" s="72"/>
      <c r="BF2377" s="72"/>
      <c r="BG2377" s="72"/>
      <c r="BH2377" s="72"/>
      <c r="BI2377" s="72"/>
      <c r="BJ2377" s="72"/>
      <c r="BK2377" s="72"/>
      <c r="BL2377" s="72"/>
      <c r="BM2377" s="72"/>
      <c r="BN2377" s="72"/>
      <c r="BO2377" s="72"/>
      <c r="BP2377" s="72"/>
      <c r="BQ2377" s="72"/>
      <c r="BR2377" s="72"/>
      <c r="BS2377" s="72"/>
      <c r="BT2377" s="72"/>
      <c r="BU2377" s="72"/>
      <c r="BV2377" s="72"/>
      <c r="BW2377" s="72"/>
      <c r="BX2377" s="72"/>
      <c r="BY2377" s="72"/>
      <c r="BZ2377" s="72"/>
      <c r="CA2377" s="72"/>
      <c r="CB2377" s="72"/>
      <c r="CC2377" s="72"/>
      <c r="CD2377" s="72"/>
      <c r="CE2377" s="72"/>
      <c r="CF2377" s="72"/>
      <c r="CG2377" s="72"/>
      <c r="CH2377" s="72"/>
      <c r="CI2377" s="72"/>
      <c r="CJ2377" s="72"/>
      <c r="CK2377" s="72"/>
    </row>
    <row r="2378" spans="2:89" x14ac:dyDescent="0.35">
      <c r="B2378" s="154" t="str">
        <f>"Gross PP&amp;E - "&amp;SUBSTITUTE(B2365,":","")</f>
        <v>Gross PP&amp;E - Fixed secondary PPE</v>
      </c>
      <c r="D2378" t="s">
        <v>425</v>
      </c>
      <c r="E2378" s="8" t="str">
        <f t="shared" si="3227"/>
        <v>2378 FAPPE-F</v>
      </c>
      <c r="J2378" s="80">
        <f>J2375</f>
        <v>100</v>
      </c>
      <c r="K2378" s="53">
        <f t="shared" ref="K2378:P2380" si="3230">SUMIF($4:$4,K$2,2378:2378)</f>
        <v>1100.0000000000002</v>
      </c>
      <c r="L2378" s="53">
        <f t="shared" si="3230"/>
        <v>3099.9999999999995</v>
      </c>
      <c r="M2378" s="53">
        <f t="shared" si="3230"/>
        <v>7099.9999999999973</v>
      </c>
      <c r="N2378" s="53">
        <f t="shared" si="3230"/>
        <v>15099.999999999991</v>
      </c>
      <c r="O2378" s="53">
        <f t="shared" si="3230"/>
        <v>31099.999999999978</v>
      </c>
      <c r="P2378" s="53">
        <f t="shared" si="3230"/>
        <v>0</v>
      </c>
      <c r="R2378" s="24">
        <f>$J2378</f>
        <v>100</v>
      </c>
      <c r="S2378" s="80">
        <f t="shared" ref="S2378:AX2378" si="3231">-S2370+R2378</f>
        <v>183.33333333333331</v>
      </c>
      <c r="T2378" s="80">
        <f t="shared" si="3231"/>
        <v>266.66666666666663</v>
      </c>
      <c r="U2378" s="80">
        <f t="shared" si="3231"/>
        <v>349.99999999999994</v>
      </c>
      <c r="V2378" s="80">
        <f t="shared" si="3231"/>
        <v>433.33333333333326</v>
      </c>
      <c r="W2378" s="80">
        <f t="shared" si="3231"/>
        <v>516.66666666666663</v>
      </c>
      <c r="X2378" s="80">
        <f t="shared" si="3231"/>
        <v>600</v>
      </c>
      <c r="Y2378" s="80">
        <f t="shared" si="3231"/>
        <v>683.33333333333337</v>
      </c>
      <c r="Z2378" s="80">
        <f t="shared" si="3231"/>
        <v>766.66666666666674</v>
      </c>
      <c r="AA2378" s="80">
        <f t="shared" si="3231"/>
        <v>850.00000000000011</v>
      </c>
      <c r="AB2378" s="80">
        <f t="shared" si="3231"/>
        <v>933.33333333333348</v>
      </c>
      <c r="AC2378" s="80">
        <f t="shared" si="3231"/>
        <v>1016.6666666666669</v>
      </c>
      <c r="AD2378" s="80">
        <f t="shared" si="3231"/>
        <v>1100.0000000000002</v>
      </c>
      <c r="AE2378" s="80">
        <f t="shared" si="3231"/>
        <v>1266.666666666667</v>
      </c>
      <c r="AF2378" s="80">
        <f t="shared" si="3231"/>
        <v>1433.3333333333337</v>
      </c>
      <c r="AG2378" s="80">
        <f t="shared" si="3231"/>
        <v>1600.0000000000005</v>
      </c>
      <c r="AH2378" s="80">
        <f t="shared" si="3231"/>
        <v>1766.6666666666672</v>
      </c>
      <c r="AI2378" s="80">
        <f t="shared" si="3231"/>
        <v>1933.3333333333339</v>
      </c>
      <c r="AJ2378" s="80">
        <f t="shared" si="3231"/>
        <v>2100.0000000000005</v>
      </c>
      <c r="AK2378" s="80">
        <f t="shared" si="3231"/>
        <v>2266.666666666667</v>
      </c>
      <c r="AL2378" s="80">
        <f t="shared" si="3231"/>
        <v>2433.3333333333335</v>
      </c>
      <c r="AM2378" s="80">
        <f t="shared" si="3231"/>
        <v>2600</v>
      </c>
      <c r="AN2378" s="80">
        <f t="shared" si="3231"/>
        <v>2766.6666666666665</v>
      </c>
      <c r="AO2378" s="80">
        <f t="shared" si="3231"/>
        <v>2933.333333333333</v>
      </c>
      <c r="AP2378" s="80">
        <f t="shared" si="3231"/>
        <v>3099.9999999999995</v>
      </c>
      <c r="AQ2378" s="80">
        <f t="shared" si="3231"/>
        <v>3433.333333333333</v>
      </c>
      <c r="AR2378" s="80">
        <f t="shared" si="3231"/>
        <v>3766.6666666666665</v>
      </c>
      <c r="AS2378" s="80">
        <f t="shared" si="3231"/>
        <v>4100</v>
      </c>
      <c r="AT2378" s="80">
        <f t="shared" si="3231"/>
        <v>4433.333333333333</v>
      </c>
      <c r="AU2378" s="80">
        <f t="shared" si="3231"/>
        <v>4766.6666666666661</v>
      </c>
      <c r="AV2378" s="80">
        <f t="shared" si="3231"/>
        <v>5099.9999999999991</v>
      </c>
      <c r="AW2378" s="80">
        <f t="shared" si="3231"/>
        <v>5433.3333333333321</v>
      </c>
      <c r="AX2378" s="80">
        <f t="shared" si="3231"/>
        <v>5766.6666666666652</v>
      </c>
      <c r="AY2378" s="80">
        <f t="shared" ref="AY2378:CD2378" si="3232">-AY2370+AX2378</f>
        <v>6099.9999999999982</v>
      </c>
      <c r="AZ2378" s="80">
        <f t="shared" si="3232"/>
        <v>6433.3333333333312</v>
      </c>
      <c r="BA2378" s="80">
        <f t="shared" si="3232"/>
        <v>6766.6666666666642</v>
      </c>
      <c r="BB2378" s="80">
        <f t="shared" si="3232"/>
        <v>7099.9999999999973</v>
      </c>
      <c r="BC2378" s="80">
        <f t="shared" si="3232"/>
        <v>7766.6666666666642</v>
      </c>
      <c r="BD2378" s="80">
        <f t="shared" si="3232"/>
        <v>8433.3333333333303</v>
      </c>
      <c r="BE2378" s="80">
        <f t="shared" si="3232"/>
        <v>9099.9999999999964</v>
      </c>
      <c r="BF2378" s="80">
        <f t="shared" si="3232"/>
        <v>9766.6666666666624</v>
      </c>
      <c r="BG2378" s="80">
        <f t="shared" si="3232"/>
        <v>10433.333333333328</v>
      </c>
      <c r="BH2378" s="80">
        <f t="shared" si="3232"/>
        <v>11099.999999999995</v>
      </c>
      <c r="BI2378" s="80">
        <f t="shared" si="3232"/>
        <v>11766.666666666661</v>
      </c>
      <c r="BJ2378" s="80">
        <f t="shared" si="3232"/>
        <v>12433.333333333327</v>
      </c>
      <c r="BK2378" s="80">
        <f t="shared" si="3232"/>
        <v>13099.999999999993</v>
      </c>
      <c r="BL2378" s="80">
        <f t="shared" si="3232"/>
        <v>13766.666666666659</v>
      </c>
      <c r="BM2378" s="80">
        <f t="shared" si="3232"/>
        <v>14433.333333333325</v>
      </c>
      <c r="BN2378" s="80">
        <f t="shared" si="3232"/>
        <v>15099.999999999991</v>
      </c>
      <c r="BO2378" s="80">
        <f t="shared" si="3232"/>
        <v>16433.333333333325</v>
      </c>
      <c r="BP2378" s="80">
        <f t="shared" si="3232"/>
        <v>17766.666666666657</v>
      </c>
      <c r="BQ2378" s="80">
        <f t="shared" si="3232"/>
        <v>19099.999999999989</v>
      </c>
      <c r="BR2378" s="80">
        <f t="shared" si="3232"/>
        <v>20433.333333333321</v>
      </c>
      <c r="BS2378" s="80">
        <f t="shared" si="3232"/>
        <v>21766.666666666653</v>
      </c>
      <c r="BT2378" s="80">
        <f t="shared" si="3232"/>
        <v>23099.999999999985</v>
      </c>
      <c r="BU2378" s="80">
        <f t="shared" si="3232"/>
        <v>24433.333333333318</v>
      </c>
      <c r="BV2378" s="80">
        <f t="shared" si="3232"/>
        <v>25766.66666666665</v>
      </c>
      <c r="BW2378" s="80">
        <f t="shared" si="3232"/>
        <v>27099.999999999982</v>
      </c>
      <c r="BX2378" s="80">
        <f t="shared" si="3232"/>
        <v>28433.333333333314</v>
      </c>
      <c r="BY2378" s="80">
        <f t="shared" si="3232"/>
        <v>29766.666666666646</v>
      </c>
      <c r="BZ2378" s="80">
        <f t="shared" si="3232"/>
        <v>31099.999999999978</v>
      </c>
      <c r="CA2378" s="80">
        <f t="shared" si="3232"/>
        <v>33766.666666666642</v>
      </c>
      <c r="CB2378" s="80">
        <f t="shared" si="3232"/>
        <v>36433.333333333307</v>
      </c>
      <c r="CC2378" s="80">
        <f t="shared" si="3232"/>
        <v>39099.999999999971</v>
      </c>
      <c r="CD2378" s="80">
        <f t="shared" si="3232"/>
        <v>41766.666666666635</v>
      </c>
      <c r="CE2378" s="80">
        <f t="shared" ref="CE2378:CK2378" si="3233">-CE2370+CD2378</f>
        <v>44433.333333333299</v>
      </c>
      <c r="CF2378" s="80">
        <f t="shared" si="3233"/>
        <v>47099.999999999964</v>
      </c>
      <c r="CG2378" s="80">
        <f t="shared" si="3233"/>
        <v>49766.666666666628</v>
      </c>
      <c r="CH2378" s="80">
        <f t="shared" si="3233"/>
        <v>52433.333333333292</v>
      </c>
      <c r="CI2378" s="80">
        <f t="shared" si="3233"/>
        <v>55099.999999999956</v>
      </c>
      <c r="CJ2378" s="80">
        <f t="shared" si="3233"/>
        <v>57766.666666666621</v>
      </c>
      <c r="CK2378" s="80">
        <f t="shared" si="3233"/>
        <v>60433.333333333285</v>
      </c>
    </row>
    <row r="2379" spans="2:89" x14ac:dyDescent="0.35">
      <c r="B2379" s="154" t="str">
        <f>"Accumulated depreciation - "&amp;SUBSTITUTE(B2365,":","")</f>
        <v>Accumulated depreciation - Fixed secondary PPE</v>
      </c>
      <c r="D2379" t="s">
        <v>425</v>
      </c>
      <c r="E2379" s="8" t="str">
        <f t="shared" si="3227"/>
        <v>2379 FAPPE-F</v>
      </c>
      <c r="J2379" s="81">
        <f>-H2368/H2367*J2378</f>
        <v>-60</v>
      </c>
      <c r="K2379" s="43" t="e">
        <f t="shared" ca="1" si="3230"/>
        <v>#REF!</v>
      </c>
      <c r="L2379" s="43" t="e">
        <f t="shared" ca="1" si="3230"/>
        <v>#REF!</v>
      </c>
      <c r="M2379" s="43" t="e">
        <f t="shared" ca="1" si="3230"/>
        <v>#REF!</v>
      </c>
      <c r="N2379" s="43" t="e">
        <f t="shared" ca="1" si="3230"/>
        <v>#REF!</v>
      </c>
      <c r="O2379" s="43" t="e">
        <f t="shared" ca="1" si="3230"/>
        <v>#REF!</v>
      </c>
      <c r="P2379" s="43">
        <f t="shared" si="3230"/>
        <v>0</v>
      </c>
      <c r="R2379" s="37">
        <f>$J2379</f>
        <v>-60</v>
      </c>
      <c r="S2379" s="81" t="e">
        <f t="shared" ref="S2379:AX2379" ca="1" si="3234">R2379+S2373</f>
        <v>#REF!</v>
      </c>
      <c r="T2379" s="81" t="e">
        <f t="shared" ca="1" si="3234"/>
        <v>#REF!</v>
      </c>
      <c r="U2379" s="81" t="e">
        <f t="shared" ca="1" si="3234"/>
        <v>#REF!</v>
      </c>
      <c r="V2379" s="81" t="e">
        <f t="shared" ca="1" si="3234"/>
        <v>#REF!</v>
      </c>
      <c r="W2379" s="81" t="e">
        <f t="shared" ca="1" si="3234"/>
        <v>#REF!</v>
      </c>
      <c r="X2379" s="81" t="e">
        <f t="shared" ca="1" si="3234"/>
        <v>#REF!</v>
      </c>
      <c r="Y2379" s="81" t="e">
        <f t="shared" ca="1" si="3234"/>
        <v>#REF!</v>
      </c>
      <c r="Z2379" s="81" t="e">
        <f t="shared" ca="1" si="3234"/>
        <v>#REF!</v>
      </c>
      <c r="AA2379" s="81" t="e">
        <f t="shared" ca="1" si="3234"/>
        <v>#REF!</v>
      </c>
      <c r="AB2379" s="81" t="e">
        <f t="shared" ca="1" si="3234"/>
        <v>#REF!</v>
      </c>
      <c r="AC2379" s="81" t="e">
        <f t="shared" ca="1" si="3234"/>
        <v>#REF!</v>
      </c>
      <c r="AD2379" s="81" t="e">
        <f t="shared" ca="1" si="3234"/>
        <v>#REF!</v>
      </c>
      <c r="AE2379" s="81" t="e">
        <f t="shared" ca="1" si="3234"/>
        <v>#REF!</v>
      </c>
      <c r="AF2379" s="81" t="e">
        <f t="shared" ca="1" si="3234"/>
        <v>#REF!</v>
      </c>
      <c r="AG2379" s="81" t="e">
        <f t="shared" ca="1" si="3234"/>
        <v>#REF!</v>
      </c>
      <c r="AH2379" s="81" t="e">
        <f t="shared" ca="1" si="3234"/>
        <v>#REF!</v>
      </c>
      <c r="AI2379" s="81" t="e">
        <f t="shared" ca="1" si="3234"/>
        <v>#REF!</v>
      </c>
      <c r="AJ2379" s="81" t="e">
        <f t="shared" ca="1" si="3234"/>
        <v>#REF!</v>
      </c>
      <c r="AK2379" s="81" t="e">
        <f t="shared" ca="1" si="3234"/>
        <v>#REF!</v>
      </c>
      <c r="AL2379" s="81" t="e">
        <f t="shared" ca="1" si="3234"/>
        <v>#REF!</v>
      </c>
      <c r="AM2379" s="81" t="e">
        <f t="shared" ca="1" si="3234"/>
        <v>#REF!</v>
      </c>
      <c r="AN2379" s="81" t="e">
        <f t="shared" ca="1" si="3234"/>
        <v>#REF!</v>
      </c>
      <c r="AO2379" s="81" t="e">
        <f t="shared" ca="1" si="3234"/>
        <v>#REF!</v>
      </c>
      <c r="AP2379" s="81" t="e">
        <f t="shared" ca="1" si="3234"/>
        <v>#REF!</v>
      </c>
      <c r="AQ2379" s="81" t="e">
        <f t="shared" ca="1" si="3234"/>
        <v>#REF!</v>
      </c>
      <c r="AR2379" s="81" t="e">
        <f t="shared" ca="1" si="3234"/>
        <v>#REF!</v>
      </c>
      <c r="AS2379" s="81" t="e">
        <f t="shared" ca="1" si="3234"/>
        <v>#REF!</v>
      </c>
      <c r="AT2379" s="81" t="e">
        <f t="shared" ca="1" si="3234"/>
        <v>#REF!</v>
      </c>
      <c r="AU2379" s="81" t="e">
        <f t="shared" ca="1" si="3234"/>
        <v>#REF!</v>
      </c>
      <c r="AV2379" s="81" t="e">
        <f t="shared" ca="1" si="3234"/>
        <v>#REF!</v>
      </c>
      <c r="AW2379" s="81" t="e">
        <f t="shared" ca="1" si="3234"/>
        <v>#REF!</v>
      </c>
      <c r="AX2379" s="81" t="e">
        <f t="shared" ca="1" si="3234"/>
        <v>#REF!</v>
      </c>
      <c r="AY2379" s="81" t="e">
        <f t="shared" ref="AY2379:CD2379" ca="1" si="3235">AX2379+AY2373</f>
        <v>#REF!</v>
      </c>
      <c r="AZ2379" s="81" t="e">
        <f t="shared" ca="1" si="3235"/>
        <v>#REF!</v>
      </c>
      <c r="BA2379" s="81" t="e">
        <f t="shared" ca="1" si="3235"/>
        <v>#REF!</v>
      </c>
      <c r="BB2379" s="81" t="e">
        <f t="shared" ca="1" si="3235"/>
        <v>#REF!</v>
      </c>
      <c r="BC2379" s="81" t="e">
        <f t="shared" ca="1" si="3235"/>
        <v>#REF!</v>
      </c>
      <c r="BD2379" s="81" t="e">
        <f t="shared" ca="1" si="3235"/>
        <v>#REF!</v>
      </c>
      <c r="BE2379" s="81" t="e">
        <f t="shared" ca="1" si="3235"/>
        <v>#REF!</v>
      </c>
      <c r="BF2379" s="81" t="e">
        <f t="shared" ca="1" si="3235"/>
        <v>#REF!</v>
      </c>
      <c r="BG2379" s="81" t="e">
        <f t="shared" ca="1" si="3235"/>
        <v>#REF!</v>
      </c>
      <c r="BH2379" s="81" t="e">
        <f t="shared" ca="1" si="3235"/>
        <v>#REF!</v>
      </c>
      <c r="BI2379" s="81" t="e">
        <f t="shared" ca="1" si="3235"/>
        <v>#REF!</v>
      </c>
      <c r="BJ2379" s="81" t="e">
        <f t="shared" ca="1" si="3235"/>
        <v>#REF!</v>
      </c>
      <c r="BK2379" s="81" t="e">
        <f t="shared" ca="1" si="3235"/>
        <v>#REF!</v>
      </c>
      <c r="BL2379" s="81" t="e">
        <f t="shared" ca="1" si="3235"/>
        <v>#REF!</v>
      </c>
      <c r="BM2379" s="81" t="e">
        <f t="shared" ca="1" si="3235"/>
        <v>#REF!</v>
      </c>
      <c r="BN2379" s="81" t="e">
        <f t="shared" ca="1" si="3235"/>
        <v>#REF!</v>
      </c>
      <c r="BO2379" s="81" t="e">
        <f t="shared" ca="1" si="3235"/>
        <v>#REF!</v>
      </c>
      <c r="BP2379" s="81" t="e">
        <f t="shared" ca="1" si="3235"/>
        <v>#REF!</v>
      </c>
      <c r="BQ2379" s="81" t="e">
        <f t="shared" ca="1" si="3235"/>
        <v>#REF!</v>
      </c>
      <c r="BR2379" s="81" t="e">
        <f t="shared" ca="1" si="3235"/>
        <v>#REF!</v>
      </c>
      <c r="BS2379" s="81" t="e">
        <f t="shared" ca="1" si="3235"/>
        <v>#REF!</v>
      </c>
      <c r="BT2379" s="81" t="e">
        <f t="shared" ca="1" si="3235"/>
        <v>#REF!</v>
      </c>
      <c r="BU2379" s="81" t="e">
        <f t="shared" ca="1" si="3235"/>
        <v>#REF!</v>
      </c>
      <c r="BV2379" s="81" t="e">
        <f t="shared" ca="1" si="3235"/>
        <v>#REF!</v>
      </c>
      <c r="BW2379" s="81" t="e">
        <f t="shared" ca="1" si="3235"/>
        <v>#REF!</v>
      </c>
      <c r="BX2379" s="81" t="e">
        <f t="shared" ca="1" si="3235"/>
        <v>#REF!</v>
      </c>
      <c r="BY2379" s="81" t="e">
        <f t="shared" ca="1" si="3235"/>
        <v>#REF!</v>
      </c>
      <c r="BZ2379" s="81" t="e">
        <f t="shared" ca="1" si="3235"/>
        <v>#REF!</v>
      </c>
      <c r="CA2379" s="81" t="e">
        <f t="shared" ca="1" si="3235"/>
        <v>#REF!</v>
      </c>
      <c r="CB2379" s="81" t="e">
        <f t="shared" ca="1" si="3235"/>
        <v>#REF!</v>
      </c>
      <c r="CC2379" s="81" t="e">
        <f t="shared" ca="1" si="3235"/>
        <v>#REF!</v>
      </c>
      <c r="CD2379" s="81" t="e">
        <f t="shared" ca="1" si="3235"/>
        <v>#REF!</v>
      </c>
      <c r="CE2379" s="81" t="e">
        <f t="shared" ref="CE2379:CK2379" ca="1" si="3236">CD2379+CE2373</f>
        <v>#REF!</v>
      </c>
      <c r="CF2379" s="81" t="e">
        <f t="shared" ca="1" si="3236"/>
        <v>#REF!</v>
      </c>
      <c r="CG2379" s="81" t="e">
        <f t="shared" ca="1" si="3236"/>
        <v>#REF!</v>
      </c>
      <c r="CH2379" s="81" t="e">
        <f t="shared" ca="1" si="3236"/>
        <v>#REF!</v>
      </c>
      <c r="CI2379" s="81" t="e">
        <f t="shared" ca="1" si="3236"/>
        <v>#REF!</v>
      </c>
      <c r="CJ2379" s="81" t="e">
        <f t="shared" ca="1" si="3236"/>
        <v>#REF!</v>
      </c>
      <c r="CK2379" s="81" t="e">
        <f t="shared" ca="1" si="3236"/>
        <v>#REF!</v>
      </c>
    </row>
    <row r="2380" spans="2:89" x14ac:dyDescent="0.35">
      <c r="B2380" s="123" t="str">
        <f>"Net PP&amp;E - "&amp;SUBSTITUTE(B2365,":","")</f>
        <v>Net PP&amp;E - Fixed secondary PPE</v>
      </c>
      <c r="C2380" t="s">
        <v>240</v>
      </c>
      <c r="D2380" t="s">
        <v>425</v>
      </c>
      <c r="E2380" s="8" t="str">
        <f t="shared" si="3227"/>
        <v>2380 FAPPE-F</v>
      </c>
      <c r="H2380" s="27"/>
      <c r="J2380" s="77">
        <f>SUM(J2378:J2379)</f>
        <v>40</v>
      </c>
      <c r="K2380" s="28" t="e">
        <f t="shared" ca="1" si="3230"/>
        <v>#REF!</v>
      </c>
      <c r="L2380" s="28" t="e">
        <f t="shared" ca="1" si="3230"/>
        <v>#REF!</v>
      </c>
      <c r="M2380" s="28" t="e">
        <f t="shared" ca="1" si="3230"/>
        <v>#REF!</v>
      </c>
      <c r="N2380" s="28" t="e">
        <f t="shared" ca="1" si="3230"/>
        <v>#REF!</v>
      </c>
      <c r="O2380" s="28" t="e">
        <f t="shared" ca="1" si="3230"/>
        <v>#REF!</v>
      </c>
      <c r="P2380" s="28">
        <f t="shared" si="3230"/>
        <v>0</v>
      </c>
      <c r="R2380" s="33">
        <f>$J2380</f>
        <v>40</v>
      </c>
      <c r="S2380" s="77" t="e">
        <f t="shared" ref="S2380" ca="1" si="3237">SUM(S2378:S2379)</f>
        <v>#REF!</v>
      </c>
      <c r="T2380" s="77" t="e">
        <f t="shared" ref="T2380:AX2380" ca="1" si="3238">SUM(T2378:T2379)</f>
        <v>#REF!</v>
      </c>
      <c r="U2380" s="77" t="e">
        <f t="shared" ca="1" si="3238"/>
        <v>#REF!</v>
      </c>
      <c r="V2380" s="77" t="e">
        <f t="shared" ca="1" si="3238"/>
        <v>#REF!</v>
      </c>
      <c r="W2380" s="77" t="e">
        <f t="shared" ca="1" si="3238"/>
        <v>#REF!</v>
      </c>
      <c r="X2380" s="77" t="e">
        <f t="shared" ca="1" si="3238"/>
        <v>#REF!</v>
      </c>
      <c r="Y2380" s="77" t="e">
        <f t="shared" ca="1" si="3238"/>
        <v>#REF!</v>
      </c>
      <c r="Z2380" s="77" t="e">
        <f t="shared" ca="1" si="3238"/>
        <v>#REF!</v>
      </c>
      <c r="AA2380" s="77" t="e">
        <f t="shared" ca="1" si="3238"/>
        <v>#REF!</v>
      </c>
      <c r="AB2380" s="77" t="e">
        <f t="shared" ca="1" si="3238"/>
        <v>#REF!</v>
      </c>
      <c r="AC2380" s="77" t="e">
        <f t="shared" ca="1" si="3238"/>
        <v>#REF!</v>
      </c>
      <c r="AD2380" s="77" t="e">
        <f t="shared" ca="1" si="3238"/>
        <v>#REF!</v>
      </c>
      <c r="AE2380" s="77" t="e">
        <f t="shared" ca="1" si="3238"/>
        <v>#REF!</v>
      </c>
      <c r="AF2380" s="77" t="e">
        <f t="shared" ca="1" si="3238"/>
        <v>#REF!</v>
      </c>
      <c r="AG2380" s="77" t="e">
        <f t="shared" ca="1" si="3238"/>
        <v>#REF!</v>
      </c>
      <c r="AH2380" s="77" t="e">
        <f t="shared" ca="1" si="3238"/>
        <v>#REF!</v>
      </c>
      <c r="AI2380" s="77" t="e">
        <f t="shared" ca="1" si="3238"/>
        <v>#REF!</v>
      </c>
      <c r="AJ2380" s="77" t="e">
        <f t="shared" ca="1" si="3238"/>
        <v>#REF!</v>
      </c>
      <c r="AK2380" s="77" t="e">
        <f t="shared" ca="1" si="3238"/>
        <v>#REF!</v>
      </c>
      <c r="AL2380" s="77" t="e">
        <f t="shared" ca="1" si="3238"/>
        <v>#REF!</v>
      </c>
      <c r="AM2380" s="77" t="e">
        <f t="shared" ca="1" si="3238"/>
        <v>#REF!</v>
      </c>
      <c r="AN2380" s="77" t="e">
        <f t="shared" ca="1" si="3238"/>
        <v>#REF!</v>
      </c>
      <c r="AO2380" s="77" t="e">
        <f t="shared" ca="1" si="3238"/>
        <v>#REF!</v>
      </c>
      <c r="AP2380" s="77" t="e">
        <f t="shared" ca="1" si="3238"/>
        <v>#REF!</v>
      </c>
      <c r="AQ2380" s="77" t="e">
        <f t="shared" ca="1" si="3238"/>
        <v>#REF!</v>
      </c>
      <c r="AR2380" s="77" t="e">
        <f t="shared" ca="1" si="3238"/>
        <v>#REF!</v>
      </c>
      <c r="AS2380" s="77" t="e">
        <f t="shared" ca="1" si="3238"/>
        <v>#REF!</v>
      </c>
      <c r="AT2380" s="77" t="e">
        <f t="shared" ca="1" si="3238"/>
        <v>#REF!</v>
      </c>
      <c r="AU2380" s="77" t="e">
        <f t="shared" ca="1" si="3238"/>
        <v>#REF!</v>
      </c>
      <c r="AV2380" s="77" t="e">
        <f t="shared" ca="1" si="3238"/>
        <v>#REF!</v>
      </c>
      <c r="AW2380" s="77" t="e">
        <f t="shared" ca="1" si="3238"/>
        <v>#REF!</v>
      </c>
      <c r="AX2380" s="77" t="e">
        <f t="shared" ca="1" si="3238"/>
        <v>#REF!</v>
      </c>
      <c r="AY2380" s="77" t="e">
        <f t="shared" ref="AY2380:CD2380" ca="1" si="3239">SUM(AY2378:AY2379)</f>
        <v>#REF!</v>
      </c>
      <c r="AZ2380" s="77" t="e">
        <f t="shared" ca="1" si="3239"/>
        <v>#REF!</v>
      </c>
      <c r="BA2380" s="77" t="e">
        <f t="shared" ca="1" si="3239"/>
        <v>#REF!</v>
      </c>
      <c r="BB2380" s="77" t="e">
        <f t="shared" ca="1" si="3239"/>
        <v>#REF!</v>
      </c>
      <c r="BC2380" s="77" t="e">
        <f t="shared" ca="1" si="3239"/>
        <v>#REF!</v>
      </c>
      <c r="BD2380" s="77" t="e">
        <f t="shared" ca="1" si="3239"/>
        <v>#REF!</v>
      </c>
      <c r="BE2380" s="77" t="e">
        <f t="shared" ca="1" si="3239"/>
        <v>#REF!</v>
      </c>
      <c r="BF2380" s="77" t="e">
        <f t="shared" ca="1" si="3239"/>
        <v>#REF!</v>
      </c>
      <c r="BG2380" s="77" t="e">
        <f t="shared" ca="1" si="3239"/>
        <v>#REF!</v>
      </c>
      <c r="BH2380" s="77" t="e">
        <f t="shared" ca="1" si="3239"/>
        <v>#REF!</v>
      </c>
      <c r="BI2380" s="77" t="e">
        <f t="shared" ca="1" si="3239"/>
        <v>#REF!</v>
      </c>
      <c r="BJ2380" s="77" t="e">
        <f t="shared" ca="1" si="3239"/>
        <v>#REF!</v>
      </c>
      <c r="BK2380" s="77" t="e">
        <f t="shared" ca="1" si="3239"/>
        <v>#REF!</v>
      </c>
      <c r="BL2380" s="77" t="e">
        <f t="shared" ca="1" si="3239"/>
        <v>#REF!</v>
      </c>
      <c r="BM2380" s="77" t="e">
        <f t="shared" ca="1" si="3239"/>
        <v>#REF!</v>
      </c>
      <c r="BN2380" s="77" t="e">
        <f t="shared" ca="1" si="3239"/>
        <v>#REF!</v>
      </c>
      <c r="BO2380" s="77" t="e">
        <f t="shared" ca="1" si="3239"/>
        <v>#REF!</v>
      </c>
      <c r="BP2380" s="77" t="e">
        <f t="shared" ca="1" si="3239"/>
        <v>#REF!</v>
      </c>
      <c r="BQ2380" s="77" t="e">
        <f t="shared" ca="1" si="3239"/>
        <v>#REF!</v>
      </c>
      <c r="BR2380" s="77" t="e">
        <f t="shared" ca="1" si="3239"/>
        <v>#REF!</v>
      </c>
      <c r="BS2380" s="77" t="e">
        <f t="shared" ca="1" si="3239"/>
        <v>#REF!</v>
      </c>
      <c r="BT2380" s="77" t="e">
        <f t="shared" ca="1" si="3239"/>
        <v>#REF!</v>
      </c>
      <c r="BU2380" s="77" t="e">
        <f t="shared" ca="1" si="3239"/>
        <v>#REF!</v>
      </c>
      <c r="BV2380" s="77" t="e">
        <f t="shared" ca="1" si="3239"/>
        <v>#REF!</v>
      </c>
      <c r="BW2380" s="77" t="e">
        <f t="shared" ca="1" si="3239"/>
        <v>#REF!</v>
      </c>
      <c r="BX2380" s="77" t="e">
        <f t="shared" ca="1" si="3239"/>
        <v>#REF!</v>
      </c>
      <c r="BY2380" s="77" t="e">
        <f t="shared" ca="1" si="3239"/>
        <v>#REF!</v>
      </c>
      <c r="BZ2380" s="77" t="e">
        <f t="shared" ca="1" si="3239"/>
        <v>#REF!</v>
      </c>
      <c r="CA2380" s="77" t="e">
        <f t="shared" ca="1" si="3239"/>
        <v>#REF!</v>
      </c>
      <c r="CB2380" s="77" t="e">
        <f t="shared" ca="1" si="3239"/>
        <v>#REF!</v>
      </c>
      <c r="CC2380" s="77" t="e">
        <f t="shared" ca="1" si="3239"/>
        <v>#REF!</v>
      </c>
      <c r="CD2380" s="77" t="e">
        <f t="shared" ca="1" si="3239"/>
        <v>#REF!</v>
      </c>
      <c r="CE2380" s="77" t="e">
        <f t="shared" ref="CE2380:CK2380" ca="1" si="3240">SUM(CE2378:CE2379)</f>
        <v>#REF!</v>
      </c>
      <c r="CF2380" s="77" t="e">
        <f t="shared" ca="1" si="3240"/>
        <v>#REF!</v>
      </c>
      <c r="CG2380" s="77" t="e">
        <f t="shared" ca="1" si="3240"/>
        <v>#REF!</v>
      </c>
      <c r="CH2380" s="77" t="e">
        <f t="shared" ca="1" si="3240"/>
        <v>#REF!</v>
      </c>
      <c r="CI2380" s="77" t="e">
        <f t="shared" ca="1" si="3240"/>
        <v>#REF!</v>
      </c>
      <c r="CJ2380" s="77" t="e">
        <f t="shared" ca="1" si="3240"/>
        <v>#REF!</v>
      </c>
      <c r="CK2380" s="77" t="e">
        <f t="shared" ca="1" si="3240"/>
        <v>#REF!</v>
      </c>
    </row>
    <row r="2381" spans="2:89" x14ac:dyDescent="0.35">
      <c r="B2381" s="123"/>
      <c r="D2381" t="s">
        <v>425</v>
      </c>
      <c r="E2381" s="8" t="str">
        <f t="shared" ref="E2381" si="3241">ROW()&amp;" "&amp;D2381</f>
        <v>2381 FAPPE-F</v>
      </c>
      <c r="H2381" s="27"/>
      <c r="J2381" s="77"/>
      <c r="K2381" s="28"/>
      <c r="L2381" s="28"/>
      <c r="M2381" s="28"/>
      <c r="N2381" s="28"/>
      <c r="O2381" s="28"/>
      <c r="P2381" s="28"/>
      <c r="R2381" s="33"/>
      <c r="S2381" s="77"/>
      <c r="T2381" s="77"/>
      <c r="U2381" s="77"/>
      <c r="V2381" s="77"/>
      <c r="W2381" s="77"/>
      <c r="X2381" s="77"/>
      <c r="Y2381" s="77"/>
      <c r="Z2381" s="77"/>
      <c r="AA2381" s="77"/>
      <c r="AB2381" s="77"/>
      <c r="AC2381" s="77"/>
      <c r="AD2381" s="77"/>
      <c r="AE2381" s="77"/>
      <c r="AF2381" s="77"/>
      <c r="AG2381" s="77"/>
      <c r="AH2381" s="77"/>
      <c r="AI2381" s="77"/>
      <c r="AJ2381" s="77"/>
      <c r="AK2381" s="77"/>
      <c r="AL2381" s="77"/>
      <c r="AM2381" s="77"/>
      <c r="AN2381" s="77"/>
      <c r="AO2381" s="77"/>
      <c r="AP2381" s="77"/>
      <c r="AQ2381" s="77"/>
      <c r="AR2381" s="77"/>
      <c r="AS2381" s="77"/>
      <c r="AT2381" s="77"/>
      <c r="AU2381" s="77"/>
      <c r="AV2381" s="77"/>
      <c r="AW2381" s="77"/>
      <c r="AX2381" s="77"/>
      <c r="AY2381" s="77"/>
      <c r="AZ2381" s="77"/>
      <c r="BA2381" s="77"/>
      <c r="BB2381" s="77"/>
      <c r="BC2381" s="77"/>
      <c r="BD2381" s="77"/>
      <c r="BE2381" s="77"/>
      <c r="BF2381" s="77"/>
      <c r="BG2381" s="77"/>
      <c r="BH2381" s="77"/>
      <c r="BI2381" s="77"/>
      <c r="BJ2381" s="77"/>
      <c r="BK2381" s="77"/>
      <c r="BL2381" s="77"/>
      <c r="BM2381" s="77"/>
      <c r="BN2381" s="77"/>
      <c r="BO2381" s="77"/>
      <c r="BP2381" s="77"/>
      <c r="BQ2381" s="77"/>
      <c r="BR2381" s="77"/>
      <c r="BS2381" s="77"/>
      <c r="BT2381" s="77"/>
      <c r="BU2381" s="77"/>
      <c r="BV2381" s="77"/>
      <c r="BW2381" s="77"/>
      <c r="BX2381" s="77"/>
      <c r="BY2381" s="77"/>
      <c r="BZ2381" s="77"/>
      <c r="CA2381" s="77"/>
      <c r="CB2381" s="77"/>
      <c r="CC2381" s="77"/>
      <c r="CD2381" s="77"/>
      <c r="CE2381" s="77"/>
      <c r="CF2381" s="77"/>
      <c r="CG2381" s="77"/>
      <c r="CH2381" s="77"/>
      <c r="CI2381" s="77"/>
      <c r="CJ2381" s="77"/>
      <c r="CK2381" s="77"/>
    </row>
    <row r="2382" spans="2:89" x14ac:dyDescent="0.35">
      <c r="B2382" s="132" t="str">
        <f>B2357</f>
        <v>(Primary label)</v>
      </c>
      <c r="D2382" t="s">
        <v>425</v>
      </c>
      <c r="E2382" s="8" t="str">
        <f t="shared" si="3227"/>
        <v>2382 FAPPE-F</v>
      </c>
      <c r="G2382" t="s">
        <v>332</v>
      </c>
      <c r="H2382" s="27"/>
      <c r="I2382" s="78"/>
      <c r="J2382" s="78"/>
      <c r="K2382" s="33"/>
      <c r="L2382" s="33"/>
      <c r="M2382" s="33"/>
      <c r="N2382" s="33"/>
      <c r="O2382" s="33"/>
      <c r="P2382" s="33"/>
      <c r="R2382" s="33"/>
      <c r="S2382" s="77"/>
      <c r="T2382" s="77"/>
      <c r="U2382" s="77"/>
      <c r="V2382" s="77"/>
      <c r="W2382" s="77"/>
      <c r="X2382" s="77"/>
      <c r="Y2382" s="77"/>
      <c r="Z2382" s="77"/>
      <c r="AA2382" s="77"/>
      <c r="AB2382" s="77"/>
      <c r="AC2382" s="77"/>
      <c r="AD2382" s="77"/>
      <c r="AE2382" s="77"/>
      <c r="AF2382" s="77"/>
      <c r="AG2382" s="77"/>
      <c r="AH2382" s="77"/>
      <c r="AI2382" s="77"/>
      <c r="AJ2382" s="77"/>
      <c r="AK2382" s="77"/>
      <c r="AL2382" s="77"/>
      <c r="AM2382" s="77"/>
      <c r="AN2382" s="77"/>
      <c r="AO2382" s="77"/>
      <c r="AP2382" s="77"/>
      <c r="AQ2382" s="77"/>
      <c r="AR2382" s="77"/>
      <c r="AS2382" s="77"/>
      <c r="AT2382" s="77"/>
      <c r="AU2382" s="77"/>
      <c r="AV2382" s="77"/>
      <c r="AW2382" s="77"/>
      <c r="AX2382" s="77"/>
      <c r="AY2382" s="77"/>
      <c r="AZ2382" s="77"/>
      <c r="BA2382" s="77"/>
      <c r="BB2382" s="77"/>
      <c r="BC2382" s="77"/>
      <c r="BD2382" s="77"/>
      <c r="BE2382" s="77"/>
      <c r="BF2382" s="77"/>
      <c r="BG2382" s="77"/>
      <c r="BH2382" s="77"/>
      <c r="BI2382" s="77"/>
      <c r="BJ2382" s="77"/>
      <c r="BK2382" s="77"/>
      <c r="BL2382" s="77"/>
      <c r="BM2382" s="77"/>
      <c r="BN2382" s="77"/>
      <c r="BO2382" s="77"/>
      <c r="BP2382" s="77"/>
      <c r="BQ2382" s="77"/>
      <c r="BR2382" s="77"/>
      <c r="BS2382" s="77"/>
      <c r="BT2382" s="77"/>
      <c r="BU2382" s="77"/>
      <c r="BV2382" s="77"/>
      <c r="BW2382" s="77"/>
      <c r="BX2382" s="77"/>
      <c r="BY2382" s="77"/>
      <c r="BZ2382" s="77"/>
      <c r="CA2382" s="77"/>
      <c r="CB2382" s="77"/>
      <c r="CC2382" s="77"/>
      <c r="CD2382" s="77"/>
      <c r="CE2382" s="77"/>
      <c r="CF2382" s="77"/>
      <c r="CG2382" s="77"/>
      <c r="CH2382" s="77"/>
      <c r="CI2382" s="77"/>
      <c r="CJ2382" s="77"/>
      <c r="CK2382" s="77"/>
    </row>
    <row r="2383" spans="2:89" x14ac:dyDescent="0.35">
      <c r="B2383" s="132" t="str">
        <f>B2358</f>
        <v>primary unit</v>
      </c>
      <c r="D2383" t="s">
        <v>425</v>
      </c>
      <c r="E2383" s="8" t="str">
        <f t="shared" si="3227"/>
        <v>2383 FAPPE-F</v>
      </c>
      <c r="G2383" t="s">
        <v>332</v>
      </c>
      <c r="H2383" s="27"/>
      <c r="I2383" s="78"/>
      <c r="J2383" s="78"/>
      <c r="K2383" s="33"/>
      <c r="L2383" s="33"/>
      <c r="M2383" s="33"/>
      <c r="N2383" s="33"/>
      <c r="O2383" s="33"/>
      <c r="P2383" s="33"/>
      <c r="R2383" s="33"/>
      <c r="S2383" s="77"/>
      <c r="T2383" s="77"/>
      <c r="U2383" s="77"/>
      <c r="V2383" s="77"/>
      <c r="W2383" s="77"/>
      <c r="X2383" s="77"/>
      <c r="Y2383" s="77"/>
      <c r="Z2383" s="77"/>
      <c r="AA2383" s="77"/>
      <c r="AB2383" s="77"/>
      <c r="AC2383" s="77"/>
      <c r="AD2383" s="77"/>
      <c r="AE2383" s="77"/>
      <c r="AF2383" s="77"/>
      <c r="AG2383" s="77"/>
      <c r="AH2383" s="77"/>
      <c r="AI2383" s="77"/>
      <c r="AJ2383" s="77"/>
      <c r="AK2383" s="77"/>
      <c r="AL2383" s="77"/>
      <c r="AM2383" s="77"/>
      <c r="AN2383" s="77"/>
      <c r="AO2383" s="77"/>
      <c r="AP2383" s="77"/>
      <c r="AQ2383" s="77"/>
      <c r="AR2383" s="77"/>
      <c r="AS2383" s="77"/>
      <c r="AT2383" s="77"/>
      <c r="AU2383" s="77"/>
      <c r="AV2383" s="77"/>
      <c r="AW2383" s="77"/>
      <c r="AX2383" s="77"/>
      <c r="AY2383" s="77"/>
      <c r="AZ2383" s="77"/>
      <c r="BA2383" s="77"/>
      <c r="BB2383" s="77"/>
      <c r="BC2383" s="77"/>
      <c r="BD2383" s="77"/>
      <c r="BE2383" s="77"/>
      <c r="BF2383" s="77"/>
      <c r="BG2383" s="77"/>
      <c r="BH2383" s="77"/>
      <c r="BI2383" s="77"/>
      <c r="BJ2383" s="77"/>
      <c r="BK2383" s="77"/>
      <c r="BL2383" s="77"/>
      <c r="BM2383" s="77"/>
      <c r="BN2383" s="77"/>
      <c r="BO2383" s="77"/>
      <c r="BP2383" s="77"/>
      <c r="BQ2383" s="77"/>
      <c r="BR2383" s="77"/>
      <c r="BS2383" s="77"/>
      <c r="BT2383" s="77"/>
      <c r="BU2383" s="77"/>
      <c r="BV2383" s="77"/>
      <c r="BW2383" s="77"/>
      <c r="BX2383" s="77"/>
      <c r="BY2383" s="77"/>
      <c r="BZ2383" s="77"/>
      <c r="CA2383" s="77"/>
      <c r="CB2383" s="77"/>
      <c r="CC2383" s="77"/>
      <c r="CD2383" s="77"/>
      <c r="CE2383" s="77"/>
      <c r="CF2383" s="77"/>
      <c r="CG2383" s="77"/>
      <c r="CH2383" s="77"/>
      <c r="CI2383" s="77"/>
      <c r="CJ2383" s="77"/>
      <c r="CK2383" s="77"/>
    </row>
    <row r="2384" spans="2:89" x14ac:dyDescent="0.35">
      <c r="B2384" s="132" t="str">
        <f>B2359</f>
        <v>Primary revenue driver</v>
      </c>
      <c r="D2384" t="s">
        <v>425</v>
      </c>
      <c r="E2384" s="8" t="str">
        <f t="shared" si="3227"/>
        <v>2384 FAPPE-F</v>
      </c>
      <c r="G2384" t="s">
        <v>332</v>
      </c>
      <c r="K2384" s="53"/>
      <c r="L2384" s="53"/>
      <c r="M2384" s="53"/>
      <c r="N2384" s="53"/>
      <c r="O2384" s="53"/>
      <c r="P2384" s="53"/>
      <c r="R2384" s="24"/>
      <c r="S2384" s="175" t="str">
        <f t="shared" ref="S2384" si="3242">S2359</f>
        <v>S$16</v>
      </c>
      <c r="T2384" s="175" t="str">
        <f t="shared" ref="T2384:AX2384" si="3243">T2359</f>
        <v>T$16</v>
      </c>
      <c r="U2384" s="175" t="str">
        <f t="shared" si="3243"/>
        <v>U$16</v>
      </c>
      <c r="V2384" s="175" t="str">
        <f t="shared" si="3243"/>
        <v>V$16</v>
      </c>
      <c r="W2384" s="175" t="str">
        <f t="shared" si="3243"/>
        <v>W$16</v>
      </c>
      <c r="X2384" s="175" t="str">
        <f t="shared" si="3243"/>
        <v>X$16</v>
      </c>
      <c r="Y2384" s="175" t="str">
        <f t="shared" si="3243"/>
        <v>Y$16</v>
      </c>
      <c r="Z2384" s="175" t="str">
        <f t="shared" si="3243"/>
        <v>Z$16</v>
      </c>
      <c r="AA2384" s="175" t="str">
        <f t="shared" si="3243"/>
        <v>AA$16</v>
      </c>
      <c r="AB2384" s="175" t="str">
        <f t="shared" si="3243"/>
        <v>AB$16</v>
      </c>
      <c r="AC2384" s="175" t="str">
        <f t="shared" si="3243"/>
        <v>AC$16</v>
      </c>
      <c r="AD2384" s="175" t="str">
        <f t="shared" si="3243"/>
        <v>AD$16</v>
      </c>
      <c r="AE2384" s="175" t="str">
        <f t="shared" si="3243"/>
        <v>AE$16</v>
      </c>
      <c r="AF2384" s="175" t="str">
        <f t="shared" si="3243"/>
        <v>AF$16</v>
      </c>
      <c r="AG2384" s="175" t="str">
        <f t="shared" si="3243"/>
        <v>AG$16</v>
      </c>
      <c r="AH2384" s="175" t="str">
        <f t="shared" si="3243"/>
        <v>AH$16</v>
      </c>
      <c r="AI2384" s="175" t="str">
        <f t="shared" si="3243"/>
        <v>AI$16</v>
      </c>
      <c r="AJ2384" s="175" t="str">
        <f t="shared" si="3243"/>
        <v>AJ$16</v>
      </c>
      <c r="AK2384" s="175" t="str">
        <f t="shared" si="3243"/>
        <v>AK$16</v>
      </c>
      <c r="AL2384" s="175" t="str">
        <f t="shared" si="3243"/>
        <v>AL$16</v>
      </c>
      <c r="AM2384" s="175" t="str">
        <f t="shared" si="3243"/>
        <v>AM$16</v>
      </c>
      <c r="AN2384" s="175" t="str">
        <f t="shared" si="3243"/>
        <v>AN$16</v>
      </c>
      <c r="AO2384" s="175" t="str">
        <f t="shared" si="3243"/>
        <v>AO$16</v>
      </c>
      <c r="AP2384" s="175" t="str">
        <f t="shared" si="3243"/>
        <v>AP$16</v>
      </c>
      <c r="AQ2384" s="175" t="str">
        <f t="shared" si="3243"/>
        <v>AQ$16</v>
      </c>
      <c r="AR2384" s="175" t="str">
        <f t="shared" si="3243"/>
        <v>AR$16</v>
      </c>
      <c r="AS2384" s="175" t="str">
        <f t="shared" si="3243"/>
        <v>AS$16</v>
      </c>
      <c r="AT2384" s="175" t="str">
        <f t="shared" si="3243"/>
        <v>AT$16</v>
      </c>
      <c r="AU2384" s="175" t="str">
        <f t="shared" si="3243"/>
        <v>AU$16</v>
      </c>
      <c r="AV2384" s="175" t="str">
        <f t="shared" si="3243"/>
        <v>AV$16</v>
      </c>
      <c r="AW2384" s="175" t="str">
        <f t="shared" si="3243"/>
        <v>AW$16</v>
      </c>
      <c r="AX2384" s="175" t="str">
        <f t="shared" si="3243"/>
        <v>AX$16</v>
      </c>
      <c r="AY2384" s="175" t="str">
        <f t="shared" ref="AY2384:CD2384" si="3244">AY2359</f>
        <v>AY$16</v>
      </c>
      <c r="AZ2384" s="175" t="str">
        <f t="shared" si="3244"/>
        <v>AZ$16</v>
      </c>
      <c r="BA2384" s="175" t="str">
        <f t="shared" si="3244"/>
        <v>BA$16</v>
      </c>
      <c r="BB2384" s="175" t="str">
        <f t="shared" si="3244"/>
        <v>BB$16</v>
      </c>
      <c r="BC2384" s="175" t="str">
        <f t="shared" si="3244"/>
        <v>BC$16</v>
      </c>
      <c r="BD2384" s="175" t="str">
        <f t="shared" si="3244"/>
        <v>BD$16</v>
      </c>
      <c r="BE2384" s="175" t="str">
        <f t="shared" si="3244"/>
        <v>BE$16</v>
      </c>
      <c r="BF2384" s="175" t="str">
        <f t="shared" si="3244"/>
        <v>BF$16</v>
      </c>
      <c r="BG2384" s="175" t="str">
        <f t="shared" si="3244"/>
        <v>BG$16</v>
      </c>
      <c r="BH2384" s="175" t="str">
        <f t="shared" si="3244"/>
        <v>BH$16</v>
      </c>
      <c r="BI2384" s="175" t="str">
        <f t="shared" si="3244"/>
        <v>BI$16</v>
      </c>
      <c r="BJ2384" s="175" t="str">
        <f t="shared" si="3244"/>
        <v>BJ$16</v>
      </c>
      <c r="BK2384" s="175" t="str">
        <f t="shared" si="3244"/>
        <v>BK$16</v>
      </c>
      <c r="BL2384" s="175" t="str">
        <f t="shared" si="3244"/>
        <v>BL$16</v>
      </c>
      <c r="BM2384" s="175" t="str">
        <f t="shared" si="3244"/>
        <v>BM$16</v>
      </c>
      <c r="BN2384" s="175" t="str">
        <f t="shared" si="3244"/>
        <v>BN$16</v>
      </c>
      <c r="BO2384" s="175" t="str">
        <f t="shared" si="3244"/>
        <v>BO$16</v>
      </c>
      <c r="BP2384" s="175" t="str">
        <f t="shared" si="3244"/>
        <v>BP$16</v>
      </c>
      <c r="BQ2384" s="175" t="str">
        <f t="shared" si="3244"/>
        <v>BQ$16</v>
      </c>
      <c r="BR2384" s="175" t="str">
        <f t="shared" si="3244"/>
        <v>BR$16</v>
      </c>
      <c r="BS2384" s="175" t="str">
        <f t="shared" si="3244"/>
        <v>BS$16</v>
      </c>
      <c r="BT2384" s="175" t="str">
        <f t="shared" si="3244"/>
        <v>BT$16</v>
      </c>
      <c r="BU2384" s="175" t="str">
        <f t="shared" si="3244"/>
        <v>BU$16</v>
      </c>
      <c r="BV2384" s="175" t="str">
        <f t="shared" si="3244"/>
        <v>BV$16</v>
      </c>
      <c r="BW2384" s="175" t="str">
        <f t="shared" si="3244"/>
        <v>BW$16</v>
      </c>
      <c r="BX2384" s="175" t="str">
        <f t="shared" si="3244"/>
        <v>BX$16</v>
      </c>
      <c r="BY2384" s="175" t="str">
        <f t="shared" si="3244"/>
        <v>BY$16</v>
      </c>
      <c r="BZ2384" s="175" t="str">
        <f t="shared" si="3244"/>
        <v>BZ$16</v>
      </c>
      <c r="CA2384" s="175" t="str">
        <f t="shared" si="3244"/>
        <v>CA$16</v>
      </c>
      <c r="CB2384" s="175" t="str">
        <f t="shared" si="3244"/>
        <v>CB$16</v>
      </c>
      <c r="CC2384" s="175" t="str">
        <f t="shared" si="3244"/>
        <v>CC$16</v>
      </c>
      <c r="CD2384" s="175" t="str">
        <f t="shared" si="3244"/>
        <v>CD$16</v>
      </c>
      <c r="CE2384" s="175" t="str">
        <f t="shared" ref="CE2384:CK2384" si="3245">CE2359</f>
        <v>CE$16</v>
      </c>
      <c r="CF2384" s="175" t="str">
        <f t="shared" si="3245"/>
        <v>CF$16</v>
      </c>
      <c r="CG2384" s="175" t="str">
        <f t="shared" si="3245"/>
        <v>CG$16</v>
      </c>
      <c r="CH2384" s="175" t="str">
        <f t="shared" si="3245"/>
        <v>CH$16</v>
      </c>
      <c r="CI2384" s="175" t="str">
        <f t="shared" si="3245"/>
        <v>CI$16</v>
      </c>
      <c r="CJ2384" s="175" t="str">
        <f t="shared" si="3245"/>
        <v>CJ$16</v>
      </c>
      <c r="CK2384" s="175" t="str">
        <f t="shared" si="3245"/>
        <v>CK$16</v>
      </c>
    </row>
    <row r="2385" spans="2:89" x14ac:dyDescent="0.35">
      <c r="B2385" s="132" t="str">
        <f>B2360</f>
        <v>Primary volume driver</v>
      </c>
      <c r="D2385" t="s">
        <v>425</v>
      </c>
      <c r="E2385" s="8" t="str">
        <f t="shared" si="3227"/>
        <v>2385 FAPPE-F</v>
      </c>
      <c r="G2385" t="s">
        <v>332</v>
      </c>
      <c r="H2385" s="12"/>
      <c r="I2385" s="60"/>
      <c r="J2385" s="60"/>
      <c r="K2385" s="15"/>
      <c r="L2385" s="15"/>
      <c r="M2385" s="15"/>
      <c r="N2385" s="15"/>
      <c r="O2385" s="15"/>
      <c r="P2385" s="15"/>
      <c r="R2385" s="15"/>
      <c r="S2385" s="175" t="str">
        <f t="shared" ref="S2385" si="3246">S2360</f>
        <v>S$17</v>
      </c>
      <c r="T2385" s="175" t="str">
        <f t="shared" ref="T2385:AX2385" si="3247">T2360</f>
        <v>T$17</v>
      </c>
      <c r="U2385" s="175" t="str">
        <f t="shared" si="3247"/>
        <v>U$17</v>
      </c>
      <c r="V2385" s="175" t="str">
        <f t="shared" si="3247"/>
        <v>V$17</v>
      </c>
      <c r="W2385" s="175" t="str">
        <f t="shared" si="3247"/>
        <v>W$17</v>
      </c>
      <c r="X2385" s="175" t="str">
        <f t="shared" si="3247"/>
        <v>X$17</v>
      </c>
      <c r="Y2385" s="175" t="str">
        <f t="shared" si="3247"/>
        <v>Y$17</v>
      </c>
      <c r="Z2385" s="175" t="str">
        <f t="shared" si="3247"/>
        <v>Z$17</v>
      </c>
      <c r="AA2385" s="175" t="str">
        <f t="shared" si="3247"/>
        <v>AA$17</v>
      </c>
      <c r="AB2385" s="175" t="str">
        <f t="shared" si="3247"/>
        <v>AB$17</v>
      </c>
      <c r="AC2385" s="175" t="str">
        <f t="shared" si="3247"/>
        <v>AC$17</v>
      </c>
      <c r="AD2385" s="175" t="str">
        <f t="shared" si="3247"/>
        <v>AD$17</v>
      </c>
      <c r="AE2385" s="175" t="str">
        <f t="shared" si="3247"/>
        <v>AE$17</v>
      </c>
      <c r="AF2385" s="175" t="str">
        <f t="shared" si="3247"/>
        <v>AF$17</v>
      </c>
      <c r="AG2385" s="175" t="str">
        <f t="shared" si="3247"/>
        <v>AG$17</v>
      </c>
      <c r="AH2385" s="175" t="str">
        <f t="shared" si="3247"/>
        <v>AH$17</v>
      </c>
      <c r="AI2385" s="175" t="str">
        <f t="shared" si="3247"/>
        <v>AI$17</v>
      </c>
      <c r="AJ2385" s="175" t="str">
        <f t="shared" si="3247"/>
        <v>AJ$17</v>
      </c>
      <c r="AK2385" s="175" t="str">
        <f t="shared" si="3247"/>
        <v>AK$17</v>
      </c>
      <c r="AL2385" s="175" t="str">
        <f t="shared" si="3247"/>
        <v>AL$17</v>
      </c>
      <c r="AM2385" s="175" t="str">
        <f t="shared" si="3247"/>
        <v>AM$17</v>
      </c>
      <c r="AN2385" s="175" t="str">
        <f t="shared" si="3247"/>
        <v>AN$17</v>
      </c>
      <c r="AO2385" s="175" t="str">
        <f t="shared" si="3247"/>
        <v>AO$17</v>
      </c>
      <c r="AP2385" s="175" t="str">
        <f t="shared" si="3247"/>
        <v>AP$17</v>
      </c>
      <c r="AQ2385" s="175" t="str">
        <f t="shared" si="3247"/>
        <v>AQ$17</v>
      </c>
      <c r="AR2385" s="175" t="str">
        <f t="shared" si="3247"/>
        <v>AR$17</v>
      </c>
      <c r="AS2385" s="175" t="str">
        <f t="shared" si="3247"/>
        <v>AS$17</v>
      </c>
      <c r="AT2385" s="175" t="str">
        <f t="shared" si="3247"/>
        <v>AT$17</v>
      </c>
      <c r="AU2385" s="175" t="str">
        <f t="shared" si="3247"/>
        <v>AU$17</v>
      </c>
      <c r="AV2385" s="175" t="str">
        <f t="shared" si="3247"/>
        <v>AV$17</v>
      </c>
      <c r="AW2385" s="175" t="str">
        <f t="shared" si="3247"/>
        <v>AW$17</v>
      </c>
      <c r="AX2385" s="175" t="str">
        <f t="shared" si="3247"/>
        <v>AX$17</v>
      </c>
      <c r="AY2385" s="175" t="str">
        <f t="shared" ref="AY2385:CD2385" si="3248">AY2360</f>
        <v>AY$17</v>
      </c>
      <c r="AZ2385" s="175" t="str">
        <f t="shared" si="3248"/>
        <v>AZ$17</v>
      </c>
      <c r="BA2385" s="175" t="str">
        <f t="shared" si="3248"/>
        <v>BA$17</v>
      </c>
      <c r="BB2385" s="175" t="str">
        <f t="shared" si="3248"/>
        <v>BB$17</v>
      </c>
      <c r="BC2385" s="175" t="str">
        <f t="shared" si="3248"/>
        <v>BC$17</v>
      </c>
      <c r="BD2385" s="175" t="str">
        <f t="shared" si="3248"/>
        <v>BD$17</v>
      </c>
      <c r="BE2385" s="175" t="str">
        <f t="shared" si="3248"/>
        <v>BE$17</v>
      </c>
      <c r="BF2385" s="175" t="str">
        <f t="shared" si="3248"/>
        <v>BF$17</v>
      </c>
      <c r="BG2385" s="175" t="str">
        <f t="shared" si="3248"/>
        <v>BG$17</v>
      </c>
      <c r="BH2385" s="175" t="str">
        <f t="shared" si="3248"/>
        <v>BH$17</v>
      </c>
      <c r="BI2385" s="175" t="str">
        <f t="shared" si="3248"/>
        <v>BI$17</v>
      </c>
      <c r="BJ2385" s="175" t="str">
        <f t="shared" si="3248"/>
        <v>BJ$17</v>
      </c>
      <c r="BK2385" s="175" t="str">
        <f t="shared" si="3248"/>
        <v>BK$17</v>
      </c>
      <c r="BL2385" s="175" t="str">
        <f t="shared" si="3248"/>
        <v>BL$17</v>
      </c>
      <c r="BM2385" s="175" t="str">
        <f t="shared" si="3248"/>
        <v>BM$17</v>
      </c>
      <c r="BN2385" s="175" t="str">
        <f t="shared" si="3248"/>
        <v>BN$17</v>
      </c>
      <c r="BO2385" s="175" t="str">
        <f t="shared" si="3248"/>
        <v>BO$17</v>
      </c>
      <c r="BP2385" s="175" t="str">
        <f t="shared" si="3248"/>
        <v>BP$17</v>
      </c>
      <c r="BQ2385" s="175" t="str">
        <f t="shared" si="3248"/>
        <v>BQ$17</v>
      </c>
      <c r="BR2385" s="175" t="str">
        <f t="shared" si="3248"/>
        <v>BR$17</v>
      </c>
      <c r="BS2385" s="175" t="str">
        <f t="shared" si="3248"/>
        <v>BS$17</v>
      </c>
      <c r="BT2385" s="175" t="str">
        <f t="shared" si="3248"/>
        <v>BT$17</v>
      </c>
      <c r="BU2385" s="175" t="str">
        <f t="shared" si="3248"/>
        <v>BU$17</v>
      </c>
      <c r="BV2385" s="175" t="str">
        <f t="shared" si="3248"/>
        <v>BV$17</v>
      </c>
      <c r="BW2385" s="175" t="str">
        <f t="shared" si="3248"/>
        <v>BW$17</v>
      </c>
      <c r="BX2385" s="175" t="str">
        <f t="shared" si="3248"/>
        <v>BX$17</v>
      </c>
      <c r="BY2385" s="175" t="str">
        <f t="shared" si="3248"/>
        <v>BY$17</v>
      </c>
      <c r="BZ2385" s="175" t="str">
        <f t="shared" si="3248"/>
        <v>BZ$17</v>
      </c>
      <c r="CA2385" s="175" t="str">
        <f t="shared" si="3248"/>
        <v>CA$17</v>
      </c>
      <c r="CB2385" s="175" t="str">
        <f t="shared" si="3248"/>
        <v>CB$17</v>
      </c>
      <c r="CC2385" s="175" t="str">
        <f t="shared" si="3248"/>
        <v>CC$17</v>
      </c>
      <c r="CD2385" s="175" t="str">
        <f t="shared" si="3248"/>
        <v>CD$17</v>
      </c>
      <c r="CE2385" s="175" t="str">
        <f t="shared" ref="CE2385:CK2385" si="3249">CE2360</f>
        <v>CE$17</v>
      </c>
      <c r="CF2385" s="175" t="str">
        <f t="shared" si="3249"/>
        <v>CF$17</v>
      </c>
      <c r="CG2385" s="175" t="str">
        <f t="shared" si="3249"/>
        <v>CG$17</v>
      </c>
      <c r="CH2385" s="175" t="str">
        <f t="shared" si="3249"/>
        <v>CH$17</v>
      </c>
      <c r="CI2385" s="175" t="str">
        <f t="shared" si="3249"/>
        <v>CI$17</v>
      </c>
      <c r="CJ2385" s="175" t="str">
        <f t="shared" si="3249"/>
        <v>CJ$17</v>
      </c>
      <c r="CK2385" s="175" t="str">
        <f t="shared" si="3249"/>
        <v>CK$17</v>
      </c>
    </row>
    <row r="2386" spans="2:89" x14ac:dyDescent="0.35">
      <c r="B2386" s="187" t="str">
        <f>B2365</f>
        <v>Fixed secondary PPE:</v>
      </c>
      <c r="D2386" t="s">
        <v>425</v>
      </c>
      <c r="E2386" s="8" t="str">
        <f t="shared" si="3227"/>
        <v>2386 FAPPE-F</v>
      </c>
      <c r="G2386" t="s">
        <v>332</v>
      </c>
      <c r="H2386" s="12"/>
      <c r="I2386" s="60"/>
      <c r="J2386" s="60"/>
      <c r="K2386" s="15"/>
      <c r="L2386" s="15"/>
      <c r="M2386" s="15"/>
      <c r="N2386" s="15"/>
      <c r="O2386" s="15"/>
      <c r="P2386" s="15"/>
      <c r="R2386" s="15"/>
      <c r="S2386" s="175">
        <f t="shared" ref="S2386" si="3250">S2361</f>
        <v>0</v>
      </c>
      <c r="T2386" s="175">
        <f t="shared" ref="T2386:AX2386" si="3251">T2361</f>
        <v>0</v>
      </c>
      <c r="U2386" s="175">
        <f t="shared" si="3251"/>
        <v>0</v>
      </c>
      <c r="V2386" s="175">
        <f t="shared" si="3251"/>
        <v>0</v>
      </c>
      <c r="W2386" s="175">
        <f t="shared" si="3251"/>
        <v>0</v>
      </c>
      <c r="X2386" s="175">
        <f t="shared" si="3251"/>
        <v>0</v>
      </c>
      <c r="Y2386" s="175">
        <f t="shared" si="3251"/>
        <v>0</v>
      </c>
      <c r="Z2386" s="175">
        <f t="shared" si="3251"/>
        <v>0</v>
      </c>
      <c r="AA2386" s="175">
        <f t="shared" si="3251"/>
        <v>0</v>
      </c>
      <c r="AB2386" s="175">
        <f t="shared" si="3251"/>
        <v>0</v>
      </c>
      <c r="AC2386" s="175">
        <f t="shared" si="3251"/>
        <v>0</v>
      </c>
      <c r="AD2386" s="175">
        <f t="shared" si="3251"/>
        <v>0</v>
      </c>
      <c r="AE2386" s="175">
        <f t="shared" si="3251"/>
        <v>0</v>
      </c>
      <c r="AF2386" s="175">
        <f t="shared" si="3251"/>
        <v>0</v>
      </c>
      <c r="AG2386" s="175">
        <f t="shared" si="3251"/>
        <v>0</v>
      </c>
      <c r="AH2386" s="175">
        <f t="shared" si="3251"/>
        <v>0</v>
      </c>
      <c r="AI2386" s="175">
        <f t="shared" si="3251"/>
        <v>0</v>
      </c>
      <c r="AJ2386" s="175">
        <f t="shared" si="3251"/>
        <v>0</v>
      </c>
      <c r="AK2386" s="175">
        <f t="shared" si="3251"/>
        <v>0</v>
      </c>
      <c r="AL2386" s="175">
        <f t="shared" si="3251"/>
        <v>0</v>
      </c>
      <c r="AM2386" s="175">
        <f t="shared" si="3251"/>
        <v>0</v>
      </c>
      <c r="AN2386" s="175">
        <f t="shared" si="3251"/>
        <v>0</v>
      </c>
      <c r="AO2386" s="175">
        <f t="shared" si="3251"/>
        <v>0</v>
      </c>
      <c r="AP2386" s="175">
        <f t="shared" si="3251"/>
        <v>0</v>
      </c>
      <c r="AQ2386" s="175">
        <f t="shared" si="3251"/>
        <v>0</v>
      </c>
      <c r="AR2386" s="175">
        <f t="shared" si="3251"/>
        <v>0</v>
      </c>
      <c r="AS2386" s="175">
        <f t="shared" si="3251"/>
        <v>0</v>
      </c>
      <c r="AT2386" s="175">
        <f t="shared" si="3251"/>
        <v>0</v>
      </c>
      <c r="AU2386" s="175">
        <f t="shared" si="3251"/>
        <v>0</v>
      </c>
      <c r="AV2386" s="175">
        <f t="shared" si="3251"/>
        <v>0</v>
      </c>
      <c r="AW2386" s="175">
        <f t="shared" si="3251"/>
        <v>0</v>
      </c>
      <c r="AX2386" s="175">
        <f t="shared" si="3251"/>
        <v>0</v>
      </c>
      <c r="AY2386" s="175">
        <f t="shared" ref="AY2386:CD2386" si="3252">AY2361</f>
        <v>0</v>
      </c>
      <c r="AZ2386" s="175">
        <f t="shared" si="3252"/>
        <v>0</v>
      </c>
      <c r="BA2386" s="175">
        <f t="shared" si="3252"/>
        <v>0</v>
      </c>
      <c r="BB2386" s="175">
        <f t="shared" si="3252"/>
        <v>0</v>
      </c>
      <c r="BC2386" s="175">
        <f t="shared" si="3252"/>
        <v>0</v>
      </c>
      <c r="BD2386" s="175">
        <f t="shared" si="3252"/>
        <v>0</v>
      </c>
      <c r="BE2386" s="175">
        <f t="shared" si="3252"/>
        <v>0</v>
      </c>
      <c r="BF2386" s="175">
        <f t="shared" si="3252"/>
        <v>0</v>
      </c>
      <c r="BG2386" s="175">
        <f t="shared" si="3252"/>
        <v>0</v>
      </c>
      <c r="BH2386" s="175">
        <f t="shared" si="3252"/>
        <v>0</v>
      </c>
      <c r="BI2386" s="175">
        <f t="shared" si="3252"/>
        <v>0</v>
      </c>
      <c r="BJ2386" s="175">
        <f t="shared" si="3252"/>
        <v>0</v>
      </c>
      <c r="BK2386" s="175">
        <f t="shared" si="3252"/>
        <v>0</v>
      </c>
      <c r="BL2386" s="175">
        <f t="shared" si="3252"/>
        <v>0</v>
      </c>
      <c r="BM2386" s="175">
        <f t="shared" si="3252"/>
        <v>0</v>
      </c>
      <c r="BN2386" s="175">
        <f t="shared" si="3252"/>
        <v>0</v>
      </c>
      <c r="BO2386" s="175">
        <f t="shared" si="3252"/>
        <v>0</v>
      </c>
      <c r="BP2386" s="175">
        <f t="shared" si="3252"/>
        <v>0</v>
      </c>
      <c r="BQ2386" s="175">
        <f t="shared" si="3252"/>
        <v>0</v>
      </c>
      <c r="BR2386" s="175">
        <f t="shared" si="3252"/>
        <v>0</v>
      </c>
      <c r="BS2386" s="175">
        <f t="shared" si="3252"/>
        <v>0</v>
      </c>
      <c r="BT2386" s="175">
        <f t="shared" si="3252"/>
        <v>0</v>
      </c>
      <c r="BU2386" s="175">
        <f t="shared" si="3252"/>
        <v>0</v>
      </c>
      <c r="BV2386" s="175">
        <f t="shared" si="3252"/>
        <v>0</v>
      </c>
      <c r="BW2386" s="175">
        <f t="shared" si="3252"/>
        <v>0</v>
      </c>
      <c r="BX2386" s="175">
        <f t="shared" si="3252"/>
        <v>0</v>
      </c>
      <c r="BY2386" s="175">
        <f t="shared" si="3252"/>
        <v>0</v>
      </c>
      <c r="BZ2386" s="175">
        <f t="shared" si="3252"/>
        <v>0</v>
      </c>
      <c r="CA2386" s="175">
        <f t="shared" si="3252"/>
        <v>0</v>
      </c>
      <c r="CB2386" s="175">
        <f t="shared" si="3252"/>
        <v>0</v>
      </c>
      <c r="CC2386" s="175">
        <f t="shared" si="3252"/>
        <v>0</v>
      </c>
      <c r="CD2386" s="175">
        <f t="shared" si="3252"/>
        <v>0</v>
      </c>
      <c r="CE2386" s="175">
        <f t="shared" ref="CE2386:CK2386" si="3253">CE2361</f>
        <v>0</v>
      </c>
      <c r="CF2386" s="175">
        <f t="shared" si="3253"/>
        <v>0</v>
      </c>
      <c r="CG2386" s="175">
        <f t="shared" si="3253"/>
        <v>0</v>
      </c>
      <c r="CH2386" s="175">
        <f t="shared" si="3253"/>
        <v>0</v>
      </c>
      <c r="CI2386" s="175">
        <f t="shared" si="3253"/>
        <v>0</v>
      </c>
      <c r="CJ2386" s="175">
        <f t="shared" si="3253"/>
        <v>0</v>
      </c>
      <c r="CK2386" s="175">
        <f t="shared" si="3253"/>
        <v>0</v>
      </c>
    </row>
    <row r="2387" spans="2:89" x14ac:dyDescent="0.35">
      <c r="B2387" s="235" t="str">
        <f>IFERROR(SUBSTITUTE(TRIM(MID(B2365, SEARCH("-", B2365) + 1, LEN(B2365))),":",""),"no unit")</f>
        <v>no unit</v>
      </c>
      <c r="D2387" t="s">
        <v>425</v>
      </c>
      <c r="E2387" s="8" t="str">
        <f t="shared" ref="E2387" si="3254">ROW()&amp;" "&amp;D2387</f>
        <v>2387 FAPPE-F</v>
      </c>
      <c r="G2387" t="s">
        <v>332</v>
      </c>
      <c r="H2387" s="12"/>
      <c r="I2387" s="60"/>
      <c r="J2387" s="60"/>
      <c r="K2387" s="15"/>
      <c r="L2387" s="15"/>
      <c r="M2387" s="15"/>
      <c r="N2387" s="15"/>
      <c r="O2387" s="15"/>
      <c r="P2387" s="15"/>
      <c r="R2387" s="15"/>
      <c r="S2387" s="175"/>
      <c r="T2387" s="175"/>
      <c r="U2387" s="175"/>
      <c r="V2387" s="175"/>
      <c r="W2387" s="175"/>
      <c r="X2387" s="175"/>
      <c r="Y2387" s="175"/>
      <c r="Z2387" s="175"/>
      <c r="AA2387" s="175"/>
      <c r="AB2387" s="175"/>
      <c r="AC2387" s="175"/>
      <c r="AD2387" s="175"/>
      <c r="AE2387" s="175"/>
      <c r="AF2387" s="175"/>
      <c r="AG2387" s="175"/>
      <c r="AH2387" s="175"/>
      <c r="AI2387" s="175"/>
      <c r="AJ2387" s="175"/>
      <c r="AK2387" s="175"/>
      <c r="AL2387" s="175"/>
      <c r="AM2387" s="175"/>
      <c r="AN2387" s="175"/>
      <c r="AO2387" s="175"/>
      <c r="AP2387" s="175"/>
      <c r="AQ2387" s="175"/>
      <c r="AR2387" s="175"/>
      <c r="AS2387" s="175"/>
      <c r="AT2387" s="175"/>
      <c r="AU2387" s="175"/>
      <c r="AV2387" s="175"/>
      <c r="AW2387" s="175"/>
      <c r="AX2387" s="175"/>
      <c r="AY2387" s="175"/>
      <c r="AZ2387" s="175"/>
      <c r="BA2387" s="175"/>
      <c r="BB2387" s="175"/>
      <c r="BC2387" s="175"/>
      <c r="BD2387" s="175"/>
      <c r="BE2387" s="175"/>
      <c r="BF2387" s="175"/>
      <c r="BG2387" s="175"/>
      <c r="BH2387" s="175"/>
      <c r="BI2387" s="175"/>
      <c r="BJ2387" s="175"/>
      <c r="BK2387" s="175"/>
      <c r="BL2387" s="175"/>
      <c r="BM2387" s="175"/>
      <c r="BN2387" s="175"/>
      <c r="BO2387" s="175"/>
      <c r="BP2387" s="175"/>
      <c r="BQ2387" s="175"/>
      <c r="BR2387" s="175"/>
      <c r="BS2387" s="175"/>
      <c r="BT2387" s="175"/>
      <c r="BU2387" s="175"/>
      <c r="BV2387" s="175"/>
      <c r="BW2387" s="175"/>
      <c r="BX2387" s="175"/>
      <c r="BY2387" s="175"/>
      <c r="BZ2387" s="175"/>
      <c r="CA2387" s="175"/>
      <c r="CB2387" s="175"/>
      <c r="CC2387" s="175"/>
      <c r="CD2387" s="175"/>
      <c r="CE2387" s="175"/>
      <c r="CF2387" s="175"/>
      <c r="CG2387" s="175"/>
      <c r="CH2387" s="175"/>
      <c r="CI2387" s="175"/>
      <c r="CJ2387" s="175"/>
      <c r="CK2387" s="175"/>
    </row>
    <row r="2388" spans="2:89" x14ac:dyDescent="0.35">
      <c r="B2388" s="187" t="str">
        <f>B2363</f>
        <v>Secondary revenue driver</v>
      </c>
      <c r="D2388" t="s">
        <v>425</v>
      </c>
      <c r="E2388" s="8" t="str">
        <f>ROW()&amp;" "&amp;D2388</f>
        <v>2388 FAPPE-F</v>
      </c>
      <c r="G2388" t="s">
        <v>332</v>
      </c>
      <c r="H2388" s="90"/>
      <c r="I2388" s="209"/>
      <c r="J2388" s="209"/>
      <c r="K2388" s="210"/>
      <c r="L2388" s="210"/>
      <c r="M2388" s="210"/>
      <c r="N2388" s="210"/>
      <c r="O2388" s="210"/>
      <c r="P2388" s="210"/>
      <c r="R2388" s="210"/>
      <c r="S2388" s="4" t="str">
        <f t="shared" ref="S2388" si="3255">ADDRESS(ROW(S2380),COLUMN(S2380),2)</f>
        <v>S$2380</v>
      </c>
      <c r="T2388" s="4" t="str">
        <f t="shared" ref="T2388:AX2388" si="3256">ADDRESS(ROW(T2380),COLUMN(T2380),2)</f>
        <v>T$2380</v>
      </c>
      <c r="U2388" s="4" t="str">
        <f t="shared" si="3256"/>
        <v>U$2380</v>
      </c>
      <c r="V2388" s="4" t="str">
        <f t="shared" si="3256"/>
        <v>V$2380</v>
      </c>
      <c r="W2388" s="4" t="str">
        <f t="shared" si="3256"/>
        <v>W$2380</v>
      </c>
      <c r="X2388" s="4" t="str">
        <f t="shared" si="3256"/>
        <v>X$2380</v>
      </c>
      <c r="Y2388" s="4" t="str">
        <f t="shared" si="3256"/>
        <v>Y$2380</v>
      </c>
      <c r="Z2388" s="4" t="str">
        <f t="shared" si="3256"/>
        <v>Z$2380</v>
      </c>
      <c r="AA2388" s="4" t="str">
        <f t="shared" si="3256"/>
        <v>AA$2380</v>
      </c>
      <c r="AB2388" s="4" t="str">
        <f t="shared" si="3256"/>
        <v>AB$2380</v>
      </c>
      <c r="AC2388" s="4" t="str">
        <f t="shared" si="3256"/>
        <v>AC$2380</v>
      </c>
      <c r="AD2388" s="4" t="str">
        <f t="shared" si="3256"/>
        <v>AD$2380</v>
      </c>
      <c r="AE2388" s="4" t="str">
        <f t="shared" si="3256"/>
        <v>AE$2380</v>
      </c>
      <c r="AF2388" s="4" t="str">
        <f t="shared" si="3256"/>
        <v>AF$2380</v>
      </c>
      <c r="AG2388" s="4" t="str">
        <f t="shared" si="3256"/>
        <v>AG$2380</v>
      </c>
      <c r="AH2388" s="4" t="str">
        <f t="shared" si="3256"/>
        <v>AH$2380</v>
      </c>
      <c r="AI2388" s="4" t="str">
        <f t="shared" si="3256"/>
        <v>AI$2380</v>
      </c>
      <c r="AJ2388" s="4" t="str">
        <f t="shared" si="3256"/>
        <v>AJ$2380</v>
      </c>
      <c r="AK2388" s="4" t="str">
        <f t="shared" si="3256"/>
        <v>AK$2380</v>
      </c>
      <c r="AL2388" s="4" t="str">
        <f t="shared" si="3256"/>
        <v>AL$2380</v>
      </c>
      <c r="AM2388" s="4" t="str">
        <f t="shared" si="3256"/>
        <v>AM$2380</v>
      </c>
      <c r="AN2388" s="4" t="str">
        <f t="shared" si="3256"/>
        <v>AN$2380</v>
      </c>
      <c r="AO2388" s="4" t="str">
        <f t="shared" si="3256"/>
        <v>AO$2380</v>
      </c>
      <c r="AP2388" s="4" t="str">
        <f t="shared" si="3256"/>
        <v>AP$2380</v>
      </c>
      <c r="AQ2388" s="4" t="str">
        <f t="shared" si="3256"/>
        <v>AQ$2380</v>
      </c>
      <c r="AR2388" s="4" t="str">
        <f t="shared" si="3256"/>
        <v>AR$2380</v>
      </c>
      <c r="AS2388" s="4" t="str">
        <f t="shared" si="3256"/>
        <v>AS$2380</v>
      </c>
      <c r="AT2388" s="4" t="str">
        <f t="shared" si="3256"/>
        <v>AT$2380</v>
      </c>
      <c r="AU2388" s="4" t="str">
        <f t="shared" si="3256"/>
        <v>AU$2380</v>
      </c>
      <c r="AV2388" s="4" t="str">
        <f t="shared" si="3256"/>
        <v>AV$2380</v>
      </c>
      <c r="AW2388" s="4" t="str">
        <f t="shared" si="3256"/>
        <v>AW$2380</v>
      </c>
      <c r="AX2388" s="4" t="str">
        <f t="shared" si="3256"/>
        <v>AX$2380</v>
      </c>
      <c r="AY2388" s="4" t="str">
        <f t="shared" ref="AY2388:CD2388" si="3257">ADDRESS(ROW(AY2380),COLUMN(AY2380),2)</f>
        <v>AY$2380</v>
      </c>
      <c r="AZ2388" s="4" t="str">
        <f t="shared" si="3257"/>
        <v>AZ$2380</v>
      </c>
      <c r="BA2388" s="4" t="str">
        <f t="shared" si="3257"/>
        <v>BA$2380</v>
      </c>
      <c r="BB2388" s="4" t="str">
        <f t="shared" si="3257"/>
        <v>BB$2380</v>
      </c>
      <c r="BC2388" s="4" t="str">
        <f t="shared" si="3257"/>
        <v>BC$2380</v>
      </c>
      <c r="BD2388" s="4" t="str">
        <f t="shared" si="3257"/>
        <v>BD$2380</v>
      </c>
      <c r="BE2388" s="4" t="str">
        <f t="shared" si="3257"/>
        <v>BE$2380</v>
      </c>
      <c r="BF2388" s="4" t="str">
        <f t="shared" si="3257"/>
        <v>BF$2380</v>
      </c>
      <c r="BG2388" s="4" t="str">
        <f t="shared" si="3257"/>
        <v>BG$2380</v>
      </c>
      <c r="BH2388" s="4" t="str">
        <f t="shared" si="3257"/>
        <v>BH$2380</v>
      </c>
      <c r="BI2388" s="4" t="str">
        <f t="shared" si="3257"/>
        <v>BI$2380</v>
      </c>
      <c r="BJ2388" s="4" t="str">
        <f t="shared" si="3257"/>
        <v>BJ$2380</v>
      </c>
      <c r="BK2388" s="4" t="str">
        <f t="shared" si="3257"/>
        <v>BK$2380</v>
      </c>
      <c r="BL2388" s="4" t="str">
        <f t="shared" si="3257"/>
        <v>BL$2380</v>
      </c>
      <c r="BM2388" s="4" t="str">
        <f t="shared" si="3257"/>
        <v>BM$2380</v>
      </c>
      <c r="BN2388" s="4" t="str">
        <f t="shared" si="3257"/>
        <v>BN$2380</v>
      </c>
      <c r="BO2388" s="4" t="str">
        <f t="shared" si="3257"/>
        <v>BO$2380</v>
      </c>
      <c r="BP2388" s="4" t="str">
        <f t="shared" si="3257"/>
        <v>BP$2380</v>
      </c>
      <c r="BQ2388" s="4" t="str">
        <f t="shared" si="3257"/>
        <v>BQ$2380</v>
      </c>
      <c r="BR2388" s="4" t="str">
        <f t="shared" si="3257"/>
        <v>BR$2380</v>
      </c>
      <c r="BS2388" s="4" t="str">
        <f t="shared" si="3257"/>
        <v>BS$2380</v>
      </c>
      <c r="BT2388" s="4" t="str">
        <f t="shared" si="3257"/>
        <v>BT$2380</v>
      </c>
      <c r="BU2388" s="4" t="str">
        <f t="shared" si="3257"/>
        <v>BU$2380</v>
      </c>
      <c r="BV2388" s="4" t="str">
        <f t="shared" si="3257"/>
        <v>BV$2380</v>
      </c>
      <c r="BW2388" s="4" t="str">
        <f t="shared" si="3257"/>
        <v>BW$2380</v>
      </c>
      <c r="BX2388" s="4" t="str">
        <f t="shared" si="3257"/>
        <v>BX$2380</v>
      </c>
      <c r="BY2388" s="4" t="str">
        <f t="shared" si="3257"/>
        <v>BY$2380</v>
      </c>
      <c r="BZ2388" s="4" t="str">
        <f t="shared" si="3257"/>
        <v>BZ$2380</v>
      </c>
      <c r="CA2388" s="4" t="str">
        <f t="shared" si="3257"/>
        <v>CA$2380</v>
      </c>
      <c r="CB2388" s="4" t="str">
        <f t="shared" si="3257"/>
        <v>CB$2380</v>
      </c>
      <c r="CC2388" s="4" t="str">
        <f t="shared" si="3257"/>
        <v>CC$2380</v>
      </c>
      <c r="CD2388" s="4" t="str">
        <f t="shared" si="3257"/>
        <v>CD$2380</v>
      </c>
      <c r="CE2388" s="4" t="str">
        <f t="shared" ref="CE2388:CK2388" si="3258">ADDRESS(ROW(CE2380),COLUMN(CE2380),2)</f>
        <v>CE$2380</v>
      </c>
      <c r="CF2388" s="4" t="str">
        <f t="shared" si="3258"/>
        <v>CF$2380</v>
      </c>
      <c r="CG2388" s="4" t="str">
        <f t="shared" si="3258"/>
        <v>CG$2380</v>
      </c>
      <c r="CH2388" s="4" t="str">
        <f t="shared" si="3258"/>
        <v>CH$2380</v>
      </c>
      <c r="CI2388" s="4" t="str">
        <f t="shared" si="3258"/>
        <v>CI$2380</v>
      </c>
      <c r="CJ2388" s="4" t="str">
        <f t="shared" si="3258"/>
        <v>CJ$2380</v>
      </c>
      <c r="CK2388" s="4" t="str">
        <f t="shared" si="3258"/>
        <v>CK$2380</v>
      </c>
    </row>
    <row r="2389" spans="2:89" x14ac:dyDescent="0.35">
      <c r="B2389" s="132" t="str">
        <f>B2364</f>
        <v>Secondary volume driver</v>
      </c>
      <c r="D2389" t="s">
        <v>425</v>
      </c>
      <c r="E2389" s="8" t="str">
        <f>ROW()&amp;" "&amp;D2389</f>
        <v>2389 FAPPE-F</v>
      </c>
      <c r="G2389" t="s">
        <v>332</v>
      </c>
      <c r="H2389" s="12"/>
      <c r="I2389" s="60"/>
      <c r="J2389" s="60"/>
      <c r="K2389" s="15"/>
      <c r="L2389" s="15"/>
      <c r="M2389" s="15"/>
      <c r="N2389" s="15"/>
      <c r="O2389" s="15"/>
      <c r="P2389" s="15"/>
      <c r="R2389" s="15"/>
      <c r="S2389" s="175" t="str">
        <f t="shared" ref="S2389" si="3259">S2364</f>
        <v>S$19</v>
      </c>
      <c r="T2389" s="175" t="str">
        <f t="shared" ref="T2389:AX2389" si="3260">T2364</f>
        <v>T$19</v>
      </c>
      <c r="U2389" s="175" t="str">
        <f t="shared" si="3260"/>
        <v>U$19</v>
      </c>
      <c r="V2389" s="175" t="str">
        <f t="shared" si="3260"/>
        <v>V$19</v>
      </c>
      <c r="W2389" s="175" t="str">
        <f t="shared" si="3260"/>
        <v>W$19</v>
      </c>
      <c r="X2389" s="175" t="str">
        <f t="shared" si="3260"/>
        <v>X$19</v>
      </c>
      <c r="Y2389" s="175" t="str">
        <f t="shared" si="3260"/>
        <v>Y$19</v>
      </c>
      <c r="Z2389" s="175" t="str">
        <f t="shared" si="3260"/>
        <v>Z$19</v>
      </c>
      <c r="AA2389" s="175" t="str">
        <f t="shared" si="3260"/>
        <v>AA$19</v>
      </c>
      <c r="AB2389" s="175" t="str">
        <f t="shared" si="3260"/>
        <v>AB$19</v>
      </c>
      <c r="AC2389" s="175" t="str">
        <f t="shared" si="3260"/>
        <v>AC$19</v>
      </c>
      <c r="AD2389" s="175" t="str">
        <f t="shared" si="3260"/>
        <v>AD$19</v>
      </c>
      <c r="AE2389" s="175" t="str">
        <f t="shared" si="3260"/>
        <v>AE$19</v>
      </c>
      <c r="AF2389" s="175" t="str">
        <f t="shared" si="3260"/>
        <v>AF$19</v>
      </c>
      <c r="AG2389" s="175" t="str">
        <f t="shared" si="3260"/>
        <v>AG$19</v>
      </c>
      <c r="AH2389" s="175" t="str">
        <f t="shared" si="3260"/>
        <v>AH$19</v>
      </c>
      <c r="AI2389" s="175" t="str">
        <f t="shared" si="3260"/>
        <v>AI$19</v>
      </c>
      <c r="AJ2389" s="175" t="str">
        <f t="shared" si="3260"/>
        <v>AJ$19</v>
      </c>
      <c r="AK2389" s="175" t="str">
        <f t="shared" si="3260"/>
        <v>AK$19</v>
      </c>
      <c r="AL2389" s="175" t="str">
        <f t="shared" si="3260"/>
        <v>AL$19</v>
      </c>
      <c r="AM2389" s="175" t="str">
        <f t="shared" si="3260"/>
        <v>AM$19</v>
      </c>
      <c r="AN2389" s="175" t="str">
        <f t="shared" si="3260"/>
        <v>AN$19</v>
      </c>
      <c r="AO2389" s="175" t="str">
        <f t="shared" si="3260"/>
        <v>AO$19</v>
      </c>
      <c r="AP2389" s="175" t="str">
        <f t="shared" si="3260"/>
        <v>AP$19</v>
      </c>
      <c r="AQ2389" s="175" t="str">
        <f t="shared" si="3260"/>
        <v>AQ$19</v>
      </c>
      <c r="AR2389" s="175" t="str">
        <f t="shared" si="3260"/>
        <v>AR$19</v>
      </c>
      <c r="AS2389" s="175" t="str">
        <f t="shared" si="3260"/>
        <v>AS$19</v>
      </c>
      <c r="AT2389" s="175" t="str">
        <f t="shared" si="3260"/>
        <v>AT$19</v>
      </c>
      <c r="AU2389" s="175" t="str">
        <f t="shared" si="3260"/>
        <v>AU$19</v>
      </c>
      <c r="AV2389" s="175" t="str">
        <f t="shared" si="3260"/>
        <v>AV$19</v>
      </c>
      <c r="AW2389" s="175" t="str">
        <f t="shared" si="3260"/>
        <v>AW$19</v>
      </c>
      <c r="AX2389" s="175" t="str">
        <f t="shared" si="3260"/>
        <v>AX$19</v>
      </c>
      <c r="AY2389" s="175" t="str">
        <f t="shared" ref="AY2389:CD2389" si="3261">AY2364</f>
        <v>AY$19</v>
      </c>
      <c r="AZ2389" s="175" t="str">
        <f t="shared" si="3261"/>
        <v>AZ$19</v>
      </c>
      <c r="BA2389" s="175" t="str">
        <f t="shared" si="3261"/>
        <v>BA$19</v>
      </c>
      <c r="BB2389" s="175" t="str">
        <f t="shared" si="3261"/>
        <v>BB$19</v>
      </c>
      <c r="BC2389" s="175" t="str">
        <f t="shared" si="3261"/>
        <v>BC$19</v>
      </c>
      <c r="BD2389" s="175" t="str">
        <f t="shared" si="3261"/>
        <v>BD$19</v>
      </c>
      <c r="BE2389" s="175" t="str">
        <f t="shared" si="3261"/>
        <v>BE$19</v>
      </c>
      <c r="BF2389" s="175" t="str">
        <f t="shared" si="3261"/>
        <v>BF$19</v>
      </c>
      <c r="BG2389" s="175" t="str">
        <f t="shared" si="3261"/>
        <v>BG$19</v>
      </c>
      <c r="BH2389" s="175" t="str">
        <f t="shared" si="3261"/>
        <v>BH$19</v>
      </c>
      <c r="BI2389" s="175" t="str">
        <f t="shared" si="3261"/>
        <v>BI$19</v>
      </c>
      <c r="BJ2389" s="175" t="str">
        <f t="shared" si="3261"/>
        <v>BJ$19</v>
      </c>
      <c r="BK2389" s="175" t="str">
        <f t="shared" si="3261"/>
        <v>BK$19</v>
      </c>
      <c r="BL2389" s="175" t="str">
        <f t="shared" si="3261"/>
        <v>BL$19</v>
      </c>
      <c r="BM2389" s="175" t="str">
        <f t="shared" si="3261"/>
        <v>BM$19</v>
      </c>
      <c r="BN2389" s="175" t="str">
        <f t="shared" si="3261"/>
        <v>BN$19</v>
      </c>
      <c r="BO2389" s="175" t="str">
        <f t="shared" si="3261"/>
        <v>BO$19</v>
      </c>
      <c r="BP2389" s="175" t="str">
        <f t="shared" si="3261"/>
        <v>BP$19</v>
      </c>
      <c r="BQ2389" s="175" t="str">
        <f t="shared" si="3261"/>
        <v>BQ$19</v>
      </c>
      <c r="BR2389" s="175" t="str">
        <f t="shared" si="3261"/>
        <v>BR$19</v>
      </c>
      <c r="BS2389" s="175" t="str">
        <f t="shared" si="3261"/>
        <v>BS$19</v>
      </c>
      <c r="BT2389" s="175" t="str">
        <f t="shared" si="3261"/>
        <v>BT$19</v>
      </c>
      <c r="BU2389" s="175" t="str">
        <f t="shared" si="3261"/>
        <v>BU$19</v>
      </c>
      <c r="BV2389" s="175" t="str">
        <f t="shared" si="3261"/>
        <v>BV$19</v>
      </c>
      <c r="BW2389" s="175" t="str">
        <f t="shared" si="3261"/>
        <v>BW$19</v>
      </c>
      <c r="BX2389" s="175" t="str">
        <f t="shared" si="3261"/>
        <v>BX$19</v>
      </c>
      <c r="BY2389" s="175" t="str">
        <f t="shared" si="3261"/>
        <v>BY$19</v>
      </c>
      <c r="BZ2389" s="175" t="str">
        <f t="shared" si="3261"/>
        <v>BZ$19</v>
      </c>
      <c r="CA2389" s="175" t="str">
        <f t="shared" si="3261"/>
        <v>CA$19</v>
      </c>
      <c r="CB2389" s="175" t="str">
        <f t="shared" si="3261"/>
        <v>CB$19</v>
      </c>
      <c r="CC2389" s="175" t="str">
        <f t="shared" si="3261"/>
        <v>CC$19</v>
      </c>
      <c r="CD2389" s="175" t="str">
        <f t="shared" si="3261"/>
        <v>CD$19</v>
      </c>
      <c r="CE2389" s="175" t="str">
        <f t="shared" ref="CE2389:CK2389" si="3262">CE2364</f>
        <v>CE$19</v>
      </c>
      <c r="CF2389" s="175" t="str">
        <f t="shared" si="3262"/>
        <v>CF$19</v>
      </c>
      <c r="CG2389" s="175" t="str">
        <f t="shared" si="3262"/>
        <v>CG$19</v>
      </c>
      <c r="CH2389" s="175" t="str">
        <f t="shared" si="3262"/>
        <v>CH$19</v>
      </c>
      <c r="CI2389" s="175" t="str">
        <f t="shared" si="3262"/>
        <v>CI$19</v>
      </c>
      <c r="CJ2389" s="175" t="str">
        <f t="shared" si="3262"/>
        <v>CJ$19</v>
      </c>
      <c r="CK2389" s="175" t="str">
        <f t="shared" si="3262"/>
        <v>CK$19</v>
      </c>
    </row>
    <row r="2390" spans="2:89" x14ac:dyDescent="0.35">
      <c r="B2390" s="27"/>
      <c r="C2390" s="27"/>
      <c r="D2390" s="27"/>
      <c r="E2390" s="27"/>
      <c r="F2390" s="27"/>
      <c r="G2390" s="27"/>
      <c r="H2390" s="27"/>
      <c r="I2390" s="27"/>
      <c r="J2390" s="27"/>
      <c r="K2390" s="27"/>
      <c r="L2390" s="27"/>
      <c r="M2390" s="27"/>
      <c r="N2390" s="27"/>
      <c r="O2390" s="27"/>
      <c r="P2390" s="27"/>
    </row>
    <row r="2391" spans="2:89" x14ac:dyDescent="0.35">
      <c r="B2391" s="171" t="s">
        <v>490</v>
      </c>
      <c r="E2391" s="8"/>
      <c r="H2391" s="170"/>
      <c r="I2391" s="172"/>
      <c r="J2391" s="172"/>
      <c r="K2391" s="193"/>
      <c r="L2391" s="193"/>
      <c r="M2391" s="193"/>
      <c r="N2391" s="193"/>
      <c r="O2391" s="193"/>
      <c r="P2391" s="193"/>
      <c r="R2391" s="194"/>
      <c r="S2391" s="170"/>
      <c r="T2391" s="170"/>
      <c r="U2391" s="170"/>
      <c r="V2391" s="170"/>
      <c r="W2391" s="170"/>
      <c r="X2391" s="170"/>
      <c r="Y2391" s="170"/>
      <c r="Z2391" s="170"/>
      <c r="AA2391" s="170"/>
      <c r="AB2391" s="170"/>
      <c r="AC2391" s="170"/>
      <c r="AD2391" s="170"/>
      <c r="AE2391" s="170"/>
      <c r="AF2391" s="170"/>
      <c r="AG2391" s="170"/>
      <c r="AH2391" s="170"/>
      <c r="AI2391" s="170"/>
      <c r="AJ2391" s="170"/>
      <c r="AK2391" s="170"/>
      <c r="AL2391" s="170"/>
      <c r="AM2391" s="170"/>
      <c r="AN2391" s="170"/>
      <c r="AO2391" s="170"/>
      <c r="AP2391" s="170"/>
      <c r="AQ2391" s="170"/>
      <c r="AR2391" s="170"/>
      <c r="AS2391" s="170"/>
      <c r="AT2391" s="170"/>
      <c r="AU2391" s="170"/>
      <c r="AV2391" s="170"/>
      <c r="AW2391" s="170"/>
      <c r="AX2391" s="170"/>
      <c r="AY2391" s="170"/>
      <c r="AZ2391" s="170"/>
      <c r="BA2391" s="170"/>
      <c r="BB2391" s="170"/>
      <c r="BC2391" s="170"/>
      <c r="BD2391" s="170"/>
      <c r="BE2391" s="170"/>
      <c r="BF2391" s="170"/>
      <c r="BG2391" s="170"/>
      <c r="BH2391" s="170"/>
      <c r="BI2391" s="170"/>
      <c r="BJ2391" s="170"/>
      <c r="BK2391" s="170"/>
      <c r="BL2391" s="170"/>
      <c r="BM2391" s="170"/>
      <c r="BN2391" s="170"/>
      <c r="BO2391" s="170"/>
      <c r="BP2391" s="170"/>
      <c r="BQ2391" s="170"/>
      <c r="BR2391" s="170"/>
      <c r="BS2391" s="170"/>
      <c r="BT2391" s="170"/>
      <c r="BU2391" s="170"/>
      <c r="BV2391" s="170"/>
      <c r="BW2391" s="170"/>
      <c r="BX2391" s="170"/>
      <c r="BY2391" s="170"/>
      <c r="BZ2391" s="170"/>
      <c r="CA2391" s="170"/>
      <c r="CB2391" s="170"/>
      <c r="CC2391" s="170"/>
      <c r="CD2391" s="170"/>
      <c r="CE2391" s="170"/>
      <c r="CF2391" s="170"/>
      <c r="CG2391" s="170"/>
      <c r="CH2391" s="170"/>
      <c r="CI2391" s="170"/>
      <c r="CJ2391" s="170"/>
      <c r="CK2391" s="170"/>
    </row>
    <row r="2392" spans="2:89" x14ac:dyDescent="0.35">
      <c r="B2392" s="171" t="s">
        <v>492</v>
      </c>
      <c r="E2392" s="8"/>
      <c r="H2392" s="170"/>
      <c r="I2392" s="172"/>
      <c r="J2392" s="172"/>
      <c r="K2392" s="193"/>
      <c r="L2392" s="193"/>
      <c r="M2392" s="193"/>
      <c r="N2392" s="193"/>
      <c r="O2392" s="193"/>
      <c r="P2392" s="193"/>
      <c r="R2392" s="194"/>
      <c r="S2392" s="170"/>
      <c r="T2392" s="170"/>
      <c r="U2392" s="170"/>
      <c r="V2392" s="170"/>
      <c r="W2392" s="170"/>
      <c r="X2392" s="170"/>
      <c r="Y2392" s="170"/>
      <c r="Z2392" s="170"/>
      <c r="AA2392" s="170"/>
      <c r="AB2392" s="170"/>
      <c r="AC2392" s="170"/>
      <c r="AD2392" s="170"/>
      <c r="AE2392" s="170"/>
      <c r="AF2392" s="170"/>
      <c r="AG2392" s="170"/>
      <c r="AH2392" s="170"/>
      <c r="AI2392" s="170"/>
      <c r="AJ2392" s="170"/>
      <c r="AK2392" s="170"/>
      <c r="AL2392" s="170"/>
      <c r="AM2392" s="170"/>
      <c r="AN2392" s="170"/>
      <c r="AO2392" s="170"/>
      <c r="AP2392" s="170"/>
      <c r="AQ2392" s="170"/>
      <c r="AR2392" s="170"/>
      <c r="AS2392" s="170"/>
      <c r="AT2392" s="170"/>
      <c r="AU2392" s="170"/>
      <c r="AV2392" s="170"/>
      <c r="AW2392" s="170"/>
      <c r="AX2392" s="170"/>
      <c r="AY2392" s="170"/>
      <c r="AZ2392" s="170"/>
      <c r="BA2392" s="170"/>
      <c r="BB2392" s="170"/>
      <c r="BC2392" s="170"/>
      <c r="BD2392" s="170"/>
      <c r="BE2392" s="170"/>
      <c r="BF2392" s="170"/>
      <c r="BG2392" s="170"/>
      <c r="BH2392" s="170"/>
      <c r="BI2392" s="170"/>
      <c r="BJ2392" s="170"/>
      <c r="BK2392" s="170"/>
      <c r="BL2392" s="170"/>
      <c r="BM2392" s="170"/>
      <c r="BN2392" s="170"/>
      <c r="BO2392" s="170"/>
      <c r="BP2392" s="170"/>
      <c r="BQ2392" s="170"/>
      <c r="BR2392" s="170"/>
      <c r="BS2392" s="170"/>
      <c r="BT2392" s="170"/>
      <c r="BU2392" s="170"/>
      <c r="BV2392" s="170"/>
      <c r="BW2392" s="170"/>
      <c r="BX2392" s="170"/>
      <c r="BY2392" s="170"/>
      <c r="BZ2392" s="170"/>
      <c r="CA2392" s="170"/>
      <c r="CB2392" s="170"/>
      <c r="CC2392" s="170"/>
      <c r="CD2392" s="170"/>
      <c r="CE2392" s="170"/>
      <c r="CF2392" s="170"/>
      <c r="CG2392" s="170"/>
      <c r="CH2392" s="170"/>
      <c r="CI2392" s="170"/>
      <c r="CJ2392" s="170"/>
      <c r="CK2392" s="170"/>
    </row>
    <row r="2393" spans="2:89" x14ac:dyDescent="0.35">
      <c r="B2393" s="171" t="s">
        <v>461</v>
      </c>
      <c r="E2393" s="8"/>
      <c r="H2393" s="170"/>
      <c r="I2393" s="172"/>
      <c r="J2393" s="172"/>
      <c r="K2393" s="193"/>
      <c r="L2393" s="193"/>
      <c r="M2393" s="193"/>
      <c r="N2393" s="193"/>
      <c r="O2393" s="193"/>
      <c r="P2393" s="193"/>
      <c r="R2393" s="194"/>
      <c r="S2393" s="195" t="str">
        <f t="shared" ref="S2393:AX2393" si="3263">S$20</f>
        <v>S$16</v>
      </c>
      <c r="T2393" s="195" t="str">
        <f t="shared" si="3263"/>
        <v>T$16</v>
      </c>
      <c r="U2393" s="195" t="str">
        <f t="shared" si="3263"/>
        <v>U$16</v>
      </c>
      <c r="V2393" s="195" t="str">
        <f t="shared" si="3263"/>
        <v>V$16</v>
      </c>
      <c r="W2393" s="195" t="str">
        <f t="shared" si="3263"/>
        <v>W$16</v>
      </c>
      <c r="X2393" s="195" t="str">
        <f t="shared" si="3263"/>
        <v>X$16</v>
      </c>
      <c r="Y2393" s="195" t="str">
        <f t="shared" si="3263"/>
        <v>Y$16</v>
      </c>
      <c r="Z2393" s="195" t="str">
        <f t="shared" si="3263"/>
        <v>Z$16</v>
      </c>
      <c r="AA2393" s="195" t="str">
        <f t="shared" si="3263"/>
        <v>AA$16</v>
      </c>
      <c r="AB2393" s="195" t="str">
        <f t="shared" si="3263"/>
        <v>AB$16</v>
      </c>
      <c r="AC2393" s="195" t="str">
        <f t="shared" si="3263"/>
        <v>AC$16</v>
      </c>
      <c r="AD2393" s="195" t="str">
        <f t="shared" si="3263"/>
        <v>AD$16</v>
      </c>
      <c r="AE2393" s="195" t="str">
        <f t="shared" si="3263"/>
        <v>AE$16</v>
      </c>
      <c r="AF2393" s="195" t="str">
        <f t="shared" si="3263"/>
        <v>AF$16</v>
      </c>
      <c r="AG2393" s="195" t="str">
        <f t="shared" si="3263"/>
        <v>AG$16</v>
      </c>
      <c r="AH2393" s="195" t="str">
        <f t="shared" si="3263"/>
        <v>AH$16</v>
      </c>
      <c r="AI2393" s="195" t="str">
        <f t="shared" si="3263"/>
        <v>AI$16</v>
      </c>
      <c r="AJ2393" s="195" t="str">
        <f t="shared" si="3263"/>
        <v>AJ$16</v>
      </c>
      <c r="AK2393" s="195" t="str">
        <f t="shared" si="3263"/>
        <v>AK$16</v>
      </c>
      <c r="AL2393" s="195" t="str">
        <f t="shared" si="3263"/>
        <v>AL$16</v>
      </c>
      <c r="AM2393" s="195" t="str">
        <f t="shared" si="3263"/>
        <v>AM$16</v>
      </c>
      <c r="AN2393" s="195" t="str">
        <f t="shared" si="3263"/>
        <v>AN$16</v>
      </c>
      <c r="AO2393" s="195" t="str">
        <f t="shared" si="3263"/>
        <v>AO$16</v>
      </c>
      <c r="AP2393" s="195" t="str">
        <f t="shared" si="3263"/>
        <v>AP$16</v>
      </c>
      <c r="AQ2393" s="195" t="str">
        <f t="shared" si="3263"/>
        <v>AQ$16</v>
      </c>
      <c r="AR2393" s="195" t="str">
        <f t="shared" si="3263"/>
        <v>AR$16</v>
      </c>
      <c r="AS2393" s="195" t="str">
        <f t="shared" si="3263"/>
        <v>AS$16</v>
      </c>
      <c r="AT2393" s="195" t="str">
        <f t="shared" si="3263"/>
        <v>AT$16</v>
      </c>
      <c r="AU2393" s="195" t="str">
        <f t="shared" si="3263"/>
        <v>AU$16</v>
      </c>
      <c r="AV2393" s="195" t="str">
        <f t="shared" si="3263"/>
        <v>AV$16</v>
      </c>
      <c r="AW2393" s="195" t="str">
        <f t="shared" si="3263"/>
        <v>AW$16</v>
      </c>
      <c r="AX2393" s="195" t="str">
        <f t="shared" si="3263"/>
        <v>AX$16</v>
      </c>
      <c r="AY2393" s="195" t="str">
        <f t="shared" ref="AY2393:CD2393" si="3264">AY$20</f>
        <v>AY$16</v>
      </c>
      <c r="AZ2393" s="195" t="str">
        <f t="shared" si="3264"/>
        <v>AZ$16</v>
      </c>
      <c r="BA2393" s="195" t="str">
        <f t="shared" si="3264"/>
        <v>BA$16</v>
      </c>
      <c r="BB2393" s="195" t="str">
        <f t="shared" si="3264"/>
        <v>BB$16</v>
      </c>
      <c r="BC2393" s="195" t="str">
        <f t="shared" si="3264"/>
        <v>BC$16</v>
      </c>
      <c r="BD2393" s="195" t="str">
        <f t="shared" si="3264"/>
        <v>BD$16</v>
      </c>
      <c r="BE2393" s="195" t="str">
        <f t="shared" si="3264"/>
        <v>BE$16</v>
      </c>
      <c r="BF2393" s="195" t="str">
        <f t="shared" si="3264"/>
        <v>BF$16</v>
      </c>
      <c r="BG2393" s="195" t="str">
        <f t="shared" si="3264"/>
        <v>BG$16</v>
      </c>
      <c r="BH2393" s="195" t="str">
        <f t="shared" si="3264"/>
        <v>BH$16</v>
      </c>
      <c r="BI2393" s="195" t="str">
        <f t="shared" si="3264"/>
        <v>BI$16</v>
      </c>
      <c r="BJ2393" s="195" t="str">
        <f t="shared" si="3264"/>
        <v>BJ$16</v>
      </c>
      <c r="BK2393" s="195" t="str">
        <f t="shared" si="3264"/>
        <v>BK$16</v>
      </c>
      <c r="BL2393" s="195" t="str">
        <f t="shared" si="3264"/>
        <v>BL$16</v>
      </c>
      <c r="BM2393" s="195" t="str">
        <f t="shared" si="3264"/>
        <v>BM$16</v>
      </c>
      <c r="BN2393" s="195" t="str">
        <f t="shared" si="3264"/>
        <v>BN$16</v>
      </c>
      <c r="BO2393" s="195" t="str">
        <f t="shared" si="3264"/>
        <v>BO$16</v>
      </c>
      <c r="BP2393" s="195" t="str">
        <f t="shared" si="3264"/>
        <v>BP$16</v>
      </c>
      <c r="BQ2393" s="195" t="str">
        <f t="shared" si="3264"/>
        <v>BQ$16</v>
      </c>
      <c r="BR2393" s="195" t="str">
        <f t="shared" si="3264"/>
        <v>BR$16</v>
      </c>
      <c r="BS2393" s="195" t="str">
        <f t="shared" si="3264"/>
        <v>BS$16</v>
      </c>
      <c r="BT2393" s="195" t="str">
        <f t="shared" si="3264"/>
        <v>BT$16</v>
      </c>
      <c r="BU2393" s="195" t="str">
        <f t="shared" si="3264"/>
        <v>BU$16</v>
      </c>
      <c r="BV2393" s="195" t="str">
        <f t="shared" si="3264"/>
        <v>BV$16</v>
      </c>
      <c r="BW2393" s="195" t="str">
        <f t="shared" si="3264"/>
        <v>BW$16</v>
      </c>
      <c r="BX2393" s="195" t="str">
        <f t="shared" si="3264"/>
        <v>BX$16</v>
      </c>
      <c r="BY2393" s="195" t="str">
        <f t="shared" si="3264"/>
        <v>BY$16</v>
      </c>
      <c r="BZ2393" s="195" t="str">
        <f t="shared" si="3264"/>
        <v>BZ$16</v>
      </c>
      <c r="CA2393" s="195" t="str">
        <f t="shared" si="3264"/>
        <v>CA$16</v>
      </c>
      <c r="CB2393" s="195" t="str">
        <f t="shared" si="3264"/>
        <v>CB$16</v>
      </c>
      <c r="CC2393" s="195" t="str">
        <f t="shared" si="3264"/>
        <v>CC$16</v>
      </c>
      <c r="CD2393" s="195" t="str">
        <f t="shared" si="3264"/>
        <v>CD$16</v>
      </c>
      <c r="CE2393" s="195" t="str">
        <f t="shared" ref="CE2393:CK2393" si="3265">CE$20</f>
        <v>CE$16</v>
      </c>
      <c r="CF2393" s="195" t="str">
        <f t="shared" si="3265"/>
        <v>CF$16</v>
      </c>
      <c r="CG2393" s="195" t="str">
        <f t="shared" si="3265"/>
        <v>CG$16</v>
      </c>
      <c r="CH2393" s="195" t="str">
        <f t="shared" si="3265"/>
        <v>CH$16</v>
      </c>
      <c r="CI2393" s="195" t="str">
        <f t="shared" si="3265"/>
        <v>CI$16</v>
      </c>
      <c r="CJ2393" s="195" t="str">
        <f t="shared" si="3265"/>
        <v>CJ$16</v>
      </c>
      <c r="CK2393" s="195" t="str">
        <f t="shared" si="3265"/>
        <v>CK$16</v>
      </c>
    </row>
    <row r="2394" spans="2:89" x14ac:dyDescent="0.35">
      <c r="B2394" s="171" t="s">
        <v>462</v>
      </c>
      <c r="E2394" s="8"/>
      <c r="H2394" s="196"/>
      <c r="I2394" s="197"/>
      <c r="J2394" s="197"/>
      <c r="K2394" s="198"/>
      <c r="L2394" s="198"/>
      <c r="M2394" s="198"/>
      <c r="N2394" s="198"/>
      <c r="O2394" s="198"/>
      <c r="P2394" s="198"/>
      <c r="R2394" s="198"/>
      <c r="S2394" s="195" t="str">
        <f t="shared" ref="S2394:AX2394" si="3266">S$21</f>
        <v>S$17</v>
      </c>
      <c r="T2394" s="195" t="str">
        <f t="shared" si="3266"/>
        <v>T$17</v>
      </c>
      <c r="U2394" s="195" t="str">
        <f t="shared" si="3266"/>
        <v>U$17</v>
      </c>
      <c r="V2394" s="195" t="str">
        <f t="shared" si="3266"/>
        <v>V$17</v>
      </c>
      <c r="W2394" s="195" t="str">
        <f t="shared" si="3266"/>
        <v>W$17</v>
      </c>
      <c r="X2394" s="195" t="str">
        <f t="shared" si="3266"/>
        <v>X$17</v>
      </c>
      <c r="Y2394" s="195" t="str">
        <f t="shared" si="3266"/>
        <v>Y$17</v>
      </c>
      <c r="Z2394" s="195" t="str">
        <f t="shared" si="3266"/>
        <v>Z$17</v>
      </c>
      <c r="AA2394" s="195" t="str">
        <f t="shared" si="3266"/>
        <v>AA$17</v>
      </c>
      <c r="AB2394" s="195" t="str">
        <f t="shared" si="3266"/>
        <v>AB$17</v>
      </c>
      <c r="AC2394" s="195" t="str">
        <f t="shared" si="3266"/>
        <v>AC$17</v>
      </c>
      <c r="AD2394" s="195" t="str">
        <f t="shared" si="3266"/>
        <v>AD$17</v>
      </c>
      <c r="AE2394" s="195" t="str">
        <f t="shared" si="3266"/>
        <v>AE$17</v>
      </c>
      <c r="AF2394" s="195" t="str">
        <f t="shared" si="3266"/>
        <v>AF$17</v>
      </c>
      <c r="AG2394" s="195" t="str">
        <f t="shared" si="3266"/>
        <v>AG$17</v>
      </c>
      <c r="AH2394" s="195" t="str">
        <f t="shared" si="3266"/>
        <v>AH$17</v>
      </c>
      <c r="AI2394" s="195" t="str">
        <f t="shared" si="3266"/>
        <v>AI$17</v>
      </c>
      <c r="AJ2394" s="195" t="str">
        <f t="shared" si="3266"/>
        <v>AJ$17</v>
      </c>
      <c r="AK2394" s="195" t="str">
        <f t="shared" si="3266"/>
        <v>AK$17</v>
      </c>
      <c r="AL2394" s="195" t="str">
        <f t="shared" si="3266"/>
        <v>AL$17</v>
      </c>
      <c r="AM2394" s="195" t="str">
        <f t="shared" si="3266"/>
        <v>AM$17</v>
      </c>
      <c r="AN2394" s="195" t="str">
        <f t="shared" si="3266"/>
        <v>AN$17</v>
      </c>
      <c r="AO2394" s="195" t="str">
        <f t="shared" si="3266"/>
        <v>AO$17</v>
      </c>
      <c r="AP2394" s="195" t="str">
        <f t="shared" si="3266"/>
        <v>AP$17</v>
      </c>
      <c r="AQ2394" s="195" t="str">
        <f t="shared" si="3266"/>
        <v>AQ$17</v>
      </c>
      <c r="AR2394" s="195" t="str">
        <f t="shared" si="3266"/>
        <v>AR$17</v>
      </c>
      <c r="AS2394" s="195" t="str">
        <f t="shared" si="3266"/>
        <v>AS$17</v>
      </c>
      <c r="AT2394" s="195" t="str">
        <f t="shared" si="3266"/>
        <v>AT$17</v>
      </c>
      <c r="AU2394" s="195" t="str">
        <f t="shared" si="3266"/>
        <v>AU$17</v>
      </c>
      <c r="AV2394" s="195" t="str">
        <f t="shared" si="3266"/>
        <v>AV$17</v>
      </c>
      <c r="AW2394" s="195" t="str">
        <f t="shared" si="3266"/>
        <v>AW$17</v>
      </c>
      <c r="AX2394" s="195" t="str">
        <f t="shared" si="3266"/>
        <v>AX$17</v>
      </c>
      <c r="AY2394" s="195" t="str">
        <f t="shared" ref="AY2394:CD2394" si="3267">AY$21</f>
        <v>AY$17</v>
      </c>
      <c r="AZ2394" s="195" t="str">
        <f t="shared" si="3267"/>
        <v>AZ$17</v>
      </c>
      <c r="BA2394" s="195" t="str">
        <f t="shared" si="3267"/>
        <v>BA$17</v>
      </c>
      <c r="BB2394" s="195" t="str">
        <f t="shared" si="3267"/>
        <v>BB$17</v>
      </c>
      <c r="BC2394" s="195" t="str">
        <f t="shared" si="3267"/>
        <v>BC$17</v>
      </c>
      <c r="BD2394" s="195" t="str">
        <f t="shared" si="3267"/>
        <v>BD$17</v>
      </c>
      <c r="BE2394" s="195" t="str">
        <f t="shared" si="3267"/>
        <v>BE$17</v>
      </c>
      <c r="BF2394" s="195" t="str">
        <f t="shared" si="3267"/>
        <v>BF$17</v>
      </c>
      <c r="BG2394" s="195" t="str">
        <f t="shared" si="3267"/>
        <v>BG$17</v>
      </c>
      <c r="BH2394" s="195" t="str">
        <f t="shared" si="3267"/>
        <v>BH$17</v>
      </c>
      <c r="BI2394" s="195" t="str">
        <f t="shared" si="3267"/>
        <v>BI$17</v>
      </c>
      <c r="BJ2394" s="195" t="str">
        <f t="shared" si="3267"/>
        <v>BJ$17</v>
      </c>
      <c r="BK2394" s="195" t="str">
        <f t="shared" si="3267"/>
        <v>BK$17</v>
      </c>
      <c r="BL2394" s="195" t="str">
        <f t="shared" si="3267"/>
        <v>BL$17</v>
      </c>
      <c r="BM2394" s="195" t="str">
        <f t="shared" si="3267"/>
        <v>BM$17</v>
      </c>
      <c r="BN2394" s="195" t="str">
        <f t="shared" si="3267"/>
        <v>BN$17</v>
      </c>
      <c r="BO2394" s="195" t="str">
        <f t="shared" si="3267"/>
        <v>BO$17</v>
      </c>
      <c r="BP2394" s="195" t="str">
        <f t="shared" si="3267"/>
        <v>BP$17</v>
      </c>
      <c r="BQ2394" s="195" t="str">
        <f t="shared" si="3267"/>
        <v>BQ$17</v>
      </c>
      <c r="BR2394" s="195" t="str">
        <f t="shared" si="3267"/>
        <v>BR$17</v>
      </c>
      <c r="BS2394" s="195" t="str">
        <f t="shared" si="3267"/>
        <v>BS$17</v>
      </c>
      <c r="BT2394" s="195" t="str">
        <f t="shared" si="3267"/>
        <v>BT$17</v>
      </c>
      <c r="BU2394" s="195" t="str">
        <f t="shared" si="3267"/>
        <v>BU$17</v>
      </c>
      <c r="BV2394" s="195" t="str">
        <f t="shared" si="3267"/>
        <v>BV$17</v>
      </c>
      <c r="BW2394" s="195" t="str">
        <f t="shared" si="3267"/>
        <v>BW$17</v>
      </c>
      <c r="BX2394" s="195" t="str">
        <f t="shared" si="3267"/>
        <v>BX$17</v>
      </c>
      <c r="BY2394" s="195" t="str">
        <f t="shared" si="3267"/>
        <v>BY$17</v>
      </c>
      <c r="BZ2394" s="195" t="str">
        <f t="shared" si="3267"/>
        <v>BZ$17</v>
      </c>
      <c r="CA2394" s="195" t="str">
        <f t="shared" si="3267"/>
        <v>CA$17</v>
      </c>
      <c r="CB2394" s="195" t="str">
        <f t="shared" si="3267"/>
        <v>CB$17</v>
      </c>
      <c r="CC2394" s="195" t="str">
        <f t="shared" si="3267"/>
        <v>CC$17</v>
      </c>
      <c r="CD2394" s="195" t="str">
        <f t="shared" si="3267"/>
        <v>CD$17</v>
      </c>
      <c r="CE2394" s="195" t="str">
        <f t="shared" ref="CE2394:CK2394" si="3268">CE$21</f>
        <v>CE$17</v>
      </c>
      <c r="CF2394" s="195" t="str">
        <f t="shared" si="3268"/>
        <v>CF$17</v>
      </c>
      <c r="CG2394" s="195" t="str">
        <f t="shared" si="3268"/>
        <v>CG$17</v>
      </c>
      <c r="CH2394" s="195" t="str">
        <f t="shared" si="3268"/>
        <v>CH$17</v>
      </c>
      <c r="CI2394" s="195" t="str">
        <f t="shared" si="3268"/>
        <v>CI$17</v>
      </c>
      <c r="CJ2394" s="195" t="str">
        <f t="shared" si="3268"/>
        <v>CJ$17</v>
      </c>
      <c r="CK2394" s="195" t="str">
        <f t="shared" si="3268"/>
        <v>CK$17</v>
      </c>
    </row>
    <row r="2395" spans="2:89" x14ac:dyDescent="0.35">
      <c r="B2395" s="171" t="s">
        <v>491</v>
      </c>
      <c r="E2395" s="8"/>
      <c r="H2395" s="196"/>
      <c r="I2395" s="197"/>
      <c r="J2395" s="197"/>
      <c r="K2395" s="198"/>
      <c r="L2395" s="198"/>
      <c r="M2395" s="198"/>
      <c r="N2395" s="198"/>
      <c r="O2395" s="198"/>
      <c r="P2395" s="198"/>
      <c r="R2395" s="198"/>
      <c r="S2395" s="186"/>
      <c r="T2395" s="186"/>
      <c r="U2395" s="186"/>
      <c r="V2395" s="186"/>
      <c r="W2395" s="186"/>
      <c r="X2395" s="186"/>
      <c r="Y2395" s="186"/>
      <c r="Z2395" s="186"/>
      <c r="AA2395" s="186"/>
      <c r="AB2395" s="186"/>
      <c r="AC2395" s="186"/>
      <c r="AD2395" s="186"/>
      <c r="AE2395" s="186"/>
      <c r="AF2395" s="186"/>
      <c r="AG2395" s="186"/>
      <c r="AH2395" s="186"/>
      <c r="AI2395" s="186"/>
      <c r="AJ2395" s="186"/>
      <c r="AK2395" s="186"/>
      <c r="AL2395" s="186"/>
      <c r="AM2395" s="186"/>
      <c r="AN2395" s="186"/>
      <c r="AO2395" s="186"/>
      <c r="AP2395" s="186"/>
      <c r="AQ2395" s="186"/>
      <c r="AR2395" s="186"/>
      <c r="AS2395" s="186"/>
      <c r="AT2395" s="186"/>
      <c r="AU2395" s="186"/>
      <c r="AV2395" s="186"/>
      <c r="AW2395" s="186"/>
      <c r="AX2395" s="186"/>
      <c r="AY2395" s="186"/>
      <c r="AZ2395" s="186"/>
      <c r="BA2395" s="186"/>
      <c r="BB2395" s="186"/>
      <c r="BC2395" s="186"/>
      <c r="BD2395" s="186"/>
      <c r="BE2395" s="186"/>
      <c r="BF2395" s="186"/>
      <c r="BG2395" s="186"/>
      <c r="BH2395" s="186"/>
      <c r="BI2395" s="186"/>
      <c r="BJ2395" s="186"/>
      <c r="BK2395" s="186"/>
      <c r="BL2395" s="186"/>
      <c r="BM2395" s="186"/>
      <c r="BN2395" s="186"/>
      <c r="BO2395" s="186"/>
      <c r="BP2395" s="186"/>
      <c r="BQ2395" s="186"/>
      <c r="BR2395" s="186"/>
      <c r="BS2395" s="186"/>
      <c r="BT2395" s="186"/>
      <c r="BU2395" s="186"/>
      <c r="BV2395" s="186"/>
      <c r="BW2395" s="186"/>
      <c r="BX2395" s="186"/>
      <c r="BY2395" s="186"/>
      <c r="BZ2395" s="186"/>
      <c r="CA2395" s="186"/>
      <c r="CB2395" s="186"/>
      <c r="CC2395" s="186"/>
      <c r="CD2395" s="186"/>
      <c r="CE2395" s="186"/>
      <c r="CF2395" s="186"/>
      <c r="CG2395" s="186"/>
      <c r="CH2395" s="186"/>
      <c r="CI2395" s="186"/>
      <c r="CJ2395" s="186"/>
      <c r="CK2395" s="186"/>
    </row>
    <row r="2396" spans="2:89" x14ac:dyDescent="0.35">
      <c r="B2396" s="171" t="s">
        <v>505</v>
      </c>
      <c r="E2396" s="8"/>
      <c r="H2396" s="196"/>
      <c r="I2396" s="197"/>
      <c r="J2396" s="197"/>
      <c r="K2396" s="198"/>
      <c r="L2396" s="198"/>
      <c r="M2396" s="198"/>
      <c r="N2396" s="198"/>
      <c r="O2396" s="198"/>
      <c r="P2396" s="198"/>
      <c r="R2396" s="198"/>
      <c r="S2396" s="186"/>
      <c r="T2396" s="186"/>
      <c r="U2396" s="186"/>
      <c r="V2396" s="186"/>
      <c r="W2396" s="186"/>
      <c r="X2396" s="186"/>
      <c r="Y2396" s="186"/>
      <c r="Z2396" s="186"/>
      <c r="AA2396" s="186"/>
      <c r="AB2396" s="186"/>
      <c r="AC2396" s="186"/>
      <c r="AD2396" s="186"/>
      <c r="AE2396" s="186"/>
      <c r="AF2396" s="186"/>
      <c r="AG2396" s="186"/>
      <c r="AH2396" s="186"/>
      <c r="AI2396" s="186"/>
      <c r="AJ2396" s="186"/>
      <c r="AK2396" s="186"/>
      <c r="AL2396" s="186"/>
      <c r="AM2396" s="186"/>
      <c r="AN2396" s="186"/>
      <c r="AO2396" s="186"/>
      <c r="AP2396" s="186"/>
      <c r="AQ2396" s="186"/>
      <c r="AR2396" s="186"/>
      <c r="AS2396" s="186"/>
      <c r="AT2396" s="186"/>
      <c r="AU2396" s="186"/>
      <c r="AV2396" s="186"/>
      <c r="AW2396" s="186"/>
      <c r="AX2396" s="186"/>
      <c r="AY2396" s="186"/>
      <c r="AZ2396" s="186"/>
      <c r="BA2396" s="186"/>
      <c r="BB2396" s="186"/>
      <c r="BC2396" s="186"/>
      <c r="BD2396" s="186"/>
      <c r="BE2396" s="186"/>
      <c r="BF2396" s="186"/>
      <c r="BG2396" s="186"/>
      <c r="BH2396" s="186"/>
      <c r="BI2396" s="186"/>
      <c r="BJ2396" s="186"/>
      <c r="BK2396" s="186"/>
      <c r="BL2396" s="186"/>
      <c r="BM2396" s="186"/>
      <c r="BN2396" s="186"/>
      <c r="BO2396" s="186"/>
      <c r="BP2396" s="186"/>
      <c r="BQ2396" s="186"/>
      <c r="BR2396" s="186"/>
      <c r="BS2396" s="186"/>
      <c r="BT2396" s="186"/>
      <c r="BU2396" s="186"/>
      <c r="BV2396" s="186"/>
      <c r="BW2396" s="186"/>
      <c r="BX2396" s="186"/>
      <c r="BY2396" s="186"/>
      <c r="BZ2396" s="186"/>
      <c r="CA2396" s="186"/>
      <c r="CB2396" s="186"/>
      <c r="CC2396" s="186"/>
      <c r="CD2396" s="186"/>
      <c r="CE2396" s="186"/>
      <c r="CF2396" s="186"/>
      <c r="CG2396" s="186"/>
      <c r="CH2396" s="186"/>
      <c r="CI2396" s="186"/>
      <c r="CJ2396" s="186"/>
      <c r="CK2396" s="186"/>
    </row>
    <row r="2397" spans="2:89" x14ac:dyDescent="0.35">
      <c r="B2397" s="171" t="s">
        <v>463</v>
      </c>
      <c r="E2397" s="8"/>
      <c r="H2397" s="196"/>
      <c r="I2397" s="197"/>
      <c r="J2397" s="197"/>
      <c r="K2397" s="198"/>
      <c r="L2397" s="198"/>
      <c r="M2397" s="198"/>
      <c r="N2397" s="198"/>
      <c r="O2397" s="198"/>
      <c r="P2397" s="198"/>
      <c r="R2397" s="198"/>
      <c r="S2397" s="186" t="str">
        <f t="shared" ref="S2397:AX2397" si="3269">S$22</f>
        <v>S$18</v>
      </c>
      <c r="T2397" s="186" t="str">
        <f t="shared" si="3269"/>
        <v>T$18</v>
      </c>
      <c r="U2397" s="186" t="str">
        <f t="shared" si="3269"/>
        <v>U$18</v>
      </c>
      <c r="V2397" s="186" t="str">
        <f t="shared" si="3269"/>
        <v>V$18</v>
      </c>
      <c r="W2397" s="186" t="str">
        <f t="shared" si="3269"/>
        <v>W$18</v>
      </c>
      <c r="X2397" s="186" t="str">
        <f t="shared" si="3269"/>
        <v>X$18</v>
      </c>
      <c r="Y2397" s="186" t="str">
        <f t="shared" si="3269"/>
        <v>Y$18</v>
      </c>
      <c r="Z2397" s="186" t="str">
        <f t="shared" si="3269"/>
        <v>Z$18</v>
      </c>
      <c r="AA2397" s="186" t="str">
        <f t="shared" si="3269"/>
        <v>AA$18</v>
      </c>
      <c r="AB2397" s="186" t="str">
        <f t="shared" si="3269"/>
        <v>AB$18</v>
      </c>
      <c r="AC2397" s="186" t="str">
        <f t="shared" si="3269"/>
        <v>AC$18</v>
      </c>
      <c r="AD2397" s="186" t="str">
        <f t="shared" si="3269"/>
        <v>AD$18</v>
      </c>
      <c r="AE2397" s="186" t="str">
        <f t="shared" si="3269"/>
        <v>AE$18</v>
      </c>
      <c r="AF2397" s="186" t="str">
        <f t="shared" si="3269"/>
        <v>AF$18</v>
      </c>
      <c r="AG2397" s="186" t="str">
        <f t="shared" si="3269"/>
        <v>AG$18</v>
      </c>
      <c r="AH2397" s="186" t="str">
        <f t="shared" si="3269"/>
        <v>AH$18</v>
      </c>
      <c r="AI2397" s="186" t="str">
        <f t="shared" si="3269"/>
        <v>AI$18</v>
      </c>
      <c r="AJ2397" s="186" t="str">
        <f t="shared" si="3269"/>
        <v>AJ$18</v>
      </c>
      <c r="AK2397" s="186" t="str">
        <f t="shared" si="3269"/>
        <v>AK$18</v>
      </c>
      <c r="AL2397" s="186" t="str">
        <f t="shared" si="3269"/>
        <v>AL$18</v>
      </c>
      <c r="AM2397" s="186" t="str">
        <f t="shared" si="3269"/>
        <v>AM$18</v>
      </c>
      <c r="AN2397" s="186" t="str">
        <f t="shared" si="3269"/>
        <v>AN$18</v>
      </c>
      <c r="AO2397" s="186" t="str">
        <f t="shared" si="3269"/>
        <v>AO$18</v>
      </c>
      <c r="AP2397" s="186" t="str">
        <f t="shared" si="3269"/>
        <v>AP$18</v>
      </c>
      <c r="AQ2397" s="186" t="str">
        <f t="shared" si="3269"/>
        <v>AQ$18</v>
      </c>
      <c r="AR2397" s="186" t="str">
        <f t="shared" si="3269"/>
        <v>AR$18</v>
      </c>
      <c r="AS2397" s="186" t="str">
        <f t="shared" si="3269"/>
        <v>AS$18</v>
      </c>
      <c r="AT2397" s="186" t="str">
        <f t="shared" si="3269"/>
        <v>AT$18</v>
      </c>
      <c r="AU2397" s="186" t="str">
        <f t="shared" si="3269"/>
        <v>AU$18</v>
      </c>
      <c r="AV2397" s="186" t="str">
        <f t="shared" si="3269"/>
        <v>AV$18</v>
      </c>
      <c r="AW2397" s="186" t="str">
        <f t="shared" si="3269"/>
        <v>AW$18</v>
      </c>
      <c r="AX2397" s="186" t="str">
        <f t="shared" si="3269"/>
        <v>AX$18</v>
      </c>
      <c r="AY2397" s="186" t="str">
        <f t="shared" ref="AY2397:CD2397" si="3270">AY$22</f>
        <v>AY$18</v>
      </c>
      <c r="AZ2397" s="186" t="str">
        <f t="shared" si="3270"/>
        <v>AZ$18</v>
      </c>
      <c r="BA2397" s="186" t="str">
        <f t="shared" si="3270"/>
        <v>BA$18</v>
      </c>
      <c r="BB2397" s="186" t="str">
        <f t="shared" si="3270"/>
        <v>BB$18</v>
      </c>
      <c r="BC2397" s="186" t="str">
        <f t="shared" si="3270"/>
        <v>BC$18</v>
      </c>
      <c r="BD2397" s="186" t="str">
        <f t="shared" si="3270"/>
        <v>BD$18</v>
      </c>
      <c r="BE2397" s="186" t="str">
        <f t="shared" si="3270"/>
        <v>BE$18</v>
      </c>
      <c r="BF2397" s="186" t="str">
        <f t="shared" si="3270"/>
        <v>BF$18</v>
      </c>
      <c r="BG2397" s="186" t="str">
        <f t="shared" si="3270"/>
        <v>BG$18</v>
      </c>
      <c r="BH2397" s="186" t="str">
        <f t="shared" si="3270"/>
        <v>BH$18</v>
      </c>
      <c r="BI2397" s="186" t="str">
        <f t="shared" si="3270"/>
        <v>BI$18</v>
      </c>
      <c r="BJ2397" s="186" t="str">
        <f t="shared" si="3270"/>
        <v>BJ$18</v>
      </c>
      <c r="BK2397" s="186" t="str">
        <f t="shared" si="3270"/>
        <v>BK$18</v>
      </c>
      <c r="BL2397" s="186" t="str">
        <f t="shared" si="3270"/>
        <v>BL$18</v>
      </c>
      <c r="BM2397" s="186" t="str">
        <f t="shared" si="3270"/>
        <v>BM$18</v>
      </c>
      <c r="BN2397" s="186" t="str">
        <f t="shared" si="3270"/>
        <v>BN$18</v>
      </c>
      <c r="BO2397" s="186" t="str">
        <f t="shared" si="3270"/>
        <v>BO$18</v>
      </c>
      <c r="BP2397" s="186" t="str">
        <f t="shared" si="3270"/>
        <v>BP$18</v>
      </c>
      <c r="BQ2397" s="186" t="str">
        <f t="shared" si="3270"/>
        <v>BQ$18</v>
      </c>
      <c r="BR2397" s="186" t="str">
        <f t="shared" si="3270"/>
        <v>BR$18</v>
      </c>
      <c r="BS2397" s="186" t="str">
        <f t="shared" si="3270"/>
        <v>BS$18</v>
      </c>
      <c r="BT2397" s="186" t="str">
        <f t="shared" si="3270"/>
        <v>BT$18</v>
      </c>
      <c r="BU2397" s="186" t="str">
        <f t="shared" si="3270"/>
        <v>BU$18</v>
      </c>
      <c r="BV2397" s="186" t="str">
        <f t="shared" si="3270"/>
        <v>BV$18</v>
      </c>
      <c r="BW2397" s="186" t="str">
        <f t="shared" si="3270"/>
        <v>BW$18</v>
      </c>
      <c r="BX2397" s="186" t="str">
        <f t="shared" si="3270"/>
        <v>BX$18</v>
      </c>
      <c r="BY2397" s="186" t="str">
        <f t="shared" si="3270"/>
        <v>BY$18</v>
      </c>
      <c r="BZ2397" s="186" t="str">
        <f t="shared" si="3270"/>
        <v>BZ$18</v>
      </c>
      <c r="CA2397" s="186" t="str">
        <f t="shared" si="3270"/>
        <v>CA$18</v>
      </c>
      <c r="CB2397" s="186" t="str">
        <f t="shared" si="3270"/>
        <v>CB$18</v>
      </c>
      <c r="CC2397" s="186" t="str">
        <f t="shared" si="3270"/>
        <v>CC$18</v>
      </c>
      <c r="CD2397" s="186" t="str">
        <f t="shared" si="3270"/>
        <v>CD$18</v>
      </c>
      <c r="CE2397" s="186" t="str">
        <f t="shared" ref="CE2397:CK2397" si="3271">CE$22</f>
        <v>CE$18</v>
      </c>
      <c r="CF2397" s="186" t="str">
        <f t="shared" si="3271"/>
        <v>CF$18</v>
      </c>
      <c r="CG2397" s="186" t="str">
        <f t="shared" si="3271"/>
        <v>CG$18</v>
      </c>
      <c r="CH2397" s="186" t="str">
        <f t="shared" si="3271"/>
        <v>CH$18</v>
      </c>
      <c r="CI2397" s="186" t="str">
        <f t="shared" si="3271"/>
        <v>CI$18</v>
      </c>
      <c r="CJ2397" s="186" t="str">
        <f t="shared" si="3271"/>
        <v>CJ$18</v>
      </c>
      <c r="CK2397" s="186" t="str">
        <f t="shared" si="3271"/>
        <v>CK$18</v>
      </c>
    </row>
    <row r="2398" spans="2:89" x14ac:dyDescent="0.35">
      <c r="B2398" s="171" t="s">
        <v>464</v>
      </c>
      <c r="E2398" s="8"/>
      <c r="H2398" s="196"/>
      <c r="I2398" s="197"/>
      <c r="J2398" s="197"/>
      <c r="K2398" s="198"/>
      <c r="L2398" s="198"/>
      <c r="M2398" s="198"/>
      <c r="N2398" s="198"/>
      <c r="O2398" s="198"/>
      <c r="P2398" s="198"/>
      <c r="R2398" s="198"/>
      <c r="S2398" s="186" t="str">
        <f t="shared" ref="S2398:AX2398" si="3272">S$23</f>
        <v>S$19</v>
      </c>
      <c r="T2398" s="186" t="str">
        <f t="shared" si="3272"/>
        <v>T$19</v>
      </c>
      <c r="U2398" s="186" t="str">
        <f t="shared" si="3272"/>
        <v>U$19</v>
      </c>
      <c r="V2398" s="186" t="str">
        <f t="shared" si="3272"/>
        <v>V$19</v>
      </c>
      <c r="W2398" s="186" t="str">
        <f t="shared" si="3272"/>
        <v>W$19</v>
      </c>
      <c r="X2398" s="186" t="str">
        <f t="shared" si="3272"/>
        <v>X$19</v>
      </c>
      <c r="Y2398" s="186" t="str">
        <f t="shared" si="3272"/>
        <v>Y$19</v>
      </c>
      <c r="Z2398" s="186" t="str">
        <f t="shared" si="3272"/>
        <v>Z$19</v>
      </c>
      <c r="AA2398" s="186" t="str">
        <f t="shared" si="3272"/>
        <v>AA$19</v>
      </c>
      <c r="AB2398" s="186" t="str">
        <f t="shared" si="3272"/>
        <v>AB$19</v>
      </c>
      <c r="AC2398" s="186" t="str">
        <f t="shared" si="3272"/>
        <v>AC$19</v>
      </c>
      <c r="AD2398" s="186" t="str">
        <f t="shared" si="3272"/>
        <v>AD$19</v>
      </c>
      <c r="AE2398" s="186" t="str">
        <f t="shared" si="3272"/>
        <v>AE$19</v>
      </c>
      <c r="AF2398" s="186" t="str">
        <f t="shared" si="3272"/>
        <v>AF$19</v>
      </c>
      <c r="AG2398" s="186" t="str">
        <f t="shared" si="3272"/>
        <v>AG$19</v>
      </c>
      <c r="AH2398" s="186" t="str">
        <f t="shared" si="3272"/>
        <v>AH$19</v>
      </c>
      <c r="AI2398" s="186" t="str">
        <f t="shared" si="3272"/>
        <v>AI$19</v>
      </c>
      <c r="AJ2398" s="186" t="str">
        <f t="shared" si="3272"/>
        <v>AJ$19</v>
      </c>
      <c r="AK2398" s="186" t="str">
        <f t="shared" si="3272"/>
        <v>AK$19</v>
      </c>
      <c r="AL2398" s="186" t="str">
        <f t="shared" si="3272"/>
        <v>AL$19</v>
      </c>
      <c r="AM2398" s="186" t="str">
        <f t="shared" si="3272"/>
        <v>AM$19</v>
      </c>
      <c r="AN2398" s="186" t="str">
        <f t="shared" si="3272"/>
        <v>AN$19</v>
      </c>
      <c r="AO2398" s="186" t="str">
        <f t="shared" si="3272"/>
        <v>AO$19</v>
      </c>
      <c r="AP2398" s="186" t="str">
        <f t="shared" si="3272"/>
        <v>AP$19</v>
      </c>
      <c r="AQ2398" s="186" t="str">
        <f t="shared" si="3272"/>
        <v>AQ$19</v>
      </c>
      <c r="AR2398" s="186" t="str">
        <f t="shared" si="3272"/>
        <v>AR$19</v>
      </c>
      <c r="AS2398" s="186" t="str">
        <f t="shared" si="3272"/>
        <v>AS$19</v>
      </c>
      <c r="AT2398" s="186" t="str">
        <f t="shared" si="3272"/>
        <v>AT$19</v>
      </c>
      <c r="AU2398" s="186" t="str">
        <f t="shared" si="3272"/>
        <v>AU$19</v>
      </c>
      <c r="AV2398" s="186" t="str">
        <f t="shared" si="3272"/>
        <v>AV$19</v>
      </c>
      <c r="AW2398" s="186" t="str">
        <f t="shared" si="3272"/>
        <v>AW$19</v>
      </c>
      <c r="AX2398" s="186" t="str">
        <f t="shared" si="3272"/>
        <v>AX$19</v>
      </c>
      <c r="AY2398" s="186" t="str">
        <f t="shared" ref="AY2398:CD2398" si="3273">AY$23</f>
        <v>AY$19</v>
      </c>
      <c r="AZ2398" s="186" t="str">
        <f t="shared" si="3273"/>
        <v>AZ$19</v>
      </c>
      <c r="BA2398" s="186" t="str">
        <f t="shared" si="3273"/>
        <v>BA$19</v>
      </c>
      <c r="BB2398" s="186" t="str">
        <f t="shared" si="3273"/>
        <v>BB$19</v>
      </c>
      <c r="BC2398" s="186" t="str">
        <f t="shared" si="3273"/>
        <v>BC$19</v>
      </c>
      <c r="BD2398" s="186" t="str">
        <f t="shared" si="3273"/>
        <v>BD$19</v>
      </c>
      <c r="BE2398" s="186" t="str">
        <f t="shared" si="3273"/>
        <v>BE$19</v>
      </c>
      <c r="BF2398" s="186" t="str">
        <f t="shared" si="3273"/>
        <v>BF$19</v>
      </c>
      <c r="BG2398" s="186" t="str">
        <f t="shared" si="3273"/>
        <v>BG$19</v>
      </c>
      <c r="BH2398" s="186" t="str">
        <f t="shared" si="3273"/>
        <v>BH$19</v>
      </c>
      <c r="BI2398" s="186" t="str">
        <f t="shared" si="3273"/>
        <v>BI$19</v>
      </c>
      <c r="BJ2398" s="186" t="str">
        <f t="shared" si="3273"/>
        <v>BJ$19</v>
      </c>
      <c r="BK2398" s="186" t="str">
        <f t="shared" si="3273"/>
        <v>BK$19</v>
      </c>
      <c r="BL2398" s="186" t="str">
        <f t="shared" si="3273"/>
        <v>BL$19</v>
      </c>
      <c r="BM2398" s="186" t="str">
        <f t="shared" si="3273"/>
        <v>BM$19</v>
      </c>
      <c r="BN2398" s="186" t="str">
        <f t="shared" si="3273"/>
        <v>BN$19</v>
      </c>
      <c r="BO2398" s="186" t="str">
        <f t="shared" si="3273"/>
        <v>BO$19</v>
      </c>
      <c r="BP2398" s="186" t="str">
        <f t="shared" si="3273"/>
        <v>BP$19</v>
      </c>
      <c r="BQ2398" s="186" t="str">
        <f t="shared" si="3273"/>
        <v>BQ$19</v>
      </c>
      <c r="BR2398" s="186" t="str">
        <f t="shared" si="3273"/>
        <v>BR$19</v>
      </c>
      <c r="BS2398" s="186" t="str">
        <f t="shared" si="3273"/>
        <v>BS$19</v>
      </c>
      <c r="BT2398" s="186" t="str">
        <f t="shared" si="3273"/>
        <v>BT$19</v>
      </c>
      <c r="BU2398" s="186" t="str">
        <f t="shared" si="3273"/>
        <v>BU$19</v>
      </c>
      <c r="BV2398" s="186" t="str">
        <f t="shared" si="3273"/>
        <v>BV$19</v>
      </c>
      <c r="BW2398" s="186" t="str">
        <f t="shared" si="3273"/>
        <v>BW$19</v>
      </c>
      <c r="BX2398" s="186" t="str">
        <f t="shared" si="3273"/>
        <v>BX$19</v>
      </c>
      <c r="BY2398" s="186" t="str">
        <f t="shared" si="3273"/>
        <v>BY$19</v>
      </c>
      <c r="BZ2398" s="186" t="str">
        <f t="shared" si="3273"/>
        <v>BZ$19</v>
      </c>
      <c r="CA2398" s="186" t="str">
        <f t="shared" si="3273"/>
        <v>CA$19</v>
      </c>
      <c r="CB2398" s="186" t="str">
        <f t="shared" si="3273"/>
        <v>CB$19</v>
      </c>
      <c r="CC2398" s="186" t="str">
        <f t="shared" si="3273"/>
        <v>CC$19</v>
      </c>
      <c r="CD2398" s="186" t="str">
        <f t="shared" si="3273"/>
        <v>CD$19</v>
      </c>
      <c r="CE2398" s="186" t="str">
        <f t="shared" ref="CE2398:CK2398" si="3274">CE$23</f>
        <v>CE$19</v>
      </c>
      <c r="CF2398" s="186" t="str">
        <f t="shared" si="3274"/>
        <v>CF$19</v>
      </c>
      <c r="CG2398" s="186" t="str">
        <f t="shared" si="3274"/>
        <v>CG$19</v>
      </c>
      <c r="CH2398" s="186" t="str">
        <f t="shared" si="3274"/>
        <v>CH$19</v>
      </c>
      <c r="CI2398" s="186" t="str">
        <f t="shared" si="3274"/>
        <v>CI$19</v>
      </c>
      <c r="CJ2398" s="186" t="str">
        <f t="shared" si="3274"/>
        <v>CJ$19</v>
      </c>
      <c r="CK2398" s="186" t="str">
        <f t="shared" si="3274"/>
        <v>CK$19</v>
      </c>
    </row>
    <row r="2399" spans="2:89" x14ac:dyDescent="0.35">
      <c r="B2399" s="70" t="s">
        <v>282</v>
      </c>
      <c r="C2399" s="31"/>
      <c r="D2399" t="s">
        <v>424</v>
      </c>
      <c r="E2399" s="8" t="str">
        <f t="shared" ref="E2399:E2423" si="3275">ROW()&amp;" "&amp;D2399</f>
        <v>2399 FAINT-F</v>
      </c>
      <c r="F2399" t="s">
        <v>347</v>
      </c>
      <c r="G2399" s="31" t="s">
        <v>243</v>
      </c>
      <c r="H2399" s="48"/>
      <c r="I2399" s="286"/>
      <c r="J2399" s="286"/>
      <c r="K2399" s="48"/>
      <c r="L2399" s="48"/>
      <c r="M2399" s="48"/>
      <c r="N2399" s="48"/>
      <c r="O2399" s="48"/>
      <c r="P2399" s="48"/>
      <c r="R2399" s="70"/>
      <c r="S2399" s="287"/>
      <c r="T2399" s="287"/>
      <c r="U2399" s="287"/>
      <c r="V2399" s="287"/>
      <c r="W2399" s="287"/>
      <c r="X2399" s="287"/>
      <c r="Y2399" s="287"/>
      <c r="Z2399" s="287"/>
      <c r="AA2399" s="287"/>
      <c r="AB2399" s="287"/>
      <c r="AC2399" s="287"/>
      <c r="AD2399" s="287"/>
      <c r="AE2399" s="287"/>
      <c r="AF2399" s="287"/>
      <c r="AG2399" s="287"/>
      <c r="AH2399" s="287"/>
      <c r="AI2399" s="287"/>
      <c r="AJ2399" s="287"/>
      <c r="AK2399" s="287"/>
      <c r="AL2399" s="287"/>
      <c r="AM2399" s="287"/>
      <c r="AN2399" s="287"/>
      <c r="AO2399" s="287"/>
      <c r="AP2399" s="287"/>
      <c r="AQ2399" s="287"/>
      <c r="AR2399" s="287"/>
      <c r="AS2399" s="287"/>
      <c r="AT2399" s="287"/>
      <c r="AU2399" s="287"/>
      <c r="AV2399" s="287"/>
      <c r="AW2399" s="287"/>
      <c r="AX2399" s="287"/>
      <c r="AY2399" s="287"/>
      <c r="AZ2399" s="287"/>
      <c r="BA2399" s="287"/>
      <c r="BB2399" s="287"/>
      <c r="BC2399" s="287"/>
      <c r="BD2399" s="287"/>
      <c r="BE2399" s="287"/>
      <c r="BF2399" s="287"/>
      <c r="BG2399" s="287"/>
      <c r="BH2399" s="287"/>
      <c r="BI2399" s="287"/>
      <c r="BJ2399" s="287"/>
      <c r="BK2399" s="287"/>
      <c r="BL2399" s="287"/>
      <c r="BM2399" s="287"/>
      <c r="BN2399" s="287"/>
      <c r="BO2399" s="287"/>
      <c r="BP2399" s="287"/>
      <c r="BQ2399" s="287"/>
      <c r="BR2399" s="287"/>
      <c r="BS2399" s="287"/>
      <c r="BT2399" s="287"/>
      <c r="BU2399" s="287"/>
      <c r="BV2399" s="287"/>
      <c r="BW2399" s="287"/>
      <c r="BX2399" s="287"/>
      <c r="BY2399" s="287"/>
      <c r="BZ2399" s="287"/>
      <c r="CA2399" s="287"/>
      <c r="CB2399" s="287"/>
      <c r="CC2399" s="287"/>
      <c r="CD2399" s="287"/>
      <c r="CE2399" s="287"/>
      <c r="CF2399" s="287"/>
      <c r="CG2399" s="287"/>
      <c r="CH2399" s="287"/>
      <c r="CI2399" s="287"/>
      <c r="CJ2399" s="287"/>
      <c r="CK2399" s="287"/>
    </row>
    <row r="2400" spans="2:89" x14ac:dyDescent="0.35">
      <c r="B2400" s="95" t="str">
        <f>"Assumptions - "&amp;B2399</f>
        <v>Assumptions - Fixed secondary intangible assets:</v>
      </c>
      <c r="D2400" t="s">
        <v>424</v>
      </c>
      <c r="E2400" s="8" t="str">
        <f t="shared" ref="E2400" si="3276">ROW()&amp;" "&amp;D2400</f>
        <v>2400 FAINT-F</v>
      </c>
      <c r="G2400" t="str">
        <f>E2400</f>
        <v>2400 FAINT-F</v>
      </c>
      <c r="H2400" s="31"/>
      <c r="I2400" s="73"/>
      <c r="J2400" s="73"/>
      <c r="K2400" s="31"/>
      <c r="L2400" s="31"/>
      <c r="M2400" s="31"/>
      <c r="N2400" s="31"/>
      <c r="O2400" s="31"/>
      <c r="P2400" s="31"/>
      <c r="R2400" s="67"/>
      <c r="S2400" s="152"/>
      <c r="T2400" s="152"/>
      <c r="U2400" s="152"/>
      <c r="V2400" s="152"/>
      <c r="W2400" s="152"/>
      <c r="X2400" s="152"/>
      <c r="Y2400" s="152"/>
      <c r="Z2400" s="152"/>
      <c r="AA2400" s="152"/>
      <c r="AB2400" s="152"/>
      <c r="AC2400" s="152"/>
      <c r="AD2400" s="152"/>
      <c r="AE2400" s="152"/>
      <c r="AF2400" s="152"/>
      <c r="AG2400" s="152"/>
      <c r="AH2400" s="152"/>
      <c r="AI2400" s="152"/>
      <c r="AJ2400" s="152"/>
      <c r="AK2400" s="152"/>
      <c r="AL2400" s="152"/>
      <c r="AM2400" s="152"/>
      <c r="AN2400" s="152"/>
      <c r="AO2400" s="152"/>
      <c r="AP2400" s="152"/>
      <c r="AQ2400" s="152"/>
      <c r="AR2400" s="152"/>
      <c r="AS2400" s="152"/>
      <c r="AT2400" s="152"/>
      <c r="AU2400" s="152"/>
      <c r="AV2400" s="152"/>
      <c r="AW2400" s="152"/>
      <c r="AX2400" s="152"/>
      <c r="AY2400" s="152"/>
      <c r="AZ2400" s="152"/>
      <c r="BA2400" s="152"/>
      <c r="BB2400" s="152"/>
      <c r="BC2400" s="152"/>
      <c r="BD2400" s="152"/>
      <c r="BE2400" s="152"/>
      <c r="BF2400" s="152"/>
      <c r="BG2400" s="152"/>
      <c r="BH2400" s="152"/>
      <c r="BI2400" s="152"/>
      <c r="BJ2400" s="152"/>
      <c r="BK2400" s="152"/>
      <c r="BL2400" s="152"/>
      <c r="BM2400" s="152"/>
      <c r="BN2400" s="152"/>
      <c r="BO2400" s="152"/>
      <c r="BP2400" s="152"/>
      <c r="BQ2400" s="152"/>
      <c r="BR2400" s="152"/>
      <c r="BS2400" s="152"/>
      <c r="BT2400" s="152"/>
      <c r="BU2400" s="152"/>
      <c r="BV2400" s="152"/>
      <c r="BW2400" s="152"/>
      <c r="BX2400" s="152"/>
      <c r="BY2400" s="152"/>
      <c r="BZ2400" s="152"/>
      <c r="CA2400" s="152"/>
      <c r="CB2400" s="152"/>
      <c r="CC2400" s="152"/>
      <c r="CD2400" s="152"/>
      <c r="CE2400" s="152"/>
      <c r="CF2400" s="152"/>
      <c r="CG2400" s="152"/>
      <c r="CH2400" s="152"/>
      <c r="CI2400" s="152"/>
      <c r="CJ2400" s="152"/>
      <c r="CK2400" s="152"/>
    </row>
    <row r="2401" spans="2:89" x14ac:dyDescent="0.35">
      <c r="B2401" s="141" t="s">
        <v>206</v>
      </c>
      <c r="D2401" t="s">
        <v>424</v>
      </c>
      <c r="E2401" s="8" t="str">
        <f t="shared" si="3275"/>
        <v>2401 FAINT-F</v>
      </c>
      <c r="G2401" t="str">
        <f>E2401</f>
        <v>2401 FAINT-F</v>
      </c>
      <c r="H2401" s="57">
        <v>5</v>
      </c>
      <c r="S2401" s="72"/>
      <c r="T2401" s="72"/>
      <c r="U2401" s="72"/>
      <c r="V2401" s="72"/>
      <c r="W2401" s="72"/>
      <c r="X2401" s="72"/>
      <c r="Y2401" s="72"/>
      <c r="Z2401" s="72"/>
      <c r="AA2401" s="72"/>
      <c r="AB2401" s="72"/>
      <c r="AC2401" s="72"/>
      <c r="AD2401" s="72"/>
      <c r="AE2401" s="72"/>
      <c r="AF2401" s="72"/>
      <c r="AG2401" s="72"/>
      <c r="AH2401" s="72"/>
      <c r="AI2401" s="72"/>
      <c r="AJ2401" s="72"/>
      <c r="AK2401" s="72"/>
      <c r="AL2401" s="72"/>
      <c r="AM2401" s="72"/>
      <c r="AN2401" s="72"/>
      <c r="AO2401" s="72"/>
      <c r="AP2401" s="72"/>
      <c r="AQ2401" s="72"/>
      <c r="AR2401" s="72"/>
      <c r="AS2401" s="72"/>
      <c r="AT2401" s="72"/>
      <c r="AU2401" s="72"/>
      <c r="AV2401" s="72"/>
      <c r="AW2401" s="72"/>
      <c r="AX2401" s="72"/>
      <c r="AY2401" s="72"/>
      <c r="AZ2401" s="72"/>
      <c r="BA2401" s="72"/>
      <c r="BB2401" s="72"/>
      <c r="BC2401" s="72"/>
      <c r="BD2401" s="72"/>
      <c r="BE2401" s="72"/>
      <c r="BF2401" s="72"/>
      <c r="BG2401" s="72"/>
      <c r="BH2401" s="72"/>
      <c r="BI2401" s="72"/>
      <c r="BJ2401" s="72"/>
      <c r="BK2401" s="72"/>
      <c r="BL2401" s="72"/>
      <c r="BM2401" s="72"/>
      <c r="BN2401" s="72"/>
      <c r="BO2401" s="72"/>
      <c r="BP2401" s="72"/>
      <c r="BQ2401" s="72"/>
      <c r="BR2401" s="72"/>
      <c r="BS2401" s="72"/>
      <c r="BT2401" s="72"/>
      <c r="BU2401" s="72"/>
      <c r="BV2401" s="72"/>
      <c r="BW2401" s="72"/>
      <c r="BX2401" s="72"/>
      <c r="BY2401" s="72"/>
      <c r="BZ2401" s="72"/>
      <c r="CA2401" s="72"/>
      <c r="CB2401" s="72"/>
      <c r="CC2401" s="72"/>
      <c r="CD2401" s="72"/>
      <c r="CE2401" s="72"/>
      <c r="CF2401" s="72"/>
      <c r="CG2401" s="72"/>
      <c r="CH2401" s="72"/>
      <c r="CI2401" s="72"/>
      <c r="CJ2401" s="72"/>
      <c r="CK2401" s="72"/>
    </row>
    <row r="2402" spans="2:89" x14ac:dyDescent="0.35">
      <c r="B2402" s="141" t="s">
        <v>207</v>
      </c>
      <c r="D2402" t="s">
        <v>424</v>
      </c>
      <c r="E2402" s="8" t="str">
        <f t="shared" si="3275"/>
        <v>2402 FAINT-F</v>
      </c>
      <c r="G2402" t="str">
        <f>E2402</f>
        <v>2402 FAINT-F</v>
      </c>
      <c r="H2402" s="57">
        <v>3</v>
      </c>
      <c r="S2402" s="72"/>
      <c r="T2402" s="72"/>
      <c r="U2402" s="72"/>
      <c r="V2402" s="72"/>
      <c r="W2402" s="72"/>
      <c r="X2402" s="72"/>
      <c r="Y2402" s="72"/>
      <c r="Z2402" s="72"/>
      <c r="AA2402" s="72"/>
      <c r="AB2402" s="72"/>
      <c r="AC2402" s="72"/>
      <c r="AD2402" s="72"/>
      <c r="AE2402" s="72"/>
      <c r="AF2402" s="72"/>
      <c r="AG2402" s="72"/>
      <c r="AH2402" s="72"/>
      <c r="AI2402" s="72"/>
      <c r="AJ2402" s="72"/>
      <c r="AK2402" s="72"/>
      <c r="AL2402" s="72"/>
      <c r="AM2402" s="72"/>
      <c r="AN2402" s="72"/>
      <c r="AO2402" s="72"/>
      <c r="AP2402" s="72"/>
      <c r="AQ2402" s="72"/>
      <c r="AR2402" s="72"/>
      <c r="AS2402" s="72"/>
      <c r="AT2402" s="72"/>
      <c r="AU2402" s="72"/>
      <c r="AV2402" s="72"/>
      <c r="AW2402" s="72"/>
      <c r="AX2402" s="72"/>
      <c r="AY2402" s="72"/>
      <c r="AZ2402" s="72"/>
      <c r="BA2402" s="72"/>
      <c r="BB2402" s="72"/>
      <c r="BC2402" s="72"/>
      <c r="BD2402" s="72"/>
      <c r="BE2402" s="72"/>
      <c r="BF2402" s="72"/>
      <c r="BG2402" s="72"/>
      <c r="BH2402" s="72"/>
      <c r="BI2402" s="72"/>
      <c r="BJ2402" s="72"/>
      <c r="BK2402" s="72"/>
      <c r="BL2402" s="72"/>
      <c r="BM2402" s="72"/>
      <c r="BN2402" s="72"/>
      <c r="BO2402" s="72"/>
      <c r="BP2402" s="72"/>
      <c r="BQ2402" s="72"/>
      <c r="BR2402" s="72"/>
      <c r="BS2402" s="72"/>
      <c r="BT2402" s="72"/>
      <c r="BU2402" s="72"/>
      <c r="BV2402" s="72"/>
      <c r="BW2402" s="72"/>
      <c r="BX2402" s="72"/>
      <c r="BY2402" s="72"/>
      <c r="BZ2402" s="72"/>
      <c r="CA2402" s="72"/>
      <c r="CB2402" s="72"/>
      <c r="CC2402" s="72"/>
      <c r="CD2402" s="72"/>
      <c r="CE2402" s="72"/>
      <c r="CF2402" s="72"/>
      <c r="CG2402" s="72"/>
      <c r="CH2402" s="72"/>
      <c r="CI2402" s="72"/>
      <c r="CJ2402" s="72"/>
      <c r="CK2402" s="72"/>
    </row>
    <row r="2403" spans="2:89" x14ac:dyDescent="0.35">
      <c r="B2403" s="8" t="s">
        <v>339</v>
      </c>
      <c r="D2403" t="s">
        <v>424</v>
      </c>
      <c r="E2403" s="8" t="str">
        <f t="shared" si="3275"/>
        <v>2403 FAINT-F</v>
      </c>
      <c r="S2403" s="72"/>
      <c r="T2403" s="72"/>
      <c r="U2403" s="72"/>
      <c r="V2403" s="72"/>
      <c r="W2403" s="72"/>
      <c r="X2403" s="72"/>
      <c r="Y2403" s="72"/>
      <c r="Z2403" s="72"/>
      <c r="AA2403" s="72"/>
      <c r="AB2403" s="72"/>
      <c r="AC2403" s="72"/>
      <c r="AD2403" s="72"/>
      <c r="AE2403" s="72"/>
      <c r="AF2403" s="72"/>
      <c r="AG2403" s="72"/>
      <c r="AH2403" s="72"/>
      <c r="AI2403" s="72"/>
      <c r="AJ2403" s="72"/>
      <c r="AK2403" s="72"/>
      <c r="AL2403" s="72"/>
      <c r="AM2403" s="72"/>
      <c r="AN2403" s="72"/>
      <c r="AO2403" s="72"/>
      <c r="AP2403" s="72"/>
      <c r="AQ2403" s="72"/>
      <c r="AR2403" s="72"/>
      <c r="AS2403" s="72"/>
      <c r="AT2403" s="72"/>
      <c r="AU2403" s="72"/>
      <c r="AV2403" s="72"/>
      <c r="AW2403" s="72"/>
      <c r="AX2403" s="72"/>
      <c r="AY2403" s="72"/>
      <c r="AZ2403" s="72"/>
      <c r="BA2403" s="72"/>
      <c r="BB2403" s="72"/>
      <c r="BC2403" s="72"/>
      <c r="BD2403" s="72"/>
      <c r="BE2403" s="72"/>
      <c r="BF2403" s="72"/>
      <c r="BG2403" s="72"/>
      <c r="BH2403" s="72"/>
      <c r="BI2403" s="72"/>
      <c r="BJ2403" s="72"/>
      <c r="BK2403" s="72"/>
      <c r="BL2403" s="72"/>
      <c r="BM2403" s="72"/>
      <c r="BN2403" s="72"/>
      <c r="BO2403" s="72"/>
      <c r="BP2403" s="72"/>
      <c r="BQ2403" s="72"/>
      <c r="BR2403" s="72"/>
      <c r="BS2403" s="72"/>
      <c r="BT2403" s="72"/>
      <c r="BU2403" s="72"/>
      <c r="BV2403" s="72"/>
      <c r="BW2403" s="72"/>
      <c r="BX2403" s="72"/>
      <c r="BY2403" s="72"/>
      <c r="BZ2403" s="72"/>
      <c r="CA2403" s="72"/>
      <c r="CB2403" s="72"/>
      <c r="CC2403" s="72"/>
      <c r="CD2403" s="72"/>
      <c r="CE2403" s="72"/>
      <c r="CF2403" s="72"/>
      <c r="CG2403" s="72"/>
      <c r="CH2403" s="72"/>
      <c r="CI2403" s="72"/>
      <c r="CJ2403" s="72"/>
      <c r="CK2403" s="72"/>
    </row>
    <row r="2404" spans="2:89" x14ac:dyDescent="0.35">
      <c r="B2404" s="122" t="str">
        <f>"Investment in intangibles - "&amp;SUBSTITUTE(B2399,":","")</f>
        <v>Investment in intangibles - Fixed secondary intangible assets</v>
      </c>
      <c r="C2404" t="s">
        <v>235</v>
      </c>
      <c r="D2404" t="s">
        <v>424</v>
      </c>
      <c r="E2404" s="8" t="str">
        <f t="shared" si="3275"/>
        <v>2404 FAINT-F</v>
      </c>
      <c r="G2404" t="str">
        <f>E2404</f>
        <v>2404 FAINT-F</v>
      </c>
      <c r="I2404" s="74"/>
      <c r="J2404" s="74"/>
      <c r="K2404" s="23">
        <v>-1000</v>
      </c>
      <c r="L2404" s="23">
        <v>-1000</v>
      </c>
      <c r="M2404" s="23">
        <v>-1000</v>
      </c>
      <c r="N2404" s="23">
        <v>-1000</v>
      </c>
      <c r="O2404" s="23">
        <v>-1000</v>
      </c>
      <c r="P2404" s="23">
        <v>-1000</v>
      </c>
      <c r="R2404" s="24"/>
      <c r="S2404" s="80" cm="1">
        <f t="array" ref="S2404">INDEX($K:$Q,ROW(),MATCH(S$3,$K$2:$Q$2,0))/12</f>
        <v>-83.333333333333329</v>
      </c>
      <c r="T2404" s="80" cm="1">
        <f t="array" ref="T2404">INDEX($K:$Q,ROW(),MATCH(T$3,$K$2:$Q$2,0))/12</f>
        <v>-83.333333333333329</v>
      </c>
      <c r="U2404" s="80" cm="1">
        <f t="array" ref="U2404">INDEX($K:$Q,ROW(),MATCH(U$3,$K$2:$Q$2,0))/12</f>
        <v>-83.333333333333329</v>
      </c>
      <c r="V2404" s="80" cm="1">
        <f t="array" ref="V2404">INDEX($K:$Q,ROW(),MATCH(V$3,$K$2:$Q$2,0))/12</f>
        <v>-83.333333333333329</v>
      </c>
      <c r="W2404" s="80" cm="1">
        <f t="array" ref="W2404">INDEX($K:$Q,ROW(),MATCH(W$3,$K$2:$Q$2,0))/12</f>
        <v>-83.333333333333329</v>
      </c>
      <c r="X2404" s="80" cm="1">
        <f t="array" ref="X2404">INDEX($K:$Q,ROW(),MATCH(X$3,$K$2:$Q$2,0))/12</f>
        <v>-83.333333333333329</v>
      </c>
      <c r="Y2404" s="80" cm="1">
        <f t="array" ref="Y2404">INDEX($K:$Q,ROW(),MATCH(Y$3,$K$2:$Q$2,0))/12</f>
        <v>-83.333333333333329</v>
      </c>
      <c r="Z2404" s="80" cm="1">
        <f t="array" ref="Z2404">INDEX($K:$Q,ROW(),MATCH(Z$3,$K$2:$Q$2,0))/12</f>
        <v>-83.333333333333329</v>
      </c>
      <c r="AA2404" s="80" cm="1">
        <f t="array" ref="AA2404">INDEX($K:$Q,ROW(),MATCH(AA$3,$K$2:$Q$2,0))/12</f>
        <v>-83.333333333333329</v>
      </c>
      <c r="AB2404" s="80" cm="1">
        <f t="array" ref="AB2404">INDEX($K:$Q,ROW(),MATCH(AB$3,$K$2:$Q$2,0))/12</f>
        <v>-83.333333333333329</v>
      </c>
      <c r="AC2404" s="80" cm="1">
        <f t="array" ref="AC2404">INDEX($K:$Q,ROW(),MATCH(AC$3,$K$2:$Q$2,0))/12</f>
        <v>-83.333333333333329</v>
      </c>
      <c r="AD2404" s="80" cm="1">
        <f t="array" ref="AD2404">INDEX($K:$Q,ROW(),MATCH(AD$3,$K$2:$Q$2,0))/12</f>
        <v>-83.333333333333329</v>
      </c>
      <c r="AE2404" s="80" cm="1">
        <f t="array" ref="AE2404">INDEX($K:$Q,ROW(),MATCH(AE$3,$K$2:$Q$2,0))/12</f>
        <v>-83.333333333333329</v>
      </c>
      <c r="AF2404" s="80" cm="1">
        <f t="array" ref="AF2404">INDEX($K:$Q,ROW(),MATCH(AF$3,$K$2:$Q$2,0))/12</f>
        <v>-83.333333333333329</v>
      </c>
      <c r="AG2404" s="80" cm="1">
        <f t="array" ref="AG2404">INDEX($K:$Q,ROW(),MATCH(AG$3,$K$2:$Q$2,0))/12</f>
        <v>-83.333333333333329</v>
      </c>
      <c r="AH2404" s="80" cm="1">
        <f t="array" ref="AH2404">INDEX($K:$Q,ROW(),MATCH(AH$3,$K$2:$Q$2,0))/12</f>
        <v>-83.333333333333329</v>
      </c>
      <c r="AI2404" s="80" cm="1">
        <f t="array" ref="AI2404">INDEX($K:$Q,ROW(),MATCH(AI$3,$K$2:$Q$2,0))/12</f>
        <v>-83.333333333333329</v>
      </c>
      <c r="AJ2404" s="80" cm="1">
        <f t="array" ref="AJ2404">INDEX($K:$Q,ROW(),MATCH(AJ$3,$K$2:$Q$2,0))/12</f>
        <v>-83.333333333333329</v>
      </c>
      <c r="AK2404" s="80" cm="1">
        <f t="array" ref="AK2404">INDEX($K:$Q,ROW(),MATCH(AK$3,$K$2:$Q$2,0))/12</f>
        <v>-83.333333333333329</v>
      </c>
      <c r="AL2404" s="80" cm="1">
        <f t="array" ref="AL2404">INDEX($K:$Q,ROW(),MATCH(AL$3,$K$2:$Q$2,0))/12</f>
        <v>-83.333333333333329</v>
      </c>
      <c r="AM2404" s="80" cm="1">
        <f t="array" ref="AM2404">INDEX($K:$Q,ROW(),MATCH(AM$3,$K$2:$Q$2,0))/12</f>
        <v>-83.333333333333329</v>
      </c>
      <c r="AN2404" s="80" cm="1">
        <f t="array" ref="AN2404">INDEX($K:$Q,ROW(),MATCH(AN$3,$K$2:$Q$2,0))/12</f>
        <v>-83.333333333333329</v>
      </c>
      <c r="AO2404" s="80" cm="1">
        <f t="array" ref="AO2404">INDEX($K:$Q,ROW(),MATCH(AO$3,$K$2:$Q$2,0))/12</f>
        <v>-83.333333333333329</v>
      </c>
      <c r="AP2404" s="80" cm="1">
        <f t="array" ref="AP2404">INDEX($K:$Q,ROW(),MATCH(AP$3,$K$2:$Q$2,0))/12</f>
        <v>-83.333333333333329</v>
      </c>
      <c r="AQ2404" s="80" cm="1">
        <f t="array" ref="AQ2404">INDEX($K:$Q,ROW(),MATCH(AQ$3,$K$2:$Q$2,0))/12</f>
        <v>-83.333333333333329</v>
      </c>
      <c r="AR2404" s="80" cm="1">
        <f t="array" ref="AR2404">INDEX($K:$Q,ROW(),MATCH(AR$3,$K$2:$Q$2,0))/12</f>
        <v>-83.333333333333329</v>
      </c>
      <c r="AS2404" s="80" cm="1">
        <f t="array" ref="AS2404">INDEX($K:$Q,ROW(),MATCH(AS$3,$K$2:$Q$2,0))/12</f>
        <v>-83.333333333333329</v>
      </c>
      <c r="AT2404" s="80" cm="1">
        <f t="array" ref="AT2404">INDEX($K:$Q,ROW(),MATCH(AT$3,$K$2:$Q$2,0))/12</f>
        <v>-83.333333333333329</v>
      </c>
      <c r="AU2404" s="80" cm="1">
        <f t="array" ref="AU2404">INDEX($K:$Q,ROW(),MATCH(AU$3,$K$2:$Q$2,0))/12</f>
        <v>-83.333333333333329</v>
      </c>
      <c r="AV2404" s="80" cm="1">
        <f t="array" ref="AV2404">INDEX($K:$Q,ROW(),MATCH(AV$3,$K$2:$Q$2,0))/12</f>
        <v>-83.333333333333329</v>
      </c>
      <c r="AW2404" s="80" cm="1">
        <f t="array" ref="AW2404">INDEX($K:$Q,ROW(),MATCH(AW$3,$K$2:$Q$2,0))/12</f>
        <v>-83.333333333333329</v>
      </c>
      <c r="AX2404" s="80" cm="1">
        <f t="array" ref="AX2404">INDEX($K:$Q,ROW(),MATCH(AX$3,$K$2:$Q$2,0))/12</f>
        <v>-83.333333333333329</v>
      </c>
      <c r="AY2404" s="80" cm="1">
        <f t="array" ref="AY2404">INDEX($K:$Q,ROW(),MATCH(AY$3,$K$2:$Q$2,0))/12</f>
        <v>-83.333333333333329</v>
      </c>
      <c r="AZ2404" s="80" cm="1">
        <f t="array" ref="AZ2404">INDEX($K:$Q,ROW(),MATCH(AZ$3,$K$2:$Q$2,0))/12</f>
        <v>-83.333333333333329</v>
      </c>
      <c r="BA2404" s="80" cm="1">
        <f t="array" ref="BA2404">INDEX($K:$Q,ROW(),MATCH(BA$3,$K$2:$Q$2,0))/12</f>
        <v>-83.333333333333329</v>
      </c>
      <c r="BB2404" s="80" cm="1">
        <f t="array" ref="BB2404">INDEX($K:$Q,ROW(),MATCH(BB$3,$K$2:$Q$2,0))/12</f>
        <v>-83.333333333333329</v>
      </c>
      <c r="BC2404" s="80" cm="1">
        <f t="array" ref="BC2404">INDEX($K:$Q,ROW(),MATCH(BC$3,$K$2:$Q$2,0))/12</f>
        <v>-83.333333333333329</v>
      </c>
      <c r="BD2404" s="80" cm="1">
        <f t="array" ref="BD2404">INDEX($K:$Q,ROW(),MATCH(BD$3,$K$2:$Q$2,0))/12</f>
        <v>-83.333333333333329</v>
      </c>
      <c r="BE2404" s="80" cm="1">
        <f t="array" ref="BE2404">INDEX($K:$Q,ROW(),MATCH(BE$3,$K$2:$Q$2,0))/12</f>
        <v>-83.333333333333329</v>
      </c>
      <c r="BF2404" s="80" cm="1">
        <f t="array" ref="BF2404">INDEX($K:$Q,ROW(),MATCH(BF$3,$K$2:$Q$2,0))/12</f>
        <v>-83.333333333333329</v>
      </c>
      <c r="BG2404" s="80" cm="1">
        <f t="array" ref="BG2404">INDEX($K:$Q,ROW(),MATCH(BG$3,$K$2:$Q$2,0))/12</f>
        <v>-83.333333333333329</v>
      </c>
      <c r="BH2404" s="80" cm="1">
        <f t="array" ref="BH2404">INDEX($K:$Q,ROW(),MATCH(BH$3,$K$2:$Q$2,0))/12</f>
        <v>-83.333333333333329</v>
      </c>
      <c r="BI2404" s="80" cm="1">
        <f t="array" ref="BI2404">INDEX($K:$Q,ROW(),MATCH(BI$3,$K$2:$Q$2,0))/12</f>
        <v>-83.333333333333329</v>
      </c>
      <c r="BJ2404" s="80" cm="1">
        <f t="array" ref="BJ2404">INDEX($K:$Q,ROW(),MATCH(BJ$3,$K$2:$Q$2,0))/12</f>
        <v>-83.333333333333329</v>
      </c>
      <c r="BK2404" s="80" cm="1">
        <f t="array" ref="BK2404">INDEX($K:$Q,ROW(),MATCH(BK$3,$K$2:$Q$2,0))/12</f>
        <v>-83.333333333333329</v>
      </c>
      <c r="BL2404" s="80" cm="1">
        <f t="array" ref="BL2404">INDEX($K:$Q,ROW(),MATCH(BL$3,$K$2:$Q$2,0))/12</f>
        <v>-83.333333333333329</v>
      </c>
      <c r="BM2404" s="80" cm="1">
        <f t="array" ref="BM2404">INDEX($K:$Q,ROW(),MATCH(BM$3,$K$2:$Q$2,0))/12</f>
        <v>-83.333333333333329</v>
      </c>
      <c r="BN2404" s="80" cm="1">
        <f t="array" ref="BN2404">INDEX($K:$Q,ROW(),MATCH(BN$3,$K$2:$Q$2,0))/12</f>
        <v>-83.333333333333329</v>
      </c>
      <c r="BO2404" s="80" cm="1">
        <f t="array" ref="BO2404">INDEX($K:$Q,ROW(),MATCH(BO$3,$K$2:$Q$2,0))/12</f>
        <v>-83.333333333333329</v>
      </c>
      <c r="BP2404" s="80" cm="1">
        <f t="array" ref="BP2404">INDEX($K:$Q,ROW(),MATCH(BP$3,$K$2:$Q$2,0))/12</f>
        <v>-83.333333333333329</v>
      </c>
      <c r="BQ2404" s="80" cm="1">
        <f t="array" ref="BQ2404">INDEX($K:$Q,ROW(),MATCH(BQ$3,$K$2:$Q$2,0))/12</f>
        <v>-83.333333333333329</v>
      </c>
      <c r="BR2404" s="80" cm="1">
        <f t="array" ref="BR2404">INDEX($K:$Q,ROW(),MATCH(BR$3,$K$2:$Q$2,0))/12</f>
        <v>-83.333333333333329</v>
      </c>
      <c r="BS2404" s="80" cm="1">
        <f t="array" ref="BS2404">INDEX($K:$Q,ROW(),MATCH(BS$3,$K$2:$Q$2,0))/12</f>
        <v>-83.333333333333329</v>
      </c>
      <c r="BT2404" s="80" cm="1">
        <f t="array" ref="BT2404">INDEX($K:$Q,ROW(),MATCH(BT$3,$K$2:$Q$2,0))/12</f>
        <v>-83.333333333333329</v>
      </c>
      <c r="BU2404" s="80" cm="1">
        <f t="array" ref="BU2404">INDEX($K:$Q,ROW(),MATCH(BU$3,$K$2:$Q$2,0))/12</f>
        <v>-83.333333333333329</v>
      </c>
      <c r="BV2404" s="80" cm="1">
        <f t="array" ref="BV2404">INDEX($K:$Q,ROW(),MATCH(BV$3,$K$2:$Q$2,0))/12</f>
        <v>-83.333333333333329</v>
      </c>
      <c r="BW2404" s="80" cm="1">
        <f t="array" ref="BW2404">INDEX($K:$Q,ROW(),MATCH(BW$3,$K$2:$Q$2,0))/12</f>
        <v>-83.333333333333329</v>
      </c>
      <c r="BX2404" s="80" cm="1">
        <f t="array" ref="BX2404">INDEX($K:$Q,ROW(),MATCH(BX$3,$K$2:$Q$2,0))/12</f>
        <v>-83.333333333333329</v>
      </c>
      <c r="BY2404" s="80" cm="1">
        <f t="array" ref="BY2404">INDEX($K:$Q,ROW(),MATCH(BY$3,$K$2:$Q$2,0))/12</f>
        <v>-83.333333333333329</v>
      </c>
      <c r="BZ2404" s="80" cm="1">
        <f t="array" ref="BZ2404">INDEX($K:$Q,ROW(),MATCH(BZ$3,$K$2:$Q$2,0))/12</f>
        <v>-83.333333333333329</v>
      </c>
      <c r="CA2404" s="80" cm="1">
        <f t="array" ref="CA2404">INDEX($K:$Q,ROW(),MATCH(CA$3,$K$2:$Q$2,0))/12</f>
        <v>-83.333333333333329</v>
      </c>
      <c r="CB2404" s="80" cm="1">
        <f t="array" ref="CB2404">INDEX($K:$Q,ROW(),MATCH(CB$3,$K$2:$Q$2,0))/12</f>
        <v>-83.333333333333329</v>
      </c>
      <c r="CC2404" s="80" cm="1">
        <f t="array" ref="CC2404">INDEX($K:$Q,ROW(),MATCH(CC$3,$K$2:$Q$2,0))/12</f>
        <v>-83.333333333333329</v>
      </c>
      <c r="CD2404" s="80" cm="1">
        <f t="array" ref="CD2404">INDEX($K:$Q,ROW(),MATCH(CD$3,$K$2:$Q$2,0))/12</f>
        <v>-83.333333333333329</v>
      </c>
      <c r="CE2404" s="80" cm="1">
        <f t="array" ref="CE2404">INDEX($K:$Q,ROW(),MATCH(CE$3,$K$2:$Q$2,0))/12</f>
        <v>-83.333333333333329</v>
      </c>
      <c r="CF2404" s="80" cm="1">
        <f t="array" ref="CF2404">INDEX($K:$Q,ROW(),MATCH(CF$3,$K$2:$Q$2,0))/12</f>
        <v>-83.333333333333329</v>
      </c>
      <c r="CG2404" s="80" cm="1">
        <f t="array" ref="CG2404">INDEX($K:$Q,ROW(),MATCH(CG$3,$K$2:$Q$2,0))/12</f>
        <v>-83.333333333333329</v>
      </c>
      <c r="CH2404" s="80" cm="1">
        <f t="array" ref="CH2404">INDEX($K:$Q,ROW(),MATCH(CH$3,$K$2:$Q$2,0))/12</f>
        <v>-83.333333333333329</v>
      </c>
      <c r="CI2404" s="80" cm="1">
        <f t="array" ref="CI2404">INDEX($K:$Q,ROW(),MATCH(CI$3,$K$2:$Q$2,0))/12</f>
        <v>-83.333333333333329</v>
      </c>
      <c r="CJ2404" s="80" cm="1">
        <f t="array" ref="CJ2404">INDEX($K:$Q,ROW(),MATCH(CJ$3,$K$2:$Q$2,0))/12</f>
        <v>-83.333333333333329</v>
      </c>
      <c r="CK2404" s="80" cm="1">
        <f t="array" ref="CK2404">INDEX($K:$Q,ROW(),MATCH(CK$3,$K$2:$Q$2,0))/12</f>
        <v>-83.333333333333329</v>
      </c>
    </row>
    <row r="2405" spans="2:89" x14ac:dyDescent="0.35">
      <c r="B2405" s="122"/>
      <c r="D2405" t="s">
        <v>424</v>
      </c>
      <c r="E2405" s="8" t="str">
        <f t="shared" si="3275"/>
        <v>2405 FAINT-F</v>
      </c>
      <c r="S2405" s="72"/>
      <c r="T2405" s="72"/>
      <c r="U2405" s="72"/>
      <c r="V2405" s="72"/>
      <c r="W2405" s="72"/>
      <c r="X2405" s="72"/>
      <c r="Y2405" s="72"/>
      <c r="Z2405" s="72"/>
      <c r="AA2405" s="72"/>
      <c r="AB2405" s="72"/>
      <c r="AC2405" s="72"/>
      <c r="AD2405" s="72"/>
      <c r="AE2405" s="72"/>
      <c r="AF2405" s="72"/>
      <c r="AG2405" s="72"/>
      <c r="AH2405" s="72"/>
      <c r="AI2405" s="72"/>
      <c r="AJ2405" s="72"/>
      <c r="AK2405" s="72"/>
      <c r="AL2405" s="72"/>
      <c r="AM2405" s="72"/>
      <c r="AN2405" s="72"/>
      <c r="AO2405" s="72"/>
      <c r="AP2405" s="72"/>
      <c r="AQ2405" s="72"/>
      <c r="AR2405" s="72"/>
      <c r="AS2405" s="72"/>
      <c r="AT2405" s="72"/>
      <c r="AU2405" s="72"/>
      <c r="AV2405" s="72"/>
      <c r="AW2405" s="72"/>
      <c r="AX2405" s="72"/>
      <c r="AY2405" s="72"/>
      <c r="AZ2405" s="72"/>
      <c r="BA2405" s="72"/>
      <c r="BB2405" s="72"/>
      <c r="BC2405" s="72"/>
      <c r="BD2405" s="72"/>
      <c r="BE2405" s="72"/>
      <c r="BF2405" s="72"/>
      <c r="BG2405" s="72"/>
      <c r="BH2405" s="72"/>
      <c r="BI2405" s="72"/>
      <c r="BJ2405" s="72"/>
      <c r="BK2405" s="72"/>
      <c r="BL2405" s="72"/>
      <c r="BM2405" s="72"/>
      <c r="BN2405" s="72"/>
      <c r="BO2405" s="72"/>
      <c r="BP2405" s="72"/>
      <c r="BQ2405" s="72"/>
      <c r="BR2405" s="72"/>
      <c r="BS2405" s="72"/>
      <c r="BT2405" s="72"/>
      <c r="BU2405" s="72"/>
      <c r="BV2405" s="72"/>
      <c r="BW2405" s="72"/>
      <c r="BX2405" s="72"/>
      <c r="BY2405" s="72"/>
      <c r="BZ2405" s="72"/>
      <c r="CA2405" s="72"/>
      <c r="CB2405" s="72"/>
      <c r="CC2405" s="72"/>
      <c r="CD2405" s="72"/>
      <c r="CE2405" s="72"/>
      <c r="CF2405" s="72"/>
      <c r="CG2405" s="72"/>
      <c r="CH2405" s="72"/>
      <c r="CI2405" s="72"/>
      <c r="CJ2405" s="72"/>
      <c r="CK2405" s="72"/>
    </row>
    <row r="2406" spans="2:89" x14ac:dyDescent="0.35">
      <c r="B2406" s="95" t="s">
        <v>204</v>
      </c>
      <c r="D2406" t="s">
        <v>424</v>
      </c>
      <c r="E2406" s="8" t="str">
        <f t="shared" si="3275"/>
        <v>2406 FAINT-F</v>
      </c>
      <c r="H2406" s="12"/>
      <c r="S2406" s="72"/>
      <c r="T2406" s="72"/>
      <c r="U2406" s="72"/>
      <c r="V2406" s="72"/>
      <c r="W2406" s="72"/>
      <c r="X2406" s="72"/>
      <c r="Y2406" s="72"/>
      <c r="Z2406" s="72"/>
      <c r="AA2406" s="72"/>
      <c r="AB2406" s="72"/>
      <c r="AC2406" s="72"/>
      <c r="AD2406" s="72"/>
      <c r="AE2406" s="72"/>
      <c r="AF2406" s="72"/>
      <c r="AG2406" s="72"/>
      <c r="AH2406" s="72"/>
      <c r="AI2406" s="72"/>
      <c r="AJ2406" s="72"/>
      <c r="AK2406" s="72"/>
      <c r="AL2406" s="72"/>
      <c r="AM2406" s="72"/>
      <c r="AN2406" s="72"/>
      <c r="AO2406" s="72"/>
      <c r="AP2406" s="72"/>
      <c r="AQ2406" s="72"/>
      <c r="AR2406" s="72"/>
      <c r="AS2406" s="72"/>
      <c r="AT2406" s="72"/>
      <c r="AU2406" s="72"/>
      <c r="AV2406" s="72"/>
      <c r="AW2406" s="72"/>
      <c r="AX2406" s="72"/>
      <c r="AY2406" s="72"/>
      <c r="AZ2406" s="72"/>
      <c r="BA2406" s="72"/>
      <c r="BB2406" s="72"/>
      <c r="BC2406" s="72"/>
      <c r="BD2406" s="72"/>
      <c r="BE2406" s="72"/>
      <c r="BF2406" s="72"/>
      <c r="BG2406" s="72"/>
      <c r="BH2406" s="72"/>
      <c r="BI2406" s="72"/>
      <c r="BJ2406" s="72"/>
      <c r="BK2406" s="72"/>
      <c r="BL2406" s="72"/>
      <c r="BM2406" s="72"/>
      <c r="BN2406" s="72"/>
      <c r="BO2406" s="72"/>
      <c r="BP2406" s="72"/>
      <c r="BQ2406" s="72"/>
      <c r="BR2406" s="72"/>
      <c r="BS2406" s="72"/>
      <c r="BT2406" s="72"/>
      <c r="BU2406" s="72"/>
      <c r="BV2406" s="72"/>
      <c r="BW2406" s="72"/>
      <c r="BX2406" s="72"/>
      <c r="BY2406" s="72"/>
      <c r="BZ2406" s="72"/>
      <c r="CA2406" s="72"/>
      <c r="CB2406" s="72"/>
      <c r="CC2406" s="72"/>
      <c r="CD2406" s="72"/>
      <c r="CE2406" s="72"/>
      <c r="CF2406" s="72"/>
      <c r="CG2406" s="72"/>
      <c r="CH2406" s="72"/>
      <c r="CI2406" s="72"/>
      <c r="CJ2406" s="72"/>
      <c r="CK2406" s="72"/>
    </row>
    <row r="2407" spans="2:89" x14ac:dyDescent="0.35">
      <c r="B2407" s="122" t="str">
        <f>"Amortization - "&amp;SUBSTITUTE(B2399,":","")</f>
        <v>Amortization - Fixed secondary intangible assets</v>
      </c>
      <c r="C2407" t="s">
        <v>233</v>
      </c>
      <c r="D2407" t="s">
        <v>424</v>
      </c>
      <c r="E2407" s="8" t="str">
        <f t="shared" si="3275"/>
        <v>2407 FAINT-F</v>
      </c>
      <c r="J2407" s="80">
        <f>SUMIF($3:$3,I$2,2405:2405)</f>
        <v>0</v>
      </c>
      <c r="K2407" s="80">
        <f t="shared" ref="K2407:P2407" si="3277">SUMIF($3:$3,K$2,2405:2405)</f>
        <v>0</v>
      </c>
      <c r="L2407" s="80">
        <f t="shared" si="3277"/>
        <v>0</v>
      </c>
      <c r="M2407" s="80">
        <f t="shared" si="3277"/>
        <v>0</v>
      </c>
      <c r="N2407" s="80">
        <f t="shared" si="3277"/>
        <v>0</v>
      </c>
      <c r="O2407" s="80">
        <f t="shared" si="3277"/>
        <v>0</v>
      </c>
      <c r="P2407" s="80">
        <f t="shared" si="3277"/>
        <v>0</v>
      </c>
      <c r="R2407" s="24"/>
      <c r="S2407" s="80" t="e" cm="1">
        <f t="array" aca="1" ref="S2407" ca="1">(SUM(INDEX(2402:2402,1,MAX(COLUMN($R:$R),COLUMN()-($H2401*12-1))):S2404)/($H2401*12)+IF($R2409=0,0,SUM(INDEX(2407:2407,1,MAX(COLUMN($R:$R),COLUMN()-(($H2401-$H2402)*12))):S2409)/(($H2401)*12)))</f>
        <v>#REF!</v>
      </c>
      <c r="T2407" s="80" t="e" cm="1">
        <f t="array" aca="1" ref="T2407" ca="1">(SUM(INDEX(2402:2402,1,MAX(COLUMN($R:$R),COLUMN()-($H2401*12-1))):T2404)/($H2401*12)+IF($R2409=0,0,SUM(INDEX(2407:2407,1,MAX(COLUMN($R:$R),COLUMN()-(($H2401-$H2402)*12))):T2409)/(($H2401)*12)))</f>
        <v>#REF!</v>
      </c>
      <c r="U2407" s="80" t="e" cm="1">
        <f t="array" aca="1" ref="U2407" ca="1">(SUM(INDEX(2402:2402,1,MAX(COLUMN($R:$R),COLUMN()-($H2401*12-1))):U2404)/($H2401*12)+IF($R2409=0,0,SUM(INDEX(2407:2407,1,MAX(COLUMN($R:$R),COLUMN()-(($H2401-$H2402)*12))):U2409)/(($H2401)*12)))</f>
        <v>#REF!</v>
      </c>
      <c r="V2407" s="80" t="e" cm="1">
        <f t="array" aca="1" ref="V2407" ca="1">(SUM(INDEX(2402:2402,1,MAX(COLUMN($R:$R),COLUMN()-($H2401*12-1))):V2404)/($H2401*12)+IF($R2409=0,0,SUM(INDEX(2407:2407,1,MAX(COLUMN($R:$R),COLUMN()-(($H2401-$H2402)*12))):V2409)/(($H2401)*12)))</f>
        <v>#REF!</v>
      </c>
      <c r="W2407" s="80" t="e" cm="1">
        <f t="array" aca="1" ref="W2407" ca="1">(SUM(INDEX(2402:2402,1,MAX(COLUMN($R:$R),COLUMN()-($H2401*12-1))):W2404)/($H2401*12)+IF($R2409=0,0,SUM(INDEX(2407:2407,1,MAX(COLUMN($R:$R),COLUMN()-(($H2401-$H2402)*12))):W2409)/(($H2401)*12)))</f>
        <v>#REF!</v>
      </c>
      <c r="X2407" s="80" t="e" cm="1">
        <f t="array" aca="1" ref="X2407" ca="1">(SUM(INDEX(2402:2402,1,MAX(COLUMN($R:$R),COLUMN()-($H2401*12-1))):X2404)/($H2401*12)+IF($R2409=0,0,SUM(INDEX(2407:2407,1,MAX(COLUMN($R:$R),COLUMN()-(($H2401-$H2402)*12))):X2409)/(($H2401)*12)))</f>
        <v>#REF!</v>
      </c>
      <c r="Y2407" s="80" t="e" cm="1">
        <f t="array" aca="1" ref="Y2407" ca="1">(SUM(INDEX(2402:2402,1,MAX(COLUMN($R:$R),COLUMN()-($H2401*12-1))):Y2404)/($H2401*12)+IF($R2409=0,0,SUM(INDEX(2407:2407,1,MAX(COLUMN($R:$R),COLUMN()-(($H2401-$H2402)*12))):Y2409)/(($H2401)*12)))</f>
        <v>#REF!</v>
      </c>
      <c r="Z2407" s="80" t="e" cm="1">
        <f t="array" aca="1" ref="Z2407" ca="1">(SUM(INDEX(2402:2402,1,MAX(COLUMN($R:$R),COLUMN()-($H2401*12-1))):Z2404)/($H2401*12)+IF($R2409=0,0,SUM(INDEX(2407:2407,1,MAX(COLUMN($R:$R),COLUMN()-(($H2401-$H2402)*12))):Z2409)/(($H2401)*12)))</f>
        <v>#REF!</v>
      </c>
      <c r="AA2407" s="80" t="e" cm="1">
        <f t="array" aca="1" ref="AA2407" ca="1">(SUM(INDEX(2402:2402,1,MAX(COLUMN($R:$R),COLUMN()-($H2401*12-1))):AA2404)/($H2401*12)+IF($R2409=0,0,SUM(INDEX(2407:2407,1,MAX(COLUMN($R:$R),COLUMN()-(($H2401-$H2402)*12))):AA2409)/(($H2401)*12)))</f>
        <v>#REF!</v>
      </c>
      <c r="AB2407" s="80" t="e" cm="1">
        <f t="array" aca="1" ref="AB2407" ca="1">(SUM(INDEX(2402:2402,1,MAX(COLUMN($R:$R),COLUMN()-($H2401*12-1))):AB2404)/($H2401*12)+IF($R2409=0,0,SUM(INDEX(2407:2407,1,MAX(COLUMN($R:$R),COLUMN()-(($H2401-$H2402)*12))):AB2409)/(($H2401)*12)))</f>
        <v>#REF!</v>
      </c>
      <c r="AC2407" s="80" t="e" cm="1">
        <f t="array" aca="1" ref="AC2407" ca="1">(SUM(INDEX(2402:2402,1,MAX(COLUMN($R:$R),COLUMN()-($H2401*12-1))):AC2404)/($H2401*12)+IF($R2409=0,0,SUM(INDEX(2407:2407,1,MAX(COLUMN($R:$R),COLUMN()-(($H2401-$H2402)*12))):AC2409)/(($H2401)*12)))</f>
        <v>#REF!</v>
      </c>
      <c r="AD2407" s="80" t="e" cm="1">
        <f t="array" aca="1" ref="AD2407" ca="1">(SUM(INDEX(2402:2402,1,MAX(COLUMN($R:$R),COLUMN()-($H2401*12-1))):AD2404)/($H2401*12)+IF($R2409=0,0,SUM(INDEX(2407:2407,1,MAX(COLUMN($R:$R),COLUMN()-(($H2401-$H2402)*12))):AD2409)/(($H2401)*12)))</f>
        <v>#REF!</v>
      </c>
      <c r="AE2407" s="80" t="e" cm="1">
        <f t="array" aca="1" ref="AE2407" ca="1">(SUM(INDEX(2402:2402,1,MAX(COLUMN($R:$R),COLUMN()-($H2401*12-1))):AE2404)/($H2401*12)+IF($R2409=0,0,SUM(INDEX(2407:2407,1,MAX(COLUMN($R:$R),COLUMN()-(($H2401-$H2402)*12))):AE2409)/(($H2401)*12)))</f>
        <v>#REF!</v>
      </c>
      <c r="AF2407" s="80" t="e" cm="1">
        <f t="array" aca="1" ref="AF2407" ca="1">(SUM(INDEX(2402:2402,1,MAX(COLUMN($R:$R),COLUMN()-($H2401*12-1))):AF2404)/($H2401*12)+IF($R2409=0,0,SUM(INDEX(2407:2407,1,MAX(COLUMN($R:$R),COLUMN()-(($H2401-$H2402)*12))):AF2409)/(($H2401)*12)))</f>
        <v>#REF!</v>
      </c>
      <c r="AG2407" s="80" t="e" cm="1">
        <f t="array" aca="1" ref="AG2407" ca="1">(SUM(INDEX(2402:2402,1,MAX(COLUMN($R:$R),COLUMN()-($H2401*12-1))):AG2404)/($H2401*12)+IF($R2409=0,0,SUM(INDEX(2407:2407,1,MAX(COLUMN($R:$R),COLUMN()-(($H2401-$H2402)*12))):AG2409)/(($H2401)*12)))</f>
        <v>#REF!</v>
      </c>
      <c r="AH2407" s="80" t="e" cm="1">
        <f t="array" aca="1" ref="AH2407" ca="1">(SUM(INDEX(2402:2402,1,MAX(COLUMN($R:$R),COLUMN()-($H2401*12-1))):AH2404)/($H2401*12)+IF($R2409=0,0,SUM(INDEX(2407:2407,1,MAX(COLUMN($R:$R),COLUMN()-(($H2401-$H2402)*12))):AH2409)/(($H2401)*12)))</f>
        <v>#REF!</v>
      </c>
      <c r="AI2407" s="80" t="e" cm="1">
        <f t="array" aca="1" ref="AI2407" ca="1">(SUM(INDEX(2402:2402,1,MAX(COLUMN($R:$R),COLUMN()-($H2401*12-1))):AI2404)/($H2401*12)+IF($R2409=0,0,SUM(INDEX(2407:2407,1,MAX(COLUMN($R:$R),COLUMN()-(($H2401-$H2402)*12))):AI2409)/(($H2401)*12)))</f>
        <v>#REF!</v>
      </c>
      <c r="AJ2407" s="80" t="e" cm="1">
        <f t="array" aca="1" ref="AJ2407" ca="1">(SUM(INDEX(2402:2402,1,MAX(COLUMN($R:$R),COLUMN()-($H2401*12-1))):AJ2404)/($H2401*12)+IF($R2409=0,0,SUM(INDEX(2407:2407,1,MAX(COLUMN($R:$R),COLUMN()-(($H2401-$H2402)*12))):AJ2409)/(($H2401)*12)))</f>
        <v>#REF!</v>
      </c>
      <c r="AK2407" s="80" t="e" cm="1">
        <f t="array" aca="1" ref="AK2407" ca="1">(SUM(INDEX(2402:2402,1,MAX(COLUMN($R:$R),COLUMN()-($H2401*12-1))):AK2404)/($H2401*12)+IF($R2409=0,0,SUM(INDEX(2407:2407,1,MAX(COLUMN($R:$R),COLUMN()-(($H2401-$H2402)*12))):AK2409)/(($H2401)*12)))</f>
        <v>#REF!</v>
      </c>
      <c r="AL2407" s="80" t="e" cm="1">
        <f t="array" aca="1" ref="AL2407" ca="1">(SUM(INDEX(2402:2402,1,MAX(COLUMN($R:$R),COLUMN()-($H2401*12-1))):AL2404)/($H2401*12)+IF($R2409=0,0,SUM(INDEX(2407:2407,1,MAX(COLUMN($R:$R),COLUMN()-(($H2401-$H2402)*12))):AL2409)/(($H2401)*12)))</f>
        <v>#REF!</v>
      </c>
      <c r="AM2407" s="80" t="e" cm="1">
        <f t="array" aca="1" ref="AM2407" ca="1">(SUM(INDEX(2402:2402,1,MAX(COLUMN($R:$R),COLUMN()-($H2401*12-1))):AM2404)/($H2401*12)+IF($R2409=0,0,SUM(INDEX(2407:2407,1,MAX(COLUMN($R:$R),COLUMN()-(($H2401-$H2402)*12))):AM2409)/(($H2401)*12)))</f>
        <v>#REF!</v>
      </c>
      <c r="AN2407" s="80" t="e" cm="1">
        <f t="array" aca="1" ref="AN2407" ca="1">(SUM(INDEX(2402:2402,1,MAX(COLUMN($R:$R),COLUMN()-($H2401*12-1))):AN2404)/($H2401*12)+IF($R2409=0,0,SUM(INDEX(2407:2407,1,MAX(COLUMN($R:$R),COLUMN()-(($H2401-$H2402)*12))):AN2409)/(($H2401)*12)))</f>
        <v>#REF!</v>
      </c>
      <c r="AO2407" s="80" t="e" cm="1">
        <f t="array" aca="1" ref="AO2407" ca="1">(SUM(INDEX(2402:2402,1,MAX(COLUMN($R:$R),COLUMN()-($H2401*12-1))):AO2404)/($H2401*12)+IF($R2409=0,0,SUM(INDEX(2407:2407,1,MAX(COLUMN($R:$R),COLUMN()-(($H2401-$H2402)*12))):AO2409)/(($H2401)*12)))</f>
        <v>#REF!</v>
      </c>
      <c r="AP2407" s="80" t="e" cm="1">
        <f t="array" aca="1" ref="AP2407" ca="1">(SUM(INDEX(2402:2402,1,MAX(COLUMN($R:$R),COLUMN()-($H2401*12-1))):AP2404)/($H2401*12)+IF($R2409=0,0,SUM(INDEX(2407:2407,1,MAX(COLUMN($R:$R),COLUMN()-(($H2401-$H2402)*12))):AP2409)/(($H2401)*12)))</f>
        <v>#REF!</v>
      </c>
      <c r="AQ2407" s="80" t="e" cm="1">
        <f t="array" aca="1" ref="AQ2407" ca="1">(SUM(INDEX(2402:2402,1,MAX(COLUMN($R:$R),COLUMN()-($H2401*12-1))):AQ2404)/($H2401*12)+IF($R2409=0,0,SUM(INDEX(2407:2407,1,MAX(COLUMN($R:$R),COLUMN()-(($H2401-$H2402)*12))):AQ2409)/(($H2401)*12)))</f>
        <v>#REF!</v>
      </c>
      <c r="AR2407" s="80" t="e" cm="1">
        <f t="array" aca="1" ref="AR2407" ca="1">(SUM(INDEX(2402:2402,1,MAX(COLUMN($R:$R),COLUMN()-($H2401*12-1))):AR2404)/($H2401*12)+IF($R2409=0,0,SUM(INDEX(2407:2407,1,MAX(COLUMN($R:$R),COLUMN()-(($H2401-$H2402)*12))):AR2409)/(($H2401)*12)))</f>
        <v>#REF!</v>
      </c>
      <c r="AS2407" s="80" t="e" cm="1">
        <f t="array" aca="1" ref="AS2407" ca="1">(SUM(INDEX(2402:2402,1,MAX(COLUMN($R:$R),COLUMN()-($H2401*12-1))):AS2404)/($H2401*12)+IF($R2409=0,0,SUM(INDEX(2407:2407,1,MAX(COLUMN($R:$R),COLUMN()-(($H2401-$H2402)*12))):AS2409)/(($H2401)*12)))</f>
        <v>#REF!</v>
      </c>
      <c r="AT2407" s="80" t="e" cm="1">
        <f t="array" aca="1" ref="AT2407" ca="1">(SUM(INDEX(2402:2402,1,MAX(COLUMN($R:$R),COLUMN()-($H2401*12-1))):AT2404)/($H2401*12)+IF($R2409=0,0,SUM(INDEX(2407:2407,1,MAX(COLUMN($R:$R),COLUMN()-(($H2401-$H2402)*12))):AT2409)/(($H2401)*12)))</f>
        <v>#REF!</v>
      </c>
      <c r="AU2407" s="80" t="e" cm="1">
        <f t="array" aca="1" ref="AU2407" ca="1">(SUM(INDEX(2402:2402,1,MAX(COLUMN($R:$R),COLUMN()-($H2401*12-1))):AU2404)/($H2401*12)+IF($R2409=0,0,SUM(INDEX(2407:2407,1,MAX(COLUMN($R:$R),COLUMN()-(($H2401-$H2402)*12))):AU2409)/(($H2401)*12)))</f>
        <v>#REF!</v>
      </c>
      <c r="AV2407" s="80" t="e" cm="1">
        <f t="array" aca="1" ref="AV2407" ca="1">(SUM(INDEX(2402:2402,1,MAX(COLUMN($R:$R),COLUMN()-($H2401*12-1))):AV2404)/($H2401*12)+IF($R2409=0,0,SUM(INDEX(2407:2407,1,MAX(COLUMN($R:$R),COLUMN()-(($H2401-$H2402)*12))):AV2409)/(($H2401)*12)))</f>
        <v>#REF!</v>
      </c>
      <c r="AW2407" s="80" t="e" cm="1">
        <f t="array" aca="1" ref="AW2407" ca="1">(SUM(INDEX(2402:2402,1,MAX(COLUMN($R:$R),COLUMN()-($H2401*12-1))):AW2404)/($H2401*12)+IF($R2409=0,0,SUM(INDEX(2407:2407,1,MAX(COLUMN($R:$R),COLUMN()-(($H2401-$H2402)*12))):AW2409)/(($H2401)*12)))</f>
        <v>#REF!</v>
      </c>
      <c r="AX2407" s="80" t="e" cm="1">
        <f t="array" aca="1" ref="AX2407" ca="1">(SUM(INDEX(2402:2402,1,MAX(COLUMN($R:$R),COLUMN()-($H2401*12-1))):AX2404)/($H2401*12)+IF($R2409=0,0,SUM(INDEX(2407:2407,1,MAX(COLUMN($R:$R),COLUMN()-(($H2401-$H2402)*12))):AX2409)/(($H2401)*12)))</f>
        <v>#REF!</v>
      </c>
      <c r="AY2407" s="80" t="e" cm="1">
        <f t="array" aca="1" ref="AY2407" ca="1">(SUM(INDEX(2402:2402,1,MAX(COLUMN($R:$R),COLUMN()-($H2401*12-1))):AY2404)/($H2401*12)+IF($R2409=0,0,SUM(INDEX(2407:2407,1,MAX(COLUMN($R:$R),COLUMN()-(($H2401-$H2402)*12))):AY2409)/(($H2401)*12)))</f>
        <v>#REF!</v>
      </c>
      <c r="AZ2407" s="80" t="e" cm="1">
        <f t="array" aca="1" ref="AZ2407" ca="1">(SUM(INDEX(2402:2402,1,MAX(COLUMN($R:$R),COLUMN()-($H2401*12-1))):AZ2404)/($H2401*12)+IF($R2409=0,0,SUM(INDEX(2407:2407,1,MAX(COLUMN($R:$R),COLUMN()-(($H2401-$H2402)*12))):AZ2409)/(($H2401)*12)))</f>
        <v>#REF!</v>
      </c>
      <c r="BA2407" s="80" t="e" cm="1">
        <f t="array" aca="1" ref="BA2407" ca="1">(SUM(INDEX(2402:2402,1,MAX(COLUMN($R:$R),COLUMN()-($H2401*12-1))):BA2404)/($H2401*12)+IF($R2409=0,0,SUM(INDEX(2407:2407,1,MAX(COLUMN($R:$R),COLUMN()-(($H2401-$H2402)*12))):BA2409)/(($H2401)*12)))</f>
        <v>#REF!</v>
      </c>
      <c r="BB2407" s="80" t="e" cm="1">
        <f t="array" aca="1" ref="BB2407" ca="1">(SUM(INDEX(2402:2402,1,MAX(COLUMN($R:$R),COLUMN()-($H2401*12-1))):BB2404)/($H2401*12)+IF($R2409=0,0,SUM(INDEX(2407:2407,1,MAX(COLUMN($R:$R),COLUMN()-(($H2401-$H2402)*12))):BB2409)/(($H2401)*12)))</f>
        <v>#REF!</v>
      </c>
      <c r="BC2407" s="80" t="e" cm="1">
        <f t="array" aca="1" ref="BC2407" ca="1">(SUM(INDEX(2402:2402,1,MAX(COLUMN($R:$R),COLUMN()-($H2401*12-1))):BC2404)/($H2401*12)+IF($R2409=0,0,SUM(INDEX(2407:2407,1,MAX(COLUMN($R:$R),COLUMN()-(($H2401-$H2402)*12))):BC2409)/(($H2401)*12)))</f>
        <v>#REF!</v>
      </c>
      <c r="BD2407" s="80" t="e" cm="1">
        <f t="array" aca="1" ref="BD2407" ca="1">(SUM(INDEX(2402:2402,1,MAX(COLUMN($R:$R),COLUMN()-($H2401*12-1))):BD2404)/($H2401*12)+IF($R2409=0,0,SUM(INDEX(2407:2407,1,MAX(COLUMN($R:$R),COLUMN()-(($H2401-$H2402)*12))):BD2409)/(($H2401)*12)))</f>
        <v>#REF!</v>
      </c>
      <c r="BE2407" s="80" t="e" cm="1">
        <f t="array" aca="1" ref="BE2407" ca="1">(SUM(INDEX(2402:2402,1,MAX(COLUMN($R:$R),COLUMN()-($H2401*12-1))):BE2404)/($H2401*12)+IF($R2409=0,0,SUM(INDEX(2407:2407,1,MAX(COLUMN($R:$R),COLUMN()-(($H2401-$H2402)*12))):BE2409)/(($H2401)*12)))</f>
        <v>#REF!</v>
      </c>
      <c r="BF2407" s="80" t="e" cm="1">
        <f t="array" aca="1" ref="BF2407" ca="1">(SUM(INDEX(2402:2402,1,MAX(COLUMN($R:$R),COLUMN()-($H2401*12-1))):BF2404)/($H2401*12)+IF($R2409=0,0,SUM(INDEX(2407:2407,1,MAX(COLUMN($R:$R),COLUMN()-(($H2401-$H2402)*12))):BF2409)/(($H2401)*12)))</f>
        <v>#REF!</v>
      </c>
      <c r="BG2407" s="80" t="e" cm="1">
        <f t="array" aca="1" ref="BG2407" ca="1">(SUM(INDEX(2402:2402,1,MAX(COLUMN($R:$R),COLUMN()-($H2401*12-1))):BG2404)/($H2401*12)+IF($R2409=0,0,SUM(INDEX(2407:2407,1,MAX(COLUMN($R:$R),COLUMN()-(($H2401-$H2402)*12))):BG2409)/(($H2401)*12)))</f>
        <v>#REF!</v>
      </c>
      <c r="BH2407" s="80" t="e" cm="1">
        <f t="array" aca="1" ref="BH2407" ca="1">(SUM(INDEX(2402:2402,1,MAX(COLUMN($R:$R),COLUMN()-($H2401*12-1))):BH2404)/($H2401*12)+IF($R2409=0,0,SUM(INDEX(2407:2407,1,MAX(COLUMN($R:$R),COLUMN()-(($H2401-$H2402)*12))):BH2409)/(($H2401)*12)))</f>
        <v>#REF!</v>
      </c>
      <c r="BI2407" s="80" t="e" cm="1">
        <f t="array" aca="1" ref="BI2407" ca="1">(SUM(INDEX(2402:2402,1,MAX(COLUMN($R:$R),COLUMN()-($H2401*12-1))):BI2404)/($H2401*12)+IF($R2409=0,0,SUM(INDEX(2407:2407,1,MAX(COLUMN($R:$R),COLUMN()-(($H2401-$H2402)*12))):BI2409)/(($H2401)*12)))</f>
        <v>#REF!</v>
      </c>
      <c r="BJ2407" s="80" t="e" cm="1">
        <f t="array" aca="1" ref="BJ2407" ca="1">(SUM(INDEX(2402:2402,1,MAX(COLUMN($R:$R),COLUMN()-($H2401*12-1))):BJ2404)/($H2401*12)+IF($R2409=0,0,SUM(INDEX(2407:2407,1,MAX(COLUMN($R:$R),COLUMN()-(($H2401-$H2402)*12))):BJ2409)/(($H2401)*12)))</f>
        <v>#REF!</v>
      </c>
      <c r="BK2407" s="80" t="e" cm="1">
        <f t="array" aca="1" ref="BK2407" ca="1">(SUM(INDEX(2402:2402,1,MAX(COLUMN($R:$R),COLUMN()-($H2401*12-1))):BK2404)/($H2401*12)+IF($R2409=0,0,SUM(INDEX(2407:2407,1,MAX(COLUMN($R:$R),COLUMN()-(($H2401-$H2402)*12))):BK2409)/(($H2401)*12)))</f>
        <v>#REF!</v>
      </c>
      <c r="BL2407" s="80" t="e" cm="1">
        <f t="array" aca="1" ref="BL2407" ca="1">(SUM(INDEX(2402:2402,1,MAX(COLUMN($R:$R),COLUMN()-($H2401*12-1))):BL2404)/($H2401*12)+IF($R2409=0,0,SUM(INDEX(2407:2407,1,MAX(COLUMN($R:$R),COLUMN()-(($H2401-$H2402)*12))):BL2409)/(($H2401)*12)))</f>
        <v>#REF!</v>
      </c>
      <c r="BM2407" s="80" t="e" cm="1">
        <f t="array" aca="1" ref="BM2407" ca="1">(SUM(INDEX(2402:2402,1,MAX(COLUMN($R:$R),COLUMN()-($H2401*12-1))):BM2404)/($H2401*12)+IF($R2409=0,0,SUM(INDEX(2407:2407,1,MAX(COLUMN($R:$R),COLUMN()-(($H2401-$H2402)*12))):BM2409)/(($H2401)*12)))</f>
        <v>#REF!</v>
      </c>
      <c r="BN2407" s="80" t="e" cm="1">
        <f t="array" aca="1" ref="BN2407" ca="1">(SUM(INDEX(2402:2402,1,MAX(COLUMN($R:$R),COLUMN()-($H2401*12-1))):BN2404)/($H2401*12)+IF($R2409=0,0,SUM(INDEX(2407:2407,1,MAX(COLUMN($R:$R),COLUMN()-(($H2401-$H2402)*12))):BN2409)/(($H2401)*12)))</f>
        <v>#REF!</v>
      </c>
      <c r="BO2407" s="80" t="e" cm="1">
        <f t="array" aca="1" ref="BO2407" ca="1">(SUM(INDEX(2402:2402,1,MAX(COLUMN($R:$R),COLUMN()-($H2401*12-1))):BO2404)/($H2401*12)+IF($R2409=0,0,SUM(INDEX(2407:2407,1,MAX(COLUMN($R:$R),COLUMN()-(($H2401-$H2402)*12))):BO2409)/(($H2401)*12)))</f>
        <v>#REF!</v>
      </c>
      <c r="BP2407" s="80" t="e" cm="1">
        <f t="array" aca="1" ref="BP2407" ca="1">(SUM(INDEX(2402:2402,1,MAX(COLUMN($R:$R),COLUMN()-($H2401*12-1))):BP2404)/($H2401*12)+IF($R2409=0,0,SUM(INDEX(2407:2407,1,MAX(COLUMN($R:$R),COLUMN()-(($H2401-$H2402)*12))):BP2409)/(($H2401)*12)))</f>
        <v>#REF!</v>
      </c>
      <c r="BQ2407" s="80" t="e" cm="1">
        <f t="array" aca="1" ref="BQ2407" ca="1">(SUM(INDEX(2402:2402,1,MAX(COLUMN($R:$R),COLUMN()-($H2401*12-1))):BQ2404)/($H2401*12)+IF($R2409=0,0,SUM(INDEX(2407:2407,1,MAX(COLUMN($R:$R),COLUMN()-(($H2401-$H2402)*12))):BQ2409)/(($H2401)*12)))</f>
        <v>#REF!</v>
      </c>
      <c r="BR2407" s="80" t="e" cm="1">
        <f t="array" aca="1" ref="BR2407" ca="1">(SUM(INDEX(2402:2402,1,MAX(COLUMN($R:$R),COLUMN()-($H2401*12-1))):BR2404)/($H2401*12)+IF($R2409=0,0,SUM(INDEX(2407:2407,1,MAX(COLUMN($R:$R),COLUMN()-(($H2401-$H2402)*12))):BR2409)/(($H2401)*12)))</f>
        <v>#REF!</v>
      </c>
      <c r="BS2407" s="80" t="e" cm="1">
        <f t="array" aca="1" ref="BS2407" ca="1">(SUM(INDEX(2402:2402,1,MAX(COLUMN($R:$R),COLUMN()-($H2401*12-1))):BS2404)/($H2401*12)+IF($R2409=0,0,SUM(INDEX(2407:2407,1,MAX(COLUMN($R:$R),COLUMN()-(($H2401-$H2402)*12))):BS2409)/(($H2401)*12)))</f>
        <v>#REF!</v>
      </c>
      <c r="BT2407" s="80" t="e" cm="1">
        <f t="array" aca="1" ref="BT2407" ca="1">(SUM(INDEX(2402:2402,1,MAX(COLUMN($R:$R),COLUMN()-($H2401*12-1))):BT2404)/($H2401*12)+IF($R2409=0,0,SUM(INDEX(2407:2407,1,MAX(COLUMN($R:$R),COLUMN()-(($H2401-$H2402)*12))):BT2409)/(($H2401)*12)))</f>
        <v>#REF!</v>
      </c>
      <c r="BU2407" s="80" t="e" cm="1">
        <f t="array" aca="1" ref="BU2407" ca="1">(SUM(INDEX(2402:2402,1,MAX(COLUMN($R:$R),COLUMN()-($H2401*12-1))):BU2404)/($H2401*12)+IF($R2409=0,0,SUM(INDEX(2407:2407,1,MAX(COLUMN($R:$R),COLUMN()-(($H2401-$H2402)*12))):BU2409)/(($H2401)*12)))</f>
        <v>#REF!</v>
      </c>
      <c r="BV2407" s="80" t="e" cm="1">
        <f t="array" aca="1" ref="BV2407" ca="1">(SUM(INDEX(2402:2402,1,MAX(COLUMN($R:$R),COLUMN()-($H2401*12-1))):BV2404)/($H2401*12)+IF($R2409=0,0,SUM(INDEX(2407:2407,1,MAX(COLUMN($R:$R),COLUMN()-(($H2401-$H2402)*12))):BV2409)/(($H2401)*12)))</f>
        <v>#REF!</v>
      </c>
      <c r="BW2407" s="80" t="e" cm="1">
        <f t="array" aca="1" ref="BW2407" ca="1">(SUM(INDEX(2402:2402,1,MAX(COLUMN($R:$R),COLUMN()-($H2401*12-1))):BW2404)/($H2401*12)+IF($R2409=0,0,SUM(INDEX(2407:2407,1,MAX(COLUMN($R:$R),COLUMN()-(($H2401-$H2402)*12))):BW2409)/(($H2401)*12)))</f>
        <v>#REF!</v>
      </c>
      <c r="BX2407" s="80" t="e" cm="1">
        <f t="array" aca="1" ref="BX2407" ca="1">(SUM(INDEX(2402:2402,1,MAX(COLUMN($R:$R),COLUMN()-($H2401*12-1))):BX2404)/($H2401*12)+IF($R2409=0,0,SUM(INDEX(2407:2407,1,MAX(COLUMN($R:$R),COLUMN()-(($H2401-$H2402)*12))):BX2409)/(($H2401)*12)))</f>
        <v>#REF!</v>
      </c>
      <c r="BY2407" s="80" t="e" cm="1">
        <f t="array" aca="1" ref="BY2407" ca="1">(SUM(INDEX(2402:2402,1,MAX(COLUMN($R:$R),COLUMN()-($H2401*12-1))):BY2404)/($H2401*12)+IF($R2409=0,0,SUM(INDEX(2407:2407,1,MAX(COLUMN($R:$R),COLUMN()-(($H2401-$H2402)*12))):BY2409)/(($H2401)*12)))</f>
        <v>#REF!</v>
      </c>
      <c r="BZ2407" s="80" t="e" cm="1">
        <f t="array" aca="1" ref="BZ2407" ca="1">(SUM(INDEX(2402:2402,1,MAX(COLUMN($R:$R),COLUMN()-($H2401*12-1))):BZ2404)/($H2401*12)+IF($R2409=0,0,SUM(INDEX(2407:2407,1,MAX(COLUMN($R:$R),COLUMN()-(($H2401-$H2402)*12))):BZ2409)/(($H2401)*12)))</f>
        <v>#REF!</v>
      </c>
      <c r="CA2407" s="80" t="e" cm="1">
        <f t="array" aca="1" ref="CA2407" ca="1">(SUM(INDEX(2402:2402,1,MAX(COLUMN($R:$R),COLUMN()-($H2401*12-1))):CA2404)/($H2401*12)+IF($R2409=0,0,SUM(INDEX(2407:2407,1,MAX(COLUMN($R:$R),COLUMN()-(($H2401-$H2402)*12))):CA2409)/(($H2401)*12)))</f>
        <v>#REF!</v>
      </c>
      <c r="CB2407" s="80" t="e" cm="1">
        <f t="array" aca="1" ref="CB2407" ca="1">(SUM(INDEX(2402:2402,1,MAX(COLUMN($R:$R),COLUMN()-($H2401*12-1))):CB2404)/($H2401*12)+IF($R2409=0,0,SUM(INDEX(2407:2407,1,MAX(COLUMN($R:$R),COLUMN()-(($H2401-$H2402)*12))):CB2409)/(($H2401)*12)))</f>
        <v>#REF!</v>
      </c>
      <c r="CC2407" s="80" t="e" cm="1">
        <f t="array" aca="1" ref="CC2407" ca="1">(SUM(INDEX(2402:2402,1,MAX(COLUMN($R:$R),COLUMN()-($H2401*12-1))):CC2404)/($H2401*12)+IF($R2409=0,0,SUM(INDEX(2407:2407,1,MAX(COLUMN($R:$R),COLUMN()-(($H2401-$H2402)*12))):CC2409)/(($H2401)*12)))</f>
        <v>#REF!</v>
      </c>
      <c r="CD2407" s="80" t="e" cm="1">
        <f t="array" aca="1" ref="CD2407" ca="1">(SUM(INDEX(2402:2402,1,MAX(COLUMN($R:$R),COLUMN()-($H2401*12-1))):CD2404)/($H2401*12)+IF($R2409=0,0,SUM(INDEX(2407:2407,1,MAX(COLUMN($R:$R),COLUMN()-(($H2401-$H2402)*12))):CD2409)/(($H2401)*12)))</f>
        <v>#REF!</v>
      </c>
      <c r="CE2407" s="80" t="e" cm="1">
        <f t="array" aca="1" ref="CE2407" ca="1">(SUM(INDEX(2402:2402,1,MAX(COLUMN($R:$R),COLUMN()-($H2401*12-1))):CE2404)/($H2401*12)+IF($R2409=0,0,SUM(INDEX(2407:2407,1,MAX(COLUMN($R:$R),COLUMN()-(($H2401-$H2402)*12))):CE2409)/(($H2401)*12)))</f>
        <v>#REF!</v>
      </c>
      <c r="CF2407" s="80" t="e" cm="1">
        <f t="array" aca="1" ref="CF2407" ca="1">(SUM(INDEX(2402:2402,1,MAX(COLUMN($R:$R),COLUMN()-($H2401*12-1))):CF2404)/($H2401*12)+IF($R2409=0,0,SUM(INDEX(2407:2407,1,MAX(COLUMN($R:$R),COLUMN()-(($H2401-$H2402)*12))):CF2409)/(($H2401)*12)))</f>
        <v>#REF!</v>
      </c>
      <c r="CG2407" s="80" t="e" cm="1">
        <f t="array" aca="1" ref="CG2407" ca="1">(SUM(INDEX(2402:2402,1,MAX(COLUMN($R:$R),COLUMN()-($H2401*12-1))):CG2404)/($H2401*12)+IF($R2409=0,0,SUM(INDEX(2407:2407,1,MAX(COLUMN($R:$R),COLUMN()-(($H2401-$H2402)*12))):CG2409)/(($H2401)*12)))</f>
        <v>#REF!</v>
      </c>
      <c r="CH2407" s="80" t="e" cm="1">
        <f t="array" aca="1" ref="CH2407" ca="1">(SUM(INDEX(2402:2402,1,MAX(COLUMN($R:$R),COLUMN()-($H2401*12-1))):CH2404)/($H2401*12)+IF($R2409=0,0,SUM(INDEX(2407:2407,1,MAX(COLUMN($R:$R),COLUMN()-(($H2401-$H2402)*12))):CH2409)/(($H2401)*12)))</f>
        <v>#REF!</v>
      </c>
      <c r="CI2407" s="80" t="e" cm="1">
        <f t="array" aca="1" ref="CI2407" ca="1">(SUM(INDEX(2402:2402,1,MAX(COLUMN($R:$R),COLUMN()-($H2401*12-1))):CI2404)/($H2401*12)+IF($R2409=0,0,SUM(INDEX(2407:2407,1,MAX(COLUMN($R:$R),COLUMN()-(($H2401-$H2402)*12))):CI2409)/(($H2401)*12)))</f>
        <v>#REF!</v>
      </c>
      <c r="CJ2407" s="80" t="e" cm="1">
        <f t="array" aca="1" ref="CJ2407" ca="1">(SUM(INDEX(2402:2402,1,MAX(COLUMN($R:$R),COLUMN()-($H2401*12-1))):CJ2404)/($H2401*12)+IF($R2409=0,0,SUM(INDEX(2407:2407,1,MAX(COLUMN($R:$R),COLUMN()-(($H2401-$H2402)*12))):CJ2409)/(($H2401)*12)))</f>
        <v>#REF!</v>
      </c>
      <c r="CK2407" s="80" t="e" cm="1">
        <f t="array" aca="1" ref="CK2407" ca="1">(SUM(INDEX(2402:2402,1,MAX(COLUMN($R:$R),COLUMN()-($H2401*12-1))):CK2404)/($H2401*12)+IF($R2409=0,0,SUM(INDEX(2407:2407,1,MAX(COLUMN($R:$R),COLUMN()-(($H2401-$H2402)*12))):CK2409)/(($H2401)*12)))</f>
        <v>#REF!</v>
      </c>
    </row>
    <row r="2408" spans="2:89" x14ac:dyDescent="0.35">
      <c r="B2408" s="122"/>
      <c r="D2408" t="s">
        <v>424</v>
      </c>
      <c r="E2408" s="8" t="str">
        <f t="shared" si="3275"/>
        <v>2408 FAINT-F</v>
      </c>
      <c r="J2408" s="62"/>
      <c r="K2408" s="53"/>
      <c r="L2408" s="53"/>
      <c r="M2408" s="53"/>
      <c r="N2408" s="53"/>
      <c r="O2408" s="53"/>
      <c r="P2408" s="53"/>
      <c r="R2408" s="82"/>
      <c r="S2408" s="149"/>
      <c r="T2408" s="149"/>
      <c r="U2408" s="149"/>
      <c r="V2408" s="149"/>
      <c r="W2408" s="149"/>
      <c r="X2408" s="149"/>
      <c r="Y2408" s="149"/>
      <c r="Z2408" s="149"/>
      <c r="AA2408" s="149"/>
      <c r="AB2408" s="149"/>
      <c r="AC2408" s="149"/>
      <c r="AD2408" s="149"/>
      <c r="AE2408" s="149"/>
      <c r="AF2408" s="149"/>
      <c r="AG2408" s="149"/>
      <c r="AH2408" s="149"/>
      <c r="AI2408" s="149"/>
      <c r="AJ2408" s="149"/>
      <c r="AK2408" s="149"/>
      <c r="AL2408" s="149"/>
      <c r="AM2408" s="149"/>
      <c r="AN2408" s="149"/>
      <c r="AO2408" s="149"/>
      <c r="AP2408" s="149"/>
      <c r="AQ2408" s="149"/>
      <c r="AR2408" s="149"/>
      <c r="AS2408" s="149"/>
      <c r="AT2408" s="149"/>
      <c r="AU2408" s="149"/>
      <c r="AV2408" s="149"/>
      <c r="AW2408" s="149"/>
      <c r="AX2408" s="149"/>
      <c r="AY2408" s="149"/>
      <c r="AZ2408" s="149"/>
      <c r="BA2408" s="149"/>
      <c r="BB2408" s="149"/>
      <c r="BC2408" s="149"/>
      <c r="BD2408" s="149"/>
      <c r="BE2408" s="149"/>
      <c r="BF2408" s="149"/>
      <c r="BG2408" s="149"/>
      <c r="BH2408" s="149"/>
      <c r="BI2408" s="149"/>
      <c r="BJ2408" s="149"/>
      <c r="BK2408" s="149"/>
      <c r="BL2408" s="149"/>
      <c r="BM2408" s="149"/>
      <c r="BN2408" s="149"/>
      <c r="BO2408" s="149"/>
      <c r="BP2408" s="149"/>
      <c r="BQ2408" s="149"/>
      <c r="BR2408" s="149"/>
      <c r="BS2408" s="149"/>
      <c r="BT2408" s="149"/>
      <c r="BU2408" s="149"/>
      <c r="BV2408" s="149"/>
      <c r="BW2408" s="149"/>
      <c r="BX2408" s="149"/>
      <c r="BY2408" s="149"/>
      <c r="BZ2408" s="149"/>
      <c r="CA2408" s="149"/>
      <c r="CB2408" s="149"/>
      <c r="CC2408" s="149"/>
      <c r="CD2408" s="149"/>
      <c r="CE2408" s="149"/>
      <c r="CF2408" s="149"/>
      <c r="CG2408" s="149"/>
      <c r="CH2408" s="149"/>
      <c r="CI2408" s="149"/>
      <c r="CJ2408" s="149"/>
      <c r="CK2408" s="149"/>
    </row>
    <row r="2409" spans="2:89" x14ac:dyDescent="0.35">
      <c r="B2409" s="122" t="s">
        <v>219</v>
      </c>
      <c r="D2409" t="s">
        <v>424</v>
      </c>
      <c r="E2409" s="8" t="str">
        <f t="shared" si="3275"/>
        <v>2409 FAINT-F</v>
      </c>
      <c r="G2409" t="str">
        <f>E2409</f>
        <v>2409 FAINT-F</v>
      </c>
      <c r="J2409" s="74">
        <v>100</v>
      </c>
      <c r="K2409" s="53"/>
      <c r="L2409" s="53"/>
      <c r="M2409" s="53"/>
      <c r="N2409" s="53"/>
      <c r="O2409" s="53"/>
      <c r="P2409" s="53"/>
      <c r="R2409" s="82">
        <f>-$J2409</f>
        <v>-100</v>
      </c>
      <c r="S2409" s="149"/>
      <c r="T2409" s="149"/>
      <c r="U2409" s="149"/>
      <c r="V2409" s="149"/>
      <c r="W2409" s="149"/>
      <c r="X2409" s="149"/>
      <c r="Y2409" s="149"/>
      <c r="Z2409" s="149"/>
      <c r="AA2409" s="149"/>
      <c r="AB2409" s="149"/>
      <c r="AC2409" s="149"/>
      <c r="AD2409" s="149"/>
      <c r="AE2409" s="149"/>
      <c r="AF2409" s="149"/>
      <c r="AG2409" s="149"/>
      <c r="AH2409" s="149"/>
      <c r="AI2409" s="149"/>
      <c r="AJ2409" s="149"/>
      <c r="AK2409" s="149"/>
      <c r="AL2409" s="149"/>
      <c r="AM2409" s="149"/>
      <c r="AN2409" s="149"/>
      <c r="AO2409" s="149"/>
      <c r="AP2409" s="149"/>
      <c r="AQ2409" s="149"/>
      <c r="AR2409" s="149"/>
      <c r="AS2409" s="149"/>
      <c r="AT2409" s="149"/>
      <c r="AU2409" s="149"/>
      <c r="AV2409" s="149"/>
      <c r="AW2409" s="149"/>
      <c r="AX2409" s="149"/>
      <c r="AY2409" s="149"/>
      <c r="AZ2409" s="149"/>
      <c r="BA2409" s="149"/>
      <c r="BB2409" s="149"/>
      <c r="BC2409" s="149"/>
      <c r="BD2409" s="149"/>
      <c r="BE2409" s="149"/>
      <c r="BF2409" s="149"/>
      <c r="BG2409" s="149"/>
      <c r="BH2409" s="149"/>
      <c r="BI2409" s="149"/>
      <c r="BJ2409" s="149"/>
      <c r="BK2409" s="149"/>
      <c r="BL2409" s="149"/>
      <c r="BM2409" s="149"/>
      <c r="BN2409" s="149"/>
      <c r="BO2409" s="149"/>
      <c r="BP2409" s="149"/>
      <c r="BQ2409" s="149"/>
      <c r="BR2409" s="149"/>
      <c r="BS2409" s="149"/>
      <c r="BT2409" s="149"/>
      <c r="BU2409" s="149"/>
      <c r="BV2409" s="149"/>
      <c r="BW2409" s="149"/>
      <c r="BX2409" s="149"/>
      <c r="BY2409" s="149"/>
      <c r="BZ2409" s="149"/>
      <c r="CA2409" s="149"/>
      <c r="CB2409" s="149"/>
      <c r="CC2409" s="149"/>
      <c r="CD2409" s="149"/>
      <c r="CE2409" s="149"/>
      <c r="CF2409" s="149"/>
      <c r="CG2409" s="149"/>
      <c r="CH2409" s="149"/>
      <c r="CI2409" s="149"/>
      <c r="CJ2409" s="149"/>
      <c r="CK2409" s="149"/>
    </row>
    <row r="2410" spans="2:89" x14ac:dyDescent="0.35">
      <c r="B2410" s="122"/>
      <c r="D2410" t="s">
        <v>424</v>
      </c>
      <c r="E2410" s="8" t="str">
        <f t="shared" si="3275"/>
        <v>2410 FAINT-F</v>
      </c>
      <c r="S2410" s="72"/>
      <c r="T2410" s="72"/>
      <c r="U2410" s="72"/>
      <c r="V2410" s="72"/>
      <c r="W2410" s="72"/>
      <c r="X2410" s="72"/>
      <c r="Y2410" s="72"/>
      <c r="Z2410" s="72"/>
      <c r="AA2410" s="72"/>
      <c r="AB2410" s="72"/>
      <c r="AC2410" s="72"/>
      <c r="AD2410" s="72"/>
      <c r="AE2410" s="72"/>
      <c r="AF2410" s="72"/>
      <c r="AG2410" s="72"/>
      <c r="AH2410" s="72"/>
      <c r="AI2410" s="72"/>
      <c r="AJ2410" s="72"/>
      <c r="AK2410" s="72"/>
      <c r="AL2410" s="72"/>
      <c r="AM2410" s="72"/>
      <c r="AN2410" s="72"/>
      <c r="AO2410" s="72"/>
      <c r="AP2410" s="72"/>
      <c r="AQ2410" s="72"/>
      <c r="AR2410" s="72"/>
      <c r="AS2410" s="72"/>
      <c r="AT2410" s="72"/>
      <c r="AU2410" s="72"/>
      <c r="AV2410" s="72"/>
      <c r="AW2410" s="72"/>
      <c r="AX2410" s="72"/>
      <c r="AY2410" s="72"/>
      <c r="AZ2410" s="72"/>
      <c r="BA2410" s="72"/>
      <c r="BB2410" s="72"/>
      <c r="BC2410" s="72"/>
      <c r="BD2410" s="72"/>
      <c r="BE2410" s="72"/>
      <c r="BF2410" s="72"/>
      <c r="BG2410" s="72"/>
      <c r="BH2410" s="72"/>
      <c r="BI2410" s="72"/>
      <c r="BJ2410" s="72"/>
      <c r="BK2410" s="72"/>
      <c r="BL2410" s="72"/>
      <c r="BM2410" s="72"/>
      <c r="BN2410" s="72"/>
      <c r="BO2410" s="72"/>
      <c r="BP2410" s="72"/>
      <c r="BQ2410" s="72"/>
      <c r="BR2410" s="72"/>
      <c r="BS2410" s="72"/>
      <c r="BT2410" s="72"/>
      <c r="BU2410" s="72"/>
      <c r="BV2410" s="72"/>
      <c r="BW2410" s="72"/>
      <c r="BX2410" s="72"/>
      <c r="BY2410" s="72"/>
      <c r="BZ2410" s="72"/>
      <c r="CA2410" s="72"/>
      <c r="CB2410" s="72"/>
      <c r="CC2410" s="72"/>
      <c r="CD2410" s="72"/>
      <c r="CE2410" s="72"/>
      <c r="CF2410" s="72"/>
      <c r="CG2410" s="72"/>
      <c r="CH2410" s="72"/>
      <c r="CI2410" s="72"/>
      <c r="CJ2410" s="72"/>
      <c r="CK2410" s="72"/>
    </row>
    <row r="2411" spans="2:89" x14ac:dyDescent="0.35">
      <c r="B2411" s="95" t="s">
        <v>205</v>
      </c>
      <c r="D2411" t="s">
        <v>424</v>
      </c>
      <c r="E2411" s="8" t="str">
        <f t="shared" si="3275"/>
        <v>2411 FAINT-F</v>
      </c>
      <c r="H2411" s="12"/>
      <c r="S2411" s="72"/>
      <c r="T2411" s="72"/>
      <c r="U2411" s="72"/>
      <c r="V2411" s="72"/>
      <c r="W2411" s="72"/>
      <c r="X2411" s="72"/>
      <c r="Y2411" s="72"/>
      <c r="Z2411" s="72"/>
      <c r="AA2411" s="72"/>
      <c r="AB2411" s="72"/>
      <c r="AC2411" s="72"/>
      <c r="AD2411" s="72"/>
      <c r="AE2411" s="72"/>
      <c r="AF2411" s="72"/>
      <c r="AG2411" s="72"/>
      <c r="AH2411" s="72"/>
      <c r="AI2411" s="72"/>
      <c r="AJ2411" s="72"/>
      <c r="AK2411" s="72"/>
      <c r="AL2411" s="72"/>
      <c r="AM2411" s="72"/>
      <c r="AN2411" s="72"/>
      <c r="AO2411" s="72"/>
      <c r="AP2411" s="72"/>
      <c r="AQ2411" s="72"/>
      <c r="AR2411" s="72"/>
      <c r="AS2411" s="72"/>
      <c r="AT2411" s="72"/>
      <c r="AU2411" s="72"/>
      <c r="AV2411" s="72"/>
      <c r="AW2411" s="72"/>
      <c r="AX2411" s="72"/>
      <c r="AY2411" s="72"/>
      <c r="AZ2411" s="72"/>
      <c r="BA2411" s="72"/>
      <c r="BB2411" s="72"/>
      <c r="BC2411" s="72"/>
      <c r="BD2411" s="72"/>
      <c r="BE2411" s="72"/>
      <c r="BF2411" s="72"/>
      <c r="BG2411" s="72"/>
      <c r="BH2411" s="72"/>
      <c r="BI2411" s="72"/>
      <c r="BJ2411" s="72"/>
      <c r="BK2411" s="72"/>
      <c r="BL2411" s="72"/>
      <c r="BM2411" s="72"/>
      <c r="BN2411" s="72"/>
      <c r="BO2411" s="72"/>
      <c r="BP2411" s="72"/>
      <c r="BQ2411" s="72"/>
      <c r="BR2411" s="72"/>
      <c r="BS2411" s="72"/>
      <c r="BT2411" s="72"/>
      <c r="BU2411" s="72"/>
      <c r="BV2411" s="72"/>
      <c r="BW2411" s="72"/>
      <c r="BX2411" s="72"/>
      <c r="BY2411" s="72"/>
      <c r="BZ2411" s="72"/>
      <c r="CA2411" s="72"/>
      <c r="CB2411" s="72"/>
      <c r="CC2411" s="72"/>
      <c r="CD2411" s="72"/>
      <c r="CE2411" s="72"/>
      <c r="CF2411" s="72"/>
      <c r="CG2411" s="72"/>
      <c r="CH2411" s="72"/>
      <c r="CI2411" s="72"/>
      <c r="CJ2411" s="72"/>
      <c r="CK2411" s="72"/>
    </row>
    <row r="2412" spans="2:89" x14ac:dyDescent="0.35">
      <c r="B2412" s="122" t="str">
        <f>"Gross Intangibles - "&amp;SUBSTITUTE(B2399,":","")</f>
        <v>Gross Intangibles - Fixed secondary intangible assets</v>
      </c>
      <c r="D2412" t="s">
        <v>424</v>
      </c>
      <c r="E2412" s="8" t="str">
        <f t="shared" ref="E2412:E2414" si="3278">ROW()&amp;" "&amp;D2412</f>
        <v>2412 FAINT-F</v>
      </c>
      <c r="J2412" s="80">
        <f>J2409</f>
        <v>100</v>
      </c>
      <c r="K2412" s="53">
        <f t="shared" ref="K2412:P2413" si="3279">SUMIF($4:$4,K$2,2410:2410)</f>
        <v>0</v>
      </c>
      <c r="L2412" s="53">
        <f t="shared" si="3279"/>
        <v>0</v>
      </c>
      <c r="M2412" s="53">
        <f t="shared" si="3279"/>
        <v>0</v>
      </c>
      <c r="N2412" s="53">
        <f t="shared" si="3279"/>
        <v>0</v>
      </c>
      <c r="O2412" s="53">
        <f t="shared" si="3279"/>
        <v>0</v>
      </c>
      <c r="P2412" s="53">
        <f t="shared" si="3279"/>
        <v>0</v>
      </c>
      <c r="R2412" s="24">
        <f>$J2412</f>
        <v>100</v>
      </c>
      <c r="S2412" s="80">
        <f t="shared" ref="S2412:AX2412" si="3280">-S2404+R2412</f>
        <v>183.33333333333331</v>
      </c>
      <c r="T2412" s="80">
        <f t="shared" si="3280"/>
        <v>266.66666666666663</v>
      </c>
      <c r="U2412" s="80">
        <f t="shared" si="3280"/>
        <v>349.99999999999994</v>
      </c>
      <c r="V2412" s="80">
        <f t="shared" si="3280"/>
        <v>433.33333333333326</v>
      </c>
      <c r="W2412" s="80">
        <f t="shared" si="3280"/>
        <v>516.66666666666663</v>
      </c>
      <c r="X2412" s="80">
        <f t="shared" si="3280"/>
        <v>600</v>
      </c>
      <c r="Y2412" s="80">
        <f t="shared" si="3280"/>
        <v>683.33333333333337</v>
      </c>
      <c r="Z2412" s="80">
        <f t="shared" si="3280"/>
        <v>766.66666666666674</v>
      </c>
      <c r="AA2412" s="80">
        <f t="shared" si="3280"/>
        <v>850.00000000000011</v>
      </c>
      <c r="AB2412" s="80">
        <f t="shared" si="3280"/>
        <v>933.33333333333348</v>
      </c>
      <c r="AC2412" s="80">
        <f t="shared" si="3280"/>
        <v>1016.6666666666669</v>
      </c>
      <c r="AD2412" s="80">
        <f t="shared" si="3280"/>
        <v>1100.0000000000002</v>
      </c>
      <c r="AE2412" s="80">
        <f t="shared" si="3280"/>
        <v>1183.3333333333335</v>
      </c>
      <c r="AF2412" s="80">
        <f t="shared" si="3280"/>
        <v>1266.6666666666667</v>
      </c>
      <c r="AG2412" s="80">
        <f t="shared" si="3280"/>
        <v>1350</v>
      </c>
      <c r="AH2412" s="80">
        <f t="shared" si="3280"/>
        <v>1433.3333333333333</v>
      </c>
      <c r="AI2412" s="80">
        <f t="shared" si="3280"/>
        <v>1516.6666666666665</v>
      </c>
      <c r="AJ2412" s="80">
        <f t="shared" si="3280"/>
        <v>1599.9999999999998</v>
      </c>
      <c r="AK2412" s="80">
        <f t="shared" si="3280"/>
        <v>1683.333333333333</v>
      </c>
      <c r="AL2412" s="80">
        <f t="shared" si="3280"/>
        <v>1766.6666666666663</v>
      </c>
      <c r="AM2412" s="80">
        <f t="shared" si="3280"/>
        <v>1849.9999999999995</v>
      </c>
      <c r="AN2412" s="80">
        <f t="shared" si="3280"/>
        <v>1933.3333333333328</v>
      </c>
      <c r="AO2412" s="80">
        <f t="shared" si="3280"/>
        <v>2016.6666666666661</v>
      </c>
      <c r="AP2412" s="80">
        <f t="shared" si="3280"/>
        <v>2099.9999999999995</v>
      </c>
      <c r="AQ2412" s="80">
        <f t="shared" si="3280"/>
        <v>2183.333333333333</v>
      </c>
      <c r="AR2412" s="80">
        <f t="shared" si="3280"/>
        <v>2266.6666666666665</v>
      </c>
      <c r="AS2412" s="80">
        <f t="shared" si="3280"/>
        <v>2350</v>
      </c>
      <c r="AT2412" s="80">
        <f t="shared" si="3280"/>
        <v>2433.3333333333335</v>
      </c>
      <c r="AU2412" s="80">
        <f t="shared" si="3280"/>
        <v>2516.666666666667</v>
      </c>
      <c r="AV2412" s="80">
        <f t="shared" si="3280"/>
        <v>2600.0000000000005</v>
      </c>
      <c r="AW2412" s="80">
        <f t="shared" si="3280"/>
        <v>2683.3333333333339</v>
      </c>
      <c r="AX2412" s="80">
        <f t="shared" si="3280"/>
        <v>2766.6666666666674</v>
      </c>
      <c r="AY2412" s="80">
        <f t="shared" ref="AY2412:CD2412" si="3281">-AY2404+AX2412</f>
        <v>2850.0000000000009</v>
      </c>
      <c r="AZ2412" s="80">
        <f t="shared" si="3281"/>
        <v>2933.3333333333344</v>
      </c>
      <c r="BA2412" s="80">
        <f t="shared" si="3281"/>
        <v>3016.6666666666679</v>
      </c>
      <c r="BB2412" s="80">
        <f t="shared" si="3281"/>
        <v>3100.0000000000014</v>
      </c>
      <c r="BC2412" s="80">
        <f t="shared" si="3281"/>
        <v>3183.3333333333348</v>
      </c>
      <c r="BD2412" s="80">
        <f t="shared" si="3281"/>
        <v>3266.6666666666683</v>
      </c>
      <c r="BE2412" s="80">
        <f t="shared" si="3281"/>
        <v>3350.0000000000018</v>
      </c>
      <c r="BF2412" s="80">
        <f t="shared" si="3281"/>
        <v>3433.3333333333353</v>
      </c>
      <c r="BG2412" s="80">
        <f t="shared" si="3281"/>
        <v>3516.6666666666688</v>
      </c>
      <c r="BH2412" s="80">
        <f t="shared" si="3281"/>
        <v>3600.0000000000023</v>
      </c>
      <c r="BI2412" s="80">
        <f t="shared" si="3281"/>
        <v>3683.3333333333358</v>
      </c>
      <c r="BJ2412" s="80">
        <f t="shared" si="3281"/>
        <v>3766.6666666666692</v>
      </c>
      <c r="BK2412" s="80">
        <f t="shared" si="3281"/>
        <v>3850.0000000000027</v>
      </c>
      <c r="BL2412" s="80">
        <f t="shared" si="3281"/>
        <v>3933.3333333333362</v>
      </c>
      <c r="BM2412" s="80">
        <f t="shared" si="3281"/>
        <v>4016.6666666666697</v>
      </c>
      <c r="BN2412" s="80">
        <f t="shared" si="3281"/>
        <v>4100.0000000000027</v>
      </c>
      <c r="BO2412" s="80">
        <f t="shared" si="3281"/>
        <v>4183.3333333333358</v>
      </c>
      <c r="BP2412" s="80">
        <f t="shared" si="3281"/>
        <v>4266.6666666666688</v>
      </c>
      <c r="BQ2412" s="80">
        <f t="shared" si="3281"/>
        <v>4350.0000000000018</v>
      </c>
      <c r="BR2412" s="80">
        <f t="shared" si="3281"/>
        <v>4433.3333333333348</v>
      </c>
      <c r="BS2412" s="80">
        <f t="shared" si="3281"/>
        <v>4516.6666666666679</v>
      </c>
      <c r="BT2412" s="80">
        <f t="shared" si="3281"/>
        <v>4600.0000000000009</v>
      </c>
      <c r="BU2412" s="80">
        <f t="shared" si="3281"/>
        <v>4683.3333333333339</v>
      </c>
      <c r="BV2412" s="80">
        <f t="shared" si="3281"/>
        <v>4766.666666666667</v>
      </c>
      <c r="BW2412" s="80">
        <f t="shared" si="3281"/>
        <v>4850</v>
      </c>
      <c r="BX2412" s="80">
        <f t="shared" si="3281"/>
        <v>4933.333333333333</v>
      </c>
      <c r="BY2412" s="80">
        <f t="shared" si="3281"/>
        <v>5016.6666666666661</v>
      </c>
      <c r="BZ2412" s="80">
        <f t="shared" si="3281"/>
        <v>5099.9999999999991</v>
      </c>
      <c r="CA2412" s="80">
        <f t="shared" si="3281"/>
        <v>5183.3333333333321</v>
      </c>
      <c r="CB2412" s="80">
        <f t="shared" si="3281"/>
        <v>5266.6666666666652</v>
      </c>
      <c r="CC2412" s="80">
        <f t="shared" si="3281"/>
        <v>5349.9999999999982</v>
      </c>
      <c r="CD2412" s="80">
        <f t="shared" si="3281"/>
        <v>5433.3333333333312</v>
      </c>
      <c r="CE2412" s="80">
        <f t="shared" ref="CE2412:CK2412" si="3282">-CE2404+CD2412</f>
        <v>5516.6666666666642</v>
      </c>
      <c r="CF2412" s="80">
        <f t="shared" si="3282"/>
        <v>5599.9999999999973</v>
      </c>
      <c r="CG2412" s="80">
        <f t="shared" si="3282"/>
        <v>5683.3333333333303</v>
      </c>
      <c r="CH2412" s="80">
        <f t="shared" si="3282"/>
        <v>5766.6666666666633</v>
      </c>
      <c r="CI2412" s="80">
        <f t="shared" si="3282"/>
        <v>5849.9999999999964</v>
      </c>
      <c r="CJ2412" s="80">
        <f t="shared" si="3282"/>
        <v>5933.3333333333294</v>
      </c>
      <c r="CK2412" s="80">
        <f t="shared" si="3282"/>
        <v>6016.6666666666624</v>
      </c>
    </row>
    <row r="2413" spans="2:89" x14ac:dyDescent="0.35">
      <c r="B2413" s="122" t="str">
        <f>"Accumulated amortization - "&amp;SUBSTITUTE(B2399,":","")</f>
        <v>Accumulated amortization - Fixed secondary intangible assets</v>
      </c>
      <c r="D2413" t="s">
        <v>424</v>
      </c>
      <c r="E2413" s="8" t="str">
        <f t="shared" si="3278"/>
        <v>2413 FAINT-F</v>
      </c>
      <c r="J2413" s="81">
        <f>-H2402/H2401*J2412</f>
        <v>-60</v>
      </c>
      <c r="K2413" s="43">
        <f t="shared" si="3279"/>
        <v>0</v>
      </c>
      <c r="L2413" s="43">
        <f t="shared" si="3279"/>
        <v>0</v>
      </c>
      <c r="M2413" s="43">
        <f t="shared" si="3279"/>
        <v>0</v>
      </c>
      <c r="N2413" s="43">
        <f t="shared" si="3279"/>
        <v>0</v>
      </c>
      <c r="O2413" s="43">
        <f t="shared" si="3279"/>
        <v>0</v>
      </c>
      <c r="P2413" s="43">
        <f t="shared" si="3279"/>
        <v>0</v>
      </c>
      <c r="R2413" s="37">
        <f>$J2413</f>
        <v>-60</v>
      </c>
      <c r="S2413" s="81" t="e">
        <f t="shared" ref="S2413:AX2413" ca="1" si="3283">R2413+S2407</f>
        <v>#REF!</v>
      </c>
      <c r="T2413" s="81" t="e">
        <f t="shared" ca="1" si="3283"/>
        <v>#REF!</v>
      </c>
      <c r="U2413" s="81" t="e">
        <f t="shared" ca="1" si="3283"/>
        <v>#REF!</v>
      </c>
      <c r="V2413" s="81" t="e">
        <f t="shared" ca="1" si="3283"/>
        <v>#REF!</v>
      </c>
      <c r="W2413" s="81" t="e">
        <f t="shared" ca="1" si="3283"/>
        <v>#REF!</v>
      </c>
      <c r="X2413" s="81" t="e">
        <f t="shared" ca="1" si="3283"/>
        <v>#REF!</v>
      </c>
      <c r="Y2413" s="81" t="e">
        <f t="shared" ca="1" si="3283"/>
        <v>#REF!</v>
      </c>
      <c r="Z2413" s="81" t="e">
        <f t="shared" ca="1" si="3283"/>
        <v>#REF!</v>
      </c>
      <c r="AA2413" s="81" t="e">
        <f t="shared" ca="1" si="3283"/>
        <v>#REF!</v>
      </c>
      <c r="AB2413" s="81" t="e">
        <f t="shared" ca="1" si="3283"/>
        <v>#REF!</v>
      </c>
      <c r="AC2413" s="81" t="e">
        <f t="shared" ca="1" si="3283"/>
        <v>#REF!</v>
      </c>
      <c r="AD2413" s="81" t="e">
        <f t="shared" ca="1" si="3283"/>
        <v>#REF!</v>
      </c>
      <c r="AE2413" s="81" t="e">
        <f t="shared" ca="1" si="3283"/>
        <v>#REF!</v>
      </c>
      <c r="AF2413" s="81" t="e">
        <f t="shared" ca="1" si="3283"/>
        <v>#REF!</v>
      </c>
      <c r="AG2413" s="81" t="e">
        <f t="shared" ca="1" si="3283"/>
        <v>#REF!</v>
      </c>
      <c r="AH2413" s="81" t="e">
        <f t="shared" ca="1" si="3283"/>
        <v>#REF!</v>
      </c>
      <c r="AI2413" s="81" t="e">
        <f t="shared" ca="1" si="3283"/>
        <v>#REF!</v>
      </c>
      <c r="AJ2413" s="81" t="e">
        <f t="shared" ca="1" si="3283"/>
        <v>#REF!</v>
      </c>
      <c r="AK2413" s="81" t="e">
        <f t="shared" ca="1" si="3283"/>
        <v>#REF!</v>
      </c>
      <c r="AL2413" s="81" t="e">
        <f t="shared" ca="1" si="3283"/>
        <v>#REF!</v>
      </c>
      <c r="AM2413" s="81" t="e">
        <f t="shared" ca="1" si="3283"/>
        <v>#REF!</v>
      </c>
      <c r="AN2413" s="81" t="e">
        <f t="shared" ca="1" si="3283"/>
        <v>#REF!</v>
      </c>
      <c r="AO2413" s="81" t="e">
        <f t="shared" ca="1" si="3283"/>
        <v>#REF!</v>
      </c>
      <c r="AP2413" s="81" t="e">
        <f t="shared" ca="1" si="3283"/>
        <v>#REF!</v>
      </c>
      <c r="AQ2413" s="81" t="e">
        <f t="shared" ca="1" si="3283"/>
        <v>#REF!</v>
      </c>
      <c r="AR2413" s="81" t="e">
        <f t="shared" ca="1" si="3283"/>
        <v>#REF!</v>
      </c>
      <c r="AS2413" s="81" t="e">
        <f t="shared" ca="1" si="3283"/>
        <v>#REF!</v>
      </c>
      <c r="AT2413" s="81" t="e">
        <f t="shared" ca="1" si="3283"/>
        <v>#REF!</v>
      </c>
      <c r="AU2413" s="81" t="e">
        <f t="shared" ca="1" si="3283"/>
        <v>#REF!</v>
      </c>
      <c r="AV2413" s="81" t="e">
        <f t="shared" ca="1" si="3283"/>
        <v>#REF!</v>
      </c>
      <c r="AW2413" s="81" t="e">
        <f t="shared" ca="1" si="3283"/>
        <v>#REF!</v>
      </c>
      <c r="AX2413" s="81" t="e">
        <f t="shared" ca="1" si="3283"/>
        <v>#REF!</v>
      </c>
      <c r="AY2413" s="81" t="e">
        <f t="shared" ref="AY2413:CD2413" ca="1" si="3284">AX2413+AY2407</f>
        <v>#REF!</v>
      </c>
      <c r="AZ2413" s="81" t="e">
        <f t="shared" ca="1" si="3284"/>
        <v>#REF!</v>
      </c>
      <c r="BA2413" s="81" t="e">
        <f t="shared" ca="1" si="3284"/>
        <v>#REF!</v>
      </c>
      <c r="BB2413" s="81" t="e">
        <f t="shared" ca="1" si="3284"/>
        <v>#REF!</v>
      </c>
      <c r="BC2413" s="81" t="e">
        <f t="shared" ca="1" si="3284"/>
        <v>#REF!</v>
      </c>
      <c r="BD2413" s="81" t="e">
        <f t="shared" ca="1" si="3284"/>
        <v>#REF!</v>
      </c>
      <c r="BE2413" s="81" t="e">
        <f t="shared" ca="1" si="3284"/>
        <v>#REF!</v>
      </c>
      <c r="BF2413" s="81" t="e">
        <f t="shared" ca="1" si="3284"/>
        <v>#REF!</v>
      </c>
      <c r="BG2413" s="81" t="e">
        <f t="shared" ca="1" si="3284"/>
        <v>#REF!</v>
      </c>
      <c r="BH2413" s="81" t="e">
        <f t="shared" ca="1" si="3284"/>
        <v>#REF!</v>
      </c>
      <c r="BI2413" s="81" t="e">
        <f t="shared" ca="1" si="3284"/>
        <v>#REF!</v>
      </c>
      <c r="BJ2413" s="81" t="e">
        <f t="shared" ca="1" si="3284"/>
        <v>#REF!</v>
      </c>
      <c r="BK2413" s="81" t="e">
        <f t="shared" ca="1" si="3284"/>
        <v>#REF!</v>
      </c>
      <c r="BL2413" s="81" t="e">
        <f t="shared" ca="1" si="3284"/>
        <v>#REF!</v>
      </c>
      <c r="BM2413" s="81" t="e">
        <f t="shared" ca="1" si="3284"/>
        <v>#REF!</v>
      </c>
      <c r="BN2413" s="81" t="e">
        <f t="shared" ca="1" si="3284"/>
        <v>#REF!</v>
      </c>
      <c r="BO2413" s="81" t="e">
        <f t="shared" ca="1" si="3284"/>
        <v>#REF!</v>
      </c>
      <c r="BP2413" s="81" t="e">
        <f t="shared" ca="1" si="3284"/>
        <v>#REF!</v>
      </c>
      <c r="BQ2413" s="81" t="e">
        <f t="shared" ca="1" si="3284"/>
        <v>#REF!</v>
      </c>
      <c r="BR2413" s="81" t="e">
        <f t="shared" ca="1" si="3284"/>
        <v>#REF!</v>
      </c>
      <c r="BS2413" s="81" t="e">
        <f t="shared" ca="1" si="3284"/>
        <v>#REF!</v>
      </c>
      <c r="BT2413" s="81" t="e">
        <f t="shared" ca="1" si="3284"/>
        <v>#REF!</v>
      </c>
      <c r="BU2413" s="81" t="e">
        <f t="shared" ca="1" si="3284"/>
        <v>#REF!</v>
      </c>
      <c r="BV2413" s="81" t="e">
        <f t="shared" ca="1" si="3284"/>
        <v>#REF!</v>
      </c>
      <c r="BW2413" s="81" t="e">
        <f t="shared" ca="1" si="3284"/>
        <v>#REF!</v>
      </c>
      <c r="BX2413" s="81" t="e">
        <f t="shared" ca="1" si="3284"/>
        <v>#REF!</v>
      </c>
      <c r="BY2413" s="81" t="e">
        <f t="shared" ca="1" si="3284"/>
        <v>#REF!</v>
      </c>
      <c r="BZ2413" s="81" t="e">
        <f t="shared" ca="1" si="3284"/>
        <v>#REF!</v>
      </c>
      <c r="CA2413" s="81" t="e">
        <f t="shared" ca="1" si="3284"/>
        <v>#REF!</v>
      </c>
      <c r="CB2413" s="81" t="e">
        <f t="shared" ca="1" si="3284"/>
        <v>#REF!</v>
      </c>
      <c r="CC2413" s="81" t="e">
        <f t="shared" ca="1" si="3284"/>
        <v>#REF!</v>
      </c>
      <c r="CD2413" s="81" t="e">
        <f t="shared" ca="1" si="3284"/>
        <v>#REF!</v>
      </c>
      <c r="CE2413" s="81" t="e">
        <f t="shared" ref="CE2413:CK2413" ca="1" si="3285">CD2413+CE2407</f>
        <v>#REF!</v>
      </c>
      <c r="CF2413" s="81" t="e">
        <f t="shared" ca="1" si="3285"/>
        <v>#REF!</v>
      </c>
      <c r="CG2413" s="81" t="e">
        <f t="shared" ca="1" si="3285"/>
        <v>#REF!</v>
      </c>
      <c r="CH2413" s="81" t="e">
        <f t="shared" ca="1" si="3285"/>
        <v>#REF!</v>
      </c>
      <c r="CI2413" s="81" t="e">
        <f t="shared" ca="1" si="3285"/>
        <v>#REF!</v>
      </c>
      <c r="CJ2413" s="81" t="e">
        <f t="shared" ca="1" si="3285"/>
        <v>#REF!</v>
      </c>
      <c r="CK2413" s="81" t="e">
        <f t="shared" ca="1" si="3285"/>
        <v>#REF!</v>
      </c>
    </row>
    <row r="2414" spans="2:89" x14ac:dyDescent="0.35">
      <c r="B2414" s="123" t="str">
        <f>"Net Intangibles - "&amp;SUBSTITUTE(B2399,":","")</f>
        <v>Net Intangibles - Fixed secondary intangible assets</v>
      </c>
      <c r="C2414" t="s">
        <v>240</v>
      </c>
      <c r="D2414" t="s">
        <v>424</v>
      </c>
      <c r="E2414" s="8" t="str">
        <f t="shared" si="3278"/>
        <v>2414 FAINT-F</v>
      </c>
      <c r="H2414" s="27"/>
      <c r="J2414" s="77">
        <f>SUM(J2412:J2413)</f>
        <v>40</v>
      </c>
      <c r="K2414" s="28" t="e">
        <f t="shared" ref="K2414:P2414" ca="1" si="3286">SUMIF($4:$4,K$2,2414:2414)</f>
        <v>#REF!</v>
      </c>
      <c r="L2414" s="28" t="e">
        <f t="shared" ca="1" si="3286"/>
        <v>#REF!</v>
      </c>
      <c r="M2414" s="28" t="e">
        <f t="shared" ca="1" si="3286"/>
        <v>#REF!</v>
      </c>
      <c r="N2414" s="28" t="e">
        <f t="shared" ca="1" si="3286"/>
        <v>#REF!</v>
      </c>
      <c r="O2414" s="28" t="e">
        <f t="shared" ca="1" si="3286"/>
        <v>#REF!</v>
      </c>
      <c r="P2414" s="28">
        <f t="shared" si="3286"/>
        <v>0</v>
      </c>
      <c r="R2414" s="33">
        <f>$J2414</f>
        <v>40</v>
      </c>
      <c r="S2414" s="77" t="e">
        <f t="shared" ref="S2414" ca="1" si="3287">SUM(S2412:S2413)</f>
        <v>#REF!</v>
      </c>
      <c r="T2414" s="77" t="e">
        <f t="shared" ref="T2414:AX2414" ca="1" si="3288">SUM(T2412:T2413)</f>
        <v>#REF!</v>
      </c>
      <c r="U2414" s="77" t="e">
        <f t="shared" ca="1" si="3288"/>
        <v>#REF!</v>
      </c>
      <c r="V2414" s="77" t="e">
        <f t="shared" ca="1" si="3288"/>
        <v>#REF!</v>
      </c>
      <c r="W2414" s="77" t="e">
        <f t="shared" ca="1" si="3288"/>
        <v>#REF!</v>
      </c>
      <c r="X2414" s="77" t="e">
        <f t="shared" ca="1" si="3288"/>
        <v>#REF!</v>
      </c>
      <c r="Y2414" s="77" t="e">
        <f t="shared" ca="1" si="3288"/>
        <v>#REF!</v>
      </c>
      <c r="Z2414" s="77" t="e">
        <f t="shared" ca="1" si="3288"/>
        <v>#REF!</v>
      </c>
      <c r="AA2414" s="77" t="e">
        <f t="shared" ca="1" si="3288"/>
        <v>#REF!</v>
      </c>
      <c r="AB2414" s="77" t="e">
        <f t="shared" ca="1" si="3288"/>
        <v>#REF!</v>
      </c>
      <c r="AC2414" s="77" t="e">
        <f t="shared" ca="1" si="3288"/>
        <v>#REF!</v>
      </c>
      <c r="AD2414" s="77" t="e">
        <f t="shared" ca="1" si="3288"/>
        <v>#REF!</v>
      </c>
      <c r="AE2414" s="77" t="e">
        <f t="shared" ca="1" si="3288"/>
        <v>#REF!</v>
      </c>
      <c r="AF2414" s="77" t="e">
        <f t="shared" ca="1" si="3288"/>
        <v>#REF!</v>
      </c>
      <c r="AG2414" s="77" t="e">
        <f t="shared" ca="1" si="3288"/>
        <v>#REF!</v>
      </c>
      <c r="AH2414" s="77" t="e">
        <f t="shared" ca="1" si="3288"/>
        <v>#REF!</v>
      </c>
      <c r="AI2414" s="77" t="e">
        <f t="shared" ca="1" si="3288"/>
        <v>#REF!</v>
      </c>
      <c r="AJ2414" s="77" t="e">
        <f t="shared" ca="1" si="3288"/>
        <v>#REF!</v>
      </c>
      <c r="AK2414" s="77" t="e">
        <f t="shared" ca="1" si="3288"/>
        <v>#REF!</v>
      </c>
      <c r="AL2414" s="77" t="e">
        <f t="shared" ca="1" si="3288"/>
        <v>#REF!</v>
      </c>
      <c r="AM2414" s="77" t="e">
        <f t="shared" ca="1" si="3288"/>
        <v>#REF!</v>
      </c>
      <c r="AN2414" s="77" t="e">
        <f t="shared" ca="1" si="3288"/>
        <v>#REF!</v>
      </c>
      <c r="AO2414" s="77" t="e">
        <f t="shared" ca="1" si="3288"/>
        <v>#REF!</v>
      </c>
      <c r="AP2414" s="77" t="e">
        <f t="shared" ca="1" si="3288"/>
        <v>#REF!</v>
      </c>
      <c r="AQ2414" s="77" t="e">
        <f t="shared" ca="1" si="3288"/>
        <v>#REF!</v>
      </c>
      <c r="AR2414" s="77" t="e">
        <f t="shared" ca="1" si="3288"/>
        <v>#REF!</v>
      </c>
      <c r="AS2414" s="77" t="e">
        <f t="shared" ca="1" si="3288"/>
        <v>#REF!</v>
      </c>
      <c r="AT2414" s="77" t="e">
        <f t="shared" ca="1" si="3288"/>
        <v>#REF!</v>
      </c>
      <c r="AU2414" s="77" t="e">
        <f t="shared" ca="1" si="3288"/>
        <v>#REF!</v>
      </c>
      <c r="AV2414" s="77" t="e">
        <f t="shared" ca="1" si="3288"/>
        <v>#REF!</v>
      </c>
      <c r="AW2414" s="77" t="e">
        <f t="shared" ca="1" si="3288"/>
        <v>#REF!</v>
      </c>
      <c r="AX2414" s="77" t="e">
        <f t="shared" ca="1" si="3288"/>
        <v>#REF!</v>
      </c>
      <c r="AY2414" s="77" t="e">
        <f t="shared" ref="AY2414:CD2414" ca="1" si="3289">SUM(AY2412:AY2413)</f>
        <v>#REF!</v>
      </c>
      <c r="AZ2414" s="77" t="e">
        <f t="shared" ca="1" si="3289"/>
        <v>#REF!</v>
      </c>
      <c r="BA2414" s="77" t="e">
        <f t="shared" ca="1" si="3289"/>
        <v>#REF!</v>
      </c>
      <c r="BB2414" s="77" t="e">
        <f t="shared" ca="1" si="3289"/>
        <v>#REF!</v>
      </c>
      <c r="BC2414" s="77" t="e">
        <f t="shared" ca="1" si="3289"/>
        <v>#REF!</v>
      </c>
      <c r="BD2414" s="77" t="e">
        <f t="shared" ca="1" si="3289"/>
        <v>#REF!</v>
      </c>
      <c r="BE2414" s="77" t="e">
        <f t="shared" ca="1" si="3289"/>
        <v>#REF!</v>
      </c>
      <c r="BF2414" s="77" t="e">
        <f t="shared" ca="1" si="3289"/>
        <v>#REF!</v>
      </c>
      <c r="BG2414" s="77" t="e">
        <f t="shared" ca="1" si="3289"/>
        <v>#REF!</v>
      </c>
      <c r="BH2414" s="77" t="e">
        <f t="shared" ca="1" si="3289"/>
        <v>#REF!</v>
      </c>
      <c r="BI2414" s="77" t="e">
        <f t="shared" ca="1" si="3289"/>
        <v>#REF!</v>
      </c>
      <c r="BJ2414" s="77" t="e">
        <f t="shared" ca="1" si="3289"/>
        <v>#REF!</v>
      </c>
      <c r="BK2414" s="77" t="e">
        <f t="shared" ca="1" si="3289"/>
        <v>#REF!</v>
      </c>
      <c r="BL2414" s="77" t="e">
        <f t="shared" ca="1" si="3289"/>
        <v>#REF!</v>
      </c>
      <c r="BM2414" s="77" t="e">
        <f t="shared" ca="1" si="3289"/>
        <v>#REF!</v>
      </c>
      <c r="BN2414" s="77" t="e">
        <f t="shared" ca="1" si="3289"/>
        <v>#REF!</v>
      </c>
      <c r="BO2414" s="77" t="e">
        <f t="shared" ca="1" si="3289"/>
        <v>#REF!</v>
      </c>
      <c r="BP2414" s="77" t="e">
        <f t="shared" ca="1" si="3289"/>
        <v>#REF!</v>
      </c>
      <c r="BQ2414" s="77" t="e">
        <f t="shared" ca="1" si="3289"/>
        <v>#REF!</v>
      </c>
      <c r="BR2414" s="77" t="e">
        <f t="shared" ca="1" si="3289"/>
        <v>#REF!</v>
      </c>
      <c r="BS2414" s="77" t="e">
        <f t="shared" ca="1" si="3289"/>
        <v>#REF!</v>
      </c>
      <c r="BT2414" s="77" t="e">
        <f t="shared" ca="1" si="3289"/>
        <v>#REF!</v>
      </c>
      <c r="BU2414" s="77" t="e">
        <f t="shared" ca="1" si="3289"/>
        <v>#REF!</v>
      </c>
      <c r="BV2414" s="77" t="e">
        <f t="shared" ca="1" si="3289"/>
        <v>#REF!</v>
      </c>
      <c r="BW2414" s="77" t="e">
        <f t="shared" ca="1" si="3289"/>
        <v>#REF!</v>
      </c>
      <c r="BX2414" s="77" t="e">
        <f t="shared" ca="1" si="3289"/>
        <v>#REF!</v>
      </c>
      <c r="BY2414" s="77" t="e">
        <f t="shared" ca="1" si="3289"/>
        <v>#REF!</v>
      </c>
      <c r="BZ2414" s="77" t="e">
        <f t="shared" ca="1" si="3289"/>
        <v>#REF!</v>
      </c>
      <c r="CA2414" s="77" t="e">
        <f t="shared" ca="1" si="3289"/>
        <v>#REF!</v>
      </c>
      <c r="CB2414" s="77" t="e">
        <f t="shared" ca="1" si="3289"/>
        <v>#REF!</v>
      </c>
      <c r="CC2414" s="77" t="e">
        <f t="shared" ca="1" si="3289"/>
        <v>#REF!</v>
      </c>
      <c r="CD2414" s="77" t="e">
        <f t="shared" ca="1" si="3289"/>
        <v>#REF!</v>
      </c>
      <c r="CE2414" s="77" t="e">
        <f t="shared" ref="CE2414:CK2414" ca="1" si="3290">SUM(CE2412:CE2413)</f>
        <v>#REF!</v>
      </c>
      <c r="CF2414" s="77" t="e">
        <f t="shared" ca="1" si="3290"/>
        <v>#REF!</v>
      </c>
      <c r="CG2414" s="77" t="e">
        <f t="shared" ca="1" si="3290"/>
        <v>#REF!</v>
      </c>
      <c r="CH2414" s="77" t="e">
        <f t="shared" ca="1" si="3290"/>
        <v>#REF!</v>
      </c>
      <c r="CI2414" s="77" t="e">
        <f t="shared" ca="1" si="3290"/>
        <v>#REF!</v>
      </c>
      <c r="CJ2414" s="77" t="e">
        <f t="shared" ca="1" si="3290"/>
        <v>#REF!</v>
      </c>
      <c r="CK2414" s="77" t="e">
        <f t="shared" ca="1" si="3290"/>
        <v>#REF!</v>
      </c>
    </row>
    <row r="2415" spans="2:89" x14ac:dyDescent="0.35">
      <c r="B2415" s="123"/>
      <c r="D2415" t="s">
        <v>424</v>
      </c>
      <c r="E2415" s="8" t="str">
        <f t="shared" ref="E2415" si="3291">ROW()&amp;" "&amp;D2415</f>
        <v>2415 FAINT-F</v>
      </c>
      <c r="H2415" s="27"/>
      <c r="J2415" s="77"/>
      <c r="K2415" s="28"/>
      <c r="L2415" s="28"/>
      <c r="M2415" s="28"/>
      <c r="N2415" s="28"/>
      <c r="O2415" s="28"/>
      <c r="P2415" s="28"/>
      <c r="R2415" s="33"/>
      <c r="S2415" s="77"/>
      <c r="T2415" s="77"/>
      <c r="U2415" s="77"/>
      <c r="V2415" s="77"/>
      <c r="W2415" s="77"/>
      <c r="X2415" s="77"/>
      <c r="Y2415" s="77"/>
      <c r="Z2415" s="77"/>
      <c r="AA2415" s="77"/>
      <c r="AB2415" s="77"/>
      <c r="AC2415" s="77"/>
      <c r="AD2415" s="77"/>
      <c r="AE2415" s="77"/>
      <c r="AF2415" s="77"/>
      <c r="AG2415" s="77"/>
      <c r="AH2415" s="77"/>
      <c r="AI2415" s="77"/>
      <c r="AJ2415" s="77"/>
      <c r="AK2415" s="77"/>
      <c r="AL2415" s="77"/>
      <c r="AM2415" s="77"/>
      <c r="AN2415" s="77"/>
      <c r="AO2415" s="77"/>
      <c r="AP2415" s="77"/>
      <c r="AQ2415" s="77"/>
      <c r="AR2415" s="77"/>
      <c r="AS2415" s="77"/>
      <c r="AT2415" s="77"/>
      <c r="AU2415" s="77"/>
      <c r="AV2415" s="77"/>
      <c r="AW2415" s="77"/>
      <c r="AX2415" s="77"/>
      <c r="AY2415" s="77"/>
      <c r="AZ2415" s="77"/>
      <c r="BA2415" s="77"/>
      <c r="BB2415" s="77"/>
      <c r="BC2415" s="77"/>
      <c r="BD2415" s="77"/>
      <c r="BE2415" s="77"/>
      <c r="BF2415" s="77"/>
      <c r="BG2415" s="77"/>
      <c r="BH2415" s="77"/>
      <c r="BI2415" s="77"/>
      <c r="BJ2415" s="77"/>
      <c r="BK2415" s="77"/>
      <c r="BL2415" s="77"/>
      <c r="BM2415" s="77"/>
      <c r="BN2415" s="77"/>
      <c r="BO2415" s="77"/>
      <c r="BP2415" s="77"/>
      <c r="BQ2415" s="77"/>
      <c r="BR2415" s="77"/>
      <c r="BS2415" s="77"/>
      <c r="BT2415" s="77"/>
      <c r="BU2415" s="77"/>
      <c r="BV2415" s="77"/>
      <c r="BW2415" s="77"/>
      <c r="BX2415" s="77"/>
      <c r="BY2415" s="77"/>
      <c r="BZ2415" s="77"/>
      <c r="CA2415" s="77"/>
      <c r="CB2415" s="77"/>
      <c r="CC2415" s="77"/>
      <c r="CD2415" s="77"/>
      <c r="CE2415" s="77"/>
      <c r="CF2415" s="77"/>
      <c r="CG2415" s="77"/>
      <c r="CH2415" s="77"/>
      <c r="CI2415" s="77"/>
      <c r="CJ2415" s="77"/>
      <c r="CK2415" s="77"/>
    </row>
    <row r="2416" spans="2:89" x14ac:dyDescent="0.35">
      <c r="B2416" s="132" t="str">
        <f>B2391</f>
        <v>(Primary label)</v>
      </c>
      <c r="D2416" t="s">
        <v>424</v>
      </c>
      <c r="E2416" s="8" t="str">
        <f t="shared" si="3275"/>
        <v>2416 FAINT-F</v>
      </c>
      <c r="G2416" t="s">
        <v>332</v>
      </c>
      <c r="H2416" s="27"/>
      <c r="I2416" s="78"/>
      <c r="J2416" s="78"/>
      <c r="K2416" s="33"/>
      <c r="L2416" s="33"/>
      <c r="M2416" s="33"/>
      <c r="N2416" s="33"/>
      <c r="O2416" s="33"/>
      <c r="P2416" s="33"/>
      <c r="R2416" s="33"/>
      <c r="S2416" s="77"/>
      <c r="T2416" s="77"/>
      <c r="U2416" s="77"/>
      <c r="V2416" s="77"/>
      <c r="W2416" s="77"/>
      <c r="X2416" s="77"/>
      <c r="Y2416" s="77"/>
      <c r="Z2416" s="77"/>
      <c r="AA2416" s="77"/>
      <c r="AB2416" s="77"/>
      <c r="AC2416" s="77"/>
      <c r="AD2416" s="77"/>
      <c r="AE2416" s="77"/>
      <c r="AF2416" s="77"/>
      <c r="AG2416" s="77"/>
      <c r="AH2416" s="77"/>
      <c r="AI2416" s="77"/>
      <c r="AJ2416" s="77"/>
      <c r="AK2416" s="77"/>
      <c r="AL2416" s="77"/>
      <c r="AM2416" s="77"/>
      <c r="AN2416" s="77"/>
      <c r="AO2416" s="77"/>
      <c r="AP2416" s="77"/>
      <c r="AQ2416" s="77"/>
      <c r="AR2416" s="77"/>
      <c r="AS2416" s="77"/>
      <c r="AT2416" s="77"/>
      <c r="AU2416" s="77"/>
      <c r="AV2416" s="77"/>
      <c r="AW2416" s="77"/>
      <c r="AX2416" s="77"/>
      <c r="AY2416" s="77"/>
      <c r="AZ2416" s="77"/>
      <c r="BA2416" s="77"/>
      <c r="BB2416" s="77"/>
      <c r="BC2416" s="77"/>
      <c r="BD2416" s="77"/>
      <c r="BE2416" s="77"/>
      <c r="BF2416" s="77"/>
      <c r="BG2416" s="77"/>
      <c r="BH2416" s="77"/>
      <c r="BI2416" s="77"/>
      <c r="BJ2416" s="77"/>
      <c r="BK2416" s="77"/>
      <c r="BL2416" s="77"/>
      <c r="BM2416" s="77"/>
      <c r="BN2416" s="77"/>
      <c r="BO2416" s="77"/>
      <c r="BP2416" s="77"/>
      <c r="BQ2416" s="77"/>
      <c r="BR2416" s="77"/>
      <c r="BS2416" s="77"/>
      <c r="BT2416" s="77"/>
      <c r="BU2416" s="77"/>
      <c r="BV2416" s="77"/>
      <c r="BW2416" s="77"/>
      <c r="BX2416" s="77"/>
      <c r="BY2416" s="77"/>
      <c r="BZ2416" s="77"/>
      <c r="CA2416" s="77"/>
      <c r="CB2416" s="77"/>
      <c r="CC2416" s="77"/>
      <c r="CD2416" s="77"/>
      <c r="CE2416" s="77"/>
      <c r="CF2416" s="77"/>
      <c r="CG2416" s="77"/>
      <c r="CH2416" s="77"/>
      <c r="CI2416" s="77"/>
      <c r="CJ2416" s="77"/>
      <c r="CK2416" s="77"/>
    </row>
    <row r="2417" spans="2:89" x14ac:dyDescent="0.35">
      <c r="B2417" s="132" t="str">
        <f>B2392</f>
        <v>primary unit</v>
      </c>
      <c r="D2417" t="s">
        <v>424</v>
      </c>
      <c r="E2417" s="8" t="str">
        <f>ROW()&amp;" "&amp;D2417</f>
        <v>2417 FAINT-F</v>
      </c>
      <c r="G2417" t="s">
        <v>332</v>
      </c>
      <c r="S2417" s="72"/>
      <c r="T2417" s="72"/>
      <c r="U2417" s="72"/>
      <c r="V2417" s="72"/>
      <c r="W2417" s="72"/>
      <c r="X2417" s="72"/>
      <c r="Y2417" s="72"/>
      <c r="Z2417" s="72"/>
      <c r="AA2417" s="72"/>
      <c r="AB2417" s="72"/>
      <c r="AC2417" s="72"/>
      <c r="AD2417" s="72"/>
      <c r="AE2417" s="72"/>
      <c r="AF2417" s="72"/>
      <c r="AG2417" s="72"/>
      <c r="AH2417" s="72"/>
      <c r="AI2417" s="72"/>
      <c r="AJ2417" s="72"/>
      <c r="AK2417" s="72"/>
      <c r="AL2417" s="72"/>
      <c r="AM2417" s="72"/>
      <c r="AN2417" s="72"/>
      <c r="AO2417" s="72"/>
      <c r="AP2417" s="72"/>
      <c r="AQ2417" s="72"/>
      <c r="AR2417" s="72"/>
      <c r="AS2417" s="72"/>
      <c r="AT2417" s="72"/>
      <c r="AU2417" s="72"/>
      <c r="AV2417" s="72"/>
      <c r="AW2417" s="72"/>
      <c r="AX2417" s="72"/>
      <c r="AY2417" s="72"/>
      <c r="AZ2417" s="72"/>
      <c r="BA2417" s="72"/>
      <c r="BB2417" s="72"/>
      <c r="BC2417" s="72"/>
      <c r="BD2417" s="72"/>
      <c r="BE2417" s="72"/>
      <c r="BF2417" s="72"/>
      <c r="BG2417" s="72"/>
      <c r="BH2417" s="72"/>
      <c r="BI2417" s="72"/>
      <c r="BJ2417" s="72"/>
      <c r="BK2417" s="72"/>
      <c r="BL2417" s="72"/>
      <c r="BM2417" s="72"/>
      <c r="BN2417" s="72"/>
      <c r="BO2417" s="72"/>
      <c r="BP2417" s="72"/>
      <c r="BQ2417" s="72"/>
      <c r="BR2417" s="72"/>
      <c r="BS2417" s="72"/>
      <c r="BT2417" s="72"/>
      <c r="BU2417" s="72"/>
      <c r="BV2417" s="72"/>
      <c r="BW2417" s="72"/>
      <c r="BX2417" s="72"/>
      <c r="BY2417" s="72"/>
      <c r="BZ2417" s="72"/>
      <c r="CA2417" s="72"/>
      <c r="CB2417" s="72"/>
      <c r="CC2417" s="72"/>
      <c r="CD2417" s="72"/>
      <c r="CE2417" s="72"/>
      <c r="CF2417" s="72"/>
      <c r="CG2417" s="72"/>
      <c r="CH2417" s="72"/>
      <c r="CI2417" s="72"/>
      <c r="CJ2417" s="72"/>
      <c r="CK2417" s="72"/>
    </row>
    <row r="2418" spans="2:89" x14ac:dyDescent="0.35">
      <c r="B2418" s="132" t="str">
        <f>B2393</f>
        <v>Primary revenue driver</v>
      </c>
      <c r="D2418" t="s">
        <v>424</v>
      </c>
      <c r="E2418" s="8" t="str">
        <f t="shared" si="3275"/>
        <v>2418 FAINT-F</v>
      </c>
      <c r="G2418" t="s">
        <v>332</v>
      </c>
      <c r="K2418" s="53"/>
      <c r="L2418" s="53"/>
      <c r="M2418" s="53"/>
      <c r="N2418" s="53"/>
      <c r="O2418" s="53"/>
      <c r="P2418" s="53"/>
      <c r="R2418" s="24"/>
      <c r="S2418" s="175" t="str">
        <f t="shared" ref="S2418" si="3292">S2393</f>
        <v>S$16</v>
      </c>
      <c r="T2418" s="175" t="str">
        <f t="shared" ref="T2418:AX2418" si="3293">T2393</f>
        <v>T$16</v>
      </c>
      <c r="U2418" s="175" t="str">
        <f t="shared" si="3293"/>
        <v>U$16</v>
      </c>
      <c r="V2418" s="175" t="str">
        <f t="shared" si="3293"/>
        <v>V$16</v>
      </c>
      <c r="W2418" s="175" t="str">
        <f t="shared" si="3293"/>
        <v>W$16</v>
      </c>
      <c r="X2418" s="175" t="str">
        <f t="shared" si="3293"/>
        <v>X$16</v>
      </c>
      <c r="Y2418" s="175" t="str">
        <f t="shared" si="3293"/>
        <v>Y$16</v>
      </c>
      <c r="Z2418" s="175" t="str">
        <f t="shared" si="3293"/>
        <v>Z$16</v>
      </c>
      <c r="AA2418" s="175" t="str">
        <f t="shared" si="3293"/>
        <v>AA$16</v>
      </c>
      <c r="AB2418" s="175" t="str">
        <f t="shared" si="3293"/>
        <v>AB$16</v>
      </c>
      <c r="AC2418" s="175" t="str">
        <f t="shared" si="3293"/>
        <v>AC$16</v>
      </c>
      <c r="AD2418" s="175" t="str">
        <f t="shared" si="3293"/>
        <v>AD$16</v>
      </c>
      <c r="AE2418" s="175" t="str">
        <f t="shared" si="3293"/>
        <v>AE$16</v>
      </c>
      <c r="AF2418" s="175" t="str">
        <f t="shared" si="3293"/>
        <v>AF$16</v>
      </c>
      <c r="AG2418" s="175" t="str">
        <f t="shared" si="3293"/>
        <v>AG$16</v>
      </c>
      <c r="AH2418" s="175" t="str">
        <f t="shared" si="3293"/>
        <v>AH$16</v>
      </c>
      <c r="AI2418" s="175" t="str">
        <f t="shared" si="3293"/>
        <v>AI$16</v>
      </c>
      <c r="AJ2418" s="175" t="str">
        <f t="shared" si="3293"/>
        <v>AJ$16</v>
      </c>
      <c r="AK2418" s="175" t="str">
        <f t="shared" si="3293"/>
        <v>AK$16</v>
      </c>
      <c r="AL2418" s="175" t="str">
        <f t="shared" si="3293"/>
        <v>AL$16</v>
      </c>
      <c r="AM2418" s="175" t="str">
        <f t="shared" si="3293"/>
        <v>AM$16</v>
      </c>
      <c r="AN2418" s="175" t="str">
        <f t="shared" si="3293"/>
        <v>AN$16</v>
      </c>
      <c r="AO2418" s="175" t="str">
        <f t="shared" si="3293"/>
        <v>AO$16</v>
      </c>
      <c r="AP2418" s="175" t="str">
        <f t="shared" si="3293"/>
        <v>AP$16</v>
      </c>
      <c r="AQ2418" s="175" t="str">
        <f t="shared" si="3293"/>
        <v>AQ$16</v>
      </c>
      <c r="AR2418" s="175" t="str">
        <f t="shared" si="3293"/>
        <v>AR$16</v>
      </c>
      <c r="AS2418" s="175" t="str">
        <f t="shared" si="3293"/>
        <v>AS$16</v>
      </c>
      <c r="AT2418" s="175" t="str">
        <f t="shared" si="3293"/>
        <v>AT$16</v>
      </c>
      <c r="AU2418" s="175" t="str">
        <f t="shared" si="3293"/>
        <v>AU$16</v>
      </c>
      <c r="AV2418" s="175" t="str">
        <f t="shared" si="3293"/>
        <v>AV$16</v>
      </c>
      <c r="AW2418" s="175" t="str">
        <f t="shared" si="3293"/>
        <v>AW$16</v>
      </c>
      <c r="AX2418" s="175" t="str">
        <f t="shared" si="3293"/>
        <v>AX$16</v>
      </c>
      <c r="AY2418" s="175" t="str">
        <f t="shared" ref="AY2418:CD2418" si="3294">AY2393</f>
        <v>AY$16</v>
      </c>
      <c r="AZ2418" s="175" t="str">
        <f t="shared" si="3294"/>
        <v>AZ$16</v>
      </c>
      <c r="BA2418" s="175" t="str">
        <f t="shared" si="3294"/>
        <v>BA$16</v>
      </c>
      <c r="BB2418" s="175" t="str">
        <f t="shared" si="3294"/>
        <v>BB$16</v>
      </c>
      <c r="BC2418" s="175" t="str">
        <f t="shared" si="3294"/>
        <v>BC$16</v>
      </c>
      <c r="BD2418" s="175" t="str">
        <f t="shared" si="3294"/>
        <v>BD$16</v>
      </c>
      <c r="BE2418" s="175" t="str">
        <f t="shared" si="3294"/>
        <v>BE$16</v>
      </c>
      <c r="BF2418" s="175" t="str">
        <f t="shared" si="3294"/>
        <v>BF$16</v>
      </c>
      <c r="BG2418" s="175" t="str">
        <f t="shared" si="3294"/>
        <v>BG$16</v>
      </c>
      <c r="BH2418" s="175" t="str">
        <f t="shared" si="3294"/>
        <v>BH$16</v>
      </c>
      <c r="BI2418" s="175" t="str">
        <f t="shared" si="3294"/>
        <v>BI$16</v>
      </c>
      <c r="BJ2418" s="175" t="str">
        <f t="shared" si="3294"/>
        <v>BJ$16</v>
      </c>
      <c r="BK2418" s="175" t="str">
        <f t="shared" si="3294"/>
        <v>BK$16</v>
      </c>
      <c r="BL2418" s="175" t="str">
        <f t="shared" si="3294"/>
        <v>BL$16</v>
      </c>
      <c r="BM2418" s="175" t="str">
        <f t="shared" si="3294"/>
        <v>BM$16</v>
      </c>
      <c r="BN2418" s="175" t="str">
        <f t="shared" si="3294"/>
        <v>BN$16</v>
      </c>
      <c r="BO2418" s="175" t="str">
        <f t="shared" si="3294"/>
        <v>BO$16</v>
      </c>
      <c r="BP2418" s="175" t="str">
        <f t="shared" si="3294"/>
        <v>BP$16</v>
      </c>
      <c r="BQ2418" s="175" t="str">
        <f t="shared" si="3294"/>
        <v>BQ$16</v>
      </c>
      <c r="BR2418" s="175" t="str">
        <f t="shared" si="3294"/>
        <v>BR$16</v>
      </c>
      <c r="BS2418" s="175" t="str">
        <f t="shared" si="3294"/>
        <v>BS$16</v>
      </c>
      <c r="BT2418" s="175" t="str">
        <f t="shared" si="3294"/>
        <v>BT$16</v>
      </c>
      <c r="BU2418" s="175" t="str">
        <f t="shared" si="3294"/>
        <v>BU$16</v>
      </c>
      <c r="BV2418" s="175" t="str">
        <f t="shared" si="3294"/>
        <v>BV$16</v>
      </c>
      <c r="BW2418" s="175" t="str">
        <f t="shared" si="3294"/>
        <v>BW$16</v>
      </c>
      <c r="BX2418" s="175" t="str">
        <f t="shared" si="3294"/>
        <v>BX$16</v>
      </c>
      <c r="BY2418" s="175" t="str">
        <f t="shared" si="3294"/>
        <v>BY$16</v>
      </c>
      <c r="BZ2418" s="175" t="str">
        <f t="shared" si="3294"/>
        <v>BZ$16</v>
      </c>
      <c r="CA2418" s="175" t="str">
        <f t="shared" si="3294"/>
        <v>CA$16</v>
      </c>
      <c r="CB2418" s="175" t="str">
        <f t="shared" si="3294"/>
        <v>CB$16</v>
      </c>
      <c r="CC2418" s="175" t="str">
        <f t="shared" si="3294"/>
        <v>CC$16</v>
      </c>
      <c r="CD2418" s="175" t="str">
        <f t="shared" si="3294"/>
        <v>CD$16</v>
      </c>
      <c r="CE2418" s="175" t="str">
        <f t="shared" ref="CE2418:CK2418" si="3295">CE2393</f>
        <v>CE$16</v>
      </c>
      <c r="CF2418" s="175" t="str">
        <f t="shared" si="3295"/>
        <v>CF$16</v>
      </c>
      <c r="CG2418" s="175" t="str">
        <f t="shared" si="3295"/>
        <v>CG$16</v>
      </c>
      <c r="CH2418" s="175" t="str">
        <f t="shared" si="3295"/>
        <v>CH$16</v>
      </c>
      <c r="CI2418" s="175" t="str">
        <f t="shared" si="3295"/>
        <v>CI$16</v>
      </c>
      <c r="CJ2418" s="175" t="str">
        <f t="shared" si="3295"/>
        <v>CJ$16</v>
      </c>
      <c r="CK2418" s="175" t="str">
        <f t="shared" si="3295"/>
        <v>CK$16</v>
      </c>
    </row>
    <row r="2419" spans="2:89" x14ac:dyDescent="0.35">
      <c r="B2419" s="132" t="str">
        <f>B2394</f>
        <v>Primary volume driver</v>
      </c>
      <c r="D2419" t="s">
        <v>424</v>
      </c>
      <c r="E2419" s="8" t="str">
        <f t="shared" si="3275"/>
        <v>2419 FAINT-F</v>
      </c>
      <c r="G2419" t="s">
        <v>332</v>
      </c>
      <c r="H2419" s="12"/>
      <c r="I2419" s="60"/>
      <c r="J2419" s="60"/>
      <c r="K2419" s="15"/>
      <c r="L2419" s="15"/>
      <c r="M2419" s="15"/>
      <c r="N2419" s="15"/>
      <c r="O2419" s="15"/>
      <c r="P2419" s="15"/>
      <c r="R2419" s="15"/>
      <c r="S2419" s="175" t="str">
        <f t="shared" ref="S2419" si="3296">S2394</f>
        <v>S$17</v>
      </c>
      <c r="T2419" s="175" t="str">
        <f t="shared" ref="T2419:AX2419" si="3297">T2394</f>
        <v>T$17</v>
      </c>
      <c r="U2419" s="175" t="str">
        <f t="shared" si="3297"/>
        <v>U$17</v>
      </c>
      <c r="V2419" s="175" t="str">
        <f t="shared" si="3297"/>
        <v>V$17</v>
      </c>
      <c r="W2419" s="175" t="str">
        <f t="shared" si="3297"/>
        <v>W$17</v>
      </c>
      <c r="X2419" s="175" t="str">
        <f t="shared" si="3297"/>
        <v>X$17</v>
      </c>
      <c r="Y2419" s="175" t="str">
        <f t="shared" si="3297"/>
        <v>Y$17</v>
      </c>
      <c r="Z2419" s="175" t="str">
        <f t="shared" si="3297"/>
        <v>Z$17</v>
      </c>
      <c r="AA2419" s="175" t="str">
        <f t="shared" si="3297"/>
        <v>AA$17</v>
      </c>
      <c r="AB2419" s="175" t="str">
        <f t="shared" si="3297"/>
        <v>AB$17</v>
      </c>
      <c r="AC2419" s="175" t="str">
        <f t="shared" si="3297"/>
        <v>AC$17</v>
      </c>
      <c r="AD2419" s="175" t="str">
        <f t="shared" si="3297"/>
        <v>AD$17</v>
      </c>
      <c r="AE2419" s="175" t="str">
        <f t="shared" si="3297"/>
        <v>AE$17</v>
      </c>
      <c r="AF2419" s="175" t="str">
        <f t="shared" si="3297"/>
        <v>AF$17</v>
      </c>
      <c r="AG2419" s="175" t="str">
        <f t="shared" si="3297"/>
        <v>AG$17</v>
      </c>
      <c r="AH2419" s="175" t="str">
        <f t="shared" si="3297"/>
        <v>AH$17</v>
      </c>
      <c r="AI2419" s="175" t="str">
        <f t="shared" si="3297"/>
        <v>AI$17</v>
      </c>
      <c r="AJ2419" s="175" t="str">
        <f t="shared" si="3297"/>
        <v>AJ$17</v>
      </c>
      <c r="AK2419" s="175" t="str">
        <f t="shared" si="3297"/>
        <v>AK$17</v>
      </c>
      <c r="AL2419" s="175" t="str">
        <f t="shared" si="3297"/>
        <v>AL$17</v>
      </c>
      <c r="AM2419" s="175" t="str">
        <f t="shared" si="3297"/>
        <v>AM$17</v>
      </c>
      <c r="AN2419" s="175" t="str">
        <f t="shared" si="3297"/>
        <v>AN$17</v>
      </c>
      <c r="AO2419" s="175" t="str">
        <f t="shared" si="3297"/>
        <v>AO$17</v>
      </c>
      <c r="AP2419" s="175" t="str">
        <f t="shared" si="3297"/>
        <v>AP$17</v>
      </c>
      <c r="AQ2419" s="175" t="str">
        <f t="shared" si="3297"/>
        <v>AQ$17</v>
      </c>
      <c r="AR2419" s="175" t="str">
        <f t="shared" si="3297"/>
        <v>AR$17</v>
      </c>
      <c r="AS2419" s="175" t="str">
        <f t="shared" si="3297"/>
        <v>AS$17</v>
      </c>
      <c r="AT2419" s="175" t="str">
        <f t="shared" si="3297"/>
        <v>AT$17</v>
      </c>
      <c r="AU2419" s="175" t="str">
        <f t="shared" si="3297"/>
        <v>AU$17</v>
      </c>
      <c r="AV2419" s="175" t="str">
        <f t="shared" si="3297"/>
        <v>AV$17</v>
      </c>
      <c r="AW2419" s="175" t="str">
        <f t="shared" si="3297"/>
        <v>AW$17</v>
      </c>
      <c r="AX2419" s="175" t="str">
        <f t="shared" si="3297"/>
        <v>AX$17</v>
      </c>
      <c r="AY2419" s="175" t="str">
        <f t="shared" ref="AY2419:CD2419" si="3298">AY2394</f>
        <v>AY$17</v>
      </c>
      <c r="AZ2419" s="175" t="str">
        <f t="shared" si="3298"/>
        <v>AZ$17</v>
      </c>
      <c r="BA2419" s="175" t="str">
        <f t="shared" si="3298"/>
        <v>BA$17</v>
      </c>
      <c r="BB2419" s="175" t="str">
        <f t="shared" si="3298"/>
        <v>BB$17</v>
      </c>
      <c r="BC2419" s="175" t="str">
        <f t="shared" si="3298"/>
        <v>BC$17</v>
      </c>
      <c r="BD2419" s="175" t="str">
        <f t="shared" si="3298"/>
        <v>BD$17</v>
      </c>
      <c r="BE2419" s="175" t="str">
        <f t="shared" si="3298"/>
        <v>BE$17</v>
      </c>
      <c r="BF2419" s="175" t="str">
        <f t="shared" si="3298"/>
        <v>BF$17</v>
      </c>
      <c r="BG2419" s="175" t="str">
        <f t="shared" si="3298"/>
        <v>BG$17</v>
      </c>
      <c r="BH2419" s="175" t="str">
        <f t="shared" si="3298"/>
        <v>BH$17</v>
      </c>
      <c r="BI2419" s="175" t="str">
        <f t="shared" si="3298"/>
        <v>BI$17</v>
      </c>
      <c r="BJ2419" s="175" t="str">
        <f t="shared" si="3298"/>
        <v>BJ$17</v>
      </c>
      <c r="BK2419" s="175" t="str">
        <f t="shared" si="3298"/>
        <v>BK$17</v>
      </c>
      <c r="BL2419" s="175" t="str">
        <f t="shared" si="3298"/>
        <v>BL$17</v>
      </c>
      <c r="BM2419" s="175" t="str">
        <f t="shared" si="3298"/>
        <v>BM$17</v>
      </c>
      <c r="BN2419" s="175" t="str">
        <f t="shared" si="3298"/>
        <v>BN$17</v>
      </c>
      <c r="BO2419" s="175" t="str">
        <f t="shared" si="3298"/>
        <v>BO$17</v>
      </c>
      <c r="BP2419" s="175" t="str">
        <f t="shared" si="3298"/>
        <v>BP$17</v>
      </c>
      <c r="BQ2419" s="175" t="str">
        <f t="shared" si="3298"/>
        <v>BQ$17</v>
      </c>
      <c r="BR2419" s="175" t="str">
        <f t="shared" si="3298"/>
        <v>BR$17</v>
      </c>
      <c r="BS2419" s="175" t="str">
        <f t="shared" si="3298"/>
        <v>BS$17</v>
      </c>
      <c r="BT2419" s="175" t="str">
        <f t="shared" si="3298"/>
        <v>BT$17</v>
      </c>
      <c r="BU2419" s="175" t="str">
        <f t="shared" si="3298"/>
        <v>BU$17</v>
      </c>
      <c r="BV2419" s="175" t="str">
        <f t="shared" si="3298"/>
        <v>BV$17</v>
      </c>
      <c r="BW2419" s="175" t="str">
        <f t="shared" si="3298"/>
        <v>BW$17</v>
      </c>
      <c r="BX2419" s="175" t="str">
        <f t="shared" si="3298"/>
        <v>BX$17</v>
      </c>
      <c r="BY2419" s="175" t="str">
        <f t="shared" si="3298"/>
        <v>BY$17</v>
      </c>
      <c r="BZ2419" s="175" t="str">
        <f t="shared" si="3298"/>
        <v>BZ$17</v>
      </c>
      <c r="CA2419" s="175" t="str">
        <f t="shared" si="3298"/>
        <v>CA$17</v>
      </c>
      <c r="CB2419" s="175" t="str">
        <f t="shared" si="3298"/>
        <v>CB$17</v>
      </c>
      <c r="CC2419" s="175" t="str">
        <f t="shared" si="3298"/>
        <v>CC$17</v>
      </c>
      <c r="CD2419" s="175" t="str">
        <f t="shared" si="3298"/>
        <v>CD$17</v>
      </c>
      <c r="CE2419" s="175" t="str">
        <f t="shared" ref="CE2419:CK2419" si="3299">CE2394</f>
        <v>CE$17</v>
      </c>
      <c r="CF2419" s="175" t="str">
        <f t="shared" si="3299"/>
        <v>CF$17</v>
      </c>
      <c r="CG2419" s="175" t="str">
        <f t="shared" si="3299"/>
        <v>CG$17</v>
      </c>
      <c r="CH2419" s="175" t="str">
        <f t="shared" si="3299"/>
        <v>CH$17</v>
      </c>
      <c r="CI2419" s="175" t="str">
        <f t="shared" si="3299"/>
        <v>CI$17</v>
      </c>
      <c r="CJ2419" s="175" t="str">
        <f t="shared" si="3299"/>
        <v>CJ$17</v>
      </c>
      <c r="CK2419" s="175" t="str">
        <f t="shared" si="3299"/>
        <v>CK$17</v>
      </c>
    </row>
    <row r="2420" spans="2:89" x14ac:dyDescent="0.35">
      <c r="B2420" s="132" t="str">
        <f>B2399</f>
        <v>Fixed secondary intangible assets:</v>
      </c>
      <c r="D2420" t="s">
        <v>424</v>
      </c>
      <c r="E2420" s="8" t="str">
        <f t="shared" si="3275"/>
        <v>2420 FAINT-F</v>
      </c>
      <c r="G2420" t="s">
        <v>332</v>
      </c>
      <c r="H2420" s="12"/>
      <c r="I2420" s="60"/>
      <c r="J2420" s="60"/>
      <c r="K2420" s="15"/>
      <c r="L2420" s="15"/>
      <c r="M2420" s="15"/>
      <c r="N2420" s="15"/>
      <c r="O2420" s="15"/>
      <c r="P2420" s="15"/>
      <c r="R2420" s="15"/>
      <c r="S2420" s="175">
        <f t="shared" ref="S2420" si="3300">S2395</f>
        <v>0</v>
      </c>
      <c r="T2420" s="175">
        <f t="shared" ref="T2420:AX2420" si="3301">T2395</f>
        <v>0</v>
      </c>
      <c r="U2420" s="175">
        <f t="shared" si="3301"/>
        <v>0</v>
      </c>
      <c r="V2420" s="175">
        <f t="shared" si="3301"/>
        <v>0</v>
      </c>
      <c r="W2420" s="175">
        <f t="shared" si="3301"/>
        <v>0</v>
      </c>
      <c r="X2420" s="175">
        <f t="shared" si="3301"/>
        <v>0</v>
      </c>
      <c r="Y2420" s="175">
        <f t="shared" si="3301"/>
        <v>0</v>
      </c>
      <c r="Z2420" s="175">
        <f t="shared" si="3301"/>
        <v>0</v>
      </c>
      <c r="AA2420" s="175">
        <f t="shared" si="3301"/>
        <v>0</v>
      </c>
      <c r="AB2420" s="175">
        <f t="shared" si="3301"/>
        <v>0</v>
      </c>
      <c r="AC2420" s="175">
        <f t="shared" si="3301"/>
        <v>0</v>
      </c>
      <c r="AD2420" s="175">
        <f t="shared" si="3301"/>
        <v>0</v>
      </c>
      <c r="AE2420" s="175">
        <f t="shared" si="3301"/>
        <v>0</v>
      </c>
      <c r="AF2420" s="175">
        <f t="shared" si="3301"/>
        <v>0</v>
      </c>
      <c r="AG2420" s="175">
        <f t="shared" si="3301"/>
        <v>0</v>
      </c>
      <c r="AH2420" s="175">
        <f t="shared" si="3301"/>
        <v>0</v>
      </c>
      <c r="AI2420" s="175">
        <f t="shared" si="3301"/>
        <v>0</v>
      </c>
      <c r="AJ2420" s="175">
        <f t="shared" si="3301"/>
        <v>0</v>
      </c>
      <c r="AK2420" s="175">
        <f t="shared" si="3301"/>
        <v>0</v>
      </c>
      <c r="AL2420" s="175">
        <f t="shared" si="3301"/>
        <v>0</v>
      </c>
      <c r="AM2420" s="175">
        <f t="shared" si="3301"/>
        <v>0</v>
      </c>
      <c r="AN2420" s="175">
        <f t="shared" si="3301"/>
        <v>0</v>
      </c>
      <c r="AO2420" s="175">
        <f t="shared" si="3301"/>
        <v>0</v>
      </c>
      <c r="AP2420" s="175">
        <f t="shared" si="3301"/>
        <v>0</v>
      </c>
      <c r="AQ2420" s="175">
        <f t="shared" si="3301"/>
        <v>0</v>
      </c>
      <c r="AR2420" s="175">
        <f t="shared" si="3301"/>
        <v>0</v>
      </c>
      <c r="AS2420" s="175">
        <f t="shared" si="3301"/>
        <v>0</v>
      </c>
      <c r="AT2420" s="175">
        <f t="shared" si="3301"/>
        <v>0</v>
      </c>
      <c r="AU2420" s="175">
        <f t="shared" si="3301"/>
        <v>0</v>
      </c>
      <c r="AV2420" s="175">
        <f t="shared" si="3301"/>
        <v>0</v>
      </c>
      <c r="AW2420" s="175">
        <f t="shared" si="3301"/>
        <v>0</v>
      </c>
      <c r="AX2420" s="175">
        <f t="shared" si="3301"/>
        <v>0</v>
      </c>
      <c r="AY2420" s="175">
        <f t="shared" ref="AY2420:CD2420" si="3302">AY2395</f>
        <v>0</v>
      </c>
      <c r="AZ2420" s="175">
        <f t="shared" si="3302"/>
        <v>0</v>
      </c>
      <c r="BA2420" s="175">
        <f t="shared" si="3302"/>
        <v>0</v>
      </c>
      <c r="BB2420" s="175">
        <f t="shared" si="3302"/>
        <v>0</v>
      </c>
      <c r="BC2420" s="175">
        <f t="shared" si="3302"/>
        <v>0</v>
      </c>
      <c r="BD2420" s="175">
        <f t="shared" si="3302"/>
        <v>0</v>
      </c>
      <c r="BE2420" s="175">
        <f t="shared" si="3302"/>
        <v>0</v>
      </c>
      <c r="BF2420" s="175">
        <f t="shared" si="3302"/>
        <v>0</v>
      </c>
      <c r="BG2420" s="175">
        <f t="shared" si="3302"/>
        <v>0</v>
      </c>
      <c r="BH2420" s="175">
        <f t="shared" si="3302"/>
        <v>0</v>
      </c>
      <c r="BI2420" s="175">
        <f t="shared" si="3302"/>
        <v>0</v>
      </c>
      <c r="BJ2420" s="175">
        <f t="shared" si="3302"/>
        <v>0</v>
      </c>
      <c r="BK2420" s="175">
        <f t="shared" si="3302"/>
        <v>0</v>
      </c>
      <c r="BL2420" s="175">
        <f t="shared" si="3302"/>
        <v>0</v>
      </c>
      <c r="BM2420" s="175">
        <f t="shared" si="3302"/>
        <v>0</v>
      </c>
      <c r="BN2420" s="175">
        <f t="shared" si="3302"/>
        <v>0</v>
      </c>
      <c r="BO2420" s="175">
        <f t="shared" si="3302"/>
        <v>0</v>
      </c>
      <c r="BP2420" s="175">
        <f t="shared" si="3302"/>
        <v>0</v>
      </c>
      <c r="BQ2420" s="175">
        <f t="shared" si="3302"/>
        <v>0</v>
      </c>
      <c r="BR2420" s="175">
        <f t="shared" si="3302"/>
        <v>0</v>
      </c>
      <c r="BS2420" s="175">
        <f t="shared" si="3302"/>
        <v>0</v>
      </c>
      <c r="BT2420" s="175">
        <f t="shared" si="3302"/>
        <v>0</v>
      </c>
      <c r="BU2420" s="175">
        <f t="shared" si="3302"/>
        <v>0</v>
      </c>
      <c r="BV2420" s="175">
        <f t="shared" si="3302"/>
        <v>0</v>
      </c>
      <c r="BW2420" s="175">
        <f t="shared" si="3302"/>
        <v>0</v>
      </c>
      <c r="BX2420" s="175">
        <f t="shared" si="3302"/>
        <v>0</v>
      </c>
      <c r="BY2420" s="175">
        <f t="shared" si="3302"/>
        <v>0</v>
      </c>
      <c r="BZ2420" s="175">
        <f t="shared" si="3302"/>
        <v>0</v>
      </c>
      <c r="CA2420" s="175">
        <f t="shared" si="3302"/>
        <v>0</v>
      </c>
      <c r="CB2420" s="175">
        <f t="shared" si="3302"/>
        <v>0</v>
      </c>
      <c r="CC2420" s="175">
        <f t="shared" si="3302"/>
        <v>0</v>
      </c>
      <c r="CD2420" s="175">
        <f t="shared" si="3302"/>
        <v>0</v>
      </c>
      <c r="CE2420" s="175">
        <f t="shared" ref="CE2420:CK2420" si="3303">CE2395</f>
        <v>0</v>
      </c>
      <c r="CF2420" s="175">
        <f t="shared" si="3303"/>
        <v>0</v>
      </c>
      <c r="CG2420" s="175">
        <f t="shared" si="3303"/>
        <v>0</v>
      </c>
      <c r="CH2420" s="175">
        <f t="shared" si="3303"/>
        <v>0</v>
      </c>
      <c r="CI2420" s="175">
        <f t="shared" si="3303"/>
        <v>0</v>
      </c>
      <c r="CJ2420" s="175">
        <f t="shared" si="3303"/>
        <v>0</v>
      </c>
      <c r="CK2420" s="175">
        <f t="shared" si="3303"/>
        <v>0</v>
      </c>
    </row>
    <row r="2421" spans="2:89" x14ac:dyDescent="0.35">
      <c r="B2421" s="235" t="str">
        <f>IFERROR(SUBSTITUTE(TRIM(MID(B2399, SEARCH("-", B2399) + 1, LEN(B2399))),":",""),"no unit")</f>
        <v>no unit</v>
      </c>
      <c r="D2421" t="s">
        <v>424</v>
      </c>
      <c r="E2421" s="8" t="str">
        <f t="shared" ref="E2421" si="3304">ROW()&amp;" "&amp;D2421</f>
        <v>2421 FAINT-F</v>
      </c>
      <c r="G2421" t="s">
        <v>332</v>
      </c>
      <c r="H2421" s="12"/>
      <c r="I2421" s="60"/>
      <c r="J2421" s="60"/>
      <c r="K2421" s="15"/>
      <c r="L2421" s="15"/>
      <c r="M2421" s="15"/>
      <c r="N2421" s="15"/>
      <c r="O2421" s="15"/>
      <c r="P2421" s="15"/>
      <c r="R2421" s="15"/>
      <c r="S2421" s="175"/>
      <c r="T2421" s="175"/>
      <c r="U2421" s="175"/>
      <c r="V2421" s="175"/>
      <c r="W2421" s="175"/>
      <c r="X2421" s="175"/>
      <c r="Y2421" s="175"/>
      <c r="Z2421" s="175"/>
      <c r="AA2421" s="175"/>
      <c r="AB2421" s="175"/>
      <c r="AC2421" s="175"/>
      <c r="AD2421" s="175"/>
      <c r="AE2421" s="175"/>
      <c r="AF2421" s="175"/>
      <c r="AG2421" s="175"/>
      <c r="AH2421" s="175"/>
      <c r="AI2421" s="175"/>
      <c r="AJ2421" s="175"/>
      <c r="AK2421" s="175"/>
      <c r="AL2421" s="175"/>
      <c r="AM2421" s="175"/>
      <c r="AN2421" s="175"/>
      <c r="AO2421" s="175"/>
      <c r="AP2421" s="175"/>
      <c r="AQ2421" s="175"/>
      <c r="AR2421" s="175"/>
      <c r="AS2421" s="175"/>
      <c r="AT2421" s="175"/>
      <c r="AU2421" s="175"/>
      <c r="AV2421" s="175"/>
      <c r="AW2421" s="175"/>
      <c r="AX2421" s="175"/>
      <c r="AY2421" s="175"/>
      <c r="AZ2421" s="175"/>
      <c r="BA2421" s="175"/>
      <c r="BB2421" s="175"/>
      <c r="BC2421" s="175"/>
      <c r="BD2421" s="175"/>
      <c r="BE2421" s="175"/>
      <c r="BF2421" s="175"/>
      <c r="BG2421" s="175"/>
      <c r="BH2421" s="175"/>
      <c r="BI2421" s="175"/>
      <c r="BJ2421" s="175"/>
      <c r="BK2421" s="175"/>
      <c r="BL2421" s="175"/>
      <c r="BM2421" s="175"/>
      <c r="BN2421" s="175"/>
      <c r="BO2421" s="175"/>
      <c r="BP2421" s="175"/>
      <c r="BQ2421" s="175"/>
      <c r="BR2421" s="175"/>
      <c r="BS2421" s="175"/>
      <c r="BT2421" s="175"/>
      <c r="BU2421" s="175"/>
      <c r="BV2421" s="175"/>
      <c r="BW2421" s="175"/>
      <c r="BX2421" s="175"/>
      <c r="BY2421" s="175"/>
      <c r="BZ2421" s="175"/>
      <c r="CA2421" s="175"/>
      <c r="CB2421" s="175"/>
      <c r="CC2421" s="175"/>
      <c r="CD2421" s="175"/>
      <c r="CE2421" s="175"/>
      <c r="CF2421" s="175"/>
      <c r="CG2421" s="175"/>
      <c r="CH2421" s="175"/>
      <c r="CI2421" s="175"/>
      <c r="CJ2421" s="175"/>
      <c r="CK2421" s="175"/>
    </row>
    <row r="2422" spans="2:89" x14ac:dyDescent="0.35">
      <c r="B2422" s="187" t="str">
        <f>B2397</f>
        <v>Secondary revenue driver</v>
      </c>
      <c r="D2422" t="s">
        <v>424</v>
      </c>
      <c r="E2422" s="8" t="str">
        <f t="shared" si="3275"/>
        <v>2422 FAINT-F</v>
      </c>
      <c r="G2422" t="s">
        <v>332</v>
      </c>
      <c r="H2422" s="90"/>
      <c r="I2422" s="209"/>
      <c r="J2422" s="209"/>
      <c r="K2422" s="210"/>
      <c r="L2422" s="210"/>
      <c r="M2422" s="210"/>
      <c r="N2422" s="210"/>
      <c r="O2422" s="210"/>
      <c r="P2422" s="210"/>
      <c r="R2422" s="210"/>
      <c r="S2422" s="4" t="str">
        <f t="shared" ref="S2422" si="3305">ADDRESS(ROW(S2414),COLUMN(S2414),2)</f>
        <v>S$2414</v>
      </c>
      <c r="T2422" s="4" t="str">
        <f t="shared" ref="T2422:AX2422" si="3306">ADDRESS(ROW(T2414),COLUMN(T2414),2)</f>
        <v>T$2414</v>
      </c>
      <c r="U2422" s="4" t="str">
        <f t="shared" si="3306"/>
        <v>U$2414</v>
      </c>
      <c r="V2422" s="4" t="str">
        <f t="shared" si="3306"/>
        <v>V$2414</v>
      </c>
      <c r="W2422" s="4" t="str">
        <f t="shared" si="3306"/>
        <v>W$2414</v>
      </c>
      <c r="X2422" s="4" t="str">
        <f t="shared" si="3306"/>
        <v>X$2414</v>
      </c>
      <c r="Y2422" s="4" t="str">
        <f t="shared" si="3306"/>
        <v>Y$2414</v>
      </c>
      <c r="Z2422" s="4" t="str">
        <f t="shared" si="3306"/>
        <v>Z$2414</v>
      </c>
      <c r="AA2422" s="4" t="str">
        <f t="shared" si="3306"/>
        <v>AA$2414</v>
      </c>
      <c r="AB2422" s="4" t="str">
        <f t="shared" si="3306"/>
        <v>AB$2414</v>
      </c>
      <c r="AC2422" s="4" t="str">
        <f t="shared" si="3306"/>
        <v>AC$2414</v>
      </c>
      <c r="AD2422" s="4" t="str">
        <f t="shared" si="3306"/>
        <v>AD$2414</v>
      </c>
      <c r="AE2422" s="4" t="str">
        <f t="shared" si="3306"/>
        <v>AE$2414</v>
      </c>
      <c r="AF2422" s="4" t="str">
        <f t="shared" si="3306"/>
        <v>AF$2414</v>
      </c>
      <c r="AG2422" s="4" t="str">
        <f t="shared" si="3306"/>
        <v>AG$2414</v>
      </c>
      <c r="AH2422" s="4" t="str">
        <f t="shared" si="3306"/>
        <v>AH$2414</v>
      </c>
      <c r="AI2422" s="4" t="str">
        <f t="shared" si="3306"/>
        <v>AI$2414</v>
      </c>
      <c r="AJ2422" s="4" t="str">
        <f t="shared" si="3306"/>
        <v>AJ$2414</v>
      </c>
      <c r="AK2422" s="4" t="str">
        <f t="shared" si="3306"/>
        <v>AK$2414</v>
      </c>
      <c r="AL2422" s="4" t="str">
        <f t="shared" si="3306"/>
        <v>AL$2414</v>
      </c>
      <c r="AM2422" s="4" t="str">
        <f t="shared" si="3306"/>
        <v>AM$2414</v>
      </c>
      <c r="AN2422" s="4" t="str">
        <f t="shared" si="3306"/>
        <v>AN$2414</v>
      </c>
      <c r="AO2422" s="4" t="str">
        <f t="shared" si="3306"/>
        <v>AO$2414</v>
      </c>
      <c r="AP2422" s="4" t="str">
        <f t="shared" si="3306"/>
        <v>AP$2414</v>
      </c>
      <c r="AQ2422" s="4" t="str">
        <f t="shared" si="3306"/>
        <v>AQ$2414</v>
      </c>
      <c r="AR2422" s="4" t="str">
        <f t="shared" si="3306"/>
        <v>AR$2414</v>
      </c>
      <c r="AS2422" s="4" t="str">
        <f t="shared" si="3306"/>
        <v>AS$2414</v>
      </c>
      <c r="AT2422" s="4" t="str">
        <f t="shared" si="3306"/>
        <v>AT$2414</v>
      </c>
      <c r="AU2422" s="4" t="str">
        <f t="shared" si="3306"/>
        <v>AU$2414</v>
      </c>
      <c r="AV2422" s="4" t="str">
        <f t="shared" si="3306"/>
        <v>AV$2414</v>
      </c>
      <c r="AW2422" s="4" t="str">
        <f t="shared" si="3306"/>
        <v>AW$2414</v>
      </c>
      <c r="AX2422" s="4" t="str">
        <f t="shared" si="3306"/>
        <v>AX$2414</v>
      </c>
      <c r="AY2422" s="4" t="str">
        <f t="shared" ref="AY2422:CD2422" si="3307">ADDRESS(ROW(AY2414),COLUMN(AY2414),2)</f>
        <v>AY$2414</v>
      </c>
      <c r="AZ2422" s="4" t="str">
        <f t="shared" si="3307"/>
        <v>AZ$2414</v>
      </c>
      <c r="BA2422" s="4" t="str">
        <f t="shared" si="3307"/>
        <v>BA$2414</v>
      </c>
      <c r="BB2422" s="4" t="str">
        <f t="shared" si="3307"/>
        <v>BB$2414</v>
      </c>
      <c r="BC2422" s="4" t="str">
        <f t="shared" si="3307"/>
        <v>BC$2414</v>
      </c>
      <c r="BD2422" s="4" t="str">
        <f t="shared" si="3307"/>
        <v>BD$2414</v>
      </c>
      <c r="BE2422" s="4" t="str">
        <f t="shared" si="3307"/>
        <v>BE$2414</v>
      </c>
      <c r="BF2422" s="4" t="str">
        <f t="shared" si="3307"/>
        <v>BF$2414</v>
      </c>
      <c r="BG2422" s="4" t="str">
        <f t="shared" si="3307"/>
        <v>BG$2414</v>
      </c>
      <c r="BH2422" s="4" t="str">
        <f t="shared" si="3307"/>
        <v>BH$2414</v>
      </c>
      <c r="BI2422" s="4" t="str">
        <f t="shared" si="3307"/>
        <v>BI$2414</v>
      </c>
      <c r="BJ2422" s="4" t="str">
        <f t="shared" si="3307"/>
        <v>BJ$2414</v>
      </c>
      <c r="BK2422" s="4" t="str">
        <f t="shared" si="3307"/>
        <v>BK$2414</v>
      </c>
      <c r="BL2422" s="4" t="str">
        <f t="shared" si="3307"/>
        <v>BL$2414</v>
      </c>
      <c r="BM2422" s="4" t="str">
        <f t="shared" si="3307"/>
        <v>BM$2414</v>
      </c>
      <c r="BN2422" s="4" t="str">
        <f t="shared" si="3307"/>
        <v>BN$2414</v>
      </c>
      <c r="BO2422" s="4" t="str">
        <f t="shared" si="3307"/>
        <v>BO$2414</v>
      </c>
      <c r="BP2422" s="4" t="str">
        <f t="shared" si="3307"/>
        <v>BP$2414</v>
      </c>
      <c r="BQ2422" s="4" t="str">
        <f t="shared" si="3307"/>
        <v>BQ$2414</v>
      </c>
      <c r="BR2422" s="4" t="str">
        <f t="shared" si="3307"/>
        <v>BR$2414</v>
      </c>
      <c r="BS2422" s="4" t="str">
        <f t="shared" si="3307"/>
        <v>BS$2414</v>
      </c>
      <c r="BT2422" s="4" t="str">
        <f t="shared" si="3307"/>
        <v>BT$2414</v>
      </c>
      <c r="BU2422" s="4" t="str">
        <f t="shared" si="3307"/>
        <v>BU$2414</v>
      </c>
      <c r="BV2422" s="4" t="str">
        <f t="shared" si="3307"/>
        <v>BV$2414</v>
      </c>
      <c r="BW2422" s="4" t="str">
        <f t="shared" si="3307"/>
        <v>BW$2414</v>
      </c>
      <c r="BX2422" s="4" t="str">
        <f t="shared" si="3307"/>
        <v>BX$2414</v>
      </c>
      <c r="BY2422" s="4" t="str">
        <f t="shared" si="3307"/>
        <v>BY$2414</v>
      </c>
      <c r="BZ2422" s="4" t="str">
        <f t="shared" si="3307"/>
        <v>BZ$2414</v>
      </c>
      <c r="CA2422" s="4" t="str">
        <f t="shared" si="3307"/>
        <v>CA$2414</v>
      </c>
      <c r="CB2422" s="4" t="str">
        <f t="shared" si="3307"/>
        <v>CB$2414</v>
      </c>
      <c r="CC2422" s="4" t="str">
        <f t="shared" si="3307"/>
        <v>CC$2414</v>
      </c>
      <c r="CD2422" s="4" t="str">
        <f t="shared" si="3307"/>
        <v>CD$2414</v>
      </c>
      <c r="CE2422" s="4" t="str">
        <f t="shared" ref="CE2422:CK2422" si="3308">ADDRESS(ROW(CE2414),COLUMN(CE2414),2)</f>
        <v>CE$2414</v>
      </c>
      <c r="CF2422" s="4" t="str">
        <f t="shared" si="3308"/>
        <v>CF$2414</v>
      </c>
      <c r="CG2422" s="4" t="str">
        <f t="shared" si="3308"/>
        <v>CG$2414</v>
      </c>
      <c r="CH2422" s="4" t="str">
        <f t="shared" si="3308"/>
        <v>CH$2414</v>
      </c>
      <c r="CI2422" s="4" t="str">
        <f t="shared" si="3308"/>
        <v>CI$2414</v>
      </c>
      <c r="CJ2422" s="4" t="str">
        <f t="shared" si="3308"/>
        <v>CJ$2414</v>
      </c>
      <c r="CK2422" s="4" t="str">
        <f t="shared" si="3308"/>
        <v>CK$2414</v>
      </c>
    </row>
    <row r="2423" spans="2:89" x14ac:dyDescent="0.35">
      <c r="B2423" s="132" t="str">
        <f>B2398</f>
        <v>Secondary volume driver</v>
      </c>
      <c r="D2423" t="s">
        <v>424</v>
      </c>
      <c r="E2423" s="8" t="str">
        <f t="shared" si="3275"/>
        <v>2423 FAINT-F</v>
      </c>
      <c r="G2423" t="s">
        <v>332</v>
      </c>
      <c r="H2423" s="12"/>
      <c r="I2423" s="60"/>
      <c r="J2423" s="60"/>
      <c r="K2423" s="15"/>
      <c r="L2423" s="15"/>
      <c r="M2423" s="15"/>
      <c r="N2423" s="15"/>
      <c r="O2423" s="15"/>
      <c r="P2423" s="15"/>
      <c r="R2423" s="15"/>
      <c r="S2423" s="175" t="str">
        <f t="shared" ref="S2423" si="3309">S2398</f>
        <v>S$19</v>
      </c>
      <c r="T2423" s="175" t="str">
        <f t="shared" ref="T2423:AX2423" si="3310">T2398</f>
        <v>T$19</v>
      </c>
      <c r="U2423" s="175" t="str">
        <f t="shared" si="3310"/>
        <v>U$19</v>
      </c>
      <c r="V2423" s="175" t="str">
        <f t="shared" si="3310"/>
        <v>V$19</v>
      </c>
      <c r="W2423" s="175" t="str">
        <f t="shared" si="3310"/>
        <v>W$19</v>
      </c>
      <c r="X2423" s="175" t="str">
        <f t="shared" si="3310"/>
        <v>X$19</v>
      </c>
      <c r="Y2423" s="175" t="str">
        <f t="shared" si="3310"/>
        <v>Y$19</v>
      </c>
      <c r="Z2423" s="175" t="str">
        <f t="shared" si="3310"/>
        <v>Z$19</v>
      </c>
      <c r="AA2423" s="175" t="str">
        <f t="shared" si="3310"/>
        <v>AA$19</v>
      </c>
      <c r="AB2423" s="175" t="str">
        <f t="shared" si="3310"/>
        <v>AB$19</v>
      </c>
      <c r="AC2423" s="175" t="str">
        <f t="shared" si="3310"/>
        <v>AC$19</v>
      </c>
      <c r="AD2423" s="175" t="str">
        <f t="shared" si="3310"/>
        <v>AD$19</v>
      </c>
      <c r="AE2423" s="175" t="str">
        <f t="shared" si="3310"/>
        <v>AE$19</v>
      </c>
      <c r="AF2423" s="175" t="str">
        <f t="shared" si="3310"/>
        <v>AF$19</v>
      </c>
      <c r="AG2423" s="175" t="str">
        <f t="shared" si="3310"/>
        <v>AG$19</v>
      </c>
      <c r="AH2423" s="175" t="str">
        <f t="shared" si="3310"/>
        <v>AH$19</v>
      </c>
      <c r="AI2423" s="175" t="str">
        <f t="shared" si="3310"/>
        <v>AI$19</v>
      </c>
      <c r="AJ2423" s="175" t="str">
        <f t="shared" si="3310"/>
        <v>AJ$19</v>
      </c>
      <c r="AK2423" s="175" t="str">
        <f t="shared" si="3310"/>
        <v>AK$19</v>
      </c>
      <c r="AL2423" s="175" t="str">
        <f t="shared" si="3310"/>
        <v>AL$19</v>
      </c>
      <c r="AM2423" s="175" t="str">
        <f t="shared" si="3310"/>
        <v>AM$19</v>
      </c>
      <c r="AN2423" s="175" t="str">
        <f t="shared" si="3310"/>
        <v>AN$19</v>
      </c>
      <c r="AO2423" s="175" t="str">
        <f t="shared" si="3310"/>
        <v>AO$19</v>
      </c>
      <c r="AP2423" s="175" t="str">
        <f t="shared" si="3310"/>
        <v>AP$19</v>
      </c>
      <c r="AQ2423" s="175" t="str">
        <f t="shared" si="3310"/>
        <v>AQ$19</v>
      </c>
      <c r="AR2423" s="175" t="str">
        <f t="shared" si="3310"/>
        <v>AR$19</v>
      </c>
      <c r="AS2423" s="175" t="str">
        <f t="shared" si="3310"/>
        <v>AS$19</v>
      </c>
      <c r="AT2423" s="175" t="str">
        <f t="shared" si="3310"/>
        <v>AT$19</v>
      </c>
      <c r="AU2423" s="175" t="str">
        <f t="shared" si="3310"/>
        <v>AU$19</v>
      </c>
      <c r="AV2423" s="175" t="str">
        <f t="shared" si="3310"/>
        <v>AV$19</v>
      </c>
      <c r="AW2423" s="175" t="str">
        <f t="shared" si="3310"/>
        <v>AW$19</v>
      </c>
      <c r="AX2423" s="175" t="str">
        <f t="shared" si="3310"/>
        <v>AX$19</v>
      </c>
      <c r="AY2423" s="175" t="str">
        <f t="shared" ref="AY2423:CD2423" si="3311">AY2398</f>
        <v>AY$19</v>
      </c>
      <c r="AZ2423" s="175" t="str">
        <f t="shared" si="3311"/>
        <v>AZ$19</v>
      </c>
      <c r="BA2423" s="175" t="str">
        <f t="shared" si="3311"/>
        <v>BA$19</v>
      </c>
      <c r="BB2423" s="175" t="str">
        <f t="shared" si="3311"/>
        <v>BB$19</v>
      </c>
      <c r="BC2423" s="175" t="str">
        <f t="shared" si="3311"/>
        <v>BC$19</v>
      </c>
      <c r="BD2423" s="175" t="str">
        <f t="shared" si="3311"/>
        <v>BD$19</v>
      </c>
      <c r="BE2423" s="175" t="str">
        <f t="shared" si="3311"/>
        <v>BE$19</v>
      </c>
      <c r="BF2423" s="175" t="str">
        <f t="shared" si="3311"/>
        <v>BF$19</v>
      </c>
      <c r="BG2423" s="175" t="str">
        <f t="shared" si="3311"/>
        <v>BG$19</v>
      </c>
      <c r="BH2423" s="175" t="str">
        <f t="shared" si="3311"/>
        <v>BH$19</v>
      </c>
      <c r="BI2423" s="175" t="str">
        <f t="shared" si="3311"/>
        <v>BI$19</v>
      </c>
      <c r="BJ2423" s="175" t="str">
        <f t="shared" si="3311"/>
        <v>BJ$19</v>
      </c>
      <c r="BK2423" s="175" t="str">
        <f t="shared" si="3311"/>
        <v>BK$19</v>
      </c>
      <c r="BL2423" s="175" t="str">
        <f t="shared" si="3311"/>
        <v>BL$19</v>
      </c>
      <c r="BM2423" s="175" t="str">
        <f t="shared" si="3311"/>
        <v>BM$19</v>
      </c>
      <c r="BN2423" s="175" t="str">
        <f t="shared" si="3311"/>
        <v>BN$19</v>
      </c>
      <c r="BO2423" s="175" t="str">
        <f t="shared" si="3311"/>
        <v>BO$19</v>
      </c>
      <c r="BP2423" s="175" t="str">
        <f t="shared" si="3311"/>
        <v>BP$19</v>
      </c>
      <c r="BQ2423" s="175" t="str">
        <f t="shared" si="3311"/>
        <v>BQ$19</v>
      </c>
      <c r="BR2423" s="175" t="str">
        <f t="shared" si="3311"/>
        <v>BR$19</v>
      </c>
      <c r="BS2423" s="175" t="str">
        <f t="shared" si="3311"/>
        <v>BS$19</v>
      </c>
      <c r="BT2423" s="175" t="str">
        <f t="shared" si="3311"/>
        <v>BT$19</v>
      </c>
      <c r="BU2423" s="175" t="str">
        <f t="shared" si="3311"/>
        <v>BU$19</v>
      </c>
      <c r="BV2423" s="175" t="str">
        <f t="shared" si="3311"/>
        <v>BV$19</v>
      </c>
      <c r="BW2423" s="175" t="str">
        <f t="shared" si="3311"/>
        <v>BW$19</v>
      </c>
      <c r="BX2423" s="175" t="str">
        <f t="shared" si="3311"/>
        <v>BX$19</v>
      </c>
      <c r="BY2423" s="175" t="str">
        <f t="shared" si="3311"/>
        <v>BY$19</v>
      </c>
      <c r="BZ2423" s="175" t="str">
        <f t="shared" si="3311"/>
        <v>BZ$19</v>
      </c>
      <c r="CA2423" s="175" t="str">
        <f t="shared" si="3311"/>
        <v>CA$19</v>
      </c>
      <c r="CB2423" s="175" t="str">
        <f t="shared" si="3311"/>
        <v>CB$19</v>
      </c>
      <c r="CC2423" s="175" t="str">
        <f t="shared" si="3311"/>
        <v>CC$19</v>
      </c>
      <c r="CD2423" s="175" t="str">
        <f t="shared" si="3311"/>
        <v>CD$19</v>
      </c>
      <c r="CE2423" s="175" t="str">
        <f t="shared" ref="CE2423:CK2423" si="3312">CE2398</f>
        <v>CE$19</v>
      </c>
      <c r="CF2423" s="175" t="str">
        <f t="shared" si="3312"/>
        <v>CF$19</v>
      </c>
      <c r="CG2423" s="175" t="str">
        <f t="shared" si="3312"/>
        <v>CG$19</v>
      </c>
      <c r="CH2423" s="175" t="str">
        <f t="shared" si="3312"/>
        <v>CH$19</v>
      </c>
      <c r="CI2423" s="175" t="str">
        <f t="shared" si="3312"/>
        <v>CI$19</v>
      </c>
      <c r="CJ2423" s="175" t="str">
        <f t="shared" si="3312"/>
        <v>CJ$19</v>
      </c>
      <c r="CK2423" s="175" t="str">
        <f t="shared" si="3312"/>
        <v>CK$19</v>
      </c>
    </row>
    <row r="2424" spans="2:89" x14ac:dyDescent="0.35">
      <c r="B2424" s="27"/>
      <c r="C2424" s="27"/>
      <c r="D2424" s="27"/>
      <c r="E2424" s="27"/>
      <c r="F2424" s="27"/>
      <c r="G2424" s="27"/>
      <c r="H2424" s="27"/>
      <c r="I2424" s="27"/>
      <c r="J2424" s="27"/>
      <c r="K2424" s="27"/>
      <c r="L2424" s="27"/>
      <c r="M2424" s="27"/>
      <c r="N2424" s="27"/>
      <c r="O2424" s="27"/>
      <c r="P2424" s="27"/>
    </row>
    <row r="2425" spans="2:89" x14ac:dyDescent="0.35">
      <c r="B2425" s="171" t="s">
        <v>490</v>
      </c>
      <c r="E2425" s="8"/>
      <c r="H2425" s="170"/>
      <c r="I2425" s="172"/>
      <c r="J2425" s="172"/>
      <c r="K2425" s="193"/>
      <c r="L2425" s="193"/>
      <c r="M2425" s="193"/>
      <c r="N2425" s="193"/>
      <c r="O2425" s="193"/>
      <c r="P2425" s="193"/>
      <c r="R2425" s="194"/>
      <c r="S2425" s="170"/>
      <c r="T2425" s="170"/>
      <c r="U2425" s="170"/>
      <c r="V2425" s="170"/>
      <c r="W2425" s="170"/>
      <c r="X2425" s="170"/>
      <c r="Y2425" s="170"/>
      <c r="Z2425" s="170"/>
      <c r="AA2425" s="170"/>
      <c r="AB2425" s="170"/>
      <c r="AC2425" s="170"/>
      <c r="AD2425" s="170"/>
      <c r="AE2425" s="170"/>
      <c r="AF2425" s="170"/>
      <c r="AG2425" s="170"/>
      <c r="AH2425" s="170"/>
      <c r="AI2425" s="170"/>
      <c r="AJ2425" s="170"/>
      <c r="AK2425" s="170"/>
      <c r="AL2425" s="170"/>
      <c r="AM2425" s="170"/>
      <c r="AN2425" s="170"/>
      <c r="AO2425" s="170"/>
      <c r="AP2425" s="170"/>
      <c r="AQ2425" s="170"/>
      <c r="AR2425" s="170"/>
      <c r="AS2425" s="170"/>
      <c r="AT2425" s="170"/>
      <c r="AU2425" s="170"/>
      <c r="AV2425" s="170"/>
      <c r="AW2425" s="170"/>
      <c r="AX2425" s="170"/>
      <c r="AY2425" s="170"/>
      <c r="AZ2425" s="170"/>
      <c r="BA2425" s="170"/>
      <c r="BB2425" s="170"/>
      <c r="BC2425" s="170"/>
      <c r="BD2425" s="170"/>
      <c r="BE2425" s="170"/>
      <c r="BF2425" s="170"/>
      <c r="BG2425" s="170"/>
      <c r="BH2425" s="170"/>
      <c r="BI2425" s="170"/>
      <c r="BJ2425" s="170"/>
      <c r="BK2425" s="170"/>
      <c r="BL2425" s="170"/>
      <c r="BM2425" s="170"/>
      <c r="BN2425" s="170"/>
      <c r="BO2425" s="170"/>
      <c r="BP2425" s="170"/>
      <c r="BQ2425" s="170"/>
      <c r="BR2425" s="170"/>
      <c r="BS2425" s="170"/>
      <c r="BT2425" s="170"/>
      <c r="BU2425" s="170"/>
      <c r="BV2425" s="170"/>
      <c r="BW2425" s="170"/>
      <c r="BX2425" s="170"/>
      <c r="BY2425" s="170"/>
      <c r="BZ2425" s="170"/>
      <c r="CA2425" s="170"/>
      <c r="CB2425" s="170"/>
      <c r="CC2425" s="170"/>
      <c r="CD2425" s="170"/>
      <c r="CE2425" s="170"/>
      <c r="CF2425" s="170"/>
      <c r="CG2425" s="170"/>
      <c r="CH2425" s="170"/>
      <c r="CI2425" s="170"/>
      <c r="CJ2425" s="170"/>
      <c r="CK2425" s="170"/>
    </row>
    <row r="2426" spans="2:89" x14ac:dyDescent="0.35">
      <c r="B2426" s="171" t="s">
        <v>492</v>
      </c>
      <c r="E2426" s="8"/>
      <c r="H2426" s="170"/>
      <c r="I2426" s="172"/>
      <c r="J2426" s="172"/>
      <c r="K2426" s="193"/>
      <c r="L2426" s="193"/>
      <c r="M2426" s="193"/>
      <c r="N2426" s="193"/>
      <c r="O2426" s="193"/>
      <c r="P2426" s="193"/>
      <c r="R2426" s="194"/>
      <c r="S2426" s="170"/>
      <c r="T2426" s="170"/>
      <c r="U2426" s="170"/>
      <c r="V2426" s="170"/>
      <c r="W2426" s="170"/>
      <c r="X2426" s="170"/>
      <c r="Y2426" s="170"/>
      <c r="Z2426" s="170"/>
      <c r="AA2426" s="170"/>
      <c r="AB2426" s="170"/>
      <c r="AC2426" s="170"/>
      <c r="AD2426" s="170"/>
      <c r="AE2426" s="170"/>
      <c r="AF2426" s="170"/>
      <c r="AG2426" s="170"/>
      <c r="AH2426" s="170"/>
      <c r="AI2426" s="170"/>
      <c r="AJ2426" s="170"/>
      <c r="AK2426" s="170"/>
      <c r="AL2426" s="170"/>
      <c r="AM2426" s="170"/>
      <c r="AN2426" s="170"/>
      <c r="AO2426" s="170"/>
      <c r="AP2426" s="170"/>
      <c r="AQ2426" s="170"/>
      <c r="AR2426" s="170"/>
      <c r="AS2426" s="170"/>
      <c r="AT2426" s="170"/>
      <c r="AU2426" s="170"/>
      <c r="AV2426" s="170"/>
      <c r="AW2426" s="170"/>
      <c r="AX2426" s="170"/>
      <c r="AY2426" s="170"/>
      <c r="AZ2426" s="170"/>
      <c r="BA2426" s="170"/>
      <c r="BB2426" s="170"/>
      <c r="BC2426" s="170"/>
      <c r="BD2426" s="170"/>
      <c r="BE2426" s="170"/>
      <c r="BF2426" s="170"/>
      <c r="BG2426" s="170"/>
      <c r="BH2426" s="170"/>
      <c r="BI2426" s="170"/>
      <c r="BJ2426" s="170"/>
      <c r="BK2426" s="170"/>
      <c r="BL2426" s="170"/>
      <c r="BM2426" s="170"/>
      <c r="BN2426" s="170"/>
      <c r="BO2426" s="170"/>
      <c r="BP2426" s="170"/>
      <c r="BQ2426" s="170"/>
      <c r="BR2426" s="170"/>
      <c r="BS2426" s="170"/>
      <c r="BT2426" s="170"/>
      <c r="BU2426" s="170"/>
      <c r="BV2426" s="170"/>
      <c r="BW2426" s="170"/>
      <c r="BX2426" s="170"/>
      <c r="BY2426" s="170"/>
      <c r="BZ2426" s="170"/>
      <c r="CA2426" s="170"/>
      <c r="CB2426" s="170"/>
      <c r="CC2426" s="170"/>
      <c r="CD2426" s="170"/>
      <c r="CE2426" s="170"/>
      <c r="CF2426" s="170"/>
      <c r="CG2426" s="170"/>
      <c r="CH2426" s="170"/>
      <c r="CI2426" s="170"/>
      <c r="CJ2426" s="170"/>
      <c r="CK2426" s="170"/>
    </row>
    <row r="2427" spans="2:89" x14ac:dyDescent="0.35">
      <c r="B2427" s="171" t="s">
        <v>461</v>
      </c>
      <c r="E2427" s="8"/>
      <c r="H2427" s="170"/>
      <c r="I2427" s="172"/>
      <c r="J2427" s="172"/>
      <c r="K2427" s="193"/>
      <c r="L2427" s="193"/>
      <c r="M2427" s="193"/>
      <c r="N2427" s="193"/>
      <c r="O2427" s="193"/>
      <c r="P2427" s="193"/>
      <c r="R2427" s="194"/>
      <c r="S2427" s="195" t="str">
        <f t="shared" ref="S2427:AX2427" si="3313">S$20</f>
        <v>S$16</v>
      </c>
      <c r="T2427" s="195" t="str">
        <f t="shared" si="3313"/>
        <v>T$16</v>
      </c>
      <c r="U2427" s="195" t="str">
        <f t="shared" si="3313"/>
        <v>U$16</v>
      </c>
      <c r="V2427" s="195" t="str">
        <f t="shared" si="3313"/>
        <v>V$16</v>
      </c>
      <c r="W2427" s="195" t="str">
        <f t="shared" si="3313"/>
        <v>W$16</v>
      </c>
      <c r="X2427" s="195" t="str">
        <f t="shared" si="3313"/>
        <v>X$16</v>
      </c>
      <c r="Y2427" s="195" t="str">
        <f t="shared" si="3313"/>
        <v>Y$16</v>
      </c>
      <c r="Z2427" s="195" t="str">
        <f t="shared" si="3313"/>
        <v>Z$16</v>
      </c>
      <c r="AA2427" s="195" t="str">
        <f t="shared" si="3313"/>
        <v>AA$16</v>
      </c>
      <c r="AB2427" s="195" t="str">
        <f t="shared" si="3313"/>
        <v>AB$16</v>
      </c>
      <c r="AC2427" s="195" t="str">
        <f t="shared" si="3313"/>
        <v>AC$16</v>
      </c>
      <c r="AD2427" s="195" t="str">
        <f t="shared" si="3313"/>
        <v>AD$16</v>
      </c>
      <c r="AE2427" s="195" t="str">
        <f t="shared" si="3313"/>
        <v>AE$16</v>
      </c>
      <c r="AF2427" s="195" t="str">
        <f t="shared" si="3313"/>
        <v>AF$16</v>
      </c>
      <c r="AG2427" s="195" t="str">
        <f t="shared" si="3313"/>
        <v>AG$16</v>
      </c>
      <c r="AH2427" s="195" t="str">
        <f t="shared" si="3313"/>
        <v>AH$16</v>
      </c>
      <c r="AI2427" s="195" t="str">
        <f t="shared" si="3313"/>
        <v>AI$16</v>
      </c>
      <c r="AJ2427" s="195" t="str">
        <f t="shared" si="3313"/>
        <v>AJ$16</v>
      </c>
      <c r="AK2427" s="195" t="str">
        <f t="shared" si="3313"/>
        <v>AK$16</v>
      </c>
      <c r="AL2427" s="195" t="str">
        <f t="shared" si="3313"/>
        <v>AL$16</v>
      </c>
      <c r="AM2427" s="195" t="str">
        <f t="shared" si="3313"/>
        <v>AM$16</v>
      </c>
      <c r="AN2427" s="195" t="str">
        <f t="shared" si="3313"/>
        <v>AN$16</v>
      </c>
      <c r="AO2427" s="195" t="str">
        <f t="shared" si="3313"/>
        <v>AO$16</v>
      </c>
      <c r="AP2427" s="195" t="str">
        <f t="shared" si="3313"/>
        <v>AP$16</v>
      </c>
      <c r="AQ2427" s="195" t="str">
        <f t="shared" si="3313"/>
        <v>AQ$16</v>
      </c>
      <c r="AR2427" s="195" t="str">
        <f t="shared" si="3313"/>
        <v>AR$16</v>
      </c>
      <c r="AS2427" s="195" t="str">
        <f t="shared" si="3313"/>
        <v>AS$16</v>
      </c>
      <c r="AT2427" s="195" t="str">
        <f t="shared" si="3313"/>
        <v>AT$16</v>
      </c>
      <c r="AU2427" s="195" t="str">
        <f t="shared" si="3313"/>
        <v>AU$16</v>
      </c>
      <c r="AV2427" s="195" t="str">
        <f t="shared" si="3313"/>
        <v>AV$16</v>
      </c>
      <c r="AW2427" s="195" t="str">
        <f t="shared" si="3313"/>
        <v>AW$16</v>
      </c>
      <c r="AX2427" s="195" t="str">
        <f t="shared" si="3313"/>
        <v>AX$16</v>
      </c>
      <c r="AY2427" s="195" t="str">
        <f t="shared" ref="AY2427:CD2427" si="3314">AY$20</f>
        <v>AY$16</v>
      </c>
      <c r="AZ2427" s="195" t="str">
        <f t="shared" si="3314"/>
        <v>AZ$16</v>
      </c>
      <c r="BA2427" s="195" t="str">
        <f t="shared" si="3314"/>
        <v>BA$16</v>
      </c>
      <c r="BB2427" s="195" t="str">
        <f t="shared" si="3314"/>
        <v>BB$16</v>
      </c>
      <c r="BC2427" s="195" t="str">
        <f t="shared" si="3314"/>
        <v>BC$16</v>
      </c>
      <c r="BD2427" s="195" t="str">
        <f t="shared" si="3314"/>
        <v>BD$16</v>
      </c>
      <c r="BE2427" s="195" t="str">
        <f t="shared" si="3314"/>
        <v>BE$16</v>
      </c>
      <c r="BF2427" s="195" t="str">
        <f t="shared" si="3314"/>
        <v>BF$16</v>
      </c>
      <c r="BG2427" s="195" t="str">
        <f t="shared" si="3314"/>
        <v>BG$16</v>
      </c>
      <c r="BH2427" s="195" t="str">
        <f t="shared" si="3314"/>
        <v>BH$16</v>
      </c>
      <c r="BI2427" s="195" t="str">
        <f t="shared" si="3314"/>
        <v>BI$16</v>
      </c>
      <c r="BJ2427" s="195" t="str">
        <f t="shared" si="3314"/>
        <v>BJ$16</v>
      </c>
      <c r="BK2427" s="195" t="str">
        <f t="shared" si="3314"/>
        <v>BK$16</v>
      </c>
      <c r="BL2427" s="195" t="str">
        <f t="shared" si="3314"/>
        <v>BL$16</v>
      </c>
      <c r="BM2427" s="195" t="str">
        <f t="shared" si="3314"/>
        <v>BM$16</v>
      </c>
      <c r="BN2427" s="195" t="str">
        <f t="shared" si="3314"/>
        <v>BN$16</v>
      </c>
      <c r="BO2427" s="195" t="str">
        <f t="shared" si="3314"/>
        <v>BO$16</v>
      </c>
      <c r="BP2427" s="195" t="str">
        <f t="shared" si="3314"/>
        <v>BP$16</v>
      </c>
      <c r="BQ2427" s="195" t="str">
        <f t="shared" si="3314"/>
        <v>BQ$16</v>
      </c>
      <c r="BR2427" s="195" t="str">
        <f t="shared" si="3314"/>
        <v>BR$16</v>
      </c>
      <c r="BS2427" s="195" t="str">
        <f t="shared" si="3314"/>
        <v>BS$16</v>
      </c>
      <c r="BT2427" s="195" t="str">
        <f t="shared" si="3314"/>
        <v>BT$16</v>
      </c>
      <c r="BU2427" s="195" t="str">
        <f t="shared" si="3314"/>
        <v>BU$16</v>
      </c>
      <c r="BV2427" s="195" t="str">
        <f t="shared" si="3314"/>
        <v>BV$16</v>
      </c>
      <c r="BW2427" s="195" t="str">
        <f t="shared" si="3314"/>
        <v>BW$16</v>
      </c>
      <c r="BX2427" s="195" t="str">
        <f t="shared" si="3314"/>
        <v>BX$16</v>
      </c>
      <c r="BY2427" s="195" t="str">
        <f t="shared" si="3314"/>
        <v>BY$16</v>
      </c>
      <c r="BZ2427" s="195" t="str">
        <f t="shared" si="3314"/>
        <v>BZ$16</v>
      </c>
      <c r="CA2427" s="195" t="str">
        <f t="shared" si="3314"/>
        <v>CA$16</v>
      </c>
      <c r="CB2427" s="195" t="str">
        <f t="shared" si="3314"/>
        <v>CB$16</v>
      </c>
      <c r="CC2427" s="195" t="str">
        <f t="shared" si="3314"/>
        <v>CC$16</v>
      </c>
      <c r="CD2427" s="195" t="str">
        <f t="shared" si="3314"/>
        <v>CD$16</v>
      </c>
      <c r="CE2427" s="195" t="str">
        <f t="shared" ref="CE2427:CK2427" si="3315">CE$20</f>
        <v>CE$16</v>
      </c>
      <c r="CF2427" s="195" t="str">
        <f t="shared" si="3315"/>
        <v>CF$16</v>
      </c>
      <c r="CG2427" s="195" t="str">
        <f t="shared" si="3315"/>
        <v>CG$16</v>
      </c>
      <c r="CH2427" s="195" t="str">
        <f t="shared" si="3315"/>
        <v>CH$16</v>
      </c>
      <c r="CI2427" s="195" t="str">
        <f t="shared" si="3315"/>
        <v>CI$16</v>
      </c>
      <c r="CJ2427" s="195" t="str">
        <f t="shared" si="3315"/>
        <v>CJ$16</v>
      </c>
      <c r="CK2427" s="195" t="str">
        <f t="shared" si="3315"/>
        <v>CK$16</v>
      </c>
    </row>
    <row r="2428" spans="2:89" x14ac:dyDescent="0.35">
      <c r="B2428" s="171" t="s">
        <v>462</v>
      </c>
      <c r="E2428" s="8"/>
      <c r="H2428" s="196"/>
      <c r="I2428" s="197"/>
      <c r="J2428" s="197"/>
      <c r="K2428" s="198"/>
      <c r="L2428" s="198"/>
      <c r="M2428" s="198"/>
      <c r="N2428" s="198"/>
      <c r="O2428" s="198"/>
      <c r="P2428" s="198"/>
      <c r="R2428" s="198"/>
      <c r="S2428" s="195" t="str">
        <f t="shared" ref="S2428:AX2428" si="3316">S$21</f>
        <v>S$17</v>
      </c>
      <c r="T2428" s="195" t="str">
        <f t="shared" si="3316"/>
        <v>T$17</v>
      </c>
      <c r="U2428" s="195" t="str">
        <f t="shared" si="3316"/>
        <v>U$17</v>
      </c>
      <c r="V2428" s="195" t="str">
        <f t="shared" si="3316"/>
        <v>V$17</v>
      </c>
      <c r="W2428" s="195" t="str">
        <f t="shared" si="3316"/>
        <v>W$17</v>
      </c>
      <c r="X2428" s="195" t="str">
        <f t="shared" si="3316"/>
        <v>X$17</v>
      </c>
      <c r="Y2428" s="195" t="str">
        <f t="shared" si="3316"/>
        <v>Y$17</v>
      </c>
      <c r="Z2428" s="195" t="str">
        <f t="shared" si="3316"/>
        <v>Z$17</v>
      </c>
      <c r="AA2428" s="195" t="str">
        <f t="shared" si="3316"/>
        <v>AA$17</v>
      </c>
      <c r="AB2428" s="195" t="str">
        <f t="shared" si="3316"/>
        <v>AB$17</v>
      </c>
      <c r="AC2428" s="195" t="str">
        <f t="shared" si="3316"/>
        <v>AC$17</v>
      </c>
      <c r="AD2428" s="195" t="str">
        <f t="shared" si="3316"/>
        <v>AD$17</v>
      </c>
      <c r="AE2428" s="195" t="str">
        <f t="shared" si="3316"/>
        <v>AE$17</v>
      </c>
      <c r="AF2428" s="195" t="str">
        <f t="shared" si="3316"/>
        <v>AF$17</v>
      </c>
      <c r="AG2428" s="195" t="str">
        <f t="shared" si="3316"/>
        <v>AG$17</v>
      </c>
      <c r="AH2428" s="195" t="str">
        <f t="shared" si="3316"/>
        <v>AH$17</v>
      </c>
      <c r="AI2428" s="195" t="str">
        <f t="shared" si="3316"/>
        <v>AI$17</v>
      </c>
      <c r="AJ2428" s="195" t="str">
        <f t="shared" si="3316"/>
        <v>AJ$17</v>
      </c>
      <c r="AK2428" s="195" t="str">
        <f t="shared" si="3316"/>
        <v>AK$17</v>
      </c>
      <c r="AL2428" s="195" t="str">
        <f t="shared" si="3316"/>
        <v>AL$17</v>
      </c>
      <c r="AM2428" s="195" t="str">
        <f t="shared" si="3316"/>
        <v>AM$17</v>
      </c>
      <c r="AN2428" s="195" t="str">
        <f t="shared" si="3316"/>
        <v>AN$17</v>
      </c>
      <c r="AO2428" s="195" t="str">
        <f t="shared" si="3316"/>
        <v>AO$17</v>
      </c>
      <c r="AP2428" s="195" t="str">
        <f t="shared" si="3316"/>
        <v>AP$17</v>
      </c>
      <c r="AQ2428" s="195" t="str">
        <f t="shared" si="3316"/>
        <v>AQ$17</v>
      </c>
      <c r="AR2428" s="195" t="str">
        <f t="shared" si="3316"/>
        <v>AR$17</v>
      </c>
      <c r="AS2428" s="195" t="str">
        <f t="shared" si="3316"/>
        <v>AS$17</v>
      </c>
      <c r="AT2428" s="195" t="str">
        <f t="shared" si="3316"/>
        <v>AT$17</v>
      </c>
      <c r="AU2428" s="195" t="str">
        <f t="shared" si="3316"/>
        <v>AU$17</v>
      </c>
      <c r="AV2428" s="195" t="str">
        <f t="shared" si="3316"/>
        <v>AV$17</v>
      </c>
      <c r="AW2428" s="195" t="str">
        <f t="shared" si="3316"/>
        <v>AW$17</v>
      </c>
      <c r="AX2428" s="195" t="str">
        <f t="shared" si="3316"/>
        <v>AX$17</v>
      </c>
      <c r="AY2428" s="195" t="str">
        <f t="shared" ref="AY2428:CD2428" si="3317">AY$21</f>
        <v>AY$17</v>
      </c>
      <c r="AZ2428" s="195" t="str">
        <f t="shared" si="3317"/>
        <v>AZ$17</v>
      </c>
      <c r="BA2428" s="195" t="str">
        <f t="shared" si="3317"/>
        <v>BA$17</v>
      </c>
      <c r="BB2428" s="195" t="str">
        <f t="shared" si="3317"/>
        <v>BB$17</v>
      </c>
      <c r="BC2428" s="195" t="str">
        <f t="shared" si="3317"/>
        <v>BC$17</v>
      </c>
      <c r="BD2428" s="195" t="str">
        <f t="shared" si="3317"/>
        <v>BD$17</v>
      </c>
      <c r="BE2428" s="195" t="str">
        <f t="shared" si="3317"/>
        <v>BE$17</v>
      </c>
      <c r="BF2428" s="195" t="str">
        <f t="shared" si="3317"/>
        <v>BF$17</v>
      </c>
      <c r="BG2428" s="195" t="str">
        <f t="shared" si="3317"/>
        <v>BG$17</v>
      </c>
      <c r="BH2428" s="195" t="str">
        <f t="shared" si="3317"/>
        <v>BH$17</v>
      </c>
      <c r="BI2428" s="195" t="str">
        <f t="shared" si="3317"/>
        <v>BI$17</v>
      </c>
      <c r="BJ2428" s="195" t="str">
        <f t="shared" si="3317"/>
        <v>BJ$17</v>
      </c>
      <c r="BK2428" s="195" t="str">
        <f t="shared" si="3317"/>
        <v>BK$17</v>
      </c>
      <c r="BL2428" s="195" t="str">
        <f t="shared" si="3317"/>
        <v>BL$17</v>
      </c>
      <c r="BM2428" s="195" t="str">
        <f t="shared" si="3317"/>
        <v>BM$17</v>
      </c>
      <c r="BN2428" s="195" t="str">
        <f t="shared" si="3317"/>
        <v>BN$17</v>
      </c>
      <c r="BO2428" s="195" t="str">
        <f t="shared" si="3317"/>
        <v>BO$17</v>
      </c>
      <c r="BP2428" s="195" t="str">
        <f t="shared" si="3317"/>
        <v>BP$17</v>
      </c>
      <c r="BQ2428" s="195" t="str">
        <f t="shared" si="3317"/>
        <v>BQ$17</v>
      </c>
      <c r="BR2428" s="195" t="str">
        <f t="shared" si="3317"/>
        <v>BR$17</v>
      </c>
      <c r="BS2428" s="195" t="str">
        <f t="shared" si="3317"/>
        <v>BS$17</v>
      </c>
      <c r="BT2428" s="195" t="str">
        <f t="shared" si="3317"/>
        <v>BT$17</v>
      </c>
      <c r="BU2428" s="195" t="str">
        <f t="shared" si="3317"/>
        <v>BU$17</v>
      </c>
      <c r="BV2428" s="195" t="str">
        <f t="shared" si="3317"/>
        <v>BV$17</v>
      </c>
      <c r="BW2428" s="195" t="str">
        <f t="shared" si="3317"/>
        <v>BW$17</v>
      </c>
      <c r="BX2428" s="195" t="str">
        <f t="shared" si="3317"/>
        <v>BX$17</v>
      </c>
      <c r="BY2428" s="195" t="str">
        <f t="shared" si="3317"/>
        <v>BY$17</v>
      </c>
      <c r="BZ2428" s="195" t="str">
        <f t="shared" si="3317"/>
        <v>BZ$17</v>
      </c>
      <c r="CA2428" s="195" t="str">
        <f t="shared" si="3317"/>
        <v>CA$17</v>
      </c>
      <c r="CB2428" s="195" t="str">
        <f t="shared" si="3317"/>
        <v>CB$17</v>
      </c>
      <c r="CC2428" s="195" t="str">
        <f t="shared" si="3317"/>
        <v>CC$17</v>
      </c>
      <c r="CD2428" s="195" t="str">
        <f t="shared" si="3317"/>
        <v>CD$17</v>
      </c>
      <c r="CE2428" s="195" t="str">
        <f t="shared" ref="CE2428:CK2428" si="3318">CE$21</f>
        <v>CE$17</v>
      </c>
      <c r="CF2428" s="195" t="str">
        <f t="shared" si="3318"/>
        <v>CF$17</v>
      </c>
      <c r="CG2428" s="195" t="str">
        <f t="shared" si="3318"/>
        <v>CG$17</v>
      </c>
      <c r="CH2428" s="195" t="str">
        <f t="shared" si="3318"/>
        <v>CH$17</v>
      </c>
      <c r="CI2428" s="195" t="str">
        <f t="shared" si="3318"/>
        <v>CI$17</v>
      </c>
      <c r="CJ2428" s="195" t="str">
        <f t="shared" si="3318"/>
        <v>CJ$17</v>
      </c>
      <c r="CK2428" s="195" t="str">
        <f t="shared" si="3318"/>
        <v>CK$17</v>
      </c>
    </row>
    <row r="2429" spans="2:89" x14ac:dyDescent="0.35">
      <c r="B2429" s="171" t="s">
        <v>491</v>
      </c>
      <c r="E2429" s="8"/>
      <c r="H2429" s="196"/>
      <c r="I2429" s="197"/>
      <c r="J2429" s="197"/>
      <c r="K2429" s="198"/>
      <c r="L2429" s="198"/>
      <c r="M2429" s="198"/>
      <c r="N2429" s="198"/>
      <c r="O2429" s="198"/>
      <c r="P2429" s="198"/>
      <c r="R2429" s="198"/>
      <c r="S2429" s="186"/>
      <c r="T2429" s="186"/>
      <c r="U2429" s="186"/>
      <c r="V2429" s="186"/>
      <c r="W2429" s="186"/>
      <c r="X2429" s="186"/>
      <c r="Y2429" s="186"/>
      <c r="Z2429" s="186"/>
      <c r="AA2429" s="186"/>
      <c r="AB2429" s="186"/>
      <c r="AC2429" s="186"/>
      <c r="AD2429" s="186"/>
      <c r="AE2429" s="186"/>
      <c r="AF2429" s="186"/>
      <c r="AG2429" s="186"/>
      <c r="AH2429" s="186"/>
      <c r="AI2429" s="186"/>
      <c r="AJ2429" s="186"/>
      <c r="AK2429" s="186"/>
      <c r="AL2429" s="186"/>
      <c r="AM2429" s="186"/>
      <c r="AN2429" s="186"/>
      <c r="AO2429" s="186"/>
      <c r="AP2429" s="186"/>
      <c r="AQ2429" s="186"/>
      <c r="AR2429" s="186"/>
      <c r="AS2429" s="186"/>
      <c r="AT2429" s="186"/>
      <c r="AU2429" s="186"/>
      <c r="AV2429" s="186"/>
      <c r="AW2429" s="186"/>
      <c r="AX2429" s="186"/>
      <c r="AY2429" s="186"/>
      <c r="AZ2429" s="186"/>
      <c r="BA2429" s="186"/>
      <c r="BB2429" s="186"/>
      <c r="BC2429" s="186"/>
      <c r="BD2429" s="186"/>
      <c r="BE2429" s="186"/>
      <c r="BF2429" s="186"/>
      <c r="BG2429" s="186"/>
      <c r="BH2429" s="186"/>
      <c r="BI2429" s="186"/>
      <c r="BJ2429" s="186"/>
      <c r="BK2429" s="186"/>
      <c r="BL2429" s="186"/>
      <c r="BM2429" s="186"/>
      <c r="BN2429" s="186"/>
      <c r="BO2429" s="186"/>
      <c r="BP2429" s="186"/>
      <c r="BQ2429" s="186"/>
      <c r="BR2429" s="186"/>
      <c r="BS2429" s="186"/>
      <c r="BT2429" s="186"/>
      <c r="BU2429" s="186"/>
      <c r="BV2429" s="186"/>
      <c r="BW2429" s="186"/>
      <c r="BX2429" s="186"/>
      <c r="BY2429" s="186"/>
      <c r="BZ2429" s="186"/>
      <c r="CA2429" s="186"/>
      <c r="CB2429" s="186"/>
      <c r="CC2429" s="186"/>
      <c r="CD2429" s="186"/>
      <c r="CE2429" s="186"/>
      <c r="CF2429" s="186"/>
      <c r="CG2429" s="186"/>
      <c r="CH2429" s="186"/>
      <c r="CI2429" s="186"/>
      <c r="CJ2429" s="186"/>
      <c r="CK2429" s="186"/>
    </row>
    <row r="2430" spans="2:89" x14ac:dyDescent="0.35">
      <c r="B2430" s="171" t="s">
        <v>505</v>
      </c>
      <c r="E2430" s="8"/>
      <c r="H2430" s="196"/>
      <c r="I2430" s="197"/>
      <c r="J2430" s="197"/>
      <c r="K2430" s="198"/>
      <c r="L2430" s="198"/>
      <c r="M2430" s="198"/>
      <c r="N2430" s="198"/>
      <c r="O2430" s="198"/>
      <c r="P2430" s="198"/>
      <c r="R2430" s="198"/>
      <c r="S2430" s="186"/>
      <c r="T2430" s="186"/>
      <c r="U2430" s="186"/>
      <c r="V2430" s="186"/>
      <c r="W2430" s="186"/>
      <c r="X2430" s="186"/>
      <c r="Y2430" s="186"/>
      <c r="Z2430" s="186"/>
      <c r="AA2430" s="186"/>
      <c r="AB2430" s="186"/>
      <c r="AC2430" s="186"/>
      <c r="AD2430" s="186"/>
      <c r="AE2430" s="186"/>
      <c r="AF2430" s="186"/>
      <c r="AG2430" s="186"/>
      <c r="AH2430" s="186"/>
      <c r="AI2430" s="186"/>
      <c r="AJ2430" s="186"/>
      <c r="AK2430" s="186"/>
      <c r="AL2430" s="186"/>
      <c r="AM2430" s="186"/>
      <c r="AN2430" s="186"/>
      <c r="AO2430" s="186"/>
      <c r="AP2430" s="186"/>
      <c r="AQ2430" s="186"/>
      <c r="AR2430" s="186"/>
      <c r="AS2430" s="186"/>
      <c r="AT2430" s="186"/>
      <c r="AU2430" s="186"/>
      <c r="AV2430" s="186"/>
      <c r="AW2430" s="186"/>
      <c r="AX2430" s="186"/>
      <c r="AY2430" s="186"/>
      <c r="AZ2430" s="186"/>
      <c r="BA2430" s="186"/>
      <c r="BB2430" s="186"/>
      <c r="BC2430" s="186"/>
      <c r="BD2430" s="186"/>
      <c r="BE2430" s="186"/>
      <c r="BF2430" s="186"/>
      <c r="BG2430" s="186"/>
      <c r="BH2430" s="186"/>
      <c r="BI2430" s="186"/>
      <c r="BJ2430" s="186"/>
      <c r="BK2430" s="186"/>
      <c r="BL2430" s="186"/>
      <c r="BM2430" s="186"/>
      <c r="BN2430" s="186"/>
      <c r="BO2430" s="186"/>
      <c r="BP2430" s="186"/>
      <c r="BQ2430" s="186"/>
      <c r="BR2430" s="186"/>
      <c r="BS2430" s="186"/>
      <c r="BT2430" s="186"/>
      <c r="BU2430" s="186"/>
      <c r="BV2430" s="186"/>
      <c r="BW2430" s="186"/>
      <c r="BX2430" s="186"/>
      <c r="BY2430" s="186"/>
      <c r="BZ2430" s="186"/>
      <c r="CA2430" s="186"/>
      <c r="CB2430" s="186"/>
      <c r="CC2430" s="186"/>
      <c r="CD2430" s="186"/>
      <c r="CE2430" s="186"/>
      <c r="CF2430" s="186"/>
      <c r="CG2430" s="186"/>
      <c r="CH2430" s="186"/>
      <c r="CI2430" s="186"/>
      <c r="CJ2430" s="186"/>
      <c r="CK2430" s="186"/>
    </row>
    <row r="2431" spans="2:89" x14ac:dyDescent="0.35">
      <c r="B2431" s="171" t="s">
        <v>463</v>
      </c>
      <c r="E2431" s="8"/>
      <c r="H2431" s="196"/>
      <c r="I2431" s="197"/>
      <c r="J2431" s="197"/>
      <c r="K2431" s="198"/>
      <c r="L2431" s="198"/>
      <c r="M2431" s="198"/>
      <c r="N2431" s="198"/>
      <c r="O2431" s="198"/>
      <c r="P2431" s="198"/>
      <c r="R2431" s="198"/>
      <c r="S2431" s="186" t="str">
        <f t="shared" ref="S2431:AX2431" si="3319">S$22</f>
        <v>S$18</v>
      </c>
      <c r="T2431" s="186" t="str">
        <f t="shared" si="3319"/>
        <v>T$18</v>
      </c>
      <c r="U2431" s="186" t="str">
        <f t="shared" si="3319"/>
        <v>U$18</v>
      </c>
      <c r="V2431" s="186" t="str">
        <f t="shared" si="3319"/>
        <v>V$18</v>
      </c>
      <c r="W2431" s="186" t="str">
        <f t="shared" si="3319"/>
        <v>W$18</v>
      </c>
      <c r="X2431" s="186" t="str">
        <f t="shared" si="3319"/>
        <v>X$18</v>
      </c>
      <c r="Y2431" s="186" t="str">
        <f t="shared" si="3319"/>
        <v>Y$18</v>
      </c>
      <c r="Z2431" s="186" t="str">
        <f t="shared" si="3319"/>
        <v>Z$18</v>
      </c>
      <c r="AA2431" s="186" t="str">
        <f t="shared" si="3319"/>
        <v>AA$18</v>
      </c>
      <c r="AB2431" s="186" t="str">
        <f t="shared" si="3319"/>
        <v>AB$18</v>
      </c>
      <c r="AC2431" s="186" t="str">
        <f t="shared" si="3319"/>
        <v>AC$18</v>
      </c>
      <c r="AD2431" s="186" t="str">
        <f t="shared" si="3319"/>
        <v>AD$18</v>
      </c>
      <c r="AE2431" s="186" t="str">
        <f t="shared" si="3319"/>
        <v>AE$18</v>
      </c>
      <c r="AF2431" s="186" t="str">
        <f t="shared" si="3319"/>
        <v>AF$18</v>
      </c>
      <c r="AG2431" s="186" t="str">
        <f t="shared" si="3319"/>
        <v>AG$18</v>
      </c>
      <c r="AH2431" s="186" t="str">
        <f t="shared" si="3319"/>
        <v>AH$18</v>
      </c>
      <c r="AI2431" s="186" t="str">
        <f t="shared" si="3319"/>
        <v>AI$18</v>
      </c>
      <c r="AJ2431" s="186" t="str">
        <f t="shared" si="3319"/>
        <v>AJ$18</v>
      </c>
      <c r="AK2431" s="186" t="str">
        <f t="shared" si="3319"/>
        <v>AK$18</v>
      </c>
      <c r="AL2431" s="186" t="str">
        <f t="shared" si="3319"/>
        <v>AL$18</v>
      </c>
      <c r="AM2431" s="186" t="str">
        <f t="shared" si="3319"/>
        <v>AM$18</v>
      </c>
      <c r="AN2431" s="186" t="str">
        <f t="shared" si="3319"/>
        <v>AN$18</v>
      </c>
      <c r="AO2431" s="186" t="str">
        <f t="shared" si="3319"/>
        <v>AO$18</v>
      </c>
      <c r="AP2431" s="186" t="str">
        <f t="shared" si="3319"/>
        <v>AP$18</v>
      </c>
      <c r="AQ2431" s="186" t="str">
        <f t="shared" si="3319"/>
        <v>AQ$18</v>
      </c>
      <c r="AR2431" s="186" t="str">
        <f t="shared" si="3319"/>
        <v>AR$18</v>
      </c>
      <c r="AS2431" s="186" t="str">
        <f t="shared" si="3319"/>
        <v>AS$18</v>
      </c>
      <c r="AT2431" s="186" t="str">
        <f t="shared" si="3319"/>
        <v>AT$18</v>
      </c>
      <c r="AU2431" s="186" t="str">
        <f t="shared" si="3319"/>
        <v>AU$18</v>
      </c>
      <c r="AV2431" s="186" t="str">
        <f t="shared" si="3319"/>
        <v>AV$18</v>
      </c>
      <c r="AW2431" s="186" t="str">
        <f t="shared" si="3319"/>
        <v>AW$18</v>
      </c>
      <c r="AX2431" s="186" t="str">
        <f t="shared" si="3319"/>
        <v>AX$18</v>
      </c>
      <c r="AY2431" s="186" t="str">
        <f t="shared" ref="AY2431:CD2431" si="3320">AY$22</f>
        <v>AY$18</v>
      </c>
      <c r="AZ2431" s="186" t="str">
        <f t="shared" si="3320"/>
        <v>AZ$18</v>
      </c>
      <c r="BA2431" s="186" t="str">
        <f t="shared" si="3320"/>
        <v>BA$18</v>
      </c>
      <c r="BB2431" s="186" t="str">
        <f t="shared" si="3320"/>
        <v>BB$18</v>
      </c>
      <c r="BC2431" s="186" t="str">
        <f t="shared" si="3320"/>
        <v>BC$18</v>
      </c>
      <c r="BD2431" s="186" t="str">
        <f t="shared" si="3320"/>
        <v>BD$18</v>
      </c>
      <c r="BE2431" s="186" t="str">
        <f t="shared" si="3320"/>
        <v>BE$18</v>
      </c>
      <c r="BF2431" s="186" t="str">
        <f t="shared" si="3320"/>
        <v>BF$18</v>
      </c>
      <c r="BG2431" s="186" t="str">
        <f t="shared" si="3320"/>
        <v>BG$18</v>
      </c>
      <c r="BH2431" s="186" t="str">
        <f t="shared" si="3320"/>
        <v>BH$18</v>
      </c>
      <c r="BI2431" s="186" t="str">
        <f t="shared" si="3320"/>
        <v>BI$18</v>
      </c>
      <c r="BJ2431" s="186" t="str">
        <f t="shared" si="3320"/>
        <v>BJ$18</v>
      </c>
      <c r="BK2431" s="186" t="str">
        <f t="shared" si="3320"/>
        <v>BK$18</v>
      </c>
      <c r="BL2431" s="186" t="str">
        <f t="shared" si="3320"/>
        <v>BL$18</v>
      </c>
      <c r="BM2431" s="186" t="str">
        <f t="shared" si="3320"/>
        <v>BM$18</v>
      </c>
      <c r="BN2431" s="186" t="str">
        <f t="shared" si="3320"/>
        <v>BN$18</v>
      </c>
      <c r="BO2431" s="186" t="str">
        <f t="shared" si="3320"/>
        <v>BO$18</v>
      </c>
      <c r="BP2431" s="186" t="str">
        <f t="shared" si="3320"/>
        <v>BP$18</v>
      </c>
      <c r="BQ2431" s="186" t="str">
        <f t="shared" si="3320"/>
        <v>BQ$18</v>
      </c>
      <c r="BR2431" s="186" t="str">
        <f t="shared" si="3320"/>
        <v>BR$18</v>
      </c>
      <c r="BS2431" s="186" t="str">
        <f t="shared" si="3320"/>
        <v>BS$18</v>
      </c>
      <c r="BT2431" s="186" t="str">
        <f t="shared" si="3320"/>
        <v>BT$18</v>
      </c>
      <c r="BU2431" s="186" t="str">
        <f t="shared" si="3320"/>
        <v>BU$18</v>
      </c>
      <c r="BV2431" s="186" t="str">
        <f t="shared" si="3320"/>
        <v>BV$18</v>
      </c>
      <c r="BW2431" s="186" t="str">
        <f t="shared" si="3320"/>
        <v>BW$18</v>
      </c>
      <c r="BX2431" s="186" t="str">
        <f t="shared" si="3320"/>
        <v>BX$18</v>
      </c>
      <c r="BY2431" s="186" t="str">
        <f t="shared" si="3320"/>
        <v>BY$18</v>
      </c>
      <c r="BZ2431" s="186" t="str">
        <f t="shared" si="3320"/>
        <v>BZ$18</v>
      </c>
      <c r="CA2431" s="186" t="str">
        <f t="shared" si="3320"/>
        <v>CA$18</v>
      </c>
      <c r="CB2431" s="186" t="str">
        <f t="shared" si="3320"/>
        <v>CB$18</v>
      </c>
      <c r="CC2431" s="186" t="str">
        <f t="shared" si="3320"/>
        <v>CC$18</v>
      </c>
      <c r="CD2431" s="186" t="str">
        <f t="shared" si="3320"/>
        <v>CD$18</v>
      </c>
      <c r="CE2431" s="186" t="str">
        <f t="shared" ref="CE2431:CK2431" si="3321">CE$22</f>
        <v>CE$18</v>
      </c>
      <c r="CF2431" s="186" t="str">
        <f t="shared" si="3321"/>
        <v>CF$18</v>
      </c>
      <c r="CG2431" s="186" t="str">
        <f t="shared" si="3321"/>
        <v>CG$18</v>
      </c>
      <c r="CH2431" s="186" t="str">
        <f t="shared" si="3321"/>
        <v>CH$18</v>
      </c>
      <c r="CI2431" s="186" t="str">
        <f t="shared" si="3321"/>
        <v>CI$18</v>
      </c>
      <c r="CJ2431" s="186" t="str">
        <f t="shared" si="3321"/>
        <v>CJ$18</v>
      </c>
      <c r="CK2431" s="186" t="str">
        <f t="shared" si="3321"/>
        <v>CK$18</v>
      </c>
    </row>
    <row r="2432" spans="2:89" x14ac:dyDescent="0.35">
      <c r="B2432" s="171" t="s">
        <v>464</v>
      </c>
      <c r="E2432" s="8"/>
      <c r="H2432" s="196"/>
      <c r="I2432" s="197"/>
      <c r="J2432" s="197"/>
      <c r="K2432" s="198"/>
      <c r="L2432" s="198"/>
      <c r="M2432" s="198"/>
      <c r="N2432" s="198"/>
      <c r="O2432" s="198"/>
      <c r="P2432" s="198"/>
      <c r="R2432" s="198"/>
      <c r="S2432" s="186" t="str">
        <f t="shared" ref="S2432:AX2432" si="3322">S$23</f>
        <v>S$19</v>
      </c>
      <c r="T2432" s="186" t="str">
        <f t="shared" si="3322"/>
        <v>T$19</v>
      </c>
      <c r="U2432" s="186" t="str">
        <f t="shared" si="3322"/>
        <v>U$19</v>
      </c>
      <c r="V2432" s="186" t="str">
        <f t="shared" si="3322"/>
        <v>V$19</v>
      </c>
      <c r="W2432" s="186" t="str">
        <f t="shared" si="3322"/>
        <v>W$19</v>
      </c>
      <c r="X2432" s="186" t="str">
        <f t="shared" si="3322"/>
        <v>X$19</v>
      </c>
      <c r="Y2432" s="186" t="str">
        <f t="shared" si="3322"/>
        <v>Y$19</v>
      </c>
      <c r="Z2432" s="186" t="str">
        <f t="shared" si="3322"/>
        <v>Z$19</v>
      </c>
      <c r="AA2432" s="186" t="str">
        <f t="shared" si="3322"/>
        <v>AA$19</v>
      </c>
      <c r="AB2432" s="186" t="str">
        <f t="shared" si="3322"/>
        <v>AB$19</v>
      </c>
      <c r="AC2432" s="186" t="str">
        <f t="shared" si="3322"/>
        <v>AC$19</v>
      </c>
      <c r="AD2432" s="186" t="str">
        <f t="shared" si="3322"/>
        <v>AD$19</v>
      </c>
      <c r="AE2432" s="186" t="str">
        <f t="shared" si="3322"/>
        <v>AE$19</v>
      </c>
      <c r="AF2432" s="186" t="str">
        <f t="shared" si="3322"/>
        <v>AF$19</v>
      </c>
      <c r="AG2432" s="186" t="str">
        <f t="shared" si="3322"/>
        <v>AG$19</v>
      </c>
      <c r="AH2432" s="186" t="str">
        <f t="shared" si="3322"/>
        <v>AH$19</v>
      </c>
      <c r="AI2432" s="186" t="str">
        <f t="shared" si="3322"/>
        <v>AI$19</v>
      </c>
      <c r="AJ2432" s="186" t="str">
        <f t="shared" si="3322"/>
        <v>AJ$19</v>
      </c>
      <c r="AK2432" s="186" t="str">
        <f t="shared" si="3322"/>
        <v>AK$19</v>
      </c>
      <c r="AL2432" s="186" t="str">
        <f t="shared" si="3322"/>
        <v>AL$19</v>
      </c>
      <c r="AM2432" s="186" t="str">
        <f t="shared" si="3322"/>
        <v>AM$19</v>
      </c>
      <c r="AN2432" s="186" t="str">
        <f t="shared" si="3322"/>
        <v>AN$19</v>
      </c>
      <c r="AO2432" s="186" t="str">
        <f t="shared" si="3322"/>
        <v>AO$19</v>
      </c>
      <c r="AP2432" s="186" t="str">
        <f t="shared" si="3322"/>
        <v>AP$19</v>
      </c>
      <c r="AQ2432" s="186" t="str">
        <f t="shared" si="3322"/>
        <v>AQ$19</v>
      </c>
      <c r="AR2432" s="186" t="str">
        <f t="shared" si="3322"/>
        <v>AR$19</v>
      </c>
      <c r="AS2432" s="186" t="str">
        <f t="shared" si="3322"/>
        <v>AS$19</v>
      </c>
      <c r="AT2432" s="186" t="str">
        <f t="shared" si="3322"/>
        <v>AT$19</v>
      </c>
      <c r="AU2432" s="186" t="str">
        <f t="shared" si="3322"/>
        <v>AU$19</v>
      </c>
      <c r="AV2432" s="186" t="str">
        <f t="shared" si="3322"/>
        <v>AV$19</v>
      </c>
      <c r="AW2432" s="186" t="str">
        <f t="shared" si="3322"/>
        <v>AW$19</v>
      </c>
      <c r="AX2432" s="186" t="str">
        <f t="shared" si="3322"/>
        <v>AX$19</v>
      </c>
      <c r="AY2432" s="186" t="str">
        <f t="shared" ref="AY2432:CD2432" si="3323">AY$23</f>
        <v>AY$19</v>
      </c>
      <c r="AZ2432" s="186" t="str">
        <f t="shared" si="3323"/>
        <v>AZ$19</v>
      </c>
      <c r="BA2432" s="186" t="str">
        <f t="shared" si="3323"/>
        <v>BA$19</v>
      </c>
      <c r="BB2432" s="186" t="str">
        <f t="shared" si="3323"/>
        <v>BB$19</v>
      </c>
      <c r="BC2432" s="186" t="str">
        <f t="shared" si="3323"/>
        <v>BC$19</v>
      </c>
      <c r="BD2432" s="186" t="str">
        <f t="shared" si="3323"/>
        <v>BD$19</v>
      </c>
      <c r="BE2432" s="186" t="str">
        <f t="shared" si="3323"/>
        <v>BE$19</v>
      </c>
      <c r="BF2432" s="186" t="str">
        <f t="shared" si="3323"/>
        <v>BF$19</v>
      </c>
      <c r="BG2432" s="186" t="str">
        <f t="shared" si="3323"/>
        <v>BG$19</v>
      </c>
      <c r="BH2432" s="186" t="str">
        <f t="shared" si="3323"/>
        <v>BH$19</v>
      </c>
      <c r="BI2432" s="186" t="str">
        <f t="shared" si="3323"/>
        <v>BI$19</v>
      </c>
      <c r="BJ2432" s="186" t="str">
        <f t="shared" si="3323"/>
        <v>BJ$19</v>
      </c>
      <c r="BK2432" s="186" t="str">
        <f t="shared" si="3323"/>
        <v>BK$19</v>
      </c>
      <c r="BL2432" s="186" t="str">
        <f t="shared" si="3323"/>
        <v>BL$19</v>
      </c>
      <c r="BM2432" s="186" t="str">
        <f t="shared" si="3323"/>
        <v>BM$19</v>
      </c>
      <c r="BN2432" s="186" t="str">
        <f t="shared" si="3323"/>
        <v>BN$19</v>
      </c>
      <c r="BO2432" s="186" t="str">
        <f t="shared" si="3323"/>
        <v>BO$19</v>
      </c>
      <c r="BP2432" s="186" t="str">
        <f t="shared" si="3323"/>
        <v>BP$19</v>
      </c>
      <c r="BQ2432" s="186" t="str">
        <f t="shared" si="3323"/>
        <v>BQ$19</v>
      </c>
      <c r="BR2432" s="186" t="str">
        <f t="shared" si="3323"/>
        <v>BR$19</v>
      </c>
      <c r="BS2432" s="186" t="str">
        <f t="shared" si="3323"/>
        <v>BS$19</v>
      </c>
      <c r="BT2432" s="186" t="str">
        <f t="shared" si="3323"/>
        <v>BT$19</v>
      </c>
      <c r="BU2432" s="186" t="str">
        <f t="shared" si="3323"/>
        <v>BU$19</v>
      </c>
      <c r="BV2432" s="186" t="str">
        <f t="shared" si="3323"/>
        <v>BV$19</v>
      </c>
      <c r="BW2432" s="186" t="str">
        <f t="shared" si="3323"/>
        <v>BW$19</v>
      </c>
      <c r="BX2432" s="186" t="str">
        <f t="shared" si="3323"/>
        <v>BX$19</v>
      </c>
      <c r="BY2432" s="186" t="str">
        <f t="shared" si="3323"/>
        <v>BY$19</v>
      </c>
      <c r="BZ2432" s="186" t="str">
        <f t="shared" si="3323"/>
        <v>BZ$19</v>
      </c>
      <c r="CA2432" s="186" t="str">
        <f t="shared" si="3323"/>
        <v>CA$19</v>
      </c>
      <c r="CB2432" s="186" t="str">
        <f t="shared" si="3323"/>
        <v>CB$19</v>
      </c>
      <c r="CC2432" s="186" t="str">
        <f t="shared" si="3323"/>
        <v>CC$19</v>
      </c>
      <c r="CD2432" s="186" t="str">
        <f t="shared" si="3323"/>
        <v>CD$19</v>
      </c>
      <c r="CE2432" s="186" t="str">
        <f t="shared" ref="CE2432:CK2432" si="3324">CE$23</f>
        <v>CE$19</v>
      </c>
      <c r="CF2432" s="186" t="str">
        <f t="shared" si="3324"/>
        <v>CF$19</v>
      </c>
      <c r="CG2432" s="186" t="str">
        <f t="shared" si="3324"/>
        <v>CG$19</v>
      </c>
      <c r="CH2432" s="186" t="str">
        <f t="shared" si="3324"/>
        <v>CH$19</v>
      </c>
      <c r="CI2432" s="186" t="str">
        <f t="shared" si="3324"/>
        <v>CI$19</v>
      </c>
      <c r="CJ2432" s="186" t="str">
        <f t="shared" si="3324"/>
        <v>CJ$19</v>
      </c>
      <c r="CK2432" s="186" t="str">
        <f t="shared" si="3324"/>
        <v>CK$19</v>
      </c>
    </row>
    <row r="2433" spans="2:89" x14ac:dyDescent="0.35">
      <c r="B2433" s="70" t="s">
        <v>281</v>
      </c>
      <c r="C2433" s="31"/>
      <c r="D2433" t="s">
        <v>564</v>
      </c>
      <c r="E2433" s="8" t="str">
        <f t="shared" ref="E2433:E2465" si="3325">ROW()&amp;" "&amp;D2433</f>
        <v>2433 FAPPELIST-F</v>
      </c>
      <c r="F2433" t="s">
        <v>570</v>
      </c>
      <c r="G2433" s="31" t="s">
        <v>243</v>
      </c>
      <c r="H2433" s="48"/>
      <c r="I2433" s="286"/>
      <c r="J2433" s="286"/>
      <c r="K2433" s="48"/>
      <c r="L2433" s="48"/>
      <c r="M2433" s="48"/>
      <c r="N2433" s="48"/>
      <c r="O2433" s="48"/>
      <c r="P2433" s="48"/>
      <c r="R2433" s="70"/>
      <c r="S2433" s="287"/>
      <c r="T2433" s="287"/>
      <c r="U2433" s="287"/>
      <c r="V2433" s="287"/>
      <c r="W2433" s="287"/>
      <c r="X2433" s="287"/>
      <c r="Y2433" s="287"/>
      <c r="Z2433" s="287"/>
      <c r="AA2433" s="287"/>
      <c r="AB2433" s="287"/>
      <c r="AC2433" s="287"/>
      <c r="AD2433" s="287"/>
      <c r="AE2433" s="287"/>
      <c r="AF2433" s="287"/>
      <c r="AG2433" s="287"/>
      <c r="AH2433" s="287"/>
      <c r="AI2433" s="287"/>
      <c r="AJ2433" s="287"/>
      <c r="AK2433" s="287"/>
      <c r="AL2433" s="287"/>
      <c r="AM2433" s="287"/>
      <c r="AN2433" s="287"/>
      <c r="AO2433" s="287"/>
      <c r="AP2433" s="287"/>
      <c r="AQ2433" s="287"/>
      <c r="AR2433" s="287"/>
      <c r="AS2433" s="287"/>
      <c r="AT2433" s="287"/>
      <c r="AU2433" s="287"/>
      <c r="AV2433" s="287"/>
      <c r="AW2433" s="287"/>
      <c r="AX2433" s="287"/>
      <c r="AY2433" s="287"/>
      <c r="AZ2433" s="287"/>
      <c r="BA2433" s="287"/>
      <c r="BB2433" s="287"/>
      <c r="BC2433" s="287"/>
      <c r="BD2433" s="287"/>
      <c r="BE2433" s="287"/>
      <c r="BF2433" s="287"/>
      <c r="BG2433" s="287"/>
      <c r="BH2433" s="287"/>
      <c r="BI2433" s="287"/>
      <c r="BJ2433" s="287"/>
      <c r="BK2433" s="287"/>
      <c r="BL2433" s="287"/>
      <c r="BM2433" s="287"/>
      <c r="BN2433" s="287"/>
      <c r="BO2433" s="287"/>
      <c r="BP2433" s="287"/>
      <c r="BQ2433" s="287"/>
      <c r="BR2433" s="287"/>
      <c r="BS2433" s="287"/>
      <c r="BT2433" s="287"/>
      <c r="BU2433" s="287"/>
      <c r="BV2433" s="287"/>
      <c r="BW2433" s="287"/>
      <c r="BX2433" s="287"/>
      <c r="BY2433" s="287"/>
      <c r="BZ2433" s="287"/>
      <c r="CA2433" s="287"/>
      <c r="CB2433" s="287"/>
      <c r="CC2433" s="287"/>
      <c r="CD2433" s="287"/>
      <c r="CE2433" s="287"/>
      <c r="CF2433" s="287"/>
      <c r="CG2433" s="287"/>
      <c r="CH2433" s="287"/>
      <c r="CI2433" s="287"/>
      <c r="CJ2433" s="287"/>
      <c r="CK2433" s="287"/>
    </row>
    <row r="2434" spans="2:89" x14ac:dyDescent="0.35">
      <c r="B2434" s="95" t="str">
        <f>"Assumptions - "&amp;B2433</f>
        <v>Assumptions - Fixed secondary PPE:</v>
      </c>
      <c r="D2434" t="s">
        <v>564</v>
      </c>
      <c r="E2434" s="8" t="str">
        <f t="shared" ref="E2434" si="3326">ROW()&amp;" "&amp;D2434</f>
        <v>2434 FAPPELIST-F</v>
      </c>
      <c r="G2434" t="str">
        <f>E2434</f>
        <v>2434 FAPPELIST-F</v>
      </c>
      <c r="I2434"/>
      <c r="J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row>
    <row r="2435" spans="2:89" x14ac:dyDescent="0.35">
      <c r="B2435" s="141" t="s">
        <v>206</v>
      </c>
      <c r="D2435" t="s">
        <v>564</v>
      </c>
      <c r="E2435" s="8" t="str">
        <f t="shared" si="3325"/>
        <v>2435 FAPPELIST-F</v>
      </c>
      <c r="G2435" t="str">
        <f>E2435</f>
        <v>2435 FAPPELIST-F</v>
      </c>
      <c r="H2435" s="57">
        <v>5</v>
      </c>
      <c r="S2435" s="72"/>
      <c r="T2435" s="72"/>
      <c r="U2435" s="72"/>
      <c r="V2435" s="72"/>
      <c r="W2435" s="72"/>
      <c r="X2435" s="72"/>
      <c r="Y2435" s="72"/>
      <c r="Z2435" s="72"/>
      <c r="AA2435" s="72"/>
      <c r="AB2435" s="72"/>
      <c r="AC2435" s="72"/>
      <c r="AD2435" s="72"/>
      <c r="AE2435" s="72"/>
      <c r="AF2435" s="72"/>
      <c r="AG2435" s="72"/>
      <c r="AH2435" s="72"/>
      <c r="AI2435" s="72"/>
      <c r="AJ2435" s="72"/>
      <c r="AK2435" s="72"/>
      <c r="AL2435" s="72"/>
      <c r="AM2435" s="72"/>
      <c r="AN2435" s="72"/>
      <c r="AO2435" s="72"/>
      <c r="AP2435" s="72"/>
      <c r="AQ2435" s="72"/>
      <c r="AR2435" s="72"/>
      <c r="AS2435" s="72"/>
      <c r="AT2435" s="72"/>
      <c r="AU2435" s="72"/>
      <c r="AV2435" s="72"/>
      <c r="AW2435" s="72"/>
      <c r="AX2435" s="72"/>
      <c r="AY2435" s="72"/>
      <c r="AZ2435" s="72"/>
      <c r="BA2435" s="72"/>
      <c r="BB2435" s="72"/>
      <c r="BC2435" s="72"/>
      <c r="BD2435" s="72"/>
      <c r="BE2435" s="72"/>
      <c r="BF2435" s="72"/>
      <c r="BG2435" s="72"/>
      <c r="BH2435" s="72"/>
      <c r="BI2435" s="72"/>
      <c r="BJ2435" s="72"/>
      <c r="BK2435" s="72"/>
      <c r="BL2435" s="72"/>
      <c r="BM2435" s="72"/>
      <c r="BN2435" s="72"/>
      <c r="BO2435" s="72"/>
      <c r="BP2435" s="72"/>
      <c r="BQ2435" s="72"/>
      <c r="BR2435" s="72"/>
      <c r="BS2435" s="72"/>
      <c r="BT2435" s="72"/>
      <c r="BU2435" s="72"/>
      <c r="BV2435" s="72"/>
      <c r="BW2435" s="72"/>
      <c r="BX2435" s="72"/>
      <c r="BY2435" s="72"/>
      <c r="BZ2435" s="72"/>
      <c r="CA2435" s="72"/>
      <c r="CB2435" s="72"/>
      <c r="CC2435" s="72"/>
      <c r="CD2435" s="72"/>
      <c r="CE2435" s="72"/>
      <c r="CF2435" s="72"/>
      <c r="CG2435" s="72"/>
      <c r="CH2435" s="72"/>
      <c r="CI2435" s="72"/>
      <c r="CJ2435" s="72"/>
      <c r="CK2435" s="72"/>
    </row>
    <row r="2436" spans="2:89" x14ac:dyDescent="0.35">
      <c r="B2436" s="141" t="s">
        <v>207</v>
      </c>
      <c r="D2436" t="s">
        <v>564</v>
      </c>
      <c r="E2436" s="8" t="str">
        <f t="shared" si="3325"/>
        <v>2436 FAPPELIST-F</v>
      </c>
      <c r="G2436" t="str">
        <f>E2436</f>
        <v>2436 FAPPELIST-F</v>
      </c>
      <c r="H2436" s="57">
        <v>3</v>
      </c>
      <c r="S2436" s="72"/>
      <c r="T2436" s="72"/>
      <c r="U2436" s="72"/>
      <c r="V2436" s="72"/>
      <c r="W2436" s="72"/>
      <c r="X2436" s="72"/>
      <c r="Y2436" s="72"/>
      <c r="Z2436" s="72"/>
      <c r="AA2436" s="72"/>
      <c r="AB2436" s="72"/>
      <c r="AC2436" s="72"/>
      <c r="AD2436" s="72"/>
      <c r="AE2436" s="72"/>
      <c r="AF2436" s="72"/>
      <c r="AG2436" s="72"/>
      <c r="AH2436" s="72"/>
      <c r="AI2436" s="72"/>
      <c r="AJ2436" s="72"/>
      <c r="AK2436" s="72"/>
      <c r="AL2436" s="72"/>
      <c r="AM2436" s="72"/>
      <c r="AN2436" s="72"/>
      <c r="AO2436" s="72"/>
      <c r="AP2436" s="72"/>
      <c r="AQ2436" s="72"/>
      <c r="AR2436" s="72"/>
      <c r="AS2436" s="72"/>
      <c r="AT2436" s="72"/>
      <c r="AU2436" s="72"/>
      <c r="AV2436" s="72"/>
      <c r="AW2436" s="72"/>
      <c r="AX2436" s="72"/>
      <c r="AY2436" s="72"/>
      <c r="AZ2436" s="72"/>
      <c r="BA2436" s="72"/>
      <c r="BB2436" s="72"/>
      <c r="BC2436" s="72"/>
      <c r="BD2436" s="72"/>
      <c r="BE2436" s="72"/>
      <c r="BF2436" s="72"/>
      <c r="BG2436" s="72"/>
      <c r="BH2436" s="72"/>
      <c r="BI2436" s="72"/>
      <c r="BJ2436" s="72"/>
      <c r="BK2436" s="72"/>
      <c r="BL2436" s="72"/>
      <c r="BM2436" s="72"/>
      <c r="BN2436" s="72"/>
      <c r="BO2436" s="72"/>
      <c r="BP2436" s="72"/>
      <c r="BQ2436" s="72"/>
      <c r="BR2436" s="72"/>
      <c r="BS2436" s="72"/>
      <c r="BT2436" s="72"/>
      <c r="BU2436" s="72"/>
      <c r="BV2436" s="72"/>
      <c r="BW2436" s="72"/>
      <c r="BX2436" s="72"/>
      <c r="BY2436" s="72"/>
      <c r="BZ2436" s="72"/>
      <c r="CA2436" s="72"/>
      <c r="CB2436" s="72"/>
      <c r="CC2436" s="72"/>
      <c r="CD2436" s="72"/>
      <c r="CE2436" s="72"/>
      <c r="CF2436" s="72"/>
      <c r="CG2436" s="72"/>
      <c r="CH2436" s="72"/>
      <c r="CI2436" s="72"/>
      <c r="CJ2436" s="72"/>
      <c r="CK2436" s="72"/>
    </row>
    <row r="2437" spans="2:89" x14ac:dyDescent="0.35">
      <c r="D2437" t="s">
        <v>564</v>
      </c>
      <c r="E2437" s="8" t="str">
        <f t="shared" si="3325"/>
        <v>2437 FAPPELIST-F</v>
      </c>
      <c r="S2437" s="72"/>
      <c r="T2437" s="72"/>
      <c r="U2437" s="72"/>
      <c r="V2437" s="72"/>
      <c r="W2437" s="72"/>
      <c r="X2437" s="72"/>
      <c r="Y2437" s="72"/>
      <c r="Z2437" s="72"/>
      <c r="AA2437" s="72"/>
      <c r="AB2437" s="72"/>
      <c r="AC2437" s="72"/>
      <c r="AD2437" s="72"/>
      <c r="AE2437" s="72"/>
      <c r="AF2437" s="72"/>
      <c r="AG2437" s="72"/>
      <c r="AH2437" s="72"/>
      <c r="AI2437" s="72"/>
      <c r="AJ2437" s="72"/>
      <c r="AK2437" s="72"/>
      <c r="AL2437" s="72"/>
      <c r="AM2437" s="72"/>
      <c r="AN2437" s="72"/>
      <c r="AO2437" s="72"/>
      <c r="AP2437" s="72"/>
      <c r="AQ2437" s="72"/>
      <c r="AR2437" s="72"/>
      <c r="AS2437" s="72"/>
      <c r="AT2437" s="72"/>
      <c r="AU2437" s="72"/>
      <c r="AV2437" s="72"/>
      <c r="AW2437" s="72"/>
      <c r="AX2437" s="72"/>
      <c r="AY2437" s="72"/>
      <c r="AZ2437" s="72"/>
      <c r="BA2437" s="72"/>
      <c r="BB2437" s="72"/>
      <c r="BC2437" s="72"/>
      <c r="BD2437" s="72"/>
      <c r="BE2437" s="72"/>
      <c r="BF2437" s="72"/>
      <c r="BG2437" s="72"/>
      <c r="BH2437" s="72"/>
      <c r="BI2437" s="72"/>
      <c r="BJ2437" s="72"/>
      <c r="BK2437" s="72"/>
      <c r="BL2437" s="72"/>
      <c r="BM2437" s="72"/>
      <c r="BN2437" s="72"/>
      <c r="BO2437" s="72"/>
      <c r="BP2437" s="72"/>
      <c r="BQ2437" s="72"/>
      <c r="BR2437" s="72"/>
      <c r="BS2437" s="72"/>
      <c r="BT2437" s="72"/>
      <c r="BU2437" s="72"/>
      <c r="BV2437" s="72"/>
      <c r="BW2437" s="72"/>
      <c r="BX2437" s="72"/>
      <c r="BY2437" s="72"/>
      <c r="BZ2437" s="72"/>
      <c r="CA2437" s="72"/>
      <c r="CB2437" s="72"/>
      <c r="CC2437" s="72"/>
      <c r="CD2437" s="72"/>
      <c r="CE2437" s="72"/>
      <c r="CF2437" s="72"/>
      <c r="CG2437" s="72"/>
      <c r="CH2437" s="72"/>
      <c r="CI2437" s="72"/>
      <c r="CJ2437" s="72"/>
      <c r="CK2437" s="72"/>
    </row>
    <row r="2438" spans="2:89" x14ac:dyDescent="0.35">
      <c r="B2438" s="13" t="str">
        <f>"Capital expenditures - "&amp;B2433</f>
        <v>Capital expenditures - Fixed secondary PPE:</v>
      </c>
      <c r="D2438" t="s">
        <v>564</v>
      </c>
      <c r="E2438" s="8" t="str">
        <f t="shared" ref="E2438:E2447" si="3327">ROW()&amp;" "&amp;D2438</f>
        <v>2438 FAPPELIST-F</v>
      </c>
      <c r="S2438" s="72"/>
      <c r="T2438" s="72"/>
      <c r="U2438" s="72"/>
      <c r="V2438" s="72"/>
      <c r="W2438" s="72"/>
      <c r="X2438" s="72"/>
      <c r="Y2438" s="72"/>
      <c r="Z2438" s="72"/>
      <c r="AA2438" s="72"/>
      <c r="AB2438" s="72"/>
      <c r="AC2438" s="72"/>
      <c r="AD2438" s="72"/>
      <c r="AE2438" s="72"/>
      <c r="AF2438" s="72"/>
      <c r="AG2438" s="72"/>
      <c r="AH2438" s="72"/>
      <c r="AI2438" s="72"/>
      <c r="AJ2438" s="72"/>
      <c r="AK2438" s="72"/>
      <c r="AL2438" s="72"/>
      <c r="AM2438" s="72"/>
      <c r="AN2438" s="72"/>
      <c r="AO2438" s="72"/>
      <c r="AP2438" s="72"/>
      <c r="AQ2438" s="72"/>
      <c r="AR2438" s="72"/>
      <c r="AS2438" s="72"/>
      <c r="AT2438" s="72"/>
      <c r="AU2438" s="72"/>
      <c r="AV2438" s="72"/>
      <c r="AW2438" s="72"/>
      <c r="AX2438" s="72"/>
      <c r="AY2438" s="72"/>
      <c r="AZ2438" s="72"/>
      <c r="BA2438" s="72"/>
      <c r="BB2438" s="72"/>
      <c r="BC2438" s="72"/>
      <c r="BD2438" s="72"/>
      <c r="BE2438" s="72"/>
      <c r="BF2438" s="72"/>
      <c r="BG2438" s="72"/>
      <c r="BH2438" s="72"/>
      <c r="BI2438" s="72"/>
      <c r="BJ2438" s="72"/>
      <c r="BK2438" s="72"/>
      <c r="BL2438" s="72"/>
      <c r="BM2438" s="72"/>
      <c r="BN2438" s="72"/>
      <c r="BO2438" s="72"/>
      <c r="BP2438" s="72"/>
      <c r="BQ2438" s="72"/>
      <c r="BR2438" s="72"/>
      <c r="BS2438" s="72"/>
      <c r="BT2438" s="72"/>
      <c r="BU2438" s="72"/>
      <c r="BV2438" s="72"/>
      <c r="BW2438" s="72"/>
      <c r="BX2438" s="72"/>
      <c r="BY2438" s="72"/>
      <c r="BZ2438" s="72"/>
      <c r="CA2438" s="72"/>
      <c r="CB2438" s="72"/>
      <c r="CC2438" s="72"/>
      <c r="CD2438" s="72"/>
      <c r="CE2438" s="72"/>
      <c r="CF2438" s="72"/>
      <c r="CG2438" s="72"/>
      <c r="CH2438" s="72"/>
      <c r="CI2438" s="72"/>
      <c r="CJ2438" s="72"/>
      <c r="CK2438" s="72"/>
    </row>
    <row r="2439" spans="2:89" x14ac:dyDescent="0.35">
      <c r="B2439" s="137" t="s">
        <v>320</v>
      </c>
      <c r="D2439" t="s">
        <v>564</v>
      </c>
      <c r="E2439" s="8" t="str">
        <f t="shared" si="3327"/>
        <v>2439 FAPPELIST-F</v>
      </c>
      <c r="K2439" s="23">
        <v>-1000</v>
      </c>
      <c r="L2439" s="23">
        <v>-1000</v>
      </c>
      <c r="M2439" s="23">
        <v>-1000</v>
      </c>
      <c r="N2439" s="23">
        <v>-1000</v>
      </c>
      <c r="O2439" s="23">
        <v>-1000</v>
      </c>
      <c r="P2439" s="23">
        <v>-1000</v>
      </c>
      <c r="S2439" s="80" cm="1">
        <f t="array" ref="S2439">INDEX($K:$Q,ROW(),MATCH(S$3,$K$2:$Q$2,0))/12</f>
        <v>-83.333333333333329</v>
      </c>
      <c r="T2439" s="80" cm="1">
        <f t="array" ref="T2439">INDEX($K:$Q,ROW(),MATCH(T$3,$K$2:$Q$2,0))/12</f>
        <v>-83.333333333333329</v>
      </c>
      <c r="U2439" s="80" cm="1">
        <f t="array" ref="U2439">INDEX($K:$Q,ROW(),MATCH(U$3,$K$2:$Q$2,0))/12</f>
        <v>-83.333333333333329</v>
      </c>
      <c r="V2439" s="80" cm="1">
        <f t="array" ref="V2439">INDEX($K:$Q,ROW(),MATCH(V$3,$K$2:$Q$2,0))/12</f>
        <v>-83.333333333333329</v>
      </c>
      <c r="W2439" s="80" cm="1">
        <f t="array" ref="W2439">INDEX($K:$Q,ROW(),MATCH(W$3,$K$2:$Q$2,0))/12</f>
        <v>-83.333333333333329</v>
      </c>
      <c r="X2439" s="80" cm="1">
        <f t="array" ref="X2439">INDEX($K:$Q,ROW(),MATCH(X$3,$K$2:$Q$2,0))/12</f>
        <v>-83.333333333333329</v>
      </c>
      <c r="Y2439" s="80" cm="1">
        <f t="array" ref="Y2439">INDEX($K:$Q,ROW(),MATCH(Y$3,$K$2:$Q$2,0))/12</f>
        <v>-83.333333333333329</v>
      </c>
      <c r="Z2439" s="80" cm="1">
        <f t="array" ref="Z2439">INDEX($K:$Q,ROW(),MATCH(Z$3,$K$2:$Q$2,0))/12</f>
        <v>-83.333333333333329</v>
      </c>
      <c r="AA2439" s="80" cm="1">
        <f t="array" ref="AA2439">INDEX($K:$Q,ROW(),MATCH(AA$3,$K$2:$Q$2,0))/12</f>
        <v>-83.333333333333329</v>
      </c>
      <c r="AB2439" s="80" cm="1">
        <f t="array" ref="AB2439">INDEX($K:$Q,ROW(),MATCH(AB$3,$K$2:$Q$2,0))/12</f>
        <v>-83.333333333333329</v>
      </c>
      <c r="AC2439" s="80" cm="1">
        <f t="array" ref="AC2439">INDEX($K:$Q,ROW(),MATCH(AC$3,$K$2:$Q$2,0))/12</f>
        <v>-83.333333333333329</v>
      </c>
      <c r="AD2439" s="80" cm="1">
        <f t="array" ref="AD2439">INDEX($K:$Q,ROW(),MATCH(AD$3,$K$2:$Q$2,0))/12</f>
        <v>-83.333333333333329</v>
      </c>
      <c r="AE2439" s="80" cm="1">
        <f t="array" ref="AE2439">INDEX($K:$Q,ROW(),MATCH(AE$3,$K$2:$Q$2,0))/12</f>
        <v>-83.333333333333329</v>
      </c>
      <c r="AF2439" s="80" cm="1">
        <f t="array" ref="AF2439">INDEX($K:$Q,ROW(),MATCH(AF$3,$K$2:$Q$2,0))/12</f>
        <v>-83.333333333333329</v>
      </c>
      <c r="AG2439" s="80" cm="1">
        <f t="array" ref="AG2439">INDEX($K:$Q,ROW(),MATCH(AG$3,$K$2:$Q$2,0))/12</f>
        <v>-83.333333333333329</v>
      </c>
      <c r="AH2439" s="80" cm="1">
        <f t="array" ref="AH2439">INDEX($K:$Q,ROW(),MATCH(AH$3,$K$2:$Q$2,0))/12</f>
        <v>-83.333333333333329</v>
      </c>
      <c r="AI2439" s="80" cm="1">
        <f t="array" ref="AI2439">INDEX($K:$Q,ROW(),MATCH(AI$3,$K$2:$Q$2,0))/12</f>
        <v>-83.333333333333329</v>
      </c>
      <c r="AJ2439" s="80" cm="1">
        <f t="array" ref="AJ2439">INDEX($K:$Q,ROW(),MATCH(AJ$3,$K$2:$Q$2,0))/12</f>
        <v>-83.333333333333329</v>
      </c>
      <c r="AK2439" s="80" cm="1">
        <f t="array" ref="AK2439">INDEX($K:$Q,ROW(),MATCH(AK$3,$K$2:$Q$2,0))/12</f>
        <v>-83.333333333333329</v>
      </c>
      <c r="AL2439" s="80" cm="1">
        <f t="array" ref="AL2439">INDEX($K:$Q,ROW(),MATCH(AL$3,$K$2:$Q$2,0))/12</f>
        <v>-83.333333333333329</v>
      </c>
      <c r="AM2439" s="80" cm="1">
        <f t="array" ref="AM2439">INDEX($K:$Q,ROW(),MATCH(AM$3,$K$2:$Q$2,0))/12</f>
        <v>-83.333333333333329</v>
      </c>
      <c r="AN2439" s="80" cm="1">
        <f t="array" ref="AN2439">INDEX($K:$Q,ROW(),MATCH(AN$3,$K$2:$Q$2,0))/12</f>
        <v>-83.333333333333329</v>
      </c>
      <c r="AO2439" s="80" cm="1">
        <f t="array" ref="AO2439">INDEX($K:$Q,ROW(),MATCH(AO$3,$K$2:$Q$2,0))/12</f>
        <v>-83.333333333333329</v>
      </c>
      <c r="AP2439" s="80" cm="1">
        <f t="array" ref="AP2439">INDEX($K:$Q,ROW(),MATCH(AP$3,$K$2:$Q$2,0))/12</f>
        <v>-83.333333333333329</v>
      </c>
      <c r="AQ2439" s="80" cm="1">
        <f t="array" ref="AQ2439">INDEX($K:$Q,ROW(),MATCH(AQ$3,$K$2:$Q$2,0))/12</f>
        <v>-83.333333333333329</v>
      </c>
      <c r="AR2439" s="80" cm="1">
        <f t="array" ref="AR2439">INDEX($K:$Q,ROW(),MATCH(AR$3,$K$2:$Q$2,0))/12</f>
        <v>-83.333333333333329</v>
      </c>
      <c r="AS2439" s="80" cm="1">
        <f t="array" ref="AS2439">INDEX($K:$Q,ROW(),MATCH(AS$3,$K$2:$Q$2,0))/12</f>
        <v>-83.333333333333329</v>
      </c>
      <c r="AT2439" s="80" cm="1">
        <f t="array" ref="AT2439">INDEX($K:$Q,ROW(),MATCH(AT$3,$K$2:$Q$2,0))/12</f>
        <v>-83.333333333333329</v>
      </c>
      <c r="AU2439" s="80" cm="1">
        <f t="array" ref="AU2439">INDEX($K:$Q,ROW(),MATCH(AU$3,$K$2:$Q$2,0))/12</f>
        <v>-83.333333333333329</v>
      </c>
      <c r="AV2439" s="80" cm="1">
        <f t="array" ref="AV2439">INDEX($K:$Q,ROW(),MATCH(AV$3,$K$2:$Q$2,0))/12</f>
        <v>-83.333333333333329</v>
      </c>
      <c r="AW2439" s="80" cm="1">
        <f t="array" ref="AW2439">INDEX($K:$Q,ROW(),MATCH(AW$3,$K$2:$Q$2,0))/12</f>
        <v>-83.333333333333329</v>
      </c>
      <c r="AX2439" s="80" cm="1">
        <f t="array" ref="AX2439">INDEX($K:$Q,ROW(),MATCH(AX$3,$K$2:$Q$2,0))/12</f>
        <v>-83.333333333333329</v>
      </c>
      <c r="AY2439" s="80" cm="1">
        <f t="array" ref="AY2439">INDEX($K:$Q,ROW(),MATCH(AY$3,$K$2:$Q$2,0))/12</f>
        <v>-83.333333333333329</v>
      </c>
      <c r="AZ2439" s="80" cm="1">
        <f t="array" ref="AZ2439">INDEX($K:$Q,ROW(),MATCH(AZ$3,$K$2:$Q$2,0))/12</f>
        <v>-83.333333333333329</v>
      </c>
      <c r="BA2439" s="80" cm="1">
        <f t="array" ref="BA2439">INDEX($K:$Q,ROW(),MATCH(BA$3,$K$2:$Q$2,0))/12</f>
        <v>-83.333333333333329</v>
      </c>
      <c r="BB2439" s="80" cm="1">
        <f t="array" ref="BB2439">INDEX($K:$Q,ROW(),MATCH(BB$3,$K$2:$Q$2,0))/12</f>
        <v>-83.333333333333329</v>
      </c>
      <c r="BC2439" s="80" cm="1">
        <f t="array" ref="BC2439">INDEX($K:$Q,ROW(),MATCH(BC$3,$K$2:$Q$2,0))/12</f>
        <v>-83.333333333333329</v>
      </c>
      <c r="BD2439" s="80" cm="1">
        <f t="array" ref="BD2439">INDEX($K:$Q,ROW(),MATCH(BD$3,$K$2:$Q$2,0))/12</f>
        <v>-83.333333333333329</v>
      </c>
      <c r="BE2439" s="80" cm="1">
        <f t="array" ref="BE2439">INDEX($K:$Q,ROW(),MATCH(BE$3,$K$2:$Q$2,0))/12</f>
        <v>-83.333333333333329</v>
      </c>
      <c r="BF2439" s="80" cm="1">
        <f t="array" ref="BF2439">INDEX($K:$Q,ROW(),MATCH(BF$3,$K$2:$Q$2,0))/12</f>
        <v>-83.333333333333329</v>
      </c>
      <c r="BG2439" s="80" cm="1">
        <f t="array" ref="BG2439">INDEX($K:$Q,ROW(),MATCH(BG$3,$K$2:$Q$2,0))/12</f>
        <v>-83.333333333333329</v>
      </c>
      <c r="BH2439" s="80" cm="1">
        <f t="array" ref="BH2439">INDEX($K:$Q,ROW(),MATCH(BH$3,$K$2:$Q$2,0))/12</f>
        <v>-83.333333333333329</v>
      </c>
      <c r="BI2439" s="80" cm="1">
        <f t="array" ref="BI2439">INDEX($K:$Q,ROW(),MATCH(BI$3,$K$2:$Q$2,0))/12</f>
        <v>-83.333333333333329</v>
      </c>
      <c r="BJ2439" s="80" cm="1">
        <f t="array" ref="BJ2439">INDEX($K:$Q,ROW(),MATCH(BJ$3,$K$2:$Q$2,0))/12</f>
        <v>-83.333333333333329</v>
      </c>
      <c r="BK2439" s="80" cm="1">
        <f t="array" ref="BK2439">INDEX($K:$Q,ROW(),MATCH(BK$3,$K$2:$Q$2,0))/12</f>
        <v>-83.333333333333329</v>
      </c>
      <c r="BL2439" s="80" cm="1">
        <f t="array" ref="BL2439">INDEX($K:$Q,ROW(),MATCH(BL$3,$K$2:$Q$2,0))/12</f>
        <v>-83.333333333333329</v>
      </c>
      <c r="BM2439" s="80" cm="1">
        <f t="array" ref="BM2439">INDEX($K:$Q,ROW(),MATCH(BM$3,$K$2:$Q$2,0))/12</f>
        <v>-83.333333333333329</v>
      </c>
      <c r="BN2439" s="80" cm="1">
        <f t="array" ref="BN2439">INDEX($K:$Q,ROW(),MATCH(BN$3,$K$2:$Q$2,0))/12</f>
        <v>-83.333333333333329</v>
      </c>
      <c r="BO2439" s="80" cm="1">
        <f t="array" ref="BO2439">INDEX($K:$Q,ROW(),MATCH(BO$3,$K$2:$Q$2,0))/12</f>
        <v>-83.333333333333329</v>
      </c>
      <c r="BP2439" s="80" cm="1">
        <f t="array" ref="BP2439">INDEX($K:$Q,ROW(),MATCH(BP$3,$K$2:$Q$2,0))/12</f>
        <v>-83.333333333333329</v>
      </c>
      <c r="BQ2439" s="80" cm="1">
        <f t="array" ref="BQ2439">INDEX($K:$Q,ROW(),MATCH(BQ$3,$K$2:$Q$2,0))/12</f>
        <v>-83.333333333333329</v>
      </c>
      <c r="BR2439" s="80" cm="1">
        <f t="array" ref="BR2439">INDEX($K:$Q,ROW(),MATCH(BR$3,$K$2:$Q$2,0))/12</f>
        <v>-83.333333333333329</v>
      </c>
      <c r="BS2439" s="80" cm="1">
        <f t="array" ref="BS2439">INDEX($K:$Q,ROW(),MATCH(BS$3,$K$2:$Q$2,0))/12</f>
        <v>-83.333333333333329</v>
      </c>
      <c r="BT2439" s="80" cm="1">
        <f t="array" ref="BT2439">INDEX($K:$Q,ROW(),MATCH(BT$3,$K$2:$Q$2,0))/12</f>
        <v>-83.333333333333329</v>
      </c>
      <c r="BU2439" s="80" cm="1">
        <f t="array" ref="BU2439">INDEX($K:$Q,ROW(),MATCH(BU$3,$K$2:$Q$2,0))/12</f>
        <v>-83.333333333333329</v>
      </c>
      <c r="BV2439" s="80" cm="1">
        <f t="array" ref="BV2439">INDEX($K:$Q,ROW(),MATCH(BV$3,$K$2:$Q$2,0))/12</f>
        <v>-83.333333333333329</v>
      </c>
      <c r="BW2439" s="80" cm="1">
        <f t="array" ref="BW2439">INDEX($K:$Q,ROW(),MATCH(BW$3,$K$2:$Q$2,0))/12</f>
        <v>-83.333333333333329</v>
      </c>
      <c r="BX2439" s="80" cm="1">
        <f t="array" ref="BX2439">INDEX($K:$Q,ROW(),MATCH(BX$3,$K$2:$Q$2,0))/12</f>
        <v>-83.333333333333329</v>
      </c>
      <c r="BY2439" s="80" cm="1">
        <f t="array" ref="BY2439">INDEX($K:$Q,ROW(),MATCH(BY$3,$K$2:$Q$2,0))/12</f>
        <v>-83.333333333333329</v>
      </c>
      <c r="BZ2439" s="80" cm="1">
        <f t="array" ref="BZ2439">INDEX($K:$Q,ROW(),MATCH(BZ$3,$K$2:$Q$2,0))/12</f>
        <v>-83.333333333333329</v>
      </c>
      <c r="CA2439" s="80" cm="1">
        <f t="array" ref="CA2439">INDEX($K:$Q,ROW(),MATCH(CA$3,$K$2:$Q$2,0))/12</f>
        <v>-83.333333333333329</v>
      </c>
      <c r="CB2439" s="80" cm="1">
        <f t="array" ref="CB2439">INDEX($K:$Q,ROW(),MATCH(CB$3,$K$2:$Q$2,0))/12</f>
        <v>-83.333333333333329</v>
      </c>
      <c r="CC2439" s="80" cm="1">
        <f t="array" ref="CC2439">INDEX($K:$Q,ROW(),MATCH(CC$3,$K$2:$Q$2,0))/12</f>
        <v>-83.333333333333329</v>
      </c>
      <c r="CD2439" s="80" cm="1">
        <f t="array" ref="CD2439">INDEX($K:$Q,ROW(),MATCH(CD$3,$K$2:$Q$2,0))/12</f>
        <v>-83.333333333333329</v>
      </c>
      <c r="CE2439" s="80" cm="1">
        <f t="array" ref="CE2439">INDEX($K:$Q,ROW(),MATCH(CE$3,$K$2:$Q$2,0))/12</f>
        <v>-83.333333333333329</v>
      </c>
      <c r="CF2439" s="80" cm="1">
        <f t="array" ref="CF2439">INDEX($K:$Q,ROW(),MATCH(CF$3,$K$2:$Q$2,0))/12</f>
        <v>-83.333333333333329</v>
      </c>
      <c r="CG2439" s="80" cm="1">
        <f t="array" ref="CG2439">INDEX($K:$Q,ROW(),MATCH(CG$3,$K$2:$Q$2,0))/12</f>
        <v>-83.333333333333329</v>
      </c>
      <c r="CH2439" s="80" cm="1">
        <f t="array" ref="CH2439">INDEX($K:$Q,ROW(),MATCH(CH$3,$K$2:$Q$2,0))/12</f>
        <v>-83.333333333333329</v>
      </c>
      <c r="CI2439" s="80" cm="1">
        <f t="array" ref="CI2439">INDEX($K:$Q,ROW(),MATCH(CI$3,$K$2:$Q$2,0))/12</f>
        <v>-83.333333333333329</v>
      </c>
      <c r="CJ2439" s="80" cm="1">
        <f t="array" ref="CJ2439">INDEX($K:$Q,ROW(),MATCH(CJ$3,$K$2:$Q$2,0))/12</f>
        <v>-83.333333333333329</v>
      </c>
      <c r="CK2439" s="80" cm="1">
        <f t="array" ref="CK2439">INDEX($K:$Q,ROW(),MATCH(CK$3,$K$2:$Q$2,0))/12</f>
        <v>-83.333333333333329</v>
      </c>
    </row>
    <row r="2440" spans="2:89" x14ac:dyDescent="0.35">
      <c r="B2440" s="137" t="s">
        <v>321</v>
      </c>
      <c r="D2440" t="s">
        <v>564</v>
      </c>
      <c r="E2440" s="8" t="str">
        <f t="shared" si="3327"/>
        <v>2440 FAPPELIST-F</v>
      </c>
      <c r="K2440" s="23">
        <v>-2000</v>
      </c>
      <c r="L2440" s="23">
        <v>-2000</v>
      </c>
      <c r="M2440" s="23">
        <v>-2000</v>
      </c>
      <c r="N2440" s="23">
        <v>-2000</v>
      </c>
      <c r="O2440" s="23">
        <v>-2000</v>
      </c>
      <c r="P2440" s="23">
        <v>-2000</v>
      </c>
      <c r="S2440" s="80" cm="1">
        <f t="array" ref="S2440">INDEX($K:$Q,ROW(),MATCH(S$3,$K$2:$Q$2,0))/12</f>
        <v>-166.66666666666666</v>
      </c>
      <c r="T2440" s="80" cm="1">
        <f t="array" ref="T2440">INDEX($K:$Q,ROW(),MATCH(T$3,$K$2:$Q$2,0))/12</f>
        <v>-166.66666666666666</v>
      </c>
      <c r="U2440" s="80" cm="1">
        <f t="array" ref="U2440">INDEX($K:$Q,ROW(),MATCH(U$3,$K$2:$Q$2,0))/12</f>
        <v>-166.66666666666666</v>
      </c>
      <c r="V2440" s="80" cm="1">
        <f t="array" ref="V2440">INDEX($K:$Q,ROW(),MATCH(V$3,$K$2:$Q$2,0))/12</f>
        <v>-166.66666666666666</v>
      </c>
      <c r="W2440" s="80" cm="1">
        <f t="array" ref="W2440">INDEX($K:$Q,ROW(),MATCH(W$3,$K$2:$Q$2,0))/12</f>
        <v>-166.66666666666666</v>
      </c>
      <c r="X2440" s="80" cm="1">
        <f t="array" ref="X2440">INDEX($K:$Q,ROW(),MATCH(X$3,$K$2:$Q$2,0))/12</f>
        <v>-166.66666666666666</v>
      </c>
      <c r="Y2440" s="80" cm="1">
        <f t="array" ref="Y2440">INDEX($K:$Q,ROW(),MATCH(Y$3,$K$2:$Q$2,0))/12</f>
        <v>-166.66666666666666</v>
      </c>
      <c r="Z2440" s="80" cm="1">
        <f t="array" ref="Z2440">INDEX($K:$Q,ROW(),MATCH(Z$3,$K$2:$Q$2,0))/12</f>
        <v>-166.66666666666666</v>
      </c>
      <c r="AA2440" s="80" cm="1">
        <f t="array" ref="AA2440">INDEX($K:$Q,ROW(),MATCH(AA$3,$K$2:$Q$2,0))/12</f>
        <v>-166.66666666666666</v>
      </c>
      <c r="AB2440" s="80" cm="1">
        <f t="array" ref="AB2440">INDEX($K:$Q,ROW(),MATCH(AB$3,$K$2:$Q$2,0))/12</f>
        <v>-166.66666666666666</v>
      </c>
      <c r="AC2440" s="80" cm="1">
        <f t="array" ref="AC2440">INDEX($K:$Q,ROW(),MATCH(AC$3,$K$2:$Q$2,0))/12</f>
        <v>-166.66666666666666</v>
      </c>
      <c r="AD2440" s="80" cm="1">
        <f t="array" ref="AD2440">INDEX($K:$Q,ROW(),MATCH(AD$3,$K$2:$Q$2,0))/12</f>
        <v>-166.66666666666666</v>
      </c>
      <c r="AE2440" s="80" cm="1">
        <f t="array" ref="AE2440">INDEX($K:$Q,ROW(),MATCH(AE$3,$K$2:$Q$2,0))/12</f>
        <v>-166.66666666666666</v>
      </c>
      <c r="AF2440" s="80" cm="1">
        <f t="array" ref="AF2440">INDEX($K:$Q,ROW(),MATCH(AF$3,$K$2:$Q$2,0))/12</f>
        <v>-166.66666666666666</v>
      </c>
      <c r="AG2440" s="80" cm="1">
        <f t="array" ref="AG2440">INDEX($K:$Q,ROW(),MATCH(AG$3,$K$2:$Q$2,0))/12</f>
        <v>-166.66666666666666</v>
      </c>
      <c r="AH2440" s="80" cm="1">
        <f t="array" ref="AH2440">INDEX($K:$Q,ROW(),MATCH(AH$3,$K$2:$Q$2,0))/12</f>
        <v>-166.66666666666666</v>
      </c>
      <c r="AI2440" s="80" cm="1">
        <f t="array" ref="AI2440">INDEX($K:$Q,ROW(),MATCH(AI$3,$K$2:$Q$2,0))/12</f>
        <v>-166.66666666666666</v>
      </c>
      <c r="AJ2440" s="80" cm="1">
        <f t="array" ref="AJ2440">INDEX($K:$Q,ROW(),MATCH(AJ$3,$K$2:$Q$2,0))/12</f>
        <v>-166.66666666666666</v>
      </c>
      <c r="AK2440" s="80" cm="1">
        <f t="array" ref="AK2440">INDEX($K:$Q,ROW(),MATCH(AK$3,$K$2:$Q$2,0))/12</f>
        <v>-166.66666666666666</v>
      </c>
      <c r="AL2440" s="80" cm="1">
        <f t="array" ref="AL2440">INDEX($K:$Q,ROW(),MATCH(AL$3,$K$2:$Q$2,0))/12</f>
        <v>-166.66666666666666</v>
      </c>
      <c r="AM2440" s="80" cm="1">
        <f t="array" ref="AM2440">INDEX($K:$Q,ROW(),MATCH(AM$3,$K$2:$Q$2,0))/12</f>
        <v>-166.66666666666666</v>
      </c>
      <c r="AN2440" s="80" cm="1">
        <f t="array" ref="AN2440">INDEX($K:$Q,ROW(),MATCH(AN$3,$K$2:$Q$2,0))/12</f>
        <v>-166.66666666666666</v>
      </c>
      <c r="AO2440" s="80" cm="1">
        <f t="array" ref="AO2440">INDEX($K:$Q,ROW(),MATCH(AO$3,$K$2:$Q$2,0))/12</f>
        <v>-166.66666666666666</v>
      </c>
      <c r="AP2440" s="80" cm="1">
        <f t="array" ref="AP2440">INDEX($K:$Q,ROW(),MATCH(AP$3,$K$2:$Q$2,0))/12</f>
        <v>-166.66666666666666</v>
      </c>
      <c r="AQ2440" s="80" cm="1">
        <f t="array" ref="AQ2440">INDEX($K:$Q,ROW(),MATCH(AQ$3,$K$2:$Q$2,0))/12</f>
        <v>-166.66666666666666</v>
      </c>
      <c r="AR2440" s="80" cm="1">
        <f t="array" ref="AR2440">INDEX($K:$Q,ROW(),MATCH(AR$3,$K$2:$Q$2,0))/12</f>
        <v>-166.66666666666666</v>
      </c>
      <c r="AS2440" s="80" cm="1">
        <f t="array" ref="AS2440">INDEX($K:$Q,ROW(),MATCH(AS$3,$K$2:$Q$2,0))/12</f>
        <v>-166.66666666666666</v>
      </c>
      <c r="AT2440" s="80" cm="1">
        <f t="array" ref="AT2440">INDEX($K:$Q,ROW(),MATCH(AT$3,$K$2:$Q$2,0))/12</f>
        <v>-166.66666666666666</v>
      </c>
      <c r="AU2440" s="80" cm="1">
        <f t="array" ref="AU2440">INDEX($K:$Q,ROW(),MATCH(AU$3,$K$2:$Q$2,0))/12</f>
        <v>-166.66666666666666</v>
      </c>
      <c r="AV2440" s="80" cm="1">
        <f t="array" ref="AV2440">INDEX($K:$Q,ROW(),MATCH(AV$3,$K$2:$Q$2,0))/12</f>
        <v>-166.66666666666666</v>
      </c>
      <c r="AW2440" s="80" cm="1">
        <f t="array" ref="AW2440">INDEX($K:$Q,ROW(),MATCH(AW$3,$K$2:$Q$2,0))/12</f>
        <v>-166.66666666666666</v>
      </c>
      <c r="AX2440" s="80" cm="1">
        <f t="array" ref="AX2440">INDEX($K:$Q,ROW(),MATCH(AX$3,$K$2:$Q$2,0))/12</f>
        <v>-166.66666666666666</v>
      </c>
      <c r="AY2440" s="80" cm="1">
        <f t="array" ref="AY2440">INDEX($K:$Q,ROW(),MATCH(AY$3,$K$2:$Q$2,0))/12</f>
        <v>-166.66666666666666</v>
      </c>
      <c r="AZ2440" s="80" cm="1">
        <f t="array" ref="AZ2440">INDEX($K:$Q,ROW(),MATCH(AZ$3,$K$2:$Q$2,0))/12</f>
        <v>-166.66666666666666</v>
      </c>
      <c r="BA2440" s="80" cm="1">
        <f t="array" ref="BA2440">INDEX($K:$Q,ROW(),MATCH(BA$3,$K$2:$Q$2,0))/12</f>
        <v>-166.66666666666666</v>
      </c>
      <c r="BB2440" s="80" cm="1">
        <f t="array" ref="BB2440">INDEX($K:$Q,ROW(),MATCH(BB$3,$K$2:$Q$2,0))/12</f>
        <v>-166.66666666666666</v>
      </c>
      <c r="BC2440" s="80" cm="1">
        <f t="array" ref="BC2440">INDEX($K:$Q,ROW(),MATCH(BC$3,$K$2:$Q$2,0))/12</f>
        <v>-166.66666666666666</v>
      </c>
      <c r="BD2440" s="80" cm="1">
        <f t="array" ref="BD2440">INDEX($K:$Q,ROW(),MATCH(BD$3,$K$2:$Q$2,0))/12</f>
        <v>-166.66666666666666</v>
      </c>
      <c r="BE2440" s="80" cm="1">
        <f t="array" ref="BE2440">INDEX($K:$Q,ROW(),MATCH(BE$3,$K$2:$Q$2,0))/12</f>
        <v>-166.66666666666666</v>
      </c>
      <c r="BF2440" s="80" cm="1">
        <f t="array" ref="BF2440">INDEX($K:$Q,ROW(),MATCH(BF$3,$K$2:$Q$2,0))/12</f>
        <v>-166.66666666666666</v>
      </c>
      <c r="BG2440" s="80" cm="1">
        <f t="array" ref="BG2440">INDEX($K:$Q,ROW(),MATCH(BG$3,$K$2:$Q$2,0))/12</f>
        <v>-166.66666666666666</v>
      </c>
      <c r="BH2440" s="80" cm="1">
        <f t="array" ref="BH2440">INDEX($K:$Q,ROW(),MATCH(BH$3,$K$2:$Q$2,0))/12</f>
        <v>-166.66666666666666</v>
      </c>
      <c r="BI2440" s="80" cm="1">
        <f t="array" ref="BI2440">INDEX($K:$Q,ROW(),MATCH(BI$3,$K$2:$Q$2,0))/12</f>
        <v>-166.66666666666666</v>
      </c>
      <c r="BJ2440" s="80" cm="1">
        <f t="array" ref="BJ2440">INDEX($K:$Q,ROW(),MATCH(BJ$3,$K$2:$Q$2,0))/12</f>
        <v>-166.66666666666666</v>
      </c>
      <c r="BK2440" s="80" cm="1">
        <f t="array" ref="BK2440">INDEX($K:$Q,ROW(),MATCH(BK$3,$K$2:$Q$2,0))/12</f>
        <v>-166.66666666666666</v>
      </c>
      <c r="BL2440" s="80" cm="1">
        <f t="array" ref="BL2440">INDEX($K:$Q,ROW(),MATCH(BL$3,$K$2:$Q$2,0))/12</f>
        <v>-166.66666666666666</v>
      </c>
      <c r="BM2440" s="80" cm="1">
        <f t="array" ref="BM2440">INDEX($K:$Q,ROW(),MATCH(BM$3,$K$2:$Q$2,0))/12</f>
        <v>-166.66666666666666</v>
      </c>
      <c r="BN2440" s="80" cm="1">
        <f t="array" ref="BN2440">INDEX($K:$Q,ROW(),MATCH(BN$3,$K$2:$Q$2,0))/12</f>
        <v>-166.66666666666666</v>
      </c>
      <c r="BO2440" s="80" cm="1">
        <f t="array" ref="BO2440">INDEX($K:$Q,ROW(),MATCH(BO$3,$K$2:$Q$2,0))/12</f>
        <v>-166.66666666666666</v>
      </c>
      <c r="BP2440" s="80" cm="1">
        <f t="array" ref="BP2440">INDEX($K:$Q,ROW(),MATCH(BP$3,$K$2:$Q$2,0))/12</f>
        <v>-166.66666666666666</v>
      </c>
      <c r="BQ2440" s="80" cm="1">
        <f t="array" ref="BQ2440">INDEX($K:$Q,ROW(),MATCH(BQ$3,$K$2:$Q$2,0))/12</f>
        <v>-166.66666666666666</v>
      </c>
      <c r="BR2440" s="80" cm="1">
        <f t="array" ref="BR2440">INDEX($K:$Q,ROW(),MATCH(BR$3,$K$2:$Q$2,0))/12</f>
        <v>-166.66666666666666</v>
      </c>
      <c r="BS2440" s="80" cm="1">
        <f t="array" ref="BS2440">INDEX($K:$Q,ROW(),MATCH(BS$3,$K$2:$Q$2,0))/12</f>
        <v>-166.66666666666666</v>
      </c>
      <c r="BT2440" s="80" cm="1">
        <f t="array" ref="BT2440">INDEX($K:$Q,ROW(),MATCH(BT$3,$K$2:$Q$2,0))/12</f>
        <v>-166.66666666666666</v>
      </c>
      <c r="BU2440" s="80" cm="1">
        <f t="array" ref="BU2440">INDEX($K:$Q,ROW(),MATCH(BU$3,$K$2:$Q$2,0))/12</f>
        <v>-166.66666666666666</v>
      </c>
      <c r="BV2440" s="80" cm="1">
        <f t="array" ref="BV2440">INDEX($K:$Q,ROW(),MATCH(BV$3,$K$2:$Q$2,0))/12</f>
        <v>-166.66666666666666</v>
      </c>
      <c r="BW2440" s="80" cm="1">
        <f t="array" ref="BW2440">INDEX($K:$Q,ROW(),MATCH(BW$3,$K$2:$Q$2,0))/12</f>
        <v>-166.66666666666666</v>
      </c>
      <c r="BX2440" s="80" cm="1">
        <f t="array" ref="BX2440">INDEX($K:$Q,ROW(),MATCH(BX$3,$K$2:$Q$2,0))/12</f>
        <v>-166.66666666666666</v>
      </c>
      <c r="BY2440" s="80" cm="1">
        <f t="array" ref="BY2440">INDEX($K:$Q,ROW(),MATCH(BY$3,$K$2:$Q$2,0))/12</f>
        <v>-166.66666666666666</v>
      </c>
      <c r="BZ2440" s="80" cm="1">
        <f t="array" ref="BZ2440">INDEX($K:$Q,ROW(),MATCH(BZ$3,$K$2:$Q$2,0))/12</f>
        <v>-166.66666666666666</v>
      </c>
      <c r="CA2440" s="80" cm="1">
        <f t="array" ref="CA2440">INDEX($K:$Q,ROW(),MATCH(CA$3,$K$2:$Q$2,0))/12</f>
        <v>-166.66666666666666</v>
      </c>
      <c r="CB2440" s="80" cm="1">
        <f t="array" ref="CB2440">INDEX($K:$Q,ROW(),MATCH(CB$3,$K$2:$Q$2,0))/12</f>
        <v>-166.66666666666666</v>
      </c>
      <c r="CC2440" s="80" cm="1">
        <f t="array" ref="CC2440">INDEX($K:$Q,ROW(),MATCH(CC$3,$K$2:$Q$2,0))/12</f>
        <v>-166.66666666666666</v>
      </c>
      <c r="CD2440" s="80" cm="1">
        <f t="array" ref="CD2440">INDEX($K:$Q,ROW(),MATCH(CD$3,$K$2:$Q$2,0))/12</f>
        <v>-166.66666666666666</v>
      </c>
      <c r="CE2440" s="80" cm="1">
        <f t="array" ref="CE2440">INDEX($K:$Q,ROW(),MATCH(CE$3,$K$2:$Q$2,0))/12</f>
        <v>-166.66666666666666</v>
      </c>
      <c r="CF2440" s="80" cm="1">
        <f t="array" ref="CF2440">INDEX($K:$Q,ROW(),MATCH(CF$3,$K$2:$Q$2,0))/12</f>
        <v>-166.66666666666666</v>
      </c>
      <c r="CG2440" s="80" cm="1">
        <f t="array" ref="CG2440">INDEX($K:$Q,ROW(),MATCH(CG$3,$K$2:$Q$2,0))/12</f>
        <v>-166.66666666666666</v>
      </c>
      <c r="CH2440" s="80" cm="1">
        <f t="array" ref="CH2440">INDEX($K:$Q,ROW(),MATCH(CH$3,$K$2:$Q$2,0))/12</f>
        <v>-166.66666666666666</v>
      </c>
      <c r="CI2440" s="80" cm="1">
        <f t="array" ref="CI2440">INDEX($K:$Q,ROW(),MATCH(CI$3,$K$2:$Q$2,0))/12</f>
        <v>-166.66666666666666</v>
      </c>
      <c r="CJ2440" s="80" cm="1">
        <f t="array" ref="CJ2440">INDEX($K:$Q,ROW(),MATCH(CJ$3,$K$2:$Q$2,0))/12</f>
        <v>-166.66666666666666</v>
      </c>
      <c r="CK2440" s="80" cm="1">
        <f t="array" ref="CK2440">INDEX($K:$Q,ROW(),MATCH(CK$3,$K$2:$Q$2,0))/12</f>
        <v>-166.66666666666666</v>
      </c>
    </row>
    <row r="2441" spans="2:89" x14ac:dyDescent="0.35">
      <c r="B2441" s="137" t="s">
        <v>322</v>
      </c>
      <c r="D2441" t="s">
        <v>564</v>
      </c>
      <c r="E2441" s="8" t="str">
        <f t="shared" si="3327"/>
        <v>2441 FAPPELIST-F</v>
      </c>
      <c r="K2441" s="23">
        <v>-4000</v>
      </c>
      <c r="L2441" s="23">
        <v>-4000</v>
      </c>
      <c r="M2441" s="23">
        <v>-4000</v>
      </c>
      <c r="N2441" s="23">
        <v>-4000</v>
      </c>
      <c r="O2441" s="23">
        <v>-4000</v>
      </c>
      <c r="P2441" s="23">
        <v>-4000</v>
      </c>
      <c r="S2441" s="80" cm="1">
        <f t="array" ref="S2441">INDEX($K:$Q,ROW(),MATCH(S$3,$K$2:$Q$2,0))/12</f>
        <v>-333.33333333333331</v>
      </c>
      <c r="T2441" s="80" cm="1">
        <f t="array" ref="T2441">INDEX($K:$Q,ROW(),MATCH(T$3,$K$2:$Q$2,0))/12</f>
        <v>-333.33333333333331</v>
      </c>
      <c r="U2441" s="80" cm="1">
        <f t="array" ref="U2441">INDEX($K:$Q,ROW(),MATCH(U$3,$K$2:$Q$2,0))/12</f>
        <v>-333.33333333333331</v>
      </c>
      <c r="V2441" s="80" cm="1">
        <f t="array" ref="V2441">INDEX($K:$Q,ROW(),MATCH(V$3,$K$2:$Q$2,0))/12</f>
        <v>-333.33333333333331</v>
      </c>
      <c r="W2441" s="80" cm="1">
        <f t="array" ref="W2441">INDEX($K:$Q,ROW(),MATCH(W$3,$K$2:$Q$2,0))/12</f>
        <v>-333.33333333333331</v>
      </c>
      <c r="X2441" s="80" cm="1">
        <f t="array" ref="X2441">INDEX($K:$Q,ROW(),MATCH(X$3,$K$2:$Q$2,0))/12</f>
        <v>-333.33333333333331</v>
      </c>
      <c r="Y2441" s="80" cm="1">
        <f t="array" ref="Y2441">INDEX($K:$Q,ROW(),MATCH(Y$3,$K$2:$Q$2,0))/12</f>
        <v>-333.33333333333331</v>
      </c>
      <c r="Z2441" s="80" cm="1">
        <f t="array" ref="Z2441">INDEX($K:$Q,ROW(),MATCH(Z$3,$K$2:$Q$2,0))/12</f>
        <v>-333.33333333333331</v>
      </c>
      <c r="AA2441" s="80" cm="1">
        <f t="array" ref="AA2441">INDEX($K:$Q,ROW(),MATCH(AA$3,$K$2:$Q$2,0))/12</f>
        <v>-333.33333333333331</v>
      </c>
      <c r="AB2441" s="80" cm="1">
        <f t="array" ref="AB2441">INDEX($K:$Q,ROW(),MATCH(AB$3,$K$2:$Q$2,0))/12</f>
        <v>-333.33333333333331</v>
      </c>
      <c r="AC2441" s="80" cm="1">
        <f t="array" ref="AC2441">INDEX($K:$Q,ROW(),MATCH(AC$3,$K$2:$Q$2,0))/12</f>
        <v>-333.33333333333331</v>
      </c>
      <c r="AD2441" s="80" cm="1">
        <f t="array" ref="AD2441">INDEX($K:$Q,ROW(),MATCH(AD$3,$K$2:$Q$2,0))/12</f>
        <v>-333.33333333333331</v>
      </c>
      <c r="AE2441" s="80" cm="1">
        <f t="array" ref="AE2441">INDEX($K:$Q,ROW(),MATCH(AE$3,$K$2:$Q$2,0))/12</f>
        <v>-333.33333333333331</v>
      </c>
      <c r="AF2441" s="80" cm="1">
        <f t="array" ref="AF2441">INDEX($K:$Q,ROW(),MATCH(AF$3,$K$2:$Q$2,0))/12</f>
        <v>-333.33333333333331</v>
      </c>
      <c r="AG2441" s="80" cm="1">
        <f t="array" ref="AG2441">INDEX($K:$Q,ROW(),MATCH(AG$3,$K$2:$Q$2,0))/12</f>
        <v>-333.33333333333331</v>
      </c>
      <c r="AH2441" s="80" cm="1">
        <f t="array" ref="AH2441">INDEX($K:$Q,ROW(),MATCH(AH$3,$K$2:$Q$2,0))/12</f>
        <v>-333.33333333333331</v>
      </c>
      <c r="AI2441" s="80" cm="1">
        <f t="array" ref="AI2441">INDEX($K:$Q,ROW(),MATCH(AI$3,$K$2:$Q$2,0))/12</f>
        <v>-333.33333333333331</v>
      </c>
      <c r="AJ2441" s="80" cm="1">
        <f t="array" ref="AJ2441">INDEX($K:$Q,ROW(),MATCH(AJ$3,$K$2:$Q$2,0))/12</f>
        <v>-333.33333333333331</v>
      </c>
      <c r="AK2441" s="80" cm="1">
        <f t="array" ref="AK2441">INDEX($K:$Q,ROW(),MATCH(AK$3,$K$2:$Q$2,0))/12</f>
        <v>-333.33333333333331</v>
      </c>
      <c r="AL2441" s="80" cm="1">
        <f t="array" ref="AL2441">INDEX($K:$Q,ROW(),MATCH(AL$3,$K$2:$Q$2,0))/12</f>
        <v>-333.33333333333331</v>
      </c>
      <c r="AM2441" s="80" cm="1">
        <f t="array" ref="AM2441">INDEX($K:$Q,ROW(),MATCH(AM$3,$K$2:$Q$2,0))/12</f>
        <v>-333.33333333333331</v>
      </c>
      <c r="AN2441" s="80" cm="1">
        <f t="array" ref="AN2441">INDEX($K:$Q,ROW(),MATCH(AN$3,$K$2:$Q$2,0))/12</f>
        <v>-333.33333333333331</v>
      </c>
      <c r="AO2441" s="80" cm="1">
        <f t="array" ref="AO2441">INDEX($K:$Q,ROW(),MATCH(AO$3,$K$2:$Q$2,0))/12</f>
        <v>-333.33333333333331</v>
      </c>
      <c r="AP2441" s="80" cm="1">
        <f t="array" ref="AP2441">INDEX($K:$Q,ROW(),MATCH(AP$3,$K$2:$Q$2,0))/12</f>
        <v>-333.33333333333331</v>
      </c>
      <c r="AQ2441" s="80" cm="1">
        <f t="array" ref="AQ2441">INDEX($K:$Q,ROW(),MATCH(AQ$3,$K$2:$Q$2,0))/12</f>
        <v>-333.33333333333331</v>
      </c>
      <c r="AR2441" s="80" cm="1">
        <f t="array" ref="AR2441">INDEX($K:$Q,ROW(),MATCH(AR$3,$K$2:$Q$2,0))/12</f>
        <v>-333.33333333333331</v>
      </c>
      <c r="AS2441" s="80" cm="1">
        <f t="array" ref="AS2441">INDEX($K:$Q,ROW(),MATCH(AS$3,$K$2:$Q$2,0))/12</f>
        <v>-333.33333333333331</v>
      </c>
      <c r="AT2441" s="80" cm="1">
        <f t="array" ref="AT2441">INDEX($K:$Q,ROW(),MATCH(AT$3,$K$2:$Q$2,0))/12</f>
        <v>-333.33333333333331</v>
      </c>
      <c r="AU2441" s="80" cm="1">
        <f t="array" ref="AU2441">INDEX($K:$Q,ROW(),MATCH(AU$3,$K$2:$Q$2,0))/12</f>
        <v>-333.33333333333331</v>
      </c>
      <c r="AV2441" s="80" cm="1">
        <f t="array" ref="AV2441">INDEX($K:$Q,ROW(),MATCH(AV$3,$K$2:$Q$2,0))/12</f>
        <v>-333.33333333333331</v>
      </c>
      <c r="AW2441" s="80" cm="1">
        <f t="array" ref="AW2441">INDEX($K:$Q,ROW(),MATCH(AW$3,$K$2:$Q$2,0))/12</f>
        <v>-333.33333333333331</v>
      </c>
      <c r="AX2441" s="80" cm="1">
        <f t="array" ref="AX2441">INDEX($K:$Q,ROW(),MATCH(AX$3,$K$2:$Q$2,0))/12</f>
        <v>-333.33333333333331</v>
      </c>
      <c r="AY2441" s="80" cm="1">
        <f t="array" ref="AY2441">INDEX($K:$Q,ROW(),MATCH(AY$3,$K$2:$Q$2,0))/12</f>
        <v>-333.33333333333331</v>
      </c>
      <c r="AZ2441" s="80" cm="1">
        <f t="array" ref="AZ2441">INDEX($K:$Q,ROW(),MATCH(AZ$3,$K$2:$Q$2,0))/12</f>
        <v>-333.33333333333331</v>
      </c>
      <c r="BA2441" s="80" cm="1">
        <f t="array" ref="BA2441">INDEX($K:$Q,ROW(),MATCH(BA$3,$K$2:$Q$2,0))/12</f>
        <v>-333.33333333333331</v>
      </c>
      <c r="BB2441" s="80" cm="1">
        <f t="array" ref="BB2441">INDEX($K:$Q,ROW(),MATCH(BB$3,$K$2:$Q$2,0))/12</f>
        <v>-333.33333333333331</v>
      </c>
      <c r="BC2441" s="80" cm="1">
        <f t="array" ref="BC2441">INDEX($K:$Q,ROW(),MATCH(BC$3,$K$2:$Q$2,0))/12</f>
        <v>-333.33333333333331</v>
      </c>
      <c r="BD2441" s="80" cm="1">
        <f t="array" ref="BD2441">INDEX($K:$Q,ROW(),MATCH(BD$3,$K$2:$Q$2,0))/12</f>
        <v>-333.33333333333331</v>
      </c>
      <c r="BE2441" s="80" cm="1">
        <f t="array" ref="BE2441">INDEX($K:$Q,ROW(),MATCH(BE$3,$K$2:$Q$2,0))/12</f>
        <v>-333.33333333333331</v>
      </c>
      <c r="BF2441" s="80" cm="1">
        <f t="array" ref="BF2441">INDEX($K:$Q,ROW(),MATCH(BF$3,$K$2:$Q$2,0))/12</f>
        <v>-333.33333333333331</v>
      </c>
      <c r="BG2441" s="80" cm="1">
        <f t="array" ref="BG2441">INDEX($K:$Q,ROW(),MATCH(BG$3,$K$2:$Q$2,0))/12</f>
        <v>-333.33333333333331</v>
      </c>
      <c r="BH2441" s="80" cm="1">
        <f t="array" ref="BH2441">INDEX($K:$Q,ROW(),MATCH(BH$3,$K$2:$Q$2,0))/12</f>
        <v>-333.33333333333331</v>
      </c>
      <c r="BI2441" s="80" cm="1">
        <f t="array" ref="BI2441">INDEX($K:$Q,ROW(),MATCH(BI$3,$K$2:$Q$2,0))/12</f>
        <v>-333.33333333333331</v>
      </c>
      <c r="BJ2441" s="80" cm="1">
        <f t="array" ref="BJ2441">INDEX($K:$Q,ROW(),MATCH(BJ$3,$K$2:$Q$2,0))/12</f>
        <v>-333.33333333333331</v>
      </c>
      <c r="BK2441" s="80" cm="1">
        <f t="array" ref="BK2441">INDEX($K:$Q,ROW(),MATCH(BK$3,$K$2:$Q$2,0))/12</f>
        <v>-333.33333333333331</v>
      </c>
      <c r="BL2441" s="80" cm="1">
        <f t="array" ref="BL2441">INDEX($K:$Q,ROW(),MATCH(BL$3,$K$2:$Q$2,0))/12</f>
        <v>-333.33333333333331</v>
      </c>
      <c r="BM2441" s="80" cm="1">
        <f t="array" ref="BM2441">INDEX($K:$Q,ROW(),MATCH(BM$3,$K$2:$Q$2,0))/12</f>
        <v>-333.33333333333331</v>
      </c>
      <c r="BN2441" s="80" cm="1">
        <f t="array" ref="BN2441">INDEX($K:$Q,ROW(),MATCH(BN$3,$K$2:$Q$2,0))/12</f>
        <v>-333.33333333333331</v>
      </c>
      <c r="BO2441" s="80" cm="1">
        <f t="array" ref="BO2441">INDEX($K:$Q,ROW(),MATCH(BO$3,$K$2:$Q$2,0))/12</f>
        <v>-333.33333333333331</v>
      </c>
      <c r="BP2441" s="80" cm="1">
        <f t="array" ref="BP2441">INDEX($K:$Q,ROW(),MATCH(BP$3,$K$2:$Q$2,0))/12</f>
        <v>-333.33333333333331</v>
      </c>
      <c r="BQ2441" s="80" cm="1">
        <f t="array" ref="BQ2441">INDEX($K:$Q,ROW(),MATCH(BQ$3,$K$2:$Q$2,0))/12</f>
        <v>-333.33333333333331</v>
      </c>
      <c r="BR2441" s="80" cm="1">
        <f t="array" ref="BR2441">INDEX($K:$Q,ROW(),MATCH(BR$3,$K$2:$Q$2,0))/12</f>
        <v>-333.33333333333331</v>
      </c>
      <c r="BS2441" s="80" cm="1">
        <f t="array" ref="BS2441">INDEX($K:$Q,ROW(),MATCH(BS$3,$K$2:$Q$2,0))/12</f>
        <v>-333.33333333333331</v>
      </c>
      <c r="BT2441" s="80" cm="1">
        <f t="array" ref="BT2441">INDEX($K:$Q,ROW(),MATCH(BT$3,$K$2:$Q$2,0))/12</f>
        <v>-333.33333333333331</v>
      </c>
      <c r="BU2441" s="80" cm="1">
        <f t="array" ref="BU2441">INDEX($K:$Q,ROW(),MATCH(BU$3,$K$2:$Q$2,0))/12</f>
        <v>-333.33333333333331</v>
      </c>
      <c r="BV2441" s="80" cm="1">
        <f t="array" ref="BV2441">INDEX($K:$Q,ROW(),MATCH(BV$3,$K$2:$Q$2,0))/12</f>
        <v>-333.33333333333331</v>
      </c>
      <c r="BW2441" s="80" cm="1">
        <f t="array" ref="BW2441">INDEX($K:$Q,ROW(),MATCH(BW$3,$K$2:$Q$2,0))/12</f>
        <v>-333.33333333333331</v>
      </c>
      <c r="BX2441" s="80" cm="1">
        <f t="array" ref="BX2441">INDEX($K:$Q,ROW(),MATCH(BX$3,$K$2:$Q$2,0))/12</f>
        <v>-333.33333333333331</v>
      </c>
      <c r="BY2441" s="80" cm="1">
        <f t="array" ref="BY2441">INDEX($K:$Q,ROW(),MATCH(BY$3,$K$2:$Q$2,0))/12</f>
        <v>-333.33333333333331</v>
      </c>
      <c r="BZ2441" s="80" cm="1">
        <f t="array" ref="BZ2441">INDEX($K:$Q,ROW(),MATCH(BZ$3,$K$2:$Q$2,0))/12</f>
        <v>-333.33333333333331</v>
      </c>
      <c r="CA2441" s="80" cm="1">
        <f t="array" ref="CA2441">INDEX($K:$Q,ROW(),MATCH(CA$3,$K$2:$Q$2,0))/12</f>
        <v>-333.33333333333331</v>
      </c>
      <c r="CB2441" s="80" cm="1">
        <f t="array" ref="CB2441">INDEX($K:$Q,ROW(),MATCH(CB$3,$K$2:$Q$2,0))/12</f>
        <v>-333.33333333333331</v>
      </c>
      <c r="CC2441" s="80" cm="1">
        <f t="array" ref="CC2441">INDEX($K:$Q,ROW(),MATCH(CC$3,$K$2:$Q$2,0))/12</f>
        <v>-333.33333333333331</v>
      </c>
      <c r="CD2441" s="80" cm="1">
        <f t="array" ref="CD2441">INDEX($K:$Q,ROW(),MATCH(CD$3,$K$2:$Q$2,0))/12</f>
        <v>-333.33333333333331</v>
      </c>
      <c r="CE2441" s="80" cm="1">
        <f t="array" ref="CE2441">INDEX($K:$Q,ROW(),MATCH(CE$3,$K$2:$Q$2,0))/12</f>
        <v>-333.33333333333331</v>
      </c>
      <c r="CF2441" s="80" cm="1">
        <f t="array" ref="CF2441">INDEX($K:$Q,ROW(),MATCH(CF$3,$K$2:$Q$2,0))/12</f>
        <v>-333.33333333333331</v>
      </c>
      <c r="CG2441" s="80" cm="1">
        <f t="array" ref="CG2441">INDEX($K:$Q,ROW(),MATCH(CG$3,$K$2:$Q$2,0))/12</f>
        <v>-333.33333333333331</v>
      </c>
      <c r="CH2441" s="80" cm="1">
        <f t="array" ref="CH2441">INDEX($K:$Q,ROW(),MATCH(CH$3,$K$2:$Q$2,0))/12</f>
        <v>-333.33333333333331</v>
      </c>
      <c r="CI2441" s="80" cm="1">
        <f t="array" ref="CI2441">INDEX($K:$Q,ROW(),MATCH(CI$3,$K$2:$Q$2,0))/12</f>
        <v>-333.33333333333331</v>
      </c>
      <c r="CJ2441" s="80" cm="1">
        <f t="array" ref="CJ2441">INDEX($K:$Q,ROW(),MATCH(CJ$3,$K$2:$Q$2,0))/12</f>
        <v>-333.33333333333331</v>
      </c>
      <c r="CK2441" s="80" cm="1">
        <f t="array" ref="CK2441">INDEX($K:$Q,ROW(),MATCH(CK$3,$K$2:$Q$2,0))/12</f>
        <v>-333.33333333333331</v>
      </c>
    </row>
    <row r="2442" spans="2:89" x14ac:dyDescent="0.35">
      <c r="B2442" s="137" t="s">
        <v>323</v>
      </c>
      <c r="D2442" t="s">
        <v>564</v>
      </c>
      <c r="E2442" s="8" t="str">
        <f t="shared" si="3327"/>
        <v>2442 FAPPELIST-F</v>
      </c>
      <c r="K2442" s="23">
        <v>-8000</v>
      </c>
      <c r="L2442" s="23">
        <v>-8000</v>
      </c>
      <c r="M2442" s="23">
        <v>-8000</v>
      </c>
      <c r="N2442" s="23">
        <v>-8000</v>
      </c>
      <c r="O2442" s="23">
        <v>-8000</v>
      </c>
      <c r="P2442" s="23">
        <v>-8000</v>
      </c>
      <c r="S2442" s="80" cm="1">
        <f t="array" ref="S2442">INDEX($K:$Q,ROW(),MATCH(S$3,$K$2:$Q$2,0))/12</f>
        <v>-666.66666666666663</v>
      </c>
      <c r="T2442" s="80" cm="1">
        <f t="array" ref="T2442">INDEX($K:$Q,ROW(),MATCH(T$3,$K$2:$Q$2,0))/12</f>
        <v>-666.66666666666663</v>
      </c>
      <c r="U2442" s="80" cm="1">
        <f t="array" ref="U2442">INDEX($K:$Q,ROW(),MATCH(U$3,$K$2:$Q$2,0))/12</f>
        <v>-666.66666666666663</v>
      </c>
      <c r="V2442" s="80" cm="1">
        <f t="array" ref="V2442">INDEX($K:$Q,ROW(),MATCH(V$3,$K$2:$Q$2,0))/12</f>
        <v>-666.66666666666663</v>
      </c>
      <c r="W2442" s="80" cm="1">
        <f t="array" ref="W2442">INDEX($K:$Q,ROW(),MATCH(W$3,$K$2:$Q$2,0))/12</f>
        <v>-666.66666666666663</v>
      </c>
      <c r="X2442" s="80" cm="1">
        <f t="array" ref="X2442">INDEX($K:$Q,ROW(),MATCH(X$3,$K$2:$Q$2,0))/12</f>
        <v>-666.66666666666663</v>
      </c>
      <c r="Y2442" s="80" cm="1">
        <f t="array" ref="Y2442">INDEX($K:$Q,ROW(),MATCH(Y$3,$K$2:$Q$2,0))/12</f>
        <v>-666.66666666666663</v>
      </c>
      <c r="Z2442" s="80" cm="1">
        <f t="array" ref="Z2442">INDEX($K:$Q,ROW(),MATCH(Z$3,$K$2:$Q$2,0))/12</f>
        <v>-666.66666666666663</v>
      </c>
      <c r="AA2442" s="80" cm="1">
        <f t="array" ref="AA2442">INDEX($K:$Q,ROW(),MATCH(AA$3,$K$2:$Q$2,0))/12</f>
        <v>-666.66666666666663</v>
      </c>
      <c r="AB2442" s="80" cm="1">
        <f t="array" ref="AB2442">INDEX($K:$Q,ROW(),MATCH(AB$3,$K$2:$Q$2,0))/12</f>
        <v>-666.66666666666663</v>
      </c>
      <c r="AC2442" s="80" cm="1">
        <f t="array" ref="AC2442">INDEX($K:$Q,ROW(),MATCH(AC$3,$K$2:$Q$2,0))/12</f>
        <v>-666.66666666666663</v>
      </c>
      <c r="AD2442" s="80" cm="1">
        <f t="array" ref="AD2442">INDEX($K:$Q,ROW(),MATCH(AD$3,$K$2:$Q$2,0))/12</f>
        <v>-666.66666666666663</v>
      </c>
      <c r="AE2442" s="80" cm="1">
        <f t="array" ref="AE2442">INDEX($K:$Q,ROW(),MATCH(AE$3,$K$2:$Q$2,0))/12</f>
        <v>-666.66666666666663</v>
      </c>
      <c r="AF2442" s="80" cm="1">
        <f t="array" ref="AF2442">INDEX($K:$Q,ROW(),MATCH(AF$3,$K$2:$Q$2,0))/12</f>
        <v>-666.66666666666663</v>
      </c>
      <c r="AG2442" s="80" cm="1">
        <f t="array" ref="AG2442">INDEX($K:$Q,ROW(),MATCH(AG$3,$K$2:$Q$2,0))/12</f>
        <v>-666.66666666666663</v>
      </c>
      <c r="AH2442" s="80" cm="1">
        <f t="array" ref="AH2442">INDEX($K:$Q,ROW(),MATCH(AH$3,$K$2:$Q$2,0))/12</f>
        <v>-666.66666666666663</v>
      </c>
      <c r="AI2442" s="80" cm="1">
        <f t="array" ref="AI2442">INDEX($K:$Q,ROW(),MATCH(AI$3,$K$2:$Q$2,0))/12</f>
        <v>-666.66666666666663</v>
      </c>
      <c r="AJ2442" s="80" cm="1">
        <f t="array" ref="AJ2442">INDEX($K:$Q,ROW(),MATCH(AJ$3,$K$2:$Q$2,0))/12</f>
        <v>-666.66666666666663</v>
      </c>
      <c r="AK2442" s="80" cm="1">
        <f t="array" ref="AK2442">INDEX($K:$Q,ROW(),MATCH(AK$3,$K$2:$Q$2,0))/12</f>
        <v>-666.66666666666663</v>
      </c>
      <c r="AL2442" s="80" cm="1">
        <f t="array" ref="AL2442">INDEX($K:$Q,ROW(),MATCH(AL$3,$K$2:$Q$2,0))/12</f>
        <v>-666.66666666666663</v>
      </c>
      <c r="AM2442" s="80" cm="1">
        <f t="array" ref="AM2442">INDEX($K:$Q,ROW(),MATCH(AM$3,$K$2:$Q$2,0))/12</f>
        <v>-666.66666666666663</v>
      </c>
      <c r="AN2442" s="80" cm="1">
        <f t="array" ref="AN2442">INDEX($K:$Q,ROW(),MATCH(AN$3,$K$2:$Q$2,0))/12</f>
        <v>-666.66666666666663</v>
      </c>
      <c r="AO2442" s="80" cm="1">
        <f t="array" ref="AO2442">INDEX($K:$Q,ROW(),MATCH(AO$3,$K$2:$Q$2,0))/12</f>
        <v>-666.66666666666663</v>
      </c>
      <c r="AP2442" s="80" cm="1">
        <f t="array" ref="AP2442">INDEX($K:$Q,ROW(),MATCH(AP$3,$K$2:$Q$2,0))/12</f>
        <v>-666.66666666666663</v>
      </c>
      <c r="AQ2442" s="80" cm="1">
        <f t="array" ref="AQ2442">INDEX($K:$Q,ROW(),MATCH(AQ$3,$K$2:$Q$2,0))/12</f>
        <v>-666.66666666666663</v>
      </c>
      <c r="AR2442" s="80" cm="1">
        <f t="array" ref="AR2442">INDEX($K:$Q,ROW(),MATCH(AR$3,$K$2:$Q$2,0))/12</f>
        <v>-666.66666666666663</v>
      </c>
      <c r="AS2442" s="80" cm="1">
        <f t="array" ref="AS2442">INDEX($K:$Q,ROW(),MATCH(AS$3,$K$2:$Q$2,0))/12</f>
        <v>-666.66666666666663</v>
      </c>
      <c r="AT2442" s="80" cm="1">
        <f t="array" ref="AT2442">INDEX($K:$Q,ROW(),MATCH(AT$3,$K$2:$Q$2,0))/12</f>
        <v>-666.66666666666663</v>
      </c>
      <c r="AU2442" s="80" cm="1">
        <f t="array" ref="AU2442">INDEX($K:$Q,ROW(),MATCH(AU$3,$K$2:$Q$2,0))/12</f>
        <v>-666.66666666666663</v>
      </c>
      <c r="AV2442" s="80" cm="1">
        <f t="array" ref="AV2442">INDEX($K:$Q,ROW(),MATCH(AV$3,$K$2:$Q$2,0))/12</f>
        <v>-666.66666666666663</v>
      </c>
      <c r="AW2442" s="80" cm="1">
        <f t="array" ref="AW2442">INDEX($K:$Q,ROW(),MATCH(AW$3,$K$2:$Q$2,0))/12</f>
        <v>-666.66666666666663</v>
      </c>
      <c r="AX2442" s="80" cm="1">
        <f t="array" ref="AX2442">INDEX($K:$Q,ROW(),MATCH(AX$3,$K$2:$Q$2,0))/12</f>
        <v>-666.66666666666663</v>
      </c>
      <c r="AY2442" s="80" cm="1">
        <f t="array" ref="AY2442">INDEX($K:$Q,ROW(),MATCH(AY$3,$K$2:$Q$2,0))/12</f>
        <v>-666.66666666666663</v>
      </c>
      <c r="AZ2442" s="80" cm="1">
        <f t="array" ref="AZ2442">INDEX($K:$Q,ROW(),MATCH(AZ$3,$K$2:$Q$2,0))/12</f>
        <v>-666.66666666666663</v>
      </c>
      <c r="BA2442" s="80" cm="1">
        <f t="array" ref="BA2442">INDEX($K:$Q,ROW(),MATCH(BA$3,$K$2:$Q$2,0))/12</f>
        <v>-666.66666666666663</v>
      </c>
      <c r="BB2442" s="80" cm="1">
        <f t="array" ref="BB2442">INDEX($K:$Q,ROW(),MATCH(BB$3,$K$2:$Q$2,0))/12</f>
        <v>-666.66666666666663</v>
      </c>
      <c r="BC2442" s="80" cm="1">
        <f t="array" ref="BC2442">INDEX($K:$Q,ROW(),MATCH(BC$3,$K$2:$Q$2,0))/12</f>
        <v>-666.66666666666663</v>
      </c>
      <c r="BD2442" s="80" cm="1">
        <f t="array" ref="BD2442">INDEX($K:$Q,ROW(),MATCH(BD$3,$K$2:$Q$2,0))/12</f>
        <v>-666.66666666666663</v>
      </c>
      <c r="BE2442" s="80" cm="1">
        <f t="array" ref="BE2442">INDEX($K:$Q,ROW(),MATCH(BE$3,$K$2:$Q$2,0))/12</f>
        <v>-666.66666666666663</v>
      </c>
      <c r="BF2442" s="80" cm="1">
        <f t="array" ref="BF2442">INDEX($K:$Q,ROW(),MATCH(BF$3,$K$2:$Q$2,0))/12</f>
        <v>-666.66666666666663</v>
      </c>
      <c r="BG2442" s="80" cm="1">
        <f t="array" ref="BG2442">INDEX($K:$Q,ROW(),MATCH(BG$3,$K$2:$Q$2,0))/12</f>
        <v>-666.66666666666663</v>
      </c>
      <c r="BH2442" s="80" cm="1">
        <f t="array" ref="BH2442">INDEX($K:$Q,ROW(),MATCH(BH$3,$K$2:$Q$2,0))/12</f>
        <v>-666.66666666666663</v>
      </c>
      <c r="BI2442" s="80" cm="1">
        <f t="array" ref="BI2442">INDEX($K:$Q,ROW(),MATCH(BI$3,$K$2:$Q$2,0))/12</f>
        <v>-666.66666666666663</v>
      </c>
      <c r="BJ2442" s="80" cm="1">
        <f t="array" ref="BJ2442">INDEX($K:$Q,ROW(),MATCH(BJ$3,$K$2:$Q$2,0))/12</f>
        <v>-666.66666666666663</v>
      </c>
      <c r="BK2442" s="80" cm="1">
        <f t="array" ref="BK2442">INDEX($K:$Q,ROW(),MATCH(BK$3,$K$2:$Q$2,0))/12</f>
        <v>-666.66666666666663</v>
      </c>
      <c r="BL2442" s="80" cm="1">
        <f t="array" ref="BL2442">INDEX($K:$Q,ROW(),MATCH(BL$3,$K$2:$Q$2,0))/12</f>
        <v>-666.66666666666663</v>
      </c>
      <c r="BM2442" s="80" cm="1">
        <f t="array" ref="BM2442">INDEX($K:$Q,ROW(),MATCH(BM$3,$K$2:$Q$2,0))/12</f>
        <v>-666.66666666666663</v>
      </c>
      <c r="BN2442" s="80" cm="1">
        <f t="array" ref="BN2442">INDEX($K:$Q,ROW(),MATCH(BN$3,$K$2:$Q$2,0))/12</f>
        <v>-666.66666666666663</v>
      </c>
      <c r="BO2442" s="80" cm="1">
        <f t="array" ref="BO2442">INDEX($K:$Q,ROW(),MATCH(BO$3,$K$2:$Q$2,0))/12</f>
        <v>-666.66666666666663</v>
      </c>
      <c r="BP2442" s="80" cm="1">
        <f t="array" ref="BP2442">INDEX($K:$Q,ROW(),MATCH(BP$3,$K$2:$Q$2,0))/12</f>
        <v>-666.66666666666663</v>
      </c>
      <c r="BQ2442" s="80" cm="1">
        <f t="array" ref="BQ2442">INDEX($K:$Q,ROW(),MATCH(BQ$3,$K$2:$Q$2,0))/12</f>
        <v>-666.66666666666663</v>
      </c>
      <c r="BR2442" s="80" cm="1">
        <f t="array" ref="BR2442">INDEX($K:$Q,ROW(),MATCH(BR$3,$K$2:$Q$2,0))/12</f>
        <v>-666.66666666666663</v>
      </c>
      <c r="BS2442" s="80" cm="1">
        <f t="array" ref="BS2442">INDEX($K:$Q,ROW(),MATCH(BS$3,$K$2:$Q$2,0))/12</f>
        <v>-666.66666666666663</v>
      </c>
      <c r="BT2442" s="80" cm="1">
        <f t="array" ref="BT2442">INDEX($K:$Q,ROW(),MATCH(BT$3,$K$2:$Q$2,0))/12</f>
        <v>-666.66666666666663</v>
      </c>
      <c r="BU2442" s="80" cm="1">
        <f t="array" ref="BU2442">INDEX($K:$Q,ROW(),MATCH(BU$3,$K$2:$Q$2,0))/12</f>
        <v>-666.66666666666663</v>
      </c>
      <c r="BV2442" s="80" cm="1">
        <f t="array" ref="BV2442">INDEX($K:$Q,ROW(),MATCH(BV$3,$K$2:$Q$2,0))/12</f>
        <v>-666.66666666666663</v>
      </c>
      <c r="BW2442" s="80" cm="1">
        <f t="array" ref="BW2442">INDEX($K:$Q,ROW(),MATCH(BW$3,$K$2:$Q$2,0))/12</f>
        <v>-666.66666666666663</v>
      </c>
      <c r="BX2442" s="80" cm="1">
        <f t="array" ref="BX2442">INDEX($K:$Q,ROW(),MATCH(BX$3,$K$2:$Q$2,0))/12</f>
        <v>-666.66666666666663</v>
      </c>
      <c r="BY2442" s="80" cm="1">
        <f t="array" ref="BY2442">INDEX($K:$Q,ROW(),MATCH(BY$3,$K$2:$Q$2,0))/12</f>
        <v>-666.66666666666663</v>
      </c>
      <c r="BZ2442" s="80" cm="1">
        <f t="array" ref="BZ2442">INDEX($K:$Q,ROW(),MATCH(BZ$3,$K$2:$Q$2,0))/12</f>
        <v>-666.66666666666663</v>
      </c>
      <c r="CA2442" s="80" cm="1">
        <f t="array" ref="CA2442">INDEX($K:$Q,ROW(),MATCH(CA$3,$K$2:$Q$2,0))/12</f>
        <v>-666.66666666666663</v>
      </c>
      <c r="CB2442" s="80" cm="1">
        <f t="array" ref="CB2442">INDEX($K:$Q,ROW(),MATCH(CB$3,$K$2:$Q$2,0))/12</f>
        <v>-666.66666666666663</v>
      </c>
      <c r="CC2442" s="80" cm="1">
        <f t="array" ref="CC2442">INDEX($K:$Q,ROW(),MATCH(CC$3,$K$2:$Q$2,0))/12</f>
        <v>-666.66666666666663</v>
      </c>
      <c r="CD2442" s="80" cm="1">
        <f t="array" ref="CD2442">INDEX($K:$Q,ROW(),MATCH(CD$3,$K$2:$Q$2,0))/12</f>
        <v>-666.66666666666663</v>
      </c>
      <c r="CE2442" s="80" cm="1">
        <f t="array" ref="CE2442">INDEX($K:$Q,ROW(),MATCH(CE$3,$K$2:$Q$2,0))/12</f>
        <v>-666.66666666666663</v>
      </c>
      <c r="CF2442" s="80" cm="1">
        <f t="array" ref="CF2442">INDEX($K:$Q,ROW(),MATCH(CF$3,$K$2:$Q$2,0))/12</f>
        <v>-666.66666666666663</v>
      </c>
      <c r="CG2442" s="80" cm="1">
        <f t="array" ref="CG2442">INDEX($K:$Q,ROW(),MATCH(CG$3,$K$2:$Q$2,0))/12</f>
        <v>-666.66666666666663</v>
      </c>
      <c r="CH2442" s="80" cm="1">
        <f t="array" ref="CH2442">INDEX($K:$Q,ROW(),MATCH(CH$3,$K$2:$Q$2,0))/12</f>
        <v>-666.66666666666663</v>
      </c>
      <c r="CI2442" s="80" cm="1">
        <f t="array" ref="CI2442">INDEX($K:$Q,ROW(),MATCH(CI$3,$K$2:$Q$2,0))/12</f>
        <v>-666.66666666666663</v>
      </c>
      <c r="CJ2442" s="80" cm="1">
        <f t="array" ref="CJ2442">INDEX($K:$Q,ROW(),MATCH(CJ$3,$K$2:$Q$2,0))/12</f>
        <v>-666.66666666666663</v>
      </c>
      <c r="CK2442" s="80" cm="1">
        <f t="array" ref="CK2442">INDEX($K:$Q,ROW(),MATCH(CK$3,$K$2:$Q$2,0))/12</f>
        <v>-666.66666666666663</v>
      </c>
    </row>
    <row r="2443" spans="2:89" x14ac:dyDescent="0.35">
      <c r="B2443" s="137" t="s">
        <v>566</v>
      </c>
      <c r="D2443" t="s">
        <v>564</v>
      </c>
      <c r="E2443" s="8" t="str">
        <f t="shared" si="3327"/>
        <v>2443 FAPPELIST-F</v>
      </c>
      <c r="K2443" s="23">
        <v>-16000</v>
      </c>
      <c r="L2443" s="23">
        <v>-16000</v>
      </c>
      <c r="M2443" s="23">
        <v>-16000</v>
      </c>
      <c r="N2443" s="23">
        <v>-16000</v>
      </c>
      <c r="O2443" s="23">
        <v>-16000</v>
      </c>
      <c r="P2443" s="23">
        <v>-16000</v>
      </c>
      <c r="S2443" s="80" cm="1">
        <f t="array" ref="S2443">INDEX($K:$Q,ROW(),MATCH(S$3,$K$2:$Q$2,0))/12</f>
        <v>-1333.3333333333333</v>
      </c>
      <c r="T2443" s="80" cm="1">
        <f t="array" ref="T2443">INDEX($K:$Q,ROW(),MATCH(T$3,$K$2:$Q$2,0))/12</f>
        <v>-1333.3333333333333</v>
      </c>
      <c r="U2443" s="80" cm="1">
        <f t="array" ref="U2443">INDEX($K:$Q,ROW(),MATCH(U$3,$K$2:$Q$2,0))/12</f>
        <v>-1333.3333333333333</v>
      </c>
      <c r="V2443" s="80" cm="1">
        <f t="array" ref="V2443">INDEX($K:$Q,ROW(),MATCH(V$3,$K$2:$Q$2,0))/12</f>
        <v>-1333.3333333333333</v>
      </c>
      <c r="W2443" s="80" cm="1">
        <f t="array" ref="W2443">INDEX($K:$Q,ROW(),MATCH(W$3,$K$2:$Q$2,0))/12</f>
        <v>-1333.3333333333333</v>
      </c>
      <c r="X2443" s="80" cm="1">
        <f t="array" ref="X2443">INDEX($K:$Q,ROW(),MATCH(X$3,$K$2:$Q$2,0))/12</f>
        <v>-1333.3333333333333</v>
      </c>
      <c r="Y2443" s="80" cm="1">
        <f t="array" ref="Y2443">INDEX($K:$Q,ROW(),MATCH(Y$3,$K$2:$Q$2,0))/12</f>
        <v>-1333.3333333333333</v>
      </c>
      <c r="Z2443" s="80" cm="1">
        <f t="array" ref="Z2443">INDEX($K:$Q,ROW(),MATCH(Z$3,$K$2:$Q$2,0))/12</f>
        <v>-1333.3333333333333</v>
      </c>
      <c r="AA2443" s="80" cm="1">
        <f t="array" ref="AA2443">INDEX($K:$Q,ROW(),MATCH(AA$3,$K$2:$Q$2,0))/12</f>
        <v>-1333.3333333333333</v>
      </c>
      <c r="AB2443" s="80" cm="1">
        <f t="array" ref="AB2443">INDEX($K:$Q,ROW(),MATCH(AB$3,$K$2:$Q$2,0))/12</f>
        <v>-1333.3333333333333</v>
      </c>
      <c r="AC2443" s="80" cm="1">
        <f t="array" ref="AC2443">INDEX($K:$Q,ROW(),MATCH(AC$3,$K$2:$Q$2,0))/12</f>
        <v>-1333.3333333333333</v>
      </c>
      <c r="AD2443" s="80" cm="1">
        <f t="array" ref="AD2443">INDEX($K:$Q,ROW(),MATCH(AD$3,$K$2:$Q$2,0))/12</f>
        <v>-1333.3333333333333</v>
      </c>
      <c r="AE2443" s="80" cm="1">
        <f t="array" ref="AE2443">INDEX($K:$Q,ROW(),MATCH(AE$3,$K$2:$Q$2,0))/12</f>
        <v>-1333.3333333333333</v>
      </c>
      <c r="AF2443" s="80" cm="1">
        <f t="array" ref="AF2443">INDEX($K:$Q,ROW(),MATCH(AF$3,$K$2:$Q$2,0))/12</f>
        <v>-1333.3333333333333</v>
      </c>
      <c r="AG2443" s="80" cm="1">
        <f t="array" ref="AG2443">INDEX($K:$Q,ROW(),MATCH(AG$3,$K$2:$Q$2,0))/12</f>
        <v>-1333.3333333333333</v>
      </c>
      <c r="AH2443" s="80" cm="1">
        <f t="array" ref="AH2443">INDEX($K:$Q,ROW(),MATCH(AH$3,$K$2:$Q$2,0))/12</f>
        <v>-1333.3333333333333</v>
      </c>
      <c r="AI2443" s="80" cm="1">
        <f t="array" ref="AI2443">INDEX($K:$Q,ROW(),MATCH(AI$3,$K$2:$Q$2,0))/12</f>
        <v>-1333.3333333333333</v>
      </c>
      <c r="AJ2443" s="80" cm="1">
        <f t="array" ref="AJ2443">INDEX($K:$Q,ROW(),MATCH(AJ$3,$K$2:$Q$2,0))/12</f>
        <v>-1333.3333333333333</v>
      </c>
      <c r="AK2443" s="80" cm="1">
        <f t="array" ref="AK2443">INDEX($K:$Q,ROW(),MATCH(AK$3,$K$2:$Q$2,0))/12</f>
        <v>-1333.3333333333333</v>
      </c>
      <c r="AL2443" s="80" cm="1">
        <f t="array" ref="AL2443">INDEX($K:$Q,ROW(),MATCH(AL$3,$K$2:$Q$2,0))/12</f>
        <v>-1333.3333333333333</v>
      </c>
      <c r="AM2443" s="80" cm="1">
        <f t="array" ref="AM2443">INDEX($K:$Q,ROW(),MATCH(AM$3,$K$2:$Q$2,0))/12</f>
        <v>-1333.3333333333333</v>
      </c>
      <c r="AN2443" s="80" cm="1">
        <f t="array" ref="AN2443">INDEX($K:$Q,ROW(),MATCH(AN$3,$K$2:$Q$2,0))/12</f>
        <v>-1333.3333333333333</v>
      </c>
      <c r="AO2443" s="80" cm="1">
        <f t="array" ref="AO2443">INDEX($K:$Q,ROW(),MATCH(AO$3,$K$2:$Q$2,0))/12</f>
        <v>-1333.3333333333333</v>
      </c>
      <c r="AP2443" s="80" cm="1">
        <f t="array" ref="AP2443">INDEX($K:$Q,ROW(),MATCH(AP$3,$K$2:$Q$2,0))/12</f>
        <v>-1333.3333333333333</v>
      </c>
      <c r="AQ2443" s="80" cm="1">
        <f t="array" ref="AQ2443">INDEX($K:$Q,ROW(),MATCH(AQ$3,$K$2:$Q$2,0))/12</f>
        <v>-1333.3333333333333</v>
      </c>
      <c r="AR2443" s="80" cm="1">
        <f t="array" ref="AR2443">INDEX($K:$Q,ROW(),MATCH(AR$3,$K$2:$Q$2,0))/12</f>
        <v>-1333.3333333333333</v>
      </c>
      <c r="AS2443" s="80" cm="1">
        <f t="array" ref="AS2443">INDEX($K:$Q,ROW(),MATCH(AS$3,$K$2:$Q$2,0))/12</f>
        <v>-1333.3333333333333</v>
      </c>
      <c r="AT2443" s="80" cm="1">
        <f t="array" ref="AT2443">INDEX($K:$Q,ROW(),MATCH(AT$3,$K$2:$Q$2,0))/12</f>
        <v>-1333.3333333333333</v>
      </c>
      <c r="AU2443" s="80" cm="1">
        <f t="array" ref="AU2443">INDEX($K:$Q,ROW(),MATCH(AU$3,$K$2:$Q$2,0))/12</f>
        <v>-1333.3333333333333</v>
      </c>
      <c r="AV2443" s="80" cm="1">
        <f t="array" ref="AV2443">INDEX($K:$Q,ROW(),MATCH(AV$3,$K$2:$Q$2,0))/12</f>
        <v>-1333.3333333333333</v>
      </c>
      <c r="AW2443" s="80" cm="1">
        <f t="array" ref="AW2443">INDEX($K:$Q,ROW(),MATCH(AW$3,$K$2:$Q$2,0))/12</f>
        <v>-1333.3333333333333</v>
      </c>
      <c r="AX2443" s="80" cm="1">
        <f t="array" ref="AX2443">INDEX($K:$Q,ROW(),MATCH(AX$3,$K$2:$Q$2,0))/12</f>
        <v>-1333.3333333333333</v>
      </c>
      <c r="AY2443" s="80" cm="1">
        <f t="array" ref="AY2443">INDEX($K:$Q,ROW(),MATCH(AY$3,$K$2:$Q$2,0))/12</f>
        <v>-1333.3333333333333</v>
      </c>
      <c r="AZ2443" s="80" cm="1">
        <f t="array" ref="AZ2443">INDEX($K:$Q,ROW(),MATCH(AZ$3,$K$2:$Q$2,0))/12</f>
        <v>-1333.3333333333333</v>
      </c>
      <c r="BA2443" s="80" cm="1">
        <f t="array" ref="BA2443">INDEX($K:$Q,ROW(),MATCH(BA$3,$K$2:$Q$2,0))/12</f>
        <v>-1333.3333333333333</v>
      </c>
      <c r="BB2443" s="80" cm="1">
        <f t="array" ref="BB2443">INDEX($K:$Q,ROW(),MATCH(BB$3,$K$2:$Q$2,0))/12</f>
        <v>-1333.3333333333333</v>
      </c>
      <c r="BC2443" s="80" cm="1">
        <f t="array" ref="BC2443">INDEX($K:$Q,ROW(),MATCH(BC$3,$K$2:$Q$2,0))/12</f>
        <v>-1333.3333333333333</v>
      </c>
      <c r="BD2443" s="80" cm="1">
        <f t="array" ref="BD2443">INDEX($K:$Q,ROW(),MATCH(BD$3,$K$2:$Q$2,0))/12</f>
        <v>-1333.3333333333333</v>
      </c>
      <c r="BE2443" s="80" cm="1">
        <f t="array" ref="BE2443">INDEX($K:$Q,ROW(),MATCH(BE$3,$K$2:$Q$2,0))/12</f>
        <v>-1333.3333333333333</v>
      </c>
      <c r="BF2443" s="80" cm="1">
        <f t="array" ref="BF2443">INDEX($K:$Q,ROW(),MATCH(BF$3,$K$2:$Q$2,0))/12</f>
        <v>-1333.3333333333333</v>
      </c>
      <c r="BG2443" s="80" cm="1">
        <f t="array" ref="BG2443">INDEX($K:$Q,ROW(),MATCH(BG$3,$K$2:$Q$2,0))/12</f>
        <v>-1333.3333333333333</v>
      </c>
      <c r="BH2443" s="80" cm="1">
        <f t="array" ref="BH2443">INDEX($K:$Q,ROW(),MATCH(BH$3,$K$2:$Q$2,0))/12</f>
        <v>-1333.3333333333333</v>
      </c>
      <c r="BI2443" s="80" cm="1">
        <f t="array" ref="BI2443">INDEX($K:$Q,ROW(),MATCH(BI$3,$K$2:$Q$2,0))/12</f>
        <v>-1333.3333333333333</v>
      </c>
      <c r="BJ2443" s="80" cm="1">
        <f t="array" ref="BJ2443">INDEX($K:$Q,ROW(),MATCH(BJ$3,$K$2:$Q$2,0))/12</f>
        <v>-1333.3333333333333</v>
      </c>
      <c r="BK2443" s="80" cm="1">
        <f t="array" ref="BK2443">INDEX($K:$Q,ROW(),MATCH(BK$3,$K$2:$Q$2,0))/12</f>
        <v>-1333.3333333333333</v>
      </c>
      <c r="BL2443" s="80" cm="1">
        <f t="array" ref="BL2443">INDEX($K:$Q,ROW(),MATCH(BL$3,$K$2:$Q$2,0))/12</f>
        <v>-1333.3333333333333</v>
      </c>
      <c r="BM2443" s="80" cm="1">
        <f t="array" ref="BM2443">INDEX($K:$Q,ROW(),MATCH(BM$3,$K$2:$Q$2,0))/12</f>
        <v>-1333.3333333333333</v>
      </c>
      <c r="BN2443" s="80" cm="1">
        <f t="array" ref="BN2443">INDEX($K:$Q,ROW(),MATCH(BN$3,$K$2:$Q$2,0))/12</f>
        <v>-1333.3333333333333</v>
      </c>
      <c r="BO2443" s="80" cm="1">
        <f t="array" ref="BO2443">INDEX($K:$Q,ROW(),MATCH(BO$3,$K$2:$Q$2,0))/12</f>
        <v>-1333.3333333333333</v>
      </c>
      <c r="BP2443" s="80" cm="1">
        <f t="array" ref="BP2443">INDEX($K:$Q,ROW(),MATCH(BP$3,$K$2:$Q$2,0))/12</f>
        <v>-1333.3333333333333</v>
      </c>
      <c r="BQ2443" s="80" cm="1">
        <f t="array" ref="BQ2443">INDEX($K:$Q,ROW(),MATCH(BQ$3,$K$2:$Q$2,0))/12</f>
        <v>-1333.3333333333333</v>
      </c>
      <c r="BR2443" s="80" cm="1">
        <f t="array" ref="BR2443">INDEX($K:$Q,ROW(),MATCH(BR$3,$K$2:$Q$2,0))/12</f>
        <v>-1333.3333333333333</v>
      </c>
      <c r="BS2443" s="80" cm="1">
        <f t="array" ref="BS2443">INDEX($K:$Q,ROW(),MATCH(BS$3,$K$2:$Q$2,0))/12</f>
        <v>-1333.3333333333333</v>
      </c>
      <c r="BT2443" s="80" cm="1">
        <f t="array" ref="BT2443">INDEX($K:$Q,ROW(),MATCH(BT$3,$K$2:$Q$2,0))/12</f>
        <v>-1333.3333333333333</v>
      </c>
      <c r="BU2443" s="80" cm="1">
        <f t="array" ref="BU2443">INDEX($K:$Q,ROW(),MATCH(BU$3,$K$2:$Q$2,0))/12</f>
        <v>-1333.3333333333333</v>
      </c>
      <c r="BV2443" s="80" cm="1">
        <f t="array" ref="BV2443">INDEX($K:$Q,ROW(),MATCH(BV$3,$K$2:$Q$2,0))/12</f>
        <v>-1333.3333333333333</v>
      </c>
      <c r="BW2443" s="80" cm="1">
        <f t="array" ref="BW2443">INDEX($K:$Q,ROW(),MATCH(BW$3,$K$2:$Q$2,0))/12</f>
        <v>-1333.3333333333333</v>
      </c>
      <c r="BX2443" s="80" cm="1">
        <f t="array" ref="BX2443">INDEX($K:$Q,ROW(),MATCH(BX$3,$K$2:$Q$2,0))/12</f>
        <v>-1333.3333333333333</v>
      </c>
      <c r="BY2443" s="80" cm="1">
        <f t="array" ref="BY2443">INDEX($K:$Q,ROW(),MATCH(BY$3,$K$2:$Q$2,0))/12</f>
        <v>-1333.3333333333333</v>
      </c>
      <c r="BZ2443" s="80" cm="1">
        <f t="array" ref="BZ2443">INDEX($K:$Q,ROW(),MATCH(BZ$3,$K$2:$Q$2,0))/12</f>
        <v>-1333.3333333333333</v>
      </c>
      <c r="CA2443" s="80" cm="1">
        <f t="array" ref="CA2443">INDEX($K:$Q,ROW(),MATCH(CA$3,$K$2:$Q$2,0))/12</f>
        <v>-1333.3333333333333</v>
      </c>
      <c r="CB2443" s="80" cm="1">
        <f t="array" ref="CB2443">INDEX($K:$Q,ROW(),MATCH(CB$3,$K$2:$Q$2,0))/12</f>
        <v>-1333.3333333333333</v>
      </c>
      <c r="CC2443" s="80" cm="1">
        <f t="array" ref="CC2443">INDEX($K:$Q,ROW(),MATCH(CC$3,$K$2:$Q$2,0))/12</f>
        <v>-1333.3333333333333</v>
      </c>
      <c r="CD2443" s="80" cm="1">
        <f t="array" ref="CD2443">INDEX($K:$Q,ROW(),MATCH(CD$3,$K$2:$Q$2,0))/12</f>
        <v>-1333.3333333333333</v>
      </c>
      <c r="CE2443" s="80" cm="1">
        <f t="array" ref="CE2443">INDEX($K:$Q,ROW(),MATCH(CE$3,$K$2:$Q$2,0))/12</f>
        <v>-1333.3333333333333</v>
      </c>
      <c r="CF2443" s="80" cm="1">
        <f t="array" ref="CF2443">INDEX($K:$Q,ROW(),MATCH(CF$3,$K$2:$Q$2,0))/12</f>
        <v>-1333.3333333333333</v>
      </c>
      <c r="CG2443" s="80" cm="1">
        <f t="array" ref="CG2443">INDEX($K:$Q,ROW(),MATCH(CG$3,$K$2:$Q$2,0))/12</f>
        <v>-1333.3333333333333</v>
      </c>
      <c r="CH2443" s="80" cm="1">
        <f t="array" ref="CH2443">INDEX($K:$Q,ROW(),MATCH(CH$3,$K$2:$Q$2,0))/12</f>
        <v>-1333.3333333333333</v>
      </c>
      <c r="CI2443" s="80" cm="1">
        <f t="array" ref="CI2443">INDEX($K:$Q,ROW(),MATCH(CI$3,$K$2:$Q$2,0))/12</f>
        <v>-1333.3333333333333</v>
      </c>
      <c r="CJ2443" s="80" cm="1">
        <f t="array" ref="CJ2443">INDEX($K:$Q,ROW(),MATCH(CJ$3,$K$2:$Q$2,0))/12</f>
        <v>-1333.3333333333333</v>
      </c>
      <c r="CK2443" s="80" cm="1">
        <f t="array" ref="CK2443">INDEX($K:$Q,ROW(),MATCH(CK$3,$K$2:$Q$2,0))/12</f>
        <v>-1333.3333333333333</v>
      </c>
    </row>
    <row r="2444" spans="2:89" x14ac:dyDescent="0.35">
      <c r="B2444" s="137" t="s">
        <v>567</v>
      </c>
      <c r="D2444" t="s">
        <v>564</v>
      </c>
      <c r="E2444" s="8" t="str">
        <f t="shared" si="3327"/>
        <v>2444 FAPPELIST-F</v>
      </c>
      <c r="K2444" s="23">
        <v>-32000</v>
      </c>
      <c r="L2444" s="23">
        <v>-32000</v>
      </c>
      <c r="M2444" s="23">
        <v>-32000</v>
      </c>
      <c r="N2444" s="23">
        <v>-32000</v>
      </c>
      <c r="O2444" s="23">
        <v>-32000</v>
      </c>
      <c r="P2444" s="23">
        <v>-32000</v>
      </c>
      <c r="S2444" s="80" cm="1">
        <f t="array" ref="S2444">INDEX($K:$Q,ROW(),MATCH(S$3,$K$2:$Q$2,0))/12</f>
        <v>-2666.6666666666665</v>
      </c>
      <c r="T2444" s="80" cm="1">
        <f t="array" ref="T2444">INDEX($K:$Q,ROW(),MATCH(T$3,$K$2:$Q$2,0))/12</f>
        <v>-2666.6666666666665</v>
      </c>
      <c r="U2444" s="80" cm="1">
        <f t="array" ref="U2444">INDEX($K:$Q,ROW(),MATCH(U$3,$K$2:$Q$2,0))/12</f>
        <v>-2666.6666666666665</v>
      </c>
      <c r="V2444" s="80" cm="1">
        <f t="array" ref="V2444">INDEX($K:$Q,ROW(),MATCH(V$3,$K$2:$Q$2,0))/12</f>
        <v>-2666.6666666666665</v>
      </c>
      <c r="W2444" s="80" cm="1">
        <f t="array" ref="W2444">INDEX($K:$Q,ROW(),MATCH(W$3,$K$2:$Q$2,0))/12</f>
        <v>-2666.6666666666665</v>
      </c>
      <c r="X2444" s="80" cm="1">
        <f t="array" ref="X2444">INDEX($K:$Q,ROW(),MATCH(X$3,$K$2:$Q$2,0))/12</f>
        <v>-2666.6666666666665</v>
      </c>
      <c r="Y2444" s="80" cm="1">
        <f t="array" ref="Y2444">INDEX($K:$Q,ROW(),MATCH(Y$3,$K$2:$Q$2,0))/12</f>
        <v>-2666.6666666666665</v>
      </c>
      <c r="Z2444" s="80" cm="1">
        <f t="array" ref="Z2444">INDEX($K:$Q,ROW(),MATCH(Z$3,$K$2:$Q$2,0))/12</f>
        <v>-2666.6666666666665</v>
      </c>
      <c r="AA2444" s="80" cm="1">
        <f t="array" ref="AA2444">INDEX($K:$Q,ROW(),MATCH(AA$3,$K$2:$Q$2,0))/12</f>
        <v>-2666.6666666666665</v>
      </c>
      <c r="AB2444" s="80" cm="1">
        <f t="array" ref="AB2444">INDEX($K:$Q,ROW(),MATCH(AB$3,$K$2:$Q$2,0))/12</f>
        <v>-2666.6666666666665</v>
      </c>
      <c r="AC2444" s="80" cm="1">
        <f t="array" ref="AC2444">INDEX($K:$Q,ROW(),MATCH(AC$3,$K$2:$Q$2,0))/12</f>
        <v>-2666.6666666666665</v>
      </c>
      <c r="AD2444" s="80" cm="1">
        <f t="array" ref="AD2444">INDEX($K:$Q,ROW(),MATCH(AD$3,$K$2:$Q$2,0))/12</f>
        <v>-2666.6666666666665</v>
      </c>
      <c r="AE2444" s="80" cm="1">
        <f t="array" ref="AE2444">INDEX($K:$Q,ROW(),MATCH(AE$3,$K$2:$Q$2,0))/12</f>
        <v>-2666.6666666666665</v>
      </c>
      <c r="AF2444" s="80" cm="1">
        <f t="array" ref="AF2444">INDEX($K:$Q,ROW(),MATCH(AF$3,$K$2:$Q$2,0))/12</f>
        <v>-2666.6666666666665</v>
      </c>
      <c r="AG2444" s="80" cm="1">
        <f t="array" ref="AG2444">INDEX($K:$Q,ROW(),MATCH(AG$3,$K$2:$Q$2,0))/12</f>
        <v>-2666.6666666666665</v>
      </c>
      <c r="AH2444" s="80" cm="1">
        <f t="array" ref="AH2444">INDEX($K:$Q,ROW(),MATCH(AH$3,$K$2:$Q$2,0))/12</f>
        <v>-2666.6666666666665</v>
      </c>
      <c r="AI2444" s="80" cm="1">
        <f t="array" ref="AI2444">INDEX($K:$Q,ROW(),MATCH(AI$3,$K$2:$Q$2,0))/12</f>
        <v>-2666.6666666666665</v>
      </c>
      <c r="AJ2444" s="80" cm="1">
        <f t="array" ref="AJ2444">INDEX($K:$Q,ROW(),MATCH(AJ$3,$K$2:$Q$2,0))/12</f>
        <v>-2666.6666666666665</v>
      </c>
      <c r="AK2444" s="80" cm="1">
        <f t="array" ref="AK2444">INDEX($K:$Q,ROW(),MATCH(AK$3,$K$2:$Q$2,0))/12</f>
        <v>-2666.6666666666665</v>
      </c>
      <c r="AL2444" s="80" cm="1">
        <f t="array" ref="AL2444">INDEX($K:$Q,ROW(),MATCH(AL$3,$K$2:$Q$2,0))/12</f>
        <v>-2666.6666666666665</v>
      </c>
      <c r="AM2444" s="80" cm="1">
        <f t="array" ref="AM2444">INDEX($K:$Q,ROW(),MATCH(AM$3,$K$2:$Q$2,0))/12</f>
        <v>-2666.6666666666665</v>
      </c>
      <c r="AN2444" s="80" cm="1">
        <f t="array" ref="AN2444">INDEX($K:$Q,ROW(),MATCH(AN$3,$K$2:$Q$2,0))/12</f>
        <v>-2666.6666666666665</v>
      </c>
      <c r="AO2444" s="80" cm="1">
        <f t="array" ref="AO2444">INDEX($K:$Q,ROW(),MATCH(AO$3,$K$2:$Q$2,0))/12</f>
        <v>-2666.6666666666665</v>
      </c>
      <c r="AP2444" s="80" cm="1">
        <f t="array" ref="AP2444">INDEX($K:$Q,ROW(),MATCH(AP$3,$K$2:$Q$2,0))/12</f>
        <v>-2666.6666666666665</v>
      </c>
      <c r="AQ2444" s="80" cm="1">
        <f t="array" ref="AQ2444">INDEX($K:$Q,ROW(),MATCH(AQ$3,$K$2:$Q$2,0))/12</f>
        <v>-2666.6666666666665</v>
      </c>
      <c r="AR2444" s="80" cm="1">
        <f t="array" ref="AR2444">INDEX($K:$Q,ROW(),MATCH(AR$3,$K$2:$Q$2,0))/12</f>
        <v>-2666.6666666666665</v>
      </c>
      <c r="AS2444" s="80" cm="1">
        <f t="array" ref="AS2444">INDEX($K:$Q,ROW(),MATCH(AS$3,$K$2:$Q$2,0))/12</f>
        <v>-2666.6666666666665</v>
      </c>
      <c r="AT2444" s="80" cm="1">
        <f t="array" ref="AT2444">INDEX($K:$Q,ROW(),MATCH(AT$3,$K$2:$Q$2,0))/12</f>
        <v>-2666.6666666666665</v>
      </c>
      <c r="AU2444" s="80" cm="1">
        <f t="array" ref="AU2444">INDEX($K:$Q,ROW(),MATCH(AU$3,$K$2:$Q$2,0))/12</f>
        <v>-2666.6666666666665</v>
      </c>
      <c r="AV2444" s="80" cm="1">
        <f t="array" ref="AV2444">INDEX($K:$Q,ROW(),MATCH(AV$3,$K$2:$Q$2,0))/12</f>
        <v>-2666.6666666666665</v>
      </c>
      <c r="AW2444" s="80" cm="1">
        <f t="array" ref="AW2444">INDEX($K:$Q,ROW(),MATCH(AW$3,$K$2:$Q$2,0))/12</f>
        <v>-2666.6666666666665</v>
      </c>
      <c r="AX2444" s="80" cm="1">
        <f t="array" ref="AX2444">INDEX($K:$Q,ROW(),MATCH(AX$3,$K$2:$Q$2,0))/12</f>
        <v>-2666.6666666666665</v>
      </c>
      <c r="AY2444" s="80" cm="1">
        <f t="array" ref="AY2444">INDEX($K:$Q,ROW(),MATCH(AY$3,$K$2:$Q$2,0))/12</f>
        <v>-2666.6666666666665</v>
      </c>
      <c r="AZ2444" s="80" cm="1">
        <f t="array" ref="AZ2444">INDEX($K:$Q,ROW(),MATCH(AZ$3,$K$2:$Q$2,0))/12</f>
        <v>-2666.6666666666665</v>
      </c>
      <c r="BA2444" s="80" cm="1">
        <f t="array" ref="BA2444">INDEX($K:$Q,ROW(),MATCH(BA$3,$K$2:$Q$2,0))/12</f>
        <v>-2666.6666666666665</v>
      </c>
      <c r="BB2444" s="80" cm="1">
        <f t="array" ref="BB2444">INDEX($K:$Q,ROW(),MATCH(BB$3,$K$2:$Q$2,0))/12</f>
        <v>-2666.6666666666665</v>
      </c>
      <c r="BC2444" s="80" cm="1">
        <f t="array" ref="BC2444">INDEX($K:$Q,ROW(),MATCH(BC$3,$K$2:$Q$2,0))/12</f>
        <v>-2666.6666666666665</v>
      </c>
      <c r="BD2444" s="80" cm="1">
        <f t="array" ref="BD2444">INDEX($K:$Q,ROW(),MATCH(BD$3,$K$2:$Q$2,0))/12</f>
        <v>-2666.6666666666665</v>
      </c>
      <c r="BE2444" s="80" cm="1">
        <f t="array" ref="BE2444">INDEX($K:$Q,ROW(),MATCH(BE$3,$K$2:$Q$2,0))/12</f>
        <v>-2666.6666666666665</v>
      </c>
      <c r="BF2444" s="80" cm="1">
        <f t="array" ref="BF2444">INDEX($K:$Q,ROW(),MATCH(BF$3,$K$2:$Q$2,0))/12</f>
        <v>-2666.6666666666665</v>
      </c>
      <c r="BG2444" s="80" cm="1">
        <f t="array" ref="BG2444">INDEX($K:$Q,ROW(),MATCH(BG$3,$K$2:$Q$2,0))/12</f>
        <v>-2666.6666666666665</v>
      </c>
      <c r="BH2444" s="80" cm="1">
        <f t="array" ref="BH2444">INDEX($K:$Q,ROW(),MATCH(BH$3,$K$2:$Q$2,0))/12</f>
        <v>-2666.6666666666665</v>
      </c>
      <c r="BI2444" s="80" cm="1">
        <f t="array" ref="BI2444">INDEX($K:$Q,ROW(),MATCH(BI$3,$K$2:$Q$2,0))/12</f>
        <v>-2666.6666666666665</v>
      </c>
      <c r="BJ2444" s="80" cm="1">
        <f t="array" ref="BJ2444">INDEX($K:$Q,ROW(),MATCH(BJ$3,$K$2:$Q$2,0))/12</f>
        <v>-2666.6666666666665</v>
      </c>
      <c r="BK2444" s="80" cm="1">
        <f t="array" ref="BK2444">INDEX($K:$Q,ROW(),MATCH(BK$3,$K$2:$Q$2,0))/12</f>
        <v>-2666.6666666666665</v>
      </c>
      <c r="BL2444" s="80" cm="1">
        <f t="array" ref="BL2444">INDEX($K:$Q,ROW(),MATCH(BL$3,$K$2:$Q$2,0))/12</f>
        <v>-2666.6666666666665</v>
      </c>
      <c r="BM2444" s="80" cm="1">
        <f t="array" ref="BM2444">INDEX($K:$Q,ROW(),MATCH(BM$3,$K$2:$Q$2,0))/12</f>
        <v>-2666.6666666666665</v>
      </c>
      <c r="BN2444" s="80" cm="1">
        <f t="array" ref="BN2444">INDEX($K:$Q,ROW(),MATCH(BN$3,$K$2:$Q$2,0))/12</f>
        <v>-2666.6666666666665</v>
      </c>
      <c r="BO2444" s="80" cm="1">
        <f t="array" ref="BO2444">INDEX($K:$Q,ROW(),MATCH(BO$3,$K$2:$Q$2,0))/12</f>
        <v>-2666.6666666666665</v>
      </c>
      <c r="BP2444" s="80" cm="1">
        <f t="array" ref="BP2444">INDEX($K:$Q,ROW(),MATCH(BP$3,$K$2:$Q$2,0))/12</f>
        <v>-2666.6666666666665</v>
      </c>
      <c r="BQ2444" s="80" cm="1">
        <f t="array" ref="BQ2444">INDEX($K:$Q,ROW(),MATCH(BQ$3,$K$2:$Q$2,0))/12</f>
        <v>-2666.6666666666665</v>
      </c>
      <c r="BR2444" s="80" cm="1">
        <f t="array" ref="BR2444">INDEX($K:$Q,ROW(),MATCH(BR$3,$K$2:$Q$2,0))/12</f>
        <v>-2666.6666666666665</v>
      </c>
      <c r="BS2444" s="80" cm="1">
        <f t="array" ref="BS2444">INDEX($K:$Q,ROW(),MATCH(BS$3,$K$2:$Q$2,0))/12</f>
        <v>-2666.6666666666665</v>
      </c>
      <c r="BT2444" s="80" cm="1">
        <f t="array" ref="BT2444">INDEX($K:$Q,ROW(),MATCH(BT$3,$K$2:$Q$2,0))/12</f>
        <v>-2666.6666666666665</v>
      </c>
      <c r="BU2444" s="80" cm="1">
        <f t="array" ref="BU2444">INDEX($K:$Q,ROW(),MATCH(BU$3,$K$2:$Q$2,0))/12</f>
        <v>-2666.6666666666665</v>
      </c>
      <c r="BV2444" s="80" cm="1">
        <f t="array" ref="BV2444">INDEX($K:$Q,ROW(),MATCH(BV$3,$K$2:$Q$2,0))/12</f>
        <v>-2666.6666666666665</v>
      </c>
      <c r="BW2444" s="80" cm="1">
        <f t="array" ref="BW2444">INDEX($K:$Q,ROW(),MATCH(BW$3,$K$2:$Q$2,0))/12</f>
        <v>-2666.6666666666665</v>
      </c>
      <c r="BX2444" s="80" cm="1">
        <f t="array" ref="BX2444">INDEX($K:$Q,ROW(),MATCH(BX$3,$K$2:$Q$2,0))/12</f>
        <v>-2666.6666666666665</v>
      </c>
      <c r="BY2444" s="80" cm="1">
        <f t="array" ref="BY2444">INDEX($K:$Q,ROW(),MATCH(BY$3,$K$2:$Q$2,0))/12</f>
        <v>-2666.6666666666665</v>
      </c>
      <c r="BZ2444" s="80" cm="1">
        <f t="array" ref="BZ2444">INDEX($K:$Q,ROW(),MATCH(BZ$3,$K$2:$Q$2,0))/12</f>
        <v>-2666.6666666666665</v>
      </c>
      <c r="CA2444" s="80" cm="1">
        <f t="array" ref="CA2444">INDEX($K:$Q,ROW(),MATCH(CA$3,$K$2:$Q$2,0))/12</f>
        <v>-2666.6666666666665</v>
      </c>
      <c r="CB2444" s="80" cm="1">
        <f t="array" ref="CB2444">INDEX($K:$Q,ROW(),MATCH(CB$3,$K$2:$Q$2,0))/12</f>
        <v>-2666.6666666666665</v>
      </c>
      <c r="CC2444" s="80" cm="1">
        <f t="array" ref="CC2444">INDEX($K:$Q,ROW(),MATCH(CC$3,$K$2:$Q$2,0))/12</f>
        <v>-2666.6666666666665</v>
      </c>
      <c r="CD2444" s="80" cm="1">
        <f t="array" ref="CD2444">INDEX($K:$Q,ROW(),MATCH(CD$3,$K$2:$Q$2,0))/12</f>
        <v>-2666.6666666666665</v>
      </c>
      <c r="CE2444" s="80" cm="1">
        <f t="array" ref="CE2444">INDEX($K:$Q,ROW(),MATCH(CE$3,$K$2:$Q$2,0))/12</f>
        <v>-2666.6666666666665</v>
      </c>
      <c r="CF2444" s="80" cm="1">
        <f t="array" ref="CF2444">INDEX($K:$Q,ROW(),MATCH(CF$3,$K$2:$Q$2,0))/12</f>
        <v>-2666.6666666666665</v>
      </c>
      <c r="CG2444" s="80" cm="1">
        <f t="array" ref="CG2444">INDEX($K:$Q,ROW(),MATCH(CG$3,$K$2:$Q$2,0))/12</f>
        <v>-2666.6666666666665</v>
      </c>
      <c r="CH2444" s="80" cm="1">
        <f t="array" ref="CH2444">INDEX($K:$Q,ROW(),MATCH(CH$3,$K$2:$Q$2,0))/12</f>
        <v>-2666.6666666666665</v>
      </c>
      <c r="CI2444" s="80" cm="1">
        <f t="array" ref="CI2444">INDEX($K:$Q,ROW(),MATCH(CI$3,$K$2:$Q$2,0))/12</f>
        <v>-2666.6666666666665</v>
      </c>
      <c r="CJ2444" s="80" cm="1">
        <f t="array" ref="CJ2444">INDEX($K:$Q,ROW(),MATCH(CJ$3,$K$2:$Q$2,0))/12</f>
        <v>-2666.6666666666665</v>
      </c>
      <c r="CK2444" s="80" cm="1">
        <f t="array" ref="CK2444">INDEX($K:$Q,ROW(),MATCH(CK$3,$K$2:$Q$2,0))/12</f>
        <v>-2666.6666666666665</v>
      </c>
    </row>
    <row r="2445" spans="2:89" x14ac:dyDescent="0.35">
      <c r="B2445" s="137" t="s">
        <v>568</v>
      </c>
      <c r="D2445" t="s">
        <v>564</v>
      </c>
      <c r="E2445" s="8" t="str">
        <f t="shared" si="3327"/>
        <v>2445 FAPPELIST-F</v>
      </c>
      <c r="K2445" s="23">
        <v>-64000</v>
      </c>
      <c r="L2445" s="23">
        <v>-64000</v>
      </c>
      <c r="M2445" s="23">
        <v>-64000</v>
      </c>
      <c r="N2445" s="23">
        <v>-64000</v>
      </c>
      <c r="O2445" s="23">
        <v>-64000</v>
      </c>
      <c r="P2445" s="23">
        <v>-64000</v>
      </c>
      <c r="S2445" s="80" cm="1">
        <f t="array" ref="S2445">INDEX($K:$Q,ROW(),MATCH(S$3,$K$2:$Q$2,0))/12</f>
        <v>-5333.333333333333</v>
      </c>
      <c r="T2445" s="80" cm="1">
        <f t="array" ref="T2445">INDEX($K:$Q,ROW(),MATCH(T$3,$K$2:$Q$2,0))/12</f>
        <v>-5333.333333333333</v>
      </c>
      <c r="U2445" s="80" cm="1">
        <f t="array" ref="U2445">INDEX($K:$Q,ROW(),MATCH(U$3,$K$2:$Q$2,0))/12</f>
        <v>-5333.333333333333</v>
      </c>
      <c r="V2445" s="80" cm="1">
        <f t="array" ref="V2445">INDEX($K:$Q,ROW(),MATCH(V$3,$K$2:$Q$2,0))/12</f>
        <v>-5333.333333333333</v>
      </c>
      <c r="W2445" s="80" cm="1">
        <f t="array" ref="W2445">INDEX($K:$Q,ROW(),MATCH(W$3,$K$2:$Q$2,0))/12</f>
        <v>-5333.333333333333</v>
      </c>
      <c r="X2445" s="80" cm="1">
        <f t="array" ref="X2445">INDEX($K:$Q,ROW(),MATCH(X$3,$K$2:$Q$2,0))/12</f>
        <v>-5333.333333333333</v>
      </c>
      <c r="Y2445" s="80" cm="1">
        <f t="array" ref="Y2445">INDEX($K:$Q,ROW(),MATCH(Y$3,$K$2:$Q$2,0))/12</f>
        <v>-5333.333333333333</v>
      </c>
      <c r="Z2445" s="80" cm="1">
        <f t="array" ref="Z2445">INDEX($K:$Q,ROW(),MATCH(Z$3,$K$2:$Q$2,0))/12</f>
        <v>-5333.333333333333</v>
      </c>
      <c r="AA2445" s="80" cm="1">
        <f t="array" ref="AA2445">INDEX($K:$Q,ROW(),MATCH(AA$3,$K$2:$Q$2,0))/12</f>
        <v>-5333.333333333333</v>
      </c>
      <c r="AB2445" s="80" cm="1">
        <f t="array" ref="AB2445">INDEX($K:$Q,ROW(),MATCH(AB$3,$K$2:$Q$2,0))/12</f>
        <v>-5333.333333333333</v>
      </c>
      <c r="AC2445" s="80" cm="1">
        <f t="array" ref="AC2445">INDEX($K:$Q,ROW(),MATCH(AC$3,$K$2:$Q$2,0))/12</f>
        <v>-5333.333333333333</v>
      </c>
      <c r="AD2445" s="80" cm="1">
        <f t="array" ref="AD2445">INDEX($K:$Q,ROW(),MATCH(AD$3,$K$2:$Q$2,0))/12</f>
        <v>-5333.333333333333</v>
      </c>
      <c r="AE2445" s="80" cm="1">
        <f t="array" ref="AE2445">INDEX($K:$Q,ROW(),MATCH(AE$3,$K$2:$Q$2,0))/12</f>
        <v>-5333.333333333333</v>
      </c>
      <c r="AF2445" s="80" cm="1">
        <f t="array" ref="AF2445">INDEX($K:$Q,ROW(),MATCH(AF$3,$K$2:$Q$2,0))/12</f>
        <v>-5333.333333333333</v>
      </c>
      <c r="AG2445" s="80" cm="1">
        <f t="array" ref="AG2445">INDEX($K:$Q,ROW(),MATCH(AG$3,$K$2:$Q$2,0))/12</f>
        <v>-5333.333333333333</v>
      </c>
      <c r="AH2445" s="80" cm="1">
        <f t="array" ref="AH2445">INDEX($K:$Q,ROW(),MATCH(AH$3,$K$2:$Q$2,0))/12</f>
        <v>-5333.333333333333</v>
      </c>
      <c r="AI2445" s="80" cm="1">
        <f t="array" ref="AI2445">INDEX($K:$Q,ROW(),MATCH(AI$3,$K$2:$Q$2,0))/12</f>
        <v>-5333.333333333333</v>
      </c>
      <c r="AJ2445" s="80" cm="1">
        <f t="array" ref="AJ2445">INDEX($K:$Q,ROW(),MATCH(AJ$3,$K$2:$Q$2,0))/12</f>
        <v>-5333.333333333333</v>
      </c>
      <c r="AK2445" s="80" cm="1">
        <f t="array" ref="AK2445">INDEX($K:$Q,ROW(),MATCH(AK$3,$K$2:$Q$2,0))/12</f>
        <v>-5333.333333333333</v>
      </c>
      <c r="AL2445" s="80" cm="1">
        <f t="array" ref="AL2445">INDEX($K:$Q,ROW(),MATCH(AL$3,$K$2:$Q$2,0))/12</f>
        <v>-5333.333333333333</v>
      </c>
      <c r="AM2445" s="80" cm="1">
        <f t="array" ref="AM2445">INDEX($K:$Q,ROW(),MATCH(AM$3,$K$2:$Q$2,0))/12</f>
        <v>-5333.333333333333</v>
      </c>
      <c r="AN2445" s="80" cm="1">
        <f t="array" ref="AN2445">INDEX($K:$Q,ROW(),MATCH(AN$3,$K$2:$Q$2,0))/12</f>
        <v>-5333.333333333333</v>
      </c>
      <c r="AO2445" s="80" cm="1">
        <f t="array" ref="AO2445">INDEX($K:$Q,ROW(),MATCH(AO$3,$K$2:$Q$2,0))/12</f>
        <v>-5333.333333333333</v>
      </c>
      <c r="AP2445" s="80" cm="1">
        <f t="array" ref="AP2445">INDEX($K:$Q,ROW(),MATCH(AP$3,$K$2:$Q$2,0))/12</f>
        <v>-5333.333333333333</v>
      </c>
      <c r="AQ2445" s="80" cm="1">
        <f t="array" ref="AQ2445">INDEX($K:$Q,ROW(),MATCH(AQ$3,$K$2:$Q$2,0))/12</f>
        <v>-5333.333333333333</v>
      </c>
      <c r="AR2445" s="80" cm="1">
        <f t="array" ref="AR2445">INDEX($K:$Q,ROW(),MATCH(AR$3,$K$2:$Q$2,0))/12</f>
        <v>-5333.333333333333</v>
      </c>
      <c r="AS2445" s="80" cm="1">
        <f t="array" ref="AS2445">INDEX($K:$Q,ROW(),MATCH(AS$3,$K$2:$Q$2,0))/12</f>
        <v>-5333.333333333333</v>
      </c>
      <c r="AT2445" s="80" cm="1">
        <f t="array" ref="AT2445">INDEX($K:$Q,ROW(),MATCH(AT$3,$K$2:$Q$2,0))/12</f>
        <v>-5333.333333333333</v>
      </c>
      <c r="AU2445" s="80" cm="1">
        <f t="array" ref="AU2445">INDEX($K:$Q,ROW(),MATCH(AU$3,$K$2:$Q$2,0))/12</f>
        <v>-5333.333333333333</v>
      </c>
      <c r="AV2445" s="80" cm="1">
        <f t="array" ref="AV2445">INDEX($K:$Q,ROW(),MATCH(AV$3,$K$2:$Q$2,0))/12</f>
        <v>-5333.333333333333</v>
      </c>
      <c r="AW2445" s="80" cm="1">
        <f t="array" ref="AW2445">INDEX($K:$Q,ROW(),MATCH(AW$3,$K$2:$Q$2,0))/12</f>
        <v>-5333.333333333333</v>
      </c>
      <c r="AX2445" s="80" cm="1">
        <f t="array" ref="AX2445">INDEX($K:$Q,ROW(),MATCH(AX$3,$K$2:$Q$2,0))/12</f>
        <v>-5333.333333333333</v>
      </c>
      <c r="AY2445" s="80" cm="1">
        <f t="array" ref="AY2445">INDEX($K:$Q,ROW(),MATCH(AY$3,$K$2:$Q$2,0))/12</f>
        <v>-5333.333333333333</v>
      </c>
      <c r="AZ2445" s="80" cm="1">
        <f t="array" ref="AZ2445">INDEX($K:$Q,ROW(),MATCH(AZ$3,$K$2:$Q$2,0))/12</f>
        <v>-5333.333333333333</v>
      </c>
      <c r="BA2445" s="80" cm="1">
        <f t="array" ref="BA2445">INDEX($K:$Q,ROW(),MATCH(BA$3,$K$2:$Q$2,0))/12</f>
        <v>-5333.333333333333</v>
      </c>
      <c r="BB2445" s="80" cm="1">
        <f t="array" ref="BB2445">INDEX($K:$Q,ROW(),MATCH(BB$3,$K$2:$Q$2,0))/12</f>
        <v>-5333.333333333333</v>
      </c>
      <c r="BC2445" s="80" cm="1">
        <f t="array" ref="BC2445">INDEX($K:$Q,ROW(),MATCH(BC$3,$K$2:$Q$2,0))/12</f>
        <v>-5333.333333333333</v>
      </c>
      <c r="BD2445" s="80" cm="1">
        <f t="array" ref="BD2445">INDEX($K:$Q,ROW(),MATCH(BD$3,$K$2:$Q$2,0))/12</f>
        <v>-5333.333333333333</v>
      </c>
      <c r="BE2445" s="80" cm="1">
        <f t="array" ref="BE2445">INDEX($K:$Q,ROW(),MATCH(BE$3,$K$2:$Q$2,0))/12</f>
        <v>-5333.333333333333</v>
      </c>
      <c r="BF2445" s="80" cm="1">
        <f t="array" ref="BF2445">INDEX($K:$Q,ROW(),MATCH(BF$3,$K$2:$Q$2,0))/12</f>
        <v>-5333.333333333333</v>
      </c>
      <c r="BG2445" s="80" cm="1">
        <f t="array" ref="BG2445">INDEX($K:$Q,ROW(),MATCH(BG$3,$K$2:$Q$2,0))/12</f>
        <v>-5333.333333333333</v>
      </c>
      <c r="BH2445" s="80" cm="1">
        <f t="array" ref="BH2445">INDEX($K:$Q,ROW(),MATCH(BH$3,$K$2:$Q$2,0))/12</f>
        <v>-5333.333333333333</v>
      </c>
      <c r="BI2445" s="80" cm="1">
        <f t="array" ref="BI2445">INDEX($K:$Q,ROW(),MATCH(BI$3,$K$2:$Q$2,0))/12</f>
        <v>-5333.333333333333</v>
      </c>
      <c r="BJ2445" s="80" cm="1">
        <f t="array" ref="BJ2445">INDEX($K:$Q,ROW(),MATCH(BJ$3,$K$2:$Q$2,0))/12</f>
        <v>-5333.333333333333</v>
      </c>
      <c r="BK2445" s="80" cm="1">
        <f t="array" ref="BK2445">INDEX($K:$Q,ROW(),MATCH(BK$3,$K$2:$Q$2,0))/12</f>
        <v>-5333.333333333333</v>
      </c>
      <c r="BL2445" s="80" cm="1">
        <f t="array" ref="BL2445">INDEX($K:$Q,ROW(),MATCH(BL$3,$K$2:$Q$2,0))/12</f>
        <v>-5333.333333333333</v>
      </c>
      <c r="BM2445" s="80" cm="1">
        <f t="array" ref="BM2445">INDEX($K:$Q,ROW(),MATCH(BM$3,$K$2:$Q$2,0))/12</f>
        <v>-5333.333333333333</v>
      </c>
      <c r="BN2445" s="80" cm="1">
        <f t="array" ref="BN2445">INDEX($K:$Q,ROW(),MATCH(BN$3,$K$2:$Q$2,0))/12</f>
        <v>-5333.333333333333</v>
      </c>
      <c r="BO2445" s="80" cm="1">
        <f t="array" ref="BO2445">INDEX($K:$Q,ROW(),MATCH(BO$3,$K$2:$Q$2,0))/12</f>
        <v>-5333.333333333333</v>
      </c>
      <c r="BP2445" s="80" cm="1">
        <f t="array" ref="BP2445">INDEX($K:$Q,ROW(),MATCH(BP$3,$K$2:$Q$2,0))/12</f>
        <v>-5333.333333333333</v>
      </c>
      <c r="BQ2445" s="80" cm="1">
        <f t="array" ref="BQ2445">INDEX($K:$Q,ROW(),MATCH(BQ$3,$K$2:$Q$2,0))/12</f>
        <v>-5333.333333333333</v>
      </c>
      <c r="BR2445" s="80" cm="1">
        <f t="array" ref="BR2445">INDEX($K:$Q,ROW(),MATCH(BR$3,$K$2:$Q$2,0))/12</f>
        <v>-5333.333333333333</v>
      </c>
      <c r="BS2445" s="80" cm="1">
        <f t="array" ref="BS2445">INDEX($K:$Q,ROW(),MATCH(BS$3,$K$2:$Q$2,0))/12</f>
        <v>-5333.333333333333</v>
      </c>
      <c r="BT2445" s="80" cm="1">
        <f t="array" ref="BT2445">INDEX($K:$Q,ROW(),MATCH(BT$3,$K$2:$Q$2,0))/12</f>
        <v>-5333.333333333333</v>
      </c>
      <c r="BU2445" s="80" cm="1">
        <f t="array" ref="BU2445">INDEX($K:$Q,ROW(),MATCH(BU$3,$K$2:$Q$2,0))/12</f>
        <v>-5333.333333333333</v>
      </c>
      <c r="BV2445" s="80" cm="1">
        <f t="array" ref="BV2445">INDEX($K:$Q,ROW(),MATCH(BV$3,$K$2:$Q$2,0))/12</f>
        <v>-5333.333333333333</v>
      </c>
      <c r="BW2445" s="80" cm="1">
        <f t="array" ref="BW2445">INDEX($K:$Q,ROW(),MATCH(BW$3,$K$2:$Q$2,0))/12</f>
        <v>-5333.333333333333</v>
      </c>
      <c r="BX2445" s="80" cm="1">
        <f t="array" ref="BX2445">INDEX($K:$Q,ROW(),MATCH(BX$3,$K$2:$Q$2,0))/12</f>
        <v>-5333.333333333333</v>
      </c>
      <c r="BY2445" s="80" cm="1">
        <f t="array" ref="BY2445">INDEX($K:$Q,ROW(),MATCH(BY$3,$K$2:$Q$2,0))/12</f>
        <v>-5333.333333333333</v>
      </c>
      <c r="BZ2445" s="80" cm="1">
        <f t="array" ref="BZ2445">INDEX($K:$Q,ROW(),MATCH(BZ$3,$K$2:$Q$2,0))/12</f>
        <v>-5333.333333333333</v>
      </c>
      <c r="CA2445" s="80" cm="1">
        <f t="array" ref="CA2445">INDEX($K:$Q,ROW(),MATCH(CA$3,$K$2:$Q$2,0))/12</f>
        <v>-5333.333333333333</v>
      </c>
      <c r="CB2445" s="80" cm="1">
        <f t="array" ref="CB2445">INDEX($K:$Q,ROW(),MATCH(CB$3,$K$2:$Q$2,0))/12</f>
        <v>-5333.333333333333</v>
      </c>
      <c r="CC2445" s="80" cm="1">
        <f t="array" ref="CC2445">INDEX($K:$Q,ROW(),MATCH(CC$3,$K$2:$Q$2,0))/12</f>
        <v>-5333.333333333333</v>
      </c>
      <c r="CD2445" s="80" cm="1">
        <f t="array" ref="CD2445">INDEX($K:$Q,ROW(),MATCH(CD$3,$K$2:$Q$2,0))/12</f>
        <v>-5333.333333333333</v>
      </c>
      <c r="CE2445" s="80" cm="1">
        <f t="array" ref="CE2445">INDEX($K:$Q,ROW(),MATCH(CE$3,$K$2:$Q$2,0))/12</f>
        <v>-5333.333333333333</v>
      </c>
      <c r="CF2445" s="80" cm="1">
        <f t="array" ref="CF2445">INDEX($K:$Q,ROW(),MATCH(CF$3,$K$2:$Q$2,0))/12</f>
        <v>-5333.333333333333</v>
      </c>
      <c r="CG2445" s="80" cm="1">
        <f t="array" ref="CG2445">INDEX($K:$Q,ROW(),MATCH(CG$3,$K$2:$Q$2,0))/12</f>
        <v>-5333.333333333333</v>
      </c>
      <c r="CH2445" s="80" cm="1">
        <f t="array" ref="CH2445">INDEX($K:$Q,ROW(),MATCH(CH$3,$K$2:$Q$2,0))/12</f>
        <v>-5333.333333333333</v>
      </c>
      <c r="CI2445" s="80" cm="1">
        <f t="array" ref="CI2445">INDEX($K:$Q,ROW(),MATCH(CI$3,$K$2:$Q$2,0))/12</f>
        <v>-5333.333333333333</v>
      </c>
      <c r="CJ2445" s="80" cm="1">
        <f t="array" ref="CJ2445">INDEX($K:$Q,ROW(),MATCH(CJ$3,$K$2:$Q$2,0))/12</f>
        <v>-5333.333333333333</v>
      </c>
      <c r="CK2445" s="80" cm="1">
        <f t="array" ref="CK2445">INDEX($K:$Q,ROW(),MATCH(CK$3,$K$2:$Q$2,0))/12</f>
        <v>-5333.333333333333</v>
      </c>
    </row>
    <row r="2446" spans="2:89" x14ac:dyDescent="0.35">
      <c r="B2446" s="137" t="s">
        <v>569</v>
      </c>
      <c r="D2446" t="s">
        <v>564</v>
      </c>
      <c r="E2446" s="8" t="str">
        <f t="shared" si="3327"/>
        <v>2446 FAPPELIST-F</v>
      </c>
      <c r="K2446" s="23">
        <v>-128000</v>
      </c>
      <c r="L2446" s="23">
        <v>-128000</v>
      </c>
      <c r="M2446" s="23">
        <v>-128000</v>
      </c>
      <c r="N2446" s="23">
        <v>-128000</v>
      </c>
      <c r="O2446" s="23">
        <v>-128000</v>
      </c>
      <c r="P2446" s="23">
        <v>-128000</v>
      </c>
      <c r="S2446" s="80" cm="1">
        <f t="array" ref="S2446">INDEX($K:$Q,ROW(),MATCH(S$3,$K$2:$Q$2,0))/12</f>
        <v>-10666.666666666666</v>
      </c>
      <c r="T2446" s="80" cm="1">
        <f t="array" ref="T2446">INDEX($K:$Q,ROW(),MATCH(T$3,$K$2:$Q$2,0))/12</f>
        <v>-10666.666666666666</v>
      </c>
      <c r="U2446" s="80" cm="1">
        <f t="array" ref="U2446">INDEX($K:$Q,ROW(),MATCH(U$3,$K$2:$Q$2,0))/12</f>
        <v>-10666.666666666666</v>
      </c>
      <c r="V2446" s="80" cm="1">
        <f t="array" ref="V2446">INDEX($K:$Q,ROW(),MATCH(V$3,$K$2:$Q$2,0))/12</f>
        <v>-10666.666666666666</v>
      </c>
      <c r="W2446" s="80" cm="1">
        <f t="array" ref="W2446">INDEX($K:$Q,ROW(),MATCH(W$3,$K$2:$Q$2,0))/12</f>
        <v>-10666.666666666666</v>
      </c>
      <c r="X2446" s="80" cm="1">
        <f t="array" ref="X2446">INDEX($K:$Q,ROW(),MATCH(X$3,$K$2:$Q$2,0))/12</f>
        <v>-10666.666666666666</v>
      </c>
      <c r="Y2446" s="80" cm="1">
        <f t="array" ref="Y2446">INDEX($K:$Q,ROW(),MATCH(Y$3,$K$2:$Q$2,0))/12</f>
        <v>-10666.666666666666</v>
      </c>
      <c r="Z2446" s="80" cm="1">
        <f t="array" ref="Z2446">INDEX($K:$Q,ROW(),MATCH(Z$3,$K$2:$Q$2,0))/12</f>
        <v>-10666.666666666666</v>
      </c>
      <c r="AA2446" s="80" cm="1">
        <f t="array" ref="AA2446">INDEX($K:$Q,ROW(),MATCH(AA$3,$K$2:$Q$2,0))/12</f>
        <v>-10666.666666666666</v>
      </c>
      <c r="AB2446" s="80" cm="1">
        <f t="array" ref="AB2446">INDEX($K:$Q,ROW(),MATCH(AB$3,$K$2:$Q$2,0))/12</f>
        <v>-10666.666666666666</v>
      </c>
      <c r="AC2446" s="80" cm="1">
        <f t="array" ref="AC2446">INDEX($K:$Q,ROW(),MATCH(AC$3,$K$2:$Q$2,0))/12</f>
        <v>-10666.666666666666</v>
      </c>
      <c r="AD2446" s="80" cm="1">
        <f t="array" ref="AD2446">INDEX($K:$Q,ROW(),MATCH(AD$3,$K$2:$Q$2,0))/12</f>
        <v>-10666.666666666666</v>
      </c>
      <c r="AE2446" s="80" cm="1">
        <f t="array" ref="AE2446">INDEX($K:$Q,ROW(),MATCH(AE$3,$K$2:$Q$2,0))/12</f>
        <v>-10666.666666666666</v>
      </c>
      <c r="AF2446" s="80" cm="1">
        <f t="array" ref="AF2446">INDEX($K:$Q,ROW(),MATCH(AF$3,$K$2:$Q$2,0))/12</f>
        <v>-10666.666666666666</v>
      </c>
      <c r="AG2446" s="80" cm="1">
        <f t="array" ref="AG2446">INDEX($K:$Q,ROW(),MATCH(AG$3,$K$2:$Q$2,0))/12</f>
        <v>-10666.666666666666</v>
      </c>
      <c r="AH2446" s="80" cm="1">
        <f t="array" ref="AH2446">INDEX($K:$Q,ROW(),MATCH(AH$3,$K$2:$Q$2,0))/12</f>
        <v>-10666.666666666666</v>
      </c>
      <c r="AI2446" s="80" cm="1">
        <f t="array" ref="AI2446">INDEX($K:$Q,ROW(),MATCH(AI$3,$K$2:$Q$2,0))/12</f>
        <v>-10666.666666666666</v>
      </c>
      <c r="AJ2446" s="80" cm="1">
        <f t="array" ref="AJ2446">INDEX($K:$Q,ROW(),MATCH(AJ$3,$K$2:$Q$2,0))/12</f>
        <v>-10666.666666666666</v>
      </c>
      <c r="AK2446" s="80" cm="1">
        <f t="array" ref="AK2446">INDEX($K:$Q,ROW(),MATCH(AK$3,$K$2:$Q$2,0))/12</f>
        <v>-10666.666666666666</v>
      </c>
      <c r="AL2446" s="80" cm="1">
        <f t="array" ref="AL2446">INDEX($K:$Q,ROW(),MATCH(AL$3,$K$2:$Q$2,0))/12</f>
        <v>-10666.666666666666</v>
      </c>
      <c r="AM2446" s="80" cm="1">
        <f t="array" ref="AM2446">INDEX($K:$Q,ROW(),MATCH(AM$3,$K$2:$Q$2,0))/12</f>
        <v>-10666.666666666666</v>
      </c>
      <c r="AN2446" s="80" cm="1">
        <f t="array" ref="AN2446">INDEX($K:$Q,ROW(),MATCH(AN$3,$K$2:$Q$2,0))/12</f>
        <v>-10666.666666666666</v>
      </c>
      <c r="AO2446" s="80" cm="1">
        <f t="array" ref="AO2446">INDEX($K:$Q,ROW(),MATCH(AO$3,$K$2:$Q$2,0))/12</f>
        <v>-10666.666666666666</v>
      </c>
      <c r="AP2446" s="80" cm="1">
        <f t="array" ref="AP2446">INDEX($K:$Q,ROW(),MATCH(AP$3,$K$2:$Q$2,0))/12</f>
        <v>-10666.666666666666</v>
      </c>
      <c r="AQ2446" s="80" cm="1">
        <f t="array" ref="AQ2446">INDEX($K:$Q,ROW(),MATCH(AQ$3,$K$2:$Q$2,0))/12</f>
        <v>-10666.666666666666</v>
      </c>
      <c r="AR2446" s="80" cm="1">
        <f t="array" ref="AR2446">INDEX($K:$Q,ROW(),MATCH(AR$3,$K$2:$Q$2,0))/12</f>
        <v>-10666.666666666666</v>
      </c>
      <c r="AS2446" s="80" cm="1">
        <f t="array" ref="AS2446">INDEX($K:$Q,ROW(),MATCH(AS$3,$K$2:$Q$2,0))/12</f>
        <v>-10666.666666666666</v>
      </c>
      <c r="AT2446" s="80" cm="1">
        <f t="array" ref="AT2446">INDEX($K:$Q,ROW(),MATCH(AT$3,$K$2:$Q$2,0))/12</f>
        <v>-10666.666666666666</v>
      </c>
      <c r="AU2446" s="80" cm="1">
        <f t="array" ref="AU2446">INDEX($K:$Q,ROW(),MATCH(AU$3,$K$2:$Q$2,0))/12</f>
        <v>-10666.666666666666</v>
      </c>
      <c r="AV2446" s="80" cm="1">
        <f t="array" ref="AV2446">INDEX($K:$Q,ROW(),MATCH(AV$3,$K$2:$Q$2,0))/12</f>
        <v>-10666.666666666666</v>
      </c>
      <c r="AW2446" s="80" cm="1">
        <f t="array" ref="AW2446">INDEX($K:$Q,ROW(),MATCH(AW$3,$K$2:$Q$2,0))/12</f>
        <v>-10666.666666666666</v>
      </c>
      <c r="AX2446" s="80" cm="1">
        <f t="array" ref="AX2446">INDEX($K:$Q,ROW(),MATCH(AX$3,$K$2:$Q$2,0))/12</f>
        <v>-10666.666666666666</v>
      </c>
      <c r="AY2446" s="80" cm="1">
        <f t="array" ref="AY2446">INDEX($K:$Q,ROW(),MATCH(AY$3,$K$2:$Q$2,0))/12</f>
        <v>-10666.666666666666</v>
      </c>
      <c r="AZ2446" s="80" cm="1">
        <f t="array" ref="AZ2446">INDEX($K:$Q,ROW(),MATCH(AZ$3,$K$2:$Q$2,0))/12</f>
        <v>-10666.666666666666</v>
      </c>
      <c r="BA2446" s="80" cm="1">
        <f t="array" ref="BA2446">INDEX($K:$Q,ROW(),MATCH(BA$3,$K$2:$Q$2,0))/12</f>
        <v>-10666.666666666666</v>
      </c>
      <c r="BB2446" s="80" cm="1">
        <f t="array" ref="BB2446">INDEX($K:$Q,ROW(),MATCH(BB$3,$K$2:$Q$2,0))/12</f>
        <v>-10666.666666666666</v>
      </c>
      <c r="BC2446" s="80" cm="1">
        <f t="array" ref="BC2446">INDEX($K:$Q,ROW(),MATCH(BC$3,$K$2:$Q$2,0))/12</f>
        <v>-10666.666666666666</v>
      </c>
      <c r="BD2446" s="80" cm="1">
        <f t="array" ref="BD2446">INDEX($K:$Q,ROW(),MATCH(BD$3,$K$2:$Q$2,0))/12</f>
        <v>-10666.666666666666</v>
      </c>
      <c r="BE2446" s="80" cm="1">
        <f t="array" ref="BE2446">INDEX($K:$Q,ROW(),MATCH(BE$3,$K$2:$Q$2,0))/12</f>
        <v>-10666.666666666666</v>
      </c>
      <c r="BF2446" s="80" cm="1">
        <f t="array" ref="BF2446">INDEX($K:$Q,ROW(),MATCH(BF$3,$K$2:$Q$2,0))/12</f>
        <v>-10666.666666666666</v>
      </c>
      <c r="BG2446" s="80" cm="1">
        <f t="array" ref="BG2446">INDEX($K:$Q,ROW(),MATCH(BG$3,$K$2:$Q$2,0))/12</f>
        <v>-10666.666666666666</v>
      </c>
      <c r="BH2446" s="80" cm="1">
        <f t="array" ref="BH2446">INDEX($K:$Q,ROW(),MATCH(BH$3,$K$2:$Q$2,0))/12</f>
        <v>-10666.666666666666</v>
      </c>
      <c r="BI2446" s="80" cm="1">
        <f t="array" ref="BI2446">INDEX($K:$Q,ROW(),MATCH(BI$3,$K$2:$Q$2,0))/12</f>
        <v>-10666.666666666666</v>
      </c>
      <c r="BJ2446" s="80" cm="1">
        <f t="array" ref="BJ2446">INDEX($K:$Q,ROW(),MATCH(BJ$3,$K$2:$Q$2,0))/12</f>
        <v>-10666.666666666666</v>
      </c>
      <c r="BK2446" s="80" cm="1">
        <f t="array" ref="BK2446">INDEX($K:$Q,ROW(),MATCH(BK$3,$K$2:$Q$2,0))/12</f>
        <v>-10666.666666666666</v>
      </c>
      <c r="BL2446" s="80" cm="1">
        <f t="array" ref="BL2446">INDEX($K:$Q,ROW(),MATCH(BL$3,$K$2:$Q$2,0))/12</f>
        <v>-10666.666666666666</v>
      </c>
      <c r="BM2446" s="80" cm="1">
        <f t="array" ref="BM2446">INDEX($K:$Q,ROW(),MATCH(BM$3,$K$2:$Q$2,0))/12</f>
        <v>-10666.666666666666</v>
      </c>
      <c r="BN2446" s="80" cm="1">
        <f t="array" ref="BN2446">INDEX($K:$Q,ROW(),MATCH(BN$3,$K$2:$Q$2,0))/12</f>
        <v>-10666.666666666666</v>
      </c>
      <c r="BO2446" s="80" cm="1">
        <f t="array" ref="BO2446">INDEX($K:$Q,ROW(),MATCH(BO$3,$K$2:$Q$2,0))/12</f>
        <v>-10666.666666666666</v>
      </c>
      <c r="BP2446" s="80" cm="1">
        <f t="array" ref="BP2446">INDEX($K:$Q,ROW(),MATCH(BP$3,$K$2:$Q$2,0))/12</f>
        <v>-10666.666666666666</v>
      </c>
      <c r="BQ2446" s="80" cm="1">
        <f t="array" ref="BQ2446">INDEX($K:$Q,ROW(),MATCH(BQ$3,$K$2:$Q$2,0))/12</f>
        <v>-10666.666666666666</v>
      </c>
      <c r="BR2446" s="80" cm="1">
        <f t="array" ref="BR2446">INDEX($K:$Q,ROW(),MATCH(BR$3,$K$2:$Q$2,0))/12</f>
        <v>-10666.666666666666</v>
      </c>
      <c r="BS2446" s="80" cm="1">
        <f t="array" ref="BS2446">INDEX($K:$Q,ROW(),MATCH(BS$3,$K$2:$Q$2,0))/12</f>
        <v>-10666.666666666666</v>
      </c>
      <c r="BT2446" s="80" cm="1">
        <f t="array" ref="BT2446">INDEX($K:$Q,ROW(),MATCH(BT$3,$K$2:$Q$2,0))/12</f>
        <v>-10666.666666666666</v>
      </c>
      <c r="BU2446" s="80" cm="1">
        <f t="array" ref="BU2446">INDEX($K:$Q,ROW(),MATCH(BU$3,$K$2:$Q$2,0))/12</f>
        <v>-10666.666666666666</v>
      </c>
      <c r="BV2446" s="80" cm="1">
        <f t="array" ref="BV2446">INDEX($K:$Q,ROW(),MATCH(BV$3,$K$2:$Q$2,0))/12</f>
        <v>-10666.666666666666</v>
      </c>
      <c r="BW2446" s="80" cm="1">
        <f t="array" ref="BW2446">INDEX($K:$Q,ROW(),MATCH(BW$3,$K$2:$Q$2,0))/12</f>
        <v>-10666.666666666666</v>
      </c>
      <c r="BX2446" s="80" cm="1">
        <f t="array" ref="BX2446">INDEX($K:$Q,ROW(),MATCH(BX$3,$K$2:$Q$2,0))/12</f>
        <v>-10666.666666666666</v>
      </c>
      <c r="BY2446" s="80" cm="1">
        <f t="array" ref="BY2446">INDEX($K:$Q,ROW(),MATCH(BY$3,$K$2:$Q$2,0))/12</f>
        <v>-10666.666666666666</v>
      </c>
      <c r="BZ2446" s="80" cm="1">
        <f t="array" ref="BZ2446">INDEX($K:$Q,ROW(),MATCH(BZ$3,$K$2:$Q$2,0))/12</f>
        <v>-10666.666666666666</v>
      </c>
      <c r="CA2446" s="80" cm="1">
        <f t="array" ref="CA2446">INDEX($K:$Q,ROW(),MATCH(CA$3,$K$2:$Q$2,0))/12</f>
        <v>-10666.666666666666</v>
      </c>
      <c r="CB2446" s="80" cm="1">
        <f t="array" ref="CB2446">INDEX($K:$Q,ROW(),MATCH(CB$3,$K$2:$Q$2,0))/12</f>
        <v>-10666.666666666666</v>
      </c>
      <c r="CC2446" s="80" cm="1">
        <f t="array" ref="CC2446">INDEX($K:$Q,ROW(),MATCH(CC$3,$K$2:$Q$2,0))/12</f>
        <v>-10666.666666666666</v>
      </c>
      <c r="CD2446" s="80" cm="1">
        <f t="array" ref="CD2446">INDEX($K:$Q,ROW(),MATCH(CD$3,$K$2:$Q$2,0))/12</f>
        <v>-10666.666666666666</v>
      </c>
      <c r="CE2446" s="80" cm="1">
        <f t="array" ref="CE2446">INDEX($K:$Q,ROW(),MATCH(CE$3,$K$2:$Q$2,0))/12</f>
        <v>-10666.666666666666</v>
      </c>
      <c r="CF2446" s="80" cm="1">
        <f t="array" ref="CF2446">INDEX($K:$Q,ROW(),MATCH(CF$3,$K$2:$Q$2,0))/12</f>
        <v>-10666.666666666666</v>
      </c>
      <c r="CG2446" s="80" cm="1">
        <f t="array" ref="CG2446">INDEX($K:$Q,ROW(),MATCH(CG$3,$K$2:$Q$2,0))/12</f>
        <v>-10666.666666666666</v>
      </c>
      <c r="CH2446" s="80" cm="1">
        <f t="array" ref="CH2446">INDEX($K:$Q,ROW(),MATCH(CH$3,$K$2:$Q$2,0))/12</f>
        <v>-10666.666666666666</v>
      </c>
      <c r="CI2446" s="80" cm="1">
        <f t="array" ref="CI2446">INDEX($K:$Q,ROW(),MATCH(CI$3,$K$2:$Q$2,0))/12</f>
        <v>-10666.666666666666</v>
      </c>
      <c r="CJ2446" s="80" cm="1">
        <f t="array" ref="CJ2446">INDEX($K:$Q,ROW(),MATCH(CJ$3,$K$2:$Q$2,0))/12</f>
        <v>-10666.666666666666</v>
      </c>
      <c r="CK2446" s="80" cm="1">
        <f t="array" ref="CK2446">INDEX($K:$Q,ROW(),MATCH(CK$3,$K$2:$Q$2,0))/12</f>
        <v>-10666.666666666666</v>
      </c>
    </row>
    <row r="2447" spans="2:89" x14ac:dyDescent="0.35">
      <c r="B2447" s="137" t="s">
        <v>565</v>
      </c>
      <c r="D2447" t="s">
        <v>564</v>
      </c>
      <c r="E2447" s="8" t="str">
        <f t="shared" si="3327"/>
        <v>2447 FAPPELIST-F</v>
      </c>
      <c r="K2447" s="23">
        <v>-256000</v>
      </c>
      <c r="L2447" s="23">
        <v>-256000</v>
      </c>
      <c r="M2447" s="23">
        <v>-256000</v>
      </c>
      <c r="N2447" s="23">
        <v>-256000</v>
      </c>
      <c r="O2447" s="23">
        <v>-256000</v>
      </c>
      <c r="P2447" s="23">
        <v>-256000</v>
      </c>
      <c r="S2447" s="80" cm="1">
        <f t="array" ref="S2447">INDEX($K:$Q,ROW(),MATCH(S$3,$K$2:$Q$2,0))/12</f>
        <v>-21333.333333333332</v>
      </c>
      <c r="T2447" s="80" cm="1">
        <f t="array" ref="T2447">INDEX($K:$Q,ROW(),MATCH(T$3,$K$2:$Q$2,0))/12</f>
        <v>-21333.333333333332</v>
      </c>
      <c r="U2447" s="80" cm="1">
        <f t="array" ref="U2447">INDEX($K:$Q,ROW(),MATCH(U$3,$K$2:$Q$2,0))/12</f>
        <v>-21333.333333333332</v>
      </c>
      <c r="V2447" s="80" cm="1">
        <f t="array" ref="V2447">INDEX($K:$Q,ROW(),MATCH(V$3,$K$2:$Q$2,0))/12</f>
        <v>-21333.333333333332</v>
      </c>
      <c r="W2447" s="80" cm="1">
        <f t="array" ref="W2447">INDEX($K:$Q,ROW(),MATCH(W$3,$K$2:$Q$2,0))/12</f>
        <v>-21333.333333333332</v>
      </c>
      <c r="X2447" s="80" cm="1">
        <f t="array" ref="X2447">INDEX($K:$Q,ROW(),MATCH(X$3,$K$2:$Q$2,0))/12</f>
        <v>-21333.333333333332</v>
      </c>
      <c r="Y2447" s="80" cm="1">
        <f t="array" ref="Y2447">INDEX($K:$Q,ROW(),MATCH(Y$3,$K$2:$Q$2,0))/12</f>
        <v>-21333.333333333332</v>
      </c>
      <c r="Z2447" s="80" cm="1">
        <f t="array" ref="Z2447">INDEX($K:$Q,ROW(),MATCH(Z$3,$K$2:$Q$2,0))/12</f>
        <v>-21333.333333333332</v>
      </c>
      <c r="AA2447" s="80" cm="1">
        <f t="array" ref="AA2447">INDEX($K:$Q,ROW(),MATCH(AA$3,$K$2:$Q$2,0))/12</f>
        <v>-21333.333333333332</v>
      </c>
      <c r="AB2447" s="80" cm="1">
        <f t="array" ref="AB2447">INDEX($K:$Q,ROW(),MATCH(AB$3,$K$2:$Q$2,0))/12</f>
        <v>-21333.333333333332</v>
      </c>
      <c r="AC2447" s="80" cm="1">
        <f t="array" ref="AC2447">INDEX($K:$Q,ROW(),MATCH(AC$3,$K$2:$Q$2,0))/12</f>
        <v>-21333.333333333332</v>
      </c>
      <c r="AD2447" s="80" cm="1">
        <f t="array" ref="AD2447">INDEX($K:$Q,ROW(),MATCH(AD$3,$K$2:$Q$2,0))/12</f>
        <v>-21333.333333333332</v>
      </c>
      <c r="AE2447" s="80" cm="1">
        <f t="array" ref="AE2447">INDEX($K:$Q,ROW(),MATCH(AE$3,$K$2:$Q$2,0))/12</f>
        <v>-21333.333333333332</v>
      </c>
      <c r="AF2447" s="80" cm="1">
        <f t="array" ref="AF2447">INDEX($K:$Q,ROW(),MATCH(AF$3,$K$2:$Q$2,0))/12</f>
        <v>-21333.333333333332</v>
      </c>
      <c r="AG2447" s="80" cm="1">
        <f t="array" ref="AG2447">INDEX($K:$Q,ROW(),MATCH(AG$3,$K$2:$Q$2,0))/12</f>
        <v>-21333.333333333332</v>
      </c>
      <c r="AH2447" s="80" cm="1">
        <f t="array" ref="AH2447">INDEX($K:$Q,ROW(),MATCH(AH$3,$K$2:$Q$2,0))/12</f>
        <v>-21333.333333333332</v>
      </c>
      <c r="AI2447" s="80" cm="1">
        <f t="array" ref="AI2447">INDEX($K:$Q,ROW(),MATCH(AI$3,$K$2:$Q$2,0))/12</f>
        <v>-21333.333333333332</v>
      </c>
      <c r="AJ2447" s="80" cm="1">
        <f t="array" ref="AJ2447">INDEX($K:$Q,ROW(),MATCH(AJ$3,$K$2:$Q$2,0))/12</f>
        <v>-21333.333333333332</v>
      </c>
      <c r="AK2447" s="80" cm="1">
        <f t="array" ref="AK2447">INDEX($K:$Q,ROW(),MATCH(AK$3,$K$2:$Q$2,0))/12</f>
        <v>-21333.333333333332</v>
      </c>
      <c r="AL2447" s="80" cm="1">
        <f t="array" ref="AL2447">INDEX($K:$Q,ROW(),MATCH(AL$3,$K$2:$Q$2,0))/12</f>
        <v>-21333.333333333332</v>
      </c>
      <c r="AM2447" s="80" cm="1">
        <f t="array" ref="AM2447">INDEX($K:$Q,ROW(),MATCH(AM$3,$K$2:$Q$2,0))/12</f>
        <v>-21333.333333333332</v>
      </c>
      <c r="AN2447" s="80" cm="1">
        <f t="array" ref="AN2447">INDEX($K:$Q,ROW(),MATCH(AN$3,$K$2:$Q$2,0))/12</f>
        <v>-21333.333333333332</v>
      </c>
      <c r="AO2447" s="80" cm="1">
        <f t="array" ref="AO2447">INDEX($K:$Q,ROW(),MATCH(AO$3,$K$2:$Q$2,0))/12</f>
        <v>-21333.333333333332</v>
      </c>
      <c r="AP2447" s="80" cm="1">
        <f t="array" ref="AP2447">INDEX($K:$Q,ROW(),MATCH(AP$3,$K$2:$Q$2,0))/12</f>
        <v>-21333.333333333332</v>
      </c>
      <c r="AQ2447" s="80" cm="1">
        <f t="array" ref="AQ2447">INDEX($K:$Q,ROW(),MATCH(AQ$3,$K$2:$Q$2,0))/12</f>
        <v>-21333.333333333332</v>
      </c>
      <c r="AR2447" s="80" cm="1">
        <f t="array" ref="AR2447">INDEX($K:$Q,ROW(),MATCH(AR$3,$K$2:$Q$2,0))/12</f>
        <v>-21333.333333333332</v>
      </c>
      <c r="AS2447" s="80" cm="1">
        <f t="array" ref="AS2447">INDEX($K:$Q,ROW(),MATCH(AS$3,$K$2:$Q$2,0))/12</f>
        <v>-21333.333333333332</v>
      </c>
      <c r="AT2447" s="80" cm="1">
        <f t="array" ref="AT2447">INDEX($K:$Q,ROW(),MATCH(AT$3,$K$2:$Q$2,0))/12</f>
        <v>-21333.333333333332</v>
      </c>
      <c r="AU2447" s="80" cm="1">
        <f t="array" ref="AU2447">INDEX($K:$Q,ROW(),MATCH(AU$3,$K$2:$Q$2,0))/12</f>
        <v>-21333.333333333332</v>
      </c>
      <c r="AV2447" s="80" cm="1">
        <f t="array" ref="AV2447">INDEX($K:$Q,ROW(),MATCH(AV$3,$K$2:$Q$2,0))/12</f>
        <v>-21333.333333333332</v>
      </c>
      <c r="AW2447" s="80" cm="1">
        <f t="array" ref="AW2447">INDEX($K:$Q,ROW(),MATCH(AW$3,$K$2:$Q$2,0))/12</f>
        <v>-21333.333333333332</v>
      </c>
      <c r="AX2447" s="80" cm="1">
        <f t="array" ref="AX2447">INDEX($K:$Q,ROW(),MATCH(AX$3,$K$2:$Q$2,0))/12</f>
        <v>-21333.333333333332</v>
      </c>
      <c r="AY2447" s="80" cm="1">
        <f t="array" ref="AY2447">INDEX($K:$Q,ROW(),MATCH(AY$3,$K$2:$Q$2,0))/12</f>
        <v>-21333.333333333332</v>
      </c>
      <c r="AZ2447" s="80" cm="1">
        <f t="array" ref="AZ2447">INDEX($K:$Q,ROW(),MATCH(AZ$3,$K$2:$Q$2,0))/12</f>
        <v>-21333.333333333332</v>
      </c>
      <c r="BA2447" s="80" cm="1">
        <f t="array" ref="BA2447">INDEX($K:$Q,ROW(),MATCH(BA$3,$K$2:$Q$2,0))/12</f>
        <v>-21333.333333333332</v>
      </c>
      <c r="BB2447" s="80" cm="1">
        <f t="array" ref="BB2447">INDEX($K:$Q,ROW(),MATCH(BB$3,$K$2:$Q$2,0))/12</f>
        <v>-21333.333333333332</v>
      </c>
      <c r="BC2447" s="80" cm="1">
        <f t="array" ref="BC2447">INDEX($K:$Q,ROW(),MATCH(BC$3,$K$2:$Q$2,0))/12</f>
        <v>-21333.333333333332</v>
      </c>
      <c r="BD2447" s="80" cm="1">
        <f t="array" ref="BD2447">INDEX($K:$Q,ROW(),MATCH(BD$3,$K$2:$Q$2,0))/12</f>
        <v>-21333.333333333332</v>
      </c>
      <c r="BE2447" s="80" cm="1">
        <f t="array" ref="BE2447">INDEX($K:$Q,ROW(),MATCH(BE$3,$K$2:$Q$2,0))/12</f>
        <v>-21333.333333333332</v>
      </c>
      <c r="BF2447" s="80" cm="1">
        <f t="array" ref="BF2447">INDEX($K:$Q,ROW(),MATCH(BF$3,$K$2:$Q$2,0))/12</f>
        <v>-21333.333333333332</v>
      </c>
      <c r="BG2447" s="80" cm="1">
        <f t="array" ref="BG2447">INDEX($K:$Q,ROW(),MATCH(BG$3,$K$2:$Q$2,0))/12</f>
        <v>-21333.333333333332</v>
      </c>
      <c r="BH2447" s="80" cm="1">
        <f t="array" ref="BH2447">INDEX($K:$Q,ROW(),MATCH(BH$3,$K$2:$Q$2,0))/12</f>
        <v>-21333.333333333332</v>
      </c>
      <c r="BI2447" s="80" cm="1">
        <f t="array" ref="BI2447">INDEX($K:$Q,ROW(),MATCH(BI$3,$K$2:$Q$2,0))/12</f>
        <v>-21333.333333333332</v>
      </c>
      <c r="BJ2447" s="80" cm="1">
        <f t="array" ref="BJ2447">INDEX($K:$Q,ROW(),MATCH(BJ$3,$K$2:$Q$2,0))/12</f>
        <v>-21333.333333333332</v>
      </c>
      <c r="BK2447" s="80" cm="1">
        <f t="array" ref="BK2447">INDEX($K:$Q,ROW(),MATCH(BK$3,$K$2:$Q$2,0))/12</f>
        <v>-21333.333333333332</v>
      </c>
      <c r="BL2447" s="80" cm="1">
        <f t="array" ref="BL2447">INDEX($K:$Q,ROW(),MATCH(BL$3,$K$2:$Q$2,0))/12</f>
        <v>-21333.333333333332</v>
      </c>
      <c r="BM2447" s="80" cm="1">
        <f t="array" ref="BM2447">INDEX($K:$Q,ROW(),MATCH(BM$3,$K$2:$Q$2,0))/12</f>
        <v>-21333.333333333332</v>
      </c>
      <c r="BN2447" s="80" cm="1">
        <f t="array" ref="BN2447">INDEX($K:$Q,ROW(),MATCH(BN$3,$K$2:$Q$2,0))/12</f>
        <v>-21333.333333333332</v>
      </c>
      <c r="BO2447" s="80" cm="1">
        <f t="array" ref="BO2447">INDEX($K:$Q,ROW(),MATCH(BO$3,$K$2:$Q$2,0))/12</f>
        <v>-21333.333333333332</v>
      </c>
      <c r="BP2447" s="80" cm="1">
        <f t="array" ref="BP2447">INDEX($K:$Q,ROW(),MATCH(BP$3,$K$2:$Q$2,0))/12</f>
        <v>-21333.333333333332</v>
      </c>
      <c r="BQ2447" s="80" cm="1">
        <f t="array" ref="BQ2447">INDEX($K:$Q,ROW(),MATCH(BQ$3,$K$2:$Q$2,0))/12</f>
        <v>-21333.333333333332</v>
      </c>
      <c r="BR2447" s="80" cm="1">
        <f t="array" ref="BR2447">INDEX($K:$Q,ROW(),MATCH(BR$3,$K$2:$Q$2,0))/12</f>
        <v>-21333.333333333332</v>
      </c>
      <c r="BS2447" s="80" cm="1">
        <f t="array" ref="BS2447">INDEX($K:$Q,ROW(),MATCH(BS$3,$K$2:$Q$2,0))/12</f>
        <v>-21333.333333333332</v>
      </c>
      <c r="BT2447" s="80" cm="1">
        <f t="array" ref="BT2447">INDEX($K:$Q,ROW(),MATCH(BT$3,$K$2:$Q$2,0))/12</f>
        <v>-21333.333333333332</v>
      </c>
      <c r="BU2447" s="80" cm="1">
        <f t="array" ref="BU2447">INDEX($K:$Q,ROW(),MATCH(BU$3,$K$2:$Q$2,0))/12</f>
        <v>-21333.333333333332</v>
      </c>
      <c r="BV2447" s="80" cm="1">
        <f t="array" ref="BV2447">INDEX($K:$Q,ROW(),MATCH(BV$3,$K$2:$Q$2,0))/12</f>
        <v>-21333.333333333332</v>
      </c>
      <c r="BW2447" s="80" cm="1">
        <f t="array" ref="BW2447">INDEX($K:$Q,ROW(),MATCH(BW$3,$K$2:$Q$2,0))/12</f>
        <v>-21333.333333333332</v>
      </c>
      <c r="BX2447" s="80" cm="1">
        <f t="array" ref="BX2447">INDEX($K:$Q,ROW(),MATCH(BX$3,$K$2:$Q$2,0))/12</f>
        <v>-21333.333333333332</v>
      </c>
      <c r="BY2447" s="80" cm="1">
        <f t="array" ref="BY2447">INDEX($K:$Q,ROW(),MATCH(BY$3,$K$2:$Q$2,0))/12</f>
        <v>-21333.333333333332</v>
      </c>
      <c r="BZ2447" s="80" cm="1">
        <f t="array" ref="BZ2447">INDEX($K:$Q,ROW(),MATCH(BZ$3,$K$2:$Q$2,0))/12</f>
        <v>-21333.333333333332</v>
      </c>
      <c r="CA2447" s="80" cm="1">
        <f t="array" ref="CA2447">INDEX($K:$Q,ROW(),MATCH(CA$3,$K$2:$Q$2,0))/12</f>
        <v>-21333.333333333332</v>
      </c>
      <c r="CB2447" s="80" cm="1">
        <f t="array" ref="CB2447">INDEX($K:$Q,ROW(),MATCH(CB$3,$K$2:$Q$2,0))/12</f>
        <v>-21333.333333333332</v>
      </c>
      <c r="CC2447" s="80" cm="1">
        <f t="array" ref="CC2447">INDEX($K:$Q,ROW(),MATCH(CC$3,$K$2:$Q$2,0))/12</f>
        <v>-21333.333333333332</v>
      </c>
      <c r="CD2447" s="80" cm="1">
        <f t="array" ref="CD2447">INDEX($K:$Q,ROW(),MATCH(CD$3,$K$2:$Q$2,0))/12</f>
        <v>-21333.333333333332</v>
      </c>
      <c r="CE2447" s="80" cm="1">
        <f t="array" ref="CE2447">INDEX($K:$Q,ROW(),MATCH(CE$3,$K$2:$Q$2,0))/12</f>
        <v>-21333.333333333332</v>
      </c>
      <c r="CF2447" s="80" cm="1">
        <f t="array" ref="CF2447">INDEX($K:$Q,ROW(),MATCH(CF$3,$K$2:$Q$2,0))/12</f>
        <v>-21333.333333333332</v>
      </c>
      <c r="CG2447" s="80" cm="1">
        <f t="array" ref="CG2447">INDEX($K:$Q,ROW(),MATCH(CG$3,$K$2:$Q$2,0))/12</f>
        <v>-21333.333333333332</v>
      </c>
      <c r="CH2447" s="80" cm="1">
        <f t="array" ref="CH2447">INDEX($K:$Q,ROW(),MATCH(CH$3,$K$2:$Q$2,0))/12</f>
        <v>-21333.333333333332</v>
      </c>
      <c r="CI2447" s="80" cm="1">
        <f t="array" ref="CI2447">INDEX($K:$Q,ROW(),MATCH(CI$3,$K$2:$Q$2,0))/12</f>
        <v>-21333.333333333332</v>
      </c>
      <c r="CJ2447" s="80" cm="1">
        <f t="array" ref="CJ2447">INDEX($K:$Q,ROW(),MATCH(CJ$3,$K$2:$Q$2,0))/12</f>
        <v>-21333.333333333332</v>
      </c>
      <c r="CK2447" s="80" cm="1">
        <f t="array" ref="CK2447">INDEX($K:$Q,ROW(),MATCH(CK$3,$K$2:$Q$2,0))/12</f>
        <v>-21333.333333333332</v>
      </c>
    </row>
    <row r="2448" spans="2:89" x14ac:dyDescent="0.35">
      <c r="B2448" s="123" t="str">
        <f>"Total capital expenditures - "&amp;SUBSTITUTE(B2433,":","")</f>
        <v>Total capital expenditures - Fixed secondary PPE</v>
      </c>
      <c r="C2448" t="s">
        <v>235</v>
      </c>
      <c r="D2448" t="s">
        <v>564</v>
      </c>
      <c r="E2448" s="8" t="str">
        <f t="shared" si="3325"/>
        <v>2448 FAPPELIST-F</v>
      </c>
      <c r="G2448" t="str">
        <f>E2448</f>
        <v>2448 FAPPELIST-F</v>
      </c>
      <c r="I2448" s="74"/>
      <c r="J2448" s="74"/>
      <c r="K2448" s="115">
        <f t="shared" ref="K2448:P2448" si="3328">SUMIF($3:$3,K$2,2448:2448)</f>
        <v>-510999.99999999983</v>
      </c>
      <c r="L2448" s="115">
        <f t="shared" si="3328"/>
        <v>-510999.99999999983</v>
      </c>
      <c r="M2448" s="115">
        <f t="shared" si="3328"/>
        <v>-510999.99999999983</v>
      </c>
      <c r="N2448" s="115">
        <f t="shared" si="3328"/>
        <v>-510999.99999999983</v>
      </c>
      <c r="O2448" s="115">
        <f t="shared" si="3328"/>
        <v>-510999.99999999983</v>
      </c>
      <c r="P2448" s="115">
        <f t="shared" si="3328"/>
        <v>-468416.66666666651</v>
      </c>
      <c r="R2448" s="24"/>
      <c r="S2448" s="144">
        <f t="shared" ref="S2448" si="3329">SUM(S2439:S2447)</f>
        <v>-42583.333333333328</v>
      </c>
      <c r="T2448" s="144">
        <f t="shared" ref="T2448:AX2448" si="3330">SUM(T2439:T2447)</f>
        <v>-42583.333333333328</v>
      </c>
      <c r="U2448" s="144">
        <f t="shared" si="3330"/>
        <v>-42583.333333333328</v>
      </c>
      <c r="V2448" s="144">
        <f t="shared" si="3330"/>
        <v>-42583.333333333328</v>
      </c>
      <c r="W2448" s="144">
        <f t="shared" si="3330"/>
        <v>-42583.333333333328</v>
      </c>
      <c r="X2448" s="144">
        <f t="shared" si="3330"/>
        <v>-42583.333333333328</v>
      </c>
      <c r="Y2448" s="144">
        <f t="shared" si="3330"/>
        <v>-42583.333333333328</v>
      </c>
      <c r="Z2448" s="144">
        <f t="shared" si="3330"/>
        <v>-42583.333333333328</v>
      </c>
      <c r="AA2448" s="144">
        <f t="shared" si="3330"/>
        <v>-42583.333333333328</v>
      </c>
      <c r="AB2448" s="144">
        <f t="shared" si="3330"/>
        <v>-42583.333333333328</v>
      </c>
      <c r="AC2448" s="144">
        <f t="shared" si="3330"/>
        <v>-42583.333333333328</v>
      </c>
      <c r="AD2448" s="144">
        <f t="shared" si="3330"/>
        <v>-42583.333333333328</v>
      </c>
      <c r="AE2448" s="144">
        <f t="shared" si="3330"/>
        <v>-42583.333333333328</v>
      </c>
      <c r="AF2448" s="144">
        <f t="shared" si="3330"/>
        <v>-42583.333333333328</v>
      </c>
      <c r="AG2448" s="144">
        <f t="shared" si="3330"/>
        <v>-42583.333333333328</v>
      </c>
      <c r="AH2448" s="144">
        <f t="shared" si="3330"/>
        <v>-42583.333333333328</v>
      </c>
      <c r="AI2448" s="144">
        <f t="shared" si="3330"/>
        <v>-42583.333333333328</v>
      </c>
      <c r="AJ2448" s="144">
        <f t="shared" si="3330"/>
        <v>-42583.333333333328</v>
      </c>
      <c r="AK2448" s="144">
        <f t="shared" si="3330"/>
        <v>-42583.333333333328</v>
      </c>
      <c r="AL2448" s="144">
        <f t="shared" si="3330"/>
        <v>-42583.333333333328</v>
      </c>
      <c r="AM2448" s="144">
        <f t="shared" si="3330"/>
        <v>-42583.333333333328</v>
      </c>
      <c r="AN2448" s="144">
        <f t="shared" si="3330"/>
        <v>-42583.333333333328</v>
      </c>
      <c r="AO2448" s="144">
        <f t="shared" si="3330"/>
        <v>-42583.333333333328</v>
      </c>
      <c r="AP2448" s="144">
        <f t="shared" si="3330"/>
        <v>-42583.333333333328</v>
      </c>
      <c r="AQ2448" s="144">
        <f t="shared" si="3330"/>
        <v>-42583.333333333328</v>
      </c>
      <c r="AR2448" s="144">
        <f t="shared" si="3330"/>
        <v>-42583.333333333328</v>
      </c>
      <c r="AS2448" s="144">
        <f t="shared" si="3330"/>
        <v>-42583.333333333328</v>
      </c>
      <c r="AT2448" s="144">
        <f t="shared" si="3330"/>
        <v>-42583.333333333328</v>
      </c>
      <c r="AU2448" s="144">
        <f t="shared" si="3330"/>
        <v>-42583.333333333328</v>
      </c>
      <c r="AV2448" s="144">
        <f t="shared" si="3330"/>
        <v>-42583.333333333328</v>
      </c>
      <c r="AW2448" s="144">
        <f t="shared" si="3330"/>
        <v>-42583.333333333328</v>
      </c>
      <c r="AX2448" s="144">
        <f t="shared" si="3330"/>
        <v>-42583.333333333328</v>
      </c>
      <c r="AY2448" s="144">
        <f t="shared" ref="AY2448:CD2448" si="3331">SUM(AY2439:AY2447)</f>
        <v>-42583.333333333328</v>
      </c>
      <c r="AZ2448" s="144">
        <f t="shared" si="3331"/>
        <v>-42583.333333333328</v>
      </c>
      <c r="BA2448" s="144">
        <f t="shared" si="3331"/>
        <v>-42583.333333333328</v>
      </c>
      <c r="BB2448" s="144">
        <f t="shared" si="3331"/>
        <v>-42583.333333333328</v>
      </c>
      <c r="BC2448" s="144">
        <f t="shared" si="3331"/>
        <v>-42583.333333333328</v>
      </c>
      <c r="BD2448" s="144">
        <f t="shared" si="3331"/>
        <v>-42583.333333333328</v>
      </c>
      <c r="BE2448" s="144">
        <f t="shared" si="3331"/>
        <v>-42583.333333333328</v>
      </c>
      <c r="BF2448" s="144">
        <f t="shared" si="3331"/>
        <v>-42583.333333333328</v>
      </c>
      <c r="BG2448" s="144">
        <f t="shared" si="3331"/>
        <v>-42583.333333333328</v>
      </c>
      <c r="BH2448" s="144">
        <f t="shared" si="3331"/>
        <v>-42583.333333333328</v>
      </c>
      <c r="BI2448" s="144">
        <f t="shared" si="3331"/>
        <v>-42583.333333333328</v>
      </c>
      <c r="BJ2448" s="144">
        <f t="shared" si="3331"/>
        <v>-42583.333333333328</v>
      </c>
      <c r="BK2448" s="144">
        <f t="shared" si="3331"/>
        <v>-42583.333333333328</v>
      </c>
      <c r="BL2448" s="144">
        <f t="shared" si="3331"/>
        <v>-42583.333333333328</v>
      </c>
      <c r="BM2448" s="144">
        <f t="shared" si="3331"/>
        <v>-42583.333333333328</v>
      </c>
      <c r="BN2448" s="144">
        <f t="shared" si="3331"/>
        <v>-42583.333333333328</v>
      </c>
      <c r="BO2448" s="144">
        <f t="shared" si="3331"/>
        <v>-42583.333333333328</v>
      </c>
      <c r="BP2448" s="144">
        <f t="shared" si="3331"/>
        <v>-42583.333333333328</v>
      </c>
      <c r="BQ2448" s="144">
        <f t="shared" si="3331"/>
        <v>-42583.333333333328</v>
      </c>
      <c r="BR2448" s="144">
        <f t="shared" si="3331"/>
        <v>-42583.333333333328</v>
      </c>
      <c r="BS2448" s="144">
        <f t="shared" si="3331"/>
        <v>-42583.333333333328</v>
      </c>
      <c r="BT2448" s="144">
        <f t="shared" si="3331"/>
        <v>-42583.333333333328</v>
      </c>
      <c r="BU2448" s="144">
        <f t="shared" si="3331"/>
        <v>-42583.333333333328</v>
      </c>
      <c r="BV2448" s="144">
        <f t="shared" si="3331"/>
        <v>-42583.333333333328</v>
      </c>
      <c r="BW2448" s="144">
        <f t="shared" si="3331"/>
        <v>-42583.333333333328</v>
      </c>
      <c r="BX2448" s="144">
        <f t="shared" si="3331"/>
        <v>-42583.333333333328</v>
      </c>
      <c r="BY2448" s="144">
        <f t="shared" si="3331"/>
        <v>-42583.333333333328</v>
      </c>
      <c r="BZ2448" s="144">
        <f t="shared" si="3331"/>
        <v>-42583.333333333328</v>
      </c>
      <c r="CA2448" s="144">
        <f t="shared" si="3331"/>
        <v>-42583.333333333328</v>
      </c>
      <c r="CB2448" s="144">
        <f t="shared" si="3331"/>
        <v>-42583.333333333328</v>
      </c>
      <c r="CC2448" s="144">
        <f t="shared" si="3331"/>
        <v>-42583.333333333328</v>
      </c>
      <c r="CD2448" s="144">
        <f t="shared" si="3331"/>
        <v>-42583.333333333328</v>
      </c>
      <c r="CE2448" s="144">
        <f t="shared" ref="CE2448:CK2448" si="3332">SUM(CE2439:CE2447)</f>
        <v>-42583.333333333328</v>
      </c>
      <c r="CF2448" s="144">
        <f t="shared" si="3332"/>
        <v>-42583.333333333328</v>
      </c>
      <c r="CG2448" s="144">
        <f t="shared" si="3332"/>
        <v>-42583.333333333328</v>
      </c>
      <c r="CH2448" s="144">
        <f t="shared" si="3332"/>
        <v>-42583.333333333328</v>
      </c>
      <c r="CI2448" s="144">
        <f t="shared" si="3332"/>
        <v>-42583.333333333328</v>
      </c>
      <c r="CJ2448" s="144">
        <f t="shared" si="3332"/>
        <v>-42583.333333333328</v>
      </c>
      <c r="CK2448" s="144">
        <f t="shared" si="3332"/>
        <v>-42583.333333333328</v>
      </c>
    </row>
    <row r="2449" spans="2:89" x14ac:dyDescent="0.35">
      <c r="B2449" s="122"/>
      <c r="D2449" t="s">
        <v>564</v>
      </c>
      <c r="E2449" s="8" t="str">
        <f t="shared" si="3325"/>
        <v>2449 FAPPELIST-F</v>
      </c>
      <c r="S2449" s="72"/>
      <c r="T2449" s="72"/>
      <c r="U2449" s="72"/>
      <c r="V2449" s="72"/>
      <c r="W2449" s="72"/>
      <c r="X2449" s="72"/>
      <c r="Y2449" s="72"/>
      <c r="Z2449" s="72"/>
      <c r="AA2449" s="72"/>
      <c r="AB2449" s="72"/>
      <c r="AC2449" s="72"/>
      <c r="AD2449" s="72"/>
      <c r="AE2449" s="72"/>
      <c r="AF2449" s="72"/>
      <c r="AG2449" s="72"/>
      <c r="AH2449" s="72"/>
      <c r="AI2449" s="72"/>
      <c r="AJ2449" s="72"/>
      <c r="AK2449" s="72"/>
      <c r="AL2449" s="72"/>
      <c r="AM2449" s="72"/>
      <c r="AN2449" s="72"/>
      <c r="AO2449" s="72"/>
      <c r="AP2449" s="72"/>
      <c r="AQ2449" s="72"/>
      <c r="AR2449" s="72"/>
      <c r="AS2449" s="72"/>
      <c r="AT2449" s="72"/>
      <c r="AU2449" s="72"/>
      <c r="AV2449" s="72"/>
      <c r="AW2449" s="72"/>
      <c r="AX2449" s="72"/>
      <c r="AY2449" s="72"/>
      <c r="AZ2449" s="72"/>
      <c r="BA2449" s="72"/>
      <c r="BB2449" s="72"/>
      <c r="BC2449" s="72"/>
      <c r="BD2449" s="72"/>
      <c r="BE2449" s="72"/>
      <c r="BF2449" s="72"/>
      <c r="BG2449" s="72"/>
      <c r="BH2449" s="72"/>
      <c r="BI2449" s="72"/>
      <c r="BJ2449" s="72"/>
      <c r="BK2449" s="72"/>
      <c r="BL2449" s="72"/>
      <c r="BM2449" s="72"/>
      <c r="BN2449" s="72"/>
      <c r="BO2449" s="72"/>
      <c r="BP2449" s="72"/>
      <c r="BQ2449" s="72"/>
      <c r="BR2449" s="72"/>
      <c r="BS2449" s="72"/>
      <c r="BT2449" s="72"/>
      <c r="BU2449" s="72"/>
      <c r="BV2449" s="72"/>
      <c r="BW2449" s="72"/>
      <c r="BX2449" s="72"/>
      <c r="BY2449" s="72"/>
      <c r="BZ2449" s="72"/>
      <c r="CA2449" s="72"/>
      <c r="CB2449" s="72"/>
      <c r="CC2449" s="72"/>
      <c r="CD2449" s="72"/>
      <c r="CE2449" s="72"/>
      <c r="CF2449" s="72"/>
      <c r="CG2449" s="72"/>
      <c r="CH2449" s="72"/>
      <c r="CI2449" s="72"/>
      <c r="CJ2449" s="72"/>
      <c r="CK2449" s="72"/>
    </row>
    <row r="2450" spans="2:89" x14ac:dyDescent="0.35">
      <c r="B2450" s="95" t="s">
        <v>204</v>
      </c>
      <c r="D2450" t="s">
        <v>564</v>
      </c>
      <c r="E2450" s="8" t="str">
        <f t="shared" si="3325"/>
        <v>2450 FAPPELIST-F</v>
      </c>
      <c r="H2450" s="12"/>
      <c r="S2450" s="72"/>
      <c r="T2450" s="72"/>
      <c r="U2450" s="72"/>
      <c r="V2450" s="72"/>
      <c r="W2450" s="72"/>
      <c r="X2450" s="72"/>
      <c r="Y2450" s="72"/>
      <c r="Z2450" s="72"/>
      <c r="AA2450" s="72"/>
      <c r="AB2450" s="72"/>
      <c r="AC2450" s="72"/>
      <c r="AD2450" s="72"/>
      <c r="AE2450" s="72"/>
      <c r="AF2450" s="72"/>
      <c r="AG2450" s="72"/>
      <c r="AH2450" s="72"/>
      <c r="AI2450" s="72"/>
      <c r="AJ2450" s="72"/>
      <c r="AK2450" s="72"/>
      <c r="AL2450" s="72"/>
      <c r="AM2450" s="72"/>
      <c r="AN2450" s="72"/>
      <c r="AO2450" s="72"/>
      <c r="AP2450" s="72"/>
      <c r="AQ2450" s="72"/>
      <c r="AR2450" s="72"/>
      <c r="AS2450" s="72"/>
      <c r="AT2450" s="72"/>
      <c r="AU2450" s="72"/>
      <c r="AV2450" s="72"/>
      <c r="AW2450" s="72"/>
      <c r="AX2450" s="72"/>
      <c r="AY2450" s="72"/>
      <c r="AZ2450" s="72"/>
      <c r="BA2450" s="72"/>
      <c r="BB2450" s="72"/>
      <c r="BC2450" s="72"/>
      <c r="BD2450" s="72"/>
      <c r="BE2450" s="72"/>
      <c r="BF2450" s="72"/>
      <c r="BG2450" s="72"/>
      <c r="BH2450" s="72"/>
      <c r="BI2450" s="72"/>
      <c r="BJ2450" s="72"/>
      <c r="BK2450" s="72"/>
      <c r="BL2450" s="72"/>
      <c r="BM2450" s="72"/>
      <c r="BN2450" s="72"/>
      <c r="BO2450" s="72"/>
      <c r="BP2450" s="72"/>
      <c r="BQ2450" s="72"/>
      <c r="BR2450" s="72"/>
      <c r="BS2450" s="72"/>
      <c r="BT2450" s="72"/>
      <c r="BU2450" s="72"/>
      <c r="BV2450" s="72"/>
      <c r="BW2450" s="72"/>
      <c r="BX2450" s="72"/>
      <c r="BY2450" s="72"/>
      <c r="BZ2450" s="72"/>
      <c r="CA2450" s="72"/>
      <c r="CB2450" s="72"/>
      <c r="CC2450" s="72"/>
      <c r="CD2450" s="72"/>
      <c r="CE2450" s="72"/>
      <c r="CF2450" s="72"/>
      <c r="CG2450" s="72"/>
      <c r="CH2450" s="72"/>
      <c r="CI2450" s="72"/>
      <c r="CJ2450" s="72"/>
      <c r="CK2450" s="72"/>
    </row>
    <row r="2451" spans="2:89" x14ac:dyDescent="0.35">
      <c r="B2451" s="154" t="str">
        <f>"Depreciation - "&amp;SUBSTITUTE(B2433,":","")</f>
        <v>Depreciation - Fixed secondary PPE</v>
      </c>
      <c r="C2451" t="s">
        <v>233</v>
      </c>
      <c r="D2451" t="s">
        <v>564</v>
      </c>
      <c r="E2451" s="8" t="str">
        <f t="shared" si="3325"/>
        <v>2451 FAPPELIST-F</v>
      </c>
      <c r="J2451" s="80">
        <f>SUMIF($5:$5,I$2,2449:2449)</f>
        <v>0</v>
      </c>
      <c r="K2451" s="24" t="e">
        <f t="shared" ref="K2451:P2451" ca="1" si="3333">SUMIF($3:$3,K$2,2451:2451)</f>
        <v>#REF!</v>
      </c>
      <c r="L2451" s="24" t="e">
        <f t="shared" ca="1" si="3333"/>
        <v>#REF!</v>
      </c>
      <c r="M2451" s="24" t="e">
        <f t="shared" ca="1" si="3333"/>
        <v>#REF!</v>
      </c>
      <c r="N2451" s="24" t="e">
        <f t="shared" ca="1" si="3333"/>
        <v>#REF!</v>
      </c>
      <c r="O2451" s="24" t="e">
        <f t="shared" ca="1" si="3333"/>
        <v>#REF!</v>
      </c>
      <c r="P2451" s="24" t="e">
        <f t="shared" ca="1" si="3333"/>
        <v>#REF!</v>
      </c>
      <c r="R2451" s="24"/>
      <c r="S2451" s="80" t="e" cm="1">
        <f t="array" aca="1" ref="S2451" ca="1">(SUM(INDEX(2446:2446,1,MAX(COLUMN($R:$R),COLUMN()-($H2435*12-1))):S2448)/($H2435*12)+IF($R2453=0,0,SUM(INDEX(2451:2451,1,MAX(COLUMN($R:$R),COLUMN()-(($H2435-$H2436)*12))):S2453)/(($H2435)*12)))</f>
        <v>#REF!</v>
      </c>
      <c r="T2451" s="80" t="e" cm="1">
        <f t="array" aca="1" ref="T2451" ca="1">(SUM(INDEX(2446:2446,1,MAX(COLUMN($R:$R),COLUMN()-($H2435*12-1))):T2448)/($H2435*12)+IF($R2453=0,0,SUM(INDEX(2451:2451,1,MAX(COLUMN($R:$R),COLUMN()-(($H2435-$H2436)*12))):T2453)/(($H2435)*12)))</f>
        <v>#REF!</v>
      </c>
      <c r="U2451" s="80" t="e" cm="1">
        <f t="array" aca="1" ref="U2451" ca="1">(SUM(INDEX(2446:2446,1,MAX(COLUMN($R:$R),COLUMN()-($H2435*12-1))):U2448)/($H2435*12)+IF($R2453=0,0,SUM(INDEX(2451:2451,1,MAX(COLUMN($R:$R),COLUMN()-(($H2435-$H2436)*12))):U2453)/(($H2435)*12)))</f>
        <v>#REF!</v>
      </c>
      <c r="V2451" s="80" t="e" cm="1">
        <f t="array" aca="1" ref="V2451" ca="1">(SUM(INDEX(2446:2446,1,MAX(COLUMN($R:$R),COLUMN()-($H2435*12-1))):V2448)/($H2435*12)+IF($R2453=0,0,SUM(INDEX(2451:2451,1,MAX(COLUMN($R:$R),COLUMN()-(($H2435-$H2436)*12))):V2453)/(($H2435)*12)))</f>
        <v>#REF!</v>
      </c>
      <c r="W2451" s="80" t="e" cm="1">
        <f t="array" aca="1" ref="W2451" ca="1">(SUM(INDEX(2446:2446,1,MAX(COLUMN($R:$R),COLUMN()-($H2435*12-1))):W2448)/($H2435*12)+IF($R2453=0,0,SUM(INDEX(2451:2451,1,MAX(COLUMN($R:$R),COLUMN()-(($H2435-$H2436)*12))):W2453)/(($H2435)*12)))</f>
        <v>#REF!</v>
      </c>
      <c r="X2451" s="80" t="e" cm="1">
        <f t="array" aca="1" ref="X2451" ca="1">(SUM(INDEX(2446:2446,1,MAX(COLUMN($R:$R),COLUMN()-($H2435*12-1))):X2448)/($H2435*12)+IF($R2453=0,0,SUM(INDEX(2451:2451,1,MAX(COLUMN($R:$R),COLUMN()-(($H2435-$H2436)*12))):X2453)/(($H2435)*12)))</f>
        <v>#REF!</v>
      </c>
      <c r="Y2451" s="80" t="e" cm="1">
        <f t="array" aca="1" ref="Y2451" ca="1">(SUM(INDEX(2446:2446,1,MAX(COLUMN($R:$R),COLUMN()-($H2435*12-1))):Y2448)/($H2435*12)+IF($R2453=0,0,SUM(INDEX(2451:2451,1,MAX(COLUMN($R:$R),COLUMN()-(($H2435-$H2436)*12))):Y2453)/(($H2435)*12)))</f>
        <v>#REF!</v>
      </c>
      <c r="Z2451" s="80" t="e" cm="1">
        <f t="array" aca="1" ref="Z2451" ca="1">(SUM(INDEX(2446:2446,1,MAX(COLUMN($R:$R),COLUMN()-($H2435*12-1))):Z2448)/($H2435*12)+IF($R2453=0,0,SUM(INDEX(2451:2451,1,MAX(COLUMN($R:$R),COLUMN()-(($H2435-$H2436)*12))):Z2453)/(($H2435)*12)))</f>
        <v>#REF!</v>
      </c>
      <c r="AA2451" s="80" t="e" cm="1">
        <f t="array" aca="1" ref="AA2451" ca="1">(SUM(INDEX(2446:2446,1,MAX(COLUMN($R:$R),COLUMN()-($H2435*12-1))):AA2448)/($H2435*12)+IF($R2453=0,0,SUM(INDEX(2451:2451,1,MAX(COLUMN($R:$R),COLUMN()-(($H2435-$H2436)*12))):AA2453)/(($H2435)*12)))</f>
        <v>#REF!</v>
      </c>
      <c r="AB2451" s="80" t="e" cm="1">
        <f t="array" aca="1" ref="AB2451" ca="1">(SUM(INDEX(2446:2446,1,MAX(COLUMN($R:$R),COLUMN()-($H2435*12-1))):AB2448)/($H2435*12)+IF($R2453=0,0,SUM(INDEX(2451:2451,1,MAX(COLUMN($R:$R),COLUMN()-(($H2435-$H2436)*12))):AB2453)/(($H2435)*12)))</f>
        <v>#REF!</v>
      </c>
      <c r="AC2451" s="80" t="e" cm="1">
        <f t="array" aca="1" ref="AC2451" ca="1">(SUM(INDEX(2446:2446,1,MAX(COLUMN($R:$R),COLUMN()-($H2435*12-1))):AC2448)/($H2435*12)+IF($R2453=0,0,SUM(INDEX(2451:2451,1,MAX(COLUMN($R:$R),COLUMN()-(($H2435-$H2436)*12))):AC2453)/(($H2435)*12)))</f>
        <v>#REF!</v>
      </c>
      <c r="AD2451" s="80" t="e" cm="1">
        <f t="array" aca="1" ref="AD2451" ca="1">(SUM(INDEX(2446:2446,1,MAX(COLUMN($R:$R),COLUMN()-($H2435*12-1))):AD2448)/($H2435*12)+IF($R2453=0,0,SUM(INDEX(2451:2451,1,MAX(COLUMN($R:$R),COLUMN()-(($H2435-$H2436)*12))):AD2453)/(($H2435)*12)))</f>
        <v>#REF!</v>
      </c>
      <c r="AE2451" s="80" t="e" cm="1">
        <f t="array" aca="1" ref="AE2451" ca="1">(SUM(INDEX(2446:2446,1,MAX(COLUMN($R:$R),COLUMN()-($H2435*12-1))):AE2448)/($H2435*12)+IF($R2453=0,0,SUM(INDEX(2451:2451,1,MAX(COLUMN($R:$R),COLUMN()-(($H2435-$H2436)*12))):AE2453)/(($H2435)*12)))</f>
        <v>#REF!</v>
      </c>
      <c r="AF2451" s="80" t="e" cm="1">
        <f t="array" aca="1" ref="AF2451" ca="1">(SUM(INDEX(2446:2446,1,MAX(COLUMN($R:$R),COLUMN()-($H2435*12-1))):AF2448)/($H2435*12)+IF($R2453=0,0,SUM(INDEX(2451:2451,1,MAX(COLUMN($R:$R),COLUMN()-(($H2435-$H2436)*12))):AF2453)/(($H2435)*12)))</f>
        <v>#REF!</v>
      </c>
      <c r="AG2451" s="80" t="e" cm="1">
        <f t="array" aca="1" ref="AG2451" ca="1">(SUM(INDEX(2446:2446,1,MAX(COLUMN($R:$R),COLUMN()-($H2435*12-1))):AG2448)/($H2435*12)+IF($R2453=0,0,SUM(INDEX(2451:2451,1,MAX(COLUMN($R:$R),COLUMN()-(($H2435-$H2436)*12))):AG2453)/(($H2435)*12)))</f>
        <v>#REF!</v>
      </c>
      <c r="AH2451" s="80" t="e" cm="1">
        <f t="array" aca="1" ref="AH2451" ca="1">(SUM(INDEX(2446:2446,1,MAX(COLUMN($R:$R),COLUMN()-($H2435*12-1))):AH2448)/($H2435*12)+IF($R2453=0,0,SUM(INDEX(2451:2451,1,MAX(COLUMN($R:$R),COLUMN()-(($H2435-$H2436)*12))):AH2453)/(($H2435)*12)))</f>
        <v>#REF!</v>
      </c>
      <c r="AI2451" s="80" t="e" cm="1">
        <f t="array" aca="1" ref="AI2451" ca="1">(SUM(INDEX(2446:2446,1,MAX(COLUMN($R:$R),COLUMN()-($H2435*12-1))):AI2448)/($H2435*12)+IF($R2453=0,0,SUM(INDEX(2451:2451,1,MAX(COLUMN($R:$R),COLUMN()-(($H2435-$H2436)*12))):AI2453)/(($H2435)*12)))</f>
        <v>#REF!</v>
      </c>
      <c r="AJ2451" s="80" t="e" cm="1">
        <f t="array" aca="1" ref="AJ2451" ca="1">(SUM(INDEX(2446:2446,1,MAX(COLUMN($R:$R),COLUMN()-($H2435*12-1))):AJ2448)/($H2435*12)+IF($R2453=0,0,SUM(INDEX(2451:2451,1,MAX(COLUMN($R:$R),COLUMN()-(($H2435-$H2436)*12))):AJ2453)/(($H2435)*12)))</f>
        <v>#REF!</v>
      </c>
      <c r="AK2451" s="80" t="e" cm="1">
        <f t="array" aca="1" ref="AK2451" ca="1">(SUM(INDEX(2446:2446,1,MAX(COLUMN($R:$R),COLUMN()-($H2435*12-1))):AK2448)/($H2435*12)+IF($R2453=0,0,SUM(INDEX(2451:2451,1,MAX(COLUMN($R:$R),COLUMN()-(($H2435-$H2436)*12))):AK2453)/(($H2435)*12)))</f>
        <v>#REF!</v>
      </c>
      <c r="AL2451" s="80" t="e" cm="1">
        <f t="array" aca="1" ref="AL2451" ca="1">(SUM(INDEX(2446:2446,1,MAX(COLUMN($R:$R),COLUMN()-($H2435*12-1))):AL2448)/($H2435*12)+IF($R2453=0,0,SUM(INDEX(2451:2451,1,MAX(COLUMN($R:$R),COLUMN()-(($H2435-$H2436)*12))):AL2453)/(($H2435)*12)))</f>
        <v>#REF!</v>
      </c>
      <c r="AM2451" s="80" t="e" cm="1">
        <f t="array" aca="1" ref="AM2451" ca="1">(SUM(INDEX(2446:2446,1,MAX(COLUMN($R:$R),COLUMN()-($H2435*12-1))):AM2448)/($H2435*12)+IF($R2453=0,0,SUM(INDEX(2451:2451,1,MAX(COLUMN($R:$R),COLUMN()-(($H2435-$H2436)*12))):AM2453)/(($H2435)*12)))</f>
        <v>#REF!</v>
      </c>
      <c r="AN2451" s="80" t="e" cm="1">
        <f t="array" aca="1" ref="AN2451" ca="1">(SUM(INDEX(2446:2446,1,MAX(COLUMN($R:$R),COLUMN()-($H2435*12-1))):AN2448)/($H2435*12)+IF($R2453=0,0,SUM(INDEX(2451:2451,1,MAX(COLUMN($R:$R),COLUMN()-(($H2435-$H2436)*12))):AN2453)/(($H2435)*12)))</f>
        <v>#REF!</v>
      </c>
      <c r="AO2451" s="80" t="e" cm="1">
        <f t="array" aca="1" ref="AO2451" ca="1">(SUM(INDEX(2446:2446,1,MAX(COLUMN($R:$R),COLUMN()-($H2435*12-1))):AO2448)/($H2435*12)+IF($R2453=0,0,SUM(INDEX(2451:2451,1,MAX(COLUMN($R:$R),COLUMN()-(($H2435-$H2436)*12))):AO2453)/(($H2435)*12)))</f>
        <v>#REF!</v>
      </c>
      <c r="AP2451" s="80" t="e" cm="1">
        <f t="array" aca="1" ref="AP2451" ca="1">(SUM(INDEX(2446:2446,1,MAX(COLUMN($R:$R),COLUMN()-($H2435*12-1))):AP2448)/($H2435*12)+IF($R2453=0,0,SUM(INDEX(2451:2451,1,MAX(COLUMN($R:$R),COLUMN()-(($H2435-$H2436)*12))):AP2453)/(($H2435)*12)))</f>
        <v>#REF!</v>
      </c>
      <c r="AQ2451" s="80" t="e" cm="1">
        <f t="array" aca="1" ref="AQ2451" ca="1">(SUM(INDEX(2446:2446,1,MAX(COLUMN($R:$R),COLUMN()-($H2435*12-1))):AQ2448)/($H2435*12)+IF($R2453=0,0,SUM(INDEX(2451:2451,1,MAX(COLUMN($R:$R),COLUMN()-(($H2435-$H2436)*12))):AQ2453)/(($H2435)*12)))</f>
        <v>#REF!</v>
      </c>
      <c r="AR2451" s="80" t="e" cm="1">
        <f t="array" aca="1" ref="AR2451" ca="1">(SUM(INDEX(2446:2446,1,MAX(COLUMN($R:$R),COLUMN()-($H2435*12-1))):AR2448)/($H2435*12)+IF($R2453=0,0,SUM(INDEX(2451:2451,1,MAX(COLUMN($R:$R),COLUMN()-(($H2435-$H2436)*12))):AR2453)/(($H2435)*12)))</f>
        <v>#REF!</v>
      </c>
      <c r="AS2451" s="80" t="e" cm="1">
        <f t="array" aca="1" ref="AS2451" ca="1">(SUM(INDEX(2446:2446,1,MAX(COLUMN($R:$R),COLUMN()-($H2435*12-1))):AS2448)/($H2435*12)+IF($R2453=0,0,SUM(INDEX(2451:2451,1,MAX(COLUMN($R:$R),COLUMN()-(($H2435-$H2436)*12))):AS2453)/(($H2435)*12)))</f>
        <v>#REF!</v>
      </c>
      <c r="AT2451" s="80" t="e" cm="1">
        <f t="array" aca="1" ref="AT2451" ca="1">(SUM(INDEX(2446:2446,1,MAX(COLUMN($R:$R),COLUMN()-($H2435*12-1))):AT2448)/($H2435*12)+IF($R2453=0,0,SUM(INDEX(2451:2451,1,MAX(COLUMN($R:$R),COLUMN()-(($H2435-$H2436)*12))):AT2453)/(($H2435)*12)))</f>
        <v>#REF!</v>
      </c>
      <c r="AU2451" s="80" t="e" cm="1">
        <f t="array" aca="1" ref="AU2451" ca="1">(SUM(INDEX(2446:2446,1,MAX(COLUMN($R:$R),COLUMN()-($H2435*12-1))):AU2448)/($H2435*12)+IF($R2453=0,0,SUM(INDEX(2451:2451,1,MAX(COLUMN($R:$R),COLUMN()-(($H2435-$H2436)*12))):AU2453)/(($H2435)*12)))</f>
        <v>#REF!</v>
      </c>
      <c r="AV2451" s="80" t="e" cm="1">
        <f t="array" aca="1" ref="AV2451" ca="1">(SUM(INDEX(2446:2446,1,MAX(COLUMN($R:$R),COLUMN()-($H2435*12-1))):AV2448)/($H2435*12)+IF($R2453=0,0,SUM(INDEX(2451:2451,1,MAX(COLUMN($R:$R),COLUMN()-(($H2435-$H2436)*12))):AV2453)/(($H2435)*12)))</f>
        <v>#REF!</v>
      </c>
      <c r="AW2451" s="80" t="e" cm="1">
        <f t="array" aca="1" ref="AW2451" ca="1">(SUM(INDEX(2446:2446,1,MAX(COLUMN($R:$R),COLUMN()-($H2435*12-1))):AW2448)/($H2435*12)+IF($R2453=0,0,SUM(INDEX(2451:2451,1,MAX(COLUMN($R:$R),COLUMN()-(($H2435-$H2436)*12))):AW2453)/(($H2435)*12)))</f>
        <v>#REF!</v>
      </c>
      <c r="AX2451" s="80" t="e" cm="1">
        <f t="array" aca="1" ref="AX2451" ca="1">(SUM(INDEX(2446:2446,1,MAX(COLUMN($R:$R),COLUMN()-($H2435*12-1))):AX2448)/($H2435*12)+IF($R2453=0,0,SUM(INDEX(2451:2451,1,MAX(COLUMN($R:$R),COLUMN()-(($H2435-$H2436)*12))):AX2453)/(($H2435)*12)))</f>
        <v>#REF!</v>
      </c>
      <c r="AY2451" s="80" t="e" cm="1">
        <f t="array" aca="1" ref="AY2451" ca="1">(SUM(INDEX(2446:2446,1,MAX(COLUMN($R:$R),COLUMN()-($H2435*12-1))):AY2448)/($H2435*12)+IF($R2453=0,0,SUM(INDEX(2451:2451,1,MAX(COLUMN($R:$R),COLUMN()-(($H2435-$H2436)*12))):AY2453)/(($H2435)*12)))</f>
        <v>#REF!</v>
      </c>
      <c r="AZ2451" s="80" t="e" cm="1">
        <f t="array" aca="1" ref="AZ2451" ca="1">(SUM(INDEX(2446:2446,1,MAX(COLUMN($R:$R),COLUMN()-($H2435*12-1))):AZ2448)/($H2435*12)+IF($R2453=0,0,SUM(INDEX(2451:2451,1,MAX(COLUMN($R:$R),COLUMN()-(($H2435-$H2436)*12))):AZ2453)/(($H2435)*12)))</f>
        <v>#REF!</v>
      </c>
      <c r="BA2451" s="80" t="e" cm="1">
        <f t="array" aca="1" ref="BA2451" ca="1">(SUM(INDEX(2446:2446,1,MAX(COLUMN($R:$R),COLUMN()-($H2435*12-1))):BA2448)/($H2435*12)+IF($R2453=0,0,SUM(INDEX(2451:2451,1,MAX(COLUMN($R:$R),COLUMN()-(($H2435-$H2436)*12))):BA2453)/(($H2435)*12)))</f>
        <v>#REF!</v>
      </c>
      <c r="BB2451" s="80" t="e" cm="1">
        <f t="array" aca="1" ref="BB2451" ca="1">(SUM(INDEX(2446:2446,1,MAX(COLUMN($R:$R),COLUMN()-($H2435*12-1))):BB2448)/($H2435*12)+IF($R2453=0,0,SUM(INDEX(2451:2451,1,MAX(COLUMN($R:$R),COLUMN()-(($H2435-$H2436)*12))):BB2453)/(($H2435)*12)))</f>
        <v>#REF!</v>
      </c>
      <c r="BC2451" s="80" t="e" cm="1">
        <f t="array" aca="1" ref="BC2451" ca="1">(SUM(INDEX(2446:2446,1,MAX(COLUMN($R:$R),COLUMN()-($H2435*12-1))):BC2448)/($H2435*12)+IF($R2453=0,0,SUM(INDEX(2451:2451,1,MAX(COLUMN($R:$R),COLUMN()-(($H2435-$H2436)*12))):BC2453)/(($H2435)*12)))</f>
        <v>#REF!</v>
      </c>
      <c r="BD2451" s="80" t="e" cm="1">
        <f t="array" aca="1" ref="BD2451" ca="1">(SUM(INDEX(2446:2446,1,MAX(COLUMN($R:$R),COLUMN()-($H2435*12-1))):BD2448)/($H2435*12)+IF($R2453=0,0,SUM(INDEX(2451:2451,1,MAX(COLUMN($R:$R),COLUMN()-(($H2435-$H2436)*12))):BD2453)/(($H2435)*12)))</f>
        <v>#REF!</v>
      </c>
      <c r="BE2451" s="80" t="e" cm="1">
        <f t="array" aca="1" ref="BE2451" ca="1">(SUM(INDEX(2446:2446,1,MAX(COLUMN($R:$R),COLUMN()-($H2435*12-1))):BE2448)/($H2435*12)+IF($R2453=0,0,SUM(INDEX(2451:2451,1,MAX(COLUMN($R:$R),COLUMN()-(($H2435-$H2436)*12))):BE2453)/(($H2435)*12)))</f>
        <v>#REF!</v>
      </c>
      <c r="BF2451" s="80" t="e" cm="1">
        <f t="array" aca="1" ref="BF2451" ca="1">(SUM(INDEX(2446:2446,1,MAX(COLUMN($R:$R),COLUMN()-($H2435*12-1))):BF2448)/($H2435*12)+IF($R2453=0,0,SUM(INDEX(2451:2451,1,MAX(COLUMN($R:$R),COLUMN()-(($H2435-$H2436)*12))):BF2453)/(($H2435)*12)))</f>
        <v>#REF!</v>
      </c>
      <c r="BG2451" s="80" t="e" cm="1">
        <f t="array" aca="1" ref="BG2451" ca="1">(SUM(INDEX(2446:2446,1,MAX(COLUMN($R:$R),COLUMN()-($H2435*12-1))):BG2448)/($H2435*12)+IF($R2453=0,0,SUM(INDEX(2451:2451,1,MAX(COLUMN($R:$R),COLUMN()-(($H2435-$H2436)*12))):BG2453)/(($H2435)*12)))</f>
        <v>#REF!</v>
      </c>
      <c r="BH2451" s="80" t="e" cm="1">
        <f t="array" aca="1" ref="BH2451" ca="1">(SUM(INDEX(2446:2446,1,MAX(COLUMN($R:$R),COLUMN()-($H2435*12-1))):BH2448)/($H2435*12)+IF($R2453=0,0,SUM(INDEX(2451:2451,1,MAX(COLUMN($R:$R),COLUMN()-(($H2435-$H2436)*12))):BH2453)/(($H2435)*12)))</f>
        <v>#REF!</v>
      </c>
      <c r="BI2451" s="80" t="e" cm="1">
        <f t="array" aca="1" ref="BI2451" ca="1">(SUM(INDEX(2446:2446,1,MAX(COLUMN($R:$R),COLUMN()-($H2435*12-1))):BI2448)/($H2435*12)+IF($R2453=0,0,SUM(INDEX(2451:2451,1,MAX(COLUMN($R:$R),COLUMN()-(($H2435-$H2436)*12))):BI2453)/(($H2435)*12)))</f>
        <v>#REF!</v>
      </c>
      <c r="BJ2451" s="80" t="e" cm="1">
        <f t="array" aca="1" ref="BJ2451" ca="1">(SUM(INDEX(2446:2446,1,MAX(COLUMN($R:$R),COLUMN()-($H2435*12-1))):BJ2448)/($H2435*12)+IF($R2453=0,0,SUM(INDEX(2451:2451,1,MAX(COLUMN($R:$R),COLUMN()-(($H2435-$H2436)*12))):BJ2453)/(($H2435)*12)))</f>
        <v>#REF!</v>
      </c>
      <c r="BK2451" s="80" t="e" cm="1">
        <f t="array" aca="1" ref="BK2451" ca="1">(SUM(INDEX(2446:2446,1,MAX(COLUMN($R:$R),COLUMN()-($H2435*12-1))):BK2448)/($H2435*12)+IF($R2453=0,0,SUM(INDEX(2451:2451,1,MAX(COLUMN($R:$R),COLUMN()-(($H2435-$H2436)*12))):BK2453)/(($H2435)*12)))</f>
        <v>#REF!</v>
      </c>
      <c r="BL2451" s="80" t="e" cm="1">
        <f t="array" aca="1" ref="BL2451" ca="1">(SUM(INDEX(2446:2446,1,MAX(COLUMN($R:$R),COLUMN()-($H2435*12-1))):BL2448)/($H2435*12)+IF($R2453=0,0,SUM(INDEX(2451:2451,1,MAX(COLUMN($R:$R),COLUMN()-(($H2435-$H2436)*12))):BL2453)/(($H2435)*12)))</f>
        <v>#REF!</v>
      </c>
      <c r="BM2451" s="80" t="e" cm="1">
        <f t="array" aca="1" ref="BM2451" ca="1">(SUM(INDEX(2446:2446,1,MAX(COLUMN($R:$R),COLUMN()-($H2435*12-1))):BM2448)/($H2435*12)+IF($R2453=0,0,SUM(INDEX(2451:2451,1,MAX(COLUMN($R:$R),COLUMN()-(($H2435-$H2436)*12))):BM2453)/(($H2435)*12)))</f>
        <v>#REF!</v>
      </c>
      <c r="BN2451" s="80" t="e" cm="1">
        <f t="array" aca="1" ref="BN2451" ca="1">(SUM(INDEX(2446:2446,1,MAX(COLUMN($R:$R),COLUMN()-($H2435*12-1))):BN2448)/($H2435*12)+IF($R2453=0,0,SUM(INDEX(2451:2451,1,MAX(COLUMN($R:$R),COLUMN()-(($H2435-$H2436)*12))):BN2453)/(($H2435)*12)))</f>
        <v>#REF!</v>
      </c>
      <c r="BO2451" s="80" t="e" cm="1">
        <f t="array" aca="1" ref="BO2451" ca="1">(SUM(INDEX(2446:2446,1,MAX(COLUMN($R:$R),COLUMN()-($H2435*12-1))):BO2448)/($H2435*12)+IF($R2453=0,0,SUM(INDEX(2451:2451,1,MAX(COLUMN($R:$R),COLUMN()-(($H2435-$H2436)*12))):BO2453)/(($H2435)*12)))</f>
        <v>#REF!</v>
      </c>
      <c r="BP2451" s="80" t="e" cm="1">
        <f t="array" aca="1" ref="BP2451" ca="1">(SUM(INDEX(2446:2446,1,MAX(COLUMN($R:$R),COLUMN()-($H2435*12-1))):BP2448)/($H2435*12)+IF($R2453=0,0,SUM(INDEX(2451:2451,1,MAX(COLUMN($R:$R),COLUMN()-(($H2435-$H2436)*12))):BP2453)/(($H2435)*12)))</f>
        <v>#REF!</v>
      </c>
      <c r="BQ2451" s="80" t="e" cm="1">
        <f t="array" aca="1" ref="BQ2451" ca="1">(SUM(INDEX(2446:2446,1,MAX(COLUMN($R:$R),COLUMN()-($H2435*12-1))):BQ2448)/($H2435*12)+IF($R2453=0,0,SUM(INDEX(2451:2451,1,MAX(COLUMN($R:$R),COLUMN()-(($H2435-$H2436)*12))):BQ2453)/(($H2435)*12)))</f>
        <v>#REF!</v>
      </c>
      <c r="BR2451" s="80" t="e" cm="1">
        <f t="array" aca="1" ref="BR2451" ca="1">(SUM(INDEX(2446:2446,1,MAX(COLUMN($R:$R),COLUMN()-($H2435*12-1))):BR2448)/($H2435*12)+IF($R2453=0,0,SUM(INDEX(2451:2451,1,MAX(COLUMN($R:$R),COLUMN()-(($H2435-$H2436)*12))):BR2453)/(($H2435)*12)))</f>
        <v>#REF!</v>
      </c>
      <c r="BS2451" s="80" t="e" cm="1">
        <f t="array" aca="1" ref="BS2451" ca="1">(SUM(INDEX(2446:2446,1,MAX(COLUMN($R:$R),COLUMN()-($H2435*12-1))):BS2448)/($H2435*12)+IF($R2453=0,0,SUM(INDEX(2451:2451,1,MAX(COLUMN($R:$R),COLUMN()-(($H2435-$H2436)*12))):BS2453)/(($H2435)*12)))</f>
        <v>#REF!</v>
      </c>
      <c r="BT2451" s="80" t="e" cm="1">
        <f t="array" aca="1" ref="BT2451" ca="1">(SUM(INDEX(2446:2446,1,MAX(COLUMN($R:$R),COLUMN()-($H2435*12-1))):BT2448)/($H2435*12)+IF($R2453=0,0,SUM(INDEX(2451:2451,1,MAX(COLUMN($R:$R),COLUMN()-(($H2435-$H2436)*12))):BT2453)/(($H2435)*12)))</f>
        <v>#REF!</v>
      </c>
      <c r="BU2451" s="80" t="e" cm="1">
        <f t="array" aca="1" ref="BU2451" ca="1">(SUM(INDEX(2446:2446,1,MAX(COLUMN($R:$R),COLUMN()-($H2435*12-1))):BU2448)/($H2435*12)+IF($R2453=0,0,SUM(INDEX(2451:2451,1,MAX(COLUMN($R:$R),COLUMN()-(($H2435-$H2436)*12))):BU2453)/(($H2435)*12)))</f>
        <v>#REF!</v>
      </c>
      <c r="BV2451" s="80" t="e" cm="1">
        <f t="array" aca="1" ref="BV2451" ca="1">(SUM(INDEX(2446:2446,1,MAX(COLUMN($R:$R),COLUMN()-($H2435*12-1))):BV2448)/($H2435*12)+IF($R2453=0,0,SUM(INDEX(2451:2451,1,MAX(COLUMN($R:$R),COLUMN()-(($H2435-$H2436)*12))):BV2453)/(($H2435)*12)))</f>
        <v>#REF!</v>
      </c>
      <c r="BW2451" s="80" t="e" cm="1">
        <f t="array" aca="1" ref="BW2451" ca="1">(SUM(INDEX(2446:2446,1,MAX(COLUMN($R:$R),COLUMN()-($H2435*12-1))):BW2448)/($H2435*12)+IF($R2453=0,0,SUM(INDEX(2451:2451,1,MAX(COLUMN($R:$R),COLUMN()-(($H2435-$H2436)*12))):BW2453)/(($H2435)*12)))</f>
        <v>#REF!</v>
      </c>
      <c r="BX2451" s="80" t="e" cm="1">
        <f t="array" aca="1" ref="BX2451" ca="1">(SUM(INDEX(2446:2446,1,MAX(COLUMN($R:$R),COLUMN()-($H2435*12-1))):BX2448)/($H2435*12)+IF($R2453=0,0,SUM(INDEX(2451:2451,1,MAX(COLUMN($R:$R),COLUMN()-(($H2435-$H2436)*12))):BX2453)/(($H2435)*12)))</f>
        <v>#REF!</v>
      </c>
      <c r="BY2451" s="80" t="e" cm="1">
        <f t="array" aca="1" ref="BY2451" ca="1">(SUM(INDEX(2446:2446,1,MAX(COLUMN($R:$R),COLUMN()-($H2435*12-1))):BY2448)/($H2435*12)+IF($R2453=0,0,SUM(INDEX(2451:2451,1,MAX(COLUMN($R:$R),COLUMN()-(($H2435-$H2436)*12))):BY2453)/(($H2435)*12)))</f>
        <v>#REF!</v>
      </c>
      <c r="BZ2451" s="80" t="e" cm="1">
        <f t="array" aca="1" ref="BZ2451" ca="1">(SUM(INDEX(2446:2446,1,MAX(COLUMN($R:$R),COLUMN()-($H2435*12-1))):BZ2448)/($H2435*12)+IF($R2453=0,0,SUM(INDEX(2451:2451,1,MAX(COLUMN($R:$R),COLUMN()-(($H2435-$H2436)*12))):BZ2453)/(($H2435)*12)))</f>
        <v>#REF!</v>
      </c>
      <c r="CA2451" s="80" t="e" cm="1">
        <f t="array" aca="1" ref="CA2451" ca="1">(SUM(INDEX(2446:2446,1,MAX(COLUMN($R:$R),COLUMN()-($H2435*12-1))):CA2448)/($H2435*12)+IF($R2453=0,0,SUM(INDEX(2451:2451,1,MAX(COLUMN($R:$R),COLUMN()-(($H2435-$H2436)*12))):CA2453)/(($H2435)*12)))</f>
        <v>#REF!</v>
      </c>
      <c r="CB2451" s="80" t="e" cm="1">
        <f t="array" aca="1" ref="CB2451" ca="1">(SUM(INDEX(2446:2446,1,MAX(COLUMN($R:$R),COLUMN()-($H2435*12-1))):CB2448)/($H2435*12)+IF($R2453=0,0,SUM(INDEX(2451:2451,1,MAX(COLUMN($R:$R),COLUMN()-(($H2435-$H2436)*12))):CB2453)/(($H2435)*12)))</f>
        <v>#REF!</v>
      </c>
      <c r="CC2451" s="80" t="e" cm="1">
        <f t="array" aca="1" ref="CC2451" ca="1">(SUM(INDEX(2446:2446,1,MAX(COLUMN($R:$R),COLUMN()-($H2435*12-1))):CC2448)/($H2435*12)+IF($R2453=0,0,SUM(INDEX(2451:2451,1,MAX(COLUMN($R:$R),COLUMN()-(($H2435-$H2436)*12))):CC2453)/(($H2435)*12)))</f>
        <v>#REF!</v>
      </c>
      <c r="CD2451" s="80" t="e" cm="1">
        <f t="array" aca="1" ref="CD2451" ca="1">(SUM(INDEX(2446:2446,1,MAX(COLUMN($R:$R),COLUMN()-($H2435*12-1))):CD2448)/($H2435*12)+IF($R2453=0,0,SUM(INDEX(2451:2451,1,MAX(COLUMN($R:$R),COLUMN()-(($H2435-$H2436)*12))):CD2453)/(($H2435)*12)))</f>
        <v>#REF!</v>
      </c>
      <c r="CE2451" s="80" t="e" cm="1">
        <f t="array" aca="1" ref="CE2451" ca="1">(SUM(INDEX(2446:2446,1,MAX(COLUMN($R:$R),COLUMN()-($H2435*12-1))):CE2448)/($H2435*12)+IF($R2453=0,0,SUM(INDEX(2451:2451,1,MAX(COLUMN($R:$R),COLUMN()-(($H2435-$H2436)*12))):CE2453)/(($H2435)*12)))</f>
        <v>#REF!</v>
      </c>
      <c r="CF2451" s="80" t="e" cm="1">
        <f t="array" aca="1" ref="CF2451" ca="1">(SUM(INDEX(2446:2446,1,MAX(COLUMN($R:$R),COLUMN()-($H2435*12-1))):CF2448)/($H2435*12)+IF($R2453=0,0,SUM(INDEX(2451:2451,1,MAX(COLUMN($R:$R),COLUMN()-(($H2435-$H2436)*12))):CF2453)/(($H2435)*12)))</f>
        <v>#REF!</v>
      </c>
      <c r="CG2451" s="80" t="e" cm="1">
        <f t="array" aca="1" ref="CG2451" ca="1">(SUM(INDEX(2446:2446,1,MAX(COLUMN($R:$R),COLUMN()-($H2435*12-1))):CG2448)/($H2435*12)+IF($R2453=0,0,SUM(INDEX(2451:2451,1,MAX(COLUMN($R:$R),COLUMN()-(($H2435-$H2436)*12))):CG2453)/(($H2435)*12)))</f>
        <v>#REF!</v>
      </c>
      <c r="CH2451" s="80" t="e" cm="1">
        <f t="array" aca="1" ref="CH2451" ca="1">(SUM(INDEX(2446:2446,1,MAX(COLUMN($R:$R),COLUMN()-($H2435*12-1))):CH2448)/($H2435*12)+IF($R2453=0,0,SUM(INDEX(2451:2451,1,MAX(COLUMN($R:$R),COLUMN()-(($H2435-$H2436)*12))):CH2453)/(($H2435)*12)))</f>
        <v>#REF!</v>
      </c>
      <c r="CI2451" s="80" t="e" cm="1">
        <f t="array" aca="1" ref="CI2451" ca="1">(SUM(INDEX(2446:2446,1,MAX(COLUMN($R:$R),COLUMN()-($H2435*12-1))):CI2448)/($H2435*12)+IF($R2453=0,0,SUM(INDEX(2451:2451,1,MAX(COLUMN($R:$R),COLUMN()-(($H2435-$H2436)*12))):CI2453)/(($H2435)*12)))</f>
        <v>#REF!</v>
      </c>
      <c r="CJ2451" s="80" t="e" cm="1">
        <f t="array" aca="1" ref="CJ2451" ca="1">(SUM(INDEX(2446:2446,1,MAX(COLUMN($R:$R),COLUMN()-($H2435*12-1))):CJ2448)/($H2435*12)+IF($R2453=0,0,SUM(INDEX(2451:2451,1,MAX(COLUMN($R:$R),COLUMN()-(($H2435-$H2436)*12))):CJ2453)/(($H2435)*12)))</f>
        <v>#REF!</v>
      </c>
      <c r="CK2451" s="80" t="e" cm="1">
        <f t="array" aca="1" ref="CK2451" ca="1">(SUM(INDEX(2446:2446,1,MAX(COLUMN($R:$R),COLUMN()-($H2435*12-1))):CK2448)/($H2435*12)+IF($R2453=0,0,SUM(INDEX(2451:2451,1,MAX(COLUMN($R:$R),COLUMN()-(($H2435-$H2436)*12))):CK2453)/(($H2435)*12)))</f>
        <v>#REF!</v>
      </c>
    </row>
    <row r="2452" spans="2:89" x14ac:dyDescent="0.35">
      <c r="B2452" s="122"/>
      <c r="D2452" t="s">
        <v>564</v>
      </c>
      <c r="E2452" s="8" t="str">
        <f t="shared" si="3325"/>
        <v>2452 FAPPELIST-F</v>
      </c>
      <c r="J2452" s="62"/>
      <c r="K2452" s="53"/>
      <c r="L2452" s="53"/>
      <c r="M2452" s="53"/>
      <c r="N2452" s="53"/>
      <c r="O2452" s="53"/>
      <c r="P2452" s="53"/>
      <c r="R2452" s="82"/>
      <c r="S2452" s="149"/>
      <c r="T2452" s="149"/>
      <c r="U2452" s="149"/>
      <c r="V2452" s="149"/>
      <c r="W2452" s="149"/>
      <c r="X2452" s="149"/>
      <c r="Y2452" s="149"/>
      <c r="Z2452" s="149"/>
      <c r="AA2452" s="149"/>
      <c r="AB2452" s="149"/>
      <c r="AC2452" s="149"/>
      <c r="AD2452" s="149"/>
      <c r="AE2452" s="149"/>
      <c r="AF2452" s="149"/>
      <c r="AG2452" s="149"/>
      <c r="AH2452" s="149"/>
      <c r="AI2452" s="149"/>
      <c r="AJ2452" s="149"/>
      <c r="AK2452" s="149"/>
      <c r="AL2452" s="149"/>
      <c r="AM2452" s="149"/>
      <c r="AN2452" s="149"/>
      <c r="AO2452" s="149"/>
      <c r="AP2452" s="149"/>
      <c r="AQ2452" s="149"/>
      <c r="AR2452" s="149"/>
      <c r="AS2452" s="149"/>
      <c r="AT2452" s="149"/>
      <c r="AU2452" s="149"/>
      <c r="AV2452" s="149"/>
      <c r="AW2452" s="149"/>
      <c r="AX2452" s="149"/>
      <c r="AY2452" s="149"/>
      <c r="AZ2452" s="149"/>
      <c r="BA2452" s="149"/>
      <c r="BB2452" s="149"/>
      <c r="BC2452" s="149"/>
      <c r="BD2452" s="149"/>
      <c r="BE2452" s="149"/>
      <c r="BF2452" s="149"/>
      <c r="BG2452" s="149"/>
      <c r="BH2452" s="149"/>
      <c r="BI2452" s="149"/>
      <c r="BJ2452" s="149"/>
      <c r="BK2452" s="149"/>
      <c r="BL2452" s="149"/>
      <c r="BM2452" s="149"/>
      <c r="BN2452" s="149"/>
      <c r="BO2452" s="149"/>
      <c r="BP2452" s="149"/>
      <c r="BQ2452" s="149"/>
      <c r="BR2452" s="149"/>
      <c r="BS2452" s="149"/>
      <c r="BT2452" s="149"/>
      <c r="BU2452" s="149"/>
      <c r="BV2452" s="149"/>
      <c r="BW2452" s="149"/>
      <c r="BX2452" s="149"/>
      <c r="BY2452" s="149"/>
      <c r="BZ2452" s="149"/>
      <c r="CA2452" s="149"/>
      <c r="CB2452" s="149"/>
      <c r="CC2452" s="149"/>
      <c r="CD2452" s="149"/>
      <c r="CE2452" s="149"/>
      <c r="CF2452" s="149"/>
      <c r="CG2452" s="149"/>
      <c r="CH2452" s="149"/>
      <c r="CI2452" s="149"/>
      <c r="CJ2452" s="149"/>
      <c r="CK2452" s="149"/>
    </row>
    <row r="2453" spans="2:89" x14ac:dyDescent="0.35">
      <c r="B2453" s="122" t="s">
        <v>219</v>
      </c>
      <c r="D2453" t="s">
        <v>564</v>
      </c>
      <c r="E2453" s="8" t="str">
        <f t="shared" si="3325"/>
        <v>2453 FAPPELIST-F</v>
      </c>
      <c r="G2453" t="str">
        <f>E2453</f>
        <v>2453 FAPPELIST-F</v>
      </c>
      <c r="J2453" s="74">
        <v>100</v>
      </c>
      <c r="K2453" s="53"/>
      <c r="L2453" s="53"/>
      <c r="M2453" s="53"/>
      <c r="N2453" s="53"/>
      <c r="O2453" s="53"/>
      <c r="P2453" s="53"/>
      <c r="R2453" s="82">
        <f>-$J2453</f>
        <v>-100</v>
      </c>
      <c r="S2453" s="149"/>
      <c r="T2453" s="149"/>
      <c r="U2453" s="149"/>
      <c r="V2453" s="149"/>
      <c r="W2453" s="149"/>
      <c r="X2453" s="149"/>
      <c r="Y2453" s="149"/>
      <c r="Z2453" s="149"/>
      <c r="AA2453" s="149"/>
      <c r="AB2453" s="149"/>
      <c r="AC2453" s="149"/>
      <c r="AD2453" s="149"/>
      <c r="AE2453" s="149"/>
      <c r="AF2453" s="149"/>
      <c r="AG2453" s="149"/>
      <c r="AH2453" s="149"/>
      <c r="AI2453" s="149"/>
      <c r="AJ2453" s="149"/>
      <c r="AK2453" s="149"/>
      <c r="AL2453" s="149"/>
      <c r="AM2453" s="149"/>
      <c r="AN2453" s="149"/>
      <c r="AO2453" s="149"/>
      <c r="AP2453" s="149"/>
      <c r="AQ2453" s="149"/>
      <c r="AR2453" s="149"/>
      <c r="AS2453" s="149"/>
      <c r="AT2453" s="149"/>
      <c r="AU2453" s="149"/>
      <c r="AV2453" s="149"/>
      <c r="AW2453" s="149"/>
      <c r="AX2453" s="149"/>
      <c r="AY2453" s="149"/>
      <c r="AZ2453" s="149"/>
      <c r="BA2453" s="149"/>
      <c r="BB2453" s="149"/>
      <c r="BC2453" s="149"/>
      <c r="BD2453" s="149"/>
      <c r="BE2453" s="149"/>
      <c r="BF2453" s="149"/>
      <c r="BG2453" s="149"/>
      <c r="BH2453" s="149"/>
      <c r="BI2453" s="149"/>
      <c r="BJ2453" s="149"/>
      <c r="BK2453" s="149"/>
      <c r="BL2453" s="149"/>
      <c r="BM2453" s="149"/>
      <c r="BN2453" s="149"/>
      <c r="BO2453" s="149"/>
      <c r="BP2453" s="149"/>
      <c r="BQ2453" s="149"/>
      <c r="BR2453" s="149"/>
      <c r="BS2453" s="149"/>
      <c r="BT2453" s="149"/>
      <c r="BU2453" s="149"/>
      <c r="BV2453" s="149"/>
      <c r="BW2453" s="149"/>
      <c r="BX2453" s="149"/>
      <c r="BY2453" s="149"/>
      <c r="BZ2453" s="149"/>
      <c r="CA2453" s="149"/>
      <c r="CB2453" s="149"/>
      <c r="CC2453" s="149"/>
      <c r="CD2453" s="149"/>
      <c r="CE2453" s="149"/>
      <c r="CF2453" s="149"/>
      <c r="CG2453" s="149"/>
      <c r="CH2453" s="149"/>
      <c r="CI2453" s="149"/>
      <c r="CJ2453" s="149"/>
      <c r="CK2453" s="149"/>
    </row>
    <row r="2454" spans="2:89" x14ac:dyDescent="0.35">
      <c r="B2454" s="122"/>
      <c r="D2454" t="s">
        <v>564</v>
      </c>
      <c r="E2454" s="8" t="str">
        <f t="shared" si="3325"/>
        <v>2454 FAPPELIST-F</v>
      </c>
      <c r="S2454" s="72"/>
      <c r="T2454" s="72"/>
      <c r="U2454" s="72"/>
      <c r="V2454" s="72"/>
      <c r="W2454" s="72"/>
      <c r="X2454" s="72"/>
      <c r="Y2454" s="72"/>
      <c r="Z2454" s="72"/>
      <c r="AA2454" s="72"/>
      <c r="AB2454" s="72"/>
      <c r="AC2454" s="72"/>
      <c r="AD2454" s="72"/>
      <c r="AE2454" s="72"/>
      <c r="AF2454" s="72"/>
      <c r="AG2454" s="72"/>
      <c r="AH2454" s="72"/>
      <c r="AI2454" s="72"/>
      <c r="AJ2454" s="72"/>
      <c r="AK2454" s="72"/>
      <c r="AL2454" s="72"/>
      <c r="AM2454" s="72"/>
      <c r="AN2454" s="72"/>
      <c r="AO2454" s="72"/>
      <c r="AP2454" s="72"/>
      <c r="AQ2454" s="72"/>
      <c r="AR2454" s="72"/>
      <c r="AS2454" s="72"/>
      <c r="AT2454" s="72"/>
      <c r="AU2454" s="72"/>
      <c r="AV2454" s="72"/>
      <c r="AW2454" s="72"/>
      <c r="AX2454" s="72"/>
      <c r="AY2454" s="72"/>
      <c r="AZ2454" s="72"/>
      <c r="BA2454" s="72"/>
      <c r="BB2454" s="72"/>
      <c r="BC2454" s="72"/>
      <c r="BD2454" s="72"/>
      <c r="BE2454" s="72"/>
      <c r="BF2454" s="72"/>
      <c r="BG2454" s="72"/>
      <c r="BH2454" s="72"/>
      <c r="BI2454" s="72"/>
      <c r="BJ2454" s="72"/>
      <c r="BK2454" s="72"/>
      <c r="BL2454" s="72"/>
      <c r="BM2454" s="72"/>
      <c r="BN2454" s="72"/>
      <c r="BO2454" s="72"/>
      <c r="BP2454" s="72"/>
      <c r="BQ2454" s="72"/>
      <c r="BR2454" s="72"/>
      <c r="BS2454" s="72"/>
      <c r="BT2454" s="72"/>
      <c r="BU2454" s="72"/>
      <c r="BV2454" s="72"/>
      <c r="BW2454" s="72"/>
      <c r="BX2454" s="72"/>
      <c r="BY2454" s="72"/>
      <c r="BZ2454" s="72"/>
      <c r="CA2454" s="72"/>
      <c r="CB2454" s="72"/>
      <c r="CC2454" s="72"/>
      <c r="CD2454" s="72"/>
      <c r="CE2454" s="72"/>
      <c r="CF2454" s="72"/>
      <c r="CG2454" s="72"/>
      <c r="CH2454" s="72"/>
      <c r="CI2454" s="72"/>
      <c r="CJ2454" s="72"/>
      <c r="CK2454" s="72"/>
    </row>
    <row r="2455" spans="2:89" x14ac:dyDescent="0.35">
      <c r="B2455" s="95" t="s">
        <v>205</v>
      </c>
      <c r="D2455" t="s">
        <v>564</v>
      </c>
      <c r="E2455" s="8" t="str">
        <f t="shared" si="3325"/>
        <v>2455 FAPPELIST-F</v>
      </c>
      <c r="H2455" s="12"/>
      <c r="S2455" s="72"/>
      <c r="T2455" s="72"/>
      <c r="U2455" s="72"/>
      <c r="V2455" s="72"/>
      <c r="W2455" s="72"/>
      <c r="X2455" s="72"/>
      <c r="Y2455" s="72"/>
      <c r="Z2455" s="72"/>
      <c r="AA2455" s="72"/>
      <c r="AB2455" s="72"/>
      <c r="AC2455" s="72"/>
      <c r="AD2455" s="72"/>
      <c r="AE2455" s="72"/>
      <c r="AF2455" s="72"/>
      <c r="AG2455" s="72"/>
      <c r="AH2455" s="72"/>
      <c r="AI2455" s="72"/>
      <c r="AJ2455" s="72"/>
      <c r="AK2455" s="72"/>
      <c r="AL2455" s="72"/>
      <c r="AM2455" s="72"/>
      <c r="AN2455" s="72"/>
      <c r="AO2455" s="72"/>
      <c r="AP2455" s="72"/>
      <c r="AQ2455" s="72"/>
      <c r="AR2455" s="72"/>
      <c r="AS2455" s="72"/>
      <c r="AT2455" s="72"/>
      <c r="AU2455" s="72"/>
      <c r="AV2455" s="72"/>
      <c r="AW2455" s="72"/>
      <c r="AX2455" s="72"/>
      <c r="AY2455" s="72"/>
      <c r="AZ2455" s="72"/>
      <c r="BA2455" s="72"/>
      <c r="BB2455" s="72"/>
      <c r="BC2455" s="72"/>
      <c r="BD2455" s="72"/>
      <c r="BE2455" s="72"/>
      <c r="BF2455" s="72"/>
      <c r="BG2455" s="72"/>
      <c r="BH2455" s="72"/>
      <c r="BI2455" s="72"/>
      <c r="BJ2455" s="72"/>
      <c r="BK2455" s="72"/>
      <c r="BL2455" s="72"/>
      <c r="BM2455" s="72"/>
      <c r="BN2455" s="72"/>
      <c r="BO2455" s="72"/>
      <c r="BP2455" s="72"/>
      <c r="BQ2455" s="72"/>
      <c r="BR2455" s="72"/>
      <c r="BS2455" s="72"/>
      <c r="BT2455" s="72"/>
      <c r="BU2455" s="72"/>
      <c r="BV2455" s="72"/>
      <c r="BW2455" s="72"/>
      <c r="BX2455" s="72"/>
      <c r="BY2455" s="72"/>
      <c r="BZ2455" s="72"/>
      <c r="CA2455" s="72"/>
      <c r="CB2455" s="72"/>
      <c r="CC2455" s="72"/>
      <c r="CD2455" s="72"/>
      <c r="CE2455" s="72"/>
      <c r="CF2455" s="72"/>
      <c r="CG2455" s="72"/>
      <c r="CH2455" s="72"/>
      <c r="CI2455" s="72"/>
      <c r="CJ2455" s="72"/>
      <c r="CK2455" s="72"/>
    </row>
    <row r="2456" spans="2:89" x14ac:dyDescent="0.35">
      <c r="B2456" s="154" t="str">
        <f>"Gross PP&amp;E - "&amp;SUBSTITUTE(B2433,":","")</f>
        <v>Gross PP&amp;E - Fixed secondary PPE</v>
      </c>
      <c r="D2456" t="s">
        <v>564</v>
      </c>
      <c r="E2456" s="8" t="str">
        <f t="shared" si="3325"/>
        <v>2456 FAPPELIST-F</v>
      </c>
      <c r="J2456" s="80">
        <f>J2453</f>
        <v>100</v>
      </c>
      <c r="K2456" s="53">
        <f t="shared" ref="K2456:P2458" si="3334">SUMIF($4:$4,K$2,2456:2456)</f>
        <v>511099.99999999983</v>
      </c>
      <c r="L2456" s="53">
        <f t="shared" si="3334"/>
        <v>1022100.0000000002</v>
      </c>
      <c r="M2456" s="53">
        <f t="shared" si="3334"/>
        <v>1533099.9999999993</v>
      </c>
      <c r="N2456" s="53">
        <f t="shared" si="3334"/>
        <v>2044099.9999999984</v>
      </c>
      <c r="O2456" s="53">
        <f t="shared" si="3334"/>
        <v>2555100</v>
      </c>
      <c r="P2456" s="53">
        <f t="shared" si="3334"/>
        <v>0</v>
      </c>
      <c r="R2456" s="24">
        <f>$J2456</f>
        <v>100</v>
      </c>
      <c r="S2456" s="80">
        <f t="shared" ref="S2456:AX2456" si="3335">-S2448+R2456</f>
        <v>42683.333333333328</v>
      </c>
      <c r="T2456" s="80">
        <f t="shared" si="3335"/>
        <v>85266.666666666657</v>
      </c>
      <c r="U2456" s="80">
        <f t="shared" si="3335"/>
        <v>127849.99999999999</v>
      </c>
      <c r="V2456" s="80">
        <f t="shared" si="3335"/>
        <v>170433.33333333331</v>
      </c>
      <c r="W2456" s="80">
        <f t="shared" si="3335"/>
        <v>213016.66666666663</v>
      </c>
      <c r="X2456" s="80">
        <f t="shared" si="3335"/>
        <v>255599.99999999994</v>
      </c>
      <c r="Y2456" s="80">
        <f t="shared" si="3335"/>
        <v>298183.33333333326</v>
      </c>
      <c r="Z2456" s="80">
        <f t="shared" si="3335"/>
        <v>340766.66666666657</v>
      </c>
      <c r="AA2456" s="80">
        <f t="shared" si="3335"/>
        <v>383349.99999999988</v>
      </c>
      <c r="AB2456" s="80">
        <f t="shared" si="3335"/>
        <v>425933.3333333332</v>
      </c>
      <c r="AC2456" s="80">
        <f t="shared" si="3335"/>
        <v>468516.66666666651</v>
      </c>
      <c r="AD2456" s="80">
        <f t="shared" si="3335"/>
        <v>511099.99999999983</v>
      </c>
      <c r="AE2456" s="80">
        <f t="shared" si="3335"/>
        <v>553683.33333333314</v>
      </c>
      <c r="AF2456" s="80">
        <f t="shared" si="3335"/>
        <v>596266.66666666651</v>
      </c>
      <c r="AG2456" s="80">
        <f t="shared" si="3335"/>
        <v>638849.99999999988</v>
      </c>
      <c r="AH2456" s="80">
        <f t="shared" si="3335"/>
        <v>681433.33333333326</v>
      </c>
      <c r="AI2456" s="80">
        <f t="shared" si="3335"/>
        <v>724016.66666666663</v>
      </c>
      <c r="AJ2456" s="80">
        <f t="shared" si="3335"/>
        <v>766600</v>
      </c>
      <c r="AK2456" s="80">
        <f t="shared" si="3335"/>
        <v>809183.33333333337</v>
      </c>
      <c r="AL2456" s="80">
        <f t="shared" si="3335"/>
        <v>851766.66666666674</v>
      </c>
      <c r="AM2456" s="80">
        <f t="shared" si="3335"/>
        <v>894350.00000000012</v>
      </c>
      <c r="AN2456" s="80">
        <f t="shared" si="3335"/>
        <v>936933.33333333349</v>
      </c>
      <c r="AO2456" s="80">
        <f t="shared" si="3335"/>
        <v>979516.66666666686</v>
      </c>
      <c r="AP2456" s="80">
        <f t="shared" si="3335"/>
        <v>1022100.0000000002</v>
      </c>
      <c r="AQ2456" s="80">
        <f t="shared" si="3335"/>
        <v>1064683.3333333335</v>
      </c>
      <c r="AR2456" s="80">
        <f t="shared" si="3335"/>
        <v>1107266.6666666667</v>
      </c>
      <c r="AS2456" s="80">
        <f t="shared" si="3335"/>
        <v>1149850</v>
      </c>
      <c r="AT2456" s="80">
        <f t="shared" si="3335"/>
        <v>1192433.3333333333</v>
      </c>
      <c r="AU2456" s="80">
        <f t="shared" si="3335"/>
        <v>1235016.6666666665</v>
      </c>
      <c r="AV2456" s="80">
        <f t="shared" si="3335"/>
        <v>1277599.9999999998</v>
      </c>
      <c r="AW2456" s="80">
        <f t="shared" si="3335"/>
        <v>1320183.333333333</v>
      </c>
      <c r="AX2456" s="80">
        <f t="shared" si="3335"/>
        <v>1362766.6666666663</v>
      </c>
      <c r="AY2456" s="80">
        <f t="shared" ref="AY2456:CD2456" si="3336">-AY2448+AX2456</f>
        <v>1405349.9999999995</v>
      </c>
      <c r="AZ2456" s="80">
        <f t="shared" si="3336"/>
        <v>1447933.3333333328</v>
      </c>
      <c r="BA2456" s="80">
        <f t="shared" si="3336"/>
        <v>1490516.666666666</v>
      </c>
      <c r="BB2456" s="80">
        <f t="shared" si="3336"/>
        <v>1533099.9999999993</v>
      </c>
      <c r="BC2456" s="80">
        <f t="shared" si="3336"/>
        <v>1575683.3333333326</v>
      </c>
      <c r="BD2456" s="80">
        <f t="shared" si="3336"/>
        <v>1618266.6666666658</v>
      </c>
      <c r="BE2456" s="80">
        <f t="shared" si="3336"/>
        <v>1660849.9999999991</v>
      </c>
      <c r="BF2456" s="80">
        <f t="shared" si="3336"/>
        <v>1703433.3333333323</v>
      </c>
      <c r="BG2456" s="80">
        <f t="shared" si="3336"/>
        <v>1746016.6666666656</v>
      </c>
      <c r="BH2456" s="80">
        <f t="shared" si="3336"/>
        <v>1788599.9999999988</v>
      </c>
      <c r="BI2456" s="80">
        <f t="shared" si="3336"/>
        <v>1831183.3333333321</v>
      </c>
      <c r="BJ2456" s="80">
        <f t="shared" si="3336"/>
        <v>1873766.6666666653</v>
      </c>
      <c r="BK2456" s="80">
        <f t="shared" si="3336"/>
        <v>1916349.9999999986</v>
      </c>
      <c r="BL2456" s="80">
        <f t="shared" si="3336"/>
        <v>1958933.3333333319</v>
      </c>
      <c r="BM2456" s="80">
        <f t="shared" si="3336"/>
        <v>2001516.6666666651</v>
      </c>
      <c r="BN2456" s="80">
        <f t="shared" si="3336"/>
        <v>2044099.9999999984</v>
      </c>
      <c r="BO2456" s="80">
        <f t="shared" si="3336"/>
        <v>2086683.3333333316</v>
      </c>
      <c r="BP2456" s="80">
        <f t="shared" si="3336"/>
        <v>2129266.6666666651</v>
      </c>
      <c r="BQ2456" s="80">
        <f t="shared" si="3336"/>
        <v>2171849.9999999986</v>
      </c>
      <c r="BR2456" s="80">
        <f t="shared" si="3336"/>
        <v>2214433.3333333321</v>
      </c>
      <c r="BS2456" s="80">
        <f t="shared" si="3336"/>
        <v>2257016.6666666656</v>
      </c>
      <c r="BT2456" s="80">
        <f t="shared" si="3336"/>
        <v>2299599.9999999991</v>
      </c>
      <c r="BU2456" s="80">
        <f t="shared" si="3336"/>
        <v>2342183.3333333326</v>
      </c>
      <c r="BV2456" s="80">
        <f t="shared" si="3336"/>
        <v>2384766.666666666</v>
      </c>
      <c r="BW2456" s="80">
        <f t="shared" si="3336"/>
        <v>2427349.9999999995</v>
      </c>
      <c r="BX2456" s="80">
        <f t="shared" si="3336"/>
        <v>2469933.333333333</v>
      </c>
      <c r="BY2456" s="80">
        <f t="shared" si="3336"/>
        <v>2512516.6666666665</v>
      </c>
      <c r="BZ2456" s="80">
        <f t="shared" si="3336"/>
        <v>2555100</v>
      </c>
      <c r="CA2456" s="80">
        <f t="shared" si="3336"/>
        <v>2597683.3333333335</v>
      </c>
      <c r="CB2456" s="80">
        <f t="shared" si="3336"/>
        <v>2640266.666666667</v>
      </c>
      <c r="CC2456" s="80">
        <f t="shared" si="3336"/>
        <v>2682850.0000000005</v>
      </c>
      <c r="CD2456" s="80">
        <f t="shared" si="3336"/>
        <v>2725433.333333334</v>
      </c>
      <c r="CE2456" s="80">
        <f t="shared" ref="CE2456:CK2456" si="3337">-CE2448+CD2456</f>
        <v>2768016.6666666674</v>
      </c>
      <c r="CF2456" s="80">
        <f t="shared" si="3337"/>
        <v>2810600.0000000009</v>
      </c>
      <c r="CG2456" s="80">
        <f t="shared" si="3337"/>
        <v>2853183.3333333344</v>
      </c>
      <c r="CH2456" s="80">
        <f t="shared" si="3337"/>
        <v>2895766.6666666679</v>
      </c>
      <c r="CI2456" s="80">
        <f t="shared" si="3337"/>
        <v>2938350.0000000014</v>
      </c>
      <c r="CJ2456" s="80">
        <f t="shared" si="3337"/>
        <v>2980933.3333333349</v>
      </c>
      <c r="CK2456" s="80">
        <f t="shared" si="3337"/>
        <v>3023516.6666666684</v>
      </c>
    </row>
    <row r="2457" spans="2:89" x14ac:dyDescent="0.35">
      <c r="B2457" s="154" t="str">
        <f>"Accumulated depreciation - "&amp;SUBSTITUTE(B2433,":","")</f>
        <v>Accumulated depreciation - Fixed secondary PPE</v>
      </c>
      <c r="D2457" t="s">
        <v>564</v>
      </c>
      <c r="E2457" s="8" t="str">
        <f t="shared" si="3325"/>
        <v>2457 FAPPELIST-F</v>
      </c>
      <c r="J2457" s="81">
        <f>-H2436/H2435*J2456</f>
        <v>-60</v>
      </c>
      <c r="K2457" s="43" t="e">
        <f t="shared" ca="1" si="3334"/>
        <v>#REF!</v>
      </c>
      <c r="L2457" s="43" t="e">
        <f t="shared" ca="1" si="3334"/>
        <v>#REF!</v>
      </c>
      <c r="M2457" s="43" t="e">
        <f t="shared" ca="1" si="3334"/>
        <v>#REF!</v>
      </c>
      <c r="N2457" s="43" t="e">
        <f t="shared" ca="1" si="3334"/>
        <v>#REF!</v>
      </c>
      <c r="O2457" s="43" t="e">
        <f t="shared" ca="1" si="3334"/>
        <v>#REF!</v>
      </c>
      <c r="P2457" s="43">
        <f t="shared" si="3334"/>
        <v>0</v>
      </c>
      <c r="R2457" s="37">
        <f>$J2457</f>
        <v>-60</v>
      </c>
      <c r="S2457" s="81" t="e">
        <f t="shared" ref="S2457:AX2457" ca="1" si="3338">R2457+S2451</f>
        <v>#REF!</v>
      </c>
      <c r="T2457" s="81" t="e">
        <f t="shared" ca="1" si="3338"/>
        <v>#REF!</v>
      </c>
      <c r="U2457" s="81" t="e">
        <f t="shared" ca="1" si="3338"/>
        <v>#REF!</v>
      </c>
      <c r="V2457" s="81" t="e">
        <f t="shared" ca="1" si="3338"/>
        <v>#REF!</v>
      </c>
      <c r="W2457" s="81" t="e">
        <f t="shared" ca="1" si="3338"/>
        <v>#REF!</v>
      </c>
      <c r="X2457" s="81" t="e">
        <f t="shared" ca="1" si="3338"/>
        <v>#REF!</v>
      </c>
      <c r="Y2457" s="81" t="e">
        <f t="shared" ca="1" si="3338"/>
        <v>#REF!</v>
      </c>
      <c r="Z2457" s="81" t="e">
        <f t="shared" ca="1" si="3338"/>
        <v>#REF!</v>
      </c>
      <c r="AA2457" s="81" t="e">
        <f t="shared" ca="1" si="3338"/>
        <v>#REF!</v>
      </c>
      <c r="AB2457" s="81" t="e">
        <f t="shared" ca="1" si="3338"/>
        <v>#REF!</v>
      </c>
      <c r="AC2457" s="81" t="e">
        <f t="shared" ca="1" si="3338"/>
        <v>#REF!</v>
      </c>
      <c r="AD2457" s="81" t="e">
        <f t="shared" ca="1" si="3338"/>
        <v>#REF!</v>
      </c>
      <c r="AE2457" s="81" t="e">
        <f t="shared" ca="1" si="3338"/>
        <v>#REF!</v>
      </c>
      <c r="AF2457" s="81" t="e">
        <f t="shared" ca="1" si="3338"/>
        <v>#REF!</v>
      </c>
      <c r="AG2457" s="81" t="e">
        <f t="shared" ca="1" si="3338"/>
        <v>#REF!</v>
      </c>
      <c r="AH2457" s="81" t="e">
        <f t="shared" ca="1" si="3338"/>
        <v>#REF!</v>
      </c>
      <c r="AI2457" s="81" t="e">
        <f t="shared" ca="1" si="3338"/>
        <v>#REF!</v>
      </c>
      <c r="AJ2457" s="81" t="e">
        <f t="shared" ca="1" si="3338"/>
        <v>#REF!</v>
      </c>
      <c r="AK2457" s="81" t="e">
        <f t="shared" ca="1" si="3338"/>
        <v>#REF!</v>
      </c>
      <c r="AL2457" s="81" t="e">
        <f t="shared" ca="1" si="3338"/>
        <v>#REF!</v>
      </c>
      <c r="AM2457" s="81" t="e">
        <f t="shared" ca="1" si="3338"/>
        <v>#REF!</v>
      </c>
      <c r="AN2457" s="81" t="e">
        <f t="shared" ca="1" si="3338"/>
        <v>#REF!</v>
      </c>
      <c r="AO2457" s="81" t="e">
        <f t="shared" ca="1" si="3338"/>
        <v>#REF!</v>
      </c>
      <c r="AP2457" s="81" t="e">
        <f t="shared" ca="1" si="3338"/>
        <v>#REF!</v>
      </c>
      <c r="AQ2457" s="81" t="e">
        <f t="shared" ca="1" si="3338"/>
        <v>#REF!</v>
      </c>
      <c r="AR2457" s="81" t="e">
        <f t="shared" ca="1" si="3338"/>
        <v>#REF!</v>
      </c>
      <c r="AS2457" s="81" t="e">
        <f t="shared" ca="1" si="3338"/>
        <v>#REF!</v>
      </c>
      <c r="AT2457" s="81" t="e">
        <f t="shared" ca="1" si="3338"/>
        <v>#REF!</v>
      </c>
      <c r="AU2457" s="81" t="e">
        <f t="shared" ca="1" si="3338"/>
        <v>#REF!</v>
      </c>
      <c r="AV2457" s="81" t="e">
        <f t="shared" ca="1" si="3338"/>
        <v>#REF!</v>
      </c>
      <c r="AW2457" s="81" t="e">
        <f t="shared" ca="1" si="3338"/>
        <v>#REF!</v>
      </c>
      <c r="AX2457" s="81" t="e">
        <f t="shared" ca="1" si="3338"/>
        <v>#REF!</v>
      </c>
      <c r="AY2457" s="81" t="e">
        <f t="shared" ref="AY2457:CD2457" ca="1" si="3339">AX2457+AY2451</f>
        <v>#REF!</v>
      </c>
      <c r="AZ2457" s="81" t="e">
        <f t="shared" ca="1" si="3339"/>
        <v>#REF!</v>
      </c>
      <c r="BA2457" s="81" t="e">
        <f t="shared" ca="1" si="3339"/>
        <v>#REF!</v>
      </c>
      <c r="BB2457" s="81" t="e">
        <f t="shared" ca="1" si="3339"/>
        <v>#REF!</v>
      </c>
      <c r="BC2457" s="81" t="e">
        <f t="shared" ca="1" si="3339"/>
        <v>#REF!</v>
      </c>
      <c r="BD2457" s="81" t="e">
        <f t="shared" ca="1" si="3339"/>
        <v>#REF!</v>
      </c>
      <c r="BE2457" s="81" t="e">
        <f t="shared" ca="1" si="3339"/>
        <v>#REF!</v>
      </c>
      <c r="BF2457" s="81" t="e">
        <f t="shared" ca="1" si="3339"/>
        <v>#REF!</v>
      </c>
      <c r="BG2457" s="81" t="e">
        <f t="shared" ca="1" si="3339"/>
        <v>#REF!</v>
      </c>
      <c r="BH2457" s="81" t="e">
        <f t="shared" ca="1" si="3339"/>
        <v>#REF!</v>
      </c>
      <c r="BI2457" s="81" t="e">
        <f t="shared" ca="1" si="3339"/>
        <v>#REF!</v>
      </c>
      <c r="BJ2457" s="81" t="e">
        <f t="shared" ca="1" si="3339"/>
        <v>#REF!</v>
      </c>
      <c r="BK2457" s="81" t="e">
        <f t="shared" ca="1" si="3339"/>
        <v>#REF!</v>
      </c>
      <c r="BL2457" s="81" t="e">
        <f t="shared" ca="1" si="3339"/>
        <v>#REF!</v>
      </c>
      <c r="BM2457" s="81" t="e">
        <f t="shared" ca="1" si="3339"/>
        <v>#REF!</v>
      </c>
      <c r="BN2457" s="81" t="e">
        <f t="shared" ca="1" si="3339"/>
        <v>#REF!</v>
      </c>
      <c r="BO2457" s="81" t="e">
        <f t="shared" ca="1" si="3339"/>
        <v>#REF!</v>
      </c>
      <c r="BP2457" s="81" t="e">
        <f t="shared" ca="1" si="3339"/>
        <v>#REF!</v>
      </c>
      <c r="BQ2457" s="81" t="e">
        <f t="shared" ca="1" si="3339"/>
        <v>#REF!</v>
      </c>
      <c r="BR2457" s="81" t="e">
        <f t="shared" ca="1" si="3339"/>
        <v>#REF!</v>
      </c>
      <c r="BS2457" s="81" t="e">
        <f t="shared" ca="1" si="3339"/>
        <v>#REF!</v>
      </c>
      <c r="BT2457" s="81" t="e">
        <f t="shared" ca="1" si="3339"/>
        <v>#REF!</v>
      </c>
      <c r="BU2457" s="81" t="e">
        <f t="shared" ca="1" si="3339"/>
        <v>#REF!</v>
      </c>
      <c r="BV2457" s="81" t="e">
        <f t="shared" ca="1" si="3339"/>
        <v>#REF!</v>
      </c>
      <c r="BW2457" s="81" t="e">
        <f t="shared" ca="1" si="3339"/>
        <v>#REF!</v>
      </c>
      <c r="BX2457" s="81" t="e">
        <f t="shared" ca="1" si="3339"/>
        <v>#REF!</v>
      </c>
      <c r="BY2457" s="81" t="e">
        <f t="shared" ca="1" si="3339"/>
        <v>#REF!</v>
      </c>
      <c r="BZ2457" s="81" t="e">
        <f t="shared" ca="1" si="3339"/>
        <v>#REF!</v>
      </c>
      <c r="CA2457" s="81" t="e">
        <f t="shared" ca="1" si="3339"/>
        <v>#REF!</v>
      </c>
      <c r="CB2457" s="81" t="e">
        <f t="shared" ca="1" si="3339"/>
        <v>#REF!</v>
      </c>
      <c r="CC2457" s="81" t="e">
        <f t="shared" ca="1" si="3339"/>
        <v>#REF!</v>
      </c>
      <c r="CD2457" s="81" t="e">
        <f t="shared" ca="1" si="3339"/>
        <v>#REF!</v>
      </c>
      <c r="CE2457" s="81" t="e">
        <f t="shared" ref="CE2457:CK2457" ca="1" si="3340">CD2457+CE2451</f>
        <v>#REF!</v>
      </c>
      <c r="CF2457" s="81" t="e">
        <f t="shared" ca="1" si="3340"/>
        <v>#REF!</v>
      </c>
      <c r="CG2457" s="81" t="e">
        <f t="shared" ca="1" si="3340"/>
        <v>#REF!</v>
      </c>
      <c r="CH2457" s="81" t="e">
        <f t="shared" ca="1" si="3340"/>
        <v>#REF!</v>
      </c>
      <c r="CI2457" s="81" t="e">
        <f t="shared" ca="1" si="3340"/>
        <v>#REF!</v>
      </c>
      <c r="CJ2457" s="81" t="e">
        <f t="shared" ca="1" si="3340"/>
        <v>#REF!</v>
      </c>
      <c r="CK2457" s="81" t="e">
        <f t="shared" ca="1" si="3340"/>
        <v>#REF!</v>
      </c>
    </row>
    <row r="2458" spans="2:89" x14ac:dyDescent="0.35">
      <c r="B2458" s="123" t="str">
        <f>"Net PP&amp;E - "&amp;SUBSTITUTE(B2433,":","")</f>
        <v>Net PP&amp;E - Fixed secondary PPE</v>
      </c>
      <c r="C2458" t="s">
        <v>240</v>
      </c>
      <c r="D2458" t="s">
        <v>564</v>
      </c>
      <c r="E2458" s="8" t="str">
        <f t="shared" si="3325"/>
        <v>2458 FAPPELIST-F</v>
      </c>
      <c r="H2458" s="27"/>
      <c r="J2458" s="77">
        <f>SUM(J2456:J2457)</f>
        <v>40</v>
      </c>
      <c r="K2458" s="28" t="e">
        <f t="shared" ca="1" si="3334"/>
        <v>#REF!</v>
      </c>
      <c r="L2458" s="28" t="e">
        <f t="shared" ca="1" si="3334"/>
        <v>#REF!</v>
      </c>
      <c r="M2458" s="28" t="e">
        <f t="shared" ca="1" si="3334"/>
        <v>#REF!</v>
      </c>
      <c r="N2458" s="28" t="e">
        <f t="shared" ca="1" si="3334"/>
        <v>#REF!</v>
      </c>
      <c r="O2458" s="28" t="e">
        <f t="shared" ca="1" si="3334"/>
        <v>#REF!</v>
      </c>
      <c r="P2458" s="28">
        <f t="shared" si="3334"/>
        <v>0</v>
      </c>
      <c r="R2458" s="33">
        <f>$J2458</f>
        <v>40</v>
      </c>
      <c r="S2458" s="77" t="e">
        <f t="shared" ref="S2458" ca="1" si="3341">SUM(S2456:S2457)</f>
        <v>#REF!</v>
      </c>
      <c r="T2458" s="77" t="e">
        <f t="shared" ref="T2458:AX2458" ca="1" si="3342">SUM(T2456:T2457)</f>
        <v>#REF!</v>
      </c>
      <c r="U2458" s="77" t="e">
        <f t="shared" ca="1" si="3342"/>
        <v>#REF!</v>
      </c>
      <c r="V2458" s="77" t="e">
        <f t="shared" ca="1" si="3342"/>
        <v>#REF!</v>
      </c>
      <c r="W2458" s="77" t="e">
        <f t="shared" ca="1" si="3342"/>
        <v>#REF!</v>
      </c>
      <c r="X2458" s="77" t="e">
        <f t="shared" ca="1" si="3342"/>
        <v>#REF!</v>
      </c>
      <c r="Y2458" s="77" t="e">
        <f t="shared" ca="1" si="3342"/>
        <v>#REF!</v>
      </c>
      <c r="Z2458" s="77" t="e">
        <f t="shared" ca="1" si="3342"/>
        <v>#REF!</v>
      </c>
      <c r="AA2458" s="77" t="e">
        <f t="shared" ca="1" si="3342"/>
        <v>#REF!</v>
      </c>
      <c r="AB2458" s="77" t="e">
        <f t="shared" ca="1" si="3342"/>
        <v>#REF!</v>
      </c>
      <c r="AC2458" s="77" t="e">
        <f t="shared" ca="1" si="3342"/>
        <v>#REF!</v>
      </c>
      <c r="AD2458" s="77" t="e">
        <f t="shared" ca="1" si="3342"/>
        <v>#REF!</v>
      </c>
      <c r="AE2458" s="77" t="e">
        <f t="shared" ca="1" si="3342"/>
        <v>#REF!</v>
      </c>
      <c r="AF2458" s="77" t="e">
        <f t="shared" ca="1" si="3342"/>
        <v>#REF!</v>
      </c>
      <c r="AG2458" s="77" t="e">
        <f t="shared" ca="1" si="3342"/>
        <v>#REF!</v>
      </c>
      <c r="AH2458" s="77" t="e">
        <f t="shared" ca="1" si="3342"/>
        <v>#REF!</v>
      </c>
      <c r="AI2458" s="77" t="e">
        <f t="shared" ca="1" si="3342"/>
        <v>#REF!</v>
      </c>
      <c r="AJ2458" s="77" t="e">
        <f t="shared" ca="1" si="3342"/>
        <v>#REF!</v>
      </c>
      <c r="AK2458" s="77" t="e">
        <f t="shared" ca="1" si="3342"/>
        <v>#REF!</v>
      </c>
      <c r="AL2458" s="77" t="e">
        <f t="shared" ca="1" si="3342"/>
        <v>#REF!</v>
      </c>
      <c r="AM2458" s="77" t="e">
        <f t="shared" ca="1" si="3342"/>
        <v>#REF!</v>
      </c>
      <c r="AN2458" s="77" t="e">
        <f t="shared" ca="1" si="3342"/>
        <v>#REF!</v>
      </c>
      <c r="AO2458" s="77" t="e">
        <f t="shared" ca="1" si="3342"/>
        <v>#REF!</v>
      </c>
      <c r="AP2458" s="77" t="e">
        <f t="shared" ca="1" si="3342"/>
        <v>#REF!</v>
      </c>
      <c r="AQ2458" s="77" t="e">
        <f t="shared" ca="1" si="3342"/>
        <v>#REF!</v>
      </c>
      <c r="AR2458" s="77" t="e">
        <f t="shared" ca="1" si="3342"/>
        <v>#REF!</v>
      </c>
      <c r="AS2458" s="77" t="e">
        <f t="shared" ca="1" si="3342"/>
        <v>#REF!</v>
      </c>
      <c r="AT2458" s="77" t="e">
        <f t="shared" ca="1" si="3342"/>
        <v>#REF!</v>
      </c>
      <c r="AU2458" s="77" t="e">
        <f t="shared" ca="1" si="3342"/>
        <v>#REF!</v>
      </c>
      <c r="AV2458" s="77" t="e">
        <f t="shared" ca="1" si="3342"/>
        <v>#REF!</v>
      </c>
      <c r="AW2458" s="77" t="e">
        <f t="shared" ca="1" si="3342"/>
        <v>#REF!</v>
      </c>
      <c r="AX2458" s="77" t="e">
        <f t="shared" ca="1" si="3342"/>
        <v>#REF!</v>
      </c>
      <c r="AY2458" s="77" t="e">
        <f t="shared" ref="AY2458:CD2458" ca="1" si="3343">SUM(AY2456:AY2457)</f>
        <v>#REF!</v>
      </c>
      <c r="AZ2458" s="77" t="e">
        <f t="shared" ca="1" si="3343"/>
        <v>#REF!</v>
      </c>
      <c r="BA2458" s="77" t="e">
        <f t="shared" ca="1" si="3343"/>
        <v>#REF!</v>
      </c>
      <c r="BB2458" s="77" t="e">
        <f t="shared" ca="1" si="3343"/>
        <v>#REF!</v>
      </c>
      <c r="BC2458" s="77" t="e">
        <f t="shared" ca="1" si="3343"/>
        <v>#REF!</v>
      </c>
      <c r="BD2458" s="77" t="e">
        <f t="shared" ca="1" si="3343"/>
        <v>#REF!</v>
      </c>
      <c r="BE2458" s="77" t="e">
        <f t="shared" ca="1" si="3343"/>
        <v>#REF!</v>
      </c>
      <c r="BF2458" s="77" t="e">
        <f t="shared" ca="1" si="3343"/>
        <v>#REF!</v>
      </c>
      <c r="BG2458" s="77" t="e">
        <f t="shared" ca="1" si="3343"/>
        <v>#REF!</v>
      </c>
      <c r="BH2458" s="77" t="e">
        <f t="shared" ca="1" si="3343"/>
        <v>#REF!</v>
      </c>
      <c r="BI2458" s="77" t="e">
        <f t="shared" ca="1" si="3343"/>
        <v>#REF!</v>
      </c>
      <c r="BJ2458" s="77" t="e">
        <f t="shared" ca="1" si="3343"/>
        <v>#REF!</v>
      </c>
      <c r="BK2458" s="77" t="e">
        <f t="shared" ca="1" si="3343"/>
        <v>#REF!</v>
      </c>
      <c r="BL2458" s="77" t="e">
        <f t="shared" ca="1" si="3343"/>
        <v>#REF!</v>
      </c>
      <c r="BM2458" s="77" t="e">
        <f t="shared" ca="1" si="3343"/>
        <v>#REF!</v>
      </c>
      <c r="BN2458" s="77" t="e">
        <f t="shared" ca="1" si="3343"/>
        <v>#REF!</v>
      </c>
      <c r="BO2458" s="77" t="e">
        <f t="shared" ca="1" si="3343"/>
        <v>#REF!</v>
      </c>
      <c r="BP2458" s="77" t="e">
        <f t="shared" ca="1" si="3343"/>
        <v>#REF!</v>
      </c>
      <c r="BQ2458" s="77" t="e">
        <f t="shared" ca="1" si="3343"/>
        <v>#REF!</v>
      </c>
      <c r="BR2458" s="77" t="e">
        <f t="shared" ca="1" si="3343"/>
        <v>#REF!</v>
      </c>
      <c r="BS2458" s="77" t="e">
        <f t="shared" ca="1" si="3343"/>
        <v>#REF!</v>
      </c>
      <c r="BT2458" s="77" t="e">
        <f t="shared" ca="1" si="3343"/>
        <v>#REF!</v>
      </c>
      <c r="BU2458" s="77" t="e">
        <f t="shared" ca="1" si="3343"/>
        <v>#REF!</v>
      </c>
      <c r="BV2458" s="77" t="e">
        <f t="shared" ca="1" si="3343"/>
        <v>#REF!</v>
      </c>
      <c r="BW2458" s="77" t="e">
        <f t="shared" ca="1" si="3343"/>
        <v>#REF!</v>
      </c>
      <c r="BX2458" s="77" t="e">
        <f t="shared" ca="1" si="3343"/>
        <v>#REF!</v>
      </c>
      <c r="BY2458" s="77" t="e">
        <f t="shared" ca="1" si="3343"/>
        <v>#REF!</v>
      </c>
      <c r="BZ2458" s="77" t="e">
        <f t="shared" ca="1" si="3343"/>
        <v>#REF!</v>
      </c>
      <c r="CA2458" s="77" t="e">
        <f t="shared" ca="1" si="3343"/>
        <v>#REF!</v>
      </c>
      <c r="CB2458" s="77" t="e">
        <f t="shared" ca="1" si="3343"/>
        <v>#REF!</v>
      </c>
      <c r="CC2458" s="77" t="e">
        <f t="shared" ca="1" si="3343"/>
        <v>#REF!</v>
      </c>
      <c r="CD2458" s="77" t="e">
        <f t="shared" ca="1" si="3343"/>
        <v>#REF!</v>
      </c>
      <c r="CE2458" s="77" t="e">
        <f t="shared" ref="CE2458:CK2458" ca="1" si="3344">SUM(CE2456:CE2457)</f>
        <v>#REF!</v>
      </c>
      <c r="CF2458" s="77" t="e">
        <f t="shared" ca="1" si="3344"/>
        <v>#REF!</v>
      </c>
      <c r="CG2458" s="77" t="e">
        <f t="shared" ca="1" si="3344"/>
        <v>#REF!</v>
      </c>
      <c r="CH2458" s="77" t="e">
        <f t="shared" ca="1" si="3344"/>
        <v>#REF!</v>
      </c>
      <c r="CI2458" s="77" t="e">
        <f t="shared" ca="1" si="3344"/>
        <v>#REF!</v>
      </c>
      <c r="CJ2458" s="77" t="e">
        <f t="shared" ca="1" si="3344"/>
        <v>#REF!</v>
      </c>
      <c r="CK2458" s="77" t="e">
        <f t="shared" ca="1" si="3344"/>
        <v>#REF!</v>
      </c>
    </row>
    <row r="2459" spans="2:89" x14ac:dyDescent="0.35">
      <c r="B2459" s="123"/>
      <c r="D2459" t="s">
        <v>564</v>
      </c>
      <c r="E2459" s="8" t="str">
        <f t="shared" ref="E2459" si="3345">ROW()&amp;" "&amp;D2459</f>
        <v>2459 FAPPELIST-F</v>
      </c>
      <c r="H2459" s="27"/>
      <c r="J2459" s="77"/>
      <c r="K2459" s="28"/>
      <c r="L2459" s="28"/>
      <c r="M2459" s="28"/>
      <c r="N2459" s="28"/>
      <c r="O2459" s="28"/>
      <c r="P2459" s="28"/>
      <c r="R2459" s="33"/>
      <c r="S2459" s="77"/>
      <c r="T2459" s="77"/>
      <c r="U2459" s="77"/>
      <c r="V2459" s="77"/>
      <c r="W2459" s="77"/>
      <c r="X2459" s="77"/>
      <c r="Y2459" s="77"/>
      <c r="Z2459" s="77"/>
      <c r="AA2459" s="77"/>
      <c r="AB2459" s="77"/>
      <c r="AC2459" s="77"/>
      <c r="AD2459" s="77"/>
      <c r="AE2459" s="77"/>
      <c r="AF2459" s="77"/>
      <c r="AG2459" s="77"/>
      <c r="AH2459" s="77"/>
      <c r="AI2459" s="77"/>
      <c r="AJ2459" s="77"/>
      <c r="AK2459" s="77"/>
      <c r="AL2459" s="77"/>
      <c r="AM2459" s="77"/>
      <c r="AN2459" s="77"/>
      <c r="AO2459" s="77"/>
      <c r="AP2459" s="77"/>
      <c r="AQ2459" s="77"/>
      <c r="AR2459" s="77"/>
      <c r="AS2459" s="77"/>
      <c r="AT2459" s="77"/>
      <c r="AU2459" s="77"/>
      <c r="AV2459" s="77"/>
      <c r="AW2459" s="77"/>
      <c r="AX2459" s="77"/>
      <c r="AY2459" s="77"/>
      <c r="AZ2459" s="77"/>
      <c r="BA2459" s="77"/>
      <c r="BB2459" s="77"/>
      <c r="BC2459" s="77"/>
      <c r="BD2459" s="77"/>
      <c r="BE2459" s="77"/>
      <c r="BF2459" s="77"/>
      <c r="BG2459" s="77"/>
      <c r="BH2459" s="77"/>
      <c r="BI2459" s="77"/>
      <c r="BJ2459" s="77"/>
      <c r="BK2459" s="77"/>
      <c r="BL2459" s="77"/>
      <c r="BM2459" s="77"/>
      <c r="BN2459" s="77"/>
      <c r="BO2459" s="77"/>
      <c r="BP2459" s="77"/>
      <c r="BQ2459" s="77"/>
      <c r="BR2459" s="77"/>
      <c r="BS2459" s="77"/>
      <c r="BT2459" s="77"/>
      <c r="BU2459" s="77"/>
      <c r="BV2459" s="77"/>
      <c r="BW2459" s="77"/>
      <c r="BX2459" s="77"/>
      <c r="BY2459" s="77"/>
      <c r="BZ2459" s="77"/>
      <c r="CA2459" s="77"/>
      <c r="CB2459" s="77"/>
      <c r="CC2459" s="77"/>
      <c r="CD2459" s="77"/>
      <c r="CE2459" s="77"/>
      <c r="CF2459" s="77"/>
      <c r="CG2459" s="77"/>
      <c r="CH2459" s="77"/>
      <c r="CI2459" s="77"/>
      <c r="CJ2459" s="77"/>
      <c r="CK2459" s="77"/>
    </row>
    <row r="2460" spans="2:89" x14ac:dyDescent="0.35">
      <c r="B2460" s="132" t="str">
        <f t="shared" ref="B2460:B2467" si="3346">B2425</f>
        <v>(Primary label)</v>
      </c>
      <c r="D2460" t="s">
        <v>564</v>
      </c>
      <c r="E2460" s="8" t="str">
        <f t="shared" si="3325"/>
        <v>2460 FAPPELIST-F</v>
      </c>
      <c r="G2460" t="s">
        <v>332</v>
      </c>
      <c r="H2460" s="27"/>
      <c r="I2460" s="78"/>
      <c r="J2460" s="78"/>
      <c r="K2460" s="33"/>
      <c r="L2460" s="33"/>
      <c r="M2460" s="33"/>
      <c r="N2460" s="33"/>
      <c r="O2460" s="33"/>
      <c r="P2460" s="33"/>
      <c r="R2460" s="33"/>
      <c r="S2460" s="77"/>
      <c r="T2460" s="77"/>
      <c r="U2460" s="77"/>
      <c r="V2460" s="77"/>
      <c r="W2460" s="77"/>
      <c r="X2460" s="77"/>
      <c r="Y2460" s="77"/>
      <c r="Z2460" s="77"/>
      <c r="AA2460" s="77"/>
      <c r="AB2460" s="77"/>
      <c r="AC2460" s="77"/>
      <c r="AD2460" s="77"/>
      <c r="AE2460" s="77"/>
      <c r="AF2460" s="77"/>
      <c r="AG2460" s="77"/>
      <c r="AH2460" s="77"/>
      <c r="AI2460" s="77"/>
      <c r="AJ2460" s="77"/>
      <c r="AK2460" s="77"/>
      <c r="AL2460" s="77"/>
      <c r="AM2460" s="77"/>
      <c r="AN2460" s="77"/>
      <c r="AO2460" s="77"/>
      <c r="AP2460" s="77"/>
      <c r="AQ2460" s="77"/>
      <c r="AR2460" s="77"/>
      <c r="AS2460" s="77"/>
      <c r="AT2460" s="77"/>
      <c r="AU2460" s="77"/>
      <c r="AV2460" s="77"/>
      <c r="AW2460" s="77"/>
      <c r="AX2460" s="77"/>
      <c r="AY2460" s="77"/>
      <c r="AZ2460" s="77"/>
      <c r="BA2460" s="77"/>
      <c r="BB2460" s="77"/>
      <c r="BC2460" s="77"/>
      <c r="BD2460" s="77"/>
      <c r="BE2460" s="77"/>
      <c r="BF2460" s="77"/>
      <c r="BG2460" s="77"/>
      <c r="BH2460" s="77"/>
      <c r="BI2460" s="77"/>
      <c r="BJ2460" s="77"/>
      <c r="BK2460" s="77"/>
      <c r="BL2460" s="77"/>
      <c r="BM2460" s="77"/>
      <c r="BN2460" s="77"/>
      <c r="BO2460" s="77"/>
      <c r="BP2460" s="77"/>
      <c r="BQ2460" s="77"/>
      <c r="BR2460" s="77"/>
      <c r="BS2460" s="77"/>
      <c r="BT2460" s="77"/>
      <c r="BU2460" s="77"/>
      <c r="BV2460" s="77"/>
      <c r="BW2460" s="77"/>
      <c r="BX2460" s="77"/>
      <c r="BY2460" s="77"/>
      <c r="BZ2460" s="77"/>
      <c r="CA2460" s="77"/>
      <c r="CB2460" s="77"/>
      <c r="CC2460" s="77"/>
      <c r="CD2460" s="77"/>
      <c r="CE2460" s="77"/>
      <c r="CF2460" s="77"/>
      <c r="CG2460" s="77"/>
      <c r="CH2460" s="77"/>
      <c r="CI2460" s="77"/>
      <c r="CJ2460" s="77"/>
      <c r="CK2460" s="77"/>
    </row>
    <row r="2461" spans="2:89" x14ac:dyDescent="0.35">
      <c r="B2461" s="132" t="str">
        <f t="shared" si="3346"/>
        <v>primary unit</v>
      </c>
      <c r="D2461" t="s">
        <v>564</v>
      </c>
      <c r="E2461" s="8" t="str">
        <f t="shared" si="3325"/>
        <v>2461 FAPPELIST-F</v>
      </c>
      <c r="G2461" t="s">
        <v>332</v>
      </c>
      <c r="H2461" s="27"/>
      <c r="I2461" s="78"/>
      <c r="J2461" s="78"/>
      <c r="K2461" s="33"/>
      <c r="L2461" s="33"/>
      <c r="M2461" s="33"/>
      <c r="N2461" s="33"/>
      <c r="O2461" s="33"/>
      <c r="P2461" s="33"/>
      <c r="R2461" s="33"/>
    </row>
    <row r="2462" spans="2:89" x14ac:dyDescent="0.35">
      <c r="B2462" s="132" t="str">
        <f t="shared" si="3346"/>
        <v>Primary revenue driver</v>
      </c>
      <c r="D2462" t="s">
        <v>564</v>
      </c>
      <c r="E2462" s="8" t="str">
        <f t="shared" si="3325"/>
        <v>2462 FAPPELIST-F</v>
      </c>
      <c r="G2462" t="s">
        <v>332</v>
      </c>
      <c r="K2462" s="53"/>
      <c r="L2462" s="53"/>
      <c r="M2462" s="53"/>
      <c r="N2462" s="53"/>
      <c r="O2462" s="53"/>
      <c r="P2462" s="53"/>
      <c r="R2462" s="24"/>
      <c r="S2462" s="80" t="str">
        <f t="shared" ref="S2462" si="3347">S2427</f>
        <v>S$16</v>
      </c>
      <c r="T2462" s="80" t="str">
        <f t="shared" ref="T2462:AX2462" si="3348">T2427</f>
        <v>T$16</v>
      </c>
      <c r="U2462" s="80" t="str">
        <f t="shared" si="3348"/>
        <v>U$16</v>
      </c>
      <c r="V2462" s="80" t="str">
        <f t="shared" si="3348"/>
        <v>V$16</v>
      </c>
      <c r="W2462" s="80" t="str">
        <f t="shared" si="3348"/>
        <v>W$16</v>
      </c>
      <c r="X2462" s="80" t="str">
        <f t="shared" si="3348"/>
        <v>X$16</v>
      </c>
      <c r="Y2462" s="80" t="str">
        <f t="shared" si="3348"/>
        <v>Y$16</v>
      </c>
      <c r="Z2462" s="80" t="str">
        <f t="shared" si="3348"/>
        <v>Z$16</v>
      </c>
      <c r="AA2462" s="80" t="str">
        <f t="shared" si="3348"/>
        <v>AA$16</v>
      </c>
      <c r="AB2462" s="80" t="str">
        <f t="shared" si="3348"/>
        <v>AB$16</v>
      </c>
      <c r="AC2462" s="80" t="str">
        <f t="shared" si="3348"/>
        <v>AC$16</v>
      </c>
      <c r="AD2462" s="80" t="str">
        <f t="shared" si="3348"/>
        <v>AD$16</v>
      </c>
      <c r="AE2462" s="80" t="str">
        <f t="shared" si="3348"/>
        <v>AE$16</v>
      </c>
      <c r="AF2462" s="80" t="str">
        <f t="shared" si="3348"/>
        <v>AF$16</v>
      </c>
      <c r="AG2462" s="80" t="str">
        <f t="shared" si="3348"/>
        <v>AG$16</v>
      </c>
      <c r="AH2462" s="80" t="str">
        <f t="shared" si="3348"/>
        <v>AH$16</v>
      </c>
      <c r="AI2462" s="80" t="str">
        <f t="shared" si="3348"/>
        <v>AI$16</v>
      </c>
      <c r="AJ2462" s="80" t="str">
        <f t="shared" si="3348"/>
        <v>AJ$16</v>
      </c>
      <c r="AK2462" s="80" t="str">
        <f t="shared" si="3348"/>
        <v>AK$16</v>
      </c>
      <c r="AL2462" s="80" t="str">
        <f t="shared" si="3348"/>
        <v>AL$16</v>
      </c>
      <c r="AM2462" s="80" t="str">
        <f t="shared" si="3348"/>
        <v>AM$16</v>
      </c>
      <c r="AN2462" s="80" t="str">
        <f t="shared" si="3348"/>
        <v>AN$16</v>
      </c>
      <c r="AO2462" s="80" t="str">
        <f t="shared" si="3348"/>
        <v>AO$16</v>
      </c>
      <c r="AP2462" s="80" t="str">
        <f t="shared" si="3348"/>
        <v>AP$16</v>
      </c>
      <c r="AQ2462" s="80" t="str">
        <f t="shared" si="3348"/>
        <v>AQ$16</v>
      </c>
      <c r="AR2462" s="80" t="str">
        <f t="shared" si="3348"/>
        <v>AR$16</v>
      </c>
      <c r="AS2462" s="80" t="str">
        <f t="shared" si="3348"/>
        <v>AS$16</v>
      </c>
      <c r="AT2462" s="80" t="str">
        <f t="shared" si="3348"/>
        <v>AT$16</v>
      </c>
      <c r="AU2462" s="80" t="str">
        <f t="shared" si="3348"/>
        <v>AU$16</v>
      </c>
      <c r="AV2462" s="80" t="str">
        <f t="shared" si="3348"/>
        <v>AV$16</v>
      </c>
      <c r="AW2462" s="80" t="str">
        <f t="shared" si="3348"/>
        <v>AW$16</v>
      </c>
      <c r="AX2462" s="80" t="str">
        <f t="shared" si="3348"/>
        <v>AX$16</v>
      </c>
      <c r="AY2462" s="80" t="str">
        <f t="shared" ref="AY2462:CD2462" si="3349">AY2427</f>
        <v>AY$16</v>
      </c>
      <c r="AZ2462" s="80" t="str">
        <f t="shared" si="3349"/>
        <v>AZ$16</v>
      </c>
      <c r="BA2462" s="80" t="str">
        <f t="shared" si="3349"/>
        <v>BA$16</v>
      </c>
      <c r="BB2462" s="80" t="str">
        <f t="shared" si="3349"/>
        <v>BB$16</v>
      </c>
      <c r="BC2462" s="80" t="str">
        <f t="shared" si="3349"/>
        <v>BC$16</v>
      </c>
      <c r="BD2462" s="80" t="str">
        <f t="shared" si="3349"/>
        <v>BD$16</v>
      </c>
      <c r="BE2462" s="80" t="str">
        <f t="shared" si="3349"/>
        <v>BE$16</v>
      </c>
      <c r="BF2462" s="80" t="str">
        <f t="shared" si="3349"/>
        <v>BF$16</v>
      </c>
      <c r="BG2462" s="80" t="str">
        <f t="shared" si="3349"/>
        <v>BG$16</v>
      </c>
      <c r="BH2462" s="80" t="str">
        <f t="shared" si="3349"/>
        <v>BH$16</v>
      </c>
      <c r="BI2462" s="80" t="str">
        <f t="shared" si="3349"/>
        <v>BI$16</v>
      </c>
      <c r="BJ2462" s="80" t="str">
        <f t="shared" si="3349"/>
        <v>BJ$16</v>
      </c>
      <c r="BK2462" s="80" t="str">
        <f t="shared" si="3349"/>
        <v>BK$16</v>
      </c>
      <c r="BL2462" s="80" t="str">
        <f t="shared" si="3349"/>
        <v>BL$16</v>
      </c>
      <c r="BM2462" s="80" t="str">
        <f t="shared" si="3349"/>
        <v>BM$16</v>
      </c>
      <c r="BN2462" s="80" t="str">
        <f t="shared" si="3349"/>
        <v>BN$16</v>
      </c>
      <c r="BO2462" s="80" t="str">
        <f t="shared" si="3349"/>
        <v>BO$16</v>
      </c>
      <c r="BP2462" s="80" t="str">
        <f t="shared" si="3349"/>
        <v>BP$16</v>
      </c>
      <c r="BQ2462" s="80" t="str">
        <f t="shared" si="3349"/>
        <v>BQ$16</v>
      </c>
      <c r="BR2462" s="80" t="str">
        <f t="shared" si="3349"/>
        <v>BR$16</v>
      </c>
      <c r="BS2462" s="80" t="str">
        <f t="shared" si="3349"/>
        <v>BS$16</v>
      </c>
      <c r="BT2462" s="80" t="str">
        <f t="shared" si="3349"/>
        <v>BT$16</v>
      </c>
      <c r="BU2462" s="80" t="str">
        <f t="shared" si="3349"/>
        <v>BU$16</v>
      </c>
      <c r="BV2462" s="80" t="str">
        <f t="shared" si="3349"/>
        <v>BV$16</v>
      </c>
      <c r="BW2462" s="80" t="str">
        <f t="shared" si="3349"/>
        <v>BW$16</v>
      </c>
      <c r="BX2462" s="80" t="str">
        <f t="shared" si="3349"/>
        <v>BX$16</v>
      </c>
      <c r="BY2462" s="80" t="str">
        <f t="shared" si="3349"/>
        <v>BY$16</v>
      </c>
      <c r="BZ2462" s="80" t="str">
        <f t="shared" si="3349"/>
        <v>BZ$16</v>
      </c>
      <c r="CA2462" s="80" t="str">
        <f t="shared" si="3349"/>
        <v>CA$16</v>
      </c>
      <c r="CB2462" s="80" t="str">
        <f t="shared" si="3349"/>
        <v>CB$16</v>
      </c>
      <c r="CC2462" s="80" t="str">
        <f t="shared" si="3349"/>
        <v>CC$16</v>
      </c>
      <c r="CD2462" s="80" t="str">
        <f t="shared" si="3349"/>
        <v>CD$16</v>
      </c>
      <c r="CE2462" s="80" t="str">
        <f t="shared" ref="CE2462:CK2462" si="3350">CE2427</f>
        <v>CE$16</v>
      </c>
      <c r="CF2462" s="80" t="str">
        <f t="shared" si="3350"/>
        <v>CF$16</v>
      </c>
      <c r="CG2462" s="80" t="str">
        <f t="shared" si="3350"/>
        <v>CG$16</v>
      </c>
      <c r="CH2462" s="80" t="str">
        <f t="shared" si="3350"/>
        <v>CH$16</v>
      </c>
      <c r="CI2462" s="80" t="str">
        <f t="shared" si="3350"/>
        <v>CI$16</v>
      </c>
      <c r="CJ2462" s="80" t="str">
        <f t="shared" si="3350"/>
        <v>CJ$16</v>
      </c>
      <c r="CK2462" s="80" t="str">
        <f t="shared" si="3350"/>
        <v>CK$16</v>
      </c>
    </row>
    <row r="2463" spans="2:89" x14ac:dyDescent="0.35">
      <c r="B2463" s="132" t="str">
        <f t="shared" si="3346"/>
        <v>Primary volume driver</v>
      </c>
      <c r="D2463" t="s">
        <v>564</v>
      </c>
      <c r="E2463" s="8" t="str">
        <f t="shared" si="3325"/>
        <v>2463 FAPPELIST-F</v>
      </c>
      <c r="G2463" t="s">
        <v>332</v>
      </c>
      <c r="H2463" s="12"/>
      <c r="I2463" s="60"/>
      <c r="J2463" s="60"/>
      <c r="K2463" s="15"/>
      <c r="L2463" s="15"/>
      <c r="M2463" s="15"/>
      <c r="N2463" s="15"/>
      <c r="O2463" s="15"/>
      <c r="P2463" s="15"/>
      <c r="R2463" s="15"/>
      <c r="S2463" s="80" t="str">
        <f t="shared" ref="S2463" si="3351">S2428</f>
        <v>S$17</v>
      </c>
      <c r="T2463" s="80" t="str">
        <f t="shared" ref="T2463:AX2463" si="3352">T2428</f>
        <v>T$17</v>
      </c>
      <c r="U2463" s="80" t="str">
        <f t="shared" si="3352"/>
        <v>U$17</v>
      </c>
      <c r="V2463" s="80" t="str">
        <f t="shared" si="3352"/>
        <v>V$17</v>
      </c>
      <c r="W2463" s="80" t="str">
        <f t="shared" si="3352"/>
        <v>W$17</v>
      </c>
      <c r="X2463" s="80" t="str">
        <f t="shared" si="3352"/>
        <v>X$17</v>
      </c>
      <c r="Y2463" s="80" t="str">
        <f t="shared" si="3352"/>
        <v>Y$17</v>
      </c>
      <c r="Z2463" s="80" t="str">
        <f t="shared" si="3352"/>
        <v>Z$17</v>
      </c>
      <c r="AA2463" s="80" t="str">
        <f t="shared" si="3352"/>
        <v>AA$17</v>
      </c>
      <c r="AB2463" s="80" t="str">
        <f t="shared" si="3352"/>
        <v>AB$17</v>
      </c>
      <c r="AC2463" s="80" t="str">
        <f t="shared" si="3352"/>
        <v>AC$17</v>
      </c>
      <c r="AD2463" s="80" t="str">
        <f t="shared" si="3352"/>
        <v>AD$17</v>
      </c>
      <c r="AE2463" s="80" t="str">
        <f t="shared" si="3352"/>
        <v>AE$17</v>
      </c>
      <c r="AF2463" s="80" t="str">
        <f t="shared" si="3352"/>
        <v>AF$17</v>
      </c>
      <c r="AG2463" s="80" t="str">
        <f t="shared" si="3352"/>
        <v>AG$17</v>
      </c>
      <c r="AH2463" s="80" t="str">
        <f t="shared" si="3352"/>
        <v>AH$17</v>
      </c>
      <c r="AI2463" s="80" t="str">
        <f t="shared" si="3352"/>
        <v>AI$17</v>
      </c>
      <c r="AJ2463" s="80" t="str">
        <f t="shared" si="3352"/>
        <v>AJ$17</v>
      </c>
      <c r="AK2463" s="80" t="str">
        <f t="shared" si="3352"/>
        <v>AK$17</v>
      </c>
      <c r="AL2463" s="80" t="str">
        <f t="shared" si="3352"/>
        <v>AL$17</v>
      </c>
      <c r="AM2463" s="80" t="str">
        <f t="shared" si="3352"/>
        <v>AM$17</v>
      </c>
      <c r="AN2463" s="80" t="str">
        <f t="shared" si="3352"/>
        <v>AN$17</v>
      </c>
      <c r="AO2463" s="80" t="str">
        <f t="shared" si="3352"/>
        <v>AO$17</v>
      </c>
      <c r="AP2463" s="80" t="str">
        <f t="shared" si="3352"/>
        <v>AP$17</v>
      </c>
      <c r="AQ2463" s="80" t="str">
        <f t="shared" si="3352"/>
        <v>AQ$17</v>
      </c>
      <c r="AR2463" s="80" t="str">
        <f t="shared" si="3352"/>
        <v>AR$17</v>
      </c>
      <c r="AS2463" s="80" t="str">
        <f t="shared" si="3352"/>
        <v>AS$17</v>
      </c>
      <c r="AT2463" s="80" t="str">
        <f t="shared" si="3352"/>
        <v>AT$17</v>
      </c>
      <c r="AU2463" s="80" t="str">
        <f t="shared" si="3352"/>
        <v>AU$17</v>
      </c>
      <c r="AV2463" s="80" t="str">
        <f t="shared" si="3352"/>
        <v>AV$17</v>
      </c>
      <c r="AW2463" s="80" t="str">
        <f t="shared" si="3352"/>
        <v>AW$17</v>
      </c>
      <c r="AX2463" s="80" t="str">
        <f t="shared" si="3352"/>
        <v>AX$17</v>
      </c>
      <c r="AY2463" s="80" t="str">
        <f t="shared" ref="AY2463:CD2463" si="3353">AY2428</f>
        <v>AY$17</v>
      </c>
      <c r="AZ2463" s="80" t="str">
        <f t="shared" si="3353"/>
        <v>AZ$17</v>
      </c>
      <c r="BA2463" s="80" t="str">
        <f t="shared" si="3353"/>
        <v>BA$17</v>
      </c>
      <c r="BB2463" s="80" t="str">
        <f t="shared" si="3353"/>
        <v>BB$17</v>
      </c>
      <c r="BC2463" s="80" t="str">
        <f t="shared" si="3353"/>
        <v>BC$17</v>
      </c>
      <c r="BD2463" s="80" t="str">
        <f t="shared" si="3353"/>
        <v>BD$17</v>
      </c>
      <c r="BE2463" s="80" t="str">
        <f t="shared" si="3353"/>
        <v>BE$17</v>
      </c>
      <c r="BF2463" s="80" t="str">
        <f t="shared" si="3353"/>
        <v>BF$17</v>
      </c>
      <c r="BG2463" s="80" t="str">
        <f t="shared" si="3353"/>
        <v>BG$17</v>
      </c>
      <c r="BH2463" s="80" t="str">
        <f t="shared" si="3353"/>
        <v>BH$17</v>
      </c>
      <c r="BI2463" s="80" t="str">
        <f t="shared" si="3353"/>
        <v>BI$17</v>
      </c>
      <c r="BJ2463" s="80" t="str">
        <f t="shared" si="3353"/>
        <v>BJ$17</v>
      </c>
      <c r="BK2463" s="80" t="str">
        <f t="shared" si="3353"/>
        <v>BK$17</v>
      </c>
      <c r="BL2463" s="80" t="str">
        <f t="shared" si="3353"/>
        <v>BL$17</v>
      </c>
      <c r="BM2463" s="80" t="str">
        <f t="shared" si="3353"/>
        <v>BM$17</v>
      </c>
      <c r="BN2463" s="80" t="str">
        <f t="shared" si="3353"/>
        <v>BN$17</v>
      </c>
      <c r="BO2463" s="80" t="str">
        <f t="shared" si="3353"/>
        <v>BO$17</v>
      </c>
      <c r="BP2463" s="80" t="str">
        <f t="shared" si="3353"/>
        <v>BP$17</v>
      </c>
      <c r="BQ2463" s="80" t="str">
        <f t="shared" si="3353"/>
        <v>BQ$17</v>
      </c>
      <c r="BR2463" s="80" t="str">
        <f t="shared" si="3353"/>
        <v>BR$17</v>
      </c>
      <c r="BS2463" s="80" t="str">
        <f t="shared" si="3353"/>
        <v>BS$17</v>
      </c>
      <c r="BT2463" s="80" t="str">
        <f t="shared" si="3353"/>
        <v>BT$17</v>
      </c>
      <c r="BU2463" s="80" t="str">
        <f t="shared" si="3353"/>
        <v>BU$17</v>
      </c>
      <c r="BV2463" s="80" t="str">
        <f t="shared" si="3353"/>
        <v>BV$17</v>
      </c>
      <c r="BW2463" s="80" t="str">
        <f t="shared" si="3353"/>
        <v>BW$17</v>
      </c>
      <c r="BX2463" s="80" t="str">
        <f t="shared" si="3353"/>
        <v>BX$17</v>
      </c>
      <c r="BY2463" s="80" t="str">
        <f t="shared" si="3353"/>
        <v>BY$17</v>
      </c>
      <c r="BZ2463" s="80" t="str">
        <f t="shared" si="3353"/>
        <v>BZ$17</v>
      </c>
      <c r="CA2463" s="80" t="str">
        <f t="shared" si="3353"/>
        <v>CA$17</v>
      </c>
      <c r="CB2463" s="80" t="str">
        <f t="shared" si="3353"/>
        <v>CB$17</v>
      </c>
      <c r="CC2463" s="80" t="str">
        <f t="shared" si="3353"/>
        <v>CC$17</v>
      </c>
      <c r="CD2463" s="80" t="str">
        <f t="shared" si="3353"/>
        <v>CD$17</v>
      </c>
      <c r="CE2463" s="80" t="str">
        <f t="shared" ref="CE2463:CK2463" si="3354">CE2428</f>
        <v>CE$17</v>
      </c>
      <c r="CF2463" s="80" t="str">
        <f t="shared" si="3354"/>
        <v>CF$17</v>
      </c>
      <c r="CG2463" s="80" t="str">
        <f t="shared" si="3354"/>
        <v>CG$17</v>
      </c>
      <c r="CH2463" s="80" t="str">
        <f t="shared" si="3354"/>
        <v>CH$17</v>
      </c>
      <c r="CI2463" s="80" t="str">
        <f t="shared" si="3354"/>
        <v>CI$17</v>
      </c>
      <c r="CJ2463" s="80" t="str">
        <f t="shared" si="3354"/>
        <v>CJ$17</v>
      </c>
      <c r="CK2463" s="80" t="str">
        <f t="shared" si="3354"/>
        <v>CK$17</v>
      </c>
    </row>
    <row r="2464" spans="2:89" x14ac:dyDescent="0.35">
      <c r="B2464" s="132" t="str">
        <f t="shared" si="3346"/>
        <v>(Secondary label)</v>
      </c>
      <c r="D2464" t="s">
        <v>564</v>
      </c>
      <c r="E2464" s="8" t="str">
        <f t="shared" si="3325"/>
        <v>2464 FAPPELIST-F</v>
      </c>
      <c r="G2464" t="s">
        <v>332</v>
      </c>
      <c r="H2464" s="12"/>
      <c r="I2464" s="60"/>
      <c r="J2464" s="60"/>
      <c r="K2464" s="15"/>
      <c r="L2464" s="15"/>
      <c r="M2464" s="15"/>
      <c r="N2464" s="15"/>
      <c r="O2464" s="15"/>
      <c r="P2464" s="15"/>
      <c r="R2464" s="15"/>
      <c r="S2464" s="175"/>
      <c r="T2464" s="175"/>
      <c r="U2464" s="175"/>
      <c r="V2464" s="175"/>
      <c r="W2464" s="175"/>
      <c r="X2464" s="175"/>
      <c r="Y2464" s="175"/>
      <c r="Z2464" s="175"/>
      <c r="AA2464" s="175"/>
      <c r="AB2464" s="175"/>
      <c r="AC2464" s="175"/>
      <c r="AD2464" s="175"/>
      <c r="AE2464" s="175"/>
      <c r="AF2464" s="175"/>
      <c r="AG2464" s="175"/>
      <c r="AH2464" s="175"/>
      <c r="AI2464" s="175"/>
      <c r="AJ2464" s="175"/>
      <c r="AK2464" s="175"/>
      <c r="AL2464" s="175"/>
      <c r="AM2464" s="175"/>
      <c r="AN2464" s="175"/>
      <c r="AO2464" s="175"/>
      <c r="AP2464" s="175"/>
      <c r="AQ2464" s="175"/>
      <c r="AR2464" s="175"/>
      <c r="AS2464" s="175"/>
      <c r="AT2464" s="175"/>
      <c r="AU2464" s="175"/>
      <c r="AV2464" s="175"/>
      <c r="AW2464" s="175"/>
      <c r="AX2464" s="175"/>
      <c r="AY2464" s="175"/>
      <c r="AZ2464" s="175"/>
      <c r="BA2464" s="175"/>
      <c r="BB2464" s="175"/>
      <c r="BC2464" s="175"/>
      <c r="BD2464" s="175"/>
      <c r="BE2464" s="175"/>
      <c r="BF2464" s="175"/>
      <c r="BG2464" s="175"/>
      <c r="BH2464" s="175"/>
      <c r="BI2464" s="175"/>
      <c r="BJ2464" s="175"/>
      <c r="BK2464" s="175"/>
      <c r="BL2464" s="175"/>
      <c r="BM2464" s="175"/>
      <c r="BN2464" s="175"/>
      <c r="BO2464" s="175"/>
      <c r="BP2464" s="175"/>
      <c r="BQ2464" s="175"/>
      <c r="BR2464" s="175"/>
      <c r="BS2464" s="175"/>
      <c r="BT2464" s="175"/>
      <c r="BU2464" s="175"/>
      <c r="BV2464" s="175"/>
      <c r="BW2464" s="175"/>
      <c r="BX2464" s="175"/>
      <c r="BY2464" s="175"/>
      <c r="BZ2464" s="175"/>
      <c r="CA2464" s="175"/>
      <c r="CB2464" s="175"/>
      <c r="CC2464" s="175"/>
      <c r="CD2464" s="175"/>
      <c r="CE2464" s="175"/>
      <c r="CF2464" s="175"/>
      <c r="CG2464" s="175"/>
      <c r="CH2464" s="175"/>
      <c r="CI2464" s="175"/>
      <c r="CJ2464" s="175"/>
      <c r="CK2464" s="175"/>
    </row>
    <row r="2465" spans="2:89" x14ac:dyDescent="0.35">
      <c r="B2465" s="132" t="str">
        <f t="shared" si="3346"/>
        <v xml:space="preserve">secondary unit </v>
      </c>
      <c r="D2465" t="s">
        <v>564</v>
      </c>
      <c r="E2465" s="8" t="str">
        <f t="shared" si="3325"/>
        <v>2465 FAPPELIST-F</v>
      </c>
      <c r="G2465" t="s">
        <v>332</v>
      </c>
      <c r="H2465" s="12"/>
      <c r="I2465" s="60"/>
      <c r="J2465" s="60"/>
      <c r="K2465" s="15"/>
      <c r="L2465" s="15"/>
      <c r="M2465" s="15"/>
      <c r="N2465" s="15"/>
      <c r="O2465" s="15"/>
      <c r="P2465" s="15"/>
      <c r="R2465" s="15"/>
      <c r="S2465" s="80"/>
      <c r="T2465" s="80"/>
      <c r="U2465" s="80"/>
      <c r="V2465" s="80"/>
      <c r="W2465" s="80"/>
      <c r="X2465" s="80"/>
      <c r="Y2465" s="80"/>
      <c r="Z2465" s="80"/>
      <c r="AA2465" s="80"/>
      <c r="AB2465" s="80"/>
      <c r="AC2465" s="80"/>
      <c r="AD2465" s="80"/>
      <c r="AE2465" s="80"/>
      <c r="AF2465" s="80"/>
      <c r="AG2465" s="80"/>
      <c r="AH2465" s="80"/>
      <c r="AI2465" s="80"/>
      <c r="AJ2465" s="80"/>
      <c r="AK2465" s="80"/>
      <c r="AL2465" s="80"/>
      <c r="AM2465" s="80"/>
      <c r="AN2465" s="80"/>
      <c r="AO2465" s="80"/>
      <c r="AP2465" s="80"/>
      <c r="AQ2465" s="80"/>
      <c r="AR2465" s="80"/>
      <c r="AS2465" s="80"/>
      <c r="AT2465" s="80"/>
      <c r="AU2465" s="80"/>
      <c r="AV2465" s="80"/>
      <c r="AW2465" s="80"/>
      <c r="AX2465" s="80"/>
      <c r="AY2465" s="80"/>
      <c r="AZ2465" s="80"/>
      <c r="BA2465" s="80"/>
      <c r="BB2465" s="80"/>
      <c r="BC2465" s="80"/>
      <c r="BD2465" s="80"/>
      <c r="BE2465" s="80"/>
      <c r="BF2465" s="80"/>
      <c r="BG2465" s="80"/>
      <c r="BH2465" s="80"/>
      <c r="BI2465" s="80"/>
      <c r="BJ2465" s="80"/>
      <c r="BK2465" s="80"/>
      <c r="BL2465" s="80"/>
      <c r="BM2465" s="80"/>
      <c r="BN2465" s="80"/>
      <c r="BO2465" s="80"/>
      <c r="BP2465" s="80"/>
      <c r="BQ2465" s="80"/>
      <c r="BR2465" s="80"/>
      <c r="BS2465" s="80"/>
      <c r="BT2465" s="80"/>
      <c r="BU2465" s="80"/>
      <c r="BV2465" s="80"/>
      <c r="BW2465" s="80"/>
      <c r="BX2465" s="80"/>
      <c r="BY2465" s="80"/>
      <c r="BZ2465" s="80"/>
      <c r="CA2465" s="80"/>
      <c r="CB2465" s="80"/>
      <c r="CC2465" s="80"/>
      <c r="CD2465" s="80"/>
      <c r="CE2465" s="80"/>
      <c r="CF2465" s="80"/>
      <c r="CG2465" s="80"/>
      <c r="CH2465" s="80"/>
      <c r="CI2465" s="80"/>
      <c r="CJ2465" s="80"/>
      <c r="CK2465" s="80"/>
    </row>
    <row r="2466" spans="2:89" x14ac:dyDescent="0.35">
      <c r="B2466" s="132" t="str">
        <f t="shared" si="3346"/>
        <v>Secondary revenue driver</v>
      </c>
      <c r="D2466" t="s">
        <v>564</v>
      </c>
      <c r="E2466" s="8" t="str">
        <f>ROW()&amp;" "&amp;D2466</f>
        <v>2466 FAPPELIST-F</v>
      </c>
      <c r="G2466" t="s">
        <v>332</v>
      </c>
      <c r="H2466" s="12"/>
      <c r="I2466" s="60"/>
      <c r="J2466" s="60"/>
      <c r="K2466" s="15"/>
      <c r="L2466" s="15"/>
      <c r="M2466" s="15"/>
      <c r="N2466" s="15"/>
      <c r="O2466" s="15"/>
      <c r="P2466" s="15"/>
      <c r="R2466" s="15"/>
      <c r="S2466" s="80" t="str">
        <f t="shared" ref="S2466" si="3355">S2431</f>
        <v>S$18</v>
      </c>
      <c r="T2466" s="80" t="str">
        <f t="shared" ref="T2466:AX2466" si="3356">T2431</f>
        <v>T$18</v>
      </c>
      <c r="U2466" s="80" t="str">
        <f t="shared" si="3356"/>
        <v>U$18</v>
      </c>
      <c r="V2466" s="80" t="str">
        <f t="shared" si="3356"/>
        <v>V$18</v>
      </c>
      <c r="W2466" s="80" t="str">
        <f t="shared" si="3356"/>
        <v>W$18</v>
      </c>
      <c r="X2466" s="80" t="str">
        <f t="shared" si="3356"/>
        <v>X$18</v>
      </c>
      <c r="Y2466" s="80" t="str">
        <f t="shared" si="3356"/>
        <v>Y$18</v>
      </c>
      <c r="Z2466" s="80" t="str">
        <f t="shared" si="3356"/>
        <v>Z$18</v>
      </c>
      <c r="AA2466" s="80" t="str">
        <f t="shared" si="3356"/>
        <v>AA$18</v>
      </c>
      <c r="AB2466" s="80" t="str">
        <f t="shared" si="3356"/>
        <v>AB$18</v>
      </c>
      <c r="AC2466" s="80" t="str">
        <f t="shared" si="3356"/>
        <v>AC$18</v>
      </c>
      <c r="AD2466" s="80" t="str">
        <f t="shared" si="3356"/>
        <v>AD$18</v>
      </c>
      <c r="AE2466" s="80" t="str">
        <f t="shared" si="3356"/>
        <v>AE$18</v>
      </c>
      <c r="AF2466" s="80" t="str">
        <f t="shared" si="3356"/>
        <v>AF$18</v>
      </c>
      <c r="AG2466" s="80" t="str">
        <f t="shared" si="3356"/>
        <v>AG$18</v>
      </c>
      <c r="AH2466" s="80" t="str">
        <f t="shared" si="3356"/>
        <v>AH$18</v>
      </c>
      <c r="AI2466" s="80" t="str">
        <f t="shared" si="3356"/>
        <v>AI$18</v>
      </c>
      <c r="AJ2466" s="80" t="str">
        <f t="shared" si="3356"/>
        <v>AJ$18</v>
      </c>
      <c r="AK2466" s="80" t="str">
        <f t="shared" si="3356"/>
        <v>AK$18</v>
      </c>
      <c r="AL2466" s="80" t="str">
        <f t="shared" si="3356"/>
        <v>AL$18</v>
      </c>
      <c r="AM2466" s="80" t="str">
        <f t="shared" si="3356"/>
        <v>AM$18</v>
      </c>
      <c r="AN2466" s="80" t="str">
        <f t="shared" si="3356"/>
        <v>AN$18</v>
      </c>
      <c r="AO2466" s="80" t="str">
        <f t="shared" si="3356"/>
        <v>AO$18</v>
      </c>
      <c r="AP2466" s="80" t="str">
        <f t="shared" si="3356"/>
        <v>AP$18</v>
      </c>
      <c r="AQ2466" s="80" t="str">
        <f t="shared" si="3356"/>
        <v>AQ$18</v>
      </c>
      <c r="AR2466" s="80" t="str">
        <f t="shared" si="3356"/>
        <v>AR$18</v>
      </c>
      <c r="AS2466" s="80" t="str">
        <f t="shared" si="3356"/>
        <v>AS$18</v>
      </c>
      <c r="AT2466" s="80" t="str">
        <f t="shared" si="3356"/>
        <v>AT$18</v>
      </c>
      <c r="AU2466" s="80" t="str">
        <f t="shared" si="3356"/>
        <v>AU$18</v>
      </c>
      <c r="AV2466" s="80" t="str">
        <f t="shared" si="3356"/>
        <v>AV$18</v>
      </c>
      <c r="AW2466" s="80" t="str">
        <f t="shared" si="3356"/>
        <v>AW$18</v>
      </c>
      <c r="AX2466" s="80" t="str">
        <f t="shared" si="3356"/>
        <v>AX$18</v>
      </c>
      <c r="AY2466" s="80" t="str">
        <f t="shared" ref="AY2466:CD2466" si="3357">AY2431</f>
        <v>AY$18</v>
      </c>
      <c r="AZ2466" s="80" t="str">
        <f t="shared" si="3357"/>
        <v>AZ$18</v>
      </c>
      <c r="BA2466" s="80" t="str">
        <f t="shared" si="3357"/>
        <v>BA$18</v>
      </c>
      <c r="BB2466" s="80" t="str">
        <f t="shared" si="3357"/>
        <v>BB$18</v>
      </c>
      <c r="BC2466" s="80" t="str">
        <f t="shared" si="3357"/>
        <v>BC$18</v>
      </c>
      <c r="BD2466" s="80" t="str">
        <f t="shared" si="3357"/>
        <v>BD$18</v>
      </c>
      <c r="BE2466" s="80" t="str">
        <f t="shared" si="3357"/>
        <v>BE$18</v>
      </c>
      <c r="BF2466" s="80" t="str">
        <f t="shared" si="3357"/>
        <v>BF$18</v>
      </c>
      <c r="BG2466" s="80" t="str">
        <f t="shared" si="3357"/>
        <v>BG$18</v>
      </c>
      <c r="BH2466" s="80" t="str">
        <f t="shared" si="3357"/>
        <v>BH$18</v>
      </c>
      <c r="BI2466" s="80" t="str">
        <f t="shared" si="3357"/>
        <v>BI$18</v>
      </c>
      <c r="BJ2466" s="80" t="str">
        <f t="shared" si="3357"/>
        <v>BJ$18</v>
      </c>
      <c r="BK2466" s="80" t="str">
        <f t="shared" si="3357"/>
        <v>BK$18</v>
      </c>
      <c r="BL2466" s="80" t="str">
        <f t="shared" si="3357"/>
        <v>BL$18</v>
      </c>
      <c r="BM2466" s="80" t="str">
        <f t="shared" si="3357"/>
        <v>BM$18</v>
      </c>
      <c r="BN2466" s="80" t="str">
        <f t="shared" si="3357"/>
        <v>BN$18</v>
      </c>
      <c r="BO2466" s="80" t="str">
        <f t="shared" si="3357"/>
        <v>BO$18</v>
      </c>
      <c r="BP2466" s="80" t="str">
        <f t="shared" si="3357"/>
        <v>BP$18</v>
      </c>
      <c r="BQ2466" s="80" t="str">
        <f t="shared" si="3357"/>
        <v>BQ$18</v>
      </c>
      <c r="BR2466" s="80" t="str">
        <f t="shared" si="3357"/>
        <v>BR$18</v>
      </c>
      <c r="BS2466" s="80" t="str">
        <f t="shared" si="3357"/>
        <v>BS$18</v>
      </c>
      <c r="BT2466" s="80" t="str">
        <f t="shared" si="3357"/>
        <v>BT$18</v>
      </c>
      <c r="BU2466" s="80" t="str">
        <f t="shared" si="3357"/>
        <v>BU$18</v>
      </c>
      <c r="BV2466" s="80" t="str">
        <f t="shared" si="3357"/>
        <v>BV$18</v>
      </c>
      <c r="BW2466" s="80" t="str">
        <f t="shared" si="3357"/>
        <v>BW$18</v>
      </c>
      <c r="BX2466" s="80" t="str">
        <f t="shared" si="3357"/>
        <v>BX$18</v>
      </c>
      <c r="BY2466" s="80" t="str">
        <f t="shared" si="3357"/>
        <v>BY$18</v>
      </c>
      <c r="BZ2466" s="80" t="str">
        <f t="shared" si="3357"/>
        <v>BZ$18</v>
      </c>
      <c r="CA2466" s="80" t="str">
        <f t="shared" si="3357"/>
        <v>CA$18</v>
      </c>
      <c r="CB2466" s="80" t="str">
        <f t="shared" si="3357"/>
        <v>CB$18</v>
      </c>
      <c r="CC2466" s="80" t="str">
        <f t="shared" si="3357"/>
        <v>CC$18</v>
      </c>
      <c r="CD2466" s="80" t="str">
        <f t="shared" si="3357"/>
        <v>CD$18</v>
      </c>
      <c r="CE2466" s="80" t="str">
        <f t="shared" ref="CE2466:CK2466" si="3358">CE2431</f>
        <v>CE$18</v>
      </c>
      <c r="CF2466" s="80" t="str">
        <f t="shared" si="3358"/>
        <v>CF$18</v>
      </c>
      <c r="CG2466" s="80" t="str">
        <f t="shared" si="3358"/>
        <v>CG$18</v>
      </c>
      <c r="CH2466" s="80" t="str">
        <f t="shared" si="3358"/>
        <v>CH$18</v>
      </c>
      <c r="CI2466" s="80" t="str">
        <f t="shared" si="3358"/>
        <v>CI$18</v>
      </c>
      <c r="CJ2466" s="80" t="str">
        <f t="shared" si="3358"/>
        <v>CJ$18</v>
      </c>
      <c r="CK2466" s="80" t="str">
        <f t="shared" si="3358"/>
        <v>CK$18</v>
      </c>
    </row>
    <row r="2467" spans="2:89" x14ac:dyDescent="0.35">
      <c r="B2467" s="132" t="str">
        <f t="shared" si="3346"/>
        <v>Secondary volume driver</v>
      </c>
      <c r="D2467" t="s">
        <v>564</v>
      </c>
      <c r="E2467" s="8" t="str">
        <f>ROW()&amp;" "&amp;D2467</f>
        <v>2467 FAPPELIST-F</v>
      </c>
      <c r="G2467" t="s">
        <v>332</v>
      </c>
      <c r="H2467" s="12"/>
      <c r="I2467" s="60"/>
      <c r="J2467" s="60"/>
      <c r="K2467" s="15"/>
      <c r="L2467" s="15"/>
      <c r="M2467" s="15"/>
      <c r="N2467" s="15"/>
      <c r="O2467" s="15"/>
      <c r="P2467" s="15"/>
      <c r="R2467" s="15"/>
      <c r="S2467" s="80" t="str">
        <f t="shared" ref="S2467" si="3359">S2432</f>
        <v>S$19</v>
      </c>
      <c r="T2467" s="80" t="str">
        <f t="shared" ref="T2467:AX2467" si="3360">T2432</f>
        <v>T$19</v>
      </c>
      <c r="U2467" s="80" t="str">
        <f t="shared" si="3360"/>
        <v>U$19</v>
      </c>
      <c r="V2467" s="80" t="str">
        <f t="shared" si="3360"/>
        <v>V$19</v>
      </c>
      <c r="W2467" s="80" t="str">
        <f t="shared" si="3360"/>
        <v>W$19</v>
      </c>
      <c r="X2467" s="80" t="str">
        <f t="shared" si="3360"/>
        <v>X$19</v>
      </c>
      <c r="Y2467" s="80" t="str">
        <f t="shared" si="3360"/>
        <v>Y$19</v>
      </c>
      <c r="Z2467" s="80" t="str">
        <f t="shared" si="3360"/>
        <v>Z$19</v>
      </c>
      <c r="AA2467" s="80" t="str">
        <f t="shared" si="3360"/>
        <v>AA$19</v>
      </c>
      <c r="AB2467" s="80" t="str">
        <f t="shared" si="3360"/>
        <v>AB$19</v>
      </c>
      <c r="AC2467" s="80" t="str">
        <f t="shared" si="3360"/>
        <v>AC$19</v>
      </c>
      <c r="AD2467" s="80" t="str">
        <f t="shared" si="3360"/>
        <v>AD$19</v>
      </c>
      <c r="AE2467" s="80" t="str">
        <f t="shared" si="3360"/>
        <v>AE$19</v>
      </c>
      <c r="AF2467" s="80" t="str">
        <f t="shared" si="3360"/>
        <v>AF$19</v>
      </c>
      <c r="AG2467" s="80" t="str">
        <f t="shared" si="3360"/>
        <v>AG$19</v>
      </c>
      <c r="AH2467" s="80" t="str">
        <f t="shared" si="3360"/>
        <v>AH$19</v>
      </c>
      <c r="AI2467" s="80" t="str">
        <f t="shared" si="3360"/>
        <v>AI$19</v>
      </c>
      <c r="AJ2467" s="80" t="str">
        <f t="shared" si="3360"/>
        <v>AJ$19</v>
      </c>
      <c r="AK2467" s="80" t="str">
        <f t="shared" si="3360"/>
        <v>AK$19</v>
      </c>
      <c r="AL2467" s="80" t="str">
        <f t="shared" si="3360"/>
        <v>AL$19</v>
      </c>
      <c r="AM2467" s="80" t="str">
        <f t="shared" si="3360"/>
        <v>AM$19</v>
      </c>
      <c r="AN2467" s="80" t="str">
        <f t="shared" si="3360"/>
        <v>AN$19</v>
      </c>
      <c r="AO2467" s="80" t="str">
        <f t="shared" si="3360"/>
        <v>AO$19</v>
      </c>
      <c r="AP2467" s="80" t="str">
        <f t="shared" si="3360"/>
        <v>AP$19</v>
      </c>
      <c r="AQ2467" s="80" t="str">
        <f t="shared" si="3360"/>
        <v>AQ$19</v>
      </c>
      <c r="AR2467" s="80" t="str">
        <f t="shared" si="3360"/>
        <v>AR$19</v>
      </c>
      <c r="AS2467" s="80" t="str">
        <f t="shared" si="3360"/>
        <v>AS$19</v>
      </c>
      <c r="AT2467" s="80" t="str">
        <f t="shared" si="3360"/>
        <v>AT$19</v>
      </c>
      <c r="AU2467" s="80" t="str">
        <f t="shared" si="3360"/>
        <v>AU$19</v>
      </c>
      <c r="AV2467" s="80" t="str">
        <f t="shared" si="3360"/>
        <v>AV$19</v>
      </c>
      <c r="AW2467" s="80" t="str">
        <f t="shared" si="3360"/>
        <v>AW$19</v>
      </c>
      <c r="AX2467" s="80" t="str">
        <f t="shared" si="3360"/>
        <v>AX$19</v>
      </c>
      <c r="AY2467" s="80" t="str">
        <f t="shared" ref="AY2467:CD2467" si="3361">AY2432</f>
        <v>AY$19</v>
      </c>
      <c r="AZ2467" s="80" t="str">
        <f t="shared" si="3361"/>
        <v>AZ$19</v>
      </c>
      <c r="BA2467" s="80" t="str">
        <f t="shared" si="3361"/>
        <v>BA$19</v>
      </c>
      <c r="BB2467" s="80" t="str">
        <f t="shared" si="3361"/>
        <v>BB$19</v>
      </c>
      <c r="BC2467" s="80" t="str">
        <f t="shared" si="3361"/>
        <v>BC$19</v>
      </c>
      <c r="BD2467" s="80" t="str">
        <f t="shared" si="3361"/>
        <v>BD$19</v>
      </c>
      <c r="BE2467" s="80" t="str">
        <f t="shared" si="3361"/>
        <v>BE$19</v>
      </c>
      <c r="BF2467" s="80" t="str">
        <f t="shared" si="3361"/>
        <v>BF$19</v>
      </c>
      <c r="BG2467" s="80" t="str">
        <f t="shared" si="3361"/>
        <v>BG$19</v>
      </c>
      <c r="BH2467" s="80" t="str">
        <f t="shared" si="3361"/>
        <v>BH$19</v>
      </c>
      <c r="BI2467" s="80" t="str">
        <f t="shared" si="3361"/>
        <v>BI$19</v>
      </c>
      <c r="BJ2467" s="80" t="str">
        <f t="shared" si="3361"/>
        <v>BJ$19</v>
      </c>
      <c r="BK2467" s="80" t="str">
        <f t="shared" si="3361"/>
        <v>BK$19</v>
      </c>
      <c r="BL2467" s="80" t="str">
        <f t="shared" si="3361"/>
        <v>BL$19</v>
      </c>
      <c r="BM2467" s="80" t="str">
        <f t="shared" si="3361"/>
        <v>BM$19</v>
      </c>
      <c r="BN2467" s="80" t="str">
        <f t="shared" si="3361"/>
        <v>BN$19</v>
      </c>
      <c r="BO2467" s="80" t="str">
        <f t="shared" si="3361"/>
        <v>BO$19</v>
      </c>
      <c r="BP2467" s="80" t="str">
        <f t="shared" si="3361"/>
        <v>BP$19</v>
      </c>
      <c r="BQ2467" s="80" t="str">
        <f t="shared" si="3361"/>
        <v>BQ$19</v>
      </c>
      <c r="BR2467" s="80" t="str">
        <f t="shared" si="3361"/>
        <v>BR$19</v>
      </c>
      <c r="BS2467" s="80" t="str">
        <f t="shared" si="3361"/>
        <v>BS$19</v>
      </c>
      <c r="BT2467" s="80" t="str">
        <f t="shared" si="3361"/>
        <v>BT$19</v>
      </c>
      <c r="BU2467" s="80" t="str">
        <f t="shared" si="3361"/>
        <v>BU$19</v>
      </c>
      <c r="BV2467" s="80" t="str">
        <f t="shared" si="3361"/>
        <v>BV$19</v>
      </c>
      <c r="BW2467" s="80" t="str">
        <f t="shared" si="3361"/>
        <v>BW$19</v>
      </c>
      <c r="BX2467" s="80" t="str">
        <f t="shared" si="3361"/>
        <v>BX$19</v>
      </c>
      <c r="BY2467" s="80" t="str">
        <f t="shared" si="3361"/>
        <v>BY$19</v>
      </c>
      <c r="BZ2467" s="80" t="str">
        <f t="shared" si="3361"/>
        <v>BZ$19</v>
      </c>
      <c r="CA2467" s="80" t="str">
        <f t="shared" si="3361"/>
        <v>CA$19</v>
      </c>
      <c r="CB2467" s="80" t="str">
        <f t="shared" si="3361"/>
        <v>CB$19</v>
      </c>
      <c r="CC2467" s="80" t="str">
        <f t="shared" si="3361"/>
        <v>CC$19</v>
      </c>
      <c r="CD2467" s="80" t="str">
        <f t="shared" si="3361"/>
        <v>CD$19</v>
      </c>
      <c r="CE2467" s="80" t="str">
        <f t="shared" ref="CE2467:CK2467" si="3362">CE2432</f>
        <v>CE$19</v>
      </c>
      <c r="CF2467" s="80" t="str">
        <f t="shared" si="3362"/>
        <v>CF$19</v>
      </c>
      <c r="CG2467" s="80" t="str">
        <f t="shared" si="3362"/>
        <v>CG$19</v>
      </c>
      <c r="CH2467" s="80" t="str">
        <f t="shared" si="3362"/>
        <v>CH$19</v>
      </c>
      <c r="CI2467" s="80" t="str">
        <f t="shared" si="3362"/>
        <v>CI$19</v>
      </c>
      <c r="CJ2467" s="80" t="str">
        <f t="shared" si="3362"/>
        <v>CJ$19</v>
      </c>
      <c r="CK2467" s="80" t="str">
        <f t="shared" si="3362"/>
        <v>CK$19</v>
      </c>
    </row>
    <row r="2468" spans="2:89" x14ac:dyDescent="0.35">
      <c r="B2468" s="132"/>
      <c r="E2468" s="8"/>
      <c r="H2468" s="12"/>
      <c r="I2468" s="60"/>
      <c r="J2468" s="60"/>
      <c r="K2468" s="15"/>
      <c r="L2468" s="15"/>
      <c r="M2468" s="15"/>
      <c r="N2468" s="15"/>
      <c r="O2468" s="15"/>
      <c r="P2468" s="15"/>
      <c r="R2468" s="15"/>
      <c r="S2468" s="80"/>
      <c r="T2468" s="80"/>
      <c r="U2468" s="80"/>
      <c r="V2468" s="80"/>
      <c r="W2468" s="80"/>
      <c r="X2468" s="80"/>
      <c r="Y2468" s="80"/>
      <c r="Z2468" s="80"/>
      <c r="AA2468" s="80"/>
      <c r="AB2468" s="80"/>
      <c r="AC2468" s="80"/>
      <c r="AD2468" s="80"/>
      <c r="AE2468" s="80"/>
      <c r="AF2468" s="80"/>
      <c r="AG2468" s="80"/>
      <c r="AH2468" s="80"/>
      <c r="AI2468" s="80"/>
      <c r="AJ2468" s="80"/>
      <c r="AK2468" s="80"/>
      <c r="AL2468" s="80"/>
      <c r="AM2468" s="80"/>
      <c r="AN2468" s="80"/>
      <c r="AO2468" s="80"/>
      <c r="AP2468" s="80"/>
      <c r="AQ2468" s="80"/>
      <c r="AR2468" s="80"/>
      <c r="AS2468" s="80"/>
      <c r="AT2468" s="80"/>
      <c r="AU2468" s="80"/>
      <c r="AV2468" s="80"/>
      <c r="AW2468" s="80"/>
      <c r="AX2468" s="80"/>
      <c r="AY2468" s="80"/>
      <c r="AZ2468" s="80"/>
      <c r="BA2468" s="80"/>
      <c r="BB2468" s="80"/>
      <c r="BC2468" s="80"/>
      <c r="BD2468" s="80"/>
      <c r="BE2468" s="80"/>
      <c r="BF2468" s="80"/>
      <c r="BG2468" s="80"/>
      <c r="BH2468" s="80"/>
      <c r="BI2468" s="80"/>
      <c r="BJ2468" s="80"/>
      <c r="BK2468" s="80"/>
      <c r="BL2468" s="80"/>
      <c r="BM2468" s="80"/>
      <c r="BN2468" s="80"/>
      <c r="BO2468" s="80"/>
      <c r="BP2468" s="80"/>
      <c r="BQ2468" s="80"/>
      <c r="BR2468" s="80"/>
      <c r="BS2468" s="80"/>
      <c r="BT2468" s="80"/>
      <c r="BU2468" s="80"/>
      <c r="BV2468" s="80"/>
      <c r="BW2468" s="80"/>
      <c r="BX2468" s="80"/>
      <c r="BY2468" s="80"/>
      <c r="BZ2468" s="80"/>
      <c r="CA2468" s="80"/>
      <c r="CB2468" s="80"/>
      <c r="CC2468" s="80"/>
      <c r="CD2468" s="80"/>
      <c r="CE2468" s="80"/>
      <c r="CF2468" s="80"/>
      <c r="CG2468" s="80"/>
      <c r="CH2468" s="80"/>
      <c r="CI2468" s="80"/>
      <c r="CJ2468" s="80"/>
      <c r="CK2468" s="80"/>
    </row>
    <row r="2469" spans="2:89" x14ac:dyDescent="0.35">
      <c r="B2469" s="171" t="s">
        <v>490</v>
      </c>
      <c r="E2469" s="8"/>
      <c r="H2469" s="170"/>
      <c r="I2469" s="172"/>
      <c r="J2469" s="172"/>
      <c r="K2469" s="193"/>
      <c r="L2469" s="193"/>
      <c r="M2469" s="193"/>
      <c r="N2469" s="193"/>
      <c r="O2469" s="193"/>
      <c r="P2469" s="193"/>
      <c r="R2469" s="194"/>
      <c r="S2469" s="170"/>
      <c r="T2469" s="170"/>
      <c r="U2469" s="170"/>
      <c r="V2469" s="170"/>
      <c r="W2469" s="170"/>
      <c r="X2469" s="170"/>
      <c r="Y2469" s="170"/>
      <c r="Z2469" s="170"/>
      <c r="AA2469" s="170"/>
      <c r="AB2469" s="170"/>
      <c r="AC2469" s="170"/>
      <c r="AD2469" s="170"/>
      <c r="AE2469" s="170"/>
      <c r="AF2469" s="170"/>
      <c r="AG2469" s="170"/>
      <c r="AH2469" s="170"/>
      <c r="AI2469" s="170"/>
      <c r="AJ2469" s="170"/>
      <c r="AK2469" s="170"/>
      <c r="AL2469" s="170"/>
      <c r="AM2469" s="170"/>
      <c r="AN2469" s="170"/>
      <c r="AO2469" s="170"/>
      <c r="AP2469" s="170"/>
      <c r="AQ2469" s="170"/>
      <c r="AR2469" s="170"/>
      <c r="AS2469" s="170"/>
      <c r="AT2469" s="170"/>
      <c r="AU2469" s="170"/>
      <c r="AV2469" s="170"/>
      <c r="AW2469" s="170"/>
      <c r="AX2469" s="170"/>
      <c r="AY2469" s="170"/>
      <c r="AZ2469" s="170"/>
      <c r="BA2469" s="170"/>
      <c r="BB2469" s="170"/>
      <c r="BC2469" s="170"/>
      <c r="BD2469" s="170"/>
      <c r="BE2469" s="170"/>
      <c r="BF2469" s="170"/>
      <c r="BG2469" s="170"/>
      <c r="BH2469" s="170"/>
      <c r="BI2469" s="170"/>
      <c r="BJ2469" s="170"/>
      <c r="BK2469" s="170"/>
      <c r="BL2469" s="170"/>
      <c r="BM2469" s="170"/>
      <c r="BN2469" s="170"/>
      <c r="BO2469" s="170"/>
      <c r="BP2469" s="170"/>
      <c r="BQ2469" s="170"/>
      <c r="BR2469" s="170"/>
      <c r="BS2469" s="170"/>
      <c r="BT2469" s="170"/>
      <c r="BU2469" s="170"/>
      <c r="BV2469" s="170"/>
      <c r="BW2469" s="170"/>
      <c r="BX2469" s="170"/>
      <c r="BY2469" s="170"/>
      <c r="BZ2469" s="170"/>
      <c r="CA2469" s="170"/>
      <c r="CB2469" s="170"/>
      <c r="CC2469" s="170"/>
      <c r="CD2469" s="170"/>
      <c r="CE2469" s="170"/>
      <c r="CF2469" s="170"/>
      <c r="CG2469" s="170"/>
      <c r="CH2469" s="170"/>
      <c r="CI2469" s="170"/>
      <c r="CJ2469" s="170"/>
      <c r="CK2469" s="170"/>
    </row>
    <row r="2470" spans="2:89" x14ac:dyDescent="0.35">
      <c r="B2470" s="171" t="s">
        <v>492</v>
      </c>
      <c r="E2470" s="8"/>
      <c r="H2470" s="170"/>
      <c r="I2470" s="172"/>
      <c r="J2470" s="172"/>
      <c r="K2470" s="193"/>
      <c r="L2470" s="193"/>
      <c r="M2470" s="193"/>
      <c r="N2470" s="193"/>
      <c r="O2470" s="193"/>
      <c r="P2470" s="193"/>
      <c r="R2470" s="194"/>
      <c r="S2470" s="170"/>
      <c r="T2470" s="170"/>
      <c r="U2470" s="170"/>
      <c r="V2470" s="170"/>
      <c r="W2470" s="170"/>
      <c r="X2470" s="170"/>
      <c r="Y2470" s="170"/>
      <c r="Z2470" s="170"/>
      <c r="AA2470" s="170"/>
      <c r="AB2470" s="170"/>
      <c r="AC2470" s="170"/>
      <c r="AD2470" s="170"/>
      <c r="AE2470" s="170"/>
      <c r="AF2470" s="170"/>
      <c r="AG2470" s="170"/>
      <c r="AH2470" s="170"/>
      <c r="AI2470" s="170"/>
      <c r="AJ2470" s="170"/>
      <c r="AK2470" s="170"/>
      <c r="AL2470" s="170"/>
      <c r="AM2470" s="170"/>
      <c r="AN2470" s="170"/>
      <c r="AO2470" s="170"/>
      <c r="AP2470" s="170"/>
      <c r="AQ2470" s="170"/>
      <c r="AR2470" s="170"/>
      <c r="AS2470" s="170"/>
      <c r="AT2470" s="170"/>
      <c r="AU2470" s="170"/>
      <c r="AV2470" s="170"/>
      <c r="AW2470" s="170"/>
      <c r="AX2470" s="170"/>
      <c r="AY2470" s="170"/>
      <c r="AZ2470" s="170"/>
      <c r="BA2470" s="170"/>
      <c r="BB2470" s="170"/>
      <c r="BC2470" s="170"/>
      <c r="BD2470" s="170"/>
      <c r="BE2470" s="170"/>
      <c r="BF2470" s="170"/>
      <c r="BG2470" s="170"/>
      <c r="BH2470" s="170"/>
      <c r="BI2470" s="170"/>
      <c r="BJ2470" s="170"/>
      <c r="BK2470" s="170"/>
      <c r="BL2470" s="170"/>
      <c r="BM2470" s="170"/>
      <c r="BN2470" s="170"/>
      <c r="BO2470" s="170"/>
      <c r="BP2470" s="170"/>
      <c r="BQ2470" s="170"/>
      <c r="BR2470" s="170"/>
      <c r="BS2470" s="170"/>
      <c r="BT2470" s="170"/>
      <c r="BU2470" s="170"/>
      <c r="BV2470" s="170"/>
      <c r="BW2470" s="170"/>
      <c r="BX2470" s="170"/>
      <c r="BY2470" s="170"/>
      <c r="BZ2470" s="170"/>
      <c r="CA2470" s="170"/>
      <c r="CB2470" s="170"/>
      <c r="CC2470" s="170"/>
      <c r="CD2470" s="170"/>
      <c r="CE2470" s="170"/>
      <c r="CF2470" s="170"/>
      <c r="CG2470" s="170"/>
      <c r="CH2470" s="170"/>
      <c r="CI2470" s="170"/>
      <c r="CJ2470" s="170"/>
      <c r="CK2470" s="170"/>
    </row>
    <row r="2471" spans="2:89" x14ac:dyDescent="0.35">
      <c r="B2471" s="171" t="s">
        <v>461</v>
      </c>
      <c r="E2471" s="8"/>
      <c r="H2471" s="170"/>
      <c r="I2471" s="172"/>
      <c r="J2471" s="172"/>
      <c r="K2471" s="193"/>
      <c r="L2471" s="193"/>
      <c r="M2471" s="193"/>
      <c r="N2471" s="193"/>
      <c r="O2471" s="193"/>
      <c r="P2471" s="193"/>
      <c r="R2471" s="194"/>
      <c r="S2471" s="195" t="str">
        <f t="shared" ref="S2471:AX2471" si="3363">S$20</f>
        <v>S$16</v>
      </c>
      <c r="T2471" s="195" t="str">
        <f t="shared" si="3363"/>
        <v>T$16</v>
      </c>
      <c r="U2471" s="195" t="str">
        <f t="shared" si="3363"/>
        <v>U$16</v>
      </c>
      <c r="V2471" s="195" t="str">
        <f t="shared" si="3363"/>
        <v>V$16</v>
      </c>
      <c r="W2471" s="195" t="str">
        <f t="shared" si="3363"/>
        <v>W$16</v>
      </c>
      <c r="X2471" s="195" t="str">
        <f t="shared" si="3363"/>
        <v>X$16</v>
      </c>
      <c r="Y2471" s="195" t="str">
        <f t="shared" si="3363"/>
        <v>Y$16</v>
      </c>
      <c r="Z2471" s="195" t="str">
        <f t="shared" si="3363"/>
        <v>Z$16</v>
      </c>
      <c r="AA2471" s="195" t="str">
        <f t="shared" si="3363"/>
        <v>AA$16</v>
      </c>
      <c r="AB2471" s="195" t="str">
        <f t="shared" si="3363"/>
        <v>AB$16</v>
      </c>
      <c r="AC2471" s="195" t="str">
        <f t="shared" si="3363"/>
        <v>AC$16</v>
      </c>
      <c r="AD2471" s="195" t="str">
        <f t="shared" si="3363"/>
        <v>AD$16</v>
      </c>
      <c r="AE2471" s="195" t="str">
        <f t="shared" si="3363"/>
        <v>AE$16</v>
      </c>
      <c r="AF2471" s="195" t="str">
        <f t="shared" si="3363"/>
        <v>AF$16</v>
      </c>
      <c r="AG2471" s="195" t="str">
        <f t="shared" si="3363"/>
        <v>AG$16</v>
      </c>
      <c r="AH2471" s="195" t="str">
        <f t="shared" si="3363"/>
        <v>AH$16</v>
      </c>
      <c r="AI2471" s="195" t="str">
        <f t="shared" si="3363"/>
        <v>AI$16</v>
      </c>
      <c r="AJ2471" s="195" t="str">
        <f t="shared" si="3363"/>
        <v>AJ$16</v>
      </c>
      <c r="AK2471" s="195" t="str">
        <f t="shared" si="3363"/>
        <v>AK$16</v>
      </c>
      <c r="AL2471" s="195" t="str">
        <f t="shared" si="3363"/>
        <v>AL$16</v>
      </c>
      <c r="AM2471" s="195" t="str">
        <f t="shared" si="3363"/>
        <v>AM$16</v>
      </c>
      <c r="AN2471" s="195" t="str">
        <f t="shared" si="3363"/>
        <v>AN$16</v>
      </c>
      <c r="AO2471" s="195" t="str">
        <f t="shared" si="3363"/>
        <v>AO$16</v>
      </c>
      <c r="AP2471" s="195" t="str">
        <f t="shared" si="3363"/>
        <v>AP$16</v>
      </c>
      <c r="AQ2471" s="195" t="str">
        <f t="shared" si="3363"/>
        <v>AQ$16</v>
      </c>
      <c r="AR2471" s="195" t="str">
        <f t="shared" si="3363"/>
        <v>AR$16</v>
      </c>
      <c r="AS2471" s="195" t="str">
        <f t="shared" si="3363"/>
        <v>AS$16</v>
      </c>
      <c r="AT2471" s="195" t="str">
        <f t="shared" si="3363"/>
        <v>AT$16</v>
      </c>
      <c r="AU2471" s="195" t="str">
        <f t="shared" si="3363"/>
        <v>AU$16</v>
      </c>
      <c r="AV2471" s="195" t="str">
        <f t="shared" si="3363"/>
        <v>AV$16</v>
      </c>
      <c r="AW2471" s="195" t="str">
        <f t="shared" si="3363"/>
        <v>AW$16</v>
      </c>
      <c r="AX2471" s="195" t="str">
        <f t="shared" si="3363"/>
        <v>AX$16</v>
      </c>
      <c r="AY2471" s="195" t="str">
        <f t="shared" ref="AY2471:CD2471" si="3364">AY$20</f>
        <v>AY$16</v>
      </c>
      <c r="AZ2471" s="195" t="str">
        <f t="shared" si="3364"/>
        <v>AZ$16</v>
      </c>
      <c r="BA2471" s="195" t="str">
        <f t="shared" si="3364"/>
        <v>BA$16</v>
      </c>
      <c r="BB2471" s="195" t="str">
        <f t="shared" si="3364"/>
        <v>BB$16</v>
      </c>
      <c r="BC2471" s="195" t="str">
        <f t="shared" si="3364"/>
        <v>BC$16</v>
      </c>
      <c r="BD2471" s="195" t="str">
        <f t="shared" si="3364"/>
        <v>BD$16</v>
      </c>
      <c r="BE2471" s="195" t="str">
        <f t="shared" si="3364"/>
        <v>BE$16</v>
      </c>
      <c r="BF2471" s="195" t="str">
        <f t="shared" si="3364"/>
        <v>BF$16</v>
      </c>
      <c r="BG2471" s="195" t="str">
        <f t="shared" si="3364"/>
        <v>BG$16</v>
      </c>
      <c r="BH2471" s="195" t="str">
        <f t="shared" si="3364"/>
        <v>BH$16</v>
      </c>
      <c r="BI2471" s="195" t="str">
        <f t="shared" si="3364"/>
        <v>BI$16</v>
      </c>
      <c r="BJ2471" s="195" t="str">
        <f t="shared" si="3364"/>
        <v>BJ$16</v>
      </c>
      <c r="BK2471" s="195" t="str">
        <f t="shared" si="3364"/>
        <v>BK$16</v>
      </c>
      <c r="BL2471" s="195" t="str">
        <f t="shared" si="3364"/>
        <v>BL$16</v>
      </c>
      <c r="BM2471" s="195" t="str">
        <f t="shared" si="3364"/>
        <v>BM$16</v>
      </c>
      <c r="BN2471" s="195" t="str">
        <f t="shared" si="3364"/>
        <v>BN$16</v>
      </c>
      <c r="BO2471" s="195" t="str">
        <f t="shared" si="3364"/>
        <v>BO$16</v>
      </c>
      <c r="BP2471" s="195" t="str">
        <f t="shared" si="3364"/>
        <v>BP$16</v>
      </c>
      <c r="BQ2471" s="195" t="str">
        <f t="shared" si="3364"/>
        <v>BQ$16</v>
      </c>
      <c r="BR2471" s="195" t="str">
        <f t="shared" si="3364"/>
        <v>BR$16</v>
      </c>
      <c r="BS2471" s="195" t="str">
        <f t="shared" si="3364"/>
        <v>BS$16</v>
      </c>
      <c r="BT2471" s="195" t="str">
        <f t="shared" si="3364"/>
        <v>BT$16</v>
      </c>
      <c r="BU2471" s="195" t="str">
        <f t="shared" si="3364"/>
        <v>BU$16</v>
      </c>
      <c r="BV2471" s="195" t="str">
        <f t="shared" si="3364"/>
        <v>BV$16</v>
      </c>
      <c r="BW2471" s="195" t="str">
        <f t="shared" si="3364"/>
        <v>BW$16</v>
      </c>
      <c r="BX2471" s="195" t="str">
        <f t="shared" si="3364"/>
        <v>BX$16</v>
      </c>
      <c r="BY2471" s="195" t="str">
        <f t="shared" si="3364"/>
        <v>BY$16</v>
      </c>
      <c r="BZ2471" s="195" t="str">
        <f t="shared" si="3364"/>
        <v>BZ$16</v>
      </c>
      <c r="CA2471" s="195" t="str">
        <f t="shared" si="3364"/>
        <v>CA$16</v>
      </c>
      <c r="CB2471" s="195" t="str">
        <f t="shared" si="3364"/>
        <v>CB$16</v>
      </c>
      <c r="CC2471" s="195" t="str">
        <f t="shared" si="3364"/>
        <v>CC$16</v>
      </c>
      <c r="CD2471" s="195" t="str">
        <f t="shared" si="3364"/>
        <v>CD$16</v>
      </c>
      <c r="CE2471" s="195" t="str">
        <f t="shared" ref="CE2471:CK2471" si="3365">CE$20</f>
        <v>CE$16</v>
      </c>
      <c r="CF2471" s="195" t="str">
        <f t="shared" si="3365"/>
        <v>CF$16</v>
      </c>
      <c r="CG2471" s="195" t="str">
        <f t="shared" si="3365"/>
        <v>CG$16</v>
      </c>
      <c r="CH2471" s="195" t="str">
        <f t="shared" si="3365"/>
        <v>CH$16</v>
      </c>
      <c r="CI2471" s="195" t="str">
        <f t="shared" si="3365"/>
        <v>CI$16</v>
      </c>
      <c r="CJ2471" s="195" t="str">
        <f t="shared" si="3365"/>
        <v>CJ$16</v>
      </c>
      <c r="CK2471" s="195" t="str">
        <f t="shared" si="3365"/>
        <v>CK$16</v>
      </c>
    </row>
    <row r="2472" spans="2:89" x14ac:dyDescent="0.35">
      <c r="B2472" s="171" t="s">
        <v>462</v>
      </c>
      <c r="E2472" s="8"/>
      <c r="H2472" s="196"/>
      <c r="I2472" s="197"/>
      <c r="J2472" s="197"/>
      <c r="K2472" s="198"/>
      <c r="L2472" s="198"/>
      <c r="M2472" s="198"/>
      <c r="N2472" s="198"/>
      <c r="O2472" s="198"/>
      <c r="P2472" s="198"/>
      <c r="R2472" s="198"/>
      <c r="S2472" s="195" t="str">
        <f t="shared" ref="S2472:AX2472" si="3366">S$21</f>
        <v>S$17</v>
      </c>
      <c r="T2472" s="195" t="str">
        <f t="shared" si="3366"/>
        <v>T$17</v>
      </c>
      <c r="U2472" s="195" t="str">
        <f t="shared" si="3366"/>
        <v>U$17</v>
      </c>
      <c r="V2472" s="195" t="str">
        <f t="shared" si="3366"/>
        <v>V$17</v>
      </c>
      <c r="W2472" s="195" t="str">
        <f t="shared" si="3366"/>
        <v>W$17</v>
      </c>
      <c r="X2472" s="195" t="str">
        <f t="shared" si="3366"/>
        <v>X$17</v>
      </c>
      <c r="Y2472" s="195" t="str">
        <f t="shared" si="3366"/>
        <v>Y$17</v>
      </c>
      <c r="Z2472" s="195" t="str">
        <f t="shared" si="3366"/>
        <v>Z$17</v>
      </c>
      <c r="AA2472" s="195" t="str">
        <f t="shared" si="3366"/>
        <v>AA$17</v>
      </c>
      <c r="AB2472" s="195" t="str">
        <f t="shared" si="3366"/>
        <v>AB$17</v>
      </c>
      <c r="AC2472" s="195" t="str">
        <f t="shared" si="3366"/>
        <v>AC$17</v>
      </c>
      <c r="AD2472" s="195" t="str">
        <f t="shared" si="3366"/>
        <v>AD$17</v>
      </c>
      <c r="AE2472" s="195" t="str">
        <f t="shared" si="3366"/>
        <v>AE$17</v>
      </c>
      <c r="AF2472" s="195" t="str">
        <f t="shared" si="3366"/>
        <v>AF$17</v>
      </c>
      <c r="AG2472" s="195" t="str">
        <f t="shared" si="3366"/>
        <v>AG$17</v>
      </c>
      <c r="AH2472" s="195" t="str">
        <f t="shared" si="3366"/>
        <v>AH$17</v>
      </c>
      <c r="AI2472" s="195" t="str">
        <f t="shared" si="3366"/>
        <v>AI$17</v>
      </c>
      <c r="AJ2472" s="195" t="str">
        <f t="shared" si="3366"/>
        <v>AJ$17</v>
      </c>
      <c r="AK2472" s="195" t="str">
        <f t="shared" si="3366"/>
        <v>AK$17</v>
      </c>
      <c r="AL2472" s="195" t="str">
        <f t="shared" si="3366"/>
        <v>AL$17</v>
      </c>
      <c r="AM2472" s="195" t="str">
        <f t="shared" si="3366"/>
        <v>AM$17</v>
      </c>
      <c r="AN2472" s="195" t="str">
        <f t="shared" si="3366"/>
        <v>AN$17</v>
      </c>
      <c r="AO2472" s="195" t="str">
        <f t="shared" si="3366"/>
        <v>AO$17</v>
      </c>
      <c r="AP2472" s="195" t="str">
        <f t="shared" si="3366"/>
        <v>AP$17</v>
      </c>
      <c r="AQ2472" s="195" t="str">
        <f t="shared" si="3366"/>
        <v>AQ$17</v>
      </c>
      <c r="AR2472" s="195" t="str">
        <f t="shared" si="3366"/>
        <v>AR$17</v>
      </c>
      <c r="AS2472" s="195" t="str">
        <f t="shared" si="3366"/>
        <v>AS$17</v>
      </c>
      <c r="AT2472" s="195" t="str">
        <f t="shared" si="3366"/>
        <v>AT$17</v>
      </c>
      <c r="AU2472" s="195" t="str">
        <f t="shared" si="3366"/>
        <v>AU$17</v>
      </c>
      <c r="AV2472" s="195" t="str">
        <f t="shared" si="3366"/>
        <v>AV$17</v>
      </c>
      <c r="AW2472" s="195" t="str">
        <f t="shared" si="3366"/>
        <v>AW$17</v>
      </c>
      <c r="AX2472" s="195" t="str">
        <f t="shared" si="3366"/>
        <v>AX$17</v>
      </c>
      <c r="AY2472" s="195" t="str">
        <f t="shared" ref="AY2472:CD2472" si="3367">AY$21</f>
        <v>AY$17</v>
      </c>
      <c r="AZ2472" s="195" t="str">
        <f t="shared" si="3367"/>
        <v>AZ$17</v>
      </c>
      <c r="BA2472" s="195" t="str">
        <f t="shared" si="3367"/>
        <v>BA$17</v>
      </c>
      <c r="BB2472" s="195" t="str">
        <f t="shared" si="3367"/>
        <v>BB$17</v>
      </c>
      <c r="BC2472" s="195" t="str">
        <f t="shared" si="3367"/>
        <v>BC$17</v>
      </c>
      <c r="BD2472" s="195" t="str">
        <f t="shared" si="3367"/>
        <v>BD$17</v>
      </c>
      <c r="BE2472" s="195" t="str">
        <f t="shared" si="3367"/>
        <v>BE$17</v>
      </c>
      <c r="BF2472" s="195" t="str">
        <f t="shared" si="3367"/>
        <v>BF$17</v>
      </c>
      <c r="BG2472" s="195" t="str">
        <f t="shared" si="3367"/>
        <v>BG$17</v>
      </c>
      <c r="BH2472" s="195" t="str">
        <f t="shared" si="3367"/>
        <v>BH$17</v>
      </c>
      <c r="BI2472" s="195" t="str">
        <f t="shared" si="3367"/>
        <v>BI$17</v>
      </c>
      <c r="BJ2472" s="195" t="str">
        <f t="shared" si="3367"/>
        <v>BJ$17</v>
      </c>
      <c r="BK2472" s="195" t="str">
        <f t="shared" si="3367"/>
        <v>BK$17</v>
      </c>
      <c r="BL2472" s="195" t="str">
        <f t="shared" si="3367"/>
        <v>BL$17</v>
      </c>
      <c r="BM2472" s="195" t="str">
        <f t="shared" si="3367"/>
        <v>BM$17</v>
      </c>
      <c r="BN2472" s="195" t="str">
        <f t="shared" si="3367"/>
        <v>BN$17</v>
      </c>
      <c r="BO2472" s="195" t="str">
        <f t="shared" si="3367"/>
        <v>BO$17</v>
      </c>
      <c r="BP2472" s="195" t="str">
        <f t="shared" si="3367"/>
        <v>BP$17</v>
      </c>
      <c r="BQ2472" s="195" t="str">
        <f t="shared" si="3367"/>
        <v>BQ$17</v>
      </c>
      <c r="BR2472" s="195" t="str">
        <f t="shared" si="3367"/>
        <v>BR$17</v>
      </c>
      <c r="BS2472" s="195" t="str">
        <f t="shared" si="3367"/>
        <v>BS$17</v>
      </c>
      <c r="BT2472" s="195" t="str">
        <f t="shared" si="3367"/>
        <v>BT$17</v>
      </c>
      <c r="BU2472" s="195" t="str">
        <f t="shared" si="3367"/>
        <v>BU$17</v>
      </c>
      <c r="BV2472" s="195" t="str">
        <f t="shared" si="3367"/>
        <v>BV$17</v>
      </c>
      <c r="BW2472" s="195" t="str">
        <f t="shared" si="3367"/>
        <v>BW$17</v>
      </c>
      <c r="BX2472" s="195" t="str">
        <f t="shared" si="3367"/>
        <v>BX$17</v>
      </c>
      <c r="BY2472" s="195" t="str">
        <f t="shared" si="3367"/>
        <v>BY$17</v>
      </c>
      <c r="BZ2472" s="195" t="str">
        <f t="shared" si="3367"/>
        <v>BZ$17</v>
      </c>
      <c r="CA2472" s="195" t="str">
        <f t="shared" si="3367"/>
        <v>CA$17</v>
      </c>
      <c r="CB2472" s="195" t="str">
        <f t="shared" si="3367"/>
        <v>CB$17</v>
      </c>
      <c r="CC2472" s="195" t="str">
        <f t="shared" si="3367"/>
        <v>CC$17</v>
      </c>
      <c r="CD2472" s="195" t="str">
        <f t="shared" si="3367"/>
        <v>CD$17</v>
      </c>
      <c r="CE2472" s="195" t="str">
        <f t="shared" ref="CE2472:CK2472" si="3368">CE$21</f>
        <v>CE$17</v>
      </c>
      <c r="CF2472" s="195" t="str">
        <f t="shared" si="3368"/>
        <v>CF$17</v>
      </c>
      <c r="CG2472" s="195" t="str">
        <f t="shared" si="3368"/>
        <v>CG$17</v>
      </c>
      <c r="CH2472" s="195" t="str">
        <f t="shared" si="3368"/>
        <v>CH$17</v>
      </c>
      <c r="CI2472" s="195" t="str">
        <f t="shared" si="3368"/>
        <v>CI$17</v>
      </c>
      <c r="CJ2472" s="195" t="str">
        <f t="shared" si="3368"/>
        <v>CJ$17</v>
      </c>
      <c r="CK2472" s="195" t="str">
        <f t="shared" si="3368"/>
        <v>CK$17</v>
      </c>
    </row>
    <row r="2473" spans="2:89" x14ac:dyDescent="0.35">
      <c r="B2473" s="171" t="s">
        <v>491</v>
      </c>
      <c r="E2473" s="8"/>
      <c r="H2473" s="196"/>
      <c r="I2473" s="197"/>
      <c r="J2473" s="197"/>
      <c r="K2473" s="198"/>
      <c r="L2473" s="198"/>
      <c r="M2473" s="198"/>
      <c r="N2473" s="198"/>
      <c r="O2473" s="198"/>
      <c r="P2473" s="198"/>
      <c r="R2473" s="198"/>
      <c r="S2473" s="186"/>
      <c r="T2473" s="186"/>
      <c r="U2473" s="186"/>
      <c r="V2473" s="186"/>
      <c r="W2473" s="186"/>
      <c r="X2473" s="186"/>
      <c r="Y2473" s="186"/>
      <c r="Z2473" s="186"/>
      <c r="AA2473" s="186"/>
      <c r="AB2473" s="186"/>
      <c r="AC2473" s="186"/>
      <c r="AD2473" s="186"/>
      <c r="AE2473" s="186"/>
      <c r="AF2473" s="186"/>
      <c r="AG2473" s="186"/>
      <c r="AH2473" s="186"/>
      <c r="AI2473" s="186"/>
      <c r="AJ2473" s="186"/>
      <c r="AK2473" s="186"/>
      <c r="AL2473" s="186"/>
      <c r="AM2473" s="186"/>
      <c r="AN2473" s="186"/>
      <c r="AO2473" s="186"/>
      <c r="AP2473" s="186"/>
      <c r="AQ2473" s="186"/>
      <c r="AR2473" s="186"/>
      <c r="AS2473" s="186"/>
      <c r="AT2473" s="186"/>
      <c r="AU2473" s="186"/>
      <c r="AV2473" s="186"/>
      <c r="AW2473" s="186"/>
      <c r="AX2473" s="186"/>
      <c r="AY2473" s="186"/>
      <c r="AZ2473" s="186"/>
      <c r="BA2473" s="186"/>
      <c r="BB2473" s="186"/>
      <c r="BC2473" s="186"/>
      <c r="BD2473" s="186"/>
      <c r="BE2473" s="186"/>
      <c r="BF2473" s="186"/>
      <c r="BG2473" s="186"/>
      <c r="BH2473" s="186"/>
      <c r="BI2473" s="186"/>
      <c r="BJ2473" s="186"/>
      <c r="BK2473" s="186"/>
      <c r="BL2473" s="186"/>
      <c r="BM2473" s="186"/>
      <c r="BN2473" s="186"/>
      <c r="BO2473" s="186"/>
      <c r="BP2473" s="186"/>
      <c r="BQ2473" s="186"/>
      <c r="BR2473" s="186"/>
      <c r="BS2473" s="186"/>
      <c r="BT2473" s="186"/>
      <c r="BU2473" s="186"/>
      <c r="BV2473" s="186"/>
      <c r="BW2473" s="186"/>
      <c r="BX2473" s="186"/>
      <c r="BY2473" s="186"/>
      <c r="BZ2473" s="186"/>
      <c r="CA2473" s="186"/>
      <c r="CB2473" s="186"/>
      <c r="CC2473" s="186"/>
      <c r="CD2473" s="186"/>
      <c r="CE2473" s="186"/>
      <c r="CF2473" s="186"/>
      <c r="CG2473" s="186"/>
      <c r="CH2473" s="186"/>
      <c r="CI2473" s="186"/>
      <c r="CJ2473" s="186"/>
      <c r="CK2473" s="186"/>
    </row>
    <row r="2474" spans="2:89" x14ac:dyDescent="0.35">
      <c r="B2474" s="171" t="s">
        <v>505</v>
      </c>
      <c r="E2474" s="8"/>
      <c r="H2474" s="196"/>
      <c r="I2474" s="197"/>
      <c r="J2474" s="197"/>
      <c r="K2474" s="198"/>
      <c r="L2474" s="198"/>
      <c r="M2474" s="198"/>
      <c r="N2474" s="198"/>
      <c r="O2474" s="198"/>
      <c r="P2474" s="198"/>
      <c r="R2474" s="198"/>
      <c r="S2474" s="186"/>
      <c r="T2474" s="186"/>
      <c r="U2474" s="186"/>
      <c r="V2474" s="186"/>
      <c r="W2474" s="186"/>
      <c r="X2474" s="186"/>
      <c r="Y2474" s="186"/>
      <c r="Z2474" s="186"/>
      <c r="AA2474" s="186"/>
      <c r="AB2474" s="186"/>
      <c r="AC2474" s="186"/>
      <c r="AD2474" s="186"/>
      <c r="AE2474" s="186"/>
      <c r="AF2474" s="186"/>
      <c r="AG2474" s="186"/>
      <c r="AH2474" s="186"/>
      <c r="AI2474" s="186"/>
      <c r="AJ2474" s="186"/>
      <c r="AK2474" s="186"/>
      <c r="AL2474" s="186"/>
      <c r="AM2474" s="186"/>
      <c r="AN2474" s="186"/>
      <c r="AO2474" s="186"/>
      <c r="AP2474" s="186"/>
      <c r="AQ2474" s="186"/>
      <c r="AR2474" s="186"/>
      <c r="AS2474" s="186"/>
      <c r="AT2474" s="186"/>
      <c r="AU2474" s="186"/>
      <c r="AV2474" s="186"/>
      <c r="AW2474" s="186"/>
      <c r="AX2474" s="186"/>
      <c r="AY2474" s="186"/>
      <c r="AZ2474" s="186"/>
      <c r="BA2474" s="186"/>
      <c r="BB2474" s="186"/>
      <c r="BC2474" s="186"/>
      <c r="BD2474" s="186"/>
      <c r="BE2474" s="186"/>
      <c r="BF2474" s="186"/>
      <c r="BG2474" s="186"/>
      <c r="BH2474" s="186"/>
      <c r="BI2474" s="186"/>
      <c r="BJ2474" s="186"/>
      <c r="BK2474" s="186"/>
      <c r="BL2474" s="186"/>
      <c r="BM2474" s="186"/>
      <c r="BN2474" s="186"/>
      <c r="BO2474" s="186"/>
      <c r="BP2474" s="186"/>
      <c r="BQ2474" s="186"/>
      <c r="BR2474" s="186"/>
      <c r="BS2474" s="186"/>
      <c r="BT2474" s="186"/>
      <c r="BU2474" s="186"/>
      <c r="BV2474" s="186"/>
      <c r="BW2474" s="186"/>
      <c r="BX2474" s="186"/>
      <c r="BY2474" s="186"/>
      <c r="BZ2474" s="186"/>
      <c r="CA2474" s="186"/>
      <c r="CB2474" s="186"/>
      <c r="CC2474" s="186"/>
      <c r="CD2474" s="186"/>
      <c r="CE2474" s="186"/>
      <c r="CF2474" s="186"/>
      <c r="CG2474" s="186"/>
      <c r="CH2474" s="186"/>
      <c r="CI2474" s="186"/>
      <c r="CJ2474" s="186"/>
      <c r="CK2474" s="186"/>
    </row>
    <row r="2475" spans="2:89" x14ac:dyDescent="0.35">
      <c r="B2475" s="171" t="s">
        <v>463</v>
      </c>
      <c r="E2475" s="8"/>
      <c r="H2475" s="196"/>
      <c r="I2475" s="197"/>
      <c r="J2475" s="197"/>
      <c r="K2475" s="198"/>
      <c r="L2475" s="198"/>
      <c r="M2475" s="198"/>
      <c r="N2475" s="198"/>
      <c r="O2475" s="198"/>
      <c r="P2475" s="198"/>
      <c r="R2475" s="198"/>
      <c r="S2475" s="186" t="str">
        <f t="shared" ref="S2475:AX2475" si="3369">S$22</f>
        <v>S$18</v>
      </c>
      <c r="T2475" s="186" t="str">
        <f t="shared" si="3369"/>
        <v>T$18</v>
      </c>
      <c r="U2475" s="186" t="str">
        <f t="shared" si="3369"/>
        <v>U$18</v>
      </c>
      <c r="V2475" s="186" t="str">
        <f t="shared" si="3369"/>
        <v>V$18</v>
      </c>
      <c r="W2475" s="186" t="str">
        <f t="shared" si="3369"/>
        <v>W$18</v>
      </c>
      <c r="X2475" s="186" t="str">
        <f t="shared" si="3369"/>
        <v>X$18</v>
      </c>
      <c r="Y2475" s="186" t="str">
        <f t="shared" si="3369"/>
        <v>Y$18</v>
      </c>
      <c r="Z2475" s="186" t="str">
        <f t="shared" si="3369"/>
        <v>Z$18</v>
      </c>
      <c r="AA2475" s="186" t="str">
        <f t="shared" si="3369"/>
        <v>AA$18</v>
      </c>
      <c r="AB2475" s="186" t="str">
        <f t="shared" si="3369"/>
        <v>AB$18</v>
      </c>
      <c r="AC2475" s="186" t="str">
        <f t="shared" si="3369"/>
        <v>AC$18</v>
      </c>
      <c r="AD2475" s="186" t="str">
        <f t="shared" si="3369"/>
        <v>AD$18</v>
      </c>
      <c r="AE2475" s="186" t="str">
        <f t="shared" si="3369"/>
        <v>AE$18</v>
      </c>
      <c r="AF2475" s="186" t="str">
        <f t="shared" si="3369"/>
        <v>AF$18</v>
      </c>
      <c r="AG2475" s="186" t="str">
        <f t="shared" si="3369"/>
        <v>AG$18</v>
      </c>
      <c r="AH2475" s="186" t="str">
        <f t="shared" si="3369"/>
        <v>AH$18</v>
      </c>
      <c r="AI2475" s="186" t="str">
        <f t="shared" si="3369"/>
        <v>AI$18</v>
      </c>
      <c r="AJ2475" s="186" t="str">
        <f t="shared" si="3369"/>
        <v>AJ$18</v>
      </c>
      <c r="AK2475" s="186" t="str">
        <f t="shared" si="3369"/>
        <v>AK$18</v>
      </c>
      <c r="AL2475" s="186" t="str">
        <f t="shared" si="3369"/>
        <v>AL$18</v>
      </c>
      <c r="AM2475" s="186" t="str">
        <f t="shared" si="3369"/>
        <v>AM$18</v>
      </c>
      <c r="AN2475" s="186" t="str">
        <f t="shared" si="3369"/>
        <v>AN$18</v>
      </c>
      <c r="AO2475" s="186" t="str">
        <f t="shared" si="3369"/>
        <v>AO$18</v>
      </c>
      <c r="AP2475" s="186" t="str">
        <f t="shared" si="3369"/>
        <v>AP$18</v>
      </c>
      <c r="AQ2475" s="186" t="str">
        <f t="shared" si="3369"/>
        <v>AQ$18</v>
      </c>
      <c r="AR2475" s="186" t="str">
        <f t="shared" si="3369"/>
        <v>AR$18</v>
      </c>
      <c r="AS2475" s="186" t="str">
        <f t="shared" si="3369"/>
        <v>AS$18</v>
      </c>
      <c r="AT2475" s="186" t="str">
        <f t="shared" si="3369"/>
        <v>AT$18</v>
      </c>
      <c r="AU2475" s="186" t="str">
        <f t="shared" si="3369"/>
        <v>AU$18</v>
      </c>
      <c r="AV2475" s="186" t="str">
        <f t="shared" si="3369"/>
        <v>AV$18</v>
      </c>
      <c r="AW2475" s="186" t="str">
        <f t="shared" si="3369"/>
        <v>AW$18</v>
      </c>
      <c r="AX2475" s="186" t="str">
        <f t="shared" si="3369"/>
        <v>AX$18</v>
      </c>
      <c r="AY2475" s="186" t="str">
        <f t="shared" ref="AY2475:CD2475" si="3370">AY$22</f>
        <v>AY$18</v>
      </c>
      <c r="AZ2475" s="186" t="str">
        <f t="shared" si="3370"/>
        <v>AZ$18</v>
      </c>
      <c r="BA2475" s="186" t="str">
        <f t="shared" si="3370"/>
        <v>BA$18</v>
      </c>
      <c r="BB2475" s="186" t="str">
        <f t="shared" si="3370"/>
        <v>BB$18</v>
      </c>
      <c r="BC2475" s="186" t="str">
        <f t="shared" si="3370"/>
        <v>BC$18</v>
      </c>
      <c r="BD2475" s="186" t="str">
        <f t="shared" si="3370"/>
        <v>BD$18</v>
      </c>
      <c r="BE2475" s="186" t="str">
        <f t="shared" si="3370"/>
        <v>BE$18</v>
      </c>
      <c r="BF2475" s="186" t="str">
        <f t="shared" si="3370"/>
        <v>BF$18</v>
      </c>
      <c r="BG2475" s="186" t="str">
        <f t="shared" si="3370"/>
        <v>BG$18</v>
      </c>
      <c r="BH2475" s="186" t="str">
        <f t="shared" si="3370"/>
        <v>BH$18</v>
      </c>
      <c r="BI2475" s="186" t="str">
        <f t="shared" si="3370"/>
        <v>BI$18</v>
      </c>
      <c r="BJ2475" s="186" t="str">
        <f t="shared" si="3370"/>
        <v>BJ$18</v>
      </c>
      <c r="BK2475" s="186" t="str">
        <f t="shared" si="3370"/>
        <v>BK$18</v>
      </c>
      <c r="BL2475" s="186" t="str">
        <f t="shared" si="3370"/>
        <v>BL$18</v>
      </c>
      <c r="BM2475" s="186" t="str">
        <f t="shared" si="3370"/>
        <v>BM$18</v>
      </c>
      <c r="BN2475" s="186" t="str">
        <f t="shared" si="3370"/>
        <v>BN$18</v>
      </c>
      <c r="BO2475" s="186" t="str">
        <f t="shared" si="3370"/>
        <v>BO$18</v>
      </c>
      <c r="BP2475" s="186" t="str">
        <f t="shared" si="3370"/>
        <v>BP$18</v>
      </c>
      <c r="BQ2475" s="186" t="str">
        <f t="shared" si="3370"/>
        <v>BQ$18</v>
      </c>
      <c r="BR2475" s="186" t="str">
        <f t="shared" si="3370"/>
        <v>BR$18</v>
      </c>
      <c r="BS2475" s="186" t="str">
        <f t="shared" si="3370"/>
        <v>BS$18</v>
      </c>
      <c r="BT2475" s="186" t="str">
        <f t="shared" si="3370"/>
        <v>BT$18</v>
      </c>
      <c r="BU2475" s="186" t="str">
        <f t="shared" si="3370"/>
        <v>BU$18</v>
      </c>
      <c r="BV2475" s="186" t="str">
        <f t="shared" si="3370"/>
        <v>BV$18</v>
      </c>
      <c r="BW2475" s="186" t="str">
        <f t="shared" si="3370"/>
        <v>BW$18</v>
      </c>
      <c r="BX2475" s="186" t="str">
        <f t="shared" si="3370"/>
        <v>BX$18</v>
      </c>
      <c r="BY2475" s="186" t="str">
        <f t="shared" si="3370"/>
        <v>BY$18</v>
      </c>
      <c r="BZ2475" s="186" t="str">
        <f t="shared" si="3370"/>
        <v>BZ$18</v>
      </c>
      <c r="CA2475" s="186" t="str">
        <f t="shared" si="3370"/>
        <v>CA$18</v>
      </c>
      <c r="CB2475" s="186" t="str">
        <f t="shared" si="3370"/>
        <v>CB$18</v>
      </c>
      <c r="CC2475" s="186" t="str">
        <f t="shared" si="3370"/>
        <v>CC$18</v>
      </c>
      <c r="CD2475" s="186" t="str">
        <f t="shared" si="3370"/>
        <v>CD$18</v>
      </c>
      <c r="CE2475" s="186" t="str">
        <f t="shared" ref="CE2475:CK2475" si="3371">CE$22</f>
        <v>CE$18</v>
      </c>
      <c r="CF2475" s="186" t="str">
        <f t="shared" si="3371"/>
        <v>CF$18</v>
      </c>
      <c r="CG2475" s="186" t="str">
        <f t="shared" si="3371"/>
        <v>CG$18</v>
      </c>
      <c r="CH2475" s="186" t="str">
        <f t="shared" si="3371"/>
        <v>CH$18</v>
      </c>
      <c r="CI2475" s="186" t="str">
        <f t="shared" si="3371"/>
        <v>CI$18</v>
      </c>
      <c r="CJ2475" s="186" t="str">
        <f t="shared" si="3371"/>
        <v>CJ$18</v>
      </c>
      <c r="CK2475" s="186" t="str">
        <f t="shared" si="3371"/>
        <v>CK$18</v>
      </c>
    </row>
    <row r="2476" spans="2:89" x14ac:dyDescent="0.35">
      <c r="B2476" s="171" t="s">
        <v>464</v>
      </c>
      <c r="E2476" s="8"/>
      <c r="H2476" s="196"/>
      <c r="I2476" s="197"/>
      <c r="J2476" s="197"/>
      <c r="K2476" s="198"/>
      <c r="L2476" s="198"/>
      <c r="M2476" s="198"/>
      <c r="N2476" s="198"/>
      <c r="O2476" s="198"/>
      <c r="P2476" s="198"/>
      <c r="R2476" s="198"/>
      <c r="S2476" s="186" t="str">
        <f t="shared" ref="S2476:AX2476" si="3372">S$23</f>
        <v>S$19</v>
      </c>
      <c r="T2476" s="186" t="str">
        <f t="shared" si="3372"/>
        <v>T$19</v>
      </c>
      <c r="U2476" s="186" t="str">
        <f t="shared" si="3372"/>
        <v>U$19</v>
      </c>
      <c r="V2476" s="186" t="str">
        <f t="shared" si="3372"/>
        <v>V$19</v>
      </c>
      <c r="W2476" s="186" t="str">
        <f t="shared" si="3372"/>
        <v>W$19</v>
      </c>
      <c r="X2476" s="186" t="str">
        <f t="shared" si="3372"/>
        <v>X$19</v>
      </c>
      <c r="Y2476" s="186" t="str">
        <f t="shared" si="3372"/>
        <v>Y$19</v>
      </c>
      <c r="Z2476" s="186" t="str">
        <f t="shared" si="3372"/>
        <v>Z$19</v>
      </c>
      <c r="AA2476" s="186" t="str">
        <f t="shared" si="3372"/>
        <v>AA$19</v>
      </c>
      <c r="AB2476" s="186" t="str">
        <f t="shared" si="3372"/>
        <v>AB$19</v>
      </c>
      <c r="AC2476" s="186" t="str">
        <f t="shared" si="3372"/>
        <v>AC$19</v>
      </c>
      <c r="AD2476" s="186" t="str">
        <f t="shared" si="3372"/>
        <v>AD$19</v>
      </c>
      <c r="AE2476" s="186" t="str">
        <f t="shared" si="3372"/>
        <v>AE$19</v>
      </c>
      <c r="AF2476" s="186" t="str">
        <f t="shared" si="3372"/>
        <v>AF$19</v>
      </c>
      <c r="AG2476" s="186" t="str">
        <f t="shared" si="3372"/>
        <v>AG$19</v>
      </c>
      <c r="AH2476" s="186" t="str">
        <f t="shared" si="3372"/>
        <v>AH$19</v>
      </c>
      <c r="AI2476" s="186" t="str">
        <f t="shared" si="3372"/>
        <v>AI$19</v>
      </c>
      <c r="AJ2476" s="186" t="str">
        <f t="shared" si="3372"/>
        <v>AJ$19</v>
      </c>
      <c r="AK2476" s="186" t="str">
        <f t="shared" si="3372"/>
        <v>AK$19</v>
      </c>
      <c r="AL2476" s="186" t="str">
        <f t="shared" si="3372"/>
        <v>AL$19</v>
      </c>
      <c r="AM2476" s="186" t="str">
        <f t="shared" si="3372"/>
        <v>AM$19</v>
      </c>
      <c r="AN2476" s="186" t="str">
        <f t="shared" si="3372"/>
        <v>AN$19</v>
      </c>
      <c r="AO2476" s="186" t="str">
        <f t="shared" si="3372"/>
        <v>AO$19</v>
      </c>
      <c r="AP2476" s="186" t="str">
        <f t="shared" si="3372"/>
        <v>AP$19</v>
      </c>
      <c r="AQ2476" s="186" t="str">
        <f t="shared" si="3372"/>
        <v>AQ$19</v>
      </c>
      <c r="AR2476" s="186" t="str">
        <f t="shared" si="3372"/>
        <v>AR$19</v>
      </c>
      <c r="AS2476" s="186" t="str">
        <f t="shared" si="3372"/>
        <v>AS$19</v>
      </c>
      <c r="AT2476" s="186" t="str">
        <f t="shared" si="3372"/>
        <v>AT$19</v>
      </c>
      <c r="AU2476" s="186" t="str">
        <f t="shared" si="3372"/>
        <v>AU$19</v>
      </c>
      <c r="AV2476" s="186" t="str">
        <f t="shared" si="3372"/>
        <v>AV$19</v>
      </c>
      <c r="AW2476" s="186" t="str">
        <f t="shared" si="3372"/>
        <v>AW$19</v>
      </c>
      <c r="AX2476" s="186" t="str">
        <f t="shared" si="3372"/>
        <v>AX$19</v>
      </c>
      <c r="AY2476" s="186" t="str">
        <f t="shared" ref="AY2476:CD2476" si="3373">AY$23</f>
        <v>AY$19</v>
      </c>
      <c r="AZ2476" s="186" t="str">
        <f t="shared" si="3373"/>
        <v>AZ$19</v>
      </c>
      <c r="BA2476" s="186" t="str">
        <f t="shared" si="3373"/>
        <v>BA$19</v>
      </c>
      <c r="BB2476" s="186" t="str">
        <f t="shared" si="3373"/>
        <v>BB$19</v>
      </c>
      <c r="BC2476" s="186" t="str">
        <f t="shared" si="3373"/>
        <v>BC$19</v>
      </c>
      <c r="BD2476" s="186" t="str">
        <f t="shared" si="3373"/>
        <v>BD$19</v>
      </c>
      <c r="BE2476" s="186" t="str">
        <f t="shared" si="3373"/>
        <v>BE$19</v>
      </c>
      <c r="BF2476" s="186" t="str">
        <f t="shared" si="3373"/>
        <v>BF$19</v>
      </c>
      <c r="BG2476" s="186" t="str">
        <f t="shared" si="3373"/>
        <v>BG$19</v>
      </c>
      <c r="BH2476" s="186" t="str">
        <f t="shared" si="3373"/>
        <v>BH$19</v>
      </c>
      <c r="BI2476" s="186" t="str">
        <f t="shared" si="3373"/>
        <v>BI$19</v>
      </c>
      <c r="BJ2476" s="186" t="str">
        <f t="shared" si="3373"/>
        <v>BJ$19</v>
      </c>
      <c r="BK2476" s="186" t="str">
        <f t="shared" si="3373"/>
        <v>BK$19</v>
      </c>
      <c r="BL2476" s="186" t="str">
        <f t="shared" si="3373"/>
        <v>BL$19</v>
      </c>
      <c r="BM2476" s="186" t="str">
        <f t="shared" si="3373"/>
        <v>BM$19</v>
      </c>
      <c r="BN2476" s="186" t="str">
        <f t="shared" si="3373"/>
        <v>BN$19</v>
      </c>
      <c r="BO2476" s="186" t="str">
        <f t="shared" si="3373"/>
        <v>BO$19</v>
      </c>
      <c r="BP2476" s="186" t="str">
        <f t="shared" si="3373"/>
        <v>BP$19</v>
      </c>
      <c r="BQ2476" s="186" t="str">
        <f t="shared" si="3373"/>
        <v>BQ$19</v>
      </c>
      <c r="BR2476" s="186" t="str">
        <f t="shared" si="3373"/>
        <v>BR$19</v>
      </c>
      <c r="BS2476" s="186" t="str">
        <f t="shared" si="3373"/>
        <v>BS$19</v>
      </c>
      <c r="BT2476" s="186" t="str">
        <f t="shared" si="3373"/>
        <v>BT$19</v>
      </c>
      <c r="BU2476" s="186" t="str">
        <f t="shared" si="3373"/>
        <v>BU$19</v>
      </c>
      <c r="BV2476" s="186" t="str">
        <f t="shared" si="3373"/>
        <v>BV$19</v>
      </c>
      <c r="BW2476" s="186" t="str">
        <f t="shared" si="3373"/>
        <v>BW$19</v>
      </c>
      <c r="BX2476" s="186" t="str">
        <f t="shared" si="3373"/>
        <v>BX$19</v>
      </c>
      <c r="BY2476" s="186" t="str">
        <f t="shared" si="3373"/>
        <v>BY$19</v>
      </c>
      <c r="BZ2476" s="186" t="str">
        <f t="shared" si="3373"/>
        <v>BZ$19</v>
      </c>
      <c r="CA2476" s="186" t="str">
        <f t="shared" si="3373"/>
        <v>CA$19</v>
      </c>
      <c r="CB2476" s="186" t="str">
        <f t="shared" si="3373"/>
        <v>CB$19</v>
      </c>
      <c r="CC2476" s="186" t="str">
        <f t="shared" si="3373"/>
        <v>CC$19</v>
      </c>
      <c r="CD2476" s="186" t="str">
        <f t="shared" si="3373"/>
        <v>CD$19</v>
      </c>
      <c r="CE2476" s="186" t="str">
        <f t="shared" ref="CE2476:CK2476" si="3374">CE$23</f>
        <v>CE$19</v>
      </c>
      <c r="CF2476" s="186" t="str">
        <f t="shared" si="3374"/>
        <v>CF$19</v>
      </c>
      <c r="CG2476" s="186" t="str">
        <f t="shared" si="3374"/>
        <v>CG$19</v>
      </c>
      <c r="CH2476" s="186" t="str">
        <f t="shared" si="3374"/>
        <v>CH$19</v>
      </c>
      <c r="CI2476" s="186" t="str">
        <f t="shared" si="3374"/>
        <v>CI$19</v>
      </c>
      <c r="CJ2476" s="186" t="str">
        <f t="shared" si="3374"/>
        <v>CJ$19</v>
      </c>
      <c r="CK2476" s="186" t="str">
        <f t="shared" si="3374"/>
        <v>CK$19</v>
      </c>
    </row>
    <row r="2477" spans="2:89" x14ac:dyDescent="0.35">
      <c r="B2477" s="132"/>
      <c r="E2477" s="8"/>
      <c r="H2477" s="12"/>
      <c r="I2477" s="60"/>
      <c r="J2477" s="60"/>
      <c r="K2477" s="15"/>
      <c r="L2477" s="15"/>
      <c r="M2477" s="15"/>
      <c r="N2477" s="15"/>
      <c r="O2477" s="15"/>
      <c r="P2477" s="15"/>
      <c r="R2477" s="15"/>
      <c r="S2477" s="80"/>
      <c r="T2477" s="80"/>
      <c r="U2477" s="80"/>
      <c r="V2477" s="80"/>
      <c r="W2477" s="80"/>
      <c r="X2477" s="80"/>
      <c r="Y2477" s="80"/>
      <c r="Z2477" s="80"/>
      <c r="AA2477" s="80"/>
      <c r="AB2477" s="80"/>
      <c r="AC2477" s="80"/>
      <c r="AD2477" s="80"/>
      <c r="AE2477" s="80"/>
      <c r="AF2477" s="80"/>
      <c r="AG2477" s="80"/>
      <c r="AH2477" s="80"/>
      <c r="AI2477" s="80"/>
      <c r="AJ2477" s="80"/>
      <c r="AK2477" s="80"/>
      <c r="AL2477" s="80"/>
      <c r="AM2477" s="80"/>
      <c r="AN2477" s="80"/>
      <c r="AO2477" s="80"/>
      <c r="AP2477" s="80"/>
      <c r="AQ2477" s="80"/>
      <c r="AR2477" s="80"/>
      <c r="AS2477" s="80"/>
      <c r="AT2477" s="80"/>
      <c r="AU2477" s="80"/>
      <c r="AV2477" s="80"/>
      <c r="AW2477" s="80"/>
      <c r="AX2477" s="80"/>
      <c r="AY2477" s="80"/>
      <c r="AZ2477" s="80"/>
      <c r="BA2477" s="80"/>
      <c r="BB2477" s="80"/>
      <c r="BC2477" s="80"/>
      <c r="BD2477" s="80"/>
      <c r="BE2477" s="80"/>
      <c r="BF2477" s="80"/>
      <c r="BG2477" s="80"/>
      <c r="BH2477" s="80"/>
      <c r="BI2477" s="80"/>
      <c r="BJ2477" s="80"/>
      <c r="BK2477" s="80"/>
      <c r="BL2477" s="80"/>
      <c r="BM2477" s="80"/>
      <c r="BN2477" s="80"/>
      <c r="BO2477" s="80"/>
      <c r="BP2477" s="80"/>
      <c r="BQ2477" s="80"/>
      <c r="BR2477" s="80"/>
      <c r="BS2477" s="80"/>
      <c r="BT2477" s="80"/>
      <c r="BU2477" s="80"/>
      <c r="BV2477" s="80"/>
      <c r="BW2477" s="80"/>
      <c r="BX2477" s="80"/>
      <c r="BY2477" s="80"/>
      <c r="BZ2477" s="80"/>
      <c r="CA2477" s="80"/>
      <c r="CB2477" s="80"/>
      <c r="CC2477" s="80"/>
      <c r="CD2477" s="80"/>
      <c r="CE2477" s="80"/>
      <c r="CF2477" s="80"/>
      <c r="CG2477" s="80"/>
      <c r="CH2477" s="80"/>
      <c r="CI2477" s="80"/>
      <c r="CJ2477" s="80"/>
      <c r="CK2477" s="80"/>
    </row>
    <row r="2478" spans="2:89" x14ac:dyDescent="0.35">
      <c r="B2478" s="132"/>
      <c r="E2478" s="8"/>
      <c r="H2478" s="12"/>
      <c r="I2478" s="60"/>
      <c r="J2478" s="60"/>
      <c r="K2478" s="15"/>
      <c r="L2478" s="15"/>
      <c r="M2478" s="15"/>
      <c r="N2478" s="15"/>
      <c r="O2478" s="15"/>
      <c r="P2478" s="15"/>
      <c r="R2478" s="15"/>
      <c r="S2478" s="80"/>
      <c r="T2478" s="80"/>
      <c r="U2478" s="80"/>
      <c r="V2478" s="80"/>
      <c r="W2478" s="80"/>
      <c r="X2478" s="80"/>
      <c r="Y2478" s="80"/>
      <c r="Z2478" s="80"/>
      <c r="AA2478" s="80"/>
      <c r="AB2478" s="80"/>
      <c r="AC2478" s="80"/>
      <c r="AD2478" s="80"/>
      <c r="AE2478" s="80"/>
      <c r="AF2478" s="80"/>
      <c r="AG2478" s="80"/>
      <c r="AH2478" s="80"/>
      <c r="AI2478" s="80"/>
      <c r="AJ2478" s="80"/>
      <c r="AK2478" s="80"/>
      <c r="AL2478" s="80"/>
      <c r="AM2478" s="80"/>
      <c r="AN2478" s="80"/>
      <c r="AO2478" s="80"/>
      <c r="AP2478" s="80"/>
      <c r="AQ2478" s="80"/>
      <c r="AR2478" s="80"/>
      <c r="AS2478" s="80"/>
      <c r="AT2478" s="80"/>
      <c r="AU2478" s="80"/>
      <c r="AV2478" s="80"/>
      <c r="AW2478" s="80"/>
      <c r="AX2478" s="80"/>
      <c r="AY2478" s="80"/>
      <c r="AZ2478" s="80"/>
      <c r="BA2478" s="80"/>
      <c r="BB2478" s="80"/>
      <c r="BC2478" s="80"/>
      <c r="BD2478" s="80"/>
      <c r="BE2478" s="80"/>
      <c r="BF2478" s="80"/>
      <c r="BG2478" s="80"/>
      <c r="BH2478" s="80"/>
      <c r="BI2478" s="80"/>
      <c r="BJ2478" s="80"/>
      <c r="BK2478" s="80"/>
      <c r="BL2478" s="80"/>
      <c r="BM2478" s="80"/>
      <c r="BN2478" s="80"/>
      <c r="BO2478" s="80"/>
      <c r="BP2478" s="80"/>
      <c r="BQ2478" s="80"/>
      <c r="BR2478" s="80"/>
      <c r="BS2478" s="80"/>
      <c r="BT2478" s="80"/>
      <c r="BU2478" s="80"/>
      <c r="BV2478" s="80"/>
      <c r="BW2478" s="80"/>
      <c r="BX2478" s="80"/>
      <c r="BY2478" s="80"/>
      <c r="BZ2478" s="80"/>
      <c r="CA2478" s="80"/>
      <c r="CB2478" s="80"/>
      <c r="CC2478" s="80"/>
      <c r="CD2478" s="80"/>
      <c r="CE2478" s="80"/>
      <c r="CF2478" s="80"/>
      <c r="CG2478" s="80"/>
      <c r="CH2478" s="80"/>
      <c r="CI2478" s="80"/>
      <c r="CJ2478" s="80"/>
      <c r="CK2478" s="80"/>
    </row>
    <row r="2479" spans="2:89" x14ac:dyDescent="0.35">
      <c r="B2479" s="132"/>
      <c r="E2479" s="8"/>
      <c r="H2479" s="12"/>
      <c r="I2479" s="60"/>
      <c r="J2479" s="60"/>
      <c r="K2479" s="15"/>
      <c r="L2479" s="15"/>
      <c r="M2479" s="15"/>
      <c r="N2479" s="15"/>
      <c r="O2479" s="15"/>
      <c r="P2479" s="15"/>
      <c r="R2479" s="15"/>
      <c r="S2479" s="80"/>
      <c r="T2479" s="80"/>
      <c r="U2479" s="80"/>
      <c r="V2479" s="80"/>
      <c r="W2479" s="80"/>
      <c r="X2479" s="80"/>
      <c r="Y2479" s="80"/>
      <c r="Z2479" s="80"/>
      <c r="AA2479" s="80"/>
      <c r="AB2479" s="80"/>
      <c r="AC2479" s="80"/>
      <c r="AD2479" s="80"/>
      <c r="AE2479" s="80"/>
      <c r="AF2479" s="80"/>
      <c r="AG2479" s="80"/>
      <c r="AH2479" s="80"/>
      <c r="AI2479" s="80"/>
      <c r="AJ2479" s="80"/>
      <c r="AK2479" s="80"/>
      <c r="AL2479" s="80"/>
      <c r="AM2479" s="80"/>
      <c r="AN2479" s="80"/>
      <c r="AO2479" s="80"/>
      <c r="AP2479" s="80"/>
      <c r="AQ2479" s="80"/>
      <c r="AR2479" s="80"/>
      <c r="AS2479" s="80"/>
      <c r="AT2479" s="80"/>
      <c r="AU2479" s="80"/>
      <c r="AV2479" s="80"/>
      <c r="AW2479" s="80"/>
      <c r="AX2479" s="80"/>
      <c r="AY2479" s="80"/>
      <c r="AZ2479" s="80"/>
      <c r="BA2479" s="80"/>
      <c r="BB2479" s="80"/>
      <c r="BC2479" s="80"/>
      <c r="BD2479" s="80"/>
      <c r="BE2479" s="80"/>
      <c r="BF2479" s="80"/>
      <c r="BG2479" s="80"/>
      <c r="BH2479" s="80"/>
      <c r="BI2479" s="80"/>
      <c r="BJ2479" s="80"/>
      <c r="BK2479" s="80"/>
      <c r="BL2479" s="80"/>
      <c r="BM2479" s="80"/>
      <c r="BN2479" s="80"/>
      <c r="BO2479" s="80"/>
      <c r="BP2479" s="80"/>
      <c r="BQ2479" s="80"/>
      <c r="BR2479" s="80"/>
      <c r="BS2479" s="80"/>
      <c r="BT2479" s="80"/>
      <c r="BU2479" s="80"/>
      <c r="BV2479" s="80"/>
      <c r="BW2479" s="80"/>
      <c r="BX2479" s="80"/>
      <c r="BY2479" s="80"/>
      <c r="BZ2479" s="80"/>
      <c r="CA2479" s="80"/>
      <c r="CB2479" s="80"/>
      <c r="CC2479" s="80"/>
      <c r="CD2479" s="80"/>
      <c r="CE2479" s="80"/>
      <c r="CF2479" s="80"/>
      <c r="CG2479" s="80"/>
      <c r="CH2479" s="80"/>
      <c r="CI2479" s="80"/>
      <c r="CJ2479" s="80"/>
      <c r="CK2479" s="80"/>
    </row>
    <row r="2480" spans="2:89" x14ac:dyDescent="0.35">
      <c r="B2480" s="132"/>
      <c r="E2480" s="8"/>
      <c r="H2480" s="12"/>
      <c r="I2480" s="60"/>
      <c r="J2480" s="60"/>
      <c r="K2480" s="15"/>
      <c r="L2480" s="15"/>
      <c r="M2480" s="15"/>
      <c r="N2480" s="15"/>
      <c r="O2480" s="15"/>
      <c r="P2480" s="15"/>
      <c r="R2480" s="15"/>
      <c r="S2480" s="80"/>
      <c r="T2480" s="80"/>
      <c r="U2480" s="80"/>
      <c r="V2480" s="80"/>
      <c r="W2480" s="80"/>
      <c r="X2480" s="80"/>
      <c r="Y2480" s="80"/>
      <c r="Z2480" s="80"/>
      <c r="AA2480" s="80"/>
      <c r="AB2480" s="80"/>
      <c r="AC2480" s="80"/>
      <c r="AD2480" s="80"/>
      <c r="AE2480" s="80"/>
      <c r="AF2480" s="80"/>
      <c r="AG2480" s="80"/>
      <c r="AH2480" s="80"/>
      <c r="AI2480" s="80"/>
      <c r="AJ2480" s="80"/>
      <c r="AK2480" s="80"/>
      <c r="AL2480" s="80"/>
      <c r="AM2480" s="80"/>
      <c r="AN2480" s="80"/>
      <c r="AO2480" s="80"/>
      <c r="AP2480" s="80"/>
      <c r="AQ2480" s="80"/>
      <c r="AR2480" s="80"/>
      <c r="AS2480" s="80"/>
      <c r="AT2480" s="80"/>
      <c r="AU2480" s="80"/>
      <c r="AV2480" s="80"/>
      <c r="AW2480" s="80"/>
      <c r="AX2480" s="80"/>
      <c r="AY2480" s="80"/>
      <c r="AZ2480" s="80"/>
      <c r="BA2480" s="80"/>
      <c r="BB2480" s="80"/>
      <c r="BC2480" s="80"/>
      <c r="BD2480" s="80"/>
      <c r="BE2480" s="80"/>
      <c r="BF2480" s="80"/>
      <c r="BG2480" s="80"/>
      <c r="BH2480" s="80"/>
      <c r="BI2480" s="80"/>
      <c r="BJ2480" s="80"/>
      <c r="BK2480" s="80"/>
      <c r="BL2480" s="80"/>
      <c r="BM2480" s="80"/>
      <c r="BN2480" s="80"/>
      <c r="BO2480" s="80"/>
      <c r="BP2480" s="80"/>
      <c r="BQ2480" s="80"/>
      <c r="BR2480" s="80"/>
      <c r="BS2480" s="80"/>
      <c r="BT2480" s="80"/>
      <c r="BU2480" s="80"/>
      <c r="BV2480" s="80"/>
      <c r="BW2480" s="80"/>
      <c r="BX2480" s="80"/>
      <c r="BY2480" s="80"/>
      <c r="BZ2480" s="80"/>
      <c r="CA2480" s="80"/>
      <c r="CB2480" s="80"/>
      <c r="CC2480" s="80"/>
      <c r="CD2480" s="80"/>
      <c r="CE2480" s="80"/>
      <c r="CF2480" s="80"/>
      <c r="CG2480" s="80"/>
      <c r="CH2480" s="80"/>
      <c r="CI2480" s="80"/>
      <c r="CJ2480" s="80"/>
      <c r="CK2480" s="80"/>
    </row>
    <row r="2481" spans="2:89" x14ac:dyDescent="0.35">
      <c r="B2481" s="132"/>
      <c r="E2481" s="8"/>
      <c r="H2481" s="12"/>
      <c r="I2481" s="60"/>
      <c r="J2481" s="60"/>
      <c r="K2481" s="15"/>
      <c r="L2481" s="15"/>
      <c r="M2481" s="15"/>
      <c r="N2481" s="15"/>
      <c r="O2481" s="15"/>
      <c r="P2481" s="15"/>
      <c r="R2481" s="15"/>
      <c r="S2481" s="80"/>
      <c r="T2481" s="80"/>
      <c r="U2481" s="80"/>
      <c r="V2481" s="80"/>
      <c r="W2481" s="80"/>
      <c r="X2481" s="80"/>
      <c r="Y2481" s="80"/>
      <c r="Z2481" s="80"/>
      <c r="AA2481" s="80"/>
      <c r="AB2481" s="80"/>
      <c r="AC2481" s="80"/>
      <c r="AD2481" s="80"/>
      <c r="AE2481" s="80"/>
      <c r="AF2481" s="80"/>
      <c r="AG2481" s="80"/>
      <c r="AH2481" s="80"/>
      <c r="AI2481" s="80"/>
      <c r="AJ2481" s="80"/>
      <c r="AK2481" s="80"/>
      <c r="AL2481" s="80"/>
      <c r="AM2481" s="80"/>
      <c r="AN2481" s="80"/>
      <c r="AO2481" s="80"/>
      <c r="AP2481" s="80"/>
      <c r="AQ2481" s="80"/>
      <c r="AR2481" s="80"/>
      <c r="AS2481" s="80"/>
      <c r="AT2481" s="80"/>
      <c r="AU2481" s="80"/>
      <c r="AV2481" s="80"/>
      <c r="AW2481" s="80"/>
      <c r="AX2481" s="80"/>
      <c r="AY2481" s="80"/>
      <c r="AZ2481" s="80"/>
      <c r="BA2481" s="80"/>
      <c r="BB2481" s="80"/>
      <c r="BC2481" s="80"/>
      <c r="BD2481" s="80"/>
      <c r="BE2481" s="80"/>
      <c r="BF2481" s="80"/>
      <c r="BG2481" s="80"/>
      <c r="BH2481" s="80"/>
      <c r="BI2481" s="80"/>
      <c r="BJ2481" s="80"/>
      <c r="BK2481" s="80"/>
      <c r="BL2481" s="80"/>
      <c r="BM2481" s="80"/>
      <c r="BN2481" s="80"/>
      <c r="BO2481" s="80"/>
      <c r="BP2481" s="80"/>
      <c r="BQ2481" s="80"/>
      <c r="BR2481" s="80"/>
      <c r="BS2481" s="80"/>
      <c r="BT2481" s="80"/>
      <c r="BU2481" s="80"/>
      <c r="BV2481" s="80"/>
      <c r="BW2481" s="80"/>
      <c r="BX2481" s="80"/>
      <c r="BY2481" s="80"/>
      <c r="BZ2481" s="80"/>
      <c r="CA2481" s="80"/>
      <c r="CB2481" s="80"/>
      <c r="CC2481" s="80"/>
      <c r="CD2481" s="80"/>
      <c r="CE2481" s="80"/>
      <c r="CF2481" s="80"/>
      <c r="CG2481" s="80"/>
      <c r="CH2481" s="80"/>
      <c r="CI2481" s="80"/>
      <c r="CJ2481" s="80"/>
      <c r="CK2481" s="80"/>
    </row>
    <row r="2482" spans="2:89" x14ac:dyDescent="0.35">
      <c r="B2482" s="132"/>
      <c r="E2482" s="8"/>
      <c r="H2482" s="12"/>
      <c r="I2482" s="60"/>
      <c r="J2482" s="60"/>
      <c r="K2482" s="15"/>
      <c r="L2482" s="15"/>
      <c r="M2482" s="15"/>
      <c r="N2482" s="15"/>
      <c r="O2482" s="15"/>
      <c r="P2482" s="15"/>
      <c r="R2482" s="15"/>
      <c r="S2482" s="80"/>
      <c r="T2482" s="80"/>
      <c r="U2482" s="80"/>
      <c r="V2482" s="80"/>
      <c r="W2482" s="80"/>
      <c r="X2482" s="80"/>
      <c r="Y2482" s="80"/>
      <c r="Z2482" s="80"/>
      <c r="AA2482" s="80"/>
      <c r="AB2482" s="80"/>
      <c r="AC2482" s="80"/>
      <c r="AD2482" s="80"/>
      <c r="AE2482" s="80"/>
      <c r="AF2482" s="80"/>
      <c r="AG2482" s="80"/>
      <c r="AH2482" s="80"/>
      <c r="AI2482" s="80"/>
      <c r="AJ2482" s="80"/>
      <c r="AK2482" s="80"/>
      <c r="AL2482" s="80"/>
      <c r="AM2482" s="80"/>
      <c r="AN2482" s="80"/>
      <c r="AO2482" s="80"/>
      <c r="AP2482" s="80"/>
      <c r="AQ2482" s="80"/>
      <c r="AR2482" s="80"/>
      <c r="AS2482" s="80"/>
      <c r="AT2482" s="80"/>
      <c r="AU2482" s="80"/>
      <c r="AV2482" s="80"/>
      <c r="AW2482" s="80"/>
      <c r="AX2482" s="80"/>
      <c r="AY2482" s="80"/>
      <c r="AZ2482" s="80"/>
      <c r="BA2482" s="80"/>
      <c r="BB2482" s="80"/>
      <c r="BC2482" s="80"/>
      <c r="BD2482" s="80"/>
      <c r="BE2482" s="80"/>
      <c r="BF2482" s="80"/>
      <c r="BG2482" s="80"/>
      <c r="BH2482" s="80"/>
      <c r="BI2482" s="80"/>
      <c r="BJ2482" s="80"/>
      <c r="BK2482" s="80"/>
      <c r="BL2482" s="80"/>
      <c r="BM2482" s="80"/>
      <c r="BN2482" s="80"/>
      <c r="BO2482" s="80"/>
      <c r="BP2482" s="80"/>
      <c r="BQ2482" s="80"/>
      <c r="BR2482" s="80"/>
      <c r="BS2482" s="80"/>
      <c r="BT2482" s="80"/>
      <c r="BU2482" s="80"/>
      <c r="BV2482" s="80"/>
      <c r="BW2482" s="80"/>
      <c r="BX2482" s="80"/>
      <c r="BY2482" s="80"/>
      <c r="BZ2482" s="80"/>
      <c r="CA2482" s="80"/>
      <c r="CB2482" s="80"/>
      <c r="CC2482" s="80"/>
      <c r="CD2482" s="80"/>
      <c r="CE2482" s="80"/>
      <c r="CF2482" s="80"/>
      <c r="CG2482" s="80"/>
      <c r="CH2482" s="80"/>
      <c r="CI2482" s="80"/>
      <c r="CJ2482" s="80"/>
      <c r="CK2482" s="80"/>
    </row>
    <row r="2483" spans="2:89" x14ac:dyDescent="0.35">
      <c r="B2483" s="132"/>
      <c r="E2483" s="8"/>
      <c r="H2483" s="12"/>
      <c r="I2483" s="60"/>
      <c r="J2483" s="60"/>
      <c r="K2483" s="15"/>
      <c r="L2483" s="15"/>
      <c r="M2483" s="15"/>
      <c r="N2483" s="15"/>
      <c r="O2483" s="15"/>
      <c r="P2483" s="15"/>
      <c r="R2483" s="15"/>
      <c r="S2483" s="80"/>
      <c r="T2483" s="80"/>
      <c r="U2483" s="80"/>
      <c r="V2483" s="80"/>
      <c r="W2483" s="80"/>
      <c r="X2483" s="80"/>
      <c r="Y2483" s="80"/>
      <c r="Z2483" s="80"/>
      <c r="AA2483" s="80"/>
      <c r="AB2483" s="80"/>
      <c r="AC2483" s="80"/>
      <c r="AD2483" s="80"/>
      <c r="AE2483" s="80"/>
      <c r="AF2483" s="80"/>
      <c r="AG2483" s="80"/>
      <c r="AH2483" s="80"/>
      <c r="AI2483" s="80"/>
      <c r="AJ2483" s="80"/>
      <c r="AK2483" s="80"/>
      <c r="AL2483" s="80"/>
      <c r="AM2483" s="80"/>
      <c r="AN2483" s="80"/>
      <c r="AO2483" s="80"/>
      <c r="AP2483" s="80"/>
      <c r="AQ2483" s="80"/>
      <c r="AR2483" s="80"/>
      <c r="AS2483" s="80"/>
      <c r="AT2483" s="80"/>
      <c r="AU2483" s="80"/>
      <c r="AV2483" s="80"/>
      <c r="AW2483" s="80"/>
      <c r="AX2483" s="80"/>
      <c r="AY2483" s="80"/>
      <c r="AZ2483" s="80"/>
      <c r="BA2483" s="80"/>
      <c r="BB2483" s="80"/>
      <c r="BC2483" s="80"/>
      <c r="BD2483" s="80"/>
      <c r="BE2483" s="80"/>
      <c r="BF2483" s="80"/>
      <c r="BG2483" s="80"/>
      <c r="BH2483" s="80"/>
      <c r="BI2483" s="80"/>
      <c r="BJ2483" s="80"/>
      <c r="BK2483" s="80"/>
      <c r="BL2483" s="80"/>
      <c r="BM2483" s="80"/>
      <c r="BN2483" s="80"/>
      <c r="BO2483" s="80"/>
      <c r="BP2483" s="80"/>
      <c r="BQ2483" s="80"/>
      <c r="BR2483" s="80"/>
      <c r="BS2483" s="80"/>
      <c r="BT2483" s="80"/>
      <c r="BU2483" s="80"/>
      <c r="BV2483" s="80"/>
      <c r="BW2483" s="80"/>
      <c r="BX2483" s="80"/>
      <c r="BY2483" s="80"/>
      <c r="BZ2483" s="80"/>
      <c r="CA2483" s="80"/>
      <c r="CB2483" s="80"/>
      <c r="CC2483" s="80"/>
      <c r="CD2483" s="80"/>
      <c r="CE2483" s="80"/>
      <c r="CF2483" s="80"/>
      <c r="CG2483" s="80"/>
      <c r="CH2483" s="80"/>
      <c r="CI2483" s="80"/>
      <c r="CJ2483" s="80"/>
      <c r="CK2483" s="80"/>
    </row>
    <row r="2484" spans="2:89" x14ac:dyDescent="0.35">
      <c r="B2484" s="132"/>
      <c r="E2484" s="8"/>
      <c r="H2484" s="12"/>
      <c r="I2484" s="60"/>
      <c r="J2484" s="60"/>
      <c r="K2484" s="15"/>
      <c r="L2484" s="15"/>
      <c r="M2484" s="15"/>
      <c r="N2484" s="15"/>
      <c r="O2484" s="15"/>
      <c r="P2484" s="15"/>
      <c r="R2484" s="15"/>
      <c r="S2484" s="80"/>
      <c r="T2484" s="80"/>
      <c r="U2484" s="80"/>
      <c r="V2484" s="80"/>
      <c r="W2484" s="80"/>
      <c r="X2484" s="80"/>
      <c r="Y2484" s="80"/>
      <c r="Z2484" s="80"/>
      <c r="AA2484" s="80"/>
      <c r="AB2484" s="80"/>
      <c r="AC2484" s="80"/>
      <c r="AD2484" s="80"/>
      <c r="AE2484" s="80"/>
      <c r="AF2484" s="80"/>
      <c r="AG2484" s="80"/>
      <c r="AH2484" s="80"/>
      <c r="AI2484" s="80"/>
      <c r="AJ2484" s="80"/>
      <c r="AK2484" s="80"/>
      <c r="AL2484" s="80"/>
      <c r="AM2484" s="80"/>
      <c r="AN2484" s="80"/>
      <c r="AO2484" s="80"/>
      <c r="AP2484" s="80"/>
      <c r="AQ2484" s="80"/>
      <c r="AR2484" s="80"/>
      <c r="AS2484" s="80"/>
      <c r="AT2484" s="80"/>
      <c r="AU2484" s="80"/>
      <c r="AV2484" s="80"/>
      <c r="AW2484" s="80"/>
      <c r="AX2484" s="80"/>
      <c r="AY2484" s="80"/>
      <c r="AZ2484" s="80"/>
      <c r="BA2484" s="80"/>
      <c r="BB2484" s="80"/>
      <c r="BC2484" s="80"/>
      <c r="BD2484" s="80"/>
      <c r="BE2484" s="80"/>
      <c r="BF2484" s="80"/>
      <c r="BG2484" s="80"/>
      <c r="BH2484" s="80"/>
      <c r="BI2484" s="80"/>
      <c r="BJ2484" s="80"/>
      <c r="BK2484" s="80"/>
      <c r="BL2484" s="80"/>
      <c r="BM2484" s="80"/>
      <c r="BN2484" s="80"/>
      <c r="BO2484" s="80"/>
      <c r="BP2484" s="80"/>
      <c r="BQ2484" s="80"/>
      <c r="BR2484" s="80"/>
      <c r="BS2484" s="80"/>
      <c r="BT2484" s="80"/>
      <c r="BU2484" s="80"/>
      <c r="BV2484" s="80"/>
      <c r="BW2484" s="80"/>
      <c r="BX2484" s="80"/>
      <c r="BY2484" s="80"/>
      <c r="BZ2484" s="80"/>
      <c r="CA2484" s="80"/>
      <c r="CB2484" s="80"/>
      <c r="CC2484" s="80"/>
      <c r="CD2484" s="80"/>
      <c r="CE2484" s="80"/>
      <c r="CF2484" s="80"/>
      <c r="CG2484" s="80"/>
      <c r="CH2484" s="80"/>
      <c r="CI2484" s="80"/>
      <c r="CJ2484" s="80"/>
      <c r="CK2484" s="80"/>
    </row>
    <row r="2485" spans="2:89" x14ac:dyDescent="0.35">
      <c r="B2485" s="132"/>
      <c r="E2485" s="8"/>
      <c r="H2485" s="12"/>
      <c r="I2485" s="60"/>
      <c r="J2485" s="60"/>
      <c r="K2485" s="15"/>
      <c r="L2485" s="15"/>
      <c r="M2485" s="15"/>
      <c r="N2485" s="15"/>
      <c r="O2485" s="15"/>
      <c r="P2485" s="15"/>
      <c r="R2485" s="15"/>
      <c r="S2485" s="80"/>
      <c r="T2485" s="80"/>
      <c r="U2485" s="80"/>
      <c r="V2485" s="80"/>
      <c r="W2485" s="80"/>
      <c r="X2485" s="80"/>
      <c r="Y2485" s="80"/>
      <c r="Z2485" s="80"/>
      <c r="AA2485" s="80"/>
      <c r="AB2485" s="80"/>
      <c r="AC2485" s="80"/>
      <c r="AD2485" s="80"/>
      <c r="AE2485" s="80"/>
      <c r="AF2485" s="80"/>
      <c r="AG2485" s="80"/>
      <c r="AH2485" s="80"/>
      <c r="AI2485" s="80"/>
      <c r="AJ2485" s="80"/>
      <c r="AK2485" s="80"/>
      <c r="AL2485" s="80"/>
      <c r="AM2485" s="80"/>
      <c r="AN2485" s="80"/>
      <c r="AO2485" s="80"/>
      <c r="AP2485" s="80"/>
      <c r="AQ2485" s="80"/>
      <c r="AR2485" s="80"/>
      <c r="AS2485" s="80"/>
      <c r="AT2485" s="80"/>
      <c r="AU2485" s="80"/>
      <c r="AV2485" s="80"/>
      <c r="AW2485" s="80"/>
      <c r="AX2485" s="80"/>
      <c r="AY2485" s="80"/>
      <c r="AZ2485" s="80"/>
      <c r="BA2485" s="80"/>
      <c r="BB2485" s="80"/>
      <c r="BC2485" s="80"/>
      <c r="BD2485" s="80"/>
      <c r="BE2485" s="80"/>
      <c r="BF2485" s="80"/>
      <c r="BG2485" s="80"/>
      <c r="BH2485" s="80"/>
      <c r="BI2485" s="80"/>
      <c r="BJ2485" s="80"/>
      <c r="BK2485" s="80"/>
      <c r="BL2485" s="80"/>
      <c r="BM2485" s="80"/>
      <c r="BN2485" s="80"/>
      <c r="BO2485" s="80"/>
      <c r="BP2485" s="80"/>
      <c r="BQ2485" s="80"/>
      <c r="BR2485" s="80"/>
      <c r="BS2485" s="80"/>
      <c r="BT2485" s="80"/>
      <c r="BU2485" s="80"/>
      <c r="BV2485" s="80"/>
      <c r="BW2485" s="80"/>
      <c r="BX2485" s="80"/>
      <c r="BY2485" s="80"/>
      <c r="BZ2485" s="80"/>
      <c r="CA2485" s="80"/>
      <c r="CB2485" s="80"/>
      <c r="CC2485" s="80"/>
      <c r="CD2485" s="80"/>
      <c r="CE2485" s="80"/>
      <c r="CF2485" s="80"/>
      <c r="CG2485" s="80"/>
      <c r="CH2485" s="80"/>
      <c r="CI2485" s="80"/>
      <c r="CJ2485" s="80"/>
      <c r="CK2485" s="80"/>
    </row>
    <row r="2486" spans="2:89" x14ac:dyDescent="0.35">
      <c r="B2486" s="132"/>
      <c r="E2486" s="8"/>
      <c r="H2486" s="12"/>
      <c r="I2486" s="60"/>
      <c r="J2486" s="60"/>
      <c r="K2486" s="15"/>
      <c r="L2486" s="15"/>
      <c r="M2486" s="15"/>
      <c r="N2486" s="15"/>
      <c r="O2486" s="15"/>
      <c r="P2486" s="15"/>
      <c r="R2486" s="15"/>
      <c r="S2486" s="80"/>
      <c r="T2486" s="80"/>
      <c r="U2486" s="80"/>
      <c r="V2486" s="80"/>
      <c r="W2486" s="80"/>
      <c r="X2486" s="80"/>
      <c r="Y2486" s="80"/>
      <c r="Z2486" s="80"/>
      <c r="AA2486" s="80"/>
      <c r="AB2486" s="80"/>
      <c r="AC2486" s="80"/>
      <c r="AD2486" s="80"/>
      <c r="AE2486" s="80"/>
      <c r="AF2486" s="80"/>
      <c r="AG2486" s="80"/>
      <c r="AH2486" s="80"/>
      <c r="AI2486" s="80"/>
      <c r="AJ2486" s="80"/>
      <c r="AK2486" s="80"/>
      <c r="AL2486" s="80"/>
      <c r="AM2486" s="80"/>
      <c r="AN2486" s="80"/>
      <c r="AO2486" s="80"/>
      <c r="AP2486" s="80"/>
      <c r="AQ2486" s="80"/>
      <c r="AR2486" s="80"/>
      <c r="AS2486" s="80"/>
      <c r="AT2486" s="80"/>
      <c r="AU2486" s="80"/>
      <c r="AV2486" s="80"/>
      <c r="AW2486" s="80"/>
      <c r="AX2486" s="80"/>
      <c r="AY2486" s="80"/>
      <c r="AZ2486" s="80"/>
      <c r="BA2486" s="80"/>
      <c r="BB2486" s="80"/>
      <c r="BC2486" s="80"/>
      <c r="BD2486" s="80"/>
      <c r="BE2486" s="80"/>
      <c r="BF2486" s="80"/>
      <c r="BG2486" s="80"/>
      <c r="BH2486" s="80"/>
      <c r="BI2486" s="80"/>
      <c r="BJ2486" s="80"/>
      <c r="BK2486" s="80"/>
      <c r="BL2486" s="80"/>
      <c r="BM2486" s="80"/>
      <c r="BN2486" s="80"/>
      <c r="BO2486" s="80"/>
      <c r="BP2486" s="80"/>
      <c r="BQ2486" s="80"/>
      <c r="BR2486" s="80"/>
      <c r="BS2486" s="80"/>
      <c r="BT2486" s="80"/>
      <c r="BU2486" s="80"/>
      <c r="BV2486" s="80"/>
      <c r="BW2486" s="80"/>
      <c r="BX2486" s="80"/>
      <c r="BY2486" s="80"/>
      <c r="BZ2486" s="80"/>
      <c r="CA2486" s="80"/>
      <c r="CB2486" s="80"/>
      <c r="CC2486" s="80"/>
      <c r="CD2486" s="80"/>
      <c r="CE2486" s="80"/>
      <c r="CF2486" s="80"/>
      <c r="CG2486" s="80"/>
      <c r="CH2486" s="80"/>
      <c r="CI2486" s="80"/>
      <c r="CJ2486" s="80"/>
      <c r="CK2486" s="80"/>
    </row>
    <row r="2487" spans="2:89" x14ac:dyDescent="0.35">
      <c r="B2487" s="27"/>
      <c r="C2487" s="27"/>
      <c r="D2487" s="27"/>
      <c r="E2487" s="27"/>
      <c r="F2487" s="27"/>
      <c r="G2487" s="27"/>
      <c r="H2487" s="27"/>
      <c r="I2487" s="27"/>
      <c r="J2487" s="27"/>
      <c r="K2487" s="27"/>
      <c r="L2487" s="27"/>
      <c r="M2487" s="27"/>
      <c r="N2487" s="27"/>
      <c r="O2487" s="27"/>
      <c r="P2487" s="27"/>
    </row>
    <row r="2494" spans="2:89" x14ac:dyDescent="0.35">
      <c r="B2494" s="27"/>
      <c r="C2494" s="27"/>
      <c r="D2494" s="27"/>
      <c r="E2494" s="27"/>
      <c r="F2494" s="27"/>
      <c r="G2494" s="27"/>
      <c r="H2494" s="27"/>
      <c r="I2494" s="27"/>
      <c r="J2494" s="27"/>
      <c r="K2494" s="27"/>
      <c r="L2494" s="27"/>
      <c r="M2494" s="27"/>
      <c r="N2494" s="27"/>
      <c r="O2494" s="27"/>
      <c r="P2494" s="27"/>
    </row>
    <row r="2495" spans="2:89" x14ac:dyDescent="0.35">
      <c r="B2495" s="27"/>
      <c r="C2495" s="27"/>
      <c r="D2495" s="27"/>
      <c r="E2495" s="27"/>
      <c r="F2495" s="27"/>
      <c r="G2495" s="27"/>
      <c r="H2495" s="27"/>
      <c r="I2495" s="27"/>
      <c r="J2495" s="27"/>
      <c r="K2495" s="27"/>
      <c r="L2495" s="27"/>
      <c r="M2495" s="27"/>
      <c r="N2495" s="27"/>
      <c r="O2495" s="27"/>
      <c r="P2495" s="27"/>
    </row>
    <row r="2496" spans="2:89" x14ac:dyDescent="0.35">
      <c r="B2496" s="27"/>
      <c r="C2496" s="27"/>
      <c r="D2496" s="27"/>
      <c r="E2496" s="27"/>
      <c r="F2496" s="27"/>
      <c r="G2496" s="27"/>
      <c r="H2496" s="27"/>
      <c r="I2496" s="27"/>
      <c r="J2496" s="27"/>
      <c r="K2496" s="27"/>
      <c r="L2496" s="27"/>
      <c r="M2496" s="27"/>
      <c r="N2496" s="27"/>
      <c r="O2496" s="27"/>
      <c r="P2496" s="27"/>
    </row>
    <row r="2497" spans="2:89" x14ac:dyDescent="0.35">
      <c r="B2497" s="27"/>
      <c r="C2497" s="27"/>
      <c r="D2497" s="27"/>
      <c r="E2497" s="27"/>
      <c r="F2497" s="27"/>
      <c r="G2497" s="27"/>
      <c r="H2497" s="27"/>
      <c r="I2497" s="27"/>
      <c r="J2497" s="27"/>
      <c r="K2497" s="27"/>
      <c r="L2497" s="27"/>
      <c r="M2497" s="27"/>
      <c r="N2497" s="27"/>
      <c r="O2497" s="27"/>
      <c r="P2497" s="27"/>
    </row>
    <row r="2498" spans="2:89" x14ac:dyDescent="0.35">
      <c r="B2498" s="27"/>
      <c r="C2498" s="27"/>
      <c r="D2498" s="27"/>
      <c r="E2498" s="27"/>
      <c r="F2498" s="27"/>
      <c r="G2498" s="27"/>
      <c r="H2498" s="27"/>
      <c r="I2498" s="27"/>
      <c r="J2498" s="27"/>
      <c r="K2498" s="27"/>
      <c r="L2498" s="27"/>
      <c r="M2498" s="27"/>
      <c r="N2498" s="27"/>
      <c r="O2498" s="27"/>
      <c r="P2498" s="27"/>
    </row>
    <row r="2499" spans="2:89" x14ac:dyDescent="0.35">
      <c r="B2499" s="27"/>
      <c r="C2499" s="27"/>
      <c r="D2499" s="27"/>
      <c r="E2499" s="27"/>
      <c r="F2499" s="27"/>
      <c r="G2499" s="27"/>
      <c r="H2499" s="27"/>
      <c r="I2499" s="27"/>
      <c r="J2499" s="27"/>
      <c r="K2499" s="27"/>
      <c r="L2499" s="27"/>
      <c r="M2499" s="27"/>
      <c r="N2499" s="27"/>
      <c r="O2499" s="27"/>
      <c r="P2499" s="27"/>
    </row>
    <row r="2500" spans="2:89" x14ac:dyDescent="0.35">
      <c r="B2500" s="27"/>
      <c r="C2500" s="27"/>
      <c r="D2500" s="27"/>
      <c r="E2500" s="27"/>
      <c r="F2500" s="27"/>
      <c r="G2500" s="27"/>
      <c r="H2500" s="27"/>
      <c r="I2500" s="27"/>
      <c r="J2500" s="27"/>
      <c r="K2500" s="27"/>
      <c r="L2500" s="27"/>
      <c r="M2500" s="27"/>
      <c r="N2500" s="27"/>
      <c r="O2500" s="27"/>
      <c r="P2500" s="27"/>
    </row>
    <row r="2501" spans="2:89" x14ac:dyDescent="0.35">
      <c r="B2501" s="27"/>
      <c r="C2501" s="27"/>
      <c r="D2501" s="27"/>
      <c r="E2501" s="27"/>
      <c r="F2501" s="27"/>
      <c r="G2501" s="27"/>
      <c r="H2501" s="27"/>
      <c r="I2501" s="27"/>
      <c r="J2501" s="27"/>
      <c r="K2501" s="27"/>
      <c r="L2501" s="27"/>
      <c r="M2501" s="27"/>
      <c r="N2501" s="27"/>
      <c r="O2501" s="27"/>
      <c r="P2501" s="27"/>
    </row>
    <row r="2502" spans="2:89" x14ac:dyDescent="0.35">
      <c r="B2502" s="27"/>
      <c r="C2502" s="27"/>
      <c r="D2502" s="27"/>
      <c r="E2502" s="27"/>
      <c r="F2502" s="27"/>
      <c r="G2502" s="27"/>
      <c r="H2502" s="27"/>
      <c r="I2502" s="27"/>
      <c r="J2502" s="27"/>
      <c r="K2502" s="27"/>
      <c r="L2502" s="27"/>
      <c r="M2502" s="27"/>
      <c r="N2502" s="27"/>
      <c r="O2502" s="27"/>
      <c r="P2502" s="27"/>
    </row>
    <row r="2503" spans="2:89" x14ac:dyDescent="0.35">
      <c r="B2503" s="27"/>
      <c r="C2503" s="27"/>
      <c r="D2503" s="27"/>
      <c r="E2503" s="27"/>
      <c r="F2503" s="27"/>
      <c r="G2503" s="27"/>
      <c r="H2503" s="27"/>
      <c r="I2503" s="27"/>
      <c r="J2503" s="27"/>
      <c r="K2503" s="27"/>
      <c r="L2503" s="27"/>
      <c r="M2503" s="27"/>
      <c r="N2503" s="27"/>
      <c r="O2503" s="27"/>
      <c r="P2503" s="27"/>
    </row>
    <row r="2504" spans="2:89" x14ac:dyDescent="0.35">
      <c r="B2504" s="27"/>
      <c r="C2504" s="27"/>
      <c r="D2504" s="27"/>
      <c r="E2504" s="27"/>
      <c r="F2504" s="27"/>
      <c r="G2504" s="27"/>
      <c r="H2504" s="27"/>
      <c r="I2504" s="27"/>
      <c r="J2504" s="27"/>
      <c r="K2504" s="27"/>
      <c r="L2504" s="27"/>
      <c r="M2504" s="27"/>
      <c r="N2504" s="27"/>
      <c r="O2504" s="27"/>
      <c r="P2504" s="27"/>
    </row>
    <row r="2505" spans="2:89" x14ac:dyDescent="0.35">
      <c r="B2505" s="132"/>
      <c r="E2505" s="8"/>
      <c r="H2505" s="12"/>
      <c r="I2505" s="60"/>
      <c r="J2505" s="60"/>
      <c r="K2505" s="15"/>
      <c r="L2505" s="15"/>
      <c r="M2505" s="15"/>
      <c r="N2505" s="15"/>
      <c r="O2505" s="15"/>
      <c r="P2505" s="15"/>
      <c r="R2505" s="15"/>
      <c r="S2505" s="175"/>
      <c r="T2505" s="175"/>
      <c r="U2505" s="175"/>
      <c r="V2505" s="175"/>
      <c r="W2505" s="175"/>
      <c r="X2505" s="175"/>
      <c r="Y2505" s="175"/>
      <c r="Z2505" s="175"/>
      <c r="AA2505" s="175"/>
      <c r="AB2505" s="175"/>
      <c r="AC2505" s="175"/>
      <c r="AD2505" s="175"/>
      <c r="AE2505" s="175"/>
      <c r="AF2505" s="175"/>
      <c r="AG2505" s="175"/>
      <c r="AH2505" s="175"/>
      <c r="AI2505" s="175"/>
      <c r="AJ2505" s="175"/>
      <c r="AK2505" s="175"/>
      <c r="AL2505" s="175"/>
      <c r="AM2505" s="175"/>
      <c r="AN2505" s="175"/>
      <c r="AO2505" s="175"/>
      <c r="AP2505" s="175"/>
      <c r="AQ2505" s="175"/>
      <c r="AR2505" s="175"/>
      <c r="AS2505" s="175"/>
      <c r="AT2505" s="175"/>
      <c r="AU2505" s="175"/>
      <c r="AV2505" s="175"/>
      <c r="AW2505" s="175"/>
      <c r="AX2505" s="175"/>
      <c r="AY2505" s="175"/>
      <c r="AZ2505" s="175"/>
      <c r="BA2505" s="175"/>
      <c r="BB2505" s="175"/>
      <c r="BC2505" s="175"/>
      <c r="BD2505" s="175"/>
      <c r="BE2505" s="175"/>
      <c r="BF2505" s="175"/>
      <c r="BG2505" s="175"/>
      <c r="BH2505" s="175"/>
      <c r="BI2505" s="175"/>
      <c r="BJ2505" s="175"/>
      <c r="BK2505" s="175"/>
      <c r="BL2505" s="175"/>
      <c r="BM2505" s="175"/>
      <c r="BN2505" s="175"/>
      <c r="BO2505" s="175"/>
      <c r="BP2505" s="175"/>
      <c r="BQ2505" s="175"/>
      <c r="BR2505" s="175"/>
      <c r="BS2505" s="175"/>
      <c r="BT2505" s="175"/>
      <c r="BU2505" s="175"/>
      <c r="BV2505" s="175"/>
      <c r="BW2505" s="175"/>
      <c r="BX2505" s="175"/>
      <c r="BY2505" s="175"/>
      <c r="BZ2505" s="175"/>
      <c r="CA2505" s="175"/>
      <c r="CB2505" s="175"/>
      <c r="CC2505" s="175"/>
      <c r="CD2505" s="175"/>
      <c r="CE2505" s="175"/>
      <c r="CF2505" s="175"/>
      <c r="CG2505" s="175"/>
      <c r="CH2505" s="175"/>
      <c r="CI2505" s="175"/>
      <c r="CJ2505" s="175"/>
      <c r="CK2505" s="175"/>
    </row>
    <row r="2506" spans="2:89" x14ac:dyDescent="0.35">
      <c r="B2506" s="132"/>
      <c r="E2506" s="8"/>
      <c r="H2506" s="12"/>
      <c r="I2506" s="60"/>
      <c r="J2506" s="60"/>
      <c r="K2506" s="15"/>
      <c r="L2506" s="15"/>
      <c r="M2506" s="15"/>
      <c r="N2506" s="15"/>
      <c r="O2506" s="15"/>
      <c r="P2506" s="15"/>
      <c r="R2506" s="15"/>
      <c r="S2506" s="175"/>
      <c r="T2506" s="175"/>
      <c r="U2506" s="175"/>
      <c r="V2506" s="175"/>
      <c r="W2506" s="175"/>
      <c r="X2506" s="175"/>
      <c r="Y2506" s="175"/>
      <c r="Z2506" s="175"/>
      <c r="AA2506" s="175"/>
      <c r="AB2506" s="175"/>
      <c r="AC2506" s="175"/>
      <c r="AD2506" s="175"/>
      <c r="AE2506" s="175"/>
      <c r="AF2506" s="175"/>
      <c r="AG2506" s="175"/>
      <c r="AH2506" s="175"/>
      <c r="AI2506" s="175"/>
      <c r="AJ2506" s="175"/>
      <c r="AK2506" s="175"/>
      <c r="AL2506" s="175"/>
      <c r="AM2506" s="175"/>
      <c r="AN2506" s="175"/>
      <c r="AO2506" s="175"/>
      <c r="AP2506" s="175"/>
      <c r="AQ2506" s="175"/>
      <c r="AR2506" s="175"/>
      <c r="AS2506" s="175"/>
      <c r="AT2506" s="175"/>
      <c r="AU2506" s="175"/>
      <c r="AV2506" s="175"/>
      <c r="AW2506" s="175"/>
      <c r="AX2506" s="175"/>
      <c r="AY2506" s="175"/>
      <c r="AZ2506" s="175"/>
      <c r="BA2506" s="175"/>
      <c r="BB2506" s="175"/>
      <c r="BC2506" s="175"/>
      <c r="BD2506" s="175"/>
      <c r="BE2506" s="175"/>
      <c r="BF2506" s="175"/>
      <c r="BG2506" s="175"/>
      <c r="BH2506" s="175"/>
      <c r="BI2506" s="175"/>
      <c r="BJ2506" s="175"/>
      <c r="BK2506" s="175"/>
      <c r="BL2506" s="175"/>
      <c r="BM2506" s="175"/>
      <c r="BN2506" s="175"/>
      <c r="BO2506" s="175"/>
      <c r="BP2506" s="175"/>
      <c r="BQ2506" s="175"/>
      <c r="BR2506" s="175"/>
      <c r="BS2506" s="175"/>
      <c r="BT2506" s="175"/>
      <c r="BU2506" s="175"/>
      <c r="BV2506" s="175"/>
      <c r="BW2506" s="175"/>
      <c r="BX2506" s="175"/>
      <c r="BY2506" s="175"/>
      <c r="BZ2506" s="175"/>
      <c r="CA2506" s="175"/>
      <c r="CB2506" s="175"/>
      <c r="CC2506" s="175"/>
      <c r="CD2506" s="175"/>
      <c r="CE2506" s="175"/>
      <c r="CF2506" s="175"/>
      <c r="CG2506" s="175"/>
      <c r="CH2506" s="175"/>
      <c r="CI2506" s="175"/>
      <c r="CJ2506" s="175"/>
      <c r="CK2506" s="175"/>
    </row>
    <row r="2507" spans="2:89" x14ac:dyDescent="0.35">
      <c r="B2507" s="132"/>
      <c r="E2507" s="8"/>
      <c r="H2507" s="12"/>
      <c r="I2507" s="60"/>
      <c r="J2507" s="60"/>
      <c r="K2507" s="15"/>
      <c r="L2507" s="15"/>
      <c r="M2507" s="15"/>
      <c r="N2507" s="15"/>
      <c r="O2507" s="15"/>
      <c r="P2507" s="15"/>
      <c r="R2507" s="15"/>
      <c r="S2507" s="175"/>
      <c r="T2507" s="175"/>
      <c r="U2507" s="175"/>
      <c r="V2507" s="175"/>
      <c r="W2507" s="175"/>
      <c r="X2507" s="175"/>
      <c r="Y2507" s="175"/>
      <c r="Z2507" s="175"/>
      <c r="AA2507" s="175"/>
      <c r="AB2507" s="175"/>
      <c r="AC2507" s="175"/>
      <c r="AD2507" s="175"/>
      <c r="AE2507" s="175"/>
      <c r="AF2507" s="175"/>
      <c r="AG2507" s="175"/>
      <c r="AH2507" s="175"/>
      <c r="AI2507" s="175"/>
      <c r="AJ2507" s="175"/>
      <c r="AK2507" s="175"/>
      <c r="AL2507" s="175"/>
      <c r="AM2507" s="175"/>
      <c r="AN2507" s="175"/>
      <c r="AO2507" s="175"/>
      <c r="AP2507" s="175"/>
      <c r="AQ2507" s="175"/>
      <c r="AR2507" s="175"/>
      <c r="AS2507" s="175"/>
      <c r="AT2507" s="175"/>
      <c r="AU2507" s="175"/>
      <c r="AV2507" s="175"/>
      <c r="AW2507" s="175"/>
      <c r="AX2507" s="175"/>
      <c r="AY2507" s="175"/>
      <c r="AZ2507" s="175"/>
      <c r="BA2507" s="175"/>
      <c r="BB2507" s="175"/>
      <c r="BC2507" s="175"/>
      <c r="BD2507" s="175"/>
      <c r="BE2507" s="175"/>
      <c r="BF2507" s="175"/>
      <c r="BG2507" s="175"/>
      <c r="BH2507" s="175"/>
      <c r="BI2507" s="175"/>
      <c r="BJ2507" s="175"/>
      <c r="BK2507" s="175"/>
      <c r="BL2507" s="175"/>
      <c r="BM2507" s="175"/>
      <c r="BN2507" s="175"/>
      <c r="BO2507" s="175"/>
      <c r="BP2507" s="175"/>
      <c r="BQ2507" s="175"/>
      <c r="BR2507" s="175"/>
      <c r="BS2507" s="175"/>
      <c r="BT2507" s="175"/>
      <c r="BU2507" s="175"/>
      <c r="BV2507" s="175"/>
      <c r="BW2507" s="175"/>
      <c r="BX2507" s="175"/>
      <c r="BY2507" s="175"/>
      <c r="BZ2507" s="175"/>
      <c r="CA2507" s="175"/>
      <c r="CB2507" s="175"/>
      <c r="CC2507" s="175"/>
      <c r="CD2507" s="175"/>
      <c r="CE2507" s="175"/>
      <c r="CF2507" s="175"/>
      <c r="CG2507" s="175"/>
      <c r="CH2507" s="175"/>
      <c r="CI2507" s="175"/>
      <c r="CJ2507" s="175"/>
      <c r="CK2507" s="175"/>
    </row>
    <row r="2508" spans="2:89" x14ac:dyDescent="0.35">
      <c r="B2508" s="132"/>
      <c r="E2508" s="8"/>
      <c r="H2508" s="12"/>
      <c r="I2508" s="60"/>
      <c r="J2508" s="60"/>
      <c r="K2508" s="15"/>
      <c r="L2508" s="15"/>
      <c r="M2508" s="15"/>
      <c r="N2508" s="15"/>
      <c r="O2508" s="15"/>
      <c r="P2508" s="15"/>
      <c r="R2508" s="15"/>
      <c r="S2508" s="175"/>
      <c r="T2508" s="175"/>
      <c r="U2508" s="175"/>
      <c r="V2508" s="175"/>
      <c r="W2508" s="175"/>
      <c r="X2508" s="175"/>
      <c r="Y2508" s="175"/>
      <c r="Z2508" s="175"/>
      <c r="AA2508" s="175"/>
      <c r="AB2508" s="175"/>
      <c r="AC2508" s="175"/>
      <c r="AD2508" s="175"/>
      <c r="AE2508" s="175"/>
      <c r="AF2508" s="175"/>
      <c r="AG2508" s="175"/>
      <c r="AH2508" s="175"/>
      <c r="AI2508" s="175"/>
      <c r="AJ2508" s="175"/>
      <c r="AK2508" s="175"/>
      <c r="AL2508" s="175"/>
      <c r="AM2508" s="175"/>
      <c r="AN2508" s="175"/>
      <c r="AO2508" s="175"/>
      <c r="AP2508" s="175"/>
      <c r="AQ2508" s="175"/>
      <c r="AR2508" s="175"/>
      <c r="AS2508" s="175"/>
      <c r="AT2508" s="175"/>
      <c r="AU2508" s="175"/>
      <c r="AV2508" s="175"/>
      <c r="AW2508" s="175"/>
      <c r="AX2508" s="175"/>
      <c r="AY2508" s="175"/>
      <c r="AZ2508" s="175"/>
      <c r="BA2508" s="175"/>
      <c r="BB2508" s="175"/>
      <c r="BC2508" s="175"/>
      <c r="BD2508" s="175"/>
      <c r="BE2508" s="175"/>
      <c r="BF2508" s="175"/>
      <c r="BG2508" s="175"/>
      <c r="BH2508" s="175"/>
      <c r="BI2508" s="175"/>
      <c r="BJ2508" s="175"/>
      <c r="BK2508" s="175"/>
      <c r="BL2508" s="175"/>
      <c r="BM2508" s="175"/>
      <c r="BN2508" s="175"/>
      <c r="BO2508" s="175"/>
      <c r="BP2508" s="175"/>
      <c r="BQ2508" s="175"/>
      <c r="BR2508" s="175"/>
      <c r="BS2508" s="175"/>
      <c r="BT2508" s="175"/>
      <c r="BU2508" s="175"/>
      <c r="BV2508" s="175"/>
      <c r="BW2508" s="175"/>
      <c r="BX2508" s="175"/>
      <c r="BY2508" s="175"/>
      <c r="BZ2508" s="175"/>
      <c r="CA2508" s="175"/>
      <c r="CB2508" s="175"/>
      <c r="CC2508" s="175"/>
      <c r="CD2508" s="175"/>
      <c r="CE2508" s="175"/>
      <c r="CF2508" s="175"/>
      <c r="CG2508" s="175"/>
      <c r="CH2508" s="175"/>
      <c r="CI2508" s="175"/>
      <c r="CJ2508" s="175"/>
      <c r="CK2508" s="175"/>
    </row>
    <row r="2509" spans="2:89" x14ac:dyDescent="0.35">
      <c r="B2509" s="132"/>
      <c r="E2509" s="8"/>
      <c r="H2509" s="12"/>
      <c r="I2509" s="60"/>
      <c r="J2509" s="60"/>
      <c r="K2509" s="15"/>
      <c r="L2509" s="15"/>
      <c r="M2509" s="15"/>
      <c r="N2509" s="15"/>
      <c r="O2509" s="15"/>
      <c r="P2509" s="15"/>
      <c r="R2509" s="15"/>
      <c r="S2509" s="175"/>
      <c r="T2509" s="175"/>
      <c r="U2509" s="175"/>
      <c r="V2509" s="175"/>
      <c r="W2509" s="175"/>
      <c r="X2509" s="175"/>
      <c r="Y2509" s="175"/>
      <c r="Z2509" s="175"/>
      <c r="AA2509" s="175"/>
      <c r="AB2509" s="175"/>
      <c r="AC2509" s="175"/>
      <c r="AD2509" s="175"/>
      <c r="AE2509" s="175"/>
      <c r="AF2509" s="175"/>
      <c r="AG2509" s="175"/>
      <c r="AH2509" s="175"/>
      <c r="AI2509" s="175"/>
      <c r="AJ2509" s="175"/>
      <c r="AK2509" s="175"/>
      <c r="AL2509" s="175"/>
      <c r="AM2509" s="175"/>
      <c r="AN2509" s="175"/>
      <c r="AO2509" s="175"/>
      <c r="AP2509" s="175"/>
      <c r="AQ2509" s="175"/>
      <c r="AR2509" s="175"/>
      <c r="AS2509" s="175"/>
      <c r="AT2509" s="175"/>
      <c r="AU2509" s="175"/>
      <c r="AV2509" s="175"/>
      <c r="AW2509" s="175"/>
      <c r="AX2509" s="175"/>
      <c r="AY2509" s="175"/>
      <c r="AZ2509" s="175"/>
      <c r="BA2509" s="175"/>
      <c r="BB2509" s="175"/>
      <c r="BC2509" s="175"/>
      <c r="BD2509" s="175"/>
      <c r="BE2509" s="175"/>
      <c r="BF2509" s="175"/>
      <c r="BG2509" s="175"/>
      <c r="BH2509" s="175"/>
      <c r="BI2509" s="175"/>
      <c r="BJ2509" s="175"/>
      <c r="BK2509" s="175"/>
      <c r="BL2509" s="175"/>
      <c r="BM2509" s="175"/>
      <c r="BN2509" s="175"/>
      <c r="BO2509" s="175"/>
      <c r="BP2509" s="175"/>
      <c r="BQ2509" s="175"/>
      <c r="BR2509" s="175"/>
      <c r="BS2509" s="175"/>
      <c r="BT2509" s="175"/>
      <c r="BU2509" s="175"/>
      <c r="BV2509" s="175"/>
      <c r="BW2509" s="175"/>
      <c r="BX2509" s="175"/>
      <c r="BY2509" s="175"/>
      <c r="BZ2509" s="175"/>
      <c r="CA2509" s="175"/>
      <c r="CB2509" s="175"/>
      <c r="CC2509" s="175"/>
      <c r="CD2509" s="175"/>
      <c r="CE2509" s="175"/>
      <c r="CF2509" s="175"/>
      <c r="CG2509" s="175"/>
      <c r="CH2509" s="175"/>
      <c r="CI2509" s="175"/>
      <c r="CJ2509" s="175"/>
      <c r="CK2509" s="175"/>
    </row>
    <row r="2510" spans="2:89" x14ac:dyDescent="0.35">
      <c r="B2510" s="132"/>
      <c r="E2510" s="8"/>
      <c r="H2510" s="12"/>
      <c r="I2510" s="60"/>
      <c r="J2510" s="60"/>
      <c r="K2510" s="15"/>
      <c r="L2510" s="15"/>
      <c r="M2510" s="15"/>
      <c r="N2510" s="15"/>
      <c r="O2510" s="15"/>
      <c r="P2510" s="15"/>
      <c r="R2510" s="15"/>
      <c r="S2510" s="175"/>
      <c r="T2510" s="175"/>
      <c r="U2510" s="175"/>
      <c r="V2510" s="175"/>
      <c r="W2510" s="175"/>
      <c r="X2510" s="175"/>
      <c r="Y2510" s="175"/>
      <c r="Z2510" s="175"/>
      <c r="AA2510" s="175"/>
      <c r="AB2510" s="175"/>
      <c r="AC2510" s="175"/>
      <c r="AD2510" s="175"/>
      <c r="AE2510" s="175"/>
      <c r="AF2510" s="175"/>
      <c r="AG2510" s="175"/>
      <c r="AH2510" s="175"/>
      <c r="AI2510" s="175"/>
      <c r="AJ2510" s="175"/>
      <c r="AK2510" s="175"/>
      <c r="AL2510" s="175"/>
      <c r="AM2510" s="175"/>
      <c r="AN2510" s="175"/>
      <c r="AO2510" s="175"/>
      <c r="AP2510" s="175"/>
      <c r="AQ2510" s="175"/>
      <c r="AR2510" s="175"/>
      <c r="AS2510" s="175"/>
      <c r="AT2510" s="175"/>
      <c r="AU2510" s="175"/>
      <c r="AV2510" s="175"/>
      <c r="AW2510" s="175"/>
      <c r="AX2510" s="175"/>
      <c r="AY2510" s="175"/>
      <c r="AZ2510" s="175"/>
      <c r="BA2510" s="175"/>
      <c r="BB2510" s="175"/>
      <c r="BC2510" s="175"/>
      <c r="BD2510" s="175"/>
      <c r="BE2510" s="175"/>
      <c r="BF2510" s="175"/>
      <c r="BG2510" s="175"/>
      <c r="BH2510" s="175"/>
      <c r="BI2510" s="175"/>
      <c r="BJ2510" s="175"/>
      <c r="BK2510" s="175"/>
      <c r="BL2510" s="175"/>
      <c r="BM2510" s="175"/>
      <c r="BN2510" s="175"/>
      <c r="BO2510" s="175"/>
      <c r="BP2510" s="175"/>
      <c r="BQ2510" s="175"/>
      <c r="BR2510" s="175"/>
      <c r="BS2510" s="175"/>
      <c r="BT2510" s="175"/>
      <c r="BU2510" s="175"/>
      <c r="BV2510" s="175"/>
      <c r="BW2510" s="175"/>
      <c r="BX2510" s="175"/>
      <c r="BY2510" s="175"/>
      <c r="BZ2510" s="175"/>
      <c r="CA2510" s="175"/>
      <c r="CB2510" s="175"/>
      <c r="CC2510" s="175"/>
      <c r="CD2510" s="175"/>
      <c r="CE2510" s="175"/>
      <c r="CF2510" s="175"/>
      <c r="CG2510" s="175"/>
      <c r="CH2510" s="175"/>
      <c r="CI2510" s="175"/>
      <c r="CJ2510" s="175"/>
      <c r="CK2510" s="175"/>
    </row>
    <row r="2511" spans="2:89" x14ac:dyDescent="0.35">
      <c r="B2511" s="132"/>
      <c r="E2511" s="8"/>
      <c r="H2511" s="12"/>
      <c r="I2511" s="60"/>
      <c r="J2511" s="60"/>
      <c r="K2511" s="15"/>
      <c r="L2511" s="15"/>
      <c r="M2511" s="15"/>
      <c r="N2511" s="15"/>
      <c r="O2511" s="15"/>
      <c r="P2511" s="15"/>
      <c r="R2511" s="15"/>
      <c r="S2511" s="175"/>
      <c r="T2511" s="175"/>
      <c r="U2511" s="175"/>
      <c r="V2511" s="175"/>
      <c r="W2511" s="175"/>
      <c r="X2511" s="175"/>
      <c r="Y2511" s="175"/>
      <c r="Z2511" s="175"/>
      <c r="AA2511" s="175"/>
      <c r="AB2511" s="175"/>
      <c r="AC2511" s="175"/>
      <c r="AD2511" s="175"/>
      <c r="AE2511" s="175"/>
      <c r="AF2511" s="175"/>
      <c r="AG2511" s="175"/>
      <c r="AH2511" s="175"/>
      <c r="AI2511" s="175"/>
      <c r="AJ2511" s="175"/>
      <c r="AK2511" s="175"/>
      <c r="AL2511" s="175"/>
      <c r="AM2511" s="175"/>
      <c r="AN2511" s="175"/>
      <c r="AO2511" s="175"/>
      <c r="AP2511" s="175"/>
      <c r="AQ2511" s="175"/>
      <c r="AR2511" s="175"/>
      <c r="AS2511" s="175"/>
      <c r="AT2511" s="175"/>
      <c r="AU2511" s="175"/>
      <c r="AV2511" s="175"/>
      <c r="AW2511" s="175"/>
      <c r="AX2511" s="175"/>
      <c r="AY2511" s="175"/>
      <c r="AZ2511" s="175"/>
      <c r="BA2511" s="175"/>
      <c r="BB2511" s="175"/>
      <c r="BC2511" s="175"/>
      <c r="BD2511" s="175"/>
      <c r="BE2511" s="175"/>
      <c r="BF2511" s="175"/>
      <c r="BG2511" s="175"/>
      <c r="BH2511" s="175"/>
      <c r="BI2511" s="175"/>
      <c r="BJ2511" s="175"/>
      <c r="BK2511" s="175"/>
      <c r="BL2511" s="175"/>
      <c r="BM2511" s="175"/>
      <c r="BN2511" s="175"/>
      <c r="BO2511" s="175"/>
      <c r="BP2511" s="175"/>
      <c r="BQ2511" s="175"/>
      <c r="BR2511" s="175"/>
      <c r="BS2511" s="175"/>
      <c r="BT2511" s="175"/>
      <c r="BU2511" s="175"/>
      <c r="BV2511" s="175"/>
      <c r="BW2511" s="175"/>
      <c r="BX2511" s="175"/>
      <c r="BY2511" s="175"/>
      <c r="BZ2511" s="175"/>
      <c r="CA2511" s="175"/>
      <c r="CB2511" s="175"/>
      <c r="CC2511" s="175"/>
      <c r="CD2511" s="175"/>
      <c r="CE2511" s="175"/>
      <c r="CF2511" s="175"/>
      <c r="CG2511" s="175"/>
      <c r="CH2511" s="175"/>
      <c r="CI2511" s="175"/>
      <c r="CJ2511" s="175"/>
      <c r="CK2511" s="175"/>
    </row>
    <row r="2512" spans="2:89" x14ac:dyDescent="0.35">
      <c r="B2512" s="132"/>
      <c r="E2512" s="8"/>
      <c r="H2512" s="12"/>
      <c r="I2512" s="60"/>
      <c r="J2512" s="60"/>
      <c r="K2512" s="15"/>
      <c r="L2512" s="15"/>
      <c r="M2512" s="15"/>
      <c r="N2512" s="15"/>
      <c r="O2512" s="15"/>
      <c r="P2512" s="15"/>
      <c r="R2512" s="15"/>
      <c r="S2512" s="175"/>
      <c r="T2512" s="175"/>
      <c r="U2512" s="175"/>
      <c r="V2512" s="175"/>
      <c r="W2512" s="175"/>
      <c r="X2512" s="175"/>
      <c r="Y2512" s="175"/>
      <c r="Z2512" s="175"/>
      <c r="AA2512" s="175"/>
      <c r="AB2512" s="175"/>
      <c r="AC2512" s="175"/>
      <c r="AD2512" s="175"/>
      <c r="AE2512" s="175"/>
      <c r="AF2512" s="175"/>
      <c r="AG2512" s="175"/>
      <c r="AH2512" s="175"/>
      <c r="AI2512" s="175"/>
      <c r="AJ2512" s="175"/>
      <c r="AK2512" s="175"/>
      <c r="AL2512" s="175"/>
      <c r="AM2512" s="175"/>
      <c r="AN2512" s="175"/>
      <c r="AO2512" s="175"/>
      <c r="AP2512" s="175"/>
      <c r="AQ2512" s="175"/>
      <c r="AR2512" s="175"/>
      <c r="AS2512" s="175"/>
      <c r="AT2512" s="175"/>
      <c r="AU2512" s="175"/>
      <c r="AV2512" s="175"/>
      <c r="AW2512" s="175"/>
      <c r="AX2512" s="175"/>
      <c r="AY2512" s="175"/>
      <c r="AZ2512" s="175"/>
      <c r="BA2512" s="175"/>
      <c r="BB2512" s="175"/>
      <c r="BC2512" s="175"/>
      <c r="BD2512" s="175"/>
      <c r="BE2512" s="175"/>
      <c r="BF2512" s="175"/>
      <c r="BG2512" s="175"/>
      <c r="BH2512" s="175"/>
      <c r="BI2512" s="175"/>
      <c r="BJ2512" s="175"/>
      <c r="BK2512" s="175"/>
      <c r="BL2512" s="175"/>
      <c r="BM2512" s="175"/>
      <c r="BN2512" s="175"/>
      <c r="BO2512" s="175"/>
      <c r="BP2512" s="175"/>
      <c r="BQ2512" s="175"/>
      <c r="BR2512" s="175"/>
      <c r="BS2512" s="175"/>
      <c r="BT2512" s="175"/>
      <c r="BU2512" s="175"/>
      <c r="BV2512" s="175"/>
      <c r="BW2512" s="175"/>
      <c r="BX2512" s="175"/>
      <c r="BY2512" s="175"/>
      <c r="BZ2512" s="175"/>
      <c r="CA2512" s="175"/>
      <c r="CB2512" s="175"/>
      <c r="CC2512" s="175"/>
      <c r="CD2512" s="175"/>
      <c r="CE2512" s="175"/>
      <c r="CF2512" s="175"/>
      <c r="CG2512" s="175"/>
      <c r="CH2512" s="175"/>
      <c r="CI2512" s="175"/>
      <c r="CJ2512" s="175"/>
      <c r="CK2512" s="175"/>
    </row>
    <row r="2518" spans="2:89" x14ac:dyDescent="0.35">
      <c r="B2518" s="202" t="s">
        <v>480</v>
      </c>
      <c r="C2518" s="27"/>
      <c r="D2518" s="27"/>
      <c r="E2518" s="27" t="s">
        <v>480</v>
      </c>
      <c r="F2518" s="27" t="s">
        <v>480</v>
      </c>
      <c r="G2518" s="27" t="s">
        <v>480</v>
      </c>
      <c r="H2518" s="202" t="s">
        <v>480</v>
      </c>
      <c r="I2518" s="203" t="s">
        <v>480</v>
      </c>
      <c r="J2518" s="203"/>
      <c r="K2518" s="202" t="s">
        <v>480</v>
      </c>
      <c r="L2518" s="202" t="s">
        <v>480</v>
      </c>
      <c r="M2518" s="202" t="s">
        <v>480</v>
      </c>
      <c r="N2518" s="202" t="s">
        <v>480</v>
      </c>
      <c r="O2518" s="202" t="s">
        <v>480</v>
      </c>
      <c r="P2518" s="202" t="s">
        <v>480</v>
      </c>
      <c r="R2518" s="202" t="s">
        <v>480</v>
      </c>
      <c r="S2518" s="202" t="s">
        <v>480</v>
      </c>
      <c r="T2518" s="202" t="s">
        <v>480</v>
      </c>
      <c r="U2518" s="202" t="s">
        <v>480</v>
      </c>
      <c r="V2518" s="202" t="s">
        <v>480</v>
      </c>
      <c r="W2518" s="202" t="s">
        <v>480</v>
      </c>
      <c r="X2518" s="202" t="s">
        <v>480</v>
      </c>
      <c r="Y2518" s="202" t="s">
        <v>480</v>
      </c>
      <c r="Z2518" s="202" t="s">
        <v>480</v>
      </c>
      <c r="AA2518" s="202" t="s">
        <v>480</v>
      </c>
      <c r="AB2518" s="202" t="s">
        <v>480</v>
      </c>
      <c r="AC2518" s="202" t="s">
        <v>480</v>
      </c>
      <c r="AD2518" s="202" t="s">
        <v>480</v>
      </c>
      <c r="AE2518" s="202" t="s">
        <v>480</v>
      </c>
      <c r="AF2518" s="202" t="s">
        <v>480</v>
      </c>
      <c r="AG2518" s="202" t="s">
        <v>480</v>
      </c>
      <c r="AH2518" s="202" t="s">
        <v>480</v>
      </c>
      <c r="AI2518" s="202" t="s">
        <v>480</v>
      </c>
      <c r="AJ2518" s="202" t="s">
        <v>480</v>
      </c>
      <c r="AK2518" s="202" t="s">
        <v>480</v>
      </c>
      <c r="AL2518" s="202" t="s">
        <v>480</v>
      </c>
      <c r="AM2518" s="202" t="s">
        <v>480</v>
      </c>
      <c r="AN2518" s="202" t="s">
        <v>480</v>
      </c>
      <c r="AO2518" s="202" t="s">
        <v>480</v>
      </c>
      <c r="AP2518" s="202" t="s">
        <v>480</v>
      </c>
      <c r="AQ2518" s="202" t="s">
        <v>480</v>
      </c>
      <c r="AR2518" s="202" t="s">
        <v>480</v>
      </c>
      <c r="AS2518" s="202" t="s">
        <v>480</v>
      </c>
      <c r="AT2518" s="202" t="s">
        <v>480</v>
      </c>
      <c r="AU2518" s="202" t="s">
        <v>480</v>
      </c>
      <c r="AV2518" s="202" t="s">
        <v>480</v>
      </c>
      <c r="AW2518" s="202" t="s">
        <v>480</v>
      </c>
      <c r="AX2518" s="202" t="s">
        <v>480</v>
      </c>
      <c r="AY2518" s="202" t="s">
        <v>480</v>
      </c>
      <c r="AZ2518" s="202" t="s">
        <v>480</v>
      </c>
      <c r="BA2518" s="202" t="s">
        <v>480</v>
      </c>
      <c r="BB2518" s="202" t="s">
        <v>480</v>
      </c>
      <c r="BC2518" s="202" t="s">
        <v>480</v>
      </c>
      <c r="BD2518" s="202" t="s">
        <v>480</v>
      </c>
      <c r="BE2518" s="202" t="s">
        <v>480</v>
      </c>
      <c r="BF2518" s="202" t="s">
        <v>480</v>
      </c>
      <c r="BG2518" s="202" t="s">
        <v>480</v>
      </c>
      <c r="BH2518" s="202" t="s">
        <v>480</v>
      </c>
      <c r="BI2518" s="202" t="s">
        <v>480</v>
      </c>
      <c r="BJ2518" s="202" t="s">
        <v>480</v>
      </c>
      <c r="BK2518" s="202" t="s">
        <v>480</v>
      </c>
      <c r="BL2518" s="202" t="s">
        <v>480</v>
      </c>
      <c r="BM2518" s="202" t="s">
        <v>480</v>
      </c>
      <c r="BN2518" s="202" t="s">
        <v>480</v>
      </c>
      <c r="BO2518" s="202" t="s">
        <v>480</v>
      </c>
      <c r="BP2518" s="202" t="s">
        <v>480</v>
      </c>
      <c r="BQ2518" s="202" t="s">
        <v>480</v>
      </c>
      <c r="BR2518" s="202" t="s">
        <v>480</v>
      </c>
      <c r="BS2518" s="202" t="s">
        <v>480</v>
      </c>
      <c r="BT2518" s="202" t="s">
        <v>480</v>
      </c>
      <c r="BU2518" s="202" t="s">
        <v>480</v>
      </c>
      <c r="BV2518" s="202" t="s">
        <v>480</v>
      </c>
      <c r="BW2518" s="202" t="s">
        <v>480</v>
      </c>
      <c r="BX2518" s="202" t="s">
        <v>480</v>
      </c>
      <c r="BY2518" s="202" t="s">
        <v>480</v>
      </c>
      <c r="BZ2518" s="202" t="s">
        <v>480</v>
      </c>
      <c r="CA2518" s="202" t="s">
        <v>480</v>
      </c>
      <c r="CB2518" s="202" t="s">
        <v>480</v>
      </c>
      <c r="CC2518" s="202" t="s">
        <v>480</v>
      </c>
      <c r="CD2518" s="202" t="s">
        <v>480</v>
      </c>
      <c r="CE2518" s="202" t="s">
        <v>480</v>
      </c>
      <c r="CF2518" s="202" t="s">
        <v>480</v>
      </c>
      <c r="CG2518" s="202" t="s">
        <v>480</v>
      </c>
      <c r="CH2518" s="202" t="s">
        <v>480</v>
      </c>
      <c r="CI2518" s="202" t="s">
        <v>480</v>
      </c>
      <c r="CJ2518" s="202" t="s">
        <v>480</v>
      </c>
      <c r="CK2518" s="202" t="s">
        <v>480</v>
      </c>
    </row>
    <row r="2520" spans="2:89" x14ac:dyDescent="0.35">
      <c r="B2520" s="171" t="s">
        <v>490</v>
      </c>
      <c r="E2520" s="8"/>
      <c r="H2520" s="170"/>
      <c r="I2520" s="172"/>
      <c r="J2520" s="172"/>
      <c r="K2520" s="193"/>
      <c r="L2520" s="193"/>
      <c r="M2520" s="193"/>
      <c r="N2520" s="193"/>
      <c r="O2520" s="193"/>
      <c r="P2520" s="193"/>
      <c r="R2520" s="194"/>
      <c r="S2520" s="170"/>
      <c r="T2520" s="170"/>
      <c r="U2520" s="170"/>
      <c r="V2520" s="170"/>
      <c r="W2520" s="170"/>
      <c r="X2520" s="170"/>
      <c r="Y2520" s="170"/>
      <c r="Z2520" s="170"/>
      <c r="AA2520" s="170"/>
      <c r="AB2520" s="170"/>
      <c r="AC2520" s="170"/>
      <c r="AD2520" s="170"/>
      <c r="AE2520" s="170"/>
      <c r="AF2520" s="170"/>
      <c r="AG2520" s="170"/>
      <c r="AH2520" s="170"/>
      <c r="AI2520" s="170"/>
      <c r="AJ2520" s="170"/>
      <c r="AK2520" s="170"/>
      <c r="AL2520" s="170"/>
      <c r="AM2520" s="170"/>
      <c r="AN2520" s="170"/>
      <c r="AO2520" s="170"/>
      <c r="AP2520" s="170"/>
      <c r="AQ2520" s="170"/>
      <c r="AR2520" s="170"/>
      <c r="AS2520" s="170"/>
      <c r="AT2520" s="170"/>
      <c r="AU2520" s="170"/>
      <c r="AV2520" s="170"/>
      <c r="AW2520" s="170"/>
      <c r="AX2520" s="170"/>
      <c r="AY2520" s="170"/>
      <c r="AZ2520" s="170"/>
      <c r="BA2520" s="170"/>
      <c r="BB2520" s="170"/>
      <c r="BC2520" s="170"/>
      <c r="BD2520" s="170"/>
      <c r="BE2520" s="170"/>
      <c r="BF2520" s="170"/>
      <c r="BG2520" s="170"/>
      <c r="BH2520" s="170"/>
      <c r="BI2520" s="170"/>
      <c r="BJ2520" s="170"/>
      <c r="BK2520" s="170"/>
      <c r="BL2520" s="170"/>
      <c r="BM2520" s="170"/>
      <c r="BN2520" s="170"/>
      <c r="BO2520" s="170"/>
      <c r="BP2520" s="170"/>
      <c r="BQ2520" s="170"/>
      <c r="BR2520" s="170"/>
      <c r="BS2520" s="170"/>
      <c r="BT2520" s="170"/>
      <c r="BU2520" s="170"/>
      <c r="BV2520" s="170"/>
      <c r="BW2520" s="170"/>
      <c r="BX2520" s="170"/>
      <c r="BY2520" s="170"/>
      <c r="BZ2520" s="170"/>
      <c r="CA2520" s="170"/>
      <c r="CB2520" s="170"/>
      <c r="CC2520" s="170"/>
      <c r="CD2520" s="170"/>
      <c r="CE2520" s="170"/>
      <c r="CF2520" s="170"/>
      <c r="CG2520" s="170"/>
      <c r="CH2520" s="170"/>
      <c r="CI2520" s="170"/>
      <c r="CJ2520" s="170"/>
      <c r="CK2520" s="170"/>
    </row>
    <row r="2521" spans="2:89" x14ac:dyDescent="0.35">
      <c r="B2521" s="171" t="s">
        <v>492</v>
      </c>
      <c r="E2521" s="8"/>
      <c r="H2521" s="170"/>
      <c r="I2521" s="172"/>
      <c r="J2521" s="172"/>
      <c r="K2521" s="193"/>
      <c r="L2521" s="193"/>
      <c r="M2521" s="193"/>
      <c r="N2521" s="193"/>
      <c r="O2521" s="193"/>
      <c r="P2521" s="193"/>
      <c r="R2521" s="194"/>
      <c r="S2521" s="170"/>
      <c r="T2521" s="170"/>
      <c r="U2521" s="170"/>
      <c r="V2521" s="170"/>
      <c r="W2521" s="170"/>
      <c r="X2521" s="170"/>
      <c r="Y2521" s="170"/>
      <c r="Z2521" s="170"/>
      <c r="AA2521" s="170"/>
      <c r="AB2521" s="170"/>
      <c r="AC2521" s="170"/>
      <c r="AD2521" s="170"/>
      <c r="AE2521" s="170"/>
      <c r="AF2521" s="170"/>
      <c r="AG2521" s="170"/>
      <c r="AH2521" s="170"/>
      <c r="AI2521" s="170"/>
      <c r="AJ2521" s="170"/>
      <c r="AK2521" s="170"/>
      <c r="AL2521" s="170"/>
      <c r="AM2521" s="170"/>
      <c r="AN2521" s="170"/>
      <c r="AO2521" s="170"/>
      <c r="AP2521" s="170"/>
      <c r="AQ2521" s="170"/>
      <c r="AR2521" s="170"/>
      <c r="AS2521" s="170"/>
      <c r="AT2521" s="170"/>
      <c r="AU2521" s="170"/>
      <c r="AV2521" s="170"/>
      <c r="AW2521" s="170"/>
      <c r="AX2521" s="170"/>
      <c r="AY2521" s="170"/>
      <c r="AZ2521" s="170"/>
      <c r="BA2521" s="170"/>
      <c r="BB2521" s="170"/>
      <c r="BC2521" s="170"/>
      <c r="BD2521" s="170"/>
      <c r="BE2521" s="170"/>
      <c r="BF2521" s="170"/>
      <c r="BG2521" s="170"/>
      <c r="BH2521" s="170"/>
      <c r="BI2521" s="170"/>
      <c r="BJ2521" s="170"/>
      <c r="BK2521" s="170"/>
      <c r="BL2521" s="170"/>
      <c r="BM2521" s="170"/>
      <c r="BN2521" s="170"/>
      <c r="BO2521" s="170"/>
      <c r="BP2521" s="170"/>
      <c r="BQ2521" s="170"/>
      <c r="BR2521" s="170"/>
      <c r="BS2521" s="170"/>
      <c r="BT2521" s="170"/>
      <c r="BU2521" s="170"/>
      <c r="BV2521" s="170"/>
      <c r="BW2521" s="170"/>
      <c r="BX2521" s="170"/>
      <c r="BY2521" s="170"/>
      <c r="BZ2521" s="170"/>
      <c r="CA2521" s="170"/>
      <c r="CB2521" s="170"/>
      <c r="CC2521" s="170"/>
      <c r="CD2521" s="170"/>
      <c r="CE2521" s="170"/>
      <c r="CF2521" s="170"/>
      <c r="CG2521" s="170"/>
      <c r="CH2521" s="170"/>
      <c r="CI2521" s="170"/>
      <c r="CJ2521" s="170"/>
      <c r="CK2521" s="170"/>
    </row>
    <row r="2522" spans="2:89" x14ac:dyDescent="0.35">
      <c r="B2522" s="171" t="s">
        <v>461</v>
      </c>
      <c r="E2522" s="8"/>
      <c r="H2522" s="170"/>
      <c r="I2522" s="172"/>
      <c r="J2522" s="172"/>
      <c r="K2522" s="193"/>
      <c r="L2522" s="193"/>
      <c r="M2522" s="193"/>
      <c r="N2522" s="193"/>
      <c r="O2522" s="193"/>
      <c r="P2522" s="193"/>
      <c r="R2522" s="194"/>
      <c r="S2522" s="195" t="str">
        <f t="shared" ref="S2522:AX2522" si="3375">S$20</f>
        <v>S$16</v>
      </c>
      <c r="T2522" s="195" t="str">
        <f t="shared" si="3375"/>
        <v>T$16</v>
      </c>
      <c r="U2522" s="195" t="str">
        <f t="shared" si="3375"/>
        <v>U$16</v>
      </c>
      <c r="V2522" s="195" t="str">
        <f t="shared" si="3375"/>
        <v>V$16</v>
      </c>
      <c r="W2522" s="195" t="str">
        <f t="shared" si="3375"/>
        <v>W$16</v>
      </c>
      <c r="X2522" s="195" t="str">
        <f t="shared" si="3375"/>
        <v>X$16</v>
      </c>
      <c r="Y2522" s="195" t="str">
        <f t="shared" si="3375"/>
        <v>Y$16</v>
      </c>
      <c r="Z2522" s="195" t="str">
        <f t="shared" si="3375"/>
        <v>Z$16</v>
      </c>
      <c r="AA2522" s="195" t="str">
        <f t="shared" si="3375"/>
        <v>AA$16</v>
      </c>
      <c r="AB2522" s="195" t="str">
        <f t="shared" si="3375"/>
        <v>AB$16</v>
      </c>
      <c r="AC2522" s="195" t="str">
        <f t="shared" si="3375"/>
        <v>AC$16</v>
      </c>
      <c r="AD2522" s="195" t="str">
        <f t="shared" si="3375"/>
        <v>AD$16</v>
      </c>
      <c r="AE2522" s="195" t="str">
        <f t="shared" si="3375"/>
        <v>AE$16</v>
      </c>
      <c r="AF2522" s="195" t="str">
        <f t="shared" si="3375"/>
        <v>AF$16</v>
      </c>
      <c r="AG2522" s="195" t="str">
        <f t="shared" si="3375"/>
        <v>AG$16</v>
      </c>
      <c r="AH2522" s="195" t="str">
        <f t="shared" si="3375"/>
        <v>AH$16</v>
      </c>
      <c r="AI2522" s="195" t="str">
        <f t="shared" si="3375"/>
        <v>AI$16</v>
      </c>
      <c r="AJ2522" s="195" t="str">
        <f t="shared" si="3375"/>
        <v>AJ$16</v>
      </c>
      <c r="AK2522" s="195" t="str">
        <f t="shared" si="3375"/>
        <v>AK$16</v>
      </c>
      <c r="AL2522" s="195" t="str">
        <f t="shared" si="3375"/>
        <v>AL$16</v>
      </c>
      <c r="AM2522" s="195" t="str">
        <f t="shared" si="3375"/>
        <v>AM$16</v>
      </c>
      <c r="AN2522" s="195" t="str">
        <f t="shared" si="3375"/>
        <v>AN$16</v>
      </c>
      <c r="AO2522" s="195" t="str">
        <f t="shared" si="3375"/>
        <v>AO$16</v>
      </c>
      <c r="AP2522" s="195" t="str">
        <f t="shared" si="3375"/>
        <v>AP$16</v>
      </c>
      <c r="AQ2522" s="195" t="str">
        <f t="shared" si="3375"/>
        <v>AQ$16</v>
      </c>
      <c r="AR2522" s="195" t="str">
        <f t="shared" si="3375"/>
        <v>AR$16</v>
      </c>
      <c r="AS2522" s="195" t="str">
        <f t="shared" si="3375"/>
        <v>AS$16</v>
      </c>
      <c r="AT2522" s="195" t="str">
        <f t="shared" si="3375"/>
        <v>AT$16</v>
      </c>
      <c r="AU2522" s="195" t="str">
        <f t="shared" si="3375"/>
        <v>AU$16</v>
      </c>
      <c r="AV2522" s="195" t="str">
        <f t="shared" si="3375"/>
        <v>AV$16</v>
      </c>
      <c r="AW2522" s="195" t="str">
        <f t="shared" si="3375"/>
        <v>AW$16</v>
      </c>
      <c r="AX2522" s="195" t="str">
        <f t="shared" si="3375"/>
        <v>AX$16</v>
      </c>
      <c r="AY2522" s="195" t="str">
        <f t="shared" ref="AY2522:CD2522" si="3376">AY$20</f>
        <v>AY$16</v>
      </c>
      <c r="AZ2522" s="195" t="str">
        <f t="shared" si="3376"/>
        <v>AZ$16</v>
      </c>
      <c r="BA2522" s="195" t="str">
        <f t="shared" si="3376"/>
        <v>BA$16</v>
      </c>
      <c r="BB2522" s="195" t="str">
        <f t="shared" si="3376"/>
        <v>BB$16</v>
      </c>
      <c r="BC2522" s="195" t="str">
        <f t="shared" si="3376"/>
        <v>BC$16</v>
      </c>
      <c r="BD2522" s="195" t="str">
        <f t="shared" si="3376"/>
        <v>BD$16</v>
      </c>
      <c r="BE2522" s="195" t="str">
        <f t="shared" si="3376"/>
        <v>BE$16</v>
      </c>
      <c r="BF2522" s="195" t="str">
        <f t="shared" si="3376"/>
        <v>BF$16</v>
      </c>
      <c r="BG2522" s="195" t="str">
        <f t="shared" si="3376"/>
        <v>BG$16</v>
      </c>
      <c r="BH2522" s="195" t="str">
        <f t="shared" si="3376"/>
        <v>BH$16</v>
      </c>
      <c r="BI2522" s="195" t="str">
        <f t="shared" si="3376"/>
        <v>BI$16</v>
      </c>
      <c r="BJ2522" s="195" t="str">
        <f t="shared" si="3376"/>
        <v>BJ$16</v>
      </c>
      <c r="BK2522" s="195" t="str">
        <f t="shared" si="3376"/>
        <v>BK$16</v>
      </c>
      <c r="BL2522" s="195" t="str">
        <f t="shared" si="3376"/>
        <v>BL$16</v>
      </c>
      <c r="BM2522" s="195" t="str">
        <f t="shared" si="3376"/>
        <v>BM$16</v>
      </c>
      <c r="BN2522" s="195" t="str">
        <f t="shared" si="3376"/>
        <v>BN$16</v>
      </c>
      <c r="BO2522" s="195" t="str">
        <f t="shared" si="3376"/>
        <v>BO$16</v>
      </c>
      <c r="BP2522" s="195" t="str">
        <f t="shared" si="3376"/>
        <v>BP$16</v>
      </c>
      <c r="BQ2522" s="195" t="str">
        <f t="shared" si="3376"/>
        <v>BQ$16</v>
      </c>
      <c r="BR2522" s="195" t="str">
        <f t="shared" si="3376"/>
        <v>BR$16</v>
      </c>
      <c r="BS2522" s="195" t="str">
        <f t="shared" si="3376"/>
        <v>BS$16</v>
      </c>
      <c r="BT2522" s="195" t="str">
        <f t="shared" si="3376"/>
        <v>BT$16</v>
      </c>
      <c r="BU2522" s="195" t="str">
        <f t="shared" si="3376"/>
        <v>BU$16</v>
      </c>
      <c r="BV2522" s="195" t="str">
        <f t="shared" si="3376"/>
        <v>BV$16</v>
      </c>
      <c r="BW2522" s="195" t="str">
        <f t="shared" si="3376"/>
        <v>BW$16</v>
      </c>
      <c r="BX2522" s="195" t="str">
        <f t="shared" si="3376"/>
        <v>BX$16</v>
      </c>
      <c r="BY2522" s="195" t="str">
        <f t="shared" si="3376"/>
        <v>BY$16</v>
      </c>
      <c r="BZ2522" s="195" t="str">
        <f t="shared" si="3376"/>
        <v>BZ$16</v>
      </c>
      <c r="CA2522" s="195" t="str">
        <f t="shared" si="3376"/>
        <v>CA$16</v>
      </c>
      <c r="CB2522" s="195" t="str">
        <f t="shared" si="3376"/>
        <v>CB$16</v>
      </c>
      <c r="CC2522" s="195" t="str">
        <f t="shared" si="3376"/>
        <v>CC$16</v>
      </c>
      <c r="CD2522" s="195" t="str">
        <f t="shared" si="3376"/>
        <v>CD$16</v>
      </c>
      <c r="CE2522" s="195" t="str">
        <f t="shared" ref="CE2522:CK2522" si="3377">CE$20</f>
        <v>CE$16</v>
      </c>
      <c r="CF2522" s="195" t="str">
        <f t="shared" si="3377"/>
        <v>CF$16</v>
      </c>
      <c r="CG2522" s="195" t="str">
        <f t="shared" si="3377"/>
        <v>CG$16</v>
      </c>
      <c r="CH2522" s="195" t="str">
        <f t="shared" si="3377"/>
        <v>CH$16</v>
      </c>
      <c r="CI2522" s="195" t="str">
        <f t="shared" si="3377"/>
        <v>CI$16</v>
      </c>
      <c r="CJ2522" s="195" t="str">
        <f t="shared" si="3377"/>
        <v>CJ$16</v>
      </c>
      <c r="CK2522" s="195" t="str">
        <f t="shared" si="3377"/>
        <v>CK$16</v>
      </c>
    </row>
    <row r="2523" spans="2:89" x14ac:dyDescent="0.35">
      <c r="B2523" s="171" t="s">
        <v>462</v>
      </c>
      <c r="E2523" s="8"/>
      <c r="H2523" s="196"/>
      <c r="I2523" s="197"/>
      <c r="J2523" s="197"/>
      <c r="K2523" s="198"/>
      <c r="L2523" s="198"/>
      <c r="M2523" s="198"/>
      <c r="N2523" s="198"/>
      <c r="O2523" s="198"/>
      <c r="P2523" s="198"/>
      <c r="R2523" s="198"/>
      <c r="S2523" s="195" t="str">
        <f t="shared" ref="S2523:AX2523" si="3378">S$21</f>
        <v>S$17</v>
      </c>
      <c r="T2523" s="195" t="str">
        <f t="shared" si="3378"/>
        <v>T$17</v>
      </c>
      <c r="U2523" s="195" t="str">
        <f t="shared" si="3378"/>
        <v>U$17</v>
      </c>
      <c r="V2523" s="195" t="str">
        <f t="shared" si="3378"/>
        <v>V$17</v>
      </c>
      <c r="W2523" s="195" t="str">
        <f t="shared" si="3378"/>
        <v>W$17</v>
      </c>
      <c r="X2523" s="195" t="str">
        <f t="shared" si="3378"/>
        <v>X$17</v>
      </c>
      <c r="Y2523" s="195" t="str">
        <f t="shared" si="3378"/>
        <v>Y$17</v>
      </c>
      <c r="Z2523" s="195" t="str">
        <f t="shared" si="3378"/>
        <v>Z$17</v>
      </c>
      <c r="AA2523" s="195" t="str">
        <f t="shared" si="3378"/>
        <v>AA$17</v>
      </c>
      <c r="AB2523" s="195" t="str">
        <f t="shared" si="3378"/>
        <v>AB$17</v>
      </c>
      <c r="AC2523" s="195" t="str">
        <f t="shared" si="3378"/>
        <v>AC$17</v>
      </c>
      <c r="AD2523" s="195" t="str">
        <f t="shared" si="3378"/>
        <v>AD$17</v>
      </c>
      <c r="AE2523" s="195" t="str">
        <f t="shared" si="3378"/>
        <v>AE$17</v>
      </c>
      <c r="AF2523" s="195" t="str">
        <f t="shared" si="3378"/>
        <v>AF$17</v>
      </c>
      <c r="AG2523" s="195" t="str">
        <f t="shared" si="3378"/>
        <v>AG$17</v>
      </c>
      <c r="AH2523" s="195" t="str">
        <f t="shared" si="3378"/>
        <v>AH$17</v>
      </c>
      <c r="AI2523" s="195" t="str">
        <f t="shared" si="3378"/>
        <v>AI$17</v>
      </c>
      <c r="AJ2523" s="195" t="str">
        <f t="shared" si="3378"/>
        <v>AJ$17</v>
      </c>
      <c r="AK2523" s="195" t="str">
        <f t="shared" si="3378"/>
        <v>AK$17</v>
      </c>
      <c r="AL2523" s="195" t="str">
        <f t="shared" si="3378"/>
        <v>AL$17</v>
      </c>
      <c r="AM2523" s="195" t="str">
        <f t="shared" si="3378"/>
        <v>AM$17</v>
      </c>
      <c r="AN2523" s="195" t="str">
        <f t="shared" si="3378"/>
        <v>AN$17</v>
      </c>
      <c r="AO2523" s="195" t="str">
        <f t="shared" si="3378"/>
        <v>AO$17</v>
      </c>
      <c r="AP2523" s="195" t="str">
        <f t="shared" si="3378"/>
        <v>AP$17</v>
      </c>
      <c r="AQ2523" s="195" t="str">
        <f t="shared" si="3378"/>
        <v>AQ$17</v>
      </c>
      <c r="AR2523" s="195" t="str">
        <f t="shared" si="3378"/>
        <v>AR$17</v>
      </c>
      <c r="AS2523" s="195" t="str">
        <f t="shared" si="3378"/>
        <v>AS$17</v>
      </c>
      <c r="AT2523" s="195" t="str">
        <f t="shared" si="3378"/>
        <v>AT$17</v>
      </c>
      <c r="AU2523" s="195" t="str">
        <f t="shared" si="3378"/>
        <v>AU$17</v>
      </c>
      <c r="AV2523" s="195" t="str">
        <f t="shared" si="3378"/>
        <v>AV$17</v>
      </c>
      <c r="AW2523" s="195" t="str">
        <f t="shared" si="3378"/>
        <v>AW$17</v>
      </c>
      <c r="AX2523" s="195" t="str">
        <f t="shared" si="3378"/>
        <v>AX$17</v>
      </c>
      <c r="AY2523" s="195" t="str">
        <f t="shared" ref="AY2523:CD2523" si="3379">AY$21</f>
        <v>AY$17</v>
      </c>
      <c r="AZ2523" s="195" t="str">
        <f t="shared" si="3379"/>
        <v>AZ$17</v>
      </c>
      <c r="BA2523" s="195" t="str">
        <f t="shared" si="3379"/>
        <v>BA$17</v>
      </c>
      <c r="BB2523" s="195" t="str">
        <f t="shared" si="3379"/>
        <v>BB$17</v>
      </c>
      <c r="BC2523" s="195" t="str">
        <f t="shared" si="3379"/>
        <v>BC$17</v>
      </c>
      <c r="BD2523" s="195" t="str">
        <f t="shared" si="3379"/>
        <v>BD$17</v>
      </c>
      <c r="BE2523" s="195" t="str">
        <f t="shared" si="3379"/>
        <v>BE$17</v>
      </c>
      <c r="BF2523" s="195" t="str">
        <f t="shared" si="3379"/>
        <v>BF$17</v>
      </c>
      <c r="BG2523" s="195" t="str">
        <f t="shared" si="3379"/>
        <v>BG$17</v>
      </c>
      <c r="BH2523" s="195" t="str">
        <f t="shared" si="3379"/>
        <v>BH$17</v>
      </c>
      <c r="BI2523" s="195" t="str">
        <f t="shared" si="3379"/>
        <v>BI$17</v>
      </c>
      <c r="BJ2523" s="195" t="str">
        <f t="shared" si="3379"/>
        <v>BJ$17</v>
      </c>
      <c r="BK2523" s="195" t="str">
        <f t="shared" si="3379"/>
        <v>BK$17</v>
      </c>
      <c r="BL2523" s="195" t="str">
        <f t="shared" si="3379"/>
        <v>BL$17</v>
      </c>
      <c r="BM2523" s="195" t="str">
        <f t="shared" si="3379"/>
        <v>BM$17</v>
      </c>
      <c r="BN2523" s="195" t="str">
        <f t="shared" si="3379"/>
        <v>BN$17</v>
      </c>
      <c r="BO2523" s="195" t="str">
        <f t="shared" si="3379"/>
        <v>BO$17</v>
      </c>
      <c r="BP2523" s="195" t="str">
        <f t="shared" si="3379"/>
        <v>BP$17</v>
      </c>
      <c r="BQ2523" s="195" t="str">
        <f t="shared" si="3379"/>
        <v>BQ$17</v>
      </c>
      <c r="BR2523" s="195" t="str">
        <f t="shared" si="3379"/>
        <v>BR$17</v>
      </c>
      <c r="BS2523" s="195" t="str">
        <f t="shared" si="3379"/>
        <v>BS$17</v>
      </c>
      <c r="BT2523" s="195" t="str">
        <f t="shared" si="3379"/>
        <v>BT$17</v>
      </c>
      <c r="BU2523" s="195" t="str">
        <f t="shared" si="3379"/>
        <v>BU$17</v>
      </c>
      <c r="BV2523" s="195" t="str">
        <f t="shared" si="3379"/>
        <v>BV$17</v>
      </c>
      <c r="BW2523" s="195" t="str">
        <f t="shared" si="3379"/>
        <v>BW$17</v>
      </c>
      <c r="BX2523" s="195" t="str">
        <f t="shared" si="3379"/>
        <v>BX$17</v>
      </c>
      <c r="BY2523" s="195" t="str">
        <f t="shared" si="3379"/>
        <v>BY$17</v>
      </c>
      <c r="BZ2523" s="195" t="str">
        <f t="shared" si="3379"/>
        <v>BZ$17</v>
      </c>
      <c r="CA2523" s="195" t="str">
        <f t="shared" si="3379"/>
        <v>CA$17</v>
      </c>
      <c r="CB2523" s="195" t="str">
        <f t="shared" si="3379"/>
        <v>CB$17</v>
      </c>
      <c r="CC2523" s="195" t="str">
        <f t="shared" si="3379"/>
        <v>CC$17</v>
      </c>
      <c r="CD2523" s="195" t="str">
        <f t="shared" si="3379"/>
        <v>CD$17</v>
      </c>
      <c r="CE2523" s="195" t="str">
        <f t="shared" ref="CE2523:CK2523" si="3380">CE$21</f>
        <v>CE$17</v>
      </c>
      <c r="CF2523" s="195" t="str">
        <f t="shared" si="3380"/>
        <v>CF$17</v>
      </c>
      <c r="CG2523" s="195" t="str">
        <f t="shared" si="3380"/>
        <v>CG$17</v>
      </c>
      <c r="CH2523" s="195" t="str">
        <f t="shared" si="3380"/>
        <v>CH$17</v>
      </c>
      <c r="CI2523" s="195" t="str">
        <f t="shared" si="3380"/>
        <v>CI$17</v>
      </c>
      <c r="CJ2523" s="195" t="str">
        <f t="shared" si="3380"/>
        <v>CJ$17</v>
      </c>
      <c r="CK2523" s="195" t="str">
        <f t="shared" si="3380"/>
        <v>CK$17</v>
      </c>
    </row>
    <row r="2524" spans="2:89" x14ac:dyDescent="0.35">
      <c r="B2524" s="171" t="s">
        <v>491</v>
      </c>
      <c r="E2524" s="8"/>
      <c r="H2524" s="196"/>
      <c r="I2524" s="197"/>
      <c r="J2524" s="197"/>
      <c r="K2524" s="198"/>
      <c r="L2524" s="198"/>
      <c r="M2524" s="198"/>
      <c r="N2524" s="198"/>
      <c r="O2524" s="198"/>
      <c r="P2524" s="198"/>
      <c r="R2524" s="198"/>
      <c r="S2524" s="186"/>
      <c r="T2524" s="186"/>
      <c r="U2524" s="186"/>
      <c r="V2524" s="186"/>
      <c r="W2524" s="186"/>
      <c r="X2524" s="186"/>
      <c r="Y2524" s="186"/>
      <c r="Z2524" s="186"/>
      <c r="AA2524" s="186"/>
      <c r="AB2524" s="186"/>
      <c r="AC2524" s="186"/>
      <c r="AD2524" s="186"/>
      <c r="AE2524" s="186"/>
      <c r="AF2524" s="186"/>
      <c r="AG2524" s="186"/>
      <c r="AH2524" s="186"/>
      <c r="AI2524" s="186"/>
      <c r="AJ2524" s="186"/>
      <c r="AK2524" s="186"/>
      <c r="AL2524" s="186"/>
      <c r="AM2524" s="186"/>
      <c r="AN2524" s="186"/>
      <c r="AO2524" s="186"/>
      <c r="AP2524" s="186"/>
      <c r="AQ2524" s="186"/>
      <c r="AR2524" s="186"/>
      <c r="AS2524" s="186"/>
      <c r="AT2524" s="186"/>
      <c r="AU2524" s="186"/>
      <c r="AV2524" s="186"/>
      <c r="AW2524" s="186"/>
      <c r="AX2524" s="186"/>
      <c r="AY2524" s="186"/>
      <c r="AZ2524" s="186"/>
      <c r="BA2524" s="186"/>
      <c r="BB2524" s="186"/>
      <c r="BC2524" s="186"/>
      <c r="BD2524" s="186"/>
      <c r="BE2524" s="186"/>
      <c r="BF2524" s="186"/>
      <c r="BG2524" s="186"/>
      <c r="BH2524" s="186"/>
      <c r="BI2524" s="186"/>
      <c r="BJ2524" s="186"/>
      <c r="BK2524" s="186"/>
      <c r="BL2524" s="186"/>
      <c r="BM2524" s="186"/>
      <c r="BN2524" s="186"/>
      <c r="BO2524" s="186"/>
      <c r="BP2524" s="186"/>
      <c r="BQ2524" s="186"/>
      <c r="BR2524" s="186"/>
      <c r="BS2524" s="186"/>
      <c r="BT2524" s="186"/>
      <c r="BU2524" s="186"/>
      <c r="BV2524" s="186"/>
      <c r="BW2524" s="186"/>
      <c r="BX2524" s="186"/>
      <c r="BY2524" s="186"/>
      <c r="BZ2524" s="186"/>
      <c r="CA2524" s="186"/>
      <c r="CB2524" s="186"/>
      <c r="CC2524" s="186"/>
      <c r="CD2524" s="186"/>
      <c r="CE2524" s="186"/>
      <c r="CF2524" s="186"/>
      <c r="CG2524" s="186"/>
      <c r="CH2524" s="186"/>
      <c r="CI2524" s="186"/>
      <c r="CJ2524" s="186"/>
      <c r="CK2524" s="186"/>
    </row>
    <row r="2525" spans="2:89" x14ac:dyDescent="0.35">
      <c r="B2525" s="171" t="s">
        <v>505</v>
      </c>
      <c r="E2525" s="8"/>
      <c r="H2525" s="196"/>
      <c r="I2525" s="197"/>
      <c r="J2525" s="197"/>
      <c r="K2525" s="198"/>
      <c r="L2525" s="198"/>
      <c r="M2525" s="198"/>
      <c r="N2525" s="198"/>
      <c r="O2525" s="198"/>
      <c r="P2525" s="198"/>
      <c r="R2525" s="198"/>
      <c r="S2525" s="186"/>
      <c r="T2525" s="186"/>
      <c r="U2525" s="186"/>
      <c r="V2525" s="186"/>
      <c r="W2525" s="186"/>
      <c r="X2525" s="186"/>
      <c r="Y2525" s="186"/>
      <c r="Z2525" s="186"/>
      <c r="AA2525" s="186"/>
      <c r="AB2525" s="186"/>
      <c r="AC2525" s="186"/>
      <c r="AD2525" s="186"/>
      <c r="AE2525" s="186"/>
      <c r="AF2525" s="186"/>
      <c r="AG2525" s="186"/>
      <c r="AH2525" s="186"/>
      <c r="AI2525" s="186"/>
      <c r="AJ2525" s="186"/>
      <c r="AK2525" s="186"/>
      <c r="AL2525" s="186"/>
      <c r="AM2525" s="186"/>
      <c r="AN2525" s="186"/>
      <c r="AO2525" s="186"/>
      <c r="AP2525" s="186"/>
      <c r="AQ2525" s="186"/>
      <c r="AR2525" s="186"/>
      <c r="AS2525" s="186"/>
      <c r="AT2525" s="186"/>
      <c r="AU2525" s="186"/>
      <c r="AV2525" s="186"/>
      <c r="AW2525" s="186"/>
      <c r="AX2525" s="186"/>
      <c r="AY2525" s="186"/>
      <c r="AZ2525" s="186"/>
      <c r="BA2525" s="186"/>
      <c r="BB2525" s="186"/>
      <c r="BC2525" s="186"/>
      <c r="BD2525" s="186"/>
      <c r="BE2525" s="186"/>
      <c r="BF2525" s="186"/>
      <c r="BG2525" s="186"/>
      <c r="BH2525" s="186"/>
      <c r="BI2525" s="186"/>
      <c r="BJ2525" s="186"/>
      <c r="BK2525" s="186"/>
      <c r="BL2525" s="186"/>
      <c r="BM2525" s="186"/>
      <c r="BN2525" s="186"/>
      <c r="BO2525" s="186"/>
      <c r="BP2525" s="186"/>
      <c r="BQ2525" s="186"/>
      <c r="BR2525" s="186"/>
      <c r="BS2525" s="186"/>
      <c r="BT2525" s="186"/>
      <c r="BU2525" s="186"/>
      <c r="BV2525" s="186"/>
      <c r="BW2525" s="186"/>
      <c r="BX2525" s="186"/>
      <c r="BY2525" s="186"/>
      <c r="BZ2525" s="186"/>
      <c r="CA2525" s="186"/>
      <c r="CB2525" s="186"/>
      <c r="CC2525" s="186"/>
      <c r="CD2525" s="186"/>
      <c r="CE2525" s="186"/>
      <c r="CF2525" s="186"/>
      <c r="CG2525" s="186"/>
      <c r="CH2525" s="186"/>
      <c r="CI2525" s="186"/>
      <c r="CJ2525" s="186"/>
      <c r="CK2525" s="186"/>
    </row>
    <row r="2526" spans="2:89" x14ac:dyDescent="0.35">
      <c r="B2526" s="171" t="s">
        <v>463</v>
      </c>
      <c r="E2526" s="8"/>
      <c r="H2526" s="196"/>
      <c r="I2526" s="197"/>
      <c r="J2526" s="197"/>
      <c r="K2526" s="198"/>
      <c r="L2526" s="198"/>
      <c r="M2526" s="198"/>
      <c r="N2526" s="198"/>
      <c r="O2526" s="198"/>
      <c r="P2526" s="198"/>
      <c r="R2526" s="198"/>
      <c r="S2526" s="186" t="str">
        <f t="shared" ref="S2526:AX2526" si="3381">S$22</f>
        <v>S$18</v>
      </c>
      <c r="T2526" s="186" t="str">
        <f t="shared" si="3381"/>
        <v>T$18</v>
      </c>
      <c r="U2526" s="186" t="str">
        <f t="shared" si="3381"/>
        <v>U$18</v>
      </c>
      <c r="V2526" s="186" t="str">
        <f t="shared" si="3381"/>
        <v>V$18</v>
      </c>
      <c r="W2526" s="186" t="str">
        <f t="shared" si="3381"/>
        <v>W$18</v>
      </c>
      <c r="X2526" s="186" t="str">
        <f t="shared" si="3381"/>
        <v>X$18</v>
      </c>
      <c r="Y2526" s="186" t="str">
        <f t="shared" si="3381"/>
        <v>Y$18</v>
      </c>
      <c r="Z2526" s="186" t="str">
        <f t="shared" si="3381"/>
        <v>Z$18</v>
      </c>
      <c r="AA2526" s="186" t="str">
        <f t="shared" si="3381"/>
        <v>AA$18</v>
      </c>
      <c r="AB2526" s="186" t="str">
        <f t="shared" si="3381"/>
        <v>AB$18</v>
      </c>
      <c r="AC2526" s="186" t="str">
        <f t="shared" si="3381"/>
        <v>AC$18</v>
      </c>
      <c r="AD2526" s="186" t="str">
        <f t="shared" si="3381"/>
        <v>AD$18</v>
      </c>
      <c r="AE2526" s="186" t="str">
        <f t="shared" si="3381"/>
        <v>AE$18</v>
      </c>
      <c r="AF2526" s="186" t="str">
        <f t="shared" si="3381"/>
        <v>AF$18</v>
      </c>
      <c r="AG2526" s="186" t="str">
        <f t="shared" si="3381"/>
        <v>AG$18</v>
      </c>
      <c r="AH2526" s="186" t="str">
        <f t="shared" si="3381"/>
        <v>AH$18</v>
      </c>
      <c r="AI2526" s="186" t="str">
        <f t="shared" si="3381"/>
        <v>AI$18</v>
      </c>
      <c r="AJ2526" s="186" t="str">
        <f t="shared" si="3381"/>
        <v>AJ$18</v>
      </c>
      <c r="AK2526" s="186" t="str">
        <f t="shared" si="3381"/>
        <v>AK$18</v>
      </c>
      <c r="AL2526" s="186" t="str">
        <f t="shared" si="3381"/>
        <v>AL$18</v>
      </c>
      <c r="AM2526" s="186" t="str">
        <f t="shared" si="3381"/>
        <v>AM$18</v>
      </c>
      <c r="AN2526" s="186" t="str">
        <f t="shared" si="3381"/>
        <v>AN$18</v>
      </c>
      <c r="AO2526" s="186" t="str">
        <f t="shared" si="3381"/>
        <v>AO$18</v>
      </c>
      <c r="AP2526" s="186" t="str">
        <f t="shared" si="3381"/>
        <v>AP$18</v>
      </c>
      <c r="AQ2526" s="186" t="str">
        <f t="shared" si="3381"/>
        <v>AQ$18</v>
      </c>
      <c r="AR2526" s="186" t="str">
        <f t="shared" si="3381"/>
        <v>AR$18</v>
      </c>
      <c r="AS2526" s="186" t="str">
        <f t="shared" si="3381"/>
        <v>AS$18</v>
      </c>
      <c r="AT2526" s="186" t="str">
        <f t="shared" si="3381"/>
        <v>AT$18</v>
      </c>
      <c r="AU2526" s="186" t="str">
        <f t="shared" si="3381"/>
        <v>AU$18</v>
      </c>
      <c r="AV2526" s="186" t="str">
        <f t="shared" si="3381"/>
        <v>AV$18</v>
      </c>
      <c r="AW2526" s="186" t="str">
        <f t="shared" si="3381"/>
        <v>AW$18</v>
      </c>
      <c r="AX2526" s="186" t="str">
        <f t="shared" si="3381"/>
        <v>AX$18</v>
      </c>
      <c r="AY2526" s="186" t="str">
        <f t="shared" ref="AY2526:CD2526" si="3382">AY$22</f>
        <v>AY$18</v>
      </c>
      <c r="AZ2526" s="186" t="str">
        <f t="shared" si="3382"/>
        <v>AZ$18</v>
      </c>
      <c r="BA2526" s="186" t="str">
        <f t="shared" si="3382"/>
        <v>BA$18</v>
      </c>
      <c r="BB2526" s="186" t="str">
        <f t="shared" si="3382"/>
        <v>BB$18</v>
      </c>
      <c r="BC2526" s="186" t="str">
        <f t="shared" si="3382"/>
        <v>BC$18</v>
      </c>
      <c r="BD2526" s="186" t="str">
        <f t="shared" si="3382"/>
        <v>BD$18</v>
      </c>
      <c r="BE2526" s="186" t="str">
        <f t="shared" si="3382"/>
        <v>BE$18</v>
      </c>
      <c r="BF2526" s="186" t="str">
        <f t="shared" si="3382"/>
        <v>BF$18</v>
      </c>
      <c r="BG2526" s="186" t="str">
        <f t="shared" si="3382"/>
        <v>BG$18</v>
      </c>
      <c r="BH2526" s="186" t="str">
        <f t="shared" si="3382"/>
        <v>BH$18</v>
      </c>
      <c r="BI2526" s="186" t="str">
        <f t="shared" si="3382"/>
        <v>BI$18</v>
      </c>
      <c r="BJ2526" s="186" t="str">
        <f t="shared" si="3382"/>
        <v>BJ$18</v>
      </c>
      <c r="BK2526" s="186" t="str">
        <f t="shared" si="3382"/>
        <v>BK$18</v>
      </c>
      <c r="BL2526" s="186" t="str">
        <f t="shared" si="3382"/>
        <v>BL$18</v>
      </c>
      <c r="BM2526" s="186" t="str">
        <f t="shared" si="3382"/>
        <v>BM$18</v>
      </c>
      <c r="BN2526" s="186" t="str">
        <f t="shared" si="3382"/>
        <v>BN$18</v>
      </c>
      <c r="BO2526" s="186" t="str">
        <f t="shared" si="3382"/>
        <v>BO$18</v>
      </c>
      <c r="BP2526" s="186" t="str">
        <f t="shared" si="3382"/>
        <v>BP$18</v>
      </c>
      <c r="BQ2526" s="186" t="str">
        <f t="shared" si="3382"/>
        <v>BQ$18</v>
      </c>
      <c r="BR2526" s="186" t="str">
        <f t="shared" si="3382"/>
        <v>BR$18</v>
      </c>
      <c r="BS2526" s="186" t="str">
        <f t="shared" si="3382"/>
        <v>BS$18</v>
      </c>
      <c r="BT2526" s="186" t="str">
        <f t="shared" si="3382"/>
        <v>BT$18</v>
      </c>
      <c r="BU2526" s="186" t="str">
        <f t="shared" si="3382"/>
        <v>BU$18</v>
      </c>
      <c r="BV2526" s="186" t="str">
        <f t="shared" si="3382"/>
        <v>BV$18</v>
      </c>
      <c r="BW2526" s="186" t="str">
        <f t="shared" si="3382"/>
        <v>BW$18</v>
      </c>
      <c r="BX2526" s="186" t="str">
        <f t="shared" si="3382"/>
        <v>BX$18</v>
      </c>
      <c r="BY2526" s="186" t="str">
        <f t="shared" si="3382"/>
        <v>BY$18</v>
      </c>
      <c r="BZ2526" s="186" t="str">
        <f t="shared" si="3382"/>
        <v>BZ$18</v>
      </c>
      <c r="CA2526" s="186" t="str">
        <f t="shared" si="3382"/>
        <v>CA$18</v>
      </c>
      <c r="CB2526" s="186" t="str">
        <f t="shared" si="3382"/>
        <v>CB$18</v>
      </c>
      <c r="CC2526" s="186" t="str">
        <f t="shared" si="3382"/>
        <v>CC$18</v>
      </c>
      <c r="CD2526" s="186" t="str">
        <f t="shared" si="3382"/>
        <v>CD$18</v>
      </c>
      <c r="CE2526" s="186" t="str">
        <f t="shared" ref="CE2526:CK2526" si="3383">CE$22</f>
        <v>CE$18</v>
      </c>
      <c r="CF2526" s="186" t="str">
        <f t="shared" si="3383"/>
        <v>CF$18</v>
      </c>
      <c r="CG2526" s="186" t="str">
        <f t="shared" si="3383"/>
        <v>CG$18</v>
      </c>
      <c r="CH2526" s="186" t="str">
        <f t="shared" si="3383"/>
        <v>CH$18</v>
      </c>
      <c r="CI2526" s="186" t="str">
        <f t="shared" si="3383"/>
        <v>CI$18</v>
      </c>
      <c r="CJ2526" s="186" t="str">
        <f t="shared" si="3383"/>
        <v>CJ$18</v>
      </c>
      <c r="CK2526" s="186" t="str">
        <f t="shared" si="3383"/>
        <v>CK$18</v>
      </c>
    </row>
    <row r="2527" spans="2:89" x14ac:dyDescent="0.35">
      <c r="B2527" s="171" t="s">
        <v>464</v>
      </c>
      <c r="E2527" s="8"/>
      <c r="H2527" s="196"/>
      <c r="I2527" s="197"/>
      <c r="J2527" s="197"/>
      <c r="K2527" s="198"/>
      <c r="L2527" s="198"/>
      <c r="M2527" s="198"/>
      <c r="N2527" s="198"/>
      <c r="O2527" s="198"/>
      <c r="P2527" s="198"/>
      <c r="R2527" s="198"/>
      <c r="S2527" s="186" t="str">
        <f t="shared" ref="S2527:AX2527" si="3384">S$23</f>
        <v>S$19</v>
      </c>
      <c r="T2527" s="186" t="str">
        <f t="shared" si="3384"/>
        <v>T$19</v>
      </c>
      <c r="U2527" s="186" t="str">
        <f t="shared" si="3384"/>
        <v>U$19</v>
      </c>
      <c r="V2527" s="186" t="str">
        <f t="shared" si="3384"/>
        <v>V$19</v>
      </c>
      <c r="W2527" s="186" t="str">
        <f t="shared" si="3384"/>
        <v>W$19</v>
      </c>
      <c r="X2527" s="186" t="str">
        <f t="shared" si="3384"/>
        <v>X$19</v>
      </c>
      <c r="Y2527" s="186" t="str">
        <f t="shared" si="3384"/>
        <v>Y$19</v>
      </c>
      <c r="Z2527" s="186" t="str">
        <f t="shared" si="3384"/>
        <v>Z$19</v>
      </c>
      <c r="AA2527" s="186" t="str">
        <f t="shared" si="3384"/>
        <v>AA$19</v>
      </c>
      <c r="AB2527" s="186" t="str">
        <f t="shared" si="3384"/>
        <v>AB$19</v>
      </c>
      <c r="AC2527" s="186" t="str">
        <f t="shared" si="3384"/>
        <v>AC$19</v>
      </c>
      <c r="AD2527" s="186" t="str">
        <f t="shared" si="3384"/>
        <v>AD$19</v>
      </c>
      <c r="AE2527" s="186" t="str">
        <f t="shared" si="3384"/>
        <v>AE$19</v>
      </c>
      <c r="AF2527" s="186" t="str">
        <f t="shared" si="3384"/>
        <v>AF$19</v>
      </c>
      <c r="AG2527" s="186" t="str">
        <f t="shared" si="3384"/>
        <v>AG$19</v>
      </c>
      <c r="AH2527" s="186" t="str">
        <f t="shared" si="3384"/>
        <v>AH$19</v>
      </c>
      <c r="AI2527" s="186" t="str">
        <f t="shared" si="3384"/>
        <v>AI$19</v>
      </c>
      <c r="AJ2527" s="186" t="str">
        <f t="shared" si="3384"/>
        <v>AJ$19</v>
      </c>
      <c r="AK2527" s="186" t="str">
        <f t="shared" si="3384"/>
        <v>AK$19</v>
      </c>
      <c r="AL2527" s="186" t="str">
        <f t="shared" si="3384"/>
        <v>AL$19</v>
      </c>
      <c r="AM2527" s="186" t="str">
        <f t="shared" si="3384"/>
        <v>AM$19</v>
      </c>
      <c r="AN2527" s="186" t="str">
        <f t="shared" si="3384"/>
        <v>AN$19</v>
      </c>
      <c r="AO2527" s="186" t="str">
        <f t="shared" si="3384"/>
        <v>AO$19</v>
      </c>
      <c r="AP2527" s="186" t="str">
        <f t="shared" si="3384"/>
        <v>AP$19</v>
      </c>
      <c r="AQ2527" s="186" t="str">
        <f t="shared" si="3384"/>
        <v>AQ$19</v>
      </c>
      <c r="AR2527" s="186" t="str">
        <f t="shared" si="3384"/>
        <v>AR$19</v>
      </c>
      <c r="AS2527" s="186" t="str">
        <f t="shared" si="3384"/>
        <v>AS$19</v>
      </c>
      <c r="AT2527" s="186" t="str">
        <f t="shared" si="3384"/>
        <v>AT$19</v>
      </c>
      <c r="AU2527" s="186" t="str">
        <f t="shared" si="3384"/>
        <v>AU$19</v>
      </c>
      <c r="AV2527" s="186" t="str">
        <f t="shared" si="3384"/>
        <v>AV$19</v>
      </c>
      <c r="AW2527" s="186" t="str">
        <f t="shared" si="3384"/>
        <v>AW$19</v>
      </c>
      <c r="AX2527" s="186" t="str">
        <f t="shared" si="3384"/>
        <v>AX$19</v>
      </c>
      <c r="AY2527" s="186" t="str">
        <f t="shared" ref="AY2527:CD2527" si="3385">AY$23</f>
        <v>AY$19</v>
      </c>
      <c r="AZ2527" s="186" t="str">
        <f t="shared" si="3385"/>
        <v>AZ$19</v>
      </c>
      <c r="BA2527" s="186" t="str">
        <f t="shared" si="3385"/>
        <v>BA$19</v>
      </c>
      <c r="BB2527" s="186" t="str">
        <f t="shared" si="3385"/>
        <v>BB$19</v>
      </c>
      <c r="BC2527" s="186" t="str">
        <f t="shared" si="3385"/>
        <v>BC$19</v>
      </c>
      <c r="BD2527" s="186" t="str">
        <f t="shared" si="3385"/>
        <v>BD$19</v>
      </c>
      <c r="BE2527" s="186" t="str">
        <f t="shared" si="3385"/>
        <v>BE$19</v>
      </c>
      <c r="BF2527" s="186" t="str">
        <f t="shared" si="3385"/>
        <v>BF$19</v>
      </c>
      <c r="BG2527" s="186" t="str">
        <f t="shared" si="3385"/>
        <v>BG$19</v>
      </c>
      <c r="BH2527" s="186" t="str">
        <f t="shared" si="3385"/>
        <v>BH$19</v>
      </c>
      <c r="BI2527" s="186" t="str">
        <f t="shared" si="3385"/>
        <v>BI$19</v>
      </c>
      <c r="BJ2527" s="186" t="str">
        <f t="shared" si="3385"/>
        <v>BJ$19</v>
      </c>
      <c r="BK2527" s="186" t="str">
        <f t="shared" si="3385"/>
        <v>BK$19</v>
      </c>
      <c r="BL2527" s="186" t="str">
        <f t="shared" si="3385"/>
        <v>BL$19</v>
      </c>
      <c r="BM2527" s="186" t="str">
        <f t="shared" si="3385"/>
        <v>BM$19</v>
      </c>
      <c r="BN2527" s="186" t="str">
        <f t="shared" si="3385"/>
        <v>BN$19</v>
      </c>
      <c r="BO2527" s="186" t="str">
        <f t="shared" si="3385"/>
        <v>BO$19</v>
      </c>
      <c r="BP2527" s="186" t="str">
        <f t="shared" si="3385"/>
        <v>BP$19</v>
      </c>
      <c r="BQ2527" s="186" t="str">
        <f t="shared" si="3385"/>
        <v>BQ$19</v>
      </c>
      <c r="BR2527" s="186" t="str">
        <f t="shared" si="3385"/>
        <v>BR$19</v>
      </c>
      <c r="BS2527" s="186" t="str">
        <f t="shared" si="3385"/>
        <v>BS$19</v>
      </c>
      <c r="BT2527" s="186" t="str">
        <f t="shared" si="3385"/>
        <v>BT$19</v>
      </c>
      <c r="BU2527" s="186" t="str">
        <f t="shared" si="3385"/>
        <v>BU$19</v>
      </c>
      <c r="BV2527" s="186" t="str">
        <f t="shared" si="3385"/>
        <v>BV$19</v>
      </c>
      <c r="BW2527" s="186" t="str">
        <f t="shared" si="3385"/>
        <v>BW$19</v>
      </c>
      <c r="BX2527" s="186" t="str">
        <f t="shared" si="3385"/>
        <v>BX$19</v>
      </c>
      <c r="BY2527" s="186" t="str">
        <f t="shared" si="3385"/>
        <v>BY$19</v>
      </c>
      <c r="BZ2527" s="186" t="str">
        <f t="shared" si="3385"/>
        <v>BZ$19</v>
      </c>
      <c r="CA2527" s="186" t="str">
        <f t="shared" si="3385"/>
        <v>CA$19</v>
      </c>
      <c r="CB2527" s="186" t="str">
        <f t="shared" si="3385"/>
        <v>CB$19</v>
      </c>
      <c r="CC2527" s="186" t="str">
        <f t="shared" si="3385"/>
        <v>CC$19</v>
      </c>
      <c r="CD2527" s="186" t="str">
        <f t="shared" si="3385"/>
        <v>CD$19</v>
      </c>
      <c r="CE2527" s="186" t="str">
        <f t="shared" ref="CE2527:CK2527" si="3386">CE$23</f>
        <v>CE$19</v>
      </c>
      <c r="CF2527" s="186" t="str">
        <f t="shared" si="3386"/>
        <v>CF$19</v>
      </c>
      <c r="CG2527" s="186" t="str">
        <f t="shared" si="3386"/>
        <v>CG$19</v>
      </c>
      <c r="CH2527" s="186" t="str">
        <f t="shared" si="3386"/>
        <v>CH$19</v>
      </c>
      <c r="CI2527" s="186" t="str">
        <f t="shared" si="3386"/>
        <v>CI$19</v>
      </c>
      <c r="CJ2527" s="186" t="str">
        <f t="shared" si="3386"/>
        <v>CJ$19</v>
      </c>
      <c r="CK2527" s="186" t="str">
        <f t="shared" si="3386"/>
        <v>CK$19</v>
      </c>
    </row>
    <row r="2528" spans="2:89" x14ac:dyDescent="0.35">
      <c r="B2528" s="70" t="s">
        <v>437</v>
      </c>
      <c r="C2528" s="31"/>
      <c r="D2528" t="s">
        <v>479</v>
      </c>
      <c r="E2528" s="8" t="str">
        <f>ROW()&amp;" "&amp;D2528</f>
        <v>2528 AOV-TR-RV</v>
      </c>
      <c r="F2528" t="s">
        <v>416</v>
      </c>
      <c r="G2528" s="31" t="s">
        <v>81</v>
      </c>
      <c r="H2528" s="48"/>
      <c r="I2528" s="286"/>
      <c r="J2528" s="286"/>
      <c r="K2528" s="48"/>
      <c r="L2528" s="48"/>
      <c r="M2528" s="48"/>
      <c r="N2528" s="48"/>
      <c r="O2528" s="48"/>
      <c r="P2528" s="48"/>
      <c r="R2528" s="70"/>
      <c r="S2528" s="287"/>
      <c r="T2528" s="287"/>
      <c r="U2528" s="287"/>
      <c r="V2528" s="287"/>
      <c r="W2528" s="287"/>
      <c r="X2528" s="287"/>
      <c r="Y2528" s="287"/>
      <c r="Z2528" s="287"/>
      <c r="AA2528" s="287"/>
      <c r="AB2528" s="287"/>
      <c r="AC2528" s="287"/>
      <c r="AD2528" s="287"/>
      <c r="AE2528" s="287"/>
      <c r="AF2528" s="287"/>
      <c r="AG2528" s="287"/>
      <c r="AH2528" s="287"/>
      <c r="AI2528" s="287"/>
      <c r="AJ2528" s="287"/>
      <c r="AK2528" s="287"/>
      <c r="AL2528" s="287"/>
      <c r="AM2528" s="287"/>
      <c r="AN2528" s="287"/>
      <c r="AO2528" s="287"/>
      <c r="AP2528" s="287"/>
      <c r="AQ2528" s="287"/>
      <c r="AR2528" s="287"/>
      <c r="AS2528" s="287"/>
      <c r="AT2528" s="287"/>
      <c r="AU2528" s="287"/>
      <c r="AV2528" s="287"/>
      <c r="AW2528" s="287"/>
      <c r="AX2528" s="287"/>
      <c r="AY2528" s="287"/>
      <c r="AZ2528" s="287"/>
      <c r="BA2528" s="287"/>
      <c r="BB2528" s="287"/>
      <c r="BC2528" s="287"/>
      <c r="BD2528" s="287"/>
      <c r="BE2528" s="287"/>
      <c r="BF2528" s="287"/>
      <c r="BG2528" s="287"/>
      <c r="BH2528" s="287"/>
      <c r="BI2528" s="287"/>
      <c r="BJ2528" s="287"/>
      <c r="BK2528" s="287"/>
      <c r="BL2528" s="287"/>
      <c r="BM2528" s="287"/>
      <c r="BN2528" s="287"/>
      <c r="BO2528" s="287"/>
      <c r="BP2528" s="287"/>
      <c r="BQ2528" s="287"/>
      <c r="BR2528" s="287"/>
      <c r="BS2528" s="287"/>
      <c r="BT2528" s="287"/>
      <c r="BU2528" s="287"/>
      <c r="BV2528" s="287"/>
      <c r="BW2528" s="287"/>
      <c r="BX2528" s="287"/>
      <c r="BY2528" s="287"/>
      <c r="BZ2528" s="287"/>
      <c r="CA2528" s="287"/>
      <c r="CB2528" s="287"/>
      <c r="CC2528" s="287"/>
      <c r="CD2528" s="287"/>
      <c r="CE2528" s="287"/>
      <c r="CF2528" s="287"/>
      <c r="CG2528" s="287"/>
      <c r="CH2528" s="287"/>
      <c r="CI2528" s="287"/>
      <c r="CJ2528" s="287"/>
      <c r="CK2528" s="287"/>
    </row>
    <row r="2529" spans="2:89" x14ac:dyDescent="0.35">
      <c r="B2529" s="95" t="s">
        <v>343</v>
      </c>
      <c r="D2529" t="s">
        <v>479</v>
      </c>
      <c r="E2529" s="8" t="str">
        <f t="shared" ref="E2529:E2531" si="3387">ROW()&amp;" "&amp;D2529</f>
        <v>2529 AOV-TR-RV</v>
      </c>
      <c r="G2529" t="str">
        <f>E2529</f>
        <v>2529 AOV-TR-RV</v>
      </c>
      <c r="H2529" s="27"/>
      <c r="I2529" s="78"/>
      <c r="J2529" s="78"/>
      <c r="K2529" s="33"/>
      <c r="L2529" s="33"/>
      <c r="M2529" s="33"/>
      <c r="N2529" s="33"/>
      <c r="O2529" s="33"/>
      <c r="P2529" s="33"/>
      <c r="R2529" s="33"/>
      <c r="S2529" s="77"/>
      <c r="T2529" s="77"/>
      <c r="U2529" s="77"/>
      <c r="V2529" s="77"/>
      <c r="W2529" s="77"/>
      <c r="X2529" s="77"/>
      <c r="Y2529" s="77"/>
      <c r="Z2529" s="77"/>
      <c r="AA2529" s="77"/>
      <c r="AB2529" s="77"/>
      <c r="AC2529" s="77"/>
      <c r="AD2529" s="77"/>
      <c r="AE2529" s="77"/>
      <c r="AF2529" s="77"/>
      <c r="AG2529" s="77"/>
      <c r="AH2529" s="77"/>
      <c r="AI2529" s="77"/>
      <c r="AJ2529" s="77"/>
      <c r="AK2529" s="77"/>
      <c r="AL2529" s="77"/>
      <c r="AM2529" s="77"/>
      <c r="AN2529" s="77"/>
      <c r="AO2529" s="77"/>
      <c r="AP2529" s="77"/>
      <c r="AQ2529" s="77"/>
      <c r="AR2529" s="77"/>
      <c r="AS2529" s="77"/>
      <c r="AT2529" s="77"/>
      <c r="AU2529" s="77"/>
      <c r="AV2529" s="77"/>
      <c r="AW2529" s="77"/>
      <c r="AX2529" s="77"/>
      <c r="AY2529" s="77"/>
      <c r="AZ2529" s="77"/>
      <c r="BA2529" s="77"/>
      <c r="BB2529" s="77"/>
      <c r="BC2529" s="77"/>
      <c r="BD2529" s="77"/>
      <c r="BE2529" s="77"/>
      <c r="BF2529" s="77"/>
      <c r="BG2529" s="77"/>
      <c r="BH2529" s="77"/>
      <c r="BI2529" s="77"/>
      <c r="BJ2529" s="77"/>
      <c r="BK2529" s="77"/>
      <c r="BL2529" s="77"/>
      <c r="BM2529" s="77"/>
      <c r="BN2529" s="77"/>
      <c r="BO2529" s="77"/>
      <c r="BP2529" s="77"/>
      <c r="BQ2529" s="77"/>
      <c r="BR2529" s="77"/>
      <c r="BS2529" s="77"/>
      <c r="BT2529" s="77"/>
      <c r="BU2529" s="77"/>
      <c r="BV2529" s="77"/>
      <c r="BW2529" s="77"/>
      <c r="BX2529" s="77"/>
      <c r="BY2529" s="77"/>
      <c r="BZ2529" s="77"/>
      <c r="CA2529" s="77"/>
      <c r="CB2529" s="77"/>
      <c r="CC2529" s="77"/>
      <c r="CD2529" s="77"/>
      <c r="CE2529" s="77"/>
      <c r="CF2529" s="77"/>
      <c r="CG2529" s="77"/>
      <c r="CH2529" s="77"/>
      <c r="CI2529" s="77"/>
      <c r="CJ2529" s="77"/>
      <c r="CK2529" s="77"/>
    </row>
    <row r="2530" spans="2:89" x14ac:dyDescent="0.35">
      <c r="B2530" s="141" t="s">
        <v>76</v>
      </c>
      <c r="C2530" t="s">
        <v>80</v>
      </c>
      <c r="D2530" t="s">
        <v>479</v>
      </c>
      <c r="E2530" s="8" t="str">
        <f t="shared" si="3387"/>
        <v>2530 AOV-TR-RV</v>
      </c>
      <c r="G2530" t="str">
        <f>E2530</f>
        <v>2530 AOV-TR-RV</v>
      </c>
      <c r="H2530" s="12"/>
      <c r="I2530" s="60"/>
      <c r="J2530" s="60"/>
      <c r="K2530" s="15">
        <f t="shared" ref="K2530:P2530" ca="1" si="3388">SUMIF($3:$3,K$2,2530:2530)</f>
        <v>12000</v>
      </c>
      <c r="L2530" s="15">
        <f t="shared" ca="1" si="3388"/>
        <v>12000</v>
      </c>
      <c r="M2530" s="15">
        <f t="shared" ca="1" si="3388"/>
        <v>12000</v>
      </c>
      <c r="N2530" s="15">
        <f t="shared" ca="1" si="3388"/>
        <v>12000</v>
      </c>
      <c r="O2530" s="15">
        <f t="shared" ca="1" si="3388"/>
        <v>12000</v>
      </c>
      <c r="P2530" s="15">
        <f t="shared" ca="1" si="3388"/>
        <v>11000</v>
      </c>
      <c r="R2530" s="15"/>
      <c r="S2530" s="76" cm="1">
        <f t="array" aca="1" ref="S2530" ca="1">INDIRECT(S2534)/S2531</f>
        <v>1000</v>
      </c>
      <c r="T2530" s="76" cm="1">
        <f t="array" aca="1" ref="T2530" ca="1">INDIRECT(T2534)/T2531</f>
        <v>1000</v>
      </c>
      <c r="U2530" s="76" cm="1">
        <f t="array" aca="1" ref="U2530" ca="1">INDIRECT(U2534)/U2531</f>
        <v>1000</v>
      </c>
      <c r="V2530" s="76" cm="1">
        <f t="array" aca="1" ref="V2530" ca="1">INDIRECT(V2534)/V2531</f>
        <v>1000</v>
      </c>
      <c r="W2530" s="76" cm="1">
        <f t="array" aca="1" ref="W2530" ca="1">INDIRECT(W2534)/W2531</f>
        <v>1000</v>
      </c>
      <c r="X2530" s="76" cm="1">
        <f t="array" aca="1" ref="X2530" ca="1">INDIRECT(X2534)/X2531</f>
        <v>1000</v>
      </c>
      <c r="Y2530" s="76" cm="1">
        <f t="array" aca="1" ref="Y2530" ca="1">INDIRECT(Y2534)/Y2531</f>
        <v>1000</v>
      </c>
      <c r="Z2530" s="76" cm="1">
        <f t="array" aca="1" ref="Z2530" ca="1">INDIRECT(Z2534)/Z2531</f>
        <v>1000</v>
      </c>
      <c r="AA2530" s="76" cm="1">
        <f t="array" aca="1" ref="AA2530" ca="1">INDIRECT(AA2534)/AA2531</f>
        <v>1000</v>
      </c>
      <c r="AB2530" s="76" cm="1">
        <f t="array" aca="1" ref="AB2530" ca="1">INDIRECT(AB2534)/AB2531</f>
        <v>1000</v>
      </c>
      <c r="AC2530" s="76" cm="1">
        <f t="array" aca="1" ref="AC2530" ca="1">INDIRECT(AC2534)/AC2531</f>
        <v>1000</v>
      </c>
      <c r="AD2530" s="76" cm="1">
        <f t="array" aca="1" ref="AD2530" ca="1">INDIRECT(AD2534)/AD2531</f>
        <v>1000</v>
      </c>
      <c r="AE2530" s="76" cm="1">
        <f t="array" aca="1" ref="AE2530" ca="1">INDIRECT(AE2534)/AE2531</f>
        <v>1000</v>
      </c>
      <c r="AF2530" s="76" cm="1">
        <f t="array" aca="1" ref="AF2530" ca="1">INDIRECT(AF2534)/AF2531</f>
        <v>1000</v>
      </c>
      <c r="AG2530" s="76" cm="1">
        <f t="array" aca="1" ref="AG2530" ca="1">INDIRECT(AG2534)/AG2531</f>
        <v>1000</v>
      </c>
      <c r="AH2530" s="76" cm="1">
        <f t="array" aca="1" ref="AH2530" ca="1">INDIRECT(AH2534)/AH2531</f>
        <v>1000</v>
      </c>
      <c r="AI2530" s="76" cm="1">
        <f t="array" aca="1" ref="AI2530" ca="1">INDIRECT(AI2534)/AI2531</f>
        <v>1000</v>
      </c>
      <c r="AJ2530" s="76" cm="1">
        <f t="array" aca="1" ref="AJ2530" ca="1">INDIRECT(AJ2534)/AJ2531</f>
        <v>1000</v>
      </c>
      <c r="AK2530" s="76" cm="1">
        <f t="array" aca="1" ref="AK2530" ca="1">INDIRECT(AK2534)/AK2531</f>
        <v>1000</v>
      </c>
      <c r="AL2530" s="76" cm="1">
        <f t="array" aca="1" ref="AL2530" ca="1">INDIRECT(AL2534)/AL2531</f>
        <v>1000</v>
      </c>
      <c r="AM2530" s="76" cm="1">
        <f t="array" aca="1" ref="AM2530" ca="1">INDIRECT(AM2534)/AM2531</f>
        <v>1000</v>
      </c>
      <c r="AN2530" s="76" cm="1">
        <f t="array" aca="1" ref="AN2530" ca="1">INDIRECT(AN2534)/AN2531</f>
        <v>1000</v>
      </c>
      <c r="AO2530" s="76" cm="1">
        <f t="array" aca="1" ref="AO2530" ca="1">INDIRECT(AO2534)/AO2531</f>
        <v>1000</v>
      </c>
      <c r="AP2530" s="76" cm="1">
        <f t="array" aca="1" ref="AP2530" ca="1">INDIRECT(AP2534)/AP2531</f>
        <v>1000</v>
      </c>
      <c r="AQ2530" s="76" cm="1">
        <f t="array" aca="1" ref="AQ2530" ca="1">INDIRECT(AQ2534)/AQ2531</f>
        <v>1000</v>
      </c>
      <c r="AR2530" s="76" cm="1">
        <f t="array" aca="1" ref="AR2530" ca="1">INDIRECT(AR2534)/AR2531</f>
        <v>1000</v>
      </c>
      <c r="AS2530" s="76" cm="1">
        <f t="array" aca="1" ref="AS2530" ca="1">INDIRECT(AS2534)/AS2531</f>
        <v>1000</v>
      </c>
      <c r="AT2530" s="76" cm="1">
        <f t="array" aca="1" ref="AT2530" ca="1">INDIRECT(AT2534)/AT2531</f>
        <v>1000</v>
      </c>
      <c r="AU2530" s="76" cm="1">
        <f t="array" aca="1" ref="AU2530" ca="1">INDIRECT(AU2534)/AU2531</f>
        <v>1000</v>
      </c>
      <c r="AV2530" s="76" cm="1">
        <f t="array" aca="1" ref="AV2530" ca="1">INDIRECT(AV2534)/AV2531</f>
        <v>1000</v>
      </c>
      <c r="AW2530" s="76" cm="1">
        <f t="array" aca="1" ref="AW2530" ca="1">INDIRECT(AW2534)/AW2531</f>
        <v>1000</v>
      </c>
      <c r="AX2530" s="76" cm="1">
        <f t="array" aca="1" ref="AX2530" ca="1">INDIRECT(AX2534)/AX2531</f>
        <v>1000</v>
      </c>
      <c r="AY2530" s="76" cm="1">
        <f t="array" aca="1" ref="AY2530" ca="1">INDIRECT(AY2534)/AY2531</f>
        <v>1000</v>
      </c>
      <c r="AZ2530" s="76" cm="1">
        <f t="array" aca="1" ref="AZ2530" ca="1">INDIRECT(AZ2534)/AZ2531</f>
        <v>1000</v>
      </c>
      <c r="BA2530" s="76" cm="1">
        <f t="array" aca="1" ref="BA2530" ca="1">INDIRECT(BA2534)/BA2531</f>
        <v>1000</v>
      </c>
      <c r="BB2530" s="76" cm="1">
        <f t="array" aca="1" ref="BB2530" ca="1">INDIRECT(BB2534)/BB2531</f>
        <v>1000</v>
      </c>
      <c r="BC2530" s="76" cm="1">
        <f t="array" aca="1" ref="BC2530" ca="1">INDIRECT(BC2534)/BC2531</f>
        <v>1000</v>
      </c>
      <c r="BD2530" s="76" cm="1">
        <f t="array" aca="1" ref="BD2530" ca="1">INDIRECT(BD2534)/BD2531</f>
        <v>1000</v>
      </c>
      <c r="BE2530" s="76" cm="1">
        <f t="array" aca="1" ref="BE2530" ca="1">INDIRECT(BE2534)/BE2531</f>
        <v>1000</v>
      </c>
      <c r="BF2530" s="76" cm="1">
        <f t="array" aca="1" ref="BF2530" ca="1">INDIRECT(BF2534)/BF2531</f>
        <v>1000</v>
      </c>
      <c r="BG2530" s="76" cm="1">
        <f t="array" aca="1" ref="BG2530" ca="1">INDIRECT(BG2534)/BG2531</f>
        <v>1000</v>
      </c>
      <c r="BH2530" s="76" cm="1">
        <f t="array" aca="1" ref="BH2530" ca="1">INDIRECT(BH2534)/BH2531</f>
        <v>1000</v>
      </c>
      <c r="BI2530" s="76" cm="1">
        <f t="array" aca="1" ref="BI2530" ca="1">INDIRECT(BI2534)/BI2531</f>
        <v>1000</v>
      </c>
      <c r="BJ2530" s="76" cm="1">
        <f t="array" aca="1" ref="BJ2530" ca="1">INDIRECT(BJ2534)/BJ2531</f>
        <v>1000</v>
      </c>
      <c r="BK2530" s="76" cm="1">
        <f t="array" aca="1" ref="BK2530" ca="1">INDIRECT(BK2534)/BK2531</f>
        <v>1000</v>
      </c>
      <c r="BL2530" s="76" cm="1">
        <f t="array" aca="1" ref="BL2530" ca="1">INDIRECT(BL2534)/BL2531</f>
        <v>1000</v>
      </c>
      <c r="BM2530" s="76" cm="1">
        <f t="array" aca="1" ref="BM2530" ca="1">INDIRECT(BM2534)/BM2531</f>
        <v>1000</v>
      </c>
      <c r="BN2530" s="76" cm="1">
        <f t="array" aca="1" ref="BN2530" ca="1">INDIRECT(BN2534)/BN2531</f>
        <v>1000</v>
      </c>
      <c r="BO2530" s="76" cm="1">
        <f t="array" aca="1" ref="BO2530" ca="1">INDIRECT(BO2534)/BO2531</f>
        <v>1000</v>
      </c>
      <c r="BP2530" s="76" cm="1">
        <f t="array" aca="1" ref="BP2530" ca="1">INDIRECT(BP2534)/BP2531</f>
        <v>1000</v>
      </c>
      <c r="BQ2530" s="76" cm="1">
        <f t="array" aca="1" ref="BQ2530" ca="1">INDIRECT(BQ2534)/BQ2531</f>
        <v>1000</v>
      </c>
      <c r="BR2530" s="76" cm="1">
        <f t="array" aca="1" ref="BR2530" ca="1">INDIRECT(BR2534)/BR2531</f>
        <v>1000</v>
      </c>
      <c r="BS2530" s="76" cm="1">
        <f t="array" aca="1" ref="BS2530" ca="1">INDIRECT(BS2534)/BS2531</f>
        <v>1000</v>
      </c>
      <c r="BT2530" s="76" cm="1">
        <f t="array" aca="1" ref="BT2530" ca="1">INDIRECT(BT2534)/BT2531</f>
        <v>1000</v>
      </c>
      <c r="BU2530" s="76" cm="1">
        <f t="array" aca="1" ref="BU2530" ca="1">INDIRECT(BU2534)/BU2531</f>
        <v>1000</v>
      </c>
      <c r="BV2530" s="76" cm="1">
        <f t="array" aca="1" ref="BV2530" ca="1">INDIRECT(BV2534)/BV2531</f>
        <v>1000</v>
      </c>
      <c r="BW2530" s="76" cm="1">
        <f t="array" aca="1" ref="BW2530" ca="1">INDIRECT(BW2534)/BW2531</f>
        <v>1000</v>
      </c>
      <c r="BX2530" s="76" cm="1">
        <f t="array" aca="1" ref="BX2530" ca="1">INDIRECT(BX2534)/BX2531</f>
        <v>1000</v>
      </c>
      <c r="BY2530" s="76" cm="1">
        <f t="array" aca="1" ref="BY2530" ca="1">INDIRECT(BY2534)/BY2531</f>
        <v>1000</v>
      </c>
      <c r="BZ2530" s="76" cm="1">
        <f t="array" aca="1" ref="BZ2530" ca="1">INDIRECT(BZ2534)/BZ2531</f>
        <v>1000</v>
      </c>
      <c r="CA2530" s="76" cm="1">
        <f t="array" aca="1" ref="CA2530" ca="1">INDIRECT(CA2534)/CA2531</f>
        <v>1000</v>
      </c>
      <c r="CB2530" s="76" cm="1">
        <f t="array" aca="1" ref="CB2530" ca="1">INDIRECT(CB2534)/CB2531</f>
        <v>1000</v>
      </c>
      <c r="CC2530" s="76" cm="1">
        <f t="array" aca="1" ref="CC2530" ca="1">INDIRECT(CC2534)/CC2531</f>
        <v>1000</v>
      </c>
      <c r="CD2530" s="76" cm="1">
        <f t="array" aca="1" ref="CD2530" ca="1">INDIRECT(CD2534)/CD2531</f>
        <v>1000</v>
      </c>
      <c r="CE2530" s="76" cm="1">
        <f t="array" aca="1" ref="CE2530" ca="1">INDIRECT(CE2534)/CE2531</f>
        <v>1000</v>
      </c>
      <c r="CF2530" s="76" cm="1">
        <f t="array" aca="1" ref="CF2530" ca="1">INDIRECT(CF2534)/CF2531</f>
        <v>1000</v>
      </c>
      <c r="CG2530" s="76" cm="1">
        <f t="array" aca="1" ref="CG2530" ca="1">INDIRECT(CG2534)/CG2531</f>
        <v>1000</v>
      </c>
      <c r="CH2530" s="76" cm="1">
        <f t="array" aca="1" ref="CH2530" ca="1">INDIRECT(CH2534)/CH2531</f>
        <v>1000</v>
      </c>
      <c r="CI2530" s="76" cm="1">
        <f t="array" aca="1" ref="CI2530" ca="1">INDIRECT(CI2534)/CI2531</f>
        <v>1000</v>
      </c>
      <c r="CJ2530" s="76" cm="1">
        <f t="array" aca="1" ref="CJ2530" ca="1">INDIRECT(CJ2534)/CJ2531</f>
        <v>1000</v>
      </c>
      <c r="CK2530" s="76" cm="1">
        <f t="array" aca="1" ref="CK2530" ca="1">INDIRECT(CK2534)/CK2531</f>
        <v>1000</v>
      </c>
    </row>
    <row r="2531" spans="2:89" x14ac:dyDescent="0.35">
      <c r="B2531" s="141" t="s">
        <v>77</v>
      </c>
      <c r="D2531" t="s">
        <v>479</v>
      </c>
      <c r="E2531" s="8" t="str">
        <f t="shared" si="3387"/>
        <v>2531 AOV-TR-RV</v>
      </c>
      <c r="G2531" t="str">
        <f>E2531</f>
        <v>2531 AOV-TR-RV</v>
      </c>
      <c r="H2531" s="12"/>
      <c r="I2531" s="60"/>
      <c r="J2531" s="60"/>
      <c r="K2531" s="18">
        <v>10</v>
      </c>
      <c r="L2531" s="18">
        <v>10</v>
      </c>
      <c r="M2531" s="18">
        <v>10</v>
      </c>
      <c r="N2531" s="18">
        <v>10</v>
      </c>
      <c r="O2531" s="18">
        <v>10</v>
      </c>
      <c r="P2531" s="18">
        <v>10</v>
      </c>
      <c r="R2531" s="19"/>
      <c r="S2531" s="143" cm="1">
        <f t="array" ref="S2531">INDEX($K:$P,ROW(),MATCH(S$3,$K$2:$P$2,0))</f>
        <v>10</v>
      </c>
      <c r="T2531" s="143" cm="1">
        <f t="array" ref="T2531">INDEX($K:$P,ROW(),MATCH(T$3,$K$2:$P$2,0))</f>
        <v>10</v>
      </c>
      <c r="U2531" s="143" cm="1">
        <f t="array" ref="U2531">INDEX($K:$P,ROW(),MATCH(U$3,$K$2:$P$2,0))</f>
        <v>10</v>
      </c>
      <c r="V2531" s="143" cm="1">
        <f t="array" ref="V2531">INDEX($K:$P,ROW(),MATCH(V$3,$K$2:$P$2,0))</f>
        <v>10</v>
      </c>
      <c r="W2531" s="143" cm="1">
        <f t="array" ref="W2531">INDEX($K:$P,ROW(),MATCH(W$3,$K$2:$P$2,0))</f>
        <v>10</v>
      </c>
      <c r="X2531" s="143" cm="1">
        <f t="array" ref="X2531">INDEX($K:$P,ROW(),MATCH(X$3,$K$2:$P$2,0))</f>
        <v>10</v>
      </c>
      <c r="Y2531" s="143" cm="1">
        <f t="array" ref="Y2531">INDEX($K:$P,ROW(),MATCH(Y$3,$K$2:$P$2,0))</f>
        <v>10</v>
      </c>
      <c r="Z2531" s="143" cm="1">
        <f t="array" ref="Z2531">INDEX($K:$P,ROW(),MATCH(Z$3,$K$2:$P$2,0))</f>
        <v>10</v>
      </c>
      <c r="AA2531" s="143" cm="1">
        <f t="array" ref="AA2531">INDEX($K:$P,ROW(),MATCH(AA$3,$K$2:$P$2,0))</f>
        <v>10</v>
      </c>
      <c r="AB2531" s="143" cm="1">
        <f t="array" ref="AB2531">INDEX($K:$P,ROW(),MATCH(AB$3,$K$2:$P$2,0))</f>
        <v>10</v>
      </c>
      <c r="AC2531" s="143" cm="1">
        <f t="array" ref="AC2531">INDEX($K:$P,ROW(),MATCH(AC$3,$K$2:$P$2,0))</f>
        <v>10</v>
      </c>
      <c r="AD2531" s="143" cm="1">
        <f t="array" ref="AD2531">INDEX($K:$P,ROW(),MATCH(AD$3,$K$2:$P$2,0))</f>
        <v>10</v>
      </c>
      <c r="AE2531" s="143" cm="1">
        <f t="array" ref="AE2531">INDEX($K:$P,ROW(),MATCH(AE$3,$K$2:$P$2,0))</f>
        <v>10</v>
      </c>
      <c r="AF2531" s="143" cm="1">
        <f t="array" ref="AF2531">INDEX($K:$P,ROW(),MATCH(AF$3,$K$2:$P$2,0))</f>
        <v>10</v>
      </c>
      <c r="AG2531" s="143" cm="1">
        <f t="array" ref="AG2531">INDEX($K:$P,ROW(),MATCH(AG$3,$K$2:$P$2,0))</f>
        <v>10</v>
      </c>
      <c r="AH2531" s="143" cm="1">
        <f t="array" ref="AH2531">INDEX($K:$P,ROW(),MATCH(AH$3,$K$2:$P$2,0))</f>
        <v>10</v>
      </c>
      <c r="AI2531" s="143" cm="1">
        <f t="array" ref="AI2531">INDEX($K:$P,ROW(),MATCH(AI$3,$K$2:$P$2,0))</f>
        <v>10</v>
      </c>
      <c r="AJ2531" s="143" cm="1">
        <f t="array" ref="AJ2531">INDEX($K:$P,ROW(),MATCH(AJ$3,$K$2:$P$2,0))</f>
        <v>10</v>
      </c>
      <c r="AK2531" s="143" cm="1">
        <f t="array" ref="AK2531">INDEX($K:$P,ROW(),MATCH(AK$3,$K$2:$P$2,0))</f>
        <v>10</v>
      </c>
      <c r="AL2531" s="143" cm="1">
        <f t="array" ref="AL2531">INDEX($K:$P,ROW(),MATCH(AL$3,$K$2:$P$2,0))</f>
        <v>10</v>
      </c>
      <c r="AM2531" s="143" cm="1">
        <f t="array" ref="AM2531">INDEX($K:$P,ROW(),MATCH(AM$3,$K$2:$P$2,0))</f>
        <v>10</v>
      </c>
      <c r="AN2531" s="143" cm="1">
        <f t="array" ref="AN2531">INDEX($K:$P,ROW(),MATCH(AN$3,$K$2:$P$2,0))</f>
        <v>10</v>
      </c>
      <c r="AO2531" s="143" cm="1">
        <f t="array" ref="AO2531">INDEX($K:$P,ROW(),MATCH(AO$3,$K$2:$P$2,0))</f>
        <v>10</v>
      </c>
      <c r="AP2531" s="143" cm="1">
        <f t="array" ref="AP2531">INDEX($K:$P,ROW(),MATCH(AP$3,$K$2:$P$2,0))</f>
        <v>10</v>
      </c>
      <c r="AQ2531" s="143" cm="1">
        <f t="array" ref="AQ2531">INDEX($K:$P,ROW(),MATCH(AQ$3,$K$2:$P$2,0))</f>
        <v>10</v>
      </c>
      <c r="AR2531" s="143" cm="1">
        <f t="array" ref="AR2531">INDEX($K:$P,ROW(),MATCH(AR$3,$K$2:$P$2,0))</f>
        <v>10</v>
      </c>
      <c r="AS2531" s="143" cm="1">
        <f t="array" ref="AS2531">INDEX($K:$P,ROW(),MATCH(AS$3,$K$2:$P$2,0))</f>
        <v>10</v>
      </c>
      <c r="AT2531" s="143" cm="1">
        <f t="array" ref="AT2531">INDEX($K:$P,ROW(),MATCH(AT$3,$K$2:$P$2,0))</f>
        <v>10</v>
      </c>
      <c r="AU2531" s="143" cm="1">
        <f t="array" ref="AU2531">INDEX($K:$P,ROW(),MATCH(AU$3,$K$2:$P$2,0))</f>
        <v>10</v>
      </c>
      <c r="AV2531" s="143" cm="1">
        <f t="array" ref="AV2531">INDEX($K:$P,ROW(),MATCH(AV$3,$K$2:$P$2,0))</f>
        <v>10</v>
      </c>
      <c r="AW2531" s="143" cm="1">
        <f t="array" ref="AW2531">INDEX($K:$P,ROW(),MATCH(AW$3,$K$2:$P$2,0))</f>
        <v>10</v>
      </c>
      <c r="AX2531" s="143" cm="1">
        <f t="array" ref="AX2531">INDEX($K:$P,ROW(),MATCH(AX$3,$K$2:$P$2,0))</f>
        <v>10</v>
      </c>
      <c r="AY2531" s="143" cm="1">
        <f t="array" ref="AY2531">INDEX($K:$P,ROW(),MATCH(AY$3,$K$2:$P$2,0))</f>
        <v>10</v>
      </c>
      <c r="AZ2531" s="143" cm="1">
        <f t="array" ref="AZ2531">INDEX($K:$P,ROW(),MATCH(AZ$3,$K$2:$P$2,0))</f>
        <v>10</v>
      </c>
      <c r="BA2531" s="143" cm="1">
        <f t="array" ref="BA2531">INDEX($K:$P,ROW(),MATCH(BA$3,$K$2:$P$2,0))</f>
        <v>10</v>
      </c>
      <c r="BB2531" s="143" cm="1">
        <f t="array" ref="BB2531">INDEX($K:$P,ROW(),MATCH(BB$3,$K$2:$P$2,0))</f>
        <v>10</v>
      </c>
      <c r="BC2531" s="143" cm="1">
        <f t="array" ref="BC2531">INDEX($K:$P,ROW(),MATCH(BC$3,$K$2:$P$2,0))</f>
        <v>10</v>
      </c>
      <c r="BD2531" s="143" cm="1">
        <f t="array" ref="BD2531">INDEX($K:$P,ROW(),MATCH(BD$3,$K$2:$P$2,0))</f>
        <v>10</v>
      </c>
      <c r="BE2531" s="143" cm="1">
        <f t="array" ref="BE2531">INDEX($K:$P,ROW(),MATCH(BE$3,$K$2:$P$2,0))</f>
        <v>10</v>
      </c>
      <c r="BF2531" s="143" cm="1">
        <f t="array" ref="BF2531">INDEX($K:$P,ROW(),MATCH(BF$3,$K$2:$P$2,0))</f>
        <v>10</v>
      </c>
      <c r="BG2531" s="143" cm="1">
        <f t="array" ref="BG2531">INDEX($K:$P,ROW(),MATCH(BG$3,$K$2:$P$2,0))</f>
        <v>10</v>
      </c>
      <c r="BH2531" s="143" cm="1">
        <f t="array" ref="BH2531">INDEX($K:$P,ROW(),MATCH(BH$3,$K$2:$P$2,0))</f>
        <v>10</v>
      </c>
      <c r="BI2531" s="143" cm="1">
        <f t="array" ref="BI2531">INDEX($K:$P,ROW(),MATCH(BI$3,$K$2:$P$2,0))</f>
        <v>10</v>
      </c>
      <c r="BJ2531" s="143" cm="1">
        <f t="array" ref="BJ2531">INDEX($K:$P,ROW(),MATCH(BJ$3,$K$2:$P$2,0))</f>
        <v>10</v>
      </c>
      <c r="BK2531" s="143" cm="1">
        <f t="array" ref="BK2531">INDEX($K:$P,ROW(),MATCH(BK$3,$K$2:$P$2,0))</f>
        <v>10</v>
      </c>
      <c r="BL2531" s="143" cm="1">
        <f t="array" ref="BL2531">INDEX($K:$P,ROW(),MATCH(BL$3,$K$2:$P$2,0))</f>
        <v>10</v>
      </c>
      <c r="BM2531" s="143" cm="1">
        <f t="array" ref="BM2531">INDEX($K:$P,ROW(),MATCH(BM$3,$K$2:$P$2,0))</f>
        <v>10</v>
      </c>
      <c r="BN2531" s="143" cm="1">
        <f t="array" ref="BN2531">INDEX($K:$P,ROW(),MATCH(BN$3,$K$2:$P$2,0))</f>
        <v>10</v>
      </c>
      <c r="BO2531" s="143" cm="1">
        <f t="array" ref="BO2531">INDEX($K:$P,ROW(),MATCH(BO$3,$K$2:$P$2,0))</f>
        <v>10</v>
      </c>
      <c r="BP2531" s="143" cm="1">
        <f t="array" ref="BP2531">INDEX($K:$P,ROW(),MATCH(BP$3,$K$2:$P$2,0))</f>
        <v>10</v>
      </c>
      <c r="BQ2531" s="143" cm="1">
        <f t="array" ref="BQ2531">INDEX($K:$P,ROW(),MATCH(BQ$3,$K$2:$P$2,0))</f>
        <v>10</v>
      </c>
      <c r="BR2531" s="143" cm="1">
        <f t="array" ref="BR2531">INDEX($K:$P,ROW(),MATCH(BR$3,$K$2:$P$2,0))</f>
        <v>10</v>
      </c>
      <c r="BS2531" s="143" cm="1">
        <f t="array" ref="BS2531">INDEX($K:$P,ROW(),MATCH(BS$3,$K$2:$P$2,0))</f>
        <v>10</v>
      </c>
      <c r="BT2531" s="143" cm="1">
        <f t="array" ref="BT2531">INDEX($K:$P,ROW(),MATCH(BT$3,$K$2:$P$2,0))</f>
        <v>10</v>
      </c>
      <c r="BU2531" s="143" cm="1">
        <f t="array" ref="BU2531">INDEX($K:$P,ROW(),MATCH(BU$3,$K$2:$P$2,0))</f>
        <v>10</v>
      </c>
      <c r="BV2531" s="143" cm="1">
        <f t="array" ref="BV2531">INDEX($K:$P,ROW(),MATCH(BV$3,$K$2:$P$2,0))</f>
        <v>10</v>
      </c>
      <c r="BW2531" s="143" cm="1">
        <f t="array" ref="BW2531">INDEX($K:$P,ROW(),MATCH(BW$3,$K$2:$P$2,0))</f>
        <v>10</v>
      </c>
      <c r="BX2531" s="143" cm="1">
        <f t="array" ref="BX2531">INDEX($K:$P,ROW(),MATCH(BX$3,$K$2:$P$2,0))</f>
        <v>10</v>
      </c>
      <c r="BY2531" s="143" cm="1">
        <f t="array" ref="BY2531">INDEX($K:$P,ROW(),MATCH(BY$3,$K$2:$P$2,0))</f>
        <v>10</v>
      </c>
      <c r="BZ2531" s="143" cm="1">
        <f t="array" ref="BZ2531">INDEX($K:$P,ROW(),MATCH(BZ$3,$K$2:$P$2,0))</f>
        <v>10</v>
      </c>
      <c r="CA2531" s="143" cm="1">
        <f t="array" ref="CA2531">INDEX($K:$P,ROW(),MATCH(CA$3,$K$2:$P$2,0))</f>
        <v>10</v>
      </c>
      <c r="CB2531" s="143" cm="1">
        <f t="array" ref="CB2531">INDEX($K:$P,ROW(),MATCH(CB$3,$K$2:$P$2,0))</f>
        <v>10</v>
      </c>
      <c r="CC2531" s="143" cm="1">
        <f t="array" ref="CC2531">INDEX($K:$P,ROW(),MATCH(CC$3,$K$2:$P$2,0))</f>
        <v>10</v>
      </c>
      <c r="CD2531" s="143" cm="1">
        <f t="array" ref="CD2531">INDEX($K:$P,ROW(),MATCH(CD$3,$K$2:$P$2,0))</f>
        <v>10</v>
      </c>
      <c r="CE2531" s="143" cm="1">
        <f t="array" ref="CE2531">INDEX($K:$P,ROW(),MATCH(CE$3,$K$2:$P$2,0))</f>
        <v>10</v>
      </c>
      <c r="CF2531" s="143" cm="1">
        <f t="array" ref="CF2531">INDEX($K:$P,ROW(),MATCH(CF$3,$K$2:$P$2,0))</f>
        <v>10</v>
      </c>
      <c r="CG2531" s="143" cm="1">
        <f t="array" ref="CG2531">INDEX($K:$P,ROW(),MATCH(CG$3,$K$2:$P$2,0))</f>
        <v>10</v>
      </c>
      <c r="CH2531" s="143" cm="1">
        <f t="array" ref="CH2531">INDEX($K:$P,ROW(),MATCH(CH$3,$K$2:$P$2,0))</f>
        <v>10</v>
      </c>
      <c r="CI2531" s="143" cm="1">
        <f t="array" ref="CI2531">INDEX($K:$P,ROW(),MATCH(CI$3,$K$2:$P$2,0))</f>
        <v>10</v>
      </c>
      <c r="CJ2531" s="143" cm="1">
        <f t="array" ref="CJ2531">INDEX($K:$P,ROW(),MATCH(CJ$3,$K$2:$P$2,0))</f>
        <v>10</v>
      </c>
      <c r="CK2531" s="143" cm="1">
        <f t="array" ref="CK2531">INDEX($K:$P,ROW(),MATCH(CK$3,$K$2:$P$2,0))</f>
        <v>10</v>
      </c>
    </row>
    <row r="2532" spans="2:89" x14ac:dyDescent="0.35">
      <c r="B2532" s="132" t="str">
        <f>B2520</f>
        <v>(Primary label)</v>
      </c>
      <c r="D2532" t="s">
        <v>479</v>
      </c>
      <c r="E2532" s="8" t="str">
        <f t="shared" ref="E2532:E2539" si="3389">ROW()&amp;" "&amp;D2532</f>
        <v>2532 AOV-TR-RV</v>
      </c>
      <c r="G2532" t="s">
        <v>332</v>
      </c>
      <c r="H2532" s="27"/>
      <c r="I2532" s="78"/>
      <c r="J2532" s="78"/>
      <c r="K2532" s="33"/>
      <c r="L2532" s="33"/>
      <c r="M2532" s="33"/>
      <c r="N2532" s="33"/>
      <c r="O2532" s="33"/>
      <c r="P2532" s="33"/>
      <c r="R2532" s="33"/>
      <c r="S2532" s="77"/>
      <c r="T2532" s="77"/>
      <c r="U2532" s="77"/>
      <c r="V2532" s="77"/>
      <c r="W2532" s="77"/>
      <c r="X2532" s="77"/>
      <c r="Y2532" s="77"/>
      <c r="Z2532" s="77"/>
      <c r="AA2532" s="77"/>
      <c r="AB2532" s="77"/>
      <c r="AC2532" s="77"/>
      <c r="AD2532" s="77"/>
      <c r="AE2532" s="77"/>
      <c r="AF2532" s="77"/>
      <c r="AG2532" s="77"/>
      <c r="AH2532" s="77"/>
      <c r="AI2532" s="77"/>
      <c r="AJ2532" s="77"/>
      <c r="AK2532" s="77"/>
      <c r="AL2532" s="77"/>
      <c r="AM2532" s="77"/>
      <c r="AN2532" s="77"/>
      <c r="AO2532" s="77"/>
      <c r="AP2532" s="77"/>
      <c r="AQ2532" s="77"/>
      <c r="AR2532" s="77"/>
      <c r="AS2532" s="77"/>
      <c r="AT2532" s="77"/>
      <c r="AU2532" s="77"/>
      <c r="AV2532" s="77"/>
      <c r="AW2532" s="77"/>
      <c r="AX2532" s="77"/>
      <c r="AY2532" s="77"/>
      <c r="AZ2532" s="77"/>
      <c r="BA2532" s="77"/>
      <c r="BB2532" s="77"/>
      <c r="BC2532" s="77"/>
      <c r="BD2532" s="77"/>
      <c r="BE2532" s="77"/>
      <c r="BF2532" s="77"/>
      <c r="BG2532" s="77"/>
      <c r="BH2532" s="77"/>
      <c r="BI2532" s="77"/>
      <c r="BJ2532" s="77"/>
      <c r="BK2532" s="77"/>
      <c r="BL2532" s="77"/>
      <c r="BM2532" s="77"/>
      <c r="BN2532" s="77"/>
      <c r="BO2532" s="77"/>
      <c r="BP2532" s="77"/>
      <c r="BQ2532" s="77"/>
      <c r="BR2532" s="77"/>
      <c r="BS2532" s="77"/>
      <c r="BT2532" s="77"/>
      <c r="BU2532" s="77"/>
      <c r="BV2532" s="77"/>
      <c r="BW2532" s="77"/>
      <c r="BX2532" s="77"/>
      <c r="BY2532" s="77"/>
      <c r="BZ2532" s="77"/>
      <c r="CA2532" s="77"/>
      <c r="CB2532" s="77"/>
      <c r="CC2532" s="77"/>
      <c r="CD2532" s="77"/>
      <c r="CE2532" s="77"/>
      <c r="CF2532" s="77"/>
      <c r="CG2532" s="77"/>
      <c r="CH2532" s="77"/>
      <c r="CI2532" s="77"/>
      <c r="CJ2532" s="77"/>
      <c r="CK2532" s="77"/>
    </row>
    <row r="2533" spans="2:89" x14ac:dyDescent="0.35">
      <c r="B2533" s="132" t="str">
        <f>B2521</f>
        <v>primary unit</v>
      </c>
      <c r="D2533" t="s">
        <v>479</v>
      </c>
      <c r="E2533" s="8" t="str">
        <f>ROW()&amp;" "&amp;D2533</f>
        <v>2533 AOV-TR-RV</v>
      </c>
      <c r="G2533" t="s">
        <v>332</v>
      </c>
      <c r="H2533" s="27"/>
      <c r="I2533" s="78"/>
      <c r="J2533" s="78"/>
      <c r="K2533" s="33"/>
      <c r="L2533" s="33"/>
      <c r="M2533" s="33"/>
      <c r="N2533" s="33"/>
      <c r="O2533" s="33"/>
      <c r="P2533" s="33"/>
      <c r="R2533" s="33"/>
      <c r="S2533" s="77"/>
      <c r="T2533" s="77"/>
      <c r="U2533" s="77"/>
      <c r="V2533" s="77"/>
      <c r="W2533" s="77"/>
      <c r="X2533" s="77"/>
      <c r="Y2533" s="77"/>
      <c r="Z2533" s="77"/>
      <c r="AA2533" s="77"/>
      <c r="AB2533" s="77"/>
      <c r="AC2533" s="77"/>
      <c r="AD2533" s="77"/>
      <c r="AE2533" s="77"/>
      <c r="AF2533" s="77"/>
      <c r="AG2533" s="77"/>
      <c r="AH2533" s="77"/>
      <c r="AI2533" s="77"/>
      <c r="AJ2533" s="77"/>
      <c r="AK2533" s="77"/>
      <c r="AL2533" s="77"/>
      <c r="AM2533" s="77"/>
      <c r="AN2533" s="77"/>
      <c r="AO2533" s="77"/>
      <c r="AP2533" s="77"/>
      <c r="AQ2533" s="77"/>
      <c r="AR2533" s="77"/>
      <c r="AS2533" s="77"/>
      <c r="AT2533" s="77"/>
      <c r="AU2533" s="77"/>
      <c r="AV2533" s="77"/>
      <c r="AW2533" s="77"/>
      <c r="AX2533" s="77"/>
      <c r="AY2533" s="77"/>
      <c r="AZ2533" s="77"/>
      <c r="BA2533" s="77"/>
      <c r="BB2533" s="77"/>
      <c r="BC2533" s="77"/>
      <c r="BD2533" s="77"/>
      <c r="BE2533" s="77"/>
      <c r="BF2533" s="77"/>
      <c r="BG2533" s="77"/>
      <c r="BH2533" s="77"/>
      <c r="BI2533" s="77"/>
      <c r="BJ2533" s="77"/>
      <c r="BK2533" s="77"/>
      <c r="BL2533" s="77"/>
      <c r="BM2533" s="77"/>
      <c r="BN2533" s="77"/>
      <c r="BO2533" s="77"/>
      <c r="BP2533" s="77"/>
      <c r="BQ2533" s="77"/>
      <c r="BR2533" s="77"/>
      <c r="BS2533" s="77"/>
      <c r="BT2533" s="77"/>
      <c r="BU2533" s="77"/>
      <c r="BV2533" s="77"/>
      <c r="BW2533" s="77"/>
      <c r="BX2533" s="77"/>
      <c r="BY2533" s="77"/>
      <c r="BZ2533" s="77"/>
      <c r="CA2533" s="77"/>
      <c r="CB2533" s="77"/>
      <c r="CC2533" s="77"/>
      <c r="CD2533" s="77"/>
      <c r="CE2533" s="77"/>
      <c r="CF2533" s="77"/>
      <c r="CG2533" s="77"/>
      <c r="CH2533" s="77"/>
      <c r="CI2533" s="77"/>
      <c r="CJ2533" s="77"/>
      <c r="CK2533" s="77"/>
    </row>
    <row r="2534" spans="2:89" x14ac:dyDescent="0.35">
      <c r="B2534" s="132" t="str">
        <f>B2522</f>
        <v>Primary revenue driver</v>
      </c>
      <c r="D2534" t="s">
        <v>479</v>
      </c>
      <c r="E2534" s="8" t="str">
        <f t="shared" si="3389"/>
        <v>2534 AOV-TR-RV</v>
      </c>
      <c r="G2534" t="s">
        <v>332</v>
      </c>
      <c r="K2534" s="53"/>
      <c r="L2534" s="53"/>
      <c r="M2534" s="53"/>
      <c r="N2534" s="53"/>
      <c r="O2534" s="53"/>
      <c r="P2534" s="53"/>
      <c r="R2534" s="24"/>
      <c r="S2534" s="76" t="str">
        <f t="shared" ref="S2534" si="3390">S2522</f>
        <v>S$16</v>
      </c>
      <c r="T2534" s="76" t="str">
        <f t="shared" ref="T2534:AX2534" si="3391">T2522</f>
        <v>T$16</v>
      </c>
      <c r="U2534" s="76" t="str">
        <f t="shared" si="3391"/>
        <v>U$16</v>
      </c>
      <c r="V2534" s="76" t="str">
        <f t="shared" si="3391"/>
        <v>V$16</v>
      </c>
      <c r="W2534" s="76" t="str">
        <f t="shared" si="3391"/>
        <v>W$16</v>
      </c>
      <c r="X2534" s="76" t="str">
        <f t="shared" si="3391"/>
        <v>X$16</v>
      </c>
      <c r="Y2534" s="76" t="str">
        <f t="shared" si="3391"/>
        <v>Y$16</v>
      </c>
      <c r="Z2534" s="76" t="str">
        <f t="shared" si="3391"/>
        <v>Z$16</v>
      </c>
      <c r="AA2534" s="76" t="str">
        <f t="shared" si="3391"/>
        <v>AA$16</v>
      </c>
      <c r="AB2534" s="76" t="str">
        <f t="shared" si="3391"/>
        <v>AB$16</v>
      </c>
      <c r="AC2534" s="76" t="str">
        <f t="shared" si="3391"/>
        <v>AC$16</v>
      </c>
      <c r="AD2534" s="76" t="str">
        <f t="shared" si="3391"/>
        <v>AD$16</v>
      </c>
      <c r="AE2534" s="76" t="str">
        <f t="shared" si="3391"/>
        <v>AE$16</v>
      </c>
      <c r="AF2534" s="76" t="str">
        <f t="shared" si="3391"/>
        <v>AF$16</v>
      </c>
      <c r="AG2534" s="76" t="str">
        <f t="shared" si="3391"/>
        <v>AG$16</v>
      </c>
      <c r="AH2534" s="76" t="str">
        <f t="shared" si="3391"/>
        <v>AH$16</v>
      </c>
      <c r="AI2534" s="76" t="str">
        <f t="shared" si="3391"/>
        <v>AI$16</v>
      </c>
      <c r="AJ2534" s="76" t="str">
        <f t="shared" si="3391"/>
        <v>AJ$16</v>
      </c>
      <c r="AK2534" s="76" t="str">
        <f t="shared" si="3391"/>
        <v>AK$16</v>
      </c>
      <c r="AL2534" s="76" t="str">
        <f t="shared" si="3391"/>
        <v>AL$16</v>
      </c>
      <c r="AM2534" s="76" t="str">
        <f t="shared" si="3391"/>
        <v>AM$16</v>
      </c>
      <c r="AN2534" s="76" t="str">
        <f t="shared" si="3391"/>
        <v>AN$16</v>
      </c>
      <c r="AO2534" s="76" t="str">
        <f t="shared" si="3391"/>
        <v>AO$16</v>
      </c>
      <c r="AP2534" s="76" t="str">
        <f t="shared" si="3391"/>
        <v>AP$16</v>
      </c>
      <c r="AQ2534" s="76" t="str">
        <f t="shared" si="3391"/>
        <v>AQ$16</v>
      </c>
      <c r="AR2534" s="76" t="str">
        <f t="shared" si="3391"/>
        <v>AR$16</v>
      </c>
      <c r="AS2534" s="76" t="str">
        <f t="shared" si="3391"/>
        <v>AS$16</v>
      </c>
      <c r="AT2534" s="76" t="str">
        <f t="shared" si="3391"/>
        <v>AT$16</v>
      </c>
      <c r="AU2534" s="76" t="str">
        <f t="shared" si="3391"/>
        <v>AU$16</v>
      </c>
      <c r="AV2534" s="76" t="str">
        <f t="shared" si="3391"/>
        <v>AV$16</v>
      </c>
      <c r="AW2534" s="76" t="str">
        <f t="shared" si="3391"/>
        <v>AW$16</v>
      </c>
      <c r="AX2534" s="76" t="str">
        <f t="shared" si="3391"/>
        <v>AX$16</v>
      </c>
      <c r="AY2534" s="76" t="str">
        <f t="shared" ref="AY2534:CD2534" si="3392">AY2522</f>
        <v>AY$16</v>
      </c>
      <c r="AZ2534" s="76" t="str">
        <f t="shared" si="3392"/>
        <v>AZ$16</v>
      </c>
      <c r="BA2534" s="76" t="str">
        <f t="shared" si="3392"/>
        <v>BA$16</v>
      </c>
      <c r="BB2534" s="76" t="str">
        <f t="shared" si="3392"/>
        <v>BB$16</v>
      </c>
      <c r="BC2534" s="76" t="str">
        <f t="shared" si="3392"/>
        <v>BC$16</v>
      </c>
      <c r="BD2534" s="76" t="str">
        <f t="shared" si="3392"/>
        <v>BD$16</v>
      </c>
      <c r="BE2534" s="76" t="str">
        <f t="shared" si="3392"/>
        <v>BE$16</v>
      </c>
      <c r="BF2534" s="76" t="str">
        <f t="shared" si="3392"/>
        <v>BF$16</v>
      </c>
      <c r="BG2534" s="76" t="str">
        <f t="shared" si="3392"/>
        <v>BG$16</v>
      </c>
      <c r="BH2534" s="76" t="str">
        <f t="shared" si="3392"/>
        <v>BH$16</v>
      </c>
      <c r="BI2534" s="76" t="str">
        <f t="shared" si="3392"/>
        <v>BI$16</v>
      </c>
      <c r="BJ2534" s="76" t="str">
        <f t="shared" si="3392"/>
        <v>BJ$16</v>
      </c>
      <c r="BK2534" s="76" t="str">
        <f t="shared" si="3392"/>
        <v>BK$16</v>
      </c>
      <c r="BL2534" s="76" t="str">
        <f t="shared" si="3392"/>
        <v>BL$16</v>
      </c>
      <c r="BM2534" s="76" t="str">
        <f t="shared" si="3392"/>
        <v>BM$16</v>
      </c>
      <c r="BN2534" s="76" t="str">
        <f t="shared" si="3392"/>
        <v>BN$16</v>
      </c>
      <c r="BO2534" s="76" t="str">
        <f t="shared" si="3392"/>
        <v>BO$16</v>
      </c>
      <c r="BP2534" s="76" t="str">
        <f t="shared" si="3392"/>
        <v>BP$16</v>
      </c>
      <c r="BQ2534" s="76" t="str">
        <f t="shared" si="3392"/>
        <v>BQ$16</v>
      </c>
      <c r="BR2534" s="76" t="str">
        <f t="shared" si="3392"/>
        <v>BR$16</v>
      </c>
      <c r="BS2534" s="76" t="str">
        <f t="shared" si="3392"/>
        <v>BS$16</v>
      </c>
      <c r="BT2534" s="76" t="str">
        <f t="shared" si="3392"/>
        <v>BT$16</v>
      </c>
      <c r="BU2534" s="76" t="str">
        <f t="shared" si="3392"/>
        <v>BU$16</v>
      </c>
      <c r="BV2534" s="76" t="str">
        <f t="shared" si="3392"/>
        <v>BV$16</v>
      </c>
      <c r="BW2534" s="76" t="str">
        <f t="shared" si="3392"/>
        <v>BW$16</v>
      </c>
      <c r="BX2534" s="76" t="str">
        <f t="shared" si="3392"/>
        <v>BX$16</v>
      </c>
      <c r="BY2534" s="76" t="str">
        <f t="shared" si="3392"/>
        <v>BY$16</v>
      </c>
      <c r="BZ2534" s="76" t="str">
        <f t="shared" si="3392"/>
        <v>BZ$16</v>
      </c>
      <c r="CA2534" s="76" t="str">
        <f t="shared" si="3392"/>
        <v>CA$16</v>
      </c>
      <c r="CB2534" s="76" t="str">
        <f t="shared" si="3392"/>
        <v>CB$16</v>
      </c>
      <c r="CC2534" s="76" t="str">
        <f t="shared" si="3392"/>
        <v>CC$16</v>
      </c>
      <c r="CD2534" s="76" t="str">
        <f t="shared" si="3392"/>
        <v>CD$16</v>
      </c>
      <c r="CE2534" s="76" t="str">
        <f t="shared" ref="CE2534:CK2534" si="3393">CE2522</f>
        <v>CE$16</v>
      </c>
      <c r="CF2534" s="76" t="str">
        <f t="shared" si="3393"/>
        <v>CF$16</v>
      </c>
      <c r="CG2534" s="76" t="str">
        <f t="shared" si="3393"/>
        <v>CG$16</v>
      </c>
      <c r="CH2534" s="76" t="str">
        <f t="shared" si="3393"/>
        <v>CH$16</v>
      </c>
      <c r="CI2534" s="76" t="str">
        <f t="shared" si="3393"/>
        <v>CI$16</v>
      </c>
      <c r="CJ2534" s="76" t="str">
        <f t="shared" si="3393"/>
        <v>CJ$16</v>
      </c>
      <c r="CK2534" s="76" t="str">
        <f t="shared" si="3393"/>
        <v>CK$16</v>
      </c>
    </row>
    <row r="2535" spans="2:89" x14ac:dyDescent="0.35">
      <c r="B2535" s="132" t="str">
        <f>B2523</f>
        <v>Primary volume driver</v>
      </c>
      <c r="D2535" t="s">
        <v>479</v>
      </c>
      <c r="E2535" s="8" t="str">
        <f t="shared" si="3389"/>
        <v>2535 AOV-TR-RV</v>
      </c>
      <c r="G2535" t="s">
        <v>332</v>
      </c>
      <c r="H2535" s="12"/>
      <c r="I2535" s="60"/>
      <c r="J2535" s="60"/>
      <c r="K2535" s="15"/>
      <c r="L2535" s="15"/>
      <c r="M2535" s="15"/>
      <c r="N2535" s="15"/>
      <c r="O2535" s="15"/>
      <c r="P2535" s="15"/>
      <c r="R2535" s="15"/>
      <c r="S2535" s="76" t="str">
        <f t="shared" ref="S2535" si="3394">S2523</f>
        <v>S$17</v>
      </c>
      <c r="T2535" s="76" t="str">
        <f t="shared" ref="T2535:AX2535" si="3395">T2523</f>
        <v>T$17</v>
      </c>
      <c r="U2535" s="76" t="str">
        <f t="shared" si="3395"/>
        <v>U$17</v>
      </c>
      <c r="V2535" s="76" t="str">
        <f t="shared" si="3395"/>
        <v>V$17</v>
      </c>
      <c r="W2535" s="76" t="str">
        <f t="shared" si="3395"/>
        <v>W$17</v>
      </c>
      <c r="X2535" s="76" t="str">
        <f t="shared" si="3395"/>
        <v>X$17</v>
      </c>
      <c r="Y2535" s="76" t="str">
        <f t="shared" si="3395"/>
        <v>Y$17</v>
      </c>
      <c r="Z2535" s="76" t="str">
        <f t="shared" si="3395"/>
        <v>Z$17</v>
      </c>
      <c r="AA2535" s="76" t="str">
        <f t="shared" si="3395"/>
        <v>AA$17</v>
      </c>
      <c r="AB2535" s="76" t="str">
        <f t="shared" si="3395"/>
        <v>AB$17</v>
      </c>
      <c r="AC2535" s="76" t="str">
        <f t="shared" si="3395"/>
        <v>AC$17</v>
      </c>
      <c r="AD2535" s="76" t="str">
        <f t="shared" si="3395"/>
        <v>AD$17</v>
      </c>
      <c r="AE2535" s="76" t="str">
        <f t="shared" si="3395"/>
        <v>AE$17</v>
      </c>
      <c r="AF2535" s="76" t="str">
        <f t="shared" si="3395"/>
        <v>AF$17</v>
      </c>
      <c r="AG2535" s="76" t="str">
        <f t="shared" si="3395"/>
        <v>AG$17</v>
      </c>
      <c r="AH2535" s="76" t="str">
        <f t="shared" si="3395"/>
        <v>AH$17</v>
      </c>
      <c r="AI2535" s="76" t="str">
        <f t="shared" si="3395"/>
        <v>AI$17</v>
      </c>
      <c r="AJ2535" s="76" t="str">
        <f t="shared" si="3395"/>
        <v>AJ$17</v>
      </c>
      <c r="AK2535" s="76" t="str">
        <f t="shared" si="3395"/>
        <v>AK$17</v>
      </c>
      <c r="AL2535" s="76" t="str">
        <f t="shared" si="3395"/>
        <v>AL$17</v>
      </c>
      <c r="AM2535" s="76" t="str">
        <f t="shared" si="3395"/>
        <v>AM$17</v>
      </c>
      <c r="AN2535" s="76" t="str">
        <f t="shared" si="3395"/>
        <v>AN$17</v>
      </c>
      <c r="AO2535" s="76" t="str">
        <f t="shared" si="3395"/>
        <v>AO$17</v>
      </c>
      <c r="AP2535" s="76" t="str">
        <f t="shared" si="3395"/>
        <v>AP$17</v>
      </c>
      <c r="AQ2535" s="76" t="str">
        <f t="shared" si="3395"/>
        <v>AQ$17</v>
      </c>
      <c r="AR2535" s="76" t="str">
        <f t="shared" si="3395"/>
        <v>AR$17</v>
      </c>
      <c r="AS2535" s="76" t="str">
        <f t="shared" si="3395"/>
        <v>AS$17</v>
      </c>
      <c r="AT2535" s="76" t="str">
        <f t="shared" si="3395"/>
        <v>AT$17</v>
      </c>
      <c r="AU2535" s="76" t="str">
        <f t="shared" si="3395"/>
        <v>AU$17</v>
      </c>
      <c r="AV2535" s="76" t="str">
        <f t="shared" si="3395"/>
        <v>AV$17</v>
      </c>
      <c r="AW2535" s="76" t="str">
        <f t="shared" si="3395"/>
        <v>AW$17</v>
      </c>
      <c r="AX2535" s="76" t="str">
        <f t="shared" si="3395"/>
        <v>AX$17</v>
      </c>
      <c r="AY2535" s="76" t="str">
        <f t="shared" ref="AY2535:CD2535" si="3396">AY2523</f>
        <v>AY$17</v>
      </c>
      <c r="AZ2535" s="76" t="str">
        <f t="shared" si="3396"/>
        <v>AZ$17</v>
      </c>
      <c r="BA2535" s="76" t="str">
        <f t="shared" si="3396"/>
        <v>BA$17</v>
      </c>
      <c r="BB2535" s="76" t="str">
        <f t="shared" si="3396"/>
        <v>BB$17</v>
      </c>
      <c r="BC2535" s="76" t="str">
        <f t="shared" si="3396"/>
        <v>BC$17</v>
      </c>
      <c r="BD2535" s="76" t="str">
        <f t="shared" si="3396"/>
        <v>BD$17</v>
      </c>
      <c r="BE2535" s="76" t="str">
        <f t="shared" si="3396"/>
        <v>BE$17</v>
      </c>
      <c r="BF2535" s="76" t="str">
        <f t="shared" si="3396"/>
        <v>BF$17</v>
      </c>
      <c r="BG2535" s="76" t="str">
        <f t="shared" si="3396"/>
        <v>BG$17</v>
      </c>
      <c r="BH2535" s="76" t="str">
        <f t="shared" si="3396"/>
        <v>BH$17</v>
      </c>
      <c r="BI2535" s="76" t="str">
        <f t="shared" si="3396"/>
        <v>BI$17</v>
      </c>
      <c r="BJ2535" s="76" t="str">
        <f t="shared" si="3396"/>
        <v>BJ$17</v>
      </c>
      <c r="BK2535" s="76" t="str">
        <f t="shared" si="3396"/>
        <v>BK$17</v>
      </c>
      <c r="BL2535" s="76" t="str">
        <f t="shared" si="3396"/>
        <v>BL$17</v>
      </c>
      <c r="BM2535" s="76" t="str">
        <f t="shared" si="3396"/>
        <v>BM$17</v>
      </c>
      <c r="BN2535" s="76" t="str">
        <f t="shared" si="3396"/>
        <v>BN$17</v>
      </c>
      <c r="BO2535" s="76" t="str">
        <f t="shared" si="3396"/>
        <v>BO$17</v>
      </c>
      <c r="BP2535" s="76" t="str">
        <f t="shared" si="3396"/>
        <v>BP$17</v>
      </c>
      <c r="BQ2535" s="76" t="str">
        <f t="shared" si="3396"/>
        <v>BQ$17</v>
      </c>
      <c r="BR2535" s="76" t="str">
        <f t="shared" si="3396"/>
        <v>BR$17</v>
      </c>
      <c r="BS2535" s="76" t="str">
        <f t="shared" si="3396"/>
        <v>BS$17</v>
      </c>
      <c r="BT2535" s="76" t="str">
        <f t="shared" si="3396"/>
        <v>BT$17</v>
      </c>
      <c r="BU2535" s="76" t="str">
        <f t="shared" si="3396"/>
        <v>BU$17</v>
      </c>
      <c r="BV2535" s="76" t="str">
        <f t="shared" si="3396"/>
        <v>BV$17</v>
      </c>
      <c r="BW2535" s="76" t="str">
        <f t="shared" si="3396"/>
        <v>BW$17</v>
      </c>
      <c r="BX2535" s="76" t="str">
        <f t="shared" si="3396"/>
        <v>BX$17</v>
      </c>
      <c r="BY2535" s="76" t="str">
        <f t="shared" si="3396"/>
        <v>BY$17</v>
      </c>
      <c r="BZ2535" s="76" t="str">
        <f t="shared" si="3396"/>
        <v>BZ$17</v>
      </c>
      <c r="CA2535" s="76" t="str">
        <f t="shared" si="3396"/>
        <v>CA$17</v>
      </c>
      <c r="CB2535" s="76" t="str">
        <f t="shared" si="3396"/>
        <v>CB$17</v>
      </c>
      <c r="CC2535" s="76" t="str">
        <f t="shared" si="3396"/>
        <v>CC$17</v>
      </c>
      <c r="CD2535" s="76" t="str">
        <f t="shared" si="3396"/>
        <v>CD$17</v>
      </c>
      <c r="CE2535" s="76" t="str">
        <f t="shared" ref="CE2535:CK2535" si="3397">CE2523</f>
        <v>CE$17</v>
      </c>
      <c r="CF2535" s="76" t="str">
        <f t="shared" si="3397"/>
        <v>CF$17</v>
      </c>
      <c r="CG2535" s="76" t="str">
        <f t="shared" si="3397"/>
        <v>CG$17</v>
      </c>
      <c r="CH2535" s="76" t="str">
        <f t="shared" si="3397"/>
        <v>CH$17</v>
      </c>
      <c r="CI2535" s="76" t="str">
        <f t="shared" si="3397"/>
        <v>CI$17</v>
      </c>
      <c r="CJ2535" s="76" t="str">
        <f t="shared" si="3397"/>
        <v>CJ$17</v>
      </c>
      <c r="CK2535" s="76" t="str">
        <f t="shared" si="3397"/>
        <v>CK$17</v>
      </c>
    </row>
    <row r="2536" spans="2:89" x14ac:dyDescent="0.35">
      <c r="B2536" s="187" t="str">
        <f>B2528</f>
        <v>Average Order Value - Secondary volume driver:</v>
      </c>
      <c r="D2536" t="s">
        <v>479</v>
      </c>
      <c r="E2536" s="8" t="str">
        <f t="shared" si="3389"/>
        <v>2536 AOV-TR-RV</v>
      </c>
      <c r="G2536" t="s">
        <v>332</v>
      </c>
      <c r="H2536" s="12"/>
      <c r="I2536" s="60"/>
      <c r="J2536" s="60"/>
      <c r="K2536" s="15"/>
      <c r="L2536" s="15"/>
      <c r="M2536" s="15"/>
      <c r="N2536" s="15"/>
      <c r="O2536" s="15"/>
      <c r="P2536" s="15"/>
      <c r="R2536" s="15"/>
      <c r="S2536" s="76">
        <f t="shared" ref="S2536" si="3398">S2524</f>
        <v>0</v>
      </c>
      <c r="T2536" s="76">
        <f t="shared" ref="T2536:AX2536" si="3399">T2524</f>
        <v>0</v>
      </c>
      <c r="U2536" s="76">
        <f t="shared" si="3399"/>
        <v>0</v>
      </c>
      <c r="V2536" s="76">
        <f t="shared" si="3399"/>
        <v>0</v>
      </c>
      <c r="W2536" s="76">
        <f t="shared" si="3399"/>
        <v>0</v>
      </c>
      <c r="X2536" s="76">
        <f t="shared" si="3399"/>
        <v>0</v>
      </c>
      <c r="Y2536" s="76">
        <f t="shared" si="3399"/>
        <v>0</v>
      </c>
      <c r="Z2536" s="76">
        <f t="shared" si="3399"/>
        <v>0</v>
      </c>
      <c r="AA2536" s="76">
        <f t="shared" si="3399"/>
        <v>0</v>
      </c>
      <c r="AB2536" s="76">
        <f t="shared" si="3399"/>
        <v>0</v>
      </c>
      <c r="AC2536" s="76">
        <f t="shared" si="3399"/>
        <v>0</v>
      </c>
      <c r="AD2536" s="76">
        <f t="shared" si="3399"/>
        <v>0</v>
      </c>
      <c r="AE2536" s="76">
        <f t="shared" si="3399"/>
        <v>0</v>
      </c>
      <c r="AF2536" s="76">
        <f t="shared" si="3399"/>
        <v>0</v>
      </c>
      <c r="AG2536" s="76">
        <f t="shared" si="3399"/>
        <v>0</v>
      </c>
      <c r="AH2536" s="76">
        <f t="shared" si="3399"/>
        <v>0</v>
      </c>
      <c r="AI2536" s="76">
        <f t="shared" si="3399"/>
        <v>0</v>
      </c>
      <c r="AJ2536" s="76">
        <f t="shared" si="3399"/>
        <v>0</v>
      </c>
      <c r="AK2536" s="76">
        <f t="shared" si="3399"/>
        <v>0</v>
      </c>
      <c r="AL2536" s="76">
        <f t="shared" si="3399"/>
        <v>0</v>
      </c>
      <c r="AM2536" s="76">
        <f t="shared" si="3399"/>
        <v>0</v>
      </c>
      <c r="AN2536" s="76">
        <f t="shared" si="3399"/>
        <v>0</v>
      </c>
      <c r="AO2536" s="76">
        <f t="shared" si="3399"/>
        <v>0</v>
      </c>
      <c r="AP2536" s="76">
        <f t="shared" si="3399"/>
        <v>0</v>
      </c>
      <c r="AQ2536" s="76">
        <f t="shared" si="3399"/>
        <v>0</v>
      </c>
      <c r="AR2536" s="76">
        <f t="shared" si="3399"/>
        <v>0</v>
      </c>
      <c r="AS2536" s="76">
        <f t="shared" si="3399"/>
        <v>0</v>
      </c>
      <c r="AT2536" s="76">
        <f t="shared" si="3399"/>
        <v>0</v>
      </c>
      <c r="AU2536" s="76">
        <f t="shared" si="3399"/>
        <v>0</v>
      </c>
      <c r="AV2536" s="76">
        <f t="shared" si="3399"/>
        <v>0</v>
      </c>
      <c r="AW2536" s="76">
        <f t="shared" si="3399"/>
        <v>0</v>
      </c>
      <c r="AX2536" s="76">
        <f t="shared" si="3399"/>
        <v>0</v>
      </c>
      <c r="AY2536" s="76">
        <f t="shared" ref="AY2536:CD2536" si="3400">AY2524</f>
        <v>0</v>
      </c>
      <c r="AZ2536" s="76">
        <f t="shared" si="3400"/>
        <v>0</v>
      </c>
      <c r="BA2536" s="76">
        <f t="shared" si="3400"/>
        <v>0</v>
      </c>
      <c r="BB2536" s="76">
        <f t="shared" si="3400"/>
        <v>0</v>
      </c>
      <c r="BC2536" s="76">
        <f t="shared" si="3400"/>
        <v>0</v>
      </c>
      <c r="BD2536" s="76">
        <f t="shared" si="3400"/>
        <v>0</v>
      </c>
      <c r="BE2536" s="76">
        <f t="shared" si="3400"/>
        <v>0</v>
      </c>
      <c r="BF2536" s="76">
        <f t="shared" si="3400"/>
        <v>0</v>
      </c>
      <c r="BG2536" s="76">
        <f t="shared" si="3400"/>
        <v>0</v>
      </c>
      <c r="BH2536" s="76">
        <f t="shared" si="3400"/>
        <v>0</v>
      </c>
      <c r="BI2536" s="76">
        <f t="shared" si="3400"/>
        <v>0</v>
      </c>
      <c r="BJ2536" s="76">
        <f t="shared" si="3400"/>
        <v>0</v>
      </c>
      <c r="BK2536" s="76">
        <f t="shared" si="3400"/>
        <v>0</v>
      </c>
      <c r="BL2536" s="76">
        <f t="shared" si="3400"/>
        <v>0</v>
      </c>
      <c r="BM2536" s="76">
        <f t="shared" si="3400"/>
        <v>0</v>
      </c>
      <c r="BN2536" s="76">
        <f t="shared" si="3400"/>
        <v>0</v>
      </c>
      <c r="BO2536" s="76">
        <f t="shared" si="3400"/>
        <v>0</v>
      </c>
      <c r="BP2536" s="76">
        <f t="shared" si="3400"/>
        <v>0</v>
      </c>
      <c r="BQ2536" s="76">
        <f t="shared" si="3400"/>
        <v>0</v>
      </c>
      <c r="BR2536" s="76">
        <f t="shared" si="3400"/>
        <v>0</v>
      </c>
      <c r="BS2536" s="76">
        <f t="shared" si="3400"/>
        <v>0</v>
      </c>
      <c r="BT2536" s="76">
        <f t="shared" si="3400"/>
        <v>0</v>
      </c>
      <c r="BU2536" s="76">
        <f t="shared" si="3400"/>
        <v>0</v>
      </c>
      <c r="BV2536" s="76">
        <f t="shared" si="3400"/>
        <v>0</v>
      </c>
      <c r="BW2536" s="76">
        <f t="shared" si="3400"/>
        <v>0</v>
      </c>
      <c r="BX2536" s="76">
        <f t="shared" si="3400"/>
        <v>0</v>
      </c>
      <c r="BY2536" s="76">
        <f t="shared" si="3400"/>
        <v>0</v>
      </c>
      <c r="BZ2536" s="76">
        <f t="shared" si="3400"/>
        <v>0</v>
      </c>
      <c r="CA2536" s="76">
        <f t="shared" si="3400"/>
        <v>0</v>
      </c>
      <c r="CB2536" s="76">
        <f t="shared" si="3400"/>
        <v>0</v>
      </c>
      <c r="CC2536" s="76">
        <f t="shared" si="3400"/>
        <v>0</v>
      </c>
      <c r="CD2536" s="76">
        <f t="shared" si="3400"/>
        <v>0</v>
      </c>
      <c r="CE2536" s="76">
        <f t="shared" ref="CE2536:CK2536" si="3401">CE2524</f>
        <v>0</v>
      </c>
      <c r="CF2536" s="76">
        <f t="shared" si="3401"/>
        <v>0</v>
      </c>
      <c r="CG2536" s="76">
        <f t="shared" si="3401"/>
        <v>0</v>
      </c>
      <c r="CH2536" s="76">
        <f t="shared" si="3401"/>
        <v>0</v>
      </c>
      <c r="CI2536" s="76">
        <f t="shared" si="3401"/>
        <v>0</v>
      </c>
      <c r="CJ2536" s="76">
        <f t="shared" si="3401"/>
        <v>0</v>
      </c>
      <c r="CK2536" s="76">
        <f t="shared" si="3401"/>
        <v>0</v>
      </c>
    </row>
    <row r="2537" spans="2:89" x14ac:dyDescent="0.35">
      <c r="B2537" s="235" t="str">
        <f>IFERROR(SUBSTITUTE(TRIM(MID(B2528, SEARCH("-", B2528) + 1, LEN(B2528))),":",""),"no unit")</f>
        <v>Secondary volume driver</v>
      </c>
      <c r="D2537" t="s">
        <v>479</v>
      </c>
      <c r="E2537" s="8" t="str">
        <f t="shared" ref="E2537" si="3402">ROW()&amp;" "&amp;D2537</f>
        <v>2537 AOV-TR-RV</v>
      </c>
      <c r="G2537" t="s">
        <v>332</v>
      </c>
      <c r="H2537" s="12"/>
      <c r="I2537" s="60"/>
      <c r="J2537" s="60"/>
      <c r="K2537" s="15"/>
      <c r="L2537" s="15"/>
      <c r="M2537" s="15"/>
      <c r="N2537" s="15"/>
      <c r="O2537" s="15"/>
      <c r="P2537" s="15"/>
      <c r="R2537" s="15"/>
      <c r="S2537" s="76"/>
      <c r="T2537" s="76"/>
      <c r="U2537" s="76"/>
      <c r="V2537" s="76"/>
      <c r="W2537" s="76"/>
      <c r="X2537" s="76"/>
      <c r="Y2537" s="76"/>
      <c r="Z2537" s="76"/>
      <c r="AA2537" s="76"/>
      <c r="AB2537" s="76"/>
      <c r="AC2537" s="76"/>
      <c r="AD2537" s="76"/>
      <c r="AE2537" s="76"/>
      <c r="AF2537" s="76"/>
      <c r="AG2537" s="76"/>
      <c r="AH2537" s="76"/>
      <c r="AI2537" s="76"/>
      <c r="AJ2537" s="76"/>
      <c r="AK2537" s="76"/>
      <c r="AL2537" s="76"/>
      <c r="AM2537" s="76"/>
      <c r="AN2537" s="76"/>
      <c r="AO2537" s="76"/>
      <c r="AP2537" s="76"/>
      <c r="AQ2537" s="76"/>
      <c r="AR2537" s="76"/>
      <c r="AS2537" s="76"/>
      <c r="AT2537" s="76"/>
      <c r="AU2537" s="76"/>
      <c r="AV2537" s="76"/>
      <c r="AW2537" s="76"/>
      <c r="AX2537" s="76"/>
      <c r="AY2537" s="76"/>
      <c r="AZ2537" s="76"/>
      <c r="BA2537" s="76"/>
      <c r="BB2537" s="76"/>
      <c r="BC2537" s="76"/>
      <c r="BD2537" s="76"/>
      <c r="BE2537" s="76"/>
      <c r="BF2537" s="76"/>
      <c r="BG2537" s="76"/>
      <c r="BH2537" s="76"/>
      <c r="BI2537" s="76"/>
      <c r="BJ2537" s="76"/>
      <c r="BK2537" s="76"/>
      <c r="BL2537" s="76"/>
      <c r="BM2537" s="76"/>
      <c r="BN2537" s="76"/>
      <c r="BO2537" s="76"/>
      <c r="BP2537" s="76"/>
      <c r="BQ2537" s="76"/>
      <c r="BR2537" s="76"/>
      <c r="BS2537" s="76"/>
      <c r="BT2537" s="76"/>
      <c r="BU2537" s="76"/>
      <c r="BV2537" s="76"/>
      <c r="BW2537" s="76"/>
      <c r="BX2537" s="76"/>
      <c r="BY2537" s="76"/>
      <c r="BZ2537" s="76"/>
      <c r="CA2537" s="76"/>
      <c r="CB2537" s="76"/>
      <c r="CC2537" s="76"/>
      <c r="CD2537" s="76"/>
      <c r="CE2537" s="76"/>
      <c r="CF2537" s="76"/>
      <c r="CG2537" s="76"/>
      <c r="CH2537" s="76"/>
      <c r="CI2537" s="76"/>
      <c r="CJ2537" s="76"/>
      <c r="CK2537" s="76"/>
    </row>
    <row r="2538" spans="2:89" x14ac:dyDescent="0.35">
      <c r="B2538" s="132" t="str">
        <f>B2526</f>
        <v>Secondary revenue driver</v>
      </c>
      <c r="D2538" t="s">
        <v>479</v>
      </c>
      <c r="E2538" s="8" t="str">
        <f t="shared" si="3389"/>
        <v>2538 AOV-TR-RV</v>
      </c>
      <c r="G2538" t="s">
        <v>332</v>
      </c>
      <c r="H2538" s="12"/>
      <c r="I2538" s="60"/>
      <c r="J2538" s="60"/>
      <c r="K2538" s="15"/>
      <c r="L2538" s="15"/>
      <c r="M2538" s="15"/>
      <c r="N2538" s="15"/>
      <c r="O2538" s="15"/>
      <c r="P2538" s="15"/>
      <c r="R2538" s="15"/>
      <c r="S2538" s="208" t="str">
        <f t="shared" ref="S2538" si="3403">ADDRESS(ROW(S2531),COLUMN(S2531),2)</f>
        <v>S$2531</v>
      </c>
      <c r="T2538" s="208" t="str">
        <f t="shared" ref="T2538:AX2538" si="3404">ADDRESS(ROW(T2531),COLUMN(T2531),2)</f>
        <v>T$2531</v>
      </c>
      <c r="U2538" s="208" t="str">
        <f t="shared" si="3404"/>
        <v>U$2531</v>
      </c>
      <c r="V2538" s="208" t="str">
        <f t="shared" si="3404"/>
        <v>V$2531</v>
      </c>
      <c r="W2538" s="208" t="str">
        <f t="shared" si="3404"/>
        <v>W$2531</v>
      </c>
      <c r="X2538" s="208" t="str">
        <f t="shared" si="3404"/>
        <v>X$2531</v>
      </c>
      <c r="Y2538" s="208" t="str">
        <f t="shared" si="3404"/>
        <v>Y$2531</v>
      </c>
      <c r="Z2538" s="208" t="str">
        <f t="shared" si="3404"/>
        <v>Z$2531</v>
      </c>
      <c r="AA2538" s="208" t="str">
        <f t="shared" si="3404"/>
        <v>AA$2531</v>
      </c>
      <c r="AB2538" s="208" t="str">
        <f t="shared" si="3404"/>
        <v>AB$2531</v>
      </c>
      <c r="AC2538" s="208" t="str">
        <f t="shared" si="3404"/>
        <v>AC$2531</v>
      </c>
      <c r="AD2538" s="208" t="str">
        <f t="shared" si="3404"/>
        <v>AD$2531</v>
      </c>
      <c r="AE2538" s="208" t="str">
        <f t="shared" si="3404"/>
        <v>AE$2531</v>
      </c>
      <c r="AF2538" s="208" t="str">
        <f t="shared" si="3404"/>
        <v>AF$2531</v>
      </c>
      <c r="AG2538" s="208" t="str">
        <f t="shared" si="3404"/>
        <v>AG$2531</v>
      </c>
      <c r="AH2538" s="208" t="str">
        <f t="shared" si="3404"/>
        <v>AH$2531</v>
      </c>
      <c r="AI2538" s="208" t="str">
        <f t="shared" si="3404"/>
        <v>AI$2531</v>
      </c>
      <c r="AJ2538" s="208" t="str">
        <f t="shared" si="3404"/>
        <v>AJ$2531</v>
      </c>
      <c r="AK2538" s="208" t="str">
        <f t="shared" si="3404"/>
        <v>AK$2531</v>
      </c>
      <c r="AL2538" s="208" t="str">
        <f t="shared" si="3404"/>
        <v>AL$2531</v>
      </c>
      <c r="AM2538" s="208" t="str">
        <f t="shared" si="3404"/>
        <v>AM$2531</v>
      </c>
      <c r="AN2538" s="208" t="str">
        <f t="shared" si="3404"/>
        <v>AN$2531</v>
      </c>
      <c r="AO2538" s="208" t="str">
        <f t="shared" si="3404"/>
        <v>AO$2531</v>
      </c>
      <c r="AP2538" s="208" t="str">
        <f t="shared" si="3404"/>
        <v>AP$2531</v>
      </c>
      <c r="AQ2538" s="208" t="str">
        <f t="shared" si="3404"/>
        <v>AQ$2531</v>
      </c>
      <c r="AR2538" s="208" t="str">
        <f t="shared" si="3404"/>
        <v>AR$2531</v>
      </c>
      <c r="AS2538" s="208" t="str">
        <f t="shared" si="3404"/>
        <v>AS$2531</v>
      </c>
      <c r="AT2538" s="208" t="str">
        <f t="shared" si="3404"/>
        <v>AT$2531</v>
      </c>
      <c r="AU2538" s="208" t="str">
        <f t="shared" si="3404"/>
        <v>AU$2531</v>
      </c>
      <c r="AV2538" s="208" t="str">
        <f t="shared" si="3404"/>
        <v>AV$2531</v>
      </c>
      <c r="AW2538" s="208" t="str">
        <f t="shared" si="3404"/>
        <v>AW$2531</v>
      </c>
      <c r="AX2538" s="208" t="str">
        <f t="shared" si="3404"/>
        <v>AX$2531</v>
      </c>
      <c r="AY2538" s="208" t="str">
        <f t="shared" ref="AY2538:CD2538" si="3405">ADDRESS(ROW(AY2531),COLUMN(AY2531),2)</f>
        <v>AY$2531</v>
      </c>
      <c r="AZ2538" s="208" t="str">
        <f t="shared" si="3405"/>
        <v>AZ$2531</v>
      </c>
      <c r="BA2538" s="208" t="str">
        <f t="shared" si="3405"/>
        <v>BA$2531</v>
      </c>
      <c r="BB2538" s="208" t="str">
        <f t="shared" si="3405"/>
        <v>BB$2531</v>
      </c>
      <c r="BC2538" s="208" t="str">
        <f t="shared" si="3405"/>
        <v>BC$2531</v>
      </c>
      <c r="BD2538" s="208" t="str">
        <f t="shared" si="3405"/>
        <v>BD$2531</v>
      </c>
      <c r="BE2538" s="208" t="str">
        <f t="shared" si="3405"/>
        <v>BE$2531</v>
      </c>
      <c r="BF2538" s="208" t="str">
        <f t="shared" si="3405"/>
        <v>BF$2531</v>
      </c>
      <c r="BG2538" s="208" t="str">
        <f t="shared" si="3405"/>
        <v>BG$2531</v>
      </c>
      <c r="BH2538" s="208" t="str">
        <f t="shared" si="3405"/>
        <v>BH$2531</v>
      </c>
      <c r="BI2538" s="208" t="str">
        <f t="shared" si="3405"/>
        <v>BI$2531</v>
      </c>
      <c r="BJ2538" s="208" t="str">
        <f t="shared" si="3405"/>
        <v>BJ$2531</v>
      </c>
      <c r="BK2538" s="208" t="str">
        <f t="shared" si="3405"/>
        <v>BK$2531</v>
      </c>
      <c r="BL2538" s="208" t="str">
        <f t="shared" si="3405"/>
        <v>BL$2531</v>
      </c>
      <c r="BM2538" s="208" t="str">
        <f t="shared" si="3405"/>
        <v>BM$2531</v>
      </c>
      <c r="BN2538" s="208" t="str">
        <f t="shared" si="3405"/>
        <v>BN$2531</v>
      </c>
      <c r="BO2538" s="208" t="str">
        <f t="shared" si="3405"/>
        <v>BO$2531</v>
      </c>
      <c r="BP2538" s="208" t="str">
        <f t="shared" si="3405"/>
        <v>BP$2531</v>
      </c>
      <c r="BQ2538" s="208" t="str">
        <f t="shared" si="3405"/>
        <v>BQ$2531</v>
      </c>
      <c r="BR2538" s="208" t="str">
        <f t="shared" si="3405"/>
        <v>BR$2531</v>
      </c>
      <c r="BS2538" s="208" t="str">
        <f t="shared" si="3405"/>
        <v>BS$2531</v>
      </c>
      <c r="BT2538" s="208" t="str">
        <f t="shared" si="3405"/>
        <v>BT$2531</v>
      </c>
      <c r="BU2538" s="208" t="str">
        <f t="shared" si="3405"/>
        <v>BU$2531</v>
      </c>
      <c r="BV2538" s="208" t="str">
        <f t="shared" si="3405"/>
        <v>BV$2531</v>
      </c>
      <c r="BW2538" s="208" t="str">
        <f t="shared" si="3405"/>
        <v>BW$2531</v>
      </c>
      <c r="BX2538" s="208" t="str">
        <f t="shared" si="3405"/>
        <v>BX$2531</v>
      </c>
      <c r="BY2538" s="208" t="str">
        <f t="shared" si="3405"/>
        <v>BY$2531</v>
      </c>
      <c r="BZ2538" s="208" t="str">
        <f t="shared" si="3405"/>
        <v>BZ$2531</v>
      </c>
      <c r="CA2538" s="208" t="str">
        <f t="shared" si="3405"/>
        <v>CA$2531</v>
      </c>
      <c r="CB2538" s="208" t="str">
        <f t="shared" si="3405"/>
        <v>CB$2531</v>
      </c>
      <c r="CC2538" s="208" t="str">
        <f t="shared" si="3405"/>
        <v>CC$2531</v>
      </c>
      <c r="CD2538" s="208" t="str">
        <f t="shared" si="3405"/>
        <v>CD$2531</v>
      </c>
      <c r="CE2538" s="208" t="str">
        <f t="shared" ref="CE2538:CK2538" si="3406">ADDRESS(ROW(CE2531),COLUMN(CE2531),2)</f>
        <v>CE$2531</v>
      </c>
      <c r="CF2538" s="208" t="str">
        <f t="shared" si="3406"/>
        <v>CF$2531</v>
      </c>
      <c r="CG2538" s="208" t="str">
        <f t="shared" si="3406"/>
        <v>CG$2531</v>
      </c>
      <c r="CH2538" s="208" t="str">
        <f t="shared" si="3406"/>
        <v>CH$2531</v>
      </c>
      <c r="CI2538" s="208" t="str">
        <f t="shared" si="3406"/>
        <v>CI$2531</v>
      </c>
      <c r="CJ2538" s="208" t="str">
        <f t="shared" si="3406"/>
        <v>CJ$2531</v>
      </c>
      <c r="CK2538" s="208" t="str">
        <f t="shared" si="3406"/>
        <v>CK$2531</v>
      </c>
    </row>
    <row r="2539" spans="2:89" x14ac:dyDescent="0.35">
      <c r="B2539" s="132" t="str">
        <f>B2527</f>
        <v>Secondary volume driver</v>
      </c>
      <c r="D2539" t="s">
        <v>479</v>
      </c>
      <c r="E2539" s="8" t="str">
        <f t="shared" si="3389"/>
        <v>2539 AOV-TR-RV</v>
      </c>
      <c r="G2539" t="s">
        <v>332</v>
      </c>
      <c r="H2539" s="12"/>
      <c r="I2539" s="60"/>
      <c r="J2539" s="60"/>
      <c r="K2539" s="15"/>
      <c r="L2539" s="15"/>
      <c r="M2539" s="15"/>
      <c r="N2539" s="15"/>
      <c r="O2539" s="15"/>
      <c r="P2539" s="15"/>
      <c r="R2539" s="15"/>
      <c r="S2539" s="208" t="str">
        <f t="shared" ref="S2539" si="3407">ADDRESS(ROW(S2530),COLUMN(S2530),2)</f>
        <v>S$2530</v>
      </c>
      <c r="T2539" s="208" t="str">
        <f t="shared" ref="T2539:AX2539" si="3408">ADDRESS(ROW(T2530),COLUMN(T2530),2)</f>
        <v>T$2530</v>
      </c>
      <c r="U2539" s="208" t="str">
        <f t="shared" si="3408"/>
        <v>U$2530</v>
      </c>
      <c r="V2539" s="208" t="str">
        <f t="shared" si="3408"/>
        <v>V$2530</v>
      </c>
      <c r="W2539" s="208" t="str">
        <f t="shared" si="3408"/>
        <v>W$2530</v>
      </c>
      <c r="X2539" s="208" t="str">
        <f t="shared" si="3408"/>
        <v>X$2530</v>
      </c>
      <c r="Y2539" s="208" t="str">
        <f t="shared" si="3408"/>
        <v>Y$2530</v>
      </c>
      <c r="Z2539" s="208" t="str">
        <f t="shared" si="3408"/>
        <v>Z$2530</v>
      </c>
      <c r="AA2539" s="208" t="str">
        <f t="shared" si="3408"/>
        <v>AA$2530</v>
      </c>
      <c r="AB2539" s="208" t="str">
        <f t="shared" si="3408"/>
        <v>AB$2530</v>
      </c>
      <c r="AC2539" s="208" t="str">
        <f t="shared" si="3408"/>
        <v>AC$2530</v>
      </c>
      <c r="AD2539" s="208" t="str">
        <f t="shared" si="3408"/>
        <v>AD$2530</v>
      </c>
      <c r="AE2539" s="208" t="str">
        <f t="shared" si="3408"/>
        <v>AE$2530</v>
      </c>
      <c r="AF2539" s="208" t="str">
        <f t="shared" si="3408"/>
        <v>AF$2530</v>
      </c>
      <c r="AG2539" s="208" t="str">
        <f t="shared" si="3408"/>
        <v>AG$2530</v>
      </c>
      <c r="AH2539" s="208" t="str">
        <f t="shared" si="3408"/>
        <v>AH$2530</v>
      </c>
      <c r="AI2539" s="208" t="str">
        <f t="shared" si="3408"/>
        <v>AI$2530</v>
      </c>
      <c r="AJ2539" s="208" t="str">
        <f t="shared" si="3408"/>
        <v>AJ$2530</v>
      </c>
      <c r="AK2539" s="208" t="str">
        <f t="shared" si="3408"/>
        <v>AK$2530</v>
      </c>
      <c r="AL2539" s="208" t="str">
        <f t="shared" si="3408"/>
        <v>AL$2530</v>
      </c>
      <c r="AM2539" s="208" t="str">
        <f t="shared" si="3408"/>
        <v>AM$2530</v>
      </c>
      <c r="AN2539" s="208" t="str">
        <f t="shared" si="3408"/>
        <v>AN$2530</v>
      </c>
      <c r="AO2539" s="208" t="str">
        <f t="shared" si="3408"/>
        <v>AO$2530</v>
      </c>
      <c r="AP2539" s="208" t="str">
        <f t="shared" si="3408"/>
        <v>AP$2530</v>
      </c>
      <c r="AQ2539" s="208" t="str">
        <f t="shared" si="3408"/>
        <v>AQ$2530</v>
      </c>
      <c r="AR2539" s="208" t="str">
        <f t="shared" si="3408"/>
        <v>AR$2530</v>
      </c>
      <c r="AS2539" s="208" t="str">
        <f t="shared" si="3408"/>
        <v>AS$2530</v>
      </c>
      <c r="AT2539" s="208" t="str">
        <f t="shared" si="3408"/>
        <v>AT$2530</v>
      </c>
      <c r="AU2539" s="208" t="str">
        <f t="shared" si="3408"/>
        <v>AU$2530</v>
      </c>
      <c r="AV2539" s="208" t="str">
        <f t="shared" si="3408"/>
        <v>AV$2530</v>
      </c>
      <c r="AW2539" s="208" t="str">
        <f t="shared" si="3408"/>
        <v>AW$2530</v>
      </c>
      <c r="AX2539" s="208" t="str">
        <f t="shared" si="3408"/>
        <v>AX$2530</v>
      </c>
      <c r="AY2539" s="208" t="str">
        <f t="shared" ref="AY2539:CD2539" si="3409">ADDRESS(ROW(AY2530),COLUMN(AY2530),2)</f>
        <v>AY$2530</v>
      </c>
      <c r="AZ2539" s="208" t="str">
        <f t="shared" si="3409"/>
        <v>AZ$2530</v>
      </c>
      <c r="BA2539" s="208" t="str">
        <f t="shared" si="3409"/>
        <v>BA$2530</v>
      </c>
      <c r="BB2539" s="208" t="str">
        <f t="shared" si="3409"/>
        <v>BB$2530</v>
      </c>
      <c r="BC2539" s="208" t="str">
        <f t="shared" si="3409"/>
        <v>BC$2530</v>
      </c>
      <c r="BD2539" s="208" t="str">
        <f t="shared" si="3409"/>
        <v>BD$2530</v>
      </c>
      <c r="BE2539" s="208" t="str">
        <f t="shared" si="3409"/>
        <v>BE$2530</v>
      </c>
      <c r="BF2539" s="208" t="str">
        <f t="shared" si="3409"/>
        <v>BF$2530</v>
      </c>
      <c r="BG2539" s="208" t="str">
        <f t="shared" si="3409"/>
        <v>BG$2530</v>
      </c>
      <c r="BH2539" s="208" t="str">
        <f t="shared" si="3409"/>
        <v>BH$2530</v>
      </c>
      <c r="BI2539" s="208" t="str">
        <f t="shared" si="3409"/>
        <v>BI$2530</v>
      </c>
      <c r="BJ2539" s="208" t="str">
        <f t="shared" si="3409"/>
        <v>BJ$2530</v>
      </c>
      <c r="BK2539" s="208" t="str">
        <f t="shared" si="3409"/>
        <v>BK$2530</v>
      </c>
      <c r="BL2539" s="208" t="str">
        <f t="shared" si="3409"/>
        <v>BL$2530</v>
      </c>
      <c r="BM2539" s="208" t="str">
        <f t="shared" si="3409"/>
        <v>BM$2530</v>
      </c>
      <c r="BN2539" s="208" t="str">
        <f t="shared" si="3409"/>
        <v>BN$2530</v>
      </c>
      <c r="BO2539" s="208" t="str">
        <f t="shared" si="3409"/>
        <v>BO$2530</v>
      </c>
      <c r="BP2539" s="208" t="str">
        <f t="shared" si="3409"/>
        <v>BP$2530</v>
      </c>
      <c r="BQ2539" s="208" t="str">
        <f t="shared" si="3409"/>
        <v>BQ$2530</v>
      </c>
      <c r="BR2539" s="208" t="str">
        <f t="shared" si="3409"/>
        <v>BR$2530</v>
      </c>
      <c r="BS2539" s="208" t="str">
        <f t="shared" si="3409"/>
        <v>BS$2530</v>
      </c>
      <c r="BT2539" s="208" t="str">
        <f t="shared" si="3409"/>
        <v>BT$2530</v>
      </c>
      <c r="BU2539" s="208" t="str">
        <f t="shared" si="3409"/>
        <v>BU$2530</v>
      </c>
      <c r="BV2539" s="208" t="str">
        <f t="shared" si="3409"/>
        <v>BV$2530</v>
      </c>
      <c r="BW2539" s="208" t="str">
        <f t="shared" si="3409"/>
        <v>BW$2530</v>
      </c>
      <c r="BX2539" s="208" t="str">
        <f t="shared" si="3409"/>
        <v>BX$2530</v>
      </c>
      <c r="BY2539" s="208" t="str">
        <f t="shared" si="3409"/>
        <v>BY$2530</v>
      </c>
      <c r="BZ2539" s="208" t="str">
        <f t="shared" si="3409"/>
        <v>BZ$2530</v>
      </c>
      <c r="CA2539" s="208" t="str">
        <f t="shared" si="3409"/>
        <v>CA$2530</v>
      </c>
      <c r="CB2539" s="208" t="str">
        <f t="shared" si="3409"/>
        <v>CB$2530</v>
      </c>
      <c r="CC2539" s="208" t="str">
        <f t="shared" si="3409"/>
        <v>CC$2530</v>
      </c>
      <c r="CD2539" s="208" t="str">
        <f t="shared" si="3409"/>
        <v>CD$2530</v>
      </c>
      <c r="CE2539" s="208" t="str">
        <f t="shared" ref="CE2539:CK2539" si="3410">ADDRESS(ROW(CE2530),COLUMN(CE2530),2)</f>
        <v>CE$2530</v>
      </c>
      <c r="CF2539" s="208" t="str">
        <f t="shared" si="3410"/>
        <v>CF$2530</v>
      </c>
      <c r="CG2539" s="208" t="str">
        <f t="shared" si="3410"/>
        <v>CG$2530</v>
      </c>
      <c r="CH2539" s="208" t="str">
        <f t="shared" si="3410"/>
        <v>CH$2530</v>
      </c>
      <c r="CI2539" s="208" t="str">
        <f t="shared" si="3410"/>
        <v>CI$2530</v>
      </c>
      <c r="CJ2539" s="208" t="str">
        <f t="shared" si="3410"/>
        <v>CJ$2530</v>
      </c>
      <c r="CK2539" s="208" t="str">
        <f t="shared" si="3410"/>
        <v>CK$2530</v>
      </c>
    </row>
    <row r="2541" spans="2:89" x14ac:dyDescent="0.35">
      <c r="B2541" s="171" t="s">
        <v>503</v>
      </c>
      <c r="E2541" s="8"/>
      <c r="H2541" s="170"/>
      <c r="I2541" s="172"/>
      <c r="J2541" s="172"/>
      <c r="K2541" s="193"/>
      <c r="L2541" s="193"/>
      <c r="M2541" s="193"/>
      <c r="N2541" s="193"/>
      <c r="O2541" s="193"/>
      <c r="P2541" s="193"/>
      <c r="R2541" s="194"/>
      <c r="S2541" s="170"/>
      <c r="T2541" s="170"/>
      <c r="U2541" s="170"/>
      <c r="V2541" s="170"/>
      <c r="W2541" s="170"/>
      <c r="X2541" s="170"/>
      <c r="Y2541" s="170"/>
      <c r="Z2541" s="170"/>
      <c r="AA2541" s="170"/>
      <c r="AB2541" s="170"/>
      <c r="AC2541" s="170"/>
      <c r="AD2541" s="170"/>
      <c r="AE2541" s="170"/>
      <c r="AF2541" s="170"/>
      <c r="AG2541" s="170"/>
      <c r="AH2541" s="170"/>
      <c r="AI2541" s="170"/>
      <c r="AJ2541" s="170"/>
      <c r="AK2541" s="170"/>
      <c r="AL2541" s="170"/>
      <c r="AM2541" s="170"/>
      <c r="AN2541" s="170"/>
      <c r="AO2541" s="170"/>
      <c r="AP2541" s="170"/>
      <c r="AQ2541" s="170"/>
      <c r="AR2541" s="170"/>
      <c r="AS2541" s="170"/>
      <c r="AT2541" s="170"/>
      <c r="AU2541" s="170"/>
      <c r="AV2541" s="170"/>
      <c r="AW2541" s="170"/>
      <c r="AX2541" s="170"/>
      <c r="AY2541" s="170"/>
      <c r="AZ2541" s="170"/>
      <c r="BA2541" s="170"/>
      <c r="BB2541" s="170"/>
      <c r="BC2541" s="170"/>
      <c r="BD2541" s="170"/>
      <c r="BE2541" s="170"/>
      <c r="BF2541" s="170"/>
      <c r="BG2541" s="170"/>
      <c r="BH2541" s="170"/>
      <c r="BI2541" s="170"/>
      <c r="BJ2541" s="170"/>
      <c r="BK2541" s="170"/>
      <c r="BL2541" s="170"/>
      <c r="BM2541" s="170"/>
      <c r="BN2541" s="170"/>
      <c r="BO2541" s="170"/>
      <c r="BP2541" s="170"/>
      <c r="BQ2541" s="170"/>
      <c r="BR2541" s="170"/>
      <c r="BS2541" s="170"/>
      <c r="BT2541" s="170"/>
      <c r="BU2541" s="170"/>
      <c r="BV2541" s="170"/>
      <c r="BW2541" s="170"/>
      <c r="BX2541" s="170"/>
      <c r="BY2541" s="170"/>
      <c r="BZ2541" s="170"/>
      <c r="CA2541" s="170"/>
      <c r="CB2541" s="170"/>
      <c r="CC2541" s="170"/>
      <c r="CD2541" s="170"/>
      <c r="CE2541" s="170"/>
      <c r="CF2541" s="170"/>
      <c r="CG2541" s="170"/>
      <c r="CH2541" s="170"/>
      <c r="CI2541" s="170"/>
      <c r="CJ2541" s="170"/>
      <c r="CK2541" s="170"/>
    </row>
    <row r="2542" spans="2:89" x14ac:dyDescent="0.35">
      <c r="B2542" s="171" t="s">
        <v>504</v>
      </c>
      <c r="E2542" s="8"/>
      <c r="H2542" s="170"/>
      <c r="I2542" s="172"/>
      <c r="J2542" s="172"/>
      <c r="K2542" s="193"/>
      <c r="L2542" s="193"/>
      <c r="M2542" s="193"/>
      <c r="N2542" s="193"/>
      <c r="O2542" s="193"/>
      <c r="P2542" s="193"/>
      <c r="R2542" s="194"/>
      <c r="S2542" s="170"/>
      <c r="T2542" s="170"/>
      <c r="U2542" s="170"/>
      <c r="V2542" s="170"/>
      <c r="W2542" s="170"/>
      <c r="X2542" s="170"/>
      <c r="Y2542" s="170"/>
      <c r="Z2542" s="170"/>
      <c r="AA2542" s="170"/>
      <c r="AB2542" s="170"/>
      <c r="AC2542" s="170"/>
      <c r="AD2542" s="170"/>
      <c r="AE2542" s="170"/>
      <c r="AF2542" s="170"/>
      <c r="AG2542" s="170"/>
      <c r="AH2542" s="170"/>
      <c r="AI2542" s="170"/>
      <c r="AJ2542" s="170"/>
      <c r="AK2542" s="170"/>
      <c r="AL2542" s="170"/>
      <c r="AM2542" s="170"/>
      <c r="AN2542" s="170"/>
      <c r="AO2542" s="170"/>
      <c r="AP2542" s="170"/>
      <c r="AQ2542" s="170"/>
      <c r="AR2542" s="170"/>
      <c r="AS2542" s="170"/>
      <c r="AT2542" s="170"/>
      <c r="AU2542" s="170"/>
      <c r="AV2542" s="170"/>
      <c r="AW2542" s="170"/>
      <c r="AX2542" s="170"/>
      <c r="AY2542" s="170"/>
      <c r="AZ2542" s="170"/>
      <c r="BA2542" s="170"/>
      <c r="BB2542" s="170"/>
      <c r="BC2542" s="170"/>
      <c r="BD2542" s="170"/>
      <c r="BE2542" s="170"/>
      <c r="BF2542" s="170"/>
      <c r="BG2542" s="170"/>
      <c r="BH2542" s="170"/>
      <c r="BI2542" s="170"/>
      <c r="BJ2542" s="170"/>
      <c r="BK2542" s="170"/>
      <c r="BL2542" s="170"/>
      <c r="BM2542" s="170"/>
      <c r="BN2542" s="170"/>
      <c r="BO2542" s="170"/>
      <c r="BP2542" s="170"/>
      <c r="BQ2542" s="170"/>
      <c r="BR2542" s="170"/>
      <c r="BS2542" s="170"/>
      <c r="BT2542" s="170"/>
      <c r="BU2542" s="170"/>
      <c r="BV2542" s="170"/>
      <c r="BW2542" s="170"/>
      <c r="BX2542" s="170"/>
      <c r="BY2542" s="170"/>
      <c r="BZ2542" s="170"/>
      <c r="CA2542" s="170"/>
      <c r="CB2542" s="170"/>
      <c r="CC2542" s="170"/>
      <c r="CD2542" s="170"/>
      <c r="CE2542" s="170"/>
      <c r="CF2542" s="170"/>
      <c r="CG2542" s="170"/>
      <c r="CH2542" s="170"/>
      <c r="CI2542" s="170"/>
      <c r="CJ2542" s="170"/>
      <c r="CK2542" s="170"/>
    </row>
    <row r="2543" spans="2:89" x14ac:dyDescent="0.35">
      <c r="B2543" s="171" t="s">
        <v>461</v>
      </c>
      <c r="E2543" s="8"/>
      <c r="H2543" s="170"/>
      <c r="I2543" s="172"/>
      <c r="J2543" s="172"/>
      <c r="K2543" s="193"/>
      <c r="L2543" s="193"/>
      <c r="M2543" s="193"/>
      <c r="N2543" s="193"/>
      <c r="O2543" s="193"/>
      <c r="P2543" s="193"/>
      <c r="R2543" s="194"/>
      <c r="S2543" s="195" t="str">
        <f t="shared" ref="S2543:AX2543" si="3411">S$20</f>
        <v>S$16</v>
      </c>
      <c r="T2543" s="195" t="str">
        <f t="shared" si="3411"/>
        <v>T$16</v>
      </c>
      <c r="U2543" s="195" t="str">
        <f t="shared" si="3411"/>
        <v>U$16</v>
      </c>
      <c r="V2543" s="195" t="str">
        <f t="shared" si="3411"/>
        <v>V$16</v>
      </c>
      <c r="W2543" s="195" t="str">
        <f t="shared" si="3411"/>
        <v>W$16</v>
      </c>
      <c r="X2543" s="195" t="str">
        <f t="shared" si="3411"/>
        <v>X$16</v>
      </c>
      <c r="Y2543" s="195" t="str">
        <f t="shared" si="3411"/>
        <v>Y$16</v>
      </c>
      <c r="Z2543" s="195" t="str">
        <f t="shared" si="3411"/>
        <v>Z$16</v>
      </c>
      <c r="AA2543" s="195" t="str">
        <f t="shared" si="3411"/>
        <v>AA$16</v>
      </c>
      <c r="AB2543" s="195" t="str">
        <f t="shared" si="3411"/>
        <v>AB$16</v>
      </c>
      <c r="AC2543" s="195" t="str">
        <f t="shared" si="3411"/>
        <v>AC$16</v>
      </c>
      <c r="AD2543" s="195" t="str">
        <f t="shared" si="3411"/>
        <v>AD$16</v>
      </c>
      <c r="AE2543" s="195" t="str">
        <f t="shared" si="3411"/>
        <v>AE$16</v>
      </c>
      <c r="AF2543" s="195" t="str">
        <f t="shared" si="3411"/>
        <v>AF$16</v>
      </c>
      <c r="AG2543" s="195" t="str">
        <f t="shared" si="3411"/>
        <v>AG$16</v>
      </c>
      <c r="AH2543" s="195" t="str">
        <f t="shared" si="3411"/>
        <v>AH$16</v>
      </c>
      <c r="AI2543" s="195" t="str">
        <f t="shared" si="3411"/>
        <v>AI$16</v>
      </c>
      <c r="AJ2543" s="195" t="str">
        <f t="shared" si="3411"/>
        <v>AJ$16</v>
      </c>
      <c r="AK2543" s="195" t="str">
        <f t="shared" si="3411"/>
        <v>AK$16</v>
      </c>
      <c r="AL2543" s="195" t="str">
        <f t="shared" si="3411"/>
        <v>AL$16</v>
      </c>
      <c r="AM2543" s="195" t="str">
        <f t="shared" si="3411"/>
        <v>AM$16</v>
      </c>
      <c r="AN2543" s="195" t="str">
        <f t="shared" si="3411"/>
        <v>AN$16</v>
      </c>
      <c r="AO2543" s="195" t="str">
        <f t="shared" si="3411"/>
        <v>AO$16</v>
      </c>
      <c r="AP2543" s="195" t="str">
        <f t="shared" si="3411"/>
        <v>AP$16</v>
      </c>
      <c r="AQ2543" s="195" t="str">
        <f t="shared" si="3411"/>
        <v>AQ$16</v>
      </c>
      <c r="AR2543" s="195" t="str">
        <f t="shared" si="3411"/>
        <v>AR$16</v>
      </c>
      <c r="AS2543" s="195" t="str">
        <f t="shared" si="3411"/>
        <v>AS$16</v>
      </c>
      <c r="AT2543" s="195" t="str">
        <f t="shared" si="3411"/>
        <v>AT$16</v>
      </c>
      <c r="AU2543" s="195" t="str">
        <f t="shared" si="3411"/>
        <v>AU$16</v>
      </c>
      <c r="AV2543" s="195" t="str">
        <f t="shared" si="3411"/>
        <v>AV$16</v>
      </c>
      <c r="AW2543" s="195" t="str">
        <f t="shared" si="3411"/>
        <v>AW$16</v>
      </c>
      <c r="AX2543" s="195" t="str">
        <f t="shared" si="3411"/>
        <v>AX$16</v>
      </c>
      <c r="AY2543" s="195" t="str">
        <f t="shared" ref="AY2543:CD2543" si="3412">AY$20</f>
        <v>AY$16</v>
      </c>
      <c r="AZ2543" s="195" t="str">
        <f t="shared" si="3412"/>
        <v>AZ$16</v>
      </c>
      <c r="BA2543" s="195" t="str">
        <f t="shared" si="3412"/>
        <v>BA$16</v>
      </c>
      <c r="BB2543" s="195" t="str">
        <f t="shared" si="3412"/>
        <v>BB$16</v>
      </c>
      <c r="BC2543" s="195" t="str">
        <f t="shared" si="3412"/>
        <v>BC$16</v>
      </c>
      <c r="BD2543" s="195" t="str">
        <f t="shared" si="3412"/>
        <v>BD$16</v>
      </c>
      <c r="BE2543" s="195" t="str">
        <f t="shared" si="3412"/>
        <v>BE$16</v>
      </c>
      <c r="BF2543" s="195" t="str">
        <f t="shared" si="3412"/>
        <v>BF$16</v>
      </c>
      <c r="BG2543" s="195" t="str">
        <f t="shared" si="3412"/>
        <v>BG$16</v>
      </c>
      <c r="BH2543" s="195" t="str">
        <f t="shared" si="3412"/>
        <v>BH$16</v>
      </c>
      <c r="BI2543" s="195" t="str">
        <f t="shared" si="3412"/>
        <v>BI$16</v>
      </c>
      <c r="BJ2543" s="195" t="str">
        <f t="shared" si="3412"/>
        <v>BJ$16</v>
      </c>
      <c r="BK2543" s="195" t="str">
        <f t="shared" si="3412"/>
        <v>BK$16</v>
      </c>
      <c r="BL2543" s="195" t="str">
        <f t="shared" si="3412"/>
        <v>BL$16</v>
      </c>
      <c r="BM2543" s="195" t="str">
        <f t="shared" si="3412"/>
        <v>BM$16</v>
      </c>
      <c r="BN2543" s="195" t="str">
        <f t="shared" si="3412"/>
        <v>BN$16</v>
      </c>
      <c r="BO2543" s="195" t="str">
        <f t="shared" si="3412"/>
        <v>BO$16</v>
      </c>
      <c r="BP2543" s="195" t="str">
        <f t="shared" si="3412"/>
        <v>BP$16</v>
      </c>
      <c r="BQ2543" s="195" t="str">
        <f t="shared" si="3412"/>
        <v>BQ$16</v>
      </c>
      <c r="BR2543" s="195" t="str">
        <f t="shared" si="3412"/>
        <v>BR$16</v>
      </c>
      <c r="BS2543" s="195" t="str">
        <f t="shared" si="3412"/>
        <v>BS$16</v>
      </c>
      <c r="BT2543" s="195" t="str">
        <f t="shared" si="3412"/>
        <v>BT$16</v>
      </c>
      <c r="BU2543" s="195" t="str">
        <f t="shared" si="3412"/>
        <v>BU$16</v>
      </c>
      <c r="BV2543" s="195" t="str">
        <f t="shared" si="3412"/>
        <v>BV$16</v>
      </c>
      <c r="BW2543" s="195" t="str">
        <f t="shared" si="3412"/>
        <v>BW$16</v>
      </c>
      <c r="BX2543" s="195" t="str">
        <f t="shared" si="3412"/>
        <v>BX$16</v>
      </c>
      <c r="BY2543" s="195" t="str">
        <f t="shared" si="3412"/>
        <v>BY$16</v>
      </c>
      <c r="BZ2543" s="195" t="str">
        <f t="shared" si="3412"/>
        <v>BZ$16</v>
      </c>
      <c r="CA2543" s="195" t="str">
        <f t="shared" si="3412"/>
        <v>CA$16</v>
      </c>
      <c r="CB2543" s="195" t="str">
        <f t="shared" si="3412"/>
        <v>CB$16</v>
      </c>
      <c r="CC2543" s="195" t="str">
        <f t="shared" si="3412"/>
        <v>CC$16</v>
      </c>
      <c r="CD2543" s="195" t="str">
        <f t="shared" si="3412"/>
        <v>CD$16</v>
      </c>
      <c r="CE2543" s="195" t="str">
        <f t="shared" ref="CE2543:CK2543" si="3413">CE$20</f>
        <v>CE$16</v>
      </c>
      <c r="CF2543" s="195" t="str">
        <f t="shared" si="3413"/>
        <v>CF$16</v>
      </c>
      <c r="CG2543" s="195" t="str">
        <f t="shared" si="3413"/>
        <v>CG$16</v>
      </c>
      <c r="CH2543" s="195" t="str">
        <f t="shared" si="3413"/>
        <v>CH$16</v>
      </c>
      <c r="CI2543" s="195" t="str">
        <f t="shared" si="3413"/>
        <v>CI$16</v>
      </c>
      <c r="CJ2543" s="195" t="str">
        <f t="shared" si="3413"/>
        <v>CJ$16</v>
      </c>
      <c r="CK2543" s="195" t="str">
        <f t="shared" si="3413"/>
        <v>CK$16</v>
      </c>
    </row>
    <row r="2544" spans="2:89" x14ac:dyDescent="0.35">
      <c r="B2544" s="171" t="s">
        <v>462</v>
      </c>
      <c r="E2544" s="8"/>
      <c r="H2544" s="196"/>
      <c r="I2544" s="197"/>
      <c r="J2544" s="197"/>
      <c r="K2544" s="198"/>
      <c r="L2544" s="198"/>
      <c r="M2544" s="198"/>
      <c r="N2544" s="198"/>
      <c r="O2544" s="198"/>
      <c r="P2544" s="198"/>
      <c r="R2544" s="198"/>
      <c r="S2544" s="195" t="str">
        <f t="shared" ref="S2544:AX2544" si="3414">S$21</f>
        <v>S$17</v>
      </c>
      <c r="T2544" s="195" t="str">
        <f t="shared" si="3414"/>
        <v>T$17</v>
      </c>
      <c r="U2544" s="195" t="str">
        <f t="shared" si="3414"/>
        <v>U$17</v>
      </c>
      <c r="V2544" s="195" t="str">
        <f t="shared" si="3414"/>
        <v>V$17</v>
      </c>
      <c r="W2544" s="195" t="str">
        <f t="shared" si="3414"/>
        <v>W$17</v>
      </c>
      <c r="X2544" s="195" t="str">
        <f t="shared" si="3414"/>
        <v>X$17</v>
      </c>
      <c r="Y2544" s="195" t="str">
        <f t="shared" si="3414"/>
        <v>Y$17</v>
      </c>
      <c r="Z2544" s="195" t="str">
        <f t="shared" si="3414"/>
        <v>Z$17</v>
      </c>
      <c r="AA2544" s="195" t="str">
        <f t="shared" si="3414"/>
        <v>AA$17</v>
      </c>
      <c r="AB2544" s="195" t="str">
        <f t="shared" si="3414"/>
        <v>AB$17</v>
      </c>
      <c r="AC2544" s="195" t="str">
        <f t="shared" si="3414"/>
        <v>AC$17</v>
      </c>
      <c r="AD2544" s="195" t="str">
        <f t="shared" si="3414"/>
        <v>AD$17</v>
      </c>
      <c r="AE2544" s="195" t="str">
        <f t="shared" si="3414"/>
        <v>AE$17</v>
      </c>
      <c r="AF2544" s="195" t="str">
        <f t="shared" si="3414"/>
        <v>AF$17</v>
      </c>
      <c r="AG2544" s="195" t="str">
        <f t="shared" si="3414"/>
        <v>AG$17</v>
      </c>
      <c r="AH2544" s="195" t="str">
        <f t="shared" si="3414"/>
        <v>AH$17</v>
      </c>
      <c r="AI2544" s="195" t="str">
        <f t="shared" si="3414"/>
        <v>AI$17</v>
      </c>
      <c r="AJ2544" s="195" t="str">
        <f t="shared" si="3414"/>
        <v>AJ$17</v>
      </c>
      <c r="AK2544" s="195" t="str">
        <f t="shared" si="3414"/>
        <v>AK$17</v>
      </c>
      <c r="AL2544" s="195" t="str">
        <f t="shared" si="3414"/>
        <v>AL$17</v>
      </c>
      <c r="AM2544" s="195" t="str">
        <f t="shared" si="3414"/>
        <v>AM$17</v>
      </c>
      <c r="AN2544" s="195" t="str">
        <f t="shared" si="3414"/>
        <v>AN$17</v>
      </c>
      <c r="AO2544" s="195" t="str">
        <f t="shared" si="3414"/>
        <v>AO$17</v>
      </c>
      <c r="AP2544" s="195" t="str">
        <f t="shared" si="3414"/>
        <v>AP$17</v>
      </c>
      <c r="AQ2544" s="195" t="str">
        <f t="shared" si="3414"/>
        <v>AQ$17</v>
      </c>
      <c r="AR2544" s="195" t="str">
        <f t="shared" si="3414"/>
        <v>AR$17</v>
      </c>
      <c r="AS2544" s="195" t="str">
        <f t="shared" si="3414"/>
        <v>AS$17</v>
      </c>
      <c r="AT2544" s="195" t="str">
        <f t="shared" si="3414"/>
        <v>AT$17</v>
      </c>
      <c r="AU2544" s="195" t="str">
        <f t="shared" si="3414"/>
        <v>AU$17</v>
      </c>
      <c r="AV2544" s="195" t="str">
        <f t="shared" si="3414"/>
        <v>AV$17</v>
      </c>
      <c r="AW2544" s="195" t="str">
        <f t="shared" si="3414"/>
        <v>AW$17</v>
      </c>
      <c r="AX2544" s="195" t="str">
        <f t="shared" si="3414"/>
        <v>AX$17</v>
      </c>
      <c r="AY2544" s="195" t="str">
        <f t="shared" ref="AY2544:CD2544" si="3415">AY$21</f>
        <v>AY$17</v>
      </c>
      <c r="AZ2544" s="195" t="str">
        <f t="shared" si="3415"/>
        <v>AZ$17</v>
      </c>
      <c r="BA2544" s="195" t="str">
        <f t="shared" si="3415"/>
        <v>BA$17</v>
      </c>
      <c r="BB2544" s="195" t="str">
        <f t="shared" si="3415"/>
        <v>BB$17</v>
      </c>
      <c r="BC2544" s="195" t="str">
        <f t="shared" si="3415"/>
        <v>BC$17</v>
      </c>
      <c r="BD2544" s="195" t="str">
        <f t="shared" si="3415"/>
        <v>BD$17</v>
      </c>
      <c r="BE2544" s="195" t="str">
        <f t="shared" si="3415"/>
        <v>BE$17</v>
      </c>
      <c r="BF2544" s="195" t="str">
        <f t="shared" si="3415"/>
        <v>BF$17</v>
      </c>
      <c r="BG2544" s="195" t="str">
        <f t="shared" si="3415"/>
        <v>BG$17</v>
      </c>
      <c r="BH2544" s="195" t="str">
        <f t="shared" si="3415"/>
        <v>BH$17</v>
      </c>
      <c r="BI2544" s="195" t="str">
        <f t="shared" si="3415"/>
        <v>BI$17</v>
      </c>
      <c r="BJ2544" s="195" t="str">
        <f t="shared" si="3415"/>
        <v>BJ$17</v>
      </c>
      <c r="BK2544" s="195" t="str">
        <f t="shared" si="3415"/>
        <v>BK$17</v>
      </c>
      <c r="BL2544" s="195" t="str">
        <f t="shared" si="3415"/>
        <v>BL$17</v>
      </c>
      <c r="BM2544" s="195" t="str">
        <f t="shared" si="3415"/>
        <v>BM$17</v>
      </c>
      <c r="BN2544" s="195" t="str">
        <f t="shared" si="3415"/>
        <v>BN$17</v>
      </c>
      <c r="BO2544" s="195" t="str">
        <f t="shared" si="3415"/>
        <v>BO$17</v>
      </c>
      <c r="BP2544" s="195" t="str">
        <f t="shared" si="3415"/>
        <v>BP$17</v>
      </c>
      <c r="BQ2544" s="195" t="str">
        <f t="shared" si="3415"/>
        <v>BQ$17</v>
      </c>
      <c r="BR2544" s="195" t="str">
        <f t="shared" si="3415"/>
        <v>BR$17</v>
      </c>
      <c r="BS2544" s="195" t="str">
        <f t="shared" si="3415"/>
        <v>BS$17</v>
      </c>
      <c r="BT2544" s="195" t="str">
        <f t="shared" si="3415"/>
        <v>BT$17</v>
      </c>
      <c r="BU2544" s="195" t="str">
        <f t="shared" si="3415"/>
        <v>BU$17</v>
      </c>
      <c r="BV2544" s="195" t="str">
        <f t="shared" si="3415"/>
        <v>BV$17</v>
      </c>
      <c r="BW2544" s="195" t="str">
        <f t="shared" si="3415"/>
        <v>BW$17</v>
      </c>
      <c r="BX2544" s="195" t="str">
        <f t="shared" si="3415"/>
        <v>BX$17</v>
      </c>
      <c r="BY2544" s="195" t="str">
        <f t="shared" si="3415"/>
        <v>BY$17</v>
      </c>
      <c r="BZ2544" s="195" t="str">
        <f t="shared" si="3415"/>
        <v>BZ$17</v>
      </c>
      <c r="CA2544" s="195" t="str">
        <f t="shared" si="3415"/>
        <v>CA$17</v>
      </c>
      <c r="CB2544" s="195" t="str">
        <f t="shared" si="3415"/>
        <v>CB$17</v>
      </c>
      <c r="CC2544" s="195" t="str">
        <f t="shared" si="3415"/>
        <v>CC$17</v>
      </c>
      <c r="CD2544" s="195" t="str">
        <f t="shared" si="3415"/>
        <v>CD$17</v>
      </c>
      <c r="CE2544" s="195" t="str">
        <f t="shared" ref="CE2544:CK2544" si="3416">CE$21</f>
        <v>CE$17</v>
      </c>
      <c r="CF2544" s="195" t="str">
        <f t="shared" si="3416"/>
        <v>CF$17</v>
      </c>
      <c r="CG2544" s="195" t="str">
        <f t="shared" si="3416"/>
        <v>CG$17</v>
      </c>
      <c r="CH2544" s="195" t="str">
        <f t="shared" si="3416"/>
        <v>CH$17</v>
      </c>
      <c r="CI2544" s="195" t="str">
        <f t="shared" si="3416"/>
        <v>CI$17</v>
      </c>
      <c r="CJ2544" s="195" t="str">
        <f t="shared" si="3416"/>
        <v>CJ$17</v>
      </c>
      <c r="CK2544" s="195" t="str">
        <f t="shared" si="3416"/>
        <v>CK$17</v>
      </c>
    </row>
    <row r="2545" spans="2:89" x14ac:dyDescent="0.35">
      <c r="B2545" s="171" t="s">
        <v>491</v>
      </c>
      <c r="E2545" s="8"/>
      <c r="H2545" s="196"/>
      <c r="I2545" s="197"/>
      <c r="J2545" s="197"/>
      <c r="K2545" s="198"/>
      <c r="L2545" s="198"/>
      <c r="M2545" s="198"/>
      <c r="N2545" s="198"/>
      <c r="O2545" s="198"/>
      <c r="P2545" s="198"/>
      <c r="R2545" s="198"/>
      <c r="S2545" s="186"/>
      <c r="T2545" s="186"/>
      <c r="U2545" s="186"/>
      <c r="V2545" s="186"/>
      <c r="W2545" s="186"/>
      <c r="X2545" s="186"/>
      <c r="Y2545" s="186"/>
      <c r="Z2545" s="186"/>
      <c r="AA2545" s="186"/>
      <c r="AB2545" s="186"/>
      <c r="AC2545" s="186"/>
      <c r="AD2545" s="186"/>
      <c r="AE2545" s="186"/>
      <c r="AF2545" s="186"/>
      <c r="AG2545" s="186"/>
      <c r="AH2545" s="186"/>
      <c r="AI2545" s="186"/>
      <c r="AJ2545" s="186"/>
      <c r="AK2545" s="186"/>
      <c r="AL2545" s="186"/>
      <c r="AM2545" s="186"/>
      <c r="AN2545" s="186"/>
      <c r="AO2545" s="186"/>
      <c r="AP2545" s="186"/>
      <c r="AQ2545" s="186"/>
      <c r="AR2545" s="186"/>
      <c r="AS2545" s="186"/>
      <c r="AT2545" s="186"/>
      <c r="AU2545" s="186"/>
      <c r="AV2545" s="186"/>
      <c r="AW2545" s="186"/>
      <c r="AX2545" s="186"/>
      <c r="AY2545" s="186"/>
      <c r="AZ2545" s="186"/>
      <c r="BA2545" s="186"/>
      <c r="BB2545" s="186"/>
      <c r="BC2545" s="186"/>
      <c r="BD2545" s="186"/>
      <c r="BE2545" s="186"/>
      <c r="BF2545" s="186"/>
      <c r="BG2545" s="186"/>
      <c r="BH2545" s="186"/>
      <c r="BI2545" s="186"/>
      <c r="BJ2545" s="186"/>
      <c r="BK2545" s="186"/>
      <c r="BL2545" s="186"/>
      <c r="BM2545" s="186"/>
      <c r="BN2545" s="186"/>
      <c r="BO2545" s="186"/>
      <c r="BP2545" s="186"/>
      <c r="BQ2545" s="186"/>
      <c r="BR2545" s="186"/>
      <c r="BS2545" s="186"/>
      <c r="BT2545" s="186"/>
      <c r="BU2545" s="186"/>
      <c r="BV2545" s="186"/>
      <c r="BW2545" s="186"/>
      <c r="BX2545" s="186"/>
      <c r="BY2545" s="186"/>
      <c r="BZ2545" s="186"/>
      <c r="CA2545" s="186"/>
      <c r="CB2545" s="186"/>
      <c r="CC2545" s="186"/>
      <c r="CD2545" s="186"/>
      <c r="CE2545" s="186"/>
      <c r="CF2545" s="186"/>
      <c r="CG2545" s="186"/>
      <c r="CH2545" s="186"/>
      <c r="CI2545" s="186"/>
      <c r="CJ2545" s="186"/>
      <c r="CK2545" s="186"/>
    </row>
    <row r="2546" spans="2:89" x14ac:dyDescent="0.35">
      <c r="B2546" s="171" t="s">
        <v>505</v>
      </c>
      <c r="E2546" s="8"/>
      <c r="H2546" s="196"/>
      <c r="I2546" s="197"/>
      <c r="J2546" s="197"/>
      <c r="K2546" s="198"/>
      <c r="L2546" s="198"/>
      <c r="M2546" s="198"/>
      <c r="N2546" s="198"/>
      <c r="O2546" s="198"/>
      <c r="P2546" s="198"/>
      <c r="R2546" s="198"/>
      <c r="S2546" s="186"/>
      <c r="T2546" s="186"/>
      <c r="U2546" s="186"/>
      <c r="V2546" s="186"/>
      <c r="W2546" s="186"/>
      <c r="X2546" s="186"/>
      <c r="Y2546" s="186"/>
      <c r="Z2546" s="186"/>
      <c r="AA2546" s="186"/>
      <c r="AB2546" s="186"/>
      <c r="AC2546" s="186"/>
      <c r="AD2546" s="186"/>
      <c r="AE2546" s="186"/>
      <c r="AF2546" s="186"/>
      <c r="AG2546" s="186"/>
      <c r="AH2546" s="186"/>
      <c r="AI2546" s="186"/>
      <c r="AJ2546" s="186"/>
      <c r="AK2546" s="186"/>
      <c r="AL2546" s="186"/>
      <c r="AM2546" s="186"/>
      <c r="AN2546" s="186"/>
      <c r="AO2546" s="186"/>
      <c r="AP2546" s="186"/>
      <c r="AQ2546" s="186"/>
      <c r="AR2546" s="186"/>
      <c r="AS2546" s="186"/>
      <c r="AT2546" s="186"/>
      <c r="AU2546" s="186"/>
      <c r="AV2546" s="186"/>
      <c r="AW2546" s="186"/>
      <c r="AX2546" s="186"/>
      <c r="AY2546" s="186"/>
      <c r="AZ2546" s="186"/>
      <c r="BA2546" s="186"/>
      <c r="BB2546" s="186"/>
      <c r="BC2546" s="186"/>
      <c r="BD2546" s="186"/>
      <c r="BE2546" s="186"/>
      <c r="BF2546" s="186"/>
      <c r="BG2546" s="186"/>
      <c r="BH2546" s="186"/>
      <c r="BI2546" s="186"/>
      <c r="BJ2546" s="186"/>
      <c r="BK2546" s="186"/>
      <c r="BL2546" s="186"/>
      <c r="BM2546" s="186"/>
      <c r="BN2546" s="186"/>
      <c r="BO2546" s="186"/>
      <c r="BP2546" s="186"/>
      <c r="BQ2546" s="186"/>
      <c r="BR2546" s="186"/>
      <c r="BS2546" s="186"/>
      <c r="BT2546" s="186"/>
      <c r="BU2546" s="186"/>
      <c r="BV2546" s="186"/>
      <c r="BW2546" s="186"/>
      <c r="BX2546" s="186"/>
      <c r="BY2546" s="186"/>
      <c r="BZ2546" s="186"/>
      <c r="CA2546" s="186"/>
      <c r="CB2546" s="186"/>
      <c r="CC2546" s="186"/>
      <c r="CD2546" s="186"/>
      <c r="CE2546" s="186"/>
      <c r="CF2546" s="186"/>
      <c r="CG2546" s="186"/>
      <c r="CH2546" s="186"/>
      <c r="CI2546" s="186"/>
      <c r="CJ2546" s="186"/>
      <c r="CK2546" s="186"/>
    </row>
    <row r="2547" spans="2:89" x14ac:dyDescent="0.35">
      <c r="B2547" s="171" t="s">
        <v>463</v>
      </c>
      <c r="E2547" s="8"/>
      <c r="H2547" s="196"/>
      <c r="I2547" s="197"/>
      <c r="J2547" s="197"/>
      <c r="K2547" s="198"/>
      <c r="L2547" s="198"/>
      <c r="M2547" s="198"/>
      <c r="N2547" s="198"/>
      <c r="O2547" s="198"/>
      <c r="P2547" s="198"/>
      <c r="R2547" s="198"/>
      <c r="S2547" s="186" t="str">
        <f t="shared" ref="S2547:AX2547" si="3417">S$22</f>
        <v>S$18</v>
      </c>
      <c r="T2547" s="186" t="str">
        <f t="shared" si="3417"/>
        <v>T$18</v>
      </c>
      <c r="U2547" s="186" t="str">
        <f t="shared" si="3417"/>
        <v>U$18</v>
      </c>
      <c r="V2547" s="186" t="str">
        <f t="shared" si="3417"/>
        <v>V$18</v>
      </c>
      <c r="W2547" s="186" t="str">
        <f t="shared" si="3417"/>
        <v>W$18</v>
      </c>
      <c r="X2547" s="186" t="str">
        <f t="shared" si="3417"/>
        <v>X$18</v>
      </c>
      <c r="Y2547" s="186" t="str">
        <f t="shared" si="3417"/>
        <v>Y$18</v>
      </c>
      <c r="Z2547" s="186" t="str">
        <f t="shared" si="3417"/>
        <v>Z$18</v>
      </c>
      <c r="AA2547" s="186" t="str">
        <f t="shared" si="3417"/>
        <v>AA$18</v>
      </c>
      <c r="AB2547" s="186" t="str">
        <f t="shared" si="3417"/>
        <v>AB$18</v>
      </c>
      <c r="AC2547" s="186" t="str">
        <f t="shared" si="3417"/>
        <v>AC$18</v>
      </c>
      <c r="AD2547" s="186" t="str">
        <f t="shared" si="3417"/>
        <v>AD$18</v>
      </c>
      <c r="AE2547" s="186" t="str">
        <f t="shared" si="3417"/>
        <v>AE$18</v>
      </c>
      <c r="AF2547" s="186" t="str">
        <f t="shared" si="3417"/>
        <v>AF$18</v>
      </c>
      <c r="AG2547" s="186" t="str">
        <f t="shared" si="3417"/>
        <v>AG$18</v>
      </c>
      <c r="AH2547" s="186" t="str">
        <f t="shared" si="3417"/>
        <v>AH$18</v>
      </c>
      <c r="AI2547" s="186" t="str">
        <f t="shared" si="3417"/>
        <v>AI$18</v>
      </c>
      <c r="AJ2547" s="186" t="str">
        <f t="shared" si="3417"/>
        <v>AJ$18</v>
      </c>
      <c r="AK2547" s="186" t="str">
        <f t="shared" si="3417"/>
        <v>AK$18</v>
      </c>
      <c r="AL2547" s="186" t="str">
        <f t="shared" si="3417"/>
        <v>AL$18</v>
      </c>
      <c r="AM2547" s="186" t="str">
        <f t="shared" si="3417"/>
        <v>AM$18</v>
      </c>
      <c r="AN2547" s="186" t="str">
        <f t="shared" si="3417"/>
        <v>AN$18</v>
      </c>
      <c r="AO2547" s="186" t="str">
        <f t="shared" si="3417"/>
        <v>AO$18</v>
      </c>
      <c r="AP2547" s="186" t="str">
        <f t="shared" si="3417"/>
        <v>AP$18</v>
      </c>
      <c r="AQ2547" s="186" t="str">
        <f t="shared" si="3417"/>
        <v>AQ$18</v>
      </c>
      <c r="AR2547" s="186" t="str">
        <f t="shared" si="3417"/>
        <v>AR$18</v>
      </c>
      <c r="AS2547" s="186" t="str">
        <f t="shared" si="3417"/>
        <v>AS$18</v>
      </c>
      <c r="AT2547" s="186" t="str">
        <f t="shared" si="3417"/>
        <v>AT$18</v>
      </c>
      <c r="AU2547" s="186" t="str">
        <f t="shared" si="3417"/>
        <v>AU$18</v>
      </c>
      <c r="AV2547" s="186" t="str">
        <f t="shared" si="3417"/>
        <v>AV$18</v>
      </c>
      <c r="AW2547" s="186" t="str">
        <f t="shared" si="3417"/>
        <v>AW$18</v>
      </c>
      <c r="AX2547" s="186" t="str">
        <f t="shared" si="3417"/>
        <v>AX$18</v>
      </c>
      <c r="AY2547" s="186" t="str">
        <f t="shared" ref="AY2547:CD2547" si="3418">AY$22</f>
        <v>AY$18</v>
      </c>
      <c r="AZ2547" s="186" t="str">
        <f t="shared" si="3418"/>
        <v>AZ$18</v>
      </c>
      <c r="BA2547" s="186" t="str">
        <f t="shared" si="3418"/>
        <v>BA$18</v>
      </c>
      <c r="BB2547" s="186" t="str">
        <f t="shared" si="3418"/>
        <v>BB$18</v>
      </c>
      <c r="BC2547" s="186" t="str">
        <f t="shared" si="3418"/>
        <v>BC$18</v>
      </c>
      <c r="BD2547" s="186" t="str">
        <f t="shared" si="3418"/>
        <v>BD$18</v>
      </c>
      <c r="BE2547" s="186" t="str">
        <f t="shared" si="3418"/>
        <v>BE$18</v>
      </c>
      <c r="BF2547" s="186" t="str">
        <f t="shared" si="3418"/>
        <v>BF$18</v>
      </c>
      <c r="BG2547" s="186" t="str">
        <f t="shared" si="3418"/>
        <v>BG$18</v>
      </c>
      <c r="BH2547" s="186" t="str">
        <f t="shared" si="3418"/>
        <v>BH$18</v>
      </c>
      <c r="BI2547" s="186" t="str">
        <f t="shared" si="3418"/>
        <v>BI$18</v>
      </c>
      <c r="BJ2547" s="186" t="str">
        <f t="shared" si="3418"/>
        <v>BJ$18</v>
      </c>
      <c r="BK2547" s="186" t="str">
        <f t="shared" si="3418"/>
        <v>BK$18</v>
      </c>
      <c r="BL2547" s="186" t="str">
        <f t="shared" si="3418"/>
        <v>BL$18</v>
      </c>
      <c r="BM2547" s="186" t="str">
        <f t="shared" si="3418"/>
        <v>BM$18</v>
      </c>
      <c r="BN2547" s="186" t="str">
        <f t="shared" si="3418"/>
        <v>BN$18</v>
      </c>
      <c r="BO2547" s="186" t="str">
        <f t="shared" si="3418"/>
        <v>BO$18</v>
      </c>
      <c r="BP2547" s="186" t="str">
        <f t="shared" si="3418"/>
        <v>BP$18</v>
      </c>
      <c r="BQ2547" s="186" t="str">
        <f t="shared" si="3418"/>
        <v>BQ$18</v>
      </c>
      <c r="BR2547" s="186" t="str">
        <f t="shared" si="3418"/>
        <v>BR$18</v>
      </c>
      <c r="BS2547" s="186" t="str">
        <f t="shared" si="3418"/>
        <v>BS$18</v>
      </c>
      <c r="BT2547" s="186" t="str">
        <f t="shared" si="3418"/>
        <v>BT$18</v>
      </c>
      <c r="BU2547" s="186" t="str">
        <f t="shared" si="3418"/>
        <v>BU$18</v>
      </c>
      <c r="BV2547" s="186" t="str">
        <f t="shared" si="3418"/>
        <v>BV$18</v>
      </c>
      <c r="BW2547" s="186" t="str">
        <f t="shared" si="3418"/>
        <v>BW$18</v>
      </c>
      <c r="BX2547" s="186" t="str">
        <f t="shared" si="3418"/>
        <v>BX$18</v>
      </c>
      <c r="BY2547" s="186" t="str">
        <f t="shared" si="3418"/>
        <v>BY$18</v>
      </c>
      <c r="BZ2547" s="186" t="str">
        <f t="shared" si="3418"/>
        <v>BZ$18</v>
      </c>
      <c r="CA2547" s="186" t="str">
        <f t="shared" si="3418"/>
        <v>CA$18</v>
      </c>
      <c r="CB2547" s="186" t="str">
        <f t="shared" si="3418"/>
        <v>CB$18</v>
      </c>
      <c r="CC2547" s="186" t="str">
        <f t="shared" si="3418"/>
        <v>CC$18</v>
      </c>
      <c r="CD2547" s="186" t="str">
        <f t="shared" si="3418"/>
        <v>CD$18</v>
      </c>
      <c r="CE2547" s="186" t="str">
        <f t="shared" ref="CE2547:CK2547" si="3419">CE$22</f>
        <v>CE$18</v>
      </c>
      <c r="CF2547" s="186" t="str">
        <f t="shared" si="3419"/>
        <v>CF$18</v>
      </c>
      <c r="CG2547" s="186" t="str">
        <f t="shared" si="3419"/>
        <v>CG$18</v>
      </c>
      <c r="CH2547" s="186" t="str">
        <f t="shared" si="3419"/>
        <v>CH$18</v>
      </c>
      <c r="CI2547" s="186" t="str">
        <f t="shared" si="3419"/>
        <v>CI$18</v>
      </c>
      <c r="CJ2547" s="186" t="str">
        <f t="shared" si="3419"/>
        <v>CJ$18</v>
      </c>
      <c r="CK2547" s="186" t="str">
        <f t="shared" si="3419"/>
        <v>CK$18</v>
      </c>
    </row>
    <row r="2548" spans="2:89" x14ac:dyDescent="0.35">
      <c r="B2548" s="171" t="s">
        <v>464</v>
      </c>
      <c r="E2548" s="8"/>
      <c r="H2548" s="196"/>
      <c r="I2548" s="197"/>
      <c r="J2548" s="197"/>
      <c r="K2548" s="198"/>
      <c r="L2548" s="198"/>
      <c r="M2548" s="198"/>
      <c r="N2548" s="198"/>
      <c r="O2548" s="198"/>
      <c r="P2548" s="198"/>
      <c r="R2548" s="198"/>
      <c r="S2548" s="186" t="str">
        <f t="shared" ref="S2548:AX2548" si="3420">S$23</f>
        <v>S$19</v>
      </c>
      <c r="T2548" s="186" t="str">
        <f t="shared" si="3420"/>
        <v>T$19</v>
      </c>
      <c r="U2548" s="186" t="str">
        <f t="shared" si="3420"/>
        <v>U$19</v>
      </c>
      <c r="V2548" s="186" t="str">
        <f t="shared" si="3420"/>
        <v>V$19</v>
      </c>
      <c r="W2548" s="186" t="str">
        <f t="shared" si="3420"/>
        <v>W$19</v>
      </c>
      <c r="X2548" s="186" t="str">
        <f t="shared" si="3420"/>
        <v>X$19</v>
      </c>
      <c r="Y2548" s="186" t="str">
        <f t="shared" si="3420"/>
        <v>Y$19</v>
      </c>
      <c r="Z2548" s="186" t="str">
        <f t="shared" si="3420"/>
        <v>Z$19</v>
      </c>
      <c r="AA2548" s="186" t="str">
        <f t="shared" si="3420"/>
        <v>AA$19</v>
      </c>
      <c r="AB2548" s="186" t="str">
        <f t="shared" si="3420"/>
        <v>AB$19</v>
      </c>
      <c r="AC2548" s="186" t="str">
        <f t="shared" si="3420"/>
        <v>AC$19</v>
      </c>
      <c r="AD2548" s="186" t="str">
        <f t="shared" si="3420"/>
        <v>AD$19</v>
      </c>
      <c r="AE2548" s="186" t="str">
        <f t="shared" si="3420"/>
        <v>AE$19</v>
      </c>
      <c r="AF2548" s="186" t="str">
        <f t="shared" si="3420"/>
        <v>AF$19</v>
      </c>
      <c r="AG2548" s="186" t="str">
        <f t="shared" si="3420"/>
        <v>AG$19</v>
      </c>
      <c r="AH2548" s="186" t="str">
        <f t="shared" si="3420"/>
        <v>AH$19</v>
      </c>
      <c r="AI2548" s="186" t="str">
        <f t="shared" si="3420"/>
        <v>AI$19</v>
      </c>
      <c r="AJ2548" s="186" t="str">
        <f t="shared" si="3420"/>
        <v>AJ$19</v>
      </c>
      <c r="AK2548" s="186" t="str">
        <f t="shared" si="3420"/>
        <v>AK$19</v>
      </c>
      <c r="AL2548" s="186" t="str">
        <f t="shared" si="3420"/>
        <v>AL$19</v>
      </c>
      <c r="AM2548" s="186" t="str">
        <f t="shared" si="3420"/>
        <v>AM$19</v>
      </c>
      <c r="AN2548" s="186" t="str">
        <f t="shared" si="3420"/>
        <v>AN$19</v>
      </c>
      <c r="AO2548" s="186" t="str">
        <f t="shared" si="3420"/>
        <v>AO$19</v>
      </c>
      <c r="AP2548" s="186" t="str">
        <f t="shared" si="3420"/>
        <v>AP$19</v>
      </c>
      <c r="AQ2548" s="186" t="str">
        <f t="shared" si="3420"/>
        <v>AQ$19</v>
      </c>
      <c r="AR2548" s="186" t="str">
        <f t="shared" si="3420"/>
        <v>AR$19</v>
      </c>
      <c r="AS2548" s="186" t="str">
        <f t="shared" si="3420"/>
        <v>AS$19</v>
      </c>
      <c r="AT2548" s="186" t="str">
        <f t="shared" si="3420"/>
        <v>AT$19</v>
      </c>
      <c r="AU2548" s="186" t="str">
        <f t="shared" si="3420"/>
        <v>AU$19</v>
      </c>
      <c r="AV2548" s="186" t="str">
        <f t="shared" si="3420"/>
        <v>AV$19</v>
      </c>
      <c r="AW2548" s="186" t="str">
        <f t="shared" si="3420"/>
        <v>AW$19</v>
      </c>
      <c r="AX2548" s="186" t="str">
        <f t="shared" si="3420"/>
        <v>AX$19</v>
      </c>
      <c r="AY2548" s="186" t="str">
        <f t="shared" ref="AY2548:CD2548" si="3421">AY$23</f>
        <v>AY$19</v>
      </c>
      <c r="AZ2548" s="186" t="str">
        <f t="shared" si="3421"/>
        <v>AZ$19</v>
      </c>
      <c r="BA2548" s="186" t="str">
        <f t="shared" si="3421"/>
        <v>BA$19</v>
      </c>
      <c r="BB2548" s="186" t="str">
        <f t="shared" si="3421"/>
        <v>BB$19</v>
      </c>
      <c r="BC2548" s="186" t="str">
        <f t="shared" si="3421"/>
        <v>BC$19</v>
      </c>
      <c r="BD2548" s="186" t="str">
        <f t="shared" si="3421"/>
        <v>BD$19</v>
      </c>
      <c r="BE2548" s="186" t="str">
        <f t="shared" si="3421"/>
        <v>BE$19</v>
      </c>
      <c r="BF2548" s="186" t="str">
        <f t="shared" si="3421"/>
        <v>BF$19</v>
      </c>
      <c r="BG2548" s="186" t="str">
        <f t="shared" si="3421"/>
        <v>BG$19</v>
      </c>
      <c r="BH2548" s="186" t="str">
        <f t="shared" si="3421"/>
        <v>BH$19</v>
      </c>
      <c r="BI2548" s="186" t="str">
        <f t="shared" si="3421"/>
        <v>BI$19</v>
      </c>
      <c r="BJ2548" s="186" t="str">
        <f t="shared" si="3421"/>
        <v>BJ$19</v>
      </c>
      <c r="BK2548" s="186" t="str">
        <f t="shared" si="3421"/>
        <v>BK$19</v>
      </c>
      <c r="BL2548" s="186" t="str">
        <f t="shared" si="3421"/>
        <v>BL$19</v>
      </c>
      <c r="BM2548" s="186" t="str">
        <f t="shared" si="3421"/>
        <v>BM$19</v>
      </c>
      <c r="BN2548" s="186" t="str">
        <f t="shared" si="3421"/>
        <v>BN$19</v>
      </c>
      <c r="BO2548" s="186" t="str">
        <f t="shared" si="3421"/>
        <v>BO$19</v>
      </c>
      <c r="BP2548" s="186" t="str">
        <f t="shared" si="3421"/>
        <v>BP$19</v>
      </c>
      <c r="BQ2548" s="186" t="str">
        <f t="shared" si="3421"/>
        <v>BQ$19</v>
      </c>
      <c r="BR2548" s="186" t="str">
        <f t="shared" si="3421"/>
        <v>BR$19</v>
      </c>
      <c r="BS2548" s="186" t="str">
        <f t="shared" si="3421"/>
        <v>BS$19</v>
      </c>
      <c r="BT2548" s="186" t="str">
        <f t="shared" si="3421"/>
        <v>BT$19</v>
      </c>
      <c r="BU2548" s="186" t="str">
        <f t="shared" si="3421"/>
        <v>BU$19</v>
      </c>
      <c r="BV2548" s="186" t="str">
        <f t="shared" si="3421"/>
        <v>BV$19</v>
      </c>
      <c r="BW2548" s="186" t="str">
        <f t="shared" si="3421"/>
        <v>BW$19</v>
      </c>
      <c r="BX2548" s="186" t="str">
        <f t="shared" si="3421"/>
        <v>BX$19</v>
      </c>
      <c r="BY2548" s="186" t="str">
        <f t="shared" si="3421"/>
        <v>BY$19</v>
      </c>
      <c r="BZ2548" s="186" t="str">
        <f t="shared" si="3421"/>
        <v>BZ$19</v>
      </c>
      <c r="CA2548" s="186" t="str">
        <f t="shared" si="3421"/>
        <v>CA$19</v>
      </c>
      <c r="CB2548" s="186" t="str">
        <f t="shared" si="3421"/>
        <v>CB$19</v>
      </c>
      <c r="CC2548" s="186" t="str">
        <f t="shared" si="3421"/>
        <v>CC$19</v>
      </c>
      <c r="CD2548" s="186" t="str">
        <f t="shared" si="3421"/>
        <v>CD$19</v>
      </c>
      <c r="CE2548" s="186" t="str">
        <f t="shared" ref="CE2548:CK2548" si="3422">CE$23</f>
        <v>CE$19</v>
      </c>
      <c r="CF2548" s="186" t="str">
        <f t="shared" si="3422"/>
        <v>CF$19</v>
      </c>
      <c r="CG2548" s="186" t="str">
        <f t="shared" si="3422"/>
        <v>CG$19</v>
      </c>
      <c r="CH2548" s="186" t="str">
        <f t="shared" si="3422"/>
        <v>CH$19</v>
      </c>
      <c r="CI2548" s="186" t="str">
        <f t="shared" si="3422"/>
        <v>CI$19</v>
      </c>
      <c r="CJ2548" s="186" t="str">
        <f t="shared" si="3422"/>
        <v>CJ$19</v>
      </c>
      <c r="CK2548" s="186" t="str">
        <f t="shared" si="3422"/>
        <v>CK$19</v>
      </c>
    </row>
    <row r="2549" spans="2:89" x14ac:dyDescent="0.35">
      <c r="B2549" s="139" t="s">
        <v>509</v>
      </c>
      <c r="C2549" s="31"/>
      <c r="D2549" t="s">
        <v>510</v>
      </c>
      <c r="E2549" s="8" t="str">
        <f t="shared" ref="E2549:E2552" si="3423">ROW()&amp;" "&amp;D2549</f>
        <v>2549 VOV-TV-V</v>
      </c>
      <c r="F2549" t="s">
        <v>511</v>
      </c>
      <c r="G2549" s="31" t="s">
        <v>81</v>
      </c>
      <c r="H2549" s="138"/>
      <c r="I2549" s="140"/>
      <c r="J2549" s="140"/>
      <c r="K2549" s="138"/>
      <c r="L2549" s="138"/>
      <c r="M2549" s="138"/>
      <c r="N2549" s="138"/>
      <c r="O2549" s="138"/>
      <c r="P2549" s="138"/>
      <c r="R2549" s="139"/>
      <c r="S2549" s="164"/>
      <c r="T2549" s="164"/>
      <c r="U2549" s="164"/>
      <c r="V2549" s="164"/>
      <c r="W2549" s="164"/>
      <c r="X2549" s="164"/>
      <c r="Y2549" s="164"/>
      <c r="Z2549" s="164"/>
      <c r="AA2549" s="164"/>
      <c r="AB2549" s="164"/>
      <c r="AC2549" s="164"/>
      <c r="AD2549" s="164"/>
      <c r="AE2549" s="164"/>
      <c r="AF2549" s="164"/>
      <c r="AG2549" s="164"/>
      <c r="AH2549" s="164"/>
      <c r="AI2549" s="164"/>
      <c r="AJ2549" s="164"/>
      <c r="AK2549" s="164"/>
      <c r="AL2549" s="164"/>
      <c r="AM2549" s="164"/>
      <c r="AN2549" s="164"/>
      <c r="AO2549" s="164"/>
      <c r="AP2549" s="164"/>
      <c r="AQ2549" s="164"/>
      <c r="AR2549" s="164"/>
      <c r="AS2549" s="164"/>
      <c r="AT2549" s="164"/>
      <c r="AU2549" s="164"/>
      <c r="AV2549" s="164"/>
      <c r="AW2549" s="164"/>
      <c r="AX2549" s="164"/>
      <c r="AY2549" s="164"/>
      <c r="AZ2549" s="164"/>
      <c r="BA2549" s="164"/>
      <c r="BB2549" s="164"/>
      <c r="BC2549" s="164"/>
      <c r="BD2549" s="164"/>
      <c r="BE2549" s="164"/>
      <c r="BF2549" s="164"/>
      <c r="BG2549" s="164"/>
      <c r="BH2549" s="164"/>
      <c r="BI2549" s="164"/>
      <c r="BJ2549" s="164"/>
      <c r="BK2549" s="164"/>
      <c r="BL2549" s="164"/>
      <c r="BM2549" s="164"/>
      <c r="BN2549" s="164"/>
      <c r="BO2549" s="164"/>
      <c r="BP2549" s="164"/>
      <c r="BQ2549" s="164"/>
      <c r="BR2549" s="164"/>
      <c r="BS2549" s="164"/>
      <c r="BT2549" s="164"/>
      <c r="BU2549" s="164"/>
      <c r="BV2549" s="164"/>
      <c r="BW2549" s="164"/>
      <c r="BX2549" s="164"/>
      <c r="BY2549" s="164"/>
      <c r="BZ2549" s="164"/>
      <c r="CA2549" s="164"/>
      <c r="CB2549" s="164"/>
      <c r="CC2549" s="164"/>
      <c r="CD2549" s="164"/>
      <c r="CE2549" s="164"/>
      <c r="CF2549" s="164"/>
      <c r="CG2549" s="164"/>
      <c r="CH2549" s="164"/>
      <c r="CI2549" s="164"/>
      <c r="CJ2549" s="164"/>
      <c r="CK2549" s="164"/>
    </row>
    <row r="2550" spans="2:89" x14ac:dyDescent="0.35">
      <c r="B2550" s="95" t="str">
        <f>"# of "&amp;B2542&amp;"s"</f>
        <v># of procedures</v>
      </c>
      <c r="C2550" s="12"/>
      <c r="D2550" t="s">
        <v>510</v>
      </c>
      <c r="E2550" s="8" t="str">
        <f t="shared" si="3423"/>
        <v>2550 VOV-TV-V</v>
      </c>
      <c r="G2550" s="12" t="s">
        <v>332</v>
      </c>
      <c r="H2550" s="12"/>
      <c r="I2550" s="60"/>
      <c r="J2550" s="60"/>
      <c r="K2550" s="12"/>
      <c r="L2550" s="12"/>
      <c r="M2550" s="12"/>
      <c r="N2550" s="12"/>
      <c r="O2550" s="12"/>
      <c r="P2550" s="12"/>
      <c r="R2550" s="13"/>
      <c r="S2550" s="76"/>
      <c r="T2550" s="76"/>
      <c r="U2550" s="76"/>
      <c r="V2550" s="76"/>
      <c r="W2550" s="76"/>
      <c r="X2550" s="76"/>
      <c r="Y2550" s="76"/>
      <c r="Z2550" s="76"/>
      <c r="AA2550" s="76"/>
      <c r="AB2550" s="76"/>
      <c r="AC2550" s="76"/>
      <c r="AD2550" s="76"/>
      <c r="AE2550" s="76"/>
      <c r="AF2550" s="76"/>
      <c r="AG2550" s="76"/>
      <c r="AH2550" s="76"/>
      <c r="AI2550" s="76"/>
      <c r="AJ2550" s="76"/>
      <c r="AK2550" s="76"/>
      <c r="AL2550" s="76"/>
      <c r="AM2550" s="76"/>
      <c r="AN2550" s="76"/>
      <c r="AO2550" s="76"/>
      <c r="AP2550" s="76"/>
      <c r="AQ2550" s="76"/>
      <c r="AR2550" s="76"/>
      <c r="AS2550" s="76"/>
      <c r="AT2550" s="76"/>
      <c r="AU2550" s="76"/>
      <c r="AV2550" s="76"/>
      <c r="AW2550" s="76"/>
      <c r="AX2550" s="76"/>
      <c r="AY2550" s="76"/>
      <c r="AZ2550" s="76"/>
      <c r="BA2550" s="76"/>
      <c r="BB2550" s="76"/>
      <c r="BC2550" s="76"/>
      <c r="BD2550" s="76"/>
      <c r="BE2550" s="76"/>
      <c r="BF2550" s="76"/>
      <c r="BG2550" s="76"/>
      <c r="BH2550" s="76"/>
      <c r="BI2550" s="76"/>
      <c r="BJ2550" s="76"/>
      <c r="BK2550" s="76"/>
      <c r="BL2550" s="76"/>
      <c r="BM2550" s="76"/>
      <c r="BN2550" s="76"/>
      <c r="BO2550" s="76"/>
      <c r="BP2550" s="76"/>
      <c r="BQ2550" s="76"/>
      <c r="BR2550" s="76"/>
      <c r="BS2550" s="76"/>
      <c r="BT2550" s="76"/>
      <c r="BU2550" s="76"/>
      <c r="BV2550" s="76"/>
      <c r="BW2550" s="76"/>
      <c r="BX2550" s="76"/>
      <c r="BY2550" s="76"/>
      <c r="BZ2550" s="76"/>
      <c r="CA2550" s="76"/>
      <c r="CB2550" s="76"/>
      <c r="CC2550" s="76"/>
      <c r="CD2550" s="76"/>
      <c r="CE2550" s="76"/>
      <c r="CF2550" s="76"/>
      <c r="CG2550" s="76"/>
      <c r="CH2550" s="76"/>
      <c r="CI2550" s="76"/>
      <c r="CJ2550" s="76"/>
      <c r="CK2550" s="76"/>
    </row>
    <row r="2551" spans="2:89" x14ac:dyDescent="0.35">
      <c r="B2551" s="141" t="str">
        <f>"# of "&amp;B2554&amp;"s/"&amp;B2542</f>
        <v># of implants/procedure</v>
      </c>
      <c r="C2551" s="31"/>
      <c r="D2551" t="s">
        <v>510</v>
      </c>
      <c r="E2551" s="8" t="str">
        <f t="shared" si="3423"/>
        <v>2551 VOV-TV-V</v>
      </c>
      <c r="G2551" s="31"/>
      <c r="H2551" s="31"/>
      <c r="I2551" s="73"/>
      <c r="J2551" s="73"/>
      <c r="K2551" s="12">
        <v>2</v>
      </c>
      <c r="L2551" s="12">
        <v>2</v>
      </c>
      <c r="M2551" s="12">
        <v>2</v>
      </c>
      <c r="N2551" s="12">
        <v>2</v>
      </c>
      <c r="O2551" s="12">
        <v>2</v>
      </c>
      <c r="P2551" s="12">
        <v>2</v>
      </c>
      <c r="R2551" s="67"/>
      <c r="S2551" s="76" cm="1">
        <f t="array" ref="S2551">INDEX($K:$P,ROW(),MATCH(S$3,$K$2:$P$2,0))</f>
        <v>2</v>
      </c>
      <c r="T2551" s="76" cm="1">
        <f t="array" ref="T2551">INDEX($K:$P,ROW(),MATCH(T$3,$K$2:$P$2,0))</f>
        <v>2</v>
      </c>
      <c r="U2551" s="76" cm="1">
        <f t="array" ref="U2551">INDEX($K:$P,ROW(),MATCH(U$3,$K$2:$P$2,0))</f>
        <v>2</v>
      </c>
      <c r="V2551" s="76" cm="1">
        <f t="array" ref="V2551">INDEX($K:$P,ROW(),MATCH(V$3,$K$2:$P$2,0))</f>
        <v>2</v>
      </c>
      <c r="W2551" s="76" cm="1">
        <f t="array" ref="W2551">INDEX($K:$P,ROW(),MATCH(W$3,$K$2:$P$2,0))</f>
        <v>2</v>
      </c>
      <c r="X2551" s="76" cm="1">
        <f t="array" ref="X2551">INDEX($K:$P,ROW(),MATCH(X$3,$K$2:$P$2,0))</f>
        <v>2</v>
      </c>
      <c r="Y2551" s="76" cm="1">
        <f t="array" ref="Y2551">INDEX($K:$P,ROW(),MATCH(Y$3,$K$2:$P$2,0))</f>
        <v>2</v>
      </c>
      <c r="Z2551" s="76" cm="1">
        <f t="array" ref="Z2551">INDEX($K:$P,ROW(),MATCH(Z$3,$K$2:$P$2,0))</f>
        <v>2</v>
      </c>
      <c r="AA2551" s="76" cm="1">
        <f t="array" ref="AA2551">INDEX($K:$P,ROW(),MATCH(AA$3,$K$2:$P$2,0))</f>
        <v>2</v>
      </c>
      <c r="AB2551" s="76" cm="1">
        <f t="array" ref="AB2551">INDEX($K:$P,ROW(),MATCH(AB$3,$K$2:$P$2,0))</f>
        <v>2</v>
      </c>
      <c r="AC2551" s="76" cm="1">
        <f t="array" ref="AC2551">INDEX($K:$P,ROW(),MATCH(AC$3,$K$2:$P$2,0))</f>
        <v>2</v>
      </c>
      <c r="AD2551" s="76" cm="1">
        <f t="array" ref="AD2551">INDEX($K:$P,ROW(),MATCH(AD$3,$K$2:$P$2,0))</f>
        <v>2</v>
      </c>
      <c r="AE2551" s="76" cm="1">
        <f t="array" ref="AE2551">INDEX($K:$P,ROW(),MATCH(AE$3,$K$2:$P$2,0))</f>
        <v>2</v>
      </c>
      <c r="AF2551" s="76" cm="1">
        <f t="array" ref="AF2551">INDEX($K:$P,ROW(),MATCH(AF$3,$K$2:$P$2,0))</f>
        <v>2</v>
      </c>
      <c r="AG2551" s="76" cm="1">
        <f t="array" ref="AG2551">INDEX($K:$P,ROW(),MATCH(AG$3,$K$2:$P$2,0))</f>
        <v>2</v>
      </c>
      <c r="AH2551" s="76" cm="1">
        <f t="array" ref="AH2551">INDEX($K:$P,ROW(),MATCH(AH$3,$K$2:$P$2,0))</f>
        <v>2</v>
      </c>
      <c r="AI2551" s="76" cm="1">
        <f t="array" ref="AI2551">INDEX($K:$P,ROW(),MATCH(AI$3,$K$2:$P$2,0))</f>
        <v>2</v>
      </c>
      <c r="AJ2551" s="76" cm="1">
        <f t="array" ref="AJ2551">INDEX($K:$P,ROW(),MATCH(AJ$3,$K$2:$P$2,0))</f>
        <v>2</v>
      </c>
      <c r="AK2551" s="76" cm="1">
        <f t="array" ref="AK2551">INDEX($K:$P,ROW(),MATCH(AK$3,$K$2:$P$2,0))</f>
        <v>2</v>
      </c>
      <c r="AL2551" s="76" cm="1">
        <f t="array" ref="AL2551">INDEX($K:$P,ROW(),MATCH(AL$3,$K$2:$P$2,0))</f>
        <v>2</v>
      </c>
      <c r="AM2551" s="76" cm="1">
        <f t="array" ref="AM2551">INDEX($K:$P,ROW(),MATCH(AM$3,$K$2:$P$2,0))</f>
        <v>2</v>
      </c>
      <c r="AN2551" s="76" cm="1">
        <f t="array" ref="AN2551">INDEX($K:$P,ROW(),MATCH(AN$3,$K$2:$P$2,0))</f>
        <v>2</v>
      </c>
      <c r="AO2551" s="76" cm="1">
        <f t="array" ref="AO2551">INDEX($K:$P,ROW(),MATCH(AO$3,$K$2:$P$2,0))</f>
        <v>2</v>
      </c>
      <c r="AP2551" s="76" cm="1">
        <f t="array" ref="AP2551">INDEX($K:$P,ROW(),MATCH(AP$3,$K$2:$P$2,0))</f>
        <v>2</v>
      </c>
      <c r="AQ2551" s="76" cm="1">
        <f t="array" ref="AQ2551">INDEX($K:$P,ROW(),MATCH(AQ$3,$K$2:$P$2,0))</f>
        <v>2</v>
      </c>
      <c r="AR2551" s="76" cm="1">
        <f t="array" ref="AR2551">INDEX($K:$P,ROW(),MATCH(AR$3,$K$2:$P$2,0))</f>
        <v>2</v>
      </c>
      <c r="AS2551" s="76" cm="1">
        <f t="array" ref="AS2551">INDEX($K:$P,ROW(),MATCH(AS$3,$K$2:$P$2,0))</f>
        <v>2</v>
      </c>
      <c r="AT2551" s="76" cm="1">
        <f t="array" ref="AT2551">INDEX($K:$P,ROW(),MATCH(AT$3,$K$2:$P$2,0))</f>
        <v>2</v>
      </c>
      <c r="AU2551" s="76" cm="1">
        <f t="array" ref="AU2551">INDEX($K:$P,ROW(),MATCH(AU$3,$K$2:$P$2,0))</f>
        <v>2</v>
      </c>
      <c r="AV2551" s="76" cm="1">
        <f t="array" ref="AV2551">INDEX($K:$P,ROW(),MATCH(AV$3,$K$2:$P$2,0))</f>
        <v>2</v>
      </c>
      <c r="AW2551" s="76" cm="1">
        <f t="array" ref="AW2551">INDEX($K:$P,ROW(),MATCH(AW$3,$K$2:$P$2,0))</f>
        <v>2</v>
      </c>
      <c r="AX2551" s="76" cm="1">
        <f t="array" ref="AX2551">INDEX($K:$P,ROW(),MATCH(AX$3,$K$2:$P$2,0))</f>
        <v>2</v>
      </c>
      <c r="AY2551" s="76" cm="1">
        <f t="array" ref="AY2551">INDEX($K:$P,ROW(),MATCH(AY$3,$K$2:$P$2,0))</f>
        <v>2</v>
      </c>
      <c r="AZ2551" s="76" cm="1">
        <f t="array" ref="AZ2551">INDEX($K:$P,ROW(),MATCH(AZ$3,$K$2:$P$2,0))</f>
        <v>2</v>
      </c>
      <c r="BA2551" s="76" cm="1">
        <f t="array" ref="BA2551">INDEX($K:$P,ROW(),MATCH(BA$3,$K$2:$P$2,0))</f>
        <v>2</v>
      </c>
      <c r="BB2551" s="76" cm="1">
        <f t="array" ref="BB2551">INDEX($K:$P,ROW(),MATCH(BB$3,$K$2:$P$2,0))</f>
        <v>2</v>
      </c>
      <c r="BC2551" s="76" cm="1">
        <f t="array" ref="BC2551">INDEX($K:$P,ROW(),MATCH(BC$3,$K$2:$P$2,0))</f>
        <v>2</v>
      </c>
      <c r="BD2551" s="76" cm="1">
        <f t="array" ref="BD2551">INDEX($K:$P,ROW(),MATCH(BD$3,$K$2:$P$2,0))</f>
        <v>2</v>
      </c>
      <c r="BE2551" s="76" cm="1">
        <f t="array" ref="BE2551">INDEX($K:$P,ROW(),MATCH(BE$3,$K$2:$P$2,0))</f>
        <v>2</v>
      </c>
      <c r="BF2551" s="76" cm="1">
        <f t="array" ref="BF2551">INDEX($K:$P,ROW(),MATCH(BF$3,$K$2:$P$2,0))</f>
        <v>2</v>
      </c>
      <c r="BG2551" s="76" cm="1">
        <f t="array" ref="BG2551">INDEX($K:$P,ROW(),MATCH(BG$3,$K$2:$P$2,0))</f>
        <v>2</v>
      </c>
      <c r="BH2551" s="76" cm="1">
        <f t="array" ref="BH2551">INDEX($K:$P,ROW(),MATCH(BH$3,$K$2:$P$2,0))</f>
        <v>2</v>
      </c>
      <c r="BI2551" s="76" cm="1">
        <f t="array" ref="BI2551">INDEX($K:$P,ROW(),MATCH(BI$3,$K$2:$P$2,0))</f>
        <v>2</v>
      </c>
      <c r="BJ2551" s="76" cm="1">
        <f t="array" ref="BJ2551">INDEX($K:$P,ROW(),MATCH(BJ$3,$K$2:$P$2,0))</f>
        <v>2</v>
      </c>
      <c r="BK2551" s="76" cm="1">
        <f t="array" ref="BK2551">INDEX($K:$P,ROW(),MATCH(BK$3,$K$2:$P$2,0))</f>
        <v>2</v>
      </c>
      <c r="BL2551" s="76" cm="1">
        <f t="array" ref="BL2551">INDEX($K:$P,ROW(),MATCH(BL$3,$K$2:$P$2,0))</f>
        <v>2</v>
      </c>
      <c r="BM2551" s="76" cm="1">
        <f t="array" ref="BM2551">INDEX($K:$P,ROW(),MATCH(BM$3,$K$2:$P$2,0))</f>
        <v>2</v>
      </c>
      <c r="BN2551" s="76" cm="1">
        <f t="array" ref="BN2551">INDEX($K:$P,ROW(),MATCH(BN$3,$K$2:$P$2,0))</f>
        <v>2</v>
      </c>
      <c r="BO2551" s="76" cm="1">
        <f t="array" ref="BO2551">INDEX($K:$P,ROW(),MATCH(BO$3,$K$2:$P$2,0))</f>
        <v>2</v>
      </c>
      <c r="BP2551" s="76" cm="1">
        <f t="array" ref="BP2551">INDEX($K:$P,ROW(),MATCH(BP$3,$K$2:$P$2,0))</f>
        <v>2</v>
      </c>
      <c r="BQ2551" s="76" cm="1">
        <f t="array" ref="BQ2551">INDEX($K:$P,ROW(),MATCH(BQ$3,$K$2:$P$2,0))</f>
        <v>2</v>
      </c>
      <c r="BR2551" s="76" cm="1">
        <f t="array" ref="BR2551">INDEX($K:$P,ROW(),MATCH(BR$3,$K$2:$P$2,0))</f>
        <v>2</v>
      </c>
      <c r="BS2551" s="76" cm="1">
        <f t="array" ref="BS2551">INDEX($K:$P,ROW(),MATCH(BS$3,$K$2:$P$2,0))</f>
        <v>2</v>
      </c>
      <c r="BT2551" s="76" cm="1">
        <f t="array" ref="BT2551">INDEX($K:$P,ROW(),MATCH(BT$3,$K$2:$P$2,0))</f>
        <v>2</v>
      </c>
      <c r="BU2551" s="76" cm="1">
        <f t="array" ref="BU2551">INDEX($K:$P,ROW(),MATCH(BU$3,$K$2:$P$2,0))</f>
        <v>2</v>
      </c>
      <c r="BV2551" s="76" cm="1">
        <f t="array" ref="BV2551">INDEX($K:$P,ROW(),MATCH(BV$3,$K$2:$P$2,0))</f>
        <v>2</v>
      </c>
      <c r="BW2551" s="76" cm="1">
        <f t="array" ref="BW2551">INDEX($K:$P,ROW(),MATCH(BW$3,$K$2:$P$2,0))</f>
        <v>2</v>
      </c>
      <c r="BX2551" s="76" cm="1">
        <f t="array" ref="BX2551">INDEX($K:$P,ROW(),MATCH(BX$3,$K$2:$P$2,0))</f>
        <v>2</v>
      </c>
      <c r="BY2551" s="76" cm="1">
        <f t="array" ref="BY2551">INDEX($K:$P,ROW(),MATCH(BY$3,$K$2:$P$2,0))</f>
        <v>2</v>
      </c>
      <c r="BZ2551" s="76" cm="1">
        <f t="array" ref="BZ2551">INDEX($K:$P,ROW(),MATCH(BZ$3,$K$2:$P$2,0))</f>
        <v>2</v>
      </c>
      <c r="CA2551" s="76" cm="1">
        <f t="array" ref="CA2551">INDEX($K:$P,ROW(),MATCH(CA$3,$K$2:$P$2,0))</f>
        <v>2</v>
      </c>
      <c r="CB2551" s="76" cm="1">
        <f t="array" ref="CB2551">INDEX($K:$P,ROW(),MATCH(CB$3,$K$2:$P$2,0))</f>
        <v>2</v>
      </c>
      <c r="CC2551" s="76" cm="1">
        <f t="array" ref="CC2551">INDEX($K:$P,ROW(),MATCH(CC$3,$K$2:$P$2,0))</f>
        <v>2</v>
      </c>
      <c r="CD2551" s="76" cm="1">
        <f t="array" ref="CD2551">INDEX($K:$P,ROW(),MATCH(CD$3,$K$2:$P$2,0))</f>
        <v>2</v>
      </c>
      <c r="CE2551" s="76" cm="1">
        <f t="array" ref="CE2551">INDEX($K:$P,ROW(),MATCH(CE$3,$K$2:$P$2,0))</f>
        <v>2</v>
      </c>
      <c r="CF2551" s="76" cm="1">
        <f t="array" ref="CF2551">INDEX($K:$P,ROW(),MATCH(CF$3,$K$2:$P$2,0))</f>
        <v>2</v>
      </c>
      <c r="CG2551" s="76" cm="1">
        <f t="array" ref="CG2551">INDEX($K:$P,ROW(),MATCH(CG$3,$K$2:$P$2,0))</f>
        <v>2</v>
      </c>
      <c r="CH2551" s="76" cm="1">
        <f t="array" ref="CH2551">INDEX($K:$P,ROW(),MATCH(CH$3,$K$2:$P$2,0))</f>
        <v>2</v>
      </c>
      <c r="CI2551" s="76" cm="1">
        <f t="array" ref="CI2551">INDEX($K:$P,ROW(),MATCH(CI$3,$K$2:$P$2,0))</f>
        <v>2</v>
      </c>
      <c r="CJ2551" s="76" cm="1">
        <f t="array" ref="CJ2551">INDEX($K:$P,ROW(),MATCH(CJ$3,$K$2:$P$2,0))</f>
        <v>2</v>
      </c>
      <c r="CK2551" s="76" cm="1">
        <f t="array" ref="CK2551">INDEX($K:$P,ROW(),MATCH(CK$3,$K$2:$P$2,0))</f>
        <v>2</v>
      </c>
    </row>
    <row r="2552" spans="2:89" x14ac:dyDescent="0.35">
      <c r="B2552" s="124" t="str">
        <f>"# of "&amp;B2554&amp;"s"</f>
        <v># of implants</v>
      </c>
      <c r="D2552" t="s">
        <v>510</v>
      </c>
      <c r="E2552" s="8" t="str">
        <f t="shared" si="3423"/>
        <v>2552 VOV-TV-V</v>
      </c>
      <c r="H2552" s="12"/>
      <c r="I2552" s="60"/>
      <c r="J2552" s="60"/>
      <c r="K2552" s="114">
        <f t="shared" ref="K2552:P2552" ca="1" si="3424">SUMIF($3:$3,K$2,2552:2552)</f>
        <v>120000</v>
      </c>
      <c r="L2552" s="114">
        <f t="shared" ca="1" si="3424"/>
        <v>120000</v>
      </c>
      <c r="M2552" s="114">
        <f t="shared" ca="1" si="3424"/>
        <v>120000</v>
      </c>
      <c r="N2552" s="114">
        <f t="shared" ca="1" si="3424"/>
        <v>120000</v>
      </c>
      <c r="O2552" s="114">
        <f t="shared" ca="1" si="3424"/>
        <v>120000</v>
      </c>
      <c r="P2552" s="114">
        <f t="shared" ca="1" si="3424"/>
        <v>110000</v>
      </c>
      <c r="R2552" s="15"/>
      <c r="S2552" s="147" cm="1">
        <f t="array" aca="1" ref="S2552" ca="1">INDIRECT(S2544)*S2551</f>
        <v>10000</v>
      </c>
      <c r="T2552" s="147" cm="1">
        <f t="array" aca="1" ref="T2552" ca="1">INDIRECT(T2544)*T2551</f>
        <v>10000</v>
      </c>
      <c r="U2552" s="147" cm="1">
        <f t="array" aca="1" ref="U2552" ca="1">INDIRECT(U2544)*U2551</f>
        <v>10000</v>
      </c>
      <c r="V2552" s="147" cm="1">
        <f t="array" aca="1" ref="V2552" ca="1">INDIRECT(V2544)*V2551</f>
        <v>10000</v>
      </c>
      <c r="W2552" s="147" cm="1">
        <f t="array" aca="1" ref="W2552" ca="1">INDIRECT(W2544)*W2551</f>
        <v>10000</v>
      </c>
      <c r="X2552" s="147" cm="1">
        <f t="array" aca="1" ref="X2552" ca="1">INDIRECT(X2544)*X2551</f>
        <v>10000</v>
      </c>
      <c r="Y2552" s="147" cm="1">
        <f t="array" aca="1" ref="Y2552" ca="1">INDIRECT(Y2544)*Y2551</f>
        <v>10000</v>
      </c>
      <c r="Z2552" s="147" cm="1">
        <f t="array" aca="1" ref="Z2552" ca="1">INDIRECT(Z2544)*Z2551</f>
        <v>10000</v>
      </c>
      <c r="AA2552" s="147" cm="1">
        <f t="array" aca="1" ref="AA2552" ca="1">INDIRECT(AA2544)*AA2551</f>
        <v>10000</v>
      </c>
      <c r="AB2552" s="147" cm="1">
        <f t="array" aca="1" ref="AB2552" ca="1">INDIRECT(AB2544)*AB2551</f>
        <v>10000</v>
      </c>
      <c r="AC2552" s="147" cm="1">
        <f t="array" aca="1" ref="AC2552" ca="1">INDIRECT(AC2544)*AC2551</f>
        <v>10000</v>
      </c>
      <c r="AD2552" s="147" cm="1">
        <f t="array" aca="1" ref="AD2552" ca="1">INDIRECT(AD2544)*AD2551</f>
        <v>10000</v>
      </c>
      <c r="AE2552" s="147" cm="1">
        <f t="array" aca="1" ref="AE2552" ca="1">INDIRECT(AE2544)*AE2551</f>
        <v>10000</v>
      </c>
      <c r="AF2552" s="147" cm="1">
        <f t="array" aca="1" ref="AF2552" ca="1">INDIRECT(AF2544)*AF2551</f>
        <v>10000</v>
      </c>
      <c r="AG2552" s="147" cm="1">
        <f t="array" aca="1" ref="AG2552" ca="1">INDIRECT(AG2544)*AG2551</f>
        <v>10000</v>
      </c>
      <c r="AH2552" s="147" cm="1">
        <f t="array" aca="1" ref="AH2552" ca="1">INDIRECT(AH2544)*AH2551</f>
        <v>10000</v>
      </c>
      <c r="AI2552" s="147" cm="1">
        <f t="array" aca="1" ref="AI2552" ca="1">INDIRECT(AI2544)*AI2551</f>
        <v>10000</v>
      </c>
      <c r="AJ2552" s="147" cm="1">
        <f t="array" aca="1" ref="AJ2552" ca="1">INDIRECT(AJ2544)*AJ2551</f>
        <v>10000</v>
      </c>
      <c r="AK2552" s="147" cm="1">
        <f t="array" aca="1" ref="AK2552" ca="1">INDIRECT(AK2544)*AK2551</f>
        <v>10000</v>
      </c>
      <c r="AL2552" s="147" cm="1">
        <f t="array" aca="1" ref="AL2552" ca="1">INDIRECT(AL2544)*AL2551</f>
        <v>10000</v>
      </c>
      <c r="AM2552" s="147" cm="1">
        <f t="array" aca="1" ref="AM2552" ca="1">INDIRECT(AM2544)*AM2551</f>
        <v>10000</v>
      </c>
      <c r="AN2552" s="147" cm="1">
        <f t="array" aca="1" ref="AN2552" ca="1">INDIRECT(AN2544)*AN2551</f>
        <v>10000</v>
      </c>
      <c r="AO2552" s="147" cm="1">
        <f t="array" aca="1" ref="AO2552" ca="1">INDIRECT(AO2544)*AO2551</f>
        <v>10000</v>
      </c>
      <c r="AP2552" s="147" cm="1">
        <f t="array" aca="1" ref="AP2552" ca="1">INDIRECT(AP2544)*AP2551</f>
        <v>10000</v>
      </c>
      <c r="AQ2552" s="147" cm="1">
        <f t="array" aca="1" ref="AQ2552" ca="1">INDIRECT(AQ2544)*AQ2551</f>
        <v>10000</v>
      </c>
      <c r="AR2552" s="147" cm="1">
        <f t="array" aca="1" ref="AR2552" ca="1">INDIRECT(AR2544)*AR2551</f>
        <v>10000</v>
      </c>
      <c r="AS2552" s="147" cm="1">
        <f t="array" aca="1" ref="AS2552" ca="1">INDIRECT(AS2544)*AS2551</f>
        <v>10000</v>
      </c>
      <c r="AT2552" s="147" cm="1">
        <f t="array" aca="1" ref="AT2552" ca="1">INDIRECT(AT2544)*AT2551</f>
        <v>10000</v>
      </c>
      <c r="AU2552" s="147" cm="1">
        <f t="array" aca="1" ref="AU2552" ca="1">INDIRECT(AU2544)*AU2551</f>
        <v>10000</v>
      </c>
      <c r="AV2552" s="147" cm="1">
        <f t="array" aca="1" ref="AV2552" ca="1">INDIRECT(AV2544)*AV2551</f>
        <v>10000</v>
      </c>
      <c r="AW2552" s="147" cm="1">
        <f t="array" aca="1" ref="AW2552" ca="1">INDIRECT(AW2544)*AW2551</f>
        <v>10000</v>
      </c>
      <c r="AX2552" s="147" cm="1">
        <f t="array" aca="1" ref="AX2552" ca="1">INDIRECT(AX2544)*AX2551</f>
        <v>10000</v>
      </c>
      <c r="AY2552" s="147" cm="1">
        <f t="array" aca="1" ref="AY2552" ca="1">INDIRECT(AY2544)*AY2551</f>
        <v>10000</v>
      </c>
      <c r="AZ2552" s="147" cm="1">
        <f t="array" aca="1" ref="AZ2552" ca="1">INDIRECT(AZ2544)*AZ2551</f>
        <v>10000</v>
      </c>
      <c r="BA2552" s="147" cm="1">
        <f t="array" aca="1" ref="BA2552" ca="1">INDIRECT(BA2544)*BA2551</f>
        <v>10000</v>
      </c>
      <c r="BB2552" s="147" cm="1">
        <f t="array" aca="1" ref="BB2552" ca="1">INDIRECT(BB2544)*BB2551</f>
        <v>10000</v>
      </c>
      <c r="BC2552" s="147" cm="1">
        <f t="array" aca="1" ref="BC2552" ca="1">INDIRECT(BC2544)*BC2551</f>
        <v>10000</v>
      </c>
      <c r="BD2552" s="147" cm="1">
        <f t="array" aca="1" ref="BD2552" ca="1">INDIRECT(BD2544)*BD2551</f>
        <v>10000</v>
      </c>
      <c r="BE2552" s="147" cm="1">
        <f t="array" aca="1" ref="BE2552" ca="1">INDIRECT(BE2544)*BE2551</f>
        <v>10000</v>
      </c>
      <c r="BF2552" s="147" cm="1">
        <f t="array" aca="1" ref="BF2552" ca="1">INDIRECT(BF2544)*BF2551</f>
        <v>10000</v>
      </c>
      <c r="BG2552" s="147" cm="1">
        <f t="array" aca="1" ref="BG2552" ca="1">INDIRECT(BG2544)*BG2551</f>
        <v>10000</v>
      </c>
      <c r="BH2552" s="147" cm="1">
        <f t="array" aca="1" ref="BH2552" ca="1">INDIRECT(BH2544)*BH2551</f>
        <v>10000</v>
      </c>
      <c r="BI2552" s="147" cm="1">
        <f t="array" aca="1" ref="BI2552" ca="1">INDIRECT(BI2544)*BI2551</f>
        <v>10000</v>
      </c>
      <c r="BJ2552" s="147" cm="1">
        <f t="array" aca="1" ref="BJ2552" ca="1">INDIRECT(BJ2544)*BJ2551</f>
        <v>10000</v>
      </c>
      <c r="BK2552" s="147" cm="1">
        <f t="array" aca="1" ref="BK2552" ca="1">INDIRECT(BK2544)*BK2551</f>
        <v>10000</v>
      </c>
      <c r="BL2552" s="147" cm="1">
        <f t="array" aca="1" ref="BL2552" ca="1">INDIRECT(BL2544)*BL2551</f>
        <v>10000</v>
      </c>
      <c r="BM2552" s="147" cm="1">
        <f t="array" aca="1" ref="BM2552" ca="1">INDIRECT(BM2544)*BM2551</f>
        <v>10000</v>
      </c>
      <c r="BN2552" s="147" cm="1">
        <f t="array" aca="1" ref="BN2552" ca="1">INDIRECT(BN2544)*BN2551</f>
        <v>10000</v>
      </c>
      <c r="BO2552" s="147" cm="1">
        <f t="array" aca="1" ref="BO2552" ca="1">INDIRECT(BO2544)*BO2551</f>
        <v>10000</v>
      </c>
      <c r="BP2552" s="147" cm="1">
        <f t="array" aca="1" ref="BP2552" ca="1">INDIRECT(BP2544)*BP2551</f>
        <v>10000</v>
      </c>
      <c r="BQ2552" s="147" cm="1">
        <f t="array" aca="1" ref="BQ2552" ca="1">INDIRECT(BQ2544)*BQ2551</f>
        <v>10000</v>
      </c>
      <c r="BR2552" s="147" cm="1">
        <f t="array" aca="1" ref="BR2552" ca="1">INDIRECT(BR2544)*BR2551</f>
        <v>10000</v>
      </c>
      <c r="BS2552" s="147" cm="1">
        <f t="array" aca="1" ref="BS2552" ca="1">INDIRECT(BS2544)*BS2551</f>
        <v>10000</v>
      </c>
      <c r="BT2552" s="147" cm="1">
        <f t="array" aca="1" ref="BT2552" ca="1">INDIRECT(BT2544)*BT2551</f>
        <v>10000</v>
      </c>
      <c r="BU2552" s="147" cm="1">
        <f t="array" aca="1" ref="BU2552" ca="1">INDIRECT(BU2544)*BU2551</f>
        <v>10000</v>
      </c>
      <c r="BV2552" s="147" cm="1">
        <f t="array" aca="1" ref="BV2552" ca="1">INDIRECT(BV2544)*BV2551</f>
        <v>10000</v>
      </c>
      <c r="BW2552" s="147" cm="1">
        <f t="array" aca="1" ref="BW2552" ca="1">INDIRECT(BW2544)*BW2551</f>
        <v>10000</v>
      </c>
      <c r="BX2552" s="147" cm="1">
        <f t="array" aca="1" ref="BX2552" ca="1">INDIRECT(BX2544)*BX2551</f>
        <v>10000</v>
      </c>
      <c r="BY2552" s="147" cm="1">
        <f t="array" aca="1" ref="BY2552" ca="1">INDIRECT(BY2544)*BY2551</f>
        <v>10000</v>
      </c>
      <c r="BZ2552" s="147" cm="1">
        <f t="array" aca="1" ref="BZ2552" ca="1">INDIRECT(BZ2544)*BZ2551</f>
        <v>10000</v>
      </c>
      <c r="CA2552" s="147" cm="1">
        <f t="array" aca="1" ref="CA2552" ca="1">INDIRECT(CA2544)*CA2551</f>
        <v>10000</v>
      </c>
      <c r="CB2552" s="147" cm="1">
        <f t="array" aca="1" ref="CB2552" ca="1">INDIRECT(CB2544)*CB2551</f>
        <v>10000</v>
      </c>
      <c r="CC2552" s="147" cm="1">
        <f t="array" aca="1" ref="CC2552" ca="1">INDIRECT(CC2544)*CC2551</f>
        <v>10000</v>
      </c>
      <c r="CD2552" s="147" cm="1">
        <f t="array" aca="1" ref="CD2552" ca="1">INDIRECT(CD2544)*CD2551</f>
        <v>10000</v>
      </c>
      <c r="CE2552" s="147" cm="1">
        <f t="array" aca="1" ref="CE2552" ca="1">INDIRECT(CE2544)*CE2551</f>
        <v>10000</v>
      </c>
      <c r="CF2552" s="147" cm="1">
        <f t="array" aca="1" ref="CF2552" ca="1">INDIRECT(CF2544)*CF2551</f>
        <v>10000</v>
      </c>
      <c r="CG2552" s="147" cm="1">
        <f t="array" aca="1" ref="CG2552" ca="1">INDIRECT(CG2544)*CG2551</f>
        <v>10000</v>
      </c>
      <c r="CH2552" s="147" cm="1">
        <f t="array" aca="1" ref="CH2552" ca="1">INDIRECT(CH2544)*CH2551</f>
        <v>10000</v>
      </c>
      <c r="CI2552" s="147" cm="1">
        <f t="array" aca="1" ref="CI2552" ca="1">INDIRECT(CI2544)*CI2551</f>
        <v>10000</v>
      </c>
      <c r="CJ2552" s="147" cm="1">
        <f t="array" aca="1" ref="CJ2552" ca="1">INDIRECT(CJ2544)*CJ2551</f>
        <v>10000</v>
      </c>
      <c r="CK2552" s="147" cm="1">
        <f t="array" aca="1" ref="CK2552" ca="1">INDIRECT(CK2544)*CK2551</f>
        <v>10000</v>
      </c>
    </row>
    <row r="2553" spans="2:89" x14ac:dyDescent="0.35">
      <c r="B2553" s="132" t="str">
        <f>B2541</f>
        <v>Surgical procedures</v>
      </c>
      <c r="D2553" t="s">
        <v>510</v>
      </c>
      <c r="E2553" s="8" t="str">
        <f t="shared" ref="E2553" si="3425">ROW()&amp;" "&amp;D2553</f>
        <v>2553 VOV-TV-V</v>
      </c>
      <c r="G2553" t="s">
        <v>332</v>
      </c>
      <c r="H2553" s="12"/>
      <c r="I2553" s="60"/>
      <c r="J2553" s="60"/>
      <c r="K2553" s="38"/>
      <c r="L2553" s="38"/>
      <c r="M2553" s="38"/>
      <c r="N2553" s="38"/>
      <c r="O2553" s="38"/>
      <c r="P2553" s="38"/>
      <c r="R2553" s="15"/>
      <c r="S2553" s="234"/>
      <c r="T2553" s="234"/>
      <c r="U2553" s="234"/>
      <c r="V2553" s="234"/>
      <c r="W2553" s="234"/>
      <c r="X2553" s="234"/>
      <c r="Y2553" s="234"/>
      <c r="Z2553" s="234"/>
      <c r="AA2553" s="234"/>
      <c r="AB2553" s="234"/>
      <c r="AC2553" s="234"/>
      <c r="AD2553" s="234"/>
      <c r="AE2553" s="234"/>
      <c r="AF2553" s="234"/>
      <c r="AG2553" s="234"/>
      <c r="AH2553" s="234"/>
      <c r="AI2553" s="234"/>
      <c r="AJ2553" s="234"/>
      <c r="AK2553" s="234"/>
      <c r="AL2553" s="234"/>
      <c r="AM2553" s="234"/>
      <c r="AN2553" s="234"/>
      <c r="AO2553" s="234"/>
      <c r="AP2553" s="234"/>
      <c r="AQ2553" s="234"/>
      <c r="AR2553" s="234"/>
      <c r="AS2553" s="234"/>
      <c r="AT2553" s="234"/>
      <c r="AU2553" s="234"/>
      <c r="AV2553" s="234"/>
      <c r="AW2553" s="234"/>
      <c r="AX2553" s="234"/>
      <c r="AY2553" s="234"/>
      <c r="AZ2553" s="234"/>
      <c r="BA2553" s="234"/>
      <c r="BB2553" s="234"/>
      <c r="BC2553" s="234"/>
      <c r="BD2553" s="234"/>
      <c r="BE2553" s="234"/>
      <c r="BF2553" s="234"/>
      <c r="BG2553" s="234"/>
      <c r="BH2553" s="234"/>
      <c r="BI2553" s="234"/>
      <c r="BJ2553" s="234"/>
      <c r="BK2553" s="234"/>
      <c r="BL2553" s="234"/>
      <c r="BM2553" s="234"/>
      <c r="BN2553" s="234"/>
      <c r="BO2553" s="234"/>
      <c r="BP2553" s="234"/>
      <c r="BQ2553" s="234"/>
      <c r="BR2553" s="234"/>
      <c r="BS2553" s="234"/>
      <c r="BT2553" s="234"/>
      <c r="BU2553" s="234"/>
      <c r="BV2553" s="234"/>
      <c r="BW2553" s="234"/>
      <c r="BX2553" s="234"/>
      <c r="BY2553" s="234"/>
      <c r="BZ2553" s="234"/>
      <c r="CA2553" s="234"/>
      <c r="CB2553" s="234"/>
      <c r="CC2553" s="234"/>
      <c r="CD2553" s="234"/>
      <c r="CE2553" s="234"/>
      <c r="CF2553" s="234"/>
      <c r="CG2553" s="234"/>
      <c r="CH2553" s="234"/>
      <c r="CI2553" s="234"/>
      <c r="CJ2553" s="234"/>
      <c r="CK2553" s="234"/>
    </row>
    <row r="2554" spans="2:89" x14ac:dyDescent="0.35">
      <c r="B2554" s="187" t="str">
        <f>IFERROR(SUBSTITUTE(TRIM(MID(B2549, SEARCH("-", B2549) + 1, LEN(B2549))),":",""),"no unit")</f>
        <v>implant</v>
      </c>
      <c r="D2554" t="s">
        <v>510</v>
      </c>
      <c r="E2554" s="8" t="str">
        <f>ROW()&amp;" "&amp;D2554</f>
        <v>2554 VOV-TV-V</v>
      </c>
      <c r="G2554" t="s">
        <v>332</v>
      </c>
      <c r="H2554" s="27"/>
      <c r="I2554" s="78"/>
      <c r="J2554" s="78"/>
      <c r="K2554" s="33"/>
      <c r="L2554" s="33"/>
      <c r="M2554" s="33"/>
      <c r="N2554" s="33"/>
      <c r="O2554" s="33"/>
      <c r="P2554" s="33"/>
      <c r="R2554" s="33"/>
      <c r="S2554" s="80"/>
      <c r="T2554" s="80"/>
      <c r="U2554" s="80"/>
      <c r="V2554" s="80"/>
      <c r="W2554" s="80"/>
      <c r="X2554" s="80"/>
      <c r="Y2554" s="80"/>
      <c r="Z2554" s="80"/>
      <c r="AA2554" s="80"/>
      <c r="AB2554" s="80"/>
      <c r="AC2554" s="80"/>
      <c r="AD2554" s="80"/>
      <c r="AE2554" s="80"/>
      <c r="AF2554" s="80"/>
      <c r="AG2554" s="80"/>
      <c r="AH2554" s="80"/>
      <c r="AI2554" s="80"/>
      <c r="AJ2554" s="80"/>
      <c r="AK2554" s="80"/>
      <c r="AL2554" s="80"/>
      <c r="AM2554" s="80"/>
      <c r="AN2554" s="80"/>
      <c r="AO2554" s="80"/>
      <c r="AP2554" s="80"/>
      <c r="AQ2554" s="80"/>
      <c r="AR2554" s="80"/>
      <c r="AS2554" s="80"/>
      <c r="AT2554" s="80"/>
      <c r="AU2554" s="80"/>
      <c r="AV2554" s="80"/>
      <c r="AW2554" s="80"/>
      <c r="AX2554" s="80"/>
      <c r="AY2554" s="80"/>
      <c r="AZ2554" s="80"/>
      <c r="BA2554" s="80"/>
      <c r="BB2554" s="80"/>
      <c r="BC2554" s="80"/>
      <c r="BD2554" s="80"/>
      <c r="BE2554" s="80"/>
      <c r="BF2554" s="80"/>
      <c r="BG2554" s="80"/>
      <c r="BH2554" s="80"/>
      <c r="BI2554" s="80"/>
      <c r="BJ2554" s="80"/>
      <c r="BK2554" s="80"/>
      <c r="BL2554" s="80"/>
      <c r="BM2554" s="80"/>
      <c r="BN2554" s="80"/>
      <c r="BO2554" s="80"/>
      <c r="BP2554" s="80"/>
      <c r="BQ2554" s="80"/>
      <c r="BR2554" s="80"/>
      <c r="BS2554" s="80"/>
      <c r="BT2554" s="80"/>
      <c r="BU2554" s="80"/>
      <c r="BV2554" s="80"/>
      <c r="BW2554" s="80"/>
      <c r="BX2554" s="80"/>
      <c r="BY2554" s="80"/>
      <c r="BZ2554" s="80"/>
      <c r="CA2554" s="80"/>
      <c r="CB2554" s="80"/>
      <c r="CC2554" s="80"/>
      <c r="CD2554" s="80"/>
      <c r="CE2554" s="80"/>
      <c r="CF2554" s="80"/>
      <c r="CG2554" s="80"/>
      <c r="CH2554" s="80"/>
      <c r="CI2554" s="80"/>
      <c r="CJ2554" s="80"/>
      <c r="CK2554" s="80"/>
    </row>
    <row r="2555" spans="2:89" x14ac:dyDescent="0.35">
      <c r="B2555" s="132" t="s">
        <v>461</v>
      </c>
      <c r="D2555" t="s">
        <v>510</v>
      </c>
      <c r="E2555" s="8" t="str">
        <f t="shared" ref="E2555:E2560" si="3426">ROW()&amp;" "&amp;D2555</f>
        <v>2555 VOV-TV-V</v>
      </c>
      <c r="G2555" t="s">
        <v>332</v>
      </c>
      <c r="H2555" s="27"/>
      <c r="I2555" s="78"/>
      <c r="J2555" s="78"/>
      <c r="K2555" s="33"/>
      <c r="L2555" s="33"/>
      <c r="M2555" s="33"/>
      <c r="N2555" s="33"/>
      <c r="O2555" s="33"/>
      <c r="P2555" s="33"/>
      <c r="R2555" s="33"/>
      <c r="S2555" s="80" t="str">
        <f t="shared" ref="S2555" si="3427">S2543</f>
        <v>S$16</v>
      </c>
      <c r="T2555" s="80" t="str">
        <f t="shared" ref="T2555:CE2555" si="3428">T2543</f>
        <v>T$16</v>
      </c>
      <c r="U2555" s="80" t="str">
        <f t="shared" si="3428"/>
        <v>U$16</v>
      </c>
      <c r="V2555" s="80" t="str">
        <f t="shared" si="3428"/>
        <v>V$16</v>
      </c>
      <c r="W2555" s="80" t="str">
        <f t="shared" si="3428"/>
        <v>W$16</v>
      </c>
      <c r="X2555" s="80" t="str">
        <f t="shared" si="3428"/>
        <v>X$16</v>
      </c>
      <c r="Y2555" s="80" t="str">
        <f t="shared" si="3428"/>
        <v>Y$16</v>
      </c>
      <c r="Z2555" s="80" t="str">
        <f t="shared" si="3428"/>
        <v>Z$16</v>
      </c>
      <c r="AA2555" s="80" t="str">
        <f t="shared" si="3428"/>
        <v>AA$16</v>
      </c>
      <c r="AB2555" s="80" t="str">
        <f t="shared" si="3428"/>
        <v>AB$16</v>
      </c>
      <c r="AC2555" s="80" t="str">
        <f t="shared" si="3428"/>
        <v>AC$16</v>
      </c>
      <c r="AD2555" s="80" t="str">
        <f t="shared" si="3428"/>
        <v>AD$16</v>
      </c>
      <c r="AE2555" s="80" t="str">
        <f t="shared" si="3428"/>
        <v>AE$16</v>
      </c>
      <c r="AF2555" s="80" t="str">
        <f t="shared" si="3428"/>
        <v>AF$16</v>
      </c>
      <c r="AG2555" s="80" t="str">
        <f t="shared" si="3428"/>
        <v>AG$16</v>
      </c>
      <c r="AH2555" s="80" t="str">
        <f t="shared" si="3428"/>
        <v>AH$16</v>
      </c>
      <c r="AI2555" s="80" t="str">
        <f t="shared" si="3428"/>
        <v>AI$16</v>
      </c>
      <c r="AJ2555" s="80" t="str">
        <f t="shared" si="3428"/>
        <v>AJ$16</v>
      </c>
      <c r="AK2555" s="80" t="str">
        <f t="shared" si="3428"/>
        <v>AK$16</v>
      </c>
      <c r="AL2555" s="80" t="str">
        <f t="shared" si="3428"/>
        <v>AL$16</v>
      </c>
      <c r="AM2555" s="80" t="str">
        <f t="shared" si="3428"/>
        <v>AM$16</v>
      </c>
      <c r="AN2555" s="80" t="str">
        <f t="shared" si="3428"/>
        <v>AN$16</v>
      </c>
      <c r="AO2555" s="80" t="str">
        <f t="shared" si="3428"/>
        <v>AO$16</v>
      </c>
      <c r="AP2555" s="80" t="str">
        <f t="shared" si="3428"/>
        <v>AP$16</v>
      </c>
      <c r="AQ2555" s="80" t="str">
        <f t="shared" si="3428"/>
        <v>AQ$16</v>
      </c>
      <c r="AR2555" s="80" t="str">
        <f t="shared" si="3428"/>
        <v>AR$16</v>
      </c>
      <c r="AS2555" s="80" t="str">
        <f t="shared" si="3428"/>
        <v>AS$16</v>
      </c>
      <c r="AT2555" s="80" t="str">
        <f t="shared" si="3428"/>
        <v>AT$16</v>
      </c>
      <c r="AU2555" s="80" t="str">
        <f t="shared" si="3428"/>
        <v>AU$16</v>
      </c>
      <c r="AV2555" s="80" t="str">
        <f t="shared" si="3428"/>
        <v>AV$16</v>
      </c>
      <c r="AW2555" s="80" t="str">
        <f t="shared" si="3428"/>
        <v>AW$16</v>
      </c>
      <c r="AX2555" s="80" t="str">
        <f t="shared" si="3428"/>
        <v>AX$16</v>
      </c>
      <c r="AY2555" s="80" t="str">
        <f t="shared" si="3428"/>
        <v>AY$16</v>
      </c>
      <c r="AZ2555" s="80" t="str">
        <f t="shared" si="3428"/>
        <v>AZ$16</v>
      </c>
      <c r="BA2555" s="80" t="str">
        <f t="shared" si="3428"/>
        <v>BA$16</v>
      </c>
      <c r="BB2555" s="80" t="str">
        <f t="shared" si="3428"/>
        <v>BB$16</v>
      </c>
      <c r="BC2555" s="80" t="str">
        <f t="shared" si="3428"/>
        <v>BC$16</v>
      </c>
      <c r="BD2555" s="80" t="str">
        <f t="shared" si="3428"/>
        <v>BD$16</v>
      </c>
      <c r="BE2555" s="80" t="str">
        <f t="shared" si="3428"/>
        <v>BE$16</v>
      </c>
      <c r="BF2555" s="80" t="str">
        <f t="shared" si="3428"/>
        <v>BF$16</v>
      </c>
      <c r="BG2555" s="80" t="str">
        <f t="shared" si="3428"/>
        <v>BG$16</v>
      </c>
      <c r="BH2555" s="80" t="str">
        <f t="shared" si="3428"/>
        <v>BH$16</v>
      </c>
      <c r="BI2555" s="80" t="str">
        <f t="shared" si="3428"/>
        <v>BI$16</v>
      </c>
      <c r="BJ2555" s="80" t="str">
        <f t="shared" si="3428"/>
        <v>BJ$16</v>
      </c>
      <c r="BK2555" s="80" t="str">
        <f t="shared" si="3428"/>
        <v>BK$16</v>
      </c>
      <c r="BL2555" s="80" t="str">
        <f t="shared" si="3428"/>
        <v>BL$16</v>
      </c>
      <c r="BM2555" s="80" t="str">
        <f t="shared" si="3428"/>
        <v>BM$16</v>
      </c>
      <c r="BN2555" s="80" t="str">
        <f t="shared" si="3428"/>
        <v>BN$16</v>
      </c>
      <c r="BO2555" s="80" t="str">
        <f t="shared" si="3428"/>
        <v>BO$16</v>
      </c>
      <c r="BP2555" s="80" t="str">
        <f t="shared" si="3428"/>
        <v>BP$16</v>
      </c>
      <c r="BQ2555" s="80" t="str">
        <f t="shared" si="3428"/>
        <v>BQ$16</v>
      </c>
      <c r="BR2555" s="80" t="str">
        <f t="shared" si="3428"/>
        <v>BR$16</v>
      </c>
      <c r="BS2555" s="80" t="str">
        <f t="shared" si="3428"/>
        <v>BS$16</v>
      </c>
      <c r="BT2555" s="80" t="str">
        <f t="shared" si="3428"/>
        <v>BT$16</v>
      </c>
      <c r="BU2555" s="80" t="str">
        <f t="shared" si="3428"/>
        <v>BU$16</v>
      </c>
      <c r="BV2555" s="80" t="str">
        <f t="shared" si="3428"/>
        <v>BV$16</v>
      </c>
      <c r="BW2555" s="80" t="str">
        <f t="shared" si="3428"/>
        <v>BW$16</v>
      </c>
      <c r="BX2555" s="80" t="str">
        <f t="shared" si="3428"/>
        <v>BX$16</v>
      </c>
      <c r="BY2555" s="80" t="str">
        <f t="shared" si="3428"/>
        <v>BY$16</v>
      </c>
      <c r="BZ2555" s="80" t="str">
        <f t="shared" si="3428"/>
        <v>BZ$16</v>
      </c>
      <c r="CA2555" s="80" t="str">
        <f t="shared" si="3428"/>
        <v>CA$16</v>
      </c>
      <c r="CB2555" s="80" t="str">
        <f t="shared" si="3428"/>
        <v>CB$16</v>
      </c>
      <c r="CC2555" s="80" t="str">
        <f t="shared" si="3428"/>
        <v>CC$16</v>
      </c>
      <c r="CD2555" s="80" t="str">
        <f t="shared" si="3428"/>
        <v>CD$16</v>
      </c>
      <c r="CE2555" s="80" t="str">
        <f t="shared" si="3428"/>
        <v>CE$16</v>
      </c>
      <c r="CF2555" s="80" t="str">
        <f t="shared" ref="CF2555:CK2555" si="3429">CF2543</f>
        <v>CF$16</v>
      </c>
      <c r="CG2555" s="80" t="str">
        <f t="shared" si="3429"/>
        <v>CG$16</v>
      </c>
      <c r="CH2555" s="80" t="str">
        <f t="shared" si="3429"/>
        <v>CH$16</v>
      </c>
      <c r="CI2555" s="80" t="str">
        <f t="shared" si="3429"/>
        <v>CI$16</v>
      </c>
      <c r="CJ2555" s="80" t="str">
        <f t="shared" si="3429"/>
        <v>CJ$16</v>
      </c>
      <c r="CK2555" s="80" t="str">
        <f t="shared" si="3429"/>
        <v>CK$16</v>
      </c>
    </row>
    <row r="2556" spans="2:89" x14ac:dyDescent="0.35">
      <c r="B2556" s="187" t="s">
        <v>462</v>
      </c>
      <c r="D2556" t="s">
        <v>510</v>
      </c>
      <c r="E2556" s="8" t="str">
        <f t="shared" si="3426"/>
        <v>2556 VOV-TV-V</v>
      </c>
      <c r="G2556" t="s">
        <v>332</v>
      </c>
      <c r="K2556" s="53"/>
      <c r="L2556" s="53"/>
      <c r="M2556" s="53"/>
      <c r="N2556" s="53"/>
      <c r="O2556" s="53"/>
      <c r="P2556" s="53"/>
      <c r="R2556" s="24"/>
      <c r="S2556" s="208" t="str">
        <f t="shared" ref="S2556" si="3430">ADDRESS(ROW(S2552),COLUMN(S2552),2)</f>
        <v>S$2552</v>
      </c>
      <c r="T2556" s="208" t="str">
        <f t="shared" ref="T2556:CE2556" si="3431">ADDRESS(ROW(T2552),COLUMN(T2552),2)</f>
        <v>T$2552</v>
      </c>
      <c r="U2556" s="208" t="str">
        <f t="shared" si="3431"/>
        <v>U$2552</v>
      </c>
      <c r="V2556" s="208" t="str">
        <f t="shared" si="3431"/>
        <v>V$2552</v>
      </c>
      <c r="W2556" s="208" t="str">
        <f t="shared" si="3431"/>
        <v>W$2552</v>
      </c>
      <c r="X2556" s="208" t="str">
        <f t="shared" si="3431"/>
        <v>X$2552</v>
      </c>
      <c r="Y2556" s="208" t="str">
        <f t="shared" si="3431"/>
        <v>Y$2552</v>
      </c>
      <c r="Z2556" s="208" t="str">
        <f t="shared" si="3431"/>
        <v>Z$2552</v>
      </c>
      <c r="AA2556" s="208" t="str">
        <f t="shared" si="3431"/>
        <v>AA$2552</v>
      </c>
      <c r="AB2556" s="208" t="str">
        <f t="shared" si="3431"/>
        <v>AB$2552</v>
      </c>
      <c r="AC2556" s="208" t="str">
        <f t="shared" si="3431"/>
        <v>AC$2552</v>
      </c>
      <c r="AD2556" s="208" t="str">
        <f t="shared" si="3431"/>
        <v>AD$2552</v>
      </c>
      <c r="AE2556" s="208" t="str">
        <f t="shared" si="3431"/>
        <v>AE$2552</v>
      </c>
      <c r="AF2556" s="208" t="str">
        <f t="shared" si="3431"/>
        <v>AF$2552</v>
      </c>
      <c r="AG2556" s="208" t="str">
        <f t="shared" si="3431"/>
        <v>AG$2552</v>
      </c>
      <c r="AH2556" s="208" t="str">
        <f t="shared" si="3431"/>
        <v>AH$2552</v>
      </c>
      <c r="AI2556" s="208" t="str">
        <f t="shared" si="3431"/>
        <v>AI$2552</v>
      </c>
      <c r="AJ2556" s="208" t="str">
        <f t="shared" si="3431"/>
        <v>AJ$2552</v>
      </c>
      <c r="AK2556" s="208" t="str">
        <f t="shared" si="3431"/>
        <v>AK$2552</v>
      </c>
      <c r="AL2556" s="208" t="str">
        <f t="shared" si="3431"/>
        <v>AL$2552</v>
      </c>
      <c r="AM2556" s="208" t="str">
        <f t="shared" si="3431"/>
        <v>AM$2552</v>
      </c>
      <c r="AN2556" s="208" t="str">
        <f t="shared" si="3431"/>
        <v>AN$2552</v>
      </c>
      <c r="AO2556" s="208" t="str">
        <f t="shared" si="3431"/>
        <v>AO$2552</v>
      </c>
      <c r="AP2556" s="208" t="str">
        <f t="shared" si="3431"/>
        <v>AP$2552</v>
      </c>
      <c r="AQ2556" s="208" t="str">
        <f t="shared" si="3431"/>
        <v>AQ$2552</v>
      </c>
      <c r="AR2556" s="208" t="str">
        <f t="shared" si="3431"/>
        <v>AR$2552</v>
      </c>
      <c r="AS2556" s="208" t="str">
        <f t="shared" si="3431"/>
        <v>AS$2552</v>
      </c>
      <c r="AT2556" s="208" t="str">
        <f t="shared" si="3431"/>
        <v>AT$2552</v>
      </c>
      <c r="AU2556" s="208" t="str">
        <f t="shared" si="3431"/>
        <v>AU$2552</v>
      </c>
      <c r="AV2556" s="208" t="str">
        <f t="shared" si="3431"/>
        <v>AV$2552</v>
      </c>
      <c r="AW2556" s="208" t="str">
        <f t="shared" si="3431"/>
        <v>AW$2552</v>
      </c>
      <c r="AX2556" s="208" t="str">
        <f t="shared" si="3431"/>
        <v>AX$2552</v>
      </c>
      <c r="AY2556" s="208" t="str">
        <f t="shared" si="3431"/>
        <v>AY$2552</v>
      </c>
      <c r="AZ2556" s="208" t="str">
        <f t="shared" si="3431"/>
        <v>AZ$2552</v>
      </c>
      <c r="BA2556" s="208" t="str">
        <f t="shared" si="3431"/>
        <v>BA$2552</v>
      </c>
      <c r="BB2556" s="208" t="str">
        <f t="shared" si="3431"/>
        <v>BB$2552</v>
      </c>
      <c r="BC2556" s="208" t="str">
        <f t="shared" si="3431"/>
        <v>BC$2552</v>
      </c>
      <c r="BD2556" s="208" t="str">
        <f t="shared" si="3431"/>
        <v>BD$2552</v>
      </c>
      <c r="BE2556" s="208" t="str">
        <f t="shared" si="3431"/>
        <v>BE$2552</v>
      </c>
      <c r="BF2556" s="208" t="str">
        <f t="shared" si="3431"/>
        <v>BF$2552</v>
      </c>
      <c r="BG2556" s="208" t="str">
        <f t="shared" si="3431"/>
        <v>BG$2552</v>
      </c>
      <c r="BH2556" s="208" t="str">
        <f t="shared" si="3431"/>
        <v>BH$2552</v>
      </c>
      <c r="BI2556" s="208" t="str">
        <f t="shared" si="3431"/>
        <v>BI$2552</v>
      </c>
      <c r="BJ2556" s="208" t="str">
        <f t="shared" si="3431"/>
        <v>BJ$2552</v>
      </c>
      <c r="BK2556" s="208" t="str">
        <f t="shared" si="3431"/>
        <v>BK$2552</v>
      </c>
      <c r="BL2556" s="208" t="str">
        <f t="shared" si="3431"/>
        <v>BL$2552</v>
      </c>
      <c r="BM2556" s="208" t="str">
        <f t="shared" si="3431"/>
        <v>BM$2552</v>
      </c>
      <c r="BN2556" s="208" t="str">
        <f t="shared" si="3431"/>
        <v>BN$2552</v>
      </c>
      <c r="BO2556" s="208" t="str">
        <f t="shared" si="3431"/>
        <v>BO$2552</v>
      </c>
      <c r="BP2556" s="208" t="str">
        <f t="shared" si="3431"/>
        <v>BP$2552</v>
      </c>
      <c r="BQ2556" s="208" t="str">
        <f t="shared" si="3431"/>
        <v>BQ$2552</v>
      </c>
      <c r="BR2556" s="208" t="str">
        <f t="shared" si="3431"/>
        <v>BR$2552</v>
      </c>
      <c r="BS2556" s="208" t="str">
        <f t="shared" si="3431"/>
        <v>BS$2552</v>
      </c>
      <c r="BT2556" s="208" t="str">
        <f t="shared" si="3431"/>
        <v>BT$2552</v>
      </c>
      <c r="BU2556" s="208" t="str">
        <f t="shared" si="3431"/>
        <v>BU$2552</v>
      </c>
      <c r="BV2556" s="208" t="str">
        <f t="shared" si="3431"/>
        <v>BV$2552</v>
      </c>
      <c r="BW2556" s="208" t="str">
        <f t="shared" si="3431"/>
        <v>BW$2552</v>
      </c>
      <c r="BX2556" s="208" t="str">
        <f t="shared" si="3431"/>
        <v>BX$2552</v>
      </c>
      <c r="BY2556" s="208" t="str">
        <f t="shared" si="3431"/>
        <v>BY$2552</v>
      </c>
      <c r="BZ2556" s="208" t="str">
        <f t="shared" si="3431"/>
        <v>BZ$2552</v>
      </c>
      <c r="CA2556" s="208" t="str">
        <f t="shared" si="3431"/>
        <v>CA$2552</v>
      </c>
      <c r="CB2556" s="208" t="str">
        <f t="shared" si="3431"/>
        <v>CB$2552</v>
      </c>
      <c r="CC2556" s="208" t="str">
        <f t="shared" si="3431"/>
        <v>CC$2552</v>
      </c>
      <c r="CD2556" s="208" t="str">
        <f t="shared" si="3431"/>
        <v>CD$2552</v>
      </c>
      <c r="CE2556" s="208" t="str">
        <f t="shared" si="3431"/>
        <v>CE$2552</v>
      </c>
      <c r="CF2556" s="208" t="str">
        <f t="shared" ref="CF2556:CK2556" si="3432">ADDRESS(ROW(CF2552),COLUMN(CF2552),2)</f>
        <v>CF$2552</v>
      </c>
      <c r="CG2556" s="208" t="str">
        <f t="shared" si="3432"/>
        <v>CG$2552</v>
      </c>
      <c r="CH2556" s="208" t="str">
        <f t="shared" si="3432"/>
        <v>CH$2552</v>
      </c>
      <c r="CI2556" s="208" t="str">
        <f t="shared" si="3432"/>
        <v>CI$2552</v>
      </c>
      <c r="CJ2556" s="208" t="str">
        <f t="shared" si="3432"/>
        <v>CJ$2552</v>
      </c>
      <c r="CK2556" s="208" t="str">
        <f t="shared" si="3432"/>
        <v>CK$2552</v>
      </c>
    </row>
    <row r="2557" spans="2:89" x14ac:dyDescent="0.35">
      <c r="B2557" s="187" t="str">
        <f>B2549</f>
        <v>Volume of a volume modifier - implant</v>
      </c>
      <c r="D2557" t="s">
        <v>510</v>
      </c>
      <c r="E2557" s="8" t="str">
        <f t="shared" si="3426"/>
        <v>2557 VOV-TV-V</v>
      </c>
      <c r="G2557" t="s">
        <v>332</v>
      </c>
      <c r="H2557" s="12"/>
      <c r="I2557" s="60"/>
      <c r="J2557" s="60"/>
      <c r="K2557" s="15"/>
      <c r="L2557" s="15"/>
      <c r="M2557" s="15"/>
      <c r="N2557" s="15"/>
      <c r="O2557" s="15"/>
      <c r="P2557" s="15"/>
      <c r="R2557" s="15"/>
      <c r="S2557" s="80"/>
      <c r="T2557" s="80"/>
      <c r="U2557" s="80"/>
      <c r="V2557" s="80"/>
      <c r="W2557" s="80"/>
      <c r="X2557" s="80"/>
      <c r="Y2557" s="80"/>
      <c r="Z2557" s="80"/>
      <c r="AA2557" s="80"/>
      <c r="AB2557" s="80"/>
      <c r="AC2557" s="80"/>
      <c r="AD2557" s="80"/>
      <c r="AE2557" s="80"/>
      <c r="AF2557" s="80"/>
      <c r="AG2557" s="80"/>
      <c r="AH2557" s="80"/>
      <c r="AI2557" s="80"/>
      <c r="AJ2557" s="80"/>
      <c r="AK2557" s="80"/>
      <c r="AL2557" s="80"/>
      <c r="AM2557" s="80"/>
      <c r="AN2557" s="80"/>
      <c r="AO2557" s="80"/>
      <c r="AP2557" s="80"/>
      <c r="AQ2557" s="80"/>
      <c r="AR2557" s="80"/>
      <c r="AS2557" s="80"/>
      <c r="AT2557" s="80"/>
      <c r="AU2557" s="80"/>
      <c r="AV2557" s="80"/>
      <c r="AW2557" s="80"/>
      <c r="AX2557" s="80"/>
      <c r="AY2557" s="80"/>
      <c r="AZ2557" s="80"/>
      <c r="BA2557" s="80"/>
      <c r="BB2557" s="80"/>
      <c r="BC2557" s="80"/>
      <c r="BD2557" s="80"/>
      <c r="BE2557" s="80"/>
      <c r="BF2557" s="80"/>
      <c r="BG2557" s="80"/>
      <c r="BH2557" s="80"/>
      <c r="BI2557" s="80"/>
      <c r="BJ2557" s="80"/>
      <c r="BK2557" s="80"/>
      <c r="BL2557" s="80"/>
      <c r="BM2557" s="80"/>
      <c r="BN2557" s="80"/>
      <c r="BO2557" s="80"/>
      <c r="BP2557" s="80"/>
      <c r="BQ2557" s="80"/>
      <c r="BR2557" s="80"/>
      <c r="BS2557" s="80"/>
      <c r="BT2557" s="80"/>
      <c r="BU2557" s="80"/>
      <c r="BV2557" s="80"/>
      <c r="BW2557" s="80"/>
      <c r="BX2557" s="80"/>
      <c r="BY2557" s="80"/>
      <c r="BZ2557" s="80"/>
      <c r="CA2557" s="80"/>
      <c r="CB2557" s="80"/>
      <c r="CC2557" s="80"/>
      <c r="CD2557" s="80"/>
      <c r="CE2557" s="80"/>
      <c r="CF2557" s="80"/>
      <c r="CG2557" s="80"/>
      <c r="CH2557" s="80"/>
      <c r="CI2557" s="80"/>
      <c r="CJ2557" s="80"/>
      <c r="CK2557" s="80"/>
    </row>
    <row r="2558" spans="2:89" x14ac:dyDescent="0.35">
      <c r="B2558" s="132" t="str">
        <f>B2546</f>
        <v xml:space="preserve">secondary unit </v>
      </c>
      <c r="D2558" t="s">
        <v>510</v>
      </c>
      <c r="E2558" s="8" t="str">
        <f t="shared" si="3426"/>
        <v>2558 VOV-TV-V</v>
      </c>
      <c r="G2558" t="s">
        <v>332</v>
      </c>
      <c r="H2558" s="12"/>
      <c r="I2558" s="60"/>
      <c r="J2558" s="60"/>
      <c r="K2558" s="15"/>
      <c r="L2558" s="15"/>
      <c r="M2558" s="15"/>
      <c r="N2558" s="15"/>
      <c r="O2558" s="15"/>
      <c r="P2558" s="15"/>
      <c r="R2558" s="15"/>
      <c r="S2558" s="76"/>
      <c r="T2558" s="76"/>
      <c r="U2558" s="76"/>
      <c r="V2558" s="76"/>
      <c r="W2558" s="76"/>
      <c r="X2558" s="76"/>
      <c r="Y2558" s="76"/>
      <c r="Z2558" s="76"/>
      <c r="AA2558" s="76"/>
      <c r="AB2558" s="76"/>
      <c r="AC2558" s="76"/>
      <c r="AD2558" s="76"/>
      <c r="AE2558" s="76"/>
      <c r="AF2558" s="76"/>
      <c r="AG2558" s="76"/>
      <c r="AH2558" s="76"/>
      <c r="AI2558" s="76"/>
      <c r="AJ2558" s="76"/>
      <c r="AK2558" s="76"/>
      <c r="AL2558" s="76"/>
      <c r="AM2558" s="76"/>
      <c r="AN2558" s="76"/>
      <c r="AO2558" s="76"/>
      <c r="AP2558" s="76"/>
      <c r="AQ2558" s="76"/>
      <c r="AR2558" s="76"/>
      <c r="AS2558" s="76"/>
      <c r="AT2558" s="76"/>
      <c r="AU2558" s="76"/>
      <c r="AV2558" s="76"/>
      <c r="AW2558" s="76"/>
      <c r="AX2558" s="76"/>
      <c r="AY2558" s="76"/>
      <c r="AZ2558" s="76"/>
      <c r="BA2558" s="76"/>
      <c r="BB2558" s="76"/>
      <c r="BC2558" s="76"/>
      <c r="BD2558" s="76"/>
      <c r="BE2558" s="76"/>
      <c r="BF2558" s="76"/>
      <c r="BG2558" s="76"/>
      <c r="BH2558" s="76"/>
      <c r="BI2558" s="76"/>
      <c r="BJ2558" s="76"/>
      <c r="BK2558" s="76"/>
      <c r="BL2558" s="76"/>
      <c r="BM2558" s="76"/>
      <c r="BN2558" s="76"/>
      <c r="BO2558" s="76"/>
      <c r="BP2558" s="76"/>
      <c r="BQ2558" s="76"/>
      <c r="BR2558" s="76"/>
      <c r="BS2558" s="76"/>
      <c r="BT2558" s="76"/>
      <c r="BU2558" s="76"/>
      <c r="BV2558" s="76"/>
      <c r="BW2558" s="76"/>
      <c r="BX2558" s="76"/>
      <c r="BY2558" s="76"/>
      <c r="BZ2558" s="76"/>
      <c r="CA2558" s="76"/>
      <c r="CB2558" s="76"/>
      <c r="CC2558" s="76"/>
      <c r="CD2558" s="76"/>
      <c r="CE2558" s="76"/>
      <c r="CF2558" s="76"/>
      <c r="CG2558" s="76"/>
      <c r="CH2558" s="76"/>
      <c r="CI2558" s="76"/>
      <c r="CJ2558" s="76"/>
      <c r="CK2558" s="76"/>
    </row>
    <row r="2559" spans="2:89" x14ac:dyDescent="0.35">
      <c r="B2559" s="132" t="str">
        <f>B2547</f>
        <v>Secondary revenue driver</v>
      </c>
      <c r="D2559" t="s">
        <v>510</v>
      </c>
      <c r="E2559" s="8" t="str">
        <f t="shared" si="3426"/>
        <v>2559 VOV-TV-V</v>
      </c>
      <c r="G2559" t="s">
        <v>332</v>
      </c>
      <c r="H2559" s="12"/>
      <c r="I2559" s="60"/>
      <c r="J2559" s="60"/>
      <c r="K2559" s="15"/>
      <c r="L2559" s="15"/>
      <c r="M2559" s="15"/>
      <c r="N2559" s="15"/>
      <c r="O2559" s="15"/>
      <c r="P2559" s="15"/>
      <c r="R2559" s="15"/>
      <c r="S2559" s="76"/>
      <c r="T2559" s="76"/>
      <c r="U2559" s="76"/>
      <c r="V2559" s="76"/>
      <c r="W2559" s="76"/>
      <c r="X2559" s="76"/>
      <c r="Y2559" s="76"/>
      <c r="Z2559" s="76"/>
      <c r="AA2559" s="76"/>
      <c r="AB2559" s="76"/>
      <c r="AC2559" s="76"/>
      <c r="AD2559" s="76"/>
      <c r="AE2559" s="76"/>
      <c r="AF2559" s="76"/>
      <c r="AG2559" s="76"/>
      <c r="AH2559" s="76"/>
      <c r="AI2559" s="76"/>
      <c r="AJ2559" s="76"/>
      <c r="AK2559" s="76"/>
      <c r="AL2559" s="76"/>
      <c r="AM2559" s="76"/>
      <c r="AN2559" s="76"/>
      <c r="AO2559" s="76"/>
      <c r="AP2559" s="76"/>
      <c r="AQ2559" s="76"/>
      <c r="AR2559" s="76"/>
      <c r="AS2559" s="76"/>
      <c r="AT2559" s="76"/>
      <c r="AU2559" s="76"/>
      <c r="AV2559" s="76"/>
      <c r="AW2559" s="76"/>
      <c r="AX2559" s="76"/>
      <c r="AY2559" s="76"/>
      <c r="AZ2559" s="76"/>
      <c r="BA2559" s="76"/>
      <c r="BB2559" s="76"/>
      <c r="BC2559" s="76"/>
      <c r="BD2559" s="76"/>
      <c r="BE2559" s="76"/>
      <c r="BF2559" s="76"/>
      <c r="BG2559" s="76"/>
      <c r="BH2559" s="76"/>
      <c r="BI2559" s="76"/>
      <c r="BJ2559" s="76"/>
      <c r="BK2559" s="76"/>
      <c r="BL2559" s="76"/>
      <c r="BM2559" s="76"/>
      <c r="BN2559" s="76"/>
      <c r="BO2559" s="76"/>
      <c r="BP2559" s="76"/>
      <c r="BQ2559" s="76"/>
      <c r="BR2559" s="76"/>
      <c r="BS2559" s="76"/>
      <c r="BT2559" s="76"/>
      <c r="BU2559" s="76"/>
      <c r="BV2559" s="76"/>
      <c r="BW2559" s="76"/>
      <c r="BX2559" s="76"/>
      <c r="BY2559" s="76"/>
      <c r="BZ2559" s="76"/>
      <c r="CA2559" s="76"/>
      <c r="CB2559" s="76"/>
      <c r="CC2559" s="76"/>
      <c r="CD2559" s="76"/>
      <c r="CE2559" s="76"/>
      <c r="CF2559" s="76"/>
      <c r="CG2559" s="76"/>
      <c r="CH2559" s="76"/>
      <c r="CI2559" s="76"/>
      <c r="CJ2559" s="76"/>
      <c r="CK2559" s="76"/>
    </row>
    <row r="2560" spans="2:89" x14ac:dyDescent="0.35">
      <c r="B2560" s="132" t="str">
        <f>B2548</f>
        <v>Secondary volume driver</v>
      </c>
      <c r="D2560" t="s">
        <v>510</v>
      </c>
      <c r="E2560" s="8" t="str">
        <f t="shared" si="3426"/>
        <v>2560 VOV-TV-V</v>
      </c>
      <c r="G2560" t="s">
        <v>332</v>
      </c>
      <c r="H2560" s="12"/>
      <c r="I2560" s="60"/>
      <c r="J2560" s="60"/>
      <c r="K2560" s="15"/>
      <c r="L2560" s="15"/>
      <c r="M2560" s="15"/>
      <c r="N2560" s="15"/>
      <c r="O2560" s="15"/>
      <c r="P2560" s="15"/>
      <c r="R2560" s="15"/>
      <c r="S2560" s="175"/>
      <c r="T2560" s="175"/>
      <c r="U2560" s="175"/>
      <c r="V2560" s="175"/>
      <c r="W2560" s="175"/>
      <c r="X2560" s="175"/>
      <c r="Y2560" s="175"/>
      <c r="Z2560" s="175"/>
      <c r="AA2560" s="175"/>
      <c r="AB2560" s="175"/>
      <c r="AC2560" s="175"/>
      <c r="AD2560" s="175"/>
      <c r="AE2560" s="175"/>
      <c r="AF2560" s="175"/>
      <c r="AG2560" s="175"/>
      <c r="AH2560" s="175"/>
      <c r="AI2560" s="175"/>
      <c r="AJ2560" s="175"/>
      <c r="AK2560" s="175"/>
      <c r="AL2560" s="175"/>
      <c r="AM2560" s="175"/>
      <c r="AN2560" s="175"/>
      <c r="AO2560" s="175"/>
      <c r="AP2560" s="175"/>
      <c r="AQ2560" s="175"/>
      <c r="AR2560" s="175"/>
      <c r="AS2560" s="175"/>
      <c r="AT2560" s="175"/>
      <c r="AU2560" s="175"/>
      <c r="AV2560" s="175"/>
      <c r="AW2560" s="175"/>
      <c r="AX2560" s="175"/>
      <c r="AY2560" s="175"/>
      <c r="AZ2560" s="175"/>
      <c r="BA2560" s="175"/>
      <c r="BB2560" s="175"/>
      <c r="BC2560" s="175"/>
      <c r="BD2560" s="175"/>
      <c r="BE2560" s="175"/>
      <c r="BF2560" s="175"/>
      <c r="BG2560" s="175"/>
      <c r="BH2560" s="175"/>
      <c r="BI2560" s="175"/>
      <c r="BJ2560" s="175"/>
      <c r="BK2560" s="175"/>
      <c r="BL2560" s="175"/>
      <c r="BM2560" s="175"/>
      <c r="BN2560" s="175"/>
      <c r="BO2560" s="175"/>
      <c r="BP2560" s="175"/>
      <c r="BQ2560" s="175"/>
      <c r="BR2560" s="175"/>
      <c r="BS2560" s="175"/>
      <c r="BT2560" s="175"/>
      <c r="BU2560" s="175"/>
      <c r="BV2560" s="175"/>
      <c r="BW2560" s="175"/>
      <c r="BX2560" s="175"/>
      <c r="BY2560" s="175"/>
      <c r="BZ2560" s="175"/>
      <c r="CA2560" s="175"/>
      <c r="CB2560" s="175"/>
      <c r="CC2560" s="175"/>
      <c r="CD2560" s="175"/>
      <c r="CE2560" s="175"/>
      <c r="CF2560" s="175"/>
      <c r="CG2560" s="175"/>
      <c r="CH2560" s="175"/>
      <c r="CI2560" s="175"/>
      <c r="CJ2560" s="175"/>
      <c r="CK2560" s="175"/>
    </row>
    <row r="2561" spans="2:89" x14ac:dyDescent="0.35">
      <c r="B2561" s="132"/>
      <c r="E2561" s="8"/>
      <c r="H2561" s="12"/>
      <c r="I2561" s="60"/>
      <c r="J2561" s="60"/>
      <c r="K2561" s="15"/>
      <c r="L2561" s="15"/>
      <c r="M2561" s="15"/>
      <c r="N2561" s="15"/>
      <c r="O2561" s="15"/>
      <c r="P2561" s="15"/>
      <c r="R2561" s="15"/>
      <c r="S2561" s="175"/>
      <c r="T2561" s="175"/>
      <c r="U2561" s="175"/>
      <c r="V2561" s="175"/>
      <c r="W2561" s="175"/>
      <c r="X2561" s="175"/>
      <c r="Y2561" s="175"/>
      <c r="Z2561" s="175"/>
      <c r="AA2561" s="175"/>
      <c r="AB2561" s="175"/>
      <c r="AC2561" s="175"/>
      <c r="AD2561" s="175"/>
      <c r="AE2561" s="175"/>
      <c r="AF2561" s="175"/>
      <c r="AG2561" s="175"/>
      <c r="AH2561" s="175"/>
      <c r="AI2561" s="175"/>
      <c r="AJ2561" s="175"/>
      <c r="AK2561" s="175"/>
      <c r="AL2561" s="175"/>
      <c r="AM2561" s="175"/>
      <c r="AN2561" s="175"/>
      <c r="AO2561" s="175"/>
      <c r="AP2561" s="175"/>
      <c r="AQ2561" s="175"/>
      <c r="AR2561" s="175"/>
      <c r="AS2561" s="175"/>
      <c r="AT2561" s="175"/>
      <c r="AU2561" s="175"/>
      <c r="AV2561" s="175"/>
      <c r="AW2561" s="175"/>
      <c r="AX2561" s="175"/>
      <c r="AY2561" s="175"/>
      <c r="AZ2561" s="175"/>
      <c r="BA2561" s="175"/>
      <c r="BB2561" s="175"/>
      <c r="BC2561" s="175"/>
      <c r="BD2561" s="175"/>
      <c r="BE2561" s="175"/>
      <c r="BF2561" s="175"/>
      <c r="BG2561" s="175"/>
      <c r="BH2561" s="175"/>
      <c r="BI2561" s="175"/>
      <c r="BJ2561" s="175"/>
      <c r="BK2561" s="175"/>
      <c r="BL2561" s="175"/>
      <c r="BM2561" s="175"/>
      <c r="BN2561" s="175"/>
      <c r="BO2561" s="175"/>
      <c r="BP2561" s="175"/>
      <c r="BQ2561" s="175"/>
      <c r="BR2561" s="175"/>
      <c r="BS2561" s="175"/>
      <c r="BT2561" s="175"/>
      <c r="BU2561" s="175"/>
      <c r="BV2561" s="175"/>
      <c r="BW2561" s="175"/>
      <c r="BX2561" s="175"/>
      <c r="BY2561" s="175"/>
      <c r="BZ2561" s="175"/>
      <c r="CA2561" s="175"/>
      <c r="CB2561" s="175"/>
      <c r="CC2561" s="175"/>
      <c r="CD2561" s="175"/>
      <c r="CE2561" s="175"/>
      <c r="CF2561" s="175"/>
      <c r="CG2561" s="175"/>
      <c r="CH2561" s="175"/>
      <c r="CI2561" s="175"/>
      <c r="CJ2561" s="175"/>
      <c r="CK2561" s="175"/>
    </row>
    <row r="2562" spans="2:89" x14ac:dyDescent="0.35">
      <c r="B2562" s="171" t="s">
        <v>503</v>
      </c>
      <c r="E2562" s="8"/>
      <c r="H2562" s="170"/>
      <c r="I2562" s="172"/>
      <c r="J2562" s="172"/>
      <c r="K2562" s="193"/>
      <c r="L2562" s="193"/>
      <c r="M2562" s="193"/>
      <c r="N2562" s="193"/>
      <c r="O2562" s="193"/>
      <c r="P2562" s="193"/>
      <c r="R2562" s="194"/>
      <c r="S2562" s="170"/>
      <c r="T2562" s="170"/>
      <c r="U2562" s="170"/>
      <c r="V2562" s="170"/>
      <c r="W2562" s="170"/>
      <c r="X2562" s="170"/>
      <c r="Y2562" s="170"/>
      <c r="Z2562" s="170"/>
      <c r="AA2562" s="170"/>
      <c r="AB2562" s="170"/>
      <c r="AC2562" s="170"/>
      <c r="AD2562" s="170"/>
      <c r="AE2562" s="170"/>
      <c r="AF2562" s="170"/>
      <c r="AG2562" s="170"/>
      <c r="AH2562" s="170"/>
      <c r="AI2562" s="170"/>
      <c r="AJ2562" s="170"/>
      <c r="AK2562" s="170"/>
      <c r="AL2562" s="170"/>
      <c r="AM2562" s="170"/>
      <c r="AN2562" s="170"/>
      <c r="AO2562" s="170"/>
      <c r="AP2562" s="170"/>
      <c r="AQ2562" s="170"/>
      <c r="AR2562" s="170"/>
      <c r="AS2562" s="170"/>
      <c r="AT2562" s="170"/>
      <c r="AU2562" s="170"/>
      <c r="AV2562" s="170"/>
      <c r="AW2562" s="170"/>
      <c r="AX2562" s="170"/>
      <c r="AY2562" s="170"/>
      <c r="AZ2562" s="170"/>
      <c r="BA2562" s="170"/>
      <c r="BB2562" s="170"/>
      <c r="BC2562" s="170"/>
      <c r="BD2562" s="170"/>
      <c r="BE2562" s="170"/>
      <c r="BF2562" s="170"/>
      <c r="BG2562" s="170"/>
      <c r="BH2562" s="170"/>
      <c r="BI2562" s="170"/>
      <c r="BJ2562" s="170"/>
      <c r="BK2562" s="170"/>
      <c r="BL2562" s="170"/>
      <c r="BM2562" s="170"/>
      <c r="BN2562" s="170"/>
      <c r="BO2562" s="170"/>
      <c r="BP2562" s="170"/>
      <c r="BQ2562" s="170"/>
      <c r="BR2562" s="170"/>
      <c r="BS2562" s="170"/>
      <c r="BT2562" s="170"/>
      <c r="BU2562" s="170"/>
      <c r="BV2562" s="170"/>
      <c r="BW2562" s="170"/>
      <c r="BX2562" s="170"/>
      <c r="BY2562" s="170"/>
      <c r="BZ2562" s="170"/>
      <c r="CA2562" s="170"/>
      <c r="CB2562" s="170"/>
      <c r="CC2562" s="170"/>
      <c r="CD2562" s="170"/>
      <c r="CE2562" s="170"/>
      <c r="CF2562" s="170"/>
      <c r="CG2562" s="170"/>
      <c r="CH2562" s="170"/>
      <c r="CI2562" s="170"/>
      <c r="CJ2562" s="170"/>
      <c r="CK2562" s="170"/>
    </row>
    <row r="2563" spans="2:89" x14ac:dyDescent="0.35">
      <c r="B2563" s="171" t="s">
        <v>504</v>
      </c>
      <c r="E2563" s="8"/>
      <c r="H2563" s="170"/>
      <c r="I2563" s="172"/>
      <c r="J2563" s="172"/>
      <c r="K2563" s="193"/>
      <c r="L2563" s="193"/>
      <c r="M2563" s="193"/>
      <c r="N2563" s="193"/>
      <c r="O2563" s="193"/>
      <c r="P2563" s="193"/>
      <c r="R2563" s="194"/>
      <c r="S2563" s="170"/>
      <c r="T2563" s="170"/>
      <c r="U2563" s="170"/>
      <c r="V2563" s="170"/>
      <c r="W2563" s="170"/>
      <c r="X2563" s="170"/>
      <c r="Y2563" s="170"/>
      <c r="Z2563" s="170"/>
      <c r="AA2563" s="170"/>
      <c r="AB2563" s="170"/>
      <c r="AC2563" s="170"/>
      <c r="AD2563" s="170"/>
      <c r="AE2563" s="170"/>
      <c r="AF2563" s="170"/>
      <c r="AG2563" s="170"/>
      <c r="AH2563" s="170"/>
      <c r="AI2563" s="170"/>
      <c r="AJ2563" s="170"/>
      <c r="AK2563" s="170"/>
      <c r="AL2563" s="170"/>
      <c r="AM2563" s="170"/>
      <c r="AN2563" s="170"/>
      <c r="AO2563" s="170"/>
      <c r="AP2563" s="170"/>
      <c r="AQ2563" s="170"/>
      <c r="AR2563" s="170"/>
      <c r="AS2563" s="170"/>
      <c r="AT2563" s="170"/>
      <c r="AU2563" s="170"/>
      <c r="AV2563" s="170"/>
      <c r="AW2563" s="170"/>
      <c r="AX2563" s="170"/>
      <c r="AY2563" s="170"/>
      <c r="AZ2563" s="170"/>
      <c r="BA2563" s="170"/>
      <c r="BB2563" s="170"/>
      <c r="BC2563" s="170"/>
      <c r="BD2563" s="170"/>
      <c r="BE2563" s="170"/>
      <c r="BF2563" s="170"/>
      <c r="BG2563" s="170"/>
      <c r="BH2563" s="170"/>
      <c r="BI2563" s="170"/>
      <c r="BJ2563" s="170"/>
      <c r="BK2563" s="170"/>
      <c r="BL2563" s="170"/>
      <c r="BM2563" s="170"/>
      <c r="BN2563" s="170"/>
      <c r="BO2563" s="170"/>
      <c r="BP2563" s="170"/>
      <c r="BQ2563" s="170"/>
      <c r="BR2563" s="170"/>
      <c r="BS2563" s="170"/>
      <c r="BT2563" s="170"/>
      <c r="BU2563" s="170"/>
      <c r="BV2563" s="170"/>
      <c r="BW2563" s="170"/>
      <c r="BX2563" s="170"/>
      <c r="BY2563" s="170"/>
      <c r="BZ2563" s="170"/>
      <c r="CA2563" s="170"/>
      <c r="CB2563" s="170"/>
      <c r="CC2563" s="170"/>
      <c r="CD2563" s="170"/>
      <c r="CE2563" s="170"/>
      <c r="CF2563" s="170"/>
      <c r="CG2563" s="170"/>
      <c r="CH2563" s="170"/>
      <c r="CI2563" s="170"/>
      <c r="CJ2563" s="170"/>
      <c r="CK2563" s="170"/>
    </row>
    <row r="2564" spans="2:89" x14ac:dyDescent="0.35">
      <c r="B2564" s="171" t="s">
        <v>461</v>
      </c>
      <c r="E2564" s="8"/>
      <c r="H2564" s="170"/>
      <c r="I2564" s="172"/>
      <c r="J2564" s="172"/>
      <c r="K2564" s="193"/>
      <c r="L2564" s="193"/>
      <c r="M2564" s="193"/>
      <c r="N2564" s="193"/>
      <c r="O2564" s="193"/>
      <c r="P2564" s="193"/>
      <c r="R2564" s="194"/>
      <c r="S2564" s="195" t="str">
        <f t="shared" ref="S2564:AX2564" si="3433">S$20</f>
        <v>S$16</v>
      </c>
      <c r="T2564" s="195" t="str">
        <f t="shared" si="3433"/>
        <v>T$16</v>
      </c>
      <c r="U2564" s="195" t="str">
        <f t="shared" si="3433"/>
        <v>U$16</v>
      </c>
      <c r="V2564" s="195" t="str">
        <f t="shared" si="3433"/>
        <v>V$16</v>
      </c>
      <c r="W2564" s="195" t="str">
        <f t="shared" si="3433"/>
        <v>W$16</v>
      </c>
      <c r="X2564" s="195" t="str">
        <f t="shared" si="3433"/>
        <v>X$16</v>
      </c>
      <c r="Y2564" s="195" t="str">
        <f t="shared" si="3433"/>
        <v>Y$16</v>
      </c>
      <c r="Z2564" s="195" t="str">
        <f t="shared" si="3433"/>
        <v>Z$16</v>
      </c>
      <c r="AA2564" s="195" t="str">
        <f t="shared" si="3433"/>
        <v>AA$16</v>
      </c>
      <c r="AB2564" s="195" t="str">
        <f t="shared" si="3433"/>
        <v>AB$16</v>
      </c>
      <c r="AC2564" s="195" t="str">
        <f t="shared" si="3433"/>
        <v>AC$16</v>
      </c>
      <c r="AD2564" s="195" t="str">
        <f t="shared" si="3433"/>
        <v>AD$16</v>
      </c>
      <c r="AE2564" s="195" t="str">
        <f t="shared" si="3433"/>
        <v>AE$16</v>
      </c>
      <c r="AF2564" s="195" t="str">
        <f t="shared" si="3433"/>
        <v>AF$16</v>
      </c>
      <c r="AG2564" s="195" t="str">
        <f t="shared" si="3433"/>
        <v>AG$16</v>
      </c>
      <c r="AH2564" s="195" t="str">
        <f t="shared" si="3433"/>
        <v>AH$16</v>
      </c>
      <c r="AI2564" s="195" t="str">
        <f t="shared" si="3433"/>
        <v>AI$16</v>
      </c>
      <c r="AJ2564" s="195" t="str">
        <f t="shared" si="3433"/>
        <v>AJ$16</v>
      </c>
      <c r="AK2564" s="195" t="str">
        <f t="shared" si="3433"/>
        <v>AK$16</v>
      </c>
      <c r="AL2564" s="195" t="str">
        <f t="shared" si="3433"/>
        <v>AL$16</v>
      </c>
      <c r="AM2564" s="195" t="str">
        <f t="shared" si="3433"/>
        <v>AM$16</v>
      </c>
      <c r="AN2564" s="195" t="str">
        <f t="shared" si="3433"/>
        <v>AN$16</v>
      </c>
      <c r="AO2564" s="195" t="str">
        <f t="shared" si="3433"/>
        <v>AO$16</v>
      </c>
      <c r="AP2564" s="195" t="str">
        <f t="shared" si="3433"/>
        <v>AP$16</v>
      </c>
      <c r="AQ2564" s="195" t="str">
        <f t="shared" si="3433"/>
        <v>AQ$16</v>
      </c>
      <c r="AR2564" s="195" t="str">
        <f t="shared" si="3433"/>
        <v>AR$16</v>
      </c>
      <c r="AS2564" s="195" t="str">
        <f t="shared" si="3433"/>
        <v>AS$16</v>
      </c>
      <c r="AT2564" s="195" t="str">
        <f t="shared" si="3433"/>
        <v>AT$16</v>
      </c>
      <c r="AU2564" s="195" t="str">
        <f t="shared" si="3433"/>
        <v>AU$16</v>
      </c>
      <c r="AV2564" s="195" t="str">
        <f t="shared" si="3433"/>
        <v>AV$16</v>
      </c>
      <c r="AW2564" s="195" t="str">
        <f t="shared" si="3433"/>
        <v>AW$16</v>
      </c>
      <c r="AX2564" s="195" t="str">
        <f t="shared" si="3433"/>
        <v>AX$16</v>
      </c>
      <c r="AY2564" s="195" t="str">
        <f t="shared" ref="AY2564:CD2564" si="3434">AY$20</f>
        <v>AY$16</v>
      </c>
      <c r="AZ2564" s="195" t="str">
        <f t="shared" si="3434"/>
        <v>AZ$16</v>
      </c>
      <c r="BA2564" s="195" t="str">
        <f t="shared" si="3434"/>
        <v>BA$16</v>
      </c>
      <c r="BB2564" s="195" t="str">
        <f t="shared" si="3434"/>
        <v>BB$16</v>
      </c>
      <c r="BC2564" s="195" t="str">
        <f t="shared" si="3434"/>
        <v>BC$16</v>
      </c>
      <c r="BD2564" s="195" t="str">
        <f t="shared" si="3434"/>
        <v>BD$16</v>
      </c>
      <c r="BE2564" s="195" t="str">
        <f t="shared" si="3434"/>
        <v>BE$16</v>
      </c>
      <c r="BF2564" s="195" t="str">
        <f t="shared" si="3434"/>
        <v>BF$16</v>
      </c>
      <c r="BG2564" s="195" t="str">
        <f t="shared" si="3434"/>
        <v>BG$16</v>
      </c>
      <c r="BH2564" s="195" t="str">
        <f t="shared" si="3434"/>
        <v>BH$16</v>
      </c>
      <c r="BI2564" s="195" t="str">
        <f t="shared" si="3434"/>
        <v>BI$16</v>
      </c>
      <c r="BJ2564" s="195" t="str">
        <f t="shared" si="3434"/>
        <v>BJ$16</v>
      </c>
      <c r="BK2564" s="195" t="str">
        <f t="shared" si="3434"/>
        <v>BK$16</v>
      </c>
      <c r="BL2564" s="195" t="str">
        <f t="shared" si="3434"/>
        <v>BL$16</v>
      </c>
      <c r="BM2564" s="195" t="str">
        <f t="shared" si="3434"/>
        <v>BM$16</v>
      </c>
      <c r="BN2564" s="195" t="str">
        <f t="shared" si="3434"/>
        <v>BN$16</v>
      </c>
      <c r="BO2564" s="195" t="str">
        <f t="shared" si="3434"/>
        <v>BO$16</v>
      </c>
      <c r="BP2564" s="195" t="str">
        <f t="shared" si="3434"/>
        <v>BP$16</v>
      </c>
      <c r="BQ2564" s="195" t="str">
        <f t="shared" si="3434"/>
        <v>BQ$16</v>
      </c>
      <c r="BR2564" s="195" t="str">
        <f t="shared" si="3434"/>
        <v>BR$16</v>
      </c>
      <c r="BS2564" s="195" t="str">
        <f t="shared" si="3434"/>
        <v>BS$16</v>
      </c>
      <c r="BT2564" s="195" t="str">
        <f t="shared" si="3434"/>
        <v>BT$16</v>
      </c>
      <c r="BU2564" s="195" t="str">
        <f t="shared" si="3434"/>
        <v>BU$16</v>
      </c>
      <c r="BV2564" s="195" t="str">
        <f t="shared" si="3434"/>
        <v>BV$16</v>
      </c>
      <c r="BW2564" s="195" t="str">
        <f t="shared" si="3434"/>
        <v>BW$16</v>
      </c>
      <c r="BX2564" s="195" t="str">
        <f t="shared" si="3434"/>
        <v>BX$16</v>
      </c>
      <c r="BY2564" s="195" t="str">
        <f t="shared" si="3434"/>
        <v>BY$16</v>
      </c>
      <c r="BZ2564" s="195" t="str">
        <f t="shared" si="3434"/>
        <v>BZ$16</v>
      </c>
      <c r="CA2564" s="195" t="str">
        <f t="shared" si="3434"/>
        <v>CA$16</v>
      </c>
      <c r="CB2564" s="195" t="str">
        <f t="shared" si="3434"/>
        <v>CB$16</v>
      </c>
      <c r="CC2564" s="195" t="str">
        <f t="shared" si="3434"/>
        <v>CC$16</v>
      </c>
      <c r="CD2564" s="195" t="str">
        <f t="shared" si="3434"/>
        <v>CD$16</v>
      </c>
      <c r="CE2564" s="195" t="str">
        <f t="shared" ref="CE2564:CK2564" si="3435">CE$20</f>
        <v>CE$16</v>
      </c>
      <c r="CF2564" s="195" t="str">
        <f t="shared" si="3435"/>
        <v>CF$16</v>
      </c>
      <c r="CG2564" s="195" t="str">
        <f t="shared" si="3435"/>
        <v>CG$16</v>
      </c>
      <c r="CH2564" s="195" t="str">
        <f t="shared" si="3435"/>
        <v>CH$16</v>
      </c>
      <c r="CI2564" s="195" t="str">
        <f t="shared" si="3435"/>
        <v>CI$16</v>
      </c>
      <c r="CJ2564" s="195" t="str">
        <f t="shared" si="3435"/>
        <v>CJ$16</v>
      </c>
      <c r="CK2564" s="195" t="str">
        <f t="shared" si="3435"/>
        <v>CK$16</v>
      </c>
    </row>
    <row r="2565" spans="2:89" x14ac:dyDescent="0.35">
      <c r="B2565" s="171" t="s">
        <v>462</v>
      </c>
      <c r="E2565" s="8"/>
      <c r="H2565" s="196"/>
      <c r="I2565" s="197"/>
      <c r="J2565" s="197"/>
      <c r="K2565" s="198"/>
      <c r="L2565" s="198"/>
      <c r="M2565" s="198"/>
      <c r="N2565" s="198"/>
      <c r="O2565" s="198"/>
      <c r="P2565" s="198"/>
      <c r="R2565" s="198"/>
      <c r="S2565" s="195" t="str">
        <f t="shared" ref="S2565:AX2565" si="3436">S$21</f>
        <v>S$17</v>
      </c>
      <c r="T2565" s="195" t="str">
        <f t="shared" si="3436"/>
        <v>T$17</v>
      </c>
      <c r="U2565" s="195" t="str">
        <f t="shared" si="3436"/>
        <v>U$17</v>
      </c>
      <c r="V2565" s="195" t="str">
        <f t="shared" si="3436"/>
        <v>V$17</v>
      </c>
      <c r="W2565" s="195" t="str">
        <f t="shared" si="3436"/>
        <v>W$17</v>
      </c>
      <c r="X2565" s="195" t="str">
        <f t="shared" si="3436"/>
        <v>X$17</v>
      </c>
      <c r="Y2565" s="195" t="str">
        <f t="shared" si="3436"/>
        <v>Y$17</v>
      </c>
      <c r="Z2565" s="195" t="str">
        <f t="shared" si="3436"/>
        <v>Z$17</v>
      </c>
      <c r="AA2565" s="195" t="str">
        <f t="shared" si="3436"/>
        <v>AA$17</v>
      </c>
      <c r="AB2565" s="195" t="str">
        <f t="shared" si="3436"/>
        <v>AB$17</v>
      </c>
      <c r="AC2565" s="195" t="str">
        <f t="shared" si="3436"/>
        <v>AC$17</v>
      </c>
      <c r="AD2565" s="195" t="str">
        <f t="shared" si="3436"/>
        <v>AD$17</v>
      </c>
      <c r="AE2565" s="195" t="str">
        <f t="shared" si="3436"/>
        <v>AE$17</v>
      </c>
      <c r="AF2565" s="195" t="str">
        <f t="shared" si="3436"/>
        <v>AF$17</v>
      </c>
      <c r="AG2565" s="195" t="str">
        <f t="shared" si="3436"/>
        <v>AG$17</v>
      </c>
      <c r="AH2565" s="195" t="str">
        <f t="shared" si="3436"/>
        <v>AH$17</v>
      </c>
      <c r="AI2565" s="195" t="str">
        <f t="shared" si="3436"/>
        <v>AI$17</v>
      </c>
      <c r="AJ2565" s="195" t="str">
        <f t="shared" si="3436"/>
        <v>AJ$17</v>
      </c>
      <c r="AK2565" s="195" t="str">
        <f t="shared" si="3436"/>
        <v>AK$17</v>
      </c>
      <c r="AL2565" s="195" t="str">
        <f t="shared" si="3436"/>
        <v>AL$17</v>
      </c>
      <c r="AM2565" s="195" t="str">
        <f t="shared" si="3436"/>
        <v>AM$17</v>
      </c>
      <c r="AN2565" s="195" t="str">
        <f t="shared" si="3436"/>
        <v>AN$17</v>
      </c>
      <c r="AO2565" s="195" t="str">
        <f t="shared" si="3436"/>
        <v>AO$17</v>
      </c>
      <c r="AP2565" s="195" t="str">
        <f t="shared" si="3436"/>
        <v>AP$17</v>
      </c>
      <c r="AQ2565" s="195" t="str">
        <f t="shared" si="3436"/>
        <v>AQ$17</v>
      </c>
      <c r="AR2565" s="195" t="str">
        <f t="shared" si="3436"/>
        <v>AR$17</v>
      </c>
      <c r="AS2565" s="195" t="str">
        <f t="shared" si="3436"/>
        <v>AS$17</v>
      </c>
      <c r="AT2565" s="195" t="str">
        <f t="shared" si="3436"/>
        <v>AT$17</v>
      </c>
      <c r="AU2565" s="195" t="str">
        <f t="shared" si="3436"/>
        <v>AU$17</v>
      </c>
      <c r="AV2565" s="195" t="str">
        <f t="shared" si="3436"/>
        <v>AV$17</v>
      </c>
      <c r="AW2565" s="195" t="str">
        <f t="shared" si="3436"/>
        <v>AW$17</v>
      </c>
      <c r="AX2565" s="195" t="str">
        <f t="shared" si="3436"/>
        <v>AX$17</v>
      </c>
      <c r="AY2565" s="195" t="str">
        <f t="shared" ref="AY2565:CD2565" si="3437">AY$21</f>
        <v>AY$17</v>
      </c>
      <c r="AZ2565" s="195" t="str">
        <f t="shared" si="3437"/>
        <v>AZ$17</v>
      </c>
      <c r="BA2565" s="195" t="str">
        <f t="shared" si="3437"/>
        <v>BA$17</v>
      </c>
      <c r="BB2565" s="195" t="str">
        <f t="shared" si="3437"/>
        <v>BB$17</v>
      </c>
      <c r="BC2565" s="195" t="str">
        <f t="shared" si="3437"/>
        <v>BC$17</v>
      </c>
      <c r="BD2565" s="195" t="str">
        <f t="shared" si="3437"/>
        <v>BD$17</v>
      </c>
      <c r="BE2565" s="195" t="str">
        <f t="shared" si="3437"/>
        <v>BE$17</v>
      </c>
      <c r="BF2565" s="195" t="str">
        <f t="shared" si="3437"/>
        <v>BF$17</v>
      </c>
      <c r="BG2565" s="195" t="str">
        <f t="shared" si="3437"/>
        <v>BG$17</v>
      </c>
      <c r="BH2565" s="195" t="str">
        <f t="shared" si="3437"/>
        <v>BH$17</v>
      </c>
      <c r="BI2565" s="195" t="str">
        <f t="shared" si="3437"/>
        <v>BI$17</v>
      </c>
      <c r="BJ2565" s="195" t="str">
        <f t="shared" si="3437"/>
        <v>BJ$17</v>
      </c>
      <c r="BK2565" s="195" t="str">
        <f t="shared" si="3437"/>
        <v>BK$17</v>
      </c>
      <c r="BL2565" s="195" t="str">
        <f t="shared" si="3437"/>
        <v>BL$17</v>
      </c>
      <c r="BM2565" s="195" t="str">
        <f t="shared" si="3437"/>
        <v>BM$17</v>
      </c>
      <c r="BN2565" s="195" t="str">
        <f t="shared" si="3437"/>
        <v>BN$17</v>
      </c>
      <c r="BO2565" s="195" t="str">
        <f t="shared" si="3437"/>
        <v>BO$17</v>
      </c>
      <c r="BP2565" s="195" t="str">
        <f t="shared" si="3437"/>
        <v>BP$17</v>
      </c>
      <c r="BQ2565" s="195" t="str">
        <f t="shared" si="3437"/>
        <v>BQ$17</v>
      </c>
      <c r="BR2565" s="195" t="str">
        <f t="shared" si="3437"/>
        <v>BR$17</v>
      </c>
      <c r="BS2565" s="195" t="str">
        <f t="shared" si="3437"/>
        <v>BS$17</v>
      </c>
      <c r="BT2565" s="195" t="str">
        <f t="shared" si="3437"/>
        <v>BT$17</v>
      </c>
      <c r="BU2565" s="195" t="str">
        <f t="shared" si="3437"/>
        <v>BU$17</v>
      </c>
      <c r="BV2565" s="195" t="str">
        <f t="shared" si="3437"/>
        <v>BV$17</v>
      </c>
      <c r="BW2565" s="195" t="str">
        <f t="shared" si="3437"/>
        <v>BW$17</v>
      </c>
      <c r="BX2565" s="195" t="str">
        <f t="shared" si="3437"/>
        <v>BX$17</v>
      </c>
      <c r="BY2565" s="195" t="str">
        <f t="shared" si="3437"/>
        <v>BY$17</v>
      </c>
      <c r="BZ2565" s="195" t="str">
        <f t="shared" si="3437"/>
        <v>BZ$17</v>
      </c>
      <c r="CA2565" s="195" t="str">
        <f t="shared" si="3437"/>
        <v>CA$17</v>
      </c>
      <c r="CB2565" s="195" t="str">
        <f t="shared" si="3437"/>
        <v>CB$17</v>
      </c>
      <c r="CC2565" s="195" t="str">
        <f t="shared" si="3437"/>
        <v>CC$17</v>
      </c>
      <c r="CD2565" s="195" t="str">
        <f t="shared" si="3437"/>
        <v>CD$17</v>
      </c>
      <c r="CE2565" s="195" t="str">
        <f t="shared" ref="CE2565:CK2565" si="3438">CE$21</f>
        <v>CE$17</v>
      </c>
      <c r="CF2565" s="195" t="str">
        <f t="shared" si="3438"/>
        <v>CF$17</v>
      </c>
      <c r="CG2565" s="195" t="str">
        <f t="shared" si="3438"/>
        <v>CG$17</v>
      </c>
      <c r="CH2565" s="195" t="str">
        <f t="shared" si="3438"/>
        <v>CH$17</v>
      </c>
      <c r="CI2565" s="195" t="str">
        <f t="shared" si="3438"/>
        <v>CI$17</v>
      </c>
      <c r="CJ2565" s="195" t="str">
        <f t="shared" si="3438"/>
        <v>CJ$17</v>
      </c>
      <c r="CK2565" s="195" t="str">
        <f t="shared" si="3438"/>
        <v>CK$17</v>
      </c>
    </row>
    <row r="2566" spans="2:89" x14ac:dyDescent="0.35">
      <c r="B2566" s="171" t="s">
        <v>491</v>
      </c>
      <c r="E2566" s="8"/>
      <c r="H2566" s="196"/>
      <c r="I2566" s="197"/>
      <c r="J2566" s="197"/>
      <c r="K2566" s="198"/>
      <c r="L2566" s="198"/>
      <c r="M2566" s="198"/>
      <c r="N2566" s="198"/>
      <c r="O2566" s="198"/>
      <c r="P2566" s="198"/>
      <c r="R2566" s="198"/>
      <c r="S2566" s="186"/>
      <c r="T2566" s="186"/>
      <c r="U2566" s="186"/>
      <c r="V2566" s="186"/>
      <c r="W2566" s="186"/>
      <c r="X2566" s="186"/>
      <c r="Y2566" s="186"/>
      <c r="Z2566" s="186"/>
      <c r="AA2566" s="186"/>
      <c r="AB2566" s="186"/>
      <c r="AC2566" s="186"/>
      <c r="AD2566" s="186"/>
      <c r="AE2566" s="186"/>
      <c r="AF2566" s="186"/>
      <c r="AG2566" s="186"/>
      <c r="AH2566" s="186"/>
      <c r="AI2566" s="186"/>
      <c r="AJ2566" s="186"/>
      <c r="AK2566" s="186"/>
      <c r="AL2566" s="186"/>
      <c r="AM2566" s="186"/>
      <c r="AN2566" s="186"/>
      <c r="AO2566" s="186"/>
      <c r="AP2566" s="186"/>
      <c r="AQ2566" s="186"/>
      <c r="AR2566" s="186"/>
      <c r="AS2566" s="186"/>
      <c r="AT2566" s="186"/>
      <c r="AU2566" s="186"/>
      <c r="AV2566" s="186"/>
      <c r="AW2566" s="186"/>
      <c r="AX2566" s="186"/>
      <c r="AY2566" s="186"/>
      <c r="AZ2566" s="186"/>
      <c r="BA2566" s="186"/>
      <c r="BB2566" s="186"/>
      <c r="BC2566" s="186"/>
      <c r="BD2566" s="186"/>
      <c r="BE2566" s="186"/>
      <c r="BF2566" s="186"/>
      <c r="BG2566" s="186"/>
      <c r="BH2566" s="186"/>
      <c r="BI2566" s="186"/>
      <c r="BJ2566" s="186"/>
      <c r="BK2566" s="186"/>
      <c r="BL2566" s="186"/>
      <c r="BM2566" s="186"/>
      <c r="BN2566" s="186"/>
      <c r="BO2566" s="186"/>
      <c r="BP2566" s="186"/>
      <c r="BQ2566" s="186"/>
      <c r="BR2566" s="186"/>
      <c r="BS2566" s="186"/>
      <c r="BT2566" s="186"/>
      <c r="BU2566" s="186"/>
      <c r="BV2566" s="186"/>
      <c r="BW2566" s="186"/>
      <c r="BX2566" s="186"/>
      <c r="BY2566" s="186"/>
      <c r="BZ2566" s="186"/>
      <c r="CA2566" s="186"/>
      <c r="CB2566" s="186"/>
      <c r="CC2566" s="186"/>
      <c r="CD2566" s="186"/>
      <c r="CE2566" s="186"/>
      <c r="CF2566" s="186"/>
      <c r="CG2566" s="186"/>
      <c r="CH2566" s="186"/>
      <c r="CI2566" s="186"/>
      <c r="CJ2566" s="186"/>
      <c r="CK2566" s="186"/>
    </row>
    <row r="2567" spans="2:89" x14ac:dyDescent="0.35">
      <c r="B2567" s="171" t="s">
        <v>505</v>
      </c>
      <c r="E2567" s="8"/>
      <c r="H2567" s="196"/>
      <c r="I2567" s="197"/>
      <c r="J2567" s="197"/>
      <c r="K2567" s="198"/>
      <c r="L2567" s="198"/>
      <c r="M2567" s="198"/>
      <c r="N2567" s="198"/>
      <c r="O2567" s="198"/>
      <c r="P2567" s="198"/>
      <c r="R2567" s="198"/>
      <c r="S2567" s="186"/>
      <c r="T2567" s="186"/>
      <c r="U2567" s="186"/>
      <c r="V2567" s="186"/>
      <c r="W2567" s="186"/>
      <c r="X2567" s="186"/>
      <c r="Y2567" s="186"/>
      <c r="Z2567" s="186"/>
      <c r="AA2567" s="186"/>
      <c r="AB2567" s="186"/>
      <c r="AC2567" s="186"/>
      <c r="AD2567" s="186"/>
      <c r="AE2567" s="186"/>
      <c r="AF2567" s="186"/>
      <c r="AG2567" s="186"/>
      <c r="AH2567" s="186"/>
      <c r="AI2567" s="186"/>
      <c r="AJ2567" s="186"/>
      <c r="AK2567" s="186"/>
      <c r="AL2567" s="186"/>
      <c r="AM2567" s="186"/>
      <c r="AN2567" s="186"/>
      <c r="AO2567" s="186"/>
      <c r="AP2567" s="186"/>
      <c r="AQ2567" s="186"/>
      <c r="AR2567" s="186"/>
      <c r="AS2567" s="186"/>
      <c r="AT2567" s="186"/>
      <c r="AU2567" s="186"/>
      <c r="AV2567" s="186"/>
      <c r="AW2567" s="186"/>
      <c r="AX2567" s="186"/>
      <c r="AY2567" s="186"/>
      <c r="AZ2567" s="186"/>
      <c r="BA2567" s="186"/>
      <c r="BB2567" s="186"/>
      <c r="BC2567" s="186"/>
      <c r="BD2567" s="186"/>
      <c r="BE2567" s="186"/>
      <c r="BF2567" s="186"/>
      <c r="BG2567" s="186"/>
      <c r="BH2567" s="186"/>
      <c r="BI2567" s="186"/>
      <c r="BJ2567" s="186"/>
      <c r="BK2567" s="186"/>
      <c r="BL2567" s="186"/>
      <c r="BM2567" s="186"/>
      <c r="BN2567" s="186"/>
      <c r="BO2567" s="186"/>
      <c r="BP2567" s="186"/>
      <c r="BQ2567" s="186"/>
      <c r="BR2567" s="186"/>
      <c r="BS2567" s="186"/>
      <c r="BT2567" s="186"/>
      <c r="BU2567" s="186"/>
      <c r="BV2567" s="186"/>
      <c r="BW2567" s="186"/>
      <c r="BX2567" s="186"/>
      <c r="BY2567" s="186"/>
      <c r="BZ2567" s="186"/>
      <c r="CA2567" s="186"/>
      <c r="CB2567" s="186"/>
      <c r="CC2567" s="186"/>
      <c r="CD2567" s="186"/>
      <c r="CE2567" s="186"/>
      <c r="CF2567" s="186"/>
      <c r="CG2567" s="186"/>
      <c r="CH2567" s="186"/>
      <c r="CI2567" s="186"/>
      <c r="CJ2567" s="186"/>
      <c r="CK2567" s="186"/>
    </row>
    <row r="2568" spans="2:89" x14ac:dyDescent="0.35">
      <c r="B2568" s="171" t="s">
        <v>463</v>
      </c>
      <c r="E2568" s="8"/>
      <c r="H2568" s="196"/>
      <c r="I2568" s="197"/>
      <c r="J2568" s="197"/>
      <c r="K2568" s="198"/>
      <c r="L2568" s="198"/>
      <c r="M2568" s="198"/>
      <c r="N2568" s="198"/>
      <c r="O2568" s="198"/>
      <c r="P2568" s="198"/>
      <c r="R2568" s="198"/>
      <c r="S2568" s="186" t="str">
        <f t="shared" ref="S2568:AX2568" si="3439">S$22</f>
        <v>S$18</v>
      </c>
      <c r="T2568" s="186" t="str">
        <f t="shared" si="3439"/>
        <v>T$18</v>
      </c>
      <c r="U2568" s="186" t="str">
        <f t="shared" si="3439"/>
        <v>U$18</v>
      </c>
      <c r="V2568" s="186" t="str">
        <f t="shared" si="3439"/>
        <v>V$18</v>
      </c>
      <c r="W2568" s="186" t="str">
        <f t="shared" si="3439"/>
        <v>W$18</v>
      </c>
      <c r="X2568" s="186" t="str">
        <f t="shared" si="3439"/>
        <v>X$18</v>
      </c>
      <c r="Y2568" s="186" t="str">
        <f t="shared" si="3439"/>
        <v>Y$18</v>
      </c>
      <c r="Z2568" s="186" t="str">
        <f t="shared" si="3439"/>
        <v>Z$18</v>
      </c>
      <c r="AA2568" s="186" t="str">
        <f t="shared" si="3439"/>
        <v>AA$18</v>
      </c>
      <c r="AB2568" s="186" t="str">
        <f t="shared" si="3439"/>
        <v>AB$18</v>
      </c>
      <c r="AC2568" s="186" t="str">
        <f t="shared" si="3439"/>
        <v>AC$18</v>
      </c>
      <c r="AD2568" s="186" t="str">
        <f t="shared" si="3439"/>
        <v>AD$18</v>
      </c>
      <c r="AE2568" s="186" t="str">
        <f t="shared" si="3439"/>
        <v>AE$18</v>
      </c>
      <c r="AF2568" s="186" t="str">
        <f t="shared" si="3439"/>
        <v>AF$18</v>
      </c>
      <c r="AG2568" s="186" t="str">
        <f t="shared" si="3439"/>
        <v>AG$18</v>
      </c>
      <c r="AH2568" s="186" t="str">
        <f t="shared" si="3439"/>
        <v>AH$18</v>
      </c>
      <c r="AI2568" s="186" t="str">
        <f t="shared" si="3439"/>
        <v>AI$18</v>
      </c>
      <c r="AJ2568" s="186" t="str">
        <f t="shared" si="3439"/>
        <v>AJ$18</v>
      </c>
      <c r="AK2568" s="186" t="str">
        <f t="shared" si="3439"/>
        <v>AK$18</v>
      </c>
      <c r="AL2568" s="186" t="str">
        <f t="shared" si="3439"/>
        <v>AL$18</v>
      </c>
      <c r="AM2568" s="186" t="str">
        <f t="shared" si="3439"/>
        <v>AM$18</v>
      </c>
      <c r="AN2568" s="186" t="str">
        <f t="shared" si="3439"/>
        <v>AN$18</v>
      </c>
      <c r="AO2568" s="186" t="str">
        <f t="shared" si="3439"/>
        <v>AO$18</v>
      </c>
      <c r="AP2568" s="186" t="str">
        <f t="shared" si="3439"/>
        <v>AP$18</v>
      </c>
      <c r="AQ2568" s="186" t="str">
        <f t="shared" si="3439"/>
        <v>AQ$18</v>
      </c>
      <c r="AR2568" s="186" t="str">
        <f t="shared" si="3439"/>
        <v>AR$18</v>
      </c>
      <c r="AS2568" s="186" t="str">
        <f t="shared" si="3439"/>
        <v>AS$18</v>
      </c>
      <c r="AT2568" s="186" t="str">
        <f t="shared" si="3439"/>
        <v>AT$18</v>
      </c>
      <c r="AU2568" s="186" t="str">
        <f t="shared" si="3439"/>
        <v>AU$18</v>
      </c>
      <c r="AV2568" s="186" t="str">
        <f t="shared" si="3439"/>
        <v>AV$18</v>
      </c>
      <c r="AW2568" s="186" t="str">
        <f t="shared" si="3439"/>
        <v>AW$18</v>
      </c>
      <c r="AX2568" s="186" t="str">
        <f t="shared" si="3439"/>
        <v>AX$18</v>
      </c>
      <c r="AY2568" s="186" t="str">
        <f t="shared" ref="AY2568:CD2568" si="3440">AY$22</f>
        <v>AY$18</v>
      </c>
      <c r="AZ2568" s="186" t="str">
        <f t="shared" si="3440"/>
        <v>AZ$18</v>
      </c>
      <c r="BA2568" s="186" t="str">
        <f t="shared" si="3440"/>
        <v>BA$18</v>
      </c>
      <c r="BB2568" s="186" t="str">
        <f t="shared" si="3440"/>
        <v>BB$18</v>
      </c>
      <c r="BC2568" s="186" t="str">
        <f t="shared" si="3440"/>
        <v>BC$18</v>
      </c>
      <c r="BD2568" s="186" t="str">
        <f t="shared" si="3440"/>
        <v>BD$18</v>
      </c>
      <c r="BE2568" s="186" t="str">
        <f t="shared" si="3440"/>
        <v>BE$18</v>
      </c>
      <c r="BF2568" s="186" t="str">
        <f t="shared" si="3440"/>
        <v>BF$18</v>
      </c>
      <c r="BG2568" s="186" t="str">
        <f t="shared" si="3440"/>
        <v>BG$18</v>
      </c>
      <c r="BH2568" s="186" t="str">
        <f t="shared" si="3440"/>
        <v>BH$18</v>
      </c>
      <c r="BI2568" s="186" t="str">
        <f t="shared" si="3440"/>
        <v>BI$18</v>
      </c>
      <c r="BJ2568" s="186" t="str">
        <f t="shared" si="3440"/>
        <v>BJ$18</v>
      </c>
      <c r="BK2568" s="186" t="str">
        <f t="shared" si="3440"/>
        <v>BK$18</v>
      </c>
      <c r="BL2568" s="186" t="str">
        <f t="shared" si="3440"/>
        <v>BL$18</v>
      </c>
      <c r="BM2568" s="186" t="str">
        <f t="shared" si="3440"/>
        <v>BM$18</v>
      </c>
      <c r="BN2568" s="186" t="str">
        <f t="shared" si="3440"/>
        <v>BN$18</v>
      </c>
      <c r="BO2568" s="186" t="str">
        <f t="shared" si="3440"/>
        <v>BO$18</v>
      </c>
      <c r="BP2568" s="186" t="str">
        <f t="shared" si="3440"/>
        <v>BP$18</v>
      </c>
      <c r="BQ2568" s="186" t="str">
        <f t="shared" si="3440"/>
        <v>BQ$18</v>
      </c>
      <c r="BR2568" s="186" t="str">
        <f t="shared" si="3440"/>
        <v>BR$18</v>
      </c>
      <c r="BS2568" s="186" t="str">
        <f t="shared" si="3440"/>
        <v>BS$18</v>
      </c>
      <c r="BT2568" s="186" t="str">
        <f t="shared" si="3440"/>
        <v>BT$18</v>
      </c>
      <c r="BU2568" s="186" t="str">
        <f t="shared" si="3440"/>
        <v>BU$18</v>
      </c>
      <c r="BV2568" s="186" t="str">
        <f t="shared" si="3440"/>
        <v>BV$18</v>
      </c>
      <c r="BW2568" s="186" t="str">
        <f t="shared" si="3440"/>
        <v>BW$18</v>
      </c>
      <c r="BX2568" s="186" t="str">
        <f t="shared" si="3440"/>
        <v>BX$18</v>
      </c>
      <c r="BY2568" s="186" t="str">
        <f t="shared" si="3440"/>
        <v>BY$18</v>
      </c>
      <c r="BZ2568" s="186" t="str">
        <f t="shared" si="3440"/>
        <v>BZ$18</v>
      </c>
      <c r="CA2568" s="186" t="str">
        <f t="shared" si="3440"/>
        <v>CA$18</v>
      </c>
      <c r="CB2568" s="186" t="str">
        <f t="shared" si="3440"/>
        <v>CB$18</v>
      </c>
      <c r="CC2568" s="186" t="str">
        <f t="shared" si="3440"/>
        <v>CC$18</v>
      </c>
      <c r="CD2568" s="186" t="str">
        <f t="shared" si="3440"/>
        <v>CD$18</v>
      </c>
      <c r="CE2568" s="186" t="str">
        <f t="shared" ref="CE2568:CK2568" si="3441">CE$22</f>
        <v>CE$18</v>
      </c>
      <c r="CF2568" s="186" t="str">
        <f t="shared" si="3441"/>
        <v>CF$18</v>
      </c>
      <c r="CG2568" s="186" t="str">
        <f t="shared" si="3441"/>
        <v>CG$18</v>
      </c>
      <c r="CH2568" s="186" t="str">
        <f t="shared" si="3441"/>
        <v>CH$18</v>
      </c>
      <c r="CI2568" s="186" t="str">
        <f t="shared" si="3441"/>
        <v>CI$18</v>
      </c>
      <c r="CJ2568" s="186" t="str">
        <f t="shared" si="3441"/>
        <v>CJ$18</v>
      </c>
      <c r="CK2568" s="186" t="str">
        <f t="shared" si="3441"/>
        <v>CK$18</v>
      </c>
    </row>
    <row r="2569" spans="2:89" x14ac:dyDescent="0.35">
      <c r="B2569" s="171" t="s">
        <v>464</v>
      </c>
      <c r="E2569" s="8"/>
      <c r="H2569" s="196"/>
      <c r="I2569" s="197"/>
      <c r="J2569" s="197"/>
      <c r="K2569" s="198"/>
      <c r="L2569" s="198"/>
      <c r="M2569" s="198"/>
      <c r="N2569" s="198"/>
      <c r="O2569" s="198"/>
      <c r="P2569" s="198"/>
      <c r="R2569" s="198"/>
      <c r="S2569" s="186" t="str">
        <f t="shared" ref="S2569:AX2569" si="3442">S$23</f>
        <v>S$19</v>
      </c>
      <c r="T2569" s="186" t="str">
        <f t="shared" si="3442"/>
        <v>T$19</v>
      </c>
      <c r="U2569" s="186" t="str">
        <f t="shared" si="3442"/>
        <v>U$19</v>
      </c>
      <c r="V2569" s="186" t="str">
        <f t="shared" si="3442"/>
        <v>V$19</v>
      </c>
      <c r="W2569" s="186" t="str">
        <f t="shared" si="3442"/>
        <v>W$19</v>
      </c>
      <c r="X2569" s="186" t="str">
        <f t="shared" si="3442"/>
        <v>X$19</v>
      </c>
      <c r="Y2569" s="186" t="str">
        <f t="shared" si="3442"/>
        <v>Y$19</v>
      </c>
      <c r="Z2569" s="186" t="str">
        <f t="shared" si="3442"/>
        <v>Z$19</v>
      </c>
      <c r="AA2569" s="186" t="str">
        <f t="shared" si="3442"/>
        <v>AA$19</v>
      </c>
      <c r="AB2569" s="186" t="str">
        <f t="shared" si="3442"/>
        <v>AB$19</v>
      </c>
      <c r="AC2569" s="186" t="str">
        <f t="shared" si="3442"/>
        <v>AC$19</v>
      </c>
      <c r="AD2569" s="186" t="str">
        <f t="shared" si="3442"/>
        <v>AD$19</v>
      </c>
      <c r="AE2569" s="186" t="str">
        <f t="shared" si="3442"/>
        <v>AE$19</v>
      </c>
      <c r="AF2569" s="186" t="str">
        <f t="shared" si="3442"/>
        <v>AF$19</v>
      </c>
      <c r="AG2569" s="186" t="str">
        <f t="shared" si="3442"/>
        <v>AG$19</v>
      </c>
      <c r="AH2569" s="186" t="str">
        <f t="shared" si="3442"/>
        <v>AH$19</v>
      </c>
      <c r="AI2569" s="186" t="str">
        <f t="shared" si="3442"/>
        <v>AI$19</v>
      </c>
      <c r="AJ2569" s="186" t="str">
        <f t="shared" si="3442"/>
        <v>AJ$19</v>
      </c>
      <c r="AK2569" s="186" t="str">
        <f t="shared" si="3442"/>
        <v>AK$19</v>
      </c>
      <c r="AL2569" s="186" t="str">
        <f t="shared" si="3442"/>
        <v>AL$19</v>
      </c>
      <c r="AM2569" s="186" t="str">
        <f t="shared" si="3442"/>
        <v>AM$19</v>
      </c>
      <c r="AN2569" s="186" t="str">
        <f t="shared" si="3442"/>
        <v>AN$19</v>
      </c>
      <c r="AO2569" s="186" t="str">
        <f t="shared" si="3442"/>
        <v>AO$19</v>
      </c>
      <c r="AP2569" s="186" t="str">
        <f t="shared" si="3442"/>
        <v>AP$19</v>
      </c>
      <c r="AQ2569" s="186" t="str">
        <f t="shared" si="3442"/>
        <v>AQ$19</v>
      </c>
      <c r="AR2569" s="186" t="str">
        <f t="shared" si="3442"/>
        <v>AR$19</v>
      </c>
      <c r="AS2569" s="186" t="str">
        <f t="shared" si="3442"/>
        <v>AS$19</v>
      </c>
      <c r="AT2569" s="186" t="str">
        <f t="shared" si="3442"/>
        <v>AT$19</v>
      </c>
      <c r="AU2569" s="186" t="str">
        <f t="shared" si="3442"/>
        <v>AU$19</v>
      </c>
      <c r="AV2569" s="186" t="str">
        <f t="shared" si="3442"/>
        <v>AV$19</v>
      </c>
      <c r="AW2569" s="186" t="str">
        <f t="shared" si="3442"/>
        <v>AW$19</v>
      </c>
      <c r="AX2569" s="186" t="str">
        <f t="shared" si="3442"/>
        <v>AX$19</v>
      </c>
      <c r="AY2569" s="186" t="str">
        <f t="shared" ref="AY2569:CD2569" si="3443">AY$23</f>
        <v>AY$19</v>
      </c>
      <c r="AZ2569" s="186" t="str">
        <f t="shared" si="3443"/>
        <v>AZ$19</v>
      </c>
      <c r="BA2569" s="186" t="str">
        <f t="shared" si="3443"/>
        <v>BA$19</v>
      </c>
      <c r="BB2569" s="186" t="str">
        <f t="shared" si="3443"/>
        <v>BB$19</v>
      </c>
      <c r="BC2569" s="186" t="str">
        <f t="shared" si="3443"/>
        <v>BC$19</v>
      </c>
      <c r="BD2569" s="186" t="str">
        <f t="shared" si="3443"/>
        <v>BD$19</v>
      </c>
      <c r="BE2569" s="186" t="str">
        <f t="shared" si="3443"/>
        <v>BE$19</v>
      </c>
      <c r="BF2569" s="186" t="str">
        <f t="shared" si="3443"/>
        <v>BF$19</v>
      </c>
      <c r="BG2569" s="186" t="str">
        <f t="shared" si="3443"/>
        <v>BG$19</v>
      </c>
      <c r="BH2569" s="186" t="str">
        <f t="shared" si="3443"/>
        <v>BH$19</v>
      </c>
      <c r="BI2569" s="186" t="str">
        <f t="shared" si="3443"/>
        <v>BI$19</v>
      </c>
      <c r="BJ2569" s="186" t="str">
        <f t="shared" si="3443"/>
        <v>BJ$19</v>
      </c>
      <c r="BK2569" s="186" t="str">
        <f t="shared" si="3443"/>
        <v>BK$19</v>
      </c>
      <c r="BL2569" s="186" t="str">
        <f t="shared" si="3443"/>
        <v>BL$19</v>
      </c>
      <c r="BM2569" s="186" t="str">
        <f t="shared" si="3443"/>
        <v>BM$19</v>
      </c>
      <c r="BN2569" s="186" t="str">
        <f t="shared" si="3443"/>
        <v>BN$19</v>
      </c>
      <c r="BO2569" s="186" t="str">
        <f t="shared" si="3443"/>
        <v>BO$19</v>
      </c>
      <c r="BP2569" s="186" t="str">
        <f t="shared" si="3443"/>
        <v>BP$19</v>
      </c>
      <c r="BQ2569" s="186" t="str">
        <f t="shared" si="3443"/>
        <v>BQ$19</v>
      </c>
      <c r="BR2569" s="186" t="str">
        <f t="shared" si="3443"/>
        <v>BR$19</v>
      </c>
      <c r="BS2569" s="186" t="str">
        <f t="shared" si="3443"/>
        <v>BS$19</v>
      </c>
      <c r="BT2569" s="186" t="str">
        <f t="shared" si="3443"/>
        <v>BT$19</v>
      </c>
      <c r="BU2569" s="186" t="str">
        <f t="shared" si="3443"/>
        <v>BU$19</v>
      </c>
      <c r="BV2569" s="186" t="str">
        <f t="shared" si="3443"/>
        <v>BV$19</v>
      </c>
      <c r="BW2569" s="186" t="str">
        <f t="shared" si="3443"/>
        <v>BW$19</v>
      </c>
      <c r="BX2569" s="186" t="str">
        <f t="shared" si="3443"/>
        <v>BX$19</v>
      </c>
      <c r="BY2569" s="186" t="str">
        <f t="shared" si="3443"/>
        <v>BY$19</v>
      </c>
      <c r="BZ2569" s="186" t="str">
        <f t="shared" si="3443"/>
        <v>BZ$19</v>
      </c>
      <c r="CA2569" s="186" t="str">
        <f t="shared" si="3443"/>
        <v>CA$19</v>
      </c>
      <c r="CB2569" s="186" t="str">
        <f t="shared" si="3443"/>
        <v>CB$19</v>
      </c>
      <c r="CC2569" s="186" t="str">
        <f t="shared" si="3443"/>
        <v>CC$19</v>
      </c>
      <c r="CD2569" s="186" t="str">
        <f t="shared" si="3443"/>
        <v>CD$19</v>
      </c>
      <c r="CE2569" s="186" t="str">
        <f t="shared" ref="CE2569:CK2569" si="3444">CE$23</f>
        <v>CE$19</v>
      </c>
      <c r="CF2569" s="186" t="str">
        <f t="shared" si="3444"/>
        <v>CF$19</v>
      </c>
      <c r="CG2569" s="186" t="str">
        <f t="shared" si="3444"/>
        <v>CG$19</v>
      </c>
      <c r="CH2569" s="186" t="str">
        <f t="shared" si="3444"/>
        <v>CH$19</v>
      </c>
      <c r="CI2569" s="186" t="str">
        <f t="shared" si="3444"/>
        <v>CI$19</v>
      </c>
      <c r="CJ2569" s="186" t="str">
        <f t="shared" si="3444"/>
        <v>CJ$19</v>
      </c>
      <c r="CK2569" s="186" t="str">
        <f t="shared" si="3444"/>
        <v>CK$19</v>
      </c>
    </row>
    <row r="2570" spans="2:89" x14ac:dyDescent="0.35">
      <c r="B2570" s="139" t="s">
        <v>514</v>
      </c>
      <c r="C2570" s="31"/>
      <c r="D2570" t="s">
        <v>516</v>
      </c>
      <c r="E2570" s="8" t="str">
        <f t="shared" ref="E2570:E2574" si="3445">ROW()&amp;" "&amp;D2570</f>
        <v>2570 FAIL-TV-V</v>
      </c>
      <c r="F2570" t="s">
        <v>513</v>
      </c>
      <c r="G2570" s="31" t="s">
        <v>81</v>
      </c>
      <c r="H2570" s="138"/>
      <c r="I2570" s="140"/>
      <c r="J2570" s="140"/>
      <c r="K2570" s="138"/>
      <c r="L2570" s="138"/>
      <c r="M2570" s="138"/>
      <c r="N2570" s="138"/>
      <c r="O2570" s="138"/>
      <c r="P2570" s="138"/>
      <c r="R2570" s="139"/>
      <c r="S2570" s="164"/>
      <c r="T2570" s="164"/>
      <c r="U2570" s="164"/>
      <c r="V2570" s="164"/>
      <c r="W2570" s="164"/>
      <c r="X2570" s="164"/>
      <c r="Y2570" s="164"/>
      <c r="Z2570" s="164"/>
      <c r="AA2570" s="164"/>
      <c r="AB2570" s="164"/>
      <c r="AC2570" s="164"/>
      <c r="AD2570" s="164"/>
      <c r="AE2570" s="164"/>
      <c r="AF2570" s="164"/>
      <c r="AG2570" s="164"/>
      <c r="AH2570" s="164"/>
      <c r="AI2570" s="164"/>
      <c r="AJ2570" s="164"/>
      <c r="AK2570" s="164"/>
      <c r="AL2570" s="164"/>
      <c r="AM2570" s="164"/>
      <c r="AN2570" s="164"/>
      <c r="AO2570" s="164"/>
      <c r="AP2570" s="164"/>
      <c r="AQ2570" s="164"/>
      <c r="AR2570" s="164"/>
      <c r="AS2570" s="164"/>
      <c r="AT2570" s="164"/>
      <c r="AU2570" s="164"/>
      <c r="AV2570" s="164"/>
      <c r="AW2570" s="164"/>
      <c r="AX2570" s="164"/>
      <c r="AY2570" s="164"/>
      <c r="AZ2570" s="164"/>
      <c r="BA2570" s="164"/>
      <c r="BB2570" s="164"/>
      <c r="BC2570" s="164"/>
      <c r="BD2570" s="164"/>
      <c r="BE2570" s="164"/>
      <c r="BF2570" s="164"/>
      <c r="BG2570" s="164"/>
      <c r="BH2570" s="164"/>
      <c r="BI2570" s="164"/>
      <c r="BJ2570" s="164"/>
      <c r="BK2570" s="164"/>
      <c r="BL2570" s="164"/>
      <c r="BM2570" s="164"/>
      <c r="BN2570" s="164"/>
      <c r="BO2570" s="164"/>
      <c r="BP2570" s="164"/>
      <c r="BQ2570" s="164"/>
      <c r="BR2570" s="164"/>
      <c r="BS2570" s="164"/>
      <c r="BT2570" s="164"/>
      <c r="BU2570" s="164"/>
      <c r="BV2570" s="164"/>
      <c r="BW2570" s="164"/>
      <c r="BX2570" s="164"/>
      <c r="BY2570" s="164"/>
      <c r="BZ2570" s="164"/>
      <c r="CA2570" s="164"/>
      <c r="CB2570" s="164"/>
      <c r="CC2570" s="164"/>
      <c r="CD2570" s="164"/>
      <c r="CE2570" s="164"/>
      <c r="CF2570" s="164"/>
      <c r="CG2570" s="164"/>
      <c r="CH2570" s="164"/>
      <c r="CI2570" s="164"/>
      <c r="CJ2570" s="164"/>
      <c r="CK2570" s="164"/>
    </row>
    <row r="2571" spans="2:89" x14ac:dyDescent="0.35">
      <c r="B2571" s="95" t="str">
        <f>B2565</f>
        <v>Primary volume driver</v>
      </c>
      <c r="C2571" s="12"/>
      <c r="D2571" t="s">
        <v>516</v>
      </c>
      <c r="E2571" s="8" t="str">
        <f t="shared" si="3445"/>
        <v>2571 FAIL-TV-V</v>
      </c>
      <c r="G2571" s="12" t="s">
        <v>332</v>
      </c>
      <c r="H2571" s="12"/>
      <c r="I2571" s="60"/>
      <c r="J2571" s="60"/>
      <c r="K2571" s="12"/>
      <c r="L2571" s="12"/>
      <c r="M2571" s="12"/>
      <c r="N2571" s="12"/>
      <c r="O2571" s="12"/>
      <c r="P2571" s="12"/>
      <c r="R2571" s="13"/>
      <c r="S2571" s="76"/>
      <c r="T2571" s="76"/>
      <c r="U2571" s="76"/>
      <c r="V2571" s="76"/>
      <c r="W2571" s="76"/>
      <c r="X2571" s="76"/>
      <c r="Y2571" s="76"/>
      <c r="Z2571" s="76"/>
      <c r="AA2571" s="76"/>
      <c r="AB2571" s="76"/>
      <c r="AC2571" s="76"/>
      <c r="AD2571" s="76"/>
      <c r="AE2571" s="76"/>
      <c r="AF2571" s="76"/>
      <c r="AG2571" s="76"/>
      <c r="AH2571" s="76"/>
      <c r="AI2571" s="76"/>
      <c r="AJ2571" s="76"/>
      <c r="AK2571" s="76"/>
      <c r="AL2571" s="76"/>
      <c r="AM2571" s="76"/>
      <c r="AN2571" s="76"/>
      <c r="AO2571" s="76"/>
      <c r="AP2571" s="76"/>
      <c r="AQ2571" s="76"/>
      <c r="AR2571" s="76"/>
      <c r="AS2571" s="76"/>
      <c r="AT2571" s="76"/>
      <c r="AU2571" s="76"/>
      <c r="AV2571" s="76"/>
      <c r="AW2571" s="76"/>
      <c r="AX2571" s="76"/>
      <c r="AY2571" s="76"/>
      <c r="AZ2571" s="76"/>
      <c r="BA2571" s="76"/>
      <c r="BB2571" s="76"/>
      <c r="BC2571" s="76"/>
      <c r="BD2571" s="76"/>
      <c r="BE2571" s="76"/>
      <c r="BF2571" s="76"/>
      <c r="BG2571" s="76"/>
      <c r="BH2571" s="76"/>
      <c r="BI2571" s="76"/>
      <c r="BJ2571" s="76"/>
      <c r="BK2571" s="76"/>
      <c r="BL2571" s="76"/>
      <c r="BM2571" s="76"/>
      <c r="BN2571" s="76"/>
      <c r="BO2571" s="76"/>
      <c r="BP2571" s="76"/>
      <c r="BQ2571" s="76"/>
      <c r="BR2571" s="76"/>
      <c r="BS2571" s="76"/>
      <c r="BT2571" s="76"/>
      <c r="BU2571" s="76"/>
      <c r="BV2571" s="76"/>
      <c r="BW2571" s="76"/>
      <c r="BX2571" s="76"/>
      <c r="BY2571" s="76"/>
      <c r="BZ2571" s="76"/>
      <c r="CA2571" s="76"/>
      <c r="CB2571" s="76"/>
      <c r="CC2571" s="76"/>
      <c r="CD2571" s="76"/>
      <c r="CE2571" s="76"/>
      <c r="CF2571" s="76"/>
      <c r="CG2571" s="76"/>
      <c r="CH2571" s="76"/>
      <c r="CI2571" s="76"/>
      <c r="CJ2571" s="76"/>
      <c r="CK2571" s="76"/>
    </row>
    <row r="2572" spans="2:89" x14ac:dyDescent="0.35">
      <c r="B2572" s="141" t="s">
        <v>515</v>
      </c>
      <c r="C2572" s="31"/>
      <c r="D2572" t="s">
        <v>516</v>
      </c>
      <c r="E2572" s="8" t="str">
        <f t="shared" si="3445"/>
        <v>2572 FAIL-TV-V</v>
      </c>
      <c r="G2572" s="31"/>
      <c r="H2572" s="31"/>
      <c r="I2572" s="73"/>
      <c r="J2572" s="73"/>
      <c r="K2572" s="21">
        <v>0.5</v>
      </c>
      <c r="L2572" s="21">
        <v>0.5</v>
      </c>
      <c r="M2572" s="21">
        <v>0.5</v>
      </c>
      <c r="N2572" s="21">
        <v>0.5</v>
      </c>
      <c r="O2572" s="21">
        <v>0.5</v>
      </c>
      <c r="P2572" s="21">
        <v>0.5</v>
      </c>
      <c r="R2572" s="67"/>
      <c r="S2572" s="146" cm="1">
        <f t="array" ref="S2572">INDEX($K:$P,ROW(),MATCH(S$3,$K$2:$P$2,0))</f>
        <v>0.5</v>
      </c>
      <c r="T2572" s="146" cm="1">
        <f t="array" ref="T2572">INDEX($K:$P,ROW(),MATCH(T$3,$K$2:$P$2,0))</f>
        <v>0.5</v>
      </c>
      <c r="U2572" s="146" cm="1">
        <f t="array" ref="U2572">INDEX($K:$P,ROW(),MATCH(U$3,$K$2:$P$2,0))</f>
        <v>0.5</v>
      </c>
      <c r="V2572" s="146" cm="1">
        <f t="array" ref="V2572">INDEX($K:$P,ROW(),MATCH(V$3,$K$2:$P$2,0))</f>
        <v>0.5</v>
      </c>
      <c r="W2572" s="146" cm="1">
        <f t="array" ref="W2572">INDEX($K:$P,ROW(),MATCH(W$3,$K$2:$P$2,0))</f>
        <v>0.5</v>
      </c>
      <c r="X2572" s="146" cm="1">
        <f t="array" ref="X2572">INDEX($K:$P,ROW(),MATCH(X$3,$K$2:$P$2,0))</f>
        <v>0.5</v>
      </c>
      <c r="Y2572" s="146" cm="1">
        <f t="array" ref="Y2572">INDEX($K:$P,ROW(),MATCH(Y$3,$K$2:$P$2,0))</f>
        <v>0.5</v>
      </c>
      <c r="Z2572" s="146" cm="1">
        <f t="array" ref="Z2572">INDEX($K:$P,ROW(),MATCH(Z$3,$K$2:$P$2,0))</f>
        <v>0.5</v>
      </c>
      <c r="AA2572" s="146" cm="1">
        <f t="array" ref="AA2572">INDEX($K:$P,ROW(),MATCH(AA$3,$K$2:$P$2,0))</f>
        <v>0.5</v>
      </c>
      <c r="AB2572" s="146" cm="1">
        <f t="array" ref="AB2572">INDEX($K:$P,ROW(),MATCH(AB$3,$K$2:$P$2,0))</f>
        <v>0.5</v>
      </c>
      <c r="AC2572" s="146" cm="1">
        <f t="array" ref="AC2572">INDEX($K:$P,ROW(),MATCH(AC$3,$K$2:$P$2,0))</f>
        <v>0.5</v>
      </c>
      <c r="AD2572" s="146" cm="1">
        <f t="array" ref="AD2572">INDEX($K:$P,ROW(),MATCH(AD$3,$K$2:$P$2,0))</f>
        <v>0.5</v>
      </c>
      <c r="AE2572" s="146" cm="1">
        <f t="array" ref="AE2572">INDEX($K:$P,ROW(),MATCH(AE$3,$K$2:$P$2,0))</f>
        <v>0.5</v>
      </c>
      <c r="AF2572" s="146" cm="1">
        <f t="array" ref="AF2572">INDEX($K:$P,ROW(),MATCH(AF$3,$K$2:$P$2,0))</f>
        <v>0.5</v>
      </c>
      <c r="AG2572" s="146" cm="1">
        <f t="array" ref="AG2572">INDEX($K:$P,ROW(),MATCH(AG$3,$K$2:$P$2,0))</f>
        <v>0.5</v>
      </c>
      <c r="AH2572" s="146" cm="1">
        <f t="array" ref="AH2572">INDEX($K:$P,ROW(),MATCH(AH$3,$K$2:$P$2,0))</f>
        <v>0.5</v>
      </c>
      <c r="AI2572" s="146" cm="1">
        <f t="array" ref="AI2572">INDEX($K:$P,ROW(),MATCH(AI$3,$K$2:$P$2,0))</f>
        <v>0.5</v>
      </c>
      <c r="AJ2572" s="146" cm="1">
        <f t="array" ref="AJ2572">INDEX($K:$P,ROW(),MATCH(AJ$3,$K$2:$P$2,0))</f>
        <v>0.5</v>
      </c>
      <c r="AK2572" s="146" cm="1">
        <f t="array" ref="AK2572">INDEX($K:$P,ROW(),MATCH(AK$3,$K$2:$P$2,0))</f>
        <v>0.5</v>
      </c>
      <c r="AL2572" s="146" cm="1">
        <f t="array" ref="AL2572">INDEX($K:$P,ROW(),MATCH(AL$3,$K$2:$P$2,0))</f>
        <v>0.5</v>
      </c>
      <c r="AM2572" s="146" cm="1">
        <f t="array" ref="AM2572">INDEX($K:$P,ROW(),MATCH(AM$3,$K$2:$P$2,0))</f>
        <v>0.5</v>
      </c>
      <c r="AN2572" s="146" cm="1">
        <f t="array" ref="AN2572">INDEX($K:$P,ROW(),MATCH(AN$3,$K$2:$P$2,0))</f>
        <v>0.5</v>
      </c>
      <c r="AO2572" s="146" cm="1">
        <f t="array" ref="AO2572">INDEX($K:$P,ROW(),MATCH(AO$3,$K$2:$P$2,0))</f>
        <v>0.5</v>
      </c>
      <c r="AP2572" s="146" cm="1">
        <f t="array" ref="AP2572">INDEX($K:$P,ROW(),MATCH(AP$3,$K$2:$P$2,0))</f>
        <v>0.5</v>
      </c>
      <c r="AQ2572" s="146" cm="1">
        <f t="array" ref="AQ2572">INDEX($K:$P,ROW(),MATCH(AQ$3,$K$2:$P$2,0))</f>
        <v>0.5</v>
      </c>
      <c r="AR2572" s="146" cm="1">
        <f t="array" ref="AR2572">INDEX($K:$P,ROW(),MATCH(AR$3,$K$2:$P$2,0))</f>
        <v>0.5</v>
      </c>
      <c r="AS2572" s="146" cm="1">
        <f t="array" ref="AS2572">INDEX($K:$P,ROW(),MATCH(AS$3,$K$2:$P$2,0))</f>
        <v>0.5</v>
      </c>
      <c r="AT2572" s="146" cm="1">
        <f t="array" ref="AT2572">INDEX($K:$P,ROW(),MATCH(AT$3,$K$2:$P$2,0))</f>
        <v>0.5</v>
      </c>
      <c r="AU2572" s="146" cm="1">
        <f t="array" ref="AU2572">INDEX($K:$P,ROW(),MATCH(AU$3,$K$2:$P$2,0))</f>
        <v>0.5</v>
      </c>
      <c r="AV2572" s="146" cm="1">
        <f t="array" ref="AV2572">INDEX($K:$P,ROW(),MATCH(AV$3,$K$2:$P$2,0))</f>
        <v>0.5</v>
      </c>
      <c r="AW2572" s="146" cm="1">
        <f t="array" ref="AW2572">INDEX($K:$P,ROW(),MATCH(AW$3,$K$2:$P$2,0))</f>
        <v>0.5</v>
      </c>
      <c r="AX2572" s="146" cm="1">
        <f t="array" ref="AX2572">INDEX($K:$P,ROW(),MATCH(AX$3,$K$2:$P$2,0))</f>
        <v>0.5</v>
      </c>
      <c r="AY2572" s="146" cm="1">
        <f t="array" ref="AY2572">INDEX($K:$P,ROW(),MATCH(AY$3,$K$2:$P$2,0))</f>
        <v>0.5</v>
      </c>
      <c r="AZ2572" s="146" cm="1">
        <f t="array" ref="AZ2572">INDEX($K:$P,ROW(),MATCH(AZ$3,$K$2:$P$2,0))</f>
        <v>0.5</v>
      </c>
      <c r="BA2572" s="146" cm="1">
        <f t="array" ref="BA2572">INDEX($K:$P,ROW(),MATCH(BA$3,$K$2:$P$2,0))</f>
        <v>0.5</v>
      </c>
      <c r="BB2572" s="146" cm="1">
        <f t="array" ref="BB2572">INDEX($K:$P,ROW(),MATCH(BB$3,$K$2:$P$2,0))</f>
        <v>0.5</v>
      </c>
      <c r="BC2572" s="146" cm="1">
        <f t="array" ref="BC2572">INDEX($K:$P,ROW(),MATCH(BC$3,$K$2:$P$2,0))</f>
        <v>0.5</v>
      </c>
      <c r="BD2572" s="146" cm="1">
        <f t="array" ref="BD2572">INDEX($K:$P,ROW(),MATCH(BD$3,$K$2:$P$2,0))</f>
        <v>0.5</v>
      </c>
      <c r="BE2572" s="146" cm="1">
        <f t="array" ref="BE2572">INDEX($K:$P,ROW(),MATCH(BE$3,$K$2:$P$2,0))</f>
        <v>0.5</v>
      </c>
      <c r="BF2572" s="146" cm="1">
        <f t="array" ref="BF2572">INDEX($K:$P,ROW(),MATCH(BF$3,$K$2:$P$2,0))</f>
        <v>0.5</v>
      </c>
      <c r="BG2572" s="146" cm="1">
        <f t="array" ref="BG2572">INDEX($K:$P,ROW(),MATCH(BG$3,$K$2:$P$2,0))</f>
        <v>0.5</v>
      </c>
      <c r="BH2572" s="146" cm="1">
        <f t="array" ref="BH2572">INDEX($K:$P,ROW(),MATCH(BH$3,$K$2:$P$2,0))</f>
        <v>0.5</v>
      </c>
      <c r="BI2572" s="146" cm="1">
        <f t="array" ref="BI2572">INDEX($K:$P,ROW(),MATCH(BI$3,$K$2:$P$2,0))</f>
        <v>0.5</v>
      </c>
      <c r="BJ2572" s="146" cm="1">
        <f t="array" ref="BJ2572">INDEX($K:$P,ROW(),MATCH(BJ$3,$K$2:$P$2,0))</f>
        <v>0.5</v>
      </c>
      <c r="BK2572" s="146" cm="1">
        <f t="array" ref="BK2572">INDEX($K:$P,ROW(),MATCH(BK$3,$K$2:$P$2,0))</f>
        <v>0.5</v>
      </c>
      <c r="BL2572" s="146" cm="1">
        <f t="array" ref="BL2572">INDEX($K:$P,ROW(),MATCH(BL$3,$K$2:$P$2,0))</f>
        <v>0.5</v>
      </c>
      <c r="BM2572" s="146" cm="1">
        <f t="array" ref="BM2572">INDEX($K:$P,ROW(),MATCH(BM$3,$K$2:$P$2,0))</f>
        <v>0.5</v>
      </c>
      <c r="BN2572" s="146" cm="1">
        <f t="array" ref="BN2572">INDEX($K:$P,ROW(),MATCH(BN$3,$K$2:$P$2,0))</f>
        <v>0.5</v>
      </c>
      <c r="BO2572" s="146" cm="1">
        <f t="array" ref="BO2572">INDEX($K:$P,ROW(),MATCH(BO$3,$K$2:$P$2,0))</f>
        <v>0.5</v>
      </c>
      <c r="BP2572" s="146" cm="1">
        <f t="array" ref="BP2572">INDEX($K:$P,ROW(),MATCH(BP$3,$K$2:$P$2,0))</f>
        <v>0.5</v>
      </c>
      <c r="BQ2572" s="146" cm="1">
        <f t="array" ref="BQ2572">INDEX($K:$P,ROW(),MATCH(BQ$3,$K$2:$P$2,0))</f>
        <v>0.5</v>
      </c>
      <c r="BR2572" s="146" cm="1">
        <f t="array" ref="BR2572">INDEX($K:$P,ROW(),MATCH(BR$3,$K$2:$P$2,0))</f>
        <v>0.5</v>
      </c>
      <c r="BS2572" s="146" cm="1">
        <f t="array" ref="BS2572">INDEX($K:$P,ROW(),MATCH(BS$3,$K$2:$P$2,0))</f>
        <v>0.5</v>
      </c>
      <c r="BT2572" s="146" cm="1">
        <f t="array" ref="BT2572">INDEX($K:$P,ROW(),MATCH(BT$3,$K$2:$P$2,0))</f>
        <v>0.5</v>
      </c>
      <c r="BU2572" s="146" cm="1">
        <f t="array" ref="BU2572">INDEX($K:$P,ROW(),MATCH(BU$3,$K$2:$P$2,0))</f>
        <v>0.5</v>
      </c>
      <c r="BV2572" s="146" cm="1">
        <f t="array" ref="BV2572">INDEX($K:$P,ROW(),MATCH(BV$3,$K$2:$P$2,0))</f>
        <v>0.5</v>
      </c>
      <c r="BW2572" s="146" cm="1">
        <f t="array" ref="BW2572">INDEX($K:$P,ROW(),MATCH(BW$3,$K$2:$P$2,0))</f>
        <v>0.5</v>
      </c>
      <c r="BX2572" s="146" cm="1">
        <f t="array" ref="BX2572">INDEX($K:$P,ROW(),MATCH(BX$3,$K$2:$P$2,0))</f>
        <v>0.5</v>
      </c>
      <c r="BY2572" s="146" cm="1">
        <f t="array" ref="BY2572">INDEX($K:$P,ROW(),MATCH(BY$3,$K$2:$P$2,0))</f>
        <v>0.5</v>
      </c>
      <c r="BZ2572" s="146" cm="1">
        <f t="array" ref="BZ2572">INDEX($K:$P,ROW(),MATCH(BZ$3,$K$2:$P$2,0))</f>
        <v>0.5</v>
      </c>
      <c r="CA2572" s="146" cm="1">
        <f t="array" ref="CA2572">INDEX($K:$P,ROW(),MATCH(CA$3,$K$2:$P$2,0))</f>
        <v>0.5</v>
      </c>
      <c r="CB2572" s="146" cm="1">
        <f t="array" ref="CB2572">INDEX($K:$P,ROW(),MATCH(CB$3,$K$2:$P$2,0))</f>
        <v>0.5</v>
      </c>
      <c r="CC2572" s="146" cm="1">
        <f t="array" ref="CC2572">INDEX($K:$P,ROW(),MATCH(CC$3,$K$2:$P$2,0))</f>
        <v>0.5</v>
      </c>
      <c r="CD2572" s="146" cm="1">
        <f t="array" ref="CD2572">INDEX($K:$P,ROW(),MATCH(CD$3,$K$2:$P$2,0))</f>
        <v>0.5</v>
      </c>
      <c r="CE2572" s="146" cm="1">
        <f t="array" ref="CE2572">INDEX($K:$P,ROW(),MATCH(CE$3,$K$2:$P$2,0))</f>
        <v>0.5</v>
      </c>
      <c r="CF2572" s="146" cm="1">
        <f t="array" ref="CF2572">INDEX($K:$P,ROW(),MATCH(CF$3,$K$2:$P$2,0))</f>
        <v>0.5</v>
      </c>
      <c r="CG2572" s="146" cm="1">
        <f t="array" ref="CG2572">INDEX($K:$P,ROW(),MATCH(CG$3,$K$2:$P$2,0))</f>
        <v>0.5</v>
      </c>
      <c r="CH2572" s="146" cm="1">
        <f t="array" ref="CH2572">INDEX($K:$P,ROW(),MATCH(CH$3,$K$2:$P$2,0))</f>
        <v>0.5</v>
      </c>
      <c r="CI2572" s="146" cm="1">
        <f t="array" ref="CI2572">INDEX($K:$P,ROW(),MATCH(CI$3,$K$2:$P$2,0))</f>
        <v>0.5</v>
      </c>
      <c r="CJ2572" s="146" cm="1">
        <f t="array" ref="CJ2572">INDEX($K:$P,ROW(),MATCH(CJ$3,$K$2:$P$2,0))</f>
        <v>0.5</v>
      </c>
      <c r="CK2572" s="146" cm="1">
        <f t="array" ref="CK2572">INDEX($K:$P,ROW(),MATCH(CK$3,$K$2:$P$2,0))</f>
        <v>0.5</v>
      </c>
    </row>
    <row r="2573" spans="2:89" x14ac:dyDescent="0.35">
      <c r="B2573" s="124" t="str">
        <f>"# of "&amp;B2575&amp;"s"</f>
        <v># of in and outs (charged)s</v>
      </c>
      <c r="D2573" t="s">
        <v>516</v>
      </c>
      <c r="E2573" s="8" t="str">
        <f t="shared" si="3445"/>
        <v>2573 FAIL-TV-V</v>
      </c>
      <c r="H2573" s="12"/>
      <c r="I2573" s="60"/>
      <c r="J2573" s="60"/>
      <c r="K2573" s="114">
        <f t="shared" ref="K2573:P2573" ca="1" si="3446">SUMIF($3:$3,K$2,2573:2573)</f>
        <v>30000</v>
      </c>
      <c r="L2573" s="114">
        <f t="shared" ca="1" si="3446"/>
        <v>30000</v>
      </c>
      <c r="M2573" s="114">
        <f t="shared" ca="1" si="3446"/>
        <v>30000</v>
      </c>
      <c r="N2573" s="114">
        <f t="shared" ca="1" si="3446"/>
        <v>30000</v>
      </c>
      <c r="O2573" s="114">
        <f t="shared" ca="1" si="3446"/>
        <v>30000</v>
      </c>
      <c r="P2573" s="114">
        <f t="shared" ca="1" si="3446"/>
        <v>27500</v>
      </c>
      <c r="R2573" s="15"/>
      <c r="S2573" s="147" cm="1">
        <f t="array" aca="1" ref="S2573" ca="1">INDIRECT(S2565)*S2572</f>
        <v>2500</v>
      </c>
      <c r="T2573" s="147" cm="1">
        <f t="array" aca="1" ref="T2573" ca="1">INDIRECT(T2565)*T2572</f>
        <v>2500</v>
      </c>
      <c r="U2573" s="147" cm="1">
        <f t="array" aca="1" ref="U2573" ca="1">INDIRECT(U2565)*U2572</f>
        <v>2500</v>
      </c>
      <c r="V2573" s="147" cm="1">
        <f t="array" aca="1" ref="V2573" ca="1">INDIRECT(V2565)*V2572</f>
        <v>2500</v>
      </c>
      <c r="W2573" s="147" cm="1">
        <f t="array" aca="1" ref="W2573" ca="1">INDIRECT(W2565)*W2572</f>
        <v>2500</v>
      </c>
      <c r="X2573" s="147" cm="1">
        <f t="array" aca="1" ref="X2573" ca="1">INDIRECT(X2565)*X2572</f>
        <v>2500</v>
      </c>
      <c r="Y2573" s="147" cm="1">
        <f t="array" aca="1" ref="Y2573" ca="1">INDIRECT(Y2565)*Y2572</f>
        <v>2500</v>
      </c>
      <c r="Z2573" s="147" cm="1">
        <f t="array" aca="1" ref="Z2573" ca="1">INDIRECT(Z2565)*Z2572</f>
        <v>2500</v>
      </c>
      <c r="AA2573" s="147" cm="1">
        <f t="array" aca="1" ref="AA2573" ca="1">INDIRECT(AA2565)*AA2572</f>
        <v>2500</v>
      </c>
      <c r="AB2573" s="147" cm="1">
        <f t="array" aca="1" ref="AB2573" ca="1">INDIRECT(AB2565)*AB2572</f>
        <v>2500</v>
      </c>
      <c r="AC2573" s="147" cm="1">
        <f t="array" aca="1" ref="AC2573" ca="1">INDIRECT(AC2565)*AC2572</f>
        <v>2500</v>
      </c>
      <c r="AD2573" s="147" cm="1">
        <f t="array" aca="1" ref="AD2573" ca="1">INDIRECT(AD2565)*AD2572</f>
        <v>2500</v>
      </c>
      <c r="AE2573" s="147" cm="1">
        <f t="array" aca="1" ref="AE2573" ca="1">INDIRECT(AE2565)*AE2572</f>
        <v>2500</v>
      </c>
      <c r="AF2573" s="147" cm="1">
        <f t="array" aca="1" ref="AF2573" ca="1">INDIRECT(AF2565)*AF2572</f>
        <v>2500</v>
      </c>
      <c r="AG2573" s="147" cm="1">
        <f t="array" aca="1" ref="AG2573" ca="1">INDIRECT(AG2565)*AG2572</f>
        <v>2500</v>
      </c>
      <c r="AH2573" s="147" cm="1">
        <f t="array" aca="1" ref="AH2573" ca="1">INDIRECT(AH2565)*AH2572</f>
        <v>2500</v>
      </c>
      <c r="AI2573" s="147" cm="1">
        <f t="array" aca="1" ref="AI2573" ca="1">INDIRECT(AI2565)*AI2572</f>
        <v>2500</v>
      </c>
      <c r="AJ2573" s="147" cm="1">
        <f t="array" aca="1" ref="AJ2573" ca="1">INDIRECT(AJ2565)*AJ2572</f>
        <v>2500</v>
      </c>
      <c r="AK2573" s="147" cm="1">
        <f t="array" aca="1" ref="AK2573" ca="1">INDIRECT(AK2565)*AK2572</f>
        <v>2500</v>
      </c>
      <c r="AL2573" s="147" cm="1">
        <f t="array" aca="1" ref="AL2573" ca="1">INDIRECT(AL2565)*AL2572</f>
        <v>2500</v>
      </c>
      <c r="AM2573" s="147" cm="1">
        <f t="array" aca="1" ref="AM2573" ca="1">INDIRECT(AM2565)*AM2572</f>
        <v>2500</v>
      </c>
      <c r="AN2573" s="147" cm="1">
        <f t="array" aca="1" ref="AN2573" ca="1">INDIRECT(AN2565)*AN2572</f>
        <v>2500</v>
      </c>
      <c r="AO2573" s="147" cm="1">
        <f t="array" aca="1" ref="AO2573" ca="1">INDIRECT(AO2565)*AO2572</f>
        <v>2500</v>
      </c>
      <c r="AP2573" s="147" cm="1">
        <f t="array" aca="1" ref="AP2573" ca="1">INDIRECT(AP2565)*AP2572</f>
        <v>2500</v>
      </c>
      <c r="AQ2573" s="147" cm="1">
        <f t="array" aca="1" ref="AQ2573" ca="1">INDIRECT(AQ2565)*AQ2572</f>
        <v>2500</v>
      </c>
      <c r="AR2573" s="147" cm="1">
        <f t="array" aca="1" ref="AR2573" ca="1">INDIRECT(AR2565)*AR2572</f>
        <v>2500</v>
      </c>
      <c r="AS2573" s="147" cm="1">
        <f t="array" aca="1" ref="AS2573" ca="1">INDIRECT(AS2565)*AS2572</f>
        <v>2500</v>
      </c>
      <c r="AT2573" s="147" cm="1">
        <f t="array" aca="1" ref="AT2573" ca="1">INDIRECT(AT2565)*AT2572</f>
        <v>2500</v>
      </c>
      <c r="AU2573" s="147" cm="1">
        <f t="array" aca="1" ref="AU2573" ca="1">INDIRECT(AU2565)*AU2572</f>
        <v>2500</v>
      </c>
      <c r="AV2573" s="147" cm="1">
        <f t="array" aca="1" ref="AV2573" ca="1">INDIRECT(AV2565)*AV2572</f>
        <v>2500</v>
      </c>
      <c r="AW2573" s="147" cm="1">
        <f t="array" aca="1" ref="AW2573" ca="1">INDIRECT(AW2565)*AW2572</f>
        <v>2500</v>
      </c>
      <c r="AX2573" s="147" cm="1">
        <f t="array" aca="1" ref="AX2573" ca="1">INDIRECT(AX2565)*AX2572</f>
        <v>2500</v>
      </c>
      <c r="AY2573" s="147" cm="1">
        <f t="array" aca="1" ref="AY2573" ca="1">INDIRECT(AY2565)*AY2572</f>
        <v>2500</v>
      </c>
      <c r="AZ2573" s="147" cm="1">
        <f t="array" aca="1" ref="AZ2573" ca="1">INDIRECT(AZ2565)*AZ2572</f>
        <v>2500</v>
      </c>
      <c r="BA2573" s="147" cm="1">
        <f t="array" aca="1" ref="BA2573" ca="1">INDIRECT(BA2565)*BA2572</f>
        <v>2500</v>
      </c>
      <c r="BB2573" s="147" cm="1">
        <f t="array" aca="1" ref="BB2573" ca="1">INDIRECT(BB2565)*BB2572</f>
        <v>2500</v>
      </c>
      <c r="BC2573" s="147" cm="1">
        <f t="array" aca="1" ref="BC2573" ca="1">INDIRECT(BC2565)*BC2572</f>
        <v>2500</v>
      </c>
      <c r="BD2573" s="147" cm="1">
        <f t="array" aca="1" ref="BD2573" ca="1">INDIRECT(BD2565)*BD2572</f>
        <v>2500</v>
      </c>
      <c r="BE2573" s="147" cm="1">
        <f t="array" aca="1" ref="BE2573" ca="1">INDIRECT(BE2565)*BE2572</f>
        <v>2500</v>
      </c>
      <c r="BF2573" s="147" cm="1">
        <f t="array" aca="1" ref="BF2573" ca="1">INDIRECT(BF2565)*BF2572</f>
        <v>2500</v>
      </c>
      <c r="BG2573" s="147" cm="1">
        <f t="array" aca="1" ref="BG2573" ca="1">INDIRECT(BG2565)*BG2572</f>
        <v>2500</v>
      </c>
      <c r="BH2573" s="147" cm="1">
        <f t="array" aca="1" ref="BH2573" ca="1">INDIRECT(BH2565)*BH2572</f>
        <v>2500</v>
      </c>
      <c r="BI2573" s="147" cm="1">
        <f t="array" aca="1" ref="BI2573" ca="1">INDIRECT(BI2565)*BI2572</f>
        <v>2500</v>
      </c>
      <c r="BJ2573" s="147" cm="1">
        <f t="array" aca="1" ref="BJ2573" ca="1">INDIRECT(BJ2565)*BJ2572</f>
        <v>2500</v>
      </c>
      <c r="BK2573" s="147" cm="1">
        <f t="array" aca="1" ref="BK2573" ca="1">INDIRECT(BK2565)*BK2572</f>
        <v>2500</v>
      </c>
      <c r="BL2573" s="147" cm="1">
        <f t="array" aca="1" ref="BL2573" ca="1">INDIRECT(BL2565)*BL2572</f>
        <v>2500</v>
      </c>
      <c r="BM2573" s="147" cm="1">
        <f t="array" aca="1" ref="BM2573" ca="1">INDIRECT(BM2565)*BM2572</f>
        <v>2500</v>
      </c>
      <c r="BN2573" s="147" cm="1">
        <f t="array" aca="1" ref="BN2573" ca="1">INDIRECT(BN2565)*BN2572</f>
        <v>2500</v>
      </c>
      <c r="BO2573" s="147" cm="1">
        <f t="array" aca="1" ref="BO2573" ca="1">INDIRECT(BO2565)*BO2572</f>
        <v>2500</v>
      </c>
      <c r="BP2573" s="147" cm="1">
        <f t="array" aca="1" ref="BP2573" ca="1">INDIRECT(BP2565)*BP2572</f>
        <v>2500</v>
      </c>
      <c r="BQ2573" s="147" cm="1">
        <f t="array" aca="1" ref="BQ2573" ca="1">INDIRECT(BQ2565)*BQ2572</f>
        <v>2500</v>
      </c>
      <c r="BR2573" s="147" cm="1">
        <f t="array" aca="1" ref="BR2573" ca="1">INDIRECT(BR2565)*BR2572</f>
        <v>2500</v>
      </c>
      <c r="BS2573" s="147" cm="1">
        <f t="array" aca="1" ref="BS2573" ca="1">INDIRECT(BS2565)*BS2572</f>
        <v>2500</v>
      </c>
      <c r="BT2573" s="147" cm="1">
        <f t="array" aca="1" ref="BT2573" ca="1">INDIRECT(BT2565)*BT2572</f>
        <v>2500</v>
      </c>
      <c r="BU2573" s="147" cm="1">
        <f t="array" aca="1" ref="BU2573" ca="1">INDIRECT(BU2565)*BU2572</f>
        <v>2500</v>
      </c>
      <c r="BV2573" s="147" cm="1">
        <f t="array" aca="1" ref="BV2573" ca="1">INDIRECT(BV2565)*BV2572</f>
        <v>2500</v>
      </c>
      <c r="BW2573" s="147" cm="1">
        <f t="array" aca="1" ref="BW2573" ca="1">INDIRECT(BW2565)*BW2572</f>
        <v>2500</v>
      </c>
      <c r="BX2573" s="147" cm="1">
        <f t="array" aca="1" ref="BX2573" ca="1">INDIRECT(BX2565)*BX2572</f>
        <v>2500</v>
      </c>
      <c r="BY2573" s="147" cm="1">
        <f t="array" aca="1" ref="BY2573" ca="1">INDIRECT(BY2565)*BY2572</f>
        <v>2500</v>
      </c>
      <c r="BZ2573" s="147" cm="1">
        <f t="array" aca="1" ref="BZ2573" ca="1">INDIRECT(BZ2565)*BZ2572</f>
        <v>2500</v>
      </c>
      <c r="CA2573" s="147" cm="1">
        <f t="array" aca="1" ref="CA2573" ca="1">INDIRECT(CA2565)*CA2572</f>
        <v>2500</v>
      </c>
      <c r="CB2573" s="147" cm="1">
        <f t="array" aca="1" ref="CB2573" ca="1">INDIRECT(CB2565)*CB2572</f>
        <v>2500</v>
      </c>
      <c r="CC2573" s="147" cm="1">
        <f t="array" aca="1" ref="CC2573" ca="1">INDIRECT(CC2565)*CC2572</f>
        <v>2500</v>
      </c>
      <c r="CD2573" s="147" cm="1">
        <f t="array" aca="1" ref="CD2573" ca="1">INDIRECT(CD2565)*CD2572</f>
        <v>2500</v>
      </c>
      <c r="CE2573" s="147" cm="1">
        <f t="array" aca="1" ref="CE2573" ca="1">INDIRECT(CE2565)*CE2572</f>
        <v>2500</v>
      </c>
      <c r="CF2573" s="147" cm="1">
        <f t="array" aca="1" ref="CF2573" ca="1">INDIRECT(CF2565)*CF2572</f>
        <v>2500</v>
      </c>
      <c r="CG2573" s="147" cm="1">
        <f t="array" aca="1" ref="CG2573" ca="1">INDIRECT(CG2565)*CG2572</f>
        <v>2500</v>
      </c>
      <c r="CH2573" s="147" cm="1">
        <f t="array" aca="1" ref="CH2573" ca="1">INDIRECT(CH2565)*CH2572</f>
        <v>2500</v>
      </c>
      <c r="CI2573" s="147" cm="1">
        <f t="array" aca="1" ref="CI2573" ca="1">INDIRECT(CI2565)*CI2572</f>
        <v>2500</v>
      </c>
      <c r="CJ2573" s="147" cm="1">
        <f t="array" aca="1" ref="CJ2573" ca="1">INDIRECT(CJ2565)*CJ2572</f>
        <v>2500</v>
      </c>
      <c r="CK2573" s="147" cm="1">
        <f t="array" aca="1" ref="CK2573" ca="1">INDIRECT(CK2565)*CK2572</f>
        <v>2500</v>
      </c>
    </row>
    <row r="2574" spans="2:89" x14ac:dyDescent="0.35">
      <c r="B2574" s="132" t="str">
        <f>B2562</f>
        <v>Surgical procedures</v>
      </c>
      <c r="D2574" t="s">
        <v>516</v>
      </c>
      <c r="E2574" s="8" t="str">
        <f t="shared" si="3445"/>
        <v>2574 FAIL-TV-V</v>
      </c>
      <c r="G2574" t="s">
        <v>332</v>
      </c>
      <c r="H2574" s="12"/>
      <c r="I2574" s="60"/>
      <c r="J2574" s="60"/>
      <c r="K2574" s="38"/>
      <c r="L2574" s="38"/>
      <c r="M2574" s="38"/>
      <c r="N2574" s="38"/>
      <c r="O2574" s="38"/>
      <c r="P2574" s="38"/>
      <c r="R2574" s="15"/>
      <c r="S2574" s="234"/>
      <c r="T2574" s="234"/>
      <c r="U2574" s="234"/>
      <c r="V2574" s="234"/>
      <c r="W2574" s="234"/>
      <c r="X2574" s="234"/>
      <c r="Y2574" s="234"/>
      <c r="Z2574" s="234"/>
      <c r="AA2574" s="234"/>
      <c r="AB2574" s="234"/>
      <c r="AC2574" s="234"/>
      <c r="AD2574" s="234"/>
      <c r="AE2574" s="234"/>
      <c r="AF2574" s="234"/>
      <c r="AG2574" s="234"/>
      <c r="AH2574" s="234"/>
      <c r="AI2574" s="234"/>
      <c r="AJ2574" s="234"/>
      <c r="AK2574" s="234"/>
      <c r="AL2574" s="234"/>
      <c r="AM2574" s="234"/>
      <c r="AN2574" s="234"/>
      <c r="AO2574" s="234"/>
      <c r="AP2574" s="234"/>
      <c r="AQ2574" s="234"/>
      <c r="AR2574" s="234"/>
      <c r="AS2574" s="234"/>
      <c r="AT2574" s="234"/>
      <c r="AU2574" s="234"/>
      <c r="AV2574" s="234"/>
      <c r="AW2574" s="234"/>
      <c r="AX2574" s="234"/>
      <c r="AY2574" s="234"/>
      <c r="AZ2574" s="234"/>
      <c r="BA2574" s="234"/>
      <c r="BB2574" s="234"/>
      <c r="BC2574" s="234"/>
      <c r="BD2574" s="234"/>
      <c r="BE2574" s="234"/>
      <c r="BF2574" s="234"/>
      <c r="BG2574" s="234"/>
      <c r="BH2574" s="234"/>
      <c r="BI2574" s="234"/>
      <c r="BJ2574" s="234"/>
      <c r="BK2574" s="234"/>
      <c r="BL2574" s="234"/>
      <c r="BM2574" s="234"/>
      <c r="BN2574" s="234"/>
      <c r="BO2574" s="234"/>
      <c r="BP2574" s="234"/>
      <c r="BQ2574" s="234"/>
      <c r="BR2574" s="234"/>
      <c r="BS2574" s="234"/>
      <c r="BT2574" s="234"/>
      <c r="BU2574" s="234"/>
      <c r="BV2574" s="234"/>
      <c r="BW2574" s="234"/>
      <c r="BX2574" s="234"/>
      <c r="BY2574" s="234"/>
      <c r="BZ2574" s="234"/>
      <c r="CA2574" s="234"/>
      <c r="CB2574" s="234"/>
      <c r="CC2574" s="234"/>
      <c r="CD2574" s="234"/>
      <c r="CE2574" s="234"/>
      <c r="CF2574" s="234"/>
      <c r="CG2574" s="234"/>
      <c r="CH2574" s="234"/>
      <c r="CI2574" s="234"/>
      <c r="CJ2574" s="234"/>
      <c r="CK2574" s="234"/>
    </row>
    <row r="2575" spans="2:89" x14ac:dyDescent="0.35">
      <c r="B2575" s="187" t="str">
        <f>SUBSTITUTE(TRIM(MID(B2570, SEARCH("-", B2570) + 1, LEN(B2570))),":","")</f>
        <v>in and outs (charged)</v>
      </c>
      <c r="D2575" t="s">
        <v>516</v>
      </c>
      <c r="E2575" s="8" t="str">
        <f>ROW()&amp;" "&amp;D2575</f>
        <v>2575 FAIL-TV-V</v>
      </c>
      <c r="G2575" t="s">
        <v>332</v>
      </c>
      <c r="H2575" s="27"/>
      <c r="I2575" s="78"/>
      <c r="J2575" s="78"/>
      <c r="K2575" s="33"/>
      <c r="L2575" s="33"/>
      <c r="M2575" s="33"/>
      <c r="N2575" s="33"/>
      <c r="O2575" s="33"/>
      <c r="P2575" s="33"/>
      <c r="R2575" s="33"/>
      <c r="S2575" s="80"/>
      <c r="T2575" s="80"/>
      <c r="U2575" s="80"/>
      <c r="V2575" s="80"/>
      <c r="W2575" s="80"/>
      <c r="X2575" s="80"/>
      <c r="Y2575" s="80"/>
      <c r="Z2575" s="80"/>
      <c r="AA2575" s="80"/>
      <c r="AB2575" s="80"/>
      <c r="AC2575" s="80"/>
      <c r="AD2575" s="80"/>
      <c r="AE2575" s="80"/>
      <c r="AF2575" s="80"/>
      <c r="AG2575" s="80"/>
      <c r="AH2575" s="80"/>
      <c r="AI2575" s="80"/>
      <c r="AJ2575" s="80"/>
      <c r="AK2575" s="80"/>
      <c r="AL2575" s="80"/>
      <c r="AM2575" s="80"/>
      <c r="AN2575" s="80"/>
      <c r="AO2575" s="80"/>
      <c r="AP2575" s="80"/>
      <c r="AQ2575" s="80"/>
      <c r="AR2575" s="80"/>
      <c r="AS2575" s="80"/>
      <c r="AT2575" s="80"/>
      <c r="AU2575" s="80"/>
      <c r="AV2575" s="80"/>
      <c r="AW2575" s="80"/>
      <c r="AX2575" s="80"/>
      <c r="AY2575" s="80"/>
      <c r="AZ2575" s="80"/>
      <c r="BA2575" s="80"/>
      <c r="BB2575" s="80"/>
      <c r="BC2575" s="80"/>
      <c r="BD2575" s="80"/>
      <c r="BE2575" s="80"/>
      <c r="BF2575" s="80"/>
      <c r="BG2575" s="80"/>
      <c r="BH2575" s="80"/>
      <c r="BI2575" s="80"/>
      <c r="BJ2575" s="80"/>
      <c r="BK2575" s="80"/>
      <c r="BL2575" s="80"/>
      <c r="BM2575" s="80"/>
      <c r="BN2575" s="80"/>
      <c r="BO2575" s="80"/>
      <c r="BP2575" s="80"/>
      <c r="BQ2575" s="80"/>
      <c r="BR2575" s="80"/>
      <c r="BS2575" s="80"/>
      <c r="BT2575" s="80"/>
      <c r="BU2575" s="80"/>
      <c r="BV2575" s="80"/>
      <c r="BW2575" s="80"/>
      <c r="BX2575" s="80"/>
      <c r="BY2575" s="80"/>
      <c r="BZ2575" s="80"/>
      <c r="CA2575" s="80"/>
      <c r="CB2575" s="80"/>
      <c r="CC2575" s="80"/>
      <c r="CD2575" s="80"/>
      <c r="CE2575" s="80"/>
      <c r="CF2575" s="80"/>
      <c r="CG2575" s="80"/>
      <c r="CH2575" s="80"/>
      <c r="CI2575" s="80"/>
      <c r="CJ2575" s="80"/>
      <c r="CK2575" s="80"/>
    </row>
    <row r="2576" spans="2:89" x14ac:dyDescent="0.35">
      <c r="B2576" s="132" t="s">
        <v>461</v>
      </c>
      <c r="D2576" t="s">
        <v>516</v>
      </c>
      <c r="E2576" s="8" t="str">
        <f t="shared" ref="E2576:E2581" si="3447">ROW()&amp;" "&amp;D2576</f>
        <v>2576 FAIL-TV-V</v>
      </c>
      <c r="G2576" t="s">
        <v>332</v>
      </c>
      <c r="H2576" s="27"/>
      <c r="I2576" s="78"/>
      <c r="J2576" s="78"/>
      <c r="K2576" s="33"/>
      <c r="L2576" s="33"/>
      <c r="M2576" s="33"/>
      <c r="N2576" s="33"/>
      <c r="O2576" s="33"/>
      <c r="P2576" s="33"/>
      <c r="R2576" s="33"/>
      <c r="S2576" s="80" t="str">
        <f t="shared" ref="S2576" si="3448">S2564</f>
        <v>S$16</v>
      </c>
      <c r="T2576" s="80" t="str">
        <f t="shared" ref="T2576:AX2576" si="3449">T2564</f>
        <v>T$16</v>
      </c>
      <c r="U2576" s="80" t="str">
        <f t="shared" si="3449"/>
        <v>U$16</v>
      </c>
      <c r="V2576" s="80" t="str">
        <f t="shared" si="3449"/>
        <v>V$16</v>
      </c>
      <c r="W2576" s="80" t="str">
        <f t="shared" si="3449"/>
        <v>W$16</v>
      </c>
      <c r="X2576" s="80" t="str">
        <f t="shared" si="3449"/>
        <v>X$16</v>
      </c>
      <c r="Y2576" s="80" t="str">
        <f t="shared" si="3449"/>
        <v>Y$16</v>
      </c>
      <c r="Z2576" s="80" t="str">
        <f t="shared" si="3449"/>
        <v>Z$16</v>
      </c>
      <c r="AA2576" s="80" t="str">
        <f t="shared" si="3449"/>
        <v>AA$16</v>
      </c>
      <c r="AB2576" s="80" t="str">
        <f t="shared" si="3449"/>
        <v>AB$16</v>
      </c>
      <c r="AC2576" s="80" t="str">
        <f t="shared" si="3449"/>
        <v>AC$16</v>
      </c>
      <c r="AD2576" s="80" t="str">
        <f t="shared" si="3449"/>
        <v>AD$16</v>
      </c>
      <c r="AE2576" s="80" t="str">
        <f t="shared" si="3449"/>
        <v>AE$16</v>
      </c>
      <c r="AF2576" s="80" t="str">
        <f t="shared" si="3449"/>
        <v>AF$16</v>
      </c>
      <c r="AG2576" s="80" t="str">
        <f t="shared" si="3449"/>
        <v>AG$16</v>
      </c>
      <c r="AH2576" s="80" t="str">
        <f t="shared" si="3449"/>
        <v>AH$16</v>
      </c>
      <c r="AI2576" s="80" t="str">
        <f t="shared" si="3449"/>
        <v>AI$16</v>
      </c>
      <c r="AJ2576" s="80" t="str">
        <f t="shared" si="3449"/>
        <v>AJ$16</v>
      </c>
      <c r="AK2576" s="80" t="str">
        <f t="shared" si="3449"/>
        <v>AK$16</v>
      </c>
      <c r="AL2576" s="80" t="str">
        <f t="shared" si="3449"/>
        <v>AL$16</v>
      </c>
      <c r="AM2576" s="80" t="str">
        <f t="shared" si="3449"/>
        <v>AM$16</v>
      </c>
      <c r="AN2576" s="80" t="str">
        <f t="shared" si="3449"/>
        <v>AN$16</v>
      </c>
      <c r="AO2576" s="80" t="str">
        <f t="shared" si="3449"/>
        <v>AO$16</v>
      </c>
      <c r="AP2576" s="80" t="str">
        <f t="shared" si="3449"/>
        <v>AP$16</v>
      </c>
      <c r="AQ2576" s="80" t="str">
        <f t="shared" si="3449"/>
        <v>AQ$16</v>
      </c>
      <c r="AR2576" s="80" t="str">
        <f t="shared" si="3449"/>
        <v>AR$16</v>
      </c>
      <c r="AS2576" s="80" t="str">
        <f t="shared" si="3449"/>
        <v>AS$16</v>
      </c>
      <c r="AT2576" s="80" t="str">
        <f t="shared" si="3449"/>
        <v>AT$16</v>
      </c>
      <c r="AU2576" s="80" t="str">
        <f t="shared" si="3449"/>
        <v>AU$16</v>
      </c>
      <c r="AV2576" s="80" t="str">
        <f t="shared" si="3449"/>
        <v>AV$16</v>
      </c>
      <c r="AW2576" s="80" t="str">
        <f t="shared" si="3449"/>
        <v>AW$16</v>
      </c>
      <c r="AX2576" s="80" t="str">
        <f t="shared" si="3449"/>
        <v>AX$16</v>
      </c>
      <c r="AY2576" s="80" t="str">
        <f t="shared" ref="AY2576:CD2576" si="3450">AY2564</f>
        <v>AY$16</v>
      </c>
      <c r="AZ2576" s="80" t="str">
        <f t="shared" si="3450"/>
        <v>AZ$16</v>
      </c>
      <c r="BA2576" s="80" t="str">
        <f t="shared" si="3450"/>
        <v>BA$16</v>
      </c>
      <c r="BB2576" s="80" t="str">
        <f t="shared" si="3450"/>
        <v>BB$16</v>
      </c>
      <c r="BC2576" s="80" t="str">
        <f t="shared" si="3450"/>
        <v>BC$16</v>
      </c>
      <c r="BD2576" s="80" t="str">
        <f t="shared" si="3450"/>
        <v>BD$16</v>
      </c>
      <c r="BE2576" s="80" t="str">
        <f t="shared" si="3450"/>
        <v>BE$16</v>
      </c>
      <c r="BF2576" s="80" t="str">
        <f t="shared" si="3450"/>
        <v>BF$16</v>
      </c>
      <c r="BG2576" s="80" t="str">
        <f t="shared" si="3450"/>
        <v>BG$16</v>
      </c>
      <c r="BH2576" s="80" t="str">
        <f t="shared" si="3450"/>
        <v>BH$16</v>
      </c>
      <c r="BI2576" s="80" t="str">
        <f t="shared" si="3450"/>
        <v>BI$16</v>
      </c>
      <c r="BJ2576" s="80" t="str">
        <f t="shared" si="3450"/>
        <v>BJ$16</v>
      </c>
      <c r="BK2576" s="80" t="str">
        <f t="shared" si="3450"/>
        <v>BK$16</v>
      </c>
      <c r="BL2576" s="80" t="str">
        <f t="shared" si="3450"/>
        <v>BL$16</v>
      </c>
      <c r="BM2576" s="80" t="str">
        <f t="shared" si="3450"/>
        <v>BM$16</v>
      </c>
      <c r="BN2576" s="80" t="str">
        <f t="shared" si="3450"/>
        <v>BN$16</v>
      </c>
      <c r="BO2576" s="80" t="str">
        <f t="shared" si="3450"/>
        <v>BO$16</v>
      </c>
      <c r="BP2576" s="80" t="str">
        <f t="shared" si="3450"/>
        <v>BP$16</v>
      </c>
      <c r="BQ2576" s="80" t="str">
        <f t="shared" si="3450"/>
        <v>BQ$16</v>
      </c>
      <c r="BR2576" s="80" t="str">
        <f t="shared" si="3450"/>
        <v>BR$16</v>
      </c>
      <c r="BS2576" s="80" t="str">
        <f t="shared" si="3450"/>
        <v>BS$16</v>
      </c>
      <c r="BT2576" s="80" t="str">
        <f t="shared" si="3450"/>
        <v>BT$16</v>
      </c>
      <c r="BU2576" s="80" t="str">
        <f t="shared" si="3450"/>
        <v>BU$16</v>
      </c>
      <c r="BV2576" s="80" t="str">
        <f t="shared" si="3450"/>
        <v>BV$16</v>
      </c>
      <c r="BW2576" s="80" t="str">
        <f t="shared" si="3450"/>
        <v>BW$16</v>
      </c>
      <c r="BX2576" s="80" t="str">
        <f t="shared" si="3450"/>
        <v>BX$16</v>
      </c>
      <c r="BY2576" s="80" t="str">
        <f t="shared" si="3450"/>
        <v>BY$16</v>
      </c>
      <c r="BZ2576" s="80" t="str">
        <f t="shared" si="3450"/>
        <v>BZ$16</v>
      </c>
      <c r="CA2576" s="80" t="str">
        <f t="shared" si="3450"/>
        <v>CA$16</v>
      </c>
      <c r="CB2576" s="80" t="str">
        <f t="shared" si="3450"/>
        <v>CB$16</v>
      </c>
      <c r="CC2576" s="80" t="str">
        <f t="shared" si="3450"/>
        <v>CC$16</v>
      </c>
      <c r="CD2576" s="80" t="str">
        <f t="shared" si="3450"/>
        <v>CD$16</v>
      </c>
      <c r="CE2576" s="80" t="str">
        <f t="shared" ref="CE2576:CK2576" si="3451">CE2564</f>
        <v>CE$16</v>
      </c>
      <c r="CF2576" s="80" t="str">
        <f t="shared" si="3451"/>
        <v>CF$16</v>
      </c>
      <c r="CG2576" s="80" t="str">
        <f t="shared" si="3451"/>
        <v>CG$16</v>
      </c>
      <c r="CH2576" s="80" t="str">
        <f t="shared" si="3451"/>
        <v>CH$16</v>
      </c>
      <c r="CI2576" s="80" t="str">
        <f t="shared" si="3451"/>
        <v>CI$16</v>
      </c>
      <c r="CJ2576" s="80" t="str">
        <f t="shared" si="3451"/>
        <v>CJ$16</v>
      </c>
      <c r="CK2576" s="80" t="str">
        <f t="shared" si="3451"/>
        <v>CK$16</v>
      </c>
    </row>
    <row r="2577" spans="2:89" x14ac:dyDescent="0.35">
      <c r="B2577" s="187" t="s">
        <v>462</v>
      </c>
      <c r="D2577" t="s">
        <v>516</v>
      </c>
      <c r="E2577" s="8" t="str">
        <f t="shared" si="3447"/>
        <v>2577 FAIL-TV-V</v>
      </c>
      <c r="G2577" t="s">
        <v>332</v>
      </c>
      <c r="K2577" s="53"/>
      <c r="L2577" s="53"/>
      <c r="M2577" s="53"/>
      <c r="N2577" s="53"/>
      <c r="O2577" s="53"/>
      <c r="P2577" s="53"/>
      <c r="R2577" s="24"/>
      <c r="S2577" s="208" t="str">
        <f t="shared" ref="S2577" si="3452">ADDRESS(ROW(S2573),COLUMN(S2573),2)</f>
        <v>S$2573</v>
      </c>
      <c r="T2577" s="208" t="str">
        <f t="shared" ref="T2577:CE2577" si="3453">ADDRESS(ROW(T2573),COLUMN(T2573),2)</f>
        <v>T$2573</v>
      </c>
      <c r="U2577" s="208" t="str">
        <f t="shared" si="3453"/>
        <v>U$2573</v>
      </c>
      <c r="V2577" s="208" t="str">
        <f t="shared" si="3453"/>
        <v>V$2573</v>
      </c>
      <c r="W2577" s="208" t="str">
        <f t="shared" si="3453"/>
        <v>W$2573</v>
      </c>
      <c r="X2577" s="208" t="str">
        <f t="shared" si="3453"/>
        <v>X$2573</v>
      </c>
      <c r="Y2577" s="208" t="str">
        <f t="shared" si="3453"/>
        <v>Y$2573</v>
      </c>
      <c r="Z2577" s="208" t="str">
        <f t="shared" si="3453"/>
        <v>Z$2573</v>
      </c>
      <c r="AA2577" s="208" t="str">
        <f t="shared" si="3453"/>
        <v>AA$2573</v>
      </c>
      <c r="AB2577" s="208" t="str">
        <f t="shared" si="3453"/>
        <v>AB$2573</v>
      </c>
      <c r="AC2577" s="208" t="str">
        <f t="shared" si="3453"/>
        <v>AC$2573</v>
      </c>
      <c r="AD2577" s="208" t="str">
        <f t="shared" si="3453"/>
        <v>AD$2573</v>
      </c>
      <c r="AE2577" s="208" t="str">
        <f t="shared" si="3453"/>
        <v>AE$2573</v>
      </c>
      <c r="AF2577" s="208" t="str">
        <f t="shared" si="3453"/>
        <v>AF$2573</v>
      </c>
      <c r="AG2577" s="208" t="str">
        <f t="shared" si="3453"/>
        <v>AG$2573</v>
      </c>
      <c r="AH2577" s="208" t="str">
        <f t="shared" si="3453"/>
        <v>AH$2573</v>
      </c>
      <c r="AI2577" s="208" t="str">
        <f t="shared" si="3453"/>
        <v>AI$2573</v>
      </c>
      <c r="AJ2577" s="208" t="str">
        <f t="shared" si="3453"/>
        <v>AJ$2573</v>
      </c>
      <c r="AK2577" s="208" t="str">
        <f t="shared" si="3453"/>
        <v>AK$2573</v>
      </c>
      <c r="AL2577" s="208" t="str">
        <f t="shared" si="3453"/>
        <v>AL$2573</v>
      </c>
      <c r="AM2577" s="208" t="str">
        <f t="shared" si="3453"/>
        <v>AM$2573</v>
      </c>
      <c r="AN2577" s="208" t="str">
        <f t="shared" si="3453"/>
        <v>AN$2573</v>
      </c>
      <c r="AO2577" s="208" t="str">
        <f t="shared" si="3453"/>
        <v>AO$2573</v>
      </c>
      <c r="AP2577" s="208" t="str">
        <f t="shared" si="3453"/>
        <v>AP$2573</v>
      </c>
      <c r="AQ2577" s="208" t="str">
        <f t="shared" si="3453"/>
        <v>AQ$2573</v>
      </c>
      <c r="AR2577" s="208" t="str">
        <f t="shared" si="3453"/>
        <v>AR$2573</v>
      </c>
      <c r="AS2577" s="208" t="str">
        <f t="shared" si="3453"/>
        <v>AS$2573</v>
      </c>
      <c r="AT2577" s="208" t="str">
        <f t="shared" si="3453"/>
        <v>AT$2573</v>
      </c>
      <c r="AU2577" s="208" t="str">
        <f t="shared" si="3453"/>
        <v>AU$2573</v>
      </c>
      <c r="AV2577" s="208" t="str">
        <f t="shared" si="3453"/>
        <v>AV$2573</v>
      </c>
      <c r="AW2577" s="208" t="str">
        <f t="shared" si="3453"/>
        <v>AW$2573</v>
      </c>
      <c r="AX2577" s="208" t="str">
        <f t="shared" si="3453"/>
        <v>AX$2573</v>
      </c>
      <c r="AY2577" s="208" t="str">
        <f t="shared" si="3453"/>
        <v>AY$2573</v>
      </c>
      <c r="AZ2577" s="208" t="str">
        <f t="shared" si="3453"/>
        <v>AZ$2573</v>
      </c>
      <c r="BA2577" s="208" t="str">
        <f t="shared" si="3453"/>
        <v>BA$2573</v>
      </c>
      <c r="BB2577" s="208" t="str">
        <f t="shared" si="3453"/>
        <v>BB$2573</v>
      </c>
      <c r="BC2577" s="208" t="str">
        <f t="shared" si="3453"/>
        <v>BC$2573</v>
      </c>
      <c r="BD2577" s="208" t="str">
        <f t="shared" si="3453"/>
        <v>BD$2573</v>
      </c>
      <c r="BE2577" s="208" t="str">
        <f t="shared" si="3453"/>
        <v>BE$2573</v>
      </c>
      <c r="BF2577" s="208" t="str">
        <f t="shared" si="3453"/>
        <v>BF$2573</v>
      </c>
      <c r="BG2577" s="208" t="str">
        <f t="shared" si="3453"/>
        <v>BG$2573</v>
      </c>
      <c r="BH2577" s="208" t="str">
        <f t="shared" si="3453"/>
        <v>BH$2573</v>
      </c>
      <c r="BI2577" s="208" t="str">
        <f t="shared" si="3453"/>
        <v>BI$2573</v>
      </c>
      <c r="BJ2577" s="208" t="str">
        <f t="shared" si="3453"/>
        <v>BJ$2573</v>
      </c>
      <c r="BK2577" s="208" t="str">
        <f t="shared" si="3453"/>
        <v>BK$2573</v>
      </c>
      <c r="BL2577" s="208" t="str">
        <f t="shared" si="3453"/>
        <v>BL$2573</v>
      </c>
      <c r="BM2577" s="208" t="str">
        <f t="shared" si="3453"/>
        <v>BM$2573</v>
      </c>
      <c r="BN2577" s="208" t="str">
        <f t="shared" si="3453"/>
        <v>BN$2573</v>
      </c>
      <c r="BO2577" s="208" t="str">
        <f t="shared" si="3453"/>
        <v>BO$2573</v>
      </c>
      <c r="BP2577" s="208" t="str">
        <f t="shared" si="3453"/>
        <v>BP$2573</v>
      </c>
      <c r="BQ2577" s="208" t="str">
        <f t="shared" si="3453"/>
        <v>BQ$2573</v>
      </c>
      <c r="BR2577" s="208" t="str">
        <f t="shared" si="3453"/>
        <v>BR$2573</v>
      </c>
      <c r="BS2577" s="208" t="str">
        <f t="shared" si="3453"/>
        <v>BS$2573</v>
      </c>
      <c r="BT2577" s="208" t="str">
        <f t="shared" si="3453"/>
        <v>BT$2573</v>
      </c>
      <c r="BU2577" s="208" t="str">
        <f t="shared" si="3453"/>
        <v>BU$2573</v>
      </c>
      <c r="BV2577" s="208" t="str">
        <f t="shared" si="3453"/>
        <v>BV$2573</v>
      </c>
      <c r="BW2577" s="208" t="str">
        <f t="shared" si="3453"/>
        <v>BW$2573</v>
      </c>
      <c r="BX2577" s="208" t="str">
        <f t="shared" si="3453"/>
        <v>BX$2573</v>
      </c>
      <c r="BY2577" s="208" t="str">
        <f t="shared" si="3453"/>
        <v>BY$2573</v>
      </c>
      <c r="BZ2577" s="208" t="str">
        <f t="shared" si="3453"/>
        <v>BZ$2573</v>
      </c>
      <c r="CA2577" s="208" t="str">
        <f t="shared" si="3453"/>
        <v>CA$2573</v>
      </c>
      <c r="CB2577" s="208" t="str">
        <f t="shared" si="3453"/>
        <v>CB$2573</v>
      </c>
      <c r="CC2577" s="208" t="str">
        <f t="shared" si="3453"/>
        <v>CC$2573</v>
      </c>
      <c r="CD2577" s="208" t="str">
        <f t="shared" si="3453"/>
        <v>CD$2573</v>
      </c>
      <c r="CE2577" s="208" t="str">
        <f t="shared" si="3453"/>
        <v>CE$2573</v>
      </c>
      <c r="CF2577" s="208" t="str">
        <f t="shared" ref="CF2577:CK2577" si="3454">ADDRESS(ROW(CF2573),COLUMN(CF2573),2)</f>
        <v>CF$2573</v>
      </c>
      <c r="CG2577" s="208" t="str">
        <f t="shared" si="3454"/>
        <v>CG$2573</v>
      </c>
      <c r="CH2577" s="208" t="str">
        <f t="shared" si="3454"/>
        <v>CH$2573</v>
      </c>
      <c r="CI2577" s="208" t="str">
        <f t="shared" si="3454"/>
        <v>CI$2573</v>
      </c>
      <c r="CJ2577" s="208" t="str">
        <f t="shared" si="3454"/>
        <v>CJ$2573</v>
      </c>
      <c r="CK2577" s="208" t="str">
        <f t="shared" si="3454"/>
        <v>CK$2573</v>
      </c>
    </row>
    <row r="2578" spans="2:89" x14ac:dyDescent="0.35">
      <c r="B2578" s="187" t="str">
        <f>B2570</f>
        <v>% failure - in and outs (charged)</v>
      </c>
      <c r="D2578" t="s">
        <v>516</v>
      </c>
      <c r="E2578" s="8" t="str">
        <f t="shared" si="3447"/>
        <v>2578 FAIL-TV-V</v>
      </c>
      <c r="G2578" t="s">
        <v>332</v>
      </c>
      <c r="H2578" s="12"/>
      <c r="I2578" s="60"/>
      <c r="J2578" s="60"/>
      <c r="K2578" s="15"/>
      <c r="L2578" s="15"/>
      <c r="M2578" s="15"/>
      <c r="N2578" s="15"/>
      <c r="O2578" s="15"/>
      <c r="P2578" s="15"/>
      <c r="R2578" s="15"/>
      <c r="S2578" s="80"/>
      <c r="T2578" s="80"/>
      <c r="U2578" s="80"/>
      <c r="V2578" s="80"/>
      <c r="W2578" s="80"/>
      <c r="X2578" s="80"/>
      <c r="Y2578" s="80"/>
      <c r="Z2578" s="80"/>
      <c r="AA2578" s="80"/>
      <c r="AB2578" s="80"/>
      <c r="AC2578" s="80"/>
      <c r="AD2578" s="80"/>
      <c r="AE2578" s="80"/>
      <c r="AF2578" s="80"/>
      <c r="AG2578" s="80"/>
      <c r="AH2578" s="80"/>
      <c r="AI2578" s="80"/>
      <c r="AJ2578" s="80"/>
      <c r="AK2578" s="80"/>
      <c r="AL2578" s="80"/>
      <c r="AM2578" s="80"/>
      <c r="AN2578" s="80"/>
      <c r="AO2578" s="80"/>
      <c r="AP2578" s="80"/>
      <c r="AQ2578" s="80"/>
      <c r="AR2578" s="80"/>
      <c r="AS2578" s="80"/>
      <c r="AT2578" s="80"/>
      <c r="AU2578" s="80"/>
      <c r="AV2578" s="80"/>
      <c r="AW2578" s="80"/>
      <c r="AX2578" s="80"/>
      <c r="AY2578" s="80"/>
      <c r="AZ2578" s="80"/>
      <c r="BA2578" s="80"/>
      <c r="BB2578" s="80"/>
      <c r="BC2578" s="80"/>
      <c r="BD2578" s="80"/>
      <c r="BE2578" s="80"/>
      <c r="BF2578" s="80"/>
      <c r="BG2578" s="80"/>
      <c r="BH2578" s="80"/>
      <c r="BI2578" s="80"/>
      <c r="BJ2578" s="80"/>
      <c r="BK2578" s="80"/>
      <c r="BL2578" s="80"/>
      <c r="BM2578" s="80"/>
      <c r="BN2578" s="80"/>
      <c r="BO2578" s="80"/>
      <c r="BP2578" s="80"/>
      <c r="BQ2578" s="80"/>
      <c r="BR2578" s="80"/>
      <c r="BS2578" s="80"/>
      <c r="BT2578" s="80"/>
      <c r="BU2578" s="80"/>
      <c r="BV2578" s="80"/>
      <c r="BW2578" s="80"/>
      <c r="BX2578" s="80"/>
      <c r="BY2578" s="80"/>
      <c r="BZ2578" s="80"/>
      <c r="CA2578" s="80"/>
      <c r="CB2578" s="80"/>
      <c r="CC2578" s="80"/>
      <c r="CD2578" s="80"/>
      <c r="CE2578" s="80"/>
      <c r="CF2578" s="80"/>
      <c r="CG2578" s="80"/>
      <c r="CH2578" s="80"/>
      <c r="CI2578" s="80"/>
      <c r="CJ2578" s="80"/>
      <c r="CK2578" s="80"/>
    </row>
    <row r="2579" spans="2:89" x14ac:dyDescent="0.35">
      <c r="B2579" s="132" t="str">
        <f>B2567</f>
        <v xml:space="preserve">secondary unit </v>
      </c>
      <c r="D2579" t="s">
        <v>516</v>
      </c>
      <c r="E2579" s="8" t="str">
        <f t="shared" si="3447"/>
        <v>2579 FAIL-TV-V</v>
      </c>
      <c r="G2579" t="s">
        <v>332</v>
      </c>
      <c r="H2579" s="12"/>
      <c r="I2579" s="60"/>
      <c r="J2579" s="60"/>
      <c r="K2579" s="15"/>
      <c r="L2579" s="15"/>
      <c r="M2579" s="15"/>
      <c r="N2579" s="15"/>
      <c r="O2579" s="15"/>
      <c r="P2579" s="15"/>
      <c r="R2579" s="15"/>
      <c r="S2579" s="76"/>
      <c r="T2579" s="76"/>
      <c r="U2579" s="76"/>
      <c r="V2579" s="76"/>
      <c r="W2579" s="76"/>
      <c r="X2579" s="76"/>
      <c r="Y2579" s="76"/>
      <c r="Z2579" s="76"/>
      <c r="AA2579" s="76"/>
      <c r="AB2579" s="76"/>
      <c r="AC2579" s="76"/>
      <c r="AD2579" s="76"/>
      <c r="AE2579" s="76"/>
      <c r="AF2579" s="76"/>
      <c r="AG2579" s="76"/>
      <c r="AH2579" s="76"/>
      <c r="AI2579" s="76"/>
      <c r="AJ2579" s="76"/>
      <c r="AK2579" s="76"/>
      <c r="AL2579" s="76"/>
      <c r="AM2579" s="76"/>
      <c r="AN2579" s="76"/>
      <c r="AO2579" s="76"/>
      <c r="AP2579" s="76"/>
      <c r="AQ2579" s="76"/>
      <c r="AR2579" s="76"/>
      <c r="AS2579" s="76"/>
      <c r="AT2579" s="76"/>
      <c r="AU2579" s="76"/>
      <c r="AV2579" s="76"/>
      <c r="AW2579" s="76"/>
      <c r="AX2579" s="76"/>
      <c r="AY2579" s="76"/>
      <c r="AZ2579" s="76"/>
      <c r="BA2579" s="76"/>
      <c r="BB2579" s="76"/>
      <c r="BC2579" s="76"/>
      <c r="BD2579" s="76"/>
      <c r="BE2579" s="76"/>
      <c r="BF2579" s="76"/>
      <c r="BG2579" s="76"/>
      <c r="BH2579" s="76"/>
      <c r="BI2579" s="76"/>
      <c r="BJ2579" s="76"/>
      <c r="BK2579" s="76"/>
      <c r="BL2579" s="76"/>
      <c r="BM2579" s="76"/>
      <c r="BN2579" s="76"/>
      <c r="BO2579" s="76"/>
      <c r="BP2579" s="76"/>
      <c r="BQ2579" s="76"/>
      <c r="BR2579" s="76"/>
      <c r="BS2579" s="76"/>
      <c r="BT2579" s="76"/>
      <c r="BU2579" s="76"/>
      <c r="BV2579" s="76"/>
      <c r="BW2579" s="76"/>
      <c r="BX2579" s="76"/>
      <c r="BY2579" s="76"/>
      <c r="BZ2579" s="76"/>
      <c r="CA2579" s="76"/>
      <c r="CB2579" s="76"/>
      <c r="CC2579" s="76"/>
      <c r="CD2579" s="76"/>
      <c r="CE2579" s="76"/>
      <c r="CF2579" s="76"/>
      <c r="CG2579" s="76"/>
      <c r="CH2579" s="76"/>
      <c r="CI2579" s="76"/>
      <c r="CJ2579" s="76"/>
      <c r="CK2579" s="76"/>
    </row>
    <row r="2580" spans="2:89" x14ac:dyDescent="0.35">
      <c r="B2580" s="132" t="str">
        <f>B2568</f>
        <v>Secondary revenue driver</v>
      </c>
      <c r="D2580" t="s">
        <v>516</v>
      </c>
      <c r="E2580" s="8" t="str">
        <f t="shared" si="3447"/>
        <v>2580 FAIL-TV-V</v>
      </c>
      <c r="G2580" t="s">
        <v>332</v>
      </c>
      <c r="H2580" s="12"/>
      <c r="I2580" s="60"/>
      <c r="J2580" s="60"/>
      <c r="K2580" s="15"/>
      <c r="L2580" s="15"/>
      <c r="M2580" s="15"/>
      <c r="N2580" s="15"/>
      <c r="O2580" s="15"/>
      <c r="P2580" s="15"/>
      <c r="R2580" s="15"/>
      <c r="S2580" s="76"/>
      <c r="T2580" s="76"/>
      <c r="U2580" s="76"/>
      <c r="V2580" s="76"/>
      <c r="W2580" s="76"/>
      <c r="X2580" s="76"/>
      <c r="Y2580" s="76"/>
      <c r="Z2580" s="76"/>
      <c r="AA2580" s="76"/>
      <c r="AB2580" s="76"/>
      <c r="AC2580" s="76"/>
      <c r="AD2580" s="76"/>
      <c r="AE2580" s="76"/>
      <c r="AF2580" s="76"/>
      <c r="AG2580" s="76"/>
      <c r="AH2580" s="76"/>
      <c r="AI2580" s="76"/>
      <c r="AJ2580" s="76"/>
      <c r="AK2580" s="76"/>
      <c r="AL2580" s="76"/>
      <c r="AM2580" s="76"/>
      <c r="AN2580" s="76"/>
      <c r="AO2580" s="76"/>
      <c r="AP2580" s="76"/>
      <c r="AQ2580" s="76"/>
      <c r="AR2580" s="76"/>
      <c r="AS2580" s="76"/>
      <c r="AT2580" s="76"/>
      <c r="AU2580" s="76"/>
      <c r="AV2580" s="76"/>
      <c r="AW2580" s="76"/>
      <c r="AX2580" s="76"/>
      <c r="AY2580" s="76"/>
      <c r="AZ2580" s="76"/>
      <c r="BA2580" s="76"/>
      <c r="BB2580" s="76"/>
      <c r="BC2580" s="76"/>
      <c r="BD2580" s="76"/>
      <c r="BE2580" s="76"/>
      <c r="BF2580" s="76"/>
      <c r="BG2580" s="76"/>
      <c r="BH2580" s="76"/>
      <c r="BI2580" s="76"/>
      <c r="BJ2580" s="76"/>
      <c r="BK2580" s="76"/>
      <c r="BL2580" s="76"/>
      <c r="BM2580" s="76"/>
      <c r="BN2580" s="76"/>
      <c r="BO2580" s="76"/>
      <c r="BP2580" s="76"/>
      <c r="BQ2580" s="76"/>
      <c r="BR2580" s="76"/>
      <c r="BS2580" s="76"/>
      <c r="BT2580" s="76"/>
      <c r="BU2580" s="76"/>
      <c r="BV2580" s="76"/>
      <c r="BW2580" s="76"/>
      <c r="BX2580" s="76"/>
      <c r="BY2580" s="76"/>
      <c r="BZ2580" s="76"/>
      <c r="CA2580" s="76"/>
      <c r="CB2580" s="76"/>
      <c r="CC2580" s="76"/>
      <c r="CD2580" s="76"/>
      <c r="CE2580" s="76"/>
      <c r="CF2580" s="76"/>
      <c r="CG2580" s="76"/>
      <c r="CH2580" s="76"/>
      <c r="CI2580" s="76"/>
      <c r="CJ2580" s="76"/>
      <c r="CK2580" s="76"/>
    </row>
    <row r="2581" spans="2:89" x14ac:dyDescent="0.35">
      <c r="B2581" s="132" t="str">
        <f>B2569</f>
        <v>Secondary volume driver</v>
      </c>
      <c r="D2581" t="s">
        <v>516</v>
      </c>
      <c r="E2581" s="8" t="str">
        <f t="shared" si="3447"/>
        <v>2581 FAIL-TV-V</v>
      </c>
      <c r="G2581" t="s">
        <v>332</v>
      </c>
      <c r="H2581" s="12"/>
      <c r="I2581" s="60"/>
      <c r="J2581" s="60"/>
      <c r="K2581" s="15"/>
      <c r="L2581" s="15"/>
      <c r="M2581" s="15"/>
      <c r="N2581" s="15"/>
      <c r="O2581" s="15"/>
      <c r="P2581" s="15"/>
      <c r="R2581" s="15"/>
      <c r="S2581" s="175"/>
      <c r="T2581" s="175"/>
      <c r="U2581" s="175"/>
      <c r="V2581" s="175"/>
      <c r="W2581" s="175"/>
      <c r="X2581" s="175"/>
      <c r="Y2581" s="175"/>
      <c r="Z2581" s="175"/>
      <c r="AA2581" s="175"/>
      <c r="AB2581" s="175"/>
      <c r="AC2581" s="175"/>
      <c r="AD2581" s="175"/>
      <c r="AE2581" s="175"/>
      <c r="AF2581" s="175"/>
      <c r="AG2581" s="175"/>
      <c r="AH2581" s="175"/>
      <c r="AI2581" s="175"/>
      <c r="AJ2581" s="175"/>
      <c r="AK2581" s="175"/>
      <c r="AL2581" s="175"/>
      <c r="AM2581" s="175"/>
      <c r="AN2581" s="175"/>
      <c r="AO2581" s="175"/>
      <c r="AP2581" s="175"/>
      <c r="AQ2581" s="175"/>
      <c r="AR2581" s="175"/>
      <c r="AS2581" s="175"/>
      <c r="AT2581" s="175"/>
      <c r="AU2581" s="175"/>
      <c r="AV2581" s="175"/>
      <c r="AW2581" s="175"/>
      <c r="AX2581" s="175"/>
      <c r="AY2581" s="175"/>
      <c r="AZ2581" s="175"/>
      <c r="BA2581" s="175"/>
      <c r="BB2581" s="175"/>
      <c r="BC2581" s="175"/>
      <c r="BD2581" s="175"/>
      <c r="BE2581" s="175"/>
      <c r="BF2581" s="175"/>
      <c r="BG2581" s="175"/>
      <c r="BH2581" s="175"/>
      <c r="BI2581" s="175"/>
      <c r="BJ2581" s="175"/>
      <c r="BK2581" s="175"/>
      <c r="BL2581" s="175"/>
      <c r="BM2581" s="175"/>
      <c r="BN2581" s="175"/>
      <c r="BO2581" s="175"/>
      <c r="BP2581" s="175"/>
      <c r="BQ2581" s="175"/>
      <c r="BR2581" s="175"/>
      <c r="BS2581" s="175"/>
      <c r="BT2581" s="175"/>
      <c r="BU2581" s="175"/>
      <c r="BV2581" s="175"/>
      <c r="BW2581" s="175"/>
      <c r="BX2581" s="175"/>
      <c r="BY2581" s="175"/>
      <c r="BZ2581" s="175"/>
      <c r="CA2581" s="175"/>
      <c r="CB2581" s="175"/>
      <c r="CC2581" s="175"/>
      <c r="CD2581" s="175"/>
      <c r="CE2581" s="175"/>
      <c r="CF2581" s="175"/>
      <c r="CG2581" s="175"/>
      <c r="CH2581" s="175"/>
      <c r="CI2581" s="175"/>
      <c r="CJ2581" s="175"/>
      <c r="CK2581" s="175"/>
    </row>
    <row r="2583" spans="2:89" x14ac:dyDescent="0.35">
      <c r="B2583" s="171" t="s">
        <v>503</v>
      </c>
      <c r="E2583" s="8"/>
      <c r="H2583" s="170"/>
      <c r="I2583" s="172"/>
      <c r="J2583" s="172"/>
      <c r="K2583" s="193"/>
      <c r="L2583" s="193"/>
      <c r="M2583" s="193"/>
      <c r="N2583" s="193"/>
      <c r="O2583" s="193"/>
      <c r="P2583" s="193"/>
      <c r="R2583" s="194"/>
      <c r="S2583" s="170"/>
      <c r="T2583" s="170"/>
      <c r="U2583" s="170"/>
      <c r="V2583" s="170"/>
      <c r="W2583" s="170"/>
      <c r="X2583" s="170"/>
      <c r="Y2583" s="170"/>
      <c r="Z2583" s="170"/>
      <c r="AA2583" s="170"/>
      <c r="AB2583" s="170"/>
      <c r="AC2583" s="170"/>
      <c r="AD2583" s="170"/>
      <c r="AE2583" s="170"/>
      <c r="AF2583" s="170"/>
      <c r="AG2583" s="170"/>
      <c r="AH2583" s="170"/>
      <c r="AI2583" s="170"/>
      <c r="AJ2583" s="170"/>
      <c r="AK2583" s="170"/>
      <c r="AL2583" s="170"/>
      <c r="AM2583" s="170"/>
      <c r="AN2583" s="170"/>
      <c r="AO2583" s="170"/>
      <c r="AP2583" s="170"/>
      <c r="AQ2583" s="170"/>
      <c r="AR2583" s="170"/>
      <c r="AS2583" s="170"/>
      <c r="AT2583" s="170"/>
      <c r="AU2583" s="170"/>
      <c r="AV2583" s="170"/>
      <c r="AW2583" s="170"/>
      <c r="AX2583" s="170"/>
      <c r="AY2583" s="170"/>
      <c r="AZ2583" s="170"/>
      <c r="BA2583" s="170"/>
      <c r="BB2583" s="170"/>
      <c r="BC2583" s="170"/>
      <c r="BD2583" s="170"/>
      <c r="BE2583" s="170"/>
      <c r="BF2583" s="170"/>
      <c r="BG2583" s="170"/>
      <c r="BH2583" s="170"/>
      <c r="BI2583" s="170"/>
      <c r="BJ2583" s="170"/>
      <c r="BK2583" s="170"/>
      <c r="BL2583" s="170"/>
      <c r="BM2583" s="170"/>
      <c r="BN2583" s="170"/>
      <c r="BO2583" s="170"/>
      <c r="BP2583" s="170"/>
      <c r="BQ2583" s="170"/>
      <c r="BR2583" s="170"/>
      <c r="BS2583" s="170"/>
      <c r="BT2583" s="170"/>
      <c r="BU2583" s="170"/>
      <c r="BV2583" s="170"/>
      <c r="BW2583" s="170"/>
      <c r="BX2583" s="170"/>
      <c r="BY2583" s="170"/>
      <c r="BZ2583" s="170"/>
      <c r="CA2583" s="170"/>
      <c r="CB2583" s="170"/>
      <c r="CC2583" s="170"/>
      <c r="CD2583" s="170"/>
      <c r="CE2583" s="170"/>
      <c r="CF2583" s="170"/>
      <c r="CG2583" s="170"/>
      <c r="CH2583" s="170"/>
      <c r="CI2583" s="170"/>
      <c r="CJ2583" s="170"/>
      <c r="CK2583" s="170"/>
    </row>
    <row r="2584" spans="2:89" x14ac:dyDescent="0.35">
      <c r="B2584" s="171" t="s">
        <v>504</v>
      </c>
      <c r="E2584" s="8"/>
      <c r="H2584" s="170"/>
      <c r="I2584" s="172"/>
      <c r="J2584" s="172"/>
      <c r="K2584" s="193"/>
      <c r="L2584" s="193"/>
      <c r="M2584" s="193"/>
      <c r="N2584" s="193"/>
      <c r="O2584" s="193"/>
      <c r="P2584" s="193"/>
      <c r="R2584" s="194"/>
      <c r="S2584" s="170"/>
      <c r="T2584" s="170"/>
      <c r="U2584" s="170"/>
      <c r="V2584" s="170"/>
      <c r="W2584" s="170"/>
      <c r="X2584" s="170"/>
      <c r="Y2584" s="170"/>
      <c r="Z2584" s="170"/>
      <c r="AA2584" s="170"/>
      <c r="AB2584" s="170"/>
      <c r="AC2584" s="170"/>
      <c r="AD2584" s="170"/>
      <c r="AE2584" s="170"/>
      <c r="AF2584" s="170"/>
      <c r="AG2584" s="170"/>
      <c r="AH2584" s="170"/>
      <c r="AI2584" s="170"/>
      <c r="AJ2584" s="170"/>
      <c r="AK2584" s="170"/>
      <c r="AL2584" s="170"/>
      <c r="AM2584" s="170"/>
      <c r="AN2584" s="170"/>
      <c r="AO2584" s="170"/>
      <c r="AP2584" s="170"/>
      <c r="AQ2584" s="170"/>
      <c r="AR2584" s="170"/>
      <c r="AS2584" s="170"/>
      <c r="AT2584" s="170"/>
      <c r="AU2584" s="170"/>
      <c r="AV2584" s="170"/>
      <c r="AW2584" s="170"/>
      <c r="AX2584" s="170"/>
      <c r="AY2584" s="170"/>
      <c r="AZ2584" s="170"/>
      <c r="BA2584" s="170"/>
      <c r="BB2584" s="170"/>
      <c r="BC2584" s="170"/>
      <c r="BD2584" s="170"/>
      <c r="BE2584" s="170"/>
      <c r="BF2584" s="170"/>
      <c r="BG2584" s="170"/>
      <c r="BH2584" s="170"/>
      <c r="BI2584" s="170"/>
      <c r="BJ2584" s="170"/>
      <c r="BK2584" s="170"/>
      <c r="BL2584" s="170"/>
      <c r="BM2584" s="170"/>
      <c r="BN2584" s="170"/>
      <c r="BO2584" s="170"/>
      <c r="BP2584" s="170"/>
      <c r="BQ2584" s="170"/>
      <c r="BR2584" s="170"/>
      <c r="BS2584" s="170"/>
      <c r="BT2584" s="170"/>
      <c r="BU2584" s="170"/>
      <c r="BV2584" s="170"/>
      <c r="BW2584" s="170"/>
      <c r="BX2584" s="170"/>
      <c r="BY2584" s="170"/>
      <c r="BZ2584" s="170"/>
      <c r="CA2584" s="170"/>
      <c r="CB2584" s="170"/>
      <c r="CC2584" s="170"/>
      <c r="CD2584" s="170"/>
      <c r="CE2584" s="170"/>
      <c r="CF2584" s="170"/>
      <c r="CG2584" s="170"/>
      <c r="CH2584" s="170"/>
      <c r="CI2584" s="170"/>
      <c r="CJ2584" s="170"/>
      <c r="CK2584" s="170"/>
    </row>
    <row r="2585" spans="2:89" x14ac:dyDescent="0.35">
      <c r="B2585" s="171" t="s">
        <v>461</v>
      </c>
      <c r="E2585" s="8"/>
      <c r="H2585" s="170"/>
      <c r="I2585" s="172"/>
      <c r="J2585" s="172"/>
      <c r="K2585" s="193"/>
      <c r="L2585" s="193"/>
      <c r="M2585" s="193"/>
      <c r="N2585" s="193"/>
      <c r="O2585" s="193"/>
      <c r="P2585" s="193"/>
      <c r="R2585" s="194"/>
      <c r="S2585" s="195" t="str">
        <f t="shared" ref="S2585:AX2585" si="3455">S$20</f>
        <v>S$16</v>
      </c>
      <c r="T2585" s="195" t="str">
        <f t="shared" si="3455"/>
        <v>T$16</v>
      </c>
      <c r="U2585" s="195" t="str">
        <f t="shared" si="3455"/>
        <v>U$16</v>
      </c>
      <c r="V2585" s="195" t="str">
        <f t="shared" si="3455"/>
        <v>V$16</v>
      </c>
      <c r="W2585" s="195" t="str">
        <f t="shared" si="3455"/>
        <v>W$16</v>
      </c>
      <c r="X2585" s="195" t="str">
        <f t="shared" si="3455"/>
        <v>X$16</v>
      </c>
      <c r="Y2585" s="195" t="str">
        <f t="shared" si="3455"/>
        <v>Y$16</v>
      </c>
      <c r="Z2585" s="195" t="str">
        <f t="shared" si="3455"/>
        <v>Z$16</v>
      </c>
      <c r="AA2585" s="195" t="str">
        <f t="shared" si="3455"/>
        <v>AA$16</v>
      </c>
      <c r="AB2585" s="195" t="str">
        <f t="shared" si="3455"/>
        <v>AB$16</v>
      </c>
      <c r="AC2585" s="195" t="str">
        <f t="shared" si="3455"/>
        <v>AC$16</v>
      </c>
      <c r="AD2585" s="195" t="str">
        <f t="shared" si="3455"/>
        <v>AD$16</v>
      </c>
      <c r="AE2585" s="195" t="str">
        <f t="shared" si="3455"/>
        <v>AE$16</v>
      </c>
      <c r="AF2585" s="195" t="str">
        <f t="shared" si="3455"/>
        <v>AF$16</v>
      </c>
      <c r="AG2585" s="195" t="str">
        <f t="shared" si="3455"/>
        <v>AG$16</v>
      </c>
      <c r="AH2585" s="195" t="str">
        <f t="shared" si="3455"/>
        <v>AH$16</v>
      </c>
      <c r="AI2585" s="195" t="str">
        <f t="shared" si="3455"/>
        <v>AI$16</v>
      </c>
      <c r="AJ2585" s="195" t="str">
        <f t="shared" si="3455"/>
        <v>AJ$16</v>
      </c>
      <c r="AK2585" s="195" t="str">
        <f t="shared" si="3455"/>
        <v>AK$16</v>
      </c>
      <c r="AL2585" s="195" t="str">
        <f t="shared" si="3455"/>
        <v>AL$16</v>
      </c>
      <c r="AM2585" s="195" t="str">
        <f t="shared" si="3455"/>
        <v>AM$16</v>
      </c>
      <c r="AN2585" s="195" t="str">
        <f t="shared" si="3455"/>
        <v>AN$16</v>
      </c>
      <c r="AO2585" s="195" t="str">
        <f t="shared" si="3455"/>
        <v>AO$16</v>
      </c>
      <c r="AP2585" s="195" t="str">
        <f t="shared" si="3455"/>
        <v>AP$16</v>
      </c>
      <c r="AQ2585" s="195" t="str">
        <f t="shared" si="3455"/>
        <v>AQ$16</v>
      </c>
      <c r="AR2585" s="195" t="str">
        <f t="shared" si="3455"/>
        <v>AR$16</v>
      </c>
      <c r="AS2585" s="195" t="str">
        <f t="shared" si="3455"/>
        <v>AS$16</v>
      </c>
      <c r="AT2585" s="195" t="str">
        <f t="shared" si="3455"/>
        <v>AT$16</v>
      </c>
      <c r="AU2585" s="195" t="str">
        <f t="shared" si="3455"/>
        <v>AU$16</v>
      </c>
      <c r="AV2585" s="195" t="str">
        <f t="shared" si="3455"/>
        <v>AV$16</v>
      </c>
      <c r="AW2585" s="195" t="str">
        <f t="shared" si="3455"/>
        <v>AW$16</v>
      </c>
      <c r="AX2585" s="195" t="str">
        <f t="shared" si="3455"/>
        <v>AX$16</v>
      </c>
      <c r="AY2585" s="195" t="str">
        <f t="shared" ref="AY2585:CD2585" si="3456">AY$20</f>
        <v>AY$16</v>
      </c>
      <c r="AZ2585" s="195" t="str">
        <f t="shared" si="3456"/>
        <v>AZ$16</v>
      </c>
      <c r="BA2585" s="195" t="str">
        <f t="shared" si="3456"/>
        <v>BA$16</v>
      </c>
      <c r="BB2585" s="195" t="str">
        <f t="shared" si="3456"/>
        <v>BB$16</v>
      </c>
      <c r="BC2585" s="195" t="str">
        <f t="shared" si="3456"/>
        <v>BC$16</v>
      </c>
      <c r="BD2585" s="195" t="str">
        <f t="shared" si="3456"/>
        <v>BD$16</v>
      </c>
      <c r="BE2585" s="195" t="str">
        <f t="shared" si="3456"/>
        <v>BE$16</v>
      </c>
      <c r="BF2585" s="195" t="str">
        <f t="shared" si="3456"/>
        <v>BF$16</v>
      </c>
      <c r="BG2585" s="195" t="str">
        <f t="shared" si="3456"/>
        <v>BG$16</v>
      </c>
      <c r="BH2585" s="195" t="str">
        <f t="shared" si="3456"/>
        <v>BH$16</v>
      </c>
      <c r="BI2585" s="195" t="str">
        <f t="shared" si="3456"/>
        <v>BI$16</v>
      </c>
      <c r="BJ2585" s="195" t="str">
        <f t="shared" si="3456"/>
        <v>BJ$16</v>
      </c>
      <c r="BK2585" s="195" t="str">
        <f t="shared" si="3456"/>
        <v>BK$16</v>
      </c>
      <c r="BL2585" s="195" t="str">
        <f t="shared" si="3456"/>
        <v>BL$16</v>
      </c>
      <c r="BM2585" s="195" t="str">
        <f t="shared" si="3456"/>
        <v>BM$16</v>
      </c>
      <c r="BN2585" s="195" t="str">
        <f t="shared" si="3456"/>
        <v>BN$16</v>
      </c>
      <c r="BO2585" s="195" t="str">
        <f t="shared" si="3456"/>
        <v>BO$16</v>
      </c>
      <c r="BP2585" s="195" t="str">
        <f t="shared" si="3456"/>
        <v>BP$16</v>
      </c>
      <c r="BQ2585" s="195" t="str">
        <f t="shared" si="3456"/>
        <v>BQ$16</v>
      </c>
      <c r="BR2585" s="195" t="str">
        <f t="shared" si="3456"/>
        <v>BR$16</v>
      </c>
      <c r="BS2585" s="195" t="str">
        <f t="shared" si="3456"/>
        <v>BS$16</v>
      </c>
      <c r="BT2585" s="195" t="str">
        <f t="shared" si="3456"/>
        <v>BT$16</v>
      </c>
      <c r="BU2585" s="195" t="str">
        <f t="shared" si="3456"/>
        <v>BU$16</v>
      </c>
      <c r="BV2585" s="195" t="str">
        <f t="shared" si="3456"/>
        <v>BV$16</v>
      </c>
      <c r="BW2585" s="195" t="str">
        <f t="shared" si="3456"/>
        <v>BW$16</v>
      </c>
      <c r="BX2585" s="195" t="str">
        <f t="shared" si="3456"/>
        <v>BX$16</v>
      </c>
      <c r="BY2585" s="195" t="str">
        <f t="shared" si="3456"/>
        <v>BY$16</v>
      </c>
      <c r="BZ2585" s="195" t="str">
        <f t="shared" si="3456"/>
        <v>BZ$16</v>
      </c>
      <c r="CA2585" s="195" t="str">
        <f t="shared" si="3456"/>
        <v>CA$16</v>
      </c>
      <c r="CB2585" s="195" t="str">
        <f t="shared" si="3456"/>
        <v>CB$16</v>
      </c>
      <c r="CC2585" s="195" t="str">
        <f t="shared" si="3456"/>
        <v>CC$16</v>
      </c>
      <c r="CD2585" s="195" t="str">
        <f t="shared" si="3456"/>
        <v>CD$16</v>
      </c>
      <c r="CE2585" s="195" t="str">
        <f t="shared" ref="CE2585:CK2585" si="3457">CE$20</f>
        <v>CE$16</v>
      </c>
      <c r="CF2585" s="195" t="str">
        <f t="shared" si="3457"/>
        <v>CF$16</v>
      </c>
      <c r="CG2585" s="195" t="str">
        <f t="shared" si="3457"/>
        <v>CG$16</v>
      </c>
      <c r="CH2585" s="195" t="str">
        <f t="shared" si="3457"/>
        <v>CH$16</v>
      </c>
      <c r="CI2585" s="195" t="str">
        <f t="shared" si="3457"/>
        <v>CI$16</v>
      </c>
      <c r="CJ2585" s="195" t="str">
        <f t="shared" si="3457"/>
        <v>CJ$16</v>
      </c>
      <c r="CK2585" s="195" t="str">
        <f t="shared" si="3457"/>
        <v>CK$16</v>
      </c>
    </row>
    <row r="2586" spans="2:89" x14ac:dyDescent="0.35">
      <c r="B2586" s="171" t="s">
        <v>462</v>
      </c>
      <c r="E2586" s="8"/>
      <c r="H2586" s="196"/>
      <c r="I2586" s="197"/>
      <c r="J2586" s="197"/>
      <c r="K2586" s="198"/>
      <c r="L2586" s="198"/>
      <c r="M2586" s="198"/>
      <c r="N2586" s="198"/>
      <c r="O2586" s="198"/>
      <c r="P2586" s="198"/>
      <c r="R2586" s="198"/>
      <c r="S2586" s="195" t="str">
        <f t="shared" ref="S2586:AX2586" si="3458">S$21</f>
        <v>S$17</v>
      </c>
      <c r="T2586" s="195" t="str">
        <f t="shared" si="3458"/>
        <v>T$17</v>
      </c>
      <c r="U2586" s="195" t="str">
        <f t="shared" si="3458"/>
        <v>U$17</v>
      </c>
      <c r="V2586" s="195" t="str">
        <f t="shared" si="3458"/>
        <v>V$17</v>
      </c>
      <c r="W2586" s="195" t="str">
        <f t="shared" si="3458"/>
        <v>W$17</v>
      </c>
      <c r="X2586" s="195" t="str">
        <f t="shared" si="3458"/>
        <v>X$17</v>
      </c>
      <c r="Y2586" s="195" t="str">
        <f t="shared" si="3458"/>
        <v>Y$17</v>
      </c>
      <c r="Z2586" s="195" t="str">
        <f t="shared" si="3458"/>
        <v>Z$17</v>
      </c>
      <c r="AA2586" s="195" t="str">
        <f t="shared" si="3458"/>
        <v>AA$17</v>
      </c>
      <c r="AB2586" s="195" t="str">
        <f t="shared" si="3458"/>
        <v>AB$17</v>
      </c>
      <c r="AC2586" s="195" t="str">
        <f t="shared" si="3458"/>
        <v>AC$17</v>
      </c>
      <c r="AD2586" s="195" t="str">
        <f t="shared" si="3458"/>
        <v>AD$17</v>
      </c>
      <c r="AE2586" s="195" t="str">
        <f t="shared" si="3458"/>
        <v>AE$17</v>
      </c>
      <c r="AF2586" s="195" t="str">
        <f t="shared" si="3458"/>
        <v>AF$17</v>
      </c>
      <c r="AG2586" s="195" t="str">
        <f t="shared" si="3458"/>
        <v>AG$17</v>
      </c>
      <c r="AH2586" s="195" t="str">
        <f t="shared" si="3458"/>
        <v>AH$17</v>
      </c>
      <c r="AI2586" s="195" t="str">
        <f t="shared" si="3458"/>
        <v>AI$17</v>
      </c>
      <c r="AJ2586" s="195" t="str">
        <f t="shared" si="3458"/>
        <v>AJ$17</v>
      </c>
      <c r="AK2586" s="195" t="str">
        <f t="shared" si="3458"/>
        <v>AK$17</v>
      </c>
      <c r="AL2586" s="195" t="str">
        <f t="shared" si="3458"/>
        <v>AL$17</v>
      </c>
      <c r="AM2586" s="195" t="str">
        <f t="shared" si="3458"/>
        <v>AM$17</v>
      </c>
      <c r="AN2586" s="195" t="str">
        <f t="shared" si="3458"/>
        <v>AN$17</v>
      </c>
      <c r="AO2586" s="195" t="str">
        <f t="shared" si="3458"/>
        <v>AO$17</v>
      </c>
      <c r="AP2586" s="195" t="str">
        <f t="shared" si="3458"/>
        <v>AP$17</v>
      </c>
      <c r="AQ2586" s="195" t="str">
        <f t="shared" si="3458"/>
        <v>AQ$17</v>
      </c>
      <c r="AR2586" s="195" t="str">
        <f t="shared" si="3458"/>
        <v>AR$17</v>
      </c>
      <c r="AS2586" s="195" t="str">
        <f t="shared" si="3458"/>
        <v>AS$17</v>
      </c>
      <c r="AT2586" s="195" t="str">
        <f t="shared" si="3458"/>
        <v>AT$17</v>
      </c>
      <c r="AU2586" s="195" t="str">
        <f t="shared" si="3458"/>
        <v>AU$17</v>
      </c>
      <c r="AV2586" s="195" t="str">
        <f t="shared" si="3458"/>
        <v>AV$17</v>
      </c>
      <c r="AW2586" s="195" t="str">
        <f t="shared" si="3458"/>
        <v>AW$17</v>
      </c>
      <c r="AX2586" s="195" t="str">
        <f t="shared" si="3458"/>
        <v>AX$17</v>
      </c>
      <c r="AY2586" s="195" t="str">
        <f t="shared" ref="AY2586:CD2586" si="3459">AY$21</f>
        <v>AY$17</v>
      </c>
      <c r="AZ2586" s="195" t="str">
        <f t="shared" si="3459"/>
        <v>AZ$17</v>
      </c>
      <c r="BA2586" s="195" t="str">
        <f t="shared" si="3459"/>
        <v>BA$17</v>
      </c>
      <c r="BB2586" s="195" t="str">
        <f t="shared" si="3459"/>
        <v>BB$17</v>
      </c>
      <c r="BC2586" s="195" t="str">
        <f t="shared" si="3459"/>
        <v>BC$17</v>
      </c>
      <c r="BD2586" s="195" t="str">
        <f t="shared" si="3459"/>
        <v>BD$17</v>
      </c>
      <c r="BE2586" s="195" t="str">
        <f t="shared" si="3459"/>
        <v>BE$17</v>
      </c>
      <c r="BF2586" s="195" t="str">
        <f t="shared" si="3459"/>
        <v>BF$17</v>
      </c>
      <c r="BG2586" s="195" t="str">
        <f t="shared" si="3459"/>
        <v>BG$17</v>
      </c>
      <c r="BH2586" s="195" t="str">
        <f t="shared" si="3459"/>
        <v>BH$17</v>
      </c>
      <c r="BI2586" s="195" t="str">
        <f t="shared" si="3459"/>
        <v>BI$17</v>
      </c>
      <c r="BJ2586" s="195" t="str">
        <f t="shared" si="3459"/>
        <v>BJ$17</v>
      </c>
      <c r="BK2586" s="195" t="str">
        <f t="shared" si="3459"/>
        <v>BK$17</v>
      </c>
      <c r="BL2586" s="195" t="str">
        <f t="shared" si="3459"/>
        <v>BL$17</v>
      </c>
      <c r="BM2586" s="195" t="str">
        <f t="shared" si="3459"/>
        <v>BM$17</v>
      </c>
      <c r="BN2586" s="195" t="str">
        <f t="shared" si="3459"/>
        <v>BN$17</v>
      </c>
      <c r="BO2586" s="195" t="str">
        <f t="shared" si="3459"/>
        <v>BO$17</v>
      </c>
      <c r="BP2586" s="195" t="str">
        <f t="shared" si="3459"/>
        <v>BP$17</v>
      </c>
      <c r="BQ2586" s="195" t="str">
        <f t="shared" si="3459"/>
        <v>BQ$17</v>
      </c>
      <c r="BR2586" s="195" t="str">
        <f t="shared" si="3459"/>
        <v>BR$17</v>
      </c>
      <c r="BS2586" s="195" t="str">
        <f t="shared" si="3459"/>
        <v>BS$17</v>
      </c>
      <c r="BT2586" s="195" t="str">
        <f t="shared" si="3459"/>
        <v>BT$17</v>
      </c>
      <c r="BU2586" s="195" t="str">
        <f t="shared" si="3459"/>
        <v>BU$17</v>
      </c>
      <c r="BV2586" s="195" t="str">
        <f t="shared" si="3459"/>
        <v>BV$17</v>
      </c>
      <c r="BW2586" s="195" t="str">
        <f t="shared" si="3459"/>
        <v>BW$17</v>
      </c>
      <c r="BX2586" s="195" t="str">
        <f t="shared" si="3459"/>
        <v>BX$17</v>
      </c>
      <c r="BY2586" s="195" t="str">
        <f t="shared" si="3459"/>
        <v>BY$17</v>
      </c>
      <c r="BZ2586" s="195" t="str">
        <f t="shared" si="3459"/>
        <v>BZ$17</v>
      </c>
      <c r="CA2586" s="195" t="str">
        <f t="shared" si="3459"/>
        <v>CA$17</v>
      </c>
      <c r="CB2586" s="195" t="str">
        <f t="shared" si="3459"/>
        <v>CB$17</v>
      </c>
      <c r="CC2586" s="195" t="str">
        <f t="shared" si="3459"/>
        <v>CC$17</v>
      </c>
      <c r="CD2586" s="195" t="str">
        <f t="shared" si="3459"/>
        <v>CD$17</v>
      </c>
      <c r="CE2586" s="195" t="str">
        <f t="shared" ref="CE2586:CK2586" si="3460">CE$21</f>
        <v>CE$17</v>
      </c>
      <c r="CF2586" s="195" t="str">
        <f t="shared" si="3460"/>
        <v>CF$17</v>
      </c>
      <c r="CG2586" s="195" t="str">
        <f t="shared" si="3460"/>
        <v>CG$17</v>
      </c>
      <c r="CH2586" s="195" t="str">
        <f t="shared" si="3460"/>
        <v>CH$17</v>
      </c>
      <c r="CI2586" s="195" t="str">
        <f t="shared" si="3460"/>
        <v>CI$17</v>
      </c>
      <c r="CJ2586" s="195" t="str">
        <f t="shared" si="3460"/>
        <v>CJ$17</v>
      </c>
      <c r="CK2586" s="195" t="str">
        <f t="shared" si="3460"/>
        <v>CK$17</v>
      </c>
    </row>
    <row r="2587" spans="2:89" x14ac:dyDescent="0.35">
      <c r="B2587" s="171" t="s">
        <v>491</v>
      </c>
      <c r="E2587" s="8"/>
      <c r="H2587" s="196"/>
      <c r="I2587" s="197"/>
      <c r="J2587" s="197"/>
      <c r="K2587" s="198"/>
      <c r="L2587" s="198"/>
      <c r="M2587" s="198"/>
      <c r="N2587" s="198"/>
      <c r="O2587" s="198"/>
      <c r="P2587" s="198"/>
      <c r="R2587" s="198"/>
      <c r="S2587" s="186"/>
      <c r="T2587" s="186"/>
      <c r="U2587" s="186"/>
      <c r="V2587" s="186"/>
      <c r="W2587" s="186"/>
      <c r="X2587" s="186"/>
      <c r="Y2587" s="186"/>
      <c r="Z2587" s="186"/>
      <c r="AA2587" s="186"/>
      <c r="AB2587" s="186"/>
      <c r="AC2587" s="186"/>
      <c r="AD2587" s="186"/>
      <c r="AE2587" s="186"/>
      <c r="AF2587" s="186"/>
      <c r="AG2587" s="186"/>
      <c r="AH2587" s="186"/>
      <c r="AI2587" s="186"/>
      <c r="AJ2587" s="186"/>
      <c r="AK2587" s="186"/>
      <c r="AL2587" s="186"/>
      <c r="AM2587" s="186"/>
      <c r="AN2587" s="186"/>
      <c r="AO2587" s="186"/>
      <c r="AP2587" s="186"/>
      <c r="AQ2587" s="186"/>
      <c r="AR2587" s="186"/>
      <c r="AS2587" s="186"/>
      <c r="AT2587" s="186"/>
      <c r="AU2587" s="186"/>
      <c r="AV2587" s="186"/>
      <c r="AW2587" s="186"/>
      <c r="AX2587" s="186"/>
      <c r="AY2587" s="186"/>
      <c r="AZ2587" s="186"/>
      <c r="BA2587" s="186"/>
      <c r="BB2587" s="186"/>
      <c r="BC2587" s="186"/>
      <c r="BD2587" s="186"/>
      <c r="BE2587" s="186"/>
      <c r="BF2587" s="186"/>
      <c r="BG2587" s="186"/>
      <c r="BH2587" s="186"/>
      <c r="BI2587" s="186"/>
      <c r="BJ2587" s="186"/>
      <c r="BK2587" s="186"/>
      <c r="BL2587" s="186"/>
      <c r="BM2587" s="186"/>
      <c r="BN2587" s="186"/>
      <c r="BO2587" s="186"/>
      <c r="BP2587" s="186"/>
      <c r="BQ2587" s="186"/>
      <c r="BR2587" s="186"/>
      <c r="BS2587" s="186"/>
      <c r="BT2587" s="186"/>
      <c r="BU2587" s="186"/>
      <c r="BV2587" s="186"/>
      <c r="BW2587" s="186"/>
      <c r="BX2587" s="186"/>
      <c r="BY2587" s="186"/>
      <c r="BZ2587" s="186"/>
      <c r="CA2587" s="186"/>
      <c r="CB2587" s="186"/>
      <c r="CC2587" s="186"/>
      <c r="CD2587" s="186"/>
      <c r="CE2587" s="186"/>
      <c r="CF2587" s="186"/>
      <c r="CG2587" s="186"/>
      <c r="CH2587" s="186"/>
      <c r="CI2587" s="186"/>
      <c r="CJ2587" s="186"/>
      <c r="CK2587" s="186"/>
    </row>
    <row r="2588" spans="2:89" x14ac:dyDescent="0.35">
      <c r="B2588" s="171" t="s">
        <v>505</v>
      </c>
      <c r="E2588" s="8"/>
      <c r="H2588" s="196"/>
      <c r="I2588" s="197"/>
      <c r="J2588" s="197"/>
      <c r="K2588" s="198"/>
      <c r="L2588" s="198"/>
      <c r="M2588" s="198"/>
      <c r="N2588" s="198"/>
      <c r="O2588" s="198"/>
      <c r="P2588" s="198"/>
      <c r="R2588" s="198"/>
      <c r="S2588" s="186"/>
      <c r="T2588" s="186"/>
      <c r="U2588" s="186"/>
      <c r="V2588" s="186"/>
      <c r="W2588" s="186"/>
      <c r="X2588" s="186"/>
      <c r="Y2588" s="186"/>
      <c r="Z2588" s="186"/>
      <c r="AA2588" s="186"/>
      <c r="AB2588" s="186"/>
      <c r="AC2588" s="186"/>
      <c r="AD2588" s="186"/>
      <c r="AE2588" s="186"/>
      <c r="AF2588" s="186"/>
      <c r="AG2588" s="186"/>
      <c r="AH2588" s="186"/>
      <c r="AI2588" s="186"/>
      <c r="AJ2588" s="186"/>
      <c r="AK2588" s="186"/>
      <c r="AL2588" s="186"/>
      <c r="AM2588" s="186"/>
      <c r="AN2588" s="186"/>
      <c r="AO2588" s="186"/>
      <c r="AP2588" s="186"/>
      <c r="AQ2588" s="186"/>
      <c r="AR2588" s="186"/>
      <c r="AS2588" s="186"/>
      <c r="AT2588" s="186"/>
      <c r="AU2588" s="186"/>
      <c r="AV2588" s="186"/>
      <c r="AW2588" s="186"/>
      <c r="AX2588" s="186"/>
      <c r="AY2588" s="186"/>
      <c r="AZ2588" s="186"/>
      <c r="BA2588" s="186"/>
      <c r="BB2588" s="186"/>
      <c r="BC2588" s="186"/>
      <c r="BD2588" s="186"/>
      <c r="BE2588" s="186"/>
      <c r="BF2588" s="186"/>
      <c r="BG2588" s="186"/>
      <c r="BH2588" s="186"/>
      <c r="BI2588" s="186"/>
      <c r="BJ2588" s="186"/>
      <c r="BK2588" s="186"/>
      <c r="BL2588" s="186"/>
      <c r="BM2588" s="186"/>
      <c r="BN2588" s="186"/>
      <c r="BO2588" s="186"/>
      <c r="BP2588" s="186"/>
      <c r="BQ2588" s="186"/>
      <c r="BR2588" s="186"/>
      <c r="BS2588" s="186"/>
      <c r="BT2588" s="186"/>
      <c r="BU2588" s="186"/>
      <c r="BV2588" s="186"/>
      <c r="BW2588" s="186"/>
      <c r="BX2588" s="186"/>
      <c r="BY2588" s="186"/>
      <c r="BZ2588" s="186"/>
      <c r="CA2588" s="186"/>
      <c r="CB2588" s="186"/>
      <c r="CC2588" s="186"/>
      <c r="CD2588" s="186"/>
      <c r="CE2588" s="186"/>
      <c r="CF2588" s="186"/>
      <c r="CG2588" s="186"/>
      <c r="CH2588" s="186"/>
      <c r="CI2588" s="186"/>
      <c r="CJ2588" s="186"/>
      <c r="CK2588" s="186"/>
    </row>
    <row r="2589" spans="2:89" x14ac:dyDescent="0.35">
      <c r="B2589" s="171" t="s">
        <v>463</v>
      </c>
      <c r="E2589" s="8"/>
      <c r="H2589" s="196"/>
      <c r="I2589" s="197"/>
      <c r="J2589" s="197"/>
      <c r="K2589" s="198"/>
      <c r="L2589" s="198"/>
      <c r="M2589" s="198"/>
      <c r="N2589" s="198"/>
      <c r="O2589" s="198"/>
      <c r="P2589" s="198"/>
      <c r="R2589" s="198"/>
      <c r="S2589" s="186" t="str">
        <f t="shared" ref="S2589:AX2589" si="3461">S$22</f>
        <v>S$18</v>
      </c>
      <c r="T2589" s="186" t="str">
        <f t="shared" si="3461"/>
        <v>T$18</v>
      </c>
      <c r="U2589" s="186" t="str">
        <f t="shared" si="3461"/>
        <v>U$18</v>
      </c>
      <c r="V2589" s="186" t="str">
        <f t="shared" si="3461"/>
        <v>V$18</v>
      </c>
      <c r="W2589" s="186" t="str">
        <f t="shared" si="3461"/>
        <v>W$18</v>
      </c>
      <c r="X2589" s="186" t="str">
        <f t="shared" si="3461"/>
        <v>X$18</v>
      </c>
      <c r="Y2589" s="186" t="str">
        <f t="shared" si="3461"/>
        <v>Y$18</v>
      </c>
      <c r="Z2589" s="186" t="str">
        <f t="shared" si="3461"/>
        <v>Z$18</v>
      </c>
      <c r="AA2589" s="186" t="str">
        <f t="shared" si="3461"/>
        <v>AA$18</v>
      </c>
      <c r="AB2589" s="186" t="str">
        <f t="shared" si="3461"/>
        <v>AB$18</v>
      </c>
      <c r="AC2589" s="186" t="str">
        <f t="shared" si="3461"/>
        <v>AC$18</v>
      </c>
      <c r="AD2589" s="186" t="str">
        <f t="shared" si="3461"/>
        <v>AD$18</v>
      </c>
      <c r="AE2589" s="186" t="str">
        <f t="shared" si="3461"/>
        <v>AE$18</v>
      </c>
      <c r="AF2589" s="186" t="str">
        <f t="shared" si="3461"/>
        <v>AF$18</v>
      </c>
      <c r="AG2589" s="186" t="str">
        <f t="shared" si="3461"/>
        <v>AG$18</v>
      </c>
      <c r="AH2589" s="186" t="str">
        <f t="shared" si="3461"/>
        <v>AH$18</v>
      </c>
      <c r="AI2589" s="186" t="str">
        <f t="shared" si="3461"/>
        <v>AI$18</v>
      </c>
      <c r="AJ2589" s="186" t="str">
        <f t="shared" si="3461"/>
        <v>AJ$18</v>
      </c>
      <c r="AK2589" s="186" t="str">
        <f t="shared" si="3461"/>
        <v>AK$18</v>
      </c>
      <c r="AL2589" s="186" t="str">
        <f t="shared" si="3461"/>
        <v>AL$18</v>
      </c>
      <c r="AM2589" s="186" t="str">
        <f t="shared" si="3461"/>
        <v>AM$18</v>
      </c>
      <c r="AN2589" s="186" t="str">
        <f t="shared" si="3461"/>
        <v>AN$18</v>
      </c>
      <c r="AO2589" s="186" t="str">
        <f t="shared" si="3461"/>
        <v>AO$18</v>
      </c>
      <c r="AP2589" s="186" t="str">
        <f t="shared" si="3461"/>
        <v>AP$18</v>
      </c>
      <c r="AQ2589" s="186" t="str">
        <f t="shared" si="3461"/>
        <v>AQ$18</v>
      </c>
      <c r="AR2589" s="186" t="str">
        <f t="shared" si="3461"/>
        <v>AR$18</v>
      </c>
      <c r="AS2589" s="186" t="str">
        <f t="shared" si="3461"/>
        <v>AS$18</v>
      </c>
      <c r="AT2589" s="186" t="str">
        <f t="shared" si="3461"/>
        <v>AT$18</v>
      </c>
      <c r="AU2589" s="186" t="str">
        <f t="shared" si="3461"/>
        <v>AU$18</v>
      </c>
      <c r="AV2589" s="186" t="str">
        <f t="shared" si="3461"/>
        <v>AV$18</v>
      </c>
      <c r="AW2589" s="186" t="str">
        <f t="shared" si="3461"/>
        <v>AW$18</v>
      </c>
      <c r="AX2589" s="186" t="str">
        <f t="shared" si="3461"/>
        <v>AX$18</v>
      </c>
      <c r="AY2589" s="186" t="str">
        <f t="shared" ref="AY2589:CD2589" si="3462">AY$22</f>
        <v>AY$18</v>
      </c>
      <c r="AZ2589" s="186" t="str">
        <f t="shared" si="3462"/>
        <v>AZ$18</v>
      </c>
      <c r="BA2589" s="186" t="str">
        <f t="shared" si="3462"/>
        <v>BA$18</v>
      </c>
      <c r="BB2589" s="186" t="str">
        <f t="shared" si="3462"/>
        <v>BB$18</v>
      </c>
      <c r="BC2589" s="186" t="str">
        <f t="shared" si="3462"/>
        <v>BC$18</v>
      </c>
      <c r="BD2589" s="186" t="str">
        <f t="shared" si="3462"/>
        <v>BD$18</v>
      </c>
      <c r="BE2589" s="186" t="str">
        <f t="shared" si="3462"/>
        <v>BE$18</v>
      </c>
      <c r="BF2589" s="186" t="str">
        <f t="shared" si="3462"/>
        <v>BF$18</v>
      </c>
      <c r="BG2589" s="186" t="str">
        <f t="shared" si="3462"/>
        <v>BG$18</v>
      </c>
      <c r="BH2589" s="186" t="str">
        <f t="shared" si="3462"/>
        <v>BH$18</v>
      </c>
      <c r="BI2589" s="186" t="str">
        <f t="shared" si="3462"/>
        <v>BI$18</v>
      </c>
      <c r="BJ2589" s="186" t="str">
        <f t="shared" si="3462"/>
        <v>BJ$18</v>
      </c>
      <c r="BK2589" s="186" t="str">
        <f t="shared" si="3462"/>
        <v>BK$18</v>
      </c>
      <c r="BL2589" s="186" t="str">
        <f t="shared" si="3462"/>
        <v>BL$18</v>
      </c>
      <c r="BM2589" s="186" t="str">
        <f t="shared" si="3462"/>
        <v>BM$18</v>
      </c>
      <c r="BN2589" s="186" t="str">
        <f t="shared" si="3462"/>
        <v>BN$18</v>
      </c>
      <c r="BO2589" s="186" t="str">
        <f t="shared" si="3462"/>
        <v>BO$18</v>
      </c>
      <c r="BP2589" s="186" t="str">
        <f t="shared" si="3462"/>
        <v>BP$18</v>
      </c>
      <c r="BQ2589" s="186" t="str">
        <f t="shared" si="3462"/>
        <v>BQ$18</v>
      </c>
      <c r="BR2589" s="186" t="str">
        <f t="shared" si="3462"/>
        <v>BR$18</v>
      </c>
      <c r="BS2589" s="186" t="str">
        <f t="shared" si="3462"/>
        <v>BS$18</v>
      </c>
      <c r="BT2589" s="186" t="str">
        <f t="shared" si="3462"/>
        <v>BT$18</v>
      </c>
      <c r="BU2589" s="186" t="str">
        <f t="shared" si="3462"/>
        <v>BU$18</v>
      </c>
      <c r="BV2589" s="186" t="str">
        <f t="shared" si="3462"/>
        <v>BV$18</v>
      </c>
      <c r="BW2589" s="186" t="str">
        <f t="shared" si="3462"/>
        <v>BW$18</v>
      </c>
      <c r="BX2589" s="186" t="str">
        <f t="shared" si="3462"/>
        <v>BX$18</v>
      </c>
      <c r="BY2589" s="186" t="str">
        <f t="shared" si="3462"/>
        <v>BY$18</v>
      </c>
      <c r="BZ2589" s="186" t="str">
        <f t="shared" si="3462"/>
        <v>BZ$18</v>
      </c>
      <c r="CA2589" s="186" t="str">
        <f t="shared" si="3462"/>
        <v>CA$18</v>
      </c>
      <c r="CB2589" s="186" t="str">
        <f t="shared" si="3462"/>
        <v>CB$18</v>
      </c>
      <c r="CC2589" s="186" t="str">
        <f t="shared" si="3462"/>
        <v>CC$18</v>
      </c>
      <c r="CD2589" s="186" t="str">
        <f t="shared" si="3462"/>
        <v>CD$18</v>
      </c>
      <c r="CE2589" s="186" t="str">
        <f t="shared" ref="CE2589:CK2589" si="3463">CE$22</f>
        <v>CE$18</v>
      </c>
      <c r="CF2589" s="186" t="str">
        <f t="shared" si="3463"/>
        <v>CF$18</v>
      </c>
      <c r="CG2589" s="186" t="str">
        <f t="shared" si="3463"/>
        <v>CG$18</v>
      </c>
      <c r="CH2589" s="186" t="str">
        <f t="shared" si="3463"/>
        <v>CH$18</v>
      </c>
      <c r="CI2589" s="186" t="str">
        <f t="shared" si="3463"/>
        <v>CI$18</v>
      </c>
      <c r="CJ2589" s="186" t="str">
        <f t="shared" si="3463"/>
        <v>CJ$18</v>
      </c>
      <c r="CK2589" s="186" t="str">
        <f t="shared" si="3463"/>
        <v>CK$18</v>
      </c>
    </row>
    <row r="2590" spans="2:89" x14ac:dyDescent="0.35">
      <c r="B2590" s="171" t="s">
        <v>464</v>
      </c>
      <c r="E2590" s="8"/>
      <c r="H2590" s="196"/>
      <c r="I2590" s="197"/>
      <c r="J2590" s="197"/>
      <c r="K2590" s="198"/>
      <c r="L2590" s="198"/>
      <c r="M2590" s="198"/>
      <c r="N2590" s="198"/>
      <c r="O2590" s="198"/>
      <c r="P2590" s="198"/>
      <c r="R2590" s="198"/>
      <c r="S2590" s="186" t="str">
        <f t="shared" ref="S2590:AX2590" si="3464">S$23</f>
        <v>S$19</v>
      </c>
      <c r="T2590" s="186" t="str">
        <f t="shared" si="3464"/>
        <v>T$19</v>
      </c>
      <c r="U2590" s="186" t="str">
        <f t="shared" si="3464"/>
        <v>U$19</v>
      </c>
      <c r="V2590" s="186" t="str">
        <f t="shared" si="3464"/>
        <v>V$19</v>
      </c>
      <c r="W2590" s="186" t="str">
        <f t="shared" si="3464"/>
        <v>W$19</v>
      </c>
      <c r="X2590" s="186" t="str">
        <f t="shared" si="3464"/>
        <v>X$19</v>
      </c>
      <c r="Y2590" s="186" t="str">
        <f t="shared" si="3464"/>
        <v>Y$19</v>
      </c>
      <c r="Z2590" s="186" t="str">
        <f t="shared" si="3464"/>
        <v>Z$19</v>
      </c>
      <c r="AA2590" s="186" t="str">
        <f t="shared" si="3464"/>
        <v>AA$19</v>
      </c>
      <c r="AB2590" s="186" t="str">
        <f t="shared" si="3464"/>
        <v>AB$19</v>
      </c>
      <c r="AC2590" s="186" t="str">
        <f t="shared" si="3464"/>
        <v>AC$19</v>
      </c>
      <c r="AD2590" s="186" t="str">
        <f t="shared" si="3464"/>
        <v>AD$19</v>
      </c>
      <c r="AE2590" s="186" t="str">
        <f t="shared" si="3464"/>
        <v>AE$19</v>
      </c>
      <c r="AF2590" s="186" t="str">
        <f t="shared" si="3464"/>
        <v>AF$19</v>
      </c>
      <c r="AG2590" s="186" t="str">
        <f t="shared" si="3464"/>
        <v>AG$19</v>
      </c>
      <c r="AH2590" s="186" t="str">
        <f t="shared" si="3464"/>
        <v>AH$19</v>
      </c>
      <c r="AI2590" s="186" t="str">
        <f t="shared" si="3464"/>
        <v>AI$19</v>
      </c>
      <c r="AJ2590" s="186" t="str">
        <f t="shared" si="3464"/>
        <v>AJ$19</v>
      </c>
      <c r="AK2590" s="186" t="str">
        <f t="shared" si="3464"/>
        <v>AK$19</v>
      </c>
      <c r="AL2590" s="186" t="str">
        <f t="shared" si="3464"/>
        <v>AL$19</v>
      </c>
      <c r="AM2590" s="186" t="str">
        <f t="shared" si="3464"/>
        <v>AM$19</v>
      </c>
      <c r="AN2590" s="186" t="str">
        <f t="shared" si="3464"/>
        <v>AN$19</v>
      </c>
      <c r="AO2590" s="186" t="str">
        <f t="shared" si="3464"/>
        <v>AO$19</v>
      </c>
      <c r="AP2590" s="186" t="str">
        <f t="shared" si="3464"/>
        <v>AP$19</v>
      </c>
      <c r="AQ2590" s="186" t="str">
        <f t="shared" si="3464"/>
        <v>AQ$19</v>
      </c>
      <c r="AR2590" s="186" t="str">
        <f t="shared" si="3464"/>
        <v>AR$19</v>
      </c>
      <c r="AS2590" s="186" t="str">
        <f t="shared" si="3464"/>
        <v>AS$19</v>
      </c>
      <c r="AT2590" s="186" t="str">
        <f t="shared" si="3464"/>
        <v>AT$19</v>
      </c>
      <c r="AU2590" s="186" t="str">
        <f t="shared" si="3464"/>
        <v>AU$19</v>
      </c>
      <c r="AV2590" s="186" t="str">
        <f t="shared" si="3464"/>
        <v>AV$19</v>
      </c>
      <c r="AW2590" s="186" t="str">
        <f t="shared" si="3464"/>
        <v>AW$19</v>
      </c>
      <c r="AX2590" s="186" t="str">
        <f t="shared" si="3464"/>
        <v>AX$19</v>
      </c>
      <c r="AY2590" s="186" t="str">
        <f t="shared" ref="AY2590:CD2590" si="3465">AY$23</f>
        <v>AY$19</v>
      </c>
      <c r="AZ2590" s="186" t="str">
        <f t="shared" si="3465"/>
        <v>AZ$19</v>
      </c>
      <c r="BA2590" s="186" t="str">
        <f t="shared" si="3465"/>
        <v>BA$19</v>
      </c>
      <c r="BB2590" s="186" t="str">
        <f t="shared" si="3465"/>
        <v>BB$19</v>
      </c>
      <c r="BC2590" s="186" t="str">
        <f t="shared" si="3465"/>
        <v>BC$19</v>
      </c>
      <c r="BD2590" s="186" t="str">
        <f t="shared" si="3465"/>
        <v>BD$19</v>
      </c>
      <c r="BE2590" s="186" t="str">
        <f t="shared" si="3465"/>
        <v>BE$19</v>
      </c>
      <c r="BF2590" s="186" t="str">
        <f t="shared" si="3465"/>
        <v>BF$19</v>
      </c>
      <c r="BG2590" s="186" t="str">
        <f t="shared" si="3465"/>
        <v>BG$19</v>
      </c>
      <c r="BH2590" s="186" t="str">
        <f t="shared" si="3465"/>
        <v>BH$19</v>
      </c>
      <c r="BI2590" s="186" t="str">
        <f t="shared" si="3465"/>
        <v>BI$19</v>
      </c>
      <c r="BJ2590" s="186" t="str">
        <f t="shared" si="3465"/>
        <v>BJ$19</v>
      </c>
      <c r="BK2590" s="186" t="str">
        <f t="shared" si="3465"/>
        <v>BK$19</v>
      </c>
      <c r="BL2590" s="186" t="str">
        <f t="shared" si="3465"/>
        <v>BL$19</v>
      </c>
      <c r="BM2590" s="186" t="str">
        <f t="shared" si="3465"/>
        <v>BM$19</v>
      </c>
      <c r="BN2590" s="186" t="str">
        <f t="shared" si="3465"/>
        <v>BN$19</v>
      </c>
      <c r="BO2590" s="186" t="str">
        <f t="shared" si="3465"/>
        <v>BO$19</v>
      </c>
      <c r="BP2590" s="186" t="str">
        <f t="shared" si="3465"/>
        <v>BP$19</v>
      </c>
      <c r="BQ2590" s="186" t="str">
        <f t="shared" si="3465"/>
        <v>BQ$19</v>
      </c>
      <c r="BR2590" s="186" t="str">
        <f t="shared" si="3465"/>
        <v>BR$19</v>
      </c>
      <c r="BS2590" s="186" t="str">
        <f t="shared" si="3465"/>
        <v>BS$19</v>
      </c>
      <c r="BT2590" s="186" t="str">
        <f t="shared" si="3465"/>
        <v>BT$19</v>
      </c>
      <c r="BU2590" s="186" t="str">
        <f t="shared" si="3465"/>
        <v>BU$19</v>
      </c>
      <c r="BV2590" s="186" t="str">
        <f t="shared" si="3465"/>
        <v>BV$19</v>
      </c>
      <c r="BW2590" s="186" t="str">
        <f t="shared" si="3465"/>
        <v>BW$19</v>
      </c>
      <c r="BX2590" s="186" t="str">
        <f t="shared" si="3465"/>
        <v>BX$19</v>
      </c>
      <c r="BY2590" s="186" t="str">
        <f t="shared" si="3465"/>
        <v>BY$19</v>
      </c>
      <c r="BZ2590" s="186" t="str">
        <f t="shared" si="3465"/>
        <v>BZ$19</v>
      </c>
      <c r="CA2590" s="186" t="str">
        <f t="shared" si="3465"/>
        <v>CA$19</v>
      </c>
      <c r="CB2590" s="186" t="str">
        <f t="shared" si="3465"/>
        <v>CB$19</v>
      </c>
      <c r="CC2590" s="186" t="str">
        <f t="shared" si="3465"/>
        <v>CC$19</v>
      </c>
      <c r="CD2590" s="186" t="str">
        <f t="shared" si="3465"/>
        <v>CD$19</v>
      </c>
      <c r="CE2590" s="186" t="str">
        <f t="shared" ref="CE2590:CK2590" si="3466">CE$23</f>
        <v>CE$19</v>
      </c>
      <c r="CF2590" s="186" t="str">
        <f t="shared" si="3466"/>
        <v>CF$19</v>
      </c>
      <c r="CG2590" s="186" t="str">
        <f t="shared" si="3466"/>
        <v>CG$19</v>
      </c>
      <c r="CH2590" s="186" t="str">
        <f t="shared" si="3466"/>
        <v>CH$19</v>
      </c>
      <c r="CI2590" s="186" t="str">
        <f t="shared" si="3466"/>
        <v>CI$19</v>
      </c>
      <c r="CJ2590" s="186" t="str">
        <f t="shared" si="3466"/>
        <v>CJ$19</v>
      </c>
      <c r="CK2590" s="186" t="str">
        <f t="shared" si="3466"/>
        <v>CK$19</v>
      </c>
    </row>
    <row r="2591" spans="2:89" x14ac:dyDescent="0.35">
      <c r="B2591" s="139" t="s">
        <v>543</v>
      </c>
      <c r="C2591" s="31"/>
      <c r="D2591" t="s">
        <v>541</v>
      </c>
      <c r="E2591" s="8" t="str">
        <f t="shared" ref="E2591:E2609" si="3467">ROW()&amp;" "&amp;D2591</f>
        <v>2591 SEASON MONTHL-TV-V</v>
      </c>
      <c r="F2591" t="s">
        <v>553</v>
      </c>
      <c r="G2591" s="31" t="s">
        <v>81</v>
      </c>
      <c r="H2591" s="138"/>
      <c r="I2591" s="140"/>
      <c r="J2591" s="140"/>
      <c r="K2591" s="138"/>
      <c r="L2591" s="138"/>
      <c r="M2591" s="138"/>
      <c r="N2591" s="138"/>
      <c r="O2591" s="138"/>
      <c r="P2591" s="138"/>
      <c r="R2591" s="139"/>
      <c r="S2591" s="164"/>
      <c r="T2591" s="164"/>
      <c r="U2591" s="164"/>
      <c r="V2591" s="164"/>
      <c r="W2591" s="164"/>
      <c r="X2591" s="164"/>
      <c r="Y2591" s="164"/>
      <c r="Z2591" s="164"/>
      <c r="AA2591" s="164"/>
      <c r="AB2591" s="164"/>
      <c r="AC2591" s="164"/>
      <c r="AD2591" s="164"/>
      <c r="AE2591" s="164"/>
      <c r="AF2591" s="164"/>
      <c r="AG2591" s="164"/>
      <c r="AH2591" s="164"/>
      <c r="AI2591" s="164"/>
      <c r="AJ2591" s="164"/>
      <c r="AK2591" s="164"/>
      <c r="AL2591" s="164"/>
      <c r="AM2591" s="164"/>
      <c r="AN2591" s="164"/>
      <c r="AO2591" s="164"/>
      <c r="AP2591" s="164"/>
      <c r="AQ2591" s="164"/>
      <c r="AR2591" s="164"/>
      <c r="AS2591" s="164"/>
      <c r="AT2591" s="164"/>
      <c r="AU2591" s="164"/>
      <c r="AV2591" s="164"/>
      <c r="AW2591" s="164"/>
      <c r="AX2591" s="164"/>
      <c r="AY2591" s="164"/>
      <c r="AZ2591" s="164"/>
      <c r="BA2591" s="164"/>
      <c r="BB2591" s="164"/>
      <c r="BC2591" s="164"/>
      <c r="BD2591" s="164"/>
      <c r="BE2591" s="164"/>
      <c r="BF2591" s="164"/>
      <c r="BG2591" s="164"/>
      <c r="BH2591" s="164"/>
      <c r="BI2591" s="164"/>
      <c r="BJ2591" s="164"/>
      <c r="BK2591" s="164"/>
      <c r="BL2591" s="164"/>
      <c r="BM2591" s="164"/>
      <c r="BN2591" s="164"/>
      <c r="BO2591" s="164"/>
      <c r="BP2591" s="164"/>
      <c r="BQ2591" s="164"/>
      <c r="BR2591" s="164"/>
      <c r="BS2591" s="164"/>
      <c r="BT2591" s="164"/>
      <c r="BU2591" s="164"/>
      <c r="BV2591" s="164"/>
      <c r="BW2591" s="164"/>
      <c r="BX2591" s="164"/>
      <c r="BY2591" s="164"/>
      <c r="BZ2591" s="164"/>
      <c r="CA2591" s="164"/>
      <c r="CB2591" s="164"/>
      <c r="CC2591" s="164"/>
      <c r="CD2591" s="164"/>
      <c r="CE2591" s="164"/>
      <c r="CF2591" s="164"/>
      <c r="CG2591" s="164"/>
      <c r="CH2591" s="164"/>
      <c r="CI2591" s="164"/>
      <c r="CJ2591" s="164"/>
      <c r="CK2591" s="164"/>
    </row>
    <row r="2592" spans="2:89" x14ac:dyDescent="0.35">
      <c r="B2592" s="95" t="str">
        <f>B2586</f>
        <v>Primary volume driver</v>
      </c>
      <c r="C2592" s="12"/>
      <c r="D2592" t="s">
        <v>541</v>
      </c>
      <c r="E2592" s="8" t="str">
        <f t="shared" si="3467"/>
        <v>2592 SEASON MONTHL-TV-V</v>
      </c>
      <c r="G2592" s="12" t="s">
        <v>332</v>
      </c>
      <c r="H2592" s="12"/>
      <c r="I2592" s="60"/>
      <c r="J2592" s="60"/>
      <c r="K2592" s="12"/>
      <c r="L2592" s="12"/>
      <c r="M2592" s="12"/>
      <c r="N2592" s="12"/>
      <c r="O2592" s="12"/>
      <c r="P2592" s="12"/>
      <c r="R2592" s="13"/>
      <c r="S2592" s="76"/>
      <c r="T2592" s="76"/>
      <c r="U2592" s="76"/>
      <c r="V2592" s="76"/>
      <c r="W2592" s="76"/>
      <c r="X2592" s="76"/>
      <c r="Y2592" s="76"/>
      <c r="Z2592" s="76"/>
      <c r="AA2592" s="76"/>
      <c r="AB2592" s="76"/>
      <c r="AC2592" s="76"/>
      <c r="AD2592" s="76"/>
      <c r="AE2592" s="76"/>
      <c r="AF2592" s="76"/>
      <c r="AG2592" s="76"/>
      <c r="AH2592" s="76"/>
      <c r="AI2592" s="76"/>
      <c r="AJ2592" s="76"/>
      <c r="AK2592" s="76"/>
      <c r="AL2592" s="76"/>
      <c r="AM2592" s="76"/>
      <c r="AN2592" s="76"/>
      <c r="AO2592" s="76"/>
      <c r="AP2592" s="76"/>
      <c r="AQ2592" s="76"/>
      <c r="AR2592" s="76"/>
      <c r="AS2592" s="76"/>
      <c r="AT2592" s="76"/>
      <c r="AU2592" s="76"/>
      <c r="AV2592" s="76"/>
      <c r="AW2592" s="76"/>
      <c r="AX2592" s="76"/>
      <c r="AY2592" s="76"/>
      <c r="AZ2592" s="76"/>
      <c r="BA2592" s="76"/>
      <c r="BB2592" s="76"/>
      <c r="BC2592" s="76"/>
      <c r="BD2592" s="76"/>
      <c r="BE2592" s="76"/>
      <c r="BF2592" s="76"/>
      <c r="BG2592" s="76"/>
      <c r="BH2592" s="76"/>
      <c r="BI2592" s="76"/>
      <c r="BJ2592" s="76"/>
      <c r="BK2592" s="76"/>
      <c r="BL2592" s="76"/>
      <c r="BM2592" s="76"/>
      <c r="BN2592" s="76"/>
      <c r="BO2592" s="76"/>
      <c r="BP2592" s="76"/>
      <c r="BQ2592" s="76"/>
      <c r="BR2592" s="76"/>
      <c r="BS2592" s="76"/>
      <c r="BT2592" s="76"/>
      <c r="BU2592" s="76"/>
      <c r="BV2592" s="76"/>
      <c r="BW2592" s="76"/>
      <c r="BX2592" s="76"/>
      <c r="BY2592" s="76"/>
      <c r="BZ2592" s="76"/>
      <c r="CA2592" s="76"/>
      <c r="CB2592" s="76"/>
      <c r="CC2592" s="76"/>
      <c r="CD2592" s="76"/>
      <c r="CE2592" s="76"/>
      <c r="CF2592" s="76"/>
      <c r="CG2592" s="76"/>
      <c r="CH2592" s="76"/>
      <c r="CI2592" s="76"/>
      <c r="CJ2592" s="76"/>
      <c r="CK2592" s="76"/>
    </row>
    <row r="2593" spans="2:89" x14ac:dyDescent="0.35">
      <c r="B2593" s="95" t="str">
        <f>"Seasonally adjusted # of "&amp;B2584&amp;"s"</f>
        <v>Seasonally adjusted # of procedures</v>
      </c>
      <c r="C2593" s="12"/>
      <c r="D2593" t="s">
        <v>541</v>
      </c>
      <c r="E2593" s="8"/>
      <c r="G2593" s="12"/>
      <c r="H2593" s="12"/>
      <c r="I2593" s="60"/>
      <c r="J2593" s="60"/>
      <c r="K2593" s="12"/>
      <c r="L2593" s="12"/>
      <c r="M2593" s="12"/>
      <c r="N2593" s="12"/>
      <c r="O2593" s="12"/>
      <c r="P2593" s="12"/>
      <c r="R2593" s="13"/>
      <c r="S2593" s="76" cm="1">
        <f t="array" aca="1" ref="S2593" ca="1">INDIRECT(S2586)*INDEX($H2596:$I2607,MATCH(S$7,$I2596:$I2607,0),1)*12</f>
        <v>5000</v>
      </c>
      <c r="T2593" s="76" cm="1">
        <f t="array" aca="1" ref="T2593" ca="1">INDIRECT(T2586)*INDEX($H2596:$I2607,MATCH(T$7,$I2596:$I2607,0),1)*12</f>
        <v>7500</v>
      </c>
      <c r="U2593" s="76" cm="1">
        <f t="array" aca="1" ref="U2593" ca="1">INDIRECT(U2586)*INDEX($H2596:$I2607,MATCH(U$7,$I2596:$I2607,0),1)*12</f>
        <v>2500</v>
      </c>
      <c r="V2593" s="76" cm="1">
        <f t="array" aca="1" ref="V2593" ca="1">INDIRECT(V2586)*INDEX($H2596:$I2607,MATCH(V$7,$I2596:$I2607,0),1)*12</f>
        <v>7500</v>
      </c>
      <c r="W2593" s="76" cm="1">
        <f t="array" aca="1" ref="W2593" ca="1">INDIRECT(W2586)*INDEX($H2596:$I2607,MATCH(W$7,$I2596:$I2607,0),1)*12</f>
        <v>2500</v>
      </c>
      <c r="X2593" s="76" cm="1">
        <f t="array" aca="1" ref="X2593" ca="1">INDIRECT(X2586)*INDEX($H2596:$I2607,MATCH(X$7,$I2596:$I2607,0),1)*12</f>
        <v>7500</v>
      </c>
      <c r="Y2593" s="76" cm="1">
        <f t="array" aca="1" ref="Y2593" ca="1">INDIRECT(Y2586)*INDEX($H2596:$I2607,MATCH(Y$7,$I2596:$I2607,0),1)*12</f>
        <v>2500</v>
      </c>
      <c r="Z2593" s="76" cm="1">
        <f t="array" aca="1" ref="Z2593" ca="1">INDIRECT(Z2586)*INDEX($H2596:$I2607,MATCH(Z$7,$I2596:$I2607,0),1)*12</f>
        <v>7500</v>
      </c>
      <c r="AA2593" s="76" cm="1">
        <f t="array" aca="1" ref="AA2593" ca="1">INDIRECT(AA2586)*INDEX($H2596:$I2607,MATCH(AA$7,$I2596:$I2607,0),1)*12</f>
        <v>2500</v>
      </c>
      <c r="AB2593" s="76" cm="1">
        <f t="array" aca="1" ref="AB2593" ca="1">INDIRECT(AB2586)*INDEX($H2596:$I2607,MATCH(AB$7,$I2596:$I2607,0),1)*12</f>
        <v>7500</v>
      </c>
      <c r="AC2593" s="76" cm="1">
        <f t="array" aca="1" ref="AC2593" ca="1">INDIRECT(AC2586)*INDEX($H2596:$I2607,MATCH(AC$7,$I2596:$I2607,0),1)*12</f>
        <v>2500</v>
      </c>
      <c r="AD2593" s="76" cm="1">
        <f t="array" aca="1" ref="AD2593" ca="1">INDIRECT(AD2586)*INDEX($H2596:$I2607,MATCH(AD$7,$I2596:$I2607,0),1)*12</f>
        <v>4980</v>
      </c>
      <c r="AE2593" s="76" cm="1">
        <f t="array" aca="1" ref="AE2593" ca="1">INDIRECT(AE2586)*INDEX($H2596:$I2607,MATCH(AE$7,$I2596:$I2607,0),1)*12</f>
        <v>5000</v>
      </c>
      <c r="AF2593" s="76" cm="1">
        <f t="array" aca="1" ref="AF2593" ca="1">INDIRECT(AF2586)*INDEX($H2596:$I2607,MATCH(AF$7,$I2596:$I2607,0),1)*12</f>
        <v>7500</v>
      </c>
      <c r="AG2593" s="76" cm="1">
        <f t="array" aca="1" ref="AG2593" ca="1">INDIRECT(AG2586)*INDEX($H2596:$I2607,MATCH(AG$7,$I2596:$I2607,0),1)*12</f>
        <v>2500</v>
      </c>
      <c r="AH2593" s="76" cm="1">
        <f t="array" aca="1" ref="AH2593" ca="1">INDIRECT(AH2586)*INDEX($H2596:$I2607,MATCH(AH$7,$I2596:$I2607,0),1)*12</f>
        <v>7500</v>
      </c>
      <c r="AI2593" s="76" cm="1">
        <f t="array" aca="1" ref="AI2593" ca="1">INDIRECT(AI2586)*INDEX($H2596:$I2607,MATCH(AI$7,$I2596:$I2607,0),1)*12</f>
        <v>2500</v>
      </c>
      <c r="AJ2593" s="76" cm="1">
        <f t="array" aca="1" ref="AJ2593" ca="1">INDIRECT(AJ2586)*INDEX($H2596:$I2607,MATCH(AJ$7,$I2596:$I2607,0),1)*12</f>
        <v>7500</v>
      </c>
      <c r="AK2593" s="76" cm="1">
        <f t="array" aca="1" ref="AK2593" ca="1">INDIRECT(AK2586)*INDEX($H2596:$I2607,MATCH(AK$7,$I2596:$I2607,0),1)*12</f>
        <v>2500</v>
      </c>
      <c r="AL2593" s="76" cm="1">
        <f t="array" aca="1" ref="AL2593" ca="1">INDIRECT(AL2586)*INDEX($H2596:$I2607,MATCH(AL$7,$I2596:$I2607,0),1)*12</f>
        <v>7500</v>
      </c>
      <c r="AM2593" s="76" cm="1">
        <f t="array" aca="1" ref="AM2593" ca="1">INDIRECT(AM2586)*INDEX($H2596:$I2607,MATCH(AM$7,$I2596:$I2607,0),1)*12</f>
        <v>2500</v>
      </c>
      <c r="AN2593" s="76" cm="1">
        <f t="array" aca="1" ref="AN2593" ca="1">INDIRECT(AN2586)*INDEX($H2596:$I2607,MATCH(AN$7,$I2596:$I2607,0),1)*12</f>
        <v>7500</v>
      </c>
      <c r="AO2593" s="76" cm="1">
        <f t="array" aca="1" ref="AO2593" ca="1">INDIRECT(AO2586)*INDEX($H2596:$I2607,MATCH(AO$7,$I2596:$I2607,0),1)*12</f>
        <v>2500</v>
      </c>
      <c r="AP2593" s="76" cm="1">
        <f t="array" aca="1" ref="AP2593" ca="1">INDIRECT(AP2586)*INDEX($H2596:$I2607,MATCH(AP$7,$I2596:$I2607,0),1)*12</f>
        <v>4980</v>
      </c>
      <c r="AQ2593" s="76" cm="1">
        <f t="array" aca="1" ref="AQ2593" ca="1">INDIRECT(AQ2586)*INDEX($H2596:$I2607,MATCH(AQ$7,$I2596:$I2607,0),1)*12</f>
        <v>5000</v>
      </c>
      <c r="AR2593" s="76" cm="1">
        <f t="array" aca="1" ref="AR2593" ca="1">INDIRECT(AR2586)*INDEX($H2596:$I2607,MATCH(AR$7,$I2596:$I2607,0),1)*12</f>
        <v>7500</v>
      </c>
      <c r="AS2593" s="76" cm="1">
        <f t="array" aca="1" ref="AS2593" ca="1">INDIRECT(AS2586)*INDEX($H2596:$I2607,MATCH(AS$7,$I2596:$I2607,0),1)*12</f>
        <v>2500</v>
      </c>
      <c r="AT2593" s="76" cm="1">
        <f t="array" aca="1" ref="AT2593" ca="1">INDIRECT(AT2586)*INDEX($H2596:$I2607,MATCH(AT$7,$I2596:$I2607,0),1)*12</f>
        <v>7500</v>
      </c>
      <c r="AU2593" s="76" cm="1">
        <f t="array" aca="1" ref="AU2593" ca="1">INDIRECT(AU2586)*INDEX($H2596:$I2607,MATCH(AU$7,$I2596:$I2607,0),1)*12</f>
        <v>2500</v>
      </c>
      <c r="AV2593" s="76" cm="1">
        <f t="array" aca="1" ref="AV2593" ca="1">INDIRECT(AV2586)*INDEX($H2596:$I2607,MATCH(AV$7,$I2596:$I2607,0),1)*12</f>
        <v>7500</v>
      </c>
      <c r="AW2593" s="76" cm="1">
        <f t="array" aca="1" ref="AW2593" ca="1">INDIRECT(AW2586)*INDEX($H2596:$I2607,MATCH(AW$7,$I2596:$I2607,0),1)*12</f>
        <v>2500</v>
      </c>
      <c r="AX2593" s="76" cm="1">
        <f t="array" aca="1" ref="AX2593" ca="1">INDIRECT(AX2586)*INDEX($H2596:$I2607,MATCH(AX$7,$I2596:$I2607,0),1)*12</f>
        <v>7500</v>
      </c>
      <c r="AY2593" s="76" cm="1">
        <f t="array" aca="1" ref="AY2593" ca="1">INDIRECT(AY2586)*INDEX($H2596:$I2607,MATCH(AY$7,$I2596:$I2607,0),1)*12</f>
        <v>2500</v>
      </c>
      <c r="AZ2593" s="76" cm="1">
        <f t="array" aca="1" ref="AZ2593" ca="1">INDIRECT(AZ2586)*INDEX($H2596:$I2607,MATCH(AZ$7,$I2596:$I2607,0),1)*12</f>
        <v>7500</v>
      </c>
      <c r="BA2593" s="76" cm="1">
        <f t="array" aca="1" ref="BA2593" ca="1">INDIRECT(BA2586)*INDEX($H2596:$I2607,MATCH(BA$7,$I2596:$I2607,0),1)*12</f>
        <v>2500</v>
      </c>
      <c r="BB2593" s="76" cm="1">
        <f t="array" aca="1" ref="BB2593" ca="1">INDIRECT(BB2586)*INDEX($H2596:$I2607,MATCH(BB$7,$I2596:$I2607,0),1)*12</f>
        <v>4980</v>
      </c>
      <c r="BC2593" s="76" cm="1">
        <f t="array" aca="1" ref="BC2593" ca="1">INDIRECT(BC2586)*INDEX($H2596:$I2607,MATCH(BC$7,$I2596:$I2607,0),1)*12</f>
        <v>5000</v>
      </c>
      <c r="BD2593" s="76" cm="1">
        <f t="array" aca="1" ref="BD2593" ca="1">INDIRECT(BD2586)*INDEX($H2596:$I2607,MATCH(BD$7,$I2596:$I2607,0),1)*12</f>
        <v>7500</v>
      </c>
      <c r="BE2593" s="76" cm="1">
        <f t="array" aca="1" ref="BE2593" ca="1">INDIRECT(BE2586)*INDEX($H2596:$I2607,MATCH(BE$7,$I2596:$I2607,0),1)*12</f>
        <v>2500</v>
      </c>
      <c r="BF2593" s="76" cm="1">
        <f t="array" aca="1" ref="BF2593" ca="1">INDIRECT(BF2586)*INDEX($H2596:$I2607,MATCH(BF$7,$I2596:$I2607,0),1)*12</f>
        <v>7500</v>
      </c>
      <c r="BG2593" s="76" cm="1">
        <f t="array" aca="1" ref="BG2593" ca="1">INDIRECT(BG2586)*INDEX($H2596:$I2607,MATCH(BG$7,$I2596:$I2607,0),1)*12</f>
        <v>2500</v>
      </c>
      <c r="BH2593" s="76" cm="1">
        <f t="array" aca="1" ref="BH2593" ca="1">INDIRECT(BH2586)*INDEX($H2596:$I2607,MATCH(BH$7,$I2596:$I2607,0),1)*12</f>
        <v>7500</v>
      </c>
      <c r="BI2593" s="76" cm="1">
        <f t="array" aca="1" ref="BI2593" ca="1">INDIRECT(BI2586)*INDEX($H2596:$I2607,MATCH(BI$7,$I2596:$I2607,0),1)*12</f>
        <v>2500</v>
      </c>
      <c r="BJ2593" s="76" cm="1">
        <f t="array" aca="1" ref="BJ2593" ca="1">INDIRECT(BJ2586)*INDEX($H2596:$I2607,MATCH(BJ$7,$I2596:$I2607,0),1)*12</f>
        <v>7500</v>
      </c>
      <c r="BK2593" s="76" cm="1">
        <f t="array" aca="1" ref="BK2593" ca="1">INDIRECT(BK2586)*INDEX($H2596:$I2607,MATCH(BK$7,$I2596:$I2607,0),1)*12</f>
        <v>2500</v>
      </c>
      <c r="BL2593" s="76" cm="1">
        <f t="array" aca="1" ref="BL2593" ca="1">INDIRECT(BL2586)*INDEX($H2596:$I2607,MATCH(BL$7,$I2596:$I2607,0),1)*12</f>
        <v>7500</v>
      </c>
      <c r="BM2593" s="76" cm="1">
        <f t="array" aca="1" ref="BM2593" ca="1">INDIRECT(BM2586)*INDEX($H2596:$I2607,MATCH(BM$7,$I2596:$I2607,0),1)*12</f>
        <v>2500</v>
      </c>
      <c r="BN2593" s="76" cm="1">
        <f t="array" aca="1" ref="BN2593" ca="1">INDIRECT(BN2586)*INDEX($H2596:$I2607,MATCH(BN$7,$I2596:$I2607,0),1)*12</f>
        <v>4980</v>
      </c>
      <c r="BO2593" s="76" cm="1">
        <f t="array" aca="1" ref="BO2593" ca="1">INDIRECT(BO2586)*INDEX($H2596:$I2607,MATCH(BO$7,$I2596:$I2607,0),1)*12</f>
        <v>5000</v>
      </c>
      <c r="BP2593" s="76" cm="1">
        <f t="array" aca="1" ref="BP2593" ca="1">INDIRECT(BP2586)*INDEX($H2596:$I2607,MATCH(BP$7,$I2596:$I2607,0),1)*12</f>
        <v>7500</v>
      </c>
      <c r="BQ2593" s="76" cm="1">
        <f t="array" aca="1" ref="BQ2593" ca="1">INDIRECT(BQ2586)*INDEX($H2596:$I2607,MATCH(BQ$7,$I2596:$I2607,0),1)*12</f>
        <v>2500</v>
      </c>
      <c r="BR2593" s="76" cm="1">
        <f t="array" aca="1" ref="BR2593" ca="1">INDIRECT(BR2586)*INDEX($H2596:$I2607,MATCH(BR$7,$I2596:$I2607,0),1)*12</f>
        <v>7500</v>
      </c>
      <c r="BS2593" s="76" cm="1">
        <f t="array" aca="1" ref="BS2593" ca="1">INDIRECT(BS2586)*INDEX($H2596:$I2607,MATCH(BS$7,$I2596:$I2607,0),1)*12</f>
        <v>2500</v>
      </c>
      <c r="BT2593" s="76" cm="1">
        <f t="array" aca="1" ref="BT2593" ca="1">INDIRECT(BT2586)*INDEX($H2596:$I2607,MATCH(BT$7,$I2596:$I2607,0),1)*12</f>
        <v>7500</v>
      </c>
      <c r="BU2593" s="76" cm="1">
        <f t="array" aca="1" ref="BU2593" ca="1">INDIRECT(BU2586)*INDEX($H2596:$I2607,MATCH(BU$7,$I2596:$I2607,0),1)*12</f>
        <v>2500</v>
      </c>
      <c r="BV2593" s="76" cm="1">
        <f t="array" aca="1" ref="BV2593" ca="1">INDIRECT(BV2586)*INDEX($H2596:$I2607,MATCH(BV$7,$I2596:$I2607,0),1)*12</f>
        <v>7500</v>
      </c>
      <c r="BW2593" s="76" cm="1">
        <f t="array" aca="1" ref="BW2593" ca="1">INDIRECT(BW2586)*INDEX($H2596:$I2607,MATCH(BW$7,$I2596:$I2607,0),1)*12</f>
        <v>2500</v>
      </c>
      <c r="BX2593" s="76" cm="1">
        <f t="array" aca="1" ref="BX2593" ca="1">INDIRECT(BX2586)*INDEX($H2596:$I2607,MATCH(BX$7,$I2596:$I2607,0),1)*12</f>
        <v>7500</v>
      </c>
      <c r="BY2593" s="76" cm="1">
        <f t="array" aca="1" ref="BY2593" ca="1">INDIRECT(BY2586)*INDEX($H2596:$I2607,MATCH(BY$7,$I2596:$I2607,0),1)*12</f>
        <v>2500</v>
      </c>
      <c r="BZ2593" s="76" cm="1">
        <f t="array" aca="1" ref="BZ2593" ca="1">INDIRECT(BZ2586)*INDEX($H2596:$I2607,MATCH(BZ$7,$I2596:$I2607,0),1)*12</f>
        <v>4980</v>
      </c>
      <c r="CA2593" s="76" cm="1">
        <f t="array" aca="1" ref="CA2593" ca="1">INDIRECT(CA2586)*INDEX($H2596:$I2607,MATCH(CA$7,$I2596:$I2607,0),1)*12</f>
        <v>5000</v>
      </c>
      <c r="CB2593" s="76" cm="1">
        <f t="array" aca="1" ref="CB2593" ca="1">INDIRECT(CB2586)*INDEX($H2596:$I2607,MATCH(CB$7,$I2596:$I2607,0),1)*12</f>
        <v>7500</v>
      </c>
      <c r="CC2593" s="76" cm="1">
        <f t="array" aca="1" ref="CC2593" ca="1">INDIRECT(CC2586)*INDEX($H2596:$I2607,MATCH(CC$7,$I2596:$I2607,0),1)*12</f>
        <v>2500</v>
      </c>
      <c r="CD2593" s="76" cm="1">
        <f t="array" aca="1" ref="CD2593" ca="1">INDIRECT(CD2586)*INDEX($H2596:$I2607,MATCH(CD$7,$I2596:$I2607,0),1)*12</f>
        <v>7500</v>
      </c>
      <c r="CE2593" s="76" cm="1">
        <f t="array" aca="1" ref="CE2593" ca="1">INDIRECT(CE2586)*INDEX($H2596:$I2607,MATCH(CE$7,$I2596:$I2607,0),1)*12</f>
        <v>2500</v>
      </c>
      <c r="CF2593" s="76" cm="1">
        <f t="array" aca="1" ref="CF2593" ca="1">INDIRECT(CF2586)*INDEX($H2596:$I2607,MATCH(CF$7,$I2596:$I2607,0),1)*12</f>
        <v>7500</v>
      </c>
      <c r="CG2593" s="76" cm="1">
        <f t="array" aca="1" ref="CG2593" ca="1">INDIRECT(CG2586)*INDEX($H2596:$I2607,MATCH(CG$7,$I2596:$I2607,0),1)*12</f>
        <v>2500</v>
      </c>
      <c r="CH2593" s="76" cm="1">
        <f t="array" aca="1" ref="CH2593" ca="1">INDIRECT(CH2586)*INDEX($H2596:$I2607,MATCH(CH$7,$I2596:$I2607,0),1)*12</f>
        <v>7500</v>
      </c>
      <c r="CI2593" s="76" cm="1">
        <f t="array" aca="1" ref="CI2593" ca="1">INDIRECT(CI2586)*INDEX($H2596:$I2607,MATCH(CI$7,$I2596:$I2607,0),1)*12</f>
        <v>2500</v>
      </c>
      <c r="CJ2593" s="76" cm="1">
        <f t="array" aca="1" ref="CJ2593" ca="1">INDIRECT(CJ2586)*INDEX($H2596:$I2607,MATCH(CJ$7,$I2596:$I2607,0),1)*12</f>
        <v>7500</v>
      </c>
      <c r="CK2593" s="76" cm="1">
        <f t="array" aca="1" ref="CK2593" ca="1">INDIRECT(CK2586)*INDEX($H2596:$I2607,MATCH(CK$7,$I2596:$I2607,0),1)*12</f>
        <v>2500</v>
      </c>
    </row>
    <row r="2594" spans="2:89" x14ac:dyDescent="0.35">
      <c r="B2594" s="124"/>
      <c r="D2594" t="s">
        <v>541</v>
      </c>
      <c r="E2594" s="8"/>
      <c r="H2594" s="12"/>
      <c r="I2594" s="60"/>
      <c r="J2594" s="60"/>
      <c r="K2594" s="38"/>
      <c r="L2594" s="38"/>
      <c r="M2594" s="38"/>
      <c r="N2594" s="38"/>
      <c r="O2594" s="38"/>
      <c r="P2594" s="38"/>
      <c r="R2594" s="15"/>
      <c r="S2594" s="234"/>
      <c r="T2594" s="234"/>
      <c r="U2594" s="234"/>
      <c r="V2594" s="234"/>
      <c r="W2594" s="234"/>
      <c r="X2594" s="234"/>
      <c r="Y2594" s="234"/>
      <c r="Z2594" s="234"/>
      <c r="AA2594" s="234"/>
      <c r="AB2594" s="234"/>
      <c r="AC2594" s="234"/>
      <c r="AD2594" s="234"/>
      <c r="AE2594" s="234"/>
      <c r="AF2594" s="234"/>
      <c r="AG2594" s="234"/>
      <c r="AH2594" s="234"/>
      <c r="AI2594" s="234"/>
      <c r="AJ2594" s="234"/>
      <c r="AK2594" s="234"/>
      <c r="AL2594" s="234"/>
      <c r="AM2594" s="234"/>
      <c r="AN2594" s="234"/>
      <c r="AO2594" s="234"/>
      <c r="AP2594" s="234"/>
      <c r="AQ2594" s="234"/>
      <c r="AR2594" s="234"/>
      <c r="AS2594" s="234"/>
      <c r="AT2594" s="234"/>
      <c r="AU2594" s="234"/>
      <c r="AV2594" s="234"/>
      <c r="AW2594" s="234"/>
      <c r="AX2594" s="234"/>
      <c r="AY2594" s="234"/>
      <c r="AZ2594" s="234"/>
      <c r="BA2594" s="234"/>
      <c r="BB2594" s="234"/>
      <c r="BC2594" s="234"/>
      <c r="BD2594" s="234"/>
      <c r="BE2594" s="234"/>
      <c r="BF2594" s="234"/>
      <c r="BG2594" s="234"/>
      <c r="BH2594" s="234"/>
      <c r="BI2594" s="234"/>
      <c r="BJ2594" s="234"/>
      <c r="BK2594" s="234"/>
      <c r="BL2594" s="234"/>
      <c r="BM2594" s="234"/>
      <c r="BN2594" s="234"/>
      <c r="BO2594" s="234"/>
      <c r="BP2594" s="234"/>
      <c r="BQ2594" s="234"/>
      <c r="BR2594" s="234"/>
      <c r="BS2594" s="234"/>
      <c r="BT2594" s="234"/>
      <c r="BU2594" s="234"/>
      <c r="BV2594" s="234"/>
      <c r="BW2594" s="234"/>
      <c r="BX2594" s="234"/>
      <c r="BY2594" s="234"/>
      <c r="BZ2594" s="234"/>
      <c r="CA2594" s="234"/>
      <c r="CB2594" s="234"/>
      <c r="CC2594" s="234"/>
      <c r="CD2594" s="234"/>
      <c r="CE2594" s="234"/>
      <c r="CF2594" s="234"/>
      <c r="CG2594" s="234"/>
      <c r="CH2594" s="234"/>
      <c r="CI2594" s="234"/>
      <c r="CJ2594" s="234"/>
      <c r="CK2594" s="234"/>
    </row>
    <row r="2595" spans="2:89" x14ac:dyDescent="0.35">
      <c r="B2595" s="124" t="s">
        <v>542</v>
      </c>
      <c r="D2595" t="s">
        <v>541</v>
      </c>
      <c r="E2595" s="8"/>
      <c r="H2595" s="12"/>
      <c r="I2595" s="60"/>
      <c r="J2595" s="60"/>
      <c r="K2595" s="38"/>
      <c r="L2595" s="38"/>
      <c r="M2595" s="38"/>
      <c r="N2595" s="38"/>
      <c r="O2595" s="38"/>
      <c r="P2595" s="38"/>
      <c r="R2595" s="15"/>
      <c r="S2595" s="234"/>
      <c r="T2595" s="234"/>
      <c r="U2595" s="234"/>
      <c r="V2595" s="234"/>
      <c r="W2595" s="234"/>
      <c r="X2595" s="234"/>
      <c r="Y2595" s="234"/>
      <c r="Z2595" s="234"/>
      <c r="AA2595" s="234"/>
      <c r="AB2595" s="234"/>
      <c r="AC2595" s="234"/>
      <c r="AD2595" s="234"/>
      <c r="AE2595" s="234"/>
      <c r="AF2595" s="234"/>
      <c r="AG2595" s="234"/>
      <c r="AH2595" s="234"/>
      <c r="AI2595" s="234"/>
      <c r="AJ2595" s="234"/>
      <c r="AK2595" s="234"/>
      <c r="AL2595" s="234"/>
      <c r="AM2595" s="234"/>
      <c r="AN2595" s="234"/>
      <c r="AO2595" s="234"/>
      <c r="AP2595" s="234"/>
      <c r="AQ2595" s="234"/>
      <c r="AR2595" s="234"/>
      <c r="AS2595" s="234"/>
      <c r="AT2595" s="234"/>
      <c r="AU2595" s="234"/>
      <c r="AV2595" s="234"/>
      <c r="AW2595" s="234"/>
      <c r="AX2595" s="234"/>
      <c r="AY2595" s="234"/>
      <c r="AZ2595" s="234"/>
      <c r="BA2595" s="234"/>
      <c r="BB2595" s="234"/>
      <c r="BC2595" s="234"/>
      <c r="BD2595" s="234"/>
      <c r="BE2595" s="234"/>
      <c r="BF2595" s="234"/>
      <c r="BG2595" s="234"/>
      <c r="BH2595" s="234"/>
      <c r="BI2595" s="234"/>
      <c r="BJ2595" s="234"/>
      <c r="BK2595" s="234"/>
      <c r="BL2595" s="234"/>
      <c r="BM2595" s="234"/>
      <c r="BN2595" s="234"/>
      <c r="BO2595" s="234"/>
      <c r="BP2595" s="234"/>
      <c r="BQ2595" s="234"/>
      <c r="BR2595" s="234"/>
      <c r="BS2595" s="234"/>
      <c r="BT2595" s="234"/>
      <c r="BU2595" s="234"/>
      <c r="BV2595" s="234"/>
      <c r="BW2595" s="234"/>
      <c r="BX2595" s="234"/>
      <c r="BY2595" s="234"/>
      <c r="BZ2595" s="234"/>
      <c r="CA2595" s="234"/>
      <c r="CB2595" s="234"/>
      <c r="CC2595" s="234"/>
      <c r="CD2595" s="234"/>
      <c r="CE2595" s="234"/>
      <c r="CF2595" s="234"/>
      <c r="CG2595" s="234"/>
      <c r="CH2595" s="234"/>
      <c r="CI2595" s="234"/>
      <c r="CJ2595" s="234"/>
      <c r="CK2595" s="234"/>
    </row>
    <row r="2596" spans="2:89" x14ac:dyDescent="0.35">
      <c r="B2596" s="311">
        <v>45292</v>
      </c>
      <c r="D2596" t="s">
        <v>541</v>
      </c>
      <c r="E2596" s="8"/>
      <c r="H2596" s="16">
        <v>8.3333333333333329E-2</v>
      </c>
      <c r="I2596" s="60">
        <v>1</v>
      </c>
      <c r="J2596" s="60"/>
      <c r="K2596" s="38"/>
      <c r="L2596" s="38"/>
      <c r="M2596" s="38"/>
      <c r="N2596" s="38"/>
      <c r="O2596" s="38"/>
      <c r="P2596" s="38"/>
      <c r="R2596" s="15"/>
      <c r="S2596" s="234"/>
      <c r="T2596" s="234"/>
      <c r="U2596" s="234"/>
      <c r="V2596" s="234"/>
      <c r="W2596" s="234"/>
      <c r="X2596" s="234"/>
      <c r="Y2596" s="234"/>
      <c r="Z2596" s="234"/>
      <c r="AA2596" s="234"/>
      <c r="AB2596" s="234"/>
      <c r="AC2596" s="234"/>
      <c r="AD2596" s="234"/>
      <c r="AE2596" s="234"/>
      <c r="AF2596" s="234"/>
      <c r="AG2596" s="234"/>
      <c r="AH2596" s="234"/>
      <c r="AI2596" s="234"/>
      <c r="AJ2596" s="234"/>
      <c r="AK2596" s="234"/>
      <c r="AL2596" s="234"/>
      <c r="AM2596" s="234"/>
      <c r="AN2596" s="234"/>
      <c r="AO2596" s="234"/>
      <c r="AP2596" s="234"/>
      <c r="AQ2596" s="234"/>
      <c r="AR2596" s="234"/>
      <c r="AS2596" s="234"/>
      <c r="AT2596" s="234"/>
      <c r="AU2596" s="234"/>
      <c r="AV2596" s="234"/>
      <c r="AW2596" s="234"/>
      <c r="AX2596" s="234"/>
      <c r="AY2596" s="234"/>
      <c r="AZ2596" s="234"/>
      <c r="BA2596" s="234"/>
      <c r="BB2596" s="234"/>
      <c r="BC2596" s="234"/>
      <c r="BD2596" s="234"/>
      <c r="BE2596" s="234"/>
      <c r="BF2596" s="234"/>
      <c r="BG2596" s="234"/>
      <c r="BH2596" s="234"/>
      <c r="BI2596" s="234"/>
      <c r="BJ2596" s="234"/>
      <c r="BK2596" s="234"/>
      <c r="BL2596" s="234"/>
      <c r="BM2596" s="234"/>
      <c r="BN2596" s="234"/>
      <c r="BO2596" s="234"/>
      <c r="BP2596" s="234"/>
      <c r="BQ2596" s="234"/>
      <c r="BR2596" s="234"/>
      <c r="BS2596" s="234"/>
      <c r="BT2596" s="234"/>
      <c r="BU2596" s="234"/>
      <c r="BV2596" s="234"/>
      <c r="BW2596" s="234"/>
      <c r="BX2596" s="234"/>
      <c r="BY2596" s="234"/>
      <c r="BZ2596" s="234"/>
      <c r="CA2596" s="234"/>
      <c r="CB2596" s="234"/>
      <c r="CC2596" s="234"/>
      <c r="CD2596" s="234"/>
      <c r="CE2596" s="234"/>
      <c r="CF2596" s="234"/>
      <c r="CG2596" s="234"/>
      <c r="CH2596" s="234"/>
      <c r="CI2596" s="234"/>
      <c r="CJ2596" s="234"/>
      <c r="CK2596" s="234"/>
    </row>
    <row r="2597" spans="2:89" x14ac:dyDescent="0.35">
      <c r="B2597" s="311">
        <f>EOMONTH(B2596,1)</f>
        <v>45351</v>
      </c>
      <c r="D2597" t="s">
        <v>541</v>
      </c>
      <c r="E2597" s="8"/>
      <c r="H2597" s="16">
        <v>0.125</v>
      </c>
      <c r="I2597" s="60">
        <f>I2596+1</f>
        <v>2</v>
      </c>
      <c r="J2597" s="60"/>
      <c r="K2597" s="38"/>
      <c r="L2597" s="38"/>
      <c r="M2597" s="38"/>
      <c r="N2597" s="38"/>
      <c r="O2597" s="38"/>
      <c r="P2597" s="38"/>
      <c r="R2597" s="15"/>
      <c r="S2597" s="234"/>
      <c r="T2597" s="234"/>
      <c r="U2597" s="234"/>
      <c r="V2597" s="234"/>
      <c r="W2597" s="234"/>
      <c r="X2597" s="234"/>
      <c r="Y2597" s="234"/>
      <c r="Z2597" s="234"/>
      <c r="AA2597" s="234"/>
      <c r="AB2597" s="234"/>
      <c r="AC2597" s="234"/>
      <c r="AD2597" s="234"/>
      <c r="AE2597" s="234"/>
      <c r="AF2597" s="234"/>
      <c r="AG2597" s="234"/>
      <c r="AH2597" s="234"/>
      <c r="AI2597" s="234"/>
      <c r="AJ2597" s="234"/>
      <c r="AK2597" s="234"/>
      <c r="AL2597" s="234"/>
      <c r="AM2597" s="234"/>
      <c r="AN2597" s="234"/>
      <c r="AO2597" s="234"/>
      <c r="AP2597" s="234"/>
      <c r="AQ2597" s="234"/>
      <c r="AR2597" s="234"/>
      <c r="AS2597" s="234"/>
      <c r="AT2597" s="234"/>
      <c r="AU2597" s="234"/>
      <c r="AV2597" s="234"/>
      <c r="AW2597" s="234"/>
      <c r="AX2597" s="234"/>
      <c r="AY2597" s="234"/>
      <c r="AZ2597" s="234"/>
      <c r="BA2597" s="234"/>
      <c r="BB2597" s="234"/>
      <c r="BC2597" s="234"/>
      <c r="BD2597" s="234"/>
      <c r="BE2597" s="234"/>
      <c r="BF2597" s="234"/>
      <c r="BG2597" s="234"/>
      <c r="BH2597" s="234"/>
      <c r="BI2597" s="234"/>
      <c r="BJ2597" s="234"/>
      <c r="BK2597" s="234"/>
      <c r="BL2597" s="234"/>
      <c r="BM2597" s="234"/>
      <c r="BN2597" s="234"/>
      <c r="BO2597" s="234"/>
      <c r="BP2597" s="234"/>
      <c r="BQ2597" s="234"/>
      <c r="BR2597" s="234"/>
      <c r="BS2597" s="234"/>
      <c r="BT2597" s="234"/>
      <c r="BU2597" s="234"/>
      <c r="BV2597" s="234"/>
      <c r="BW2597" s="234"/>
      <c r="BX2597" s="234"/>
      <c r="BY2597" s="234"/>
      <c r="BZ2597" s="234"/>
      <c r="CA2597" s="234"/>
      <c r="CB2597" s="234"/>
      <c r="CC2597" s="234"/>
      <c r="CD2597" s="234"/>
      <c r="CE2597" s="234"/>
      <c r="CF2597" s="234"/>
      <c r="CG2597" s="234"/>
      <c r="CH2597" s="234"/>
      <c r="CI2597" s="234"/>
      <c r="CJ2597" s="234"/>
      <c r="CK2597" s="234"/>
    </row>
    <row r="2598" spans="2:89" x14ac:dyDescent="0.35">
      <c r="B2598" s="311">
        <f t="shared" ref="B2598:B2607" si="3468">EOMONTH(B2597,1)</f>
        <v>45382</v>
      </c>
      <c r="D2598" t="s">
        <v>541</v>
      </c>
      <c r="E2598" s="8"/>
      <c r="H2598" s="16">
        <v>4.1666666666666664E-2</v>
      </c>
      <c r="I2598" s="60">
        <f t="shared" ref="I2598:I2607" si="3469">I2597+1</f>
        <v>3</v>
      </c>
      <c r="J2598" s="60"/>
      <c r="K2598" s="38"/>
      <c r="L2598" s="38"/>
      <c r="M2598" s="38"/>
      <c r="N2598" s="38"/>
      <c r="O2598" s="38"/>
      <c r="P2598" s="38"/>
      <c r="R2598" s="15"/>
      <c r="S2598" s="234"/>
      <c r="T2598" s="234"/>
      <c r="U2598" s="234"/>
      <c r="V2598" s="234"/>
      <c r="W2598" s="234"/>
      <c r="X2598" s="234"/>
      <c r="Y2598" s="234"/>
      <c r="Z2598" s="234"/>
      <c r="AA2598" s="234"/>
      <c r="AB2598" s="234"/>
      <c r="AC2598" s="234"/>
      <c r="AD2598" s="234"/>
      <c r="AE2598" s="234"/>
      <c r="AF2598" s="234"/>
      <c r="AG2598" s="234"/>
      <c r="AH2598" s="234"/>
      <c r="AI2598" s="234"/>
      <c r="AJ2598" s="234"/>
      <c r="AK2598" s="234"/>
      <c r="AL2598" s="234"/>
      <c r="AM2598" s="234"/>
      <c r="AN2598" s="234"/>
      <c r="AO2598" s="234"/>
      <c r="AP2598" s="234"/>
      <c r="AQ2598" s="234"/>
      <c r="AR2598" s="234"/>
      <c r="AS2598" s="234"/>
      <c r="AT2598" s="234"/>
      <c r="AU2598" s="234"/>
      <c r="AV2598" s="234"/>
      <c r="AW2598" s="234"/>
      <c r="AX2598" s="234"/>
      <c r="AY2598" s="234"/>
      <c r="AZ2598" s="234"/>
      <c r="BA2598" s="234"/>
      <c r="BB2598" s="234"/>
      <c r="BC2598" s="234"/>
      <c r="BD2598" s="234"/>
      <c r="BE2598" s="234"/>
      <c r="BF2598" s="234"/>
      <c r="BG2598" s="234"/>
      <c r="BH2598" s="234"/>
      <c r="BI2598" s="234"/>
      <c r="BJ2598" s="234"/>
      <c r="BK2598" s="234"/>
      <c r="BL2598" s="234"/>
      <c r="BM2598" s="234"/>
      <c r="BN2598" s="234"/>
      <c r="BO2598" s="234"/>
      <c r="BP2598" s="234"/>
      <c r="BQ2598" s="234"/>
      <c r="BR2598" s="234"/>
      <c r="BS2598" s="234"/>
      <c r="BT2598" s="234"/>
      <c r="BU2598" s="234"/>
      <c r="BV2598" s="234"/>
      <c r="BW2598" s="234"/>
      <c r="BX2598" s="234"/>
      <c r="BY2598" s="234"/>
      <c r="BZ2598" s="234"/>
      <c r="CA2598" s="234"/>
      <c r="CB2598" s="234"/>
      <c r="CC2598" s="234"/>
      <c r="CD2598" s="234"/>
      <c r="CE2598" s="234"/>
      <c r="CF2598" s="234"/>
      <c r="CG2598" s="234"/>
      <c r="CH2598" s="234"/>
      <c r="CI2598" s="234"/>
      <c r="CJ2598" s="234"/>
      <c r="CK2598" s="234"/>
    </row>
    <row r="2599" spans="2:89" x14ac:dyDescent="0.35">
      <c r="B2599" s="311">
        <f t="shared" si="3468"/>
        <v>45412</v>
      </c>
      <c r="D2599" t="s">
        <v>541</v>
      </c>
      <c r="E2599" s="8"/>
      <c r="H2599" s="16">
        <v>0.125</v>
      </c>
      <c r="I2599" s="60">
        <f t="shared" si="3469"/>
        <v>4</v>
      </c>
      <c r="J2599" s="60"/>
      <c r="K2599" s="38"/>
      <c r="L2599" s="38"/>
      <c r="M2599" s="38"/>
      <c r="N2599" s="38"/>
      <c r="O2599" s="38"/>
      <c r="P2599" s="38"/>
      <c r="R2599" s="15"/>
      <c r="S2599" s="234"/>
      <c r="T2599" s="234"/>
      <c r="U2599" s="234"/>
      <c r="V2599" s="234"/>
      <c r="W2599" s="234"/>
      <c r="X2599" s="234"/>
      <c r="Y2599" s="234"/>
      <c r="Z2599" s="234"/>
      <c r="AA2599" s="234"/>
      <c r="AB2599" s="234"/>
      <c r="AC2599" s="234"/>
      <c r="AD2599" s="234"/>
      <c r="AE2599" s="234"/>
      <c r="AF2599" s="234"/>
      <c r="AG2599" s="234"/>
      <c r="AH2599" s="234"/>
      <c r="AI2599" s="234"/>
      <c r="AJ2599" s="234"/>
      <c r="AK2599" s="234"/>
      <c r="AL2599" s="234"/>
      <c r="AM2599" s="234"/>
      <c r="AN2599" s="234"/>
      <c r="AO2599" s="234"/>
      <c r="AP2599" s="234"/>
      <c r="AQ2599" s="234"/>
      <c r="AR2599" s="234"/>
      <c r="AS2599" s="234"/>
      <c r="AT2599" s="234"/>
      <c r="AU2599" s="234"/>
      <c r="AV2599" s="234"/>
      <c r="AW2599" s="234"/>
      <c r="AX2599" s="234"/>
      <c r="AY2599" s="234"/>
      <c r="AZ2599" s="234"/>
      <c r="BA2599" s="234"/>
      <c r="BB2599" s="234"/>
      <c r="BC2599" s="234"/>
      <c r="BD2599" s="234"/>
      <c r="BE2599" s="234"/>
      <c r="BF2599" s="234"/>
      <c r="BG2599" s="234"/>
      <c r="BH2599" s="234"/>
      <c r="BI2599" s="234"/>
      <c r="BJ2599" s="234"/>
      <c r="BK2599" s="234"/>
      <c r="BL2599" s="234"/>
      <c r="BM2599" s="234"/>
      <c r="BN2599" s="234"/>
      <c r="BO2599" s="234"/>
      <c r="BP2599" s="234"/>
      <c r="BQ2599" s="234"/>
      <c r="BR2599" s="234"/>
      <c r="BS2599" s="234"/>
      <c r="BT2599" s="234"/>
      <c r="BU2599" s="234"/>
      <c r="BV2599" s="234"/>
      <c r="BW2599" s="234"/>
      <c r="BX2599" s="234"/>
      <c r="BY2599" s="234"/>
      <c r="BZ2599" s="234"/>
      <c r="CA2599" s="234"/>
      <c r="CB2599" s="234"/>
      <c r="CC2599" s="234"/>
      <c r="CD2599" s="234"/>
      <c r="CE2599" s="234"/>
      <c r="CF2599" s="234"/>
      <c r="CG2599" s="234"/>
      <c r="CH2599" s="234"/>
      <c r="CI2599" s="234"/>
      <c r="CJ2599" s="234"/>
      <c r="CK2599" s="234"/>
    </row>
    <row r="2600" spans="2:89" x14ac:dyDescent="0.35">
      <c r="B2600" s="311">
        <f t="shared" si="3468"/>
        <v>45443</v>
      </c>
      <c r="D2600" t="s">
        <v>541</v>
      </c>
      <c r="E2600" s="8"/>
      <c r="H2600" s="16">
        <v>4.1666666666666664E-2</v>
      </c>
      <c r="I2600" s="60">
        <f t="shared" si="3469"/>
        <v>5</v>
      </c>
      <c r="J2600" s="60"/>
      <c r="K2600" s="38"/>
      <c r="L2600" s="38"/>
      <c r="M2600" s="38"/>
      <c r="N2600" s="38"/>
      <c r="O2600" s="38"/>
      <c r="P2600" s="38"/>
      <c r="R2600" s="15"/>
      <c r="S2600" s="234"/>
      <c r="T2600" s="234"/>
      <c r="U2600" s="234"/>
      <c r="V2600" s="234"/>
      <c r="W2600" s="234"/>
      <c r="X2600" s="234"/>
      <c r="Y2600" s="234"/>
      <c r="Z2600" s="234"/>
      <c r="AA2600" s="234"/>
      <c r="AB2600" s="234"/>
      <c r="AC2600" s="234"/>
      <c r="AD2600" s="234"/>
      <c r="AE2600" s="234"/>
      <c r="AF2600" s="234"/>
      <c r="AG2600" s="234"/>
      <c r="AH2600" s="234"/>
      <c r="AI2600" s="234"/>
      <c r="AJ2600" s="234"/>
      <c r="AK2600" s="234"/>
      <c r="AL2600" s="234"/>
      <c r="AM2600" s="234"/>
      <c r="AN2600" s="234"/>
      <c r="AO2600" s="234"/>
      <c r="AP2600" s="234"/>
      <c r="AQ2600" s="234"/>
      <c r="AR2600" s="234"/>
      <c r="AS2600" s="234"/>
      <c r="AT2600" s="234"/>
      <c r="AU2600" s="234"/>
      <c r="AV2600" s="234"/>
      <c r="AW2600" s="234"/>
      <c r="AX2600" s="234"/>
      <c r="AY2600" s="234"/>
      <c r="AZ2600" s="234"/>
      <c r="BA2600" s="234"/>
      <c r="BB2600" s="234"/>
      <c r="BC2600" s="234"/>
      <c r="BD2600" s="234"/>
      <c r="BE2600" s="234"/>
      <c r="BF2600" s="234"/>
      <c r="BG2600" s="234"/>
      <c r="BH2600" s="234"/>
      <c r="BI2600" s="234"/>
      <c r="BJ2600" s="234"/>
      <c r="BK2600" s="234"/>
      <c r="BL2600" s="234"/>
      <c r="BM2600" s="234"/>
      <c r="BN2600" s="234"/>
      <c r="BO2600" s="234"/>
      <c r="BP2600" s="234"/>
      <c r="BQ2600" s="234"/>
      <c r="BR2600" s="234"/>
      <c r="BS2600" s="234"/>
      <c r="BT2600" s="234"/>
      <c r="BU2600" s="234"/>
      <c r="BV2600" s="234"/>
      <c r="BW2600" s="234"/>
      <c r="BX2600" s="234"/>
      <c r="BY2600" s="234"/>
      <c r="BZ2600" s="234"/>
      <c r="CA2600" s="234"/>
      <c r="CB2600" s="234"/>
      <c r="CC2600" s="234"/>
      <c r="CD2600" s="234"/>
      <c r="CE2600" s="234"/>
      <c r="CF2600" s="234"/>
      <c r="CG2600" s="234"/>
      <c r="CH2600" s="234"/>
      <c r="CI2600" s="234"/>
      <c r="CJ2600" s="234"/>
      <c r="CK2600" s="234"/>
    </row>
    <row r="2601" spans="2:89" x14ac:dyDescent="0.35">
      <c r="B2601" s="311">
        <f t="shared" si="3468"/>
        <v>45473</v>
      </c>
      <c r="D2601" t="s">
        <v>541</v>
      </c>
      <c r="E2601" s="8"/>
      <c r="H2601" s="16">
        <v>0.125</v>
      </c>
      <c r="I2601" s="60">
        <f t="shared" si="3469"/>
        <v>6</v>
      </c>
      <c r="J2601" s="60"/>
      <c r="K2601" s="38"/>
      <c r="L2601" s="38"/>
      <c r="M2601" s="38"/>
      <c r="N2601" s="38"/>
      <c r="O2601" s="38"/>
      <c r="P2601" s="38"/>
      <c r="R2601" s="15"/>
      <c r="S2601" s="234"/>
      <c r="T2601" s="234"/>
      <c r="U2601" s="234"/>
      <c r="V2601" s="234"/>
      <c r="W2601" s="234"/>
      <c r="X2601" s="234"/>
      <c r="Y2601" s="234"/>
      <c r="Z2601" s="234"/>
      <c r="AA2601" s="234"/>
      <c r="AB2601" s="234"/>
      <c r="AC2601" s="234"/>
      <c r="AD2601" s="234"/>
      <c r="AE2601" s="234"/>
      <c r="AF2601" s="234"/>
      <c r="AG2601" s="234"/>
      <c r="AH2601" s="234"/>
      <c r="AI2601" s="234"/>
      <c r="AJ2601" s="234"/>
      <c r="AK2601" s="234"/>
      <c r="AL2601" s="234"/>
      <c r="AM2601" s="234"/>
      <c r="AN2601" s="234"/>
      <c r="AO2601" s="234"/>
      <c r="AP2601" s="234"/>
      <c r="AQ2601" s="234"/>
      <c r="AR2601" s="234"/>
      <c r="AS2601" s="234"/>
      <c r="AT2601" s="234"/>
      <c r="AU2601" s="234"/>
      <c r="AV2601" s="234"/>
      <c r="AW2601" s="234"/>
      <c r="AX2601" s="234"/>
      <c r="AY2601" s="234"/>
      <c r="AZ2601" s="234"/>
      <c r="BA2601" s="234"/>
      <c r="BB2601" s="234"/>
      <c r="BC2601" s="234"/>
      <c r="BD2601" s="234"/>
      <c r="BE2601" s="234"/>
      <c r="BF2601" s="234"/>
      <c r="BG2601" s="234"/>
      <c r="BH2601" s="234"/>
      <c r="BI2601" s="234"/>
      <c r="BJ2601" s="234"/>
      <c r="BK2601" s="234"/>
      <c r="BL2601" s="234"/>
      <c r="BM2601" s="234"/>
      <c r="BN2601" s="234"/>
      <c r="BO2601" s="234"/>
      <c r="BP2601" s="234"/>
      <c r="BQ2601" s="234"/>
      <c r="BR2601" s="234"/>
      <c r="BS2601" s="234"/>
      <c r="BT2601" s="234"/>
      <c r="BU2601" s="234"/>
      <c r="BV2601" s="234"/>
      <c r="BW2601" s="234"/>
      <c r="BX2601" s="234"/>
      <c r="BY2601" s="234"/>
      <c r="BZ2601" s="234"/>
      <c r="CA2601" s="234"/>
      <c r="CB2601" s="234"/>
      <c r="CC2601" s="234"/>
      <c r="CD2601" s="234"/>
      <c r="CE2601" s="234"/>
      <c r="CF2601" s="234"/>
      <c r="CG2601" s="234"/>
      <c r="CH2601" s="234"/>
      <c r="CI2601" s="234"/>
      <c r="CJ2601" s="234"/>
      <c r="CK2601" s="234"/>
    </row>
    <row r="2602" spans="2:89" x14ac:dyDescent="0.35">
      <c r="B2602" s="311">
        <f t="shared" si="3468"/>
        <v>45504</v>
      </c>
      <c r="D2602" t="s">
        <v>541</v>
      </c>
      <c r="E2602" s="8"/>
      <c r="H2602" s="16">
        <v>4.1666666666666664E-2</v>
      </c>
      <c r="I2602" s="60">
        <f t="shared" si="3469"/>
        <v>7</v>
      </c>
      <c r="J2602" s="60"/>
      <c r="K2602" s="38"/>
      <c r="L2602" s="38"/>
      <c r="M2602" s="38"/>
      <c r="N2602" s="38"/>
      <c r="O2602" s="38"/>
      <c r="P2602" s="38"/>
      <c r="R2602" s="15"/>
      <c r="S2602" s="234"/>
      <c r="T2602" s="234"/>
      <c r="U2602" s="234"/>
      <c r="V2602" s="234"/>
      <c r="W2602" s="234"/>
      <c r="X2602" s="234"/>
      <c r="Y2602" s="234"/>
      <c r="Z2602" s="234"/>
      <c r="AA2602" s="234"/>
      <c r="AB2602" s="234"/>
      <c r="AC2602" s="234"/>
      <c r="AD2602" s="234"/>
      <c r="AE2602" s="234"/>
      <c r="AF2602" s="234"/>
      <c r="AG2602" s="234"/>
      <c r="AH2602" s="234"/>
      <c r="AI2602" s="234"/>
      <c r="AJ2602" s="234"/>
      <c r="AK2602" s="234"/>
      <c r="AL2602" s="234"/>
      <c r="AM2602" s="234"/>
      <c r="AN2602" s="234"/>
      <c r="AO2602" s="234"/>
      <c r="AP2602" s="234"/>
      <c r="AQ2602" s="234"/>
      <c r="AR2602" s="234"/>
      <c r="AS2602" s="234"/>
      <c r="AT2602" s="234"/>
      <c r="AU2602" s="234"/>
      <c r="AV2602" s="234"/>
      <c r="AW2602" s="234"/>
      <c r="AX2602" s="234"/>
      <c r="AY2602" s="234"/>
      <c r="AZ2602" s="234"/>
      <c r="BA2602" s="234"/>
      <c r="BB2602" s="234"/>
      <c r="BC2602" s="234"/>
      <c r="BD2602" s="234"/>
      <c r="BE2602" s="234"/>
      <c r="BF2602" s="234"/>
      <c r="BG2602" s="234"/>
      <c r="BH2602" s="234"/>
      <c r="BI2602" s="234"/>
      <c r="BJ2602" s="234"/>
      <c r="BK2602" s="234"/>
      <c r="BL2602" s="234"/>
      <c r="BM2602" s="234"/>
      <c r="BN2602" s="234"/>
      <c r="BO2602" s="234"/>
      <c r="BP2602" s="234"/>
      <c r="BQ2602" s="234"/>
      <c r="BR2602" s="234"/>
      <c r="BS2602" s="234"/>
      <c r="BT2602" s="234"/>
      <c r="BU2602" s="234"/>
      <c r="BV2602" s="234"/>
      <c r="BW2602" s="234"/>
      <c r="BX2602" s="234"/>
      <c r="BY2602" s="234"/>
      <c r="BZ2602" s="234"/>
      <c r="CA2602" s="234"/>
      <c r="CB2602" s="234"/>
      <c r="CC2602" s="234"/>
      <c r="CD2602" s="234"/>
      <c r="CE2602" s="234"/>
      <c r="CF2602" s="234"/>
      <c r="CG2602" s="234"/>
      <c r="CH2602" s="234"/>
      <c r="CI2602" s="234"/>
      <c r="CJ2602" s="234"/>
      <c r="CK2602" s="234"/>
    </row>
    <row r="2603" spans="2:89" x14ac:dyDescent="0.35">
      <c r="B2603" s="311">
        <f t="shared" si="3468"/>
        <v>45535</v>
      </c>
      <c r="D2603" t="s">
        <v>541</v>
      </c>
      <c r="E2603" s="8"/>
      <c r="H2603" s="16">
        <v>0.125</v>
      </c>
      <c r="I2603" s="60">
        <f t="shared" si="3469"/>
        <v>8</v>
      </c>
      <c r="J2603" s="60"/>
      <c r="K2603" s="38"/>
      <c r="L2603" s="38"/>
      <c r="M2603" s="38"/>
      <c r="N2603" s="38"/>
      <c r="O2603" s="38"/>
      <c r="P2603" s="38"/>
      <c r="R2603" s="15"/>
      <c r="S2603" s="234"/>
      <c r="T2603" s="234"/>
      <c r="U2603" s="234"/>
      <c r="V2603" s="234"/>
      <c r="W2603" s="234"/>
      <c r="X2603" s="234"/>
      <c r="Y2603" s="234"/>
      <c r="Z2603" s="234"/>
      <c r="AA2603" s="234"/>
      <c r="AB2603" s="234"/>
      <c r="AC2603" s="234"/>
      <c r="AD2603" s="234"/>
      <c r="AE2603" s="234"/>
      <c r="AF2603" s="234"/>
      <c r="AG2603" s="234"/>
      <c r="AH2603" s="234"/>
      <c r="AI2603" s="234"/>
      <c r="AJ2603" s="234"/>
      <c r="AK2603" s="234"/>
      <c r="AL2603" s="234"/>
      <c r="AM2603" s="234"/>
      <c r="AN2603" s="234"/>
      <c r="AO2603" s="234"/>
      <c r="AP2603" s="234"/>
      <c r="AQ2603" s="234"/>
      <c r="AR2603" s="234"/>
      <c r="AS2603" s="234"/>
      <c r="AT2603" s="234"/>
      <c r="AU2603" s="234"/>
      <c r="AV2603" s="234"/>
      <c r="AW2603" s="234"/>
      <c r="AX2603" s="234"/>
      <c r="AY2603" s="234"/>
      <c r="AZ2603" s="234"/>
      <c r="BA2603" s="234"/>
      <c r="BB2603" s="234"/>
      <c r="BC2603" s="234"/>
      <c r="BD2603" s="234"/>
      <c r="BE2603" s="234"/>
      <c r="BF2603" s="234"/>
      <c r="BG2603" s="234"/>
      <c r="BH2603" s="234"/>
      <c r="BI2603" s="234"/>
      <c r="BJ2603" s="234"/>
      <c r="BK2603" s="234"/>
      <c r="BL2603" s="234"/>
      <c r="BM2603" s="234"/>
      <c r="BN2603" s="234"/>
      <c r="BO2603" s="234"/>
      <c r="BP2603" s="234"/>
      <c r="BQ2603" s="234"/>
      <c r="BR2603" s="234"/>
      <c r="BS2603" s="234"/>
      <c r="BT2603" s="234"/>
      <c r="BU2603" s="234"/>
      <c r="BV2603" s="234"/>
      <c r="BW2603" s="234"/>
      <c r="BX2603" s="234"/>
      <c r="BY2603" s="234"/>
      <c r="BZ2603" s="234"/>
      <c r="CA2603" s="234"/>
      <c r="CB2603" s="234"/>
      <c r="CC2603" s="234"/>
      <c r="CD2603" s="234"/>
      <c r="CE2603" s="234"/>
      <c r="CF2603" s="234"/>
      <c r="CG2603" s="234"/>
      <c r="CH2603" s="234"/>
      <c r="CI2603" s="234"/>
      <c r="CJ2603" s="234"/>
      <c r="CK2603" s="234"/>
    </row>
    <row r="2604" spans="2:89" x14ac:dyDescent="0.35">
      <c r="B2604" s="311">
        <f t="shared" si="3468"/>
        <v>45565</v>
      </c>
      <c r="D2604" t="s">
        <v>541</v>
      </c>
      <c r="E2604" s="8"/>
      <c r="H2604" s="16">
        <v>4.1666666666666664E-2</v>
      </c>
      <c r="I2604" s="60">
        <f t="shared" si="3469"/>
        <v>9</v>
      </c>
      <c r="J2604" s="60"/>
      <c r="K2604" s="38"/>
      <c r="L2604" s="38"/>
      <c r="M2604" s="38"/>
      <c r="N2604" s="38"/>
      <c r="O2604" s="38"/>
      <c r="P2604" s="38"/>
      <c r="R2604" s="15"/>
      <c r="S2604" s="234"/>
      <c r="T2604" s="234"/>
      <c r="U2604" s="234"/>
      <c r="V2604" s="234"/>
      <c r="W2604" s="234"/>
      <c r="X2604" s="234"/>
      <c r="Y2604" s="234"/>
      <c r="Z2604" s="234"/>
      <c r="AA2604" s="234"/>
      <c r="AB2604" s="234"/>
      <c r="AC2604" s="234"/>
      <c r="AD2604" s="234"/>
      <c r="AE2604" s="234"/>
      <c r="AF2604" s="234"/>
      <c r="AG2604" s="234"/>
      <c r="AH2604" s="234"/>
      <c r="AI2604" s="234"/>
      <c r="AJ2604" s="234"/>
      <c r="AK2604" s="234"/>
      <c r="AL2604" s="234"/>
      <c r="AM2604" s="234"/>
      <c r="AN2604" s="234"/>
      <c r="AO2604" s="234"/>
      <c r="AP2604" s="234"/>
      <c r="AQ2604" s="234"/>
      <c r="AR2604" s="234"/>
      <c r="AS2604" s="234"/>
      <c r="AT2604" s="234"/>
      <c r="AU2604" s="234"/>
      <c r="AV2604" s="234"/>
      <c r="AW2604" s="234"/>
      <c r="AX2604" s="234"/>
      <c r="AY2604" s="234"/>
      <c r="AZ2604" s="234"/>
      <c r="BA2604" s="234"/>
      <c r="BB2604" s="234"/>
      <c r="BC2604" s="234"/>
      <c r="BD2604" s="234"/>
      <c r="BE2604" s="234"/>
      <c r="BF2604" s="234"/>
      <c r="BG2604" s="234"/>
      <c r="BH2604" s="234"/>
      <c r="BI2604" s="234"/>
      <c r="BJ2604" s="234"/>
      <c r="BK2604" s="234"/>
      <c r="BL2604" s="234"/>
      <c r="BM2604" s="234"/>
      <c r="BN2604" s="234"/>
      <c r="BO2604" s="234"/>
      <c r="BP2604" s="234"/>
      <c r="BQ2604" s="234"/>
      <c r="BR2604" s="234"/>
      <c r="BS2604" s="234"/>
      <c r="BT2604" s="234"/>
      <c r="BU2604" s="234"/>
      <c r="BV2604" s="234"/>
      <c r="BW2604" s="234"/>
      <c r="BX2604" s="234"/>
      <c r="BY2604" s="234"/>
      <c r="BZ2604" s="234"/>
      <c r="CA2604" s="234"/>
      <c r="CB2604" s="234"/>
      <c r="CC2604" s="234"/>
      <c r="CD2604" s="234"/>
      <c r="CE2604" s="234"/>
      <c r="CF2604" s="234"/>
      <c r="CG2604" s="234"/>
      <c r="CH2604" s="234"/>
      <c r="CI2604" s="234"/>
      <c r="CJ2604" s="234"/>
      <c r="CK2604" s="234"/>
    </row>
    <row r="2605" spans="2:89" x14ac:dyDescent="0.35">
      <c r="B2605" s="311">
        <f t="shared" si="3468"/>
        <v>45596</v>
      </c>
      <c r="D2605" t="s">
        <v>541</v>
      </c>
      <c r="E2605" s="8"/>
      <c r="H2605" s="16">
        <v>0.125</v>
      </c>
      <c r="I2605" s="60">
        <f t="shared" si="3469"/>
        <v>10</v>
      </c>
      <c r="J2605" s="60"/>
      <c r="K2605" s="38"/>
      <c r="L2605" s="38"/>
      <c r="M2605" s="38"/>
      <c r="N2605" s="38"/>
      <c r="O2605" s="38"/>
      <c r="P2605" s="38"/>
      <c r="R2605" s="15"/>
      <c r="S2605" s="234"/>
      <c r="T2605" s="234"/>
      <c r="U2605" s="234"/>
      <c r="V2605" s="234"/>
      <c r="W2605" s="234"/>
      <c r="X2605" s="234"/>
      <c r="Y2605" s="234"/>
      <c r="Z2605" s="234"/>
      <c r="AA2605" s="234"/>
      <c r="AB2605" s="234"/>
      <c r="AC2605" s="234"/>
      <c r="AD2605" s="234"/>
      <c r="AE2605" s="234"/>
      <c r="AF2605" s="234"/>
      <c r="AG2605" s="234"/>
      <c r="AH2605" s="234"/>
      <c r="AI2605" s="234"/>
      <c r="AJ2605" s="234"/>
      <c r="AK2605" s="234"/>
      <c r="AL2605" s="234"/>
      <c r="AM2605" s="234"/>
      <c r="AN2605" s="234"/>
      <c r="AO2605" s="234"/>
      <c r="AP2605" s="234"/>
      <c r="AQ2605" s="234"/>
      <c r="AR2605" s="234"/>
      <c r="AS2605" s="234"/>
      <c r="AT2605" s="234"/>
      <c r="AU2605" s="234"/>
      <c r="AV2605" s="234"/>
      <c r="AW2605" s="234"/>
      <c r="AX2605" s="234"/>
      <c r="AY2605" s="234"/>
      <c r="AZ2605" s="234"/>
      <c r="BA2605" s="234"/>
      <c r="BB2605" s="234"/>
      <c r="BC2605" s="234"/>
      <c r="BD2605" s="234"/>
      <c r="BE2605" s="234"/>
      <c r="BF2605" s="234"/>
      <c r="BG2605" s="234"/>
      <c r="BH2605" s="234"/>
      <c r="BI2605" s="234"/>
      <c r="BJ2605" s="234"/>
      <c r="BK2605" s="234"/>
      <c r="BL2605" s="234"/>
      <c r="BM2605" s="234"/>
      <c r="BN2605" s="234"/>
      <c r="BO2605" s="234"/>
      <c r="BP2605" s="234"/>
      <c r="BQ2605" s="234"/>
      <c r="BR2605" s="234"/>
      <c r="BS2605" s="234"/>
      <c r="BT2605" s="234"/>
      <c r="BU2605" s="234"/>
      <c r="BV2605" s="234"/>
      <c r="BW2605" s="234"/>
      <c r="BX2605" s="234"/>
      <c r="BY2605" s="234"/>
      <c r="BZ2605" s="234"/>
      <c r="CA2605" s="234"/>
      <c r="CB2605" s="234"/>
      <c r="CC2605" s="234"/>
      <c r="CD2605" s="234"/>
      <c r="CE2605" s="234"/>
      <c r="CF2605" s="234"/>
      <c r="CG2605" s="234"/>
      <c r="CH2605" s="234"/>
      <c r="CI2605" s="234"/>
      <c r="CJ2605" s="234"/>
      <c r="CK2605" s="234"/>
    </row>
    <row r="2606" spans="2:89" x14ac:dyDescent="0.35">
      <c r="B2606" s="311">
        <f t="shared" si="3468"/>
        <v>45626</v>
      </c>
      <c r="D2606" t="s">
        <v>541</v>
      </c>
      <c r="E2606" s="8"/>
      <c r="H2606" s="16">
        <v>4.1666666666666664E-2</v>
      </c>
      <c r="I2606" s="60">
        <f t="shared" si="3469"/>
        <v>11</v>
      </c>
      <c r="J2606" s="60"/>
      <c r="K2606" s="38"/>
      <c r="L2606" s="38"/>
      <c r="M2606" s="38"/>
      <c r="N2606" s="38"/>
      <c r="O2606" s="38"/>
      <c r="P2606" s="38"/>
      <c r="R2606" s="15"/>
      <c r="S2606" s="234"/>
      <c r="T2606" s="234"/>
      <c r="U2606" s="234"/>
      <c r="V2606" s="234"/>
      <c r="W2606" s="234"/>
      <c r="X2606" s="234"/>
      <c r="Y2606" s="234"/>
      <c r="Z2606" s="234"/>
      <c r="AA2606" s="234"/>
      <c r="AB2606" s="234"/>
      <c r="AC2606" s="234"/>
      <c r="AD2606" s="234"/>
      <c r="AE2606" s="234"/>
      <c r="AF2606" s="234"/>
      <c r="AG2606" s="234"/>
      <c r="AH2606" s="234"/>
      <c r="AI2606" s="234"/>
      <c r="AJ2606" s="234"/>
      <c r="AK2606" s="234"/>
      <c r="AL2606" s="234"/>
      <c r="AM2606" s="234"/>
      <c r="AN2606" s="234"/>
      <c r="AO2606" s="234"/>
      <c r="AP2606" s="234"/>
      <c r="AQ2606" s="234"/>
      <c r="AR2606" s="234"/>
      <c r="AS2606" s="234"/>
      <c r="AT2606" s="234"/>
      <c r="AU2606" s="234"/>
      <c r="AV2606" s="234"/>
      <c r="AW2606" s="234"/>
      <c r="AX2606" s="234"/>
      <c r="AY2606" s="234"/>
      <c r="AZ2606" s="234"/>
      <c r="BA2606" s="234"/>
      <c r="BB2606" s="234"/>
      <c r="BC2606" s="234"/>
      <c r="BD2606" s="234"/>
      <c r="BE2606" s="234"/>
      <c r="BF2606" s="234"/>
      <c r="BG2606" s="234"/>
      <c r="BH2606" s="234"/>
      <c r="BI2606" s="234"/>
      <c r="BJ2606" s="234"/>
      <c r="BK2606" s="234"/>
      <c r="BL2606" s="234"/>
      <c r="BM2606" s="234"/>
      <c r="BN2606" s="234"/>
      <c r="BO2606" s="234"/>
      <c r="BP2606" s="234"/>
      <c r="BQ2606" s="234"/>
      <c r="BR2606" s="234"/>
      <c r="BS2606" s="234"/>
      <c r="BT2606" s="234"/>
      <c r="BU2606" s="234"/>
      <c r="BV2606" s="234"/>
      <c r="BW2606" s="234"/>
      <c r="BX2606" s="234"/>
      <c r="BY2606" s="234"/>
      <c r="BZ2606" s="234"/>
      <c r="CA2606" s="234"/>
      <c r="CB2606" s="234"/>
      <c r="CC2606" s="234"/>
      <c r="CD2606" s="234"/>
      <c r="CE2606" s="234"/>
      <c r="CF2606" s="234"/>
      <c r="CG2606" s="234"/>
      <c r="CH2606" s="234"/>
      <c r="CI2606" s="234"/>
      <c r="CJ2606" s="234"/>
      <c r="CK2606" s="234"/>
    </row>
    <row r="2607" spans="2:89" x14ac:dyDescent="0.35">
      <c r="B2607" s="311">
        <f t="shared" si="3468"/>
        <v>45657</v>
      </c>
      <c r="D2607" t="s">
        <v>541</v>
      </c>
      <c r="E2607" s="8"/>
      <c r="H2607" s="16">
        <v>8.3000000000000004E-2</v>
      </c>
      <c r="I2607" s="60">
        <f t="shared" si="3469"/>
        <v>12</v>
      </c>
      <c r="J2607" s="60"/>
      <c r="K2607" s="38"/>
      <c r="L2607" s="38"/>
      <c r="M2607" s="38"/>
      <c r="N2607" s="38"/>
      <c r="O2607" s="38"/>
      <c r="P2607" s="38"/>
      <c r="R2607" s="15"/>
      <c r="S2607" s="234"/>
      <c r="T2607" s="234"/>
      <c r="U2607" s="234"/>
      <c r="V2607" s="234"/>
      <c r="W2607" s="234"/>
      <c r="X2607" s="234"/>
      <c r="Y2607" s="234"/>
      <c r="Z2607" s="234"/>
      <c r="AA2607" s="234"/>
      <c r="AB2607" s="234"/>
      <c r="AC2607" s="234"/>
      <c r="AD2607" s="234"/>
      <c r="AE2607" s="234"/>
      <c r="AF2607" s="234"/>
      <c r="AG2607" s="234"/>
      <c r="AH2607" s="234"/>
      <c r="AI2607" s="234"/>
      <c r="AJ2607" s="234"/>
      <c r="AK2607" s="234"/>
      <c r="AL2607" s="234"/>
      <c r="AM2607" s="234"/>
      <c r="AN2607" s="234"/>
      <c r="AO2607" s="234"/>
      <c r="AP2607" s="234"/>
      <c r="AQ2607" s="234"/>
      <c r="AR2607" s="234"/>
      <c r="AS2607" s="234"/>
      <c r="AT2607" s="234"/>
      <c r="AU2607" s="234"/>
      <c r="AV2607" s="234"/>
      <c r="AW2607" s="234"/>
      <c r="AX2607" s="234"/>
      <c r="AY2607" s="234"/>
      <c r="AZ2607" s="234"/>
      <c r="BA2607" s="234"/>
      <c r="BB2607" s="234"/>
      <c r="BC2607" s="234"/>
      <c r="BD2607" s="234"/>
      <c r="BE2607" s="234"/>
      <c r="BF2607" s="234"/>
      <c r="BG2607" s="234"/>
      <c r="BH2607" s="234"/>
      <c r="BI2607" s="234"/>
      <c r="BJ2607" s="234"/>
      <c r="BK2607" s="234"/>
      <c r="BL2607" s="234"/>
      <c r="BM2607" s="234"/>
      <c r="BN2607" s="234"/>
      <c r="BO2607" s="234"/>
      <c r="BP2607" s="234"/>
      <c r="BQ2607" s="234"/>
      <c r="BR2607" s="234"/>
      <c r="BS2607" s="234"/>
      <c r="BT2607" s="234"/>
      <c r="BU2607" s="234"/>
      <c r="BV2607" s="234"/>
      <c r="BW2607" s="234"/>
      <c r="BX2607" s="234"/>
      <c r="BY2607" s="234"/>
      <c r="BZ2607" s="234"/>
      <c r="CA2607" s="234"/>
      <c r="CB2607" s="234"/>
      <c r="CC2607" s="234"/>
      <c r="CD2607" s="234"/>
      <c r="CE2607" s="234"/>
      <c r="CF2607" s="234"/>
      <c r="CG2607" s="234"/>
      <c r="CH2607" s="234"/>
      <c r="CI2607" s="234"/>
      <c r="CJ2607" s="234"/>
      <c r="CK2607" s="234"/>
    </row>
    <row r="2608" spans="2:89" x14ac:dyDescent="0.35">
      <c r="B2608" s="141" t="s">
        <v>62</v>
      </c>
      <c r="D2608" t="s">
        <v>541</v>
      </c>
      <c r="E2608" s="8"/>
      <c r="H2608" s="34">
        <f>1-SUM(H2596:H2607)</f>
        <v>3.3333333333340764E-4</v>
      </c>
      <c r="I2608" s="60"/>
      <c r="J2608" s="60"/>
      <c r="K2608" s="38"/>
      <c r="L2608" s="38"/>
      <c r="M2608" s="38"/>
      <c r="N2608" s="38"/>
      <c r="O2608" s="38"/>
      <c r="P2608" s="38"/>
      <c r="R2608" s="15"/>
      <c r="S2608" s="234"/>
      <c r="T2608" s="234"/>
      <c r="U2608" s="234"/>
      <c r="V2608" s="234"/>
      <c r="W2608" s="234"/>
      <c r="X2608" s="234"/>
      <c r="Y2608" s="234"/>
      <c r="Z2608" s="234"/>
      <c r="AA2608" s="234"/>
      <c r="AB2608" s="234"/>
      <c r="AC2608" s="234"/>
      <c r="AD2608" s="234"/>
      <c r="AE2608" s="234"/>
      <c r="AF2608" s="234"/>
      <c r="AG2608" s="234"/>
      <c r="AH2608" s="234"/>
      <c r="AI2608" s="234"/>
      <c r="AJ2608" s="234"/>
      <c r="AK2608" s="234"/>
      <c r="AL2608" s="234"/>
      <c r="AM2608" s="234"/>
      <c r="AN2608" s="234"/>
      <c r="AO2608" s="234"/>
      <c r="AP2608" s="234"/>
      <c r="AQ2608" s="234"/>
      <c r="AR2608" s="234"/>
      <c r="AS2608" s="234"/>
      <c r="AT2608" s="234"/>
      <c r="AU2608" s="234"/>
      <c r="AV2608" s="234"/>
      <c r="AW2608" s="234"/>
      <c r="AX2608" s="234"/>
      <c r="AY2608" s="234"/>
      <c r="AZ2608" s="234"/>
      <c r="BA2608" s="234"/>
      <c r="BB2608" s="234"/>
      <c r="BC2608" s="234"/>
      <c r="BD2608" s="234"/>
      <c r="BE2608" s="234"/>
      <c r="BF2608" s="234"/>
      <c r="BG2608" s="234"/>
      <c r="BH2608" s="234"/>
      <c r="BI2608" s="234"/>
      <c r="BJ2608" s="234"/>
      <c r="BK2608" s="234"/>
      <c r="BL2608" s="234"/>
      <c r="BM2608" s="234"/>
      <c r="BN2608" s="234"/>
      <c r="BO2608" s="234"/>
      <c r="BP2608" s="234"/>
      <c r="BQ2608" s="234"/>
      <c r="BR2608" s="234"/>
      <c r="BS2608" s="234"/>
      <c r="BT2608" s="234"/>
      <c r="BU2608" s="234"/>
      <c r="BV2608" s="234"/>
      <c r="BW2608" s="234"/>
      <c r="BX2608" s="234"/>
      <c r="BY2608" s="234"/>
      <c r="BZ2608" s="234"/>
      <c r="CA2608" s="234"/>
      <c r="CB2608" s="234"/>
      <c r="CC2608" s="234"/>
      <c r="CD2608" s="234"/>
      <c r="CE2608" s="234"/>
      <c r="CF2608" s="234"/>
      <c r="CG2608" s="234"/>
      <c r="CH2608" s="234"/>
      <c r="CI2608" s="234"/>
      <c r="CJ2608" s="234"/>
      <c r="CK2608" s="234"/>
    </row>
    <row r="2609" spans="2:89" x14ac:dyDescent="0.35">
      <c r="B2609" s="132" t="str">
        <f>B2583</f>
        <v>Surgical procedures</v>
      </c>
      <c r="D2609" t="s">
        <v>541</v>
      </c>
      <c r="E2609" s="8" t="str">
        <f t="shared" si="3467"/>
        <v>2609 SEASON MONTHL-TV-V</v>
      </c>
      <c r="G2609" t="s">
        <v>332</v>
      </c>
      <c r="H2609" s="12"/>
      <c r="I2609" s="60"/>
      <c r="J2609" s="60"/>
      <c r="K2609" s="38"/>
      <c r="L2609" s="38"/>
      <c r="M2609" s="38"/>
      <c r="N2609" s="38"/>
      <c r="O2609" s="38"/>
      <c r="P2609" s="38"/>
      <c r="R2609" s="15"/>
      <c r="S2609" s="234"/>
      <c r="T2609" s="234"/>
      <c r="U2609" s="234"/>
      <c r="V2609" s="234"/>
      <c r="W2609" s="234"/>
      <c r="X2609" s="234"/>
      <c r="Y2609" s="234"/>
      <c r="Z2609" s="234"/>
      <c r="AA2609" s="234"/>
      <c r="AB2609" s="234"/>
      <c r="AC2609" s="234"/>
      <c r="AD2609" s="234"/>
      <c r="AE2609" s="234"/>
      <c r="AF2609" s="234"/>
      <c r="AG2609" s="234"/>
      <c r="AH2609" s="234"/>
      <c r="AI2609" s="234"/>
      <c r="AJ2609" s="234"/>
      <c r="AK2609" s="234"/>
      <c r="AL2609" s="234"/>
      <c r="AM2609" s="234"/>
      <c r="AN2609" s="234"/>
      <c r="AO2609" s="234"/>
      <c r="AP2609" s="234"/>
      <c r="AQ2609" s="234"/>
      <c r="AR2609" s="234"/>
      <c r="AS2609" s="234"/>
      <c r="AT2609" s="234"/>
      <c r="AU2609" s="234"/>
      <c r="AV2609" s="234"/>
      <c r="AW2609" s="234"/>
      <c r="AX2609" s="234"/>
      <c r="AY2609" s="234"/>
      <c r="AZ2609" s="234"/>
      <c r="BA2609" s="234"/>
      <c r="BB2609" s="234"/>
      <c r="BC2609" s="234"/>
      <c r="BD2609" s="234"/>
      <c r="BE2609" s="234"/>
      <c r="BF2609" s="234"/>
      <c r="BG2609" s="234"/>
      <c r="BH2609" s="234"/>
      <c r="BI2609" s="234"/>
      <c r="BJ2609" s="234"/>
      <c r="BK2609" s="234"/>
      <c r="BL2609" s="234"/>
      <c r="BM2609" s="234"/>
      <c r="BN2609" s="234"/>
      <c r="BO2609" s="234"/>
      <c r="BP2609" s="234"/>
      <c r="BQ2609" s="234"/>
      <c r="BR2609" s="234"/>
      <c r="BS2609" s="234"/>
      <c r="BT2609" s="234"/>
      <c r="BU2609" s="234"/>
      <c r="BV2609" s="234"/>
      <c r="BW2609" s="234"/>
      <c r="BX2609" s="234"/>
      <c r="BY2609" s="234"/>
      <c r="BZ2609" s="234"/>
      <c r="CA2609" s="234"/>
      <c r="CB2609" s="234"/>
      <c r="CC2609" s="234"/>
      <c r="CD2609" s="234"/>
      <c r="CE2609" s="234"/>
      <c r="CF2609" s="234"/>
      <c r="CG2609" s="234"/>
      <c r="CH2609" s="234"/>
      <c r="CI2609" s="234"/>
      <c r="CJ2609" s="234"/>
      <c r="CK2609" s="234"/>
    </row>
    <row r="2610" spans="2:89" x14ac:dyDescent="0.35">
      <c r="B2610" s="132" t="str">
        <f t="shared" ref="B2610:B2616" si="3470">B2584</f>
        <v>procedure</v>
      </c>
      <c r="D2610" t="s">
        <v>541</v>
      </c>
      <c r="E2610" s="8" t="str">
        <f>ROW()&amp;" "&amp;D2610</f>
        <v>2610 SEASON MONTHL-TV-V</v>
      </c>
      <c r="G2610" t="s">
        <v>332</v>
      </c>
      <c r="H2610" s="27"/>
      <c r="I2610" s="78"/>
      <c r="J2610" s="78"/>
      <c r="K2610" s="33"/>
      <c r="L2610" s="33"/>
      <c r="M2610" s="33"/>
      <c r="N2610" s="33"/>
      <c r="O2610" s="33"/>
      <c r="P2610" s="33"/>
      <c r="R2610" s="33"/>
      <c r="S2610" s="80"/>
      <c r="T2610" s="80"/>
      <c r="U2610" s="80"/>
      <c r="V2610" s="80"/>
      <c r="W2610" s="80"/>
      <c r="X2610" s="80"/>
      <c r="Y2610" s="80"/>
      <c r="Z2610" s="80"/>
      <c r="AA2610" s="80"/>
      <c r="AB2610" s="80"/>
      <c r="AC2610" s="80"/>
      <c r="AD2610" s="80"/>
      <c r="AE2610" s="80"/>
      <c r="AF2610" s="80"/>
      <c r="AG2610" s="80"/>
      <c r="AH2610" s="80"/>
      <c r="AI2610" s="80"/>
      <c r="AJ2610" s="80"/>
      <c r="AK2610" s="80"/>
      <c r="AL2610" s="80"/>
      <c r="AM2610" s="80"/>
      <c r="AN2610" s="80"/>
      <c r="AO2610" s="80"/>
      <c r="AP2610" s="80"/>
      <c r="AQ2610" s="80"/>
      <c r="AR2610" s="80"/>
      <c r="AS2610" s="80"/>
      <c r="AT2610" s="80"/>
      <c r="AU2610" s="80"/>
      <c r="AV2610" s="80"/>
      <c r="AW2610" s="80"/>
      <c r="AX2610" s="80"/>
      <c r="AY2610" s="80"/>
      <c r="AZ2610" s="80"/>
      <c r="BA2610" s="80"/>
      <c r="BB2610" s="80"/>
      <c r="BC2610" s="80"/>
      <c r="BD2610" s="80"/>
      <c r="BE2610" s="80"/>
      <c r="BF2610" s="80"/>
      <c r="BG2610" s="80"/>
      <c r="BH2610" s="80"/>
      <c r="BI2610" s="80"/>
      <c r="BJ2610" s="80"/>
      <c r="BK2610" s="80"/>
      <c r="BL2610" s="80"/>
      <c r="BM2610" s="80"/>
      <c r="BN2610" s="80"/>
      <c r="BO2610" s="80"/>
      <c r="BP2610" s="80"/>
      <c r="BQ2610" s="80"/>
      <c r="BR2610" s="80"/>
      <c r="BS2610" s="80"/>
      <c r="BT2610" s="80"/>
      <c r="BU2610" s="80"/>
      <c r="BV2610" s="80"/>
      <c r="BW2610" s="80"/>
      <c r="BX2610" s="80"/>
      <c r="BY2610" s="80"/>
      <c r="BZ2610" s="80"/>
      <c r="CA2610" s="80"/>
      <c r="CB2610" s="80"/>
      <c r="CC2610" s="80"/>
      <c r="CD2610" s="80"/>
      <c r="CE2610" s="80"/>
      <c r="CF2610" s="80"/>
      <c r="CG2610" s="80"/>
      <c r="CH2610" s="80"/>
      <c r="CI2610" s="80"/>
      <c r="CJ2610" s="80"/>
      <c r="CK2610" s="80"/>
    </row>
    <row r="2611" spans="2:89" x14ac:dyDescent="0.35">
      <c r="B2611" s="132" t="str">
        <f t="shared" si="3470"/>
        <v>Primary revenue driver</v>
      </c>
      <c r="D2611" t="s">
        <v>541</v>
      </c>
      <c r="E2611" s="8" t="str">
        <f t="shared" ref="E2611:E2616" si="3471">ROW()&amp;" "&amp;D2611</f>
        <v>2611 SEASON MONTHL-TV-V</v>
      </c>
      <c r="G2611" t="s">
        <v>332</v>
      </c>
      <c r="H2611" s="27"/>
      <c r="I2611" s="78"/>
      <c r="J2611" s="78"/>
      <c r="K2611" s="33"/>
      <c r="L2611" s="33"/>
      <c r="M2611" s="33"/>
      <c r="N2611" s="33"/>
      <c r="O2611" s="33"/>
      <c r="P2611" s="33"/>
      <c r="R2611" s="33"/>
      <c r="S2611" s="80" t="str">
        <f t="shared" ref="S2611" si="3472">S2585</f>
        <v>S$16</v>
      </c>
      <c r="T2611" s="80" t="str">
        <f t="shared" ref="T2611:CE2611" si="3473">T2585</f>
        <v>T$16</v>
      </c>
      <c r="U2611" s="80" t="str">
        <f t="shared" si="3473"/>
        <v>U$16</v>
      </c>
      <c r="V2611" s="80" t="str">
        <f t="shared" si="3473"/>
        <v>V$16</v>
      </c>
      <c r="W2611" s="80" t="str">
        <f t="shared" si="3473"/>
        <v>W$16</v>
      </c>
      <c r="X2611" s="80" t="str">
        <f t="shared" si="3473"/>
        <v>X$16</v>
      </c>
      <c r="Y2611" s="80" t="str">
        <f t="shared" si="3473"/>
        <v>Y$16</v>
      </c>
      <c r="Z2611" s="80" t="str">
        <f t="shared" si="3473"/>
        <v>Z$16</v>
      </c>
      <c r="AA2611" s="80" t="str">
        <f t="shared" si="3473"/>
        <v>AA$16</v>
      </c>
      <c r="AB2611" s="80" t="str">
        <f t="shared" si="3473"/>
        <v>AB$16</v>
      </c>
      <c r="AC2611" s="80" t="str">
        <f t="shared" si="3473"/>
        <v>AC$16</v>
      </c>
      <c r="AD2611" s="80" t="str">
        <f t="shared" si="3473"/>
        <v>AD$16</v>
      </c>
      <c r="AE2611" s="80" t="str">
        <f t="shared" si="3473"/>
        <v>AE$16</v>
      </c>
      <c r="AF2611" s="80" t="str">
        <f t="shared" si="3473"/>
        <v>AF$16</v>
      </c>
      <c r="AG2611" s="80" t="str">
        <f t="shared" si="3473"/>
        <v>AG$16</v>
      </c>
      <c r="AH2611" s="80" t="str">
        <f t="shared" si="3473"/>
        <v>AH$16</v>
      </c>
      <c r="AI2611" s="80" t="str">
        <f t="shared" si="3473"/>
        <v>AI$16</v>
      </c>
      <c r="AJ2611" s="80" t="str">
        <f t="shared" si="3473"/>
        <v>AJ$16</v>
      </c>
      <c r="AK2611" s="80" t="str">
        <f t="shared" si="3473"/>
        <v>AK$16</v>
      </c>
      <c r="AL2611" s="80" t="str">
        <f t="shared" si="3473"/>
        <v>AL$16</v>
      </c>
      <c r="AM2611" s="80" t="str">
        <f t="shared" si="3473"/>
        <v>AM$16</v>
      </c>
      <c r="AN2611" s="80" t="str">
        <f t="shared" si="3473"/>
        <v>AN$16</v>
      </c>
      <c r="AO2611" s="80" t="str">
        <f t="shared" si="3473"/>
        <v>AO$16</v>
      </c>
      <c r="AP2611" s="80" t="str">
        <f t="shared" si="3473"/>
        <v>AP$16</v>
      </c>
      <c r="AQ2611" s="80" t="str">
        <f t="shared" si="3473"/>
        <v>AQ$16</v>
      </c>
      <c r="AR2611" s="80" t="str">
        <f t="shared" si="3473"/>
        <v>AR$16</v>
      </c>
      <c r="AS2611" s="80" t="str">
        <f t="shared" si="3473"/>
        <v>AS$16</v>
      </c>
      <c r="AT2611" s="80" t="str">
        <f t="shared" si="3473"/>
        <v>AT$16</v>
      </c>
      <c r="AU2611" s="80" t="str">
        <f t="shared" si="3473"/>
        <v>AU$16</v>
      </c>
      <c r="AV2611" s="80" t="str">
        <f t="shared" si="3473"/>
        <v>AV$16</v>
      </c>
      <c r="AW2611" s="80" t="str">
        <f t="shared" si="3473"/>
        <v>AW$16</v>
      </c>
      <c r="AX2611" s="80" t="str">
        <f t="shared" si="3473"/>
        <v>AX$16</v>
      </c>
      <c r="AY2611" s="80" t="str">
        <f t="shared" si="3473"/>
        <v>AY$16</v>
      </c>
      <c r="AZ2611" s="80" t="str">
        <f t="shared" si="3473"/>
        <v>AZ$16</v>
      </c>
      <c r="BA2611" s="80" t="str">
        <f t="shared" si="3473"/>
        <v>BA$16</v>
      </c>
      <c r="BB2611" s="80" t="str">
        <f t="shared" si="3473"/>
        <v>BB$16</v>
      </c>
      <c r="BC2611" s="80" t="str">
        <f t="shared" si="3473"/>
        <v>BC$16</v>
      </c>
      <c r="BD2611" s="80" t="str">
        <f t="shared" si="3473"/>
        <v>BD$16</v>
      </c>
      <c r="BE2611" s="80" t="str">
        <f t="shared" si="3473"/>
        <v>BE$16</v>
      </c>
      <c r="BF2611" s="80" t="str">
        <f t="shared" si="3473"/>
        <v>BF$16</v>
      </c>
      <c r="BG2611" s="80" t="str">
        <f t="shared" si="3473"/>
        <v>BG$16</v>
      </c>
      <c r="BH2611" s="80" t="str">
        <f t="shared" si="3473"/>
        <v>BH$16</v>
      </c>
      <c r="BI2611" s="80" t="str">
        <f t="shared" si="3473"/>
        <v>BI$16</v>
      </c>
      <c r="BJ2611" s="80" t="str">
        <f t="shared" si="3473"/>
        <v>BJ$16</v>
      </c>
      <c r="BK2611" s="80" t="str">
        <f t="shared" si="3473"/>
        <v>BK$16</v>
      </c>
      <c r="BL2611" s="80" t="str">
        <f t="shared" si="3473"/>
        <v>BL$16</v>
      </c>
      <c r="BM2611" s="80" t="str">
        <f t="shared" si="3473"/>
        <v>BM$16</v>
      </c>
      <c r="BN2611" s="80" t="str">
        <f t="shared" si="3473"/>
        <v>BN$16</v>
      </c>
      <c r="BO2611" s="80" t="str">
        <f t="shared" si="3473"/>
        <v>BO$16</v>
      </c>
      <c r="BP2611" s="80" t="str">
        <f t="shared" si="3473"/>
        <v>BP$16</v>
      </c>
      <c r="BQ2611" s="80" t="str">
        <f t="shared" si="3473"/>
        <v>BQ$16</v>
      </c>
      <c r="BR2611" s="80" t="str">
        <f t="shared" si="3473"/>
        <v>BR$16</v>
      </c>
      <c r="BS2611" s="80" t="str">
        <f t="shared" si="3473"/>
        <v>BS$16</v>
      </c>
      <c r="BT2611" s="80" t="str">
        <f t="shared" si="3473"/>
        <v>BT$16</v>
      </c>
      <c r="BU2611" s="80" t="str">
        <f t="shared" si="3473"/>
        <v>BU$16</v>
      </c>
      <c r="BV2611" s="80" t="str">
        <f t="shared" si="3473"/>
        <v>BV$16</v>
      </c>
      <c r="BW2611" s="80" t="str">
        <f t="shared" si="3473"/>
        <v>BW$16</v>
      </c>
      <c r="BX2611" s="80" t="str">
        <f t="shared" si="3473"/>
        <v>BX$16</v>
      </c>
      <c r="BY2611" s="80" t="str">
        <f t="shared" si="3473"/>
        <v>BY$16</v>
      </c>
      <c r="BZ2611" s="80" t="str">
        <f t="shared" si="3473"/>
        <v>BZ$16</v>
      </c>
      <c r="CA2611" s="80" t="str">
        <f t="shared" si="3473"/>
        <v>CA$16</v>
      </c>
      <c r="CB2611" s="80" t="str">
        <f t="shared" si="3473"/>
        <v>CB$16</v>
      </c>
      <c r="CC2611" s="80" t="str">
        <f t="shared" si="3473"/>
        <v>CC$16</v>
      </c>
      <c r="CD2611" s="80" t="str">
        <f t="shared" si="3473"/>
        <v>CD$16</v>
      </c>
      <c r="CE2611" s="80" t="str">
        <f t="shared" si="3473"/>
        <v>CE$16</v>
      </c>
      <c r="CF2611" s="80" t="str">
        <f t="shared" ref="CF2611:CK2611" si="3474">CF2585</f>
        <v>CF$16</v>
      </c>
      <c r="CG2611" s="80" t="str">
        <f t="shared" si="3474"/>
        <v>CG$16</v>
      </c>
      <c r="CH2611" s="80" t="str">
        <f t="shared" si="3474"/>
        <v>CH$16</v>
      </c>
      <c r="CI2611" s="80" t="str">
        <f t="shared" si="3474"/>
        <v>CI$16</v>
      </c>
      <c r="CJ2611" s="80" t="str">
        <f t="shared" si="3474"/>
        <v>CJ$16</v>
      </c>
      <c r="CK2611" s="80" t="str">
        <f t="shared" si="3474"/>
        <v>CK$16</v>
      </c>
    </row>
    <row r="2612" spans="2:89" x14ac:dyDescent="0.35">
      <c r="B2612" s="132" t="str">
        <f t="shared" si="3470"/>
        <v>Primary volume driver</v>
      </c>
      <c r="D2612" t="s">
        <v>541</v>
      </c>
      <c r="E2612" s="8" t="str">
        <f t="shared" si="3471"/>
        <v>2612 SEASON MONTHL-TV-V</v>
      </c>
      <c r="G2612" t="s">
        <v>332</v>
      </c>
      <c r="K2612" s="53"/>
      <c r="L2612" s="53"/>
      <c r="M2612" s="53"/>
      <c r="N2612" s="53"/>
      <c r="O2612" s="53"/>
      <c r="P2612" s="53"/>
      <c r="R2612" s="24"/>
      <c r="S2612" s="4" t="str">
        <f t="shared" ref="S2612" si="3475">ADDRESS(ROW(S2593),COLUMN(S2593),2)</f>
        <v>S$2593</v>
      </c>
      <c r="T2612" s="4" t="str">
        <f t="shared" ref="T2612:CE2612" si="3476">ADDRESS(ROW(T2593),COLUMN(T2593),2)</f>
        <v>T$2593</v>
      </c>
      <c r="U2612" s="4" t="str">
        <f t="shared" si="3476"/>
        <v>U$2593</v>
      </c>
      <c r="V2612" s="4" t="str">
        <f t="shared" si="3476"/>
        <v>V$2593</v>
      </c>
      <c r="W2612" s="4" t="str">
        <f t="shared" si="3476"/>
        <v>W$2593</v>
      </c>
      <c r="X2612" s="4" t="str">
        <f t="shared" si="3476"/>
        <v>X$2593</v>
      </c>
      <c r="Y2612" s="4" t="str">
        <f t="shared" si="3476"/>
        <v>Y$2593</v>
      </c>
      <c r="Z2612" s="4" t="str">
        <f t="shared" si="3476"/>
        <v>Z$2593</v>
      </c>
      <c r="AA2612" s="4" t="str">
        <f t="shared" si="3476"/>
        <v>AA$2593</v>
      </c>
      <c r="AB2612" s="4" t="str">
        <f t="shared" si="3476"/>
        <v>AB$2593</v>
      </c>
      <c r="AC2612" s="4" t="str">
        <f t="shared" si="3476"/>
        <v>AC$2593</v>
      </c>
      <c r="AD2612" s="4" t="str">
        <f t="shared" si="3476"/>
        <v>AD$2593</v>
      </c>
      <c r="AE2612" s="4" t="str">
        <f t="shared" si="3476"/>
        <v>AE$2593</v>
      </c>
      <c r="AF2612" s="4" t="str">
        <f t="shared" si="3476"/>
        <v>AF$2593</v>
      </c>
      <c r="AG2612" s="4" t="str">
        <f t="shared" si="3476"/>
        <v>AG$2593</v>
      </c>
      <c r="AH2612" s="4" t="str">
        <f t="shared" si="3476"/>
        <v>AH$2593</v>
      </c>
      <c r="AI2612" s="4" t="str">
        <f t="shared" si="3476"/>
        <v>AI$2593</v>
      </c>
      <c r="AJ2612" s="4" t="str">
        <f t="shared" si="3476"/>
        <v>AJ$2593</v>
      </c>
      <c r="AK2612" s="4" t="str">
        <f t="shared" si="3476"/>
        <v>AK$2593</v>
      </c>
      <c r="AL2612" s="4" t="str">
        <f t="shared" si="3476"/>
        <v>AL$2593</v>
      </c>
      <c r="AM2612" s="4" t="str">
        <f t="shared" si="3476"/>
        <v>AM$2593</v>
      </c>
      <c r="AN2612" s="4" t="str">
        <f t="shared" si="3476"/>
        <v>AN$2593</v>
      </c>
      <c r="AO2612" s="4" t="str">
        <f t="shared" si="3476"/>
        <v>AO$2593</v>
      </c>
      <c r="AP2612" s="4" t="str">
        <f t="shared" si="3476"/>
        <v>AP$2593</v>
      </c>
      <c r="AQ2612" s="4" t="str">
        <f t="shared" si="3476"/>
        <v>AQ$2593</v>
      </c>
      <c r="AR2612" s="4" t="str">
        <f t="shared" si="3476"/>
        <v>AR$2593</v>
      </c>
      <c r="AS2612" s="4" t="str">
        <f t="shared" si="3476"/>
        <v>AS$2593</v>
      </c>
      <c r="AT2612" s="4" t="str">
        <f t="shared" si="3476"/>
        <v>AT$2593</v>
      </c>
      <c r="AU2612" s="4" t="str">
        <f t="shared" si="3476"/>
        <v>AU$2593</v>
      </c>
      <c r="AV2612" s="4" t="str">
        <f t="shared" si="3476"/>
        <v>AV$2593</v>
      </c>
      <c r="AW2612" s="4" t="str">
        <f t="shared" si="3476"/>
        <v>AW$2593</v>
      </c>
      <c r="AX2612" s="4" t="str">
        <f t="shared" si="3476"/>
        <v>AX$2593</v>
      </c>
      <c r="AY2612" s="4" t="str">
        <f t="shared" si="3476"/>
        <v>AY$2593</v>
      </c>
      <c r="AZ2612" s="4" t="str">
        <f t="shared" si="3476"/>
        <v>AZ$2593</v>
      </c>
      <c r="BA2612" s="4" t="str">
        <f t="shared" si="3476"/>
        <v>BA$2593</v>
      </c>
      <c r="BB2612" s="4" t="str">
        <f t="shared" si="3476"/>
        <v>BB$2593</v>
      </c>
      <c r="BC2612" s="4" t="str">
        <f t="shared" si="3476"/>
        <v>BC$2593</v>
      </c>
      <c r="BD2612" s="4" t="str">
        <f t="shared" si="3476"/>
        <v>BD$2593</v>
      </c>
      <c r="BE2612" s="4" t="str">
        <f t="shared" si="3476"/>
        <v>BE$2593</v>
      </c>
      <c r="BF2612" s="4" t="str">
        <f t="shared" si="3476"/>
        <v>BF$2593</v>
      </c>
      <c r="BG2612" s="4" t="str">
        <f t="shared" si="3476"/>
        <v>BG$2593</v>
      </c>
      <c r="BH2612" s="4" t="str">
        <f t="shared" si="3476"/>
        <v>BH$2593</v>
      </c>
      <c r="BI2612" s="4" t="str">
        <f t="shared" si="3476"/>
        <v>BI$2593</v>
      </c>
      <c r="BJ2612" s="4" t="str">
        <f t="shared" si="3476"/>
        <v>BJ$2593</v>
      </c>
      <c r="BK2612" s="4" t="str">
        <f t="shared" si="3476"/>
        <v>BK$2593</v>
      </c>
      <c r="BL2612" s="4" t="str">
        <f t="shared" si="3476"/>
        <v>BL$2593</v>
      </c>
      <c r="BM2612" s="4" t="str">
        <f t="shared" si="3476"/>
        <v>BM$2593</v>
      </c>
      <c r="BN2612" s="4" t="str">
        <f t="shared" si="3476"/>
        <v>BN$2593</v>
      </c>
      <c r="BO2612" s="4" t="str">
        <f t="shared" si="3476"/>
        <v>BO$2593</v>
      </c>
      <c r="BP2612" s="4" t="str">
        <f t="shared" si="3476"/>
        <v>BP$2593</v>
      </c>
      <c r="BQ2612" s="4" t="str">
        <f t="shared" si="3476"/>
        <v>BQ$2593</v>
      </c>
      <c r="BR2612" s="4" t="str">
        <f t="shared" si="3476"/>
        <v>BR$2593</v>
      </c>
      <c r="BS2612" s="4" t="str">
        <f t="shared" si="3476"/>
        <v>BS$2593</v>
      </c>
      <c r="BT2612" s="4" t="str">
        <f t="shared" si="3476"/>
        <v>BT$2593</v>
      </c>
      <c r="BU2612" s="4" t="str">
        <f t="shared" si="3476"/>
        <v>BU$2593</v>
      </c>
      <c r="BV2612" s="4" t="str">
        <f t="shared" si="3476"/>
        <v>BV$2593</v>
      </c>
      <c r="BW2612" s="4" t="str">
        <f t="shared" si="3476"/>
        <v>BW$2593</v>
      </c>
      <c r="BX2612" s="4" t="str">
        <f t="shared" si="3476"/>
        <v>BX$2593</v>
      </c>
      <c r="BY2612" s="4" t="str">
        <f t="shared" si="3476"/>
        <v>BY$2593</v>
      </c>
      <c r="BZ2612" s="4" t="str">
        <f t="shared" si="3476"/>
        <v>BZ$2593</v>
      </c>
      <c r="CA2612" s="4" t="str">
        <f t="shared" si="3476"/>
        <v>CA$2593</v>
      </c>
      <c r="CB2612" s="4" t="str">
        <f t="shared" si="3476"/>
        <v>CB$2593</v>
      </c>
      <c r="CC2612" s="4" t="str">
        <f t="shared" si="3476"/>
        <v>CC$2593</v>
      </c>
      <c r="CD2612" s="4" t="str">
        <f t="shared" si="3476"/>
        <v>CD$2593</v>
      </c>
      <c r="CE2612" s="4" t="str">
        <f t="shared" si="3476"/>
        <v>CE$2593</v>
      </c>
      <c r="CF2612" s="4" t="str">
        <f t="shared" ref="CF2612:CK2612" si="3477">ADDRESS(ROW(CF2593),COLUMN(CF2593),2)</f>
        <v>CF$2593</v>
      </c>
      <c r="CG2612" s="4" t="str">
        <f t="shared" si="3477"/>
        <v>CG$2593</v>
      </c>
      <c r="CH2612" s="4" t="str">
        <f t="shared" si="3477"/>
        <v>CH$2593</v>
      </c>
      <c r="CI2612" s="4" t="str">
        <f t="shared" si="3477"/>
        <v>CI$2593</v>
      </c>
      <c r="CJ2612" s="4" t="str">
        <f t="shared" si="3477"/>
        <v>CJ$2593</v>
      </c>
      <c r="CK2612" s="4" t="str">
        <f t="shared" si="3477"/>
        <v>CK$2593</v>
      </c>
    </row>
    <row r="2613" spans="2:89" x14ac:dyDescent="0.35">
      <c r="B2613" s="132" t="str">
        <f t="shared" si="3470"/>
        <v>(Secondary label)</v>
      </c>
      <c r="D2613" t="s">
        <v>541</v>
      </c>
      <c r="E2613" s="8" t="str">
        <f t="shared" si="3471"/>
        <v>2613 SEASON MONTHL-TV-V</v>
      </c>
      <c r="G2613" t="s">
        <v>332</v>
      </c>
      <c r="H2613" s="12"/>
      <c r="I2613" s="60"/>
      <c r="J2613" s="60"/>
      <c r="K2613" s="15"/>
      <c r="L2613" s="15"/>
      <c r="M2613" s="15"/>
      <c r="N2613" s="15"/>
      <c r="O2613" s="15"/>
      <c r="P2613" s="15"/>
      <c r="R2613" s="15"/>
      <c r="S2613" s="80"/>
      <c r="T2613" s="80"/>
      <c r="U2613" s="80"/>
      <c r="V2613" s="80"/>
      <c r="W2613" s="80"/>
      <c r="X2613" s="80"/>
      <c r="Y2613" s="80"/>
      <c r="Z2613" s="80"/>
      <c r="AA2613" s="80"/>
      <c r="AB2613" s="80"/>
      <c r="AC2613" s="80"/>
      <c r="AD2613" s="80"/>
      <c r="AE2613" s="80"/>
      <c r="AF2613" s="80"/>
      <c r="AG2613" s="80"/>
      <c r="AH2613" s="80"/>
      <c r="AI2613" s="80"/>
      <c r="AJ2613" s="80"/>
      <c r="AK2613" s="80"/>
      <c r="AL2613" s="80"/>
      <c r="AM2613" s="80"/>
      <c r="AN2613" s="80"/>
      <c r="AO2613" s="80"/>
      <c r="AP2613" s="80"/>
      <c r="AQ2613" s="80"/>
      <c r="AR2613" s="80"/>
      <c r="AS2613" s="80"/>
      <c r="AT2613" s="80"/>
      <c r="AU2613" s="80"/>
      <c r="AV2613" s="80"/>
      <c r="AW2613" s="80"/>
      <c r="AX2613" s="80"/>
      <c r="AY2613" s="80"/>
      <c r="AZ2613" s="80"/>
      <c r="BA2613" s="80"/>
      <c r="BB2613" s="80"/>
      <c r="BC2613" s="80"/>
      <c r="BD2613" s="80"/>
      <c r="BE2613" s="80"/>
      <c r="BF2613" s="80"/>
      <c r="BG2613" s="80"/>
      <c r="BH2613" s="80"/>
      <c r="BI2613" s="80"/>
      <c r="BJ2613" s="80"/>
      <c r="BK2613" s="80"/>
      <c r="BL2613" s="80"/>
      <c r="BM2613" s="80"/>
      <c r="BN2613" s="80"/>
      <c r="BO2613" s="80"/>
      <c r="BP2613" s="80"/>
      <c r="BQ2613" s="80"/>
      <c r="BR2613" s="80"/>
      <c r="BS2613" s="80"/>
      <c r="BT2613" s="80"/>
      <c r="BU2613" s="80"/>
      <c r="BV2613" s="80"/>
      <c r="BW2613" s="80"/>
      <c r="BX2613" s="80"/>
      <c r="BY2613" s="80"/>
      <c r="BZ2613" s="80"/>
      <c r="CA2613" s="80"/>
      <c r="CB2613" s="80"/>
      <c r="CC2613" s="80"/>
      <c r="CD2613" s="80"/>
      <c r="CE2613" s="80"/>
      <c r="CF2613" s="80"/>
      <c r="CG2613" s="80"/>
      <c r="CH2613" s="80"/>
      <c r="CI2613" s="80"/>
      <c r="CJ2613" s="80"/>
      <c r="CK2613" s="80"/>
    </row>
    <row r="2614" spans="2:89" x14ac:dyDescent="0.35">
      <c r="B2614" s="132" t="str">
        <f t="shared" si="3470"/>
        <v xml:space="preserve">secondary unit </v>
      </c>
      <c r="D2614" t="s">
        <v>541</v>
      </c>
      <c r="E2614" s="8" t="str">
        <f t="shared" si="3471"/>
        <v>2614 SEASON MONTHL-TV-V</v>
      </c>
      <c r="G2614" t="s">
        <v>332</v>
      </c>
      <c r="H2614" s="12"/>
      <c r="I2614" s="60"/>
      <c r="J2614" s="60"/>
      <c r="K2614" s="15"/>
      <c r="L2614" s="15"/>
      <c r="M2614" s="15"/>
      <c r="N2614" s="15"/>
      <c r="O2614" s="15"/>
      <c r="P2614" s="15"/>
      <c r="R2614" s="15"/>
      <c r="S2614" s="76"/>
      <c r="T2614" s="76"/>
      <c r="U2614" s="76"/>
      <c r="V2614" s="76"/>
      <c r="W2614" s="76"/>
      <c r="X2614" s="76"/>
      <c r="Y2614" s="76"/>
      <c r="Z2614" s="76"/>
      <c r="AA2614" s="76"/>
      <c r="AB2614" s="76"/>
      <c r="AC2614" s="76"/>
      <c r="AD2614" s="76"/>
      <c r="AE2614" s="76"/>
      <c r="AF2614" s="76"/>
      <c r="AG2614" s="76"/>
      <c r="AH2614" s="76"/>
      <c r="AI2614" s="76"/>
      <c r="AJ2614" s="76"/>
      <c r="AK2614" s="76"/>
      <c r="AL2614" s="76"/>
      <c r="AM2614" s="76"/>
      <c r="AN2614" s="76"/>
      <c r="AO2614" s="76"/>
      <c r="AP2614" s="76"/>
      <c r="AQ2614" s="76"/>
      <c r="AR2614" s="76"/>
      <c r="AS2614" s="76"/>
      <c r="AT2614" s="76"/>
      <c r="AU2614" s="76"/>
      <c r="AV2614" s="76"/>
      <c r="AW2614" s="76"/>
      <c r="AX2614" s="76"/>
      <c r="AY2614" s="76"/>
      <c r="AZ2614" s="76"/>
      <c r="BA2614" s="76"/>
      <c r="BB2614" s="76"/>
      <c r="BC2614" s="76"/>
      <c r="BD2614" s="76"/>
      <c r="BE2614" s="76"/>
      <c r="BF2614" s="76"/>
      <c r="BG2614" s="76"/>
      <c r="BH2614" s="76"/>
      <c r="BI2614" s="76"/>
      <c r="BJ2614" s="76"/>
      <c r="BK2614" s="76"/>
      <c r="BL2614" s="76"/>
      <c r="BM2614" s="76"/>
      <c r="BN2614" s="76"/>
      <c r="BO2614" s="76"/>
      <c r="BP2614" s="76"/>
      <c r="BQ2614" s="76"/>
      <c r="BR2614" s="76"/>
      <c r="BS2614" s="76"/>
      <c r="BT2614" s="76"/>
      <c r="BU2614" s="76"/>
      <c r="BV2614" s="76"/>
      <c r="BW2614" s="76"/>
      <c r="BX2614" s="76"/>
      <c r="BY2614" s="76"/>
      <c r="BZ2614" s="76"/>
      <c r="CA2614" s="76"/>
      <c r="CB2614" s="76"/>
      <c r="CC2614" s="76"/>
      <c r="CD2614" s="76"/>
      <c r="CE2614" s="76"/>
      <c r="CF2614" s="76"/>
      <c r="CG2614" s="76"/>
      <c r="CH2614" s="76"/>
      <c r="CI2614" s="76"/>
      <c r="CJ2614" s="76"/>
      <c r="CK2614" s="76"/>
    </row>
    <row r="2615" spans="2:89" x14ac:dyDescent="0.35">
      <c r="B2615" s="132" t="str">
        <f t="shared" si="3470"/>
        <v>Secondary revenue driver</v>
      </c>
      <c r="D2615" t="s">
        <v>541</v>
      </c>
      <c r="E2615" s="8" t="str">
        <f t="shared" si="3471"/>
        <v>2615 SEASON MONTHL-TV-V</v>
      </c>
      <c r="G2615" t="s">
        <v>332</v>
      </c>
      <c r="H2615" s="12"/>
      <c r="I2615" s="60"/>
      <c r="J2615" s="60"/>
      <c r="K2615" s="15"/>
      <c r="L2615" s="15"/>
      <c r="M2615" s="15"/>
      <c r="N2615" s="15"/>
      <c r="O2615" s="15"/>
      <c r="P2615" s="15"/>
      <c r="R2615" s="15"/>
      <c r="S2615" s="80" t="str">
        <f t="shared" ref="S2615" si="3478">S2589</f>
        <v>S$18</v>
      </c>
      <c r="T2615" s="80" t="str">
        <f t="shared" ref="T2615:CE2615" si="3479">T2589</f>
        <v>T$18</v>
      </c>
      <c r="U2615" s="80" t="str">
        <f t="shared" si="3479"/>
        <v>U$18</v>
      </c>
      <c r="V2615" s="80" t="str">
        <f t="shared" si="3479"/>
        <v>V$18</v>
      </c>
      <c r="W2615" s="80" t="str">
        <f t="shared" si="3479"/>
        <v>W$18</v>
      </c>
      <c r="X2615" s="80" t="str">
        <f t="shared" si="3479"/>
        <v>X$18</v>
      </c>
      <c r="Y2615" s="80" t="str">
        <f t="shared" si="3479"/>
        <v>Y$18</v>
      </c>
      <c r="Z2615" s="80" t="str">
        <f t="shared" si="3479"/>
        <v>Z$18</v>
      </c>
      <c r="AA2615" s="80" t="str">
        <f t="shared" si="3479"/>
        <v>AA$18</v>
      </c>
      <c r="AB2615" s="80" t="str">
        <f t="shared" si="3479"/>
        <v>AB$18</v>
      </c>
      <c r="AC2615" s="80" t="str">
        <f t="shared" si="3479"/>
        <v>AC$18</v>
      </c>
      <c r="AD2615" s="80" t="str">
        <f t="shared" si="3479"/>
        <v>AD$18</v>
      </c>
      <c r="AE2615" s="80" t="str">
        <f t="shared" si="3479"/>
        <v>AE$18</v>
      </c>
      <c r="AF2615" s="80" t="str">
        <f t="shared" si="3479"/>
        <v>AF$18</v>
      </c>
      <c r="AG2615" s="80" t="str">
        <f t="shared" si="3479"/>
        <v>AG$18</v>
      </c>
      <c r="AH2615" s="80" t="str">
        <f t="shared" si="3479"/>
        <v>AH$18</v>
      </c>
      <c r="AI2615" s="80" t="str">
        <f t="shared" si="3479"/>
        <v>AI$18</v>
      </c>
      <c r="AJ2615" s="80" t="str">
        <f t="shared" si="3479"/>
        <v>AJ$18</v>
      </c>
      <c r="AK2615" s="80" t="str">
        <f t="shared" si="3479"/>
        <v>AK$18</v>
      </c>
      <c r="AL2615" s="80" t="str">
        <f t="shared" si="3479"/>
        <v>AL$18</v>
      </c>
      <c r="AM2615" s="80" t="str">
        <f t="shared" si="3479"/>
        <v>AM$18</v>
      </c>
      <c r="AN2615" s="80" t="str">
        <f t="shared" si="3479"/>
        <v>AN$18</v>
      </c>
      <c r="AO2615" s="80" t="str">
        <f t="shared" si="3479"/>
        <v>AO$18</v>
      </c>
      <c r="AP2615" s="80" t="str">
        <f t="shared" si="3479"/>
        <v>AP$18</v>
      </c>
      <c r="AQ2615" s="80" t="str">
        <f t="shared" si="3479"/>
        <v>AQ$18</v>
      </c>
      <c r="AR2615" s="80" t="str">
        <f t="shared" si="3479"/>
        <v>AR$18</v>
      </c>
      <c r="AS2615" s="80" t="str">
        <f t="shared" si="3479"/>
        <v>AS$18</v>
      </c>
      <c r="AT2615" s="80" t="str">
        <f t="shared" si="3479"/>
        <v>AT$18</v>
      </c>
      <c r="AU2615" s="80" t="str">
        <f t="shared" si="3479"/>
        <v>AU$18</v>
      </c>
      <c r="AV2615" s="80" t="str">
        <f t="shared" si="3479"/>
        <v>AV$18</v>
      </c>
      <c r="AW2615" s="80" t="str">
        <f t="shared" si="3479"/>
        <v>AW$18</v>
      </c>
      <c r="AX2615" s="80" t="str">
        <f t="shared" si="3479"/>
        <v>AX$18</v>
      </c>
      <c r="AY2615" s="80" t="str">
        <f t="shared" si="3479"/>
        <v>AY$18</v>
      </c>
      <c r="AZ2615" s="80" t="str">
        <f t="shared" si="3479"/>
        <v>AZ$18</v>
      </c>
      <c r="BA2615" s="80" t="str">
        <f t="shared" si="3479"/>
        <v>BA$18</v>
      </c>
      <c r="BB2615" s="80" t="str">
        <f t="shared" si="3479"/>
        <v>BB$18</v>
      </c>
      <c r="BC2615" s="80" t="str">
        <f t="shared" si="3479"/>
        <v>BC$18</v>
      </c>
      <c r="BD2615" s="80" t="str">
        <f t="shared" si="3479"/>
        <v>BD$18</v>
      </c>
      <c r="BE2615" s="80" t="str">
        <f t="shared" si="3479"/>
        <v>BE$18</v>
      </c>
      <c r="BF2615" s="80" t="str">
        <f t="shared" si="3479"/>
        <v>BF$18</v>
      </c>
      <c r="BG2615" s="80" t="str">
        <f t="shared" si="3479"/>
        <v>BG$18</v>
      </c>
      <c r="BH2615" s="80" t="str">
        <f t="shared" si="3479"/>
        <v>BH$18</v>
      </c>
      <c r="BI2615" s="80" t="str">
        <f t="shared" si="3479"/>
        <v>BI$18</v>
      </c>
      <c r="BJ2615" s="80" t="str">
        <f t="shared" si="3479"/>
        <v>BJ$18</v>
      </c>
      <c r="BK2615" s="80" t="str">
        <f t="shared" si="3479"/>
        <v>BK$18</v>
      </c>
      <c r="BL2615" s="80" t="str">
        <f t="shared" si="3479"/>
        <v>BL$18</v>
      </c>
      <c r="BM2615" s="80" t="str">
        <f t="shared" si="3479"/>
        <v>BM$18</v>
      </c>
      <c r="BN2615" s="80" t="str">
        <f t="shared" si="3479"/>
        <v>BN$18</v>
      </c>
      <c r="BO2615" s="80" t="str">
        <f t="shared" si="3479"/>
        <v>BO$18</v>
      </c>
      <c r="BP2615" s="80" t="str">
        <f t="shared" si="3479"/>
        <v>BP$18</v>
      </c>
      <c r="BQ2615" s="80" t="str">
        <f t="shared" si="3479"/>
        <v>BQ$18</v>
      </c>
      <c r="BR2615" s="80" t="str">
        <f t="shared" si="3479"/>
        <v>BR$18</v>
      </c>
      <c r="BS2615" s="80" t="str">
        <f t="shared" si="3479"/>
        <v>BS$18</v>
      </c>
      <c r="BT2615" s="80" t="str">
        <f t="shared" si="3479"/>
        <v>BT$18</v>
      </c>
      <c r="BU2615" s="80" t="str">
        <f t="shared" si="3479"/>
        <v>BU$18</v>
      </c>
      <c r="BV2615" s="80" t="str">
        <f t="shared" si="3479"/>
        <v>BV$18</v>
      </c>
      <c r="BW2615" s="80" t="str">
        <f t="shared" si="3479"/>
        <v>BW$18</v>
      </c>
      <c r="BX2615" s="80" t="str">
        <f t="shared" si="3479"/>
        <v>BX$18</v>
      </c>
      <c r="BY2615" s="80" t="str">
        <f t="shared" si="3479"/>
        <v>BY$18</v>
      </c>
      <c r="BZ2615" s="80" t="str">
        <f t="shared" si="3479"/>
        <v>BZ$18</v>
      </c>
      <c r="CA2615" s="80" t="str">
        <f t="shared" si="3479"/>
        <v>CA$18</v>
      </c>
      <c r="CB2615" s="80" t="str">
        <f t="shared" si="3479"/>
        <v>CB$18</v>
      </c>
      <c r="CC2615" s="80" t="str">
        <f t="shared" si="3479"/>
        <v>CC$18</v>
      </c>
      <c r="CD2615" s="80" t="str">
        <f t="shared" si="3479"/>
        <v>CD$18</v>
      </c>
      <c r="CE2615" s="80" t="str">
        <f t="shared" si="3479"/>
        <v>CE$18</v>
      </c>
      <c r="CF2615" s="80" t="str">
        <f t="shared" ref="CF2615:CK2615" si="3480">CF2589</f>
        <v>CF$18</v>
      </c>
      <c r="CG2615" s="80" t="str">
        <f t="shared" si="3480"/>
        <v>CG$18</v>
      </c>
      <c r="CH2615" s="80" t="str">
        <f t="shared" si="3480"/>
        <v>CH$18</v>
      </c>
      <c r="CI2615" s="80" t="str">
        <f t="shared" si="3480"/>
        <v>CI$18</v>
      </c>
      <c r="CJ2615" s="80" t="str">
        <f t="shared" si="3480"/>
        <v>CJ$18</v>
      </c>
      <c r="CK2615" s="80" t="str">
        <f t="shared" si="3480"/>
        <v>CK$18</v>
      </c>
    </row>
    <row r="2616" spans="2:89" x14ac:dyDescent="0.35">
      <c r="B2616" s="132" t="str">
        <f t="shared" si="3470"/>
        <v>Secondary volume driver</v>
      </c>
      <c r="D2616" t="s">
        <v>541</v>
      </c>
      <c r="E2616" s="8" t="str">
        <f t="shared" si="3471"/>
        <v>2616 SEASON MONTHL-TV-V</v>
      </c>
      <c r="G2616" t="s">
        <v>332</v>
      </c>
      <c r="H2616" s="12"/>
      <c r="I2616" s="60"/>
      <c r="J2616" s="60"/>
      <c r="K2616" s="15"/>
      <c r="L2616" s="15"/>
      <c r="M2616" s="15"/>
      <c r="N2616" s="15"/>
      <c r="O2616" s="15"/>
      <c r="P2616" s="15"/>
      <c r="R2616" s="15"/>
      <c r="S2616" s="80" t="str">
        <f t="shared" ref="S2616" si="3481">S2590</f>
        <v>S$19</v>
      </c>
      <c r="T2616" s="80" t="str">
        <f t="shared" ref="T2616:CE2616" si="3482">T2590</f>
        <v>T$19</v>
      </c>
      <c r="U2616" s="80" t="str">
        <f t="shared" si="3482"/>
        <v>U$19</v>
      </c>
      <c r="V2616" s="80" t="str">
        <f t="shared" si="3482"/>
        <v>V$19</v>
      </c>
      <c r="W2616" s="80" t="str">
        <f t="shared" si="3482"/>
        <v>W$19</v>
      </c>
      <c r="X2616" s="80" t="str">
        <f t="shared" si="3482"/>
        <v>X$19</v>
      </c>
      <c r="Y2616" s="80" t="str">
        <f t="shared" si="3482"/>
        <v>Y$19</v>
      </c>
      <c r="Z2616" s="80" t="str">
        <f t="shared" si="3482"/>
        <v>Z$19</v>
      </c>
      <c r="AA2616" s="80" t="str">
        <f t="shared" si="3482"/>
        <v>AA$19</v>
      </c>
      <c r="AB2616" s="80" t="str">
        <f t="shared" si="3482"/>
        <v>AB$19</v>
      </c>
      <c r="AC2616" s="80" t="str">
        <f t="shared" si="3482"/>
        <v>AC$19</v>
      </c>
      <c r="AD2616" s="80" t="str">
        <f t="shared" si="3482"/>
        <v>AD$19</v>
      </c>
      <c r="AE2616" s="80" t="str">
        <f t="shared" si="3482"/>
        <v>AE$19</v>
      </c>
      <c r="AF2616" s="80" t="str">
        <f t="shared" si="3482"/>
        <v>AF$19</v>
      </c>
      <c r="AG2616" s="80" t="str">
        <f t="shared" si="3482"/>
        <v>AG$19</v>
      </c>
      <c r="AH2616" s="80" t="str">
        <f t="shared" si="3482"/>
        <v>AH$19</v>
      </c>
      <c r="AI2616" s="80" t="str">
        <f t="shared" si="3482"/>
        <v>AI$19</v>
      </c>
      <c r="AJ2616" s="80" t="str">
        <f t="shared" si="3482"/>
        <v>AJ$19</v>
      </c>
      <c r="AK2616" s="80" t="str">
        <f t="shared" si="3482"/>
        <v>AK$19</v>
      </c>
      <c r="AL2616" s="80" t="str">
        <f t="shared" si="3482"/>
        <v>AL$19</v>
      </c>
      <c r="AM2616" s="80" t="str">
        <f t="shared" si="3482"/>
        <v>AM$19</v>
      </c>
      <c r="AN2616" s="80" t="str">
        <f t="shared" si="3482"/>
        <v>AN$19</v>
      </c>
      <c r="AO2616" s="80" t="str">
        <f t="shared" si="3482"/>
        <v>AO$19</v>
      </c>
      <c r="AP2616" s="80" t="str">
        <f t="shared" si="3482"/>
        <v>AP$19</v>
      </c>
      <c r="AQ2616" s="80" t="str">
        <f t="shared" si="3482"/>
        <v>AQ$19</v>
      </c>
      <c r="AR2616" s="80" t="str">
        <f t="shared" si="3482"/>
        <v>AR$19</v>
      </c>
      <c r="AS2616" s="80" t="str">
        <f t="shared" si="3482"/>
        <v>AS$19</v>
      </c>
      <c r="AT2616" s="80" t="str">
        <f t="shared" si="3482"/>
        <v>AT$19</v>
      </c>
      <c r="AU2616" s="80" t="str">
        <f t="shared" si="3482"/>
        <v>AU$19</v>
      </c>
      <c r="AV2616" s="80" t="str">
        <f t="shared" si="3482"/>
        <v>AV$19</v>
      </c>
      <c r="AW2616" s="80" t="str">
        <f t="shared" si="3482"/>
        <v>AW$19</v>
      </c>
      <c r="AX2616" s="80" t="str">
        <f t="shared" si="3482"/>
        <v>AX$19</v>
      </c>
      <c r="AY2616" s="80" t="str">
        <f t="shared" si="3482"/>
        <v>AY$19</v>
      </c>
      <c r="AZ2616" s="80" t="str">
        <f t="shared" si="3482"/>
        <v>AZ$19</v>
      </c>
      <c r="BA2616" s="80" t="str">
        <f t="shared" si="3482"/>
        <v>BA$19</v>
      </c>
      <c r="BB2616" s="80" t="str">
        <f t="shared" si="3482"/>
        <v>BB$19</v>
      </c>
      <c r="BC2616" s="80" t="str">
        <f t="shared" si="3482"/>
        <v>BC$19</v>
      </c>
      <c r="BD2616" s="80" t="str">
        <f t="shared" si="3482"/>
        <v>BD$19</v>
      </c>
      <c r="BE2616" s="80" t="str">
        <f t="shared" si="3482"/>
        <v>BE$19</v>
      </c>
      <c r="BF2616" s="80" t="str">
        <f t="shared" si="3482"/>
        <v>BF$19</v>
      </c>
      <c r="BG2616" s="80" t="str">
        <f t="shared" si="3482"/>
        <v>BG$19</v>
      </c>
      <c r="BH2616" s="80" t="str">
        <f t="shared" si="3482"/>
        <v>BH$19</v>
      </c>
      <c r="BI2616" s="80" t="str">
        <f t="shared" si="3482"/>
        <v>BI$19</v>
      </c>
      <c r="BJ2616" s="80" t="str">
        <f t="shared" si="3482"/>
        <v>BJ$19</v>
      </c>
      <c r="BK2616" s="80" t="str">
        <f t="shared" si="3482"/>
        <v>BK$19</v>
      </c>
      <c r="BL2616" s="80" t="str">
        <f t="shared" si="3482"/>
        <v>BL$19</v>
      </c>
      <c r="BM2616" s="80" t="str">
        <f t="shared" si="3482"/>
        <v>BM$19</v>
      </c>
      <c r="BN2616" s="80" t="str">
        <f t="shared" si="3482"/>
        <v>BN$19</v>
      </c>
      <c r="BO2616" s="80" t="str">
        <f t="shared" si="3482"/>
        <v>BO$19</v>
      </c>
      <c r="BP2616" s="80" t="str">
        <f t="shared" si="3482"/>
        <v>BP$19</v>
      </c>
      <c r="BQ2616" s="80" t="str">
        <f t="shared" si="3482"/>
        <v>BQ$19</v>
      </c>
      <c r="BR2616" s="80" t="str">
        <f t="shared" si="3482"/>
        <v>BR$19</v>
      </c>
      <c r="BS2616" s="80" t="str">
        <f t="shared" si="3482"/>
        <v>BS$19</v>
      </c>
      <c r="BT2616" s="80" t="str">
        <f t="shared" si="3482"/>
        <v>BT$19</v>
      </c>
      <c r="BU2616" s="80" t="str">
        <f t="shared" si="3482"/>
        <v>BU$19</v>
      </c>
      <c r="BV2616" s="80" t="str">
        <f t="shared" si="3482"/>
        <v>BV$19</v>
      </c>
      <c r="BW2616" s="80" t="str">
        <f t="shared" si="3482"/>
        <v>BW$19</v>
      </c>
      <c r="BX2616" s="80" t="str">
        <f t="shared" si="3482"/>
        <v>BX$19</v>
      </c>
      <c r="BY2616" s="80" t="str">
        <f t="shared" si="3482"/>
        <v>BY$19</v>
      </c>
      <c r="BZ2616" s="80" t="str">
        <f t="shared" si="3482"/>
        <v>BZ$19</v>
      </c>
      <c r="CA2616" s="80" t="str">
        <f t="shared" si="3482"/>
        <v>CA$19</v>
      </c>
      <c r="CB2616" s="80" t="str">
        <f t="shared" si="3482"/>
        <v>CB$19</v>
      </c>
      <c r="CC2616" s="80" t="str">
        <f t="shared" si="3482"/>
        <v>CC$19</v>
      </c>
      <c r="CD2616" s="80" t="str">
        <f t="shared" si="3482"/>
        <v>CD$19</v>
      </c>
      <c r="CE2616" s="80" t="str">
        <f t="shared" si="3482"/>
        <v>CE$19</v>
      </c>
      <c r="CF2616" s="80" t="str">
        <f t="shared" ref="CF2616:CK2616" si="3483">CF2590</f>
        <v>CF$19</v>
      </c>
      <c r="CG2616" s="80" t="str">
        <f t="shared" si="3483"/>
        <v>CG$19</v>
      </c>
      <c r="CH2616" s="80" t="str">
        <f t="shared" si="3483"/>
        <v>CH$19</v>
      </c>
      <c r="CI2616" s="80" t="str">
        <f t="shared" si="3483"/>
        <v>CI$19</v>
      </c>
      <c r="CJ2616" s="80" t="str">
        <f t="shared" si="3483"/>
        <v>CJ$19</v>
      </c>
      <c r="CK2616" s="80" t="str">
        <f t="shared" si="3483"/>
        <v>CK$19</v>
      </c>
    </row>
    <row r="2617" spans="2:89" x14ac:dyDescent="0.35">
      <c r="B2617" s="171" t="s">
        <v>503</v>
      </c>
      <c r="E2617" s="8"/>
      <c r="H2617" s="170"/>
      <c r="I2617" s="172"/>
      <c r="J2617" s="172"/>
      <c r="K2617" s="193"/>
      <c r="L2617" s="193"/>
      <c r="M2617" s="193"/>
      <c r="N2617" s="193"/>
      <c r="O2617" s="193"/>
      <c r="P2617" s="193"/>
      <c r="R2617" s="194"/>
      <c r="S2617" s="170"/>
      <c r="T2617" s="170"/>
      <c r="U2617" s="170"/>
      <c r="V2617" s="170"/>
      <c r="W2617" s="170"/>
      <c r="X2617" s="170"/>
      <c r="Y2617" s="170"/>
      <c r="Z2617" s="170"/>
      <c r="AA2617" s="170"/>
      <c r="AB2617" s="170"/>
      <c r="AC2617" s="170"/>
      <c r="AD2617" s="170"/>
      <c r="AE2617" s="170"/>
      <c r="AF2617" s="170"/>
      <c r="AG2617" s="170"/>
      <c r="AH2617" s="170"/>
      <c r="AI2617" s="170"/>
      <c r="AJ2617" s="170"/>
      <c r="AK2617" s="170"/>
      <c r="AL2617" s="170"/>
      <c r="AM2617" s="170"/>
      <c r="AN2617" s="170"/>
      <c r="AO2617" s="170"/>
      <c r="AP2617" s="170"/>
      <c r="AQ2617" s="170"/>
      <c r="AR2617" s="170"/>
      <c r="AS2617" s="170"/>
      <c r="AT2617" s="170"/>
      <c r="AU2617" s="170"/>
      <c r="AV2617" s="170"/>
      <c r="AW2617" s="170"/>
      <c r="AX2617" s="170"/>
      <c r="AY2617" s="170"/>
      <c r="AZ2617" s="170"/>
      <c r="BA2617" s="170"/>
      <c r="BB2617" s="170"/>
      <c r="BC2617" s="170"/>
      <c r="BD2617" s="170"/>
      <c r="BE2617" s="170"/>
      <c r="BF2617" s="170"/>
      <c r="BG2617" s="170"/>
      <c r="BH2617" s="170"/>
      <c r="BI2617" s="170"/>
      <c r="BJ2617" s="170"/>
      <c r="BK2617" s="170"/>
      <c r="BL2617" s="170"/>
      <c r="BM2617" s="170"/>
      <c r="BN2617" s="170"/>
      <c r="BO2617" s="170"/>
      <c r="BP2617" s="170"/>
      <c r="BQ2617" s="170"/>
      <c r="BR2617" s="170"/>
      <c r="BS2617" s="170"/>
      <c r="BT2617" s="170"/>
      <c r="BU2617" s="170"/>
      <c r="BV2617" s="170"/>
      <c r="BW2617" s="170"/>
      <c r="BX2617" s="170"/>
      <c r="BY2617" s="170"/>
      <c r="BZ2617" s="170"/>
      <c r="CA2617" s="170"/>
      <c r="CB2617" s="170"/>
      <c r="CC2617" s="170"/>
      <c r="CD2617" s="170"/>
      <c r="CE2617" s="170"/>
      <c r="CF2617" s="170"/>
      <c r="CG2617" s="170"/>
      <c r="CH2617" s="170"/>
      <c r="CI2617" s="170"/>
      <c r="CJ2617" s="170"/>
      <c r="CK2617" s="170"/>
    </row>
    <row r="2618" spans="2:89" x14ac:dyDescent="0.35">
      <c r="B2618" s="171" t="s">
        <v>504</v>
      </c>
      <c r="E2618" s="8"/>
      <c r="H2618" s="170"/>
      <c r="I2618" s="172"/>
      <c r="J2618" s="172"/>
      <c r="K2618" s="193"/>
      <c r="L2618" s="193"/>
      <c r="M2618" s="193"/>
      <c r="N2618" s="193"/>
      <c r="O2618" s="193"/>
      <c r="P2618" s="193"/>
      <c r="R2618" s="194"/>
      <c r="S2618" s="170"/>
      <c r="T2618" s="170"/>
      <c r="U2618" s="170"/>
      <c r="V2618" s="170"/>
      <c r="W2618" s="170"/>
      <c r="X2618" s="170"/>
      <c r="Y2618" s="170"/>
      <c r="Z2618" s="170"/>
      <c r="AA2618" s="170"/>
      <c r="AB2618" s="170"/>
      <c r="AC2618" s="170"/>
      <c r="AD2618" s="170"/>
      <c r="AE2618" s="170"/>
      <c r="AF2618" s="170"/>
      <c r="AG2618" s="170"/>
      <c r="AH2618" s="170"/>
      <c r="AI2618" s="170"/>
      <c r="AJ2618" s="170"/>
      <c r="AK2618" s="170"/>
      <c r="AL2618" s="170"/>
      <c r="AM2618" s="170"/>
      <c r="AN2618" s="170"/>
      <c r="AO2618" s="170"/>
      <c r="AP2618" s="170"/>
      <c r="AQ2618" s="170"/>
      <c r="AR2618" s="170"/>
      <c r="AS2618" s="170"/>
      <c r="AT2618" s="170"/>
      <c r="AU2618" s="170"/>
      <c r="AV2618" s="170"/>
      <c r="AW2618" s="170"/>
      <c r="AX2618" s="170"/>
      <c r="AY2618" s="170"/>
      <c r="AZ2618" s="170"/>
      <c r="BA2618" s="170"/>
      <c r="BB2618" s="170"/>
      <c r="BC2618" s="170"/>
      <c r="BD2618" s="170"/>
      <c r="BE2618" s="170"/>
      <c r="BF2618" s="170"/>
      <c r="BG2618" s="170"/>
      <c r="BH2618" s="170"/>
      <c r="BI2618" s="170"/>
      <c r="BJ2618" s="170"/>
      <c r="BK2618" s="170"/>
      <c r="BL2618" s="170"/>
      <c r="BM2618" s="170"/>
      <c r="BN2618" s="170"/>
      <c r="BO2618" s="170"/>
      <c r="BP2618" s="170"/>
      <c r="BQ2618" s="170"/>
      <c r="BR2618" s="170"/>
      <c r="BS2618" s="170"/>
      <c r="BT2618" s="170"/>
      <c r="BU2618" s="170"/>
      <c r="BV2618" s="170"/>
      <c r="BW2618" s="170"/>
      <c r="BX2618" s="170"/>
      <c r="BY2618" s="170"/>
      <c r="BZ2618" s="170"/>
      <c r="CA2618" s="170"/>
      <c r="CB2618" s="170"/>
      <c r="CC2618" s="170"/>
      <c r="CD2618" s="170"/>
      <c r="CE2618" s="170"/>
      <c r="CF2618" s="170"/>
      <c r="CG2618" s="170"/>
      <c r="CH2618" s="170"/>
      <c r="CI2618" s="170"/>
      <c r="CJ2618" s="170"/>
      <c r="CK2618" s="170"/>
    </row>
    <row r="2619" spans="2:89" x14ac:dyDescent="0.35">
      <c r="B2619" s="171" t="s">
        <v>461</v>
      </c>
      <c r="E2619" s="8"/>
      <c r="H2619" s="170"/>
      <c r="I2619" s="172"/>
      <c r="J2619" s="172"/>
      <c r="K2619" s="193"/>
      <c r="L2619" s="193"/>
      <c r="M2619" s="193"/>
      <c r="N2619" s="193"/>
      <c r="O2619" s="193"/>
      <c r="P2619" s="193"/>
      <c r="R2619" s="194"/>
      <c r="S2619" s="195" t="str">
        <f t="shared" ref="S2619:AX2619" si="3484">S$20</f>
        <v>S$16</v>
      </c>
      <c r="T2619" s="195" t="str">
        <f t="shared" si="3484"/>
        <v>T$16</v>
      </c>
      <c r="U2619" s="195" t="str">
        <f t="shared" si="3484"/>
        <v>U$16</v>
      </c>
      <c r="V2619" s="195" t="str">
        <f t="shared" si="3484"/>
        <v>V$16</v>
      </c>
      <c r="W2619" s="195" t="str">
        <f t="shared" si="3484"/>
        <v>W$16</v>
      </c>
      <c r="X2619" s="195" t="str">
        <f t="shared" si="3484"/>
        <v>X$16</v>
      </c>
      <c r="Y2619" s="195" t="str">
        <f t="shared" si="3484"/>
        <v>Y$16</v>
      </c>
      <c r="Z2619" s="195" t="str">
        <f t="shared" si="3484"/>
        <v>Z$16</v>
      </c>
      <c r="AA2619" s="195" t="str">
        <f t="shared" si="3484"/>
        <v>AA$16</v>
      </c>
      <c r="AB2619" s="195" t="str">
        <f t="shared" si="3484"/>
        <v>AB$16</v>
      </c>
      <c r="AC2619" s="195" t="str">
        <f t="shared" si="3484"/>
        <v>AC$16</v>
      </c>
      <c r="AD2619" s="195" t="str">
        <f t="shared" si="3484"/>
        <v>AD$16</v>
      </c>
      <c r="AE2619" s="195" t="str">
        <f t="shared" si="3484"/>
        <v>AE$16</v>
      </c>
      <c r="AF2619" s="195" t="str">
        <f t="shared" si="3484"/>
        <v>AF$16</v>
      </c>
      <c r="AG2619" s="195" t="str">
        <f t="shared" si="3484"/>
        <v>AG$16</v>
      </c>
      <c r="AH2619" s="195" t="str">
        <f t="shared" si="3484"/>
        <v>AH$16</v>
      </c>
      <c r="AI2619" s="195" t="str">
        <f t="shared" si="3484"/>
        <v>AI$16</v>
      </c>
      <c r="AJ2619" s="195" t="str">
        <f t="shared" si="3484"/>
        <v>AJ$16</v>
      </c>
      <c r="AK2619" s="195" t="str">
        <f t="shared" si="3484"/>
        <v>AK$16</v>
      </c>
      <c r="AL2619" s="195" t="str">
        <f t="shared" si="3484"/>
        <v>AL$16</v>
      </c>
      <c r="AM2619" s="195" t="str">
        <f t="shared" si="3484"/>
        <v>AM$16</v>
      </c>
      <c r="AN2619" s="195" t="str">
        <f t="shared" si="3484"/>
        <v>AN$16</v>
      </c>
      <c r="AO2619" s="195" t="str">
        <f t="shared" si="3484"/>
        <v>AO$16</v>
      </c>
      <c r="AP2619" s="195" t="str">
        <f t="shared" si="3484"/>
        <v>AP$16</v>
      </c>
      <c r="AQ2619" s="195" t="str">
        <f t="shared" si="3484"/>
        <v>AQ$16</v>
      </c>
      <c r="AR2619" s="195" t="str">
        <f t="shared" si="3484"/>
        <v>AR$16</v>
      </c>
      <c r="AS2619" s="195" t="str">
        <f t="shared" si="3484"/>
        <v>AS$16</v>
      </c>
      <c r="AT2619" s="195" t="str">
        <f t="shared" si="3484"/>
        <v>AT$16</v>
      </c>
      <c r="AU2619" s="195" t="str">
        <f t="shared" si="3484"/>
        <v>AU$16</v>
      </c>
      <c r="AV2619" s="195" t="str">
        <f t="shared" si="3484"/>
        <v>AV$16</v>
      </c>
      <c r="AW2619" s="195" t="str">
        <f t="shared" si="3484"/>
        <v>AW$16</v>
      </c>
      <c r="AX2619" s="195" t="str">
        <f t="shared" si="3484"/>
        <v>AX$16</v>
      </c>
      <c r="AY2619" s="195" t="str">
        <f t="shared" ref="AY2619:CD2619" si="3485">AY$20</f>
        <v>AY$16</v>
      </c>
      <c r="AZ2619" s="195" t="str">
        <f t="shared" si="3485"/>
        <v>AZ$16</v>
      </c>
      <c r="BA2619" s="195" t="str">
        <f t="shared" si="3485"/>
        <v>BA$16</v>
      </c>
      <c r="BB2619" s="195" t="str">
        <f t="shared" si="3485"/>
        <v>BB$16</v>
      </c>
      <c r="BC2619" s="195" t="str">
        <f t="shared" si="3485"/>
        <v>BC$16</v>
      </c>
      <c r="BD2619" s="195" t="str">
        <f t="shared" si="3485"/>
        <v>BD$16</v>
      </c>
      <c r="BE2619" s="195" t="str">
        <f t="shared" si="3485"/>
        <v>BE$16</v>
      </c>
      <c r="BF2619" s="195" t="str">
        <f t="shared" si="3485"/>
        <v>BF$16</v>
      </c>
      <c r="BG2619" s="195" t="str">
        <f t="shared" si="3485"/>
        <v>BG$16</v>
      </c>
      <c r="BH2619" s="195" t="str">
        <f t="shared" si="3485"/>
        <v>BH$16</v>
      </c>
      <c r="BI2619" s="195" t="str">
        <f t="shared" si="3485"/>
        <v>BI$16</v>
      </c>
      <c r="BJ2619" s="195" t="str">
        <f t="shared" si="3485"/>
        <v>BJ$16</v>
      </c>
      <c r="BK2619" s="195" t="str">
        <f t="shared" si="3485"/>
        <v>BK$16</v>
      </c>
      <c r="BL2619" s="195" t="str">
        <f t="shared" si="3485"/>
        <v>BL$16</v>
      </c>
      <c r="BM2619" s="195" t="str">
        <f t="shared" si="3485"/>
        <v>BM$16</v>
      </c>
      <c r="BN2619" s="195" t="str">
        <f t="shared" si="3485"/>
        <v>BN$16</v>
      </c>
      <c r="BO2619" s="195" t="str">
        <f t="shared" si="3485"/>
        <v>BO$16</v>
      </c>
      <c r="BP2619" s="195" t="str">
        <f t="shared" si="3485"/>
        <v>BP$16</v>
      </c>
      <c r="BQ2619" s="195" t="str">
        <f t="shared" si="3485"/>
        <v>BQ$16</v>
      </c>
      <c r="BR2619" s="195" t="str">
        <f t="shared" si="3485"/>
        <v>BR$16</v>
      </c>
      <c r="BS2619" s="195" t="str">
        <f t="shared" si="3485"/>
        <v>BS$16</v>
      </c>
      <c r="BT2619" s="195" t="str">
        <f t="shared" si="3485"/>
        <v>BT$16</v>
      </c>
      <c r="BU2619" s="195" t="str">
        <f t="shared" si="3485"/>
        <v>BU$16</v>
      </c>
      <c r="BV2619" s="195" t="str">
        <f t="shared" si="3485"/>
        <v>BV$16</v>
      </c>
      <c r="BW2619" s="195" t="str">
        <f t="shared" si="3485"/>
        <v>BW$16</v>
      </c>
      <c r="BX2619" s="195" t="str">
        <f t="shared" si="3485"/>
        <v>BX$16</v>
      </c>
      <c r="BY2619" s="195" t="str">
        <f t="shared" si="3485"/>
        <v>BY$16</v>
      </c>
      <c r="BZ2619" s="195" t="str">
        <f t="shared" si="3485"/>
        <v>BZ$16</v>
      </c>
      <c r="CA2619" s="195" t="str">
        <f t="shared" si="3485"/>
        <v>CA$16</v>
      </c>
      <c r="CB2619" s="195" t="str">
        <f t="shared" si="3485"/>
        <v>CB$16</v>
      </c>
      <c r="CC2619" s="195" t="str">
        <f t="shared" si="3485"/>
        <v>CC$16</v>
      </c>
      <c r="CD2619" s="195" t="str">
        <f t="shared" si="3485"/>
        <v>CD$16</v>
      </c>
      <c r="CE2619" s="195" t="str">
        <f t="shared" ref="CE2619:CK2619" si="3486">CE$20</f>
        <v>CE$16</v>
      </c>
      <c r="CF2619" s="195" t="str">
        <f t="shared" si="3486"/>
        <v>CF$16</v>
      </c>
      <c r="CG2619" s="195" t="str">
        <f t="shared" si="3486"/>
        <v>CG$16</v>
      </c>
      <c r="CH2619" s="195" t="str">
        <f t="shared" si="3486"/>
        <v>CH$16</v>
      </c>
      <c r="CI2619" s="195" t="str">
        <f t="shared" si="3486"/>
        <v>CI$16</v>
      </c>
      <c r="CJ2619" s="195" t="str">
        <f t="shared" si="3486"/>
        <v>CJ$16</v>
      </c>
      <c r="CK2619" s="195" t="str">
        <f t="shared" si="3486"/>
        <v>CK$16</v>
      </c>
    </row>
    <row r="2620" spans="2:89" x14ac:dyDescent="0.35">
      <c r="B2620" s="171" t="s">
        <v>462</v>
      </c>
      <c r="E2620" s="8"/>
      <c r="H2620" s="196"/>
      <c r="I2620" s="197"/>
      <c r="J2620" s="197"/>
      <c r="K2620" s="198"/>
      <c r="L2620" s="198"/>
      <c r="M2620" s="198"/>
      <c r="N2620" s="198"/>
      <c r="O2620" s="198"/>
      <c r="P2620" s="198"/>
      <c r="R2620" s="198"/>
      <c r="S2620" s="195" t="str">
        <f t="shared" ref="S2620:AX2620" si="3487">S$21</f>
        <v>S$17</v>
      </c>
      <c r="T2620" s="195" t="str">
        <f t="shared" si="3487"/>
        <v>T$17</v>
      </c>
      <c r="U2620" s="195" t="str">
        <f t="shared" si="3487"/>
        <v>U$17</v>
      </c>
      <c r="V2620" s="195" t="str">
        <f t="shared" si="3487"/>
        <v>V$17</v>
      </c>
      <c r="W2620" s="195" t="str">
        <f t="shared" si="3487"/>
        <v>W$17</v>
      </c>
      <c r="X2620" s="195" t="str">
        <f t="shared" si="3487"/>
        <v>X$17</v>
      </c>
      <c r="Y2620" s="195" t="str">
        <f t="shared" si="3487"/>
        <v>Y$17</v>
      </c>
      <c r="Z2620" s="195" t="str">
        <f t="shared" si="3487"/>
        <v>Z$17</v>
      </c>
      <c r="AA2620" s="195" t="str">
        <f t="shared" si="3487"/>
        <v>AA$17</v>
      </c>
      <c r="AB2620" s="195" t="str">
        <f t="shared" si="3487"/>
        <v>AB$17</v>
      </c>
      <c r="AC2620" s="195" t="str">
        <f t="shared" si="3487"/>
        <v>AC$17</v>
      </c>
      <c r="AD2620" s="195" t="str">
        <f t="shared" si="3487"/>
        <v>AD$17</v>
      </c>
      <c r="AE2620" s="195" t="str">
        <f t="shared" si="3487"/>
        <v>AE$17</v>
      </c>
      <c r="AF2620" s="195" t="str">
        <f t="shared" si="3487"/>
        <v>AF$17</v>
      </c>
      <c r="AG2620" s="195" t="str">
        <f t="shared" si="3487"/>
        <v>AG$17</v>
      </c>
      <c r="AH2620" s="195" t="str">
        <f t="shared" si="3487"/>
        <v>AH$17</v>
      </c>
      <c r="AI2620" s="195" t="str">
        <f t="shared" si="3487"/>
        <v>AI$17</v>
      </c>
      <c r="AJ2620" s="195" t="str">
        <f t="shared" si="3487"/>
        <v>AJ$17</v>
      </c>
      <c r="AK2620" s="195" t="str">
        <f t="shared" si="3487"/>
        <v>AK$17</v>
      </c>
      <c r="AL2620" s="195" t="str">
        <f t="shared" si="3487"/>
        <v>AL$17</v>
      </c>
      <c r="AM2620" s="195" t="str">
        <f t="shared" si="3487"/>
        <v>AM$17</v>
      </c>
      <c r="AN2620" s="195" t="str">
        <f t="shared" si="3487"/>
        <v>AN$17</v>
      </c>
      <c r="AO2620" s="195" t="str">
        <f t="shared" si="3487"/>
        <v>AO$17</v>
      </c>
      <c r="AP2620" s="195" t="str">
        <f t="shared" si="3487"/>
        <v>AP$17</v>
      </c>
      <c r="AQ2620" s="195" t="str">
        <f t="shared" si="3487"/>
        <v>AQ$17</v>
      </c>
      <c r="AR2620" s="195" t="str">
        <f t="shared" si="3487"/>
        <v>AR$17</v>
      </c>
      <c r="AS2620" s="195" t="str">
        <f t="shared" si="3487"/>
        <v>AS$17</v>
      </c>
      <c r="AT2620" s="195" t="str">
        <f t="shared" si="3487"/>
        <v>AT$17</v>
      </c>
      <c r="AU2620" s="195" t="str">
        <f t="shared" si="3487"/>
        <v>AU$17</v>
      </c>
      <c r="AV2620" s="195" t="str">
        <f t="shared" si="3487"/>
        <v>AV$17</v>
      </c>
      <c r="AW2620" s="195" t="str">
        <f t="shared" si="3487"/>
        <v>AW$17</v>
      </c>
      <c r="AX2620" s="195" t="str">
        <f t="shared" si="3487"/>
        <v>AX$17</v>
      </c>
      <c r="AY2620" s="195" t="str">
        <f t="shared" ref="AY2620:CD2620" si="3488">AY$21</f>
        <v>AY$17</v>
      </c>
      <c r="AZ2620" s="195" t="str">
        <f t="shared" si="3488"/>
        <v>AZ$17</v>
      </c>
      <c r="BA2620" s="195" t="str">
        <f t="shared" si="3488"/>
        <v>BA$17</v>
      </c>
      <c r="BB2620" s="195" t="str">
        <f t="shared" si="3488"/>
        <v>BB$17</v>
      </c>
      <c r="BC2620" s="195" t="str">
        <f t="shared" si="3488"/>
        <v>BC$17</v>
      </c>
      <c r="BD2620" s="195" t="str">
        <f t="shared" si="3488"/>
        <v>BD$17</v>
      </c>
      <c r="BE2620" s="195" t="str">
        <f t="shared" si="3488"/>
        <v>BE$17</v>
      </c>
      <c r="BF2620" s="195" t="str">
        <f t="shared" si="3488"/>
        <v>BF$17</v>
      </c>
      <c r="BG2620" s="195" t="str">
        <f t="shared" si="3488"/>
        <v>BG$17</v>
      </c>
      <c r="BH2620" s="195" t="str">
        <f t="shared" si="3488"/>
        <v>BH$17</v>
      </c>
      <c r="BI2620" s="195" t="str">
        <f t="shared" si="3488"/>
        <v>BI$17</v>
      </c>
      <c r="BJ2620" s="195" t="str">
        <f t="shared" si="3488"/>
        <v>BJ$17</v>
      </c>
      <c r="BK2620" s="195" t="str">
        <f t="shared" si="3488"/>
        <v>BK$17</v>
      </c>
      <c r="BL2620" s="195" t="str">
        <f t="shared" si="3488"/>
        <v>BL$17</v>
      </c>
      <c r="BM2620" s="195" t="str">
        <f t="shared" si="3488"/>
        <v>BM$17</v>
      </c>
      <c r="BN2620" s="195" t="str">
        <f t="shared" si="3488"/>
        <v>BN$17</v>
      </c>
      <c r="BO2620" s="195" t="str">
        <f t="shared" si="3488"/>
        <v>BO$17</v>
      </c>
      <c r="BP2620" s="195" t="str">
        <f t="shared" si="3488"/>
        <v>BP$17</v>
      </c>
      <c r="BQ2620" s="195" t="str">
        <f t="shared" si="3488"/>
        <v>BQ$17</v>
      </c>
      <c r="BR2620" s="195" t="str">
        <f t="shared" si="3488"/>
        <v>BR$17</v>
      </c>
      <c r="BS2620" s="195" t="str">
        <f t="shared" si="3488"/>
        <v>BS$17</v>
      </c>
      <c r="BT2620" s="195" t="str">
        <f t="shared" si="3488"/>
        <v>BT$17</v>
      </c>
      <c r="BU2620" s="195" t="str">
        <f t="shared" si="3488"/>
        <v>BU$17</v>
      </c>
      <c r="BV2620" s="195" t="str">
        <f t="shared" si="3488"/>
        <v>BV$17</v>
      </c>
      <c r="BW2620" s="195" t="str">
        <f t="shared" si="3488"/>
        <v>BW$17</v>
      </c>
      <c r="BX2620" s="195" t="str">
        <f t="shared" si="3488"/>
        <v>BX$17</v>
      </c>
      <c r="BY2620" s="195" t="str">
        <f t="shared" si="3488"/>
        <v>BY$17</v>
      </c>
      <c r="BZ2620" s="195" t="str">
        <f t="shared" si="3488"/>
        <v>BZ$17</v>
      </c>
      <c r="CA2620" s="195" t="str">
        <f t="shared" si="3488"/>
        <v>CA$17</v>
      </c>
      <c r="CB2620" s="195" t="str">
        <f t="shared" si="3488"/>
        <v>CB$17</v>
      </c>
      <c r="CC2620" s="195" t="str">
        <f t="shared" si="3488"/>
        <v>CC$17</v>
      </c>
      <c r="CD2620" s="195" t="str">
        <f t="shared" si="3488"/>
        <v>CD$17</v>
      </c>
      <c r="CE2620" s="195" t="str">
        <f t="shared" ref="CE2620:CK2620" si="3489">CE$21</f>
        <v>CE$17</v>
      </c>
      <c r="CF2620" s="195" t="str">
        <f t="shared" si="3489"/>
        <v>CF$17</v>
      </c>
      <c r="CG2620" s="195" t="str">
        <f t="shared" si="3489"/>
        <v>CG$17</v>
      </c>
      <c r="CH2620" s="195" t="str">
        <f t="shared" si="3489"/>
        <v>CH$17</v>
      </c>
      <c r="CI2620" s="195" t="str">
        <f t="shared" si="3489"/>
        <v>CI$17</v>
      </c>
      <c r="CJ2620" s="195" t="str">
        <f t="shared" si="3489"/>
        <v>CJ$17</v>
      </c>
      <c r="CK2620" s="195" t="str">
        <f t="shared" si="3489"/>
        <v>CK$17</v>
      </c>
    </row>
    <row r="2621" spans="2:89" x14ac:dyDescent="0.35">
      <c r="B2621" s="171" t="s">
        <v>491</v>
      </c>
      <c r="E2621" s="8"/>
      <c r="H2621" s="196"/>
      <c r="I2621" s="197"/>
      <c r="J2621" s="197"/>
      <c r="K2621" s="198"/>
      <c r="L2621" s="198"/>
      <c r="M2621" s="198"/>
      <c r="N2621" s="198"/>
      <c r="O2621" s="198"/>
      <c r="P2621" s="198"/>
      <c r="R2621" s="198"/>
      <c r="S2621" s="186"/>
      <c r="T2621" s="186"/>
      <c r="U2621" s="186"/>
      <c r="V2621" s="186"/>
      <c r="W2621" s="186"/>
      <c r="X2621" s="186"/>
      <c r="Y2621" s="186"/>
      <c r="Z2621" s="186"/>
      <c r="AA2621" s="186"/>
      <c r="AB2621" s="186"/>
      <c r="AC2621" s="186"/>
      <c r="AD2621" s="186"/>
      <c r="AE2621" s="186"/>
      <c r="AF2621" s="186"/>
      <c r="AG2621" s="186"/>
      <c r="AH2621" s="186"/>
      <c r="AI2621" s="186"/>
      <c r="AJ2621" s="186"/>
      <c r="AK2621" s="186"/>
      <c r="AL2621" s="186"/>
      <c r="AM2621" s="186"/>
      <c r="AN2621" s="186"/>
      <c r="AO2621" s="186"/>
      <c r="AP2621" s="186"/>
      <c r="AQ2621" s="186"/>
      <c r="AR2621" s="186"/>
      <c r="AS2621" s="186"/>
      <c r="AT2621" s="186"/>
      <c r="AU2621" s="186"/>
      <c r="AV2621" s="186"/>
      <c r="AW2621" s="186"/>
      <c r="AX2621" s="186"/>
      <c r="AY2621" s="186"/>
      <c r="AZ2621" s="186"/>
      <c r="BA2621" s="186"/>
      <c r="BB2621" s="186"/>
      <c r="BC2621" s="186"/>
      <c r="BD2621" s="186"/>
      <c r="BE2621" s="186"/>
      <c r="BF2621" s="186"/>
      <c r="BG2621" s="186"/>
      <c r="BH2621" s="186"/>
      <c r="BI2621" s="186"/>
      <c r="BJ2621" s="186"/>
      <c r="BK2621" s="186"/>
      <c r="BL2621" s="186"/>
      <c r="BM2621" s="186"/>
      <c r="BN2621" s="186"/>
      <c r="BO2621" s="186"/>
      <c r="BP2621" s="186"/>
      <c r="BQ2621" s="186"/>
      <c r="BR2621" s="186"/>
      <c r="BS2621" s="186"/>
      <c r="BT2621" s="186"/>
      <c r="BU2621" s="186"/>
      <c r="BV2621" s="186"/>
      <c r="BW2621" s="186"/>
      <c r="BX2621" s="186"/>
      <c r="BY2621" s="186"/>
      <c r="BZ2621" s="186"/>
      <c r="CA2621" s="186"/>
      <c r="CB2621" s="186"/>
      <c r="CC2621" s="186"/>
      <c r="CD2621" s="186"/>
      <c r="CE2621" s="186"/>
      <c r="CF2621" s="186"/>
      <c r="CG2621" s="186"/>
      <c r="CH2621" s="186"/>
      <c r="CI2621" s="186"/>
      <c r="CJ2621" s="186"/>
      <c r="CK2621" s="186"/>
    </row>
    <row r="2622" spans="2:89" x14ac:dyDescent="0.35">
      <c r="B2622" s="171" t="s">
        <v>505</v>
      </c>
      <c r="E2622" s="8"/>
      <c r="H2622" s="196"/>
      <c r="I2622" s="197"/>
      <c r="J2622" s="197"/>
      <c r="K2622" s="198"/>
      <c r="L2622" s="198"/>
      <c r="M2622" s="198"/>
      <c r="N2622" s="198"/>
      <c r="O2622" s="198"/>
      <c r="P2622" s="198"/>
      <c r="R2622" s="198"/>
      <c r="S2622" s="186"/>
      <c r="T2622" s="186"/>
      <c r="U2622" s="186"/>
      <c r="V2622" s="186"/>
      <c r="W2622" s="186"/>
      <c r="X2622" s="186"/>
      <c r="Y2622" s="186"/>
      <c r="Z2622" s="186"/>
      <c r="AA2622" s="186"/>
      <c r="AB2622" s="186"/>
      <c r="AC2622" s="186"/>
      <c r="AD2622" s="186"/>
      <c r="AE2622" s="186"/>
      <c r="AF2622" s="186"/>
      <c r="AG2622" s="186"/>
      <c r="AH2622" s="186"/>
      <c r="AI2622" s="186"/>
      <c r="AJ2622" s="186"/>
      <c r="AK2622" s="186"/>
      <c r="AL2622" s="186"/>
      <c r="AM2622" s="186"/>
      <c r="AN2622" s="186"/>
      <c r="AO2622" s="186"/>
      <c r="AP2622" s="186"/>
      <c r="AQ2622" s="186"/>
      <c r="AR2622" s="186"/>
      <c r="AS2622" s="186"/>
      <c r="AT2622" s="186"/>
      <c r="AU2622" s="186"/>
      <c r="AV2622" s="186"/>
      <c r="AW2622" s="186"/>
      <c r="AX2622" s="186"/>
      <c r="AY2622" s="186"/>
      <c r="AZ2622" s="186"/>
      <c r="BA2622" s="186"/>
      <c r="BB2622" s="186"/>
      <c r="BC2622" s="186"/>
      <c r="BD2622" s="186"/>
      <c r="BE2622" s="186"/>
      <c r="BF2622" s="186"/>
      <c r="BG2622" s="186"/>
      <c r="BH2622" s="186"/>
      <c r="BI2622" s="186"/>
      <c r="BJ2622" s="186"/>
      <c r="BK2622" s="186"/>
      <c r="BL2622" s="186"/>
      <c r="BM2622" s="186"/>
      <c r="BN2622" s="186"/>
      <c r="BO2622" s="186"/>
      <c r="BP2622" s="186"/>
      <c r="BQ2622" s="186"/>
      <c r="BR2622" s="186"/>
      <c r="BS2622" s="186"/>
      <c r="BT2622" s="186"/>
      <c r="BU2622" s="186"/>
      <c r="BV2622" s="186"/>
      <c r="BW2622" s="186"/>
      <c r="BX2622" s="186"/>
      <c r="BY2622" s="186"/>
      <c r="BZ2622" s="186"/>
      <c r="CA2622" s="186"/>
      <c r="CB2622" s="186"/>
      <c r="CC2622" s="186"/>
      <c r="CD2622" s="186"/>
      <c r="CE2622" s="186"/>
      <c r="CF2622" s="186"/>
      <c r="CG2622" s="186"/>
      <c r="CH2622" s="186"/>
      <c r="CI2622" s="186"/>
      <c r="CJ2622" s="186"/>
      <c r="CK2622" s="186"/>
    </row>
    <row r="2623" spans="2:89" x14ac:dyDescent="0.35">
      <c r="B2623" s="171" t="s">
        <v>463</v>
      </c>
      <c r="E2623" s="8"/>
      <c r="H2623" s="196"/>
      <c r="I2623" s="197"/>
      <c r="J2623" s="197"/>
      <c r="K2623" s="198"/>
      <c r="L2623" s="198"/>
      <c r="M2623" s="198"/>
      <c r="N2623" s="198"/>
      <c r="O2623" s="198"/>
      <c r="P2623" s="198"/>
      <c r="R2623" s="198"/>
      <c r="S2623" s="186" t="str">
        <f t="shared" ref="S2623:AX2623" si="3490">S$22</f>
        <v>S$18</v>
      </c>
      <c r="T2623" s="186" t="str">
        <f t="shared" si="3490"/>
        <v>T$18</v>
      </c>
      <c r="U2623" s="186" t="str">
        <f t="shared" si="3490"/>
        <v>U$18</v>
      </c>
      <c r="V2623" s="186" t="str">
        <f t="shared" si="3490"/>
        <v>V$18</v>
      </c>
      <c r="W2623" s="186" t="str">
        <f t="shared" si="3490"/>
        <v>W$18</v>
      </c>
      <c r="X2623" s="186" t="str">
        <f t="shared" si="3490"/>
        <v>X$18</v>
      </c>
      <c r="Y2623" s="186" t="str">
        <f t="shared" si="3490"/>
        <v>Y$18</v>
      </c>
      <c r="Z2623" s="186" t="str">
        <f t="shared" si="3490"/>
        <v>Z$18</v>
      </c>
      <c r="AA2623" s="186" t="str">
        <f t="shared" si="3490"/>
        <v>AA$18</v>
      </c>
      <c r="AB2623" s="186" t="str">
        <f t="shared" si="3490"/>
        <v>AB$18</v>
      </c>
      <c r="AC2623" s="186" t="str">
        <f t="shared" si="3490"/>
        <v>AC$18</v>
      </c>
      <c r="AD2623" s="186" t="str">
        <f t="shared" si="3490"/>
        <v>AD$18</v>
      </c>
      <c r="AE2623" s="186" t="str">
        <f t="shared" si="3490"/>
        <v>AE$18</v>
      </c>
      <c r="AF2623" s="186" t="str">
        <f t="shared" si="3490"/>
        <v>AF$18</v>
      </c>
      <c r="AG2623" s="186" t="str">
        <f t="shared" si="3490"/>
        <v>AG$18</v>
      </c>
      <c r="AH2623" s="186" t="str">
        <f t="shared" si="3490"/>
        <v>AH$18</v>
      </c>
      <c r="AI2623" s="186" t="str">
        <f t="shared" si="3490"/>
        <v>AI$18</v>
      </c>
      <c r="AJ2623" s="186" t="str">
        <f t="shared" si="3490"/>
        <v>AJ$18</v>
      </c>
      <c r="AK2623" s="186" t="str">
        <f t="shared" si="3490"/>
        <v>AK$18</v>
      </c>
      <c r="AL2623" s="186" t="str">
        <f t="shared" si="3490"/>
        <v>AL$18</v>
      </c>
      <c r="AM2623" s="186" t="str">
        <f t="shared" si="3490"/>
        <v>AM$18</v>
      </c>
      <c r="AN2623" s="186" t="str">
        <f t="shared" si="3490"/>
        <v>AN$18</v>
      </c>
      <c r="AO2623" s="186" t="str">
        <f t="shared" si="3490"/>
        <v>AO$18</v>
      </c>
      <c r="AP2623" s="186" t="str">
        <f t="shared" si="3490"/>
        <v>AP$18</v>
      </c>
      <c r="AQ2623" s="186" t="str">
        <f t="shared" si="3490"/>
        <v>AQ$18</v>
      </c>
      <c r="AR2623" s="186" t="str">
        <f t="shared" si="3490"/>
        <v>AR$18</v>
      </c>
      <c r="AS2623" s="186" t="str">
        <f t="shared" si="3490"/>
        <v>AS$18</v>
      </c>
      <c r="AT2623" s="186" t="str">
        <f t="shared" si="3490"/>
        <v>AT$18</v>
      </c>
      <c r="AU2623" s="186" t="str">
        <f t="shared" si="3490"/>
        <v>AU$18</v>
      </c>
      <c r="AV2623" s="186" t="str">
        <f t="shared" si="3490"/>
        <v>AV$18</v>
      </c>
      <c r="AW2623" s="186" t="str">
        <f t="shared" si="3490"/>
        <v>AW$18</v>
      </c>
      <c r="AX2623" s="186" t="str">
        <f t="shared" si="3490"/>
        <v>AX$18</v>
      </c>
      <c r="AY2623" s="186" t="str">
        <f t="shared" ref="AY2623:CD2623" si="3491">AY$22</f>
        <v>AY$18</v>
      </c>
      <c r="AZ2623" s="186" t="str">
        <f t="shared" si="3491"/>
        <v>AZ$18</v>
      </c>
      <c r="BA2623" s="186" t="str">
        <f t="shared" si="3491"/>
        <v>BA$18</v>
      </c>
      <c r="BB2623" s="186" t="str">
        <f t="shared" si="3491"/>
        <v>BB$18</v>
      </c>
      <c r="BC2623" s="186" t="str">
        <f t="shared" si="3491"/>
        <v>BC$18</v>
      </c>
      <c r="BD2623" s="186" t="str">
        <f t="shared" si="3491"/>
        <v>BD$18</v>
      </c>
      <c r="BE2623" s="186" t="str">
        <f t="shared" si="3491"/>
        <v>BE$18</v>
      </c>
      <c r="BF2623" s="186" t="str">
        <f t="shared" si="3491"/>
        <v>BF$18</v>
      </c>
      <c r="BG2623" s="186" t="str">
        <f t="shared" si="3491"/>
        <v>BG$18</v>
      </c>
      <c r="BH2623" s="186" t="str">
        <f t="shared" si="3491"/>
        <v>BH$18</v>
      </c>
      <c r="BI2623" s="186" t="str">
        <f t="shared" si="3491"/>
        <v>BI$18</v>
      </c>
      <c r="BJ2623" s="186" t="str">
        <f t="shared" si="3491"/>
        <v>BJ$18</v>
      </c>
      <c r="BK2623" s="186" t="str">
        <f t="shared" si="3491"/>
        <v>BK$18</v>
      </c>
      <c r="BL2623" s="186" t="str">
        <f t="shared" si="3491"/>
        <v>BL$18</v>
      </c>
      <c r="BM2623" s="186" t="str">
        <f t="shared" si="3491"/>
        <v>BM$18</v>
      </c>
      <c r="BN2623" s="186" t="str">
        <f t="shared" si="3491"/>
        <v>BN$18</v>
      </c>
      <c r="BO2623" s="186" t="str">
        <f t="shared" si="3491"/>
        <v>BO$18</v>
      </c>
      <c r="BP2623" s="186" t="str">
        <f t="shared" si="3491"/>
        <v>BP$18</v>
      </c>
      <c r="BQ2623" s="186" t="str">
        <f t="shared" si="3491"/>
        <v>BQ$18</v>
      </c>
      <c r="BR2623" s="186" t="str">
        <f t="shared" si="3491"/>
        <v>BR$18</v>
      </c>
      <c r="BS2623" s="186" t="str">
        <f t="shared" si="3491"/>
        <v>BS$18</v>
      </c>
      <c r="BT2623" s="186" t="str">
        <f t="shared" si="3491"/>
        <v>BT$18</v>
      </c>
      <c r="BU2623" s="186" t="str">
        <f t="shared" si="3491"/>
        <v>BU$18</v>
      </c>
      <c r="BV2623" s="186" t="str">
        <f t="shared" si="3491"/>
        <v>BV$18</v>
      </c>
      <c r="BW2623" s="186" t="str">
        <f t="shared" si="3491"/>
        <v>BW$18</v>
      </c>
      <c r="BX2623" s="186" t="str">
        <f t="shared" si="3491"/>
        <v>BX$18</v>
      </c>
      <c r="BY2623" s="186" t="str">
        <f t="shared" si="3491"/>
        <v>BY$18</v>
      </c>
      <c r="BZ2623" s="186" t="str">
        <f t="shared" si="3491"/>
        <v>BZ$18</v>
      </c>
      <c r="CA2623" s="186" t="str">
        <f t="shared" si="3491"/>
        <v>CA$18</v>
      </c>
      <c r="CB2623" s="186" t="str">
        <f t="shared" si="3491"/>
        <v>CB$18</v>
      </c>
      <c r="CC2623" s="186" t="str">
        <f t="shared" si="3491"/>
        <v>CC$18</v>
      </c>
      <c r="CD2623" s="186" t="str">
        <f t="shared" si="3491"/>
        <v>CD$18</v>
      </c>
      <c r="CE2623" s="186" t="str">
        <f t="shared" ref="CE2623:CK2623" si="3492">CE$22</f>
        <v>CE$18</v>
      </c>
      <c r="CF2623" s="186" t="str">
        <f t="shared" si="3492"/>
        <v>CF$18</v>
      </c>
      <c r="CG2623" s="186" t="str">
        <f t="shared" si="3492"/>
        <v>CG$18</v>
      </c>
      <c r="CH2623" s="186" t="str">
        <f t="shared" si="3492"/>
        <v>CH$18</v>
      </c>
      <c r="CI2623" s="186" t="str">
        <f t="shared" si="3492"/>
        <v>CI$18</v>
      </c>
      <c r="CJ2623" s="186" t="str">
        <f t="shared" si="3492"/>
        <v>CJ$18</v>
      </c>
      <c r="CK2623" s="186" t="str">
        <f t="shared" si="3492"/>
        <v>CK$18</v>
      </c>
    </row>
    <row r="2624" spans="2:89" x14ac:dyDescent="0.35">
      <c r="B2624" s="171" t="s">
        <v>464</v>
      </c>
      <c r="E2624" s="8"/>
      <c r="H2624" s="196"/>
      <c r="I2624" s="197"/>
      <c r="J2624" s="197"/>
      <c r="K2624" s="198"/>
      <c r="L2624" s="198"/>
      <c r="M2624" s="198"/>
      <c r="N2624" s="198"/>
      <c r="O2624" s="198"/>
      <c r="P2624" s="198"/>
      <c r="R2624" s="198"/>
      <c r="S2624" s="186" t="str">
        <f t="shared" ref="S2624:AX2624" si="3493">S$23</f>
        <v>S$19</v>
      </c>
      <c r="T2624" s="186" t="str">
        <f t="shared" si="3493"/>
        <v>T$19</v>
      </c>
      <c r="U2624" s="186" t="str">
        <f t="shared" si="3493"/>
        <v>U$19</v>
      </c>
      <c r="V2624" s="186" t="str">
        <f t="shared" si="3493"/>
        <v>V$19</v>
      </c>
      <c r="W2624" s="186" t="str">
        <f t="shared" si="3493"/>
        <v>W$19</v>
      </c>
      <c r="X2624" s="186" t="str">
        <f t="shared" si="3493"/>
        <v>X$19</v>
      </c>
      <c r="Y2624" s="186" t="str">
        <f t="shared" si="3493"/>
        <v>Y$19</v>
      </c>
      <c r="Z2624" s="186" t="str">
        <f t="shared" si="3493"/>
        <v>Z$19</v>
      </c>
      <c r="AA2624" s="186" t="str">
        <f t="shared" si="3493"/>
        <v>AA$19</v>
      </c>
      <c r="AB2624" s="186" t="str">
        <f t="shared" si="3493"/>
        <v>AB$19</v>
      </c>
      <c r="AC2624" s="186" t="str">
        <f t="shared" si="3493"/>
        <v>AC$19</v>
      </c>
      <c r="AD2624" s="186" t="str">
        <f t="shared" si="3493"/>
        <v>AD$19</v>
      </c>
      <c r="AE2624" s="186" t="str">
        <f t="shared" si="3493"/>
        <v>AE$19</v>
      </c>
      <c r="AF2624" s="186" t="str">
        <f t="shared" si="3493"/>
        <v>AF$19</v>
      </c>
      <c r="AG2624" s="186" t="str">
        <f t="shared" si="3493"/>
        <v>AG$19</v>
      </c>
      <c r="AH2624" s="186" t="str">
        <f t="shared" si="3493"/>
        <v>AH$19</v>
      </c>
      <c r="AI2624" s="186" t="str">
        <f t="shared" si="3493"/>
        <v>AI$19</v>
      </c>
      <c r="AJ2624" s="186" t="str">
        <f t="shared" si="3493"/>
        <v>AJ$19</v>
      </c>
      <c r="AK2624" s="186" t="str">
        <f t="shared" si="3493"/>
        <v>AK$19</v>
      </c>
      <c r="AL2624" s="186" t="str">
        <f t="shared" si="3493"/>
        <v>AL$19</v>
      </c>
      <c r="AM2624" s="186" t="str">
        <f t="shared" si="3493"/>
        <v>AM$19</v>
      </c>
      <c r="AN2624" s="186" t="str">
        <f t="shared" si="3493"/>
        <v>AN$19</v>
      </c>
      <c r="AO2624" s="186" t="str">
        <f t="shared" si="3493"/>
        <v>AO$19</v>
      </c>
      <c r="AP2624" s="186" t="str">
        <f t="shared" si="3493"/>
        <v>AP$19</v>
      </c>
      <c r="AQ2624" s="186" t="str">
        <f t="shared" si="3493"/>
        <v>AQ$19</v>
      </c>
      <c r="AR2624" s="186" t="str">
        <f t="shared" si="3493"/>
        <v>AR$19</v>
      </c>
      <c r="AS2624" s="186" t="str">
        <f t="shared" si="3493"/>
        <v>AS$19</v>
      </c>
      <c r="AT2624" s="186" t="str">
        <f t="shared" si="3493"/>
        <v>AT$19</v>
      </c>
      <c r="AU2624" s="186" t="str">
        <f t="shared" si="3493"/>
        <v>AU$19</v>
      </c>
      <c r="AV2624" s="186" t="str">
        <f t="shared" si="3493"/>
        <v>AV$19</v>
      </c>
      <c r="AW2624" s="186" t="str">
        <f t="shared" si="3493"/>
        <v>AW$19</v>
      </c>
      <c r="AX2624" s="186" t="str">
        <f t="shared" si="3493"/>
        <v>AX$19</v>
      </c>
      <c r="AY2624" s="186" t="str">
        <f t="shared" ref="AY2624:CD2624" si="3494">AY$23</f>
        <v>AY$19</v>
      </c>
      <c r="AZ2624" s="186" t="str">
        <f t="shared" si="3494"/>
        <v>AZ$19</v>
      </c>
      <c r="BA2624" s="186" t="str">
        <f t="shared" si="3494"/>
        <v>BA$19</v>
      </c>
      <c r="BB2624" s="186" t="str">
        <f t="shared" si="3494"/>
        <v>BB$19</v>
      </c>
      <c r="BC2624" s="186" t="str">
        <f t="shared" si="3494"/>
        <v>BC$19</v>
      </c>
      <c r="BD2624" s="186" t="str">
        <f t="shared" si="3494"/>
        <v>BD$19</v>
      </c>
      <c r="BE2624" s="186" t="str">
        <f t="shared" si="3494"/>
        <v>BE$19</v>
      </c>
      <c r="BF2624" s="186" t="str">
        <f t="shared" si="3494"/>
        <v>BF$19</v>
      </c>
      <c r="BG2624" s="186" t="str">
        <f t="shared" si="3494"/>
        <v>BG$19</v>
      </c>
      <c r="BH2624" s="186" t="str">
        <f t="shared" si="3494"/>
        <v>BH$19</v>
      </c>
      <c r="BI2624" s="186" t="str">
        <f t="shared" si="3494"/>
        <v>BI$19</v>
      </c>
      <c r="BJ2624" s="186" t="str">
        <f t="shared" si="3494"/>
        <v>BJ$19</v>
      </c>
      <c r="BK2624" s="186" t="str">
        <f t="shared" si="3494"/>
        <v>BK$19</v>
      </c>
      <c r="BL2624" s="186" t="str">
        <f t="shared" si="3494"/>
        <v>BL$19</v>
      </c>
      <c r="BM2624" s="186" t="str">
        <f t="shared" si="3494"/>
        <v>BM$19</v>
      </c>
      <c r="BN2624" s="186" t="str">
        <f t="shared" si="3494"/>
        <v>BN$19</v>
      </c>
      <c r="BO2624" s="186" t="str">
        <f t="shared" si="3494"/>
        <v>BO$19</v>
      </c>
      <c r="BP2624" s="186" t="str">
        <f t="shared" si="3494"/>
        <v>BP$19</v>
      </c>
      <c r="BQ2624" s="186" t="str">
        <f t="shared" si="3494"/>
        <v>BQ$19</v>
      </c>
      <c r="BR2624" s="186" t="str">
        <f t="shared" si="3494"/>
        <v>BR$19</v>
      </c>
      <c r="BS2624" s="186" t="str">
        <f t="shared" si="3494"/>
        <v>BS$19</v>
      </c>
      <c r="BT2624" s="186" t="str">
        <f t="shared" si="3494"/>
        <v>BT$19</v>
      </c>
      <c r="BU2624" s="186" t="str">
        <f t="shared" si="3494"/>
        <v>BU$19</v>
      </c>
      <c r="BV2624" s="186" t="str">
        <f t="shared" si="3494"/>
        <v>BV$19</v>
      </c>
      <c r="BW2624" s="186" t="str">
        <f t="shared" si="3494"/>
        <v>BW$19</v>
      </c>
      <c r="BX2624" s="186" t="str">
        <f t="shared" si="3494"/>
        <v>BX$19</v>
      </c>
      <c r="BY2624" s="186" t="str">
        <f t="shared" si="3494"/>
        <v>BY$19</v>
      </c>
      <c r="BZ2624" s="186" t="str">
        <f t="shared" si="3494"/>
        <v>BZ$19</v>
      </c>
      <c r="CA2624" s="186" t="str">
        <f t="shared" si="3494"/>
        <v>CA$19</v>
      </c>
      <c r="CB2624" s="186" t="str">
        <f t="shared" si="3494"/>
        <v>CB$19</v>
      </c>
      <c r="CC2624" s="186" t="str">
        <f t="shared" si="3494"/>
        <v>CC$19</v>
      </c>
      <c r="CD2624" s="186" t="str">
        <f t="shared" si="3494"/>
        <v>CD$19</v>
      </c>
      <c r="CE2624" s="186" t="str">
        <f t="shared" ref="CE2624:CK2624" si="3495">CE$23</f>
        <v>CE$19</v>
      </c>
      <c r="CF2624" s="186" t="str">
        <f t="shared" si="3495"/>
        <v>CF$19</v>
      </c>
      <c r="CG2624" s="186" t="str">
        <f t="shared" si="3495"/>
        <v>CG$19</v>
      </c>
      <c r="CH2624" s="186" t="str">
        <f t="shared" si="3495"/>
        <v>CH$19</v>
      </c>
      <c r="CI2624" s="186" t="str">
        <f t="shared" si="3495"/>
        <v>CI$19</v>
      </c>
      <c r="CJ2624" s="186" t="str">
        <f t="shared" si="3495"/>
        <v>CJ$19</v>
      </c>
      <c r="CK2624" s="186" t="str">
        <f t="shared" si="3495"/>
        <v>CK$19</v>
      </c>
    </row>
    <row r="2625" spans="2:89" x14ac:dyDescent="0.35">
      <c r="B2625" s="139" t="s">
        <v>544</v>
      </c>
      <c r="C2625" s="31"/>
      <c r="D2625" t="s">
        <v>545</v>
      </c>
      <c r="E2625" s="8" t="str">
        <f t="shared" ref="E2625:E2626" si="3496">ROW()&amp;" "&amp;D2625</f>
        <v>2625 SEASON MONTHL-TR-R</v>
      </c>
      <c r="F2625" t="s">
        <v>552</v>
      </c>
      <c r="G2625" s="31" t="s">
        <v>81</v>
      </c>
      <c r="H2625" s="138"/>
      <c r="I2625" s="140"/>
      <c r="J2625" s="140"/>
      <c r="K2625" s="138"/>
      <c r="L2625" s="138"/>
      <c r="M2625" s="138"/>
      <c r="N2625" s="138"/>
      <c r="O2625" s="138"/>
      <c r="P2625" s="138"/>
      <c r="R2625" s="139"/>
      <c r="S2625" s="164"/>
      <c r="T2625" s="164"/>
      <c r="U2625" s="164"/>
      <c r="V2625" s="164"/>
      <c r="W2625" s="164"/>
      <c r="X2625" s="164"/>
      <c r="Y2625" s="164"/>
      <c r="Z2625" s="164"/>
      <c r="AA2625" s="164"/>
      <c r="AB2625" s="164"/>
      <c r="AC2625" s="164"/>
      <c r="AD2625" s="164"/>
      <c r="AE2625" s="164"/>
      <c r="AF2625" s="164"/>
      <c r="AG2625" s="164"/>
      <c r="AH2625" s="164"/>
      <c r="AI2625" s="164"/>
      <c r="AJ2625" s="164"/>
      <c r="AK2625" s="164"/>
      <c r="AL2625" s="164"/>
      <c r="AM2625" s="164"/>
      <c r="AN2625" s="164"/>
      <c r="AO2625" s="164"/>
      <c r="AP2625" s="164"/>
      <c r="AQ2625" s="164"/>
      <c r="AR2625" s="164"/>
      <c r="AS2625" s="164"/>
      <c r="AT2625" s="164"/>
      <c r="AU2625" s="164"/>
      <c r="AV2625" s="164"/>
      <c r="AW2625" s="164"/>
      <c r="AX2625" s="164"/>
      <c r="AY2625" s="164"/>
      <c r="AZ2625" s="164"/>
      <c r="BA2625" s="164"/>
      <c r="BB2625" s="164"/>
      <c r="BC2625" s="164"/>
      <c r="BD2625" s="164"/>
      <c r="BE2625" s="164"/>
      <c r="BF2625" s="164"/>
      <c r="BG2625" s="164"/>
      <c r="BH2625" s="164"/>
      <c r="BI2625" s="164"/>
      <c r="BJ2625" s="164"/>
      <c r="BK2625" s="164"/>
      <c r="BL2625" s="164"/>
      <c r="BM2625" s="164"/>
      <c r="BN2625" s="164"/>
      <c r="BO2625" s="164"/>
      <c r="BP2625" s="164"/>
      <c r="BQ2625" s="164"/>
      <c r="BR2625" s="164"/>
      <c r="BS2625" s="164"/>
      <c r="BT2625" s="164"/>
      <c r="BU2625" s="164"/>
      <c r="BV2625" s="164"/>
      <c r="BW2625" s="164"/>
      <c r="BX2625" s="164"/>
      <c r="BY2625" s="164"/>
      <c r="BZ2625" s="164"/>
      <c r="CA2625" s="164"/>
      <c r="CB2625" s="164"/>
      <c r="CC2625" s="164"/>
      <c r="CD2625" s="164"/>
      <c r="CE2625" s="164"/>
      <c r="CF2625" s="164"/>
      <c r="CG2625" s="164"/>
      <c r="CH2625" s="164"/>
      <c r="CI2625" s="164"/>
      <c r="CJ2625" s="164"/>
      <c r="CK2625" s="164"/>
    </row>
    <row r="2626" spans="2:89" x14ac:dyDescent="0.35">
      <c r="B2626" s="95" t="str">
        <f>B2620</f>
        <v>Primary volume driver</v>
      </c>
      <c r="C2626" s="12"/>
      <c r="D2626" t="s">
        <v>545</v>
      </c>
      <c r="E2626" s="8" t="str">
        <f t="shared" si="3496"/>
        <v>2626 SEASON MONTHL-TR-R</v>
      </c>
      <c r="G2626" s="12" t="s">
        <v>332</v>
      </c>
      <c r="H2626" s="12"/>
      <c r="I2626" s="60"/>
      <c r="J2626" s="60"/>
      <c r="K2626" s="12"/>
      <c r="L2626" s="12"/>
      <c r="M2626" s="12"/>
      <c r="N2626" s="12"/>
      <c r="O2626" s="12"/>
      <c r="P2626" s="12"/>
      <c r="R2626" s="13"/>
      <c r="S2626" s="76"/>
      <c r="T2626" s="76"/>
      <c r="U2626" s="76"/>
      <c r="V2626" s="76"/>
      <c r="W2626" s="76"/>
      <c r="X2626" s="76"/>
      <c r="Y2626" s="76"/>
      <c r="Z2626" s="76"/>
      <c r="AA2626" s="76"/>
      <c r="AB2626" s="76"/>
      <c r="AC2626" s="76"/>
      <c r="AD2626" s="76"/>
      <c r="AE2626" s="76"/>
      <c r="AF2626" s="76"/>
      <c r="AG2626" s="76"/>
      <c r="AH2626" s="76"/>
      <c r="AI2626" s="76"/>
      <c r="AJ2626" s="76"/>
      <c r="AK2626" s="76"/>
      <c r="AL2626" s="76"/>
      <c r="AM2626" s="76"/>
      <c r="AN2626" s="76"/>
      <c r="AO2626" s="76"/>
      <c r="AP2626" s="76"/>
      <c r="AQ2626" s="76"/>
      <c r="AR2626" s="76"/>
      <c r="AS2626" s="76"/>
      <c r="AT2626" s="76"/>
      <c r="AU2626" s="76"/>
      <c r="AV2626" s="76"/>
      <c r="AW2626" s="76"/>
      <c r="AX2626" s="76"/>
      <c r="AY2626" s="76"/>
      <c r="AZ2626" s="76"/>
      <c r="BA2626" s="76"/>
      <c r="BB2626" s="76"/>
      <c r="BC2626" s="76"/>
      <c r="BD2626" s="76"/>
      <c r="BE2626" s="76"/>
      <c r="BF2626" s="76"/>
      <c r="BG2626" s="76"/>
      <c r="BH2626" s="76"/>
      <c r="BI2626" s="76"/>
      <c r="BJ2626" s="76"/>
      <c r="BK2626" s="76"/>
      <c r="BL2626" s="76"/>
      <c r="BM2626" s="76"/>
      <c r="BN2626" s="76"/>
      <c r="BO2626" s="76"/>
      <c r="BP2626" s="76"/>
      <c r="BQ2626" s="76"/>
      <c r="BR2626" s="76"/>
      <c r="BS2626" s="76"/>
      <c r="BT2626" s="76"/>
      <c r="BU2626" s="76"/>
      <c r="BV2626" s="76"/>
      <c r="BW2626" s="76"/>
      <c r="BX2626" s="76"/>
      <c r="BY2626" s="76"/>
      <c r="BZ2626" s="76"/>
      <c r="CA2626" s="76"/>
      <c r="CB2626" s="76"/>
      <c r="CC2626" s="76"/>
      <c r="CD2626" s="76"/>
      <c r="CE2626" s="76"/>
      <c r="CF2626" s="76"/>
      <c r="CG2626" s="76"/>
      <c r="CH2626" s="76"/>
      <c r="CI2626" s="76"/>
      <c r="CJ2626" s="76"/>
      <c r="CK2626" s="76"/>
    </row>
    <row r="2627" spans="2:89" x14ac:dyDescent="0.35">
      <c r="B2627" s="123" t="str">
        <f>"Seasonally adjusted revenue - "&amp;B2617</f>
        <v>Seasonally adjusted revenue - Surgical procedures</v>
      </c>
      <c r="C2627" s="12"/>
      <c r="D2627" t="s">
        <v>545</v>
      </c>
      <c r="E2627" s="8"/>
      <c r="G2627" s="12"/>
      <c r="H2627" s="12"/>
      <c r="I2627" s="60"/>
      <c r="J2627" s="60"/>
      <c r="K2627" s="12"/>
      <c r="L2627" s="12"/>
      <c r="M2627" s="12"/>
      <c r="N2627" s="12"/>
      <c r="O2627" s="12"/>
      <c r="P2627" s="12"/>
      <c r="R2627" s="13"/>
      <c r="S2627" s="77" cm="1">
        <f t="array" aca="1" ref="S2627" ca="1">INDIRECT(S2619)*INDEX($H2630:$I2641,MATCH(S$7,$I2630:$I2641,0),1)*12</f>
        <v>10000</v>
      </c>
      <c r="T2627" s="77" cm="1">
        <f t="array" aca="1" ref="T2627" ca="1">INDIRECT(T2619)*INDEX($H2630:$I2641,MATCH(T$7,$I2630:$I2641,0),1)*12</f>
        <v>15000</v>
      </c>
      <c r="U2627" s="77" cm="1">
        <f t="array" aca="1" ref="U2627" ca="1">INDIRECT(U2619)*INDEX($H2630:$I2641,MATCH(U$7,$I2630:$I2641,0),1)*12</f>
        <v>5000</v>
      </c>
      <c r="V2627" s="77" cm="1">
        <f t="array" aca="1" ref="V2627" ca="1">INDIRECT(V2619)*INDEX($H2630:$I2641,MATCH(V$7,$I2630:$I2641,0),1)*12</f>
        <v>15000</v>
      </c>
      <c r="W2627" s="77" cm="1">
        <f t="array" aca="1" ref="W2627" ca="1">INDIRECT(W2619)*INDEX($H2630:$I2641,MATCH(W$7,$I2630:$I2641,0),1)*12</f>
        <v>5000</v>
      </c>
      <c r="X2627" s="77" cm="1">
        <f t="array" aca="1" ref="X2627" ca="1">INDIRECT(X2619)*INDEX($H2630:$I2641,MATCH(X$7,$I2630:$I2641,0),1)*12</f>
        <v>15000</v>
      </c>
      <c r="Y2627" s="77" cm="1">
        <f t="array" aca="1" ref="Y2627" ca="1">INDIRECT(Y2619)*INDEX($H2630:$I2641,MATCH(Y$7,$I2630:$I2641,0),1)*12</f>
        <v>5000</v>
      </c>
      <c r="Z2627" s="77" cm="1">
        <f t="array" aca="1" ref="Z2627" ca="1">INDIRECT(Z2619)*INDEX($H2630:$I2641,MATCH(Z$7,$I2630:$I2641,0),1)*12</f>
        <v>15000</v>
      </c>
      <c r="AA2627" s="77" cm="1">
        <f t="array" aca="1" ref="AA2627" ca="1">INDIRECT(AA2619)*INDEX($H2630:$I2641,MATCH(AA$7,$I2630:$I2641,0),1)*12</f>
        <v>5000</v>
      </c>
      <c r="AB2627" s="77" cm="1">
        <f t="array" aca="1" ref="AB2627" ca="1">INDIRECT(AB2619)*INDEX($H2630:$I2641,MATCH(AB$7,$I2630:$I2641,0),1)*12</f>
        <v>15000</v>
      </c>
      <c r="AC2627" s="77" cm="1">
        <f t="array" aca="1" ref="AC2627" ca="1">INDIRECT(AC2619)*INDEX($H2630:$I2641,MATCH(AC$7,$I2630:$I2641,0),1)*12</f>
        <v>5000</v>
      </c>
      <c r="AD2627" s="77" cm="1">
        <f t="array" aca="1" ref="AD2627" ca="1">INDIRECT(AD2619)*INDEX($H2630:$I2641,MATCH(AD$7,$I2630:$I2641,0),1)*12</f>
        <v>9960</v>
      </c>
      <c r="AE2627" s="77" cm="1">
        <f t="array" aca="1" ref="AE2627" ca="1">INDIRECT(AE2619)*INDEX($H2630:$I2641,MATCH(AE$7,$I2630:$I2641,0),1)*12</f>
        <v>10000</v>
      </c>
      <c r="AF2627" s="77" cm="1">
        <f t="array" aca="1" ref="AF2627" ca="1">INDIRECT(AF2619)*INDEX($H2630:$I2641,MATCH(AF$7,$I2630:$I2641,0),1)*12</f>
        <v>15000</v>
      </c>
      <c r="AG2627" s="77" cm="1">
        <f t="array" aca="1" ref="AG2627" ca="1">INDIRECT(AG2619)*INDEX($H2630:$I2641,MATCH(AG$7,$I2630:$I2641,0),1)*12</f>
        <v>5000</v>
      </c>
      <c r="AH2627" s="77" cm="1">
        <f t="array" aca="1" ref="AH2627" ca="1">INDIRECT(AH2619)*INDEX($H2630:$I2641,MATCH(AH$7,$I2630:$I2641,0),1)*12</f>
        <v>15000</v>
      </c>
      <c r="AI2627" s="77" cm="1">
        <f t="array" aca="1" ref="AI2627" ca="1">INDIRECT(AI2619)*INDEX($H2630:$I2641,MATCH(AI$7,$I2630:$I2641,0),1)*12</f>
        <v>5000</v>
      </c>
      <c r="AJ2627" s="77" cm="1">
        <f t="array" aca="1" ref="AJ2627" ca="1">INDIRECT(AJ2619)*INDEX($H2630:$I2641,MATCH(AJ$7,$I2630:$I2641,0),1)*12</f>
        <v>15000</v>
      </c>
      <c r="AK2627" s="77" cm="1">
        <f t="array" aca="1" ref="AK2627" ca="1">INDIRECT(AK2619)*INDEX($H2630:$I2641,MATCH(AK$7,$I2630:$I2641,0),1)*12</f>
        <v>5000</v>
      </c>
      <c r="AL2627" s="77" cm="1">
        <f t="array" aca="1" ref="AL2627" ca="1">INDIRECT(AL2619)*INDEX($H2630:$I2641,MATCH(AL$7,$I2630:$I2641,0),1)*12</f>
        <v>15000</v>
      </c>
      <c r="AM2627" s="77" cm="1">
        <f t="array" aca="1" ref="AM2627" ca="1">INDIRECT(AM2619)*INDEX($H2630:$I2641,MATCH(AM$7,$I2630:$I2641,0),1)*12</f>
        <v>5000</v>
      </c>
      <c r="AN2627" s="77" cm="1">
        <f t="array" aca="1" ref="AN2627" ca="1">INDIRECT(AN2619)*INDEX($H2630:$I2641,MATCH(AN$7,$I2630:$I2641,0),1)*12</f>
        <v>15000</v>
      </c>
      <c r="AO2627" s="77" cm="1">
        <f t="array" aca="1" ref="AO2627" ca="1">INDIRECT(AO2619)*INDEX($H2630:$I2641,MATCH(AO$7,$I2630:$I2641,0),1)*12</f>
        <v>5000</v>
      </c>
      <c r="AP2627" s="77" cm="1">
        <f t="array" aca="1" ref="AP2627" ca="1">INDIRECT(AP2619)*INDEX($H2630:$I2641,MATCH(AP$7,$I2630:$I2641,0),1)*12</f>
        <v>9960</v>
      </c>
      <c r="AQ2627" s="77" cm="1">
        <f t="array" aca="1" ref="AQ2627" ca="1">INDIRECT(AQ2619)*INDEX($H2630:$I2641,MATCH(AQ$7,$I2630:$I2641,0),1)*12</f>
        <v>10000</v>
      </c>
      <c r="AR2627" s="77" cm="1">
        <f t="array" aca="1" ref="AR2627" ca="1">INDIRECT(AR2619)*INDEX($H2630:$I2641,MATCH(AR$7,$I2630:$I2641,0),1)*12</f>
        <v>15000</v>
      </c>
      <c r="AS2627" s="77" cm="1">
        <f t="array" aca="1" ref="AS2627" ca="1">INDIRECT(AS2619)*INDEX($H2630:$I2641,MATCH(AS$7,$I2630:$I2641,0),1)*12</f>
        <v>5000</v>
      </c>
      <c r="AT2627" s="77" cm="1">
        <f t="array" aca="1" ref="AT2627" ca="1">INDIRECT(AT2619)*INDEX($H2630:$I2641,MATCH(AT$7,$I2630:$I2641,0),1)*12</f>
        <v>15000</v>
      </c>
      <c r="AU2627" s="77" cm="1">
        <f t="array" aca="1" ref="AU2627" ca="1">INDIRECT(AU2619)*INDEX($H2630:$I2641,MATCH(AU$7,$I2630:$I2641,0),1)*12</f>
        <v>5000</v>
      </c>
      <c r="AV2627" s="77" cm="1">
        <f t="array" aca="1" ref="AV2627" ca="1">INDIRECT(AV2619)*INDEX($H2630:$I2641,MATCH(AV$7,$I2630:$I2641,0),1)*12</f>
        <v>15000</v>
      </c>
      <c r="AW2627" s="77" cm="1">
        <f t="array" aca="1" ref="AW2627" ca="1">INDIRECT(AW2619)*INDEX($H2630:$I2641,MATCH(AW$7,$I2630:$I2641,0),1)*12</f>
        <v>5000</v>
      </c>
      <c r="AX2627" s="77" cm="1">
        <f t="array" aca="1" ref="AX2627" ca="1">INDIRECT(AX2619)*INDEX($H2630:$I2641,MATCH(AX$7,$I2630:$I2641,0),1)*12</f>
        <v>15000</v>
      </c>
      <c r="AY2627" s="77" cm="1">
        <f t="array" aca="1" ref="AY2627" ca="1">INDIRECT(AY2619)*INDEX($H2630:$I2641,MATCH(AY$7,$I2630:$I2641,0),1)*12</f>
        <v>5000</v>
      </c>
      <c r="AZ2627" s="77" cm="1">
        <f t="array" aca="1" ref="AZ2627" ca="1">INDIRECT(AZ2619)*INDEX($H2630:$I2641,MATCH(AZ$7,$I2630:$I2641,0),1)*12</f>
        <v>15000</v>
      </c>
      <c r="BA2627" s="77" cm="1">
        <f t="array" aca="1" ref="BA2627" ca="1">INDIRECT(BA2619)*INDEX($H2630:$I2641,MATCH(BA$7,$I2630:$I2641,0),1)*12</f>
        <v>5000</v>
      </c>
      <c r="BB2627" s="77" cm="1">
        <f t="array" aca="1" ref="BB2627" ca="1">INDIRECT(BB2619)*INDEX($H2630:$I2641,MATCH(BB$7,$I2630:$I2641,0),1)*12</f>
        <v>9960</v>
      </c>
      <c r="BC2627" s="77" cm="1">
        <f t="array" aca="1" ref="BC2627" ca="1">INDIRECT(BC2619)*INDEX($H2630:$I2641,MATCH(BC$7,$I2630:$I2641,0),1)*12</f>
        <v>10000</v>
      </c>
      <c r="BD2627" s="77" cm="1">
        <f t="array" aca="1" ref="BD2627" ca="1">INDIRECT(BD2619)*INDEX($H2630:$I2641,MATCH(BD$7,$I2630:$I2641,0),1)*12</f>
        <v>15000</v>
      </c>
      <c r="BE2627" s="77" cm="1">
        <f t="array" aca="1" ref="BE2627" ca="1">INDIRECT(BE2619)*INDEX($H2630:$I2641,MATCH(BE$7,$I2630:$I2641,0),1)*12</f>
        <v>5000</v>
      </c>
      <c r="BF2627" s="77" cm="1">
        <f t="array" aca="1" ref="BF2627" ca="1">INDIRECT(BF2619)*INDEX($H2630:$I2641,MATCH(BF$7,$I2630:$I2641,0),1)*12</f>
        <v>15000</v>
      </c>
      <c r="BG2627" s="77" cm="1">
        <f t="array" aca="1" ref="BG2627" ca="1">INDIRECT(BG2619)*INDEX($H2630:$I2641,MATCH(BG$7,$I2630:$I2641,0),1)*12</f>
        <v>5000</v>
      </c>
      <c r="BH2627" s="77" cm="1">
        <f t="array" aca="1" ref="BH2627" ca="1">INDIRECT(BH2619)*INDEX($H2630:$I2641,MATCH(BH$7,$I2630:$I2641,0),1)*12</f>
        <v>15000</v>
      </c>
      <c r="BI2627" s="77" cm="1">
        <f t="array" aca="1" ref="BI2627" ca="1">INDIRECT(BI2619)*INDEX($H2630:$I2641,MATCH(BI$7,$I2630:$I2641,0),1)*12</f>
        <v>5000</v>
      </c>
      <c r="BJ2627" s="77" cm="1">
        <f t="array" aca="1" ref="BJ2627" ca="1">INDIRECT(BJ2619)*INDEX($H2630:$I2641,MATCH(BJ$7,$I2630:$I2641,0),1)*12</f>
        <v>15000</v>
      </c>
      <c r="BK2627" s="77" cm="1">
        <f t="array" aca="1" ref="BK2627" ca="1">INDIRECT(BK2619)*INDEX($H2630:$I2641,MATCH(BK$7,$I2630:$I2641,0),1)*12</f>
        <v>5000</v>
      </c>
      <c r="BL2627" s="77" cm="1">
        <f t="array" aca="1" ref="BL2627" ca="1">INDIRECT(BL2619)*INDEX($H2630:$I2641,MATCH(BL$7,$I2630:$I2641,0),1)*12</f>
        <v>15000</v>
      </c>
      <c r="BM2627" s="77" cm="1">
        <f t="array" aca="1" ref="BM2627" ca="1">INDIRECT(BM2619)*INDEX($H2630:$I2641,MATCH(BM$7,$I2630:$I2641,0),1)*12</f>
        <v>5000</v>
      </c>
      <c r="BN2627" s="77" cm="1">
        <f t="array" aca="1" ref="BN2627" ca="1">INDIRECT(BN2619)*INDEX($H2630:$I2641,MATCH(BN$7,$I2630:$I2641,0),1)*12</f>
        <v>9960</v>
      </c>
      <c r="BO2627" s="77" cm="1">
        <f t="array" aca="1" ref="BO2627" ca="1">INDIRECT(BO2619)*INDEX($H2630:$I2641,MATCH(BO$7,$I2630:$I2641,0),1)*12</f>
        <v>10000</v>
      </c>
      <c r="BP2627" s="77" cm="1">
        <f t="array" aca="1" ref="BP2627" ca="1">INDIRECT(BP2619)*INDEX($H2630:$I2641,MATCH(BP$7,$I2630:$I2641,0),1)*12</f>
        <v>15000</v>
      </c>
      <c r="BQ2627" s="77" cm="1">
        <f t="array" aca="1" ref="BQ2627" ca="1">INDIRECT(BQ2619)*INDEX($H2630:$I2641,MATCH(BQ$7,$I2630:$I2641,0),1)*12</f>
        <v>5000</v>
      </c>
      <c r="BR2627" s="77" cm="1">
        <f t="array" aca="1" ref="BR2627" ca="1">INDIRECT(BR2619)*INDEX($H2630:$I2641,MATCH(BR$7,$I2630:$I2641,0),1)*12</f>
        <v>15000</v>
      </c>
      <c r="BS2627" s="77" cm="1">
        <f t="array" aca="1" ref="BS2627" ca="1">INDIRECT(BS2619)*INDEX($H2630:$I2641,MATCH(BS$7,$I2630:$I2641,0),1)*12</f>
        <v>5000</v>
      </c>
      <c r="BT2627" s="77" cm="1">
        <f t="array" aca="1" ref="BT2627" ca="1">INDIRECT(BT2619)*INDEX($H2630:$I2641,MATCH(BT$7,$I2630:$I2641,0),1)*12</f>
        <v>15000</v>
      </c>
      <c r="BU2627" s="77" cm="1">
        <f t="array" aca="1" ref="BU2627" ca="1">INDIRECT(BU2619)*INDEX($H2630:$I2641,MATCH(BU$7,$I2630:$I2641,0),1)*12</f>
        <v>5000</v>
      </c>
      <c r="BV2627" s="77" cm="1">
        <f t="array" aca="1" ref="BV2627" ca="1">INDIRECT(BV2619)*INDEX($H2630:$I2641,MATCH(BV$7,$I2630:$I2641,0),1)*12</f>
        <v>15000</v>
      </c>
      <c r="BW2627" s="77" cm="1">
        <f t="array" aca="1" ref="BW2627" ca="1">INDIRECT(BW2619)*INDEX($H2630:$I2641,MATCH(BW$7,$I2630:$I2641,0),1)*12</f>
        <v>5000</v>
      </c>
      <c r="BX2627" s="77" cm="1">
        <f t="array" aca="1" ref="BX2627" ca="1">INDIRECT(BX2619)*INDEX($H2630:$I2641,MATCH(BX$7,$I2630:$I2641,0),1)*12</f>
        <v>15000</v>
      </c>
      <c r="BY2627" s="77" cm="1">
        <f t="array" aca="1" ref="BY2627" ca="1">INDIRECT(BY2619)*INDEX($H2630:$I2641,MATCH(BY$7,$I2630:$I2641,0),1)*12</f>
        <v>5000</v>
      </c>
      <c r="BZ2627" s="77" cm="1">
        <f t="array" aca="1" ref="BZ2627" ca="1">INDIRECT(BZ2619)*INDEX($H2630:$I2641,MATCH(BZ$7,$I2630:$I2641,0),1)*12</f>
        <v>9960</v>
      </c>
      <c r="CA2627" s="77" cm="1">
        <f t="array" aca="1" ref="CA2627" ca="1">INDIRECT(CA2619)*INDEX($H2630:$I2641,MATCH(CA$7,$I2630:$I2641,0),1)*12</f>
        <v>10000</v>
      </c>
      <c r="CB2627" s="77" cm="1">
        <f t="array" aca="1" ref="CB2627" ca="1">INDIRECT(CB2619)*INDEX($H2630:$I2641,MATCH(CB$7,$I2630:$I2641,0),1)*12</f>
        <v>15000</v>
      </c>
      <c r="CC2627" s="77" cm="1">
        <f t="array" aca="1" ref="CC2627" ca="1">INDIRECT(CC2619)*INDEX($H2630:$I2641,MATCH(CC$7,$I2630:$I2641,0),1)*12</f>
        <v>5000</v>
      </c>
      <c r="CD2627" s="77" cm="1">
        <f t="array" aca="1" ref="CD2627" ca="1">INDIRECT(CD2619)*INDEX($H2630:$I2641,MATCH(CD$7,$I2630:$I2641,0),1)*12</f>
        <v>15000</v>
      </c>
      <c r="CE2627" s="77" cm="1">
        <f t="array" aca="1" ref="CE2627" ca="1">INDIRECT(CE2619)*INDEX($H2630:$I2641,MATCH(CE$7,$I2630:$I2641,0),1)*12</f>
        <v>5000</v>
      </c>
      <c r="CF2627" s="77" cm="1">
        <f t="array" aca="1" ref="CF2627" ca="1">INDIRECT(CF2619)*INDEX($H2630:$I2641,MATCH(CF$7,$I2630:$I2641,0),1)*12</f>
        <v>15000</v>
      </c>
      <c r="CG2627" s="77" cm="1">
        <f t="array" aca="1" ref="CG2627" ca="1">INDIRECT(CG2619)*INDEX($H2630:$I2641,MATCH(CG$7,$I2630:$I2641,0),1)*12</f>
        <v>5000</v>
      </c>
      <c r="CH2627" s="77" cm="1">
        <f t="array" aca="1" ref="CH2627" ca="1">INDIRECT(CH2619)*INDEX($H2630:$I2641,MATCH(CH$7,$I2630:$I2641,0),1)*12</f>
        <v>15000</v>
      </c>
      <c r="CI2627" s="77" cm="1">
        <f t="array" aca="1" ref="CI2627" ca="1">INDIRECT(CI2619)*INDEX($H2630:$I2641,MATCH(CI$7,$I2630:$I2641,0),1)*12</f>
        <v>5000</v>
      </c>
      <c r="CJ2627" s="77" cm="1">
        <f t="array" aca="1" ref="CJ2627" ca="1">INDIRECT(CJ2619)*INDEX($H2630:$I2641,MATCH(CJ$7,$I2630:$I2641,0),1)*12</f>
        <v>15000</v>
      </c>
      <c r="CK2627" s="77" cm="1">
        <f t="array" aca="1" ref="CK2627" ca="1">INDIRECT(CK2619)*INDEX($H2630:$I2641,MATCH(CK$7,$I2630:$I2641,0),1)*12</f>
        <v>5000</v>
      </c>
    </row>
    <row r="2628" spans="2:89" x14ac:dyDescent="0.35">
      <c r="B2628" s="124"/>
      <c r="D2628" t="s">
        <v>545</v>
      </c>
      <c r="E2628" s="8"/>
      <c r="H2628" s="12"/>
      <c r="I2628" s="60"/>
      <c r="J2628" s="60"/>
      <c r="K2628" s="38"/>
      <c r="L2628" s="38"/>
      <c r="M2628" s="38"/>
      <c r="N2628" s="38"/>
      <c r="O2628" s="38"/>
      <c r="P2628" s="38"/>
      <c r="R2628" s="15"/>
      <c r="S2628" s="234"/>
      <c r="T2628" s="234"/>
      <c r="U2628" s="234"/>
      <c r="V2628" s="234"/>
      <c r="W2628" s="234"/>
      <c r="X2628" s="234"/>
      <c r="Y2628" s="234"/>
      <c r="Z2628" s="234"/>
      <c r="AA2628" s="234"/>
      <c r="AB2628" s="234"/>
      <c r="AC2628" s="234"/>
      <c r="AD2628" s="234"/>
      <c r="AE2628" s="234"/>
      <c r="AF2628" s="234"/>
      <c r="AG2628" s="234"/>
      <c r="AH2628" s="234"/>
      <c r="AI2628" s="234"/>
      <c r="AJ2628" s="234"/>
      <c r="AK2628" s="234"/>
      <c r="AL2628" s="234"/>
      <c r="AM2628" s="234"/>
      <c r="AN2628" s="234"/>
      <c r="AO2628" s="234"/>
      <c r="AP2628" s="234"/>
      <c r="AQ2628" s="234"/>
      <c r="AR2628" s="234"/>
      <c r="AS2628" s="234"/>
      <c r="AT2628" s="234"/>
      <c r="AU2628" s="234"/>
      <c r="AV2628" s="234"/>
      <c r="AW2628" s="234"/>
      <c r="AX2628" s="234"/>
      <c r="AY2628" s="234"/>
      <c r="AZ2628" s="234"/>
      <c r="BA2628" s="234"/>
      <c r="BB2628" s="234"/>
      <c r="BC2628" s="234"/>
      <c r="BD2628" s="234"/>
      <c r="BE2628" s="234"/>
      <c r="BF2628" s="234"/>
      <c r="BG2628" s="234"/>
      <c r="BH2628" s="234"/>
      <c r="BI2628" s="234"/>
      <c r="BJ2628" s="234"/>
      <c r="BK2628" s="234"/>
      <c r="BL2628" s="234"/>
      <c r="BM2628" s="234"/>
      <c r="BN2628" s="234"/>
      <c r="BO2628" s="234"/>
      <c r="BP2628" s="234"/>
      <c r="BQ2628" s="234"/>
      <c r="BR2628" s="234"/>
      <c r="BS2628" s="234"/>
      <c r="BT2628" s="234"/>
      <c r="BU2628" s="234"/>
      <c r="BV2628" s="234"/>
      <c r="BW2628" s="234"/>
      <c r="BX2628" s="234"/>
      <c r="BY2628" s="234"/>
      <c r="BZ2628" s="234"/>
      <c r="CA2628" s="234"/>
      <c r="CB2628" s="234"/>
      <c r="CC2628" s="234"/>
      <c r="CD2628" s="234"/>
      <c r="CE2628" s="234"/>
      <c r="CF2628" s="234"/>
      <c r="CG2628" s="234"/>
      <c r="CH2628" s="234"/>
      <c r="CI2628" s="234"/>
      <c r="CJ2628" s="234"/>
      <c r="CK2628" s="234"/>
    </row>
    <row r="2629" spans="2:89" x14ac:dyDescent="0.35">
      <c r="B2629" s="124" t="s">
        <v>542</v>
      </c>
      <c r="D2629" t="s">
        <v>545</v>
      </c>
      <c r="E2629" s="8"/>
      <c r="H2629" s="12"/>
      <c r="I2629" s="60"/>
      <c r="J2629" s="60"/>
      <c r="K2629" s="38"/>
      <c r="L2629" s="38"/>
      <c r="M2629" s="38"/>
      <c r="N2629" s="38"/>
      <c r="O2629" s="38"/>
      <c r="P2629" s="38"/>
      <c r="R2629" s="15"/>
      <c r="S2629" s="234"/>
      <c r="T2629" s="234"/>
      <c r="U2629" s="234"/>
      <c r="V2629" s="234"/>
      <c r="W2629" s="234"/>
      <c r="X2629" s="234"/>
      <c r="Y2629" s="234"/>
      <c r="Z2629" s="234"/>
      <c r="AA2629" s="234"/>
      <c r="AB2629" s="234"/>
      <c r="AC2629" s="234"/>
      <c r="AD2629" s="234"/>
      <c r="AE2629" s="234"/>
      <c r="AF2629" s="234"/>
      <c r="AG2629" s="234"/>
      <c r="AH2629" s="234"/>
      <c r="AI2629" s="234"/>
      <c r="AJ2629" s="234"/>
      <c r="AK2629" s="234"/>
      <c r="AL2629" s="234"/>
      <c r="AM2629" s="234"/>
      <c r="AN2629" s="234"/>
      <c r="AO2629" s="234"/>
      <c r="AP2629" s="234"/>
      <c r="AQ2629" s="234"/>
      <c r="AR2629" s="234"/>
      <c r="AS2629" s="234"/>
      <c r="AT2629" s="234"/>
      <c r="AU2629" s="234"/>
      <c r="AV2629" s="234"/>
      <c r="AW2629" s="234"/>
      <c r="AX2629" s="234"/>
      <c r="AY2629" s="234"/>
      <c r="AZ2629" s="234"/>
      <c r="BA2629" s="234"/>
      <c r="BB2629" s="234"/>
      <c r="BC2629" s="234"/>
      <c r="BD2629" s="234"/>
      <c r="BE2629" s="234"/>
      <c r="BF2629" s="234"/>
      <c r="BG2629" s="234"/>
      <c r="BH2629" s="234"/>
      <c r="BI2629" s="234"/>
      <c r="BJ2629" s="234"/>
      <c r="BK2629" s="234"/>
      <c r="BL2629" s="234"/>
      <c r="BM2629" s="234"/>
      <c r="BN2629" s="234"/>
      <c r="BO2629" s="234"/>
      <c r="BP2629" s="234"/>
      <c r="BQ2629" s="234"/>
      <c r="BR2629" s="234"/>
      <c r="BS2629" s="234"/>
      <c r="BT2629" s="234"/>
      <c r="BU2629" s="234"/>
      <c r="BV2629" s="234"/>
      <c r="BW2629" s="234"/>
      <c r="BX2629" s="234"/>
      <c r="BY2629" s="234"/>
      <c r="BZ2629" s="234"/>
      <c r="CA2629" s="234"/>
      <c r="CB2629" s="234"/>
      <c r="CC2629" s="234"/>
      <c r="CD2629" s="234"/>
      <c r="CE2629" s="234"/>
      <c r="CF2629" s="234"/>
      <c r="CG2629" s="234"/>
      <c r="CH2629" s="234"/>
      <c r="CI2629" s="234"/>
      <c r="CJ2629" s="234"/>
      <c r="CK2629" s="234"/>
    </row>
    <row r="2630" spans="2:89" x14ac:dyDescent="0.35">
      <c r="B2630" s="311">
        <v>45292</v>
      </c>
      <c r="D2630" t="s">
        <v>545</v>
      </c>
      <c r="E2630" s="8"/>
      <c r="H2630" s="16">
        <v>8.3333333333333329E-2</v>
      </c>
      <c r="I2630" s="60">
        <v>1</v>
      </c>
      <c r="J2630" s="60"/>
      <c r="K2630" s="38"/>
      <c r="L2630" s="38"/>
      <c r="M2630" s="38"/>
      <c r="N2630" s="38"/>
      <c r="O2630" s="38"/>
      <c r="P2630" s="38"/>
      <c r="R2630" s="15"/>
      <c r="S2630" s="234"/>
      <c r="T2630" s="234"/>
      <c r="U2630" s="234"/>
      <c r="V2630" s="234"/>
      <c r="W2630" s="234"/>
      <c r="X2630" s="234"/>
      <c r="Y2630" s="234"/>
      <c r="Z2630" s="234"/>
      <c r="AA2630" s="234"/>
      <c r="AB2630" s="234"/>
      <c r="AC2630" s="234"/>
      <c r="AD2630" s="234"/>
      <c r="AE2630" s="234"/>
      <c r="AF2630" s="234"/>
      <c r="AG2630" s="234"/>
      <c r="AH2630" s="234"/>
      <c r="AI2630" s="234"/>
      <c r="AJ2630" s="234"/>
      <c r="AK2630" s="234"/>
      <c r="AL2630" s="234"/>
      <c r="AM2630" s="234"/>
      <c r="AN2630" s="234"/>
      <c r="AO2630" s="234"/>
      <c r="AP2630" s="234"/>
      <c r="AQ2630" s="234"/>
      <c r="AR2630" s="234"/>
      <c r="AS2630" s="234"/>
      <c r="AT2630" s="234"/>
      <c r="AU2630" s="234"/>
      <c r="AV2630" s="234"/>
      <c r="AW2630" s="234"/>
      <c r="AX2630" s="234"/>
      <c r="AY2630" s="234"/>
      <c r="AZ2630" s="234"/>
      <c r="BA2630" s="234"/>
      <c r="BB2630" s="234"/>
      <c r="BC2630" s="234"/>
      <c r="BD2630" s="234"/>
      <c r="BE2630" s="234"/>
      <c r="BF2630" s="234"/>
      <c r="BG2630" s="234"/>
      <c r="BH2630" s="234"/>
      <c r="BI2630" s="234"/>
      <c r="BJ2630" s="234"/>
      <c r="BK2630" s="234"/>
      <c r="BL2630" s="234"/>
      <c r="BM2630" s="234"/>
      <c r="BN2630" s="234"/>
      <c r="BO2630" s="234"/>
      <c r="BP2630" s="234"/>
      <c r="BQ2630" s="234"/>
      <c r="BR2630" s="234"/>
      <c r="BS2630" s="234"/>
      <c r="BT2630" s="234"/>
      <c r="BU2630" s="234"/>
      <c r="BV2630" s="234"/>
      <c r="BW2630" s="234"/>
      <c r="BX2630" s="234"/>
      <c r="BY2630" s="234"/>
      <c r="BZ2630" s="234"/>
      <c r="CA2630" s="234"/>
      <c r="CB2630" s="234"/>
      <c r="CC2630" s="234"/>
      <c r="CD2630" s="234"/>
      <c r="CE2630" s="234"/>
      <c r="CF2630" s="234"/>
      <c r="CG2630" s="234"/>
      <c r="CH2630" s="234"/>
      <c r="CI2630" s="234"/>
      <c r="CJ2630" s="234"/>
      <c r="CK2630" s="234"/>
    </row>
    <row r="2631" spans="2:89" x14ac:dyDescent="0.35">
      <c r="B2631" s="311">
        <f>EOMONTH(B2630,1)</f>
        <v>45351</v>
      </c>
      <c r="D2631" t="s">
        <v>545</v>
      </c>
      <c r="E2631" s="8"/>
      <c r="H2631" s="16">
        <v>0.125</v>
      </c>
      <c r="I2631" s="60">
        <f>I2630+1</f>
        <v>2</v>
      </c>
      <c r="J2631" s="60"/>
      <c r="K2631" s="38"/>
      <c r="L2631" s="38"/>
      <c r="M2631" s="38"/>
      <c r="N2631" s="38"/>
      <c r="O2631" s="38"/>
      <c r="P2631" s="38"/>
      <c r="R2631" s="15"/>
      <c r="S2631" s="234"/>
      <c r="T2631" s="234"/>
      <c r="U2631" s="234"/>
      <c r="V2631" s="234"/>
      <c r="W2631" s="234"/>
      <c r="X2631" s="234"/>
      <c r="Y2631" s="234"/>
      <c r="Z2631" s="234"/>
      <c r="AA2631" s="234"/>
      <c r="AB2631" s="234"/>
      <c r="AC2631" s="234"/>
      <c r="AD2631" s="234"/>
      <c r="AE2631" s="234"/>
      <c r="AF2631" s="234"/>
      <c r="AG2631" s="234"/>
      <c r="AH2631" s="234"/>
      <c r="AI2631" s="234"/>
      <c r="AJ2631" s="234"/>
      <c r="AK2631" s="234"/>
      <c r="AL2631" s="234"/>
      <c r="AM2631" s="234"/>
      <c r="AN2631" s="234"/>
      <c r="AO2631" s="234"/>
      <c r="AP2631" s="234"/>
      <c r="AQ2631" s="234"/>
      <c r="AR2631" s="234"/>
      <c r="AS2631" s="234"/>
      <c r="AT2631" s="234"/>
      <c r="AU2631" s="234"/>
      <c r="AV2631" s="234"/>
      <c r="AW2631" s="234"/>
      <c r="AX2631" s="234"/>
      <c r="AY2631" s="234"/>
      <c r="AZ2631" s="234"/>
      <c r="BA2631" s="234"/>
      <c r="BB2631" s="234"/>
      <c r="BC2631" s="234"/>
      <c r="BD2631" s="234"/>
      <c r="BE2631" s="234"/>
      <c r="BF2631" s="234"/>
      <c r="BG2631" s="234"/>
      <c r="BH2631" s="234"/>
      <c r="BI2631" s="234"/>
      <c r="BJ2631" s="234"/>
      <c r="BK2631" s="234"/>
      <c r="BL2631" s="234"/>
      <c r="BM2631" s="234"/>
      <c r="BN2631" s="234"/>
      <c r="BO2631" s="234"/>
      <c r="BP2631" s="234"/>
      <c r="BQ2631" s="234"/>
      <c r="BR2631" s="234"/>
      <c r="BS2631" s="234"/>
      <c r="BT2631" s="234"/>
      <c r="BU2631" s="234"/>
      <c r="BV2631" s="234"/>
      <c r="BW2631" s="234"/>
      <c r="BX2631" s="234"/>
      <c r="BY2631" s="234"/>
      <c r="BZ2631" s="234"/>
      <c r="CA2631" s="234"/>
      <c r="CB2631" s="234"/>
      <c r="CC2631" s="234"/>
      <c r="CD2631" s="234"/>
      <c r="CE2631" s="234"/>
      <c r="CF2631" s="234"/>
      <c r="CG2631" s="234"/>
      <c r="CH2631" s="234"/>
      <c r="CI2631" s="234"/>
      <c r="CJ2631" s="234"/>
      <c r="CK2631" s="234"/>
    </row>
    <row r="2632" spans="2:89" x14ac:dyDescent="0.35">
      <c r="B2632" s="311">
        <f t="shared" ref="B2632:B2641" si="3497">EOMONTH(B2631,1)</f>
        <v>45382</v>
      </c>
      <c r="D2632" t="s">
        <v>545</v>
      </c>
      <c r="E2632" s="8"/>
      <c r="H2632" s="16">
        <v>4.1666666666666664E-2</v>
      </c>
      <c r="I2632" s="60">
        <f t="shared" ref="I2632:I2641" si="3498">I2631+1</f>
        <v>3</v>
      </c>
      <c r="J2632" s="60"/>
      <c r="K2632" s="38"/>
      <c r="L2632" s="38"/>
      <c r="M2632" s="38"/>
      <c r="N2632" s="38"/>
      <c r="O2632" s="38"/>
      <c r="P2632" s="38"/>
      <c r="R2632" s="15"/>
      <c r="S2632" s="234"/>
      <c r="T2632" s="234"/>
      <c r="U2632" s="234"/>
      <c r="V2632" s="234"/>
      <c r="W2632" s="234"/>
      <c r="X2632" s="234"/>
      <c r="Y2632" s="234"/>
      <c r="Z2632" s="234"/>
      <c r="AA2632" s="234"/>
      <c r="AB2632" s="234"/>
      <c r="AC2632" s="234"/>
      <c r="AD2632" s="234"/>
      <c r="AE2632" s="234"/>
      <c r="AF2632" s="234"/>
      <c r="AG2632" s="234"/>
      <c r="AH2632" s="234"/>
      <c r="AI2632" s="234"/>
      <c r="AJ2632" s="234"/>
      <c r="AK2632" s="234"/>
      <c r="AL2632" s="234"/>
      <c r="AM2632" s="234"/>
      <c r="AN2632" s="234"/>
      <c r="AO2632" s="234"/>
      <c r="AP2632" s="234"/>
      <c r="AQ2632" s="234"/>
      <c r="AR2632" s="234"/>
      <c r="AS2632" s="234"/>
      <c r="AT2632" s="234"/>
      <c r="AU2632" s="234"/>
      <c r="AV2632" s="234"/>
      <c r="AW2632" s="234"/>
      <c r="AX2632" s="234"/>
      <c r="AY2632" s="234"/>
      <c r="AZ2632" s="234"/>
      <c r="BA2632" s="234"/>
      <c r="BB2632" s="234"/>
      <c r="BC2632" s="234"/>
      <c r="BD2632" s="234"/>
      <c r="BE2632" s="234"/>
      <c r="BF2632" s="234"/>
      <c r="BG2632" s="234"/>
      <c r="BH2632" s="234"/>
      <c r="BI2632" s="234"/>
      <c r="BJ2632" s="234"/>
      <c r="BK2632" s="234"/>
      <c r="BL2632" s="234"/>
      <c r="BM2632" s="234"/>
      <c r="BN2632" s="234"/>
      <c r="BO2632" s="234"/>
      <c r="BP2632" s="234"/>
      <c r="BQ2632" s="234"/>
      <c r="BR2632" s="234"/>
      <c r="BS2632" s="234"/>
      <c r="BT2632" s="234"/>
      <c r="BU2632" s="234"/>
      <c r="BV2632" s="234"/>
      <c r="BW2632" s="234"/>
      <c r="BX2632" s="234"/>
      <c r="BY2632" s="234"/>
      <c r="BZ2632" s="234"/>
      <c r="CA2632" s="234"/>
      <c r="CB2632" s="234"/>
      <c r="CC2632" s="234"/>
      <c r="CD2632" s="234"/>
      <c r="CE2632" s="234"/>
      <c r="CF2632" s="234"/>
      <c r="CG2632" s="234"/>
      <c r="CH2632" s="234"/>
      <c r="CI2632" s="234"/>
      <c r="CJ2632" s="234"/>
      <c r="CK2632" s="234"/>
    </row>
    <row r="2633" spans="2:89" x14ac:dyDescent="0.35">
      <c r="B2633" s="311">
        <f t="shared" si="3497"/>
        <v>45412</v>
      </c>
      <c r="D2633" t="s">
        <v>545</v>
      </c>
      <c r="E2633" s="8"/>
      <c r="H2633" s="16">
        <v>0.125</v>
      </c>
      <c r="I2633" s="60">
        <f t="shared" si="3498"/>
        <v>4</v>
      </c>
      <c r="J2633" s="60"/>
      <c r="K2633" s="38"/>
      <c r="L2633" s="38"/>
      <c r="M2633" s="38"/>
      <c r="N2633" s="38"/>
      <c r="O2633" s="38"/>
      <c r="P2633" s="38"/>
      <c r="R2633" s="15"/>
      <c r="S2633" s="234"/>
      <c r="T2633" s="234"/>
      <c r="U2633" s="234"/>
      <c r="V2633" s="234"/>
      <c r="W2633" s="234"/>
      <c r="X2633" s="234"/>
      <c r="Y2633" s="234"/>
      <c r="Z2633" s="234"/>
      <c r="AA2633" s="234"/>
      <c r="AB2633" s="234"/>
      <c r="AC2633" s="234"/>
      <c r="AD2633" s="234"/>
      <c r="AE2633" s="234"/>
      <c r="AF2633" s="234"/>
      <c r="AG2633" s="234"/>
      <c r="AH2633" s="234"/>
      <c r="AI2633" s="234"/>
      <c r="AJ2633" s="234"/>
      <c r="AK2633" s="234"/>
      <c r="AL2633" s="234"/>
      <c r="AM2633" s="234"/>
      <c r="AN2633" s="234"/>
      <c r="AO2633" s="234"/>
      <c r="AP2633" s="234"/>
      <c r="AQ2633" s="234"/>
      <c r="AR2633" s="234"/>
      <c r="AS2633" s="234"/>
      <c r="AT2633" s="234"/>
      <c r="AU2633" s="234"/>
      <c r="AV2633" s="234"/>
      <c r="AW2633" s="234"/>
      <c r="AX2633" s="234"/>
      <c r="AY2633" s="234"/>
      <c r="AZ2633" s="234"/>
      <c r="BA2633" s="234"/>
      <c r="BB2633" s="234"/>
      <c r="BC2633" s="234"/>
      <c r="BD2633" s="234"/>
      <c r="BE2633" s="234"/>
      <c r="BF2633" s="234"/>
      <c r="BG2633" s="234"/>
      <c r="BH2633" s="234"/>
      <c r="BI2633" s="234"/>
      <c r="BJ2633" s="234"/>
      <c r="BK2633" s="234"/>
      <c r="BL2633" s="234"/>
      <c r="BM2633" s="234"/>
      <c r="BN2633" s="234"/>
      <c r="BO2633" s="234"/>
      <c r="BP2633" s="234"/>
      <c r="BQ2633" s="234"/>
      <c r="BR2633" s="234"/>
      <c r="BS2633" s="234"/>
      <c r="BT2633" s="234"/>
      <c r="BU2633" s="234"/>
      <c r="BV2633" s="234"/>
      <c r="BW2633" s="234"/>
      <c r="BX2633" s="234"/>
      <c r="BY2633" s="234"/>
      <c r="BZ2633" s="234"/>
      <c r="CA2633" s="234"/>
      <c r="CB2633" s="234"/>
      <c r="CC2633" s="234"/>
      <c r="CD2633" s="234"/>
      <c r="CE2633" s="234"/>
      <c r="CF2633" s="234"/>
      <c r="CG2633" s="234"/>
      <c r="CH2633" s="234"/>
      <c r="CI2633" s="234"/>
      <c r="CJ2633" s="234"/>
      <c r="CK2633" s="234"/>
    </row>
    <row r="2634" spans="2:89" x14ac:dyDescent="0.35">
      <c r="B2634" s="311">
        <f t="shared" si="3497"/>
        <v>45443</v>
      </c>
      <c r="D2634" t="s">
        <v>545</v>
      </c>
      <c r="E2634" s="8"/>
      <c r="H2634" s="16">
        <v>4.1666666666666664E-2</v>
      </c>
      <c r="I2634" s="60">
        <f t="shared" si="3498"/>
        <v>5</v>
      </c>
      <c r="J2634" s="60"/>
      <c r="K2634" s="38"/>
      <c r="L2634" s="38"/>
      <c r="M2634" s="38"/>
      <c r="N2634" s="38"/>
      <c r="O2634" s="38"/>
      <c r="P2634" s="38"/>
      <c r="R2634" s="15"/>
      <c r="S2634" s="234"/>
      <c r="T2634" s="234"/>
      <c r="U2634" s="234"/>
      <c r="V2634" s="234"/>
      <c r="W2634" s="234"/>
      <c r="X2634" s="234"/>
      <c r="Y2634" s="234"/>
      <c r="Z2634" s="234"/>
      <c r="AA2634" s="234"/>
      <c r="AB2634" s="234"/>
      <c r="AC2634" s="234"/>
      <c r="AD2634" s="234"/>
      <c r="AE2634" s="234"/>
      <c r="AF2634" s="234"/>
      <c r="AG2634" s="234"/>
      <c r="AH2634" s="234"/>
      <c r="AI2634" s="234"/>
      <c r="AJ2634" s="234"/>
      <c r="AK2634" s="234"/>
      <c r="AL2634" s="234"/>
      <c r="AM2634" s="234"/>
      <c r="AN2634" s="234"/>
      <c r="AO2634" s="234"/>
      <c r="AP2634" s="234"/>
      <c r="AQ2634" s="234"/>
      <c r="AR2634" s="234"/>
      <c r="AS2634" s="234"/>
      <c r="AT2634" s="234"/>
      <c r="AU2634" s="234"/>
      <c r="AV2634" s="234"/>
      <c r="AW2634" s="234"/>
      <c r="AX2634" s="234"/>
      <c r="AY2634" s="234"/>
      <c r="AZ2634" s="234"/>
      <c r="BA2634" s="234"/>
      <c r="BB2634" s="234"/>
      <c r="BC2634" s="234"/>
      <c r="BD2634" s="234"/>
      <c r="BE2634" s="234"/>
      <c r="BF2634" s="234"/>
      <c r="BG2634" s="234"/>
      <c r="BH2634" s="234"/>
      <c r="BI2634" s="234"/>
      <c r="BJ2634" s="234"/>
      <c r="BK2634" s="234"/>
      <c r="BL2634" s="234"/>
      <c r="BM2634" s="234"/>
      <c r="BN2634" s="234"/>
      <c r="BO2634" s="234"/>
      <c r="BP2634" s="234"/>
      <c r="BQ2634" s="234"/>
      <c r="BR2634" s="234"/>
      <c r="BS2634" s="234"/>
      <c r="BT2634" s="234"/>
      <c r="BU2634" s="234"/>
      <c r="BV2634" s="234"/>
      <c r="BW2634" s="234"/>
      <c r="BX2634" s="234"/>
      <c r="BY2634" s="234"/>
      <c r="BZ2634" s="234"/>
      <c r="CA2634" s="234"/>
      <c r="CB2634" s="234"/>
      <c r="CC2634" s="234"/>
      <c r="CD2634" s="234"/>
      <c r="CE2634" s="234"/>
      <c r="CF2634" s="234"/>
      <c r="CG2634" s="234"/>
      <c r="CH2634" s="234"/>
      <c r="CI2634" s="234"/>
      <c r="CJ2634" s="234"/>
      <c r="CK2634" s="234"/>
    </row>
    <row r="2635" spans="2:89" x14ac:dyDescent="0.35">
      <c r="B2635" s="311">
        <f t="shared" si="3497"/>
        <v>45473</v>
      </c>
      <c r="D2635" t="s">
        <v>545</v>
      </c>
      <c r="E2635" s="8"/>
      <c r="H2635" s="16">
        <v>0.125</v>
      </c>
      <c r="I2635" s="60">
        <f t="shared" si="3498"/>
        <v>6</v>
      </c>
      <c r="J2635" s="60"/>
      <c r="K2635" s="38"/>
      <c r="L2635" s="38"/>
      <c r="M2635" s="38"/>
      <c r="N2635" s="38"/>
      <c r="O2635" s="38"/>
      <c r="P2635" s="38"/>
      <c r="R2635" s="15"/>
      <c r="S2635" s="234"/>
      <c r="T2635" s="234"/>
      <c r="U2635" s="234"/>
      <c r="V2635" s="234"/>
      <c r="W2635" s="234"/>
      <c r="X2635" s="234"/>
      <c r="Y2635" s="234"/>
      <c r="Z2635" s="234"/>
      <c r="AA2635" s="234"/>
      <c r="AB2635" s="234"/>
      <c r="AC2635" s="234"/>
      <c r="AD2635" s="234"/>
      <c r="AE2635" s="234"/>
      <c r="AF2635" s="234"/>
      <c r="AG2635" s="234"/>
      <c r="AH2635" s="234"/>
      <c r="AI2635" s="234"/>
      <c r="AJ2635" s="234"/>
      <c r="AK2635" s="234"/>
      <c r="AL2635" s="234"/>
      <c r="AM2635" s="234"/>
      <c r="AN2635" s="234"/>
      <c r="AO2635" s="234"/>
      <c r="AP2635" s="234"/>
      <c r="AQ2635" s="234"/>
      <c r="AR2635" s="234"/>
      <c r="AS2635" s="234"/>
      <c r="AT2635" s="234"/>
      <c r="AU2635" s="234"/>
      <c r="AV2635" s="234"/>
      <c r="AW2635" s="234"/>
      <c r="AX2635" s="234"/>
      <c r="AY2635" s="234"/>
      <c r="AZ2635" s="234"/>
      <c r="BA2635" s="234"/>
      <c r="BB2635" s="234"/>
      <c r="BC2635" s="234"/>
      <c r="BD2635" s="234"/>
      <c r="BE2635" s="234"/>
      <c r="BF2635" s="234"/>
      <c r="BG2635" s="234"/>
      <c r="BH2635" s="234"/>
      <c r="BI2635" s="234"/>
      <c r="BJ2635" s="234"/>
      <c r="BK2635" s="234"/>
      <c r="BL2635" s="234"/>
      <c r="BM2635" s="234"/>
      <c r="BN2635" s="234"/>
      <c r="BO2635" s="234"/>
      <c r="BP2635" s="234"/>
      <c r="BQ2635" s="234"/>
      <c r="BR2635" s="234"/>
      <c r="BS2635" s="234"/>
      <c r="BT2635" s="234"/>
      <c r="BU2635" s="234"/>
      <c r="BV2635" s="234"/>
      <c r="BW2635" s="234"/>
      <c r="BX2635" s="234"/>
      <c r="BY2635" s="234"/>
      <c r="BZ2635" s="234"/>
      <c r="CA2635" s="234"/>
      <c r="CB2635" s="234"/>
      <c r="CC2635" s="234"/>
      <c r="CD2635" s="234"/>
      <c r="CE2635" s="234"/>
      <c r="CF2635" s="234"/>
      <c r="CG2635" s="234"/>
      <c r="CH2635" s="234"/>
      <c r="CI2635" s="234"/>
      <c r="CJ2635" s="234"/>
      <c r="CK2635" s="234"/>
    </row>
    <row r="2636" spans="2:89" x14ac:dyDescent="0.35">
      <c r="B2636" s="311">
        <f t="shared" si="3497"/>
        <v>45504</v>
      </c>
      <c r="D2636" t="s">
        <v>545</v>
      </c>
      <c r="E2636" s="8"/>
      <c r="H2636" s="16">
        <v>4.1666666666666664E-2</v>
      </c>
      <c r="I2636" s="60">
        <f t="shared" si="3498"/>
        <v>7</v>
      </c>
      <c r="J2636" s="60"/>
      <c r="K2636" s="38"/>
      <c r="L2636" s="38"/>
      <c r="M2636" s="38"/>
      <c r="N2636" s="38"/>
      <c r="O2636" s="38"/>
      <c r="P2636" s="38"/>
      <c r="R2636" s="15"/>
      <c r="S2636" s="234"/>
      <c r="T2636" s="234"/>
      <c r="U2636" s="234"/>
      <c r="V2636" s="234"/>
      <c r="W2636" s="234"/>
      <c r="X2636" s="234"/>
      <c r="Y2636" s="234"/>
      <c r="Z2636" s="234"/>
      <c r="AA2636" s="234"/>
      <c r="AB2636" s="234"/>
      <c r="AC2636" s="234"/>
      <c r="AD2636" s="234"/>
      <c r="AE2636" s="234"/>
      <c r="AF2636" s="234"/>
      <c r="AG2636" s="234"/>
      <c r="AH2636" s="234"/>
      <c r="AI2636" s="234"/>
      <c r="AJ2636" s="234"/>
      <c r="AK2636" s="234"/>
      <c r="AL2636" s="234"/>
      <c r="AM2636" s="234"/>
      <c r="AN2636" s="234"/>
      <c r="AO2636" s="234"/>
      <c r="AP2636" s="234"/>
      <c r="AQ2636" s="234"/>
      <c r="AR2636" s="234"/>
      <c r="AS2636" s="234"/>
      <c r="AT2636" s="234"/>
      <c r="AU2636" s="234"/>
      <c r="AV2636" s="234"/>
      <c r="AW2636" s="234"/>
      <c r="AX2636" s="234"/>
      <c r="AY2636" s="234"/>
      <c r="AZ2636" s="234"/>
      <c r="BA2636" s="234"/>
      <c r="BB2636" s="234"/>
      <c r="BC2636" s="234"/>
      <c r="BD2636" s="234"/>
      <c r="BE2636" s="234"/>
      <c r="BF2636" s="234"/>
      <c r="BG2636" s="234"/>
      <c r="BH2636" s="234"/>
      <c r="BI2636" s="234"/>
      <c r="BJ2636" s="234"/>
      <c r="BK2636" s="234"/>
      <c r="BL2636" s="234"/>
      <c r="BM2636" s="234"/>
      <c r="BN2636" s="234"/>
      <c r="BO2636" s="234"/>
      <c r="BP2636" s="234"/>
      <c r="BQ2636" s="234"/>
      <c r="BR2636" s="234"/>
      <c r="BS2636" s="234"/>
      <c r="BT2636" s="234"/>
      <c r="BU2636" s="234"/>
      <c r="BV2636" s="234"/>
      <c r="BW2636" s="234"/>
      <c r="BX2636" s="234"/>
      <c r="BY2636" s="234"/>
      <c r="BZ2636" s="234"/>
      <c r="CA2636" s="234"/>
      <c r="CB2636" s="234"/>
      <c r="CC2636" s="234"/>
      <c r="CD2636" s="234"/>
      <c r="CE2636" s="234"/>
      <c r="CF2636" s="234"/>
      <c r="CG2636" s="234"/>
      <c r="CH2636" s="234"/>
      <c r="CI2636" s="234"/>
      <c r="CJ2636" s="234"/>
      <c r="CK2636" s="234"/>
    </row>
    <row r="2637" spans="2:89" x14ac:dyDescent="0.35">
      <c r="B2637" s="311">
        <f t="shared" si="3497"/>
        <v>45535</v>
      </c>
      <c r="D2637" t="s">
        <v>545</v>
      </c>
      <c r="E2637" s="8"/>
      <c r="H2637" s="16">
        <v>0.125</v>
      </c>
      <c r="I2637" s="60">
        <f t="shared" si="3498"/>
        <v>8</v>
      </c>
      <c r="J2637" s="60"/>
      <c r="K2637" s="38"/>
      <c r="L2637" s="38"/>
      <c r="M2637" s="38"/>
      <c r="N2637" s="38"/>
      <c r="O2637" s="38"/>
      <c r="P2637" s="38"/>
      <c r="R2637" s="15"/>
      <c r="S2637" s="234"/>
      <c r="T2637" s="234"/>
      <c r="U2637" s="234"/>
      <c r="V2637" s="234"/>
      <c r="W2637" s="234"/>
      <c r="X2637" s="234"/>
      <c r="Y2637" s="234"/>
      <c r="Z2637" s="234"/>
      <c r="AA2637" s="234"/>
      <c r="AB2637" s="234"/>
      <c r="AC2637" s="234"/>
      <c r="AD2637" s="234"/>
      <c r="AE2637" s="234"/>
      <c r="AF2637" s="234"/>
      <c r="AG2637" s="234"/>
      <c r="AH2637" s="234"/>
      <c r="AI2637" s="234"/>
      <c r="AJ2637" s="234"/>
      <c r="AK2637" s="234"/>
      <c r="AL2637" s="234"/>
      <c r="AM2637" s="234"/>
      <c r="AN2637" s="234"/>
      <c r="AO2637" s="234"/>
      <c r="AP2637" s="234"/>
      <c r="AQ2637" s="234"/>
      <c r="AR2637" s="234"/>
      <c r="AS2637" s="234"/>
      <c r="AT2637" s="234"/>
      <c r="AU2637" s="234"/>
      <c r="AV2637" s="234"/>
      <c r="AW2637" s="234"/>
      <c r="AX2637" s="234"/>
      <c r="AY2637" s="234"/>
      <c r="AZ2637" s="234"/>
      <c r="BA2637" s="234"/>
      <c r="BB2637" s="234"/>
      <c r="BC2637" s="234"/>
      <c r="BD2637" s="234"/>
      <c r="BE2637" s="234"/>
      <c r="BF2637" s="234"/>
      <c r="BG2637" s="234"/>
      <c r="BH2637" s="234"/>
      <c r="BI2637" s="234"/>
      <c r="BJ2637" s="234"/>
      <c r="BK2637" s="234"/>
      <c r="BL2637" s="234"/>
      <c r="BM2637" s="234"/>
      <c r="BN2637" s="234"/>
      <c r="BO2637" s="234"/>
      <c r="BP2637" s="234"/>
      <c r="BQ2637" s="234"/>
      <c r="BR2637" s="234"/>
      <c r="BS2637" s="234"/>
      <c r="BT2637" s="234"/>
      <c r="BU2637" s="234"/>
      <c r="BV2637" s="234"/>
      <c r="BW2637" s="234"/>
      <c r="BX2637" s="234"/>
      <c r="BY2637" s="234"/>
      <c r="BZ2637" s="234"/>
      <c r="CA2637" s="234"/>
      <c r="CB2637" s="234"/>
      <c r="CC2637" s="234"/>
      <c r="CD2637" s="234"/>
      <c r="CE2637" s="234"/>
      <c r="CF2637" s="234"/>
      <c r="CG2637" s="234"/>
      <c r="CH2637" s="234"/>
      <c r="CI2637" s="234"/>
      <c r="CJ2637" s="234"/>
      <c r="CK2637" s="234"/>
    </row>
    <row r="2638" spans="2:89" x14ac:dyDescent="0.35">
      <c r="B2638" s="311">
        <f t="shared" si="3497"/>
        <v>45565</v>
      </c>
      <c r="D2638" t="s">
        <v>545</v>
      </c>
      <c r="E2638" s="8"/>
      <c r="H2638" s="16">
        <v>4.1666666666666664E-2</v>
      </c>
      <c r="I2638" s="60">
        <f t="shared" si="3498"/>
        <v>9</v>
      </c>
      <c r="J2638" s="60"/>
      <c r="K2638" s="38"/>
      <c r="L2638" s="38"/>
      <c r="M2638" s="38"/>
      <c r="N2638" s="38"/>
      <c r="O2638" s="38"/>
      <c r="P2638" s="38"/>
      <c r="R2638" s="15"/>
      <c r="S2638" s="234"/>
      <c r="T2638" s="234"/>
      <c r="U2638" s="234"/>
      <c r="V2638" s="234"/>
      <c r="W2638" s="234"/>
      <c r="X2638" s="234"/>
      <c r="Y2638" s="234"/>
      <c r="Z2638" s="234"/>
      <c r="AA2638" s="234"/>
      <c r="AB2638" s="234"/>
      <c r="AC2638" s="234"/>
      <c r="AD2638" s="234"/>
      <c r="AE2638" s="234"/>
      <c r="AF2638" s="234"/>
      <c r="AG2638" s="234"/>
      <c r="AH2638" s="234"/>
      <c r="AI2638" s="234"/>
      <c r="AJ2638" s="234"/>
      <c r="AK2638" s="234"/>
      <c r="AL2638" s="234"/>
      <c r="AM2638" s="234"/>
      <c r="AN2638" s="234"/>
      <c r="AO2638" s="234"/>
      <c r="AP2638" s="234"/>
      <c r="AQ2638" s="234"/>
      <c r="AR2638" s="234"/>
      <c r="AS2638" s="234"/>
      <c r="AT2638" s="234"/>
      <c r="AU2638" s="234"/>
      <c r="AV2638" s="234"/>
      <c r="AW2638" s="234"/>
      <c r="AX2638" s="234"/>
      <c r="AY2638" s="234"/>
      <c r="AZ2638" s="234"/>
      <c r="BA2638" s="234"/>
      <c r="BB2638" s="234"/>
      <c r="BC2638" s="234"/>
      <c r="BD2638" s="234"/>
      <c r="BE2638" s="234"/>
      <c r="BF2638" s="234"/>
      <c r="BG2638" s="234"/>
      <c r="BH2638" s="234"/>
      <c r="BI2638" s="234"/>
      <c r="BJ2638" s="234"/>
      <c r="BK2638" s="234"/>
      <c r="BL2638" s="234"/>
      <c r="BM2638" s="234"/>
      <c r="BN2638" s="234"/>
      <c r="BO2638" s="234"/>
      <c r="BP2638" s="234"/>
      <c r="BQ2638" s="234"/>
      <c r="BR2638" s="234"/>
      <c r="BS2638" s="234"/>
      <c r="BT2638" s="234"/>
      <c r="BU2638" s="234"/>
      <c r="BV2638" s="234"/>
      <c r="BW2638" s="234"/>
      <c r="BX2638" s="234"/>
      <c r="BY2638" s="234"/>
      <c r="BZ2638" s="234"/>
      <c r="CA2638" s="234"/>
      <c r="CB2638" s="234"/>
      <c r="CC2638" s="234"/>
      <c r="CD2638" s="234"/>
      <c r="CE2638" s="234"/>
      <c r="CF2638" s="234"/>
      <c r="CG2638" s="234"/>
      <c r="CH2638" s="234"/>
      <c r="CI2638" s="234"/>
      <c r="CJ2638" s="234"/>
      <c r="CK2638" s="234"/>
    </row>
    <row r="2639" spans="2:89" x14ac:dyDescent="0.35">
      <c r="B2639" s="311">
        <f t="shared" si="3497"/>
        <v>45596</v>
      </c>
      <c r="D2639" t="s">
        <v>545</v>
      </c>
      <c r="E2639" s="8"/>
      <c r="H2639" s="16">
        <v>0.125</v>
      </c>
      <c r="I2639" s="60">
        <f t="shared" si="3498"/>
        <v>10</v>
      </c>
      <c r="J2639" s="60"/>
      <c r="K2639" s="38"/>
      <c r="L2639" s="38"/>
      <c r="M2639" s="38"/>
      <c r="N2639" s="38"/>
      <c r="O2639" s="38"/>
      <c r="P2639" s="38"/>
      <c r="R2639" s="15"/>
      <c r="S2639" s="234"/>
      <c r="T2639" s="234"/>
      <c r="U2639" s="234"/>
      <c r="V2639" s="234"/>
      <c r="W2639" s="234"/>
      <c r="X2639" s="234"/>
      <c r="Y2639" s="234"/>
      <c r="Z2639" s="234"/>
      <c r="AA2639" s="234"/>
      <c r="AB2639" s="234"/>
      <c r="AC2639" s="234"/>
      <c r="AD2639" s="234"/>
      <c r="AE2639" s="234"/>
      <c r="AF2639" s="234"/>
      <c r="AG2639" s="234"/>
      <c r="AH2639" s="234"/>
      <c r="AI2639" s="234"/>
      <c r="AJ2639" s="234"/>
      <c r="AK2639" s="234"/>
      <c r="AL2639" s="234"/>
      <c r="AM2639" s="234"/>
      <c r="AN2639" s="234"/>
      <c r="AO2639" s="234"/>
      <c r="AP2639" s="234"/>
      <c r="AQ2639" s="234"/>
      <c r="AR2639" s="234"/>
      <c r="AS2639" s="234"/>
      <c r="AT2639" s="234"/>
      <c r="AU2639" s="234"/>
      <c r="AV2639" s="234"/>
      <c r="AW2639" s="234"/>
      <c r="AX2639" s="234"/>
      <c r="AY2639" s="234"/>
      <c r="AZ2639" s="234"/>
      <c r="BA2639" s="234"/>
      <c r="BB2639" s="234"/>
      <c r="BC2639" s="234"/>
      <c r="BD2639" s="234"/>
      <c r="BE2639" s="234"/>
      <c r="BF2639" s="234"/>
      <c r="BG2639" s="234"/>
      <c r="BH2639" s="234"/>
      <c r="BI2639" s="234"/>
      <c r="BJ2639" s="234"/>
      <c r="BK2639" s="234"/>
      <c r="BL2639" s="234"/>
      <c r="BM2639" s="234"/>
      <c r="BN2639" s="234"/>
      <c r="BO2639" s="234"/>
      <c r="BP2639" s="234"/>
      <c r="BQ2639" s="234"/>
      <c r="BR2639" s="234"/>
      <c r="BS2639" s="234"/>
      <c r="BT2639" s="234"/>
      <c r="BU2639" s="234"/>
      <c r="BV2639" s="234"/>
      <c r="BW2639" s="234"/>
      <c r="BX2639" s="234"/>
      <c r="BY2639" s="234"/>
      <c r="BZ2639" s="234"/>
      <c r="CA2639" s="234"/>
      <c r="CB2639" s="234"/>
      <c r="CC2639" s="234"/>
      <c r="CD2639" s="234"/>
      <c r="CE2639" s="234"/>
      <c r="CF2639" s="234"/>
      <c r="CG2639" s="234"/>
      <c r="CH2639" s="234"/>
      <c r="CI2639" s="234"/>
      <c r="CJ2639" s="234"/>
      <c r="CK2639" s="234"/>
    </row>
    <row r="2640" spans="2:89" x14ac:dyDescent="0.35">
      <c r="B2640" s="311">
        <f t="shared" si="3497"/>
        <v>45626</v>
      </c>
      <c r="D2640" t="s">
        <v>545</v>
      </c>
      <c r="E2640" s="8"/>
      <c r="H2640" s="16">
        <v>4.1666666666666664E-2</v>
      </c>
      <c r="I2640" s="60">
        <f t="shared" si="3498"/>
        <v>11</v>
      </c>
      <c r="J2640" s="60"/>
      <c r="K2640" s="38"/>
      <c r="L2640" s="38"/>
      <c r="M2640" s="38"/>
      <c r="N2640" s="38"/>
      <c r="O2640" s="38"/>
      <c r="P2640" s="38"/>
      <c r="R2640" s="15"/>
      <c r="S2640" s="234"/>
      <c r="T2640" s="234"/>
      <c r="U2640" s="234"/>
      <c r="V2640" s="234"/>
      <c r="W2640" s="234"/>
      <c r="X2640" s="234"/>
      <c r="Y2640" s="234"/>
      <c r="Z2640" s="234"/>
      <c r="AA2640" s="234"/>
      <c r="AB2640" s="234"/>
      <c r="AC2640" s="234"/>
      <c r="AD2640" s="234"/>
      <c r="AE2640" s="234"/>
      <c r="AF2640" s="234"/>
      <c r="AG2640" s="234"/>
      <c r="AH2640" s="234"/>
      <c r="AI2640" s="234"/>
      <c r="AJ2640" s="234"/>
      <c r="AK2640" s="234"/>
      <c r="AL2640" s="234"/>
      <c r="AM2640" s="234"/>
      <c r="AN2640" s="234"/>
      <c r="AO2640" s="234"/>
      <c r="AP2640" s="234"/>
      <c r="AQ2640" s="234"/>
      <c r="AR2640" s="234"/>
      <c r="AS2640" s="234"/>
      <c r="AT2640" s="234"/>
      <c r="AU2640" s="234"/>
      <c r="AV2640" s="234"/>
      <c r="AW2640" s="234"/>
      <c r="AX2640" s="234"/>
      <c r="AY2640" s="234"/>
      <c r="AZ2640" s="234"/>
      <c r="BA2640" s="234"/>
      <c r="BB2640" s="234"/>
      <c r="BC2640" s="234"/>
      <c r="BD2640" s="234"/>
      <c r="BE2640" s="234"/>
      <c r="BF2640" s="234"/>
      <c r="BG2640" s="234"/>
      <c r="BH2640" s="234"/>
      <c r="BI2640" s="234"/>
      <c r="BJ2640" s="234"/>
      <c r="BK2640" s="234"/>
      <c r="BL2640" s="234"/>
      <c r="BM2640" s="234"/>
      <c r="BN2640" s="234"/>
      <c r="BO2640" s="234"/>
      <c r="BP2640" s="234"/>
      <c r="BQ2640" s="234"/>
      <c r="BR2640" s="234"/>
      <c r="BS2640" s="234"/>
      <c r="BT2640" s="234"/>
      <c r="BU2640" s="234"/>
      <c r="BV2640" s="234"/>
      <c r="BW2640" s="234"/>
      <c r="BX2640" s="234"/>
      <c r="BY2640" s="234"/>
      <c r="BZ2640" s="234"/>
      <c r="CA2640" s="234"/>
      <c r="CB2640" s="234"/>
      <c r="CC2640" s="234"/>
      <c r="CD2640" s="234"/>
      <c r="CE2640" s="234"/>
      <c r="CF2640" s="234"/>
      <c r="CG2640" s="234"/>
      <c r="CH2640" s="234"/>
      <c r="CI2640" s="234"/>
      <c r="CJ2640" s="234"/>
      <c r="CK2640" s="234"/>
    </row>
    <row r="2641" spans="2:89" x14ac:dyDescent="0.35">
      <c r="B2641" s="311">
        <f t="shared" si="3497"/>
        <v>45657</v>
      </c>
      <c r="D2641" t="s">
        <v>545</v>
      </c>
      <c r="E2641" s="8"/>
      <c r="H2641" s="16">
        <v>8.3000000000000004E-2</v>
      </c>
      <c r="I2641" s="60">
        <f t="shared" si="3498"/>
        <v>12</v>
      </c>
      <c r="J2641" s="60"/>
      <c r="K2641" s="38"/>
      <c r="L2641" s="38"/>
      <c r="M2641" s="38"/>
      <c r="N2641" s="38"/>
      <c r="O2641" s="38"/>
      <c r="P2641" s="38"/>
      <c r="R2641" s="15"/>
      <c r="S2641" s="234"/>
      <c r="T2641" s="234"/>
      <c r="U2641" s="234"/>
      <c r="V2641" s="234"/>
      <c r="W2641" s="234"/>
      <c r="X2641" s="234"/>
      <c r="Y2641" s="234"/>
      <c r="Z2641" s="234"/>
      <c r="AA2641" s="234"/>
      <c r="AB2641" s="234"/>
      <c r="AC2641" s="234"/>
      <c r="AD2641" s="234"/>
      <c r="AE2641" s="234"/>
      <c r="AF2641" s="234"/>
      <c r="AG2641" s="234"/>
      <c r="AH2641" s="234"/>
      <c r="AI2641" s="234"/>
      <c r="AJ2641" s="234"/>
      <c r="AK2641" s="234"/>
      <c r="AL2641" s="234"/>
      <c r="AM2641" s="234"/>
      <c r="AN2641" s="234"/>
      <c r="AO2641" s="234"/>
      <c r="AP2641" s="234"/>
      <c r="AQ2641" s="234"/>
      <c r="AR2641" s="234"/>
      <c r="AS2641" s="234"/>
      <c r="AT2641" s="234"/>
      <c r="AU2641" s="234"/>
      <c r="AV2641" s="234"/>
      <c r="AW2641" s="234"/>
      <c r="AX2641" s="234"/>
      <c r="AY2641" s="234"/>
      <c r="AZ2641" s="234"/>
      <c r="BA2641" s="234"/>
      <c r="BB2641" s="234"/>
      <c r="BC2641" s="234"/>
      <c r="BD2641" s="234"/>
      <c r="BE2641" s="234"/>
      <c r="BF2641" s="234"/>
      <c r="BG2641" s="234"/>
      <c r="BH2641" s="234"/>
      <c r="BI2641" s="234"/>
      <c r="BJ2641" s="234"/>
      <c r="BK2641" s="234"/>
      <c r="BL2641" s="234"/>
      <c r="BM2641" s="234"/>
      <c r="BN2641" s="234"/>
      <c r="BO2641" s="234"/>
      <c r="BP2641" s="234"/>
      <c r="BQ2641" s="234"/>
      <c r="BR2641" s="234"/>
      <c r="BS2641" s="234"/>
      <c r="BT2641" s="234"/>
      <c r="BU2641" s="234"/>
      <c r="BV2641" s="234"/>
      <c r="BW2641" s="234"/>
      <c r="BX2641" s="234"/>
      <c r="BY2641" s="234"/>
      <c r="BZ2641" s="234"/>
      <c r="CA2641" s="234"/>
      <c r="CB2641" s="234"/>
      <c r="CC2641" s="234"/>
      <c r="CD2641" s="234"/>
      <c r="CE2641" s="234"/>
      <c r="CF2641" s="234"/>
      <c r="CG2641" s="234"/>
      <c r="CH2641" s="234"/>
      <c r="CI2641" s="234"/>
      <c r="CJ2641" s="234"/>
      <c r="CK2641" s="234"/>
    </row>
    <row r="2642" spans="2:89" x14ac:dyDescent="0.35">
      <c r="B2642" s="141" t="s">
        <v>62</v>
      </c>
      <c r="D2642" t="s">
        <v>545</v>
      </c>
      <c r="E2642" s="8"/>
      <c r="H2642" s="34">
        <f>1-SUM(H2630:H2641)</f>
        <v>3.3333333333340764E-4</v>
      </c>
      <c r="I2642" s="60"/>
      <c r="J2642" s="60"/>
      <c r="K2642" s="38"/>
      <c r="L2642" s="38"/>
      <c r="M2642" s="38"/>
      <c r="N2642" s="38"/>
      <c r="O2642" s="38"/>
      <c r="P2642" s="38"/>
      <c r="R2642" s="15"/>
      <c r="S2642" s="234"/>
      <c r="T2642" s="234"/>
      <c r="U2642" s="234"/>
      <c r="V2642" s="234"/>
      <c r="W2642" s="234"/>
      <c r="X2642" s="234"/>
      <c r="Y2642" s="234"/>
      <c r="Z2642" s="234"/>
      <c r="AA2642" s="234"/>
      <c r="AB2642" s="234"/>
      <c r="AC2642" s="234"/>
      <c r="AD2642" s="234"/>
      <c r="AE2642" s="234"/>
      <c r="AF2642" s="234"/>
      <c r="AG2642" s="234"/>
      <c r="AH2642" s="234"/>
      <c r="AI2642" s="234"/>
      <c r="AJ2642" s="234"/>
      <c r="AK2642" s="234"/>
      <c r="AL2642" s="234"/>
      <c r="AM2642" s="234"/>
      <c r="AN2642" s="234"/>
      <c r="AO2642" s="234"/>
      <c r="AP2642" s="234"/>
      <c r="AQ2642" s="234"/>
      <c r="AR2642" s="234"/>
      <c r="AS2642" s="234"/>
      <c r="AT2642" s="234"/>
      <c r="AU2642" s="234"/>
      <c r="AV2642" s="234"/>
      <c r="AW2642" s="234"/>
      <c r="AX2642" s="234"/>
      <c r="AY2642" s="234"/>
      <c r="AZ2642" s="234"/>
      <c r="BA2642" s="234"/>
      <c r="BB2642" s="234"/>
      <c r="BC2642" s="234"/>
      <c r="BD2642" s="234"/>
      <c r="BE2642" s="234"/>
      <c r="BF2642" s="234"/>
      <c r="BG2642" s="234"/>
      <c r="BH2642" s="234"/>
      <c r="BI2642" s="234"/>
      <c r="BJ2642" s="234"/>
      <c r="BK2642" s="234"/>
      <c r="BL2642" s="234"/>
      <c r="BM2642" s="234"/>
      <c r="BN2642" s="234"/>
      <c r="BO2642" s="234"/>
      <c r="BP2642" s="234"/>
      <c r="BQ2642" s="234"/>
      <c r="BR2642" s="234"/>
      <c r="BS2642" s="234"/>
      <c r="BT2642" s="234"/>
      <c r="BU2642" s="234"/>
      <c r="BV2642" s="234"/>
      <c r="BW2642" s="234"/>
      <c r="BX2642" s="234"/>
      <c r="BY2642" s="234"/>
      <c r="BZ2642" s="234"/>
      <c r="CA2642" s="234"/>
      <c r="CB2642" s="234"/>
      <c r="CC2642" s="234"/>
      <c r="CD2642" s="234"/>
      <c r="CE2642" s="234"/>
      <c r="CF2642" s="234"/>
      <c r="CG2642" s="234"/>
      <c r="CH2642" s="234"/>
      <c r="CI2642" s="234"/>
      <c r="CJ2642" s="234"/>
      <c r="CK2642" s="234"/>
    </row>
    <row r="2643" spans="2:89" x14ac:dyDescent="0.35">
      <c r="B2643" s="132" t="str">
        <f>B2617</f>
        <v>Surgical procedures</v>
      </c>
      <c r="D2643" t="s">
        <v>545</v>
      </c>
      <c r="E2643" s="8" t="str">
        <f t="shared" ref="E2643" si="3499">ROW()&amp;" "&amp;D2643</f>
        <v>2643 SEASON MONTHL-TR-R</v>
      </c>
      <c r="G2643" t="s">
        <v>332</v>
      </c>
      <c r="H2643" s="12"/>
      <c r="I2643" s="60"/>
      <c r="J2643" s="60"/>
      <c r="K2643" s="38"/>
      <c r="L2643" s="38"/>
      <c r="M2643" s="38"/>
      <c r="N2643" s="38"/>
      <c r="O2643" s="38"/>
      <c r="P2643" s="38"/>
      <c r="R2643" s="15"/>
      <c r="S2643" s="234"/>
      <c r="T2643" s="234"/>
      <c r="U2643" s="234"/>
      <c r="V2643" s="234"/>
      <c r="W2643" s="234"/>
      <c r="X2643" s="234"/>
      <c r="Y2643" s="234"/>
      <c r="Z2643" s="234"/>
      <c r="AA2643" s="234"/>
      <c r="AB2643" s="234"/>
      <c r="AC2643" s="234"/>
      <c r="AD2643" s="234"/>
      <c r="AE2643" s="234"/>
      <c r="AF2643" s="234"/>
      <c r="AG2643" s="234"/>
      <c r="AH2643" s="234"/>
      <c r="AI2643" s="234"/>
      <c r="AJ2643" s="234"/>
      <c r="AK2643" s="234"/>
      <c r="AL2643" s="234"/>
      <c r="AM2643" s="234"/>
      <c r="AN2643" s="234"/>
      <c r="AO2643" s="234"/>
      <c r="AP2643" s="234"/>
      <c r="AQ2643" s="234"/>
      <c r="AR2643" s="234"/>
      <c r="AS2643" s="234"/>
      <c r="AT2643" s="234"/>
      <c r="AU2643" s="234"/>
      <c r="AV2643" s="234"/>
      <c r="AW2643" s="234"/>
      <c r="AX2643" s="234"/>
      <c r="AY2643" s="234"/>
      <c r="AZ2643" s="234"/>
      <c r="BA2643" s="234"/>
      <c r="BB2643" s="234"/>
      <c r="BC2643" s="234"/>
      <c r="BD2643" s="234"/>
      <c r="BE2643" s="234"/>
      <c r="BF2643" s="234"/>
      <c r="BG2643" s="234"/>
      <c r="BH2643" s="234"/>
      <c r="BI2643" s="234"/>
      <c r="BJ2643" s="234"/>
      <c r="BK2643" s="234"/>
      <c r="BL2643" s="234"/>
      <c r="BM2643" s="234"/>
      <c r="BN2643" s="234"/>
      <c r="BO2643" s="234"/>
      <c r="BP2643" s="234"/>
      <c r="BQ2643" s="234"/>
      <c r="BR2643" s="234"/>
      <c r="BS2643" s="234"/>
      <c r="BT2643" s="234"/>
      <c r="BU2643" s="234"/>
      <c r="BV2643" s="234"/>
      <c r="BW2643" s="234"/>
      <c r="BX2643" s="234"/>
      <c r="BY2643" s="234"/>
      <c r="BZ2643" s="234"/>
      <c r="CA2643" s="234"/>
      <c r="CB2643" s="234"/>
      <c r="CC2643" s="234"/>
      <c r="CD2643" s="234"/>
      <c r="CE2643" s="234"/>
      <c r="CF2643" s="234"/>
      <c r="CG2643" s="234"/>
      <c r="CH2643" s="234"/>
      <c r="CI2643" s="234"/>
      <c r="CJ2643" s="234"/>
      <c r="CK2643" s="234"/>
    </row>
    <row r="2644" spans="2:89" x14ac:dyDescent="0.35">
      <c r="B2644" s="132" t="str">
        <f t="shared" ref="B2644:B2650" si="3500">B2618</f>
        <v>procedure</v>
      </c>
      <c r="D2644" t="s">
        <v>545</v>
      </c>
      <c r="E2644" s="8" t="str">
        <f>ROW()&amp;" "&amp;D2644</f>
        <v>2644 SEASON MONTHL-TR-R</v>
      </c>
      <c r="G2644" t="s">
        <v>332</v>
      </c>
      <c r="H2644" s="27"/>
      <c r="I2644" s="78"/>
      <c r="J2644" s="78"/>
      <c r="K2644" s="33"/>
      <c r="L2644" s="33"/>
      <c r="M2644" s="33"/>
      <c r="N2644" s="33"/>
      <c r="O2644" s="33"/>
      <c r="P2644" s="33"/>
      <c r="R2644" s="33"/>
      <c r="S2644" s="80"/>
      <c r="T2644" s="80"/>
      <c r="U2644" s="80"/>
      <c r="V2644" s="80"/>
      <c r="W2644" s="80"/>
      <c r="X2644" s="80"/>
      <c r="Y2644" s="80"/>
      <c r="Z2644" s="80"/>
      <c r="AA2644" s="80"/>
      <c r="AB2644" s="80"/>
      <c r="AC2644" s="80"/>
      <c r="AD2644" s="80"/>
      <c r="AE2644" s="80"/>
      <c r="AF2644" s="80"/>
      <c r="AG2644" s="80"/>
      <c r="AH2644" s="80"/>
      <c r="AI2644" s="80"/>
      <c r="AJ2644" s="80"/>
      <c r="AK2644" s="80"/>
      <c r="AL2644" s="80"/>
      <c r="AM2644" s="80"/>
      <c r="AN2644" s="80"/>
      <c r="AO2644" s="80"/>
      <c r="AP2644" s="80"/>
      <c r="AQ2644" s="80"/>
      <c r="AR2644" s="80"/>
      <c r="AS2644" s="80"/>
      <c r="AT2644" s="80"/>
      <c r="AU2644" s="80"/>
      <c r="AV2644" s="80"/>
      <c r="AW2644" s="80"/>
      <c r="AX2644" s="80"/>
      <c r="AY2644" s="80"/>
      <c r="AZ2644" s="80"/>
      <c r="BA2644" s="80"/>
      <c r="BB2644" s="80"/>
      <c r="BC2644" s="80"/>
      <c r="BD2644" s="80"/>
      <c r="BE2644" s="80"/>
      <c r="BF2644" s="80"/>
      <c r="BG2644" s="80"/>
      <c r="BH2644" s="80"/>
      <c r="BI2644" s="80"/>
      <c r="BJ2644" s="80"/>
      <c r="BK2644" s="80"/>
      <c r="BL2644" s="80"/>
      <c r="BM2644" s="80"/>
      <c r="BN2644" s="80"/>
      <c r="BO2644" s="80"/>
      <c r="BP2644" s="80"/>
      <c r="BQ2644" s="80"/>
      <c r="BR2644" s="80"/>
      <c r="BS2644" s="80"/>
      <c r="BT2644" s="80"/>
      <c r="BU2644" s="80"/>
      <c r="BV2644" s="80"/>
      <c r="BW2644" s="80"/>
      <c r="BX2644" s="80"/>
      <c r="BY2644" s="80"/>
      <c r="BZ2644" s="80"/>
      <c r="CA2644" s="80"/>
      <c r="CB2644" s="80"/>
      <c r="CC2644" s="80"/>
      <c r="CD2644" s="80"/>
      <c r="CE2644" s="80"/>
      <c r="CF2644" s="80"/>
      <c r="CG2644" s="80"/>
      <c r="CH2644" s="80"/>
      <c r="CI2644" s="80"/>
      <c r="CJ2644" s="80"/>
      <c r="CK2644" s="80"/>
    </row>
    <row r="2645" spans="2:89" x14ac:dyDescent="0.35">
      <c r="B2645" s="132" t="str">
        <f t="shared" si="3500"/>
        <v>Primary revenue driver</v>
      </c>
      <c r="D2645" t="s">
        <v>545</v>
      </c>
      <c r="E2645" s="8" t="str">
        <f t="shared" ref="E2645:E2650" si="3501">ROW()&amp;" "&amp;D2645</f>
        <v>2645 SEASON MONTHL-TR-R</v>
      </c>
      <c r="G2645" t="s">
        <v>332</v>
      </c>
      <c r="H2645" s="27"/>
      <c r="I2645" s="78"/>
      <c r="J2645" s="78"/>
      <c r="K2645" s="33"/>
      <c r="L2645" s="33"/>
      <c r="M2645" s="33"/>
      <c r="N2645" s="33"/>
      <c r="O2645" s="33"/>
      <c r="P2645" s="33"/>
      <c r="R2645" s="33"/>
      <c r="S2645" s="4" t="str">
        <f t="shared" ref="S2645" si="3502">ADDRESS(ROW(S2627),COLUMN(S2627),2)</f>
        <v>S$2627</v>
      </c>
      <c r="T2645" s="4" t="str">
        <f t="shared" ref="T2645:CE2645" si="3503">ADDRESS(ROW(T2627),COLUMN(T2627),2)</f>
        <v>T$2627</v>
      </c>
      <c r="U2645" s="4" t="str">
        <f t="shared" si="3503"/>
        <v>U$2627</v>
      </c>
      <c r="V2645" s="4" t="str">
        <f t="shared" si="3503"/>
        <v>V$2627</v>
      </c>
      <c r="W2645" s="4" t="str">
        <f t="shared" si="3503"/>
        <v>W$2627</v>
      </c>
      <c r="X2645" s="4" t="str">
        <f t="shared" si="3503"/>
        <v>X$2627</v>
      </c>
      <c r="Y2645" s="4" t="str">
        <f t="shared" si="3503"/>
        <v>Y$2627</v>
      </c>
      <c r="Z2645" s="4" t="str">
        <f t="shared" si="3503"/>
        <v>Z$2627</v>
      </c>
      <c r="AA2645" s="4" t="str">
        <f t="shared" si="3503"/>
        <v>AA$2627</v>
      </c>
      <c r="AB2645" s="4" t="str">
        <f t="shared" si="3503"/>
        <v>AB$2627</v>
      </c>
      <c r="AC2645" s="4" t="str">
        <f t="shared" si="3503"/>
        <v>AC$2627</v>
      </c>
      <c r="AD2645" s="4" t="str">
        <f t="shared" si="3503"/>
        <v>AD$2627</v>
      </c>
      <c r="AE2645" s="4" t="str">
        <f t="shared" si="3503"/>
        <v>AE$2627</v>
      </c>
      <c r="AF2645" s="4" t="str">
        <f t="shared" si="3503"/>
        <v>AF$2627</v>
      </c>
      <c r="AG2645" s="4" t="str">
        <f t="shared" si="3503"/>
        <v>AG$2627</v>
      </c>
      <c r="AH2645" s="4" t="str">
        <f t="shared" si="3503"/>
        <v>AH$2627</v>
      </c>
      <c r="AI2645" s="4" t="str">
        <f t="shared" si="3503"/>
        <v>AI$2627</v>
      </c>
      <c r="AJ2645" s="4" t="str">
        <f t="shared" si="3503"/>
        <v>AJ$2627</v>
      </c>
      <c r="AK2645" s="4" t="str">
        <f t="shared" si="3503"/>
        <v>AK$2627</v>
      </c>
      <c r="AL2645" s="4" t="str">
        <f t="shared" si="3503"/>
        <v>AL$2627</v>
      </c>
      <c r="AM2645" s="4" t="str">
        <f t="shared" si="3503"/>
        <v>AM$2627</v>
      </c>
      <c r="AN2645" s="4" t="str">
        <f t="shared" si="3503"/>
        <v>AN$2627</v>
      </c>
      <c r="AO2645" s="4" t="str">
        <f t="shared" si="3503"/>
        <v>AO$2627</v>
      </c>
      <c r="AP2645" s="4" t="str">
        <f t="shared" si="3503"/>
        <v>AP$2627</v>
      </c>
      <c r="AQ2645" s="4" t="str">
        <f t="shared" si="3503"/>
        <v>AQ$2627</v>
      </c>
      <c r="AR2645" s="4" t="str">
        <f t="shared" si="3503"/>
        <v>AR$2627</v>
      </c>
      <c r="AS2645" s="4" t="str">
        <f t="shared" si="3503"/>
        <v>AS$2627</v>
      </c>
      <c r="AT2645" s="4" t="str">
        <f t="shared" si="3503"/>
        <v>AT$2627</v>
      </c>
      <c r="AU2645" s="4" t="str">
        <f t="shared" si="3503"/>
        <v>AU$2627</v>
      </c>
      <c r="AV2645" s="4" t="str">
        <f t="shared" si="3503"/>
        <v>AV$2627</v>
      </c>
      <c r="AW2645" s="4" t="str">
        <f t="shared" si="3503"/>
        <v>AW$2627</v>
      </c>
      <c r="AX2645" s="4" t="str">
        <f t="shared" si="3503"/>
        <v>AX$2627</v>
      </c>
      <c r="AY2645" s="4" t="str">
        <f t="shared" si="3503"/>
        <v>AY$2627</v>
      </c>
      <c r="AZ2645" s="4" t="str">
        <f t="shared" si="3503"/>
        <v>AZ$2627</v>
      </c>
      <c r="BA2645" s="4" t="str">
        <f t="shared" si="3503"/>
        <v>BA$2627</v>
      </c>
      <c r="BB2645" s="4" t="str">
        <f t="shared" si="3503"/>
        <v>BB$2627</v>
      </c>
      <c r="BC2645" s="4" t="str">
        <f t="shared" si="3503"/>
        <v>BC$2627</v>
      </c>
      <c r="BD2645" s="4" t="str">
        <f t="shared" si="3503"/>
        <v>BD$2627</v>
      </c>
      <c r="BE2645" s="4" t="str">
        <f t="shared" si="3503"/>
        <v>BE$2627</v>
      </c>
      <c r="BF2645" s="4" t="str">
        <f t="shared" si="3503"/>
        <v>BF$2627</v>
      </c>
      <c r="BG2645" s="4" t="str">
        <f t="shared" si="3503"/>
        <v>BG$2627</v>
      </c>
      <c r="BH2645" s="4" t="str">
        <f t="shared" si="3503"/>
        <v>BH$2627</v>
      </c>
      <c r="BI2645" s="4" t="str">
        <f t="shared" si="3503"/>
        <v>BI$2627</v>
      </c>
      <c r="BJ2645" s="4" t="str">
        <f t="shared" si="3503"/>
        <v>BJ$2627</v>
      </c>
      <c r="BK2645" s="4" t="str">
        <f t="shared" si="3503"/>
        <v>BK$2627</v>
      </c>
      <c r="BL2645" s="4" t="str">
        <f t="shared" si="3503"/>
        <v>BL$2627</v>
      </c>
      <c r="BM2645" s="4" t="str">
        <f t="shared" si="3503"/>
        <v>BM$2627</v>
      </c>
      <c r="BN2645" s="4" t="str">
        <f t="shared" si="3503"/>
        <v>BN$2627</v>
      </c>
      <c r="BO2645" s="4" t="str">
        <f t="shared" si="3503"/>
        <v>BO$2627</v>
      </c>
      <c r="BP2645" s="4" t="str">
        <f t="shared" si="3503"/>
        <v>BP$2627</v>
      </c>
      <c r="BQ2645" s="4" t="str">
        <f t="shared" si="3503"/>
        <v>BQ$2627</v>
      </c>
      <c r="BR2645" s="4" t="str">
        <f t="shared" si="3503"/>
        <v>BR$2627</v>
      </c>
      <c r="BS2645" s="4" t="str">
        <f t="shared" si="3503"/>
        <v>BS$2627</v>
      </c>
      <c r="BT2645" s="4" t="str">
        <f t="shared" si="3503"/>
        <v>BT$2627</v>
      </c>
      <c r="BU2645" s="4" t="str">
        <f t="shared" si="3503"/>
        <v>BU$2627</v>
      </c>
      <c r="BV2645" s="4" t="str">
        <f t="shared" si="3503"/>
        <v>BV$2627</v>
      </c>
      <c r="BW2645" s="4" t="str">
        <f t="shared" si="3503"/>
        <v>BW$2627</v>
      </c>
      <c r="BX2645" s="4" t="str">
        <f t="shared" si="3503"/>
        <v>BX$2627</v>
      </c>
      <c r="BY2645" s="4" t="str">
        <f t="shared" si="3503"/>
        <v>BY$2627</v>
      </c>
      <c r="BZ2645" s="4" t="str">
        <f t="shared" si="3503"/>
        <v>BZ$2627</v>
      </c>
      <c r="CA2645" s="4" t="str">
        <f t="shared" si="3503"/>
        <v>CA$2627</v>
      </c>
      <c r="CB2645" s="4" t="str">
        <f t="shared" si="3503"/>
        <v>CB$2627</v>
      </c>
      <c r="CC2645" s="4" t="str">
        <f t="shared" si="3503"/>
        <v>CC$2627</v>
      </c>
      <c r="CD2645" s="4" t="str">
        <f t="shared" si="3503"/>
        <v>CD$2627</v>
      </c>
      <c r="CE2645" s="4" t="str">
        <f t="shared" si="3503"/>
        <v>CE$2627</v>
      </c>
      <c r="CF2645" s="4" t="str">
        <f t="shared" ref="CF2645:CK2645" si="3504">ADDRESS(ROW(CF2627),COLUMN(CF2627),2)</f>
        <v>CF$2627</v>
      </c>
      <c r="CG2645" s="4" t="str">
        <f t="shared" si="3504"/>
        <v>CG$2627</v>
      </c>
      <c r="CH2645" s="4" t="str">
        <f t="shared" si="3504"/>
        <v>CH$2627</v>
      </c>
      <c r="CI2645" s="4" t="str">
        <f t="shared" si="3504"/>
        <v>CI$2627</v>
      </c>
      <c r="CJ2645" s="4" t="str">
        <f t="shared" si="3504"/>
        <v>CJ$2627</v>
      </c>
      <c r="CK2645" s="4" t="str">
        <f t="shared" si="3504"/>
        <v>CK$2627</v>
      </c>
    </row>
    <row r="2646" spans="2:89" x14ac:dyDescent="0.35">
      <c r="B2646" s="132" t="str">
        <f t="shared" si="3500"/>
        <v>Primary volume driver</v>
      </c>
      <c r="D2646" t="s">
        <v>545</v>
      </c>
      <c r="E2646" s="8" t="str">
        <f t="shared" si="3501"/>
        <v>2646 SEASON MONTHL-TR-R</v>
      </c>
      <c r="G2646" t="s">
        <v>332</v>
      </c>
      <c r="K2646" s="53"/>
      <c r="L2646" s="53"/>
      <c r="M2646" s="53"/>
      <c r="N2646" s="53"/>
      <c r="O2646" s="53"/>
      <c r="P2646" s="53"/>
      <c r="R2646" s="24"/>
      <c r="S2646" s="80" t="str">
        <f t="shared" ref="S2646" si="3505">S2620</f>
        <v>S$17</v>
      </c>
      <c r="T2646" s="80" t="str">
        <f t="shared" ref="T2646:CE2646" si="3506">T2620</f>
        <v>T$17</v>
      </c>
      <c r="U2646" s="80" t="str">
        <f t="shared" si="3506"/>
        <v>U$17</v>
      </c>
      <c r="V2646" s="80" t="str">
        <f t="shared" si="3506"/>
        <v>V$17</v>
      </c>
      <c r="W2646" s="80" t="str">
        <f t="shared" si="3506"/>
        <v>W$17</v>
      </c>
      <c r="X2646" s="80" t="str">
        <f t="shared" si="3506"/>
        <v>X$17</v>
      </c>
      <c r="Y2646" s="80" t="str">
        <f t="shared" si="3506"/>
        <v>Y$17</v>
      </c>
      <c r="Z2646" s="80" t="str">
        <f t="shared" si="3506"/>
        <v>Z$17</v>
      </c>
      <c r="AA2646" s="80" t="str">
        <f t="shared" si="3506"/>
        <v>AA$17</v>
      </c>
      <c r="AB2646" s="80" t="str">
        <f t="shared" si="3506"/>
        <v>AB$17</v>
      </c>
      <c r="AC2646" s="80" t="str">
        <f t="shared" si="3506"/>
        <v>AC$17</v>
      </c>
      <c r="AD2646" s="80" t="str">
        <f t="shared" si="3506"/>
        <v>AD$17</v>
      </c>
      <c r="AE2646" s="80" t="str">
        <f t="shared" si="3506"/>
        <v>AE$17</v>
      </c>
      <c r="AF2646" s="80" t="str">
        <f t="shared" si="3506"/>
        <v>AF$17</v>
      </c>
      <c r="AG2646" s="80" t="str">
        <f t="shared" si="3506"/>
        <v>AG$17</v>
      </c>
      <c r="AH2646" s="80" t="str">
        <f t="shared" si="3506"/>
        <v>AH$17</v>
      </c>
      <c r="AI2646" s="80" t="str">
        <f t="shared" si="3506"/>
        <v>AI$17</v>
      </c>
      <c r="AJ2646" s="80" t="str">
        <f t="shared" si="3506"/>
        <v>AJ$17</v>
      </c>
      <c r="AK2646" s="80" t="str">
        <f t="shared" si="3506"/>
        <v>AK$17</v>
      </c>
      <c r="AL2646" s="80" t="str">
        <f t="shared" si="3506"/>
        <v>AL$17</v>
      </c>
      <c r="AM2646" s="80" t="str">
        <f t="shared" si="3506"/>
        <v>AM$17</v>
      </c>
      <c r="AN2646" s="80" t="str">
        <f t="shared" si="3506"/>
        <v>AN$17</v>
      </c>
      <c r="AO2646" s="80" t="str">
        <f t="shared" si="3506"/>
        <v>AO$17</v>
      </c>
      <c r="AP2646" s="80" t="str">
        <f t="shared" si="3506"/>
        <v>AP$17</v>
      </c>
      <c r="AQ2646" s="80" t="str">
        <f t="shared" si="3506"/>
        <v>AQ$17</v>
      </c>
      <c r="AR2646" s="80" t="str">
        <f t="shared" si="3506"/>
        <v>AR$17</v>
      </c>
      <c r="AS2646" s="80" t="str">
        <f t="shared" si="3506"/>
        <v>AS$17</v>
      </c>
      <c r="AT2646" s="80" t="str">
        <f t="shared" si="3506"/>
        <v>AT$17</v>
      </c>
      <c r="AU2646" s="80" t="str">
        <f t="shared" si="3506"/>
        <v>AU$17</v>
      </c>
      <c r="AV2646" s="80" t="str">
        <f t="shared" si="3506"/>
        <v>AV$17</v>
      </c>
      <c r="AW2646" s="80" t="str">
        <f t="shared" si="3506"/>
        <v>AW$17</v>
      </c>
      <c r="AX2646" s="80" t="str">
        <f t="shared" si="3506"/>
        <v>AX$17</v>
      </c>
      <c r="AY2646" s="80" t="str">
        <f t="shared" si="3506"/>
        <v>AY$17</v>
      </c>
      <c r="AZ2646" s="80" t="str">
        <f t="shared" si="3506"/>
        <v>AZ$17</v>
      </c>
      <c r="BA2646" s="80" t="str">
        <f t="shared" si="3506"/>
        <v>BA$17</v>
      </c>
      <c r="BB2646" s="80" t="str">
        <f t="shared" si="3506"/>
        <v>BB$17</v>
      </c>
      <c r="BC2646" s="80" t="str">
        <f t="shared" si="3506"/>
        <v>BC$17</v>
      </c>
      <c r="BD2646" s="80" t="str">
        <f t="shared" si="3506"/>
        <v>BD$17</v>
      </c>
      <c r="BE2646" s="80" t="str">
        <f t="shared" si="3506"/>
        <v>BE$17</v>
      </c>
      <c r="BF2646" s="80" t="str">
        <f t="shared" si="3506"/>
        <v>BF$17</v>
      </c>
      <c r="BG2646" s="80" t="str">
        <f t="shared" si="3506"/>
        <v>BG$17</v>
      </c>
      <c r="BH2646" s="80" t="str">
        <f t="shared" si="3506"/>
        <v>BH$17</v>
      </c>
      <c r="BI2646" s="80" t="str">
        <f t="shared" si="3506"/>
        <v>BI$17</v>
      </c>
      <c r="BJ2646" s="80" t="str">
        <f t="shared" si="3506"/>
        <v>BJ$17</v>
      </c>
      <c r="BK2646" s="80" t="str">
        <f t="shared" si="3506"/>
        <v>BK$17</v>
      </c>
      <c r="BL2646" s="80" t="str">
        <f t="shared" si="3506"/>
        <v>BL$17</v>
      </c>
      <c r="BM2646" s="80" t="str">
        <f t="shared" si="3506"/>
        <v>BM$17</v>
      </c>
      <c r="BN2646" s="80" t="str">
        <f t="shared" si="3506"/>
        <v>BN$17</v>
      </c>
      <c r="BO2646" s="80" t="str">
        <f t="shared" si="3506"/>
        <v>BO$17</v>
      </c>
      <c r="BP2646" s="80" t="str">
        <f t="shared" si="3506"/>
        <v>BP$17</v>
      </c>
      <c r="BQ2646" s="80" t="str">
        <f t="shared" si="3506"/>
        <v>BQ$17</v>
      </c>
      <c r="BR2646" s="80" t="str">
        <f t="shared" si="3506"/>
        <v>BR$17</v>
      </c>
      <c r="BS2646" s="80" t="str">
        <f t="shared" si="3506"/>
        <v>BS$17</v>
      </c>
      <c r="BT2646" s="80" t="str">
        <f t="shared" si="3506"/>
        <v>BT$17</v>
      </c>
      <c r="BU2646" s="80" t="str">
        <f t="shared" si="3506"/>
        <v>BU$17</v>
      </c>
      <c r="BV2646" s="80" t="str">
        <f t="shared" si="3506"/>
        <v>BV$17</v>
      </c>
      <c r="BW2646" s="80" t="str">
        <f t="shared" si="3506"/>
        <v>BW$17</v>
      </c>
      <c r="BX2646" s="80" t="str">
        <f t="shared" si="3506"/>
        <v>BX$17</v>
      </c>
      <c r="BY2646" s="80" t="str">
        <f t="shared" si="3506"/>
        <v>BY$17</v>
      </c>
      <c r="BZ2646" s="80" t="str">
        <f t="shared" si="3506"/>
        <v>BZ$17</v>
      </c>
      <c r="CA2646" s="80" t="str">
        <f t="shared" si="3506"/>
        <v>CA$17</v>
      </c>
      <c r="CB2646" s="80" t="str">
        <f t="shared" si="3506"/>
        <v>CB$17</v>
      </c>
      <c r="CC2646" s="80" t="str">
        <f t="shared" si="3506"/>
        <v>CC$17</v>
      </c>
      <c r="CD2646" s="80" t="str">
        <f t="shared" si="3506"/>
        <v>CD$17</v>
      </c>
      <c r="CE2646" s="80" t="str">
        <f t="shared" si="3506"/>
        <v>CE$17</v>
      </c>
      <c r="CF2646" s="80" t="str">
        <f t="shared" ref="CF2646:CK2646" si="3507">CF2620</f>
        <v>CF$17</v>
      </c>
      <c r="CG2646" s="80" t="str">
        <f t="shared" si="3507"/>
        <v>CG$17</v>
      </c>
      <c r="CH2646" s="80" t="str">
        <f t="shared" si="3507"/>
        <v>CH$17</v>
      </c>
      <c r="CI2646" s="80" t="str">
        <f t="shared" si="3507"/>
        <v>CI$17</v>
      </c>
      <c r="CJ2646" s="80" t="str">
        <f t="shared" si="3507"/>
        <v>CJ$17</v>
      </c>
      <c r="CK2646" s="80" t="str">
        <f t="shared" si="3507"/>
        <v>CK$17</v>
      </c>
    </row>
    <row r="2647" spans="2:89" x14ac:dyDescent="0.35">
      <c r="B2647" s="132" t="str">
        <f t="shared" si="3500"/>
        <v>(Secondary label)</v>
      </c>
      <c r="D2647" t="s">
        <v>545</v>
      </c>
      <c r="E2647" s="8" t="str">
        <f t="shared" si="3501"/>
        <v>2647 SEASON MONTHL-TR-R</v>
      </c>
      <c r="G2647" t="s">
        <v>332</v>
      </c>
      <c r="H2647" s="12"/>
      <c r="I2647" s="60"/>
      <c r="J2647" s="60"/>
      <c r="K2647" s="15"/>
      <c r="L2647" s="15"/>
      <c r="M2647" s="15"/>
      <c r="N2647" s="15"/>
      <c r="O2647" s="15"/>
      <c r="P2647" s="15"/>
      <c r="R2647" s="15"/>
      <c r="S2647" s="80"/>
      <c r="T2647" s="80"/>
      <c r="U2647" s="80"/>
      <c r="V2647" s="80"/>
      <c r="W2647" s="80"/>
      <c r="X2647" s="80"/>
      <c r="Y2647" s="80"/>
      <c r="Z2647" s="80"/>
      <c r="AA2647" s="80"/>
      <c r="AB2647" s="80"/>
      <c r="AC2647" s="80"/>
      <c r="AD2647" s="80"/>
      <c r="AE2647" s="80"/>
      <c r="AF2647" s="80"/>
      <c r="AG2647" s="80"/>
      <c r="AH2647" s="80"/>
      <c r="AI2647" s="80"/>
      <c r="AJ2647" s="80"/>
      <c r="AK2647" s="80"/>
      <c r="AL2647" s="80"/>
      <c r="AM2647" s="80"/>
      <c r="AN2647" s="80"/>
      <c r="AO2647" s="80"/>
      <c r="AP2647" s="80"/>
      <c r="AQ2647" s="80"/>
      <c r="AR2647" s="80"/>
      <c r="AS2647" s="80"/>
      <c r="AT2647" s="80"/>
      <c r="AU2647" s="80"/>
      <c r="AV2647" s="80"/>
      <c r="AW2647" s="80"/>
      <c r="AX2647" s="80"/>
      <c r="AY2647" s="80"/>
      <c r="AZ2647" s="80"/>
      <c r="BA2647" s="80"/>
      <c r="BB2647" s="80"/>
      <c r="BC2647" s="80"/>
      <c r="BD2647" s="80"/>
      <c r="BE2647" s="80"/>
      <c r="BF2647" s="80"/>
      <c r="BG2647" s="80"/>
      <c r="BH2647" s="80"/>
      <c r="BI2647" s="80"/>
      <c r="BJ2647" s="80"/>
      <c r="BK2647" s="80"/>
      <c r="BL2647" s="80"/>
      <c r="BM2647" s="80"/>
      <c r="BN2647" s="80"/>
      <c r="BO2647" s="80"/>
      <c r="BP2647" s="80"/>
      <c r="BQ2647" s="80"/>
      <c r="BR2647" s="80"/>
      <c r="BS2647" s="80"/>
      <c r="BT2647" s="80"/>
      <c r="BU2647" s="80"/>
      <c r="BV2647" s="80"/>
      <c r="BW2647" s="80"/>
      <c r="BX2647" s="80"/>
      <c r="BY2647" s="80"/>
      <c r="BZ2647" s="80"/>
      <c r="CA2647" s="80"/>
      <c r="CB2647" s="80"/>
      <c r="CC2647" s="80"/>
      <c r="CD2647" s="80"/>
      <c r="CE2647" s="80"/>
      <c r="CF2647" s="80"/>
      <c r="CG2647" s="80"/>
      <c r="CH2647" s="80"/>
      <c r="CI2647" s="80"/>
      <c r="CJ2647" s="80"/>
      <c r="CK2647" s="80"/>
    </row>
    <row r="2648" spans="2:89" x14ac:dyDescent="0.35">
      <c r="B2648" s="132" t="str">
        <f t="shared" si="3500"/>
        <v xml:space="preserve">secondary unit </v>
      </c>
      <c r="D2648" t="s">
        <v>545</v>
      </c>
      <c r="E2648" s="8" t="str">
        <f t="shared" si="3501"/>
        <v>2648 SEASON MONTHL-TR-R</v>
      </c>
      <c r="G2648" t="s">
        <v>332</v>
      </c>
      <c r="H2648" s="12"/>
      <c r="I2648" s="60"/>
      <c r="J2648" s="60"/>
      <c r="K2648" s="15"/>
      <c r="L2648" s="15"/>
      <c r="M2648" s="15"/>
      <c r="N2648" s="15"/>
      <c r="O2648" s="15"/>
      <c r="P2648" s="15"/>
      <c r="R2648" s="15"/>
      <c r="S2648" s="76"/>
      <c r="T2648" s="76"/>
      <c r="U2648" s="76"/>
      <c r="V2648" s="76"/>
      <c r="W2648" s="76"/>
      <c r="X2648" s="76"/>
      <c r="Y2648" s="76"/>
      <c r="Z2648" s="76"/>
      <c r="AA2648" s="76"/>
      <c r="AB2648" s="76"/>
      <c r="AC2648" s="76"/>
      <c r="AD2648" s="76"/>
      <c r="AE2648" s="76"/>
      <c r="AF2648" s="76"/>
      <c r="AG2648" s="76"/>
      <c r="AH2648" s="76"/>
      <c r="AI2648" s="76"/>
      <c r="AJ2648" s="76"/>
      <c r="AK2648" s="76"/>
      <c r="AL2648" s="76"/>
      <c r="AM2648" s="76"/>
      <c r="AN2648" s="76"/>
      <c r="AO2648" s="76"/>
      <c r="AP2648" s="76"/>
      <c r="AQ2648" s="76"/>
      <c r="AR2648" s="76"/>
      <c r="AS2648" s="76"/>
      <c r="AT2648" s="76"/>
      <c r="AU2648" s="76"/>
      <c r="AV2648" s="76"/>
      <c r="AW2648" s="76"/>
      <c r="AX2648" s="76"/>
      <c r="AY2648" s="76"/>
      <c r="AZ2648" s="76"/>
      <c r="BA2648" s="76"/>
      <c r="BB2648" s="76"/>
      <c r="BC2648" s="76"/>
      <c r="BD2648" s="76"/>
      <c r="BE2648" s="76"/>
      <c r="BF2648" s="76"/>
      <c r="BG2648" s="76"/>
      <c r="BH2648" s="76"/>
      <c r="BI2648" s="76"/>
      <c r="BJ2648" s="76"/>
      <c r="BK2648" s="76"/>
      <c r="BL2648" s="76"/>
      <c r="BM2648" s="76"/>
      <c r="BN2648" s="76"/>
      <c r="BO2648" s="76"/>
      <c r="BP2648" s="76"/>
      <c r="BQ2648" s="76"/>
      <c r="BR2648" s="76"/>
      <c r="BS2648" s="76"/>
      <c r="BT2648" s="76"/>
      <c r="BU2648" s="76"/>
      <c r="BV2648" s="76"/>
      <c r="BW2648" s="76"/>
      <c r="BX2648" s="76"/>
      <c r="BY2648" s="76"/>
      <c r="BZ2648" s="76"/>
      <c r="CA2648" s="76"/>
      <c r="CB2648" s="76"/>
      <c r="CC2648" s="76"/>
      <c r="CD2648" s="76"/>
      <c r="CE2648" s="76"/>
      <c r="CF2648" s="76"/>
      <c r="CG2648" s="76"/>
      <c r="CH2648" s="76"/>
      <c r="CI2648" s="76"/>
      <c r="CJ2648" s="76"/>
      <c r="CK2648" s="76"/>
    </row>
    <row r="2649" spans="2:89" x14ac:dyDescent="0.35">
      <c r="B2649" s="132" t="str">
        <f t="shared" si="3500"/>
        <v>Secondary revenue driver</v>
      </c>
      <c r="D2649" t="s">
        <v>545</v>
      </c>
      <c r="E2649" s="8" t="str">
        <f t="shared" si="3501"/>
        <v>2649 SEASON MONTHL-TR-R</v>
      </c>
      <c r="G2649" t="s">
        <v>332</v>
      </c>
      <c r="H2649" s="12"/>
      <c r="I2649" s="60"/>
      <c r="J2649" s="60"/>
      <c r="K2649" s="15"/>
      <c r="L2649" s="15"/>
      <c r="M2649" s="15"/>
      <c r="N2649" s="15"/>
      <c r="O2649" s="15"/>
      <c r="P2649" s="15"/>
      <c r="R2649" s="15"/>
      <c r="S2649" s="80" t="str">
        <f t="shared" ref="S2649" si="3508">S2623</f>
        <v>S$18</v>
      </c>
      <c r="T2649" s="80" t="str">
        <f t="shared" ref="T2649:CE2649" si="3509">T2623</f>
        <v>T$18</v>
      </c>
      <c r="U2649" s="80" t="str">
        <f t="shared" si="3509"/>
        <v>U$18</v>
      </c>
      <c r="V2649" s="80" t="str">
        <f t="shared" si="3509"/>
        <v>V$18</v>
      </c>
      <c r="W2649" s="80" t="str">
        <f t="shared" si="3509"/>
        <v>W$18</v>
      </c>
      <c r="X2649" s="80" t="str">
        <f t="shared" si="3509"/>
        <v>X$18</v>
      </c>
      <c r="Y2649" s="80" t="str">
        <f t="shared" si="3509"/>
        <v>Y$18</v>
      </c>
      <c r="Z2649" s="80" t="str">
        <f t="shared" si="3509"/>
        <v>Z$18</v>
      </c>
      <c r="AA2649" s="80" t="str">
        <f t="shared" si="3509"/>
        <v>AA$18</v>
      </c>
      <c r="AB2649" s="80" t="str">
        <f t="shared" si="3509"/>
        <v>AB$18</v>
      </c>
      <c r="AC2649" s="80" t="str">
        <f t="shared" si="3509"/>
        <v>AC$18</v>
      </c>
      <c r="AD2649" s="80" t="str">
        <f t="shared" si="3509"/>
        <v>AD$18</v>
      </c>
      <c r="AE2649" s="80" t="str">
        <f t="shared" si="3509"/>
        <v>AE$18</v>
      </c>
      <c r="AF2649" s="80" t="str">
        <f t="shared" si="3509"/>
        <v>AF$18</v>
      </c>
      <c r="AG2649" s="80" t="str">
        <f t="shared" si="3509"/>
        <v>AG$18</v>
      </c>
      <c r="AH2649" s="80" t="str">
        <f t="shared" si="3509"/>
        <v>AH$18</v>
      </c>
      <c r="AI2649" s="80" t="str">
        <f t="shared" si="3509"/>
        <v>AI$18</v>
      </c>
      <c r="AJ2649" s="80" t="str">
        <f t="shared" si="3509"/>
        <v>AJ$18</v>
      </c>
      <c r="AK2649" s="80" t="str">
        <f t="shared" si="3509"/>
        <v>AK$18</v>
      </c>
      <c r="AL2649" s="80" t="str">
        <f t="shared" si="3509"/>
        <v>AL$18</v>
      </c>
      <c r="AM2649" s="80" t="str">
        <f t="shared" si="3509"/>
        <v>AM$18</v>
      </c>
      <c r="AN2649" s="80" t="str">
        <f t="shared" si="3509"/>
        <v>AN$18</v>
      </c>
      <c r="AO2649" s="80" t="str">
        <f t="shared" si="3509"/>
        <v>AO$18</v>
      </c>
      <c r="AP2649" s="80" t="str">
        <f t="shared" si="3509"/>
        <v>AP$18</v>
      </c>
      <c r="AQ2649" s="80" t="str">
        <f t="shared" si="3509"/>
        <v>AQ$18</v>
      </c>
      <c r="AR2649" s="80" t="str">
        <f t="shared" si="3509"/>
        <v>AR$18</v>
      </c>
      <c r="AS2649" s="80" t="str">
        <f t="shared" si="3509"/>
        <v>AS$18</v>
      </c>
      <c r="AT2649" s="80" t="str">
        <f t="shared" si="3509"/>
        <v>AT$18</v>
      </c>
      <c r="AU2649" s="80" t="str">
        <f t="shared" si="3509"/>
        <v>AU$18</v>
      </c>
      <c r="AV2649" s="80" t="str">
        <f t="shared" si="3509"/>
        <v>AV$18</v>
      </c>
      <c r="AW2649" s="80" t="str">
        <f t="shared" si="3509"/>
        <v>AW$18</v>
      </c>
      <c r="AX2649" s="80" t="str">
        <f t="shared" si="3509"/>
        <v>AX$18</v>
      </c>
      <c r="AY2649" s="80" t="str">
        <f t="shared" si="3509"/>
        <v>AY$18</v>
      </c>
      <c r="AZ2649" s="80" t="str">
        <f t="shared" si="3509"/>
        <v>AZ$18</v>
      </c>
      <c r="BA2649" s="80" t="str">
        <f t="shared" si="3509"/>
        <v>BA$18</v>
      </c>
      <c r="BB2649" s="80" t="str">
        <f t="shared" si="3509"/>
        <v>BB$18</v>
      </c>
      <c r="BC2649" s="80" t="str">
        <f t="shared" si="3509"/>
        <v>BC$18</v>
      </c>
      <c r="BD2649" s="80" t="str">
        <f t="shared" si="3509"/>
        <v>BD$18</v>
      </c>
      <c r="BE2649" s="80" t="str">
        <f t="shared" si="3509"/>
        <v>BE$18</v>
      </c>
      <c r="BF2649" s="80" t="str">
        <f t="shared" si="3509"/>
        <v>BF$18</v>
      </c>
      <c r="BG2649" s="80" t="str">
        <f t="shared" si="3509"/>
        <v>BG$18</v>
      </c>
      <c r="BH2649" s="80" t="str">
        <f t="shared" si="3509"/>
        <v>BH$18</v>
      </c>
      <c r="BI2649" s="80" t="str">
        <f t="shared" si="3509"/>
        <v>BI$18</v>
      </c>
      <c r="BJ2649" s="80" t="str">
        <f t="shared" si="3509"/>
        <v>BJ$18</v>
      </c>
      <c r="BK2649" s="80" t="str">
        <f t="shared" si="3509"/>
        <v>BK$18</v>
      </c>
      <c r="BL2649" s="80" t="str">
        <f t="shared" si="3509"/>
        <v>BL$18</v>
      </c>
      <c r="BM2649" s="80" t="str">
        <f t="shared" si="3509"/>
        <v>BM$18</v>
      </c>
      <c r="BN2649" s="80" t="str">
        <f t="shared" si="3509"/>
        <v>BN$18</v>
      </c>
      <c r="BO2649" s="80" t="str">
        <f t="shared" si="3509"/>
        <v>BO$18</v>
      </c>
      <c r="BP2649" s="80" t="str">
        <f t="shared" si="3509"/>
        <v>BP$18</v>
      </c>
      <c r="BQ2649" s="80" t="str">
        <f t="shared" si="3509"/>
        <v>BQ$18</v>
      </c>
      <c r="BR2649" s="80" t="str">
        <f t="shared" si="3509"/>
        <v>BR$18</v>
      </c>
      <c r="BS2649" s="80" t="str">
        <f t="shared" si="3509"/>
        <v>BS$18</v>
      </c>
      <c r="BT2649" s="80" t="str">
        <f t="shared" si="3509"/>
        <v>BT$18</v>
      </c>
      <c r="BU2649" s="80" t="str">
        <f t="shared" si="3509"/>
        <v>BU$18</v>
      </c>
      <c r="BV2649" s="80" t="str">
        <f t="shared" si="3509"/>
        <v>BV$18</v>
      </c>
      <c r="BW2649" s="80" t="str">
        <f t="shared" si="3509"/>
        <v>BW$18</v>
      </c>
      <c r="BX2649" s="80" t="str">
        <f t="shared" si="3509"/>
        <v>BX$18</v>
      </c>
      <c r="BY2649" s="80" t="str">
        <f t="shared" si="3509"/>
        <v>BY$18</v>
      </c>
      <c r="BZ2649" s="80" t="str">
        <f t="shared" si="3509"/>
        <v>BZ$18</v>
      </c>
      <c r="CA2649" s="80" t="str">
        <f t="shared" si="3509"/>
        <v>CA$18</v>
      </c>
      <c r="CB2649" s="80" t="str">
        <f t="shared" si="3509"/>
        <v>CB$18</v>
      </c>
      <c r="CC2649" s="80" t="str">
        <f t="shared" si="3509"/>
        <v>CC$18</v>
      </c>
      <c r="CD2649" s="80" t="str">
        <f t="shared" si="3509"/>
        <v>CD$18</v>
      </c>
      <c r="CE2649" s="80" t="str">
        <f t="shared" si="3509"/>
        <v>CE$18</v>
      </c>
      <c r="CF2649" s="80" t="str">
        <f t="shared" ref="CF2649:CK2649" si="3510">CF2623</f>
        <v>CF$18</v>
      </c>
      <c r="CG2649" s="80" t="str">
        <f t="shared" si="3510"/>
        <v>CG$18</v>
      </c>
      <c r="CH2649" s="80" t="str">
        <f t="shared" si="3510"/>
        <v>CH$18</v>
      </c>
      <c r="CI2649" s="80" t="str">
        <f t="shared" si="3510"/>
        <v>CI$18</v>
      </c>
      <c r="CJ2649" s="80" t="str">
        <f t="shared" si="3510"/>
        <v>CJ$18</v>
      </c>
      <c r="CK2649" s="80" t="str">
        <f t="shared" si="3510"/>
        <v>CK$18</v>
      </c>
    </row>
    <row r="2650" spans="2:89" x14ac:dyDescent="0.35">
      <c r="B2650" s="132" t="str">
        <f t="shared" si="3500"/>
        <v>Secondary volume driver</v>
      </c>
      <c r="D2650" t="s">
        <v>545</v>
      </c>
      <c r="E2650" s="8" t="str">
        <f t="shared" si="3501"/>
        <v>2650 SEASON MONTHL-TR-R</v>
      </c>
      <c r="G2650" t="s">
        <v>332</v>
      </c>
      <c r="H2650" s="12"/>
      <c r="I2650" s="60"/>
      <c r="J2650" s="60"/>
      <c r="K2650" s="15"/>
      <c r="L2650" s="15"/>
      <c r="M2650" s="15"/>
      <c r="N2650" s="15"/>
      <c r="O2650" s="15"/>
      <c r="P2650" s="15"/>
      <c r="R2650" s="15"/>
      <c r="S2650" s="80" t="str">
        <f t="shared" ref="S2650" si="3511">S2624</f>
        <v>S$19</v>
      </c>
      <c r="T2650" s="80" t="str">
        <f t="shared" ref="T2650:CE2650" si="3512">T2624</f>
        <v>T$19</v>
      </c>
      <c r="U2650" s="80" t="str">
        <f t="shared" si="3512"/>
        <v>U$19</v>
      </c>
      <c r="V2650" s="80" t="str">
        <f t="shared" si="3512"/>
        <v>V$19</v>
      </c>
      <c r="W2650" s="80" t="str">
        <f t="shared" si="3512"/>
        <v>W$19</v>
      </c>
      <c r="X2650" s="80" t="str">
        <f t="shared" si="3512"/>
        <v>X$19</v>
      </c>
      <c r="Y2650" s="80" t="str">
        <f t="shared" si="3512"/>
        <v>Y$19</v>
      </c>
      <c r="Z2650" s="80" t="str">
        <f t="shared" si="3512"/>
        <v>Z$19</v>
      </c>
      <c r="AA2650" s="80" t="str">
        <f t="shared" si="3512"/>
        <v>AA$19</v>
      </c>
      <c r="AB2650" s="80" t="str">
        <f t="shared" si="3512"/>
        <v>AB$19</v>
      </c>
      <c r="AC2650" s="80" t="str">
        <f t="shared" si="3512"/>
        <v>AC$19</v>
      </c>
      <c r="AD2650" s="80" t="str">
        <f t="shared" si="3512"/>
        <v>AD$19</v>
      </c>
      <c r="AE2650" s="80" t="str">
        <f t="shared" si="3512"/>
        <v>AE$19</v>
      </c>
      <c r="AF2650" s="80" t="str">
        <f t="shared" si="3512"/>
        <v>AF$19</v>
      </c>
      <c r="AG2650" s="80" t="str">
        <f t="shared" si="3512"/>
        <v>AG$19</v>
      </c>
      <c r="AH2650" s="80" t="str">
        <f t="shared" si="3512"/>
        <v>AH$19</v>
      </c>
      <c r="AI2650" s="80" t="str">
        <f t="shared" si="3512"/>
        <v>AI$19</v>
      </c>
      <c r="AJ2650" s="80" t="str">
        <f t="shared" si="3512"/>
        <v>AJ$19</v>
      </c>
      <c r="AK2650" s="80" t="str">
        <f t="shared" si="3512"/>
        <v>AK$19</v>
      </c>
      <c r="AL2650" s="80" t="str">
        <f t="shared" si="3512"/>
        <v>AL$19</v>
      </c>
      <c r="AM2650" s="80" t="str">
        <f t="shared" si="3512"/>
        <v>AM$19</v>
      </c>
      <c r="AN2650" s="80" t="str">
        <f t="shared" si="3512"/>
        <v>AN$19</v>
      </c>
      <c r="AO2650" s="80" t="str">
        <f t="shared" si="3512"/>
        <v>AO$19</v>
      </c>
      <c r="AP2650" s="80" t="str">
        <f t="shared" si="3512"/>
        <v>AP$19</v>
      </c>
      <c r="AQ2650" s="80" t="str">
        <f t="shared" si="3512"/>
        <v>AQ$19</v>
      </c>
      <c r="AR2650" s="80" t="str">
        <f t="shared" si="3512"/>
        <v>AR$19</v>
      </c>
      <c r="AS2650" s="80" t="str">
        <f t="shared" si="3512"/>
        <v>AS$19</v>
      </c>
      <c r="AT2650" s="80" t="str">
        <f t="shared" si="3512"/>
        <v>AT$19</v>
      </c>
      <c r="AU2650" s="80" t="str">
        <f t="shared" si="3512"/>
        <v>AU$19</v>
      </c>
      <c r="AV2650" s="80" t="str">
        <f t="shared" si="3512"/>
        <v>AV$19</v>
      </c>
      <c r="AW2650" s="80" t="str">
        <f t="shared" si="3512"/>
        <v>AW$19</v>
      </c>
      <c r="AX2650" s="80" t="str">
        <f t="shared" si="3512"/>
        <v>AX$19</v>
      </c>
      <c r="AY2650" s="80" t="str">
        <f t="shared" si="3512"/>
        <v>AY$19</v>
      </c>
      <c r="AZ2650" s="80" t="str">
        <f t="shared" si="3512"/>
        <v>AZ$19</v>
      </c>
      <c r="BA2650" s="80" t="str">
        <f t="shared" si="3512"/>
        <v>BA$19</v>
      </c>
      <c r="BB2650" s="80" t="str">
        <f t="shared" si="3512"/>
        <v>BB$19</v>
      </c>
      <c r="BC2650" s="80" t="str">
        <f t="shared" si="3512"/>
        <v>BC$19</v>
      </c>
      <c r="BD2650" s="80" t="str">
        <f t="shared" si="3512"/>
        <v>BD$19</v>
      </c>
      <c r="BE2650" s="80" t="str">
        <f t="shared" si="3512"/>
        <v>BE$19</v>
      </c>
      <c r="BF2650" s="80" t="str">
        <f t="shared" si="3512"/>
        <v>BF$19</v>
      </c>
      <c r="BG2650" s="80" t="str">
        <f t="shared" si="3512"/>
        <v>BG$19</v>
      </c>
      <c r="BH2650" s="80" t="str">
        <f t="shared" si="3512"/>
        <v>BH$19</v>
      </c>
      <c r="BI2650" s="80" t="str">
        <f t="shared" si="3512"/>
        <v>BI$19</v>
      </c>
      <c r="BJ2650" s="80" t="str">
        <f t="shared" si="3512"/>
        <v>BJ$19</v>
      </c>
      <c r="BK2650" s="80" t="str">
        <f t="shared" si="3512"/>
        <v>BK$19</v>
      </c>
      <c r="BL2650" s="80" t="str">
        <f t="shared" si="3512"/>
        <v>BL$19</v>
      </c>
      <c r="BM2650" s="80" t="str">
        <f t="shared" si="3512"/>
        <v>BM$19</v>
      </c>
      <c r="BN2650" s="80" t="str">
        <f t="shared" si="3512"/>
        <v>BN$19</v>
      </c>
      <c r="BO2650" s="80" t="str">
        <f t="shared" si="3512"/>
        <v>BO$19</v>
      </c>
      <c r="BP2650" s="80" t="str">
        <f t="shared" si="3512"/>
        <v>BP$19</v>
      </c>
      <c r="BQ2650" s="80" t="str">
        <f t="shared" si="3512"/>
        <v>BQ$19</v>
      </c>
      <c r="BR2650" s="80" t="str">
        <f t="shared" si="3512"/>
        <v>BR$19</v>
      </c>
      <c r="BS2650" s="80" t="str">
        <f t="shared" si="3512"/>
        <v>BS$19</v>
      </c>
      <c r="BT2650" s="80" t="str">
        <f t="shared" si="3512"/>
        <v>BT$19</v>
      </c>
      <c r="BU2650" s="80" t="str">
        <f t="shared" si="3512"/>
        <v>BU$19</v>
      </c>
      <c r="BV2650" s="80" t="str">
        <f t="shared" si="3512"/>
        <v>BV$19</v>
      </c>
      <c r="BW2650" s="80" t="str">
        <f t="shared" si="3512"/>
        <v>BW$19</v>
      </c>
      <c r="BX2650" s="80" t="str">
        <f t="shared" si="3512"/>
        <v>BX$19</v>
      </c>
      <c r="BY2650" s="80" t="str">
        <f t="shared" si="3512"/>
        <v>BY$19</v>
      </c>
      <c r="BZ2650" s="80" t="str">
        <f t="shared" si="3512"/>
        <v>BZ$19</v>
      </c>
      <c r="CA2650" s="80" t="str">
        <f t="shared" si="3512"/>
        <v>CA$19</v>
      </c>
      <c r="CB2650" s="80" t="str">
        <f t="shared" si="3512"/>
        <v>CB$19</v>
      </c>
      <c r="CC2650" s="80" t="str">
        <f t="shared" si="3512"/>
        <v>CC$19</v>
      </c>
      <c r="CD2650" s="80" t="str">
        <f t="shared" si="3512"/>
        <v>CD$19</v>
      </c>
      <c r="CE2650" s="80" t="str">
        <f t="shared" si="3512"/>
        <v>CE$19</v>
      </c>
      <c r="CF2650" s="80" t="str">
        <f t="shared" ref="CF2650:CK2650" si="3513">CF2624</f>
        <v>CF$19</v>
      </c>
      <c r="CG2650" s="80" t="str">
        <f t="shared" si="3513"/>
        <v>CG$19</v>
      </c>
      <c r="CH2650" s="80" t="str">
        <f t="shared" si="3513"/>
        <v>CH$19</v>
      </c>
      <c r="CI2650" s="80" t="str">
        <f t="shared" si="3513"/>
        <v>CI$19</v>
      </c>
      <c r="CJ2650" s="80" t="str">
        <f t="shared" si="3513"/>
        <v>CJ$19</v>
      </c>
      <c r="CK2650" s="80" t="str">
        <f t="shared" si="3513"/>
        <v>CK$19</v>
      </c>
    </row>
    <row r="2651" spans="2:89" x14ac:dyDescent="0.35">
      <c r="B2651" s="132"/>
      <c r="E2651" s="8"/>
      <c r="H2651" s="12"/>
      <c r="I2651" s="60"/>
      <c r="J2651" s="60"/>
      <c r="K2651" s="15"/>
      <c r="L2651" s="15"/>
      <c r="M2651" s="15"/>
      <c r="N2651" s="15"/>
      <c r="O2651" s="15"/>
      <c r="P2651" s="15"/>
      <c r="R2651" s="15"/>
      <c r="S2651" s="80"/>
      <c r="T2651" s="80"/>
      <c r="U2651" s="80"/>
      <c r="V2651" s="80"/>
      <c r="W2651" s="80"/>
      <c r="X2651" s="80"/>
      <c r="Y2651" s="80"/>
      <c r="Z2651" s="80"/>
      <c r="AA2651" s="80"/>
      <c r="AB2651" s="80"/>
      <c r="AC2651" s="80"/>
      <c r="AD2651" s="80"/>
      <c r="AE2651" s="80"/>
      <c r="AF2651" s="80"/>
      <c r="AG2651" s="80"/>
      <c r="AH2651" s="80"/>
      <c r="AI2651" s="80"/>
      <c r="AJ2651" s="80"/>
      <c r="AK2651" s="80"/>
      <c r="AL2651" s="80"/>
      <c r="AM2651" s="80"/>
      <c r="AN2651" s="80"/>
      <c r="AO2651" s="80"/>
      <c r="AP2651" s="80"/>
      <c r="AQ2651" s="80"/>
      <c r="AR2651" s="80"/>
      <c r="AS2651" s="80"/>
      <c r="AT2651" s="80"/>
      <c r="AU2651" s="80"/>
      <c r="AV2651" s="80"/>
      <c r="AW2651" s="80"/>
      <c r="AX2651" s="80"/>
      <c r="AY2651" s="80"/>
      <c r="AZ2651" s="80"/>
      <c r="BA2651" s="80"/>
      <c r="BB2651" s="80"/>
      <c r="BC2651" s="80"/>
      <c r="BD2651" s="80"/>
      <c r="BE2651" s="80"/>
      <c r="BF2651" s="80"/>
      <c r="BG2651" s="80"/>
      <c r="BH2651" s="80"/>
      <c r="BI2651" s="80"/>
      <c r="BJ2651" s="80"/>
      <c r="BK2651" s="80"/>
      <c r="BL2651" s="80"/>
      <c r="BM2651" s="80"/>
      <c r="BN2651" s="80"/>
      <c r="BO2651" s="80"/>
      <c r="BP2651" s="80"/>
      <c r="BQ2651" s="80"/>
      <c r="BR2651" s="80"/>
      <c r="BS2651" s="80"/>
      <c r="BT2651" s="80"/>
      <c r="BU2651" s="80"/>
      <c r="BV2651" s="80"/>
      <c r="BW2651" s="80"/>
      <c r="BX2651" s="80"/>
      <c r="BY2651" s="80"/>
      <c r="BZ2651" s="80"/>
      <c r="CA2651" s="80"/>
      <c r="CB2651" s="80"/>
      <c r="CC2651" s="80"/>
      <c r="CD2651" s="80"/>
      <c r="CE2651" s="80"/>
      <c r="CF2651" s="80"/>
      <c r="CG2651" s="80"/>
      <c r="CH2651" s="80"/>
      <c r="CI2651" s="80"/>
      <c r="CJ2651" s="80"/>
      <c r="CK2651" s="80"/>
    </row>
    <row r="2652" spans="2:89" x14ac:dyDescent="0.35">
      <c r="B2652" s="171" t="s">
        <v>503</v>
      </c>
      <c r="E2652" s="8"/>
      <c r="H2652" s="170"/>
      <c r="I2652" s="172"/>
      <c r="J2652" s="172"/>
      <c r="K2652" s="193"/>
      <c r="L2652" s="193"/>
      <c r="M2652" s="193"/>
      <c r="N2652" s="193"/>
      <c r="O2652" s="193"/>
      <c r="P2652" s="193"/>
      <c r="R2652" s="194"/>
      <c r="S2652" s="170"/>
      <c r="T2652" s="170"/>
      <c r="U2652" s="170"/>
      <c r="V2652" s="170"/>
      <c r="W2652" s="170"/>
      <c r="X2652" s="170"/>
      <c r="Y2652" s="170"/>
      <c r="Z2652" s="170"/>
      <c r="AA2652" s="170"/>
      <c r="AB2652" s="170"/>
      <c r="AC2652" s="170"/>
      <c r="AD2652" s="170"/>
      <c r="AE2652" s="170"/>
      <c r="AF2652" s="170"/>
      <c r="AG2652" s="170"/>
      <c r="AH2652" s="170"/>
      <c r="AI2652" s="170"/>
      <c r="AJ2652" s="170"/>
      <c r="AK2652" s="170"/>
      <c r="AL2652" s="170"/>
      <c r="AM2652" s="170"/>
      <c r="AN2652" s="170"/>
      <c r="AO2652" s="170"/>
      <c r="AP2652" s="170"/>
      <c r="AQ2652" s="170"/>
      <c r="AR2652" s="170"/>
      <c r="AS2652" s="170"/>
      <c r="AT2652" s="170"/>
      <c r="AU2652" s="170"/>
      <c r="AV2652" s="170"/>
      <c r="AW2652" s="170"/>
      <c r="AX2652" s="170"/>
      <c r="AY2652" s="170"/>
      <c r="AZ2652" s="170"/>
      <c r="BA2652" s="170"/>
      <c r="BB2652" s="170"/>
      <c r="BC2652" s="170"/>
      <c r="BD2652" s="170"/>
      <c r="BE2652" s="170"/>
      <c r="BF2652" s="170"/>
      <c r="BG2652" s="170"/>
      <c r="BH2652" s="170"/>
      <c r="BI2652" s="170"/>
      <c r="BJ2652" s="170"/>
      <c r="BK2652" s="170"/>
      <c r="BL2652" s="170"/>
      <c r="BM2652" s="170"/>
      <c r="BN2652" s="170"/>
      <c r="BO2652" s="170"/>
      <c r="BP2652" s="170"/>
      <c r="BQ2652" s="170"/>
      <c r="BR2652" s="170"/>
      <c r="BS2652" s="170"/>
      <c r="BT2652" s="170"/>
      <c r="BU2652" s="170"/>
      <c r="BV2652" s="170"/>
      <c r="BW2652" s="170"/>
      <c r="BX2652" s="170"/>
      <c r="BY2652" s="170"/>
      <c r="BZ2652" s="170"/>
      <c r="CA2652" s="170"/>
      <c r="CB2652" s="170"/>
      <c r="CC2652" s="170"/>
      <c r="CD2652" s="170"/>
      <c r="CE2652" s="170"/>
      <c r="CF2652" s="170"/>
      <c r="CG2652" s="170"/>
      <c r="CH2652" s="170"/>
      <c r="CI2652" s="170"/>
      <c r="CJ2652" s="170"/>
      <c r="CK2652" s="170"/>
    </row>
    <row r="2653" spans="2:89" x14ac:dyDescent="0.35">
      <c r="B2653" s="171" t="s">
        <v>504</v>
      </c>
      <c r="E2653" s="8"/>
      <c r="H2653" s="170"/>
      <c r="I2653" s="172"/>
      <c r="J2653" s="172"/>
      <c r="K2653" s="193"/>
      <c r="L2653" s="193"/>
      <c r="M2653" s="193"/>
      <c r="N2653" s="193"/>
      <c r="O2653" s="193"/>
      <c r="P2653" s="193"/>
      <c r="R2653" s="194"/>
      <c r="S2653" s="170"/>
      <c r="T2653" s="170"/>
      <c r="U2653" s="170"/>
      <c r="V2653" s="170"/>
      <c r="W2653" s="170"/>
      <c r="X2653" s="170"/>
      <c r="Y2653" s="170"/>
      <c r="Z2653" s="170"/>
      <c r="AA2653" s="170"/>
      <c r="AB2653" s="170"/>
      <c r="AC2653" s="170"/>
      <c r="AD2653" s="170"/>
      <c r="AE2653" s="170"/>
      <c r="AF2653" s="170"/>
      <c r="AG2653" s="170"/>
      <c r="AH2653" s="170"/>
      <c r="AI2653" s="170"/>
      <c r="AJ2653" s="170"/>
      <c r="AK2653" s="170"/>
      <c r="AL2653" s="170"/>
      <c r="AM2653" s="170"/>
      <c r="AN2653" s="170"/>
      <c r="AO2653" s="170"/>
      <c r="AP2653" s="170"/>
      <c r="AQ2653" s="170"/>
      <c r="AR2653" s="170"/>
      <c r="AS2653" s="170"/>
      <c r="AT2653" s="170"/>
      <c r="AU2653" s="170"/>
      <c r="AV2653" s="170"/>
      <c r="AW2653" s="170"/>
      <c r="AX2653" s="170"/>
      <c r="AY2653" s="170"/>
      <c r="AZ2653" s="170"/>
      <c r="BA2653" s="170"/>
      <c r="BB2653" s="170"/>
      <c r="BC2653" s="170"/>
      <c r="BD2653" s="170"/>
      <c r="BE2653" s="170"/>
      <c r="BF2653" s="170"/>
      <c r="BG2653" s="170"/>
      <c r="BH2653" s="170"/>
      <c r="BI2653" s="170"/>
      <c r="BJ2653" s="170"/>
      <c r="BK2653" s="170"/>
      <c r="BL2653" s="170"/>
      <c r="BM2653" s="170"/>
      <c r="BN2653" s="170"/>
      <c r="BO2653" s="170"/>
      <c r="BP2653" s="170"/>
      <c r="BQ2653" s="170"/>
      <c r="BR2653" s="170"/>
      <c r="BS2653" s="170"/>
      <c r="BT2653" s="170"/>
      <c r="BU2653" s="170"/>
      <c r="BV2653" s="170"/>
      <c r="BW2653" s="170"/>
      <c r="BX2653" s="170"/>
      <c r="BY2653" s="170"/>
      <c r="BZ2653" s="170"/>
      <c r="CA2653" s="170"/>
      <c r="CB2653" s="170"/>
      <c r="CC2653" s="170"/>
      <c r="CD2653" s="170"/>
      <c r="CE2653" s="170"/>
      <c r="CF2653" s="170"/>
      <c r="CG2653" s="170"/>
      <c r="CH2653" s="170"/>
      <c r="CI2653" s="170"/>
      <c r="CJ2653" s="170"/>
      <c r="CK2653" s="170"/>
    </row>
    <row r="2654" spans="2:89" x14ac:dyDescent="0.35">
      <c r="B2654" s="171" t="s">
        <v>461</v>
      </c>
      <c r="E2654" s="8"/>
      <c r="H2654" s="170"/>
      <c r="I2654" s="172"/>
      <c r="J2654" s="172"/>
      <c r="K2654" s="193"/>
      <c r="L2654" s="193"/>
      <c r="M2654" s="193"/>
      <c r="N2654" s="193"/>
      <c r="O2654" s="193"/>
      <c r="P2654" s="193"/>
      <c r="R2654" s="194"/>
      <c r="S2654" s="195" t="str">
        <f t="shared" ref="S2654:AX2654" si="3514">S$20</f>
        <v>S$16</v>
      </c>
      <c r="T2654" s="195" t="str">
        <f t="shared" si="3514"/>
        <v>T$16</v>
      </c>
      <c r="U2654" s="195" t="str">
        <f t="shared" si="3514"/>
        <v>U$16</v>
      </c>
      <c r="V2654" s="195" t="str">
        <f t="shared" si="3514"/>
        <v>V$16</v>
      </c>
      <c r="W2654" s="195" t="str">
        <f t="shared" si="3514"/>
        <v>W$16</v>
      </c>
      <c r="X2654" s="195" t="str">
        <f t="shared" si="3514"/>
        <v>X$16</v>
      </c>
      <c r="Y2654" s="195" t="str">
        <f t="shared" si="3514"/>
        <v>Y$16</v>
      </c>
      <c r="Z2654" s="195" t="str">
        <f t="shared" si="3514"/>
        <v>Z$16</v>
      </c>
      <c r="AA2654" s="195" t="str">
        <f t="shared" si="3514"/>
        <v>AA$16</v>
      </c>
      <c r="AB2654" s="195" t="str">
        <f t="shared" si="3514"/>
        <v>AB$16</v>
      </c>
      <c r="AC2654" s="195" t="str">
        <f t="shared" si="3514"/>
        <v>AC$16</v>
      </c>
      <c r="AD2654" s="195" t="str">
        <f t="shared" si="3514"/>
        <v>AD$16</v>
      </c>
      <c r="AE2654" s="195" t="str">
        <f t="shared" si="3514"/>
        <v>AE$16</v>
      </c>
      <c r="AF2654" s="195" t="str">
        <f t="shared" si="3514"/>
        <v>AF$16</v>
      </c>
      <c r="AG2654" s="195" t="str">
        <f t="shared" si="3514"/>
        <v>AG$16</v>
      </c>
      <c r="AH2654" s="195" t="str">
        <f t="shared" si="3514"/>
        <v>AH$16</v>
      </c>
      <c r="AI2654" s="195" t="str">
        <f t="shared" si="3514"/>
        <v>AI$16</v>
      </c>
      <c r="AJ2654" s="195" t="str">
        <f t="shared" si="3514"/>
        <v>AJ$16</v>
      </c>
      <c r="AK2654" s="195" t="str">
        <f t="shared" si="3514"/>
        <v>AK$16</v>
      </c>
      <c r="AL2654" s="195" t="str">
        <f t="shared" si="3514"/>
        <v>AL$16</v>
      </c>
      <c r="AM2654" s="195" t="str">
        <f t="shared" si="3514"/>
        <v>AM$16</v>
      </c>
      <c r="AN2654" s="195" t="str">
        <f t="shared" si="3514"/>
        <v>AN$16</v>
      </c>
      <c r="AO2654" s="195" t="str">
        <f t="shared" si="3514"/>
        <v>AO$16</v>
      </c>
      <c r="AP2654" s="195" t="str">
        <f t="shared" si="3514"/>
        <v>AP$16</v>
      </c>
      <c r="AQ2654" s="195" t="str">
        <f t="shared" si="3514"/>
        <v>AQ$16</v>
      </c>
      <c r="AR2654" s="195" t="str">
        <f t="shared" si="3514"/>
        <v>AR$16</v>
      </c>
      <c r="AS2654" s="195" t="str">
        <f t="shared" si="3514"/>
        <v>AS$16</v>
      </c>
      <c r="AT2654" s="195" t="str">
        <f t="shared" si="3514"/>
        <v>AT$16</v>
      </c>
      <c r="AU2654" s="195" t="str">
        <f t="shared" si="3514"/>
        <v>AU$16</v>
      </c>
      <c r="AV2654" s="195" t="str">
        <f t="shared" si="3514"/>
        <v>AV$16</v>
      </c>
      <c r="AW2654" s="195" t="str">
        <f t="shared" si="3514"/>
        <v>AW$16</v>
      </c>
      <c r="AX2654" s="195" t="str">
        <f t="shared" si="3514"/>
        <v>AX$16</v>
      </c>
      <c r="AY2654" s="195" t="str">
        <f t="shared" ref="AY2654:CD2654" si="3515">AY$20</f>
        <v>AY$16</v>
      </c>
      <c r="AZ2654" s="195" t="str">
        <f t="shared" si="3515"/>
        <v>AZ$16</v>
      </c>
      <c r="BA2654" s="195" t="str">
        <f t="shared" si="3515"/>
        <v>BA$16</v>
      </c>
      <c r="BB2654" s="195" t="str">
        <f t="shared" si="3515"/>
        <v>BB$16</v>
      </c>
      <c r="BC2654" s="195" t="str">
        <f t="shared" si="3515"/>
        <v>BC$16</v>
      </c>
      <c r="BD2654" s="195" t="str">
        <f t="shared" si="3515"/>
        <v>BD$16</v>
      </c>
      <c r="BE2654" s="195" t="str">
        <f t="shared" si="3515"/>
        <v>BE$16</v>
      </c>
      <c r="BF2654" s="195" t="str">
        <f t="shared" si="3515"/>
        <v>BF$16</v>
      </c>
      <c r="BG2654" s="195" t="str">
        <f t="shared" si="3515"/>
        <v>BG$16</v>
      </c>
      <c r="BH2654" s="195" t="str">
        <f t="shared" si="3515"/>
        <v>BH$16</v>
      </c>
      <c r="BI2654" s="195" t="str">
        <f t="shared" si="3515"/>
        <v>BI$16</v>
      </c>
      <c r="BJ2654" s="195" t="str">
        <f t="shared" si="3515"/>
        <v>BJ$16</v>
      </c>
      <c r="BK2654" s="195" t="str">
        <f t="shared" si="3515"/>
        <v>BK$16</v>
      </c>
      <c r="BL2654" s="195" t="str">
        <f t="shared" si="3515"/>
        <v>BL$16</v>
      </c>
      <c r="BM2654" s="195" t="str">
        <f t="shared" si="3515"/>
        <v>BM$16</v>
      </c>
      <c r="BN2654" s="195" t="str">
        <f t="shared" si="3515"/>
        <v>BN$16</v>
      </c>
      <c r="BO2654" s="195" t="str">
        <f t="shared" si="3515"/>
        <v>BO$16</v>
      </c>
      <c r="BP2654" s="195" t="str">
        <f t="shared" si="3515"/>
        <v>BP$16</v>
      </c>
      <c r="BQ2654" s="195" t="str">
        <f t="shared" si="3515"/>
        <v>BQ$16</v>
      </c>
      <c r="BR2654" s="195" t="str">
        <f t="shared" si="3515"/>
        <v>BR$16</v>
      </c>
      <c r="BS2654" s="195" t="str">
        <f t="shared" si="3515"/>
        <v>BS$16</v>
      </c>
      <c r="BT2654" s="195" t="str">
        <f t="shared" si="3515"/>
        <v>BT$16</v>
      </c>
      <c r="BU2654" s="195" t="str">
        <f t="shared" si="3515"/>
        <v>BU$16</v>
      </c>
      <c r="BV2654" s="195" t="str">
        <f t="shared" si="3515"/>
        <v>BV$16</v>
      </c>
      <c r="BW2654" s="195" t="str">
        <f t="shared" si="3515"/>
        <v>BW$16</v>
      </c>
      <c r="BX2654" s="195" t="str">
        <f t="shared" si="3515"/>
        <v>BX$16</v>
      </c>
      <c r="BY2654" s="195" t="str">
        <f t="shared" si="3515"/>
        <v>BY$16</v>
      </c>
      <c r="BZ2654" s="195" t="str">
        <f t="shared" si="3515"/>
        <v>BZ$16</v>
      </c>
      <c r="CA2654" s="195" t="str">
        <f t="shared" si="3515"/>
        <v>CA$16</v>
      </c>
      <c r="CB2654" s="195" t="str">
        <f t="shared" si="3515"/>
        <v>CB$16</v>
      </c>
      <c r="CC2654" s="195" t="str">
        <f t="shared" si="3515"/>
        <v>CC$16</v>
      </c>
      <c r="CD2654" s="195" t="str">
        <f t="shared" si="3515"/>
        <v>CD$16</v>
      </c>
      <c r="CE2654" s="195" t="str">
        <f t="shared" ref="CE2654:CK2654" si="3516">CE$20</f>
        <v>CE$16</v>
      </c>
      <c r="CF2654" s="195" t="str">
        <f t="shared" si="3516"/>
        <v>CF$16</v>
      </c>
      <c r="CG2654" s="195" t="str">
        <f t="shared" si="3516"/>
        <v>CG$16</v>
      </c>
      <c r="CH2654" s="195" t="str">
        <f t="shared" si="3516"/>
        <v>CH$16</v>
      </c>
      <c r="CI2654" s="195" t="str">
        <f t="shared" si="3516"/>
        <v>CI$16</v>
      </c>
      <c r="CJ2654" s="195" t="str">
        <f t="shared" si="3516"/>
        <v>CJ$16</v>
      </c>
      <c r="CK2654" s="195" t="str">
        <f t="shared" si="3516"/>
        <v>CK$16</v>
      </c>
    </row>
    <row r="2655" spans="2:89" x14ac:dyDescent="0.35">
      <c r="B2655" s="171" t="s">
        <v>462</v>
      </c>
      <c r="E2655" s="8"/>
      <c r="H2655" s="196"/>
      <c r="I2655" s="197"/>
      <c r="J2655" s="197"/>
      <c r="K2655" s="198"/>
      <c r="L2655" s="198"/>
      <c r="M2655" s="198"/>
      <c r="N2655" s="198"/>
      <c r="O2655" s="198"/>
      <c r="P2655" s="198"/>
      <c r="R2655" s="198"/>
      <c r="S2655" s="195" t="str">
        <f t="shared" ref="S2655:AX2655" si="3517">S$21</f>
        <v>S$17</v>
      </c>
      <c r="T2655" s="195" t="str">
        <f t="shared" si="3517"/>
        <v>T$17</v>
      </c>
      <c r="U2655" s="195" t="str">
        <f t="shared" si="3517"/>
        <v>U$17</v>
      </c>
      <c r="V2655" s="195" t="str">
        <f t="shared" si="3517"/>
        <v>V$17</v>
      </c>
      <c r="W2655" s="195" t="str">
        <f t="shared" si="3517"/>
        <v>W$17</v>
      </c>
      <c r="X2655" s="195" t="str">
        <f t="shared" si="3517"/>
        <v>X$17</v>
      </c>
      <c r="Y2655" s="195" t="str">
        <f t="shared" si="3517"/>
        <v>Y$17</v>
      </c>
      <c r="Z2655" s="195" t="str">
        <f t="shared" si="3517"/>
        <v>Z$17</v>
      </c>
      <c r="AA2655" s="195" t="str">
        <f t="shared" si="3517"/>
        <v>AA$17</v>
      </c>
      <c r="AB2655" s="195" t="str">
        <f t="shared" si="3517"/>
        <v>AB$17</v>
      </c>
      <c r="AC2655" s="195" t="str">
        <f t="shared" si="3517"/>
        <v>AC$17</v>
      </c>
      <c r="AD2655" s="195" t="str">
        <f t="shared" si="3517"/>
        <v>AD$17</v>
      </c>
      <c r="AE2655" s="195" t="str">
        <f t="shared" si="3517"/>
        <v>AE$17</v>
      </c>
      <c r="AF2655" s="195" t="str">
        <f t="shared" si="3517"/>
        <v>AF$17</v>
      </c>
      <c r="AG2655" s="195" t="str">
        <f t="shared" si="3517"/>
        <v>AG$17</v>
      </c>
      <c r="AH2655" s="195" t="str">
        <f t="shared" si="3517"/>
        <v>AH$17</v>
      </c>
      <c r="AI2655" s="195" t="str">
        <f t="shared" si="3517"/>
        <v>AI$17</v>
      </c>
      <c r="AJ2655" s="195" t="str">
        <f t="shared" si="3517"/>
        <v>AJ$17</v>
      </c>
      <c r="AK2655" s="195" t="str">
        <f t="shared" si="3517"/>
        <v>AK$17</v>
      </c>
      <c r="AL2655" s="195" t="str">
        <f t="shared" si="3517"/>
        <v>AL$17</v>
      </c>
      <c r="AM2655" s="195" t="str">
        <f t="shared" si="3517"/>
        <v>AM$17</v>
      </c>
      <c r="AN2655" s="195" t="str">
        <f t="shared" si="3517"/>
        <v>AN$17</v>
      </c>
      <c r="AO2655" s="195" t="str">
        <f t="shared" si="3517"/>
        <v>AO$17</v>
      </c>
      <c r="AP2655" s="195" t="str">
        <f t="shared" si="3517"/>
        <v>AP$17</v>
      </c>
      <c r="AQ2655" s="195" t="str">
        <f t="shared" si="3517"/>
        <v>AQ$17</v>
      </c>
      <c r="AR2655" s="195" t="str">
        <f t="shared" si="3517"/>
        <v>AR$17</v>
      </c>
      <c r="AS2655" s="195" t="str">
        <f t="shared" si="3517"/>
        <v>AS$17</v>
      </c>
      <c r="AT2655" s="195" t="str">
        <f t="shared" si="3517"/>
        <v>AT$17</v>
      </c>
      <c r="AU2655" s="195" t="str">
        <f t="shared" si="3517"/>
        <v>AU$17</v>
      </c>
      <c r="AV2655" s="195" t="str">
        <f t="shared" si="3517"/>
        <v>AV$17</v>
      </c>
      <c r="AW2655" s="195" t="str">
        <f t="shared" si="3517"/>
        <v>AW$17</v>
      </c>
      <c r="AX2655" s="195" t="str">
        <f t="shared" si="3517"/>
        <v>AX$17</v>
      </c>
      <c r="AY2655" s="195" t="str">
        <f t="shared" ref="AY2655:CD2655" si="3518">AY$21</f>
        <v>AY$17</v>
      </c>
      <c r="AZ2655" s="195" t="str">
        <f t="shared" si="3518"/>
        <v>AZ$17</v>
      </c>
      <c r="BA2655" s="195" t="str">
        <f t="shared" si="3518"/>
        <v>BA$17</v>
      </c>
      <c r="BB2655" s="195" t="str">
        <f t="shared" si="3518"/>
        <v>BB$17</v>
      </c>
      <c r="BC2655" s="195" t="str">
        <f t="shared" si="3518"/>
        <v>BC$17</v>
      </c>
      <c r="BD2655" s="195" t="str">
        <f t="shared" si="3518"/>
        <v>BD$17</v>
      </c>
      <c r="BE2655" s="195" t="str">
        <f t="shared" si="3518"/>
        <v>BE$17</v>
      </c>
      <c r="BF2655" s="195" t="str">
        <f t="shared" si="3518"/>
        <v>BF$17</v>
      </c>
      <c r="BG2655" s="195" t="str">
        <f t="shared" si="3518"/>
        <v>BG$17</v>
      </c>
      <c r="BH2655" s="195" t="str">
        <f t="shared" si="3518"/>
        <v>BH$17</v>
      </c>
      <c r="BI2655" s="195" t="str">
        <f t="shared" si="3518"/>
        <v>BI$17</v>
      </c>
      <c r="BJ2655" s="195" t="str">
        <f t="shared" si="3518"/>
        <v>BJ$17</v>
      </c>
      <c r="BK2655" s="195" t="str">
        <f t="shared" si="3518"/>
        <v>BK$17</v>
      </c>
      <c r="BL2655" s="195" t="str">
        <f t="shared" si="3518"/>
        <v>BL$17</v>
      </c>
      <c r="BM2655" s="195" t="str">
        <f t="shared" si="3518"/>
        <v>BM$17</v>
      </c>
      <c r="BN2655" s="195" t="str">
        <f t="shared" si="3518"/>
        <v>BN$17</v>
      </c>
      <c r="BO2655" s="195" t="str">
        <f t="shared" si="3518"/>
        <v>BO$17</v>
      </c>
      <c r="BP2655" s="195" t="str">
        <f t="shared" si="3518"/>
        <v>BP$17</v>
      </c>
      <c r="BQ2655" s="195" t="str">
        <f t="shared" si="3518"/>
        <v>BQ$17</v>
      </c>
      <c r="BR2655" s="195" t="str">
        <f t="shared" si="3518"/>
        <v>BR$17</v>
      </c>
      <c r="BS2655" s="195" t="str">
        <f t="shared" si="3518"/>
        <v>BS$17</v>
      </c>
      <c r="BT2655" s="195" t="str">
        <f t="shared" si="3518"/>
        <v>BT$17</v>
      </c>
      <c r="BU2655" s="195" t="str">
        <f t="shared" si="3518"/>
        <v>BU$17</v>
      </c>
      <c r="BV2655" s="195" t="str">
        <f t="shared" si="3518"/>
        <v>BV$17</v>
      </c>
      <c r="BW2655" s="195" t="str">
        <f t="shared" si="3518"/>
        <v>BW$17</v>
      </c>
      <c r="BX2655" s="195" t="str">
        <f t="shared" si="3518"/>
        <v>BX$17</v>
      </c>
      <c r="BY2655" s="195" t="str">
        <f t="shared" si="3518"/>
        <v>BY$17</v>
      </c>
      <c r="BZ2655" s="195" t="str">
        <f t="shared" si="3518"/>
        <v>BZ$17</v>
      </c>
      <c r="CA2655" s="195" t="str">
        <f t="shared" si="3518"/>
        <v>CA$17</v>
      </c>
      <c r="CB2655" s="195" t="str">
        <f t="shared" si="3518"/>
        <v>CB$17</v>
      </c>
      <c r="CC2655" s="195" t="str">
        <f t="shared" si="3518"/>
        <v>CC$17</v>
      </c>
      <c r="CD2655" s="195" t="str">
        <f t="shared" si="3518"/>
        <v>CD$17</v>
      </c>
      <c r="CE2655" s="195" t="str">
        <f t="shared" ref="CE2655:CK2655" si="3519">CE$21</f>
        <v>CE$17</v>
      </c>
      <c r="CF2655" s="195" t="str">
        <f t="shared" si="3519"/>
        <v>CF$17</v>
      </c>
      <c r="CG2655" s="195" t="str">
        <f t="shared" si="3519"/>
        <v>CG$17</v>
      </c>
      <c r="CH2655" s="195" t="str">
        <f t="shared" si="3519"/>
        <v>CH$17</v>
      </c>
      <c r="CI2655" s="195" t="str">
        <f t="shared" si="3519"/>
        <v>CI$17</v>
      </c>
      <c r="CJ2655" s="195" t="str">
        <f t="shared" si="3519"/>
        <v>CJ$17</v>
      </c>
      <c r="CK2655" s="195" t="str">
        <f t="shared" si="3519"/>
        <v>CK$17</v>
      </c>
    </row>
    <row r="2656" spans="2:89" x14ac:dyDescent="0.35">
      <c r="B2656" s="171" t="s">
        <v>491</v>
      </c>
      <c r="E2656" s="8"/>
      <c r="H2656" s="196"/>
      <c r="I2656" s="197"/>
      <c r="J2656" s="197"/>
      <c r="K2656" s="198"/>
      <c r="L2656" s="198"/>
      <c r="M2656" s="198"/>
      <c r="N2656" s="198"/>
      <c r="O2656" s="198"/>
      <c r="P2656" s="198"/>
      <c r="R2656" s="198"/>
      <c r="S2656" s="186"/>
      <c r="T2656" s="186"/>
      <c r="U2656" s="186"/>
      <c r="V2656" s="186"/>
      <c r="W2656" s="186"/>
      <c r="X2656" s="186"/>
      <c r="Y2656" s="186"/>
      <c r="Z2656" s="186"/>
      <c r="AA2656" s="186"/>
      <c r="AB2656" s="186"/>
      <c r="AC2656" s="186"/>
      <c r="AD2656" s="186"/>
      <c r="AE2656" s="186"/>
      <c r="AF2656" s="186"/>
      <c r="AG2656" s="186"/>
      <c r="AH2656" s="186"/>
      <c r="AI2656" s="186"/>
      <c r="AJ2656" s="186"/>
      <c r="AK2656" s="186"/>
      <c r="AL2656" s="186"/>
      <c r="AM2656" s="186"/>
      <c r="AN2656" s="186"/>
      <c r="AO2656" s="186"/>
      <c r="AP2656" s="186"/>
      <c r="AQ2656" s="186"/>
      <c r="AR2656" s="186"/>
      <c r="AS2656" s="186"/>
      <c r="AT2656" s="186"/>
      <c r="AU2656" s="186"/>
      <c r="AV2656" s="186"/>
      <c r="AW2656" s="186"/>
      <c r="AX2656" s="186"/>
      <c r="AY2656" s="186"/>
      <c r="AZ2656" s="186"/>
      <c r="BA2656" s="186"/>
      <c r="BB2656" s="186"/>
      <c r="BC2656" s="186"/>
      <c r="BD2656" s="186"/>
      <c r="BE2656" s="186"/>
      <c r="BF2656" s="186"/>
      <c r="BG2656" s="186"/>
      <c r="BH2656" s="186"/>
      <c r="BI2656" s="186"/>
      <c r="BJ2656" s="186"/>
      <c r="BK2656" s="186"/>
      <c r="BL2656" s="186"/>
      <c r="BM2656" s="186"/>
      <c r="BN2656" s="186"/>
      <c r="BO2656" s="186"/>
      <c r="BP2656" s="186"/>
      <c r="BQ2656" s="186"/>
      <c r="BR2656" s="186"/>
      <c r="BS2656" s="186"/>
      <c r="BT2656" s="186"/>
      <c r="BU2656" s="186"/>
      <c r="BV2656" s="186"/>
      <c r="BW2656" s="186"/>
      <c r="BX2656" s="186"/>
      <c r="BY2656" s="186"/>
      <c r="BZ2656" s="186"/>
      <c r="CA2656" s="186"/>
      <c r="CB2656" s="186"/>
      <c r="CC2656" s="186"/>
      <c r="CD2656" s="186"/>
      <c r="CE2656" s="186"/>
      <c r="CF2656" s="186"/>
      <c r="CG2656" s="186"/>
      <c r="CH2656" s="186"/>
      <c r="CI2656" s="186"/>
      <c r="CJ2656" s="186"/>
      <c r="CK2656" s="186"/>
    </row>
    <row r="2657" spans="2:89" x14ac:dyDescent="0.35">
      <c r="B2657" s="171" t="s">
        <v>505</v>
      </c>
      <c r="E2657" s="8"/>
      <c r="H2657" s="196"/>
      <c r="I2657" s="197"/>
      <c r="J2657" s="197"/>
      <c r="K2657" s="198"/>
      <c r="L2657" s="198"/>
      <c r="M2657" s="198"/>
      <c r="N2657" s="198"/>
      <c r="O2657" s="198"/>
      <c r="P2657" s="198"/>
      <c r="R2657" s="198"/>
      <c r="S2657" s="186"/>
      <c r="T2657" s="186"/>
      <c r="U2657" s="186"/>
      <c r="V2657" s="186"/>
      <c r="W2657" s="186"/>
      <c r="X2657" s="186"/>
      <c r="Y2657" s="186"/>
      <c r="Z2657" s="186"/>
      <c r="AA2657" s="186"/>
      <c r="AB2657" s="186"/>
      <c r="AC2657" s="186"/>
      <c r="AD2657" s="186"/>
      <c r="AE2657" s="186"/>
      <c r="AF2657" s="186"/>
      <c r="AG2657" s="186"/>
      <c r="AH2657" s="186"/>
      <c r="AI2657" s="186"/>
      <c r="AJ2657" s="186"/>
      <c r="AK2657" s="186"/>
      <c r="AL2657" s="186"/>
      <c r="AM2657" s="186"/>
      <c r="AN2657" s="186"/>
      <c r="AO2657" s="186"/>
      <c r="AP2657" s="186"/>
      <c r="AQ2657" s="186"/>
      <c r="AR2657" s="186"/>
      <c r="AS2657" s="186"/>
      <c r="AT2657" s="186"/>
      <c r="AU2657" s="186"/>
      <c r="AV2657" s="186"/>
      <c r="AW2657" s="186"/>
      <c r="AX2657" s="186"/>
      <c r="AY2657" s="186"/>
      <c r="AZ2657" s="186"/>
      <c r="BA2657" s="186"/>
      <c r="BB2657" s="186"/>
      <c r="BC2657" s="186"/>
      <c r="BD2657" s="186"/>
      <c r="BE2657" s="186"/>
      <c r="BF2657" s="186"/>
      <c r="BG2657" s="186"/>
      <c r="BH2657" s="186"/>
      <c r="BI2657" s="186"/>
      <c r="BJ2657" s="186"/>
      <c r="BK2657" s="186"/>
      <c r="BL2657" s="186"/>
      <c r="BM2657" s="186"/>
      <c r="BN2657" s="186"/>
      <c r="BO2657" s="186"/>
      <c r="BP2657" s="186"/>
      <c r="BQ2657" s="186"/>
      <c r="BR2657" s="186"/>
      <c r="BS2657" s="186"/>
      <c r="BT2657" s="186"/>
      <c r="BU2657" s="186"/>
      <c r="BV2657" s="186"/>
      <c r="BW2657" s="186"/>
      <c r="BX2657" s="186"/>
      <c r="BY2657" s="186"/>
      <c r="BZ2657" s="186"/>
      <c r="CA2657" s="186"/>
      <c r="CB2657" s="186"/>
      <c r="CC2657" s="186"/>
      <c r="CD2657" s="186"/>
      <c r="CE2657" s="186"/>
      <c r="CF2657" s="186"/>
      <c r="CG2657" s="186"/>
      <c r="CH2657" s="186"/>
      <c r="CI2657" s="186"/>
      <c r="CJ2657" s="186"/>
      <c r="CK2657" s="186"/>
    </row>
    <row r="2658" spans="2:89" x14ac:dyDescent="0.35">
      <c r="B2658" s="171" t="s">
        <v>463</v>
      </c>
      <c r="E2658" s="8"/>
      <c r="H2658" s="196"/>
      <c r="I2658" s="197"/>
      <c r="J2658" s="197"/>
      <c r="K2658" s="198"/>
      <c r="L2658" s="198"/>
      <c r="M2658" s="198"/>
      <c r="N2658" s="198"/>
      <c r="O2658" s="198"/>
      <c r="P2658" s="198"/>
      <c r="R2658" s="198"/>
      <c r="S2658" s="186" t="str">
        <f t="shared" ref="S2658:AX2658" si="3520">S$22</f>
        <v>S$18</v>
      </c>
      <c r="T2658" s="186" t="str">
        <f t="shared" si="3520"/>
        <v>T$18</v>
      </c>
      <c r="U2658" s="186" t="str">
        <f t="shared" si="3520"/>
        <v>U$18</v>
      </c>
      <c r="V2658" s="186" t="str">
        <f t="shared" si="3520"/>
        <v>V$18</v>
      </c>
      <c r="W2658" s="186" t="str">
        <f t="shared" si="3520"/>
        <v>W$18</v>
      </c>
      <c r="X2658" s="186" t="str">
        <f t="shared" si="3520"/>
        <v>X$18</v>
      </c>
      <c r="Y2658" s="186" t="str">
        <f t="shared" si="3520"/>
        <v>Y$18</v>
      </c>
      <c r="Z2658" s="186" t="str">
        <f t="shared" si="3520"/>
        <v>Z$18</v>
      </c>
      <c r="AA2658" s="186" t="str">
        <f t="shared" si="3520"/>
        <v>AA$18</v>
      </c>
      <c r="AB2658" s="186" t="str">
        <f t="shared" si="3520"/>
        <v>AB$18</v>
      </c>
      <c r="AC2658" s="186" t="str">
        <f t="shared" si="3520"/>
        <v>AC$18</v>
      </c>
      <c r="AD2658" s="186" t="str">
        <f t="shared" si="3520"/>
        <v>AD$18</v>
      </c>
      <c r="AE2658" s="186" t="str">
        <f t="shared" si="3520"/>
        <v>AE$18</v>
      </c>
      <c r="AF2658" s="186" t="str">
        <f t="shared" si="3520"/>
        <v>AF$18</v>
      </c>
      <c r="AG2658" s="186" t="str">
        <f t="shared" si="3520"/>
        <v>AG$18</v>
      </c>
      <c r="AH2658" s="186" t="str">
        <f t="shared" si="3520"/>
        <v>AH$18</v>
      </c>
      <c r="AI2658" s="186" t="str">
        <f t="shared" si="3520"/>
        <v>AI$18</v>
      </c>
      <c r="AJ2658" s="186" t="str">
        <f t="shared" si="3520"/>
        <v>AJ$18</v>
      </c>
      <c r="AK2658" s="186" t="str">
        <f t="shared" si="3520"/>
        <v>AK$18</v>
      </c>
      <c r="AL2658" s="186" t="str">
        <f t="shared" si="3520"/>
        <v>AL$18</v>
      </c>
      <c r="AM2658" s="186" t="str">
        <f t="shared" si="3520"/>
        <v>AM$18</v>
      </c>
      <c r="AN2658" s="186" t="str">
        <f t="shared" si="3520"/>
        <v>AN$18</v>
      </c>
      <c r="AO2658" s="186" t="str">
        <f t="shared" si="3520"/>
        <v>AO$18</v>
      </c>
      <c r="AP2658" s="186" t="str">
        <f t="shared" si="3520"/>
        <v>AP$18</v>
      </c>
      <c r="AQ2658" s="186" t="str">
        <f t="shared" si="3520"/>
        <v>AQ$18</v>
      </c>
      <c r="AR2658" s="186" t="str">
        <f t="shared" si="3520"/>
        <v>AR$18</v>
      </c>
      <c r="AS2658" s="186" t="str">
        <f t="shared" si="3520"/>
        <v>AS$18</v>
      </c>
      <c r="AT2658" s="186" t="str">
        <f t="shared" si="3520"/>
        <v>AT$18</v>
      </c>
      <c r="AU2658" s="186" t="str">
        <f t="shared" si="3520"/>
        <v>AU$18</v>
      </c>
      <c r="AV2658" s="186" t="str">
        <f t="shared" si="3520"/>
        <v>AV$18</v>
      </c>
      <c r="AW2658" s="186" t="str">
        <f t="shared" si="3520"/>
        <v>AW$18</v>
      </c>
      <c r="AX2658" s="186" t="str">
        <f t="shared" si="3520"/>
        <v>AX$18</v>
      </c>
      <c r="AY2658" s="186" t="str">
        <f t="shared" ref="AY2658:CD2658" si="3521">AY$22</f>
        <v>AY$18</v>
      </c>
      <c r="AZ2658" s="186" t="str">
        <f t="shared" si="3521"/>
        <v>AZ$18</v>
      </c>
      <c r="BA2658" s="186" t="str">
        <f t="shared" si="3521"/>
        <v>BA$18</v>
      </c>
      <c r="BB2658" s="186" t="str">
        <f t="shared" si="3521"/>
        <v>BB$18</v>
      </c>
      <c r="BC2658" s="186" t="str">
        <f t="shared" si="3521"/>
        <v>BC$18</v>
      </c>
      <c r="BD2658" s="186" t="str">
        <f t="shared" si="3521"/>
        <v>BD$18</v>
      </c>
      <c r="BE2658" s="186" t="str">
        <f t="shared" si="3521"/>
        <v>BE$18</v>
      </c>
      <c r="BF2658" s="186" t="str">
        <f t="shared" si="3521"/>
        <v>BF$18</v>
      </c>
      <c r="BG2658" s="186" t="str">
        <f t="shared" si="3521"/>
        <v>BG$18</v>
      </c>
      <c r="BH2658" s="186" t="str">
        <f t="shared" si="3521"/>
        <v>BH$18</v>
      </c>
      <c r="BI2658" s="186" t="str">
        <f t="shared" si="3521"/>
        <v>BI$18</v>
      </c>
      <c r="BJ2658" s="186" t="str">
        <f t="shared" si="3521"/>
        <v>BJ$18</v>
      </c>
      <c r="BK2658" s="186" t="str">
        <f t="shared" si="3521"/>
        <v>BK$18</v>
      </c>
      <c r="BL2658" s="186" t="str">
        <f t="shared" si="3521"/>
        <v>BL$18</v>
      </c>
      <c r="BM2658" s="186" t="str">
        <f t="shared" si="3521"/>
        <v>BM$18</v>
      </c>
      <c r="BN2658" s="186" t="str">
        <f t="shared" si="3521"/>
        <v>BN$18</v>
      </c>
      <c r="BO2658" s="186" t="str">
        <f t="shared" si="3521"/>
        <v>BO$18</v>
      </c>
      <c r="BP2658" s="186" t="str">
        <f t="shared" si="3521"/>
        <v>BP$18</v>
      </c>
      <c r="BQ2658" s="186" t="str">
        <f t="shared" si="3521"/>
        <v>BQ$18</v>
      </c>
      <c r="BR2658" s="186" t="str">
        <f t="shared" si="3521"/>
        <v>BR$18</v>
      </c>
      <c r="BS2658" s="186" t="str">
        <f t="shared" si="3521"/>
        <v>BS$18</v>
      </c>
      <c r="BT2658" s="186" t="str">
        <f t="shared" si="3521"/>
        <v>BT$18</v>
      </c>
      <c r="BU2658" s="186" t="str">
        <f t="shared" si="3521"/>
        <v>BU$18</v>
      </c>
      <c r="BV2658" s="186" t="str">
        <f t="shared" si="3521"/>
        <v>BV$18</v>
      </c>
      <c r="BW2658" s="186" t="str">
        <f t="shared" si="3521"/>
        <v>BW$18</v>
      </c>
      <c r="BX2658" s="186" t="str">
        <f t="shared" si="3521"/>
        <v>BX$18</v>
      </c>
      <c r="BY2658" s="186" t="str">
        <f t="shared" si="3521"/>
        <v>BY$18</v>
      </c>
      <c r="BZ2658" s="186" t="str">
        <f t="shared" si="3521"/>
        <v>BZ$18</v>
      </c>
      <c r="CA2658" s="186" t="str">
        <f t="shared" si="3521"/>
        <v>CA$18</v>
      </c>
      <c r="CB2658" s="186" t="str">
        <f t="shared" si="3521"/>
        <v>CB$18</v>
      </c>
      <c r="CC2658" s="186" t="str">
        <f t="shared" si="3521"/>
        <v>CC$18</v>
      </c>
      <c r="CD2658" s="186" t="str">
        <f t="shared" si="3521"/>
        <v>CD$18</v>
      </c>
      <c r="CE2658" s="186" t="str">
        <f t="shared" ref="CE2658:CK2658" si="3522">CE$22</f>
        <v>CE$18</v>
      </c>
      <c r="CF2658" s="186" t="str">
        <f t="shared" si="3522"/>
        <v>CF$18</v>
      </c>
      <c r="CG2658" s="186" t="str">
        <f t="shared" si="3522"/>
        <v>CG$18</v>
      </c>
      <c r="CH2658" s="186" t="str">
        <f t="shared" si="3522"/>
        <v>CH$18</v>
      </c>
      <c r="CI2658" s="186" t="str">
        <f t="shared" si="3522"/>
        <v>CI$18</v>
      </c>
      <c r="CJ2658" s="186" t="str">
        <f t="shared" si="3522"/>
        <v>CJ$18</v>
      </c>
      <c r="CK2658" s="186" t="str">
        <f t="shared" si="3522"/>
        <v>CK$18</v>
      </c>
    </row>
    <row r="2659" spans="2:89" x14ac:dyDescent="0.35">
      <c r="B2659" s="171" t="s">
        <v>464</v>
      </c>
      <c r="E2659" s="8"/>
      <c r="H2659" s="196"/>
      <c r="I2659" s="197"/>
      <c r="J2659" s="197"/>
      <c r="K2659" s="198"/>
      <c r="L2659" s="198"/>
      <c r="M2659" s="198"/>
      <c r="N2659" s="198"/>
      <c r="O2659" s="198"/>
      <c r="P2659" s="198"/>
      <c r="R2659" s="198"/>
      <c r="S2659" s="186" t="str">
        <f t="shared" ref="S2659:AX2659" si="3523">S$23</f>
        <v>S$19</v>
      </c>
      <c r="T2659" s="186" t="str">
        <f t="shared" si="3523"/>
        <v>T$19</v>
      </c>
      <c r="U2659" s="186" t="str">
        <f t="shared" si="3523"/>
        <v>U$19</v>
      </c>
      <c r="V2659" s="186" t="str">
        <f t="shared" si="3523"/>
        <v>V$19</v>
      </c>
      <c r="W2659" s="186" t="str">
        <f t="shared" si="3523"/>
        <v>W$19</v>
      </c>
      <c r="X2659" s="186" t="str">
        <f t="shared" si="3523"/>
        <v>X$19</v>
      </c>
      <c r="Y2659" s="186" t="str">
        <f t="shared" si="3523"/>
        <v>Y$19</v>
      </c>
      <c r="Z2659" s="186" t="str">
        <f t="shared" si="3523"/>
        <v>Z$19</v>
      </c>
      <c r="AA2659" s="186" t="str">
        <f t="shared" si="3523"/>
        <v>AA$19</v>
      </c>
      <c r="AB2659" s="186" t="str">
        <f t="shared" si="3523"/>
        <v>AB$19</v>
      </c>
      <c r="AC2659" s="186" t="str">
        <f t="shared" si="3523"/>
        <v>AC$19</v>
      </c>
      <c r="AD2659" s="186" t="str">
        <f t="shared" si="3523"/>
        <v>AD$19</v>
      </c>
      <c r="AE2659" s="186" t="str">
        <f t="shared" si="3523"/>
        <v>AE$19</v>
      </c>
      <c r="AF2659" s="186" t="str">
        <f t="shared" si="3523"/>
        <v>AF$19</v>
      </c>
      <c r="AG2659" s="186" t="str">
        <f t="shared" si="3523"/>
        <v>AG$19</v>
      </c>
      <c r="AH2659" s="186" t="str">
        <f t="shared" si="3523"/>
        <v>AH$19</v>
      </c>
      <c r="AI2659" s="186" t="str">
        <f t="shared" si="3523"/>
        <v>AI$19</v>
      </c>
      <c r="AJ2659" s="186" t="str">
        <f t="shared" si="3523"/>
        <v>AJ$19</v>
      </c>
      <c r="AK2659" s="186" t="str">
        <f t="shared" si="3523"/>
        <v>AK$19</v>
      </c>
      <c r="AL2659" s="186" t="str">
        <f t="shared" si="3523"/>
        <v>AL$19</v>
      </c>
      <c r="AM2659" s="186" t="str">
        <f t="shared" si="3523"/>
        <v>AM$19</v>
      </c>
      <c r="AN2659" s="186" t="str">
        <f t="shared" si="3523"/>
        <v>AN$19</v>
      </c>
      <c r="AO2659" s="186" t="str">
        <f t="shared" si="3523"/>
        <v>AO$19</v>
      </c>
      <c r="AP2659" s="186" t="str">
        <f t="shared" si="3523"/>
        <v>AP$19</v>
      </c>
      <c r="AQ2659" s="186" t="str">
        <f t="shared" si="3523"/>
        <v>AQ$19</v>
      </c>
      <c r="AR2659" s="186" t="str">
        <f t="shared" si="3523"/>
        <v>AR$19</v>
      </c>
      <c r="AS2659" s="186" t="str">
        <f t="shared" si="3523"/>
        <v>AS$19</v>
      </c>
      <c r="AT2659" s="186" t="str">
        <f t="shared" si="3523"/>
        <v>AT$19</v>
      </c>
      <c r="AU2659" s="186" t="str">
        <f t="shared" si="3523"/>
        <v>AU$19</v>
      </c>
      <c r="AV2659" s="186" t="str">
        <f t="shared" si="3523"/>
        <v>AV$19</v>
      </c>
      <c r="AW2659" s="186" t="str">
        <f t="shared" si="3523"/>
        <v>AW$19</v>
      </c>
      <c r="AX2659" s="186" t="str">
        <f t="shared" si="3523"/>
        <v>AX$19</v>
      </c>
      <c r="AY2659" s="186" t="str">
        <f t="shared" ref="AY2659:CD2659" si="3524">AY$23</f>
        <v>AY$19</v>
      </c>
      <c r="AZ2659" s="186" t="str">
        <f t="shared" si="3524"/>
        <v>AZ$19</v>
      </c>
      <c r="BA2659" s="186" t="str">
        <f t="shared" si="3524"/>
        <v>BA$19</v>
      </c>
      <c r="BB2659" s="186" t="str">
        <f t="shared" si="3524"/>
        <v>BB$19</v>
      </c>
      <c r="BC2659" s="186" t="str">
        <f t="shared" si="3524"/>
        <v>BC$19</v>
      </c>
      <c r="BD2659" s="186" t="str">
        <f t="shared" si="3524"/>
        <v>BD$19</v>
      </c>
      <c r="BE2659" s="186" t="str">
        <f t="shared" si="3524"/>
        <v>BE$19</v>
      </c>
      <c r="BF2659" s="186" t="str">
        <f t="shared" si="3524"/>
        <v>BF$19</v>
      </c>
      <c r="BG2659" s="186" t="str">
        <f t="shared" si="3524"/>
        <v>BG$19</v>
      </c>
      <c r="BH2659" s="186" t="str">
        <f t="shared" si="3524"/>
        <v>BH$19</v>
      </c>
      <c r="BI2659" s="186" t="str">
        <f t="shared" si="3524"/>
        <v>BI$19</v>
      </c>
      <c r="BJ2659" s="186" t="str">
        <f t="shared" si="3524"/>
        <v>BJ$19</v>
      </c>
      <c r="BK2659" s="186" t="str">
        <f t="shared" si="3524"/>
        <v>BK$19</v>
      </c>
      <c r="BL2659" s="186" t="str">
        <f t="shared" si="3524"/>
        <v>BL$19</v>
      </c>
      <c r="BM2659" s="186" t="str">
        <f t="shared" si="3524"/>
        <v>BM$19</v>
      </c>
      <c r="BN2659" s="186" t="str">
        <f t="shared" si="3524"/>
        <v>BN$19</v>
      </c>
      <c r="BO2659" s="186" t="str">
        <f t="shared" si="3524"/>
        <v>BO$19</v>
      </c>
      <c r="BP2659" s="186" t="str">
        <f t="shared" si="3524"/>
        <v>BP$19</v>
      </c>
      <c r="BQ2659" s="186" t="str">
        <f t="shared" si="3524"/>
        <v>BQ$19</v>
      </c>
      <c r="BR2659" s="186" t="str">
        <f t="shared" si="3524"/>
        <v>BR$19</v>
      </c>
      <c r="BS2659" s="186" t="str">
        <f t="shared" si="3524"/>
        <v>BS$19</v>
      </c>
      <c r="BT2659" s="186" t="str">
        <f t="shared" si="3524"/>
        <v>BT$19</v>
      </c>
      <c r="BU2659" s="186" t="str">
        <f t="shared" si="3524"/>
        <v>BU$19</v>
      </c>
      <c r="BV2659" s="186" t="str">
        <f t="shared" si="3524"/>
        <v>BV$19</v>
      </c>
      <c r="BW2659" s="186" t="str">
        <f t="shared" si="3524"/>
        <v>BW$19</v>
      </c>
      <c r="BX2659" s="186" t="str">
        <f t="shared" si="3524"/>
        <v>BX$19</v>
      </c>
      <c r="BY2659" s="186" t="str">
        <f t="shared" si="3524"/>
        <v>BY$19</v>
      </c>
      <c r="BZ2659" s="186" t="str">
        <f t="shared" si="3524"/>
        <v>BZ$19</v>
      </c>
      <c r="CA2659" s="186" t="str">
        <f t="shared" si="3524"/>
        <v>CA$19</v>
      </c>
      <c r="CB2659" s="186" t="str">
        <f t="shared" si="3524"/>
        <v>CB$19</v>
      </c>
      <c r="CC2659" s="186" t="str">
        <f t="shared" si="3524"/>
        <v>CC$19</v>
      </c>
      <c r="CD2659" s="186" t="str">
        <f t="shared" si="3524"/>
        <v>CD$19</v>
      </c>
      <c r="CE2659" s="186" t="str">
        <f t="shared" ref="CE2659:CK2659" si="3525">CE$23</f>
        <v>CE$19</v>
      </c>
      <c r="CF2659" s="186" t="str">
        <f t="shared" si="3525"/>
        <v>CF$19</v>
      </c>
      <c r="CG2659" s="186" t="str">
        <f t="shared" si="3525"/>
        <v>CG$19</v>
      </c>
      <c r="CH2659" s="186" t="str">
        <f t="shared" si="3525"/>
        <v>CH$19</v>
      </c>
      <c r="CI2659" s="186" t="str">
        <f t="shared" si="3525"/>
        <v>CI$19</v>
      </c>
      <c r="CJ2659" s="186" t="str">
        <f t="shared" si="3525"/>
        <v>CJ$19</v>
      </c>
      <c r="CK2659" s="186" t="str">
        <f t="shared" si="3525"/>
        <v>CK$19</v>
      </c>
    </row>
    <row r="2660" spans="2:89" x14ac:dyDescent="0.35">
      <c r="B2660" s="139" t="s">
        <v>544</v>
      </c>
      <c r="C2660" s="31"/>
      <c r="D2660" t="s">
        <v>554</v>
      </c>
      <c r="E2660" s="8" t="str">
        <f t="shared" ref="E2660:E2661" si="3526">ROW()&amp;" "&amp;D2660</f>
        <v>2660 SEASON QUARTER-TR-R</v>
      </c>
      <c r="F2660" t="s">
        <v>551</v>
      </c>
      <c r="G2660" s="31" t="s">
        <v>81</v>
      </c>
      <c r="H2660" s="138"/>
      <c r="I2660" s="140"/>
      <c r="J2660" s="140"/>
      <c r="K2660" s="138"/>
      <c r="L2660" s="138"/>
      <c r="M2660" s="138"/>
      <c r="N2660" s="138"/>
      <c r="O2660" s="138"/>
      <c r="P2660" s="138"/>
      <c r="R2660" s="139"/>
      <c r="S2660" s="164"/>
      <c r="T2660" s="164"/>
      <c r="U2660" s="164"/>
      <c r="V2660" s="164"/>
      <c r="W2660" s="164"/>
      <c r="X2660" s="164"/>
      <c r="Y2660" s="164"/>
      <c r="Z2660" s="164"/>
      <c r="AA2660" s="164"/>
      <c r="AB2660" s="164"/>
      <c r="AC2660" s="164"/>
      <c r="AD2660" s="164"/>
      <c r="AE2660" s="164"/>
      <c r="AF2660" s="164"/>
      <c r="AG2660" s="164"/>
      <c r="AH2660" s="164"/>
      <c r="AI2660" s="164"/>
      <c r="AJ2660" s="164"/>
      <c r="AK2660" s="164"/>
      <c r="AL2660" s="164"/>
      <c r="AM2660" s="164"/>
      <c r="AN2660" s="164"/>
      <c r="AO2660" s="164"/>
      <c r="AP2660" s="164"/>
      <c r="AQ2660" s="164"/>
      <c r="AR2660" s="164"/>
      <c r="AS2660" s="164"/>
      <c r="AT2660" s="164"/>
      <c r="AU2660" s="164"/>
      <c r="AV2660" s="164"/>
      <c r="AW2660" s="164"/>
      <c r="AX2660" s="164"/>
      <c r="AY2660" s="164"/>
      <c r="AZ2660" s="164"/>
      <c r="BA2660" s="164"/>
      <c r="BB2660" s="164"/>
      <c r="BC2660" s="164"/>
      <c r="BD2660" s="164"/>
      <c r="BE2660" s="164"/>
      <c r="BF2660" s="164"/>
      <c r="BG2660" s="164"/>
      <c r="BH2660" s="164"/>
      <c r="BI2660" s="164"/>
      <c r="BJ2660" s="164"/>
      <c r="BK2660" s="164"/>
      <c r="BL2660" s="164"/>
      <c r="BM2660" s="164"/>
      <c r="BN2660" s="164"/>
      <c r="BO2660" s="164"/>
      <c r="BP2660" s="164"/>
      <c r="BQ2660" s="164"/>
      <c r="BR2660" s="164"/>
      <c r="BS2660" s="164"/>
      <c r="BT2660" s="164"/>
      <c r="BU2660" s="164"/>
      <c r="BV2660" s="164"/>
      <c r="BW2660" s="164"/>
      <c r="BX2660" s="164"/>
      <c r="BY2660" s="164"/>
      <c r="BZ2660" s="164"/>
      <c r="CA2660" s="164"/>
      <c r="CB2660" s="164"/>
      <c r="CC2660" s="164"/>
      <c r="CD2660" s="164"/>
      <c r="CE2660" s="164"/>
      <c r="CF2660" s="164"/>
      <c r="CG2660" s="164"/>
      <c r="CH2660" s="164"/>
      <c r="CI2660" s="164"/>
      <c r="CJ2660" s="164"/>
      <c r="CK2660" s="164"/>
    </row>
    <row r="2661" spans="2:89" x14ac:dyDescent="0.35">
      <c r="B2661" s="95" t="str">
        <f>B2655</f>
        <v>Primary volume driver</v>
      </c>
      <c r="C2661" s="12"/>
      <c r="D2661" t="s">
        <v>554</v>
      </c>
      <c r="E2661" s="8" t="str">
        <f t="shared" si="3526"/>
        <v>2661 SEASON QUARTER-TR-R</v>
      </c>
      <c r="G2661" s="12" t="s">
        <v>332</v>
      </c>
      <c r="H2661" s="12"/>
      <c r="I2661" s="60"/>
      <c r="J2661" s="60"/>
      <c r="K2661" s="12"/>
      <c r="L2661" s="12"/>
      <c r="M2661" s="12"/>
      <c r="N2661" s="12"/>
      <c r="O2661" s="12"/>
      <c r="P2661" s="12"/>
      <c r="R2661" s="13"/>
      <c r="S2661" s="76"/>
      <c r="T2661" s="76"/>
      <c r="U2661" s="76"/>
      <c r="V2661" s="76"/>
      <c r="W2661" s="76"/>
      <c r="X2661" s="76"/>
      <c r="Y2661" s="76"/>
      <c r="Z2661" s="76"/>
      <c r="AA2661" s="76"/>
      <c r="AB2661" s="76"/>
      <c r="AC2661" s="76"/>
      <c r="AD2661" s="76"/>
      <c r="AE2661" s="76"/>
      <c r="AF2661" s="76"/>
      <c r="AG2661" s="76"/>
      <c r="AH2661" s="76"/>
      <c r="AI2661" s="76"/>
      <c r="AJ2661" s="76"/>
      <c r="AK2661" s="76"/>
      <c r="AL2661" s="76"/>
      <c r="AM2661" s="76"/>
      <c r="AN2661" s="76"/>
      <c r="AO2661" s="76"/>
      <c r="AP2661" s="76"/>
      <c r="AQ2661" s="76"/>
      <c r="AR2661" s="76"/>
      <c r="AS2661" s="76"/>
      <c r="AT2661" s="76"/>
      <c r="AU2661" s="76"/>
      <c r="AV2661" s="76"/>
      <c r="AW2661" s="76"/>
      <c r="AX2661" s="76"/>
      <c r="AY2661" s="76"/>
      <c r="AZ2661" s="76"/>
      <c r="BA2661" s="76"/>
      <c r="BB2661" s="76"/>
      <c r="BC2661" s="76"/>
      <c r="BD2661" s="76"/>
      <c r="BE2661" s="76"/>
      <c r="BF2661" s="76"/>
      <c r="BG2661" s="76"/>
      <c r="BH2661" s="76"/>
      <c r="BI2661" s="76"/>
      <c r="BJ2661" s="76"/>
      <c r="BK2661" s="76"/>
      <c r="BL2661" s="76"/>
      <c r="BM2661" s="76"/>
      <c r="BN2661" s="76"/>
      <c r="BO2661" s="76"/>
      <c r="BP2661" s="76"/>
      <c r="BQ2661" s="76"/>
      <c r="BR2661" s="76"/>
      <c r="BS2661" s="76"/>
      <c r="BT2661" s="76"/>
      <c r="BU2661" s="76"/>
      <c r="BV2661" s="76"/>
      <c r="BW2661" s="76"/>
      <c r="BX2661" s="76"/>
      <c r="BY2661" s="76"/>
      <c r="BZ2661" s="76"/>
      <c r="CA2661" s="76"/>
      <c r="CB2661" s="76"/>
      <c r="CC2661" s="76"/>
      <c r="CD2661" s="76"/>
      <c r="CE2661" s="76"/>
      <c r="CF2661" s="76"/>
      <c r="CG2661" s="76"/>
      <c r="CH2661" s="76"/>
      <c r="CI2661" s="76"/>
      <c r="CJ2661" s="76"/>
      <c r="CK2661" s="76"/>
    </row>
    <row r="2662" spans="2:89" x14ac:dyDescent="0.35">
      <c r="B2662" s="123" t="str">
        <f>"Seasonally adjusted revenue - "&amp;B2652</f>
        <v>Seasonally adjusted revenue - Surgical procedures</v>
      </c>
      <c r="C2662" s="12"/>
      <c r="D2662" t="s">
        <v>554</v>
      </c>
      <c r="E2662" s="8"/>
      <c r="G2662" s="12"/>
      <c r="H2662" s="12"/>
      <c r="I2662" s="60"/>
      <c r="J2662" s="60"/>
      <c r="K2662" s="12"/>
      <c r="L2662" s="12"/>
      <c r="M2662" s="12"/>
      <c r="N2662" s="12"/>
      <c r="O2662" s="12"/>
      <c r="P2662" s="12"/>
      <c r="R2662" s="13"/>
      <c r="S2662" s="76"/>
      <c r="T2662" s="76"/>
      <c r="U2662" s="76"/>
      <c r="V2662" s="76"/>
      <c r="W2662" s="76"/>
      <c r="X2662" s="76"/>
      <c r="Y2662" s="76"/>
      <c r="Z2662" s="76"/>
      <c r="AA2662" s="76"/>
      <c r="AB2662" s="76"/>
      <c r="AC2662" s="76"/>
      <c r="AD2662" s="76"/>
      <c r="AE2662" s="76"/>
      <c r="AF2662" s="76"/>
      <c r="AG2662" s="76"/>
      <c r="AH2662" s="76"/>
      <c r="AI2662" s="76"/>
      <c r="AJ2662" s="76"/>
      <c r="AK2662" s="76"/>
      <c r="AL2662" s="76"/>
      <c r="AM2662" s="76"/>
      <c r="AN2662" s="76"/>
      <c r="AO2662" s="76"/>
      <c r="AP2662" s="76"/>
      <c r="AQ2662" s="76"/>
      <c r="AR2662" s="76"/>
      <c r="AS2662" s="76"/>
      <c r="AT2662" s="76"/>
      <c r="AU2662" s="76"/>
      <c r="AV2662" s="76"/>
      <c r="AW2662" s="76"/>
      <c r="AX2662" s="76"/>
      <c r="AY2662" s="76"/>
      <c r="AZ2662" s="76"/>
      <c r="BA2662" s="76"/>
      <c r="BB2662" s="76"/>
      <c r="BC2662" s="76"/>
      <c r="BD2662" s="76"/>
      <c r="BE2662" s="76"/>
      <c r="BF2662" s="76"/>
      <c r="BG2662" s="76"/>
      <c r="BH2662" s="76"/>
      <c r="BI2662" s="76"/>
      <c r="BJ2662" s="76"/>
      <c r="BK2662" s="76"/>
      <c r="BL2662" s="76"/>
      <c r="BM2662" s="76"/>
      <c r="BN2662" s="76"/>
      <c r="BO2662" s="76"/>
      <c r="BP2662" s="76"/>
      <c r="BQ2662" s="76"/>
      <c r="BR2662" s="76"/>
      <c r="BS2662" s="76"/>
      <c r="BT2662" s="76"/>
      <c r="BU2662" s="76"/>
      <c r="BV2662" s="76"/>
      <c r="BW2662" s="76"/>
      <c r="BX2662" s="76"/>
      <c r="BY2662" s="76"/>
      <c r="BZ2662" s="76"/>
      <c r="CA2662" s="76"/>
      <c r="CB2662" s="76"/>
      <c r="CC2662" s="76"/>
      <c r="CD2662" s="76"/>
      <c r="CE2662" s="76"/>
      <c r="CF2662" s="76"/>
      <c r="CG2662" s="76"/>
      <c r="CH2662" s="76"/>
      <c r="CI2662" s="76"/>
      <c r="CJ2662" s="76"/>
      <c r="CK2662" s="76"/>
    </row>
    <row r="2663" spans="2:89" x14ac:dyDescent="0.35">
      <c r="B2663" s="124"/>
      <c r="D2663" t="s">
        <v>554</v>
      </c>
      <c r="E2663" s="8"/>
      <c r="H2663" s="12"/>
      <c r="I2663" s="60"/>
      <c r="J2663" s="60"/>
      <c r="K2663" s="38"/>
      <c r="L2663" s="38"/>
      <c r="M2663" s="38"/>
      <c r="N2663" s="38"/>
      <c r="O2663" s="38"/>
      <c r="P2663" s="38"/>
      <c r="R2663" s="15"/>
      <c r="S2663" s="234"/>
      <c r="T2663" s="234"/>
      <c r="U2663" s="234"/>
      <c r="V2663" s="234"/>
      <c r="W2663" s="234"/>
      <c r="X2663" s="234"/>
      <c r="Y2663" s="234"/>
      <c r="Z2663" s="234"/>
      <c r="AA2663" s="234"/>
      <c r="AB2663" s="234"/>
      <c r="AC2663" s="234"/>
      <c r="AD2663" s="234"/>
      <c r="AE2663" s="234"/>
      <c r="AF2663" s="234"/>
      <c r="AG2663" s="234"/>
      <c r="AH2663" s="234"/>
      <c r="AI2663" s="234"/>
      <c r="AJ2663" s="234"/>
      <c r="AK2663" s="234"/>
      <c r="AL2663" s="234"/>
      <c r="AM2663" s="234"/>
      <c r="AN2663" s="234"/>
      <c r="AO2663" s="234"/>
      <c r="AP2663" s="234"/>
      <c r="AQ2663" s="234"/>
      <c r="AR2663" s="234"/>
      <c r="AS2663" s="234"/>
      <c r="AT2663" s="234"/>
      <c r="AU2663" s="234"/>
      <c r="AV2663" s="234"/>
      <c r="AW2663" s="234"/>
      <c r="AX2663" s="234"/>
      <c r="AY2663" s="234"/>
      <c r="AZ2663" s="234"/>
      <c r="BA2663" s="234"/>
      <c r="BB2663" s="234"/>
      <c r="BC2663" s="234"/>
      <c r="BD2663" s="234"/>
      <c r="BE2663" s="234"/>
      <c r="BF2663" s="234"/>
      <c r="BG2663" s="234"/>
      <c r="BH2663" s="234"/>
      <c r="BI2663" s="234"/>
      <c r="BJ2663" s="234"/>
      <c r="BK2663" s="234"/>
      <c r="BL2663" s="234"/>
      <c r="BM2663" s="234"/>
      <c r="BN2663" s="234"/>
      <c r="BO2663" s="234"/>
      <c r="BP2663" s="234"/>
      <c r="BQ2663" s="234"/>
      <c r="BR2663" s="234"/>
      <c r="BS2663" s="234"/>
      <c r="BT2663" s="234"/>
      <c r="BU2663" s="234"/>
      <c r="BV2663" s="234"/>
      <c r="BW2663" s="234"/>
      <c r="BX2663" s="234"/>
      <c r="BY2663" s="234"/>
      <c r="BZ2663" s="234"/>
      <c r="CA2663" s="234"/>
      <c r="CB2663" s="234"/>
      <c r="CC2663" s="234"/>
      <c r="CD2663" s="234"/>
      <c r="CE2663" s="234"/>
      <c r="CF2663" s="234"/>
      <c r="CG2663" s="234"/>
      <c r="CH2663" s="234"/>
      <c r="CI2663" s="234"/>
      <c r="CJ2663" s="234"/>
      <c r="CK2663" s="234"/>
    </row>
    <row r="2664" spans="2:89" x14ac:dyDescent="0.35">
      <c r="B2664" s="124" t="s">
        <v>542</v>
      </c>
      <c r="D2664" t="s">
        <v>554</v>
      </c>
      <c r="E2664" s="8"/>
      <c r="H2664" s="12"/>
      <c r="I2664" s="60"/>
      <c r="J2664" s="60"/>
      <c r="K2664" s="38"/>
      <c r="L2664" s="38"/>
      <c r="M2664" s="38"/>
      <c r="N2664" s="38"/>
      <c r="O2664" s="38"/>
      <c r="P2664" s="38"/>
      <c r="R2664" s="15"/>
      <c r="S2664" s="234"/>
      <c r="T2664" s="234"/>
      <c r="U2664" s="234"/>
      <c r="V2664" s="234"/>
      <c r="W2664" s="234"/>
      <c r="X2664" s="234"/>
      <c r="Y2664" s="234"/>
      <c r="Z2664" s="234"/>
      <c r="AA2664" s="234"/>
      <c r="AB2664" s="234"/>
      <c r="AC2664" s="234"/>
      <c r="AD2664" s="234"/>
      <c r="AE2664" s="234"/>
      <c r="AF2664" s="234"/>
      <c r="AG2664" s="234"/>
      <c r="AH2664" s="234"/>
      <c r="AI2664" s="234"/>
      <c r="AJ2664" s="234"/>
      <c r="AK2664" s="234"/>
      <c r="AL2664" s="234"/>
      <c r="AM2664" s="234"/>
      <c r="AN2664" s="234"/>
      <c r="AO2664" s="234"/>
      <c r="AP2664" s="234"/>
      <c r="AQ2664" s="234"/>
      <c r="AR2664" s="234"/>
      <c r="AS2664" s="234"/>
      <c r="AT2664" s="234"/>
      <c r="AU2664" s="234"/>
      <c r="AV2664" s="234"/>
      <c r="AW2664" s="234"/>
      <c r="AX2664" s="234"/>
      <c r="AY2664" s="234"/>
      <c r="AZ2664" s="234"/>
      <c r="BA2664" s="234"/>
      <c r="BB2664" s="234"/>
      <c r="BC2664" s="234"/>
      <c r="BD2664" s="234"/>
      <c r="BE2664" s="234"/>
      <c r="BF2664" s="234"/>
      <c r="BG2664" s="234"/>
      <c r="BH2664" s="234"/>
      <c r="BI2664" s="234"/>
      <c r="BJ2664" s="234"/>
      <c r="BK2664" s="234"/>
      <c r="BL2664" s="234"/>
      <c r="BM2664" s="234"/>
      <c r="BN2664" s="234"/>
      <c r="BO2664" s="234"/>
      <c r="BP2664" s="234"/>
      <c r="BQ2664" s="234"/>
      <c r="BR2664" s="234"/>
      <c r="BS2664" s="234"/>
      <c r="BT2664" s="234"/>
      <c r="BU2664" s="234"/>
      <c r="BV2664" s="234"/>
      <c r="BW2664" s="234"/>
      <c r="BX2664" s="234"/>
      <c r="BY2664" s="234"/>
      <c r="BZ2664" s="234"/>
      <c r="CA2664" s="234"/>
      <c r="CB2664" s="234"/>
      <c r="CC2664" s="234"/>
      <c r="CD2664" s="234"/>
      <c r="CE2664" s="234"/>
      <c r="CF2664" s="234"/>
      <c r="CG2664" s="234"/>
      <c r="CH2664" s="234"/>
      <c r="CI2664" s="234"/>
      <c r="CJ2664" s="234"/>
      <c r="CK2664" s="234"/>
    </row>
    <row r="2665" spans="2:89" x14ac:dyDescent="0.35">
      <c r="B2665" s="311" t="s">
        <v>547</v>
      </c>
      <c r="D2665" t="s">
        <v>554</v>
      </c>
      <c r="E2665" s="8"/>
      <c r="H2665" s="16">
        <v>0.1</v>
      </c>
      <c r="I2665">
        <v>1</v>
      </c>
      <c r="J2665"/>
      <c r="K2665" s="38"/>
      <c r="L2665" s="38"/>
      <c r="M2665" s="38"/>
      <c r="N2665" s="38"/>
      <c r="O2665" s="38"/>
      <c r="P2665" s="38"/>
      <c r="R2665" s="15"/>
      <c r="S2665" s="234"/>
      <c r="T2665" s="234"/>
      <c r="U2665" s="234"/>
      <c r="V2665" s="234"/>
      <c r="W2665" s="234"/>
      <c r="X2665" s="234"/>
      <c r="Y2665" s="234"/>
      <c r="Z2665" s="234"/>
      <c r="AA2665" s="234"/>
      <c r="AB2665" s="234"/>
      <c r="AC2665" s="234"/>
      <c r="AD2665" s="234"/>
      <c r="AE2665" s="234"/>
      <c r="AF2665" s="234"/>
      <c r="AG2665" s="234"/>
      <c r="AH2665" s="234"/>
      <c r="AI2665" s="234"/>
      <c r="AJ2665" s="234"/>
      <c r="AK2665" s="234"/>
      <c r="AL2665" s="234"/>
      <c r="AM2665" s="234"/>
      <c r="AN2665" s="234"/>
      <c r="AO2665" s="234"/>
      <c r="AP2665" s="234"/>
      <c r="AQ2665" s="234"/>
      <c r="AR2665" s="234"/>
      <c r="AS2665" s="234"/>
      <c r="AT2665" s="234"/>
      <c r="AU2665" s="234"/>
      <c r="AV2665" s="234"/>
      <c r="AW2665" s="234"/>
      <c r="AX2665" s="234"/>
      <c r="AY2665" s="234"/>
      <c r="AZ2665" s="234"/>
      <c r="BA2665" s="234"/>
      <c r="BB2665" s="234"/>
      <c r="BC2665" s="234"/>
      <c r="BD2665" s="234"/>
      <c r="BE2665" s="234"/>
      <c r="BF2665" s="234"/>
      <c r="BG2665" s="234"/>
      <c r="BH2665" s="234"/>
      <c r="BI2665" s="234"/>
      <c r="BJ2665" s="234"/>
      <c r="BK2665" s="234"/>
      <c r="BL2665" s="234"/>
      <c r="BM2665" s="234"/>
      <c r="BN2665" s="234"/>
      <c r="BO2665" s="234"/>
      <c r="BP2665" s="234"/>
      <c r="BQ2665" s="234"/>
      <c r="BR2665" s="234"/>
      <c r="BS2665" s="234"/>
      <c r="BT2665" s="234"/>
      <c r="BU2665" s="234"/>
      <c r="BV2665" s="234"/>
      <c r="BW2665" s="234"/>
      <c r="BX2665" s="234"/>
      <c r="BY2665" s="234"/>
      <c r="BZ2665" s="234"/>
      <c r="CA2665" s="234"/>
      <c r="CB2665" s="234"/>
      <c r="CC2665" s="234"/>
      <c r="CD2665" s="234"/>
      <c r="CE2665" s="234"/>
      <c r="CF2665" s="234"/>
      <c r="CG2665" s="234"/>
      <c r="CH2665" s="234"/>
      <c r="CI2665" s="234"/>
      <c r="CJ2665" s="234"/>
      <c r="CK2665" s="234"/>
    </row>
    <row r="2666" spans="2:89" x14ac:dyDescent="0.35">
      <c r="B2666" s="311" t="s">
        <v>548</v>
      </c>
      <c r="D2666" t="s">
        <v>554</v>
      </c>
      <c r="E2666" s="8"/>
      <c r="H2666" s="16">
        <v>0.35</v>
      </c>
      <c r="I2666">
        <f>I2665+1</f>
        <v>2</v>
      </c>
      <c r="J2666"/>
      <c r="K2666" s="38"/>
      <c r="L2666" s="38"/>
      <c r="M2666" s="38"/>
      <c r="N2666" s="38"/>
      <c r="O2666" s="38"/>
      <c r="P2666" s="38"/>
      <c r="R2666" s="15"/>
      <c r="S2666" s="234"/>
      <c r="T2666" s="234"/>
      <c r="U2666" s="234"/>
      <c r="V2666" s="234"/>
      <c r="W2666" s="234"/>
      <c r="X2666" s="234"/>
      <c r="Y2666" s="234"/>
      <c r="Z2666" s="234"/>
      <c r="AA2666" s="234"/>
      <c r="AB2666" s="234"/>
      <c r="AC2666" s="234"/>
      <c r="AD2666" s="234"/>
      <c r="AE2666" s="234"/>
      <c r="AF2666" s="234"/>
      <c r="AG2666" s="234"/>
      <c r="AH2666" s="234"/>
      <c r="AI2666" s="234"/>
      <c r="AJ2666" s="234"/>
      <c r="AK2666" s="234"/>
      <c r="AL2666" s="234"/>
      <c r="AM2666" s="234"/>
      <c r="AN2666" s="234"/>
      <c r="AO2666" s="234"/>
      <c r="AP2666" s="234"/>
      <c r="AQ2666" s="234"/>
      <c r="AR2666" s="234"/>
      <c r="AS2666" s="234"/>
      <c r="AT2666" s="234"/>
      <c r="AU2666" s="234"/>
      <c r="AV2666" s="234"/>
      <c r="AW2666" s="234"/>
      <c r="AX2666" s="234"/>
      <c r="AY2666" s="234"/>
      <c r="AZ2666" s="234"/>
      <c r="BA2666" s="234"/>
      <c r="BB2666" s="234"/>
      <c r="BC2666" s="234"/>
      <c r="BD2666" s="234"/>
      <c r="BE2666" s="234"/>
      <c r="BF2666" s="234"/>
      <c r="BG2666" s="234"/>
      <c r="BH2666" s="234"/>
      <c r="BI2666" s="234"/>
      <c r="BJ2666" s="234"/>
      <c r="BK2666" s="234"/>
      <c r="BL2666" s="234"/>
      <c r="BM2666" s="234"/>
      <c r="BN2666" s="234"/>
      <c r="BO2666" s="234"/>
      <c r="BP2666" s="234"/>
      <c r="BQ2666" s="234"/>
      <c r="BR2666" s="234"/>
      <c r="BS2666" s="234"/>
      <c r="BT2666" s="234"/>
      <c r="BU2666" s="234"/>
      <c r="BV2666" s="234"/>
      <c r="BW2666" s="234"/>
      <c r="BX2666" s="234"/>
      <c r="BY2666" s="234"/>
      <c r="BZ2666" s="234"/>
      <c r="CA2666" s="234"/>
      <c r="CB2666" s="234"/>
      <c r="CC2666" s="234"/>
      <c r="CD2666" s="234"/>
      <c r="CE2666" s="234"/>
      <c r="CF2666" s="234"/>
      <c r="CG2666" s="234"/>
      <c r="CH2666" s="234"/>
      <c r="CI2666" s="234"/>
      <c r="CJ2666" s="234"/>
      <c r="CK2666" s="234"/>
    </row>
    <row r="2667" spans="2:89" x14ac:dyDescent="0.35">
      <c r="B2667" s="311" t="s">
        <v>550</v>
      </c>
      <c r="D2667" t="s">
        <v>554</v>
      </c>
      <c r="E2667" s="8"/>
      <c r="H2667" s="16">
        <v>0.05</v>
      </c>
      <c r="I2667">
        <f t="shared" ref="I2667:I2668" si="3527">I2666+1</f>
        <v>3</v>
      </c>
      <c r="J2667"/>
      <c r="K2667" s="38"/>
      <c r="L2667" s="38"/>
      <c r="M2667" s="38"/>
      <c r="N2667" s="38"/>
      <c r="O2667" s="38"/>
      <c r="P2667" s="38"/>
      <c r="R2667" s="15"/>
      <c r="S2667" s="234"/>
      <c r="T2667" s="234"/>
      <c r="U2667" s="234"/>
      <c r="V2667" s="234"/>
      <c r="W2667" s="234"/>
      <c r="X2667" s="234"/>
      <c r="Y2667" s="234"/>
      <c r="Z2667" s="234"/>
      <c r="AA2667" s="234"/>
      <c r="AB2667" s="234"/>
      <c r="AC2667" s="234"/>
      <c r="AD2667" s="234"/>
      <c r="AE2667" s="234"/>
      <c r="AF2667" s="234"/>
      <c r="AG2667" s="234"/>
      <c r="AH2667" s="234"/>
      <c r="AI2667" s="234"/>
      <c r="AJ2667" s="234"/>
      <c r="AK2667" s="234"/>
      <c r="AL2667" s="234"/>
      <c r="AM2667" s="234"/>
      <c r="AN2667" s="234"/>
      <c r="AO2667" s="234"/>
      <c r="AP2667" s="234"/>
      <c r="AQ2667" s="234"/>
      <c r="AR2667" s="234"/>
      <c r="AS2667" s="234"/>
      <c r="AT2667" s="234"/>
      <c r="AU2667" s="234"/>
      <c r="AV2667" s="234"/>
      <c r="AW2667" s="234"/>
      <c r="AX2667" s="234"/>
      <c r="AY2667" s="234"/>
      <c r="AZ2667" s="234"/>
      <c r="BA2667" s="234"/>
      <c r="BB2667" s="234"/>
      <c r="BC2667" s="234"/>
      <c r="BD2667" s="234"/>
      <c r="BE2667" s="234"/>
      <c r="BF2667" s="234"/>
      <c r="BG2667" s="234"/>
      <c r="BH2667" s="234"/>
      <c r="BI2667" s="234"/>
      <c r="BJ2667" s="234"/>
      <c r="BK2667" s="234"/>
      <c r="BL2667" s="234"/>
      <c r="BM2667" s="234"/>
      <c r="BN2667" s="234"/>
      <c r="BO2667" s="234"/>
      <c r="BP2667" s="234"/>
      <c r="BQ2667" s="234"/>
      <c r="BR2667" s="234"/>
      <c r="BS2667" s="234"/>
      <c r="BT2667" s="234"/>
      <c r="BU2667" s="234"/>
      <c r="BV2667" s="234"/>
      <c r="BW2667" s="234"/>
      <c r="BX2667" s="234"/>
      <c r="BY2667" s="234"/>
      <c r="BZ2667" s="234"/>
      <c r="CA2667" s="234"/>
      <c r="CB2667" s="234"/>
      <c r="CC2667" s="234"/>
      <c r="CD2667" s="234"/>
      <c r="CE2667" s="234"/>
      <c r="CF2667" s="234"/>
      <c r="CG2667" s="234"/>
      <c r="CH2667" s="234"/>
      <c r="CI2667" s="234"/>
      <c r="CJ2667" s="234"/>
      <c r="CK2667" s="234"/>
    </row>
    <row r="2668" spans="2:89" x14ac:dyDescent="0.35">
      <c r="B2668" s="311" t="s">
        <v>549</v>
      </c>
      <c r="D2668" t="s">
        <v>554</v>
      </c>
      <c r="E2668" s="8"/>
      <c r="H2668" s="16">
        <v>0.45</v>
      </c>
      <c r="I2668">
        <f t="shared" si="3527"/>
        <v>4</v>
      </c>
      <c r="J2668"/>
      <c r="K2668" s="38"/>
      <c r="L2668" s="38"/>
      <c r="M2668" s="38"/>
      <c r="N2668" s="38"/>
      <c r="O2668" s="38"/>
      <c r="P2668" s="38"/>
      <c r="R2668" s="15"/>
      <c r="S2668" s="234"/>
      <c r="T2668" s="234"/>
      <c r="U2668" s="234"/>
      <c r="V2668" s="234"/>
      <c r="W2668" s="234"/>
      <c r="X2668" s="234"/>
      <c r="Y2668" s="234"/>
      <c r="Z2668" s="234"/>
      <c r="AA2668" s="234"/>
      <c r="AB2668" s="234"/>
      <c r="AC2668" s="234"/>
      <c r="AD2668" s="234"/>
      <c r="AE2668" s="234"/>
      <c r="AF2668" s="234"/>
      <c r="AG2668" s="234"/>
      <c r="AH2668" s="234"/>
      <c r="AI2668" s="234"/>
      <c r="AJ2668" s="234"/>
      <c r="AK2668" s="234"/>
      <c r="AL2668" s="234"/>
      <c r="AM2668" s="234"/>
      <c r="AN2668" s="234"/>
      <c r="AO2668" s="234"/>
      <c r="AP2668" s="234"/>
      <c r="AQ2668" s="234"/>
      <c r="AR2668" s="234"/>
      <c r="AS2668" s="234"/>
      <c r="AT2668" s="234"/>
      <c r="AU2668" s="234"/>
      <c r="AV2668" s="234"/>
      <c r="AW2668" s="234"/>
      <c r="AX2668" s="234"/>
      <c r="AY2668" s="234"/>
      <c r="AZ2668" s="234"/>
      <c r="BA2668" s="234"/>
      <c r="BB2668" s="234"/>
      <c r="BC2668" s="234"/>
      <c r="BD2668" s="234"/>
      <c r="BE2668" s="234"/>
      <c r="BF2668" s="234"/>
      <c r="BG2668" s="234"/>
      <c r="BH2668" s="234"/>
      <c r="BI2668" s="234"/>
      <c r="BJ2668" s="234"/>
      <c r="BK2668" s="234"/>
      <c r="BL2668" s="234"/>
      <c r="BM2668" s="234"/>
      <c r="BN2668" s="234"/>
      <c r="BO2668" s="234"/>
      <c r="BP2668" s="234"/>
      <c r="BQ2668" s="234"/>
      <c r="BR2668" s="234"/>
      <c r="BS2668" s="234"/>
      <c r="BT2668" s="234"/>
      <c r="BU2668" s="234"/>
      <c r="BV2668" s="234"/>
      <c r="BW2668" s="234"/>
      <c r="BX2668" s="234"/>
      <c r="BY2668" s="234"/>
      <c r="BZ2668" s="234"/>
      <c r="CA2668" s="234"/>
      <c r="CB2668" s="234"/>
      <c r="CC2668" s="234"/>
      <c r="CD2668" s="234"/>
      <c r="CE2668" s="234"/>
      <c r="CF2668" s="234"/>
      <c r="CG2668" s="234"/>
      <c r="CH2668" s="234"/>
      <c r="CI2668" s="234"/>
      <c r="CJ2668" s="234"/>
      <c r="CK2668" s="234"/>
    </row>
    <row r="2669" spans="2:89" x14ac:dyDescent="0.35">
      <c r="B2669" s="141" t="s">
        <v>62</v>
      </c>
      <c r="D2669" t="s">
        <v>554</v>
      </c>
      <c r="E2669" s="8"/>
      <c r="H2669" s="34">
        <f>1-SUM(H2665:H2668)</f>
        <v>5.0000000000000044E-2</v>
      </c>
      <c r="I2669" s="60"/>
      <c r="J2669" s="60"/>
      <c r="K2669" s="38"/>
      <c r="L2669" s="38"/>
      <c r="M2669" s="38"/>
      <c r="N2669" s="38"/>
      <c r="O2669" s="38"/>
      <c r="P2669" s="38"/>
      <c r="R2669" s="15"/>
      <c r="S2669" s="234"/>
      <c r="T2669" s="234"/>
      <c r="U2669" s="234"/>
      <c r="V2669" s="234"/>
      <c r="W2669" s="234"/>
      <c r="X2669" s="234"/>
      <c r="Y2669" s="234"/>
      <c r="Z2669" s="234"/>
      <c r="AA2669" s="234"/>
      <c r="AB2669" s="234"/>
      <c r="AC2669" s="234"/>
      <c r="AD2669" s="234"/>
      <c r="AE2669" s="234"/>
      <c r="AF2669" s="234"/>
      <c r="AG2669" s="234"/>
      <c r="AH2669" s="234"/>
      <c r="AI2669" s="234"/>
      <c r="AJ2669" s="234"/>
      <c r="AK2669" s="234"/>
      <c r="AL2669" s="234"/>
      <c r="AM2669" s="234"/>
      <c r="AN2669" s="234"/>
      <c r="AO2669" s="234"/>
      <c r="AP2669" s="234"/>
      <c r="AQ2669" s="234"/>
      <c r="AR2669" s="234"/>
      <c r="AS2669" s="234"/>
      <c r="AT2669" s="234"/>
      <c r="AU2669" s="234"/>
      <c r="AV2669" s="234"/>
      <c r="AW2669" s="234"/>
      <c r="AX2669" s="234"/>
      <c r="AY2669" s="234"/>
      <c r="AZ2669" s="234"/>
      <c r="BA2669" s="234"/>
      <c r="BB2669" s="234"/>
      <c r="BC2669" s="234"/>
      <c r="BD2669" s="234"/>
      <c r="BE2669" s="234"/>
      <c r="BF2669" s="234"/>
      <c r="BG2669" s="234"/>
      <c r="BH2669" s="234"/>
      <c r="BI2669" s="234"/>
      <c r="BJ2669" s="234"/>
      <c r="BK2669" s="234"/>
      <c r="BL2669" s="234"/>
      <c r="BM2669" s="234"/>
      <c r="BN2669" s="234"/>
      <c r="BO2669" s="234"/>
      <c r="BP2669" s="234"/>
      <c r="BQ2669" s="234"/>
      <c r="BR2669" s="234"/>
      <c r="BS2669" s="234"/>
      <c r="BT2669" s="234"/>
      <c r="BU2669" s="234"/>
      <c r="BV2669" s="234"/>
      <c r="BW2669" s="234"/>
      <c r="BX2669" s="234"/>
      <c r="BY2669" s="234"/>
      <c r="BZ2669" s="234"/>
      <c r="CA2669" s="234"/>
      <c r="CB2669" s="234"/>
      <c r="CC2669" s="234"/>
      <c r="CD2669" s="234"/>
      <c r="CE2669" s="234"/>
      <c r="CF2669" s="234"/>
      <c r="CG2669" s="234"/>
      <c r="CH2669" s="234"/>
      <c r="CI2669" s="234"/>
      <c r="CJ2669" s="234"/>
      <c r="CK2669" s="234"/>
    </row>
    <row r="2670" spans="2:89" x14ac:dyDescent="0.35">
      <c r="B2670" s="132" t="str">
        <f t="shared" ref="B2670:B2677" si="3528">B2652</f>
        <v>Surgical procedures</v>
      </c>
      <c r="D2670" t="s">
        <v>554</v>
      </c>
      <c r="E2670" s="8" t="str">
        <f t="shared" ref="E2670" si="3529">ROW()&amp;" "&amp;D2670</f>
        <v>2670 SEASON QUARTER-TR-R</v>
      </c>
      <c r="G2670" t="s">
        <v>332</v>
      </c>
      <c r="H2670" s="12"/>
      <c r="I2670" s="60"/>
      <c r="J2670" s="60"/>
      <c r="K2670" s="38"/>
      <c r="L2670" s="38"/>
      <c r="M2670" s="38"/>
      <c r="N2670" s="38"/>
      <c r="O2670" s="38"/>
      <c r="P2670" s="38"/>
      <c r="R2670" s="15"/>
      <c r="S2670" s="234"/>
      <c r="T2670" s="234"/>
      <c r="U2670" s="234"/>
      <c r="V2670" s="234"/>
      <c r="W2670" s="234"/>
      <c r="X2670" s="234"/>
      <c r="Y2670" s="234"/>
      <c r="Z2670" s="234"/>
      <c r="AA2670" s="234"/>
      <c r="AB2670" s="234"/>
      <c r="AC2670" s="234"/>
      <c r="AD2670" s="234"/>
      <c r="AE2670" s="234"/>
      <c r="AF2670" s="234"/>
      <c r="AG2670" s="234"/>
      <c r="AH2670" s="234"/>
      <c r="AI2670" s="234"/>
      <c r="AJ2670" s="234"/>
      <c r="AK2670" s="234"/>
      <c r="AL2670" s="234"/>
      <c r="AM2670" s="234"/>
      <c r="AN2670" s="234"/>
      <c r="AO2670" s="234"/>
      <c r="AP2670" s="234"/>
      <c r="AQ2670" s="234"/>
      <c r="AR2670" s="234"/>
      <c r="AS2670" s="234"/>
      <c r="AT2670" s="234"/>
      <c r="AU2670" s="234"/>
      <c r="AV2670" s="234"/>
      <c r="AW2670" s="234"/>
      <c r="AX2670" s="234"/>
      <c r="AY2670" s="234"/>
      <c r="AZ2670" s="234"/>
      <c r="BA2670" s="234"/>
      <c r="BB2670" s="234"/>
      <c r="BC2670" s="234"/>
      <c r="BD2670" s="234"/>
      <c r="BE2670" s="234"/>
      <c r="BF2670" s="234"/>
      <c r="BG2670" s="234"/>
      <c r="BH2670" s="234"/>
      <c r="BI2670" s="234"/>
      <c r="BJ2670" s="234"/>
      <c r="BK2670" s="234"/>
      <c r="BL2670" s="234"/>
      <c r="BM2670" s="234"/>
      <c r="BN2670" s="234"/>
      <c r="BO2670" s="234"/>
      <c r="BP2670" s="234"/>
      <c r="BQ2670" s="234"/>
      <c r="BR2670" s="234"/>
      <c r="BS2670" s="234"/>
      <c r="BT2670" s="234"/>
      <c r="BU2670" s="234"/>
      <c r="BV2670" s="234"/>
      <c r="BW2670" s="234"/>
      <c r="BX2670" s="234"/>
      <c r="BY2670" s="234"/>
      <c r="BZ2670" s="234"/>
      <c r="CA2670" s="234"/>
      <c r="CB2670" s="234"/>
      <c r="CC2670" s="234"/>
      <c r="CD2670" s="234"/>
      <c r="CE2670" s="234"/>
      <c r="CF2670" s="234"/>
      <c r="CG2670" s="234"/>
      <c r="CH2670" s="234"/>
      <c r="CI2670" s="234"/>
      <c r="CJ2670" s="234"/>
      <c r="CK2670" s="234"/>
    </row>
    <row r="2671" spans="2:89" x14ac:dyDescent="0.35">
      <c r="B2671" s="132" t="str">
        <f t="shared" si="3528"/>
        <v>procedure</v>
      </c>
      <c r="D2671" t="s">
        <v>554</v>
      </c>
      <c r="E2671" s="8" t="str">
        <f>ROW()&amp;" "&amp;D2671</f>
        <v>2671 SEASON QUARTER-TR-R</v>
      </c>
      <c r="G2671" t="s">
        <v>332</v>
      </c>
      <c r="H2671" s="27"/>
      <c r="I2671" s="78"/>
      <c r="J2671" s="78"/>
      <c r="K2671" s="33"/>
      <c r="L2671" s="33"/>
      <c r="M2671" s="33"/>
      <c r="N2671" s="33"/>
      <c r="O2671" s="33"/>
      <c r="P2671" s="33"/>
      <c r="R2671" s="33"/>
      <c r="S2671" s="80"/>
      <c r="T2671" s="80"/>
      <c r="U2671" s="80"/>
      <c r="V2671" s="80"/>
      <c r="W2671" s="80"/>
      <c r="X2671" s="80"/>
      <c r="Y2671" s="80"/>
      <c r="Z2671" s="80"/>
      <c r="AA2671" s="80"/>
      <c r="AB2671" s="80"/>
      <c r="AC2671" s="80"/>
      <c r="AD2671" s="80"/>
      <c r="AE2671" s="80"/>
      <c r="AF2671" s="80"/>
      <c r="AG2671" s="80"/>
      <c r="AH2671" s="80"/>
      <c r="AI2671" s="80"/>
      <c r="AJ2671" s="80"/>
      <c r="AK2671" s="80"/>
      <c r="AL2671" s="80"/>
      <c r="AM2671" s="80"/>
      <c r="AN2671" s="80"/>
      <c r="AO2671" s="80"/>
      <c r="AP2671" s="80"/>
      <c r="AQ2671" s="80"/>
      <c r="AR2671" s="80"/>
      <c r="AS2671" s="80"/>
      <c r="AT2671" s="80"/>
      <c r="AU2671" s="80"/>
      <c r="AV2671" s="80"/>
      <c r="AW2671" s="80"/>
      <c r="AX2671" s="80"/>
      <c r="AY2671" s="80"/>
      <c r="AZ2671" s="80"/>
      <c r="BA2671" s="80"/>
      <c r="BB2671" s="80"/>
      <c r="BC2671" s="80"/>
      <c r="BD2671" s="80"/>
      <c r="BE2671" s="80"/>
      <c r="BF2671" s="80"/>
      <c r="BG2671" s="80"/>
      <c r="BH2671" s="80"/>
      <c r="BI2671" s="80"/>
      <c r="BJ2671" s="80"/>
      <c r="BK2671" s="80"/>
      <c r="BL2671" s="80"/>
      <c r="BM2671" s="80"/>
      <c r="BN2671" s="80"/>
      <c r="BO2671" s="80"/>
      <c r="BP2671" s="80"/>
      <c r="BQ2671" s="80"/>
      <c r="BR2671" s="80"/>
      <c r="BS2671" s="80"/>
      <c r="BT2671" s="80"/>
      <c r="BU2671" s="80"/>
      <c r="BV2671" s="80"/>
      <c r="BW2671" s="80"/>
      <c r="BX2671" s="80"/>
      <c r="BY2671" s="80"/>
      <c r="BZ2671" s="80"/>
      <c r="CA2671" s="80"/>
      <c r="CB2671" s="80"/>
      <c r="CC2671" s="80"/>
      <c r="CD2671" s="80"/>
      <c r="CE2671" s="80"/>
      <c r="CF2671" s="80"/>
      <c r="CG2671" s="80"/>
      <c r="CH2671" s="80"/>
      <c r="CI2671" s="80"/>
      <c r="CJ2671" s="80"/>
      <c r="CK2671" s="80"/>
    </row>
    <row r="2672" spans="2:89" x14ac:dyDescent="0.35">
      <c r="B2672" s="132" t="str">
        <f t="shared" si="3528"/>
        <v>Primary revenue driver</v>
      </c>
      <c r="D2672" t="s">
        <v>554</v>
      </c>
      <c r="E2672" s="8" t="str">
        <f t="shared" ref="E2672:E2677" si="3530">ROW()&amp;" "&amp;D2672</f>
        <v>2672 SEASON QUARTER-TR-R</v>
      </c>
      <c r="G2672" t="s">
        <v>332</v>
      </c>
      <c r="H2672" s="27"/>
      <c r="I2672" s="78"/>
      <c r="J2672" s="78"/>
      <c r="K2672" s="33"/>
      <c r="L2672" s="33"/>
      <c r="M2672" s="33"/>
      <c r="N2672" s="33"/>
      <c r="O2672" s="33"/>
      <c r="P2672" s="33"/>
      <c r="R2672" s="33"/>
      <c r="S2672" s="80"/>
      <c r="T2672" s="80"/>
      <c r="U2672" s="80"/>
      <c r="V2672" s="80"/>
      <c r="W2672" s="80"/>
      <c r="X2672" s="80"/>
      <c r="Y2672" s="80"/>
      <c r="Z2672" s="80"/>
      <c r="AA2672" s="80"/>
      <c r="AB2672" s="80"/>
      <c r="AC2672" s="80"/>
      <c r="AD2672" s="80"/>
      <c r="AE2672" s="80"/>
      <c r="AF2672" s="80"/>
      <c r="AG2672" s="80"/>
      <c r="AH2672" s="80"/>
      <c r="AI2672" s="80"/>
      <c r="AJ2672" s="80"/>
      <c r="AK2672" s="80"/>
      <c r="AL2672" s="80"/>
      <c r="AM2672" s="80"/>
      <c r="AN2672" s="80"/>
      <c r="AO2672" s="80"/>
      <c r="AP2672" s="80"/>
      <c r="AQ2672" s="80"/>
      <c r="AR2672" s="80"/>
      <c r="AS2672" s="80"/>
      <c r="AT2672" s="80"/>
      <c r="AU2672" s="80"/>
      <c r="AV2672" s="80"/>
      <c r="AW2672" s="80"/>
      <c r="AX2672" s="80"/>
      <c r="AY2672" s="80"/>
      <c r="AZ2672" s="80"/>
      <c r="BA2672" s="80"/>
      <c r="BB2672" s="80"/>
      <c r="BC2672" s="80"/>
      <c r="BD2672" s="80"/>
      <c r="BE2672" s="80"/>
      <c r="BF2672" s="80"/>
      <c r="BG2672" s="80"/>
      <c r="BH2672" s="80"/>
      <c r="BI2672" s="80"/>
      <c r="BJ2672" s="80"/>
      <c r="BK2672" s="80"/>
      <c r="BL2672" s="80"/>
      <c r="BM2672" s="80"/>
      <c r="BN2672" s="80"/>
      <c r="BO2672" s="80"/>
      <c r="BP2672" s="80"/>
      <c r="BQ2672" s="80"/>
      <c r="BR2672" s="80"/>
      <c r="BS2672" s="80"/>
      <c r="BT2672" s="80"/>
      <c r="BU2672" s="80"/>
      <c r="BV2672" s="80"/>
      <c r="BW2672" s="80"/>
      <c r="BX2672" s="80"/>
      <c r="BY2672" s="80"/>
      <c r="BZ2672" s="80"/>
      <c r="CA2672" s="80"/>
      <c r="CB2672" s="80"/>
      <c r="CC2672" s="80"/>
      <c r="CD2672" s="80"/>
      <c r="CE2672" s="80"/>
      <c r="CF2672" s="80"/>
      <c r="CG2672" s="80"/>
      <c r="CH2672" s="80"/>
      <c r="CI2672" s="80"/>
      <c r="CJ2672" s="80"/>
      <c r="CK2672" s="80"/>
    </row>
    <row r="2673" spans="2:89" x14ac:dyDescent="0.35">
      <c r="B2673" s="132" t="str">
        <f t="shared" si="3528"/>
        <v>Primary volume driver</v>
      </c>
      <c r="D2673" t="s">
        <v>554</v>
      </c>
      <c r="E2673" s="8" t="str">
        <f t="shared" si="3530"/>
        <v>2673 SEASON QUARTER-TR-R</v>
      </c>
      <c r="G2673" t="s">
        <v>332</v>
      </c>
      <c r="K2673" s="53"/>
      <c r="L2673" s="53"/>
      <c r="M2673" s="53"/>
      <c r="N2673" s="53"/>
      <c r="O2673" s="53"/>
      <c r="P2673" s="53"/>
      <c r="R2673" s="24"/>
      <c r="S2673" s="80"/>
      <c r="T2673" s="80"/>
      <c r="U2673" s="80"/>
      <c r="V2673" s="80"/>
      <c r="W2673" s="80"/>
      <c r="X2673" s="80"/>
      <c r="Y2673" s="80"/>
      <c r="Z2673" s="80"/>
      <c r="AA2673" s="80"/>
      <c r="AB2673" s="80"/>
      <c r="AC2673" s="80"/>
      <c r="AD2673" s="80"/>
      <c r="AE2673" s="80"/>
      <c r="AF2673" s="80"/>
      <c r="AG2673" s="80"/>
      <c r="AH2673" s="80"/>
      <c r="AI2673" s="80"/>
      <c r="AJ2673" s="80"/>
      <c r="AK2673" s="80"/>
      <c r="AL2673" s="80"/>
      <c r="AM2673" s="80"/>
      <c r="AN2673" s="80"/>
      <c r="AO2673" s="80"/>
      <c r="AP2673" s="80"/>
      <c r="AQ2673" s="80"/>
      <c r="AR2673" s="80"/>
      <c r="AS2673" s="80"/>
      <c r="AT2673" s="80"/>
      <c r="AU2673" s="80"/>
      <c r="AV2673" s="80"/>
      <c r="AW2673" s="80"/>
      <c r="AX2673" s="80"/>
      <c r="AY2673" s="80"/>
      <c r="AZ2673" s="80"/>
      <c r="BA2673" s="80"/>
      <c r="BB2673" s="80"/>
      <c r="BC2673" s="80"/>
      <c r="BD2673" s="80"/>
      <c r="BE2673" s="80"/>
      <c r="BF2673" s="80"/>
      <c r="BG2673" s="80"/>
      <c r="BH2673" s="80"/>
      <c r="BI2673" s="80"/>
      <c r="BJ2673" s="80"/>
      <c r="BK2673" s="80"/>
      <c r="BL2673" s="80"/>
      <c r="BM2673" s="80"/>
      <c r="BN2673" s="80"/>
      <c r="BO2673" s="80"/>
      <c r="BP2673" s="80"/>
      <c r="BQ2673" s="80"/>
      <c r="BR2673" s="80"/>
      <c r="BS2673" s="80"/>
      <c r="BT2673" s="80"/>
      <c r="BU2673" s="80"/>
      <c r="BV2673" s="80"/>
      <c r="BW2673" s="80"/>
      <c r="BX2673" s="80"/>
      <c r="BY2673" s="80"/>
      <c r="BZ2673" s="80"/>
      <c r="CA2673" s="80"/>
      <c r="CB2673" s="80"/>
      <c r="CC2673" s="80"/>
      <c r="CD2673" s="80"/>
      <c r="CE2673" s="80"/>
      <c r="CF2673" s="80"/>
      <c r="CG2673" s="80"/>
      <c r="CH2673" s="80"/>
      <c r="CI2673" s="80"/>
      <c r="CJ2673" s="80"/>
      <c r="CK2673" s="80"/>
    </row>
    <row r="2674" spans="2:89" x14ac:dyDescent="0.35">
      <c r="B2674" s="132" t="str">
        <f t="shared" si="3528"/>
        <v>(Secondary label)</v>
      </c>
      <c r="D2674" t="s">
        <v>554</v>
      </c>
      <c r="E2674" s="8" t="str">
        <f t="shared" si="3530"/>
        <v>2674 SEASON QUARTER-TR-R</v>
      </c>
      <c r="G2674" t="s">
        <v>332</v>
      </c>
      <c r="H2674" s="12"/>
      <c r="I2674" s="60"/>
      <c r="J2674" s="60"/>
      <c r="K2674" s="15"/>
      <c r="L2674" s="15"/>
      <c r="M2674" s="15"/>
      <c r="N2674" s="15"/>
      <c r="O2674" s="15"/>
      <c r="P2674" s="15"/>
      <c r="R2674" s="15"/>
      <c r="S2674" s="80"/>
      <c r="T2674" s="80"/>
      <c r="U2674" s="80"/>
      <c r="V2674" s="80"/>
      <c r="W2674" s="80"/>
      <c r="X2674" s="80"/>
      <c r="Y2674" s="80"/>
      <c r="Z2674" s="80"/>
      <c r="AA2674" s="80"/>
      <c r="AB2674" s="80"/>
      <c r="AC2674" s="80"/>
      <c r="AD2674" s="80"/>
      <c r="AE2674" s="80"/>
      <c r="AF2674" s="80"/>
      <c r="AG2674" s="80"/>
      <c r="AH2674" s="80"/>
      <c r="AI2674" s="80"/>
      <c r="AJ2674" s="80"/>
      <c r="AK2674" s="80"/>
      <c r="AL2674" s="80"/>
      <c r="AM2674" s="80"/>
      <c r="AN2674" s="80"/>
      <c r="AO2674" s="80"/>
      <c r="AP2674" s="80"/>
      <c r="AQ2674" s="80"/>
      <c r="AR2674" s="80"/>
      <c r="AS2674" s="80"/>
      <c r="AT2674" s="80"/>
      <c r="AU2674" s="80"/>
      <c r="AV2674" s="80"/>
      <c r="AW2674" s="80"/>
      <c r="AX2674" s="80"/>
      <c r="AY2674" s="80"/>
      <c r="AZ2674" s="80"/>
      <c r="BA2674" s="80"/>
      <c r="BB2674" s="80"/>
      <c r="BC2674" s="80"/>
      <c r="BD2674" s="80"/>
      <c r="BE2674" s="80"/>
      <c r="BF2674" s="80"/>
      <c r="BG2674" s="80"/>
      <c r="BH2674" s="80"/>
      <c r="BI2674" s="80"/>
      <c r="BJ2674" s="80"/>
      <c r="BK2674" s="80"/>
      <c r="BL2674" s="80"/>
      <c r="BM2674" s="80"/>
      <c r="BN2674" s="80"/>
      <c r="BO2674" s="80"/>
      <c r="BP2674" s="80"/>
      <c r="BQ2674" s="80"/>
      <c r="BR2674" s="80"/>
      <c r="BS2674" s="80"/>
      <c r="BT2674" s="80"/>
      <c r="BU2674" s="80"/>
      <c r="BV2674" s="80"/>
      <c r="BW2674" s="80"/>
      <c r="BX2674" s="80"/>
      <c r="BY2674" s="80"/>
      <c r="BZ2674" s="80"/>
      <c r="CA2674" s="80"/>
      <c r="CB2674" s="80"/>
      <c r="CC2674" s="80"/>
      <c r="CD2674" s="80"/>
      <c r="CE2674" s="80"/>
      <c r="CF2674" s="80"/>
      <c r="CG2674" s="80"/>
      <c r="CH2674" s="80"/>
      <c r="CI2674" s="80"/>
      <c r="CJ2674" s="80"/>
      <c r="CK2674" s="80"/>
    </row>
    <row r="2675" spans="2:89" x14ac:dyDescent="0.35">
      <c r="B2675" s="132" t="str">
        <f t="shared" si="3528"/>
        <v xml:space="preserve">secondary unit </v>
      </c>
      <c r="D2675" t="s">
        <v>554</v>
      </c>
      <c r="E2675" s="8" t="str">
        <f t="shared" si="3530"/>
        <v>2675 SEASON QUARTER-TR-R</v>
      </c>
      <c r="G2675" t="s">
        <v>332</v>
      </c>
      <c r="H2675" s="12"/>
      <c r="I2675" s="60"/>
      <c r="J2675" s="60"/>
      <c r="K2675" s="15"/>
      <c r="L2675" s="15"/>
      <c r="M2675" s="15"/>
      <c r="N2675" s="15"/>
      <c r="O2675" s="15"/>
      <c r="P2675" s="15"/>
      <c r="R2675" s="15"/>
      <c r="S2675" s="76"/>
      <c r="T2675" s="76"/>
      <c r="U2675" s="76"/>
      <c r="V2675" s="76"/>
      <c r="W2675" s="76"/>
      <c r="X2675" s="76"/>
      <c r="Y2675" s="76"/>
      <c r="Z2675" s="76"/>
      <c r="AA2675" s="76"/>
      <c r="AB2675" s="76"/>
      <c r="AC2675" s="76"/>
      <c r="AD2675" s="76"/>
      <c r="AE2675" s="76"/>
      <c r="AF2675" s="76"/>
      <c r="AG2675" s="76"/>
      <c r="AH2675" s="76"/>
      <c r="AI2675" s="76"/>
      <c r="AJ2675" s="76"/>
      <c r="AK2675" s="76"/>
      <c r="AL2675" s="76"/>
      <c r="AM2675" s="76"/>
      <c r="AN2675" s="76"/>
      <c r="AO2675" s="76"/>
      <c r="AP2675" s="76"/>
      <c r="AQ2675" s="76"/>
      <c r="AR2675" s="76"/>
      <c r="AS2675" s="76"/>
      <c r="AT2675" s="76"/>
      <c r="AU2675" s="76"/>
      <c r="AV2675" s="76"/>
      <c r="AW2675" s="76"/>
      <c r="AX2675" s="76"/>
      <c r="AY2675" s="76"/>
      <c r="AZ2675" s="76"/>
      <c r="BA2675" s="76"/>
      <c r="BB2675" s="76"/>
      <c r="BC2675" s="76"/>
      <c r="BD2675" s="76"/>
      <c r="BE2675" s="76"/>
      <c r="BF2675" s="76"/>
      <c r="BG2675" s="76"/>
      <c r="BH2675" s="76"/>
      <c r="BI2675" s="76"/>
      <c r="BJ2675" s="76"/>
      <c r="BK2675" s="76"/>
      <c r="BL2675" s="76"/>
      <c r="BM2675" s="76"/>
      <c r="BN2675" s="76"/>
      <c r="BO2675" s="76"/>
      <c r="BP2675" s="76"/>
      <c r="BQ2675" s="76"/>
      <c r="BR2675" s="76"/>
      <c r="BS2675" s="76"/>
      <c r="BT2675" s="76"/>
      <c r="BU2675" s="76"/>
      <c r="BV2675" s="76"/>
      <c r="BW2675" s="76"/>
      <c r="BX2675" s="76"/>
      <c r="BY2675" s="76"/>
      <c r="BZ2675" s="76"/>
      <c r="CA2675" s="76"/>
      <c r="CB2675" s="76"/>
      <c r="CC2675" s="76"/>
      <c r="CD2675" s="76"/>
      <c r="CE2675" s="76"/>
      <c r="CF2675" s="76"/>
      <c r="CG2675" s="76"/>
      <c r="CH2675" s="76"/>
      <c r="CI2675" s="76"/>
      <c r="CJ2675" s="76"/>
      <c r="CK2675" s="76"/>
    </row>
    <row r="2676" spans="2:89" x14ac:dyDescent="0.35">
      <c r="B2676" s="132" t="str">
        <f t="shared" si="3528"/>
        <v>Secondary revenue driver</v>
      </c>
      <c r="D2676" t="s">
        <v>554</v>
      </c>
      <c r="E2676" s="8" t="str">
        <f t="shared" si="3530"/>
        <v>2676 SEASON QUARTER-TR-R</v>
      </c>
      <c r="G2676" t="s">
        <v>332</v>
      </c>
      <c r="H2676" s="12"/>
      <c r="I2676" s="60"/>
      <c r="J2676" s="60"/>
      <c r="K2676" s="15"/>
      <c r="L2676" s="15"/>
      <c r="M2676" s="15"/>
      <c r="N2676" s="15"/>
      <c r="O2676" s="15"/>
      <c r="P2676" s="15"/>
      <c r="R2676" s="15"/>
      <c r="S2676" s="80"/>
      <c r="T2676" s="80"/>
      <c r="U2676" s="80"/>
      <c r="V2676" s="80"/>
      <c r="W2676" s="80"/>
      <c r="X2676" s="80"/>
      <c r="Y2676" s="80"/>
      <c r="Z2676" s="80"/>
      <c r="AA2676" s="80"/>
      <c r="AB2676" s="80"/>
      <c r="AC2676" s="80"/>
      <c r="AD2676" s="80"/>
      <c r="AE2676" s="80"/>
      <c r="AF2676" s="80"/>
      <c r="AG2676" s="80"/>
      <c r="AH2676" s="80"/>
      <c r="AI2676" s="80"/>
      <c r="AJ2676" s="80"/>
      <c r="AK2676" s="80"/>
      <c r="AL2676" s="80"/>
      <c r="AM2676" s="80"/>
      <c r="AN2676" s="80"/>
      <c r="AO2676" s="80"/>
      <c r="AP2676" s="80"/>
      <c r="AQ2676" s="80"/>
      <c r="AR2676" s="80"/>
      <c r="AS2676" s="80"/>
      <c r="AT2676" s="80"/>
      <c r="AU2676" s="80"/>
      <c r="AV2676" s="80"/>
      <c r="AW2676" s="80"/>
      <c r="AX2676" s="80"/>
      <c r="AY2676" s="80"/>
      <c r="AZ2676" s="80"/>
      <c r="BA2676" s="80"/>
      <c r="BB2676" s="80"/>
      <c r="BC2676" s="80"/>
      <c r="BD2676" s="80"/>
      <c r="BE2676" s="80"/>
      <c r="BF2676" s="80"/>
      <c r="BG2676" s="80"/>
      <c r="BH2676" s="80"/>
      <c r="BI2676" s="80"/>
      <c r="BJ2676" s="80"/>
      <c r="BK2676" s="80"/>
      <c r="BL2676" s="80"/>
      <c r="BM2676" s="80"/>
      <c r="BN2676" s="80"/>
      <c r="BO2676" s="80"/>
      <c r="BP2676" s="80"/>
      <c r="BQ2676" s="80"/>
      <c r="BR2676" s="80"/>
      <c r="BS2676" s="80"/>
      <c r="BT2676" s="80"/>
      <c r="BU2676" s="80"/>
      <c r="BV2676" s="80"/>
      <c r="BW2676" s="80"/>
      <c r="BX2676" s="80"/>
      <c r="BY2676" s="80"/>
      <c r="BZ2676" s="80"/>
      <c r="CA2676" s="80"/>
      <c r="CB2676" s="80"/>
      <c r="CC2676" s="80"/>
      <c r="CD2676" s="80"/>
      <c r="CE2676" s="80"/>
      <c r="CF2676" s="80"/>
      <c r="CG2676" s="80"/>
      <c r="CH2676" s="80"/>
      <c r="CI2676" s="80"/>
      <c r="CJ2676" s="80"/>
      <c r="CK2676" s="80"/>
    </row>
    <row r="2677" spans="2:89" x14ac:dyDescent="0.35">
      <c r="B2677" s="132" t="str">
        <f t="shared" si="3528"/>
        <v>Secondary volume driver</v>
      </c>
      <c r="D2677" t="s">
        <v>554</v>
      </c>
      <c r="E2677" s="8" t="str">
        <f t="shared" si="3530"/>
        <v>2677 SEASON QUARTER-TR-R</v>
      </c>
      <c r="G2677" t="s">
        <v>332</v>
      </c>
      <c r="H2677" s="12"/>
      <c r="I2677" s="60"/>
      <c r="J2677" s="60"/>
      <c r="K2677" s="15"/>
      <c r="L2677" s="15"/>
      <c r="M2677" s="15"/>
      <c r="N2677" s="15"/>
      <c r="O2677" s="15"/>
      <c r="P2677" s="15"/>
      <c r="R2677" s="15"/>
      <c r="S2677" s="80"/>
      <c r="T2677" s="80"/>
      <c r="U2677" s="80"/>
      <c r="V2677" s="80"/>
      <c r="W2677" s="80"/>
      <c r="X2677" s="80"/>
      <c r="Y2677" s="80"/>
      <c r="Z2677" s="80"/>
      <c r="AA2677" s="80"/>
      <c r="AB2677" s="80"/>
      <c r="AC2677" s="80"/>
      <c r="AD2677" s="80"/>
      <c r="AE2677" s="80"/>
      <c r="AF2677" s="80"/>
      <c r="AG2677" s="80"/>
      <c r="AH2677" s="80"/>
      <c r="AI2677" s="80"/>
      <c r="AJ2677" s="80"/>
      <c r="AK2677" s="80"/>
      <c r="AL2677" s="80"/>
      <c r="AM2677" s="80"/>
      <c r="AN2677" s="80"/>
      <c r="AO2677" s="80"/>
      <c r="AP2677" s="80"/>
      <c r="AQ2677" s="80"/>
      <c r="AR2677" s="80"/>
      <c r="AS2677" s="80"/>
      <c r="AT2677" s="80"/>
      <c r="AU2677" s="80"/>
      <c r="AV2677" s="80"/>
      <c r="AW2677" s="80"/>
      <c r="AX2677" s="80"/>
      <c r="AY2677" s="80"/>
      <c r="AZ2677" s="80"/>
      <c r="BA2677" s="80"/>
      <c r="BB2677" s="80"/>
      <c r="BC2677" s="80"/>
      <c r="BD2677" s="80"/>
      <c r="BE2677" s="80"/>
      <c r="BF2677" s="80"/>
      <c r="BG2677" s="80"/>
      <c r="BH2677" s="80"/>
      <c r="BI2677" s="80"/>
      <c r="BJ2677" s="80"/>
      <c r="BK2677" s="80"/>
      <c r="BL2677" s="80"/>
      <c r="BM2677" s="80"/>
      <c r="BN2677" s="80"/>
      <c r="BO2677" s="80"/>
      <c r="BP2677" s="80"/>
      <c r="BQ2677" s="80"/>
      <c r="BR2677" s="80"/>
      <c r="BS2677" s="80"/>
      <c r="BT2677" s="80"/>
      <c r="BU2677" s="80"/>
      <c r="BV2677" s="80"/>
      <c r="BW2677" s="80"/>
      <c r="BX2677" s="80"/>
      <c r="BY2677" s="80"/>
      <c r="BZ2677" s="80"/>
      <c r="CA2677" s="80"/>
      <c r="CB2677" s="80"/>
      <c r="CC2677" s="80"/>
      <c r="CD2677" s="80"/>
      <c r="CE2677" s="80"/>
      <c r="CF2677" s="80"/>
      <c r="CG2677" s="80"/>
      <c r="CH2677" s="80"/>
      <c r="CI2677" s="80"/>
      <c r="CJ2677" s="80"/>
      <c r="CK2677" s="80"/>
    </row>
    <row r="2678" spans="2:89" x14ac:dyDescent="0.35">
      <c r="B2678" s="132"/>
      <c r="E2678" s="8"/>
      <c r="H2678" s="12"/>
      <c r="I2678" s="60"/>
      <c r="J2678" s="60"/>
      <c r="K2678" s="15"/>
      <c r="L2678" s="15"/>
      <c r="M2678" s="15"/>
      <c r="N2678" s="15"/>
      <c r="O2678" s="15"/>
      <c r="P2678" s="15"/>
      <c r="R2678" s="15"/>
      <c r="S2678" s="80"/>
      <c r="T2678" s="80"/>
      <c r="U2678" s="80"/>
      <c r="V2678" s="80"/>
      <c r="W2678" s="80"/>
      <c r="X2678" s="80"/>
      <c r="Y2678" s="80"/>
      <c r="Z2678" s="80"/>
      <c r="AA2678" s="80"/>
      <c r="AB2678" s="80"/>
      <c r="AC2678" s="80"/>
      <c r="AD2678" s="80"/>
      <c r="AE2678" s="80"/>
      <c r="AF2678" s="80"/>
      <c r="AG2678" s="80"/>
      <c r="AH2678" s="80"/>
      <c r="AI2678" s="80"/>
      <c r="AJ2678" s="80"/>
      <c r="AK2678" s="80"/>
      <c r="AL2678" s="80"/>
      <c r="AM2678" s="80"/>
      <c r="AN2678" s="80"/>
      <c r="AO2678" s="80"/>
      <c r="AP2678" s="80"/>
      <c r="AQ2678" s="80"/>
      <c r="AR2678" s="80"/>
      <c r="AS2678" s="80"/>
      <c r="AT2678" s="80"/>
      <c r="AU2678" s="80"/>
      <c r="AV2678" s="80"/>
      <c r="AW2678" s="80"/>
      <c r="AX2678" s="80"/>
      <c r="AY2678" s="80"/>
      <c r="AZ2678" s="80"/>
      <c r="BA2678" s="80"/>
      <c r="BB2678" s="80"/>
      <c r="BC2678" s="80"/>
      <c r="BD2678" s="80"/>
      <c r="BE2678" s="80"/>
      <c r="BF2678" s="80"/>
      <c r="BG2678" s="80"/>
      <c r="BH2678" s="80"/>
      <c r="BI2678" s="80"/>
      <c r="BJ2678" s="80"/>
      <c r="BK2678" s="80"/>
      <c r="BL2678" s="80"/>
      <c r="BM2678" s="80"/>
      <c r="BN2678" s="80"/>
      <c r="BO2678" s="80"/>
      <c r="BP2678" s="80"/>
      <c r="BQ2678" s="80"/>
      <c r="BR2678" s="80"/>
      <c r="BS2678" s="80"/>
      <c r="BT2678" s="80"/>
      <c r="BU2678" s="80"/>
      <c r="BV2678" s="80"/>
      <c r="BW2678" s="80"/>
      <c r="BX2678" s="80"/>
      <c r="BY2678" s="80"/>
      <c r="BZ2678" s="80"/>
      <c r="CA2678" s="80"/>
      <c r="CB2678" s="80"/>
      <c r="CC2678" s="80"/>
      <c r="CD2678" s="80"/>
      <c r="CE2678" s="80"/>
      <c r="CF2678" s="80"/>
      <c r="CG2678" s="80"/>
      <c r="CH2678" s="80"/>
      <c r="CI2678" s="80"/>
      <c r="CJ2678" s="80"/>
      <c r="CK2678" s="80"/>
    </row>
    <row r="2679" spans="2:89" x14ac:dyDescent="0.35">
      <c r="B2679" s="171" t="s">
        <v>503</v>
      </c>
      <c r="E2679" s="8"/>
      <c r="H2679" s="170"/>
      <c r="I2679" s="172"/>
      <c r="J2679" s="172"/>
      <c r="K2679" s="193"/>
      <c r="L2679" s="193"/>
      <c r="M2679" s="193"/>
      <c r="N2679" s="193"/>
      <c r="O2679" s="193"/>
      <c r="P2679" s="193"/>
      <c r="R2679" s="194"/>
      <c r="S2679" s="170"/>
      <c r="T2679" s="170"/>
      <c r="U2679" s="170"/>
      <c r="V2679" s="170"/>
      <c r="W2679" s="170"/>
      <c r="X2679" s="170"/>
      <c r="Y2679" s="170"/>
      <c r="Z2679" s="170"/>
      <c r="AA2679" s="170"/>
      <c r="AB2679" s="170"/>
      <c r="AC2679" s="170"/>
      <c r="AD2679" s="170"/>
      <c r="AE2679" s="170"/>
      <c r="AF2679" s="170"/>
      <c r="AG2679" s="170"/>
      <c r="AH2679" s="170"/>
      <c r="AI2679" s="170"/>
      <c r="AJ2679" s="170"/>
      <c r="AK2679" s="170"/>
      <c r="AL2679" s="170"/>
      <c r="AM2679" s="170"/>
      <c r="AN2679" s="170"/>
      <c r="AO2679" s="170"/>
      <c r="AP2679" s="170"/>
      <c r="AQ2679" s="170"/>
      <c r="AR2679" s="170"/>
      <c r="AS2679" s="170"/>
      <c r="AT2679" s="170"/>
      <c r="AU2679" s="170"/>
      <c r="AV2679" s="170"/>
      <c r="AW2679" s="170"/>
      <c r="AX2679" s="170"/>
      <c r="AY2679" s="170"/>
      <c r="AZ2679" s="170"/>
      <c r="BA2679" s="170"/>
      <c r="BB2679" s="170"/>
      <c r="BC2679" s="170"/>
      <c r="BD2679" s="170"/>
      <c r="BE2679" s="170"/>
      <c r="BF2679" s="170"/>
      <c r="BG2679" s="170"/>
      <c r="BH2679" s="170"/>
      <c r="BI2679" s="170"/>
      <c r="BJ2679" s="170"/>
      <c r="BK2679" s="170"/>
      <c r="BL2679" s="170"/>
      <c r="BM2679" s="170"/>
      <c r="BN2679" s="170"/>
      <c r="BO2679" s="170"/>
      <c r="BP2679" s="170"/>
      <c r="BQ2679" s="170"/>
      <c r="BR2679" s="170"/>
      <c r="BS2679" s="170"/>
      <c r="BT2679" s="170"/>
      <c r="BU2679" s="170"/>
      <c r="BV2679" s="170"/>
      <c r="BW2679" s="170"/>
      <c r="BX2679" s="170"/>
      <c r="BY2679" s="170"/>
      <c r="BZ2679" s="170"/>
      <c r="CA2679" s="170"/>
      <c r="CB2679" s="170"/>
      <c r="CC2679" s="170"/>
      <c r="CD2679" s="170"/>
      <c r="CE2679" s="170"/>
      <c r="CF2679" s="170"/>
      <c r="CG2679" s="170"/>
      <c r="CH2679" s="170"/>
      <c r="CI2679" s="170"/>
      <c r="CJ2679" s="170"/>
      <c r="CK2679" s="170"/>
    </row>
    <row r="2680" spans="2:89" x14ac:dyDescent="0.35">
      <c r="B2680" s="171" t="s">
        <v>504</v>
      </c>
      <c r="E2680" s="8"/>
      <c r="H2680" s="170"/>
      <c r="I2680" s="172"/>
      <c r="J2680" s="172"/>
      <c r="K2680" s="193"/>
      <c r="L2680" s="193"/>
      <c r="M2680" s="193"/>
      <c r="N2680" s="193"/>
      <c r="O2680" s="193"/>
      <c r="P2680" s="193"/>
      <c r="R2680" s="194"/>
      <c r="S2680" s="170"/>
      <c r="T2680" s="170"/>
      <c r="U2680" s="170"/>
      <c r="V2680" s="170"/>
      <c r="W2680" s="170"/>
      <c r="X2680" s="170"/>
      <c r="Y2680" s="170"/>
      <c r="Z2680" s="170"/>
      <c r="AA2680" s="170"/>
      <c r="AB2680" s="170"/>
      <c r="AC2680" s="170"/>
      <c r="AD2680" s="170"/>
      <c r="AE2680" s="170"/>
      <c r="AF2680" s="170"/>
      <c r="AG2680" s="170"/>
      <c r="AH2680" s="170"/>
      <c r="AI2680" s="170"/>
      <c r="AJ2680" s="170"/>
      <c r="AK2680" s="170"/>
      <c r="AL2680" s="170"/>
      <c r="AM2680" s="170"/>
      <c r="AN2680" s="170"/>
      <c r="AO2680" s="170"/>
      <c r="AP2680" s="170"/>
      <c r="AQ2680" s="170"/>
      <c r="AR2680" s="170"/>
      <c r="AS2680" s="170"/>
      <c r="AT2680" s="170"/>
      <c r="AU2680" s="170"/>
      <c r="AV2680" s="170"/>
      <c r="AW2680" s="170"/>
      <c r="AX2680" s="170"/>
      <c r="AY2680" s="170"/>
      <c r="AZ2680" s="170"/>
      <c r="BA2680" s="170"/>
      <c r="BB2680" s="170"/>
      <c r="BC2680" s="170"/>
      <c r="BD2680" s="170"/>
      <c r="BE2680" s="170"/>
      <c r="BF2680" s="170"/>
      <c r="BG2680" s="170"/>
      <c r="BH2680" s="170"/>
      <c r="BI2680" s="170"/>
      <c r="BJ2680" s="170"/>
      <c r="BK2680" s="170"/>
      <c r="BL2680" s="170"/>
      <c r="BM2680" s="170"/>
      <c r="BN2680" s="170"/>
      <c r="BO2680" s="170"/>
      <c r="BP2680" s="170"/>
      <c r="BQ2680" s="170"/>
      <c r="BR2680" s="170"/>
      <c r="BS2680" s="170"/>
      <c r="BT2680" s="170"/>
      <c r="BU2680" s="170"/>
      <c r="BV2680" s="170"/>
      <c r="BW2680" s="170"/>
      <c r="BX2680" s="170"/>
      <c r="BY2680" s="170"/>
      <c r="BZ2680" s="170"/>
      <c r="CA2680" s="170"/>
      <c r="CB2680" s="170"/>
      <c r="CC2680" s="170"/>
      <c r="CD2680" s="170"/>
      <c r="CE2680" s="170"/>
      <c r="CF2680" s="170"/>
      <c r="CG2680" s="170"/>
      <c r="CH2680" s="170"/>
      <c r="CI2680" s="170"/>
      <c r="CJ2680" s="170"/>
      <c r="CK2680" s="170"/>
    </row>
    <row r="2681" spans="2:89" x14ac:dyDescent="0.35">
      <c r="B2681" s="171" t="s">
        <v>461</v>
      </c>
      <c r="E2681" s="8"/>
      <c r="H2681" s="170"/>
      <c r="I2681" s="172"/>
      <c r="J2681" s="172"/>
      <c r="K2681" s="193"/>
      <c r="L2681" s="193"/>
      <c r="M2681" s="193"/>
      <c r="N2681" s="193"/>
      <c r="O2681" s="193"/>
      <c r="P2681" s="193"/>
      <c r="R2681" s="194"/>
      <c r="S2681" s="195" t="str">
        <f t="shared" ref="S2681:AX2681" si="3531">S$20</f>
        <v>S$16</v>
      </c>
      <c r="T2681" s="195" t="str">
        <f t="shared" si="3531"/>
        <v>T$16</v>
      </c>
      <c r="U2681" s="195" t="str">
        <f t="shared" si="3531"/>
        <v>U$16</v>
      </c>
      <c r="V2681" s="195" t="str">
        <f t="shared" si="3531"/>
        <v>V$16</v>
      </c>
      <c r="W2681" s="195" t="str">
        <f t="shared" si="3531"/>
        <v>W$16</v>
      </c>
      <c r="X2681" s="195" t="str">
        <f t="shared" si="3531"/>
        <v>X$16</v>
      </c>
      <c r="Y2681" s="195" t="str">
        <f t="shared" si="3531"/>
        <v>Y$16</v>
      </c>
      <c r="Z2681" s="195" t="str">
        <f t="shared" si="3531"/>
        <v>Z$16</v>
      </c>
      <c r="AA2681" s="195" t="str">
        <f t="shared" si="3531"/>
        <v>AA$16</v>
      </c>
      <c r="AB2681" s="195" t="str">
        <f t="shared" si="3531"/>
        <v>AB$16</v>
      </c>
      <c r="AC2681" s="195" t="str">
        <f t="shared" si="3531"/>
        <v>AC$16</v>
      </c>
      <c r="AD2681" s="195" t="str">
        <f t="shared" si="3531"/>
        <v>AD$16</v>
      </c>
      <c r="AE2681" s="195" t="str">
        <f t="shared" si="3531"/>
        <v>AE$16</v>
      </c>
      <c r="AF2681" s="195" t="str">
        <f t="shared" si="3531"/>
        <v>AF$16</v>
      </c>
      <c r="AG2681" s="195" t="str">
        <f t="shared" si="3531"/>
        <v>AG$16</v>
      </c>
      <c r="AH2681" s="195" t="str">
        <f t="shared" si="3531"/>
        <v>AH$16</v>
      </c>
      <c r="AI2681" s="195" t="str">
        <f t="shared" si="3531"/>
        <v>AI$16</v>
      </c>
      <c r="AJ2681" s="195" t="str">
        <f t="shared" si="3531"/>
        <v>AJ$16</v>
      </c>
      <c r="AK2681" s="195" t="str">
        <f t="shared" si="3531"/>
        <v>AK$16</v>
      </c>
      <c r="AL2681" s="195" t="str">
        <f t="shared" si="3531"/>
        <v>AL$16</v>
      </c>
      <c r="AM2681" s="195" t="str">
        <f t="shared" si="3531"/>
        <v>AM$16</v>
      </c>
      <c r="AN2681" s="195" t="str">
        <f t="shared" si="3531"/>
        <v>AN$16</v>
      </c>
      <c r="AO2681" s="195" t="str">
        <f t="shared" si="3531"/>
        <v>AO$16</v>
      </c>
      <c r="AP2681" s="195" t="str">
        <f t="shared" si="3531"/>
        <v>AP$16</v>
      </c>
      <c r="AQ2681" s="195" t="str">
        <f t="shared" si="3531"/>
        <v>AQ$16</v>
      </c>
      <c r="AR2681" s="195" t="str">
        <f t="shared" si="3531"/>
        <v>AR$16</v>
      </c>
      <c r="AS2681" s="195" t="str">
        <f t="shared" si="3531"/>
        <v>AS$16</v>
      </c>
      <c r="AT2681" s="195" t="str">
        <f t="shared" si="3531"/>
        <v>AT$16</v>
      </c>
      <c r="AU2681" s="195" t="str">
        <f t="shared" si="3531"/>
        <v>AU$16</v>
      </c>
      <c r="AV2681" s="195" t="str">
        <f t="shared" si="3531"/>
        <v>AV$16</v>
      </c>
      <c r="AW2681" s="195" t="str">
        <f t="shared" si="3531"/>
        <v>AW$16</v>
      </c>
      <c r="AX2681" s="195" t="str">
        <f t="shared" si="3531"/>
        <v>AX$16</v>
      </c>
      <c r="AY2681" s="195" t="str">
        <f t="shared" ref="AY2681:CD2681" si="3532">AY$20</f>
        <v>AY$16</v>
      </c>
      <c r="AZ2681" s="195" t="str">
        <f t="shared" si="3532"/>
        <v>AZ$16</v>
      </c>
      <c r="BA2681" s="195" t="str">
        <f t="shared" si="3532"/>
        <v>BA$16</v>
      </c>
      <c r="BB2681" s="195" t="str">
        <f t="shared" si="3532"/>
        <v>BB$16</v>
      </c>
      <c r="BC2681" s="195" t="str">
        <f t="shared" si="3532"/>
        <v>BC$16</v>
      </c>
      <c r="BD2681" s="195" t="str">
        <f t="shared" si="3532"/>
        <v>BD$16</v>
      </c>
      <c r="BE2681" s="195" t="str">
        <f t="shared" si="3532"/>
        <v>BE$16</v>
      </c>
      <c r="BF2681" s="195" t="str">
        <f t="shared" si="3532"/>
        <v>BF$16</v>
      </c>
      <c r="BG2681" s="195" t="str">
        <f t="shared" si="3532"/>
        <v>BG$16</v>
      </c>
      <c r="BH2681" s="195" t="str">
        <f t="shared" si="3532"/>
        <v>BH$16</v>
      </c>
      <c r="BI2681" s="195" t="str">
        <f t="shared" si="3532"/>
        <v>BI$16</v>
      </c>
      <c r="BJ2681" s="195" t="str">
        <f t="shared" si="3532"/>
        <v>BJ$16</v>
      </c>
      <c r="BK2681" s="195" t="str">
        <f t="shared" si="3532"/>
        <v>BK$16</v>
      </c>
      <c r="BL2681" s="195" t="str">
        <f t="shared" si="3532"/>
        <v>BL$16</v>
      </c>
      <c r="BM2681" s="195" t="str">
        <f t="shared" si="3532"/>
        <v>BM$16</v>
      </c>
      <c r="BN2681" s="195" t="str">
        <f t="shared" si="3532"/>
        <v>BN$16</v>
      </c>
      <c r="BO2681" s="195" t="str">
        <f t="shared" si="3532"/>
        <v>BO$16</v>
      </c>
      <c r="BP2681" s="195" t="str">
        <f t="shared" si="3532"/>
        <v>BP$16</v>
      </c>
      <c r="BQ2681" s="195" t="str">
        <f t="shared" si="3532"/>
        <v>BQ$16</v>
      </c>
      <c r="BR2681" s="195" t="str">
        <f t="shared" si="3532"/>
        <v>BR$16</v>
      </c>
      <c r="BS2681" s="195" t="str">
        <f t="shared" si="3532"/>
        <v>BS$16</v>
      </c>
      <c r="BT2681" s="195" t="str">
        <f t="shared" si="3532"/>
        <v>BT$16</v>
      </c>
      <c r="BU2681" s="195" t="str">
        <f t="shared" si="3532"/>
        <v>BU$16</v>
      </c>
      <c r="BV2681" s="195" t="str">
        <f t="shared" si="3532"/>
        <v>BV$16</v>
      </c>
      <c r="BW2681" s="195" t="str">
        <f t="shared" si="3532"/>
        <v>BW$16</v>
      </c>
      <c r="BX2681" s="195" t="str">
        <f t="shared" si="3532"/>
        <v>BX$16</v>
      </c>
      <c r="BY2681" s="195" t="str">
        <f t="shared" si="3532"/>
        <v>BY$16</v>
      </c>
      <c r="BZ2681" s="195" t="str">
        <f t="shared" si="3532"/>
        <v>BZ$16</v>
      </c>
      <c r="CA2681" s="195" t="str">
        <f t="shared" si="3532"/>
        <v>CA$16</v>
      </c>
      <c r="CB2681" s="195" t="str">
        <f t="shared" si="3532"/>
        <v>CB$16</v>
      </c>
      <c r="CC2681" s="195" t="str">
        <f t="shared" si="3532"/>
        <v>CC$16</v>
      </c>
      <c r="CD2681" s="195" t="str">
        <f t="shared" si="3532"/>
        <v>CD$16</v>
      </c>
      <c r="CE2681" s="195" t="str">
        <f t="shared" ref="CE2681:CK2681" si="3533">CE$20</f>
        <v>CE$16</v>
      </c>
      <c r="CF2681" s="195" t="str">
        <f t="shared" si="3533"/>
        <v>CF$16</v>
      </c>
      <c r="CG2681" s="195" t="str">
        <f t="shared" si="3533"/>
        <v>CG$16</v>
      </c>
      <c r="CH2681" s="195" t="str">
        <f t="shared" si="3533"/>
        <v>CH$16</v>
      </c>
      <c r="CI2681" s="195" t="str">
        <f t="shared" si="3533"/>
        <v>CI$16</v>
      </c>
      <c r="CJ2681" s="195" t="str">
        <f t="shared" si="3533"/>
        <v>CJ$16</v>
      </c>
      <c r="CK2681" s="195" t="str">
        <f t="shared" si="3533"/>
        <v>CK$16</v>
      </c>
    </row>
    <row r="2682" spans="2:89" x14ac:dyDescent="0.35">
      <c r="B2682" s="171" t="s">
        <v>462</v>
      </c>
      <c r="E2682" s="8"/>
      <c r="H2682" s="196"/>
      <c r="I2682" s="197"/>
      <c r="J2682" s="197"/>
      <c r="K2682" s="198"/>
      <c r="L2682" s="198"/>
      <c r="M2682" s="198"/>
      <c r="N2682" s="198"/>
      <c r="O2682" s="198"/>
      <c r="P2682" s="198"/>
      <c r="R2682" s="198"/>
      <c r="S2682" s="195" t="str">
        <f t="shared" ref="S2682:AX2682" si="3534">S$21</f>
        <v>S$17</v>
      </c>
      <c r="T2682" s="195" t="str">
        <f t="shared" si="3534"/>
        <v>T$17</v>
      </c>
      <c r="U2682" s="195" t="str">
        <f t="shared" si="3534"/>
        <v>U$17</v>
      </c>
      <c r="V2682" s="195" t="str">
        <f t="shared" si="3534"/>
        <v>V$17</v>
      </c>
      <c r="W2682" s="195" t="str">
        <f t="shared" si="3534"/>
        <v>W$17</v>
      </c>
      <c r="X2682" s="195" t="str">
        <f t="shared" si="3534"/>
        <v>X$17</v>
      </c>
      <c r="Y2682" s="195" t="str">
        <f t="shared" si="3534"/>
        <v>Y$17</v>
      </c>
      <c r="Z2682" s="195" t="str">
        <f t="shared" si="3534"/>
        <v>Z$17</v>
      </c>
      <c r="AA2682" s="195" t="str">
        <f t="shared" si="3534"/>
        <v>AA$17</v>
      </c>
      <c r="AB2682" s="195" t="str">
        <f t="shared" si="3534"/>
        <v>AB$17</v>
      </c>
      <c r="AC2682" s="195" t="str">
        <f t="shared" si="3534"/>
        <v>AC$17</v>
      </c>
      <c r="AD2682" s="195" t="str">
        <f t="shared" si="3534"/>
        <v>AD$17</v>
      </c>
      <c r="AE2682" s="195" t="str">
        <f t="shared" si="3534"/>
        <v>AE$17</v>
      </c>
      <c r="AF2682" s="195" t="str">
        <f t="shared" si="3534"/>
        <v>AF$17</v>
      </c>
      <c r="AG2682" s="195" t="str">
        <f t="shared" si="3534"/>
        <v>AG$17</v>
      </c>
      <c r="AH2682" s="195" t="str">
        <f t="shared" si="3534"/>
        <v>AH$17</v>
      </c>
      <c r="AI2682" s="195" t="str">
        <f t="shared" si="3534"/>
        <v>AI$17</v>
      </c>
      <c r="AJ2682" s="195" t="str">
        <f t="shared" si="3534"/>
        <v>AJ$17</v>
      </c>
      <c r="AK2682" s="195" t="str">
        <f t="shared" si="3534"/>
        <v>AK$17</v>
      </c>
      <c r="AL2682" s="195" t="str">
        <f t="shared" si="3534"/>
        <v>AL$17</v>
      </c>
      <c r="AM2682" s="195" t="str">
        <f t="shared" si="3534"/>
        <v>AM$17</v>
      </c>
      <c r="AN2682" s="195" t="str">
        <f t="shared" si="3534"/>
        <v>AN$17</v>
      </c>
      <c r="AO2682" s="195" t="str">
        <f t="shared" si="3534"/>
        <v>AO$17</v>
      </c>
      <c r="AP2682" s="195" t="str">
        <f t="shared" si="3534"/>
        <v>AP$17</v>
      </c>
      <c r="AQ2682" s="195" t="str">
        <f t="shared" si="3534"/>
        <v>AQ$17</v>
      </c>
      <c r="AR2682" s="195" t="str">
        <f t="shared" si="3534"/>
        <v>AR$17</v>
      </c>
      <c r="AS2682" s="195" t="str">
        <f t="shared" si="3534"/>
        <v>AS$17</v>
      </c>
      <c r="AT2682" s="195" t="str">
        <f t="shared" si="3534"/>
        <v>AT$17</v>
      </c>
      <c r="AU2682" s="195" t="str">
        <f t="shared" si="3534"/>
        <v>AU$17</v>
      </c>
      <c r="AV2682" s="195" t="str">
        <f t="shared" si="3534"/>
        <v>AV$17</v>
      </c>
      <c r="AW2682" s="195" t="str">
        <f t="shared" si="3534"/>
        <v>AW$17</v>
      </c>
      <c r="AX2682" s="195" t="str">
        <f t="shared" si="3534"/>
        <v>AX$17</v>
      </c>
      <c r="AY2682" s="195" t="str">
        <f t="shared" ref="AY2682:CD2682" si="3535">AY$21</f>
        <v>AY$17</v>
      </c>
      <c r="AZ2682" s="195" t="str">
        <f t="shared" si="3535"/>
        <v>AZ$17</v>
      </c>
      <c r="BA2682" s="195" t="str">
        <f t="shared" si="3535"/>
        <v>BA$17</v>
      </c>
      <c r="BB2682" s="195" t="str">
        <f t="shared" si="3535"/>
        <v>BB$17</v>
      </c>
      <c r="BC2682" s="195" t="str">
        <f t="shared" si="3535"/>
        <v>BC$17</v>
      </c>
      <c r="BD2682" s="195" t="str">
        <f t="shared" si="3535"/>
        <v>BD$17</v>
      </c>
      <c r="BE2682" s="195" t="str">
        <f t="shared" si="3535"/>
        <v>BE$17</v>
      </c>
      <c r="BF2682" s="195" t="str">
        <f t="shared" si="3535"/>
        <v>BF$17</v>
      </c>
      <c r="BG2682" s="195" t="str">
        <f t="shared" si="3535"/>
        <v>BG$17</v>
      </c>
      <c r="BH2682" s="195" t="str">
        <f t="shared" si="3535"/>
        <v>BH$17</v>
      </c>
      <c r="BI2682" s="195" t="str">
        <f t="shared" si="3535"/>
        <v>BI$17</v>
      </c>
      <c r="BJ2682" s="195" t="str">
        <f t="shared" si="3535"/>
        <v>BJ$17</v>
      </c>
      <c r="BK2682" s="195" t="str">
        <f t="shared" si="3535"/>
        <v>BK$17</v>
      </c>
      <c r="BL2682" s="195" t="str">
        <f t="shared" si="3535"/>
        <v>BL$17</v>
      </c>
      <c r="BM2682" s="195" t="str">
        <f t="shared" si="3535"/>
        <v>BM$17</v>
      </c>
      <c r="BN2682" s="195" t="str">
        <f t="shared" si="3535"/>
        <v>BN$17</v>
      </c>
      <c r="BO2682" s="195" t="str">
        <f t="shared" si="3535"/>
        <v>BO$17</v>
      </c>
      <c r="BP2682" s="195" t="str">
        <f t="shared" si="3535"/>
        <v>BP$17</v>
      </c>
      <c r="BQ2682" s="195" t="str">
        <f t="shared" si="3535"/>
        <v>BQ$17</v>
      </c>
      <c r="BR2682" s="195" t="str">
        <f t="shared" si="3535"/>
        <v>BR$17</v>
      </c>
      <c r="BS2682" s="195" t="str">
        <f t="shared" si="3535"/>
        <v>BS$17</v>
      </c>
      <c r="BT2682" s="195" t="str">
        <f t="shared" si="3535"/>
        <v>BT$17</v>
      </c>
      <c r="BU2682" s="195" t="str">
        <f t="shared" si="3535"/>
        <v>BU$17</v>
      </c>
      <c r="BV2682" s="195" t="str">
        <f t="shared" si="3535"/>
        <v>BV$17</v>
      </c>
      <c r="BW2682" s="195" t="str">
        <f t="shared" si="3535"/>
        <v>BW$17</v>
      </c>
      <c r="BX2682" s="195" t="str">
        <f t="shared" si="3535"/>
        <v>BX$17</v>
      </c>
      <c r="BY2682" s="195" t="str">
        <f t="shared" si="3535"/>
        <v>BY$17</v>
      </c>
      <c r="BZ2682" s="195" t="str">
        <f t="shared" si="3535"/>
        <v>BZ$17</v>
      </c>
      <c r="CA2682" s="195" t="str">
        <f t="shared" si="3535"/>
        <v>CA$17</v>
      </c>
      <c r="CB2682" s="195" t="str">
        <f t="shared" si="3535"/>
        <v>CB$17</v>
      </c>
      <c r="CC2682" s="195" t="str">
        <f t="shared" si="3535"/>
        <v>CC$17</v>
      </c>
      <c r="CD2682" s="195" t="str">
        <f t="shared" si="3535"/>
        <v>CD$17</v>
      </c>
      <c r="CE2682" s="195" t="str">
        <f t="shared" ref="CE2682:CK2682" si="3536">CE$21</f>
        <v>CE$17</v>
      </c>
      <c r="CF2682" s="195" t="str">
        <f t="shared" si="3536"/>
        <v>CF$17</v>
      </c>
      <c r="CG2682" s="195" t="str">
        <f t="shared" si="3536"/>
        <v>CG$17</v>
      </c>
      <c r="CH2682" s="195" t="str">
        <f t="shared" si="3536"/>
        <v>CH$17</v>
      </c>
      <c r="CI2682" s="195" t="str">
        <f t="shared" si="3536"/>
        <v>CI$17</v>
      </c>
      <c r="CJ2682" s="195" t="str">
        <f t="shared" si="3536"/>
        <v>CJ$17</v>
      </c>
      <c r="CK2682" s="195" t="str">
        <f t="shared" si="3536"/>
        <v>CK$17</v>
      </c>
    </row>
    <row r="2683" spans="2:89" x14ac:dyDescent="0.35">
      <c r="B2683" s="171" t="s">
        <v>491</v>
      </c>
      <c r="E2683" s="8"/>
      <c r="H2683" s="196"/>
      <c r="I2683" s="197"/>
      <c r="J2683" s="197"/>
      <c r="K2683" s="198"/>
      <c r="L2683" s="198"/>
      <c r="M2683" s="198"/>
      <c r="N2683" s="198"/>
      <c r="O2683" s="198"/>
      <c r="P2683" s="198"/>
      <c r="R2683" s="198"/>
      <c r="S2683" s="186"/>
      <c r="T2683" s="186"/>
      <c r="U2683" s="186"/>
      <c r="V2683" s="186"/>
      <c r="W2683" s="186"/>
      <c r="X2683" s="186"/>
      <c r="Y2683" s="186"/>
      <c r="Z2683" s="186"/>
      <c r="AA2683" s="186"/>
      <c r="AB2683" s="186"/>
      <c r="AC2683" s="186"/>
      <c r="AD2683" s="186"/>
      <c r="AE2683" s="186"/>
      <c r="AF2683" s="186"/>
      <c r="AG2683" s="186"/>
      <c r="AH2683" s="186"/>
      <c r="AI2683" s="186"/>
      <c r="AJ2683" s="186"/>
      <c r="AK2683" s="186"/>
      <c r="AL2683" s="186"/>
      <c r="AM2683" s="186"/>
      <c r="AN2683" s="186"/>
      <c r="AO2683" s="186"/>
      <c r="AP2683" s="186"/>
      <c r="AQ2683" s="186"/>
      <c r="AR2683" s="186"/>
      <c r="AS2683" s="186"/>
      <c r="AT2683" s="186"/>
      <c r="AU2683" s="186"/>
      <c r="AV2683" s="186"/>
      <c r="AW2683" s="186"/>
      <c r="AX2683" s="186"/>
      <c r="AY2683" s="186"/>
      <c r="AZ2683" s="186"/>
      <c r="BA2683" s="186"/>
      <c r="BB2683" s="186"/>
      <c r="BC2683" s="186"/>
      <c r="BD2683" s="186"/>
      <c r="BE2683" s="186"/>
      <c r="BF2683" s="186"/>
      <c r="BG2683" s="186"/>
      <c r="BH2683" s="186"/>
      <c r="BI2683" s="186"/>
      <c r="BJ2683" s="186"/>
      <c r="BK2683" s="186"/>
      <c r="BL2683" s="186"/>
      <c r="BM2683" s="186"/>
      <c r="BN2683" s="186"/>
      <c r="BO2683" s="186"/>
      <c r="BP2683" s="186"/>
      <c r="BQ2683" s="186"/>
      <c r="BR2683" s="186"/>
      <c r="BS2683" s="186"/>
      <c r="BT2683" s="186"/>
      <c r="BU2683" s="186"/>
      <c r="BV2683" s="186"/>
      <c r="BW2683" s="186"/>
      <c r="BX2683" s="186"/>
      <c r="BY2683" s="186"/>
      <c r="BZ2683" s="186"/>
      <c r="CA2683" s="186"/>
      <c r="CB2683" s="186"/>
      <c r="CC2683" s="186"/>
      <c r="CD2683" s="186"/>
      <c r="CE2683" s="186"/>
      <c r="CF2683" s="186"/>
      <c r="CG2683" s="186"/>
      <c r="CH2683" s="186"/>
      <c r="CI2683" s="186"/>
      <c r="CJ2683" s="186"/>
      <c r="CK2683" s="186"/>
    </row>
    <row r="2684" spans="2:89" x14ac:dyDescent="0.35">
      <c r="B2684" s="171" t="s">
        <v>505</v>
      </c>
      <c r="E2684" s="8"/>
      <c r="H2684" s="196"/>
      <c r="I2684" s="197"/>
      <c r="J2684" s="197"/>
      <c r="K2684" s="198"/>
      <c r="L2684" s="198"/>
      <c r="M2684" s="198"/>
      <c r="N2684" s="198"/>
      <c r="O2684" s="198"/>
      <c r="P2684" s="198"/>
      <c r="R2684" s="198"/>
      <c r="S2684" s="186"/>
      <c r="T2684" s="186"/>
      <c r="U2684" s="186"/>
      <c r="V2684" s="186"/>
      <c r="W2684" s="186"/>
      <c r="X2684" s="186"/>
      <c r="Y2684" s="186"/>
      <c r="Z2684" s="186"/>
      <c r="AA2684" s="186"/>
      <c r="AB2684" s="186"/>
      <c r="AC2684" s="186"/>
      <c r="AD2684" s="186"/>
      <c r="AE2684" s="186"/>
      <c r="AF2684" s="186"/>
      <c r="AG2684" s="186"/>
      <c r="AH2684" s="186"/>
      <c r="AI2684" s="186"/>
      <c r="AJ2684" s="186"/>
      <c r="AK2684" s="186"/>
      <c r="AL2684" s="186"/>
      <c r="AM2684" s="186"/>
      <c r="AN2684" s="186"/>
      <c r="AO2684" s="186"/>
      <c r="AP2684" s="186"/>
      <c r="AQ2684" s="186"/>
      <c r="AR2684" s="186"/>
      <c r="AS2684" s="186"/>
      <c r="AT2684" s="186"/>
      <c r="AU2684" s="186"/>
      <c r="AV2684" s="186"/>
      <c r="AW2684" s="186"/>
      <c r="AX2684" s="186"/>
      <c r="AY2684" s="186"/>
      <c r="AZ2684" s="186"/>
      <c r="BA2684" s="186"/>
      <c r="BB2684" s="186"/>
      <c r="BC2684" s="186"/>
      <c r="BD2684" s="186"/>
      <c r="BE2684" s="186"/>
      <c r="BF2684" s="186"/>
      <c r="BG2684" s="186"/>
      <c r="BH2684" s="186"/>
      <c r="BI2684" s="186"/>
      <c r="BJ2684" s="186"/>
      <c r="BK2684" s="186"/>
      <c r="BL2684" s="186"/>
      <c r="BM2684" s="186"/>
      <c r="BN2684" s="186"/>
      <c r="BO2684" s="186"/>
      <c r="BP2684" s="186"/>
      <c r="BQ2684" s="186"/>
      <c r="BR2684" s="186"/>
      <c r="BS2684" s="186"/>
      <c r="BT2684" s="186"/>
      <c r="BU2684" s="186"/>
      <c r="BV2684" s="186"/>
      <c r="BW2684" s="186"/>
      <c r="BX2684" s="186"/>
      <c r="BY2684" s="186"/>
      <c r="BZ2684" s="186"/>
      <c r="CA2684" s="186"/>
      <c r="CB2684" s="186"/>
      <c r="CC2684" s="186"/>
      <c r="CD2684" s="186"/>
      <c r="CE2684" s="186"/>
      <c r="CF2684" s="186"/>
      <c r="CG2684" s="186"/>
      <c r="CH2684" s="186"/>
      <c r="CI2684" s="186"/>
      <c r="CJ2684" s="186"/>
      <c r="CK2684" s="186"/>
    </row>
    <row r="2685" spans="2:89" x14ac:dyDescent="0.35">
      <c r="B2685" s="171" t="s">
        <v>463</v>
      </c>
      <c r="E2685" s="8"/>
      <c r="H2685" s="196"/>
      <c r="I2685" s="197"/>
      <c r="J2685" s="197"/>
      <c r="K2685" s="198"/>
      <c r="L2685" s="198"/>
      <c r="M2685" s="198"/>
      <c r="N2685" s="198"/>
      <c r="O2685" s="198"/>
      <c r="P2685" s="198"/>
      <c r="R2685" s="198"/>
      <c r="S2685" s="186" t="str">
        <f t="shared" ref="S2685:AX2685" si="3537">S$22</f>
        <v>S$18</v>
      </c>
      <c r="T2685" s="186" t="str">
        <f t="shared" si="3537"/>
        <v>T$18</v>
      </c>
      <c r="U2685" s="186" t="str">
        <f t="shared" si="3537"/>
        <v>U$18</v>
      </c>
      <c r="V2685" s="186" t="str">
        <f t="shared" si="3537"/>
        <v>V$18</v>
      </c>
      <c r="W2685" s="186" t="str">
        <f t="shared" si="3537"/>
        <v>W$18</v>
      </c>
      <c r="X2685" s="186" t="str">
        <f t="shared" si="3537"/>
        <v>X$18</v>
      </c>
      <c r="Y2685" s="186" t="str">
        <f t="shared" si="3537"/>
        <v>Y$18</v>
      </c>
      <c r="Z2685" s="186" t="str">
        <f t="shared" si="3537"/>
        <v>Z$18</v>
      </c>
      <c r="AA2685" s="186" t="str">
        <f t="shared" si="3537"/>
        <v>AA$18</v>
      </c>
      <c r="AB2685" s="186" t="str">
        <f t="shared" si="3537"/>
        <v>AB$18</v>
      </c>
      <c r="AC2685" s="186" t="str">
        <f t="shared" si="3537"/>
        <v>AC$18</v>
      </c>
      <c r="AD2685" s="186" t="str">
        <f t="shared" si="3537"/>
        <v>AD$18</v>
      </c>
      <c r="AE2685" s="186" t="str">
        <f t="shared" si="3537"/>
        <v>AE$18</v>
      </c>
      <c r="AF2685" s="186" t="str">
        <f t="shared" si="3537"/>
        <v>AF$18</v>
      </c>
      <c r="AG2685" s="186" t="str">
        <f t="shared" si="3537"/>
        <v>AG$18</v>
      </c>
      <c r="AH2685" s="186" t="str">
        <f t="shared" si="3537"/>
        <v>AH$18</v>
      </c>
      <c r="AI2685" s="186" t="str">
        <f t="shared" si="3537"/>
        <v>AI$18</v>
      </c>
      <c r="AJ2685" s="186" t="str">
        <f t="shared" si="3537"/>
        <v>AJ$18</v>
      </c>
      <c r="AK2685" s="186" t="str">
        <f t="shared" si="3537"/>
        <v>AK$18</v>
      </c>
      <c r="AL2685" s="186" t="str">
        <f t="shared" si="3537"/>
        <v>AL$18</v>
      </c>
      <c r="AM2685" s="186" t="str">
        <f t="shared" si="3537"/>
        <v>AM$18</v>
      </c>
      <c r="AN2685" s="186" t="str">
        <f t="shared" si="3537"/>
        <v>AN$18</v>
      </c>
      <c r="AO2685" s="186" t="str">
        <f t="shared" si="3537"/>
        <v>AO$18</v>
      </c>
      <c r="AP2685" s="186" t="str">
        <f t="shared" si="3537"/>
        <v>AP$18</v>
      </c>
      <c r="AQ2685" s="186" t="str">
        <f t="shared" si="3537"/>
        <v>AQ$18</v>
      </c>
      <c r="AR2685" s="186" t="str">
        <f t="shared" si="3537"/>
        <v>AR$18</v>
      </c>
      <c r="AS2685" s="186" t="str">
        <f t="shared" si="3537"/>
        <v>AS$18</v>
      </c>
      <c r="AT2685" s="186" t="str">
        <f t="shared" si="3537"/>
        <v>AT$18</v>
      </c>
      <c r="AU2685" s="186" t="str">
        <f t="shared" si="3537"/>
        <v>AU$18</v>
      </c>
      <c r="AV2685" s="186" t="str">
        <f t="shared" si="3537"/>
        <v>AV$18</v>
      </c>
      <c r="AW2685" s="186" t="str">
        <f t="shared" si="3537"/>
        <v>AW$18</v>
      </c>
      <c r="AX2685" s="186" t="str">
        <f t="shared" si="3537"/>
        <v>AX$18</v>
      </c>
      <c r="AY2685" s="186" t="str">
        <f t="shared" ref="AY2685:CD2685" si="3538">AY$22</f>
        <v>AY$18</v>
      </c>
      <c r="AZ2685" s="186" t="str">
        <f t="shared" si="3538"/>
        <v>AZ$18</v>
      </c>
      <c r="BA2685" s="186" t="str">
        <f t="shared" si="3538"/>
        <v>BA$18</v>
      </c>
      <c r="BB2685" s="186" t="str">
        <f t="shared" si="3538"/>
        <v>BB$18</v>
      </c>
      <c r="BC2685" s="186" t="str">
        <f t="shared" si="3538"/>
        <v>BC$18</v>
      </c>
      <c r="BD2685" s="186" t="str">
        <f t="shared" si="3538"/>
        <v>BD$18</v>
      </c>
      <c r="BE2685" s="186" t="str">
        <f t="shared" si="3538"/>
        <v>BE$18</v>
      </c>
      <c r="BF2685" s="186" t="str">
        <f t="shared" si="3538"/>
        <v>BF$18</v>
      </c>
      <c r="BG2685" s="186" t="str">
        <f t="shared" si="3538"/>
        <v>BG$18</v>
      </c>
      <c r="BH2685" s="186" t="str">
        <f t="shared" si="3538"/>
        <v>BH$18</v>
      </c>
      <c r="BI2685" s="186" t="str">
        <f t="shared" si="3538"/>
        <v>BI$18</v>
      </c>
      <c r="BJ2685" s="186" t="str">
        <f t="shared" si="3538"/>
        <v>BJ$18</v>
      </c>
      <c r="BK2685" s="186" t="str">
        <f t="shared" si="3538"/>
        <v>BK$18</v>
      </c>
      <c r="BL2685" s="186" t="str">
        <f t="shared" si="3538"/>
        <v>BL$18</v>
      </c>
      <c r="BM2685" s="186" t="str">
        <f t="shared" si="3538"/>
        <v>BM$18</v>
      </c>
      <c r="BN2685" s="186" t="str">
        <f t="shared" si="3538"/>
        <v>BN$18</v>
      </c>
      <c r="BO2685" s="186" t="str">
        <f t="shared" si="3538"/>
        <v>BO$18</v>
      </c>
      <c r="BP2685" s="186" t="str">
        <f t="shared" si="3538"/>
        <v>BP$18</v>
      </c>
      <c r="BQ2685" s="186" t="str">
        <f t="shared" si="3538"/>
        <v>BQ$18</v>
      </c>
      <c r="BR2685" s="186" t="str">
        <f t="shared" si="3538"/>
        <v>BR$18</v>
      </c>
      <c r="BS2685" s="186" t="str">
        <f t="shared" si="3538"/>
        <v>BS$18</v>
      </c>
      <c r="BT2685" s="186" t="str">
        <f t="shared" si="3538"/>
        <v>BT$18</v>
      </c>
      <c r="BU2685" s="186" t="str">
        <f t="shared" si="3538"/>
        <v>BU$18</v>
      </c>
      <c r="BV2685" s="186" t="str">
        <f t="shared" si="3538"/>
        <v>BV$18</v>
      </c>
      <c r="BW2685" s="186" t="str">
        <f t="shared" si="3538"/>
        <v>BW$18</v>
      </c>
      <c r="BX2685" s="186" t="str">
        <f t="shared" si="3538"/>
        <v>BX$18</v>
      </c>
      <c r="BY2685" s="186" t="str">
        <f t="shared" si="3538"/>
        <v>BY$18</v>
      </c>
      <c r="BZ2685" s="186" t="str">
        <f t="shared" si="3538"/>
        <v>BZ$18</v>
      </c>
      <c r="CA2685" s="186" t="str">
        <f t="shared" si="3538"/>
        <v>CA$18</v>
      </c>
      <c r="CB2685" s="186" t="str">
        <f t="shared" si="3538"/>
        <v>CB$18</v>
      </c>
      <c r="CC2685" s="186" t="str">
        <f t="shared" si="3538"/>
        <v>CC$18</v>
      </c>
      <c r="CD2685" s="186" t="str">
        <f t="shared" si="3538"/>
        <v>CD$18</v>
      </c>
      <c r="CE2685" s="186" t="str">
        <f t="shared" ref="CE2685:CK2685" si="3539">CE$22</f>
        <v>CE$18</v>
      </c>
      <c r="CF2685" s="186" t="str">
        <f t="shared" si="3539"/>
        <v>CF$18</v>
      </c>
      <c r="CG2685" s="186" t="str">
        <f t="shared" si="3539"/>
        <v>CG$18</v>
      </c>
      <c r="CH2685" s="186" t="str">
        <f t="shared" si="3539"/>
        <v>CH$18</v>
      </c>
      <c r="CI2685" s="186" t="str">
        <f t="shared" si="3539"/>
        <v>CI$18</v>
      </c>
      <c r="CJ2685" s="186" t="str">
        <f t="shared" si="3539"/>
        <v>CJ$18</v>
      </c>
      <c r="CK2685" s="186" t="str">
        <f t="shared" si="3539"/>
        <v>CK$18</v>
      </c>
    </row>
    <row r="2686" spans="2:89" x14ac:dyDescent="0.35">
      <c r="B2686" s="171" t="s">
        <v>464</v>
      </c>
      <c r="E2686" s="8"/>
      <c r="H2686" s="196"/>
      <c r="I2686" s="197"/>
      <c r="J2686" s="197"/>
      <c r="K2686" s="198"/>
      <c r="L2686" s="198"/>
      <c r="M2686" s="198"/>
      <c r="N2686" s="198"/>
      <c r="O2686" s="198"/>
      <c r="P2686" s="198"/>
      <c r="R2686" s="198"/>
      <c r="S2686" s="186" t="str">
        <f t="shared" ref="S2686:AX2686" si="3540">S$23</f>
        <v>S$19</v>
      </c>
      <c r="T2686" s="186" t="str">
        <f t="shared" si="3540"/>
        <v>T$19</v>
      </c>
      <c r="U2686" s="186" t="str">
        <f t="shared" si="3540"/>
        <v>U$19</v>
      </c>
      <c r="V2686" s="186" t="str">
        <f t="shared" si="3540"/>
        <v>V$19</v>
      </c>
      <c r="W2686" s="186" t="str">
        <f t="shared" si="3540"/>
        <v>W$19</v>
      </c>
      <c r="X2686" s="186" t="str">
        <f t="shared" si="3540"/>
        <v>X$19</v>
      </c>
      <c r="Y2686" s="186" t="str">
        <f t="shared" si="3540"/>
        <v>Y$19</v>
      </c>
      <c r="Z2686" s="186" t="str">
        <f t="shared" si="3540"/>
        <v>Z$19</v>
      </c>
      <c r="AA2686" s="186" t="str">
        <f t="shared" si="3540"/>
        <v>AA$19</v>
      </c>
      <c r="AB2686" s="186" t="str">
        <f t="shared" si="3540"/>
        <v>AB$19</v>
      </c>
      <c r="AC2686" s="186" t="str">
        <f t="shared" si="3540"/>
        <v>AC$19</v>
      </c>
      <c r="AD2686" s="186" t="str">
        <f t="shared" si="3540"/>
        <v>AD$19</v>
      </c>
      <c r="AE2686" s="186" t="str">
        <f t="shared" si="3540"/>
        <v>AE$19</v>
      </c>
      <c r="AF2686" s="186" t="str">
        <f t="shared" si="3540"/>
        <v>AF$19</v>
      </c>
      <c r="AG2686" s="186" t="str">
        <f t="shared" si="3540"/>
        <v>AG$19</v>
      </c>
      <c r="AH2686" s="186" t="str">
        <f t="shared" si="3540"/>
        <v>AH$19</v>
      </c>
      <c r="AI2686" s="186" t="str">
        <f t="shared" si="3540"/>
        <v>AI$19</v>
      </c>
      <c r="AJ2686" s="186" t="str">
        <f t="shared" si="3540"/>
        <v>AJ$19</v>
      </c>
      <c r="AK2686" s="186" t="str">
        <f t="shared" si="3540"/>
        <v>AK$19</v>
      </c>
      <c r="AL2686" s="186" t="str">
        <f t="shared" si="3540"/>
        <v>AL$19</v>
      </c>
      <c r="AM2686" s="186" t="str">
        <f t="shared" si="3540"/>
        <v>AM$19</v>
      </c>
      <c r="AN2686" s="186" t="str">
        <f t="shared" si="3540"/>
        <v>AN$19</v>
      </c>
      <c r="AO2686" s="186" t="str">
        <f t="shared" si="3540"/>
        <v>AO$19</v>
      </c>
      <c r="AP2686" s="186" t="str">
        <f t="shared" si="3540"/>
        <v>AP$19</v>
      </c>
      <c r="AQ2686" s="186" t="str">
        <f t="shared" si="3540"/>
        <v>AQ$19</v>
      </c>
      <c r="AR2686" s="186" t="str">
        <f t="shared" si="3540"/>
        <v>AR$19</v>
      </c>
      <c r="AS2686" s="186" t="str">
        <f t="shared" si="3540"/>
        <v>AS$19</v>
      </c>
      <c r="AT2686" s="186" t="str">
        <f t="shared" si="3540"/>
        <v>AT$19</v>
      </c>
      <c r="AU2686" s="186" t="str">
        <f t="shared" si="3540"/>
        <v>AU$19</v>
      </c>
      <c r="AV2686" s="186" t="str">
        <f t="shared" si="3540"/>
        <v>AV$19</v>
      </c>
      <c r="AW2686" s="186" t="str">
        <f t="shared" si="3540"/>
        <v>AW$19</v>
      </c>
      <c r="AX2686" s="186" t="str">
        <f t="shared" si="3540"/>
        <v>AX$19</v>
      </c>
      <c r="AY2686" s="186" t="str">
        <f t="shared" ref="AY2686:CD2686" si="3541">AY$23</f>
        <v>AY$19</v>
      </c>
      <c r="AZ2686" s="186" t="str">
        <f t="shared" si="3541"/>
        <v>AZ$19</v>
      </c>
      <c r="BA2686" s="186" t="str">
        <f t="shared" si="3541"/>
        <v>BA$19</v>
      </c>
      <c r="BB2686" s="186" t="str">
        <f t="shared" si="3541"/>
        <v>BB$19</v>
      </c>
      <c r="BC2686" s="186" t="str">
        <f t="shared" si="3541"/>
        <v>BC$19</v>
      </c>
      <c r="BD2686" s="186" t="str">
        <f t="shared" si="3541"/>
        <v>BD$19</v>
      </c>
      <c r="BE2686" s="186" t="str">
        <f t="shared" si="3541"/>
        <v>BE$19</v>
      </c>
      <c r="BF2686" s="186" t="str">
        <f t="shared" si="3541"/>
        <v>BF$19</v>
      </c>
      <c r="BG2686" s="186" t="str">
        <f t="shared" si="3541"/>
        <v>BG$19</v>
      </c>
      <c r="BH2686" s="186" t="str">
        <f t="shared" si="3541"/>
        <v>BH$19</v>
      </c>
      <c r="BI2686" s="186" t="str">
        <f t="shared" si="3541"/>
        <v>BI$19</v>
      </c>
      <c r="BJ2686" s="186" t="str">
        <f t="shared" si="3541"/>
        <v>BJ$19</v>
      </c>
      <c r="BK2686" s="186" t="str">
        <f t="shared" si="3541"/>
        <v>BK$19</v>
      </c>
      <c r="BL2686" s="186" t="str">
        <f t="shared" si="3541"/>
        <v>BL$19</v>
      </c>
      <c r="BM2686" s="186" t="str">
        <f t="shared" si="3541"/>
        <v>BM$19</v>
      </c>
      <c r="BN2686" s="186" t="str">
        <f t="shared" si="3541"/>
        <v>BN$19</v>
      </c>
      <c r="BO2686" s="186" t="str">
        <f t="shared" si="3541"/>
        <v>BO$19</v>
      </c>
      <c r="BP2686" s="186" t="str">
        <f t="shared" si="3541"/>
        <v>BP$19</v>
      </c>
      <c r="BQ2686" s="186" t="str">
        <f t="shared" si="3541"/>
        <v>BQ$19</v>
      </c>
      <c r="BR2686" s="186" t="str">
        <f t="shared" si="3541"/>
        <v>BR$19</v>
      </c>
      <c r="BS2686" s="186" t="str">
        <f t="shared" si="3541"/>
        <v>BS$19</v>
      </c>
      <c r="BT2686" s="186" t="str">
        <f t="shared" si="3541"/>
        <v>BT$19</v>
      </c>
      <c r="BU2686" s="186" t="str">
        <f t="shared" si="3541"/>
        <v>BU$19</v>
      </c>
      <c r="BV2686" s="186" t="str">
        <f t="shared" si="3541"/>
        <v>BV$19</v>
      </c>
      <c r="BW2686" s="186" t="str">
        <f t="shared" si="3541"/>
        <v>BW$19</v>
      </c>
      <c r="BX2686" s="186" t="str">
        <f t="shared" si="3541"/>
        <v>BX$19</v>
      </c>
      <c r="BY2686" s="186" t="str">
        <f t="shared" si="3541"/>
        <v>BY$19</v>
      </c>
      <c r="BZ2686" s="186" t="str">
        <f t="shared" si="3541"/>
        <v>BZ$19</v>
      </c>
      <c r="CA2686" s="186" t="str">
        <f t="shared" si="3541"/>
        <v>CA$19</v>
      </c>
      <c r="CB2686" s="186" t="str">
        <f t="shared" si="3541"/>
        <v>CB$19</v>
      </c>
      <c r="CC2686" s="186" t="str">
        <f t="shared" si="3541"/>
        <v>CC$19</v>
      </c>
      <c r="CD2686" s="186" t="str">
        <f t="shared" si="3541"/>
        <v>CD$19</v>
      </c>
      <c r="CE2686" s="186" t="str">
        <f t="shared" ref="CE2686:CK2686" si="3542">CE$23</f>
        <v>CE$19</v>
      </c>
      <c r="CF2686" s="186" t="str">
        <f t="shared" si="3542"/>
        <v>CF$19</v>
      </c>
      <c r="CG2686" s="186" t="str">
        <f t="shared" si="3542"/>
        <v>CG$19</v>
      </c>
      <c r="CH2686" s="186" t="str">
        <f t="shared" si="3542"/>
        <v>CH$19</v>
      </c>
      <c r="CI2686" s="186" t="str">
        <f t="shared" si="3542"/>
        <v>CI$19</v>
      </c>
      <c r="CJ2686" s="186" t="str">
        <f t="shared" si="3542"/>
        <v>CJ$19</v>
      </c>
      <c r="CK2686" s="186" t="str">
        <f t="shared" si="3542"/>
        <v>CK$19</v>
      </c>
    </row>
    <row r="2687" spans="2:89" x14ac:dyDescent="0.35">
      <c r="B2687" s="139" t="s">
        <v>555</v>
      </c>
      <c r="C2687" s="31"/>
      <c r="D2687" t="s">
        <v>546</v>
      </c>
      <c r="E2687" s="8" t="str">
        <f t="shared" ref="E2687:E2696" si="3543">ROW()&amp;" "&amp;D2687</f>
        <v>2687 SEASON QUARTER-TV-V</v>
      </c>
      <c r="F2687" t="s">
        <v>556</v>
      </c>
      <c r="G2687" s="31" t="s">
        <v>81</v>
      </c>
      <c r="H2687" s="138"/>
      <c r="I2687" s="140"/>
      <c r="J2687" s="140"/>
      <c r="K2687" s="138"/>
      <c r="L2687" s="138"/>
      <c r="M2687" s="138"/>
      <c r="N2687" s="138"/>
      <c r="O2687" s="138"/>
      <c r="P2687" s="138"/>
      <c r="R2687" s="139"/>
      <c r="S2687" s="164"/>
      <c r="T2687" s="164"/>
      <c r="U2687" s="164"/>
      <c r="V2687" s="164"/>
      <c r="W2687" s="164"/>
      <c r="X2687" s="164"/>
      <c r="Y2687" s="164"/>
      <c r="Z2687" s="164"/>
      <c r="AA2687" s="164"/>
      <c r="AB2687" s="164"/>
      <c r="AC2687" s="164"/>
      <c r="AD2687" s="164"/>
      <c r="AE2687" s="164"/>
      <c r="AF2687" s="164"/>
      <c r="AG2687" s="164"/>
      <c r="AH2687" s="164"/>
      <c r="AI2687" s="164"/>
      <c r="AJ2687" s="164"/>
      <c r="AK2687" s="164"/>
      <c r="AL2687" s="164"/>
      <c r="AM2687" s="164"/>
      <c r="AN2687" s="164"/>
      <c r="AO2687" s="164"/>
      <c r="AP2687" s="164"/>
      <c r="AQ2687" s="164"/>
      <c r="AR2687" s="164"/>
      <c r="AS2687" s="164"/>
      <c r="AT2687" s="164"/>
      <c r="AU2687" s="164"/>
      <c r="AV2687" s="164"/>
      <c r="AW2687" s="164"/>
      <c r="AX2687" s="164"/>
      <c r="AY2687" s="164"/>
      <c r="AZ2687" s="164"/>
      <c r="BA2687" s="164"/>
      <c r="BB2687" s="164"/>
      <c r="BC2687" s="164"/>
      <c r="BD2687" s="164"/>
      <c r="BE2687" s="164"/>
      <c r="BF2687" s="164"/>
      <c r="BG2687" s="164"/>
      <c r="BH2687" s="164"/>
      <c r="BI2687" s="164"/>
      <c r="BJ2687" s="164"/>
      <c r="BK2687" s="164"/>
      <c r="BL2687" s="164"/>
      <c r="BM2687" s="164"/>
      <c r="BN2687" s="164"/>
      <c r="BO2687" s="164"/>
      <c r="BP2687" s="164"/>
      <c r="BQ2687" s="164"/>
      <c r="BR2687" s="164"/>
      <c r="BS2687" s="164"/>
      <c r="BT2687" s="164"/>
      <c r="BU2687" s="164"/>
      <c r="BV2687" s="164"/>
      <c r="BW2687" s="164"/>
      <c r="BX2687" s="164"/>
      <c r="BY2687" s="164"/>
      <c r="BZ2687" s="164"/>
      <c r="CA2687" s="164"/>
      <c r="CB2687" s="164"/>
      <c r="CC2687" s="164"/>
      <c r="CD2687" s="164"/>
      <c r="CE2687" s="164"/>
      <c r="CF2687" s="164"/>
      <c r="CG2687" s="164"/>
      <c r="CH2687" s="164"/>
      <c r="CI2687" s="164"/>
      <c r="CJ2687" s="164"/>
      <c r="CK2687" s="164"/>
    </row>
    <row r="2688" spans="2:89" x14ac:dyDescent="0.35">
      <c r="B2688" s="95" t="str">
        <f>B2682</f>
        <v>Primary volume driver</v>
      </c>
      <c r="C2688" s="12"/>
      <c r="D2688" t="s">
        <v>546</v>
      </c>
      <c r="E2688" s="8" t="str">
        <f t="shared" si="3543"/>
        <v>2688 SEASON QUARTER-TV-V</v>
      </c>
      <c r="G2688" s="12" t="s">
        <v>332</v>
      </c>
      <c r="H2688" s="12"/>
      <c r="I2688" s="60"/>
      <c r="J2688" s="60"/>
      <c r="K2688" s="12"/>
      <c r="L2688" s="12"/>
      <c r="M2688" s="12"/>
      <c r="N2688" s="12"/>
      <c r="O2688" s="12"/>
      <c r="P2688" s="12"/>
      <c r="R2688" s="13"/>
      <c r="S2688" s="76"/>
      <c r="T2688" s="76"/>
      <c r="U2688" s="76"/>
      <c r="V2688" s="76"/>
      <c r="W2688" s="76"/>
      <c r="X2688" s="76"/>
      <c r="Y2688" s="76"/>
      <c r="Z2688" s="76"/>
      <c r="AA2688" s="76"/>
      <c r="AB2688" s="76"/>
      <c r="AC2688" s="76"/>
      <c r="AD2688" s="76"/>
      <c r="AE2688" s="76"/>
      <c r="AF2688" s="76"/>
      <c r="AG2688" s="76"/>
      <c r="AH2688" s="76"/>
      <c r="AI2688" s="76"/>
      <c r="AJ2688" s="76"/>
      <c r="AK2688" s="76"/>
      <c r="AL2688" s="76"/>
      <c r="AM2688" s="76"/>
      <c r="AN2688" s="76"/>
      <c r="AO2688" s="76"/>
      <c r="AP2688" s="76"/>
      <c r="AQ2688" s="76"/>
      <c r="AR2688" s="76"/>
      <c r="AS2688" s="76"/>
      <c r="AT2688" s="76"/>
      <c r="AU2688" s="76"/>
      <c r="AV2688" s="76"/>
      <c r="AW2688" s="76"/>
      <c r="AX2688" s="76"/>
      <c r="AY2688" s="76"/>
      <c r="AZ2688" s="76"/>
      <c r="BA2688" s="76"/>
      <c r="BB2688" s="76"/>
      <c r="BC2688" s="76"/>
      <c r="BD2688" s="76"/>
      <c r="BE2688" s="76"/>
      <c r="BF2688" s="76"/>
      <c r="BG2688" s="76"/>
      <c r="BH2688" s="76"/>
      <c r="BI2688" s="76"/>
      <c r="BJ2688" s="76"/>
      <c r="BK2688" s="76"/>
      <c r="BL2688" s="76"/>
      <c r="BM2688" s="76"/>
      <c r="BN2688" s="76"/>
      <c r="BO2688" s="76"/>
      <c r="BP2688" s="76"/>
      <c r="BQ2688" s="76"/>
      <c r="BR2688" s="76"/>
      <c r="BS2688" s="76"/>
      <c r="BT2688" s="76"/>
      <c r="BU2688" s="76"/>
      <c r="BV2688" s="76"/>
      <c r="BW2688" s="76"/>
      <c r="BX2688" s="76"/>
      <c r="BY2688" s="76"/>
      <c r="BZ2688" s="76"/>
      <c r="CA2688" s="76"/>
      <c r="CB2688" s="76"/>
      <c r="CC2688" s="76"/>
      <c r="CD2688" s="76"/>
      <c r="CE2688" s="76"/>
      <c r="CF2688" s="76"/>
      <c r="CG2688" s="76"/>
      <c r="CH2688" s="76"/>
      <c r="CI2688" s="76"/>
      <c r="CJ2688" s="76"/>
      <c r="CK2688" s="76"/>
    </row>
    <row r="2689" spans="2:89" x14ac:dyDescent="0.35">
      <c r="B2689" s="95" t="str">
        <f>"Seasonally adjusted # of "&amp;B2680&amp;"s"</f>
        <v>Seasonally adjusted # of procedures</v>
      </c>
      <c r="C2689" s="12"/>
      <c r="D2689" t="s">
        <v>546</v>
      </c>
      <c r="E2689" s="8" t="str">
        <f t="shared" si="3543"/>
        <v>2689 SEASON QUARTER-TV-V</v>
      </c>
      <c r="G2689" s="12"/>
      <c r="H2689" s="12"/>
      <c r="I2689" s="60"/>
      <c r="J2689" s="60"/>
      <c r="K2689" s="12"/>
      <c r="L2689" s="12"/>
      <c r="M2689" s="12"/>
      <c r="N2689" s="12"/>
      <c r="O2689" s="12"/>
      <c r="P2689" s="12"/>
      <c r="R2689" s="13"/>
      <c r="S2689" s="76"/>
      <c r="T2689" s="76"/>
      <c r="U2689" s="76"/>
      <c r="V2689" s="76"/>
      <c r="W2689" s="76"/>
      <c r="X2689" s="76"/>
      <c r="Y2689" s="76"/>
      <c r="Z2689" s="76"/>
      <c r="AA2689" s="76"/>
      <c r="AB2689" s="76"/>
      <c r="AC2689" s="76"/>
      <c r="AD2689" s="76"/>
      <c r="AE2689" s="76"/>
      <c r="AF2689" s="76"/>
      <c r="AG2689" s="76"/>
      <c r="AH2689" s="76"/>
      <c r="AI2689" s="76"/>
      <c r="AJ2689" s="76"/>
      <c r="AK2689" s="76"/>
      <c r="AL2689" s="76"/>
      <c r="AM2689" s="76"/>
      <c r="AN2689" s="76"/>
      <c r="AO2689" s="76"/>
      <c r="AP2689" s="76"/>
      <c r="AQ2689" s="76"/>
      <c r="AR2689" s="76"/>
      <c r="AS2689" s="76"/>
      <c r="AT2689" s="76"/>
      <c r="AU2689" s="76"/>
      <c r="AV2689" s="76"/>
      <c r="AW2689" s="76"/>
      <c r="AX2689" s="76"/>
      <c r="AY2689" s="76"/>
      <c r="AZ2689" s="76"/>
      <c r="BA2689" s="76"/>
      <c r="BB2689" s="76"/>
      <c r="BC2689" s="76"/>
      <c r="BD2689" s="76"/>
      <c r="BE2689" s="76"/>
      <c r="BF2689" s="76"/>
      <c r="BG2689" s="76"/>
      <c r="BH2689" s="76"/>
      <c r="BI2689" s="76"/>
      <c r="BJ2689" s="76"/>
      <c r="BK2689" s="76"/>
      <c r="BL2689" s="76"/>
      <c r="BM2689" s="76"/>
      <c r="BN2689" s="76"/>
      <c r="BO2689" s="76"/>
      <c r="BP2689" s="76"/>
      <c r="BQ2689" s="76"/>
      <c r="BR2689" s="76"/>
      <c r="BS2689" s="76"/>
      <c r="BT2689" s="76"/>
      <c r="BU2689" s="76"/>
      <c r="BV2689" s="76"/>
      <c r="BW2689" s="76"/>
      <c r="BX2689" s="76"/>
      <c r="BY2689" s="76"/>
      <c r="BZ2689" s="76"/>
      <c r="CA2689" s="76"/>
      <c r="CB2689" s="76"/>
      <c r="CC2689" s="76"/>
      <c r="CD2689" s="76"/>
      <c r="CE2689" s="76"/>
      <c r="CF2689" s="76"/>
      <c r="CG2689" s="76"/>
      <c r="CH2689" s="76"/>
      <c r="CI2689" s="76"/>
      <c r="CJ2689" s="76"/>
      <c r="CK2689" s="76"/>
    </row>
    <row r="2690" spans="2:89" x14ac:dyDescent="0.35">
      <c r="B2690" s="124"/>
      <c r="D2690" t="s">
        <v>546</v>
      </c>
      <c r="E2690" s="8" t="str">
        <f t="shared" si="3543"/>
        <v>2690 SEASON QUARTER-TV-V</v>
      </c>
      <c r="H2690" s="12"/>
      <c r="I2690" s="60"/>
      <c r="J2690" s="60"/>
      <c r="K2690" s="38"/>
      <c r="L2690" s="38"/>
      <c r="M2690" s="38"/>
      <c r="N2690" s="38"/>
      <c r="O2690" s="38"/>
      <c r="P2690" s="38"/>
      <c r="R2690" s="15"/>
      <c r="S2690" s="234"/>
      <c r="T2690" s="234"/>
      <c r="U2690" s="234"/>
      <c r="V2690" s="234"/>
      <c r="W2690" s="234"/>
      <c r="X2690" s="234"/>
      <c r="Y2690" s="234"/>
      <c r="Z2690" s="234"/>
      <c r="AA2690" s="234"/>
      <c r="AB2690" s="234"/>
      <c r="AC2690" s="234"/>
      <c r="AD2690" s="234"/>
      <c r="AE2690" s="234"/>
      <c r="AF2690" s="234"/>
      <c r="AG2690" s="234"/>
      <c r="AH2690" s="234"/>
      <c r="AI2690" s="234"/>
      <c r="AJ2690" s="234"/>
      <c r="AK2690" s="234"/>
      <c r="AL2690" s="234"/>
      <c r="AM2690" s="234"/>
      <c r="AN2690" s="234"/>
      <c r="AO2690" s="234"/>
      <c r="AP2690" s="234"/>
      <c r="AQ2690" s="234"/>
      <c r="AR2690" s="234"/>
      <c r="AS2690" s="234"/>
      <c r="AT2690" s="234"/>
      <c r="AU2690" s="234"/>
      <c r="AV2690" s="234"/>
      <c r="AW2690" s="234"/>
      <c r="AX2690" s="234"/>
      <c r="AY2690" s="234"/>
      <c r="AZ2690" s="234"/>
      <c r="BA2690" s="234"/>
      <c r="BB2690" s="234"/>
      <c r="BC2690" s="234"/>
      <c r="BD2690" s="234"/>
      <c r="BE2690" s="234"/>
      <c r="BF2690" s="234"/>
      <c r="BG2690" s="234"/>
      <c r="BH2690" s="234"/>
      <c r="BI2690" s="234"/>
      <c r="BJ2690" s="234"/>
      <c r="BK2690" s="234"/>
      <c r="BL2690" s="234"/>
      <c r="BM2690" s="234"/>
      <c r="BN2690" s="234"/>
      <c r="BO2690" s="234"/>
      <c r="BP2690" s="234"/>
      <c r="BQ2690" s="234"/>
      <c r="BR2690" s="234"/>
      <c r="BS2690" s="234"/>
      <c r="BT2690" s="234"/>
      <c r="BU2690" s="234"/>
      <c r="BV2690" s="234"/>
      <c r="BW2690" s="234"/>
      <c r="BX2690" s="234"/>
      <c r="BY2690" s="234"/>
      <c r="BZ2690" s="234"/>
      <c r="CA2690" s="234"/>
      <c r="CB2690" s="234"/>
      <c r="CC2690" s="234"/>
      <c r="CD2690" s="234"/>
      <c r="CE2690" s="234"/>
      <c r="CF2690" s="234"/>
      <c r="CG2690" s="234"/>
      <c r="CH2690" s="234"/>
      <c r="CI2690" s="234"/>
      <c r="CJ2690" s="234"/>
      <c r="CK2690" s="234"/>
    </row>
    <row r="2691" spans="2:89" x14ac:dyDescent="0.35">
      <c r="B2691" s="124" t="s">
        <v>542</v>
      </c>
      <c r="D2691" t="s">
        <v>546</v>
      </c>
      <c r="E2691" s="8" t="str">
        <f t="shared" si="3543"/>
        <v>2691 SEASON QUARTER-TV-V</v>
      </c>
      <c r="H2691" s="12"/>
      <c r="I2691" s="60"/>
      <c r="J2691" s="60"/>
      <c r="K2691" s="38"/>
      <c r="L2691" s="38"/>
      <c r="M2691" s="38"/>
      <c r="N2691" s="38"/>
      <c r="O2691" s="38"/>
      <c r="P2691" s="38"/>
      <c r="R2691" s="15"/>
      <c r="S2691" s="234"/>
      <c r="T2691" s="234"/>
      <c r="U2691" s="234"/>
      <c r="V2691" s="234"/>
      <c r="W2691" s="234"/>
      <c r="X2691" s="234"/>
      <c r="Y2691" s="234"/>
      <c r="Z2691" s="234"/>
      <c r="AA2691" s="234"/>
      <c r="AB2691" s="234"/>
      <c r="AC2691" s="234"/>
      <c r="AD2691" s="234"/>
      <c r="AE2691" s="234"/>
      <c r="AF2691" s="234"/>
      <c r="AG2691" s="234"/>
      <c r="AH2691" s="234"/>
      <c r="AI2691" s="234"/>
      <c r="AJ2691" s="234"/>
      <c r="AK2691" s="234"/>
      <c r="AL2691" s="234"/>
      <c r="AM2691" s="234"/>
      <c r="AN2691" s="234"/>
      <c r="AO2691" s="234"/>
      <c r="AP2691" s="234"/>
      <c r="AQ2691" s="234"/>
      <c r="AR2691" s="234"/>
      <c r="AS2691" s="234"/>
      <c r="AT2691" s="234"/>
      <c r="AU2691" s="234"/>
      <c r="AV2691" s="234"/>
      <c r="AW2691" s="234"/>
      <c r="AX2691" s="234"/>
      <c r="AY2691" s="234"/>
      <c r="AZ2691" s="234"/>
      <c r="BA2691" s="234"/>
      <c r="BB2691" s="234"/>
      <c r="BC2691" s="234"/>
      <c r="BD2691" s="234"/>
      <c r="BE2691" s="234"/>
      <c r="BF2691" s="234"/>
      <c r="BG2691" s="234"/>
      <c r="BH2691" s="234"/>
      <c r="BI2691" s="234"/>
      <c r="BJ2691" s="234"/>
      <c r="BK2691" s="234"/>
      <c r="BL2691" s="234"/>
      <c r="BM2691" s="234"/>
      <c r="BN2691" s="234"/>
      <c r="BO2691" s="234"/>
      <c r="BP2691" s="234"/>
      <c r="BQ2691" s="234"/>
      <c r="BR2691" s="234"/>
      <c r="BS2691" s="234"/>
      <c r="BT2691" s="234"/>
      <c r="BU2691" s="234"/>
      <c r="BV2691" s="234"/>
      <c r="BW2691" s="234"/>
      <c r="BX2691" s="234"/>
      <c r="BY2691" s="234"/>
      <c r="BZ2691" s="234"/>
      <c r="CA2691" s="234"/>
      <c r="CB2691" s="234"/>
      <c r="CC2691" s="234"/>
      <c r="CD2691" s="234"/>
      <c r="CE2691" s="234"/>
      <c r="CF2691" s="234"/>
      <c r="CG2691" s="234"/>
      <c r="CH2691" s="234"/>
      <c r="CI2691" s="234"/>
      <c r="CJ2691" s="234"/>
      <c r="CK2691" s="234"/>
    </row>
    <row r="2692" spans="2:89" x14ac:dyDescent="0.35">
      <c r="B2692" s="311" t="s">
        <v>547</v>
      </c>
      <c r="D2692" t="s">
        <v>546</v>
      </c>
      <c r="E2692" s="8" t="str">
        <f t="shared" si="3543"/>
        <v>2692 SEASON QUARTER-TV-V</v>
      </c>
      <c r="H2692" s="16">
        <v>0.1</v>
      </c>
      <c r="I2692">
        <v>1</v>
      </c>
      <c r="J2692"/>
      <c r="K2692" s="38"/>
      <c r="L2692" s="38"/>
      <c r="M2692" s="38"/>
      <c r="N2692" s="38"/>
      <c r="O2692" s="38"/>
      <c r="P2692" s="38"/>
      <c r="R2692" s="15"/>
      <c r="S2692" s="234"/>
      <c r="T2692" s="234"/>
      <c r="U2692" s="234"/>
      <c r="V2692" s="234"/>
      <c r="W2692" s="234"/>
      <c r="X2692" s="234"/>
      <c r="Y2692" s="234"/>
      <c r="Z2692" s="234"/>
      <c r="AA2692" s="234"/>
      <c r="AB2692" s="234"/>
      <c r="AC2692" s="234"/>
      <c r="AD2692" s="234"/>
      <c r="AE2692" s="234"/>
      <c r="AF2692" s="234"/>
      <c r="AG2692" s="234"/>
      <c r="AH2692" s="234"/>
      <c r="AI2692" s="234"/>
      <c r="AJ2692" s="234"/>
      <c r="AK2692" s="234"/>
      <c r="AL2692" s="234"/>
      <c r="AM2692" s="234"/>
      <c r="AN2692" s="234"/>
      <c r="AO2692" s="234"/>
      <c r="AP2692" s="234"/>
      <c r="AQ2692" s="234"/>
      <c r="AR2692" s="234"/>
      <c r="AS2692" s="234"/>
      <c r="AT2692" s="234"/>
      <c r="AU2692" s="234"/>
      <c r="AV2692" s="234"/>
      <c r="AW2692" s="234"/>
      <c r="AX2692" s="234"/>
      <c r="AY2692" s="234"/>
      <c r="AZ2692" s="234"/>
      <c r="BA2692" s="234"/>
      <c r="BB2692" s="234"/>
      <c r="BC2692" s="234"/>
      <c r="BD2692" s="234"/>
      <c r="BE2692" s="234"/>
      <c r="BF2692" s="234"/>
      <c r="BG2692" s="234"/>
      <c r="BH2692" s="234"/>
      <c r="BI2692" s="234"/>
      <c r="BJ2692" s="234"/>
      <c r="BK2692" s="234"/>
      <c r="BL2692" s="234"/>
      <c r="BM2692" s="234"/>
      <c r="BN2692" s="234"/>
      <c r="BO2692" s="234"/>
      <c r="BP2692" s="234"/>
      <c r="BQ2692" s="234"/>
      <c r="BR2692" s="234"/>
      <c r="BS2692" s="234"/>
      <c r="BT2692" s="234"/>
      <c r="BU2692" s="234"/>
      <c r="BV2692" s="234"/>
      <c r="BW2692" s="234"/>
      <c r="BX2692" s="234"/>
      <c r="BY2692" s="234"/>
      <c r="BZ2692" s="234"/>
      <c r="CA2692" s="234"/>
      <c r="CB2692" s="234"/>
      <c r="CC2692" s="234"/>
      <c r="CD2692" s="234"/>
      <c r="CE2692" s="234"/>
      <c r="CF2692" s="234"/>
      <c r="CG2692" s="234"/>
      <c r="CH2692" s="234"/>
      <c r="CI2692" s="234"/>
      <c r="CJ2692" s="234"/>
      <c r="CK2692" s="234"/>
    </row>
    <row r="2693" spans="2:89" x14ac:dyDescent="0.35">
      <c r="B2693" s="311" t="s">
        <v>548</v>
      </c>
      <c r="D2693" t="s">
        <v>546</v>
      </c>
      <c r="E2693" s="8" t="str">
        <f t="shared" si="3543"/>
        <v>2693 SEASON QUARTER-TV-V</v>
      </c>
      <c r="H2693" s="16">
        <v>0.35</v>
      </c>
      <c r="I2693">
        <f>I2692+1</f>
        <v>2</v>
      </c>
      <c r="J2693"/>
      <c r="K2693" s="38"/>
      <c r="L2693" s="38"/>
      <c r="M2693" s="38"/>
      <c r="N2693" s="38"/>
      <c r="O2693" s="38"/>
      <c r="P2693" s="38"/>
      <c r="R2693" s="15"/>
      <c r="S2693" s="234"/>
      <c r="T2693" s="234"/>
      <c r="U2693" s="234"/>
      <c r="V2693" s="234"/>
      <c r="W2693" s="234"/>
      <c r="X2693" s="234"/>
      <c r="Y2693" s="234"/>
      <c r="Z2693" s="234"/>
      <c r="AA2693" s="234"/>
      <c r="AB2693" s="234"/>
      <c r="AC2693" s="234"/>
      <c r="AD2693" s="234"/>
      <c r="AE2693" s="234"/>
      <c r="AF2693" s="234"/>
      <c r="AG2693" s="234"/>
      <c r="AH2693" s="234"/>
      <c r="AI2693" s="234"/>
      <c r="AJ2693" s="234"/>
      <c r="AK2693" s="234"/>
      <c r="AL2693" s="234"/>
      <c r="AM2693" s="234"/>
      <c r="AN2693" s="234"/>
      <c r="AO2693" s="234"/>
      <c r="AP2693" s="234"/>
      <c r="AQ2693" s="234"/>
      <c r="AR2693" s="234"/>
      <c r="AS2693" s="234"/>
      <c r="AT2693" s="234"/>
      <c r="AU2693" s="234"/>
      <c r="AV2693" s="234"/>
      <c r="AW2693" s="234"/>
      <c r="AX2693" s="234"/>
      <c r="AY2693" s="234"/>
      <c r="AZ2693" s="234"/>
      <c r="BA2693" s="234"/>
      <c r="BB2693" s="234"/>
      <c r="BC2693" s="234"/>
      <c r="BD2693" s="234"/>
      <c r="BE2693" s="234"/>
      <c r="BF2693" s="234"/>
      <c r="BG2693" s="234"/>
      <c r="BH2693" s="234"/>
      <c r="BI2693" s="234"/>
      <c r="BJ2693" s="234"/>
      <c r="BK2693" s="234"/>
      <c r="BL2693" s="234"/>
      <c r="BM2693" s="234"/>
      <c r="BN2693" s="234"/>
      <c r="BO2693" s="234"/>
      <c r="BP2693" s="234"/>
      <c r="BQ2693" s="234"/>
      <c r="BR2693" s="234"/>
      <c r="BS2693" s="234"/>
      <c r="BT2693" s="234"/>
      <c r="BU2693" s="234"/>
      <c r="BV2693" s="234"/>
      <c r="BW2693" s="234"/>
      <c r="BX2693" s="234"/>
      <c r="BY2693" s="234"/>
      <c r="BZ2693" s="234"/>
      <c r="CA2693" s="234"/>
      <c r="CB2693" s="234"/>
      <c r="CC2693" s="234"/>
      <c r="CD2693" s="234"/>
      <c r="CE2693" s="234"/>
      <c r="CF2693" s="234"/>
      <c r="CG2693" s="234"/>
      <c r="CH2693" s="234"/>
      <c r="CI2693" s="234"/>
      <c r="CJ2693" s="234"/>
      <c r="CK2693" s="234"/>
    </row>
    <row r="2694" spans="2:89" x14ac:dyDescent="0.35">
      <c r="B2694" s="311" t="s">
        <v>550</v>
      </c>
      <c r="D2694" t="s">
        <v>546</v>
      </c>
      <c r="E2694" s="8" t="str">
        <f t="shared" si="3543"/>
        <v>2694 SEASON QUARTER-TV-V</v>
      </c>
      <c r="H2694" s="16">
        <v>0.05</v>
      </c>
      <c r="I2694">
        <f t="shared" ref="I2694:I2695" si="3544">I2693+1</f>
        <v>3</v>
      </c>
      <c r="J2694"/>
      <c r="K2694" s="38"/>
      <c r="L2694" s="38"/>
      <c r="M2694" s="38"/>
      <c r="N2694" s="38"/>
      <c r="O2694" s="38"/>
      <c r="P2694" s="38"/>
      <c r="R2694" s="15"/>
      <c r="S2694" s="234"/>
      <c r="T2694" s="234"/>
      <c r="U2694" s="234"/>
      <c r="V2694" s="234"/>
      <c r="W2694" s="234"/>
      <c r="X2694" s="234"/>
      <c r="Y2694" s="234"/>
      <c r="Z2694" s="234"/>
      <c r="AA2694" s="234"/>
      <c r="AB2694" s="234"/>
      <c r="AC2694" s="234"/>
      <c r="AD2694" s="234"/>
      <c r="AE2694" s="234"/>
      <c r="AF2694" s="234"/>
      <c r="AG2694" s="234"/>
      <c r="AH2694" s="234"/>
      <c r="AI2694" s="234"/>
      <c r="AJ2694" s="234"/>
      <c r="AK2694" s="234"/>
      <c r="AL2694" s="234"/>
      <c r="AM2694" s="234"/>
      <c r="AN2694" s="234"/>
      <c r="AO2694" s="234"/>
      <c r="AP2694" s="234"/>
      <c r="AQ2694" s="234"/>
      <c r="AR2694" s="234"/>
      <c r="AS2694" s="234"/>
      <c r="AT2694" s="234"/>
      <c r="AU2694" s="234"/>
      <c r="AV2694" s="234"/>
      <c r="AW2694" s="234"/>
      <c r="AX2694" s="234"/>
      <c r="AY2694" s="234"/>
      <c r="AZ2694" s="234"/>
      <c r="BA2694" s="234"/>
      <c r="BB2694" s="234"/>
      <c r="BC2694" s="234"/>
      <c r="BD2694" s="234"/>
      <c r="BE2694" s="234"/>
      <c r="BF2694" s="234"/>
      <c r="BG2694" s="234"/>
      <c r="BH2694" s="234"/>
      <c r="BI2694" s="234"/>
      <c r="BJ2694" s="234"/>
      <c r="BK2694" s="234"/>
      <c r="BL2694" s="234"/>
      <c r="BM2694" s="234"/>
      <c r="BN2694" s="234"/>
      <c r="BO2694" s="234"/>
      <c r="BP2694" s="234"/>
      <c r="BQ2694" s="234"/>
      <c r="BR2694" s="234"/>
      <c r="BS2694" s="234"/>
      <c r="BT2694" s="234"/>
      <c r="BU2694" s="234"/>
      <c r="BV2694" s="234"/>
      <c r="BW2694" s="234"/>
      <c r="BX2694" s="234"/>
      <c r="BY2694" s="234"/>
      <c r="BZ2694" s="234"/>
      <c r="CA2694" s="234"/>
      <c r="CB2694" s="234"/>
      <c r="CC2694" s="234"/>
      <c r="CD2694" s="234"/>
      <c r="CE2694" s="234"/>
      <c r="CF2694" s="234"/>
      <c r="CG2694" s="234"/>
      <c r="CH2694" s="234"/>
      <c r="CI2694" s="234"/>
      <c r="CJ2694" s="234"/>
      <c r="CK2694" s="234"/>
    </row>
    <row r="2695" spans="2:89" x14ac:dyDescent="0.35">
      <c r="B2695" s="311" t="s">
        <v>549</v>
      </c>
      <c r="D2695" t="s">
        <v>546</v>
      </c>
      <c r="E2695" s="8" t="str">
        <f t="shared" si="3543"/>
        <v>2695 SEASON QUARTER-TV-V</v>
      </c>
      <c r="H2695" s="16">
        <v>0.45</v>
      </c>
      <c r="I2695">
        <f t="shared" si="3544"/>
        <v>4</v>
      </c>
      <c r="J2695"/>
      <c r="K2695" s="38"/>
      <c r="L2695" s="38"/>
      <c r="M2695" s="38"/>
      <c r="N2695" s="38"/>
      <c r="O2695" s="38"/>
      <c r="P2695" s="38"/>
      <c r="R2695" s="15"/>
      <c r="S2695" s="234"/>
      <c r="T2695" s="234"/>
      <c r="U2695" s="234"/>
      <c r="V2695" s="234"/>
      <c r="W2695" s="234"/>
      <c r="X2695" s="234"/>
      <c r="Y2695" s="234"/>
      <c r="Z2695" s="234"/>
      <c r="AA2695" s="234"/>
      <c r="AB2695" s="234"/>
      <c r="AC2695" s="234"/>
      <c r="AD2695" s="234"/>
      <c r="AE2695" s="234"/>
      <c r="AF2695" s="234"/>
      <c r="AG2695" s="234"/>
      <c r="AH2695" s="234"/>
      <c r="AI2695" s="234"/>
      <c r="AJ2695" s="234"/>
      <c r="AK2695" s="234"/>
      <c r="AL2695" s="234"/>
      <c r="AM2695" s="234"/>
      <c r="AN2695" s="234"/>
      <c r="AO2695" s="234"/>
      <c r="AP2695" s="234"/>
      <c r="AQ2695" s="234"/>
      <c r="AR2695" s="234"/>
      <c r="AS2695" s="234"/>
      <c r="AT2695" s="234"/>
      <c r="AU2695" s="234"/>
      <c r="AV2695" s="234"/>
      <c r="AW2695" s="234"/>
      <c r="AX2695" s="234"/>
      <c r="AY2695" s="234"/>
      <c r="AZ2695" s="234"/>
      <c r="BA2695" s="234"/>
      <c r="BB2695" s="234"/>
      <c r="BC2695" s="234"/>
      <c r="BD2695" s="234"/>
      <c r="BE2695" s="234"/>
      <c r="BF2695" s="234"/>
      <c r="BG2695" s="234"/>
      <c r="BH2695" s="234"/>
      <c r="BI2695" s="234"/>
      <c r="BJ2695" s="234"/>
      <c r="BK2695" s="234"/>
      <c r="BL2695" s="234"/>
      <c r="BM2695" s="234"/>
      <c r="BN2695" s="234"/>
      <c r="BO2695" s="234"/>
      <c r="BP2695" s="234"/>
      <c r="BQ2695" s="234"/>
      <c r="BR2695" s="234"/>
      <c r="BS2695" s="234"/>
      <c r="BT2695" s="234"/>
      <c r="BU2695" s="234"/>
      <c r="BV2695" s="234"/>
      <c r="BW2695" s="234"/>
      <c r="BX2695" s="234"/>
      <c r="BY2695" s="234"/>
      <c r="BZ2695" s="234"/>
      <c r="CA2695" s="234"/>
      <c r="CB2695" s="234"/>
      <c r="CC2695" s="234"/>
      <c r="CD2695" s="234"/>
      <c r="CE2695" s="234"/>
      <c r="CF2695" s="234"/>
      <c r="CG2695" s="234"/>
      <c r="CH2695" s="234"/>
      <c r="CI2695" s="234"/>
      <c r="CJ2695" s="234"/>
      <c r="CK2695" s="234"/>
    </row>
    <row r="2696" spans="2:89" x14ac:dyDescent="0.35">
      <c r="B2696" s="141" t="s">
        <v>62</v>
      </c>
      <c r="D2696" t="s">
        <v>546</v>
      </c>
      <c r="E2696" s="8" t="str">
        <f t="shared" si="3543"/>
        <v>2696 SEASON QUARTER-TV-V</v>
      </c>
      <c r="H2696" s="34">
        <f>1-SUM(H2692:H2695)</f>
        <v>5.0000000000000044E-2</v>
      </c>
      <c r="I2696" s="60"/>
      <c r="J2696" s="60"/>
      <c r="K2696" s="38"/>
      <c r="L2696" s="38"/>
      <c r="M2696" s="38"/>
      <c r="N2696" s="38"/>
      <c r="O2696" s="38"/>
      <c r="P2696" s="38"/>
      <c r="R2696" s="15"/>
      <c r="S2696" s="234"/>
      <c r="T2696" s="234"/>
      <c r="U2696" s="234"/>
      <c r="V2696" s="234"/>
      <c r="W2696" s="234"/>
      <c r="X2696" s="234"/>
      <c r="Y2696" s="234"/>
      <c r="Z2696" s="234"/>
      <c r="AA2696" s="234"/>
      <c r="AB2696" s="234"/>
      <c r="AC2696" s="234"/>
      <c r="AD2696" s="234"/>
      <c r="AE2696" s="234"/>
      <c r="AF2696" s="234"/>
      <c r="AG2696" s="234"/>
      <c r="AH2696" s="234"/>
      <c r="AI2696" s="234"/>
      <c r="AJ2696" s="234"/>
      <c r="AK2696" s="234"/>
      <c r="AL2696" s="234"/>
      <c r="AM2696" s="234"/>
      <c r="AN2696" s="234"/>
      <c r="AO2696" s="234"/>
      <c r="AP2696" s="234"/>
      <c r="AQ2696" s="234"/>
      <c r="AR2696" s="234"/>
      <c r="AS2696" s="234"/>
      <c r="AT2696" s="234"/>
      <c r="AU2696" s="234"/>
      <c r="AV2696" s="234"/>
      <c r="AW2696" s="234"/>
      <c r="AX2696" s="234"/>
      <c r="AY2696" s="234"/>
      <c r="AZ2696" s="234"/>
      <c r="BA2696" s="234"/>
      <c r="BB2696" s="234"/>
      <c r="BC2696" s="234"/>
      <c r="BD2696" s="234"/>
      <c r="BE2696" s="234"/>
      <c r="BF2696" s="234"/>
      <c r="BG2696" s="234"/>
      <c r="BH2696" s="234"/>
      <c r="BI2696" s="234"/>
      <c r="BJ2696" s="234"/>
      <c r="BK2696" s="234"/>
      <c r="BL2696" s="234"/>
      <c r="BM2696" s="234"/>
      <c r="BN2696" s="234"/>
      <c r="BO2696" s="234"/>
      <c r="BP2696" s="234"/>
      <c r="BQ2696" s="234"/>
      <c r="BR2696" s="234"/>
      <c r="BS2696" s="234"/>
      <c r="BT2696" s="234"/>
      <c r="BU2696" s="234"/>
      <c r="BV2696" s="234"/>
      <c r="BW2696" s="234"/>
      <c r="BX2696" s="234"/>
      <c r="BY2696" s="234"/>
      <c r="BZ2696" s="234"/>
      <c r="CA2696" s="234"/>
      <c r="CB2696" s="234"/>
      <c r="CC2696" s="234"/>
      <c r="CD2696" s="234"/>
      <c r="CE2696" s="234"/>
      <c r="CF2696" s="234"/>
      <c r="CG2696" s="234"/>
      <c r="CH2696" s="234"/>
      <c r="CI2696" s="234"/>
      <c r="CJ2696" s="234"/>
      <c r="CK2696" s="234"/>
    </row>
    <row r="2697" spans="2:89" x14ac:dyDescent="0.35">
      <c r="B2697" s="132" t="str">
        <f t="shared" ref="B2697:B2704" si="3545">B2679</f>
        <v>Surgical procedures</v>
      </c>
      <c r="D2697" t="s">
        <v>546</v>
      </c>
      <c r="E2697" s="8" t="str">
        <f t="shared" ref="E2697" si="3546">ROW()&amp;" "&amp;D2697</f>
        <v>2697 SEASON QUARTER-TV-V</v>
      </c>
      <c r="G2697" t="s">
        <v>332</v>
      </c>
      <c r="H2697" s="12"/>
      <c r="I2697" s="60"/>
      <c r="J2697" s="60"/>
      <c r="K2697" s="38"/>
      <c r="L2697" s="38"/>
      <c r="M2697" s="38"/>
      <c r="N2697" s="38"/>
      <c r="O2697" s="38"/>
      <c r="P2697" s="38"/>
      <c r="R2697" s="15"/>
      <c r="S2697" s="234"/>
      <c r="T2697" s="234"/>
      <c r="U2697" s="234"/>
      <c r="V2697" s="234"/>
      <c r="W2697" s="234"/>
      <c r="X2697" s="234"/>
      <c r="Y2697" s="234"/>
      <c r="Z2697" s="234"/>
      <c r="AA2697" s="234"/>
      <c r="AB2697" s="234"/>
      <c r="AC2697" s="234"/>
      <c r="AD2697" s="234"/>
      <c r="AE2697" s="234"/>
      <c r="AF2697" s="234"/>
      <c r="AG2697" s="234"/>
      <c r="AH2697" s="234"/>
      <c r="AI2697" s="234"/>
      <c r="AJ2697" s="234"/>
      <c r="AK2697" s="234"/>
      <c r="AL2697" s="234"/>
      <c r="AM2697" s="234"/>
      <c r="AN2697" s="234"/>
      <c r="AO2697" s="234"/>
      <c r="AP2697" s="234"/>
      <c r="AQ2697" s="234"/>
      <c r="AR2697" s="234"/>
      <c r="AS2697" s="234"/>
      <c r="AT2697" s="234"/>
      <c r="AU2697" s="234"/>
      <c r="AV2697" s="234"/>
      <c r="AW2697" s="234"/>
      <c r="AX2697" s="234"/>
      <c r="AY2697" s="234"/>
      <c r="AZ2697" s="234"/>
      <c r="BA2697" s="234"/>
      <c r="BB2697" s="234"/>
      <c r="BC2697" s="234"/>
      <c r="BD2697" s="234"/>
      <c r="BE2697" s="234"/>
      <c r="BF2697" s="234"/>
      <c r="BG2697" s="234"/>
      <c r="BH2697" s="234"/>
      <c r="BI2697" s="234"/>
      <c r="BJ2697" s="234"/>
      <c r="BK2697" s="234"/>
      <c r="BL2697" s="234"/>
      <c r="BM2697" s="234"/>
      <c r="BN2697" s="234"/>
      <c r="BO2697" s="234"/>
      <c r="BP2697" s="234"/>
      <c r="BQ2697" s="234"/>
      <c r="BR2697" s="234"/>
      <c r="BS2697" s="234"/>
      <c r="BT2697" s="234"/>
      <c r="BU2697" s="234"/>
      <c r="BV2697" s="234"/>
      <c r="BW2697" s="234"/>
      <c r="BX2697" s="234"/>
      <c r="BY2697" s="234"/>
      <c r="BZ2697" s="234"/>
      <c r="CA2697" s="234"/>
      <c r="CB2697" s="234"/>
      <c r="CC2697" s="234"/>
      <c r="CD2697" s="234"/>
      <c r="CE2697" s="234"/>
      <c r="CF2697" s="234"/>
      <c r="CG2697" s="234"/>
      <c r="CH2697" s="234"/>
      <c r="CI2697" s="234"/>
      <c r="CJ2697" s="234"/>
      <c r="CK2697" s="234"/>
    </row>
    <row r="2698" spans="2:89" x14ac:dyDescent="0.35">
      <c r="B2698" s="132" t="str">
        <f t="shared" si="3545"/>
        <v>procedure</v>
      </c>
      <c r="D2698" t="s">
        <v>546</v>
      </c>
      <c r="E2698" s="8" t="str">
        <f>ROW()&amp;" "&amp;D2698</f>
        <v>2698 SEASON QUARTER-TV-V</v>
      </c>
      <c r="G2698" t="s">
        <v>332</v>
      </c>
      <c r="H2698" s="27"/>
      <c r="I2698" s="78"/>
      <c r="J2698" s="78"/>
      <c r="K2698" s="33"/>
      <c r="L2698" s="33"/>
      <c r="M2698" s="33"/>
      <c r="N2698" s="33"/>
      <c r="O2698" s="33"/>
      <c r="P2698" s="33"/>
      <c r="R2698" s="33"/>
      <c r="S2698" s="80"/>
      <c r="T2698" s="80"/>
      <c r="U2698" s="80"/>
      <c r="V2698" s="80"/>
      <c r="W2698" s="80"/>
      <c r="X2698" s="80"/>
      <c r="Y2698" s="80"/>
      <c r="Z2698" s="80"/>
      <c r="AA2698" s="80"/>
      <c r="AB2698" s="80"/>
      <c r="AC2698" s="80"/>
      <c r="AD2698" s="80"/>
      <c r="AE2698" s="80"/>
      <c r="AF2698" s="80"/>
      <c r="AG2698" s="80"/>
      <c r="AH2698" s="80"/>
      <c r="AI2698" s="80"/>
      <c r="AJ2698" s="80"/>
      <c r="AK2698" s="80"/>
      <c r="AL2698" s="80"/>
      <c r="AM2698" s="80"/>
      <c r="AN2698" s="80"/>
      <c r="AO2698" s="80"/>
      <c r="AP2698" s="80"/>
      <c r="AQ2698" s="80"/>
      <c r="AR2698" s="80"/>
      <c r="AS2698" s="80"/>
      <c r="AT2698" s="80"/>
      <c r="AU2698" s="80"/>
      <c r="AV2698" s="80"/>
      <c r="AW2698" s="80"/>
      <c r="AX2698" s="80"/>
      <c r="AY2698" s="80"/>
      <c r="AZ2698" s="80"/>
      <c r="BA2698" s="80"/>
      <c r="BB2698" s="80"/>
      <c r="BC2698" s="80"/>
      <c r="BD2698" s="80"/>
      <c r="BE2698" s="80"/>
      <c r="BF2698" s="80"/>
      <c r="BG2698" s="80"/>
      <c r="BH2698" s="80"/>
      <c r="BI2698" s="80"/>
      <c r="BJ2698" s="80"/>
      <c r="BK2698" s="80"/>
      <c r="BL2698" s="80"/>
      <c r="BM2698" s="80"/>
      <c r="BN2698" s="80"/>
      <c r="BO2698" s="80"/>
      <c r="BP2698" s="80"/>
      <c r="BQ2698" s="80"/>
      <c r="BR2698" s="80"/>
      <c r="BS2698" s="80"/>
      <c r="BT2698" s="80"/>
      <c r="BU2698" s="80"/>
      <c r="BV2698" s="80"/>
      <c r="BW2698" s="80"/>
      <c r="BX2698" s="80"/>
      <c r="BY2698" s="80"/>
      <c r="BZ2698" s="80"/>
      <c r="CA2698" s="80"/>
      <c r="CB2698" s="80"/>
      <c r="CC2698" s="80"/>
      <c r="CD2698" s="80"/>
      <c r="CE2698" s="80"/>
      <c r="CF2698" s="80"/>
      <c r="CG2698" s="80"/>
      <c r="CH2698" s="80"/>
      <c r="CI2698" s="80"/>
      <c r="CJ2698" s="80"/>
      <c r="CK2698" s="80"/>
    </row>
    <row r="2699" spans="2:89" x14ac:dyDescent="0.35">
      <c r="B2699" s="132" t="str">
        <f t="shared" si="3545"/>
        <v>Primary revenue driver</v>
      </c>
      <c r="D2699" t="s">
        <v>546</v>
      </c>
      <c r="E2699" s="8" t="str">
        <f t="shared" ref="E2699:E2704" si="3547">ROW()&amp;" "&amp;D2699</f>
        <v>2699 SEASON QUARTER-TV-V</v>
      </c>
      <c r="G2699" t="s">
        <v>332</v>
      </c>
      <c r="H2699" s="27"/>
      <c r="I2699" s="78"/>
      <c r="J2699" s="78"/>
      <c r="K2699" s="33"/>
      <c r="L2699" s="33"/>
      <c r="M2699" s="33"/>
      <c r="N2699" s="33"/>
      <c r="O2699" s="33"/>
      <c r="P2699" s="33"/>
      <c r="R2699" s="33"/>
      <c r="S2699" s="80"/>
      <c r="T2699" s="80"/>
      <c r="U2699" s="80"/>
      <c r="V2699" s="80"/>
      <c r="W2699" s="80"/>
      <c r="X2699" s="80"/>
      <c r="Y2699" s="80"/>
      <c r="Z2699" s="80"/>
      <c r="AA2699" s="80"/>
      <c r="AB2699" s="80"/>
      <c r="AC2699" s="80"/>
      <c r="AD2699" s="80"/>
      <c r="AE2699" s="80"/>
      <c r="AF2699" s="80"/>
      <c r="AG2699" s="80"/>
      <c r="AH2699" s="80"/>
      <c r="AI2699" s="80"/>
      <c r="AJ2699" s="80"/>
      <c r="AK2699" s="80"/>
      <c r="AL2699" s="80"/>
      <c r="AM2699" s="80"/>
      <c r="AN2699" s="80"/>
      <c r="AO2699" s="80"/>
      <c r="AP2699" s="80"/>
      <c r="AQ2699" s="80"/>
      <c r="AR2699" s="80"/>
      <c r="AS2699" s="80"/>
      <c r="AT2699" s="80"/>
      <c r="AU2699" s="80"/>
      <c r="AV2699" s="80"/>
      <c r="AW2699" s="80"/>
      <c r="AX2699" s="80"/>
      <c r="AY2699" s="80"/>
      <c r="AZ2699" s="80"/>
      <c r="BA2699" s="80"/>
      <c r="BB2699" s="80"/>
      <c r="BC2699" s="80"/>
      <c r="BD2699" s="80"/>
      <c r="BE2699" s="80"/>
      <c r="BF2699" s="80"/>
      <c r="BG2699" s="80"/>
      <c r="BH2699" s="80"/>
      <c r="BI2699" s="80"/>
      <c r="BJ2699" s="80"/>
      <c r="BK2699" s="80"/>
      <c r="BL2699" s="80"/>
      <c r="BM2699" s="80"/>
      <c r="BN2699" s="80"/>
      <c r="BO2699" s="80"/>
      <c r="BP2699" s="80"/>
      <c r="BQ2699" s="80"/>
      <c r="BR2699" s="80"/>
      <c r="BS2699" s="80"/>
      <c r="BT2699" s="80"/>
      <c r="BU2699" s="80"/>
      <c r="BV2699" s="80"/>
      <c r="BW2699" s="80"/>
      <c r="BX2699" s="80"/>
      <c r="BY2699" s="80"/>
      <c r="BZ2699" s="80"/>
      <c r="CA2699" s="80"/>
      <c r="CB2699" s="80"/>
      <c r="CC2699" s="80"/>
      <c r="CD2699" s="80"/>
      <c r="CE2699" s="80"/>
      <c r="CF2699" s="80"/>
      <c r="CG2699" s="80"/>
      <c r="CH2699" s="80"/>
      <c r="CI2699" s="80"/>
      <c r="CJ2699" s="80"/>
      <c r="CK2699" s="80"/>
    </row>
    <row r="2700" spans="2:89" x14ac:dyDescent="0.35">
      <c r="B2700" s="132" t="str">
        <f t="shared" si="3545"/>
        <v>Primary volume driver</v>
      </c>
      <c r="D2700" t="s">
        <v>546</v>
      </c>
      <c r="E2700" s="8" t="str">
        <f t="shared" si="3547"/>
        <v>2700 SEASON QUARTER-TV-V</v>
      </c>
      <c r="G2700" t="s">
        <v>332</v>
      </c>
      <c r="K2700" s="53"/>
      <c r="L2700" s="53"/>
      <c r="M2700" s="53"/>
      <c r="N2700" s="53"/>
      <c r="O2700" s="53"/>
      <c r="P2700" s="53"/>
      <c r="R2700" s="24"/>
      <c r="S2700" s="80"/>
      <c r="T2700" s="80"/>
      <c r="U2700" s="80"/>
      <c r="V2700" s="80"/>
      <c r="W2700" s="80"/>
      <c r="X2700" s="80"/>
      <c r="Y2700" s="80"/>
      <c r="Z2700" s="80"/>
      <c r="AA2700" s="80"/>
      <c r="AB2700" s="80"/>
      <c r="AC2700" s="80"/>
      <c r="AD2700" s="80"/>
      <c r="AE2700" s="80"/>
      <c r="AF2700" s="80"/>
      <c r="AG2700" s="80"/>
      <c r="AH2700" s="80"/>
      <c r="AI2700" s="80"/>
      <c r="AJ2700" s="80"/>
      <c r="AK2700" s="80"/>
      <c r="AL2700" s="80"/>
      <c r="AM2700" s="80"/>
      <c r="AN2700" s="80"/>
      <c r="AO2700" s="80"/>
      <c r="AP2700" s="80"/>
      <c r="AQ2700" s="80"/>
      <c r="AR2700" s="80"/>
      <c r="AS2700" s="80"/>
      <c r="AT2700" s="80"/>
      <c r="AU2700" s="80"/>
      <c r="AV2700" s="80"/>
      <c r="AW2700" s="80"/>
      <c r="AX2700" s="80"/>
      <c r="AY2700" s="80"/>
      <c r="AZ2700" s="80"/>
      <c r="BA2700" s="80"/>
      <c r="BB2700" s="80"/>
      <c r="BC2700" s="80"/>
      <c r="BD2700" s="80"/>
      <c r="BE2700" s="80"/>
      <c r="BF2700" s="80"/>
      <c r="BG2700" s="80"/>
      <c r="BH2700" s="80"/>
      <c r="BI2700" s="80"/>
      <c r="BJ2700" s="80"/>
      <c r="BK2700" s="80"/>
      <c r="BL2700" s="80"/>
      <c r="BM2700" s="80"/>
      <c r="BN2700" s="80"/>
      <c r="BO2700" s="80"/>
      <c r="BP2700" s="80"/>
      <c r="BQ2700" s="80"/>
      <c r="BR2700" s="80"/>
      <c r="BS2700" s="80"/>
      <c r="BT2700" s="80"/>
      <c r="BU2700" s="80"/>
      <c r="BV2700" s="80"/>
      <c r="BW2700" s="80"/>
      <c r="BX2700" s="80"/>
      <c r="BY2700" s="80"/>
      <c r="BZ2700" s="80"/>
      <c r="CA2700" s="80"/>
      <c r="CB2700" s="80"/>
      <c r="CC2700" s="80"/>
      <c r="CD2700" s="80"/>
      <c r="CE2700" s="80"/>
      <c r="CF2700" s="80"/>
      <c r="CG2700" s="80"/>
      <c r="CH2700" s="80"/>
      <c r="CI2700" s="80"/>
      <c r="CJ2700" s="80"/>
      <c r="CK2700" s="80"/>
    </row>
    <row r="2701" spans="2:89" x14ac:dyDescent="0.35">
      <c r="B2701" s="132" t="str">
        <f t="shared" si="3545"/>
        <v>(Secondary label)</v>
      </c>
      <c r="D2701" t="s">
        <v>546</v>
      </c>
      <c r="E2701" s="8" t="str">
        <f t="shared" si="3547"/>
        <v>2701 SEASON QUARTER-TV-V</v>
      </c>
      <c r="G2701" t="s">
        <v>332</v>
      </c>
      <c r="H2701" s="12"/>
      <c r="I2701" s="60"/>
      <c r="J2701" s="60"/>
      <c r="K2701" s="15"/>
      <c r="L2701" s="15"/>
      <c r="M2701" s="15"/>
      <c r="N2701" s="15"/>
      <c r="O2701" s="15"/>
      <c r="P2701" s="15"/>
      <c r="R2701" s="15"/>
      <c r="S2701" s="80"/>
      <c r="T2701" s="80"/>
      <c r="U2701" s="80"/>
      <c r="V2701" s="80"/>
      <c r="W2701" s="80"/>
      <c r="X2701" s="80"/>
      <c r="Y2701" s="80"/>
      <c r="Z2701" s="80"/>
      <c r="AA2701" s="80"/>
      <c r="AB2701" s="80"/>
      <c r="AC2701" s="80"/>
      <c r="AD2701" s="80"/>
      <c r="AE2701" s="80"/>
      <c r="AF2701" s="80"/>
      <c r="AG2701" s="80"/>
      <c r="AH2701" s="80"/>
      <c r="AI2701" s="80"/>
      <c r="AJ2701" s="80"/>
      <c r="AK2701" s="80"/>
      <c r="AL2701" s="80"/>
      <c r="AM2701" s="80"/>
      <c r="AN2701" s="80"/>
      <c r="AO2701" s="80"/>
      <c r="AP2701" s="80"/>
      <c r="AQ2701" s="80"/>
      <c r="AR2701" s="80"/>
      <c r="AS2701" s="80"/>
      <c r="AT2701" s="80"/>
      <c r="AU2701" s="80"/>
      <c r="AV2701" s="80"/>
      <c r="AW2701" s="80"/>
      <c r="AX2701" s="80"/>
      <c r="AY2701" s="80"/>
      <c r="AZ2701" s="80"/>
      <c r="BA2701" s="80"/>
      <c r="BB2701" s="80"/>
      <c r="BC2701" s="80"/>
      <c r="BD2701" s="80"/>
      <c r="BE2701" s="80"/>
      <c r="BF2701" s="80"/>
      <c r="BG2701" s="80"/>
      <c r="BH2701" s="80"/>
      <c r="BI2701" s="80"/>
      <c r="BJ2701" s="80"/>
      <c r="BK2701" s="80"/>
      <c r="BL2701" s="80"/>
      <c r="BM2701" s="80"/>
      <c r="BN2701" s="80"/>
      <c r="BO2701" s="80"/>
      <c r="BP2701" s="80"/>
      <c r="BQ2701" s="80"/>
      <c r="BR2701" s="80"/>
      <c r="BS2701" s="80"/>
      <c r="BT2701" s="80"/>
      <c r="BU2701" s="80"/>
      <c r="BV2701" s="80"/>
      <c r="BW2701" s="80"/>
      <c r="BX2701" s="80"/>
      <c r="BY2701" s="80"/>
      <c r="BZ2701" s="80"/>
      <c r="CA2701" s="80"/>
      <c r="CB2701" s="80"/>
      <c r="CC2701" s="80"/>
      <c r="CD2701" s="80"/>
      <c r="CE2701" s="80"/>
      <c r="CF2701" s="80"/>
      <c r="CG2701" s="80"/>
      <c r="CH2701" s="80"/>
      <c r="CI2701" s="80"/>
      <c r="CJ2701" s="80"/>
      <c r="CK2701" s="80"/>
    </row>
    <row r="2702" spans="2:89" x14ac:dyDescent="0.35">
      <c r="B2702" s="132" t="str">
        <f t="shared" si="3545"/>
        <v xml:space="preserve">secondary unit </v>
      </c>
      <c r="D2702" t="s">
        <v>546</v>
      </c>
      <c r="E2702" s="8" t="str">
        <f t="shared" si="3547"/>
        <v>2702 SEASON QUARTER-TV-V</v>
      </c>
      <c r="G2702" t="s">
        <v>332</v>
      </c>
      <c r="H2702" s="12"/>
      <c r="I2702" s="60"/>
      <c r="J2702" s="60"/>
      <c r="K2702" s="15"/>
      <c r="L2702" s="15"/>
      <c r="M2702" s="15"/>
      <c r="N2702" s="15"/>
      <c r="O2702" s="15"/>
      <c r="P2702" s="15"/>
      <c r="R2702" s="15"/>
      <c r="S2702" s="76"/>
      <c r="T2702" s="76"/>
      <c r="U2702" s="76"/>
      <c r="V2702" s="76"/>
      <c r="W2702" s="76"/>
      <c r="X2702" s="76"/>
      <c r="Y2702" s="76"/>
      <c r="Z2702" s="76"/>
      <c r="AA2702" s="76"/>
      <c r="AB2702" s="76"/>
      <c r="AC2702" s="76"/>
      <c r="AD2702" s="76"/>
      <c r="AE2702" s="76"/>
      <c r="AF2702" s="76"/>
      <c r="AG2702" s="76"/>
      <c r="AH2702" s="76"/>
      <c r="AI2702" s="76"/>
      <c r="AJ2702" s="76"/>
      <c r="AK2702" s="76"/>
      <c r="AL2702" s="76"/>
      <c r="AM2702" s="76"/>
      <c r="AN2702" s="76"/>
      <c r="AO2702" s="76"/>
      <c r="AP2702" s="76"/>
      <c r="AQ2702" s="76"/>
      <c r="AR2702" s="76"/>
      <c r="AS2702" s="76"/>
      <c r="AT2702" s="76"/>
      <c r="AU2702" s="76"/>
      <c r="AV2702" s="76"/>
      <c r="AW2702" s="76"/>
      <c r="AX2702" s="76"/>
      <c r="AY2702" s="76"/>
      <c r="AZ2702" s="76"/>
      <c r="BA2702" s="76"/>
      <c r="BB2702" s="76"/>
      <c r="BC2702" s="76"/>
      <c r="BD2702" s="76"/>
      <c r="BE2702" s="76"/>
      <c r="BF2702" s="76"/>
      <c r="BG2702" s="76"/>
      <c r="BH2702" s="76"/>
      <c r="BI2702" s="76"/>
      <c r="BJ2702" s="76"/>
      <c r="BK2702" s="76"/>
      <c r="BL2702" s="76"/>
      <c r="BM2702" s="76"/>
      <c r="BN2702" s="76"/>
      <c r="BO2702" s="76"/>
      <c r="BP2702" s="76"/>
      <c r="BQ2702" s="76"/>
      <c r="BR2702" s="76"/>
      <c r="BS2702" s="76"/>
      <c r="BT2702" s="76"/>
      <c r="BU2702" s="76"/>
      <c r="BV2702" s="76"/>
      <c r="BW2702" s="76"/>
      <c r="BX2702" s="76"/>
      <c r="BY2702" s="76"/>
      <c r="BZ2702" s="76"/>
      <c r="CA2702" s="76"/>
      <c r="CB2702" s="76"/>
      <c r="CC2702" s="76"/>
      <c r="CD2702" s="76"/>
      <c r="CE2702" s="76"/>
      <c r="CF2702" s="76"/>
      <c r="CG2702" s="76"/>
      <c r="CH2702" s="76"/>
      <c r="CI2702" s="76"/>
      <c r="CJ2702" s="76"/>
      <c r="CK2702" s="76"/>
    </row>
    <row r="2703" spans="2:89" x14ac:dyDescent="0.35">
      <c r="B2703" s="132" t="str">
        <f t="shared" si="3545"/>
        <v>Secondary revenue driver</v>
      </c>
      <c r="D2703" t="s">
        <v>546</v>
      </c>
      <c r="E2703" s="8" t="str">
        <f t="shared" si="3547"/>
        <v>2703 SEASON QUARTER-TV-V</v>
      </c>
      <c r="G2703" t="s">
        <v>332</v>
      </c>
      <c r="H2703" s="12"/>
      <c r="I2703" s="60"/>
      <c r="J2703" s="60"/>
      <c r="K2703" s="15"/>
      <c r="L2703" s="15"/>
      <c r="M2703" s="15"/>
      <c r="N2703" s="15"/>
      <c r="O2703" s="15"/>
      <c r="P2703" s="15"/>
      <c r="R2703" s="15"/>
      <c r="S2703" s="80"/>
      <c r="T2703" s="80"/>
      <c r="U2703" s="80"/>
      <c r="V2703" s="80"/>
      <c r="W2703" s="80"/>
      <c r="X2703" s="80"/>
      <c r="Y2703" s="80"/>
      <c r="Z2703" s="80"/>
      <c r="AA2703" s="80"/>
      <c r="AB2703" s="80"/>
      <c r="AC2703" s="80"/>
      <c r="AD2703" s="80"/>
      <c r="AE2703" s="80"/>
      <c r="AF2703" s="80"/>
      <c r="AG2703" s="80"/>
      <c r="AH2703" s="80"/>
      <c r="AI2703" s="80"/>
      <c r="AJ2703" s="80"/>
      <c r="AK2703" s="80"/>
      <c r="AL2703" s="80"/>
      <c r="AM2703" s="80"/>
      <c r="AN2703" s="80"/>
      <c r="AO2703" s="80"/>
      <c r="AP2703" s="80"/>
      <c r="AQ2703" s="80"/>
      <c r="AR2703" s="80"/>
      <c r="AS2703" s="80"/>
      <c r="AT2703" s="80"/>
      <c r="AU2703" s="80"/>
      <c r="AV2703" s="80"/>
      <c r="AW2703" s="80"/>
      <c r="AX2703" s="80"/>
      <c r="AY2703" s="80"/>
      <c r="AZ2703" s="80"/>
      <c r="BA2703" s="80"/>
      <c r="BB2703" s="80"/>
      <c r="BC2703" s="80"/>
      <c r="BD2703" s="80"/>
      <c r="BE2703" s="80"/>
      <c r="BF2703" s="80"/>
      <c r="BG2703" s="80"/>
      <c r="BH2703" s="80"/>
      <c r="BI2703" s="80"/>
      <c r="BJ2703" s="80"/>
      <c r="BK2703" s="80"/>
      <c r="BL2703" s="80"/>
      <c r="BM2703" s="80"/>
      <c r="BN2703" s="80"/>
      <c r="BO2703" s="80"/>
      <c r="BP2703" s="80"/>
      <c r="BQ2703" s="80"/>
      <c r="BR2703" s="80"/>
      <c r="BS2703" s="80"/>
      <c r="BT2703" s="80"/>
      <c r="BU2703" s="80"/>
      <c r="BV2703" s="80"/>
      <c r="BW2703" s="80"/>
      <c r="BX2703" s="80"/>
      <c r="BY2703" s="80"/>
      <c r="BZ2703" s="80"/>
      <c r="CA2703" s="80"/>
      <c r="CB2703" s="80"/>
      <c r="CC2703" s="80"/>
      <c r="CD2703" s="80"/>
      <c r="CE2703" s="80"/>
      <c r="CF2703" s="80"/>
      <c r="CG2703" s="80"/>
      <c r="CH2703" s="80"/>
      <c r="CI2703" s="80"/>
      <c r="CJ2703" s="80"/>
      <c r="CK2703" s="80"/>
    </row>
    <row r="2704" spans="2:89" x14ac:dyDescent="0.35">
      <c r="B2704" s="132" t="str">
        <f t="shared" si="3545"/>
        <v>Secondary volume driver</v>
      </c>
      <c r="D2704" t="s">
        <v>546</v>
      </c>
      <c r="E2704" s="8" t="str">
        <f t="shared" si="3547"/>
        <v>2704 SEASON QUARTER-TV-V</v>
      </c>
      <c r="G2704" t="s">
        <v>332</v>
      </c>
      <c r="H2704" s="12"/>
      <c r="I2704" s="60"/>
      <c r="J2704" s="60"/>
      <c r="K2704" s="15"/>
      <c r="L2704" s="15"/>
      <c r="M2704" s="15"/>
      <c r="N2704" s="15"/>
      <c r="O2704" s="15"/>
      <c r="P2704" s="15"/>
      <c r="R2704" s="15"/>
      <c r="S2704" s="80"/>
      <c r="T2704" s="80"/>
      <c r="U2704" s="80"/>
      <c r="V2704" s="80"/>
      <c r="W2704" s="80"/>
      <c r="X2704" s="80"/>
      <c r="Y2704" s="80"/>
      <c r="Z2704" s="80"/>
      <c r="AA2704" s="80"/>
      <c r="AB2704" s="80"/>
      <c r="AC2704" s="80"/>
      <c r="AD2704" s="80"/>
      <c r="AE2704" s="80"/>
      <c r="AF2704" s="80"/>
      <c r="AG2704" s="80"/>
      <c r="AH2704" s="80"/>
      <c r="AI2704" s="80"/>
      <c r="AJ2704" s="80"/>
      <c r="AK2704" s="80"/>
      <c r="AL2704" s="80"/>
      <c r="AM2704" s="80"/>
      <c r="AN2704" s="80"/>
      <c r="AO2704" s="80"/>
      <c r="AP2704" s="80"/>
      <c r="AQ2704" s="80"/>
      <c r="AR2704" s="80"/>
      <c r="AS2704" s="80"/>
      <c r="AT2704" s="80"/>
      <c r="AU2704" s="80"/>
      <c r="AV2704" s="80"/>
      <c r="AW2704" s="80"/>
      <c r="AX2704" s="80"/>
      <c r="AY2704" s="80"/>
      <c r="AZ2704" s="80"/>
      <c r="BA2704" s="80"/>
      <c r="BB2704" s="80"/>
      <c r="BC2704" s="80"/>
      <c r="BD2704" s="80"/>
      <c r="BE2704" s="80"/>
      <c r="BF2704" s="80"/>
      <c r="BG2704" s="80"/>
      <c r="BH2704" s="80"/>
      <c r="BI2704" s="80"/>
      <c r="BJ2704" s="80"/>
      <c r="BK2704" s="80"/>
      <c r="BL2704" s="80"/>
      <c r="BM2704" s="80"/>
      <c r="BN2704" s="80"/>
      <c r="BO2704" s="80"/>
      <c r="BP2704" s="80"/>
      <c r="BQ2704" s="80"/>
      <c r="BR2704" s="80"/>
      <c r="BS2704" s="80"/>
      <c r="BT2704" s="80"/>
      <c r="BU2704" s="80"/>
      <c r="BV2704" s="80"/>
      <c r="BW2704" s="80"/>
      <c r="BX2704" s="80"/>
      <c r="BY2704" s="80"/>
      <c r="BZ2704" s="80"/>
      <c r="CA2704" s="80"/>
      <c r="CB2704" s="80"/>
      <c r="CC2704" s="80"/>
      <c r="CD2704" s="80"/>
      <c r="CE2704" s="80"/>
      <c r="CF2704" s="80"/>
      <c r="CG2704" s="80"/>
      <c r="CH2704" s="80"/>
      <c r="CI2704" s="80"/>
      <c r="CJ2704" s="80"/>
      <c r="CK2704" s="80"/>
    </row>
    <row r="2705" spans="2:89" x14ac:dyDescent="0.35">
      <c r="B2705" s="132"/>
      <c r="E2705" s="8"/>
      <c r="H2705" s="12"/>
      <c r="I2705" s="60"/>
      <c r="J2705" s="60"/>
      <c r="K2705" s="15"/>
      <c r="L2705" s="15"/>
      <c r="M2705" s="15"/>
      <c r="N2705" s="15"/>
      <c r="O2705" s="15"/>
      <c r="P2705" s="15"/>
      <c r="R2705" s="15"/>
      <c r="S2705" s="80"/>
      <c r="T2705" s="80"/>
      <c r="U2705" s="80"/>
      <c r="V2705" s="80"/>
      <c r="W2705" s="80"/>
      <c r="X2705" s="80"/>
      <c r="Y2705" s="80"/>
      <c r="Z2705" s="80"/>
      <c r="AA2705" s="80"/>
      <c r="AB2705" s="80"/>
      <c r="AC2705" s="80"/>
      <c r="AD2705" s="80"/>
      <c r="AE2705" s="80"/>
      <c r="AF2705" s="80"/>
      <c r="AG2705" s="80"/>
      <c r="AH2705" s="80"/>
      <c r="AI2705" s="80"/>
      <c r="AJ2705" s="80"/>
      <c r="AK2705" s="80"/>
      <c r="AL2705" s="80"/>
      <c r="AM2705" s="80"/>
      <c r="AN2705" s="80"/>
      <c r="AO2705" s="80"/>
      <c r="AP2705" s="80"/>
      <c r="AQ2705" s="80"/>
      <c r="AR2705" s="80"/>
      <c r="AS2705" s="80"/>
      <c r="AT2705" s="80"/>
      <c r="AU2705" s="80"/>
      <c r="AV2705" s="80"/>
      <c r="AW2705" s="80"/>
      <c r="AX2705" s="80"/>
      <c r="AY2705" s="80"/>
      <c r="AZ2705" s="80"/>
      <c r="BA2705" s="80"/>
      <c r="BB2705" s="80"/>
      <c r="BC2705" s="80"/>
      <c r="BD2705" s="80"/>
      <c r="BE2705" s="80"/>
      <c r="BF2705" s="80"/>
      <c r="BG2705" s="80"/>
      <c r="BH2705" s="80"/>
      <c r="BI2705" s="80"/>
      <c r="BJ2705" s="80"/>
      <c r="BK2705" s="80"/>
      <c r="BL2705" s="80"/>
      <c r="BM2705" s="80"/>
      <c r="BN2705" s="80"/>
      <c r="BO2705" s="80"/>
      <c r="BP2705" s="80"/>
      <c r="BQ2705" s="80"/>
      <c r="BR2705" s="80"/>
      <c r="BS2705" s="80"/>
      <c r="BT2705" s="80"/>
      <c r="BU2705" s="80"/>
      <c r="BV2705" s="80"/>
      <c r="BW2705" s="80"/>
      <c r="BX2705" s="80"/>
      <c r="BY2705" s="80"/>
      <c r="BZ2705" s="80"/>
      <c r="CA2705" s="80"/>
      <c r="CB2705" s="80"/>
      <c r="CC2705" s="80"/>
      <c r="CD2705" s="80"/>
      <c r="CE2705" s="80"/>
      <c r="CF2705" s="80"/>
      <c r="CG2705" s="80"/>
      <c r="CH2705" s="80"/>
      <c r="CI2705" s="80"/>
      <c r="CJ2705" s="80"/>
      <c r="CK2705" s="80"/>
    </row>
    <row r="2706" spans="2:89" x14ac:dyDescent="0.35">
      <c r="B2706" s="171" t="s">
        <v>503</v>
      </c>
      <c r="E2706" s="8"/>
      <c r="H2706" s="170"/>
      <c r="I2706" s="172"/>
      <c r="J2706" s="172"/>
      <c r="K2706" s="193"/>
      <c r="L2706" s="193"/>
      <c r="M2706" s="193"/>
      <c r="N2706" s="193"/>
      <c r="O2706" s="193"/>
      <c r="P2706" s="193"/>
      <c r="R2706" s="194"/>
      <c r="S2706" s="170"/>
      <c r="T2706" s="170"/>
      <c r="U2706" s="170"/>
      <c r="V2706" s="170"/>
      <c r="W2706" s="170"/>
      <c r="X2706" s="170"/>
      <c r="Y2706" s="170"/>
      <c r="Z2706" s="170"/>
      <c r="AA2706" s="170"/>
      <c r="AB2706" s="170"/>
      <c r="AC2706" s="170"/>
      <c r="AD2706" s="170"/>
      <c r="AE2706" s="170"/>
      <c r="AF2706" s="170"/>
      <c r="AG2706" s="170"/>
      <c r="AH2706" s="170"/>
      <c r="AI2706" s="170"/>
      <c r="AJ2706" s="170"/>
      <c r="AK2706" s="170"/>
      <c r="AL2706" s="170"/>
      <c r="AM2706" s="170"/>
      <c r="AN2706" s="170"/>
      <c r="AO2706" s="170"/>
      <c r="AP2706" s="170"/>
      <c r="AQ2706" s="170"/>
      <c r="AR2706" s="170"/>
      <c r="AS2706" s="170"/>
      <c r="AT2706" s="170"/>
      <c r="AU2706" s="170"/>
      <c r="AV2706" s="170"/>
      <c r="AW2706" s="170"/>
      <c r="AX2706" s="170"/>
      <c r="AY2706" s="170"/>
      <c r="AZ2706" s="170"/>
      <c r="BA2706" s="170"/>
      <c r="BB2706" s="170"/>
      <c r="BC2706" s="170"/>
      <c r="BD2706" s="170"/>
      <c r="BE2706" s="170"/>
      <c r="BF2706" s="170"/>
      <c r="BG2706" s="170"/>
      <c r="BH2706" s="170"/>
      <c r="BI2706" s="170"/>
      <c r="BJ2706" s="170"/>
      <c r="BK2706" s="170"/>
      <c r="BL2706" s="170"/>
      <c r="BM2706" s="170"/>
      <c r="BN2706" s="170"/>
      <c r="BO2706" s="170"/>
      <c r="BP2706" s="170"/>
      <c r="BQ2706" s="170"/>
      <c r="BR2706" s="170"/>
      <c r="BS2706" s="170"/>
      <c r="BT2706" s="170"/>
      <c r="BU2706" s="170"/>
      <c r="BV2706" s="170"/>
      <c r="BW2706" s="170"/>
      <c r="BX2706" s="170"/>
      <c r="BY2706" s="170"/>
      <c r="BZ2706" s="170"/>
      <c r="CA2706" s="170"/>
      <c r="CB2706" s="170"/>
      <c r="CC2706" s="170"/>
      <c r="CD2706" s="170"/>
      <c r="CE2706" s="170"/>
      <c r="CF2706" s="170"/>
      <c r="CG2706" s="170"/>
      <c r="CH2706" s="170"/>
      <c r="CI2706" s="170"/>
      <c r="CJ2706" s="170"/>
      <c r="CK2706" s="170"/>
    </row>
    <row r="2707" spans="2:89" x14ac:dyDescent="0.35">
      <c r="B2707" s="171" t="s">
        <v>504</v>
      </c>
      <c r="E2707" s="8"/>
      <c r="H2707" s="170"/>
      <c r="I2707" s="172"/>
      <c r="J2707" s="172"/>
      <c r="K2707" s="193"/>
      <c r="L2707" s="193"/>
      <c r="M2707" s="193"/>
      <c r="N2707" s="193"/>
      <c r="O2707" s="193"/>
      <c r="P2707" s="193"/>
      <c r="R2707" s="194"/>
      <c r="S2707" s="170"/>
      <c r="T2707" s="170"/>
      <c r="U2707" s="170"/>
      <c r="V2707" s="170"/>
      <c r="W2707" s="170"/>
      <c r="X2707" s="170"/>
      <c r="Y2707" s="170"/>
      <c r="Z2707" s="170"/>
      <c r="AA2707" s="170"/>
      <c r="AB2707" s="170"/>
      <c r="AC2707" s="170"/>
      <c r="AD2707" s="170"/>
      <c r="AE2707" s="170"/>
      <c r="AF2707" s="170"/>
      <c r="AG2707" s="170"/>
      <c r="AH2707" s="170"/>
      <c r="AI2707" s="170"/>
      <c r="AJ2707" s="170"/>
      <c r="AK2707" s="170"/>
      <c r="AL2707" s="170"/>
      <c r="AM2707" s="170"/>
      <c r="AN2707" s="170"/>
      <c r="AO2707" s="170"/>
      <c r="AP2707" s="170"/>
      <c r="AQ2707" s="170"/>
      <c r="AR2707" s="170"/>
      <c r="AS2707" s="170"/>
      <c r="AT2707" s="170"/>
      <c r="AU2707" s="170"/>
      <c r="AV2707" s="170"/>
      <c r="AW2707" s="170"/>
      <c r="AX2707" s="170"/>
      <c r="AY2707" s="170"/>
      <c r="AZ2707" s="170"/>
      <c r="BA2707" s="170"/>
      <c r="BB2707" s="170"/>
      <c r="BC2707" s="170"/>
      <c r="BD2707" s="170"/>
      <c r="BE2707" s="170"/>
      <c r="BF2707" s="170"/>
      <c r="BG2707" s="170"/>
      <c r="BH2707" s="170"/>
      <c r="BI2707" s="170"/>
      <c r="BJ2707" s="170"/>
      <c r="BK2707" s="170"/>
      <c r="BL2707" s="170"/>
      <c r="BM2707" s="170"/>
      <c r="BN2707" s="170"/>
      <c r="BO2707" s="170"/>
      <c r="BP2707" s="170"/>
      <c r="BQ2707" s="170"/>
      <c r="BR2707" s="170"/>
      <c r="BS2707" s="170"/>
      <c r="BT2707" s="170"/>
      <c r="BU2707" s="170"/>
      <c r="BV2707" s="170"/>
      <c r="BW2707" s="170"/>
      <c r="BX2707" s="170"/>
      <c r="BY2707" s="170"/>
      <c r="BZ2707" s="170"/>
      <c r="CA2707" s="170"/>
      <c r="CB2707" s="170"/>
      <c r="CC2707" s="170"/>
      <c r="CD2707" s="170"/>
      <c r="CE2707" s="170"/>
      <c r="CF2707" s="170"/>
      <c r="CG2707" s="170"/>
      <c r="CH2707" s="170"/>
      <c r="CI2707" s="170"/>
      <c r="CJ2707" s="170"/>
      <c r="CK2707" s="170"/>
    </row>
    <row r="2708" spans="2:89" x14ac:dyDescent="0.35">
      <c r="B2708" s="171" t="s">
        <v>461</v>
      </c>
      <c r="E2708" s="8"/>
      <c r="H2708" s="170"/>
      <c r="I2708" s="172"/>
      <c r="J2708" s="172"/>
      <c r="K2708" s="193"/>
      <c r="L2708" s="193"/>
      <c r="M2708" s="193"/>
      <c r="N2708" s="193"/>
      <c r="O2708" s="193"/>
      <c r="P2708" s="193"/>
      <c r="R2708" s="194"/>
      <c r="S2708" s="195" t="str">
        <f t="shared" ref="S2708:AX2708" si="3548">S$20</f>
        <v>S$16</v>
      </c>
      <c r="T2708" s="195" t="str">
        <f t="shared" si="3548"/>
        <v>T$16</v>
      </c>
      <c r="U2708" s="195" t="str">
        <f t="shared" si="3548"/>
        <v>U$16</v>
      </c>
      <c r="V2708" s="195" t="str">
        <f t="shared" si="3548"/>
        <v>V$16</v>
      </c>
      <c r="W2708" s="195" t="str">
        <f t="shared" si="3548"/>
        <v>W$16</v>
      </c>
      <c r="X2708" s="195" t="str">
        <f t="shared" si="3548"/>
        <v>X$16</v>
      </c>
      <c r="Y2708" s="195" t="str">
        <f t="shared" si="3548"/>
        <v>Y$16</v>
      </c>
      <c r="Z2708" s="195" t="str">
        <f t="shared" si="3548"/>
        <v>Z$16</v>
      </c>
      <c r="AA2708" s="195" t="str">
        <f t="shared" si="3548"/>
        <v>AA$16</v>
      </c>
      <c r="AB2708" s="195" t="str">
        <f t="shared" si="3548"/>
        <v>AB$16</v>
      </c>
      <c r="AC2708" s="195" t="str">
        <f t="shared" si="3548"/>
        <v>AC$16</v>
      </c>
      <c r="AD2708" s="195" t="str">
        <f t="shared" si="3548"/>
        <v>AD$16</v>
      </c>
      <c r="AE2708" s="195" t="str">
        <f t="shared" si="3548"/>
        <v>AE$16</v>
      </c>
      <c r="AF2708" s="195" t="str">
        <f t="shared" si="3548"/>
        <v>AF$16</v>
      </c>
      <c r="AG2708" s="195" t="str">
        <f t="shared" si="3548"/>
        <v>AG$16</v>
      </c>
      <c r="AH2708" s="195" t="str">
        <f t="shared" si="3548"/>
        <v>AH$16</v>
      </c>
      <c r="AI2708" s="195" t="str">
        <f t="shared" si="3548"/>
        <v>AI$16</v>
      </c>
      <c r="AJ2708" s="195" t="str">
        <f t="shared" si="3548"/>
        <v>AJ$16</v>
      </c>
      <c r="AK2708" s="195" t="str">
        <f t="shared" si="3548"/>
        <v>AK$16</v>
      </c>
      <c r="AL2708" s="195" t="str">
        <f t="shared" si="3548"/>
        <v>AL$16</v>
      </c>
      <c r="AM2708" s="195" t="str">
        <f t="shared" si="3548"/>
        <v>AM$16</v>
      </c>
      <c r="AN2708" s="195" t="str">
        <f t="shared" si="3548"/>
        <v>AN$16</v>
      </c>
      <c r="AO2708" s="195" t="str">
        <f t="shared" si="3548"/>
        <v>AO$16</v>
      </c>
      <c r="AP2708" s="195" t="str">
        <f t="shared" si="3548"/>
        <v>AP$16</v>
      </c>
      <c r="AQ2708" s="195" t="str">
        <f t="shared" si="3548"/>
        <v>AQ$16</v>
      </c>
      <c r="AR2708" s="195" t="str">
        <f t="shared" si="3548"/>
        <v>AR$16</v>
      </c>
      <c r="AS2708" s="195" t="str">
        <f t="shared" si="3548"/>
        <v>AS$16</v>
      </c>
      <c r="AT2708" s="195" t="str">
        <f t="shared" si="3548"/>
        <v>AT$16</v>
      </c>
      <c r="AU2708" s="195" t="str">
        <f t="shared" si="3548"/>
        <v>AU$16</v>
      </c>
      <c r="AV2708" s="195" t="str">
        <f t="shared" si="3548"/>
        <v>AV$16</v>
      </c>
      <c r="AW2708" s="195" t="str">
        <f t="shared" si="3548"/>
        <v>AW$16</v>
      </c>
      <c r="AX2708" s="195" t="str">
        <f t="shared" si="3548"/>
        <v>AX$16</v>
      </c>
      <c r="AY2708" s="195" t="str">
        <f t="shared" ref="AY2708:CD2708" si="3549">AY$20</f>
        <v>AY$16</v>
      </c>
      <c r="AZ2708" s="195" t="str">
        <f t="shared" si="3549"/>
        <v>AZ$16</v>
      </c>
      <c r="BA2708" s="195" t="str">
        <f t="shared" si="3549"/>
        <v>BA$16</v>
      </c>
      <c r="BB2708" s="195" t="str">
        <f t="shared" si="3549"/>
        <v>BB$16</v>
      </c>
      <c r="BC2708" s="195" t="str">
        <f t="shared" si="3549"/>
        <v>BC$16</v>
      </c>
      <c r="BD2708" s="195" t="str">
        <f t="shared" si="3549"/>
        <v>BD$16</v>
      </c>
      <c r="BE2708" s="195" t="str">
        <f t="shared" si="3549"/>
        <v>BE$16</v>
      </c>
      <c r="BF2708" s="195" t="str">
        <f t="shared" si="3549"/>
        <v>BF$16</v>
      </c>
      <c r="BG2708" s="195" t="str">
        <f t="shared" si="3549"/>
        <v>BG$16</v>
      </c>
      <c r="BH2708" s="195" t="str">
        <f t="shared" si="3549"/>
        <v>BH$16</v>
      </c>
      <c r="BI2708" s="195" t="str">
        <f t="shared" si="3549"/>
        <v>BI$16</v>
      </c>
      <c r="BJ2708" s="195" t="str">
        <f t="shared" si="3549"/>
        <v>BJ$16</v>
      </c>
      <c r="BK2708" s="195" t="str">
        <f t="shared" si="3549"/>
        <v>BK$16</v>
      </c>
      <c r="BL2708" s="195" t="str">
        <f t="shared" si="3549"/>
        <v>BL$16</v>
      </c>
      <c r="BM2708" s="195" t="str">
        <f t="shared" si="3549"/>
        <v>BM$16</v>
      </c>
      <c r="BN2708" s="195" t="str">
        <f t="shared" si="3549"/>
        <v>BN$16</v>
      </c>
      <c r="BO2708" s="195" t="str">
        <f t="shared" si="3549"/>
        <v>BO$16</v>
      </c>
      <c r="BP2708" s="195" t="str">
        <f t="shared" si="3549"/>
        <v>BP$16</v>
      </c>
      <c r="BQ2708" s="195" t="str">
        <f t="shared" si="3549"/>
        <v>BQ$16</v>
      </c>
      <c r="BR2708" s="195" t="str">
        <f t="shared" si="3549"/>
        <v>BR$16</v>
      </c>
      <c r="BS2708" s="195" t="str">
        <f t="shared" si="3549"/>
        <v>BS$16</v>
      </c>
      <c r="BT2708" s="195" t="str">
        <f t="shared" si="3549"/>
        <v>BT$16</v>
      </c>
      <c r="BU2708" s="195" t="str">
        <f t="shared" si="3549"/>
        <v>BU$16</v>
      </c>
      <c r="BV2708" s="195" t="str">
        <f t="shared" si="3549"/>
        <v>BV$16</v>
      </c>
      <c r="BW2708" s="195" t="str">
        <f t="shared" si="3549"/>
        <v>BW$16</v>
      </c>
      <c r="BX2708" s="195" t="str">
        <f t="shared" si="3549"/>
        <v>BX$16</v>
      </c>
      <c r="BY2708" s="195" t="str">
        <f t="shared" si="3549"/>
        <v>BY$16</v>
      </c>
      <c r="BZ2708" s="195" t="str">
        <f t="shared" si="3549"/>
        <v>BZ$16</v>
      </c>
      <c r="CA2708" s="195" t="str">
        <f t="shared" si="3549"/>
        <v>CA$16</v>
      </c>
      <c r="CB2708" s="195" t="str">
        <f t="shared" si="3549"/>
        <v>CB$16</v>
      </c>
      <c r="CC2708" s="195" t="str">
        <f t="shared" si="3549"/>
        <v>CC$16</v>
      </c>
      <c r="CD2708" s="195" t="str">
        <f t="shared" si="3549"/>
        <v>CD$16</v>
      </c>
      <c r="CE2708" s="195" t="str">
        <f t="shared" ref="CE2708:CK2708" si="3550">CE$20</f>
        <v>CE$16</v>
      </c>
      <c r="CF2708" s="195" t="str">
        <f t="shared" si="3550"/>
        <v>CF$16</v>
      </c>
      <c r="CG2708" s="195" t="str">
        <f t="shared" si="3550"/>
        <v>CG$16</v>
      </c>
      <c r="CH2708" s="195" t="str">
        <f t="shared" si="3550"/>
        <v>CH$16</v>
      </c>
      <c r="CI2708" s="195" t="str">
        <f t="shared" si="3550"/>
        <v>CI$16</v>
      </c>
      <c r="CJ2708" s="195" t="str">
        <f t="shared" si="3550"/>
        <v>CJ$16</v>
      </c>
      <c r="CK2708" s="195" t="str">
        <f t="shared" si="3550"/>
        <v>CK$16</v>
      </c>
    </row>
    <row r="2709" spans="2:89" x14ac:dyDescent="0.35">
      <c r="B2709" s="171" t="s">
        <v>462</v>
      </c>
      <c r="E2709" s="8"/>
      <c r="H2709" s="196"/>
      <c r="I2709" s="197"/>
      <c r="J2709" s="197"/>
      <c r="K2709" s="198"/>
      <c r="L2709" s="198"/>
      <c r="M2709" s="198"/>
      <c r="N2709" s="198"/>
      <c r="O2709" s="198"/>
      <c r="P2709" s="198"/>
      <c r="R2709" s="198"/>
      <c r="S2709" s="195" t="str">
        <f t="shared" ref="S2709:AX2709" si="3551">S$21</f>
        <v>S$17</v>
      </c>
      <c r="T2709" s="195" t="str">
        <f t="shared" si="3551"/>
        <v>T$17</v>
      </c>
      <c r="U2709" s="195" t="str">
        <f t="shared" si="3551"/>
        <v>U$17</v>
      </c>
      <c r="V2709" s="195" t="str">
        <f t="shared" si="3551"/>
        <v>V$17</v>
      </c>
      <c r="W2709" s="195" t="str">
        <f t="shared" si="3551"/>
        <v>W$17</v>
      </c>
      <c r="X2709" s="195" t="str">
        <f t="shared" si="3551"/>
        <v>X$17</v>
      </c>
      <c r="Y2709" s="195" t="str">
        <f t="shared" si="3551"/>
        <v>Y$17</v>
      </c>
      <c r="Z2709" s="195" t="str">
        <f t="shared" si="3551"/>
        <v>Z$17</v>
      </c>
      <c r="AA2709" s="195" t="str">
        <f t="shared" si="3551"/>
        <v>AA$17</v>
      </c>
      <c r="AB2709" s="195" t="str">
        <f t="shared" si="3551"/>
        <v>AB$17</v>
      </c>
      <c r="AC2709" s="195" t="str">
        <f t="shared" si="3551"/>
        <v>AC$17</v>
      </c>
      <c r="AD2709" s="195" t="str">
        <f t="shared" si="3551"/>
        <v>AD$17</v>
      </c>
      <c r="AE2709" s="195" t="str">
        <f t="shared" si="3551"/>
        <v>AE$17</v>
      </c>
      <c r="AF2709" s="195" t="str">
        <f t="shared" si="3551"/>
        <v>AF$17</v>
      </c>
      <c r="AG2709" s="195" t="str">
        <f t="shared" si="3551"/>
        <v>AG$17</v>
      </c>
      <c r="AH2709" s="195" t="str">
        <f t="shared" si="3551"/>
        <v>AH$17</v>
      </c>
      <c r="AI2709" s="195" t="str">
        <f t="shared" si="3551"/>
        <v>AI$17</v>
      </c>
      <c r="AJ2709" s="195" t="str">
        <f t="shared" si="3551"/>
        <v>AJ$17</v>
      </c>
      <c r="AK2709" s="195" t="str">
        <f t="shared" si="3551"/>
        <v>AK$17</v>
      </c>
      <c r="AL2709" s="195" t="str">
        <f t="shared" si="3551"/>
        <v>AL$17</v>
      </c>
      <c r="AM2709" s="195" t="str">
        <f t="shared" si="3551"/>
        <v>AM$17</v>
      </c>
      <c r="AN2709" s="195" t="str">
        <f t="shared" si="3551"/>
        <v>AN$17</v>
      </c>
      <c r="AO2709" s="195" t="str">
        <f t="shared" si="3551"/>
        <v>AO$17</v>
      </c>
      <c r="AP2709" s="195" t="str">
        <f t="shared" si="3551"/>
        <v>AP$17</v>
      </c>
      <c r="AQ2709" s="195" t="str">
        <f t="shared" si="3551"/>
        <v>AQ$17</v>
      </c>
      <c r="AR2709" s="195" t="str">
        <f t="shared" si="3551"/>
        <v>AR$17</v>
      </c>
      <c r="AS2709" s="195" t="str">
        <f t="shared" si="3551"/>
        <v>AS$17</v>
      </c>
      <c r="AT2709" s="195" t="str">
        <f t="shared" si="3551"/>
        <v>AT$17</v>
      </c>
      <c r="AU2709" s="195" t="str">
        <f t="shared" si="3551"/>
        <v>AU$17</v>
      </c>
      <c r="AV2709" s="195" t="str">
        <f t="shared" si="3551"/>
        <v>AV$17</v>
      </c>
      <c r="AW2709" s="195" t="str">
        <f t="shared" si="3551"/>
        <v>AW$17</v>
      </c>
      <c r="AX2709" s="195" t="str">
        <f t="shared" si="3551"/>
        <v>AX$17</v>
      </c>
      <c r="AY2709" s="195" t="str">
        <f t="shared" ref="AY2709:CD2709" si="3552">AY$21</f>
        <v>AY$17</v>
      </c>
      <c r="AZ2709" s="195" t="str">
        <f t="shared" si="3552"/>
        <v>AZ$17</v>
      </c>
      <c r="BA2709" s="195" t="str">
        <f t="shared" si="3552"/>
        <v>BA$17</v>
      </c>
      <c r="BB2709" s="195" t="str">
        <f t="shared" si="3552"/>
        <v>BB$17</v>
      </c>
      <c r="BC2709" s="195" t="str">
        <f t="shared" si="3552"/>
        <v>BC$17</v>
      </c>
      <c r="BD2709" s="195" t="str">
        <f t="shared" si="3552"/>
        <v>BD$17</v>
      </c>
      <c r="BE2709" s="195" t="str">
        <f t="shared" si="3552"/>
        <v>BE$17</v>
      </c>
      <c r="BF2709" s="195" t="str">
        <f t="shared" si="3552"/>
        <v>BF$17</v>
      </c>
      <c r="BG2709" s="195" t="str">
        <f t="shared" si="3552"/>
        <v>BG$17</v>
      </c>
      <c r="BH2709" s="195" t="str">
        <f t="shared" si="3552"/>
        <v>BH$17</v>
      </c>
      <c r="BI2709" s="195" t="str">
        <f t="shared" si="3552"/>
        <v>BI$17</v>
      </c>
      <c r="BJ2709" s="195" t="str">
        <f t="shared" si="3552"/>
        <v>BJ$17</v>
      </c>
      <c r="BK2709" s="195" t="str">
        <f t="shared" si="3552"/>
        <v>BK$17</v>
      </c>
      <c r="BL2709" s="195" t="str">
        <f t="shared" si="3552"/>
        <v>BL$17</v>
      </c>
      <c r="BM2709" s="195" t="str">
        <f t="shared" si="3552"/>
        <v>BM$17</v>
      </c>
      <c r="BN2709" s="195" t="str">
        <f t="shared" si="3552"/>
        <v>BN$17</v>
      </c>
      <c r="BO2709" s="195" t="str">
        <f t="shared" si="3552"/>
        <v>BO$17</v>
      </c>
      <c r="BP2709" s="195" t="str">
        <f t="shared" si="3552"/>
        <v>BP$17</v>
      </c>
      <c r="BQ2709" s="195" t="str">
        <f t="shared" si="3552"/>
        <v>BQ$17</v>
      </c>
      <c r="BR2709" s="195" t="str">
        <f t="shared" si="3552"/>
        <v>BR$17</v>
      </c>
      <c r="BS2709" s="195" t="str">
        <f t="shared" si="3552"/>
        <v>BS$17</v>
      </c>
      <c r="BT2709" s="195" t="str">
        <f t="shared" si="3552"/>
        <v>BT$17</v>
      </c>
      <c r="BU2709" s="195" t="str">
        <f t="shared" si="3552"/>
        <v>BU$17</v>
      </c>
      <c r="BV2709" s="195" t="str">
        <f t="shared" si="3552"/>
        <v>BV$17</v>
      </c>
      <c r="BW2709" s="195" t="str">
        <f t="shared" si="3552"/>
        <v>BW$17</v>
      </c>
      <c r="BX2709" s="195" t="str">
        <f t="shared" si="3552"/>
        <v>BX$17</v>
      </c>
      <c r="BY2709" s="195" t="str">
        <f t="shared" si="3552"/>
        <v>BY$17</v>
      </c>
      <c r="BZ2709" s="195" t="str">
        <f t="shared" si="3552"/>
        <v>BZ$17</v>
      </c>
      <c r="CA2709" s="195" t="str">
        <f t="shared" si="3552"/>
        <v>CA$17</v>
      </c>
      <c r="CB2709" s="195" t="str">
        <f t="shared" si="3552"/>
        <v>CB$17</v>
      </c>
      <c r="CC2709" s="195" t="str">
        <f t="shared" si="3552"/>
        <v>CC$17</v>
      </c>
      <c r="CD2709" s="195" t="str">
        <f t="shared" si="3552"/>
        <v>CD$17</v>
      </c>
      <c r="CE2709" s="195" t="str">
        <f t="shared" ref="CE2709:CK2709" si="3553">CE$21</f>
        <v>CE$17</v>
      </c>
      <c r="CF2709" s="195" t="str">
        <f t="shared" si="3553"/>
        <v>CF$17</v>
      </c>
      <c r="CG2709" s="195" t="str">
        <f t="shared" si="3553"/>
        <v>CG$17</v>
      </c>
      <c r="CH2709" s="195" t="str">
        <f t="shared" si="3553"/>
        <v>CH$17</v>
      </c>
      <c r="CI2709" s="195" t="str">
        <f t="shared" si="3553"/>
        <v>CI$17</v>
      </c>
      <c r="CJ2709" s="195" t="str">
        <f t="shared" si="3553"/>
        <v>CJ$17</v>
      </c>
      <c r="CK2709" s="195" t="str">
        <f t="shared" si="3553"/>
        <v>CK$17</v>
      </c>
    </row>
    <row r="2710" spans="2:89" x14ac:dyDescent="0.35">
      <c r="B2710" s="171" t="s">
        <v>491</v>
      </c>
      <c r="E2710" s="8"/>
      <c r="H2710" s="196"/>
      <c r="I2710" s="197"/>
      <c r="J2710" s="197"/>
      <c r="K2710" s="198"/>
      <c r="L2710" s="198"/>
      <c r="M2710" s="198"/>
      <c r="N2710" s="198"/>
      <c r="O2710" s="198"/>
      <c r="P2710" s="198"/>
      <c r="R2710" s="198"/>
      <c r="S2710" s="186"/>
      <c r="T2710" s="186"/>
      <c r="U2710" s="186"/>
      <c r="V2710" s="186"/>
      <c r="W2710" s="186"/>
      <c r="X2710" s="186"/>
      <c r="Y2710" s="186"/>
      <c r="Z2710" s="186"/>
      <c r="AA2710" s="186"/>
      <c r="AB2710" s="186"/>
      <c r="AC2710" s="186"/>
      <c r="AD2710" s="186"/>
      <c r="AE2710" s="186"/>
      <c r="AF2710" s="186"/>
      <c r="AG2710" s="186"/>
      <c r="AH2710" s="186"/>
      <c r="AI2710" s="186"/>
      <c r="AJ2710" s="186"/>
      <c r="AK2710" s="186"/>
      <c r="AL2710" s="186"/>
      <c r="AM2710" s="186"/>
      <c r="AN2710" s="186"/>
      <c r="AO2710" s="186"/>
      <c r="AP2710" s="186"/>
      <c r="AQ2710" s="186"/>
      <c r="AR2710" s="186"/>
      <c r="AS2710" s="186"/>
      <c r="AT2710" s="186"/>
      <c r="AU2710" s="186"/>
      <c r="AV2710" s="186"/>
      <c r="AW2710" s="186"/>
      <c r="AX2710" s="186"/>
      <c r="AY2710" s="186"/>
      <c r="AZ2710" s="186"/>
      <c r="BA2710" s="186"/>
      <c r="BB2710" s="186"/>
      <c r="BC2710" s="186"/>
      <c r="BD2710" s="186"/>
      <c r="BE2710" s="186"/>
      <c r="BF2710" s="186"/>
      <c r="BG2710" s="186"/>
      <c r="BH2710" s="186"/>
      <c r="BI2710" s="186"/>
      <c r="BJ2710" s="186"/>
      <c r="BK2710" s="186"/>
      <c r="BL2710" s="186"/>
      <c r="BM2710" s="186"/>
      <c r="BN2710" s="186"/>
      <c r="BO2710" s="186"/>
      <c r="BP2710" s="186"/>
      <c r="BQ2710" s="186"/>
      <c r="BR2710" s="186"/>
      <c r="BS2710" s="186"/>
      <c r="BT2710" s="186"/>
      <c r="BU2710" s="186"/>
      <c r="BV2710" s="186"/>
      <c r="BW2710" s="186"/>
      <c r="BX2710" s="186"/>
      <c r="BY2710" s="186"/>
      <c r="BZ2710" s="186"/>
      <c r="CA2710" s="186"/>
      <c r="CB2710" s="186"/>
      <c r="CC2710" s="186"/>
      <c r="CD2710" s="186"/>
      <c r="CE2710" s="186"/>
      <c r="CF2710" s="186"/>
      <c r="CG2710" s="186"/>
      <c r="CH2710" s="186"/>
      <c r="CI2710" s="186"/>
      <c r="CJ2710" s="186"/>
      <c r="CK2710" s="186"/>
    </row>
    <row r="2711" spans="2:89" x14ac:dyDescent="0.35">
      <c r="B2711" s="171" t="s">
        <v>505</v>
      </c>
      <c r="E2711" s="8"/>
      <c r="H2711" s="196"/>
      <c r="I2711" s="197"/>
      <c r="J2711" s="197"/>
      <c r="K2711" s="198"/>
      <c r="L2711" s="198"/>
      <c r="M2711" s="198"/>
      <c r="N2711" s="198"/>
      <c r="O2711" s="198"/>
      <c r="P2711" s="198"/>
      <c r="R2711" s="198"/>
      <c r="S2711" s="186"/>
      <c r="T2711" s="186"/>
      <c r="U2711" s="186"/>
      <c r="V2711" s="186"/>
      <c r="W2711" s="186"/>
      <c r="X2711" s="186"/>
      <c r="Y2711" s="186"/>
      <c r="Z2711" s="186"/>
      <c r="AA2711" s="186"/>
      <c r="AB2711" s="186"/>
      <c r="AC2711" s="186"/>
      <c r="AD2711" s="186"/>
      <c r="AE2711" s="186"/>
      <c r="AF2711" s="186"/>
      <c r="AG2711" s="186"/>
      <c r="AH2711" s="186"/>
      <c r="AI2711" s="186"/>
      <c r="AJ2711" s="186"/>
      <c r="AK2711" s="186"/>
      <c r="AL2711" s="186"/>
      <c r="AM2711" s="186"/>
      <c r="AN2711" s="186"/>
      <c r="AO2711" s="186"/>
      <c r="AP2711" s="186"/>
      <c r="AQ2711" s="186"/>
      <c r="AR2711" s="186"/>
      <c r="AS2711" s="186"/>
      <c r="AT2711" s="186"/>
      <c r="AU2711" s="186"/>
      <c r="AV2711" s="186"/>
      <c r="AW2711" s="186"/>
      <c r="AX2711" s="186"/>
      <c r="AY2711" s="186"/>
      <c r="AZ2711" s="186"/>
      <c r="BA2711" s="186"/>
      <c r="BB2711" s="186"/>
      <c r="BC2711" s="186"/>
      <c r="BD2711" s="186"/>
      <c r="BE2711" s="186"/>
      <c r="BF2711" s="186"/>
      <c r="BG2711" s="186"/>
      <c r="BH2711" s="186"/>
      <c r="BI2711" s="186"/>
      <c r="BJ2711" s="186"/>
      <c r="BK2711" s="186"/>
      <c r="BL2711" s="186"/>
      <c r="BM2711" s="186"/>
      <c r="BN2711" s="186"/>
      <c r="BO2711" s="186"/>
      <c r="BP2711" s="186"/>
      <c r="BQ2711" s="186"/>
      <c r="BR2711" s="186"/>
      <c r="BS2711" s="186"/>
      <c r="BT2711" s="186"/>
      <c r="BU2711" s="186"/>
      <c r="BV2711" s="186"/>
      <c r="BW2711" s="186"/>
      <c r="BX2711" s="186"/>
      <c r="BY2711" s="186"/>
      <c r="BZ2711" s="186"/>
      <c r="CA2711" s="186"/>
      <c r="CB2711" s="186"/>
      <c r="CC2711" s="186"/>
      <c r="CD2711" s="186"/>
      <c r="CE2711" s="186"/>
      <c r="CF2711" s="186"/>
      <c r="CG2711" s="186"/>
      <c r="CH2711" s="186"/>
      <c r="CI2711" s="186"/>
      <c r="CJ2711" s="186"/>
      <c r="CK2711" s="186"/>
    </row>
    <row r="2712" spans="2:89" x14ac:dyDescent="0.35">
      <c r="B2712" s="171" t="s">
        <v>463</v>
      </c>
      <c r="E2712" s="8"/>
      <c r="H2712" s="196"/>
      <c r="I2712" s="197"/>
      <c r="J2712" s="197"/>
      <c r="K2712" s="198"/>
      <c r="L2712" s="198"/>
      <c r="M2712" s="198"/>
      <c r="N2712" s="198"/>
      <c r="O2712" s="198"/>
      <c r="P2712" s="198"/>
      <c r="R2712" s="198"/>
      <c r="S2712" s="186" t="str">
        <f t="shared" ref="S2712:AX2712" si="3554">S$22</f>
        <v>S$18</v>
      </c>
      <c r="T2712" s="186" t="str">
        <f t="shared" si="3554"/>
        <v>T$18</v>
      </c>
      <c r="U2712" s="186" t="str">
        <f t="shared" si="3554"/>
        <v>U$18</v>
      </c>
      <c r="V2712" s="186" t="str">
        <f t="shared" si="3554"/>
        <v>V$18</v>
      </c>
      <c r="W2712" s="186" t="str">
        <f t="shared" si="3554"/>
        <v>W$18</v>
      </c>
      <c r="X2712" s="186" t="str">
        <f t="shared" si="3554"/>
        <v>X$18</v>
      </c>
      <c r="Y2712" s="186" t="str">
        <f t="shared" si="3554"/>
        <v>Y$18</v>
      </c>
      <c r="Z2712" s="186" t="str">
        <f t="shared" si="3554"/>
        <v>Z$18</v>
      </c>
      <c r="AA2712" s="186" t="str">
        <f t="shared" si="3554"/>
        <v>AA$18</v>
      </c>
      <c r="AB2712" s="186" t="str">
        <f t="shared" si="3554"/>
        <v>AB$18</v>
      </c>
      <c r="AC2712" s="186" t="str">
        <f t="shared" si="3554"/>
        <v>AC$18</v>
      </c>
      <c r="AD2712" s="186" t="str">
        <f t="shared" si="3554"/>
        <v>AD$18</v>
      </c>
      <c r="AE2712" s="186" t="str">
        <f t="shared" si="3554"/>
        <v>AE$18</v>
      </c>
      <c r="AF2712" s="186" t="str">
        <f t="shared" si="3554"/>
        <v>AF$18</v>
      </c>
      <c r="AG2712" s="186" t="str">
        <f t="shared" si="3554"/>
        <v>AG$18</v>
      </c>
      <c r="AH2712" s="186" t="str">
        <f t="shared" si="3554"/>
        <v>AH$18</v>
      </c>
      <c r="AI2712" s="186" t="str">
        <f t="shared" si="3554"/>
        <v>AI$18</v>
      </c>
      <c r="AJ2712" s="186" t="str">
        <f t="shared" si="3554"/>
        <v>AJ$18</v>
      </c>
      <c r="AK2712" s="186" t="str">
        <f t="shared" si="3554"/>
        <v>AK$18</v>
      </c>
      <c r="AL2712" s="186" t="str">
        <f t="shared" si="3554"/>
        <v>AL$18</v>
      </c>
      <c r="AM2712" s="186" t="str">
        <f t="shared" si="3554"/>
        <v>AM$18</v>
      </c>
      <c r="AN2712" s="186" t="str">
        <f t="shared" si="3554"/>
        <v>AN$18</v>
      </c>
      <c r="AO2712" s="186" t="str">
        <f t="shared" si="3554"/>
        <v>AO$18</v>
      </c>
      <c r="AP2712" s="186" t="str">
        <f t="shared" si="3554"/>
        <v>AP$18</v>
      </c>
      <c r="AQ2712" s="186" t="str">
        <f t="shared" si="3554"/>
        <v>AQ$18</v>
      </c>
      <c r="AR2712" s="186" t="str">
        <f t="shared" si="3554"/>
        <v>AR$18</v>
      </c>
      <c r="AS2712" s="186" t="str">
        <f t="shared" si="3554"/>
        <v>AS$18</v>
      </c>
      <c r="AT2712" s="186" t="str">
        <f t="shared" si="3554"/>
        <v>AT$18</v>
      </c>
      <c r="AU2712" s="186" t="str">
        <f t="shared" si="3554"/>
        <v>AU$18</v>
      </c>
      <c r="AV2712" s="186" t="str">
        <f t="shared" si="3554"/>
        <v>AV$18</v>
      </c>
      <c r="AW2712" s="186" t="str">
        <f t="shared" si="3554"/>
        <v>AW$18</v>
      </c>
      <c r="AX2712" s="186" t="str">
        <f t="shared" si="3554"/>
        <v>AX$18</v>
      </c>
      <c r="AY2712" s="186" t="str">
        <f t="shared" ref="AY2712:CD2712" si="3555">AY$22</f>
        <v>AY$18</v>
      </c>
      <c r="AZ2712" s="186" t="str">
        <f t="shared" si="3555"/>
        <v>AZ$18</v>
      </c>
      <c r="BA2712" s="186" t="str">
        <f t="shared" si="3555"/>
        <v>BA$18</v>
      </c>
      <c r="BB2712" s="186" t="str">
        <f t="shared" si="3555"/>
        <v>BB$18</v>
      </c>
      <c r="BC2712" s="186" t="str">
        <f t="shared" si="3555"/>
        <v>BC$18</v>
      </c>
      <c r="BD2712" s="186" t="str">
        <f t="shared" si="3555"/>
        <v>BD$18</v>
      </c>
      <c r="BE2712" s="186" t="str">
        <f t="shared" si="3555"/>
        <v>BE$18</v>
      </c>
      <c r="BF2712" s="186" t="str">
        <f t="shared" si="3555"/>
        <v>BF$18</v>
      </c>
      <c r="BG2712" s="186" t="str">
        <f t="shared" si="3555"/>
        <v>BG$18</v>
      </c>
      <c r="BH2712" s="186" t="str">
        <f t="shared" si="3555"/>
        <v>BH$18</v>
      </c>
      <c r="BI2712" s="186" t="str">
        <f t="shared" si="3555"/>
        <v>BI$18</v>
      </c>
      <c r="BJ2712" s="186" t="str">
        <f t="shared" si="3555"/>
        <v>BJ$18</v>
      </c>
      <c r="BK2712" s="186" t="str">
        <f t="shared" si="3555"/>
        <v>BK$18</v>
      </c>
      <c r="BL2712" s="186" t="str">
        <f t="shared" si="3555"/>
        <v>BL$18</v>
      </c>
      <c r="BM2712" s="186" t="str">
        <f t="shared" si="3555"/>
        <v>BM$18</v>
      </c>
      <c r="BN2712" s="186" t="str">
        <f t="shared" si="3555"/>
        <v>BN$18</v>
      </c>
      <c r="BO2712" s="186" t="str">
        <f t="shared" si="3555"/>
        <v>BO$18</v>
      </c>
      <c r="BP2712" s="186" t="str">
        <f t="shared" si="3555"/>
        <v>BP$18</v>
      </c>
      <c r="BQ2712" s="186" t="str">
        <f t="shared" si="3555"/>
        <v>BQ$18</v>
      </c>
      <c r="BR2712" s="186" t="str">
        <f t="shared" si="3555"/>
        <v>BR$18</v>
      </c>
      <c r="BS2712" s="186" t="str">
        <f t="shared" si="3555"/>
        <v>BS$18</v>
      </c>
      <c r="BT2712" s="186" t="str">
        <f t="shared" si="3555"/>
        <v>BT$18</v>
      </c>
      <c r="BU2712" s="186" t="str">
        <f t="shared" si="3555"/>
        <v>BU$18</v>
      </c>
      <c r="BV2712" s="186" t="str">
        <f t="shared" si="3555"/>
        <v>BV$18</v>
      </c>
      <c r="BW2712" s="186" t="str">
        <f t="shared" si="3555"/>
        <v>BW$18</v>
      </c>
      <c r="BX2712" s="186" t="str">
        <f t="shared" si="3555"/>
        <v>BX$18</v>
      </c>
      <c r="BY2712" s="186" t="str">
        <f t="shared" si="3555"/>
        <v>BY$18</v>
      </c>
      <c r="BZ2712" s="186" t="str">
        <f t="shared" si="3555"/>
        <v>BZ$18</v>
      </c>
      <c r="CA2712" s="186" t="str">
        <f t="shared" si="3555"/>
        <v>CA$18</v>
      </c>
      <c r="CB2712" s="186" t="str">
        <f t="shared" si="3555"/>
        <v>CB$18</v>
      </c>
      <c r="CC2712" s="186" t="str">
        <f t="shared" si="3555"/>
        <v>CC$18</v>
      </c>
      <c r="CD2712" s="186" t="str">
        <f t="shared" si="3555"/>
        <v>CD$18</v>
      </c>
      <c r="CE2712" s="186" t="str">
        <f t="shared" ref="CE2712:CK2712" si="3556">CE$22</f>
        <v>CE$18</v>
      </c>
      <c r="CF2712" s="186" t="str">
        <f t="shared" si="3556"/>
        <v>CF$18</v>
      </c>
      <c r="CG2712" s="186" t="str">
        <f t="shared" si="3556"/>
        <v>CG$18</v>
      </c>
      <c r="CH2712" s="186" t="str">
        <f t="shared" si="3556"/>
        <v>CH$18</v>
      </c>
      <c r="CI2712" s="186" t="str">
        <f t="shared" si="3556"/>
        <v>CI$18</v>
      </c>
      <c r="CJ2712" s="186" t="str">
        <f t="shared" si="3556"/>
        <v>CJ$18</v>
      </c>
      <c r="CK2712" s="186" t="str">
        <f t="shared" si="3556"/>
        <v>CK$18</v>
      </c>
    </row>
    <row r="2713" spans="2:89" x14ac:dyDescent="0.35">
      <c r="B2713" s="171" t="s">
        <v>464</v>
      </c>
      <c r="E2713" s="8"/>
      <c r="H2713" s="196"/>
      <c r="I2713" s="197"/>
      <c r="J2713" s="197"/>
      <c r="K2713" s="198"/>
      <c r="L2713" s="198"/>
      <c r="M2713" s="198"/>
      <c r="N2713" s="198"/>
      <c r="O2713" s="198"/>
      <c r="P2713" s="198"/>
      <c r="R2713" s="198"/>
      <c r="S2713" s="186" t="str">
        <f t="shared" ref="S2713:AX2713" si="3557">S$23</f>
        <v>S$19</v>
      </c>
      <c r="T2713" s="186" t="str">
        <f t="shared" si="3557"/>
        <v>T$19</v>
      </c>
      <c r="U2713" s="186" t="str">
        <f t="shared" si="3557"/>
        <v>U$19</v>
      </c>
      <c r="V2713" s="186" t="str">
        <f t="shared" si="3557"/>
        <v>V$19</v>
      </c>
      <c r="W2713" s="186" t="str">
        <f t="shared" si="3557"/>
        <v>W$19</v>
      </c>
      <c r="X2713" s="186" t="str">
        <f t="shared" si="3557"/>
        <v>X$19</v>
      </c>
      <c r="Y2713" s="186" t="str">
        <f t="shared" si="3557"/>
        <v>Y$19</v>
      </c>
      <c r="Z2713" s="186" t="str">
        <f t="shared" si="3557"/>
        <v>Z$19</v>
      </c>
      <c r="AA2713" s="186" t="str">
        <f t="shared" si="3557"/>
        <v>AA$19</v>
      </c>
      <c r="AB2713" s="186" t="str">
        <f t="shared" si="3557"/>
        <v>AB$19</v>
      </c>
      <c r="AC2713" s="186" t="str">
        <f t="shared" si="3557"/>
        <v>AC$19</v>
      </c>
      <c r="AD2713" s="186" t="str">
        <f t="shared" si="3557"/>
        <v>AD$19</v>
      </c>
      <c r="AE2713" s="186" t="str">
        <f t="shared" si="3557"/>
        <v>AE$19</v>
      </c>
      <c r="AF2713" s="186" t="str">
        <f t="shared" si="3557"/>
        <v>AF$19</v>
      </c>
      <c r="AG2713" s="186" t="str">
        <f t="shared" si="3557"/>
        <v>AG$19</v>
      </c>
      <c r="AH2713" s="186" t="str">
        <f t="shared" si="3557"/>
        <v>AH$19</v>
      </c>
      <c r="AI2713" s="186" t="str">
        <f t="shared" si="3557"/>
        <v>AI$19</v>
      </c>
      <c r="AJ2713" s="186" t="str">
        <f t="shared" si="3557"/>
        <v>AJ$19</v>
      </c>
      <c r="AK2713" s="186" t="str">
        <f t="shared" si="3557"/>
        <v>AK$19</v>
      </c>
      <c r="AL2713" s="186" t="str">
        <f t="shared" si="3557"/>
        <v>AL$19</v>
      </c>
      <c r="AM2713" s="186" t="str">
        <f t="shared" si="3557"/>
        <v>AM$19</v>
      </c>
      <c r="AN2713" s="186" t="str">
        <f t="shared" si="3557"/>
        <v>AN$19</v>
      </c>
      <c r="AO2713" s="186" t="str">
        <f t="shared" si="3557"/>
        <v>AO$19</v>
      </c>
      <c r="AP2713" s="186" t="str">
        <f t="shared" si="3557"/>
        <v>AP$19</v>
      </c>
      <c r="AQ2713" s="186" t="str">
        <f t="shared" si="3557"/>
        <v>AQ$19</v>
      </c>
      <c r="AR2713" s="186" t="str">
        <f t="shared" si="3557"/>
        <v>AR$19</v>
      </c>
      <c r="AS2713" s="186" t="str">
        <f t="shared" si="3557"/>
        <v>AS$19</v>
      </c>
      <c r="AT2713" s="186" t="str">
        <f t="shared" si="3557"/>
        <v>AT$19</v>
      </c>
      <c r="AU2713" s="186" t="str">
        <f t="shared" si="3557"/>
        <v>AU$19</v>
      </c>
      <c r="AV2713" s="186" t="str">
        <f t="shared" si="3557"/>
        <v>AV$19</v>
      </c>
      <c r="AW2713" s="186" t="str">
        <f t="shared" si="3557"/>
        <v>AW$19</v>
      </c>
      <c r="AX2713" s="186" t="str">
        <f t="shared" si="3557"/>
        <v>AX$19</v>
      </c>
      <c r="AY2713" s="186" t="str">
        <f t="shared" ref="AY2713:CD2713" si="3558">AY$23</f>
        <v>AY$19</v>
      </c>
      <c r="AZ2713" s="186" t="str">
        <f t="shared" si="3558"/>
        <v>AZ$19</v>
      </c>
      <c r="BA2713" s="186" t="str">
        <f t="shared" si="3558"/>
        <v>BA$19</v>
      </c>
      <c r="BB2713" s="186" t="str">
        <f t="shared" si="3558"/>
        <v>BB$19</v>
      </c>
      <c r="BC2713" s="186" t="str">
        <f t="shared" si="3558"/>
        <v>BC$19</v>
      </c>
      <c r="BD2713" s="186" t="str">
        <f t="shared" si="3558"/>
        <v>BD$19</v>
      </c>
      <c r="BE2713" s="186" t="str">
        <f t="shared" si="3558"/>
        <v>BE$19</v>
      </c>
      <c r="BF2713" s="186" t="str">
        <f t="shared" si="3558"/>
        <v>BF$19</v>
      </c>
      <c r="BG2713" s="186" t="str">
        <f t="shared" si="3558"/>
        <v>BG$19</v>
      </c>
      <c r="BH2713" s="186" t="str">
        <f t="shared" si="3558"/>
        <v>BH$19</v>
      </c>
      <c r="BI2713" s="186" t="str">
        <f t="shared" si="3558"/>
        <v>BI$19</v>
      </c>
      <c r="BJ2713" s="186" t="str">
        <f t="shared" si="3558"/>
        <v>BJ$19</v>
      </c>
      <c r="BK2713" s="186" t="str">
        <f t="shared" si="3558"/>
        <v>BK$19</v>
      </c>
      <c r="BL2713" s="186" t="str">
        <f t="shared" si="3558"/>
        <v>BL$19</v>
      </c>
      <c r="BM2713" s="186" t="str">
        <f t="shared" si="3558"/>
        <v>BM$19</v>
      </c>
      <c r="BN2713" s="186" t="str">
        <f t="shared" si="3558"/>
        <v>BN$19</v>
      </c>
      <c r="BO2713" s="186" t="str">
        <f t="shared" si="3558"/>
        <v>BO$19</v>
      </c>
      <c r="BP2713" s="186" t="str">
        <f t="shared" si="3558"/>
        <v>BP$19</v>
      </c>
      <c r="BQ2713" s="186" t="str">
        <f t="shared" si="3558"/>
        <v>BQ$19</v>
      </c>
      <c r="BR2713" s="186" t="str">
        <f t="shared" si="3558"/>
        <v>BR$19</v>
      </c>
      <c r="BS2713" s="186" t="str">
        <f t="shared" si="3558"/>
        <v>BS$19</v>
      </c>
      <c r="BT2713" s="186" t="str">
        <f t="shared" si="3558"/>
        <v>BT$19</v>
      </c>
      <c r="BU2713" s="186" t="str">
        <f t="shared" si="3558"/>
        <v>BU$19</v>
      </c>
      <c r="BV2713" s="186" t="str">
        <f t="shared" si="3558"/>
        <v>BV$19</v>
      </c>
      <c r="BW2713" s="186" t="str">
        <f t="shared" si="3558"/>
        <v>BW$19</v>
      </c>
      <c r="BX2713" s="186" t="str">
        <f t="shared" si="3558"/>
        <v>BX$19</v>
      </c>
      <c r="BY2713" s="186" t="str">
        <f t="shared" si="3558"/>
        <v>BY$19</v>
      </c>
      <c r="BZ2713" s="186" t="str">
        <f t="shared" si="3558"/>
        <v>BZ$19</v>
      </c>
      <c r="CA2713" s="186" t="str">
        <f t="shared" si="3558"/>
        <v>CA$19</v>
      </c>
      <c r="CB2713" s="186" t="str">
        <f t="shared" si="3558"/>
        <v>CB$19</v>
      </c>
      <c r="CC2713" s="186" t="str">
        <f t="shared" si="3558"/>
        <v>CC$19</v>
      </c>
      <c r="CD2713" s="186" t="str">
        <f t="shared" si="3558"/>
        <v>CD$19</v>
      </c>
      <c r="CE2713" s="186" t="str">
        <f t="shared" ref="CE2713:CK2713" si="3559">CE$23</f>
        <v>CE$19</v>
      </c>
      <c r="CF2713" s="186" t="str">
        <f t="shared" si="3559"/>
        <v>CF$19</v>
      </c>
      <c r="CG2713" s="186" t="str">
        <f t="shared" si="3559"/>
        <v>CG$19</v>
      </c>
      <c r="CH2713" s="186" t="str">
        <f t="shared" si="3559"/>
        <v>CH$19</v>
      </c>
      <c r="CI2713" s="186" t="str">
        <f t="shared" si="3559"/>
        <v>CI$19</v>
      </c>
      <c r="CJ2713" s="186" t="str">
        <f t="shared" si="3559"/>
        <v>CJ$19</v>
      </c>
      <c r="CK2713" s="186" t="str">
        <f t="shared" si="3559"/>
        <v>CK$19</v>
      </c>
    </row>
    <row r="2714" spans="2:89" x14ac:dyDescent="0.35">
      <c r="B2714" s="139" t="s">
        <v>509</v>
      </c>
      <c r="C2714" s="31"/>
      <c r="D2714" t="s">
        <v>562</v>
      </c>
      <c r="E2714" s="8" t="str">
        <f t="shared" ref="E2714:E2718" si="3560">ROW()&amp;" "&amp;D2714</f>
        <v>2714 TOGGLE-TV-V</v>
      </c>
      <c r="F2714" t="s">
        <v>511</v>
      </c>
      <c r="G2714" s="31" t="s">
        <v>81</v>
      </c>
      <c r="H2714" s="138"/>
      <c r="I2714" s="140"/>
      <c r="J2714" s="140"/>
      <c r="K2714" s="138"/>
      <c r="L2714" s="138"/>
      <c r="M2714" s="138"/>
      <c r="N2714" s="138"/>
      <c r="O2714" s="138"/>
      <c r="P2714" s="138"/>
      <c r="R2714" s="139"/>
      <c r="S2714" s="164"/>
      <c r="T2714" s="164"/>
      <c r="U2714" s="164"/>
      <c r="V2714" s="164"/>
      <c r="W2714" s="164"/>
      <c r="X2714" s="164"/>
      <c r="Y2714" s="164"/>
      <c r="Z2714" s="164"/>
      <c r="AA2714" s="164"/>
      <c r="AB2714" s="164"/>
      <c r="AC2714" s="164"/>
      <c r="AD2714" s="164"/>
      <c r="AE2714" s="164"/>
      <c r="AF2714" s="164"/>
      <c r="AG2714" s="164"/>
      <c r="AH2714" s="164"/>
      <c r="AI2714" s="164"/>
      <c r="AJ2714" s="164"/>
      <c r="AK2714" s="164"/>
      <c r="AL2714" s="164"/>
      <c r="AM2714" s="164"/>
      <c r="AN2714" s="164"/>
      <c r="AO2714" s="164"/>
      <c r="AP2714" s="164"/>
      <c r="AQ2714" s="164"/>
      <c r="AR2714" s="164"/>
      <c r="AS2714" s="164"/>
      <c r="AT2714" s="164"/>
      <c r="AU2714" s="164"/>
      <c r="AV2714" s="164"/>
      <c r="AW2714" s="164"/>
      <c r="AX2714" s="164"/>
      <c r="AY2714" s="164"/>
      <c r="AZ2714" s="164"/>
      <c r="BA2714" s="164"/>
      <c r="BB2714" s="164"/>
      <c r="BC2714" s="164"/>
      <c r="BD2714" s="164"/>
      <c r="BE2714" s="164"/>
      <c r="BF2714" s="164"/>
      <c r="BG2714" s="164"/>
      <c r="BH2714" s="164"/>
      <c r="BI2714" s="164"/>
      <c r="BJ2714" s="164"/>
      <c r="BK2714" s="164"/>
      <c r="BL2714" s="164"/>
      <c r="BM2714" s="164"/>
      <c r="BN2714" s="164"/>
      <c r="BO2714" s="164"/>
      <c r="BP2714" s="164"/>
      <c r="BQ2714" s="164"/>
      <c r="BR2714" s="164"/>
      <c r="BS2714" s="164"/>
      <c r="BT2714" s="164"/>
      <c r="BU2714" s="164"/>
      <c r="BV2714" s="164"/>
      <c r="BW2714" s="164"/>
      <c r="BX2714" s="164"/>
      <c r="BY2714" s="164"/>
      <c r="BZ2714" s="164"/>
      <c r="CA2714" s="164"/>
      <c r="CB2714" s="164"/>
      <c r="CC2714" s="164"/>
      <c r="CD2714" s="164"/>
      <c r="CE2714" s="164"/>
      <c r="CF2714" s="164"/>
      <c r="CG2714" s="164"/>
      <c r="CH2714" s="164"/>
      <c r="CI2714" s="164"/>
      <c r="CJ2714" s="164"/>
      <c r="CK2714" s="164"/>
    </row>
    <row r="2715" spans="2:89" x14ac:dyDescent="0.35">
      <c r="B2715" s="95" t="str">
        <f ca="1">OFFSET(B2715,-(ROW(B2715)-ROW(B2727)),0)&amp;" - before toggle"</f>
        <v># of assets - before toggle</v>
      </c>
      <c r="C2715" s="12"/>
      <c r="D2715" t="s">
        <v>562</v>
      </c>
      <c r="E2715" s="8" t="str">
        <f t="shared" si="3560"/>
        <v>2715 TOGGLE-TV-V</v>
      </c>
      <c r="G2715" s="12" t="s">
        <v>332</v>
      </c>
      <c r="H2715" s="12"/>
      <c r="I2715" s="60"/>
      <c r="J2715" s="60"/>
      <c r="K2715" s="12"/>
      <c r="L2715" s="12"/>
      <c r="M2715" s="12"/>
      <c r="N2715" s="12"/>
      <c r="O2715" s="12"/>
      <c r="P2715" s="12"/>
      <c r="R2715" s="13"/>
      <c r="S2715" s="76"/>
      <c r="T2715" s="76"/>
      <c r="U2715" s="76"/>
      <c r="V2715" s="76"/>
      <c r="W2715" s="76"/>
      <c r="X2715" s="76"/>
      <c r="Y2715" s="76"/>
      <c r="Z2715" s="76"/>
      <c r="AA2715" s="76"/>
      <c r="AB2715" s="76"/>
      <c r="AC2715" s="76"/>
      <c r="AD2715" s="76"/>
      <c r="AE2715" s="76"/>
      <c r="AF2715" s="76"/>
      <c r="AG2715" s="76"/>
      <c r="AH2715" s="76"/>
      <c r="AI2715" s="76"/>
      <c r="AJ2715" s="76"/>
      <c r="AK2715" s="76"/>
      <c r="AL2715" s="76"/>
      <c r="AM2715" s="76"/>
      <c r="AN2715" s="76"/>
      <c r="AO2715" s="76"/>
      <c r="AP2715" s="76"/>
      <c r="AQ2715" s="76"/>
      <c r="AR2715" s="76"/>
      <c r="AS2715" s="76"/>
      <c r="AT2715" s="76"/>
      <c r="AU2715" s="76"/>
      <c r="AV2715" s="76"/>
      <c r="AW2715" s="76"/>
      <c r="AX2715" s="76"/>
      <c r="AY2715" s="76"/>
      <c r="AZ2715" s="76"/>
      <c r="BA2715" s="76"/>
      <c r="BB2715" s="76"/>
      <c r="BC2715" s="76"/>
      <c r="BD2715" s="76"/>
      <c r="BE2715" s="76"/>
      <c r="BF2715" s="76"/>
      <c r="BG2715" s="76"/>
      <c r="BH2715" s="76"/>
      <c r="BI2715" s="76"/>
      <c r="BJ2715" s="76"/>
      <c r="BK2715" s="76"/>
      <c r="BL2715" s="76"/>
      <c r="BM2715" s="76"/>
      <c r="BN2715" s="76"/>
      <c r="BO2715" s="76"/>
      <c r="BP2715" s="76"/>
      <c r="BQ2715" s="76"/>
      <c r="BR2715" s="76"/>
      <c r="BS2715" s="76"/>
      <c r="BT2715" s="76"/>
      <c r="BU2715" s="76"/>
      <c r="BV2715" s="76"/>
      <c r="BW2715" s="76"/>
      <c r="BX2715" s="76"/>
      <c r="BY2715" s="76"/>
      <c r="BZ2715" s="76"/>
      <c r="CA2715" s="76"/>
      <c r="CB2715" s="76"/>
      <c r="CC2715" s="76"/>
      <c r="CD2715" s="76"/>
      <c r="CE2715" s="76"/>
      <c r="CF2715" s="76"/>
      <c r="CG2715" s="76"/>
      <c r="CH2715" s="76"/>
      <c r="CI2715" s="76"/>
      <c r="CJ2715" s="76"/>
      <c r="CK2715" s="76"/>
    </row>
    <row r="2716" spans="2:89" x14ac:dyDescent="0.35">
      <c r="B2716" s="141" t="s">
        <v>563</v>
      </c>
      <c r="C2716" s="31"/>
      <c r="D2716" t="s">
        <v>562</v>
      </c>
      <c r="E2716" s="8" t="str">
        <f t="shared" si="3560"/>
        <v>2716 TOGGLE-TV-V</v>
      </c>
      <c r="G2716" s="31"/>
      <c r="H2716" s="31">
        <v>1</v>
      </c>
      <c r="I2716" s="73"/>
      <c r="J2716" s="73"/>
      <c r="K2716" s="12"/>
      <c r="L2716" s="12"/>
      <c r="M2716" s="12"/>
      <c r="N2716" s="12"/>
      <c r="O2716" s="12"/>
      <c r="P2716" s="12"/>
      <c r="R2716" s="67"/>
      <c r="S2716" s="76"/>
      <c r="T2716" s="76"/>
      <c r="U2716" s="76"/>
      <c r="V2716" s="76"/>
      <c r="W2716" s="76"/>
      <c r="X2716" s="76"/>
      <c r="Y2716" s="76"/>
      <c r="Z2716" s="76"/>
      <c r="AA2716" s="76"/>
      <c r="AB2716" s="76"/>
      <c r="AC2716" s="76"/>
      <c r="AD2716" s="76"/>
      <c r="AE2716" s="76"/>
      <c r="AF2716" s="76"/>
      <c r="AG2716" s="76"/>
      <c r="AH2716" s="76"/>
      <c r="AI2716" s="76"/>
      <c r="AJ2716" s="76"/>
      <c r="AK2716" s="76"/>
      <c r="AL2716" s="76"/>
      <c r="AM2716" s="76"/>
      <c r="AN2716" s="76"/>
      <c r="AO2716" s="76"/>
      <c r="AP2716" s="76"/>
      <c r="AQ2716" s="76"/>
      <c r="AR2716" s="76"/>
      <c r="AS2716" s="76"/>
      <c r="AT2716" s="76"/>
      <c r="AU2716" s="76"/>
      <c r="AV2716" s="76"/>
      <c r="AW2716" s="76"/>
      <c r="AX2716" s="76"/>
      <c r="AY2716" s="76"/>
      <c r="AZ2716" s="76"/>
      <c r="BA2716" s="76"/>
      <c r="BB2716" s="76"/>
      <c r="BC2716" s="76"/>
      <c r="BD2716" s="76"/>
      <c r="BE2716" s="76"/>
      <c r="BF2716" s="76"/>
      <c r="BG2716" s="76"/>
      <c r="BH2716" s="76"/>
      <c r="BI2716" s="76"/>
      <c r="BJ2716" s="76"/>
      <c r="BK2716" s="76"/>
      <c r="BL2716" s="76"/>
      <c r="BM2716" s="76"/>
      <c r="BN2716" s="76"/>
      <c r="BO2716" s="76"/>
      <c r="BP2716" s="76"/>
      <c r="BQ2716" s="76"/>
      <c r="BR2716" s="76"/>
      <c r="BS2716" s="76"/>
      <c r="BT2716" s="76"/>
      <c r="BU2716" s="76"/>
      <c r="BV2716" s="76"/>
      <c r="BW2716" s="76"/>
      <c r="BX2716" s="76"/>
      <c r="BY2716" s="76"/>
      <c r="BZ2716" s="76"/>
      <c r="CA2716" s="76"/>
      <c r="CB2716" s="76"/>
      <c r="CC2716" s="76"/>
      <c r="CD2716" s="76"/>
      <c r="CE2716" s="76"/>
      <c r="CF2716" s="76"/>
      <c r="CG2716" s="76"/>
      <c r="CH2716" s="76"/>
      <c r="CI2716" s="76"/>
      <c r="CJ2716" s="76"/>
      <c r="CK2716" s="76"/>
    </row>
    <row r="2717" spans="2:89" x14ac:dyDescent="0.35">
      <c r="B2717" s="124" t="str">
        <f ca="1">SUBSTITUTE(B2715,"before toggle","after toggle")</f>
        <v># of assets - after toggle</v>
      </c>
      <c r="D2717" t="s">
        <v>562</v>
      </c>
      <c r="E2717" s="8" t="str">
        <f t="shared" si="3560"/>
        <v>2717 TOGGLE-TV-V</v>
      </c>
      <c r="H2717" s="12"/>
      <c r="I2717" s="60"/>
      <c r="J2717" s="60"/>
      <c r="K2717" s="114">
        <f t="shared" ref="K2717:P2717" ca="1" si="3561">SUMIF($4:$4,K$2,2717:2717)</f>
        <v>5000</v>
      </c>
      <c r="L2717" s="114">
        <f t="shared" ca="1" si="3561"/>
        <v>5000</v>
      </c>
      <c r="M2717" s="114">
        <f t="shared" ca="1" si="3561"/>
        <v>5000</v>
      </c>
      <c r="N2717" s="114">
        <f t="shared" ca="1" si="3561"/>
        <v>5000</v>
      </c>
      <c r="O2717" s="114">
        <f t="shared" ca="1" si="3561"/>
        <v>5000</v>
      </c>
      <c r="P2717" s="114">
        <f t="shared" si="3561"/>
        <v>0</v>
      </c>
      <c r="R2717" s="15"/>
      <c r="S2717" s="147" cm="1">
        <f t="array" aca="1" ref="S2717" ca="1">INDIRECT(S2709)*$H2716</f>
        <v>5000</v>
      </c>
      <c r="T2717" s="147" cm="1">
        <f t="array" aca="1" ref="T2717" ca="1">INDIRECT(T2709)*$H2716</f>
        <v>5000</v>
      </c>
      <c r="U2717" s="147" cm="1">
        <f t="array" aca="1" ref="U2717" ca="1">INDIRECT(U2709)*$H2716</f>
        <v>5000</v>
      </c>
      <c r="V2717" s="147" cm="1">
        <f t="array" aca="1" ref="V2717" ca="1">INDIRECT(V2709)*$H2716</f>
        <v>5000</v>
      </c>
      <c r="W2717" s="147" cm="1">
        <f t="array" aca="1" ref="W2717" ca="1">INDIRECT(W2709)*$H2716</f>
        <v>5000</v>
      </c>
      <c r="X2717" s="147" cm="1">
        <f t="array" aca="1" ref="X2717" ca="1">INDIRECT(X2709)*$H2716</f>
        <v>5000</v>
      </c>
      <c r="Y2717" s="147" cm="1">
        <f t="array" aca="1" ref="Y2717" ca="1">INDIRECT(Y2709)*$H2716</f>
        <v>5000</v>
      </c>
      <c r="Z2717" s="147" cm="1">
        <f t="array" aca="1" ref="Z2717" ca="1">INDIRECT(Z2709)*$H2716</f>
        <v>5000</v>
      </c>
      <c r="AA2717" s="147" cm="1">
        <f t="array" aca="1" ref="AA2717" ca="1">INDIRECT(AA2709)*$H2716</f>
        <v>5000</v>
      </c>
      <c r="AB2717" s="147" cm="1">
        <f t="array" aca="1" ref="AB2717" ca="1">INDIRECT(AB2709)*$H2716</f>
        <v>5000</v>
      </c>
      <c r="AC2717" s="147" cm="1">
        <f t="array" aca="1" ref="AC2717" ca="1">INDIRECT(AC2709)*$H2716</f>
        <v>5000</v>
      </c>
      <c r="AD2717" s="147" cm="1">
        <f t="array" aca="1" ref="AD2717" ca="1">INDIRECT(AD2709)*$H2716</f>
        <v>5000</v>
      </c>
      <c r="AE2717" s="147" cm="1">
        <f t="array" aca="1" ref="AE2717" ca="1">INDIRECT(AE2709)*$H2716</f>
        <v>5000</v>
      </c>
      <c r="AF2717" s="147" cm="1">
        <f t="array" aca="1" ref="AF2717" ca="1">INDIRECT(AF2709)*$H2716</f>
        <v>5000</v>
      </c>
      <c r="AG2717" s="147" cm="1">
        <f t="array" aca="1" ref="AG2717" ca="1">INDIRECT(AG2709)*$H2716</f>
        <v>5000</v>
      </c>
      <c r="AH2717" s="147" cm="1">
        <f t="array" aca="1" ref="AH2717" ca="1">INDIRECT(AH2709)*$H2716</f>
        <v>5000</v>
      </c>
      <c r="AI2717" s="147" cm="1">
        <f t="array" aca="1" ref="AI2717" ca="1">INDIRECT(AI2709)*$H2716</f>
        <v>5000</v>
      </c>
      <c r="AJ2717" s="147" cm="1">
        <f t="array" aca="1" ref="AJ2717" ca="1">INDIRECT(AJ2709)*$H2716</f>
        <v>5000</v>
      </c>
      <c r="AK2717" s="147" cm="1">
        <f t="array" aca="1" ref="AK2717" ca="1">INDIRECT(AK2709)*$H2716</f>
        <v>5000</v>
      </c>
      <c r="AL2717" s="147" cm="1">
        <f t="array" aca="1" ref="AL2717" ca="1">INDIRECT(AL2709)*$H2716</f>
        <v>5000</v>
      </c>
      <c r="AM2717" s="147" cm="1">
        <f t="array" aca="1" ref="AM2717" ca="1">INDIRECT(AM2709)*$H2716</f>
        <v>5000</v>
      </c>
      <c r="AN2717" s="147" cm="1">
        <f t="array" aca="1" ref="AN2717" ca="1">INDIRECT(AN2709)*$H2716</f>
        <v>5000</v>
      </c>
      <c r="AO2717" s="147" cm="1">
        <f t="array" aca="1" ref="AO2717" ca="1">INDIRECT(AO2709)*$H2716</f>
        <v>5000</v>
      </c>
      <c r="AP2717" s="147" cm="1">
        <f t="array" aca="1" ref="AP2717" ca="1">INDIRECT(AP2709)*$H2716</f>
        <v>5000</v>
      </c>
      <c r="AQ2717" s="147" cm="1">
        <f t="array" aca="1" ref="AQ2717" ca="1">INDIRECT(AQ2709)*$H2716</f>
        <v>5000</v>
      </c>
      <c r="AR2717" s="147" cm="1">
        <f t="array" aca="1" ref="AR2717" ca="1">INDIRECT(AR2709)*$H2716</f>
        <v>5000</v>
      </c>
      <c r="AS2717" s="147" cm="1">
        <f t="array" aca="1" ref="AS2717" ca="1">INDIRECT(AS2709)*$H2716</f>
        <v>5000</v>
      </c>
      <c r="AT2717" s="147" cm="1">
        <f t="array" aca="1" ref="AT2717" ca="1">INDIRECT(AT2709)*$H2716</f>
        <v>5000</v>
      </c>
      <c r="AU2717" s="147" cm="1">
        <f t="array" aca="1" ref="AU2717" ca="1">INDIRECT(AU2709)*$H2716</f>
        <v>5000</v>
      </c>
      <c r="AV2717" s="147" cm="1">
        <f t="array" aca="1" ref="AV2717" ca="1">INDIRECT(AV2709)*$H2716</f>
        <v>5000</v>
      </c>
      <c r="AW2717" s="147" cm="1">
        <f t="array" aca="1" ref="AW2717" ca="1">INDIRECT(AW2709)*$H2716</f>
        <v>5000</v>
      </c>
      <c r="AX2717" s="147" cm="1">
        <f t="array" aca="1" ref="AX2717" ca="1">INDIRECT(AX2709)*$H2716</f>
        <v>5000</v>
      </c>
      <c r="AY2717" s="147" cm="1">
        <f t="array" aca="1" ref="AY2717" ca="1">INDIRECT(AY2709)*$H2716</f>
        <v>5000</v>
      </c>
      <c r="AZ2717" s="147" cm="1">
        <f t="array" aca="1" ref="AZ2717" ca="1">INDIRECT(AZ2709)*$H2716</f>
        <v>5000</v>
      </c>
      <c r="BA2717" s="147" cm="1">
        <f t="array" aca="1" ref="BA2717" ca="1">INDIRECT(BA2709)*$H2716</f>
        <v>5000</v>
      </c>
      <c r="BB2717" s="147" cm="1">
        <f t="array" aca="1" ref="BB2717" ca="1">INDIRECT(BB2709)*$H2716</f>
        <v>5000</v>
      </c>
      <c r="BC2717" s="147" cm="1">
        <f t="array" aca="1" ref="BC2717" ca="1">INDIRECT(BC2709)*$H2716</f>
        <v>5000</v>
      </c>
      <c r="BD2717" s="147" cm="1">
        <f t="array" aca="1" ref="BD2717" ca="1">INDIRECT(BD2709)*$H2716</f>
        <v>5000</v>
      </c>
      <c r="BE2717" s="147" cm="1">
        <f t="array" aca="1" ref="BE2717" ca="1">INDIRECT(BE2709)*$H2716</f>
        <v>5000</v>
      </c>
      <c r="BF2717" s="147" cm="1">
        <f t="array" aca="1" ref="BF2717" ca="1">INDIRECT(BF2709)*$H2716</f>
        <v>5000</v>
      </c>
      <c r="BG2717" s="147" cm="1">
        <f t="array" aca="1" ref="BG2717" ca="1">INDIRECT(BG2709)*$H2716</f>
        <v>5000</v>
      </c>
      <c r="BH2717" s="147" cm="1">
        <f t="array" aca="1" ref="BH2717" ca="1">INDIRECT(BH2709)*$H2716</f>
        <v>5000</v>
      </c>
      <c r="BI2717" s="147" cm="1">
        <f t="array" aca="1" ref="BI2717" ca="1">INDIRECT(BI2709)*$H2716</f>
        <v>5000</v>
      </c>
      <c r="BJ2717" s="147" cm="1">
        <f t="array" aca="1" ref="BJ2717" ca="1">INDIRECT(BJ2709)*$H2716</f>
        <v>5000</v>
      </c>
      <c r="BK2717" s="147" cm="1">
        <f t="array" aca="1" ref="BK2717" ca="1">INDIRECT(BK2709)*$H2716</f>
        <v>5000</v>
      </c>
      <c r="BL2717" s="147" cm="1">
        <f t="array" aca="1" ref="BL2717" ca="1">INDIRECT(BL2709)*$H2716</f>
        <v>5000</v>
      </c>
      <c r="BM2717" s="147" cm="1">
        <f t="array" aca="1" ref="BM2717" ca="1">INDIRECT(BM2709)*$H2716</f>
        <v>5000</v>
      </c>
      <c r="BN2717" s="147" cm="1">
        <f t="array" aca="1" ref="BN2717" ca="1">INDIRECT(BN2709)*$H2716</f>
        <v>5000</v>
      </c>
      <c r="BO2717" s="147" cm="1">
        <f t="array" aca="1" ref="BO2717" ca="1">INDIRECT(BO2709)*$H2716</f>
        <v>5000</v>
      </c>
      <c r="BP2717" s="147" cm="1">
        <f t="array" aca="1" ref="BP2717" ca="1">INDIRECT(BP2709)*$H2716</f>
        <v>5000</v>
      </c>
      <c r="BQ2717" s="147" cm="1">
        <f t="array" aca="1" ref="BQ2717" ca="1">INDIRECT(BQ2709)*$H2716</f>
        <v>5000</v>
      </c>
      <c r="BR2717" s="147" cm="1">
        <f t="array" aca="1" ref="BR2717" ca="1">INDIRECT(BR2709)*$H2716</f>
        <v>5000</v>
      </c>
      <c r="BS2717" s="147" cm="1">
        <f t="array" aca="1" ref="BS2717" ca="1">INDIRECT(BS2709)*$H2716</f>
        <v>5000</v>
      </c>
      <c r="BT2717" s="147" cm="1">
        <f t="array" aca="1" ref="BT2717" ca="1">INDIRECT(BT2709)*$H2716</f>
        <v>5000</v>
      </c>
      <c r="BU2717" s="147" cm="1">
        <f t="array" aca="1" ref="BU2717" ca="1">INDIRECT(BU2709)*$H2716</f>
        <v>5000</v>
      </c>
      <c r="BV2717" s="147" cm="1">
        <f t="array" aca="1" ref="BV2717" ca="1">INDIRECT(BV2709)*$H2716</f>
        <v>5000</v>
      </c>
      <c r="BW2717" s="147" cm="1">
        <f t="array" aca="1" ref="BW2717" ca="1">INDIRECT(BW2709)*$H2716</f>
        <v>5000</v>
      </c>
      <c r="BX2717" s="147" cm="1">
        <f t="array" aca="1" ref="BX2717" ca="1">INDIRECT(BX2709)*$H2716</f>
        <v>5000</v>
      </c>
      <c r="BY2717" s="147" cm="1">
        <f t="array" aca="1" ref="BY2717" ca="1">INDIRECT(BY2709)*$H2716</f>
        <v>5000</v>
      </c>
      <c r="BZ2717" s="147" cm="1">
        <f t="array" aca="1" ref="BZ2717" ca="1">INDIRECT(BZ2709)*$H2716</f>
        <v>5000</v>
      </c>
      <c r="CA2717" s="147" cm="1">
        <f t="array" aca="1" ref="CA2717" ca="1">INDIRECT(CA2709)*$H2716</f>
        <v>5000</v>
      </c>
      <c r="CB2717" s="147" cm="1">
        <f t="array" aca="1" ref="CB2717" ca="1">INDIRECT(CB2709)*$H2716</f>
        <v>5000</v>
      </c>
      <c r="CC2717" s="147" cm="1">
        <f t="array" aca="1" ref="CC2717" ca="1">INDIRECT(CC2709)*$H2716</f>
        <v>5000</v>
      </c>
      <c r="CD2717" s="147" cm="1">
        <f t="array" aca="1" ref="CD2717" ca="1">INDIRECT(CD2709)*$H2716</f>
        <v>5000</v>
      </c>
      <c r="CE2717" s="147" cm="1">
        <f t="array" aca="1" ref="CE2717" ca="1">INDIRECT(CE2709)*$H2716</f>
        <v>5000</v>
      </c>
      <c r="CF2717" s="147" cm="1">
        <f t="array" aca="1" ref="CF2717" ca="1">INDIRECT(CF2709)*$H2716</f>
        <v>5000</v>
      </c>
      <c r="CG2717" s="147" cm="1">
        <f t="array" aca="1" ref="CG2717" ca="1">INDIRECT(CG2709)*$H2716</f>
        <v>5000</v>
      </c>
      <c r="CH2717" s="147" cm="1">
        <f t="array" aca="1" ref="CH2717" ca="1">INDIRECT(CH2709)*$H2716</f>
        <v>5000</v>
      </c>
      <c r="CI2717" s="147" cm="1">
        <f t="array" aca="1" ref="CI2717" ca="1">INDIRECT(CI2709)*$H2716</f>
        <v>5000</v>
      </c>
      <c r="CJ2717" s="147" cm="1">
        <f t="array" aca="1" ref="CJ2717" ca="1">INDIRECT(CJ2709)*$H2716</f>
        <v>5000</v>
      </c>
      <c r="CK2717" s="147" cm="1">
        <f t="array" aca="1" ref="CK2717" ca="1">INDIRECT(CK2709)*$H2716</f>
        <v>5000</v>
      </c>
    </row>
    <row r="2718" spans="2:89" x14ac:dyDescent="0.35">
      <c r="B2718" s="132" t="str">
        <f>B2706</f>
        <v>Surgical procedures</v>
      </c>
      <c r="D2718" t="s">
        <v>562</v>
      </c>
      <c r="E2718" s="8" t="str">
        <f t="shared" si="3560"/>
        <v>2718 TOGGLE-TV-V</v>
      </c>
      <c r="G2718" t="s">
        <v>332</v>
      </c>
      <c r="H2718" s="12"/>
      <c r="I2718" s="60"/>
      <c r="J2718" s="60"/>
      <c r="K2718" s="38"/>
      <c r="L2718" s="38"/>
      <c r="M2718" s="38"/>
      <c r="N2718" s="38"/>
      <c r="O2718" s="38"/>
      <c r="P2718" s="38"/>
      <c r="R2718" s="15"/>
      <c r="S2718" s="234"/>
      <c r="T2718" s="234"/>
      <c r="U2718" s="234"/>
      <c r="V2718" s="234"/>
      <c r="W2718" s="234"/>
      <c r="X2718" s="234"/>
      <c r="Y2718" s="234"/>
      <c r="Z2718" s="234"/>
      <c r="AA2718" s="234"/>
      <c r="AB2718" s="234"/>
      <c r="AC2718" s="234"/>
      <c r="AD2718" s="234"/>
      <c r="AE2718" s="234"/>
      <c r="AF2718" s="234"/>
      <c r="AG2718" s="234"/>
      <c r="AH2718" s="234"/>
      <c r="AI2718" s="234"/>
      <c r="AJ2718" s="234"/>
      <c r="AK2718" s="234"/>
      <c r="AL2718" s="234"/>
      <c r="AM2718" s="234"/>
      <c r="AN2718" s="234"/>
      <c r="AO2718" s="234"/>
      <c r="AP2718" s="234"/>
      <c r="AQ2718" s="234"/>
      <c r="AR2718" s="234"/>
      <c r="AS2718" s="234"/>
      <c r="AT2718" s="234"/>
      <c r="AU2718" s="234"/>
      <c r="AV2718" s="234"/>
      <c r="AW2718" s="234"/>
      <c r="AX2718" s="234"/>
      <c r="AY2718" s="234"/>
      <c r="AZ2718" s="234"/>
      <c r="BA2718" s="234"/>
      <c r="BB2718" s="234"/>
      <c r="BC2718" s="234"/>
      <c r="BD2718" s="234"/>
      <c r="BE2718" s="234"/>
      <c r="BF2718" s="234"/>
      <c r="BG2718" s="234"/>
      <c r="BH2718" s="234"/>
      <c r="BI2718" s="234"/>
      <c r="BJ2718" s="234"/>
      <c r="BK2718" s="234"/>
      <c r="BL2718" s="234"/>
      <c r="BM2718" s="234"/>
      <c r="BN2718" s="234"/>
      <c r="BO2718" s="234"/>
      <c r="BP2718" s="234"/>
      <c r="BQ2718" s="234"/>
      <c r="BR2718" s="234"/>
      <c r="BS2718" s="234"/>
      <c r="BT2718" s="234"/>
      <c r="BU2718" s="234"/>
      <c r="BV2718" s="234"/>
      <c r="BW2718" s="234"/>
      <c r="BX2718" s="234"/>
      <c r="BY2718" s="234"/>
      <c r="BZ2718" s="234"/>
      <c r="CA2718" s="234"/>
      <c r="CB2718" s="234"/>
      <c r="CC2718" s="234"/>
      <c r="CD2718" s="234"/>
      <c r="CE2718" s="234"/>
      <c r="CF2718" s="234"/>
      <c r="CG2718" s="234"/>
      <c r="CH2718" s="234"/>
      <c r="CI2718" s="234"/>
      <c r="CJ2718" s="234"/>
      <c r="CK2718" s="234"/>
    </row>
    <row r="2719" spans="2:89" x14ac:dyDescent="0.35">
      <c r="B2719" s="187" t="str">
        <f>IFERROR(SUBSTITUTE(TRIM(MID(B2714, SEARCH("-", B2714) + 1, LEN(B2714))),":",""),"no unit")</f>
        <v>implant</v>
      </c>
      <c r="D2719" t="s">
        <v>562</v>
      </c>
      <c r="E2719" s="8" t="str">
        <f>ROW()&amp;" "&amp;D2719</f>
        <v>2719 TOGGLE-TV-V</v>
      </c>
      <c r="G2719" t="s">
        <v>332</v>
      </c>
      <c r="H2719" s="27"/>
      <c r="I2719" s="78"/>
      <c r="J2719" s="78"/>
      <c r="K2719" s="33"/>
      <c r="L2719" s="33"/>
      <c r="M2719" s="33"/>
      <c r="N2719" s="33"/>
      <c r="O2719" s="33"/>
      <c r="P2719" s="33"/>
      <c r="R2719" s="33"/>
      <c r="S2719" s="80"/>
      <c r="T2719" s="80"/>
      <c r="U2719" s="80"/>
      <c r="V2719" s="80"/>
      <c r="W2719" s="80"/>
      <c r="X2719" s="80"/>
      <c r="Y2719" s="80"/>
      <c r="Z2719" s="80"/>
      <c r="AA2719" s="80"/>
      <c r="AB2719" s="80"/>
      <c r="AC2719" s="80"/>
      <c r="AD2719" s="80"/>
      <c r="AE2719" s="80"/>
      <c r="AF2719" s="80"/>
      <c r="AG2719" s="80"/>
      <c r="AH2719" s="80"/>
      <c r="AI2719" s="80"/>
      <c r="AJ2719" s="80"/>
      <c r="AK2719" s="80"/>
      <c r="AL2719" s="80"/>
      <c r="AM2719" s="80"/>
      <c r="AN2719" s="80"/>
      <c r="AO2719" s="80"/>
      <c r="AP2719" s="80"/>
      <c r="AQ2719" s="80"/>
      <c r="AR2719" s="80"/>
      <c r="AS2719" s="80"/>
      <c r="AT2719" s="80"/>
      <c r="AU2719" s="80"/>
      <c r="AV2719" s="80"/>
      <c r="AW2719" s="80"/>
      <c r="AX2719" s="80"/>
      <c r="AY2719" s="80"/>
      <c r="AZ2719" s="80"/>
      <c r="BA2719" s="80"/>
      <c r="BB2719" s="80"/>
      <c r="BC2719" s="80"/>
      <c r="BD2719" s="80"/>
      <c r="BE2719" s="80"/>
      <c r="BF2719" s="80"/>
      <c r="BG2719" s="80"/>
      <c r="BH2719" s="80"/>
      <c r="BI2719" s="80"/>
      <c r="BJ2719" s="80"/>
      <c r="BK2719" s="80"/>
      <c r="BL2719" s="80"/>
      <c r="BM2719" s="80"/>
      <c r="BN2719" s="80"/>
      <c r="BO2719" s="80"/>
      <c r="BP2719" s="80"/>
      <c r="BQ2719" s="80"/>
      <c r="BR2719" s="80"/>
      <c r="BS2719" s="80"/>
      <c r="BT2719" s="80"/>
      <c r="BU2719" s="80"/>
      <c r="BV2719" s="80"/>
      <c r="BW2719" s="80"/>
      <c r="BX2719" s="80"/>
      <c r="BY2719" s="80"/>
      <c r="BZ2719" s="80"/>
      <c r="CA2719" s="80"/>
      <c r="CB2719" s="80"/>
      <c r="CC2719" s="80"/>
      <c r="CD2719" s="80"/>
      <c r="CE2719" s="80"/>
      <c r="CF2719" s="80"/>
      <c r="CG2719" s="80"/>
      <c r="CH2719" s="80"/>
      <c r="CI2719" s="80"/>
      <c r="CJ2719" s="80"/>
      <c r="CK2719" s="80"/>
    </row>
    <row r="2720" spans="2:89" x14ac:dyDescent="0.35">
      <c r="B2720" s="132" t="s">
        <v>461</v>
      </c>
      <c r="D2720" t="s">
        <v>562</v>
      </c>
      <c r="E2720" s="8" t="str">
        <f t="shared" ref="E2720:E2725" si="3562">ROW()&amp;" "&amp;D2720</f>
        <v>2720 TOGGLE-TV-V</v>
      </c>
      <c r="G2720" t="s">
        <v>332</v>
      </c>
      <c r="H2720" s="27"/>
      <c r="I2720" s="78"/>
      <c r="J2720" s="78"/>
      <c r="K2720" s="33"/>
      <c r="L2720" s="33"/>
      <c r="M2720" s="33"/>
      <c r="N2720" s="33"/>
      <c r="O2720" s="33"/>
      <c r="P2720" s="33"/>
      <c r="R2720" s="33"/>
      <c r="S2720" s="80" t="str">
        <f t="shared" ref="S2720" si="3563">S2708</f>
        <v>S$16</v>
      </c>
      <c r="T2720" s="80" t="str">
        <f t="shared" ref="T2720:CE2720" si="3564">T2708</f>
        <v>T$16</v>
      </c>
      <c r="U2720" s="80" t="str">
        <f t="shared" si="3564"/>
        <v>U$16</v>
      </c>
      <c r="V2720" s="80" t="str">
        <f t="shared" si="3564"/>
        <v>V$16</v>
      </c>
      <c r="W2720" s="80" t="str">
        <f t="shared" si="3564"/>
        <v>W$16</v>
      </c>
      <c r="X2720" s="80" t="str">
        <f t="shared" si="3564"/>
        <v>X$16</v>
      </c>
      <c r="Y2720" s="80" t="str">
        <f t="shared" si="3564"/>
        <v>Y$16</v>
      </c>
      <c r="Z2720" s="80" t="str">
        <f t="shared" si="3564"/>
        <v>Z$16</v>
      </c>
      <c r="AA2720" s="80" t="str">
        <f t="shared" si="3564"/>
        <v>AA$16</v>
      </c>
      <c r="AB2720" s="80" t="str">
        <f t="shared" si="3564"/>
        <v>AB$16</v>
      </c>
      <c r="AC2720" s="80" t="str">
        <f t="shared" si="3564"/>
        <v>AC$16</v>
      </c>
      <c r="AD2720" s="80" t="str">
        <f t="shared" si="3564"/>
        <v>AD$16</v>
      </c>
      <c r="AE2720" s="80" t="str">
        <f t="shared" si="3564"/>
        <v>AE$16</v>
      </c>
      <c r="AF2720" s="80" t="str">
        <f t="shared" si="3564"/>
        <v>AF$16</v>
      </c>
      <c r="AG2720" s="80" t="str">
        <f t="shared" si="3564"/>
        <v>AG$16</v>
      </c>
      <c r="AH2720" s="80" t="str">
        <f t="shared" si="3564"/>
        <v>AH$16</v>
      </c>
      <c r="AI2720" s="80" t="str">
        <f t="shared" si="3564"/>
        <v>AI$16</v>
      </c>
      <c r="AJ2720" s="80" t="str">
        <f t="shared" si="3564"/>
        <v>AJ$16</v>
      </c>
      <c r="AK2720" s="80" t="str">
        <f t="shared" si="3564"/>
        <v>AK$16</v>
      </c>
      <c r="AL2720" s="80" t="str">
        <f t="shared" si="3564"/>
        <v>AL$16</v>
      </c>
      <c r="AM2720" s="80" t="str">
        <f t="shared" si="3564"/>
        <v>AM$16</v>
      </c>
      <c r="AN2720" s="80" t="str">
        <f t="shared" si="3564"/>
        <v>AN$16</v>
      </c>
      <c r="AO2720" s="80" t="str">
        <f t="shared" si="3564"/>
        <v>AO$16</v>
      </c>
      <c r="AP2720" s="80" t="str">
        <f t="shared" si="3564"/>
        <v>AP$16</v>
      </c>
      <c r="AQ2720" s="80" t="str">
        <f t="shared" si="3564"/>
        <v>AQ$16</v>
      </c>
      <c r="AR2720" s="80" t="str">
        <f t="shared" si="3564"/>
        <v>AR$16</v>
      </c>
      <c r="AS2720" s="80" t="str">
        <f t="shared" si="3564"/>
        <v>AS$16</v>
      </c>
      <c r="AT2720" s="80" t="str">
        <f t="shared" si="3564"/>
        <v>AT$16</v>
      </c>
      <c r="AU2720" s="80" t="str">
        <f t="shared" si="3564"/>
        <v>AU$16</v>
      </c>
      <c r="AV2720" s="80" t="str">
        <f t="shared" si="3564"/>
        <v>AV$16</v>
      </c>
      <c r="AW2720" s="80" t="str">
        <f t="shared" si="3564"/>
        <v>AW$16</v>
      </c>
      <c r="AX2720" s="80" t="str">
        <f t="shared" si="3564"/>
        <v>AX$16</v>
      </c>
      <c r="AY2720" s="80" t="str">
        <f t="shared" si="3564"/>
        <v>AY$16</v>
      </c>
      <c r="AZ2720" s="80" t="str">
        <f t="shared" si="3564"/>
        <v>AZ$16</v>
      </c>
      <c r="BA2720" s="80" t="str">
        <f t="shared" si="3564"/>
        <v>BA$16</v>
      </c>
      <c r="BB2720" s="80" t="str">
        <f t="shared" si="3564"/>
        <v>BB$16</v>
      </c>
      <c r="BC2720" s="80" t="str">
        <f t="shared" si="3564"/>
        <v>BC$16</v>
      </c>
      <c r="BD2720" s="80" t="str">
        <f t="shared" si="3564"/>
        <v>BD$16</v>
      </c>
      <c r="BE2720" s="80" t="str">
        <f t="shared" si="3564"/>
        <v>BE$16</v>
      </c>
      <c r="BF2720" s="80" t="str">
        <f t="shared" si="3564"/>
        <v>BF$16</v>
      </c>
      <c r="BG2720" s="80" t="str">
        <f t="shared" si="3564"/>
        <v>BG$16</v>
      </c>
      <c r="BH2720" s="80" t="str">
        <f t="shared" si="3564"/>
        <v>BH$16</v>
      </c>
      <c r="BI2720" s="80" t="str">
        <f t="shared" si="3564"/>
        <v>BI$16</v>
      </c>
      <c r="BJ2720" s="80" t="str">
        <f t="shared" si="3564"/>
        <v>BJ$16</v>
      </c>
      <c r="BK2720" s="80" t="str">
        <f t="shared" si="3564"/>
        <v>BK$16</v>
      </c>
      <c r="BL2720" s="80" t="str">
        <f t="shared" si="3564"/>
        <v>BL$16</v>
      </c>
      <c r="BM2720" s="80" t="str">
        <f t="shared" si="3564"/>
        <v>BM$16</v>
      </c>
      <c r="BN2720" s="80" t="str">
        <f t="shared" si="3564"/>
        <v>BN$16</v>
      </c>
      <c r="BO2720" s="80" t="str">
        <f t="shared" si="3564"/>
        <v>BO$16</v>
      </c>
      <c r="BP2720" s="80" t="str">
        <f t="shared" si="3564"/>
        <v>BP$16</v>
      </c>
      <c r="BQ2720" s="80" t="str">
        <f t="shared" si="3564"/>
        <v>BQ$16</v>
      </c>
      <c r="BR2720" s="80" t="str">
        <f t="shared" si="3564"/>
        <v>BR$16</v>
      </c>
      <c r="BS2720" s="80" t="str">
        <f t="shared" si="3564"/>
        <v>BS$16</v>
      </c>
      <c r="BT2720" s="80" t="str">
        <f t="shared" si="3564"/>
        <v>BT$16</v>
      </c>
      <c r="BU2720" s="80" t="str">
        <f t="shared" si="3564"/>
        <v>BU$16</v>
      </c>
      <c r="BV2720" s="80" t="str">
        <f t="shared" si="3564"/>
        <v>BV$16</v>
      </c>
      <c r="BW2720" s="80" t="str">
        <f t="shared" si="3564"/>
        <v>BW$16</v>
      </c>
      <c r="BX2720" s="80" t="str">
        <f t="shared" si="3564"/>
        <v>BX$16</v>
      </c>
      <c r="BY2720" s="80" t="str">
        <f t="shared" si="3564"/>
        <v>BY$16</v>
      </c>
      <c r="BZ2720" s="80" t="str">
        <f t="shared" si="3564"/>
        <v>BZ$16</v>
      </c>
      <c r="CA2720" s="80" t="str">
        <f t="shared" si="3564"/>
        <v>CA$16</v>
      </c>
      <c r="CB2720" s="80" t="str">
        <f t="shared" si="3564"/>
        <v>CB$16</v>
      </c>
      <c r="CC2720" s="80" t="str">
        <f t="shared" si="3564"/>
        <v>CC$16</v>
      </c>
      <c r="CD2720" s="80" t="str">
        <f t="shared" si="3564"/>
        <v>CD$16</v>
      </c>
      <c r="CE2720" s="80" t="str">
        <f t="shared" si="3564"/>
        <v>CE$16</v>
      </c>
      <c r="CF2720" s="80" t="str">
        <f t="shared" ref="CF2720:CK2720" si="3565">CF2708</f>
        <v>CF$16</v>
      </c>
      <c r="CG2720" s="80" t="str">
        <f t="shared" si="3565"/>
        <v>CG$16</v>
      </c>
      <c r="CH2720" s="80" t="str">
        <f t="shared" si="3565"/>
        <v>CH$16</v>
      </c>
      <c r="CI2720" s="80" t="str">
        <f t="shared" si="3565"/>
        <v>CI$16</v>
      </c>
      <c r="CJ2720" s="80" t="str">
        <f t="shared" si="3565"/>
        <v>CJ$16</v>
      </c>
      <c r="CK2720" s="80" t="str">
        <f t="shared" si="3565"/>
        <v>CK$16</v>
      </c>
    </row>
    <row r="2721" spans="2:89" x14ac:dyDescent="0.35">
      <c r="B2721" s="187" t="s">
        <v>462</v>
      </c>
      <c r="D2721" t="s">
        <v>562</v>
      </c>
      <c r="E2721" s="8" t="str">
        <f t="shared" si="3562"/>
        <v>2721 TOGGLE-TV-V</v>
      </c>
      <c r="G2721" t="s">
        <v>332</v>
      </c>
      <c r="K2721" s="53"/>
      <c r="L2721" s="53"/>
      <c r="M2721" s="53"/>
      <c r="N2721" s="53"/>
      <c r="O2721" s="53"/>
      <c r="P2721" s="53"/>
      <c r="R2721" s="24"/>
      <c r="S2721" s="208" t="str">
        <f t="shared" ref="S2721" si="3566">ADDRESS(ROW(S2717),COLUMN(S2717),2)</f>
        <v>S$2717</v>
      </c>
      <c r="T2721" s="208" t="str">
        <f t="shared" ref="T2721:CE2721" si="3567">ADDRESS(ROW(T2717),COLUMN(T2717),2)</f>
        <v>T$2717</v>
      </c>
      <c r="U2721" s="208" t="str">
        <f t="shared" si="3567"/>
        <v>U$2717</v>
      </c>
      <c r="V2721" s="208" t="str">
        <f t="shared" si="3567"/>
        <v>V$2717</v>
      </c>
      <c r="W2721" s="208" t="str">
        <f t="shared" si="3567"/>
        <v>W$2717</v>
      </c>
      <c r="X2721" s="208" t="str">
        <f t="shared" si="3567"/>
        <v>X$2717</v>
      </c>
      <c r="Y2721" s="208" t="str">
        <f t="shared" si="3567"/>
        <v>Y$2717</v>
      </c>
      <c r="Z2721" s="208" t="str">
        <f t="shared" si="3567"/>
        <v>Z$2717</v>
      </c>
      <c r="AA2721" s="208" t="str">
        <f t="shared" si="3567"/>
        <v>AA$2717</v>
      </c>
      <c r="AB2721" s="208" t="str">
        <f t="shared" si="3567"/>
        <v>AB$2717</v>
      </c>
      <c r="AC2721" s="208" t="str">
        <f t="shared" si="3567"/>
        <v>AC$2717</v>
      </c>
      <c r="AD2721" s="208" t="str">
        <f t="shared" si="3567"/>
        <v>AD$2717</v>
      </c>
      <c r="AE2721" s="208" t="str">
        <f t="shared" si="3567"/>
        <v>AE$2717</v>
      </c>
      <c r="AF2721" s="208" t="str">
        <f t="shared" si="3567"/>
        <v>AF$2717</v>
      </c>
      <c r="AG2721" s="208" t="str">
        <f t="shared" si="3567"/>
        <v>AG$2717</v>
      </c>
      <c r="AH2721" s="208" t="str">
        <f t="shared" si="3567"/>
        <v>AH$2717</v>
      </c>
      <c r="AI2721" s="208" t="str">
        <f t="shared" si="3567"/>
        <v>AI$2717</v>
      </c>
      <c r="AJ2721" s="208" t="str">
        <f t="shared" si="3567"/>
        <v>AJ$2717</v>
      </c>
      <c r="AK2721" s="208" t="str">
        <f t="shared" si="3567"/>
        <v>AK$2717</v>
      </c>
      <c r="AL2721" s="208" t="str">
        <f t="shared" si="3567"/>
        <v>AL$2717</v>
      </c>
      <c r="AM2721" s="208" t="str">
        <f t="shared" si="3567"/>
        <v>AM$2717</v>
      </c>
      <c r="AN2721" s="208" t="str">
        <f t="shared" si="3567"/>
        <v>AN$2717</v>
      </c>
      <c r="AO2721" s="208" t="str">
        <f t="shared" si="3567"/>
        <v>AO$2717</v>
      </c>
      <c r="AP2721" s="208" t="str">
        <f t="shared" si="3567"/>
        <v>AP$2717</v>
      </c>
      <c r="AQ2721" s="208" t="str">
        <f t="shared" si="3567"/>
        <v>AQ$2717</v>
      </c>
      <c r="AR2721" s="208" t="str">
        <f t="shared" si="3567"/>
        <v>AR$2717</v>
      </c>
      <c r="AS2721" s="208" t="str">
        <f t="shared" si="3567"/>
        <v>AS$2717</v>
      </c>
      <c r="AT2721" s="208" t="str">
        <f t="shared" si="3567"/>
        <v>AT$2717</v>
      </c>
      <c r="AU2721" s="208" t="str">
        <f t="shared" si="3567"/>
        <v>AU$2717</v>
      </c>
      <c r="AV2721" s="208" t="str">
        <f t="shared" si="3567"/>
        <v>AV$2717</v>
      </c>
      <c r="AW2721" s="208" t="str">
        <f t="shared" si="3567"/>
        <v>AW$2717</v>
      </c>
      <c r="AX2721" s="208" t="str">
        <f t="shared" si="3567"/>
        <v>AX$2717</v>
      </c>
      <c r="AY2721" s="208" t="str">
        <f t="shared" si="3567"/>
        <v>AY$2717</v>
      </c>
      <c r="AZ2721" s="208" t="str">
        <f t="shared" si="3567"/>
        <v>AZ$2717</v>
      </c>
      <c r="BA2721" s="208" t="str">
        <f t="shared" si="3567"/>
        <v>BA$2717</v>
      </c>
      <c r="BB2721" s="208" t="str">
        <f t="shared" si="3567"/>
        <v>BB$2717</v>
      </c>
      <c r="BC2721" s="208" t="str">
        <f t="shared" si="3567"/>
        <v>BC$2717</v>
      </c>
      <c r="BD2721" s="208" t="str">
        <f t="shared" si="3567"/>
        <v>BD$2717</v>
      </c>
      <c r="BE2721" s="208" t="str">
        <f t="shared" si="3567"/>
        <v>BE$2717</v>
      </c>
      <c r="BF2721" s="208" t="str">
        <f t="shared" si="3567"/>
        <v>BF$2717</v>
      </c>
      <c r="BG2721" s="208" t="str">
        <f t="shared" si="3567"/>
        <v>BG$2717</v>
      </c>
      <c r="BH2721" s="208" t="str">
        <f t="shared" si="3567"/>
        <v>BH$2717</v>
      </c>
      <c r="BI2721" s="208" t="str">
        <f t="shared" si="3567"/>
        <v>BI$2717</v>
      </c>
      <c r="BJ2721" s="208" t="str">
        <f t="shared" si="3567"/>
        <v>BJ$2717</v>
      </c>
      <c r="BK2721" s="208" t="str">
        <f t="shared" si="3567"/>
        <v>BK$2717</v>
      </c>
      <c r="BL2721" s="208" t="str">
        <f t="shared" si="3567"/>
        <v>BL$2717</v>
      </c>
      <c r="BM2721" s="208" t="str">
        <f t="shared" si="3567"/>
        <v>BM$2717</v>
      </c>
      <c r="BN2721" s="208" t="str">
        <f t="shared" si="3567"/>
        <v>BN$2717</v>
      </c>
      <c r="BO2721" s="208" t="str">
        <f t="shared" si="3567"/>
        <v>BO$2717</v>
      </c>
      <c r="BP2721" s="208" t="str">
        <f t="shared" si="3567"/>
        <v>BP$2717</v>
      </c>
      <c r="BQ2721" s="208" t="str">
        <f t="shared" si="3567"/>
        <v>BQ$2717</v>
      </c>
      <c r="BR2721" s="208" t="str">
        <f t="shared" si="3567"/>
        <v>BR$2717</v>
      </c>
      <c r="BS2721" s="208" t="str">
        <f t="shared" si="3567"/>
        <v>BS$2717</v>
      </c>
      <c r="BT2721" s="208" t="str">
        <f t="shared" si="3567"/>
        <v>BT$2717</v>
      </c>
      <c r="BU2721" s="208" t="str">
        <f t="shared" si="3567"/>
        <v>BU$2717</v>
      </c>
      <c r="BV2721" s="208" t="str">
        <f t="shared" si="3567"/>
        <v>BV$2717</v>
      </c>
      <c r="BW2721" s="208" t="str">
        <f t="shared" si="3567"/>
        <v>BW$2717</v>
      </c>
      <c r="BX2721" s="208" t="str">
        <f t="shared" si="3567"/>
        <v>BX$2717</v>
      </c>
      <c r="BY2721" s="208" t="str">
        <f t="shared" si="3567"/>
        <v>BY$2717</v>
      </c>
      <c r="BZ2721" s="208" t="str">
        <f t="shared" si="3567"/>
        <v>BZ$2717</v>
      </c>
      <c r="CA2721" s="208" t="str">
        <f t="shared" si="3567"/>
        <v>CA$2717</v>
      </c>
      <c r="CB2721" s="208" t="str">
        <f t="shared" si="3567"/>
        <v>CB$2717</v>
      </c>
      <c r="CC2721" s="208" t="str">
        <f t="shared" si="3567"/>
        <v>CC$2717</v>
      </c>
      <c r="CD2721" s="208" t="str">
        <f t="shared" si="3567"/>
        <v>CD$2717</v>
      </c>
      <c r="CE2721" s="208" t="str">
        <f t="shared" si="3567"/>
        <v>CE$2717</v>
      </c>
      <c r="CF2721" s="208" t="str">
        <f t="shared" ref="CF2721:CK2721" si="3568">ADDRESS(ROW(CF2717),COLUMN(CF2717),2)</f>
        <v>CF$2717</v>
      </c>
      <c r="CG2721" s="208" t="str">
        <f t="shared" si="3568"/>
        <v>CG$2717</v>
      </c>
      <c r="CH2721" s="208" t="str">
        <f t="shared" si="3568"/>
        <v>CH$2717</v>
      </c>
      <c r="CI2721" s="208" t="str">
        <f t="shared" si="3568"/>
        <v>CI$2717</v>
      </c>
      <c r="CJ2721" s="208" t="str">
        <f t="shared" si="3568"/>
        <v>CJ$2717</v>
      </c>
      <c r="CK2721" s="208" t="str">
        <f t="shared" si="3568"/>
        <v>CK$2717</v>
      </c>
    </row>
    <row r="2722" spans="2:89" x14ac:dyDescent="0.35">
      <c r="B2722" s="187" t="str">
        <f>B2714</f>
        <v>Volume of a volume modifier - implant</v>
      </c>
      <c r="D2722" t="s">
        <v>562</v>
      </c>
      <c r="E2722" s="8" t="str">
        <f t="shared" si="3562"/>
        <v>2722 TOGGLE-TV-V</v>
      </c>
      <c r="G2722" t="s">
        <v>332</v>
      </c>
      <c r="H2722" s="12"/>
      <c r="I2722" s="60"/>
      <c r="J2722" s="60"/>
      <c r="K2722" s="15"/>
      <c r="L2722" s="15"/>
      <c r="M2722" s="15"/>
      <c r="N2722" s="15"/>
      <c r="O2722" s="15"/>
      <c r="P2722" s="15"/>
      <c r="R2722" s="15"/>
      <c r="S2722" s="80"/>
      <c r="T2722" s="80"/>
      <c r="U2722" s="80"/>
      <c r="V2722" s="80"/>
      <c r="W2722" s="80"/>
      <c r="X2722" s="80"/>
      <c r="Y2722" s="80"/>
      <c r="Z2722" s="80"/>
      <c r="AA2722" s="80"/>
      <c r="AB2722" s="80"/>
      <c r="AC2722" s="80"/>
      <c r="AD2722" s="80"/>
      <c r="AE2722" s="80"/>
      <c r="AF2722" s="80"/>
      <c r="AG2722" s="80"/>
      <c r="AH2722" s="80"/>
      <c r="AI2722" s="80"/>
      <c r="AJ2722" s="80"/>
      <c r="AK2722" s="80"/>
      <c r="AL2722" s="80"/>
      <c r="AM2722" s="80"/>
      <c r="AN2722" s="80"/>
      <c r="AO2722" s="80"/>
      <c r="AP2722" s="80"/>
      <c r="AQ2722" s="80"/>
      <c r="AR2722" s="80"/>
      <c r="AS2722" s="80"/>
      <c r="AT2722" s="80"/>
      <c r="AU2722" s="80"/>
      <c r="AV2722" s="80"/>
      <c r="AW2722" s="80"/>
      <c r="AX2722" s="80"/>
      <c r="AY2722" s="80"/>
      <c r="AZ2722" s="80"/>
      <c r="BA2722" s="80"/>
      <c r="BB2722" s="80"/>
      <c r="BC2722" s="80"/>
      <c r="BD2722" s="80"/>
      <c r="BE2722" s="80"/>
      <c r="BF2722" s="80"/>
      <c r="BG2722" s="80"/>
      <c r="BH2722" s="80"/>
      <c r="BI2722" s="80"/>
      <c r="BJ2722" s="80"/>
      <c r="BK2722" s="80"/>
      <c r="BL2722" s="80"/>
      <c r="BM2722" s="80"/>
      <c r="BN2722" s="80"/>
      <c r="BO2722" s="80"/>
      <c r="BP2722" s="80"/>
      <c r="BQ2722" s="80"/>
      <c r="BR2722" s="80"/>
      <c r="BS2722" s="80"/>
      <c r="BT2722" s="80"/>
      <c r="BU2722" s="80"/>
      <c r="BV2722" s="80"/>
      <c r="BW2722" s="80"/>
      <c r="BX2722" s="80"/>
      <c r="BY2722" s="80"/>
      <c r="BZ2722" s="80"/>
      <c r="CA2722" s="80"/>
      <c r="CB2722" s="80"/>
      <c r="CC2722" s="80"/>
      <c r="CD2722" s="80"/>
      <c r="CE2722" s="80"/>
      <c r="CF2722" s="80"/>
      <c r="CG2722" s="80"/>
      <c r="CH2722" s="80"/>
      <c r="CI2722" s="80"/>
      <c r="CJ2722" s="80"/>
      <c r="CK2722" s="80"/>
    </row>
    <row r="2723" spans="2:89" x14ac:dyDescent="0.35">
      <c r="B2723" s="132" t="str">
        <f>B2711</f>
        <v xml:space="preserve">secondary unit </v>
      </c>
      <c r="D2723" t="s">
        <v>562</v>
      </c>
      <c r="E2723" s="8" t="str">
        <f t="shared" si="3562"/>
        <v>2723 TOGGLE-TV-V</v>
      </c>
      <c r="G2723" t="s">
        <v>332</v>
      </c>
      <c r="H2723" s="12"/>
      <c r="I2723" s="60"/>
      <c r="J2723" s="60"/>
      <c r="K2723" s="15"/>
      <c r="L2723" s="15"/>
      <c r="M2723" s="15"/>
      <c r="N2723" s="15"/>
      <c r="O2723" s="15"/>
      <c r="P2723" s="15"/>
      <c r="R2723" s="15"/>
      <c r="S2723" s="76"/>
      <c r="T2723" s="76"/>
      <c r="U2723" s="76"/>
      <c r="V2723" s="76"/>
      <c r="W2723" s="76"/>
      <c r="X2723" s="76"/>
      <c r="Y2723" s="76"/>
      <c r="Z2723" s="76"/>
      <c r="AA2723" s="76"/>
      <c r="AB2723" s="76"/>
      <c r="AC2723" s="76"/>
      <c r="AD2723" s="76"/>
      <c r="AE2723" s="76"/>
      <c r="AF2723" s="76"/>
      <c r="AG2723" s="76"/>
      <c r="AH2723" s="76"/>
      <c r="AI2723" s="76"/>
      <c r="AJ2723" s="76"/>
      <c r="AK2723" s="76"/>
      <c r="AL2723" s="76"/>
      <c r="AM2723" s="76"/>
      <c r="AN2723" s="76"/>
      <c r="AO2723" s="76"/>
      <c r="AP2723" s="76"/>
      <c r="AQ2723" s="76"/>
      <c r="AR2723" s="76"/>
      <c r="AS2723" s="76"/>
      <c r="AT2723" s="76"/>
      <c r="AU2723" s="76"/>
      <c r="AV2723" s="76"/>
      <c r="AW2723" s="76"/>
      <c r="AX2723" s="76"/>
      <c r="AY2723" s="76"/>
      <c r="AZ2723" s="76"/>
      <c r="BA2723" s="76"/>
      <c r="BB2723" s="76"/>
      <c r="BC2723" s="76"/>
      <c r="BD2723" s="76"/>
      <c r="BE2723" s="76"/>
      <c r="BF2723" s="76"/>
      <c r="BG2723" s="76"/>
      <c r="BH2723" s="76"/>
      <c r="BI2723" s="76"/>
      <c r="BJ2723" s="76"/>
      <c r="BK2723" s="76"/>
      <c r="BL2723" s="76"/>
      <c r="BM2723" s="76"/>
      <c r="BN2723" s="76"/>
      <c r="BO2723" s="76"/>
      <c r="BP2723" s="76"/>
      <c r="BQ2723" s="76"/>
      <c r="BR2723" s="76"/>
      <c r="BS2723" s="76"/>
      <c r="BT2723" s="76"/>
      <c r="BU2723" s="76"/>
      <c r="BV2723" s="76"/>
      <c r="BW2723" s="76"/>
      <c r="BX2723" s="76"/>
      <c r="BY2723" s="76"/>
      <c r="BZ2723" s="76"/>
      <c r="CA2723" s="76"/>
      <c r="CB2723" s="76"/>
      <c r="CC2723" s="76"/>
      <c r="CD2723" s="76"/>
      <c r="CE2723" s="76"/>
      <c r="CF2723" s="76"/>
      <c r="CG2723" s="76"/>
      <c r="CH2723" s="76"/>
      <c r="CI2723" s="76"/>
      <c r="CJ2723" s="76"/>
      <c r="CK2723" s="76"/>
    </row>
    <row r="2724" spans="2:89" x14ac:dyDescent="0.35">
      <c r="B2724" s="132" t="str">
        <f>B2712</f>
        <v>Secondary revenue driver</v>
      </c>
      <c r="D2724" t="s">
        <v>562</v>
      </c>
      <c r="E2724" s="8" t="str">
        <f t="shared" si="3562"/>
        <v>2724 TOGGLE-TV-V</v>
      </c>
      <c r="G2724" t="s">
        <v>332</v>
      </c>
      <c r="H2724" s="12"/>
      <c r="I2724" s="60"/>
      <c r="J2724" s="60"/>
      <c r="K2724" s="15"/>
      <c r="L2724" s="15"/>
      <c r="M2724" s="15"/>
      <c r="N2724" s="15"/>
      <c r="O2724" s="15"/>
      <c r="P2724" s="15"/>
      <c r="R2724" s="15"/>
      <c r="S2724" s="76"/>
      <c r="T2724" s="76"/>
      <c r="U2724" s="76"/>
      <c r="V2724" s="76"/>
      <c r="W2724" s="76"/>
      <c r="X2724" s="76"/>
      <c r="Y2724" s="76"/>
      <c r="Z2724" s="76"/>
      <c r="AA2724" s="76"/>
      <c r="AB2724" s="76"/>
      <c r="AC2724" s="76"/>
      <c r="AD2724" s="76"/>
      <c r="AE2724" s="76"/>
      <c r="AF2724" s="76"/>
      <c r="AG2724" s="76"/>
      <c r="AH2724" s="76"/>
      <c r="AI2724" s="76"/>
      <c r="AJ2724" s="76"/>
      <c r="AK2724" s="76"/>
      <c r="AL2724" s="76"/>
      <c r="AM2724" s="76"/>
      <c r="AN2724" s="76"/>
      <c r="AO2724" s="76"/>
      <c r="AP2724" s="76"/>
      <c r="AQ2724" s="76"/>
      <c r="AR2724" s="76"/>
      <c r="AS2724" s="76"/>
      <c r="AT2724" s="76"/>
      <c r="AU2724" s="76"/>
      <c r="AV2724" s="76"/>
      <c r="AW2724" s="76"/>
      <c r="AX2724" s="76"/>
      <c r="AY2724" s="76"/>
      <c r="AZ2724" s="76"/>
      <c r="BA2724" s="76"/>
      <c r="BB2724" s="76"/>
      <c r="BC2724" s="76"/>
      <c r="BD2724" s="76"/>
      <c r="BE2724" s="76"/>
      <c r="BF2724" s="76"/>
      <c r="BG2724" s="76"/>
      <c r="BH2724" s="76"/>
      <c r="BI2724" s="76"/>
      <c r="BJ2724" s="76"/>
      <c r="BK2724" s="76"/>
      <c r="BL2724" s="76"/>
      <c r="BM2724" s="76"/>
      <c r="BN2724" s="76"/>
      <c r="BO2724" s="76"/>
      <c r="BP2724" s="76"/>
      <c r="BQ2724" s="76"/>
      <c r="BR2724" s="76"/>
      <c r="BS2724" s="76"/>
      <c r="BT2724" s="76"/>
      <c r="BU2724" s="76"/>
      <c r="BV2724" s="76"/>
      <c r="BW2724" s="76"/>
      <c r="BX2724" s="76"/>
      <c r="BY2724" s="76"/>
      <c r="BZ2724" s="76"/>
      <c r="CA2724" s="76"/>
      <c r="CB2724" s="76"/>
      <c r="CC2724" s="76"/>
      <c r="CD2724" s="76"/>
      <c r="CE2724" s="76"/>
      <c r="CF2724" s="76"/>
      <c r="CG2724" s="76"/>
      <c r="CH2724" s="76"/>
      <c r="CI2724" s="76"/>
      <c r="CJ2724" s="76"/>
      <c r="CK2724" s="76"/>
    </row>
    <row r="2725" spans="2:89" x14ac:dyDescent="0.35">
      <c r="B2725" s="132" t="str">
        <f>B2713</f>
        <v>Secondary volume driver</v>
      </c>
      <c r="D2725" t="s">
        <v>562</v>
      </c>
      <c r="E2725" s="8" t="str">
        <f t="shared" si="3562"/>
        <v>2725 TOGGLE-TV-V</v>
      </c>
      <c r="G2725" t="s">
        <v>332</v>
      </c>
      <c r="H2725" s="12"/>
      <c r="I2725" s="60"/>
      <c r="J2725" s="60"/>
      <c r="K2725" s="15"/>
      <c r="L2725" s="15"/>
      <c r="M2725" s="15"/>
      <c r="N2725" s="15"/>
      <c r="O2725" s="15"/>
      <c r="P2725" s="15"/>
      <c r="R2725" s="15"/>
      <c r="S2725" s="175"/>
      <c r="T2725" s="175"/>
      <c r="U2725" s="175"/>
      <c r="V2725" s="175"/>
      <c r="W2725" s="175"/>
      <c r="X2725" s="175"/>
      <c r="Y2725" s="175"/>
      <c r="Z2725" s="175"/>
      <c r="AA2725" s="175"/>
      <c r="AB2725" s="175"/>
      <c r="AC2725" s="175"/>
      <c r="AD2725" s="175"/>
      <c r="AE2725" s="175"/>
      <c r="AF2725" s="175"/>
      <c r="AG2725" s="175"/>
      <c r="AH2725" s="175"/>
      <c r="AI2725" s="175"/>
      <c r="AJ2725" s="175"/>
      <c r="AK2725" s="175"/>
      <c r="AL2725" s="175"/>
      <c r="AM2725" s="175"/>
      <c r="AN2725" s="175"/>
      <c r="AO2725" s="175"/>
      <c r="AP2725" s="175"/>
      <c r="AQ2725" s="175"/>
      <c r="AR2725" s="175"/>
      <c r="AS2725" s="175"/>
      <c r="AT2725" s="175"/>
      <c r="AU2725" s="175"/>
      <c r="AV2725" s="175"/>
      <c r="AW2725" s="175"/>
      <c r="AX2725" s="175"/>
      <c r="AY2725" s="175"/>
      <c r="AZ2725" s="175"/>
      <c r="BA2725" s="175"/>
      <c r="BB2725" s="175"/>
      <c r="BC2725" s="175"/>
      <c r="BD2725" s="175"/>
      <c r="BE2725" s="175"/>
      <c r="BF2725" s="175"/>
      <c r="BG2725" s="175"/>
      <c r="BH2725" s="175"/>
      <c r="BI2725" s="175"/>
      <c r="BJ2725" s="175"/>
      <c r="BK2725" s="175"/>
      <c r="BL2725" s="175"/>
      <c r="BM2725" s="175"/>
      <c r="BN2725" s="175"/>
      <c r="BO2725" s="175"/>
      <c r="BP2725" s="175"/>
      <c r="BQ2725" s="175"/>
      <c r="BR2725" s="175"/>
      <c r="BS2725" s="175"/>
      <c r="BT2725" s="175"/>
      <c r="BU2725" s="175"/>
      <c r="BV2725" s="175"/>
      <c r="BW2725" s="175"/>
      <c r="BX2725" s="175"/>
      <c r="BY2725" s="175"/>
      <c r="BZ2725" s="175"/>
      <c r="CA2725" s="175"/>
      <c r="CB2725" s="175"/>
      <c r="CC2725" s="175"/>
      <c r="CD2725" s="175"/>
      <c r="CE2725" s="175"/>
      <c r="CF2725" s="175"/>
      <c r="CG2725" s="175"/>
      <c r="CH2725" s="175"/>
      <c r="CI2725" s="175"/>
      <c r="CJ2725" s="175"/>
      <c r="CK2725" s="175"/>
    </row>
    <row r="2726" spans="2:89" x14ac:dyDescent="0.35">
      <c r="B2726" s="181" t="s">
        <v>459</v>
      </c>
      <c r="E2726" s="8"/>
      <c r="H2726" s="182"/>
      <c r="I2726" s="183"/>
      <c r="J2726" s="183"/>
      <c r="K2726" s="184"/>
      <c r="L2726" s="184"/>
      <c r="M2726" s="184"/>
      <c r="N2726" s="184"/>
      <c r="O2726" s="184"/>
      <c r="P2726" s="184"/>
      <c r="R2726" s="185"/>
      <c r="S2726" s="186"/>
      <c r="T2726" s="186"/>
      <c r="U2726" s="186"/>
      <c r="V2726" s="186"/>
      <c r="W2726" s="186"/>
      <c r="X2726" s="186"/>
      <c r="Y2726" s="186"/>
      <c r="Z2726" s="186"/>
      <c r="AA2726" s="186"/>
      <c r="AB2726" s="186"/>
      <c r="AC2726" s="186"/>
      <c r="AD2726" s="186"/>
      <c r="AE2726" s="186"/>
      <c r="AF2726" s="186"/>
      <c r="AG2726" s="186"/>
      <c r="AH2726" s="186"/>
      <c r="AI2726" s="186"/>
      <c r="AJ2726" s="186"/>
      <c r="AK2726" s="186"/>
      <c r="AL2726" s="186"/>
      <c r="AM2726" s="186"/>
      <c r="AN2726" s="186"/>
      <c r="AO2726" s="186"/>
      <c r="AP2726" s="186"/>
      <c r="AQ2726" s="186"/>
      <c r="AR2726" s="186"/>
      <c r="AS2726" s="186"/>
      <c r="AT2726" s="186"/>
      <c r="AU2726" s="186"/>
      <c r="AV2726" s="186"/>
      <c r="AW2726" s="186"/>
      <c r="AX2726" s="186"/>
      <c r="AY2726" s="186"/>
      <c r="AZ2726" s="186"/>
      <c r="BA2726" s="186"/>
      <c r="BB2726" s="186"/>
      <c r="BC2726" s="186"/>
      <c r="BD2726" s="186"/>
      <c r="BE2726" s="186"/>
      <c r="BF2726" s="186"/>
      <c r="BG2726" s="186"/>
      <c r="BH2726" s="186"/>
      <c r="BI2726" s="186"/>
      <c r="BJ2726" s="186"/>
      <c r="BK2726" s="186"/>
      <c r="BL2726" s="186"/>
      <c r="BM2726" s="186"/>
      <c r="BN2726" s="186"/>
      <c r="BO2726" s="186"/>
      <c r="BP2726" s="186"/>
      <c r="BQ2726" s="186"/>
      <c r="BR2726" s="186"/>
      <c r="BS2726" s="186"/>
      <c r="BT2726" s="186"/>
      <c r="BU2726" s="186"/>
      <c r="BV2726" s="186"/>
      <c r="BW2726" s="186"/>
      <c r="BX2726" s="186"/>
      <c r="BY2726" s="186"/>
      <c r="BZ2726" s="186"/>
      <c r="CA2726" s="186"/>
      <c r="CB2726" s="186"/>
      <c r="CC2726" s="186"/>
      <c r="CD2726" s="186"/>
      <c r="CE2726" s="186"/>
      <c r="CF2726" s="186"/>
      <c r="CG2726" s="186"/>
      <c r="CH2726" s="186"/>
      <c r="CI2726" s="186"/>
      <c r="CJ2726" s="186"/>
      <c r="CK2726" s="186"/>
    </row>
    <row r="2727" spans="2:89" x14ac:dyDescent="0.35">
      <c r="B2727" s="181" t="s">
        <v>456</v>
      </c>
      <c r="E2727" s="8"/>
      <c r="H2727" s="182"/>
      <c r="I2727" s="183"/>
      <c r="J2727" s="183"/>
      <c r="K2727" s="184"/>
      <c r="L2727" s="184"/>
      <c r="M2727" s="184"/>
      <c r="N2727" s="184"/>
      <c r="O2727" s="184"/>
      <c r="P2727" s="184"/>
      <c r="R2727" s="185"/>
      <c r="S2727" s="186"/>
      <c r="T2727" s="186"/>
      <c r="U2727" s="186"/>
      <c r="V2727" s="186"/>
      <c r="W2727" s="186"/>
      <c r="X2727" s="186"/>
      <c r="Y2727" s="186"/>
      <c r="Z2727" s="186"/>
      <c r="AA2727" s="186"/>
      <c r="AB2727" s="186"/>
      <c r="AC2727" s="186"/>
      <c r="AD2727" s="186"/>
      <c r="AE2727" s="186"/>
      <c r="AF2727" s="186"/>
      <c r="AG2727" s="186"/>
      <c r="AH2727" s="186"/>
      <c r="AI2727" s="186"/>
      <c r="AJ2727" s="186"/>
      <c r="AK2727" s="186"/>
      <c r="AL2727" s="186"/>
      <c r="AM2727" s="186"/>
      <c r="AN2727" s="186"/>
      <c r="AO2727" s="186"/>
      <c r="AP2727" s="186"/>
      <c r="AQ2727" s="186"/>
      <c r="AR2727" s="186"/>
      <c r="AS2727" s="186"/>
      <c r="AT2727" s="186"/>
      <c r="AU2727" s="186"/>
      <c r="AV2727" s="186"/>
      <c r="AW2727" s="186"/>
      <c r="AX2727" s="186"/>
      <c r="AY2727" s="186"/>
      <c r="AZ2727" s="186"/>
      <c r="BA2727" s="186"/>
      <c r="BB2727" s="186"/>
      <c r="BC2727" s="186"/>
      <c r="BD2727" s="186"/>
      <c r="BE2727" s="186"/>
      <c r="BF2727" s="186"/>
      <c r="BG2727" s="186"/>
      <c r="BH2727" s="186"/>
      <c r="BI2727" s="186"/>
      <c r="BJ2727" s="186"/>
      <c r="BK2727" s="186"/>
      <c r="BL2727" s="186"/>
      <c r="BM2727" s="186"/>
      <c r="BN2727" s="186"/>
      <c r="BO2727" s="186"/>
      <c r="BP2727" s="186"/>
      <c r="BQ2727" s="186"/>
      <c r="BR2727" s="186"/>
      <c r="BS2727" s="186"/>
      <c r="BT2727" s="186"/>
      <c r="BU2727" s="186"/>
      <c r="BV2727" s="186"/>
      <c r="BW2727" s="186"/>
      <c r="BX2727" s="186"/>
      <c r="BY2727" s="186"/>
      <c r="BZ2727" s="186"/>
      <c r="CA2727" s="186"/>
      <c r="CB2727" s="186"/>
      <c r="CC2727" s="186"/>
      <c r="CD2727" s="186"/>
      <c r="CE2727" s="186"/>
      <c r="CF2727" s="186"/>
      <c r="CG2727" s="186"/>
      <c r="CH2727" s="186"/>
      <c r="CI2727" s="186"/>
      <c r="CJ2727" s="186"/>
      <c r="CK2727" s="186"/>
    </row>
    <row r="2728" spans="2:89" x14ac:dyDescent="0.35">
      <c r="B2728" s="132"/>
      <c r="E2728" s="8"/>
      <c r="H2728" s="12"/>
      <c r="I2728" s="60"/>
      <c r="J2728" s="60"/>
      <c r="K2728" s="15"/>
      <c r="L2728" s="15"/>
      <c r="M2728" s="15"/>
      <c r="N2728" s="15"/>
      <c r="O2728" s="15"/>
      <c r="P2728" s="15"/>
      <c r="R2728" s="15"/>
      <c r="S2728" s="80"/>
      <c r="T2728" s="80"/>
      <c r="U2728" s="80"/>
      <c r="V2728" s="80"/>
      <c r="W2728" s="80"/>
      <c r="X2728" s="80"/>
      <c r="Y2728" s="80"/>
      <c r="Z2728" s="80"/>
      <c r="AA2728" s="80"/>
      <c r="AB2728" s="80"/>
      <c r="AC2728" s="80"/>
      <c r="AD2728" s="80"/>
      <c r="AE2728" s="80"/>
      <c r="AF2728" s="80"/>
      <c r="AG2728" s="80"/>
      <c r="AH2728" s="80"/>
      <c r="AI2728" s="80"/>
      <c r="AJ2728" s="80"/>
      <c r="AK2728" s="80"/>
      <c r="AL2728" s="80"/>
      <c r="AM2728" s="80"/>
      <c r="AN2728" s="80"/>
      <c r="AO2728" s="80"/>
      <c r="AP2728" s="80"/>
      <c r="AQ2728" s="80"/>
      <c r="AR2728" s="80"/>
      <c r="AS2728" s="80"/>
      <c r="AT2728" s="80"/>
      <c r="AU2728" s="80"/>
      <c r="AV2728" s="80"/>
      <c r="AW2728" s="80"/>
      <c r="AX2728" s="80"/>
      <c r="AY2728" s="80"/>
      <c r="AZ2728" s="80"/>
      <c r="BA2728" s="80"/>
      <c r="BB2728" s="80"/>
      <c r="BC2728" s="80"/>
      <c r="BD2728" s="80"/>
      <c r="BE2728" s="80"/>
      <c r="BF2728" s="80"/>
      <c r="BG2728" s="80"/>
      <c r="BH2728" s="80"/>
      <c r="BI2728" s="80"/>
      <c r="BJ2728" s="80"/>
      <c r="BK2728" s="80"/>
      <c r="BL2728" s="80"/>
      <c r="BM2728" s="80"/>
      <c r="BN2728" s="80"/>
      <c r="BO2728" s="80"/>
      <c r="BP2728" s="80"/>
      <c r="BQ2728" s="80"/>
      <c r="BR2728" s="80"/>
      <c r="BS2728" s="80"/>
      <c r="BT2728" s="80"/>
      <c r="BU2728" s="80"/>
      <c r="BV2728" s="80"/>
      <c r="BW2728" s="80"/>
      <c r="BX2728" s="80"/>
      <c r="BY2728" s="80"/>
      <c r="BZ2728" s="80"/>
      <c r="CA2728" s="80"/>
      <c r="CB2728" s="80"/>
      <c r="CC2728" s="80"/>
      <c r="CD2728" s="80"/>
      <c r="CE2728" s="80"/>
      <c r="CF2728" s="80"/>
      <c r="CG2728" s="80"/>
      <c r="CH2728" s="80"/>
      <c r="CI2728" s="80"/>
      <c r="CJ2728" s="80"/>
      <c r="CK2728" s="80"/>
    </row>
    <row r="2729" spans="2:89" x14ac:dyDescent="0.35">
      <c r="B2729" s="132"/>
      <c r="E2729" s="8"/>
      <c r="H2729" s="12"/>
      <c r="I2729" s="60"/>
      <c r="J2729" s="60"/>
      <c r="K2729" s="15"/>
      <c r="L2729" s="15"/>
      <c r="M2729" s="15"/>
      <c r="N2729" s="15"/>
      <c r="O2729" s="15"/>
      <c r="P2729" s="15"/>
      <c r="R2729" s="15"/>
      <c r="S2729" s="80"/>
      <c r="T2729" s="80"/>
      <c r="U2729" s="80"/>
      <c r="V2729" s="80"/>
      <c r="W2729" s="80"/>
      <c r="X2729" s="80"/>
      <c r="Y2729" s="80"/>
      <c r="Z2729" s="80"/>
      <c r="AA2729" s="80"/>
      <c r="AB2729" s="80"/>
      <c r="AC2729" s="80"/>
      <c r="AD2729" s="80"/>
      <c r="AE2729" s="80"/>
      <c r="AF2729" s="80"/>
      <c r="AG2729" s="80"/>
      <c r="AH2729" s="80"/>
      <c r="AI2729" s="80"/>
      <c r="AJ2729" s="80"/>
      <c r="AK2729" s="80"/>
      <c r="AL2729" s="80"/>
      <c r="AM2729" s="80"/>
      <c r="AN2729" s="80"/>
      <c r="AO2729" s="80"/>
      <c r="AP2729" s="80"/>
      <c r="AQ2729" s="80"/>
      <c r="AR2729" s="80"/>
      <c r="AS2729" s="80"/>
      <c r="AT2729" s="80"/>
      <c r="AU2729" s="80"/>
      <c r="AV2729" s="80"/>
      <c r="AW2729" s="80"/>
      <c r="AX2729" s="80"/>
      <c r="AY2729" s="80"/>
      <c r="AZ2729" s="80"/>
      <c r="BA2729" s="80"/>
      <c r="BB2729" s="80"/>
      <c r="BC2729" s="80"/>
      <c r="BD2729" s="80"/>
      <c r="BE2729" s="80"/>
      <c r="BF2729" s="80"/>
      <c r="BG2729" s="80"/>
      <c r="BH2729" s="80"/>
      <c r="BI2729" s="80"/>
      <c r="BJ2729" s="80"/>
      <c r="BK2729" s="80"/>
      <c r="BL2729" s="80"/>
      <c r="BM2729" s="80"/>
      <c r="BN2729" s="80"/>
      <c r="BO2729" s="80"/>
      <c r="BP2729" s="80"/>
      <c r="BQ2729" s="80"/>
      <c r="BR2729" s="80"/>
      <c r="BS2729" s="80"/>
      <c r="BT2729" s="80"/>
      <c r="BU2729" s="80"/>
      <c r="BV2729" s="80"/>
      <c r="BW2729" s="80"/>
      <c r="BX2729" s="80"/>
      <c r="BY2729" s="80"/>
      <c r="BZ2729" s="80"/>
      <c r="CA2729" s="80"/>
      <c r="CB2729" s="80"/>
      <c r="CC2729" s="80"/>
      <c r="CD2729" s="80"/>
      <c r="CE2729" s="80"/>
      <c r="CF2729" s="80"/>
      <c r="CG2729" s="80"/>
      <c r="CH2729" s="80"/>
      <c r="CI2729" s="80"/>
      <c r="CJ2729" s="80"/>
      <c r="CK2729" s="80"/>
    </row>
    <row r="2730" spans="2:89" x14ac:dyDescent="0.35">
      <c r="B2730" s="132"/>
      <c r="E2730" s="8"/>
      <c r="H2730" s="12"/>
      <c r="I2730" s="60"/>
      <c r="J2730" s="60"/>
      <c r="K2730" s="15"/>
      <c r="L2730" s="15"/>
      <c r="M2730" s="15"/>
      <c r="N2730" s="15"/>
      <c r="O2730" s="15"/>
      <c r="P2730" s="15"/>
      <c r="R2730" s="15"/>
      <c r="S2730" s="80"/>
      <c r="T2730" s="80"/>
      <c r="U2730" s="80"/>
      <c r="V2730" s="80"/>
      <c r="W2730" s="80"/>
      <c r="X2730" s="80"/>
      <c r="Y2730" s="80"/>
      <c r="Z2730" s="80"/>
      <c r="AA2730" s="80"/>
      <c r="AB2730" s="80"/>
      <c r="AC2730" s="80"/>
      <c r="AD2730" s="80"/>
      <c r="AE2730" s="80"/>
      <c r="AF2730" s="80"/>
      <c r="AG2730" s="80"/>
      <c r="AH2730" s="80"/>
      <c r="AI2730" s="80"/>
      <c r="AJ2730" s="80"/>
      <c r="AK2730" s="80"/>
      <c r="AL2730" s="80"/>
      <c r="AM2730" s="80"/>
      <c r="AN2730" s="80"/>
      <c r="AO2730" s="80"/>
      <c r="AP2730" s="80"/>
      <c r="AQ2730" s="80"/>
      <c r="AR2730" s="80"/>
      <c r="AS2730" s="80"/>
      <c r="AT2730" s="80"/>
      <c r="AU2730" s="80"/>
      <c r="AV2730" s="80"/>
      <c r="AW2730" s="80"/>
      <c r="AX2730" s="80"/>
      <c r="AY2730" s="80"/>
      <c r="AZ2730" s="80"/>
      <c r="BA2730" s="80"/>
      <c r="BB2730" s="80"/>
      <c r="BC2730" s="80"/>
      <c r="BD2730" s="80"/>
      <c r="BE2730" s="80"/>
      <c r="BF2730" s="80"/>
      <c r="BG2730" s="80"/>
      <c r="BH2730" s="80"/>
      <c r="BI2730" s="80"/>
      <c r="BJ2730" s="80"/>
      <c r="BK2730" s="80"/>
      <c r="BL2730" s="80"/>
      <c r="BM2730" s="80"/>
      <c r="BN2730" s="80"/>
      <c r="BO2730" s="80"/>
      <c r="BP2730" s="80"/>
      <c r="BQ2730" s="80"/>
      <c r="BR2730" s="80"/>
      <c r="BS2730" s="80"/>
      <c r="BT2730" s="80"/>
      <c r="BU2730" s="80"/>
      <c r="BV2730" s="80"/>
      <c r="BW2730" s="80"/>
      <c r="BX2730" s="80"/>
      <c r="BY2730" s="80"/>
      <c r="BZ2730" s="80"/>
      <c r="CA2730" s="80"/>
      <c r="CB2730" s="80"/>
      <c r="CC2730" s="80"/>
      <c r="CD2730" s="80"/>
      <c r="CE2730" s="80"/>
      <c r="CF2730" s="80"/>
      <c r="CG2730" s="80"/>
      <c r="CH2730" s="80"/>
      <c r="CI2730" s="80"/>
      <c r="CJ2730" s="80"/>
      <c r="CK2730" s="80"/>
    </row>
    <row r="2731" spans="2:89" x14ac:dyDescent="0.35">
      <c r="B2731" s="132"/>
      <c r="E2731" s="8"/>
      <c r="H2731" s="12"/>
      <c r="I2731" s="60"/>
      <c r="J2731" s="60"/>
      <c r="K2731" s="15"/>
      <c r="L2731" s="15"/>
      <c r="M2731" s="15"/>
      <c r="N2731" s="15"/>
      <c r="O2731" s="15"/>
      <c r="P2731" s="15"/>
      <c r="R2731" s="15"/>
      <c r="S2731" s="80"/>
      <c r="T2731" s="80"/>
      <c r="U2731" s="80"/>
      <c r="V2731" s="80"/>
      <c r="W2731" s="80"/>
      <c r="X2731" s="80"/>
      <c r="Y2731" s="80"/>
      <c r="Z2731" s="80"/>
      <c r="AA2731" s="80"/>
      <c r="AB2731" s="80"/>
      <c r="AC2731" s="80"/>
      <c r="AD2731" s="80"/>
      <c r="AE2731" s="80"/>
      <c r="AF2731" s="80"/>
      <c r="AG2731" s="80"/>
      <c r="AH2731" s="80"/>
      <c r="AI2731" s="80"/>
      <c r="AJ2731" s="80"/>
      <c r="AK2731" s="80"/>
      <c r="AL2731" s="80"/>
      <c r="AM2731" s="80"/>
      <c r="AN2731" s="80"/>
      <c r="AO2731" s="80"/>
      <c r="AP2731" s="80"/>
      <c r="AQ2731" s="80"/>
      <c r="AR2731" s="80"/>
      <c r="AS2731" s="80"/>
      <c r="AT2731" s="80"/>
      <c r="AU2731" s="80"/>
      <c r="AV2731" s="80"/>
      <c r="AW2731" s="80"/>
      <c r="AX2731" s="80"/>
      <c r="AY2731" s="80"/>
      <c r="AZ2731" s="80"/>
      <c r="BA2731" s="80"/>
      <c r="BB2731" s="80"/>
      <c r="BC2731" s="80"/>
      <c r="BD2731" s="80"/>
      <c r="BE2731" s="80"/>
      <c r="BF2731" s="80"/>
      <c r="BG2731" s="80"/>
      <c r="BH2731" s="80"/>
      <c r="BI2731" s="80"/>
      <c r="BJ2731" s="80"/>
      <c r="BK2731" s="80"/>
      <c r="BL2731" s="80"/>
      <c r="BM2731" s="80"/>
      <c r="BN2731" s="80"/>
      <c r="BO2731" s="80"/>
      <c r="BP2731" s="80"/>
      <c r="BQ2731" s="80"/>
      <c r="BR2731" s="80"/>
      <c r="BS2731" s="80"/>
      <c r="BT2731" s="80"/>
      <c r="BU2731" s="80"/>
      <c r="BV2731" s="80"/>
      <c r="BW2731" s="80"/>
      <c r="BX2731" s="80"/>
      <c r="BY2731" s="80"/>
      <c r="BZ2731" s="80"/>
      <c r="CA2731" s="80"/>
      <c r="CB2731" s="80"/>
      <c r="CC2731" s="80"/>
      <c r="CD2731" s="80"/>
      <c r="CE2731" s="80"/>
      <c r="CF2731" s="80"/>
      <c r="CG2731" s="80"/>
      <c r="CH2731" s="80"/>
      <c r="CI2731" s="80"/>
      <c r="CJ2731" s="80"/>
      <c r="CK2731" s="80"/>
    </row>
    <row r="2732" spans="2:89" x14ac:dyDescent="0.35">
      <c r="B2732" s="132"/>
      <c r="E2732" s="8"/>
      <c r="H2732" s="12"/>
      <c r="I2732" s="60"/>
      <c r="J2732" s="60"/>
      <c r="K2732" s="15"/>
      <c r="L2732" s="15"/>
      <c r="M2732" s="15"/>
      <c r="N2732" s="15"/>
      <c r="O2732" s="15"/>
      <c r="P2732" s="15"/>
      <c r="R2732" s="15"/>
      <c r="S2732" s="80"/>
      <c r="T2732" s="80"/>
      <c r="U2732" s="80"/>
      <c r="V2732" s="80"/>
      <c r="W2732" s="80"/>
      <c r="X2732" s="80"/>
      <c r="Y2732" s="80"/>
      <c r="Z2732" s="80"/>
      <c r="AA2732" s="80"/>
      <c r="AB2732" s="80"/>
      <c r="AC2732" s="80"/>
      <c r="AD2732" s="80"/>
      <c r="AE2732" s="80"/>
      <c r="AF2732" s="80"/>
      <c r="AG2732" s="80"/>
      <c r="AH2732" s="80"/>
      <c r="AI2732" s="80"/>
      <c r="AJ2732" s="80"/>
      <c r="AK2732" s="80"/>
      <c r="AL2732" s="80"/>
      <c r="AM2732" s="80"/>
      <c r="AN2732" s="80"/>
      <c r="AO2732" s="80"/>
      <c r="AP2732" s="80"/>
      <c r="AQ2732" s="80"/>
      <c r="AR2732" s="80"/>
      <c r="AS2732" s="80"/>
      <c r="AT2732" s="80"/>
      <c r="AU2732" s="80"/>
      <c r="AV2732" s="80"/>
      <c r="AW2732" s="80"/>
      <c r="AX2732" s="80"/>
      <c r="AY2732" s="80"/>
      <c r="AZ2732" s="80"/>
      <c r="BA2732" s="80"/>
      <c r="BB2732" s="80"/>
      <c r="BC2732" s="80"/>
      <c r="BD2732" s="80"/>
      <c r="BE2732" s="80"/>
      <c r="BF2732" s="80"/>
      <c r="BG2732" s="80"/>
      <c r="BH2732" s="80"/>
      <c r="BI2732" s="80"/>
      <c r="BJ2732" s="80"/>
      <c r="BK2732" s="80"/>
      <c r="BL2732" s="80"/>
      <c r="BM2732" s="80"/>
      <c r="BN2732" s="80"/>
      <c r="BO2732" s="80"/>
      <c r="BP2732" s="80"/>
      <c r="BQ2732" s="80"/>
      <c r="BR2732" s="80"/>
      <c r="BS2732" s="80"/>
      <c r="BT2732" s="80"/>
      <c r="BU2732" s="80"/>
      <c r="BV2732" s="80"/>
      <c r="BW2732" s="80"/>
      <c r="BX2732" s="80"/>
      <c r="BY2732" s="80"/>
      <c r="BZ2732" s="80"/>
      <c r="CA2732" s="80"/>
      <c r="CB2732" s="80"/>
      <c r="CC2732" s="80"/>
      <c r="CD2732" s="80"/>
      <c r="CE2732" s="80"/>
      <c r="CF2732" s="80"/>
      <c r="CG2732" s="80"/>
      <c r="CH2732" s="80"/>
      <c r="CI2732" s="80"/>
      <c r="CJ2732" s="80"/>
      <c r="CK2732" s="80"/>
    </row>
    <row r="2733" spans="2:89" x14ac:dyDescent="0.35">
      <c r="B2733" s="132"/>
      <c r="E2733" s="8"/>
      <c r="H2733" s="12"/>
      <c r="I2733" s="60"/>
      <c r="J2733" s="60"/>
      <c r="K2733" s="15"/>
      <c r="L2733" s="15"/>
      <c r="M2733" s="15"/>
      <c r="N2733" s="15"/>
      <c r="O2733" s="15"/>
      <c r="P2733" s="15"/>
      <c r="R2733" s="15"/>
      <c r="S2733" s="80"/>
      <c r="T2733" s="80"/>
      <c r="U2733" s="80"/>
      <c r="V2733" s="80"/>
      <c r="W2733" s="80"/>
      <c r="X2733" s="80"/>
      <c r="Y2733" s="80"/>
      <c r="Z2733" s="80"/>
      <c r="AA2733" s="80"/>
      <c r="AB2733" s="80"/>
      <c r="AC2733" s="80"/>
      <c r="AD2733" s="80"/>
      <c r="AE2733" s="80"/>
      <c r="AF2733" s="80"/>
      <c r="AG2733" s="80"/>
      <c r="AH2733" s="80"/>
      <c r="AI2733" s="80"/>
      <c r="AJ2733" s="80"/>
      <c r="AK2733" s="80"/>
      <c r="AL2733" s="80"/>
      <c r="AM2733" s="80"/>
      <c r="AN2733" s="80"/>
      <c r="AO2733" s="80"/>
      <c r="AP2733" s="80"/>
      <c r="AQ2733" s="80"/>
      <c r="AR2733" s="80"/>
      <c r="AS2733" s="80"/>
      <c r="AT2733" s="80"/>
      <c r="AU2733" s="80"/>
      <c r="AV2733" s="80"/>
      <c r="AW2733" s="80"/>
      <c r="AX2733" s="80"/>
      <c r="AY2733" s="80"/>
      <c r="AZ2733" s="80"/>
      <c r="BA2733" s="80"/>
      <c r="BB2733" s="80"/>
      <c r="BC2733" s="80"/>
      <c r="BD2733" s="80"/>
      <c r="BE2733" s="80"/>
      <c r="BF2733" s="80"/>
      <c r="BG2733" s="80"/>
      <c r="BH2733" s="80"/>
      <c r="BI2733" s="80"/>
      <c r="BJ2733" s="80"/>
      <c r="BK2733" s="80"/>
      <c r="BL2733" s="80"/>
      <c r="BM2733" s="80"/>
      <c r="BN2733" s="80"/>
      <c r="BO2733" s="80"/>
      <c r="BP2733" s="80"/>
      <c r="BQ2733" s="80"/>
      <c r="BR2733" s="80"/>
      <c r="BS2733" s="80"/>
      <c r="BT2733" s="80"/>
      <c r="BU2733" s="80"/>
      <c r="BV2733" s="80"/>
      <c r="BW2733" s="80"/>
      <c r="BX2733" s="80"/>
      <c r="BY2733" s="80"/>
      <c r="BZ2733" s="80"/>
      <c r="CA2733" s="80"/>
      <c r="CB2733" s="80"/>
      <c r="CC2733" s="80"/>
      <c r="CD2733" s="80"/>
      <c r="CE2733" s="80"/>
      <c r="CF2733" s="80"/>
      <c r="CG2733" s="80"/>
      <c r="CH2733" s="80"/>
      <c r="CI2733" s="80"/>
      <c r="CJ2733" s="80"/>
      <c r="CK2733" s="80"/>
    </row>
    <row r="2734" spans="2:89" x14ac:dyDescent="0.35">
      <c r="B2734" s="132"/>
      <c r="E2734" s="8"/>
      <c r="H2734" s="12"/>
      <c r="I2734" s="60"/>
      <c r="J2734" s="60"/>
      <c r="K2734" s="15"/>
      <c r="L2734" s="15"/>
      <c r="M2734" s="15"/>
      <c r="N2734" s="15"/>
      <c r="O2734" s="15"/>
      <c r="P2734" s="15"/>
      <c r="R2734" s="15"/>
      <c r="S2734" s="80"/>
      <c r="T2734" s="80"/>
      <c r="U2734" s="80"/>
      <c r="V2734" s="80"/>
      <c r="W2734" s="80"/>
      <c r="X2734" s="80"/>
      <c r="Y2734" s="80"/>
      <c r="Z2734" s="80"/>
      <c r="AA2734" s="80"/>
      <c r="AB2734" s="80"/>
      <c r="AC2734" s="80"/>
      <c r="AD2734" s="80"/>
      <c r="AE2734" s="80"/>
      <c r="AF2734" s="80"/>
      <c r="AG2734" s="80"/>
      <c r="AH2734" s="80"/>
      <c r="AI2734" s="80"/>
      <c r="AJ2734" s="80"/>
      <c r="AK2734" s="80"/>
      <c r="AL2734" s="80"/>
      <c r="AM2734" s="80"/>
      <c r="AN2734" s="80"/>
      <c r="AO2734" s="80"/>
      <c r="AP2734" s="80"/>
      <c r="AQ2734" s="80"/>
      <c r="AR2734" s="80"/>
      <c r="AS2734" s="80"/>
      <c r="AT2734" s="80"/>
      <c r="AU2734" s="80"/>
      <c r="AV2734" s="80"/>
      <c r="AW2734" s="80"/>
      <c r="AX2734" s="80"/>
      <c r="AY2734" s="80"/>
      <c r="AZ2734" s="80"/>
      <c r="BA2734" s="80"/>
      <c r="BB2734" s="80"/>
      <c r="BC2734" s="80"/>
      <c r="BD2734" s="80"/>
      <c r="BE2734" s="80"/>
      <c r="BF2734" s="80"/>
      <c r="BG2734" s="80"/>
      <c r="BH2734" s="80"/>
      <c r="BI2734" s="80"/>
      <c r="BJ2734" s="80"/>
      <c r="BK2734" s="80"/>
      <c r="BL2734" s="80"/>
      <c r="BM2734" s="80"/>
      <c r="BN2734" s="80"/>
      <c r="BO2734" s="80"/>
      <c r="BP2734" s="80"/>
      <c r="BQ2734" s="80"/>
      <c r="BR2734" s="80"/>
      <c r="BS2734" s="80"/>
      <c r="BT2734" s="80"/>
      <c r="BU2734" s="80"/>
      <c r="BV2734" s="80"/>
      <c r="BW2734" s="80"/>
      <c r="BX2734" s="80"/>
      <c r="BY2734" s="80"/>
      <c r="BZ2734" s="80"/>
      <c r="CA2734" s="80"/>
      <c r="CB2734" s="80"/>
      <c r="CC2734" s="80"/>
      <c r="CD2734" s="80"/>
      <c r="CE2734" s="80"/>
      <c r="CF2734" s="80"/>
      <c r="CG2734" s="80"/>
      <c r="CH2734" s="80"/>
      <c r="CI2734" s="80"/>
      <c r="CJ2734" s="80"/>
      <c r="CK2734" s="80"/>
    </row>
    <row r="2735" spans="2:89" x14ac:dyDescent="0.35">
      <c r="B2735" s="132"/>
      <c r="E2735" s="8"/>
      <c r="H2735" s="12"/>
      <c r="I2735" s="60"/>
      <c r="J2735" s="60"/>
      <c r="K2735" s="15"/>
      <c r="L2735" s="15"/>
      <c r="M2735" s="15"/>
      <c r="N2735" s="15"/>
      <c r="O2735" s="15"/>
      <c r="P2735" s="15"/>
      <c r="R2735" s="15"/>
      <c r="S2735" s="80"/>
      <c r="T2735" s="80"/>
      <c r="U2735" s="80"/>
      <c r="V2735" s="80"/>
      <c r="W2735" s="80"/>
      <c r="X2735" s="80"/>
      <c r="Y2735" s="80"/>
      <c r="Z2735" s="80"/>
      <c r="AA2735" s="80"/>
      <c r="AB2735" s="80"/>
      <c r="AC2735" s="80"/>
      <c r="AD2735" s="80"/>
      <c r="AE2735" s="80"/>
      <c r="AF2735" s="80"/>
      <c r="AG2735" s="80"/>
      <c r="AH2735" s="80"/>
      <c r="AI2735" s="80"/>
      <c r="AJ2735" s="80"/>
      <c r="AK2735" s="80"/>
      <c r="AL2735" s="80"/>
      <c r="AM2735" s="80"/>
      <c r="AN2735" s="80"/>
      <c r="AO2735" s="80"/>
      <c r="AP2735" s="80"/>
      <c r="AQ2735" s="80"/>
      <c r="AR2735" s="80"/>
      <c r="AS2735" s="80"/>
      <c r="AT2735" s="80"/>
      <c r="AU2735" s="80"/>
      <c r="AV2735" s="80"/>
      <c r="AW2735" s="80"/>
      <c r="AX2735" s="80"/>
      <c r="AY2735" s="80"/>
      <c r="AZ2735" s="80"/>
      <c r="BA2735" s="80"/>
      <c r="BB2735" s="80"/>
      <c r="BC2735" s="80"/>
      <c r="BD2735" s="80"/>
      <c r="BE2735" s="80"/>
      <c r="BF2735" s="80"/>
      <c r="BG2735" s="80"/>
      <c r="BH2735" s="80"/>
      <c r="BI2735" s="80"/>
      <c r="BJ2735" s="80"/>
      <c r="BK2735" s="80"/>
      <c r="BL2735" s="80"/>
      <c r="BM2735" s="80"/>
      <c r="BN2735" s="80"/>
      <c r="BO2735" s="80"/>
      <c r="BP2735" s="80"/>
      <c r="BQ2735" s="80"/>
      <c r="BR2735" s="80"/>
      <c r="BS2735" s="80"/>
      <c r="BT2735" s="80"/>
      <c r="BU2735" s="80"/>
      <c r="BV2735" s="80"/>
      <c r="BW2735" s="80"/>
      <c r="BX2735" s="80"/>
      <c r="BY2735" s="80"/>
      <c r="BZ2735" s="80"/>
      <c r="CA2735" s="80"/>
      <c r="CB2735" s="80"/>
      <c r="CC2735" s="80"/>
      <c r="CD2735" s="80"/>
      <c r="CE2735" s="80"/>
      <c r="CF2735" s="80"/>
      <c r="CG2735" s="80"/>
      <c r="CH2735" s="80"/>
      <c r="CI2735" s="80"/>
      <c r="CJ2735" s="80"/>
      <c r="CK2735" s="80"/>
    </row>
    <row r="2736" spans="2:89" x14ac:dyDescent="0.35">
      <c r="B2736" s="132"/>
      <c r="E2736" s="8"/>
      <c r="H2736" s="12"/>
      <c r="I2736" s="60"/>
      <c r="J2736" s="60"/>
      <c r="K2736" s="15"/>
      <c r="L2736" s="15"/>
      <c r="M2736" s="15"/>
      <c r="N2736" s="15"/>
      <c r="O2736" s="15"/>
      <c r="P2736" s="15"/>
      <c r="R2736" s="15"/>
      <c r="S2736" s="80"/>
      <c r="T2736" s="80"/>
      <c r="U2736" s="80"/>
      <c r="V2736" s="80"/>
      <c r="W2736" s="80"/>
      <c r="X2736" s="80"/>
      <c r="Y2736" s="80"/>
      <c r="Z2736" s="80"/>
      <c r="AA2736" s="80"/>
      <c r="AB2736" s="80"/>
      <c r="AC2736" s="80"/>
      <c r="AD2736" s="80"/>
      <c r="AE2736" s="80"/>
      <c r="AF2736" s="80"/>
      <c r="AG2736" s="80"/>
      <c r="AH2736" s="80"/>
      <c r="AI2736" s="80"/>
      <c r="AJ2736" s="80"/>
      <c r="AK2736" s="80"/>
      <c r="AL2736" s="80"/>
      <c r="AM2736" s="80"/>
      <c r="AN2736" s="80"/>
      <c r="AO2736" s="80"/>
      <c r="AP2736" s="80"/>
      <c r="AQ2736" s="80"/>
      <c r="AR2736" s="80"/>
      <c r="AS2736" s="80"/>
      <c r="AT2736" s="80"/>
      <c r="AU2736" s="80"/>
      <c r="AV2736" s="80"/>
      <c r="AW2736" s="80"/>
      <c r="AX2736" s="80"/>
      <c r="AY2736" s="80"/>
      <c r="AZ2736" s="80"/>
      <c r="BA2736" s="80"/>
      <c r="BB2736" s="80"/>
      <c r="BC2736" s="80"/>
      <c r="BD2736" s="80"/>
      <c r="BE2736" s="80"/>
      <c r="BF2736" s="80"/>
      <c r="BG2736" s="80"/>
      <c r="BH2736" s="80"/>
      <c r="BI2736" s="80"/>
      <c r="BJ2736" s="80"/>
      <c r="BK2736" s="80"/>
      <c r="BL2736" s="80"/>
      <c r="BM2736" s="80"/>
      <c r="BN2736" s="80"/>
      <c r="BO2736" s="80"/>
      <c r="BP2736" s="80"/>
      <c r="BQ2736" s="80"/>
      <c r="BR2736" s="80"/>
      <c r="BS2736" s="80"/>
      <c r="BT2736" s="80"/>
      <c r="BU2736" s="80"/>
      <c r="BV2736" s="80"/>
      <c r="BW2736" s="80"/>
      <c r="BX2736" s="80"/>
      <c r="BY2736" s="80"/>
      <c r="BZ2736" s="80"/>
      <c r="CA2736" s="80"/>
      <c r="CB2736" s="80"/>
      <c r="CC2736" s="80"/>
      <c r="CD2736" s="80"/>
      <c r="CE2736" s="80"/>
      <c r="CF2736" s="80"/>
      <c r="CG2736" s="80"/>
      <c r="CH2736" s="80"/>
      <c r="CI2736" s="80"/>
      <c r="CJ2736" s="80"/>
      <c r="CK2736" s="80"/>
    </row>
    <row r="2737" spans="2:89" x14ac:dyDescent="0.35">
      <c r="B2737" s="132"/>
      <c r="E2737" s="8"/>
      <c r="H2737" s="12"/>
      <c r="I2737" s="60"/>
      <c r="J2737" s="60"/>
      <c r="K2737" s="15"/>
      <c r="L2737" s="15"/>
      <c r="M2737" s="15"/>
      <c r="N2737" s="15"/>
      <c r="O2737" s="15"/>
      <c r="P2737" s="15"/>
      <c r="R2737" s="15"/>
      <c r="S2737" s="80"/>
      <c r="T2737" s="80"/>
      <c r="U2737" s="80"/>
      <c r="V2737" s="80"/>
      <c r="W2737" s="80"/>
      <c r="X2737" s="80"/>
      <c r="Y2737" s="80"/>
      <c r="Z2737" s="80"/>
      <c r="AA2737" s="80"/>
      <c r="AB2737" s="80"/>
      <c r="AC2737" s="80"/>
      <c r="AD2737" s="80"/>
      <c r="AE2737" s="80"/>
      <c r="AF2737" s="80"/>
      <c r="AG2737" s="80"/>
      <c r="AH2737" s="80"/>
      <c r="AI2737" s="80"/>
      <c r="AJ2737" s="80"/>
      <c r="AK2737" s="80"/>
      <c r="AL2737" s="80"/>
      <c r="AM2737" s="80"/>
      <c r="AN2737" s="80"/>
      <c r="AO2737" s="80"/>
      <c r="AP2737" s="80"/>
      <c r="AQ2737" s="80"/>
      <c r="AR2737" s="80"/>
      <c r="AS2737" s="80"/>
      <c r="AT2737" s="80"/>
      <c r="AU2737" s="80"/>
      <c r="AV2737" s="80"/>
      <c r="AW2737" s="80"/>
      <c r="AX2737" s="80"/>
      <c r="AY2737" s="80"/>
      <c r="AZ2737" s="80"/>
      <c r="BA2737" s="80"/>
      <c r="BB2737" s="80"/>
      <c r="BC2737" s="80"/>
      <c r="BD2737" s="80"/>
      <c r="BE2737" s="80"/>
      <c r="BF2737" s="80"/>
      <c r="BG2737" s="80"/>
      <c r="BH2737" s="80"/>
      <c r="BI2737" s="80"/>
      <c r="BJ2737" s="80"/>
      <c r="BK2737" s="80"/>
      <c r="BL2737" s="80"/>
      <c r="BM2737" s="80"/>
      <c r="BN2737" s="80"/>
      <c r="BO2737" s="80"/>
      <c r="BP2737" s="80"/>
      <c r="BQ2737" s="80"/>
      <c r="BR2737" s="80"/>
      <c r="BS2737" s="80"/>
      <c r="BT2737" s="80"/>
      <c r="BU2737" s="80"/>
      <c r="BV2737" s="80"/>
      <c r="BW2737" s="80"/>
      <c r="BX2737" s="80"/>
      <c r="BY2737" s="80"/>
      <c r="BZ2737" s="80"/>
      <c r="CA2737" s="80"/>
      <c r="CB2737" s="80"/>
      <c r="CC2737" s="80"/>
      <c r="CD2737" s="80"/>
      <c r="CE2737" s="80"/>
      <c r="CF2737" s="80"/>
      <c r="CG2737" s="80"/>
      <c r="CH2737" s="80"/>
      <c r="CI2737" s="80"/>
      <c r="CJ2737" s="80"/>
      <c r="CK2737" s="80"/>
    </row>
    <row r="2738" spans="2:89" x14ac:dyDescent="0.35">
      <c r="B2738" s="132"/>
      <c r="E2738" s="8"/>
      <c r="H2738" s="12"/>
      <c r="I2738" s="60"/>
      <c r="J2738" s="60"/>
      <c r="K2738" s="15"/>
      <c r="L2738" s="15"/>
      <c r="M2738" s="15"/>
      <c r="N2738" s="15"/>
      <c r="O2738" s="15"/>
      <c r="P2738" s="15"/>
      <c r="R2738" s="15"/>
      <c r="S2738" s="80"/>
      <c r="T2738" s="80"/>
      <c r="U2738" s="80"/>
      <c r="V2738" s="80"/>
      <c r="W2738" s="80"/>
      <c r="X2738" s="80"/>
      <c r="Y2738" s="80"/>
      <c r="Z2738" s="80"/>
      <c r="AA2738" s="80"/>
      <c r="AB2738" s="80"/>
      <c r="AC2738" s="80"/>
      <c r="AD2738" s="80"/>
      <c r="AE2738" s="80"/>
      <c r="AF2738" s="80"/>
      <c r="AG2738" s="80"/>
      <c r="AH2738" s="80"/>
      <c r="AI2738" s="80"/>
      <c r="AJ2738" s="80"/>
      <c r="AK2738" s="80"/>
      <c r="AL2738" s="80"/>
      <c r="AM2738" s="80"/>
      <c r="AN2738" s="80"/>
      <c r="AO2738" s="80"/>
      <c r="AP2738" s="80"/>
      <c r="AQ2738" s="80"/>
      <c r="AR2738" s="80"/>
      <c r="AS2738" s="80"/>
      <c r="AT2738" s="80"/>
      <c r="AU2738" s="80"/>
      <c r="AV2738" s="80"/>
      <c r="AW2738" s="80"/>
      <c r="AX2738" s="80"/>
      <c r="AY2738" s="80"/>
      <c r="AZ2738" s="80"/>
      <c r="BA2738" s="80"/>
      <c r="BB2738" s="80"/>
      <c r="BC2738" s="80"/>
      <c r="BD2738" s="80"/>
      <c r="BE2738" s="80"/>
      <c r="BF2738" s="80"/>
      <c r="BG2738" s="80"/>
      <c r="BH2738" s="80"/>
      <c r="BI2738" s="80"/>
      <c r="BJ2738" s="80"/>
      <c r="BK2738" s="80"/>
      <c r="BL2738" s="80"/>
      <c r="BM2738" s="80"/>
      <c r="BN2738" s="80"/>
      <c r="BO2738" s="80"/>
      <c r="BP2738" s="80"/>
      <c r="BQ2738" s="80"/>
      <c r="BR2738" s="80"/>
      <c r="BS2738" s="80"/>
      <c r="BT2738" s="80"/>
      <c r="BU2738" s="80"/>
      <c r="BV2738" s="80"/>
      <c r="BW2738" s="80"/>
      <c r="BX2738" s="80"/>
      <c r="BY2738" s="80"/>
      <c r="BZ2738" s="80"/>
      <c r="CA2738" s="80"/>
      <c r="CB2738" s="80"/>
      <c r="CC2738" s="80"/>
      <c r="CD2738" s="80"/>
      <c r="CE2738" s="80"/>
      <c r="CF2738" s="80"/>
      <c r="CG2738" s="80"/>
      <c r="CH2738" s="80"/>
      <c r="CI2738" s="80"/>
      <c r="CJ2738" s="80"/>
      <c r="CK2738" s="80"/>
    </row>
    <row r="2739" spans="2:89" x14ac:dyDescent="0.35">
      <c r="B2739" s="132"/>
      <c r="E2739" s="8"/>
      <c r="H2739" s="12"/>
      <c r="I2739" s="60"/>
      <c r="J2739" s="60"/>
      <c r="K2739" s="15"/>
      <c r="L2739" s="15"/>
      <c r="M2739" s="15"/>
      <c r="N2739" s="15"/>
      <c r="O2739" s="15"/>
      <c r="P2739" s="15"/>
      <c r="R2739" s="15"/>
      <c r="S2739" s="80"/>
      <c r="T2739" s="80"/>
      <c r="U2739" s="80"/>
      <c r="V2739" s="80"/>
      <c r="W2739" s="80"/>
      <c r="X2739" s="80"/>
      <c r="Y2739" s="80"/>
      <c r="Z2739" s="80"/>
      <c r="AA2739" s="80"/>
      <c r="AB2739" s="80"/>
      <c r="AC2739" s="80"/>
      <c r="AD2739" s="80"/>
      <c r="AE2739" s="80"/>
      <c r="AF2739" s="80"/>
      <c r="AG2739" s="80"/>
      <c r="AH2739" s="80"/>
      <c r="AI2739" s="80"/>
      <c r="AJ2739" s="80"/>
      <c r="AK2739" s="80"/>
      <c r="AL2739" s="80"/>
      <c r="AM2739" s="80"/>
      <c r="AN2739" s="80"/>
      <c r="AO2739" s="80"/>
      <c r="AP2739" s="80"/>
      <c r="AQ2739" s="80"/>
      <c r="AR2739" s="80"/>
      <c r="AS2739" s="80"/>
      <c r="AT2739" s="80"/>
      <c r="AU2739" s="80"/>
      <c r="AV2739" s="80"/>
      <c r="AW2739" s="80"/>
      <c r="AX2739" s="80"/>
      <c r="AY2739" s="80"/>
      <c r="AZ2739" s="80"/>
      <c r="BA2739" s="80"/>
      <c r="BB2739" s="80"/>
      <c r="BC2739" s="80"/>
      <c r="BD2739" s="80"/>
      <c r="BE2739" s="80"/>
      <c r="BF2739" s="80"/>
      <c r="BG2739" s="80"/>
      <c r="BH2739" s="80"/>
      <c r="BI2739" s="80"/>
      <c r="BJ2739" s="80"/>
      <c r="BK2739" s="80"/>
      <c r="BL2739" s="80"/>
      <c r="BM2739" s="80"/>
      <c r="BN2739" s="80"/>
      <c r="BO2739" s="80"/>
      <c r="BP2739" s="80"/>
      <c r="BQ2739" s="80"/>
      <c r="BR2739" s="80"/>
      <c r="BS2739" s="80"/>
      <c r="BT2739" s="80"/>
      <c r="BU2739" s="80"/>
      <c r="BV2739" s="80"/>
      <c r="BW2739" s="80"/>
      <c r="BX2739" s="80"/>
      <c r="BY2739" s="80"/>
      <c r="BZ2739" s="80"/>
      <c r="CA2739" s="80"/>
      <c r="CB2739" s="80"/>
      <c r="CC2739" s="80"/>
      <c r="CD2739" s="80"/>
      <c r="CE2739" s="80"/>
      <c r="CF2739" s="80"/>
      <c r="CG2739" s="80"/>
      <c r="CH2739" s="80"/>
      <c r="CI2739" s="80"/>
      <c r="CJ2739" s="80"/>
      <c r="CK2739" s="80"/>
    </row>
    <row r="2740" spans="2:89" x14ac:dyDescent="0.35">
      <c r="B2740" s="132"/>
      <c r="E2740" s="8"/>
      <c r="H2740" s="12"/>
      <c r="I2740" s="60"/>
      <c r="J2740" s="60"/>
      <c r="K2740" s="15"/>
      <c r="L2740" s="15"/>
      <c r="M2740" s="15"/>
      <c r="N2740" s="15"/>
      <c r="O2740" s="15"/>
      <c r="P2740" s="15"/>
      <c r="R2740" s="15"/>
      <c r="S2740" s="175"/>
      <c r="T2740" s="175"/>
      <c r="U2740" s="175"/>
      <c r="V2740" s="175"/>
      <c r="W2740" s="175"/>
      <c r="X2740" s="175"/>
      <c r="Y2740" s="175"/>
      <c r="Z2740" s="175"/>
      <c r="AA2740" s="175"/>
      <c r="AB2740" s="175"/>
      <c r="AC2740" s="175"/>
      <c r="AD2740" s="175"/>
      <c r="AE2740" s="175"/>
      <c r="AF2740" s="175"/>
      <c r="AG2740" s="175"/>
      <c r="AH2740" s="175"/>
      <c r="AI2740" s="175"/>
      <c r="AJ2740" s="175"/>
      <c r="AK2740" s="175"/>
      <c r="AL2740" s="175"/>
      <c r="AM2740" s="175"/>
      <c r="AN2740" s="175"/>
      <c r="AO2740" s="175"/>
      <c r="AP2740" s="175"/>
      <c r="AQ2740" s="175"/>
      <c r="AR2740" s="175"/>
      <c r="AS2740" s="175"/>
      <c r="AT2740" s="175"/>
      <c r="AU2740" s="175"/>
      <c r="AV2740" s="175"/>
      <c r="AW2740" s="175"/>
      <c r="AX2740" s="175"/>
      <c r="AY2740" s="175"/>
      <c r="AZ2740" s="175"/>
      <c r="BA2740" s="175"/>
      <c r="BB2740" s="175"/>
      <c r="BC2740" s="175"/>
      <c r="BD2740" s="175"/>
      <c r="BE2740" s="175"/>
      <c r="BF2740" s="175"/>
      <c r="BG2740" s="175"/>
      <c r="BH2740" s="175"/>
      <c r="BI2740" s="175"/>
      <c r="BJ2740" s="175"/>
      <c r="BK2740" s="175"/>
      <c r="BL2740" s="175"/>
      <c r="BM2740" s="175"/>
      <c r="BN2740" s="175"/>
      <c r="BO2740" s="175"/>
      <c r="BP2740" s="175"/>
      <c r="BQ2740" s="175"/>
      <c r="BR2740" s="175"/>
      <c r="BS2740" s="175"/>
      <c r="BT2740" s="175"/>
      <c r="BU2740" s="175"/>
      <c r="BV2740" s="175"/>
      <c r="BW2740" s="175"/>
      <c r="BX2740" s="175"/>
      <c r="BY2740" s="175"/>
      <c r="BZ2740" s="175"/>
      <c r="CA2740" s="175"/>
      <c r="CB2740" s="175"/>
      <c r="CC2740" s="175"/>
      <c r="CD2740" s="175"/>
      <c r="CE2740" s="175"/>
      <c r="CF2740" s="175"/>
      <c r="CG2740" s="175"/>
      <c r="CH2740" s="175"/>
      <c r="CI2740" s="175"/>
      <c r="CJ2740" s="175"/>
      <c r="CK2740" s="175"/>
    </row>
    <row r="2741" spans="2:89" x14ac:dyDescent="0.35">
      <c r="B2741" s="132"/>
      <c r="E2741" s="8"/>
      <c r="H2741" s="12"/>
      <c r="I2741" s="60"/>
      <c r="J2741" s="60"/>
      <c r="K2741" s="15"/>
      <c r="L2741" s="15"/>
      <c r="M2741" s="15"/>
      <c r="N2741" s="15"/>
      <c r="O2741" s="15"/>
      <c r="P2741" s="15"/>
      <c r="R2741" s="15"/>
      <c r="S2741" s="175"/>
      <c r="T2741" s="175"/>
      <c r="U2741" s="175"/>
      <c r="V2741" s="175"/>
      <c r="W2741" s="175"/>
      <c r="X2741" s="175"/>
      <c r="Y2741" s="175"/>
      <c r="Z2741" s="175"/>
      <c r="AA2741" s="175"/>
      <c r="AB2741" s="175"/>
      <c r="AC2741" s="175"/>
      <c r="AD2741" s="175"/>
      <c r="AE2741" s="175"/>
      <c r="AF2741" s="175"/>
      <c r="AG2741" s="175"/>
      <c r="AH2741" s="175"/>
      <c r="AI2741" s="175"/>
      <c r="AJ2741" s="175"/>
      <c r="AK2741" s="175"/>
      <c r="AL2741" s="175"/>
      <c r="AM2741" s="175"/>
      <c r="AN2741" s="175"/>
      <c r="AO2741" s="175"/>
      <c r="AP2741" s="175"/>
      <c r="AQ2741" s="175"/>
      <c r="AR2741" s="175"/>
      <c r="AS2741" s="175"/>
      <c r="AT2741" s="175"/>
      <c r="AU2741" s="175"/>
      <c r="AV2741" s="175"/>
      <c r="AW2741" s="175"/>
      <c r="AX2741" s="175"/>
      <c r="AY2741" s="175"/>
      <c r="AZ2741" s="175"/>
      <c r="BA2741" s="175"/>
      <c r="BB2741" s="175"/>
      <c r="BC2741" s="175"/>
      <c r="BD2741" s="175"/>
      <c r="BE2741" s="175"/>
      <c r="BF2741" s="175"/>
      <c r="BG2741" s="175"/>
      <c r="BH2741" s="175"/>
      <c r="BI2741" s="175"/>
      <c r="BJ2741" s="175"/>
      <c r="BK2741" s="175"/>
      <c r="BL2741" s="175"/>
      <c r="BM2741" s="175"/>
      <c r="BN2741" s="175"/>
      <c r="BO2741" s="175"/>
      <c r="BP2741" s="175"/>
      <c r="BQ2741" s="175"/>
      <c r="BR2741" s="175"/>
      <c r="BS2741" s="175"/>
      <c r="BT2741" s="175"/>
      <c r="BU2741" s="175"/>
      <c r="BV2741" s="175"/>
      <c r="BW2741" s="175"/>
      <c r="BX2741" s="175"/>
      <c r="BY2741" s="175"/>
      <c r="BZ2741" s="175"/>
      <c r="CA2741" s="175"/>
      <c r="CB2741" s="175"/>
      <c r="CC2741" s="175"/>
      <c r="CD2741" s="175"/>
      <c r="CE2741" s="175"/>
      <c r="CF2741" s="175"/>
      <c r="CG2741" s="175"/>
      <c r="CH2741" s="175"/>
      <c r="CI2741" s="175"/>
      <c r="CJ2741" s="175"/>
      <c r="CK2741" s="175"/>
    </row>
    <row r="2742" spans="2:89" x14ac:dyDescent="0.35">
      <c r="B2742" s="132"/>
      <c r="E2742" s="8"/>
      <c r="H2742" s="12"/>
      <c r="I2742" s="60"/>
      <c r="J2742" s="60"/>
      <c r="K2742" s="15"/>
      <c r="L2742" s="15"/>
      <c r="M2742" s="15"/>
      <c r="N2742" s="15"/>
      <c r="O2742" s="15"/>
      <c r="P2742" s="15"/>
      <c r="R2742" s="15"/>
      <c r="S2742" s="175"/>
      <c r="T2742" s="175"/>
      <c r="U2742" s="175"/>
      <c r="V2742" s="175"/>
      <c r="W2742" s="175"/>
      <c r="X2742" s="175"/>
      <c r="Y2742" s="175"/>
      <c r="Z2742" s="175"/>
      <c r="AA2742" s="175"/>
      <c r="AB2742" s="175"/>
      <c r="AC2742" s="175"/>
      <c r="AD2742" s="175"/>
      <c r="AE2742" s="175"/>
      <c r="AF2742" s="175"/>
      <c r="AG2742" s="175"/>
      <c r="AH2742" s="175"/>
      <c r="AI2742" s="175"/>
      <c r="AJ2742" s="175"/>
      <c r="AK2742" s="175"/>
      <c r="AL2742" s="175"/>
      <c r="AM2742" s="175"/>
      <c r="AN2742" s="175"/>
      <c r="AO2742" s="175"/>
      <c r="AP2742" s="175"/>
      <c r="AQ2742" s="175"/>
      <c r="AR2742" s="175"/>
      <c r="AS2742" s="175"/>
      <c r="AT2742" s="175"/>
      <c r="AU2742" s="175"/>
      <c r="AV2742" s="175"/>
      <c r="AW2742" s="175"/>
      <c r="AX2742" s="175"/>
      <c r="AY2742" s="175"/>
      <c r="AZ2742" s="175"/>
      <c r="BA2742" s="175"/>
      <c r="BB2742" s="175"/>
      <c r="BC2742" s="175"/>
      <c r="BD2742" s="175"/>
      <c r="BE2742" s="175"/>
      <c r="BF2742" s="175"/>
      <c r="BG2742" s="175"/>
      <c r="BH2742" s="175"/>
      <c r="BI2742" s="175"/>
      <c r="BJ2742" s="175"/>
      <c r="BK2742" s="175"/>
      <c r="BL2742" s="175"/>
      <c r="BM2742" s="175"/>
      <c r="BN2742" s="175"/>
      <c r="BO2742" s="175"/>
      <c r="BP2742" s="175"/>
      <c r="BQ2742" s="175"/>
      <c r="BR2742" s="175"/>
      <c r="BS2742" s="175"/>
      <c r="BT2742" s="175"/>
      <c r="BU2742" s="175"/>
      <c r="BV2742" s="175"/>
      <c r="BW2742" s="175"/>
      <c r="BX2742" s="175"/>
      <c r="BY2742" s="175"/>
      <c r="BZ2742" s="175"/>
      <c r="CA2742" s="175"/>
      <c r="CB2742" s="175"/>
      <c r="CC2742" s="175"/>
      <c r="CD2742" s="175"/>
      <c r="CE2742" s="175"/>
      <c r="CF2742" s="175"/>
      <c r="CG2742" s="175"/>
      <c r="CH2742" s="175"/>
      <c r="CI2742" s="175"/>
      <c r="CJ2742" s="175"/>
      <c r="CK2742" s="175"/>
    </row>
    <row r="2743" spans="2:89" x14ac:dyDescent="0.35">
      <c r="B2743" s="132"/>
      <c r="E2743" s="8"/>
      <c r="H2743" s="12"/>
      <c r="I2743" s="60"/>
      <c r="J2743" s="60"/>
      <c r="K2743" s="15"/>
      <c r="L2743" s="15"/>
      <c r="M2743" s="15"/>
      <c r="N2743" s="15"/>
      <c r="O2743" s="15"/>
      <c r="P2743" s="15"/>
      <c r="R2743" s="15"/>
      <c r="S2743" s="175"/>
      <c r="T2743" s="175"/>
      <c r="U2743" s="175"/>
      <c r="V2743" s="175"/>
      <c r="W2743" s="175"/>
      <c r="X2743" s="175"/>
      <c r="Y2743" s="175"/>
      <c r="Z2743" s="175"/>
      <c r="AA2743" s="175"/>
      <c r="AB2743" s="175"/>
      <c r="AC2743" s="175"/>
      <c r="AD2743" s="175"/>
      <c r="AE2743" s="175"/>
      <c r="AF2743" s="175"/>
      <c r="AG2743" s="175"/>
      <c r="AH2743" s="175"/>
      <c r="AI2743" s="175"/>
      <c r="AJ2743" s="175"/>
      <c r="AK2743" s="175"/>
      <c r="AL2743" s="175"/>
      <c r="AM2743" s="175"/>
      <c r="AN2743" s="175"/>
      <c r="AO2743" s="175"/>
      <c r="AP2743" s="175"/>
      <c r="AQ2743" s="175"/>
      <c r="AR2743" s="175"/>
      <c r="AS2743" s="175"/>
      <c r="AT2743" s="175"/>
      <c r="AU2743" s="175"/>
      <c r="AV2743" s="175"/>
      <c r="AW2743" s="175"/>
      <c r="AX2743" s="175"/>
      <c r="AY2743" s="175"/>
      <c r="AZ2743" s="175"/>
      <c r="BA2743" s="175"/>
      <c r="BB2743" s="175"/>
      <c r="BC2743" s="175"/>
      <c r="BD2743" s="175"/>
      <c r="BE2743" s="175"/>
      <c r="BF2743" s="175"/>
      <c r="BG2743" s="175"/>
      <c r="BH2743" s="175"/>
      <c r="BI2743" s="175"/>
      <c r="BJ2743" s="175"/>
      <c r="BK2743" s="175"/>
      <c r="BL2743" s="175"/>
      <c r="BM2743" s="175"/>
      <c r="BN2743" s="175"/>
      <c r="BO2743" s="175"/>
      <c r="BP2743" s="175"/>
      <c r="BQ2743" s="175"/>
      <c r="BR2743" s="175"/>
      <c r="BS2743" s="175"/>
      <c r="BT2743" s="175"/>
      <c r="BU2743" s="175"/>
      <c r="BV2743" s="175"/>
      <c r="BW2743" s="175"/>
      <c r="BX2743" s="175"/>
      <c r="BY2743" s="175"/>
      <c r="BZ2743" s="175"/>
      <c r="CA2743" s="175"/>
      <c r="CB2743" s="175"/>
      <c r="CC2743" s="175"/>
      <c r="CD2743" s="175"/>
      <c r="CE2743" s="175"/>
      <c r="CF2743" s="175"/>
      <c r="CG2743" s="175"/>
      <c r="CH2743" s="175"/>
      <c r="CI2743" s="175"/>
      <c r="CJ2743" s="175"/>
      <c r="CK2743" s="175"/>
    </row>
    <row r="2744" spans="2:89" x14ac:dyDescent="0.35">
      <c r="B2744" s="132"/>
      <c r="E2744" s="8"/>
      <c r="H2744" s="12"/>
      <c r="I2744" s="60"/>
      <c r="J2744" s="60"/>
      <c r="K2744" s="15"/>
      <c r="L2744" s="15"/>
      <c r="M2744" s="15"/>
      <c r="N2744" s="15"/>
      <c r="O2744" s="15"/>
      <c r="P2744" s="15"/>
      <c r="R2744" s="15"/>
      <c r="S2744" s="175"/>
      <c r="T2744" s="175"/>
      <c r="U2744" s="175"/>
      <c r="V2744" s="175"/>
      <c r="W2744" s="175"/>
      <c r="X2744" s="175"/>
      <c r="Y2744" s="175"/>
      <c r="Z2744" s="175"/>
      <c r="AA2744" s="175"/>
      <c r="AB2744" s="175"/>
      <c r="AC2744" s="175"/>
      <c r="AD2744" s="175"/>
      <c r="AE2744" s="175"/>
      <c r="AF2744" s="175"/>
      <c r="AG2744" s="175"/>
      <c r="AH2744" s="175"/>
      <c r="AI2744" s="175"/>
      <c r="AJ2744" s="175"/>
      <c r="AK2744" s="175"/>
      <c r="AL2744" s="175"/>
      <c r="AM2744" s="175"/>
      <c r="AN2744" s="175"/>
      <c r="AO2744" s="175"/>
      <c r="AP2744" s="175"/>
      <c r="AQ2744" s="175"/>
      <c r="AR2744" s="175"/>
      <c r="AS2744" s="175"/>
      <c r="AT2744" s="175"/>
      <c r="AU2744" s="175"/>
      <c r="AV2744" s="175"/>
      <c r="AW2744" s="175"/>
      <c r="AX2744" s="175"/>
      <c r="AY2744" s="175"/>
      <c r="AZ2744" s="175"/>
      <c r="BA2744" s="175"/>
      <c r="BB2744" s="175"/>
      <c r="BC2744" s="175"/>
      <c r="BD2744" s="175"/>
      <c r="BE2744" s="175"/>
      <c r="BF2744" s="175"/>
      <c r="BG2744" s="175"/>
      <c r="BH2744" s="175"/>
      <c r="BI2744" s="175"/>
      <c r="BJ2744" s="175"/>
      <c r="BK2744" s="175"/>
      <c r="BL2744" s="175"/>
      <c r="BM2744" s="175"/>
      <c r="BN2744" s="175"/>
      <c r="BO2744" s="175"/>
      <c r="BP2744" s="175"/>
      <c r="BQ2744" s="175"/>
      <c r="BR2744" s="175"/>
      <c r="BS2744" s="175"/>
      <c r="BT2744" s="175"/>
      <c r="BU2744" s="175"/>
      <c r="BV2744" s="175"/>
      <c r="BW2744" s="175"/>
      <c r="BX2744" s="175"/>
      <c r="BY2744" s="175"/>
      <c r="BZ2744" s="175"/>
      <c r="CA2744" s="175"/>
      <c r="CB2744" s="175"/>
      <c r="CC2744" s="175"/>
      <c r="CD2744" s="175"/>
      <c r="CE2744" s="175"/>
      <c r="CF2744" s="175"/>
      <c r="CG2744" s="175"/>
      <c r="CH2744" s="175"/>
      <c r="CI2744" s="175"/>
      <c r="CJ2744" s="175"/>
      <c r="CK2744" s="175"/>
    </row>
    <row r="2745" spans="2:89" x14ac:dyDescent="0.35">
      <c r="B2745" s="132"/>
      <c r="E2745" s="8"/>
      <c r="H2745" s="12"/>
      <c r="I2745" s="60"/>
      <c r="J2745" s="60"/>
      <c r="K2745" s="15"/>
      <c r="L2745" s="15"/>
      <c r="M2745" s="15"/>
      <c r="N2745" s="15"/>
      <c r="O2745" s="15"/>
      <c r="P2745" s="15"/>
      <c r="R2745" s="15"/>
      <c r="S2745" s="175"/>
      <c r="T2745" s="175"/>
      <c r="U2745" s="175"/>
      <c r="V2745" s="175"/>
      <c r="W2745" s="175"/>
      <c r="X2745" s="175"/>
      <c r="Y2745" s="175"/>
      <c r="Z2745" s="175"/>
      <c r="AA2745" s="175"/>
      <c r="AB2745" s="175"/>
      <c r="AC2745" s="175"/>
      <c r="AD2745" s="175"/>
      <c r="AE2745" s="175"/>
      <c r="AF2745" s="175"/>
      <c r="AG2745" s="175"/>
      <c r="AH2745" s="175"/>
      <c r="AI2745" s="175"/>
      <c r="AJ2745" s="175"/>
      <c r="AK2745" s="175"/>
      <c r="AL2745" s="175"/>
      <c r="AM2745" s="175"/>
      <c r="AN2745" s="175"/>
      <c r="AO2745" s="175"/>
      <c r="AP2745" s="175"/>
      <c r="AQ2745" s="175"/>
      <c r="AR2745" s="175"/>
      <c r="AS2745" s="175"/>
      <c r="AT2745" s="175"/>
      <c r="AU2745" s="175"/>
      <c r="AV2745" s="175"/>
      <c r="AW2745" s="175"/>
      <c r="AX2745" s="175"/>
      <c r="AY2745" s="175"/>
      <c r="AZ2745" s="175"/>
      <c r="BA2745" s="175"/>
      <c r="BB2745" s="175"/>
      <c r="BC2745" s="175"/>
      <c r="BD2745" s="175"/>
      <c r="BE2745" s="175"/>
      <c r="BF2745" s="175"/>
      <c r="BG2745" s="175"/>
      <c r="BH2745" s="175"/>
      <c r="BI2745" s="175"/>
      <c r="BJ2745" s="175"/>
      <c r="BK2745" s="175"/>
      <c r="BL2745" s="175"/>
      <c r="BM2745" s="175"/>
      <c r="BN2745" s="175"/>
      <c r="BO2745" s="175"/>
      <c r="BP2745" s="175"/>
      <c r="BQ2745" s="175"/>
      <c r="BR2745" s="175"/>
      <c r="BS2745" s="175"/>
      <c r="BT2745" s="175"/>
      <c r="BU2745" s="175"/>
      <c r="BV2745" s="175"/>
      <c r="BW2745" s="175"/>
      <c r="BX2745" s="175"/>
      <c r="BY2745" s="175"/>
      <c r="BZ2745" s="175"/>
      <c r="CA2745" s="175"/>
      <c r="CB2745" s="175"/>
      <c r="CC2745" s="175"/>
      <c r="CD2745" s="175"/>
      <c r="CE2745" s="175"/>
      <c r="CF2745" s="175"/>
      <c r="CG2745" s="175"/>
      <c r="CH2745" s="175"/>
      <c r="CI2745" s="175"/>
      <c r="CJ2745" s="175"/>
      <c r="CK2745" s="175"/>
    </row>
    <row r="2746" spans="2:89" x14ac:dyDescent="0.35">
      <c r="B2746" s="132"/>
      <c r="E2746" s="8"/>
      <c r="H2746" s="12"/>
      <c r="I2746" s="60"/>
      <c r="J2746" s="60"/>
      <c r="K2746" s="15"/>
      <c r="L2746" s="15"/>
      <c r="M2746" s="15"/>
      <c r="N2746" s="15"/>
      <c r="O2746" s="15"/>
      <c r="P2746" s="15"/>
      <c r="R2746" s="15"/>
      <c r="S2746" s="175"/>
      <c r="T2746" s="175"/>
      <c r="U2746" s="175"/>
      <c r="V2746" s="175"/>
      <c r="W2746" s="175"/>
      <c r="X2746" s="175"/>
      <c r="Y2746" s="175"/>
      <c r="Z2746" s="175"/>
      <c r="AA2746" s="175"/>
      <c r="AB2746" s="175"/>
      <c r="AC2746" s="175"/>
      <c r="AD2746" s="175"/>
      <c r="AE2746" s="175"/>
      <c r="AF2746" s="175"/>
      <c r="AG2746" s="175"/>
      <c r="AH2746" s="175"/>
      <c r="AI2746" s="175"/>
      <c r="AJ2746" s="175"/>
      <c r="AK2746" s="175"/>
      <c r="AL2746" s="175"/>
      <c r="AM2746" s="175"/>
      <c r="AN2746" s="175"/>
      <c r="AO2746" s="175"/>
      <c r="AP2746" s="175"/>
      <c r="AQ2746" s="175"/>
      <c r="AR2746" s="175"/>
      <c r="AS2746" s="175"/>
      <c r="AT2746" s="175"/>
      <c r="AU2746" s="175"/>
      <c r="AV2746" s="175"/>
      <c r="AW2746" s="175"/>
      <c r="AX2746" s="175"/>
      <c r="AY2746" s="175"/>
      <c r="AZ2746" s="175"/>
      <c r="BA2746" s="175"/>
      <c r="BB2746" s="175"/>
      <c r="BC2746" s="175"/>
      <c r="BD2746" s="175"/>
      <c r="BE2746" s="175"/>
      <c r="BF2746" s="175"/>
      <c r="BG2746" s="175"/>
      <c r="BH2746" s="175"/>
      <c r="BI2746" s="175"/>
      <c r="BJ2746" s="175"/>
      <c r="BK2746" s="175"/>
      <c r="BL2746" s="175"/>
      <c r="BM2746" s="175"/>
      <c r="BN2746" s="175"/>
      <c r="BO2746" s="175"/>
      <c r="BP2746" s="175"/>
      <c r="BQ2746" s="175"/>
      <c r="BR2746" s="175"/>
      <c r="BS2746" s="175"/>
      <c r="BT2746" s="175"/>
      <c r="BU2746" s="175"/>
      <c r="BV2746" s="175"/>
      <c r="BW2746" s="175"/>
      <c r="BX2746" s="175"/>
      <c r="BY2746" s="175"/>
      <c r="BZ2746" s="175"/>
      <c r="CA2746" s="175"/>
      <c r="CB2746" s="175"/>
      <c r="CC2746" s="175"/>
      <c r="CD2746" s="175"/>
      <c r="CE2746" s="175"/>
      <c r="CF2746" s="175"/>
      <c r="CG2746" s="175"/>
      <c r="CH2746" s="175"/>
      <c r="CI2746" s="175"/>
      <c r="CJ2746" s="175"/>
      <c r="CK2746" s="175"/>
    </row>
    <row r="2747" spans="2:89" x14ac:dyDescent="0.35">
      <c r="B2747" s="132"/>
      <c r="E2747" s="8"/>
      <c r="H2747" s="12"/>
      <c r="I2747" s="60"/>
      <c r="J2747" s="60"/>
      <c r="K2747" s="15"/>
      <c r="L2747" s="15"/>
      <c r="M2747" s="15"/>
      <c r="N2747" s="15"/>
      <c r="O2747" s="15"/>
      <c r="P2747" s="15"/>
      <c r="R2747" s="15"/>
      <c r="S2747" s="175"/>
      <c r="T2747" s="175"/>
      <c r="U2747" s="175"/>
      <c r="V2747" s="175"/>
      <c r="W2747" s="175"/>
      <c r="X2747" s="175"/>
      <c r="Y2747" s="175"/>
      <c r="Z2747" s="175"/>
      <c r="AA2747" s="175"/>
      <c r="AB2747" s="175"/>
      <c r="AC2747" s="175"/>
      <c r="AD2747" s="175"/>
      <c r="AE2747" s="175"/>
      <c r="AF2747" s="175"/>
      <c r="AG2747" s="175"/>
      <c r="AH2747" s="175"/>
      <c r="AI2747" s="175"/>
      <c r="AJ2747" s="175"/>
      <c r="AK2747" s="175"/>
      <c r="AL2747" s="175"/>
      <c r="AM2747" s="175"/>
      <c r="AN2747" s="175"/>
      <c r="AO2747" s="175"/>
      <c r="AP2747" s="175"/>
      <c r="AQ2747" s="175"/>
      <c r="AR2747" s="175"/>
      <c r="AS2747" s="175"/>
      <c r="AT2747" s="175"/>
      <c r="AU2747" s="175"/>
      <c r="AV2747" s="175"/>
      <c r="AW2747" s="175"/>
      <c r="AX2747" s="175"/>
      <c r="AY2747" s="175"/>
      <c r="AZ2747" s="175"/>
      <c r="BA2747" s="175"/>
      <c r="BB2747" s="175"/>
      <c r="BC2747" s="175"/>
      <c r="BD2747" s="175"/>
      <c r="BE2747" s="175"/>
      <c r="BF2747" s="175"/>
      <c r="BG2747" s="175"/>
      <c r="BH2747" s="175"/>
      <c r="BI2747" s="175"/>
      <c r="BJ2747" s="175"/>
      <c r="BK2747" s="175"/>
      <c r="BL2747" s="175"/>
      <c r="BM2747" s="175"/>
      <c r="BN2747" s="175"/>
      <c r="BO2747" s="175"/>
      <c r="BP2747" s="175"/>
      <c r="BQ2747" s="175"/>
      <c r="BR2747" s="175"/>
      <c r="BS2747" s="175"/>
      <c r="BT2747" s="175"/>
      <c r="BU2747" s="175"/>
      <c r="BV2747" s="175"/>
      <c r="BW2747" s="175"/>
      <c r="BX2747" s="175"/>
      <c r="BY2747" s="175"/>
      <c r="BZ2747" s="175"/>
      <c r="CA2747" s="175"/>
      <c r="CB2747" s="175"/>
      <c r="CC2747" s="175"/>
      <c r="CD2747" s="175"/>
      <c r="CE2747" s="175"/>
      <c r="CF2747" s="175"/>
      <c r="CG2747" s="175"/>
      <c r="CH2747" s="175"/>
      <c r="CI2747" s="175"/>
      <c r="CJ2747" s="175"/>
      <c r="CK2747" s="175"/>
    </row>
    <row r="2748" spans="2:89" x14ac:dyDescent="0.35">
      <c r="B2748" s="132"/>
      <c r="E2748" s="8"/>
      <c r="H2748" s="12"/>
      <c r="I2748" s="60"/>
      <c r="J2748" s="60"/>
      <c r="K2748" s="15"/>
      <c r="L2748" s="15"/>
      <c r="M2748" s="15"/>
      <c r="N2748" s="15"/>
      <c r="O2748" s="15"/>
      <c r="P2748" s="15"/>
      <c r="R2748" s="15"/>
      <c r="S2748" s="175"/>
      <c r="T2748" s="175"/>
      <c r="U2748" s="175"/>
      <c r="V2748" s="175"/>
      <c r="W2748" s="175"/>
      <c r="X2748" s="175"/>
      <c r="Y2748" s="175"/>
      <c r="Z2748" s="175"/>
      <c r="AA2748" s="175"/>
      <c r="AB2748" s="175"/>
      <c r="AC2748" s="175"/>
      <c r="AD2748" s="175"/>
      <c r="AE2748" s="175"/>
      <c r="AF2748" s="175"/>
      <c r="AG2748" s="175"/>
      <c r="AH2748" s="175"/>
      <c r="AI2748" s="175"/>
      <c r="AJ2748" s="175"/>
      <c r="AK2748" s="175"/>
      <c r="AL2748" s="175"/>
      <c r="AM2748" s="175"/>
      <c r="AN2748" s="175"/>
      <c r="AO2748" s="175"/>
      <c r="AP2748" s="175"/>
      <c r="AQ2748" s="175"/>
      <c r="AR2748" s="175"/>
      <c r="AS2748" s="175"/>
      <c r="AT2748" s="175"/>
      <c r="AU2748" s="175"/>
      <c r="AV2748" s="175"/>
      <c r="AW2748" s="175"/>
      <c r="AX2748" s="175"/>
      <c r="AY2748" s="175"/>
      <c r="AZ2748" s="175"/>
      <c r="BA2748" s="175"/>
      <c r="BB2748" s="175"/>
      <c r="BC2748" s="175"/>
      <c r="BD2748" s="175"/>
      <c r="BE2748" s="175"/>
      <c r="BF2748" s="175"/>
      <c r="BG2748" s="175"/>
      <c r="BH2748" s="175"/>
      <c r="BI2748" s="175"/>
      <c r="BJ2748" s="175"/>
      <c r="BK2748" s="175"/>
      <c r="BL2748" s="175"/>
      <c r="BM2748" s="175"/>
      <c r="BN2748" s="175"/>
      <c r="BO2748" s="175"/>
      <c r="BP2748" s="175"/>
      <c r="BQ2748" s="175"/>
      <c r="BR2748" s="175"/>
      <c r="BS2748" s="175"/>
      <c r="BT2748" s="175"/>
      <c r="BU2748" s="175"/>
      <c r="BV2748" s="175"/>
      <c r="BW2748" s="175"/>
      <c r="BX2748" s="175"/>
      <c r="BY2748" s="175"/>
      <c r="BZ2748" s="175"/>
      <c r="CA2748" s="175"/>
      <c r="CB2748" s="175"/>
      <c r="CC2748" s="175"/>
      <c r="CD2748" s="175"/>
      <c r="CE2748" s="175"/>
      <c r="CF2748" s="175"/>
      <c r="CG2748" s="175"/>
      <c r="CH2748" s="175"/>
      <c r="CI2748" s="175"/>
      <c r="CJ2748" s="175"/>
      <c r="CK2748" s="175"/>
    </row>
    <row r="2754" spans="2:89" x14ac:dyDescent="0.35">
      <c r="B2754" s="202" t="s">
        <v>482</v>
      </c>
      <c r="C2754" s="27" t="s">
        <v>482</v>
      </c>
      <c r="D2754" s="27" t="s">
        <v>482</v>
      </c>
      <c r="E2754" s="27" t="s">
        <v>482</v>
      </c>
      <c r="F2754" s="27" t="s">
        <v>482</v>
      </c>
      <c r="G2754" s="27" t="s">
        <v>482</v>
      </c>
      <c r="H2754" s="202" t="s">
        <v>482</v>
      </c>
      <c r="I2754" s="203" t="s">
        <v>482</v>
      </c>
      <c r="J2754" s="203"/>
      <c r="K2754" s="202" t="s">
        <v>482</v>
      </c>
      <c r="L2754" s="202" t="s">
        <v>482</v>
      </c>
      <c r="M2754" s="202" t="s">
        <v>482</v>
      </c>
      <c r="N2754" s="202" t="s">
        <v>482</v>
      </c>
      <c r="O2754" s="202" t="s">
        <v>482</v>
      </c>
      <c r="P2754" s="202" t="s">
        <v>482</v>
      </c>
      <c r="R2754" s="202" t="s">
        <v>482</v>
      </c>
      <c r="S2754" s="202" t="s">
        <v>482</v>
      </c>
      <c r="T2754" s="202" t="s">
        <v>482</v>
      </c>
      <c r="U2754" s="202" t="s">
        <v>482</v>
      </c>
      <c r="V2754" s="202" t="s">
        <v>482</v>
      </c>
      <c r="W2754" s="202" t="s">
        <v>482</v>
      </c>
      <c r="X2754" s="202" t="s">
        <v>482</v>
      </c>
      <c r="Y2754" s="202" t="s">
        <v>482</v>
      </c>
      <c r="Z2754" s="202" t="s">
        <v>482</v>
      </c>
      <c r="AA2754" s="202" t="s">
        <v>482</v>
      </c>
      <c r="AB2754" s="202" t="s">
        <v>482</v>
      </c>
      <c r="AC2754" s="202" t="s">
        <v>482</v>
      </c>
      <c r="AD2754" s="202" t="s">
        <v>482</v>
      </c>
      <c r="AE2754" s="202" t="s">
        <v>482</v>
      </c>
      <c r="AF2754" s="202" t="s">
        <v>482</v>
      </c>
      <c r="AG2754" s="202" t="s">
        <v>482</v>
      </c>
      <c r="AH2754" s="202" t="s">
        <v>482</v>
      </c>
      <c r="AI2754" s="202" t="s">
        <v>482</v>
      </c>
      <c r="AJ2754" s="202" t="s">
        <v>482</v>
      </c>
      <c r="AK2754" s="202" t="s">
        <v>482</v>
      </c>
      <c r="AL2754" s="202" t="s">
        <v>482</v>
      </c>
      <c r="AM2754" s="202" t="s">
        <v>482</v>
      </c>
      <c r="AN2754" s="202" t="s">
        <v>482</v>
      </c>
      <c r="AO2754" s="202" t="s">
        <v>482</v>
      </c>
      <c r="AP2754" s="202" t="s">
        <v>482</v>
      </c>
      <c r="AQ2754" s="202" t="s">
        <v>482</v>
      </c>
      <c r="AR2754" s="202" t="s">
        <v>482</v>
      </c>
      <c r="AS2754" s="202" t="s">
        <v>482</v>
      </c>
      <c r="AT2754" s="202" t="s">
        <v>482</v>
      </c>
      <c r="AU2754" s="202" t="s">
        <v>482</v>
      </c>
      <c r="AV2754" s="202" t="s">
        <v>482</v>
      </c>
      <c r="AW2754" s="202" t="s">
        <v>482</v>
      </c>
      <c r="AX2754" s="202" t="s">
        <v>482</v>
      </c>
      <c r="AY2754" s="202" t="s">
        <v>482</v>
      </c>
      <c r="AZ2754" s="202" t="s">
        <v>482</v>
      </c>
      <c r="BA2754" s="202" t="s">
        <v>482</v>
      </c>
      <c r="BB2754" s="202" t="s">
        <v>482</v>
      </c>
      <c r="BC2754" s="202" t="s">
        <v>482</v>
      </c>
      <c r="BD2754" s="202" t="s">
        <v>482</v>
      </c>
      <c r="BE2754" s="202" t="s">
        <v>482</v>
      </c>
      <c r="BF2754" s="202" t="s">
        <v>482</v>
      </c>
      <c r="BG2754" s="202" t="s">
        <v>482</v>
      </c>
      <c r="BH2754" s="202" t="s">
        <v>482</v>
      </c>
      <c r="BI2754" s="202" t="s">
        <v>482</v>
      </c>
      <c r="BJ2754" s="202" t="s">
        <v>482</v>
      </c>
      <c r="BK2754" s="202" t="s">
        <v>482</v>
      </c>
      <c r="BL2754" s="202" t="s">
        <v>482</v>
      </c>
      <c r="BM2754" s="202" t="s">
        <v>482</v>
      </c>
      <c r="BN2754" s="202" t="s">
        <v>482</v>
      </c>
      <c r="BO2754" s="202" t="s">
        <v>482</v>
      </c>
      <c r="BP2754" s="202" t="s">
        <v>482</v>
      </c>
      <c r="BQ2754" s="202" t="s">
        <v>482</v>
      </c>
      <c r="BR2754" s="202" t="s">
        <v>482</v>
      </c>
      <c r="BS2754" s="202" t="s">
        <v>482</v>
      </c>
      <c r="BT2754" s="202" t="s">
        <v>482</v>
      </c>
      <c r="BU2754" s="202" t="s">
        <v>482</v>
      </c>
      <c r="BV2754" s="202" t="s">
        <v>482</v>
      </c>
      <c r="BW2754" s="202" t="s">
        <v>482</v>
      </c>
      <c r="BX2754" s="202" t="s">
        <v>482</v>
      </c>
      <c r="BY2754" s="202" t="s">
        <v>482</v>
      </c>
      <c r="BZ2754" s="202" t="s">
        <v>482</v>
      </c>
      <c r="CA2754" s="202" t="s">
        <v>482</v>
      </c>
      <c r="CB2754" s="202" t="s">
        <v>482</v>
      </c>
      <c r="CC2754" s="202" t="s">
        <v>482</v>
      </c>
      <c r="CD2754" s="202" t="s">
        <v>482</v>
      </c>
      <c r="CE2754" s="202" t="s">
        <v>482</v>
      </c>
      <c r="CF2754" s="202" t="s">
        <v>482</v>
      </c>
      <c r="CG2754" s="202" t="s">
        <v>482</v>
      </c>
      <c r="CH2754" s="202" t="s">
        <v>482</v>
      </c>
      <c r="CI2754" s="202" t="s">
        <v>482</v>
      </c>
      <c r="CJ2754" s="202" t="s">
        <v>482</v>
      </c>
      <c r="CK2754" s="202" t="s">
        <v>482</v>
      </c>
    </row>
    <row r="2755" spans="2:89" x14ac:dyDescent="0.35">
      <c r="B2755" s="200"/>
      <c r="H2755" s="160"/>
      <c r="I2755" s="201"/>
      <c r="J2755" s="201"/>
      <c r="K2755" s="160"/>
      <c r="L2755" s="160"/>
      <c r="M2755" s="160"/>
      <c r="N2755" s="160"/>
      <c r="O2755" s="160"/>
      <c r="P2755" s="160"/>
      <c r="R2755" s="200"/>
      <c r="S2755" s="200"/>
      <c r="T2755" s="200"/>
      <c r="U2755" s="200"/>
      <c r="V2755" s="200"/>
      <c r="W2755" s="200"/>
      <c r="X2755" s="200"/>
      <c r="Y2755" s="200"/>
      <c r="Z2755" s="200"/>
      <c r="AA2755" s="200"/>
      <c r="AB2755" s="200"/>
      <c r="AC2755" s="200"/>
      <c r="AD2755" s="200"/>
      <c r="AE2755" s="200"/>
      <c r="AF2755" s="200"/>
      <c r="AG2755" s="200"/>
      <c r="AH2755" s="200"/>
      <c r="AI2755" s="200"/>
      <c r="AJ2755" s="200"/>
      <c r="AK2755" s="200"/>
      <c r="AL2755" s="200"/>
      <c r="AM2755" s="200"/>
      <c r="AN2755" s="200"/>
      <c r="AO2755" s="200"/>
      <c r="AP2755" s="200"/>
      <c r="AQ2755" s="200"/>
      <c r="AR2755" s="200"/>
      <c r="AS2755" s="200"/>
      <c r="AT2755" s="200"/>
      <c r="AU2755" s="200"/>
      <c r="AV2755" s="200"/>
      <c r="AW2755" s="200"/>
      <c r="AX2755" s="200"/>
      <c r="AY2755" s="200"/>
      <c r="AZ2755" s="200"/>
      <c r="BA2755" s="200"/>
      <c r="BB2755" s="200"/>
      <c r="BC2755" s="200"/>
      <c r="BD2755" s="200"/>
      <c r="BE2755" s="200"/>
      <c r="BF2755" s="200"/>
      <c r="BG2755" s="200"/>
      <c r="BH2755" s="200"/>
      <c r="BI2755" s="200"/>
      <c r="BJ2755" s="200"/>
      <c r="BK2755" s="200"/>
      <c r="BL2755" s="200"/>
      <c r="BM2755" s="200"/>
      <c r="BN2755" s="200"/>
      <c r="BO2755" s="200"/>
      <c r="BP2755" s="200"/>
      <c r="BQ2755" s="200"/>
      <c r="BR2755" s="200"/>
      <c r="BS2755" s="200"/>
      <c r="BT2755" s="200"/>
      <c r="BU2755" s="200"/>
      <c r="BV2755" s="200"/>
      <c r="BW2755" s="200"/>
      <c r="BX2755" s="200"/>
      <c r="BY2755" s="200"/>
      <c r="BZ2755" s="200"/>
      <c r="CA2755" s="200"/>
      <c r="CB2755" s="200"/>
      <c r="CC2755" s="200"/>
      <c r="CD2755" s="200"/>
      <c r="CE2755" s="200"/>
      <c r="CF2755" s="200"/>
      <c r="CG2755" s="200"/>
      <c r="CH2755" s="200"/>
      <c r="CI2755" s="200"/>
      <c r="CJ2755" s="200"/>
      <c r="CK2755" s="200"/>
    </row>
    <row r="2756" spans="2:89" x14ac:dyDescent="0.35">
      <c r="B2756" s="200"/>
      <c r="H2756" s="160"/>
      <c r="I2756" s="201"/>
      <c r="J2756" s="201"/>
      <c r="K2756" s="160"/>
      <c r="L2756" s="160"/>
      <c r="M2756" s="160"/>
      <c r="N2756" s="160"/>
      <c r="O2756" s="160"/>
      <c r="P2756" s="160"/>
      <c r="R2756" s="200"/>
      <c r="S2756" s="200"/>
      <c r="T2756" s="200"/>
      <c r="U2756" s="200"/>
      <c r="V2756" s="200"/>
      <c r="W2756" s="200"/>
      <c r="X2756" s="200"/>
      <c r="Y2756" s="200"/>
      <c r="Z2756" s="200"/>
      <c r="AA2756" s="200"/>
      <c r="AB2756" s="200"/>
      <c r="AC2756" s="200"/>
      <c r="AD2756" s="200"/>
      <c r="AE2756" s="200"/>
      <c r="AF2756" s="200"/>
      <c r="AG2756" s="200"/>
      <c r="AH2756" s="200"/>
      <c r="AI2756" s="200"/>
      <c r="AJ2756" s="200"/>
      <c r="AK2756" s="200"/>
      <c r="AL2756" s="200"/>
      <c r="AM2756" s="200"/>
      <c r="AN2756" s="200"/>
      <c r="AO2756" s="200"/>
      <c r="AP2756" s="200"/>
      <c r="AQ2756" s="200"/>
      <c r="AR2756" s="200"/>
      <c r="AS2756" s="200"/>
      <c r="AT2756" s="200"/>
      <c r="AU2756" s="200"/>
      <c r="AV2756" s="200"/>
      <c r="AW2756" s="200"/>
      <c r="AX2756" s="200"/>
      <c r="AY2756" s="200"/>
      <c r="AZ2756" s="200"/>
      <c r="BA2756" s="200"/>
      <c r="BB2756" s="200"/>
      <c r="BC2756" s="200"/>
      <c r="BD2756" s="200"/>
      <c r="BE2756" s="200"/>
      <c r="BF2756" s="200"/>
      <c r="BG2756" s="200"/>
      <c r="BH2756" s="200"/>
      <c r="BI2756" s="200"/>
      <c r="BJ2756" s="200"/>
      <c r="BK2756" s="200"/>
      <c r="BL2756" s="200"/>
      <c r="BM2756" s="200"/>
      <c r="BN2756" s="200"/>
      <c r="BO2756" s="200"/>
      <c r="BP2756" s="200"/>
      <c r="BQ2756" s="200"/>
      <c r="BR2756" s="200"/>
      <c r="BS2756" s="200"/>
      <c r="BT2756" s="200"/>
      <c r="BU2756" s="200"/>
      <c r="BV2756" s="200"/>
      <c r="BW2756" s="200"/>
      <c r="BX2756" s="200"/>
      <c r="BY2756" s="200"/>
      <c r="BZ2756" s="200"/>
      <c r="CA2756" s="200"/>
      <c r="CB2756" s="200"/>
      <c r="CC2756" s="200"/>
      <c r="CD2756" s="200"/>
      <c r="CE2756" s="200"/>
      <c r="CF2756" s="200"/>
      <c r="CG2756" s="200"/>
      <c r="CH2756" s="200"/>
      <c r="CI2756" s="200"/>
      <c r="CJ2756" s="200"/>
      <c r="CK2756" s="200"/>
    </row>
    <row r="2757" spans="2:89" x14ac:dyDescent="0.35">
      <c r="B2757" s="200"/>
      <c r="H2757" s="160"/>
      <c r="I2757" s="201"/>
      <c r="J2757" s="201"/>
      <c r="K2757" s="160"/>
      <c r="L2757" s="160"/>
      <c r="M2757" s="160"/>
      <c r="N2757" s="160"/>
      <c r="O2757" s="160"/>
      <c r="P2757" s="160"/>
      <c r="R2757" s="200"/>
      <c r="S2757" s="200"/>
      <c r="T2757" s="200"/>
      <c r="U2757" s="200"/>
      <c r="V2757" s="200"/>
      <c r="W2757" s="200"/>
      <c r="X2757" s="200"/>
      <c r="Y2757" s="200"/>
      <c r="Z2757" s="200"/>
      <c r="AA2757" s="200"/>
      <c r="AB2757" s="200"/>
      <c r="AC2757" s="200"/>
      <c r="AD2757" s="200"/>
      <c r="AE2757" s="200"/>
      <c r="AF2757" s="200"/>
      <c r="AG2757" s="200"/>
      <c r="AH2757" s="200"/>
      <c r="AI2757" s="200"/>
      <c r="AJ2757" s="200"/>
      <c r="AK2757" s="200"/>
      <c r="AL2757" s="200"/>
      <c r="AM2757" s="200"/>
      <c r="AN2757" s="200"/>
      <c r="AO2757" s="200"/>
      <c r="AP2757" s="200"/>
      <c r="AQ2757" s="200"/>
      <c r="AR2757" s="200"/>
      <c r="AS2757" s="200"/>
      <c r="AT2757" s="200"/>
      <c r="AU2757" s="200"/>
      <c r="AV2757" s="200"/>
      <c r="AW2757" s="200"/>
      <c r="AX2757" s="200"/>
      <c r="AY2757" s="200"/>
      <c r="AZ2757" s="200"/>
      <c r="BA2757" s="200"/>
      <c r="BB2757" s="200"/>
      <c r="BC2757" s="200"/>
      <c r="BD2757" s="200"/>
      <c r="BE2757" s="200"/>
      <c r="BF2757" s="200"/>
      <c r="BG2757" s="200"/>
      <c r="BH2757" s="200"/>
      <c r="BI2757" s="200"/>
      <c r="BJ2757" s="200"/>
      <c r="BK2757" s="200"/>
      <c r="BL2757" s="200"/>
      <c r="BM2757" s="200"/>
      <c r="BN2757" s="200"/>
      <c r="BO2757" s="200"/>
      <c r="BP2757" s="200"/>
      <c r="BQ2757" s="200"/>
      <c r="BR2757" s="200"/>
      <c r="BS2757" s="200"/>
      <c r="BT2757" s="200"/>
      <c r="BU2757" s="200"/>
      <c r="BV2757" s="200"/>
      <c r="BW2757" s="200"/>
      <c r="BX2757" s="200"/>
      <c r="BY2757" s="200"/>
      <c r="BZ2757" s="200"/>
      <c r="CA2757" s="200"/>
      <c r="CB2757" s="200"/>
      <c r="CC2757" s="200"/>
      <c r="CD2757" s="200"/>
      <c r="CE2757" s="200"/>
      <c r="CF2757" s="200"/>
      <c r="CG2757" s="200"/>
      <c r="CH2757" s="200"/>
      <c r="CI2757" s="200"/>
      <c r="CJ2757" s="200"/>
      <c r="CK2757" s="200"/>
    </row>
    <row r="2758" spans="2:89" x14ac:dyDescent="0.35">
      <c r="B2758" s="200"/>
      <c r="H2758" s="160"/>
      <c r="I2758" s="201"/>
      <c r="J2758" s="201"/>
      <c r="K2758" s="160"/>
      <c r="L2758" s="160"/>
      <c r="M2758" s="160"/>
      <c r="N2758" s="160"/>
      <c r="O2758" s="160"/>
      <c r="P2758" s="160"/>
      <c r="R2758" s="200"/>
      <c r="S2758" s="200"/>
      <c r="T2758" s="200"/>
      <c r="U2758" s="200"/>
      <c r="V2758" s="200"/>
      <c r="W2758" s="200"/>
      <c r="X2758" s="200"/>
      <c r="Y2758" s="200"/>
      <c r="Z2758" s="200"/>
      <c r="AA2758" s="200"/>
      <c r="AB2758" s="200"/>
      <c r="AC2758" s="200"/>
      <c r="AD2758" s="200"/>
      <c r="AE2758" s="200"/>
      <c r="AF2758" s="200"/>
      <c r="AG2758" s="200"/>
      <c r="AH2758" s="200"/>
      <c r="AI2758" s="200"/>
      <c r="AJ2758" s="200"/>
      <c r="AK2758" s="200"/>
      <c r="AL2758" s="200"/>
      <c r="AM2758" s="200"/>
      <c r="AN2758" s="200"/>
      <c r="AO2758" s="200"/>
      <c r="AP2758" s="200"/>
      <c r="AQ2758" s="200"/>
      <c r="AR2758" s="200"/>
      <c r="AS2758" s="200"/>
      <c r="AT2758" s="200"/>
      <c r="AU2758" s="200"/>
      <c r="AV2758" s="200"/>
      <c r="AW2758" s="200"/>
      <c r="AX2758" s="200"/>
      <c r="AY2758" s="200"/>
      <c r="AZ2758" s="200"/>
      <c r="BA2758" s="200"/>
      <c r="BB2758" s="200"/>
      <c r="BC2758" s="200"/>
      <c r="BD2758" s="200"/>
      <c r="BE2758" s="200"/>
      <c r="BF2758" s="200"/>
      <c r="BG2758" s="200"/>
      <c r="BH2758" s="200"/>
      <c r="BI2758" s="200"/>
      <c r="BJ2758" s="200"/>
      <c r="BK2758" s="200"/>
      <c r="BL2758" s="200"/>
      <c r="BM2758" s="200"/>
      <c r="BN2758" s="200"/>
      <c r="BO2758" s="200"/>
      <c r="BP2758" s="200"/>
      <c r="BQ2758" s="200"/>
      <c r="BR2758" s="200"/>
      <c r="BS2758" s="200"/>
      <c r="BT2758" s="200"/>
      <c r="BU2758" s="200"/>
      <c r="BV2758" s="200"/>
      <c r="BW2758" s="200"/>
      <c r="BX2758" s="200"/>
      <c r="BY2758" s="200"/>
      <c r="BZ2758" s="200"/>
      <c r="CA2758" s="200"/>
      <c r="CB2758" s="200"/>
      <c r="CC2758" s="200"/>
      <c r="CD2758" s="200"/>
      <c r="CE2758" s="200"/>
      <c r="CF2758" s="200"/>
      <c r="CG2758" s="200"/>
      <c r="CH2758" s="200"/>
      <c r="CI2758" s="200"/>
      <c r="CJ2758" s="200"/>
      <c r="CK2758" s="200"/>
    </row>
    <row r="2759" spans="2:89" x14ac:dyDescent="0.35">
      <c r="B2759" s="200"/>
      <c r="H2759" s="160"/>
      <c r="I2759" s="201"/>
      <c r="J2759" s="201"/>
      <c r="K2759" s="160"/>
      <c r="L2759" s="160"/>
      <c r="M2759" s="160"/>
      <c r="N2759" s="160"/>
      <c r="O2759" s="160"/>
      <c r="P2759" s="160"/>
      <c r="R2759" s="200"/>
      <c r="S2759" s="200"/>
      <c r="T2759" s="200"/>
      <c r="U2759" s="200"/>
      <c r="V2759" s="200"/>
      <c r="W2759" s="200"/>
      <c r="X2759" s="200"/>
      <c r="Y2759" s="200"/>
      <c r="Z2759" s="200"/>
      <c r="AA2759" s="200"/>
      <c r="AB2759" s="200"/>
      <c r="AC2759" s="200"/>
      <c r="AD2759" s="200"/>
      <c r="AE2759" s="200"/>
      <c r="AF2759" s="200"/>
      <c r="AG2759" s="200"/>
      <c r="AH2759" s="200"/>
      <c r="AI2759" s="200"/>
      <c r="AJ2759" s="200"/>
      <c r="AK2759" s="200"/>
      <c r="AL2759" s="200"/>
      <c r="AM2759" s="200"/>
      <c r="AN2759" s="200"/>
      <c r="AO2759" s="200"/>
      <c r="AP2759" s="200"/>
      <c r="AQ2759" s="200"/>
      <c r="AR2759" s="200"/>
      <c r="AS2759" s="200"/>
      <c r="AT2759" s="200"/>
      <c r="AU2759" s="200"/>
      <c r="AV2759" s="200"/>
      <c r="AW2759" s="200"/>
      <c r="AX2759" s="200"/>
      <c r="AY2759" s="200"/>
      <c r="AZ2759" s="200"/>
      <c r="BA2759" s="200"/>
      <c r="BB2759" s="200"/>
      <c r="BC2759" s="200"/>
      <c r="BD2759" s="200"/>
      <c r="BE2759" s="200"/>
      <c r="BF2759" s="200"/>
      <c r="BG2759" s="200"/>
      <c r="BH2759" s="200"/>
      <c r="BI2759" s="200"/>
      <c r="BJ2759" s="200"/>
      <c r="BK2759" s="200"/>
      <c r="BL2759" s="200"/>
      <c r="BM2759" s="200"/>
      <c r="BN2759" s="200"/>
      <c r="BO2759" s="200"/>
      <c r="BP2759" s="200"/>
      <c r="BQ2759" s="200"/>
      <c r="BR2759" s="200"/>
      <c r="BS2759" s="200"/>
      <c r="BT2759" s="200"/>
      <c r="BU2759" s="200"/>
      <c r="BV2759" s="200"/>
      <c r="BW2759" s="200"/>
      <c r="BX2759" s="200"/>
      <c r="BY2759" s="200"/>
      <c r="BZ2759" s="200"/>
      <c r="CA2759" s="200"/>
      <c r="CB2759" s="200"/>
      <c r="CC2759" s="200"/>
      <c r="CD2759" s="200"/>
      <c r="CE2759" s="200"/>
      <c r="CF2759" s="200"/>
      <c r="CG2759" s="200"/>
      <c r="CH2759" s="200"/>
      <c r="CI2759" s="200"/>
      <c r="CJ2759" s="200"/>
      <c r="CK2759" s="200"/>
    </row>
    <row r="2760" spans="2:89" x14ac:dyDescent="0.35">
      <c r="B2760" s="200"/>
      <c r="H2760" s="160"/>
      <c r="I2760" s="201"/>
      <c r="J2760" s="201"/>
      <c r="K2760" s="160"/>
      <c r="L2760" s="160"/>
      <c r="M2760" s="160"/>
      <c r="N2760" s="160"/>
      <c r="O2760" s="160"/>
      <c r="P2760" s="160"/>
      <c r="R2760" s="200"/>
      <c r="S2760" s="200"/>
      <c r="T2760" s="200"/>
      <c r="U2760" s="200"/>
      <c r="V2760" s="200"/>
      <c r="W2760" s="200"/>
      <c r="X2760" s="200"/>
      <c r="Y2760" s="200"/>
      <c r="Z2760" s="200"/>
      <c r="AA2760" s="200"/>
      <c r="AB2760" s="200"/>
      <c r="AC2760" s="200"/>
      <c r="AD2760" s="200"/>
      <c r="AE2760" s="200"/>
      <c r="AF2760" s="200"/>
      <c r="AG2760" s="200"/>
      <c r="AH2760" s="200"/>
      <c r="AI2760" s="200"/>
      <c r="AJ2760" s="200"/>
      <c r="AK2760" s="200"/>
      <c r="AL2760" s="200"/>
      <c r="AM2760" s="200"/>
      <c r="AN2760" s="200"/>
      <c r="AO2760" s="200"/>
      <c r="AP2760" s="200"/>
      <c r="AQ2760" s="200"/>
      <c r="AR2760" s="200"/>
      <c r="AS2760" s="200"/>
      <c r="AT2760" s="200"/>
      <c r="AU2760" s="200"/>
      <c r="AV2760" s="200"/>
      <c r="AW2760" s="200"/>
      <c r="AX2760" s="200"/>
      <c r="AY2760" s="200"/>
      <c r="AZ2760" s="200"/>
      <c r="BA2760" s="200"/>
      <c r="BB2760" s="200"/>
      <c r="BC2760" s="200"/>
      <c r="BD2760" s="200"/>
      <c r="BE2760" s="200"/>
      <c r="BF2760" s="200"/>
      <c r="BG2760" s="200"/>
      <c r="BH2760" s="200"/>
      <c r="BI2760" s="200"/>
      <c r="BJ2760" s="200"/>
      <c r="BK2760" s="200"/>
      <c r="BL2760" s="200"/>
      <c r="BM2760" s="200"/>
      <c r="BN2760" s="200"/>
      <c r="BO2760" s="200"/>
      <c r="BP2760" s="200"/>
      <c r="BQ2760" s="200"/>
      <c r="BR2760" s="200"/>
      <c r="BS2760" s="200"/>
      <c r="BT2760" s="200"/>
      <c r="BU2760" s="200"/>
      <c r="BV2760" s="200"/>
      <c r="BW2760" s="200"/>
      <c r="BX2760" s="200"/>
      <c r="BY2760" s="200"/>
      <c r="BZ2760" s="200"/>
      <c r="CA2760" s="200"/>
      <c r="CB2760" s="200"/>
      <c r="CC2760" s="200"/>
      <c r="CD2760" s="200"/>
      <c r="CE2760" s="200"/>
      <c r="CF2760" s="200"/>
      <c r="CG2760" s="200"/>
      <c r="CH2760" s="200"/>
      <c r="CI2760" s="200"/>
      <c r="CJ2760" s="200"/>
      <c r="CK2760" s="200"/>
    </row>
    <row r="2761" spans="2:89" x14ac:dyDescent="0.35">
      <c r="B2761" s="200"/>
      <c r="H2761" s="160"/>
      <c r="I2761" s="201"/>
      <c r="J2761" s="201"/>
      <c r="K2761" s="160"/>
      <c r="L2761" s="160"/>
      <c r="M2761" s="160"/>
      <c r="N2761" s="160"/>
      <c r="O2761" s="160"/>
      <c r="P2761" s="160"/>
      <c r="R2761" s="200"/>
      <c r="S2761" s="200"/>
      <c r="T2761" s="200"/>
      <c r="U2761" s="200"/>
      <c r="V2761" s="200"/>
      <c r="W2761" s="200"/>
      <c r="X2761" s="200"/>
      <c r="Y2761" s="200"/>
      <c r="Z2761" s="200"/>
      <c r="AA2761" s="200"/>
      <c r="AB2761" s="200"/>
      <c r="AC2761" s="200"/>
      <c r="AD2761" s="200"/>
      <c r="AE2761" s="200"/>
      <c r="AF2761" s="200"/>
      <c r="AG2761" s="200"/>
      <c r="AH2761" s="200"/>
      <c r="AI2761" s="200"/>
      <c r="AJ2761" s="200"/>
      <c r="AK2761" s="200"/>
      <c r="AL2761" s="200"/>
      <c r="AM2761" s="200"/>
      <c r="AN2761" s="200"/>
      <c r="AO2761" s="200"/>
      <c r="AP2761" s="200"/>
      <c r="AQ2761" s="200"/>
      <c r="AR2761" s="200"/>
      <c r="AS2761" s="200"/>
      <c r="AT2761" s="200"/>
      <c r="AU2761" s="200"/>
      <c r="AV2761" s="200"/>
      <c r="AW2761" s="200"/>
      <c r="AX2761" s="200"/>
      <c r="AY2761" s="200"/>
      <c r="AZ2761" s="200"/>
      <c r="BA2761" s="200"/>
      <c r="BB2761" s="200"/>
      <c r="BC2761" s="200"/>
      <c r="BD2761" s="200"/>
      <c r="BE2761" s="200"/>
      <c r="BF2761" s="200"/>
      <c r="BG2761" s="200"/>
      <c r="BH2761" s="200"/>
      <c r="BI2761" s="200"/>
      <c r="BJ2761" s="200"/>
      <c r="BK2761" s="200"/>
      <c r="BL2761" s="200"/>
      <c r="BM2761" s="200"/>
      <c r="BN2761" s="200"/>
      <c r="BO2761" s="200"/>
      <c r="BP2761" s="200"/>
      <c r="BQ2761" s="200"/>
      <c r="BR2761" s="200"/>
      <c r="BS2761" s="200"/>
      <c r="BT2761" s="200"/>
      <c r="BU2761" s="200"/>
      <c r="BV2761" s="200"/>
      <c r="BW2761" s="200"/>
      <c r="BX2761" s="200"/>
      <c r="BY2761" s="200"/>
      <c r="BZ2761" s="200"/>
      <c r="CA2761" s="200"/>
      <c r="CB2761" s="200"/>
      <c r="CC2761" s="200"/>
      <c r="CD2761" s="200"/>
      <c r="CE2761" s="200"/>
      <c r="CF2761" s="200"/>
      <c r="CG2761" s="200"/>
      <c r="CH2761" s="200"/>
      <c r="CI2761" s="200"/>
      <c r="CJ2761" s="200"/>
      <c r="CK2761" s="200"/>
    </row>
    <row r="2762" spans="2:89" x14ac:dyDescent="0.35">
      <c r="B2762" s="200"/>
      <c r="H2762" s="160"/>
      <c r="I2762" s="201"/>
      <c r="J2762" s="201"/>
      <c r="K2762" s="160"/>
      <c r="L2762" s="160"/>
      <c r="M2762" s="160"/>
      <c r="N2762" s="160"/>
      <c r="O2762" s="160"/>
      <c r="P2762" s="160"/>
      <c r="R2762" s="200"/>
      <c r="S2762" s="200"/>
      <c r="T2762" s="200"/>
      <c r="U2762" s="200"/>
      <c r="V2762" s="200"/>
      <c r="W2762" s="200"/>
      <c r="X2762" s="200"/>
      <c r="Y2762" s="200"/>
      <c r="Z2762" s="200"/>
      <c r="AA2762" s="200"/>
      <c r="AB2762" s="200"/>
      <c r="AC2762" s="200"/>
      <c r="AD2762" s="200"/>
      <c r="AE2762" s="200"/>
      <c r="AF2762" s="200"/>
      <c r="AG2762" s="200"/>
      <c r="AH2762" s="200"/>
      <c r="AI2762" s="200"/>
      <c r="AJ2762" s="200"/>
      <c r="AK2762" s="200"/>
      <c r="AL2762" s="200"/>
      <c r="AM2762" s="200"/>
      <c r="AN2762" s="200"/>
      <c r="AO2762" s="200"/>
      <c r="AP2762" s="200"/>
      <c r="AQ2762" s="200"/>
      <c r="AR2762" s="200"/>
      <c r="AS2762" s="200"/>
      <c r="AT2762" s="200"/>
      <c r="AU2762" s="200"/>
      <c r="AV2762" s="200"/>
      <c r="AW2762" s="200"/>
      <c r="AX2762" s="200"/>
      <c r="AY2762" s="200"/>
      <c r="AZ2762" s="200"/>
      <c r="BA2762" s="200"/>
      <c r="BB2762" s="200"/>
      <c r="BC2762" s="200"/>
      <c r="BD2762" s="200"/>
      <c r="BE2762" s="200"/>
      <c r="BF2762" s="200"/>
      <c r="BG2762" s="200"/>
      <c r="BH2762" s="200"/>
      <c r="BI2762" s="200"/>
      <c r="BJ2762" s="200"/>
      <c r="BK2762" s="200"/>
      <c r="BL2762" s="200"/>
      <c r="BM2762" s="200"/>
      <c r="BN2762" s="200"/>
      <c r="BO2762" s="200"/>
      <c r="BP2762" s="200"/>
      <c r="BQ2762" s="200"/>
      <c r="BR2762" s="200"/>
      <c r="BS2762" s="200"/>
      <c r="BT2762" s="200"/>
      <c r="BU2762" s="200"/>
      <c r="BV2762" s="200"/>
      <c r="BW2762" s="200"/>
      <c r="BX2762" s="200"/>
      <c r="BY2762" s="200"/>
      <c r="BZ2762" s="200"/>
      <c r="CA2762" s="200"/>
      <c r="CB2762" s="200"/>
      <c r="CC2762" s="200"/>
      <c r="CD2762" s="200"/>
      <c r="CE2762" s="200"/>
      <c r="CF2762" s="200"/>
      <c r="CG2762" s="200"/>
      <c r="CH2762" s="200"/>
      <c r="CI2762" s="200"/>
      <c r="CJ2762" s="200"/>
      <c r="CK2762" s="200"/>
    </row>
    <row r="2763" spans="2:89" x14ac:dyDescent="0.35">
      <c r="B2763" s="200"/>
      <c r="H2763" s="160"/>
      <c r="I2763" s="201"/>
      <c r="J2763" s="201"/>
      <c r="K2763" s="160"/>
      <c r="L2763" s="160"/>
      <c r="M2763" s="160"/>
      <c r="N2763" s="160"/>
      <c r="O2763" s="160"/>
      <c r="P2763" s="160"/>
      <c r="R2763" s="200"/>
      <c r="S2763" s="200"/>
      <c r="T2763" s="200"/>
      <c r="U2763" s="200"/>
      <c r="V2763" s="200"/>
      <c r="W2763" s="200"/>
      <c r="X2763" s="200"/>
      <c r="Y2763" s="200"/>
      <c r="Z2763" s="200"/>
      <c r="AA2763" s="200"/>
      <c r="AB2763" s="200"/>
      <c r="AC2763" s="200"/>
      <c r="AD2763" s="200"/>
      <c r="AE2763" s="200"/>
      <c r="AF2763" s="200"/>
      <c r="AG2763" s="200"/>
      <c r="AH2763" s="200"/>
      <c r="AI2763" s="200"/>
      <c r="AJ2763" s="200"/>
      <c r="AK2763" s="200"/>
      <c r="AL2763" s="200"/>
      <c r="AM2763" s="200"/>
      <c r="AN2763" s="200"/>
      <c r="AO2763" s="200"/>
      <c r="AP2763" s="200"/>
      <c r="AQ2763" s="200"/>
      <c r="AR2763" s="200"/>
      <c r="AS2763" s="200"/>
      <c r="AT2763" s="200"/>
      <c r="AU2763" s="200"/>
      <c r="AV2763" s="200"/>
      <c r="AW2763" s="200"/>
      <c r="AX2763" s="200"/>
      <c r="AY2763" s="200"/>
      <c r="AZ2763" s="200"/>
      <c r="BA2763" s="200"/>
      <c r="BB2763" s="200"/>
      <c r="BC2763" s="200"/>
      <c r="BD2763" s="200"/>
      <c r="BE2763" s="200"/>
      <c r="BF2763" s="200"/>
      <c r="BG2763" s="200"/>
      <c r="BH2763" s="200"/>
      <c r="BI2763" s="200"/>
      <c r="BJ2763" s="200"/>
      <c r="BK2763" s="200"/>
      <c r="BL2763" s="200"/>
      <c r="BM2763" s="200"/>
      <c r="BN2763" s="200"/>
      <c r="BO2763" s="200"/>
      <c r="BP2763" s="200"/>
      <c r="BQ2763" s="200"/>
      <c r="BR2763" s="200"/>
      <c r="BS2763" s="200"/>
      <c r="BT2763" s="200"/>
      <c r="BU2763" s="200"/>
      <c r="BV2763" s="200"/>
      <c r="BW2763" s="200"/>
      <c r="BX2763" s="200"/>
      <c r="BY2763" s="200"/>
      <c r="BZ2763" s="200"/>
      <c r="CA2763" s="200"/>
      <c r="CB2763" s="200"/>
      <c r="CC2763" s="200"/>
      <c r="CD2763" s="200"/>
      <c r="CE2763" s="200"/>
      <c r="CF2763" s="200"/>
      <c r="CG2763" s="200"/>
      <c r="CH2763" s="200"/>
      <c r="CI2763" s="200"/>
      <c r="CJ2763" s="200"/>
      <c r="CK2763" s="200"/>
    </row>
    <row r="2764" spans="2:89" x14ac:dyDescent="0.35">
      <c r="B2764" s="200"/>
      <c r="H2764" s="160"/>
      <c r="I2764" s="201"/>
      <c r="J2764" s="201"/>
      <c r="K2764" s="160"/>
      <c r="L2764" s="160"/>
      <c r="M2764" s="160"/>
      <c r="N2764" s="160"/>
      <c r="O2764" s="160"/>
      <c r="P2764" s="160"/>
      <c r="R2764" s="200"/>
      <c r="S2764" s="200"/>
      <c r="T2764" s="200"/>
      <c r="U2764" s="200"/>
      <c r="V2764" s="200"/>
      <c r="W2764" s="200"/>
      <c r="X2764" s="200"/>
      <c r="Y2764" s="200"/>
      <c r="Z2764" s="200"/>
      <c r="AA2764" s="200"/>
      <c r="AB2764" s="200"/>
      <c r="AC2764" s="200"/>
      <c r="AD2764" s="200"/>
      <c r="AE2764" s="200"/>
      <c r="AF2764" s="200"/>
      <c r="AG2764" s="200"/>
      <c r="AH2764" s="200"/>
      <c r="AI2764" s="200"/>
      <c r="AJ2764" s="200"/>
      <c r="AK2764" s="200"/>
      <c r="AL2764" s="200"/>
      <c r="AM2764" s="200"/>
      <c r="AN2764" s="200"/>
      <c r="AO2764" s="200"/>
      <c r="AP2764" s="200"/>
      <c r="AQ2764" s="200"/>
      <c r="AR2764" s="200"/>
      <c r="AS2764" s="200"/>
      <c r="AT2764" s="200"/>
      <c r="AU2764" s="200"/>
      <c r="AV2764" s="200"/>
      <c r="AW2764" s="200"/>
      <c r="AX2764" s="200"/>
      <c r="AY2764" s="200"/>
      <c r="AZ2764" s="200"/>
      <c r="BA2764" s="200"/>
      <c r="BB2764" s="200"/>
      <c r="BC2764" s="200"/>
      <c r="BD2764" s="200"/>
      <c r="BE2764" s="200"/>
      <c r="BF2764" s="200"/>
      <c r="BG2764" s="200"/>
      <c r="BH2764" s="200"/>
      <c r="BI2764" s="200"/>
      <c r="BJ2764" s="200"/>
      <c r="BK2764" s="200"/>
      <c r="BL2764" s="200"/>
      <c r="BM2764" s="200"/>
      <c r="BN2764" s="200"/>
      <c r="BO2764" s="200"/>
      <c r="BP2764" s="200"/>
      <c r="BQ2764" s="200"/>
      <c r="BR2764" s="200"/>
      <c r="BS2764" s="200"/>
      <c r="BT2764" s="200"/>
      <c r="BU2764" s="200"/>
      <c r="BV2764" s="200"/>
      <c r="BW2764" s="200"/>
      <c r="BX2764" s="200"/>
      <c r="BY2764" s="200"/>
      <c r="BZ2764" s="200"/>
      <c r="CA2764" s="200"/>
      <c r="CB2764" s="200"/>
      <c r="CC2764" s="200"/>
      <c r="CD2764" s="200"/>
      <c r="CE2764" s="200"/>
      <c r="CF2764" s="200"/>
      <c r="CG2764" s="200"/>
      <c r="CH2764" s="200"/>
      <c r="CI2764" s="200"/>
      <c r="CJ2764" s="200"/>
      <c r="CK2764" s="200"/>
    </row>
    <row r="2765" spans="2:89" x14ac:dyDescent="0.35">
      <c r="B2765" s="200"/>
      <c r="H2765" s="160"/>
      <c r="I2765" s="201"/>
      <c r="J2765" s="201"/>
      <c r="K2765" s="160"/>
      <c r="L2765" s="160"/>
      <c r="M2765" s="160"/>
      <c r="N2765" s="160"/>
      <c r="O2765" s="160"/>
      <c r="P2765" s="160"/>
      <c r="R2765" s="200"/>
      <c r="S2765" s="200"/>
      <c r="T2765" s="200"/>
      <c r="U2765" s="200"/>
      <c r="V2765" s="200"/>
      <c r="W2765" s="200"/>
      <c r="X2765" s="200"/>
      <c r="Y2765" s="200"/>
      <c r="Z2765" s="200"/>
      <c r="AA2765" s="200"/>
      <c r="AB2765" s="200"/>
      <c r="AC2765" s="200"/>
      <c r="AD2765" s="200"/>
      <c r="AE2765" s="200"/>
      <c r="AF2765" s="200"/>
      <c r="AG2765" s="200"/>
      <c r="AH2765" s="200"/>
      <c r="AI2765" s="200"/>
      <c r="AJ2765" s="200"/>
      <c r="AK2765" s="200"/>
      <c r="AL2765" s="200"/>
      <c r="AM2765" s="200"/>
      <c r="AN2765" s="200"/>
      <c r="AO2765" s="200"/>
      <c r="AP2765" s="200"/>
      <c r="AQ2765" s="200"/>
      <c r="AR2765" s="200"/>
      <c r="AS2765" s="200"/>
      <c r="AT2765" s="200"/>
      <c r="AU2765" s="200"/>
      <c r="AV2765" s="200"/>
      <c r="AW2765" s="200"/>
      <c r="AX2765" s="200"/>
      <c r="AY2765" s="200"/>
      <c r="AZ2765" s="200"/>
      <c r="BA2765" s="200"/>
      <c r="BB2765" s="200"/>
      <c r="BC2765" s="200"/>
      <c r="BD2765" s="200"/>
      <c r="BE2765" s="200"/>
      <c r="BF2765" s="200"/>
      <c r="BG2765" s="200"/>
      <c r="BH2765" s="200"/>
      <c r="BI2765" s="200"/>
      <c r="BJ2765" s="200"/>
      <c r="BK2765" s="200"/>
      <c r="BL2765" s="200"/>
      <c r="BM2765" s="200"/>
      <c r="BN2765" s="200"/>
      <c r="BO2765" s="200"/>
      <c r="BP2765" s="200"/>
      <c r="BQ2765" s="200"/>
      <c r="BR2765" s="200"/>
      <c r="BS2765" s="200"/>
      <c r="BT2765" s="200"/>
      <c r="BU2765" s="200"/>
      <c r="BV2765" s="200"/>
      <c r="BW2765" s="200"/>
      <c r="BX2765" s="200"/>
      <c r="BY2765" s="200"/>
      <c r="BZ2765" s="200"/>
      <c r="CA2765" s="200"/>
      <c r="CB2765" s="200"/>
      <c r="CC2765" s="200"/>
      <c r="CD2765" s="200"/>
      <c r="CE2765" s="200"/>
      <c r="CF2765" s="200"/>
      <c r="CG2765" s="200"/>
      <c r="CH2765" s="200"/>
      <c r="CI2765" s="200"/>
      <c r="CJ2765" s="200"/>
      <c r="CK2765" s="200"/>
    </row>
    <row r="2766" spans="2:89" x14ac:dyDescent="0.35">
      <c r="B2766" s="200"/>
      <c r="H2766" s="160"/>
      <c r="I2766" s="201"/>
      <c r="J2766" s="201"/>
      <c r="K2766" s="160"/>
      <c r="L2766" s="160"/>
      <c r="M2766" s="160"/>
      <c r="N2766" s="160"/>
      <c r="O2766" s="160"/>
      <c r="P2766" s="160"/>
      <c r="R2766" s="200"/>
      <c r="S2766" s="200"/>
      <c r="T2766" s="200"/>
      <c r="U2766" s="200"/>
      <c r="V2766" s="200"/>
      <c r="W2766" s="200"/>
      <c r="X2766" s="200"/>
      <c r="Y2766" s="200"/>
      <c r="Z2766" s="200"/>
      <c r="AA2766" s="200"/>
      <c r="AB2766" s="200"/>
      <c r="AC2766" s="200"/>
      <c r="AD2766" s="200"/>
      <c r="AE2766" s="200"/>
      <c r="AF2766" s="200"/>
      <c r="AG2766" s="200"/>
      <c r="AH2766" s="200"/>
      <c r="AI2766" s="200"/>
      <c r="AJ2766" s="200"/>
      <c r="AK2766" s="200"/>
      <c r="AL2766" s="200"/>
      <c r="AM2766" s="200"/>
      <c r="AN2766" s="200"/>
      <c r="AO2766" s="200"/>
      <c r="AP2766" s="200"/>
      <c r="AQ2766" s="200"/>
      <c r="AR2766" s="200"/>
      <c r="AS2766" s="200"/>
      <c r="AT2766" s="200"/>
      <c r="AU2766" s="200"/>
      <c r="AV2766" s="200"/>
      <c r="AW2766" s="200"/>
      <c r="AX2766" s="200"/>
      <c r="AY2766" s="200"/>
      <c r="AZ2766" s="200"/>
      <c r="BA2766" s="200"/>
      <c r="BB2766" s="200"/>
      <c r="BC2766" s="200"/>
      <c r="BD2766" s="200"/>
      <c r="BE2766" s="200"/>
      <c r="BF2766" s="200"/>
      <c r="BG2766" s="200"/>
      <c r="BH2766" s="200"/>
      <c r="BI2766" s="200"/>
      <c r="BJ2766" s="200"/>
      <c r="BK2766" s="200"/>
      <c r="BL2766" s="200"/>
      <c r="BM2766" s="200"/>
      <c r="BN2766" s="200"/>
      <c r="BO2766" s="200"/>
      <c r="BP2766" s="200"/>
      <c r="BQ2766" s="200"/>
      <c r="BR2766" s="200"/>
      <c r="BS2766" s="200"/>
      <c r="BT2766" s="200"/>
      <c r="BU2766" s="200"/>
      <c r="BV2766" s="200"/>
      <c r="BW2766" s="200"/>
      <c r="BX2766" s="200"/>
      <c r="BY2766" s="200"/>
      <c r="BZ2766" s="200"/>
      <c r="CA2766" s="200"/>
      <c r="CB2766" s="200"/>
      <c r="CC2766" s="200"/>
      <c r="CD2766" s="200"/>
      <c r="CE2766" s="200"/>
      <c r="CF2766" s="200"/>
      <c r="CG2766" s="200"/>
      <c r="CH2766" s="200"/>
      <c r="CI2766" s="200"/>
      <c r="CJ2766" s="200"/>
      <c r="CK2766" s="200"/>
    </row>
    <row r="2767" spans="2:89" x14ac:dyDescent="0.35">
      <c r="B2767" s="200"/>
      <c r="H2767" s="160"/>
      <c r="I2767" s="201"/>
      <c r="J2767" s="201"/>
      <c r="K2767" s="160"/>
      <c r="L2767" s="160"/>
      <c r="M2767" s="160"/>
      <c r="N2767" s="160"/>
      <c r="O2767" s="160"/>
      <c r="P2767" s="160"/>
      <c r="R2767" s="200"/>
      <c r="S2767" s="200"/>
      <c r="T2767" s="200"/>
      <c r="U2767" s="200"/>
      <c r="V2767" s="200"/>
      <c r="W2767" s="200"/>
      <c r="X2767" s="200"/>
      <c r="Y2767" s="200"/>
      <c r="Z2767" s="200"/>
      <c r="AA2767" s="200"/>
      <c r="AB2767" s="200"/>
      <c r="AC2767" s="200"/>
      <c r="AD2767" s="200"/>
      <c r="AE2767" s="200"/>
      <c r="AF2767" s="200"/>
      <c r="AG2767" s="200"/>
      <c r="AH2767" s="200"/>
      <c r="AI2767" s="200"/>
      <c r="AJ2767" s="200"/>
      <c r="AK2767" s="200"/>
      <c r="AL2767" s="200"/>
      <c r="AM2767" s="200"/>
      <c r="AN2767" s="200"/>
      <c r="AO2767" s="200"/>
      <c r="AP2767" s="200"/>
      <c r="AQ2767" s="200"/>
      <c r="AR2767" s="200"/>
      <c r="AS2767" s="200"/>
      <c r="AT2767" s="200"/>
      <c r="AU2767" s="200"/>
      <c r="AV2767" s="200"/>
      <c r="AW2767" s="200"/>
      <c r="AX2767" s="200"/>
      <c r="AY2767" s="200"/>
      <c r="AZ2767" s="200"/>
      <c r="BA2767" s="200"/>
      <c r="BB2767" s="200"/>
      <c r="BC2767" s="200"/>
      <c r="BD2767" s="200"/>
      <c r="BE2767" s="200"/>
      <c r="BF2767" s="200"/>
      <c r="BG2767" s="200"/>
      <c r="BH2767" s="200"/>
      <c r="BI2767" s="200"/>
      <c r="BJ2767" s="200"/>
      <c r="BK2767" s="200"/>
      <c r="BL2767" s="200"/>
      <c r="BM2767" s="200"/>
      <c r="BN2767" s="200"/>
      <c r="BO2767" s="200"/>
      <c r="BP2767" s="200"/>
      <c r="BQ2767" s="200"/>
      <c r="BR2767" s="200"/>
      <c r="BS2767" s="200"/>
      <c r="BT2767" s="200"/>
      <c r="BU2767" s="200"/>
      <c r="BV2767" s="200"/>
      <c r="BW2767" s="200"/>
      <c r="BX2767" s="200"/>
      <c r="BY2767" s="200"/>
      <c r="BZ2767" s="200"/>
      <c r="CA2767" s="200"/>
      <c r="CB2767" s="200"/>
      <c r="CC2767" s="200"/>
      <c r="CD2767" s="200"/>
      <c r="CE2767" s="200"/>
      <c r="CF2767" s="200"/>
      <c r="CG2767" s="200"/>
      <c r="CH2767" s="200"/>
      <c r="CI2767" s="200"/>
      <c r="CJ2767" s="200"/>
      <c r="CK2767" s="200"/>
    </row>
    <row r="2770" spans="2:89" x14ac:dyDescent="0.35">
      <c r="B2770" s="171" t="s">
        <v>490</v>
      </c>
      <c r="E2770" s="8"/>
      <c r="H2770" s="170"/>
      <c r="I2770" s="172"/>
      <c r="J2770" s="172"/>
      <c r="K2770" s="193"/>
      <c r="L2770" s="193"/>
      <c r="M2770" s="193"/>
      <c r="N2770" s="193"/>
      <c r="O2770" s="193"/>
      <c r="P2770" s="193"/>
      <c r="R2770" s="194"/>
      <c r="S2770" s="170"/>
      <c r="T2770" s="170"/>
      <c r="U2770" s="170"/>
      <c r="V2770" s="170"/>
      <c r="W2770" s="170"/>
      <c r="X2770" s="170"/>
      <c r="Y2770" s="170"/>
      <c r="Z2770" s="170"/>
      <c r="AA2770" s="170"/>
      <c r="AB2770" s="170"/>
      <c r="AC2770" s="170"/>
      <c r="AD2770" s="170"/>
      <c r="AE2770" s="170"/>
      <c r="AF2770" s="170"/>
      <c r="AG2770" s="170"/>
      <c r="AH2770" s="170"/>
      <c r="AI2770" s="170"/>
      <c r="AJ2770" s="170"/>
      <c r="AK2770" s="170"/>
      <c r="AL2770" s="170"/>
      <c r="AM2770" s="170"/>
      <c r="AN2770" s="170"/>
      <c r="AO2770" s="170"/>
      <c r="AP2770" s="170"/>
      <c r="AQ2770" s="170"/>
      <c r="AR2770" s="170"/>
      <c r="AS2770" s="170"/>
      <c r="AT2770" s="170"/>
      <c r="AU2770" s="170"/>
      <c r="AV2770" s="170"/>
      <c r="AW2770" s="170"/>
      <c r="AX2770" s="170"/>
      <c r="AY2770" s="170"/>
      <c r="AZ2770" s="170"/>
      <c r="BA2770" s="170"/>
      <c r="BB2770" s="170"/>
      <c r="BC2770" s="170"/>
      <c r="BD2770" s="170"/>
      <c r="BE2770" s="170"/>
      <c r="BF2770" s="170"/>
      <c r="BG2770" s="170"/>
      <c r="BH2770" s="170"/>
      <c r="BI2770" s="170"/>
      <c r="BJ2770" s="170"/>
      <c r="BK2770" s="170"/>
      <c r="BL2770" s="170"/>
      <c r="BM2770" s="170"/>
      <c r="BN2770" s="170"/>
      <c r="BO2770" s="170"/>
      <c r="BP2770" s="170"/>
      <c r="BQ2770" s="170"/>
      <c r="BR2770" s="170"/>
      <c r="BS2770" s="170"/>
      <c r="BT2770" s="170"/>
      <c r="BU2770" s="170"/>
      <c r="BV2770" s="170"/>
      <c r="BW2770" s="170"/>
      <c r="BX2770" s="170"/>
      <c r="BY2770" s="170"/>
      <c r="BZ2770" s="170"/>
      <c r="CA2770" s="170"/>
      <c r="CB2770" s="170"/>
      <c r="CC2770" s="170"/>
      <c r="CD2770" s="170"/>
      <c r="CE2770" s="170"/>
      <c r="CF2770" s="170"/>
      <c r="CG2770" s="170"/>
      <c r="CH2770" s="170"/>
      <c r="CI2770" s="170"/>
      <c r="CJ2770" s="170"/>
      <c r="CK2770" s="170"/>
    </row>
    <row r="2771" spans="2:89" x14ac:dyDescent="0.35">
      <c r="B2771" s="171" t="s">
        <v>492</v>
      </c>
      <c r="E2771" s="8"/>
      <c r="H2771" s="170"/>
      <c r="I2771" s="172"/>
      <c r="J2771" s="172"/>
      <c r="K2771" s="193"/>
      <c r="L2771" s="193"/>
      <c r="M2771" s="193"/>
      <c r="N2771" s="193"/>
      <c r="O2771" s="193"/>
      <c r="P2771" s="193"/>
      <c r="R2771" s="194"/>
      <c r="S2771" s="170"/>
      <c r="T2771" s="170"/>
      <c r="U2771" s="170"/>
      <c r="V2771" s="170"/>
      <c r="W2771" s="170"/>
      <c r="X2771" s="170"/>
      <c r="Y2771" s="170"/>
      <c r="Z2771" s="170"/>
      <c r="AA2771" s="170"/>
      <c r="AB2771" s="170"/>
      <c r="AC2771" s="170"/>
      <c r="AD2771" s="170"/>
      <c r="AE2771" s="170"/>
      <c r="AF2771" s="170"/>
      <c r="AG2771" s="170"/>
      <c r="AH2771" s="170"/>
      <c r="AI2771" s="170"/>
      <c r="AJ2771" s="170"/>
      <c r="AK2771" s="170"/>
      <c r="AL2771" s="170"/>
      <c r="AM2771" s="170"/>
      <c r="AN2771" s="170"/>
      <c r="AO2771" s="170"/>
      <c r="AP2771" s="170"/>
      <c r="AQ2771" s="170"/>
      <c r="AR2771" s="170"/>
      <c r="AS2771" s="170"/>
      <c r="AT2771" s="170"/>
      <c r="AU2771" s="170"/>
      <c r="AV2771" s="170"/>
      <c r="AW2771" s="170"/>
      <c r="AX2771" s="170"/>
      <c r="AY2771" s="170"/>
      <c r="AZ2771" s="170"/>
      <c r="BA2771" s="170"/>
      <c r="BB2771" s="170"/>
      <c r="BC2771" s="170"/>
      <c r="BD2771" s="170"/>
      <c r="BE2771" s="170"/>
      <c r="BF2771" s="170"/>
      <c r="BG2771" s="170"/>
      <c r="BH2771" s="170"/>
      <c r="BI2771" s="170"/>
      <c r="BJ2771" s="170"/>
      <c r="BK2771" s="170"/>
      <c r="BL2771" s="170"/>
      <c r="BM2771" s="170"/>
      <c r="BN2771" s="170"/>
      <c r="BO2771" s="170"/>
      <c r="BP2771" s="170"/>
      <c r="BQ2771" s="170"/>
      <c r="BR2771" s="170"/>
      <c r="BS2771" s="170"/>
      <c r="BT2771" s="170"/>
      <c r="BU2771" s="170"/>
      <c r="BV2771" s="170"/>
      <c r="BW2771" s="170"/>
      <c r="BX2771" s="170"/>
      <c r="BY2771" s="170"/>
      <c r="BZ2771" s="170"/>
      <c r="CA2771" s="170"/>
      <c r="CB2771" s="170"/>
      <c r="CC2771" s="170"/>
      <c r="CD2771" s="170"/>
      <c r="CE2771" s="170"/>
      <c r="CF2771" s="170"/>
      <c r="CG2771" s="170"/>
      <c r="CH2771" s="170"/>
      <c r="CI2771" s="170"/>
      <c r="CJ2771" s="170"/>
      <c r="CK2771" s="170"/>
    </row>
    <row r="2772" spans="2:89" x14ac:dyDescent="0.35">
      <c r="B2772" s="171" t="s">
        <v>461</v>
      </c>
      <c r="E2772" s="8"/>
      <c r="H2772" s="170"/>
      <c r="I2772" s="172"/>
      <c r="J2772" s="172"/>
      <c r="K2772" s="193"/>
      <c r="L2772" s="193"/>
      <c r="M2772" s="193"/>
      <c r="N2772" s="193"/>
      <c r="O2772" s="193"/>
      <c r="P2772" s="193"/>
      <c r="R2772" s="194"/>
      <c r="S2772" s="195" t="str">
        <f t="shared" ref="S2772:AX2772" si="3569">S$20</f>
        <v>S$16</v>
      </c>
      <c r="T2772" s="195" t="str">
        <f t="shared" si="3569"/>
        <v>T$16</v>
      </c>
      <c r="U2772" s="195" t="str">
        <f t="shared" si="3569"/>
        <v>U$16</v>
      </c>
      <c r="V2772" s="195" t="str">
        <f t="shared" si="3569"/>
        <v>V$16</v>
      </c>
      <c r="W2772" s="195" t="str">
        <f t="shared" si="3569"/>
        <v>W$16</v>
      </c>
      <c r="X2772" s="195" t="str">
        <f t="shared" si="3569"/>
        <v>X$16</v>
      </c>
      <c r="Y2772" s="195" t="str">
        <f t="shared" si="3569"/>
        <v>Y$16</v>
      </c>
      <c r="Z2772" s="195" t="str">
        <f t="shared" si="3569"/>
        <v>Z$16</v>
      </c>
      <c r="AA2772" s="195" t="str">
        <f t="shared" si="3569"/>
        <v>AA$16</v>
      </c>
      <c r="AB2772" s="195" t="str">
        <f t="shared" si="3569"/>
        <v>AB$16</v>
      </c>
      <c r="AC2772" s="195" t="str">
        <f t="shared" si="3569"/>
        <v>AC$16</v>
      </c>
      <c r="AD2772" s="195" t="str">
        <f t="shared" si="3569"/>
        <v>AD$16</v>
      </c>
      <c r="AE2772" s="195" t="str">
        <f t="shared" si="3569"/>
        <v>AE$16</v>
      </c>
      <c r="AF2772" s="195" t="str">
        <f t="shared" si="3569"/>
        <v>AF$16</v>
      </c>
      <c r="AG2772" s="195" t="str">
        <f t="shared" si="3569"/>
        <v>AG$16</v>
      </c>
      <c r="AH2772" s="195" t="str">
        <f t="shared" si="3569"/>
        <v>AH$16</v>
      </c>
      <c r="AI2772" s="195" t="str">
        <f t="shared" si="3569"/>
        <v>AI$16</v>
      </c>
      <c r="AJ2772" s="195" t="str">
        <f t="shared" si="3569"/>
        <v>AJ$16</v>
      </c>
      <c r="AK2772" s="195" t="str">
        <f t="shared" si="3569"/>
        <v>AK$16</v>
      </c>
      <c r="AL2772" s="195" t="str">
        <f t="shared" si="3569"/>
        <v>AL$16</v>
      </c>
      <c r="AM2772" s="195" t="str">
        <f t="shared" si="3569"/>
        <v>AM$16</v>
      </c>
      <c r="AN2772" s="195" t="str">
        <f t="shared" si="3569"/>
        <v>AN$16</v>
      </c>
      <c r="AO2772" s="195" t="str">
        <f t="shared" si="3569"/>
        <v>AO$16</v>
      </c>
      <c r="AP2772" s="195" t="str">
        <f t="shared" si="3569"/>
        <v>AP$16</v>
      </c>
      <c r="AQ2772" s="195" t="str">
        <f t="shared" si="3569"/>
        <v>AQ$16</v>
      </c>
      <c r="AR2772" s="195" t="str">
        <f t="shared" si="3569"/>
        <v>AR$16</v>
      </c>
      <c r="AS2772" s="195" t="str">
        <f t="shared" si="3569"/>
        <v>AS$16</v>
      </c>
      <c r="AT2772" s="195" t="str">
        <f t="shared" si="3569"/>
        <v>AT$16</v>
      </c>
      <c r="AU2772" s="195" t="str">
        <f t="shared" si="3569"/>
        <v>AU$16</v>
      </c>
      <c r="AV2772" s="195" t="str">
        <f t="shared" si="3569"/>
        <v>AV$16</v>
      </c>
      <c r="AW2772" s="195" t="str">
        <f t="shared" si="3569"/>
        <v>AW$16</v>
      </c>
      <c r="AX2772" s="195" t="str">
        <f t="shared" si="3569"/>
        <v>AX$16</v>
      </c>
      <c r="AY2772" s="195" t="str">
        <f t="shared" ref="AY2772:CD2772" si="3570">AY$20</f>
        <v>AY$16</v>
      </c>
      <c r="AZ2772" s="195" t="str">
        <f t="shared" si="3570"/>
        <v>AZ$16</v>
      </c>
      <c r="BA2772" s="195" t="str">
        <f t="shared" si="3570"/>
        <v>BA$16</v>
      </c>
      <c r="BB2772" s="195" t="str">
        <f t="shared" si="3570"/>
        <v>BB$16</v>
      </c>
      <c r="BC2772" s="195" t="str">
        <f t="shared" si="3570"/>
        <v>BC$16</v>
      </c>
      <c r="BD2772" s="195" t="str">
        <f t="shared" si="3570"/>
        <v>BD$16</v>
      </c>
      <c r="BE2772" s="195" t="str">
        <f t="shared" si="3570"/>
        <v>BE$16</v>
      </c>
      <c r="BF2772" s="195" t="str">
        <f t="shared" si="3570"/>
        <v>BF$16</v>
      </c>
      <c r="BG2772" s="195" t="str">
        <f t="shared" si="3570"/>
        <v>BG$16</v>
      </c>
      <c r="BH2772" s="195" t="str">
        <f t="shared" si="3570"/>
        <v>BH$16</v>
      </c>
      <c r="BI2772" s="195" t="str">
        <f t="shared" si="3570"/>
        <v>BI$16</v>
      </c>
      <c r="BJ2772" s="195" t="str">
        <f t="shared" si="3570"/>
        <v>BJ$16</v>
      </c>
      <c r="BK2772" s="195" t="str">
        <f t="shared" si="3570"/>
        <v>BK$16</v>
      </c>
      <c r="BL2772" s="195" t="str">
        <f t="shared" si="3570"/>
        <v>BL$16</v>
      </c>
      <c r="BM2772" s="195" t="str">
        <f t="shared" si="3570"/>
        <v>BM$16</v>
      </c>
      <c r="BN2772" s="195" t="str">
        <f t="shared" si="3570"/>
        <v>BN$16</v>
      </c>
      <c r="BO2772" s="195" t="str">
        <f t="shared" si="3570"/>
        <v>BO$16</v>
      </c>
      <c r="BP2772" s="195" t="str">
        <f t="shared" si="3570"/>
        <v>BP$16</v>
      </c>
      <c r="BQ2772" s="195" t="str">
        <f t="shared" si="3570"/>
        <v>BQ$16</v>
      </c>
      <c r="BR2772" s="195" t="str">
        <f t="shared" si="3570"/>
        <v>BR$16</v>
      </c>
      <c r="BS2772" s="195" t="str">
        <f t="shared" si="3570"/>
        <v>BS$16</v>
      </c>
      <c r="BT2772" s="195" t="str">
        <f t="shared" si="3570"/>
        <v>BT$16</v>
      </c>
      <c r="BU2772" s="195" t="str">
        <f t="shared" si="3570"/>
        <v>BU$16</v>
      </c>
      <c r="BV2772" s="195" t="str">
        <f t="shared" si="3570"/>
        <v>BV$16</v>
      </c>
      <c r="BW2772" s="195" t="str">
        <f t="shared" si="3570"/>
        <v>BW$16</v>
      </c>
      <c r="BX2772" s="195" t="str">
        <f t="shared" si="3570"/>
        <v>BX$16</v>
      </c>
      <c r="BY2772" s="195" t="str">
        <f t="shared" si="3570"/>
        <v>BY$16</v>
      </c>
      <c r="BZ2772" s="195" t="str">
        <f t="shared" si="3570"/>
        <v>BZ$16</v>
      </c>
      <c r="CA2772" s="195" t="str">
        <f t="shared" si="3570"/>
        <v>CA$16</v>
      </c>
      <c r="CB2772" s="195" t="str">
        <f t="shared" si="3570"/>
        <v>CB$16</v>
      </c>
      <c r="CC2772" s="195" t="str">
        <f t="shared" si="3570"/>
        <v>CC$16</v>
      </c>
      <c r="CD2772" s="195" t="str">
        <f t="shared" si="3570"/>
        <v>CD$16</v>
      </c>
      <c r="CE2772" s="195" t="str">
        <f t="shared" ref="CE2772:CK2772" si="3571">CE$20</f>
        <v>CE$16</v>
      </c>
      <c r="CF2772" s="195" t="str">
        <f t="shared" si="3571"/>
        <v>CF$16</v>
      </c>
      <c r="CG2772" s="195" t="str">
        <f t="shared" si="3571"/>
        <v>CG$16</v>
      </c>
      <c r="CH2772" s="195" t="str">
        <f t="shared" si="3571"/>
        <v>CH$16</v>
      </c>
      <c r="CI2772" s="195" t="str">
        <f t="shared" si="3571"/>
        <v>CI$16</v>
      </c>
      <c r="CJ2772" s="195" t="str">
        <f t="shared" si="3571"/>
        <v>CJ$16</v>
      </c>
      <c r="CK2772" s="195" t="str">
        <f t="shared" si="3571"/>
        <v>CK$16</v>
      </c>
    </row>
    <row r="2773" spans="2:89" x14ac:dyDescent="0.35">
      <c r="B2773" s="171" t="s">
        <v>462</v>
      </c>
      <c r="E2773" s="8"/>
      <c r="H2773" s="196"/>
      <c r="I2773" s="197"/>
      <c r="J2773" s="197"/>
      <c r="K2773" s="198"/>
      <c r="L2773" s="198"/>
      <c r="M2773" s="198"/>
      <c r="N2773" s="198"/>
      <c r="O2773" s="198"/>
      <c r="P2773" s="198"/>
      <c r="R2773" s="198"/>
      <c r="S2773" s="195" t="str">
        <f t="shared" ref="S2773:AX2773" si="3572">S$21</f>
        <v>S$17</v>
      </c>
      <c r="T2773" s="195" t="str">
        <f t="shared" si="3572"/>
        <v>T$17</v>
      </c>
      <c r="U2773" s="195" t="str">
        <f t="shared" si="3572"/>
        <v>U$17</v>
      </c>
      <c r="V2773" s="195" t="str">
        <f t="shared" si="3572"/>
        <v>V$17</v>
      </c>
      <c r="W2773" s="195" t="str">
        <f t="shared" si="3572"/>
        <v>W$17</v>
      </c>
      <c r="X2773" s="195" t="str">
        <f t="shared" si="3572"/>
        <v>X$17</v>
      </c>
      <c r="Y2773" s="195" t="str">
        <f t="shared" si="3572"/>
        <v>Y$17</v>
      </c>
      <c r="Z2773" s="195" t="str">
        <f t="shared" si="3572"/>
        <v>Z$17</v>
      </c>
      <c r="AA2773" s="195" t="str">
        <f t="shared" si="3572"/>
        <v>AA$17</v>
      </c>
      <c r="AB2773" s="195" t="str">
        <f t="shared" si="3572"/>
        <v>AB$17</v>
      </c>
      <c r="AC2773" s="195" t="str">
        <f t="shared" si="3572"/>
        <v>AC$17</v>
      </c>
      <c r="AD2773" s="195" t="str">
        <f t="shared" si="3572"/>
        <v>AD$17</v>
      </c>
      <c r="AE2773" s="195" t="str">
        <f t="shared" si="3572"/>
        <v>AE$17</v>
      </c>
      <c r="AF2773" s="195" t="str">
        <f t="shared" si="3572"/>
        <v>AF$17</v>
      </c>
      <c r="AG2773" s="195" t="str">
        <f t="shared" si="3572"/>
        <v>AG$17</v>
      </c>
      <c r="AH2773" s="195" t="str">
        <f t="shared" si="3572"/>
        <v>AH$17</v>
      </c>
      <c r="AI2773" s="195" t="str">
        <f t="shared" si="3572"/>
        <v>AI$17</v>
      </c>
      <c r="AJ2773" s="195" t="str">
        <f t="shared" si="3572"/>
        <v>AJ$17</v>
      </c>
      <c r="AK2773" s="195" t="str">
        <f t="shared" si="3572"/>
        <v>AK$17</v>
      </c>
      <c r="AL2773" s="195" t="str">
        <f t="shared" si="3572"/>
        <v>AL$17</v>
      </c>
      <c r="AM2773" s="195" t="str">
        <f t="shared" si="3572"/>
        <v>AM$17</v>
      </c>
      <c r="AN2773" s="195" t="str">
        <f t="shared" si="3572"/>
        <v>AN$17</v>
      </c>
      <c r="AO2773" s="195" t="str">
        <f t="shared" si="3572"/>
        <v>AO$17</v>
      </c>
      <c r="AP2773" s="195" t="str">
        <f t="shared" si="3572"/>
        <v>AP$17</v>
      </c>
      <c r="AQ2773" s="195" t="str">
        <f t="shared" si="3572"/>
        <v>AQ$17</v>
      </c>
      <c r="AR2773" s="195" t="str">
        <f t="shared" si="3572"/>
        <v>AR$17</v>
      </c>
      <c r="AS2773" s="195" t="str">
        <f t="shared" si="3572"/>
        <v>AS$17</v>
      </c>
      <c r="AT2773" s="195" t="str">
        <f t="shared" si="3572"/>
        <v>AT$17</v>
      </c>
      <c r="AU2773" s="195" t="str">
        <f t="shared" si="3572"/>
        <v>AU$17</v>
      </c>
      <c r="AV2773" s="195" t="str">
        <f t="shared" si="3572"/>
        <v>AV$17</v>
      </c>
      <c r="AW2773" s="195" t="str">
        <f t="shared" si="3572"/>
        <v>AW$17</v>
      </c>
      <c r="AX2773" s="195" t="str">
        <f t="shared" si="3572"/>
        <v>AX$17</v>
      </c>
      <c r="AY2773" s="195" t="str">
        <f t="shared" ref="AY2773:CD2773" si="3573">AY$21</f>
        <v>AY$17</v>
      </c>
      <c r="AZ2773" s="195" t="str">
        <f t="shared" si="3573"/>
        <v>AZ$17</v>
      </c>
      <c r="BA2773" s="195" t="str">
        <f t="shared" si="3573"/>
        <v>BA$17</v>
      </c>
      <c r="BB2773" s="195" t="str">
        <f t="shared" si="3573"/>
        <v>BB$17</v>
      </c>
      <c r="BC2773" s="195" t="str">
        <f t="shared" si="3573"/>
        <v>BC$17</v>
      </c>
      <c r="BD2773" s="195" t="str">
        <f t="shared" si="3573"/>
        <v>BD$17</v>
      </c>
      <c r="BE2773" s="195" t="str">
        <f t="shared" si="3573"/>
        <v>BE$17</v>
      </c>
      <c r="BF2773" s="195" t="str">
        <f t="shared" si="3573"/>
        <v>BF$17</v>
      </c>
      <c r="BG2773" s="195" t="str">
        <f t="shared" si="3573"/>
        <v>BG$17</v>
      </c>
      <c r="BH2773" s="195" t="str">
        <f t="shared" si="3573"/>
        <v>BH$17</v>
      </c>
      <c r="BI2773" s="195" t="str">
        <f t="shared" si="3573"/>
        <v>BI$17</v>
      </c>
      <c r="BJ2773" s="195" t="str">
        <f t="shared" si="3573"/>
        <v>BJ$17</v>
      </c>
      <c r="BK2773" s="195" t="str">
        <f t="shared" si="3573"/>
        <v>BK$17</v>
      </c>
      <c r="BL2773" s="195" t="str">
        <f t="shared" si="3573"/>
        <v>BL$17</v>
      </c>
      <c r="BM2773" s="195" t="str">
        <f t="shared" si="3573"/>
        <v>BM$17</v>
      </c>
      <c r="BN2773" s="195" t="str">
        <f t="shared" si="3573"/>
        <v>BN$17</v>
      </c>
      <c r="BO2773" s="195" t="str">
        <f t="shared" si="3573"/>
        <v>BO$17</v>
      </c>
      <c r="BP2773" s="195" t="str">
        <f t="shared" si="3573"/>
        <v>BP$17</v>
      </c>
      <c r="BQ2773" s="195" t="str">
        <f t="shared" si="3573"/>
        <v>BQ$17</v>
      </c>
      <c r="BR2773" s="195" t="str">
        <f t="shared" si="3573"/>
        <v>BR$17</v>
      </c>
      <c r="BS2773" s="195" t="str">
        <f t="shared" si="3573"/>
        <v>BS$17</v>
      </c>
      <c r="BT2773" s="195" t="str">
        <f t="shared" si="3573"/>
        <v>BT$17</v>
      </c>
      <c r="BU2773" s="195" t="str">
        <f t="shared" si="3573"/>
        <v>BU$17</v>
      </c>
      <c r="BV2773" s="195" t="str">
        <f t="shared" si="3573"/>
        <v>BV$17</v>
      </c>
      <c r="BW2773" s="195" t="str">
        <f t="shared" si="3573"/>
        <v>BW$17</v>
      </c>
      <c r="BX2773" s="195" t="str">
        <f t="shared" si="3573"/>
        <v>BX$17</v>
      </c>
      <c r="BY2773" s="195" t="str">
        <f t="shared" si="3573"/>
        <v>BY$17</v>
      </c>
      <c r="BZ2773" s="195" t="str">
        <f t="shared" si="3573"/>
        <v>BZ$17</v>
      </c>
      <c r="CA2773" s="195" t="str">
        <f t="shared" si="3573"/>
        <v>CA$17</v>
      </c>
      <c r="CB2773" s="195" t="str">
        <f t="shared" si="3573"/>
        <v>CB$17</v>
      </c>
      <c r="CC2773" s="195" t="str">
        <f t="shared" si="3573"/>
        <v>CC$17</v>
      </c>
      <c r="CD2773" s="195" t="str">
        <f t="shared" si="3573"/>
        <v>CD$17</v>
      </c>
      <c r="CE2773" s="195" t="str">
        <f t="shared" ref="CE2773:CK2773" si="3574">CE$21</f>
        <v>CE$17</v>
      </c>
      <c r="CF2773" s="195" t="str">
        <f t="shared" si="3574"/>
        <v>CF$17</v>
      </c>
      <c r="CG2773" s="195" t="str">
        <f t="shared" si="3574"/>
        <v>CG$17</v>
      </c>
      <c r="CH2773" s="195" t="str">
        <f t="shared" si="3574"/>
        <v>CH$17</v>
      </c>
      <c r="CI2773" s="195" t="str">
        <f t="shared" si="3574"/>
        <v>CI$17</v>
      </c>
      <c r="CJ2773" s="195" t="str">
        <f t="shared" si="3574"/>
        <v>CJ$17</v>
      </c>
      <c r="CK2773" s="195" t="str">
        <f t="shared" si="3574"/>
        <v>CK$17</v>
      </c>
    </row>
    <row r="2774" spans="2:89" x14ac:dyDescent="0.35">
      <c r="B2774" s="171" t="s">
        <v>491</v>
      </c>
      <c r="E2774" s="8"/>
      <c r="H2774" s="196"/>
      <c r="I2774" s="197"/>
      <c r="J2774" s="197"/>
      <c r="K2774" s="198"/>
      <c r="L2774" s="198"/>
      <c r="M2774" s="198"/>
      <c r="N2774" s="198"/>
      <c r="O2774" s="198"/>
      <c r="P2774" s="198"/>
      <c r="R2774" s="198"/>
      <c r="S2774" s="186"/>
      <c r="T2774" s="186"/>
      <c r="U2774" s="186"/>
      <c r="V2774" s="186"/>
      <c r="W2774" s="186"/>
      <c r="X2774" s="186"/>
      <c r="Y2774" s="186"/>
      <c r="Z2774" s="186"/>
      <c r="AA2774" s="186"/>
      <c r="AB2774" s="186"/>
      <c r="AC2774" s="186"/>
      <c r="AD2774" s="186"/>
      <c r="AE2774" s="186"/>
      <c r="AF2774" s="186"/>
      <c r="AG2774" s="186"/>
      <c r="AH2774" s="186"/>
      <c r="AI2774" s="186"/>
      <c r="AJ2774" s="186"/>
      <c r="AK2774" s="186"/>
      <c r="AL2774" s="186"/>
      <c r="AM2774" s="186"/>
      <c r="AN2774" s="186"/>
      <c r="AO2774" s="186"/>
      <c r="AP2774" s="186"/>
      <c r="AQ2774" s="186"/>
      <c r="AR2774" s="186"/>
      <c r="AS2774" s="186"/>
      <c r="AT2774" s="186"/>
      <c r="AU2774" s="186"/>
      <c r="AV2774" s="186"/>
      <c r="AW2774" s="186"/>
      <c r="AX2774" s="186"/>
      <c r="AY2774" s="186"/>
      <c r="AZ2774" s="186"/>
      <c r="BA2774" s="186"/>
      <c r="BB2774" s="186"/>
      <c r="BC2774" s="186"/>
      <c r="BD2774" s="186"/>
      <c r="BE2774" s="186"/>
      <c r="BF2774" s="186"/>
      <c r="BG2774" s="186"/>
      <c r="BH2774" s="186"/>
      <c r="BI2774" s="186"/>
      <c r="BJ2774" s="186"/>
      <c r="BK2774" s="186"/>
      <c r="BL2774" s="186"/>
      <c r="BM2774" s="186"/>
      <c r="BN2774" s="186"/>
      <c r="BO2774" s="186"/>
      <c r="BP2774" s="186"/>
      <c r="BQ2774" s="186"/>
      <c r="BR2774" s="186"/>
      <c r="BS2774" s="186"/>
      <c r="BT2774" s="186"/>
      <c r="BU2774" s="186"/>
      <c r="BV2774" s="186"/>
      <c r="BW2774" s="186"/>
      <c r="BX2774" s="186"/>
      <c r="BY2774" s="186"/>
      <c r="BZ2774" s="186"/>
      <c r="CA2774" s="186"/>
      <c r="CB2774" s="186"/>
      <c r="CC2774" s="186"/>
      <c r="CD2774" s="186"/>
      <c r="CE2774" s="186"/>
      <c r="CF2774" s="186"/>
      <c r="CG2774" s="186"/>
      <c r="CH2774" s="186"/>
      <c r="CI2774" s="186"/>
      <c r="CJ2774" s="186"/>
      <c r="CK2774" s="186"/>
    </row>
    <row r="2775" spans="2:89" x14ac:dyDescent="0.35">
      <c r="B2775" s="171" t="s">
        <v>505</v>
      </c>
      <c r="E2775" s="8"/>
      <c r="H2775" s="196"/>
      <c r="I2775" s="197"/>
      <c r="J2775" s="197"/>
      <c r="K2775" s="198"/>
      <c r="L2775" s="198"/>
      <c r="M2775" s="198"/>
      <c r="N2775" s="198"/>
      <c r="O2775" s="198"/>
      <c r="P2775" s="198"/>
      <c r="R2775" s="198"/>
      <c r="S2775" s="186"/>
      <c r="T2775" s="186"/>
      <c r="U2775" s="186"/>
      <c r="V2775" s="186"/>
      <c r="W2775" s="186"/>
      <c r="X2775" s="186"/>
      <c r="Y2775" s="186"/>
      <c r="Z2775" s="186"/>
      <c r="AA2775" s="186"/>
      <c r="AB2775" s="186"/>
      <c r="AC2775" s="186"/>
      <c r="AD2775" s="186"/>
      <c r="AE2775" s="186"/>
      <c r="AF2775" s="186"/>
      <c r="AG2775" s="186"/>
      <c r="AH2775" s="186"/>
      <c r="AI2775" s="186"/>
      <c r="AJ2775" s="186"/>
      <c r="AK2775" s="186"/>
      <c r="AL2775" s="186"/>
      <c r="AM2775" s="186"/>
      <c r="AN2775" s="186"/>
      <c r="AO2775" s="186"/>
      <c r="AP2775" s="186"/>
      <c r="AQ2775" s="186"/>
      <c r="AR2775" s="186"/>
      <c r="AS2775" s="186"/>
      <c r="AT2775" s="186"/>
      <c r="AU2775" s="186"/>
      <c r="AV2775" s="186"/>
      <c r="AW2775" s="186"/>
      <c r="AX2775" s="186"/>
      <c r="AY2775" s="186"/>
      <c r="AZ2775" s="186"/>
      <c r="BA2775" s="186"/>
      <c r="BB2775" s="186"/>
      <c r="BC2775" s="186"/>
      <c r="BD2775" s="186"/>
      <c r="BE2775" s="186"/>
      <c r="BF2775" s="186"/>
      <c r="BG2775" s="186"/>
      <c r="BH2775" s="186"/>
      <c r="BI2775" s="186"/>
      <c r="BJ2775" s="186"/>
      <c r="BK2775" s="186"/>
      <c r="BL2775" s="186"/>
      <c r="BM2775" s="186"/>
      <c r="BN2775" s="186"/>
      <c r="BO2775" s="186"/>
      <c r="BP2775" s="186"/>
      <c r="BQ2775" s="186"/>
      <c r="BR2775" s="186"/>
      <c r="BS2775" s="186"/>
      <c r="BT2775" s="186"/>
      <c r="BU2775" s="186"/>
      <c r="BV2775" s="186"/>
      <c r="BW2775" s="186"/>
      <c r="BX2775" s="186"/>
      <c r="BY2775" s="186"/>
      <c r="BZ2775" s="186"/>
      <c r="CA2775" s="186"/>
      <c r="CB2775" s="186"/>
      <c r="CC2775" s="186"/>
      <c r="CD2775" s="186"/>
      <c r="CE2775" s="186"/>
      <c r="CF2775" s="186"/>
      <c r="CG2775" s="186"/>
      <c r="CH2775" s="186"/>
      <c r="CI2775" s="186"/>
      <c r="CJ2775" s="186"/>
      <c r="CK2775" s="186"/>
    </row>
    <row r="2776" spans="2:89" x14ac:dyDescent="0.35">
      <c r="B2776" s="171" t="s">
        <v>463</v>
      </c>
      <c r="E2776" s="8"/>
      <c r="H2776" s="196"/>
      <c r="I2776" s="197"/>
      <c r="J2776" s="197"/>
      <c r="K2776" s="198"/>
      <c r="L2776" s="198"/>
      <c r="M2776" s="198"/>
      <c r="N2776" s="198"/>
      <c r="O2776" s="198"/>
      <c r="P2776" s="198"/>
      <c r="R2776" s="198"/>
      <c r="S2776" s="186" t="str">
        <f t="shared" ref="S2776:AX2776" si="3575">S$22</f>
        <v>S$18</v>
      </c>
      <c r="T2776" s="186" t="str">
        <f t="shared" si="3575"/>
        <v>T$18</v>
      </c>
      <c r="U2776" s="186" t="str">
        <f t="shared" si="3575"/>
        <v>U$18</v>
      </c>
      <c r="V2776" s="186" t="str">
        <f t="shared" si="3575"/>
        <v>V$18</v>
      </c>
      <c r="W2776" s="186" t="str">
        <f t="shared" si="3575"/>
        <v>W$18</v>
      </c>
      <c r="X2776" s="186" t="str">
        <f t="shared" si="3575"/>
        <v>X$18</v>
      </c>
      <c r="Y2776" s="186" t="str">
        <f t="shared" si="3575"/>
        <v>Y$18</v>
      </c>
      <c r="Z2776" s="186" t="str">
        <f t="shared" si="3575"/>
        <v>Z$18</v>
      </c>
      <c r="AA2776" s="186" t="str">
        <f t="shared" si="3575"/>
        <v>AA$18</v>
      </c>
      <c r="AB2776" s="186" t="str">
        <f t="shared" si="3575"/>
        <v>AB$18</v>
      </c>
      <c r="AC2776" s="186" t="str">
        <f t="shared" si="3575"/>
        <v>AC$18</v>
      </c>
      <c r="AD2776" s="186" t="str">
        <f t="shared" si="3575"/>
        <v>AD$18</v>
      </c>
      <c r="AE2776" s="186" t="str">
        <f t="shared" si="3575"/>
        <v>AE$18</v>
      </c>
      <c r="AF2776" s="186" t="str">
        <f t="shared" si="3575"/>
        <v>AF$18</v>
      </c>
      <c r="AG2776" s="186" t="str">
        <f t="shared" si="3575"/>
        <v>AG$18</v>
      </c>
      <c r="AH2776" s="186" t="str">
        <f t="shared" si="3575"/>
        <v>AH$18</v>
      </c>
      <c r="AI2776" s="186" t="str">
        <f t="shared" si="3575"/>
        <v>AI$18</v>
      </c>
      <c r="AJ2776" s="186" t="str">
        <f t="shared" si="3575"/>
        <v>AJ$18</v>
      </c>
      <c r="AK2776" s="186" t="str">
        <f t="shared" si="3575"/>
        <v>AK$18</v>
      </c>
      <c r="AL2776" s="186" t="str">
        <f t="shared" si="3575"/>
        <v>AL$18</v>
      </c>
      <c r="AM2776" s="186" t="str">
        <f t="shared" si="3575"/>
        <v>AM$18</v>
      </c>
      <c r="AN2776" s="186" t="str">
        <f t="shared" si="3575"/>
        <v>AN$18</v>
      </c>
      <c r="AO2776" s="186" t="str">
        <f t="shared" si="3575"/>
        <v>AO$18</v>
      </c>
      <c r="AP2776" s="186" t="str">
        <f t="shared" si="3575"/>
        <v>AP$18</v>
      </c>
      <c r="AQ2776" s="186" t="str">
        <f t="shared" si="3575"/>
        <v>AQ$18</v>
      </c>
      <c r="AR2776" s="186" t="str">
        <f t="shared" si="3575"/>
        <v>AR$18</v>
      </c>
      <c r="AS2776" s="186" t="str">
        <f t="shared" si="3575"/>
        <v>AS$18</v>
      </c>
      <c r="AT2776" s="186" t="str">
        <f t="shared" si="3575"/>
        <v>AT$18</v>
      </c>
      <c r="AU2776" s="186" t="str">
        <f t="shared" si="3575"/>
        <v>AU$18</v>
      </c>
      <c r="AV2776" s="186" t="str">
        <f t="shared" si="3575"/>
        <v>AV$18</v>
      </c>
      <c r="AW2776" s="186" t="str">
        <f t="shared" si="3575"/>
        <v>AW$18</v>
      </c>
      <c r="AX2776" s="186" t="str">
        <f t="shared" si="3575"/>
        <v>AX$18</v>
      </c>
      <c r="AY2776" s="186" t="str">
        <f t="shared" ref="AY2776:CD2776" si="3576">AY$22</f>
        <v>AY$18</v>
      </c>
      <c r="AZ2776" s="186" t="str">
        <f t="shared" si="3576"/>
        <v>AZ$18</v>
      </c>
      <c r="BA2776" s="186" t="str">
        <f t="shared" si="3576"/>
        <v>BA$18</v>
      </c>
      <c r="BB2776" s="186" t="str">
        <f t="shared" si="3576"/>
        <v>BB$18</v>
      </c>
      <c r="BC2776" s="186" t="str">
        <f t="shared" si="3576"/>
        <v>BC$18</v>
      </c>
      <c r="BD2776" s="186" t="str">
        <f t="shared" si="3576"/>
        <v>BD$18</v>
      </c>
      <c r="BE2776" s="186" t="str">
        <f t="shared" si="3576"/>
        <v>BE$18</v>
      </c>
      <c r="BF2776" s="186" t="str">
        <f t="shared" si="3576"/>
        <v>BF$18</v>
      </c>
      <c r="BG2776" s="186" t="str">
        <f t="shared" si="3576"/>
        <v>BG$18</v>
      </c>
      <c r="BH2776" s="186" t="str">
        <f t="shared" si="3576"/>
        <v>BH$18</v>
      </c>
      <c r="BI2776" s="186" t="str">
        <f t="shared" si="3576"/>
        <v>BI$18</v>
      </c>
      <c r="BJ2776" s="186" t="str">
        <f t="shared" si="3576"/>
        <v>BJ$18</v>
      </c>
      <c r="BK2776" s="186" t="str">
        <f t="shared" si="3576"/>
        <v>BK$18</v>
      </c>
      <c r="BL2776" s="186" t="str">
        <f t="shared" si="3576"/>
        <v>BL$18</v>
      </c>
      <c r="BM2776" s="186" t="str">
        <f t="shared" si="3576"/>
        <v>BM$18</v>
      </c>
      <c r="BN2776" s="186" t="str">
        <f t="shared" si="3576"/>
        <v>BN$18</v>
      </c>
      <c r="BO2776" s="186" t="str">
        <f t="shared" si="3576"/>
        <v>BO$18</v>
      </c>
      <c r="BP2776" s="186" t="str">
        <f t="shared" si="3576"/>
        <v>BP$18</v>
      </c>
      <c r="BQ2776" s="186" t="str">
        <f t="shared" si="3576"/>
        <v>BQ$18</v>
      </c>
      <c r="BR2776" s="186" t="str">
        <f t="shared" si="3576"/>
        <v>BR$18</v>
      </c>
      <c r="BS2776" s="186" t="str">
        <f t="shared" si="3576"/>
        <v>BS$18</v>
      </c>
      <c r="BT2776" s="186" t="str">
        <f t="shared" si="3576"/>
        <v>BT$18</v>
      </c>
      <c r="BU2776" s="186" t="str">
        <f t="shared" si="3576"/>
        <v>BU$18</v>
      </c>
      <c r="BV2776" s="186" t="str">
        <f t="shared" si="3576"/>
        <v>BV$18</v>
      </c>
      <c r="BW2776" s="186" t="str">
        <f t="shared" si="3576"/>
        <v>BW$18</v>
      </c>
      <c r="BX2776" s="186" t="str">
        <f t="shared" si="3576"/>
        <v>BX$18</v>
      </c>
      <c r="BY2776" s="186" t="str">
        <f t="shared" si="3576"/>
        <v>BY$18</v>
      </c>
      <c r="BZ2776" s="186" t="str">
        <f t="shared" si="3576"/>
        <v>BZ$18</v>
      </c>
      <c r="CA2776" s="186" t="str">
        <f t="shared" si="3576"/>
        <v>CA$18</v>
      </c>
      <c r="CB2776" s="186" t="str">
        <f t="shared" si="3576"/>
        <v>CB$18</v>
      </c>
      <c r="CC2776" s="186" t="str">
        <f t="shared" si="3576"/>
        <v>CC$18</v>
      </c>
      <c r="CD2776" s="186" t="str">
        <f t="shared" si="3576"/>
        <v>CD$18</v>
      </c>
      <c r="CE2776" s="186" t="str">
        <f t="shared" ref="CE2776:CK2776" si="3577">CE$22</f>
        <v>CE$18</v>
      </c>
      <c r="CF2776" s="186" t="str">
        <f t="shared" si="3577"/>
        <v>CF$18</v>
      </c>
      <c r="CG2776" s="186" t="str">
        <f t="shared" si="3577"/>
        <v>CG$18</v>
      </c>
      <c r="CH2776" s="186" t="str">
        <f t="shared" si="3577"/>
        <v>CH$18</v>
      </c>
      <c r="CI2776" s="186" t="str">
        <f t="shared" si="3577"/>
        <v>CI$18</v>
      </c>
      <c r="CJ2776" s="186" t="str">
        <f t="shared" si="3577"/>
        <v>CJ$18</v>
      </c>
      <c r="CK2776" s="186" t="str">
        <f t="shared" si="3577"/>
        <v>CK$18</v>
      </c>
    </row>
    <row r="2777" spans="2:89" x14ac:dyDescent="0.35">
      <c r="B2777" s="171" t="s">
        <v>464</v>
      </c>
      <c r="E2777" s="8"/>
      <c r="H2777" s="196"/>
      <c r="I2777" s="197"/>
      <c r="J2777" s="197"/>
      <c r="K2777" s="198"/>
      <c r="L2777" s="198"/>
      <c r="M2777" s="198"/>
      <c r="N2777" s="198"/>
      <c r="O2777" s="198"/>
      <c r="P2777" s="198"/>
      <c r="R2777" s="198"/>
      <c r="S2777" s="186" t="str">
        <f t="shared" ref="S2777:AX2777" si="3578">S$23</f>
        <v>S$19</v>
      </c>
      <c r="T2777" s="186" t="str">
        <f t="shared" si="3578"/>
        <v>T$19</v>
      </c>
      <c r="U2777" s="186" t="str">
        <f t="shared" si="3578"/>
        <v>U$19</v>
      </c>
      <c r="V2777" s="186" t="str">
        <f t="shared" si="3578"/>
        <v>V$19</v>
      </c>
      <c r="W2777" s="186" t="str">
        <f t="shared" si="3578"/>
        <v>W$19</v>
      </c>
      <c r="X2777" s="186" t="str">
        <f t="shared" si="3578"/>
        <v>X$19</v>
      </c>
      <c r="Y2777" s="186" t="str">
        <f t="shared" si="3578"/>
        <v>Y$19</v>
      </c>
      <c r="Z2777" s="186" t="str">
        <f t="shared" si="3578"/>
        <v>Z$19</v>
      </c>
      <c r="AA2777" s="186" t="str">
        <f t="shared" si="3578"/>
        <v>AA$19</v>
      </c>
      <c r="AB2777" s="186" t="str">
        <f t="shared" si="3578"/>
        <v>AB$19</v>
      </c>
      <c r="AC2777" s="186" t="str">
        <f t="shared" si="3578"/>
        <v>AC$19</v>
      </c>
      <c r="AD2777" s="186" t="str">
        <f t="shared" si="3578"/>
        <v>AD$19</v>
      </c>
      <c r="AE2777" s="186" t="str">
        <f t="shared" si="3578"/>
        <v>AE$19</v>
      </c>
      <c r="AF2777" s="186" t="str">
        <f t="shared" si="3578"/>
        <v>AF$19</v>
      </c>
      <c r="AG2777" s="186" t="str">
        <f t="shared" si="3578"/>
        <v>AG$19</v>
      </c>
      <c r="AH2777" s="186" t="str">
        <f t="shared" si="3578"/>
        <v>AH$19</v>
      </c>
      <c r="AI2777" s="186" t="str">
        <f t="shared" si="3578"/>
        <v>AI$19</v>
      </c>
      <c r="AJ2777" s="186" t="str">
        <f t="shared" si="3578"/>
        <v>AJ$19</v>
      </c>
      <c r="AK2777" s="186" t="str">
        <f t="shared" si="3578"/>
        <v>AK$19</v>
      </c>
      <c r="AL2777" s="186" t="str">
        <f t="shared" si="3578"/>
        <v>AL$19</v>
      </c>
      <c r="AM2777" s="186" t="str">
        <f t="shared" si="3578"/>
        <v>AM$19</v>
      </c>
      <c r="AN2777" s="186" t="str">
        <f t="shared" si="3578"/>
        <v>AN$19</v>
      </c>
      <c r="AO2777" s="186" t="str">
        <f t="shared" si="3578"/>
        <v>AO$19</v>
      </c>
      <c r="AP2777" s="186" t="str">
        <f t="shared" si="3578"/>
        <v>AP$19</v>
      </c>
      <c r="AQ2777" s="186" t="str">
        <f t="shared" si="3578"/>
        <v>AQ$19</v>
      </c>
      <c r="AR2777" s="186" t="str">
        <f t="shared" si="3578"/>
        <v>AR$19</v>
      </c>
      <c r="AS2777" s="186" t="str">
        <f t="shared" si="3578"/>
        <v>AS$19</v>
      </c>
      <c r="AT2777" s="186" t="str">
        <f t="shared" si="3578"/>
        <v>AT$19</v>
      </c>
      <c r="AU2777" s="186" t="str">
        <f t="shared" si="3578"/>
        <v>AU$19</v>
      </c>
      <c r="AV2777" s="186" t="str">
        <f t="shared" si="3578"/>
        <v>AV$19</v>
      </c>
      <c r="AW2777" s="186" t="str">
        <f t="shared" si="3578"/>
        <v>AW$19</v>
      </c>
      <c r="AX2777" s="186" t="str">
        <f t="shared" si="3578"/>
        <v>AX$19</v>
      </c>
      <c r="AY2777" s="186" t="str">
        <f t="shared" ref="AY2777:CD2777" si="3579">AY$23</f>
        <v>AY$19</v>
      </c>
      <c r="AZ2777" s="186" t="str">
        <f t="shared" si="3579"/>
        <v>AZ$19</v>
      </c>
      <c r="BA2777" s="186" t="str">
        <f t="shared" si="3579"/>
        <v>BA$19</v>
      </c>
      <c r="BB2777" s="186" t="str">
        <f t="shared" si="3579"/>
        <v>BB$19</v>
      </c>
      <c r="BC2777" s="186" t="str">
        <f t="shared" si="3579"/>
        <v>BC$19</v>
      </c>
      <c r="BD2777" s="186" t="str">
        <f t="shared" si="3579"/>
        <v>BD$19</v>
      </c>
      <c r="BE2777" s="186" t="str">
        <f t="shared" si="3579"/>
        <v>BE$19</v>
      </c>
      <c r="BF2777" s="186" t="str">
        <f t="shared" si="3579"/>
        <v>BF$19</v>
      </c>
      <c r="BG2777" s="186" t="str">
        <f t="shared" si="3579"/>
        <v>BG$19</v>
      </c>
      <c r="BH2777" s="186" t="str">
        <f t="shared" si="3579"/>
        <v>BH$19</v>
      </c>
      <c r="BI2777" s="186" t="str">
        <f t="shared" si="3579"/>
        <v>BI$19</v>
      </c>
      <c r="BJ2777" s="186" t="str">
        <f t="shared" si="3579"/>
        <v>BJ$19</v>
      </c>
      <c r="BK2777" s="186" t="str">
        <f t="shared" si="3579"/>
        <v>BK$19</v>
      </c>
      <c r="BL2777" s="186" t="str">
        <f t="shared" si="3579"/>
        <v>BL$19</v>
      </c>
      <c r="BM2777" s="186" t="str">
        <f t="shared" si="3579"/>
        <v>BM$19</v>
      </c>
      <c r="BN2777" s="186" t="str">
        <f t="shared" si="3579"/>
        <v>BN$19</v>
      </c>
      <c r="BO2777" s="186" t="str">
        <f t="shared" si="3579"/>
        <v>BO$19</v>
      </c>
      <c r="BP2777" s="186" t="str">
        <f t="shared" si="3579"/>
        <v>BP$19</v>
      </c>
      <c r="BQ2777" s="186" t="str">
        <f t="shared" si="3579"/>
        <v>BQ$19</v>
      </c>
      <c r="BR2777" s="186" t="str">
        <f t="shared" si="3579"/>
        <v>BR$19</v>
      </c>
      <c r="BS2777" s="186" t="str">
        <f t="shared" si="3579"/>
        <v>BS$19</v>
      </c>
      <c r="BT2777" s="186" t="str">
        <f t="shared" si="3579"/>
        <v>BT$19</v>
      </c>
      <c r="BU2777" s="186" t="str">
        <f t="shared" si="3579"/>
        <v>BU$19</v>
      </c>
      <c r="BV2777" s="186" t="str">
        <f t="shared" si="3579"/>
        <v>BV$19</v>
      </c>
      <c r="BW2777" s="186" t="str">
        <f t="shared" si="3579"/>
        <v>BW$19</v>
      </c>
      <c r="BX2777" s="186" t="str">
        <f t="shared" si="3579"/>
        <v>BX$19</v>
      </c>
      <c r="BY2777" s="186" t="str">
        <f t="shared" si="3579"/>
        <v>BY$19</v>
      </c>
      <c r="BZ2777" s="186" t="str">
        <f t="shared" si="3579"/>
        <v>BZ$19</v>
      </c>
      <c r="CA2777" s="186" t="str">
        <f t="shared" si="3579"/>
        <v>CA$19</v>
      </c>
      <c r="CB2777" s="186" t="str">
        <f t="shared" si="3579"/>
        <v>CB$19</v>
      </c>
      <c r="CC2777" s="186" t="str">
        <f t="shared" si="3579"/>
        <v>CC$19</v>
      </c>
      <c r="CD2777" s="186" t="str">
        <f t="shared" si="3579"/>
        <v>CD$19</v>
      </c>
      <c r="CE2777" s="186" t="str">
        <f t="shared" ref="CE2777:CK2777" si="3580">CE$23</f>
        <v>CE$19</v>
      </c>
      <c r="CF2777" s="186" t="str">
        <f t="shared" si="3580"/>
        <v>CF$19</v>
      </c>
      <c r="CG2777" s="186" t="str">
        <f t="shared" si="3580"/>
        <v>CG$19</v>
      </c>
      <c r="CH2777" s="186" t="str">
        <f t="shared" si="3580"/>
        <v>CH$19</v>
      </c>
      <c r="CI2777" s="186" t="str">
        <f t="shared" si="3580"/>
        <v>CI$19</v>
      </c>
      <c r="CJ2777" s="186" t="str">
        <f t="shared" si="3580"/>
        <v>CJ$19</v>
      </c>
      <c r="CK2777" s="186" t="str">
        <f t="shared" si="3580"/>
        <v>CK$19</v>
      </c>
    </row>
    <row r="2778" spans="2:89" x14ac:dyDescent="0.35">
      <c r="B2778" s="70" t="s">
        <v>396</v>
      </c>
      <c r="C2778" s="31"/>
      <c r="D2778" t="s">
        <v>391</v>
      </c>
      <c r="E2778" s="8" t="str">
        <f t="shared" ref="E2778:E2834" si="3581">ROW()&amp;" "&amp;D2778</f>
        <v>2778 WCAR-IS</v>
      </c>
      <c r="F2778" t="s">
        <v>433</v>
      </c>
      <c r="G2778" s="31" t="s">
        <v>395</v>
      </c>
      <c r="H2778" s="48"/>
      <c r="I2778" s="286"/>
      <c r="J2778" s="286"/>
      <c r="K2778" s="48"/>
      <c r="L2778" s="48"/>
      <c r="M2778" s="48"/>
      <c r="N2778" s="48"/>
      <c r="O2778" s="48"/>
      <c r="P2778" s="48"/>
      <c r="R2778" s="70"/>
      <c r="S2778" s="287"/>
      <c r="T2778" s="287"/>
      <c r="U2778" s="287"/>
      <c r="V2778" s="287"/>
      <c r="W2778" s="287"/>
      <c r="X2778" s="287"/>
      <c r="Y2778" s="287"/>
      <c r="Z2778" s="287"/>
      <c r="AA2778" s="287"/>
      <c r="AB2778" s="287"/>
      <c r="AC2778" s="287"/>
      <c r="AD2778" s="287"/>
      <c r="AE2778" s="287"/>
      <c r="AF2778" s="287"/>
      <c r="AG2778" s="287"/>
      <c r="AH2778" s="287"/>
      <c r="AI2778" s="287"/>
      <c r="AJ2778" s="287"/>
      <c r="AK2778" s="287"/>
      <c r="AL2778" s="287"/>
      <c r="AM2778" s="287"/>
      <c r="AN2778" s="287"/>
      <c r="AO2778" s="287"/>
      <c r="AP2778" s="287"/>
      <c r="AQ2778" s="287"/>
      <c r="AR2778" s="287"/>
      <c r="AS2778" s="287"/>
      <c r="AT2778" s="287"/>
      <c r="AU2778" s="287"/>
      <c r="AV2778" s="287"/>
      <c r="AW2778" s="287"/>
      <c r="AX2778" s="287"/>
      <c r="AY2778" s="287"/>
      <c r="AZ2778" s="287"/>
      <c r="BA2778" s="287"/>
      <c r="BB2778" s="287"/>
      <c r="BC2778" s="287"/>
      <c r="BD2778" s="287"/>
      <c r="BE2778" s="287"/>
      <c r="BF2778" s="287"/>
      <c r="BG2778" s="287"/>
      <c r="BH2778" s="287"/>
      <c r="BI2778" s="287"/>
      <c r="BJ2778" s="287"/>
      <c r="BK2778" s="287"/>
      <c r="BL2778" s="287"/>
      <c r="BM2778" s="287"/>
      <c r="BN2778" s="287"/>
      <c r="BO2778" s="287"/>
      <c r="BP2778" s="287"/>
      <c r="BQ2778" s="287"/>
      <c r="BR2778" s="287"/>
      <c r="BS2778" s="287"/>
      <c r="BT2778" s="287"/>
      <c r="BU2778" s="287"/>
      <c r="BV2778" s="287"/>
      <c r="BW2778" s="287"/>
      <c r="BX2778" s="287"/>
      <c r="BY2778" s="287"/>
      <c r="BZ2778" s="287"/>
      <c r="CA2778" s="287"/>
      <c r="CB2778" s="287"/>
      <c r="CC2778" s="287"/>
      <c r="CD2778" s="287"/>
      <c r="CE2778" s="287"/>
      <c r="CF2778" s="287"/>
      <c r="CG2778" s="287"/>
      <c r="CH2778" s="287"/>
      <c r="CI2778" s="287"/>
      <c r="CJ2778" s="287"/>
      <c r="CK2778" s="287"/>
    </row>
    <row r="2779" spans="2:89" x14ac:dyDescent="0.35">
      <c r="B2779" s="122" t="s">
        <v>392</v>
      </c>
      <c r="D2779" t="s">
        <v>391</v>
      </c>
      <c r="E2779" s="8" t="str">
        <f t="shared" si="3581"/>
        <v>2779 WCAR-IS</v>
      </c>
      <c r="G2779" t="str">
        <f t="shared" ref="G2779:G2786" si="3582">E2779</f>
        <v>2779 WCAR-IS</v>
      </c>
      <c r="H2779" s="31"/>
      <c r="I2779" s="73"/>
      <c r="J2779" s="73"/>
      <c r="K2779" s="121">
        <f ca="1">'IS BS CF'!K$16</f>
        <v>0</v>
      </c>
      <c r="L2779" s="121">
        <f ca="1">'IS BS CF'!L$16</f>
        <v>0</v>
      </c>
      <c r="M2779" s="121">
        <f ca="1">'IS BS CF'!M$16</f>
        <v>0</v>
      </c>
      <c r="N2779" s="121">
        <f ca="1">'IS BS CF'!N$16</f>
        <v>0</v>
      </c>
      <c r="O2779" s="121">
        <f ca="1">'IS BS CF'!O$16</f>
        <v>0</v>
      </c>
      <c r="P2779" s="121">
        <f ca="1">'IS BS CF'!P$16</f>
        <v>0</v>
      </c>
      <c r="Q2779" s="121"/>
      <c r="R2779" s="121">
        <f>'IS BS CF'!R$16</f>
        <v>0</v>
      </c>
      <c r="S2779" s="121">
        <f ca="1">'IS BS CF'!S$16</f>
        <v>0</v>
      </c>
      <c r="T2779" s="121">
        <f ca="1">'IS BS CF'!T$16</f>
        <v>0</v>
      </c>
      <c r="U2779" s="121">
        <f ca="1">'IS BS CF'!U$16</f>
        <v>0</v>
      </c>
      <c r="V2779" s="121">
        <f ca="1">'IS BS CF'!V$16</f>
        <v>0</v>
      </c>
      <c r="W2779" s="121">
        <f ca="1">'IS BS CF'!W$16</f>
        <v>0</v>
      </c>
      <c r="X2779" s="121">
        <f ca="1">'IS BS CF'!X$16</f>
        <v>0</v>
      </c>
      <c r="Y2779" s="121">
        <f ca="1">'IS BS CF'!Y$16</f>
        <v>0</v>
      </c>
      <c r="Z2779" s="121">
        <f ca="1">'IS BS CF'!Z$16</f>
        <v>0</v>
      </c>
      <c r="AA2779" s="121">
        <f ca="1">'IS BS CF'!AA$16</f>
        <v>0</v>
      </c>
      <c r="AB2779" s="121">
        <f ca="1">'IS BS CF'!AB$16</f>
        <v>0</v>
      </c>
      <c r="AC2779" s="121">
        <f ca="1">'IS BS CF'!AC$16</f>
        <v>0</v>
      </c>
      <c r="AD2779" s="121">
        <f ca="1">'IS BS CF'!AD$16</f>
        <v>0</v>
      </c>
      <c r="AE2779" s="121">
        <f ca="1">'IS BS CF'!AE$16</f>
        <v>0</v>
      </c>
      <c r="AF2779" s="121">
        <f ca="1">'IS BS CF'!AF$16</f>
        <v>0</v>
      </c>
      <c r="AG2779" s="121">
        <f ca="1">'IS BS CF'!AG$16</f>
        <v>0</v>
      </c>
      <c r="AH2779" s="121">
        <f ca="1">'IS BS CF'!AH$16</f>
        <v>0</v>
      </c>
      <c r="AI2779" s="121">
        <f ca="1">'IS BS CF'!AI$16</f>
        <v>0</v>
      </c>
      <c r="AJ2779" s="121">
        <f ca="1">'IS BS CF'!AJ$16</f>
        <v>0</v>
      </c>
      <c r="AK2779" s="121">
        <f ca="1">'IS BS CF'!AK$16</f>
        <v>0</v>
      </c>
      <c r="AL2779" s="121">
        <f ca="1">'IS BS CF'!AL$16</f>
        <v>0</v>
      </c>
      <c r="AM2779" s="121">
        <f ca="1">'IS BS CF'!AM$16</f>
        <v>0</v>
      </c>
      <c r="AN2779" s="121">
        <f ca="1">'IS BS CF'!AN$16</f>
        <v>0</v>
      </c>
      <c r="AO2779" s="121">
        <f ca="1">'IS BS CF'!AO$16</f>
        <v>0</v>
      </c>
      <c r="AP2779" s="121">
        <f ca="1">'IS BS CF'!AP$16</f>
        <v>0</v>
      </c>
      <c r="AQ2779" s="121">
        <f ca="1">'IS BS CF'!AQ$16</f>
        <v>0</v>
      </c>
      <c r="AR2779" s="121">
        <f ca="1">'IS BS CF'!AR$16</f>
        <v>0</v>
      </c>
      <c r="AS2779" s="121">
        <f ca="1">'IS BS CF'!AS$16</f>
        <v>0</v>
      </c>
      <c r="AT2779" s="121">
        <f ca="1">'IS BS CF'!AT$16</f>
        <v>0</v>
      </c>
      <c r="AU2779" s="121">
        <f ca="1">'IS BS CF'!AU$16</f>
        <v>0</v>
      </c>
      <c r="AV2779" s="121">
        <f ca="1">'IS BS CF'!AV$16</f>
        <v>0</v>
      </c>
      <c r="AW2779" s="121">
        <f ca="1">'IS BS CF'!AW$16</f>
        <v>0</v>
      </c>
      <c r="AX2779" s="121">
        <f ca="1">'IS BS CF'!AX$16</f>
        <v>0</v>
      </c>
      <c r="AY2779" s="121">
        <f ca="1">'IS BS CF'!AY$16</f>
        <v>0</v>
      </c>
      <c r="AZ2779" s="121">
        <f ca="1">'IS BS CF'!AZ$16</f>
        <v>0</v>
      </c>
      <c r="BA2779" s="121">
        <f ca="1">'IS BS CF'!BA$16</f>
        <v>0</v>
      </c>
      <c r="BB2779" s="121">
        <f ca="1">'IS BS CF'!BB$16</f>
        <v>0</v>
      </c>
      <c r="BC2779" s="121">
        <f ca="1">'IS BS CF'!BC$16</f>
        <v>0</v>
      </c>
      <c r="BD2779" s="121">
        <f ca="1">'IS BS CF'!BD$16</f>
        <v>0</v>
      </c>
      <c r="BE2779" s="121">
        <f ca="1">'IS BS CF'!BE$16</f>
        <v>0</v>
      </c>
      <c r="BF2779" s="121">
        <f ca="1">'IS BS CF'!BF$16</f>
        <v>0</v>
      </c>
      <c r="BG2779" s="121">
        <f ca="1">'IS BS CF'!BG$16</f>
        <v>0</v>
      </c>
      <c r="BH2779" s="121">
        <f ca="1">'IS BS CF'!BH$16</f>
        <v>0</v>
      </c>
      <c r="BI2779" s="121">
        <f ca="1">'IS BS CF'!BI$16</f>
        <v>0</v>
      </c>
      <c r="BJ2779" s="121">
        <f ca="1">'IS BS CF'!BJ$16</f>
        <v>0</v>
      </c>
      <c r="BK2779" s="121">
        <f ca="1">'IS BS CF'!BK$16</f>
        <v>0</v>
      </c>
      <c r="BL2779" s="121">
        <f ca="1">'IS BS CF'!BL$16</f>
        <v>0</v>
      </c>
      <c r="BM2779" s="121">
        <f ca="1">'IS BS CF'!BM$16</f>
        <v>0</v>
      </c>
      <c r="BN2779" s="121">
        <f ca="1">'IS BS CF'!BN$16</f>
        <v>0</v>
      </c>
      <c r="BO2779" s="121">
        <f ca="1">'IS BS CF'!BO$16</f>
        <v>0</v>
      </c>
      <c r="BP2779" s="121">
        <f ca="1">'IS BS CF'!BP$16</f>
        <v>0</v>
      </c>
      <c r="BQ2779" s="121">
        <f ca="1">'IS BS CF'!BQ$16</f>
        <v>0</v>
      </c>
      <c r="BR2779" s="121">
        <f ca="1">'IS BS CF'!BR$16</f>
        <v>0</v>
      </c>
      <c r="BS2779" s="121">
        <f ca="1">'IS BS CF'!BS$16</f>
        <v>0</v>
      </c>
      <c r="BT2779" s="121">
        <f ca="1">'IS BS CF'!BT$16</f>
        <v>0</v>
      </c>
      <c r="BU2779" s="121">
        <f ca="1">'IS BS CF'!BU$16</f>
        <v>0</v>
      </c>
      <c r="BV2779" s="121">
        <f ca="1">'IS BS CF'!BV$16</f>
        <v>0</v>
      </c>
      <c r="BW2779" s="121">
        <f ca="1">'IS BS CF'!BW$16</f>
        <v>0</v>
      </c>
      <c r="BX2779" s="121">
        <f ca="1">'IS BS CF'!BX$16</f>
        <v>0</v>
      </c>
      <c r="BY2779" s="121">
        <f ca="1">'IS BS CF'!BY$16</f>
        <v>0</v>
      </c>
      <c r="BZ2779" s="121">
        <f ca="1">'IS BS CF'!BZ$16</f>
        <v>0</v>
      </c>
      <c r="CA2779" s="121">
        <f ca="1">'IS BS CF'!CA$16</f>
        <v>0</v>
      </c>
      <c r="CB2779" s="121">
        <f ca="1">'IS BS CF'!CB$16</f>
        <v>0</v>
      </c>
      <c r="CC2779" s="121">
        <f ca="1">'IS BS CF'!CC$16</f>
        <v>0</v>
      </c>
      <c r="CD2779" s="121">
        <f ca="1">'IS BS CF'!CD$16</f>
        <v>0</v>
      </c>
      <c r="CE2779" s="121">
        <f ca="1">'IS BS CF'!CE$16</f>
        <v>0</v>
      </c>
      <c r="CF2779" s="121">
        <f ca="1">'IS BS CF'!CF$16</f>
        <v>0</v>
      </c>
      <c r="CG2779" s="121">
        <f ca="1">'IS BS CF'!CG$16</f>
        <v>0</v>
      </c>
      <c r="CH2779" s="121">
        <f ca="1">'IS BS CF'!CH$16</f>
        <v>0</v>
      </c>
      <c r="CI2779" s="121">
        <f ca="1">'IS BS CF'!CI$16</f>
        <v>0</v>
      </c>
      <c r="CJ2779" s="121">
        <f ca="1">'IS BS CF'!CJ$16</f>
        <v>0</v>
      </c>
      <c r="CK2779" s="121">
        <f ca="1">'IS BS CF'!CK$16</f>
        <v>0</v>
      </c>
    </row>
    <row r="2780" spans="2:89" x14ac:dyDescent="0.35">
      <c r="B2780" s="67"/>
      <c r="D2780" t="s">
        <v>391</v>
      </c>
      <c r="E2780" s="8" t="str">
        <f t="shared" si="3581"/>
        <v>2780 WCAR-IS</v>
      </c>
      <c r="G2780" t="str">
        <f t="shared" si="3582"/>
        <v>2780 WCAR-IS</v>
      </c>
      <c r="H2780" s="31"/>
      <c r="I2780" s="73"/>
      <c r="J2780" s="73"/>
      <c r="K2780" s="31"/>
      <c r="L2780" s="31"/>
      <c r="M2780" s="31"/>
      <c r="N2780" s="31"/>
      <c r="O2780" s="31"/>
      <c r="P2780" s="31"/>
      <c r="R2780" s="67"/>
      <c r="S2780" s="67"/>
      <c r="T2780" s="67"/>
      <c r="U2780" s="67"/>
      <c r="V2780" s="67"/>
      <c r="W2780" s="67"/>
      <c r="X2780" s="67"/>
      <c r="Y2780" s="67"/>
      <c r="Z2780" s="67"/>
      <c r="AA2780" s="67"/>
      <c r="AB2780" s="67"/>
      <c r="AC2780" s="67"/>
      <c r="AD2780" s="67"/>
      <c r="AE2780" s="67"/>
      <c r="AF2780" s="67"/>
      <c r="AG2780" s="67"/>
      <c r="AH2780" s="67"/>
      <c r="AI2780" s="67"/>
      <c r="AJ2780" s="67"/>
      <c r="AK2780" s="67"/>
      <c r="AL2780" s="67"/>
      <c r="AM2780" s="67"/>
      <c r="AN2780" s="67"/>
      <c r="AO2780" s="67"/>
      <c r="AP2780" s="67"/>
      <c r="AQ2780" s="67"/>
      <c r="AR2780" s="67"/>
      <c r="AS2780" s="67"/>
      <c r="AT2780" s="67"/>
      <c r="AU2780" s="67"/>
      <c r="AV2780" s="67"/>
      <c r="AW2780" s="67"/>
      <c r="AX2780" s="67"/>
      <c r="AY2780" s="67"/>
      <c r="AZ2780" s="67"/>
      <c r="BA2780" s="67"/>
      <c r="BB2780" s="67"/>
      <c r="BC2780" s="67"/>
      <c r="BD2780" s="67"/>
      <c r="BE2780" s="67"/>
      <c r="BF2780" s="67"/>
      <c r="BG2780" s="67"/>
      <c r="BH2780" s="67"/>
      <c r="BI2780" s="67"/>
      <c r="BJ2780" s="67"/>
      <c r="BK2780" s="67"/>
      <c r="BL2780" s="67"/>
      <c r="BM2780" s="67"/>
      <c r="BN2780" s="67"/>
      <c r="BO2780" s="67"/>
      <c r="BP2780" s="67"/>
      <c r="BQ2780" s="67"/>
      <c r="BR2780" s="67"/>
      <c r="BS2780" s="67"/>
      <c r="BT2780" s="67"/>
      <c r="BU2780" s="67"/>
      <c r="BV2780" s="67"/>
      <c r="BW2780" s="67"/>
      <c r="BX2780" s="67"/>
      <c r="BY2780" s="67"/>
      <c r="BZ2780" s="67"/>
      <c r="CA2780" s="67"/>
      <c r="CB2780" s="67"/>
      <c r="CC2780" s="67"/>
      <c r="CD2780" s="67"/>
      <c r="CE2780" s="67"/>
      <c r="CF2780" s="67"/>
      <c r="CG2780" s="67"/>
      <c r="CH2780" s="67"/>
      <c r="CI2780" s="67"/>
      <c r="CJ2780" s="67"/>
      <c r="CK2780" s="67"/>
    </row>
    <row r="2781" spans="2:89" x14ac:dyDescent="0.35">
      <c r="B2781" s="126" t="str">
        <f>B2783&amp;":"</f>
        <v>Accounts receivable:</v>
      </c>
      <c r="D2781" t="s">
        <v>391</v>
      </c>
      <c r="E2781" s="8" t="str">
        <f t="shared" si="3581"/>
        <v>2781 WCAR-IS</v>
      </c>
      <c r="G2781" t="str">
        <f t="shared" si="3582"/>
        <v>2781 WCAR-IS</v>
      </c>
      <c r="I2781"/>
      <c r="J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row>
    <row r="2782" spans="2:89" x14ac:dyDescent="0.35">
      <c r="B2782" s="141" t="s">
        <v>222</v>
      </c>
      <c r="D2782" t="s">
        <v>391</v>
      </c>
      <c r="E2782" s="8" t="str">
        <f t="shared" si="3581"/>
        <v>2782 WCAR-IS</v>
      </c>
      <c r="G2782" t="str">
        <f t="shared" si="3582"/>
        <v>2782 WCAR-IS</v>
      </c>
      <c r="H2782" s="12"/>
      <c r="I2782" s="60"/>
      <c r="J2782" s="60"/>
      <c r="K2782" s="17">
        <v>30</v>
      </c>
      <c r="L2782" s="17">
        <v>30</v>
      </c>
      <c r="M2782" s="17">
        <v>30</v>
      </c>
      <c r="N2782" s="17">
        <v>30</v>
      </c>
      <c r="O2782" s="17">
        <v>30</v>
      </c>
      <c r="P2782" s="17">
        <v>30</v>
      </c>
      <c r="R2782" s="15"/>
      <c r="S2782" s="15" cm="1">
        <f t="array" ref="S2782">INDEX($K:$P,ROW(),MATCH(S$3,$K$2:$P$2,0))</f>
        <v>30</v>
      </c>
      <c r="T2782" s="15" cm="1">
        <f t="array" ref="T2782">INDEX($K:$P,ROW(),MATCH(T$3,$K$2:$P$2,0))</f>
        <v>30</v>
      </c>
      <c r="U2782" s="15" cm="1">
        <f t="array" ref="U2782">INDEX($K:$P,ROW(),MATCH(U$3,$K$2:$P$2,0))</f>
        <v>30</v>
      </c>
      <c r="V2782" s="15" cm="1">
        <f t="array" ref="V2782">INDEX($K:$P,ROW(),MATCH(V$3,$K$2:$P$2,0))</f>
        <v>30</v>
      </c>
      <c r="W2782" s="15" cm="1">
        <f t="array" ref="W2782">INDEX($K:$P,ROW(),MATCH(W$3,$K$2:$P$2,0))</f>
        <v>30</v>
      </c>
      <c r="X2782" s="15" cm="1">
        <f t="array" ref="X2782">INDEX($K:$P,ROW(),MATCH(X$3,$K$2:$P$2,0))</f>
        <v>30</v>
      </c>
      <c r="Y2782" s="15" cm="1">
        <f t="array" ref="Y2782">INDEX($K:$P,ROW(),MATCH(Y$3,$K$2:$P$2,0))</f>
        <v>30</v>
      </c>
      <c r="Z2782" s="15" cm="1">
        <f t="array" ref="Z2782">INDEX($K:$P,ROW(),MATCH(Z$3,$K$2:$P$2,0))</f>
        <v>30</v>
      </c>
      <c r="AA2782" s="15" cm="1">
        <f t="array" ref="AA2782">INDEX($K:$P,ROW(),MATCH(AA$3,$K$2:$P$2,0))</f>
        <v>30</v>
      </c>
      <c r="AB2782" s="15" cm="1">
        <f t="array" ref="AB2782">INDEX($K:$P,ROW(),MATCH(AB$3,$K$2:$P$2,0))</f>
        <v>30</v>
      </c>
      <c r="AC2782" s="15" cm="1">
        <f t="array" ref="AC2782">INDEX($K:$P,ROW(),MATCH(AC$3,$K$2:$P$2,0))</f>
        <v>30</v>
      </c>
      <c r="AD2782" s="15" cm="1">
        <f t="array" ref="AD2782">INDEX($K:$P,ROW(),MATCH(AD$3,$K$2:$P$2,0))</f>
        <v>30</v>
      </c>
      <c r="AE2782" s="15" cm="1">
        <f t="array" ref="AE2782">INDEX($K:$P,ROW(),MATCH(AE$3,$K$2:$P$2,0))</f>
        <v>30</v>
      </c>
      <c r="AF2782" s="15" cm="1">
        <f t="array" ref="AF2782">INDEX($K:$P,ROW(),MATCH(AF$3,$K$2:$P$2,0))</f>
        <v>30</v>
      </c>
      <c r="AG2782" s="15" cm="1">
        <f t="array" ref="AG2782">INDEX($K:$P,ROW(),MATCH(AG$3,$K$2:$P$2,0))</f>
        <v>30</v>
      </c>
      <c r="AH2782" s="15" cm="1">
        <f t="array" ref="AH2782">INDEX($K:$P,ROW(),MATCH(AH$3,$K$2:$P$2,0))</f>
        <v>30</v>
      </c>
      <c r="AI2782" s="15" cm="1">
        <f t="array" ref="AI2782">INDEX($K:$P,ROW(),MATCH(AI$3,$K$2:$P$2,0))</f>
        <v>30</v>
      </c>
      <c r="AJ2782" s="15" cm="1">
        <f t="array" ref="AJ2782">INDEX($K:$P,ROW(),MATCH(AJ$3,$K$2:$P$2,0))</f>
        <v>30</v>
      </c>
      <c r="AK2782" s="15" cm="1">
        <f t="array" ref="AK2782">INDEX($K:$P,ROW(),MATCH(AK$3,$K$2:$P$2,0))</f>
        <v>30</v>
      </c>
      <c r="AL2782" s="15" cm="1">
        <f t="array" ref="AL2782">INDEX($K:$P,ROW(),MATCH(AL$3,$K$2:$P$2,0))</f>
        <v>30</v>
      </c>
      <c r="AM2782" s="15" cm="1">
        <f t="array" ref="AM2782">INDEX($K:$P,ROW(),MATCH(AM$3,$K$2:$P$2,0))</f>
        <v>30</v>
      </c>
      <c r="AN2782" s="15" cm="1">
        <f t="array" ref="AN2782">INDEX($K:$P,ROW(),MATCH(AN$3,$K$2:$P$2,0))</f>
        <v>30</v>
      </c>
      <c r="AO2782" s="15" cm="1">
        <f t="array" ref="AO2782">INDEX($K:$P,ROW(),MATCH(AO$3,$K$2:$P$2,0))</f>
        <v>30</v>
      </c>
      <c r="AP2782" s="15" cm="1">
        <f t="array" ref="AP2782">INDEX($K:$P,ROW(),MATCH(AP$3,$K$2:$P$2,0))</f>
        <v>30</v>
      </c>
      <c r="AQ2782" s="15" cm="1">
        <f t="array" ref="AQ2782">INDEX($K:$P,ROW(),MATCH(AQ$3,$K$2:$P$2,0))</f>
        <v>30</v>
      </c>
      <c r="AR2782" s="15" cm="1">
        <f t="array" ref="AR2782">INDEX($K:$P,ROW(),MATCH(AR$3,$K$2:$P$2,0))</f>
        <v>30</v>
      </c>
      <c r="AS2782" s="15" cm="1">
        <f t="array" ref="AS2782">INDEX($K:$P,ROW(),MATCH(AS$3,$K$2:$P$2,0))</f>
        <v>30</v>
      </c>
      <c r="AT2782" s="15" cm="1">
        <f t="array" ref="AT2782">INDEX($K:$P,ROW(),MATCH(AT$3,$K$2:$P$2,0))</f>
        <v>30</v>
      </c>
      <c r="AU2782" s="15" cm="1">
        <f t="array" ref="AU2782">INDEX($K:$P,ROW(),MATCH(AU$3,$K$2:$P$2,0))</f>
        <v>30</v>
      </c>
      <c r="AV2782" s="15" cm="1">
        <f t="array" ref="AV2782">INDEX($K:$P,ROW(),MATCH(AV$3,$K$2:$P$2,0))</f>
        <v>30</v>
      </c>
      <c r="AW2782" s="15" cm="1">
        <f t="array" ref="AW2782">INDEX($K:$P,ROW(),MATCH(AW$3,$K$2:$P$2,0))</f>
        <v>30</v>
      </c>
      <c r="AX2782" s="15" cm="1">
        <f t="array" ref="AX2782">INDEX($K:$P,ROW(),MATCH(AX$3,$K$2:$P$2,0))</f>
        <v>30</v>
      </c>
      <c r="AY2782" s="15" cm="1">
        <f t="array" ref="AY2782">INDEX($K:$P,ROW(),MATCH(AY$3,$K$2:$P$2,0))</f>
        <v>30</v>
      </c>
      <c r="AZ2782" s="15" cm="1">
        <f t="array" ref="AZ2782">INDEX($K:$P,ROW(),MATCH(AZ$3,$K$2:$P$2,0))</f>
        <v>30</v>
      </c>
      <c r="BA2782" s="15" cm="1">
        <f t="array" ref="BA2782">INDEX($K:$P,ROW(),MATCH(BA$3,$K$2:$P$2,0))</f>
        <v>30</v>
      </c>
      <c r="BB2782" s="15" cm="1">
        <f t="array" ref="BB2782">INDEX($K:$P,ROW(),MATCH(BB$3,$K$2:$P$2,0))</f>
        <v>30</v>
      </c>
      <c r="BC2782" s="15" cm="1">
        <f t="array" ref="BC2782">INDEX($K:$P,ROW(),MATCH(BC$3,$K$2:$P$2,0))</f>
        <v>30</v>
      </c>
      <c r="BD2782" s="15" cm="1">
        <f t="array" ref="BD2782">INDEX($K:$P,ROW(),MATCH(BD$3,$K$2:$P$2,0))</f>
        <v>30</v>
      </c>
      <c r="BE2782" s="15" cm="1">
        <f t="array" ref="BE2782">INDEX($K:$P,ROW(),MATCH(BE$3,$K$2:$P$2,0))</f>
        <v>30</v>
      </c>
      <c r="BF2782" s="15" cm="1">
        <f t="array" ref="BF2782">INDEX($K:$P,ROW(),MATCH(BF$3,$K$2:$P$2,0))</f>
        <v>30</v>
      </c>
      <c r="BG2782" s="15" cm="1">
        <f t="array" ref="BG2782">INDEX($K:$P,ROW(),MATCH(BG$3,$K$2:$P$2,0))</f>
        <v>30</v>
      </c>
      <c r="BH2782" s="15" cm="1">
        <f t="array" ref="BH2782">INDEX($K:$P,ROW(),MATCH(BH$3,$K$2:$P$2,0))</f>
        <v>30</v>
      </c>
      <c r="BI2782" s="15" cm="1">
        <f t="array" ref="BI2782">INDEX($K:$P,ROW(),MATCH(BI$3,$K$2:$P$2,0))</f>
        <v>30</v>
      </c>
      <c r="BJ2782" s="15" cm="1">
        <f t="array" ref="BJ2782">INDEX($K:$P,ROW(),MATCH(BJ$3,$K$2:$P$2,0))</f>
        <v>30</v>
      </c>
      <c r="BK2782" s="15" cm="1">
        <f t="array" ref="BK2782">INDEX($K:$P,ROW(),MATCH(BK$3,$K$2:$P$2,0))</f>
        <v>30</v>
      </c>
      <c r="BL2782" s="15" cm="1">
        <f t="array" ref="BL2782">INDEX($K:$P,ROW(),MATCH(BL$3,$K$2:$P$2,0))</f>
        <v>30</v>
      </c>
      <c r="BM2782" s="15" cm="1">
        <f t="array" ref="BM2782">INDEX($K:$P,ROW(),MATCH(BM$3,$K$2:$P$2,0))</f>
        <v>30</v>
      </c>
      <c r="BN2782" s="15" cm="1">
        <f t="array" ref="BN2782">INDEX($K:$P,ROW(),MATCH(BN$3,$K$2:$P$2,0))</f>
        <v>30</v>
      </c>
      <c r="BO2782" s="15" cm="1">
        <f t="array" ref="BO2782">INDEX($K:$P,ROW(),MATCH(BO$3,$K$2:$P$2,0))</f>
        <v>30</v>
      </c>
      <c r="BP2782" s="15" cm="1">
        <f t="array" ref="BP2782">INDEX($K:$P,ROW(),MATCH(BP$3,$K$2:$P$2,0))</f>
        <v>30</v>
      </c>
      <c r="BQ2782" s="15" cm="1">
        <f t="array" ref="BQ2782">INDEX($K:$P,ROW(),MATCH(BQ$3,$K$2:$P$2,0))</f>
        <v>30</v>
      </c>
      <c r="BR2782" s="15" cm="1">
        <f t="array" ref="BR2782">INDEX($K:$P,ROW(),MATCH(BR$3,$K$2:$P$2,0))</f>
        <v>30</v>
      </c>
      <c r="BS2782" s="15" cm="1">
        <f t="array" ref="BS2782">INDEX($K:$P,ROW(),MATCH(BS$3,$K$2:$P$2,0))</f>
        <v>30</v>
      </c>
      <c r="BT2782" s="15" cm="1">
        <f t="array" ref="BT2782">INDEX($K:$P,ROW(),MATCH(BT$3,$K$2:$P$2,0))</f>
        <v>30</v>
      </c>
      <c r="BU2782" s="15" cm="1">
        <f t="array" ref="BU2782">INDEX($K:$P,ROW(),MATCH(BU$3,$K$2:$P$2,0))</f>
        <v>30</v>
      </c>
      <c r="BV2782" s="15" cm="1">
        <f t="array" ref="BV2782">INDEX($K:$P,ROW(),MATCH(BV$3,$K$2:$P$2,0))</f>
        <v>30</v>
      </c>
      <c r="BW2782" s="15" cm="1">
        <f t="array" ref="BW2782">INDEX($K:$P,ROW(),MATCH(BW$3,$K$2:$P$2,0))</f>
        <v>30</v>
      </c>
      <c r="BX2782" s="15" cm="1">
        <f t="array" ref="BX2782">INDEX($K:$P,ROW(),MATCH(BX$3,$K$2:$P$2,0))</f>
        <v>30</v>
      </c>
      <c r="BY2782" s="15" cm="1">
        <f t="array" ref="BY2782">INDEX($K:$P,ROW(),MATCH(BY$3,$K$2:$P$2,0))</f>
        <v>30</v>
      </c>
      <c r="BZ2782" s="15" cm="1">
        <f t="array" ref="BZ2782">INDEX($K:$P,ROW(),MATCH(BZ$3,$K$2:$P$2,0))</f>
        <v>30</v>
      </c>
      <c r="CA2782" s="15" cm="1">
        <f t="array" ref="CA2782">INDEX($K:$P,ROW(),MATCH(CA$3,$K$2:$P$2,0))</f>
        <v>30</v>
      </c>
      <c r="CB2782" s="15" cm="1">
        <f t="array" ref="CB2782">INDEX($K:$P,ROW(),MATCH(CB$3,$K$2:$P$2,0))</f>
        <v>30</v>
      </c>
      <c r="CC2782" s="15" cm="1">
        <f t="array" ref="CC2782">INDEX($K:$P,ROW(),MATCH(CC$3,$K$2:$P$2,0))</f>
        <v>30</v>
      </c>
      <c r="CD2782" s="15" cm="1">
        <f t="array" ref="CD2782">INDEX($K:$P,ROW(),MATCH(CD$3,$K$2:$P$2,0))</f>
        <v>30</v>
      </c>
      <c r="CE2782" s="15" cm="1">
        <f t="array" ref="CE2782">INDEX($K:$P,ROW(),MATCH(CE$3,$K$2:$P$2,0))</f>
        <v>30</v>
      </c>
      <c r="CF2782" s="15" cm="1">
        <f t="array" ref="CF2782">INDEX($K:$P,ROW(),MATCH(CF$3,$K$2:$P$2,0))</f>
        <v>30</v>
      </c>
      <c r="CG2782" s="15" cm="1">
        <f t="array" ref="CG2782">INDEX($K:$P,ROW(),MATCH(CG$3,$K$2:$P$2,0))</f>
        <v>30</v>
      </c>
      <c r="CH2782" s="15" cm="1">
        <f t="array" ref="CH2782">INDEX($K:$P,ROW(),MATCH(CH$3,$K$2:$P$2,0))</f>
        <v>30</v>
      </c>
      <c r="CI2782" s="15" cm="1">
        <f t="array" ref="CI2782">INDEX($K:$P,ROW(),MATCH(CI$3,$K$2:$P$2,0))</f>
        <v>30</v>
      </c>
      <c r="CJ2782" s="15" cm="1">
        <f t="array" ref="CJ2782">INDEX($K:$P,ROW(),MATCH(CJ$3,$K$2:$P$2,0))</f>
        <v>30</v>
      </c>
      <c r="CK2782" s="15" cm="1">
        <f t="array" ref="CK2782">INDEX($K:$P,ROW(),MATCH(CK$3,$K$2:$P$2,0))</f>
        <v>30</v>
      </c>
    </row>
    <row r="2783" spans="2:89" x14ac:dyDescent="0.35">
      <c r="B2783" s="123" t="str">
        <f>"Accounts receivable"</f>
        <v>Accounts receivable</v>
      </c>
      <c r="C2783" t="s">
        <v>224</v>
      </c>
      <c r="D2783" t="s">
        <v>391</v>
      </c>
      <c r="E2783" s="8" t="str">
        <f t="shared" si="3581"/>
        <v>2783 WCAR-IS</v>
      </c>
      <c r="G2783" t="str">
        <f t="shared" si="3582"/>
        <v>2783 WCAR-IS</v>
      </c>
      <c r="H2783" s="27"/>
      <c r="I2783" s="78"/>
      <c r="J2783" s="78"/>
      <c r="K2783" s="115">
        <f t="shared" ref="K2783:P2783" ca="1" si="3583">SUMIF($4:$4,K$2,2783:2783)</f>
        <v>0</v>
      </c>
      <c r="L2783" s="115">
        <f t="shared" ca="1" si="3583"/>
        <v>0</v>
      </c>
      <c r="M2783" s="115">
        <f t="shared" ca="1" si="3583"/>
        <v>0</v>
      </c>
      <c r="N2783" s="115">
        <f t="shared" ca="1" si="3583"/>
        <v>0</v>
      </c>
      <c r="O2783" s="115">
        <f t="shared" ca="1" si="3583"/>
        <v>0</v>
      </c>
      <c r="P2783" s="115">
        <f t="shared" si="3583"/>
        <v>0</v>
      </c>
      <c r="R2783" s="115"/>
      <c r="S2783" s="115">
        <f t="shared" ref="S2783:AX2783" ca="1" si="3584">MIN(S2782/30*S2779,R2783+S2779)</f>
        <v>0</v>
      </c>
      <c r="T2783" s="115">
        <f t="shared" ca="1" si="3584"/>
        <v>0</v>
      </c>
      <c r="U2783" s="115">
        <f t="shared" ca="1" si="3584"/>
        <v>0</v>
      </c>
      <c r="V2783" s="115">
        <f t="shared" ca="1" si="3584"/>
        <v>0</v>
      </c>
      <c r="W2783" s="115">
        <f t="shared" ca="1" si="3584"/>
        <v>0</v>
      </c>
      <c r="X2783" s="115">
        <f t="shared" ca="1" si="3584"/>
        <v>0</v>
      </c>
      <c r="Y2783" s="115">
        <f t="shared" ca="1" si="3584"/>
        <v>0</v>
      </c>
      <c r="Z2783" s="115">
        <f t="shared" ca="1" si="3584"/>
        <v>0</v>
      </c>
      <c r="AA2783" s="115">
        <f t="shared" ca="1" si="3584"/>
        <v>0</v>
      </c>
      <c r="AB2783" s="115">
        <f t="shared" ca="1" si="3584"/>
        <v>0</v>
      </c>
      <c r="AC2783" s="115">
        <f t="shared" ca="1" si="3584"/>
        <v>0</v>
      </c>
      <c r="AD2783" s="115">
        <f t="shared" ca="1" si="3584"/>
        <v>0</v>
      </c>
      <c r="AE2783" s="115">
        <f t="shared" ca="1" si="3584"/>
        <v>0</v>
      </c>
      <c r="AF2783" s="115">
        <f t="shared" ca="1" si="3584"/>
        <v>0</v>
      </c>
      <c r="AG2783" s="115">
        <f t="shared" ca="1" si="3584"/>
        <v>0</v>
      </c>
      <c r="AH2783" s="115">
        <f t="shared" ca="1" si="3584"/>
        <v>0</v>
      </c>
      <c r="AI2783" s="115">
        <f t="shared" ca="1" si="3584"/>
        <v>0</v>
      </c>
      <c r="AJ2783" s="115">
        <f t="shared" ca="1" si="3584"/>
        <v>0</v>
      </c>
      <c r="AK2783" s="115">
        <f t="shared" ca="1" si="3584"/>
        <v>0</v>
      </c>
      <c r="AL2783" s="115">
        <f t="shared" ca="1" si="3584"/>
        <v>0</v>
      </c>
      <c r="AM2783" s="115">
        <f t="shared" ca="1" si="3584"/>
        <v>0</v>
      </c>
      <c r="AN2783" s="115">
        <f t="shared" ca="1" si="3584"/>
        <v>0</v>
      </c>
      <c r="AO2783" s="115">
        <f t="shared" ca="1" si="3584"/>
        <v>0</v>
      </c>
      <c r="AP2783" s="115">
        <f t="shared" ca="1" si="3584"/>
        <v>0</v>
      </c>
      <c r="AQ2783" s="115">
        <f t="shared" ca="1" si="3584"/>
        <v>0</v>
      </c>
      <c r="AR2783" s="115">
        <f t="shared" ca="1" si="3584"/>
        <v>0</v>
      </c>
      <c r="AS2783" s="115">
        <f t="shared" ca="1" si="3584"/>
        <v>0</v>
      </c>
      <c r="AT2783" s="115">
        <f t="shared" ca="1" si="3584"/>
        <v>0</v>
      </c>
      <c r="AU2783" s="115">
        <f t="shared" ca="1" si="3584"/>
        <v>0</v>
      </c>
      <c r="AV2783" s="115">
        <f t="shared" ca="1" si="3584"/>
        <v>0</v>
      </c>
      <c r="AW2783" s="115">
        <f t="shared" ca="1" si="3584"/>
        <v>0</v>
      </c>
      <c r="AX2783" s="115">
        <f t="shared" ca="1" si="3584"/>
        <v>0</v>
      </c>
      <c r="AY2783" s="115">
        <f t="shared" ref="AY2783:CD2783" ca="1" si="3585">MIN(AY2782/30*AY2779,AX2783+AY2779)</f>
        <v>0</v>
      </c>
      <c r="AZ2783" s="115">
        <f t="shared" ca="1" si="3585"/>
        <v>0</v>
      </c>
      <c r="BA2783" s="115">
        <f t="shared" ca="1" si="3585"/>
        <v>0</v>
      </c>
      <c r="BB2783" s="115">
        <f t="shared" ca="1" si="3585"/>
        <v>0</v>
      </c>
      <c r="BC2783" s="115">
        <f t="shared" ca="1" si="3585"/>
        <v>0</v>
      </c>
      <c r="BD2783" s="115">
        <f t="shared" ca="1" si="3585"/>
        <v>0</v>
      </c>
      <c r="BE2783" s="115">
        <f t="shared" ca="1" si="3585"/>
        <v>0</v>
      </c>
      <c r="BF2783" s="115">
        <f t="shared" ca="1" si="3585"/>
        <v>0</v>
      </c>
      <c r="BG2783" s="115">
        <f t="shared" ca="1" si="3585"/>
        <v>0</v>
      </c>
      <c r="BH2783" s="115">
        <f t="shared" ca="1" si="3585"/>
        <v>0</v>
      </c>
      <c r="BI2783" s="115">
        <f t="shared" ca="1" si="3585"/>
        <v>0</v>
      </c>
      <c r="BJ2783" s="115">
        <f t="shared" ca="1" si="3585"/>
        <v>0</v>
      </c>
      <c r="BK2783" s="115">
        <f t="shared" ca="1" si="3585"/>
        <v>0</v>
      </c>
      <c r="BL2783" s="115">
        <f t="shared" ca="1" si="3585"/>
        <v>0</v>
      </c>
      <c r="BM2783" s="115">
        <f t="shared" ca="1" si="3585"/>
        <v>0</v>
      </c>
      <c r="BN2783" s="115">
        <f t="shared" ca="1" si="3585"/>
        <v>0</v>
      </c>
      <c r="BO2783" s="115">
        <f t="shared" ca="1" si="3585"/>
        <v>0</v>
      </c>
      <c r="BP2783" s="115">
        <f t="shared" ca="1" si="3585"/>
        <v>0</v>
      </c>
      <c r="BQ2783" s="115">
        <f t="shared" ca="1" si="3585"/>
        <v>0</v>
      </c>
      <c r="BR2783" s="115">
        <f t="shared" ca="1" si="3585"/>
        <v>0</v>
      </c>
      <c r="BS2783" s="115">
        <f t="shared" ca="1" si="3585"/>
        <v>0</v>
      </c>
      <c r="BT2783" s="115">
        <f t="shared" ca="1" si="3585"/>
        <v>0</v>
      </c>
      <c r="BU2783" s="115">
        <f t="shared" ca="1" si="3585"/>
        <v>0</v>
      </c>
      <c r="BV2783" s="115">
        <f t="shared" ca="1" si="3585"/>
        <v>0</v>
      </c>
      <c r="BW2783" s="115">
        <f t="shared" ca="1" si="3585"/>
        <v>0</v>
      </c>
      <c r="BX2783" s="115">
        <f t="shared" ca="1" si="3585"/>
        <v>0</v>
      </c>
      <c r="BY2783" s="115">
        <f t="shared" ca="1" si="3585"/>
        <v>0</v>
      </c>
      <c r="BZ2783" s="115">
        <f t="shared" ca="1" si="3585"/>
        <v>0</v>
      </c>
      <c r="CA2783" s="115">
        <f t="shared" ca="1" si="3585"/>
        <v>0</v>
      </c>
      <c r="CB2783" s="115">
        <f t="shared" ca="1" si="3585"/>
        <v>0</v>
      </c>
      <c r="CC2783" s="115">
        <f t="shared" ca="1" si="3585"/>
        <v>0</v>
      </c>
      <c r="CD2783" s="115">
        <f t="shared" ca="1" si="3585"/>
        <v>0</v>
      </c>
      <c r="CE2783" s="115">
        <f t="shared" ref="CE2783:CK2783" ca="1" si="3586">MIN(CE2782/30*CE2779,CD2783+CE2779)</f>
        <v>0</v>
      </c>
      <c r="CF2783" s="115">
        <f t="shared" ca="1" si="3586"/>
        <v>0</v>
      </c>
      <c r="CG2783" s="115">
        <f t="shared" ca="1" si="3586"/>
        <v>0</v>
      </c>
      <c r="CH2783" s="115">
        <f t="shared" ca="1" si="3586"/>
        <v>0</v>
      </c>
      <c r="CI2783" s="115">
        <f t="shared" ca="1" si="3586"/>
        <v>0</v>
      </c>
      <c r="CJ2783" s="115">
        <f t="shared" ca="1" si="3586"/>
        <v>0</v>
      </c>
      <c r="CK2783" s="115">
        <f t="shared" ca="1" si="3586"/>
        <v>0</v>
      </c>
    </row>
    <row r="2784" spans="2:89" x14ac:dyDescent="0.35">
      <c r="B2784" s="123"/>
      <c r="D2784" t="s">
        <v>391</v>
      </c>
      <c r="E2784" s="8" t="str">
        <f t="shared" si="3581"/>
        <v>2784 WCAR-IS</v>
      </c>
      <c r="G2784" t="str">
        <f t="shared" si="3582"/>
        <v>2784 WCAR-IS</v>
      </c>
      <c r="H2784" s="27"/>
      <c r="I2784" s="78"/>
      <c r="J2784" s="78"/>
      <c r="K2784" s="33"/>
      <c r="L2784" s="33"/>
      <c r="M2784" s="33"/>
      <c r="N2784" s="33"/>
      <c r="O2784" s="33"/>
      <c r="P2784" s="33"/>
      <c r="R2784" s="33"/>
      <c r="S2784" s="33"/>
      <c r="T2784" s="33"/>
      <c r="U2784" s="33"/>
      <c r="V2784" s="33"/>
      <c r="W2784" s="33"/>
      <c r="X2784" s="33"/>
      <c r="Y2784" s="33"/>
      <c r="Z2784" s="33"/>
      <c r="AA2784" s="33"/>
      <c r="AB2784" s="33"/>
      <c r="AC2784" s="33"/>
      <c r="AD2784" s="33"/>
      <c r="AE2784" s="33"/>
      <c r="AF2784" s="33"/>
      <c r="AG2784" s="33"/>
      <c r="AH2784" s="33"/>
      <c r="AI2784" s="33"/>
      <c r="AJ2784" s="33"/>
      <c r="AK2784" s="33"/>
      <c r="AL2784" s="33"/>
      <c r="AM2784" s="33"/>
      <c r="AN2784" s="33"/>
      <c r="AO2784" s="33"/>
      <c r="AP2784" s="33"/>
      <c r="AQ2784" s="33"/>
      <c r="AR2784" s="33"/>
      <c r="AS2784" s="33"/>
      <c r="AT2784" s="33"/>
      <c r="AU2784" s="33"/>
      <c r="AV2784" s="33"/>
      <c r="AW2784" s="33"/>
      <c r="AX2784" s="33"/>
      <c r="AY2784" s="33"/>
      <c r="AZ2784" s="33"/>
      <c r="BA2784" s="33"/>
      <c r="BB2784" s="33"/>
      <c r="BC2784" s="33"/>
      <c r="BD2784" s="33"/>
      <c r="BE2784" s="33"/>
      <c r="BF2784" s="33"/>
      <c r="BG2784" s="33"/>
      <c r="BH2784" s="33"/>
      <c r="BI2784" s="33"/>
      <c r="BJ2784" s="33"/>
      <c r="BK2784" s="33"/>
      <c r="BL2784" s="33"/>
      <c r="BM2784" s="33"/>
      <c r="BN2784" s="33"/>
      <c r="BO2784" s="33"/>
      <c r="BP2784" s="33"/>
      <c r="BQ2784" s="33"/>
      <c r="BR2784" s="33"/>
      <c r="BS2784" s="33"/>
      <c r="BT2784" s="33"/>
      <c r="BU2784" s="33"/>
      <c r="BV2784" s="33"/>
      <c r="BW2784" s="33"/>
      <c r="BX2784" s="33"/>
      <c r="BY2784" s="33"/>
      <c r="BZ2784" s="33"/>
      <c r="CA2784" s="33"/>
      <c r="CB2784" s="33"/>
      <c r="CC2784" s="33"/>
      <c r="CD2784" s="33"/>
      <c r="CE2784" s="33"/>
      <c r="CF2784" s="33"/>
      <c r="CG2784" s="33"/>
      <c r="CH2784" s="33"/>
      <c r="CI2784" s="33"/>
      <c r="CJ2784" s="33"/>
      <c r="CK2784" s="33"/>
    </row>
    <row r="2785" spans="2:89" x14ac:dyDescent="0.35">
      <c r="B2785" s="123" t="str">
        <f>"Change in "&amp;B2783</f>
        <v>Change in Accounts receivable</v>
      </c>
      <c r="C2785" t="s">
        <v>234</v>
      </c>
      <c r="D2785" t="s">
        <v>391</v>
      </c>
      <c r="E2785" s="8" t="str">
        <f t="shared" si="3581"/>
        <v>2785 WCAR-IS</v>
      </c>
      <c r="G2785" t="str">
        <f t="shared" si="3582"/>
        <v>2785 WCAR-IS</v>
      </c>
      <c r="K2785" s="33">
        <f t="shared" ref="K2785:P2785" ca="1" si="3587">SUMIF($3:$3,K$2,2785:2785)</f>
        <v>0</v>
      </c>
      <c r="L2785" s="33">
        <f t="shared" ca="1" si="3587"/>
        <v>0</v>
      </c>
      <c r="M2785" s="33">
        <f t="shared" ca="1" si="3587"/>
        <v>0</v>
      </c>
      <c r="N2785" s="33">
        <f t="shared" ca="1" si="3587"/>
        <v>0</v>
      </c>
      <c r="O2785" s="33">
        <f t="shared" ca="1" si="3587"/>
        <v>0</v>
      </c>
      <c r="P2785" s="33">
        <f t="shared" ca="1" si="3587"/>
        <v>0</v>
      </c>
      <c r="R2785" s="33"/>
      <c r="S2785" s="33">
        <f t="shared" ref="S2785:AX2785" ca="1" si="3588">R2783-S2783</f>
        <v>0</v>
      </c>
      <c r="T2785" s="33">
        <f t="shared" ca="1" si="3588"/>
        <v>0</v>
      </c>
      <c r="U2785" s="33">
        <f t="shared" ca="1" si="3588"/>
        <v>0</v>
      </c>
      <c r="V2785" s="33">
        <f t="shared" ca="1" si="3588"/>
        <v>0</v>
      </c>
      <c r="W2785" s="33">
        <f t="shared" ca="1" si="3588"/>
        <v>0</v>
      </c>
      <c r="X2785" s="33">
        <f t="shared" ca="1" si="3588"/>
        <v>0</v>
      </c>
      <c r="Y2785" s="33">
        <f t="shared" ca="1" si="3588"/>
        <v>0</v>
      </c>
      <c r="Z2785" s="33">
        <f t="shared" ca="1" si="3588"/>
        <v>0</v>
      </c>
      <c r="AA2785" s="33">
        <f t="shared" ca="1" si="3588"/>
        <v>0</v>
      </c>
      <c r="AB2785" s="33">
        <f t="shared" ca="1" si="3588"/>
        <v>0</v>
      </c>
      <c r="AC2785" s="33">
        <f t="shared" ca="1" si="3588"/>
        <v>0</v>
      </c>
      <c r="AD2785" s="33">
        <f t="shared" ca="1" si="3588"/>
        <v>0</v>
      </c>
      <c r="AE2785" s="33">
        <f t="shared" ca="1" si="3588"/>
        <v>0</v>
      </c>
      <c r="AF2785" s="33">
        <f t="shared" ca="1" si="3588"/>
        <v>0</v>
      </c>
      <c r="AG2785" s="33">
        <f t="shared" ca="1" si="3588"/>
        <v>0</v>
      </c>
      <c r="AH2785" s="33">
        <f t="shared" ca="1" si="3588"/>
        <v>0</v>
      </c>
      <c r="AI2785" s="33">
        <f t="shared" ca="1" si="3588"/>
        <v>0</v>
      </c>
      <c r="AJ2785" s="33">
        <f t="shared" ca="1" si="3588"/>
        <v>0</v>
      </c>
      <c r="AK2785" s="33">
        <f t="shared" ca="1" si="3588"/>
        <v>0</v>
      </c>
      <c r="AL2785" s="33">
        <f t="shared" ca="1" si="3588"/>
        <v>0</v>
      </c>
      <c r="AM2785" s="33">
        <f t="shared" ca="1" si="3588"/>
        <v>0</v>
      </c>
      <c r="AN2785" s="33">
        <f t="shared" ca="1" si="3588"/>
        <v>0</v>
      </c>
      <c r="AO2785" s="33">
        <f t="shared" ca="1" si="3588"/>
        <v>0</v>
      </c>
      <c r="AP2785" s="33">
        <f t="shared" ca="1" si="3588"/>
        <v>0</v>
      </c>
      <c r="AQ2785" s="33">
        <f t="shared" ca="1" si="3588"/>
        <v>0</v>
      </c>
      <c r="AR2785" s="33">
        <f t="shared" ca="1" si="3588"/>
        <v>0</v>
      </c>
      <c r="AS2785" s="33">
        <f t="shared" ca="1" si="3588"/>
        <v>0</v>
      </c>
      <c r="AT2785" s="33">
        <f t="shared" ca="1" si="3588"/>
        <v>0</v>
      </c>
      <c r="AU2785" s="33">
        <f t="shared" ca="1" si="3588"/>
        <v>0</v>
      </c>
      <c r="AV2785" s="33">
        <f t="shared" ca="1" si="3588"/>
        <v>0</v>
      </c>
      <c r="AW2785" s="33">
        <f t="shared" ca="1" si="3588"/>
        <v>0</v>
      </c>
      <c r="AX2785" s="33">
        <f t="shared" ca="1" si="3588"/>
        <v>0</v>
      </c>
      <c r="AY2785" s="33">
        <f t="shared" ref="AY2785:CD2785" ca="1" si="3589">AX2783-AY2783</f>
        <v>0</v>
      </c>
      <c r="AZ2785" s="33">
        <f t="shared" ca="1" si="3589"/>
        <v>0</v>
      </c>
      <c r="BA2785" s="33">
        <f t="shared" ca="1" si="3589"/>
        <v>0</v>
      </c>
      <c r="BB2785" s="33">
        <f t="shared" ca="1" si="3589"/>
        <v>0</v>
      </c>
      <c r="BC2785" s="33">
        <f t="shared" ca="1" si="3589"/>
        <v>0</v>
      </c>
      <c r="BD2785" s="33">
        <f t="shared" ca="1" si="3589"/>
        <v>0</v>
      </c>
      <c r="BE2785" s="33">
        <f t="shared" ca="1" si="3589"/>
        <v>0</v>
      </c>
      <c r="BF2785" s="33">
        <f t="shared" ca="1" si="3589"/>
        <v>0</v>
      </c>
      <c r="BG2785" s="33">
        <f t="shared" ca="1" si="3589"/>
        <v>0</v>
      </c>
      <c r="BH2785" s="33">
        <f t="shared" ca="1" si="3589"/>
        <v>0</v>
      </c>
      <c r="BI2785" s="33">
        <f t="shared" ca="1" si="3589"/>
        <v>0</v>
      </c>
      <c r="BJ2785" s="33">
        <f t="shared" ca="1" si="3589"/>
        <v>0</v>
      </c>
      <c r="BK2785" s="33">
        <f t="shared" ca="1" si="3589"/>
        <v>0</v>
      </c>
      <c r="BL2785" s="33">
        <f t="shared" ca="1" si="3589"/>
        <v>0</v>
      </c>
      <c r="BM2785" s="33">
        <f t="shared" ca="1" si="3589"/>
        <v>0</v>
      </c>
      <c r="BN2785" s="33">
        <f t="shared" ca="1" si="3589"/>
        <v>0</v>
      </c>
      <c r="BO2785" s="33">
        <f t="shared" ca="1" si="3589"/>
        <v>0</v>
      </c>
      <c r="BP2785" s="33">
        <f t="shared" ca="1" si="3589"/>
        <v>0</v>
      </c>
      <c r="BQ2785" s="33">
        <f t="shared" ca="1" si="3589"/>
        <v>0</v>
      </c>
      <c r="BR2785" s="33">
        <f t="shared" ca="1" si="3589"/>
        <v>0</v>
      </c>
      <c r="BS2785" s="33">
        <f t="shared" ca="1" si="3589"/>
        <v>0</v>
      </c>
      <c r="BT2785" s="33">
        <f t="shared" ca="1" si="3589"/>
        <v>0</v>
      </c>
      <c r="BU2785" s="33">
        <f t="shared" ca="1" si="3589"/>
        <v>0</v>
      </c>
      <c r="BV2785" s="33">
        <f t="shared" ca="1" si="3589"/>
        <v>0</v>
      </c>
      <c r="BW2785" s="33">
        <f t="shared" ca="1" si="3589"/>
        <v>0</v>
      </c>
      <c r="BX2785" s="33">
        <f t="shared" ca="1" si="3589"/>
        <v>0</v>
      </c>
      <c r="BY2785" s="33">
        <f t="shared" ca="1" si="3589"/>
        <v>0</v>
      </c>
      <c r="BZ2785" s="33">
        <f t="shared" ca="1" si="3589"/>
        <v>0</v>
      </c>
      <c r="CA2785" s="33">
        <f t="shared" ca="1" si="3589"/>
        <v>0</v>
      </c>
      <c r="CB2785" s="33">
        <f t="shared" ca="1" si="3589"/>
        <v>0</v>
      </c>
      <c r="CC2785" s="33">
        <f t="shared" ca="1" si="3589"/>
        <v>0</v>
      </c>
      <c r="CD2785" s="33">
        <f t="shared" ca="1" si="3589"/>
        <v>0</v>
      </c>
      <c r="CE2785" s="33">
        <f t="shared" ref="CE2785:CK2785" ca="1" si="3590">CD2783-CE2783</f>
        <v>0</v>
      </c>
      <c r="CF2785" s="33">
        <f t="shared" ca="1" si="3590"/>
        <v>0</v>
      </c>
      <c r="CG2785" s="33">
        <f t="shared" ca="1" si="3590"/>
        <v>0</v>
      </c>
      <c r="CH2785" s="33">
        <f t="shared" ca="1" si="3590"/>
        <v>0</v>
      </c>
      <c r="CI2785" s="33">
        <f t="shared" ca="1" si="3590"/>
        <v>0</v>
      </c>
      <c r="CJ2785" s="33">
        <f t="shared" ca="1" si="3590"/>
        <v>0</v>
      </c>
      <c r="CK2785" s="33">
        <f t="shared" ca="1" si="3590"/>
        <v>0</v>
      </c>
    </row>
    <row r="2786" spans="2:89" x14ac:dyDescent="0.35">
      <c r="B2786" s="122"/>
      <c r="D2786" t="s">
        <v>391</v>
      </c>
      <c r="E2786" s="8" t="str">
        <f t="shared" si="3581"/>
        <v>2786 WCAR-IS</v>
      </c>
      <c r="G2786" t="str">
        <f t="shared" si="3582"/>
        <v>2786 WCAR-IS</v>
      </c>
      <c r="K2786" s="53"/>
      <c r="L2786" s="53"/>
      <c r="M2786" s="53"/>
      <c r="N2786" s="53"/>
      <c r="O2786" s="53"/>
      <c r="P2786" s="53"/>
      <c r="R2786" s="24"/>
      <c r="S2786" s="24"/>
      <c r="T2786" s="24"/>
      <c r="U2786" s="24"/>
      <c r="V2786" s="24"/>
      <c r="W2786" s="24"/>
      <c r="X2786" s="24"/>
      <c r="Y2786" s="24"/>
      <c r="Z2786" s="24"/>
      <c r="AA2786" s="24"/>
      <c r="AB2786" s="24"/>
      <c r="AC2786" s="24"/>
      <c r="AD2786" s="24"/>
      <c r="AE2786" s="24"/>
      <c r="AF2786" s="24"/>
      <c r="AG2786" s="24"/>
      <c r="AH2786" s="24"/>
      <c r="AI2786" s="24"/>
      <c r="AJ2786" s="24"/>
      <c r="AK2786" s="24"/>
      <c r="AL2786" s="24"/>
      <c r="AM2786" s="24"/>
      <c r="AN2786" s="24"/>
      <c r="AO2786" s="24"/>
      <c r="AP2786" s="24"/>
      <c r="AQ2786" s="24"/>
      <c r="AR2786" s="24"/>
      <c r="AS2786" s="24"/>
      <c r="AT2786" s="24"/>
      <c r="AU2786" s="24"/>
      <c r="AV2786" s="24"/>
      <c r="AW2786" s="24"/>
      <c r="AX2786" s="24"/>
      <c r="AY2786" s="24"/>
      <c r="AZ2786" s="24"/>
      <c r="BA2786" s="24"/>
      <c r="BB2786" s="24"/>
      <c r="BC2786" s="24"/>
      <c r="BD2786" s="24"/>
      <c r="BE2786" s="24"/>
      <c r="BF2786" s="24"/>
      <c r="BG2786" s="24"/>
      <c r="BH2786" s="24"/>
      <c r="BI2786" s="24"/>
      <c r="BJ2786" s="24"/>
      <c r="BK2786" s="24"/>
      <c r="BL2786" s="24"/>
      <c r="BM2786" s="24"/>
      <c r="BN2786" s="24"/>
      <c r="BO2786" s="24"/>
      <c r="BP2786" s="24"/>
      <c r="BQ2786" s="24"/>
      <c r="BR2786" s="24"/>
      <c r="BS2786" s="24"/>
      <c r="BT2786" s="24"/>
      <c r="BU2786" s="24"/>
      <c r="BV2786" s="24"/>
      <c r="BW2786" s="24"/>
      <c r="BX2786" s="24"/>
      <c r="BY2786" s="24"/>
      <c r="BZ2786" s="24"/>
      <c r="CA2786" s="24"/>
      <c r="CB2786" s="24"/>
      <c r="CC2786" s="24"/>
      <c r="CD2786" s="24"/>
      <c r="CE2786" s="24"/>
      <c r="CF2786" s="24"/>
      <c r="CG2786" s="24"/>
      <c r="CH2786" s="24"/>
      <c r="CI2786" s="24"/>
      <c r="CJ2786" s="24"/>
      <c r="CK2786" s="24"/>
    </row>
    <row r="2787" spans="2:89" x14ac:dyDescent="0.35">
      <c r="B2787" s="132" t="str">
        <f>B2770</f>
        <v>(Primary label)</v>
      </c>
      <c r="D2787" t="s">
        <v>391</v>
      </c>
      <c r="E2787" s="8" t="str">
        <f t="shared" si="3581"/>
        <v>2787 WCAR-IS</v>
      </c>
      <c r="G2787" t="s">
        <v>332</v>
      </c>
      <c r="K2787" s="53"/>
      <c r="L2787" s="53"/>
      <c r="M2787" s="53"/>
      <c r="N2787" s="53"/>
      <c r="O2787" s="53"/>
      <c r="P2787" s="53"/>
      <c r="R2787" s="24"/>
      <c r="S2787" s="24"/>
      <c r="T2787" s="24"/>
      <c r="U2787" s="24"/>
      <c r="V2787" s="24"/>
      <c r="W2787" s="24"/>
      <c r="X2787" s="24"/>
      <c r="Y2787" s="24"/>
      <c r="Z2787" s="24"/>
      <c r="AA2787" s="24"/>
      <c r="AB2787" s="24"/>
      <c r="AC2787" s="24"/>
      <c r="AD2787" s="24"/>
      <c r="AE2787" s="24"/>
      <c r="AF2787" s="24"/>
      <c r="AG2787" s="24"/>
      <c r="AH2787" s="24"/>
      <c r="AI2787" s="24"/>
      <c r="AJ2787" s="24"/>
      <c r="AK2787" s="24"/>
      <c r="AL2787" s="24"/>
      <c r="AM2787" s="24"/>
      <c r="AN2787" s="24"/>
      <c r="AO2787" s="24"/>
      <c r="AP2787" s="24"/>
      <c r="AQ2787" s="24"/>
      <c r="AR2787" s="24"/>
      <c r="AS2787" s="24"/>
      <c r="AT2787" s="24"/>
      <c r="AU2787" s="24"/>
      <c r="AV2787" s="24"/>
      <c r="AW2787" s="24"/>
      <c r="AX2787" s="24"/>
      <c r="AY2787" s="24"/>
      <c r="AZ2787" s="24"/>
      <c r="BA2787" s="24"/>
      <c r="BB2787" s="24"/>
      <c r="BC2787" s="24"/>
      <c r="BD2787" s="24"/>
      <c r="BE2787" s="24"/>
      <c r="BF2787" s="24"/>
      <c r="BG2787" s="24"/>
      <c r="BH2787" s="24"/>
      <c r="BI2787" s="24"/>
      <c r="BJ2787" s="24"/>
      <c r="BK2787" s="24"/>
      <c r="BL2787" s="24"/>
      <c r="BM2787" s="24"/>
      <c r="BN2787" s="24"/>
      <c r="BO2787" s="24"/>
      <c r="BP2787" s="24"/>
      <c r="BQ2787" s="24"/>
      <c r="BR2787" s="24"/>
      <c r="BS2787" s="24"/>
      <c r="BT2787" s="24"/>
      <c r="BU2787" s="24"/>
      <c r="BV2787" s="24"/>
      <c r="BW2787" s="24"/>
      <c r="BX2787" s="24"/>
      <c r="BY2787" s="24"/>
      <c r="BZ2787" s="24"/>
      <c r="CA2787" s="24"/>
      <c r="CB2787" s="24"/>
      <c r="CC2787" s="24"/>
      <c r="CD2787" s="24"/>
      <c r="CE2787" s="24"/>
      <c r="CF2787" s="24"/>
      <c r="CG2787" s="24"/>
      <c r="CH2787" s="24"/>
      <c r="CI2787" s="24"/>
      <c r="CJ2787" s="24"/>
      <c r="CK2787" s="24"/>
    </row>
    <row r="2788" spans="2:89" x14ac:dyDescent="0.35">
      <c r="B2788" s="132" t="str">
        <f t="shared" ref="B2788:B2794" si="3591">B2771</f>
        <v>primary unit</v>
      </c>
      <c r="D2788" t="s">
        <v>391</v>
      </c>
      <c r="E2788" s="8" t="str">
        <f t="shared" si="3581"/>
        <v>2788 WCAR-IS</v>
      </c>
      <c r="G2788" t="s">
        <v>332</v>
      </c>
      <c r="K2788" s="53"/>
      <c r="L2788" s="53"/>
      <c r="M2788" s="53"/>
      <c r="N2788" s="53"/>
      <c r="O2788" s="53"/>
      <c r="P2788" s="53"/>
      <c r="R2788" s="24"/>
      <c r="S2788" s="24"/>
      <c r="T2788" s="24"/>
      <c r="U2788" s="24"/>
      <c r="V2788" s="24"/>
      <c r="W2788" s="24"/>
      <c r="X2788" s="24"/>
      <c r="Y2788" s="24"/>
      <c r="Z2788" s="24"/>
      <c r="AA2788" s="24"/>
      <c r="AB2788" s="24"/>
      <c r="AC2788" s="24"/>
      <c r="AD2788" s="24"/>
      <c r="AE2788" s="24"/>
      <c r="AF2788" s="24"/>
      <c r="AG2788" s="24"/>
      <c r="AH2788" s="24"/>
      <c r="AI2788" s="24"/>
      <c r="AJ2788" s="24"/>
      <c r="AK2788" s="24"/>
      <c r="AL2788" s="24"/>
      <c r="AM2788" s="24"/>
      <c r="AN2788" s="24"/>
      <c r="AO2788" s="24"/>
      <c r="AP2788" s="24"/>
      <c r="AQ2788" s="24"/>
      <c r="AR2788" s="24"/>
      <c r="AS2788" s="24"/>
      <c r="AT2788" s="24"/>
      <c r="AU2788" s="24"/>
      <c r="AV2788" s="24"/>
      <c r="AW2788" s="24"/>
      <c r="AX2788" s="24"/>
      <c r="AY2788" s="24"/>
      <c r="AZ2788" s="24"/>
      <c r="BA2788" s="24"/>
      <c r="BB2788" s="24"/>
      <c r="BC2788" s="24"/>
      <c r="BD2788" s="24"/>
      <c r="BE2788" s="24"/>
      <c r="BF2788" s="24"/>
      <c r="BG2788" s="24"/>
      <c r="BH2788" s="24"/>
      <c r="BI2788" s="24"/>
      <c r="BJ2788" s="24"/>
      <c r="BK2788" s="24"/>
      <c r="BL2788" s="24"/>
      <c r="BM2788" s="24"/>
      <c r="BN2788" s="24"/>
      <c r="BO2788" s="24"/>
      <c r="BP2788" s="24"/>
      <c r="BQ2788" s="24"/>
      <c r="BR2788" s="24"/>
      <c r="BS2788" s="24"/>
      <c r="BT2788" s="24"/>
      <c r="BU2788" s="24"/>
      <c r="BV2788" s="24"/>
      <c r="BW2788" s="24"/>
      <c r="BX2788" s="24"/>
      <c r="BY2788" s="24"/>
      <c r="BZ2788" s="24"/>
      <c r="CA2788" s="24"/>
      <c r="CB2788" s="24"/>
      <c r="CC2788" s="24"/>
      <c r="CD2788" s="24"/>
      <c r="CE2788" s="24"/>
      <c r="CF2788" s="24"/>
      <c r="CG2788" s="24"/>
      <c r="CH2788" s="24"/>
      <c r="CI2788" s="24"/>
      <c r="CJ2788" s="24"/>
      <c r="CK2788" s="24"/>
    </row>
    <row r="2789" spans="2:89" x14ac:dyDescent="0.35">
      <c r="B2789" s="132" t="str">
        <f t="shared" si="3591"/>
        <v>Primary revenue driver</v>
      </c>
      <c r="D2789" t="s">
        <v>391</v>
      </c>
      <c r="E2789" s="8" t="str">
        <f t="shared" si="3581"/>
        <v>2789 WCAR-IS</v>
      </c>
      <c r="G2789" t="s">
        <v>332</v>
      </c>
      <c r="K2789" s="53"/>
      <c r="L2789" s="53"/>
      <c r="M2789" s="53"/>
      <c r="N2789" s="53"/>
      <c r="O2789" s="53"/>
      <c r="P2789" s="53"/>
      <c r="R2789" s="24"/>
      <c r="S2789" s="175" t="str">
        <f t="shared" ref="S2789" si="3592">S2772</f>
        <v>S$16</v>
      </c>
      <c r="T2789" s="175" t="str">
        <f t="shared" ref="T2789:CE2789" si="3593">T2772</f>
        <v>T$16</v>
      </c>
      <c r="U2789" s="175" t="str">
        <f t="shared" si="3593"/>
        <v>U$16</v>
      </c>
      <c r="V2789" s="175" t="str">
        <f t="shared" si="3593"/>
        <v>V$16</v>
      </c>
      <c r="W2789" s="175" t="str">
        <f t="shared" si="3593"/>
        <v>W$16</v>
      </c>
      <c r="X2789" s="175" t="str">
        <f t="shared" si="3593"/>
        <v>X$16</v>
      </c>
      <c r="Y2789" s="175" t="str">
        <f t="shared" si="3593"/>
        <v>Y$16</v>
      </c>
      <c r="Z2789" s="175" t="str">
        <f t="shared" si="3593"/>
        <v>Z$16</v>
      </c>
      <c r="AA2789" s="175" t="str">
        <f t="shared" si="3593"/>
        <v>AA$16</v>
      </c>
      <c r="AB2789" s="175" t="str">
        <f t="shared" si="3593"/>
        <v>AB$16</v>
      </c>
      <c r="AC2789" s="175" t="str">
        <f t="shared" si="3593"/>
        <v>AC$16</v>
      </c>
      <c r="AD2789" s="175" t="str">
        <f t="shared" si="3593"/>
        <v>AD$16</v>
      </c>
      <c r="AE2789" s="175" t="str">
        <f t="shared" si="3593"/>
        <v>AE$16</v>
      </c>
      <c r="AF2789" s="175" t="str">
        <f t="shared" si="3593"/>
        <v>AF$16</v>
      </c>
      <c r="AG2789" s="175" t="str">
        <f t="shared" si="3593"/>
        <v>AG$16</v>
      </c>
      <c r="AH2789" s="175" t="str">
        <f t="shared" si="3593"/>
        <v>AH$16</v>
      </c>
      <c r="AI2789" s="175" t="str">
        <f t="shared" si="3593"/>
        <v>AI$16</v>
      </c>
      <c r="AJ2789" s="175" t="str">
        <f t="shared" si="3593"/>
        <v>AJ$16</v>
      </c>
      <c r="AK2789" s="175" t="str">
        <f t="shared" si="3593"/>
        <v>AK$16</v>
      </c>
      <c r="AL2789" s="175" t="str">
        <f t="shared" si="3593"/>
        <v>AL$16</v>
      </c>
      <c r="AM2789" s="175" t="str">
        <f t="shared" si="3593"/>
        <v>AM$16</v>
      </c>
      <c r="AN2789" s="175" t="str">
        <f t="shared" si="3593"/>
        <v>AN$16</v>
      </c>
      <c r="AO2789" s="175" t="str">
        <f t="shared" si="3593"/>
        <v>AO$16</v>
      </c>
      <c r="AP2789" s="175" t="str">
        <f t="shared" si="3593"/>
        <v>AP$16</v>
      </c>
      <c r="AQ2789" s="175" t="str">
        <f t="shared" si="3593"/>
        <v>AQ$16</v>
      </c>
      <c r="AR2789" s="175" t="str">
        <f t="shared" si="3593"/>
        <v>AR$16</v>
      </c>
      <c r="AS2789" s="175" t="str">
        <f t="shared" si="3593"/>
        <v>AS$16</v>
      </c>
      <c r="AT2789" s="175" t="str">
        <f t="shared" si="3593"/>
        <v>AT$16</v>
      </c>
      <c r="AU2789" s="175" t="str">
        <f t="shared" si="3593"/>
        <v>AU$16</v>
      </c>
      <c r="AV2789" s="175" t="str">
        <f t="shared" si="3593"/>
        <v>AV$16</v>
      </c>
      <c r="AW2789" s="175" t="str">
        <f t="shared" si="3593"/>
        <v>AW$16</v>
      </c>
      <c r="AX2789" s="175" t="str">
        <f t="shared" si="3593"/>
        <v>AX$16</v>
      </c>
      <c r="AY2789" s="175" t="str">
        <f t="shared" si="3593"/>
        <v>AY$16</v>
      </c>
      <c r="AZ2789" s="175" t="str">
        <f t="shared" si="3593"/>
        <v>AZ$16</v>
      </c>
      <c r="BA2789" s="175" t="str">
        <f t="shared" si="3593"/>
        <v>BA$16</v>
      </c>
      <c r="BB2789" s="175" t="str">
        <f t="shared" si="3593"/>
        <v>BB$16</v>
      </c>
      <c r="BC2789" s="175" t="str">
        <f t="shared" si="3593"/>
        <v>BC$16</v>
      </c>
      <c r="BD2789" s="175" t="str">
        <f t="shared" si="3593"/>
        <v>BD$16</v>
      </c>
      <c r="BE2789" s="175" t="str">
        <f t="shared" si="3593"/>
        <v>BE$16</v>
      </c>
      <c r="BF2789" s="175" t="str">
        <f t="shared" si="3593"/>
        <v>BF$16</v>
      </c>
      <c r="BG2789" s="175" t="str">
        <f t="shared" si="3593"/>
        <v>BG$16</v>
      </c>
      <c r="BH2789" s="175" t="str">
        <f t="shared" si="3593"/>
        <v>BH$16</v>
      </c>
      <c r="BI2789" s="175" t="str">
        <f t="shared" si="3593"/>
        <v>BI$16</v>
      </c>
      <c r="BJ2789" s="175" t="str">
        <f t="shared" si="3593"/>
        <v>BJ$16</v>
      </c>
      <c r="BK2789" s="175" t="str">
        <f t="shared" si="3593"/>
        <v>BK$16</v>
      </c>
      <c r="BL2789" s="175" t="str">
        <f t="shared" si="3593"/>
        <v>BL$16</v>
      </c>
      <c r="BM2789" s="175" t="str">
        <f t="shared" si="3593"/>
        <v>BM$16</v>
      </c>
      <c r="BN2789" s="175" t="str">
        <f t="shared" si="3593"/>
        <v>BN$16</v>
      </c>
      <c r="BO2789" s="175" t="str">
        <f t="shared" si="3593"/>
        <v>BO$16</v>
      </c>
      <c r="BP2789" s="175" t="str">
        <f t="shared" si="3593"/>
        <v>BP$16</v>
      </c>
      <c r="BQ2789" s="175" t="str">
        <f t="shared" si="3593"/>
        <v>BQ$16</v>
      </c>
      <c r="BR2789" s="175" t="str">
        <f t="shared" si="3593"/>
        <v>BR$16</v>
      </c>
      <c r="BS2789" s="175" t="str">
        <f t="shared" si="3593"/>
        <v>BS$16</v>
      </c>
      <c r="BT2789" s="175" t="str">
        <f t="shared" si="3593"/>
        <v>BT$16</v>
      </c>
      <c r="BU2789" s="175" t="str">
        <f t="shared" si="3593"/>
        <v>BU$16</v>
      </c>
      <c r="BV2789" s="175" t="str">
        <f t="shared" si="3593"/>
        <v>BV$16</v>
      </c>
      <c r="BW2789" s="175" t="str">
        <f t="shared" si="3593"/>
        <v>BW$16</v>
      </c>
      <c r="BX2789" s="175" t="str">
        <f t="shared" si="3593"/>
        <v>BX$16</v>
      </c>
      <c r="BY2789" s="175" t="str">
        <f t="shared" si="3593"/>
        <v>BY$16</v>
      </c>
      <c r="BZ2789" s="175" t="str">
        <f t="shared" si="3593"/>
        <v>BZ$16</v>
      </c>
      <c r="CA2789" s="175" t="str">
        <f t="shared" si="3593"/>
        <v>CA$16</v>
      </c>
      <c r="CB2789" s="175" t="str">
        <f t="shared" si="3593"/>
        <v>CB$16</v>
      </c>
      <c r="CC2789" s="175" t="str">
        <f t="shared" si="3593"/>
        <v>CC$16</v>
      </c>
      <c r="CD2789" s="175" t="str">
        <f t="shared" si="3593"/>
        <v>CD$16</v>
      </c>
      <c r="CE2789" s="175" t="str">
        <f t="shared" si="3593"/>
        <v>CE$16</v>
      </c>
      <c r="CF2789" s="175" t="str">
        <f t="shared" ref="CF2789:CK2789" si="3594">CF2772</f>
        <v>CF$16</v>
      </c>
      <c r="CG2789" s="175" t="str">
        <f t="shared" si="3594"/>
        <v>CG$16</v>
      </c>
      <c r="CH2789" s="175" t="str">
        <f t="shared" si="3594"/>
        <v>CH$16</v>
      </c>
      <c r="CI2789" s="175" t="str">
        <f t="shared" si="3594"/>
        <v>CI$16</v>
      </c>
      <c r="CJ2789" s="175" t="str">
        <f t="shared" si="3594"/>
        <v>CJ$16</v>
      </c>
      <c r="CK2789" s="175" t="str">
        <f t="shared" si="3594"/>
        <v>CK$16</v>
      </c>
    </row>
    <row r="2790" spans="2:89" x14ac:dyDescent="0.35">
      <c r="B2790" s="132" t="str">
        <f t="shared" si="3591"/>
        <v>Primary volume driver</v>
      </c>
      <c r="D2790" t="s">
        <v>391</v>
      </c>
      <c r="E2790" s="8" t="str">
        <f t="shared" si="3581"/>
        <v>2790 WCAR-IS</v>
      </c>
      <c r="G2790" t="s">
        <v>332</v>
      </c>
      <c r="H2790" s="56"/>
      <c r="I2790" s="79"/>
      <c r="J2790" s="79"/>
      <c r="K2790" s="15"/>
      <c r="L2790" s="15"/>
      <c r="M2790" s="15"/>
      <c r="N2790" s="15"/>
      <c r="O2790" s="15"/>
      <c r="P2790" s="15"/>
      <c r="R2790" s="15"/>
      <c r="S2790" s="175" t="str">
        <f t="shared" ref="S2790" si="3595">S2773</f>
        <v>S$17</v>
      </c>
      <c r="T2790" s="175" t="str">
        <f t="shared" ref="T2790:CD2790" si="3596">T2773</f>
        <v>T$17</v>
      </c>
      <c r="U2790" s="175" t="str">
        <f t="shared" si="3596"/>
        <v>U$17</v>
      </c>
      <c r="V2790" s="175" t="str">
        <f t="shared" si="3596"/>
        <v>V$17</v>
      </c>
      <c r="W2790" s="175" t="str">
        <f t="shared" si="3596"/>
        <v>W$17</v>
      </c>
      <c r="X2790" s="175" t="str">
        <f t="shared" si="3596"/>
        <v>X$17</v>
      </c>
      <c r="Y2790" s="175" t="str">
        <f t="shared" si="3596"/>
        <v>Y$17</v>
      </c>
      <c r="Z2790" s="175" t="str">
        <f t="shared" si="3596"/>
        <v>Z$17</v>
      </c>
      <c r="AA2790" s="175" t="str">
        <f t="shared" si="3596"/>
        <v>AA$17</v>
      </c>
      <c r="AB2790" s="175" t="str">
        <f t="shared" si="3596"/>
        <v>AB$17</v>
      </c>
      <c r="AC2790" s="175" t="str">
        <f t="shared" si="3596"/>
        <v>AC$17</v>
      </c>
      <c r="AD2790" s="175" t="str">
        <f t="shared" si="3596"/>
        <v>AD$17</v>
      </c>
      <c r="AE2790" s="175" t="str">
        <f t="shared" si="3596"/>
        <v>AE$17</v>
      </c>
      <c r="AF2790" s="175" t="str">
        <f t="shared" si="3596"/>
        <v>AF$17</v>
      </c>
      <c r="AG2790" s="175" t="str">
        <f t="shared" si="3596"/>
        <v>AG$17</v>
      </c>
      <c r="AH2790" s="175" t="str">
        <f t="shared" si="3596"/>
        <v>AH$17</v>
      </c>
      <c r="AI2790" s="175" t="str">
        <f t="shared" si="3596"/>
        <v>AI$17</v>
      </c>
      <c r="AJ2790" s="175" t="str">
        <f t="shared" si="3596"/>
        <v>AJ$17</v>
      </c>
      <c r="AK2790" s="175" t="str">
        <f t="shared" si="3596"/>
        <v>AK$17</v>
      </c>
      <c r="AL2790" s="175" t="str">
        <f t="shared" si="3596"/>
        <v>AL$17</v>
      </c>
      <c r="AM2790" s="175" t="str">
        <f t="shared" si="3596"/>
        <v>AM$17</v>
      </c>
      <c r="AN2790" s="175" t="str">
        <f t="shared" si="3596"/>
        <v>AN$17</v>
      </c>
      <c r="AO2790" s="175" t="str">
        <f t="shared" si="3596"/>
        <v>AO$17</v>
      </c>
      <c r="AP2790" s="175" t="str">
        <f t="shared" si="3596"/>
        <v>AP$17</v>
      </c>
      <c r="AQ2790" s="175" t="str">
        <f t="shared" si="3596"/>
        <v>AQ$17</v>
      </c>
      <c r="AR2790" s="175" t="str">
        <f t="shared" si="3596"/>
        <v>AR$17</v>
      </c>
      <c r="AS2790" s="175" t="str">
        <f t="shared" si="3596"/>
        <v>AS$17</v>
      </c>
      <c r="AT2790" s="175" t="str">
        <f t="shared" si="3596"/>
        <v>AT$17</v>
      </c>
      <c r="AU2790" s="175" t="str">
        <f t="shared" si="3596"/>
        <v>AU$17</v>
      </c>
      <c r="AV2790" s="175" t="str">
        <f t="shared" si="3596"/>
        <v>AV$17</v>
      </c>
      <c r="AW2790" s="175" t="str">
        <f t="shared" si="3596"/>
        <v>AW$17</v>
      </c>
      <c r="AX2790" s="175" t="str">
        <f t="shared" si="3596"/>
        <v>AX$17</v>
      </c>
      <c r="AY2790" s="175" t="str">
        <f t="shared" si="3596"/>
        <v>AY$17</v>
      </c>
      <c r="AZ2790" s="175" t="str">
        <f t="shared" si="3596"/>
        <v>AZ$17</v>
      </c>
      <c r="BA2790" s="175" t="str">
        <f t="shared" si="3596"/>
        <v>BA$17</v>
      </c>
      <c r="BB2790" s="175" t="str">
        <f t="shared" si="3596"/>
        <v>BB$17</v>
      </c>
      <c r="BC2790" s="175" t="str">
        <f t="shared" si="3596"/>
        <v>BC$17</v>
      </c>
      <c r="BD2790" s="175" t="str">
        <f t="shared" si="3596"/>
        <v>BD$17</v>
      </c>
      <c r="BE2790" s="175" t="str">
        <f t="shared" si="3596"/>
        <v>BE$17</v>
      </c>
      <c r="BF2790" s="175" t="str">
        <f t="shared" si="3596"/>
        <v>BF$17</v>
      </c>
      <c r="BG2790" s="175" t="str">
        <f t="shared" si="3596"/>
        <v>BG$17</v>
      </c>
      <c r="BH2790" s="175" t="str">
        <f t="shared" si="3596"/>
        <v>BH$17</v>
      </c>
      <c r="BI2790" s="175" t="str">
        <f t="shared" si="3596"/>
        <v>BI$17</v>
      </c>
      <c r="BJ2790" s="175" t="str">
        <f t="shared" si="3596"/>
        <v>BJ$17</v>
      </c>
      <c r="BK2790" s="175" t="str">
        <f t="shared" si="3596"/>
        <v>BK$17</v>
      </c>
      <c r="BL2790" s="175" t="str">
        <f t="shared" si="3596"/>
        <v>BL$17</v>
      </c>
      <c r="BM2790" s="175" t="str">
        <f t="shared" si="3596"/>
        <v>BM$17</v>
      </c>
      <c r="BN2790" s="175" t="str">
        <f t="shared" si="3596"/>
        <v>BN$17</v>
      </c>
      <c r="BO2790" s="175" t="str">
        <f t="shared" si="3596"/>
        <v>BO$17</v>
      </c>
      <c r="BP2790" s="175" t="str">
        <f t="shared" si="3596"/>
        <v>BP$17</v>
      </c>
      <c r="BQ2790" s="175" t="str">
        <f t="shared" si="3596"/>
        <v>BQ$17</v>
      </c>
      <c r="BR2790" s="175" t="str">
        <f t="shared" si="3596"/>
        <v>BR$17</v>
      </c>
      <c r="BS2790" s="175" t="str">
        <f t="shared" si="3596"/>
        <v>BS$17</v>
      </c>
      <c r="BT2790" s="175" t="str">
        <f t="shared" si="3596"/>
        <v>BT$17</v>
      </c>
      <c r="BU2790" s="175" t="str">
        <f t="shared" si="3596"/>
        <v>BU$17</v>
      </c>
      <c r="BV2790" s="175" t="str">
        <f t="shared" si="3596"/>
        <v>BV$17</v>
      </c>
      <c r="BW2790" s="175" t="str">
        <f t="shared" si="3596"/>
        <v>BW$17</v>
      </c>
      <c r="BX2790" s="175" t="str">
        <f t="shared" si="3596"/>
        <v>BX$17</v>
      </c>
      <c r="BY2790" s="175" t="str">
        <f t="shared" si="3596"/>
        <v>BY$17</v>
      </c>
      <c r="BZ2790" s="175" t="str">
        <f t="shared" si="3596"/>
        <v>BZ$17</v>
      </c>
      <c r="CA2790" s="175" t="str">
        <f t="shared" si="3596"/>
        <v>CA$17</v>
      </c>
      <c r="CB2790" s="175" t="str">
        <f t="shared" si="3596"/>
        <v>CB$17</v>
      </c>
      <c r="CC2790" s="175" t="str">
        <f t="shared" si="3596"/>
        <v>CC$17</v>
      </c>
      <c r="CD2790" s="175" t="str">
        <f t="shared" si="3596"/>
        <v>CD$17</v>
      </c>
      <c r="CE2790" s="175" t="str">
        <f t="shared" ref="CE2790:CK2790" si="3597">CE2773</f>
        <v>CE$17</v>
      </c>
      <c r="CF2790" s="175" t="str">
        <f t="shared" si="3597"/>
        <v>CF$17</v>
      </c>
      <c r="CG2790" s="175" t="str">
        <f t="shared" si="3597"/>
        <v>CG$17</v>
      </c>
      <c r="CH2790" s="175" t="str">
        <f t="shared" si="3597"/>
        <v>CH$17</v>
      </c>
      <c r="CI2790" s="175" t="str">
        <f t="shared" si="3597"/>
        <v>CI$17</v>
      </c>
      <c r="CJ2790" s="175" t="str">
        <f t="shared" si="3597"/>
        <v>CJ$17</v>
      </c>
      <c r="CK2790" s="175" t="str">
        <f t="shared" si="3597"/>
        <v>CK$17</v>
      </c>
    </row>
    <row r="2791" spans="2:89" x14ac:dyDescent="0.35">
      <c r="B2791" s="187" t="str">
        <f>B2778</f>
        <v>Simple accounts receivable - IS driven:</v>
      </c>
      <c r="D2791" t="s">
        <v>391</v>
      </c>
      <c r="E2791" s="8" t="str">
        <f t="shared" si="3581"/>
        <v>2791 WCAR-IS</v>
      </c>
      <c r="G2791" t="s">
        <v>332</v>
      </c>
      <c r="H2791" s="12"/>
      <c r="I2791" s="60"/>
      <c r="J2791" s="60"/>
      <c r="K2791" s="15"/>
      <c r="L2791" s="15"/>
      <c r="M2791" s="15"/>
      <c r="N2791" s="15"/>
      <c r="O2791" s="15"/>
      <c r="P2791" s="15"/>
      <c r="R2791" s="15"/>
      <c r="S2791" s="175">
        <f t="shared" ref="S2791" si="3598">S2774</f>
        <v>0</v>
      </c>
      <c r="T2791" s="175">
        <f t="shared" ref="T2791:CD2791" si="3599">T2774</f>
        <v>0</v>
      </c>
      <c r="U2791" s="175">
        <f t="shared" si="3599"/>
        <v>0</v>
      </c>
      <c r="V2791" s="175">
        <f t="shared" si="3599"/>
        <v>0</v>
      </c>
      <c r="W2791" s="175">
        <f t="shared" si="3599"/>
        <v>0</v>
      </c>
      <c r="X2791" s="175">
        <f t="shared" si="3599"/>
        <v>0</v>
      </c>
      <c r="Y2791" s="175">
        <f t="shared" si="3599"/>
        <v>0</v>
      </c>
      <c r="Z2791" s="175">
        <f t="shared" si="3599"/>
        <v>0</v>
      </c>
      <c r="AA2791" s="175">
        <f t="shared" si="3599"/>
        <v>0</v>
      </c>
      <c r="AB2791" s="175">
        <f t="shared" si="3599"/>
        <v>0</v>
      </c>
      <c r="AC2791" s="175">
        <f t="shared" si="3599"/>
        <v>0</v>
      </c>
      <c r="AD2791" s="175">
        <f t="shared" si="3599"/>
        <v>0</v>
      </c>
      <c r="AE2791" s="175">
        <f t="shared" si="3599"/>
        <v>0</v>
      </c>
      <c r="AF2791" s="175">
        <f t="shared" si="3599"/>
        <v>0</v>
      </c>
      <c r="AG2791" s="175">
        <f t="shared" si="3599"/>
        <v>0</v>
      </c>
      <c r="AH2791" s="175">
        <f t="shared" si="3599"/>
        <v>0</v>
      </c>
      <c r="AI2791" s="175">
        <f t="shared" si="3599"/>
        <v>0</v>
      </c>
      <c r="AJ2791" s="175">
        <f t="shared" si="3599"/>
        <v>0</v>
      </c>
      <c r="AK2791" s="175">
        <f t="shared" si="3599"/>
        <v>0</v>
      </c>
      <c r="AL2791" s="175">
        <f t="shared" si="3599"/>
        <v>0</v>
      </c>
      <c r="AM2791" s="175">
        <f t="shared" si="3599"/>
        <v>0</v>
      </c>
      <c r="AN2791" s="175">
        <f t="shared" si="3599"/>
        <v>0</v>
      </c>
      <c r="AO2791" s="175">
        <f t="shared" si="3599"/>
        <v>0</v>
      </c>
      <c r="AP2791" s="175">
        <f t="shared" si="3599"/>
        <v>0</v>
      </c>
      <c r="AQ2791" s="175">
        <f t="shared" si="3599"/>
        <v>0</v>
      </c>
      <c r="AR2791" s="175">
        <f t="shared" si="3599"/>
        <v>0</v>
      </c>
      <c r="AS2791" s="175">
        <f t="shared" si="3599"/>
        <v>0</v>
      </c>
      <c r="AT2791" s="175">
        <f t="shared" si="3599"/>
        <v>0</v>
      </c>
      <c r="AU2791" s="175">
        <f t="shared" si="3599"/>
        <v>0</v>
      </c>
      <c r="AV2791" s="175">
        <f t="shared" si="3599"/>
        <v>0</v>
      </c>
      <c r="AW2791" s="175">
        <f t="shared" si="3599"/>
        <v>0</v>
      </c>
      <c r="AX2791" s="175">
        <f t="shared" si="3599"/>
        <v>0</v>
      </c>
      <c r="AY2791" s="175">
        <f t="shared" si="3599"/>
        <v>0</v>
      </c>
      <c r="AZ2791" s="175">
        <f t="shared" si="3599"/>
        <v>0</v>
      </c>
      <c r="BA2791" s="175">
        <f t="shared" si="3599"/>
        <v>0</v>
      </c>
      <c r="BB2791" s="175">
        <f t="shared" si="3599"/>
        <v>0</v>
      </c>
      <c r="BC2791" s="175">
        <f t="shared" si="3599"/>
        <v>0</v>
      </c>
      <c r="BD2791" s="175">
        <f t="shared" si="3599"/>
        <v>0</v>
      </c>
      <c r="BE2791" s="175">
        <f t="shared" si="3599"/>
        <v>0</v>
      </c>
      <c r="BF2791" s="175">
        <f t="shared" si="3599"/>
        <v>0</v>
      </c>
      <c r="BG2791" s="175">
        <f t="shared" si="3599"/>
        <v>0</v>
      </c>
      <c r="BH2791" s="175">
        <f t="shared" si="3599"/>
        <v>0</v>
      </c>
      <c r="BI2791" s="175">
        <f t="shared" si="3599"/>
        <v>0</v>
      </c>
      <c r="BJ2791" s="175">
        <f t="shared" si="3599"/>
        <v>0</v>
      </c>
      <c r="BK2791" s="175">
        <f t="shared" si="3599"/>
        <v>0</v>
      </c>
      <c r="BL2791" s="175">
        <f t="shared" si="3599"/>
        <v>0</v>
      </c>
      <c r="BM2791" s="175">
        <f t="shared" si="3599"/>
        <v>0</v>
      </c>
      <c r="BN2791" s="175">
        <f t="shared" si="3599"/>
        <v>0</v>
      </c>
      <c r="BO2791" s="175">
        <f t="shared" si="3599"/>
        <v>0</v>
      </c>
      <c r="BP2791" s="175">
        <f t="shared" si="3599"/>
        <v>0</v>
      </c>
      <c r="BQ2791" s="175">
        <f t="shared" si="3599"/>
        <v>0</v>
      </c>
      <c r="BR2791" s="175">
        <f t="shared" si="3599"/>
        <v>0</v>
      </c>
      <c r="BS2791" s="175">
        <f t="shared" si="3599"/>
        <v>0</v>
      </c>
      <c r="BT2791" s="175">
        <f t="shared" si="3599"/>
        <v>0</v>
      </c>
      <c r="BU2791" s="175">
        <f t="shared" si="3599"/>
        <v>0</v>
      </c>
      <c r="BV2791" s="175">
        <f t="shared" si="3599"/>
        <v>0</v>
      </c>
      <c r="BW2791" s="175">
        <f t="shared" si="3599"/>
        <v>0</v>
      </c>
      <c r="BX2791" s="175">
        <f t="shared" si="3599"/>
        <v>0</v>
      </c>
      <c r="BY2791" s="175">
        <f t="shared" si="3599"/>
        <v>0</v>
      </c>
      <c r="BZ2791" s="175">
        <f t="shared" si="3599"/>
        <v>0</v>
      </c>
      <c r="CA2791" s="175">
        <f t="shared" si="3599"/>
        <v>0</v>
      </c>
      <c r="CB2791" s="175">
        <f t="shared" si="3599"/>
        <v>0</v>
      </c>
      <c r="CC2791" s="175">
        <f t="shared" si="3599"/>
        <v>0</v>
      </c>
      <c r="CD2791" s="175">
        <f t="shared" si="3599"/>
        <v>0</v>
      </c>
      <c r="CE2791" s="175">
        <f t="shared" ref="CE2791:CK2791" si="3600">CE2774</f>
        <v>0</v>
      </c>
      <c r="CF2791" s="175">
        <f t="shared" si="3600"/>
        <v>0</v>
      </c>
      <c r="CG2791" s="175">
        <f t="shared" si="3600"/>
        <v>0</v>
      </c>
      <c r="CH2791" s="175">
        <f t="shared" si="3600"/>
        <v>0</v>
      </c>
      <c r="CI2791" s="175">
        <f t="shared" si="3600"/>
        <v>0</v>
      </c>
      <c r="CJ2791" s="175">
        <f t="shared" si="3600"/>
        <v>0</v>
      </c>
      <c r="CK2791" s="175">
        <f t="shared" si="3600"/>
        <v>0</v>
      </c>
    </row>
    <row r="2792" spans="2:89" x14ac:dyDescent="0.35">
      <c r="B2792" s="187" t="str">
        <f>SUBSTITUTE(TRIM(MID(B2778, SEARCH("-", B2778) + 1, LEN(B2778))),":","")</f>
        <v>IS driven</v>
      </c>
      <c r="D2792" t="s">
        <v>391</v>
      </c>
      <c r="E2792" s="8" t="str">
        <f t="shared" si="3581"/>
        <v>2792 WCAR-IS</v>
      </c>
      <c r="G2792" t="s">
        <v>332</v>
      </c>
      <c r="H2792" s="12"/>
      <c r="I2792" s="60"/>
      <c r="J2792" s="60"/>
      <c r="K2792" s="15"/>
      <c r="L2792" s="15"/>
      <c r="M2792" s="15"/>
      <c r="N2792" s="15"/>
      <c r="O2792" s="15"/>
      <c r="P2792" s="15"/>
      <c r="R2792" s="15"/>
    </row>
    <row r="2793" spans="2:89" x14ac:dyDescent="0.35">
      <c r="B2793" s="132" t="str">
        <f t="shared" si="3591"/>
        <v>Secondary revenue driver</v>
      </c>
      <c r="D2793" t="s">
        <v>391</v>
      </c>
      <c r="E2793" s="8" t="str">
        <f t="shared" si="3581"/>
        <v>2793 WCAR-IS</v>
      </c>
      <c r="G2793" t="s">
        <v>332</v>
      </c>
      <c r="H2793" s="12"/>
      <c r="I2793" s="60"/>
      <c r="J2793" s="60"/>
      <c r="K2793" s="15"/>
      <c r="L2793" s="15"/>
      <c r="M2793" s="15"/>
      <c r="N2793" s="15"/>
      <c r="O2793" s="15"/>
      <c r="P2793" s="15"/>
      <c r="R2793" s="15"/>
      <c r="S2793" s="208" t="str">
        <f t="shared" ref="S2793" si="3601">ADDRESS(ROW(S2783),COLUMN(S2783),2)</f>
        <v>S$2783</v>
      </c>
      <c r="T2793" s="208" t="str">
        <f t="shared" ref="T2793:AX2793" si="3602">ADDRESS(ROW(T2783),COLUMN(T2783),2)</f>
        <v>T$2783</v>
      </c>
      <c r="U2793" s="208" t="str">
        <f t="shared" si="3602"/>
        <v>U$2783</v>
      </c>
      <c r="V2793" s="208" t="str">
        <f t="shared" si="3602"/>
        <v>V$2783</v>
      </c>
      <c r="W2793" s="208" t="str">
        <f t="shared" si="3602"/>
        <v>W$2783</v>
      </c>
      <c r="X2793" s="208" t="str">
        <f t="shared" si="3602"/>
        <v>X$2783</v>
      </c>
      <c r="Y2793" s="208" t="str">
        <f t="shared" si="3602"/>
        <v>Y$2783</v>
      </c>
      <c r="Z2793" s="208" t="str">
        <f t="shared" si="3602"/>
        <v>Z$2783</v>
      </c>
      <c r="AA2793" s="208" t="str">
        <f t="shared" si="3602"/>
        <v>AA$2783</v>
      </c>
      <c r="AB2793" s="208" t="str">
        <f t="shared" si="3602"/>
        <v>AB$2783</v>
      </c>
      <c r="AC2793" s="208" t="str">
        <f t="shared" si="3602"/>
        <v>AC$2783</v>
      </c>
      <c r="AD2793" s="208" t="str">
        <f t="shared" si="3602"/>
        <v>AD$2783</v>
      </c>
      <c r="AE2793" s="208" t="str">
        <f t="shared" si="3602"/>
        <v>AE$2783</v>
      </c>
      <c r="AF2793" s="208" t="str">
        <f t="shared" si="3602"/>
        <v>AF$2783</v>
      </c>
      <c r="AG2793" s="208" t="str">
        <f t="shared" si="3602"/>
        <v>AG$2783</v>
      </c>
      <c r="AH2793" s="208" t="str">
        <f t="shared" si="3602"/>
        <v>AH$2783</v>
      </c>
      <c r="AI2793" s="208" t="str">
        <f t="shared" si="3602"/>
        <v>AI$2783</v>
      </c>
      <c r="AJ2793" s="208" t="str">
        <f t="shared" si="3602"/>
        <v>AJ$2783</v>
      </c>
      <c r="AK2793" s="208" t="str">
        <f t="shared" si="3602"/>
        <v>AK$2783</v>
      </c>
      <c r="AL2793" s="208" t="str">
        <f t="shared" si="3602"/>
        <v>AL$2783</v>
      </c>
      <c r="AM2793" s="208" t="str">
        <f t="shared" si="3602"/>
        <v>AM$2783</v>
      </c>
      <c r="AN2793" s="208" t="str">
        <f t="shared" si="3602"/>
        <v>AN$2783</v>
      </c>
      <c r="AO2793" s="208" t="str">
        <f t="shared" si="3602"/>
        <v>AO$2783</v>
      </c>
      <c r="AP2793" s="208" t="str">
        <f t="shared" si="3602"/>
        <v>AP$2783</v>
      </c>
      <c r="AQ2793" s="208" t="str">
        <f t="shared" si="3602"/>
        <v>AQ$2783</v>
      </c>
      <c r="AR2793" s="208" t="str">
        <f t="shared" si="3602"/>
        <v>AR$2783</v>
      </c>
      <c r="AS2793" s="208" t="str">
        <f t="shared" si="3602"/>
        <v>AS$2783</v>
      </c>
      <c r="AT2793" s="208" t="str">
        <f t="shared" si="3602"/>
        <v>AT$2783</v>
      </c>
      <c r="AU2793" s="208" t="str">
        <f t="shared" si="3602"/>
        <v>AU$2783</v>
      </c>
      <c r="AV2793" s="208" t="str">
        <f t="shared" si="3602"/>
        <v>AV$2783</v>
      </c>
      <c r="AW2793" s="208" t="str">
        <f t="shared" si="3602"/>
        <v>AW$2783</v>
      </c>
      <c r="AX2793" s="208" t="str">
        <f t="shared" si="3602"/>
        <v>AX$2783</v>
      </c>
      <c r="AY2793" s="208" t="str">
        <f t="shared" ref="AY2793:CD2793" si="3603">ADDRESS(ROW(AY2783),COLUMN(AY2783),2)</f>
        <v>AY$2783</v>
      </c>
      <c r="AZ2793" s="208" t="str">
        <f t="shared" si="3603"/>
        <v>AZ$2783</v>
      </c>
      <c r="BA2793" s="208" t="str">
        <f t="shared" si="3603"/>
        <v>BA$2783</v>
      </c>
      <c r="BB2793" s="208" t="str">
        <f t="shared" si="3603"/>
        <v>BB$2783</v>
      </c>
      <c r="BC2793" s="208" t="str">
        <f t="shared" si="3603"/>
        <v>BC$2783</v>
      </c>
      <c r="BD2793" s="208" t="str">
        <f t="shared" si="3603"/>
        <v>BD$2783</v>
      </c>
      <c r="BE2793" s="208" t="str">
        <f t="shared" si="3603"/>
        <v>BE$2783</v>
      </c>
      <c r="BF2793" s="208" t="str">
        <f t="shared" si="3603"/>
        <v>BF$2783</v>
      </c>
      <c r="BG2793" s="208" t="str">
        <f t="shared" si="3603"/>
        <v>BG$2783</v>
      </c>
      <c r="BH2793" s="208" t="str">
        <f t="shared" si="3603"/>
        <v>BH$2783</v>
      </c>
      <c r="BI2793" s="208" t="str">
        <f t="shared" si="3603"/>
        <v>BI$2783</v>
      </c>
      <c r="BJ2793" s="208" t="str">
        <f t="shared" si="3603"/>
        <v>BJ$2783</v>
      </c>
      <c r="BK2793" s="208" t="str">
        <f t="shared" si="3603"/>
        <v>BK$2783</v>
      </c>
      <c r="BL2793" s="208" t="str">
        <f t="shared" si="3603"/>
        <v>BL$2783</v>
      </c>
      <c r="BM2793" s="208" t="str">
        <f t="shared" si="3603"/>
        <v>BM$2783</v>
      </c>
      <c r="BN2793" s="208" t="str">
        <f t="shared" si="3603"/>
        <v>BN$2783</v>
      </c>
      <c r="BO2793" s="208" t="str">
        <f t="shared" si="3603"/>
        <v>BO$2783</v>
      </c>
      <c r="BP2793" s="208" t="str">
        <f t="shared" si="3603"/>
        <v>BP$2783</v>
      </c>
      <c r="BQ2793" s="208" t="str">
        <f t="shared" si="3603"/>
        <v>BQ$2783</v>
      </c>
      <c r="BR2793" s="208" t="str">
        <f t="shared" si="3603"/>
        <v>BR$2783</v>
      </c>
      <c r="BS2793" s="208" t="str">
        <f t="shared" si="3603"/>
        <v>BS$2783</v>
      </c>
      <c r="BT2793" s="208" t="str">
        <f t="shared" si="3603"/>
        <v>BT$2783</v>
      </c>
      <c r="BU2793" s="208" t="str">
        <f t="shared" si="3603"/>
        <v>BU$2783</v>
      </c>
      <c r="BV2793" s="208" t="str">
        <f t="shared" si="3603"/>
        <v>BV$2783</v>
      </c>
      <c r="BW2793" s="208" t="str">
        <f t="shared" si="3603"/>
        <v>BW$2783</v>
      </c>
      <c r="BX2793" s="208" t="str">
        <f t="shared" si="3603"/>
        <v>BX$2783</v>
      </c>
      <c r="BY2793" s="208" t="str">
        <f t="shared" si="3603"/>
        <v>BY$2783</v>
      </c>
      <c r="BZ2793" s="208" t="str">
        <f t="shared" si="3603"/>
        <v>BZ$2783</v>
      </c>
      <c r="CA2793" s="208" t="str">
        <f t="shared" si="3603"/>
        <v>CA$2783</v>
      </c>
      <c r="CB2793" s="208" t="str">
        <f t="shared" si="3603"/>
        <v>CB$2783</v>
      </c>
      <c r="CC2793" s="208" t="str">
        <f t="shared" si="3603"/>
        <v>CC$2783</v>
      </c>
      <c r="CD2793" s="208" t="str">
        <f t="shared" si="3603"/>
        <v>CD$2783</v>
      </c>
      <c r="CE2793" s="208" t="str">
        <f t="shared" ref="CE2793:CK2793" si="3604">ADDRESS(ROW(CE2783),COLUMN(CE2783),2)</f>
        <v>CE$2783</v>
      </c>
      <c r="CF2793" s="208" t="str">
        <f t="shared" si="3604"/>
        <v>CF$2783</v>
      </c>
      <c r="CG2793" s="208" t="str">
        <f t="shared" si="3604"/>
        <v>CG$2783</v>
      </c>
      <c r="CH2793" s="208" t="str">
        <f t="shared" si="3604"/>
        <v>CH$2783</v>
      </c>
      <c r="CI2793" s="208" t="str">
        <f t="shared" si="3604"/>
        <v>CI$2783</v>
      </c>
      <c r="CJ2793" s="208" t="str">
        <f t="shared" si="3604"/>
        <v>CJ$2783</v>
      </c>
      <c r="CK2793" s="208" t="str">
        <f t="shared" si="3604"/>
        <v>CK$2783</v>
      </c>
    </row>
    <row r="2794" spans="2:89" x14ac:dyDescent="0.35">
      <c r="B2794" s="132" t="str">
        <f t="shared" si="3591"/>
        <v>Secondary volume driver</v>
      </c>
      <c r="D2794" t="s">
        <v>391</v>
      </c>
      <c r="E2794" s="8" t="str">
        <f t="shared" ref="E2794" si="3605">ROW()&amp;" "&amp;D2794</f>
        <v>2794 WCAR-IS</v>
      </c>
      <c r="G2794" t="s">
        <v>332</v>
      </c>
      <c r="H2794" s="12"/>
      <c r="I2794" s="60"/>
      <c r="J2794" s="60"/>
      <c r="K2794" s="15"/>
      <c r="L2794" s="15"/>
      <c r="M2794" s="15"/>
      <c r="N2794" s="15"/>
      <c r="O2794" s="15"/>
      <c r="P2794" s="15"/>
      <c r="R2794" s="15"/>
      <c r="S2794" s="175" t="str">
        <f t="shared" ref="S2794" si="3606">S2777</f>
        <v>S$19</v>
      </c>
      <c r="T2794" s="175" t="str">
        <f t="shared" ref="T2794:AX2794" si="3607">T2777</f>
        <v>T$19</v>
      </c>
      <c r="U2794" s="175" t="str">
        <f t="shared" si="3607"/>
        <v>U$19</v>
      </c>
      <c r="V2794" s="175" t="str">
        <f t="shared" si="3607"/>
        <v>V$19</v>
      </c>
      <c r="W2794" s="175" t="str">
        <f t="shared" si="3607"/>
        <v>W$19</v>
      </c>
      <c r="X2794" s="175" t="str">
        <f t="shared" si="3607"/>
        <v>X$19</v>
      </c>
      <c r="Y2794" s="175" t="str">
        <f t="shared" si="3607"/>
        <v>Y$19</v>
      </c>
      <c r="Z2794" s="175" t="str">
        <f t="shared" si="3607"/>
        <v>Z$19</v>
      </c>
      <c r="AA2794" s="175" t="str">
        <f t="shared" si="3607"/>
        <v>AA$19</v>
      </c>
      <c r="AB2794" s="175" t="str">
        <f t="shared" si="3607"/>
        <v>AB$19</v>
      </c>
      <c r="AC2794" s="175" t="str">
        <f t="shared" si="3607"/>
        <v>AC$19</v>
      </c>
      <c r="AD2794" s="175" t="str">
        <f t="shared" si="3607"/>
        <v>AD$19</v>
      </c>
      <c r="AE2794" s="175" t="str">
        <f t="shared" si="3607"/>
        <v>AE$19</v>
      </c>
      <c r="AF2794" s="175" t="str">
        <f t="shared" si="3607"/>
        <v>AF$19</v>
      </c>
      <c r="AG2794" s="175" t="str">
        <f t="shared" si="3607"/>
        <v>AG$19</v>
      </c>
      <c r="AH2794" s="175" t="str">
        <f t="shared" si="3607"/>
        <v>AH$19</v>
      </c>
      <c r="AI2794" s="175" t="str">
        <f t="shared" si="3607"/>
        <v>AI$19</v>
      </c>
      <c r="AJ2794" s="175" t="str">
        <f t="shared" si="3607"/>
        <v>AJ$19</v>
      </c>
      <c r="AK2794" s="175" t="str">
        <f t="shared" si="3607"/>
        <v>AK$19</v>
      </c>
      <c r="AL2794" s="175" t="str">
        <f t="shared" si="3607"/>
        <v>AL$19</v>
      </c>
      <c r="AM2794" s="175" t="str">
        <f t="shared" si="3607"/>
        <v>AM$19</v>
      </c>
      <c r="AN2794" s="175" t="str">
        <f t="shared" si="3607"/>
        <v>AN$19</v>
      </c>
      <c r="AO2794" s="175" t="str">
        <f t="shared" si="3607"/>
        <v>AO$19</v>
      </c>
      <c r="AP2794" s="175" t="str">
        <f t="shared" si="3607"/>
        <v>AP$19</v>
      </c>
      <c r="AQ2794" s="175" t="str">
        <f t="shared" si="3607"/>
        <v>AQ$19</v>
      </c>
      <c r="AR2794" s="175" t="str">
        <f t="shared" si="3607"/>
        <v>AR$19</v>
      </c>
      <c r="AS2794" s="175" t="str">
        <f t="shared" si="3607"/>
        <v>AS$19</v>
      </c>
      <c r="AT2794" s="175" t="str">
        <f t="shared" si="3607"/>
        <v>AT$19</v>
      </c>
      <c r="AU2794" s="175" t="str">
        <f t="shared" si="3607"/>
        <v>AU$19</v>
      </c>
      <c r="AV2794" s="175" t="str">
        <f t="shared" si="3607"/>
        <v>AV$19</v>
      </c>
      <c r="AW2794" s="175" t="str">
        <f t="shared" si="3607"/>
        <v>AW$19</v>
      </c>
      <c r="AX2794" s="175" t="str">
        <f t="shared" si="3607"/>
        <v>AX$19</v>
      </c>
      <c r="AY2794" s="175" t="str">
        <f t="shared" ref="AY2794:CD2794" si="3608">AY2777</f>
        <v>AY$19</v>
      </c>
      <c r="AZ2794" s="175" t="str">
        <f t="shared" si="3608"/>
        <v>AZ$19</v>
      </c>
      <c r="BA2794" s="175" t="str">
        <f t="shared" si="3608"/>
        <v>BA$19</v>
      </c>
      <c r="BB2794" s="175" t="str">
        <f t="shared" si="3608"/>
        <v>BB$19</v>
      </c>
      <c r="BC2794" s="175" t="str">
        <f t="shared" si="3608"/>
        <v>BC$19</v>
      </c>
      <c r="BD2794" s="175" t="str">
        <f t="shared" si="3608"/>
        <v>BD$19</v>
      </c>
      <c r="BE2794" s="175" t="str">
        <f t="shared" si="3608"/>
        <v>BE$19</v>
      </c>
      <c r="BF2794" s="175" t="str">
        <f t="shared" si="3608"/>
        <v>BF$19</v>
      </c>
      <c r="BG2794" s="175" t="str">
        <f t="shared" si="3608"/>
        <v>BG$19</v>
      </c>
      <c r="BH2794" s="175" t="str">
        <f t="shared" si="3608"/>
        <v>BH$19</v>
      </c>
      <c r="BI2794" s="175" t="str">
        <f t="shared" si="3608"/>
        <v>BI$19</v>
      </c>
      <c r="BJ2794" s="175" t="str">
        <f t="shared" si="3608"/>
        <v>BJ$19</v>
      </c>
      <c r="BK2794" s="175" t="str">
        <f t="shared" si="3608"/>
        <v>BK$19</v>
      </c>
      <c r="BL2794" s="175" t="str">
        <f t="shared" si="3608"/>
        <v>BL$19</v>
      </c>
      <c r="BM2794" s="175" t="str">
        <f t="shared" si="3608"/>
        <v>BM$19</v>
      </c>
      <c r="BN2794" s="175" t="str">
        <f t="shared" si="3608"/>
        <v>BN$19</v>
      </c>
      <c r="BO2794" s="175" t="str">
        <f t="shared" si="3608"/>
        <v>BO$19</v>
      </c>
      <c r="BP2794" s="175" t="str">
        <f t="shared" si="3608"/>
        <v>BP$19</v>
      </c>
      <c r="BQ2794" s="175" t="str">
        <f t="shared" si="3608"/>
        <v>BQ$19</v>
      </c>
      <c r="BR2794" s="175" t="str">
        <f t="shared" si="3608"/>
        <v>BR$19</v>
      </c>
      <c r="BS2794" s="175" t="str">
        <f t="shared" si="3608"/>
        <v>BS$19</v>
      </c>
      <c r="BT2794" s="175" t="str">
        <f t="shared" si="3608"/>
        <v>BT$19</v>
      </c>
      <c r="BU2794" s="175" t="str">
        <f t="shared" si="3608"/>
        <v>BU$19</v>
      </c>
      <c r="BV2794" s="175" t="str">
        <f t="shared" si="3608"/>
        <v>BV$19</v>
      </c>
      <c r="BW2794" s="175" t="str">
        <f t="shared" si="3608"/>
        <v>BW$19</v>
      </c>
      <c r="BX2794" s="175" t="str">
        <f t="shared" si="3608"/>
        <v>BX$19</v>
      </c>
      <c r="BY2794" s="175" t="str">
        <f t="shared" si="3608"/>
        <v>BY$19</v>
      </c>
      <c r="BZ2794" s="175" t="str">
        <f t="shared" si="3608"/>
        <v>BZ$19</v>
      </c>
      <c r="CA2794" s="175" t="str">
        <f t="shared" si="3608"/>
        <v>CA$19</v>
      </c>
      <c r="CB2794" s="175" t="str">
        <f t="shared" si="3608"/>
        <v>CB$19</v>
      </c>
      <c r="CC2794" s="175" t="str">
        <f t="shared" si="3608"/>
        <v>CC$19</v>
      </c>
      <c r="CD2794" s="175" t="str">
        <f t="shared" si="3608"/>
        <v>CD$19</v>
      </c>
      <c r="CE2794" s="175" t="str">
        <f t="shared" ref="CE2794:CK2794" si="3609">CE2777</f>
        <v>CE$19</v>
      </c>
      <c r="CF2794" s="175" t="str">
        <f t="shared" si="3609"/>
        <v>CF$19</v>
      </c>
      <c r="CG2794" s="175" t="str">
        <f t="shared" si="3609"/>
        <v>CG$19</v>
      </c>
      <c r="CH2794" s="175" t="str">
        <f t="shared" si="3609"/>
        <v>CH$19</v>
      </c>
      <c r="CI2794" s="175" t="str">
        <f t="shared" si="3609"/>
        <v>CI$19</v>
      </c>
      <c r="CJ2794" s="175" t="str">
        <f t="shared" si="3609"/>
        <v>CJ$19</v>
      </c>
      <c r="CK2794" s="175" t="str">
        <f t="shared" si="3609"/>
        <v>CK$19</v>
      </c>
    </row>
    <row r="2795" spans="2:89" x14ac:dyDescent="0.35">
      <c r="E2795" s="8"/>
      <c r="H2795" s="12"/>
      <c r="I2795" s="60"/>
      <c r="J2795" s="60"/>
      <c r="K2795" s="15"/>
      <c r="L2795" s="15"/>
      <c r="M2795" s="15"/>
      <c r="N2795" s="15"/>
      <c r="O2795" s="15"/>
      <c r="P2795" s="15"/>
      <c r="R2795" s="15"/>
      <c r="S2795" s="76"/>
      <c r="T2795" s="76"/>
      <c r="U2795" s="76"/>
      <c r="V2795" s="76"/>
      <c r="W2795" s="76"/>
      <c r="X2795" s="76"/>
      <c r="Y2795" s="76"/>
      <c r="Z2795" s="76"/>
      <c r="AA2795" s="76"/>
      <c r="AB2795" s="76"/>
      <c r="AC2795" s="76"/>
      <c r="AD2795" s="76"/>
      <c r="AE2795" s="76"/>
      <c r="AF2795" s="76"/>
      <c r="AG2795" s="76"/>
      <c r="AH2795" s="76"/>
      <c r="AI2795" s="76"/>
      <c r="AJ2795" s="76"/>
      <c r="AK2795" s="76"/>
      <c r="AL2795" s="76"/>
      <c r="AM2795" s="76"/>
      <c r="AN2795" s="76"/>
      <c r="AO2795" s="76"/>
      <c r="AP2795" s="76"/>
      <c r="AQ2795" s="76"/>
      <c r="AR2795" s="76"/>
      <c r="AS2795" s="76"/>
      <c r="AT2795" s="76"/>
      <c r="AU2795" s="76"/>
      <c r="AV2795" s="76"/>
      <c r="AW2795" s="76"/>
      <c r="AX2795" s="76"/>
      <c r="AY2795" s="76"/>
      <c r="AZ2795" s="76"/>
      <c r="BA2795" s="76"/>
      <c r="BB2795" s="76"/>
      <c r="BC2795" s="76"/>
      <c r="BD2795" s="76"/>
      <c r="BE2795" s="76"/>
      <c r="BF2795" s="76"/>
      <c r="BG2795" s="76"/>
      <c r="BH2795" s="76"/>
      <c r="BI2795" s="76"/>
      <c r="BJ2795" s="76"/>
      <c r="BK2795" s="76"/>
      <c r="BL2795" s="76"/>
      <c r="BM2795" s="76"/>
      <c r="BN2795" s="76"/>
      <c r="BO2795" s="76"/>
      <c r="BP2795" s="76"/>
      <c r="BQ2795" s="76"/>
      <c r="BR2795" s="76"/>
      <c r="BS2795" s="76"/>
      <c r="BT2795" s="76"/>
      <c r="BU2795" s="76"/>
      <c r="BV2795" s="76"/>
      <c r="BW2795" s="76"/>
      <c r="BX2795" s="76"/>
      <c r="BY2795" s="76"/>
      <c r="BZ2795" s="76"/>
      <c r="CA2795" s="76"/>
      <c r="CB2795" s="76"/>
      <c r="CC2795" s="76"/>
      <c r="CD2795" s="76"/>
      <c r="CE2795" s="76"/>
      <c r="CF2795" s="76"/>
      <c r="CG2795" s="76"/>
      <c r="CH2795" s="76"/>
      <c r="CI2795" s="76"/>
      <c r="CJ2795" s="76"/>
      <c r="CK2795" s="76"/>
    </row>
    <row r="2796" spans="2:89" x14ac:dyDescent="0.35">
      <c r="B2796" s="171" t="s">
        <v>490</v>
      </c>
      <c r="E2796" s="8"/>
      <c r="H2796" s="170"/>
      <c r="I2796" s="172"/>
      <c r="J2796" s="172"/>
      <c r="K2796" s="193"/>
      <c r="L2796" s="193"/>
      <c r="M2796" s="193"/>
      <c r="N2796" s="193"/>
      <c r="O2796" s="193"/>
      <c r="P2796" s="193"/>
      <c r="R2796" s="194"/>
      <c r="S2796" s="170"/>
      <c r="T2796" s="170"/>
      <c r="U2796" s="170"/>
      <c r="V2796" s="170"/>
      <c r="W2796" s="170"/>
      <c r="X2796" s="170"/>
      <c r="Y2796" s="170"/>
      <c r="Z2796" s="170"/>
      <c r="AA2796" s="170"/>
      <c r="AB2796" s="170"/>
      <c r="AC2796" s="170"/>
      <c r="AD2796" s="170"/>
      <c r="AE2796" s="170"/>
      <c r="AF2796" s="170"/>
      <c r="AG2796" s="170"/>
      <c r="AH2796" s="170"/>
      <c r="AI2796" s="170"/>
      <c r="AJ2796" s="170"/>
      <c r="AK2796" s="170"/>
      <c r="AL2796" s="170"/>
      <c r="AM2796" s="170"/>
      <c r="AN2796" s="170"/>
      <c r="AO2796" s="170"/>
      <c r="AP2796" s="170"/>
      <c r="AQ2796" s="170"/>
      <c r="AR2796" s="170"/>
      <c r="AS2796" s="170"/>
      <c r="AT2796" s="170"/>
      <c r="AU2796" s="170"/>
      <c r="AV2796" s="170"/>
      <c r="AW2796" s="170"/>
      <c r="AX2796" s="170"/>
      <c r="AY2796" s="170"/>
      <c r="AZ2796" s="170"/>
      <c r="BA2796" s="170"/>
      <c r="BB2796" s="170"/>
      <c r="BC2796" s="170"/>
      <c r="BD2796" s="170"/>
      <c r="BE2796" s="170"/>
      <c r="BF2796" s="170"/>
      <c r="BG2796" s="170"/>
      <c r="BH2796" s="170"/>
      <c r="BI2796" s="170"/>
      <c r="BJ2796" s="170"/>
      <c r="BK2796" s="170"/>
      <c r="BL2796" s="170"/>
      <c r="BM2796" s="170"/>
      <c r="BN2796" s="170"/>
      <c r="BO2796" s="170"/>
      <c r="BP2796" s="170"/>
      <c r="BQ2796" s="170"/>
      <c r="BR2796" s="170"/>
      <c r="BS2796" s="170"/>
      <c r="BT2796" s="170"/>
      <c r="BU2796" s="170"/>
      <c r="BV2796" s="170"/>
      <c r="BW2796" s="170"/>
      <c r="BX2796" s="170"/>
      <c r="BY2796" s="170"/>
      <c r="BZ2796" s="170"/>
      <c r="CA2796" s="170"/>
      <c r="CB2796" s="170"/>
      <c r="CC2796" s="170"/>
      <c r="CD2796" s="170"/>
      <c r="CE2796" s="170"/>
      <c r="CF2796" s="170"/>
      <c r="CG2796" s="170"/>
      <c r="CH2796" s="170"/>
      <c r="CI2796" s="170"/>
      <c r="CJ2796" s="170"/>
      <c r="CK2796" s="170"/>
    </row>
    <row r="2797" spans="2:89" x14ac:dyDescent="0.35">
      <c r="B2797" s="171" t="s">
        <v>492</v>
      </c>
      <c r="E2797" s="8"/>
      <c r="H2797" s="170"/>
      <c r="I2797" s="172"/>
      <c r="J2797" s="172"/>
      <c r="K2797" s="193"/>
      <c r="L2797" s="193"/>
      <c r="M2797" s="193"/>
      <c r="N2797" s="193"/>
      <c r="O2797" s="193"/>
      <c r="P2797" s="193"/>
      <c r="R2797" s="194"/>
      <c r="S2797" s="170"/>
      <c r="T2797" s="170"/>
      <c r="U2797" s="170"/>
      <c r="V2797" s="170"/>
      <c r="W2797" s="170"/>
      <c r="X2797" s="170"/>
      <c r="Y2797" s="170"/>
      <c r="Z2797" s="170"/>
      <c r="AA2797" s="170"/>
      <c r="AB2797" s="170"/>
      <c r="AC2797" s="170"/>
      <c r="AD2797" s="170"/>
      <c r="AE2797" s="170"/>
      <c r="AF2797" s="170"/>
      <c r="AG2797" s="170"/>
      <c r="AH2797" s="170"/>
      <c r="AI2797" s="170"/>
      <c r="AJ2797" s="170"/>
      <c r="AK2797" s="170"/>
      <c r="AL2797" s="170"/>
      <c r="AM2797" s="170"/>
      <c r="AN2797" s="170"/>
      <c r="AO2797" s="170"/>
      <c r="AP2797" s="170"/>
      <c r="AQ2797" s="170"/>
      <c r="AR2797" s="170"/>
      <c r="AS2797" s="170"/>
      <c r="AT2797" s="170"/>
      <c r="AU2797" s="170"/>
      <c r="AV2797" s="170"/>
      <c r="AW2797" s="170"/>
      <c r="AX2797" s="170"/>
      <c r="AY2797" s="170"/>
      <c r="AZ2797" s="170"/>
      <c r="BA2797" s="170"/>
      <c r="BB2797" s="170"/>
      <c r="BC2797" s="170"/>
      <c r="BD2797" s="170"/>
      <c r="BE2797" s="170"/>
      <c r="BF2797" s="170"/>
      <c r="BG2797" s="170"/>
      <c r="BH2797" s="170"/>
      <c r="BI2797" s="170"/>
      <c r="BJ2797" s="170"/>
      <c r="BK2797" s="170"/>
      <c r="BL2797" s="170"/>
      <c r="BM2797" s="170"/>
      <c r="BN2797" s="170"/>
      <c r="BO2797" s="170"/>
      <c r="BP2797" s="170"/>
      <c r="BQ2797" s="170"/>
      <c r="BR2797" s="170"/>
      <c r="BS2797" s="170"/>
      <c r="BT2797" s="170"/>
      <c r="BU2797" s="170"/>
      <c r="BV2797" s="170"/>
      <c r="BW2797" s="170"/>
      <c r="BX2797" s="170"/>
      <c r="BY2797" s="170"/>
      <c r="BZ2797" s="170"/>
      <c r="CA2797" s="170"/>
      <c r="CB2797" s="170"/>
      <c r="CC2797" s="170"/>
      <c r="CD2797" s="170"/>
      <c r="CE2797" s="170"/>
      <c r="CF2797" s="170"/>
      <c r="CG2797" s="170"/>
      <c r="CH2797" s="170"/>
      <c r="CI2797" s="170"/>
      <c r="CJ2797" s="170"/>
      <c r="CK2797" s="170"/>
    </row>
    <row r="2798" spans="2:89" x14ac:dyDescent="0.35">
      <c r="B2798" s="171" t="s">
        <v>461</v>
      </c>
      <c r="E2798" s="8"/>
      <c r="H2798" s="170"/>
      <c r="I2798" s="172"/>
      <c r="J2798" s="172"/>
      <c r="K2798" s="193"/>
      <c r="L2798" s="193"/>
      <c r="M2798" s="193"/>
      <c r="N2798" s="193"/>
      <c r="O2798" s="193"/>
      <c r="P2798" s="193"/>
      <c r="R2798" s="194"/>
      <c r="S2798" s="195" t="str">
        <f t="shared" ref="S2798:AX2798" si="3610">S$20</f>
        <v>S$16</v>
      </c>
      <c r="T2798" s="195" t="str">
        <f t="shared" si="3610"/>
        <v>T$16</v>
      </c>
      <c r="U2798" s="195" t="str">
        <f t="shared" si="3610"/>
        <v>U$16</v>
      </c>
      <c r="V2798" s="195" t="str">
        <f t="shared" si="3610"/>
        <v>V$16</v>
      </c>
      <c r="W2798" s="195" t="str">
        <f t="shared" si="3610"/>
        <v>W$16</v>
      </c>
      <c r="X2798" s="195" t="str">
        <f t="shared" si="3610"/>
        <v>X$16</v>
      </c>
      <c r="Y2798" s="195" t="str">
        <f t="shared" si="3610"/>
        <v>Y$16</v>
      </c>
      <c r="Z2798" s="195" t="str">
        <f t="shared" si="3610"/>
        <v>Z$16</v>
      </c>
      <c r="AA2798" s="195" t="str">
        <f t="shared" si="3610"/>
        <v>AA$16</v>
      </c>
      <c r="AB2798" s="195" t="str">
        <f t="shared" si="3610"/>
        <v>AB$16</v>
      </c>
      <c r="AC2798" s="195" t="str">
        <f t="shared" si="3610"/>
        <v>AC$16</v>
      </c>
      <c r="AD2798" s="195" t="str">
        <f t="shared" si="3610"/>
        <v>AD$16</v>
      </c>
      <c r="AE2798" s="195" t="str">
        <f t="shared" si="3610"/>
        <v>AE$16</v>
      </c>
      <c r="AF2798" s="195" t="str">
        <f t="shared" si="3610"/>
        <v>AF$16</v>
      </c>
      <c r="AG2798" s="195" t="str">
        <f t="shared" si="3610"/>
        <v>AG$16</v>
      </c>
      <c r="AH2798" s="195" t="str">
        <f t="shared" si="3610"/>
        <v>AH$16</v>
      </c>
      <c r="AI2798" s="195" t="str">
        <f t="shared" si="3610"/>
        <v>AI$16</v>
      </c>
      <c r="AJ2798" s="195" t="str">
        <f t="shared" si="3610"/>
        <v>AJ$16</v>
      </c>
      <c r="AK2798" s="195" t="str">
        <f t="shared" si="3610"/>
        <v>AK$16</v>
      </c>
      <c r="AL2798" s="195" t="str">
        <f t="shared" si="3610"/>
        <v>AL$16</v>
      </c>
      <c r="AM2798" s="195" t="str">
        <f t="shared" si="3610"/>
        <v>AM$16</v>
      </c>
      <c r="AN2798" s="195" t="str">
        <f t="shared" si="3610"/>
        <v>AN$16</v>
      </c>
      <c r="AO2798" s="195" t="str">
        <f t="shared" si="3610"/>
        <v>AO$16</v>
      </c>
      <c r="AP2798" s="195" t="str">
        <f t="shared" si="3610"/>
        <v>AP$16</v>
      </c>
      <c r="AQ2798" s="195" t="str">
        <f t="shared" si="3610"/>
        <v>AQ$16</v>
      </c>
      <c r="AR2798" s="195" t="str">
        <f t="shared" si="3610"/>
        <v>AR$16</v>
      </c>
      <c r="AS2798" s="195" t="str">
        <f t="shared" si="3610"/>
        <v>AS$16</v>
      </c>
      <c r="AT2798" s="195" t="str">
        <f t="shared" si="3610"/>
        <v>AT$16</v>
      </c>
      <c r="AU2798" s="195" t="str">
        <f t="shared" si="3610"/>
        <v>AU$16</v>
      </c>
      <c r="AV2798" s="195" t="str">
        <f t="shared" si="3610"/>
        <v>AV$16</v>
      </c>
      <c r="AW2798" s="195" t="str">
        <f t="shared" si="3610"/>
        <v>AW$16</v>
      </c>
      <c r="AX2798" s="195" t="str">
        <f t="shared" si="3610"/>
        <v>AX$16</v>
      </c>
      <c r="AY2798" s="195" t="str">
        <f t="shared" ref="AY2798:CD2798" si="3611">AY$20</f>
        <v>AY$16</v>
      </c>
      <c r="AZ2798" s="195" t="str">
        <f t="shared" si="3611"/>
        <v>AZ$16</v>
      </c>
      <c r="BA2798" s="195" t="str">
        <f t="shared" si="3611"/>
        <v>BA$16</v>
      </c>
      <c r="BB2798" s="195" t="str">
        <f t="shared" si="3611"/>
        <v>BB$16</v>
      </c>
      <c r="BC2798" s="195" t="str">
        <f t="shared" si="3611"/>
        <v>BC$16</v>
      </c>
      <c r="BD2798" s="195" t="str">
        <f t="shared" si="3611"/>
        <v>BD$16</v>
      </c>
      <c r="BE2798" s="195" t="str">
        <f t="shared" si="3611"/>
        <v>BE$16</v>
      </c>
      <c r="BF2798" s="195" t="str">
        <f t="shared" si="3611"/>
        <v>BF$16</v>
      </c>
      <c r="BG2798" s="195" t="str">
        <f t="shared" si="3611"/>
        <v>BG$16</v>
      </c>
      <c r="BH2798" s="195" t="str">
        <f t="shared" si="3611"/>
        <v>BH$16</v>
      </c>
      <c r="BI2798" s="195" t="str">
        <f t="shared" si="3611"/>
        <v>BI$16</v>
      </c>
      <c r="BJ2798" s="195" t="str">
        <f t="shared" si="3611"/>
        <v>BJ$16</v>
      </c>
      <c r="BK2798" s="195" t="str">
        <f t="shared" si="3611"/>
        <v>BK$16</v>
      </c>
      <c r="BL2798" s="195" t="str">
        <f t="shared" si="3611"/>
        <v>BL$16</v>
      </c>
      <c r="BM2798" s="195" t="str">
        <f t="shared" si="3611"/>
        <v>BM$16</v>
      </c>
      <c r="BN2798" s="195" t="str">
        <f t="shared" si="3611"/>
        <v>BN$16</v>
      </c>
      <c r="BO2798" s="195" t="str">
        <f t="shared" si="3611"/>
        <v>BO$16</v>
      </c>
      <c r="BP2798" s="195" t="str">
        <f t="shared" si="3611"/>
        <v>BP$16</v>
      </c>
      <c r="BQ2798" s="195" t="str">
        <f t="shared" si="3611"/>
        <v>BQ$16</v>
      </c>
      <c r="BR2798" s="195" t="str">
        <f t="shared" si="3611"/>
        <v>BR$16</v>
      </c>
      <c r="BS2798" s="195" t="str">
        <f t="shared" si="3611"/>
        <v>BS$16</v>
      </c>
      <c r="BT2798" s="195" t="str">
        <f t="shared" si="3611"/>
        <v>BT$16</v>
      </c>
      <c r="BU2798" s="195" t="str">
        <f t="shared" si="3611"/>
        <v>BU$16</v>
      </c>
      <c r="BV2798" s="195" t="str">
        <f t="shared" si="3611"/>
        <v>BV$16</v>
      </c>
      <c r="BW2798" s="195" t="str">
        <f t="shared" si="3611"/>
        <v>BW$16</v>
      </c>
      <c r="BX2798" s="195" t="str">
        <f t="shared" si="3611"/>
        <v>BX$16</v>
      </c>
      <c r="BY2798" s="195" t="str">
        <f t="shared" si="3611"/>
        <v>BY$16</v>
      </c>
      <c r="BZ2798" s="195" t="str">
        <f t="shared" si="3611"/>
        <v>BZ$16</v>
      </c>
      <c r="CA2798" s="195" t="str">
        <f t="shared" si="3611"/>
        <v>CA$16</v>
      </c>
      <c r="CB2798" s="195" t="str">
        <f t="shared" si="3611"/>
        <v>CB$16</v>
      </c>
      <c r="CC2798" s="195" t="str">
        <f t="shared" si="3611"/>
        <v>CC$16</v>
      </c>
      <c r="CD2798" s="195" t="str">
        <f t="shared" si="3611"/>
        <v>CD$16</v>
      </c>
      <c r="CE2798" s="195" t="str">
        <f t="shared" ref="CE2798:CK2798" si="3612">CE$20</f>
        <v>CE$16</v>
      </c>
      <c r="CF2798" s="195" t="str">
        <f t="shared" si="3612"/>
        <v>CF$16</v>
      </c>
      <c r="CG2798" s="195" t="str">
        <f t="shared" si="3612"/>
        <v>CG$16</v>
      </c>
      <c r="CH2798" s="195" t="str">
        <f t="shared" si="3612"/>
        <v>CH$16</v>
      </c>
      <c r="CI2798" s="195" t="str">
        <f t="shared" si="3612"/>
        <v>CI$16</v>
      </c>
      <c r="CJ2798" s="195" t="str">
        <f t="shared" si="3612"/>
        <v>CJ$16</v>
      </c>
      <c r="CK2798" s="195" t="str">
        <f t="shared" si="3612"/>
        <v>CK$16</v>
      </c>
    </row>
    <row r="2799" spans="2:89" x14ac:dyDescent="0.35">
      <c r="B2799" s="171" t="s">
        <v>462</v>
      </c>
      <c r="E2799" s="8"/>
      <c r="H2799" s="196"/>
      <c r="I2799" s="197"/>
      <c r="J2799" s="197"/>
      <c r="K2799" s="198"/>
      <c r="L2799" s="198"/>
      <c r="M2799" s="198"/>
      <c r="N2799" s="198"/>
      <c r="O2799" s="198"/>
      <c r="P2799" s="198"/>
      <c r="R2799" s="198"/>
      <c r="S2799" s="195" t="str">
        <f t="shared" ref="S2799:AX2799" si="3613">S$21</f>
        <v>S$17</v>
      </c>
      <c r="T2799" s="195" t="str">
        <f t="shared" si="3613"/>
        <v>T$17</v>
      </c>
      <c r="U2799" s="195" t="str">
        <f t="shared" si="3613"/>
        <v>U$17</v>
      </c>
      <c r="V2799" s="195" t="str">
        <f t="shared" si="3613"/>
        <v>V$17</v>
      </c>
      <c r="W2799" s="195" t="str">
        <f t="shared" si="3613"/>
        <v>W$17</v>
      </c>
      <c r="X2799" s="195" t="str">
        <f t="shared" si="3613"/>
        <v>X$17</v>
      </c>
      <c r="Y2799" s="195" t="str">
        <f t="shared" si="3613"/>
        <v>Y$17</v>
      </c>
      <c r="Z2799" s="195" t="str">
        <f t="shared" si="3613"/>
        <v>Z$17</v>
      </c>
      <c r="AA2799" s="195" t="str">
        <f t="shared" si="3613"/>
        <v>AA$17</v>
      </c>
      <c r="AB2799" s="195" t="str">
        <f t="shared" si="3613"/>
        <v>AB$17</v>
      </c>
      <c r="AC2799" s="195" t="str">
        <f t="shared" si="3613"/>
        <v>AC$17</v>
      </c>
      <c r="AD2799" s="195" t="str">
        <f t="shared" si="3613"/>
        <v>AD$17</v>
      </c>
      <c r="AE2799" s="195" t="str">
        <f t="shared" si="3613"/>
        <v>AE$17</v>
      </c>
      <c r="AF2799" s="195" t="str">
        <f t="shared" si="3613"/>
        <v>AF$17</v>
      </c>
      <c r="AG2799" s="195" t="str">
        <f t="shared" si="3613"/>
        <v>AG$17</v>
      </c>
      <c r="AH2799" s="195" t="str">
        <f t="shared" si="3613"/>
        <v>AH$17</v>
      </c>
      <c r="AI2799" s="195" t="str">
        <f t="shared" si="3613"/>
        <v>AI$17</v>
      </c>
      <c r="AJ2799" s="195" t="str">
        <f t="shared" si="3613"/>
        <v>AJ$17</v>
      </c>
      <c r="AK2799" s="195" t="str">
        <f t="shared" si="3613"/>
        <v>AK$17</v>
      </c>
      <c r="AL2799" s="195" t="str">
        <f t="shared" si="3613"/>
        <v>AL$17</v>
      </c>
      <c r="AM2799" s="195" t="str">
        <f t="shared" si="3613"/>
        <v>AM$17</v>
      </c>
      <c r="AN2799" s="195" t="str">
        <f t="shared" si="3613"/>
        <v>AN$17</v>
      </c>
      <c r="AO2799" s="195" t="str">
        <f t="shared" si="3613"/>
        <v>AO$17</v>
      </c>
      <c r="AP2799" s="195" t="str">
        <f t="shared" si="3613"/>
        <v>AP$17</v>
      </c>
      <c r="AQ2799" s="195" t="str">
        <f t="shared" si="3613"/>
        <v>AQ$17</v>
      </c>
      <c r="AR2799" s="195" t="str">
        <f t="shared" si="3613"/>
        <v>AR$17</v>
      </c>
      <c r="AS2799" s="195" t="str">
        <f t="shared" si="3613"/>
        <v>AS$17</v>
      </c>
      <c r="AT2799" s="195" t="str">
        <f t="shared" si="3613"/>
        <v>AT$17</v>
      </c>
      <c r="AU2799" s="195" t="str">
        <f t="shared" si="3613"/>
        <v>AU$17</v>
      </c>
      <c r="AV2799" s="195" t="str">
        <f t="shared" si="3613"/>
        <v>AV$17</v>
      </c>
      <c r="AW2799" s="195" t="str">
        <f t="shared" si="3613"/>
        <v>AW$17</v>
      </c>
      <c r="AX2799" s="195" t="str">
        <f t="shared" si="3613"/>
        <v>AX$17</v>
      </c>
      <c r="AY2799" s="195" t="str">
        <f t="shared" ref="AY2799:CD2799" si="3614">AY$21</f>
        <v>AY$17</v>
      </c>
      <c r="AZ2799" s="195" t="str">
        <f t="shared" si="3614"/>
        <v>AZ$17</v>
      </c>
      <c r="BA2799" s="195" t="str">
        <f t="shared" si="3614"/>
        <v>BA$17</v>
      </c>
      <c r="BB2799" s="195" t="str">
        <f t="shared" si="3614"/>
        <v>BB$17</v>
      </c>
      <c r="BC2799" s="195" t="str">
        <f t="shared" si="3614"/>
        <v>BC$17</v>
      </c>
      <c r="BD2799" s="195" t="str">
        <f t="shared" si="3614"/>
        <v>BD$17</v>
      </c>
      <c r="BE2799" s="195" t="str">
        <f t="shared" si="3614"/>
        <v>BE$17</v>
      </c>
      <c r="BF2799" s="195" t="str">
        <f t="shared" si="3614"/>
        <v>BF$17</v>
      </c>
      <c r="BG2799" s="195" t="str">
        <f t="shared" si="3614"/>
        <v>BG$17</v>
      </c>
      <c r="BH2799" s="195" t="str">
        <f t="shared" si="3614"/>
        <v>BH$17</v>
      </c>
      <c r="BI2799" s="195" t="str">
        <f t="shared" si="3614"/>
        <v>BI$17</v>
      </c>
      <c r="BJ2799" s="195" t="str">
        <f t="shared" si="3614"/>
        <v>BJ$17</v>
      </c>
      <c r="BK2799" s="195" t="str">
        <f t="shared" si="3614"/>
        <v>BK$17</v>
      </c>
      <c r="BL2799" s="195" t="str">
        <f t="shared" si="3614"/>
        <v>BL$17</v>
      </c>
      <c r="BM2799" s="195" t="str">
        <f t="shared" si="3614"/>
        <v>BM$17</v>
      </c>
      <c r="BN2799" s="195" t="str">
        <f t="shared" si="3614"/>
        <v>BN$17</v>
      </c>
      <c r="BO2799" s="195" t="str">
        <f t="shared" si="3614"/>
        <v>BO$17</v>
      </c>
      <c r="BP2799" s="195" t="str">
        <f t="shared" si="3614"/>
        <v>BP$17</v>
      </c>
      <c r="BQ2799" s="195" t="str">
        <f t="shared" si="3614"/>
        <v>BQ$17</v>
      </c>
      <c r="BR2799" s="195" t="str">
        <f t="shared" si="3614"/>
        <v>BR$17</v>
      </c>
      <c r="BS2799" s="195" t="str">
        <f t="shared" si="3614"/>
        <v>BS$17</v>
      </c>
      <c r="BT2799" s="195" t="str">
        <f t="shared" si="3614"/>
        <v>BT$17</v>
      </c>
      <c r="BU2799" s="195" t="str">
        <f t="shared" si="3614"/>
        <v>BU$17</v>
      </c>
      <c r="BV2799" s="195" t="str">
        <f t="shared" si="3614"/>
        <v>BV$17</v>
      </c>
      <c r="BW2799" s="195" t="str">
        <f t="shared" si="3614"/>
        <v>BW$17</v>
      </c>
      <c r="BX2799" s="195" t="str">
        <f t="shared" si="3614"/>
        <v>BX$17</v>
      </c>
      <c r="BY2799" s="195" t="str">
        <f t="shared" si="3614"/>
        <v>BY$17</v>
      </c>
      <c r="BZ2799" s="195" t="str">
        <f t="shared" si="3614"/>
        <v>BZ$17</v>
      </c>
      <c r="CA2799" s="195" t="str">
        <f t="shared" si="3614"/>
        <v>CA$17</v>
      </c>
      <c r="CB2799" s="195" t="str">
        <f t="shared" si="3614"/>
        <v>CB$17</v>
      </c>
      <c r="CC2799" s="195" t="str">
        <f t="shared" si="3614"/>
        <v>CC$17</v>
      </c>
      <c r="CD2799" s="195" t="str">
        <f t="shared" si="3614"/>
        <v>CD$17</v>
      </c>
      <c r="CE2799" s="195" t="str">
        <f t="shared" ref="CE2799:CK2799" si="3615">CE$21</f>
        <v>CE$17</v>
      </c>
      <c r="CF2799" s="195" t="str">
        <f t="shared" si="3615"/>
        <v>CF$17</v>
      </c>
      <c r="CG2799" s="195" t="str">
        <f t="shared" si="3615"/>
        <v>CG$17</v>
      </c>
      <c r="CH2799" s="195" t="str">
        <f t="shared" si="3615"/>
        <v>CH$17</v>
      </c>
      <c r="CI2799" s="195" t="str">
        <f t="shared" si="3615"/>
        <v>CI$17</v>
      </c>
      <c r="CJ2799" s="195" t="str">
        <f t="shared" si="3615"/>
        <v>CJ$17</v>
      </c>
      <c r="CK2799" s="195" t="str">
        <f t="shared" si="3615"/>
        <v>CK$17</v>
      </c>
    </row>
    <row r="2800" spans="2:89" x14ac:dyDescent="0.35">
      <c r="B2800" s="171" t="s">
        <v>491</v>
      </c>
      <c r="E2800" s="8"/>
      <c r="H2800" s="196"/>
      <c r="I2800" s="197"/>
      <c r="J2800" s="197"/>
      <c r="K2800" s="198"/>
      <c r="L2800" s="198"/>
      <c r="M2800" s="198"/>
      <c r="N2800" s="198"/>
      <c r="O2800" s="198"/>
      <c r="P2800" s="198"/>
      <c r="R2800" s="198"/>
      <c r="S2800" s="186"/>
      <c r="T2800" s="186"/>
      <c r="U2800" s="186"/>
      <c r="V2800" s="186"/>
      <c r="W2800" s="186"/>
      <c r="X2800" s="186"/>
      <c r="Y2800" s="186"/>
      <c r="Z2800" s="186"/>
      <c r="AA2800" s="186"/>
      <c r="AB2800" s="186"/>
      <c r="AC2800" s="186"/>
      <c r="AD2800" s="186"/>
      <c r="AE2800" s="186"/>
      <c r="AF2800" s="186"/>
      <c r="AG2800" s="186"/>
      <c r="AH2800" s="186"/>
      <c r="AI2800" s="186"/>
      <c r="AJ2800" s="186"/>
      <c r="AK2800" s="186"/>
      <c r="AL2800" s="186"/>
      <c r="AM2800" s="186"/>
      <c r="AN2800" s="186"/>
      <c r="AO2800" s="186"/>
      <c r="AP2800" s="186"/>
      <c r="AQ2800" s="186"/>
      <c r="AR2800" s="186"/>
      <c r="AS2800" s="186"/>
      <c r="AT2800" s="186"/>
      <c r="AU2800" s="186"/>
      <c r="AV2800" s="186"/>
      <c r="AW2800" s="186"/>
      <c r="AX2800" s="186"/>
      <c r="AY2800" s="186"/>
      <c r="AZ2800" s="186"/>
      <c r="BA2800" s="186"/>
      <c r="BB2800" s="186"/>
      <c r="BC2800" s="186"/>
      <c r="BD2800" s="186"/>
      <c r="BE2800" s="186"/>
      <c r="BF2800" s="186"/>
      <c r="BG2800" s="186"/>
      <c r="BH2800" s="186"/>
      <c r="BI2800" s="186"/>
      <c r="BJ2800" s="186"/>
      <c r="BK2800" s="186"/>
      <c r="BL2800" s="186"/>
      <c r="BM2800" s="186"/>
      <c r="BN2800" s="186"/>
      <c r="BO2800" s="186"/>
      <c r="BP2800" s="186"/>
      <c r="BQ2800" s="186"/>
      <c r="BR2800" s="186"/>
      <c r="BS2800" s="186"/>
      <c r="BT2800" s="186"/>
      <c r="BU2800" s="186"/>
      <c r="BV2800" s="186"/>
      <c r="BW2800" s="186"/>
      <c r="BX2800" s="186"/>
      <c r="BY2800" s="186"/>
      <c r="BZ2800" s="186"/>
      <c r="CA2800" s="186"/>
      <c r="CB2800" s="186"/>
      <c r="CC2800" s="186"/>
      <c r="CD2800" s="186"/>
      <c r="CE2800" s="186"/>
      <c r="CF2800" s="186"/>
      <c r="CG2800" s="186"/>
      <c r="CH2800" s="186"/>
      <c r="CI2800" s="186"/>
      <c r="CJ2800" s="186"/>
      <c r="CK2800" s="186"/>
    </row>
    <row r="2801" spans="2:89" x14ac:dyDescent="0.35">
      <c r="B2801" s="171" t="s">
        <v>505</v>
      </c>
      <c r="E2801" s="8"/>
      <c r="H2801" s="196"/>
      <c r="I2801" s="197"/>
      <c r="J2801" s="197"/>
      <c r="K2801" s="198"/>
      <c r="L2801" s="198"/>
      <c r="M2801" s="198"/>
      <c r="N2801" s="198"/>
      <c r="O2801" s="198"/>
      <c r="P2801" s="198"/>
      <c r="R2801" s="198"/>
      <c r="S2801" s="186"/>
      <c r="T2801" s="186"/>
      <c r="U2801" s="186"/>
      <c r="V2801" s="186"/>
      <c r="W2801" s="186"/>
      <c r="X2801" s="186"/>
      <c r="Y2801" s="186"/>
      <c r="Z2801" s="186"/>
      <c r="AA2801" s="186"/>
      <c r="AB2801" s="186"/>
      <c r="AC2801" s="186"/>
      <c r="AD2801" s="186"/>
      <c r="AE2801" s="186"/>
      <c r="AF2801" s="186"/>
      <c r="AG2801" s="186"/>
      <c r="AH2801" s="186"/>
      <c r="AI2801" s="186"/>
      <c r="AJ2801" s="186"/>
      <c r="AK2801" s="186"/>
      <c r="AL2801" s="186"/>
      <c r="AM2801" s="186"/>
      <c r="AN2801" s="186"/>
      <c r="AO2801" s="186"/>
      <c r="AP2801" s="186"/>
      <c r="AQ2801" s="186"/>
      <c r="AR2801" s="186"/>
      <c r="AS2801" s="186"/>
      <c r="AT2801" s="186"/>
      <c r="AU2801" s="186"/>
      <c r="AV2801" s="186"/>
      <c r="AW2801" s="186"/>
      <c r="AX2801" s="186"/>
      <c r="AY2801" s="186"/>
      <c r="AZ2801" s="186"/>
      <c r="BA2801" s="186"/>
      <c r="BB2801" s="186"/>
      <c r="BC2801" s="186"/>
      <c r="BD2801" s="186"/>
      <c r="BE2801" s="186"/>
      <c r="BF2801" s="186"/>
      <c r="BG2801" s="186"/>
      <c r="BH2801" s="186"/>
      <c r="BI2801" s="186"/>
      <c r="BJ2801" s="186"/>
      <c r="BK2801" s="186"/>
      <c r="BL2801" s="186"/>
      <c r="BM2801" s="186"/>
      <c r="BN2801" s="186"/>
      <c r="BO2801" s="186"/>
      <c r="BP2801" s="186"/>
      <c r="BQ2801" s="186"/>
      <c r="BR2801" s="186"/>
      <c r="BS2801" s="186"/>
      <c r="BT2801" s="186"/>
      <c r="BU2801" s="186"/>
      <c r="BV2801" s="186"/>
      <c r="BW2801" s="186"/>
      <c r="BX2801" s="186"/>
      <c r="BY2801" s="186"/>
      <c r="BZ2801" s="186"/>
      <c r="CA2801" s="186"/>
      <c r="CB2801" s="186"/>
      <c r="CC2801" s="186"/>
      <c r="CD2801" s="186"/>
      <c r="CE2801" s="186"/>
      <c r="CF2801" s="186"/>
      <c r="CG2801" s="186"/>
      <c r="CH2801" s="186"/>
      <c r="CI2801" s="186"/>
      <c r="CJ2801" s="186"/>
      <c r="CK2801" s="186"/>
    </row>
    <row r="2802" spans="2:89" x14ac:dyDescent="0.35">
      <c r="B2802" s="171" t="s">
        <v>463</v>
      </c>
      <c r="E2802" s="8"/>
      <c r="H2802" s="196"/>
      <c r="I2802" s="197"/>
      <c r="J2802" s="197"/>
      <c r="K2802" s="198"/>
      <c r="L2802" s="198"/>
      <c r="M2802" s="198"/>
      <c r="N2802" s="198"/>
      <c r="O2802" s="198"/>
      <c r="P2802" s="198"/>
      <c r="R2802" s="198"/>
      <c r="S2802" s="186" t="str">
        <f t="shared" ref="S2802:AX2802" si="3616">S$22</f>
        <v>S$18</v>
      </c>
      <c r="T2802" s="186" t="str">
        <f t="shared" si="3616"/>
        <v>T$18</v>
      </c>
      <c r="U2802" s="186" t="str">
        <f t="shared" si="3616"/>
        <v>U$18</v>
      </c>
      <c r="V2802" s="186" t="str">
        <f t="shared" si="3616"/>
        <v>V$18</v>
      </c>
      <c r="W2802" s="186" t="str">
        <f t="shared" si="3616"/>
        <v>W$18</v>
      </c>
      <c r="X2802" s="186" t="str">
        <f t="shared" si="3616"/>
        <v>X$18</v>
      </c>
      <c r="Y2802" s="186" t="str">
        <f t="shared" si="3616"/>
        <v>Y$18</v>
      </c>
      <c r="Z2802" s="186" t="str">
        <f t="shared" si="3616"/>
        <v>Z$18</v>
      </c>
      <c r="AA2802" s="186" t="str">
        <f t="shared" si="3616"/>
        <v>AA$18</v>
      </c>
      <c r="AB2802" s="186" t="str">
        <f t="shared" si="3616"/>
        <v>AB$18</v>
      </c>
      <c r="AC2802" s="186" t="str">
        <f t="shared" si="3616"/>
        <v>AC$18</v>
      </c>
      <c r="AD2802" s="186" t="str">
        <f t="shared" si="3616"/>
        <v>AD$18</v>
      </c>
      <c r="AE2802" s="186" t="str">
        <f t="shared" si="3616"/>
        <v>AE$18</v>
      </c>
      <c r="AF2802" s="186" t="str">
        <f t="shared" si="3616"/>
        <v>AF$18</v>
      </c>
      <c r="AG2802" s="186" t="str">
        <f t="shared" si="3616"/>
        <v>AG$18</v>
      </c>
      <c r="AH2802" s="186" t="str">
        <f t="shared" si="3616"/>
        <v>AH$18</v>
      </c>
      <c r="AI2802" s="186" t="str">
        <f t="shared" si="3616"/>
        <v>AI$18</v>
      </c>
      <c r="AJ2802" s="186" t="str">
        <f t="shared" si="3616"/>
        <v>AJ$18</v>
      </c>
      <c r="AK2802" s="186" t="str">
        <f t="shared" si="3616"/>
        <v>AK$18</v>
      </c>
      <c r="AL2802" s="186" t="str">
        <f t="shared" si="3616"/>
        <v>AL$18</v>
      </c>
      <c r="AM2802" s="186" t="str">
        <f t="shared" si="3616"/>
        <v>AM$18</v>
      </c>
      <c r="AN2802" s="186" t="str">
        <f t="shared" si="3616"/>
        <v>AN$18</v>
      </c>
      <c r="AO2802" s="186" t="str">
        <f t="shared" si="3616"/>
        <v>AO$18</v>
      </c>
      <c r="AP2802" s="186" t="str">
        <f t="shared" si="3616"/>
        <v>AP$18</v>
      </c>
      <c r="AQ2802" s="186" t="str">
        <f t="shared" si="3616"/>
        <v>AQ$18</v>
      </c>
      <c r="AR2802" s="186" t="str">
        <f t="shared" si="3616"/>
        <v>AR$18</v>
      </c>
      <c r="AS2802" s="186" t="str">
        <f t="shared" si="3616"/>
        <v>AS$18</v>
      </c>
      <c r="AT2802" s="186" t="str">
        <f t="shared" si="3616"/>
        <v>AT$18</v>
      </c>
      <c r="AU2802" s="186" t="str">
        <f t="shared" si="3616"/>
        <v>AU$18</v>
      </c>
      <c r="AV2802" s="186" t="str">
        <f t="shared" si="3616"/>
        <v>AV$18</v>
      </c>
      <c r="AW2802" s="186" t="str">
        <f t="shared" si="3616"/>
        <v>AW$18</v>
      </c>
      <c r="AX2802" s="186" t="str">
        <f t="shared" si="3616"/>
        <v>AX$18</v>
      </c>
      <c r="AY2802" s="186" t="str">
        <f t="shared" ref="AY2802:CD2802" si="3617">AY$22</f>
        <v>AY$18</v>
      </c>
      <c r="AZ2802" s="186" t="str">
        <f t="shared" si="3617"/>
        <v>AZ$18</v>
      </c>
      <c r="BA2802" s="186" t="str">
        <f t="shared" si="3617"/>
        <v>BA$18</v>
      </c>
      <c r="BB2802" s="186" t="str">
        <f t="shared" si="3617"/>
        <v>BB$18</v>
      </c>
      <c r="BC2802" s="186" t="str">
        <f t="shared" si="3617"/>
        <v>BC$18</v>
      </c>
      <c r="BD2802" s="186" t="str">
        <f t="shared" si="3617"/>
        <v>BD$18</v>
      </c>
      <c r="BE2802" s="186" t="str">
        <f t="shared" si="3617"/>
        <v>BE$18</v>
      </c>
      <c r="BF2802" s="186" t="str">
        <f t="shared" si="3617"/>
        <v>BF$18</v>
      </c>
      <c r="BG2802" s="186" t="str">
        <f t="shared" si="3617"/>
        <v>BG$18</v>
      </c>
      <c r="BH2802" s="186" t="str">
        <f t="shared" si="3617"/>
        <v>BH$18</v>
      </c>
      <c r="BI2802" s="186" t="str">
        <f t="shared" si="3617"/>
        <v>BI$18</v>
      </c>
      <c r="BJ2802" s="186" t="str">
        <f t="shared" si="3617"/>
        <v>BJ$18</v>
      </c>
      <c r="BK2802" s="186" t="str">
        <f t="shared" si="3617"/>
        <v>BK$18</v>
      </c>
      <c r="BL2802" s="186" t="str">
        <f t="shared" si="3617"/>
        <v>BL$18</v>
      </c>
      <c r="BM2802" s="186" t="str">
        <f t="shared" si="3617"/>
        <v>BM$18</v>
      </c>
      <c r="BN2802" s="186" t="str">
        <f t="shared" si="3617"/>
        <v>BN$18</v>
      </c>
      <c r="BO2802" s="186" t="str">
        <f t="shared" si="3617"/>
        <v>BO$18</v>
      </c>
      <c r="BP2802" s="186" t="str">
        <f t="shared" si="3617"/>
        <v>BP$18</v>
      </c>
      <c r="BQ2802" s="186" t="str">
        <f t="shared" si="3617"/>
        <v>BQ$18</v>
      </c>
      <c r="BR2802" s="186" t="str">
        <f t="shared" si="3617"/>
        <v>BR$18</v>
      </c>
      <c r="BS2802" s="186" t="str">
        <f t="shared" si="3617"/>
        <v>BS$18</v>
      </c>
      <c r="BT2802" s="186" t="str">
        <f t="shared" si="3617"/>
        <v>BT$18</v>
      </c>
      <c r="BU2802" s="186" t="str">
        <f t="shared" si="3617"/>
        <v>BU$18</v>
      </c>
      <c r="BV2802" s="186" t="str">
        <f t="shared" si="3617"/>
        <v>BV$18</v>
      </c>
      <c r="BW2802" s="186" t="str">
        <f t="shared" si="3617"/>
        <v>BW$18</v>
      </c>
      <c r="BX2802" s="186" t="str">
        <f t="shared" si="3617"/>
        <v>BX$18</v>
      </c>
      <c r="BY2802" s="186" t="str">
        <f t="shared" si="3617"/>
        <v>BY$18</v>
      </c>
      <c r="BZ2802" s="186" t="str">
        <f t="shared" si="3617"/>
        <v>BZ$18</v>
      </c>
      <c r="CA2802" s="186" t="str">
        <f t="shared" si="3617"/>
        <v>CA$18</v>
      </c>
      <c r="CB2802" s="186" t="str">
        <f t="shared" si="3617"/>
        <v>CB$18</v>
      </c>
      <c r="CC2802" s="186" t="str">
        <f t="shared" si="3617"/>
        <v>CC$18</v>
      </c>
      <c r="CD2802" s="186" t="str">
        <f t="shared" si="3617"/>
        <v>CD$18</v>
      </c>
      <c r="CE2802" s="186" t="str">
        <f t="shared" ref="CE2802:CK2802" si="3618">CE$22</f>
        <v>CE$18</v>
      </c>
      <c r="CF2802" s="186" t="str">
        <f t="shared" si="3618"/>
        <v>CF$18</v>
      </c>
      <c r="CG2802" s="186" t="str">
        <f t="shared" si="3618"/>
        <v>CG$18</v>
      </c>
      <c r="CH2802" s="186" t="str">
        <f t="shared" si="3618"/>
        <v>CH$18</v>
      </c>
      <c r="CI2802" s="186" t="str">
        <f t="shared" si="3618"/>
        <v>CI$18</v>
      </c>
      <c r="CJ2802" s="186" t="str">
        <f t="shared" si="3618"/>
        <v>CJ$18</v>
      </c>
      <c r="CK2802" s="186" t="str">
        <f t="shared" si="3618"/>
        <v>CK$18</v>
      </c>
    </row>
    <row r="2803" spans="2:89" x14ac:dyDescent="0.35">
      <c r="B2803" s="171" t="s">
        <v>464</v>
      </c>
      <c r="E2803" s="8"/>
      <c r="H2803" s="196"/>
      <c r="I2803" s="197"/>
      <c r="J2803" s="197"/>
      <c r="K2803" s="198"/>
      <c r="L2803" s="198"/>
      <c r="M2803" s="198"/>
      <c r="N2803" s="198"/>
      <c r="O2803" s="198"/>
      <c r="P2803" s="198"/>
      <c r="R2803" s="198"/>
      <c r="S2803" s="186" t="str">
        <f t="shared" ref="S2803:AX2803" si="3619">S$23</f>
        <v>S$19</v>
      </c>
      <c r="T2803" s="186" t="str">
        <f t="shared" si="3619"/>
        <v>T$19</v>
      </c>
      <c r="U2803" s="186" t="str">
        <f t="shared" si="3619"/>
        <v>U$19</v>
      </c>
      <c r="V2803" s="186" t="str">
        <f t="shared" si="3619"/>
        <v>V$19</v>
      </c>
      <c r="W2803" s="186" t="str">
        <f t="shared" si="3619"/>
        <v>W$19</v>
      </c>
      <c r="X2803" s="186" t="str">
        <f t="shared" si="3619"/>
        <v>X$19</v>
      </c>
      <c r="Y2803" s="186" t="str">
        <f t="shared" si="3619"/>
        <v>Y$19</v>
      </c>
      <c r="Z2803" s="186" t="str">
        <f t="shared" si="3619"/>
        <v>Z$19</v>
      </c>
      <c r="AA2803" s="186" t="str">
        <f t="shared" si="3619"/>
        <v>AA$19</v>
      </c>
      <c r="AB2803" s="186" t="str">
        <f t="shared" si="3619"/>
        <v>AB$19</v>
      </c>
      <c r="AC2803" s="186" t="str">
        <f t="shared" si="3619"/>
        <v>AC$19</v>
      </c>
      <c r="AD2803" s="186" t="str">
        <f t="shared" si="3619"/>
        <v>AD$19</v>
      </c>
      <c r="AE2803" s="186" t="str">
        <f t="shared" si="3619"/>
        <v>AE$19</v>
      </c>
      <c r="AF2803" s="186" t="str">
        <f t="shared" si="3619"/>
        <v>AF$19</v>
      </c>
      <c r="AG2803" s="186" t="str">
        <f t="shared" si="3619"/>
        <v>AG$19</v>
      </c>
      <c r="AH2803" s="186" t="str">
        <f t="shared" si="3619"/>
        <v>AH$19</v>
      </c>
      <c r="AI2803" s="186" t="str">
        <f t="shared" si="3619"/>
        <v>AI$19</v>
      </c>
      <c r="AJ2803" s="186" t="str">
        <f t="shared" si="3619"/>
        <v>AJ$19</v>
      </c>
      <c r="AK2803" s="186" t="str">
        <f t="shared" si="3619"/>
        <v>AK$19</v>
      </c>
      <c r="AL2803" s="186" t="str">
        <f t="shared" si="3619"/>
        <v>AL$19</v>
      </c>
      <c r="AM2803" s="186" t="str">
        <f t="shared" si="3619"/>
        <v>AM$19</v>
      </c>
      <c r="AN2803" s="186" t="str">
        <f t="shared" si="3619"/>
        <v>AN$19</v>
      </c>
      <c r="AO2803" s="186" t="str">
        <f t="shared" si="3619"/>
        <v>AO$19</v>
      </c>
      <c r="AP2803" s="186" t="str">
        <f t="shared" si="3619"/>
        <v>AP$19</v>
      </c>
      <c r="AQ2803" s="186" t="str">
        <f t="shared" si="3619"/>
        <v>AQ$19</v>
      </c>
      <c r="AR2803" s="186" t="str">
        <f t="shared" si="3619"/>
        <v>AR$19</v>
      </c>
      <c r="AS2803" s="186" t="str">
        <f t="shared" si="3619"/>
        <v>AS$19</v>
      </c>
      <c r="AT2803" s="186" t="str">
        <f t="shared" si="3619"/>
        <v>AT$19</v>
      </c>
      <c r="AU2803" s="186" t="str">
        <f t="shared" si="3619"/>
        <v>AU$19</v>
      </c>
      <c r="AV2803" s="186" t="str">
        <f t="shared" si="3619"/>
        <v>AV$19</v>
      </c>
      <c r="AW2803" s="186" t="str">
        <f t="shared" si="3619"/>
        <v>AW$19</v>
      </c>
      <c r="AX2803" s="186" t="str">
        <f t="shared" si="3619"/>
        <v>AX$19</v>
      </c>
      <c r="AY2803" s="186" t="str">
        <f t="shared" ref="AY2803:CD2803" si="3620">AY$23</f>
        <v>AY$19</v>
      </c>
      <c r="AZ2803" s="186" t="str">
        <f t="shared" si="3620"/>
        <v>AZ$19</v>
      </c>
      <c r="BA2803" s="186" t="str">
        <f t="shared" si="3620"/>
        <v>BA$19</v>
      </c>
      <c r="BB2803" s="186" t="str">
        <f t="shared" si="3620"/>
        <v>BB$19</v>
      </c>
      <c r="BC2803" s="186" t="str">
        <f t="shared" si="3620"/>
        <v>BC$19</v>
      </c>
      <c r="BD2803" s="186" t="str">
        <f t="shared" si="3620"/>
        <v>BD$19</v>
      </c>
      <c r="BE2803" s="186" t="str">
        <f t="shared" si="3620"/>
        <v>BE$19</v>
      </c>
      <c r="BF2803" s="186" t="str">
        <f t="shared" si="3620"/>
        <v>BF$19</v>
      </c>
      <c r="BG2803" s="186" t="str">
        <f t="shared" si="3620"/>
        <v>BG$19</v>
      </c>
      <c r="BH2803" s="186" t="str">
        <f t="shared" si="3620"/>
        <v>BH$19</v>
      </c>
      <c r="BI2803" s="186" t="str">
        <f t="shared" si="3620"/>
        <v>BI$19</v>
      </c>
      <c r="BJ2803" s="186" t="str">
        <f t="shared" si="3620"/>
        <v>BJ$19</v>
      </c>
      <c r="BK2803" s="186" t="str">
        <f t="shared" si="3620"/>
        <v>BK$19</v>
      </c>
      <c r="BL2803" s="186" t="str">
        <f t="shared" si="3620"/>
        <v>BL$19</v>
      </c>
      <c r="BM2803" s="186" t="str">
        <f t="shared" si="3620"/>
        <v>BM$19</v>
      </c>
      <c r="BN2803" s="186" t="str">
        <f t="shared" si="3620"/>
        <v>BN$19</v>
      </c>
      <c r="BO2803" s="186" t="str">
        <f t="shared" si="3620"/>
        <v>BO$19</v>
      </c>
      <c r="BP2803" s="186" t="str">
        <f t="shared" si="3620"/>
        <v>BP$19</v>
      </c>
      <c r="BQ2803" s="186" t="str">
        <f t="shared" si="3620"/>
        <v>BQ$19</v>
      </c>
      <c r="BR2803" s="186" t="str">
        <f t="shared" si="3620"/>
        <v>BR$19</v>
      </c>
      <c r="BS2803" s="186" t="str">
        <f t="shared" si="3620"/>
        <v>BS$19</v>
      </c>
      <c r="BT2803" s="186" t="str">
        <f t="shared" si="3620"/>
        <v>BT$19</v>
      </c>
      <c r="BU2803" s="186" t="str">
        <f t="shared" si="3620"/>
        <v>BU$19</v>
      </c>
      <c r="BV2803" s="186" t="str">
        <f t="shared" si="3620"/>
        <v>BV$19</v>
      </c>
      <c r="BW2803" s="186" t="str">
        <f t="shared" si="3620"/>
        <v>BW$19</v>
      </c>
      <c r="BX2803" s="186" t="str">
        <f t="shared" si="3620"/>
        <v>BX$19</v>
      </c>
      <c r="BY2803" s="186" t="str">
        <f t="shared" si="3620"/>
        <v>BY$19</v>
      </c>
      <c r="BZ2803" s="186" t="str">
        <f t="shared" si="3620"/>
        <v>BZ$19</v>
      </c>
      <c r="CA2803" s="186" t="str">
        <f t="shared" si="3620"/>
        <v>CA$19</v>
      </c>
      <c r="CB2803" s="186" t="str">
        <f t="shared" si="3620"/>
        <v>CB$19</v>
      </c>
      <c r="CC2803" s="186" t="str">
        <f t="shared" si="3620"/>
        <v>CC$19</v>
      </c>
      <c r="CD2803" s="186" t="str">
        <f t="shared" si="3620"/>
        <v>CD$19</v>
      </c>
      <c r="CE2803" s="186" t="str">
        <f t="shared" ref="CE2803:CK2803" si="3621">CE$23</f>
        <v>CE$19</v>
      </c>
      <c r="CF2803" s="186" t="str">
        <f t="shared" si="3621"/>
        <v>CF$19</v>
      </c>
      <c r="CG2803" s="186" t="str">
        <f t="shared" si="3621"/>
        <v>CG$19</v>
      </c>
      <c r="CH2803" s="186" t="str">
        <f t="shared" si="3621"/>
        <v>CH$19</v>
      </c>
      <c r="CI2803" s="186" t="str">
        <f t="shared" si="3621"/>
        <v>CI$19</v>
      </c>
      <c r="CJ2803" s="186" t="str">
        <f t="shared" si="3621"/>
        <v>CJ$19</v>
      </c>
      <c r="CK2803" s="186" t="str">
        <f t="shared" si="3621"/>
        <v>CK$19</v>
      </c>
    </row>
    <row r="2804" spans="2:89" x14ac:dyDescent="0.35">
      <c r="B2804" s="70" t="s">
        <v>397</v>
      </c>
      <c r="C2804" s="31"/>
      <c r="D2804" t="s">
        <v>406</v>
      </c>
      <c r="E2804" s="8" t="str">
        <f t="shared" si="3581"/>
        <v>2804 WCINV-IS</v>
      </c>
      <c r="F2804" t="s">
        <v>434</v>
      </c>
      <c r="G2804" s="31" t="s">
        <v>395</v>
      </c>
      <c r="H2804" s="48"/>
      <c r="I2804" s="286"/>
      <c r="J2804" s="286"/>
      <c r="K2804" s="48"/>
      <c r="L2804" s="48"/>
      <c r="M2804" s="48"/>
      <c r="N2804" s="48"/>
      <c r="O2804" s="48"/>
      <c r="P2804" s="48"/>
      <c r="R2804" s="70"/>
      <c r="S2804" s="287"/>
      <c r="T2804" s="287"/>
      <c r="U2804" s="287"/>
      <c r="V2804" s="287"/>
      <c r="W2804" s="287"/>
      <c r="X2804" s="287"/>
      <c r="Y2804" s="287"/>
      <c r="Z2804" s="287"/>
      <c r="AA2804" s="287"/>
      <c r="AB2804" s="287"/>
      <c r="AC2804" s="287"/>
      <c r="AD2804" s="287"/>
      <c r="AE2804" s="287"/>
      <c r="AF2804" s="287"/>
      <c r="AG2804" s="287"/>
      <c r="AH2804" s="287"/>
      <c r="AI2804" s="287"/>
      <c r="AJ2804" s="287"/>
      <c r="AK2804" s="287"/>
      <c r="AL2804" s="287"/>
      <c r="AM2804" s="287"/>
      <c r="AN2804" s="287"/>
      <c r="AO2804" s="287"/>
      <c r="AP2804" s="287"/>
      <c r="AQ2804" s="287"/>
      <c r="AR2804" s="287"/>
      <c r="AS2804" s="287"/>
      <c r="AT2804" s="287"/>
      <c r="AU2804" s="287"/>
      <c r="AV2804" s="287"/>
      <c r="AW2804" s="287"/>
      <c r="AX2804" s="287"/>
      <c r="AY2804" s="287"/>
      <c r="AZ2804" s="287"/>
      <c r="BA2804" s="287"/>
      <c r="BB2804" s="287"/>
      <c r="BC2804" s="287"/>
      <c r="BD2804" s="287"/>
      <c r="BE2804" s="287"/>
      <c r="BF2804" s="287"/>
      <c r="BG2804" s="287"/>
      <c r="BH2804" s="287"/>
      <c r="BI2804" s="287"/>
      <c r="BJ2804" s="287"/>
      <c r="BK2804" s="287"/>
      <c r="BL2804" s="287"/>
      <c r="BM2804" s="287"/>
      <c r="BN2804" s="287"/>
      <c r="BO2804" s="287"/>
      <c r="BP2804" s="287"/>
      <c r="BQ2804" s="287"/>
      <c r="BR2804" s="287"/>
      <c r="BS2804" s="287"/>
      <c r="BT2804" s="287"/>
      <c r="BU2804" s="287"/>
      <c r="BV2804" s="287"/>
      <c r="BW2804" s="287"/>
      <c r="BX2804" s="287"/>
      <c r="BY2804" s="287"/>
      <c r="BZ2804" s="287"/>
      <c r="CA2804" s="287"/>
      <c r="CB2804" s="287"/>
      <c r="CC2804" s="287"/>
      <c r="CD2804" s="287"/>
      <c r="CE2804" s="287"/>
      <c r="CF2804" s="287"/>
      <c r="CG2804" s="287"/>
      <c r="CH2804" s="287"/>
      <c r="CI2804" s="287"/>
      <c r="CJ2804" s="287"/>
      <c r="CK2804" s="287"/>
    </row>
    <row r="2805" spans="2:89" x14ac:dyDescent="0.35">
      <c r="B2805" s="122" t="s">
        <v>405</v>
      </c>
      <c r="D2805" t="s">
        <v>406</v>
      </c>
      <c r="E2805" s="8" t="str">
        <f t="shared" si="3581"/>
        <v>2805 WCINV-IS</v>
      </c>
      <c r="G2805" t="str">
        <f t="shared" ref="G2805:G2812" si="3622">E2805</f>
        <v>2805 WCINV-IS</v>
      </c>
      <c r="H2805" s="31"/>
      <c r="I2805" s="73"/>
      <c r="J2805" s="73"/>
      <c r="K2805" s="121">
        <f ca="1">'IS BS CF'!K$20</f>
        <v>0</v>
      </c>
      <c r="L2805" s="121">
        <f ca="1">'IS BS CF'!L$20</f>
        <v>0</v>
      </c>
      <c r="M2805" s="121">
        <f ca="1">'IS BS CF'!M$20</f>
        <v>0</v>
      </c>
      <c r="N2805" s="121">
        <f ca="1">'IS BS CF'!N$20</f>
        <v>0</v>
      </c>
      <c r="O2805" s="121">
        <f ca="1">'IS BS CF'!O$20</f>
        <v>0</v>
      </c>
      <c r="P2805" s="121">
        <f ca="1">'IS BS CF'!P$20</f>
        <v>0</v>
      </c>
      <c r="Q2805" s="121"/>
      <c r="R2805" s="121">
        <f>'IS BS CF'!R$20</f>
        <v>0</v>
      </c>
      <c r="S2805" s="121">
        <f ca="1">'IS BS CF'!S$20</f>
        <v>0</v>
      </c>
      <c r="T2805" s="121">
        <f ca="1">'IS BS CF'!T$20</f>
        <v>0</v>
      </c>
      <c r="U2805" s="121">
        <f ca="1">'IS BS CF'!U$20</f>
        <v>0</v>
      </c>
      <c r="V2805" s="121">
        <f ca="1">'IS BS CF'!V$20</f>
        <v>0</v>
      </c>
      <c r="W2805" s="121">
        <f ca="1">'IS BS CF'!W$20</f>
        <v>0</v>
      </c>
      <c r="X2805" s="121">
        <f ca="1">'IS BS CF'!X$20</f>
        <v>0</v>
      </c>
      <c r="Y2805" s="121">
        <f ca="1">'IS BS CF'!Y$20</f>
        <v>0</v>
      </c>
      <c r="Z2805" s="121">
        <f ca="1">'IS BS CF'!Z$20</f>
        <v>0</v>
      </c>
      <c r="AA2805" s="121">
        <f ca="1">'IS BS CF'!AA$20</f>
        <v>0</v>
      </c>
      <c r="AB2805" s="121">
        <f ca="1">'IS BS CF'!AB$20</f>
        <v>0</v>
      </c>
      <c r="AC2805" s="121">
        <f ca="1">'IS BS CF'!AC$20</f>
        <v>0</v>
      </c>
      <c r="AD2805" s="121">
        <f ca="1">'IS BS CF'!AD$20</f>
        <v>0</v>
      </c>
      <c r="AE2805" s="121">
        <f ca="1">'IS BS CF'!AE$20</f>
        <v>0</v>
      </c>
      <c r="AF2805" s="121">
        <f ca="1">'IS BS CF'!AF$20</f>
        <v>0</v>
      </c>
      <c r="AG2805" s="121">
        <f ca="1">'IS BS CF'!AG$20</f>
        <v>0</v>
      </c>
      <c r="AH2805" s="121">
        <f ca="1">'IS BS CF'!AH$20</f>
        <v>0</v>
      </c>
      <c r="AI2805" s="121">
        <f ca="1">'IS BS CF'!AI$20</f>
        <v>0</v>
      </c>
      <c r="AJ2805" s="121">
        <f ca="1">'IS BS CF'!AJ$20</f>
        <v>0</v>
      </c>
      <c r="AK2805" s="121">
        <f ca="1">'IS BS CF'!AK$20</f>
        <v>0</v>
      </c>
      <c r="AL2805" s="121">
        <f ca="1">'IS BS CF'!AL$20</f>
        <v>0</v>
      </c>
      <c r="AM2805" s="121">
        <f ca="1">'IS BS CF'!AM$20</f>
        <v>0</v>
      </c>
      <c r="AN2805" s="121">
        <f ca="1">'IS BS CF'!AN$20</f>
        <v>0</v>
      </c>
      <c r="AO2805" s="121">
        <f ca="1">'IS BS CF'!AO$20</f>
        <v>0</v>
      </c>
      <c r="AP2805" s="121">
        <f ca="1">'IS BS CF'!AP$20</f>
        <v>0</v>
      </c>
      <c r="AQ2805" s="121">
        <f ca="1">'IS BS CF'!AQ$20</f>
        <v>0</v>
      </c>
      <c r="AR2805" s="121">
        <f ca="1">'IS BS CF'!AR$20</f>
        <v>0</v>
      </c>
      <c r="AS2805" s="121">
        <f ca="1">'IS BS CF'!AS$20</f>
        <v>0</v>
      </c>
      <c r="AT2805" s="121">
        <f ca="1">'IS BS CF'!AT$20</f>
        <v>0</v>
      </c>
      <c r="AU2805" s="121">
        <f ca="1">'IS BS CF'!AU$20</f>
        <v>0</v>
      </c>
      <c r="AV2805" s="121">
        <f ca="1">'IS BS CF'!AV$20</f>
        <v>0</v>
      </c>
      <c r="AW2805" s="121">
        <f ca="1">'IS BS CF'!AW$20</f>
        <v>0</v>
      </c>
      <c r="AX2805" s="121">
        <f ca="1">'IS BS CF'!AX$20</f>
        <v>0</v>
      </c>
      <c r="AY2805" s="121">
        <f ca="1">'IS BS CF'!AY$20</f>
        <v>0</v>
      </c>
      <c r="AZ2805" s="121">
        <f ca="1">'IS BS CF'!AZ$20</f>
        <v>0</v>
      </c>
      <c r="BA2805" s="121">
        <f ca="1">'IS BS CF'!BA$20</f>
        <v>0</v>
      </c>
      <c r="BB2805" s="121">
        <f ca="1">'IS BS CF'!BB$20</f>
        <v>0</v>
      </c>
      <c r="BC2805" s="121">
        <f ca="1">'IS BS CF'!BC$20</f>
        <v>0</v>
      </c>
      <c r="BD2805" s="121">
        <f ca="1">'IS BS CF'!BD$20</f>
        <v>0</v>
      </c>
      <c r="BE2805" s="121">
        <f ca="1">'IS BS CF'!BE$20</f>
        <v>0</v>
      </c>
      <c r="BF2805" s="121">
        <f ca="1">'IS BS CF'!BF$20</f>
        <v>0</v>
      </c>
      <c r="BG2805" s="121">
        <f ca="1">'IS BS CF'!BG$20</f>
        <v>0</v>
      </c>
      <c r="BH2805" s="121">
        <f ca="1">'IS BS CF'!BH$20</f>
        <v>0</v>
      </c>
      <c r="BI2805" s="121">
        <f ca="1">'IS BS CF'!BI$20</f>
        <v>0</v>
      </c>
      <c r="BJ2805" s="121">
        <f ca="1">'IS BS CF'!BJ$20</f>
        <v>0</v>
      </c>
      <c r="BK2805" s="121">
        <f ca="1">'IS BS CF'!BK$20</f>
        <v>0</v>
      </c>
      <c r="BL2805" s="121">
        <f ca="1">'IS BS CF'!BL$20</f>
        <v>0</v>
      </c>
      <c r="BM2805" s="121">
        <f ca="1">'IS BS CF'!BM$20</f>
        <v>0</v>
      </c>
      <c r="BN2805" s="121">
        <f ca="1">'IS BS CF'!BN$20</f>
        <v>0</v>
      </c>
      <c r="BO2805" s="121">
        <f ca="1">'IS BS CF'!BO$20</f>
        <v>0</v>
      </c>
      <c r="BP2805" s="121">
        <f ca="1">'IS BS CF'!BP$20</f>
        <v>0</v>
      </c>
      <c r="BQ2805" s="121">
        <f ca="1">'IS BS CF'!BQ$20</f>
        <v>0</v>
      </c>
      <c r="BR2805" s="121">
        <f ca="1">'IS BS CF'!BR$20</f>
        <v>0</v>
      </c>
      <c r="BS2805" s="121">
        <f ca="1">'IS BS CF'!BS$20</f>
        <v>0</v>
      </c>
      <c r="BT2805" s="121">
        <f ca="1">'IS BS CF'!BT$20</f>
        <v>0</v>
      </c>
      <c r="BU2805" s="121">
        <f ca="1">'IS BS CF'!BU$20</f>
        <v>0</v>
      </c>
      <c r="BV2805" s="121">
        <f ca="1">'IS BS CF'!BV$20</f>
        <v>0</v>
      </c>
      <c r="BW2805" s="121">
        <f ca="1">'IS BS CF'!BW$20</f>
        <v>0</v>
      </c>
      <c r="BX2805" s="121">
        <f ca="1">'IS BS CF'!BX$20</f>
        <v>0</v>
      </c>
      <c r="BY2805" s="121">
        <f ca="1">'IS BS CF'!BY$20</f>
        <v>0</v>
      </c>
      <c r="BZ2805" s="121">
        <f ca="1">'IS BS CF'!BZ$20</f>
        <v>0</v>
      </c>
      <c r="CA2805" s="121">
        <f ca="1">'IS BS CF'!CA$20</f>
        <v>0</v>
      </c>
      <c r="CB2805" s="121">
        <f ca="1">'IS BS CF'!CB$20</f>
        <v>0</v>
      </c>
      <c r="CC2805" s="121">
        <f ca="1">'IS BS CF'!CC$20</f>
        <v>0</v>
      </c>
      <c r="CD2805" s="121">
        <f ca="1">'IS BS CF'!CD$20</f>
        <v>0</v>
      </c>
      <c r="CE2805" s="121">
        <f ca="1">'IS BS CF'!CE$20</f>
        <v>0</v>
      </c>
      <c r="CF2805" s="121">
        <f ca="1">'IS BS CF'!CF$20</f>
        <v>0</v>
      </c>
      <c r="CG2805" s="121">
        <f ca="1">'IS BS CF'!CG$20</f>
        <v>0</v>
      </c>
      <c r="CH2805" s="121">
        <f ca="1">'IS BS CF'!CH$20</f>
        <v>0</v>
      </c>
      <c r="CI2805" s="121">
        <f ca="1">'IS BS CF'!CI$20</f>
        <v>0</v>
      </c>
      <c r="CJ2805" s="121">
        <f ca="1">'IS BS CF'!CJ$20</f>
        <v>0</v>
      </c>
      <c r="CK2805" s="121">
        <f ca="1">'IS BS CF'!CK$20</f>
        <v>0</v>
      </c>
    </row>
    <row r="2806" spans="2:89" x14ac:dyDescent="0.35">
      <c r="B2806" s="67"/>
      <c r="D2806" t="s">
        <v>406</v>
      </c>
      <c r="E2806" s="8" t="str">
        <f t="shared" si="3581"/>
        <v>2806 WCINV-IS</v>
      </c>
      <c r="G2806" t="str">
        <f t="shared" si="3622"/>
        <v>2806 WCINV-IS</v>
      </c>
      <c r="H2806" s="31"/>
      <c r="I2806" s="73"/>
      <c r="J2806" s="73"/>
      <c r="K2806" s="31"/>
      <c r="L2806" s="31"/>
      <c r="M2806" s="31"/>
      <c r="N2806" s="31"/>
      <c r="O2806" s="31"/>
      <c r="P2806" s="31"/>
      <c r="R2806" s="67"/>
      <c r="S2806" s="67"/>
      <c r="T2806" s="67"/>
      <c r="U2806" s="67"/>
      <c r="V2806" s="67"/>
      <c r="W2806" s="67"/>
      <c r="X2806" s="67"/>
      <c r="Y2806" s="67"/>
      <c r="Z2806" s="67"/>
      <c r="AA2806" s="67"/>
      <c r="AB2806" s="67"/>
      <c r="AC2806" s="67"/>
      <c r="AD2806" s="67"/>
      <c r="AE2806" s="67"/>
      <c r="AF2806" s="67"/>
      <c r="AG2806" s="67"/>
      <c r="AH2806" s="67"/>
      <c r="AI2806" s="67"/>
      <c r="AJ2806" s="67"/>
      <c r="AK2806" s="67"/>
      <c r="AL2806" s="67"/>
      <c r="AM2806" s="67"/>
      <c r="AN2806" s="67"/>
      <c r="AO2806" s="67"/>
      <c r="AP2806" s="67"/>
      <c r="AQ2806" s="67"/>
      <c r="AR2806" s="67"/>
      <c r="AS2806" s="67"/>
      <c r="AT2806" s="67"/>
      <c r="AU2806" s="67"/>
      <c r="AV2806" s="67"/>
      <c r="AW2806" s="67"/>
      <c r="AX2806" s="67"/>
      <c r="AY2806" s="67"/>
      <c r="AZ2806" s="67"/>
      <c r="BA2806" s="67"/>
      <c r="BB2806" s="67"/>
      <c r="BC2806" s="67"/>
      <c r="BD2806" s="67"/>
      <c r="BE2806" s="67"/>
      <c r="BF2806" s="67"/>
      <c r="BG2806" s="67"/>
      <c r="BH2806" s="67"/>
      <c r="BI2806" s="67"/>
      <c r="BJ2806" s="67"/>
      <c r="BK2806" s="67"/>
      <c r="BL2806" s="67"/>
      <c r="BM2806" s="67"/>
      <c r="BN2806" s="67"/>
      <c r="BO2806" s="67"/>
      <c r="BP2806" s="67"/>
      <c r="BQ2806" s="67"/>
      <c r="BR2806" s="67"/>
      <c r="BS2806" s="67"/>
      <c r="BT2806" s="67"/>
      <c r="BU2806" s="67"/>
      <c r="BV2806" s="67"/>
      <c r="BW2806" s="67"/>
      <c r="BX2806" s="67"/>
      <c r="BY2806" s="67"/>
      <c r="BZ2806" s="67"/>
      <c r="CA2806" s="67"/>
      <c r="CB2806" s="67"/>
      <c r="CC2806" s="67"/>
      <c r="CD2806" s="67"/>
      <c r="CE2806" s="67"/>
      <c r="CF2806" s="67"/>
      <c r="CG2806" s="67"/>
      <c r="CH2806" s="67"/>
      <c r="CI2806" s="67"/>
      <c r="CJ2806" s="67"/>
      <c r="CK2806" s="67"/>
    </row>
    <row r="2807" spans="2:89" x14ac:dyDescent="0.35">
      <c r="B2807" s="126" t="s">
        <v>398</v>
      </c>
      <c r="D2807" t="s">
        <v>406</v>
      </c>
      <c r="E2807" s="8" t="str">
        <f t="shared" si="3581"/>
        <v>2807 WCINV-IS</v>
      </c>
      <c r="G2807" t="str">
        <f t="shared" si="3622"/>
        <v>2807 WCINV-IS</v>
      </c>
      <c r="I2807"/>
      <c r="J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row>
    <row r="2808" spans="2:89" x14ac:dyDescent="0.35">
      <c r="B2808" s="141" t="s">
        <v>238</v>
      </c>
      <c r="D2808" t="s">
        <v>406</v>
      </c>
      <c r="E2808" s="8" t="str">
        <f t="shared" si="3581"/>
        <v>2808 WCINV-IS</v>
      </c>
      <c r="G2808" t="str">
        <f t="shared" si="3622"/>
        <v>2808 WCINV-IS</v>
      </c>
      <c r="H2808" s="12"/>
      <c r="I2808" s="60"/>
      <c r="J2808" s="60"/>
      <c r="K2808" s="17">
        <v>30</v>
      </c>
      <c r="L2808" s="17">
        <v>30</v>
      </c>
      <c r="M2808" s="17">
        <v>30</v>
      </c>
      <c r="N2808" s="17">
        <v>30</v>
      </c>
      <c r="O2808" s="17">
        <v>30</v>
      </c>
      <c r="P2808" s="17">
        <v>30</v>
      </c>
      <c r="R2808" s="15"/>
      <c r="S2808" s="15" cm="1">
        <f t="array" ref="S2808">INDEX($K:$P,ROW(),MATCH(S$3,$K$2:$P$2,0))</f>
        <v>30</v>
      </c>
      <c r="T2808" s="15" cm="1">
        <f t="array" ref="T2808">INDEX($K:$P,ROW(),MATCH(T$3,$K$2:$P$2,0))</f>
        <v>30</v>
      </c>
      <c r="U2808" s="15" cm="1">
        <f t="array" ref="U2808">INDEX($K:$P,ROW(),MATCH(U$3,$K$2:$P$2,0))</f>
        <v>30</v>
      </c>
      <c r="V2808" s="15" cm="1">
        <f t="array" ref="V2808">INDEX($K:$P,ROW(),MATCH(V$3,$K$2:$P$2,0))</f>
        <v>30</v>
      </c>
      <c r="W2808" s="15" cm="1">
        <f t="array" ref="W2808">INDEX($K:$P,ROW(),MATCH(W$3,$K$2:$P$2,0))</f>
        <v>30</v>
      </c>
      <c r="X2808" s="15" cm="1">
        <f t="array" ref="X2808">INDEX($K:$P,ROW(),MATCH(X$3,$K$2:$P$2,0))</f>
        <v>30</v>
      </c>
      <c r="Y2808" s="15" cm="1">
        <f t="array" ref="Y2808">INDEX($K:$P,ROW(),MATCH(Y$3,$K$2:$P$2,0))</f>
        <v>30</v>
      </c>
      <c r="Z2808" s="15" cm="1">
        <f t="array" ref="Z2808">INDEX($K:$P,ROW(),MATCH(Z$3,$K$2:$P$2,0))</f>
        <v>30</v>
      </c>
      <c r="AA2808" s="15" cm="1">
        <f t="array" ref="AA2808">INDEX($K:$P,ROW(),MATCH(AA$3,$K$2:$P$2,0))</f>
        <v>30</v>
      </c>
      <c r="AB2808" s="15" cm="1">
        <f t="array" ref="AB2808">INDEX($K:$P,ROW(),MATCH(AB$3,$K$2:$P$2,0))</f>
        <v>30</v>
      </c>
      <c r="AC2808" s="15" cm="1">
        <f t="array" ref="AC2808">INDEX($K:$P,ROW(),MATCH(AC$3,$K$2:$P$2,0))</f>
        <v>30</v>
      </c>
      <c r="AD2808" s="15" cm="1">
        <f t="array" ref="AD2808">INDEX($K:$P,ROW(),MATCH(AD$3,$K$2:$P$2,0))</f>
        <v>30</v>
      </c>
      <c r="AE2808" s="15" cm="1">
        <f t="array" ref="AE2808">INDEX($K:$P,ROW(),MATCH(AE$3,$K$2:$P$2,0))</f>
        <v>30</v>
      </c>
      <c r="AF2808" s="15" cm="1">
        <f t="array" ref="AF2808">INDEX($K:$P,ROW(),MATCH(AF$3,$K$2:$P$2,0))</f>
        <v>30</v>
      </c>
      <c r="AG2808" s="15" cm="1">
        <f t="array" ref="AG2808">INDEX($K:$P,ROW(),MATCH(AG$3,$K$2:$P$2,0))</f>
        <v>30</v>
      </c>
      <c r="AH2808" s="15" cm="1">
        <f t="array" ref="AH2808">INDEX($K:$P,ROW(),MATCH(AH$3,$K$2:$P$2,0))</f>
        <v>30</v>
      </c>
      <c r="AI2808" s="15" cm="1">
        <f t="array" ref="AI2808">INDEX($K:$P,ROW(),MATCH(AI$3,$K$2:$P$2,0))</f>
        <v>30</v>
      </c>
      <c r="AJ2808" s="15" cm="1">
        <f t="array" ref="AJ2808">INDEX($K:$P,ROW(),MATCH(AJ$3,$K$2:$P$2,0))</f>
        <v>30</v>
      </c>
      <c r="AK2808" s="15" cm="1">
        <f t="array" ref="AK2808">INDEX($K:$P,ROW(),MATCH(AK$3,$K$2:$P$2,0))</f>
        <v>30</v>
      </c>
      <c r="AL2808" s="15" cm="1">
        <f t="array" ref="AL2808">INDEX($K:$P,ROW(),MATCH(AL$3,$K$2:$P$2,0))</f>
        <v>30</v>
      </c>
      <c r="AM2808" s="15" cm="1">
        <f t="array" ref="AM2808">INDEX($K:$P,ROW(),MATCH(AM$3,$K$2:$P$2,0))</f>
        <v>30</v>
      </c>
      <c r="AN2808" s="15" cm="1">
        <f t="array" ref="AN2808">INDEX($K:$P,ROW(),MATCH(AN$3,$K$2:$P$2,0))</f>
        <v>30</v>
      </c>
      <c r="AO2808" s="15" cm="1">
        <f t="array" ref="AO2808">INDEX($K:$P,ROW(),MATCH(AO$3,$K$2:$P$2,0))</f>
        <v>30</v>
      </c>
      <c r="AP2808" s="15" cm="1">
        <f t="array" ref="AP2808">INDEX($K:$P,ROW(),MATCH(AP$3,$K$2:$P$2,0))</f>
        <v>30</v>
      </c>
      <c r="AQ2808" s="15" cm="1">
        <f t="array" ref="AQ2808">INDEX($K:$P,ROW(),MATCH(AQ$3,$K$2:$P$2,0))</f>
        <v>30</v>
      </c>
      <c r="AR2808" s="15" cm="1">
        <f t="array" ref="AR2808">INDEX($K:$P,ROW(),MATCH(AR$3,$K$2:$P$2,0))</f>
        <v>30</v>
      </c>
      <c r="AS2808" s="15" cm="1">
        <f t="array" ref="AS2808">INDEX($K:$P,ROW(),MATCH(AS$3,$K$2:$P$2,0))</f>
        <v>30</v>
      </c>
      <c r="AT2808" s="15" cm="1">
        <f t="array" ref="AT2808">INDEX($K:$P,ROW(),MATCH(AT$3,$K$2:$P$2,0))</f>
        <v>30</v>
      </c>
      <c r="AU2808" s="15" cm="1">
        <f t="array" ref="AU2808">INDEX($K:$P,ROW(),MATCH(AU$3,$K$2:$P$2,0))</f>
        <v>30</v>
      </c>
      <c r="AV2808" s="15" cm="1">
        <f t="array" ref="AV2808">INDEX($K:$P,ROW(),MATCH(AV$3,$K$2:$P$2,0))</f>
        <v>30</v>
      </c>
      <c r="AW2808" s="15" cm="1">
        <f t="array" ref="AW2808">INDEX($K:$P,ROW(),MATCH(AW$3,$K$2:$P$2,0))</f>
        <v>30</v>
      </c>
      <c r="AX2808" s="15" cm="1">
        <f t="array" ref="AX2808">INDEX($K:$P,ROW(),MATCH(AX$3,$K$2:$P$2,0))</f>
        <v>30</v>
      </c>
      <c r="AY2808" s="15" cm="1">
        <f t="array" ref="AY2808">INDEX($K:$P,ROW(),MATCH(AY$3,$K$2:$P$2,0))</f>
        <v>30</v>
      </c>
      <c r="AZ2808" s="15" cm="1">
        <f t="array" ref="AZ2808">INDEX($K:$P,ROW(),MATCH(AZ$3,$K$2:$P$2,0))</f>
        <v>30</v>
      </c>
      <c r="BA2808" s="15" cm="1">
        <f t="array" ref="BA2808">INDEX($K:$P,ROW(),MATCH(BA$3,$K$2:$P$2,0))</f>
        <v>30</v>
      </c>
      <c r="BB2808" s="15" cm="1">
        <f t="array" ref="BB2808">INDEX($K:$P,ROW(),MATCH(BB$3,$K$2:$P$2,0))</f>
        <v>30</v>
      </c>
      <c r="BC2808" s="15" cm="1">
        <f t="array" ref="BC2808">INDEX($K:$P,ROW(),MATCH(BC$3,$K$2:$P$2,0))</f>
        <v>30</v>
      </c>
      <c r="BD2808" s="15" cm="1">
        <f t="array" ref="BD2808">INDEX($K:$P,ROW(),MATCH(BD$3,$K$2:$P$2,0))</f>
        <v>30</v>
      </c>
      <c r="BE2808" s="15" cm="1">
        <f t="array" ref="BE2808">INDEX($K:$P,ROW(),MATCH(BE$3,$K$2:$P$2,0))</f>
        <v>30</v>
      </c>
      <c r="BF2808" s="15" cm="1">
        <f t="array" ref="BF2808">INDEX($K:$P,ROW(),MATCH(BF$3,$K$2:$P$2,0))</f>
        <v>30</v>
      </c>
      <c r="BG2808" s="15" cm="1">
        <f t="array" ref="BG2808">INDEX($K:$P,ROW(),MATCH(BG$3,$K$2:$P$2,0))</f>
        <v>30</v>
      </c>
      <c r="BH2808" s="15" cm="1">
        <f t="array" ref="BH2808">INDEX($K:$P,ROW(),MATCH(BH$3,$K$2:$P$2,0))</f>
        <v>30</v>
      </c>
      <c r="BI2808" s="15" cm="1">
        <f t="array" ref="BI2808">INDEX($K:$P,ROW(),MATCH(BI$3,$K$2:$P$2,0))</f>
        <v>30</v>
      </c>
      <c r="BJ2808" s="15" cm="1">
        <f t="array" ref="BJ2808">INDEX($K:$P,ROW(),MATCH(BJ$3,$K$2:$P$2,0))</f>
        <v>30</v>
      </c>
      <c r="BK2808" s="15" cm="1">
        <f t="array" ref="BK2808">INDEX($K:$P,ROW(),MATCH(BK$3,$K$2:$P$2,0))</f>
        <v>30</v>
      </c>
      <c r="BL2808" s="15" cm="1">
        <f t="array" ref="BL2808">INDEX($K:$P,ROW(),MATCH(BL$3,$K$2:$P$2,0))</f>
        <v>30</v>
      </c>
      <c r="BM2808" s="15" cm="1">
        <f t="array" ref="BM2808">INDEX($K:$P,ROW(),MATCH(BM$3,$K$2:$P$2,0))</f>
        <v>30</v>
      </c>
      <c r="BN2808" s="15" cm="1">
        <f t="array" ref="BN2808">INDEX($K:$P,ROW(),MATCH(BN$3,$K$2:$P$2,0))</f>
        <v>30</v>
      </c>
      <c r="BO2808" s="15" cm="1">
        <f t="array" ref="BO2808">INDEX($K:$P,ROW(),MATCH(BO$3,$K$2:$P$2,0))</f>
        <v>30</v>
      </c>
      <c r="BP2808" s="15" cm="1">
        <f t="array" ref="BP2808">INDEX($K:$P,ROW(),MATCH(BP$3,$K$2:$P$2,0))</f>
        <v>30</v>
      </c>
      <c r="BQ2808" s="15" cm="1">
        <f t="array" ref="BQ2808">INDEX($K:$P,ROW(),MATCH(BQ$3,$K$2:$P$2,0))</f>
        <v>30</v>
      </c>
      <c r="BR2808" s="15" cm="1">
        <f t="array" ref="BR2808">INDEX($K:$P,ROW(),MATCH(BR$3,$K$2:$P$2,0))</f>
        <v>30</v>
      </c>
      <c r="BS2808" s="15" cm="1">
        <f t="array" ref="BS2808">INDEX($K:$P,ROW(),MATCH(BS$3,$K$2:$P$2,0))</f>
        <v>30</v>
      </c>
      <c r="BT2808" s="15" cm="1">
        <f t="array" ref="BT2808">INDEX($K:$P,ROW(),MATCH(BT$3,$K$2:$P$2,0))</f>
        <v>30</v>
      </c>
      <c r="BU2808" s="15" cm="1">
        <f t="array" ref="BU2808">INDEX($K:$P,ROW(),MATCH(BU$3,$K$2:$P$2,0))</f>
        <v>30</v>
      </c>
      <c r="BV2808" s="15" cm="1">
        <f t="array" ref="BV2808">INDEX($K:$P,ROW(),MATCH(BV$3,$K$2:$P$2,0))</f>
        <v>30</v>
      </c>
      <c r="BW2808" s="15" cm="1">
        <f t="array" ref="BW2808">INDEX($K:$P,ROW(),MATCH(BW$3,$K$2:$P$2,0))</f>
        <v>30</v>
      </c>
      <c r="BX2808" s="15" cm="1">
        <f t="array" ref="BX2808">INDEX($K:$P,ROW(),MATCH(BX$3,$K$2:$P$2,0))</f>
        <v>30</v>
      </c>
      <c r="BY2808" s="15" cm="1">
        <f t="array" ref="BY2808">INDEX($K:$P,ROW(),MATCH(BY$3,$K$2:$P$2,0))</f>
        <v>30</v>
      </c>
      <c r="BZ2808" s="15" cm="1">
        <f t="array" ref="BZ2808">INDEX($K:$P,ROW(),MATCH(BZ$3,$K$2:$P$2,0))</f>
        <v>30</v>
      </c>
      <c r="CA2808" s="15" cm="1">
        <f t="array" ref="CA2808">INDEX($K:$P,ROW(),MATCH(CA$3,$K$2:$P$2,0))</f>
        <v>30</v>
      </c>
      <c r="CB2808" s="15" cm="1">
        <f t="array" ref="CB2808">INDEX($K:$P,ROW(),MATCH(CB$3,$K$2:$P$2,0))</f>
        <v>30</v>
      </c>
      <c r="CC2808" s="15" cm="1">
        <f t="array" ref="CC2808">INDEX($K:$P,ROW(),MATCH(CC$3,$K$2:$P$2,0))</f>
        <v>30</v>
      </c>
      <c r="CD2808" s="15" cm="1">
        <f t="array" ref="CD2808">INDEX($K:$P,ROW(),MATCH(CD$3,$K$2:$P$2,0))</f>
        <v>30</v>
      </c>
      <c r="CE2808" s="15" cm="1">
        <f t="array" ref="CE2808">INDEX($K:$P,ROW(),MATCH(CE$3,$K$2:$P$2,0))</f>
        <v>30</v>
      </c>
      <c r="CF2808" s="15" cm="1">
        <f t="array" ref="CF2808">INDEX($K:$P,ROW(),MATCH(CF$3,$K$2:$P$2,0))</f>
        <v>30</v>
      </c>
      <c r="CG2808" s="15" cm="1">
        <f t="array" ref="CG2808">INDEX($K:$P,ROW(),MATCH(CG$3,$K$2:$P$2,0))</f>
        <v>30</v>
      </c>
      <c r="CH2808" s="15" cm="1">
        <f t="array" ref="CH2808">INDEX($K:$P,ROW(),MATCH(CH$3,$K$2:$P$2,0))</f>
        <v>30</v>
      </c>
      <c r="CI2808" s="15" cm="1">
        <f t="array" ref="CI2808">INDEX($K:$P,ROW(),MATCH(CI$3,$K$2:$P$2,0))</f>
        <v>30</v>
      </c>
      <c r="CJ2808" s="15" cm="1">
        <f t="array" ref="CJ2808">INDEX($K:$P,ROW(),MATCH(CJ$3,$K$2:$P$2,0))</f>
        <v>30</v>
      </c>
      <c r="CK2808" s="15" cm="1">
        <f t="array" ref="CK2808">INDEX($K:$P,ROW(),MATCH(CK$3,$K$2:$P$2,0))</f>
        <v>30</v>
      </c>
    </row>
    <row r="2809" spans="2:89" x14ac:dyDescent="0.35">
      <c r="B2809" s="123" t="s">
        <v>36</v>
      </c>
      <c r="C2809" t="s">
        <v>224</v>
      </c>
      <c r="D2809" t="s">
        <v>406</v>
      </c>
      <c r="E2809" s="8" t="str">
        <f t="shared" si="3581"/>
        <v>2809 WCINV-IS</v>
      </c>
      <c r="G2809" t="str">
        <f t="shared" si="3622"/>
        <v>2809 WCINV-IS</v>
      </c>
      <c r="H2809" s="27"/>
      <c r="I2809" s="78"/>
      <c r="J2809" s="78"/>
      <c r="K2809" s="115">
        <f t="shared" ref="K2809:P2809" ca="1" si="3623">SUMIF($4:$4,K$2,2809:2809)</f>
        <v>0</v>
      </c>
      <c r="L2809" s="115">
        <f t="shared" ca="1" si="3623"/>
        <v>0</v>
      </c>
      <c r="M2809" s="115">
        <f t="shared" ca="1" si="3623"/>
        <v>0</v>
      </c>
      <c r="N2809" s="115">
        <f t="shared" ca="1" si="3623"/>
        <v>0</v>
      </c>
      <c r="O2809" s="115">
        <f t="shared" ca="1" si="3623"/>
        <v>0</v>
      </c>
      <c r="P2809" s="115">
        <f t="shared" si="3623"/>
        <v>0</v>
      </c>
      <c r="R2809" s="115"/>
      <c r="S2809" s="115">
        <f t="shared" ref="S2809:AX2809" ca="1" si="3624">MIN(-S2808/30*S2805,R2809-S2805)</f>
        <v>0</v>
      </c>
      <c r="T2809" s="115">
        <f t="shared" ca="1" si="3624"/>
        <v>0</v>
      </c>
      <c r="U2809" s="115">
        <f t="shared" ca="1" si="3624"/>
        <v>0</v>
      </c>
      <c r="V2809" s="115">
        <f t="shared" ca="1" si="3624"/>
        <v>0</v>
      </c>
      <c r="W2809" s="115">
        <f t="shared" ca="1" si="3624"/>
        <v>0</v>
      </c>
      <c r="X2809" s="115">
        <f t="shared" ca="1" si="3624"/>
        <v>0</v>
      </c>
      <c r="Y2809" s="115">
        <f t="shared" ca="1" si="3624"/>
        <v>0</v>
      </c>
      <c r="Z2809" s="115">
        <f t="shared" ca="1" si="3624"/>
        <v>0</v>
      </c>
      <c r="AA2809" s="115">
        <f t="shared" ca="1" si="3624"/>
        <v>0</v>
      </c>
      <c r="AB2809" s="115">
        <f t="shared" ca="1" si="3624"/>
        <v>0</v>
      </c>
      <c r="AC2809" s="115">
        <f t="shared" ca="1" si="3624"/>
        <v>0</v>
      </c>
      <c r="AD2809" s="115">
        <f t="shared" ca="1" si="3624"/>
        <v>0</v>
      </c>
      <c r="AE2809" s="115">
        <f t="shared" ca="1" si="3624"/>
        <v>0</v>
      </c>
      <c r="AF2809" s="115">
        <f t="shared" ca="1" si="3624"/>
        <v>0</v>
      </c>
      <c r="AG2809" s="115">
        <f t="shared" ca="1" si="3624"/>
        <v>0</v>
      </c>
      <c r="AH2809" s="115">
        <f t="shared" ca="1" si="3624"/>
        <v>0</v>
      </c>
      <c r="AI2809" s="115">
        <f t="shared" ca="1" si="3624"/>
        <v>0</v>
      </c>
      <c r="AJ2809" s="115">
        <f t="shared" ca="1" si="3624"/>
        <v>0</v>
      </c>
      <c r="AK2809" s="115">
        <f t="shared" ca="1" si="3624"/>
        <v>0</v>
      </c>
      <c r="AL2809" s="115">
        <f t="shared" ca="1" si="3624"/>
        <v>0</v>
      </c>
      <c r="AM2809" s="115">
        <f t="shared" ca="1" si="3624"/>
        <v>0</v>
      </c>
      <c r="AN2809" s="115">
        <f t="shared" ca="1" si="3624"/>
        <v>0</v>
      </c>
      <c r="AO2809" s="115">
        <f t="shared" ca="1" si="3624"/>
        <v>0</v>
      </c>
      <c r="AP2809" s="115">
        <f t="shared" ca="1" si="3624"/>
        <v>0</v>
      </c>
      <c r="AQ2809" s="115">
        <f t="shared" ca="1" si="3624"/>
        <v>0</v>
      </c>
      <c r="AR2809" s="115">
        <f t="shared" ca="1" si="3624"/>
        <v>0</v>
      </c>
      <c r="AS2809" s="115">
        <f t="shared" ca="1" si="3624"/>
        <v>0</v>
      </c>
      <c r="AT2809" s="115">
        <f t="shared" ca="1" si="3624"/>
        <v>0</v>
      </c>
      <c r="AU2809" s="115">
        <f t="shared" ca="1" si="3624"/>
        <v>0</v>
      </c>
      <c r="AV2809" s="115">
        <f t="shared" ca="1" si="3624"/>
        <v>0</v>
      </c>
      <c r="AW2809" s="115">
        <f t="shared" ca="1" si="3624"/>
        <v>0</v>
      </c>
      <c r="AX2809" s="115">
        <f t="shared" ca="1" si="3624"/>
        <v>0</v>
      </c>
      <c r="AY2809" s="115">
        <f t="shared" ref="AY2809:CD2809" ca="1" si="3625">MIN(-AY2808/30*AY2805,AX2809-AY2805)</f>
        <v>0</v>
      </c>
      <c r="AZ2809" s="115">
        <f t="shared" ca="1" si="3625"/>
        <v>0</v>
      </c>
      <c r="BA2809" s="115">
        <f t="shared" ca="1" si="3625"/>
        <v>0</v>
      </c>
      <c r="BB2809" s="115">
        <f t="shared" ca="1" si="3625"/>
        <v>0</v>
      </c>
      <c r="BC2809" s="115">
        <f t="shared" ca="1" si="3625"/>
        <v>0</v>
      </c>
      <c r="BD2809" s="115">
        <f t="shared" ca="1" si="3625"/>
        <v>0</v>
      </c>
      <c r="BE2809" s="115">
        <f t="shared" ca="1" si="3625"/>
        <v>0</v>
      </c>
      <c r="BF2809" s="115">
        <f t="shared" ca="1" si="3625"/>
        <v>0</v>
      </c>
      <c r="BG2809" s="115">
        <f t="shared" ca="1" si="3625"/>
        <v>0</v>
      </c>
      <c r="BH2809" s="115">
        <f t="shared" ca="1" si="3625"/>
        <v>0</v>
      </c>
      <c r="BI2809" s="115">
        <f t="shared" ca="1" si="3625"/>
        <v>0</v>
      </c>
      <c r="BJ2809" s="115">
        <f t="shared" ca="1" si="3625"/>
        <v>0</v>
      </c>
      <c r="BK2809" s="115">
        <f t="shared" ca="1" si="3625"/>
        <v>0</v>
      </c>
      <c r="BL2809" s="115">
        <f t="shared" ca="1" si="3625"/>
        <v>0</v>
      </c>
      <c r="BM2809" s="115">
        <f t="shared" ca="1" si="3625"/>
        <v>0</v>
      </c>
      <c r="BN2809" s="115">
        <f t="shared" ca="1" si="3625"/>
        <v>0</v>
      </c>
      <c r="BO2809" s="115">
        <f t="shared" ca="1" si="3625"/>
        <v>0</v>
      </c>
      <c r="BP2809" s="115">
        <f t="shared" ca="1" si="3625"/>
        <v>0</v>
      </c>
      <c r="BQ2809" s="115">
        <f t="shared" ca="1" si="3625"/>
        <v>0</v>
      </c>
      <c r="BR2809" s="115">
        <f t="shared" ca="1" si="3625"/>
        <v>0</v>
      </c>
      <c r="BS2809" s="115">
        <f t="shared" ca="1" si="3625"/>
        <v>0</v>
      </c>
      <c r="BT2809" s="115">
        <f t="shared" ca="1" si="3625"/>
        <v>0</v>
      </c>
      <c r="BU2809" s="115">
        <f t="shared" ca="1" si="3625"/>
        <v>0</v>
      </c>
      <c r="BV2809" s="115">
        <f t="shared" ca="1" si="3625"/>
        <v>0</v>
      </c>
      <c r="BW2809" s="115">
        <f t="shared" ca="1" si="3625"/>
        <v>0</v>
      </c>
      <c r="BX2809" s="115">
        <f t="shared" ca="1" si="3625"/>
        <v>0</v>
      </c>
      <c r="BY2809" s="115">
        <f t="shared" ca="1" si="3625"/>
        <v>0</v>
      </c>
      <c r="BZ2809" s="115">
        <f t="shared" ca="1" si="3625"/>
        <v>0</v>
      </c>
      <c r="CA2809" s="115">
        <f t="shared" ca="1" si="3625"/>
        <v>0</v>
      </c>
      <c r="CB2809" s="115">
        <f t="shared" ca="1" si="3625"/>
        <v>0</v>
      </c>
      <c r="CC2809" s="115">
        <f t="shared" ca="1" si="3625"/>
        <v>0</v>
      </c>
      <c r="CD2809" s="115">
        <f t="shared" ca="1" si="3625"/>
        <v>0</v>
      </c>
      <c r="CE2809" s="115">
        <f t="shared" ref="CE2809:CK2809" ca="1" si="3626">MIN(-CE2808/30*CE2805,CD2809-CE2805)</f>
        <v>0</v>
      </c>
      <c r="CF2809" s="115">
        <f t="shared" ca="1" si="3626"/>
        <v>0</v>
      </c>
      <c r="CG2809" s="115">
        <f t="shared" ca="1" si="3626"/>
        <v>0</v>
      </c>
      <c r="CH2809" s="115">
        <f t="shared" ca="1" si="3626"/>
        <v>0</v>
      </c>
      <c r="CI2809" s="115">
        <f t="shared" ca="1" si="3626"/>
        <v>0</v>
      </c>
      <c r="CJ2809" s="115">
        <f t="shared" ca="1" si="3626"/>
        <v>0</v>
      </c>
      <c r="CK2809" s="115">
        <f t="shared" ca="1" si="3626"/>
        <v>0</v>
      </c>
    </row>
    <row r="2810" spans="2:89" x14ac:dyDescent="0.35">
      <c r="B2810" s="123"/>
      <c r="D2810" t="s">
        <v>406</v>
      </c>
      <c r="E2810" s="8" t="str">
        <f t="shared" si="3581"/>
        <v>2810 WCINV-IS</v>
      </c>
      <c r="G2810" t="str">
        <f t="shared" si="3622"/>
        <v>2810 WCINV-IS</v>
      </c>
      <c r="H2810" s="27"/>
      <c r="I2810" s="78"/>
      <c r="J2810" s="78"/>
      <c r="K2810" s="33"/>
      <c r="L2810" s="33"/>
      <c r="M2810" s="33"/>
      <c r="N2810" s="33"/>
      <c r="O2810" s="33"/>
      <c r="P2810" s="33"/>
      <c r="R2810" s="33"/>
      <c r="S2810" s="33"/>
      <c r="T2810" s="33"/>
      <c r="U2810" s="33"/>
      <c r="V2810" s="33"/>
      <c r="W2810" s="33"/>
      <c r="X2810" s="33"/>
      <c r="Y2810" s="33"/>
      <c r="Z2810" s="33"/>
      <c r="AA2810" s="33"/>
      <c r="AB2810" s="33"/>
      <c r="AC2810" s="33"/>
      <c r="AD2810" s="33"/>
      <c r="AE2810" s="33"/>
      <c r="AF2810" s="33"/>
      <c r="AG2810" s="33"/>
      <c r="AH2810" s="33"/>
      <c r="AI2810" s="33"/>
      <c r="AJ2810" s="33"/>
      <c r="AK2810" s="33"/>
      <c r="AL2810" s="33"/>
      <c r="AM2810" s="33"/>
      <c r="AN2810" s="33"/>
      <c r="AO2810" s="33"/>
      <c r="AP2810" s="33"/>
      <c r="AQ2810" s="33"/>
      <c r="AR2810" s="33"/>
      <c r="AS2810" s="33"/>
      <c r="AT2810" s="33"/>
      <c r="AU2810" s="33"/>
      <c r="AV2810" s="33"/>
      <c r="AW2810" s="33"/>
      <c r="AX2810" s="33"/>
      <c r="AY2810" s="33"/>
      <c r="AZ2810" s="33"/>
      <c r="BA2810" s="33"/>
      <c r="BB2810" s="33"/>
      <c r="BC2810" s="33"/>
      <c r="BD2810" s="33"/>
      <c r="BE2810" s="33"/>
      <c r="BF2810" s="33"/>
      <c r="BG2810" s="33"/>
      <c r="BH2810" s="33"/>
      <c r="BI2810" s="33"/>
      <c r="BJ2810" s="33"/>
      <c r="BK2810" s="33"/>
      <c r="BL2810" s="33"/>
      <c r="BM2810" s="33"/>
      <c r="BN2810" s="33"/>
      <c r="BO2810" s="33"/>
      <c r="BP2810" s="33"/>
      <c r="BQ2810" s="33"/>
      <c r="BR2810" s="33"/>
      <c r="BS2810" s="33"/>
      <c r="BT2810" s="33"/>
      <c r="BU2810" s="33"/>
      <c r="BV2810" s="33"/>
      <c r="BW2810" s="33"/>
      <c r="BX2810" s="33"/>
      <c r="BY2810" s="33"/>
      <c r="BZ2810" s="33"/>
      <c r="CA2810" s="33"/>
      <c r="CB2810" s="33"/>
      <c r="CC2810" s="33"/>
      <c r="CD2810" s="33"/>
      <c r="CE2810" s="33"/>
      <c r="CF2810" s="33"/>
      <c r="CG2810" s="33"/>
      <c r="CH2810" s="33"/>
      <c r="CI2810" s="33"/>
      <c r="CJ2810" s="33"/>
      <c r="CK2810" s="33"/>
    </row>
    <row r="2811" spans="2:89" x14ac:dyDescent="0.35">
      <c r="B2811" s="123" t="str">
        <f>"Change in "&amp;B2809</f>
        <v>Change in Inventory</v>
      </c>
      <c r="C2811" t="s">
        <v>234</v>
      </c>
      <c r="D2811" t="s">
        <v>406</v>
      </c>
      <c r="E2811" s="8" t="str">
        <f t="shared" si="3581"/>
        <v>2811 WCINV-IS</v>
      </c>
      <c r="G2811" t="str">
        <f t="shared" si="3622"/>
        <v>2811 WCINV-IS</v>
      </c>
      <c r="K2811" s="33">
        <f t="shared" ref="K2811:P2811" ca="1" si="3627">SUMIF($3:$3,K$2,2811:2811)</f>
        <v>0</v>
      </c>
      <c r="L2811" s="33">
        <f t="shared" ca="1" si="3627"/>
        <v>0</v>
      </c>
      <c r="M2811" s="33">
        <f t="shared" ca="1" si="3627"/>
        <v>0</v>
      </c>
      <c r="N2811" s="33">
        <f t="shared" ca="1" si="3627"/>
        <v>0</v>
      </c>
      <c r="O2811" s="33">
        <f t="shared" ca="1" si="3627"/>
        <v>0</v>
      </c>
      <c r="P2811" s="33">
        <f t="shared" ca="1" si="3627"/>
        <v>0</v>
      </c>
      <c r="R2811" s="33"/>
      <c r="S2811" s="33">
        <f t="shared" ref="S2811:AX2811" ca="1" si="3628">R2809-S2809</f>
        <v>0</v>
      </c>
      <c r="T2811" s="33">
        <f t="shared" ca="1" si="3628"/>
        <v>0</v>
      </c>
      <c r="U2811" s="33">
        <f t="shared" ca="1" si="3628"/>
        <v>0</v>
      </c>
      <c r="V2811" s="33">
        <f t="shared" ca="1" si="3628"/>
        <v>0</v>
      </c>
      <c r="W2811" s="33">
        <f t="shared" ca="1" si="3628"/>
        <v>0</v>
      </c>
      <c r="X2811" s="33">
        <f t="shared" ca="1" si="3628"/>
        <v>0</v>
      </c>
      <c r="Y2811" s="33">
        <f t="shared" ca="1" si="3628"/>
        <v>0</v>
      </c>
      <c r="Z2811" s="33">
        <f t="shared" ca="1" si="3628"/>
        <v>0</v>
      </c>
      <c r="AA2811" s="33">
        <f t="shared" ca="1" si="3628"/>
        <v>0</v>
      </c>
      <c r="AB2811" s="33">
        <f t="shared" ca="1" si="3628"/>
        <v>0</v>
      </c>
      <c r="AC2811" s="33">
        <f t="shared" ca="1" si="3628"/>
        <v>0</v>
      </c>
      <c r="AD2811" s="33">
        <f t="shared" ca="1" si="3628"/>
        <v>0</v>
      </c>
      <c r="AE2811" s="33">
        <f t="shared" ca="1" si="3628"/>
        <v>0</v>
      </c>
      <c r="AF2811" s="33">
        <f t="shared" ca="1" si="3628"/>
        <v>0</v>
      </c>
      <c r="AG2811" s="33">
        <f t="shared" ca="1" si="3628"/>
        <v>0</v>
      </c>
      <c r="AH2811" s="33">
        <f t="shared" ca="1" si="3628"/>
        <v>0</v>
      </c>
      <c r="AI2811" s="33">
        <f t="shared" ca="1" si="3628"/>
        <v>0</v>
      </c>
      <c r="AJ2811" s="33">
        <f t="shared" ca="1" si="3628"/>
        <v>0</v>
      </c>
      <c r="AK2811" s="33">
        <f t="shared" ca="1" si="3628"/>
        <v>0</v>
      </c>
      <c r="AL2811" s="33">
        <f t="shared" ca="1" si="3628"/>
        <v>0</v>
      </c>
      <c r="AM2811" s="33">
        <f t="shared" ca="1" si="3628"/>
        <v>0</v>
      </c>
      <c r="AN2811" s="33">
        <f t="shared" ca="1" si="3628"/>
        <v>0</v>
      </c>
      <c r="AO2811" s="33">
        <f t="shared" ca="1" si="3628"/>
        <v>0</v>
      </c>
      <c r="AP2811" s="33">
        <f t="shared" ca="1" si="3628"/>
        <v>0</v>
      </c>
      <c r="AQ2811" s="33">
        <f t="shared" ca="1" si="3628"/>
        <v>0</v>
      </c>
      <c r="AR2811" s="33">
        <f t="shared" ca="1" si="3628"/>
        <v>0</v>
      </c>
      <c r="AS2811" s="33">
        <f t="shared" ca="1" si="3628"/>
        <v>0</v>
      </c>
      <c r="AT2811" s="33">
        <f t="shared" ca="1" si="3628"/>
        <v>0</v>
      </c>
      <c r="AU2811" s="33">
        <f t="shared" ca="1" si="3628"/>
        <v>0</v>
      </c>
      <c r="AV2811" s="33">
        <f t="shared" ca="1" si="3628"/>
        <v>0</v>
      </c>
      <c r="AW2811" s="33">
        <f t="shared" ca="1" si="3628"/>
        <v>0</v>
      </c>
      <c r="AX2811" s="33">
        <f t="shared" ca="1" si="3628"/>
        <v>0</v>
      </c>
      <c r="AY2811" s="33">
        <f t="shared" ref="AY2811:CD2811" ca="1" si="3629">AX2809-AY2809</f>
        <v>0</v>
      </c>
      <c r="AZ2811" s="33">
        <f t="shared" ca="1" si="3629"/>
        <v>0</v>
      </c>
      <c r="BA2811" s="33">
        <f t="shared" ca="1" si="3629"/>
        <v>0</v>
      </c>
      <c r="BB2811" s="33">
        <f t="shared" ca="1" si="3629"/>
        <v>0</v>
      </c>
      <c r="BC2811" s="33">
        <f t="shared" ca="1" si="3629"/>
        <v>0</v>
      </c>
      <c r="BD2811" s="33">
        <f t="shared" ca="1" si="3629"/>
        <v>0</v>
      </c>
      <c r="BE2811" s="33">
        <f t="shared" ca="1" si="3629"/>
        <v>0</v>
      </c>
      <c r="BF2811" s="33">
        <f t="shared" ca="1" si="3629"/>
        <v>0</v>
      </c>
      <c r="BG2811" s="33">
        <f t="shared" ca="1" si="3629"/>
        <v>0</v>
      </c>
      <c r="BH2811" s="33">
        <f t="shared" ca="1" si="3629"/>
        <v>0</v>
      </c>
      <c r="BI2811" s="33">
        <f t="shared" ca="1" si="3629"/>
        <v>0</v>
      </c>
      <c r="BJ2811" s="33">
        <f t="shared" ca="1" si="3629"/>
        <v>0</v>
      </c>
      <c r="BK2811" s="33">
        <f t="shared" ca="1" si="3629"/>
        <v>0</v>
      </c>
      <c r="BL2811" s="33">
        <f t="shared" ca="1" si="3629"/>
        <v>0</v>
      </c>
      <c r="BM2811" s="33">
        <f t="shared" ca="1" si="3629"/>
        <v>0</v>
      </c>
      <c r="BN2811" s="33">
        <f t="shared" ca="1" si="3629"/>
        <v>0</v>
      </c>
      <c r="BO2811" s="33">
        <f t="shared" ca="1" si="3629"/>
        <v>0</v>
      </c>
      <c r="BP2811" s="33">
        <f t="shared" ca="1" si="3629"/>
        <v>0</v>
      </c>
      <c r="BQ2811" s="33">
        <f t="shared" ca="1" si="3629"/>
        <v>0</v>
      </c>
      <c r="BR2811" s="33">
        <f t="shared" ca="1" si="3629"/>
        <v>0</v>
      </c>
      <c r="BS2811" s="33">
        <f t="shared" ca="1" si="3629"/>
        <v>0</v>
      </c>
      <c r="BT2811" s="33">
        <f t="shared" ca="1" si="3629"/>
        <v>0</v>
      </c>
      <c r="BU2811" s="33">
        <f t="shared" ca="1" si="3629"/>
        <v>0</v>
      </c>
      <c r="BV2811" s="33">
        <f t="shared" ca="1" si="3629"/>
        <v>0</v>
      </c>
      <c r="BW2811" s="33">
        <f t="shared" ca="1" si="3629"/>
        <v>0</v>
      </c>
      <c r="BX2811" s="33">
        <f t="shared" ca="1" si="3629"/>
        <v>0</v>
      </c>
      <c r="BY2811" s="33">
        <f t="shared" ca="1" si="3629"/>
        <v>0</v>
      </c>
      <c r="BZ2811" s="33">
        <f t="shared" ca="1" si="3629"/>
        <v>0</v>
      </c>
      <c r="CA2811" s="33">
        <f t="shared" ca="1" si="3629"/>
        <v>0</v>
      </c>
      <c r="CB2811" s="33">
        <f t="shared" ca="1" si="3629"/>
        <v>0</v>
      </c>
      <c r="CC2811" s="33">
        <f t="shared" ca="1" si="3629"/>
        <v>0</v>
      </c>
      <c r="CD2811" s="33">
        <f t="shared" ca="1" si="3629"/>
        <v>0</v>
      </c>
      <c r="CE2811" s="33">
        <f t="shared" ref="CE2811:CK2811" ca="1" si="3630">CD2809-CE2809</f>
        <v>0</v>
      </c>
      <c r="CF2811" s="33">
        <f t="shared" ca="1" si="3630"/>
        <v>0</v>
      </c>
      <c r="CG2811" s="33">
        <f t="shared" ca="1" si="3630"/>
        <v>0</v>
      </c>
      <c r="CH2811" s="33">
        <f t="shared" ca="1" si="3630"/>
        <v>0</v>
      </c>
      <c r="CI2811" s="33">
        <f t="shared" ca="1" si="3630"/>
        <v>0</v>
      </c>
      <c r="CJ2811" s="33">
        <f t="shared" ca="1" si="3630"/>
        <v>0</v>
      </c>
      <c r="CK2811" s="33">
        <f t="shared" ca="1" si="3630"/>
        <v>0</v>
      </c>
    </row>
    <row r="2812" spans="2:89" x14ac:dyDescent="0.35">
      <c r="B2812" s="122"/>
      <c r="D2812" t="s">
        <v>406</v>
      </c>
      <c r="E2812" s="8" t="str">
        <f t="shared" si="3581"/>
        <v>2812 WCINV-IS</v>
      </c>
      <c r="G2812" t="str">
        <f t="shared" si="3622"/>
        <v>2812 WCINV-IS</v>
      </c>
      <c r="K2812" s="53"/>
      <c r="L2812" s="53"/>
      <c r="M2812" s="53"/>
      <c r="N2812" s="53"/>
      <c r="O2812" s="53"/>
      <c r="P2812" s="53"/>
      <c r="R2812" s="24"/>
      <c r="S2812" s="24"/>
      <c r="T2812" s="24"/>
      <c r="U2812" s="24"/>
      <c r="V2812" s="24"/>
      <c r="W2812" s="24"/>
      <c r="X2812" s="24"/>
      <c r="Y2812" s="24"/>
      <c r="Z2812" s="24"/>
      <c r="AA2812" s="24"/>
      <c r="AB2812" s="24"/>
      <c r="AC2812" s="24"/>
      <c r="AD2812" s="24"/>
      <c r="AE2812" s="24"/>
      <c r="AF2812" s="24"/>
      <c r="AG2812" s="24"/>
      <c r="AH2812" s="24"/>
      <c r="AI2812" s="24"/>
      <c r="AJ2812" s="24"/>
      <c r="AK2812" s="24"/>
      <c r="AL2812" s="24"/>
      <c r="AM2812" s="24"/>
      <c r="AN2812" s="24"/>
      <c r="AO2812" s="24"/>
      <c r="AP2812" s="24"/>
      <c r="AQ2812" s="24"/>
      <c r="AR2812" s="24"/>
      <c r="AS2812" s="24"/>
      <c r="AT2812" s="24"/>
      <c r="AU2812" s="24"/>
      <c r="AV2812" s="24"/>
      <c r="AW2812" s="24"/>
      <c r="AX2812" s="24"/>
      <c r="AY2812" s="24"/>
      <c r="AZ2812" s="24"/>
      <c r="BA2812" s="24"/>
      <c r="BB2812" s="24"/>
      <c r="BC2812" s="24"/>
      <c r="BD2812" s="24"/>
      <c r="BE2812" s="24"/>
      <c r="BF2812" s="24"/>
      <c r="BG2812" s="24"/>
      <c r="BH2812" s="24"/>
      <c r="BI2812" s="24"/>
      <c r="BJ2812" s="24"/>
      <c r="BK2812" s="24"/>
      <c r="BL2812" s="24"/>
      <c r="BM2812" s="24"/>
      <c r="BN2812" s="24"/>
      <c r="BO2812" s="24"/>
      <c r="BP2812" s="24"/>
      <c r="BQ2812" s="24"/>
      <c r="BR2812" s="24"/>
      <c r="BS2812" s="24"/>
      <c r="BT2812" s="24"/>
      <c r="BU2812" s="24"/>
      <c r="BV2812" s="24"/>
      <c r="BW2812" s="24"/>
      <c r="BX2812" s="24"/>
      <c r="BY2812" s="24"/>
      <c r="BZ2812" s="24"/>
      <c r="CA2812" s="24"/>
      <c r="CB2812" s="24"/>
      <c r="CC2812" s="24"/>
      <c r="CD2812" s="24"/>
      <c r="CE2812" s="24"/>
      <c r="CF2812" s="24"/>
      <c r="CG2812" s="24"/>
      <c r="CH2812" s="24"/>
      <c r="CI2812" s="24"/>
      <c r="CJ2812" s="24"/>
      <c r="CK2812" s="24"/>
    </row>
    <row r="2813" spans="2:89" x14ac:dyDescent="0.35">
      <c r="B2813" s="132" t="str">
        <f>Codes!B2796</f>
        <v>(Primary label)</v>
      </c>
      <c r="D2813" t="s">
        <v>406</v>
      </c>
      <c r="E2813" s="8" t="str">
        <f t="shared" si="3581"/>
        <v>2813 WCINV-IS</v>
      </c>
      <c r="G2813" t="s">
        <v>332</v>
      </c>
      <c r="K2813" s="53"/>
      <c r="L2813" s="53"/>
      <c r="M2813" s="53"/>
      <c r="N2813" s="53"/>
      <c r="O2813" s="53"/>
      <c r="P2813" s="53"/>
      <c r="R2813" s="24"/>
      <c r="S2813" s="24"/>
      <c r="T2813" s="24"/>
      <c r="U2813" s="24"/>
      <c r="V2813" s="24"/>
      <c r="W2813" s="24"/>
      <c r="X2813" s="24"/>
      <c r="Y2813" s="24"/>
      <c r="Z2813" s="24"/>
      <c r="AA2813" s="24"/>
      <c r="AB2813" s="24"/>
      <c r="AC2813" s="24"/>
      <c r="AD2813" s="24"/>
      <c r="AE2813" s="24"/>
      <c r="AF2813" s="24"/>
      <c r="AG2813" s="24"/>
      <c r="AH2813" s="24"/>
      <c r="AI2813" s="24"/>
      <c r="AJ2813" s="24"/>
      <c r="AK2813" s="24"/>
      <c r="AL2813" s="24"/>
      <c r="AM2813" s="24"/>
      <c r="AN2813" s="24"/>
      <c r="AO2813" s="24"/>
      <c r="AP2813" s="24"/>
      <c r="AQ2813" s="24"/>
      <c r="AR2813" s="24"/>
      <c r="AS2813" s="24"/>
      <c r="AT2813" s="24"/>
      <c r="AU2813" s="24"/>
      <c r="AV2813" s="24"/>
      <c r="AW2813" s="24"/>
      <c r="AX2813" s="24"/>
      <c r="AY2813" s="24"/>
      <c r="AZ2813" s="24"/>
      <c r="BA2813" s="24"/>
      <c r="BB2813" s="24"/>
      <c r="BC2813" s="24"/>
      <c r="BD2813" s="24"/>
      <c r="BE2813" s="24"/>
      <c r="BF2813" s="24"/>
      <c r="BG2813" s="24"/>
      <c r="BH2813" s="24"/>
      <c r="BI2813" s="24"/>
      <c r="BJ2813" s="24"/>
      <c r="BK2813" s="24"/>
      <c r="BL2813" s="24"/>
      <c r="BM2813" s="24"/>
      <c r="BN2813" s="24"/>
      <c r="BO2813" s="24"/>
      <c r="BP2813" s="24"/>
      <c r="BQ2813" s="24"/>
      <c r="BR2813" s="24"/>
      <c r="BS2813" s="24"/>
      <c r="BT2813" s="24"/>
      <c r="BU2813" s="24"/>
      <c r="BV2813" s="24"/>
      <c r="BW2813" s="24"/>
      <c r="BX2813" s="24"/>
      <c r="BY2813" s="24"/>
      <c r="BZ2813" s="24"/>
      <c r="CA2813" s="24"/>
      <c r="CB2813" s="24"/>
      <c r="CC2813" s="24"/>
      <c r="CD2813" s="24"/>
      <c r="CE2813" s="24"/>
      <c r="CF2813" s="24"/>
      <c r="CG2813" s="24"/>
      <c r="CH2813" s="24"/>
      <c r="CI2813" s="24"/>
      <c r="CJ2813" s="24"/>
      <c r="CK2813" s="24"/>
    </row>
    <row r="2814" spans="2:89" x14ac:dyDescent="0.35">
      <c r="B2814" s="132" t="str">
        <f>Codes!B2797</f>
        <v>primary unit</v>
      </c>
      <c r="D2814" t="s">
        <v>406</v>
      </c>
      <c r="E2814" s="8" t="str">
        <f t="shared" si="3581"/>
        <v>2814 WCINV-IS</v>
      </c>
      <c r="G2814" t="s">
        <v>332</v>
      </c>
      <c r="K2814" s="53"/>
      <c r="L2814" s="53"/>
      <c r="M2814" s="53"/>
      <c r="N2814" s="53"/>
      <c r="O2814" s="53"/>
      <c r="P2814" s="53"/>
      <c r="R2814" s="24"/>
      <c r="S2814" s="24"/>
      <c r="T2814" s="24"/>
      <c r="U2814" s="24"/>
      <c r="V2814" s="24"/>
      <c r="W2814" s="24"/>
      <c r="X2814" s="24"/>
      <c r="Y2814" s="24"/>
      <c r="Z2814" s="24"/>
      <c r="AA2814" s="24"/>
      <c r="AB2814" s="24"/>
      <c r="AC2814" s="24"/>
      <c r="AD2814" s="24"/>
      <c r="AE2814" s="24"/>
      <c r="AF2814" s="24"/>
      <c r="AG2814" s="24"/>
      <c r="AH2814" s="24"/>
      <c r="AI2814" s="24"/>
      <c r="AJ2814" s="24"/>
      <c r="AK2814" s="24"/>
      <c r="AL2814" s="24"/>
      <c r="AM2814" s="24"/>
      <c r="AN2814" s="24"/>
      <c r="AO2814" s="24"/>
      <c r="AP2814" s="24"/>
      <c r="AQ2814" s="24"/>
      <c r="AR2814" s="24"/>
      <c r="AS2814" s="24"/>
      <c r="AT2814" s="24"/>
      <c r="AU2814" s="24"/>
      <c r="AV2814" s="24"/>
      <c r="AW2814" s="24"/>
      <c r="AX2814" s="24"/>
      <c r="AY2814" s="24"/>
      <c r="AZ2814" s="24"/>
      <c r="BA2814" s="24"/>
      <c r="BB2814" s="24"/>
      <c r="BC2814" s="24"/>
      <c r="BD2814" s="24"/>
      <c r="BE2814" s="24"/>
      <c r="BF2814" s="24"/>
      <c r="BG2814" s="24"/>
      <c r="BH2814" s="24"/>
      <c r="BI2814" s="24"/>
      <c r="BJ2814" s="24"/>
      <c r="BK2814" s="24"/>
      <c r="BL2814" s="24"/>
      <c r="BM2814" s="24"/>
      <c r="BN2814" s="24"/>
      <c r="BO2814" s="24"/>
      <c r="BP2814" s="24"/>
      <c r="BQ2814" s="24"/>
      <c r="BR2814" s="24"/>
      <c r="BS2814" s="24"/>
      <c r="BT2814" s="24"/>
      <c r="BU2814" s="24"/>
      <c r="BV2814" s="24"/>
      <c r="BW2814" s="24"/>
      <c r="BX2814" s="24"/>
      <c r="BY2814" s="24"/>
      <c r="BZ2814" s="24"/>
      <c r="CA2814" s="24"/>
      <c r="CB2814" s="24"/>
      <c r="CC2814" s="24"/>
      <c r="CD2814" s="24"/>
      <c r="CE2814" s="24"/>
      <c r="CF2814" s="24"/>
      <c r="CG2814" s="24"/>
      <c r="CH2814" s="24"/>
      <c r="CI2814" s="24"/>
      <c r="CJ2814" s="24"/>
      <c r="CK2814" s="24"/>
    </row>
    <row r="2815" spans="2:89" x14ac:dyDescent="0.35">
      <c r="B2815" s="132" t="str">
        <f>Codes!B2798</f>
        <v>Primary revenue driver</v>
      </c>
      <c r="D2815" t="s">
        <v>406</v>
      </c>
      <c r="E2815" s="8" t="str">
        <f t="shared" si="3581"/>
        <v>2815 WCINV-IS</v>
      </c>
      <c r="G2815" t="s">
        <v>332</v>
      </c>
      <c r="K2815" s="53"/>
      <c r="L2815" s="53"/>
      <c r="M2815" s="53"/>
      <c r="N2815" s="53"/>
      <c r="O2815" s="53"/>
      <c r="P2815" s="53"/>
      <c r="R2815" s="24"/>
      <c r="S2815" s="175" t="str">
        <f t="shared" ref="S2815" si="3631">S2798</f>
        <v>S$16</v>
      </c>
      <c r="T2815" s="175" t="str">
        <f t="shared" ref="T2815:CE2815" si="3632">T2798</f>
        <v>T$16</v>
      </c>
      <c r="U2815" s="175" t="str">
        <f t="shared" si="3632"/>
        <v>U$16</v>
      </c>
      <c r="V2815" s="175" t="str">
        <f t="shared" si="3632"/>
        <v>V$16</v>
      </c>
      <c r="W2815" s="175" t="str">
        <f t="shared" si="3632"/>
        <v>W$16</v>
      </c>
      <c r="X2815" s="175" t="str">
        <f t="shared" si="3632"/>
        <v>X$16</v>
      </c>
      <c r="Y2815" s="175" t="str">
        <f t="shared" si="3632"/>
        <v>Y$16</v>
      </c>
      <c r="Z2815" s="175" t="str">
        <f t="shared" si="3632"/>
        <v>Z$16</v>
      </c>
      <c r="AA2815" s="175" t="str">
        <f t="shared" si="3632"/>
        <v>AA$16</v>
      </c>
      <c r="AB2815" s="175" t="str">
        <f t="shared" si="3632"/>
        <v>AB$16</v>
      </c>
      <c r="AC2815" s="175" t="str">
        <f t="shared" si="3632"/>
        <v>AC$16</v>
      </c>
      <c r="AD2815" s="175" t="str">
        <f t="shared" si="3632"/>
        <v>AD$16</v>
      </c>
      <c r="AE2815" s="175" t="str">
        <f t="shared" si="3632"/>
        <v>AE$16</v>
      </c>
      <c r="AF2815" s="175" t="str">
        <f t="shared" si="3632"/>
        <v>AF$16</v>
      </c>
      <c r="AG2815" s="175" t="str">
        <f t="shared" si="3632"/>
        <v>AG$16</v>
      </c>
      <c r="AH2815" s="175" t="str">
        <f t="shared" si="3632"/>
        <v>AH$16</v>
      </c>
      <c r="AI2815" s="175" t="str">
        <f t="shared" si="3632"/>
        <v>AI$16</v>
      </c>
      <c r="AJ2815" s="175" t="str">
        <f t="shared" si="3632"/>
        <v>AJ$16</v>
      </c>
      <c r="AK2815" s="175" t="str">
        <f t="shared" si="3632"/>
        <v>AK$16</v>
      </c>
      <c r="AL2815" s="175" t="str">
        <f t="shared" si="3632"/>
        <v>AL$16</v>
      </c>
      <c r="AM2815" s="175" t="str">
        <f t="shared" si="3632"/>
        <v>AM$16</v>
      </c>
      <c r="AN2815" s="175" t="str">
        <f t="shared" si="3632"/>
        <v>AN$16</v>
      </c>
      <c r="AO2815" s="175" t="str">
        <f t="shared" si="3632"/>
        <v>AO$16</v>
      </c>
      <c r="AP2815" s="175" t="str">
        <f t="shared" si="3632"/>
        <v>AP$16</v>
      </c>
      <c r="AQ2815" s="175" t="str">
        <f t="shared" si="3632"/>
        <v>AQ$16</v>
      </c>
      <c r="AR2815" s="175" t="str">
        <f t="shared" si="3632"/>
        <v>AR$16</v>
      </c>
      <c r="AS2815" s="175" t="str">
        <f t="shared" si="3632"/>
        <v>AS$16</v>
      </c>
      <c r="AT2815" s="175" t="str">
        <f t="shared" si="3632"/>
        <v>AT$16</v>
      </c>
      <c r="AU2815" s="175" t="str">
        <f t="shared" si="3632"/>
        <v>AU$16</v>
      </c>
      <c r="AV2815" s="175" t="str">
        <f t="shared" si="3632"/>
        <v>AV$16</v>
      </c>
      <c r="AW2815" s="175" t="str">
        <f t="shared" si="3632"/>
        <v>AW$16</v>
      </c>
      <c r="AX2815" s="175" t="str">
        <f t="shared" si="3632"/>
        <v>AX$16</v>
      </c>
      <c r="AY2815" s="175" t="str">
        <f t="shared" si="3632"/>
        <v>AY$16</v>
      </c>
      <c r="AZ2815" s="175" t="str">
        <f t="shared" si="3632"/>
        <v>AZ$16</v>
      </c>
      <c r="BA2815" s="175" t="str">
        <f t="shared" si="3632"/>
        <v>BA$16</v>
      </c>
      <c r="BB2815" s="175" t="str">
        <f t="shared" si="3632"/>
        <v>BB$16</v>
      </c>
      <c r="BC2815" s="175" t="str">
        <f t="shared" si="3632"/>
        <v>BC$16</v>
      </c>
      <c r="BD2815" s="175" t="str">
        <f t="shared" si="3632"/>
        <v>BD$16</v>
      </c>
      <c r="BE2815" s="175" t="str">
        <f t="shared" si="3632"/>
        <v>BE$16</v>
      </c>
      <c r="BF2815" s="175" t="str">
        <f t="shared" si="3632"/>
        <v>BF$16</v>
      </c>
      <c r="BG2815" s="175" t="str">
        <f t="shared" si="3632"/>
        <v>BG$16</v>
      </c>
      <c r="BH2815" s="175" t="str">
        <f t="shared" si="3632"/>
        <v>BH$16</v>
      </c>
      <c r="BI2815" s="175" t="str">
        <f t="shared" si="3632"/>
        <v>BI$16</v>
      </c>
      <c r="BJ2815" s="175" t="str">
        <f t="shared" si="3632"/>
        <v>BJ$16</v>
      </c>
      <c r="BK2815" s="175" t="str">
        <f t="shared" si="3632"/>
        <v>BK$16</v>
      </c>
      <c r="BL2815" s="175" t="str">
        <f t="shared" si="3632"/>
        <v>BL$16</v>
      </c>
      <c r="BM2815" s="175" t="str">
        <f t="shared" si="3632"/>
        <v>BM$16</v>
      </c>
      <c r="BN2815" s="175" t="str">
        <f t="shared" si="3632"/>
        <v>BN$16</v>
      </c>
      <c r="BO2815" s="175" t="str">
        <f t="shared" si="3632"/>
        <v>BO$16</v>
      </c>
      <c r="BP2815" s="175" t="str">
        <f t="shared" si="3632"/>
        <v>BP$16</v>
      </c>
      <c r="BQ2815" s="175" t="str">
        <f t="shared" si="3632"/>
        <v>BQ$16</v>
      </c>
      <c r="BR2815" s="175" t="str">
        <f t="shared" si="3632"/>
        <v>BR$16</v>
      </c>
      <c r="BS2815" s="175" t="str">
        <f t="shared" si="3632"/>
        <v>BS$16</v>
      </c>
      <c r="BT2815" s="175" t="str">
        <f t="shared" si="3632"/>
        <v>BT$16</v>
      </c>
      <c r="BU2815" s="175" t="str">
        <f t="shared" si="3632"/>
        <v>BU$16</v>
      </c>
      <c r="BV2815" s="175" t="str">
        <f t="shared" si="3632"/>
        <v>BV$16</v>
      </c>
      <c r="BW2815" s="175" t="str">
        <f t="shared" si="3632"/>
        <v>BW$16</v>
      </c>
      <c r="BX2815" s="175" t="str">
        <f t="shared" si="3632"/>
        <v>BX$16</v>
      </c>
      <c r="BY2815" s="175" t="str">
        <f t="shared" si="3632"/>
        <v>BY$16</v>
      </c>
      <c r="BZ2815" s="175" t="str">
        <f t="shared" si="3632"/>
        <v>BZ$16</v>
      </c>
      <c r="CA2815" s="175" t="str">
        <f t="shared" si="3632"/>
        <v>CA$16</v>
      </c>
      <c r="CB2815" s="175" t="str">
        <f t="shared" si="3632"/>
        <v>CB$16</v>
      </c>
      <c r="CC2815" s="175" t="str">
        <f t="shared" si="3632"/>
        <v>CC$16</v>
      </c>
      <c r="CD2815" s="175" t="str">
        <f t="shared" si="3632"/>
        <v>CD$16</v>
      </c>
      <c r="CE2815" s="175" t="str">
        <f t="shared" si="3632"/>
        <v>CE$16</v>
      </c>
      <c r="CF2815" s="175" t="str">
        <f t="shared" ref="CF2815:CK2815" si="3633">CF2798</f>
        <v>CF$16</v>
      </c>
      <c r="CG2815" s="175" t="str">
        <f t="shared" si="3633"/>
        <v>CG$16</v>
      </c>
      <c r="CH2815" s="175" t="str">
        <f t="shared" si="3633"/>
        <v>CH$16</v>
      </c>
      <c r="CI2815" s="175" t="str">
        <f t="shared" si="3633"/>
        <v>CI$16</v>
      </c>
      <c r="CJ2815" s="175" t="str">
        <f t="shared" si="3633"/>
        <v>CJ$16</v>
      </c>
      <c r="CK2815" s="175" t="str">
        <f t="shared" si="3633"/>
        <v>CK$16</v>
      </c>
    </row>
    <row r="2816" spans="2:89" x14ac:dyDescent="0.35">
      <c r="B2816" s="132" t="str">
        <f>Codes!B2799</f>
        <v>Primary volume driver</v>
      </c>
      <c r="D2816" t="s">
        <v>406</v>
      </c>
      <c r="E2816" s="8" t="str">
        <f t="shared" si="3581"/>
        <v>2816 WCINV-IS</v>
      </c>
      <c r="G2816" t="s">
        <v>332</v>
      </c>
      <c r="H2816" s="56"/>
      <c r="I2816" s="79"/>
      <c r="J2816" s="79"/>
      <c r="K2816" s="15"/>
      <c r="L2816" s="15"/>
      <c r="M2816" s="15"/>
      <c r="N2816" s="15"/>
      <c r="O2816" s="15"/>
      <c r="P2816" s="15"/>
      <c r="R2816" s="15"/>
      <c r="S2816" s="175" t="str">
        <f t="shared" ref="S2816" si="3634">S2799</f>
        <v>S$17</v>
      </c>
      <c r="T2816" s="175" t="str">
        <f t="shared" ref="T2816:CD2816" si="3635">T2799</f>
        <v>T$17</v>
      </c>
      <c r="U2816" s="175" t="str">
        <f t="shared" si="3635"/>
        <v>U$17</v>
      </c>
      <c r="V2816" s="175" t="str">
        <f t="shared" si="3635"/>
        <v>V$17</v>
      </c>
      <c r="W2816" s="175" t="str">
        <f t="shared" si="3635"/>
        <v>W$17</v>
      </c>
      <c r="X2816" s="175" t="str">
        <f t="shared" si="3635"/>
        <v>X$17</v>
      </c>
      <c r="Y2816" s="175" t="str">
        <f t="shared" si="3635"/>
        <v>Y$17</v>
      </c>
      <c r="Z2816" s="175" t="str">
        <f t="shared" si="3635"/>
        <v>Z$17</v>
      </c>
      <c r="AA2816" s="175" t="str">
        <f t="shared" si="3635"/>
        <v>AA$17</v>
      </c>
      <c r="AB2816" s="175" t="str">
        <f t="shared" si="3635"/>
        <v>AB$17</v>
      </c>
      <c r="AC2816" s="175" t="str">
        <f t="shared" si="3635"/>
        <v>AC$17</v>
      </c>
      <c r="AD2816" s="175" t="str">
        <f t="shared" si="3635"/>
        <v>AD$17</v>
      </c>
      <c r="AE2816" s="175" t="str">
        <f t="shared" si="3635"/>
        <v>AE$17</v>
      </c>
      <c r="AF2816" s="175" t="str">
        <f t="shared" si="3635"/>
        <v>AF$17</v>
      </c>
      <c r="AG2816" s="175" t="str">
        <f t="shared" si="3635"/>
        <v>AG$17</v>
      </c>
      <c r="AH2816" s="175" t="str">
        <f t="shared" si="3635"/>
        <v>AH$17</v>
      </c>
      <c r="AI2816" s="175" t="str">
        <f t="shared" si="3635"/>
        <v>AI$17</v>
      </c>
      <c r="AJ2816" s="175" t="str">
        <f t="shared" si="3635"/>
        <v>AJ$17</v>
      </c>
      <c r="AK2816" s="175" t="str">
        <f t="shared" si="3635"/>
        <v>AK$17</v>
      </c>
      <c r="AL2816" s="175" t="str">
        <f t="shared" si="3635"/>
        <v>AL$17</v>
      </c>
      <c r="AM2816" s="175" t="str">
        <f t="shared" si="3635"/>
        <v>AM$17</v>
      </c>
      <c r="AN2816" s="175" t="str">
        <f t="shared" si="3635"/>
        <v>AN$17</v>
      </c>
      <c r="AO2816" s="175" t="str">
        <f t="shared" si="3635"/>
        <v>AO$17</v>
      </c>
      <c r="AP2816" s="175" t="str">
        <f t="shared" si="3635"/>
        <v>AP$17</v>
      </c>
      <c r="AQ2816" s="175" t="str">
        <f t="shared" si="3635"/>
        <v>AQ$17</v>
      </c>
      <c r="AR2816" s="175" t="str">
        <f t="shared" si="3635"/>
        <v>AR$17</v>
      </c>
      <c r="AS2816" s="175" t="str">
        <f t="shared" si="3635"/>
        <v>AS$17</v>
      </c>
      <c r="AT2816" s="175" t="str">
        <f t="shared" si="3635"/>
        <v>AT$17</v>
      </c>
      <c r="AU2816" s="175" t="str">
        <f t="shared" si="3635"/>
        <v>AU$17</v>
      </c>
      <c r="AV2816" s="175" t="str">
        <f t="shared" si="3635"/>
        <v>AV$17</v>
      </c>
      <c r="AW2816" s="175" t="str">
        <f t="shared" si="3635"/>
        <v>AW$17</v>
      </c>
      <c r="AX2816" s="175" t="str">
        <f t="shared" si="3635"/>
        <v>AX$17</v>
      </c>
      <c r="AY2816" s="175" t="str">
        <f t="shared" si="3635"/>
        <v>AY$17</v>
      </c>
      <c r="AZ2816" s="175" t="str">
        <f t="shared" si="3635"/>
        <v>AZ$17</v>
      </c>
      <c r="BA2816" s="175" t="str">
        <f t="shared" si="3635"/>
        <v>BA$17</v>
      </c>
      <c r="BB2816" s="175" t="str">
        <f t="shared" si="3635"/>
        <v>BB$17</v>
      </c>
      <c r="BC2816" s="175" t="str">
        <f t="shared" si="3635"/>
        <v>BC$17</v>
      </c>
      <c r="BD2816" s="175" t="str">
        <f t="shared" si="3635"/>
        <v>BD$17</v>
      </c>
      <c r="BE2816" s="175" t="str">
        <f t="shared" si="3635"/>
        <v>BE$17</v>
      </c>
      <c r="BF2816" s="175" t="str">
        <f t="shared" si="3635"/>
        <v>BF$17</v>
      </c>
      <c r="BG2816" s="175" t="str">
        <f t="shared" si="3635"/>
        <v>BG$17</v>
      </c>
      <c r="BH2816" s="175" t="str">
        <f t="shared" si="3635"/>
        <v>BH$17</v>
      </c>
      <c r="BI2816" s="175" t="str">
        <f t="shared" si="3635"/>
        <v>BI$17</v>
      </c>
      <c r="BJ2816" s="175" t="str">
        <f t="shared" si="3635"/>
        <v>BJ$17</v>
      </c>
      <c r="BK2816" s="175" t="str">
        <f t="shared" si="3635"/>
        <v>BK$17</v>
      </c>
      <c r="BL2816" s="175" t="str">
        <f t="shared" si="3635"/>
        <v>BL$17</v>
      </c>
      <c r="BM2816" s="175" t="str">
        <f t="shared" si="3635"/>
        <v>BM$17</v>
      </c>
      <c r="BN2816" s="175" t="str">
        <f t="shared" si="3635"/>
        <v>BN$17</v>
      </c>
      <c r="BO2816" s="175" t="str">
        <f t="shared" si="3635"/>
        <v>BO$17</v>
      </c>
      <c r="BP2816" s="175" t="str">
        <f t="shared" si="3635"/>
        <v>BP$17</v>
      </c>
      <c r="BQ2816" s="175" t="str">
        <f t="shared" si="3635"/>
        <v>BQ$17</v>
      </c>
      <c r="BR2816" s="175" t="str">
        <f t="shared" si="3635"/>
        <v>BR$17</v>
      </c>
      <c r="BS2816" s="175" t="str">
        <f t="shared" si="3635"/>
        <v>BS$17</v>
      </c>
      <c r="BT2816" s="175" t="str">
        <f t="shared" si="3635"/>
        <v>BT$17</v>
      </c>
      <c r="BU2816" s="175" t="str">
        <f t="shared" si="3635"/>
        <v>BU$17</v>
      </c>
      <c r="BV2816" s="175" t="str">
        <f t="shared" si="3635"/>
        <v>BV$17</v>
      </c>
      <c r="BW2816" s="175" t="str">
        <f t="shared" si="3635"/>
        <v>BW$17</v>
      </c>
      <c r="BX2816" s="175" t="str">
        <f t="shared" si="3635"/>
        <v>BX$17</v>
      </c>
      <c r="BY2816" s="175" t="str">
        <f t="shared" si="3635"/>
        <v>BY$17</v>
      </c>
      <c r="BZ2816" s="175" t="str">
        <f t="shared" si="3635"/>
        <v>BZ$17</v>
      </c>
      <c r="CA2816" s="175" t="str">
        <f t="shared" si="3635"/>
        <v>CA$17</v>
      </c>
      <c r="CB2816" s="175" t="str">
        <f t="shared" si="3635"/>
        <v>CB$17</v>
      </c>
      <c r="CC2816" s="175" t="str">
        <f t="shared" si="3635"/>
        <v>CC$17</v>
      </c>
      <c r="CD2816" s="175" t="str">
        <f t="shared" si="3635"/>
        <v>CD$17</v>
      </c>
      <c r="CE2816" s="175" t="str">
        <f t="shared" ref="CE2816:CK2816" si="3636">CE2799</f>
        <v>CE$17</v>
      </c>
      <c r="CF2816" s="175" t="str">
        <f t="shared" si="3636"/>
        <v>CF$17</v>
      </c>
      <c r="CG2816" s="175" t="str">
        <f t="shared" si="3636"/>
        <v>CG$17</v>
      </c>
      <c r="CH2816" s="175" t="str">
        <f t="shared" si="3636"/>
        <v>CH$17</v>
      </c>
      <c r="CI2816" s="175" t="str">
        <f t="shared" si="3636"/>
        <v>CI$17</v>
      </c>
      <c r="CJ2816" s="175" t="str">
        <f t="shared" si="3636"/>
        <v>CJ$17</v>
      </c>
      <c r="CK2816" s="175" t="str">
        <f t="shared" si="3636"/>
        <v>CK$17</v>
      </c>
    </row>
    <row r="2817" spans="2:89" x14ac:dyDescent="0.35">
      <c r="B2817" s="187" t="str">
        <f>B2804</f>
        <v>Simple inventory- IS driven:</v>
      </c>
      <c r="D2817" t="s">
        <v>406</v>
      </c>
      <c r="E2817" s="8" t="str">
        <f t="shared" si="3581"/>
        <v>2817 WCINV-IS</v>
      </c>
      <c r="G2817" t="s">
        <v>332</v>
      </c>
      <c r="H2817" s="12"/>
      <c r="I2817" s="60"/>
      <c r="J2817" s="60"/>
      <c r="K2817" s="15"/>
      <c r="L2817" s="15"/>
      <c r="M2817" s="15"/>
      <c r="N2817" s="15"/>
      <c r="O2817" s="15"/>
      <c r="P2817" s="15"/>
      <c r="R2817" s="15"/>
      <c r="S2817" s="175">
        <f t="shared" ref="S2817" si="3637">S2800</f>
        <v>0</v>
      </c>
      <c r="T2817" s="175">
        <f t="shared" ref="T2817:CD2817" si="3638">T2800</f>
        <v>0</v>
      </c>
      <c r="U2817" s="175">
        <f t="shared" si="3638"/>
        <v>0</v>
      </c>
      <c r="V2817" s="175">
        <f t="shared" si="3638"/>
        <v>0</v>
      </c>
      <c r="W2817" s="175">
        <f t="shared" si="3638"/>
        <v>0</v>
      </c>
      <c r="X2817" s="175">
        <f t="shared" si="3638"/>
        <v>0</v>
      </c>
      <c r="Y2817" s="175">
        <f t="shared" si="3638"/>
        <v>0</v>
      </c>
      <c r="Z2817" s="175">
        <f t="shared" si="3638"/>
        <v>0</v>
      </c>
      <c r="AA2817" s="175">
        <f t="shared" si="3638"/>
        <v>0</v>
      </c>
      <c r="AB2817" s="175">
        <f t="shared" si="3638"/>
        <v>0</v>
      </c>
      <c r="AC2817" s="175">
        <f t="shared" si="3638"/>
        <v>0</v>
      </c>
      <c r="AD2817" s="175">
        <f t="shared" si="3638"/>
        <v>0</v>
      </c>
      <c r="AE2817" s="175">
        <f t="shared" si="3638"/>
        <v>0</v>
      </c>
      <c r="AF2817" s="175">
        <f t="shared" si="3638"/>
        <v>0</v>
      </c>
      <c r="AG2817" s="175">
        <f t="shared" si="3638"/>
        <v>0</v>
      </c>
      <c r="AH2817" s="175">
        <f t="shared" si="3638"/>
        <v>0</v>
      </c>
      <c r="AI2817" s="175">
        <f t="shared" si="3638"/>
        <v>0</v>
      </c>
      <c r="AJ2817" s="175">
        <f t="shared" si="3638"/>
        <v>0</v>
      </c>
      <c r="AK2817" s="175">
        <f t="shared" si="3638"/>
        <v>0</v>
      </c>
      <c r="AL2817" s="175">
        <f t="shared" si="3638"/>
        <v>0</v>
      </c>
      <c r="AM2817" s="175">
        <f t="shared" si="3638"/>
        <v>0</v>
      </c>
      <c r="AN2817" s="175">
        <f t="shared" si="3638"/>
        <v>0</v>
      </c>
      <c r="AO2817" s="175">
        <f t="shared" si="3638"/>
        <v>0</v>
      </c>
      <c r="AP2817" s="175">
        <f t="shared" si="3638"/>
        <v>0</v>
      </c>
      <c r="AQ2817" s="175">
        <f t="shared" si="3638"/>
        <v>0</v>
      </c>
      <c r="AR2817" s="175">
        <f t="shared" si="3638"/>
        <v>0</v>
      </c>
      <c r="AS2817" s="175">
        <f t="shared" si="3638"/>
        <v>0</v>
      </c>
      <c r="AT2817" s="175">
        <f t="shared" si="3638"/>
        <v>0</v>
      </c>
      <c r="AU2817" s="175">
        <f t="shared" si="3638"/>
        <v>0</v>
      </c>
      <c r="AV2817" s="175">
        <f t="shared" si="3638"/>
        <v>0</v>
      </c>
      <c r="AW2817" s="175">
        <f t="shared" si="3638"/>
        <v>0</v>
      </c>
      <c r="AX2817" s="175">
        <f t="shared" si="3638"/>
        <v>0</v>
      </c>
      <c r="AY2817" s="175">
        <f t="shared" si="3638"/>
        <v>0</v>
      </c>
      <c r="AZ2817" s="175">
        <f t="shared" si="3638"/>
        <v>0</v>
      </c>
      <c r="BA2817" s="175">
        <f t="shared" si="3638"/>
        <v>0</v>
      </c>
      <c r="BB2817" s="175">
        <f t="shared" si="3638"/>
        <v>0</v>
      </c>
      <c r="BC2817" s="175">
        <f t="shared" si="3638"/>
        <v>0</v>
      </c>
      <c r="BD2817" s="175">
        <f t="shared" si="3638"/>
        <v>0</v>
      </c>
      <c r="BE2817" s="175">
        <f t="shared" si="3638"/>
        <v>0</v>
      </c>
      <c r="BF2817" s="175">
        <f t="shared" si="3638"/>
        <v>0</v>
      </c>
      <c r="BG2817" s="175">
        <f t="shared" si="3638"/>
        <v>0</v>
      </c>
      <c r="BH2817" s="175">
        <f t="shared" si="3638"/>
        <v>0</v>
      </c>
      <c r="BI2817" s="175">
        <f t="shared" si="3638"/>
        <v>0</v>
      </c>
      <c r="BJ2817" s="175">
        <f t="shared" si="3638"/>
        <v>0</v>
      </c>
      <c r="BK2817" s="175">
        <f t="shared" si="3638"/>
        <v>0</v>
      </c>
      <c r="BL2817" s="175">
        <f t="shared" si="3638"/>
        <v>0</v>
      </c>
      <c r="BM2817" s="175">
        <f t="shared" si="3638"/>
        <v>0</v>
      </c>
      <c r="BN2817" s="175">
        <f t="shared" si="3638"/>
        <v>0</v>
      </c>
      <c r="BO2817" s="175">
        <f t="shared" si="3638"/>
        <v>0</v>
      </c>
      <c r="BP2817" s="175">
        <f t="shared" si="3638"/>
        <v>0</v>
      </c>
      <c r="BQ2817" s="175">
        <f t="shared" si="3638"/>
        <v>0</v>
      </c>
      <c r="BR2817" s="175">
        <f t="shared" si="3638"/>
        <v>0</v>
      </c>
      <c r="BS2817" s="175">
        <f t="shared" si="3638"/>
        <v>0</v>
      </c>
      <c r="BT2817" s="175">
        <f t="shared" si="3638"/>
        <v>0</v>
      </c>
      <c r="BU2817" s="175">
        <f t="shared" si="3638"/>
        <v>0</v>
      </c>
      <c r="BV2817" s="175">
        <f t="shared" si="3638"/>
        <v>0</v>
      </c>
      <c r="BW2817" s="175">
        <f t="shared" si="3638"/>
        <v>0</v>
      </c>
      <c r="BX2817" s="175">
        <f t="shared" si="3638"/>
        <v>0</v>
      </c>
      <c r="BY2817" s="175">
        <f t="shared" si="3638"/>
        <v>0</v>
      </c>
      <c r="BZ2817" s="175">
        <f t="shared" si="3638"/>
        <v>0</v>
      </c>
      <c r="CA2817" s="175">
        <f t="shared" si="3638"/>
        <v>0</v>
      </c>
      <c r="CB2817" s="175">
        <f t="shared" si="3638"/>
        <v>0</v>
      </c>
      <c r="CC2817" s="175">
        <f t="shared" si="3638"/>
        <v>0</v>
      </c>
      <c r="CD2817" s="175">
        <f t="shared" si="3638"/>
        <v>0</v>
      </c>
      <c r="CE2817" s="175">
        <f t="shared" ref="CE2817:CK2817" si="3639">CE2800</f>
        <v>0</v>
      </c>
      <c r="CF2817" s="175">
        <f t="shared" si="3639"/>
        <v>0</v>
      </c>
      <c r="CG2817" s="175">
        <f t="shared" si="3639"/>
        <v>0</v>
      </c>
      <c r="CH2817" s="175">
        <f t="shared" si="3639"/>
        <v>0</v>
      </c>
      <c r="CI2817" s="175">
        <f t="shared" si="3639"/>
        <v>0</v>
      </c>
      <c r="CJ2817" s="175">
        <f t="shared" si="3639"/>
        <v>0</v>
      </c>
      <c r="CK2817" s="175">
        <f t="shared" si="3639"/>
        <v>0</v>
      </c>
    </row>
    <row r="2818" spans="2:89" x14ac:dyDescent="0.35">
      <c r="B2818" s="187" t="str">
        <f>SUBSTITUTE(TRIM(MID(B2804, SEARCH("-", B2804) + 1, LEN(B2804))),":","")</f>
        <v>IS driven</v>
      </c>
      <c r="D2818" t="s">
        <v>406</v>
      </c>
      <c r="E2818" s="8" t="str">
        <f t="shared" si="3581"/>
        <v>2818 WCINV-IS</v>
      </c>
      <c r="G2818" t="s">
        <v>332</v>
      </c>
      <c r="H2818" s="12"/>
      <c r="I2818" s="60"/>
      <c r="J2818" s="60"/>
      <c r="K2818" s="15"/>
      <c r="L2818" s="15"/>
      <c r="M2818" s="15"/>
      <c r="N2818" s="15"/>
      <c r="O2818" s="15"/>
      <c r="P2818" s="15"/>
      <c r="R2818" s="15"/>
      <c r="S2818" s="208" t="str">
        <f t="shared" ref="S2818" si="3640">ADDRESS(ROW(S2809),COLUMN(S2809),2)</f>
        <v>S$2809</v>
      </c>
      <c r="T2818" s="208" t="str">
        <f t="shared" ref="T2818:AX2818" si="3641">ADDRESS(ROW(T2809),COLUMN(T2809),2)</f>
        <v>T$2809</v>
      </c>
      <c r="U2818" s="208" t="str">
        <f t="shared" si="3641"/>
        <v>U$2809</v>
      </c>
      <c r="V2818" s="208" t="str">
        <f t="shared" si="3641"/>
        <v>V$2809</v>
      </c>
      <c r="W2818" s="208" t="str">
        <f t="shared" si="3641"/>
        <v>W$2809</v>
      </c>
      <c r="X2818" s="208" t="str">
        <f t="shared" si="3641"/>
        <v>X$2809</v>
      </c>
      <c r="Y2818" s="208" t="str">
        <f t="shared" si="3641"/>
        <v>Y$2809</v>
      </c>
      <c r="Z2818" s="208" t="str">
        <f t="shared" si="3641"/>
        <v>Z$2809</v>
      </c>
      <c r="AA2818" s="208" t="str">
        <f t="shared" si="3641"/>
        <v>AA$2809</v>
      </c>
      <c r="AB2818" s="208" t="str">
        <f t="shared" si="3641"/>
        <v>AB$2809</v>
      </c>
      <c r="AC2818" s="208" t="str">
        <f t="shared" si="3641"/>
        <v>AC$2809</v>
      </c>
      <c r="AD2818" s="208" t="str">
        <f t="shared" si="3641"/>
        <v>AD$2809</v>
      </c>
      <c r="AE2818" s="208" t="str">
        <f t="shared" si="3641"/>
        <v>AE$2809</v>
      </c>
      <c r="AF2818" s="208" t="str">
        <f t="shared" si="3641"/>
        <v>AF$2809</v>
      </c>
      <c r="AG2818" s="208" t="str">
        <f t="shared" si="3641"/>
        <v>AG$2809</v>
      </c>
      <c r="AH2818" s="208" t="str">
        <f t="shared" si="3641"/>
        <v>AH$2809</v>
      </c>
      <c r="AI2818" s="208" t="str">
        <f t="shared" si="3641"/>
        <v>AI$2809</v>
      </c>
      <c r="AJ2818" s="208" t="str">
        <f t="shared" si="3641"/>
        <v>AJ$2809</v>
      </c>
      <c r="AK2818" s="208" t="str">
        <f t="shared" si="3641"/>
        <v>AK$2809</v>
      </c>
      <c r="AL2818" s="208" t="str">
        <f t="shared" si="3641"/>
        <v>AL$2809</v>
      </c>
      <c r="AM2818" s="208" t="str">
        <f t="shared" si="3641"/>
        <v>AM$2809</v>
      </c>
      <c r="AN2818" s="208" t="str">
        <f t="shared" si="3641"/>
        <v>AN$2809</v>
      </c>
      <c r="AO2818" s="208" t="str">
        <f t="shared" si="3641"/>
        <v>AO$2809</v>
      </c>
      <c r="AP2818" s="208" t="str">
        <f t="shared" si="3641"/>
        <v>AP$2809</v>
      </c>
      <c r="AQ2818" s="208" t="str">
        <f t="shared" si="3641"/>
        <v>AQ$2809</v>
      </c>
      <c r="AR2818" s="208" t="str">
        <f t="shared" si="3641"/>
        <v>AR$2809</v>
      </c>
      <c r="AS2818" s="208" t="str">
        <f t="shared" si="3641"/>
        <v>AS$2809</v>
      </c>
      <c r="AT2818" s="208" t="str">
        <f t="shared" si="3641"/>
        <v>AT$2809</v>
      </c>
      <c r="AU2818" s="208" t="str">
        <f t="shared" si="3641"/>
        <v>AU$2809</v>
      </c>
      <c r="AV2818" s="208" t="str">
        <f t="shared" si="3641"/>
        <v>AV$2809</v>
      </c>
      <c r="AW2818" s="208" t="str">
        <f t="shared" si="3641"/>
        <v>AW$2809</v>
      </c>
      <c r="AX2818" s="208" t="str">
        <f t="shared" si="3641"/>
        <v>AX$2809</v>
      </c>
      <c r="AY2818" s="208" t="str">
        <f t="shared" ref="AY2818:CD2818" si="3642">ADDRESS(ROW(AY2809),COLUMN(AY2809),2)</f>
        <v>AY$2809</v>
      </c>
      <c r="AZ2818" s="208" t="str">
        <f t="shared" si="3642"/>
        <v>AZ$2809</v>
      </c>
      <c r="BA2818" s="208" t="str">
        <f t="shared" si="3642"/>
        <v>BA$2809</v>
      </c>
      <c r="BB2818" s="208" t="str">
        <f t="shared" si="3642"/>
        <v>BB$2809</v>
      </c>
      <c r="BC2818" s="208" t="str">
        <f t="shared" si="3642"/>
        <v>BC$2809</v>
      </c>
      <c r="BD2818" s="208" t="str">
        <f t="shared" si="3642"/>
        <v>BD$2809</v>
      </c>
      <c r="BE2818" s="208" t="str">
        <f t="shared" si="3642"/>
        <v>BE$2809</v>
      </c>
      <c r="BF2818" s="208" t="str">
        <f t="shared" si="3642"/>
        <v>BF$2809</v>
      </c>
      <c r="BG2818" s="208" t="str">
        <f t="shared" si="3642"/>
        <v>BG$2809</v>
      </c>
      <c r="BH2818" s="208" t="str">
        <f t="shared" si="3642"/>
        <v>BH$2809</v>
      </c>
      <c r="BI2818" s="208" t="str">
        <f t="shared" si="3642"/>
        <v>BI$2809</v>
      </c>
      <c r="BJ2818" s="208" t="str">
        <f t="shared" si="3642"/>
        <v>BJ$2809</v>
      </c>
      <c r="BK2818" s="208" t="str">
        <f t="shared" si="3642"/>
        <v>BK$2809</v>
      </c>
      <c r="BL2818" s="208" t="str">
        <f t="shared" si="3642"/>
        <v>BL$2809</v>
      </c>
      <c r="BM2818" s="208" t="str">
        <f t="shared" si="3642"/>
        <v>BM$2809</v>
      </c>
      <c r="BN2818" s="208" t="str">
        <f t="shared" si="3642"/>
        <v>BN$2809</v>
      </c>
      <c r="BO2818" s="208" t="str">
        <f t="shared" si="3642"/>
        <v>BO$2809</v>
      </c>
      <c r="BP2818" s="208" t="str">
        <f t="shared" si="3642"/>
        <v>BP$2809</v>
      </c>
      <c r="BQ2818" s="208" t="str">
        <f t="shared" si="3642"/>
        <v>BQ$2809</v>
      </c>
      <c r="BR2818" s="208" t="str">
        <f t="shared" si="3642"/>
        <v>BR$2809</v>
      </c>
      <c r="BS2818" s="208" t="str">
        <f t="shared" si="3642"/>
        <v>BS$2809</v>
      </c>
      <c r="BT2818" s="208" t="str">
        <f t="shared" si="3642"/>
        <v>BT$2809</v>
      </c>
      <c r="BU2818" s="208" t="str">
        <f t="shared" si="3642"/>
        <v>BU$2809</v>
      </c>
      <c r="BV2818" s="208" t="str">
        <f t="shared" si="3642"/>
        <v>BV$2809</v>
      </c>
      <c r="BW2818" s="208" t="str">
        <f t="shared" si="3642"/>
        <v>BW$2809</v>
      </c>
      <c r="BX2818" s="208" t="str">
        <f t="shared" si="3642"/>
        <v>BX$2809</v>
      </c>
      <c r="BY2818" s="208" t="str">
        <f t="shared" si="3642"/>
        <v>BY$2809</v>
      </c>
      <c r="BZ2818" s="208" t="str">
        <f t="shared" si="3642"/>
        <v>BZ$2809</v>
      </c>
      <c r="CA2818" s="208" t="str">
        <f t="shared" si="3642"/>
        <v>CA$2809</v>
      </c>
      <c r="CB2818" s="208" t="str">
        <f t="shared" si="3642"/>
        <v>CB$2809</v>
      </c>
      <c r="CC2818" s="208" t="str">
        <f t="shared" si="3642"/>
        <v>CC$2809</v>
      </c>
      <c r="CD2818" s="208" t="str">
        <f t="shared" si="3642"/>
        <v>CD$2809</v>
      </c>
      <c r="CE2818" s="208" t="str">
        <f t="shared" ref="CE2818:CK2818" si="3643">ADDRESS(ROW(CE2809),COLUMN(CE2809),2)</f>
        <v>CE$2809</v>
      </c>
      <c r="CF2818" s="208" t="str">
        <f t="shared" si="3643"/>
        <v>CF$2809</v>
      </c>
      <c r="CG2818" s="208" t="str">
        <f t="shared" si="3643"/>
        <v>CG$2809</v>
      </c>
      <c r="CH2818" s="208" t="str">
        <f t="shared" si="3643"/>
        <v>CH$2809</v>
      </c>
      <c r="CI2818" s="208" t="str">
        <f t="shared" si="3643"/>
        <v>CI$2809</v>
      </c>
      <c r="CJ2818" s="208" t="str">
        <f t="shared" si="3643"/>
        <v>CJ$2809</v>
      </c>
      <c r="CK2818" s="208" t="str">
        <f t="shared" si="3643"/>
        <v>CK$2809</v>
      </c>
    </row>
    <row r="2819" spans="2:89" x14ac:dyDescent="0.35">
      <c r="B2819" s="132" t="str">
        <f>Codes!B2802</f>
        <v>Secondary revenue driver</v>
      </c>
      <c r="D2819" t="s">
        <v>406</v>
      </c>
      <c r="E2819" s="8" t="str">
        <f t="shared" si="3581"/>
        <v>2819 WCINV-IS</v>
      </c>
      <c r="G2819" t="s">
        <v>332</v>
      </c>
      <c r="H2819" s="12"/>
      <c r="I2819" s="60"/>
      <c r="J2819" s="60"/>
      <c r="K2819" s="15"/>
      <c r="L2819" s="15"/>
      <c r="M2819" s="15"/>
      <c r="N2819" s="15"/>
      <c r="O2819" s="15"/>
      <c r="P2819" s="15"/>
      <c r="R2819" s="15"/>
      <c r="S2819" s="208" t="str">
        <f t="shared" ref="S2819" si="3644">ADDRESS(ROW(S2808),COLUMN(S2808),2)</f>
        <v>S$2808</v>
      </c>
      <c r="T2819" s="208" t="str">
        <f t="shared" ref="T2819:AX2819" si="3645">ADDRESS(ROW(T2808),COLUMN(T2808),2)</f>
        <v>T$2808</v>
      </c>
      <c r="U2819" s="208" t="str">
        <f t="shared" si="3645"/>
        <v>U$2808</v>
      </c>
      <c r="V2819" s="208" t="str">
        <f t="shared" si="3645"/>
        <v>V$2808</v>
      </c>
      <c r="W2819" s="208" t="str">
        <f t="shared" si="3645"/>
        <v>W$2808</v>
      </c>
      <c r="X2819" s="208" t="str">
        <f t="shared" si="3645"/>
        <v>X$2808</v>
      </c>
      <c r="Y2819" s="208" t="str">
        <f t="shared" si="3645"/>
        <v>Y$2808</v>
      </c>
      <c r="Z2819" s="208" t="str">
        <f t="shared" si="3645"/>
        <v>Z$2808</v>
      </c>
      <c r="AA2819" s="208" t="str">
        <f t="shared" si="3645"/>
        <v>AA$2808</v>
      </c>
      <c r="AB2819" s="208" t="str">
        <f t="shared" si="3645"/>
        <v>AB$2808</v>
      </c>
      <c r="AC2819" s="208" t="str">
        <f t="shared" si="3645"/>
        <v>AC$2808</v>
      </c>
      <c r="AD2819" s="208" t="str">
        <f t="shared" si="3645"/>
        <v>AD$2808</v>
      </c>
      <c r="AE2819" s="208" t="str">
        <f t="shared" si="3645"/>
        <v>AE$2808</v>
      </c>
      <c r="AF2819" s="208" t="str">
        <f t="shared" si="3645"/>
        <v>AF$2808</v>
      </c>
      <c r="AG2819" s="208" t="str">
        <f t="shared" si="3645"/>
        <v>AG$2808</v>
      </c>
      <c r="AH2819" s="208" t="str">
        <f t="shared" si="3645"/>
        <v>AH$2808</v>
      </c>
      <c r="AI2819" s="208" t="str">
        <f t="shared" si="3645"/>
        <v>AI$2808</v>
      </c>
      <c r="AJ2819" s="208" t="str">
        <f t="shared" si="3645"/>
        <v>AJ$2808</v>
      </c>
      <c r="AK2819" s="208" t="str">
        <f t="shared" si="3645"/>
        <v>AK$2808</v>
      </c>
      <c r="AL2819" s="208" t="str">
        <f t="shared" si="3645"/>
        <v>AL$2808</v>
      </c>
      <c r="AM2819" s="208" t="str">
        <f t="shared" si="3645"/>
        <v>AM$2808</v>
      </c>
      <c r="AN2819" s="208" t="str">
        <f t="shared" si="3645"/>
        <v>AN$2808</v>
      </c>
      <c r="AO2819" s="208" t="str">
        <f t="shared" si="3645"/>
        <v>AO$2808</v>
      </c>
      <c r="AP2819" s="208" t="str">
        <f t="shared" si="3645"/>
        <v>AP$2808</v>
      </c>
      <c r="AQ2819" s="208" t="str">
        <f t="shared" si="3645"/>
        <v>AQ$2808</v>
      </c>
      <c r="AR2819" s="208" t="str">
        <f t="shared" si="3645"/>
        <v>AR$2808</v>
      </c>
      <c r="AS2819" s="208" t="str">
        <f t="shared" si="3645"/>
        <v>AS$2808</v>
      </c>
      <c r="AT2819" s="208" t="str">
        <f t="shared" si="3645"/>
        <v>AT$2808</v>
      </c>
      <c r="AU2819" s="208" t="str">
        <f t="shared" si="3645"/>
        <v>AU$2808</v>
      </c>
      <c r="AV2819" s="208" t="str">
        <f t="shared" si="3645"/>
        <v>AV$2808</v>
      </c>
      <c r="AW2819" s="208" t="str">
        <f t="shared" si="3645"/>
        <v>AW$2808</v>
      </c>
      <c r="AX2819" s="208" t="str">
        <f t="shared" si="3645"/>
        <v>AX$2808</v>
      </c>
      <c r="AY2819" s="208" t="str">
        <f t="shared" ref="AY2819:CD2819" si="3646">ADDRESS(ROW(AY2808),COLUMN(AY2808),2)</f>
        <v>AY$2808</v>
      </c>
      <c r="AZ2819" s="208" t="str">
        <f t="shared" si="3646"/>
        <v>AZ$2808</v>
      </c>
      <c r="BA2819" s="208" t="str">
        <f t="shared" si="3646"/>
        <v>BA$2808</v>
      </c>
      <c r="BB2819" s="208" t="str">
        <f t="shared" si="3646"/>
        <v>BB$2808</v>
      </c>
      <c r="BC2819" s="208" t="str">
        <f t="shared" si="3646"/>
        <v>BC$2808</v>
      </c>
      <c r="BD2819" s="208" t="str">
        <f t="shared" si="3646"/>
        <v>BD$2808</v>
      </c>
      <c r="BE2819" s="208" t="str">
        <f t="shared" si="3646"/>
        <v>BE$2808</v>
      </c>
      <c r="BF2819" s="208" t="str">
        <f t="shared" si="3646"/>
        <v>BF$2808</v>
      </c>
      <c r="BG2819" s="208" t="str">
        <f t="shared" si="3646"/>
        <v>BG$2808</v>
      </c>
      <c r="BH2819" s="208" t="str">
        <f t="shared" si="3646"/>
        <v>BH$2808</v>
      </c>
      <c r="BI2819" s="208" t="str">
        <f t="shared" si="3646"/>
        <v>BI$2808</v>
      </c>
      <c r="BJ2819" s="208" t="str">
        <f t="shared" si="3646"/>
        <v>BJ$2808</v>
      </c>
      <c r="BK2819" s="208" t="str">
        <f t="shared" si="3646"/>
        <v>BK$2808</v>
      </c>
      <c r="BL2819" s="208" t="str">
        <f t="shared" si="3646"/>
        <v>BL$2808</v>
      </c>
      <c r="BM2819" s="208" t="str">
        <f t="shared" si="3646"/>
        <v>BM$2808</v>
      </c>
      <c r="BN2819" s="208" t="str">
        <f t="shared" si="3646"/>
        <v>BN$2808</v>
      </c>
      <c r="BO2819" s="208" t="str">
        <f t="shared" si="3646"/>
        <v>BO$2808</v>
      </c>
      <c r="BP2819" s="208" t="str">
        <f t="shared" si="3646"/>
        <v>BP$2808</v>
      </c>
      <c r="BQ2819" s="208" t="str">
        <f t="shared" si="3646"/>
        <v>BQ$2808</v>
      </c>
      <c r="BR2819" s="208" t="str">
        <f t="shared" si="3646"/>
        <v>BR$2808</v>
      </c>
      <c r="BS2819" s="208" t="str">
        <f t="shared" si="3646"/>
        <v>BS$2808</v>
      </c>
      <c r="BT2819" s="208" t="str">
        <f t="shared" si="3646"/>
        <v>BT$2808</v>
      </c>
      <c r="BU2819" s="208" t="str">
        <f t="shared" si="3646"/>
        <v>BU$2808</v>
      </c>
      <c r="BV2819" s="208" t="str">
        <f t="shared" si="3646"/>
        <v>BV$2808</v>
      </c>
      <c r="BW2819" s="208" t="str">
        <f t="shared" si="3646"/>
        <v>BW$2808</v>
      </c>
      <c r="BX2819" s="208" t="str">
        <f t="shared" si="3646"/>
        <v>BX$2808</v>
      </c>
      <c r="BY2819" s="208" t="str">
        <f t="shared" si="3646"/>
        <v>BY$2808</v>
      </c>
      <c r="BZ2819" s="208" t="str">
        <f t="shared" si="3646"/>
        <v>BZ$2808</v>
      </c>
      <c r="CA2819" s="208" t="str">
        <f t="shared" si="3646"/>
        <v>CA$2808</v>
      </c>
      <c r="CB2819" s="208" t="str">
        <f t="shared" si="3646"/>
        <v>CB$2808</v>
      </c>
      <c r="CC2819" s="208" t="str">
        <f t="shared" si="3646"/>
        <v>CC$2808</v>
      </c>
      <c r="CD2819" s="208" t="str">
        <f t="shared" si="3646"/>
        <v>CD$2808</v>
      </c>
      <c r="CE2819" s="208" t="str">
        <f t="shared" ref="CE2819:CK2819" si="3647">ADDRESS(ROW(CE2808),COLUMN(CE2808),2)</f>
        <v>CE$2808</v>
      </c>
      <c r="CF2819" s="208" t="str">
        <f t="shared" si="3647"/>
        <v>CF$2808</v>
      </c>
      <c r="CG2819" s="208" t="str">
        <f t="shared" si="3647"/>
        <v>CG$2808</v>
      </c>
      <c r="CH2819" s="208" t="str">
        <f t="shared" si="3647"/>
        <v>CH$2808</v>
      </c>
      <c r="CI2819" s="208" t="str">
        <f t="shared" si="3647"/>
        <v>CI$2808</v>
      </c>
      <c r="CJ2819" s="208" t="str">
        <f t="shared" si="3647"/>
        <v>CJ$2808</v>
      </c>
      <c r="CK2819" s="208" t="str">
        <f t="shared" si="3647"/>
        <v>CK$2808</v>
      </c>
    </row>
    <row r="2820" spans="2:89" x14ac:dyDescent="0.35">
      <c r="E2820" s="8"/>
      <c r="H2820" s="12"/>
      <c r="I2820" s="60"/>
      <c r="J2820" s="60"/>
      <c r="K2820" s="15"/>
      <c r="L2820" s="15"/>
      <c r="M2820" s="15"/>
      <c r="N2820" s="15"/>
      <c r="O2820" s="15"/>
      <c r="P2820" s="15"/>
      <c r="R2820" s="15"/>
      <c r="S2820" s="76"/>
      <c r="T2820" s="76"/>
      <c r="U2820" s="76"/>
      <c r="V2820" s="76"/>
      <c r="W2820" s="76"/>
      <c r="X2820" s="76"/>
      <c r="Y2820" s="76"/>
      <c r="Z2820" s="76"/>
      <c r="AA2820" s="76"/>
      <c r="AB2820" s="76"/>
      <c r="AC2820" s="76"/>
      <c r="AD2820" s="76"/>
      <c r="AE2820" s="76"/>
      <c r="AF2820" s="76"/>
      <c r="AG2820" s="76"/>
      <c r="AH2820" s="76"/>
      <c r="AI2820" s="76"/>
      <c r="AJ2820" s="76"/>
      <c r="AK2820" s="76"/>
      <c r="AL2820" s="76"/>
      <c r="AM2820" s="76"/>
      <c r="AN2820" s="76"/>
      <c r="AO2820" s="76"/>
      <c r="AP2820" s="76"/>
      <c r="AQ2820" s="76"/>
      <c r="AR2820" s="76"/>
      <c r="AS2820" s="76"/>
      <c r="AT2820" s="76"/>
      <c r="AU2820" s="76"/>
      <c r="AV2820" s="76"/>
      <c r="AW2820" s="76"/>
      <c r="AX2820" s="76"/>
      <c r="AY2820" s="76"/>
      <c r="AZ2820" s="76"/>
      <c r="BA2820" s="76"/>
      <c r="BB2820" s="76"/>
      <c r="BC2820" s="76"/>
      <c r="BD2820" s="76"/>
      <c r="BE2820" s="76"/>
      <c r="BF2820" s="76"/>
      <c r="BG2820" s="76"/>
      <c r="BH2820" s="76"/>
      <c r="BI2820" s="76"/>
      <c r="BJ2820" s="76"/>
      <c r="BK2820" s="76"/>
      <c r="BL2820" s="76"/>
      <c r="BM2820" s="76"/>
      <c r="BN2820" s="76"/>
      <c r="BO2820" s="76"/>
      <c r="BP2820" s="76"/>
      <c r="BQ2820" s="76"/>
      <c r="BR2820" s="76"/>
      <c r="BS2820" s="76"/>
      <c r="BT2820" s="76"/>
      <c r="BU2820" s="76"/>
      <c r="BV2820" s="76"/>
      <c r="BW2820" s="76"/>
      <c r="BX2820" s="76"/>
      <c r="BY2820" s="76"/>
      <c r="BZ2820" s="76"/>
      <c r="CA2820" s="76"/>
      <c r="CB2820" s="76"/>
      <c r="CC2820" s="76"/>
      <c r="CD2820" s="76"/>
      <c r="CE2820" s="76"/>
      <c r="CF2820" s="76"/>
      <c r="CG2820" s="76"/>
      <c r="CH2820" s="76"/>
      <c r="CI2820" s="76"/>
      <c r="CJ2820" s="76"/>
      <c r="CK2820" s="76"/>
    </row>
    <row r="2821" spans="2:89" x14ac:dyDescent="0.35">
      <c r="B2821" s="171" t="s">
        <v>490</v>
      </c>
      <c r="E2821" s="8"/>
      <c r="H2821" s="170"/>
      <c r="I2821" s="172"/>
      <c r="J2821" s="172"/>
      <c r="K2821" s="193"/>
      <c r="L2821" s="193"/>
      <c r="M2821" s="193"/>
      <c r="N2821" s="193"/>
      <c r="O2821" s="193"/>
      <c r="P2821" s="193"/>
      <c r="R2821" s="194"/>
      <c r="S2821" s="170"/>
      <c r="T2821" s="170"/>
      <c r="U2821" s="170"/>
      <c r="V2821" s="170"/>
      <c r="W2821" s="170"/>
      <c r="X2821" s="170"/>
      <c r="Y2821" s="170"/>
      <c r="Z2821" s="170"/>
      <c r="AA2821" s="170"/>
      <c r="AB2821" s="170"/>
      <c r="AC2821" s="170"/>
      <c r="AD2821" s="170"/>
      <c r="AE2821" s="170"/>
      <c r="AF2821" s="170"/>
      <c r="AG2821" s="170"/>
      <c r="AH2821" s="170"/>
      <c r="AI2821" s="170"/>
      <c r="AJ2821" s="170"/>
      <c r="AK2821" s="170"/>
      <c r="AL2821" s="170"/>
      <c r="AM2821" s="170"/>
      <c r="AN2821" s="170"/>
      <c r="AO2821" s="170"/>
      <c r="AP2821" s="170"/>
      <c r="AQ2821" s="170"/>
      <c r="AR2821" s="170"/>
      <c r="AS2821" s="170"/>
      <c r="AT2821" s="170"/>
      <c r="AU2821" s="170"/>
      <c r="AV2821" s="170"/>
      <c r="AW2821" s="170"/>
      <c r="AX2821" s="170"/>
      <c r="AY2821" s="170"/>
      <c r="AZ2821" s="170"/>
      <c r="BA2821" s="170"/>
      <c r="BB2821" s="170"/>
      <c r="BC2821" s="170"/>
      <c r="BD2821" s="170"/>
      <c r="BE2821" s="170"/>
      <c r="BF2821" s="170"/>
      <c r="BG2821" s="170"/>
      <c r="BH2821" s="170"/>
      <c r="BI2821" s="170"/>
      <c r="BJ2821" s="170"/>
      <c r="BK2821" s="170"/>
      <c r="BL2821" s="170"/>
      <c r="BM2821" s="170"/>
      <c r="BN2821" s="170"/>
      <c r="BO2821" s="170"/>
      <c r="BP2821" s="170"/>
      <c r="BQ2821" s="170"/>
      <c r="BR2821" s="170"/>
      <c r="BS2821" s="170"/>
      <c r="BT2821" s="170"/>
      <c r="BU2821" s="170"/>
      <c r="BV2821" s="170"/>
      <c r="BW2821" s="170"/>
      <c r="BX2821" s="170"/>
      <c r="BY2821" s="170"/>
      <c r="BZ2821" s="170"/>
      <c r="CA2821" s="170"/>
      <c r="CB2821" s="170"/>
      <c r="CC2821" s="170"/>
      <c r="CD2821" s="170"/>
      <c r="CE2821" s="170"/>
      <c r="CF2821" s="170"/>
      <c r="CG2821" s="170"/>
      <c r="CH2821" s="170"/>
      <c r="CI2821" s="170"/>
      <c r="CJ2821" s="170"/>
      <c r="CK2821" s="170"/>
    </row>
    <row r="2822" spans="2:89" x14ac:dyDescent="0.35">
      <c r="B2822" s="171" t="s">
        <v>492</v>
      </c>
      <c r="E2822" s="8"/>
      <c r="H2822" s="170"/>
      <c r="I2822" s="172"/>
      <c r="J2822" s="172"/>
      <c r="K2822" s="193"/>
      <c r="L2822" s="193"/>
      <c r="M2822" s="193"/>
      <c r="N2822" s="193"/>
      <c r="O2822" s="193"/>
      <c r="P2822" s="193"/>
      <c r="R2822" s="194"/>
      <c r="S2822" s="170"/>
      <c r="T2822" s="170"/>
      <c r="U2822" s="170"/>
      <c r="V2822" s="170"/>
      <c r="W2822" s="170"/>
      <c r="X2822" s="170"/>
      <c r="Y2822" s="170"/>
      <c r="Z2822" s="170"/>
      <c r="AA2822" s="170"/>
      <c r="AB2822" s="170"/>
      <c r="AC2822" s="170"/>
      <c r="AD2822" s="170"/>
      <c r="AE2822" s="170"/>
      <c r="AF2822" s="170"/>
      <c r="AG2822" s="170"/>
      <c r="AH2822" s="170"/>
      <c r="AI2822" s="170"/>
      <c r="AJ2822" s="170"/>
      <c r="AK2822" s="170"/>
      <c r="AL2822" s="170"/>
      <c r="AM2822" s="170"/>
      <c r="AN2822" s="170"/>
      <c r="AO2822" s="170"/>
      <c r="AP2822" s="170"/>
      <c r="AQ2822" s="170"/>
      <c r="AR2822" s="170"/>
      <c r="AS2822" s="170"/>
      <c r="AT2822" s="170"/>
      <c r="AU2822" s="170"/>
      <c r="AV2822" s="170"/>
      <c r="AW2822" s="170"/>
      <c r="AX2822" s="170"/>
      <c r="AY2822" s="170"/>
      <c r="AZ2822" s="170"/>
      <c r="BA2822" s="170"/>
      <c r="BB2822" s="170"/>
      <c r="BC2822" s="170"/>
      <c r="BD2822" s="170"/>
      <c r="BE2822" s="170"/>
      <c r="BF2822" s="170"/>
      <c r="BG2822" s="170"/>
      <c r="BH2822" s="170"/>
      <c r="BI2822" s="170"/>
      <c r="BJ2822" s="170"/>
      <c r="BK2822" s="170"/>
      <c r="BL2822" s="170"/>
      <c r="BM2822" s="170"/>
      <c r="BN2822" s="170"/>
      <c r="BO2822" s="170"/>
      <c r="BP2822" s="170"/>
      <c r="BQ2822" s="170"/>
      <c r="BR2822" s="170"/>
      <c r="BS2822" s="170"/>
      <c r="BT2822" s="170"/>
      <c r="BU2822" s="170"/>
      <c r="BV2822" s="170"/>
      <c r="BW2822" s="170"/>
      <c r="BX2822" s="170"/>
      <c r="BY2822" s="170"/>
      <c r="BZ2822" s="170"/>
      <c r="CA2822" s="170"/>
      <c r="CB2822" s="170"/>
      <c r="CC2822" s="170"/>
      <c r="CD2822" s="170"/>
      <c r="CE2822" s="170"/>
      <c r="CF2822" s="170"/>
      <c r="CG2822" s="170"/>
      <c r="CH2822" s="170"/>
      <c r="CI2822" s="170"/>
      <c r="CJ2822" s="170"/>
      <c r="CK2822" s="170"/>
    </row>
    <row r="2823" spans="2:89" x14ac:dyDescent="0.35">
      <c r="B2823" s="171" t="s">
        <v>461</v>
      </c>
      <c r="E2823" s="8"/>
      <c r="H2823" s="170"/>
      <c r="I2823" s="172"/>
      <c r="J2823" s="172"/>
      <c r="K2823" s="193"/>
      <c r="L2823" s="193"/>
      <c r="M2823" s="193"/>
      <c r="N2823" s="193"/>
      <c r="O2823" s="193"/>
      <c r="P2823" s="193"/>
      <c r="R2823" s="194"/>
      <c r="S2823" s="195" t="str">
        <f t="shared" ref="S2823:AX2823" si="3648">S$20</f>
        <v>S$16</v>
      </c>
      <c r="T2823" s="195" t="str">
        <f t="shared" si="3648"/>
        <v>T$16</v>
      </c>
      <c r="U2823" s="195" t="str">
        <f t="shared" si="3648"/>
        <v>U$16</v>
      </c>
      <c r="V2823" s="195" t="str">
        <f t="shared" si="3648"/>
        <v>V$16</v>
      </c>
      <c r="W2823" s="195" t="str">
        <f t="shared" si="3648"/>
        <v>W$16</v>
      </c>
      <c r="X2823" s="195" t="str">
        <f t="shared" si="3648"/>
        <v>X$16</v>
      </c>
      <c r="Y2823" s="195" t="str">
        <f t="shared" si="3648"/>
        <v>Y$16</v>
      </c>
      <c r="Z2823" s="195" t="str">
        <f t="shared" si="3648"/>
        <v>Z$16</v>
      </c>
      <c r="AA2823" s="195" t="str">
        <f t="shared" si="3648"/>
        <v>AA$16</v>
      </c>
      <c r="AB2823" s="195" t="str">
        <f t="shared" si="3648"/>
        <v>AB$16</v>
      </c>
      <c r="AC2823" s="195" t="str">
        <f t="shared" si="3648"/>
        <v>AC$16</v>
      </c>
      <c r="AD2823" s="195" t="str">
        <f t="shared" si="3648"/>
        <v>AD$16</v>
      </c>
      <c r="AE2823" s="195" t="str">
        <f t="shared" si="3648"/>
        <v>AE$16</v>
      </c>
      <c r="AF2823" s="195" t="str">
        <f t="shared" si="3648"/>
        <v>AF$16</v>
      </c>
      <c r="AG2823" s="195" t="str">
        <f t="shared" si="3648"/>
        <v>AG$16</v>
      </c>
      <c r="AH2823" s="195" t="str">
        <f t="shared" si="3648"/>
        <v>AH$16</v>
      </c>
      <c r="AI2823" s="195" t="str">
        <f t="shared" si="3648"/>
        <v>AI$16</v>
      </c>
      <c r="AJ2823" s="195" t="str">
        <f t="shared" si="3648"/>
        <v>AJ$16</v>
      </c>
      <c r="AK2823" s="195" t="str">
        <f t="shared" si="3648"/>
        <v>AK$16</v>
      </c>
      <c r="AL2823" s="195" t="str">
        <f t="shared" si="3648"/>
        <v>AL$16</v>
      </c>
      <c r="AM2823" s="195" t="str">
        <f t="shared" si="3648"/>
        <v>AM$16</v>
      </c>
      <c r="AN2823" s="195" t="str">
        <f t="shared" si="3648"/>
        <v>AN$16</v>
      </c>
      <c r="AO2823" s="195" t="str">
        <f t="shared" si="3648"/>
        <v>AO$16</v>
      </c>
      <c r="AP2823" s="195" t="str">
        <f t="shared" si="3648"/>
        <v>AP$16</v>
      </c>
      <c r="AQ2823" s="195" t="str">
        <f t="shared" si="3648"/>
        <v>AQ$16</v>
      </c>
      <c r="AR2823" s="195" t="str">
        <f t="shared" si="3648"/>
        <v>AR$16</v>
      </c>
      <c r="AS2823" s="195" t="str">
        <f t="shared" si="3648"/>
        <v>AS$16</v>
      </c>
      <c r="AT2823" s="195" t="str">
        <f t="shared" si="3648"/>
        <v>AT$16</v>
      </c>
      <c r="AU2823" s="195" t="str">
        <f t="shared" si="3648"/>
        <v>AU$16</v>
      </c>
      <c r="AV2823" s="195" t="str">
        <f t="shared" si="3648"/>
        <v>AV$16</v>
      </c>
      <c r="AW2823" s="195" t="str">
        <f t="shared" si="3648"/>
        <v>AW$16</v>
      </c>
      <c r="AX2823" s="195" t="str">
        <f t="shared" si="3648"/>
        <v>AX$16</v>
      </c>
      <c r="AY2823" s="195" t="str">
        <f t="shared" ref="AY2823:CD2823" si="3649">AY$20</f>
        <v>AY$16</v>
      </c>
      <c r="AZ2823" s="195" t="str">
        <f t="shared" si="3649"/>
        <v>AZ$16</v>
      </c>
      <c r="BA2823" s="195" t="str">
        <f t="shared" si="3649"/>
        <v>BA$16</v>
      </c>
      <c r="BB2823" s="195" t="str">
        <f t="shared" si="3649"/>
        <v>BB$16</v>
      </c>
      <c r="BC2823" s="195" t="str">
        <f t="shared" si="3649"/>
        <v>BC$16</v>
      </c>
      <c r="BD2823" s="195" t="str">
        <f t="shared" si="3649"/>
        <v>BD$16</v>
      </c>
      <c r="BE2823" s="195" t="str">
        <f t="shared" si="3649"/>
        <v>BE$16</v>
      </c>
      <c r="BF2823" s="195" t="str">
        <f t="shared" si="3649"/>
        <v>BF$16</v>
      </c>
      <c r="BG2823" s="195" t="str">
        <f t="shared" si="3649"/>
        <v>BG$16</v>
      </c>
      <c r="BH2823" s="195" t="str">
        <f t="shared" si="3649"/>
        <v>BH$16</v>
      </c>
      <c r="BI2823" s="195" t="str">
        <f t="shared" si="3649"/>
        <v>BI$16</v>
      </c>
      <c r="BJ2823" s="195" t="str">
        <f t="shared" si="3649"/>
        <v>BJ$16</v>
      </c>
      <c r="BK2823" s="195" t="str">
        <f t="shared" si="3649"/>
        <v>BK$16</v>
      </c>
      <c r="BL2823" s="195" t="str">
        <f t="shared" si="3649"/>
        <v>BL$16</v>
      </c>
      <c r="BM2823" s="195" t="str">
        <f t="shared" si="3649"/>
        <v>BM$16</v>
      </c>
      <c r="BN2823" s="195" t="str">
        <f t="shared" si="3649"/>
        <v>BN$16</v>
      </c>
      <c r="BO2823" s="195" t="str">
        <f t="shared" si="3649"/>
        <v>BO$16</v>
      </c>
      <c r="BP2823" s="195" t="str">
        <f t="shared" si="3649"/>
        <v>BP$16</v>
      </c>
      <c r="BQ2823" s="195" t="str">
        <f t="shared" si="3649"/>
        <v>BQ$16</v>
      </c>
      <c r="BR2823" s="195" t="str">
        <f t="shared" si="3649"/>
        <v>BR$16</v>
      </c>
      <c r="BS2823" s="195" t="str">
        <f t="shared" si="3649"/>
        <v>BS$16</v>
      </c>
      <c r="BT2823" s="195" t="str">
        <f t="shared" si="3649"/>
        <v>BT$16</v>
      </c>
      <c r="BU2823" s="195" t="str">
        <f t="shared" si="3649"/>
        <v>BU$16</v>
      </c>
      <c r="BV2823" s="195" t="str">
        <f t="shared" si="3649"/>
        <v>BV$16</v>
      </c>
      <c r="BW2823" s="195" t="str">
        <f t="shared" si="3649"/>
        <v>BW$16</v>
      </c>
      <c r="BX2823" s="195" t="str">
        <f t="shared" si="3649"/>
        <v>BX$16</v>
      </c>
      <c r="BY2823" s="195" t="str">
        <f t="shared" si="3649"/>
        <v>BY$16</v>
      </c>
      <c r="BZ2823" s="195" t="str">
        <f t="shared" si="3649"/>
        <v>BZ$16</v>
      </c>
      <c r="CA2823" s="195" t="str">
        <f t="shared" si="3649"/>
        <v>CA$16</v>
      </c>
      <c r="CB2823" s="195" t="str">
        <f t="shared" si="3649"/>
        <v>CB$16</v>
      </c>
      <c r="CC2823" s="195" t="str">
        <f t="shared" si="3649"/>
        <v>CC$16</v>
      </c>
      <c r="CD2823" s="195" t="str">
        <f t="shared" si="3649"/>
        <v>CD$16</v>
      </c>
      <c r="CE2823" s="195" t="str">
        <f t="shared" ref="CE2823:CK2823" si="3650">CE$20</f>
        <v>CE$16</v>
      </c>
      <c r="CF2823" s="195" t="str">
        <f t="shared" si="3650"/>
        <v>CF$16</v>
      </c>
      <c r="CG2823" s="195" t="str">
        <f t="shared" si="3650"/>
        <v>CG$16</v>
      </c>
      <c r="CH2823" s="195" t="str">
        <f t="shared" si="3650"/>
        <v>CH$16</v>
      </c>
      <c r="CI2823" s="195" t="str">
        <f t="shared" si="3650"/>
        <v>CI$16</v>
      </c>
      <c r="CJ2823" s="195" t="str">
        <f t="shared" si="3650"/>
        <v>CJ$16</v>
      </c>
      <c r="CK2823" s="195" t="str">
        <f t="shared" si="3650"/>
        <v>CK$16</v>
      </c>
    </row>
    <row r="2824" spans="2:89" x14ac:dyDescent="0.35">
      <c r="B2824" s="171" t="s">
        <v>462</v>
      </c>
      <c r="E2824" s="8"/>
      <c r="H2824" s="196"/>
      <c r="I2824" s="197"/>
      <c r="J2824" s="197"/>
      <c r="K2824" s="198"/>
      <c r="L2824" s="198"/>
      <c r="M2824" s="198"/>
      <c r="N2824" s="198"/>
      <c r="O2824" s="198"/>
      <c r="P2824" s="198"/>
      <c r="R2824" s="198"/>
      <c r="S2824" s="195" t="str">
        <f t="shared" ref="S2824:AX2824" si="3651">S$21</f>
        <v>S$17</v>
      </c>
      <c r="T2824" s="195" t="str">
        <f t="shared" si="3651"/>
        <v>T$17</v>
      </c>
      <c r="U2824" s="195" t="str">
        <f t="shared" si="3651"/>
        <v>U$17</v>
      </c>
      <c r="V2824" s="195" t="str">
        <f t="shared" si="3651"/>
        <v>V$17</v>
      </c>
      <c r="W2824" s="195" t="str">
        <f t="shared" si="3651"/>
        <v>W$17</v>
      </c>
      <c r="X2824" s="195" t="str">
        <f t="shared" si="3651"/>
        <v>X$17</v>
      </c>
      <c r="Y2824" s="195" t="str">
        <f t="shared" si="3651"/>
        <v>Y$17</v>
      </c>
      <c r="Z2824" s="195" t="str">
        <f t="shared" si="3651"/>
        <v>Z$17</v>
      </c>
      <c r="AA2824" s="195" t="str">
        <f t="shared" si="3651"/>
        <v>AA$17</v>
      </c>
      <c r="AB2824" s="195" t="str">
        <f t="shared" si="3651"/>
        <v>AB$17</v>
      </c>
      <c r="AC2824" s="195" t="str">
        <f t="shared" si="3651"/>
        <v>AC$17</v>
      </c>
      <c r="AD2824" s="195" t="str">
        <f t="shared" si="3651"/>
        <v>AD$17</v>
      </c>
      <c r="AE2824" s="195" t="str">
        <f t="shared" si="3651"/>
        <v>AE$17</v>
      </c>
      <c r="AF2824" s="195" t="str">
        <f t="shared" si="3651"/>
        <v>AF$17</v>
      </c>
      <c r="AG2824" s="195" t="str">
        <f t="shared" si="3651"/>
        <v>AG$17</v>
      </c>
      <c r="AH2824" s="195" t="str">
        <f t="shared" si="3651"/>
        <v>AH$17</v>
      </c>
      <c r="AI2824" s="195" t="str">
        <f t="shared" si="3651"/>
        <v>AI$17</v>
      </c>
      <c r="AJ2824" s="195" t="str">
        <f t="shared" si="3651"/>
        <v>AJ$17</v>
      </c>
      <c r="AK2824" s="195" t="str">
        <f t="shared" si="3651"/>
        <v>AK$17</v>
      </c>
      <c r="AL2824" s="195" t="str">
        <f t="shared" si="3651"/>
        <v>AL$17</v>
      </c>
      <c r="AM2824" s="195" t="str">
        <f t="shared" si="3651"/>
        <v>AM$17</v>
      </c>
      <c r="AN2824" s="195" t="str">
        <f t="shared" si="3651"/>
        <v>AN$17</v>
      </c>
      <c r="AO2824" s="195" t="str">
        <f t="shared" si="3651"/>
        <v>AO$17</v>
      </c>
      <c r="AP2824" s="195" t="str">
        <f t="shared" si="3651"/>
        <v>AP$17</v>
      </c>
      <c r="AQ2824" s="195" t="str">
        <f t="shared" si="3651"/>
        <v>AQ$17</v>
      </c>
      <c r="AR2824" s="195" t="str">
        <f t="shared" si="3651"/>
        <v>AR$17</v>
      </c>
      <c r="AS2824" s="195" t="str">
        <f t="shared" si="3651"/>
        <v>AS$17</v>
      </c>
      <c r="AT2824" s="195" t="str">
        <f t="shared" si="3651"/>
        <v>AT$17</v>
      </c>
      <c r="AU2824" s="195" t="str">
        <f t="shared" si="3651"/>
        <v>AU$17</v>
      </c>
      <c r="AV2824" s="195" t="str">
        <f t="shared" si="3651"/>
        <v>AV$17</v>
      </c>
      <c r="AW2824" s="195" t="str">
        <f t="shared" si="3651"/>
        <v>AW$17</v>
      </c>
      <c r="AX2824" s="195" t="str">
        <f t="shared" si="3651"/>
        <v>AX$17</v>
      </c>
      <c r="AY2824" s="195" t="str">
        <f t="shared" ref="AY2824:CD2824" si="3652">AY$21</f>
        <v>AY$17</v>
      </c>
      <c r="AZ2824" s="195" t="str">
        <f t="shared" si="3652"/>
        <v>AZ$17</v>
      </c>
      <c r="BA2824" s="195" t="str">
        <f t="shared" si="3652"/>
        <v>BA$17</v>
      </c>
      <c r="BB2824" s="195" t="str">
        <f t="shared" si="3652"/>
        <v>BB$17</v>
      </c>
      <c r="BC2824" s="195" t="str">
        <f t="shared" si="3652"/>
        <v>BC$17</v>
      </c>
      <c r="BD2824" s="195" t="str">
        <f t="shared" si="3652"/>
        <v>BD$17</v>
      </c>
      <c r="BE2824" s="195" t="str">
        <f t="shared" si="3652"/>
        <v>BE$17</v>
      </c>
      <c r="BF2824" s="195" t="str">
        <f t="shared" si="3652"/>
        <v>BF$17</v>
      </c>
      <c r="BG2824" s="195" t="str">
        <f t="shared" si="3652"/>
        <v>BG$17</v>
      </c>
      <c r="BH2824" s="195" t="str">
        <f t="shared" si="3652"/>
        <v>BH$17</v>
      </c>
      <c r="BI2824" s="195" t="str">
        <f t="shared" si="3652"/>
        <v>BI$17</v>
      </c>
      <c r="BJ2824" s="195" t="str">
        <f t="shared" si="3652"/>
        <v>BJ$17</v>
      </c>
      <c r="BK2824" s="195" t="str">
        <f t="shared" si="3652"/>
        <v>BK$17</v>
      </c>
      <c r="BL2824" s="195" t="str">
        <f t="shared" si="3652"/>
        <v>BL$17</v>
      </c>
      <c r="BM2824" s="195" t="str">
        <f t="shared" si="3652"/>
        <v>BM$17</v>
      </c>
      <c r="BN2824" s="195" t="str">
        <f t="shared" si="3652"/>
        <v>BN$17</v>
      </c>
      <c r="BO2824" s="195" t="str">
        <f t="shared" si="3652"/>
        <v>BO$17</v>
      </c>
      <c r="BP2824" s="195" t="str">
        <f t="shared" si="3652"/>
        <v>BP$17</v>
      </c>
      <c r="BQ2824" s="195" t="str">
        <f t="shared" si="3652"/>
        <v>BQ$17</v>
      </c>
      <c r="BR2824" s="195" t="str">
        <f t="shared" si="3652"/>
        <v>BR$17</v>
      </c>
      <c r="BS2824" s="195" t="str">
        <f t="shared" si="3652"/>
        <v>BS$17</v>
      </c>
      <c r="BT2824" s="195" t="str">
        <f t="shared" si="3652"/>
        <v>BT$17</v>
      </c>
      <c r="BU2824" s="195" t="str">
        <f t="shared" si="3652"/>
        <v>BU$17</v>
      </c>
      <c r="BV2824" s="195" t="str">
        <f t="shared" si="3652"/>
        <v>BV$17</v>
      </c>
      <c r="BW2824" s="195" t="str">
        <f t="shared" si="3652"/>
        <v>BW$17</v>
      </c>
      <c r="BX2824" s="195" t="str">
        <f t="shared" si="3652"/>
        <v>BX$17</v>
      </c>
      <c r="BY2824" s="195" t="str">
        <f t="shared" si="3652"/>
        <v>BY$17</v>
      </c>
      <c r="BZ2824" s="195" t="str">
        <f t="shared" si="3652"/>
        <v>BZ$17</v>
      </c>
      <c r="CA2824" s="195" t="str">
        <f t="shared" si="3652"/>
        <v>CA$17</v>
      </c>
      <c r="CB2824" s="195" t="str">
        <f t="shared" si="3652"/>
        <v>CB$17</v>
      </c>
      <c r="CC2824" s="195" t="str">
        <f t="shared" si="3652"/>
        <v>CC$17</v>
      </c>
      <c r="CD2824" s="195" t="str">
        <f t="shared" si="3652"/>
        <v>CD$17</v>
      </c>
      <c r="CE2824" s="195" t="str">
        <f t="shared" ref="CE2824:CK2824" si="3653">CE$21</f>
        <v>CE$17</v>
      </c>
      <c r="CF2824" s="195" t="str">
        <f t="shared" si="3653"/>
        <v>CF$17</v>
      </c>
      <c r="CG2824" s="195" t="str">
        <f t="shared" si="3653"/>
        <v>CG$17</v>
      </c>
      <c r="CH2824" s="195" t="str">
        <f t="shared" si="3653"/>
        <v>CH$17</v>
      </c>
      <c r="CI2824" s="195" t="str">
        <f t="shared" si="3653"/>
        <v>CI$17</v>
      </c>
      <c r="CJ2824" s="195" t="str">
        <f t="shared" si="3653"/>
        <v>CJ$17</v>
      </c>
      <c r="CK2824" s="195" t="str">
        <f t="shared" si="3653"/>
        <v>CK$17</v>
      </c>
    </row>
    <row r="2825" spans="2:89" x14ac:dyDescent="0.35">
      <c r="B2825" s="171" t="s">
        <v>491</v>
      </c>
      <c r="E2825" s="8"/>
      <c r="H2825" s="196"/>
      <c r="I2825" s="197"/>
      <c r="J2825" s="197"/>
      <c r="K2825" s="198"/>
      <c r="L2825" s="198"/>
      <c r="M2825" s="198"/>
      <c r="N2825" s="198"/>
      <c r="O2825" s="198"/>
      <c r="P2825" s="198"/>
      <c r="R2825" s="198"/>
      <c r="S2825" s="186"/>
      <c r="T2825" s="186"/>
      <c r="U2825" s="186"/>
      <c r="V2825" s="186"/>
      <c r="W2825" s="186"/>
      <c r="X2825" s="186"/>
      <c r="Y2825" s="186"/>
      <c r="Z2825" s="186"/>
      <c r="AA2825" s="186"/>
      <c r="AB2825" s="186"/>
      <c r="AC2825" s="186"/>
      <c r="AD2825" s="186"/>
      <c r="AE2825" s="186"/>
      <c r="AF2825" s="186"/>
      <c r="AG2825" s="186"/>
      <c r="AH2825" s="186"/>
      <c r="AI2825" s="186"/>
      <c r="AJ2825" s="186"/>
      <c r="AK2825" s="186"/>
      <c r="AL2825" s="186"/>
      <c r="AM2825" s="186"/>
      <c r="AN2825" s="186"/>
      <c r="AO2825" s="186"/>
      <c r="AP2825" s="186"/>
      <c r="AQ2825" s="186"/>
      <c r="AR2825" s="186"/>
      <c r="AS2825" s="186"/>
      <c r="AT2825" s="186"/>
      <c r="AU2825" s="186"/>
      <c r="AV2825" s="186"/>
      <c r="AW2825" s="186"/>
      <c r="AX2825" s="186"/>
      <c r="AY2825" s="186"/>
      <c r="AZ2825" s="186"/>
      <c r="BA2825" s="186"/>
      <c r="BB2825" s="186"/>
      <c r="BC2825" s="186"/>
      <c r="BD2825" s="186"/>
      <c r="BE2825" s="186"/>
      <c r="BF2825" s="186"/>
      <c r="BG2825" s="186"/>
      <c r="BH2825" s="186"/>
      <c r="BI2825" s="186"/>
      <c r="BJ2825" s="186"/>
      <c r="BK2825" s="186"/>
      <c r="BL2825" s="186"/>
      <c r="BM2825" s="186"/>
      <c r="BN2825" s="186"/>
      <c r="BO2825" s="186"/>
      <c r="BP2825" s="186"/>
      <c r="BQ2825" s="186"/>
      <c r="BR2825" s="186"/>
      <c r="BS2825" s="186"/>
      <c r="BT2825" s="186"/>
      <c r="BU2825" s="186"/>
      <c r="BV2825" s="186"/>
      <c r="BW2825" s="186"/>
      <c r="BX2825" s="186"/>
      <c r="BY2825" s="186"/>
      <c r="BZ2825" s="186"/>
      <c r="CA2825" s="186"/>
      <c r="CB2825" s="186"/>
      <c r="CC2825" s="186"/>
      <c r="CD2825" s="186"/>
      <c r="CE2825" s="186"/>
      <c r="CF2825" s="186"/>
      <c r="CG2825" s="186"/>
      <c r="CH2825" s="186"/>
      <c r="CI2825" s="186"/>
      <c r="CJ2825" s="186"/>
      <c r="CK2825" s="186"/>
    </row>
    <row r="2826" spans="2:89" x14ac:dyDescent="0.35">
      <c r="B2826" s="171" t="s">
        <v>505</v>
      </c>
      <c r="E2826" s="8"/>
      <c r="H2826" s="196"/>
      <c r="I2826" s="197"/>
      <c r="J2826" s="197"/>
      <c r="K2826" s="198"/>
      <c r="L2826" s="198"/>
      <c r="M2826" s="198"/>
      <c r="N2826" s="198"/>
      <c r="O2826" s="198"/>
      <c r="P2826" s="198"/>
      <c r="R2826" s="198"/>
      <c r="S2826" s="186"/>
      <c r="T2826" s="186"/>
      <c r="U2826" s="186"/>
      <c r="V2826" s="186"/>
      <c r="W2826" s="186"/>
      <c r="X2826" s="186"/>
      <c r="Y2826" s="186"/>
      <c r="Z2826" s="186"/>
      <c r="AA2826" s="186"/>
      <c r="AB2826" s="186"/>
      <c r="AC2826" s="186"/>
      <c r="AD2826" s="186"/>
      <c r="AE2826" s="186"/>
      <c r="AF2826" s="186"/>
      <c r="AG2826" s="186"/>
      <c r="AH2826" s="186"/>
      <c r="AI2826" s="186"/>
      <c r="AJ2826" s="186"/>
      <c r="AK2826" s="186"/>
      <c r="AL2826" s="186"/>
      <c r="AM2826" s="186"/>
      <c r="AN2826" s="186"/>
      <c r="AO2826" s="186"/>
      <c r="AP2826" s="186"/>
      <c r="AQ2826" s="186"/>
      <c r="AR2826" s="186"/>
      <c r="AS2826" s="186"/>
      <c r="AT2826" s="186"/>
      <c r="AU2826" s="186"/>
      <c r="AV2826" s="186"/>
      <c r="AW2826" s="186"/>
      <c r="AX2826" s="186"/>
      <c r="AY2826" s="186"/>
      <c r="AZ2826" s="186"/>
      <c r="BA2826" s="186"/>
      <c r="BB2826" s="186"/>
      <c r="BC2826" s="186"/>
      <c r="BD2826" s="186"/>
      <c r="BE2826" s="186"/>
      <c r="BF2826" s="186"/>
      <c r="BG2826" s="186"/>
      <c r="BH2826" s="186"/>
      <c r="BI2826" s="186"/>
      <c r="BJ2826" s="186"/>
      <c r="BK2826" s="186"/>
      <c r="BL2826" s="186"/>
      <c r="BM2826" s="186"/>
      <c r="BN2826" s="186"/>
      <c r="BO2826" s="186"/>
      <c r="BP2826" s="186"/>
      <c r="BQ2826" s="186"/>
      <c r="BR2826" s="186"/>
      <c r="BS2826" s="186"/>
      <c r="BT2826" s="186"/>
      <c r="BU2826" s="186"/>
      <c r="BV2826" s="186"/>
      <c r="BW2826" s="186"/>
      <c r="BX2826" s="186"/>
      <c r="BY2826" s="186"/>
      <c r="BZ2826" s="186"/>
      <c r="CA2826" s="186"/>
      <c r="CB2826" s="186"/>
      <c r="CC2826" s="186"/>
      <c r="CD2826" s="186"/>
      <c r="CE2826" s="186"/>
      <c r="CF2826" s="186"/>
      <c r="CG2826" s="186"/>
      <c r="CH2826" s="186"/>
      <c r="CI2826" s="186"/>
      <c r="CJ2826" s="186"/>
      <c r="CK2826" s="186"/>
    </row>
    <row r="2827" spans="2:89" x14ac:dyDescent="0.35">
      <c r="B2827" s="171" t="s">
        <v>463</v>
      </c>
      <c r="E2827" s="8"/>
      <c r="H2827" s="196"/>
      <c r="I2827" s="197"/>
      <c r="J2827" s="197"/>
      <c r="K2827" s="198"/>
      <c r="L2827" s="198"/>
      <c r="M2827" s="198"/>
      <c r="N2827" s="198"/>
      <c r="O2827" s="198"/>
      <c r="P2827" s="198"/>
      <c r="R2827" s="198"/>
      <c r="S2827" s="186" t="str">
        <f t="shared" ref="S2827:AX2827" si="3654">S$22</f>
        <v>S$18</v>
      </c>
      <c r="T2827" s="186" t="str">
        <f t="shared" si="3654"/>
        <v>T$18</v>
      </c>
      <c r="U2827" s="186" t="str">
        <f t="shared" si="3654"/>
        <v>U$18</v>
      </c>
      <c r="V2827" s="186" t="str">
        <f t="shared" si="3654"/>
        <v>V$18</v>
      </c>
      <c r="W2827" s="186" t="str">
        <f t="shared" si="3654"/>
        <v>W$18</v>
      </c>
      <c r="X2827" s="186" t="str">
        <f t="shared" si="3654"/>
        <v>X$18</v>
      </c>
      <c r="Y2827" s="186" t="str">
        <f t="shared" si="3654"/>
        <v>Y$18</v>
      </c>
      <c r="Z2827" s="186" t="str">
        <f t="shared" si="3654"/>
        <v>Z$18</v>
      </c>
      <c r="AA2827" s="186" t="str">
        <f t="shared" si="3654"/>
        <v>AA$18</v>
      </c>
      <c r="AB2827" s="186" t="str">
        <f t="shared" si="3654"/>
        <v>AB$18</v>
      </c>
      <c r="AC2827" s="186" t="str">
        <f t="shared" si="3654"/>
        <v>AC$18</v>
      </c>
      <c r="AD2827" s="186" t="str">
        <f t="shared" si="3654"/>
        <v>AD$18</v>
      </c>
      <c r="AE2827" s="186" t="str">
        <f t="shared" si="3654"/>
        <v>AE$18</v>
      </c>
      <c r="AF2827" s="186" t="str">
        <f t="shared" si="3654"/>
        <v>AF$18</v>
      </c>
      <c r="AG2827" s="186" t="str">
        <f t="shared" si="3654"/>
        <v>AG$18</v>
      </c>
      <c r="AH2827" s="186" t="str">
        <f t="shared" si="3654"/>
        <v>AH$18</v>
      </c>
      <c r="AI2827" s="186" t="str">
        <f t="shared" si="3654"/>
        <v>AI$18</v>
      </c>
      <c r="AJ2827" s="186" t="str">
        <f t="shared" si="3654"/>
        <v>AJ$18</v>
      </c>
      <c r="AK2827" s="186" t="str">
        <f t="shared" si="3654"/>
        <v>AK$18</v>
      </c>
      <c r="AL2827" s="186" t="str">
        <f t="shared" si="3654"/>
        <v>AL$18</v>
      </c>
      <c r="AM2827" s="186" t="str">
        <f t="shared" si="3654"/>
        <v>AM$18</v>
      </c>
      <c r="AN2827" s="186" t="str">
        <f t="shared" si="3654"/>
        <v>AN$18</v>
      </c>
      <c r="AO2827" s="186" t="str">
        <f t="shared" si="3654"/>
        <v>AO$18</v>
      </c>
      <c r="AP2827" s="186" t="str">
        <f t="shared" si="3654"/>
        <v>AP$18</v>
      </c>
      <c r="AQ2827" s="186" t="str">
        <f t="shared" si="3654"/>
        <v>AQ$18</v>
      </c>
      <c r="AR2827" s="186" t="str">
        <f t="shared" si="3654"/>
        <v>AR$18</v>
      </c>
      <c r="AS2827" s="186" t="str">
        <f t="shared" si="3654"/>
        <v>AS$18</v>
      </c>
      <c r="AT2827" s="186" t="str">
        <f t="shared" si="3654"/>
        <v>AT$18</v>
      </c>
      <c r="AU2827" s="186" t="str">
        <f t="shared" si="3654"/>
        <v>AU$18</v>
      </c>
      <c r="AV2827" s="186" t="str">
        <f t="shared" si="3654"/>
        <v>AV$18</v>
      </c>
      <c r="AW2827" s="186" t="str">
        <f t="shared" si="3654"/>
        <v>AW$18</v>
      </c>
      <c r="AX2827" s="186" t="str">
        <f t="shared" si="3654"/>
        <v>AX$18</v>
      </c>
      <c r="AY2827" s="186" t="str">
        <f t="shared" ref="AY2827:CD2827" si="3655">AY$22</f>
        <v>AY$18</v>
      </c>
      <c r="AZ2827" s="186" t="str">
        <f t="shared" si="3655"/>
        <v>AZ$18</v>
      </c>
      <c r="BA2827" s="186" t="str">
        <f t="shared" si="3655"/>
        <v>BA$18</v>
      </c>
      <c r="BB2827" s="186" t="str">
        <f t="shared" si="3655"/>
        <v>BB$18</v>
      </c>
      <c r="BC2827" s="186" t="str">
        <f t="shared" si="3655"/>
        <v>BC$18</v>
      </c>
      <c r="BD2827" s="186" t="str">
        <f t="shared" si="3655"/>
        <v>BD$18</v>
      </c>
      <c r="BE2827" s="186" t="str">
        <f t="shared" si="3655"/>
        <v>BE$18</v>
      </c>
      <c r="BF2827" s="186" t="str">
        <f t="shared" si="3655"/>
        <v>BF$18</v>
      </c>
      <c r="BG2827" s="186" t="str">
        <f t="shared" si="3655"/>
        <v>BG$18</v>
      </c>
      <c r="BH2827" s="186" t="str">
        <f t="shared" si="3655"/>
        <v>BH$18</v>
      </c>
      <c r="BI2827" s="186" t="str">
        <f t="shared" si="3655"/>
        <v>BI$18</v>
      </c>
      <c r="BJ2827" s="186" t="str">
        <f t="shared" si="3655"/>
        <v>BJ$18</v>
      </c>
      <c r="BK2827" s="186" t="str">
        <f t="shared" si="3655"/>
        <v>BK$18</v>
      </c>
      <c r="BL2827" s="186" t="str">
        <f t="shared" si="3655"/>
        <v>BL$18</v>
      </c>
      <c r="BM2827" s="186" t="str">
        <f t="shared" si="3655"/>
        <v>BM$18</v>
      </c>
      <c r="BN2827" s="186" t="str">
        <f t="shared" si="3655"/>
        <v>BN$18</v>
      </c>
      <c r="BO2827" s="186" t="str">
        <f t="shared" si="3655"/>
        <v>BO$18</v>
      </c>
      <c r="BP2827" s="186" t="str">
        <f t="shared" si="3655"/>
        <v>BP$18</v>
      </c>
      <c r="BQ2827" s="186" t="str">
        <f t="shared" si="3655"/>
        <v>BQ$18</v>
      </c>
      <c r="BR2827" s="186" t="str">
        <f t="shared" si="3655"/>
        <v>BR$18</v>
      </c>
      <c r="BS2827" s="186" t="str">
        <f t="shared" si="3655"/>
        <v>BS$18</v>
      </c>
      <c r="BT2827" s="186" t="str">
        <f t="shared" si="3655"/>
        <v>BT$18</v>
      </c>
      <c r="BU2827" s="186" t="str">
        <f t="shared" si="3655"/>
        <v>BU$18</v>
      </c>
      <c r="BV2827" s="186" t="str">
        <f t="shared" si="3655"/>
        <v>BV$18</v>
      </c>
      <c r="BW2827" s="186" t="str">
        <f t="shared" si="3655"/>
        <v>BW$18</v>
      </c>
      <c r="BX2827" s="186" t="str">
        <f t="shared" si="3655"/>
        <v>BX$18</v>
      </c>
      <c r="BY2827" s="186" t="str">
        <f t="shared" si="3655"/>
        <v>BY$18</v>
      </c>
      <c r="BZ2827" s="186" t="str">
        <f t="shared" si="3655"/>
        <v>BZ$18</v>
      </c>
      <c r="CA2827" s="186" t="str">
        <f t="shared" si="3655"/>
        <v>CA$18</v>
      </c>
      <c r="CB2827" s="186" t="str">
        <f t="shared" si="3655"/>
        <v>CB$18</v>
      </c>
      <c r="CC2827" s="186" t="str">
        <f t="shared" si="3655"/>
        <v>CC$18</v>
      </c>
      <c r="CD2827" s="186" t="str">
        <f t="shared" si="3655"/>
        <v>CD$18</v>
      </c>
      <c r="CE2827" s="186" t="str">
        <f t="shared" ref="CE2827:CK2827" si="3656">CE$22</f>
        <v>CE$18</v>
      </c>
      <c r="CF2827" s="186" t="str">
        <f t="shared" si="3656"/>
        <v>CF$18</v>
      </c>
      <c r="CG2827" s="186" t="str">
        <f t="shared" si="3656"/>
        <v>CG$18</v>
      </c>
      <c r="CH2827" s="186" t="str">
        <f t="shared" si="3656"/>
        <v>CH$18</v>
      </c>
      <c r="CI2827" s="186" t="str">
        <f t="shared" si="3656"/>
        <v>CI$18</v>
      </c>
      <c r="CJ2827" s="186" t="str">
        <f t="shared" si="3656"/>
        <v>CJ$18</v>
      </c>
      <c r="CK2827" s="186" t="str">
        <f t="shared" si="3656"/>
        <v>CK$18</v>
      </c>
    </row>
    <row r="2828" spans="2:89" x14ac:dyDescent="0.35">
      <c r="B2828" s="171" t="s">
        <v>464</v>
      </c>
      <c r="E2828" s="8"/>
      <c r="H2828" s="196"/>
      <c r="I2828" s="197"/>
      <c r="J2828" s="197"/>
      <c r="K2828" s="198"/>
      <c r="L2828" s="198"/>
      <c r="M2828" s="198"/>
      <c r="N2828" s="198"/>
      <c r="O2828" s="198"/>
      <c r="P2828" s="198"/>
      <c r="R2828" s="198"/>
      <c r="S2828" s="186" t="str">
        <f t="shared" ref="S2828:AX2828" si="3657">S$23</f>
        <v>S$19</v>
      </c>
      <c r="T2828" s="186" t="str">
        <f t="shared" si="3657"/>
        <v>T$19</v>
      </c>
      <c r="U2828" s="186" t="str">
        <f t="shared" si="3657"/>
        <v>U$19</v>
      </c>
      <c r="V2828" s="186" t="str">
        <f t="shared" si="3657"/>
        <v>V$19</v>
      </c>
      <c r="W2828" s="186" t="str">
        <f t="shared" si="3657"/>
        <v>W$19</v>
      </c>
      <c r="X2828" s="186" t="str">
        <f t="shared" si="3657"/>
        <v>X$19</v>
      </c>
      <c r="Y2828" s="186" t="str">
        <f t="shared" si="3657"/>
        <v>Y$19</v>
      </c>
      <c r="Z2828" s="186" t="str">
        <f t="shared" si="3657"/>
        <v>Z$19</v>
      </c>
      <c r="AA2828" s="186" t="str">
        <f t="shared" si="3657"/>
        <v>AA$19</v>
      </c>
      <c r="AB2828" s="186" t="str">
        <f t="shared" si="3657"/>
        <v>AB$19</v>
      </c>
      <c r="AC2828" s="186" t="str">
        <f t="shared" si="3657"/>
        <v>AC$19</v>
      </c>
      <c r="AD2828" s="186" t="str">
        <f t="shared" si="3657"/>
        <v>AD$19</v>
      </c>
      <c r="AE2828" s="186" t="str">
        <f t="shared" si="3657"/>
        <v>AE$19</v>
      </c>
      <c r="AF2828" s="186" t="str">
        <f t="shared" si="3657"/>
        <v>AF$19</v>
      </c>
      <c r="AG2828" s="186" t="str">
        <f t="shared" si="3657"/>
        <v>AG$19</v>
      </c>
      <c r="AH2828" s="186" t="str">
        <f t="shared" si="3657"/>
        <v>AH$19</v>
      </c>
      <c r="AI2828" s="186" t="str">
        <f t="shared" si="3657"/>
        <v>AI$19</v>
      </c>
      <c r="AJ2828" s="186" t="str">
        <f t="shared" si="3657"/>
        <v>AJ$19</v>
      </c>
      <c r="AK2828" s="186" t="str">
        <f t="shared" si="3657"/>
        <v>AK$19</v>
      </c>
      <c r="AL2828" s="186" t="str">
        <f t="shared" si="3657"/>
        <v>AL$19</v>
      </c>
      <c r="AM2828" s="186" t="str">
        <f t="shared" si="3657"/>
        <v>AM$19</v>
      </c>
      <c r="AN2828" s="186" t="str">
        <f t="shared" si="3657"/>
        <v>AN$19</v>
      </c>
      <c r="AO2828" s="186" t="str">
        <f t="shared" si="3657"/>
        <v>AO$19</v>
      </c>
      <c r="AP2828" s="186" t="str">
        <f t="shared" si="3657"/>
        <v>AP$19</v>
      </c>
      <c r="AQ2828" s="186" t="str">
        <f t="shared" si="3657"/>
        <v>AQ$19</v>
      </c>
      <c r="AR2828" s="186" t="str">
        <f t="shared" si="3657"/>
        <v>AR$19</v>
      </c>
      <c r="AS2828" s="186" t="str">
        <f t="shared" si="3657"/>
        <v>AS$19</v>
      </c>
      <c r="AT2828" s="186" t="str">
        <f t="shared" si="3657"/>
        <v>AT$19</v>
      </c>
      <c r="AU2828" s="186" t="str">
        <f t="shared" si="3657"/>
        <v>AU$19</v>
      </c>
      <c r="AV2828" s="186" t="str">
        <f t="shared" si="3657"/>
        <v>AV$19</v>
      </c>
      <c r="AW2828" s="186" t="str">
        <f t="shared" si="3657"/>
        <v>AW$19</v>
      </c>
      <c r="AX2828" s="186" t="str">
        <f t="shared" si="3657"/>
        <v>AX$19</v>
      </c>
      <c r="AY2828" s="186" t="str">
        <f t="shared" ref="AY2828:CD2828" si="3658">AY$23</f>
        <v>AY$19</v>
      </c>
      <c r="AZ2828" s="186" t="str">
        <f t="shared" si="3658"/>
        <v>AZ$19</v>
      </c>
      <c r="BA2828" s="186" t="str">
        <f t="shared" si="3658"/>
        <v>BA$19</v>
      </c>
      <c r="BB2828" s="186" t="str">
        <f t="shared" si="3658"/>
        <v>BB$19</v>
      </c>
      <c r="BC2828" s="186" t="str">
        <f t="shared" si="3658"/>
        <v>BC$19</v>
      </c>
      <c r="BD2828" s="186" t="str">
        <f t="shared" si="3658"/>
        <v>BD$19</v>
      </c>
      <c r="BE2828" s="186" t="str">
        <f t="shared" si="3658"/>
        <v>BE$19</v>
      </c>
      <c r="BF2828" s="186" t="str">
        <f t="shared" si="3658"/>
        <v>BF$19</v>
      </c>
      <c r="BG2828" s="186" t="str">
        <f t="shared" si="3658"/>
        <v>BG$19</v>
      </c>
      <c r="BH2828" s="186" t="str">
        <f t="shared" si="3658"/>
        <v>BH$19</v>
      </c>
      <c r="BI2828" s="186" t="str">
        <f t="shared" si="3658"/>
        <v>BI$19</v>
      </c>
      <c r="BJ2828" s="186" t="str">
        <f t="shared" si="3658"/>
        <v>BJ$19</v>
      </c>
      <c r="BK2828" s="186" t="str">
        <f t="shared" si="3658"/>
        <v>BK$19</v>
      </c>
      <c r="BL2828" s="186" t="str">
        <f t="shared" si="3658"/>
        <v>BL$19</v>
      </c>
      <c r="BM2828" s="186" t="str">
        <f t="shared" si="3658"/>
        <v>BM$19</v>
      </c>
      <c r="BN2828" s="186" t="str">
        <f t="shared" si="3658"/>
        <v>BN$19</v>
      </c>
      <c r="BO2828" s="186" t="str">
        <f t="shared" si="3658"/>
        <v>BO$19</v>
      </c>
      <c r="BP2828" s="186" t="str">
        <f t="shared" si="3658"/>
        <v>BP$19</v>
      </c>
      <c r="BQ2828" s="186" t="str">
        <f t="shared" si="3658"/>
        <v>BQ$19</v>
      </c>
      <c r="BR2828" s="186" t="str">
        <f t="shared" si="3658"/>
        <v>BR$19</v>
      </c>
      <c r="BS2828" s="186" t="str">
        <f t="shared" si="3658"/>
        <v>BS$19</v>
      </c>
      <c r="BT2828" s="186" t="str">
        <f t="shared" si="3658"/>
        <v>BT$19</v>
      </c>
      <c r="BU2828" s="186" t="str">
        <f t="shared" si="3658"/>
        <v>BU$19</v>
      </c>
      <c r="BV2828" s="186" t="str">
        <f t="shared" si="3658"/>
        <v>BV$19</v>
      </c>
      <c r="BW2828" s="186" t="str">
        <f t="shared" si="3658"/>
        <v>BW$19</v>
      </c>
      <c r="BX2828" s="186" t="str">
        <f t="shared" si="3658"/>
        <v>BX$19</v>
      </c>
      <c r="BY2828" s="186" t="str">
        <f t="shared" si="3658"/>
        <v>BY$19</v>
      </c>
      <c r="BZ2828" s="186" t="str">
        <f t="shared" si="3658"/>
        <v>BZ$19</v>
      </c>
      <c r="CA2828" s="186" t="str">
        <f t="shared" si="3658"/>
        <v>CA$19</v>
      </c>
      <c r="CB2828" s="186" t="str">
        <f t="shared" si="3658"/>
        <v>CB$19</v>
      </c>
      <c r="CC2828" s="186" t="str">
        <f t="shared" si="3658"/>
        <v>CC$19</v>
      </c>
      <c r="CD2828" s="186" t="str">
        <f t="shared" si="3658"/>
        <v>CD$19</v>
      </c>
      <c r="CE2828" s="186" t="str">
        <f t="shared" ref="CE2828:CK2828" si="3659">CE$23</f>
        <v>CE$19</v>
      </c>
      <c r="CF2828" s="186" t="str">
        <f t="shared" si="3659"/>
        <v>CF$19</v>
      </c>
      <c r="CG2828" s="186" t="str">
        <f t="shared" si="3659"/>
        <v>CG$19</v>
      </c>
      <c r="CH2828" s="186" t="str">
        <f t="shared" si="3659"/>
        <v>CH$19</v>
      </c>
      <c r="CI2828" s="186" t="str">
        <f t="shared" si="3659"/>
        <v>CI$19</v>
      </c>
      <c r="CJ2828" s="186" t="str">
        <f t="shared" si="3659"/>
        <v>CJ$19</v>
      </c>
      <c r="CK2828" s="186" t="str">
        <f t="shared" si="3659"/>
        <v>CK$19</v>
      </c>
    </row>
    <row r="2829" spans="2:89" x14ac:dyDescent="0.35">
      <c r="B2829" s="70" t="s">
        <v>399</v>
      </c>
      <c r="C2829" s="31"/>
      <c r="D2829" t="s">
        <v>407</v>
      </c>
      <c r="E2829" s="8" t="str">
        <f t="shared" si="3581"/>
        <v>2829 WCAP-IS</v>
      </c>
      <c r="F2829" t="s">
        <v>435</v>
      </c>
      <c r="G2829" s="31" t="s">
        <v>395</v>
      </c>
      <c r="H2829" s="48"/>
      <c r="I2829" s="286"/>
      <c r="J2829" s="286"/>
      <c r="K2829" s="48"/>
      <c r="L2829" s="48"/>
      <c r="M2829" s="48"/>
      <c r="N2829" s="48"/>
      <c r="O2829" s="48"/>
      <c r="P2829" s="48"/>
      <c r="R2829" s="70"/>
      <c r="S2829" s="287"/>
      <c r="T2829" s="287"/>
      <c r="U2829" s="287"/>
      <c r="V2829" s="287"/>
      <c r="W2829" s="287"/>
      <c r="X2829" s="287"/>
      <c r="Y2829" s="287"/>
      <c r="Z2829" s="287"/>
      <c r="AA2829" s="287"/>
      <c r="AB2829" s="287"/>
      <c r="AC2829" s="287"/>
      <c r="AD2829" s="287"/>
      <c r="AE2829" s="287"/>
      <c r="AF2829" s="287"/>
      <c r="AG2829" s="287"/>
      <c r="AH2829" s="287"/>
      <c r="AI2829" s="287"/>
      <c r="AJ2829" s="287"/>
      <c r="AK2829" s="287"/>
      <c r="AL2829" s="287"/>
      <c r="AM2829" s="287"/>
      <c r="AN2829" s="287"/>
      <c r="AO2829" s="287"/>
      <c r="AP2829" s="287"/>
      <c r="AQ2829" s="287"/>
      <c r="AR2829" s="287"/>
      <c r="AS2829" s="287"/>
      <c r="AT2829" s="287"/>
      <c r="AU2829" s="287"/>
      <c r="AV2829" s="287"/>
      <c r="AW2829" s="287"/>
      <c r="AX2829" s="287"/>
      <c r="AY2829" s="287"/>
      <c r="AZ2829" s="287"/>
      <c r="BA2829" s="287"/>
      <c r="BB2829" s="287"/>
      <c r="BC2829" s="287"/>
      <c r="BD2829" s="287"/>
      <c r="BE2829" s="287"/>
      <c r="BF2829" s="287"/>
      <c r="BG2829" s="287"/>
      <c r="BH2829" s="287"/>
      <c r="BI2829" s="287"/>
      <c r="BJ2829" s="287"/>
      <c r="BK2829" s="287"/>
      <c r="BL2829" s="287"/>
      <c r="BM2829" s="287"/>
      <c r="BN2829" s="287"/>
      <c r="BO2829" s="287"/>
      <c r="BP2829" s="287"/>
      <c r="BQ2829" s="287"/>
      <c r="BR2829" s="287"/>
      <c r="BS2829" s="287"/>
      <c r="BT2829" s="287"/>
      <c r="BU2829" s="287"/>
      <c r="BV2829" s="287"/>
      <c r="BW2829" s="287"/>
      <c r="BX2829" s="287"/>
      <c r="BY2829" s="287"/>
      <c r="BZ2829" s="287"/>
      <c r="CA2829" s="287"/>
      <c r="CB2829" s="287"/>
      <c r="CC2829" s="287"/>
      <c r="CD2829" s="287"/>
      <c r="CE2829" s="287"/>
      <c r="CF2829" s="287"/>
      <c r="CG2829" s="287"/>
      <c r="CH2829" s="287"/>
      <c r="CI2829" s="287"/>
      <c r="CJ2829" s="287"/>
      <c r="CK2829" s="287"/>
    </row>
    <row r="2830" spans="2:89" x14ac:dyDescent="0.35">
      <c r="B2830" s="122" t="s">
        <v>404</v>
      </c>
      <c r="D2830" t="s">
        <v>407</v>
      </c>
      <c r="E2830" s="8" t="str">
        <f t="shared" si="3581"/>
        <v>2830 WCAP-IS</v>
      </c>
      <c r="G2830" t="str">
        <f t="shared" ref="G2830:G2837" si="3660">E2830</f>
        <v>2830 WCAP-IS</v>
      </c>
      <c r="H2830" s="31"/>
      <c r="I2830" s="73"/>
      <c r="J2830" s="73"/>
      <c r="K2830" s="121">
        <f ca="1">'IS BS CF'!K$20+'IS BS CF'!K$34</f>
        <v>-407350.40000000014</v>
      </c>
      <c r="L2830" s="121">
        <f ca="1">'IS BS CF'!L$20+'IS BS CF'!L$34</f>
        <v>-427467.92</v>
      </c>
      <c r="M2830" s="121">
        <f ca="1">'IS BS CF'!M$20+'IS BS CF'!M$34</f>
        <v>-448591.31599999993</v>
      </c>
      <c r="N2830" s="121">
        <f ca="1">'IS BS CF'!N$20+'IS BS CF'!N$34</f>
        <v>-470770.88179999992</v>
      </c>
      <c r="O2830" s="121">
        <f ca="1">'IS BS CF'!O$20+'IS BS CF'!O$34</f>
        <v>-494059.42589000001</v>
      </c>
      <c r="P2830" s="121">
        <f ca="1">'IS BS CF'!P$20+'IS BS CF'!P$34</f>
        <v>-518512.39718450018</v>
      </c>
      <c r="Q2830" s="121"/>
      <c r="R2830" s="121">
        <f>'IS BS CF'!R$20+'IS BS CF'!R$34</f>
        <v>0</v>
      </c>
      <c r="S2830" s="121">
        <f ca="1">'IS BS CF'!S$20+'IS BS CF'!S$34</f>
        <v>-33945.866666666669</v>
      </c>
      <c r="T2830" s="121">
        <f ca="1">'IS BS CF'!T$20+'IS BS CF'!T$34</f>
        <v>-33945.866666666669</v>
      </c>
      <c r="U2830" s="121">
        <f ca="1">'IS BS CF'!U$20+'IS BS CF'!U$34</f>
        <v>-33945.866666666669</v>
      </c>
      <c r="V2830" s="121">
        <f ca="1">'IS BS CF'!V$20+'IS BS CF'!V$34</f>
        <v>-33945.866666666669</v>
      </c>
      <c r="W2830" s="121">
        <f ca="1">'IS BS CF'!W$20+'IS BS CF'!W$34</f>
        <v>-33945.866666666669</v>
      </c>
      <c r="X2830" s="121">
        <f ca="1">'IS BS CF'!X$20+'IS BS CF'!X$34</f>
        <v>-33945.866666666669</v>
      </c>
      <c r="Y2830" s="121">
        <f ca="1">'IS BS CF'!Y$20+'IS BS CF'!Y$34</f>
        <v>-33945.866666666669</v>
      </c>
      <c r="Z2830" s="121">
        <f ca="1">'IS BS CF'!Z$20+'IS BS CF'!Z$34</f>
        <v>-33945.866666666669</v>
      </c>
      <c r="AA2830" s="121">
        <f ca="1">'IS BS CF'!AA$20+'IS BS CF'!AA$34</f>
        <v>-33945.866666666669</v>
      </c>
      <c r="AB2830" s="121">
        <f ca="1">'IS BS CF'!AB$20+'IS BS CF'!AB$34</f>
        <v>-33945.866666666669</v>
      </c>
      <c r="AC2830" s="121">
        <f ca="1">'IS BS CF'!AC$20+'IS BS CF'!AC$34</f>
        <v>-33945.866666666669</v>
      </c>
      <c r="AD2830" s="121">
        <f ca="1">'IS BS CF'!AD$20+'IS BS CF'!AD$34</f>
        <v>-33945.866666666669</v>
      </c>
      <c r="AE2830" s="121">
        <f ca="1">'IS BS CF'!AE$20+'IS BS CF'!AE$34</f>
        <v>-35622.326666666675</v>
      </c>
      <c r="AF2830" s="121">
        <f ca="1">'IS BS CF'!AF$20+'IS BS CF'!AF$34</f>
        <v>-35622.326666666675</v>
      </c>
      <c r="AG2830" s="121">
        <f ca="1">'IS BS CF'!AG$20+'IS BS CF'!AG$34</f>
        <v>-35622.326666666675</v>
      </c>
      <c r="AH2830" s="121">
        <f ca="1">'IS BS CF'!AH$20+'IS BS CF'!AH$34</f>
        <v>-35622.326666666675</v>
      </c>
      <c r="AI2830" s="121">
        <f ca="1">'IS BS CF'!AI$20+'IS BS CF'!AI$34</f>
        <v>-35622.326666666675</v>
      </c>
      <c r="AJ2830" s="121">
        <f ca="1">'IS BS CF'!AJ$20+'IS BS CF'!AJ$34</f>
        <v>-35622.326666666675</v>
      </c>
      <c r="AK2830" s="121">
        <f ca="1">'IS BS CF'!AK$20+'IS BS CF'!AK$34</f>
        <v>-35622.326666666675</v>
      </c>
      <c r="AL2830" s="121">
        <f ca="1">'IS BS CF'!AL$20+'IS BS CF'!AL$34</f>
        <v>-35622.326666666675</v>
      </c>
      <c r="AM2830" s="121">
        <f ca="1">'IS BS CF'!AM$20+'IS BS CF'!AM$34</f>
        <v>-35622.326666666675</v>
      </c>
      <c r="AN2830" s="121">
        <f ca="1">'IS BS CF'!AN$20+'IS BS CF'!AN$34</f>
        <v>-35622.326666666675</v>
      </c>
      <c r="AO2830" s="121">
        <f ca="1">'IS BS CF'!AO$20+'IS BS CF'!AO$34</f>
        <v>-35622.326666666675</v>
      </c>
      <c r="AP2830" s="121">
        <f ca="1">'IS BS CF'!AP$20+'IS BS CF'!AP$34</f>
        <v>-35622.326666666675</v>
      </c>
      <c r="AQ2830" s="121">
        <f ca="1">'IS BS CF'!AQ$20+'IS BS CF'!AQ$34</f>
        <v>-37382.609666666671</v>
      </c>
      <c r="AR2830" s="121">
        <f ca="1">'IS BS CF'!AR$20+'IS BS CF'!AR$34</f>
        <v>-37382.609666666671</v>
      </c>
      <c r="AS2830" s="121">
        <f ca="1">'IS BS CF'!AS$20+'IS BS CF'!AS$34</f>
        <v>-37382.609666666671</v>
      </c>
      <c r="AT2830" s="121">
        <f ca="1">'IS BS CF'!AT$20+'IS BS CF'!AT$34</f>
        <v>-37382.609666666671</v>
      </c>
      <c r="AU2830" s="121">
        <f ca="1">'IS BS CF'!AU$20+'IS BS CF'!AU$34</f>
        <v>-37382.609666666671</v>
      </c>
      <c r="AV2830" s="121">
        <f ca="1">'IS BS CF'!AV$20+'IS BS CF'!AV$34</f>
        <v>-37382.609666666671</v>
      </c>
      <c r="AW2830" s="121">
        <f ca="1">'IS BS CF'!AW$20+'IS BS CF'!AW$34</f>
        <v>-37382.609666666671</v>
      </c>
      <c r="AX2830" s="121">
        <f ca="1">'IS BS CF'!AX$20+'IS BS CF'!AX$34</f>
        <v>-37382.609666666671</v>
      </c>
      <c r="AY2830" s="121">
        <f ca="1">'IS BS CF'!AY$20+'IS BS CF'!AY$34</f>
        <v>-37382.609666666671</v>
      </c>
      <c r="AZ2830" s="121">
        <f ca="1">'IS BS CF'!AZ$20+'IS BS CF'!AZ$34</f>
        <v>-37382.609666666671</v>
      </c>
      <c r="BA2830" s="121">
        <f ca="1">'IS BS CF'!BA$20+'IS BS CF'!BA$34</f>
        <v>-37382.609666666671</v>
      </c>
      <c r="BB2830" s="121">
        <f ca="1">'IS BS CF'!BB$20+'IS BS CF'!BB$34</f>
        <v>-37382.609666666671</v>
      </c>
      <c r="BC2830" s="121">
        <f ca="1">'IS BS CF'!BC$20+'IS BS CF'!BC$34</f>
        <v>-39230.906816666669</v>
      </c>
      <c r="BD2830" s="121">
        <f ca="1">'IS BS CF'!BD$20+'IS BS CF'!BD$34</f>
        <v>-39230.906816666669</v>
      </c>
      <c r="BE2830" s="121">
        <f ca="1">'IS BS CF'!BE$20+'IS BS CF'!BE$34</f>
        <v>-39230.906816666669</v>
      </c>
      <c r="BF2830" s="121">
        <f ca="1">'IS BS CF'!BF$20+'IS BS CF'!BF$34</f>
        <v>-39230.906816666669</v>
      </c>
      <c r="BG2830" s="121">
        <f ca="1">'IS BS CF'!BG$20+'IS BS CF'!BG$34</f>
        <v>-39230.906816666669</v>
      </c>
      <c r="BH2830" s="121">
        <f ca="1">'IS BS CF'!BH$20+'IS BS CF'!BH$34</f>
        <v>-39230.906816666669</v>
      </c>
      <c r="BI2830" s="121">
        <f ca="1">'IS BS CF'!BI$20+'IS BS CF'!BI$34</f>
        <v>-39230.906816666669</v>
      </c>
      <c r="BJ2830" s="121">
        <f ca="1">'IS BS CF'!BJ$20+'IS BS CF'!BJ$34</f>
        <v>-39230.906816666669</v>
      </c>
      <c r="BK2830" s="121">
        <f ca="1">'IS BS CF'!BK$20+'IS BS CF'!BK$34</f>
        <v>-39230.906816666669</v>
      </c>
      <c r="BL2830" s="121">
        <f ca="1">'IS BS CF'!BL$20+'IS BS CF'!BL$34</f>
        <v>-39230.906816666669</v>
      </c>
      <c r="BM2830" s="121">
        <f ca="1">'IS BS CF'!BM$20+'IS BS CF'!BM$34</f>
        <v>-39230.906816666669</v>
      </c>
      <c r="BN2830" s="121">
        <f ca="1">'IS BS CF'!BN$20+'IS BS CF'!BN$34</f>
        <v>-39230.906816666669</v>
      </c>
      <c r="BO2830" s="121">
        <f ca="1">'IS BS CF'!BO$20+'IS BS CF'!BO$34</f>
        <v>-41171.618824166675</v>
      </c>
      <c r="BP2830" s="121">
        <f ca="1">'IS BS CF'!BP$20+'IS BS CF'!BP$34</f>
        <v>-41171.618824166675</v>
      </c>
      <c r="BQ2830" s="121">
        <f ca="1">'IS BS CF'!BQ$20+'IS BS CF'!BQ$34</f>
        <v>-41171.618824166675</v>
      </c>
      <c r="BR2830" s="121">
        <f ca="1">'IS BS CF'!BR$20+'IS BS CF'!BR$34</f>
        <v>-41171.618824166675</v>
      </c>
      <c r="BS2830" s="121">
        <f ca="1">'IS BS CF'!BS$20+'IS BS CF'!BS$34</f>
        <v>-41171.618824166675</v>
      </c>
      <c r="BT2830" s="121">
        <f ca="1">'IS BS CF'!BT$20+'IS BS CF'!BT$34</f>
        <v>-41171.618824166675</v>
      </c>
      <c r="BU2830" s="121">
        <f ca="1">'IS BS CF'!BU$20+'IS BS CF'!BU$34</f>
        <v>-41171.618824166675</v>
      </c>
      <c r="BV2830" s="121">
        <f ca="1">'IS BS CF'!BV$20+'IS BS CF'!BV$34</f>
        <v>-41171.618824166675</v>
      </c>
      <c r="BW2830" s="121">
        <f ca="1">'IS BS CF'!BW$20+'IS BS CF'!BW$34</f>
        <v>-41171.618824166675</v>
      </c>
      <c r="BX2830" s="121">
        <f ca="1">'IS BS CF'!BX$20+'IS BS CF'!BX$34</f>
        <v>-41171.618824166675</v>
      </c>
      <c r="BY2830" s="121">
        <f ca="1">'IS BS CF'!BY$20+'IS BS CF'!BY$34</f>
        <v>-41171.618824166675</v>
      </c>
      <c r="BZ2830" s="121">
        <f ca="1">'IS BS CF'!BZ$20+'IS BS CF'!BZ$34</f>
        <v>-41171.618824166675</v>
      </c>
      <c r="CA2830" s="121">
        <f ca="1">'IS BS CF'!CA$20+'IS BS CF'!CA$34</f>
        <v>-43209.366432041672</v>
      </c>
      <c r="CB2830" s="121">
        <f ca="1">'IS BS CF'!CB$20+'IS BS CF'!CB$34</f>
        <v>-43209.366432041672</v>
      </c>
      <c r="CC2830" s="121">
        <f ca="1">'IS BS CF'!CC$20+'IS BS CF'!CC$34</f>
        <v>-43209.366432041672</v>
      </c>
      <c r="CD2830" s="121">
        <f ca="1">'IS BS CF'!CD$20+'IS BS CF'!CD$34</f>
        <v>-43209.366432041672</v>
      </c>
      <c r="CE2830" s="121">
        <f ca="1">'IS BS CF'!CE$20+'IS BS CF'!CE$34</f>
        <v>-43209.366432041672</v>
      </c>
      <c r="CF2830" s="121">
        <f ca="1">'IS BS CF'!CF$20+'IS BS CF'!CF$34</f>
        <v>-43209.366432041672</v>
      </c>
      <c r="CG2830" s="121">
        <f ca="1">'IS BS CF'!CG$20+'IS BS CF'!CG$34</f>
        <v>-43209.366432041672</v>
      </c>
      <c r="CH2830" s="121">
        <f ca="1">'IS BS CF'!CH$20+'IS BS CF'!CH$34</f>
        <v>-43209.366432041672</v>
      </c>
      <c r="CI2830" s="121">
        <f ca="1">'IS BS CF'!CI$20+'IS BS CF'!CI$34</f>
        <v>-43209.366432041672</v>
      </c>
      <c r="CJ2830" s="121">
        <f ca="1">'IS BS CF'!CJ$20+'IS BS CF'!CJ$34</f>
        <v>-43209.366432041672</v>
      </c>
      <c r="CK2830" s="121">
        <f ca="1">'IS BS CF'!CK$20+'IS BS CF'!CK$34</f>
        <v>-43209.366432041672</v>
      </c>
    </row>
    <row r="2831" spans="2:89" x14ac:dyDescent="0.35">
      <c r="B2831" s="67"/>
      <c r="D2831" t="s">
        <v>407</v>
      </c>
      <c r="E2831" s="8" t="str">
        <f t="shared" si="3581"/>
        <v>2831 WCAP-IS</v>
      </c>
      <c r="G2831" t="str">
        <f t="shared" si="3660"/>
        <v>2831 WCAP-IS</v>
      </c>
      <c r="H2831" s="31"/>
      <c r="I2831" s="73"/>
      <c r="J2831" s="73"/>
      <c r="K2831" s="31"/>
      <c r="L2831" s="31"/>
      <c r="M2831" s="31"/>
      <c r="N2831" s="31"/>
      <c r="O2831" s="31"/>
      <c r="P2831" s="31"/>
      <c r="R2831" s="67"/>
      <c r="S2831" s="67"/>
      <c r="T2831" s="67"/>
      <c r="U2831" s="67"/>
      <c r="V2831" s="67"/>
      <c r="W2831" s="67"/>
      <c r="X2831" s="67"/>
      <c r="Y2831" s="67"/>
      <c r="Z2831" s="67"/>
      <c r="AA2831" s="67"/>
      <c r="AB2831" s="67"/>
      <c r="AC2831" s="67"/>
      <c r="AD2831" s="67"/>
      <c r="AE2831" s="67"/>
      <c r="AF2831" s="67"/>
      <c r="AG2831" s="67"/>
      <c r="AH2831" s="67"/>
      <c r="AI2831" s="67"/>
      <c r="AJ2831" s="67"/>
      <c r="AK2831" s="67"/>
      <c r="AL2831" s="67"/>
      <c r="AM2831" s="67"/>
      <c r="AN2831" s="67"/>
      <c r="AO2831" s="67"/>
      <c r="AP2831" s="67"/>
      <c r="AQ2831" s="67"/>
      <c r="AR2831" s="67"/>
      <c r="AS2831" s="67"/>
      <c r="AT2831" s="67"/>
      <c r="AU2831" s="67"/>
      <c r="AV2831" s="67"/>
      <c r="AW2831" s="67"/>
      <c r="AX2831" s="67"/>
      <c r="AY2831" s="67"/>
      <c r="AZ2831" s="67"/>
      <c r="BA2831" s="67"/>
      <c r="BB2831" s="67"/>
      <c r="BC2831" s="67"/>
      <c r="BD2831" s="67"/>
      <c r="BE2831" s="67"/>
      <c r="BF2831" s="67"/>
      <c r="BG2831" s="67"/>
      <c r="BH2831" s="67"/>
      <c r="BI2831" s="67"/>
      <c r="BJ2831" s="67"/>
      <c r="BK2831" s="67"/>
      <c r="BL2831" s="67"/>
      <c r="BM2831" s="67"/>
      <c r="BN2831" s="67"/>
      <c r="BO2831" s="67"/>
      <c r="BP2831" s="67"/>
      <c r="BQ2831" s="67"/>
      <c r="BR2831" s="67"/>
      <c r="BS2831" s="67"/>
      <c r="BT2831" s="67"/>
      <c r="BU2831" s="67"/>
      <c r="BV2831" s="67"/>
      <c r="BW2831" s="67"/>
      <c r="BX2831" s="67"/>
      <c r="BY2831" s="67"/>
      <c r="BZ2831" s="67"/>
      <c r="CA2831" s="67"/>
      <c r="CB2831" s="67"/>
      <c r="CC2831" s="67"/>
      <c r="CD2831" s="67"/>
      <c r="CE2831" s="67"/>
      <c r="CF2831" s="67"/>
      <c r="CG2831" s="67"/>
      <c r="CH2831" s="67"/>
      <c r="CI2831" s="67"/>
      <c r="CJ2831" s="67"/>
      <c r="CK2831" s="67"/>
    </row>
    <row r="2832" spans="2:89" x14ac:dyDescent="0.35">
      <c r="B2832" s="126" t="s">
        <v>400</v>
      </c>
      <c r="D2832" t="s">
        <v>407</v>
      </c>
      <c r="E2832" s="8" t="str">
        <f t="shared" si="3581"/>
        <v>2832 WCAP-IS</v>
      </c>
      <c r="G2832" t="str">
        <f t="shared" si="3660"/>
        <v>2832 WCAP-IS</v>
      </c>
      <c r="I2832"/>
      <c r="J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row>
    <row r="2833" spans="2:89" x14ac:dyDescent="0.35">
      <c r="B2833" s="141" t="s">
        <v>401</v>
      </c>
      <c r="D2833" t="s">
        <v>407</v>
      </c>
      <c r="E2833" s="8" t="str">
        <f t="shared" si="3581"/>
        <v>2833 WCAP-IS</v>
      </c>
      <c r="G2833" t="str">
        <f t="shared" si="3660"/>
        <v>2833 WCAP-IS</v>
      </c>
      <c r="H2833" s="12"/>
      <c r="I2833" s="60"/>
      <c r="J2833" s="60"/>
      <c r="K2833" s="17">
        <v>30</v>
      </c>
      <c r="L2833" s="17">
        <v>30</v>
      </c>
      <c r="M2833" s="17">
        <v>30</v>
      </c>
      <c r="N2833" s="17">
        <v>30</v>
      </c>
      <c r="O2833" s="17">
        <v>30</v>
      </c>
      <c r="P2833" s="17">
        <v>30</v>
      </c>
      <c r="R2833" s="15"/>
      <c r="S2833" s="15" cm="1">
        <f t="array" ref="S2833">INDEX($K:$P,ROW(),MATCH(S$3,$K$2:$P$2,0))</f>
        <v>30</v>
      </c>
      <c r="T2833" s="15" cm="1">
        <f t="array" ref="T2833">INDEX($K:$P,ROW(),MATCH(T$3,$K$2:$P$2,0))</f>
        <v>30</v>
      </c>
      <c r="U2833" s="15" cm="1">
        <f t="array" ref="U2833">INDEX($K:$P,ROW(),MATCH(U$3,$K$2:$P$2,0))</f>
        <v>30</v>
      </c>
      <c r="V2833" s="15" cm="1">
        <f t="array" ref="V2833">INDEX($K:$P,ROW(),MATCH(V$3,$K$2:$P$2,0))</f>
        <v>30</v>
      </c>
      <c r="W2833" s="15" cm="1">
        <f t="array" ref="W2833">INDEX($K:$P,ROW(),MATCH(W$3,$K$2:$P$2,0))</f>
        <v>30</v>
      </c>
      <c r="X2833" s="15" cm="1">
        <f t="array" ref="X2833">INDEX($K:$P,ROW(),MATCH(X$3,$K$2:$P$2,0))</f>
        <v>30</v>
      </c>
      <c r="Y2833" s="15" cm="1">
        <f t="array" ref="Y2833">INDEX($K:$P,ROW(),MATCH(Y$3,$K$2:$P$2,0))</f>
        <v>30</v>
      </c>
      <c r="Z2833" s="15" cm="1">
        <f t="array" ref="Z2833">INDEX($K:$P,ROW(),MATCH(Z$3,$K$2:$P$2,0))</f>
        <v>30</v>
      </c>
      <c r="AA2833" s="15" cm="1">
        <f t="array" ref="AA2833">INDEX($K:$P,ROW(),MATCH(AA$3,$K$2:$P$2,0))</f>
        <v>30</v>
      </c>
      <c r="AB2833" s="15" cm="1">
        <f t="array" ref="AB2833">INDEX($K:$P,ROW(),MATCH(AB$3,$K$2:$P$2,0))</f>
        <v>30</v>
      </c>
      <c r="AC2833" s="15" cm="1">
        <f t="array" ref="AC2833">INDEX($K:$P,ROW(),MATCH(AC$3,$K$2:$P$2,0))</f>
        <v>30</v>
      </c>
      <c r="AD2833" s="15" cm="1">
        <f t="array" ref="AD2833">INDEX($K:$P,ROW(),MATCH(AD$3,$K$2:$P$2,0))</f>
        <v>30</v>
      </c>
      <c r="AE2833" s="15" cm="1">
        <f t="array" ref="AE2833">INDEX($K:$P,ROW(),MATCH(AE$3,$K$2:$P$2,0))</f>
        <v>30</v>
      </c>
      <c r="AF2833" s="15" cm="1">
        <f t="array" ref="AF2833">INDEX($K:$P,ROW(),MATCH(AF$3,$K$2:$P$2,0))</f>
        <v>30</v>
      </c>
      <c r="AG2833" s="15" cm="1">
        <f t="array" ref="AG2833">INDEX($K:$P,ROW(),MATCH(AG$3,$K$2:$P$2,0))</f>
        <v>30</v>
      </c>
      <c r="AH2833" s="15" cm="1">
        <f t="array" ref="AH2833">INDEX($K:$P,ROW(),MATCH(AH$3,$K$2:$P$2,0))</f>
        <v>30</v>
      </c>
      <c r="AI2833" s="15" cm="1">
        <f t="array" ref="AI2833">INDEX($K:$P,ROW(),MATCH(AI$3,$K$2:$P$2,0))</f>
        <v>30</v>
      </c>
      <c r="AJ2833" s="15" cm="1">
        <f t="array" ref="AJ2833">INDEX($K:$P,ROW(),MATCH(AJ$3,$K$2:$P$2,0))</f>
        <v>30</v>
      </c>
      <c r="AK2833" s="15" cm="1">
        <f t="array" ref="AK2833">INDEX($K:$P,ROW(),MATCH(AK$3,$K$2:$P$2,0))</f>
        <v>30</v>
      </c>
      <c r="AL2833" s="15" cm="1">
        <f t="array" ref="AL2833">INDEX($K:$P,ROW(),MATCH(AL$3,$K$2:$P$2,0))</f>
        <v>30</v>
      </c>
      <c r="AM2833" s="15" cm="1">
        <f t="array" ref="AM2833">INDEX($K:$P,ROW(),MATCH(AM$3,$K$2:$P$2,0))</f>
        <v>30</v>
      </c>
      <c r="AN2833" s="15" cm="1">
        <f t="array" ref="AN2833">INDEX($K:$P,ROW(),MATCH(AN$3,$K$2:$P$2,0))</f>
        <v>30</v>
      </c>
      <c r="AO2833" s="15" cm="1">
        <f t="array" ref="AO2833">INDEX($K:$P,ROW(),MATCH(AO$3,$K$2:$P$2,0))</f>
        <v>30</v>
      </c>
      <c r="AP2833" s="15" cm="1">
        <f t="array" ref="AP2833">INDEX($K:$P,ROW(),MATCH(AP$3,$K$2:$P$2,0))</f>
        <v>30</v>
      </c>
      <c r="AQ2833" s="15" cm="1">
        <f t="array" ref="AQ2833">INDEX($K:$P,ROW(),MATCH(AQ$3,$K$2:$P$2,0))</f>
        <v>30</v>
      </c>
      <c r="AR2833" s="15" cm="1">
        <f t="array" ref="AR2833">INDEX($K:$P,ROW(),MATCH(AR$3,$K$2:$P$2,0))</f>
        <v>30</v>
      </c>
      <c r="AS2833" s="15" cm="1">
        <f t="array" ref="AS2833">INDEX($K:$P,ROW(),MATCH(AS$3,$K$2:$P$2,0))</f>
        <v>30</v>
      </c>
      <c r="AT2833" s="15" cm="1">
        <f t="array" ref="AT2833">INDEX($K:$P,ROW(),MATCH(AT$3,$K$2:$P$2,0))</f>
        <v>30</v>
      </c>
      <c r="AU2833" s="15" cm="1">
        <f t="array" ref="AU2833">INDEX($K:$P,ROW(),MATCH(AU$3,$K$2:$P$2,0))</f>
        <v>30</v>
      </c>
      <c r="AV2833" s="15" cm="1">
        <f t="array" ref="AV2833">INDEX($K:$P,ROW(),MATCH(AV$3,$K$2:$P$2,0))</f>
        <v>30</v>
      </c>
      <c r="AW2833" s="15" cm="1">
        <f t="array" ref="AW2833">INDEX($K:$P,ROW(),MATCH(AW$3,$K$2:$P$2,0))</f>
        <v>30</v>
      </c>
      <c r="AX2833" s="15" cm="1">
        <f t="array" ref="AX2833">INDEX($K:$P,ROW(),MATCH(AX$3,$K$2:$P$2,0))</f>
        <v>30</v>
      </c>
      <c r="AY2833" s="15" cm="1">
        <f t="array" ref="AY2833">INDEX($K:$P,ROW(),MATCH(AY$3,$K$2:$P$2,0))</f>
        <v>30</v>
      </c>
      <c r="AZ2833" s="15" cm="1">
        <f t="array" ref="AZ2833">INDEX($K:$P,ROW(),MATCH(AZ$3,$K$2:$P$2,0))</f>
        <v>30</v>
      </c>
      <c r="BA2833" s="15" cm="1">
        <f t="array" ref="BA2833">INDEX($K:$P,ROW(),MATCH(BA$3,$K$2:$P$2,0))</f>
        <v>30</v>
      </c>
      <c r="BB2833" s="15" cm="1">
        <f t="array" ref="BB2833">INDEX($K:$P,ROW(),MATCH(BB$3,$K$2:$P$2,0))</f>
        <v>30</v>
      </c>
      <c r="BC2833" s="15" cm="1">
        <f t="array" ref="BC2833">INDEX($K:$P,ROW(),MATCH(BC$3,$K$2:$P$2,0))</f>
        <v>30</v>
      </c>
      <c r="BD2833" s="15" cm="1">
        <f t="array" ref="BD2833">INDEX($K:$P,ROW(),MATCH(BD$3,$K$2:$P$2,0))</f>
        <v>30</v>
      </c>
      <c r="BE2833" s="15" cm="1">
        <f t="array" ref="BE2833">INDEX($K:$P,ROW(),MATCH(BE$3,$K$2:$P$2,0))</f>
        <v>30</v>
      </c>
      <c r="BF2833" s="15" cm="1">
        <f t="array" ref="BF2833">INDEX($K:$P,ROW(),MATCH(BF$3,$K$2:$P$2,0))</f>
        <v>30</v>
      </c>
      <c r="BG2833" s="15" cm="1">
        <f t="array" ref="BG2833">INDEX($K:$P,ROW(),MATCH(BG$3,$K$2:$P$2,0))</f>
        <v>30</v>
      </c>
      <c r="BH2833" s="15" cm="1">
        <f t="array" ref="BH2833">INDEX($K:$P,ROW(),MATCH(BH$3,$K$2:$P$2,0))</f>
        <v>30</v>
      </c>
      <c r="BI2833" s="15" cm="1">
        <f t="array" ref="BI2833">INDEX($K:$P,ROW(),MATCH(BI$3,$K$2:$P$2,0))</f>
        <v>30</v>
      </c>
      <c r="BJ2833" s="15" cm="1">
        <f t="array" ref="BJ2833">INDEX($K:$P,ROW(),MATCH(BJ$3,$K$2:$P$2,0))</f>
        <v>30</v>
      </c>
      <c r="BK2833" s="15" cm="1">
        <f t="array" ref="BK2833">INDEX($K:$P,ROW(),MATCH(BK$3,$K$2:$P$2,0))</f>
        <v>30</v>
      </c>
      <c r="BL2833" s="15" cm="1">
        <f t="array" ref="BL2833">INDEX($K:$P,ROW(),MATCH(BL$3,$K$2:$P$2,0))</f>
        <v>30</v>
      </c>
      <c r="BM2833" s="15" cm="1">
        <f t="array" ref="BM2833">INDEX($K:$P,ROW(),MATCH(BM$3,$K$2:$P$2,0))</f>
        <v>30</v>
      </c>
      <c r="BN2833" s="15" cm="1">
        <f t="array" ref="BN2833">INDEX($K:$P,ROW(),MATCH(BN$3,$K$2:$P$2,0))</f>
        <v>30</v>
      </c>
      <c r="BO2833" s="15" cm="1">
        <f t="array" ref="BO2833">INDEX($K:$P,ROW(),MATCH(BO$3,$K$2:$P$2,0))</f>
        <v>30</v>
      </c>
      <c r="BP2833" s="15" cm="1">
        <f t="array" ref="BP2833">INDEX($K:$P,ROW(),MATCH(BP$3,$K$2:$P$2,0))</f>
        <v>30</v>
      </c>
      <c r="BQ2833" s="15" cm="1">
        <f t="array" ref="BQ2833">INDEX($K:$P,ROW(),MATCH(BQ$3,$K$2:$P$2,0))</f>
        <v>30</v>
      </c>
      <c r="BR2833" s="15" cm="1">
        <f t="array" ref="BR2833">INDEX($K:$P,ROW(),MATCH(BR$3,$K$2:$P$2,0))</f>
        <v>30</v>
      </c>
      <c r="BS2833" s="15" cm="1">
        <f t="array" ref="BS2833">INDEX($K:$P,ROW(),MATCH(BS$3,$K$2:$P$2,0))</f>
        <v>30</v>
      </c>
      <c r="BT2833" s="15" cm="1">
        <f t="array" ref="BT2833">INDEX($K:$P,ROW(),MATCH(BT$3,$K$2:$P$2,0))</f>
        <v>30</v>
      </c>
      <c r="BU2833" s="15" cm="1">
        <f t="array" ref="BU2833">INDEX($K:$P,ROW(),MATCH(BU$3,$K$2:$P$2,0))</f>
        <v>30</v>
      </c>
      <c r="BV2833" s="15" cm="1">
        <f t="array" ref="BV2833">INDEX($K:$P,ROW(),MATCH(BV$3,$K$2:$P$2,0))</f>
        <v>30</v>
      </c>
      <c r="BW2833" s="15" cm="1">
        <f t="array" ref="BW2833">INDEX($K:$P,ROW(),MATCH(BW$3,$K$2:$P$2,0))</f>
        <v>30</v>
      </c>
      <c r="BX2833" s="15" cm="1">
        <f t="array" ref="BX2833">INDEX($K:$P,ROW(),MATCH(BX$3,$K$2:$P$2,0))</f>
        <v>30</v>
      </c>
      <c r="BY2833" s="15" cm="1">
        <f t="array" ref="BY2833">INDEX($K:$P,ROW(),MATCH(BY$3,$K$2:$P$2,0))</f>
        <v>30</v>
      </c>
      <c r="BZ2833" s="15" cm="1">
        <f t="array" ref="BZ2833">INDEX($K:$P,ROW(),MATCH(BZ$3,$K$2:$P$2,0))</f>
        <v>30</v>
      </c>
      <c r="CA2833" s="15" cm="1">
        <f t="array" ref="CA2833">INDEX($K:$P,ROW(),MATCH(CA$3,$K$2:$P$2,0))</f>
        <v>30</v>
      </c>
      <c r="CB2833" s="15" cm="1">
        <f t="array" ref="CB2833">INDEX($K:$P,ROW(),MATCH(CB$3,$K$2:$P$2,0))</f>
        <v>30</v>
      </c>
      <c r="CC2833" s="15" cm="1">
        <f t="array" ref="CC2833">INDEX($K:$P,ROW(),MATCH(CC$3,$K$2:$P$2,0))</f>
        <v>30</v>
      </c>
      <c r="CD2833" s="15" cm="1">
        <f t="array" ref="CD2833">INDEX($K:$P,ROW(),MATCH(CD$3,$K$2:$P$2,0))</f>
        <v>30</v>
      </c>
      <c r="CE2833" s="15" cm="1">
        <f t="array" ref="CE2833">INDEX($K:$P,ROW(),MATCH(CE$3,$K$2:$P$2,0))</f>
        <v>30</v>
      </c>
      <c r="CF2833" s="15" cm="1">
        <f t="array" ref="CF2833">INDEX($K:$P,ROW(),MATCH(CF$3,$K$2:$P$2,0))</f>
        <v>30</v>
      </c>
      <c r="CG2833" s="15" cm="1">
        <f t="array" ref="CG2833">INDEX($K:$P,ROW(),MATCH(CG$3,$K$2:$P$2,0))</f>
        <v>30</v>
      </c>
      <c r="CH2833" s="15" cm="1">
        <f t="array" ref="CH2833">INDEX($K:$P,ROW(),MATCH(CH$3,$K$2:$P$2,0))</f>
        <v>30</v>
      </c>
      <c r="CI2833" s="15" cm="1">
        <f t="array" ref="CI2833">INDEX($K:$P,ROW(),MATCH(CI$3,$K$2:$P$2,0))</f>
        <v>30</v>
      </c>
      <c r="CJ2833" s="15" cm="1">
        <f t="array" ref="CJ2833">INDEX($K:$P,ROW(),MATCH(CJ$3,$K$2:$P$2,0))</f>
        <v>30</v>
      </c>
      <c r="CK2833" s="15" cm="1">
        <f t="array" ref="CK2833">INDEX($K:$P,ROW(),MATCH(CK$3,$K$2:$P$2,0))</f>
        <v>30</v>
      </c>
    </row>
    <row r="2834" spans="2:89" x14ac:dyDescent="0.35">
      <c r="B2834" s="123" t="str">
        <f>"Accounts payable"</f>
        <v>Accounts payable</v>
      </c>
      <c r="C2834" t="s">
        <v>232</v>
      </c>
      <c r="D2834" t="s">
        <v>407</v>
      </c>
      <c r="E2834" s="8" t="str">
        <f t="shared" si="3581"/>
        <v>2834 WCAP-IS</v>
      </c>
      <c r="G2834" t="str">
        <f t="shared" si="3660"/>
        <v>2834 WCAP-IS</v>
      </c>
      <c r="H2834" s="27"/>
      <c r="I2834" s="78"/>
      <c r="J2834" s="78"/>
      <c r="K2834" s="115">
        <f t="shared" ref="K2834:P2834" ca="1" si="3661">SUMIF($4:$4,K$2,2834:2834)</f>
        <v>33945.866666666669</v>
      </c>
      <c r="L2834" s="115">
        <f t="shared" ca="1" si="3661"/>
        <v>35622.326666666675</v>
      </c>
      <c r="M2834" s="115">
        <f t="shared" ca="1" si="3661"/>
        <v>37382.609666666671</v>
      </c>
      <c r="N2834" s="115">
        <f t="shared" ca="1" si="3661"/>
        <v>39230.906816666669</v>
      </c>
      <c r="O2834" s="115">
        <f t="shared" ca="1" si="3661"/>
        <v>41171.618824166675</v>
      </c>
      <c r="P2834" s="115">
        <f t="shared" si="3661"/>
        <v>0</v>
      </c>
      <c r="R2834" s="115"/>
      <c r="S2834" s="115">
        <f t="shared" ref="S2834:AX2834" ca="1" si="3662">MIN(-S2833/30*S2830,R2834-S2830)</f>
        <v>33945.866666666669</v>
      </c>
      <c r="T2834" s="115">
        <f t="shared" ca="1" si="3662"/>
        <v>33945.866666666669</v>
      </c>
      <c r="U2834" s="115">
        <f t="shared" ca="1" si="3662"/>
        <v>33945.866666666669</v>
      </c>
      <c r="V2834" s="115">
        <f t="shared" ca="1" si="3662"/>
        <v>33945.866666666669</v>
      </c>
      <c r="W2834" s="115">
        <f t="shared" ca="1" si="3662"/>
        <v>33945.866666666669</v>
      </c>
      <c r="X2834" s="115">
        <f t="shared" ca="1" si="3662"/>
        <v>33945.866666666669</v>
      </c>
      <c r="Y2834" s="115">
        <f t="shared" ca="1" si="3662"/>
        <v>33945.866666666669</v>
      </c>
      <c r="Z2834" s="115">
        <f t="shared" ca="1" si="3662"/>
        <v>33945.866666666669</v>
      </c>
      <c r="AA2834" s="115">
        <f t="shared" ca="1" si="3662"/>
        <v>33945.866666666669</v>
      </c>
      <c r="AB2834" s="115">
        <f t="shared" ca="1" si="3662"/>
        <v>33945.866666666669</v>
      </c>
      <c r="AC2834" s="115">
        <f t="shared" ca="1" si="3662"/>
        <v>33945.866666666669</v>
      </c>
      <c r="AD2834" s="115">
        <f t="shared" ca="1" si="3662"/>
        <v>33945.866666666669</v>
      </c>
      <c r="AE2834" s="115">
        <f t="shared" ca="1" si="3662"/>
        <v>35622.326666666675</v>
      </c>
      <c r="AF2834" s="115">
        <f t="shared" ca="1" si="3662"/>
        <v>35622.326666666675</v>
      </c>
      <c r="AG2834" s="115">
        <f t="shared" ca="1" si="3662"/>
        <v>35622.326666666675</v>
      </c>
      <c r="AH2834" s="115">
        <f t="shared" ca="1" si="3662"/>
        <v>35622.326666666675</v>
      </c>
      <c r="AI2834" s="115">
        <f t="shared" ca="1" si="3662"/>
        <v>35622.326666666675</v>
      </c>
      <c r="AJ2834" s="115">
        <f t="shared" ca="1" si="3662"/>
        <v>35622.326666666675</v>
      </c>
      <c r="AK2834" s="115">
        <f t="shared" ca="1" si="3662"/>
        <v>35622.326666666675</v>
      </c>
      <c r="AL2834" s="115">
        <f t="shared" ca="1" si="3662"/>
        <v>35622.326666666675</v>
      </c>
      <c r="AM2834" s="115">
        <f t="shared" ca="1" si="3662"/>
        <v>35622.326666666675</v>
      </c>
      <c r="AN2834" s="115">
        <f t="shared" ca="1" si="3662"/>
        <v>35622.326666666675</v>
      </c>
      <c r="AO2834" s="115">
        <f t="shared" ca="1" si="3662"/>
        <v>35622.326666666675</v>
      </c>
      <c r="AP2834" s="115">
        <f t="shared" ca="1" si="3662"/>
        <v>35622.326666666675</v>
      </c>
      <c r="AQ2834" s="115">
        <f t="shared" ca="1" si="3662"/>
        <v>37382.609666666671</v>
      </c>
      <c r="AR2834" s="115">
        <f t="shared" ca="1" si="3662"/>
        <v>37382.609666666671</v>
      </c>
      <c r="AS2834" s="115">
        <f t="shared" ca="1" si="3662"/>
        <v>37382.609666666671</v>
      </c>
      <c r="AT2834" s="115">
        <f t="shared" ca="1" si="3662"/>
        <v>37382.609666666671</v>
      </c>
      <c r="AU2834" s="115">
        <f t="shared" ca="1" si="3662"/>
        <v>37382.609666666671</v>
      </c>
      <c r="AV2834" s="115">
        <f t="shared" ca="1" si="3662"/>
        <v>37382.609666666671</v>
      </c>
      <c r="AW2834" s="115">
        <f t="shared" ca="1" si="3662"/>
        <v>37382.609666666671</v>
      </c>
      <c r="AX2834" s="115">
        <f t="shared" ca="1" si="3662"/>
        <v>37382.609666666671</v>
      </c>
      <c r="AY2834" s="115">
        <f t="shared" ref="AY2834:CD2834" ca="1" si="3663">MIN(-AY2833/30*AY2830,AX2834-AY2830)</f>
        <v>37382.609666666671</v>
      </c>
      <c r="AZ2834" s="115">
        <f t="shared" ca="1" si="3663"/>
        <v>37382.609666666671</v>
      </c>
      <c r="BA2834" s="115">
        <f t="shared" ca="1" si="3663"/>
        <v>37382.609666666671</v>
      </c>
      <c r="BB2834" s="115">
        <f t="shared" ca="1" si="3663"/>
        <v>37382.609666666671</v>
      </c>
      <c r="BC2834" s="115">
        <f t="shared" ca="1" si="3663"/>
        <v>39230.906816666669</v>
      </c>
      <c r="BD2834" s="115">
        <f t="shared" ca="1" si="3663"/>
        <v>39230.906816666669</v>
      </c>
      <c r="BE2834" s="115">
        <f t="shared" ca="1" si="3663"/>
        <v>39230.906816666669</v>
      </c>
      <c r="BF2834" s="115">
        <f t="shared" ca="1" si="3663"/>
        <v>39230.906816666669</v>
      </c>
      <c r="BG2834" s="115">
        <f t="shared" ca="1" si="3663"/>
        <v>39230.906816666669</v>
      </c>
      <c r="BH2834" s="115">
        <f t="shared" ca="1" si="3663"/>
        <v>39230.906816666669</v>
      </c>
      <c r="BI2834" s="115">
        <f t="shared" ca="1" si="3663"/>
        <v>39230.906816666669</v>
      </c>
      <c r="BJ2834" s="115">
        <f t="shared" ca="1" si="3663"/>
        <v>39230.906816666669</v>
      </c>
      <c r="BK2834" s="115">
        <f t="shared" ca="1" si="3663"/>
        <v>39230.906816666669</v>
      </c>
      <c r="BL2834" s="115">
        <f t="shared" ca="1" si="3663"/>
        <v>39230.906816666669</v>
      </c>
      <c r="BM2834" s="115">
        <f t="shared" ca="1" si="3663"/>
        <v>39230.906816666669</v>
      </c>
      <c r="BN2834" s="115">
        <f t="shared" ca="1" si="3663"/>
        <v>39230.906816666669</v>
      </c>
      <c r="BO2834" s="115">
        <f t="shared" ca="1" si="3663"/>
        <v>41171.618824166675</v>
      </c>
      <c r="BP2834" s="115">
        <f t="shared" ca="1" si="3663"/>
        <v>41171.618824166675</v>
      </c>
      <c r="BQ2834" s="115">
        <f t="shared" ca="1" si="3663"/>
        <v>41171.618824166675</v>
      </c>
      <c r="BR2834" s="115">
        <f t="shared" ca="1" si="3663"/>
        <v>41171.618824166675</v>
      </c>
      <c r="BS2834" s="115">
        <f t="shared" ca="1" si="3663"/>
        <v>41171.618824166675</v>
      </c>
      <c r="BT2834" s="115">
        <f t="shared" ca="1" si="3663"/>
        <v>41171.618824166675</v>
      </c>
      <c r="BU2834" s="115">
        <f t="shared" ca="1" si="3663"/>
        <v>41171.618824166675</v>
      </c>
      <c r="BV2834" s="115">
        <f t="shared" ca="1" si="3663"/>
        <v>41171.618824166675</v>
      </c>
      <c r="BW2834" s="115">
        <f t="shared" ca="1" si="3663"/>
        <v>41171.618824166675</v>
      </c>
      <c r="BX2834" s="115">
        <f t="shared" ca="1" si="3663"/>
        <v>41171.618824166675</v>
      </c>
      <c r="BY2834" s="115">
        <f t="shared" ca="1" si="3663"/>
        <v>41171.618824166675</v>
      </c>
      <c r="BZ2834" s="115">
        <f t="shared" ca="1" si="3663"/>
        <v>41171.618824166675</v>
      </c>
      <c r="CA2834" s="115">
        <f t="shared" ca="1" si="3663"/>
        <v>43209.366432041672</v>
      </c>
      <c r="CB2834" s="115">
        <f t="shared" ca="1" si="3663"/>
        <v>43209.366432041672</v>
      </c>
      <c r="CC2834" s="115">
        <f t="shared" ca="1" si="3663"/>
        <v>43209.366432041672</v>
      </c>
      <c r="CD2834" s="115">
        <f t="shared" ca="1" si="3663"/>
        <v>43209.366432041672</v>
      </c>
      <c r="CE2834" s="115">
        <f t="shared" ref="CE2834:CK2834" ca="1" si="3664">MIN(-CE2833/30*CE2830,CD2834-CE2830)</f>
        <v>43209.366432041672</v>
      </c>
      <c r="CF2834" s="115">
        <f t="shared" ca="1" si="3664"/>
        <v>43209.366432041672</v>
      </c>
      <c r="CG2834" s="115">
        <f t="shared" ca="1" si="3664"/>
        <v>43209.366432041672</v>
      </c>
      <c r="CH2834" s="115">
        <f t="shared" ca="1" si="3664"/>
        <v>43209.366432041672</v>
      </c>
      <c r="CI2834" s="115">
        <f t="shared" ca="1" si="3664"/>
        <v>43209.366432041672</v>
      </c>
      <c r="CJ2834" s="115">
        <f t="shared" ca="1" si="3664"/>
        <v>43209.366432041672</v>
      </c>
      <c r="CK2834" s="115">
        <f t="shared" ca="1" si="3664"/>
        <v>43209.366432041672</v>
      </c>
    </row>
    <row r="2835" spans="2:89" x14ac:dyDescent="0.35">
      <c r="B2835" s="123"/>
      <c r="D2835" t="s">
        <v>407</v>
      </c>
      <c r="E2835" s="8" t="str">
        <f t="shared" ref="E2835:E2870" si="3665">ROW()&amp;" "&amp;D2835</f>
        <v>2835 WCAP-IS</v>
      </c>
      <c r="G2835" t="str">
        <f t="shared" si="3660"/>
        <v>2835 WCAP-IS</v>
      </c>
      <c r="H2835" s="27"/>
      <c r="I2835" s="78"/>
      <c r="J2835" s="78"/>
      <c r="K2835" s="33"/>
      <c r="L2835" s="33"/>
      <c r="M2835" s="33"/>
      <c r="N2835" s="33"/>
      <c r="O2835" s="33"/>
      <c r="P2835" s="33"/>
      <c r="R2835" s="33"/>
      <c r="S2835" s="33"/>
      <c r="T2835" s="33"/>
      <c r="U2835" s="33"/>
      <c r="V2835" s="33"/>
      <c r="W2835" s="33"/>
      <c r="X2835" s="33"/>
      <c r="Y2835" s="33"/>
      <c r="Z2835" s="33"/>
      <c r="AA2835" s="33"/>
      <c r="AB2835" s="33"/>
      <c r="AC2835" s="33"/>
      <c r="AD2835" s="33"/>
      <c r="AE2835" s="33"/>
      <c r="AF2835" s="33"/>
      <c r="AG2835" s="33"/>
      <c r="AH2835" s="33"/>
      <c r="AI2835" s="33"/>
      <c r="AJ2835" s="33"/>
      <c r="AK2835" s="33"/>
      <c r="AL2835" s="33"/>
      <c r="AM2835" s="33"/>
      <c r="AN2835" s="33"/>
      <c r="AO2835" s="33"/>
      <c r="AP2835" s="33"/>
      <c r="AQ2835" s="33"/>
      <c r="AR2835" s="33"/>
      <c r="AS2835" s="33"/>
      <c r="AT2835" s="33"/>
      <c r="AU2835" s="33"/>
      <c r="AV2835" s="33"/>
      <c r="AW2835" s="33"/>
      <c r="AX2835" s="33"/>
      <c r="AY2835" s="33"/>
      <c r="AZ2835" s="33"/>
      <c r="BA2835" s="33"/>
      <c r="BB2835" s="33"/>
      <c r="BC2835" s="33"/>
      <c r="BD2835" s="33"/>
      <c r="BE2835" s="33"/>
      <c r="BF2835" s="33"/>
      <c r="BG2835" s="33"/>
      <c r="BH2835" s="33"/>
      <c r="BI2835" s="33"/>
      <c r="BJ2835" s="33"/>
      <c r="BK2835" s="33"/>
      <c r="BL2835" s="33"/>
      <c r="BM2835" s="33"/>
      <c r="BN2835" s="33"/>
      <c r="BO2835" s="33"/>
      <c r="BP2835" s="33"/>
      <c r="BQ2835" s="33"/>
      <c r="BR2835" s="33"/>
      <c r="BS2835" s="33"/>
      <c r="BT2835" s="33"/>
      <c r="BU2835" s="33"/>
      <c r="BV2835" s="33"/>
      <c r="BW2835" s="33"/>
      <c r="BX2835" s="33"/>
      <c r="BY2835" s="33"/>
      <c r="BZ2835" s="33"/>
      <c r="CA2835" s="33"/>
      <c r="CB2835" s="33"/>
      <c r="CC2835" s="33"/>
      <c r="CD2835" s="33"/>
      <c r="CE2835" s="33"/>
      <c r="CF2835" s="33"/>
      <c r="CG2835" s="33"/>
      <c r="CH2835" s="33"/>
      <c r="CI2835" s="33"/>
      <c r="CJ2835" s="33"/>
      <c r="CK2835" s="33"/>
    </row>
    <row r="2836" spans="2:89" x14ac:dyDescent="0.35">
      <c r="B2836" s="123" t="str">
        <f>"Change in "&amp;B2834</f>
        <v>Change in Accounts payable</v>
      </c>
      <c r="C2836" t="s">
        <v>234</v>
      </c>
      <c r="D2836" t="s">
        <v>407</v>
      </c>
      <c r="E2836" s="8" t="str">
        <f t="shared" si="3665"/>
        <v>2836 WCAP-IS</v>
      </c>
      <c r="G2836" t="str">
        <f t="shared" si="3660"/>
        <v>2836 WCAP-IS</v>
      </c>
      <c r="K2836" s="33">
        <f t="shared" ref="K2836:P2836" ca="1" si="3666">SUMIF($3:$3,K$2,2836:2836)</f>
        <v>33945.866666666669</v>
      </c>
      <c r="L2836" s="33">
        <f t="shared" ca="1" si="3666"/>
        <v>1676.4600000000064</v>
      </c>
      <c r="M2836" s="33">
        <f t="shared" ca="1" si="3666"/>
        <v>1760.2829999999958</v>
      </c>
      <c r="N2836" s="33">
        <f t="shared" ca="1" si="3666"/>
        <v>1848.2971499999985</v>
      </c>
      <c r="O2836" s="33">
        <f t="shared" ca="1" si="3666"/>
        <v>1940.7120075000057</v>
      </c>
      <c r="P2836" s="33">
        <f t="shared" ca="1" si="3666"/>
        <v>2037.7476078749969</v>
      </c>
      <c r="R2836" s="33"/>
      <c r="S2836" s="33">
        <f t="shared" ref="S2836:AX2836" ca="1" si="3667">S2834-R2834</f>
        <v>33945.866666666669</v>
      </c>
      <c r="T2836" s="33">
        <f t="shared" ca="1" si="3667"/>
        <v>0</v>
      </c>
      <c r="U2836" s="33">
        <f t="shared" ca="1" si="3667"/>
        <v>0</v>
      </c>
      <c r="V2836" s="33">
        <f t="shared" ca="1" si="3667"/>
        <v>0</v>
      </c>
      <c r="W2836" s="33">
        <f t="shared" ca="1" si="3667"/>
        <v>0</v>
      </c>
      <c r="X2836" s="33">
        <f t="shared" ca="1" si="3667"/>
        <v>0</v>
      </c>
      <c r="Y2836" s="33">
        <f t="shared" ca="1" si="3667"/>
        <v>0</v>
      </c>
      <c r="Z2836" s="33">
        <f t="shared" ca="1" si="3667"/>
        <v>0</v>
      </c>
      <c r="AA2836" s="33">
        <f t="shared" ca="1" si="3667"/>
        <v>0</v>
      </c>
      <c r="AB2836" s="33">
        <f t="shared" ca="1" si="3667"/>
        <v>0</v>
      </c>
      <c r="AC2836" s="33">
        <f t="shared" ca="1" si="3667"/>
        <v>0</v>
      </c>
      <c r="AD2836" s="33">
        <f t="shared" ca="1" si="3667"/>
        <v>0</v>
      </c>
      <c r="AE2836" s="33">
        <f t="shared" ca="1" si="3667"/>
        <v>1676.4600000000064</v>
      </c>
      <c r="AF2836" s="33">
        <f t="shared" ca="1" si="3667"/>
        <v>0</v>
      </c>
      <c r="AG2836" s="33">
        <f t="shared" ca="1" si="3667"/>
        <v>0</v>
      </c>
      <c r="AH2836" s="33">
        <f t="shared" ca="1" si="3667"/>
        <v>0</v>
      </c>
      <c r="AI2836" s="33">
        <f t="shared" ca="1" si="3667"/>
        <v>0</v>
      </c>
      <c r="AJ2836" s="33">
        <f t="shared" ca="1" si="3667"/>
        <v>0</v>
      </c>
      <c r="AK2836" s="33">
        <f t="shared" ca="1" si="3667"/>
        <v>0</v>
      </c>
      <c r="AL2836" s="33">
        <f t="shared" ca="1" si="3667"/>
        <v>0</v>
      </c>
      <c r="AM2836" s="33">
        <f t="shared" ca="1" si="3667"/>
        <v>0</v>
      </c>
      <c r="AN2836" s="33">
        <f t="shared" ca="1" si="3667"/>
        <v>0</v>
      </c>
      <c r="AO2836" s="33">
        <f t="shared" ca="1" si="3667"/>
        <v>0</v>
      </c>
      <c r="AP2836" s="33">
        <f t="shared" ca="1" si="3667"/>
        <v>0</v>
      </c>
      <c r="AQ2836" s="33">
        <f t="shared" ca="1" si="3667"/>
        <v>1760.2829999999958</v>
      </c>
      <c r="AR2836" s="33">
        <f t="shared" ca="1" si="3667"/>
        <v>0</v>
      </c>
      <c r="AS2836" s="33">
        <f t="shared" ca="1" si="3667"/>
        <v>0</v>
      </c>
      <c r="AT2836" s="33">
        <f t="shared" ca="1" si="3667"/>
        <v>0</v>
      </c>
      <c r="AU2836" s="33">
        <f t="shared" ca="1" si="3667"/>
        <v>0</v>
      </c>
      <c r="AV2836" s="33">
        <f t="shared" ca="1" si="3667"/>
        <v>0</v>
      </c>
      <c r="AW2836" s="33">
        <f t="shared" ca="1" si="3667"/>
        <v>0</v>
      </c>
      <c r="AX2836" s="33">
        <f t="shared" ca="1" si="3667"/>
        <v>0</v>
      </c>
      <c r="AY2836" s="33">
        <f t="shared" ref="AY2836:CD2836" ca="1" si="3668">AY2834-AX2834</f>
        <v>0</v>
      </c>
      <c r="AZ2836" s="33">
        <f t="shared" ca="1" si="3668"/>
        <v>0</v>
      </c>
      <c r="BA2836" s="33">
        <f t="shared" ca="1" si="3668"/>
        <v>0</v>
      </c>
      <c r="BB2836" s="33">
        <f t="shared" ca="1" si="3668"/>
        <v>0</v>
      </c>
      <c r="BC2836" s="33">
        <f t="shared" ca="1" si="3668"/>
        <v>1848.2971499999985</v>
      </c>
      <c r="BD2836" s="33">
        <f t="shared" ca="1" si="3668"/>
        <v>0</v>
      </c>
      <c r="BE2836" s="33">
        <f t="shared" ca="1" si="3668"/>
        <v>0</v>
      </c>
      <c r="BF2836" s="33">
        <f t="shared" ca="1" si="3668"/>
        <v>0</v>
      </c>
      <c r="BG2836" s="33">
        <f t="shared" ca="1" si="3668"/>
        <v>0</v>
      </c>
      <c r="BH2836" s="33">
        <f t="shared" ca="1" si="3668"/>
        <v>0</v>
      </c>
      <c r="BI2836" s="33">
        <f t="shared" ca="1" si="3668"/>
        <v>0</v>
      </c>
      <c r="BJ2836" s="33">
        <f t="shared" ca="1" si="3668"/>
        <v>0</v>
      </c>
      <c r="BK2836" s="33">
        <f t="shared" ca="1" si="3668"/>
        <v>0</v>
      </c>
      <c r="BL2836" s="33">
        <f t="shared" ca="1" si="3668"/>
        <v>0</v>
      </c>
      <c r="BM2836" s="33">
        <f t="shared" ca="1" si="3668"/>
        <v>0</v>
      </c>
      <c r="BN2836" s="33">
        <f t="shared" ca="1" si="3668"/>
        <v>0</v>
      </c>
      <c r="BO2836" s="33">
        <f t="shared" ca="1" si="3668"/>
        <v>1940.7120075000057</v>
      </c>
      <c r="BP2836" s="33">
        <f t="shared" ca="1" si="3668"/>
        <v>0</v>
      </c>
      <c r="BQ2836" s="33">
        <f t="shared" ca="1" si="3668"/>
        <v>0</v>
      </c>
      <c r="BR2836" s="33">
        <f t="shared" ca="1" si="3668"/>
        <v>0</v>
      </c>
      <c r="BS2836" s="33">
        <f t="shared" ca="1" si="3668"/>
        <v>0</v>
      </c>
      <c r="BT2836" s="33">
        <f t="shared" ca="1" si="3668"/>
        <v>0</v>
      </c>
      <c r="BU2836" s="33">
        <f t="shared" ca="1" si="3668"/>
        <v>0</v>
      </c>
      <c r="BV2836" s="33">
        <f t="shared" ca="1" si="3668"/>
        <v>0</v>
      </c>
      <c r="BW2836" s="33">
        <f t="shared" ca="1" si="3668"/>
        <v>0</v>
      </c>
      <c r="BX2836" s="33">
        <f t="shared" ca="1" si="3668"/>
        <v>0</v>
      </c>
      <c r="BY2836" s="33">
        <f t="shared" ca="1" si="3668"/>
        <v>0</v>
      </c>
      <c r="BZ2836" s="33">
        <f t="shared" ca="1" si="3668"/>
        <v>0</v>
      </c>
      <c r="CA2836" s="33">
        <f t="shared" ca="1" si="3668"/>
        <v>2037.7476078749969</v>
      </c>
      <c r="CB2836" s="33">
        <f t="shared" ca="1" si="3668"/>
        <v>0</v>
      </c>
      <c r="CC2836" s="33">
        <f t="shared" ca="1" si="3668"/>
        <v>0</v>
      </c>
      <c r="CD2836" s="33">
        <f t="shared" ca="1" si="3668"/>
        <v>0</v>
      </c>
      <c r="CE2836" s="33">
        <f t="shared" ref="CE2836:CK2836" ca="1" si="3669">CE2834-CD2834</f>
        <v>0</v>
      </c>
      <c r="CF2836" s="33">
        <f t="shared" ca="1" si="3669"/>
        <v>0</v>
      </c>
      <c r="CG2836" s="33">
        <f t="shared" ca="1" si="3669"/>
        <v>0</v>
      </c>
      <c r="CH2836" s="33">
        <f t="shared" ca="1" si="3669"/>
        <v>0</v>
      </c>
      <c r="CI2836" s="33">
        <f t="shared" ca="1" si="3669"/>
        <v>0</v>
      </c>
      <c r="CJ2836" s="33">
        <f t="shared" ca="1" si="3669"/>
        <v>0</v>
      </c>
      <c r="CK2836" s="33">
        <f t="shared" ca="1" si="3669"/>
        <v>0</v>
      </c>
    </row>
    <row r="2837" spans="2:89" x14ac:dyDescent="0.35">
      <c r="B2837" s="122"/>
      <c r="D2837" t="s">
        <v>407</v>
      </c>
      <c r="E2837" s="8" t="str">
        <f t="shared" si="3665"/>
        <v>2837 WCAP-IS</v>
      </c>
      <c r="G2837" t="str">
        <f t="shared" si="3660"/>
        <v>2837 WCAP-IS</v>
      </c>
      <c r="K2837" s="53"/>
      <c r="L2837" s="53"/>
      <c r="M2837" s="53"/>
      <c r="N2837" s="53"/>
      <c r="O2837" s="53"/>
      <c r="P2837" s="53"/>
      <c r="R2837" s="24"/>
      <c r="S2837" s="24"/>
      <c r="T2837" s="24"/>
      <c r="U2837" s="24"/>
      <c r="V2837" s="24"/>
      <c r="W2837" s="24"/>
      <c r="X2837" s="24"/>
      <c r="Y2837" s="24"/>
      <c r="Z2837" s="24"/>
      <c r="AA2837" s="24"/>
      <c r="AB2837" s="24"/>
      <c r="AC2837" s="24"/>
      <c r="AD2837" s="24"/>
      <c r="AE2837" s="24"/>
      <c r="AF2837" s="24"/>
      <c r="AG2837" s="24"/>
      <c r="AH2837" s="24"/>
      <c r="AI2837" s="24"/>
      <c r="AJ2837" s="24"/>
      <c r="AK2837" s="24"/>
      <c r="AL2837" s="24"/>
      <c r="AM2837" s="24"/>
      <c r="AN2837" s="24"/>
      <c r="AO2837" s="24"/>
      <c r="AP2837" s="24"/>
      <c r="AQ2837" s="24"/>
      <c r="AR2837" s="24"/>
      <c r="AS2837" s="24"/>
      <c r="AT2837" s="24"/>
      <c r="AU2837" s="24"/>
      <c r="AV2837" s="24"/>
      <c r="AW2837" s="24"/>
      <c r="AX2837" s="24"/>
      <c r="AY2837" s="24"/>
      <c r="AZ2837" s="24"/>
      <c r="BA2837" s="24"/>
      <c r="BB2837" s="24"/>
      <c r="BC2837" s="24"/>
      <c r="BD2837" s="24"/>
      <c r="BE2837" s="24"/>
      <c r="BF2837" s="24"/>
      <c r="BG2837" s="24"/>
      <c r="BH2837" s="24"/>
      <c r="BI2837" s="24"/>
      <c r="BJ2837" s="24"/>
      <c r="BK2837" s="24"/>
      <c r="BL2837" s="24"/>
      <c r="BM2837" s="24"/>
      <c r="BN2837" s="24"/>
      <c r="BO2837" s="24"/>
      <c r="BP2837" s="24"/>
      <c r="BQ2837" s="24"/>
      <c r="BR2837" s="24"/>
      <c r="BS2837" s="24"/>
      <c r="BT2837" s="24"/>
      <c r="BU2837" s="24"/>
      <c r="BV2837" s="24"/>
      <c r="BW2837" s="24"/>
      <c r="BX2837" s="24"/>
      <c r="BY2837" s="24"/>
      <c r="BZ2837" s="24"/>
      <c r="CA2837" s="24"/>
      <c r="CB2837" s="24"/>
      <c r="CC2837" s="24"/>
      <c r="CD2837" s="24"/>
      <c r="CE2837" s="24"/>
      <c r="CF2837" s="24"/>
      <c r="CG2837" s="24"/>
      <c r="CH2837" s="24"/>
      <c r="CI2837" s="24"/>
      <c r="CJ2837" s="24"/>
      <c r="CK2837" s="24"/>
    </row>
    <row r="2838" spans="2:89" x14ac:dyDescent="0.35">
      <c r="B2838" s="132" t="str">
        <f>B2821</f>
        <v>(Primary label)</v>
      </c>
      <c r="D2838" t="s">
        <v>407</v>
      </c>
      <c r="E2838" s="8" t="str">
        <f t="shared" si="3665"/>
        <v>2838 WCAP-IS</v>
      </c>
      <c r="G2838" t="s">
        <v>332</v>
      </c>
      <c r="K2838" s="53"/>
      <c r="L2838" s="53"/>
      <c r="M2838" s="53"/>
      <c r="N2838" s="53"/>
      <c r="O2838" s="53"/>
      <c r="P2838" s="53"/>
      <c r="R2838" s="24"/>
      <c r="S2838" s="24"/>
      <c r="T2838" s="24"/>
      <c r="U2838" s="24"/>
      <c r="V2838" s="24"/>
      <c r="W2838" s="24"/>
      <c r="X2838" s="24"/>
      <c r="Y2838" s="24"/>
      <c r="Z2838" s="24"/>
      <c r="AA2838" s="24"/>
      <c r="AB2838" s="24"/>
      <c r="AC2838" s="24"/>
      <c r="AD2838" s="24"/>
      <c r="AE2838" s="24"/>
      <c r="AF2838" s="24"/>
      <c r="AG2838" s="24"/>
      <c r="AH2838" s="24"/>
      <c r="AI2838" s="24"/>
      <c r="AJ2838" s="24"/>
      <c r="AK2838" s="24"/>
      <c r="AL2838" s="24"/>
      <c r="AM2838" s="24"/>
      <c r="AN2838" s="24"/>
      <c r="AO2838" s="24"/>
      <c r="AP2838" s="24"/>
      <c r="AQ2838" s="24"/>
      <c r="AR2838" s="24"/>
      <c r="AS2838" s="24"/>
      <c r="AT2838" s="24"/>
      <c r="AU2838" s="24"/>
      <c r="AV2838" s="24"/>
      <c r="AW2838" s="24"/>
      <c r="AX2838" s="24"/>
      <c r="AY2838" s="24"/>
      <c r="AZ2838" s="24"/>
      <c r="BA2838" s="24"/>
      <c r="BB2838" s="24"/>
      <c r="BC2838" s="24"/>
      <c r="BD2838" s="24"/>
      <c r="BE2838" s="24"/>
      <c r="BF2838" s="24"/>
      <c r="BG2838" s="24"/>
      <c r="BH2838" s="24"/>
      <c r="BI2838" s="24"/>
      <c r="BJ2838" s="24"/>
      <c r="BK2838" s="24"/>
      <c r="BL2838" s="24"/>
      <c r="BM2838" s="24"/>
      <c r="BN2838" s="24"/>
      <c r="BO2838" s="24"/>
      <c r="BP2838" s="24"/>
      <c r="BQ2838" s="24"/>
      <c r="BR2838" s="24"/>
      <c r="BS2838" s="24"/>
      <c r="BT2838" s="24"/>
      <c r="BU2838" s="24"/>
      <c r="BV2838" s="24"/>
      <c r="BW2838" s="24"/>
      <c r="BX2838" s="24"/>
      <c r="BY2838" s="24"/>
      <c r="BZ2838" s="24"/>
      <c r="CA2838" s="24"/>
      <c r="CB2838" s="24"/>
      <c r="CC2838" s="24"/>
      <c r="CD2838" s="24"/>
      <c r="CE2838" s="24"/>
      <c r="CF2838" s="24"/>
      <c r="CG2838" s="24"/>
      <c r="CH2838" s="24"/>
      <c r="CI2838" s="24"/>
      <c r="CJ2838" s="24"/>
      <c r="CK2838" s="24"/>
    </row>
    <row r="2839" spans="2:89" x14ac:dyDescent="0.35">
      <c r="B2839" s="132" t="str">
        <f t="shared" ref="B2839:B2845" si="3670">B2822</f>
        <v>primary unit</v>
      </c>
      <c r="D2839" t="s">
        <v>407</v>
      </c>
      <c r="E2839" s="8" t="str">
        <f t="shared" si="3665"/>
        <v>2839 WCAP-IS</v>
      </c>
      <c r="G2839" t="s">
        <v>332</v>
      </c>
      <c r="K2839" s="53"/>
      <c r="L2839" s="53"/>
      <c r="M2839" s="53"/>
      <c r="N2839" s="53"/>
      <c r="O2839" s="53"/>
      <c r="P2839" s="53"/>
      <c r="R2839" s="24"/>
      <c r="S2839" s="24"/>
      <c r="T2839" s="24"/>
      <c r="U2839" s="24"/>
      <c r="V2839" s="24"/>
      <c r="W2839" s="24"/>
      <c r="X2839" s="24"/>
      <c r="Y2839" s="24"/>
      <c r="Z2839" s="24"/>
      <c r="AA2839" s="24"/>
      <c r="AB2839" s="24"/>
      <c r="AC2839" s="24"/>
      <c r="AD2839" s="24"/>
      <c r="AE2839" s="24"/>
      <c r="AF2839" s="24"/>
      <c r="AG2839" s="24"/>
      <c r="AH2839" s="24"/>
      <c r="AI2839" s="24"/>
      <c r="AJ2839" s="24"/>
      <c r="AK2839" s="24"/>
      <c r="AL2839" s="24"/>
      <c r="AM2839" s="24"/>
      <c r="AN2839" s="24"/>
      <c r="AO2839" s="24"/>
      <c r="AP2839" s="24"/>
      <c r="AQ2839" s="24"/>
      <c r="AR2839" s="24"/>
      <c r="AS2839" s="24"/>
      <c r="AT2839" s="24"/>
      <c r="AU2839" s="24"/>
      <c r="AV2839" s="24"/>
      <c r="AW2839" s="24"/>
      <c r="AX2839" s="24"/>
      <c r="AY2839" s="24"/>
      <c r="AZ2839" s="24"/>
      <c r="BA2839" s="24"/>
      <c r="BB2839" s="24"/>
      <c r="BC2839" s="24"/>
      <c r="BD2839" s="24"/>
      <c r="BE2839" s="24"/>
      <c r="BF2839" s="24"/>
      <c r="BG2839" s="24"/>
      <c r="BH2839" s="24"/>
      <c r="BI2839" s="24"/>
      <c r="BJ2839" s="24"/>
      <c r="BK2839" s="24"/>
      <c r="BL2839" s="24"/>
      <c r="BM2839" s="24"/>
      <c r="BN2839" s="24"/>
      <c r="BO2839" s="24"/>
      <c r="BP2839" s="24"/>
      <c r="BQ2839" s="24"/>
      <c r="BR2839" s="24"/>
      <c r="BS2839" s="24"/>
      <c r="BT2839" s="24"/>
      <c r="BU2839" s="24"/>
      <c r="BV2839" s="24"/>
      <c r="BW2839" s="24"/>
      <c r="BX2839" s="24"/>
      <c r="BY2839" s="24"/>
      <c r="BZ2839" s="24"/>
      <c r="CA2839" s="24"/>
      <c r="CB2839" s="24"/>
      <c r="CC2839" s="24"/>
      <c r="CD2839" s="24"/>
      <c r="CE2839" s="24"/>
      <c r="CF2839" s="24"/>
      <c r="CG2839" s="24"/>
      <c r="CH2839" s="24"/>
      <c r="CI2839" s="24"/>
      <c r="CJ2839" s="24"/>
      <c r="CK2839" s="24"/>
    </row>
    <row r="2840" spans="2:89" x14ac:dyDescent="0.35">
      <c r="B2840" s="132" t="str">
        <f t="shared" si="3670"/>
        <v>Primary revenue driver</v>
      </c>
      <c r="D2840" t="s">
        <v>407</v>
      </c>
      <c r="E2840" s="8" t="str">
        <f t="shared" si="3665"/>
        <v>2840 WCAP-IS</v>
      </c>
      <c r="G2840" t="s">
        <v>332</v>
      </c>
      <c r="K2840" s="53"/>
      <c r="L2840" s="53"/>
      <c r="M2840" s="53"/>
      <c r="N2840" s="53"/>
      <c r="O2840" s="53"/>
      <c r="P2840" s="53"/>
      <c r="R2840" s="24"/>
      <c r="S2840" s="175" t="str">
        <f t="shared" ref="S2840" si="3671">S2823</f>
        <v>S$16</v>
      </c>
      <c r="T2840" s="175" t="str">
        <f t="shared" ref="T2840:CE2840" si="3672">T2823</f>
        <v>T$16</v>
      </c>
      <c r="U2840" s="175" t="str">
        <f t="shared" si="3672"/>
        <v>U$16</v>
      </c>
      <c r="V2840" s="175" t="str">
        <f t="shared" si="3672"/>
        <v>V$16</v>
      </c>
      <c r="W2840" s="175" t="str">
        <f t="shared" si="3672"/>
        <v>W$16</v>
      </c>
      <c r="X2840" s="175" t="str">
        <f t="shared" si="3672"/>
        <v>X$16</v>
      </c>
      <c r="Y2840" s="175" t="str">
        <f t="shared" si="3672"/>
        <v>Y$16</v>
      </c>
      <c r="Z2840" s="175" t="str">
        <f t="shared" si="3672"/>
        <v>Z$16</v>
      </c>
      <c r="AA2840" s="175" t="str">
        <f t="shared" si="3672"/>
        <v>AA$16</v>
      </c>
      <c r="AB2840" s="175" t="str">
        <f t="shared" si="3672"/>
        <v>AB$16</v>
      </c>
      <c r="AC2840" s="175" t="str">
        <f t="shared" si="3672"/>
        <v>AC$16</v>
      </c>
      <c r="AD2840" s="175" t="str">
        <f t="shared" si="3672"/>
        <v>AD$16</v>
      </c>
      <c r="AE2840" s="175" t="str">
        <f t="shared" si="3672"/>
        <v>AE$16</v>
      </c>
      <c r="AF2840" s="175" t="str">
        <f t="shared" si="3672"/>
        <v>AF$16</v>
      </c>
      <c r="AG2840" s="175" t="str">
        <f t="shared" si="3672"/>
        <v>AG$16</v>
      </c>
      <c r="AH2840" s="175" t="str">
        <f t="shared" si="3672"/>
        <v>AH$16</v>
      </c>
      <c r="AI2840" s="175" t="str">
        <f t="shared" si="3672"/>
        <v>AI$16</v>
      </c>
      <c r="AJ2840" s="175" t="str">
        <f t="shared" si="3672"/>
        <v>AJ$16</v>
      </c>
      <c r="AK2840" s="175" t="str">
        <f t="shared" si="3672"/>
        <v>AK$16</v>
      </c>
      <c r="AL2840" s="175" t="str">
        <f t="shared" si="3672"/>
        <v>AL$16</v>
      </c>
      <c r="AM2840" s="175" t="str">
        <f t="shared" si="3672"/>
        <v>AM$16</v>
      </c>
      <c r="AN2840" s="175" t="str">
        <f t="shared" si="3672"/>
        <v>AN$16</v>
      </c>
      <c r="AO2840" s="175" t="str">
        <f t="shared" si="3672"/>
        <v>AO$16</v>
      </c>
      <c r="AP2840" s="175" t="str">
        <f t="shared" si="3672"/>
        <v>AP$16</v>
      </c>
      <c r="AQ2840" s="175" t="str">
        <f t="shared" si="3672"/>
        <v>AQ$16</v>
      </c>
      <c r="AR2840" s="175" t="str">
        <f t="shared" si="3672"/>
        <v>AR$16</v>
      </c>
      <c r="AS2840" s="175" t="str">
        <f t="shared" si="3672"/>
        <v>AS$16</v>
      </c>
      <c r="AT2840" s="175" t="str">
        <f t="shared" si="3672"/>
        <v>AT$16</v>
      </c>
      <c r="AU2840" s="175" t="str">
        <f t="shared" si="3672"/>
        <v>AU$16</v>
      </c>
      <c r="AV2840" s="175" t="str">
        <f t="shared" si="3672"/>
        <v>AV$16</v>
      </c>
      <c r="AW2840" s="175" t="str">
        <f t="shared" si="3672"/>
        <v>AW$16</v>
      </c>
      <c r="AX2840" s="175" t="str">
        <f t="shared" si="3672"/>
        <v>AX$16</v>
      </c>
      <c r="AY2840" s="175" t="str">
        <f t="shared" si="3672"/>
        <v>AY$16</v>
      </c>
      <c r="AZ2840" s="175" t="str">
        <f t="shared" si="3672"/>
        <v>AZ$16</v>
      </c>
      <c r="BA2840" s="175" t="str">
        <f t="shared" si="3672"/>
        <v>BA$16</v>
      </c>
      <c r="BB2840" s="175" t="str">
        <f t="shared" si="3672"/>
        <v>BB$16</v>
      </c>
      <c r="BC2840" s="175" t="str">
        <f t="shared" si="3672"/>
        <v>BC$16</v>
      </c>
      <c r="BD2840" s="175" t="str">
        <f t="shared" si="3672"/>
        <v>BD$16</v>
      </c>
      <c r="BE2840" s="175" t="str">
        <f t="shared" si="3672"/>
        <v>BE$16</v>
      </c>
      <c r="BF2840" s="175" t="str">
        <f t="shared" si="3672"/>
        <v>BF$16</v>
      </c>
      <c r="BG2840" s="175" t="str">
        <f t="shared" si="3672"/>
        <v>BG$16</v>
      </c>
      <c r="BH2840" s="175" t="str">
        <f t="shared" si="3672"/>
        <v>BH$16</v>
      </c>
      <c r="BI2840" s="175" t="str">
        <f t="shared" si="3672"/>
        <v>BI$16</v>
      </c>
      <c r="BJ2840" s="175" t="str">
        <f t="shared" si="3672"/>
        <v>BJ$16</v>
      </c>
      <c r="BK2840" s="175" t="str">
        <f t="shared" si="3672"/>
        <v>BK$16</v>
      </c>
      <c r="BL2840" s="175" t="str">
        <f t="shared" si="3672"/>
        <v>BL$16</v>
      </c>
      <c r="BM2840" s="175" t="str">
        <f t="shared" si="3672"/>
        <v>BM$16</v>
      </c>
      <c r="BN2840" s="175" t="str">
        <f t="shared" si="3672"/>
        <v>BN$16</v>
      </c>
      <c r="BO2840" s="175" t="str">
        <f t="shared" si="3672"/>
        <v>BO$16</v>
      </c>
      <c r="BP2840" s="175" t="str">
        <f t="shared" si="3672"/>
        <v>BP$16</v>
      </c>
      <c r="BQ2840" s="175" t="str">
        <f t="shared" si="3672"/>
        <v>BQ$16</v>
      </c>
      <c r="BR2840" s="175" t="str">
        <f t="shared" si="3672"/>
        <v>BR$16</v>
      </c>
      <c r="BS2840" s="175" t="str">
        <f t="shared" si="3672"/>
        <v>BS$16</v>
      </c>
      <c r="BT2840" s="175" t="str">
        <f t="shared" si="3672"/>
        <v>BT$16</v>
      </c>
      <c r="BU2840" s="175" t="str">
        <f t="shared" si="3672"/>
        <v>BU$16</v>
      </c>
      <c r="BV2840" s="175" t="str">
        <f t="shared" si="3672"/>
        <v>BV$16</v>
      </c>
      <c r="BW2840" s="175" t="str">
        <f t="shared" si="3672"/>
        <v>BW$16</v>
      </c>
      <c r="BX2840" s="175" t="str">
        <f t="shared" si="3672"/>
        <v>BX$16</v>
      </c>
      <c r="BY2840" s="175" t="str">
        <f t="shared" si="3672"/>
        <v>BY$16</v>
      </c>
      <c r="BZ2840" s="175" t="str">
        <f t="shared" si="3672"/>
        <v>BZ$16</v>
      </c>
      <c r="CA2840" s="175" t="str">
        <f t="shared" si="3672"/>
        <v>CA$16</v>
      </c>
      <c r="CB2840" s="175" t="str">
        <f t="shared" si="3672"/>
        <v>CB$16</v>
      </c>
      <c r="CC2840" s="175" t="str">
        <f t="shared" si="3672"/>
        <v>CC$16</v>
      </c>
      <c r="CD2840" s="175" t="str">
        <f t="shared" si="3672"/>
        <v>CD$16</v>
      </c>
      <c r="CE2840" s="175" t="str">
        <f t="shared" si="3672"/>
        <v>CE$16</v>
      </c>
      <c r="CF2840" s="175" t="str">
        <f t="shared" ref="CF2840:CK2840" si="3673">CF2823</f>
        <v>CF$16</v>
      </c>
      <c r="CG2840" s="175" t="str">
        <f t="shared" si="3673"/>
        <v>CG$16</v>
      </c>
      <c r="CH2840" s="175" t="str">
        <f t="shared" si="3673"/>
        <v>CH$16</v>
      </c>
      <c r="CI2840" s="175" t="str">
        <f t="shared" si="3673"/>
        <v>CI$16</v>
      </c>
      <c r="CJ2840" s="175" t="str">
        <f t="shared" si="3673"/>
        <v>CJ$16</v>
      </c>
      <c r="CK2840" s="175" t="str">
        <f t="shared" si="3673"/>
        <v>CK$16</v>
      </c>
    </row>
    <row r="2841" spans="2:89" x14ac:dyDescent="0.35">
      <c r="B2841" s="132" t="str">
        <f t="shared" si="3670"/>
        <v>Primary volume driver</v>
      </c>
      <c r="D2841" t="s">
        <v>407</v>
      </c>
      <c r="E2841" s="8" t="str">
        <f t="shared" si="3665"/>
        <v>2841 WCAP-IS</v>
      </c>
      <c r="G2841" t="s">
        <v>332</v>
      </c>
      <c r="H2841" s="56"/>
      <c r="I2841" s="79"/>
      <c r="J2841" s="79"/>
      <c r="K2841" s="15"/>
      <c r="L2841" s="15"/>
      <c r="M2841" s="15"/>
      <c r="N2841" s="15"/>
      <c r="O2841" s="15"/>
      <c r="P2841" s="15"/>
      <c r="R2841" s="15"/>
      <c r="S2841" s="175" t="str">
        <f t="shared" ref="S2841" si="3674">S2824</f>
        <v>S$17</v>
      </c>
      <c r="T2841" s="175" t="str">
        <f t="shared" ref="T2841:CD2841" si="3675">T2824</f>
        <v>T$17</v>
      </c>
      <c r="U2841" s="175" t="str">
        <f t="shared" si="3675"/>
        <v>U$17</v>
      </c>
      <c r="V2841" s="175" t="str">
        <f t="shared" si="3675"/>
        <v>V$17</v>
      </c>
      <c r="W2841" s="175" t="str">
        <f t="shared" si="3675"/>
        <v>W$17</v>
      </c>
      <c r="X2841" s="175" t="str">
        <f t="shared" si="3675"/>
        <v>X$17</v>
      </c>
      <c r="Y2841" s="175" t="str">
        <f t="shared" si="3675"/>
        <v>Y$17</v>
      </c>
      <c r="Z2841" s="175" t="str">
        <f t="shared" si="3675"/>
        <v>Z$17</v>
      </c>
      <c r="AA2841" s="175" t="str">
        <f t="shared" si="3675"/>
        <v>AA$17</v>
      </c>
      <c r="AB2841" s="175" t="str">
        <f t="shared" si="3675"/>
        <v>AB$17</v>
      </c>
      <c r="AC2841" s="175" t="str">
        <f t="shared" si="3675"/>
        <v>AC$17</v>
      </c>
      <c r="AD2841" s="175" t="str">
        <f t="shared" si="3675"/>
        <v>AD$17</v>
      </c>
      <c r="AE2841" s="175" t="str">
        <f t="shared" si="3675"/>
        <v>AE$17</v>
      </c>
      <c r="AF2841" s="175" t="str">
        <f t="shared" si="3675"/>
        <v>AF$17</v>
      </c>
      <c r="AG2841" s="175" t="str">
        <f t="shared" si="3675"/>
        <v>AG$17</v>
      </c>
      <c r="AH2841" s="175" t="str">
        <f t="shared" si="3675"/>
        <v>AH$17</v>
      </c>
      <c r="AI2841" s="175" t="str">
        <f t="shared" si="3675"/>
        <v>AI$17</v>
      </c>
      <c r="AJ2841" s="175" t="str">
        <f t="shared" si="3675"/>
        <v>AJ$17</v>
      </c>
      <c r="AK2841" s="175" t="str">
        <f t="shared" si="3675"/>
        <v>AK$17</v>
      </c>
      <c r="AL2841" s="175" t="str">
        <f t="shared" si="3675"/>
        <v>AL$17</v>
      </c>
      <c r="AM2841" s="175" t="str">
        <f t="shared" si="3675"/>
        <v>AM$17</v>
      </c>
      <c r="AN2841" s="175" t="str">
        <f t="shared" si="3675"/>
        <v>AN$17</v>
      </c>
      <c r="AO2841" s="175" t="str">
        <f t="shared" si="3675"/>
        <v>AO$17</v>
      </c>
      <c r="AP2841" s="175" t="str">
        <f t="shared" si="3675"/>
        <v>AP$17</v>
      </c>
      <c r="AQ2841" s="175" t="str">
        <f t="shared" si="3675"/>
        <v>AQ$17</v>
      </c>
      <c r="AR2841" s="175" t="str">
        <f t="shared" si="3675"/>
        <v>AR$17</v>
      </c>
      <c r="AS2841" s="175" t="str">
        <f t="shared" si="3675"/>
        <v>AS$17</v>
      </c>
      <c r="AT2841" s="175" t="str">
        <f t="shared" si="3675"/>
        <v>AT$17</v>
      </c>
      <c r="AU2841" s="175" t="str">
        <f t="shared" si="3675"/>
        <v>AU$17</v>
      </c>
      <c r="AV2841" s="175" t="str">
        <f t="shared" si="3675"/>
        <v>AV$17</v>
      </c>
      <c r="AW2841" s="175" t="str">
        <f t="shared" si="3675"/>
        <v>AW$17</v>
      </c>
      <c r="AX2841" s="175" t="str">
        <f t="shared" si="3675"/>
        <v>AX$17</v>
      </c>
      <c r="AY2841" s="175" t="str">
        <f t="shared" si="3675"/>
        <v>AY$17</v>
      </c>
      <c r="AZ2841" s="175" t="str">
        <f t="shared" si="3675"/>
        <v>AZ$17</v>
      </c>
      <c r="BA2841" s="175" t="str">
        <f t="shared" si="3675"/>
        <v>BA$17</v>
      </c>
      <c r="BB2841" s="175" t="str">
        <f t="shared" si="3675"/>
        <v>BB$17</v>
      </c>
      <c r="BC2841" s="175" t="str">
        <f t="shared" si="3675"/>
        <v>BC$17</v>
      </c>
      <c r="BD2841" s="175" t="str">
        <f t="shared" si="3675"/>
        <v>BD$17</v>
      </c>
      <c r="BE2841" s="175" t="str">
        <f t="shared" si="3675"/>
        <v>BE$17</v>
      </c>
      <c r="BF2841" s="175" t="str">
        <f t="shared" si="3675"/>
        <v>BF$17</v>
      </c>
      <c r="BG2841" s="175" t="str">
        <f t="shared" si="3675"/>
        <v>BG$17</v>
      </c>
      <c r="BH2841" s="175" t="str">
        <f t="shared" si="3675"/>
        <v>BH$17</v>
      </c>
      <c r="BI2841" s="175" t="str">
        <f t="shared" si="3675"/>
        <v>BI$17</v>
      </c>
      <c r="BJ2841" s="175" t="str">
        <f t="shared" si="3675"/>
        <v>BJ$17</v>
      </c>
      <c r="BK2841" s="175" t="str">
        <f t="shared" si="3675"/>
        <v>BK$17</v>
      </c>
      <c r="BL2841" s="175" t="str">
        <f t="shared" si="3675"/>
        <v>BL$17</v>
      </c>
      <c r="BM2841" s="175" t="str">
        <f t="shared" si="3675"/>
        <v>BM$17</v>
      </c>
      <c r="BN2841" s="175" t="str">
        <f t="shared" si="3675"/>
        <v>BN$17</v>
      </c>
      <c r="BO2841" s="175" t="str">
        <f t="shared" si="3675"/>
        <v>BO$17</v>
      </c>
      <c r="BP2841" s="175" t="str">
        <f t="shared" si="3675"/>
        <v>BP$17</v>
      </c>
      <c r="BQ2841" s="175" t="str">
        <f t="shared" si="3675"/>
        <v>BQ$17</v>
      </c>
      <c r="BR2841" s="175" t="str">
        <f t="shared" si="3675"/>
        <v>BR$17</v>
      </c>
      <c r="BS2841" s="175" t="str">
        <f t="shared" si="3675"/>
        <v>BS$17</v>
      </c>
      <c r="BT2841" s="175" t="str">
        <f t="shared" si="3675"/>
        <v>BT$17</v>
      </c>
      <c r="BU2841" s="175" t="str">
        <f t="shared" si="3675"/>
        <v>BU$17</v>
      </c>
      <c r="BV2841" s="175" t="str">
        <f t="shared" si="3675"/>
        <v>BV$17</v>
      </c>
      <c r="BW2841" s="175" t="str">
        <f t="shared" si="3675"/>
        <v>BW$17</v>
      </c>
      <c r="BX2841" s="175" t="str">
        <f t="shared" si="3675"/>
        <v>BX$17</v>
      </c>
      <c r="BY2841" s="175" t="str">
        <f t="shared" si="3675"/>
        <v>BY$17</v>
      </c>
      <c r="BZ2841" s="175" t="str">
        <f t="shared" si="3675"/>
        <v>BZ$17</v>
      </c>
      <c r="CA2841" s="175" t="str">
        <f t="shared" si="3675"/>
        <v>CA$17</v>
      </c>
      <c r="CB2841" s="175" t="str">
        <f t="shared" si="3675"/>
        <v>CB$17</v>
      </c>
      <c r="CC2841" s="175" t="str">
        <f t="shared" si="3675"/>
        <v>CC$17</v>
      </c>
      <c r="CD2841" s="175" t="str">
        <f t="shared" si="3675"/>
        <v>CD$17</v>
      </c>
      <c r="CE2841" s="175" t="str">
        <f t="shared" ref="CE2841:CK2841" si="3676">CE2824</f>
        <v>CE$17</v>
      </c>
      <c r="CF2841" s="175" t="str">
        <f t="shared" si="3676"/>
        <v>CF$17</v>
      </c>
      <c r="CG2841" s="175" t="str">
        <f t="shared" si="3676"/>
        <v>CG$17</v>
      </c>
      <c r="CH2841" s="175" t="str">
        <f t="shared" si="3676"/>
        <v>CH$17</v>
      </c>
      <c r="CI2841" s="175" t="str">
        <f t="shared" si="3676"/>
        <v>CI$17</v>
      </c>
      <c r="CJ2841" s="175" t="str">
        <f t="shared" si="3676"/>
        <v>CJ$17</v>
      </c>
      <c r="CK2841" s="175" t="str">
        <f t="shared" si="3676"/>
        <v>CK$17</v>
      </c>
    </row>
    <row r="2842" spans="2:89" x14ac:dyDescent="0.35">
      <c r="B2842" s="187" t="str">
        <f>B2829</f>
        <v>Simple accounts payble - IS driven:</v>
      </c>
      <c r="D2842" t="s">
        <v>407</v>
      </c>
      <c r="E2842" s="8" t="str">
        <f t="shared" si="3665"/>
        <v>2842 WCAP-IS</v>
      </c>
      <c r="G2842" t="s">
        <v>332</v>
      </c>
      <c r="H2842" s="12"/>
      <c r="I2842" s="60"/>
      <c r="J2842" s="60"/>
      <c r="K2842" s="15"/>
      <c r="L2842" s="15"/>
      <c r="M2842" s="15"/>
      <c r="N2842" s="15"/>
      <c r="O2842" s="15"/>
      <c r="P2842" s="15"/>
      <c r="R2842" s="15"/>
      <c r="S2842" s="175">
        <f t="shared" ref="S2842" si="3677">S2825</f>
        <v>0</v>
      </c>
      <c r="T2842" s="175">
        <f t="shared" ref="T2842:CD2842" si="3678">T2825</f>
        <v>0</v>
      </c>
      <c r="U2842" s="175">
        <f t="shared" si="3678"/>
        <v>0</v>
      </c>
      <c r="V2842" s="175">
        <f t="shared" si="3678"/>
        <v>0</v>
      </c>
      <c r="W2842" s="175">
        <f t="shared" si="3678"/>
        <v>0</v>
      </c>
      <c r="X2842" s="175">
        <f t="shared" si="3678"/>
        <v>0</v>
      </c>
      <c r="Y2842" s="175">
        <f t="shared" si="3678"/>
        <v>0</v>
      </c>
      <c r="Z2842" s="175">
        <f t="shared" si="3678"/>
        <v>0</v>
      </c>
      <c r="AA2842" s="175">
        <f t="shared" si="3678"/>
        <v>0</v>
      </c>
      <c r="AB2842" s="175">
        <f t="shared" si="3678"/>
        <v>0</v>
      </c>
      <c r="AC2842" s="175">
        <f t="shared" si="3678"/>
        <v>0</v>
      </c>
      <c r="AD2842" s="175">
        <f t="shared" si="3678"/>
        <v>0</v>
      </c>
      <c r="AE2842" s="175">
        <f t="shared" si="3678"/>
        <v>0</v>
      </c>
      <c r="AF2842" s="175">
        <f t="shared" si="3678"/>
        <v>0</v>
      </c>
      <c r="AG2842" s="175">
        <f t="shared" si="3678"/>
        <v>0</v>
      </c>
      <c r="AH2842" s="175">
        <f t="shared" si="3678"/>
        <v>0</v>
      </c>
      <c r="AI2842" s="175">
        <f t="shared" si="3678"/>
        <v>0</v>
      </c>
      <c r="AJ2842" s="175">
        <f t="shared" si="3678"/>
        <v>0</v>
      </c>
      <c r="AK2842" s="175">
        <f t="shared" si="3678"/>
        <v>0</v>
      </c>
      <c r="AL2842" s="175">
        <f t="shared" si="3678"/>
        <v>0</v>
      </c>
      <c r="AM2842" s="175">
        <f t="shared" si="3678"/>
        <v>0</v>
      </c>
      <c r="AN2842" s="175">
        <f t="shared" si="3678"/>
        <v>0</v>
      </c>
      <c r="AO2842" s="175">
        <f t="shared" si="3678"/>
        <v>0</v>
      </c>
      <c r="AP2842" s="175">
        <f t="shared" si="3678"/>
        <v>0</v>
      </c>
      <c r="AQ2842" s="175">
        <f t="shared" si="3678"/>
        <v>0</v>
      </c>
      <c r="AR2842" s="175">
        <f t="shared" si="3678"/>
        <v>0</v>
      </c>
      <c r="AS2842" s="175">
        <f t="shared" si="3678"/>
        <v>0</v>
      </c>
      <c r="AT2842" s="175">
        <f t="shared" si="3678"/>
        <v>0</v>
      </c>
      <c r="AU2842" s="175">
        <f t="shared" si="3678"/>
        <v>0</v>
      </c>
      <c r="AV2842" s="175">
        <f t="shared" si="3678"/>
        <v>0</v>
      </c>
      <c r="AW2842" s="175">
        <f t="shared" si="3678"/>
        <v>0</v>
      </c>
      <c r="AX2842" s="175">
        <f t="shared" si="3678"/>
        <v>0</v>
      </c>
      <c r="AY2842" s="175">
        <f t="shared" si="3678"/>
        <v>0</v>
      </c>
      <c r="AZ2842" s="175">
        <f t="shared" si="3678"/>
        <v>0</v>
      </c>
      <c r="BA2842" s="175">
        <f t="shared" si="3678"/>
        <v>0</v>
      </c>
      <c r="BB2842" s="175">
        <f t="shared" si="3678"/>
        <v>0</v>
      </c>
      <c r="BC2842" s="175">
        <f t="shared" si="3678"/>
        <v>0</v>
      </c>
      <c r="BD2842" s="175">
        <f t="shared" si="3678"/>
        <v>0</v>
      </c>
      <c r="BE2842" s="175">
        <f t="shared" si="3678"/>
        <v>0</v>
      </c>
      <c r="BF2842" s="175">
        <f t="shared" si="3678"/>
        <v>0</v>
      </c>
      <c r="BG2842" s="175">
        <f t="shared" si="3678"/>
        <v>0</v>
      </c>
      <c r="BH2842" s="175">
        <f t="shared" si="3678"/>
        <v>0</v>
      </c>
      <c r="BI2842" s="175">
        <f t="shared" si="3678"/>
        <v>0</v>
      </c>
      <c r="BJ2842" s="175">
        <f t="shared" si="3678"/>
        <v>0</v>
      </c>
      <c r="BK2842" s="175">
        <f t="shared" si="3678"/>
        <v>0</v>
      </c>
      <c r="BL2842" s="175">
        <f t="shared" si="3678"/>
        <v>0</v>
      </c>
      <c r="BM2842" s="175">
        <f t="shared" si="3678"/>
        <v>0</v>
      </c>
      <c r="BN2842" s="175">
        <f t="shared" si="3678"/>
        <v>0</v>
      </c>
      <c r="BO2842" s="175">
        <f t="shared" si="3678"/>
        <v>0</v>
      </c>
      <c r="BP2842" s="175">
        <f t="shared" si="3678"/>
        <v>0</v>
      </c>
      <c r="BQ2842" s="175">
        <f t="shared" si="3678"/>
        <v>0</v>
      </c>
      <c r="BR2842" s="175">
        <f t="shared" si="3678"/>
        <v>0</v>
      </c>
      <c r="BS2842" s="175">
        <f t="shared" si="3678"/>
        <v>0</v>
      </c>
      <c r="BT2842" s="175">
        <f t="shared" si="3678"/>
        <v>0</v>
      </c>
      <c r="BU2842" s="175">
        <f t="shared" si="3678"/>
        <v>0</v>
      </c>
      <c r="BV2842" s="175">
        <f t="shared" si="3678"/>
        <v>0</v>
      </c>
      <c r="BW2842" s="175">
        <f t="shared" si="3678"/>
        <v>0</v>
      </c>
      <c r="BX2842" s="175">
        <f t="shared" si="3678"/>
        <v>0</v>
      </c>
      <c r="BY2842" s="175">
        <f t="shared" si="3678"/>
        <v>0</v>
      </c>
      <c r="BZ2842" s="175">
        <f t="shared" si="3678"/>
        <v>0</v>
      </c>
      <c r="CA2842" s="175">
        <f t="shared" si="3678"/>
        <v>0</v>
      </c>
      <c r="CB2842" s="175">
        <f t="shared" si="3678"/>
        <v>0</v>
      </c>
      <c r="CC2842" s="175">
        <f t="shared" si="3678"/>
        <v>0</v>
      </c>
      <c r="CD2842" s="175">
        <f t="shared" si="3678"/>
        <v>0</v>
      </c>
      <c r="CE2842" s="175">
        <f t="shared" ref="CE2842:CK2842" si="3679">CE2825</f>
        <v>0</v>
      </c>
      <c r="CF2842" s="175">
        <f t="shared" si="3679"/>
        <v>0</v>
      </c>
      <c r="CG2842" s="175">
        <f t="shared" si="3679"/>
        <v>0</v>
      </c>
      <c r="CH2842" s="175">
        <f t="shared" si="3679"/>
        <v>0</v>
      </c>
      <c r="CI2842" s="175">
        <f t="shared" si="3679"/>
        <v>0</v>
      </c>
      <c r="CJ2842" s="175">
        <f t="shared" si="3679"/>
        <v>0</v>
      </c>
      <c r="CK2842" s="175">
        <f t="shared" si="3679"/>
        <v>0</v>
      </c>
    </row>
    <row r="2843" spans="2:89" x14ac:dyDescent="0.35">
      <c r="B2843" s="187" t="str">
        <f>SUBSTITUTE(TRIM(MID(B2829, SEARCH("-", B2829) + 1, LEN(B2829))),":","")</f>
        <v>IS driven</v>
      </c>
      <c r="D2843" t="s">
        <v>407</v>
      </c>
      <c r="E2843" s="8" t="str">
        <f t="shared" si="3665"/>
        <v>2843 WCAP-IS</v>
      </c>
      <c r="G2843" t="s">
        <v>332</v>
      </c>
      <c r="H2843" s="12"/>
      <c r="I2843" s="60"/>
      <c r="J2843" s="60"/>
      <c r="K2843" s="15"/>
      <c r="L2843" s="15"/>
      <c r="M2843" s="15"/>
      <c r="N2843" s="15"/>
      <c r="O2843" s="15"/>
      <c r="P2843" s="15"/>
      <c r="R2843" s="15"/>
    </row>
    <row r="2844" spans="2:89" x14ac:dyDescent="0.35">
      <c r="B2844" s="132" t="str">
        <f t="shared" si="3670"/>
        <v>Secondary revenue driver</v>
      </c>
      <c r="D2844" t="s">
        <v>407</v>
      </c>
      <c r="E2844" s="8" t="str">
        <f t="shared" si="3665"/>
        <v>2844 WCAP-IS</v>
      </c>
      <c r="G2844" t="s">
        <v>332</v>
      </c>
      <c r="H2844" s="12"/>
      <c r="I2844" s="60"/>
      <c r="J2844" s="60"/>
      <c r="K2844" s="15"/>
      <c r="L2844" s="15"/>
      <c r="M2844" s="15"/>
      <c r="N2844" s="15"/>
      <c r="O2844" s="15"/>
      <c r="P2844" s="15"/>
      <c r="R2844" s="15"/>
      <c r="S2844" s="208" t="str">
        <f t="shared" ref="S2844" si="3680">ADDRESS(ROW(S2834),COLUMN(S2834),2)</f>
        <v>S$2834</v>
      </c>
      <c r="T2844" s="208" t="str">
        <f t="shared" ref="T2844:AX2844" si="3681">ADDRESS(ROW(T2834),COLUMN(T2834),2)</f>
        <v>T$2834</v>
      </c>
      <c r="U2844" s="208" t="str">
        <f t="shared" si="3681"/>
        <v>U$2834</v>
      </c>
      <c r="V2844" s="208" t="str">
        <f t="shared" si="3681"/>
        <v>V$2834</v>
      </c>
      <c r="W2844" s="208" t="str">
        <f t="shared" si="3681"/>
        <v>W$2834</v>
      </c>
      <c r="X2844" s="208" t="str">
        <f t="shared" si="3681"/>
        <v>X$2834</v>
      </c>
      <c r="Y2844" s="208" t="str">
        <f t="shared" si="3681"/>
        <v>Y$2834</v>
      </c>
      <c r="Z2844" s="208" t="str">
        <f t="shared" si="3681"/>
        <v>Z$2834</v>
      </c>
      <c r="AA2844" s="208" t="str">
        <f t="shared" si="3681"/>
        <v>AA$2834</v>
      </c>
      <c r="AB2844" s="208" t="str">
        <f t="shared" si="3681"/>
        <v>AB$2834</v>
      </c>
      <c r="AC2844" s="208" t="str">
        <f t="shared" si="3681"/>
        <v>AC$2834</v>
      </c>
      <c r="AD2844" s="208" t="str">
        <f t="shared" si="3681"/>
        <v>AD$2834</v>
      </c>
      <c r="AE2844" s="208" t="str">
        <f t="shared" si="3681"/>
        <v>AE$2834</v>
      </c>
      <c r="AF2844" s="208" t="str">
        <f t="shared" si="3681"/>
        <v>AF$2834</v>
      </c>
      <c r="AG2844" s="208" t="str">
        <f t="shared" si="3681"/>
        <v>AG$2834</v>
      </c>
      <c r="AH2844" s="208" t="str">
        <f t="shared" si="3681"/>
        <v>AH$2834</v>
      </c>
      <c r="AI2844" s="208" t="str">
        <f t="shared" si="3681"/>
        <v>AI$2834</v>
      </c>
      <c r="AJ2844" s="208" t="str">
        <f t="shared" si="3681"/>
        <v>AJ$2834</v>
      </c>
      <c r="AK2844" s="208" t="str">
        <f t="shared" si="3681"/>
        <v>AK$2834</v>
      </c>
      <c r="AL2844" s="208" t="str">
        <f t="shared" si="3681"/>
        <v>AL$2834</v>
      </c>
      <c r="AM2844" s="208" t="str">
        <f t="shared" si="3681"/>
        <v>AM$2834</v>
      </c>
      <c r="AN2844" s="208" t="str">
        <f t="shared" si="3681"/>
        <v>AN$2834</v>
      </c>
      <c r="AO2844" s="208" t="str">
        <f t="shared" si="3681"/>
        <v>AO$2834</v>
      </c>
      <c r="AP2844" s="208" t="str">
        <f t="shared" si="3681"/>
        <v>AP$2834</v>
      </c>
      <c r="AQ2844" s="208" t="str">
        <f t="shared" si="3681"/>
        <v>AQ$2834</v>
      </c>
      <c r="AR2844" s="208" t="str">
        <f t="shared" si="3681"/>
        <v>AR$2834</v>
      </c>
      <c r="AS2844" s="208" t="str">
        <f t="shared" si="3681"/>
        <v>AS$2834</v>
      </c>
      <c r="AT2844" s="208" t="str">
        <f t="shared" si="3681"/>
        <v>AT$2834</v>
      </c>
      <c r="AU2844" s="208" t="str">
        <f t="shared" si="3681"/>
        <v>AU$2834</v>
      </c>
      <c r="AV2844" s="208" t="str">
        <f t="shared" si="3681"/>
        <v>AV$2834</v>
      </c>
      <c r="AW2844" s="208" t="str">
        <f t="shared" si="3681"/>
        <v>AW$2834</v>
      </c>
      <c r="AX2844" s="208" t="str">
        <f t="shared" si="3681"/>
        <v>AX$2834</v>
      </c>
      <c r="AY2844" s="208" t="str">
        <f t="shared" ref="AY2844:CD2844" si="3682">ADDRESS(ROW(AY2834),COLUMN(AY2834),2)</f>
        <v>AY$2834</v>
      </c>
      <c r="AZ2844" s="208" t="str">
        <f t="shared" si="3682"/>
        <v>AZ$2834</v>
      </c>
      <c r="BA2844" s="208" t="str">
        <f t="shared" si="3682"/>
        <v>BA$2834</v>
      </c>
      <c r="BB2844" s="208" t="str">
        <f t="shared" si="3682"/>
        <v>BB$2834</v>
      </c>
      <c r="BC2844" s="208" t="str">
        <f t="shared" si="3682"/>
        <v>BC$2834</v>
      </c>
      <c r="BD2844" s="208" t="str">
        <f t="shared" si="3682"/>
        <v>BD$2834</v>
      </c>
      <c r="BE2844" s="208" t="str">
        <f t="shared" si="3682"/>
        <v>BE$2834</v>
      </c>
      <c r="BF2844" s="208" t="str">
        <f t="shared" si="3682"/>
        <v>BF$2834</v>
      </c>
      <c r="BG2844" s="208" t="str">
        <f t="shared" si="3682"/>
        <v>BG$2834</v>
      </c>
      <c r="BH2844" s="208" t="str">
        <f t="shared" si="3682"/>
        <v>BH$2834</v>
      </c>
      <c r="BI2844" s="208" t="str">
        <f t="shared" si="3682"/>
        <v>BI$2834</v>
      </c>
      <c r="BJ2844" s="208" t="str">
        <f t="shared" si="3682"/>
        <v>BJ$2834</v>
      </c>
      <c r="BK2844" s="208" t="str">
        <f t="shared" si="3682"/>
        <v>BK$2834</v>
      </c>
      <c r="BL2844" s="208" t="str">
        <f t="shared" si="3682"/>
        <v>BL$2834</v>
      </c>
      <c r="BM2844" s="208" t="str">
        <f t="shared" si="3682"/>
        <v>BM$2834</v>
      </c>
      <c r="BN2844" s="208" t="str">
        <f t="shared" si="3682"/>
        <v>BN$2834</v>
      </c>
      <c r="BO2844" s="208" t="str">
        <f t="shared" si="3682"/>
        <v>BO$2834</v>
      </c>
      <c r="BP2844" s="208" t="str">
        <f t="shared" si="3682"/>
        <v>BP$2834</v>
      </c>
      <c r="BQ2844" s="208" t="str">
        <f t="shared" si="3682"/>
        <v>BQ$2834</v>
      </c>
      <c r="BR2844" s="208" t="str">
        <f t="shared" si="3682"/>
        <v>BR$2834</v>
      </c>
      <c r="BS2844" s="208" t="str">
        <f t="shared" si="3682"/>
        <v>BS$2834</v>
      </c>
      <c r="BT2844" s="208" t="str">
        <f t="shared" si="3682"/>
        <v>BT$2834</v>
      </c>
      <c r="BU2844" s="208" t="str">
        <f t="shared" si="3682"/>
        <v>BU$2834</v>
      </c>
      <c r="BV2844" s="208" t="str">
        <f t="shared" si="3682"/>
        <v>BV$2834</v>
      </c>
      <c r="BW2844" s="208" t="str">
        <f t="shared" si="3682"/>
        <v>BW$2834</v>
      </c>
      <c r="BX2844" s="208" t="str">
        <f t="shared" si="3682"/>
        <v>BX$2834</v>
      </c>
      <c r="BY2844" s="208" t="str">
        <f t="shared" si="3682"/>
        <v>BY$2834</v>
      </c>
      <c r="BZ2844" s="208" t="str">
        <f t="shared" si="3682"/>
        <v>BZ$2834</v>
      </c>
      <c r="CA2844" s="208" t="str">
        <f t="shared" si="3682"/>
        <v>CA$2834</v>
      </c>
      <c r="CB2844" s="208" t="str">
        <f t="shared" si="3682"/>
        <v>CB$2834</v>
      </c>
      <c r="CC2844" s="208" t="str">
        <f t="shared" si="3682"/>
        <v>CC$2834</v>
      </c>
      <c r="CD2844" s="208" t="str">
        <f t="shared" si="3682"/>
        <v>CD$2834</v>
      </c>
      <c r="CE2844" s="208" t="str">
        <f t="shared" ref="CE2844:CK2844" si="3683">ADDRESS(ROW(CE2834),COLUMN(CE2834),2)</f>
        <v>CE$2834</v>
      </c>
      <c r="CF2844" s="208" t="str">
        <f t="shared" si="3683"/>
        <v>CF$2834</v>
      </c>
      <c r="CG2844" s="208" t="str">
        <f t="shared" si="3683"/>
        <v>CG$2834</v>
      </c>
      <c r="CH2844" s="208" t="str">
        <f t="shared" si="3683"/>
        <v>CH$2834</v>
      </c>
      <c r="CI2844" s="208" t="str">
        <f t="shared" si="3683"/>
        <v>CI$2834</v>
      </c>
      <c r="CJ2844" s="208" t="str">
        <f t="shared" si="3683"/>
        <v>CJ$2834</v>
      </c>
      <c r="CK2844" s="208" t="str">
        <f t="shared" si="3683"/>
        <v>CK$2834</v>
      </c>
    </row>
    <row r="2845" spans="2:89" x14ac:dyDescent="0.35">
      <c r="B2845" s="132" t="str">
        <f t="shared" si="3670"/>
        <v>Secondary volume driver</v>
      </c>
      <c r="D2845" t="s">
        <v>407</v>
      </c>
      <c r="E2845" s="8" t="str">
        <f t="shared" ref="E2845" si="3684">ROW()&amp;" "&amp;D2845</f>
        <v>2845 WCAP-IS</v>
      </c>
      <c r="G2845" t="s">
        <v>332</v>
      </c>
      <c r="H2845" s="12"/>
      <c r="I2845" s="60"/>
      <c r="J2845" s="60"/>
      <c r="K2845" s="15"/>
      <c r="L2845" s="15"/>
      <c r="M2845" s="15"/>
      <c r="N2845" s="15"/>
      <c r="O2845" s="15"/>
      <c r="P2845" s="15"/>
      <c r="R2845" s="15"/>
      <c r="S2845" s="208" t="str">
        <f t="shared" ref="S2845" si="3685">ADDRESS(ROW(S2833),COLUMN(S2833),2)</f>
        <v>S$2833</v>
      </c>
      <c r="T2845" s="208" t="str">
        <f t="shared" ref="T2845:AX2845" si="3686">ADDRESS(ROW(T2833),COLUMN(T2833),2)</f>
        <v>T$2833</v>
      </c>
      <c r="U2845" s="208" t="str">
        <f t="shared" si="3686"/>
        <v>U$2833</v>
      </c>
      <c r="V2845" s="208" t="str">
        <f t="shared" si="3686"/>
        <v>V$2833</v>
      </c>
      <c r="W2845" s="208" t="str">
        <f t="shared" si="3686"/>
        <v>W$2833</v>
      </c>
      <c r="X2845" s="208" t="str">
        <f t="shared" si="3686"/>
        <v>X$2833</v>
      </c>
      <c r="Y2845" s="208" t="str">
        <f t="shared" si="3686"/>
        <v>Y$2833</v>
      </c>
      <c r="Z2845" s="208" t="str">
        <f t="shared" si="3686"/>
        <v>Z$2833</v>
      </c>
      <c r="AA2845" s="208" t="str">
        <f t="shared" si="3686"/>
        <v>AA$2833</v>
      </c>
      <c r="AB2845" s="208" t="str">
        <f t="shared" si="3686"/>
        <v>AB$2833</v>
      </c>
      <c r="AC2845" s="208" t="str">
        <f t="shared" si="3686"/>
        <v>AC$2833</v>
      </c>
      <c r="AD2845" s="208" t="str">
        <f t="shared" si="3686"/>
        <v>AD$2833</v>
      </c>
      <c r="AE2845" s="208" t="str">
        <f t="shared" si="3686"/>
        <v>AE$2833</v>
      </c>
      <c r="AF2845" s="208" t="str">
        <f t="shared" si="3686"/>
        <v>AF$2833</v>
      </c>
      <c r="AG2845" s="208" t="str">
        <f t="shared" si="3686"/>
        <v>AG$2833</v>
      </c>
      <c r="AH2845" s="208" t="str">
        <f t="shared" si="3686"/>
        <v>AH$2833</v>
      </c>
      <c r="AI2845" s="208" t="str">
        <f t="shared" si="3686"/>
        <v>AI$2833</v>
      </c>
      <c r="AJ2845" s="208" t="str">
        <f t="shared" si="3686"/>
        <v>AJ$2833</v>
      </c>
      <c r="AK2845" s="208" t="str">
        <f t="shared" si="3686"/>
        <v>AK$2833</v>
      </c>
      <c r="AL2845" s="208" t="str">
        <f t="shared" si="3686"/>
        <v>AL$2833</v>
      </c>
      <c r="AM2845" s="208" t="str">
        <f t="shared" si="3686"/>
        <v>AM$2833</v>
      </c>
      <c r="AN2845" s="208" t="str">
        <f t="shared" si="3686"/>
        <v>AN$2833</v>
      </c>
      <c r="AO2845" s="208" t="str">
        <f t="shared" si="3686"/>
        <v>AO$2833</v>
      </c>
      <c r="AP2845" s="208" t="str">
        <f t="shared" si="3686"/>
        <v>AP$2833</v>
      </c>
      <c r="AQ2845" s="208" t="str">
        <f t="shared" si="3686"/>
        <v>AQ$2833</v>
      </c>
      <c r="AR2845" s="208" t="str">
        <f t="shared" si="3686"/>
        <v>AR$2833</v>
      </c>
      <c r="AS2845" s="208" t="str">
        <f t="shared" si="3686"/>
        <v>AS$2833</v>
      </c>
      <c r="AT2845" s="208" t="str">
        <f t="shared" si="3686"/>
        <v>AT$2833</v>
      </c>
      <c r="AU2845" s="208" t="str">
        <f t="shared" si="3686"/>
        <v>AU$2833</v>
      </c>
      <c r="AV2845" s="208" t="str">
        <f t="shared" si="3686"/>
        <v>AV$2833</v>
      </c>
      <c r="AW2845" s="208" t="str">
        <f t="shared" si="3686"/>
        <v>AW$2833</v>
      </c>
      <c r="AX2845" s="208" t="str">
        <f t="shared" si="3686"/>
        <v>AX$2833</v>
      </c>
      <c r="AY2845" s="208" t="str">
        <f t="shared" ref="AY2845:CD2845" si="3687">ADDRESS(ROW(AY2833),COLUMN(AY2833),2)</f>
        <v>AY$2833</v>
      </c>
      <c r="AZ2845" s="208" t="str">
        <f t="shared" si="3687"/>
        <v>AZ$2833</v>
      </c>
      <c r="BA2845" s="208" t="str">
        <f t="shared" si="3687"/>
        <v>BA$2833</v>
      </c>
      <c r="BB2845" s="208" t="str">
        <f t="shared" si="3687"/>
        <v>BB$2833</v>
      </c>
      <c r="BC2845" s="208" t="str">
        <f t="shared" si="3687"/>
        <v>BC$2833</v>
      </c>
      <c r="BD2845" s="208" t="str">
        <f t="shared" si="3687"/>
        <v>BD$2833</v>
      </c>
      <c r="BE2845" s="208" t="str">
        <f t="shared" si="3687"/>
        <v>BE$2833</v>
      </c>
      <c r="BF2845" s="208" t="str">
        <f t="shared" si="3687"/>
        <v>BF$2833</v>
      </c>
      <c r="BG2845" s="208" t="str">
        <f t="shared" si="3687"/>
        <v>BG$2833</v>
      </c>
      <c r="BH2845" s="208" t="str">
        <f t="shared" si="3687"/>
        <v>BH$2833</v>
      </c>
      <c r="BI2845" s="208" t="str">
        <f t="shared" si="3687"/>
        <v>BI$2833</v>
      </c>
      <c r="BJ2845" s="208" t="str">
        <f t="shared" si="3687"/>
        <v>BJ$2833</v>
      </c>
      <c r="BK2845" s="208" t="str">
        <f t="shared" si="3687"/>
        <v>BK$2833</v>
      </c>
      <c r="BL2845" s="208" t="str">
        <f t="shared" si="3687"/>
        <v>BL$2833</v>
      </c>
      <c r="BM2845" s="208" t="str">
        <f t="shared" si="3687"/>
        <v>BM$2833</v>
      </c>
      <c r="BN2845" s="208" t="str">
        <f t="shared" si="3687"/>
        <v>BN$2833</v>
      </c>
      <c r="BO2845" s="208" t="str">
        <f t="shared" si="3687"/>
        <v>BO$2833</v>
      </c>
      <c r="BP2845" s="208" t="str">
        <f t="shared" si="3687"/>
        <v>BP$2833</v>
      </c>
      <c r="BQ2845" s="208" t="str">
        <f t="shared" si="3687"/>
        <v>BQ$2833</v>
      </c>
      <c r="BR2845" s="208" t="str">
        <f t="shared" si="3687"/>
        <v>BR$2833</v>
      </c>
      <c r="BS2845" s="208" t="str">
        <f t="shared" si="3687"/>
        <v>BS$2833</v>
      </c>
      <c r="BT2845" s="208" t="str">
        <f t="shared" si="3687"/>
        <v>BT$2833</v>
      </c>
      <c r="BU2845" s="208" t="str">
        <f t="shared" si="3687"/>
        <v>BU$2833</v>
      </c>
      <c r="BV2845" s="208" t="str">
        <f t="shared" si="3687"/>
        <v>BV$2833</v>
      </c>
      <c r="BW2845" s="208" t="str">
        <f t="shared" si="3687"/>
        <v>BW$2833</v>
      </c>
      <c r="BX2845" s="208" t="str">
        <f t="shared" si="3687"/>
        <v>BX$2833</v>
      </c>
      <c r="BY2845" s="208" t="str">
        <f t="shared" si="3687"/>
        <v>BY$2833</v>
      </c>
      <c r="BZ2845" s="208" t="str">
        <f t="shared" si="3687"/>
        <v>BZ$2833</v>
      </c>
      <c r="CA2845" s="208" t="str">
        <f t="shared" si="3687"/>
        <v>CA$2833</v>
      </c>
      <c r="CB2845" s="208" t="str">
        <f t="shared" si="3687"/>
        <v>CB$2833</v>
      </c>
      <c r="CC2845" s="208" t="str">
        <f t="shared" si="3687"/>
        <v>CC$2833</v>
      </c>
      <c r="CD2845" s="208" t="str">
        <f t="shared" si="3687"/>
        <v>CD$2833</v>
      </c>
      <c r="CE2845" s="208" t="str">
        <f t="shared" ref="CE2845:CK2845" si="3688">ADDRESS(ROW(CE2833),COLUMN(CE2833),2)</f>
        <v>CE$2833</v>
      </c>
      <c r="CF2845" s="208" t="str">
        <f t="shared" si="3688"/>
        <v>CF$2833</v>
      </c>
      <c r="CG2845" s="208" t="str">
        <f t="shared" si="3688"/>
        <v>CG$2833</v>
      </c>
      <c r="CH2845" s="208" t="str">
        <f t="shared" si="3688"/>
        <v>CH$2833</v>
      </c>
      <c r="CI2845" s="208" t="str">
        <f t="shared" si="3688"/>
        <v>CI$2833</v>
      </c>
      <c r="CJ2845" s="208" t="str">
        <f t="shared" si="3688"/>
        <v>CJ$2833</v>
      </c>
      <c r="CK2845" s="208" t="str">
        <f t="shared" si="3688"/>
        <v>CK$2833</v>
      </c>
    </row>
    <row r="2846" spans="2:89" x14ac:dyDescent="0.35">
      <c r="E2846" s="8"/>
      <c r="H2846" s="12"/>
      <c r="I2846" s="60"/>
      <c r="J2846" s="60"/>
      <c r="K2846" s="15"/>
      <c r="L2846" s="15"/>
      <c r="M2846" s="15"/>
      <c r="N2846" s="15"/>
      <c r="O2846" s="15"/>
      <c r="P2846" s="15"/>
      <c r="R2846" s="15"/>
      <c r="S2846" s="76"/>
      <c r="T2846" s="76"/>
      <c r="U2846" s="76"/>
      <c r="V2846" s="76"/>
      <c r="W2846" s="76"/>
      <c r="X2846" s="76"/>
      <c r="Y2846" s="76"/>
      <c r="Z2846" s="76"/>
      <c r="AA2846" s="76"/>
      <c r="AB2846" s="76"/>
      <c r="AC2846" s="76"/>
      <c r="AD2846" s="76"/>
      <c r="AE2846" s="76"/>
      <c r="AF2846" s="76"/>
      <c r="AG2846" s="76"/>
      <c r="AH2846" s="76"/>
      <c r="AI2846" s="76"/>
      <c r="AJ2846" s="76"/>
      <c r="AK2846" s="76"/>
      <c r="AL2846" s="76"/>
      <c r="AM2846" s="76"/>
      <c r="AN2846" s="76"/>
      <c r="AO2846" s="76"/>
      <c r="AP2846" s="76"/>
      <c r="AQ2846" s="76"/>
      <c r="AR2846" s="76"/>
      <c r="AS2846" s="76"/>
      <c r="AT2846" s="76"/>
      <c r="AU2846" s="76"/>
      <c r="AV2846" s="76"/>
      <c r="AW2846" s="76"/>
      <c r="AX2846" s="76"/>
      <c r="AY2846" s="76"/>
      <c r="AZ2846" s="76"/>
      <c r="BA2846" s="76"/>
      <c r="BB2846" s="76"/>
      <c r="BC2846" s="76"/>
      <c r="BD2846" s="76"/>
      <c r="BE2846" s="76"/>
      <c r="BF2846" s="76"/>
      <c r="BG2846" s="76"/>
      <c r="BH2846" s="76"/>
      <c r="BI2846" s="76"/>
      <c r="BJ2846" s="76"/>
      <c r="BK2846" s="76"/>
      <c r="BL2846" s="76"/>
      <c r="BM2846" s="76"/>
      <c r="BN2846" s="76"/>
      <c r="BO2846" s="76"/>
      <c r="BP2846" s="76"/>
      <c r="BQ2846" s="76"/>
      <c r="BR2846" s="76"/>
      <c r="BS2846" s="76"/>
      <c r="BT2846" s="76"/>
      <c r="BU2846" s="76"/>
      <c r="BV2846" s="76"/>
      <c r="BW2846" s="76"/>
      <c r="BX2846" s="76"/>
      <c r="BY2846" s="76"/>
      <c r="BZ2846" s="76"/>
      <c r="CA2846" s="76"/>
      <c r="CB2846" s="76"/>
      <c r="CC2846" s="76"/>
      <c r="CD2846" s="76"/>
      <c r="CE2846" s="76"/>
      <c r="CF2846" s="76"/>
      <c r="CG2846" s="76"/>
      <c r="CH2846" s="76"/>
      <c r="CI2846" s="76"/>
      <c r="CJ2846" s="76"/>
      <c r="CK2846" s="76"/>
    </row>
    <row r="2847" spans="2:89" x14ac:dyDescent="0.35">
      <c r="B2847" s="171" t="s">
        <v>490</v>
      </c>
      <c r="E2847" s="8"/>
      <c r="H2847" s="170"/>
      <c r="I2847" s="172"/>
      <c r="J2847" s="172"/>
      <c r="K2847" s="193"/>
      <c r="L2847" s="193"/>
      <c r="M2847" s="193"/>
      <c r="N2847" s="193"/>
      <c r="O2847" s="193"/>
      <c r="P2847" s="193"/>
      <c r="R2847" s="194"/>
      <c r="S2847" s="170"/>
      <c r="T2847" s="170"/>
      <c r="U2847" s="170"/>
      <c r="V2847" s="170"/>
      <c r="W2847" s="170"/>
      <c r="X2847" s="170"/>
      <c r="Y2847" s="170"/>
      <c r="Z2847" s="170"/>
      <c r="AA2847" s="170"/>
      <c r="AB2847" s="170"/>
      <c r="AC2847" s="170"/>
      <c r="AD2847" s="170"/>
      <c r="AE2847" s="170"/>
      <c r="AF2847" s="170"/>
      <c r="AG2847" s="170"/>
      <c r="AH2847" s="170"/>
      <c r="AI2847" s="170"/>
      <c r="AJ2847" s="170"/>
      <c r="AK2847" s="170"/>
      <c r="AL2847" s="170"/>
      <c r="AM2847" s="170"/>
      <c r="AN2847" s="170"/>
      <c r="AO2847" s="170"/>
      <c r="AP2847" s="170"/>
      <c r="AQ2847" s="170"/>
      <c r="AR2847" s="170"/>
      <c r="AS2847" s="170"/>
      <c r="AT2847" s="170"/>
      <c r="AU2847" s="170"/>
      <c r="AV2847" s="170"/>
      <c r="AW2847" s="170"/>
      <c r="AX2847" s="170"/>
      <c r="AY2847" s="170"/>
      <c r="AZ2847" s="170"/>
      <c r="BA2847" s="170"/>
      <c r="BB2847" s="170"/>
      <c r="BC2847" s="170"/>
      <c r="BD2847" s="170"/>
      <c r="BE2847" s="170"/>
      <c r="BF2847" s="170"/>
      <c r="BG2847" s="170"/>
      <c r="BH2847" s="170"/>
      <c r="BI2847" s="170"/>
      <c r="BJ2847" s="170"/>
      <c r="BK2847" s="170"/>
      <c r="BL2847" s="170"/>
      <c r="BM2847" s="170"/>
      <c r="BN2847" s="170"/>
      <c r="BO2847" s="170"/>
      <c r="BP2847" s="170"/>
      <c r="BQ2847" s="170"/>
      <c r="BR2847" s="170"/>
      <c r="BS2847" s="170"/>
      <c r="BT2847" s="170"/>
      <c r="BU2847" s="170"/>
      <c r="BV2847" s="170"/>
      <c r="BW2847" s="170"/>
      <c r="BX2847" s="170"/>
      <c r="BY2847" s="170"/>
      <c r="BZ2847" s="170"/>
      <c r="CA2847" s="170"/>
      <c r="CB2847" s="170"/>
      <c r="CC2847" s="170"/>
      <c r="CD2847" s="170"/>
      <c r="CE2847" s="170"/>
      <c r="CF2847" s="170"/>
      <c r="CG2847" s="170"/>
      <c r="CH2847" s="170"/>
      <c r="CI2847" s="170"/>
      <c r="CJ2847" s="170"/>
      <c r="CK2847" s="170"/>
    </row>
    <row r="2848" spans="2:89" x14ac:dyDescent="0.35">
      <c r="B2848" s="171" t="s">
        <v>492</v>
      </c>
      <c r="E2848" s="8"/>
      <c r="H2848" s="170"/>
      <c r="I2848" s="172"/>
      <c r="J2848" s="172"/>
      <c r="K2848" s="193"/>
      <c r="L2848" s="193"/>
      <c r="M2848" s="193"/>
      <c r="N2848" s="193"/>
      <c r="O2848" s="193"/>
      <c r="P2848" s="193"/>
      <c r="R2848" s="194"/>
      <c r="S2848" s="170"/>
      <c r="T2848" s="170"/>
      <c r="U2848" s="170"/>
      <c r="V2848" s="170"/>
      <c r="W2848" s="170"/>
      <c r="X2848" s="170"/>
      <c r="Y2848" s="170"/>
      <c r="Z2848" s="170"/>
      <c r="AA2848" s="170"/>
      <c r="AB2848" s="170"/>
      <c r="AC2848" s="170"/>
      <c r="AD2848" s="170"/>
      <c r="AE2848" s="170"/>
      <c r="AF2848" s="170"/>
      <c r="AG2848" s="170"/>
      <c r="AH2848" s="170"/>
      <c r="AI2848" s="170"/>
      <c r="AJ2848" s="170"/>
      <c r="AK2848" s="170"/>
      <c r="AL2848" s="170"/>
      <c r="AM2848" s="170"/>
      <c r="AN2848" s="170"/>
      <c r="AO2848" s="170"/>
      <c r="AP2848" s="170"/>
      <c r="AQ2848" s="170"/>
      <c r="AR2848" s="170"/>
      <c r="AS2848" s="170"/>
      <c r="AT2848" s="170"/>
      <c r="AU2848" s="170"/>
      <c r="AV2848" s="170"/>
      <c r="AW2848" s="170"/>
      <c r="AX2848" s="170"/>
      <c r="AY2848" s="170"/>
      <c r="AZ2848" s="170"/>
      <c r="BA2848" s="170"/>
      <c r="BB2848" s="170"/>
      <c r="BC2848" s="170"/>
      <c r="BD2848" s="170"/>
      <c r="BE2848" s="170"/>
      <c r="BF2848" s="170"/>
      <c r="BG2848" s="170"/>
      <c r="BH2848" s="170"/>
      <c r="BI2848" s="170"/>
      <c r="BJ2848" s="170"/>
      <c r="BK2848" s="170"/>
      <c r="BL2848" s="170"/>
      <c r="BM2848" s="170"/>
      <c r="BN2848" s="170"/>
      <c r="BO2848" s="170"/>
      <c r="BP2848" s="170"/>
      <c r="BQ2848" s="170"/>
      <c r="BR2848" s="170"/>
      <c r="BS2848" s="170"/>
      <c r="BT2848" s="170"/>
      <c r="BU2848" s="170"/>
      <c r="BV2848" s="170"/>
      <c r="BW2848" s="170"/>
      <c r="BX2848" s="170"/>
      <c r="BY2848" s="170"/>
      <c r="BZ2848" s="170"/>
      <c r="CA2848" s="170"/>
      <c r="CB2848" s="170"/>
      <c r="CC2848" s="170"/>
      <c r="CD2848" s="170"/>
      <c r="CE2848" s="170"/>
      <c r="CF2848" s="170"/>
      <c r="CG2848" s="170"/>
      <c r="CH2848" s="170"/>
      <c r="CI2848" s="170"/>
      <c r="CJ2848" s="170"/>
      <c r="CK2848" s="170"/>
    </row>
    <row r="2849" spans="2:89" x14ac:dyDescent="0.35">
      <c r="B2849" s="171" t="s">
        <v>461</v>
      </c>
      <c r="E2849" s="8"/>
      <c r="H2849" s="170"/>
      <c r="I2849" s="172"/>
      <c r="J2849" s="172"/>
      <c r="K2849" s="193"/>
      <c r="L2849" s="193"/>
      <c r="M2849" s="193"/>
      <c r="N2849" s="193"/>
      <c r="O2849" s="193"/>
      <c r="P2849" s="193"/>
      <c r="R2849" s="194"/>
      <c r="S2849" s="195" t="str">
        <f t="shared" ref="S2849:AX2849" si="3689">S$20</f>
        <v>S$16</v>
      </c>
      <c r="T2849" s="195" t="str">
        <f t="shared" si="3689"/>
        <v>T$16</v>
      </c>
      <c r="U2849" s="195" t="str">
        <f t="shared" si="3689"/>
        <v>U$16</v>
      </c>
      <c r="V2849" s="195" t="str">
        <f t="shared" si="3689"/>
        <v>V$16</v>
      </c>
      <c r="W2849" s="195" t="str">
        <f t="shared" si="3689"/>
        <v>W$16</v>
      </c>
      <c r="X2849" s="195" t="str">
        <f t="shared" si="3689"/>
        <v>X$16</v>
      </c>
      <c r="Y2849" s="195" t="str">
        <f t="shared" si="3689"/>
        <v>Y$16</v>
      </c>
      <c r="Z2849" s="195" t="str">
        <f t="shared" si="3689"/>
        <v>Z$16</v>
      </c>
      <c r="AA2849" s="195" t="str">
        <f t="shared" si="3689"/>
        <v>AA$16</v>
      </c>
      <c r="AB2849" s="195" t="str">
        <f t="shared" si="3689"/>
        <v>AB$16</v>
      </c>
      <c r="AC2849" s="195" t="str">
        <f t="shared" si="3689"/>
        <v>AC$16</v>
      </c>
      <c r="AD2849" s="195" t="str">
        <f t="shared" si="3689"/>
        <v>AD$16</v>
      </c>
      <c r="AE2849" s="195" t="str">
        <f t="shared" si="3689"/>
        <v>AE$16</v>
      </c>
      <c r="AF2849" s="195" t="str">
        <f t="shared" si="3689"/>
        <v>AF$16</v>
      </c>
      <c r="AG2849" s="195" t="str">
        <f t="shared" si="3689"/>
        <v>AG$16</v>
      </c>
      <c r="AH2849" s="195" t="str">
        <f t="shared" si="3689"/>
        <v>AH$16</v>
      </c>
      <c r="AI2849" s="195" t="str">
        <f t="shared" si="3689"/>
        <v>AI$16</v>
      </c>
      <c r="AJ2849" s="195" t="str">
        <f t="shared" si="3689"/>
        <v>AJ$16</v>
      </c>
      <c r="AK2849" s="195" t="str">
        <f t="shared" si="3689"/>
        <v>AK$16</v>
      </c>
      <c r="AL2849" s="195" t="str">
        <f t="shared" si="3689"/>
        <v>AL$16</v>
      </c>
      <c r="AM2849" s="195" t="str">
        <f t="shared" si="3689"/>
        <v>AM$16</v>
      </c>
      <c r="AN2849" s="195" t="str">
        <f t="shared" si="3689"/>
        <v>AN$16</v>
      </c>
      <c r="AO2849" s="195" t="str">
        <f t="shared" si="3689"/>
        <v>AO$16</v>
      </c>
      <c r="AP2849" s="195" t="str">
        <f t="shared" si="3689"/>
        <v>AP$16</v>
      </c>
      <c r="AQ2849" s="195" t="str">
        <f t="shared" si="3689"/>
        <v>AQ$16</v>
      </c>
      <c r="AR2849" s="195" t="str">
        <f t="shared" si="3689"/>
        <v>AR$16</v>
      </c>
      <c r="AS2849" s="195" t="str">
        <f t="shared" si="3689"/>
        <v>AS$16</v>
      </c>
      <c r="AT2849" s="195" t="str">
        <f t="shared" si="3689"/>
        <v>AT$16</v>
      </c>
      <c r="AU2849" s="195" t="str">
        <f t="shared" si="3689"/>
        <v>AU$16</v>
      </c>
      <c r="AV2849" s="195" t="str">
        <f t="shared" si="3689"/>
        <v>AV$16</v>
      </c>
      <c r="AW2849" s="195" t="str">
        <f t="shared" si="3689"/>
        <v>AW$16</v>
      </c>
      <c r="AX2849" s="195" t="str">
        <f t="shared" si="3689"/>
        <v>AX$16</v>
      </c>
      <c r="AY2849" s="195" t="str">
        <f t="shared" ref="AY2849:CD2849" si="3690">AY$20</f>
        <v>AY$16</v>
      </c>
      <c r="AZ2849" s="195" t="str">
        <f t="shared" si="3690"/>
        <v>AZ$16</v>
      </c>
      <c r="BA2849" s="195" t="str">
        <f t="shared" si="3690"/>
        <v>BA$16</v>
      </c>
      <c r="BB2849" s="195" t="str">
        <f t="shared" si="3690"/>
        <v>BB$16</v>
      </c>
      <c r="BC2849" s="195" t="str">
        <f t="shared" si="3690"/>
        <v>BC$16</v>
      </c>
      <c r="BD2849" s="195" t="str">
        <f t="shared" si="3690"/>
        <v>BD$16</v>
      </c>
      <c r="BE2849" s="195" t="str">
        <f t="shared" si="3690"/>
        <v>BE$16</v>
      </c>
      <c r="BF2849" s="195" t="str">
        <f t="shared" si="3690"/>
        <v>BF$16</v>
      </c>
      <c r="BG2849" s="195" t="str">
        <f t="shared" si="3690"/>
        <v>BG$16</v>
      </c>
      <c r="BH2849" s="195" t="str">
        <f t="shared" si="3690"/>
        <v>BH$16</v>
      </c>
      <c r="BI2849" s="195" t="str">
        <f t="shared" si="3690"/>
        <v>BI$16</v>
      </c>
      <c r="BJ2849" s="195" t="str">
        <f t="shared" si="3690"/>
        <v>BJ$16</v>
      </c>
      <c r="BK2849" s="195" t="str">
        <f t="shared" si="3690"/>
        <v>BK$16</v>
      </c>
      <c r="BL2849" s="195" t="str">
        <f t="shared" si="3690"/>
        <v>BL$16</v>
      </c>
      <c r="BM2849" s="195" t="str">
        <f t="shared" si="3690"/>
        <v>BM$16</v>
      </c>
      <c r="BN2849" s="195" t="str">
        <f t="shared" si="3690"/>
        <v>BN$16</v>
      </c>
      <c r="BO2849" s="195" t="str">
        <f t="shared" si="3690"/>
        <v>BO$16</v>
      </c>
      <c r="BP2849" s="195" t="str">
        <f t="shared" si="3690"/>
        <v>BP$16</v>
      </c>
      <c r="BQ2849" s="195" t="str">
        <f t="shared" si="3690"/>
        <v>BQ$16</v>
      </c>
      <c r="BR2849" s="195" t="str">
        <f t="shared" si="3690"/>
        <v>BR$16</v>
      </c>
      <c r="BS2849" s="195" t="str">
        <f t="shared" si="3690"/>
        <v>BS$16</v>
      </c>
      <c r="BT2849" s="195" t="str">
        <f t="shared" si="3690"/>
        <v>BT$16</v>
      </c>
      <c r="BU2849" s="195" t="str">
        <f t="shared" si="3690"/>
        <v>BU$16</v>
      </c>
      <c r="BV2849" s="195" t="str">
        <f t="shared" si="3690"/>
        <v>BV$16</v>
      </c>
      <c r="BW2849" s="195" t="str">
        <f t="shared" si="3690"/>
        <v>BW$16</v>
      </c>
      <c r="BX2849" s="195" t="str">
        <f t="shared" si="3690"/>
        <v>BX$16</v>
      </c>
      <c r="BY2849" s="195" t="str">
        <f t="shared" si="3690"/>
        <v>BY$16</v>
      </c>
      <c r="BZ2849" s="195" t="str">
        <f t="shared" si="3690"/>
        <v>BZ$16</v>
      </c>
      <c r="CA2849" s="195" t="str">
        <f t="shared" si="3690"/>
        <v>CA$16</v>
      </c>
      <c r="CB2849" s="195" t="str">
        <f t="shared" si="3690"/>
        <v>CB$16</v>
      </c>
      <c r="CC2849" s="195" t="str">
        <f t="shared" si="3690"/>
        <v>CC$16</v>
      </c>
      <c r="CD2849" s="195" t="str">
        <f t="shared" si="3690"/>
        <v>CD$16</v>
      </c>
      <c r="CE2849" s="195" t="str">
        <f t="shared" ref="CE2849:CK2849" si="3691">CE$20</f>
        <v>CE$16</v>
      </c>
      <c r="CF2849" s="195" t="str">
        <f t="shared" si="3691"/>
        <v>CF$16</v>
      </c>
      <c r="CG2849" s="195" t="str">
        <f t="shared" si="3691"/>
        <v>CG$16</v>
      </c>
      <c r="CH2849" s="195" t="str">
        <f t="shared" si="3691"/>
        <v>CH$16</v>
      </c>
      <c r="CI2849" s="195" t="str">
        <f t="shared" si="3691"/>
        <v>CI$16</v>
      </c>
      <c r="CJ2849" s="195" t="str">
        <f t="shared" si="3691"/>
        <v>CJ$16</v>
      </c>
      <c r="CK2849" s="195" t="str">
        <f t="shared" si="3691"/>
        <v>CK$16</v>
      </c>
    </row>
    <row r="2850" spans="2:89" x14ac:dyDescent="0.35">
      <c r="B2850" s="171" t="s">
        <v>462</v>
      </c>
      <c r="E2850" s="8"/>
      <c r="H2850" s="196"/>
      <c r="I2850" s="197"/>
      <c r="J2850" s="197"/>
      <c r="K2850" s="198"/>
      <c r="L2850" s="198"/>
      <c r="M2850" s="198"/>
      <c r="N2850" s="198"/>
      <c r="O2850" s="198"/>
      <c r="P2850" s="198"/>
      <c r="R2850" s="198"/>
      <c r="S2850" s="195" t="str">
        <f t="shared" ref="S2850:AX2850" si="3692">S$21</f>
        <v>S$17</v>
      </c>
      <c r="T2850" s="195" t="str">
        <f t="shared" si="3692"/>
        <v>T$17</v>
      </c>
      <c r="U2850" s="195" t="str">
        <f t="shared" si="3692"/>
        <v>U$17</v>
      </c>
      <c r="V2850" s="195" t="str">
        <f t="shared" si="3692"/>
        <v>V$17</v>
      </c>
      <c r="W2850" s="195" t="str">
        <f t="shared" si="3692"/>
        <v>W$17</v>
      </c>
      <c r="X2850" s="195" t="str">
        <f t="shared" si="3692"/>
        <v>X$17</v>
      </c>
      <c r="Y2850" s="195" t="str">
        <f t="shared" si="3692"/>
        <v>Y$17</v>
      </c>
      <c r="Z2850" s="195" t="str">
        <f t="shared" si="3692"/>
        <v>Z$17</v>
      </c>
      <c r="AA2850" s="195" t="str">
        <f t="shared" si="3692"/>
        <v>AA$17</v>
      </c>
      <c r="AB2850" s="195" t="str">
        <f t="shared" si="3692"/>
        <v>AB$17</v>
      </c>
      <c r="AC2850" s="195" t="str">
        <f t="shared" si="3692"/>
        <v>AC$17</v>
      </c>
      <c r="AD2850" s="195" t="str">
        <f t="shared" si="3692"/>
        <v>AD$17</v>
      </c>
      <c r="AE2850" s="195" t="str">
        <f t="shared" si="3692"/>
        <v>AE$17</v>
      </c>
      <c r="AF2850" s="195" t="str">
        <f t="shared" si="3692"/>
        <v>AF$17</v>
      </c>
      <c r="AG2850" s="195" t="str">
        <f t="shared" si="3692"/>
        <v>AG$17</v>
      </c>
      <c r="AH2850" s="195" t="str">
        <f t="shared" si="3692"/>
        <v>AH$17</v>
      </c>
      <c r="AI2850" s="195" t="str">
        <f t="shared" si="3692"/>
        <v>AI$17</v>
      </c>
      <c r="AJ2850" s="195" t="str">
        <f t="shared" si="3692"/>
        <v>AJ$17</v>
      </c>
      <c r="AK2850" s="195" t="str">
        <f t="shared" si="3692"/>
        <v>AK$17</v>
      </c>
      <c r="AL2850" s="195" t="str">
        <f t="shared" si="3692"/>
        <v>AL$17</v>
      </c>
      <c r="AM2850" s="195" t="str">
        <f t="shared" si="3692"/>
        <v>AM$17</v>
      </c>
      <c r="AN2850" s="195" t="str">
        <f t="shared" si="3692"/>
        <v>AN$17</v>
      </c>
      <c r="AO2850" s="195" t="str">
        <f t="shared" si="3692"/>
        <v>AO$17</v>
      </c>
      <c r="AP2850" s="195" t="str">
        <f t="shared" si="3692"/>
        <v>AP$17</v>
      </c>
      <c r="AQ2850" s="195" t="str">
        <f t="shared" si="3692"/>
        <v>AQ$17</v>
      </c>
      <c r="AR2850" s="195" t="str">
        <f t="shared" si="3692"/>
        <v>AR$17</v>
      </c>
      <c r="AS2850" s="195" t="str">
        <f t="shared" si="3692"/>
        <v>AS$17</v>
      </c>
      <c r="AT2850" s="195" t="str">
        <f t="shared" si="3692"/>
        <v>AT$17</v>
      </c>
      <c r="AU2850" s="195" t="str">
        <f t="shared" si="3692"/>
        <v>AU$17</v>
      </c>
      <c r="AV2850" s="195" t="str">
        <f t="shared" si="3692"/>
        <v>AV$17</v>
      </c>
      <c r="AW2850" s="195" t="str">
        <f t="shared" si="3692"/>
        <v>AW$17</v>
      </c>
      <c r="AX2850" s="195" t="str">
        <f t="shared" si="3692"/>
        <v>AX$17</v>
      </c>
      <c r="AY2850" s="195" t="str">
        <f t="shared" ref="AY2850:CD2850" si="3693">AY$21</f>
        <v>AY$17</v>
      </c>
      <c r="AZ2850" s="195" t="str">
        <f t="shared" si="3693"/>
        <v>AZ$17</v>
      </c>
      <c r="BA2850" s="195" t="str">
        <f t="shared" si="3693"/>
        <v>BA$17</v>
      </c>
      <c r="BB2850" s="195" t="str">
        <f t="shared" si="3693"/>
        <v>BB$17</v>
      </c>
      <c r="BC2850" s="195" t="str">
        <f t="shared" si="3693"/>
        <v>BC$17</v>
      </c>
      <c r="BD2850" s="195" t="str">
        <f t="shared" si="3693"/>
        <v>BD$17</v>
      </c>
      <c r="BE2850" s="195" t="str">
        <f t="shared" si="3693"/>
        <v>BE$17</v>
      </c>
      <c r="BF2850" s="195" t="str">
        <f t="shared" si="3693"/>
        <v>BF$17</v>
      </c>
      <c r="BG2850" s="195" t="str">
        <f t="shared" si="3693"/>
        <v>BG$17</v>
      </c>
      <c r="BH2850" s="195" t="str">
        <f t="shared" si="3693"/>
        <v>BH$17</v>
      </c>
      <c r="BI2850" s="195" t="str">
        <f t="shared" si="3693"/>
        <v>BI$17</v>
      </c>
      <c r="BJ2850" s="195" t="str">
        <f t="shared" si="3693"/>
        <v>BJ$17</v>
      </c>
      <c r="BK2850" s="195" t="str">
        <f t="shared" si="3693"/>
        <v>BK$17</v>
      </c>
      <c r="BL2850" s="195" t="str">
        <f t="shared" si="3693"/>
        <v>BL$17</v>
      </c>
      <c r="BM2850" s="195" t="str">
        <f t="shared" si="3693"/>
        <v>BM$17</v>
      </c>
      <c r="BN2850" s="195" t="str">
        <f t="shared" si="3693"/>
        <v>BN$17</v>
      </c>
      <c r="BO2850" s="195" t="str">
        <f t="shared" si="3693"/>
        <v>BO$17</v>
      </c>
      <c r="BP2850" s="195" t="str">
        <f t="shared" si="3693"/>
        <v>BP$17</v>
      </c>
      <c r="BQ2850" s="195" t="str">
        <f t="shared" si="3693"/>
        <v>BQ$17</v>
      </c>
      <c r="BR2850" s="195" t="str">
        <f t="shared" si="3693"/>
        <v>BR$17</v>
      </c>
      <c r="BS2850" s="195" t="str">
        <f t="shared" si="3693"/>
        <v>BS$17</v>
      </c>
      <c r="BT2850" s="195" t="str">
        <f t="shared" si="3693"/>
        <v>BT$17</v>
      </c>
      <c r="BU2850" s="195" t="str">
        <f t="shared" si="3693"/>
        <v>BU$17</v>
      </c>
      <c r="BV2850" s="195" t="str">
        <f t="shared" si="3693"/>
        <v>BV$17</v>
      </c>
      <c r="BW2850" s="195" t="str">
        <f t="shared" si="3693"/>
        <v>BW$17</v>
      </c>
      <c r="BX2850" s="195" t="str">
        <f t="shared" si="3693"/>
        <v>BX$17</v>
      </c>
      <c r="BY2850" s="195" t="str">
        <f t="shared" si="3693"/>
        <v>BY$17</v>
      </c>
      <c r="BZ2850" s="195" t="str">
        <f t="shared" si="3693"/>
        <v>BZ$17</v>
      </c>
      <c r="CA2850" s="195" t="str">
        <f t="shared" si="3693"/>
        <v>CA$17</v>
      </c>
      <c r="CB2850" s="195" t="str">
        <f t="shared" si="3693"/>
        <v>CB$17</v>
      </c>
      <c r="CC2850" s="195" t="str">
        <f t="shared" si="3693"/>
        <v>CC$17</v>
      </c>
      <c r="CD2850" s="195" t="str">
        <f t="shared" si="3693"/>
        <v>CD$17</v>
      </c>
      <c r="CE2850" s="195" t="str">
        <f t="shared" ref="CE2850:CK2850" si="3694">CE$21</f>
        <v>CE$17</v>
      </c>
      <c r="CF2850" s="195" t="str">
        <f t="shared" si="3694"/>
        <v>CF$17</v>
      </c>
      <c r="CG2850" s="195" t="str">
        <f t="shared" si="3694"/>
        <v>CG$17</v>
      </c>
      <c r="CH2850" s="195" t="str">
        <f t="shared" si="3694"/>
        <v>CH$17</v>
      </c>
      <c r="CI2850" s="195" t="str">
        <f t="shared" si="3694"/>
        <v>CI$17</v>
      </c>
      <c r="CJ2850" s="195" t="str">
        <f t="shared" si="3694"/>
        <v>CJ$17</v>
      </c>
      <c r="CK2850" s="195" t="str">
        <f t="shared" si="3694"/>
        <v>CK$17</v>
      </c>
    </row>
    <row r="2851" spans="2:89" x14ac:dyDescent="0.35">
      <c r="B2851" s="171" t="s">
        <v>491</v>
      </c>
      <c r="E2851" s="8"/>
      <c r="H2851" s="196"/>
      <c r="I2851" s="197"/>
      <c r="J2851" s="197"/>
      <c r="K2851" s="198"/>
      <c r="L2851" s="198"/>
      <c r="M2851" s="198"/>
      <c r="N2851" s="198"/>
      <c r="O2851" s="198"/>
      <c r="P2851" s="198"/>
      <c r="R2851" s="198"/>
      <c r="S2851" s="186"/>
      <c r="T2851" s="186"/>
      <c r="U2851" s="186"/>
      <c r="V2851" s="186"/>
      <c r="W2851" s="186"/>
      <c r="X2851" s="186"/>
      <c r="Y2851" s="186"/>
      <c r="Z2851" s="186"/>
      <c r="AA2851" s="186"/>
      <c r="AB2851" s="186"/>
      <c r="AC2851" s="186"/>
      <c r="AD2851" s="186"/>
      <c r="AE2851" s="186"/>
      <c r="AF2851" s="186"/>
      <c r="AG2851" s="186"/>
      <c r="AH2851" s="186"/>
      <c r="AI2851" s="186"/>
      <c r="AJ2851" s="186"/>
      <c r="AK2851" s="186"/>
      <c r="AL2851" s="186"/>
      <c r="AM2851" s="186"/>
      <c r="AN2851" s="186"/>
      <c r="AO2851" s="186"/>
      <c r="AP2851" s="186"/>
      <c r="AQ2851" s="186"/>
      <c r="AR2851" s="186"/>
      <c r="AS2851" s="186"/>
      <c r="AT2851" s="186"/>
      <c r="AU2851" s="186"/>
      <c r="AV2851" s="186"/>
      <c r="AW2851" s="186"/>
      <c r="AX2851" s="186"/>
      <c r="AY2851" s="186"/>
      <c r="AZ2851" s="186"/>
      <c r="BA2851" s="186"/>
      <c r="BB2851" s="186"/>
      <c r="BC2851" s="186"/>
      <c r="BD2851" s="186"/>
      <c r="BE2851" s="186"/>
      <c r="BF2851" s="186"/>
      <c r="BG2851" s="186"/>
      <c r="BH2851" s="186"/>
      <c r="BI2851" s="186"/>
      <c r="BJ2851" s="186"/>
      <c r="BK2851" s="186"/>
      <c r="BL2851" s="186"/>
      <c r="BM2851" s="186"/>
      <c r="BN2851" s="186"/>
      <c r="BO2851" s="186"/>
      <c r="BP2851" s="186"/>
      <c r="BQ2851" s="186"/>
      <c r="BR2851" s="186"/>
      <c r="BS2851" s="186"/>
      <c r="BT2851" s="186"/>
      <c r="BU2851" s="186"/>
      <c r="BV2851" s="186"/>
      <c r="BW2851" s="186"/>
      <c r="BX2851" s="186"/>
      <c r="BY2851" s="186"/>
      <c r="BZ2851" s="186"/>
      <c r="CA2851" s="186"/>
      <c r="CB2851" s="186"/>
      <c r="CC2851" s="186"/>
      <c r="CD2851" s="186"/>
      <c r="CE2851" s="186"/>
      <c r="CF2851" s="186"/>
      <c r="CG2851" s="186"/>
      <c r="CH2851" s="186"/>
      <c r="CI2851" s="186"/>
      <c r="CJ2851" s="186"/>
      <c r="CK2851" s="186"/>
    </row>
    <row r="2852" spans="2:89" x14ac:dyDescent="0.35">
      <c r="B2852" s="171" t="s">
        <v>505</v>
      </c>
      <c r="E2852" s="8"/>
      <c r="H2852" s="196"/>
      <c r="I2852" s="197"/>
      <c r="J2852" s="197"/>
      <c r="K2852" s="198"/>
      <c r="L2852" s="198"/>
      <c r="M2852" s="198"/>
      <c r="N2852" s="198"/>
      <c r="O2852" s="198"/>
      <c r="P2852" s="198"/>
      <c r="R2852" s="198"/>
      <c r="S2852" s="186"/>
      <c r="T2852" s="186"/>
      <c r="U2852" s="186"/>
      <c r="V2852" s="186"/>
      <c r="W2852" s="186"/>
      <c r="X2852" s="186"/>
      <c r="Y2852" s="186"/>
      <c r="Z2852" s="186"/>
      <c r="AA2852" s="186"/>
      <c r="AB2852" s="186"/>
      <c r="AC2852" s="186"/>
      <c r="AD2852" s="186"/>
      <c r="AE2852" s="186"/>
      <c r="AF2852" s="186"/>
      <c r="AG2852" s="186"/>
      <c r="AH2852" s="186"/>
      <c r="AI2852" s="186"/>
      <c r="AJ2852" s="186"/>
      <c r="AK2852" s="186"/>
      <c r="AL2852" s="186"/>
      <c r="AM2852" s="186"/>
      <c r="AN2852" s="186"/>
      <c r="AO2852" s="186"/>
      <c r="AP2852" s="186"/>
      <c r="AQ2852" s="186"/>
      <c r="AR2852" s="186"/>
      <c r="AS2852" s="186"/>
      <c r="AT2852" s="186"/>
      <c r="AU2852" s="186"/>
      <c r="AV2852" s="186"/>
      <c r="AW2852" s="186"/>
      <c r="AX2852" s="186"/>
      <c r="AY2852" s="186"/>
      <c r="AZ2852" s="186"/>
      <c r="BA2852" s="186"/>
      <c r="BB2852" s="186"/>
      <c r="BC2852" s="186"/>
      <c r="BD2852" s="186"/>
      <c r="BE2852" s="186"/>
      <c r="BF2852" s="186"/>
      <c r="BG2852" s="186"/>
      <c r="BH2852" s="186"/>
      <c r="BI2852" s="186"/>
      <c r="BJ2852" s="186"/>
      <c r="BK2852" s="186"/>
      <c r="BL2852" s="186"/>
      <c r="BM2852" s="186"/>
      <c r="BN2852" s="186"/>
      <c r="BO2852" s="186"/>
      <c r="BP2852" s="186"/>
      <c r="BQ2852" s="186"/>
      <c r="BR2852" s="186"/>
      <c r="BS2852" s="186"/>
      <c r="BT2852" s="186"/>
      <c r="BU2852" s="186"/>
      <c r="BV2852" s="186"/>
      <c r="BW2852" s="186"/>
      <c r="BX2852" s="186"/>
      <c r="BY2852" s="186"/>
      <c r="BZ2852" s="186"/>
      <c r="CA2852" s="186"/>
      <c r="CB2852" s="186"/>
      <c r="CC2852" s="186"/>
      <c r="CD2852" s="186"/>
      <c r="CE2852" s="186"/>
      <c r="CF2852" s="186"/>
      <c r="CG2852" s="186"/>
      <c r="CH2852" s="186"/>
      <c r="CI2852" s="186"/>
      <c r="CJ2852" s="186"/>
      <c r="CK2852" s="186"/>
    </row>
    <row r="2853" spans="2:89" x14ac:dyDescent="0.35">
      <c r="B2853" s="171" t="s">
        <v>463</v>
      </c>
      <c r="E2853" s="8"/>
      <c r="H2853" s="196"/>
      <c r="I2853" s="197"/>
      <c r="J2853" s="197"/>
      <c r="K2853" s="198"/>
      <c r="L2853" s="198"/>
      <c r="M2853" s="198"/>
      <c r="N2853" s="198"/>
      <c r="O2853" s="198"/>
      <c r="P2853" s="198"/>
      <c r="R2853" s="198"/>
      <c r="S2853" s="186" t="str">
        <f t="shared" ref="S2853:AX2853" si="3695">S$22</f>
        <v>S$18</v>
      </c>
      <c r="T2853" s="186" t="str">
        <f t="shared" si="3695"/>
        <v>T$18</v>
      </c>
      <c r="U2853" s="186" t="str">
        <f t="shared" si="3695"/>
        <v>U$18</v>
      </c>
      <c r="V2853" s="186" t="str">
        <f t="shared" si="3695"/>
        <v>V$18</v>
      </c>
      <c r="W2853" s="186" t="str">
        <f t="shared" si="3695"/>
        <v>W$18</v>
      </c>
      <c r="X2853" s="186" t="str">
        <f t="shared" si="3695"/>
        <v>X$18</v>
      </c>
      <c r="Y2853" s="186" t="str">
        <f t="shared" si="3695"/>
        <v>Y$18</v>
      </c>
      <c r="Z2853" s="186" t="str">
        <f t="shared" si="3695"/>
        <v>Z$18</v>
      </c>
      <c r="AA2853" s="186" t="str">
        <f t="shared" si="3695"/>
        <v>AA$18</v>
      </c>
      <c r="AB2853" s="186" t="str">
        <f t="shared" si="3695"/>
        <v>AB$18</v>
      </c>
      <c r="AC2853" s="186" t="str">
        <f t="shared" si="3695"/>
        <v>AC$18</v>
      </c>
      <c r="AD2853" s="186" t="str">
        <f t="shared" si="3695"/>
        <v>AD$18</v>
      </c>
      <c r="AE2853" s="186" t="str">
        <f t="shared" si="3695"/>
        <v>AE$18</v>
      </c>
      <c r="AF2853" s="186" t="str">
        <f t="shared" si="3695"/>
        <v>AF$18</v>
      </c>
      <c r="AG2853" s="186" t="str">
        <f t="shared" si="3695"/>
        <v>AG$18</v>
      </c>
      <c r="AH2853" s="186" t="str">
        <f t="shared" si="3695"/>
        <v>AH$18</v>
      </c>
      <c r="AI2853" s="186" t="str">
        <f t="shared" si="3695"/>
        <v>AI$18</v>
      </c>
      <c r="AJ2853" s="186" t="str">
        <f t="shared" si="3695"/>
        <v>AJ$18</v>
      </c>
      <c r="AK2853" s="186" t="str">
        <f t="shared" si="3695"/>
        <v>AK$18</v>
      </c>
      <c r="AL2853" s="186" t="str">
        <f t="shared" si="3695"/>
        <v>AL$18</v>
      </c>
      <c r="AM2853" s="186" t="str">
        <f t="shared" si="3695"/>
        <v>AM$18</v>
      </c>
      <c r="AN2853" s="186" t="str">
        <f t="shared" si="3695"/>
        <v>AN$18</v>
      </c>
      <c r="AO2853" s="186" t="str">
        <f t="shared" si="3695"/>
        <v>AO$18</v>
      </c>
      <c r="AP2853" s="186" t="str">
        <f t="shared" si="3695"/>
        <v>AP$18</v>
      </c>
      <c r="AQ2853" s="186" t="str">
        <f t="shared" si="3695"/>
        <v>AQ$18</v>
      </c>
      <c r="AR2853" s="186" t="str">
        <f t="shared" si="3695"/>
        <v>AR$18</v>
      </c>
      <c r="AS2853" s="186" t="str">
        <f t="shared" si="3695"/>
        <v>AS$18</v>
      </c>
      <c r="AT2853" s="186" t="str">
        <f t="shared" si="3695"/>
        <v>AT$18</v>
      </c>
      <c r="AU2853" s="186" t="str">
        <f t="shared" si="3695"/>
        <v>AU$18</v>
      </c>
      <c r="AV2853" s="186" t="str">
        <f t="shared" si="3695"/>
        <v>AV$18</v>
      </c>
      <c r="AW2853" s="186" t="str">
        <f t="shared" si="3695"/>
        <v>AW$18</v>
      </c>
      <c r="AX2853" s="186" t="str">
        <f t="shared" si="3695"/>
        <v>AX$18</v>
      </c>
      <c r="AY2853" s="186" t="str">
        <f t="shared" ref="AY2853:CD2853" si="3696">AY$22</f>
        <v>AY$18</v>
      </c>
      <c r="AZ2853" s="186" t="str">
        <f t="shared" si="3696"/>
        <v>AZ$18</v>
      </c>
      <c r="BA2853" s="186" t="str">
        <f t="shared" si="3696"/>
        <v>BA$18</v>
      </c>
      <c r="BB2853" s="186" t="str">
        <f t="shared" si="3696"/>
        <v>BB$18</v>
      </c>
      <c r="BC2853" s="186" t="str">
        <f t="shared" si="3696"/>
        <v>BC$18</v>
      </c>
      <c r="BD2853" s="186" t="str">
        <f t="shared" si="3696"/>
        <v>BD$18</v>
      </c>
      <c r="BE2853" s="186" t="str">
        <f t="shared" si="3696"/>
        <v>BE$18</v>
      </c>
      <c r="BF2853" s="186" t="str">
        <f t="shared" si="3696"/>
        <v>BF$18</v>
      </c>
      <c r="BG2853" s="186" t="str">
        <f t="shared" si="3696"/>
        <v>BG$18</v>
      </c>
      <c r="BH2853" s="186" t="str">
        <f t="shared" si="3696"/>
        <v>BH$18</v>
      </c>
      <c r="BI2853" s="186" t="str">
        <f t="shared" si="3696"/>
        <v>BI$18</v>
      </c>
      <c r="BJ2853" s="186" t="str">
        <f t="shared" si="3696"/>
        <v>BJ$18</v>
      </c>
      <c r="BK2853" s="186" t="str">
        <f t="shared" si="3696"/>
        <v>BK$18</v>
      </c>
      <c r="BL2853" s="186" t="str">
        <f t="shared" si="3696"/>
        <v>BL$18</v>
      </c>
      <c r="BM2853" s="186" t="str">
        <f t="shared" si="3696"/>
        <v>BM$18</v>
      </c>
      <c r="BN2853" s="186" t="str">
        <f t="shared" si="3696"/>
        <v>BN$18</v>
      </c>
      <c r="BO2853" s="186" t="str">
        <f t="shared" si="3696"/>
        <v>BO$18</v>
      </c>
      <c r="BP2853" s="186" t="str">
        <f t="shared" si="3696"/>
        <v>BP$18</v>
      </c>
      <c r="BQ2853" s="186" t="str">
        <f t="shared" si="3696"/>
        <v>BQ$18</v>
      </c>
      <c r="BR2853" s="186" t="str">
        <f t="shared" si="3696"/>
        <v>BR$18</v>
      </c>
      <c r="BS2853" s="186" t="str">
        <f t="shared" si="3696"/>
        <v>BS$18</v>
      </c>
      <c r="BT2853" s="186" t="str">
        <f t="shared" si="3696"/>
        <v>BT$18</v>
      </c>
      <c r="BU2853" s="186" t="str">
        <f t="shared" si="3696"/>
        <v>BU$18</v>
      </c>
      <c r="BV2853" s="186" t="str">
        <f t="shared" si="3696"/>
        <v>BV$18</v>
      </c>
      <c r="BW2853" s="186" t="str">
        <f t="shared" si="3696"/>
        <v>BW$18</v>
      </c>
      <c r="BX2853" s="186" t="str">
        <f t="shared" si="3696"/>
        <v>BX$18</v>
      </c>
      <c r="BY2853" s="186" t="str">
        <f t="shared" si="3696"/>
        <v>BY$18</v>
      </c>
      <c r="BZ2853" s="186" t="str">
        <f t="shared" si="3696"/>
        <v>BZ$18</v>
      </c>
      <c r="CA2853" s="186" t="str">
        <f t="shared" si="3696"/>
        <v>CA$18</v>
      </c>
      <c r="CB2853" s="186" t="str">
        <f t="shared" si="3696"/>
        <v>CB$18</v>
      </c>
      <c r="CC2853" s="186" t="str">
        <f t="shared" si="3696"/>
        <v>CC$18</v>
      </c>
      <c r="CD2853" s="186" t="str">
        <f t="shared" si="3696"/>
        <v>CD$18</v>
      </c>
      <c r="CE2853" s="186" t="str">
        <f t="shared" ref="CE2853:CK2853" si="3697">CE$22</f>
        <v>CE$18</v>
      </c>
      <c r="CF2853" s="186" t="str">
        <f t="shared" si="3697"/>
        <v>CF$18</v>
      </c>
      <c r="CG2853" s="186" t="str">
        <f t="shared" si="3697"/>
        <v>CG$18</v>
      </c>
      <c r="CH2853" s="186" t="str">
        <f t="shared" si="3697"/>
        <v>CH$18</v>
      </c>
      <c r="CI2853" s="186" t="str">
        <f t="shared" si="3697"/>
        <v>CI$18</v>
      </c>
      <c r="CJ2853" s="186" t="str">
        <f t="shared" si="3697"/>
        <v>CJ$18</v>
      </c>
      <c r="CK2853" s="186" t="str">
        <f t="shared" si="3697"/>
        <v>CK$18</v>
      </c>
    </row>
    <row r="2854" spans="2:89" x14ac:dyDescent="0.35">
      <c r="B2854" s="171" t="s">
        <v>464</v>
      </c>
      <c r="E2854" s="8"/>
      <c r="H2854" s="196"/>
      <c r="I2854" s="197"/>
      <c r="J2854" s="197"/>
      <c r="K2854" s="198"/>
      <c r="L2854" s="198"/>
      <c r="M2854" s="198"/>
      <c r="N2854" s="198"/>
      <c r="O2854" s="198"/>
      <c r="P2854" s="198"/>
      <c r="R2854" s="198"/>
      <c r="S2854" s="186" t="str">
        <f t="shared" ref="S2854:AX2854" si="3698">S$23</f>
        <v>S$19</v>
      </c>
      <c r="T2854" s="186" t="str">
        <f t="shared" si="3698"/>
        <v>T$19</v>
      </c>
      <c r="U2854" s="186" t="str">
        <f t="shared" si="3698"/>
        <v>U$19</v>
      </c>
      <c r="V2854" s="186" t="str">
        <f t="shared" si="3698"/>
        <v>V$19</v>
      </c>
      <c r="W2854" s="186" t="str">
        <f t="shared" si="3698"/>
        <v>W$19</v>
      </c>
      <c r="X2854" s="186" t="str">
        <f t="shared" si="3698"/>
        <v>X$19</v>
      </c>
      <c r="Y2854" s="186" t="str">
        <f t="shared" si="3698"/>
        <v>Y$19</v>
      </c>
      <c r="Z2854" s="186" t="str">
        <f t="shared" si="3698"/>
        <v>Z$19</v>
      </c>
      <c r="AA2854" s="186" t="str">
        <f t="shared" si="3698"/>
        <v>AA$19</v>
      </c>
      <c r="AB2854" s="186" t="str">
        <f t="shared" si="3698"/>
        <v>AB$19</v>
      </c>
      <c r="AC2854" s="186" t="str">
        <f t="shared" si="3698"/>
        <v>AC$19</v>
      </c>
      <c r="AD2854" s="186" t="str">
        <f t="shared" si="3698"/>
        <v>AD$19</v>
      </c>
      <c r="AE2854" s="186" t="str">
        <f t="shared" si="3698"/>
        <v>AE$19</v>
      </c>
      <c r="AF2854" s="186" t="str">
        <f t="shared" si="3698"/>
        <v>AF$19</v>
      </c>
      <c r="AG2854" s="186" t="str">
        <f t="shared" si="3698"/>
        <v>AG$19</v>
      </c>
      <c r="AH2854" s="186" t="str">
        <f t="shared" si="3698"/>
        <v>AH$19</v>
      </c>
      <c r="AI2854" s="186" t="str">
        <f t="shared" si="3698"/>
        <v>AI$19</v>
      </c>
      <c r="AJ2854" s="186" t="str">
        <f t="shared" si="3698"/>
        <v>AJ$19</v>
      </c>
      <c r="AK2854" s="186" t="str">
        <f t="shared" si="3698"/>
        <v>AK$19</v>
      </c>
      <c r="AL2854" s="186" t="str">
        <f t="shared" si="3698"/>
        <v>AL$19</v>
      </c>
      <c r="AM2854" s="186" t="str">
        <f t="shared" si="3698"/>
        <v>AM$19</v>
      </c>
      <c r="AN2854" s="186" t="str">
        <f t="shared" si="3698"/>
        <v>AN$19</v>
      </c>
      <c r="AO2854" s="186" t="str">
        <f t="shared" si="3698"/>
        <v>AO$19</v>
      </c>
      <c r="AP2854" s="186" t="str">
        <f t="shared" si="3698"/>
        <v>AP$19</v>
      </c>
      <c r="AQ2854" s="186" t="str">
        <f t="shared" si="3698"/>
        <v>AQ$19</v>
      </c>
      <c r="AR2854" s="186" t="str">
        <f t="shared" si="3698"/>
        <v>AR$19</v>
      </c>
      <c r="AS2854" s="186" t="str">
        <f t="shared" si="3698"/>
        <v>AS$19</v>
      </c>
      <c r="AT2854" s="186" t="str">
        <f t="shared" si="3698"/>
        <v>AT$19</v>
      </c>
      <c r="AU2854" s="186" t="str">
        <f t="shared" si="3698"/>
        <v>AU$19</v>
      </c>
      <c r="AV2854" s="186" t="str">
        <f t="shared" si="3698"/>
        <v>AV$19</v>
      </c>
      <c r="AW2854" s="186" t="str">
        <f t="shared" si="3698"/>
        <v>AW$19</v>
      </c>
      <c r="AX2854" s="186" t="str">
        <f t="shared" si="3698"/>
        <v>AX$19</v>
      </c>
      <c r="AY2854" s="186" t="str">
        <f t="shared" ref="AY2854:CD2854" si="3699">AY$23</f>
        <v>AY$19</v>
      </c>
      <c r="AZ2854" s="186" t="str">
        <f t="shared" si="3699"/>
        <v>AZ$19</v>
      </c>
      <c r="BA2854" s="186" t="str">
        <f t="shared" si="3699"/>
        <v>BA$19</v>
      </c>
      <c r="BB2854" s="186" t="str">
        <f t="shared" si="3699"/>
        <v>BB$19</v>
      </c>
      <c r="BC2854" s="186" t="str">
        <f t="shared" si="3699"/>
        <v>BC$19</v>
      </c>
      <c r="BD2854" s="186" t="str">
        <f t="shared" si="3699"/>
        <v>BD$19</v>
      </c>
      <c r="BE2854" s="186" t="str">
        <f t="shared" si="3699"/>
        <v>BE$19</v>
      </c>
      <c r="BF2854" s="186" t="str">
        <f t="shared" si="3699"/>
        <v>BF$19</v>
      </c>
      <c r="BG2854" s="186" t="str">
        <f t="shared" si="3699"/>
        <v>BG$19</v>
      </c>
      <c r="BH2854" s="186" t="str">
        <f t="shared" si="3699"/>
        <v>BH$19</v>
      </c>
      <c r="BI2854" s="186" t="str">
        <f t="shared" si="3699"/>
        <v>BI$19</v>
      </c>
      <c r="BJ2854" s="186" t="str">
        <f t="shared" si="3699"/>
        <v>BJ$19</v>
      </c>
      <c r="BK2854" s="186" t="str">
        <f t="shared" si="3699"/>
        <v>BK$19</v>
      </c>
      <c r="BL2854" s="186" t="str">
        <f t="shared" si="3699"/>
        <v>BL$19</v>
      </c>
      <c r="BM2854" s="186" t="str">
        <f t="shared" si="3699"/>
        <v>BM$19</v>
      </c>
      <c r="BN2854" s="186" t="str">
        <f t="shared" si="3699"/>
        <v>BN$19</v>
      </c>
      <c r="BO2854" s="186" t="str">
        <f t="shared" si="3699"/>
        <v>BO$19</v>
      </c>
      <c r="BP2854" s="186" t="str">
        <f t="shared" si="3699"/>
        <v>BP$19</v>
      </c>
      <c r="BQ2854" s="186" t="str">
        <f t="shared" si="3699"/>
        <v>BQ$19</v>
      </c>
      <c r="BR2854" s="186" t="str">
        <f t="shared" si="3699"/>
        <v>BR$19</v>
      </c>
      <c r="BS2854" s="186" t="str">
        <f t="shared" si="3699"/>
        <v>BS$19</v>
      </c>
      <c r="BT2854" s="186" t="str">
        <f t="shared" si="3699"/>
        <v>BT$19</v>
      </c>
      <c r="BU2854" s="186" t="str">
        <f t="shared" si="3699"/>
        <v>BU$19</v>
      </c>
      <c r="BV2854" s="186" t="str">
        <f t="shared" si="3699"/>
        <v>BV$19</v>
      </c>
      <c r="BW2854" s="186" t="str">
        <f t="shared" si="3699"/>
        <v>BW$19</v>
      </c>
      <c r="BX2854" s="186" t="str">
        <f t="shared" si="3699"/>
        <v>BX$19</v>
      </c>
      <c r="BY2854" s="186" t="str">
        <f t="shared" si="3699"/>
        <v>BY$19</v>
      </c>
      <c r="BZ2854" s="186" t="str">
        <f t="shared" si="3699"/>
        <v>BZ$19</v>
      </c>
      <c r="CA2854" s="186" t="str">
        <f t="shared" si="3699"/>
        <v>CA$19</v>
      </c>
      <c r="CB2854" s="186" t="str">
        <f t="shared" si="3699"/>
        <v>CB$19</v>
      </c>
      <c r="CC2854" s="186" t="str">
        <f t="shared" si="3699"/>
        <v>CC$19</v>
      </c>
      <c r="CD2854" s="186" t="str">
        <f t="shared" si="3699"/>
        <v>CD$19</v>
      </c>
      <c r="CE2854" s="186" t="str">
        <f t="shared" ref="CE2854:CK2854" si="3700">CE$23</f>
        <v>CE$19</v>
      </c>
      <c r="CF2854" s="186" t="str">
        <f t="shared" si="3700"/>
        <v>CF$19</v>
      </c>
      <c r="CG2854" s="186" t="str">
        <f t="shared" si="3700"/>
        <v>CG$19</v>
      </c>
      <c r="CH2854" s="186" t="str">
        <f t="shared" si="3700"/>
        <v>CH$19</v>
      </c>
      <c r="CI2854" s="186" t="str">
        <f t="shared" si="3700"/>
        <v>CI$19</v>
      </c>
      <c r="CJ2854" s="186" t="str">
        <f t="shared" si="3700"/>
        <v>CJ$19</v>
      </c>
      <c r="CK2854" s="186" t="str">
        <f t="shared" si="3700"/>
        <v>CK$19</v>
      </c>
    </row>
    <row r="2855" spans="2:89" x14ac:dyDescent="0.35">
      <c r="B2855" s="70" t="s">
        <v>402</v>
      </c>
      <c r="C2855" s="31"/>
      <c r="D2855" t="s">
        <v>408</v>
      </c>
      <c r="E2855" s="8" t="str">
        <f t="shared" si="3665"/>
        <v>2855 WCUR-IS</v>
      </c>
      <c r="F2855" t="s">
        <v>436</v>
      </c>
      <c r="G2855" s="31" t="s">
        <v>395</v>
      </c>
      <c r="H2855" s="48"/>
      <c r="I2855" s="286"/>
      <c r="J2855" s="286"/>
      <c r="K2855" s="48"/>
      <c r="L2855" s="48"/>
      <c r="M2855" s="48"/>
      <c r="N2855" s="48"/>
      <c r="O2855" s="48"/>
      <c r="P2855" s="48"/>
      <c r="R2855" s="70"/>
      <c r="S2855" s="287"/>
      <c r="T2855" s="287"/>
      <c r="U2855" s="287"/>
      <c r="V2855" s="287"/>
      <c r="W2855" s="287"/>
      <c r="X2855" s="287"/>
      <c r="Y2855" s="287"/>
      <c r="Z2855" s="287"/>
      <c r="AA2855" s="287"/>
      <c r="AB2855" s="287"/>
      <c r="AC2855" s="287"/>
      <c r="AD2855" s="287"/>
      <c r="AE2855" s="287"/>
      <c r="AF2855" s="287"/>
      <c r="AG2855" s="287"/>
      <c r="AH2855" s="287"/>
      <c r="AI2855" s="287"/>
      <c r="AJ2855" s="287"/>
      <c r="AK2855" s="287"/>
      <c r="AL2855" s="287"/>
      <c r="AM2855" s="287"/>
      <c r="AN2855" s="287"/>
      <c r="AO2855" s="287"/>
      <c r="AP2855" s="287"/>
      <c r="AQ2855" s="287"/>
      <c r="AR2855" s="287"/>
      <c r="AS2855" s="287"/>
      <c r="AT2855" s="287"/>
      <c r="AU2855" s="287"/>
      <c r="AV2855" s="287"/>
      <c r="AW2855" s="287"/>
      <c r="AX2855" s="287"/>
      <c r="AY2855" s="287"/>
      <c r="AZ2855" s="287"/>
      <c r="BA2855" s="287"/>
      <c r="BB2855" s="287"/>
      <c r="BC2855" s="287"/>
      <c r="BD2855" s="287"/>
      <c r="BE2855" s="287"/>
      <c r="BF2855" s="287"/>
      <c r="BG2855" s="287"/>
      <c r="BH2855" s="287"/>
      <c r="BI2855" s="287"/>
      <c r="BJ2855" s="287"/>
      <c r="BK2855" s="287"/>
      <c r="BL2855" s="287"/>
      <c r="BM2855" s="287"/>
      <c r="BN2855" s="287"/>
      <c r="BO2855" s="287"/>
      <c r="BP2855" s="287"/>
      <c r="BQ2855" s="287"/>
      <c r="BR2855" s="287"/>
      <c r="BS2855" s="287"/>
      <c r="BT2855" s="287"/>
      <c r="BU2855" s="287"/>
      <c r="BV2855" s="287"/>
      <c r="BW2855" s="287"/>
      <c r="BX2855" s="287"/>
      <c r="BY2855" s="287"/>
      <c r="BZ2855" s="287"/>
      <c r="CA2855" s="287"/>
      <c r="CB2855" s="287"/>
      <c r="CC2855" s="287"/>
      <c r="CD2855" s="287"/>
      <c r="CE2855" s="287"/>
      <c r="CF2855" s="287"/>
      <c r="CG2855" s="287"/>
      <c r="CH2855" s="287"/>
      <c r="CI2855" s="287"/>
      <c r="CJ2855" s="287"/>
      <c r="CK2855" s="287"/>
    </row>
    <row r="2856" spans="2:89" x14ac:dyDescent="0.35">
      <c r="B2856" s="122" t="s">
        <v>392</v>
      </c>
      <c r="D2856" t="s">
        <v>408</v>
      </c>
      <c r="E2856" s="8" t="str">
        <f t="shared" si="3665"/>
        <v>2856 WCUR-IS</v>
      </c>
      <c r="G2856" t="str">
        <f t="shared" ref="G2856:G2863" si="3701">E2856</f>
        <v>2856 WCUR-IS</v>
      </c>
      <c r="H2856" s="31"/>
      <c r="I2856" s="73"/>
      <c r="J2856" s="73"/>
      <c r="K2856" s="121">
        <f ca="1">'IS BS CF'!K$16</f>
        <v>0</v>
      </c>
      <c r="L2856" s="121">
        <f ca="1">'IS BS CF'!L$16</f>
        <v>0</v>
      </c>
      <c r="M2856" s="121">
        <f ca="1">'IS BS CF'!M$16</f>
        <v>0</v>
      </c>
      <c r="N2856" s="121">
        <f ca="1">'IS BS CF'!N$16</f>
        <v>0</v>
      </c>
      <c r="O2856" s="121">
        <f ca="1">'IS BS CF'!O$16</f>
        <v>0</v>
      </c>
      <c r="P2856" s="121">
        <f ca="1">'IS BS CF'!P$16</f>
        <v>0</v>
      </c>
      <c r="Q2856" s="121"/>
      <c r="R2856" s="121">
        <f>'IS BS CF'!R$16</f>
        <v>0</v>
      </c>
      <c r="S2856" s="121">
        <f ca="1">'IS BS CF'!S$16</f>
        <v>0</v>
      </c>
      <c r="T2856" s="121">
        <f ca="1">'IS BS CF'!T$16</f>
        <v>0</v>
      </c>
      <c r="U2856" s="121">
        <f ca="1">'IS BS CF'!U$16</f>
        <v>0</v>
      </c>
      <c r="V2856" s="121">
        <f ca="1">'IS BS CF'!V$16</f>
        <v>0</v>
      </c>
      <c r="W2856" s="121">
        <f ca="1">'IS BS CF'!W$16</f>
        <v>0</v>
      </c>
      <c r="X2856" s="121">
        <f ca="1">'IS BS CF'!X$16</f>
        <v>0</v>
      </c>
      <c r="Y2856" s="121">
        <f ca="1">'IS BS CF'!Y$16</f>
        <v>0</v>
      </c>
      <c r="Z2856" s="121">
        <f ca="1">'IS BS CF'!Z$16</f>
        <v>0</v>
      </c>
      <c r="AA2856" s="121">
        <f ca="1">'IS BS CF'!AA$16</f>
        <v>0</v>
      </c>
      <c r="AB2856" s="121">
        <f ca="1">'IS BS CF'!AB$16</f>
        <v>0</v>
      </c>
      <c r="AC2856" s="121">
        <f ca="1">'IS BS CF'!AC$16</f>
        <v>0</v>
      </c>
      <c r="AD2856" s="121">
        <f ca="1">'IS BS CF'!AD$16</f>
        <v>0</v>
      </c>
      <c r="AE2856" s="121">
        <f ca="1">'IS BS CF'!AE$16</f>
        <v>0</v>
      </c>
      <c r="AF2856" s="121">
        <f ca="1">'IS BS CF'!AF$16</f>
        <v>0</v>
      </c>
      <c r="AG2856" s="121">
        <f ca="1">'IS BS CF'!AG$16</f>
        <v>0</v>
      </c>
      <c r="AH2856" s="121">
        <f ca="1">'IS BS CF'!AH$16</f>
        <v>0</v>
      </c>
      <c r="AI2856" s="121">
        <f ca="1">'IS BS CF'!AI$16</f>
        <v>0</v>
      </c>
      <c r="AJ2856" s="121">
        <f ca="1">'IS BS CF'!AJ$16</f>
        <v>0</v>
      </c>
      <c r="AK2856" s="121">
        <f ca="1">'IS BS CF'!AK$16</f>
        <v>0</v>
      </c>
      <c r="AL2856" s="121">
        <f ca="1">'IS BS CF'!AL$16</f>
        <v>0</v>
      </c>
      <c r="AM2856" s="121">
        <f ca="1">'IS BS CF'!AM$16</f>
        <v>0</v>
      </c>
      <c r="AN2856" s="121">
        <f ca="1">'IS BS CF'!AN$16</f>
        <v>0</v>
      </c>
      <c r="AO2856" s="121">
        <f ca="1">'IS BS CF'!AO$16</f>
        <v>0</v>
      </c>
      <c r="AP2856" s="121">
        <f ca="1">'IS BS CF'!AP$16</f>
        <v>0</v>
      </c>
      <c r="AQ2856" s="121">
        <f ca="1">'IS BS CF'!AQ$16</f>
        <v>0</v>
      </c>
      <c r="AR2856" s="121">
        <f ca="1">'IS BS CF'!AR$16</f>
        <v>0</v>
      </c>
      <c r="AS2856" s="121">
        <f ca="1">'IS BS CF'!AS$16</f>
        <v>0</v>
      </c>
      <c r="AT2856" s="121">
        <f ca="1">'IS BS CF'!AT$16</f>
        <v>0</v>
      </c>
      <c r="AU2856" s="121">
        <f ca="1">'IS BS CF'!AU$16</f>
        <v>0</v>
      </c>
      <c r="AV2856" s="121">
        <f ca="1">'IS BS CF'!AV$16</f>
        <v>0</v>
      </c>
      <c r="AW2856" s="121">
        <f ca="1">'IS BS CF'!AW$16</f>
        <v>0</v>
      </c>
      <c r="AX2856" s="121">
        <f ca="1">'IS BS CF'!AX$16</f>
        <v>0</v>
      </c>
      <c r="AY2856" s="121">
        <f ca="1">'IS BS CF'!AY$16</f>
        <v>0</v>
      </c>
      <c r="AZ2856" s="121">
        <f ca="1">'IS BS CF'!AZ$16</f>
        <v>0</v>
      </c>
      <c r="BA2856" s="121">
        <f ca="1">'IS BS CF'!BA$16</f>
        <v>0</v>
      </c>
      <c r="BB2856" s="121">
        <f ca="1">'IS BS CF'!BB$16</f>
        <v>0</v>
      </c>
      <c r="BC2856" s="121">
        <f ca="1">'IS BS CF'!BC$16</f>
        <v>0</v>
      </c>
      <c r="BD2856" s="121">
        <f ca="1">'IS BS CF'!BD$16</f>
        <v>0</v>
      </c>
      <c r="BE2856" s="121">
        <f ca="1">'IS BS CF'!BE$16</f>
        <v>0</v>
      </c>
      <c r="BF2856" s="121">
        <f ca="1">'IS BS CF'!BF$16</f>
        <v>0</v>
      </c>
      <c r="BG2856" s="121">
        <f ca="1">'IS BS CF'!BG$16</f>
        <v>0</v>
      </c>
      <c r="BH2856" s="121">
        <f ca="1">'IS BS CF'!BH$16</f>
        <v>0</v>
      </c>
      <c r="BI2856" s="121">
        <f ca="1">'IS BS CF'!BI$16</f>
        <v>0</v>
      </c>
      <c r="BJ2856" s="121">
        <f ca="1">'IS BS CF'!BJ$16</f>
        <v>0</v>
      </c>
      <c r="BK2856" s="121">
        <f ca="1">'IS BS CF'!BK$16</f>
        <v>0</v>
      </c>
      <c r="BL2856" s="121">
        <f ca="1">'IS BS CF'!BL$16</f>
        <v>0</v>
      </c>
      <c r="BM2856" s="121">
        <f ca="1">'IS BS CF'!BM$16</f>
        <v>0</v>
      </c>
      <c r="BN2856" s="121">
        <f ca="1">'IS BS CF'!BN$16</f>
        <v>0</v>
      </c>
      <c r="BO2856" s="121">
        <f ca="1">'IS BS CF'!BO$16</f>
        <v>0</v>
      </c>
      <c r="BP2856" s="121">
        <f ca="1">'IS BS CF'!BP$16</f>
        <v>0</v>
      </c>
      <c r="BQ2856" s="121">
        <f ca="1">'IS BS CF'!BQ$16</f>
        <v>0</v>
      </c>
      <c r="BR2856" s="121">
        <f ca="1">'IS BS CF'!BR$16</f>
        <v>0</v>
      </c>
      <c r="BS2856" s="121">
        <f ca="1">'IS BS CF'!BS$16</f>
        <v>0</v>
      </c>
      <c r="BT2856" s="121">
        <f ca="1">'IS BS CF'!BT$16</f>
        <v>0</v>
      </c>
      <c r="BU2856" s="121">
        <f ca="1">'IS BS CF'!BU$16</f>
        <v>0</v>
      </c>
      <c r="BV2856" s="121">
        <f ca="1">'IS BS CF'!BV$16</f>
        <v>0</v>
      </c>
      <c r="BW2856" s="121">
        <f ca="1">'IS BS CF'!BW$16</f>
        <v>0</v>
      </c>
      <c r="BX2856" s="121">
        <f ca="1">'IS BS CF'!BX$16</f>
        <v>0</v>
      </c>
      <c r="BY2856" s="121">
        <f ca="1">'IS BS CF'!BY$16</f>
        <v>0</v>
      </c>
      <c r="BZ2856" s="121">
        <f ca="1">'IS BS CF'!BZ$16</f>
        <v>0</v>
      </c>
      <c r="CA2856" s="121">
        <f ca="1">'IS BS CF'!CA$16</f>
        <v>0</v>
      </c>
      <c r="CB2856" s="121">
        <f ca="1">'IS BS CF'!CB$16</f>
        <v>0</v>
      </c>
      <c r="CC2856" s="121">
        <f ca="1">'IS BS CF'!CC$16</f>
        <v>0</v>
      </c>
      <c r="CD2856" s="121">
        <f ca="1">'IS BS CF'!CD$16</f>
        <v>0</v>
      </c>
      <c r="CE2856" s="121">
        <f ca="1">'IS BS CF'!CE$16</f>
        <v>0</v>
      </c>
      <c r="CF2856" s="121">
        <f ca="1">'IS BS CF'!CF$16</f>
        <v>0</v>
      </c>
      <c r="CG2856" s="121">
        <f ca="1">'IS BS CF'!CG$16</f>
        <v>0</v>
      </c>
      <c r="CH2856" s="121">
        <f ca="1">'IS BS CF'!CH$16</f>
        <v>0</v>
      </c>
      <c r="CI2856" s="121">
        <f ca="1">'IS BS CF'!CI$16</f>
        <v>0</v>
      </c>
      <c r="CJ2856" s="121">
        <f ca="1">'IS BS CF'!CJ$16</f>
        <v>0</v>
      </c>
      <c r="CK2856" s="121">
        <f ca="1">'IS BS CF'!CK$16</f>
        <v>0</v>
      </c>
    </row>
    <row r="2857" spans="2:89" x14ac:dyDescent="0.35">
      <c r="B2857" s="67"/>
      <c r="D2857" t="s">
        <v>408</v>
      </c>
      <c r="E2857" s="8" t="str">
        <f t="shared" si="3665"/>
        <v>2857 WCUR-IS</v>
      </c>
      <c r="G2857" t="str">
        <f t="shared" si="3701"/>
        <v>2857 WCUR-IS</v>
      </c>
      <c r="H2857" s="31"/>
      <c r="I2857" s="73"/>
      <c r="J2857" s="73"/>
      <c r="K2857" s="31"/>
      <c r="L2857" s="31"/>
      <c r="M2857" s="31"/>
      <c r="N2857" s="31"/>
      <c r="O2857" s="31"/>
      <c r="P2857" s="31"/>
      <c r="R2857" s="67"/>
      <c r="S2857" s="67"/>
      <c r="T2857" s="67"/>
      <c r="U2857" s="67"/>
      <c r="V2857" s="67"/>
      <c r="W2857" s="67"/>
      <c r="X2857" s="67"/>
      <c r="Y2857" s="67"/>
      <c r="Z2857" s="67"/>
      <c r="AA2857" s="67"/>
      <c r="AB2857" s="67"/>
      <c r="AC2857" s="67"/>
      <c r="AD2857" s="67"/>
      <c r="AE2857" s="67"/>
      <c r="AF2857" s="67"/>
      <c r="AG2857" s="67"/>
      <c r="AH2857" s="67"/>
      <c r="AI2857" s="67"/>
      <c r="AJ2857" s="67"/>
      <c r="AK2857" s="67"/>
      <c r="AL2857" s="67"/>
      <c r="AM2857" s="67"/>
      <c r="AN2857" s="67"/>
      <c r="AO2857" s="67"/>
      <c r="AP2857" s="67"/>
      <c r="AQ2857" s="67"/>
      <c r="AR2857" s="67"/>
      <c r="AS2857" s="67"/>
      <c r="AT2857" s="67"/>
      <c r="AU2857" s="67"/>
      <c r="AV2857" s="67"/>
      <c r="AW2857" s="67"/>
      <c r="AX2857" s="67"/>
      <c r="AY2857" s="67"/>
      <c r="AZ2857" s="67"/>
      <c r="BA2857" s="67"/>
      <c r="BB2857" s="67"/>
      <c r="BC2857" s="67"/>
      <c r="BD2857" s="67"/>
      <c r="BE2857" s="67"/>
      <c r="BF2857" s="67"/>
      <c r="BG2857" s="67"/>
      <c r="BH2857" s="67"/>
      <c r="BI2857" s="67"/>
      <c r="BJ2857" s="67"/>
      <c r="BK2857" s="67"/>
      <c r="BL2857" s="67"/>
      <c r="BM2857" s="67"/>
      <c r="BN2857" s="67"/>
      <c r="BO2857" s="67"/>
      <c r="BP2857" s="67"/>
      <c r="BQ2857" s="67"/>
      <c r="BR2857" s="67"/>
      <c r="BS2857" s="67"/>
      <c r="BT2857" s="67"/>
      <c r="BU2857" s="67"/>
      <c r="BV2857" s="67"/>
      <c r="BW2857" s="67"/>
      <c r="BX2857" s="67"/>
      <c r="BY2857" s="67"/>
      <c r="BZ2857" s="67"/>
      <c r="CA2857" s="67"/>
      <c r="CB2857" s="67"/>
      <c r="CC2857" s="67"/>
      <c r="CD2857" s="67"/>
      <c r="CE2857" s="67"/>
      <c r="CF2857" s="67"/>
      <c r="CG2857" s="67"/>
      <c r="CH2857" s="67"/>
      <c r="CI2857" s="67"/>
      <c r="CJ2857" s="67"/>
      <c r="CK2857" s="67"/>
    </row>
    <row r="2858" spans="2:89" x14ac:dyDescent="0.35">
      <c r="B2858" s="126" t="str">
        <f>B2860&amp;":"</f>
        <v>Unearned revenue:</v>
      </c>
      <c r="D2858" t="s">
        <v>408</v>
      </c>
      <c r="E2858" s="8" t="str">
        <f t="shared" si="3665"/>
        <v>2858 WCUR-IS</v>
      </c>
      <c r="G2858" t="str">
        <f t="shared" si="3701"/>
        <v>2858 WCUR-IS</v>
      </c>
      <c r="I2858"/>
      <c r="J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row>
    <row r="2859" spans="2:89" x14ac:dyDescent="0.35">
      <c r="B2859" s="141" t="s">
        <v>403</v>
      </c>
      <c r="D2859" t="s">
        <v>408</v>
      </c>
      <c r="E2859" s="8" t="str">
        <f t="shared" si="3665"/>
        <v>2859 WCUR-IS</v>
      </c>
      <c r="G2859" t="str">
        <f t="shared" si="3701"/>
        <v>2859 WCUR-IS</v>
      </c>
      <c r="H2859" s="12"/>
      <c r="I2859" s="60"/>
      <c r="J2859" s="60"/>
      <c r="K2859" s="17">
        <v>30</v>
      </c>
      <c r="L2859" s="17">
        <v>30</v>
      </c>
      <c r="M2859" s="17">
        <v>30</v>
      </c>
      <c r="N2859" s="17">
        <v>30</v>
      </c>
      <c r="O2859" s="17">
        <v>30</v>
      </c>
      <c r="P2859" s="17">
        <v>30</v>
      </c>
      <c r="R2859" s="15"/>
      <c r="S2859" s="15" cm="1">
        <f t="array" ref="S2859">INDEX($K:$P,ROW(),MATCH(S$3,$K$2:$P$2,0))</f>
        <v>30</v>
      </c>
      <c r="T2859" s="15" cm="1">
        <f t="array" ref="T2859">INDEX($K:$P,ROW(),MATCH(T$3,$K$2:$P$2,0))</f>
        <v>30</v>
      </c>
      <c r="U2859" s="15" cm="1">
        <f t="array" ref="U2859">INDEX($K:$P,ROW(),MATCH(U$3,$K$2:$P$2,0))</f>
        <v>30</v>
      </c>
      <c r="V2859" s="15" cm="1">
        <f t="array" ref="V2859">INDEX($K:$P,ROW(),MATCH(V$3,$K$2:$P$2,0))</f>
        <v>30</v>
      </c>
      <c r="W2859" s="15" cm="1">
        <f t="array" ref="W2859">INDEX($K:$P,ROW(),MATCH(W$3,$K$2:$P$2,0))</f>
        <v>30</v>
      </c>
      <c r="X2859" s="15" cm="1">
        <f t="array" ref="X2859">INDEX($K:$P,ROW(),MATCH(X$3,$K$2:$P$2,0))</f>
        <v>30</v>
      </c>
      <c r="Y2859" s="15" cm="1">
        <f t="array" ref="Y2859">INDEX($K:$P,ROW(),MATCH(Y$3,$K$2:$P$2,0))</f>
        <v>30</v>
      </c>
      <c r="Z2859" s="15" cm="1">
        <f t="array" ref="Z2859">INDEX($K:$P,ROW(),MATCH(Z$3,$K$2:$P$2,0))</f>
        <v>30</v>
      </c>
      <c r="AA2859" s="15" cm="1">
        <f t="array" ref="AA2859">INDEX($K:$P,ROW(),MATCH(AA$3,$K$2:$P$2,0))</f>
        <v>30</v>
      </c>
      <c r="AB2859" s="15" cm="1">
        <f t="array" ref="AB2859">INDEX($K:$P,ROW(),MATCH(AB$3,$K$2:$P$2,0))</f>
        <v>30</v>
      </c>
      <c r="AC2859" s="15" cm="1">
        <f t="array" ref="AC2859">INDEX($K:$P,ROW(),MATCH(AC$3,$K$2:$P$2,0))</f>
        <v>30</v>
      </c>
      <c r="AD2859" s="15" cm="1">
        <f t="array" ref="AD2859">INDEX($K:$P,ROW(),MATCH(AD$3,$K$2:$P$2,0))</f>
        <v>30</v>
      </c>
      <c r="AE2859" s="15" cm="1">
        <f t="array" ref="AE2859">INDEX($K:$P,ROW(),MATCH(AE$3,$K$2:$P$2,0))</f>
        <v>30</v>
      </c>
      <c r="AF2859" s="15" cm="1">
        <f t="array" ref="AF2859">INDEX($K:$P,ROW(),MATCH(AF$3,$K$2:$P$2,0))</f>
        <v>30</v>
      </c>
      <c r="AG2859" s="15" cm="1">
        <f t="array" ref="AG2859">INDEX($K:$P,ROW(),MATCH(AG$3,$K$2:$P$2,0))</f>
        <v>30</v>
      </c>
      <c r="AH2859" s="15" cm="1">
        <f t="array" ref="AH2859">INDEX($K:$P,ROW(),MATCH(AH$3,$K$2:$P$2,0))</f>
        <v>30</v>
      </c>
      <c r="AI2859" s="15" cm="1">
        <f t="array" ref="AI2859">INDEX($K:$P,ROW(),MATCH(AI$3,$K$2:$P$2,0))</f>
        <v>30</v>
      </c>
      <c r="AJ2859" s="15" cm="1">
        <f t="array" ref="AJ2859">INDEX($K:$P,ROW(),MATCH(AJ$3,$K$2:$P$2,0))</f>
        <v>30</v>
      </c>
      <c r="AK2859" s="15" cm="1">
        <f t="array" ref="AK2859">INDEX($K:$P,ROW(),MATCH(AK$3,$K$2:$P$2,0))</f>
        <v>30</v>
      </c>
      <c r="AL2859" s="15" cm="1">
        <f t="array" ref="AL2859">INDEX($K:$P,ROW(),MATCH(AL$3,$K$2:$P$2,0))</f>
        <v>30</v>
      </c>
      <c r="AM2859" s="15" cm="1">
        <f t="array" ref="AM2859">INDEX($K:$P,ROW(),MATCH(AM$3,$K$2:$P$2,0))</f>
        <v>30</v>
      </c>
      <c r="AN2859" s="15" cm="1">
        <f t="array" ref="AN2859">INDEX($K:$P,ROW(),MATCH(AN$3,$K$2:$P$2,0))</f>
        <v>30</v>
      </c>
      <c r="AO2859" s="15" cm="1">
        <f t="array" ref="AO2859">INDEX($K:$P,ROW(),MATCH(AO$3,$K$2:$P$2,0))</f>
        <v>30</v>
      </c>
      <c r="AP2859" s="15" cm="1">
        <f t="array" ref="AP2859">INDEX($K:$P,ROW(),MATCH(AP$3,$K$2:$P$2,0))</f>
        <v>30</v>
      </c>
      <c r="AQ2859" s="15" cm="1">
        <f t="array" ref="AQ2859">INDEX($K:$P,ROW(),MATCH(AQ$3,$K$2:$P$2,0))</f>
        <v>30</v>
      </c>
      <c r="AR2859" s="15" cm="1">
        <f t="array" ref="AR2859">INDEX($K:$P,ROW(),MATCH(AR$3,$K$2:$P$2,0))</f>
        <v>30</v>
      </c>
      <c r="AS2859" s="15" cm="1">
        <f t="array" ref="AS2859">INDEX($K:$P,ROW(),MATCH(AS$3,$K$2:$P$2,0))</f>
        <v>30</v>
      </c>
      <c r="AT2859" s="15" cm="1">
        <f t="array" ref="AT2859">INDEX($K:$P,ROW(),MATCH(AT$3,$K$2:$P$2,0))</f>
        <v>30</v>
      </c>
      <c r="AU2859" s="15" cm="1">
        <f t="array" ref="AU2859">INDEX($K:$P,ROW(),MATCH(AU$3,$K$2:$P$2,0))</f>
        <v>30</v>
      </c>
      <c r="AV2859" s="15" cm="1">
        <f t="array" ref="AV2859">INDEX($K:$P,ROW(),MATCH(AV$3,$K$2:$P$2,0))</f>
        <v>30</v>
      </c>
      <c r="AW2859" s="15" cm="1">
        <f t="array" ref="AW2859">INDEX($K:$P,ROW(),MATCH(AW$3,$K$2:$P$2,0))</f>
        <v>30</v>
      </c>
      <c r="AX2859" s="15" cm="1">
        <f t="array" ref="AX2859">INDEX($K:$P,ROW(),MATCH(AX$3,$K$2:$P$2,0))</f>
        <v>30</v>
      </c>
      <c r="AY2859" s="15" cm="1">
        <f t="array" ref="AY2859">INDEX($K:$P,ROW(),MATCH(AY$3,$K$2:$P$2,0))</f>
        <v>30</v>
      </c>
      <c r="AZ2859" s="15" cm="1">
        <f t="array" ref="AZ2859">INDEX($K:$P,ROW(),MATCH(AZ$3,$K$2:$P$2,0))</f>
        <v>30</v>
      </c>
      <c r="BA2859" s="15" cm="1">
        <f t="array" ref="BA2859">INDEX($K:$P,ROW(),MATCH(BA$3,$K$2:$P$2,0))</f>
        <v>30</v>
      </c>
      <c r="BB2859" s="15" cm="1">
        <f t="array" ref="BB2859">INDEX($K:$P,ROW(),MATCH(BB$3,$K$2:$P$2,0))</f>
        <v>30</v>
      </c>
      <c r="BC2859" s="15" cm="1">
        <f t="array" ref="BC2859">INDEX($K:$P,ROW(),MATCH(BC$3,$K$2:$P$2,0))</f>
        <v>30</v>
      </c>
      <c r="BD2859" s="15" cm="1">
        <f t="array" ref="BD2859">INDEX($K:$P,ROW(),MATCH(BD$3,$K$2:$P$2,0))</f>
        <v>30</v>
      </c>
      <c r="BE2859" s="15" cm="1">
        <f t="array" ref="BE2859">INDEX($K:$P,ROW(),MATCH(BE$3,$K$2:$P$2,0))</f>
        <v>30</v>
      </c>
      <c r="BF2859" s="15" cm="1">
        <f t="array" ref="BF2859">INDEX($K:$P,ROW(),MATCH(BF$3,$K$2:$P$2,0))</f>
        <v>30</v>
      </c>
      <c r="BG2859" s="15" cm="1">
        <f t="array" ref="BG2859">INDEX($K:$P,ROW(),MATCH(BG$3,$K$2:$P$2,0))</f>
        <v>30</v>
      </c>
      <c r="BH2859" s="15" cm="1">
        <f t="array" ref="BH2859">INDEX($K:$P,ROW(),MATCH(BH$3,$K$2:$P$2,0))</f>
        <v>30</v>
      </c>
      <c r="BI2859" s="15" cm="1">
        <f t="array" ref="BI2859">INDEX($K:$P,ROW(),MATCH(BI$3,$K$2:$P$2,0))</f>
        <v>30</v>
      </c>
      <c r="BJ2859" s="15" cm="1">
        <f t="array" ref="BJ2859">INDEX($K:$P,ROW(),MATCH(BJ$3,$K$2:$P$2,0))</f>
        <v>30</v>
      </c>
      <c r="BK2859" s="15" cm="1">
        <f t="array" ref="BK2859">INDEX($K:$P,ROW(),MATCH(BK$3,$K$2:$P$2,0))</f>
        <v>30</v>
      </c>
      <c r="BL2859" s="15" cm="1">
        <f t="array" ref="BL2859">INDEX($K:$P,ROW(),MATCH(BL$3,$K$2:$P$2,0))</f>
        <v>30</v>
      </c>
      <c r="BM2859" s="15" cm="1">
        <f t="array" ref="BM2859">INDEX($K:$P,ROW(),MATCH(BM$3,$K$2:$P$2,0))</f>
        <v>30</v>
      </c>
      <c r="BN2859" s="15" cm="1">
        <f t="array" ref="BN2859">INDEX($K:$P,ROW(),MATCH(BN$3,$K$2:$P$2,0))</f>
        <v>30</v>
      </c>
      <c r="BO2859" s="15" cm="1">
        <f t="array" ref="BO2859">INDEX($K:$P,ROW(),MATCH(BO$3,$K$2:$P$2,0))</f>
        <v>30</v>
      </c>
      <c r="BP2859" s="15" cm="1">
        <f t="array" ref="BP2859">INDEX($K:$P,ROW(),MATCH(BP$3,$K$2:$P$2,0))</f>
        <v>30</v>
      </c>
      <c r="BQ2859" s="15" cm="1">
        <f t="array" ref="BQ2859">INDEX($K:$P,ROW(),MATCH(BQ$3,$K$2:$P$2,0))</f>
        <v>30</v>
      </c>
      <c r="BR2859" s="15" cm="1">
        <f t="array" ref="BR2859">INDEX($K:$P,ROW(),MATCH(BR$3,$K$2:$P$2,0))</f>
        <v>30</v>
      </c>
      <c r="BS2859" s="15" cm="1">
        <f t="array" ref="BS2859">INDEX($K:$P,ROW(),MATCH(BS$3,$K$2:$P$2,0))</f>
        <v>30</v>
      </c>
      <c r="BT2859" s="15" cm="1">
        <f t="array" ref="BT2859">INDEX($K:$P,ROW(),MATCH(BT$3,$K$2:$P$2,0))</f>
        <v>30</v>
      </c>
      <c r="BU2859" s="15" cm="1">
        <f t="array" ref="BU2859">INDEX($K:$P,ROW(),MATCH(BU$3,$K$2:$P$2,0))</f>
        <v>30</v>
      </c>
      <c r="BV2859" s="15" cm="1">
        <f t="array" ref="BV2859">INDEX($K:$P,ROW(),MATCH(BV$3,$K$2:$P$2,0))</f>
        <v>30</v>
      </c>
      <c r="BW2859" s="15" cm="1">
        <f t="array" ref="BW2859">INDEX($K:$P,ROW(),MATCH(BW$3,$K$2:$P$2,0))</f>
        <v>30</v>
      </c>
      <c r="BX2859" s="15" cm="1">
        <f t="array" ref="BX2859">INDEX($K:$P,ROW(),MATCH(BX$3,$K$2:$P$2,0))</f>
        <v>30</v>
      </c>
      <c r="BY2859" s="15" cm="1">
        <f t="array" ref="BY2859">INDEX($K:$P,ROW(),MATCH(BY$3,$K$2:$P$2,0))</f>
        <v>30</v>
      </c>
      <c r="BZ2859" s="15" cm="1">
        <f t="array" ref="BZ2859">INDEX($K:$P,ROW(),MATCH(BZ$3,$K$2:$P$2,0))</f>
        <v>30</v>
      </c>
      <c r="CA2859" s="15" cm="1">
        <f t="array" ref="CA2859">INDEX($K:$P,ROW(),MATCH(CA$3,$K$2:$P$2,0))</f>
        <v>30</v>
      </c>
      <c r="CB2859" s="15" cm="1">
        <f t="array" ref="CB2859">INDEX($K:$P,ROW(),MATCH(CB$3,$K$2:$P$2,0))</f>
        <v>30</v>
      </c>
      <c r="CC2859" s="15" cm="1">
        <f t="array" ref="CC2859">INDEX($K:$P,ROW(),MATCH(CC$3,$K$2:$P$2,0))</f>
        <v>30</v>
      </c>
      <c r="CD2859" s="15" cm="1">
        <f t="array" ref="CD2859">INDEX($K:$P,ROW(),MATCH(CD$3,$K$2:$P$2,0))</f>
        <v>30</v>
      </c>
      <c r="CE2859" s="15" cm="1">
        <f t="array" ref="CE2859">INDEX($K:$P,ROW(),MATCH(CE$3,$K$2:$P$2,0))</f>
        <v>30</v>
      </c>
      <c r="CF2859" s="15" cm="1">
        <f t="array" ref="CF2859">INDEX($K:$P,ROW(),MATCH(CF$3,$K$2:$P$2,0))</f>
        <v>30</v>
      </c>
      <c r="CG2859" s="15" cm="1">
        <f t="array" ref="CG2859">INDEX($K:$P,ROW(),MATCH(CG$3,$K$2:$P$2,0))</f>
        <v>30</v>
      </c>
      <c r="CH2859" s="15" cm="1">
        <f t="array" ref="CH2859">INDEX($K:$P,ROW(),MATCH(CH$3,$K$2:$P$2,0))</f>
        <v>30</v>
      </c>
      <c r="CI2859" s="15" cm="1">
        <f t="array" ref="CI2859">INDEX($K:$P,ROW(),MATCH(CI$3,$K$2:$P$2,0))</f>
        <v>30</v>
      </c>
      <c r="CJ2859" s="15" cm="1">
        <f t="array" ref="CJ2859">INDEX($K:$P,ROW(),MATCH(CJ$3,$K$2:$P$2,0))</f>
        <v>30</v>
      </c>
      <c r="CK2859" s="15" cm="1">
        <f t="array" ref="CK2859">INDEX($K:$P,ROW(),MATCH(CK$3,$K$2:$P$2,0))</f>
        <v>30</v>
      </c>
    </row>
    <row r="2860" spans="2:89" x14ac:dyDescent="0.35">
      <c r="B2860" s="123" t="s">
        <v>43</v>
      </c>
      <c r="C2860" t="s">
        <v>232</v>
      </c>
      <c r="D2860" t="s">
        <v>408</v>
      </c>
      <c r="E2860" s="8" t="str">
        <f t="shared" si="3665"/>
        <v>2860 WCUR-IS</v>
      </c>
      <c r="G2860" t="str">
        <f t="shared" si="3701"/>
        <v>2860 WCUR-IS</v>
      </c>
      <c r="H2860" s="27"/>
      <c r="I2860" s="78"/>
      <c r="J2860" s="78"/>
      <c r="K2860" s="115">
        <f t="shared" ref="K2860:P2860" ca="1" si="3702">SUMIF($4:$4,K$2,2860:2860)</f>
        <v>0</v>
      </c>
      <c r="L2860" s="115">
        <f t="shared" ca="1" si="3702"/>
        <v>0</v>
      </c>
      <c r="M2860" s="115">
        <f t="shared" ca="1" si="3702"/>
        <v>0</v>
      </c>
      <c r="N2860" s="115">
        <f t="shared" ca="1" si="3702"/>
        <v>0</v>
      </c>
      <c r="O2860" s="115">
        <f t="shared" ca="1" si="3702"/>
        <v>0</v>
      </c>
      <c r="P2860" s="115">
        <f t="shared" si="3702"/>
        <v>0</v>
      </c>
      <c r="R2860" s="115"/>
      <c r="S2860" s="115">
        <f t="shared" ref="S2860:AX2860" ca="1" si="3703">MIN(S2859/30*S2856,R2860+S2856)</f>
        <v>0</v>
      </c>
      <c r="T2860" s="115">
        <f t="shared" ca="1" si="3703"/>
        <v>0</v>
      </c>
      <c r="U2860" s="115">
        <f t="shared" ca="1" si="3703"/>
        <v>0</v>
      </c>
      <c r="V2860" s="115">
        <f t="shared" ca="1" si="3703"/>
        <v>0</v>
      </c>
      <c r="W2860" s="115">
        <f t="shared" ca="1" si="3703"/>
        <v>0</v>
      </c>
      <c r="X2860" s="115">
        <f t="shared" ca="1" si="3703"/>
        <v>0</v>
      </c>
      <c r="Y2860" s="115">
        <f t="shared" ca="1" si="3703"/>
        <v>0</v>
      </c>
      <c r="Z2860" s="115">
        <f t="shared" ca="1" si="3703"/>
        <v>0</v>
      </c>
      <c r="AA2860" s="115">
        <f t="shared" ca="1" si="3703"/>
        <v>0</v>
      </c>
      <c r="AB2860" s="115">
        <f t="shared" ca="1" si="3703"/>
        <v>0</v>
      </c>
      <c r="AC2860" s="115">
        <f t="shared" ca="1" si="3703"/>
        <v>0</v>
      </c>
      <c r="AD2860" s="115">
        <f t="shared" ca="1" si="3703"/>
        <v>0</v>
      </c>
      <c r="AE2860" s="115">
        <f t="shared" ca="1" si="3703"/>
        <v>0</v>
      </c>
      <c r="AF2860" s="115">
        <f t="shared" ca="1" si="3703"/>
        <v>0</v>
      </c>
      <c r="AG2860" s="115">
        <f t="shared" ca="1" si="3703"/>
        <v>0</v>
      </c>
      <c r="AH2860" s="115">
        <f t="shared" ca="1" si="3703"/>
        <v>0</v>
      </c>
      <c r="AI2860" s="115">
        <f t="shared" ca="1" si="3703"/>
        <v>0</v>
      </c>
      <c r="AJ2860" s="115">
        <f t="shared" ca="1" si="3703"/>
        <v>0</v>
      </c>
      <c r="AK2860" s="115">
        <f t="shared" ca="1" si="3703"/>
        <v>0</v>
      </c>
      <c r="AL2860" s="115">
        <f t="shared" ca="1" si="3703"/>
        <v>0</v>
      </c>
      <c r="AM2860" s="115">
        <f t="shared" ca="1" si="3703"/>
        <v>0</v>
      </c>
      <c r="AN2860" s="115">
        <f t="shared" ca="1" si="3703"/>
        <v>0</v>
      </c>
      <c r="AO2860" s="115">
        <f t="shared" ca="1" si="3703"/>
        <v>0</v>
      </c>
      <c r="AP2860" s="115">
        <f t="shared" ca="1" si="3703"/>
        <v>0</v>
      </c>
      <c r="AQ2860" s="115">
        <f t="shared" ca="1" si="3703"/>
        <v>0</v>
      </c>
      <c r="AR2860" s="115">
        <f t="shared" ca="1" si="3703"/>
        <v>0</v>
      </c>
      <c r="AS2860" s="115">
        <f t="shared" ca="1" si="3703"/>
        <v>0</v>
      </c>
      <c r="AT2860" s="115">
        <f t="shared" ca="1" si="3703"/>
        <v>0</v>
      </c>
      <c r="AU2860" s="115">
        <f t="shared" ca="1" si="3703"/>
        <v>0</v>
      </c>
      <c r="AV2860" s="115">
        <f t="shared" ca="1" si="3703"/>
        <v>0</v>
      </c>
      <c r="AW2860" s="115">
        <f t="shared" ca="1" si="3703"/>
        <v>0</v>
      </c>
      <c r="AX2860" s="115">
        <f t="shared" ca="1" si="3703"/>
        <v>0</v>
      </c>
      <c r="AY2860" s="115">
        <f t="shared" ref="AY2860:CD2860" ca="1" si="3704">MIN(AY2859/30*AY2856,AX2860+AY2856)</f>
        <v>0</v>
      </c>
      <c r="AZ2860" s="115">
        <f t="shared" ca="1" si="3704"/>
        <v>0</v>
      </c>
      <c r="BA2860" s="115">
        <f t="shared" ca="1" si="3704"/>
        <v>0</v>
      </c>
      <c r="BB2860" s="115">
        <f t="shared" ca="1" si="3704"/>
        <v>0</v>
      </c>
      <c r="BC2860" s="115">
        <f t="shared" ca="1" si="3704"/>
        <v>0</v>
      </c>
      <c r="BD2860" s="115">
        <f t="shared" ca="1" si="3704"/>
        <v>0</v>
      </c>
      <c r="BE2860" s="115">
        <f t="shared" ca="1" si="3704"/>
        <v>0</v>
      </c>
      <c r="BF2860" s="115">
        <f t="shared" ca="1" si="3704"/>
        <v>0</v>
      </c>
      <c r="BG2860" s="115">
        <f t="shared" ca="1" si="3704"/>
        <v>0</v>
      </c>
      <c r="BH2860" s="115">
        <f t="shared" ca="1" si="3704"/>
        <v>0</v>
      </c>
      <c r="BI2860" s="115">
        <f t="shared" ca="1" si="3704"/>
        <v>0</v>
      </c>
      <c r="BJ2860" s="115">
        <f t="shared" ca="1" si="3704"/>
        <v>0</v>
      </c>
      <c r="BK2860" s="115">
        <f t="shared" ca="1" si="3704"/>
        <v>0</v>
      </c>
      <c r="BL2860" s="115">
        <f t="shared" ca="1" si="3704"/>
        <v>0</v>
      </c>
      <c r="BM2860" s="115">
        <f t="shared" ca="1" si="3704"/>
        <v>0</v>
      </c>
      <c r="BN2860" s="115">
        <f t="shared" ca="1" si="3704"/>
        <v>0</v>
      </c>
      <c r="BO2860" s="115">
        <f t="shared" ca="1" si="3704"/>
        <v>0</v>
      </c>
      <c r="BP2860" s="115">
        <f t="shared" ca="1" si="3704"/>
        <v>0</v>
      </c>
      <c r="BQ2860" s="115">
        <f t="shared" ca="1" si="3704"/>
        <v>0</v>
      </c>
      <c r="BR2860" s="115">
        <f t="shared" ca="1" si="3704"/>
        <v>0</v>
      </c>
      <c r="BS2860" s="115">
        <f t="shared" ca="1" si="3704"/>
        <v>0</v>
      </c>
      <c r="BT2860" s="115">
        <f t="shared" ca="1" si="3704"/>
        <v>0</v>
      </c>
      <c r="BU2860" s="115">
        <f t="shared" ca="1" si="3704"/>
        <v>0</v>
      </c>
      <c r="BV2860" s="115">
        <f t="shared" ca="1" si="3704"/>
        <v>0</v>
      </c>
      <c r="BW2860" s="115">
        <f t="shared" ca="1" si="3704"/>
        <v>0</v>
      </c>
      <c r="BX2860" s="115">
        <f t="shared" ca="1" si="3704"/>
        <v>0</v>
      </c>
      <c r="BY2860" s="115">
        <f t="shared" ca="1" si="3704"/>
        <v>0</v>
      </c>
      <c r="BZ2860" s="115">
        <f t="shared" ca="1" si="3704"/>
        <v>0</v>
      </c>
      <c r="CA2860" s="115">
        <f t="shared" ca="1" si="3704"/>
        <v>0</v>
      </c>
      <c r="CB2860" s="115">
        <f t="shared" ca="1" si="3704"/>
        <v>0</v>
      </c>
      <c r="CC2860" s="115">
        <f t="shared" ca="1" si="3704"/>
        <v>0</v>
      </c>
      <c r="CD2860" s="115">
        <f t="shared" ca="1" si="3704"/>
        <v>0</v>
      </c>
      <c r="CE2860" s="115">
        <f t="shared" ref="CE2860:CK2860" ca="1" si="3705">MIN(CE2859/30*CE2856,CD2860+CE2856)</f>
        <v>0</v>
      </c>
      <c r="CF2860" s="115">
        <f t="shared" ca="1" si="3705"/>
        <v>0</v>
      </c>
      <c r="CG2860" s="115">
        <f t="shared" ca="1" si="3705"/>
        <v>0</v>
      </c>
      <c r="CH2860" s="115">
        <f t="shared" ca="1" si="3705"/>
        <v>0</v>
      </c>
      <c r="CI2860" s="115">
        <f t="shared" ca="1" si="3705"/>
        <v>0</v>
      </c>
      <c r="CJ2860" s="115">
        <f t="shared" ca="1" si="3705"/>
        <v>0</v>
      </c>
      <c r="CK2860" s="115">
        <f t="shared" ca="1" si="3705"/>
        <v>0</v>
      </c>
    </row>
    <row r="2861" spans="2:89" x14ac:dyDescent="0.35">
      <c r="B2861" s="123"/>
      <c r="D2861" t="s">
        <v>408</v>
      </c>
      <c r="E2861" s="8" t="str">
        <f t="shared" si="3665"/>
        <v>2861 WCUR-IS</v>
      </c>
      <c r="G2861" t="str">
        <f t="shared" si="3701"/>
        <v>2861 WCUR-IS</v>
      </c>
      <c r="H2861" s="27"/>
      <c r="I2861" s="78"/>
      <c r="J2861" s="78"/>
      <c r="K2861" s="33"/>
      <c r="L2861" s="33"/>
      <c r="M2861" s="33"/>
      <c r="N2861" s="33"/>
      <c r="O2861" s="33"/>
      <c r="P2861" s="33"/>
      <c r="R2861" s="33"/>
      <c r="S2861" s="33"/>
      <c r="T2861" s="33"/>
      <c r="U2861" s="33"/>
      <c r="V2861" s="33"/>
      <c r="W2861" s="33"/>
      <c r="X2861" s="33"/>
      <c r="Y2861" s="33"/>
      <c r="Z2861" s="33"/>
      <c r="AA2861" s="33"/>
      <c r="AB2861" s="33"/>
      <c r="AC2861" s="33"/>
      <c r="AD2861" s="33"/>
      <c r="AE2861" s="33"/>
      <c r="AF2861" s="33"/>
      <c r="AG2861" s="33"/>
      <c r="AH2861" s="33"/>
      <c r="AI2861" s="33"/>
      <c r="AJ2861" s="33"/>
      <c r="AK2861" s="33"/>
      <c r="AL2861" s="33"/>
      <c r="AM2861" s="33"/>
      <c r="AN2861" s="33"/>
      <c r="AO2861" s="33"/>
      <c r="AP2861" s="33"/>
      <c r="AQ2861" s="33"/>
      <c r="AR2861" s="33"/>
      <c r="AS2861" s="33"/>
      <c r="AT2861" s="33"/>
      <c r="AU2861" s="33"/>
      <c r="AV2861" s="33"/>
      <c r="AW2861" s="33"/>
      <c r="AX2861" s="33"/>
      <c r="AY2861" s="33"/>
      <c r="AZ2861" s="33"/>
      <c r="BA2861" s="33"/>
      <c r="BB2861" s="33"/>
      <c r="BC2861" s="33"/>
      <c r="BD2861" s="33"/>
      <c r="BE2861" s="33"/>
      <c r="BF2861" s="33"/>
      <c r="BG2861" s="33"/>
      <c r="BH2861" s="33"/>
      <c r="BI2861" s="33"/>
      <c r="BJ2861" s="33"/>
      <c r="BK2861" s="33"/>
      <c r="BL2861" s="33"/>
      <c r="BM2861" s="33"/>
      <c r="BN2861" s="33"/>
      <c r="BO2861" s="33"/>
      <c r="BP2861" s="33"/>
      <c r="BQ2861" s="33"/>
      <c r="BR2861" s="33"/>
      <c r="BS2861" s="33"/>
      <c r="BT2861" s="33"/>
      <c r="BU2861" s="33"/>
      <c r="BV2861" s="33"/>
      <c r="BW2861" s="33"/>
      <c r="BX2861" s="33"/>
      <c r="BY2861" s="33"/>
      <c r="BZ2861" s="33"/>
      <c r="CA2861" s="33"/>
      <c r="CB2861" s="33"/>
      <c r="CC2861" s="33"/>
      <c r="CD2861" s="33"/>
      <c r="CE2861" s="33"/>
      <c r="CF2861" s="33"/>
      <c r="CG2861" s="33"/>
      <c r="CH2861" s="33"/>
      <c r="CI2861" s="33"/>
      <c r="CJ2861" s="33"/>
      <c r="CK2861" s="33"/>
    </row>
    <row r="2862" spans="2:89" x14ac:dyDescent="0.35">
      <c r="B2862" s="123" t="str">
        <f>"Change in "&amp;B2860</f>
        <v>Change in Unearned revenue</v>
      </c>
      <c r="C2862" t="s">
        <v>234</v>
      </c>
      <c r="D2862" t="s">
        <v>408</v>
      </c>
      <c r="E2862" s="8" t="str">
        <f t="shared" si="3665"/>
        <v>2862 WCUR-IS</v>
      </c>
      <c r="G2862" t="str">
        <f t="shared" si="3701"/>
        <v>2862 WCUR-IS</v>
      </c>
      <c r="K2862" s="33">
        <f t="shared" ref="K2862:P2862" ca="1" si="3706">SUMIF($3:$3,K$2,2862:2862)</f>
        <v>0</v>
      </c>
      <c r="L2862" s="33">
        <f t="shared" ca="1" si="3706"/>
        <v>0</v>
      </c>
      <c r="M2862" s="33">
        <f t="shared" ca="1" si="3706"/>
        <v>0</v>
      </c>
      <c r="N2862" s="33">
        <f t="shared" ca="1" si="3706"/>
        <v>0</v>
      </c>
      <c r="O2862" s="33">
        <f t="shared" ca="1" si="3706"/>
        <v>0</v>
      </c>
      <c r="P2862" s="33">
        <f t="shared" ca="1" si="3706"/>
        <v>0</v>
      </c>
      <c r="R2862" s="33"/>
      <c r="S2862" s="33">
        <f t="shared" ref="S2862:AX2862" ca="1" si="3707">S2860-R2860</f>
        <v>0</v>
      </c>
      <c r="T2862" s="33">
        <f t="shared" ca="1" si="3707"/>
        <v>0</v>
      </c>
      <c r="U2862" s="33">
        <f t="shared" ca="1" si="3707"/>
        <v>0</v>
      </c>
      <c r="V2862" s="33">
        <f t="shared" ca="1" si="3707"/>
        <v>0</v>
      </c>
      <c r="W2862" s="33">
        <f t="shared" ca="1" si="3707"/>
        <v>0</v>
      </c>
      <c r="X2862" s="33">
        <f t="shared" ca="1" si="3707"/>
        <v>0</v>
      </c>
      <c r="Y2862" s="33">
        <f t="shared" ca="1" si="3707"/>
        <v>0</v>
      </c>
      <c r="Z2862" s="33">
        <f t="shared" ca="1" si="3707"/>
        <v>0</v>
      </c>
      <c r="AA2862" s="33">
        <f t="shared" ca="1" si="3707"/>
        <v>0</v>
      </c>
      <c r="AB2862" s="33">
        <f t="shared" ca="1" si="3707"/>
        <v>0</v>
      </c>
      <c r="AC2862" s="33">
        <f t="shared" ca="1" si="3707"/>
        <v>0</v>
      </c>
      <c r="AD2862" s="33">
        <f t="shared" ca="1" si="3707"/>
        <v>0</v>
      </c>
      <c r="AE2862" s="33">
        <f t="shared" ca="1" si="3707"/>
        <v>0</v>
      </c>
      <c r="AF2862" s="33">
        <f t="shared" ca="1" si="3707"/>
        <v>0</v>
      </c>
      <c r="AG2862" s="33">
        <f t="shared" ca="1" si="3707"/>
        <v>0</v>
      </c>
      <c r="AH2862" s="33">
        <f t="shared" ca="1" si="3707"/>
        <v>0</v>
      </c>
      <c r="AI2862" s="33">
        <f t="shared" ca="1" si="3707"/>
        <v>0</v>
      </c>
      <c r="AJ2862" s="33">
        <f t="shared" ca="1" si="3707"/>
        <v>0</v>
      </c>
      <c r="AK2862" s="33">
        <f t="shared" ca="1" si="3707"/>
        <v>0</v>
      </c>
      <c r="AL2862" s="33">
        <f t="shared" ca="1" si="3707"/>
        <v>0</v>
      </c>
      <c r="AM2862" s="33">
        <f t="shared" ca="1" si="3707"/>
        <v>0</v>
      </c>
      <c r="AN2862" s="33">
        <f t="shared" ca="1" si="3707"/>
        <v>0</v>
      </c>
      <c r="AO2862" s="33">
        <f t="shared" ca="1" si="3707"/>
        <v>0</v>
      </c>
      <c r="AP2862" s="33">
        <f t="shared" ca="1" si="3707"/>
        <v>0</v>
      </c>
      <c r="AQ2862" s="33">
        <f t="shared" ca="1" si="3707"/>
        <v>0</v>
      </c>
      <c r="AR2862" s="33">
        <f t="shared" ca="1" si="3707"/>
        <v>0</v>
      </c>
      <c r="AS2862" s="33">
        <f t="shared" ca="1" si="3707"/>
        <v>0</v>
      </c>
      <c r="AT2862" s="33">
        <f t="shared" ca="1" si="3707"/>
        <v>0</v>
      </c>
      <c r="AU2862" s="33">
        <f t="shared" ca="1" si="3707"/>
        <v>0</v>
      </c>
      <c r="AV2862" s="33">
        <f t="shared" ca="1" si="3707"/>
        <v>0</v>
      </c>
      <c r="AW2862" s="33">
        <f t="shared" ca="1" si="3707"/>
        <v>0</v>
      </c>
      <c r="AX2862" s="33">
        <f t="shared" ca="1" si="3707"/>
        <v>0</v>
      </c>
      <c r="AY2862" s="33">
        <f t="shared" ref="AY2862:CD2862" ca="1" si="3708">AY2860-AX2860</f>
        <v>0</v>
      </c>
      <c r="AZ2862" s="33">
        <f t="shared" ca="1" si="3708"/>
        <v>0</v>
      </c>
      <c r="BA2862" s="33">
        <f t="shared" ca="1" si="3708"/>
        <v>0</v>
      </c>
      <c r="BB2862" s="33">
        <f t="shared" ca="1" si="3708"/>
        <v>0</v>
      </c>
      <c r="BC2862" s="33">
        <f t="shared" ca="1" si="3708"/>
        <v>0</v>
      </c>
      <c r="BD2862" s="33">
        <f t="shared" ca="1" si="3708"/>
        <v>0</v>
      </c>
      <c r="BE2862" s="33">
        <f t="shared" ca="1" si="3708"/>
        <v>0</v>
      </c>
      <c r="BF2862" s="33">
        <f t="shared" ca="1" si="3708"/>
        <v>0</v>
      </c>
      <c r="BG2862" s="33">
        <f t="shared" ca="1" si="3708"/>
        <v>0</v>
      </c>
      <c r="BH2862" s="33">
        <f t="shared" ca="1" si="3708"/>
        <v>0</v>
      </c>
      <c r="BI2862" s="33">
        <f t="shared" ca="1" si="3708"/>
        <v>0</v>
      </c>
      <c r="BJ2862" s="33">
        <f t="shared" ca="1" si="3708"/>
        <v>0</v>
      </c>
      <c r="BK2862" s="33">
        <f t="shared" ca="1" si="3708"/>
        <v>0</v>
      </c>
      <c r="BL2862" s="33">
        <f t="shared" ca="1" si="3708"/>
        <v>0</v>
      </c>
      <c r="BM2862" s="33">
        <f t="shared" ca="1" si="3708"/>
        <v>0</v>
      </c>
      <c r="BN2862" s="33">
        <f t="shared" ca="1" si="3708"/>
        <v>0</v>
      </c>
      <c r="BO2862" s="33">
        <f t="shared" ca="1" si="3708"/>
        <v>0</v>
      </c>
      <c r="BP2862" s="33">
        <f t="shared" ca="1" si="3708"/>
        <v>0</v>
      </c>
      <c r="BQ2862" s="33">
        <f t="shared" ca="1" si="3708"/>
        <v>0</v>
      </c>
      <c r="BR2862" s="33">
        <f t="shared" ca="1" si="3708"/>
        <v>0</v>
      </c>
      <c r="BS2862" s="33">
        <f t="shared" ca="1" si="3708"/>
        <v>0</v>
      </c>
      <c r="BT2862" s="33">
        <f t="shared" ca="1" si="3708"/>
        <v>0</v>
      </c>
      <c r="BU2862" s="33">
        <f t="shared" ca="1" si="3708"/>
        <v>0</v>
      </c>
      <c r="BV2862" s="33">
        <f t="shared" ca="1" si="3708"/>
        <v>0</v>
      </c>
      <c r="BW2862" s="33">
        <f t="shared" ca="1" si="3708"/>
        <v>0</v>
      </c>
      <c r="BX2862" s="33">
        <f t="shared" ca="1" si="3708"/>
        <v>0</v>
      </c>
      <c r="BY2862" s="33">
        <f t="shared" ca="1" si="3708"/>
        <v>0</v>
      </c>
      <c r="BZ2862" s="33">
        <f t="shared" ca="1" si="3708"/>
        <v>0</v>
      </c>
      <c r="CA2862" s="33">
        <f t="shared" ca="1" si="3708"/>
        <v>0</v>
      </c>
      <c r="CB2862" s="33">
        <f t="shared" ca="1" si="3708"/>
        <v>0</v>
      </c>
      <c r="CC2862" s="33">
        <f t="shared" ca="1" si="3708"/>
        <v>0</v>
      </c>
      <c r="CD2862" s="33">
        <f t="shared" ca="1" si="3708"/>
        <v>0</v>
      </c>
      <c r="CE2862" s="33">
        <f t="shared" ref="CE2862:CK2862" ca="1" si="3709">CE2860-CD2860</f>
        <v>0</v>
      </c>
      <c r="CF2862" s="33">
        <f t="shared" ca="1" si="3709"/>
        <v>0</v>
      </c>
      <c r="CG2862" s="33">
        <f t="shared" ca="1" si="3709"/>
        <v>0</v>
      </c>
      <c r="CH2862" s="33">
        <f t="shared" ca="1" si="3709"/>
        <v>0</v>
      </c>
      <c r="CI2862" s="33">
        <f t="shared" ca="1" si="3709"/>
        <v>0</v>
      </c>
      <c r="CJ2862" s="33">
        <f t="shared" ca="1" si="3709"/>
        <v>0</v>
      </c>
      <c r="CK2862" s="33">
        <f t="shared" ca="1" si="3709"/>
        <v>0</v>
      </c>
    </row>
    <row r="2863" spans="2:89" x14ac:dyDescent="0.35">
      <c r="B2863" s="122"/>
      <c r="D2863" t="s">
        <v>408</v>
      </c>
      <c r="E2863" s="8" t="str">
        <f t="shared" si="3665"/>
        <v>2863 WCUR-IS</v>
      </c>
      <c r="G2863" t="str">
        <f t="shared" si="3701"/>
        <v>2863 WCUR-IS</v>
      </c>
      <c r="K2863" s="53"/>
      <c r="L2863" s="53"/>
      <c r="M2863" s="53"/>
      <c r="N2863" s="53"/>
      <c r="O2863" s="53"/>
      <c r="P2863" s="53"/>
      <c r="R2863" s="24"/>
      <c r="S2863" s="24"/>
      <c r="T2863" s="24"/>
      <c r="U2863" s="24"/>
      <c r="V2863" s="24"/>
      <c r="W2863" s="24"/>
      <c r="X2863" s="24"/>
      <c r="Y2863" s="24"/>
      <c r="Z2863" s="24"/>
      <c r="AA2863" s="24"/>
      <c r="AB2863" s="24"/>
      <c r="AC2863" s="24"/>
      <c r="AD2863" s="24"/>
      <c r="AE2863" s="24"/>
      <c r="AF2863" s="24"/>
      <c r="AG2863" s="24"/>
      <c r="AH2863" s="24"/>
      <c r="AI2863" s="24"/>
      <c r="AJ2863" s="24"/>
      <c r="AK2863" s="24"/>
      <c r="AL2863" s="24"/>
      <c r="AM2863" s="24"/>
      <c r="AN2863" s="24"/>
      <c r="AO2863" s="24"/>
      <c r="AP2863" s="24"/>
      <c r="AQ2863" s="24"/>
      <c r="AR2863" s="24"/>
      <c r="AS2863" s="24"/>
      <c r="AT2863" s="24"/>
      <c r="AU2863" s="24"/>
      <c r="AV2863" s="24"/>
      <c r="AW2863" s="24"/>
      <c r="AX2863" s="24"/>
      <c r="AY2863" s="24"/>
      <c r="AZ2863" s="24"/>
      <c r="BA2863" s="24"/>
      <c r="BB2863" s="24"/>
      <c r="BC2863" s="24"/>
      <c r="BD2863" s="24"/>
      <c r="BE2863" s="24"/>
      <c r="BF2863" s="24"/>
      <c r="BG2863" s="24"/>
      <c r="BH2863" s="24"/>
      <c r="BI2863" s="24"/>
      <c r="BJ2863" s="24"/>
      <c r="BK2863" s="24"/>
      <c r="BL2863" s="24"/>
      <c r="BM2863" s="24"/>
      <c r="BN2863" s="24"/>
      <c r="BO2863" s="24"/>
      <c r="BP2863" s="24"/>
      <c r="BQ2863" s="24"/>
      <c r="BR2863" s="24"/>
      <c r="BS2863" s="24"/>
      <c r="BT2863" s="24"/>
      <c r="BU2863" s="24"/>
      <c r="BV2863" s="24"/>
      <c r="BW2863" s="24"/>
      <c r="BX2863" s="24"/>
      <c r="BY2863" s="24"/>
      <c r="BZ2863" s="24"/>
      <c r="CA2863" s="24"/>
      <c r="CB2863" s="24"/>
      <c r="CC2863" s="24"/>
      <c r="CD2863" s="24"/>
      <c r="CE2863" s="24"/>
      <c r="CF2863" s="24"/>
      <c r="CG2863" s="24"/>
      <c r="CH2863" s="24"/>
      <c r="CI2863" s="24"/>
      <c r="CJ2863" s="24"/>
      <c r="CK2863" s="24"/>
    </row>
    <row r="2864" spans="2:89" x14ac:dyDescent="0.35">
      <c r="B2864" s="132" t="str">
        <f>B2838</f>
        <v>(Primary label)</v>
      </c>
      <c r="D2864" t="s">
        <v>408</v>
      </c>
      <c r="E2864" s="8" t="str">
        <f t="shared" si="3665"/>
        <v>2864 WCUR-IS</v>
      </c>
      <c r="G2864" t="s">
        <v>332</v>
      </c>
      <c r="K2864" s="53"/>
      <c r="L2864" s="53"/>
      <c r="M2864" s="53"/>
      <c r="N2864" s="53"/>
      <c r="O2864" s="53"/>
      <c r="P2864" s="53"/>
      <c r="R2864" s="24"/>
      <c r="S2864" s="24"/>
      <c r="T2864" s="24"/>
      <c r="U2864" s="24"/>
      <c r="V2864" s="24"/>
      <c r="W2864" s="24"/>
      <c r="X2864" s="24"/>
      <c r="Y2864" s="24"/>
      <c r="Z2864" s="24"/>
      <c r="AA2864" s="24"/>
      <c r="AB2864" s="24"/>
      <c r="AC2864" s="24"/>
      <c r="AD2864" s="24"/>
      <c r="AE2864" s="24"/>
      <c r="AF2864" s="24"/>
      <c r="AG2864" s="24"/>
      <c r="AH2864" s="24"/>
      <c r="AI2864" s="24"/>
      <c r="AJ2864" s="24"/>
      <c r="AK2864" s="24"/>
      <c r="AL2864" s="24"/>
      <c r="AM2864" s="24"/>
      <c r="AN2864" s="24"/>
      <c r="AO2864" s="24"/>
      <c r="AP2864" s="24"/>
      <c r="AQ2864" s="24"/>
      <c r="AR2864" s="24"/>
      <c r="AS2864" s="24"/>
      <c r="AT2864" s="24"/>
      <c r="AU2864" s="24"/>
      <c r="AV2864" s="24"/>
      <c r="AW2864" s="24"/>
      <c r="AX2864" s="24"/>
      <c r="AY2864" s="24"/>
      <c r="AZ2864" s="24"/>
      <c r="BA2864" s="24"/>
      <c r="BB2864" s="24"/>
      <c r="BC2864" s="24"/>
      <c r="BD2864" s="24"/>
      <c r="BE2864" s="24"/>
      <c r="BF2864" s="24"/>
      <c r="BG2864" s="24"/>
      <c r="BH2864" s="24"/>
      <c r="BI2864" s="24"/>
      <c r="BJ2864" s="24"/>
      <c r="BK2864" s="24"/>
      <c r="BL2864" s="24"/>
      <c r="BM2864" s="24"/>
      <c r="BN2864" s="24"/>
      <c r="BO2864" s="24"/>
      <c r="BP2864" s="24"/>
      <c r="BQ2864" s="24"/>
      <c r="BR2864" s="24"/>
      <c r="BS2864" s="24"/>
      <c r="BT2864" s="24"/>
      <c r="BU2864" s="24"/>
      <c r="BV2864" s="24"/>
      <c r="BW2864" s="24"/>
      <c r="BX2864" s="24"/>
      <c r="BY2864" s="24"/>
      <c r="BZ2864" s="24"/>
      <c r="CA2864" s="24"/>
      <c r="CB2864" s="24"/>
      <c r="CC2864" s="24"/>
      <c r="CD2864" s="24"/>
      <c r="CE2864" s="24"/>
      <c r="CF2864" s="24"/>
      <c r="CG2864" s="24"/>
      <c r="CH2864" s="24"/>
      <c r="CI2864" s="24"/>
      <c r="CJ2864" s="24"/>
      <c r="CK2864" s="24"/>
    </row>
    <row r="2865" spans="2:89" x14ac:dyDescent="0.35">
      <c r="B2865" s="132" t="str">
        <f t="shared" ref="B2865:B2871" si="3710">B2839</f>
        <v>primary unit</v>
      </c>
      <c r="D2865" t="s">
        <v>408</v>
      </c>
      <c r="E2865" s="8" t="str">
        <f t="shared" si="3665"/>
        <v>2865 WCUR-IS</v>
      </c>
      <c r="G2865" t="s">
        <v>332</v>
      </c>
      <c r="K2865" s="53"/>
      <c r="L2865" s="53"/>
      <c r="M2865" s="53"/>
      <c r="N2865" s="53"/>
      <c r="O2865" s="53"/>
      <c r="P2865" s="53"/>
      <c r="R2865" s="24"/>
      <c r="S2865" s="24"/>
      <c r="T2865" s="24"/>
      <c r="U2865" s="24"/>
      <c r="V2865" s="24"/>
      <c r="W2865" s="24"/>
      <c r="X2865" s="24"/>
      <c r="Y2865" s="24"/>
      <c r="Z2865" s="24"/>
      <c r="AA2865" s="24"/>
      <c r="AB2865" s="24"/>
      <c r="AC2865" s="24"/>
      <c r="AD2865" s="24"/>
      <c r="AE2865" s="24"/>
      <c r="AF2865" s="24"/>
      <c r="AG2865" s="24"/>
      <c r="AH2865" s="24"/>
      <c r="AI2865" s="24"/>
      <c r="AJ2865" s="24"/>
      <c r="AK2865" s="24"/>
      <c r="AL2865" s="24"/>
      <c r="AM2865" s="24"/>
      <c r="AN2865" s="24"/>
      <c r="AO2865" s="24"/>
      <c r="AP2865" s="24"/>
      <c r="AQ2865" s="24"/>
      <c r="AR2865" s="24"/>
      <c r="AS2865" s="24"/>
      <c r="AT2865" s="24"/>
      <c r="AU2865" s="24"/>
      <c r="AV2865" s="24"/>
      <c r="AW2865" s="24"/>
      <c r="AX2865" s="24"/>
      <c r="AY2865" s="24"/>
      <c r="AZ2865" s="24"/>
      <c r="BA2865" s="24"/>
      <c r="BB2865" s="24"/>
      <c r="BC2865" s="24"/>
      <c r="BD2865" s="24"/>
      <c r="BE2865" s="24"/>
      <c r="BF2865" s="24"/>
      <c r="BG2865" s="24"/>
      <c r="BH2865" s="24"/>
      <c r="BI2865" s="24"/>
      <c r="BJ2865" s="24"/>
      <c r="BK2865" s="24"/>
      <c r="BL2865" s="24"/>
      <c r="BM2865" s="24"/>
      <c r="BN2865" s="24"/>
      <c r="BO2865" s="24"/>
      <c r="BP2865" s="24"/>
      <c r="BQ2865" s="24"/>
      <c r="BR2865" s="24"/>
      <c r="BS2865" s="24"/>
      <c r="BT2865" s="24"/>
      <c r="BU2865" s="24"/>
      <c r="BV2865" s="24"/>
      <c r="BW2865" s="24"/>
      <c r="BX2865" s="24"/>
      <c r="BY2865" s="24"/>
      <c r="BZ2865" s="24"/>
      <c r="CA2865" s="24"/>
      <c r="CB2865" s="24"/>
      <c r="CC2865" s="24"/>
      <c r="CD2865" s="24"/>
      <c r="CE2865" s="24"/>
      <c r="CF2865" s="24"/>
      <c r="CG2865" s="24"/>
      <c r="CH2865" s="24"/>
      <c r="CI2865" s="24"/>
      <c r="CJ2865" s="24"/>
      <c r="CK2865" s="24"/>
    </row>
    <row r="2866" spans="2:89" x14ac:dyDescent="0.35">
      <c r="B2866" s="132" t="str">
        <f t="shared" si="3710"/>
        <v>Primary revenue driver</v>
      </c>
      <c r="D2866" t="s">
        <v>408</v>
      </c>
      <c r="E2866" s="8" t="str">
        <f t="shared" si="3665"/>
        <v>2866 WCUR-IS</v>
      </c>
      <c r="G2866" t="s">
        <v>332</v>
      </c>
      <c r="K2866" s="53"/>
      <c r="L2866" s="53"/>
      <c r="M2866" s="53"/>
      <c r="N2866" s="53"/>
      <c r="O2866" s="53"/>
      <c r="P2866" s="53"/>
      <c r="R2866" s="24"/>
      <c r="S2866" s="175" t="str">
        <f t="shared" ref="S2866" si="3711">S2849</f>
        <v>S$16</v>
      </c>
      <c r="T2866" s="175" t="str">
        <f t="shared" ref="T2866:CE2866" si="3712">T2849</f>
        <v>T$16</v>
      </c>
      <c r="U2866" s="175" t="str">
        <f t="shared" si="3712"/>
        <v>U$16</v>
      </c>
      <c r="V2866" s="175" t="str">
        <f t="shared" si="3712"/>
        <v>V$16</v>
      </c>
      <c r="W2866" s="175" t="str">
        <f t="shared" si="3712"/>
        <v>W$16</v>
      </c>
      <c r="X2866" s="175" t="str">
        <f t="shared" si="3712"/>
        <v>X$16</v>
      </c>
      <c r="Y2866" s="175" t="str">
        <f t="shared" si="3712"/>
        <v>Y$16</v>
      </c>
      <c r="Z2866" s="175" t="str">
        <f t="shared" si="3712"/>
        <v>Z$16</v>
      </c>
      <c r="AA2866" s="175" t="str">
        <f t="shared" si="3712"/>
        <v>AA$16</v>
      </c>
      <c r="AB2866" s="175" t="str">
        <f t="shared" si="3712"/>
        <v>AB$16</v>
      </c>
      <c r="AC2866" s="175" t="str">
        <f t="shared" si="3712"/>
        <v>AC$16</v>
      </c>
      <c r="AD2866" s="175" t="str">
        <f t="shared" si="3712"/>
        <v>AD$16</v>
      </c>
      <c r="AE2866" s="175" t="str">
        <f t="shared" si="3712"/>
        <v>AE$16</v>
      </c>
      <c r="AF2866" s="175" t="str">
        <f t="shared" si="3712"/>
        <v>AF$16</v>
      </c>
      <c r="AG2866" s="175" t="str">
        <f t="shared" si="3712"/>
        <v>AG$16</v>
      </c>
      <c r="AH2866" s="175" t="str">
        <f t="shared" si="3712"/>
        <v>AH$16</v>
      </c>
      <c r="AI2866" s="175" t="str">
        <f t="shared" si="3712"/>
        <v>AI$16</v>
      </c>
      <c r="AJ2866" s="175" t="str">
        <f t="shared" si="3712"/>
        <v>AJ$16</v>
      </c>
      <c r="AK2866" s="175" t="str">
        <f t="shared" si="3712"/>
        <v>AK$16</v>
      </c>
      <c r="AL2866" s="175" t="str">
        <f t="shared" si="3712"/>
        <v>AL$16</v>
      </c>
      <c r="AM2866" s="175" t="str">
        <f t="shared" si="3712"/>
        <v>AM$16</v>
      </c>
      <c r="AN2866" s="175" t="str">
        <f t="shared" si="3712"/>
        <v>AN$16</v>
      </c>
      <c r="AO2866" s="175" t="str">
        <f t="shared" si="3712"/>
        <v>AO$16</v>
      </c>
      <c r="AP2866" s="175" t="str">
        <f t="shared" si="3712"/>
        <v>AP$16</v>
      </c>
      <c r="AQ2866" s="175" t="str">
        <f t="shared" si="3712"/>
        <v>AQ$16</v>
      </c>
      <c r="AR2866" s="175" t="str">
        <f t="shared" si="3712"/>
        <v>AR$16</v>
      </c>
      <c r="AS2866" s="175" t="str">
        <f t="shared" si="3712"/>
        <v>AS$16</v>
      </c>
      <c r="AT2866" s="175" t="str">
        <f t="shared" si="3712"/>
        <v>AT$16</v>
      </c>
      <c r="AU2866" s="175" t="str">
        <f t="shared" si="3712"/>
        <v>AU$16</v>
      </c>
      <c r="AV2866" s="175" t="str">
        <f t="shared" si="3712"/>
        <v>AV$16</v>
      </c>
      <c r="AW2866" s="175" t="str">
        <f t="shared" si="3712"/>
        <v>AW$16</v>
      </c>
      <c r="AX2866" s="175" t="str">
        <f t="shared" si="3712"/>
        <v>AX$16</v>
      </c>
      <c r="AY2866" s="175" t="str">
        <f t="shared" si="3712"/>
        <v>AY$16</v>
      </c>
      <c r="AZ2866" s="175" t="str">
        <f t="shared" si="3712"/>
        <v>AZ$16</v>
      </c>
      <c r="BA2866" s="175" t="str">
        <f t="shared" si="3712"/>
        <v>BA$16</v>
      </c>
      <c r="BB2866" s="175" t="str">
        <f t="shared" si="3712"/>
        <v>BB$16</v>
      </c>
      <c r="BC2866" s="175" t="str">
        <f t="shared" si="3712"/>
        <v>BC$16</v>
      </c>
      <c r="BD2866" s="175" t="str">
        <f t="shared" si="3712"/>
        <v>BD$16</v>
      </c>
      <c r="BE2866" s="175" t="str">
        <f t="shared" si="3712"/>
        <v>BE$16</v>
      </c>
      <c r="BF2866" s="175" t="str">
        <f t="shared" si="3712"/>
        <v>BF$16</v>
      </c>
      <c r="BG2866" s="175" t="str">
        <f t="shared" si="3712"/>
        <v>BG$16</v>
      </c>
      <c r="BH2866" s="175" t="str">
        <f t="shared" si="3712"/>
        <v>BH$16</v>
      </c>
      <c r="BI2866" s="175" t="str">
        <f t="shared" si="3712"/>
        <v>BI$16</v>
      </c>
      <c r="BJ2866" s="175" t="str">
        <f t="shared" si="3712"/>
        <v>BJ$16</v>
      </c>
      <c r="BK2866" s="175" t="str">
        <f t="shared" si="3712"/>
        <v>BK$16</v>
      </c>
      <c r="BL2866" s="175" t="str">
        <f t="shared" si="3712"/>
        <v>BL$16</v>
      </c>
      <c r="BM2866" s="175" t="str">
        <f t="shared" si="3712"/>
        <v>BM$16</v>
      </c>
      <c r="BN2866" s="175" t="str">
        <f t="shared" si="3712"/>
        <v>BN$16</v>
      </c>
      <c r="BO2866" s="175" t="str">
        <f t="shared" si="3712"/>
        <v>BO$16</v>
      </c>
      <c r="BP2866" s="175" t="str">
        <f t="shared" si="3712"/>
        <v>BP$16</v>
      </c>
      <c r="BQ2866" s="175" t="str">
        <f t="shared" si="3712"/>
        <v>BQ$16</v>
      </c>
      <c r="BR2866" s="175" t="str">
        <f t="shared" si="3712"/>
        <v>BR$16</v>
      </c>
      <c r="BS2866" s="175" t="str">
        <f t="shared" si="3712"/>
        <v>BS$16</v>
      </c>
      <c r="BT2866" s="175" t="str">
        <f t="shared" si="3712"/>
        <v>BT$16</v>
      </c>
      <c r="BU2866" s="175" t="str">
        <f t="shared" si="3712"/>
        <v>BU$16</v>
      </c>
      <c r="BV2866" s="175" t="str">
        <f t="shared" si="3712"/>
        <v>BV$16</v>
      </c>
      <c r="BW2866" s="175" t="str">
        <f t="shared" si="3712"/>
        <v>BW$16</v>
      </c>
      <c r="BX2866" s="175" t="str">
        <f t="shared" si="3712"/>
        <v>BX$16</v>
      </c>
      <c r="BY2866" s="175" t="str">
        <f t="shared" si="3712"/>
        <v>BY$16</v>
      </c>
      <c r="BZ2866" s="175" t="str">
        <f t="shared" si="3712"/>
        <v>BZ$16</v>
      </c>
      <c r="CA2866" s="175" t="str">
        <f t="shared" si="3712"/>
        <v>CA$16</v>
      </c>
      <c r="CB2866" s="175" t="str">
        <f t="shared" si="3712"/>
        <v>CB$16</v>
      </c>
      <c r="CC2866" s="175" t="str">
        <f t="shared" si="3712"/>
        <v>CC$16</v>
      </c>
      <c r="CD2866" s="175" t="str">
        <f t="shared" si="3712"/>
        <v>CD$16</v>
      </c>
      <c r="CE2866" s="175" t="str">
        <f t="shared" si="3712"/>
        <v>CE$16</v>
      </c>
      <c r="CF2866" s="175" t="str">
        <f t="shared" ref="CF2866:CK2866" si="3713">CF2849</f>
        <v>CF$16</v>
      </c>
      <c r="CG2866" s="175" t="str">
        <f t="shared" si="3713"/>
        <v>CG$16</v>
      </c>
      <c r="CH2866" s="175" t="str">
        <f t="shared" si="3713"/>
        <v>CH$16</v>
      </c>
      <c r="CI2866" s="175" t="str">
        <f t="shared" si="3713"/>
        <v>CI$16</v>
      </c>
      <c r="CJ2866" s="175" t="str">
        <f t="shared" si="3713"/>
        <v>CJ$16</v>
      </c>
      <c r="CK2866" s="175" t="str">
        <f t="shared" si="3713"/>
        <v>CK$16</v>
      </c>
    </row>
    <row r="2867" spans="2:89" x14ac:dyDescent="0.35">
      <c r="B2867" s="132" t="str">
        <f t="shared" si="3710"/>
        <v>Primary volume driver</v>
      </c>
      <c r="D2867" t="s">
        <v>408</v>
      </c>
      <c r="E2867" s="8" t="str">
        <f t="shared" si="3665"/>
        <v>2867 WCUR-IS</v>
      </c>
      <c r="G2867" t="s">
        <v>332</v>
      </c>
      <c r="H2867" s="56"/>
      <c r="I2867" s="79"/>
      <c r="J2867" s="79"/>
      <c r="K2867" s="15"/>
      <c r="L2867" s="15"/>
      <c r="M2867" s="15"/>
      <c r="N2867" s="15"/>
      <c r="O2867" s="15"/>
      <c r="P2867" s="15"/>
      <c r="R2867" s="15"/>
      <c r="S2867" s="175" t="str">
        <f t="shared" ref="S2867" si="3714">S2850</f>
        <v>S$17</v>
      </c>
      <c r="T2867" s="175" t="str">
        <f t="shared" ref="T2867:CD2867" si="3715">T2850</f>
        <v>T$17</v>
      </c>
      <c r="U2867" s="175" t="str">
        <f t="shared" si="3715"/>
        <v>U$17</v>
      </c>
      <c r="V2867" s="175" t="str">
        <f t="shared" si="3715"/>
        <v>V$17</v>
      </c>
      <c r="W2867" s="175" t="str">
        <f t="shared" si="3715"/>
        <v>W$17</v>
      </c>
      <c r="X2867" s="175" t="str">
        <f t="shared" si="3715"/>
        <v>X$17</v>
      </c>
      <c r="Y2867" s="175" t="str">
        <f t="shared" si="3715"/>
        <v>Y$17</v>
      </c>
      <c r="Z2867" s="175" t="str">
        <f t="shared" si="3715"/>
        <v>Z$17</v>
      </c>
      <c r="AA2867" s="175" t="str">
        <f t="shared" si="3715"/>
        <v>AA$17</v>
      </c>
      <c r="AB2867" s="175" t="str">
        <f t="shared" si="3715"/>
        <v>AB$17</v>
      </c>
      <c r="AC2867" s="175" t="str">
        <f t="shared" si="3715"/>
        <v>AC$17</v>
      </c>
      <c r="AD2867" s="175" t="str">
        <f t="shared" si="3715"/>
        <v>AD$17</v>
      </c>
      <c r="AE2867" s="175" t="str">
        <f t="shared" si="3715"/>
        <v>AE$17</v>
      </c>
      <c r="AF2867" s="175" t="str">
        <f t="shared" si="3715"/>
        <v>AF$17</v>
      </c>
      <c r="AG2867" s="175" t="str">
        <f t="shared" si="3715"/>
        <v>AG$17</v>
      </c>
      <c r="AH2867" s="175" t="str">
        <f t="shared" si="3715"/>
        <v>AH$17</v>
      </c>
      <c r="AI2867" s="175" t="str">
        <f t="shared" si="3715"/>
        <v>AI$17</v>
      </c>
      <c r="AJ2867" s="175" t="str">
        <f t="shared" si="3715"/>
        <v>AJ$17</v>
      </c>
      <c r="AK2867" s="175" t="str">
        <f t="shared" si="3715"/>
        <v>AK$17</v>
      </c>
      <c r="AL2867" s="175" t="str">
        <f t="shared" si="3715"/>
        <v>AL$17</v>
      </c>
      <c r="AM2867" s="175" t="str">
        <f t="shared" si="3715"/>
        <v>AM$17</v>
      </c>
      <c r="AN2867" s="175" t="str">
        <f t="shared" si="3715"/>
        <v>AN$17</v>
      </c>
      <c r="AO2867" s="175" t="str">
        <f t="shared" si="3715"/>
        <v>AO$17</v>
      </c>
      <c r="AP2867" s="175" t="str">
        <f t="shared" si="3715"/>
        <v>AP$17</v>
      </c>
      <c r="AQ2867" s="175" t="str">
        <f t="shared" si="3715"/>
        <v>AQ$17</v>
      </c>
      <c r="AR2867" s="175" t="str">
        <f t="shared" si="3715"/>
        <v>AR$17</v>
      </c>
      <c r="AS2867" s="175" t="str">
        <f t="shared" si="3715"/>
        <v>AS$17</v>
      </c>
      <c r="AT2867" s="175" t="str">
        <f t="shared" si="3715"/>
        <v>AT$17</v>
      </c>
      <c r="AU2867" s="175" t="str">
        <f t="shared" si="3715"/>
        <v>AU$17</v>
      </c>
      <c r="AV2867" s="175" t="str">
        <f t="shared" si="3715"/>
        <v>AV$17</v>
      </c>
      <c r="AW2867" s="175" t="str">
        <f t="shared" si="3715"/>
        <v>AW$17</v>
      </c>
      <c r="AX2867" s="175" t="str">
        <f t="shared" si="3715"/>
        <v>AX$17</v>
      </c>
      <c r="AY2867" s="175" t="str">
        <f t="shared" si="3715"/>
        <v>AY$17</v>
      </c>
      <c r="AZ2867" s="175" t="str">
        <f t="shared" si="3715"/>
        <v>AZ$17</v>
      </c>
      <c r="BA2867" s="175" t="str">
        <f t="shared" si="3715"/>
        <v>BA$17</v>
      </c>
      <c r="BB2867" s="175" t="str">
        <f t="shared" si="3715"/>
        <v>BB$17</v>
      </c>
      <c r="BC2867" s="175" t="str">
        <f t="shared" si="3715"/>
        <v>BC$17</v>
      </c>
      <c r="BD2867" s="175" t="str">
        <f t="shared" si="3715"/>
        <v>BD$17</v>
      </c>
      <c r="BE2867" s="175" t="str">
        <f t="shared" si="3715"/>
        <v>BE$17</v>
      </c>
      <c r="BF2867" s="175" t="str">
        <f t="shared" si="3715"/>
        <v>BF$17</v>
      </c>
      <c r="BG2867" s="175" t="str">
        <f t="shared" si="3715"/>
        <v>BG$17</v>
      </c>
      <c r="BH2867" s="175" t="str">
        <f t="shared" si="3715"/>
        <v>BH$17</v>
      </c>
      <c r="BI2867" s="175" t="str">
        <f t="shared" si="3715"/>
        <v>BI$17</v>
      </c>
      <c r="BJ2867" s="175" t="str">
        <f t="shared" si="3715"/>
        <v>BJ$17</v>
      </c>
      <c r="BK2867" s="175" t="str">
        <f t="shared" si="3715"/>
        <v>BK$17</v>
      </c>
      <c r="BL2867" s="175" t="str">
        <f t="shared" si="3715"/>
        <v>BL$17</v>
      </c>
      <c r="BM2867" s="175" t="str">
        <f t="shared" si="3715"/>
        <v>BM$17</v>
      </c>
      <c r="BN2867" s="175" t="str">
        <f t="shared" si="3715"/>
        <v>BN$17</v>
      </c>
      <c r="BO2867" s="175" t="str">
        <f t="shared" si="3715"/>
        <v>BO$17</v>
      </c>
      <c r="BP2867" s="175" t="str">
        <f t="shared" si="3715"/>
        <v>BP$17</v>
      </c>
      <c r="BQ2867" s="175" t="str">
        <f t="shared" si="3715"/>
        <v>BQ$17</v>
      </c>
      <c r="BR2867" s="175" t="str">
        <f t="shared" si="3715"/>
        <v>BR$17</v>
      </c>
      <c r="BS2867" s="175" t="str">
        <f t="shared" si="3715"/>
        <v>BS$17</v>
      </c>
      <c r="BT2867" s="175" t="str">
        <f t="shared" si="3715"/>
        <v>BT$17</v>
      </c>
      <c r="BU2867" s="175" t="str">
        <f t="shared" si="3715"/>
        <v>BU$17</v>
      </c>
      <c r="BV2867" s="175" t="str">
        <f t="shared" si="3715"/>
        <v>BV$17</v>
      </c>
      <c r="BW2867" s="175" t="str">
        <f t="shared" si="3715"/>
        <v>BW$17</v>
      </c>
      <c r="BX2867" s="175" t="str">
        <f t="shared" si="3715"/>
        <v>BX$17</v>
      </c>
      <c r="BY2867" s="175" t="str">
        <f t="shared" si="3715"/>
        <v>BY$17</v>
      </c>
      <c r="BZ2867" s="175" t="str">
        <f t="shared" si="3715"/>
        <v>BZ$17</v>
      </c>
      <c r="CA2867" s="175" t="str">
        <f t="shared" si="3715"/>
        <v>CA$17</v>
      </c>
      <c r="CB2867" s="175" t="str">
        <f t="shared" si="3715"/>
        <v>CB$17</v>
      </c>
      <c r="CC2867" s="175" t="str">
        <f t="shared" si="3715"/>
        <v>CC$17</v>
      </c>
      <c r="CD2867" s="175" t="str">
        <f t="shared" si="3715"/>
        <v>CD$17</v>
      </c>
      <c r="CE2867" s="175" t="str">
        <f t="shared" ref="CE2867:CK2867" si="3716">CE2850</f>
        <v>CE$17</v>
      </c>
      <c r="CF2867" s="175" t="str">
        <f t="shared" si="3716"/>
        <v>CF$17</v>
      </c>
      <c r="CG2867" s="175" t="str">
        <f t="shared" si="3716"/>
        <v>CG$17</v>
      </c>
      <c r="CH2867" s="175" t="str">
        <f t="shared" si="3716"/>
        <v>CH$17</v>
      </c>
      <c r="CI2867" s="175" t="str">
        <f t="shared" si="3716"/>
        <v>CI$17</v>
      </c>
      <c r="CJ2867" s="175" t="str">
        <f t="shared" si="3716"/>
        <v>CJ$17</v>
      </c>
      <c r="CK2867" s="175" t="str">
        <f t="shared" si="3716"/>
        <v>CK$17</v>
      </c>
    </row>
    <row r="2868" spans="2:89" x14ac:dyDescent="0.35">
      <c r="B2868" s="132" t="str">
        <f t="shared" si="3710"/>
        <v>Simple accounts payble - IS driven:</v>
      </c>
      <c r="D2868" t="s">
        <v>408</v>
      </c>
      <c r="E2868" s="8" t="str">
        <f t="shared" si="3665"/>
        <v>2868 WCUR-IS</v>
      </c>
      <c r="G2868" t="s">
        <v>332</v>
      </c>
      <c r="H2868" s="12"/>
      <c r="I2868" s="60"/>
      <c r="J2868" s="60"/>
      <c r="K2868" s="15"/>
      <c r="L2868" s="15"/>
      <c r="M2868" s="15"/>
      <c r="N2868" s="15"/>
      <c r="O2868" s="15"/>
      <c r="P2868" s="15"/>
      <c r="R2868" s="15"/>
      <c r="S2868" s="175">
        <f t="shared" ref="S2868" si="3717">S2851</f>
        <v>0</v>
      </c>
      <c r="T2868" s="175">
        <f t="shared" ref="T2868:CD2868" si="3718">T2851</f>
        <v>0</v>
      </c>
      <c r="U2868" s="175">
        <f t="shared" si="3718"/>
        <v>0</v>
      </c>
      <c r="V2868" s="175">
        <f t="shared" si="3718"/>
        <v>0</v>
      </c>
      <c r="W2868" s="175">
        <f t="shared" si="3718"/>
        <v>0</v>
      </c>
      <c r="X2868" s="175">
        <f t="shared" si="3718"/>
        <v>0</v>
      </c>
      <c r="Y2868" s="175">
        <f t="shared" si="3718"/>
        <v>0</v>
      </c>
      <c r="Z2868" s="175">
        <f t="shared" si="3718"/>
        <v>0</v>
      </c>
      <c r="AA2868" s="175">
        <f t="shared" si="3718"/>
        <v>0</v>
      </c>
      <c r="AB2868" s="175">
        <f t="shared" si="3718"/>
        <v>0</v>
      </c>
      <c r="AC2868" s="175">
        <f t="shared" si="3718"/>
        <v>0</v>
      </c>
      <c r="AD2868" s="175">
        <f t="shared" si="3718"/>
        <v>0</v>
      </c>
      <c r="AE2868" s="175">
        <f t="shared" si="3718"/>
        <v>0</v>
      </c>
      <c r="AF2868" s="175">
        <f t="shared" si="3718"/>
        <v>0</v>
      </c>
      <c r="AG2868" s="175">
        <f t="shared" si="3718"/>
        <v>0</v>
      </c>
      <c r="AH2868" s="175">
        <f t="shared" si="3718"/>
        <v>0</v>
      </c>
      <c r="AI2868" s="175">
        <f t="shared" si="3718"/>
        <v>0</v>
      </c>
      <c r="AJ2868" s="175">
        <f t="shared" si="3718"/>
        <v>0</v>
      </c>
      <c r="AK2868" s="175">
        <f t="shared" si="3718"/>
        <v>0</v>
      </c>
      <c r="AL2868" s="175">
        <f t="shared" si="3718"/>
        <v>0</v>
      </c>
      <c r="AM2868" s="175">
        <f t="shared" si="3718"/>
        <v>0</v>
      </c>
      <c r="AN2868" s="175">
        <f t="shared" si="3718"/>
        <v>0</v>
      </c>
      <c r="AO2868" s="175">
        <f t="shared" si="3718"/>
        <v>0</v>
      </c>
      <c r="AP2868" s="175">
        <f t="shared" si="3718"/>
        <v>0</v>
      </c>
      <c r="AQ2868" s="175">
        <f t="shared" si="3718"/>
        <v>0</v>
      </c>
      <c r="AR2868" s="175">
        <f t="shared" si="3718"/>
        <v>0</v>
      </c>
      <c r="AS2868" s="175">
        <f t="shared" si="3718"/>
        <v>0</v>
      </c>
      <c r="AT2868" s="175">
        <f t="shared" si="3718"/>
        <v>0</v>
      </c>
      <c r="AU2868" s="175">
        <f t="shared" si="3718"/>
        <v>0</v>
      </c>
      <c r="AV2868" s="175">
        <f t="shared" si="3718"/>
        <v>0</v>
      </c>
      <c r="AW2868" s="175">
        <f t="shared" si="3718"/>
        <v>0</v>
      </c>
      <c r="AX2868" s="175">
        <f t="shared" si="3718"/>
        <v>0</v>
      </c>
      <c r="AY2868" s="175">
        <f t="shared" si="3718"/>
        <v>0</v>
      </c>
      <c r="AZ2868" s="175">
        <f t="shared" si="3718"/>
        <v>0</v>
      </c>
      <c r="BA2868" s="175">
        <f t="shared" si="3718"/>
        <v>0</v>
      </c>
      <c r="BB2868" s="175">
        <f t="shared" si="3718"/>
        <v>0</v>
      </c>
      <c r="BC2868" s="175">
        <f t="shared" si="3718"/>
        <v>0</v>
      </c>
      <c r="BD2868" s="175">
        <f t="shared" si="3718"/>
        <v>0</v>
      </c>
      <c r="BE2868" s="175">
        <f t="shared" si="3718"/>
        <v>0</v>
      </c>
      <c r="BF2868" s="175">
        <f t="shared" si="3718"/>
        <v>0</v>
      </c>
      <c r="BG2868" s="175">
        <f t="shared" si="3718"/>
        <v>0</v>
      </c>
      <c r="BH2868" s="175">
        <f t="shared" si="3718"/>
        <v>0</v>
      </c>
      <c r="BI2868" s="175">
        <f t="shared" si="3718"/>
        <v>0</v>
      </c>
      <c r="BJ2868" s="175">
        <f t="shared" si="3718"/>
        <v>0</v>
      </c>
      <c r="BK2868" s="175">
        <f t="shared" si="3718"/>
        <v>0</v>
      </c>
      <c r="BL2868" s="175">
        <f t="shared" si="3718"/>
        <v>0</v>
      </c>
      <c r="BM2868" s="175">
        <f t="shared" si="3718"/>
        <v>0</v>
      </c>
      <c r="BN2868" s="175">
        <f t="shared" si="3718"/>
        <v>0</v>
      </c>
      <c r="BO2868" s="175">
        <f t="shared" si="3718"/>
        <v>0</v>
      </c>
      <c r="BP2868" s="175">
        <f t="shared" si="3718"/>
        <v>0</v>
      </c>
      <c r="BQ2868" s="175">
        <f t="shared" si="3718"/>
        <v>0</v>
      </c>
      <c r="BR2868" s="175">
        <f t="shared" si="3718"/>
        <v>0</v>
      </c>
      <c r="BS2868" s="175">
        <f t="shared" si="3718"/>
        <v>0</v>
      </c>
      <c r="BT2868" s="175">
        <f t="shared" si="3718"/>
        <v>0</v>
      </c>
      <c r="BU2868" s="175">
        <f t="shared" si="3718"/>
        <v>0</v>
      </c>
      <c r="BV2868" s="175">
        <f t="shared" si="3718"/>
        <v>0</v>
      </c>
      <c r="BW2868" s="175">
        <f t="shared" si="3718"/>
        <v>0</v>
      </c>
      <c r="BX2868" s="175">
        <f t="shared" si="3718"/>
        <v>0</v>
      </c>
      <c r="BY2868" s="175">
        <f t="shared" si="3718"/>
        <v>0</v>
      </c>
      <c r="BZ2868" s="175">
        <f t="shared" si="3718"/>
        <v>0</v>
      </c>
      <c r="CA2868" s="175">
        <f t="shared" si="3718"/>
        <v>0</v>
      </c>
      <c r="CB2868" s="175">
        <f t="shared" si="3718"/>
        <v>0</v>
      </c>
      <c r="CC2868" s="175">
        <f t="shared" si="3718"/>
        <v>0</v>
      </c>
      <c r="CD2868" s="175">
        <f t="shared" si="3718"/>
        <v>0</v>
      </c>
      <c r="CE2868" s="175">
        <f t="shared" ref="CE2868:CK2868" si="3719">CE2851</f>
        <v>0</v>
      </c>
      <c r="CF2868" s="175">
        <f t="shared" si="3719"/>
        <v>0</v>
      </c>
      <c r="CG2868" s="175">
        <f t="shared" si="3719"/>
        <v>0</v>
      </c>
      <c r="CH2868" s="175">
        <f t="shared" si="3719"/>
        <v>0</v>
      </c>
      <c r="CI2868" s="175">
        <f t="shared" si="3719"/>
        <v>0</v>
      </c>
      <c r="CJ2868" s="175">
        <f t="shared" si="3719"/>
        <v>0</v>
      </c>
      <c r="CK2868" s="175">
        <f t="shared" si="3719"/>
        <v>0</v>
      </c>
    </row>
    <row r="2869" spans="2:89" x14ac:dyDescent="0.35">
      <c r="B2869" s="187" t="str">
        <f>SUBSTITUTE(TRIM(MID(B2855, SEARCH("-", B2855) + 1, LEN(B2855))),":","")</f>
        <v>IS driven</v>
      </c>
      <c r="D2869" t="s">
        <v>408</v>
      </c>
      <c r="E2869" s="8" t="str">
        <f t="shared" si="3665"/>
        <v>2869 WCUR-IS</v>
      </c>
      <c r="G2869" t="s">
        <v>332</v>
      </c>
      <c r="H2869" s="12"/>
      <c r="I2869" s="60"/>
      <c r="J2869" s="60"/>
      <c r="K2869" s="15"/>
      <c r="L2869" s="15"/>
      <c r="M2869" s="15"/>
      <c r="N2869" s="15"/>
      <c r="O2869" s="15"/>
      <c r="P2869" s="15"/>
      <c r="R2869" s="15"/>
    </row>
    <row r="2870" spans="2:89" x14ac:dyDescent="0.35">
      <c r="B2870" s="132" t="str">
        <f t="shared" si="3710"/>
        <v>Secondary revenue driver</v>
      </c>
      <c r="D2870" t="s">
        <v>408</v>
      </c>
      <c r="E2870" s="8" t="str">
        <f t="shared" si="3665"/>
        <v>2870 WCUR-IS</v>
      </c>
      <c r="G2870" t="s">
        <v>332</v>
      </c>
      <c r="H2870" s="12"/>
      <c r="I2870" s="60"/>
      <c r="J2870" s="60"/>
      <c r="K2870" s="15"/>
      <c r="L2870" s="15"/>
      <c r="M2870" s="15"/>
      <c r="N2870" s="15"/>
      <c r="O2870" s="15"/>
      <c r="P2870" s="15"/>
      <c r="R2870" s="15"/>
      <c r="S2870" s="208" t="str">
        <f t="shared" ref="S2870" si="3720">ADDRESS(ROW(S2859),COLUMN(S2859),2)</f>
        <v>S$2859</v>
      </c>
      <c r="T2870" s="208" t="str">
        <f t="shared" ref="T2870:AX2870" si="3721">ADDRESS(ROW(T2859),COLUMN(T2859),2)</f>
        <v>T$2859</v>
      </c>
      <c r="U2870" s="208" t="str">
        <f t="shared" si="3721"/>
        <v>U$2859</v>
      </c>
      <c r="V2870" s="208" t="str">
        <f t="shared" si="3721"/>
        <v>V$2859</v>
      </c>
      <c r="W2870" s="208" t="str">
        <f t="shared" si="3721"/>
        <v>W$2859</v>
      </c>
      <c r="X2870" s="208" t="str">
        <f t="shared" si="3721"/>
        <v>X$2859</v>
      </c>
      <c r="Y2870" s="208" t="str">
        <f t="shared" si="3721"/>
        <v>Y$2859</v>
      </c>
      <c r="Z2870" s="208" t="str">
        <f t="shared" si="3721"/>
        <v>Z$2859</v>
      </c>
      <c r="AA2870" s="208" t="str">
        <f t="shared" si="3721"/>
        <v>AA$2859</v>
      </c>
      <c r="AB2870" s="208" t="str">
        <f t="shared" si="3721"/>
        <v>AB$2859</v>
      </c>
      <c r="AC2870" s="208" t="str">
        <f t="shared" si="3721"/>
        <v>AC$2859</v>
      </c>
      <c r="AD2870" s="208" t="str">
        <f t="shared" si="3721"/>
        <v>AD$2859</v>
      </c>
      <c r="AE2870" s="208" t="str">
        <f t="shared" si="3721"/>
        <v>AE$2859</v>
      </c>
      <c r="AF2870" s="208" t="str">
        <f t="shared" si="3721"/>
        <v>AF$2859</v>
      </c>
      <c r="AG2870" s="208" t="str">
        <f t="shared" si="3721"/>
        <v>AG$2859</v>
      </c>
      <c r="AH2870" s="208" t="str">
        <f t="shared" si="3721"/>
        <v>AH$2859</v>
      </c>
      <c r="AI2870" s="208" t="str">
        <f t="shared" si="3721"/>
        <v>AI$2859</v>
      </c>
      <c r="AJ2870" s="208" t="str">
        <f t="shared" si="3721"/>
        <v>AJ$2859</v>
      </c>
      <c r="AK2870" s="208" t="str">
        <f t="shared" si="3721"/>
        <v>AK$2859</v>
      </c>
      <c r="AL2870" s="208" t="str">
        <f t="shared" si="3721"/>
        <v>AL$2859</v>
      </c>
      <c r="AM2870" s="208" t="str">
        <f t="shared" si="3721"/>
        <v>AM$2859</v>
      </c>
      <c r="AN2870" s="208" t="str">
        <f t="shared" si="3721"/>
        <v>AN$2859</v>
      </c>
      <c r="AO2870" s="208" t="str">
        <f t="shared" si="3721"/>
        <v>AO$2859</v>
      </c>
      <c r="AP2870" s="208" t="str">
        <f t="shared" si="3721"/>
        <v>AP$2859</v>
      </c>
      <c r="AQ2870" s="208" t="str">
        <f t="shared" si="3721"/>
        <v>AQ$2859</v>
      </c>
      <c r="AR2870" s="208" t="str">
        <f t="shared" si="3721"/>
        <v>AR$2859</v>
      </c>
      <c r="AS2870" s="208" t="str">
        <f t="shared" si="3721"/>
        <v>AS$2859</v>
      </c>
      <c r="AT2870" s="208" t="str">
        <f t="shared" si="3721"/>
        <v>AT$2859</v>
      </c>
      <c r="AU2870" s="208" t="str">
        <f t="shared" si="3721"/>
        <v>AU$2859</v>
      </c>
      <c r="AV2870" s="208" t="str">
        <f t="shared" si="3721"/>
        <v>AV$2859</v>
      </c>
      <c r="AW2870" s="208" t="str">
        <f t="shared" si="3721"/>
        <v>AW$2859</v>
      </c>
      <c r="AX2870" s="208" t="str">
        <f t="shared" si="3721"/>
        <v>AX$2859</v>
      </c>
      <c r="AY2870" s="208" t="str">
        <f t="shared" ref="AY2870:CD2870" si="3722">ADDRESS(ROW(AY2859),COLUMN(AY2859),2)</f>
        <v>AY$2859</v>
      </c>
      <c r="AZ2870" s="208" t="str">
        <f t="shared" si="3722"/>
        <v>AZ$2859</v>
      </c>
      <c r="BA2870" s="208" t="str">
        <f t="shared" si="3722"/>
        <v>BA$2859</v>
      </c>
      <c r="BB2870" s="208" t="str">
        <f t="shared" si="3722"/>
        <v>BB$2859</v>
      </c>
      <c r="BC2870" s="208" t="str">
        <f t="shared" si="3722"/>
        <v>BC$2859</v>
      </c>
      <c r="BD2870" s="208" t="str">
        <f t="shared" si="3722"/>
        <v>BD$2859</v>
      </c>
      <c r="BE2870" s="208" t="str">
        <f t="shared" si="3722"/>
        <v>BE$2859</v>
      </c>
      <c r="BF2870" s="208" t="str">
        <f t="shared" si="3722"/>
        <v>BF$2859</v>
      </c>
      <c r="BG2870" s="208" t="str">
        <f t="shared" si="3722"/>
        <v>BG$2859</v>
      </c>
      <c r="BH2870" s="208" t="str">
        <f t="shared" si="3722"/>
        <v>BH$2859</v>
      </c>
      <c r="BI2870" s="208" t="str">
        <f t="shared" si="3722"/>
        <v>BI$2859</v>
      </c>
      <c r="BJ2870" s="208" t="str">
        <f t="shared" si="3722"/>
        <v>BJ$2859</v>
      </c>
      <c r="BK2870" s="208" t="str">
        <f t="shared" si="3722"/>
        <v>BK$2859</v>
      </c>
      <c r="BL2870" s="208" t="str">
        <f t="shared" si="3722"/>
        <v>BL$2859</v>
      </c>
      <c r="BM2870" s="208" t="str">
        <f t="shared" si="3722"/>
        <v>BM$2859</v>
      </c>
      <c r="BN2870" s="208" t="str">
        <f t="shared" si="3722"/>
        <v>BN$2859</v>
      </c>
      <c r="BO2870" s="208" t="str">
        <f t="shared" si="3722"/>
        <v>BO$2859</v>
      </c>
      <c r="BP2870" s="208" t="str">
        <f t="shared" si="3722"/>
        <v>BP$2859</v>
      </c>
      <c r="BQ2870" s="208" t="str">
        <f t="shared" si="3722"/>
        <v>BQ$2859</v>
      </c>
      <c r="BR2870" s="208" t="str">
        <f t="shared" si="3722"/>
        <v>BR$2859</v>
      </c>
      <c r="BS2870" s="208" t="str">
        <f t="shared" si="3722"/>
        <v>BS$2859</v>
      </c>
      <c r="BT2870" s="208" t="str">
        <f t="shared" si="3722"/>
        <v>BT$2859</v>
      </c>
      <c r="BU2870" s="208" t="str">
        <f t="shared" si="3722"/>
        <v>BU$2859</v>
      </c>
      <c r="BV2870" s="208" t="str">
        <f t="shared" si="3722"/>
        <v>BV$2859</v>
      </c>
      <c r="BW2870" s="208" t="str">
        <f t="shared" si="3722"/>
        <v>BW$2859</v>
      </c>
      <c r="BX2870" s="208" t="str">
        <f t="shared" si="3722"/>
        <v>BX$2859</v>
      </c>
      <c r="BY2870" s="208" t="str">
        <f t="shared" si="3722"/>
        <v>BY$2859</v>
      </c>
      <c r="BZ2870" s="208" t="str">
        <f t="shared" si="3722"/>
        <v>BZ$2859</v>
      </c>
      <c r="CA2870" s="208" t="str">
        <f t="shared" si="3722"/>
        <v>CA$2859</v>
      </c>
      <c r="CB2870" s="208" t="str">
        <f t="shared" si="3722"/>
        <v>CB$2859</v>
      </c>
      <c r="CC2870" s="208" t="str">
        <f t="shared" si="3722"/>
        <v>CC$2859</v>
      </c>
      <c r="CD2870" s="208" t="str">
        <f t="shared" si="3722"/>
        <v>CD$2859</v>
      </c>
      <c r="CE2870" s="208" t="str">
        <f t="shared" ref="CE2870:CK2870" si="3723">ADDRESS(ROW(CE2859),COLUMN(CE2859),2)</f>
        <v>CE$2859</v>
      </c>
      <c r="CF2870" s="208" t="str">
        <f t="shared" si="3723"/>
        <v>CF$2859</v>
      </c>
      <c r="CG2870" s="208" t="str">
        <f t="shared" si="3723"/>
        <v>CG$2859</v>
      </c>
      <c r="CH2870" s="208" t="str">
        <f t="shared" si="3723"/>
        <v>CH$2859</v>
      </c>
      <c r="CI2870" s="208" t="str">
        <f t="shared" si="3723"/>
        <v>CI$2859</v>
      </c>
      <c r="CJ2870" s="208" t="str">
        <f t="shared" si="3723"/>
        <v>CJ$2859</v>
      </c>
      <c r="CK2870" s="208" t="str">
        <f t="shared" si="3723"/>
        <v>CK$2859</v>
      </c>
    </row>
    <row r="2871" spans="2:89" x14ac:dyDescent="0.35">
      <c r="B2871" s="132" t="str">
        <f t="shared" si="3710"/>
        <v>Secondary volume driver</v>
      </c>
      <c r="D2871" t="s">
        <v>408</v>
      </c>
      <c r="E2871" s="8" t="str">
        <f t="shared" ref="E2871" si="3724">ROW()&amp;" "&amp;D2871</f>
        <v>2871 WCUR-IS</v>
      </c>
      <c r="G2871" t="s">
        <v>332</v>
      </c>
      <c r="S2871" s="208" t="str">
        <f t="shared" ref="S2871" si="3725">ADDRESS(ROW(S2858),COLUMN(S2858),2)</f>
        <v>S$2858</v>
      </c>
      <c r="T2871" s="208" t="str">
        <f t="shared" ref="T2871:AX2871" si="3726">ADDRESS(ROW(T2858),COLUMN(T2858),2)</f>
        <v>T$2858</v>
      </c>
      <c r="U2871" s="208" t="str">
        <f t="shared" si="3726"/>
        <v>U$2858</v>
      </c>
      <c r="V2871" s="208" t="str">
        <f t="shared" si="3726"/>
        <v>V$2858</v>
      </c>
      <c r="W2871" s="208" t="str">
        <f t="shared" si="3726"/>
        <v>W$2858</v>
      </c>
      <c r="X2871" s="208" t="str">
        <f t="shared" si="3726"/>
        <v>X$2858</v>
      </c>
      <c r="Y2871" s="208" t="str">
        <f t="shared" si="3726"/>
        <v>Y$2858</v>
      </c>
      <c r="Z2871" s="208" t="str">
        <f t="shared" si="3726"/>
        <v>Z$2858</v>
      </c>
      <c r="AA2871" s="208" t="str">
        <f t="shared" si="3726"/>
        <v>AA$2858</v>
      </c>
      <c r="AB2871" s="208" t="str">
        <f t="shared" si="3726"/>
        <v>AB$2858</v>
      </c>
      <c r="AC2871" s="208" t="str">
        <f t="shared" si="3726"/>
        <v>AC$2858</v>
      </c>
      <c r="AD2871" s="208" t="str">
        <f t="shared" si="3726"/>
        <v>AD$2858</v>
      </c>
      <c r="AE2871" s="208" t="str">
        <f t="shared" si="3726"/>
        <v>AE$2858</v>
      </c>
      <c r="AF2871" s="208" t="str">
        <f t="shared" si="3726"/>
        <v>AF$2858</v>
      </c>
      <c r="AG2871" s="208" t="str">
        <f t="shared" si="3726"/>
        <v>AG$2858</v>
      </c>
      <c r="AH2871" s="208" t="str">
        <f t="shared" si="3726"/>
        <v>AH$2858</v>
      </c>
      <c r="AI2871" s="208" t="str">
        <f t="shared" si="3726"/>
        <v>AI$2858</v>
      </c>
      <c r="AJ2871" s="208" t="str">
        <f t="shared" si="3726"/>
        <v>AJ$2858</v>
      </c>
      <c r="AK2871" s="208" t="str">
        <f t="shared" si="3726"/>
        <v>AK$2858</v>
      </c>
      <c r="AL2871" s="208" t="str">
        <f t="shared" si="3726"/>
        <v>AL$2858</v>
      </c>
      <c r="AM2871" s="208" t="str">
        <f t="shared" si="3726"/>
        <v>AM$2858</v>
      </c>
      <c r="AN2871" s="208" t="str">
        <f t="shared" si="3726"/>
        <v>AN$2858</v>
      </c>
      <c r="AO2871" s="208" t="str">
        <f t="shared" si="3726"/>
        <v>AO$2858</v>
      </c>
      <c r="AP2871" s="208" t="str">
        <f t="shared" si="3726"/>
        <v>AP$2858</v>
      </c>
      <c r="AQ2871" s="208" t="str">
        <f t="shared" si="3726"/>
        <v>AQ$2858</v>
      </c>
      <c r="AR2871" s="208" t="str">
        <f t="shared" si="3726"/>
        <v>AR$2858</v>
      </c>
      <c r="AS2871" s="208" t="str">
        <f t="shared" si="3726"/>
        <v>AS$2858</v>
      </c>
      <c r="AT2871" s="208" t="str">
        <f t="shared" si="3726"/>
        <v>AT$2858</v>
      </c>
      <c r="AU2871" s="208" t="str">
        <f t="shared" si="3726"/>
        <v>AU$2858</v>
      </c>
      <c r="AV2871" s="208" t="str">
        <f t="shared" si="3726"/>
        <v>AV$2858</v>
      </c>
      <c r="AW2871" s="208" t="str">
        <f t="shared" si="3726"/>
        <v>AW$2858</v>
      </c>
      <c r="AX2871" s="208" t="str">
        <f t="shared" si="3726"/>
        <v>AX$2858</v>
      </c>
      <c r="AY2871" s="208" t="str">
        <f t="shared" ref="AY2871:CD2871" si="3727">ADDRESS(ROW(AY2858),COLUMN(AY2858),2)</f>
        <v>AY$2858</v>
      </c>
      <c r="AZ2871" s="208" t="str">
        <f t="shared" si="3727"/>
        <v>AZ$2858</v>
      </c>
      <c r="BA2871" s="208" t="str">
        <f t="shared" si="3727"/>
        <v>BA$2858</v>
      </c>
      <c r="BB2871" s="208" t="str">
        <f t="shared" si="3727"/>
        <v>BB$2858</v>
      </c>
      <c r="BC2871" s="208" t="str">
        <f t="shared" si="3727"/>
        <v>BC$2858</v>
      </c>
      <c r="BD2871" s="208" t="str">
        <f t="shared" si="3727"/>
        <v>BD$2858</v>
      </c>
      <c r="BE2871" s="208" t="str">
        <f t="shared" si="3727"/>
        <v>BE$2858</v>
      </c>
      <c r="BF2871" s="208" t="str">
        <f t="shared" si="3727"/>
        <v>BF$2858</v>
      </c>
      <c r="BG2871" s="208" t="str">
        <f t="shared" si="3727"/>
        <v>BG$2858</v>
      </c>
      <c r="BH2871" s="208" t="str">
        <f t="shared" si="3727"/>
        <v>BH$2858</v>
      </c>
      <c r="BI2871" s="208" t="str">
        <f t="shared" si="3727"/>
        <v>BI$2858</v>
      </c>
      <c r="BJ2871" s="208" t="str">
        <f t="shared" si="3727"/>
        <v>BJ$2858</v>
      </c>
      <c r="BK2871" s="208" t="str">
        <f t="shared" si="3727"/>
        <v>BK$2858</v>
      </c>
      <c r="BL2871" s="208" t="str">
        <f t="shared" si="3727"/>
        <v>BL$2858</v>
      </c>
      <c r="BM2871" s="208" t="str">
        <f t="shared" si="3727"/>
        <v>BM$2858</v>
      </c>
      <c r="BN2871" s="208" t="str">
        <f t="shared" si="3727"/>
        <v>BN$2858</v>
      </c>
      <c r="BO2871" s="208" t="str">
        <f t="shared" si="3727"/>
        <v>BO$2858</v>
      </c>
      <c r="BP2871" s="208" t="str">
        <f t="shared" si="3727"/>
        <v>BP$2858</v>
      </c>
      <c r="BQ2871" s="208" t="str">
        <f t="shared" si="3727"/>
        <v>BQ$2858</v>
      </c>
      <c r="BR2871" s="208" t="str">
        <f t="shared" si="3727"/>
        <v>BR$2858</v>
      </c>
      <c r="BS2871" s="208" t="str">
        <f t="shared" si="3727"/>
        <v>BS$2858</v>
      </c>
      <c r="BT2871" s="208" t="str">
        <f t="shared" si="3727"/>
        <v>BT$2858</v>
      </c>
      <c r="BU2871" s="208" t="str">
        <f t="shared" si="3727"/>
        <v>BU$2858</v>
      </c>
      <c r="BV2871" s="208" t="str">
        <f t="shared" si="3727"/>
        <v>BV$2858</v>
      </c>
      <c r="BW2871" s="208" t="str">
        <f t="shared" si="3727"/>
        <v>BW$2858</v>
      </c>
      <c r="BX2871" s="208" t="str">
        <f t="shared" si="3727"/>
        <v>BX$2858</v>
      </c>
      <c r="BY2871" s="208" t="str">
        <f t="shared" si="3727"/>
        <v>BY$2858</v>
      </c>
      <c r="BZ2871" s="208" t="str">
        <f t="shared" si="3727"/>
        <v>BZ$2858</v>
      </c>
      <c r="CA2871" s="208" t="str">
        <f t="shared" si="3727"/>
        <v>CA$2858</v>
      </c>
      <c r="CB2871" s="208" t="str">
        <f t="shared" si="3727"/>
        <v>CB$2858</v>
      </c>
      <c r="CC2871" s="208" t="str">
        <f t="shared" si="3727"/>
        <v>CC$2858</v>
      </c>
      <c r="CD2871" s="208" t="str">
        <f t="shared" si="3727"/>
        <v>CD$2858</v>
      </c>
      <c r="CE2871" s="208" t="str">
        <f t="shared" ref="CE2871:CK2871" si="3728">ADDRESS(ROW(CE2858),COLUMN(CE2858),2)</f>
        <v>CE$2858</v>
      </c>
      <c r="CF2871" s="208" t="str">
        <f t="shared" si="3728"/>
        <v>CF$2858</v>
      </c>
      <c r="CG2871" s="208" t="str">
        <f t="shared" si="3728"/>
        <v>CG$2858</v>
      </c>
      <c r="CH2871" s="208" t="str">
        <f t="shared" si="3728"/>
        <v>CH$2858</v>
      </c>
      <c r="CI2871" s="208" t="str">
        <f t="shared" si="3728"/>
        <v>CI$2858</v>
      </c>
      <c r="CJ2871" s="208" t="str">
        <f t="shared" si="3728"/>
        <v>CJ$2858</v>
      </c>
      <c r="CK2871" s="208" t="str">
        <f t="shared" si="3728"/>
        <v>CK$2858</v>
      </c>
    </row>
    <row r="2873" spans="2:89" x14ac:dyDescent="0.35">
      <c r="B2873" s="171" t="s">
        <v>490</v>
      </c>
      <c r="E2873" s="8"/>
      <c r="H2873" s="170"/>
      <c r="I2873" s="172"/>
      <c r="J2873" s="172"/>
      <c r="K2873" s="193"/>
      <c r="L2873" s="193"/>
      <c r="M2873" s="193"/>
      <c r="N2873" s="193"/>
      <c r="O2873" s="193"/>
      <c r="P2873" s="193"/>
      <c r="R2873" s="194"/>
      <c r="S2873" s="170"/>
      <c r="T2873" s="170"/>
      <c r="U2873" s="170"/>
      <c r="V2873" s="170"/>
      <c r="W2873" s="170"/>
      <c r="X2873" s="170"/>
      <c r="Y2873" s="170"/>
      <c r="Z2873" s="170"/>
      <c r="AA2873" s="170"/>
      <c r="AB2873" s="170"/>
      <c r="AC2873" s="170"/>
      <c r="AD2873" s="170"/>
      <c r="AE2873" s="170"/>
      <c r="AF2873" s="170"/>
      <c r="AG2873" s="170"/>
      <c r="AH2873" s="170"/>
      <c r="AI2873" s="170"/>
      <c r="AJ2873" s="170"/>
      <c r="AK2873" s="170"/>
      <c r="AL2873" s="170"/>
      <c r="AM2873" s="170"/>
      <c r="AN2873" s="170"/>
      <c r="AO2873" s="170"/>
      <c r="AP2873" s="170"/>
      <c r="AQ2873" s="170"/>
      <c r="AR2873" s="170"/>
      <c r="AS2873" s="170"/>
      <c r="AT2873" s="170"/>
      <c r="AU2873" s="170"/>
      <c r="AV2873" s="170"/>
      <c r="AW2873" s="170"/>
      <c r="AX2873" s="170"/>
      <c r="AY2873" s="170"/>
      <c r="AZ2873" s="170"/>
      <c r="BA2873" s="170"/>
      <c r="BB2873" s="170"/>
      <c r="BC2873" s="170"/>
      <c r="BD2873" s="170"/>
      <c r="BE2873" s="170"/>
      <c r="BF2873" s="170"/>
      <c r="BG2873" s="170"/>
      <c r="BH2873" s="170"/>
      <c r="BI2873" s="170"/>
      <c r="BJ2873" s="170"/>
      <c r="BK2873" s="170"/>
      <c r="BL2873" s="170"/>
      <c r="BM2873" s="170"/>
      <c r="BN2873" s="170"/>
      <c r="BO2873" s="170"/>
      <c r="BP2873" s="170"/>
      <c r="BQ2873" s="170"/>
      <c r="BR2873" s="170"/>
      <c r="BS2873" s="170"/>
      <c r="BT2873" s="170"/>
      <c r="BU2873" s="170"/>
      <c r="BV2873" s="170"/>
      <c r="BW2873" s="170"/>
      <c r="BX2873" s="170"/>
      <c r="BY2873" s="170"/>
      <c r="BZ2873" s="170"/>
      <c r="CA2873" s="170"/>
      <c r="CB2873" s="170"/>
      <c r="CC2873" s="170"/>
      <c r="CD2873" s="170"/>
      <c r="CE2873" s="170"/>
      <c r="CF2873" s="170"/>
      <c r="CG2873" s="170"/>
      <c r="CH2873" s="170"/>
      <c r="CI2873" s="170"/>
      <c r="CJ2873" s="170"/>
      <c r="CK2873" s="170"/>
    </row>
    <row r="2874" spans="2:89" x14ac:dyDescent="0.35">
      <c r="B2874" s="171" t="s">
        <v>492</v>
      </c>
      <c r="E2874" s="8"/>
      <c r="H2874" s="170"/>
      <c r="I2874" s="172"/>
      <c r="J2874" s="172"/>
      <c r="K2874" s="193"/>
      <c r="L2874" s="193"/>
      <c r="M2874" s="193"/>
      <c r="N2874" s="193"/>
      <c r="O2874" s="193"/>
      <c r="P2874" s="193"/>
      <c r="R2874" s="194"/>
      <c r="S2874" s="170"/>
      <c r="T2874" s="170"/>
      <c r="U2874" s="170"/>
      <c r="V2874" s="170"/>
      <c r="W2874" s="170"/>
      <c r="X2874" s="170"/>
      <c r="Y2874" s="170"/>
      <c r="Z2874" s="170"/>
      <c r="AA2874" s="170"/>
      <c r="AB2874" s="170"/>
      <c r="AC2874" s="170"/>
      <c r="AD2874" s="170"/>
      <c r="AE2874" s="170"/>
      <c r="AF2874" s="170"/>
      <c r="AG2874" s="170"/>
      <c r="AH2874" s="170"/>
      <c r="AI2874" s="170"/>
      <c r="AJ2874" s="170"/>
      <c r="AK2874" s="170"/>
      <c r="AL2874" s="170"/>
      <c r="AM2874" s="170"/>
      <c r="AN2874" s="170"/>
      <c r="AO2874" s="170"/>
      <c r="AP2874" s="170"/>
      <c r="AQ2874" s="170"/>
      <c r="AR2874" s="170"/>
      <c r="AS2874" s="170"/>
      <c r="AT2874" s="170"/>
      <c r="AU2874" s="170"/>
      <c r="AV2874" s="170"/>
      <c r="AW2874" s="170"/>
      <c r="AX2874" s="170"/>
      <c r="AY2874" s="170"/>
      <c r="AZ2874" s="170"/>
      <c r="BA2874" s="170"/>
      <c r="BB2874" s="170"/>
      <c r="BC2874" s="170"/>
      <c r="BD2874" s="170"/>
      <c r="BE2874" s="170"/>
      <c r="BF2874" s="170"/>
      <c r="BG2874" s="170"/>
      <c r="BH2874" s="170"/>
      <c r="BI2874" s="170"/>
      <c r="BJ2874" s="170"/>
      <c r="BK2874" s="170"/>
      <c r="BL2874" s="170"/>
      <c r="BM2874" s="170"/>
      <c r="BN2874" s="170"/>
      <c r="BO2874" s="170"/>
      <c r="BP2874" s="170"/>
      <c r="BQ2874" s="170"/>
      <c r="BR2874" s="170"/>
      <c r="BS2874" s="170"/>
      <c r="BT2874" s="170"/>
      <c r="BU2874" s="170"/>
      <c r="BV2874" s="170"/>
      <c r="BW2874" s="170"/>
      <c r="BX2874" s="170"/>
      <c r="BY2874" s="170"/>
      <c r="BZ2874" s="170"/>
      <c r="CA2874" s="170"/>
      <c r="CB2874" s="170"/>
      <c r="CC2874" s="170"/>
      <c r="CD2874" s="170"/>
      <c r="CE2874" s="170"/>
      <c r="CF2874" s="170"/>
      <c r="CG2874" s="170"/>
      <c r="CH2874" s="170"/>
      <c r="CI2874" s="170"/>
      <c r="CJ2874" s="170"/>
      <c r="CK2874" s="170"/>
    </row>
    <row r="2875" spans="2:89" x14ac:dyDescent="0.35">
      <c r="B2875" s="171" t="s">
        <v>461</v>
      </c>
      <c r="E2875" s="8"/>
      <c r="H2875" s="170"/>
      <c r="I2875" s="172"/>
      <c r="J2875" s="172"/>
      <c r="K2875" s="193"/>
      <c r="L2875" s="193"/>
      <c r="M2875" s="193"/>
      <c r="N2875" s="193"/>
      <c r="O2875" s="193"/>
      <c r="P2875" s="193"/>
      <c r="R2875" s="194"/>
      <c r="S2875" s="195" t="str">
        <f t="shared" ref="S2875:AX2875" si="3729">S$20</f>
        <v>S$16</v>
      </c>
      <c r="T2875" s="195" t="str">
        <f t="shared" si="3729"/>
        <v>T$16</v>
      </c>
      <c r="U2875" s="195" t="str">
        <f t="shared" si="3729"/>
        <v>U$16</v>
      </c>
      <c r="V2875" s="195" t="str">
        <f t="shared" si="3729"/>
        <v>V$16</v>
      </c>
      <c r="W2875" s="195" t="str">
        <f t="shared" si="3729"/>
        <v>W$16</v>
      </c>
      <c r="X2875" s="195" t="str">
        <f t="shared" si="3729"/>
        <v>X$16</v>
      </c>
      <c r="Y2875" s="195" t="str">
        <f t="shared" si="3729"/>
        <v>Y$16</v>
      </c>
      <c r="Z2875" s="195" t="str">
        <f t="shared" si="3729"/>
        <v>Z$16</v>
      </c>
      <c r="AA2875" s="195" t="str">
        <f t="shared" si="3729"/>
        <v>AA$16</v>
      </c>
      <c r="AB2875" s="195" t="str">
        <f t="shared" si="3729"/>
        <v>AB$16</v>
      </c>
      <c r="AC2875" s="195" t="str">
        <f t="shared" si="3729"/>
        <v>AC$16</v>
      </c>
      <c r="AD2875" s="195" t="str">
        <f t="shared" si="3729"/>
        <v>AD$16</v>
      </c>
      <c r="AE2875" s="195" t="str">
        <f t="shared" si="3729"/>
        <v>AE$16</v>
      </c>
      <c r="AF2875" s="195" t="str">
        <f t="shared" si="3729"/>
        <v>AF$16</v>
      </c>
      <c r="AG2875" s="195" t="str">
        <f t="shared" si="3729"/>
        <v>AG$16</v>
      </c>
      <c r="AH2875" s="195" t="str">
        <f t="shared" si="3729"/>
        <v>AH$16</v>
      </c>
      <c r="AI2875" s="195" t="str">
        <f t="shared" si="3729"/>
        <v>AI$16</v>
      </c>
      <c r="AJ2875" s="195" t="str">
        <f t="shared" si="3729"/>
        <v>AJ$16</v>
      </c>
      <c r="AK2875" s="195" t="str">
        <f t="shared" si="3729"/>
        <v>AK$16</v>
      </c>
      <c r="AL2875" s="195" t="str">
        <f t="shared" si="3729"/>
        <v>AL$16</v>
      </c>
      <c r="AM2875" s="195" t="str">
        <f t="shared" si="3729"/>
        <v>AM$16</v>
      </c>
      <c r="AN2875" s="195" t="str">
        <f t="shared" si="3729"/>
        <v>AN$16</v>
      </c>
      <c r="AO2875" s="195" t="str">
        <f t="shared" si="3729"/>
        <v>AO$16</v>
      </c>
      <c r="AP2875" s="195" t="str">
        <f t="shared" si="3729"/>
        <v>AP$16</v>
      </c>
      <c r="AQ2875" s="195" t="str">
        <f t="shared" si="3729"/>
        <v>AQ$16</v>
      </c>
      <c r="AR2875" s="195" t="str">
        <f t="shared" si="3729"/>
        <v>AR$16</v>
      </c>
      <c r="AS2875" s="195" t="str">
        <f t="shared" si="3729"/>
        <v>AS$16</v>
      </c>
      <c r="AT2875" s="195" t="str">
        <f t="shared" si="3729"/>
        <v>AT$16</v>
      </c>
      <c r="AU2875" s="195" t="str">
        <f t="shared" si="3729"/>
        <v>AU$16</v>
      </c>
      <c r="AV2875" s="195" t="str">
        <f t="shared" si="3729"/>
        <v>AV$16</v>
      </c>
      <c r="AW2875" s="195" t="str">
        <f t="shared" si="3729"/>
        <v>AW$16</v>
      </c>
      <c r="AX2875" s="195" t="str">
        <f t="shared" si="3729"/>
        <v>AX$16</v>
      </c>
      <c r="AY2875" s="195" t="str">
        <f t="shared" ref="AY2875:CD2875" si="3730">AY$20</f>
        <v>AY$16</v>
      </c>
      <c r="AZ2875" s="195" t="str">
        <f t="shared" si="3730"/>
        <v>AZ$16</v>
      </c>
      <c r="BA2875" s="195" t="str">
        <f t="shared" si="3730"/>
        <v>BA$16</v>
      </c>
      <c r="BB2875" s="195" t="str">
        <f t="shared" si="3730"/>
        <v>BB$16</v>
      </c>
      <c r="BC2875" s="195" t="str">
        <f t="shared" si="3730"/>
        <v>BC$16</v>
      </c>
      <c r="BD2875" s="195" t="str">
        <f t="shared" si="3730"/>
        <v>BD$16</v>
      </c>
      <c r="BE2875" s="195" t="str">
        <f t="shared" si="3730"/>
        <v>BE$16</v>
      </c>
      <c r="BF2875" s="195" t="str">
        <f t="shared" si="3730"/>
        <v>BF$16</v>
      </c>
      <c r="BG2875" s="195" t="str">
        <f t="shared" si="3730"/>
        <v>BG$16</v>
      </c>
      <c r="BH2875" s="195" t="str">
        <f t="shared" si="3730"/>
        <v>BH$16</v>
      </c>
      <c r="BI2875" s="195" t="str">
        <f t="shared" si="3730"/>
        <v>BI$16</v>
      </c>
      <c r="BJ2875" s="195" t="str">
        <f t="shared" si="3730"/>
        <v>BJ$16</v>
      </c>
      <c r="BK2875" s="195" t="str">
        <f t="shared" si="3730"/>
        <v>BK$16</v>
      </c>
      <c r="BL2875" s="195" t="str">
        <f t="shared" si="3730"/>
        <v>BL$16</v>
      </c>
      <c r="BM2875" s="195" t="str">
        <f t="shared" si="3730"/>
        <v>BM$16</v>
      </c>
      <c r="BN2875" s="195" t="str">
        <f t="shared" si="3730"/>
        <v>BN$16</v>
      </c>
      <c r="BO2875" s="195" t="str">
        <f t="shared" si="3730"/>
        <v>BO$16</v>
      </c>
      <c r="BP2875" s="195" t="str">
        <f t="shared" si="3730"/>
        <v>BP$16</v>
      </c>
      <c r="BQ2875" s="195" t="str">
        <f t="shared" si="3730"/>
        <v>BQ$16</v>
      </c>
      <c r="BR2875" s="195" t="str">
        <f t="shared" si="3730"/>
        <v>BR$16</v>
      </c>
      <c r="BS2875" s="195" t="str">
        <f t="shared" si="3730"/>
        <v>BS$16</v>
      </c>
      <c r="BT2875" s="195" t="str">
        <f t="shared" si="3730"/>
        <v>BT$16</v>
      </c>
      <c r="BU2875" s="195" t="str">
        <f t="shared" si="3730"/>
        <v>BU$16</v>
      </c>
      <c r="BV2875" s="195" t="str">
        <f t="shared" si="3730"/>
        <v>BV$16</v>
      </c>
      <c r="BW2875" s="195" t="str">
        <f t="shared" si="3730"/>
        <v>BW$16</v>
      </c>
      <c r="BX2875" s="195" t="str">
        <f t="shared" si="3730"/>
        <v>BX$16</v>
      </c>
      <c r="BY2875" s="195" t="str">
        <f t="shared" si="3730"/>
        <v>BY$16</v>
      </c>
      <c r="BZ2875" s="195" t="str">
        <f t="shared" si="3730"/>
        <v>BZ$16</v>
      </c>
      <c r="CA2875" s="195" t="str">
        <f t="shared" si="3730"/>
        <v>CA$16</v>
      </c>
      <c r="CB2875" s="195" t="str">
        <f t="shared" si="3730"/>
        <v>CB$16</v>
      </c>
      <c r="CC2875" s="195" t="str">
        <f t="shared" si="3730"/>
        <v>CC$16</v>
      </c>
      <c r="CD2875" s="195" t="str">
        <f t="shared" si="3730"/>
        <v>CD$16</v>
      </c>
      <c r="CE2875" s="195" t="str">
        <f t="shared" ref="CE2875:CK2875" si="3731">CE$20</f>
        <v>CE$16</v>
      </c>
      <c r="CF2875" s="195" t="str">
        <f t="shared" si="3731"/>
        <v>CF$16</v>
      </c>
      <c r="CG2875" s="195" t="str">
        <f t="shared" si="3731"/>
        <v>CG$16</v>
      </c>
      <c r="CH2875" s="195" t="str">
        <f t="shared" si="3731"/>
        <v>CH$16</v>
      </c>
      <c r="CI2875" s="195" t="str">
        <f t="shared" si="3731"/>
        <v>CI$16</v>
      </c>
      <c r="CJ2875" s="195" t="str">
        <f t="shared" si="3731"/>
        <v>CJ$16</v>
      </c>
      <c r="CK2875" s="195" t="str">
        <f t="shared" si="3731"/>
        <v>CK$16</v>
      </c>
    </row>
    <row r="2876" spans="2:89" x14ac:dyDescent="0.35">
      <c r="B2876" s="171" t="s">
        <v>462</v>
      </c>
      <c r="E2876" s="8"/>
      <c r="H2876" s="196"/>
      <c r="I2876" s="197"/>
      <c r="J2876" s="197"/>
      <c r="K2876" s="198"/>
      <c r="L2876" s="198"/>
      <c r="M2876" s="198"/>
      <c r="N2876" s="198"/>
      <c r="O2876" s="198"/>
      <c r="P2876" s="198"/>
      <c r="R2876" s="198"/>
      <c r="S2876" s="195" t="str">
        <f t="shared" ref="S2876:AX2876" si="3732">S$21</f>
        <v>S$17</v>
      </c>
      <c r="T2876" s="195" t="str">
        <f t="shared" si="3732"/>
        <v>T$17</v>
      </c>
      <c r="U2876" s="195" t="str">
        <f t="shared" si="3732"/>
        <v>U$17</v>
      </c>
      <c r="V2876" s="195" t="str">
        <f t="shared" si="3732"/>
        <v>V$17</v>
      </c>
      <c r="W2876" s="195" t="str">
        <f t="shared" si="3732"/>
        <v>W$17</v>
      </c>
      <c r="X2876" s="195" t="str">
        <f t="shared" si="3732"/>
        <v>X$17</v>
      </c>
      <c r="Y2876" s="195" t="str">
        <f t="shared" si="3732"/>
        <v>Y$17</v>
      </c>
      <c r="Z2876" s="195" t="str">
        <f t="shared" si="3732"/>
        <v>Z$17</v>
      </c>
      <c r="AA2876" s="195" t="str">
        <f t="shared" si="3732"/>
        <v>AA$17</v>
      </c>
      <c r="AB2876" s="195" t="str">
        <f t="shared" si="3732"/>
        <v>AB$17</v>
      </c>
      <c r="AC2876" s="195" t="str">
        <f t="shared" si="3732"/>
        <v>AC$17</v>
      </c>
      <c r="AD2876" s="195" t="str">
        <f t="shared" si="3732"/>
        <v>AD$17</v>
      </c>
      <c r="AE2876" s="195" t="str">
        <f t="shared" si="3732"/>
        <v>AE$17</v>
      </c>
      <c r="AF2876" s="195" t="str">
        <f t="shared" si="3732"/>
        <v>AF$17</v>
      </c>
      <c r="AG2876" s="195" t="str">
        <f t="shared" si="3732"/>
        <v>AG$17</v>
      </c>
      <c r="AH2876" s="195" t="str">
        <f t="shared" si="3732"/>
        <v>AH$17</v>
      </c>
      <c r="AI2876" s="195" t="str">
        <f t="shared" si="3732"/>
        <v>AI$17</v>
      </c>
      <c r="AJ2876" s="195" t="str">
        <f t="shared" si="3732"/>
        <v>AJ$17</v>
      </c>
      <c r="AK2876" s="195" t="str">
        <f t="shared" si="3732"/>
        <v>AK$17</v>
      </c>
      <c r="AL2876" s="195" t="str">
        <f t="shared" si="3732"/>
        <v>AL$17</v>
      </c>
      <c r="AM2876" s="195" t="str">
        <f t="shared" si="3732"/>
        <v>AM$17</v>
      </c>
      <c r="AN2876" s="195" t="str">
        <f t="shared" si="3732"/>
        <v>AN$17</v>
      </c>
      <c r="AO2876" s="195" t="str">
        <f t="shared" si="3732"/>
        <v>AO$17</v>
      </c>
      <c r="AP2876" s="195" t="str">
        <f t="shared" si="3732"/>
        <v>AP$17</v>
      </c>
      <c r="AQ2876" s="195" t="str">
        <f t="shared" si="3732"/>
        <v>AQ$17</v>
      </c>
      <c r="AR2876" s="195" t="str">
        <f t="shared" si="3732"/>
        <v>AR$17</v>
      </c>
      <c r="AS2876" s="195" t="str">
        <f t="shared" si="3732"/>
        <v>AS$17</v>
      </c>
      <c r="AT2876" s="195" t="str">
        <f t="shared" si="3732"/>
        <v>AT$17</v>
      </c>
      <c r="AU2876" s="195" t="str">
        <f t="shared" si="3732"/>
        <v>AU$17</v>
      </c>
      <c r="AV2876" s="195" t="str">
        <f t="shared" si="3732"/>
        <v>AV$17</v>
      </c>
      <c r="AW2876" s="195" t="str">
        <f t="shared" si="3732"/>
        <v>AW$17</v>
      </c>
      <c r="AX2876" s="195" t="str">
        <f t="shared" si="3732"/>
        <v>AX$17</v>
      </c>
      <c r="AY2876" s="195" t="str">
        <f t="shared" ref="AY2876:CD2876" si="3733">AY$21</f>
        <v>AY$17</v>
      </c>
      <c r="AZ2876" s="195" t="str">
        <f t="shared" si="3733"/>
        <v>AZ$17</v>
      </c>
      <c r="BA2876" s="195" t="str">
        <f t="shared" si="3733"/>
        <v>BA$17</v>
      </c>
      <c r="BB2876" s="195" t="str">
        <f t="shared" si="3733"/>
        <v>BB$17</v>
      </c>
      <c r="BC2876" s="195" t="str">
        <f t="shared" si="3733"/>
        <v>BC$17</v>
      </c>
      <c r="BD2876" s="195" t="str">
        <f t="shared" si="3733"/>
        <v>BD$17</v>
      </c>
      <c r="BE2876" s="195" t="str">
        <f t="shared" si="3733"/>
        <v>BE$17</v>
      </c>
      <c r="BF2876" s="195" t="str">
        <f t="shared" si="3733"/>
        <v>BF$17</v>
      </c>
      <c r="BG2876" s="195" t="str">
        <f t="shared" si="3733"/>
        <v>BG$17</v>
      </c>
      <c r="BH2876" s="195" t="str">
        <f t="shared" si="3733"/>
        <v>BH$17</v>
      </c>
      <c r="BI2876" s="195" t="str">
        <f t="shared" si="3733"/>
        <v>BI$17</v>
      </c>
      <c r="BJ2876" s="195" t="str">
        <f t="shared" si="3733"/>
        <v>BJ$17</v>
      </c>
      <c r="BK2876" s="195" t="str">
        <f t="shared" si="3733"/>
        <v>BK$17</v>
      </c>
      <c r="BL2876" s="195" t="str">
        <f t="shared" si="3733"/>
        <v>BL$17</v>
      </c>
      <c r="BM2876" s="195" t="str">
        <f t="shared" si="3733"/>
        <v>BM$17</v>
      </c>
      <c r="BN2876" s="195" t="str">
        <f t="shared" si="3733"/>
        <v>BN$17</v>
      </c>
      <c r="BO2876" s="195" t="str">
        <f t="shared" si="3733"/>
        <v>BO$17</v>
      </c>
      <c r="BP2876" s="195" t="str">
        <f t="shared" si="3733"/>
        <v>BP$17</v>
      </c>
      <c r="BQ2876" s="195" t="str">
        <f t="shared" si="3733"/>
        <v>BQ$17</v>
      </c>
      <c r="BR2876" s="195" t="str">
        <f t="shared" si="3733"/>
        <v>BR$17</v>
      </c>
      <c r="BS2876" s="195" t="str">
        <f t="shared" si="3733"/>
        <v>BS$17</v>
      </c>
      <c r="BT2876" s="195" t="str">
        <f t="shared" si="3733"/>
        <v>BT$17</v>
      </c>
      <c r="BU2876" s="195" t="str">
        <f t="shared" si="3733"/>
        <v>BU$17</v>
      </c>
      <c r="BV2876" s="195" t="str">
        <f t="shared" si="3733"/>
        <v>BV$17</v>
      </c>
      <c r="BW2876" s="195" t="str">
        <f t="shared" si="3733"/>
        <v>BW$17</v>
      </c>
      <c r="BX2876" s="195" t="str">
        <f t="shared" si="3733"/>
        <v>BX$17</v>
      </c>
      <c r="BY2876" s="195" t="str">
        <f t="shared" si="3733"/>
        <v>BY$17</v>
      </c>
      <c r="BZ2876" s="195" t="str">
        <f t="shared" si="3733"/>
        <v>BZ$17</v>
      </c>
      <c r="CA2876" s="195" t="str">
        <f t="shared" si="3733"/>
        <v>CA$17</v>
      </c>
      <c r="CB2876" s="195" t="str">
        <f t="shared" si="3733"/>
        <v>CB$17</v>
      </c>
      <c r="CC2876" s="195" t="str">
        <f t="shared" si="3733"/>
        <v>CC$17</v>
      </c>
      <c r="CD2876" s="195" t="str">
        <f t="shared" si="3733"/>
        <v>CD$17</v>
      </c>
      <c r="CE2876" s="195" t="str">
        <f t="shared" ref="CE2876:CK2876" si="3734">CE$21</f>
        <v>CE$17</v>
      </c>
      <c r="CF2876" s="195" t="str">
        <f t="shared" si="3734"/>
        <v>CF$17</v>
      </c>
      <c r="CG2876" s="195" t="str">
        <f t="shared" si="3734"/>
        <v>CG$17</v>
      </c>
      <c r="CH2876" s="195" t="str">
        <f t="shared" si="3734"/>
        <v>CH$17</v>
      </c>
      <c r="CI2876" s="195" t="str">
        <f t="shared" si="3734"/>
        <v>CI$17</v>
      </c>
      <c r="CJ2876" s="195" t="str">
        <f t="shared" si="3734"/>
        <v>CJ$17</v>
      </c>
      <c r="CK2876" s="195" t="str">
        <f t="shared" si="3734"/>
        <v>CK$17</v>
      </c>
    </row>
    <row r="2877" spans="2:89" x14ac:dyDescent="0.35">
      <c r="B2877" s="171" t="s">
        <v>491</v>
      </c>
      <c r="E2877" s="8"/>
      <c r="H2877" s="196"/>
      <c r="I2877" s="197"/>
      <c r="J2877" s="197"/>
      <c r="K2877" s="198"/>
      <c r="L2877" s="198"/>
      <c r="M2877" s="198"/>
      <c r="N2877" s="198"/>
      <c r="O2877" s="198"/>
      <c r="P2877" s="198"/>
      <c r="R2877" s="198"/>
      <c r="S2877" s="186"/>
      <c r="T2877" s="186"/>
      <c r="U2877" s="186"/>
      <c r="V2877" s="186"/>
      <c r="W2877" s="186"/>
      <c r="X2877" s="186"/>
      <c r="Y2877" s="186"/>
      <c r="Z2877" s="186"/>
      <c r="AA2877" s="186"/>
      <c r="AB2877" s="186"/>
      <c r="AC2877" s="186"/>
      <c r="AD2877" s="186"/>
      <c r="AE2877" s="186"/>
      <c r="AF2877" s="186"/>
      <c r="AG2877" s="186"/>
      <c r="AH2877" s="186"/>
      <c r="AI2877" s="186"/>
      <c r="AJ2877" s="186"/>
      <c r="AK2877" s="186"/>
      <c r="AL2877" s="186"/>
      <c r="AM2877" s="186"/>
      <c r="AN2877" s="186"/>
      <c r="AO2877" s="186"/>
      <c r="AP2877" s="186"/>
      <c r="AQ2877" s="186"/>
      <c r="AR2877" s="186"/>
      <c r="AS2877" s="186"/>
      <c r="AT2877" s="186"/>
      <c r="AU2877" s="186"/>
      <c r="AV2877" s="186"/>
      <c r="AW2877" s="186"/>
      <c r="AX2877" s="186"/>
      <c r="AY2877" s="186"/>
      <c r="AZ2877" s="186"/>
      <c r="BA2877" s="186"/>
      <c r="BB2877" s="186"/>
      <c r="BC2877" s="186"/>
      <c r="BD2877" s="186"/>
      <c r="BE2877" s="186"/>
      <c r="BF2877" s="186"/>
      <c r="BG2877" s="186"/>
      <c r="BH2877" s="186"/>
      <c r="BI2877" s="186"/>
      <c r="BJ2877" s="186"/>
      <c r="BK2877" s="186"/>
      <c r="BL2877" s="186"/>
      <c r="BM2877" s="186"/>
      <c r="BN2877" s="186"/>
      <c r="BO2877" s="186"/>
      <c r="BP2877" s="186"/>
      <c r="BQ2877" s="186"/>
      <c r="BR2877" s="186"/>
      <c r="BS2877" s="186"/>
      <c r="BT2877" s="186"/>
      <c r="BU2877" s="186"/>
      <c r="BV2877" s="186"/>
      <c r="BW2877" s="186"/>
      <c r="BX2877" s="186"/>
      <c r="BY2877" s="186"/>
      <c r="BZ2877" s="186"/>
      <c r="CA2877" s="186"/>
      <c r="CB2877" s="186"/>
      <c r="CC2877" s="186"/>
      <c r="CD2877" s="186"/>
      <c r="CE2877" s="186"/>
      <c r="CF2877" s="186"/>
      <c r="CG2877" s="186"/>
      <c r="CH2877" s="186"/>
      <c r="CI2877" s="186"/>
      <c r="CJ2877" s="186"/>
      <c r="CK2877" s="186"/>
    </row>
    <row r="2878" spans="2:89" x14ac:dyDescent="0.35">
      <c r="B2878" s="171" t="s">
        <v>505</v>
      </c>
      <c r="E2878" s="8"/>
      <c r="H2878" s="196"/>
      <c r="I2878" s="197"/>
      <c r="J2878" s="197"/>
      <c r="K2878" s="198"/>
      <c r="L2878" s="198"/>
      <c r="M2878" s="198"/>
      <c r="N2878" s="198"/>
      <c r="O2878" s="198"/>
      <c r="P2878" s="198"/>
      <c r="R2878" s="198"/>
      <c r="S2878" s="186"/>
      <c r="T2878" s="186"/>
      <c r="U2878" s="186"/>
      <c r="V2878" s="186"/>
      <c r="W2878" s="186"/>
      <c r="X2878" s="186"/>
      <c r="Y2878" s="186"/>
      <c r="Z2878" s="186"/>
      <c r="AA2878" s="186"/>
      <c r="AB2878" s="186"/>
      <c r="AC2878" s="186"/>
      <c r="AD2878" s="186"/>
      <c r="AE2878" s="186"/>
      <c r="AF2878" s="186"/>
      <c r="AG2878" s="186"/>
      <c r="AH2878" s="186"/>
      <c r="AI2878" s="186"/>
      <c r="AJ2878" s="186"/>
      <c r="AK2878" s="186"/>
      <c r="AL2878" s="186"/>
      <c r="AM2878" s="186"/>
      <c r="AN2878" s="186"/>
      <c r="AO2878" s="186"/>
      <c r="AP2878" s="186"/>
      <c r="AQ2878" s="186"/>
      <c r="AR2878" s="186"/>
      <c r="AS2878" s="186"/>
      <c r="AT2878" s="186"/>
      <c r="AU2878" s="186"/>
      <c r="AV2878" s="186"/>
      <c r="AW2878" s="186"/>
      <c r="AX2878" s="186"/>
      <c r="AY2878" s="186"/>
      <c r="AZ2878" s="186"/>
      <c r="BA2878" s="186"/>
      <c r="BB2878" s="186"/>
      <c r="BC2878" s="186"/>
      <c r="BD2878" s="186"/>
      <c r="BE2878" s="186"/>
      <c r="BF2878" s="186"/>
      <c r="BG2878" s="186"/>
      <c r="BH2878" s="186"/>
      <c r="BI2878" s="186"/>
      <c r="BJ2878" s="186"/>
      <c r="BK2878" s="186"/>
      <c r="BL2878" s="186"/>
      <c r="BM2878" s="186"/>
      <c r="BN2878" s="186"/>
      <c r="BO2878" s="186"/>
      <c r="BP2878" s="186"/>
      <c r="BQ2878" s="186"/>
      <c r="BR2878" s="186"/>
      <c r="BS2878" s="186"/>
      <c r="BT2878" s="186"/>
      <c r="BU2878" s="186"/>
      <c r="BV2878" s="186"/>
      <c r="BW2878" s="186"/>
      <c r="BX2878" s="186"/>
      <c r="BY2878" s="186"/>
      <c r="BZ2878" s="186"/>
      <c r="CA2878" s="186"/>
      <c r="CB2878" s="186"/>
      <c r="CC2878" s="186"/>
      <c r="CD2878" s="186"/>
      <c r="CE2878" s="186"/>
      <c r="CF2878" s="186"/>
      <c r="CG2878" s="186"/>
      <c r="CH2878" s="186"/>
      <c r="CI2878" s="186"/>
      <c r="CJ2878" s="186"/>
      <c r="CK2878" s="186"/>
    </row>
    <row r="2879" spans="2:89" x14ac:dyDescent="0.35">
      <c r="B2879" s="171" t="s">
        <v>463</v>
      </c>
      <c r="E2879" s="8"/>
      <c r="H2879" s="196"/>
      <c r="I2879" s="197"/>
      <c r="J2879" s="197"/>
      <c r="K2879" s="198"/>
      <c r="L2879" s="198"/>
      <c r="M2879" s="198"/>
      <c r="N2879" s="198"/>
      <c r="O2879" s="198"/>
      <c r="P2879" s="198"/>
      <c r="R2879" s="198"/>
      <c r="S2879" s="186" t="str">
        <f t="shared" ref="S2879:AX2879" si="3735">S$22</f>
        <v>S$18</v>
      </c>
      <c r="T2879" s="186" t="str">
        <f t="shared" si="3735"/>
        <v>T$18</v>
      </c>
      <c r="U2879" s="186" t="str">
        <f t="shared" si="3735"/>
        <v>U$18</v>
      </c>
      <c r="V2879" s="186" t="str">
        <f t="shared" si="3735"/>
        <v>V$18</v>
      </c>
      <c r="W2879" s="186" t="str">
        <f t="shared" si="3735"/>
        <v>W$18</v>
      </c>
      <c r="X2879" s="186" t="str">
        <f t="shared" si="3735"/>
        <v>X$18</v>
      </c>
      <c r="Y2879" s="186" t="str">
        <f t="shared" si="3735"/>
        <v>Y$18</v>
      </c>
      <c r="Z2879" s="186" t="str">
        <f t="shared" si="3735"/>
        <v>Z$18</v>
      </c>
      <c r="AA2879" s="186" t="str">
        <f t="shared" si="3735"/>
        <v>AA$18</v>
      </c>
      <c r="AB2879" s="186" t="str">
        <f t="shared" si="3735"/>
        <v>AB$18</v>
      </c>
      <c r="AC2879" s="186" t="str">
        <f t="shared" si="3735"/>
        <v>AC$18</v>
      </c>
      <c r="AD2879" s="186" t="str">
        <f t="shared" si="3735"/>
        <v>AD$18</v>
      </c>
      <c r="AE2879" s="186" t="str">
        <f t="shared" si="3735"/>
        <v>AE$18</v>
      </c>
      <c r="AF2879" s="186" t="str">
        <f t="shared" si="3735"/>
        <v>AF$18</v>
      </c>
      <c r="AG2879" s="186" t="str">
        <f t="shared" si="3735"/>
        <v>AG$18</v>
      </c>
      <c r="AH2879" s="186" t="str">
        <f t="shared" si="3735"/>
        <v>AH$18</v>
      </c>
      <c r="AI2879" s="186" t="str">
        <f t="shared" si="3735"/>
        <v>AI$18</v>
      </c>
      <c r="AJ2879" s="186" t="str">
        <f t="shared" si="3735"/>
        <v>AJ$18</v>
      </c>
      <c r="AK2879" s="186" t="str">
        <f t="shared" si="3735"/>
        <v>AK$18</v>
      </c>
      <c r="AL2879" s="186" t="str">
        <f t="shared" si="3735"/>
        <v>AL$18</v>
      </c>
      <c r="AM2879" s="186" t="str">
        <f t="shared" si="3735"/>
        <v>AM$18</v>
      </c>
      <c r="AN2879" s="186" t="str">
        <f t="shared" si="3735"/>
        <v>AN$18</v>
      </c>
      <c r="AO2879" s="186" t="str">
        <f t="shared" si="3735"/>
        <v>AO$18</v>
      </c>
      <c r="AP2879" s="186" t="str">
        <f t="shared" si="3735"/>
        <v>AP$18</v>
      </c>
      <c r="AQ2879" s="186" t="str">
        <f t="shared" si="3735"/>
        <v>AQ$18</v>
      </c>
      <c r="AR2879" s="186" t="str">
        <f t="shared" si="3735"/>
        <v>AR$18</v>
      </c>
      <c r="AS2879" s="186" t="str">
        <f t="shared" si="3735"/>
        <v>AS$18</v>
      </c>
      <c r="AT2879" s="186" t="str">
        <f t="shared" si="3735"/>
        <v>AT$18</v>
      </c>
      <c r="AU2879" s="186" t="str">
        <f t="shared" si="3735"/>
        <v>AU$18</v>
      </c>
      <c r="AV2879" s="186" t="str">
        <f t="shared" si="3735"/>
        <v>AV$18</v>
      </c>
      <c r="AW2879" s="186" t="str">
        <f t="shared" si="3735"/>
        <v>AW$18</v>
      </c>
      <c r="AX2879" s="186" t="str">
        <f t="shared" si="3735"/>
        <v>AX$18</v>
      </c>
      <c r="AY2879" s="186" t="str">
        <f t="shared" ref="AY2879:CD2879" si="3736">AY$22</f>
        <v>AY$18</v>
      </c>
      <c r="AZ2879" s="186" t="str">
        <f t="shared" si="3736"/>
        <v>AZ$18</v>
      </c>
      <c r="BA2879" s="186" t="str">
        <f t="shared" si="3736"/>
        <v>BA$18</v>
      </c>
      <c r="BB2879" s="186" t="str">
        <f t="shared" si="3736"/>
        <v>BB$18</v>
      </c>
      <c r="BC2879" s="186" t="str">
        <f t="shared" si="3736"/>
        <v>BC$18</v>
      </c>
      <c r="BD2879" s="186" t="str">
        <f t="shared" si="3736"/>
        <v>BD$18</v>
      </c>
      <c r="BE2879" s="186" t="str">
        <f t="shared" si="3736"/>
        <v>BE$18</v>
      </c>
      <c r="BF2879" s="186" t="str">
        <f t="shared" si="3736"/>
        <v>BF$18</v>
      </c>
      <c r="BG2879" s="186" t="str">
        <f t="shared" si="3736"/>
        <v>BG$18</v>
      </c>
      <c r="BH2879" s="186" t="str">
        <f t="shared" si="3736"/>
        <v>BH$18</v>
      </c>
      <c r="BI2879" s="186" t="str">
        <f t="shared" si="3736"/>
        <v>BI$18</v>
      </c>
      <c r="BJ2879" s="186" t="str">
        <f t="shared" si="3736"/>
        <v>BJ$18</v>
      </c>
      <c r="BK2879" s="186" t="str">
        <f t="shared" si="3736"/>
        <v>BK$18</v>
      </c>
      <c r="BL2879" s="186" t="str">
        <f t="shared" si="3736"/>
        <v>BL$18</v>
      </c>
      <c r="BM2879" s="186" t="str">
        <f t="shared" si="3736"/>
        <v>BM$18</v>
      </c>
      <c r="BN2879" s="186" t="str">
        <f t="shared" si="3736"/>
        <v>BN$18</v>
      </c>
      <c r="BO2879" s="186" t="str">
        <f t="shared" si="3736"/>
        <v>BO$18</v>
      </c>
      <c r="BP2879" s="186" t="str">
        <f t="shared" si="3736"/>
        <v>BP$18</v>
      </c>
      <c r="BQ2879" s="186" t="str">
        <f t="shared" si="3736"/>
        <v>BQ$18</v>
      </c>
      <c r="BR2879" s="186" t="str">
        <f t="shared" si="3736"/>
        <v>BR$18</v>
      </c>
      <c r="BS2879" s="186" t="str">
        <f t="shared" si="3736"/>
        <v>BS$18</v>
      </c>
      <c r="BT2879" s="186" t="str">
        <f t="shared" si="3736"/>
        <v>BT$18</v>
      </c>
      <c r="BU2879" s="186" t="str">
        <f t="shared" si="3736"/>
        <v>BU$18</v>
      </c>
      <c r="BV2879" s="186" t="str">
        <f t="shared" si="3736"/>
        <v>BV$18</v>
      </c>
      <c r="BW2879" s="186" t="str">
        <f t="shared" si="3736"/>
        <v>BW$18</v>
      </c>
      <c r="BX2879" s="186" t="str">
        <f t="shared" si="3736"/>
        <v>BX$18</v>
      </c>
      <c r="BY2879" s="186" t="str">
        <f t="shared" si="3736"/>
        <v>BY$18</v>
      </c>
      <c r="BZ2879" s="186" t="str">
        <f t="shared" si="3736"/>
        <v>BZ$18</v>
      </c>
      <c r="CA2879" s="186" t="str">
        <f t="shared" si="3736"/>
        <v>CA$18</v>
      </c>
      <c r="CB2879" s="186" t="str">
        <f t="shared" si="3736"/>
        <v>CB$18</v>
      </c>
      <c r="CC2879" s="186" t="str">
        <f t="shared" si="3736"/>
        <v>CC$18</v>
      </c>
      <c r="CD2879" s="186" t="str">
        <f t="shared" si="3736"/>
        <v>CD$18</v>
      </c>
      <c r="CE2879" s="186" t="str">
        <f t="shared" ref="CE2879:CK2879" si="3737">CE$22</f>
        <v>CE$18</v>
      </c>
      <c r="CF2879" s="186" t="str">
        <f t="shared" si="3737"/>
        <v>CF$18</v>
      </c>
      <c r="CG2879" s="186" t="str">
        <f t="shared" si="3737"/>
        <v>CG$18</v>
      </c>
      <c r="CH2879" s="186" t="str">
        <f t="shared" si="3737"/>
        <v>CH$18</v>
      </c>
      <c r="CI2879" s="186" t="str">
        <f t="shared" si="3737"/>
        <v>CI$18</v>
      </c>
      <c r="CJ2879" s="186" t="str">
        <f t="shared" si="3737"/>
        <v>CJ$18</v>
      </c>
      <c r="CK2879" s="186" t="str">
        <f t="shared" si="3737"/>
        <v>CK$18</v>
      </c>
    </row>
    <row r="2880" spans="2:89" x14ac:dyDescent="0.35">
      <c r="B2880" s="171" t="s">
        <v>464</v>
      </c>
      <c r="E2880" s="8"/>
      <c r="H2880" s="196"/>
      <c r="I2880" s="197"/>
      <c r="J2880" s="197"/>
      <c r="K2880" s="198"/>
      <c r="L2880" s="198"/>
      <c r="M2880" s="198"/>
      <c r="N2880" s="198"/>
      <c r="O2880" s="198"/>
      <c r="P2880" s="198"/>
      <c r="R2880" s="198"/>
      <c r="S2880" s="186" t="str">
        <f t="shared" ref="S2880:AX2880" si="3738">S$23</f>
        <v>S$19</v>
      </c>
      <c r="T2880" s="186" t="str">
        <f t="shared" si="3738"/>
        <v>T$19</v>
      </c>
      <c r="U2880" s="186" t="str">
        <f t="shared" si="3738"/>
        <v>U$19</v>
      </c>
      <c r="V2880" s="186" t="str">
        <f t="shared" si="3738"/>
        <v>V$19</v>
      </c>
      <c r="W2880" s="186" t="str">
        <f t="shared" si="3738"/>
        <v>W$19</v>
      </c>
      <c r="X2880" s="186" t="str">
        <f t="shared" si="3738"/>
        <v>X$19</v>
      </c>
      <c r="Y2880" s="186" t="str">
        <f t="shared" si="3738"/>
        <v>Y$19</v>
      </c>
      <c r="Z2880" s="186" t="str">
        <f t="shared" si="3738"/>
        <v>Z$19</v>
      </c>
      <c r="AA2880" s="186" t="str">
        <f t="shared" si="3738"/>
        <v>AA$19</v>
      </c>
      <c r="AB2880" s="186" t="str">
        <f t="shared" si="3738"/>
        <v>AB$19</v>
      </c>
      <c r="AC2880" s="186" t="str">
        <f t="shared" si="3738"/>
        <v>AC$19</v>
      </c>
      <c r="AD2880" s="186" t="str">
        <f t="shared" si="3738"/>
        <v>AD$19</v>
      </c>
      <c r="AE2880" s="186" t="str">
        <f t="shared" si="3738"/>
        <v>AE$19</v>
      </c>
      <c r="AF2880" s="186" t="str">
        <f t="shared" si="3738"/>
        <v>AF$19</v>
      </c>
      <c r="AG2880" s="186" t="str">
        <f t="shared" si="3738"/>
        <v>AG$19</v>
      </c>
      <c r="AH2880" s="186" t="str">
        <f t="shared" si="3738"/>
        <v>AH$19</v>
      </c>
      <c r="AI2880" s="186" t="str">
        <f t="shared" si="3738"/>
        <v>AI$19</v>
      </c>
      <c r="AJ2880" s="186" t="str">
        <f t="shared" si="3738"/>
        <v>AJ$19</v>
      </c>
      <c r="AK2880" s="186" t="str">
        <f t="shared" si="3738"/>
        <v>AK$19</v>
      </c>
      <c r="AL2880" s="186" t="str">
        <f t="shared" si="3738"/>
        <v>AL$19</v>
      </c>
      <c r="AM2880" s="186" t="str">
        <f t="shared" si="3738"/>
        <v>AM$19</v>
      </c>
      <c r="AN2880" s="186" t="str">
        <f t="shared" si="3738"/>
        <v>AN$19</v>
      </c>
      <c r="AO2880" s="186" t="str">
        <f t="shared" si="3738"/>
        <v>AO$19</v>
      </c>
      <c r="AP2880" s="186" t="str">
        <f t="shared" si="3738"/>
        <v>AP$19</v>
      </c>
      <c r="AQ2880" s="186" t="str">
        <f t="shared" si="3738"/>
        <v>AQ$19</v>
      </c>
      <c r="AR2880" s="186" t="str">
        <f t="shared" si="3738"/>
        <v>AR$19</v>
      </c>
      <c r="AS2880" s="186" t="str">
        <f t="shared" si="3738"/>
        <v>AS$19</v>
      </c>
      <c r="AT2880" s="186" t="str">
        <f t="shared" si="3738"/>
        <v>AT$19</v>
      </c>
      <c r="AU2880" s="186" t="str">
        <f t="shared" si="3738"/>
        <v>AU$19</v>
      </c>
      <c r="AV2880" s="186" t="str">
        <f t="shared" si="3738"/>
        <v>AV$19</v>
      </c>
      <c r="AW2880" s="186" t="str">
        <f t="shared" si="3738"/>
        <v>AW$19</v>
      </c>
      <c r="AX2880" s="186" t="str">
        <f t="shared" si="3738"/>
        <v>AX$19</v>
      </c>
      <c r="AY2880" s="186" t="str">
        <f t="shared" ref="AY2880:CD2880" si="3739">AY$23</f>
        <v>AY$19</v>
      </c>
      <c r="AZ2880" s="186" t="str">
        <f t="shared" si="3739"/>
        <v>AZ$19</v>
      </c>
      <c r="BA2880" s="186" t="str">
        <f t="shared" si="3739"/>
        <v>BA$19</v>
      </c>
      <c r="BB2880" s="186" t="str">
        <f t="shared" si="3739"/>
        <v>BB$19</v>
      </c>
      <c r="BC2880" s="186" t="str">
        <f t="shared" si="3739"/>
        <v>BC$19</v>
      </c>
      <c r="BD2880" s="186" t="str">
        <f t="shared" si="3739"/>
        <v>BD$19</v>
      </c>
      <c r="BE2880" s="186" t="str">
        <f t="shared" si="3739"/>
        <v>BE$19</v>
      </c>
      <c r="BF2880" s="186" t="str">
        <f t="shared" si="3739"/>
        <v>BF$19</v>
      </c>
      <c r="BG2880" s="186" t="str">
        <f t="shared" si="3739"/>
        <v>BG$19</v>
      </c>
      <c r="BH2880" s="186" t="str">
        <f t="shared" si="3739"/>
        <v>BH$19</v>
      </c>
      <c r="BI2880" s="186" t="str">
        <f t="shared" si="3739"/>
        <v>BI$19</v>
      </c>
      <c r="BJ2880" s="186" t="str">
        <f t="shared" si="3739"/>
        <v>BJ$19</v>
      </c>
      <c r="BK2880" s="186" t="str">
        <f t="shared" si="3739"/>
        <v>BK$19</v>
      </c>
      <c r="BL2880" s="186" t="str">
        <f t="shared" si="3739"/>
        <v>BL$19</v>
      </c>
      <c r="BM2880" s="186" t="str">
        <f t="shared" si="3739"/>
        <v>BM$19</v>
      </c>
      <c r="BN2880" s="186" t="str">
        <f t="shared" si="3739"/>
        <v>BN$19</v>
      </c>
      <c r="BO2880" s="186" t="str">
        <f t="shared" si="3739"/>
        <v>BO$19</v>
      </c>
      <c r="BP2880" s="186" t="str">
        <f t="shared" si="3739"/>
        <v>BP$19</v>
      </c>
      <c r="BQ2880" s="186" t="str">
        <f t="shared" si="3739"/>
        <v>BQ$19</v>
      </c>
      <c r="BR2880" s="186" t="str">
        <f t="shared" si="3739"/>
        <v>BR$19</v>
      </c>
      <c r="BS2880" s="186" t="str">
        <f t="shared" si="3739"/>
        <v>BS$19</v>
      </c>
      <c r="BT2880" s="186" t="str">
        <f t="shared" si="3739"/>
        <v>BT$19</v>
      </c>
      <c r="BU2880" s="186" t="str">
        <f t="shared" si="3739"/>
        <v>BU$19</v>
      </c>
      <c r="BV2880" s="186" t="str">
        <f t="shared" si="3739"/>
        <v>BV$19</v>
      </c>
      <c r="BW2880" s="186" t="str">
        <f t="shared" si="3739"/>
        <v>BW$19</v>
      </c>
      <c r="BX2880" s="186" t="str">
        <f t="shared" si="3739"/>
        <v>BX$19</v>
      </c>
      <c r="BY2880" s="186" t="str">
        <f t="shared" si="3739"/>
        <v>BY$19</v>
      </c>
      <c r="BZ2880" s="186" t="str">
        <f t="shared" si="3739"/>
        <v>BZ$19</v>
      </c>
      <c r="CA2880" s="186" t="str">
        <f t="shared" si="3739"/>
        <v>CA$19</v>
      </c>
      <c r="CB2880" s="186" t="str">
        <f t="shared" si="3739"/>
        <v>CB$19</v>
      </c>
      <c r="CC2880" s="186" t="str">
        <f t="shared" si="3739"/>
        <v>CC$19</v>
      </c>
      <c r="CD2880" s="186" t="str">
        <f t="shared" si="3739"/>
        <v>CD$19</v>
      </c>
      <c r="CE2880" s="186" t="str">
        <f t="shared" ref="CE2880:CK2880" si="3740">CE$23</f>
        <v>CE$19</v>
      </c>
      <c r="CF2880" s="186" t="str">
        <f t="shared" si="3740"/>
        <v>CF$19</v>
      </c>
      <c r="CG2880" s="186" t="str">
        <f t="shared" si="3740"/>
        <v>CG$19</v>
      </c>
      <c r="CH2880" s="186" t="str">
        <f t="shared" si="3740"/>
        <v>CH$19</v>
      </c>
      <c r="CI2880" s="186" t="str">
        <f t="shared" si="3740"/>
        <v>CI$19</v>
      </c>
      <c r="CJ2880" s="186" t="str">
        <f t="shared" si="3740"/>
        <v>CJ$19</v>
      </c>
      <c r="CK2880" s="186" t="str">
        <f t="shared" si="3740"/>
        <v>CK$19</v>
      </c>
    </row>
    <row r="2881" spans="2:89" x14ac:dyDescent="0.35">
      <c r="B2881" s="70" t="s">
        <v>402</v>
      </c>
      <c r="C2881" s="31"/>
      <c r="D2881" t="s">
        <v>523</v>
      </c>
      <c r="E2881" s="8" t="str">
        <f t="shared" ref="E2881:E2897" si="3741">ROW()&amp;" "&amp;D2881</f>
        <v>2881 WCPP-IS</v>
      </c>
      <c r="F2881" t="s">
        <v>525</v>
      </c>
      <c r="G2881" s="31" t="s">
        <v>395</v>
      </c>
      <c r="H2881" s="48"/>
      <c r="I2881" s="286"/>
      <c r="J2881" s="286"/>
      <c r="K2881" s="48"/>
      <c r="L2881" s="48"/>
      <c r="M2881" s="48"/>
      <c r="N2881" s="48"/>
      <c r="O2881" s="48"/>
      <c r="P2881" s="48"/>
      <c r="R2881" s="70"/>
      <c r="S2881" s="287"/>
      <c r="T2881" s="287"/>
      <c r="U2881" s="287"/>
      <c r="V2881" s="287"/>
      <c r="W2881" s="287"/>
      <c r="X2881" s="287"/>
      <c r="Y2881" s="287"/>
      <c r="Z2881" s="287"/>
      <c r="AA2881" s="287"/>
      <c r="AB2881" s="287"/>
      <c r="AC2881" s="287"/>
      <c r="AD2881" s="287"/>
      <c r="AE2881" s="287"/>
      <c r="AF2881" s="287"/>
      <c r="AG2881" s="287"/>
      <c r="AH2881" s="287"/>
      <c r="AI2881" s="287"/>
      <c r="AJ2881" s="287"/>
      <c r="AK2881" s="287"/>
      <c r="AL2881" s="287"/>
      <c r="AM2881" s="287"/>
      <c r="AN2881" s="287"/>
      <c r="AO2881" s="287"/>
      <c r="AP2881" s="287"/>
      <c r="AQ2881" s="287"/>
      <c r="AR2881" s="287"/>
      <c r="AS2881" s="287"/>
      <c r="AT2881" s="287"/>
      <c r="AU2881" s="287"/>
      <c r="AV2881" s="287"/>
      <c r="AW2881" s="287"/>
      <c r="AX2881" s="287"/>
      <c r="AY2881" s="287"/>
      <c r="AZ2881" s="287"/>
      <c r="BA2881" s="287"/>
      <c r="BB2881" s="287"/>
      <c r="BC2881" s="287"/>
      <c r="BD2881" s="287"/>
      <c r="BE2881" s="287"/>
      <c r="BF2881" s="287"/>
      <c r="BG2881" s="287"/>
      <c r="BH2881" s="287"/>
      <c r="BI2881" s="287"/>
      <c r="BJ2881" s="287"/>
      <c r="BK2881" s="287"/>
      <c r="BL2881" s="287"/>
      <c r="BM2881" s="287"/>
      <c r="BN2881" s="287"/>
      <c r="BO2881" s="287"/>
      <c r="BP2881" s="287"/>
      <c r="BQ2881" s="287"/>
      <c r="BR2881" s="287"/>
      <c r="BS2881" s="287"/>
      <c r="BT2881" s="287"/>
      <c r="BU2881" s="287"/>
      <c r="BV2881" s="287"/>
      <c r="BW2881" s="287"/>
      <c r="BX2881" s="287"/>
      <c r="BY2881" s="287"/>
      <c r="BZ2881" s="287"/>
      <c r="CA2881" s="287"/>
      <c r="CB2881" s="287"/>
      <c r="CC2881" s="287"/>
      <c r="CD2881" s="287"/>
      <c r="CE2881" s="287"/>
      <c r="CF2881" s="287"/>
      <c r="CG2881" s="287"/>
      <c r="CH2881" s="287"/>
      <c r="CI2881" s="287"/>
      <c r="CJ2881" s="287"/>
      <c r="CK2881" s="287"/>
    </row>
    <row r="2882" spans="2:89" x14ac:dyDescent="0.35">
      <c r="B2882" s="122" t="s">
        <v>524</v>
      </c>
      <c r="D2882" t="s">
        <v>523</v>
      </c>
      <c r="E2882" s="8" t="str">
        <f t="shared" si="3741"/>
        <v>2882 WCPP-IS</v>
      </c>
      <c r="G2882" t="str">
        <f t="shared" ref="G2882:G2889" si="3742">E2882</f>
        <v>2882 WCPP-IS</v>
      </c>
      <c r="H2882" s="31"/>
      <c r="I2882" s="73"/>
      <c r="J2882" s="73"/>
      <c r="K2882" s="121">
        <f ca="1">'IS BS CF'!K$20+'IS BS CF'!K$34</f>
        <v>-407350.40000000014</v>
      </c>
      <c r="L2882" s="121">
        <f ca="1">'IS BS CF'!L$20+'IS BS CF'!L$34</f>
        <v>-427467.92</v>
      </c>
      <c r="M2882" s="121">
        <f ca="1">'IS BS CF'!M$20+'IS BS CF'!M$34</f>
        <v>-448591.31599999993</v>
      </c>
      <c r="N2882" s="121">
        <f ca="1">'IS BS CF'!N$20+'IS BS CF'!N$34</f>
        <v>-470770.88179999992</v>
      </c>
      <c r="O2882" s="121">
        <f ca="1">'IS BS CF'!O$20+'IS BS CF'!O$34</f>
        <v>-494059.42589000001</v>
      </c>
      <c r="P2882" s="121">
        <f ca="1">'IS BS CF'!P$20+'IS BS CF'!P$34</f>
        <v>-518512.39718450018</v>
      </c>
      <c r="Q2882" s="121"/>
      <c r="R2882" s="121">
        <f>'IS BS CF'!R$20+'IS BS CF'!R$34</f>
        <v>0</v>
      </c>
      <c r="S2882" s="121">
        <f ca="1">'IS BS CF'!S$20+'IS BS CF'!S$34</f>
        <v>-33945.866666666669</v>
      </c>
      <c r="T2882" s="121">
        <f ca="1">'IS BS CF'!T$20+'IS BS CF'!T$34</f>
        <v>-33945.866666666669</v>
      </c>
      <c r="U2882" s="121">
        <f ca="1">'IS BS CF'!U$20+'IS BS CF'!U$34</f>
        <v>-33945.866666666669</v>
      </c>
      <c r="V2882" s="121">
        <f ca="1">'IS BS CF'!V$20+'IS BS CF'!V$34</f>
        <v>-33945.866666666669</v>
      </c>
      <c r="W2882" s="121">
        <f ca="1">'IS BS CF'!W$20+'IS BS CF'!W$34</f>
        <v>-33945.866666666669</v>
      </c>
      <c r="X2882" s="121">
        <f ca="1">'IS BS CF'!X$20+'IS BS CF'!X$34</f>
        <v>-33945.866666666669</v>
      </c>
      <c r="Y2882" s="121">
        <f ca="1">'IS BS CF'!Y$20+'IS BS CF'!Y$34</f>
        <v>-33945.866666666669</v>
      </c>
      <c r="Z2882" s="121">
        <f ca="1">'IS BS CF'!Z$20+'IS BS CF'!Z$34</f>
        <v>-33945.866666666669</v>
      </c>
      <c r="AA2882" s="121">
        <f ca="1">'IS BS CF'!AA$20+'IS BS CF'!AA$34</f>
        <v>-33945.866666666669</v>
      </c>
      <c r="AB2882" s="121">
        <f ca="1">'IS BS CF'!AB$20+'IS BS CF'!AB$34</f>
        <v>-33945.866666666669</v>
      </c>
      <c r="AC2882" s="121">
        <f ca="1">'IS BS CF'!AC$20+'IS BS CF'!AC$34</f>
        <v>-33945.866666666669</v>
      </c>
      <c r="AD2882" s="121">
        <f ca="1">'IS BS CF'!AD$20+'IS BS CF'!AD$34</f>
        <v>-33945.866666666669</v>
      </c>
      <c r="AE2882" s="121">
        <f ca="1">'IS BS CF'!AE$20+'IS BS CF'!AE$34</f>
        <v>-35622.326666666675</v>
      </c>
      <c r="AF2882" s="121">
        <f ca="1">'IS BS CF'!AF$20+'IS BS CF'!AF$34</f>
        <v>-35622.326666666675</v>
      </c>
      <c r="AG2882" s="121">
        <f ca="1">'IS BS CF'!AG$20+'IS BS CF'!AG$34</f>
        <v>-35622.326666666675</v>
      </c>
      <c r="AH2882" s="121">
        <f ca="1">'IS BS CF'!AH$20+'IS BS CF'!AH$34</f>
        <v>-35622.326666666675</v>
      </c>
      <c r="AI2882" s="121">
        <f ca="1">'IS BS CF'!AI$20+'IS BS CF'!AI$34</f>
        <v>-35622.326666666675</v>
      </c>
      <c r="AJ2882" s="121">
        <f ca="1">'IS BS CF'!AJ$20+'IS BS CF'!AJ$34</f>
        <v>-35622.326666666675</v>
      </c>
      <c r="AK2882" s="121">
        <f ca="1">'IS BS CF'!AK$20+'IS BS CF'!AK$34</f>
        <v>-35622.326666666675</v>
      </c>
      <c r="AL2882" s="121">
        <f ca="1">'IS BS CF'!AL$20+'IS BS CF'!AL$34</f>
        <v>-35622.326666666675</v>
      </c>
      <c r="AM2882" s="121">
        <f ca="1">'IS BS CF'!AM$20+'IS BS CF'!AM$34</f>
        <v>-35622.326666666675</v>
      </c>
      <c r="AN2882" s="121">
        <f ca="1">'IS BS CF'!AN$20+'IS BS CF'!AN$34</f>
        <v>-35622.326666666675</v>
      </c>
      <c r="AO2882" s="121">
        <f ca="1">'IS BS CF'!AO$20+'IS BS CF'!AO$34</f>
        <v>-35622.326666666675</v>
      </c>
      <c r="AP2882" s="121">
        <f ca="1">'IS BS CF'!AP$20+'IS BS CF'!AP$34</f>
        <v>-35622.326666666675</v>
      </c>
      <c r="AQ2882" s="121">
        <f ca="1">'IS BS CF'!AQ$20+'IS BS CF'!AQ$34</f>
        <v>-37382.609666666671</v>
      </c>
      <c r="AR2882" s="121">
        <f ca="1">'IS BS CF'!AR$20+'IS BS CF'!AR$34</f>
        <v>-37382.609666666671</v>
      </c>
      <c r="AS2882" s="121">
        <f ca="1">'IS BS CF'!AS$20+'IS BS CF'!AS$34</f>
        <v>-37382.609666666671</v>
      </c>
      <c r="AT2882" s="121">
        <f ca="1">'IS BS CF'!AT$20+'IS BS CF'!AT$34</f>
        <v>-37382.609666666671</v>
      </c>
      <c r="AU2882" s="121">
        <f ca="1">'IS BS CF'!AU$20+'IS BS CF'!AU$34</f>
        <v>-37382.609666666671</v>
      </c>
      <c r="AV2882" s="121">
        <f ca="1">'IS BS CF'!AV$20+'IS BS CF'!AV$34</f>
        <v>-37382.609666666671</v>
      </c>
      <c r="AW2882" s="121">
        <f ca="1">'IS BS CF'!AW$20+'IS BS CF'!AW$34</f>
        <v>-37382.609666666671</v>
      </c>
      <c r="AX2882" s="121">
        <f ca="1">'IS BS CF'!AX$20+'IS BS CF'!AX$34</f>
        <v>-37382.609666666671</v>
      </c>
      <c r="AY2882" s="121">
        <f ca="1">'IS BS CF'!AY$20+'IS BS CF'!AY$34</f>
        <v>-37382.609666666671</v>
      </c>
      <c r="AZ2882" s="121">
        <f ca="1">'IS BS CF'!AZ$20+'IS BS CF'!AZ$34</f>
        <v>-37382.609666666671</v>
      </c>
      <c r="BA2882" s="121">
        <f ca="1">'IS BS CF'!BA$20+'IS BS CF'!BA$34</f>
        <v>-37382.609666666671</v>
      </c>
      <c r="BB2882" s="121">
        <f ca="1">'IS BS CF'!BB$20+'IS BS CF'!BB$34</f>
        <v>-37382.609666666671</v>
      </c>
      <c r="BC2882" s="121">
        <f ca="1">'IS BS CF'!BC$20+'IS BS CF'!BC$34</f>
        <v>-39230.906816666669</v>
      </c>
      <c r="BD2882" s="121">
        <f ca="1">'IS BS CF'!BD$20+'IS BS CF'!BD$34</f>
        <v>-39230.906816666669</v>
      </c>
      <c r="BE2882" s="121">
        <f ca="1">'IS BS CF'!BE$20+'IS BS CF'!BE$34</f>
        <v>-39230.906816666669</v>
      </c>
      <c r="BF2882" s="121">
        <f ca="1">'IS BS CF'!BF$20+'IS BS CF'!BF$34</f>
        <v>-39230.906816666669</v>
      </c>
      <c r="BG2882" s="121">
        <f ca="1">'IS BS CF'!BG$20+'IS BS CF'!BG$34</f>
        <v>-39230.906816666669</v>
      </c>
      <c r="BH2882" s="121">
        <f ca="1">'IS BS CF'!BH$20+'IS BS CF'!BH$34</f>
        <v>-39230.906816666669</v>
      </c>
      <c r="BI2882" s="121">
        <f ca="1">'IS BS CF'!BI$20+'IS BS CF'!BI$34</f>
        <v>-39230.906816666669</v>
      </c>
      <c r="BJ2882" s="121">
        <f ca="1">'IS BS CF'!BJ$20+'IS BS CF'!BJ$34</f>
        <v>-39230.906816666669</v>
      </c>
      <c r="BK2882" s="121">
        <f ca="1">'IS BS CF'!BK$20+'IS BS CF'!BK$34</f>
        <v>-39230.906816666669</v>
      </c>
      <c r="BL2882" s="121">
        <f ca="1">'IS BS CF'!BL$20+'IS BS CF'!BL$34</f>
        <v>-39230.906816666669</v>
      </c>
      <c r="BM2882" s="121">
        <f ca="1">'IS BS CF'!BM$20+'IS BS CF'!BM$34</f>
        <v>-39230.906816666669</v>
      </c>
      <c r="BN2882" s="121">
        <f ca="1">'IS BS CF'!BN$20+'IS BS CF'!BN$34</f>
        <v>-39230.906816666669</v>
      </c>
      <c r="BO2882" s="121">
        <f ca="1">'IS BS CF'!BO$20+'IS BS CF'!BO$34</f>
        <v>-41171.618824166675</v>
      </c>
      <c r="BP2882" s="121">
        <f ca="1">'IS BS CF'!BP$20+'IS BS CF'!BP$34</f>
        <v>-41171.618824166675</v>
      </c>
      <c r="BQ2882" s="121">
        <f ca="1">'IS BS CF'!BQ$20+'IS BS CF'!BQ$34</f>
        <v>-41171.618824166675</v>
      </c>
      <c r="BR2882" s="121">
        <f ca="1">'IS BS CF'!BR$20+'IS BS CF'!BR$34</f>
        <v>-41171.618824166675</v>
      </c>
      <c r="BS2882" s="121">
        <f ca="1">'IS BS CF'!BS$20+'IS BS CF'!BS$34</f>
        <v>-41171.618824166675</v>
      </c>
      <c r="BT2882" s="121">
        <f ca="1">'IS BS CF'!BT$20+'IS BS CF'!BT$34</f>
        <v>-41171.618824166675</v>
      </c>
      <c r="BU2882" s="121">
        <f ca="1">'IS BS CF'!BU$20+'IS BS CF'!BU$34</f>
        <v>-41171.618824166675</v>
      </c>
      <c r="BV2882" s="121">
        <f ca="1">'IS BS CF'!BV$20+'IS BS CF'!BV$34</f>
        <v>-41171.618824166675</v>
      </c>
      <c r="BW2882" s="121">
        <f ca="1">'IS BS CF'!BW$20+'IS BS CF'!BW$34</f>
        <v>-41171.618824166675</v>
      </c>
      <c r="BX2882" s="121">
        <f ca="1">'IS BS CF'!BX$20+'IS BS CF'!BX$34</f>
        <v>-41171.618824166675</v>
      </c>
      <c r="BY2882" s="121">
        <f ca="1">'IS BS CF'!BY$20+'IS BS CF'!BY$34</f>
        <v>-41171.618824166675</v>
      </c>
      <c r="BZ2882" s="121">
        <f ca="1">'IS BS CF'!BZ$20+'IS BS CF'!BZ$34</f>
        <v>-41171.618824166675</v>
      </c>
      <c r="CA2882" s="121">
        <f ca="1">'IS BS CF'!CA$20+'IS BS CF'!CA$34</f>
        <v>-43209.366432041672</v>
      </c>
      <c r="CB2882" s="121">
        <f ca="1">'IS BS CF'!CB$20+'IS BS CF'!CB$34</f>
        <v>-43209.366432041672</v>
      </c>
      <c r="CC2882" s="121">
        <f ca="1">'IS BS CF'!CC$20+'IS BS CF'!CC$34</f>
        <v>-43209.366432041672</v>
      </c>
      <c r="CD2882" s="121">
        <f ca="1">'IS BS CF'!CD$20+'IS BS CF'!CD$34</f>
        <v>-43209.366432041672</v>
      </c>
      <c r="CE2882" s="121">
        <f ca="1">'IS BS CF'!CE$20+'IS BS CF'!CE$34</f>
        <v>-43209.366432041672</v>
      </c>
      <c r="CF2882" s="121">
        <f ca="1">'IS BS CF'!CF$20+'IS BS CF'!CF$34</f>
        <v>-43209.366432041672</v>
      </c>
      <c r="CG2882" s="121">
        <f ca="1">'IS BS CF'!CG$20+'IS BS CF'!CG$34</f>
        <v>-43209.366432041672</v>
      </c>
      <c r="CH2882" s="121">
        <f ca="1">'IS BS CF'!CH$20+'IS BS CF'!CH$34</f>
        <v>-43209.366432041672</v>
      </c>
      <c r="CI2882" s="121">
        <f ca="1">'IS BS CF'!CI$20+'IS BS CF'!CI$34</f>
        <v>-43209.366432041672</v>
      </c>
      <c r="CJ2882" s="121">
        <f ca="1">'IS BS CF'!CJ$20+'IS BS CF'!CJ$34</f>
        <v>-43209.366432041672</v>
      </c>
      <c r="CK2882" s="121">
        <f ca="1">'IS BS CF'!CK$20+'IS BS CF'!CK$34</f>
        <v>-43209.366432041672</v>
      </c>
    </row>
    <row r="2883" spans="2:89" x14ac:dyDescent="0.35">
      <c r="B2883" s="67"/>
      <c r="D2883" t="s">
        <v>523</v>
      </c>
      <c r="E2883" s="8" t="str">
        <f t="shared" si="3741"/>
        <v>2883 WCPP-IS</v>
      </c>
      <c r="G2883" t="str">
        <f t="shared" si="3742"/>
        <v>2883 WCPP-IS</v>
      </c>
      <c r="H2883" s="31"/>
      <c r="I2883" s="73"/>
      <c r="J2883" s="73"/>
      <c r="K2883" s="31"/>
      <c r="L2883" s="31"/>
      <c r="M2883" s="31"/>
      <c r="N2883" s="31"/>
      <c r="O2883" s="31"/>
      <c r="P2883" s="31"/>
      <c r="R2883" s="67"/>
      <c r="S2883" s="67"/>
      <c r="T2883" s="67"/>
      <c r="U2883" s="67"/>
      <c r="V2883" s="67"/>
      <c r="W2883" s="67"/>
      <c r="X2883" s="67"/>
      <c r="Y2883" s="67"/>
      <c r="Z2883" s="67"/>
      <c r="AA2883" s="67"/>
      <c r="AB2883" s="67"/>
      <c r="AC2883" s="67"/>
      <c r="AD2883" s="67"/>
      <c r="AE2883" s="67"/>
      <c r="AF2883" s="67"/>
      <c r="AG2883" s="67"/>
      <c r="AH2883" s="67"/>
      <c r="AI2883" s="67"/>
      <c r="AJ2883" s="67"/>
      <c r="AK2883" s="67"/>
      <c r="AL2883" s="67"/>
      <c r="AM2883" s="67"/>
      <c r="AN2883" s="67"/>
      <c r="AO2883" s="67"/>
      <c r="AP2883" s="67"/>
      <c r="AQ2883" s="67"/>
      <c r="AR2883" s="67"/>
      <c r="AS2883" s="67"/>
      <c r="AT2883" s="67"/>
      <c r="AU2883" s="67"/>
      <c r="AV2883" s="67"/>
      <c r="AW2883" s="67"/>
      <c r="AX2883" s="67"/>
      <c r="AY2883" s="67"/>
      <c r="AZ2883" s="67"/>
      <c r="BA2883" s="67"/>
      <c r="BB2883" s="67"/>
      <c r="BC2883" s="67"/>
      <c r="BD2883" s="67"/>
      <c r="BE2883" s="67"/>
      <c r="BF2883" s="67"/>
      <c r="BG2883" s="67"/>
      <c r="BH2883" s="67"/>
      <c r="BI2883" s="67"/>
      <c r="BJ2883" s="67"/>
      <c r="BK2883" s="67"/>
      <c r="BL2883" s="67"/>
      <c r="BM2883" s="67"/>
      <c r="BN2883" s="67"/>
      <c r="BO2883" s="67"/>
      <c r="BP2883" s="67"/>
      <c r="BQ2883" s="67"/>
      <c r="BR2883" s="67"/>
      <c r="BS2883" s="67"/>
      <c r="BT2883" s="67"/>
      <c r="BU2883" s="67"/>
      <c r="BV2883" s="67"/>
      <c r="BW2883" s="67"/>
      <c r="BX2883" s="67"/>
      <c r="BY2883" s="67"/>
      <c r="BZ2883" s="67"/>
      <c r="CA2883" s="67"/>
      <c r="CB2883" s="67"/>
      <c r="CC2883" s="67"/>
      <c r="CD2883" s="67"/>
      <c r="CE2883" s="67"/>
      <c r="CF2883" s="67"/>
      <c r="CG2883" s="67"/>
      <c r="CH2883" s="67"/>
      <c r="CI2883" s="67"/>
      <c r="CJ2883" s="67"/>
      <c r="CK2883" s="67"/>
    </row>
    <row r="2884" spans="2:89" x14ac:dyDescent="0.35">
      <c r="B2884" s="126" t="str">
        <f>B2886&amp;":"</f>
        <v>Unearned revenue:</v>
      </c>
      <c r="D2884" t="s">
        <v>523</v>
      </c>
      <c r="E2884" s="8" t="str">
        <f t="shared" si="3741"/>
        <v>2884 WCPP-IS</v>
      </c>
      <c r="G2884" t="str">
        <f t="shared" si="3742"/>
        <v>2884 WCPP-IS</v>
      </c>
      <c r="I2884"/>
      <c r="J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row>
    <row r="2885" spans="2:89" x14ac:dyDescent="0.35">
      <c r="B2885" s="141" t="s">
        <v>403</v>
      </c>
      <c r="D2885" t="s">
        <v>523</v>
      </c>
      <c r="E2885" s="8" t="str">
        <f t="shared" si="3741"/>
        <v>2885 WCPP-IS</v>
      </c>
      <c r="G2885" t="str">
        <f t="shared" si="3742"/>
        <v>2885 WCPP-IS</v>
      </c>
      <c r="H2885" s="12"/>
      <c r="I2885" s="60"/>
      <c r="J2885" s="60"/>
      <c r="K2885" s="17">
        <v>30</v>
      </c>
      <c r="L2885" s="17">
        <v>5</v>
      </c>
      <c r="M2885" s="17">
        <v>5</v>
      </c>
      <c r="N2885" s="17">
        <v>5</v>
      </c>
      <c r="O2885" s="17">
        <v>5</v>
      </c>
      <c r="P2885" s="17">
        <v>5</v>
      </c>
      <c r="R2885" s="15"/>
      <c r="S2885" s="15" cm="1">
        <f t="array" ref="S2885">INDEX($K:$P,ROW(),MATCH(S$3,$K$2:$P$2,0))</f>
        <v>30</v>
      </c>
      <c r="T2885" s="15" cm="1">
        <f t="array" ref="T2885">INDEX($K:$P,ROW(),MATCH(T$3,$K$2:$P$2,0))</f>
        <v>30</v>
      </c>
      <c r="U2885" s="15" cm="1">
        <f t="array" ref="U2885">INDEX($K:$P,ROW(),MATCH(U$3,$K$2:$P$2,0))</f>
        <v>30</v>
      </c>
      <c r="V2885" s="15" cm="1">
        <f t="array" ref="V2885">INDEX($K:$P,ROW(),MATCH(V$3,$K$2:$P$2,0))</f>
        <v>30</v>
      </c>
      <c r="W2885" s="15" cm="1">
        <f t="array" ref="W2885">INDEX($K:$P,ROW(),MATCH(W$3,$K$2:$P$2,0))</f>
        <v>30</v>
      </c>
      <c r="X2885" s="15" cm="1">
        <f t="array" ref="X2885">INDEX($K:$P,ROW(),MATCH(X$3,$K$2:$P$2,0))</f>
        <v>30</v>
      </c>
      <c r="Y2885" s="15" cm="1">
        <f t="array" ref="Y2885">INDEX($K:$P,ROW(),MATCH(Y$3,$K$2:$P$2,0))</f>
        <v>30</v>
      </c>
      <c r="Z2885" s="15" cm="1">
        <f t="array" ref="Z2885">INDEX($K:$P,ROW(),MATCH(Z$3,$K$2:$P$2,0))</f>
        <v>30</v>
      </c>
      <c r="AA2885" s="15" cm="1">
        <f t="array" ref="AA2885">INDEX($K:$P,ROW(),MATCH(AA$3,$K$2:$P$2,0))</f>
        <v>30</v>
      </c>
      <c r="AB2885" s="15" cm="1">
        <f t="array" ref="AB2885">INDEX($K:$P,ROW(),MATCH(AB$3,$K$2:$P$2,0))</f>
        <v>30</v>
      </c>
      <c r="AC2885" s="15" cm="1">
        <f t="array" ref="AC2885">INDEX($K:$P,ROW(),MATCH(AC$3,$K$2:$P$2,0))</f>
        <v>30</v>
      </c>
      <c r="AD2885" s="15" cm="1">
        <f t="array" ref="AD2885">INDEX($K:$P,ROW(),MATCH(AD$3,$K$2:$P$2,0))</f>
        <v>30</v>
      </c>
      <c r="AE2885" s="15" cm="1">
        <f t="array" ref="AE2885">INDEX($K:$P,ROW(),MATCH(AE$3,$K$2:$P$2,0))</f>
        <v>5</v>
      </c>
      <c r="AF2885" s="15" cm="1">
        <f t="array" ref="AF2885">INDEX($K:$P,ROW(),MATCH(AF$3,$K$2:$P$2,0))</f>
        <v>5</v>
      </c>
      <c r="AG2885" s="15" cm="1">
        <f t="array" ref="AG2885">INDEX($K:$P,ROW(),MATCH(AG$3,$K$2:$P$2,0))</f>
        <v>5</v>
      </c>
      <c r="AH2885" s="15" cm="1">
        <f t="array" ref="AH2885">INDEX($K:$P,ROW(),MATCH(AH$3,$K$2:$P$2,0))</f>
        <v>5</v>
      </c>
      <c r="AI2885" s="15" cm="1">
        <f t="array" ref="AI2885">INDEX($K:$P,ROW(),MATCH(AI$3,$K$2:$P$2,0))</f>
        <v>5</v>
      </c>
      <c r="AJ2885" s="15" cm="1">
        <f t="array" ref="AJ2885">INDEX($K:$P,ROW(),MATCH(AJ$3,$K$2:$P$2,0))</f>
        <v>5</v>
      </c>
      <c r="AK2885" s="15" cm="1">
        <f t="array" ref="AK2885">INDEX($K:$P,ROW(),MATCH(AK$3,$K$2:$P$2,0))</f>
        <v>5</v>
      </c>
      <c r="AL2885" s="15" cm="1">
        <f t="array" ref="AL2885">INDEX($K:$P,ROW(),MATCH(AL$3,$K$2:$P$2,0))</f>
        <v>5</v>
      </c>
      <c r="AM2885" s="15" cm="1">
        <f t="array" ref="AM2885">INDEX($K:$P,ROW(),MATCH(AM$3,$K$2:$P$2,0))</f>
        <v>5</v>
      </c>
      <c r="AN2885" s="15" cm="1">
        <f t="array" ref="AN2885">INDEX($K:$P,ROW(),MATCH(AN$3,$K$2:$P$2,0))</f>
        <v>5</v>
      </c>
      <c r="AO2885" s="15" cm="1">
        <f t="array" ref="AO2885">INDEX($K:$P,ROW(),MATCH(AO$3,$K$2:$P$2,0))</f>
        <v>5</v>
      </c>
      <c r="AP2885" s="15" cm="1">
        <f t="array" ref="AP2885">INDEX($K:$P,ROW(),MATCH(AP$3,$K$2:$P$2,0))</f>
        <v>5</v>
      </c>
      <c r="AQ2885" s="15" cm="1">
        <f t="array" ref="AQ2885">INDEX($K:$P,ROW(),MATCH(AQ$3,$K$2:$P$2,0))</f>
        <v>5</v>
      </c>
      <c r="AR2885" s="15" cm="1">
        <f t="array" ref="AR2885">INDEX($K:$P,ROW(),MATCH(AR$3,$K$2:$P$2,0))</f>
        <v>5</v>
      </c>
      <c r="AS2885" s="15" cm="1">
        <f t="array" ref="AS2885">INDEX($K:$P,ROW(),MATCH(AS$3,$K$2:$P$2,0))</f>
        <v>5</v>
      </c>
      <c r="AT2885" s="15" cm="1">
        <f t="array" ref="AT2885">INDEX($K:$P,ROW(),MATCH(AT$3,$K$2:$P$2,0))</f>
        <v>5</v>
      </c>
      <c r="AU2885" s="15" cm="1">
        <f t="array" ref="AU2885">INDEX($K:$P,ROW(),MATCH(AU$3,$K$2:$P$2,0))</f>
        <v>5</v>
      </c>
      <c r="AV2885" s="15" cm="1">
        <f t="array" ref="AV2885">INDEX($K:$P,ROW(),MATCH(AV$3,$K$2:$P$2,0))</f>
        <v>5</v>
      </c>
      <c r="AW2885" s="15" cm="1">
        <f t="array" ref="AW2885">INDEX($K:$P,ROW(),MATCH(AW$3,$K$2:$P$2,0))</f>
        <v>5</v>
      </c>
      <c r="AX2885" s="15" cm="1">
        <f t="array" ref="AX2885">INDEX($K:$P,ROW(),MATCH(AX$3,$K$2:$P$2,0))</f>
        <v>5</v>
      </c>
      <c r="AY2885" s="15" cm="1">
        <f t="array" ref="AY2885">INDEX($K:$P,ROW(),MATCH(AY$3,$K$2:$P$2,0))</f>
        <v>5</v>
      </c>
      <c r="AZ2885" s="15" cm="1">
        <f t="array" ref="AZ2885">INDEX($K:$P,ROW(),MATCH(AZ$3,$K$2:$P$2,0))</f>
        <v>5</v>
      </c>
      <c r="BA2885" s="15" cm="1">
        <f t="array" ref="BA2885">INDEX($K:$P,ROW(),MATCH(BA$3,$K$2:$P$2,0))</f>
        <v>5</v>
      </c>
      <c r="BB2885" s="15" cm="1">
        <f t="array" ref="BB2885">INDEX($K:$P,ROW(),MATCH(BB$3,$K$2:$P$2,0))</f>
        <v>5</v>
      </c>
      <c r="BC2885" s="15" cm="1">
        <f t="array" ref="BC2885">INDEX($K:$P,ROW(),MATCH(BC$3,$K$2:$P$2,0))</f>
        <v>5</v>
      </c>
      <c r="BD2885" s="15" cm="1">
        <f t="array" ref="BD2885">INDEX($K:$P,ROW(),MATCH(BD$3,$K$2:$P$2,0))</f>
        <v>5</v>
      </c>
      <c r="BE2885" s="15" cm="1">
        <f t="array" ref="BE2885">INDEX($K:$P,ROW(),MATCH(BE$3,$K$2:$P$2,0))</f>
        <v>5</v>
      </c>
      <c r="BF2885" s="15" cm="1">
        <f t="array" ref="BF2885">INDEX($K:$P,ROW(),MATCH(BF$3,$K$2:$P$2,0))</f>
        <v>5</v>
      </c>
      <c r="BG2885" s="15" cm="1">
        <f t="array" ref="BG2885">INDEX($K:$P,ROW(),MATCH(BG$3,$K$2:$P$2,0))</f>
        <v>5</v>
      </c>
      <c r="BH2885" s="15" cm="1">
        <f t="array" ref="BH2885">INDEX($K:$P,ROW(),MATCH(BH$3,$K$2:$P$2,0))</f>
        <v>5</v>
      </c>
      <c r="BI2885" s="15" cm="1">
        <f t="array" ref="BI2885">INDEX($K:$P,ROW(),MATCH(BI$3,$K$2:$P$2,0))</f>
        <v>5</v>
      </c>
      <c r="BJ2885" s="15" cm="1">
        <f t="array" ref="BJ2885">INDEX($K:$P,ROW(),MATCH(BJ$3,$K$2:$P$2,0))</f>
        <v>5</v>
      </c>
      <c r="BK2885" s="15" cm="1">
        <f t="array" ref="BK2885">INDEX($K:$P,ROW(),MATCH(BK$3,$K$2:$P$2,0))</f>
        <v>5</v>
      </c>
      <c r="BL2885" s="15" cm="1">
        <f t="array" ref="BL2885">INDEX($K:$P,ROW(),MATCH(BL$3,$K$2:$P$2,0))</f>
        <v>5</v>
      </c>
      <c r="BM2885" s="15" cm="1">
        <f t="array" ref="BM2885">INDEX($K:$P,ROW(),MATCH(BM$3,$K$2:$P$2,0))</f>
        <v>5</v>
      </c>
      <c r="BN2885" s="15" cm="1">
        <f t="array" ref="BN2885">INDEX($K:$P,ROW(),MATCH(BN$3,$K$2:$P$2,0))</f>
        <v>5</v>
      </c>
      <c r="BO2885" s="15" cm="1">
        <f t="array" ref="BO2885">INDEX($K:$P,ROW(),MATCH(BO$3,$K$2:$P$2,0))</f>
        <v>5</v>
      </c>
      <c r="BP2885" s="15" cm="1">
        <f t="array" ref="BP2885">INDEX($K:$P,ROW(),MATCH(BP$3,$K$2:$P$2,0))</f>
        <v>5</v>
      </c>
      <c r="BQ2885" s="15" cm="1">
        <f t="array" ref="BQ2885">INDEX($K:$P,ROW(),MATCH(BQ$3,$K$2:$P$2,0))</f>
        <v>5</v>
      </c>
      <c r="BR2885" s="15" cm="1">
        <f t="array" ref="BR2885">INDEX($K:$P,ROW(),MATCH(BR$3,$K$2:$P$2,0))</f>
        <v>5</v>
      </c>
      <c r="BS2885" s="15" cm="1">
        <f t="array" ref="BS2885">INDEX($K:$P,ROW(),MATCH(BS$3,$K$2:$P$2,0))</f>
        <v>5</v>
      </c>
      <c r="BT2885" s="15" cm="1">
        <f t="array" ref="BT2885">INDEX($K:$P,ROW(),MATCH(BT$3,$K$2:$P$2,0))</f>
        <v>5</v>
      </c>
      <c r="BU2885" s="15" cm="1">
        <f t="array" ref="BU2885">INDEX($K:$P,ROW(),MATCH(BU$3,$K$2:$P$2,0))</f>
        <v>5</v>
      </c>
      <c r="BV2885" s="15" cm="1">
        <f t="array" ref="BV2885">INDEX($K:$P,ROW(),MATCH(BV$3,$K$2:$P$2,0))</f>
        <v>5</v>
      </c>
      <c r="BW2885" s="15" cm="1">
        <f t="array" ref="BW2885">INDEX($K:$P,ROW(),MATCH(BW$3,$K$2:$P$2,0))</f>
        <v>5</v>
      </c>
      <c r="BX2885" s="15" cm="1">
        <f t="array" ref="BX2885">INDEX($K:$P,ROW(),MATCH(BX$3,$K$2:$P$2,0))</f>
        <v>5</v>
      </c>
      <c r="BY2885" s="15" cm="1">
        <f t="array" ref="BY2885">INDEX($K:$P,ROW(),MATCH(BY$3,$K$2:$P$2,0))</f>
        <v>5</v>
      </c>
      <c r="BZ2885" s="15" cm="1">
        <f t="array" ref="BZ2885">INDEX($K:$P,ROW(),MATCH(BZ$3,$K$2:$P$2,0))</f>
        <v>5</v>
      </c>
      <c r="CA2885" s="15" cm="1">
        <f t="array" ref="CA2885">INDEX($K:$P,ROW(),MATCH(CA$3,$K$2:$P$2,0))</f>
        <v>5</v>
      </c>
      <c r="CB2885" s="15" cm="1">
        <f t="array" ref="CB2885">INDEX($K:$P,ROW(),MATCH(CB$3,$K$2:$P$2,0))</f>
        <v>5</v>
      </c>
      <c r="CC2885" s="15" cm="1">
        <f t="array" ref="CC2885">INDEX($K:$P,ROW(),MATCH(CC$3,$K$2:$P$2,0))</f>
        <v>5</v>
      </c>
      <c r="CD2885" s="15" cm="1">
        <f t="array" ref="CD2885">INDEX($K:$P,ROW(),MATCH(CD$3,$K$2:$P$2,0))</f>
        <v>5</v>
      </c>
      <c r="CE2885" s="15" cm="1">
        <f t="array" ref="CE2885">INDEX($K:$P,ROW(),MATCH(CE$3,$K$2:$P$2,0))</f>
        <v>5</v>
      </c>
      <c r="CF2885" s="15" cm="1">
        <f t="array" ref="CF2885">INDEX($K:$P,ROW(),MATCH(CF$3,$K$2:$P$2,0))</f>
        <v>5</v>
      </c>
      <c r="CG2885" s="15" cm="1">
        <f t="array" ref="CG2885">INDEX($K:$P,ROW(),MATCH(CG$3,$K$2:$P$2,0))</f>
        <v>5</v>
      </c>
      <c r="CH2885" s="15" cm="1">
        <f t="array" ref="CH2885">INDEX($K:$P,ROW(),MATCH(CH$3,$K$2:$P$2,0))</f>
        <v>5</v>
      </c>
      <c r="CI2885" s="15" cm="1">
        <f t="array" ref="CI2885">INDEX($K:$P,ROW(),MATCH(CI$3,$K$2:$P$2,0))</f>
        <v>5</v>
      </c>
      <c r="CJ2885" s="15" cm="1">
        <f t="array" ref="CJ2885">INDEX($K:$P,ROW(),MATCH(CJ$3,$K$2:$P$2,0))</f>
        <v>5</v>
      </c>
      <c r="CK2885" s="15" cm="1">
        <f t="array" ref="CK2885">INDEX($K:$P,ROW(),MATCH(CK$3,$K$2:$P$2,0))</f>
        <v>5</v>
      </c>
    </row>
    <row r="2886" spans="2:89" x14ac:dyDescent="0.35">
      <c r="B2886" s="123" t="s">
        <v>43</v>
      </c>
      <c r="C2886" t="s">
        <v>224</v>
      </c>
      <c r="D2886" t="s">
        <v>523</v>
      </c>
      <c r="E2886" s="8" t="str">
        <f t="shared" si="3741"/>
        <v>2886 WCPP-IS</v>
      </c>
      <c r="G2886" t="str">
        <f t="shared" si="3742"/>
        <v>2886 WCPP-IS</v>
      </c>
      <c r="H2886" s="27"/>
      <c r="I2886" s="78"/>
      <c r="J2886" s="78"/>
      <c r="K2886" s="115">
        <f t="shared" ref="K2886:P2886" ca="1" si="3743">SUMIF($4:$4,K$2,2886:2886)</f>
        <v>33945.866666666669</v>
      </c>
      <c r="L2886" s="115">
        <f t="shared" ca="1" si="3743"/>
        <v>5937.0544444444458</v>
      </c>
      <c r="M2886" s="115">
        <f t="shared" ca="1" si="3743"/>
        <v>6230.4349444444451</v>
      </c>
      <c r="N2886" s="115">
        <f t="shared" ca="1" si="3743"/>
        <v>6538.4844694444446</v>
      </c>
      <c r="O2886" s="115">
        <f t="shared" ca="1" si="3743"/>
        <v>6861.9364706944452</v>
      </c>
      <c r="P2886" s="115">
        <f t="shared" si="3743"/>
        <v>0</v>
      </c>
      <c r="R2886" s="115"/>
      <c r="S2886" s="115">
        <f t="shared" ref="S2886:AX2886" ca="1" si="3744">MIN(S2885/30*-S2882,R2886-S2882)</f>
        <v>33945.866666666669</v>
      </c>
      <c r="T2886" s="115">
        <f t="shared" ca="1" si="3744"/>
        <v>33945.866666666669</v>
      </c>
      <c r="U2886" s="115">
        <f t="shared" ca="1" si="3744"/>
        <v>33945.866666666669</v>
      </c>
      <c r="V2886" s="115">
        <f t="shared" ca="1" si="3744"/>
        <v>33945.866666666669</v>
      </c>
      <c r="W2886" s="115">
        <f t="shared" ca="1" si="3744"/>
        <v>33945.866666666669</v>
      </c>
      <c r="X2886" s="115">
        <f t="shared" ca="1" si="3744"/>
        <v>33945.866666666669</v>
      </c>
      <c r="Y2886" s="115">
        <f t="shared" ca="1" si="3744"/>
        <v>33945.866666666669</v>
      </c>
      <c r="Z2886" s="115">
        <f t="shared" ca="1" si="3744"/>
        <v>33945.866666666669</v>
      </c>
      <c r="AA2886" s="115">
        <f t="shared" ca="1" si="3744"/>
        <v>33945.866666666669</v>
      </c>
      <c r="AB2886" s="115">
        <f t="shared" ca="1" si="3744"/>
        <v>33945.866666666669</v>
      </c>
      <c r="AC2886" s="115">
        <f t="shared" ca="1" si="3744"/>
        <v>33945.866666666669</v>
      </c>
      <c r="AD2886" s="115">
        <f t="shared" ca="1" si="3744"/>
        <v>33945.866666666669</v>
      </c>
      <c r="AE2886" s="115">
        <f t="shared" ca="1" si="3744"/>
        <v>5937.0544444444458</v>
      </c>
      <c r="AF2886" s="115">
        <f t="shared" ca="1" si="3744"/>
        <v>5937.0544444444458</v>
      </c>
      <c r="AG2886" s="115">
        <f t="shared" ca="1" si="3744"/>
        <v>5937.0544444444458</v>
      </c>
      <c r="AH2886" s="115">
        <f t="shared" ca="1" si="3744"/>
        <v>5937.0544444444458</v>
      </c>
      <c r="AI2886" s="115">
        <f t="shared" ca="1" si="3744"/>
        <v>5937.0544444444458</v>
      </c>
      <c r="AJ2886" s="115">
        <f t="shared" ca="1" si="3744"/>
        <v>5937.0544444444458</v>
      </c>
      <c r="AK2886" s="115">
        <f t="shared" ca="1" si="3744"/>
        <v>5937.0544444444458</v>
      </c>
      <c r="AL2886" s="115">
        <f t="shared" ca="1" si="3744"/>
        <v>5937.0544444444458</v>
      </c>
      <c r="AM2886" s="115">
        <f t="shared" ca="1" si="3744"/>
        <v>5937.0544444444458</v>
      </c>
      <c r="AN2886" s="115">
        <f t="shared" ca="1" si="3744"/>
        <v>5937.0544444444458</v>
      </c>
      <c r="AO2886" s="115">
        <f t="shared" ca="1" si="3744"/>
        <v>5937.0544444444458</v>
      </c>
      <c r="AP2886" s="115">
        <f t="shared" ca="1" si="3744"/>
        <v>5937.0544444444458</v>
      </c>
      <c r="AQ2886" s="115">
        <f t="shared" ca="1" si="3744"/>
        <v>6230.4349444444451</v>
      </c>
      <c r="AR2886" s="115">
        <f t="shared" ca="1" si="3744"/>
        <v>6230.4349444444451</v>
      </c>
      <c r="AS2886" s="115">
        <f t="shared" ca="1" si="3744"/>
        <v>6230.4349444444451</v>
      </c>
      <c r="AT2886" s="115">
        <f t="shared" ca="1" si="3744"/>
        <v>6230.4349444444451</v>
      </c>
      <c r="AU2886" s="115">
        <f t="shared" ca="1" si="3744"/>
        <v>6230.4349444444451</v>
      </c>
      <c r="AV2886" s="115">
        <f t="shared" ca="1" si="3744"/>
        <v>6230.4349444444451</v>
      </c>
      <c r="AW2886" s="115">
        <f t="shared" ca="1" si="3744"/>
        <v>6230.4349444444451</v>
      </c>
      <c r="AX2886" s="115">
        <f t="shared" ca="1" si="3744"/>
        <v>6230.4349444444451</v>
      </c>
      <c r="AY2886" s="115">
        <f t="shared" ref="AY2886:CD2886" ca="1" si="3745">MIN(AY2885/30*-AY2882,AX2886-AY2882)</f>
        <v>6230.4349444444451</v>
      </c>
      <c r="AZ2886" s="115">
        <f t="shared" ca="1" si="3745"/>
        <v>6230.4349444444451</v>
      </c>
      <c r="BA2886" s="115">
        <f t="shared" ca="1" si="3745"/>
        <v>6230.4349444444451</v>
      </c>
      <c r="BB2886" s="115">
        <f t="shared" ca="1" si="3745"/>
        <v>6230.4349444444451</v>
      </c>
      <c r="BC2886" s="115">
        <f t="shared" ca="1" si="3745"/>
        <v>6538.4844694444446</v>
      </c>
      <c r="BD2886" s="115">
        <f t="shared" ca="1" si="3745"/>
        <v>6538.4844694444446</v>
      </c>
      <c r="BE2886" s="115">
        <f t="shared" ca="1" si="3745"/>
        <v>6538.4844694444446</v>
      </c>
      <c r="BF2886" s="115">
        <f t="shared" ca="1" si="3745"/>
        <v>6538.4844694444446</v>
      </c>
      <c r="BG2886" s="115">
        <f t="shared" ca="1" si="3745"/>
        <v>6538.4844694444446</v>
      </c>
      <c r="BH2886" s="115">
        <f t="shared" ca="1" si="3745"/>
        <v>6538.4844694444446</v>
      </c>
      <c r="BI2886" s="115">
        <f t="shared" ca="1" si="3745"/>
        <v>6538.4844694444446</v>
      </c>
      <c r="BJ2886" s="115">
        <f t="shared" ca="1" si="3745"/>
        <v>6538.4844694444446</v>
      </c>
      <c r="BK2886" s="115">
        <f t="shared" ca="1" si="3745"/>
        <v>6538.4844694444446</v>
      </c>
      <c r="BL2886" s="115">
        <f t="shared" ca="1" si="3745"/>
        <v>6538.4844694444446</v>
      </c>
      <c r="BM2886" s="115">
        <f t="shared" ca="1" si="3745"/>
        <v>6538.4844694444446</v>
      </c>
      <c r="BN2886" s="115">
        <f t="shared" ca="1" si="3745"/>
        <v>6538.4844694444446</v>
      </c>
      <c r="BO2886" s="115">
        <f t="shared" ca="1" si="3745"/>
        <v>6861.9364706944452</v>
      </c>
      <c r="BP2886" s="115">
        <f t="shared" ca="1" si="3745"/>
        <v>6861.9364706944452</v>
      </c>
      <c r="BQ2886" s="115">
        <f t="shared" ca="1" si="3745"/>
        <v>6861.9364706944452</v>
      </c>
      <c r="BR2886" s="115">
        <f t="shared" ca="1" si="3745"/>
        <v>6861.9364706944452</v>
      </c>
      <c r="BS2886" s="115">
        <f t="shared" ca="1" si="3745"/>
        <v>6861.9364706944452</v>
      </c>
      <c r="BT2886" s="115">
        <f t="shared" ca="1" si="3745"/>
        <v>6861.9364706944452</v>
      </c>
      <c r="BU2886" s="115">
        <f t="shared" ca="1" si="3745"/>
        <v>6861.9364706944452</v>
      </c>
      <c r="BV2886" s="115">
        <f t="shared" ca="1" si="3745"/>
        <v>6861.9364706944452</v>
      </c>
      <c r="BW2886" s="115">
        <f t="shared" ca="1" si="3745"/>
        <v>6861.9364706944452</v>
      </c>
      <c r="BX2886" s="115">
        <f t="shared" ca="1" si="3745"/>
        <v>6861.9364706944452</v>
      </c>
      <c r="BY2886" s="115">
        <f t="shared" ca="1" si="3745"/>
        <v>6861.9364706944452</v>
      </c>
      <c r="BZ2886" s="115">
        <f t="shared" ca="1" si="3745"/>
        <v>6861.9364706944452</v>
      </c>
      <c r="CA2886" s="115">
        <f t="shared" ca="1" si="3745"/>
        <v>7201.5610720069453</v>
      </c>
      <c r="CB2886" s="115">
        <f t="shared" ca="1" si="3745"/>
        <v>7201.5610720069453</v>
      </c>
      <c r="CC2886" s="115">
        <f t="shared" ca="1" si="3745"/>
        <v>7201.5610720069453</v>
      </c>
      <c r="CD2886" s="115">
        <f t="shared" ca="1" si="3745"/>
        <v>7201.5610720069453</v>
      </c>
      <c r="CE2886" s="115">
        <f t="shared" ref="CE2886:CK2886" ca="1" si="3746">MIN(CE2885/30*-CE2882,CD2886-CE2882)</f>
        <v>7201.5610720069453</v>
      </c>
      <c r="CF2886" s="115">
        <f t="shared" ca="1" si="3746"/>
        <v>7201.5610720069453</v>
      </c>
      <c r="CG2886" s="115">
        <f t="shared" ca="1" si="3746"/>
        <v>7201.5610720069453</v>
      </c>
      <c r="CH2886" s="115">
        <f t="shared" ca="1" si="3746"/>
        <v>7201.5610720069453</v>
      </c>
      <c r="CI2886" s="115">
        <f t="shared" ca="1" si="3746"/>
        <v>7201.5610720069453</v>
      </c>
      <c r="CJ2886" s="115">
        <f t="shared" ca="1" si="3746"/>
        <v>7201.5610720069453</v>
      </c>
      <c r="CK2886" s="115">
        <f t="shared" ca="1" si="3746"/>
        <v>7201.5610720069453</v>
      </c>
    </row>
    <row r="2887" spans="2:89" x14ac:dyDescent="0.35">
      <c r="B2887" s="123"/>
      <c r="D2887" t="s">
        <v>523</v>
      </c>
      <c r="E2887" s="8" t="str">
        <f t="shared" si="3741"/>
        <v>2887 WCPP-IS</v>
      </c>
      <c r="G2887" t="str">
        <f t="shared" si="3742"/>
        <v>2887 WCPP-IS</v>
      </c>
      <c r="H2887" s="27"/>
      <c r="I2887" s="78"/>
      <c r="J2887" s="78"/>
      <c r="K2887" s="33"/>
      <c r="L2887" s="33"/>
      <c r="M2887" s="33"/>
      <c r="N2887" s="33"/>
      <c r="O2887" s="33"/>
      <c r="P2887" s="33"/>
      <c r="R2887" s="33"/>
      <c r="S2887" s="33"/>
      <c r="T2887" s="33"/>
      <c r="U2887" s="33"/>
      <c r="V2887" s="33"/>
      <c r="W2887" s="33"/>
      <c r="X2887" s="33"/>
      <c r="Y2887" s="33"/>
      <c r="Z2887" s="33"/>
      <c r="AA2887" s="33"/>
      <c r="AB2887" s="33"/>
      <c r="AC2887" s="33"/>
      <c r="AD2887" s="33"/>
      <c r="AE2887" s="33"/>
      <c r="AF2887" s="33"/>
      <c r="AG2887" s="33"/>
      <c r="AH2887" s="33"/>
      <c r="AI2887" s="33"/>
      <c r="AJ2887" s="33"/>
      <c r="AK2887" s="33"/>
      <c r="AL2887" s="33"/>
      <c r="AM2887" s="33"/>
      <c r="AN2887" s="33"/>
      <c r="AO2887" s="33"/>
      <c r="AP2887" s="33"/>
      <c r="AQ2887" s="33"/>
      <c r="AR2887" s="33"/>
      <c r="AS2887" s="33"/>
      <c r="AT2887" s="33"/>
      <c r="AU2887" s="33"/>
      <c r="AV2887" s="33"/>
      <c r="AW2887" s="33"/>
      <c r="AX2887" s="33"/>
      <c r="AY2887" s="33"/>
      <c r="AZ2887" s="33"/>
      <c r="BA2887" s="33"/>
      <c r="BB2887" s="33"/>
      <c r="BC2887" s="33"/>
      <c r="BD2887" s="33"/>
      <c r="BE2887" s="33"/>
      <c r="BF2887" s="33"/>
      <c r="BG2887" s="33"/>
      <c r="BH2887" s="33"/>
      <c r="BI2887" s="33"/>
      <c r="BJ2887" s="33"/>
      <c r="BK2887" s="33"/>
      <c r="BL2887" s="33"/>
      <c r="BM2887" s="33"/>
      <c r="BN2887" s="33"/>
      <c r="BO2887" s="33"/>
      <c r="BP2887" s="33"/>
      <c r="BQ2887" s="33"/>
      <c r="BR2887" s="33"/>
      <c r="BS2887" s="33"/>
      <c r="BT2887" s="33"/>
      <c r="BU2887" s="33"/>
      <c r="BV2887" s="33"/>
      <c r="BW2887" s="33"/>
      <c r="BX2887" s="33"/>
      <c r="BY2887" s="33"/>
      <c r="BZ2887" s="33"/>
      <c r="CA2887" s="33"/>
      <c r="CB2887" s="33"/>
      <c r="CC2887" s="33"/>
      <c r="CD2887" s="33"/>
      <c r="CE2887" s="33"/>
      <c r="CF2887" s="33"/>
      <c r="CG2887" s="33"/>
      <c r="CH2887" s="33"/>
      <c r="CI2887" s="33"/>
      <c r="CJ2887" s="33"/>
      <c r="CK2887" s="33"/>
    </row>
    <row r="2888" spans="2:89" x14ac:dyDescent="0.35">
      <c r="B2888" s="123" t="str">
        <f>"Change in "&amp;B2886</f>
        <v>Change in Unearned revenue</v>
      </c>
      <c r="C2888" t="s">
        <v>234</v>
      </c>
      <c r="D2888" t="s">
        <v>523</v>
      </c>
      <c r="E2888" s="8" t="str">
        <f t="shared" si="3741"/>
        <v>2888 WCPP-IS</v>
      </c>
      <c r="G2888" t="str">
        <f t="shared" si="3742"/>
        <v>2888 WCPP-IS</v>
      </c>
      <c r="K2888" s="33">
        <f t="shared" ref="K2888:P2888" ca="1" si="3747">SUMIF($3:$3,K$2,2888:2888)</f>
        <v>-33945.866666666669</v>
      </c>
      <c r="L2888" s="33">
        <f t="shared" ca="1" si="3747"/>
        <v>28008.812222222223</v>
      </c>
      <c r="M2888" s="33">
        <f t="shared" ca="1" si="3747"/>
        <v>-293.3804999999993</v>
      </c>
      <c r="N2888" s="33">
        <f t="shared" ca="1" si="3747"/>
        <v>-308.04952499999945</v>
      </c>
      <c r="O2888" s="33">
        <f t="shared" ca="1" si="3747"/>
        <v>-323.45200125000065</v>
      </c>
      <c r="P2888" s="33">
        <f t="shared" ca="1" si="3747"/>
        <v>-339.62460131250009</v>
      </c>
      <c r="R2888" s="33"/>
      <c r="S2888" s="33">
        <f t="shared" ref="S2888:AX2888" ca="1" si="3748">R2886-S2886</f>
        <v>-33945.866666666669</v>
      </c>
      <c r="T2888" s="33">
        <f t="shared" ca="1" si="3748"/>
        <v>0</v>
      </c>
      <c r="U2888" s="33">
        <f t="shared" ca="1" si="3748"/>
        <v>0</v>
      </c>
      <c r="V2888" s="33">
        <f t="shared" ca="1" si="3748"/>
        <v>0</v>
      </c>
      <c r="W2888" s="33">
        <f t="shared" ca="1" si="3748"/>
        <v>0</v>
      </c>
      <c r="X2888" s="33">
        <f t="shared" ca="1" si="3748"/>
        <v>0</v>
      </c>
      <c r="Y2888" s="33">
        <f t="shared" ca="1" si="3748"/>
        <v>0</v>
      </c>
      <c r="Z2888" s="33">
        <f t="shared" ca="1" si="3748"/>
        <v>0</v>
      </c>
      <c r="AA2888" s="33">
        <f t="shared" ca="1" si="3748"/>
        <v>0</v>
      </c>
      <c r="AB2888" s="33">
        <f t="shared" ca="1" si="3748"/>
        <v>0</v>
      </c>
      <c r="AC2888" s="33">
        <f t="shared" ca="1" si="3748"/>
        <v>0</v>
      </c>
      <c r="AD2888" s="33">
        <f t="shared" ca="1" si="3748"/>
        <v>0</v>
      </c>
      <c r="AE2888" s="33">
        <f t="shared" ca="1" si="3748"/>
        <v>28008.812222222223</v>
      </c>
      <c r="AF2888" s="33">
        <f t="shared" ca="1" si="3748"/>
        <v>0</v>
      </c>
      <c r="AG2888" s="33">
        <f t="shared" ca="1" si="3748"/>
        <v>0</v>
      </c>
      <c r="AH2888" s="33">
        <f t="shared" ca="1" si="3748"/>
        <v>0</v>
      </c>
      <c r="AI2888" s="33">
        <f t="shared" ca="1" si="3748"/>
        <v>0</v>
      </c>
      <c r="AJ2888" s="33">
        <f t="shared" ca="1" si="3748"/>
        <v>0</v>
      </c>
      <c r="AK2888" s="33">
        <f t="shared" ca="1" si="3748"/>
        <v>0</v>
      </c>
      <c r="AL2888" s="33">
        <f t="shared" ca="1" si="3748"/>
        <v>0</v>
      </c>
      <c r="AM2888" s="33">
        <f t="shared" ca="1" si="3748"/>
        <v>0</v>
      </c>
      <c r="AN2888" s="33">
        <f t="shared" ca="1" si="3748"/>
        <v>0</v>
      </c>
      <c r="AO2888" s="33">
        <f t="shared" ca="1" si="3748"/>
        <v>0</v>
      </c>
      <c r="AP2888" s="33">
        <f t="shared" ca="1" si="3748"/>
        <v>0</v>
      </c>
      <c r="AQ2888" s="33">
        <f t="shared" ca="1" si="3748"/>
        <v>-293.3804999999993</v>
      </c>
      <c r="AR2888" s="33">
        <f t="shared" ca="1" si="3748"/>
        <v>0</v>
      </c>
      <c r="AS2888" s="33">
        <f t="shared" ca="1" si="3748"/>
        <v>0</v>
      </c>
      <c r="AT2888" s="33">
        <f t="shared" ca="1" si="3748"/>
        <v>0</v>
      </c>
      <c r="AU2888" s="33">
        <f t="shared" ca="1" si="3748"/>
        <v>0</v>
      </c>
      <c r="AV2888" s="33">
        <f t="shared" ca="1" si="3748"/>
        <v>0</v>
      </c>
      <c r="AW2888" s="33">
        <f t="shared" ca="1" si="3748"/>
        <v>0</v>
      </c>
      <c r="AX2888" s="33">
        <f t="shared" ca="1" si="3748"/>
        <v>0</v>
      </c>
      <c r="AY2888" s="33">
        <f t="shared" ref="AY2888:CD2888" ca="1" si="3749">AX2886-AY2886</f>
        <v>0</v>
      </c>
      <c r="AZ2888" s="33">
        <f t="shared" ca="1" si="3749"/>
        <v>0</v>
      </c>
      <c r="BA2888" s="33">
        <f t="shared" ca="1" si="3749"/>
        <v>0</v>
      </c>
      <c r="BB2888" s="33">
        <f t="shared" ca="1" si="3749"/>
        <v>0</v>
      </c>
      <c r="BC2888" s="33">
        <f t="shared" ca="1" si="3749"/>
        <v>-308.04952499999945</v>
      </c>
      <c r="BD2888" s="33">
        <f t="shared" ca="1" si="3749"/>
        <v>0</v>
      </c>
      <c r="BE2888" s="33">
        <f t="shared" ca="1" si="3749"/>
        <v>0</v>
      </c>
      <c r="BF2888" s="33">
        <f t="shared" ca="1" si="3749"/>
        <v>0</v>
      </c>
      <c r="BG2888" s="33">
        <f t="shared" ca="1" si="3749"/>
        <v>0</v>
      </c>
      <c r="BH2888" s="33">
        <f t="shared" ca="1" si="3749"/>
        <v>0</v>
      </c>
      <c r="BI2888" s="33">
        <f t="shared" ca="1" si="3749"/>
        <v>0</v>
      </c>
      <c r="BJ2888" s="33">
        <f t="shared" ca="1" si="3749"/>
        <v>0</v>
      </c>
      <c r="BK2888" s="33">
        <f t="shared" ca="1" si="3749"/>
        <v>0</v>
      </c>
      <c r="BL2888" s="33">
        <f t="shared" ca="1" si="3749"/>
        <v>0</v>
      </c>
      <c r="BM2888" s="33">
        <f t="shared" ca="1" si="3749"/>
        <v>0</v>
      </c>
      <c r="BN2888" s="33">
        <f t="shared" ca="1" si="3749"/>
        <v>0</v>
      </c>
      <c r="BO2888" s="33">
        <f t="shared" ca="1" si="3749"/>
        <v>-323.45200125000065</v>
      </c>
      <c r="BP2888" s="33">
        <f t="shared" ca="1" si="3749"/>
        <v>0</v>
      </c>
      <c r="BQ2888" s="33">
        <f t="shared" ca="1" si="3749"/>
        <v>0</v>
      </c>
      <c r="BR2888" s="33">
        <f t="shared" ca="1" si="3749"/>
        <v>0</v>
      </c>
      <c r="BS2888" s="33">
        <f t="shared" ca="1" si="3749"/>
        <v>0</v>
      </c>
      <c r="BT2888" s="33">
        <f t="shared" ca="1" si="3749"/>
        <v>0</v>
      </c>
      <c r="BU2888" s="33">
        <f t="shared" ca="1" si="3749"/>
        <v>0</v>
      </c>
      <c r="BV2888" s="33">
        <f t="shared" ca="1" si="3749"/>
        <v>0</v>
      </c>
      <c r="BW2888" s="33">
        <f t="shared" ca="1" si="3749"/>
        <v>0</v>
      </c>
      <c r="BX2888" s="33">
        <f t="shared" ca="1" si="3749"/>
        <v>0</v>
      </c>
      <c r="BY2888" s="33">
        <f t="shared" ca="1" si="3749"/>
        <v>0</v>
      </c>
      <c r="BZ2888" s="33">
        <f t="shared" ca="1" si="3749"/>
        <v>0</v>
      </c>
      <c r="CA2888" s="33">
        <f t="shared" ca="1" si="3749"/>
        <v>-339.62460131250009</v>
      </c>
      <c r="CB2888" s="33">
        <f t="shared" ca="1" si="3749"/>
        <v>0</v>
      </c>
      <c r="CC2888" s="33">
        <f t="shared" ca="1" si="3749"/>
        <v>0</v>
      </c>
      <c r="CD2888" s="33">
        <f t="shared" ca="1" si="3749"/>
        <v>0</v>
      </c>
      <c r="CE2888" s="33">
        <f t="shared" ref="CE2888:CK2888" ca="1" si="3750">CD2886-CE2886</f>
        <v>0</v>
      </c>
      <c r="CF2888" s="33">
        <f t="shared" ca="1" si="3750"/>
        <v>0</v>
      </c>
      <c r="CG2888" s="33">
        <f t="shared" ca="1" si="3750"/>
        <v>0</v>
      </c>
      <c r="CH2888" s="33">
        <f t="shared" ca="1" si="3750"/>
        <v>0</v>
      </c>
      <c r="CI2888" s="33">
        <f t="shared" ca="1" si="3750"/>
        <v>0</v>
      </c>
      <c r="CJ2888" s="33">
        <f t="shared" ca="1" si="3750"/>
        <v>0</v>
      </c>
      <c r="CK2888" s="33">
        <f t="shared" ca="1" si="3750"/>
        <v>0</v>
      </c>
    </row>
    <row r="2889" spans="2:89" x14ac:dyDescent="0.35">
      <c r="B2889" s="122"/>
      <c r="D2889" t="s">
        <v>523</v>
      </c>
      <c r="E2889" s="8" t="str">
        <f t="shared" si="3741"/>
        <v>2889 WCPP-IS</v>
      </c>
      <c r="G2889" t="str">
        <f t="shared" si="3742"/>
        <v>2889 WCPP-IS</v>
      </c>
      <c r="K2889" s="53"/>
      <c r="L2889" s="53"/>
      <c r="M2889" s="53"/>
      <c r="N2889" s="53"/>
      <c r="O2889" s="53"/>
      <c r="P2889" s="53"/>
      <c r="R2889" s="24"/>
      <c r="S2889" s="24"/>
      <c r="T2889" s="24"/>
      <c r="U2889" s="24"/>
      <c r="V2889" s="24"/>
      <c r="W2889" s="24"/>
      <c r="X2889" s="24"/>
      <c r="Y2889" s="24"/>
      <c r="Z2889" s="24"/>
      <c r="AA2889" s="24"/>
      <c r="AB2889" s="24"/>
      <c r="AC2889" s="24"/>
      <c r="AD2889" s="24"/>
      <c r="AE2889" s="24"/>
      <c r="AF2889" s="24"/>
      <c r="AG2889" s="24"/>
      <c r="AH2889" s="24"/>
      <c r="AI2889" s="24"/>
      <c r="AJ2889" s="24"/>
      <c r="AK2889" s="24"/>
      <c r="AL2889" s="24"/>
      <c r="AM2889" s="24"/>
      <c r="AN2889" s="24"/>
      <c r="AO2889" s="24"/>
      <c r="AP2889" s="24"/>
      <c r="AQ2889" s="24"/>
      <c r="AR2889" s="24"/>
      <c r="AS2889" s="24"/>
      <c r="AT2889" s="24"/>
      <c r="AU2889" s="24"/>
      <c r="AV2889" s="24"/>
      <c r="AW2889" s="24"/>
      <c r="AX2889" s="24"/>
      <c r="AY2889" s="24"/>
      <c r="AZ2889" s="24"/>
      <c r="BA2889" s="24"/>
      <c r="BB2889" s="24"/>
      <c r="BC2889" s="24"/>
      <c r="BD2889" s="24"/>
      <c r="BE2889" s="24"/>
      <c r="BF2889" s="24"/>
      <c r="BG2889" s="24"/>
      <c r="BH2889" s="24"/>
      <c r="BI2889" s="24"/>
      <c r="BJ2889" s="24"/>
      <c r="BK2889" s="24"/>
      <c r="BL2889" s="24"/>
      <c r="BM2889" s="24"/>
      <c r="BN2889" s="24"/>
      <c r="BO2889" s="24"/>
      <c r="BP2889" s="24"/>
      <c r="BQ2889" s="24"/>
      <c r="BR2889" s="24"/>
      <c r="BS2889" s="24"/>
      <c r="BT2889" s="24"/>
      <c r="BU2889" s="24"/>
      <c r="BV2889" s="24"/>
      <c r="BW2889" s="24"/>
      <c r="BX2889" s="24"/>
      <c r="BY2889" s="24"/>
      <c r="BZ2889" s="24"/>
      <c r="CA2889" s="24"/>
      <c r="CB2889" s="24"/>
      <c r="CC2889" s="24"/>
      <c r="CD2889" s="24"/>
      <c r="CE2889" s="24"/>
      <c r="CF2889" s="24"/>
      <c r="CG2889" s="24"/>
      <c r="CH2889" s="24"/>
      <c r="CI2889" s="24"/>
      <c r="CJ2889" s="24"/>
      <c r="CK2889" s="24"/>
    </row>
    <row r="2890" spans="2:89" x14ac:dyDescent="0.35">
      <c r="B2890" s="132" t="str">
        <f>B2864</f>
        <v>(Primary label)</v>
      </c>
      <c r="D2890" t="s">
        <v>523</v>
      </c>
      <c r="E2890" s="8" t="str">
        <f t="shared" si="3741"/>
        <v>2890 WCPP-IS</v>
      </c>
      <c r="G2890" t="s">
        <v>332</v>
      </c>
      <c r="K2890" s="53"/>
      <c r="L2890" s="53"/>
      <c r="M2890" s="53"/>
      <c r="N2890" s="53"/>
      <c r="O2890" s="53"/>
      <c r="P2890" s="53"/>
      <c r="R2890" s="24"/>
      <c r="S2890" s="24"/>
      <c r="T2890" s="24"/>
      <c r="U2890" s="24"/>
      <c r="V2890" s="24"/>
      <c r="W2890" s="24"/>
      <c r="X2890" s="24"/>
      <c r="Y2890" s="24"/>
      <c r="Z2890" s="24"/>
      <c r="AA2890" s="24"/>
      <c r="AB2890" s="24"/>
      <c r="AC2890" s="24"/>
      <c r="AD2890" s="24"/>
      <c r="AE2890" s="24"/>
      <c r="AF2890" s="24"/>
      <c r="AG2890" s="24"/>
      <c r="AH2890" s="24"/>
      <c r="AI2890" s="24"/>
      <c r="AJ2890" s="24"/>
      <c r="AK2890" s="24"/>
      <c r="AL2890" s="24"/>
      <c r="AM2890" s="24"/>
      <c r="AN2890" s="24"/>
      <c r="AO2890" s="24"/>
      <c r="AP2890" s="24"/>
      <c r="AQ2890" s="24"/>
      <c r="AR2890" s="24"/>
      <c r="AS2890" s="24"/>
      <c r="AT2890" s="24"/>
      <c r="AU2890" s="24"/>
      <c r="AV2890" s="24"/>
      <c r="AW2890" s="24"/>
      <c r="AX2890" s="24"/>
      <c r="AY2890" s="24"/>
      <c r="AZ2890" s="24"/>
      <c r="BA2890" s="24"/>
      <c r="BB2890" s="24"/>
      <c r="BC2890" s="24"/>
      <c r="BD2890" s="24"/>
      <c r="BE2890" s="24"/>
      <c r="BF2890" s="24"/>
      <c r="BG2890" s="24"/>
      <c r="BH2890" s="24"/>
      <c r="BI2890" s="24"/>
      <c r="BJ2890" s="24"/>
      <c r="BK2890" s="24"/>
      <c r="BL2890" s="24"/>
      <c r="BM2890" s="24"/>
      <c r="BN2890" s="24"/>
      <c r="BO2890" s="24"/>
      <c r="BP2890" s="24"/>
      <c r="BQ2890" s="24"/>
      <c r="BR2890" s="24"/>
      <c r="BS2890" s="24"/>
      <c r="BT2890" s="24"/>
      <c r="BU2890" s="24"/>
      <c r="BV2890" s="24"/>
      <c r="BW2890" s="24"/>
      <c r="BX2890" s="24"/>
      <c r="BY2890" s="24"/>
      <c r="BZ2890" s="24"/>
      <c r="CA2890" s="24"/>
      <c r="CB2890" s="24"/>
      <c r="CC2890" s="24"/>
      <c r="CD2890" s="24"/>
      <c r="CE2890" s="24"/>
      <c r="CF2890" s="24"/>
      <c r="CG2890" s="24"/>
      <c r="CH2890" s="24"/>
      <c r="CI2890" s="24"/>
      <c r="CJ2890" s="24"/>
      <c r="CK2890" s="24"/>
    </row>
    <row r="2891" spans="2:89" x14ac:dyDescent="0.35">
      <c r="B2891" s="132" t="str">
        <f t="shared" ref="B2891:B2897" si="3751">B2865</f>
        <v>primary unit</v>
      </c>
      <c r="D2891" t="s">
        <v>523</v>
      </c>
      <c r="E2891" s="8" t="str">
        <f t="shared" si="3741"/>
        <v>2891 WCPP-IS</v>
      </c>
      <c r="G2891" t="s">
        <v>332</v>
      </c>
      <c r="K2891" s="53"/>
      <c r="L2891" s="53"/>
      <c r="M2891" s="53"/>
      <c r="N2891" s="53"/>
      <c r="O2891" s="53"/>
      <c r="P2891" s="53"/>
      <c r="R2891" s="24"/>
      <c r="S2891" s="24"/>
      <c r="T2891" s="24"/>
      <c r="U2891" s="24"/>
      <c r="V2891" s="24"/>
      <c r="W2891" s="24"/>
      <c r="X2891" s="24"/>
      <c r="Y2891" s="24"/>
      <c r="Z2891" s="24"/>
      <c r="AA2891" s="24"/>
      <c r="AB2891" s="24"/>
      <c r="AC2891" s="24"/>
      <c r="AD2891" s="24"/>
      <c r="AE2891" s="24"/>
      <c r="AF2891" s="24"/>
      <c r="AG2891" s="24"/>
      <c r="AH2891" s="24"/>
      <c r="AI2891" s="24"/>
      <c r="AJ2891" s="24"/>
      <c r="AK2891" s="24"/>
      <c r="AL2891" s="24"/>
      <c r="AM2891" s="24"/>
      <c r="AN2891" s="24"/>
      <c r="AO2891" s="24"/>
      <c r="AP2891" s="24"/>
      <c r="AQ2891" s="24"/>
      <c r="AR2891" s="24"/>
      <c r="AS2891" s="24"/>
      <c r="AT2891" s="24"/>
      <c r="AU2891" s="24"/>
      <c r="AV2891" s="24"/>
      <c r="AW2891" s="24"/>
      <c r="AX2891" s="24"/>
      <c r="AY2891" s="24"/>
      <c r="AZ2891" s="24"/>
      <c r="BA2891" s="24"/>
      <c r="BB2891" s="24"/>
      <c r="BC2891" s="24"/>
      <c r="BD2891" s="24"/>
      <c r="BE2891" s="24"/>
      <c r="BF2891" s="24"/>
      <c r="BG2891" s="24"/>
      <c r="BH2891" s="24"/>
      <c r="BI2891" s="24"/>
      <c r="BJ2891" s="24"/>
      <c r="BK2891" s="24"/>
      <c r="BL2891" s="24"/>
      <c r="BM2891" s="24"/>
      <c r="BN2891" s="24"/>
      <c r="BO2891" s="24"/>
      <c r="BP2891" s="24"/>
      <c r="BQ2891" s="24"/>
      <c r="BR2891" s="24"/>
      <c r="BS2891" s="24"/>
      <c r="BT2891" s="24"/>
      <c r="BU2891" s="24"/>
      <c r="BV2891" s="24"/>
      <c r="BW2891" s="24"/>
      <c r="BX2891" s="24"/>
      <c r="BY2891" s="24"/>
      <c r="BZ2891" s="24"/>
      <c r="CA2891" s="24"/>
      <c r="CB2891" s="24"/>
      <c r="CC2891" s="24"/>
      <c r="CD2891" s="24"/>
      <c r="CE2891" s="24"/>
      <c r="CF2891" s="24"/>
      <c r="CG2891" s="24"/>
      <c r="CH2891" s="24"/>
      <c r="CI2891" s="24"/>
      <c r="CJ2891" s="24"/>
      <c r="CK2891" s="24"/>
    </row>
    <row r="2892" spans="2:89" x14ac:dyDescent="0.35">
      <c r="B2892" s="132" t="str">
        <f t="shared" si="3751"/>
        <v>Primary revenue driver</v>
      </c>
      <c r="D2892" t="s">
        <v>523</v>
      </c>
      <c r="E2892" s="8" t="str">
        <f t="shared" si="3741"/>
        <v>2892 WCPP-IS</v>
      </c>
      <c r="G2892" t="s">
        <v>332</v>
      </c>
      <c r="K2892" s="53"/>
      <c r="L2892" s="53"/>
      <c r="M2892" s="53"/>
      <c r="N2892" s="53"/>
      <c r="O2892" s="53"/>
      <c r="P2892" s="53"/>
      <c r="R2892" s="24"/>
      <c r="S2892" s="175" t="str">
        <f t="shared" ref="S2892" si="3752">S2875</f>
        <v>S$16</v>
      </c>
      <c r="T2892" s="175" t="str">
        <f t="shared" ref="T2892:CE2892" si="3753">T2875</f>
        <v>T$16</v>
      </c>
      <c r="U2892" s="175" t="str">
        <f t="shared" si="3753"/>
        <v>U$16</v>
      </c>
      <c r="V2892" s="175" t="str">
        <f t="shared" si="3753"/>
        <v>V$16</v>
      </c>
      <c r="W2892" s="175" t="str">
        <f t="shared" si="3753"/>
        <v>W$16</v>
      </c>
      <c r="X2892" s="175" t="str">
        <f t="shared" si="3753"/>
        <v>X$16</v>
      </c>
      <c r="Y2892" s="175" t="str">
        <f t="shared" si="3753"/>
        <v>Y$16</v>
      </c>
      <c r="Z2892" s="175" t="str">
        <f t="shared" si="3753"/>
        <v>Z$16</v>
      </c>
      <c r="AA2892" s="175" t="str">
        <f t="shared" si="3753"/>
        <v>AA$16</v>
      </c>
      <c r="AB2892" s="175" t="str">
        <f t="shared" si="3753"/>
        <v>AB$16</v>
      </c>
      <c r="AC2892" s="175" t="str">
        <f t="shared" si="3753"/>
        <v>AC$16</v>
      </c>
      <c r="AD2892" s="175" t="str">
        <f t="shared" si="3753"/>
        <v>AD$16</v>
      </c>
      <c r="AE2892" s="175" t="str">
        <f t="shared" si="3753"/>
        <v>AE$16</v>
      </c>
      <c r="AF2892" s="175" t="str">
        <f t="shared" si="3753"/>
        <v>AF$16</v>
      </c>
      <c r="AG2892" s="175" t="str">
        <f t="shared" si="3753"/>
        <v>AG$16</v>
      </c>
      <c r="AH2892" s="175" t="str">
        <f t="shared" si="3753"/>
        <v>AH$16</v>
      </c>
      <c r="AI2892" s="175" t="str">
        <f t="shared" si="3753"/>
        <v>AI$16</v>
      </c>
      <c r="AJ2892" s="175" t="str">
        <f t="shared" si="3753"/>
        <v>AJ$16</v>
      </c>
      <c r="AK2892" s="175" t="str">
        <f t="shared" si="3753"/>
        <v>AK$16</v>
      </c>
      <c r="AL2892" s="175" t="str">
        <f t="shared" si="3753"/>
        <v>AL$16</v>
      </c>
      <c r="AM2892" s="175" t="str">
        <f t="shared" si="3753"/>
        <v>AM$16</v>
      </c>
      <c r="AN2892" s="175" t="str">
        <f t="shared" si="3753"/>
        <v>AN$16</v>
      </c>
      <c r="AO2892" s="175" t="str">
        <f t="shared" si="3753"/>
        <v>AO$16</v>
      </c>
      <c r="AP2892" s="175" t="str">
        <f t="shared" si="3753"/>
        <v>AP$16</v>
      </c>
      <c r="AQ2892" s="175" t="str">
        <f t="shared" si="3753"/>
        <v>AQ$16</v>
      </c>
      <c r="AR2892" s="175" t="str">
        <f t="shared" si="3753"/>
        <v>AR$16</v>
      </c>
      <c r="AS2892" s="175" t="str">
        <f t="shared" si="3753"/>
        <v>AS$16</v>
      </c>
      <c r="AT2892" s="175" t="str">
        <f t="shared" si="3753"/>
        <v>AT$16</v>
      </c>
      <c r="AU2892" s="175" t="str">
        <f t="shared" si="3753"/>
        <v>AU$16</v>
      </c>
      <c r="AV2892" s="175" t="str">
        <f t="shared" si="3753"/>
        <v>AV$16</v>
      </c>
      <c r="AW2892" s="175" t="str">
        <f t="shared" si="3753"/>
        <v>AW$16</v>
      </c>
      <c r="AX2892" s="175" t="str">
        <f t="shared" si="3753"/>
        <v>AX$16</v>
      </c>
      <c r="AY2892" s="175" t="str">
        <f t="shared" si="3753"/>
        <v>AY$16</v>
      </c>
      <c r="AZ2892" s="175" t="str">
        <f t="shared" si="3753"/>
        <v>AZ$16</v>
      </c>
      <c r="BA2892" s="175" t="str">
        <f t="shared" si="3753"/>
        <v>BA$16</v>
      </c>
      <c r="BB2892" s="175" t="str">
        <f t="shared" si="3753"/>
        <v>BB$16</v>
      </c>
      <c r="BC2892" s="175" t="str">
        <f t="shared" si="3753"/>
        <v>BC$16</v>
      </c>
      <c r="BD2892" s="175" t="str">
        <f t="shared" si="3753"/>
        <v>BD$16</v>
      </c>
      <c r="BE2892" s="175" t="str">
        <f t="shared" si="3753"/>
        <v>BE$16</v>
      </c>
      <c r="BF2892" s="175" t="str">
        <f t="shared" si="3753"/>
        <v>BF$16</v>
      </c>
      <c r="BG2892" s="175" t="str">
        <f t="shared" si="3753"/>
        <v>BG$16</v>
      </c>
      <c r="BH2892" s="175" t="str">
        <f t="shared" si="3753"/>
        <v>BH$16</v>
      </c>
      <c r="BI2892" s="175" t="str">
        <f t="shared" si="3753"/>
        <v>BI$16</v>
      </c>
      <c r="BJ2892" s="175" t="str">
        <f t="shared" si="3753"/>
        <v>BJ$16</v>
      </c>
      <c r="BK2892" s="175" t="str">
        <f t="shared" si="3753"/>
        <v>BK$16</v>
      </c>
      <c r="BL2892" s="175" t="str">
        <f t="shared" si="3753"/>
        <v>BL$16</v>
      </c>
      <c r="BM2892" s="175" t="str">
        <f t="shared" si="3753"/>
        <v>BM$16</v>
      </c>
      <c r="BN2892" s="175" t="str">
        <f t="shared" si="3753"/>
        <v>BN$16</v>
      </c>
      <c r="BO2892" s="175" t="str">
        <f t="shared" si="3753"/>
        <v>BO$16</v>
      </c>
      <c r="BP2892" s="175" t="str">
        <f t="shared" si="3753"/>
        <v>BP$16</v>
      </c>
      <c r="BQ2892" s="175" t="str">
        <f t="shared" si="3753"/>
        <v>BQ$16</v>
      </c>
      <c r="BR2892" s="175" t="str">
        <f t="shared" si="3753"/>
        <v>BR$16</v>
      </c>
      <c r="BS2892" s="175" t="str">
        <f t="shared" si="3753"/>
        <v>BS$16</v>
      </c>
      <c r="BT2892" s="175" t="str">
        <f t="shared" si="3753"/>
        <v>BT$16</v>
      </c>
      <c r="BU2892" s="175" t="str">
        <f t="shared" si="3753"/>
        <v>BU$16</v>
      </c>
      <c r="BV2892" s="175" t="str">
        <f t="shared" si="3753"/>
        <v>BV$16</v>
      </c>
      <c r="BW2892" s="175" t="str">
        <f t="shared" si="3753"/>
        <v>BW$16</v>
      </c>
      <c r="BX2892" s="175" t="str">
        <f t="shared" si="3753"/>
        <v>BX$16</v>
      </c>
      <c r="BY2892" s="175" t="str">
        <f t="shared" si="3753"/>
        <v>BY$16</v>
      </c>
      <c r="BZ2892" s="175" t="str">
        <f t="shared" si="3753"/>
        <v>BZ$16</v>
      </c>
      <c r="CA2892" s="175" t="str">
        <f t="shared" si="3753"/>
        <v>CA$16</v>
      </c>
      <c r="CB2892" s="175" t="str">
        <f t="shared" si="3753"/>
        <v>CB$16</v>
      </c>
      <c r="CC2892" s="175" t="str">
        <f t="shared" si="3753"/>
        <v>CC$16</v>
      </c>
      <c r="CD2892" s="175" t="str">
        <f t="shared" si="3753"/>
        <v>CD$16</v>
      </c>
      <c r="CE2892" s="175" t="str">
        <f t="shared" si="3753"/>
        <v>CE$16</v>
      </c>
      <c r="CF2892" s="175" t="str">
        <f t="shared" ref="CF2892:CK2892" si="3754">CF2875</f>
        <v>CF$16</v>
      </c>
      <c r="CG2892" s="175" t="str">
        <f t="shared" si="3754"/>
        <v>CG$16</v>
      </c>
      <c r="CH2892" s="175" t="str">
        <f t="shared" si="3754"/>
        <v>CH$16</v>
      </c>
      <c r="CI2892" s="175" t="str">
        <f t="shared" si="3754"/>
        <v>CI$16</v>
      </c>
      <c r="CJ2892" s="175" t="str">
        <f t="shared" si="3754"/>
        <v>CJ$16</v>
      </c>
      <c r="CK2892" s="175" t="str">
        <f t="shared" si="3754"/>
        <v>CK$16</v>
      </c>
    </row>
    <row r="2893" spans="2:89" x14ac:dyDescent="0.35">
      <c r="B2893" s="132" t="str">
        <f t="shared" si="3751"/>
        <v>Primary volume driver</v>
      </c>
      <c r="D2893" t="s">
        <v>523</v>
      </c>
      <c r="E2893" s="8" t="str">
        <f t="shared" si="3741"/>
        <v>2893 WCPP-IS</v>
      </c>
      <c r="G2893" t="s">
        <v>332</v>
      </c>
      <c r="H2893" s="56"/>
      <c r="I2893" s="79"/>
      <c r="J2893" s="79"/>
      <c r="K2893" s="15"/>
      <c r="L2893" s="15"/>
      <c r="M2893" s="15"/>
      <c r="N2893" s="15"/>
      <c r="O2893" s="15"/>
      <c r="P2893" s="15"/>
      <c r="R2893" s="15"/>
      <c r="S2893" s="175" t="str">
        <f t="shared" ref="S2893" si="3755">S2876</f>
        <v>S$17</v>
      </c>
      <c r="T2893" s="175" t="str">
        <f t="shared" ref="T2893:CD2893" si="3756">T2876</f>
        <v>T$17</v>
      </c>
      <c r="U2893" s="175" t="str">
        <f t="shared" si="3756"/>
        <v>U$17</v>
      </c>
      <c r="V2893" s="175" t="str">
        <f t="shared" si="3756"/>
        <v>V$17</v>
      </c>
      <c r="W2893" s="175" t="str">
        <f t="shared" si="3756"/>
        <v>W$17</v>
      </c>
      <c r="X2893" s="175" t="str">
        <f t="shared" si="3756"/>
        <v>X$17</v>
      </c>
      <c r="Y2893" s="175" t="str">
        <f t="shared" si="3756"/>
        <v>Y$17</v>
      </c>
      <c r="Z2893" s="175" t="str">
        <f t="shared" si="3756"/>
        <v>Z$17</v>
      </c>
      <c r="AA2893" s="175" t="str">
        <f t="shared" si="3756"/>
        <v>AA$17</v>
      </c>
      <c r="AB2893" s="175" t="str">
        <f t="shared" si="3756"/>
        <v>AB$17</v>
      </c>
      <c r="AC2893" s="175" t="str">
        <f t="shared" si="3756"/>
        <v>AC$17</v>
      </c>
      <c r="AD2893" s="175" t="str">
        <f t="shared" si="3756"/>
        <v>AD$17</v>
      </c>
      <c r="AE2893" s="175" t="str">
        <f t="shared" si="3756"/>
        <v>AE$17</v>
      </c>
      <c r="AF2893" s="175" t="str">
        <f t="shared" si="3756"/>
        <v>AF$17</v>
      </c>
      <c r="AG2893" s="175" t="str">
        <f t="shared" si="3756"/>
        <v>AG$17</v>
      </c>
      <c r="AH2893" s="175" t="str">
        <f t="shared" si="3756"/>
        <v>AH$17</v>
      </c>
      <c r="AI2893" s="175" t="str">
        <f t="shared" si="3756"/>
        <v>AI$17</v>
      </c>
      <c r="AJ2893" s="175" t="str">
        <f t="shared" si="3756"/>
        <v>AJ$17</v>
      </c>
      <c r="AK2893" s="175" t="str">
        <f t="shared" si="3756"/>
        <v>AK$17</v>
      </c>
      <c r="AL2893" s="175" t="str">
        <f t="shared" si="3756"/>
        <v>AL$17</v>
      </c>
      <c r="AM2893" s="175" t="str">
        <f t="shared" si="3756"/>
        <v>AM$17</v>
      </c>
      <c r="AN2893" s="175" t="str">
        <f t="shared" si="3756"/>
        <v>AN$17</v>
      </c>
      <c r="AO2893" s="175" t="str">
        <f t="shared" si="3756"/>
        <v>AO$17</v>
      </c>
      <c r="AP2893" s="175" t="str">
        <f t="shared" si="3756"/>
        <v>AP$17</v>
      </c>
      <c r="AQ2893" s="175" t="str">
        <f t="shared" si="3756"/>
        <v>AQ$17</v>
      </c>
      <c r="AR2893" s="175" t="str">
        <f t="shared" si="3756"/>
        <v>AR$17</v>
      </c>
      <c r="AS2893" s="175" t="str">
        <f t="shared" si="3756"/>
        <v>AS$17</v>
      </c>
      <c r="AT2893" s="175" t="str">
        <f t="shared" si="3756"/>
        <v>AT$17</v>
      </c>
      <c r="AU2893" s="175" t="str">
        <f t="shared" si="3756"/>
        <v>AU$17</v>
      </c>
      <c r="AV2893" s="175" t="str">
        <f t="shared" si="3756"/>
        <v>AV$17</v>
      </c>
      <c r="AW2893" s="175" t="str">
        <f t="shared" si="3756"/>
        <v>AW$17</v>
      </c>
      <c r="AX2893" s="175" t="str">
        <f t="shared" si="3756"/>
        <v>AX$17</v>
      </c>
      <c r="AY2893" s="175" t="str">
        <f t="shared" si="3756"/>
        <v>AY$17</v>
      </c>
      <c r="AZ2893" s="175" t="str">
        <f t="shared" si="3756"/>
        <v>AZ$17</v>
      </c>
      <c r="BA2893" s="175" t="str">
        <f t="shared" si="3756"/>
        <v>BA$17</v>
      </c>
      <c r="BB2893" s="175" t="str">
        <f t="shared" si="3756"/>
        <v>BB$17</v>
      </c>
      <c r="BC2893" s="175" t="str">
        <f t="shared" si="3756"/>
        <v>BC$17</v>
      </c>
      <c r="BD2893" s="175" t="str">
        <f t="shared" si="3756"/>
        <v>BD$17</v>
      </c>
      <c r="BE2893" s="175" t="str">
        <f t="shared" si="3756"/>
        <v>BE$17</v>
      </c>
      <c r="BF2893" s="175" t="str">
        <f t="shared" si="3756"/>
        <v>BF$17</v>
      </c>
      <c r="BG2893" s="175" t="str">
        <f t="shared" si="3756"/>
        <v>BG$17</v>
      </c>
      <c r="BH2893" s="175" t="str">
        <f t="shared" si="3756"/>
        <v>BH$17</v>
      </c>
      <c r="BI2893" s="175" t="str">
        <f t="shared" si="3756"/>
        <v>BI$17</v>
      </c>
      <c r="BJ2893" s="175" t="str">
        <f t="shared" si="3756"/>
        <v>BJ$17</v>
      </c>
      <c r="BK2893" s="175" t="str">
        <f t="shared" si="3756"/>
        <v>BK$17</v>
      </c>
      <c r="BL2893" s="175" t="str">
        <f t="shared" si="3756"/>
        <v>BL$17</v>
      </c>
      <c r="BM2893" s="175" t="str">
        <f t="shared" si="3756"/>
        <v>BM$17</v>
      </c>
      <c r="BN2893" s="175" t="str">
        <f t="shared" si="3756"/>
        <v>BN$17</v>
      </c>
      <c r="BO2893" s="175" t="str">
        <f t="shared" si="3756"/>
        <v>BO$17</v>
      </c>
      <c r="BP2893" s="175" t="str">
        <f t="shared" si="3756"/>
        <v>BP$17</v>
      </c>
      <c r="BQ2893" s="175" t="str">
        <f t="shared" si="3756"/>
        <v>BQ$17</v>
      </c>
      <c r="BR2893" s="175" t="str">
        <f t="shared" si="3756"/>
        <v>BR$17</v>
      </c>
      <c r="BS2893" s="175" t="str">
        <f t="shared" si="3756"/>
        <v>BS$17</v>
      </c>
      <c r="BT2893" s="175" t="str">
        <f t="shared" si="3756"/>
        <v>BT$17</v>
      </c>
      <c r="BU2893" s="175" t="str">
        <f t="shared" si="3756"/>
        <v>BU$17</v>
      </c>
      <c r="BV2893" s="175" t="str">
        <f t="shared" si="3756"/>
        <v>BV$17</v>
      </c>
      <c r="BW2893" s="175" t="str">
        <f t="shared" si="3756"/>
        <v>BW$17</v>
      </c>
      <c r="BX2893" s="175" t="str">
        <f t="shared" si="3756"/>
        <v>BX$17</v>
      </c>
      <c r="BY2893" s="175" t="str">
        <f t="shared" si="3756"/>
        <v>BY$17</v>
      </c>
      <c r="BZ2893" s="175" t="str">
        <f t="shared" si="3756"/>
        <v>BZ$17</v>
      </c>
      <c r="CA2893" s="175" t="str">
        <f t="shared" si="3756"/>
        <v>CA$17</v>
      </c>
      <c r="CB2893" s="175" t="str">
        <f t="shared" si="3756"/>
        <v>CB$17</v>
      </c>
      <c r="CC2893" s="175" t="str">
        <f t="shared" si="3756"/>
        <v>CC$17</v>
      </c>
      <c r="CD2893" s="175" t="str">
        <f t="shared" si="3756"/>
        <v>CD$17</v>
      </c>
      <c r="CE2893" s="175" t="str">
        <f t="shared" ref="CE2893:CK2893" si="3757">CE2876</f>
        <v>CE$17</v>
      </c>
      <c r="CF2893" s="175" t="str">
        <f t="shared" si="3757"/>
        <v>CF$17</v>
      </c>
      <c r="CG2893" s="175" t="str">
        <f t="shared" si="3757"/>
        <v>CG$17</v>
      </c>
      <c r="CH2893" s="175" t="str">
        <f t="shared" si="3757"/>
        <v>CH$17</v>
      </c>
      <c r="CI2893" s="175" t="str">
        <f t="shared" si="3757"/>
        <v>CI$17</v>
      </c>
      <c r="CJ2893" s="175" t="str">
        <f t="shared" si="3757"/>
        <v>CJ$17</v>
      </c>
      <c r="CK2893" s="175" t="str">
        <f t="shared" si="3757"/>
        <v>CK$17</v>
      </c>
    </row>
    <row r="2894" spans="2:89" x14ac:dyDescent="0.35">
      <c r="B2894" s="132" t="str">
        <f t="shared" si="3751"/>
        <v>Simple accounts payble - IS driven:</v>
      </c>
      <c r="D2894" t="s">
        <v>523</v>
      </c>
      <c r="E2894" s="8" t="str">
        <f t="shared" si="3741"/>
        <v>2894 WCPP-IS</v>
      </c>
      <c r="G2894" t="s">
        <v>332</v>
      </c>
      <c r="H2894" s="12"/>
      <c r="I2894" s="60"/>
      <c r="J2894" s="60"/>
      <c r="K2894" s="15"/>
      <c r="L2894" s="15"/>
      <c r="M2894" s="15"/>
      <c r="N2894" s="15"/>
      <c r="O2894" s="15"/>
      <c r="P2894" s="15"/>
      <c r="R2894" s="15"/>
      <c r="S2894" s="175">
        <f t="shared" ref="S2894" si="3758">S2877</f>
        <v>0</v>
      </c>
      <c r="T2894" s="175">
        <f t="shared" ref="T2894:CD2894" si="3759">T2877</f>
        <v>0</v>
      </c>
      <c r="U2894" s="175">
        <f t="shared" si="3759"/>
        <v>0</v>
      </c>
      <c r="V2894" s="175">
        <f t="shared" si="3759"/>
        <v>0</v>
      </c>
      <c r="W2894" s="175">
        <f t="shared" si="3759"/>
        <v>0</v>
      </c>
      <c r="X2894" s="175">
        <f t="shared" si="3759"/>
        <v>0</v>
      </c>
      <c r="Y2894" s="175">
        <f t="shared" si="3759"/>
        <v>0</v>
      </c>
      <c r="Z2894" s="175">
        <f t="shared" si="3759"/>
        <v>0</v>
      </c>
      <c r="AA2894" s="175">
        <f t="shared" si="3759"/>
        <v>0</v>
      </c>
      <c r="AB2894" s="175">
        <f t="shared" si="3759"/>
        <v>0</v>
      </c>
      <c r="AC2894" s="175">
        <f t="shared" si="3759"/>
        <v>0</v>
      </c>
      <c r="AD2894" s="175">
        <f t="shared" si="3759"/>
        <v>0</v>
      </c>
      <c r="AE2894" s="175">
        <f t="shared" si="3759"/>
        <v>0</v>
      </c>
      <c r="AF2894" s="175">
        <f t="shared" si="3759"/>
        <v>0</v>
      </c>
      <c r="AG2894" s="175">
        <f t="shared" si="3759"/>
        <v>0</v>
      </c>
      <c r="AH2894" s="175">
        <f t="shared" si="3759"/>
        <v>0</v>
      </c>
      <c r="AI2894" s="175">
        <f t="shared" si="3759"/>
        <v>0</v>
      </c>
      <c r="AJ2894" s="175">
        <f t="shared" si="3759"/>
        <v>0</v>
      </c>
      <c r="AK2894" s="175">
        <f t="shared" si="3759"/>
        <v>0</v>
      </c>
      <c r="AL2894" s="175">
        <f t="shared" si="3759"/>
        <v>0</v>
      </c>
      <c r="AM2894" s="175">
        <f t="shared" si="3759"/>
        <v>0</v>
      </c>
      <c r="AN2894" s="175">
        <f t="shared" si="3759"/>
        <v>0</v>
      </c>
      <c r="AO2894" s="175">
        <f t="shared" si="3759"/>
        <v>0</v>
      </c>
      <c r="AP2894" s="175">
        <f t="shared" si="3759"/>
        <v>0</v>
      </c>
      <c r="AQ2894" s="175">
        <f t="shared" si="3759"/>
        <v>0</v>
      </c>
      <c r="AR2894" s="175">
        <f t="shared" si="3759"/>
        <v>0</v>
      </c>
      <c r="AS2894" s="175">
        <f t="shared" si="3759"/>
        <v>0</v>
      </c>
      <c r="AT2894" s="175">
        <f t="shared" si="3759"/>
        <v>0</v>
      </c>
      <c r="AU2894" s="175">
        <f t="shared" si="3759"/>
        <v>0</v>
      </c>
      <c r="AV2894" s="175">
        <f t="shared" si="3759"/>
        <v>0</v>
      </c>
      <c r="AW2894" s="175">
        <f t="shared" si="3759"/>
        <v>0</v>
      </c>
      <c r="AX2894" s="175">
        <f t="shared" si="3759"/>
        <v>0</v>
      </c>
      <c r="AY2894" s="175">
        <f t="shared" si="3759"/>
        <v>0</v>
      </c>
      <c r="AZ2894" s="175">
        <f t="shared" si="3759"/>
        <v>0</v>
      </c>
      <c r="BA2894" s="175">
        <f t="shared" si="3759"/>
        <v>0</v>
      </c>
      <c r="BB2894" s="175">
        <f t="shared" si="3759"/>
        <v>0</v>
      </c>
      <c r="BC2894" s="175">
        <f t="shared" si="3759"/>
        <v>0</v>
      </c>
      <c r="BD2894" s="175">
        <f t="shared" si="3759"/>
        <v>0</v>
      </c>
      <c r="BE2894" s="175">
        <f t="shared" si="3759"/>
        <v>0</v>
      </c>
      <c r="BF2894" s="175">
        <f t="shared" si="3759"/>
        <v>0</v>
      </c>
      <c r="BG2894" s="175">
        <f t="shared" si="3759"/>
        <v>0</v>
      </c>
      <c r="BH2894" s="175">
        <f t="shared" si="3759"/>
        <v>0</v>
      </c>
      <c r="BI2894" s="175">
        <f t="shared" si="3759"/>
        <v>0</v>
      </c>
      <c r="BJ2894" s="175">
        <f t="shared" si="3759"/>
        <v>0</v>
      </c>
      <c r="BK2894" s="175">
        <f t="shared" si="3759"/>
        <v>0</v>
      </c>
      <c r="BL2894" s="175">
        <f t="shared" si="3759"/>
        <v>0</v>
      </c>
      <c r="BM2894" s="175">
        <f t="shared" si="3759"/>
        <v>0</v>
      </c>
      <c r="BN2894" s="175">
        <f t="shared" si="3759"/>
        <v>0</v>
      </c>
      <c r="BO2894" s="175">
        <f t="shared" si="3759"/>
        <v>0</v>
      </c>
      <c r="BP2894" s="175">
        <f t="shared" si="3759"/>
        <v>0</v>
      </c>
      <c r="BQ2894" s="175">
        <f t="shared" si="3759"/>
        <v>0</v>
      </c>
      <c r="BR2894" s="175">
        <f t="shared" si="3759"/>
        <v>0</v>
      </c>
      <c r="BS2894" s="175">
        <f t="shared" si="3759"/>
        <v>0</v>
      </c>
      <c r="BT2894" s="175">
        <f t="shared" si="3759"/>
        <v>0</v>
      </c>
      <c r="BU2894" s="175">
        <f t="shared" si="3759"/>
        <v>0</v>
      </c>
      <c r="BV2894" s="175">
        <f t="shared" si="3759"/>
        <v>0</v>
      </c>
      <c r="BW2894" s="175">
        <f t="shared" si="3759"/>
        <v>0</v>
      </c>
      <c r="BX2894" s="175">
        <f t="shared" si="3759"/>
        <v>0</v>
      </c>
      <c r="BY2894" s="175">
        <f t="shared" si="3759"/>
        <v>0</v>
      </c>
      <c r="BZ2894" s="175">
        <f t="shared" si="3759"/>
        <v>0</v>
      </c>
      <c r="CA2894" s="175">
        <f t="shared" si="3759"/>
        <v>0</v>
      </c>
      <c r="CB2894" s="175">
        <f t="shared" si="3759"/>
        <v>0</v>
      </c>
      <c r="CC2894" s="175">
        <f t="shared" si="3759"/>
        <v>0</v>
      </c>
      <c r="CD2894" s="175">
        <f t="shared" si="3759"/>
        <v>0</v>
      </c>
      <c r="CE2894" s="175">
        <f t="shared" ref="CE2894:CK2894" si="3760">CE2877</f>
        <v>0</v>
      </c>
      <c r="CF2894" s="175">
        <f t="shared" si="3760"/>
        <v>0</v>
      </c>
      <c r="CG2894" s="175">
        <f t="shared" si="3760"/>
        <v>0</v>
      </c>
      <c r="CH2894" s="175">
        <f t="shared" si="3760"/>
        <v>0</v>
      </c>
      <c r="CI2894" s="175">
        <f t="shared" si="3760"/>
        <v>0</v>
      </c>
      <c r="CJ2894" s="175">
        <f t="shared" si="3760"/>
        <v>0</v>
      </c>
      <c r="CK2894" s="175">
        <f t="shared" si="3760"/>
        <v>0</v>
      </c>
    </row>
    <row r="2895" spans="2:89" x14ac:dyDescent="0.35">
      <c r="B2895" s="187" t="str">
        <f>SUBSTITUTE(TRIM(MID(B2881, SEARCH("-", B2881) + 1, LEN(B2881))),":","")</f>
        <v>IS driven</v>
      </c>
      <c r="D2895" t="s">
        <v>523</v>
      </c>
      <c r="E2895" s="8" t="str">
        <f t="shared" si="3741"/>
        <v>2895 WCPP-IS</v>
      </c>
      <c r="G2895" t="s">
        <v>332</v>
      </c>
      <c r="H2895" s="12"/>
      <c r="I2895" s="60"/>
      <c r="J2895" s="60"/>
      <c r="K2895" s="15"/>
      <c r="L2895" s="15"/>
      <c r="M2895" s="15"/>
      <c r="N2895" s="15"/>
      <c r="O2895" s="15"/>
      <c r="P2895" s="15"/>
      <c r="R2895" s="15"/>
    </row>
    <row r="2896" spans="2:89" x14ac:dyDescent="0.35">
      <c r="B2896" s="132" t="str">
        <f t="shared" si="3751"/>
        <v>Secondary revenue driver</v>
      </c>
      <c r="D2896" t="s">
        <v>523</v>
      </c>
      <c r="E2896" s="8" t="str">
        <f t="shared" si="3741"/>
        <v>2896 WCPP-IS</v>
      </c>
      <c r="G2896" t="s">
        <v>332</v>
      </c>
      <c r="H2896" s="12"/>
      <c r="I2896" s="60"/>
      <c r="J2896" s="60"/>
      <c r="K2896" s="15"/>
      <c r="L2896" s="15"/>
      <c r="M2896" s="15"/>
      <c r="N2896" s="15"/>
      <c r="O2896" s="15"/>
      <c r="P2896" s="15"/>
      <c r="R2896" s="15"/>
      <c r="S2896" s="208" t="str">
        <f t="shared" ref="S2896" si="3761">ADDRESS(ROW(S2885),COLUMN(S2885),2)</f>
        <v>S$2885</v>
      </c>
      <c r="T2896" s="208" t="str">
        <f t="shared" ref="T2896:AX2896" si="3762">ADDRESS(ROW(T2885),COLUMN(T2885),2)</f>
        <v>T$2885</v>
      </c>
      <c r="U2896" s="208" t="str">
        <f t="shared" si="3762"/>
        <v>U$2885</v>
      </c>
      <c r="V2896" s="208" t="str">
        <f t="shared" si="3762"/>
        <v>V$2885</v>
      </c>
      <c r="W2896" s="208" t="str">
        <f t="shared" si="3762"/>
        <v>W$2885</v>
      </c>
      <c r="X2896" s="208" t="str">
        <f t="shared" si="3762"/>
        <v>X$2885</v>
      </c>
      <c r="Y2896" s="208" t="str">
        <f t="shared" si="3762"/>
        <v>Y$2885</v>
      </c>
      <c r="Z2896" s="208" t="str">
        <f t="shared" si="3762"/>
        <v>Z$2885</v>
      </c>
      <c r="AA2896" s="208" t="str">
        <f t="shared" si="3762"/>
        <v>AA$2885</v>
      </c>
      <c r="AB2896" s="208" t="str">
        <f t="shared" si="3762"/>
        <v>AB$2885</v>
      </c>
      <c r="AC2896" s="208" t="str">
        <f t="shared" si="3762"/>
        <v>AC$2885</v>
      </c>
      <c r="AD2896" s="208" t="str">
        <f t="shared" si="3762"/>
        <v>AD$2885</v>
      </c>
      <c r="AE2896" s="208" t="str">
        <f t="shared" si="3762"/>
        <v>AE$2885</v>
      </c>
      <c r="AF2896" s="208" t="str">
        <f t="shared" si="3762"/>
        <v>AF$2885</v>
      </c>
      <c r="AG2896" s="208" t="str">
        <f t="shared" si="3762"/>
        <v>AG$2885</v>
      </c>
      <c r="AH2896" s="208" t="str">
        <f t="shared" si="3762"/>
        <v>AH$2885</v>
      </c>
      <c r="AI2896" s="208" t="str">
        <f t="shared" si="3762"/>
        <v>AI$2885</v>
      </c>
      <c r="AJ2896" s="208" t="str">
        <f t="shared" si="3762"/>
        <v>AJ$2885</v>
      </c>
      <c r="AK2896" s="208" t="str">
        <f t="shared" si="3762"/>
        <v>AK$2885</v>
      </c>
      <c r="AL2896" s="208" t="str">
        <f t="shared" si="3762"/>
        <v>AL$2885</v>
      </c>
      <c r="AM2896" s="208" t="str">
        <f t="shared" si="3762"/>
        <v>AM$2885</v>
      </c>
      <c r="AN2896" s="208" t="str">
        <f t="shared" si="3762"/>
        <v>AN$2885</v>
      </c>
      <c r="AO2896" s="208" t="str">
        <f t="shared" si="3762"/>
        <v>AO$2885</v>
      </c>
      <c r="AP2896" s="208" t="str">
        <f t="shared" si="3762"/>
        <v>AP$2885</v>
      </c>
      <c r="AQ2896" s="208" t="str">
        <f t="shared" si="3762"/>
        <v>AQ$2885</v>
      </c>
      <c r="AR2896" s="208" t="str">
        <f t="shared" si="3762"/>
        <v>AR$2885</v>
      </c>
      <c r="AS2896" s="208" t="str">
        <f t="shared" si="3762"/>
        <v>AS$2885</v>
      </c>
      <c r="AT2896" s="208" t="str">
        <f t="shared" si="3762"/>
        <v>AT$2885</v>
      </c>
      <c r="AU2896" s="208" t="str">
        <f t="shared" si="3762"/>
        <v>AU$2885</v>
      </c>
      <c r="AV2896" s="208" t="str">
        <f t="shared" si="3762"/>
        <v>AV$2885</v>
      </c>
      <c r="AW2896" s="208" t="str">
        <f t="shared" si="3762"/>
        <v>AW$2885</v>
      </c>
      <c r="AX2896" s="208" t="str">
        <f t="shared" si="3762"/>
        <v>AX$2885</v>
      </c>
      <c r="AY2896" s="208" t="str">
        <f t="shared" ref="AY2896:CD2896" si="3763">ADDRESS(ROW(AY2885),COLUMN(AY2885),2)</f>
        <v>AY$2885</v>
      </c>
      <c r="AZ2896" s="208" t="str">
        <f t="shared" si="3763"/>
        <v>AZ$2885</v>
      </c>
      <c r="BA2896" s="208" t="str">
        <f t="shared" si="3763"/>
        <v>BA$2885</v>
      </c>
      <c r="BB2896" s="208" t="str">
        <f t="shared" si="3763"/>
        <v>BB$2885</v>
      </c>
      <c r="BC2896" s="208" t="str">
        <f t="shared" si="3763"/>
        <v>BC$2885</v>
      </c>
      <c r="BD2896" s="208" t="str">
        <f t="shared" si="3763"/>
        <v>BD$2885</v>
      </c>
      <c r="BE2896" s="208" t="str">
        <f t="shared" si="3763"/>
        <v>BE$2885</v>
      </c>
      <c r="BF2896" s="208" t="str">
        <f t="shared" si="3763"/>
        <v>BF$2885</v>
      </c>
      <c r="BG2896" s="208" t="str">
        <f t="shared" si="3763"/>
        <v>BG$2885</v>
      </c>
      <c r="BH2896" s="208" t="str">
        <f t="shared" si="3763"/>
        <v>BH$2885</v>
      </c>
      <c r="BI2896" s="208" t="str">
        <f t="shared" si="3763"/>
        <v>BI$2885</v>
      </c>
      <c r="BJ2896" s="208" t="str">
        <f t="shared" si="3763"/>
        <v>BJ$2885</v>
      </c>
      <c r="BK2896" s="208" t="str">
        <f t="shared" si="3763"/>
        <v>BK$2885</v>
      </c>
      <c r="BL2896" s="208" t="str">
        <f t="shared" si="3763"/>
        <v>BL$2885</v>
      </c>
      <c r="BM2896" s="208" t="str">
        <f t="shared" si="3763"/>
        <v>BM$2885</v>
      </c>
      <c r="BN2896" s="208" t="str">
        <f t="shared" si="3763"/>
        <v>BN$2885</v>
      </c>
      <c r="BO2896" s="208" t="str">
        <f t="shared" si="3763"/>
        <v>BO$2885</v>
      </c>
      <c r="BP2896" s="208" t="str">
        <f t="shared" si="3763"/>
        <v>BP$2885</v>
      </c>
      <c r="BQ2896" s="208" t="str">
        <f t="shared" si="3763"/>
        <v>BQ$2885</v>
      </c>
      <c r="BR2896" s="208" t="str">
        <f t="shared" si="3763"/>
        <v>BR$2885</v>
      </c>
      <c r="BS2896" s="208" t="str">
        <f t="shared" si="3763"/>
        <v>BS$2885</v>
      </c>
      <c r="BT2896" s="208" t="str">
        <f t="shared" si="3763"/>
        <v>BT$2885</v>
      </c>
      <c r="BU2896" s="208" t="str">
        <f t="shared" si="3763"/>
        <v>BU$2885</v>
      </c>
      <c r="BV2896" s="208" t="str">
        <f t="shared" si="3763"/>
        <v>BV$2885</v>
      </c>
      <c r="BW2896" s="208" t="str">
        <f t="shared" si="3763"/>
        <v>BW$2885</v>
      </c>
      <c r="BX2896" s="208" t="str">
        <f t="shared" si="3763"/>
        <v>BX$2885</v>
      </c>
      <c r="BY2896" s="208" t="str">
        <f t="shared" si="3763"/>
        <v>BY$2885</v>
      </c>
      <c r="BZ2896" s="208" t="str">
        <f t="shared" si="3763"/>
        <v>BZ$2885</v>
      </c>
      <c r="CA2896" s="208" t="str">
        <f t="shared" si="3763"/>
        <v>CA$2885</v>
      </c>
      <c r="CB2896" s="208" t="str">
        <f t="shared" si="3763"/>
        <v>CB$2885</v>
      </c>
      <c r="CC2896" s="208" t="str">
        <f t="shared" si="3763"/>
        <v>CC$2885</v>
      </c>
      <c r="CD2896" s="208" t="str">
        <f t="shared" si="3763"/>
        <v>CD$2885</v>
      </c>
      <c r="CE2896" s="208" t="str">
        <f t="shared" ref="CE2896:CK2896" si="3764">ADDRESS(ROW(CE2885),COLUMN(CE2885),2)</f>
        <v>CE$2885</v>
      </c>
      <c r="CF2896" s="208" t="str">
        <f t="shared" si="3764"/>
        <v>CF$2885</v>
      </c>
      <c r="CG2896" s="208" t="str">
        <f t="shared" si="3764"/>
        <v>CG$2885</v>
      </c>
      <c r="CH2896" s="208" t="str">
        <f t="shared" si="3764"/>
        <v>CH$2885</v>
      </c>
      <c r="CI2896" s="208" t="str">
        <f t="shared" si="3764"/>
        <v>CI$2885</v>
      </c>
      <c r="CJ2896" s="208" t="str">
        <f t="shared" si="3764"/>
        <v>CJ$2885</v>
      </c>
      <c r="CK2896" s="208" t="str">
        <f t="shared" si="3764"/>
        <v>CK$2885</v>
      </c>
    </row>
    <row r="2897" spans="2:89" x14ac:dyDescent="0.35">
      <c r="B2897" s="132" t="str">
        <f t="shared" si="3751"/>
        <v>Secondary volume driver</v>
      </c>
      <c r="D2897" t="s">
        <v>523</v>
      </c>
      <c r="E2897" s="8" t="str">
        <f t="shared" si="3741"/>
        <v>2897 WCPP-IS</v>
      </c>
      <c r="G2897" t="s">
        <v>332</v>
      </c>
      <c r="S2897" s="208" t="str">
        <f t="shared" ref="S2897" si="3765">ADDRESS(ROW(S2884),COLUMN(S2884),2)</f>
        <v>S$2884</v>
      </c>
      <c r="T2897" s="208" t="str">
        <f t="shared" ref="T2897:CD2897" si="3766">ADDRESS(ROW(T2884),COLUMN(T2884),2)</f>
        <v>T$2884</v>
      </c>
      <c r="U2897" s="208" t="str">
        <f t="shared" si="3766"/>
        <v>U$2884</v>
      </c>
      <c r="V2897" s="208" t="str">
        <f t="shared" si="3766"/>
        <v>V$2884</v>
      </c>
      <c r="W2897" s="208" t="str">
        <f t="shared" si="3766"/>
        <v>W$2884</v>
      </c>
      <c r="X2897" s="208" t="str">
        <f t="shared" si="3766"/>
        <v>X$2884</v>
      </c>
      <c r="Y2897" s="208" t="str">
        <f t="shared" si="3766"/>
        <v>Y$2884</v>
      </c>
      <c r="Z2897" s="208" t="str">
        <f t="shared" si="3766"/>
        <v>Z$2884</v>
      </c>
      <c r="AA2897" s="208" t="str">
        <f t="shared" si="3766"/>
        <v>AA$2884</v>
      </c>
      <c r="AB2897" s="208" t="str">
        <f t="shared" si="3766"/>
        <v>AB$2884</v>
      </c>
      <c r="AC2897" s="208" t="str">
        <f t="shared" si="3766"/>
        <v>AC$2884</v>
      </c>
      <c r="AD2897" s="208" t="str">
        <f t="shared" si="3766"/>
        <v>AD$2884</v>
      </c>
      <c r="AE2897" s="208" t="str">
        <f t="shared" si="3766"/>
        <v>AE$2884</v>
      </c>
      <c r="AF2897" s="208" t="str">
        <f t="shared" si="3766"/>
        <v>AF$2884</v>
      </c>
      <c r="AG2897" s="208" t="str">
        <f t="shared" si="3766"/>
        <v>AG$2884</v>
      </c>
      <c r="AH2897" s="208" t="str">
        <f t="shared" si="3766"/>
        <v>AH$2884</v>
      </c>
      <c r="AI2897" s="208" t="str">
        <f t="shared" si="3766"/>
        <v>AI$2884</v>
      </c>
      <c r="AJ2897" s="208" t="str">
        <f t="shared" si="3766"/>
        <v>AJ$2884</v>
      </c>
      <c r="AK2897" s="208" t="str">
        <f t="shared" si="3766"/>
        <v>AK$2884</v>
      </c>
      <c r="AL2897" s="208" t="str">
        <f t="shared" si="3766"/>
        <v>AL$2884</v>
      </c>
      <c r="AM2897" s="208" t="str">
        <f t="shared" si="3766"/>
        <v>AM$2884</v>
      </c>
      <c r="AN2897" s="208" t="str">
        <f t="shared" si="3766"/>
        <v>AN$2884</v>
      </c>
      <c r="AO2897" s="208" t="str">
        <f t="shared" si="3766"/>
        <v>AO$2884</v>
      </c>
      <c r="AP2897" s="208" t="str">
        <f t="shared" si="3766"/>
        <v>AP$2884</v>
      </c>
      <c r="AQ2897" s="208" t="str">
        <f t="shared" si="3766"/>
        <v>AQ$2884</v>
      </c>
      <c r="AR2897" s="208" t="str">
        <f t="shared" si="3766"/>
        <v>AR$2884</v>
      </c>
      <c r="AS2897" s="208" t="str">
        <f t="shared" si="3766"/>
        <v>AS$2884</v>
      </c>
      <c r="AT2897" s="208" t="str">
        <f t="shared" si="3766"/>
        <v>AT$2884</v>
      </c>
      <c r="AU2897" s="208" t="str">
        <f t="shared" si="3766"/>
        <v>AU$2884</v>
      </c>
      <c r="AV2897" s="208" t="str">
        <f t="shared" si="3766"/>
        <v>AV$2884</v>
      </c>
      <c r="AW2897" s="208" t="str">
        <f t="shared" si="3766"/>
        <v>AW$2884</v>
      </c>
      <c r="AX2897" s="208" t="str">
        <f t="shared" si="3766"/>
        <v>AX$2884</v>
      </c>
      <c r="AY2897" s="208" t="str">
        <f t="shared" si="3766"/>
        <v>AY$2884</v>
      </c>
      <c r="AZ2897" s="208" t="str">
        <f t="shared" si="3766"/>
        <v>AZ$2884</v>
      </c>
      <c r="BA2897" s="208" t="str">
        <f t="shared" si="3766"/>
        <v>BA$2884</v>
      </c>
      <c r="BB2897" s="208" t="str">
        <f t="shared" si="3766"/>
        <v>BB$2884</v>
      </c>
      <c r="BC2897" s="208" t="str">
        <f t="shared" si="3766"/>
        <v>BC$2884</v>
      </c>
      <c r="BD2897" s="208" t="str">
        <f t="shared" si="3766"/>
        <v>BD$2884</v>
      </c>
      <c r="BE2897" s="208" t="str">
        <f t="shared" si="3766"/>
        <v>BE$2884</v>
      </c>
      <c r="BF2897" s="208" t="str">
        <f t="shared" si="3766"/>
        <v>BF$2884</v>
      </c>
      <c r="BG2897" s="208" t="str">
        <f t="shared" si="3766"/>
        <v>BG$2884</v>
      </c>
      <c r="BH2897" s="208" t="str">
        <f t="shared" si="3766"/>
        <v>BH$2884</v>
      </c>
      <c r="BI2897" s="208" t="str">
        <f t="shared" si="3766"/>
        <v>BI$2884</v>
      </c>
      <c r="BJ2897" s="208" t="str">
        <f t="shared" si="3766"/>
        <v>BJ$2884</v>
      </c>
      <c r="BK2897" s="208" t="str">
        <f t="shared" si="3766"/>
        <v>BK$2884</v>
      </c>
      <c r="BL2897" s="208" t="str">
        <f t="shared" si="3766"/>
        <v>BL$2884</v>
      </c>
      <c r="BM2897" s="208" t="str">
        <f t="shared" si="3766"/>
        <v>BM$2884</v>
      </c>
      <c r="BN2897" s="208" t="str">
        <f t="shared" si="3766"/>
        <v>BN$2884</v>
      </c>
      <c r="BO2897" s="208" t="str">
        <f t="shared" si="3766"/>
        <v>BO$2884</v>
      </c>
      <c r="BP2897" s="208" t="str">
        <f t="shared" si="3766"/>
        <v>BP$2884</v>
      </c>
      <c r="BQ2897" s="208" t="str">
        <f t="shared" si="3766"/>
        <v>BQ$2884</v>
      </c>
      <c r="BR2897" s="208" t="str">
        <f t="shared" si="3766"/>
        <v>BR$2884</v>
      </c>
      <c r="BS2897" s="208" t="str">
        <f t="shared" si="3766"/>
        <v>BS$2884</v>
      </c>
      <c r="BT2897" s="208" t="str">
        <f t="shared" si="3766"/>
        <v>BT$2884</v>
      </c>
      <c r="BU2897" s="208" t="str">
        <f t="shared" si="3766"/>
        <v>BU$2884</v>
      </c>
      <c r="BV2897" s="208" t="str">
        <f t="shared" si="3766"/>
        <v>BV$2884</v>
      </c>
      <c r="BW2897" s="208" t="str">
        <f t="shared" si="3766"/>
        <v>BW$2884</v>
      </c>
      <c r="BX2897" s="208" t="str">
        <f t="shared" si="3766"/>
        <v>BX$2884</v>
      </c>
      <c r="BY2897" s="208" t="str">
        <f t="shared" si="3766"/>
        <v>BY$2884</v>
      </c>
      <c r="BZ2897" s="208" t="str">
        <f t="shared" si="3766"/>
        <v>BZ$2884</v>
      </c>
      <c r="CA2897" s="208" t="str">
        <f t="shared" si="3766"/>
        <v>CA$2884</v>
      </c>
      <c r="CB2897" s="208" t="str">
        <f t="shared" si="3766"/>
        <v>CB$2884</v>
      </c>
      <c r="CC2897" s="208" t="str">
        <f t="shared" si="3766"/>
        <v>CC$2884</v>
      </c>
      <c r="CD2897" s="208" t="str">
        <f t="shared" si="3766"/>
        <v>CD$2884</v>
      </c>
      <c r="CE2897" s="208" t="str">
        <f t="shared" ref="CE2897:CK2897" si="3767">ADDRESS(ROW(CE2884),COLUMN(CE2884),2)</f>
        <v>CE$2884</v>
      </c>
      <c r="CF2897" s="208" t="str">
        <f t="shared" si="3767"/>
        <v>CF$2884</v>
      </c>
      <c r="CG2897" s="208" t="str">
        <f t="shared" si="3767"/>
        <v>CG$2884</v>
      </c>
      <c r="CH2897" s="208" t="str">
        <f t="shared" si="3767"/>
        <v>CH$2884</v>
      </c>
      <c r="CI2897" s="208" t="str">
        <f t="shared" si="3767"/>
        <v>CI$2884</v>
      </c>
      <c r="CJ2897" s="208" t="str">
        <f t="shared" si="3767"/>
        <v>CJ$2884</v>
      </c>
      <c r="CK2897" s="208" t="str">
        <f t="shared" si="3767"/>
        <v>CK$2884</v>
      </c>
    </row>
    <row r="2899" spans="2:89" x14ac:dyDescent="0.35">
      <c r="B2899" s="171" t="s">
        <v>490</v>
      </c>
      <c r="E2899" s="8"/>
      <c r="H2899" s="170"/>
      <c r="I2899" s="172"/>
      <c r="J2899" s="172"/>
      <c r="K2899" s="193"/>
      <c r="L2899" s="193"/>
      <c r="M2899" s="193"/>
      <c r="N2899" s="193"/>
      <c r="O2899" s="193"/>
      <c r="P2899" s="193"/>
      <c r="R2899" s="194"/>
      <c r="S2899" s="170"/>
      <c r="T2899" s="170"/>
      <c r="U2899" s="170"/>
      <c r="V2899" s="170"/>
      <c r="W2899" s="170"/>
      <c r="X2899" s="170"/>
      <c r="Y2899" s="170"/>
      <c r="Z2899" s="170"/>
      <c r="AA2899" s="170"/>
      <c r="AB2899" s="170"/>
      <c r="AC2899" s="170"/>
      <c r="AD2899" s="170"/>
      <c r="AE2899" s="170"/>
      <c r="AF2899" s="170"/>
      <c r="AG2899" s="170"/>
      <c r="AH2899" s="170"/>
      <c r="AI2899" s="170"/>
      <c r="AJ2899" s="170"/>
      <c r="AK2899" s="170"/>
      <c r="AL2899" s="170"/>
      <c r="AM2899" s="170"/>
      <c r="AN2899" s="170"/>
      <c r="AO2899" s="170"/>
      <c r="AP2899" s="170"/>
      <c r="AQ2899" s="170"/>
      <c r="AR2899" s="170"/>
      <c r="AS2899" s="170"/>
      <c r="AT2899" s="170"/>
      <c r="AU2899" s="170"/>
      <c r="AV2899" s="170"/>
      <c r="AW2899" s="170"/>
      <c r="AX2899" s="170"/>
      <c r="AY2899" s="170"/>
      <c r="AZ2899" s="170"/>
      <c r="BA2899" s="170"/>
      <c r="BB2899" s="170"/>
      <c r="BC2899" s="170"/>
      <c r="BD2899" s="170"/>
      <c r="BE2899" s="170"/>
      <c r="BF2899" s="170"/>
      <c r="BG2899" s="170"/>
      <c r="BH2899" s="170"/>
      <c r="BI2899" s="170"/>
      <c r="BJ2899" s="170"/>
      <c r="BK2899" s="170"/>
      <c r="BL2899" s="170"/>
      <c r="BM2899" s="170"/>
      <c r="BN2899" s="170"/>
      <c r="BO2899" s="170"/>
      <c r="BP2899" s="170"/>
      <c r="BQ2899" s="170"/>
      <c r="BR2899" s="170"/>
      <c r="BS2899" s="170"/>
      <c r="BT2899" s="170"/>
      <c r="BU2899" s="170"/>
      <c r="BV2899" s="170"/>
      <c r="BW2899" s="170"/>
      <c r="BX2899" s="170"/>
      <c r="BY2899" s="170"/>
      <c r="BZ2899" s="170"/>
      <c r="CA2899" s="170"/>
      <c r="CB2899" s="170"/>
      <c r="CC2899" s="170"/>
      <c r="CD2899" s="170"/>
      <c r="CE2899" s="170"/>
      <c r="CF2899" s="170"/>
      <c r="CG2899" s="170"/>
      <c r="CH2899" s="170"/>
      <c r="CI2899" s="170"/>
      <c r="CJ2899" s="170"/>
      <c r="CK2899" s="170"/>
    </row>
    <row r="2900" spans="2:89" x14ac:dyDescent="0.35">
      <c r="B2900" s="171" t="s">
        <v>492</v>
      </c>
      <c r="E2900" s="8"/>
      <c r="H2900" s="170"/>
      <c r="I2900" s="172"/>
      <c r="J2900" s="172"/>
      <c r="K2900" s="193"/>
      <c r="L2900" s="193"/>
      <c r="M2900" s="193"/>
      <c r="N2900" s="193"/>
      <c r="O2900" s="193"/>
      <c r="P2900" s="193"/>
      <c r="R2900" s="194"/>
      <c r="S2900" s="170"/>
      <c r="T2900" s="170"/>
      <c r="U2900" s="170"/>
      <c r="V2900" s="170"/>
      <c r="W2900" s="170"/>
      <c r="X2900" s="170"/>
      <c r="Y2900" s="170"/>
      <c r="Z2900" s="170"/>
      <c r="AA2900" s="170"/>
      <c r="AB2900" s="170"/>
      <c r="AC2900" s="170"/>
      <c r="AD2900" s="170"/>
      <c r="AE2900" s="170"/>
      <c r="AF2900" s="170"/>
      <c r="AG2900" s="170"/>
      <c r="AH2900" s="170"/>
      <c r="AI2900" s="170"/>
      <c r="AJ2900" s="170"/>
      <c r="AK2900" s="170"/>
      <c r="AL2900" s="170"/>
      <c r="AM2900" s="170"/>
      <c r="AN2900" s="170"/>
      <c r="AO2900" s="170"/>
      <c r="AP2900" s="170"/>
      <c r="AQ2900" s="170"/>
      <c r="AR2900" s="170"/>
      <c r="AS2900" s="170"/>
      <c r="AT2900" s="170"/>
      <c r="AU2900" s="170"/>
      <c r="AV2900" s="170"/>
      <c r="AW2900" s="170"/>
      <c r="AX2900" s="170"/>
      <c r="AY2900" s="170"/>
      <c r="AZ2900" s="170"/>
      <c r="BA2900" s="170"/>
      <c r="BB2900" s="170"/>
      <c r="BC2900" s="170"/>
      <c r="BD2900" s="170"/>
      <c r="BE2900" s="170"/>
      <c r="BF2900" s="170"/>
      <c r="BG2900" s="170"/>
      <c r="BH2900" s="170"/>
      <c r="BI2900" s="170"/>
      <c r="BJ2900" s="170"/>
      <c r="BK2900" s="170"/>
      <c r="BL2900" s="170"/>
      <c r="BM2900" s="170"/>
      <c r="BN2900" s="170"/>
      <c r="BO2900" s="170"/>
      <c r="BP2900" s="170"/>
      <c r="BQ2900" s="170"/>
      <c r="BR2900" s="170"/>
      <c r="BS2900" s="170"/>
      <c r="BT2900" s="170"/>
      <c r="BU2900" s="170"/>
      <c r="BV2900" s="170"/>
      <c r="BW2900" s="170"/>
      <c r="BX2900" s="170"/>
      <c r="BY2900" s="170"/>
      <c r="BZ2900" s="170"/>
      <c r="CA2900" s="170"/>
      <c r="CB2900" s="170"/>
      <c r="CC2900" s="170"/>
      <c r="CD2900" s="170"/>
      <c r="CE2900" s="170"/>
      <c r="CF2900" s="170"/>
      <c r="CG2900" s="170"/>
      <c r="CH2900" s="170"/>
      <c r="CI2900" s="170"/>
      <c r="CJ2900" s="170"/>
      <c r="CK2900" s="170"/>
    </row>
    <row r="2901" spans="2:89" x14ac:dyDescent="0.35">
      <c r="B2901" s="171" t="s">
        <v>461</v>
      </c>
      <c r="E2901" s="8"/>
      <c r="H2901" s="170"/>
      <c r="I2901" s="172"/>
      <c r="J2901" s="172"/>
      <c r="K2901" s="193"/>
      <c r="L2901" s="193"/>
      <c r="M2901" s="193"/>
      <c r="N2901" s="193"/>
      <c r="O2901" s="193"/>
      <c r="P2901" s="193"/>
      <c r="R2901" s="194"/>
      <c r="S2901" s="195" t="str">
        <f t="shared" ref="S2901:AX2901" si="3768">S$20</f>
        <v>S$16</v>
      </c>
      <c r="T2901" s="195" t="str">
        <f t="shared" si="3768"/>
        <v>T$16</v>
      </c>
      <c r="U2901" s="195" t="str">
        <f t="shared" si="3768"/>
        <v>U$16</v>
      </c>
      <c r="V2901" s="195" t="str">
        <f t="shared" si="3768"/>
        <v>V$16</v>
      </c>
      <c r="W2901" s="195" t="str">
        <f t="shared" si="3768"/>
        <v>W$16</v>
      </c>
      <c r="X2901" s="195" t="str">
        <f t="shared" si="3768"/>
        <v>X$16</v>
      </c>
      <c r="Y2901" s="195" t="str">
        <f t="shared" si="3768"/>
        <v>Y$16</v>
      </c>
      <c r="Z2901" s="195" t="str">
        <f t="shared" si="3768"/>
        <v>Z$16</v>
      </c>
      <c r="AA2901" s="195" t="str">
        <f t="shared" si="3768"/>
        <v>AA$16</v>
      </c>
      <c r="AB2901" s="195" t="str">
        <f t="shared" si="3768"/>
        <v>AB$16</v>
      </c>
      <c r="AC2901" s="195" t="str">
        <f t="shared" si="3768"/>
        <v>AC$16</v>
      </c>
      <c r="AD2901" s="195" t="str">
        <f t="shared" si="3768"/>
        <v>AD$16</v>
      </c>
      <c r="AE2901" s="195" t="str">
        <f t="shared" si="3768"/>
        <v>AE$16</v>
      </c>
      <c r="AF2901" s="195" t="str">
        <f t="shared" si="3768"/>
        <v>AF$16</v>
      </c>
      <c r="AG2901" s="195" t="str">
        <f t="shared" si="3768"/>
        <v>AG$16</v>
      </c>
      <c r="AH2901" s="195" t="str">
        <f t="shared" si="3768"/>
        <v>AH$16</v>
      </c>
      <c r="AI2901" s="195" t="str">
        <f t="shared" si="3768"/>
        <v>AI$16</v>
      </c>
      <c r="AJ2901" s="195" t="str">
        <f t="shared" si="3768"/>
        <v>AJ$16</v>
      </c>
      <c r="AK2901" s="195" t="str">
        <f t="shared" si="3768"/>
        <v>AK$16</v>
      </c>
      <c r="AL2901" s="195" t="str">
        <f t="shared" si="3768"/>
        <v>AL$16</v>
      </c>
      <c r="AM2901" s="195" t="str">
        <f t="shared" si="3768"/>
        <v>AM$16</v>
      </c>
      <c r="AN2901" s="195" t="str">
        <f t="shared" si="3768"/>
        <v>AN$16</v>
      </c>
      <c r="AO2901" s="195" t="str">
        <f t="shared" si="3768"/>
        <v>AO$16</v>
      </c>
      <c r="AP2901" s="195" t="str">
        <f t="shared" si="3768"/>
        <v>AP$16</v>
      </c>
      <c r="AQ2901" s="195" t="str">
        <f t="shared" si="3768"/>
        <v>AQ$16</v>
      </c>
      <c r="AR2901" s="195" t="str">
        <f t="shared" si="3768"/>
        <v>AR$16</v>
      </c>
      <c r="AS2901" s="195" t="str">
        <f t="shared" si="3768"/>
        <v>AS$16</v>
      </c>
      <c r="AT2901" s="195" t="str">
        <f t="shared" si="3768"/>
        <v>AT$16</v>
      </c>
      <c r="AU2901" s="195" t="str">
        <f t="shared" si="3768"/>
        <v>AU$16</v>
      </c>
      <c r="AV2901" s="195" t="str">
        <f t="shared" si="3768"/>
        <v>AV$16</v>
      </c>
      <c r="AW2901" s="195" t="str">
        <f t="shared" si="3768"/>
        <v>AW$16</v>
      </c>
      <c r="AX2901" s="195" t="str">
        <f t="shared" si="3768"/>
        <v>AX$16</v>
      </c>
      <c r="AY2901" s="195" t="str">
        <f t="shared" ref="AY2901:CD2901" si="3769">AY$20</f>
        <v>AY$16</v>
      </c>
      <c r="AZ2901" s="195" t="str">
        <f t="shared" si="3769"/>
        <v>AZ$16</v>
      </c>
      <c r="BA2901" s="195" t="str">
        <f t="shared" si="3769"/>
        <v>BA$16</v>
      </c>
      <c r="BB2901" s="195" t="str">
        <f t="shared" si="3769"/>
        <v>BB$16</v>
      </c>
      <c r="BC2901" s="195" t="str">
        <f t="shared" si="3769"/>
        <v>BC$16</v>
      </c>
      <c r="BD2901" s="195" t="str">
        <f t="shared" si="3769"/>
        <v>BD$16</v>
      </c>
      <c r="BE2901" s="195" t="str">
        <f t="shared" si="3769"/>
        <v>BE$16</v>
      </c>
      <c r="BF2901" s="195" t="str">
        <f t="shared" si="3769"/>
        <v>BF$16</v>
      </c>
      <c r="BG2901" s="195" t="str">
        <f t="shared" si="3769"/>
        <v>BG$16</v>
      </c>
      <c r="BH2901" s="195" t="str">
        <f t="shared" si="3769"/>
        <v>BH$16</v>
      </c>
      <c r="BI2901" s="195" t="str">
        <f t="shared" si="3769"/>
        <v>BI$16</v>
      </c>
      <c r="BJ2901" s="195" t="str">
        <f t="shared" si="3769"/>
        <v>BJ$16</v>
      </c>
      <c r="BK2901" s="195" t="str">
        <f t="shared" si="3769"/>
        <v>BK$16</v>
      </c>
      <c r="BL2901" s="195" t="str">
        <f t="shared" si="3769"/>
        <v>BL$16</v>
      </c>
      <c r="BM2901" s="195" t="str">
        <f t="shared" si="3769"/>
        <v>BM$16</v>
      </c>
      <c r="BN2901" s="195" t="str">
        <f t="shared" si="3769"/>
        <v>BN$16</v>
      </c>
      <c r="BO2901" s="195" t="str">
        <f t="shared" si="3769"/>
        <v>BO$16</v>
      </c>
      <c r="BP2901" s="195" t="str">
        <f t="shared" si="3769"/>
        <v>BP$16</v>
      </c>
      <c r="BQ2901" s="195" t="str">
        <f t="shared" si="3769"/>
        <v>BQ$16</v>
      </c>
      <c r="BR2901" s="195" t="str">
        <f t="shared" si="3769"/>
        <v>BR$16</v>
      </c>
      <c r="BS2901" s="195" t="str">
        <f t="shared" si="3769"/>
        <v>BS$16</v>
      </c>
      <c r="BT2901" s="195" t="str">
        <f t="shared" si="3769"/>
        <v>BT$16</v>
      </c>
      <c r="BU2901" s="195" t="str">
        <f t="shared" si="3769"/>
        <v>BU$16</v>
      </c>
      <c r="BV2901" s="195" t="str">
        <f t="shared" si="3769"/>
        <v>BV$16</v>
      </c>
      <c r="BW2901" s="195" t="str">
        <f t="shared" si="3769"/>
        <v>BW$16</v>
      </c>
      <c r="BX2901" s="195" t="str">
        <f t="shared" si="3769"/>
        <v>BX$16</v>
      </c>
      <c r="BY2901" s="195" t="str">
        <f t="shared" si="3769"/>
        <v>BY$16</v>
      </c>
      <c r="BZ2901" s="195" t="str">
        <f t="shared" si="3769"/>
        <v>BZ$16</v>
      </c>
      <c r="CA2901" s="195" t="str">
        <f t="shared" si="3769"/>
        <v>CA$16</v>
      </c>
      <c r="CB2901" s="195" t="str">
        <f t="shared" si="3769"/>
        <v>CB$16</v>
      </c>
      <c r="CC2901" s="195" t="str">
        <f t="shared" si="3769"/>
        <v>CC$16</v>
      </c>
      <c r="CD2901" s="195" t="str">
        <f t="shared" si="3769"/>
        <v>CD$16</v>
      </c>
      <c r="CE2901" s="195" t="str">
        <f t="shared" ref="CE2901:CK2901" si="3770">CE$20</f>
        <v>CE$16</v>
      </c>
      <c r="CF2901" s="195" t="str">
        <f t="shared" si="3770"/>
        <v>CF$16</v>
      </c>
      <c r="CG2901" s="195" t="str">
        <f t="shared" si="3770"/>
        <v>CG$16</v>
      </c>
      <c r="CH2901" s="195" t="str">
        <f t="shared" si="3770"/>
        <v>CH$16</v>
      </c>
      <c r="CI2901" s="195" t="str">
        <f t="shared" si="3770"/>
        <v>CI$16</v>
      </c>
      <c r="CJ2901" s="195" t="str">
        <f t="shared" si="3770"/>
        <v>CJ$16</v>
      </c>
      <c r="CK2901" s="195" t="str">
        <f t="shared" si="3770"/>
        <v>CK$16</v>
      </c>
    </row>
    <row r="2902" spans="2:89" x14ac:dyDescent="0.35">
      <c r="B2902" s="171" t="s">
        <v>462</v>
      </c>
      <c r="E2902" s="8"/>
      <c r="H2902" s="196"/>
      <c r="I2902" s="197"/>
      <c r="J2902" s="197"/>
      <c r="K2902" s="198"/>
      <c r="L2902" s="198"/>
      <c r="M2902" s="198"/>
      <c r="N2902" s="198"/>
      <c r="O2902" s="198"/>
      <c r="P2902" s="198"/>
      <c r="R2902" s="198"/>
      <c r="S2902" s="195" t="str">
        <f t="shared" ref="S2902:AX2902" si="3771">S$21</f>
        <v>S$17</v>
      </c>
      <c r="T2902" s="195" t="str">
        <f t="shared" si="3771"/>
        <v>T$17</v>
      </c>
      <c r="U2902" s="195" t="str">
        <f t="shared" si="3771"/>
        <v>U$17</v>
      </c>
      <c r="V2902" s="195" t="str">
        <f t="shared" si="3771"/>
        <v>V$17</v>
      </c>
      <c r="W2902" s="195" t="str">
        <f t="shared" si="3771"/>
        <v>W$17</v>
      </c>
      <c r="X2902" s="195" t="str">
        <f t="shared" si="3771"/>
        <v>X$17</v>
      </c>
      <c r="Y2902" s="195" t="str">
        <f t="shared" si="3771"/>
        <v>Y$17</v>
      </c>
      <c r="Z2902" s="195" t="str">
        <f t="shared" si="3771"/>
        <v>Z$17</v>
      </c>
      <c r="AA2902" s="195" t="str">
        <f t="shared" si="3771"/>
        <v>AA$17</v>
      </c>
      <c r="AB2902" s="195" t="str">
        <f t="shared" si="3771"/>
        <v>AB$17</v>
      </c>
      <c r="AC2902" s="195" t="str">
        <f t="shared" si="3771"/>
        <v>AC$17</v>
      </c>
      <c r="AD2902" s="195" t="str">
        <f t="shared" si="3771"/>
        <v>AD$17</v>
      </c>
      <c r="AE2902" s="195" t="str">
        <f t="shared" si="3771"/>
        <v>AE$17</v>
      </c>
      <c r="AF2902" s="195" t="str">
        <f t="shared" si="3771"/>
        <v>AF$17</v>
      </c>
      <c r="AG2902" s="195" t="str">
        <f t="shared" si="3771"/>
        <v>AG$17</v>
      </c>
      <c r="AH2902" s="195" t="str">
        <f t="shared" si="3771"/>
        <v>AH$17</v>
      </c>
      <c r="AI2902" s="195" t="str">
        <f t="shared" si="3771"/>
        <v>AI$17</v>
      </c>
      <c r="AJ2902" s="195" t="str">
        <f t="shared" si="3771"/>
        <v>AJ$17</v>
      </c>
      <c r="AK2902" s="195" t="str">
        <f t="shared" si="3771"/>
        <v>AK$17</v>
      </c>
      <c r="AL2902" s="195" t="str">
        <f t="shared" si="3771"/>
        <v>AL$17</v>
      </c>
      <c r="AM2902" s="195" t="str">
        <f t="shared" si="3771"/>
        <v>AM$17</v>
      </c>
      <c r="AN2902" s="195" t="str">
        <f t="shared" si="3771"/>
        <v>AN$17</v>
      </c>
      <c r="AO2902" s="195" t="str">
        <f t="shared" si="3771"/>
        <v>AO$17</v>
      </c>
      <c r="AP2902" s="195" t="str">
        <f t="shared" si="3771"/>
        <v>AP$17</v>
      </c>
      <c r="AQ2902" s="195" t="str">
        <f t="shared" si="3771"/>
        <v>AQ$17</v>
      </c>
      <c r="AR2902" s="195" t="str">
        <f t="shared" si="3771"/>
        <v>AR$17</v>
      </c>
      <c r="AS2902" s="195" t="str">
        <f t="shared" si="3771"/>
        <v>AS$17</v>
      </c>
      <c r="AT2902" s="195" t="str">
        <f t="shared" si="3771"/>
        <v>AT$17</v>
      </c>
      <c r="AU2902" s="195" t="str">
        <f t="shared" si="3771"/>
        <v>AU$17</v>
      </c>
      <c r="AV2902" s="195" t="str">
        <f t="shared" si="3771"/>
        <v>AV$17</v>
      </c>
      <c r="AW2902" s="195" t="str">
        <f t="shared" si="3771"/>
        <v>AW$17</v>
      </c>
      <c r="AX2902" s="195" t="str">
        <f t="shared" si="3771"/>
        <v>AX$17</v>
      </c>
      <c r="AY2902" s="195" t="str">
        <f t="shared" ref="AY2902:CD2902" si="3772">AY$21</f>
        <v>AY$17</v>
      </c>
      <c r="AZ2902" s="195" t="str">
        <f t="shared" si="3772"/>
        <v>AZ$17</v>
      </c>
      <c r="BA2902" s="195" t="str">
        <f t="shared" si="3772"/>
        <v>BA$17</v>
      </c>
      <c r="BB2902" s="195" t="str">
        <f t="shared" si="3772"/>
        <v>BB$17</v>
      </c>
      <c r="BC2902" s="195" t="str">
        <f t="shared" si="3772"/>
        <v>BC$17</v>
      </c>
      <c r="BD2902" s="195" t="str">
        <f t="shared" si="3772"/>
        <v>BD$17</v>
      </c>
      <c r="BE2902" s="195" t="str">
        <f t="shared" si="3772"/>
        <v>BE$17</v>
      </c>
      <c r="BF2902" s="195" t="str">
        <f t="shared" si="3772"/>
        <v>BF$17</v>
      </c>
      <c r="BG2902" s="195" t="str">
        <f t="shared" si="3772"/>
        <v>BG$17</v>
      </c>
      <c r="BH2902" s="195" t="str">
        <f t="shared" si="3772"/>
        <v>BH$17</v>
      </c>
      <c r="BI2902" s="195" t="str">
        <f t="shared" si="3772"/>
        <v>BI$17</v>
      </c>
      <c r="BJ2902" s="195" t="str">
        <f t="shared" si="3772"/>
        <v>BJ$17</v>
      </c>
      <c r="BK2902" s="195" t="str">
        <f t="shared" si="3772"/>
        <v>BK$17</v>
      </c>
      <c r="BL2902" s="195" t="str">
        <f t="shared" si="3772"/>
        <v>BL$17</v>
      </c>
      <c r="BM2902" s="195" t="str">
        <f t="shared" si="3772"/>
        <v>BM$17</v>
      </c>
      <c r="BN2902" s="195" t="str">
        <f t="shared" si="3772"/>
        <v>BN$17</v>
      </c>
      <c r="BO2902" s="195" t="str">
        <f t="shared" si="3772"/>
        <v>BO$17</v>
      </c>
      <c r="BP2902" s="195" t="str">
        <f t="shared" si="3772"/>
        <v>BP$17</v>
      </c>
      <c r="BQ2902" s="195" t="str">
        <f t="shared" si="3772"/>
        <v>BQ$17</v>
      </c>
      <c r="BR2902" s="195" t="str">
        <f t="shared" si="3772"/>
        <v>BR$17</v>
      </c>
      <c r="BS2902" s="195" t="str">
        <f t="shared" si="3772"/>
        <v>BS$17</v>
      </c>
      <c r="BT2902" s="195" t="str">
        <f t="shared" si="3772"/>
        <v>BT$17</v>
      </c>
      <c r="BU2902" s="195" t="str">
        <f t="shared" si="3772"/>
        <v>BU$17</v>
      </c>
      <c r="BV2902" s="195" t="str">
        <f t="shared" si="3772"/>
        <v>BV$17</v>
      </c>
      <c r="BW2902" s="195" t="str">
        <f t="shared" si="3772"/>
        <v>BW$17</v>
      </c>
      <c r="BX2902" s="195" t="str">
        <f t="shared" si="3772"/>
        <v>BX$17</v>
      </c>
      <c r="BY2902" s="195" t="str">
        <f t="shared" si="3772"/>
        <v>BY$17</v>
      </c>
      <c r="BZ2902" s="195" t="str">
        <f t="shared" si="3772"/>
        <v>BZ$17</v>
      </c>
      <c r="CA2902" s="195" t="str">
        <f t="shared" si="3772"/>
        <v>CA$17</v>
      </c>
      <c r="CB2902" s="195" t="str">
        <f t="shared" si="3772"/>
        <v>CB$17</v>
      </c>
      <c r="CC2902" s="195" t="str">
        <f t="shared" si="3772"/>
        <v>CC$17</v>
      </c>
      <c r="CD2902" s="195" t="str">
        <f t="shared" si="3772"/>
        <v>CD$17</v>
      </c>
      <c r="CE2902" s="195" t="str">
        <f t="shared" ref="CE2902:CK2902" si="3773">CE$21</f>
        <v>CE$17</v>
      </c>
      <c r="CF2902" s="195" t="str">
        <f t="shared" si="3773"/>
        <v>CF$17</v>
      </c>
      <c r="CG2902" s="195" t="str">
        <f t="shared" si="3773"/>
        <v>CG$17</v>
      </c>
      <c r="CH2902" s="195" t="str">
        <f t="shared" si="3773"/>
        <v>CH$17</v>
      </c>
      <c r="CI2902" s="195" t="str">
        <f t="shared" si="3773"/>
        <v>CI$17</v>
      </c>
      <c r="CJ2902" s="195" t="str">
        <f t="shared" si="3773"/>
        <v>CJ$17</v>
      </c>
      <c r="CK2902" s="195" t="str">
        <f t="shared" si="3773"/>
        <v>CK$17</v>
      </c>
    </row>
    <row r="2903" spans="2:89" x14ac:dyDescent="0.35">
      <c r="B2903" s="171" t="s">
        <v>491</v>
      </c>
      <c r="E2903" s="8"/>
      <c r="H2903" s="196"/>
      <c r="I2903" s="197"/>
      <c r="J2903" s="197"/>
      <c r="K2903" s="198"/>
      <c r="L2903" s="198"/>
      <c r="M2903" s="198"/>
      <c r="N2903" s="198"/>
      <c r="O2903" s="198"/>
      <c r="P2903" s="198"/>
      <c r="R2903" s="198"/>
      <c r="S2903" s="186"/>
      <c r="T2903" s="186"/>
      <c r="U2903" s="186"/>
      <c r="V2903" s="186"/>
      <c r="W2903" s="186"/>
      <c r="X2903" s="186"/>
      <c r="Y2903" s="186"/>
      <c r="Z2903" s="186"/>
      <c r="AA2903" s="186"/>
      <c r="AB2903" s="186"/>
      <c r="AC2903" s="186"/>
      <c r="AD2903" s="186"/>
      <c r="AE2903" s="186"/>
      <c r="AF2903" s="186"/>
      <c r="AG2903" s="186"/>
      <c r="AH2903" s="186"/>
      <c r="AI2903" s="186"/>
      <c r="AJ2903" s="186"/>
      <c r="AK2903" s="186"/>
      <c r="AL2903" s="186"/>
      <c r="AM2903" s="186"/>
      <c r="AN2903" s="186"/>
      <c r="AO2903" s="186"/>
      <c r="AP2903" s="186"/>
      <c r="AQ2903" s="186"/>
      <c r="AR2903" s="186"/>
      <c r="AS2903" s="186"/>
      <c r="AT2903" s="186"/>
      <c r="AU2903" s="186"/>
      <c r="AV2903" s="186"/>
      <c r="AW2903" s="186"/>
      <c r="AX2903" s="186"/>
      <c r="AY2903" s="186"/>
      <c r="AZ2903" s="186"/>
      <c r="BA2903" s="186"/>
      <c r="BB2903" s="186"/>
      <c r="BC2903" s="186"/>
      <c r="BD2903" s="186"/>
      <c r="BE2903" s="186"/>
      <c r="BF2903" s="186"/>
      <c r="BG2903" s="186"/>
      <c r="BH2903" s="186"/>
      <c r="BI2903" s="186"/>
      <c r="BJ2903" s="186"/>
      <c r="BK2903" s="186"/>
      <c r="BL2903" s="186"/>
      <c r="BM2903" s="186"/>
      <c r="BN2903" s="186"/>
      <c r="BO2903" s="186"/>
      <c r="BP2903" s="186"/>
      <c r="BQ2903" s="186"/>
      <c r="BR2903" s="186"/>
      <c r="BS2903" s="186"/>
      <c r="BT2903" s="186"/>
      <c r="BU2903" s="186"/>
      <c r="BV2903" s="186"/>
      <c r="BW2903" s="186"/>
      <c r="BX2903" s="186"/>
      <c r="BY2903" s="186"/>
      <c r="BZ2903" s="186"/>
      <c r="CA2903" s="186"/>
      <c r="CB2903" s="186"/>
      <c r="CC2903" s="186"/>
      <c r="CD2903" s="186"/>
      <c r="CE2903" s="186"/>
      <c r="CF2903" s="186"/>
      <c r="CG2903" s="186"/>
      <c r="CH2903" s="186"/>
      <c r="CI2903" s="186"/>
      <c r="CJ2903" s="186"/>
      <c r="CK2903" s="186"/>
    </row>
    <row r="2904" spans="2:89" x14ac:dyDescent="0.35">
      <c r="B2904" s="171" t="s">
        <v>505</v>
      </c>
      <c r="E2904" s="8"/>
      <c r="H2904" s="196"/>
      <c r="I2904" s="197"/>
      <c r="J2904" s="197"/>
      <c r="K2904" s="198"/>
      <c r="L2904" s="198"/>
      <c r="M2904" s="198"/>
      <c r="N2904" s="198"/>
      <c r="O2904" s="198"/>
      <c r="P2904" s="198"/>
      <c r="R2904" s="198"/>
      <c r="S2904" s="186"/>
      <c r="T2904" s="186"/>
      <c r="U2904" s="186"/>
      <c r="V2904" s="186"/>
      <c r="W2904" s="186"/>
      <c r="X2904" s="186"/>
      <c r="Y2904" s="186"/>
      <c r="Z2904" s="186"/>
      <c r="AA2904" s="186"/>
      <c r="AB2904" s="186"/>
      <c r="AC2904" s="186"/>
      <c r="AD2904" s="186"/>
      <c r="AE2904" s="186"/>
      <c r="AF2904" s="186"/>
      <c r="AG2904" s="186"/>
      <c r="AH2904" s="186"/>
      <c r="AI2904" s="186"/>
      <c r="AJ2904" s="186"/>
      <c r="AK2904" s="186"/>
      <c r="AL2904" s="186"/>
      <c r="AM2904" s="186"/>
      <c r="AN2904" s="186"/>
      <c r="AO2904" s="186"/>
      <c r="AP2904" s="186"/>
      <c r="AQ2904" s="186"/>
      <c r="AR2904" s="186"/>
      <c r="AS2904" s="186"/>
      <c r="AT2904" s="186"/>
      <c r="AU2904" s="186"/>
      <c r="AV2904" s="186"/>
      <c r="AW2904" s="186"/>
      <c r="AX2904" s="186"/>
      <c r="AY2904" s="186"/>
      <c r="AZ2904" s="186"/>
      <c r="BA2904" s="186"/>
      <c r="BB2904" s="186"/>
      <c r="BC2904" s="186"/>
      <c r="BD2904" s="186"/>
      <c r="BE2904" s="186"/>
      <c r="BF2904" s="186"/>
      <c r="BG2904" s="186"/>
      <c r="BH2904" s="186"/>
      <c r="BI2904" s="186"/>
      <c r="BJ2904" s="186"/>
      <c r="BK2904" s="186"/>
      <c r="BL2904" s="186"/>
      <c r="BM2904" s="186"/>
      <c r="BN2904" s="186"/>
      <c r="BO2904" s="186"/>
      <c r="BP2904" s="186"/>
      <c r="BQ2904" s="186"/>
      <c r="BR2904" s="186"/>
      <c r="BS2904" s="186"/>
      <c r="BT2904" s="186"/>
      <c r="BU2904" s="186"/>
      <c r="BV2904" s="186"/>
      <c r="BW2904" s="186"/>
      <c r="BX2904" s="186"/>
      <c r="BY2904" s="186"/>
      <c r="BZ2904" s="186"/>
      <c r="CA2904" s="186"/>
      <c r="CB2904" s="186"/>
      <c r="CC2904" s="186"/>
      <c r="CD2904" s="186"/>
      <c r="CE2904" s="186"/>
      <c r="CF2904" s="186"/>
      <c r="CG2904" s="186"/>
      <c r="CH2904" s="186"/>
      <c r="CI2904" s="186"/>
      <c r="CJ2904" s="186"/>
      <c r="CK2904" s="186"/>
    </row>
    <row r="2905" spans="2:89" x14ac:dyDescent="0.35">
      <c r="B2905" s="171" t="s">
        <v>463</v>
      </c>
      <c r="E2905" s="8"/>
      <c r="H2905" s="196"/>
      <c r="I2905" s="197"/>
      <c r="J2905" s="197"/>
      <c r="K2905" s="198"/>
      <c r="L2905" s="198"/>
      <c r="M2905" s="198"/>
      <c r="N2905" s="198"/>
      <c r="O2905" s="198"/>
      <c r="P2905" s="198"/>
      <c r="R2905" s="198"/>
      <c r="S2905" s="186" t="str">
        <f t="shared" ref="S2905:AX2905" si="3774">S$22</f>
        <v>S$18</v>
      </c>
      <c r="T2905" s="186" t="str">
        <f t="shared" si="3774"/>
        <v>T$18</v>
      </c>
      <c r="U2905" s="186" t="str">
        <f t="shared" si="3774"/>
        <v>U$18</v>
      </c>
      <c r="V2905" s="186" t="str">
        <f t="shared" si="3774"/>
        <v>V$18</v>
      </c>
      <c r="W2905" s="186" t="str">
        <f t="shared" si="3774"/>
        <v>W$18</v>
      </c>
      <c r="X2905" s="186" t="str">
        <f t="shared" si="3774"/>
        <v>X$18</v>
      </c>
      <c r="Y2905" s="186" t="str">
        <f t="shared" si="3774"/>
        <v>Y$18</v>
      </c>
      <c r="Z2905" s="186" t="str">
        <f t="shared" si="3774"/>
        <v>Z$18</v>
      </c>
      <c r="AA2905" s="186" t="str">
        <f t="shared" si="3774"/>
        <v>AA$18</v>
      </c>
      <c r="AB2905" s="186" t="str">
        <f t="shared" si="3774"/>
        <v>AB$18</v>
      </c>
      <c r="AC2905" s="186" t="str">
        <f t="shared" si="3774"/>
        <v>AC$18</v>
      </c>
      <c r="AD2905" s="186" t="str">
        <f t="shared" si="3774"/>
        <v>AD$18</v>
      </c>
      <c r="AE2905" s="186" t="str">
        <f t="shared" si="3774"/>
        <v>AE$18</v>
      </c>
      <c r="AF2905" s="186" t="str">
        <f t="shared" si="3774"/>
        <v>AF$18</v>
      </c>
      <c r="AG2905" s="186" t="str">
        <f t="shared" si="3774"/>
        <v>AG$18</v>
      </c>
      <c r="AH2905" s="186" t="str">
        <f t="shared" si="3774"/>
        <v>AH$18</v>
      </c>
      <c r="AI2905" s="186" t="str">
        <f t="shared" si="3774"/>
        <v>AI$18</v>
      </c>
      <c r="AJ2905" s="186" t="str">
        <f t="shared" si="3774"/>
        <v>AJ$18</v>
      </c>
      <c r="AK2905" s="186" t="str">
        <f t="shared" si="3774"/>
        <v>AK$18</v>
      </c>
      <c r="AL2905" s="186" t="str">
        <f t="shared" si="3774"/>
        <v>AL$18</v>
      </c>
      <c r="AM2905" s="186" t="str">
        <f t="shared" si="3774"/>
        <v>AM$18</v>
      </c>
      <c r="AN2905" s="186" t="str">
        <f t="shared" si="3774"/>
        <v>AN$18</v>
      </c>
      <c r="AO2905" s="186" t="str">
        <f t="shared" si="3774"/>
        <v>AO$18</v>
      </c>
      <c r="AP2905" s="186" t="str">
        <f t="shared" si="3774"/>
        <v>AP$18</v>
      </c>
      <c r="AQ2905" s="186" t="str">
        <f t="shared" si="3774"/>
        <v>AQ$18</v>
      </c>
      <c r="AR2905" s="186" t="str">
        <f t="shared" si="3774"/>
        <v>AR$18</v>
      </c>
      <c r="AS2905" s="186" t="str">
        <f t="shared" si="3774"/>
        <v>AS$18</v>
      </c>
      <c r="AT2905" s="186" t="str">
        <f t="shared" si="3774"/>
        <v>AT$18</v>
      </c>
      <c r="AU2905" s="186" t="str">
        <f t="shared" si="3774"/>
        <v>AU$18</v>
      </c>
      <c r="AV2905" s="186" t="str">
        <f t="shared" si="3774"/>
        <v>AV$18</v>
      </c>
      <c r="AW2905" s="186" t="str">
        <f t="shared" si="3774"/>
        <v>AW$18</v>
      </c>
      <c r="AX2905" s="186" t="str">
        <f t="shared" si="3774"/>
        <v>AX$18</v>
      </c>
      <c r="AY2905" s="186" t="str">
        <f t="shared" ref="AY2905:CD2905" si="3775">AY$22</f>
        <v>AY$18</v>
      </c>
      <c r="AZ2905" s="186" t="str">
        <f t="shared" si="3775"/>
        <v>AZ$18</v>
      </c>
      <c r="BA2905" s="186" t="str">
        <f t="shared" si="3775"/>
        <v>BA$18</v>
      </c>
      <c r="BB2905" s="186" t="str">
        <f t="shared" si="3775"/>
        <v>BB$18</v>
      </c>
      <c r="BC2905" s="186" t="str">
        <f t="shared" si="3775"/>
        <v>BC$18</v>
      </c>
      <c r="BD2905" s="186" t="str">
        <f t="shared" si="3775"/>
        <v>BD$18</v>
      </c>
      <c r="BE2905" s="186" t="str">
        <f t="shared" si="3775"/>
        <v>BE$18</v>
      </c>
      <c r="BF2905" s="186" t="str">
        <f t="shared" si="3775"/>
        <v>BF$18</v>
      </c>
      <c r="BG2905" s="186" t="str">
        <f t="shared" si="3775"/>
        <v>BG$18</v>
      </c>
      <c r="BH2905" s="186" t="str">
        <f t="shared" si="3775"/>
        <v>BH$18</v>
      </c>
      <c r="BI2905" s="186" t="str">
        <f t="shared" si="3775"/>
        <v>BI$18</v>
      </c>
      <c r="BJ2905" s="186" t="str">
        <f t="shared" si="3775"/>
        <v>BJ$18</v>
      </c>
      <c r="BK2905" s="186" t="str">
        <f t="shared" si="3775"/>
        <v>BK$18</v>
      </c>
      <c r="BL2905" s="186" t="str">
        <f t="shared" si="3775"/>
        <v>BL$18</v>
      </c>
      <c r="BM2905" s="186" t="str">
        <f t="shared" si="3775"/>
        <v>BM$18</v>
      </c>
      <c r="BN2905" s="186" t="str">
        <f t="shared" si="3775"/>
        <v>BN$18</v>
      </c>
      <c r="BO2905" s="186" t="str">
        <f t="shared" si="3775"/>
        <v>BO$18</v>
      </c>
      <c r="BP2905" s="186" t="str">
        <f t="shared" si="3775"/>
        <v>BP$18</v>
      </c>
      <c r="BQ2905" s="186" t="str">
        <f t="shared" si="3775"/>
        <v>BQ$18</v>
      </c>
      <c r="BR2905" s="186" t="str">
        <f t="shared" si="3775"/>
        <v>BR$18</v>
      </c>
      <c r="BS2905" s="186" t="str">
        <f t="shared" si="3775"/>
        <v>BS$18</v>
      </c>
      <c r="BT2905" s="186" t="str">
        <f t="shared" si="3775"/>
        <v>BT$18</v>
      </c>
      <c r="BU2905" s="186" t="str">
        <f t="shared" si="3775"/>
        <v>BU$18</v>
      </c>
      <c r="BV2905" s="186" t="str">
        <f t="shared" si="3775"/>
        <v>BV$18</v>
      </c>
      <c r="BW2905" s="186" t="str">
        <f t="shared" si="3775"/>
        <v>BW$18</v>
      </c>
      <c r="BX2905" s="186" t="str">
        <f t="shared" si="3775"/>
        <v>BX$18</v>
      </c>
      <c r="BY2905" s="186" t="str">
        <f t="shared" si="3775"/>
        <v>BY$18</v>
      </c>
      <c r="BZ2905" s="186" t="str">
        <f t="shared" si="3775"/>
        <v>BZ$18</v>
      </c>
      <c r="CA2905" s="186" t="str">
        <f t="shared" si="3775"/>
        <v>CA$18</v>
      </c>
      <c r="CB2905" s="186" t="str">
        <f t="shared" si="3775"/>
        <v>CB$18</v>
      </c>
      <c r="CC2905" s="186" t="str">
        <f t="shared" si="3775"/>
        <v>CC$18</v>
      </c>
      <c r="CD2905" s="186" t="str">
        <f t="shared" si="3775"/>
        <v>CD$18</v>
      </c>
      <c r="CE2905" s="186" t="str">
        <f t="shared" ref="CE2905:CK2905" si="3776">CE$22</f>
        <v>CE$18</v>
      </c>
      <c r="CF2905" s="186" t="str">
        <f t="shared" si="3776"/>
        <v>CF$18</v>
      </c>
      <c r="CG2905" s="186" t="str">
        <f t="shared" si="3776"/>
        <v>CG$18</v>
      </c>
      <c r="CH2905" s="186" t="str">
        <f t="shared" si="3776"/>
        <v>CH$18</v>
      </c>
      <c r="CI2905" s="186" t="str">
        <f t="shared" si="3776"/>
        <v>CI$18</v>
      </c>
      <c r="CJ2905" s="186" t="str">
        <f t="shared" si="3776"/>
        <v>CJ$18</v>
      </c>
      <c r="CK2905" s="186" t="str">
        <f t="shared" si="3776"/>
        <v>CK$18</v>
      </c>
    </row>
    <row r="2906" spans="2:89" x14ac:dyDescent="0.35">
      <c r="B2906" s="171" t="s">
        <v>464</v>
      </c>
      <c r="E2906" s="8"/>
      <c r="H2906" s="196"/>
      <c r="I2906" s="197"/>
      <c r="J2906" s="197"/>
      <c r="K2906" s="198"/>
      <c r="L2906" s="198"/>
      <c r="M2906" s="198"/>
      <c r="N2906" s="198"/>
      <c r="O2906" s="198"/>
      <c r="P2906" s="198"/>
      <c r="R2906" s="198"/>
      <c r="S2906" s="186" t="str">
        <f t="shared" ref="S2906:AX2906" si="3777">S$23</f>
        <v>S$19</v>
      </c>
      <c r="T2906" s="186" t="str">
        <f t="shared" si="3777"/>
        <v>T$19</v>
      </c>
      <c r="U2906" s="186" t="str">
        <f t="shared" si="3777"/>
        <v>U$19</v>
      </c>
      <c r="V2906" s="186" t="str">
        <f t="shared" si="3777"/>
        <v>V$19</v>
      </c>
      <c r="W2906" s="186" t="str">
        <f t="shared" si="3777"/>
        <v>W$19</v>
      </c>
      <c r="X2906" s="186" t="str">
        <f t="shared" si="3777"/>
        <v>X$19</v>
      </c>
      <c r="Y2906" s="186" t="str">
        <f t="shared" si="3777"/>
        <v>Y$19</v>
      </c>
      <c r="Z2906" s="186" t="str">
        <f t="shared" si="3777"/>
        <v>Z$19</v>
      </c>
      <c r="AA2906" s="186" t="str">
        <f t="shared" si="3777"/>
        <v>AA$19</v>
      </c>
      <c r="AB2906" s="186" t="str">
        <f t="shared" si="3777"/>
        <v>AB$19</v>
      </c>
      <c r="AC2906" s="186" t="str">
        <f t="shared" si="3777"/>
        <v>AC$19</v>
      </c>
      <c r="AD2906" s="186" t="str">
        <f t="shared" si="3777"/>
        <v>AD$19</v>
      </c>
      <c r="AE2906" s="186" t="str">
        <f t="shared" si="3777"/>
        <v>AE$19</v>
      </c>
      <c r="AF2906" s="186" t="str">
        <f t="shared" si="3777"/>
        <v>AF$19</v>
      </c>
      <c r="AG2906" s="186" t="str">
        <f t="shared" si="3777"/>
        <v>AG$19</v>
      </c>
      <c r="AH2906" s="186" t="str">
        <f t="shared" si="3777"/>
        <v>AH$19</v>
      </c>
      <c r="AI2906" s="186" t="str">
        <f t="shared" si="3777"/>
        <v>AI$19</v>
      </c>
      <c r="AJ2906" s="186" t="str">
        <f t="shared" si="3777"/>
        <v>AJ$19</v>
      </c>
      <c r="AK2906" s="186" t="str">
        <f t="shared" si="3777"/>
        <v>AK$19</v>
      </c>
      <c r="AL2906" s="186" t="str">
        <f t="shared" si="3777"/>
        <v>AL$19</v>
      </c>
      <c r="AM2906" s="186" t="str">
        <f t="shared" si="3777"/>
        <v>AM$19</v>
      </c>
      <c r="AN2906" s="186" t="str">
        <f t="shared" si="3777"/>
        <v>AN$19</v>
      </c>
      <c r="AO2906" s="186" t="str">
        <f t="shared" si="3777"/>
        <v>AO$19</v>
      </c>
      <c r="AP2906" s="186" t="str">
        <f t="shared" si="3777"/>
        <v>AP$19</v>
      </c>
      <c r="AQ2906" s="186" t="str">
        <f t="shared" si="3777"/>
        <v>AQ$19</v>
      </c>
      <c r="AR2906" s="186" t="str">
        <f t="shared" si="3777"/>
        <v>AR$19</v>
      </c>
      <c r="AS2906" s="186" t="str">
        <f t="shared" si="3777"/>
        <v>AS$19</v>
      </c>
      <c r="AT2906" s="186" t="str">
        <f t="shared" si="3777"/>
        <v>AT$19</v>
      </c>
      <c r="AU2906" s="186" t="str">
        <f t="shared" si="3777"/>
        <v>AU$19</v>
      </c>
      <c r="AV2906" s="186" t="str">
        <f t="shared" si="3777"/>
        <v>AV$19</v>
      </c>
      <c r="AW2906" s="186" t="str">
        <f t="shared" si="3777"/>
        <v>AW$19</v>
      </c>
      <c r="AX2906" s="186" t="str">
        <f t="shared" si="3777"/>
        <v>AX$19</v>
      </c>
      <c r="AY2906" s="186" t="str">
        <f t="shared" ref="AY2906:CD2906" si="3778">AY$23</f>
        <v>AY$19</v>
      </c>
      <c r="AZ2906" s="186" t="str">
        <f t="shared" si="3778"/>
        <v>AZ$19</v>
      </c>
      <c r="BA2906" s="186" t="str">
        <f t="shared" si="3778"/>
        <v>BA$19</v>
      </c>
      <c r="BB2906" s="186" t="str">
        <f t="shared" si="3778"/>
        <v>BB$19</v>
      </c>
      <c r="BC2906" s="186" t="str">
        <f t="shared" si="3778"/>
        <v>BC$19</v>
      </c>
      <c r="BD2906" s="186" t="str">
        <f t="shared" si="3778"/>
        <v>BD$19</v>
      </c>
      <c r="BE2906" s="186" t="str">
        <f t="shared" si="3778"/>
        <v>BE$19</v>
      </c>
      <c r="BF2906" s="186" t="str">
        <f t="shared" si="3778"/>
        <v>BF$19</v>
      </c>
      <c r="BG2906" s="186" t="str">
        <f t="shared" si="3778"/>
        <v>BG$19</v>
      </c>
      <c r="BH2906" s="186" t="str">
        <f t="shared" si="3778"/>
        <v>BH$19</v>
      </c>
      <c r="BI2906" s="186" t="str">
        <f t="shared" si="3778"/>
        <v>BI$19</v>
      </c>
      <c r="BJ2906" s="186" t="str">
        <f t="shared" si="3778"/>
        <v>BJ$19</v>
      </c>
      <c r="BK2906" s="186" t="str">
        <f t="shared" si="3778"/>
        <v>BK$19</v>
      </c>
      <c r="BL2906" s="186" t="str">
        <f t="shared" si="3778"/>
        <v>BL$19</v>
      </c>
      <c r="BM2906" s="186" t="str">
        <f t="shared" si="3778"/>
        <v>BM$19</v>
      </c>
      <c r="BN2906" s="186" t="str">
        <f t="shared" si="3778"/>
        <v>BN$19</v>
      </c>
      <c r="BO2906" s="186" t="str">
        <f t="shared" si="3778"/>
        <v>BO$19</v>
      </c>
      <c r="BP2906" s="186" t="str">
        <f t="shared" si="3778"/>
        <v>BP$19</v>
      </c>
      <c r="BQ2906" s="186" t="str">
        <f t="shared" si="3778"/>
        <v>BQ$19</v>
      </c>
      <c r="BR2906" s="186" t="str">
        <f t="shared" si="3778"/>
        <v>BR$19</v>
      </c>
      <c r="BS2906" s="186" t="str">
        <f t="shared" si="3778"/>
        <v>BS$19</v>
      </c>
      <c r="BT2906" s="186" t="str">
        <f t="shared" si="3778"/>
        <v>BT$19</v>
      </c>
      <c r="BU2906" s="186" t="str">
        <f t="shared" si="3778"/>
        <v>BU$19</v>
      </c>
      <c r="BV2906" s="186" t="str">
        <f t="shared" si="3778"/>
        <v>BV$19</v>
      </c>
      <c r="BW2906" s="186" t="str">
        <f t="shared" si="3778"/>
        <v>BW$19</v>
      </c>
      <c r="BX2906" s="186" t="str">
        <f t="shared" si="3778"/>
        <v>BX$19</v>
      </c>
      <c r="BY2906" s="186" t="str">
        <f t="shared" si="3778"/>
        <v>BY$19</v>
      </c>
      <c r="BZ2906" s="186" t="str">
        <f t="shared" si="3778"/>
        <v>BZ$19</v>
      </c>
      <c r="CA2906" s="186" t="str">
        <f t="shared" si="3778"/>
        <v>CA$19</v>
      </c>
      <c r="CB2906" s="186" t="str">
        <f t="shared" si="3778"/>
        <v>CB$19</v>
      </c>
      <c r="CC2906" s="186" t="str">
        <f t="shared" si="3778"/>
        <v>CC$19</v>
      </c>
      <c r="CD2906" s="186" t="str">
        <f t="shared" si="3778"/>
        <v>CD$19</v>
      </c>
      <c r="CE2906" s="186" t="str">
        <f t="shared" ref="CE2906:CK2906" si="3779">CE$23</f>
        <v>CE$19</v>
      </c>
      <c r="CF2906" s="186" t="str">
        <f t="shared" si="3779"/>
        <v>CF$19</v>
      </c>
      <c r="CG2906" s="186" t="str">
        <f t="shared" si="3779"/>
        <v>CG$19</v>
      </c>
      <c r="CH2906" s="186" t="str">
        <f t="shared" si="3779"/>
        <v>CH$19</v>
      </c>
      <c r="CI2906" s="186" t="str">
        <f t="shared" si="3779"/>
        <v>CI$19</v>
      </c>
      <c r="CJ2906" s="186" t="str">
        <f t="shared" si="3779"/>
        <v>CJ$19</v>
      </c>
      <c r="CK2906" s="186" t="str">
        <f t="shared" si="3779"/>
        <v>CK$19</v>
      </c>
    </row>
    <row r="2907" spans="2:89" x14ac:dyDescent="0.35">
      <c r="B2907" s="70" t="s">
        <v>314</v>
      </c>
      <c r="C2907" s="31"/>
      <c r="D2907" t="s">
        <v>429</v>
      </c>
      <c r="E2907" s="8" t="str">
        <f t="shared" ref="E2907:E2920" si="3780">ROW()&amp;" "&amp;D2907</f>
        <v>2907 DCOPS-IS</v>
      </c>
      <c r="F2907" t="s">
        <v>315</v>
      </c>
      <c r="G2907" s="31" t="s">
        <v>243</v>
      </c>
      <c r="H2907" s="48"/>
      <c r="I2907" s="286"/>
      <c r="J2907" s="286"/>
      <c r="K2907" s="48"/>
      <c r="L2907" s="48"/>
      <c r="M2907" s="48"/>
      <c r="N2907" s="48"/>
      <c r="O2907" s="48"/>
      <c r="P2907" s="48"/>
      <c r="R2907" s="70"/>
      <c r="S2907" s="287"/>
      <c r="T2907" s="287"/>
      <c r="U2907" s="287"/>
      <c r="V2907" s="287"/>
      <c r="W2907" s="287"/>
      <c r="X2907" s="287"/>
      <c r="Y2907" s="287"/>
      <c r="Z2907" s="287"/>
      <c r="AA2907" s="287"/>
      <c r="AB2907" s="287"/>
      <c r="AC2907" s="287"/>
      <c r="AD2907" s="287"/>
      <c r="AE2907" s="287"/>
      <c r="AF2907" s="287"/>
      <c r="AG2907" s="287"/>
      <c r="AH2907" s="287"/>
      <c r="AI2907" s="287"/>
      <c r="AJ2907" s="287"/>
      <c r="AK2907" s="287"/>
      <c r="AL2907" s="287"/>
      <c r="AM2907" s="287"/>
      <c r="AN2907" s="287"/>
      <c r="AO2907" s="287"/>
      <c r="AP2907" s="287"/>
      <c r="AQ2907" s="287"/>
      <c r="AR2907" s="287"/>
      <c r="AS2907" s="287"/>
      <c r="AT2907" s="287"/>
      <c r="AU2907" s="287"/>
      <c r="AV2907" s="287"/>
      <c r="AW2907" s="287"/>
      <c r="AX2907" s="287"/>
      <c r="AY2907" s="287"/>
      <c r="AZ2907" s="287"/>
      <c r="BA2907" s="287"/>
      <c r="BB2907" s="287"/>
      <c r="BC2907" s="287"/>
      <c r="BD2907" s="287"/>
      <c r="BE2907" s="287"/>
      <c r="BF2907" s="287"/>
      <c r="BG2907" s="287"/>
      <c r="BH2907" s="287"/>
      <c r="BI2907" s="287"/>
      <c r="BJ2907" s="287"/>
      <c r="BK2907" s="287"/>
      <c r="BL2907" s="287"/>
      <c r="BM2907" s="287"/>
      <c r="BN2907" s="287"/>
      <c r="BO2907" s="287"/>
      <c r="BP2907" s="287"/>
      <c r="BQ2907" s="287"/>
      <c r="BR2907" s="287"/>
      <c r="BS2907" s="287"/>
      <c r="BT2907" s="287"/>
      <c r="BU2907" s="287"/>
      <c r="BV2907" s="287"/>
      <c r="BW2907" s="287"/>
      <c r="BX2907" s="287"/>
      <c r="BY2907" s="287"/>
      <c r="BZ2907" s="287"/>
      <c r="CA2907" s="287"/>
      <c r="CB2907" s="287"/>
      <c r="CC2907" s="287"/>
      <c r="CD2907" s="287"/>
      <c r="CE2907" s="287"/>
      <c r="CF2907" s="287"/>
      <c r="CG2907" s="287"/>
      <c r="CH2907" s="287"/>
      <c r="CI2907" s="287"/>
      <c r="CJ2907" s="287"/>
      <c r="CK2907" s="287"/>
    </row>
    <row r="2908" spans="2:89" ht="1.5" customHeight="1" x14ac:dyDescent="0.35">
      <c r="B2908" s="122" t="s">
        <v>313</v>
      </c>
      <c r="D2908" t="s">
        <v>429</v>
      </c>
      <c r="E2908" s="8" t="str">
        <f t="shared" si="3780"/>
        <v>2908 DCOPS-IS</v>
      </c>
      <c r="H2908" s="12"/>
      <c r="I2908" s="60"/>
      <c r="J2908" s="60"/>
      <c r="K2908" s="23">
        <f ca="1">'IS BS CF'!K$36</f>
        <v>-407350.40000000014</v>
      </c>
      <c r="L2908" s="23">
        <f ca="1">'IS BS CF'!L$36</f>
        <v>-427467.92</v>
      </c>
      <c r="M2908" s="23">
        <f ca="1">'IS BS CF'!M$36</f>
        <v>-448591.31599999993</v>
      </c>
      <c r="N2908" s="23">
        <f ca="1">'IS BS CF'!N$36</f>
        <v>-470770.88179999992</v>
      </c>
      <c r="O2908" s="23">
        <f ca="1">'IS BS CF'!O$36</f>
        <v>-494059.42589000001</v>
      </c>
      <c r="P2908" s="23">
        <f ca="1">'IS BS CF'!P$36</f>
        <v>-518512.39718450018</v>
      </c>
      <c r="Q2908" s="23"/>
      <c r="R2908" s="23">
        <f>'IS BS CF'!R$36</f>
        <v>0</v>
      </c>
      <c r="S2908" s="23">
        <f ca="1">'IS BS CF'!S$36</f>
        <v>-33945.866666666669</v>
      </c>
      <c r="T2908" s="23">
        <f ca="1">'IS BS CF'!T$36</f>
        <v>-33945.866666666669</v>
      </c>
      <c r="U2908" s="23">
        <f ca="1">'IS BS CF'!U$36</f>
        <v>-33945.866666666669</v>
      </c>
      <c r="V2908" s="23">
        <f ca="1">'IS BS CF'!V$36</f>
        <v>-33945.866666666669</v>
      </c>
      <c r="W2908" s="23">
        <f ca="1">'IS BS CF'!W$36</f>
        <v>-33945.866666666669</v>
      </c>
      <c r="X2908" s="23">
        <f ca="1">'IS BS CF'!X$36</f>
        <v>-33945.866666666669</v>
      </c>
      <c r="Y2908" s="23">
        <f ca="1">'IS BS CF'!Y$36</f>
        <v>-33945.866666666669</v>
      </c>
      <c r="Z2908" s="23">
        <f ca="1">'IS BS CF'!Z$36</f>
        <v>-33945.866666666669</v>
      </c>
      <c r="AA2908" s="23">
        <f ca="1">'IS BS CF'!AA$36</f>
        <v>-33945.866666666669</v>
      </c>
      <c r="AB2908" s="23">
        <f ca="1">'IS BS CF'!AB$36</f>
        <v>-33945.866666666669</v>
      </c>
      <c r="AC2908" s="23">
        <f ca="1">'IS BS CF'!AC$36</f>
        <v>-33945.866666666669</v>
      </c>
      <c r="AD2908" s="23">
        <f ca="1">'IS BS CF'!AD$36</f>
        <v>-33945.866666666669</v>
      </c>
      <c r="AE2908" s="23">
        <f ca="1">'IS BS CF'!AE$36</f>
        <v>-35622.326666666675</v>
      </c>
      <c r="AF2908" s="23">
        <f ca="1">'IS BS CF'!AF$36</f>
        <v>-35622.326666666675</v>
      </c>
      <c r="AG2908" s="23">
        <f ca="1">'IS BS CF'!AG$36</f>
        <v>-35622.326666666675</v>
      </c>
      <c r="AH2908" s="23">
        <f ca="1">'IS BS CF'!AH$36</f>
        <v>-35622.326666666675</v>
      </c>
      <c r="AI2908" s="23">
        <f ca="1">'IS BS CF'!AI$36</f>
        <v>-35622.326666666675</v>
      </c>
      <c r="AJ2908" s="23">
        <f ca="1">'IS BS CF'!AJ$36</f>
        <v>-35622.326666666675</v>
      </c>
      <c r="AK2908" s="23">
        <f ca="1">'IS BS CF'!AK$36</f>
        <v>-35622.326666666675</v>
      </c>
      <c r="AL2908" s="23">
        <f ca="1">'IS BS CF'!AL$36</f>
        <v>-35622.326666666675</v>
      </c>
      <c r="AM2908" s="23">
        <f ca="1">'IS BS CF'!AM$36</f>
        <v>-35622.326666666675</v>
      </c>
      <c r="AN2908" s="23">
        <f ca="1">'IS BS CF'!AN$36</f>
        <v>-35622.326666666675</v>
      </c>
      <c r="AO2908" s="23">
        <f ca="1">'IS BS CF'!AO$36</f>
        <v>-35622.326666666675</v>
      </c>
      <c r="AP2908" s="23">
        <f ca="1">'IS BS CF'!AP$36</f>
        <v>-35622.326666666675</v>
      </c>
      <c r="AQ2908" s="23">
        <f ca="1">'IS BS CF'!AQ$36</f>
        <v>-37382.609666666671</v>
      </c>
      <c r="AR2908" s="23">
        <f ca="1">'IS BS CF'!AR$36</f>
        <v>-37382.609666666671</v>
      </c>
      <c r="AS2908" s="23">
        <f ca="1">'IS BS CF'!AS$36</f>
        <v>-37382.609666666671</v>
      </c>
      <c r="AT2908" s="23">
        <f ca="1">'IS BS CF'!AT$36</f>
        <v>-37382.609666666671</v>
      </c>
      <c r="AU2908" s="23">
        <f ca="1">'IS BS CF'!AU$36</f>
        <v>-37382.609666666671</v>
      </c>
      <c r="AV2908" s="23">
        <f ca="1">'IS BS CF'!AV$36</f>
        <v>-37382.609666666671</v>
      </c>
      <c r="AW2908" s="23">
        <f ca="1">'IS BS CF'!AW$36</f>
        <v>-37382.609666666671</v>
      </c>
      <c r="AX2908" s="23">
        <f ca="1">'IS BS CF'!AX$36</f>
        <v>-37382.609666666671</v>
      </c>
      <c r="AY2908" s="23">
        <f ca="1">'IS BS CF'!AY$36</f>
        <v>-37382.609666666671</v>
      </c>
      <c r="AZ2908" s="23">
        <f ca="1">'IS BS CF'!AZ$36</f>
        <v>-37382.609666666671</v>
      </c>
      <c r="BA2908" s="23">
        <f ca="1">'IS BS CF'!BA$36</f>
        <v>-37382.609666666671</v>
      </c>
      <c r="BB2908" s="23">
        <f ca="1">'IS BS CF'!BB$36</f>
        <v>-37382.609666666671</v>
      </c>
      <c r="BC2908" s="23">
        <f ca="1">'IS BS CF'!BC$36</f>
        <v>-39230.906816666669</v>
      </c>
      <c r="BD2908" s="23">
        <f ca="1">'IS BS CF'!BD$36</f>
        <v>-39230.906816666669</v>
      </c>
      <c r="BE2908" s="23">
        <f ca="1">'IS BS CF'!BE$36</f>
        <v>-39230.906816666669</v>
      </c>
      <c r="BF2908" s="23">
        <f ca="1">'IS BS CF'!BF$36</f>
        <v>-39230.906816666669</v>
      </c>
      <c r="BG2908" s="23">
        <f ca="1">'IS BS CF'!BG$36</f>
        <v>-39230.906816666669</v>
      </c>
      <c r="BH2908" s="23">
        <f ca="1">'IS BS CF'!BH$36</f>
        <v>-39230.906816666669</v>
      </c>
      <c r="BI2908" s="23">
        <f ca="1">'IS BS CF'!BI$36</f>
        <v>-39230.906816666669</v>
      </c>
      <c r="BJ2908" s="23">
        <f ca="1">'IS BS CF'!BJ$36</f>
        <v>-39230.906816666669</v>
      </c>
      <c r="BK2908" s="23">
        <f ca="1">'IS BS CF'!BK$36</f>
        <v>-39230.906816666669</v>
      </c>
      <c r="BL2908" s="23">
        <f ca="1">'IS BS CF'!BL$36</f>
        <v>-39230.906816666669</v>
      </c>
      <c r="BM2908" s="23">
        <f ca="1">'IS BS CF'!BM$36</f>
        <v>-39230.906816666669</v>
      </c>
      <c r="BN2908" s="23">
        <f ca="1">'IS BS CF'!BN$36</f>
        <v>-39230.906816666669</v>
      </c>
      <c r="BO2908" s="23">
        <f ca="1">'IS BS CF'!BO$36</f>
        <v>-41171.618824166675</v>
      </c>
      <c r="BP2908" s="23">
        <f ca="1">'IS BS CF'!BP$36</f>
        <v>-41171.618824166675</v>
      </c>
      <c r="BQ2908" s="23">
        <f ca="1">'IS BS CF'!BQ$36</f>
        <v>-41171.618824166675</v>
      </c>
      <c r="BR2908" s="23">
        <f ca="1">'IS BS CF'!BR$36</f>
        <v>-41171.618824166675</v>
      </c>
      <c r="BS2908" s="23">
        <f ca="1">'IS BS CF'!BS$36</f>
        <v>-41171.618824166675</v>
      </c>
      <c r="BT2908" s="23">
        <f ca="1">'IS BS CF'!BT$36</f>
        <v>-41171.618824166675</v>
      </c>
      <c r="BU2908" s="23">
        <f ca="1">'IS BS CF'!BU$36</f>
        <v>-41171.618824166675</v>
      </c>
      <c r="BV2908" s="23">
        <f ca="1">'IS BS CF'!BV$36</f>
        <v>-41171.618824166675</v>
      </c>
      <c r="BW2908" s="23">
        <f ca="1">'IS BS CF'!BW$36</f>
        <v>-41171.618824166675</v>
      </c>
      <c r="BX2908" s="23">
        <f ca="1">'IS BS CF'!BX$36</f>
        <v>-41171.618824166675</v>
      </c>
      <c r="BY2908" s="23">
        <f ca="1">'IS BS CF'!BY$36</f>
        <v>-41171.618824166675</v>
      </c>
      <c r="BZ2908" s="23">
        <f ca="1">'IS BS CF'!BZ$36</f>
        <v>-41171.618824166675</v>
      </c>
      <c r="CA2908" s="23">
        <f ca="1">'IS BS CF'!CA$36</f>
        <v>-43209.366432041672</v>
      </c>
      <c r="CB2908" s="23">
        <f ca="1">'IS BS CF'!CB$36</f>
        <v>-43209.366432041672</v>
      </c>
      <c r="CC2908" s="23">
        <f ca="1">'IS BS CF'!CC$36</f>
        <v>-43209.366432041672</v>
      </c>
      <c r="CD2908" s="23">
        <f ca="1">'IS BS CF'!CD$36</f>
        <v>-43209.366432041672</v>
      </c>
      <c r="CE2908" s="23">
        <f ca="1">'IS BS CF'!CE$36</f>
        <v>-43209.366432041672</v>
      </c>
      <c r="CF2908" s="23">
        <f ca="1">'IS BS CF'!CF$36</f>
        <v>-43209.366432041672</v>
      </c>
      <c r="CG2908" s="23">
        <f ca="1">'IS BS CF'!CG$36</f>
        <v>-43209.366432041672</v>
      </c>
      <c r="CH2908" s="23">
        <f ca="1">'IS BS CF'!CH$36</f>
        <v>-43209.366432041672</v>
      </c>
      <c r="CI2908" s="23">
        <f ca="1">'IS BS CF'!CI$36</f>
        <v>-43209.366432041672</v>
      </c>
      <c r="CJ2908" s="23">
        <f ca="1">'IS BS CF'!CJ$36</f>
        <v>-43209.366432041672</v>
      </c>
      <c r="CK2908" s="23">
        <f ca="1">'IS BS CF'!CK$36</f>
        <v>-43209.366432041672</v>
      </c>
    </row>
    <row r="2909" spans="2:89" x14ac:dyDescent="0.35">
      <c r="B2909" s="141" t="str">
        <f>"% of EBITDA - "&amp;SUBSTITUTE(B2907,":","")</f>
        <v>% of EBITDA - % of operating income - direct cost</v>
      </c>
      <c r="C2909" t="s">
        <v>80</v>
      </c>
      <c r="D2909" t="s">
        <v>429</v>
      </c>
      <c r="E2909" s="8" t="str">
        <f t="shared" si="3780"/>
        <v>2909 DCOPS-IS</v>
      </c>
      <c r="G2909" t="str">
        <f>E2909</f>
        <v>2909 DCOPS-IS</v>
      </c>
      <c r="H2909" s="12"/>
      <c r="I2909" s="60"/>
      <c r="J2909" s="60"/>
      <c r="K2909" s="16">
        <v>0.5</v>
      </c>
      <c r="L2909" s="16">
        <v>0.5</v>
      </c>
      <c r="M2909" s="16">
        <v>0.5</v>
      </c>
      <c r="N2909" s="16">
        <v>0.5</v>
      </c>
      <c r="O2909" s="16">
        <v>0.5</v>
      </c>
      <c r="P2909" s="16">
        <v>0.5</v>
      </c>
      <c r="R2909" s="19"/>
      <c r="S2909" s="146" cm="1">
        <f t="array" ref="S2909">INDEX($K:$P,ROW(),MATCH(S$3,$K$2:$P$2,0))</f>
        <v>0.5</v>
      </c>
      <c r="T2909" s="146" cm="1">
        <f t="array" ref="T2909">INDEX($K:$P,ROW(),MATCH(T$3,$K$2:$P$2,0))</f>
        <v>0.5</v>
      </c>
      <c r="U2909" s="146" cm="1">
        <f t="array" ref="U2909">INDEX($K:$P,ROW(),MATCH(U$3,$K$2:$P$2,0))</f>
        <v>0.5</v>
      </c>
      <c r="V2909" s="146" cm="1">
        <f t="array" ref="V2909">INDEX($K:$P,ROW(),MATCH(V$3,$K$2:$P$2,0))</f>
        <v>0.5</v>
      </c>
      <c r="W2909" s="146" cm="1">
        <f t="array" ref="W2909">INDEX($K:$P,ROW(),MATCH(W$3,$K$2:$P$2,0))</f>
        <v>0.5</v>
      </c>
      <c r="X2909" s="146" cm="1">
        <f t="array" ref="X2909">INDEX($K:$P,ROW(),MATCH(X$3,$K$2:$P$2,0))</f>
        <v>0.5</v>
      </c>
      <c r="Y2909" s="146" cm="1">
        <f t="array" ref="Y2909">INDEX($K:$P,ROW(),MATCH(Y$3,$K$2:$P$2,0))</f>
        <v>0.5</v>
      </c>
      <c r="Z2909" s="146" cm="1">
        <f t="array" ref="Z2909">INDEX($K:$P,ROW(),MATCH(Z$3,$K$2:$P$2,0))</f>
        <v>0.5</v>
      </c>
      <c r="AA2909" s="146" cm="1">
        <f t="array" ref="AA2909">INDEX($K:$P,ROW(),MATCH(AA$3,$K$2:$P$2,0))</f>
        <v>0.5</v>
      </c>
      <c r="AB2909" s="146" cm="1">
        <f t="array" ref="AB2909">INDEX($K:$P,ROW(),MATCH(AB$3,$K$2:$P$2,0))</f>
        <v>0.5</v>
      </c>
      <c r="AC2909" s="146" cm="1">
        <f t="array" ref="AC2909">INDEX($K:$P,ROW(),MATCH(AC$3,$K$2:$P$2,0))</f>
        <v>0.5</v>
      </c>
      <c r="AD2909" s="146" cm="1">
        <f t="array" ref="AD2909">INDEX($K:$P,ROW(),MATCH(AD$3,$K$2:$P$2,0))</f>
        <v>0.5</v>
      </c>
      <c r="AE2909" s="146" cm="1">
        <f t="array" ref="AE2909">INDEX($K:$P,ROW(),MATCH(AE$3,$K$2:$P$2,0))</f>
        <v>0.5</v>
      </c>
      <c r="AF2909" s="146" cm="1">
        <f t="array" ref="AF2909">INDEX($K:$P,ROW(),MATCH(AF$3,$K$2:$P$2,0))</f>
        <v>0.5</v>
      </c>
      <c r="AG2909" s="146" cm="1">
        <f t="array" ref="AG2909">INDEX($K:$P,ROW(),MATCH(AG$3,$K$2:$P$2,0))</f>
        <v>0.5</v>
      </c>
      <c r="AH2909" s="146" cm="1">
        <f t="array" ref="AH2909">INDEX($K:$P,ROW(),MATCH(AH$3,$K$2:$P$2,0))</f>
        <v>0.5</v>
      </c>
      <c r="AI2909" s="146" cm="1">
        <f t="array" ref="AI2909">INDEX($K:$P,ROW(),MATCH(AI$3,$K$2:$P$2,0))</f>
        <v>0.5</v>
      </c>
      <c r="AJ2909" s="146" cm="1">
        <f t="array" ref="AJ2909">INDEX($K:$P,ROW(),MATCH(AJ$3,$K$2:$P$2,0))</f>
        <v>0.5</v>
      </c>
      <c r="AK2909" s="146" cm="1">
        <f t="array" ref="AK2909">INDEX($K:$P,ROW(),MATCH(AK$3,$K$2:$P$2,0))</f>
        <v>0.5</v>
      </c>
      <c r="AL2909" s="146" cm="1">
        <f t="array" ref="AL2909">INDEX($K:$P,ROW(),MATCH(AL$3,$K$2:$P$2,0))</f>
        <v>0.5</v>
      </c>
      <c r="AM2909" s="146" cm="1">
        <f t="array" ref="AM2909">INDEX($K:$P,ROW(),MATCH(AM$3,$K$2:$P$2,0))</f>
        <v>0.5</v>
      </c>
      <c r="AN2909" s="146" cm="1">
        <f t="array" ref="AN2909">INDEX($K:$P,ROW(),MATCH(AN$3,$K$2:$P$2,0))</f>
        <v>0.5</v>
      </c>
      <c r="AO2909" s="146" cm="1">
        <f t="array" ref="AO2909">INDEX($K:$P,ROW(),MATCH(AO$3,$K$2:$P$2,0))</f>
        <v>0.5</v>
      </c>
      <c r="AP2909" s="146" cm="1">
        <f t="array" ref="AP2909">INDEX($K:$P,ROW(),MATCH(AP$3,$K$2:$P$2,0))</f>
        <v>0.5</v>
      </c>
      <c r="AQ2909" s="146" cm="1">
        <f t="array" ref="AQ2909">INDEX($K:$P,ROW(),MATCH(AQ$3,$K$2:$P$2,0))</f>
        <v>0.5</v>
      </c>
      <c r="AR2909" s="146" cm="1">
        <f t="array" ref="AR2909">INDEX($K:$P,ROW(),MATCH(AR$3,$K$2:$P$2,0))</f>
        <v>0.5</v>
      </c>
      <c r="AS2909" s="146" cm="1">
        <f t="array" ref="AS2909">INDEX($K:$P,ROW(),MATCH(AS$3,$K$2:$P$2,0))</f>
        <v>0.5</v>
      </c>
      <c r="AT2909" s="146" cm="1">
        <f t="array" ref="AT2909">INDEX($K:$P,ROW(),MATCH(AT$3,$K$2:$P$2,0))</f>
        <v>0.5</v>
      </c>
      <c r="AU2909" s="146" cm="1">
        <f t="array" ref="AU2909">INDEX($K:$P,ROW(),MATCH(AU$3,$K$2:$P$2,0))</f>
        <v>0.5</v>
      </c>
      <c r="AV2909" s="146" cm="1">
        <f t="array" ref="AV2909">INDEX($K:$P,ROW(),MATCH(AV$3,$K$2:$P$2,0))</f>
        <v>0.5</v>
      </c>
      <c r="AW2909" s="146" cm="1">
        <f t="array" ref="AW2909">INDEX($K:$P,ROW(),MATCH(AW$3,$K$2:$P$2,0))</f>
        <v>0.5</v>
      </c>
      <c r="AX2909" s="146" cm="1">
        <f t="array" ref="AX2909">INDEX($K:$P,ROW(),MATCH(AX$3,$K$2:$P$2,0))</f>
        <v>0.5</v>
      </c>
      <c r="AY2909" s="146" cm="1">
        <f t="array" ref="AY2909">INDEX($K:$P,ROW(),MATCH(AY$3,$K$2:$P$2,0))</f>
        <v>0.5</v>
      </c>
      <c r="AZ2909" s="146" cm="1">
        <f t="array" ref="AZ2909">INDEX($K:$P,ROW(),MATCH(AZ$3,$K$2:$P$2,0))</f>
        <v>0.5</v>
      </c>
      <c r="BA2909" s="146" cm="1">
        <f t="array" ref="BA2909">INDEX($K:$P,ROW(),MATCH(BA$3,$K$2:$P$2,0))</f>
        <v>0.5</v>
      </c>
      <c r="BB2909" s="146" cm="1">
        <f t="array" ref="BB2909">INDEX($K:$P,ROW(),MATCH(BB$3,$K$2:$P$2,0))</f>
        <v>0.5</v>
      </c>
      <c r="BC2909" s="146" cm="1">
        <f t="array" ref="BC2909">INDEX($K:$P,ROW(),MATCH(BC$3,$K$2:$P$2,0))</f>
        <v>0.5</v>
      </c>
      <c r="BD2909" s="146" cm="1">
        <f t="array" ref="BD2909">INDEX($K:$P,ROW(),MATCH(BD$3,$K$2:$P$2,0))</f>
        <v>0.5</v>
      </c>
      <c r="BE2909" s="146" cm="1">
        <f t="array" ref="BE2909">INDEX($K:$P,ROW(),MATCH(BE$3,$K$2:$P$2,0))</f>
        <v>0.5</v>
      </c>
      <c r="BF2909" s="146" cm="1">
        <f t="array" ref="BF2909">INDEX($K:$P,ROW(),MATCH(BF$3,$K$2:$P$2,0))</f>
        <v>0.5</v>
      </c>
      <c r="BG2909" s="146" cm="1">
        <f t="array" ref="BG2909">INDEX($K:$P,ROW(),MATCH(BG$3,$K$2:$P$2,0))</f>
        <v>0.5</v>
      </c>
      <c r="BH2909" s="146" cm="1">
        <f t="array" ref="BH2909">INDEX($K:$P,ROW(),MATCH(BH$3,$K$2:$P$2,0))</f>
        <v>0.5</v>
      </c>
      <c r="BI2909" s="146" cm="1">
        <f t="array" ref="BI2909">INDEX($K:$P,ROW(),MATCH(BI$3,$K$2:$P$2,0))</f>
        <v>0.5</v>
      </c>
      <c r="BJ2909" s="146" cm="1">
        <f t="array" ref="BJ2909">INDEX($K:$P,ROW(),MATCH(BJ$3,$K$2:$P$2,0))</f>
        <v>0.5</v>
      </c>
      <c r="BK2909" s="146" cm="1">
        <f t="array" ref="BK2909">INDEX($K:$P,ROW(),MATCH(BK$3,$K$2:$P$2,0))</f>
        <v>0.5</v>
      </c>
      <c r="BL2909" s="146" cm="1">
        <f t="array" ref="BL2909">INDEX($K:$P,ROW(),MATCH(BL$3,$K$2:$P$2,0))</f>
        <v>0.5</v>
      </c>
      <c r="BM2909" s="146" cm="1">
        <f t="array" ref="BM2909">INDEX($K:$P,ROW(),MATCH(BM$3,$K$2:$P$2,0))</f>
        <v>0.5</v>
      </c>
      <c r="BN2909" s="146" cm="1">
        <f t="array" ref="BN2909">INDEX($K:$P,ROW(),MATCH(BN$3,$K$2:$P$2,0))</f>
        <v>0.5</v>
      </c>
      <c r="BO2909" s="146" cm="1">
        <f t="array" ref="BO2909">INDEX($K:$P,ROW(),MATCH(BO$3,$K$2:$P$2,0))</f>
        <v>0.5</v>
      </c>
      <c r="BP2909" s="146" cm="1">
        <f t="array" ref="BP2909">INDEX($K:$P,ROW(),MATCH(BP$3,$K$2:$P$2,0))</f>
        <v>0.5</v>
      </c>
      <c r="BQ2909" s="146" cm="1">
        <f t="array" ref="BQ2909">INDEX($K:$P,ROW(),MATCH(BQ$3,$K$2:$P$2,0))</f>
        <v>0.5</v>
      </c>
      <c r="BR2909" s="146" cm="1">
        <f t="array" ref="BR2909">INDEX($K:$P,ROW(),MATCH(BR$3,$K$2:$P$2,0))</f>
        <v>0.5</v>
      </c>
      <c r="BS2909" s="146" cm="1">
        <f t="array" ref="BS2909">INDEX($K:$P,ROW(),MATCH(BS$3,$K$2:$P$2,0))</f>
        <v>0.5</v>
      </c>
      <c r="BT2909" s="146" cm="1">
        <f t="array" ref="BT2909">INDEX($K:$P,ROW(),MATCH(BT$3,$K$2:$P$2,0))</f>
        <v>0.5</v>
      </c>
      <c r="BU2909" s="146" cm="1">
        <f t="array" ref="BU2909">INDEX($K:$P,ROW(),MATCH(BU$3,$K$2:$P$2,0))</f>
        <v>0.5</v>
      </c>
      <c r="BV2909" s="146" cm="1">
        <f t="array" ref="BV2909">INDEX($K:$P,ROW(),MATCH(BV$3,$K$2:$P$2,0))</f>
        <v>0.5</v>
      </c>
      <c r="BW2909" s="146" cm="1">
        <f t="array" ref="BW2909">INDEX($K:$P,ROW(),MATCH(BW$3,$K$2:$P$2,0))</f>
        <v>0.5</v>
      </c>
      <c r="BX2909" s="146" cm="1">
        <f t="array" ref="BX2909">INDEX($K:$P,ROW(),MATCH(BX$3,$K$2:$P$2,0))</f>
        <v>0.5</v>
      </c>
      <c r="BY2909" s="146" cm="1">
        <f t="array" ref="BY2909">INDEX($K:$P,ROW(),MATCH(BY$3,$K$2:$P$2,0))</f>
        <v>0.5</v>
      </c>
      <c r="BZ2909" s="146" cm="1">
        <f t="array" ref="BZ2909">INDEX($K:$P,ROW(),MATCH(BZ$3,$K$2:$P$2,0))</f>
        <v>0.5</v>
      </c>
      <c r="CA2909" s="146" cm="1">
        <f t="array" ref="CA2909">INDEX($K:$P,ROW(),MATCH(CA$3,$K$2:$P$2,0))</f>
        <v>0.5</v>
      </c>
      <c r="CB2909" s="146" cm="1">
        <f t="array" ref="CB2909">INDEX($K:$P,ROW(),MATCH(CB$3,$K$2:$P$2,0))</f>
        <v>0.5</v>
      </c>
      <c r="CC2909" s="146" cm="1">
        <f t="array" ref="CC2909">INDEX($K:$P,ROW(),MATCH(CC$3,$K$2:$P$2,0))</f>
        <v>0.5</v>
      </c>
      <c r="CD2909" s="146" cm="1">
        <f t="array" ref="CD2909">INDEX($K:$P,ROW(),MATCH(CD$3,$K$2:$P$2,0))</f>
        <v>0.5</v>
      </c>
      <c r="CE2909" s="146" cm="1">
        <f t="array" ref="CE2909">INDEX($K:$P,ROW(),MATCH(CE$3,$K$2:$P$2,0))</f>
        <v>0.5</v>
      </c>
      <c r="CF2909" s="146" cm="1">
        <f t="array" ref="CF2909">INDEX($K:$P,ROW(),MATCH(CF$3,$K$2:$P$2,0))</f>
        <v>0.5</v>
      </c>
      <c r="CG2909" s="146" cm="1">
        <f t="array" ref="CG2909">INDEX($K:$P,ROW(),MATCH(CG$3,$K$2:$P$2,0))</f>
        <v>0.5</v>
      </c>
      <c r="CH2909" s="146" cm="1">
        <f t="array" ref="CH2909">INDEX($K:$P,ROW(),MATCH(CH$3,$K$2:$P$2,0))</f>
        <v>0.5</v>
      </c>
      <c r="CI2909" s="146" cm="1">
        <f t="array" ref="CI2909">INDEX($K:$P,ROW(),MATCH(CI$3,$K$2:$P$2,0))</f>
        <v>0.5</v>
      </c>
      <c r="CJ2909" s="146" cm="1">
        <f t="array" ref="CJ2909">INDEX($K:$P,ROW(),MATCH(CJ$3,$K$2:$P$2,0))</f>
        <v>0.5</v>
      </c>
      <c r="CK2909" s="146" cm="1">
        <f t="array" ref="CK2909">INDEX($K:$P,ROW(),MATCH(CK$3,$K$2:$P$2,0))</f>
        <v>0.5</v>
      </c>
    </row>
    <row r="2910" spans="2:89" x14ac:dyDescent="0.35">
      <c r="B2910" s="95"/>
      <c r="D2910" t="s">
        <v>429</v>
      </c>
      <c r="E2910" s="8"/>
      <c r="H2910" s="12"/>
      <c r="I2910" s="60"/>
      <c r="J2910" s="60"/>
      <c r="K2910" s="127"/>
      <c r="L2910" s="127"/>
      <c r="M2910" s="127"/>
      <c r="N2910" s="127"/>
      <c r="O2910" s="127"/>
      <c r="P2910" s="127"/>
      <c r="R2910" s="120"/>
      <c r="S2910" s="151"/>
      <c r="T2910" s="151"/>
      <c r="U2910" s="151"/>
      <c r="V2910" s="151"/>
      <c r="W2910" s="151"/>
      <c r="X2910" s="151"/>
      <c r="Y2910" s="151"/>
      <c r="Z2910" s="151"/>
      <c r="AA2910" s="151"/>
      <c r="AB2910" s="151"/>
      <c r="AC2910" s="151"/>
      <c r="AD2910" s="151"/>
      <c r="AE2910" s="151"/>
      <c r="AF2910" s="151"/>
      <c r="AG2910" s="151"/>
      <c r="AH2910" s="151"/>
      <c r="AI2910" s="151"/>
      <c r="AJ2910" s="151"/>
      <c r="AK2910" s="151"/>
      <c r="AL2910" s="151"/>
      <c r="AM2910" s="151"/>
      <c r="AN2910" s="151"/>
      <c r="AO2910" s="151"/>
      <c r="AP2910" s="151"/>
      <c r="AQ2910" s="151"/>
      <c r="AR2910" s="151"/>
      <c r="AS2910" s="151"/>
      <c r="AT2910" s="151"/>
      <c r="AU2910" s="151"/>
      <c r="AV2910" s="151"/>
      <c r="AW2910" s="151"/>
      <c r="AX2910" s="151"/>
      <c r="AY2910" s="151"/>
      <c r="AZ2910" s="151"/>
      <c r="BA2910" s="151"/>
      <c r="BB2910" s="151"/>
      <c r="BC2910" s="151"/>
      <c r="BD2910" s="151"/>
      <c r="BE2910" s="151"/>
      <c r="BF2910" s="151"/>
      <c r="BG2910" s="151"/>
      <c r="BH2910" s="151"/>
      <c r="BI2910" s="151"/>
      <c r="BJ2910" s="151"/>
      <c r="BK2910" s="151"/>
      <c r="BL2910" s="151"/>
      <c r="BM2910" s="151"/>
      <c r="BN2910" s="151"/>
      <c r="BO2910" s="151"/>
      <c r="BP2910" s="151"/>
      <c r="BQ2910" s="151"/>
      <c r="BR2910" s="151"/>
      <c r="BS2910" s="151"/>
      <c r="BT2910" s="151"/>
      <c r="BU2910" s="151"/>
      <c r="BV2910" s="151"/>
      <c r="BW2910" s="151"/>
      <c r="BX2910" s="151"/>
      <c r="BY2910" s="151"/>
      <c r="BZ2910" s="151"/>
      <c r="CA2910" s="151"/>
      <c r="CB2910" s="151"/>
      <c r="CC2910" s="151"/>
      <c r="CD2910" s="151"/>
      <c r="CE2910" s="151"/>
      <c r="CF2910" s="151"/>
      <c r="CG2910" s="151"/>
      <c r="CH2910" s="151"/>
      <c r="CI2910" s="151"/>
      <c r="CJ2910" s="151"/>
      <c r="CK2910" s="151"/>
    </row>
    <row r="2911" spans="2:89" x14ac:dyDescent="0.35">
      <c r="B2911" s="123" t="str">
        <f>"Expense - "&amp;SUBSTITUTE(B2907,":","")</f>
        <v>Expense - % of operating income - direct cost</v>
      </c>
      <c r="C2911" t="s">
        <v>203</v>
      </c>
      <c r="D2911" t="s">
        <v>429</v>
      </c>
      <c r="E2911" s="8" t="str">
        <f t="shared" si="3780"/>
        <v>2911 DCOPS-IS</v>
      </c>
      <c r="H2911" s="27"/>
      <c r="I2911" s="78"/>
      <c r="J2911" s="78"/>
      <c r="K2911" s="33">
        <f t="shared" ref="K2911:P2911" ca="1" si="3781">SUMIF($3:$3,K$2,2911:2911)</f>
        <v>203675.20000000007</v>
      </c>
      <c r="L2911" s="33">
        <f t="shared" ca="1" si="3781"/>
        <v>213733.96</v>
      </c>
      <c r="M2911" s="33">
        <f t="shared" ca="1" si="3781"/>
        <v>224295.65799999997</v>
      </c>
      <c r="N2911" s="33">
        <f t="shared" ca="1" si="3781"/>
        <v>235385.44089999996</v>
      </c>
      <c r="O2911" s="33">
        <f t="shared" ca="1" si="3781"/>
        <v>247029.71294500001</v>
      </c>
      <c r="P2911" s="33">
        <f t="shared" ca="1" si="3781"/>
        <v>237651.51537622925</v>
      </c>
      <c r="R2911" s="33"/>
      <c r="S2911" s="77">
        <f t="shared" ref="S2911" ca="1" si="3782">-S2909*S2908</f>
        <v>16972.933333333334</v>
      </c>
      <c r="T2911" s="77">
        <f t="shared" ref="T2911:AX2911" ca="1" si="3783">-T2909*T2908</f>
        <v>16972.933333333334</v>
      </c>
      <c r="U2911" s="77">
        <f t="shared" ca="1" si="3783"/>
        <v>16972.933333333334</v>
      </c>
      <c r="V2911" s="77">
        <f t="shared" ca="1" si="3783"/>
        <v>16972.933333333334</v>
      </c>
      <c r="W2911" s="77">
        <f t="shared" ca="1" si="3783"/>
        <v>16972.933333333334</v>
      </c>
      <c r="X2911" s="77">
        <f t="shared" ca="1" si="3783"/>
        <v>16972.933333333334</v>
      </c>
      <c r="Y2911" s="77">
        <f t="shared" ca="1" si="3783"/>
        <v>16972.933333333334</v>
      </c>
      <c r="Z2911" s="77">
        <f t="shared" ca="1" si="3783"/>
        <v>16972.933333333334</v>
      </c>
      <c r="AA2911" s="77">
        <f t="shared" ca="1" si="3783"/>
        <v>16972.933333333334</v>
      </c>
      <c r="AB2911" s="77">
        <f t="shared" ca="1" si="3783"/>
        <v>16972.933333333334</v>
      </c>
      <c r="AC2911" s="77">
        <f t="shared" ca="1" si="3783"/>
        <v>16972.933333333334</v>
      </c>
      <c r="AD2911" s="77">
        <f t="shared" ca="1" si="3783"/>
        <v>16972.933333333334</v>
      </c>
      <c r="AE2911" s="77">
        <f t="shared" ca="1" si="3783"/>
        <v>17811.163333333338</v>
      </c>
      <c r="AF2911" s="77">
        <f t="shared" ca="1" si="3783"/>
        <v>17811.163333333338</v>
      </c>
      <c r="AG2911" s="77">
        <f t="shared" ca="1" si="3783"/>
        <v>17811.163333333338</v>
      </c>
      <c r="AH2911" s="77">
        <f t="shared" ca="1" si="3783"/>
        <v>17811.163333333338</v>
      </c>
      <c r="AI2911" s="77">
        <f t="shared" ca="1" si="3783"/>
        <v>17811.163333333338</v>
      </c>
      <c r="AJ2911" s="77">
        <f t="shared" ca="1" si="3783"/>
        <v>17811.163333333338</v>
      </c>
      <c r="AK2911" s="77">
        <f t="shared" ca="1" si="3783"/>
        <v>17811.163333333338</v>
      </c>
      <c r="AL2911" s="77">
        <f t="shared" ca="1" si="3783"/>
        <v>17811.163333333338</v>
      </c>
      <c r="AM2911" s="77">
        <f t="shared" ca="1" si="3783"/>
        <v>17811.163333333338</v>
      </c>
      <c r="AN2911" s="77">
        <f t="shared" ca="1" si="3783"/>
        <v>17811.163333333338</v>
      </c>
      <c r="AO2911" s="77">
        <f t="shared" ca="1" si="3783"/>
        <v>17811.163333333338</v>
      </c>
      <c r="AP2911" s="77">
        <f t="shared" ca="1" si="3783"/>
        <v>17811.163333333338</v>
      </c>
      <c r="AQ2911" s="77">
        <f t="shared" ca="1" si="3783"/>
        <v>18691.304833333335</v>
      </c>
      <c r="AR2911" s="77">
        <f t="shared" ca="1" si="3783"/>
        <v>18691.304833333335</v>
      </c>
      <c r="AS2911" s="77">
        <f t="shared" ca="1" si="3783"/>
        <v>18691.304833333335</v>
      </c>
      <c r="AT2911" s="77">
        <f t="shared" ca="1" si="3783"/>
        <v>18691.304833333335</v>
      </c>
      <c r="AU2911" s="77">
        <f t="shared" ca="1" si="3783"/>
        <v>18691.304833333335</v>
      </c>
      <c r="AV2911" s="77">
        <f t="shared" ca="1" si="3783"/>
        <v>18691.304833333335</v>
      </c>
      <c r="AW2911" s="77">
        <f t="shared" ca="1" si="3783"/>
        <v>18691.304833333335</v>
      </c>
      <c r="AX2911" s="77">
        <f t="shared" ca="1" si="3783"/>
        <v>18691.304833333335</v>
      </c>
      <c r="AY2911" s="77">
        <f t="shared" ref="AY2911:CD2911" ca="1" si="3784">-AY2909*AY2908</f>
        <v>18691.304833333335</v>
      </c>
      <c r="AZ2911" s="77">
        <f t="shared" ca="1" si="3784"/>
        <v>18691.304833333335</v>
      </c>
      <c r="BA2911" s="77">
        <f t="shared" ca="1" si="3784"/>
        <v>18691.304833333335</v>
      </c>
      <c r="BB2911" s="77">
        <f t="shared" ca="1" si="3784"/>
        <v>18691.304833333335</v>
      </c>
      <c r="BC2911" s="77">
        <f t="shared" ca="1" si="3784"/>
        <v>19615.453408333335</v>
      </c>
      <c r="BD2911" s="77">
        <f t="shared" ca="1" si="3784"/>
        <v>19615.453408333335</v>
      </c>
      <c r="BE2911" s="77">
        <f t="shared" ca="1" si="3784"/>
        <v>19615.453408333335</v>
      </c>
      <c r="BF2911" s="77">
        <f t="shared" ca="1" si="3784"/>
        <v>19615.453408333335</v>
      </c>
      <c r="BG2911" s="77">
        <f t="shared" ca="1" si="3784"/>
        <v>19615.453408333335</v>
      </c>
      <c r="BH2911" s="77">
        <f t="shared" ca="1" si="3784"/>
        <v>19615.453408333335</v>
      </c>
      <c r="BI2911" s="77">
        <f t="shared" ca="1" si="3784"/>
        <v>19615.453408333335</v>
      </c>
      <c r="BJ2911" s="77">
        <f t="shared" ca="1" si="3784"/>
        <v>19615.453408333335</v>
      </c>
      <c r="BK2911" s="77">
        <f t="shared" ca="1" si="3784"/>
        <v>19615.453408333335</v>
      </c>
      <c r="BL2911" s="77">
        <f t="shared" ca="1" si="3784"/>
        <v>19615.453408333335</v>
      </c>
      <c r="BM2911" s="77">
        <f t="shared" ca="1" si="3784"/>
        <v>19615.453408333335</v>
      </c>
      <c r="BN2911" s="77">
        <f t="shared" ca="1" si="3784"/>
        <v>19615.453408333335</v>
      </c>
      <c r="BO2911" s="77">
        <f t="shared" ca="1" si="3784"/>
        <v>20585.809412083338</v>
      </c>
      <c r="BP2911" s="77">
        <f t="shared" ca="1" si="3784"/>
        <v>20585.809412083338</v>
      </c>
      <c r="BQ2911" s="77">
        <f t="shared" ca="1" si="3784"/>
        <v>20585.809412083338</v>
      </c>
      <c r="BR2911" s="77">
        <f t="shared" ca="1" si="3784"/>
        <v>20585.809412083338</v>
      </c>
      <c r="BS2911" s="77">
        <f t="shared" ca="1" si="3784"/>
        <v>20585.809412083338</v>
      </c>
      <c r="BT2911" s="77">
        <f t="shared" ca="1" si="3784"/>
        <v>20585.809412083338</v>
      </c>
      <c r="BU2911" s="77">
        <f t="shared" ca="1" si="3784"/>
        <v>20585.809412083338</v>
      </c>
      <c r="BV2911" s="77">
        <f t="shared" ca="1" si="3784"/>
        <v>20585.809412083338</v>
      </c>
      <c r="BW2911" s="77">
        <f t="shared" ca="1" si="3784"/>
        <v>20585.809412083338</v>
      </c>
      <c r="BX2911" s="77">
        <f t="shared" ca="1" si="3784"/>
        <v>20585.809412083338</v>
      </c>
      <c r="BY2911" s="77">
        <f t="shared" ca="1" si="3784"/>
        <v>20585.809412083338</v>
      </c>
      <c r="BZ2911" s="77">
        <f t="shared" ca="1" si="3784"/>
        <v>20585.809412083338</v>
      </c>
      <c r="CA2911" s="77">
        <f t="shared" ca="1" si="3784"/>
        <v>21604.683216020836</v>
      </c>
      <c r="CB2911" s="77">
        <f t="shared" ca="1" si="3784"/>
        <v>21604.683216020836</v>
      </c>
      <c r="CC2911" s="77">
        <f t="shared" ca="1" si="3784"/>
        <v>21604.683216020836</v>
      </c>
      <c r="CD2911" s="77">
        <f t="shared" ca="1" si="3784"/>
        <v>21604.683216020836</v>
      </c>
      <c r="CE2911" s="77">
        <f t="shared" ref="CE2911:CK2911" ca="1" si="3785">-CE2909*CE2908</f>
        <v>21604.683216020836</v>
      </c>
      <c r="CF2911" s="77">
        <f t="shared" ca="1" si="3785"/>
        <v>21604.683216020836</v>
      </c>
      <c r="CG2911" s="77">
        <f t="shared" ca="1" si="3785"/>
        <v>21604.683216020836</v>
      </c>
      <c r="CH2911" s="77">
        <f t="shared" ca="1" si="3785"/>
        <v>21604.683216020836</v>
      </c>
      <c r="CI2911" s="77">
        <f t="shared" ca="1" si="3785"/>
        <v>21604.683216020836</v>
      </c>
      <c r="CJ2911" s="77">
        <f t="shared" ca="1" si="3785"/>
        <v>21604.683216020836</v>
      </c>
      <c r="CK2911" s="77">
        <f t="shared" ca="1" si="3785"/>
        <v>21604.683216020836</v>
      </c>
    </row>
    <row r="2912" spans="2:89" x14ac:dyDescent="0.35">
      <c r="D2912" t="s">
        <v>429</v>
      </c>
      <c r="E2912" s="8" t="str">
        <f t="shared" si="3780"/>
        <v>2912 DCOPS-IS</v>
      </c>
      <c r="G2912" t="s">
        <v>244</v>
      </c>
      <c r="S2912" s="72"/>
      <c r="T2912" s="72"/>
      <c r="U2912" s="72"/>
      <c r="V2912" s="72"/>
      <c r="W2912" s="72"/>
      <c r="X2912" s="72"/>
      <c r="Y2912" s="72"/>
      <c r="Z2912" s="72"/>
      <c r="AA2912" s="72"/>
      <c r="AB2912" s="72"/>
      <c r="AC2912" s="72"/>
      <c r="AD2912" s="72"/>
      <c r="AE2912" s="72"/>
      <c r="AF2912" s="72"/>
      <c r="AG2912" s="72"/>
      <c r="AH2912" s="72"/>
      <c r="AI2912" s="72"/>
      <c r="AJ2912" s="72"/>
      <c r="AK2912" s="72"/>
      <c r="AL2912" s="72"/>
      <c r="AM2912" s="72"/>
      <c r="AN2912" s="72"/>
      <c r="AO2912" s="72"/>
      <c r="AP2912" s="72"/>
      <c r="AQ2912" s="72"/>
      <c r="AR2912" s="72"/>
      <c r="AS2912" s="72"/>
      <c r="AT2912" s="72"/>
      <c r="AU2912" s="72"/>
      <c r="AV2912" s="72"/>
      <c r="AW2912" s="72"/>
      <c r="AX2912" s="72"/>
      <c r="AY2912" s="72"/>
      <c r="AZ2912" s="72"/>
      <c r="BA2912" s="72"/>
      <c r="BB2912" s="72"/>
      <c r="BC2912" s="72"/>
      <c r="BD2912" s="72"/>
      <c r="BE2912" s="72"/>
      <c r="BF2912" s="72"/>
      <c r="BG2912" s="72"/>
      <c r="BH2912" s="72"/>
      <c r="BI2912" s="72"/>
      <c r="BJ2912" s="72"/>
      <c r="BK2912" s="72"/>
      <c r="BL2912" s="72"/>
      <c r="BM2912" s="72"/>
      <c r="BN2912" s="72"/>
      <c r="BO2912" s="72"/>
      <c r="BP2912" s="72"/>
      <c r="BQ2912" s="72"/>
      <c r="BR2912" s="72"/>
      <c r="BS2912" s="72"/>
      <c r="BT2912" s="72"/>
      <c r="BU2912" s="72"/>
      <c r="BV2912" s="72"/>
      <c r="BW2912" s="72"/>
      <c r="BX2912" s="72"/>
      <c r="BY2912" s="72"/>
      <c r="BZ2912" s="72"/>
      <c r="CA2912" s="72"/>
      <c r="CB2912" s="72"/>
      <c r="CC2912" s="72"/>
      <c r="CD2912" s="72"/>
      <c r="CE2912" s="72"/>
      <c r="CF2912" s="72"/>
      <c r="CG2912" s="72"/>
      <c r="CH2912" s="72"/>
      <c r="CI2912" s="72"/>
      <c r="CJ2912" s="72"/>
      <c r="CK2912" s="72"/>
    </row>
    <row r="2913" spans="2:89" x14ac:dyDescent="0.35">
      <c r="B2913" s="132" t="str">
        <f>B2899</f>
        <v>(Primary label)</v>
      </c>
      <c r="D2913" t="s">
        <v>429</v>
      </c>
      <c r="E2913" s="8" t="str">
        <f t="shared" si="3780"/>
        <v>2913 DCOPS-IS</v>
      </c>
      <c r="G2913" t="s">
        <v>332</v>
      </c>
      <c r="H2913" s="27"/>
      <c r="I2913" s="78"/>
      <c r="J2913" s="78"/>
      <c r="K2913" s="33"/>
      <c r="L2913" s="33"/>
      <c r="M2913" s="33"/>
      <c r="N2913" s="33"/>
      <c r="O2913" s="33"/>
      <c r="P2913" s="33"/>
      <c r="R2913" s="33"/>
      <c r="S2913" s="77"/>
      <c r="T2913" s="77"/>
      <c r="U2913" s="77"/>
      <c r="V2913" s="77"/>
      <c r="W2913" s="77"/>
      <c r="X2913" s="77"/>
      <c r="Y2913" s="77"/>
      <c r="Z2913" s="77"/>
      <c r="AA2913" s="77"/>
      <c r="AB2913" s="77"/>
      <c r="AC2913" s="77"/>
      <c r="AD2913" s="77"/>
      <c r="AE2913" s="77"/>
      <c r="AF2913" s="77"/>
      <c r="AG2913" s="77"/>
      <c r="AH2913" s="77"/>
      <c r="AI2913" s="77"/>
      <c r="AJ2913" s="77"/>
      <c r="AK2913" s="77"/>
      <c r="AL2913" s="77"/>
      <c r="AM2913" s="77"/>
      <c r="AN2913" s="77"/>
      <c r="AO2913" s="77"/>
      <c r="AP2913" s="77"/>
      <c r="AQ2913" s="77"/>
      <c r="AR2913" s="77"/>
      <c r="AS2913" s="77"/>
      <c r="AT2913" s="77"/>
      <c r="AU2913" s="77"/>
      <c r="AV2913" s="77"/>
      <c r="AW2913" s="77"/>
      <c r="AX2913" s="77"/>
      <c r="AY2913" s="77"/>
      <c r="AZ2913" s="77"/>
      <c r="BA2913" s="77"/>
      <c r="BB2913" s="77"/>
      <c r="BC2913" s="77"/>
      <c r="BD2913" s="77"/>
      <c r="BE2913" s="77"/>
      <c r="BF2913" s="77"/>
      <c r="BG2913" s="77"/>
      <c r="BH2913" s="77"/>
      <c r="BI2913" s="77"/>
      <c r="BJ2913" s="77"/>
      <c r="BK2913" s="77"/>
      <c r="BL2913" s="77"/>
      <c r="BM2913" s="77"/>
      <c r="BN2913" s="77"/>
      <c r="BO2913" s="77"/>
      <c r="BP2913" s="77"/>
      <c r="BQ2913" s="77"/>
      <c r="BR2913" s="77"/>
      <c r="BS2913" s="77"/>
      <c r="BT2913" s="77"/>
      <c r="BU2913" s="77"/>
      <c r="BV2913" s="77"/>
      <c r="BW2913" s="77"/>
      <c r="BX2913" s="77"/>
      <c r="BY2913" s="77"/>
      <c r="BZ2913" s="77"/>
      <c r="CA2913" s="77"/>
      <c r="CB2913" s="77"/>
      <c r="CC2913" s="77"/>
      <c r="CD2913" s="77"/>
      <c r="CE2913" s="77"/>
      <c r="CF2913" s="77"/>
      <c r="CG2913" s="77"/>
      <c r="CH2913" s="77"/>
      <c r="CI2913" s="77"/>
      <c r="CJ2913" s="77"/>
      <c r="CK2913" s="77"/>
    </row>
    <row r="2914" spans="2:89" x14ac:dyDescent="0.35">
      <c r="B2914" s="132" t="str">
        <f>B2900</f>
        <v>primary unit</v>
      </c>
      <c r="D2914" t="s">
        <v>429</v>
      </c>
      <c r="E2914" s="8" t="str">
        <f>ROW()&amp;" "&amp;D2914</f>
        <v>2914 DCOPS-IS</v>
      </c>
      <c r="G2914" t="s">
        <v>332</v>
      </c>
      <c r="H2914" s="27"/>
      <c r="I2914" s="78"/>
      <c r="J2914" s="78"/>
      <c r="K2914" s="33"/>
      <c r="L2914" s="33"/>
      <c r="M2914" s="33"/>
      <c r="N2914" s="33"/>
      <c r="O2914" s="33"/>
      <c r="P2914" s="33"/>
      <c r="R2914" s="33"/>
      <c r="S2914" s="77"/>
      <c r="T2914" s="77"/>
      <c r="U2914" s="77"/>
      <c r="V2914" s="77"/>
      <c r="W2914" s="77"/>
      <c r="X2914" s="77"/>
      <c r="Y2914" s="77"/>
      <c r="Z2914" s="77"/>
      <c r="AA2914" s="77"/>
      <c r="AB2914" s="77"/>
      <c r="AC2914" s="77"/>
      <c r="AD2914" s="77"/>
      <c r="AE2914" s="77"/>
      <c r="AF2914" s="77"/>
      <c r="AG2914" s="77"/>
      <c r="AH2914" s="77"/>
      <c r="AI2914" s="77"/>
      <c r="AJ2914" s="77"/>
      <c r="AK2914" s="77"/>
      <c r="AL2914" s="77"/>
      <c r="AM2914" s="77"/>
      <c r="AN2914" s="77"/>
      <c r="AO2914" s="77"/>
      <c r="AP2914" s="77"/>
      <c r="AQ2914" s="77"/>
      <c r="AR2914" s="77"/>
      <c r="AS2914" s="77"/>
      <c r="AT2914" s="77"/>
      <c r="AU2914" s="77"/>
      <c r="AV2914" s="77"/>
      <c r="AW2914" s="77"/>
      <c r="AX2914" s="77"/>
      <c r="AY2914" s="77"/>
      <c r="AZ2914" s="77"/>
      <c r="BA2914" s="77"/>
      <c r="BB2914" s="77"/>
      <c r="BC2914" s="77"/>
      <c r="BD2914" s="77"/>
      <c r="BE2914" s="77"/>
      <c r="BF2914" s="77"/>
      <c r="BG2914" s="77"/>
      <c r="BH2914" s="77"/>
      <c r="BI2914" s="77"/>
      <c r="BJ2914" s="77"/>
      <c r="BK2914" s="77"/>
      <c r="BL2914" s="77"/>
      <c r="BM2914" s="77"/>
      <c r="BN2914" s="77"/>
      <c r="BO2914" s="77"/>
      <c r="BP2914" s="77"/>
      <c r="BQ2914" s="77"/>
      <c r="BR2914" s="77"/>
      <c r="BS2914" s="77"/>
      <c r="BT2914" s="77"/>
      <c r="BU2914" s="77"/>
      <c r="BV2914" s="77"/>
      <c r="BW2914" s="77"/>
      <c r="BX2914" s="77"/>
      <c r="BY2914" s="77"/>
      <c r="BZ2914" s="77"/>
      <c r="CA2914" s="77"/>
      <c r="CB2914" s="77"/>
      <c r="CC2914" s="77"/>
      <c r="CD2914" s="77"/>
      <c r="CE2914" s="77"/>
      <c r="CF2914" s="77"/>
      <c r="CG2914" s="77"/>
      <c r="CH2914" s="77"/>
      <c r="CI2914" s="77"/>
      <c r="CJ2914" s="77"/>
      <c r="CK2914" s="77"/>
    </row>
    <row r="2915" spans="2:89" x14ac:dyDescent="0.35">
      <c r="B2915" s="132" t="str">
        <f>B2901</f>
        <v>Primary revenue driver</v>
      </c>
      <c r="D2915" t="s">
        <v>429</v>
      </c>
      <c r="E2915" s="8" t="str">
        <f t="shared" si="3780"/>
        <v>2915 DCOPS-IS</v>
      </c>
      <c r="G2915" t="s">
        <v>332</v>
      </c>
      <c r="K2915" s="53"/>
      <c r="L2915" s="53"/>
      <c r="M2915" s="53"/>
      <c r="N2915" s="53"/>
      <c r="O2915" s="53"/>
      <c r="P2915" s="53"/>
      <c r="R2915" s="24"/>
      <c r="S2915" s="175" t="str">
        <f t="shared" ref="S2915" si="3786">S2901</f>
        <v>S$16</v>
      </c>
      <c r="T2915" s="175" t="str">
        <f t="shared" ref="T2915:AX2915" si="3787">T2901</f>
        <v>T$16</v>
      </c>
      <c r="U2915" s="175" t="str">
        <f t="shared" si="3787"/>
        <v>U$16</v>
      </c>
      <c r="V2915" s="175" t="str">
        <f t="shared" si="3787"/>
        <v>V$16</v>
      </c>
      <c r="W2915" s="175" t="str">
        <f t="shared" si="3787"/>
        <v>W$16</v>
      </c>
      <c r="X2915" s="175" t="str">
        <f t="shared" si="3787"/>
        <v>X$16</v>
      </c>
      <c r="Y2915" s="175" t="str">
        <f t="shared" si="3787"/>
        <v>Y$16</v>
      </c>
      <c r="Z2915" s="175" t="str">
        <f t="shared" si="3787"/>
        <v>Z$16</v>
      </c>
      <c r="AA2915" s="175" t="str">
        <f t="shared" si="3787"/>
        <v>AA$16</v>
      </c>
      <c r="AB2915" s="175" t="str">
        <f t="shared" si="3787"/>
        <v>AB$16</v>
      </c>
      <c r="AC2915" s="175" t="str">
        <f t="shared" si="3787"/>
        <v>AC$16</v>
      </c>
      <c r="AD2915" s="175" t="str">
        <f t="shared" si="3787"/>
        <v>AD$16</v>
      </c>
      <c r="AE2915" s="175" t="str">
        <f t="shared" si="3787"/>
        <v>AE$16</v>
      </c>
      <c r="AF2915" s="175" t="str">
        <f t="shared" si="3787"/>
        <v>AF$16</v>
      </c>
      <c r="AG2915" s="175" t="str">
        <f t="shared" si="3787"/>
        <v>AG$16</v>
      </c>
      <c r="AH2915" s="175" t="str">
        <f t="shared" si="3787"/>
        <v>AH$16</v>
      </c>
      <c r="AI2915" s="175" t="str">
        <f t="shared" si="3787"/>
        <v>AI$16</v>
      </c>
      <c r="AJ2915" s="175" t="str">
        <f t="shared" si="3787"/>
        <v>AJ$16</v>
      </c>
      <c r="AK2915" s="175" t="str">
        <f t="shared" si="3787"/>
        <v>AK$16</v>
      </c>
      <c r="AL2915" s="175" t="str">
        <f t="shared" si="3787"/>
        <v>AL$16</v>
      </c>
      <c r="AM2915" s="175" t="str">
        <f t="shared" si="3787"/>
        <v>AM$16</v>
      </c>
      <c r="AN2915" s="175" t="str">
        <f t="shared" si="3787"/>
        <v>AN$16</v>
      </c>
      <c r="AO2915" s="175" t="str">
        <f t="shared" si="3787"/>
        <v>AO$16</v>
      </c>
      <c r="AP2915" s="175" t="str">
        <f t="shared" si="3787"/>
        <v>AP$16</v>
      </c>
      <c r="AQ2915" s="175" t="str">
        <f t="shared" si="3787"/>
        <v>AQ$16</v>
      </c>
      <c r="AR2915" s="175" t="str">
        <f t="shared" si="3787"/>
        <v>AR$16</v>
      </c>
      <c r="AS2915" s="175" t="str">
        <f t="shared" si="3787"/>
        <v>AS$16</v>
      </c>
      <c r="AT2915" s="175" t="str">
        <f t="shared" si="3787"/>
        <v>AT$16</v>
      </c>
      <c r="AU2915" s="175" t="str">
        <f t="shared" si="3787"/>
        <v>AU$16</v>
      </c>
      <c r="AV2915" s="175" t="str">
        <f t="shared" si="3787"/>
        <v>AV$16</v>
      </c>
      <c r="AW2915" s="175" t="str">
        <f t="shared" si="3787"/>
        <v>AW$16</v>
      </c>
      <c r="AX2915" s="175" t="str">
        <f t="shared" si="3787"/>
        <v>AX$16</v>
      </c>
      <c r="AY2915" s="175" t="str">
        <f t="shared" ref="AY2915:CD2915" si="3788">AY2901</f>
        <v>AY$16</v>
      </c>
      <c r="AZ2915" s="175" t="str">
        <f t="shared" si="3788"/>
        <v>AZ$16</v>
      </c>
      <c r="BA2915" s="175" t="str">
        <f t="shared" si="3788"/>
        <v>BA$16</v>
      </c>
      <c r="BB2915" s="175" t="str">
        <f t="shared" si="3788"/>
        <v>BB$16</v>
      </c>
      <c r="BC2915" s="175" t="str">
        <f t="shared" si="3788"/>
        <v>BC$16</v>
      </c>
      <c r="BD2915" s="175" t="str">
        <f t="shared" si="3788"/>
        <v>BD$16</v>
      </c>
      <c r="BE2915" s="175" t="str">
        <f t="shared" si="3788"/>
        <v>BE$16</v>
      </c>
      <c r="BF2915" s="175" t="str">
        <f t="shared" si="3788"/>
        <v>BF$16</v>
      </c>
      <c r="BG2915" s="175" t="str">
        <f t="shared" si="3788"/>
        <v>BG$16</v>
      </c>
      <c r="BH2915" s="175" t="str">
        <f t="shared" si="3788"/>
        <v>BH$16</v>
      </c>
      <c r="BI2915" s="175" t="str">
        <f t="shared" si="3788"/>
        <v>BI$16</v>
      </c>
      <c r="BJ2915" s="175" t="str">
        <f t="shared" si="3788"/>
        <v>BJ$16</v>
      </c>
      <c r="BK2915" s="175" t="str">
        <f t="shared" si="3788"/>
        <v>BK$16</v>
      </c>
      <c r="BL2915" s="175" t="str">
        <f t="shared" si="3788"/>
        <v>BL$16</v>
      </c>
      <c r="BM2915" s="175" t="str">
        <f t="shared" si="3788"/>
        <v>BM$16</v>
      </c>
      <c r="BN2915" s="175" t="str">
        <f t="shared" si="3788"/>
        <v>BN$16</v>
      </c>
      <c r="BO2915" s="175" t="str">
        <f t="shared" si="3788"/>
        <v>BO$16</v>
      </c>
      <c r="BP2915" s="175" t="str">
        <f t="shared" si="3788"/>
        <v>BP$16</v>
      </c>
      <c r="BQ2915" s="175" t="str">
        <f t="shared" si="3788"/>
        <v>BQ$16</v>
      </c>
      <c r="BR2915" s="175" t="str">
        <f t="shared" si="3788"/>
        <v>BR$16</v>
      </c>
      <c r="BS2915" s="175" t="str">
        <f t="shared" si="3788"/>
        <v>BS$16</v>
      </c>
      <c r="BT2915" s="175" t="str">
        <f t="shared" si="3788"/>
        <v>BT$16</v>
      </c>
      <c r="BU2915" s="175" t="str">
        <f t="shared" si="3788"/>
        <v>BU$16</v>
      </c>
      <c r="BV2915" s="175" t="str">
        <f t="shared" si="3788"/>
        <v>BV$16</v>
      </c>
      <c r="BW2915" s="175" t="str">
        <f t="shared" si="3788"/>
        <v>BW$16</v>
      </c>
      <c r="BX2915" s="175" t="str">
        <f t="shared" si="3788"/>
        <v>BX$16</v>
      </c>
      <c r="BY2915" s="175" t="str">
        <f t="shared" si="3788"/>
        <v>BY$16</v>
      </c>
      <c r="BZ2915" s="175" t="str">
        <f t="shared" si="3788"/>
        <v>BZ$16</v>
      </c>
      <c r="CA2915" s="175" t="str">
        <f t="shared" si="3788"/>
        <v>CA$16</v>
      </c>
      <c r="CB2915" s="175" t="str">
        <f t="shared" si="3788"/>
        <v>CB$16</v>
      </c>
      <c r="CC2915" s="175" t="str">
        <f t="shared" si="3788"/>
        <v>CC$16</v>
      </c>
      <c r="CD2915" s="175" t="str">
        <f t="shared" si="3788"/>
        <v>CD$16</v>
      </c>
      <c r="CE2915" s="175" t="str">
        <f t="shared" ref="CE2915:CK2915" si="3789">CE2901</f>
        <v>CE$16</v>
      </c>
      <c r="CF2915" s="175" t="str">
        <f t="shared" si="3789"/>
        <v>CF$16</v>
      </c>
      <c r="CG2915" s="175" t="str">
        <f t="shared" si="3789"/>
        <v>CG$16</v>
      </c>
      <c r="CH2915" s="175" t="str">
        <f t="shared" si="3789"/>
        <v>CH$16</v>
      </c>
      <c r="CI2915" s="175" t="str">
        <f t="shared" si="3789"/>
        <v>CI$16</v>
      </c>
      <c r="CJ2915" s="175" t="str">
        <f t="shared" si="3789"/>
        <v>CJ$16</v>
      </c>
      <c r="CK2915" s="175" t="str">
        <f t="shared" si="3789"/>
        <v>CK$16</v>
      </c>
    </row>
    <row r="2916" spans="2:89" x14ac:dyDescent="0.35">
      <c r="B2916" s="132" t="str">
        <f>B2902</f>
        <v>Primary volume driver</v>
      </c>
      <c r="D2916" t="s">
        <v>429</v>
      </c>
      <c r="E2916" s="8" t="str">
        <f t="shared" si="3780"/>
        <v>2916 DCOPS-IS</v>
      </c>
      <c r="G2916" t="s">
        <v>332</v>
      </c>
      <c r="H2916" s="12"/>
      <c r="I2916" s="60"/>
      <c r="J2916" s="60"/>
      <c r="K2916" s="15"/>
      <c r="L2916" s="15"/>
      <c r="M2916" s="15"/>
      <c r="N2916" s="15"/>
      <c r="O2916" s="15"/>
      <c r="P2916" s="15"/>
      <c r="R2916" s="15"/>
      <c r="S2916" s="175" t="str">
        <f t="shared" ref="S2916" si="3790">S2902</f>
        <v>S$17</v>
      </c>
      <c r="T2916" s="175" t="str">
        <f t="shared" ref="T2916:AX2916" si="3791">T2902</f>
        <v>T$17</v>
      </c>
      <c r="U2916" s="175" t="str">
        <f t="shared" si="3791"/>
        <v>U$17</v>
      </c>
      <c r="V2916" s="175" t="str">
        <f t="shared" si="3791"/>
        <v>V$17</v>
      </c>
      <c r="W2916" s="175" t="str">
        <f t="shared" si="3791"/>
        <v>W$17</v>
      </c>
      <c r="X2916" s="175" t="str">
        <f t="shared" si="3791"/>
        <v>X$17</v>
      </c>
      <c r="Y2916" s="175" t="str">
        <f t="shared" si="3791"/>
        <v>Y$17</v>
      </c>
      <c r="Z2916" s="175" t="str">
        <f t="shared" si="3791"/>
        <v>Z$17</v>
      </c>
      <c r="AA2916" s="175" t="str">
        <f t="shared" si="3791"/>
        <v>AA$17</v>
      </c>
      <c r="AB2916" s="175" t="str">
        <f t="shared" si="3791"/>
        <v>AB$17</v>
      </c>
      <c r="AC2916" s="175" t="str">
        <f t="shared" si="3791"/>
        <v>AC$17</v>
      </c>
      <c r="AD2916" s="175" t="str">
        <f t="shared" si="3791"/>
        <v>AD$17</v>
      </c>
      <c r="AE2916" s="175" t="str">
        <f t="shared" si="3791"/>
        <v>AE$17</v>
      </c>
      <c r="AF2916" s="175" t="str">
        <f t="shared" si="3791"/>
        <v>AF$17</v>
      </c>
      <c r="AG2916" s="175" t="str">
        <f t="shared" si="3791"/>
        <v>AG$17</v>
      </c>
      <c r="AH2916" s="175" t="str">
        <f t="shared" si="3791"/>
        <v>AH$17</v>
      </c>
      <c r="AI2916" s="175" t="str">
        <f t="shared" si="3791"/>
        <v>AI$17</v>
      </c>
      <c r="AJ2916" s="175" t="str">
        <f t="shared" si="3791"/>
        <v>AJ$17</v>
      </c>
      <c r="AK2916" s="175" t="str">
        <f t="shared" si="3791"/>
        <v>AK$17</v>
      </c>
      <c r="AL2916" s="175" t="str">
        <f t="shared" si="3791"/>
        <v>AL$17</v>
      </c>
      <c r="AM2916" s="175" t="str">
        <f t="shared" si="3791"/>
        <v>AM$17</v>
      </c>
      <c r="AN2916" s="175" t="str">
        <f t="shared" si="3791"/>
        <v>AN$17</v>
      </c>
      <c r="AO2916" s="175" t="str">
        <f t="shared" si="3791"/>
        <v>AO$17</v>
      </c>
      <c r="AP2916" s="175" t="str">
        <f t="shared" si="3791"/>
        <v>AP$17</v>
      </c>
      <c r="AQ2916" s="175" t="str">
        <f t="shared" si="3791"/>
        <v>AQ$17</v>
      </c>
      <c r="AR2916" s="175" t="str">
        <f t="shared" si="3791"/>
        <v>AR$17</v>
      </c>
      <c r="AS2916" s="175" t="str">
        <f t="shared" si="3791"/>
        <v>AS$17</v>
      </c>
      <c r="AT2916" s="175" t="str">
        <f t="shared" si="3791"/>
        <v>AT$17</v>
      </c>
      <c r="AU2916" s="175" t="str">
        <f t="shared" si="3791"/>
        <v>AU$17</v>
      </c>
      <c r="AV2916" s="175" t="str">
        <f t="shared" si="3791"/>
        <v>AV$17</v>
      </c>
      <c r="AW2916" s="175" t="str">
        <f t="shared" si="3791"/>
        <v>AW$17</v>
      </c>
      <c r="AX2916" s="175" t="str">
        <f t="shared" si="3791"/>
        <v>AX$17</v>
      </c>
      <c r="AY2916" s="175" t="str">
        <f t="shared" ref="AY2916:CD2916" si="3792">AY2902</f>
        <v>AY$17</v>
      </c>
      <c r="AZ2916" s="175" t="str">
        <f t="shared" si="3792"/>
        <v>AZ$17</v>
      </c>
      <c r="BA2916" s="175" t="str">
        <f t="shared" si="3792"/>
        <v>BA$17</v>
      </c>
      <c r="BB2916" s="175" t="str">
        <f t="shared" si="3792"/>
        <v>BB$17</v>
      </c>
      <c r="BC2916" s="175" t="str">
        <f t="shared" si="3792"/>
        <v>BC$17</v>
      </c>
      <c r="BD2916" s="175" t="str">
        <f t="shared" si="3792"/>
        <v>BD$17</v>
      </c>
      <c r="BE2916" s="175" t="str">
        <f t="shared" si="3792"/>
        <v>BE$17</v>
      </c>
      <c r="BF2916" s="175" t="str">
        <f t="shared" si="3792"/>
        <v>BF$17</v>
      </c>
      <c r="BG2916" s="175" t="str">
        <f t="shared" si="3792"/>
        <v>BG$17</v>
      </c>
      <c r="BH2916" s="175" t="str">
        <f t="shared" si="3792"/>
        <v>BH$17</v>
      </c>
      <c r="BI2916" s="175" t="str">
        <f t="shared" si="3792"/>
        <v>BI$17</v>
      </c>
      <c r="BJ2916" s="175" t="str">
        <f t="shared" si="3792"/>
        <v>BJ$17</v>
      </c>
      <c r="BK2916" s="175" t="str">
        <f t="shared" si="3792"/>
        <v>BK$17</v>
      </c>
      <c r="BL2916" s="175" t="str">
        <f t="shared" si="3792"/>
        <v>BL$17</v>
      </c>
      <c r="BM2916" s="175" t="str">
        <f t="shared" si="3792"/>
        <v>BM$17</v>
      </c>
      <c r="BN2916" s="175" t="str">
        <f t="shared" si="3792"/>
        <v>BN$17</v>
      </c>
      <c r="BO2916" s="175" t="str">
        <f t="shared" si="3792"/>
        <v>BO$17</v>
      </c>
      <c r="BP2916" s="175" t="str">
        <f t="shared" si="3792"/>
        <v>BP$17</v>
      </c>
      <c r="BQ2916" s="175" t="str">
        <f t="shared" si="3792"/>
        <v>BQ$17</v>
      </c>
      <c r="BR2916" s="175" t="str">
        <f t="shared" si="3792"/>
        <v>BR$17</v>
      </c>
      <c r="BS2916" s="175" t="str">
        <f t="shared" si="3792"/>
        <v>BS$17</v>
      </c>
      <c r="BT2916" s="175" t="str">
        <f t="shared" si="3792"/>
        <v>BT$17</v>
      </c>
      <c r="BU2916" s="175" t="str">
        <f t="shared" si="3792"/>
        <v>BU$17</v>
      </c>
      <c r="BV2916" s="175" t="str">
        <f t="shared" si="3792"/>
        <v>BV$17</v>
      </c>
      <c r="BW2916" s="175" t="str">
        <f t="shared" si="3792"/>
        <v>BW$17</v>
      </c>
      <c r="BX2916" s="175" t="str">
        <f t="shared" si="3792"/>
        <v>BX$17</v>
      </c>
      <c r="BY2916" s="175" t="str">
        <f t="shared" si="3792"/>
        <v>BY$17</v>
      </c>
      <c r="BZ2916" s="175" t="str">
        <f t="shared" si="3792"/>
        <v>BZ$17</v>
      </c>
      <c r="CA2916" s="175" t="str">
        <f t="shared" si="3792"/>
        <v>CA$17</v>
      </c>
      <c r="CB2916" s="175" t="str">
        <f t="shared" si="3792"/>
        <v>CB$17</v>
      </c>
      <c r="CC2916" s="175" t="str">
        <f t="shared" si="3792"/>
        <v>CC$17</v>
      </c>
      <c r="CD2916" s="175" t="str">
        <f t="shared" si="3792"/>
        <v>CD$17</v>
      </c>
      <c r="CE2916" s="175" t="str">
        <f t="shared" ref="CE2916:CK2916" si="3793">CE2902</f>
        <v>CE$17</v>
      </c>
      <c r="CF2916" s="175" t="str">
        <f t="shared" si="3793"/>
        <v>CF$17</v>
      </c>
      <c r="CG2916" s="175" t="str">
        <f t="shared" si="3793"/>
        <v>CG$17</v>
      </c>
      <c r="CH2916" s="175" t="str">
        <f t="shared" si="3793"/>
        <v>CH$17</v>
      </c>
      <c r="CI2916" s="175" t="str">
        <f t="shared" si="3793"/>
        <v>CI$17</v>
      </c>
      <c r="CJ2916" s="175" t="str">
        <f t="shared" si="3793"/>
        <v>CJ$17</v>
      </c>
      <c r="CK2916" s="175" t="str">
        <f t="shared" si="3793"/>
        <v>CK$17</v>
      </c>
    </row>
    <row r="2917" spans="2:89" x14ac:dyDescent="0.35">
      <c r="B2917" s="187" t="str">
        <f>B2907</f>
        <v>% of operating income - direct cost:</v>
      </c>
      <c r="D2917" t="s">
        <v>429</v>
      </c>
      <c r="E2917" s="8" t="str">
        <f t="shared" si="3780"/>
        <v>2917 DCOPS-IS</v>
      </c>
      <c r="G2917" t="s">
        <v>332</v>
      </c>
      <c r="H2917" s="12"/>
      <c r="I2917" s="60"/>
      <c r="J2917" s="60"/>
      <c r="K2917" s="15"/>
      <c r="L2917" s="15"/>
      <c r="M2917" s="15"/>
      <c r="N2917" s="15"/>
      <c r="O2917" s="15"/>
      <c r="P2917" s="15"/>
      <c r="R2917" s="15"/>
      <c r="S2917" s="175">
        <f t="shared" ref="S2917" si="3794">S2903</f>
        <v>0</v>
      </c>
      <c r="T2917" s="175">
        <f t="shared" ref="T2917:AX2917" si="3795">T2903</f>
        <v>0</v>
      </c>
      <c r="U2917" s="175">
        <f t="shared" si="3795"/>
        <v>0</v>
      </c>
      <c r="V2917" s="175">
        <f t="shared" si="3795"/>
        <v>0</v>
      </c>
      <c r="W2917" s="175">
        <f t="shared" si="3795"/>
        <v>0</v>
      </c>
      <c r="X2917" s="175">
        <f t="shared" si="3795"/>
        <v>0</v>
      </c>
      <c r="Y2917" s="175">
        <f t="shared" si="3795"/>
        <v>0</v>
      </c>
      <c r="Z2917" s="175">
        <f t="shared" si="3795"/>
        <v>0</v>
      </c>
      <c r="AA2917" s="175">
        <f t="shared" si="3795"/>
        <v>0</v>
      </c>
      <c r="AB2917" s="175">
        <f t="shared" si="3795"/>
        <v>0</v>
      </c>
      <c r="AC2917" s="175">
        <f t="shared" si="3795"/>
        <v>0</v>
      </c>
      <c r="AD2917" s="175">
        <f t="shared" si="3795"/>
        <v>0</v>
      </c>
      <c r="AE2917" s="175">
        <f t="shared" si="3795"/>
        <v>0</v>
      </c>
      <c r="AF2917" s="175">
        <f t="shared" si="3795"/>
        <v>0</v>
      </c>
      <c r="AG2917" s="175">
        <f t="shared" si="3795"/>
        <v>0</v>
      </c>
      <c r="AH2917" s="175">
        <f t="shared" si="3795"/>
        <v>0</v>
      </c>
      <c r="AI2917" s="175">
        <f t="shared" si="3795"/>
        <v>0</v>
      </c>
      <c r="AJ2917" s="175">
        <f t="shared" si="3795"/>
        <v>0</v>
      </c>
      <c r="AK2917" s="175">
        <f t="shared" si="3795"/>
        <v>0</v>
      </c>
      <c r="AL2917" s="175">
        <f t="shared" si="3795"/>
        <v>0</v>
      </c>
      <c r="AM2917" s="175">
        <f t="shared" si="3795"/>
        <v>0</v>
      </c>
      <c r="AN2917" s="175">
        <f t="shared" si="3795"/>
        <v>0</v>
      </c>
      <c r="AO2917" s="175">
        <f t="shared" si="3795"/>
        <v>0</v>
      </c>
      <c r="AP2917" s="175">
        <f t="shared" si="3795"/>
        <v>0</v>
      </c>
      <c r="AQ2917" s="175">
        <f t="shared" si="3795"/>
        <v>0</v>
      </c>
      <c r="AR2917" s="175">
        <f t="shared" si="3795"/>
        <v>0</v>
      </c>
      <c r="AS2917" s="175">
        <f t="shared" si="3795"/>
        <v>0</v>
      </c>
      <c r="AT2917" s="175">
        <f t="shared" si="3795"/>
        <v>0</v>
      </c>
      <c r="AU2917" s="175">
        <f t="shared" si="3795"/>
        <v>0</v>
      </c>
      <c r="AV2917" s="175">
        <f t="shared" si="3795"/>
        <v>0</v>
      </c>
      <c r="AW2917" s="175">
        <f t="shared" si="3795"/>
        <v>0</v>
      </c>
      <c r="AX2917" s="175">
        <f t="shared" si="3795"/>
        <v>0</v>
      </c>
      <c r="AY2917" s="175">
        <f t="shared" ref="AY2917:CD2917" si="3796">AY2903</f>
        <v>0</v>
      </c>
      <c r="AZ2917" s="175">
        <f t="shared" si="3796"/>
        <v>0</v>
      </c>
      <c r="BA2917" s="175">
        <f t="shared" si="3796"/>
        <v>0</v>
      </c>
      <c r="BB2917" s="175">
        <f t="shared" si="3796"/>
        <v>0</v>
      </c>
      <c r="BC2917" s="175">
        <f t="shared" si="3796"/>
        <v>0</v>
      </c>
      <c r="BD2917" s="175">
        <f t="shared" si="3796"/>
        <v>0</v>
      </c>
      <c r="BE2917" s="175">
        <f t="shared" si="3796"/>
        <v>0</v>
      </c>
      <c r="BF2917" s="175">
        <f t="shared" si="3796"/>
        <v>0</v>
      </c>
      <c r="BG2917" s="175">
        <f t="shared" si="3796"/>
        <v>0</v>
      </c>
      <c r="BH2917" s="175">
        <f t="shared" si="3796"/>
        <v>0</v>
      </c>
      <c r="BI2917" s="175">
        <f t="shared" si="3796"/>
        <v>0</v>
      </c>
      <c r="BJ2917" s="175">
        <f t="shared" si="3796"/>
        <v>0</v>
      </c>
      <c r="BK2917" s="175">
        <f t="shared" si="3796"/>
        <v>0</v>
      </c>
      <c r="BL2917" s="175">
        <f t="shared" si="3796"/>
        <v>0</v>
      </c>
      <c r="BM2917" s="175">
        <f t="shared" si="3796"/>
        <v>0</v>
      </c>
      <c r="BN2917" s="175">
        <f t="shared" si="3796"/>
        <v>0</v>
      </c>
      <c r="BO2917" s="175">
        <f t="shared" si="3796"/>
        <v>0</v>
      </c>
      <c r="BP2917" s="175">
        <f t="shared" si="3796"/>
        <v>0</v>
      </c>
      <c r="BQ2917" s="175">
        <f t="shared" si="3796"/>
        <v>0</v>
      </c>
      <c r="BR2917" s="175">
        <f t="shared" si="3796"/>
        <v>0</v>
      </c>
      <c r="BS2917" s="175">
        <f t="shared" si="3796"/>
        <v>0</v>
      </c>
      <c r="BT2917" s="175">
        <f t="shared" si="3796"/>
        <v>0</v>
      </c>
      <c r="BU2917" s="175">
        <f t="shared" si="3796"/>
        <v>0</v>
      </c>
      <c r="BV2917" s="175">
        <f t="shared" si="3796"/>
        <v>0</v>
      </c>
      <c r="BW2917" s="175">
        <f t="shared" si="3796"/>
        <v>0</v>
      </c>
      <c r="BX2917" s="175">
        <f t="shared" si="3796"/>
        <v>0</v>
      </c>
      <c r="BY2917" s="175">
        <f t="shared" si="3796"/>
        <v>0</v>
      </c>
      <c r="BZ2917" s="175">
        <f t="shared" si="3796"/>
        <v>0</v>
      </c>
      <c r="CA2917" s="175">
        <f t="shared" si="3796"/>
        <v>0</v>
      </c>
      <c r="CB2917" s="175">
        <f t="shared" si="3796"/>
        <v>0</v>
      </c>
      <c r="CC2917" s="175">
        <f t="shared" si="3796"/>
        <v>0</v>
      </c>
      <c r="CD2917" s="175">
        <f t="shared" si="3796"/>
        <v>0</v>
      </c>
      <c r="CE2917" s="175">
        <f t="shared" ref="CE2917:CK2917" si="3797">CE2903</f>
        <v>0</v>
      </c>
      <c r="CF2917" s="175">
        <f t="shared" si="3797"/>
        <v>0</v>
      </c>
      <c r="CG2917" s="175">
        <f t="shared" si="3797"/>
        <v>0</v>
      </c>
      <c r="CH2917" s="175">
        <f t="shared" si="3797"/>
        <v>0</v>
      </c>
      <c r="CI2917" s="175">
        <f t="shared" si="3797"/>
        <v>0</v>
      </c>
      <c r="CJ2917" s="175">
        <f t="shared" si="3797"/>
        <v>0</v>
      </c>
      <c r="CK2917" s="175">
        <f t="shared" si="3797"/>
        <v>0</v>
      </c>
    </row>
    <row r="2918" spans="2:89" x14ac:dyDescent="0.35">
      <c r="B2918" s="235" t="str">
        <f>IFERROR(SUBSTITUTE(TRIM(MID(B2907, SEARCH("-", B2907) + 1, LEN(B2907))),":",""),"no unit")</f>
        <v>direct cost</v>
      </c>
      <c r="D2918" t="s">
        <v>429</v>
      </c>
      <c r="E2918" s="8" t="str">
        <f t="shared" ref="E2918" si="3798">ROW()&amp;" "&amp;D2918</f>
        <v>2918 DCOPS-IS</v>
      </c>
      <c r="G2918" t="s">
        <v>332</v>
      </c>
      <c r="H2918" s="12"/>
      <c r="I2918" s="60"/>
      <c r="J2918" s="60"/>
      <c r="K2918" s="15"/>
      <c r="L2918" s="15"/>
      <c r="M2918" s="15"/>
      <c r="N2918" s="15"/>
      <c r="O2918" s="15"/>
      <c r="P2918" s="15"/>
      <c r="R2918" s="15"/>
      <c r="S2918" s="175"/>
      <c r="T2918" s="175"/>
      <c r="U2918" s="175"/>
      <c r="V2918" s="175"/>
      <c r="W2918" s="175"/>
      <c r="X2918" s="175"/>
      <c r="Y2918" s="175"/>
      <c r="Z2918" s="175"/>
      <c r="AA2918" s="175"/>
      <c r="AB2918" s="175"/>
      <c r="AC2918" s="175"/>
      <c r="AD2918" s="175"/>
      <c r="AE2918" s="175"/>
      <c r="AF2918" s="175"/>
      <c r="AG2918" s="175"/>
      <c r="AH2918" s="175"/>
      <c r="AI2918" s="175"/>
      <c r="AJ2918" s="175"/>
      <c r="AK2918" s="175"/>
      <c r="AL2918" s="175"/>
      <c r="AM2918" s="175"/>
      <c r="AN2918" s="175"/>
      <c r="AO2918" s="175"/>
      <c r="AP2918" s="175"/>
      <c r="AQ2918" s="175"/>
      <c r="AR2918" s="175"/>
      <c r="AS2918" s="175"/>
      <c r="AT2918" s="175"/>
      <c r="AU2918" s="175"/>
      <c r="AV2918" s="175"/>
      <c r="AW2918" s="175"/>
      <c r="AX2918" s="175"/>
      <c r="AY2918" s="175"/>
      <c r="AZ2918" s="175"/>
      <c r="BA2918" s="175"/>
      <c r="BB2918" s="175"/>
      <c r="BC2918" s="175"/>
      <c r="BD2918" s="175"/>
      <c r="BE2918" s="175"/>
      <c r="BF2918" s="175"/>
      <c r="BG2918" s="175"/>
      <c r="BH2918" s="175"/>
      <c r="BI2918" s="175"/>
      <c r="BJ2918" s="175"/>
      <c r="BK2918" s="175"/>
      <c r="BL2918" s="175"/>
      <c r="BM2918" s="175"/>
      <c r="BN2918" s="175"/>
      <c r="BO2918" s="175"/>
      <c r="BP2918" s="175"/>
      <c r="BQ2918" s="175"/>
      <c r="BR2918" s="175"/>
      <c r="BS2918" s="175"/>
      <c r="BT2918" s="175"/>
      <c r="BU2918" s="175"/>
      <c r="BV2918" s="175"/>
      <c r="BW2918" s="175"/>
      <c r="BX2918" s="175"/>
      <c r="BY2918" s="175"/>
      <c r="BZ2918" s="175"/>
      <c r="CA2918" s="175"/>
      <c r="CB2918" s="175"/>
      <c r="CC2918" s="175"/>
      <c r="CD2918" s="175"/>
      <c r="CE2918" s="175"/>
      <c r="CF2918" s="175"/>
      <c r="CG2918" s="175"/>
      <c r="CH2918" s="175"/>
      <c r="CI2918" s="175"/>
      <c r="CJ2918" s="175"/>
      <c r="CK2918" s="175"/>
    </row>
    <row r="2919" spans="2:89" x14ac:dyDescent="0.35">
      <c r="B2919" s="132" t="str">
        <f>B2905</f>
        <v>Secondary revenue driver</v>
      </c>
      <c r="D2919" t="s">
        <v>429</v>
      </c>
      <c r="E2919" s="8" t="str">
        <f t="shared" si="3780"/>
        <v>2919 DCOPS-IS</v>
      </c>
      <c r="G2919" t="s">
        <v>332</v>
      </c>
      <c r="H2919" s="12"/>
      <c r="I2919" s="60"/>
      <c r="J2919" s="60"/>
      <c r="K2919" s="15"/>
      <c r="L2919" s="15"/>
      <c r="M2919" s="15"/>
      <c r="N2919" s="15"/>
      <c r="O2919" s="15"/>
      <c r="P2919" s="15"/>
      <c r="R2919" s="15"/>
      <c r="S2919" s="4" t="str">
        <f t="shared" ref="S2919" si="3799">ADDRESS(ROW(S2900),COLUMN(S2900),2)</f>
        <v>S$2900</v>
      </c>
      <c r="T2919" s="4" t="str">
        <f t="shared" ref="T2919:AY2919" si="3800">ADDRESS(ROW(T2900),COLUMN(T2900),2)</f>
        <v>T$2900</v>
      </c>
      <c r="U2919" s="4" t="str">
        <f t="shared" si="3800"/>
        <v>U$2900</v>
      </c>
      <c r="V2919" s="4" t="str">
        <f t="shared" si="3800"/>
        <v>V$2900</v>
      </c>
      <c r="W2919" s="4" t="str">
        <f t="shared" si="3800"/>
        <v>W$2900</v>
      </c>
      <c r="X2919" s="4" t="str">
        <f t="shared" si="3800"/>
        <v>X$2900</v>
      </c>
      <c r="Y2919" s="4" t="str">
        <f t="shared" si="3800"/>
        <v>Y$2900</v>
      </c>
      <c r="Z2919" s="4" t="str">
        <f t="shared" si="3800"/>
        <v>Z$2900</v>
      </c>
      <c r="AA2919" s="4" t="str">
        <f t="shared" si="3800"/>
        <v>AA$2900</v>
      </c>
      <c r="AB2919" s="4" t="str">
        <f t="shared" si="3800"/>
        <v>AB$2900</v>
      </c>
      <c r="AC2919" s="4" t="str">
        <f t="shared" si="3800"/>
        <v>AC$2900</v>
      </c>
      <c r="AD2919" s="4" t="str">
        <f t="shared" si="3800"/>
        <v>AD$2900</v>
      </c>
      <c r="AE2919" s="4" t="str">
        <f t="shared" si="3800"/>
        <v>AE$2900</v>
      </c>
      <c r="AF2919" s="4" t="str">
        <f t="shared" si="3800"/>
        <v>AF$2900</v>
      </c>
      <c r="AG2919" s="4" t="str">
        <f t="shared" si="3800"/>
        <v>AG$2900</v>
      </c>
      <c r="AH2919" s="4" t="str">
        <f t="shared" si="3800"/>
        <v>AH$2900</v>
      </c>
      <c r="AI2919" s="4" t="str">
        <f t="shared" si="3800"/>
        <v>AI$2900</v>
      </c>
      <c r="AJ2919" s="4" t="str">
        <f t="shared" si="3800"/>
        <v>AJ$2900</v>
      </c>
      <c r="AK2919" s="4" t="str">
        <f t="shared" si="3800"/>
        <v>AK$2900</v>
      </c>
      <c r="AL2919" s="4" t="str">
        <f t="shared" si="3800"/>
        <v>AL$2900</v>
      </c>
      <c r="AM2919" s="4" t="str">
        <f t="shared" si="3800"/>
        <v>AM$2900</v>
      </c>
      <c r="AN2919" s="4" t="str">
        <f t="shared" si="3800"/>
        <v>AN$2900</v>
      </c>
      <c r="AO2919" s="4" t="str">
        <f t="shared" si="3800"/>
        <v>AO$2900</v>
      </c>
      <c r="AP2919" s="4" t="str">
        <f t="shared" si="3800"/>
        <v>AP$2900</v>
      </c>
      <c r="AQ2919" s="4" t="str">
        <f t="shared" si="3800"/>
        <v>AQ$2900</v>
      </c>
      <c r="AR2919" s="4" t="str">
        <f t="shared" si="3800"/>
        <v>AR$2900</v>
      </c>
      <c r="AS2919" s="4" t="str">
        <f t="shared" si="3800"/>
        <v>AS$2900</v>
      </c>
      <c r="AT2919" s="4" t="str">
        <f t="shared" si="3800"/>
        <v>AT$2900</v>
      </c>
      <c r="AU2919" s="4" t="str">
        <f t="shared" si="3800"/>
        <v>AU$2900</v>
      </c>
      <c r="AV2919" s="4" t="str">
        <f t="shared" si="3800"/>
        <v>AV$2900</v>
      </c>
      <c r="AW2919" s="4" t="str">
        <f t="shared" si="3800"/>
        <v>AW$2900</v>
      </c>
      <c r="AX2919" s="4" t="str">
        <f t="shared" si="3800"/>
        <v>AX$2900</v>
      </c>
      <c r="AY2919" s="4" t="str">
        <f t="shared" si="3800"/>
        <v>AY$2900</v>
      </c>
      <c r="AZ2919" s="4" t="str">
        <f t="shared" ref="AZ2919:CE2919" si="3801">ADDRESS(ROW(AZ2900),COLUMN(AZ2900),2)</f>
        <v>AZ$2900</v>
      </c>
      <c r="BA2919" s="4" t="str">
        <f t="shared" si="3801"/>
        <v>BA$2900</v>
      </c>
      <c r="BB2919" s="4" t="str">
        <f t="shared" si="3801"/>
        <v>BB$2900</v>
      </c>
      <c r="BC2919" s="4" t="str">
        <f t="shared" si="3801"/>
        <v>BC$2900</v>
      </c>
      <c r="BD2919" s="4" t="str">
        <f t="shared" si="3801"/>
        <v>BD$2900</v>
      </c>
      <c r="BE2919" s="4" t="str">
        <f t="shared" si="3801"/>
        <v>BE$2900</v>
      </c>
      <c r="BF2919" s="4" t="str">
        <f t="shared" si="3801"/>
        <v>BF$2900</v>
      </c>
      <c r="BG2919" s="4" t="str">
        <f t="shared" si="3801"/>
        <v>BG$2900</v>
      </c>
      <c r="BH2919" s="4" t="str">
        <f t="shared" si="3801"/>
        <v>BH$2900</v>
      </c>
      <c r="BI2919" s="4" t="str">
        <f t="shared" si="3801"/>
        <v>BI$2900</v>
      </c>
      <c r="BJ2919" s="4" t="str">
        <f t="shared" si="3801"/>
        <v>BJ$2900</v>
      </c>
      <c r="BK2919" s="4" t="str">
        <f t="shared" si="3801"/>
        <v>BK$2900</v>
      </c>
      <c r="BL2919" s="4" t="str">
        <f t="shared" si="3801"/>
        <v>BL$2900</v>
      </c>
      <c r="BM2919" s="4" t="str">
        <f t="shared" si="3801"/>
        <v>BM$2900</v>
      </c>
      <c r="BN2919" s="4" t="str">
        <f t="shared" si="3801"/>
        <v>BN$2900</v>
      </c>
      <c r="BO2919" s="4" t="str">
        <f t="shared" si="3801"/>
        <v>BO$2900</v>
      </c>
      <c r="BP2919" s="4" t="str">
        <f t="shared" si="3801"/>
        <v>BP$2900</v>
      </c>
      <c r="BQ2919" s="4" t="str">
        <f t="shared" si="3801"/>
        <v>BQ$2900</v>
      </c>
      <c r="BR2919" s="4" t="str">
        <f t="shared" si="3801"/>
        <v>BR$2900</v>
      </c>
      <c r="BS2919" s="4" t="str">
        <f t="shared" si="3801"/>
        <v>BS$2900</v>
      </c>
      <c r="BT2919" s="4" t="str">
        <f t="shared" si="3801"/>
        <v>BT$2900</v>
      </c>
      <c r="BU2919" s="4" t="str">
        <f t="shared" si="3801"/>
        <v>BU$2900</v>
      </c>
      <c r="BV2919" s="4" t="str">
        <f t="shared" si="3801"/>
        <v>BV$2900</v>
      </c>
      <c r="BW2919" s="4" t="str">
        <f t="shared" si="3801"/>
        <v>BW$2900</v>
      </c>
      <c r="BX2919" s="4" t="str">
        <f t="shared" si="3801"/>
        <v>BX$2900</v>
      </c>
      <c r="BY2919" s="4" t="str">
        <f t="shared" si="3801"/>
        <v>BY$2900</v>
      </c>
      <c r="BZ2919" s="4" t="str">
        <f t="shared" si="3801"/>
        <v>BZ$2900</v>
      </c>
      <c r="CA2919" s="4" t="str">
        <f t="shared" si="3801"/>
        <v>CA$2900</v>
      </c>
      <c r="CB2919" s="4" t="str">
        <f t="shared" si="3801"/>
        <v>CB$2900</v>
      </c>
      <c r="CC2919" s="4" t="str">
        <f t="shared" si="3801"/>
        <v>CC$2900</v>
      </c>
      <c r="CD2919" s="4" t="str">
        <f t="shared" si="3801"/>
        <v>CD$2900</v>
      </c>
      <c r="CE2919" s="4" t="str">
        <f t="shared" si="3801"/>
        <v>CE$2900</v>
      </c>
      <c r="CF2919" s="4" t="str">
        <f t="shared" ref="CF2919:CK2919" si="3802">ADDRESS(ROW(CF2900),COLUMN(CF2900),2)</f>
        <v>CF$2900</v>
      </c>
      <c r="CG2919" s="4" t="str">
        <f t="shared" si="3802"/>
        <v>CG$2900</v>
      </c>
      <c r="CH2919" s="4" t="str">
        <f t="shared" si="3802"/>
        <v>CH$2900</v>
      </c>
      <c r="CI2919" s="4" t="str">
        <f t="shared" si="3802"/>
        <v>CI$2900</v>
      </c>
      <c r="CJ2919" s="4" t="str">
        <f t="shared" si="3802"/>
        <v>CJ$2900</v>
      </c>
      <c r="CK2919" s="4" t="str">
        <f t="shared" si="3802"/>
        <v>CK$2900</v>
      </c>
    </row>
    <row r="2920" spans="2:89" x14ac:dyDescent="0.35">
      <c r="B2920" s="132" t="str">
        <f>B2906</f>
        <v>Secondary volume driver</v>
      </c>
      <c r="D2920" t="s">
        <v>429</v>
      </c>
      <c r="E2920" s="8" t="str">
        <f t="shared" si="3780"/>
        <v>2920 DCOPS-IS</v>
      </c>
      <c r="G2920" t="s">
        <v>332</v>
      </c>
      <c r="H2920" s="12"/>
      <c r="I2920" s="60"/>
      <c r="J2920" s="60"/>
      <c r="K2920" s="15"/>
      <c r="L2920" s="15"/>
      <c r="M2920" s="15"/>
      <c r="N2920" s="15"/>
      <c r="O2920" s="15"/>
      <c r="P2920" s="15"/>
      <c r="R2920" s="15"/>
      <c r="S2920" s="175" t="str">
        <f t="shared" ref="S2920" si="3803">S2906</f>
        <v>S$19</v>
      </c>
      <c r="T2920" s="175" t="str">
        <f t="shared" ref="T2920:AX2920" si="3804">T2906</f>
        <v>T$19</v>
      </c>
      <c r="U2920" s="175" t="str">
        <f t="shared" si="3804"/>
        <v>U$19</v>
      </c>
      <c r="V2920" s="175" t="str">
        <f t="shared" si="3804"/>
        <v>V$19</v>
      </c>
      <c r="W2920" s="175" t="str">
        <f t="shared" si="3804"/>
        <v>W$19</v>
      </c>
      <c r="X2920" s="175" t="str">
        <f t="shared" si="3804"/>
        <v>X$19</v>
      </c>
      <c r="Y2920" s="175" t="str">
        <f t="shared" si="3804"/>
        <v>Y$19</v>
      </c>
      <c r="Z2920" s="175" t="str">
        <f t="shared" si="3804"/>
        <v>Z$19</v>
      </c>
      <c r="AA2920" s="175" t="str">
        <f t="shared" si="3804"/>
        <v>AA$19</v>
      </c>
      <c r="AB2920" s="175" t="str">
        <f t="shared" si="3804"/>
        <v>AB$19</v>
      </c>
      <c r="AC2920" s="175" t="str">
        <f t="shared" si="3804"/>
        <v>AC$19</v>
      </c>
      <c r="AD2920" s="175" t="str">
        <f t="shared" si="3804"/>
        <v>AD$19</v>
      </c>
      <c r="AE2920" s="175" t="str">
        <f t="shared" si="3804"/>
        <v>AE$19</v>
      </c>
      <c r="AF2920" s="175" t="str">
        <f t="shared" si="3804"/>
        <v>AF$19</v>
      </c>
      <c r="AG2920" s="175" t="str">
        <f t="shared" si="3804"/>
        <v>AG$19</v>
      </c>
      <c r="AH2920" s="175" t="str">
        <f t="shared" si="3804"/>
        <v>AH$19</v>
      </c>
      <c r="AI2920" s="175" t="str">
        <f t="shared" si="3804"/>
        <v>AI$19</v>
      </c>
      <c r="AJ2920" s="175" t="str">
        <f t="shared" si="3804"/>
        <v>AJ$19</v>
      </c>
      <c r="AK2920" s="175" t="str">
        <f t="shared" si="3804"/>
        <v>AK$19</v>
      </c>
      <c r="AL2920" s="175" t="str">
        <f t="shared" si="3804"/>
        <v>AL$19</v>
      </c>
      <c r="AM2920" s="175" t="str">
        <f t="shared" si="3804"/>
        <v>AM$19</v>
      </c>
      <c r="AN2920" s="175" t="str">
        <f t="shared" si="3804"/>
        <v>AN$19</v>
      </c>
      <c r="AO2920" s="175" t="str">
        <f t="shared" si="3804"/>
        <v>AO$19</v>
      </c>
      <c r="AP2920" s="175" t="str">
        <f t="shared" si="3804"/>
        <v>AP$19</v>
      </c>
      <c r="AQ2920" s="175" t="str">
        <f t="shared" si="3804"/>
        <v>AQ$19</v>
      </c>
      <c r="AR2920" s="175" t="str">
        <f t="shared" si="3804"/>
        <v>AR$19</v>
      </c>
      <c r="AS2920" s="175" t="str">
        <f t="shared" si="3804"/>
        <v>AS$19</v>
      </c>
      <c r="AT2920" s="175" t="str">
        <f t="shared" si="3804"/>
        <v>AT$19</v>
      </c>
      <c r="AU2920" s="175" t="str">
        <f t="shared" si="3804"/>
        <v>AU$19</v>
      </c>
      <c r="AV2920" s="175" t="str">
        <f t="shared" si="3804"/>
        <v>AV$19</v>
      </c>
      <c r="AW2920" s="175" t="str">
        <f t="shared" si="3804"/>
        <v>AW$19</v>
      </c>
      <c r="AX2920" s="175" t="str">
        <f t="shared" si="3804"/>
        <v>AX$19</v>
      </c>
      <c r="AY2920" s="175" t="str">
        <f t="shared" ref="AY2920:CD2920" si="3805">AY2906</f>
        <v>AY$19</v>
      </c>
      <c r="AZ2920" s="175" t="str">
        <f t="shared" si="3805"/>
        <v>AZ$19</v>
      </c>
      <c r="BA2920" s="175" t="str">
        <f t="shared" si="3805"/>
        <v>BA$19</v>
      </c>
      <c r="BB2920" s="175" t="str">
        <f t="shared" si="3805"/>
        <v>BB$19</v>
      </c>
      <c r="BC2920" s="175" t="str">
        <f t="shared" si="3805"/>
        <v>BC$19</v>
      </c>
      <c r="BD2920" s="175" t="str">
        <f t="shared" si="3805"/>
        <v>BD$19</v>
      </c>
      <c r="BE2920" s="175" t="str">
        <f t="shared" si="3805"/>
        <v>BE$19</v>
      </c>
      <c r="BF2920" s="175" t="str">
        <f t="shared" si="3805"/>
        <v>BF$19</v>
      </c>
      <c r="BG2920" s="175" t="str">
        <f t="shared" si="3805"/>
        <v>BG$19</v>
      </c>
      <c r="BH2920" s="175" t="str">
        <f t="shared" si="3805"/>
        <v>BH$19</v>
      </c>
      <c r="BI2920" s="175" t="str">
        <f t="shared" si="3805"/>
        <v>BI$19</v>
      </c>
      <c r="BJ2920" s="175" t="str">
        <f t="shared" si="3805"/>
        <v>BJ$19</v>
      </c>
      <c r="BK2920" s="175" t="str">
        <f t="shared" si="3805"/>
        <v>BK$19</v>
      </c>
      <c r="BL2920" s="175" t="str">
        <f t="shared" si="3805"/>
        <v>BL$19</v>
      </c>
      <c r="BM2920" s="175" t="str">
        <f t="shared" si="3805"/>
        <v>BM$19</v>
      </c>
      <c r="BN2920" s="175" t="str">
        <f t="shared" si="3805"/>
        <v>BN$19</v>
      </c>
      <c r="BO2920" s="175" t="str">
        <f t="shared" si="3805"/>
        <v>BO$19</v>
      </c>
      <c r="BP2920" s="175" t="str">
        <f t="shared" si="3805"/>
        <v>BP$19</v>
      </c>
      <c r="BQ2920" s="175" t="str">
        <f t="shared" si="3805"/>
        <v>BQ$19</v>
      </c>
      <c r="BR2920" s="175" t="str">
        <f t="shared" si="3805"/>
        <v>BR$19</v>
      </c>
      <c r="BS2920" s="175" t="str">
        <f t="shared" si="3805"/>
        <v>BS$19</v>
      </c>
      <c r="BT2920" s="175" t="str">
        <f t="shared" si="3805"/>
        <v>BT$19</v>
      </c>
      <c r="BU2920" s="175" t="str">
        <f t="shared" si="3805"/>
        <v>BU$19</v>
      </c>
      <c r="BV2920" s="175" t="str">
        <f t="shared" si="3805"/>
        <v>BV$19</v>
      </c>
      <c r="BW2920" s="175" t="str">
        <f t="shared" si="3805"/>
        <v>BW$19</v>
      </c>
      <c r="BX2920" s="175" t="str">
        <f t="shared" si="3805"/>
        <v>BX$19</v>
      </c>
      <c r="BY2920" s="175" t="str">
        <f t="shared" si="3805"/>
        <v>BY$19</v>
      </c>
      <c r="BZ2920" s="175" t="str">
        <f t="shared" si="3805"/>
        <v>BZ$19</v>
      </c>
      <c r="CA2920" s="175" t="str">
        <f t="shared" si="3805"/>
        <v>CA$19</v>
      </c>
      <c r="CB2920" s="175" t="str">
        <f t="shared" si="3805"/>
        <v>CB$19</v>
      </c>
      <c r="CC2920" s="175" t="str">
        <f t="shared" si="3805"/>
        <v>CC$19</v>
      </c>
      <c r="CD2920" s="175" t="str">
        <f t="shared" si="3805"/>
        <v>CD$19</v>
      </c>
      <c r="CE2920" s="175" t="str">
        <f t="shared" ref="CE2920:CK2920" si="3806">CE2906</f>
        <v>CE$19</v>
      </c>
      <c r="CF2920" s="175" t="str">
        <f t="shared" si="3806"/>
        <v>CF$19</v>
      </c>
      <c r="CG2920" s="175" t="str">
        <f t="shared" si="3806"/>
        <v>CG$19</v>
      </c>
      <c r="CH2920" s="175" t="str">
        <f t="shared" si="3806"/>
        <v>CH$19</v>
      </c>
      <c r="CI2920" s="175" t="str">
        <f t="shared" si="3806"/>
        <v>CI$19</v>
      </c>
      <c r="CJ2920" s="175" t="str">
        <f t="shared" si="3806"/>
        <v>CJ$19</v>
      </c>
      <c r="CK2920" s="175" t="str">
        <f t="shared" si="3806"/>
        <v>CK$19</v>
      </c>
    </row>
    <row r="2922" spans="2:89" x14ac:dyDescent="0.35">
      <c r="B2922" s="171" t="s">
        <v>490</v>
      </c>
      <c r="E2922" s="8"/>
      <c r="H2922" s="170"/>
      <c r="I2922" s="172"/>
      <c r="J2922" s="172"/>
      <c r="K2922" s="193"/>
      <c r="L2922" s="193"/>
      <c r="M2922" s="193"/>
      <c r="N2922" s="193"/>
      <c r="O2922" s="193"/>
      <c r="P2922" s="193"/>
      <c r="R2922" s="194"/>
      <c r="S2922" s="170"/>
      <c r="T2922" s="170"/>
      <c r="U2922" s="170"/>
      <c r="V2922" s="170"/>
      <c r="W2922" s="170"/>
      <c r="X2922" s="170"/>
      <c r="Y2922" s="170"/>
      <c r="Z2922" s="170"/>
      <c r="AA2922" s="170"/>
      <c r="AB2922" s="170"/>
      <c r="AC2922" s="170"/>
      <c r="AD2922" s="170"/>
      <c r="AE2922" s="170"/>
      <c r="AF2922" s="170"/>
      <c r="AG2922" s="170"/>
      <c r="AH2922" s="170"/>
      <c r="AI2922" s="170"/>
      <c r="AJ2922" s="170"/>
      <c r="AK2922" s="170"/>
      <c r="AL2922" s="170"/>
      <c r="AM2922" s="170"/>
      <c r="AN2922" s="170"/>
      <c r="AO2922" s="170"/>
      <c r="AP2922" s="170"/>
      <c r="AQ2922" s="170"/>
      <c r="AR2922" s="170"/>
      <c r="AS2922" s="170"/>
      <c r="AT2922" s="170"/>
      <c r="AU2922" s="170"/>
      <c r="AV2922" s="170"/>
      <c r="AW2922" s="170"/>
      <c r="AX2922" s="170"/>
      <c r="AY2922" s="170"/>
      <c r="AZ2922" s="170"/>
      <c r="BA2922" s="170"/>
      <c r="BB2922" s="170"/>
      <c r="BC2922" s="170"/>
      <c r="BD2922" s="170"/>
      <c r="BE2922" s="170"/>
      <c r="BF2922" s="170"/>
      <c r="BG2922" s="170"/>
      <c r="BH2922" s="170"/>
      <c r="BI2922" s="170"/>
      <c r="BJ2922" s="170"/>
      <c r="BK2922" s="170"/>
      <c r="BL2922" s="170"/>
      <c r="BM2922" s="170"/>
      <c r="BN2922" s="170"/>
      <c r="BO2922" s="170"/>
      <c r="BP2922" s="170"/>
      <c r="BQ2922" s="170"/>
      <c r="BR2922" s="170"/>
      <c r="BS2922" s="170"/>
      <c r="BT2922" s="170"/>
      <c r="BU2922" s="170"/>
      <c r="BV2922" s="170"/>
      <c r="BW2922" s="170"/>
      <c r="BX2922" s="170"/>
      <c r="BY2922" s="170"/>
      <c r="BZ2922" s="170"/>
      <c r="CA2922" s="170"/>
      <c r="CB2922" s="170"/>
      <c r="CC2922" s="170"/>
      <c r="CD2922" s="170"/>
      <c r="CE2922" s="170"/>
      <c r="CF2922" s="170"/>
      <c r="CG2922" s="170"/>
      <c r="CH2922" s="170"/>
      <c r="CI2922" s="170"/>
      <c r="CJ2922" s="170"/>
      <c r="CK2922" s="170"/>
    </row>
    <row r="2923" spans="2:89" x14ac:dyDescent="0.35">
      <c r="B2923" s="171" t="s">
        <v>492</v>
      </c>
      <c r="E2923" s="8"/>
      <c r="H2923" s="170"/>
      <c r="I2923" s="172"/>
      <c r="J2923" s="172"/>
      <c r="K2923" s="193"/>
      <c r="L2923" s="193"/>
      <c r="M2923" s="193"/>
      <c r="N2923" s="193"/>
      <c r="O2923" s="193"/>
      <c r="P2923" s="193"/>
      <c r="R2923" s="194"/>
      <c r="S2923" s="170"/>
      <c r="T2923" s="170"/>
      <c r="U2923" s="170"/>
      <c r="V2923" s="170"/>
      <c r="W2923" s="170"/>
      <c r="X2923" s="170"/>
      <c r="Y2923" s="170"/>
      <c r="Z2923" s="170"/>
      <c r="AA2923" s="170"/>
      <c r="AB2923" s="170"/>
      <c r="AC2923" s="170"/>
      <c r="AD2923" s="170"/>
      <c r="AE2923" s="170"/>
      <c r="AF2923" s="170"/>
      <c r="AG2923" s="170"/>
      <c r="AH2923" s="170"/>
      <c r="AI2923" s="170"/>
      <c r="AJ2923" s="170"/>
      <c r="AK2923" s="170"/>
      <c r="AL2923" s="170"/>
      <c r="AM2923" s="170"/>
      <c r="AN2923" s="170"/>
      <c r="AO2923" s="170"/>
      <c r="AP2923" s="170"/>
      <c r="AQ2923" s="170"/>
      <c r="AR2923" s="170"/>
      <c r="AS2923" s="170"/>
      <c r="AT2923" s="170"/>
      <c r="AU2923" s="170"/>
      <c r="AV2923" s="170"/>
      <c r="AW2923" s="170"/>
      <c r="AX2923" s="170"/>
      <c r="AY2923" s="170"/>
      <c r="AZ2923" s="170"/>
      <c r="BA2923" s="170"/>
      <c r="BB2923" s="170"/>
      <c r="BC2923" s="170"/>
      <c r="BD2923" s="170"/>
      <c r="BE2923" s="170"/>
      <c r="BF2923" s="170"/>
      <c r="BG2923" s="170"/>
      <c r="BH2923" s="170"/>
      <c r="BI2923" s="170"/>
      <c r="BJ2923" s="170"/>
      <c r="BK2923" s="170"/>
      <c r="BL2923" s="170"/>
      <c r="BM2923" s="170"/>
      <c r="BN2923" s="170"/>
      <c r="BO2923" s="170"/>
      <c r="BP2923" s="170"/>
      <c r="BQ2923" s="170"/>
      <c r="BR2923" s="170"/>
      <c r="BS2923" s="170"/>
      <c r="BT2923" s="170"/>
      <c r="BU2923" s="170"/>
      <c r="BV2923" s="170"/>
      <c r="BW2923" s="170"/>
      <c r="BX2923" s="170"/>
      <c r="BY2923" s="170"/>
      <c r="BZ2923" s="170"/>
      <c r="CA2923" s="170"/>
      <c r="CB2923" s="170"/>
      <c r="CC2923" s="170"/>
      <c r="CD2923" s="170"/>
      <c r="CE2923" s="170"/>
      <c r="CF2923" s="170"/>
      <c r="CG2923" s="170"/>
      <c r="CH2923" s="170"/>
      <c r="CI2923" s="170"/>
      <c r="CJ2923" s="170"/>
      <c r="CK2923" s="170"/>
    </row>
    <row r="2924" spans="2:89" x14ac:dyDescent="0.35">
      <c r="B2924" s="171" t="s">
        <v>461</v>
      </c>
      <c r="E2924" s="8"/>
      <c r="H2924" s="170"/>
      <c r="I2924" s="172"/>
      <c r="J2924" s="172"/>
      <c r="K2924" s="193"/>
      <c r="L2924" s="193"/>
      <c r="M2924" s="193"/>
      <c r="N2924" s="193"/>
      <c r="O2924" s="193"/>
      <c r="P2924" s="193"/>
      <c r="R2924" s="194"/>
      <c r="S2924" s="195" t="str">
        <f t="shared" ref="S2924:CD2924" si="3807">S$20</f>
        <v>S$16</v>
      </c>
      <c r="T2924" s="195" t="str">
        <f t="shared" si="3807"/>
        <v>T$16</v>
      </c>
      <c r="U2924" s="195" t="str">
        <f t="shared" si="3807"/>
        <v>U$16</v>
      </c>
      <c r="V2924" s="195" t="str">
        <f t="shared" si="3807"/>
        <v>V$16</v>
      </c>
      <c r="W2924" s="195" t="str">
        <f t="shared" si="3807"/>
        <v>W$16</v>
      </c>
      <c r="X2924" s="195" t="str">
        <f t="shared" si="3807"/>
        <v>X$16</v>
      </c>
      <c r="Y2924" s="195" t="str">
        <f t="shared" si="3807"/>
        <v>Y$16</v>
      </c>
      <c r="Z2924" s="195" t="str">
        <f t="shared" si="3807"/>
        <v>Z$16</v>
      </c>
      <c r="AA2924" s="195" t="str">
        <f t="shared" si="3807"/>
        <v>AA$16</v>
      </c>
      <c r="AB2924" s="195" t="str">
        <f t="shared" si="3807"/>
        <v>AB$16</v>
      </c>
      <c r="AC2924" s="195" t="str">
        <f t="shared" si="3807"/>
        <v>AC$16</v>
      </c>
      <c r="AD2924" s="195" t="str">
        <f t="shared" si="3807"/>
        <v>AD$16</v>
      </c>
      <c r="AE2924" s="195" t="str">
        <f t="shared" si="3807"/>
        <v>AE$16</v>
      </c>
      <c r="AF2924" s="195" t="str">
        <f t="shared" si="3807"/>
        <v>AF$16</v>
      </c>
      <c r="AG2924" s="195" t="str">
        <f t="shared" si="3807"/>
        <v>AG$16</v>
      </c>
      <c r="AH2924" s="195" t="str">
        <f t="shared" si="3807"/>
        <v>AH$16</v>
      </c>
      <c r="AI2924" s="195" t="str">
        <f t="shared" si="3807"/>
        <v>AI$16</v>
      </c>
      <c r="AJ2924" s="195" t="str">
        <f t="shared" si="3807"/>
        <v>AJ$16</v>
      </c>
      <c r="AK2924" s="195" t="str">
        <f t="shared" si="3807"/>
        <v>AK$16</v>
      </c>
      <c r="AL2924" s="195" t="str">
        <f t="shared" si="3807"/>
        <v>AL$16</v>
      </c>
      <c r="AM2924" s="195" t="str">
        <f t="shared" si="3807"/>
        <v>AM$16</v>
      </c>
      <c r="AN2924" s="195" t="str">
        <f t="shared" si="3807"/>
        <v>AN$16</v>
      </c>
      <c r="AO2924" s="195" t="str">
        <f t="shared" si="3807"/>
        <v>AO$16</v>
      </c>
      <c r="AP2924" s="195" t="str">
        <f t="shared" si="3807"/>
        <v>AP$16</v>
      </c>
      <c r="AQ2924" s="195" t="str">
        <f t="shared" si="3807"/>
        <v>AQ$16</v>
      </c>
      <c r="AR2924" s="195" t="str">
        <f t="shared" si="3807"/>
        <v>AR$16</v>
      </c>
      <c r="AS2924" s="195" t="str">
        <f t="shared" si="3807"/>
        <v>AS$16</v>
      </c>
      <c r="AT2924" s="195" t="str">
        <f t="shared" si="3807"/>
        <v>AT$16</v>
      </c>
      <c r="AU2924" s="195" t="str">
        <f t="shared" si="3807"/>
        <v>AU$16</v>
      </c>
      <c r="AV2924" s="195" t="str">
        <f t="shared" si="3807"/>
        <v>AV$16</v>
      </c>
      <c r="AW2924" s="195" t="str">
        <f t="shared" si="3807"/>
        <v>AW$16</v>
      </c>
      <c r="AX2924" s="195" t="str">
        <f t="shared" si="3807"/>
        <v>AX$16</v>
      </c>
      <c r="AY2924" s="195" t="str">
        <f t="shared" si="3807"/>
        <v>AY$16</v>
      </c>
      <c r="AZ2924" s="195" t="str">
        <f t="shared" si="3807"/>
        <v>AZ$16</v>
      </c>
      <c r="BA2924" s="195" t="str">
        <f t="shared" si="3807"/>
        <v>BA$16</v>
      </c>
      <c r="BB2924" s="195" t="str">
        <f t="shared" si="3807"/>
        <v>BB$16</v>
      </c>
      <c r="BC2924" s="195" t="str">
        <f t="shared" si="3807"/>
        <v>BC$16</v>
      </c>
      <c r="BD2924" s="195" t="str">
        <f t="shared" si="3807"/>
        <v>BD$16</v>
      </c>
      <c r="BE2924" s="195" t="str">
        <f t="shared" si="3807"/>
        <v>BE$16</v>
      </c>
      <c r="BF2924" s="195" t="str">
        <f t="shared" si="3807"/>
        <v>BF$16</v>
      </c>
      <c r="BG2924" s="195" t="str">
        <f t="shared" si="3807"/>
        <v>BG$16</v>
      </c>
      <c r="BH2924" s="195" t="str">
        <f t="shared" si="3807"/>
        <v>BH$16</v>
      </c>
      <c r="BI2924" s="195" t="str">
        <f t="shared" si="3807"/>
        <v>BI$16</v>
      </c>
      <c r="BJ2924" s="195" t="str">
        <f t="shared" si="3807"/>
        <v>BJ$16</v>
      </c>
      <c r="BK2924" s="195" t="str">
        <f t="shared" si="3807"/>
        <v>BK$16</v>
      </c>
      <c r="BL2924" s="195" t="str">
        <f t="shared" si="3807"/>
        <v>BL$16</v>
      </c>
      <c r="BM2924" s="195" t="str">
        <f t="shared" si="3807"/>
        <v>BM$16</v>
      </c>
      <c r="BN2924" s="195" t="str">
        <f t="shared" si="3807"/>
        <v>BN$16</v>
      </c>
      <c r="BO2924" s="195" t="str">
        <f t="shared" si="3807"/>
        <v>BO$16</v>
      </c>
      <c r="BP2924" s="195" t="str">
        <f t="shared" si="3807"/>
        <v>BP$16</v>
      </c>
      <c r="BQ2924" s="195" t="str">
        <f t="shared" si="3807"/>
        <v>BQ$16</v>
      </c>
      <c r="BR2924" s="195" t="str">
        <f t="shared" si="3807"/>
        <v>BR$16</v>
      </c>
      <c r="BS2924" s="195" t="str">
        <f t="shared" si="3807"/>
        <v>BS$16</v>
      </c>
      <c r="BT2924" s="195" t="str">
        <f t="shared" si="3807"/>
        <v>BT$16</v>
      </c>
      <c r="BU2924" s="195" t="str">
        <f t="shared" si="3807"/>
        <v>BU$16</v>
      </c>
      <c r="BV2924" s="195" t="str">
        <f t="shared" si="3807"/>
        <v>BV$16</v>
      </c>
      <c r="BW2924" s="195" t="str">
        <f t="shared" si="3807"/>
        <v>BW$16</v>
      </c>
      <c r="BX2924" s="195" t="str">
        <f t="shared" si="3807"/>
        <v>BX$16</v>
      </c>
      <c r="BY2924" s="195" t="str">
        <f t="shared" si="3807"/>
        <v>BY$16</v>
      </c>
      <c r="BZ2924" s="195" t="str">
        <f t="shared" si="3807"/>
        <v>BZ$16</v>
      </c>
      <c r="CA2924" s="195" t="str">
        <f t="shared" si="3807"/>
        <v>CA$16</v>
      </c>
      <c r="CB2924" s="195" t="str">
        <f t="shared" si="3807"/>
        <v>CB$16</v>
      </c>
      <c r="CC2924" s="195" t="str">
        <f t="shared" si="3807"/>
        <v>CC$16</v>
      </c>
      <c r="CD2924" s="195" t="str">
        <f t="shared" si="3807"/>
        <v>CD$16</v>
      </c>
      <c r="CE2924" s="195" t="str">
        <f t="shared" ref="CE2924:CK2924" si="3808">CE$20</f>
        <v>CE$16</v>
      </c>
      <c r="CF2924" s="195" t="str">
        <f t="shared" si="3808"/>
        <v>CF$16</v>
      </c>
      <c r="CG2924" s="195" t="str">
        <f t="shared" si="3808"/>
        <v>CG$16</v>
      </c>
      <c r="CH2924" s="195" t="str">
        <f t="shared" si="3808"/>
        <v>CH$16</v>
      </c>
      <c r="CI2924" s="195" t="str">
        <f t="shared" si="3808"/>
        <v>CI$16</v>
      </c>
      <c r="CJ2924" s="195" t="str">
        <f t="shared" si="3808"/>
        <v>CJ$16</v>
      </c>
      <c r="CK2924" s="195" t="str">
        <f t="shared" si="3808"/>
        <v>CK$16</v>
      </c>
    </row>
    <row r="2925" spans="2:89" x14ac:dyDescent="0.35">
      <c r="B2925" s="171" t="s">
        <v>462</v>
      </c>
      <c r="E2925" s="8"/>
      <c r="H2925" s="196"/>
      <c r="I2925" s="197"/>
      <c r="J2925" s="197"/>
      <c r="K2925" s="198"/>
      <c r="L2925" s="198"/>
      <c r="M2925" s="198"/>
      <c r="N2925" s="198"/>
      <c r="O2925" s="198"/>
      <c r="P2925" s="198"/>
      <c r="R2925" s="198"/>
      <c r="S2925" s="195" t="str">
        <f t="shared" ref="S2925:CD2925" si="3809">S$21</f>
        <v>S$17</v>
      </c>
      <c r="T2925" s="195" t="str">
        <f t="shared" si="3809"/>
        <v>T$17</v>
      </c>
      <c r="U2925" s="195" t="str">
        <f t="shared" si="3809"/>
        <v>U$17</v>
      </c>
      <c r="V2925" s="195" t="str">
        <f t="shared" si="3809"/>
        <v>V$17</v>
      </c>
      <c r="W2925" s="195" t="str">
        <f t="shared" si="3809"/>
        <v>W$17</v>
      </c>
      <c r="X2925" s="195" t="str">
        <f t="shared" si="3809"/>
        <v>X$17</v>
      </c>
      <c r="Y2925" s="195" t="str">
        <f t="shared" si="3809"/>
        <v>Y$17</v>
      </c>
      <c r="Z2925" s="195" t="str">
        <f t="shared" si="3809"/>
        <v>Z$17</v>
      </c>
      <c r="AA2925" s="195" t="str">
        <f t="shared" si="3809"/>
        <v>AA$17</v>
      </c>
      <c r="AB2925" s="195" t="str">
        <f t="shared" si="3809"/>
        <v>AB$17</v>
      </c>
      <c r="AC2925" s="195" t="str">
        <f t="shared" si="3809"/>
        <v>AC$17</v>
      </c>
      <c r="AD2925" s="195" t="str">
        <f t="shared" si="3809"/>
        <v>AD$17</v>
      </c>
      <c r="AE2925" s="195" t="str">
        <f t="shared" si="3809"/>
        <v>AE$17</v>
      </c>
      <c r="AF2925" s="195" t="str">
        <f t="shared" si="3809"/>
        <v>AF$17</v>
      </c>
      <c r="AG2925" s="195" t="str">
        <f t="shared" si="3809"/>
        <v>AG$17</v>
      </c>
      <c r="AH2925" s="195" t="str">
        <f t="shared" si="3809"/>
        <v>AH$17</v>
      </c>
      <c r="AI2925" s="195" t="str">
        <f t="shared" si="3809"/>
        <v>AI$17</v>
      </c>
      <c r="AJ2925" s="195" t="str">
        <f t="shared" si="3809"/>
        <v>AJ$17</v>
      </c>
      <c r="AK2925" s="195" t="str">
        <f t="shared" si="3809"/>
        <v>AK$17</v>
      </c>
      <c r="AL2925" s="195" t="str">
        <f t="shared" si="3809"/>
        <v>AL$17</v>
      </c>
      <c r="AM2925" s="195" t="str">
        <f t="shared" si="3809"/>
        <v>AM$17</v>
      </c>
      <c r="AN2925" s="195" t="str">
        <f t="shared" si="3809"/>
        <v>AN$17</v>
      </c>
      <c r="AO2925" s="195" t="str">
        <f t="shared" si="3809"/>
        <v>AO$17</v>
      </c>
      <c r="AP2925" s="195" t="str">
        <f t="shared" si="3809"/>
        <v>AP$17</v>
      </c>
      <c r="AQ2925" s="195" t="str">
        <f t="shared" si="3809"/>
        <v>AQ$17</v>
      </c>
      <c r="AR2925" s="195" t="str">
        <f t="shared" si="3809"/>
        <v>AR$17</v>
      </c>
      <c r="AS2925" s="195" t="str">
        <f t="shared" si="3809"/>
        <v>AS$17</v>
      </c>
      <c r="AT2925" s="195" t="str">
        <f t="shared" si="3809"/>
        <v>AT$17</v>
      </c>
      <c r="AU2925" s="195" t="str">
        <f t="shared" si="3809"/>
        <v>AU$17</v>
      </c>
      <c r="AV2925" s="195" t="str">
        <f t="shared" si="3809"/>
        <v>AV$17</v>
      </c>
      <c r="AW2925" s="195" t="str">
        <f t="shared" si="3809"/>
        <v>AW$17</v>
      </c>
      <c r="AX2925" s="195" t="str">
        <f t="shared" si="3809"/>
        <v>AX$17</v>
      </c>
      <c r="AY2925" s="195" t="str">
        <f t="shared" si="3809"/>
        <v>AY$17</v>
      </c>
      <c r="AZ2925" s="195" t="str">
        <f t="shared" si="3809"/>
        <v>AZ$17</v>
      </c>
      <c r="BA2925" s="195" t="str">
        <f t="shared" si="3809"/>
        <v>BA$17</v>
      </c>
      <c r="BB2925" s="195" t="str">
        <f t="shared" si="3809"/>
        <v>BB$17</v>
      </c>
      <c r="BC2925" s="195" t="str">
        <f t="shared" si="3809"/>
        <v>BC$17</v>
      </c>
      <c r="BD2925" s="195" t="str">
        <f t="shared" si="3809"/>
        <v>BD$17</v>
      </c>
      <c r="BE2925" s="195" t="str">
        <f t="shared" si="3809"/>
        <v>BE$17</v>
      </c>
      <c r="BF2925" s="195" t="str">
        <f t="shared" si="3809"/>
        <v>BF$17</v>
      </c>
      <c r="BG2925" s="195" t="str">
        <f t="shared" si="3809"/>
        <v>BG$17</v>
      </c>
      <c r="BH2925" s="195" t="str">
        <f t="shared" si="3809"/>
        <v>BH$17</v>
      </c>
      <c r="BI2925" s="195" t="str">
        <f t="shared" si="3809"/>
        <v>BI$17</v>
      </c>
      <c r="BJ2925" s="195" t="str">
        <f t="shared" si="3809"/>
        <v>BJ$17</v>
      </c>
      <c r="BK2925" s="195" t="str">
        <f t="shared" si="3809"/>
        <v>BK$17</v>
      </c>
      <c r="BL2925" s="195" t="str">
        <f t="shared" si="3809"/>
        <v>BL$17</v>
      </c>
      <c r="BM2925" s="195" t="str">
        <f t="shared" si="3809"/>
        <v>BM$17</v>
      </c>
      <c r="BN2925" s="195" t="str">
        <f t="shared" si="3809"/>
        <v>BN$17</v>
      </c>
      <c r="BO2925" s="195" t="str">
        <f t="shared" si="3809"/>
        <v>BO$17</v>
      </c>
      <c r="BP2925" s="195" t="str">
        <f t="shared" si="3809"/>
        <v>BP$17</v>
      </c>
      <c r="BQ2925" s="195" t="str">
        <f t="shared" si="3809"/>
        <v>BQ$17</v>
      </c>
      <c r="BR2925" s="195" t="str">
        <f t="shared" si="3809"/>
        <v>BR$17</v>
      </c>
      <c r="BS2925" s="195" t="str">
        <f t="shared" si="3809"/>
        <v>BS$17</v>
      </c>
      <c r="BT2925" s="195" t="str">
        <f t="shared" si="3809"/>
        <v>BT$17</v>
      </c>
      <c r="BU2925" s="195" t="str">
        <f t="shared" si="3809"/>
        <v>BU$17</v>
      </c>
      <c r="BV2925" s="195" t="str">
        <f t="shared" si="3809"/>
        <v>BV$17</v>
      </c>
      <c r="BW2925" s="195" t="str">
        <f t="shared" si="3809"/>
        <v>BW$17</v>
      </c>
      <c r="BX2925" s="195" t="str">
        <f t="shared" si="3809"/>
        <v>BX$17</v>
      </c>
      <c r="BY2925" s="195" t="str">
        <f t="shared" si="3809"/>
        <v>BY$17</v>
      </c>
      <c r="BZ2925" s="195" t="str">
        <f t="shared" si="3809"/>
        <v>BZ$17</v>
      </c>
      <c r="CA2925" s="195" t="str">
        <f t="shared" si="3809"/>
        <v>CA$17</v>
      </c>
      <c r="CB2925" s="195" t="str">
        <f t="shared" si="3809"/>
        <v>CB$17</v>
      </c>
      <c r="CC2925" s="195" t="str">
        <f t="shared" si="3809"/>
        <v>CC$17</v>
      </c>
      <c r="CD2925" s="195" t="str">
        <f t="shared" si="3809"/>
        <v>CD$17</v>
      </c>
      <c r="CE2925" s="195" t="str">
        <f t="shared" ref="CE2925:CK2925" si="3810">CE$21</f>
        <v>CE$17</v>
      </c>
      <c r="CF2925" s="195" t="str">
        <f t="shared" si="3810"/>
        <v>CF$17</v>
      </c>
      <c r="CG2925" s="195" t="str">
        <f t="shared" si="3810"/>
        <v>CG$17</v>
      </c>
      <c r="CH2925" s="195" t="str">
        <f t="shared" si="3810"/>
        <v>CH$17</v>
      </c>
      <c r="CI2925" s="195" t="str">
        <f t="shared" si="3810"/>
        <v>CI$17</v>
      </c>
      <c r="CJ2925" s="195" t="str">
        <f t="shared" si="3810"/>
        <v>CJ$17</v>
      </c>
      <c r="CK2925" s="195" t="str">
        <f t="shared" si="3810"/>
        <v>CK$17</v>
      </c>
    </row>
    <row r="2926" spans="2:89" x14ac:dyDescent="0.35">
      <c r="B2926" s="171" t="s">
        <v>491</v>
      </c>
      <c r="E2926" s="8"/>
      <c r="H2926" s="196"/>
      <c r="I2926" s="197"/>
      <c r="J2926" s="197"/>
      <c r="K2926" s="198"/>
      <c r="L2926" s="198"/>
      <c r="M2926" s="198"/>
      <c r="N2926" s="198"/>
      <c r="O2926" s="198"/>
      <c r="P2926" s="198"/>
      <c r="R2926" s="198"/>
      <c r="S2926" s="186"/>
      <c r="T2926" s="186"/>
      <c r="U2926" s="186"/>
      <c r="V2926" s="186"/>
      <c r="W2926" s="186"/>
      <c r="X2926" s="186"/>
      <c r="Y2926" s="186"/>
      <c r="Z2926" s="186"/>
      <c r="AA2926" s="186"/>
      <c r="AB2926" s="186"/>
      <c r="AC2926" s="186"/>
      <c r="AD2926" s="186"/>
      <c r="AE2926" s="186"/>
      <c r="AF2926" s="186"/>
      <c r="AG2926" s="186"/>
      <c r="AH2926" s="186"/>
      <c r="AI2926" s="186"/>
      <c r="AJ2926" s="186"/>
      <c r="AK2926" s="186"/>
      <c r="AL2926" s="186"/>
      <c r="AM2926" s="186"/>
      <c r="AN2926" s="186"/>
      <c r="AO2926" s="186"/>
      <c r="AP2926" s="186"/>
      <c r="AQ2926" s="186"/>
      <c r="AR2926" s="186"/>
      <c r="AS2926" s="186"/>
      <c r="AT2926" s="186"/>
      <c r="AU2926" s="186"/>
      <c r="AV2926" s="186"/>
      <c r="AW2926" s="186"/>
      <c r="AX2926" s="186"/>
      <c r="AY2926" s="186"/>
      <c r="AZ2926" s="186"/>
      <c r="BA2926" s="186"/>
      <c r="BB2926" s="186"/>
      <c r="BC2926" s="186"/>
      <c r="BD2926" s="186"/>
      <c r="BE2926" s="186"/>
      <c r="BF2926" s="186"/>
      <c r="BG2926" s="186"/>
      <c r="BH2926" s="186"/>
      <c r="BI2926" s="186"/>
      <c r="BJ2926" s="186"/>
      <c r="BK2926" s="186"/>
      <c r="BL2926" s="186"/>
      <c r="BM2926" s="186"/>
      <c r="BN2926" s="186"/>
      <c r="BO2926" s="186"/>
      <c r="BP2926" s="186"/>
      <c r="BQ2926" s="186"/>
      <c r="BR2926" s="186"/>
      <c r="BS2926" s="186"/>
      <c r="BT2926" s="186"/>
      <c r="BU2926" s="186"/>
      <c r="BV2926" s="186"/>
      <c r="BW2926" s="186"/>
      <c r="BX2926" s="186"/>
      <c r="BY2926" s="186"/>
      <c r="BZ2926" s="186"/>
      <c r="CA2926" s="186"/>
      <c r="CB2926" s="186"/>
      <c r="CC2926" s="186"/>
      <c r="CD2926" s="186"/>
      <c r="CE2926" s="186"/>
      <c r="CF2926" s="186"/>
      <c r="CG2926" s="186"/>
      <c r="CH2926" s="186"/>
      <c r="CI2926" s="186"/>
      <c r="CJ2926" s="186"/>
      <c r="CK2926" s="186"/>
    </row>
    <row r="2927" spans="2:89" x14ac:dyDescent="0.35">
      <c r="B2927" s="171" t="s">
        <v>505</v>
      </c>
      <c r="E2927" s="8"/>
      <c r="H2927" s="196"/>
      <c r="I2927" s="197"/>
      <c r="J2927" s="197"/>
      <c r="K2927" s="198"/>
      <c r="L2927" s="198"/>
      <c r="M2927" s="198"/>
      <c r="N2927" s="198"/>
      <c r="O2927" s="198"/>
      <c r="P2927" s="198"/>
      <c r="R2927" s="198"/>
      <c r="S2927" s="186"/>
      <c r="T2927" s="186"/>
      <c r="U2927" s="186"/>
      <c r="V2927" s="186"/>
      <c r="W2927" s="186"/>
      <c r="X2927" s="186"/>
      <c r="Y2927" s="186"/>
      <c r="Z2927" s="186"/>
      <c r="AA2927" s="186"/>
      <c r="AB2927" s="186"/>
      <c r="AC2927" s="186"/>
      <c r="AD2927" s="186"/>
      <c r="AE2927" s="186"/>
      <c r="AF2927" s="186"/>
      <c r="AG2927" s="186"/>
      <c r="AH2927" s="186"/>
      <c r="AI2927" s="186"/>
      <c r="AJ2927" s="186"/>
      <c r="AK2927" s="186"/>
      <c r="AL2927" s="186"/>
      <c r="AM2927" s="186"/>
      <c r="AN2927" s="186"/>
      <c r="AO2927" s="186"/>
      <c r="AP2927" s="186"/>
      <c r="AQ2927" s="186"/>
      <c r="AR2927" s="186"/>
      <c r="AS2927" s="186"/>
      <c r="AT2927" s="186"/>
      <c r="AU2927" s="186"/>
      <c r="AV2927" s="186"/>
      <c r="AW2927" s="186"/>
      <c r="AX2927" s="186"/>
      <c r="AY2927" s="186"/>
      <c r="AZ2927" s="186"/>
      <c r="BA2927" s="186"/>
      <c r="BB2927" s="186"/>
      <c r="BC2927" s="186"/>
      <c r="BD2927" s="186"/>
      <c r="BE2927" s="186"/>
      <c r="BF2927" s="186"/>
      <c r="BG2927" s="186"/>
      <c r="BH2927" s="186"/>
      <c r="BI2927" s="186"/>
      <c r="BJ2927" s="186"/>
      <c r="BK2927" s="186"/>
      <c r="BL2927" s="186"/>
      <c r="BM2927" s="186"/>
      <c r="BN2927" s="186"/>
      <c r="BO2927" s="186"/>
      <c r="BP2927" s="186"/>
      <c r="BQ2927" s="186"/>
      <c r="BR2927" s="186"/>
      <c r="BS2927" s="186"/>
      <c r="BT2927" s="186"/>
      <c r="BU2927" s="186"/>
      <c r="BV2927" s="186"/>
      <c r="BW2927" s="186"/>
      <c r="BX2927" s="186"/>
      <c r="BY2927" s="186"/>
      <c r="BZ2927" s="186"/>
      <c r="CA2927" s="186"/>
      <c r="CB2927" s="186"/>
      <c r="CC2927" s="186"/>
      <c r="CD2927" s="186"/>
      <c r="CE2927" s="186"/>
      <c r="CF2927" s="186"/>
      <c r="CG2927" s="186"/>
      <c r="CH2927" s="186"/>
      <c r="CI2927" s="186"/>
      <c r="CJ2927" s="186"/>
      <c r="CK2927" s="186"/>
    </row>
    <row r="2928" spans="2:89" x14ac:dyDescent="0.35">
      <c r="B2928" s="171" t="s">
        <v>463</v>
      </c>
      <c r="E2928" s="8"/>
      <c r="H2928" s="196"/>
      <c r="I2928" s="197"/>
      <c r="J2928" s="197"/>
      <c r="K2928" s="198"/>
      <c r="L2928" s="198"/>
      <c r="M2928" s="198"/>
      <c r="N2928" s="198"/>
      <c r="O2928" s="198"/>
      <c r="P2928" s="198"/>
      <c r="R2928" s="198"/>
      <c r="S2928" s="186" t="str">
        <f t="shared" ref="S2928:CD2928" si="3811">S$22</f>
        <v>S$18</v>
      </c>
      <c r="T2928" s="186" t="str">
        <f t="shared" si="3811"/>
        <v>T$18</v>
      </c>
      <c r="U2928" s="186" t="str">
        <f t="shared" si="3811"/>
        <v>U$18</v>
      </c>
      <c r="V2928" s="186" t="str">
        <f t="shared" si="3811"/>
        <v>V$18</v>
      </c>
      <c r="W2928" s="186" t="str">
        <f t="shared" si="3811"/>
        <v>W$18</v>
      </c>
      <c r="X2928" s="186" t="str">
        <f t="shared" si="3811"/>
        <v>X$18</v>
      </c>
      <c r="Y2928" s="186" t="str">
        <f t="shared" si="3811"/>
        <v>Y$18</v>
      </c>
      <c r="Z2928" s="186" t="str">
        <f t="shared" si="3811"/>
        <v>Z$18</v>
      </c>
      <c r="AA2928" s="186" t="str">
        <f t="shared" si="3811"/>
        <v>AA$18</v>
      </c>
      <c r="AB2928" s="186" t="str">
        <f t="shared" si="3811"/>
        <v>AB$18</v>
      </c>
      <c r="AC2928" s="186" t="str">
        <f t="shared" si="3811"/>
        <v>AC$18</v>
      </c>
      <c r="AD2928" s="186" t="str">
        <f t="shared" si="3811"/>
        <v>AD$18</v>
      </c>
      <c r="AE2928" s="186" t="str">
        <f t="shared" si="3811"/>
        <v>AE$18</v>
      </c>
      <c r="AF2928" s="186" t="str">
        <f t="shared" si="3811"/>
        <v>AF$18</v>
      </c>
      <c r="AG2928" s="186" t="str">
        <f t="shared" si="3811"/>
        <v>AG$18</v>
      </c>
      <c r="AH2928" s="186" t="str">
        <f t="shared" si="3811"/>
        <v>AH$18</v>
      </c>
      <c r="AI2928" s="186" t="str">
        <f t="shared" si="3811"/>
        <v>AI$18</v>
      </c>
      <c r="AJ2928" s="186" t="str">
        <f t="shared" si="3811"/>
        <v>AJ$18</v>
      </c>
      <c r="AK2928" s="186" t="str">
        <f t="shared" si="3811"/>
        <v>AK$18</v>
      </c>
      <c r="AL2928" s="186" t="str">
        <f t="shared" si="3811"/>
        <v>AL$18</v>
      </c>
      <c r="AM2928" s="186" t="str">
        <f t="shared" si="3811"/>
        <v>AM$18</v>
      </c>
      <c r="AN2928" s="186" t="str">
        <f t="shared" si="3811"/>
        <v>AN$18</v>
      </c>
      <c r="AO2928" s="186" t="str">
        <f t="shared" si="3811"/>
        <v>AO$18</v>
      </c>
      <c r="AP2928" s="186" t="str">
        <f t="shared" si="3811"/>
        <v>AP$18</v>
      </c>
      <c r="AQ2928" s="186" t="str">
        <f t="shared" si="3811"/>
        <v>AQ$18</v>
      </c>
      <c r="AR2928" s="186" t="str">
        <f t="shared" si="3811"/>
        <v>AR$18</v>
      </c>
      <c r="AS2928" s="186" t="str">
        <f t="shared" si="3811"/>
        <v>AS$18</v>
      </c>
      <c r="AT2928" s="186" t="str">
        <f t="shared" si="3811"/>
        <v>AT$18</v>
      </c>
      <c r="AU2928" s="186" t="str">
        <f t="shared" si="3811"/>
        <v>AU$18</v>
      </c>
      <c r="AV2928" s="186" t="str">
        <f t="shared" si="3811"/>
        <v>AV$18</v>
      </c>
      <c r="AW2928" s="186" t="str">
        <f t="shared" si="3811"/>
        <v>AW$18</v>
      </c>
      <c r="AX2928" s="186" t="str">
        <f t="shared" si="3811"/>
        <v>AX$18</v>
      </c>
      <c r="AY2928" s="186" t="str">
        <f t="shared" si="3811"/>
        <v>AY$18</v>
      </c>
      <c r="AZ2928" s="186" t="str">
        <f t="shared" si="3811"/>
        <v>AZ$18</v>
      </c>
      <c r="BA2928" s="186" t="str">
        <f t="shared" si="3811"/>
        <v>BA$18</v>
      </c>
      <c r="BB2928" s="186" t="str">
        <f t="shared" si="3811"/>
        <v>BB$18</v>
      </c>
      <c r="BC2928" s="186" t="str">
        <f t="shared" si="3811"/>
        <v>BC$18</v>
      </c>
      <c r="BD2928" s="186" t="str">
        <f t="shared" si="3811"/>
        <v>BD$18</v>
      </c>
      <c r="BE2928" s="186" t="str">
        <f t="shared" si="3811"/>
        <v>BE$18</v>
      </c>
      <c r="BF2928" s="186" t="str">
        <f t="shared" si="3811"/>
        <v>BF$18</v>
      </c>
      <c r="BG2928" s="186" t="str">
        <f t="shared" si="3811"/>
        <v>BG$18</v>
      </c>
      <c r="BH2928" s="186" t="str">
        <f t="shared" si="3811"/>
        <v>BH$18</v>
      </c>
      <c r="BI2928" s="186" t="str">
        <f t="shared" si="3811"/>
        <v>BI$18</v>
      </c>
      <c r="BJ2928" s="186" t="str">
        <f t="shared" si="3811"/>
        <v>BJ$18</v>
      </c>
      <c r="BK2928" s="186" t="str">
        <f t="shared" si="3811"/>
        <v>BK$18</v>
      </c>
      <c r="BL2928" s="186" t="str">
        <f t="shared" si="3811"/>
        <v>BL$18</v>
      </c>
      <c r="BM2928" s="186" t="str">
        <f t="shared" si="3811"/>
        <v>BM$18</v>
      </c>
      <c r="BN2928" s="186" t="str">
        <f t="shared" si="3811"/>
        <v>BN$18</v>
      </c>
      <c r="BO2928" s="186" t="str">
        <f t="shared" si="3811"/>
        <v>BO$18</v>
      </c>
      <c r="BP2928" s="186" t="str">
        <f t="shared" si="3811"/>
        <v>BP$18</v>
      </c>
      <c r="BQ2928" s="186" t="str">
        <f t="shared" si="3811"/>
        <v>BQ$18</v>
      </c>
      <c r="BR2928" s="186" t="str">
        <f t="shared" si="3811"/>
        <v>BR$18</v>
      </c>
      <c r="BS2928" s="186" t="str">
        <f t="shared" si="3811"/>
        <v>BS$18</v>
      </c>
      <c r="BT2928" s="186" t="str">
        <f t="shared" si="3811"/>
        <v>BT$18</v>
      </c>
      <c r="BU2928" s="186" t="str">
        <f t="shared" si="3811"/>
        <v>BU$18</v>
      </c>
      <c r="BV2928" s="186" t="str">
        <f t="shared" si="3811"/>
        <v>BV$18</v>
      </c>
      <c r="BW2928" s="186" t="str">
        <f t="shared" si="3811"/>
        <v>BW$18</v>
      </c>
      <c r="BX2928" s="186" t="str">
        <f t="shared" si="3811"/>
        <v>BX$18</v>
      </c>
      <c r="BY2928" s="186" t="str">
        <f t="shared" si="3811"/>
        <v>BY$18</v>
      </c>
      <c r="BZ2928" s="186" t="str">
        <f t="shared" si="3811"/>
        <v>BZ$18</v>
      </c>
      <c r="CA2928" s="186" t="str">
        <f t="shared" si="3811"/>
        <v>CA$18</v>
      </c>
      <c r="CB2928" s="186" t="str">
        <f t="shared" si="3811"/>
        <v>CB$18</v>
      </c>
      <c r="CC2928" s="186" t="str">
        <f t="shared" si="3811"/>
        <v>CC$18</v>
      </c>
      <c r="CD2928" s="186" t="str">
        <f t="shared" si="3811"/>
        <v>CD$18</v>
      </c>
      <c r="CE2928" s="186" t="str">
        <f t="shared" ref="CE2928:CK2928" si="3812">CE$22</f>
        <v>CE$18</v>
      </c>
      <c r="CF2928" s="186" t="str">
        <f t="shared" si="3812"/>
        <v>CF$18</v>
      </c>
      <c r="CG2928" s="186" t="str">
        <f t="shared" si="3812"/>
        <v>CG$18</v>
      </c>
      <c r="CH2928" s="186" t="str">
        <f t="shared" si="3812"/>
        <v>CH$18</v>
      </c>
      <c r="CI2928" s="186" t="str">
        <f t="shared" si="3812"/>
        <v>CI$18</v>
      </c>
      <c r="CJ2928" s="186" t="str">
        <f t="shared" si="3812"/>
        <v>CJ$18</v>
      </c>
      <c r="CK2928" s="186" t="str">
        <f t="shared" si="3812"/>
        <v>CK$18</v>
      </c>
    </row>
    <row r="2929" spans="2:89" x14ac:dyDescent="0.35">
      <c r="B2929" s="171" t="s">
        <v>464</v>
      </c>
      <c r="E2929" s="8"/>
      <c r="H2929" s="196"/>
      <c r="I2929" s="197"/>
      <c r="J2929" s="197"/>
      <c r="K2929" s="198"/>
      <c r="L2929" s="198"/>
      <c r="M2929" s="198"/>
      <c r="N2929" s="198"/>
      <c r="O2929" s="198"/>
      <c r="P2929" s="198"/>
      <c r="R2929" s="198"/>
      <c r="S2929" s="186" t="str">
        <f t="shared" ref="S2929:CD2929" si="3813">S$23</f>
        <v>S$19</v>
      </c>
      <c r="T2929" s="186" t="str">
        <f t="shared" si="3813"/>
        <v>T$19</v>
      </c>
      <c r="U2929" s="186" t="str">
        <f t="shared" si="3813"/>
        <v>U$19</v>
      </c>
      <c r="V2929" s="186" t="str">
        <f t="shared" si="3813"/>
        <v>V$19</v>
      </c>
      <c r="W2929" s="186" t="str">
        <f t="shared" si="3813"/>
        <v>W$19</v>
      </c>
      <c r="X2929" s="186" t="str">
        <f t="shared" si="3813"/>
        <v>X$19</v>
      </c>
      <c r="Y2929" s="186" t="str">
        <f t="shared" si="3813"/>
        <v>Y$19</v>
      </c>
      <c r="Z2929" s="186" t="str">
        <f t="shared" si="3813"/>
        <v>Z$19</v>
      </c>
      <c r="AA2929" s="186" t="str">
        <f t="shared" si="3813"/>
        <v>AA$19</v>
      </c>
      <c r="AB2929" s="186" t="str">
        <f t="shared" si="3813"/>
        <v>AB$19</v>
      </c>
      <c r="AC2929" s="186" t="str">
        <f t="shared" si="3813"/>
        <v>AC$19</v>
      </c>
      <c r="AD2929" s="186" t="str">
        <f t="shared" si="3813"/>
        <v>AD$19</v>
      </c>
      <c r="AE2929" s="186" t="str">
        <f t="shared" si="3813"/>
        <v>AE$19</v>
      </c>
      <c r="AF2929" s="186" t="str">
        <f t="shared" si="3813"/>
        <v>AF$19</v>
      </c>
      <c r="AG2929" s="186" t="str">
        <f t="shared" si="3813"/>
        <v>AG$19</v>
      </c>
      <c r="AH2929" s="186" t="str">
        <f t="shared" si="3813"/>
        <v>AH$19</v>
      </c>
      <c r="AI2929" s="186" t="str">
        <f t="shared" si="3813"/>
        <v>AI$19</v>
      </c>
      <c r="AJ2929" s="186" t="str">
        <f t="shared" si="3813"/>
        <v>AJ$19</v>
      </c>
      <c r="AK2929" s="186" t="str">
        <f t="shared" si="3813"/>
        <v>AK$19</v>
      </c>
      <c r="AL2929" s="186" t="str">
        <f t="shared" si="3813"/>
        <v>AL$19</v>
      </c>
      <c r="AM2929" s="186" t="str">
        <f t="shared" si="3813"/>
        <v>AM$19</v>
      </c>
      <c r="AN2929" s="186" t="str">
        <f t="shared" si="3813"/>
        <v>AN$19</v>
      </c>
      <c r="AO2929" s="186" t="str">
        <f t="shared" si="3813"/>
        <v>AO$19</v>
      </c>
      <c r="AP2929" s="186" t="str">
        <f t="shared" si="3813"/>
        <v>AP$19</v>
      </c>
      <c r="AQ2929" s="186" t="str">
        <f t="shared" si="3813"/>
        <v>AQ$19</v>
      </c>
      <c r="AR2929" s="186" t="str">
        <f t="shared" si="3813"/>
        <v>AR$19</v>
      </c>
      <c r="AS2929" s="186" t="str">
        <f t="shared" si="3813"/>
        <v>AS$19</v>
      </c>
      <c r="AT2929" s="186" t="str">
        <f t="shared" si="3813"/>
        <v>AT$19</v>
      </c>
      <c r="AU2929" s="186" t="str">
        <f t="shared" si="3813"/>
        <v>AU$19</v>
      </c>
      <c r="AV2929" s="186" t="str">
        <f t="shared" si="3813"/>
        <v>AV$19</v>
      </c>
      <c r="AW2929" s="186" t="str">
        <f t="shared" si="3813"/>
        <v>AW$19</v>
      </c>
      <c r="AX2929" s="186" t="str">
        <f t="shared" si="3813"/>
        <v>AX$19</v>
      </c>
      <c r="AY2929" s="186" t="str">
        <f t="shared" si="3813"/>
        <v>AY$19</v>
      </c>
      <c r="AZ2929" s="186" t="str">
        <f t="shared" si="3813"/>
        <v>AZ$19</v>
      </c>
      <c r="BA2929" s="186" t="str">
        <f t="shared" si="3813"/>
        <v>BA$19</v>
      </c>
      <c r="BB2929" s="186" t="str">
        <f t="shared" si="3813"/>
        <v>BB$19</v>
      </c>
      <c r="BC2929" s="186" t="str">
        <f t="shared" si="3813"/>
        <v>BC$19</v>
      </c>
      <c r="BD2929" s="186" t="str">
        <f t="shared" si="3813"/>
        <v>BD$19</v>
      </c>
      <c r="BE2929" s="186" t="str">
        <f t="shared" si="3813"/>
        <v>BE$19</v>
      </c>
      <c r="BF2929" s="186" t="str">
        <f t="shared" si="3813"/>
        <v>BF$19</v>
      </c>
      <c r="BG2929" s="186" t="str">
        <f t="shared" si="3813"/>
        <v>BG$19</v>
      </c>
      <c r="BH2929" s="186" t="str">
        <f t="shared" si="3813"/>
        <v>BH$19</v>
      </c>
      <c r="BI2929" s="186" t="str">
        <f t="shared" si="3813"/>
        <v>BI$19</v>
      </c>
      <c r="BJ2929" s="186" t="str">
        <f t="shared" si="3813"/>
        <v>BJ$19</v>
      </c>
      <c r="BK2929" s="186" t="str">
        <f t="shared" si="3813"/>
        <v>BK$19</v>
      </c>
      <c r="BL2929" s="186" t="str">
        <f t="shared" si="3813"/>
        <v>BL$19</v>
      </c>
      <c r="BM2929" s="186" t="str">
        <f t="shared" si="3813"/>
        <v>BM$19</v>
      </c>
      <c r="BN2929" s="186" t="str">
        <f t="shared" si="3813"/>
        <v>BN$19</v>
      </c>
      <c r="BO2929" s="186" t="str">
        <f t="shared" si="3813"/>
        <v>BO$19</v>
      </c>
      <c r="BP2929" s="186" t="str">
        <f t="shared" si="3813"/>
        <v>BP$19</v>
      </c>
      <c r="BQ2929" s="186" t="str">
        <f t="shared" si="3813"/>
        <v>BQ$19</v>
      </c>
      <c r="BR2929" s="186" t="str">
        <f t="shared" si="3813"/>
        <v>BR$19</v>
      </c>
      <c r="BS2929" s="186" t="str">
        <f t="shared" si="3813"/>
        <v>BS$19</v>
      </c>
      <c r="BT2929" s="186" t="str">
        <f t="shared" si="3813"/>
        <v>BT$19</v>
      </c>
      <c r="BU2929" s="186" t="str">
        <f t="shared" si="3813"/>
        <v>BU$19</v>
      </c>
      <c r="BV2929" s="186" t="str">
        <f t="shared" si="3813"/>
        <v>BV$19</v>
      </c>
      <c r="BW2929" s="186" t="str">
        <f t="shared" si="3813"/>
        <v>BW$19</v>
      </c>
      <c r="BX2929" s="186" t="str">
        <f t="shared" si="3813"/>
        <v>BX$19</v>
      </c>
      <c r="BY2929" s="186" t="str">
        <f t="shared" si="3813"/>
        <v>BY$19</v>
      </c>
      <c r="BZ2929" s="186" t="str">
        <f t="shared" si="3813"/>
        <v>BZ$19</v>
      </c>
      <c r="CA2929" s="186" t="str">
        <f t="shared" si="3813"/>
        <v>CA$19</v>
      </c>
      <c r="CB2929" s="186" t="str">
        <f t="shared" si="3813"/>
        <v>CB$19</v>
      </c>
      <c r="CC2929" s="186" t="str">
        <f t="shared" si="3813"/>
        <v>CC$19</v>
      </c>
      <c r="CD2929" s="186" t="str">
        <f t="shared" si="3813"/>
        <v>CD$19</v>
      </c>
      <c r="CE2929" s="186" t="str">
        <f t="shared" ref="CE2929:CK2929" si="3814">CE$23</f>
        <v>CE$19</v>
      </c>
      <c r="CF2929" s="186" t="str">
        <f t="shared" si="3814"/>
        <v>CF$19</v>
      </c>
      <c r="CG2929" s="186" t="str">
        <f t="shared" si="3814"/>
        <v>CG$19</v>
      </c>
      <c r="CH2929" s="186" t="str">
        <f t="shared" si="3814"/>
        <v>CH$19</v>
      </c>
      <c r="CI2929" s="186" t="str">
        <f t="shared" si="3814"/>
        <v>CI$19</v>
      </c>
      <c r="CJ2929" s="186" t="str">
        <f t="shared" si="3814"/>
        <v>CJ$19</v>
      </c>
      <c r="CK2929" s="186" t="str">
        <f t="shared" si="3814"/>
        <v>CK$19</v>
      </c>
    </row>
    <row r="2930" spans="2:89" x14ac:dyDescent="0.35">
      <c r="B2930" s="70" t="s">
        <v>402</v>
      </c>
      <c r="C2930" s="31"/>
      <c r="D2930" t="s">
        <v>972</v>
      </c>
      <c r="E2930" s="8" t="str">
        <f t="shared" ref="E2930:E2981" si="3815">ROW()&amp;" "&amp;D2930</f>
        <v>2930 GPLP-IS</v>
      </c>
      <c r="F2930" t="s">
        <v>525</v>
      </c>
      <c r="G2930" s="31" t="s">
        <v>395</v>
      </c>
      <c r="H2930" s="48"/>
      <c r="I2930" s="286"/>
      <c r="J2930" s="286"/>
      <c r="K2930" s="48"/>
      <c r="L2930" s="48"/>
      <c r="M2930" s="48"/>
      <c r="N2930" s="48"/>
      <c r="O2930" s="48"/>
      <c r="P2930" s="48"/>
      <c r="R2930" s="70"/>
      <c r="S2930" s="287"/>
      <c r="T2930" s="287"/>
      <c r="U2930" s="287"/>
      <c r="V2930" s="287"/>
      <c r="W2930" s="287"/>
      <c r="X2930" s="287"/>
      <c r="Y2930" s="287"/>
      <c r="Z2930" s="287"/>
      <c r="AA2930" s="287"/>
      <c r="AB2930" s="287"/>
      <c r="AC2930" s="287"/>
      <c r="AD2930" s="287"/>
      <c r="AE2930" s="287"/>
      <c r="AF2930" s="287"/>
      <c r="AG2930" s="287"/>
      <c r="AH2930" s="287"/>
      <c r="AI2930" s="287"/>
      <c r="AJ2930" s="287"/>
      <c r="AK2930" s="287"/>
      <c r="AL2930" s="287"/>
      <c r="AM2930" s="287"/>
      <c r="AN2930" s="287"/>
      <c r="AO2930" s="287"/>
      <c r="AP2930" s="287"/>
      <c r="AQ2930" s="287"/>
      <c r="AR2930" s="287"/>
      <c r="AS2930" s="287"/>
      <c r="AT2930" s="287"/>
      <c r="AU2930" s="287"/>
      <c r="AV2930" s="287"/>
      <c r="AW2930" s="287"/>
      <c r="AX2930" s="287"/>
      <c r="AY2930" s="287"/>
      <c r="AZ2930" s="287"/>
      <c r="BA2930" s="287"/>
      <c r="BB2930" s="287"/>
      <c r="BC2930" s="287"/>
      <c r="BD2930" s="287"/>
      <c r="BE2930" s="287"/>
      <c r="BF2930" s="287"/>
      <c r="BG2930" s="287"/>
      <c r="BH2930" s="287"/>
      <c r="BI2930" s="287"/>
      <c r="BJ2930" s="287"/>
      <c r="BK2930" s="287"/>
      <c r="BL2930" s="287"/>
      <c r="BM2930" s="287"/>
      <c r="BN2930" s="287"/>
      <c r="BO2930" s="287"/>
      <c r="BP2930" s="287"/>
      <c r="BQ2930" s="287"/>
      <c r="BR2930" s="287"/>
      <c r="BS2930" s="287"/>
      <c r="BT2930" s="287"/>
      <c r="BU2930" s="287"/>
      <c r="BV2930" s="287"/>
      <c r="BW2930" s="287"/>
      <c r="BX2930" s="287"/>
      <c r="BY2930" s="287"/>
      <c r="BZ2930" s="287"/>
      <c r="CA2930" s="287"/>
      <c r="CB2930" s="287"/>
      <c r="CC2930" s="287"/>
      <c r="CD2930" s="287"/>
      <c r="CE2930" s="287"/>
      <c r="CF2930" s="287"/>
      <c r="CG2930" s="287"/>
      <c r="CH2930" s="287"/>
      <c r="CI2930" s="287"/>
      <c r="CJ2930" s="287"/>
      <c r="CK2930" s="287"/>
    </row>
    <row r="2931" spans="2:89" x14ac:dyDescent="0.35">
      <c r="B2931" s="122" t="s">
        <v>973</v>
      </c>
      <c r="D2931" t="s">
        <v>972</v>
      </c>
      <c r="E2931" s="8" t="str">
        <f t="shared" si="3815"/>
        <v>2931 GPLP-IS</v>
      </c>
      <c r="G2931" t="str">
        <f t="shared" ref="G2931:G2973" si="3816">E2931</f>
        <v>2931 GPLP-IS</v>
      </c>
      <c r="H2931" s="31"/>
      <c r="I2931" s="73"/>
      <c r="J2931" s="73"/>
      <c r="K2931" s="121">
        <f ca="1">+'IS BS CF'!K$87+IFERROR('IS BS CF'!K$90,0)</f>
        <v>-407350.40000000014</v>
      </c>
      <c r="L2931" s="121">
        <f ca="1">+'IS BS CF'!L$87+IFERROR('IS BS CF'!L$90,0)</f>
        <v>-427467.92</v>
      </c>
      <c r="M2931" s="121">
        <f ca="1">+'IS BS CF'!M$87+IFERROR('IS BS CF'!M$90,0)</f>
        <v>-448591.31600000034</v>
      </c>
      <c r="N2931" s="121">
        <f ca="1">+'IS BS CF'!N$87+IFERROR('IS BS CF'!N$90,0)</f>
        <v>-470770.88180000032</v>
      </c>
      <c r="O2931" s="121">
        <f ca="1">+'IS BS CF'!O$87+IFERROR('IS BS CF'!O$90,0)</f>
        <v>-494059.42589000019</v>
      </c>
      <c r="P2931" s="121">
        <f ca="1">+'IS BS CF'!P$87+IFERROR('IS BS CF'!P$90,0)</f>
        <v>-518512.3971845007</v>
      </c>
      <c r="Q2931" s="121">
        <f>+'IS BS CF'!Q$87+IFERROR('IS BS CF'!Q$90,0)</f>
        <v>0</v>
      </c>
      <c r="R2931" s="121">
        <f>+'IS BS CF'!R$87+IFERROR('IS BS CF'!R$90,0)</f>
        <v>0</v>
      </c>
      <c r="S2931" s="121">
        <f ca="1">+'IS BS CF'!S$87+IFERROR('IS BS CF'!S$90,0)</f>
        <v>-33945.866666666669</v>
      </c>
      <c r="T2931" s="121">
        <f ca="1">+'IS BS CF'!T$87+IFERROR('IS BS CF'!T$90,0)</f>
        <v>-33945.866666666669</v>
      </c>
      <c r="U2931" s="121">
        <f ca="1">+'IS BS CF'!U$87+IFERROR('IS BS CF'!U$90,0)</f>
        <v>-33945.866666666669</v>
      </c>
      <c r="V2931" s="121">
        <f ca="1">+'IS BS CF'!V$87+IFERROR('IS BS CF'!V$90,0)</f>
        <v>-33945.866666666669</v>
      </c>
      <c r="W2931" s="121">
        <f ca="1">+'IS BS CF'!W$87+IFERROR('IS BS CF'!W$90,0)</f>
        <v>-33945.866666666669</v>
      </c>
      <c r="X2931" s="121">
        <f ca="1">+'IS BS CF'!X$87+IFERROR('IS BS CF'!X$90,0)</f>
        <v>-33945.866666666669</v>
      </c>
      <c r="Y2931" s="121">
        <f ca="1">+'IS BS CF'!Y$87+IFERROR('IS BS CF'!Y$90,0)</f>
        <v>-33945.866666666669</v>
      </c>
      <c r="Z2931" s="121">
        <f ca="1">+'IS BS CF'!Z$87+IFERROR('IS BS CF'!Z$90,0)</f>
        <v>-33945.866666666669</v>
      </c>
      <c r="AA2931" s="121">
        <f ca="1">+'IS BS CF'!AA$87+IFERROR('IS BS CF'!AA$90,0)</f>
        <v>-33945.866666666676</v>
      </c>
      <c r="AB2931" s="121">
        <f ca="1">+'IS BS CF'!AB$87+IFERROR('IS BS CF'!AB$90,0)</f>
        <v>-33945.866666666676</v>
      </c>
      <c r="AC2931" s="121">
        <f ca="1">+'IS BS CF'!AC$87+IFERROR('IS BS CF'!AC$90,0)</f>
        <v>-33945.866666666676</v>
      </c>
      <c r="AD2931" s="121">
        <f ca="1">+'IS BS CF'!AD$87+IFERROR('IS BS CF'!AD$90,0)</f>
        <v>-33945.866666666676</v>
      </c>
      <c r="AE2931" s="121">
        <f ca="1">+'IS BS CF'!AE$87+IFERROR('IS BS CF'!AE$90,0)</f>
        <v>-35622.326666666675</v>
      </c>
      <c r="AF2931" s="121">
        <f ca="1">+'IS BS CF'!AF$87+IFERROR('IS BS CF'!AF$90,0)</f>
        <v>-35622.326666666675</v>
      </c>
      <c r="AG2931" s="121">
        <f ca="1">+'IS BS CF'!AG$87+IFERROR('IS BS CF'!AG$90,0)</f>
        <v>-35622.326666666675</v>
      </c>
      <c r="AH2931" s="121">
        <f ca="1">+'IS BS CF'!AH$87+IFERROR('IS BS CF'!AH$90,0)</f>
        <v>-35622.326666666675</v>
      </c>
      <c r="AI2931" s="121">
        <f ca="1">+'IS BS CF'!AI$87+IFERROR('IS BS CF'!AI$90,0)</f>
        <v>-35622.326666666675</v>
      </c>
      <c r="AJ2931" s="121">
        <f ca="1">+'IS BS CF'!AJ$87+IFERROR('IS BS CF'!AJ$90,0)</f>
        <v>-35622.326666666675</v>
      </c>
      <c r="AK2931" s="121">
        <f ca="1">+'IS BS CF'!AK$87+IFERROR('IS BS CF'!AK$90,0)</f>
        <v>-35622.326666666675</v>
      </c>
      <c r="AL2931" s="121">
        <f ca="1">+'IS BS CF'!AL$87+IFERROR('IS BS CF'!AL$90,0)</f>
        <v>-35622.326666666675</v>
      </c>
      <c r="AM2931" s="121">
        <f ca="1">+'IS BS CF'!AM$87+IFERROR('IS BS CF'!AM$90,0)</f>
        <v>-35622.326666666675</v>
      </c>
      <c r="AN2931" s="121">
        <f ca="1">+'IS BS CF'!AN$87+IFERROR('IS BS CF'!AN$90,0)</f>
        <v>-35622.326666666675</v>
      </c>
      <c r="AO2931" s="121">
        <f ca="1">+'IS BS CF'!AO$87+IFERROR('IS BS CF'!AO$90,0)</f>
        <v>-35622.326666666675</v>
      </c>
      <c r="AP2931" s="121">
        <f ca="1">+'IS BS CF'!AP$87+IFERROR('IS BS CF'!AP$90,0)</f>
        <v>-35622.326666666675</v>
      </c>
      <c r="AQ2931" s="121">
        <f ca="1">+'IS BS CF'!AQ$87+IFERROR('IS BS CF'!AQ$90,0)</f>
        <v>-37382.609666666685</v>
      </c>
      <c r="AR2931" s="121">
        <f ca="1">+'IS BS CF'!AR$87+IFERROR('IS BS CF'!AR$90,0)</f>
        <v>-37382.609666666685</v>
      </c>
      <c r="AS2931" s="121">
        <f ca="1">+'IS BS CF'!AS$87+IFERROR('IS BS CF'!AS$90,0)</f>
        <v>-37382.609666666685</v>
      </c>
      <c r="AT2931" s="121">
        <f ca="1">+'IS BS CF'!AT$87+IFERROR('IS BS CF'!AT$90,0)</f>
        <v>-37382.609666666685</v>
      </c>
      <c r="AU2931" s="121">
        <f ca="1">+'IS BS CF'!AU$87+IFERROR('IS BS CF'!AU$90,0)</f>
        <v>-37382.609666666685</v>
      </c>
      <c r="AV2931" s="121">
        <f ca="1">+'IS BS CF'!AV$87+IFERROR('IS BS CF'!AV$90,0)</f>
        <v>-37382.609666666685</v>
      </c>
      <c r="AW2931" s="121">
        <f ca="1">+'IS BS CF'!AW$87+IFERROR('IS BS CF'!AW$90,0)</f>
        <v>-37382.609666666685</v>
      </c>
      <c r="AX2931" s="121">
        <f ca="1">+'IS BS CF'!AX$87+IFERROR('IS BS CF'!AX$90,0)</f>
        <v>-37382.609666666685</v>
      </c>
      <c r="AY2931" s="121">
        <f ca="1">+'IS BS CF'!AY$87+IFERROR('IS BS CF'!AY$90,0)</f>
        <v>-37382.609666666685</v>
      </c>
      <c r="AZ2931" s="121">
        <f ca="1">+'IS BS CF'!AZ$87+IFERROR('IS BS CF'!AZ$90,0)</f>
        <v>-37382.609666666685</v>
      </c>
      <c r="BA2931" s="121">
        <f ca="1">+'IS BS CF'!BA$87+IFERROR('IS BS CF'!BA$90,0)</f>
        <v>-37382.609666666685</v>
      </c>
      <c r="BB2931" s="121">
        <f ca="1">+'IS BS CF'!BB$87+IFERROR('IS BS CF'!BB$90,0)</f>
        <v>-37382.609666666685</v>
      </c>
      <c r="BC2931" s="121">
        <f ca="1">+'IS BS CF'!BC$87+IFERROR('IS BS CF'!BC$90,0)</f>
        <v>-39230.906816666684</v>
      </c>
      <c r="BD2931" s="121">
        <f ca="1">+'IS BS CF'!BD$87+IFERROR('IS BS CF'!BD$90,0)</f>
        <v>-39230.906816666684</v>
      </c>
      <c r="BE2931" s="121">
        <f ca="1">+'IS BS CF'!BE$87+IFERROR('IS BS CF'!BE$90,0)</f>
        <v>-39230.906816666684</v>
      </c>
      <c r="BF2931" s="121">
        <f ca="1">+'IS BS CF'!BF$87+IFERROR('IS BS CF'!BF$90,0)</f>
        <v>-39230.906816666684</v>
      </c>
      <c r="BG2931" s="121">
        <f ca="1">+'IS BS CF'!BG$87+IFERROR('IS BS CF'!BG$90,0)</f>
        <v>-39230.906816666684</v>
      </c>
      <c r="BH2931" s="121">
        <f ca="1">+'IS BS CF'!BH$87+IFERROR('IS BS CF'!BH$90,0)</f>
        <v>-39230.906816666684</v>
      </c>
      <c r="BI2931" s="121">
        <f ca="1">+'IS BS CF'!BI$87+IFERROR('IS BS CF'!BI$90,0)</f>
        <v>-39230.906816666684</v>
      </c>
      <c r="BJ2931" s="121">
        <f ca="1">+'IS BS CF'!BJ$87+IFERROR('IS BS CF'!BJ$90,0)</f>
        <v>-39230.906816666684</v>
      </c>
      <c r="BK2931" s="121">
        <f ca="1">+'IS BS CF'!BK$87+IFERROR('IS BS CF'!BK$90,0)</f>
        <v>-39230.906816666684</v>
      </c>
      <c r="BL2931" s="121">
        <f ca="1">+'IS BS CF'!BL$87+IFERROR('IS BS CF'!BL$90,0)</f>
        <v>-39230.906816666684</v>
      </c>
      <c r="BM2931" s="121">
        <f ca="1">+'IS BS CF'!BM$87+IFERROR('IS BS CF'!BM$90,0)</f>
        <v>-39230.906816666684</v>
      </c>
      <c r="BN2931" s="121">
        <f ca="1">+'IS BS CF'!BN$87+IFERROR('IS BS CF'!BN$90,0)</f>
        <v>-39230.906816666684</v>
      </c>
      <c r="BO2931" s="121">
        <f ca="1">+'IS BS CF'!BO$87+IFERROR('IS BS CF'!BO$90,0)</f>
        <v>-41171.618824166682</v>
      </c>
      <c r="BP2931" s="121">
        <f ca="1">+'IS BS CF'!BP$87+IFERROR('IS BS CF'!BP$90,0)</f>
        <v>-41171.618824166682</v>
      </c>
      <c r="BQ2931" s="121">
        <f ca="1">+'IS BS CF'!BQ$87+IFERROR('IS BS CF'!BQ$90,0)</f>
        <v>-41171.618824166682</v>
      </c>
      <c r="BR2931" s="121">
        <f ca="1">+'IS BS CF'!BR$87+IFERROR('IS BS CF'!BR$90,0)</f>
        <v>-41171.618824166682</v>
      </c>
      <c r="BS2931" s="121">
        <f ca="1">+'IS BS CF'!BS$87+IFERROR('IS BS CF'!BS$90,0)</f>
        <v>-41171.618824166682</v>
      </c>
      <c r="BT2931" s="121">
        <f ca="1">+'IS BS CF'!BT$87+IFERROR('IS BS CF'!BT$90,0)</f>
        <v>-41171.618824166682</v>
      </c>
      <c r="BU2931" s="121">
        <f ca="1">+'IS BS CF'!BU$87+IFERROR('IS BS CF'!BU$90,0)</f>
        <v>-41171.618824166682</v>
      </c>
      <c r="BV2931" s="121">
        <f ca="1">+'IS BS CF'!BV$87+IFERROR('IS BS CF'!BV$90,0)</f>
        <v>-41171.618824166682</v>
      </c>
      <c r="BW2931" s="121">
        <f ca="1">+'IS BS CF'!BW$87+IFERROR('IS BS CF'!BW$90,0)</f>
        <v>-41171.618824166624</v>
      </c>
      <c r="BX2931" s="121">
        <f ca="1">+'IS BS CF'!BX$87+IFERROR('IS BS CF'!BX$90,0)</f>
        <v>-41171.618824166682</v>
      </c>
      <c r="BY2931" s="121">
        <f ca="1">+'IS BS CF'!BY$87+IFERROR('IS BS CF'!BY$90,0)</f>
        <v>-41171.618824166682</v>
      </c>
      <c r="BZ2931" s="121">
        <f ca="1">+'IS BS CF'!BZ$87+IFERROR('IS BS CF'!BZ$90,0)</f>
        <v>-41171.618824166682</v>
      </c>
      <c r="CA2931" s="121">
        <f ca="1">+'IS BS CF'!CA$87+IFERROR('IS BS CF'!CA$90,0)</f>
        <v>-43209.366432041716</v>
      </c>
      <c r="CB2931" s="121">
        <f ca="1">+'IS BS CF'!CB$87+IFERROR('IS BS CF'!CB$90,0)</f>
        <v>-43209.366432041716</v>
      </c>
      <c r="CC2931" s="121">
        <f ca="1">+'IS BS CF'!CC$87+IFERROR('IS BS CF'!CC$90,0)</f>
        <v>-43209.366432041716</v>
      </c>
      <c r="CD2931" s="121">
        <f ca="1">+'IS BS CF'!CD$87+IFERROR('IS BS CF'!CD$90,0)</f>
        <v>-43209.366432041716</v>
      </c>
      <c r="CE2931" s="121">
        <f ca="1">+'IS BS CF'!CE$87+IFERROR('IS BS CF'!CE$90,0)</f>
        <v>-43209.366432041716</v>
      </c>
      <c r="CF2931" s="121">
        <f ca="1">+'IS BS CF'!CF$87+IFERROR('IS BS CF'!CF$90,0)</f>
        <v>-43209.366432041716</v>
      </c>
      <c r="CG2931" s="121">
        <f ca="1">+'IS BS CF'!CG$87+IFERROR('IS BS CF'!CG$90,0)</f>
        <v>-43209.366432041716</v>
      </c>
      <c r="CH2931" s="121">
        <f ca="1">+'IS BS CF'!CH$87+IFERROR('IS BS CF'!CH$90,0)</f>
        <v>-43209.366432041716</v>
      </c>
      <c r="CI2931" s="121">
        <f ca="1">+'IS BS CF'!CI$87+IFERROR('IS BS CF'!CI$90,0)</f>
        <v>-43209.366432041716</v>
      </c>
      <c r="CJ2931" s="121">
        <f ca="1">+'IS BS CF'!CJ$87+IFERROR('IS BS CF'!CJ$90,0)</f>
        <v>-43209.366432041716</v>
      </c>
      <c r="CK2931" s="121">
        <f ca="1">+'IS BS CF'!CK$87+IFERROR('IS BS CF'!CK$90,0)</f>
        <v>-43209.366432041716</v>
      </c>
    </row>
    <row r="2932" spans="2:89" x14ac:dyDescent="0.35">
      <c r="B2932" s="67"/>
      <c r="D2932" t="s">
        <v>972</v>
      </c>
      <c r="E2932" s="8" t="str">
        <f t="shared" si="3815"/>
        <v>2932 GPLP-IS</v>
      </c>
      <c r="G2932" t="str">
        <f t="shared" si="3816"/>
        <v>2932 GPLP-IS</v>
      </c>
      <c r="H2932" s="31"/>
      <c r="I2932" s="73"/>
      <c r="J2932" s="73"/>
      <c r="K2932" s="31"/>
      <c r="L2932" s="31"/>
      <c r="M2932" s="31"/>
      <c r="N2932" s="31"/>
      <c r="O2932" s="31"/>
      <c r="P2932" s="31"/>
      <c r="R2932" s="67"/>
      <c r="S2932" s="67"/>
      <c r="T2932" s="67"/>
      <c r="U2932" s="67"/>
      <c r="V2932" s="67"/>
      <c r="W2932" s="67"/>
      <c r="X2932" s="67"/>
      <c r="Y2932" s="67"/>
      <c r="Z2932" s="67"/>
      <c r="AA2932" s="67"/>
      <c r="AB2932" s="67"/>
      <c r="AC2932" s="67"/>
      <c r="AD2932" s="67"/>
      <c r="AE2932" s="67"/>
      <c r="AF2932" s="67"/>
      <c r="AG2932" s="67"/>
      <c r="AH2932" s="67"/>
      <c r="AI2932" s="67"/>
      <c r="AJ2932" s="67"/>
      <c r="AK2932" s="67"/>
      <c r="AL2932" s="67"/>
      <c r="AM2932" s="67"/>
      <c r="AN2932" s="67"/>
      <c r="AO2932" s="67"/>
      <c r="AP2932" s="67"/>
      <c r="AQ2932" s="67"/>
      <c r="AR2932" s="67"/>
      <c r="AS2932" s="67"/>
      <c r="AT2932" s="67"/>
      <c r="AU2932" s="67"/>
      <c r="AV2932" s="67"/>
      <c r="AW2932" s="67"/>
      <c r="AX2932" s="67"/>
      <c r="AY2932" s="67"/>
      <c r="AZ2932" s="67"/>
      <c r="BA2932" s="67"/>
      <c r="BB2932" s="67"/>
      <c r="BC2932" s="67"/>
      <c r="BD2932" s="67"/>
      <c r="BE2932" s="67"/>
      <c r="BF2932" s="67"/>
      <c r="BG2932" s="67"/>
      <c r="BH2932" s="67"/>
      <c r="BI2932" s="67"/>
      <c r="BJ2932" s="67"/>
      <c r="BK2932" s="67"/>
      <c r="BL2932" s="67"/>
      <c r="BM2932" s="67"/>
      <c r="BN2932" s="67"/>
      <c r="BO2932" s="67"/>
      <c r="BP2932" s="67"/>
      <c r="BQ2932" s="67"/>
      <c r="BR2932" s="67"/>
      <c r="BS2932" s="67"/>
      <c r="BT2932" s="67"/>
      <c r="BU2932" s="67"/>
      <c r="BV2932" s="67"/>
      <c r="BW2932" s="67"/>
      <c r="BX2932" s="67"/>
      <c r="BY2932" s="67"/>
      <c r="BZ2932" s="67"/>
      <c r="CA2932" s="67"/>
      <c r="CB2932" s="67"/>
      <c r="CC2932" s="67"/>
      <c r="CD2932" s="67"/>
      <c r="CE2932" s="67"/>
      <c r="CF2932" s="67"/>
      <c r="CG2932" s="67"/>
      <c r="CH2932" s="67"/>
      <c r="CI2932" s="67"/>
      <c r="CJ2932" s="67"/>
      <c r="CK2932" s="67"/>
    </row>
    <row r="2933" spans="2:89" x14ac:dyDescent="0.35">
      <c r="B2933" s="126" t="s">
        <v>928</v>
      </c>
      <c r="D2933" t="s">
        <v>972</v>
      </c>
      <c r="E2933" s="8" t="str">
        <f t="shared" ref="E2933:E2973" si="3817">ROW()&amp;" "&amp;D2933</f>
        <v>2933 GPLP-IS</v>
      </c>
      <c r="G2933" t="str">
        <f t="shared" si="3816"/>
        <v>2933 GPLP-IS</v>
      </c>
      <c r="I2933"/>
      <c r="J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row>
    <row r="2934" spans="2:89" x14ac:dyDescent="0.35">
      <c r="B2934" s="141" t="s">
        <v>976</v>
      </c>
      <c r="D2934" t="s">
        <v>972</v>
      </c>
      <c r="E2934" s="8" t="str">
        <f t="shared" si="3817"/>
        <v>2934 GPLP-IS</v>
      </c>
      <c r="G2934" t="str">
        <f t="shared" si="3816"/>
        <v>2934 GPLP-IS</v>
      </c>
      <c r="H2934" s="16">
        <v>0.05</v>
      </c>
      <c r="I2934" s="60"/>
      <c r="J2934" s="60"/>
      <c r="K2934" s="17"/>
      <c r="L2934" s="17"/>
      <c r="M2934" s="17"/>
      <c r="N2934" s="17"/>
      <c r="O2934" s="17"/>
      <c r="P2934" s="17"/>
      <c r="R2934" s="15"/>
      <c r="S2934" s="15"/>
      <c r="T2934" s="15"/>
      <c r="U2934" s="15"/>
      <c r="V2934" s="15"/>
      <c r="W2934" s="15"/>
      <c r="X2934" s="15"/>
      <c r="Y2934" s="15"/>
      <c r="Z2934" s="15"/>
      <c r="AA2934" s="15"/>
      <c r="AB2934" s="15"/>
      <c r="AC2934" s="15"/>
      <c r="AD2934" s="15"/>
      <c r="AE2934" s="15"/>
      <c r="AF2934" s="15"/>
      <c r="AG2934" s="15"/>
      <c r="AH2934" s="15"/>
      <c r="AI2934" s="15"/>
      <c r="AJ2934" s="15"/>
      <c r="AK2934" s="15"/>
      <c r="AL2934" s="15"/>
      <c r="AM2934" s="15"/>
      <c r="AN2934" s="15"/>
      <c r="AO2934" s="15"/>
      <c r="AP2934" s="15"/>
      <c r="AQ2934" s="15"/>
      <c r="AR2934" s="15"/>
      <c r="AS2934" s="15"/>
      <c r="AT2934" s="15"/>
      <c r="AU2934" s="15"/>
      <c r="AV2934" s="15"/>
      <c r="AW2934" s="15"/>
      <c r="AX2934" s="15"/>
      <c r="AY2934" s="15"/>
      <c r="AZ2934" s="15"/>
      <c r="BA2934" s="15"/>
      <c r="BB2934" s="15"/>
      <c r="BC2934" s="15"/>
      <c r="BD2934" s="15"/>
      <c r="BE2934" s="15"/>
      <c r="BF2934" s="15"/>
      <c r="BG2934" s="15"/>
      <c r="BH2934" s="15"/>
      <c r="BI2934" s="15"/>
      <c r="BJ2934" s="15"/>
      <c r="BK2934" s="15"/>
      <c r="BL2934" s="15"/>
      <c r="BM2934" s="15"/>
      <c r="BN2934" s="15"/>
      <c r="BO2934" s="15"/>
      <c r="BP2934" s="15"/>
      <c r="BQ2934" s="15"/>
      <c r="BR2934" s="15"/>
      <c r="BS2934" s="15"/>
      <c r="BT2934" s="15"/>
      <c r="BU2934" s="15"/>
      <c r="BV2934" s="15"/>
      <c r="BW2934" s="15"/>
      <c r="BX2934" s="15"/>
      <c r="BY2934" s="15"/>
      <c r="BZ2934" s="15"/>
      <c r="CA2934" s="15"/>
      <c r="CB2934" s="15"/>
      <c r="CC2934" s="15"/>
      <c r="CD2934" s="15"/>
      <c r="CE2934" s="15"/>
      <c r="CF2934" s="15"/>
      <c r="CG2934" s="15"/>
      <c r="CH2934" s="15"/>
      <c r="CI2934" s="15"/>
      <c r="CJ2934" s="15"/>
      <c r="CK2934" s="15"/>
    </row>
    <row r="2935" spans="2:89" x14ac:dyDescent="0.35">
      <c r="B2935" s="141" t="s">
        <v>977</v>
      </c>
      <c r="D2935" t="s">
        <v>972</v>
      </c>
      <c r="E2935" s="8" t="str">
        <f t="shared" si="3817"/>
        <v>2935 GPLP-IS</v>
      </c>
      <c r="G2935" t="str">
        <f t="shared" si="3816"/>
        <v>2935 GPLP-IS</v>
      </c>
      <c r="H2935" s="16">
        <v>0.1</v>
      </c>
      <c r="I2935" s="78"/>
      <c r="J2935" s="78"/>
      <c r="K2935" s="33"/>
      <c r="L2935" s="33"/>
      <c r="M2935" s="33"/>
      <c r="N2935" s="33"/>
      <c r="O2935" s="33"/>
      <c r="P2935" s="33"/>
      <c r="R2935" s="33"/>
      <c r="S2935" s="33"/>
      <c r="T2935" s="33"/>
      <c r="U2935" s="33"/>
      <c r="V2935" s="33"/>
      <c r="W2935" s="33"/>
      <c r="X2935" s="33"/>
      <c r="Y2935" s="33"/>
      <c r="Z2935" s="33"/>
      <c r="AA2935" s="33"/>
      <c r="AB2935" s="33"/>
      <c r="AC2935" s="33"/>
      <c r="AD2935" s="33"/>
      <c r="AE2935" s="33"/>
      <c r="AF2935" s="33"/>
      <c r="AG2935" s="33"/>
      <c r="AH2935" s="33"/>
      <c r="AI2935" s="33"/>
      <c r="AJ2935" s="33"/>
      <c r="AK2935" s="33"/>
      <c r="AL2935" s="33"/>
      <c r="AM2935" s="33"/>
      <c r="AN2935" s="33"/>
      <c r="AO2935" s="33"/>
      <c r="AP2935" s="33"/>
      <c r="AQ2935" s="33"/>
      <c r="AR2935" s="33"/>
      <c r="AS2935" s="33"/>
      <c r="AT2935" s="33"/>
      <c r="AU2935" s="33"/>
      <c r="AV2935" s="33"/>
      <c r="AW2935" s="33"/>
      <c r="AX2935" s="33"/>
      <c r="AY2935" s="33"/>
      <c r="AZ2935" s="33"/>
      <c r="BA2935" s="33"/>
      <c r="BB2935" s="33"/>
      <c r="BC2935" s="33"/>
      <c r="BD2935" s="33"/>
      <c r="BE2935" s="33"/>
      <c r="BF2935" s="33"/>
      <c r="BG2935" s="33"/>
      <c r="BH2935" s="33"/>
      <c r="BI2935" s="33"/>
      <c r="BJ2935" s="33"/>
      <c r="BK2935" s="33"/>
      <c r="BL2935" s="33"/>
      <c r="BM2935" s="33"/>
      <c r="BN2935" s="33"/>
      <c r="BO2935" s="33"/>
      <c r="BP2935" s="33"/>
      <c r="BQ2935" s="33"/>
      <c r="BR2935" s="33"/>
      <c r="BS2935" s="33"/>
      <c r="BT2935" s="33"/>
      <c r="BU2935" s="33"/>
      <c r="BV2935" s="33"/>
      <c r="BW2935" s="33"/>
      <c r="BX2935" s="33"/>
      <c r="BY2935" s="33"/>
      <c r="BZ2935" s="33"/>
      <c r="CA2935" s="33"/>
      <c r="CB2935" s="33"/>
      <c r="CC2935" s="33"/>
      <c r="CD2935" s="33"/>
      <c r="CE2935" s="33"/>
      <c r="CF2935" s="33"/>
      <c r="CG2935" s="33"/>
      <c r="CH2935" s="33"/>
      <c r="CI2935" s="33"/>
      <c r="CJ2935" s="33"/>
      <c r="CK2935" s="33"/>
    </row>
    <row r="2936" spans="2:89" x14ac:dyDescent="0.35">
      <c r="B2936" s="141" t="s">
        <v>978</v>
      </c>
      <c r="D2936" t="s">
        <v>972</v>
      </c>
      <c r="E2936" s="8" t="str">
        <f t="shared" si="3817"/>
        <v>2936 GPLP-IS</v>
      </c>
      <c r="G2936" t="str">
        <f t="shared" si="3816"/>
        <v>2936 GPLP-IS</v>
      </c>
      <c r="H2936" s="16">
        <v>0.2</v>
      </c>
      <c r="I2936" s="78"/>
      <c r="J2936" s="78"/>
      <c r="K2936" s="33"/>
      <c r="L2936" s="33"/>
      <c r="M2936" s="33"/>
      <c r="N2936" s="33"/>
      <c r="O2936" s="33"/>
      <c r="P2936" s="33"/>
      <c r="R2936" s="33"/>
      <c r="S2936" s="33"/>
      <c r="T2936" s="33"/>
      <c r="U2936" s="33"/>
      <c r="V2936" s="33"/>
      <c r="W2936" s="33"/>
      <c r="X2936" s="33"/>
      <c r="Y2936" s="33"/>
      <c r="Z2936" s="33"/>
      <c r="AA2936" s="33"/>
      <c r="AB2936" s="33"/>
      <c r="AC2936" s="33"/>
      <c r="AD2936" s="33"/>
      <c r="AE2936" s="33"/>
      <c r="AF2936" s="33"/>
      <c r="AG2936" s="33"/>
      <c r="AH2936" s="33"/>
      <c r="AI2936" s="33"/>
      <c r="AJ2936" s="33"/>
      <c r="AK2936" s="33"/>
      <c r="AL2936" s="33"/>
      <c r="AM2936" s="33"/>
      <c r="AN2936" s="33"/>
      <c r="AO2936" s="33"/>
      <c r="AP2936" s="33"/>
      <c r="AQ2936" s="33"/>
      <c r="AR2936" s="33"/>
      <c r="AS2936" s="33"/>
      <c r="AT2936" s="33"/>
      <c r="AU2936" s="33"/>
      <c r="AV2936" s="33"/>
      <c r="AW2936" s="33"/>
      <c r="AX2936" s="33"/>
      <c r="AY2936" s="33"/>
      <c r="AZ2936" s="33"/>
      <c r="BA2936" s="33"/>
      <c r="BB2936" s="33"/>
      <c r="BC2936" s="33"/>
      <c r="BD2936" s="33"/>
      <c r="BE2936" s="33"/>
      <c r="BF2936" s="33"/>
      <c r="BG2936" s="33"/>
      <c r="BH2936" s="33"/>
      <c r="BI2936" s="33"/>
      <c r="BJ2936" s="33"/>
      <c r="BK2936" s="33"/>
      <c r="BL2936" s="33"/>
      <c r="BM2936" s="33"/>
      <c r="BN2936" s="33"/>
      <c r="BO2936" s="33"/>
      <c r="BP2936" s="33"/>
      <c r="BQ2936" s="33"/>
      <c r="BR2936" s="33"/>
      <c r="BS2936" s="33"/>
      <c r="BT2936" s="33"/>
      <c r="BU2936" s="33"/>
      <c r="BV2936" s="33"/>
      <c r="BW2936" s="33"/>
      <c r="BX2936" s="33"/>
      <c r="BY2936" s="33"/>
      <c r="BZ2936" s="33"/>
      <c r="CA2936" s="33"/>
      <c r="CB2936" s="33"/>
      <c r="CC2936" s="33"/>
      <c r="CD2936" s="33"/>
      <c r="CE2936" s="33"/>
      <c r="CF2936" s="33"/>
      <c r="CG2936" s="33"/>
      <c r="CH2936" s="33"/>
      <c r="CI2936" s="33"/>
      <c r="CJ2936" s="33"/>
      <c r="CK2936" s="33"/>
    </row>
    <row r="2937" spans="2:89" x14ac:dyDescent="0.35">
      <c r="B2937" s="141"/>
      <c r="D2937" t="s">
        <v>972</v>
      </c>
      <c r="E2937" s="8" t="str">
        <f t="shared" si="3817"/>
        <v>2937 GPLP-IS</v>
      </c>
      <c r="G2937" t="str">
        <f t="shared" si="3816"/>
        <v>2937 GPLP-IS</v>
      </c>
      <c r="H2937" s="16"/>
      <c r="I2937" s="78"/>
      <c r="J2937" s="78"/>
      <c r="K2937" s="33"/>
      <c r="L2937" s="33"/>
      <c r="M2937" s="33"/>
      <c r="N2937" s="33"/>
      <c r="O2937" s="33"/>
      <c r="P2937" s="33"/>
      <c r="R2937" s="33"/>
      <c r="S2937" s="33"/>
      <c r="T2937" s="33"/>
      <c r="U2937" s="33"/>
      <c r="V2937" s="33"/>
      <c r="W2937" s="33"/>
      <c r="X2937" s="33"/>
      <c r="Y2937" s="33"/>
      <c r="Z2937" s="33"/>
      <c r="AA2937" s="33"/>
      <c r="AB2937" s="33"/>
      <c r="AC2937" s="33"/>
      <c r="AD2937" s="33"/>
      <c r="AE2937" s="33"/>
      <c r="AF2937" s="33"/>
      <c r="AG2937" s="33"/>
      <c r="AH2937" s="33"/>
      <c r="AI2937" s="33"/>
      <c r="AJ2937" s="33"/>
      <c r="AK2937" s="33"/>
      <c r="AL2937" s="33"/>
      <c r="AM2937" s="33"/>
      <c r="AN2937" s="33"/>
      <c r="AO2937" s="33"/>
      <c r="AP2937" s="33"/>
      <c r="AQ2937" s="33"/>
      <c r="AR2937" s="33"/>
      <c r="AS2937" s="33"/>
      <c r="AT2937" s="33"/>
      <c r="AU2937" s="33"/>
      <c r="AV2937" s="33"/>
      <c r="AW2937" s="33"/>
      <c r="AX2937" s="33"/>
      <c r="AY2937" s="33"/>
      <c r="AZ2937" s="33"/>
      <c r="BA2937" s="33"/>
      <c r="BB2937" s="33"/>
      <c r="BC2937" s="33"/>
      <c r="BD2937" s="33"/>
      <c r="BE2937" s="33"/>
      <c r="BF2937" s="33"/>
      <c r="BG2937" s="33"/>
      <c r="BH2937" s="33"/>
      <c r="BI2937" s="33"/>
      <c r="BJ2937" s="33"/>
      <c r="BK2937" s="33"/>
      <c r="BL2937" s="33"/>
      <c r="BM2937" s="33"/>
      <c r="BN2937" s="33"/>
      <c r="BO2937" s="33"/>
      <c r="BP2937" s="33"/>
      <c r="BQ2937" s="33"/>
      <c r="BR2937" s="33"/>
      <c r="BS2937" s="33"/>
      <c r="BT2937" s="33"/>
      <c r="BU2937" s="33"/>
      <c r="BV2937" s="33"/>
      <c r="BW2937" s="33"/>
      <c r="BX2937" s="33"/>
      <c r="BY2937" s="33"/>
      <c r="BZ2937" s="33"/>
      <c r="CA2937" s="33"/>
      <c r="CB2937" s="33"/>
      <c r="CC2937" s="33"/>
      <c r="CD2937" s="33"/>
      <c r="CE2937" s="33"/>
      <c r="CF2937" s="33"/>
      <c r="CG2937" s="33"/>
      <c r="CH2937" s="33"/>
      <c r="CI2937" s="33"/>
      <c r="CJ2937" s="33"/>
      <c r="CK2937" s="33"/>
    </row>
    <row r="2938" spans="2:89" x14ac:dyDescent="0.35">
      <c r="B2938" s="123" t="s">
        <v>986</v>
      </c>
      <c r="D2938" t="s">
        <v>972</v>
      </c>
      <c r="E2938" s="8" t="str">
        <f t="shared" si="3817"/>
        <v>2938 GPLP-IS</v>
      </c>
      <c r="G2938" t="str">
        <f t="shared" si="3816"/>
        <v>2938 GPLP-IS</v>
      </c>
      <c r="H2938" s="16"/>
      <c r="I2938" s="78"/>
      <c r="J2938" s="33"/>
      <c r="K2938" s="33"/>
      <c r="L2938" s="33"/>
      <c r="M2938" s="33"/>
      <c r="N2938" s="33"/>
      <c r="O2938" s="33"/>
      <c r="P2938" s="33"/>
      <c r="R2938" s="33"/>
      <c r="S2938" s="33">
        <f t="shared" ref="S2938" si="3818">-+S2941*$H$2934/12</f>
        <v>0</v>
      </c>
      <c r="T2938" s="33">
        <f t="shared" ref="T2938:AX2938" ca="1" si="3819">-+T2941*$H$2934/12</f>
        <v>-141.44111111111113</v>
      </c>
      <c r="U2938" s="33">
        <f t="shared" ca="1" si="3819"/>
        <v>-283.47156018518518</v>
      </c>
      <c r="V2938" s="33">
        <f t="shared" ca="1" si="3819"/>
        <v>-426.09380279706801</v>
      </c>
      <c r="W2938" s="33">
        <f t="shared" ca="1" si="3819"/>
        <v>-569.31030475316686</v>
      </c>
      <c r="X2938" s="33">
        <f t="shared" ca="1" si="3819"/>
        <v>-713.12354213408287</v>
      </c>
      <c r="Y2938" s="33">
        <f t="shared" ca="1" si="3819"/>
        <v>-857.53600133741929</v>
      </c>
      <c r="Z2938" s="33">
        <f t="shared" ca="1" si="3819"/>
        <v>-1002.5501791207698</v>
      </c>
      <c r="AA2938" s="33">
        <f t="shared" ca="1" si="3819"/>
        <v>-1148.1685826448841</v>
      </c>
      <c r="AB2938" s="33">
        <f t="shared" ca="1" si="3819"/>
        <v>-1294.3937295170156</v>
      </c>
      <c r="AC2938" s="33">
        <f t="shared" ca="1" si="3819"/>
        <v>-1441.2281478344476</v>
      </c>
      <c r="AD2938" s="33">
        <f t="shared" ca="1" si="3819"/>
        <v>-1588.6743762282022</v>
      </c>
      <c r="AE2938" s="33">
        <f t="shared" ca="1" si="3819"/>
        <v>-1736.7349639069309</v>
      </c>
      <c r="AF2938" s="33">
        <f t="shared" ca="1" si="3819"/>
        <v>-1892.3977207009875</v>
      </c>
      <c r="AG2938" s="33">
        <f t="shared" ca="1" si="3819"/>
        <v>-2048.7090723150195</v>
      </c>
      <c r="AH2938" s="33">
        <f t="shared" ca="1" si="3819"/>
        <v>-2205.6717212274434</v>
      </c>
      <c r="AI2938" s="33">
        <f t="shared" ca="1" si="3819"/>
        <v>-2363.2883811770021</v>
      </c>
      <c r="AJ2938" s="33">
        <f t="shared" ca="1" si="3819"/>
        <v>-2521.5617772096844</v>
      </c>
      <c r="AK2938" s="33">
        <f t="shared" ca="1" si="3819"/>
        <v>-2680.4946457258361</v>
      </c>
      <c r="AL2938" s="33">
        <f t="shared" ca="1" si="3819"/>
        <v>-2840.0897345274711</v>
      </c>
      <c r="AM2938" s="33">
        <f t="shared" ca="1" si="3819"/>
        <v>-3000.34980286578</v>
      </c>
      <c r="AN2938" s="33">
        <f t="shared" ca="1" si="3819"/>
        <v>-3161.2776214888322</v>
      </c>
      <c r="AO2938" s="33">
        <f t="shared" ca="1" si="3819"/>
        <v>-3322.87597268948</v>
      </c>
      <c r="AP2938" s="33">
        <f t="shared" ca="1" si="3819"/>
        <v>-3485.1476503534636</v>
      </c>
      <c r="AQ2938" s="33">
        <f t="shared" ca="1" si="3819"/>
        <v>-3648.0954600077143</v>
      </c>
      <c r="AR2938" s="33">
        <f t="shared" ca="1" si="3819"/>
        <v>-3819.0567313688575</v>
      </c>
      <c r="AS2938" s="33">
        <f t="shared" ca="1" si="3819"/>
        <v>-3990.7303413606728</v>
      </c>
      <c r="AT2938" s="33">
        <f t="shared" ca="1" si="3819"/>
        <v>-4163.1192580607867</v>
      </c>
      <c r="AU2938" s="33">
        <f t="shared" ca="1" si="3819"/>
        <v>-4336.2264619138177</v>
      </c>
      <c r="AV2938" s="33">
        <f t="shared" ca="1" si="3819"/>
        <v>-4510.0549457829038</v>
      </c>
      <c r="AW2938" s="33">
        <f t="shared" ca="1" si="3819"/>
        <v>-4684.6077150014444</v>
      </c>
      <c r="AX2938" s="33">
        <f t="shared" ca="1" si="3819"/>
        <v>-4859.8877874250611</v>
      </c>
      <c r="AY2938" s="33">
        <f t="shared" ref="AY2938:CD2938" ca="1" si="3820">-+AY2941*$H$2934/12</f>
        <v>-5035.8981934837766</v>
      </c>
      <c r="AZ2938" s="33">
        <f t="shared" ca="1" si="3820"/>
        <v>-5212.641976234404</v>
      </c>
      <c r="BA2938" s="33">
        <f t="shared" ca="1" si="3820"/>
        <v>-5390.1221914131575</v>
      </c>
      <c r="BB2938" s="33">
        <f t="shared" ca="1" si="3820"/>
        <v>-5568.3419074884905</v>
      </c>
      <c r="BC2938" s="33">
        <f t="shared" ca="1" si="3820"/>
        <v>-5747.3042057141365</v>
      </c>
      <c r="BD2938" s="33">
        <f t="shared" ca="1" si="3820"/>
        <v>-5934.7134183073895</v>
      </c>
      <c r="BE2938" s="33">
        <f t="shared" ca="1" si="3820"/>
        <v>-6122.9035026197807</v>
      </c>
      <c r="BF2938" s="33">
        <f t="shared" ca="1" si="3820"/>
        <v>-6311.8777122834754</v>
      </c>
      <c r="BG2938" s="33">
        <f t="shared" ca="1" si="3820"/>
        <v>-6501.6393144874346</v>
      </c>
      <c r="BH2938" s="33">
        <f t="shared" ca="1" si="3820"/>
        <v>-6692.1915900339091</v>
      </c>
      <c r="BI2938" s="33">
        <f t="shared" ca="1" si="3820"/>
        <v>-6883.5378333951621</v>
      </c>
      <c r="BJ2938" s="33">
        <f t="shared" ca="1" si="3820"/>
        <v>-7075.6813527704207</v>
      </c>
      <c r="BK2938" s="33">
        <f t="shared" ca="1" si="3820"/>
        <v>-7268.6254701430744</v>
      </c>
      <c r="BL2938" s="33">
        <f t="shared" ca="1" si="3820"/>
        <v>-7462.3735213381151</v>
      </c>
      <c r="BM2938" s="33">
        <f t="shared" ca="1" si="3820"/>
        <v>-7656.9288560798013</v>
      </c>
      <c r="BN2938" s="33">
        <f t="shared" ca="1" si="3820"/>
        <v>-7852.2948380495791</v>
      </c>
      <c r="BO2938" s="33">
        <f t="shared" ca="1" si="3820"/>
        <v>-8048.4748449442295</v>
      </c>
      <c r="BP2938" s="33">
        <f t="shared" ca="1" si="3820"/>
        <v>-8253.5585685655242</v>
      </c>
      <c r="BQ2938" s="33">
        <f t="shared" ca="1" si="3820"/>
        <v>-8459.4968077019093</v>
      </c>
      <c r="BR2938" s="33">
        <f t="shared" ca="1" si="3820"/>
        <v>-8666.2931228346952</v>
      </c>
      <c r="BS2938" s="33">
        <f t="shared" ca="1" si="3820"/>
        <v>-8873.9510892805338</v>
      </c>
      <c r="BT2938" s="33">
        <f t="shared" ca="1" si="3820"/>
        <v>-9082.4742972532313</v>
      </c>
      <c r="BU2938" s="33">
        <f t="shared" ca="1" si="3820"/>
        <v>-9291.8663519258153</v>
      </c>
      <c r="BV2938" s="33">
        <f t="shared" ca="1" si="3820"/>
        <v>-9502.1308734928662</v>
      </c>
      <c r="BW2938" s="33">
        <f t="shared" ca="1" si="3820"/>
        <v>-9713.271497233116</v>
      </c>
      <c r="BX2938" s="33">
        <f t="shared" ca="1" si="3820"/>
        <v>-9925.2918735722797</v>
      </c>
      <c r="BY2938" s="33">
        <f t="shared" ca="1" si="3820"/>
        <v>-10138.195668146194</v>
      </c>
      <c r="BZ2938" s="33">
        <f t="shared" ca="1" si="3820"/>
        <v>-10351.986561864163</v>
      </c>
      <c r="CA2938" s="33">
        <f t="shared" ca="1" si="3820"/>
        <v>-10566.668250972625</v>
      </c>
      <c r="CB2938" s="33">
        <f t="shared" ca="1" si="3820"/>
        <v>-10790.735062151851</v>
      </c>
      <c r="CC2938" s="33">
        <f t="shared" ca="1" si="3820"/>
        <v>-11015.735485044324</v>
      </c>
      <c r="CD2938" s="33">
        <f t="shared" ca="1" si="3820"/>
        <v>-11241.673409698849</v>
      </c>
      <c r="CE2938" s="33">
        <f t="shared" ref="CE2938:CK2938" ca="1" si="3821">-+CE2941*$H$2934/12</f>
        <v>-11468.552742372769</v>
      </c>
      <c r="CF2938" s="33">
        <f t="shared" ca="1" si="3821"/>
        <v>-11696.377405599495</v>
      </c>
      <c r="CG2938" s="33">
        <f t="shared" ca="1" si="3821"/>
        <v>-11925.151338256333</v>
      </c>
      <c r="CH2938" s="33">
        <f t="shared" ca="1" si="3821"/>
        <v>-12154.878495632574</v>
      </c>
      <c r="CI2938" s="33">
        <f t="shared" ca="1" si="3821"/>
        <v>-12385.562849497883</v>
      </c>
      <c r="CJ2938" s="33">
        <f t="shared" ca="1" si="3821"/>
        <v>-12617.208388170964</v>
      </c>
      <c r="CK2938" s="33">
        <f t="shared" ca="1" si="3821"/>
        <v>-12849.819116588516</v>
      </c>
    </row>
    <row r="2939" spans="2:89" x14ac:dyDescent="0.35">
      <c r="B2939" s="141"/>
      <c r="D2939" t="s">
        <v>972</v>
      </c>
      <c r="E2939" s="8" t="str">
        <f t="shared" si="3817"/>
        <v>2939 GPLP-IS</v>
      </c>
      <c r="G2939" t="str">
        <f t="shared" si="3816"/>
        <v>2939 GPLP-IS</v>
      </c>
      <c r="H2939" s="16"/>
      <c r="I2939" s="78"/>
      <c r="J2939" s="33"/>
      <c r="K2939" s="33"/>
      <c r="L2939" s="33"/>
      <c r="M2939" s="33"/>
      <c r="N2939" s="33"/>
      <c r="O2939" s="33"/>
      <c r="P2939" s="33"/>
      <c r="R2939" s="33"/>
      <c r="S2939" s="33"/>
      <c r="T2939" s="33"/>
      <c r="U2939" s="33"/>
      <c r="V2939" s="33"/>
      <c r="W2939" s="33"/>
      <c r="X2939" s="33"/>
      <c r="Y2939" s="33"/>
      <c r="Z2939" s="33"/>
      <c r="AA2939" s="33"/>
      <c r="AB2939" s="33"/>
      <c r="AC2939" s="33"/>
      <c r="AD2939" s="33"/>
      <c r="AE2939" s="33"/>
      <c r="AF2939" s="33"/>
      <c r="AG2939" s="33"/>
      <c r="AH2939" s="33"/>
      <c r="AI2939" s="33"/>
      <c r="AJ2939" s="33"/>
      <c r="AK2939" s="33"/>
      <c r="AL2939" s="33"/>
      <c r="AM2939" s="33"/>
      <c r="AN2939" s="33"/>
      <c r="AO2939" s="33"/>
      <c r="AP2939" s="33"/>
      <c r="AQ2939" s="33"/>
      <c r="AR2939" s="33"/>
      <c r="AS2939" s="33"/>
      <c r="AT2939" s="33"/>
      <c r="AU2939" s="33"/>
      <c r="AV2939" s="33"/>
      <c r="AW2939" s="33"/>
      <c r="AX2939" s="33"/>
      <c r="AY2939" s="33"/>
      <c r="AZ2939" s="33"/>
      <c r="BA2939" s="33"/>
      <c r="BB2939" s="33"/>
      <c r="BC2939" s="33"/>
      <c r="BD2939" s="33"/>
      <c r="BE2939" s="33"/>
      <c r="BF2939" s="33"/>
      <c r="BG2939" s="33"/>
      <c r="BH2939" s="33"/>
      <c r="BI2939" s="33"/>
      <c r="BJ2939" s="33"/>
      <c r="BK2939" s="33"/>
      <c r="BL2939" s="33"/>
      <c r="BM2939" s="33"/>
      <c r="BN2939" s="33"/>
      <c r="BO2939" s="33"/>
      <c r="BP2939" s="33"/>
      <c r="BQ2939" s="33"/>
      <c r="BR2939" s="33"/>
      <c r="BS2939" s="33"/>
      <c r="BT2939" s="33"/>
      <c r="BU2939" s="33"/>
      <c r="BV2939" s="33"/>
      <c r="BW2939" s="33"/>
      <c r="BX2939" s="33"/>
      <c r="BY2939" s="33"/>
      <c r="BZ2939" s="33"/>
      <c r="CA2939" s="33"/>
      <c r="CB2939" s="33"/>
      <c r="CC2939" s="33"/>
      <c r="CD2939" s="33"/>
      <c r="CE2939" s="33"/>
      <c r="CF2939" s="33"/>
      <c r="CG2939" s="33"/>
      <c r="CH2939" s="33"/>
      <c r="CI2939" s="33"/>
      <c r="CJ2939" s="33"/>
      <c r="CK2939" s="33"/>
    </row>
    <row r="2940" spans="2:89" x14ac:dyDescent="0.35">
      <c r="B2940" s="95" t="s">
        <v>981</v>
      </c>
      <c r="D2940" t="s">
        <v>972</v>
      </c>
      <c r="E2940" s="8" t="str">
        <f t="shared" si="3817"/>
        <v>2940 GPLP-IS</v>
      </c>
      <c r="G2940" t="str">
        <f t="shared" si="3816"/>
        <v>2940 GPLP-IS</v>
      </c>
      <c r="H2940" s="16"/>
      <c r="I2940" s="78"/>
      <c r="J2940"/>
      <c r="R2940" s="23"/>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row>
    <row r="2941" spans="2:89" x14ac:dyDescent="0.35">
      <c r="B2941" s="154" t="s">
        <v>71</v>
      </c>
      <c r="D2941" t="s">
        <v>972</v>
      </c>
      <c r="E2941" s="8" t="str">
        <f t="shared" si="3817"/>
        <v>2941 GPLP-IS</v>
      </c>
      <c r="G2941" t="str">
        <f t="shared" si="3816"/>
        <v>2941 GPLP-IS</v>
      </c>
      <c r="J2941" s="24"/>
      <c r="K2941" s="24">
        <f>+S2941</f>
        <v>0</v>
      </c>
      <c r="L2941" s="24"/>
      <c r="M2941" s="24"/>
      <c r="N2941" s="24"/>
      <c r="O2941" s="24"/>
      <c r="P2941" s="24"/>
      <c r="R2941" s="33"/>
      <c r="S2941" s="24">
        <f t="shared" ref="S2941:AX2941" si="3822">+R2944</f>
        <v>0</v>
      </c>
      <c r="T2941" s="24">
        <f t="shared" ca="1" si="3822"/>
        <v>33945.866666666669</v>
      </c>
      <c r="U2941" s="24">
        <f t="shared" ca="1" si="3822"/>
        <v>68033.174444444448</v>
      </c>
      <c r="V2941" s="24">
        <f t="shared" ca="1" si="3822"/>
        <v>102262.51267129631</v>
      </c>
      <c r="W2941" s="24">
        <f t="shared" ca="1" si="3822"/>
        <v>136634.47314076003</v>
      </c>
      <c r="X2941" s="24">
        <f t="shared" ca="1" si="3822"/>
        <v>171149.65011217986</v>
      </c>
      <c r="Y2941" s="24">
        <f t="shared" ca="1" si="3822"/>
        <v>205808.64032098063</v>
      </c>
      <c r="Z2941" s="24">
        <f t="shared" ca="1" si="3822"/>
        <v>240612.04298898473</v>
      </c>
      <c r="AA2941" s="24">
        <f t="shared" ca="1" si="3822"/>
        <v>275560.45983477216</v>
      </c>
      <c r="AB2941" s="24">
        <f t="shared" ca="1" si="3822"/>
        <v>310654.4950840837</v>
      </c>
      <c r="AC2941" s="24">
        <f t="shared" ca="1" si="3822"/>
        <v>345894.7554802674</v>
      </c>
      <c r="AD2941" s="24">
        <f t="shared" ca="1" si="3822"/>
        <v>381281.85029476852</v>
      </c>
      <c r="AE2941" s="24">
        <f t="shared" ca="1" si="3822"/>
        <v>416816.3913376634</v>
      </c>
      <c r="AF2941" s="24">
        <f t="shared" ca="1" si="3822"/>
        <v>454175.45296823699</v>
      </c>
      <c r="AG2941" s="24">
        <f t="shared" ca="1" si="3822"/>
        <v>491690.17735560465</v>
      </c>
      <c r="AH2941" s="24">
        <f t="shared" ca="1" si="3822"/>
        <v>529361.21309458639</v>
      </c>
      <c r="AI2941" s="24">
        <f t="shared" ca="1" si="3822"/>
        <v>567189.21148248052</v>
      </c>
      <c r="AJ2941" s="24">
        <f t="shared" ca="1" si="3822"/>
        <v>605174.82653032418</v>
      </c>
      <c r="AK2941" s="24">
        <f t="shared" ca="1" si="3822"/>
        <v>643318.71497420059</v>
      </c>
      <c r="AL2941" s="24">
        <f t="shared" ca="1" si="3822"/>
        <v>681621.53628659307</v>
      </c>
      <c r="AM2941" s="24">
        <f t="shared" ca="1" si="3822"/>
        <v>720083.95268778724</v>
      </c>
      <c r="AN2941" s="24">
        <f t="shared" ca="1" si="3822"/>
        <v>758706.62915731966</v>
      </c>
      <c r="AO2941" s="24">
        <f t="shared" ca="1" si="3822"/>
        <v>797490.23344547511</v>
      </c>
      <c r="AP2941" s="24">
        <f t="shared" ca="1" si="3822"/>
        <v>836435.43608483125</v>
      </c>
      <c r="AQ2941" s="24">
        <f t="shared" ca="1" si="3822"/>
        <v>875542.9104018514</v>
      </c>
      <c r="AR2941" s="24">
        <f t="shared" ca="1" si="3822"/>
        <v>916573.61552852578</v>
      </c>
      <c r="AS2941" s="24">
        <f t="shared" ca="1" si="3822"/>
        <v>957775.28192656138</v>
      </c>
      <c r="AT2941" s="24">
        <f t="shared" ca="1" si="3822"/>
        <v>999148.62193458877</v>
      </c>
      <c r="AU2941" s="24">
        <f t="shared" ca="1" si="3822"/>
        <v>1040694.3508593163</v>
      </c>
      <c r="AV2941" s="24">
        <f t="shared" ca="1" si="3822"/>
        <v>1082413.1869878969</v>
      </c>
      <c r="AW2941" s="24">
        <f t="shared" ca="1" si="3822"/>
        <v>1124305.8516003466</v>
      </c>
      <c r="AX2941" s="24">
        <f t="shared" ca="1" si="3822"/>
        <v>1166373.0689820147</v>
      </c>
      <c r="AY2941" s="24">
        <f t="shared" ref="AY2941:CD2941" ca="1" si="3823">+AX2944</f>
        <v>1208615.5664361063</v>
      </c>
      <c r="AZ2941" s="24">
        <f t="shared" ca="1" si="3823"/>
        <v>1251034.0742962568</v>
      </c>
      <c r="BA2941" s="24">
        <f t="shared" ca="1" si="3823"/>
        <v>1293629.3259391577</v>
      </c>
      <c r="BB2941" s="24">
        <f t="shared" ca="1" si="3823"/>
        <v>1336402.0577972375</v>
      </c>
      <c r="BC2941" s="24">
        <f t="shared" ca="1" si="3823"/>
        <v>1379353.0093713927</v>
      </c>
      <c r="BD2941" s="24">
        <f t="shared" ca="1" si="3823"/>
        <v>1424331.2203937734</v>
      </c>
      <c r="BE2941" s="24">
        <f t="shared" ca="1" si="3823"/>
        <v>1469496.8406287474</v>
      </c>
      <c r="BF2941" s="24">
        <f t="shared" ca="1" si="3823"/>
        <v>1514850.6509480339</v>
      </c>
      <c r="BG2941" s="24">
        <f t="shared" ca="1" si="3823"/>
        <v>1560393.4354769841</v>
      </c>
      <c r="BH2941" s="24">
        <f t="shared" ca="1" si="3823"/>
        <v>1606125.9816081382</v>
      </c>
      <c r="BI2941" s="24">
        <f t="shared" ca="1" si="3823"/>
        <v>1652049.0800148388</v>
      </c>
      <c r="BJ2941" s="24">
        <f t="shared" ca="1" si="3823"/>
        <v>1698163.5246649007</v>
      </c>
      <c r="BK2941" s="24">
        <f t="shared" ca="1" si="3823"/>
        <v>1744470.1128343379</v>
      </c>
      <c r="BL2941" s="24">
        <f t="shared" ca="1" si="3823"/>
        <v>1790969.6451211476</v>
      </c>
      <c r="BM2941" s="24">
        <f t="shared" ca="1" si="3823"/>
        <v>1837662.9254591523</v>
      </c>
      <c r="BN2941" s="24">
        <f t="shared" ca="1" si="3823"/>
        <v>1884550.7611318987</v>
      </c>
      <c r="BO2941" s="24">
        <f t="shared" ca="1" si="3823"/>
        <v>1931633.9627866149</v>
      </c>
      <c r="BP2941" s="24">
        <f t="shared" ca="1" si="3823"/>
        <v>1980854.0564557258</v>
      </c>
      <c r="BQ2941" s="24">
        <f t="shared" ca="1" si="3823"/>
        <v>2030279.2338484579</v>
      </c>
      <c r="BR2941" s="24">
        <f t="shared" ca="1" si="3823"/>
        <v>2079910.3494803265</v>
      </c>
      <c r="BS2941" s="24">
        <f t="shared" ca="1" si="3823"/>
        <v>2129748.261427328</v>
      </c>
      <c r="BT2941" s="24">
        <f t="shared" ca="1" si="3823"/>
        <v>2179793.8313407754</v>
      </c>
      <c r="BU2941" s="24">
        <f t="shared" ca="1" si="3823"/>
        <v>2230047.9244621955</v>
      </c>
      <c r="BV2941" s="24">
        <f t="shared" ca="1" si="3823"/>
        <v>2280511.409638288</v>
      </c>
      <c r="BW2941" s="24">
        <f t="shared" ca="1" si="3823"/>
        <v>2331185.1593359476</v>
      </c>
      <c r="BX2941" s="24">
        <f t="shared" ca="1" si="3823"/>
        <v>2382070.0496573471</v>
      </c>
      <c r="BY2941" s="24">
        <f t="shared" ca="1" si="3823"/>
        <v>2433166.9603550863</v>
      </c>
      <c r="BZ2941" s="24">
        <f t="shared" ca="1" si="3823"/>
        <v>2484476.774847399</v>
      </c>
      <c r="CA2941" s="24">
        <f t="shared" ca="1" si="3823"/>
        <v>2536000.3802334298</v>
      </c>
      <c r="CB2941" s="24">
        <f t="shared" ca="1" si="3823"/>
        <v>2589776.4149164441</v>
      </c>
      <c r="CC2941" s="24">
        <f t="shared" ca="1" si="3823"/>
        <v>2643776.5164106376</v>
      </c>
      <c r="CD2941" s="24">
        <f t="shared" ca="1" si="3823"/>
        <v>2698001.6183277238</v>
      </c>
      <c r="CE2941" s="24">
        <f t="shared" ref="CE2941:CK2941" ca="1" si="3824">+CD2944</f>
        <v>2752452.6581694642</v>
      </c>
      <c r="CF2941" s="24">
        <f t="shared" ca="1" si="3824"/>
        <v>2807130.5773438788</v>
      </c>
      <c r="CG2941" s="24">
        <f t="shared" ca="1" si="3824"/>
        <v>2862036.3211815199</v>
      </c>
      <c r="CH2941" s="24">
        <f t="shared" ca="1" si="3824"/>
        <v>2917170.8389518177</v>
      </c>
      <c r="CI2941" s="24">
        <f t="shared" ca="1" si="3824"/>
        <v>2972535.0838794918</v>
      </c>
      <c r="CJ2941" s="24">
        <f t="shared" ca="1" si="3824"/>
        <v>3028130.0131610315</v>
      </c>
      <c r="CK2941" s="24">
        <f t="shared" ca="1" si="3824"/>
        <v>3083956.5879812441</v>
      </c>
    </row>
    <row r="2942" spans="2:89" x14ac:dyDescent="0.35">
      <c r="B2942" s="154" t="s">
        <v>979</v>
      </c>
      <c r="D2942" t="s">
        <v>972</v>
      </c>
      <c r="E2942" s="8" t="str">
        <f t="shared" si="3817"/>
        <v>2942 GPLP-IS</v>
      </c>
      <c r="G2942" t="str">
        <f t="shared" si="3816"/>
        <v>2942 GPLP-IS</v>
      </c>
      <c r="J2942" s="24"/>
      <c r="K2942" s="24">
        <f t="shared" ref="K2942:P2943" ca="1" si="3825">SUMIF($3:$3,K$2,2942:2942)</f>
        <v>416816.3913376634</v>
      </c>
      <c r="L2942" s="24">
        <f t="shared" ca="1" si="3825"/>
        <v>458726.51906418806</v>
      </c>
      <c r="M2942" s="24">
        <f t="shared" ca="1" si="3825"/>
        <v>503810.09896954137</v>
      </c>
      <c r="N2942" s="24">
        <f t="shared" ca="1" si="3825"/>
        <v>552280.95341522247</v>
      </c>
      <c r="O2942" s="24">
        <f t="shared" ca="1" si="3825"/>
        <v>604366.41744681471</v>
      </c>
      <c r="P2942" s="24">
        <f t="shared" ca="1" si="3825"/>
        <v>604015.39329644502</v>
      </c>
      <c r="R2942" s="33"/>
      <c r="S2942" s="24">
        <f t="shared" ref="S2942" ca="1" si="3826">-MIN(0,S2931+S2938)</f>
        <v>33945.866666666669</v>
      </c>
      <c r="T2942" s="24">
        <f t="shared" ref="T2942:AX2942" ca="1" si="3827">-MIN(0,T2931+T2938)</f>
        <v>34087.30777777778</v>
      </c>
      <c r="U2942" s="24">
        <f t="shared" ca="1" si="3827"/>
        <v>34229.338226851854</v>
      </c>
      <c r="V2942" s="24">
        <f t="shared" ca="1" si="3827"/>
        <v>34371.960469463738</v>
      </c>
      <c r="W2942" s="24">
        <f t="shared" ca="1" si="3827"/>
        <v>34515.176971419838</v>
      </c>
      <c r="X2942" s="24">
        <f t="shared" ca="1" si="3827"/>
        <v>34658.990208800751</v>
      </c>
      <c r="Y2942" s="24">
        <f t="shared" ca="1" si="3827"/>
        <v>34803.402668004084</v>
      </c>
      <c r="Z2942" s="24">
        <f t="shared" ca="1" si="3827"/>
        <v>34948.41684578744</v>
      </c>
      <c r="AA2942" s="24">
        <f t="shared" ca="1" si="3827"/>
        <v>35094.035249311557</v>
      </c>
      <c r="AB2942" s="24">
        <f t="shared" ca="1" si="3827"/>
        <v>35240.260396183694</v>
      </c>
      <c r="AC2942" s="24">
        <f t="shared" ca="1" si="3827"/>
        <v>35387.094814501121</v>
      </c>
      <c r="AD2942" s="24">
        <f t="shared" ca="1" si="3827"/>
        <v>35534.541042894882</v>
      </c>
      <c r="AE2942" s="24">
        <f t="shared" ca="1" si="3827"/>
        <v>37359.061630573604</v>
      </c>
      <c r="AF2942" s="24">
        <f t="shared" ca="1" si="3827"/>
        <v>37514.724387367663</v>
      </c>
      <c r="AG2942" s="24">
        <f t="shared" ca="1" si="3827"/>
        <v>37671.035738981693</v>
      </c>
      <c r="AH2942" s="24">
        <f t="shared" ca="1" si="3827"/>
        <v>37827.99838789412</v>
      </c>
      <c r="AI2942" s="24">
        <f t="shared" ca="1" si="3827"/>
        <v>37985.615047843676</v>
      </c>
      <c r="AJ2942" s="24">
        <f t="shared" ca="1" si="3827"/>
        <v>38143.888443876356</v>
      </c>
      <c r="AK2942" s="24">
        <f t="shared" ca="1" si="3827"/>
        <v>38302.821312392509</v>
      </c>
      <c r="AL2942" s="24">
        <f t="shared" ca="1" si="3827"/>
        <v>38462.416401194147</v>
      </c>
      <c r="AM2942" s="24">
        <f t="shared" ca="1" si="3827"/>
        <v>38622.676469532453</v>
      </c>
      <c r="AN2942" s="24">
        <f t="shared" ca="1" si="3827"/>
        <v>38783.604288155504</v>
      </c>
      <c r="AO2942" s="24">
        <f t="shared" ca="1" si="3827"/>
        <v>38945.202639356154</v>
      </c>
      <c r="AP2942" s="24">
        <f t="shared" ca="1" si="3827"/>
        <v>39107.47431702014</v>
      </c>
      <c r="AQ2942" s="24">
        <f t="shared" ca="1" si="3827"/>
        <v>41030.705126674402</v>
      </c>
      <c r="AR2942" s="24">
        <f t="shared" ca="1" si="3827"/>
        <v>41201.666398035544</v>
      </c>
      <c r="AS2942" s="24">
        <f t="shared" ca="1" si="3827"/>
        <v>41373.340008027357</v>
      </c>
      <c r="AT2942" s="24">
        <f t="shared" ca="1" si="3827"/>
        <v>41545.728924727475</v>
      </c>
      <c r="AU2942" s="24">
        <f t="shared" ca="1" si="3827"/>
        <v>41718.8361285805</v>
      </c>
      <c r="AV2942" s="24">
        <f t="shared" ca="1" si="3827"/>
        <v>41892.664612449589</v>
      </c>
      <c r="AW2942" s="24">
        <f t="shared" ca="1" si="3827"/>
        <v>42067.217381668132</v>
      </c>
      <c r="AX2942" s="24">
        <f t="shared" ca="1" si="3827"/>
        <v>42242.497454091746</v>
      </c>
      <c r="AY2942" s="24">
        <f t="shared" ref="AY2942:CD2942" ca="1" si="3828">-MIN(0,AY2931+AY2938)</f>
        <v>42418.507860150465</v>
      </c>
      <c r="AZ2942" s="24">
        <f t="shared" ca="1" si="3828"/>
        <v>42595.251642901087</v>
      </c>
      <c r="BA2942" s="24">
        <f t="shared" ca="1" si="3828"/>
        <v>42772.731858079846</v>
      </c>
      <c r="BB2942" s="24">
        <f t="shared" ca="1" si="3828"/>
        <v>42950.951574155173</v>
      </c>
      <c r="BC2942" s="24">
        <f t="shared" ca="1" si="3828"/>
        <v>44978.211022380819</v>
      </c>
      <c r="BD2942" s="24">
        <f t="shared" ca="1" si="3828"/>
        <v>45165.620234974071</v>
      </c>
      <c r="BE2942" s="24">
        <f t="shared" ca="1" si="3828"/>
        <v>45353.810319286466</v>
      </c>
      <c r="BF2942" s="24">
        <f t="shared" ca="1" si="3828"/>
        <v>45542.784528950157</v>
      </c>
      <c r="BG2942" s="24">
        <f t="shared" ca="1" si="3828"/>
        <v>45732.546131154115</v>
      </c>
      <c r="BH2942" s="24">
        <f t="shared" ca="1" si="3828"/>
        <v>45923.098406700592</v>
      </c>
      <c r="BI2942" s="24">
        <f t="shared" ca="1" si="3828"/>
        <v>46114.444650061843</v>
      </c>
      <c r="BJ2942" s="24">
        <f t="shared" ca="1" si="3828"/>
        <v>46306.588169437106</v>
      </c>
      <c r="BK2942" s="24">
        <f t="shared" ca="1" si="3828"/>
        <v>46499.532286809757</v>
      </c>
      <c r="BL2942" s="24">
        <f t="shared" ca="1" si="3828"/>
        <v>46693.280338004799</v>
      </c>
      <c r="BM2942" s="24">
        <f t="shared" ca="1" si="3828"/>
        <v>46887.835672746485</v>
      </c>
      <c r="BN2942" s="24">
        <f t="shared" ca="1" si="3828"/>
        <v>47083.201654716264</v>
      </c>
      <c r="BO2942" s="24">
        <f t="shared" ca="1" si="3828"/>
        <v>49220.093669110909</v>
      </c>
      <c r="BP2942" s="24">
        <f t="shared" ca="1" si="3828"/>
        <v>49425.177392732206</v>
      </c>
      <c r="BQ2942" s="24">
        <f t="shared" ca="1" si="3828"/>
        <v>49631.11563186859</v>
      </c>
      <c r="BR2942" s="24">
        <f t="shared" ca="1" si="3828"/>
        <v>49837.911947001376</v>
      </c>
      <c r="BS2942" s="24">
        <f t="shared" ca="1" si="3828"/>
        <v>50045.569913447216</v>
      </c>
      <c r="BT2942" s="24">
        <f t="shared" ca="1" si="3828"/>
        <v>50254.093121419915</v>
      </c>
      <c r="BU2942" s="24">
        <f t="shared" ca="1" si="3828"/>
        <v>50463.485176092494</v>
      </c>
      <c r="BV2942" s="24">
        <f t="shared" ca="1" si="3828"/>
        <v>50673.74969765955</v>
      </c>
      <c r="BW2942" s="24">
        <f t="shared" ca="1" si="3828"/>
        <v>50884.89032139974</v>
      </c>
      <c r="BX2942" s="24">
        <f t="shared" ca="1" si="3828"/>
        <v>51096.91069773896</v>
      </c>
      <c r="BY2942" s="24">
        <f t="shared" ca="1" si="3828"/>
        <v>51309.814492312878</v>
      </c>
      <c r="BZ2942" s="24">
        <f t="shared" ca="1" si="3828"/>
        <v>51523.605386030846</v>
      </c>
      <c r="CA2942" s="24">
        <f t="shared" ca="1" si="3828"/>
        <v>53776.034683014339</v>
      </c>
      <c r="CB2942" s="24">
        <f t="shared" ca="1" si="3828"/>
        <v>54000.101494193565</v>
      </c>
      <c r="CC2942" s="24">
        <f t="shared" ca="1" si="3828"/>
        <v>54225.101917086038</v>
      </c>
      <c r="CD2942" s="24">
        <f t="shared" ca="1" si="3828"/>
        <v>54451.039841740567</v>
      </c>
      <c r="CE2942" s="24">
        <f t="shared" ref="CE2942:CK2942" ca="1" si="3829">-MIN(0,CE2931+CE2938)</f>
        <v>54677.919174414485</v>
      </c>
      <c r="CF2942" s="24">
        <f t="shared" ca="1" si="3829"/>
        <v>54905.74383764121</v>
      </c>
      <c r="CG2942" s="24">
        <f t="shared" ca="1" si="3829"/>
        <v>55134.517770298051</v>
      </c>
      <c r="CH2942" s="24">
        <f t="shared" ca="1" si="3829"/>
        <v>55364.244927674292</v>
      </c>
      <c r="CI2942" s="24">
        <f t="shared" ca="1" si="3829"/>
        <v>55594.929281539597</v>
      </c>
      <c r="CJ2942" s="24">
        <f t="shared" ca="1" si="3829"/>
        <v>55826.574820212678</v>
      </c>
      <c r="CK2942" s="24">
        <f t="shared" ca="1" si="3829"/>
        <v>56059.18554863023</v>
      </c>
    </row>
    <row r="2943" spans="2:89" x14ac:dyDescent="0.35">
      <c r="B2943" s="154" t="s">
        <v>980</v>
      </c>
      <c r="D2943" t="s">
        <v>972</v>
      </c>
      <c r="E2943" s="8" t="str">
        <f t="shared" si="3817"/>
        <v>2943 GPLP-IS</v>
      </c>
      <c r="G2943" t="str">
        <f t="shared" si="3816"/>
        <v>2943 GPLP-IS</v>
      </c>
      <c r="J2943" s="24"/>
      <c r="K2943" s="24">
        <f t="shared" ca="1" si="3825"/>
        <v>0</v>
      </c>
      <c r="L2943" s="24">
        <f t="shared" ca="1" si="3825"/>
        <v>0</v>
      </c>
      <c r="M2943" s="24">
        <f t="shared" ca="1" si="3825"/>
        <v>0</v>
      </c>
      <c r="N2943" s="24">
        <f t="shared" ca="1" si="3825"/>
        <v>0</v>
      </c>
      <c r="O2943" s="24">
        <f t="shared" ca="1" si="3825"/>
        <v>0</v>
      </c>
      <c r="P2943" s="24">
        <f t="shared" ca="1" si="3825"/>
        <v>0</v>
      </c>
      <c r="R2943" s="33"/>
      <c r="S2943" s="24">
        <f t="shared" ref="S2943" ca="1" si="3830">+-MIN(SUM(S2941:S2942),MAX(0,SUM(S2931)))</f>
        <v>0</v>
      </c>
      <c r="T2943" s="24">
        <f t="shared" ref="T2943:AX2943" ca="1" si="3831">+-MIN(SUM(T2941:T2942),MAX(0,SUM(T2931)))</f>
        <v>0</v>
      </c>
      <c r="U2943" s="24">
        <f t="shared" ca="1" si="3831"/>
        <v>0</v>
      </c>
      <c r="V2943" s="24">
        <f t="shared" ca="1" si="3831"/>
        <v>0</v>
      </c>
      <c r="W2943" s="24">
        <f t="shared" ca="1" si="3831"/>
        <v>0</v>
      </c>
      <c r="X2943" s="24">
        <f t="shared" ca="1" si="3831"/>
        <v>0</v>
      </c>
      <c r="Y2943" s="24">
        <f t="shared" ca="1" si="3831"/>
        <v>0</v>
      </c>
      <c r="Z2943" s="24">
        <f t="shared" ca="1" si="3831"/>
        <v>0</v>
      </c>
      <c r="AA2943" s="24">
        <f t="shared" ca="1" si="3831"/>
        <v>0</v>
      </c>
      <c r="AB2943" s="24">
        <f t="shared" ca="1" si="3831"/>
        <v>0</v>
      </c>
      <c r="AC2943" s="24">
        <f t="shared" ca="1" si="3831"/>
        <v>0</v>
      </c>
      <c r="AD2943" s="24">
        <f t="shared" ca="1" si="3831"/>
        <v>0</v>
      </c>
      <c r="AE2943" s="24">
        <f t="shared" ca="1" si="3831"/>
        <v>0</v>
      </c>
      <c r="AF2943" s="24">
        <f t="shared" ca="1" si="3831"/>
        <v>0</v>
      </c>
      <c r="AG2943" s="24">
        <f t="shared" ca="1" si="3831"/>
        <v>0</v>
      </c>
      <c r="AH2943" s="24">
        <f t="shared" ca="1" si="3831"/>
        <v>0</v>
      </c>
      <c r="AI2943" s="24">
        <f t="shared" ca="1" si="3831"/>
        <v>0</v>
      </c>
      <c r="AJ2943" s="24">
        <f t="shared" ca="1" si="3831"/>
        <v>0</v>
      </c>
      <c r="AK2943" s="24">
        <f t="shared" ca="1" si="3831"/>
        <v>0</v>
      </c>
      <c r="AL2943" s="24">
        <f t="shared" ca="1" si="3831"/>
        <v>0</v>
      </c>
      <c r="AM2943" s="24">
        <f t="shared" ca="1" si="3831"/>
        <v>0</v>
      </c>
      <c r="AN2943" s="24">
        <f t="shared" ca="1" si="3831"/>
        <v>0</v>
      </c>
      <c r="AO2943" s="24">
        <f t="shared" ca="1" si="3831"/>
        <v>0</v>
      </c>
      <c r="AP2943" s="24">
        <f t="shared" ca="1" si="3831"/>
        <v>0</v>
      </c>
      <c r="AQ2943" s="24">
        <f t="shared" ca="1" si="3831"/>
        <v>0</v>
      </c>
      <c r="AR2943" s="24">
        <f t="shared" ca="1" si="3831"/>
        <v>0</v>
      </c>
      <c r="AS2943" s="24">
        <f t="shared" ca="1" si="3831"/>
        <v>0</v>
      </c>
      <c r="AT2943" s="24">
        <f t="shared" ca="1" si="3831"/>
        <v>0</v>
      </c>
      <c r="AU2943" s="24">
        <f t="shared" ca="1" si="3831"/>
        <v>0</v>
      </c>
      <c r="AV2943" s="24">
        <f t="shared" ca="1" si="3831"/>
        <v>0</v>
      </c>
      <c r="AW2943" s="24">
        <f t="shared" ca="1" si="3831"/>
        <v>0</v>
      </c>
      <c r="AX2943" s="24">
        <f t="shared" ca="1" si="3831"/>
        <v>0</v>
      </c>
      <c r="AY2943" s="24">
        <f t="shared" ref="AY2943:CD2943" ca="1" si="3832">+-MIN(SUM(AY2941:AY2942),MAX(0,SUM(AY2931)))</f>
        <v>0</v>
      </c>
      <c r="AZ2943" s="24">
        <f t="shared" ca="1" si="3832"/>
        <v>0</v>
      </c>
      <c r="BA2943" s="24">
        <f t="shared" ca="1" si="3832"/>
        <v>0</v>
      </c>
      <c r="BB2943" s="24">
        <f t="shared" ca="1" si="3832"/>
        <v>0</v>
      </c>
      <c r="BC2943" s="24">
        <f t="shared" ca="1" si="3832"/>
        <v>0</v>
      </c>
      <c r="BD2943" s="24">
        <f t="shared" ca="1" si="3832"/>
        <v>0</v>
      </c>
      <c r="BE2943" s="24">
        <f t="shared" ca="1" si="3832"/>
        <v>0</v>
      </c>
      <c r="BF2943" s="24">
        <f t="shared" ca="1" si="3832"/>
        <v>0</v>
      </c>
      <c r="BG2943" s="24">
        <f t="shared" ca="1" si="3832"/>
        <v>0</v>
      </c>
      <c r="BH2943" s="24">
        <f t="shared" ca="1" si="3832"/>
        <v>0</v>
      </c>
      <c r="BI2943" s="24">
        <f t="shared" ca="1" si="3832"/>
        <v>0</v>
      </c>
      <c r="BJ2943" s="24">
        <f t="shared" ca="1" si="3832"/>
        <v>0</v>
      </c>
      <c r="BK2943" s="24">
        <f t="shared" ca="1" si="3832"/>
        <v>0</v>
      </c>
      <c r="BL2943" s="24">
        <f t="shared" ca="1" si="3832"/>
        <v>0</v>
      </c>
      <c r="BM2943" s="24">
        <f t="shared" ca="1" si="3832"/>
        <v>0</v>
      </c>
      <c r="BN2943" s="24">
        <f t="shared" ca="1" si="3832"/>
        <v>0</v>
      </c>
      <c r="BO2943" s="24">
        <f t="shared" ca="1" si="3832"/>
        <v>0</v>
      </c>
      <c r="BP2943" s="24">
        <f t="shared" ca="1" si="3832"/>
        <v>0</v>
      </c>
      <c r="BQ2943" s="24">
        <f t="shared" ca="1" si="3832"/>
        <v>0</v>
      </c>
      <c r="BR2943" s="24">
        <f t="shared" ca="1" si="3832"/>
        <v>0</v>
      </c>
      <c r="BS2943" s="24">
        <f t="shared" ca="1" si="3832"/>
        <v>0</v>
      </c>
      <c r="BT2943" s="24">
        <f t="shared" ca="1" si="3832"/>
        <v>0</v>
      </c>
      <c r="BU2943" s="24">
        <f t="shared" ca="1" si="3832"/>
        <v>0</v>
      </c>
      <c r="BV2943" s="24">
        <f t="shared" ca="1" si="3832"/>
        <v>0</v>
      </c>
      <c r="BW2943" s="24">
        <f t="shared" ca="1" si="3832"/>
        <v>0</v>
      </c>
      <c r="BX2943" s="24">
        <f t="shared" ca="1" si="3832"/>
        <v>0</v>
      </c>
      <c r="BY2943" s="24">
        <f t="shared" ca="1" si="3832"/>
        <v>0</v>
      </c>
      <c r="BZ2943" s="24">
        <f t="shared" ca="1" si="3832"/>
        <v>0</v>
      </c>
      <c r="CA2943" s="24">
        <f t="shared" ca="1" si="3832"/>
        <v>0</v>
      </c>
      <c r="CB2943" s="24">
        <f t="shared" ca="1" si="3832"/>
        <v>0</v>
      </c>
      <c r="CC2943" s="24">
        <f t="shared" ca="1" si="3832"/>
        <v>0</v>
      </c>
      <c r="CD2943" s="24">
        <f t="shared" ca="1" si="3832"/>
        <v>0</v>
      </c>
      <c r="CE2943" s="24">
        <f t="shared" ref="CE2943:CK2943" ca="1" si="3833">+-MIN(SUM(CE2941:CE2942),MAX(0,SUM(CE2931)))</f>
        <v>0</v>
      </c>
      <c r="CF2943" s="24">
        <f t="shared" ca="1" si="3833"/>
        <v>0</v>
      </c>
      <c r="CG2943" s="24">
        <f t="shared" ca="1" si="3833"/>
        <v>0</v>
      </c>
      <c r="CH2943" s="24">
        <f t="shared" ca="1" si="3833"/>
        <v>0</v>
      </c>
      <c r="CI2943" s="24">
        <f t="shared" ca="1" si="3833"/>
        <v>0</v>
      </c>
      <c r="CJ2943" s="24">
        <f t="shared" ca="1" si="3833"/>
        <v>0</v>
      </c>
      <c r="CK2943" s="24">
        <f t="shared" ca="1" si="3833"/>
        <v>0</v>
      </c>
    </row>
    <row r="2944" spans="2:89" x14ac:dyDescent="0.35">
      <c r="B2944" s="123" t="s">
        <v>821</v>
      </c>
      <c r="D2944" t="s">
        <v>972</v>
      </c>
      <c r="E2944" s="8" t="str">
        <f t="shared" si="3817"/>
        <v>2944 GPLP-IS</v>
      </c>
      <c r="G2944" t="str">
        <f t="shared" si="3816"/>
        <v>2944 GPLP-IS</v>
      </c>
      <c r="J2944" s="448"/>
      <c r="K2944" s="448">
        <f t="shared" ref="K2944:P2944" ca="1" si="3834">SUMIF($4:$4,K$2,2944:2944)</f>
        <v>416816.3913376634</v>
      </c>
      <c r="L2944" s="448">
        <f t="shared" ca="1" si="3834"/>
        <v>875542.9104018514</v>
      </c>
      <c r="M2944" s="448">
        <f t="shared" ca="1" si="3834"/>
        <v>1379353.0093713927</v>
      </c>
      <c r="N2944" s="448">
        <f t="shared" ca="1" si="3834"/>
        <v>1931633.9627866149</v>
      </c>
      <c r="O2944" s="448">
        <f t="shared" ca="1" si="3834"/>
        <v>2536000.3802334298</v>
      </c>
      <c r="P2944" s="448">
        <f t="shared" si="3834"/>
        <v>0</v>
      </c>
      <c r="R2944" s="58">
        <v>0</v>
      </c>
      <c r="S2944" s="448">
        <f t="shared" ref="S2944" ca="1" si="3835">SUM(S2941:S2943)</f>
        <v>33945.866666666669</v>
      </c>
      <c r="T2944" s="448">
        <f t="shared" ref="T2944:AX2944" ca="1" si="3836">SUM(T2941:T2943)</f>
        <v>68033.174444444448</v>
      </c>
      <c r="U2944" s="448">
        <f t="shared" ca="1" si="3836"/>
        <v>102262.51267129631</v>
      </c>
      <c r="V2944" s="448">
        <f t="shared" ca="1" si="3836"/>
        <v>136634.47314076003</v>
      </c>
      <c r="W2944" s="448">
        <f t="shared" ca="1" si="3836"/>
        <v>171149.65011217986</v>
      </c>
      <c r="X2944" s="448">
        <f t="shared" ca="1" si="3836"/>
        <v>205808.64032098063</v>
      </c>
      <c r="Y2944" s="448">
        <f t="shared" ca="1" si="3836"/>
        <v>240612.04298898473</v>
      </c>
      <c r="Z2944" s="448">
        <f t="shared" ca="1" si="3836"/>
        <v>275560.45983477216</v>
      </c>
      <c r="AA2944" s="448">
        <f t="shared" ca="1" si="3836"/>
        <v>310654.4950840837</v>
      </c>
      <c r="AB2944" s="448">
        <f t="shared" ca="1" si="3836"/>
        <v>345894.7554802674</v>
      </c>
      <c r="AC2944" s="448">
        <f t="shared" ca="1" si="3836"/>
        <v>381281.85029476852</v>
      </c>
      <c r="AD2944" s="448">
        <f t="shared" ca="1" si="3836"/>
        <v>416816.3913376634</v>
      </c>
      <c r="AE2944" s="448">
        <f t="shared" ca="1" si="3836"/>
        <v>454175.45296823699</v>
      </c>
      <c r="AF2944" s="448">
        <f t="shared" ca="1" si="3836"/>
        <v>491690.17735560465</v>
      </c>
      <c r="AG2944" s="448">
        <f t="shared" ca="1" si="3836"/>
        <v>529361.21309458639</v>
      </c>
      <c r="AH2944" s="448">
        <f t="shared" ca="1" si="3836"/>
        <v>567189.21148248052</v>
      </c>
      <c r="AI2944" s="448">
        <f t="shared" ca="1" si="3836"/>
        <v>605174.82653032418</v>
      </c>
      <c r="AJ2944" s="448">
        <f t="shared" ca="1" si="3836"/>
        <v>643318.71497420059</v>
      </c>
      <c r="AK2944" s="448">
        <f t="shared" ca="1" si="3836"/>
        <v>681621.53628659307</v>
      </c>
      <c r="AL2944" s="448">
        <f t="shared" ca="1" si="3836"/>
        <v>720083.95268778724</v>
      </c>
      <c r="AM2944" s="448">
        <f t="shared" ca="1" si="3836"/>
        <v>758706.62915731966</v>
      </c>
      <c r="AN2944" s="448">
        <f t="shared" ca="1" si="3836"/>
        <v>797490.23344547511</v>
      </c>
      <c r="AO2944" s="448">
        <f t="shared" ca="1" si="3836"/>
        <v>836435.43608483125</v>
      </c>
      <c r="AP2944" s="448">
        <f t="shared" ca="1" si="3836"/>
        <v>875542.9104018514</v>
      </c>
      <c r="AQ2944" s="448">
        <f t="shared" ca="1" si="3836"/>
        <v>916573.61552852578</v>
      </c>
      <c r="AR2944" s="448">
        <f t="shared" ca="1" si="3836"/>
        <v>957775.28192656138</v>
      </c>
      <c r="AS2944" s="448">
        <f t="shared" ca="1" si="3836"/>
        <v>999148.62193458877</v>
      </c>
      <c r="AT2944" s="448">
        <f t="shared" ca="1" si="3836"/>
        <v>1040694.3508593163</v>
      </c>
      <c r="AU2944" s="448">
        <f t="shared" ca="1" si="3836"/>
        <v>1082413.1869878969</v>
      </c>
      <c r="AV2944" s="448">
        <f t="shared" ca="1" si="3836"/>
        <v>1124305.8516003466</v>
      </c>
      <c r="AW2944" s="448">
        <f t="shared" ca="1" si="3836"/>
        <v>1166373.0689820147</v>
      </c>
      <c r="AX2944" s="448">
        <f t="shared" ca="1" si="3836"/>
        <v>1208615.5664361063</v>
      </c>
      <c r="AY2944" s="448">
        <f t="shared" ref="AY2944:CD2944" ca="1" si="3837">SUM(AY2941:AY2943)</f>
        <v>1251034.0742962568</v>
      </c>
      <c r="AZ2944" s="448">
        <f t="shared" ca="1" si="3837"/>
        <v>1293629.3259391577</v>
      </c>
      <c r="BA2944" s="448">
        <f t="shared" ca="1" si="3837"/>
        <v>1336402.0577972375</v>
      </c>
      <c r="BB2944" s="448">
        <f t="shared" ca="1" si="3837"/>
        <v>1379353.0093713927</v>
      </c>
      <c r="BC2944" s="448">
        <f t="shared" ca="1" si="3837"/>
        <v>1424331.2203937734</v>
      </c>
      <c r="BD2944" s="448">
        <f t="shared" ca="1" si="3837"/>
        <v>1469496.8406287474</v>
      </c>
      <c r="BE2944" s="448">
        <f t="shared" ca="1" si="3837"/>
        <v>1514850.6509480339</v>
      </c>
      <c r="BF2944" s="448">
        <f t="shared" ca="1" si="3837"/>
        <v>1560393.4354769841</v>
      </c>
      <c r="BG2944" s="448">
        <f t="shared" ca="1" si="3837"/>
        <v>1606125.9816081382</v>
      </c>
      <c r="BH2944" s="448">
        <f t="shared" ca="1" si="3837"/>
        <v>1652049.0800148388</v>
      </c>
      <c r="BI2944" s="448">
        <f t="shared" ca="1" si="3837"/>
        <v>1698163.5246649007</v>
      </c>
      <c r="BJ2944" s="448">
        <f t="shared" ca="1" si="3837"/>
        <v>1744470.1128343379</v>
      </c>
      <c r="BK2944" s="448">
        <f t="shared" ca="1" si="3837"/>
        <v>1790969.6451211476</v>
      </c>
      <c r="BL2944" s="448">
        <f t="shared" ca="1" si="3837"/>
        <v>1837662.9254591523</v>
      </c>
      <c r="BM2944" s="448">
        <f t="shared" ca="1" si="3837"/>
        <v>1884550.7611318987</v>
      </c>
      <c r="BN2944" s="448">
        <f t="shared" ca="1" si="3837"/>
        <v>1931633.9627866149</v>
      </c>
      <c r="BO2944" s="448">
        <f t="shared" ca="1" si="3837"/>
        <v>1980854.0564557258</v>
      </c>
      <c r="BP2944" s="448">
        <f t="shared" ca="1" si="3837"/>
        <v>2030279.2338484579</v>
      </c>
      <c r="BQ2944" s="448">
        <f t="shared" ca="1" si="3837"/>
        <v>2079910.3494803265</v>
      </c>
      <c r="BR2944" s="448">
        <f t="shared" ca="1" si="3837"/>
        <v>2129748.261427328</v>
      </c>
      <c r="BS2944" s="448">
        <f t="shared" ca="1" si="3837"/>
        <v>2179793.8313407754</v>
      </c>
      <c r="BT2944" s="448">
        <f t="shared" ca="1" si="3837"/>
        <v>2230047.9244621955</v>
      </c>
      <c r="BU2944" s="448">
        <f t="shared" ca="1" si="3837"/>
        <v>2280511.409638288</v>
      </c>
      <c r="BV2944" s="448">
        <f t="shared" ca="1" si="3837"/>
        <v>2331185.1593359476</v>
      </c>
      <c r="BW2944" s="448">
        <f t="shared" ca="1" si="3837"/>
        <v>2382070.0496573471</v>
      </c>
      <c r="BX2944" s="448">
        <f t="shared" ca="1" si="3837"/>
        <v>2433166.9603550863</v>
      </c>
      <c r="BY2944" s="448">
        <f t="shared" ca="1" si="3837"/>
        <v>2484476.774847399</v>
      </c>
      <c r="BZ2944" s="448">
        <f t="shared" ca="1" si="3837"/>
        <v>2536000.3802334298</v>
      </c>
      <c r="CA2944" s="448">
        <f t="shared" ca="1" si="3837"/>
        <v>2589776.4149164441</v>
      </c>
      <c r="CB2944" s="448">
        <f t="shared" ca="1" si="3837"/>
        <v>2643776.5164106376</v>
      </c>
      <c r="CC2944" s="448">
        <f t="shared" ca="1" si="3837"/>
        <v>2698001.6183277238</v>
      </c>
      <c r="CD2944" s="448">
        <f t="shared" ca="1" si="3837"/>
        <v>2752452.6581694642</v>
      </c>
      <c r="CE2944" s="448">
        <f t="shared" ref="CE2944:CK2944" ca="1" si="3838">SUM(CE2941:CE2943)</f>
        <v>2807130.5773438788</v>
      </c>
      <c r="CF2944" s="448">
        <f t="shared" ca="1" si="3838"/>
        <v>2862036.3211815199</v>
      </c>
      <c r="CG2944" s="448">
        <f t="shared" ca="1" si="3838"/>
        <v>2917170.8389518177</v>
      </c>
      <c r="CH2944" s="448">
        <f t="shared" ca="1" si="3838"/>
        <v>2972535.0838794918</v>
      </c>
      <c r="CI2944" s="448">
        <f t="shared" ca="1" si="3838"/>
        <v>3028130.0131610315</v>
      </c>
      <c r="CJ2944" s="448">
        <f t="shared" ca="1" si="3838"/>
        <v>3083956.5879812441</v>
      </c>
      <c r="CK2944" s="448">
        <f t="shared" ca="1" si="3838"/>
        <v>3140015.7735298742</v>
      </c>
    </row>
    <row r="2945" spans="2:89" x14ac:dyDescent="0.35">
      <c r="B2945" s="154"/>
      <c r="D2945" t="s">
        <v>972</v>
      </c>
      <c r="E2945" s="8" t="str">
        <f t="shared" si="3817"/>
        <v>2945 GPLP-IS</v>
      </c>
      <c r="G2945" t="str">
        <f t="shared" si="3816"/>
        <v>2945 GPLP-IS</v>
      </c>
      <c r="J2945" s="24"/>
      <c r="K2945" s="24"/>
      <c r="L2945" s="24"/>
      <c r="M2945" s="24"/>
      <c r="N2945" s="24"/>
      <c r="O2945" s="24"/>
      <c r="P2945" s="24"/>
      <c r="R2945" s="24"/>
      <c r="S2945" s="24"/>
      <c r="T2945" s="24"/>
      <c r="U2945" s="24"/>
      <c r="V2945" s="24"/>
      <c r="W2945" s="24"/>
      <c r="X2945" s="24"/>
      <c r="Y2945" s="24"/>
      <c r="Z2945" s="24"/>
      <c r="AA2945" s="24"/>
      <c r="AB2945" s="24"/>
      <c r="AC2945" s="24"/>
      <c r="AD2945" s="24"/>
      <c r="AE2945" s="24"/>
      <c r="AF2945" s="24"/>
      <c r="AG2945" s="24"/>
      <c r="AH2945" s="24"/>
      <c r="AI2945" s="24"/>
      <c r="AJ2945" s="24"/>
      <c r="AK2945" s="24"/>
      <c r="AL2945" s="24"/>
      <c r="AM2945" s="24"/>
      <c r="AN2945" s="24"/>
      <c r="AO2945" s="24"/>
      <c r="AP2945" s="24"/>
      <c r="AQ2945" s="24"/>
      <c r="AR2945" s="24"/>
      <c r="AS2945" s="24"/>
      <c r="AT2945" s="24"/>
      <c r="AU2945" s="24"/>
      <c r="AV2945" s="24"/>
      <c r="AW2945" s="24"/>
      <c r="AX2945" s="24"/>
      <c r="AY2945" s="24"/>
      <c r="AZ2945" s="24"/>
      <c r="BA2945" s="24"/>
      <c r="BB2945" s="24"/>
      <c r="BC2945" s="24"/>
      <c r="BD2945" s="24"/>
      <c r="BE2945" s="24"/>
      <c r="BF2945" s="24"/>
      <c r="BG2945" s="24"/>
      <c r="BH2945" s="24"/>
      <c r="BI2945" s="24"/>
      <c r="BJ2945" s="24"/>
      <c r="BK2945" s="24"/>
      <c r="BL2945" s="24"/>
      <c r="BM2945" s="24"/>
      <c r="BN2945" s="24"/>
      <c r="BO2945" s="24"/>
      <c r="BP2945" s="24"/>
      <c r="BQ2945" s="24"/>
      <c r="BR2945" s="24"/>
      <c r="BS2945" s="24"/>
      <c r="BT2945" s="24"/>
      <c r="BU2945" s="24"/>
      <c r="BV2945" s="24"/>
      <c r="BW2945" s="24"/>
      <c r="BX2945" s="24"/>
      <c r="BY2945" s="24"/>
      <c r="BZ2945" s="24"/>
      <c r="CA2945" s="24"/>
      <c r="CB2945" s="24"/>
      <c r="CC2945" s="24"/>
      <c r="CD2945" s="24"/>
      <c r="CE2945" s="24"/>
      <c r="CF2945" s="24"/>
      <c r="CG2945" s="24"/>
      <c r="CH2945" s="24"/>
      <c r="CI2945" s="24"/>
      <c r="CJ2945" s="24"/>
      <c r="CK2945" s="24"/>
    </row>
    <row r="2946" spans="2:89" x14ac:dyDescent="0.35">
      <c r="B2946" s="123" t="s">
        <v>982</v>
      </c>
      <c r="D2946" t="s">
        <v>972</v>
      </c>
      <c r="E2946" s="8" t="str">
        <f t="shared" si="3817"/>
        <v>2946 GPLP-IS</v>
      </c>
      <c r="G2946" t="str">
        <f t="shared" si="3816"/>
        <v>2946 GPLP-IS</v>
      </c>
      <c r="J2946" s="33"/>
      <c r="K2946" s="33"/>
      <c r="L2946" s="33"/>
      <c r="M2946" s="33"/>
      <c r="N2946" s="33"/>
      <c r="O2946" s="33"/>
      <c r="P2946" s="33"/>
      <c r="R2946" s="24"/>
      <c r="S2946" s="33">
        <f t="shared" ref="S2946" ca="1" si="3839">+MAX(0,S2931+S2943)</f>
        <v>0</v>
      </c>
      <c r="T2946" s="33">
        <f t="shared" ref="T2946:AX2946" ca="1" si="3840">+MAX(0,T2931+T2943)</f>
        <v>0</v>
      </c>
      <c r="U2946" s="33">
        <f t="shared" ca="1" si="3840"/>
        <v>0</v>
      </c>
      <c r="V2946" s="33">
        <f t="shared" ca="1" si="3840"/>
        <v>0</v>
      </c>
      <c r="W2946" s="33">
        <f t="shared" ca="1" si="3840"/>
        <v>0</v>
      </c>
      <c r="X2946" s="33">
        <f t="shared" ca="1" si="3840"/>
        <v>0</v>
      </c>
      <c r="Y2946" s="33">
        <f t="shared" ca="1" si="3840"/>
        <v>0</v>
      </c>
      <c r="Z2946" s="33">
        <f t="shared" ca="1" si="3840"/>
        <v>0</v>
      </c>
      <c r="AA2946" s="33">
        <f t="shared" ca="1" si="3840"/>
        <v>0</v>
      </c>
      <c r="AB2946" s="33">
        <f t="shared" ca="1" si="3840"/>
        <v>0</v>
      </c>
      <c r="AC2946" s="33">
        <f t="shared" ca="1" si="3840"/>
        <v>0</v>
      </c>
      <c r="AD2946" s="33">
        <f t="shared" ca="1" si="3840"/>
        <v>0</v>
      </c>
      <c r="AE2946" s="33">
        <f t="shared" ca="1" si="3840"/>
        <v>0</v>
      </c>
      <c r="AF2946" s="33">
        <f t="shared" ca="1" si="3840"/>
        <v>0</v>
      </c>
      <c r="AG2946" s="33">
        <f t="shared" ca="1" si="3840"/>
        <v>0</v>
      </c>
      <c r="AH2946" s="33">
        <f t="shared" ca="1" si="3840"/>
        <v>0</v>
      </c>
      <c r="AI2946" s="33">
        <f t="shared" ca="1" si="3840"/>
        <v>0</v>
      </c>
      <c r="AJ2946" s="33">
        <f t="shared" ca="1" si="3840"/>
        <v>0</v>
      </c>
      <c r="AK2946" s="33">
        <f t="shared" ca="1" si="3840"/>
        <v>0</v>
      </c>
      <c r="AL2946" s="33">
        <f t="shared" ca="1" si="3840"/>
        <v>0</v>
      </c>
      <c r="AM2946" s="33">
        <f t="shared" ca="1" si="3840"/>
        <v>0</v>
      </c>
      <c r="AN2946" s="33">
        <f t="shared" ca="1" si="3840"/>
        <v>0</v>
      </c>
      <c r="AO2946" s="33">
        <f t="shared" ca="1" si="3840"/>
        <v>0</v>
      </c>
      <c r="AP2946" s="33">
        <f t="shared" ca="1" si="3840"/>
        <v>0</v>
      </c>
      <c r="AQ2946" s="33">
        <f t="shared" ca="1" si="3840"/>
        <v>0</v>
      </c>
      <c r="AR2946" s="33">
        <f t="shared" ca="1" si="3840"/>
        <v>0</v>
      </c>
      <c r="AS2946" s="33">
        <f t="shared" ca="1" si="3840"/>
        <v>0</v>
      </c>
      <c r="AT2946" s="33">
        <f t="shared" ca="1" si="3840"/>
        <v>0</v>
      </c>
      <c r="AU2946" s="33">
        <f t="shared" ca="1" si="3840"/>
        <v>0</v>
      </c>
      <c r="AV2946" s="33">
        <f t="shared" ca="1" si="3840"/>
        <v>0</v>
      </c>
      <c r="AW2946" s="33">
        <f t="shared" ca="1" si="3840"/>
        <v>0</v>
      </c>
      <c r="AX2946" s="33">
        <f t="shared" ca="1" si="3840"/>
        <v>0</v>
      </c>
      <c r="AY2946" s="33">
        <f t="shared" ref="AY2946:CD2946" ca="1" si="3841">+MAX(0,AY2931+AY2943)</f>
        <v>0</v>
      </c>
      <c r="AZ2946" s="33">
        <f t="shared" ca="1" si="3841"/>
        <v>0</v>
      </c>
      <c r="BA2946" s="33">
        <f t="shared" ca="1" si="3841"/>
        <v>0</v>
      </c>
      <c r="BB2946" s="33">
        <f t="shared" ca="1" si="3841"/>
        <v>0</v>
      </c>
      <c r="BC2946" s="33">
        <f t="shared" ca="1" si="3841"/>
        <v>0</v>
      </c>
      <c r="BD2946" s="33">
        <f t="shared" ca="1" si="3841"/>
        <v>0</v>
      </c>
      <c r="BE2946" s="33">
        <f t="shared" ca="1" si="3841"/>
        <v>0</v>
      </c>
      <c r="BF2946" s="33">
        <f t="shared" ca="1" si="3841"/>
        <v>0</v>
      </c>
      <c r="BG2946" s="33">
        <f t="shared" ca="1" si="3841"/>
        <v>0</v>
      </c>
      <c r="BH2946" s="33">
        <f t="shared" ca="1" si="3841"/>
        <v>0</v>
      </c>
      <c r="BI2946" s="33">
        <f t="shared" ca="1" si="3841"/>
        <v>0</v>
      </c>
      <c r="BJ2946" s="33">
        <f t="shared" ca="1" si="3841"/>
        <v>0</v>
      </c>
      <c r="BK2946" s="33">
        <f t="shared" ca="1" si="3841"/>
        <v>0</v>
      </c>
      <c r="BL2946" s="33">
        <f t="shared" ca="1" si="3841"/>
        <v>0</v>
      </c>
      <c r="BM2946" s="33">
        <f t="shared" ca="1" si="3841"/>
        <v>0</v>
      </c>
      <c r="BN2946" s="33">
        <f t="shared" ca="1" si="3841"/>
        <v>0</v>
      </c>
      <c r="BO2946" s="33">
        <f t="shared" ca="1" si="3841"/>
        <v>0</v>
      </c>
      <c r="BP2946" s="33">
        <f t="shared" ca="1" si="3841"/>
        <v>0</v>
      </c>
      <c r="BQ2946" s="33">
        <f t="shared" ca="1" si="3841"/>
        <v>0</v>
      </c>
      <c r="BR2946" s="33">
        <f t="shared" ca="1" si="3841"/>
        <v>0</v>
      </c>
      <c r="BS2946" s="33">
        <f t="shared" ca="1" si="3841"/>
        <v>0</v>
      </c>
      <c r="BT2946" s="33">
        <f t="shared" ca="1" si="3841"/>
        <v>0</v>
      </c>
      <c r="BU2946" s="33">
        <f t="shared" ca="1" si="3841"/>
        <v>0</v>
      </c>
      <c r="BV2946" s="33">
        <f t="shared" ca="1" si="3841"/>
        <v>0</v>
      </c>
      <c r="BW2946" s="33">
        <f t="shared" ca="1" si="3841"/>
        <v>0</v>
      </c>
      <c r="BX2946" s="33">
        <f t="shared" ca="1" si="3841"/>
        <v>0</v>
      </c>
      <c r="BY2946" s="33">
        <f t="shared" ca="1" si="3841"/>
        <v>0</v>
      </c>
      <c r="BZ2946" s="33">
        <f t="shared" ca="1" si="3841"/>
        <v>0</v>
      </c>
      <c r="CA2946" s="33">
        <f t="shared" ca="1" si="3841"/>
        <v>0</v>
      </c>
      <c r="CB2946" s="33">
        <f t="shared" ca="1" si="3841"/>
        <v>0</v>
      </c>
      <c r="CC2946" s="33">
        <f t="shared" ca="1" si="3841"/>
        <v>0</v>
      </c>
      <c r="CD2946" s="33">
        <f t="shared" ca="1" si="3841"/>
        <v>0</v>
      </c>
      <c r="CE2946" s="33">
        <f t="shared" ref="CE2946:CK2946" ca="1" si="3842">+MAX(0,CE2931+CE2943)</f>
        <v>0</v>
      </c>
      <c r="CF2946" s="33">
        <f t="shared" ca="1" si="3842"/>
        <v>0</v>
      </c>
      <c r="CG2946" s="33">
        <f t="shared" ca="1" si="3842"/>
        <v>0</v>
      </c>
      <c r="CH2946" s="33">
        <f t="shared" ca="1" si="3842"/>
        <v>0</v>
      </c>
      <c r="CI2946" s="33">
        <f t="shared" ca="1" si="3842"/>
        <v>0</v>
      </c>
      <c r="CJ2946" s="33">
        <f t="shared" ca="1" si="3842"/>
        <v>0</v>
      </c>
      <c r="CK2946" s="33">
        <f t="shared" ca="1" si="3842"/>
        <v>0</v>
      </c>
    </row>
    <row r="2947" spans="2:89" x14ac:dyDescent="0.35">
      <c r="B2947" s="154"/>
      <c r="D2947" t="s">
        <v>972</v>
      </c>
      <c r="E2947" s="8" t="str">
        <f t="shared" si="3817"/>
        <v>2947 GPLP-IS</v>
      </c>
      <c r="G2947" t="str">
        <f t="shared" si="3816"/>
        <v>2947 GPLP-IS</v>
      </c>
      <c r="J2947" s="24"/>
      <c r="K2947" s="24"/>
      <c r="L2947" s="24"/>
      <c r="M2947" s="24"/>
      <c r="N2947" s="24"/>
      <c r="O2947" s="24"/>
      <c r="P2947" s="24"/>
      <c r="R2947" s="24"/>
      <c r="S2947" s="24"/>
      <c r="T2947" s="24"/>
      <c r="U2947" s="24"/>
      <c r="V2947" s="24"/>
      <c r="W2947" s="24"/>
      <c r="X2947" s="24"/>
      <c r="Y2947" s="24"/>
      <c r="Z2947" s="24"/>
      <c r="AA2947" s="24"/>
      <c r="AB2947" s="24"/>
      <c r="AC2947" s="24"/>
      <c r="AD2947" s="24"/>
      <c r="AE2947" s="24"/>
      <c r="AF2947" s="24"/>
      <c r="AG2947" s="24"/>
      <c r="AH2947" s="24"/>
      <c r="AI2947" s="24"/>
      <c r="AJ2947" s="24"/>
      <c r="AK2947" s="24"/>
      <c r="AL2947" s="24"/>
      <c r="AM2947" s="24"/>
      <c r="AN2947" s="24"/>
      <c r="AO2947" s="24"/>
      <c r="AP2947" s="24"/>
      <c r="AQ2947" s="24"/>
      <c r="AR2947" s="24"/>
      <c r="AS2947" s="24"/>
      <c r="AT2947" s="24"/>
      <c r="AU2947" s="24"/>
      <c r="AV2947" s="24"/>
      <c r="AW2947" s="24"/>
      <c r="AX2947" s="24"/>
      <c r="AY2947" s="24"/>
      <c r="AZ2947" s="24"/>
      <c r="BA2947" s="24"/>
      <c r="BB2947" s="24"/>
      <c r="BC2947" s="24"/>
      <c r="BD2947" s="24"/>
      <c r="BE2947" s="24"/>
      <c r="BF2947" s="24"/>
      <c r="BG2947" s="24"/>
      <c r="BH2947" s="24"/>
      <c r="BI2947" s="24"/>
      <c r="BJ2947" s="24"/>
      <c r="BK2947" s="24"/>
      <c r="BL2947" s="24"/>
      <c r="BM2947" s="24"/>
      <c r="BN2947" s="24"/>
      <c r="BO2947" s="24"/>
      <c r="BP2947" s="24"/>
      <c r="BQ2947" s="24"/>
      <c r="BR2947" s="24"/>
      <c r="BS2947" s="24"/>
      <c r="BT2947" s="24"/>
      <c r="BU2947" s="24"/>
      <c r="BV2947" s="24"/>
      <c r="BW2947" s="24"/>
      <c r="BX2947" s="24"/>
      <c r="BY2947" s="24"/>
      <c r="BZ2947" s="24"/>
      <c r="CA2947" s="24"/>
      <c r="CB2947" s="24"/>
      <c r="CC2947" s="24"/>
      <c r="CD2947" s="24"/>
      <c r="CE2947" s="24"/>
      <c r="CF2947" s="24"/>
      <c r="CG2947" s="24"/>
      <c r="CH2947" s="24"/>
      <c r="CI2947" s="24"/>
      <c r="CJ2947" s="24"/>
      <c r="CK2947" s="24"/>
    </row>
    <row r="2948" spans="2:89" x14ac:dyDescent="0.35">
      <c r="B2948" s="95" t="s">
        <v>983</v>
      </c>
      <c r="D2948" t="s">
        <v>972</v>
      </c>
      <c r="E2948" s="8" t="str">
        <f t="shared" si="3817"/>
        <v>2948 GPLP-IS</v>
      </c>
      <c r="G2948" t="str">
        <f t="shared" si="3816"/>
        <v>2948 GPLP-IS</v>
      </c>
      <c r="H2948" s="16"/>
      <c r="I2948" s="78"/>
      <c r="J2948"/>
      <c r="R2948" s="23"/>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row>
    <row r="2949" spans="2:89" x14ac:dyDescent="0.35">
      <c r="B2949" s="154" t="s">
        <v>71</v>
      </c>
      <c r="D2949" t="s">
        <v>972</v>
      </c>
      <c r="E2949" s="8" t="str">
        <f t="shared" si="3817"/>
        <v>2949 GPLP-IS</v>
      </c>
      <c r="G2949" t="str">
        <f t="shared" si="3816"/>
        <v>2949 GPLP-IS</v>
      </c>
      <c r="J2949" s="24"/>
      <c r="K2949" s="24">
        <f>+S2949</f>
        <v>0</v>
      </c>
      <c r="L2949" s="24">
        <f ca="1">+K2952</f>
        <v>19465.415473461457</v>
      </c>
      <c r="M2949" s="24">
        <f ca="1">+L2952</f>
        <v>86572.449220909912</v>
      </c>
      <c r="N2949" s="24">
        <f ca="1">+M2952</f>
        <v>210846.54016273833</v>
      </c>
      <c r="O2949" s="24">
        <f ca="1">+N2952</f>
        <v>403152.85260989214</v>
      </c>
      <c r="P2949" s="24">
        <f ca="1">+O2952</f>
        <v>675859.58405966754</v>
      </c>
      <c r="R2949" s="33"/>
      <c r="S2949" s="24">
        <f t="shared" ref="S2949:AX2949" si="3843">+R2952</f>
        <v>0</v>
      </c>
      <c r="T2949" s="24">
        <f t="shared" ca="1" si="3843"/>
        <v>0</v>
      </c>
      <c r="U2949" s="24">
        <f t="shared" ca="1" si="3843"/>
        <v>282.88222222222225</v>
      </c>
      <c r="V2949" s="24">
        <f t="shared" ca="1" si="3843"/>
        <v>852.18269444444456</v>
      </c>
      <c r="W2949" s="24">
        <f t="shared" ca="1" si="3843"/>
        <v>1711.4718224922844</v>
      </c>
      <c r="X2949" s="24">
        <f t="shared" ca="1" si="3843"/>
        <v>2864.3546971860542</v>
      </c>
      <c r="Y2949" s="24">
        <f t="shared" ca="1" si="3843"/>
        <v>4314.4714039307701</v>
      </c>
      <c r="Z2949" s="24">
        <f t="shared" ca="1" si="3843"/>
        <v>6065.4973349716984</v>
      </c>
      <c r="AA2949" s="24">
        <f t="shared" ca="1" si="3843"/>
        <v>8121.1435043380025</v>
      </c>
      <c r="AB2949" s="24">
        <f t="shared" ca="1" si="3843"/>
        <v>10485.156865497254</v>
      </c>
      <c r="AC2949" s="24">
        <f t="shared" ca="1" si="3843"/>
        <v>13161.320631743762</v>
      </c>
      <c r="AD2949" s="24">
        <f t="shared" ca="1" si="3843"/>
        <v>16153.454599343855</v>
      </c>
      <c r="AE2949" s="24">
        <f t="shared" ca="1" si="3843"/>
        <v>19465.415473461457</v>
      </c>
      <c r="AF2949" s="24">
        <f t="shared" ca="1" si="3843"/>
        <v>23101.097196887498</v>
      </c>
      <c r="AG2949" s="24">
        <f t="shared" ca="1" si="3843"/>
        <v>27078.401781596869</v>
      </c>
      <c r="AH2949" s="24">
        <f t="shared" ca="1" si="3843"/>
        <v>31401.473274406882</v>
      </c>
      <c r="AI2949" s="24">
        <f t="shared" ca="1" si="3843"/>
        <v>36074.495660815162</v>
      </c>
      <c r="AJ2949" s="24">
        <f t="shared" ca="1" si="3843"/>
        <v>41101.693220342626</v>
      </c>
      <c r="AK2949" s="24">
        <f t="shared" ca="1" si="3843"/>
        <v>46487.330884931514</v>
      </c>
      <c r="AL2949" s="24">
        <f t="shared" ca="1" si="3843"/>
        <v>52235.714600424282</v>
      </c>
      <c r="AM2949" s="24">
        <f t="shared" ca="1" si="3843"/>
        <v>58351.191691149426</v>
      </c>
      <c r="AN2949" s="24">
        <f t="shared" ca="1" si="3843"/>
        <v>64838.151227640563</v>
      </c>
      <c r="AO2949" s="24">
        <f t="shared" ca="1" si="3843"/>
        <v>71701.024397515226</v>
      </c>
      <c r="AP2949" s="24">
        <f t="shared" ca="1" si="3843"/>
        <v>78944.284879540151</v>
      </c>
      <c r="AQ2949" s="24">
        <f t="shared" ca="1" si="3843"/>
        <v>86572.449220909912</v>
      </c>
      <c r="AR2949" s="24">
        <f t="shared" ca="1" si="3843"/>
        <v>94590.077217766258</v>
      </c>
      <c r="AS2949" s="24">
        <f t="shared" ca="1" si="3843"/>
        <v>103016.44132398536</v>
      </c>
      <c r="AT2949" s="24">
        <f t="shared" ca="1" si="3843"/>
        <v>111856.37235107325</v>
      </c>
      <c r="AU2949" s="24">
        <f t="shared" ca="1" si="3843"/>
        <v>121114.74730345377</v>
      </c>
      <c r="AV2949" s="24">
        <f t="shared" ca="1" si="3843"/>
        <v>130796.48978814352</v>
      </c>
      <c r="AW2949" s="24">
        <f t="shared" ca="1" si="3843"/>
        <v>140906.57042794387</v>
      </c>
      <c r="AX2949" s="24">
        <f t="shared" ca="1" si="3843"/>
        <v>151450.00727817963</v>
      </c>
      <c r="AY2949" s="24">
        <f t="shared" ref="AY2949:CD2949" ca="1" si="3844">+AX2952</f>
        <v>162431.86624701458</v>
      </c>
      <c r="AZ2949" s="24">
        <f t="shared" ca="1" si="3844"/>
        <v>173857.26151937392</v>
      </c>
      <c r="BA2949" s="24">
        <f t="shared" ca="1" si="3844"/>
        <v>185731.35598450416</v>
      </c>
      <c r="BB2949" s="24">
        <f t="shared" ca="1" si="3844"/>
        <v>198059.36166720133</v>
      </c>
      <c r="BC2949" s="24">
        <f t="shared" ca="1" si="3844"/>
        <v>210846.54016273833</v>
      </c>
      <c r="BD2949" s="24">
        <f t="shared" ca="1" si="3844"/>
        <v>224098.20307552276</v>
      </c>
      <c r="BE2949" s="24">
        <f t="shared" ca="1" si="3844"/>
        <v>237835.11493776689</v>
      </c>
      <c r="BF2949" s="24">
        <f t="shared" ca="1" si="3844"/>
        <v>252062.88123415451</v>
      </c>
      <c r="BG2949" s="24">
        <f t="shared" ca="1" si="3844"/>
        <v>266787.16066900606</v>
      </c>
      <c r="BH2949" s="24">
        <f t="shared" ca="1" si="3844"/>
        <v>282013.66563688929</v>
      </c>
      <c r="BI2949" s="24">
        <f t="shared" ca="1" si="3844"/>
        <v>297748.16269726452</v>
      </c>
      <c r="BJ2949" s="24">
        <f t="shared" ca="1" si="3844"/>
        <v>313996.47305319872</v>
      </c>
      <c r="BK2949" s="24">
        <f t="shared" ca="1" si="3844"/>
        <v>330764.47303418285</v>
      </c>
      <c r="BL2949" s="24">
        <f t="shared" ca="1" si="3844"/>
        <v>348058.09458308719</v>
      </c>
      <c r="BM2949" s="24">
        <f t="shared" ca="1" si="3844"/>
        <v>365883.32574728917</v>
      </c>
      <c r="BN2949" s="24">
        <f t="shared" ca="1" si="3844"/>
        <v>384246.21117400954</v>
      </c>
      <c r="BO2949" s="24">
        <f t="shared" ca="1" si="3844"/>
        <v>403152.85260989214</v>
      </c>
      <c r="BP2949" s="24">
        <f t="shared" ca="1" si="3844"/>
        <v>422609.40940486302</v>
      </c>
      <c r="BQ2949" s="24">
        <f t="shared" ca="1" si="3844"/>
        <v>442638.27162036794</v>
      </c>
      <c r="BR2949" s="24">
        <f t="shared" ca="1" si="3844"/>
        <v>463245.91749927483</v>
      </c>
      <c r="BS2949" s="24">
        <f t="shared" ca="1" si="3844"/>
        <v>484438.88639077148</v>
      </c>
      <c r="BT2949" s="24">
        <f t="shared" ca="1" si="3844"/>
        <v>506223.77928925568</v>
      </c>
      <c r="BU2949" s="24">
        <f t="shared" ca="1" si="3844"/>
        <v>528607.25937783928</v>
      </c>
      <c r="BV2949" s="24">
        <f t="shared" ca="1" si="3844"/>
        <v>551596.05257650628</v>
      </c>
      <c r="BW2949" s="24">
        <f t="shared" ca="1" si="3844"/>
        <v>575196.94809496286</v>
      </c>
      <c r="BX2949" s="24">
        <f t="shared" ca="1" si="3844"/>
        <v>599416.79899022041</v>
      </c>
      <c r="BY2949" s="24">
        <f t="shared" ca="1" si="3844"/>
        <v>624262.52272895013</v>
      </c>
      <c r="BZ2949" s="24">
        <f t="shared" ca="1" si="3844"/>
        <v>649741.10175465047</v>
      </c>
      <c r="CA2949" s="24">
        <f t="shared" ca="1" si="3844"/>
        <v>675859.58405966754</v>
      </c>
      <c r="CB2949" s="24">
        <f t="shared" ca="1" si="3844"/>
        <v>702625.08376210998</v>
      </c>
      <c r="CC2949" s="24">
        <f t="shared" ca="1" si="3844"/>
        <v>730061.7629177646</v>
      </c>
      <c r="CD2949" s="24">
        <f t="shared" ca="1" si="3844"/>
        <v>758177.08191216795</v>
      </c>
      <c r="CE2949" s="24">
        <f t="shared" ref="CE2949:CK2949" ca="1" si="3845">+CD2952</f>
        <v>786978.57108083367</v>
      </c>
      <c r="CF2949" s="24">
        <f t="shared" ca="1" si="3845"/>
        <v>816473.83132458618</v>
      </c>
      <c r="CG2949" s="24">
        <f t="shared" ca="1" si="3845"/>
        <v>846670.53473015677</v>
      </c>
      <c r="CH2949" s="24">
        <f t="shared" ca="1" si="3845"/>
        <v>877576.42519608745</v>
      </c>
      <c r="CI2949" s="24">
        <f t="shared" ca="1" si="3845"/>
        <v>909199.31906398665</v>
      </c>
      <c r="CJ2949" s="24">
        <f t="shared" ca="1" si="3845"/>
        <v>941547.10575518233</v>
      </c>
      <c r="CK2949" s="24">
        <f t="shared" ca="1" si="3845"/>
        <v>974627.74841281748</v>
      </c>
    </row>
    <row r="2950" spans="2:89" x14ac:dyDescent="0.35">
      <c r="B2950" s="154" t="s">
        <v>984</v>
      </c>
      <c r="D2950" t="s">
        <v>972</v>
      </c>
      <c r="E2950" s="8" t="str">
        <f t="shared" si="3817"/>
        <v>2950 GPLP-IS</v>
      </c>
      <c r="G2950" t="str">
        <f t="shared" si="3816"/>
        <v>2950 GPLP-IS</v>
      </c>
      <c r="J2950" s="24"/>
      <c r="K2950" s="24">
        <f t="shared" ref="K2950:P2951" ca="1" si="3846">SUMIF($3:$3,K$2,2950:2950)</f>
        <v>19465.415473461457</v>
      </c>
      <c r="L2950" s="24">
        <f t="shared" ca="1" si="3846"/>
        <v>67107.033747448455</v>
      </c>
      <c r="M2950" s="24">
        <f t="shared" ca="1" si="3846"/>
        <v>124274.09094182841</v>
      </c>
      <c r="N2950" s="24">
        <f t="shared" ca="1" si="3846"/>
        <v>192306.31244715382</v>
      </c>
      <c r="O2950" s="24">
        <f t="shared" ca="1" si="3846"/>
        <v>272706.7314497754</v>
      </c>
      <c r="P2950" s="24">
        <f t="shared" ca="1" si="3846"/>
        <v>332589.70048976701</v>
      </c>
      <c r="R2950" s="33"/>
      <c r="S2950" s="24">
        <f t="shared" ref="S2950" si="3847">+(S2941+S2949)*$H$2935/12</f>
        <v>0</v>
      </c>
      <c r="T2950" s="24">
        <f t="shared" ref="T2950:AY2950" ca="1" si="3848">+(T2941+T2949)*$H$2935/12</f>
        <v>282.88222222222225</v>
      </c>
      <c r="U2950" s="24">
        <f t="shared" ca="1" si="3848"/>
        <v>569.30047222222231</v>
      </c>
      <c r="V2950" s="24">
        <f t="shared" ca="1" si="3848"/>
        <v>859.28912804783977</v>
      </c>
      <c r="W2950" s="24">
        <f t="shared" ca="1" si="3848"/>
        <v>1152.8828746937695</v>
      </c>
      <c r="X2950" s="24">
        <f t="shared" ca="1" si="3848"/>
        <v>1450.1167067447161</v>
      </c>
      <c r="Y2950" s="24">
        <f t="shared" ca="1" si="3848"/>
        <v>1751.0259310409285</v>
      </c>
      <c r="Z2950" s="24">
        <f t="shared" ca="1" si="3848"/>
        <v>2055.6461693663036</v>
      </c>
      <c r="AA2950" s="24">
        <f t="shared" ca="1" si="3848"/>
        <v>2364.0133611592514</v>
      </c>
      <c r="AB2950" s="24">
        <f t="shared" ca="1" si="3848"/>
        <v>2676.1637662465077</v>
      </c>
      <c r="AC2950" s="24">
        <f t="shared" ca="1" si="3848"/>
        <v>2992.133967600093</v>
      </c>
      <c r="AD2950" s="24">
        <f t="shared" ca="1" si="3848"/>
        <v>3311.9608741176035</v>
      </c>
      <c r="AE2950" s="24">
        <f t="shared" ca="1" si="3848"/>
        <v>3635.6817234260402</v>
      </c>
      <c r="AF2950" s="24">
        <f t="shared" ca="1" si="3848"/>
        <v>3977.3045847093708</v>
      </c>
      <c r="AG2950" s="24">
        <f t="shared" ca="1" si="3848"/>
        <v>4323.0714928100133</v>
      </c>
      <c r="AH2950" s="24">
        <f t="shared" ca="1" si="3848"/>
        <v>4673.0223864082773</v>
      </c>
      <c r="AI2950" s="24">
        <f t="shared" ca="1" si="3848"/>
        <v>5027.1975595274644</v>
      </c>
      <c r="AJ2950" s="24">
        <f t="shared" ca="1" si="3848"/>
        <v>5385.6376645888904</v>
      </c>
      <c r="AK2950" s="24">
        <f t="shared" ca="1" si="3848"/>
        <v>5748.3837154927678</v>
      </c>
      <c r="AL2950" s="24">
        <f t="shared" ca="1" si="3848"/>
        <v>6115.477090725145</v>
      </c>
      <c r="AM2950" s="24">
        <f t="shared" ca="1" si="3848"/>
        <v>6486.9595364911393</v>
      </c>
      <c r="AN2950" s="24">
        <f t="shared" ca="1" si="3848"/>
        <v>6862.8731698746697</v>
      </c>
      <c r="AO2950" s="24">
        <f t="shared" ca="1" si="3848"/>
        <v>7243.2604820249207</v>
      </c>
      <c r="AP2950" s="24">
        <f t="shared" ca="1" si="3848"/>
        <v>7628.164341369763</v>
      </c>
      <c r="AQ2950" s="24">
        <f t="shared" ca="1" si="3848"/>
        <v>8017.6279968563458</v>
      </c>
      <c r="AR2950" s="24">
        <f t="shared" ca="1" si="3848"/>
        <v>8426.3641062191018</v>
      </c>
      <c r="AS2950" s="24">
        <f t="shared" ca="1" si="3848"/>
        <v>8839.9310270878905</v>
      </c>
      <c r="AT2950" s="24">
        <f t="shared" ca="1" si="3848"/>
        <v>9258.3749523805163</v>
      </c>
      <c r="AU2950" s="24">
        <f t="shared" ca="1" si="3848"/>
        <v>9681.7424846897502</v>
      </c>
      <c r="AV2950" s="24">
        <f t="shared" ca="1" si="3848"/>
        <v>10110.080639800337</v>
      </c>
      <c r="AW2950" s="24">
        <f t="shared" ca="1" si="3848"/>
        <v>10543.436850235756</v>
      </c>
      <c r="AX2950" s="24">
        <f t="shared" ca="1" si="3848"/>
        <v>10981.858968834953</v>
      </c>
      <c r="AY2950" s="24">
        <f t="shared" ca="1" si="3848"/>
        <v>11425.395272359341</v>
      </c>
      <c r="AZ2950" s="24">
        <f t="shared" ref="AZ2950:CE2950" ca="1" si="3849">+(AZ2941+AZ2949)*$H$2935/12</f>
        <v>11874.094465130256</v>
      </c>
      <c r="BA2950" s="24">
        <f t="shared" ca="1" si="3849"/>
        <v>12328.005682697183</v>
      </c>
      <c r="BB2950" s="24">
        <f t="shared" ca="1" si="3849"/>
        <v>12787.178495536993</v>
      </c>
      <c r="BC2950" s="24">
        <f t="shared" ca="1" si="3849"/>
        <v>13251.662912784426</v>
      </c>
      <c r="BD2950" s="24">
        <f t="shared" ca="1" si="3849"/>
        <v>13736.911862244137</v>
      </c>
      <c r="BE2950" s="24">
        <f t="shared" ca="1" si="3849"/>
        <v>14227.766296387621</v>
      </c>
      <c r="BF2950" s="24">
        <f t="shared" ca="1" si="3849"/>
        <v>14724.279434851573</v>
      </c>
      <c r="BG2950" s="24">
        <f t="shared" ca="1" si="3849"/>
        <v>15226.504967883253</v>
      </c>
      <c r="BH2950" s="24">
        <f t="shared" ca="1" si="3849"/>
        <v>15734.49706037523</v>
      </c>
      <c r="BI2950" s="24">
        <f t="shared" ca="1" si="3849"/>
        <v>16248.310355934196</v>
      </c>
      <c r="BJ2950" s="24">
        <f t="shared" ca="1" si="3849"/>
        <v>16767.999980984165</v>
      </c>
      <c r="BK2950" s="24">
        <f t="shared" ca="1" si="3849"/>
        <v>17293.621548904339</v>
      </c>
      <c r="BL2950" s="24">
        <f t="shared" ca="1" si="3849"/>
        <v>17825.231164201959</v>
      </c>
      <c r="BM2950" s="24">
        <f t="shared" ca="1" si="3849"/>
        <v>18362.885426720346</v>
      </c>
      <c r="BN2950" s="24">
        <f t="shared" ca="1" si="3849"/>
        <v>18906.641435882571</v>
      </c>
      <c r="BO2950" s="24">
        <f t="shared" ca="1" si="3849"/>
        <v>19456.556794970897</v>
      </c>
      <c r="BP2950" s="24">
        <f t="shared" ca="1" si="3849"/>
        <v>20028.862215504909</v>
      </c>
      <c r="BQ2950" s="24">
        <f t="shared" ca="1" si="3849"/>
        <v>20607.645878906882</v>
      </c>
      <c r="BR2950" s="24">
        <f t="shared" ca="1" si="3849"/>
        <v>21192.968891496679</v>
      </c>
      <c r="BS2950" s="24">
        <f t="shared" ca="1" si="3849"/>
        <v>21784.892898484166</v>
      </c>
      <c r="BT2950" s="24">
        <f t="shared" ca="1" si="3849"/>
        <v>22383.480088583598</v>
      </c>
      <c r="BU2950" s="24">
        <f t="shared" ca="1" si="3849"/>
        <v>22988.793198666957</v>
      </c>
      <c r="BV2950" s="24">
        <f t="shared" ca="1" si="3849"/>
        <v>23600.895518456618</v>
      </c>
      <c r="BW2950" s="24">
        <f t="shared" ca="1" si="3849"/>
        <v>24219.85089525759</v>
      </c>
      <c r="BX2950" s="24">
        <f t="shared" ca="1" si="3849"/>
        <v>24845.723738729732</v>
      </c>
      <c r="BY2950" s="24">
        <f t="shared" ca="1" si="3849"/>
        <v>25478.579025700306</v>
      </c>
      <c r="BZ2950" s="24">
        <f t="shared" ca="1" si="3849"/>
        <v>26118.482305017082</v>
      </c>
      <c r="CA2950" s="24">
        <f t="shared" ca="1" si="3849"/>
        <v>26765.499702442477</v>
      </c>
      <c r="CB2950" s="24">
        <f t="shared" ca="1" si="3849"/>
        <v>27436.67915565462</v>
      </c>
      <c r="CC2950" s="24">
        <f t="shared" ca="1" si="3849"/>
        <v>28115.318994403351</v>
      </c>
      <c r="CD2950" s="24">
        <f t="shared" ca="1" si="3849"/>
        <v>28801.489168665765</v>
      </c>
      <c r="CE2950" s="24">
        <f t="shared" ca="1" si="3849"/>
        <v>29495.260243752487</v>
      </c>
      <c r="CF2950" s="24">
        <f t="shared" ref="CF2950:CK2950" ca="1" si="3850">+(CF2941+CF2949)*$H$2935/12</f>
        <v>30196.703405570544</v>
      </c>
      <c r="CG2950" s="24">
        <f t="shared" ca="1" si="3850"/>
        <v>30905.890465930643</v>
      </c>
      <c r="CH2950" s="24">
        <f t="shared" ca="1" si="3850"/>
        <v>31622.893867899213</v>
      </c>
      <c r="CI2950" s="24">
        <f t="shared" ca="1" si="3850"/>
        <v>32347.786691195655</v>
      </c>
      <c r="CJ2950" s="24">
        <f t="shared" ca="1" si="3850"/>
        <v>33080.642657635115</v>
      </c>
      <c r="CK2950" s="24">
        <f t="shared" ca="1" si="3850"/>
        <v>33821.536136617178</v>
      </c>
    </row>
    <row r="2951" spans="2:89" x14ac:dyDescent="0.35">
      <c r="B2951" s="154" t="s">
        <v>987</v>
      </c>
      <c r="D2951" t="s">
        <v>972</v>
      </c>
      <c r="E2951" s="8" t="str">
        <f t="shared" si="3817"/>
        <v>2951 GPLP-IS</v>
      </c>
      <c r="G2951" t="str">
        <f t="shared" si="3816"/>
        <v>2951 GPLP-IS</v>
      </c>
      <c r="J2951" s="24"/>
      <c r="K2951" s="24">
        <f t="shared" ca="1" si="3846"/>
        <v>0</v>
      </c>
      <c r="L2951" s="24">
        <f t="shared" ca="1" si="3846"/>
        <v>0</v>
      </c>
      <c r="M2951" s="24">
        <f t="shared" ca="1" si="3846"/>
        <v>0</v>
      </c>
      <c r="N2951" s="24">
        <f t="shared" ca="1" si="3846"/>
        <v>0</v>
      </c>
      <c r="O2951" s="24">
        <f t="shared" ca="1" si="3846"/>
        <v>0</v>
      </c>
      <c r="P2951" s="24">
        <f t="shared" ca="1" si="3846"/>
        <v>0</v>
      </c>
      <c r="R2951" s="33"/>
      <c r="S2951" s="24">
        <f t="shared" ref="S2951" ca="1" si="3851">+-MIN(SUM(S2949:S2950),MAX(0,SUM(S2946)))</f>
        <v>0</v>
      </c>
      <c r="T2951" s="24">
        <f t="shared" ref="T2951:AX2951" ca="1" si="3852">+-MIN(SUM(T2949:T2950),MAX(0,SUM(T2946)))</f>
        <v>0</v>
      </c>
      <c r="U2951" s="24">
        <f t="shared" ca="1" si="3852"/>
        <v>0</v>
      </c>
      <c r="V2951" s="24">
        <f t="shared" ca="1" si="3852"/>
        <v>0</v>
      </c>
      <c r="W2951" s="24">
        <f t="shared" ca="1" si="3852"/>
        <v>0</v>
      </c>
      <c r="X2951" s="24">
        <f t="shared" ca="1" si="3852"/>
        <v>0</v>
      </c>
      <c r="Y2951" s="24">
        <f t="shared" ca="1" si="3852"/>
        <v>0</v>
      </c>
      <c r="Z2951" s="24">
        <f t="shared" ca="1" si="3852"/>
        <v>0</v>
      </c>
      <c r="AA2951" s="24">
        <f t="shared" ca="1" si="3852"/>
        <v>0</v>
      </c>
      <c r="AB2951" s="24">
        <f t="shared" ca="1" si="3852"/>
        <v>0</v>
      </c>
      <c r="AC2951" s="24">
        <f t="shared" ca="1" si="3852"/>
        <v>0</v>
      </c>
      <c r="AD2951" s="24">
        <f t="shared" ca="1" si="3852"/>
        <v>0</v>
      </c>
      <c r="AE2951" s="24">
        <f t="shared" ca="1" si="3852"/>
        <v>0</v>
      </c>
      <c r="AF2951" s="24">
        <f t="shared" ca="1" si="3852"/>
        <v>0</v>
      </c>
      <c r="AG2951" s="24">
        <f t="shared" ca="1" si="3852"/>
        <v>0</v>
      </c>
      <c r="AH2951" s="24">
        <f t="shared" ca="1" si="3852"/>
        <v>0</v>
      </c>
      <c r="AI2951" s="24">
        <f t="shared" ca="1" si="3852"/>
        <v>0</v>
      </c>
      <c r="AJ2951" s="24">
        <f t="shared" ca="1" si="3852"/>
        <v>0</v>
      </c>
      <c r="AK2951" s="24">
        <f t="shared" ca="1" si="3852"/>
        <v>0</v>
      </c>
      <c r="AL2951" s="24">
        <f t="shared" ca="1" si="3852"/>
        <v>0</v>
      </c>
      <c r="AM2951" s="24">
        <f t="shared" ca="1" si="3852"/>
        <v>0</v>
      </c>
      <c r="AN2951" s="24">
        <f t="shared" ca="1" si="3852"/>
        <v>0</v>
      </c>
      <c r="AO2951" s="24">
        <f t="shared" ca="1" si="3852"/>
        <v>0</v>
      </c>
      <c r="AP2951" s="24">
        <f t="shared" ca="1" si="3852"/>
        <v>0</v>
      </c>
      <c r="AQ2951" s="24">
        <f t="shared" ca="1" si="3852"/>
        <v>0</v>
      </c>
      <c r="AR2951" s="24">
        <f t="shared" ca="1" si="3852"/>
        <v>0</v>
      </c>
      <c r="AS2951" s="24">
        <f t="shared" ca="1" si="3852"/>
        <v>0</v>
      </c>
      <c r="AT2951" s="24">
        <f t="shared" ca="1" si="3852"/>
        <v>0</v>
      </c>
      <c r="AU2951" s="24">
        <f t="shared" ca="1" si="3852"/>
        <v>0</v>
      </c>
      <c r="AV2951" s="24">
        <f t="shared" ca="1" si="3852"/>
        <v>0</v>
      </c>
      <c r="AW2951" s="24">
        <f t="shared" ca="1" si="3852"/>
        <v>0</v>
      </c>
      <c r="AX2951" s="24">
        <f t="shared" ca="1" si="3852"/>
        <v>0</v>
      </c>
      <c r="AY2951" s="24">
        <f t="shared" ref="AY2951:CD2951" ca="1" si="3853">+-MIN(SUM(AY2949:AY2950),MAX(0,SUM(AY2946)))</f>
        <v>0</v>
      </c>
      <c r="AZ2951" s="24">
        <f t="shared" ca="1" si="3853"/>
        <v>0</v>
      </c>
      <c r="BA2951" s="24">
        <f t="shared" ca="1" si="3853"/>
        <v>0</v>
      </c>
      <c r="BB2951" s="24">
        <f t="shared" ca="1" si="3853"/>
        <v>0</v>
      </c>
      <c r="BC2951" s="24">
        <f t="shared" ca="1" si="3853"/>
        <v>0</v>
      </c>
      <c r="BD2951" s="24">
        <f t="shared" ca="1" si="3853"/>
        <v>0</v>
      </c>
      <c r="BE2951" s="24">
        <f t="shared" ca="1" si="3853"/>
        <v>0</v>
      </c>
      <c r="BF2951" s="24">
        <f t="shared" ca="1" si="3853"/>
        <v>0</v>
      </c>
      <c r="BG2951" s="24">
        <f t="shared" ca="1" si="3853"/>
        <v>0</v>
      </c>
      <c r="BH2951" s="24">
        <f t="shared" ca="1" si="3853"/>
        <v>0</v>
      </c>
      <c r="BI2951" s="24">
        <f t="shared" ca="1" si="3853"/>
        <v>0</v>
      </c>
      <c r="BJ2951" s="24">
        <f t="shared" ca="1" si="3853"/>
        <v>0</v>
      </c>
      <c r="BK2951" s="24">
        <f t="shared" ca="1" si="3853"/>
        <v>0</v>
      </c>
      <c r="BL2951" s="24">
        <f t="shared" ca="1" si="3853"/>
        <v>0</v>
      </c>
      <c r="BM2951" s="24">
        <f t="shared" ca="1" si="3853"/>
        <v>0</v>
      </c>
      <c r="BN2951" s="24">
        <f t="shared" ca="1" si="3853"/>
        <v>0</v>
      </c>
      <c r="BO2951" s="24">
        <f t="shared" ca="1" si="3853"/>
        <v>0</v>
      </c>
      <c r="BP2951" s="24">
        <f t="shared" ca="1" si="3853"/>
        <v>0</v>
      </c>
      <c r="BQ2951" s="24">
        <f t="shared" ca="1" si="3853"/>
        <v>0</v>
      </c>
      <c r="BR2951" s="24">
        <f t="shared" ca="1" si="3853"/>
        <v>0</v>
      </c>
      <c r="BS2951" s="24">
        <f t="shared" ca="1" si="3853"/>
        <v>0</v>
      </c>
      <c r="BT2951" s="24">
        <f t="shared" ca="1" si="3853"/>
        <v>0</v>
      </c>
      <c r="BU2951" s="24">
        <f t="shared" ca="1" si="3853"/>
        <v>0</v>
      </c>
      <c r="BV2951" s="24">
        <f t="shared" ca="1" si="3853"/>
        <v>0</v>
      </c>
      <c r="BW2951" s="24">
        <f t="shared" ca="1" si="3853"/>
        <v>0</v>
      </c>
      <c r="BX2951" s="24">
        <f t="shared" ca="1" si="3853"/>
        <v>0</v>
      </c>
      <c r="BY2951" s="24">
        <f t="shared" ca="1" si="3853"/>
        <v>0</v>
      </c>
      <c r="BZ2951" s="24">
        <f t="shared" ca="1" si="3853"/>
        <v>0</v>
      </c>
      <c r="CA2951" s="24">
        <f t="shared" ca="1" si="3853"/>
        <v>0</v>
      </c>
      <c r="CB2951" s="24">
        <f t="shared" ca="1" si="3853"/>
        <v>0</v>
      </c>
      <c r="CC2951" s="24">
        <f t="shared" ca="1" si="3853"/>
        <v>0</v>
      </c>
      <c r="CD2951" s="24">
        <f t="shared" ca="1" si="3853"/>
        <v>0</v>
      </c>
      <c r="CE2951" s="24">
        <f t="shared" ref="CE2951:CK2951" ca="1" si="3854">+-MIN(SUM(CE2949:CE2950),MAX(0,SUM(CE2946)))</f>
        <v>0</v>
      </c>
      <c r="CF2951" s="24">
        <f t="shared" ca="1" si="3854"/>
        <v>0</v>
      </c>
      <c r="CG2951" s="24">
        <f t="shared" ca="1" si="3854"/>
        <v>0</v>
      </c>
      <c r="CH2951" s="24">
        <f t="shared" ca="1" si="3854"/>
        <v>0</v>
      </c>
      <c r="CI2951" s="24">
        <f t="shared" ca="1" si="3854"/>
        <v>0</v>
      </c>
      <c r="CJ2951" s="24">
        <f t="shared" ca="1" si="3854"/>
        <v>0</v>
      </c>
      <c r="CK2951" s="24">
        <f t="shared" ca="1" si="3854"/>
        <v>0</v>
      </c>
    </row>
    <row r="2952" spans="2:89" x14ac:dyDescent="0.35">
      <c r="B2952" s="123" t="s">
        <v>821</v>
      </c>
      <c r="D2952" t="s">
        <v>972</v>
      </c>
      <c r="E2952" s="8" t="str">
        <f t="shared" si="3817"/>
        <v>2952 GPLP-IS</v>
      </c>
      <c r="G2952" t="str">
        <f t="shared" si="3816"/>
        <v>2952 GPLP-IS</v>
      </c>
      <c r="J2952" s="448"/>
      <c r="K2952" s="448">
        <f t="shared" ref="K2952:P2952" ca="1" si="3855">SUMIF($4:$4,K$2,2952:2952)</f>
        <v>19465.415473461457</v>
      </c>
      <c r="L2952" s="448">
        <f t="shared" ca="1" si="3855"/>
        <v>86572.449220909912</v>
      </c>
      <c r="M2952" s="448">
        <f t="shared" ca="1" si="3855"/>
        <v>210846.54016273833</v>
      </c>
      <c r="N2952" s="448">
        <f t="shared" ca="1" si="3855"/>
        <v>403152.85260989214</v>
      </c>
      <c r="O2952" s="448">
        <f t="shared" ca="1" si="3855"/>
        <v>675859.58405966754</v>
      </c>
      <c r="P2952" s="448">
        <f t="shared" si="3855"/>
        <v>0</v>
      </c>
      <c r="R2952" s="58">
        <v>0</v>
      </c>
      <c r="S2952" s="448">
        <f t="shared" ref="S2952" ca="1" si="3856">SUM(S2949:S2951)</f>
        <v>0</v>
      </c>
      <c r="T2952" s="448">
        <f t="shared" ref="T2952:AX2952" ca="1" si="3857">SUM(T2949:T2951)</f>
        <v>282.88222222222225</v>
      </c>
      <c r="U2952" s="448">
        <f t="shared" ca="1" si="3857"/>
        <v>852.18269444444456</v>
      </c>
      <c r="V2952" s="448">
        <f t="shared" ca="1" si="3857"/>
        <v>1711.4718224922844</v>
      </c>
      <c r="W2952" s="448">
        <f t="shared" ca="1" si="3857"/>
        <v>2864.3546971860542</v>
      </c>
      <c r="X2952" s="448">
        <f t="shared" ca="1" si="3857"/>
        <v>4314.4714039307701</v>
      </c>
      <c r="Y2952" s="448">
        <f t="shared" ca="1" si="3857"/>
        <v>6065.4973349716984</v>
      </c>
      <c r="Z2952" s="448">
        <f t="shared" ca="1" si="3857"/>
        <v>8121.1435043380025</v>
      </c>
      <c r="AA2952" s="448">
        <f t="shared" ca="1" si="3857"/>
        <v>10485.156865497254</v>
      </c>
      <c r="AB2952" s="448">
        <f t="shared" ca="1" si="3857"/>
        <v>13161.320631743762</v>
      </c>
      <c r="AC2952" s="448">
        <f t="shared" ca="1" si="3857"/>
        <v>16153.454599343855</v>
      </c>
      <c r="AD2952" s="448">
        <f t="shared" ca="1" si="3857"/>
        <v>19465.415473461457</v>
      </c>
      <c r="AE2952" s="448">
        <f t="shared" ca="1" si="3857"/>
        <v>23101.097196887498</v>
      </c>
      <c r="AF2952" s="448">
        <f t="shared" ca="1" si="3857"/>
        <v>27078.401781596869</v>
      </c>
      <c r="AG2952" s="448">
        <f t="shared" ca="1" si="3857"/>
        <v>31401.473274406882</v>
      </c>
      <c r="AH2952" s="448">
        <f t="shared" ca="1" si="3857"/>
        <v>36074.495660815162</v>
      </c>
      <c r="AI2952" s="448">
        <f t="shared" ca="1" si="3857"/>
        <v>41101.693220342626</v>
      </c>
      <c r="AJ2952" s="448">
        <f t="shared" ca="1" si="3857"/>
        <v>46487.330884931514</v>
      </c>
      <c r="AK2952" s="448">
        <f t="shared" ca="1" si="3857"/>
        <v>52235.714600424282</v>
      </c>
      <c r="AL2952" s="448">
        <f t="shared" ca="1" si="3857"/>
        <v>58351.191691149426</v>
      </c>
      <c r="AM2952" s="448">
        <f t="shared" ca="1" si="3857"/>
        <v>64838.151227640563</v>
      </c>
      <c r="AN2952" s="448">
        <f t="shared" ca="1" si="3857"/>
        <v>71701.024397515226</v>
      </c>
      <c r="AO2952" s="448">
        <f t="shared" ca="1" si="3857"/>
        <v>78944.284879540151</v>
      </c>
      <c r="AP2952" s="448">
        <f t="shared" ca="1" si="3857"/>
        <v>86572.449220909912</v>
      </c>
      <c r="AQ2952" s="448">
        <f t="shared" ca="1" si="3857"/>
        <v>94590.077217766258</v>
      </c>
      <c r="AR2952" s="448">
        <f t="shared" ca="1" si="3857"/>
        <v>103016.44132398536</v>
      </c>
      <c r="AS2952" s="448">
        <f t="shared" ca="1" si="3857"/>
        <v>111856.37235107325</v>
      </c>
      <c r="AT2952" s="448">
        <f t="shared" ca="1" si="3857"/>
        <v>121114.74730345377</v>
      </c>
      <c r="AU2952" s="448">
        <f t="shared" ca="1" si="3857"/>
        <v>130796.48978814352</v>
      </c>
      <c r="AV2952" s="448">
        <f t="shared" ca="1" si="3857"/>
        <v>140906.57042794387</v>
      </c>
      <c r="AW2952" s="448">
        <f t="shared" ca="1" si="3857"/>
        <v>151450.00727817963</v>
      </c>
      <c r="AX2952" s="448">
        <f t="shared" ca="1" si="3857"/>
        <v>162431.86624701458</v>
      </c>
      <c r="AY2952" s="448">
        <f t="shared" ref="AY2952:CD2952" ca="1" si="3858">SUM(AY2949:AY2951)</f>
        <v>173857.26151937392</v>
      </c>
      <c r="AZ2952" s="448">
        <f t="shared" ca="1" si="3858"/>
        <v>185731.35598450416</v>
      </c>
      <c r="BA2952" s="448">
        <f t="shared" ca="1" si="3858"/>
        <v>198059.36166720133</v>
      </c>
      <c r="BB2952" s="448">
        <f t="shared" ca="1" si="3858"/>
        <v>210846.54016273833</v>
      </c>
      <c r="BC2952" s="448">
        <f t="shared" ca="1" si="3858"/>
        <v>224098.20307552276</v>
      </c>
      <c r="BD2952" s="448">
        <f t="shared" ca="1" si="3858"/>
        <v>237835.11493776689</v>
      </c>
      <c r="BE2952" s="448">
        <f t="shared" ca="1" si="3858"/>
        <v>252062.88123415451</v>
      </c>
      <c r="BF2952" s="448">
        <f t="shared" ca="1" si="3858"/>
        <v>266787.16066900606</v>
      </c>
      <c r="BG2952" s="448">
        <f t="shared" ca="1" si="3858"/>
        <v>282013.66563688929</v>
      </c>
      <c r="BH2952" s="448">
        <f t="shared" ca="1" si="3858"/>
        <v>297748.16269726452</v>
      </c>
      <c r="BI2952" s="448">
        <f t="shared" ca="1" si="3858"/>
        <v>313996.47305319872</v>
      </c>
      <c r="BJ2952" s="448">
        <f t="shared" ca="1" si="3858"/>
        <v>330764.47303418285</v>
      </c>
      <c r="BK2952" s="448">
        <f t="shared" ca="1" si="3858"/>
        <v>348058.09458308719</v>
      </c>
      <c r="BL2952" s="448">
        <f t="shared" ca="1" si="3858"/>
        <v>365883.32574728917</v>
      </c>
      <c r="BM2952" s="448">
        <f t="shared" ca="1" si="3858"/>
        <v>384246.21117400954</v>
      </c>
      <c r="BN2952" s="448">
        <f t="shared" ca="1" si="3858"/>
        <v>403152.85260989214</v>
      </c>
      <c r="BO2952" s="448">
        <f t="shared" ca="1" si="3858"/>
        <v>422609.40940486302</v>
      </c>
      <c r="BP2952" s="448">
        <f t="shared" ca="1" si="3858"/>
        <v>442638.27162036794</v>
      </c>
      <c r="BQ2952" s="448">
        <f t="shared" ca="1" si="3858"/>
        <v>463245.91749927483</v>
      </c>
      <c r="BR2952" s="448">
        <f t="shared" ca="1" si="3858"/>
        <v>484438.88639077148</v>
      </c>
      <c r="BS2952" s="448">
        <f t="shared" ca="1" si="3858"/>
        <v>506223.77928925568</v>
      </c>
      <c r="BT2952" s="448">
        <f t="shared" ca="1" si="3858"/>
        <v>528607.25937783928</v>
      </c>
      <c r="BU2952" s="448">
        <f t="shared" ca="1" si="3858"/>
        <v>551596.05257650628</v>
      </c>
      <c r="BV2952" s="448">
        <f t="shared" ca="1" si="3858"/>
        <v>575196.94809496286</v>
      </c>
      <c r="BW2952" s="448">
        <f t="shared" ca="1" si="3858"/>
        <v>599416.79899022041</v>
      </c>
      <c r="BX2952" s="448">
        <f t="shared" ca="1" si="3858"/>
        <v>624262.52272895013</v>
      </c>
      <c r="BY2952" s="448">
        <f t="shared" ca="1" si="3858"/>
        <v>649741.10175465047</v>
      </c>
      <c r="BZ2952" s="448">
        <f t="shared" ca="1" si="3858"/>
        <v>675859.58405966754</v>
      </c>
      <c r="CA2952" s="448">
        <f t="shared" ca="1" si="3858"/>
        <v>702625.08376210998</v>
      </c>
      <c r="CB2952" s="448">
        <f t="shared" ca="1" si="3858"/>
        <v>730061.7629177646</v>
      </c>
      <c r="CC2952" s="448">
        <f t="shared" ca="1" si="3858"/>
        <v>758177.08191216795</v>
      </c>
      <c r="CD2952" s="448">
        <f t="shared" ca="1" si="3858"/>
        <v>786978.57108083367</v>
      </c>
      <c r="CE2952" s="448">
        <f t="shared" ref="CE2952:CK2952" ca="1" si="3859">SUM(CE2949:CE2951)</f>
        <v>816473.83132458618</v>
      </c>
      <c r="CF2952" s="448">
        <f t="shared" ca="1" si="3859"/>
        <v>846670.53473015677</v>
      </c>
      <c r="CG2952" s="448">
        <f t="shared" ca="1" si="3859"/>
        <v>877576.42519608745</v>
      </c>
      <c r="CH2952" s="448">
        <f t="shared" ca="1" si="3859"/>
        <v>909199.31906398665</v>
      </c>
      <c r="CI2952" s="448">
        <f t="shared" ca="1" si="3859"/>
        <v>941547.10575518233</v>
      </c>
      <c r="CJ2952" s="448">
        <f t="shared" ca="1" si="3859"/>
        <v>974627.74841281748</v>
      </c>
      <c r="CK2952" s="448">
        <f t="shared" ca="1" si="3859"/>
        <v>1008449.2845494347</v>
      </c>
    </row>
    <row r="2953" spans="2:89" x14ac:dyDescent="0.35">
      <c r="B2953" s="154"/>
      <c r="D2953" t="s">
        <v>972</v>
      </c>
      <c r="E2953" s="8" t="str">
        <f t="shared" si="3817"/>
        <v>2953 GPLP-IS</v>
      </c>
      <c r="G2953" t="str">
        <f t="shared" si="3816"/>
        <v>2953 GPLP-IS</v>
      </c>
      <c r="J2953" s="24"/>
      <c r="K2953" s="24"/>
      <c r="L2953" s="24"/>
      <c r="M2953" s="24"/>
      <c r="N2953" s="24"/>
      <c r="O2953" s="24"/>
      <c r="P2953" s="24"/>
      <c r="R2953" s="24"/>
      <c r="S2953" s="24"/>
      <c r="T2953" s="24"/>
      <c r="U2953" s="24"/>
      <c r="V2953" s="24"/>
      <c r="W2953" s="24"/>
      <c r="X2953" s="24"/>
      <c r="Y2953" s="24"/>
      <c r="Z2953" s="24"/>
      <c r="AA2953" s="24"/>
      <c r="AB2953" s="24"/>
      <c r="AC2953" s="24"/>
      <c r="AD2953" s="24"/>
      <c r="AE2953" s="24"/>
      <c r="AF2953" s="24"/>
      <c r="AG2953" s="24"/>
      <c r="AH2953" s="24"/>
      <c r="AI2953" s="24"/>
      <c r="AJ2953" s="24"/>
      <c r="AK2953" s="24"/>
      <c r="AL2953" s="24"/>
      <c r="AM2953" s="24"/>
      <c r="AN2953" s="24"/>
      <c r="AO2953" s="24"/>
      <c r="AP2953" s="24"/>
      <c r="AQ2953" s="24"/>
      <c r="AR2953" s="24"/>
      <c r="AS2953" s="24"/>
      <c r="AT2953" s="24"/>
      <c r="AU2953" s="24"/>
      <c r="AV2953" s="24"/>
      <c r="AW2953" s="24"/>
      <c r="AX2953" s="24"/>
      <c r="AY2953" s="24"/>
      <c r="AZ2953" s="24"/>
      <c r="BA2953" s="24"/>
      <c r="BB2953" s="24"/>
      <c r="BC2953" s="24"/>
      <c r="BD2953" s="24"/>
      <c r="BE2953" s="24"/>
      <c r="BF2953" s="24"/>
      <c r="BG2953" s="24"/>
      <c r="BH2953" s="24"/>
      <c r="BI2953" s="24"/>
      <c r="BJ2953" s="24"/>
      <c r="BK2953" s="24"/>
      <c r="BL2953" s="24"/>
      <c r="BM2953" s="24"/>
      <c r="BN2953" s="24"/>
      <c r="BO2953" s="24"/>
      <c r="BP2953" s="24"/>
      <c r="BQ2953" s="24"/>
      <c r="BR2953" s="24"/>
      <c r="BS2953" s="24"/>
      <c r="BT2953" s="24"/>
      <c r="BU2953" s="24"/>
      <c r="BV2953" s="24"/>
      <c r="BW2953" s="24"/>
      <c r="BX2953" s="24"/>
      <c r="BY2953" s="24"/>
      <c r="BZ2953" s="24"/>
      <c r="CA2953" s="24"/>
      <c r="CB2953" s="24"/>
      <c r="CC2953" s="24"/>
      <c r="CD2953" s="24"/>
      <c r="CE2953" s="24"/>
      <c r="CF2953" s="24"/>
      <c r="CG2953" s="24"/>
      <c r="CH2953" s="24"/>
      <c r="CI2953" s="24"/>
      <c r="CJ2953" s="24"/>
      <c r="CK2953" s="24"/>
    </row>
    <row r="2954" spans="2:89" x14ac:dyDescent="0.35">
      <c r="B2954" s="123" t="s">
        <v>985</v>
      </c>
      <c r="D2954" t="s">
        <v>972</v>
      </c>
      <c r="E2954" s="8" t="str">
        <f t="shared" si="3817"/>
        <v>2954 GPLP-IS</v>
      </c>
      <c r="G2954" t="str">
        <f t="shared" si="3816"/>
        <v>2954 GPLP-IS</v>
      </c>
      <c r="J2954" s="33"/>
      <c r="K2954" s="33"/>
      <c r="L2954" s="33"/>
      <c r="M2954" s="33"/>
      <c r="N2954" s="33"/>
      <c r="O2954" s="33"/>
      <c r="P2954" s="33"/>
      <c r="R2954" s="24"/>
      <c r="S2954" s="33">
        <f t="shared" ref="S2954" ca="1" si="3860">+S2946+S2951</f>
        <v>0</v>
      </c>
      <c r="T2954" s="33">
        <f t="shared" ref="T2954:AX2954" ca="1" si="3861">+T2946+T2951</f>
        <v>0</v>
      </c>
      <c r="U2954" s="33">
        <f t="shared" ca="1" si="3861"/>
        <v>0</v>
      </c>
      <c r="V2954" s="33">
        <f t="shared" ca="1" si="3861"/>
        <v>0</v>
      </c>
      <c r="W2954" s="33">
        <f t="shared" ca="1" si="3861"/>
        <v>0</v>
      </c>
      <c r="X2954" s="33">
        <f t="shared" ca="1" si="3861"/>
        <v>0</v>
      </c>
      <c r="Y2954" s="33">
        <f t="shared" ca="1" si="3861"/>
        <v>0</v>
      </c>
      <c r="Z2954" s="33">
        <f t="shared" ca="1" si="3861"/>
        <v>0</v>
      </c>
      <c r="AA2954" s="33">
        <f t="shared" ca="1" si="3861"/>
        <v>0</v>
      </c>
      <c r="AB2954" s="33">
        <f t="shared" ca="1" si="3861"/>
        <v>0</v>
      </c>
      <c r="AC2954" s="33">
        <f t="shared" ca="1" si="3861"/>
        <v>0</v>
      </c>
      <c r="AD2954" s="33">
        <f t="shared" ca="1" si="3861"/>
        <v>0</v>
      </c>
      <c r="AE2954" s="33">
        <f t="shared" ca="1" si="3861"/>
        <v>0</v>
      </c>
      <c r="AF2954" s="33">
        <f t="shared" ca="1" si="3861"/>
        <v>0</v>
      </c>
      <c r="AG2954" s="33">
        <f t="shared" ca="1" si="3861"/>
        <v>0</v>
      </c>
      <c r="AH2954" s="33">
        <f t="shared" ca="1" si="3861"/>
        <v>0</v>
      </c>
      <c r="AI2954" s="33">
        <f t="shared" ca="1" si="3861"/>
        <v>0</v>
      </c>
      <c r="AJ2954" s="33">
        <f t="shared" ca="1" si="3861"/>
        <v>0</v>
      </c>
      <c r="AK2954" s="33">
        <f t="shared" ca="1" si="3861"/>
        <v>0</v>
      </c>
      <c r="AL2954" s="33">
        <f t="shared" ca="1" si="3861"/>
        <v>0</v>
      </c>
      <c r="AM2954" s="33">
        <f t="shared" ca="1" si="3861"/>
        <v>0</v>
      </c>
      <c r="AN2954" s="33">
        <f t="shared" ca="1" si="3861"/>
        <v>0</v>
      </c>
      <c r="AO2954" s="33">
        <f t="shared" ca="1" si="3861"/>
        <v>0</v>
      </c>
      <c r="AP2954" s="33">
        <f t="shared" ca="1" si="3861"/>
        <v>0</v>
      </c>
      <c r="AQ2954" s="33">
        <f t="shared" ca="1" si="3861"/>
        <v>0</v>
      </c>
      <c r="AR2954" s="33">
        <f t="shared" ca="1" si="3861"/>
        <v>0</v>
      </c>
      <c r="AS2954" s="33">
        <f t="shared" ca="1" si="3861"/>
        <v>0</v>
      </c>
      <c r="AT2954" s="33">
        <f t="shared" ca="1" si="3861"/>
        <v>0</v>
      </c>
      <c r="AU2954" s="33">
        <f t="shared" ca="1" si="3861"/>
        <v>0</v>
      </c>
      <c r="AV2954" s="33">
        <f t="shared" ca="1" si="3861"/>
        <v>0</v>
      </c>
      <c r="AW2954" s="33">
        <f t="shared" ca="1" si="3861"/>
        <v>0</v>
      </c>
      <c r="AX2954" s="33">
        <f t="shared" ca="1" si="3861"/>
        <v>0</v>
      </c>
      <c r="AY2954" s="33">
        <f t="shared" ref="AY2954:CD2954" ca="1" si="3862">+AY2946+AY2951</f>
        <v>0</v>
      </c>
      <c r="AZ2954" s="33">
        <f t="shared" ca="1" si="3862"/>
        <v>0</v>
      </c>
      <c r="BA2954" s="33">
        <f t="shared" ca="1" si="3862"/>
        <v>0</v>
      </c>
      <c r="BB2954" s="33">
        <f t="shared" ca="1" si="3862"/>
        <v>0</v>
      </c>
      <c r="BC2954" s="33">
        <f t="shared" ca="1" si="3862"/>
        <v>0</v>
      </c>
      <c r="BD2954" s="33">
        <f t="shared" ca="1" si="3862"/>
        <v>0</v>
      </c>
      <c r="BE2954" s="33">
        <f t="shared" ca="1" si="3862"/>
        <v>0</v>
      </c>
      <c r="BF2954" s="33">
        <f t="shared" ca="1" si="3862"/>
        <v>0</v>
      </c>
      <c r="BG2954" s="33">
        <f t="shared" ca="1" si="3862"/>
        <v>0</v>
      </c>
      <c r="BH2954" s="33">
        <f t="shared" ca="1" si="3862"/>
        <v>0</v>
      </c>
      <c r="BI2954" s="33">
        <f t="shared" ca="1" si="3862"/>
        <v>0</v>
      </c>
      <c r="BJ2954" s="33">
        <f t="shared" ca="1" si="3862"/>
        <v>0</v>
      </c>
      <c r="BK2954" s="33">
        <f t="shared" ca="1" si="3862"/>
        <v>0</v>
      </c>
      <c r="BL2954" s="33">
        <f t="shared" ca="1" si="3862"/>
        <v>0</v>
      </c>
      <c r="BM2954" s="33">
        <f t="shared" ca="1" si="3862"/>
        <v>0</v>
      </c>
      <c r="BN2954" s="33">
        <f t="shared" ca="1" si="3862"/>
        <v>0</v>
      </c>
      <c r="BO2954" s="33">
        <f t="shared" ca="1" si="3862"/>
        <v>0</v>
      </c>
      <c r="BP2954" s="33">
        <f t="shared" ca="1" si="3862"/>
        <v>0</v>
      </c>
      <c r="BQ2954" s="33">
        <f t="shared" ca="1" si="3862"/>
        <v>0</v>
      </c>
      <c r="BR2954" s="33">
        <f t="shared" ca="1" si="3862"/>
        <v>0</v>
      </c>
      <c r="BS2954" s="33">
        <f t="shared" ca="1" si="3862"/>
        <v>0</v>
      </c>
      <c r="BT2954" s="33">
        <f t="shared" ca="1" si="3862"/>
        <v>0</v>
      </c>
      <c r="BU2954" s="33">
        <f t="shared" ca="1" si="3862"/>
        <v>0</v>
      </c>
      <c r="BV2954" s="33">
        <f t="shared" ca="1" si="3862"/>
        <v>0</v>
      </c>
      <c r="BW2954" s="33">
        <f t="shared" ca="1" si="3862"/>
        <v>0</v>
      </c>
      <c r="BX2954" s="33">
        <f t="shared" ca="1" si="3862"/>
        <v>0</v>
      </c>
      <c r="BY2954" s="33">
        <f t="shared" ca="1" si="3862"/>
        <v>0</v>
      </c>
      <c r="BZ2954" s="33">
        <f t="shared" ca="1" si="3862"/>
        <v>0</v>
      </c>
      <c r="CA2954" s="33">
        <f t="shared" ca="1" si="3862"/>
        <v>0</v>
      </c>
      <c r="CB2954" s="33">
        <f t="shared" ca="1" si="3862"/>
        <v>0</v>
      </c>
      <c r="CC2954" s="33">
        <f t="shared" ca="1" si="3862"/>
        <v>0</v>
      </c>
      <c r="CD2954" s="33">
        <f t="shared" ca="1" si="3862"/>
        <v>0</v>
      </c>
      <c r="CE2954" s="33">
        <f t="shared" ref="CE2954:CK2954" ca="1" si="3863">+CE2946+CE2951</f>
        <v>0</v>
      </c>
      <c r="CF2954" s="33">
        <f t="shared" ca="1" si="3863"/>
        <v>0</v>
      </c>
      <c r="CG2954" s="33">
        <f t="shared" ca="1" si="3863"/>
        <v>0</v>
      </c>
      <c r="CH2954" s="33">
        <f t="shared" ca="1" si="3863"/>
        <v>0</v>
      </c>
      <c r="CI2954" s="33">
        <f t="shared" ca="1" si="3863"/>
        <v>0</v>
      </c>
      <c r="CJ2954" s="33">
        <f t="shared" ca="1" si="3863"/>
        <v>0</v>
      </c>
      <c r="CK2954" s="33">
        <f t="shared" ca="1" si="3863"/>
        <v>0</v>
      </c>
    </row>
    <row r="2955" spans="2:89" x14ac:dyDescent="0.35">
      <c r="B2955" s="154"/>
      <c r="D2955" t="s">
        <v>972</v>
      </c>
      <c r="E2955" s="8" t="str">
        <f t="shared" si="3817"/>
        <v>2955 GPLP-IS</v>
      </c>
      <c r="G2955" t="str">
        <f t="shared" si="3816"/>
        <v>2955 GPLP-IS</v>
      </c>
      <c r="J2955" s="24"/>
      <c r="K2955" s="24"/>
      <c r="L2955" s="24"/>
      <c r="M2955" s="24"/>
      <c r="N2955" s="24"/>
      <c r="O2955" s="24"/>
      <c r="P2955" s="24"/>
      <c r="R2955" s="24"/>
      <c r="S2955" s="24"/>
      <c r="T2955" s="24"/>
      <c r="U2955" s="24"/>
      <c r="V2955" s="24"/>
      <c r="W2955" s="24"/>
      <c r="X2955" s="24"/>
      <c r="Y2955" s="24"/>
      <c r="Z2955" s="24"/>
      <c r="AA2955" s="24"/>
      <c r="AB2955" s="24"/>
      <c r="AC2955" s="24"/>
      <c r="AD2955" s="24"/>
      <c r="AE2955" s="24"/>
      <c r="AF2955" s="24"/>
      <c r="AG2955" s="24"/>
      <c r="AH2955" s="24"/>
      <c r="AI2955" s="24"/>
      <c r="AJ2955" s="24"/>
      <c r="AK2955" s="24"/>
      <c r="AL2955" s="24"/>
      <c r="AM2955" s="24"/>
      <c r="AN2955" s="24"/>
      <c r="AO2955" s="24"/>
      <c r="AP2955" s="24"/>
      <c r="AQ2955" s="24"/>
      <c r="AR2955" s="24"/>
      <c r="AS2955" s="24"/>
      <c r="AT2955" s="24"/>
      <c r="AU2955" s="24"/>
      <c r="AV2955" s="24"/>
      <c r="AW2955" s="24"/>
      <c r="AX2955" s="24"/>
      <c r="AY2955" s="24"/>
      <c r="AZ2955" s="24"/>
      <c r="BA2955" s="24"/>
      <c r="BB2955" s="24"/>
      <c r="BC2955" s="24"/>
      <c r="BD2955" s="24"/>
      <c r="BE2955" s="24"/>
      <c r="BF2955" s="24"/>
      <c r="BG2955" s="24"/>
      <c r="BH2955" s="24"/>
      <c r="BI2955" s="24"/>
      <c r="BJ2955" s="24"/>
      <c r="BK2955" s="24"/>
      <c r="BL2955" s="24"/>
      <c r="BM2955" s="24"/>
      <c r="BN2955" s="24"/>
      <c r="BO2955" s="24"/>
      <c r="BP2955" s="24"/>
      <c r="BQ2955" s="24"/>
      <c r="BR2955" s="24"/>
      <c r="BS2955" s="24"/>
      <c r="BT2955" s="24"/>
      <c r="BU2955" s="24"/>
      <c r="BV2955" s="24"/>
      <c r="BW2955" s="24"/>
      <c r="BX2955" s="24"/>
      <c r="BY2955" s="24"/>
      <c r="BZ2955" s="24"/>
      <c r="CA2955" s="24"/>
      <c r="CB2955" s="24"/>
      <c r="CC2955" s="24"/>
      <c r="CD2955" s="24"/>
      <c r="CE2955" s="24"/>
      <c r="CF2955" s="24"/>
      <c r="CG2955" s="24"/>
      <c r="CH2955" s="24"/>
      <c r="CI2955" s="24"/>
      <c r="CJ2955" s="24"/>
      <c r="CK2955" s="24"/>
    </row>
    <row r="2956" spans="2:89" x14ac:dyDescent="0.35">
      <c r="B2956" s="95" t="s">
        <v>974</v>
      </c>
      <c r="D2956" t="s">
        <v>972</v>
      </c>
      <c r="E2956" s="8" t="str">
        <f t="shared" si="3817"/>
        <v>2956 GPLP-IS</v>
      </c>
      <c r="G2956" t="str">
        <f t="shared" si="3816"/>
        <v>2956 GPLP-IS</v>
      </c>
      <c r="H2956" s="16"/>
      <c r="I2956" s="78"/>
      <c r="J2956"/>
      <c r="R2956" s="23"/>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row>
    <row r="2957" spans="2:89" s="27" customFormat="1" x14ac:dyDescent="0.35">
      <c r="B2957" s="123" t="s">
        <v>990</v>
      </c>
      <c r="C2957"/>
      <c r="D2957" t="s">
        <v>972</v>
      </c>
      <c r="E2957" s="8" t="str">
        <f t="shared" si="3817"/>
        <v>2957 GPLP-IS</v>
      </c>
      <c r="G2957" t="str">
        <f t="shared" si="3816"/>
        <v>2957 GPLP-IS</v>
      </c>
      <c r="I2957" s="78"/>
      <c r="J2957" s="33"/>
      <c r="K2957" s="33">
        <f t="shared" ref="K2957:P2958" ca="1" si="3864">SUMIF($3:$3,K$2,2957:2957)</f>
        <v>0</v>
      </c>
      <c r="L2957" s="33">
        <f t="shared" ca="1" si="3864"/>
        <v>0</v>
      </c>
      <c r="M2957" s="33">
        <f t="shared" ca="1" si="3864"/>
        <v>0</v>
      </c>
      <c r="N2957" s="33">
        <f t="shared" ca="1" si="3864"/>
        <v>0</v>
      </c>
      <c r="O2957" s="33">
        <f t="shared" ca="1" si="3864"/>
        <v>0</v>
      </c>
      <c r="P2957" s="33">
        <f t="shared" ca="1" si="3864"/>
        <v>0</v>
      </c>
      <c r="R2957" s="33"/>
      <c r="S2957" s="33">
        <f t="shared" ref="S2957" ca="1" si="3865">+S2954-S2958</f>
        <v>0</v>
      </c>
      <c r="T2957" s="33">
        <f t="shared" ref="T2957:AX2957" ca="1" si="3866">+T2954-T2958</f>
        <v>0</v>
      </c>
      <c r="U2957" s="33">
        <f t="shared" ca="1" si="3866"/>
        <v>0</v>
      </c>
      <c r="V2957" s="33">
        <f t="shared" ca="1" si="3866"/>
        <v>0</v>
      </c>
      <c r="W2957" s="33">
        <f t="shared" ca="1" si="3866"/>
        <v>0</v>
      </c>
      <c r="X2957" s="33">
        <f t="shared" ca="1" si="3866"/>
        <v>0</v>
      </c>
      <c r="Y2957" s="33">
        <f t="shared" ca="1" si="3866"/>
        <v>0</v>
      </c>
      <c r="Z2957" s="33">
        <f t="shared" ca="1" si="3866"/>
        <v>0</v>
      </c>
      <c r="AA2957" s="33">
        <f t="shared" ca="1" si="3866"/>
        <v>0</v>
      </c>
      <c r="AB2957" s="33">
        <f t="shared" ca="1" si="3866"/>
        <v>0</v>
      </c>
      <c r="AC2957" s="33">
        <f t="shared" ca="1" si="3866"/>
        <v>0</v>
      </c>
      <c r="AD2957" s="33">
        <f t="shared" ca="1" si="3866"/>
        <v>0</v>
      </c>
      <c r="AE2957" s="33">
        <f t="shared" ca="1" si="3866"/>
        <v>0</v>
      </c>
      <c r="AF2957" s="33">
        <f t="shared" ca="1" si="3866"/>
        <v>0</v>
      </c>
      <c r="AG2957" s="33">
        <f t="shared" ca="1" si="3866"/>
        <v>0</v>
      </c>
      <c r="AH2957" s="33">
        <f t="shared" ca="1" si="3866"/>
        <v>0</v>
      </c>
      <c r="AI2957" s="33">
        <f t="shared" ca="1" si="3866"/>
        <v>0</v>
      </c>
      <c r="AJ2957" s="33">
        <f t="shared" ca="1" si="3866"/>
        <v>0</v>
      </c>
      <c r="AK2957" s="33">
        <f t="shared" ca="1" si="3866"/>
        <v>0</v>
      </c>
      <c r="AL2957" s="33">
        <f t="shared" ca="1" si="3866"/>
        <v>0</v>
      </c>
      <c r="AM2957" s="33">
        <f t="shared" ca="1" si="3866"/>
        <v>0</v>
      </c>
      <c r="AN2957" s="33">
        <f t="shared" ca="1" si="3866"/>
        <v>0</v>
      </c>
      <c r="AO2957" s="33">
        <f t="shared" ca="1" si="3866"/>
        <v>0</v>
      </c>
      <c r="AP2957" s="33">
        <f t="shared" ca="1" si="3866"/>
        <v>0</v>
      </c>
      <c r="AQ2957" s="33">
        <f t="shared" ca="1" si="3866"/>
        <v>0</v>
      </c>
      <c r="AR2957" s="33">
        <f t="shared" ca="1" si="3866"/>
        <v>0</v>
      </c>
      <c r="AS2957" s="33">
        <f t="shared" ca="1" si="3866"/>
        <v>0</v>
      </c>
      <c r="AT2957" s="33">
        <f t="shared" ca="1" si="3866"/>
        <v>0</v>
      </c>
      <c r="AU2957" s="33">
        <f t="shared" ca="1" si="3866"/>
        <v>0</v>
      </c>
      <c r="AV2957" s="33">
        <f t="shared" ca="1" si="3866"/>
        <v>0</v>
      </c>
      <c r="AW2957" s="33">
        <f t="shared" ca="1" si="3866"/>
        <v>0</v>
      </c>
      <c r="AX2957" s="33">
        <f t="shared" ca="1" si="3866"/>
        <v>0</v>
      </c>
      <c r="AY2957" s="33">
        <f t="shared" ref="AY2957:CD2957" ca="1" si="3867">+AY2954-AY2958</f>
        <v>0</v>
      </c>
      <c r="AZ2957" s="33">
        <f t="shared" ca="1" si="3867"/>
        <v>0</v>
      </c>
      <c r="BA2957" s="33">
        <f t="shared" ca="1" si="3867"/>
        <v>0</v>
      </c>
      <c r="BB2957" s="33">
        <f t="shared" ca="1" si="3867"/>
        <v>0</v>
      </c>
      <c r="BC2957" s="33">
        <f t="shared" ca="1" si="3867"/>
        <v>0</v>
      </c>
      <c r="BD2957" s="33">
        <f t="shared" ca="1" si="3867"/>
        <v>0</v>
      </c>
      <c r="BE2957" s="33">
        <f t="shared" ca="1" si="3867"/>
        <v>0</v>
      </c>
      <c r="BF2957" s="33">
        <f t="shared" ca="1" si="3867"/>
        <v>0</v>
      </c>
      <c r="BG2957" s="33">
        <f t="shared" ca="1" si="3867"/>
        <v>0</v>
      </c>
      <c r="BH2957" s="33">
        <f t="shared" ca="1" si="3867"/>
        <v>0</v>
      </c>
      <c r="BI2957" s="33">
        <f t="shared" ca="1" si="3867"/>
        <v>0</v>
      </c>
      <c r="BJ2957" s="33">
        <f t="shared" ca="1" si="3867"/>
        <v>0</v>
      </c>
      <c r="BK2957" s="33">
        <f t="shared" ca="1" si="3867"/>
        <v>0</v>
      </c>
      <c r="BL2957" s="33">
        <f t="shared" ca="1" si="3867"/>
        <v>0</v>
      </c>
      <c r="BM2957" s="33">
        <f t="shared" ca="1" si="3867"/>
        <v>0</v>
      </c>
      <c r="BN2957" s="33">
        <f t="shared" ca="1" si="3867"/>
        <v>0</v>
      </c>
      <c r="BO2957" s="33">
        <f t="shared" ca="1" si="3867"/>
        <v>0</v>
      </c>
      <c r="BP2957" s="33">
        <f t="shared" ca="1" si="3867"/>
        <v>0</v>
      </c>
      <c r="BQ2957" s="33">
        <f t="shared" ca="1" si="3867"/>
        <v>0</v>
      </c>
      <c r="BR2957" s="33">
        <f t="shared" ca="1" si="3867"/>
        <v>0</v>
      </c>
      <c r="BS2957" s="33">
        <f t="shared" ca="1" si="3867"/>
        <v>0</v>
      </c>
      <c r="BT2957" s="33">
        <f t="shared" ca="1" si="3867"/>
        <v>0</v>
      </c>
      <c r="BU2957" s="33">
        <f t="shared" ca="1" si="3867"/>
        <v>0</v>
      </c>
      <c r="BV2957" s="33">
        <f t="shared" ca="1" si="3867"/>
        <v>0</v>
      </c>
      <c r="BW2957" s="33">
        <f t="shared" ca="1" si="3867"/>
        <v>0</v>
      </c>
      <c r="BX2957" s="33">
        <f t="shared" ca="1" si="3867"/>
        <v>0</v>
      </c>
      <c r="BY2957" s="33">
        <f t="shared" ca="1" si="3867"/>
        <v>0</v>
      </c>
      <c r="BZ2957" s="33">
        <f t="shared" ca="1" si="3867"/>
        <v>0</v>
      </c>
      <c r="CA2957" s="33">
        <f t="shared" ca="1" si="3867"/>
        <v>0</v>
      </c>
      <c r="CB2957" s="33">
        <f t="shared" ca="1" si="3867"/>
        <v>0</v>
      </c>
      <c r="CC2957" s="33">
        <f t="shared" ca="1" si="3867"/>
        <v>0</v>
      </c>
      <c r="CD2957" s="33">
        <f t="shared" ca="1" si="3867"/>
        <v>0</v>
      </c>
      <c r="CE2957" s="33">
        <f t="shared" ref="CE2957:CK2957" ca="1" si="3868">+CE2954-CE2958</f>
        <v>0</v>
      </c>
      <c r="CF2957" s="33">
        <f t="shared" ca="1" si="3868"/>
        <v>0</v>
      </c>
      <c r="CG2957" s="33">
        <f t="shared" ca="1" si="3868"/>
        <v>0</v>
      </c>
      <c r="CH2957" s="33">
        <f t="shared" ca="1" si="3868"/>
        <v>0</v>
      </c>
      <c r="CI2957" s="33">
        <f t="shared" ca="1" si="3868"/>
        <v>0</v>
      </c>
      <c r="CJ2957" s="33">
        <f t="shared" ca="1" si="3868"/>
        <v>0</v>
      </c>
      <c r="CK2957" s="33">
        <f t="shared" ca="1" si="3868"/>
        <v>0</v>
      </c>
    </row>
    <row r="2958" spans="2:89" s="27" customFormat="1" x14ac:dyDescent="0.35">
      <c r="B2958" s="123" t="s">
        <v>989</v>
      </c>
      <c r="C2958"/>
      <c r="D2958" t="s">
        <v>972</v>
      </c>
      <c r="E2958" s="8" t="str">
        <f t="shared" si="3817"/>
        <v>2958 GPLP-IS</v>
      </c>
      <c r="G2958" t="str">
        <f t="shared" si="3816"/>
        <v>2958 GPLP-IS</v>
      </c>
      <c r="I2958" s="78"/>
      <c r="J2958" s="33"/>
      <c r="K2958" s="33">
        <f t="shared" ca="1" si="3864"/>
        <v>0</v>
      </c>
      <c r="L2958" s="33">
        <f t="shared" ca="1" si="3864"/>
        <v>0</v>
      </c>
      <c r="M2958" s="33">
        <f t="shared" ca="1" si="3864"/>
        <v>0</v>
      </c>
      <c r="N2958" s="33">
        <f t="shared" ca="1" si="3864"/>
        <v>0</v>
      </c>
      <c r="O2958" s="33">
        <f t="shared" ca="1" si="3864"/>
        <v>0</v>
      </c>
      <c r="P2958" s="33">
        <f t="shared" ca="1" si="3864"/>
        <v>0</v>
      </c>
      <c r="R2958" s="33"/>
      <c r="S2958" s="33">
        <f t="shared" ref="S2958" ca="1" si="3869">+S2954*$H2936</f>
        <v>0</v>
      </c>
      <c r="T2958" s="33">
        <f t="shared" ref="T2958:AX2958" ca="1" si="3870">+T2954*$H2936</f>
        <v>0</v>
      </c>
      <c r="U2958" s="33">
        <f t="shared" ca="1" si="3870"/>
        <v>0</v>
      </c>
      <c r="V2958" s="33">
        <f t="shared" ca="1" si="3870"/>
        <v>0</v>
      </c>
      <c r="W2958" s="33">
        <f t="shared" ca="1" si="3870"/>
        <v>0</v>
      </c>
      <c r="X2958" s="33">
        <f t="shared" ca="1" si="3870"/>
        <v>0</v>
      </c>
      <c r="Y2958" s="33">
        <f t="shared" ca="1" si="3870"/>
        <v>0</v>
      </c>
      <c r="Z2958" s="33">
        <f t="shared" ca="1" si="3870"/>
        <v>0</v>
      </c>
      <c r="AA2958" s="33">
        <f t="shared" ca="1" si="3870"/>
        <v>0</v>
      </c>
      <c r="AB2958" s="33">
        <f t="shared" ca="1" si="3870"/>
        <v>0</v>
      </c>
      <c r="AC2958" s="33">
        <f t="shared" ca="1" si="3870"/>
        <v>0</v>
      </c>
      <c r="AD2958" s="33">
        <f t="shared" ca="1" si="3870"/>
        <v>0</v>
      </c>
      <c r="AE2958" s="33">
        <f t="shared" ca="1" si="3870"/>
        <v>0</v>
      </c>
      <c r="AF2958" s="33">
        <f t="shared" ca="1" si="3870"/>
        <v>0</v>
      </c>
      <c r="AG2958" s="33">
        <f t="shared" ca="1" si="3870"/>
        <v>0</v>
      </c>
      <c r="AH2958" s="33">
        <f t="shared" ca="1" si="3870"/>
        <v>0</v>
      </c>
      <c r="AI2958" s="33">
        <f t="shared" ca="1" si="3870"/>
        <v>0</v>
      </c>
      <c r="AJ2958" s="33">
        <f t="shared" ca="1" si="3870"/>
        <v>0</v>
      </c>
      <c r="AK2958" s="33">
        <f t="shared" ca="1" si="3870"/>
        <v>0</v>
      </c>
      <c r="AL2958" s="33">
        <f t="shared" ca="1" si="3870"/>
        <v>0</v>
      </c>
      <c r="AM2958" s="33">
        <f t="shared" ca="1" si="3870"/>
        <v>0</v>
      </c>
      <c r="AN2958" s="33">
        <f t="shared" ca="1" si="3870"/>
        <v>0</v>
      </c>
      <c r="AO2958" s="33">
        <f t="shared" ca="1" si="3870"/>
        <v>0</v>
      </c>
      <c r="AP2958" s="33">
        <f t="shared" ca="1" si="3870"/>
        <v>0</v>
      </c>
      <c r="AQ2958" s="33">
        <f t="shared" ca="1" si="3870"/>
        <v>0</v>
      </c>
      <c r="AR2958" s="33">
        <f t="shared" ca="1" si="3870"/>
        <v>0</v>
      </c>
      <c r="AS2958" s="33">
        <f t="shared" ca="1" si="3870"/>
        <v>0</v>
      </c>
      <c r="AT2958" s="33">
        <f t="shared" ca="1" si="3870"/>
        <v>0</v>
      </c>
      <c r="AU2958" s="33">
        <f t="shared" ca="1" si="3870"/>
        <v>0</v>
      </c>
      <c r="AV2958" s="33">
        <f t="shared" ca="1" si="3870"/>
        <v>0</v>
      </c>
      <c r="AW2958" s="33">
        <f t="shared" ca="1" si="3870"/>
        <v>0</v>
      </c>
      <c r="AX2958" s="33">
        <f t="shared" ca="1" si="3870"/>
        <v>0</v>
      </c>
      <c r="AY2958" s="33">
        <f t="shared" ref="AY2958:CD2958" ca="1" si="3871">+AY2954*$H2936</f>
        <v>0</v>
      </c>
      <c r="AZ2958" s="33">
        <f t="shared" ca="1" si="3871"/>
        <v>0</v>
      </c>
      <c r="BA2958" s="33">
        <f t="shared" ca="1" si="3871"/>
        <v>0</v>
      </c>
      <c r="BB2958" s="33">
        <f t="shared" ca="1" si="3871"/>
        <v>0</v>
      </c>
      <c r="BC2958" s="33">
        <f t="shared" ca="1" si="3871"/>
        <v>0</v>
      </c>
      <c r="BD2958" s="33">
        <f t="shared" ca="1" si="3871"/>
        <v>0</v>
      </c>
      <c r="BE2958" s="33">
        <f t="shared" ca="1" si="3871"/>
        <v>0</v>
      </c>
      <c r="BF2958" s="33">
        <f t="shared" ca="1" si="3871"/>
        <v>0</v>
      </c>
      <c r="BG2958" s="33">
        <f t="shared" ca="1" si="3871"/>
        <v>0</v>
      </c>
      <c r="BH2958" s="33">
        <f t="shared" ca="1" si="3871"/>
        <v>0</v>
      </c>
      <c r="BI2958" s="33">
        <f t="shared" ca="1" si="3871"/>
        <v>0</v>
      </c>
      <c r="BJ2958" s="33">
        <f t="shared" ca="1" si="3871"/>
        <v>0</v>
      </c>
      <c r="BK2958" s="33">
        <f t="shared" ca="1" si="3871"/>
        <v>0</v>
      </c>
      <c r="BL2958" s="33">
        <f t="shared" ca="1" si="3871"/>
        <v>0</v>
      </c>
      <c r="BM2958" s="33">
        <f t="shared" ca="1" si="3871"/>
        <v>0</v>
      </c>
      <c r="BN2958" s="33">
        <f t="shared" ca="1" si="3871"/>
        <v>0</v>
      </c>
      <c r="BO2958" s="33">
        <f t="shared" ca="1" si="3871"/>
        <v>0</v>
      </c>
      <c r="BP2958" s="33">
        <f t="shared" ca="1" si="3871"/>
        <v>0</v>
      </c>
      <c r="BQ2958" s="33">
        <f t="shared" ca="1" si="3871"/>
        <v>0</v>
      </c>
      <c r="BR2958" s="33">
        <f t="shared" ca="1" si="3871"/>
        <v>0</v>
      </c>
      <c r="BS2958" s="33">
        <f t="shared" ca="1" si="3871"/>
        <v>0</v>
      </c>
      <c r="BT2958" s="33">
        <f t="shared" ca="1" si="3871"/>
        <v>0</v>
      </c>
      <c r="BU2958" s="33">
        <f t="shared" ca="1" si="3871"/>
        <v>0</v>
      </c>
      <c r="BV2958" s="33">
        <f t="shared" ca="1" si="3871"/>
        <v>0</v>
      </c>
      <c r="BW2958" s="33">
        <f t="shared" ca="1" si="3871"/>
        <v>0</v>
      </c>
      <c r="BX2958" s="33">
        <f t="shared" ca="1" si="3871"/>
        <v>0</v>
      </c>
      <c r="BY2958" s="33">
        <f t="shared" ca="1" si="3871"/>
        <v>0</v>
      </c>
      <c r="BZ2958" s="33">
        <f t="shared" ca="1" si="3871"/>
        <v>0</v>
      </c>
      <c r="CA2958" s="33">
        <f t="shared" ca="1" si="3871"/>
        <v>0</v>
      </c>
      <c r="CB2958" s="33">
        <f t="shared" ca="1" si="3871"/>
        <v>0</v>
      </c>
      <c r="CC2958" s="33">
        <f t="shared" ca="1" si="3871"/>
        <v>0</v>
      </c>
      <c r="CD2958" s="33">
        <f t="shared" ca="1" si="3871"/>
        <v>0</v>
      </c>
      <c r="CE2958" s="33">
        <f t="shared" ref="CE2958:CK2958" ca="1" si="3872">+CE2954*$H2936</f>
        <v>0</v>
      </c>
      <c r="CF2958" s="33">
        <f t="shared" ca="1" si="3872"/>
        <v>0</v>
      </c>
      <c r="CG2958" s="33">
        <f t="shared" ca="1" si="3872"/>
        <v>0</v>
      </c>
      <c r="CH2958" s="33">
        <f t="shared" ca="1" si="3872"/>
        <v>0</v>
      </c>
      <c r="CI2958" s="33">
        <f t="shared" ca="1" si="3872"/>
        <v>0</v>
      </c>
      <c r="CJ2958" s="33">
        <f t="shared" ca="1" si="3872"/>
        <v>0</v>
      </c>
      <c r="CK2958" s="33">
        <f t="shared" ca="1" si="3872"/>
        <v>0</v>
      </c>
    </row>
    <row r="2959" spans="2:89" x14ac:dyDescent="0.35">
      <c r="D2959" t="s">
        <v>972</v>
      </c>
      <c r="E2959" s="8" t="str">
        <f t="shared" si="3817"/>
        <v>2959 GPLP-IS</v>
      </c>
      <c r="G2959" t="str">
        <f t="shared" si="3816"/>
        <v>2959 GPLP-IS</v>
      </c>
      <c r="J2959" s="8"/>
      <c r="K2959" s="8"/>
      <c r="L2959" s="8"/>
      <c r="M2959" s="8"/>
      <c r="N2959" s="8"/>
      <c r="O2959" s="8"/>
      <c r="P2959" s="8"/>
    </row>
    <row r="2960" spans="2:89" x14ac:dyDescent="0.35">
      <c r="B2960" s="154"/>
      <c r="D2960" t="s">
        <v>972</v>
      </c>
      <c r="E2960" s="8" t="str">
        <f t="shared" si="3817"/>
        <v>2960 GPLP-IS</v>
      </c>
      <c r="G2960" t="str">
        <f t="shared" si="3816"/>
        <v>2960 GPLP-IS</v>
      </c>
      <c r="J2960" s="24"/>
      <c r="K2960" s="24"/>
      <c r="L2960" s="24"/>
      <c r="M2960" s="24"/>
      <c r="N2960" s="24"/>
      <c r="O2960" s="24"/>
      <c r="P2960" s="24"/>
      <c r="R2960" s="24"/>
      <c r="S2960" s="24"/>
      <c r="T2960" s="24"/>
      <c r="U2960" s="24"/>
      <c r="V2960" s="24"/>
      <c r="W2960" s="24"/>
      <c r="X2960" s="24"/>
      <c r="Y2960" s="24"/>
      <c r="Z2960" s="24"/>
      <c r="AA2960" s="24"/>
      <c r="AB2960" s="24"/>
      <c r="AC2960" s="24"/>
      <c r="AD2960" s="24"/>
      <c r="AE2960" s="24"/>
      <c r="AF2960" s="24"/>
      <c r="AG2960" s="24"/>
      <c r="AH2960" s="24"/>
      <c r="AI2960" s="24"/>
      <c r="AJ2960" s="24"/>
      <c r="AK2960" s="24"/>
      <c r="AL2960" s="24"/>
      <c r="AM2960" s="24"/>
      <c r="AN2960" s="24"/>
      <c r="AO2960" s="24"/>
      <c r="AP2960" s="24"/>
      <c r="AQ2960" s="24"/>
      <c r="AR2960" s="24"/>
      <c r="AS2960" s="24"/>
      <c r="AT2960" s="24"/>
      <c r="AU2960" s="24"/>
      <c r="AV2960" s="24"/>
      <c r="AW2960" s="24"/>
      <c r="AX2960" s="24"/>
      <c r="AY2960" s="24"/>
      <c r="AZ2960" s="24"/>
      <c r="BA2960" s="24"/>
      <c r="BB2960" s="24"/>
      <c r="BC2960" s="24"/>
      <c r="BD2960" s="24"/>
      <c r="BE2960" s="24"/>
      <c r="BF2960" s="24"/>
      <c r="BG2960" s="24"/>
      <c r="BH2960" s="24"/>
      <c r="BI2960" s="24"/>
      <c r="BJ2960" s="24"/>
      <c r="BK2960" s="24"/>
      <c r="BL2960" s="24"/>
      <c r="BM2960" s="24"/>
      <c r="BN2960" s="24"/>
      <c r="BO2960" s="24"/>
      <c r="BP2960" s="24"/>
      <c r="BQ2960" s="24"/>
      <c r="BR2960" s="24"/>
      <c r="BS2960" s="24"/>
      <c r="BT2960" s="24"/>
      <c r="BU2960" s="24"/>
      <c r="BV2960" s="24"/>
      <c r="BW2960" s="24"/>
      <c r="BX2960" s="24"/>
      <c r="BY2960" s="24"/>
      <c r="BZ2960" s="24"/>
      <c r="CA2960" s="24"/>
      <c r="CB2960" s="24"/>
      <c r="CC2960" s="24"/>
      <c r="CD2960" s="24"/>
      <c r="CE2960" s="24"/>
      <c r="CF2960" s="24"/>
      <c r="CG2960" s="24"/>
      <c r="CH2960" s="24"/>
      <c r="CI2960" s="24"/>
      <c r="CJ2960" s="24"/>
      <c r="CK2960" s="24"/>
    </row>
    <row r="2961" spans="2:89" x14ac:dyDescent="0.35">
      <c r="B2961" s="95" t="s">
        <v>975</v>
      </c>
      <c r="D2961" t="s">
        <v>972</v>
      </c>
      <c r="E2961" s="8" t="str">
        <f t="shared" si="3817"/>
        <v>2961 GPLP-IS</v>
      </c>
      <c r="G2961" t="str">
        <f t="shared" si="3816"/>
        <v>2961 GPLP-IS</v>
      </c>
      <c r="J2961" s="24"/>
      <c r="K2961" s="24"/>
      <c r="L2961" s="24"/>
      <c r="M2961" s="24"/>
      <c r="N2961" s="24"/>
      <c r="O2961" s="24"/>
      <c r="P2961" s="24"/>
      <c r="R2961" s="24"/>
      <c r="S2961" s="24"/>
      <c r="T2961" s="24"/>
      <c r="U2961" s="24"/>
      <c r="V2961" s="24"/>
      <c r="W2961" s="24"/>
      <c r="X2961" s="24"/>
      <c r="Y2961" s="24"/>
      <c r="Z2961" s="24"/>
      <c r="AA2961" s="24"/>
      <c r="AB2961" s="24"/>
      <c r="AC2961" s="24"/>
      <c r="AD2961" s="24"/>
      <c r="AE2961" s="24"/>
      <c r="AF2961" s="24"/>
      <c r="AG2961" s="24"/>
      <c r="AH2961" s="24"/>
      <c r="AI2961" s="24"/>
      <c r="AJ2961" s="24"/>
      <c r="AK2961" s="24"/>
      <c r="AL2961" s="24"/>
      <c r="AM2961" s="24"/>
      <c r="AN2961" s="24"/>
      <c r="AO2961" s="24"/>
      <c r="AP2961" s="24"/>
      <c r="AQ2961" s="24"/>
      <c r="AR2961" s="24"/>
      <c r="AS2961" s="24"/>
      <c r="AT2961" s="24"/>
      <c r="AU2961" s="24"/>
      <c r="AV2961" s="24"/>
      <c r="AW2961" s="24"/>
      <c r="AX2961" s="24"/>
      <c r="AY2961" s="24"/>
      <c r="AZ2961" s="24"/>
      <c r="BA2961" s="24"/>
      <c r="BB2961" s="24"/>
      <c r="BC2961" s="24"/>
      <c r="BD2961" s="24"/>
      <c r="BE2961" s="24"/>
      <c r="BF2961" s="24"/>
      <c r="BG2961" s="24"/>
      <c r="BH2961" s="24"/>
      <c r="BI2961" s="24"/>
      <c r="BJ2961" s="24"/>
      <c r="BK2961" s="24"/>
      <c r="BL2961" s="24"/>
      <c r="BM2961" s="24"/>
      <c r="BN2961" s="24"/>
      <c r="BO2961" s="24"/>
      <c r="BP2961" s="24"/>
      <c r="BQ2961" s="24"/>
      <c r="BR2961" s="24"/>
      <c r="BS2961" s="24"/>
      <c r="BT2961" s="24"/>
      <c r="BU2961" s="24"/>
      <c r="BV2961" s="24"/>
      <c r="BW2961" s="24"/>
      <c r="BX2961" s="24"/>
      <c r="BY2961" s="24"/>
      <c r="BZ2961" s="24"/>
      <c r="CA2961" s="24"/>
      <c r="CB2961" s="24"/>
      <c r="CC2961" s="24"/>
      <c r="CD2961" s="24"/>
      <c r="CE2961" s="24"/>
      <c r="CF2961" s="24"/>
      <c r="CG2961" s="24"/>
      <c r="CH2961" s="24"/>
      <c r="CI2961" s="24"/>
      <c r="CJ2961" s="24"/>
      <c r="CK2961" s="24"/>
    </row>
    <row r="2962" spans="2:89" x14ac:dyDescent="0.35">
      <c r="B2962" s="154" t="s">
        <v>979</v>
      </c>
      <c r="D2962" t="s">
        <v>972</v>
      </c>
      <c r="E2962" s="8" t="str">
        <f t="shared" si="3817"/>
        <v>2962 GPLP-IS</v>
      </c>
      <c r="G2962" t="str">
        <f t="shared" si="3816"/>
        <v>2962 GPLP-IS</v>
      </c>
      <c r="J2962" s="449"/>
      <c r="K2962" s="449">
        <f t="shared" ref="K2962:P2966" ca="1" si="3873">SUMIF($3:$3,K$2,2962:2962)</f>
        <v>-416816.3913376634</v>
      </c>
      <c r="L2962" s="449">
        <f t="shared" ca="1" si="3873"/>
        <v>-458726.51906418806</v>
      </c>
      <c r="M2962" s="449">
        <f t="shared" ca="1" si="3873"/>
        <v>-503810.09896954137</v>
      </c>
      <c r="N2962" s="449">
        <f t="shared" ca="1" si="3873"/>
        <v>-552280.95341522247</v>
      </c>
      <c r="O2962" s="449">
        <f t="shared" ca="1" si="3873"/>
        <v>-604366.41744681471</v>
      </c>
      <c r="P2962" s="449">
        <f t="shared" ca="1" si="3873"/>
        <v>-604015.39329644502</v>
      </c>
      <c r="R2962" s="24"/>
      <c r="S2962" s="449">
        <f t="shared" ref="S2962" ca="1" si="3874">-S2942</f>
        <v>-33945.866666666669</v>
      </c>
      <c r="T2962" s="449">
        <f t="shared" ref="T2962:AX2962" ca="1" si="3875">-T2942</f>
        <v>-34087.30777777778</v>
      </c>
      <c r="U2962" s="449">
        <f t="shared" ca="1" si="3875"/>
        <v>-34229.338226851854</v>
      </c>
      <c r="V2962" s="449">
        <f t="shared" ca="1" si="3875"/>
        <v>-34371.960469463738</v>
      </c>
      <c r="W2962" s="449">
        <f t="shared" ca="1" si="3875"/>
        <v>-34515.176971419838</v>
      </c>
      <c r="X2962" s="449">
        <f t="shared" ca="1" si="3875"/>
        <v>-34658.990208800751</v>
      </c>
      <c r="Y2962" s="449">
        <f t="shared" ca="1" si="3875"/>
        <v>-34803.402668004084</v>
      </c>
      <c r="Z2962" s="449">
        <f t="shared" ca="1" si="3875"/>
        <v>-34948.41684578744</v>
      </c>
      <c r="AA2962" s="449">
        <f t="shared" ca="1" si="3875"/>
        <v>-35094.035249311557</v>
      </c>
      <c r="AB2962" s="449">
        <f t="shared" ca="1" si="3875"/>
        <v>-35240.260396183694</v>
      </c>
      <c r="AC2962" s="449">
        <f t="shared" ca="1" si="3875"/>
        <v>-35387.094814501121</v>
      </c>
      <c r="AD2962" s="449">
        <f t="shared" ca="1" si="3875"/>
        <v>-35534.541042894882</v>
      </c>
      <c r="AE2962" s="449">
        <f t="shared" ca="1" si="3875"/>
        <v>-37359.061630573604</v>
      </c>
      <c r="AF2962" s="449">
        <f t="shared" ca="1" si="3875"/>
        <v>-37514.724387367663</v>
      </c>
      <c r="AG2962" s="449">
        <f t="shared" ca="1" si="3875"/>
        <v>-37671.035738981693</v>
      </c>
      <c r="AH2962" s="449">
        <f t="shared" ca="1" si="3875"/>
        <v>-37827.99838789412</v>
      </c>
      <c r="AI2962" s="449">
        <f t="shared" ca="1" si="3875"/>
        <v>-37985.615047843676</v>
      </c>
      <c r="AJ2962" s="449">
        <f t="shared" ca="1" si="3875"/>
        <v>-38143.888443876356</v>
      </c>
      <c r="AK2962" s="449">
        <f t="shared" ca="1" si="3875"/>
        <v>-38302.821312392509</v>
      </c>
      <c r="AL2962" s="449">
        <f t="shared" ca="1" si="3875"/>
        <v>-38462.416401194147</v>
      </c>
      <c r="AM2962" s="449">
        <f t="shared" ca="1" si="3875"/>
        <v>-38622.676469532453</v>
      </c>
      <c r="AN2962" s="449">
        <f t="shared" ca="1" si="3875"/>
        <v>-38783.604288155504</v>
      </c>
      <c r="AO2962" s="449">
        <f t="shared" ca="1" si="3875"/>
        <v>-38945.202639356154</v>
      </c>
      <c r="AP2962" s="449">
        <f t="shared" ca="1" si="3875"/>
        <v>-39107.47431702014</v>
      </c>
      <c r="AQ2962" s="449">
        <f t="shared" ca="1" si="3875"/>
        <v>-41030.705126674402</v>
      </c>
      <c r="AR2962" s="449">
        <f t="shared" ca="1" si="3875"/>
        <v>-41201.666398035544</v>
      </c>
      <c r="AS2962" s="449">
        <f t="shared" ca="1" si="3875"/>
        <v>-41373.340008027357</v>
      </c>
      <c r="AT2962" s="449">
        <f t="shared" ca="1" si="3875"/>
        <v>-41545.728924727475</v>
      </c>
      <c r="AU2962" s="449">
        <f t="shared" ca="1" si="3875"/>
        <v>-41718.8361285805</v>
      </c>
      <c r="AV2962" s="449">
        <f t="shared" ca="1" si="3875"/>
        <v>-41892.664612449589</v>
      </c>
      <c r="AW2962" s="449">
        <f t="shared" ca="1" si="3875"/>
        <v>-42067.217381668132</v>
      </c>
      <c r="AX2962" s="449">
        <f t="shared" ca="1" si="3875"/>
        <v>-42242.497454091746</v>
      </c>
      <c r="AY2962" s="449">
        <f t="shared" ref="AY2962:CD2962" ca="1" si="3876">-AY2942</f>
        <v>-42418.507860150465</v>
      </c>
      <c r="AZ2962" s="449">
        <f t="shared" ca="1" si="3876"/>
        <v>-42595.251642901087</v>
      </c>
      <c r="BA2962" s="449">
        <f t="shared" ca="1" si="3876"/>
        <v>-42772.731858079846</v>
      </c>
      <c r="BB2962" s="449">
        <f t="shared" ca="1" si="3876"/>
        <v>-42950.951574155173</v>
      </c>
      <c r="BC2962" s="449">
        <f t="shared" ca="1" si="3876"/>
        <v>-44978.211022380819</v>
      </c>
      <c r="BD2962" s="449">
        <f t="shared" ca="1" si="3876"/>
        <v>-45165.620234974071</v>
      </c>
      <c r="BE2962" s="449">
        <f t="shared" ca="1" si="3876"/>
        <v>-45353.810319286466</v>
      </c>
      <c r="BF2962" s="449">
        <f t="shared" ca="1" si="3876"/>
        <v>-45542.784528950157</v>
      </c>
      <c r="BG2962" s="449">
        <f t="shared" ca="1" si="3876"/>
        <v>-45732.546131154115</v>
      </c>
      <c r="BH2962" s="449">
        <f t="shared" ca="1" si="3876"/>
        <v>-45923.098406700592</v>
      </c>
      <c r="BI2962" s="449">
        <f t="shared" ca="1" si="3876"/>
        <v>-46114.444650061843</v>
      </c>
      <c r="BJ2962" s="449">
        <f t="shared" ca="1" si="3876"/>
        <v>-46306.588169437106</v>
      </c>
      <c r="BK2962" s="449">
        <f t="shared" ca="1" si="3876"/>
        <v>-46499.532286809757</v>
      </c>
      <c r="BL2962" s="449">
        <f t="shared" ca="1" si="3876"/>
        <v>-46693.280338004799</v>
      </c>
      <c r="BM2962" s="449">
        <f t="shared" ca="1" si="3876"/>
        <v>-46887.835672746485</v>
      </c>
      <c r="BN2962" s="449">
        <f t="shared" ca="1" si="3876"/>
        <v>-47083.201654716264</v>
      </c>
      <c r="BO2962" s="449">
        <f t="shared" ca="1" si="3876"/>
        <v>-49220.093669110909</v>
      </c>
      <c r="BP2962" s="449">
        <f t="shared" ca="1" si="3876"/>
        <v>-49425.177392732206</v>
      </c>
      <c r="BQ2962" s="449">
        <f t="shared" ca="1" si="3876"/>
        <v>-49631.11563186859</v>
      </c>
      <c r="BR2962" s="449">
        <f t="shared" ca="1" si="3876"/>
        <v>-49837.911947001376</v>
      </c>
      <c r="BS2962" s="449">
        <f t="shared" ca="1" si="3876"/>
        <v>-50045.569913447216</v>
      </c>
      <c r="BT2962" s="449">
        <f t="shared" ca="1" si="3876"/>
        <v>-50254.093121419915</v>
      </c>
      <c r="BU2962" s="449">
        <f t="shared" ca="1" si="3876"/>
        <v>-50463.485176092494</v>
      </c>
      <c r="BV2962" s="449">
        <f t="shared" ca="1" si="3876"/>
        <v>-50673.74969765955</v>
      </c>
      <c r="BW2962" s="449">
        <f t="shared" ca="1" si="3876"/>
        <v>-50884.89032139974</v>
      </c>
      <c r="BX2962" s="449">
        <f t="shared" ca="1" si="3876"/>
        <v>-51096.91069773896</v>
      </c>
      <c r="BY2962" s="449">
        <f t="shared" ca="1" si="3876"/>
        <v>-51309.814492312878</v>
      </c>
      <c r="BZ2962" s="449">
        <f t="shared" ca="1" si="3876"/>
        <v>-51523.605386030846</v>
      </c>
      <c r="CA2962" s="449">
        <f t="shared" ca="1" si="3876"/>
        <v>-53776.034683014339</v>
      </c>
      <c r="CB2962" s="449">
        <f t="shared" ca="1" si="3876"/>
        <v>-54000.101494193565</v>
      </c>
      <c r="CC2962" s="449">
        <f t="shared" ca="1" si="3876"/>
        <v>-54225.101917086038</v>
      </c>
      <c r="CD2962" s="449">
        <f t="shared" ca="1" si="3876"/>
        <v>-54451.039841740567</v>
      </c>
      <c r="CE2962" s="449">
        <f t="shared" ref="CE2962:CK2962" ca="1" si="3877">-CE2942</f>
        <v>-54677.919174414485</v>
      </c>
      <c r="CF2962" s="449">
        <f t="shared" ca="1" si="3877"/>
        <v>-54905.74383764121</v>
      </c>
      <c r="CG2962" s="449">
        <f t="shared" ca="1" si="3877"/>
        <v>-55134.517770298051</v>
      </c>
      <c r="CH2962" s="449">
        <f t="shared" ca="1" si="3877"/>
        <v>-55364.244927674292</v>
      </c>
      <c r="CI2962" s="449">
        <f t="shared" ca="1" si="3877"/>
        <v>-55594.929281539597</v>
      </c>
      <c r="CJ2962" s="449">
        <f t="shared" ca="1" si="3877"/>
        <v>-55826.574820212678</v>
      </c>
      <c r="CK2962" s="449">
        <f t="shared" ca="1" si="3877"/>
        <v>-56059.18554863023</v>
      </c>
    </row>
    <row r="2963" spans="2:89" x14ac:dyDescent="0.35">
      <c r="B2963" s="154" t="s">
        <v>980</v>
      </c>
      <c r="D2963" t="s">
        <v>972</v>
      </c>
      <c r="E2963" s="8" t="str">
        <f t="shared" si="3817"/>
        <v>2963 GPLP-IS</v>
      </c>
      <c r="G2963" t="str">
        <f t="shared" si="3816"/>
        <v>2963 GPLP-IS</v>
      </c>
      <c r="J2963" s="449"/>
      <c r="K2963" s="449">
        <f t="shared" ca="1" si="3873"/>
        <v>0</v>
      </c>
      <c r="L2963" s="449">
        <f t="shared" ca="1" si="3873"/>
        <v>0</v>
      </c>
      <c r="M2963" s="449">
        <f t="shared" ca="1" si="3873"/>
        <v>0</v>
      </c>
      <c r="N2963" s="449">
        <f t="shared" ca="1" si="3873"/>
        <v>0</v>
      </c>
      <c r="O2963" s="449">
        <f t="shared" ca="1" si="3873"/>
        <v>0</v>
      </c>
      <c r="P2963" s="449">
        <f t="shared" ca="1" si="3873"/>
        <v>0</v>
      </c>
      <c r="R2963" s="24"/>
      <c r="S2963" s="449">
        <f t="shared" ref="S2963" ca="1" si="3878">-S2943</f>
        <v>0</v>
      </c>
      <c r="T2963" s="449">
        <f t="shared" ref="T2963:AX2963" ca="1" si="3879">-T2943</f>
        <v>0</v>
      </c>
      <c r="U2963" s="449">
        <f t="shared" ca="1" si="3879"/>
        <v>0</v>
      </c>
      <c r="V2963" s="449">
        <f t="shared" ca="1" si="3879"/>
        <v>0</v>
      </c>
      <c r="W2963" s="449">
        <f t="shared" ca="1" si="3879"/>
        <v>0</v>
      </c>
      <c r="X2963" s="449">
        <f t="shared" ca="1" si="3879"/>
        <v>0</v>
      </c>
      <c r="Y2963" s="449">
        <f t="shared" ca="1" si="3879"/>
        <v>0</v>
      </c>
      <c r="Z2963" s="449">
        <f t="shared" ca="1" si="3879"/>
        <v>0</v>
      </c>
      <c r="AA2963" s="449">
        <f t="shared" ca="1" si="3879"/>
        <v>0</v>
      </c>
      <c r="AB2963" s="449">
        <f t="shared" ca="1" si="3879"/>
        <v>0</v>
      </c>
      <c r="AC2963" s="449">
        <f t="shared" ca="1" si="3879"/>
        <v>0</v>
      </c>
      <c r="AD2963" s="449">
        <f t="shared" ca="1" si="3879"/>
        <v>0</v>
      </c>
      <c r="AE2963" s="449">
        <f t="shared" ca="1" si="3879"/>
        <v>0</v>
      </c>
      <c r="AF2963" s="449">
        <f t="shared" ca="1" si="3879"/>
        <v>0</v>
      </c>
      <c r="AG2963" s="449">
        <f t="shared" ca="1" si="3879"/>
        <v>0</v>
      </c>
      <c r="AH2963" s="449">
        <f t="shared" ca="1" si="3879"/>
        <v>0</v>
      </c>
      <c r="AI2963" s="449">
        <f t="shared" ca="1" si="3879"/>
        <v>0</v>
      </c>
      <c r="AJ2963" s="449">
        <f t="shared" ca="1" si="3879"/>
        <v>0</v>
      </c>
      <c r="AK2963" s="449">
        <f t="shared" ca="1" si="3879"/>
        <v>0</v>
      </c>
      <c r="AL2963" s="449">
        <f t="shared" ca="1" si="3879"/>
        <v>0</v>
      </c>
      <c r="AM2963" s="449">
        <f t="shared" ca="1" si="3879"/>
        <v>0</v>
      </c>
      <c r="AN2963" s="449">
        <f t="shared" ca="1" si="3879"/>
        <v>0</v>
      </c>
      <c r="AO2963" s="449">
        <f t="shared" ca="1" si="3879"/>
        <v>0</v>
      </c>
      <c r="AP2963" s="449">
        <f t="shared" ca="1" si="3879"/>
        <v>0</v>
      </c>
      <c r="AQ2963" s="449">
        <f t="shared" ca="1" si="3879"/>
        <v>0</v>
      </c>
      <c r="AR2963" s="449">
        <f t="shared" ca="1" si="3879"/>
        <v>0</v>
      </c>
      <c r="AS2963" s="449">
        <f t="shared" ca="1" si="3879"/>
        <v>0</v>
      </c>
      <c r="AT2963" s="449">
        <f t="shared" ca="1" si="3879"/>
        <v>0</v>
      </c>
      <c r="AU2963" s="449">
        <f t="shared" ca="1" si="3879"/>
        <v>0</v>
      </c>
      <c r="AV2963" s="449">
        <f t="shared" ca="1" si="3879"/>
        <v>0</v>
      </c>
      <c r="AW2963" s="449">
        <f t="shared" ca="1" si="3879"/>
        <v>0</v>
      </c>
      <c r="AX2963" s="449">
        <f t="shared" ca="1" si="3879"/>
        <v>0</v>
      </c>
      <c r="AY2963" s="449">
        <f t="shared" ref="AY2963:CD2963" ca="1" si="3880">-AY2943</f>
        <v>0</v>
      </c>
      <c r="AZ2963" s="449">
        <f t="shared" ca="1" si="3880"/>
        <v>0</v>
      </c>
      <c r="BA2963" s="449">
        <f t="shared" ca="1" si="3880"/>
        <v>0</v>
      </c>
      <c r="BB2963" s="449">
        <f t="shared" ca="1" si="3880"/>
        <v>0</v>
      </c>
      <c r="BC2963" s="449">
        <f t="shared" ca="1" si="3880"/>
        <v>0</v>
      </c>
      <c r="BD2963" s="449">
        <f t="shared" ca="1" si="3880"/>
        <v>0</v>
      </c>
      <c r="BE2963" s="449">
        <f t="shared" ca="1" si="3880"/>
        <v>0</v>
      </c>
      <c r="BF2963" s="449">
        <f t="shared" ca="1" si="3880"/>
        <v>0</v>
      </c>
      <c r="BG2963" s="449">
        <f t="shared" ca="1" si="3880"/>
        <v>0</v>
      </c>
      <c r="BH2963" s="449">
        <f t="shared" ca="1" si="3880"/>
        <v>0</v>
      </c>
      <c r="BI2963" s="449">
        <f t="shared" ca="1" si="3880"/>
        <v>0</v>
      </c>
      <c r="BJ2963" s="449">
        <f t="shared" ca="1" si="3880"/>
        <v>0</v>
      </c>
      <c r="BK2963" s="449">
        <f t="shared" ca="1" si="3880"/>
        <v>0</v>
      </c>
      <c r="BL2963" s="449">
        <f t="shared" ca="1" si="3880"/>
        <v>0</v>
      </c>
      <c r="BM2963" s="449">
        <f t="shared" ca="1" si="3880"/>
        <v>0</v>
      </c>
      <c r="BN2963" s="449">
        <f t="shared" ca="1" si="3880"/>
        <v>0</v>
      </c>
      <c r="BO2963" s="449">
        <f t="shared" ca="1" si="3880"/>
        <v>0</v>
      </c>
      <c r="BP2963" s="449">
        <f t="shared" ca="1" si="3880"/>
        <v>0</v>
      </c>
      <c r="BQ2963" s="449">
        <f t="shared" ca="1" si="3880"/>
        <v>0</v>
      </c>
      <c r="BR2963" s="449">
        <f t="shared" ca="1" si="3880"/>
        <v>0</v>
      </c>
      <c r="BS2963" s="449">
        <f t="shared" ca="1" si="3880"/>
        <v>0</v>
      </c>
      <c r="BT2963" s="449">
        <f t="shared" ca="1" si="3880"/>
        <v>0</v>
      </c>
      <c r="BU2963" s="449">
        <f t="shared" ca="1" si="3880"/>
        <v>0</v>
      </c>
      <c r="BV2963" s="449">
        <f t="shared" ca="1" si="3880"/>
        <v>0</v>
      </c>
      <c r="BW2963" s="449">
        <f t="shared" ca="1" si="3880"/>
        <v>0</v>
      </c>
      <c r="BX2963" s="449">
        <f t="shared" ca="1" si="3880"/>
        <v>0</v>
      </c>
      <c r="BY2963" s="449">
        <f t="shared" ca="1" si="3880"/>
        <v>0</v>
      </c>
      <c r="BZ2963" s="449">
        <f t="shared" ca="1" si="3880"/>
        <v>0</v>
      </c>
      <c r="CA2963" s="449">
        <f t="shared" ca="1" si="3880"/>
        <v>0</v>
      </c>
      <c r="CB2963" s="449">
        <f t="shared" ca="1" si="3880"/>
        <v>0</v>
      </c>
      <c r="CC2963" s="449">
        <f t="shared" ca="1" si="3880"/>
        <v>0</v>
      </c>
      <c r="CD2963" s="449">
        <f t="shared" ca="1" si="3880"/>
        <v>0</v>
      </c>
      <c r="CE2963" s="449">
        <f t="shared" ref="CE2963:CK2963" ca="1" si="3881">-CE2943</f>
        <v>0</v>
      </c>
      <c r="CF2963" s="449">
        <f t="shared" ca="1" si="3881"/>
        <v>0</v>
      </c>
      <c r="CG2963" s="449">
        <f t="shared" ca="1" si="3881"/>
        <v>0</v>
      </c>
      <c r="CH2963" s="449">
        <f t="shared" ca="1" si="3881"/>
        <v>0</v>
      </c>
      <c r="CI2963" s="449">
        <f t="shared" ca="1" si="3881"/>
        <v>0</v>
      </c>
      <c r="CJ2963" s="449">
        <f t="shared" ca="1" si="3881"/>
        <v>0</v>
      </c>
      <c r="CK2963" s="449">
        <f t="shared" ca="1" si="3881"/>
        <v>0</v>
      </c>
    </row>
    <row r="2964" spans="2:89" x14ac:dyDescent="0.35">
      <c r="B2964" s="154" t="s">
        <v>987</v>
      </c>
      <c r="D2964" t="s">
        <v>972</v>
      </c>
      <c r="E2964" s="8" t="str">
        <f t="shared" si="3817"/>
        <v>2964 GPLP-IS</v>
      </c>
      <c r="G2964" t="str">
        <f t="shared" si="3816"/>
        <v>2964 GPLP-IS</v>
      </c>
      <c r="J2964" s="24"/>
      <c r="K2964" s="24">
        <f t="shared" ca="1" si="3873"/>
        <v>0</v>
      </c>
      <c r="L2964" s="24">
        <f t="shared" ca="1" si="3873"/>
        <v>0</v>
      </c>
      <c r="M2964" s="24">
        <f t="shared" ca="1" si="3873"/>
        <v>0</v>
      </c>
      <c r="N2964" s="24">
        <f t="shared" ca="1" si="3873"/>
        <v>0</v>
      </c>
      <c r="O2964" s="24">
        <f t="shared" ca="1" si="3873"/>
        <v>0</v>
      </c>
      <c r="P2964" s="24">
        <f t="shared" ca="1" si="3873"/>
        <v>0</v>
      </c>
      <c r="R2964" s="24"/>
      <c r="S2964" s="24">
        <f t="shared" ref="S2964" ca="1" si="3882">-S2951</f>
        <v>0</v>
      </c>
      <c r="T2964" s="24">
        <f t="shared" ref="T2964:AX2964" ca="1" si="3883">-T2951</f>
        <v>0</v>
      </c>
      <c r="U2964" s="24">
        <f t="shared" ca="1" si="3883"/>
        <v>0</v>
      </c>
      <c r="V2964" s="24">
        <f t="shared" ca="1" si="3883"/>
        <v>0</v>
      </c>
      <c r="W2964" s="24">
        <f t="shared" ca="1" si="3883"/>
        <v>0</v>
      </c>
      <c r="X2964" s="24">
        <f t="shared" ca="1" si="3883"/>
        <v>0</v>
      </c>
      <c r="Y2964" s="24">
        <f t="shared" ca="1" si="3883"/>
        <v>0</v>
      </c>
      <c r="Z2964" s="24">
        <f t="shared" ca="1" si="3883"/>
        <v>0</v>
      </c>
      <c r="AA2964" s="24">
        <f t="shared" ca="1" si="3883"/>
        <v>0</v>
      </c>
      <c r="AB2964" s="24">
        <f t="shared" ca="1" si="3883"/>
        <v>0</v>
      </c>
      <c r="AC2964" s="24">
        <f t="shared" ca="1" si="3883"/>
        <v>0</v>
      </c>
      <c r="AD2964" s="24">
        <f t="shared" ca="1" si="3883"/>
        <v>0</v>
      </c>
      <c r="AE2964" s="24">
        <f t="shared" ca="1" si="3883"/>
        <v>0</v>
      </c>
      <c r="AF2964" s="24">
        <f t="shared" ca="1" si="3883"/>
        <v>0</v>
      </c>
      <c r="AG2964" s="24">
        <f t="shared" ca="1" si="3883"/>
        <v>0</v>
      </c>
      <c r="AH2964" s="24">
        <f t="shared" ca="1" si="3883"/>
        <v>0</v>
      </c>
      <c r="AI2964" s="24">
        <f t="shared" ca="1" si="3883"/>
        <v>0</v>
      </c>
      <c r="AJ2964" s="24">
        <f t="shared" ca="1" si="3883"/>
        <v>0</v>
      </c>
      <c r="AK2964" s="24">
        <f t="shared" ca="1" si="3883"/>
        <v>0</v>
      </c>
      <c r="AL2964" s="24">
        <f t="shared" ca="1" si="3883"/>
        <v>0</v>
      </c>
      <c r="AM2964" s="24">
        <f t="shared" ca="1" si="3883"/>
        <v>0</v>
      </c>
      <c r="AN2964" s="24">
        <f t="shared" ca="1" si="3883"/>
        <v>0</v>
      </c>
      <c r="AO2964" s="24">
        <f t="shared" ca="1" si="3883"/>
        <v>0</v>
      </c>
      <c r="AP2964" s="24">
        <f t="shared" ca="1" si="3883"/>
        <v>0</v>
      </c>
      <c r="AQ2964" s="24">
        <f t="shared" ca="1" si="3883"/>
        <v>0</v>
      </c>
      <c r="AR2964" s="24">
        <f t="shared" ca="1" si="3883"/>
        <v>0</v>
      </c>
      <c r="AS2964" s="24">
        <f t="shared" ca="1" si="3883"/>
        <v>0</v>
      </c>
      <c r="AT2964" s="24">
        <f t="shared" ca="1" si="3883"/>
        <v>0</v>
      </c>
      <c r="AU2964" s="24">
        <f t="shared" ca="1" si="3883"/>
        <v>0</v>
      </c>
      <c r="AV2964" s="24">
        <f t="shared" ca="1" si="3883"/>
        <v>0</v>
      </c>
      <c r="AW2964" s="24">
        <f t="shared" ca="1" si="3883"/>
        <v>0</v>
      </c>
      <c r="AX2964" s="24">
        <f t="shared" ca="1" si="3883"/>
        <v>0</v>
      </c>
      <c r="AY2964" s="24">
        <f t="shared" ref="AY2964:CD2964" ca="1" si="3884">-AY2951</f>
        <v>0</v>
      </c>
      <c r="AZ2964" s="24">
        <f t="shared" ca="1" si="3884"/>
        <v>0</v>
      </c>
      <c r="BA2964" s="24">
        <f t="shared" ca="1" si="3884"/>
        <v>0</v>
      </c>
      <c r="BB2964" s="24">
        <f t="shared" ca="1" si="3884"/>
        <v>0</v>
      </c>
      <c r="BC2964" s="24">
        <f t="shared" ca="1" si="3884"/>
        <v>0</v>
      </c>
      <c r="BD2964" s="24">
        <f t="shared" ca="1" si="3884"/>
        <v>0</v>
      </c>
      <c r="BE2964" s="24">
        <f t="shared" ca="1" si="3884"/>
        <v>0</v>
      </c>
      <c r="BF2964" s="24">
        <f t="shared" ca="1" si="3884"/>
        <v>0</v>
      </c>
      <c r="BG2964" s="24">
        <f t="shared" ca="1" si="3884"/>
        <v>0</v>
      </c>
      <c r="BH2964" s="24">
        <f t="shared" ca="1" si="3884"/>
        <v>0</v>
      </c>
      <c r="BI2964" s="24">
        <f t="shared" ca="1" si="3884"/>
        <v>0</v>
      </c>
      <c r="BJ2964" s="24">
        <f t="shared" ca="1" si="3884"/>
        <v>0</v>
      </c>
      <c r="BK2964" s="24">
        <f t="shared" ca="1" si="3884"/>
        <v>0</v>
      </c>
      <c r="BL2964" s="24">
        <f t="shared" ca="1" si="3884"/>
        <v>0</v>
      </c>
      <c r="BM2964" s="24">
        <f t="shared" ca="1" si="3884"/>
        <v>0</v>
      </c>
      <c r="BN2964" s="24">
        <f t="shared" ca="1" si="3884"/>
        <v>0</v>
      </c>
      <c r="BO2964" s="24">
        <f t="shared" ca="1" si="3884"/>
        <v>0</v>
      </c>
      <c r="BP2964" s="24">
        <f t="shared" ca="1" si="3884"/>
        <v>0</v>
      </c>
      <c r="BQ2964" s="24">
        <f t="shared" ca="1" si="3884"/>
        <v>0</v>
      </c>
      <c r="BR2964" s="24">
        <f t="shared" ca="1" si="3884"/>
        <v>0</v>
      </c>
      <c r="BS2964" s="24">
        <f t="shared" ca="1" si="3884"/>
        <v>0</v>
      </c>
      <c r="BT2964" s="24">
        <f t="shared" ca="1" si="3884"/>
        <v>0</v>
      </c>
      <c r="BU2964" s="24">
        <f t="shared" ca="1" si="3884"/>
        <v>0</v>
      </c>
      <c r="BV2964" s="24">
        <f t="shared" ca="1" si="3884"/>
        <v>0</v>
      </c>
      <c r="BW2964" s="24">
        <f t="shared" ca="1" si="3884"/>
        <v>0</v>
      </c>
      <c r="BX2964" s="24">
        <f t="shared" ca="1" si="3884"/>
        <v>0</v>
      </c>
      <c r="BY2964" s="24">
        <f t="shared" ca="1" si="3884"/>
        <v>0</v>
      </c>
      <c r="BZ2964" s="24">
        <f t="shared" ca="1" si="3884"/>
        <v>0</v>
      </c>
      <c r="CA2964" s="24">
        <f t="shared" ca="1" si="3884"/>
        <v>0</v>
      </c>
      <c r="CB2964" s="24">
        <f t="shared" ca="1" si="3884"/>
        <v>0</v>
      </c>
      <c r="CC2964" s="24">
        <f t="shared" ca="1" si="3884"/>
        <v>0</v>
      </c>
      <c r="CD2964" s="24">
        <f t="shared" ca="1" si="3884"/>
        <v>0</v>
      </c>
      <c r="CE2964" s="24">
        <f t="shared" ref="CE2964:CK2964" ca="1" si="3885">-CE2951</f>
        <v>0</v>
      </c>
      <c r="CF2964" s="24">
        <f t="shared" ca="1" si="3885"/>
        <v>0</v>
      </c>
      <c r="CG2964" s="24">
        <f t="shared" ca="1" si="3885"/>
        <v>0</v>
      </c>
      <c r="CH2964" s="24">
        <f t="shared" ca="1" si="3885"/>
        <v>0</v>
      </c>
      <c r="CI2964" s="24">
        <f t="shared" ca="1" si="3885"/>
        <v>0</v>
      </c>
      <c r="CJ2964" s="24">
        <f t="shared" ca="1" si="3885"/>
        <v>0</v>
      </c>
      <c r="CK2964" s="24">
        <f t="shared" ca="1" si="3885"/>
        <v>0</v>
      </c>
    </row>
    <row r="2965" spans="2:89" x14ac:dyDescent="0.35">
      <c r="B2965" s="154" t="s">
        <v>988</v>
      </c>
      <c r="D2965" t="s">
        <v>972</v>
      </c>
      <c r="E2965" s="8" t="str">
        <f t="shared" si="3817"/>
        <v>2965 GPLP-IS</v>
      </c>
      <c r="G2965" t="str">
        <f t="shared" si="3816"/>
        <v>2965 GPLP-IS</v>
      </c>
      <c r="J2965" s="24"/>
      <c r="K2965" s="24">
        <f t="shared" ca="1" si="3873"/>
        <v>0</v>
      </c>
      <c r="L2965" s="24">
        <f t="shared" ca="1" si="3873"/>
        <v>0</v>
      </c>
      <c r="M2965" s="24">
        <f t="shared" ca="1" si="3873"/>
        <v>0</v>
      </c>
      <c r="N2965" s="24">
        <f t="shared" ca="1" si="3873"/>
        <v>0</v>
      </c>
      <c r="O2965" s="24">
        <f t="shared" ca="1" si="3873"/>
        <v>0</v>
      </c>
      <c r="P2965" s="24">
        <f t="shared" ca="1" si="3873"/>
        <v>0</v>
      </c>
      <c r="R2965" s="24"/>
      <c r="S2965" s="24">
        <f t="shared" ref="S2965" ca="1" si="3886">S2957</f>
        <v>0</v>
      </c>
      <c r="T2965" s="24">
        <f t="shared" ref="T2965:AX2965" ca="1" si="3887">T2957</f>
        <v>0</v>
      </c>
      <c r="U2965" s="24">
        <f t="shared" ca="1" si="3887"/>
        <v>0</v>
      </c>
      <c r="V2965" s="24">
        <f t="shared" ca="1" si="3887"/>
        <v>0</v>
      </c>
      <c r="W2965" s="24">
        <f t="shared" ca="1" si="3887"/>
        <v>0</v>
      </c>
      <c r="X2965" s="24">
        <f t="shared" ca="1" si="3887"/>
        <v>0</v>
      </c>
      <c r="Y2965" s="24">
        <f t="shared" ca="1" si="3887"/>
        <v>0</v>
      </c>
      <c r="Z2965" s="24">
        <f t="shared" ca="1" si="3887"/>
        <v>0</v>
      </c>
      <c r="AA2965" s="24">
        <f t="shared" ca="1" si="3887"/>
        <v>0</v>
      </c>
      <c r="AB2965" s="24">
        <f t="shared" ca="1" si="3887"/>
        <v>0</v>
      </c>
      <c r="AC2965" s="24">
        <f t="shared" ca="1" si="3887"/>
        <v>0</v>
      </c>
      <c r="AD2965" s="24">
        <f t="shared" ca="1" si="3887"/>
        <v>0</v>
      </c>
      <c r="AE2965" s="24">
        <f t="shared" ca="1" si="3887"/>
        <v>0</v>
      </c>
      <c r="AF2965" s="24">
        <f t="shared" ca="1" si="3887"/>
        <v>0</v>
      </c>
      <c r="AG2965" s="24">
        <f t="shared" ca="1" si="3887"/>
        <v>0</v>
      </c>
      <c r="AH2965" s="24">
        <f t="shared" ca="1" si="3887"/>
        <v>0</v>
      </c>
      <c r="AI2965" s="24">
        <f t="shared" ca="1" si="3887"/>
        <v>0</v>
      </c>
      <c r="AJ2965" s="24">
        <f t="shared" ca="1" si="3887"/>
        <v>0</v>
      </c>
      <c r="AK2965" s="24">
        <f t="shared" ca="1" si="3887"/>
        <v>0</v>
      </c>
      <c r="AL2965" s="24">
        <f t="shared" ca="1" si="3887"/>
        <v>0</v>
      </c>
      <c r="AM2965" s="24">
        <f t="shared" ca="1" si="3887"/>
        <v>0</v>
      </c>
      <c r="AN2965" s="24">
        <f t="shared" ca="1" si="3887"/>
        <v>0</v>
      </c>
      <c r="AO2965" s="24">
        <f t="shared" ca="1" si="3887"/>
        <v>0</v>
      </c>
      <c r="AP2965" s="24">
        <f t="shared" ca="1" si="3887"/>
        <v>0</v>
      </c>
      <c r="AQ2965" s="24">
        <f t="shared" ca="1" si="3887"/>
        <v>0</v>
      </c>
      <c r="AR2965" s="24">
        <f t="shared" ca="1" si="3887"/>
        <v>0</v>
      </c>
      <c r="AS2965" s="24">
        <f t="shared" ca="1" si="3887"/>
        <v>0</v>
      </c>
      <c r="AT2965" s="24">
        <f t="shared" ca="1" si="3887"/>
        <v>0</v>
      </c>
      <c r="AU2965" s="24">
        <f t="shared" ca="1" si="3887"/>
        <v>0</v>
      </c>
      <c r="AV2965" s="24">
        <f t="shared" ca="1" si="3887"/>
        <v>0</v>
      </c>
      <c r="AW2965" s="24">
        <f t="shared" ca="1" si="3887"/>
        <v>0</v>
      </c>
      <c r="AX2965" s="24">
        <f t="shared" ca="1" si="3887"/>
        <v>0</v>
      </c>
      <c r="AY2965" s="24">
        <f t="shared" ref="AY2965:CD2965" ca="1" si="3888">AY2957</f>
        <v>0</v>
      </c>
      <c r="AZ2965" s="24">
        <f t="shared" ca="1" si="3888"/>
        <v>0</v>
      </c>
      <c r="BA2965" s="24">
        <f t="shared" ca="1" si="3888"/>
        <v>0</v>
      </c>
      <c r="BB2965" s="24">
        <f t="shared" ca="1" si="3888"/>
        <v>0</v>
      </c>
      <c r="BC2965" s="24">
        <f t="shared" ca="1" si="3888"/>
        <v>0</v>
      </c>
      <c r="BD2965" s="24">
        <f t="shared" ca="1" si="3888"/>
        <v>0</v>
      </c>
      <c r="BE2965" s="24">
        <f t="shared" ca="1" si="3888"/>
        <v>0</v>
      </c>
      <c r="BF2965" s="24">
        <f t="shared" ca="1" si="3888"/>
        <v>0</v>
      </c>
      <c r="BG2965" s="24">
        <f t="shared" ca="1" si="3888"/>
        <v>0</v>
      </c>
      <c r="BH2965" s="24">
        <f t="shared" ca="1" si="3888"/>
        <v>0</v>
      </c>
      <c r="BI2965" s="24">
        <f t="shared" ca="1" si="3888"/>
        <v>0</v>
      </c>
      <c r="BJ2965" s="24">
        <f t="shared" ca="1" si="3888"/>
        <v>0</v>
      </c>
      <c r="BK2965" s="24">
        <f t="shared" ca="1" si="3888"/>
        <v>0</v>
      </c>
      <c r="BL2965" s="24">
        <f t="shared" ca="1" si="3888"/>
        <v>0</v>
      </c>
      <c r="BM2965" s="24">
        <f t="shared" ca="1" si="3888"/>
        <v>0</v>
      </c>
      <c r="BN2965" s="24">
        <f t="shared" ca="1" si="3888"/>
        <v>0</v>
      </c>
      <c r="BO2965" s="24">
        <f t="shared" ca="1" si="3888"/>
        <v>0</v>
      </c>
      <c r="BP2965" s="24">
        <f t="shared" ca="1" si="3888"/>
        <v>0</v>
      </c>
      <c r="BQ2965" s="24">
        <f t="shared" ca="1" si="3888"/>
        <v>0</v>
      </c>
      <c r="BR2965" s="24">
        <f t="shared" ca="1" si="3888"/>
        <v>0</v>
      </c>
      <c r="BS2965" s="24">
        <f t="shared" ca="1" si="3888"/>
        <v>0</v>
      </c>
      <c r="BT2965" s="24">
        <f t="shared" ca="1" si="3888"/>
        <v>0</v>
      </c>
      <c r="BU2965" s="24">
        <f t="shared" ca="1" si="3888"/>
        <v>0</v>
      </c>
      <c r="BV2965" s="24">
        <f t="shared" ca="1" si="3888"/>
        <v>0</v>
      </c>
      <c r="BW2965" s="24">
        <f t="shared" ca="1" si="3888"/>
        <v>0</v>
      </c>
      <c r="BX2965" s="24">
        <f t="shared" ca="1" si="3888"/>
        <v>0</v>
      </c>
      <c r="BY2965" s="24">
        <f t="shared" ca="1" si="3888"/>
        <v>0</v>
      </c>
      <c r="BZ2965" s="24">
        <f t="shared" ca="1" si="3888"/>
        <v>0</v>
      </c>
      <c r="CA2965" s="24">
        <f t="shared" ca="1" si="3888"/>
        <v>0</v>
      </c>
      <c r="CB2965" s="24">
        <f t="shared" ca="1" si="3888"/>
        <v>0</v>
      </c>
      <c r="CC2965" s="24">
        <f t="shared" ca="1" si="3888"/>
        <v>0</v>
      </c>
      <c r="CD2965" s="24">
        <f t="shared" ca="1" si="3888"/>
        <v>0</v>
      </c>
      <c r="CE2965" s="24">
        <f t="shared" ref="CE2965:CK2965" ca="1" si="3889">CE2957</f>
        <v>0</v>
      </c>
      <c r="CF2965" s="24">
        <f t="shared" ca="1" si="3889"/>
        <v>0</v>
      </c>
      <c r="CG2965" s="24">
        <f t="shared" ca="1" si="3889"/>
        <v>0</v>
      </c>
      <c r="CH2965" s="24">
        <f t="shared" ca="1" si="3889"/>
        <v>0</v>
      </c>
      <c r="CI2965" s="24">
        <f t="shared" ca="1" si="3889"/>
        <v>0</v>
      </c>
      <c r="CJ2965" s="24">
        <f t="shared" ca="1" si="3889"/>
        <v>0</v>
      </c>
      <c r="CK2965" s="24">
        <f t="shared" ca="1" si="3889"/>
        <v>0</v>
      </c>
    </row>
    <row r="2966" spans="2:89" x14ac:dyDescent="0.35">
      <c r="B2966" s="123" t="s">
        <v>991</v>
      </c>
      <c r="D2966" t="s">
        <v>972</v>
      </c>
      <c r="E2966" s="8" t="str">
        <f t="shared" si="3817"/>
        <v>2966 GPLP-IS</v>
      </c>
      <c r="G2966" t="str">
        <f t="shared" si="3816"/>
        <v>2966 GPLP-IS</v>
      </c>
      <c r="J2966" s="448"/>
      <c r="K2966" s="448">
        <f t="shared" ca="1" si="3873"/>
        <v>-416816.3913376634</v>
      </c>
      <c r="L2966" s="448">
        <f t="shared" ca="1" si="3873"/>
        <v>-458726.51906418806</v>
      </c>
      <c r="M2966" s="448">
        <f t="shared" ca="1" si="3873"/>
        <v>-503810.09896954137</v>
      </c>
      <c r="N2966" s="448">
        <f t="shared" ca="1" si="3873"/>
        <v>-552280.95341522247</v>
      </c>
      <c r="O2966" s="448">
        <f t="shared" ca="1" si="3873"/>
        <v>-604366.41744681471</v>
      </c>
      <c r="P2966" s="448">
        <f t="shared" ca="1" si="3873"/>
        <v>-604015.39329644502</v>
      </c>
      <c r="R2966" s="24"/>
      <c r="S2966" s="448">
        <f t="shared" ref="S2966" ca="1" si="3890">SUM(S2962:S2965)</f>
        <v>-33945.866666666669</v>
      </c>
      <c r="T2966" s="448">
        <f t="shared" ref="T2966:AX2966" ca="1" si="3891">SUM(T2962:T2965)</f>
        <v>-34087.30777777778</v>
      </c>
      <c r="U2966" s="448">
        <f t="shared" ca="1" si="3891"/>
        <v>-34229.338226851854</v>
      </c>
      <c r="V2966" s="448">
        <f t="shared" ca="1" si="3891"/>
        <v>-34371.960469463738</v>
      </c>
      <c r="W2966" s="448">
        <f t="shared" ca="1" si="3891"/>
        <v>-34515.176971419838</v>
      </c>
      <c r="X2966" s="448">
        <f t="shared" ca="1" si="3891"/>
        <v>-34658.990208800751</v>
      </c>
      <c r="Y2966" s="448">
        <f t="shared" ca="1" si="3891"/>
        <v>-34803.402668004084</v>
      </c>
      <c r="Z2966" s="448">
        <f t="shared" ca="1" si="3891"/>
        <v>-34948.41684578744</v>
      </c>
      <c r="AA2966" s="448">
        <f t="shared" ca="1" si="3891"/>
        <v>-35094.035249311557</v>
      </c>
      <c r="AB2966" s="448">
        <f t="shared" ca="1" si="3891"/>
        <v>-35240.260396183694</v>
      </c>
      <c r="AC2966" s="448">
        <f t="shared" ca="1" si="3891"/>
        <v>-35387.094814501121</v>
      </c>
      <c r="AD2966" s="448">
        <f t="shared" ca="1" si="3891"/>
        <v>-35534.541042894882</v>
      </c>
      <c r="AE2966" s="448">
        <f t="shared" ca="1" si="3891"/>
        <v>-37359.061630573604</v>
      </c>
      <c r="AF2966" s="448">
        <f t="shared" ca="1" si="3891"/>
        <v>-37514.724387367663</v>
      </c>
      <c r="AG2966" s="448">
        <f t="shared" ca="1" si="3891"/>
        <v>-37671.035738981693</v>
      </c>
      <c r="AH2966" s="448">
        <f t="shared" ca="1" si="3891"/>
        <v>-37827.99838789412</v>
      </c>
      <c r="AI2966" s="448">
        <f t="shared" ca="1" si="3891"/>
        <v>-37985.615047843676</v>
      </c>
      <c r="AJ2966" s="448">
        <f t="shared" ca="1" si="3891"/>
        <v>-38143.888443876356</v>
      </c>
      <c r="AK2966" s="448">
        <f t="shared" ca="1" si="3891"/>
        <v>-38302.821312392509</v>
      </c>
      <c r="AL2966" s="448">
        <f t="shared" ca="1" si="3891"/>
        <v>-38462.416401194147</v>
      </c>
      <c r="AM2966" s="448">
        <f t="shared" ca="1" si="3891"/>
        <v>-38622.676469532453</v>
      </c>
      <c r="AN2966" s="448">
        <f t="shared" ca="1" si="3891"/>
        <v>-38783.604288155504</v>
      </c>
      <c r="AO2966" s="448">
        <f t="shared" ca="1" si="3891"/>
        <v>-38945.202639356154</v>
      </c>
      <c r="AP2966" s="448">
        <f t="shared" ca="1" si="3891"/>
        <v>-39107.47431702014</v>
      </c>
      <c r="AQ2966" s="448">
        <f t="shared" ca="1" si="3891"/>
        <v>-41030.705126674402</v>
      </c>
      <c r="AR2966" s="448">
        <f t="shared" ca="1" si="3891"/>
        <v>-41201.666398035544</v>
      </c>
      <c r="AS2966" s="448">
        <f t="shared" ca="1" si="3891"/>
        <v>-41373.340008027357</v>
      </c>
      <c r="AT2966" s="448">
        <f t="shared" ca="1" si="3891"/>
        <v>-41545.728924727475</v>
      </c>
      <c r="AU2966" s="448">
        <f t="shared" ca="1" si="3891"/>
        <v>-41718.8361285805</v>
      </c>
      <c r="AV2966" s="448">
        <f t="shared" ca="1" si="3891"/>
        <v>-41892.664612449589</v>
      </c>
      <c r="AW2966" s="448">
        <f t="shared" ca="1" si="3891"/>
        <v>-42067.217381668132</v>
      </c>
      <c r="AX2966" s="448">
        <f t="shared" ca="1" si="3891"/>
        <v>-42242.497454091746</v>
      </c>
      <c r="AY2966" s="448">
        <f t="shared" ref="AY2966:CD2966" ca="1" si="3892">SUM(AY2962:AY2965)</f>
        <v>-42418.507860150465</v>
      </c>
      <c r="AZ2966" s="448">
        <f t="shared" ca="1" si="3892"/>
        <v>-42595.251642901087</v>
      </c>
      <c r="BA2966" s="448">
        <f t="shared" ca="1" si="3892"/>
        <v>-42772.731858079846</v>
      </c>
      <c r="BB2966" s="448">
        <f t="shared" ca="1" si="3892"/>
        <v>-42950.951574155173</v>
      </c>
      <c r="BC2966" s="448">
        <f t="shared" ca="1" si="3892"/>
        <v>-44978.211022380819</v>
      </c>
      <c r="BD2966" s="448">
        <f t="shared" ca="1" si="3892"/>
        <v>-45165.620234974071</v>
      </c>
      <c r="BE2966" s="448">
        <f t="shared" ca="1" si="3892"/>
        <v>-45353.810319286466</v>
      </c>
      <c r="BF2966" s="448">
        <f t="shared" ca="1" si="3892"/>
        <v>-45542.784528950157</v>
      </c>
      <c r="BG2966" s="448">
        <f t="shared" ca="1" si="3892"/>
        <v>-45732.546131154115</v>
      </c>
      <c r="BH2966" s="448">
        <f t="shared" ca="1" si="3892"/>
        <v>-45923.098406700592</v>
      </c>
      <c r="BI2966" s="448">
        <f t="shared" ca="1" si="3892"/>
        <v>-46114.444650061843</v>
      </c>
      <c r="BJ2966" s="448">
        <f t="shared" ca="1" si="3892"/>
        <v>-46306.588169437106</v>
      </c>
      <c r="BK2966" s="448">
        <f t="shared" ca="1" si="3892"/>
        <v>-46499.532286809757</v>
      </c>
      <c r="BL2966" s="448">
        <f t="shared" ca="1" si="3892"/>
        <v>-46693.280338004799</v>
      </c>
      <c r="BM2966" s="448">
        <f t="shared" ca="1" si="3892"/>
        <v>-46887.835672746485</v>
      </c>
      <c r="BN2966" s="448">
        <f t="shared" ca="1" si="3892"/>
        <v>-47083.201654716264</v>
      </c>
      <c r="BO2966" s="448">
        <f t="shared" ca="1" si="3892"/>
        <v>-49220.093669110909</v>
      </c>
      <c r="BP2966" s="448">
        <f t="shared" ca="1" si="3892"/>
        <v>-49425.177392732206</v>
      </c>
      <c r="BQ2966" s="448">
        <f t="shared" ca="1" si="3892"/>
        <v>-49631.11563186859</v>
      </c>
      <c r="BR2966" s="448">
        <f t="shared" ca="1" si="3892"/>
        <v>-49837.911947001376</v>
      </c>
      <c r="BS2966" s="448">
        <f t="shared" ca="1" si="3892"/>
        <v>-50045.569913447216</v>
      </c>
      <c r="BT2966" s="448">
        <f t="shared" ca="1" si="3892"/>
        <v>-50254.093121419915</v>
      </c>
      <c r="BU2966" s="448">
        <f t="shared" ca="1" si="3892"/>
        <v>-50463.485176092494</v>
      </c>
      <c r="BV2966" s="448">
        <f t="shared" ca="1" si="3892"/>
        <v>-50673.74969765955</v>
      </c>
      <c r="BW2966" s="448">
        <f t="shared" ca="1" si="3892"/>
        <v>-50884.89032139974</v>
      </c>
      <c r="BX2966" s="448">
        <f t="shared" ca="1" si="3892"/>
        <v>-51096.91069773896</v>
      </c>
      <c r="BY2966" s="448">
        <f t="shared" ca="1" si="3892"/>
        <v>-51309.814492312878</v>
      </c>
      <c r="BZ2966" s="448">
        <f t="shared" ca="1" si="3892"/>
        <v>-51523.605386030846</v>
      </c>
      <c r="CA2966" s="448">
        <f t="shared" ca="1" si="3892"/>
        <v>-53776.034683014339</v>
      </c>
      <c r="CB2966" s="448">
        <f t="shared" ca="1" si="3892"/>
        <v>-54000.101494193565</v>
      </c>
      <c r="CC2966" s="448">
        <f t="shared" ca="1" si="3892"/>
        <v>-54225.101917086038</v>
      </c>
      <c r="CD2966" s="448">
        <f t="shared" ca="1" si="3892"/>
        <v>-54451.039841740567</v>
      </c>
      <c r="CE2966" s="448">
        <f t="shared" ref="CE2966:CK2966" ca="1" si="3893">SUM(CE2962:CE2965)</f>
        <v>-54677.919174414485</v>
      </c>
      <c r="CF2966" s="448">
        <f t="shared" ca="1" si="3893"/>
        <v>-54905.74383764121</v>
      </c>
      <c r="CG2966" s="448">
        <f t="shared" ca="1" si="3893"/>
        <v>-55134.517770298051</v>
      </c>
      <c r="CH2966" s="448">
        <f t="shared" ca="1" si="3893"/>
        <v>-55364.244927674292</v>
      </c>
      <c r="CI2966" s="448">
        <f t="shared" ca="1" si="3893"/>
        <v>-55594.929281539597</v>
      </c>
      <c r="CJ2966" s="448">
        <f t="shared" ca="1" si="3893"/>
        <v>-55826.574820212678</v>
      </c>
      <c r="CK2966" s="448">
        <f t="shared" ca="1" si="3893"/>
        <v>-56059.18554863023</v>
      </c>
    </row>
    <row r="2967" spans="2:89" x14ac:dyDescent="0.35">
      <c r="B2967" s="154"/>
      <c r="D2967" t="s">
        <v>972</v>
      </c>
      <c r="E2967" s="8" t="str">
        <f t="shared" si="3817"/>
        <v>2967 GPLP-IS</v>
      </c>
      <c r="G2967" t="str">
        <f t="shared" si="3816"/>
        <v>2967 GPLP-IS</v>
      </c>
      <c r="J2967" s="24"/>
      <c r="K2967" s="24"/>
      <c r="L2967" s="24"/>
      <c r="M2967" s="24"/>
      <c r="N2967" s="24"/>
      <c r="O2967" s="24"/>
      <c r="P2967" s="24"/>
      <c r="R2967" s="24"/>
      <c r="S2967" s="24"/>
      <c r="T2967" s="24"/>
      <c r="U2967" s="24"/>
      <c r="V2967" s="24"/>
      <c r="W2967" s="24"/>
      <c r="X2967" s="24"/>
      <c r="Y2967" s="24"/>
      <c r="Z2967" s="24"/>
      <c r="AA2967" s="24"/>
      <c r="AB2967" s="24"/>
      <c r="AC2967" s="24"/>
      <c r="AD2967" s="24"/>
      <c r="AE2967" s="24"/>
      <c r="AF2967" s="24"/>
      <c r="AG2967" s="24"/>
      <c r="AH2967" s="24"/>
      <c r="AI2967" s="24"/>
      <c r="AJ2967" s="24"/>
      <c r="AK2967" s="24"/>
      <c r="AL2967" s="24"/>
      <c r="AM2967" s="24"/>
      <c r="AN2967" s="24"/>
      <c r="AO2967" s="24"/>
      <c r="AP2967" s="24"/>
      <c r="AQ2967" s="24"/>
      <c r="AR2967" s="24"/>
      <c r="AS2967" s="24"/>
      <c r="AT2967" s="24"/>
      <c r="AU2967" s="24"/>
      <c r="AV2967" s="24"/>
      <c r="AW2967" s="24"/>
      <c r="AX2967" s="24"/>
      <c r="AY2967" s="24"/>
      <c r="AZ2967" s="24"/>
      <c r="BA2967" s="24"/>
      <c r="BB2967" s="24"/>
      <c r="BC2967" s="24"/>
      <c r="BD2967" s="24"/>
      <c r="BE2967" s="24"/>
      <c r="BF2967" s="24"/>
      <c r="BG2967" s="24"/>
      <c r="BH2967" s="24"/>
      <c r="BI2967" s="24"/>
      <c r="BJ2967" s="24"/>
      <c r="BK2967" s="24"/>
      <c r="BL2967" s="24"/>
      <c r="BM2967" s="24"/>
      <c r="BN2967" s="24"/>
      <c r="BO2967" s="24"/>
      <c r="BP2967" s="24"/>
      <c r="BQ2967" s="24"/>
      <c r="BR2967" s="24"/>
      <c r="BS2967" s="24"/>
      <c r="BT2967" s="24"/>
      <c r="BU2967" s="24"/>
      <c r="BV2967" s="24"/>
      <c r="BW2967" s="24"/>
      <c r="BX2967" s="24"/>
      <c r="BY2967" s="24"/>
      <c r="BZ2967" s="24"/>
      <c r="CA2967" s="24"/>
      <c r="CB2967" s="24"/>
      <c r="CC2967" s="24"/>
      <c r="CD2967" s="24"/>
      <c r="CE2967" s="24"/>
      <c r="CF2967" s="24"/>
      <c r="CG2967" s="24"/>
      <c r="CH2967" s="24"/>
      <c r="CI2967" s="24"/>
      <c r="CJ2967" s="24"/>
      <c r="CK2967" s="24"/>
    </row>
    <row r="2968" spans="2:89" x14ac:dyDescent="0.35">
      <c r="B2968" s="124" t="s">
        <v>992</v>
      </c>
      <c r="D2968" t="s">
        <v>972</v>
      </c>
      <c r="E2968" s="8" t="str">
        <f t="shared" si="3817"/>
        <v>2968 GPLP-IS</v>
      </c>
      <c r="G2968" t="str">
        <f t="shared" si="3816"/>
        <v>2968 GPLP-IS</v>
      </c>
      <c r="H2968" s="259" t="e">
        <f ca="1">+(IRR(S2966:CK2966)+1)^12-1</f>
        <v>#NUM!</v>
      </c>
      <c r="J2968" s="24"/>
      <c r="K2968" s="24"/>
      <c r="L2968" s="24"/>
      <c r="M2968" s="24"/>
      <c r="N2968" s="24"/>
      <c r="O2968" s="24"/>
      <c r="P2968" s="24"/>
      <c r="R2968" s="24"/>
      <c r="S2968" s="24"/>
      <c r="T2968" s="24"/>
      <c r="U2968" s="24"/>
      <c r="V2968" s="24"/>
      <c r="W2968" s="24"/>
      <c r="X2968" s="24"/>
      <c r="Y2968" s="24"/>
      <c r="Z2968" s="24"/>
      <c r="AA2968" s="24"/>
      <c r="AB2968" s="24"/>
      <c r="AC2968" s="24"/>
      <c r="AD2968" s="24"/>
      <c r="AE2968" s="24"/>
      <c r="AF2968" s="24"/>
      <c r="AG2968" s="24"/>
      <c r="AH2968" s="24"/>
      <c r="AI2968" s="24"/>
      <c r="AJ2968" s="24"/>
      <c r="AK2968" s="24"/>
      <c r="AL2968" s="24"/>
      <c r="AM2968" s="24"/>
      <c r="AN2968" s="24"/>
      <c r="AO2968" s="24"/>
      <c r="AP2968" s="24"/>
      <c r="AQ2968" s="24"/>
      <c r="AR2968" s="24"/>
      <c r="AS2968" s="24"/>
      <c r="AT2968" s="24"/>
      <c r="AU2968" s="24"/>
      <c r="AV2968" s="24"/>
      <c r="AW2968" s="24"/>
      <c r="AX2968" s="24"/>
      <c r="AY2968" s="24"/>
      <c r="AZ2968" s="24"/>
      <c r="BA2968" s="24"/>
      <c r="BB2968" s="24"/>
      <c r="BC2968" s="24"/>
      <c r="BD2968" s="24"/>
      <c r="BE2968" s="24"/>
      <c r="BF2968" s="24"/>
      <c r="BG2968" s="24"/>
      <c r="BH2968" s="24"/>
      <c r="BI2968" s="24"/>
      <c r="BJ2968" s="24"/>
      <c r="BK2968" s="24"/>
      <c r="BL2968" s="24"/>
      <c r="BM2968" s="24"/>
      <c r="BN2968" s="24"/>
      <c r="BO2968" s="24"/>
      <c r="BP2968" s="24"/>
      <c r="BQ2968" s="24"/>
      <c r="BR2968" s="24"/>
      <c r="BS2968" s="24"/>
      <c r="BT2968" s="24"/>
      <c r="BU2968" s="24"/>
      <c r="BV2968" s="24"/>
      <c r="BW2968" s="24"/>
      <c r="BX2968" s="24"/>
      <c r="BY2968" s="24"/>
      <c r="BZ2968" s="24"/>
      <c r="CA2968" s="24"/>
      <c r="CB2968" s="24"/>
      <c r="CC2968" s="24"/>
      <c r="CD2968" s="24"/>
      <c r="CE2968" s="24"/>
      <c r="CF2968" s="24"/>
      <c r="CG2968" s="24"/>
      <c r="CH2968" s="24"/>
      <c r="CI2968" s="24"/>
      <c r="CJ2968" s="24"/>
      <c r="CK2968" s="24"/>
    </row>
    <row r="2969" spans="2:89" x14ac:dyDescent="0.35">
      <c r="B2969" s="154"/>
      <c r="D2969" t="s">
        <v>972</v>
      </c>
      <c r="E2969" s="8" t="str">
        <f t="shared" si="3817"/>
        <v>2969 GPLP-IS</v>
      </c>
      <c r="G2969" t="str">
        <f t="shared" si="3816"/>
        <v>2969 GPLP-IS</v>
      </c>
      <c r="J2969" s="24"/>
      <c r="K2969" s="24"/>
      <c r="L2969" s="24"/>
      <c r="M2969" s="24"/>
      <c r="N2969" s="24"/>
      <c r="O2969" s="24"/>
      <c r="P2969" s="24"/>
      <c r="R2969" s="24"/>
      <c r="S2969" s="24"/>
      <c r="T2969" s="24"/>
      <c r="U2969" s="24"/>
      <c r="V2969" s="24"/>
      <c r="W2969" s="24"/>
      <c r="X2969" s="24"/>
      <c r="Y2969" s="24"/>
      <c r="Z2969" s="24"/>
      <c r="AA2969" s="24"/>
      <c r="AB2969" s="24"/>
      <c r="AC2969" s="24"/>
      <c r="AD2969" s="24"/>
      <c r="AE2969" s="24"/>
      <c r="AF2969" s="24"/>
      <c r="AG2969" s="24"/>
      <c r="AH2969" s="24"/>
      <c r="AI2969" s="24"/>
      <c r="AJ2969" s="24"/>
      <c r="AK2969" s="24"/>
      <c r="AL2969" s="24"/>
      <c r="AM2969" s="24"/>
      <c r="AN2969" s="24"/>
      <c r="AO2969" s="24"/>
      <c r="AP2969" s="24"/>
      <c r="AQ2969" s="24"/>
      <c r="AR2969" s="24"/>
      <c r="AS2969" s="24"/>
      <c r="AT2969" s="24"/>
      <c r="AU2969" s="24"/>
      <c r="AV2969" s="24"/>
      <c r="AW2969" s="24"/>
      <c r="AX2969" s="24"/>
      <c r="AY2969" s="24"/>
      <c r="AZ2969" s="24"/>
      <c r="BA2969" s="24"/>
      <c r="BB2969" s="24"/>
      <c r="BC2969" s="24"/>
      <c r="BD2969" s="24"/>
      <c r="BE2969" s="24"/>
      <c r="BF2969" s="24"/>
      <c r="BG2969" s="24"/>
      <c r="BH2969" s="24"/>
      <c r="BI2969" s="24"/>
      <c r="BJ2969" s="24"/>
      <c r="BK2969" s="24"/>
      <c r="BL2969" s="24"/>
      <c r="BM2969" s="24"/>
      <c r="BN2969" s="24"/>
      <c r="BO2969" s="24"/>
      <c r="BP2969" s="24"/>
      <c r="BQ2969" s="24"/>
      <c r="BR2969" s="24"/>
      <c r="BS2969" s="24"/>
      <c r="BT2969" s="24"/>
      <c r="BU2969" s="24"/>
      <c r="BV2969" s="24"/>
      <c r="BW2969" s="24"/>
      <c r="BX2969" s="24"/>
      <c r="BY2969" s="24"/>
      <c r="BZ2969" s="24"/>
      <c r="CA2969" s="24"/>
      <c r="CB2969" s="24"/>
      <c r="CC2969" s="24"/>
      <c r="CD2969" s="24"/>
      <c r="CE2969" s="24"/>
      <c r="CF2969" s="24"/>
      <c r="CG2969" s="24"/>
      <c r="CH2969" s="24"/>
      <c r="CI2969" s="24"/>
      <c r="CJ2969" s="24"/>
      <c r="CK2969" s="24"/>
    </row>
    <row r="2970" spans="2:89" x14ac:dyDescent="0.35">
      <c r="B2970" s="95" t="s">
        <v>993</v>
      </c>
      <c r="D2970" t="s">
        <v>972</v>
      </c>
      <c r="E2970" s="8" t="str">
        <f t="shared" si="3817"/>
        <v>2970 GPLP-IS</v>
      </c>
      <c r="G2970" t="str">
        <f t="shared" si="3816"/>
        <v>2970 GPLP-IS</v>
      </c>
      <c r="J2970" s="24"/>
      <c r="K2970" s="24">
        <f t="shared" ref="K2970:P2973" si="3894">SUMIF($3:$3,K$2,2970:2970)</f>
        <v>0</v>
      </c>
      <c r="L2970" s="24">
        <f t="shared" si="3894"/>
        <v>0</v>
      </c>
      <c r="M2970" s="24">
        <f t="shared" si="3894"/>
        <v>0</v>
      </c>
      <c r="N2970" s="24">
        <f t="shared" si="3894"/>
        <v>0</v>
      </c>
      <c r="O2970" s="24">
        <f t="shared" si="3894"/>
        <v>0</v>
      </c>
      <c r="P2970" s="24">
        <f t="shared" si="3894"/>
        <v>0</v>
      </c>
      <c r="R2970" s="24"/>
      <c r="S2970" s="77"/>
      <c r="T2970" s="77"/>
      <c r="U2970" s="77"/>
      <c r="V2970" s="77"/>
      <c r="W2970" s="77"/>
      <c r="X2970" s="77"/>
      <c r="Y2970" s="77"/>
      <c r="Z2970" s="77"/>
      <c r="AA2970" s="77"/>
      <c r="AB2970" s="77"/>
      <c r="AC2970" s="77"/>
      <c r="AD2970" s="77"/>
      <c r="AE2970" s="77"/>
      <c r="AF2970" s="77"/>
      <c r="AG2970" s="77"/>
      <c r="AH2970" s="77"/>
      <c r="AI2970" s="77"/>
      <c r="AJ2970" s="77"/>
      <c r="AK2970" s="77"/>
      <c r="AL2970" s="77"/>
      <c r="AM2970" s="77"/>
      <c r="AN2970" s="77"/>
      <c r="AO2970" s="77"/>
      <c r="AP2970" s="77"/>
      <c r="AQ2970" s="77"/>
      <c r="AR2970" s="77"/>
      <c r="AS2970" s="77"/>
      <c r="AT2970" s="77"/>
      <c r="AU2970" s="77"/>
      <c r="AV2970" s="77"/>
      <c r="AW2970" s="77"/>
      <c r="AX2970" s="77"/>
      <c r="AY2970" s="77"/>
      <c r="AZ2970" s="77"/>
      <c r="BA2970" s="77"/>
      <c r="BB2970" s="77"/>
      <c r="BC2970" s="77"/>
      <c r="BD2970" s="77"/>
      <c r="BE2970" s="77"/>
      <c r="BF2970" s="77"/>
      <c r="BG2970" s="77"/>
      <c r="BH2970" s="77"/>
      <c r="BI2970" s="77"/>
      <c r="BJ2970" s="77"/>
      <c r="BK2970" s="77"/>
      <c r="BL2970" s="77"/>
      <c r="BM2970" s="77"/>
      <c r="BN2970" s="77"/>
      <c r="BO2970" s="77"/>
      <c r="BP2970" s="77"/>
      <c r="BQ2970" s="77"/>
      <c r="BR2970" s="77"/>
      <c r="BS2970" s="77"/>
      <c r="BT2970" s="77"/>
      <c r="BU2970" s="77"/>
      <c r="BV2970" s="77"/>
      <c r="BW2970" s="77"/>
      <c r="BX2970" s="77"/>
      <c r="BY2970" s="77"/>
      <c r="BZ2970" s="77"/>
      <c r="CA2970" s="77"/>
      <c r="CB2970" s="77"/>
      <c r="CC2970" s="77"/>
      <c r="CD2970" s="77"/>
      <c r="CE2970" s="77"/>
      <c r="CF2970" s="77"/>
      <c r="CG2970" s="77"/>
      <c r="CH2970" s="77"/>
      <c r="CI2970" s="77"/>
      <c r="CJ2970" s="77"/>
      <c r="CK2970" s="77"/>
    </row>
    <row r="2971" spans="2:89" x14ac:dyDescent="0.35">
      <c r="B2971" s="154" t="s">
        <v>994</v>
      </c>
      <c r="D2971" t="s">
        <v>972</v>
      </c>
      <c r="E2971" s="8" t="str">
        <f t="shared" si="3817"/>
        <v>2971 GPLP-IS</v>
      </c>
      <c r="G2971" t="str">
        <f t="shared" si="3816"/>
        <v>2971 GPLP-IS</v>
      </c>
      <c r="J2971" s="24"/>
      <c r="K2971" s="24">
        <f t="shared" ca="1" si="3894"/>
        <v>9465.9913376633522</v>
      </c>
      <c r="L2971" s="24">
        <f t="shared" ca="1" si="3894"/>
        <v>31258.599064187933</v>
      </c>
      <c r="M2971" s="24">
        <f t="shared" ca="1" si="3894"/>
        <v>55218.782969541091</v>
      </c>
      <c r="N2971" s="24">
        <f t="shared" ca="1" si="3894"/>
        <v>81510.071615222289</v>
      </c>
      <c r="O2971" s="24">
        <f t="shared" ca="1" si="3894"/>
        <v>110306.99155681455</v>
      </c>
      <c r="P2971" s="24">
        <f t="shared" ca="1" si="3894"/>
        <v>128712.36254398619</v>
      </c>
      <c r="R2971" s="24"/>
      <c r="S2971" s="24">
        <f t="shared" ref="S2971" si="3895">-+S2938</f>
        <v>0</v>
      </c>
      <c r="T2971" s="24">
        <f t="shared" ref="T2971:AX2971" ca="1" si="3896">-+T2938</f>
        <v>141.44111111111113</v>
      </c>
      <c r="U2971" s="24">
        <f t="shared" ca="1" si="3896"/>
        <v>283.47156018518518</v>
      </c>
      <c r="V2971" s="24">
        <f t="shared" ca="1" si="3896"/>
        <v>426.09380279706801</v>
      </c>
      <c r="W2971" s="24">
        <f t="shared" ca="1" si="3896"/>
        <v>569.31030475316686</v>
      </c>
      <c r="X2971" s="24">
        <f t="shared" ca="1" si="3896"/>
        <v>713.12354213408287</v>
      </c>
      <c r="Y2971" s="24">
        <f t="shared" ca="1" si="3896"/>
        <v>857.53600133741929</v>
      </c>
      <c r="Z2971" s="24">
        <f t="shared" ca="1" si="3896"/>
        <v>1002.5501791207698</v>
      </c>
      <c r="AA2971" s="24">
        <f t="shared" ca="1" si="3896"/>
        <v>1148.1685826448841</v>
      </c>
      <c r="AB2971" s="24">
        <f t="shared" ca="1" si="3896"/>
        <v>1294.3937295170156</v>
      </c>
      <c r="AC2971" s="24">
        <f t="shared" ca="1" si="3896"/>
        <v>1441.2281478344476</v>
      </c>
      <c r="AD2971" s="24">
        <f t="shared" ca="1" si="3896"/>
        <v>1588.6743762282022</v>
      </c>
      <c r="AE2971" s="24">
        <f t="shared" ca="1" si="3896"/>
        <v>1736.7349639069309</v>
      </c>
      <c r="AF2971" s="24">
        <f t="shared" ca="1" si="3896"/>
        <v>1892.3977207009875</v>
      </c>
      <c r="AG2971" s="24">
        <f t="shared" ca="1" si="3896"/>
        <v>2048.7090723150195</v>
      </c>
      <c r="AH2971" s="24">
        <f t="shared" ca="1" si="3896"/>
        <v>2205.6717212274434</v>
      </c>
      <c r="AI2971" s="24">
        <f t="shared" ca="1" si="3896"/>
        <v>2363.2883811770021</v>
      </c>
      <c r="AJ2971" s="24">
        <f t="shared" ca="1" si="3896"/>
        <v>2521.5617772096844</v>
      </c>
      <c r="AK2971" s="24">
        <f t="shared" ca="1" si="3896"/>
        <v>2680.4946457258361</v>
      </c>
      <c r="AL2971" s="24">
        <f t="shared" ca="1" si="3896"/>
        <v>2840.0897345274711</v>
      </c>
      <c r="AM2971" s="24">
        <f t="shared" ca="1" si="3896"/>
        <v>3000.34980286578</v>
      </c>
      <c r="AN2971" s="24">
        <f t="shared" ca="1" si="3896"/>
        <v>3161.2776214888322</v>
      </c>
      <c r="AO2971" s="24">
        <f t="shared" ca="1" si="3896"/>
        <v>3322.87597268948</v>
      </c>
      <c r="AP2971" s="24">
        <f t="shared" ca="1" si="3896"/>
        <v>3485.1476503534636</v>
      </c>
      <c r="AQ2971" s="24">
        <f t="shared" ca="1" si="3896"/>
        <v>3648.0954600077143</v>
      </c>
      <c r="AR2971" s="24">
        <f t="shared" ca="1" si="3896"/>
        <v>3819.0567313688575</v>
      </c>
      <c r="AS2971" s="24">
        <f t="shared" ca="1" si="3896"/>
        <v>3990.7303413606728</v>
      </c>
      <c r="AT2971" s="24">
        <f t="shared" ca="1" si="3896"/>
        <v>4163.1192580607867</v>
      </c>
      <c r="AU2971" s="24">
        <f t="shared" ca="1" si="3896"/>
        <v>4336.2264619138177</v>
      </c>
      <c r="AV2971" s="24">
        <f t="shared" ca="1" si="3896"/>
        <v>4510.0549457829038</v>
      </c>
      <c r="AW2971" s="24">
        <f t="shared" ca="1" si="3896"/>
        <v>4684.6077150014444</v>
      </c>
      <c r="AX2971" s="24">
        <f t="shared" ca="1" si="3896"/>
        <v>4859.8877874250611</v>
      </c>
      <c r="AY2971" s="24">
        <f t="shared" ref="AY2971:CD2971" ca="1" si="3897">-+AY2938</f>
        <v>5035.8981934837766</v>
      </c>
      <c r="AZ2971" s="24">
        <f t="shared" ca="1" si="3897"/>
        <v>5212.641976234404</v>
      </c>
      <c r="BA2971" s="24">
        <f t="shared" ca="1" si="3897"/>
        <v>5390.1221914131575</v>
      </c>
      <c r="BB2971" s="24">
        <f t="shared" ca="1" si="3897"/>
        <v>5568.3419074884905</v>
      </c>
      <c r="BC2971" s="24">
        <f t="shared" ca="1" si="3897"/>
        <v>5747.3042057141365</v>
      </c>
      <c r="BD2971" s="24">
        <f t="shared" ca="1" si="3897"/>
        <v>5934.7134183073895</v>
      </c>
      <c r="BE2971" s="24">
        <f t="shared" ca="1" si="3897"/>
        <v>6122.9035026197807</v>
      </c>
      <c r="BF2971" s="24">
        <f t="shared" ca="1" si="3897"/>
        <v>6311.8777122834754</v>
      </c>
      <c r="BG2971" s="24">
        <f t="shared" ca="1" si="3897"/>
        <v>6501.6393144874346</v>
      </c>
      <c r="BH2971" s="24">
        <f t="shared" ca="1" si="3897"/>
        <v>6692.1915900339091</v>
      </c>
      <c r="BI2971" s="24">
        <f t="shared" ca="1" si="3897"/>
        <v>6883.5378333951621</v>
      </c>
      <c r="BJ2971" s="24">
        <f t="shared" ca="1" si="3897"/>
        <v>7075.6813527704207</v>
      </c>
      <c r="BK2971" s="24">
        <f t="shared" ca="1" si="3897"/>
        <v>7268.6254701430744</v>
      </c>
      <c r="BL2971" s="24">
        <f t="shared" ca="1" si="3897"/>
        <v>7462.3735213381151</v>
      </c>
      <c r="BM2971" s="24">
        <f t="shared" ca="1" si="3897"/>
        <v>7656.9288560798013</v>
      </c>
      <c r="BN2971" s="24">
        <f t="shared" ca="1" si="3897"/>
        <v>7852.2948380495791</v>
      </c>
      <c r="BO2971" s="24">
        <f t="shared" ca="1" si="3897"/>
        <v>8048.4748449442295</v>
      </c>
      <c r="BP2971" s="24">
        <f t="shared" ca="1" si="3897"/>
        <v>8253.5585685655242</v>
      </c>
      <c r="BQ2971" s="24">
        <f t="shared" ca="1" si="3897"/>
        <v>8459.4968077019093</v>
      </c>
      <c r="BR2971" s="24">
        <f t="shared" ca="1" si="3897"/>
        <v>8666.2931228346952</v>
      </c>
      <c r="BS2971" s="24">
        <f t="shared" ca="1" si="3897"/>
        <v>8873.9510892805338</v>
      </c>
      <c r="BT2971" s="24">
        <f t="shared" ca="1" si="3897"/>
        <v>9082.4742972532313</v>
      </c>
      <c r="BU2971" s="24">
        <f t="shared" ca="1" si="3897"/>
        <v>9291.8663519258153</v>
      </c>
      <c r="BV2971" s="24">
        <f t="shared" ca="1" si="3897"/>
        <v>9502.1308734928662</v>
      </c>
      <c r="BW2971" s="24">
        <f t="shared" ca="1" si="3897"/>
        <v>9713.271497233116</v>
      </c>
      <c r="BX2971" s="24">
        <f t="shared" ca="1" si="3897"/>
        <v>9925.2918735722797</v>
      </c>
      <c r="BY2971" s="24">
        <f t="shared" ca="1" si="3897"/>
        <v>10138.195668146194</v>
      </c>
      <c r="BZ2971" s="24">
        <f t="shared" ca="1" si="3897"/>
        <v>10351.986561864163</v>
      </c>
      <c r="CA2971" s="24">
        <f t="shared" ca="1" si="3897"/>
        <v>10566.668250972625</v>
      </c>
      <c r="CB2971" s="24">
        <f t="shared" ca="1" si="3897"/>
        <v>10790.735062151851</v>
      </c>
      <c r="CC2971" s="24">
        <f t="shared" ca="1" si="3897"/>
        <v>11015.735485044324</v>
      </c>
      <c r="CD2971" s="24">
        <f t="shared" ca="1" si="3897"/>
        <v>11241.673409698849</v>
      </c>
      <c r="CE2971" s="24">
        <f t="shared" ref="CE2971:CK2971" ca="1" si="3898">-+CE2938</f>
        <v>11468.552742372769</v>
      </c>
      <c r="CF2971" s="24">
        <f t="shared" ca="1" si="3898"/>
        <v>11696.377405599495</v>
      </c>
      <c r="CG2971" s="24">
        <f t="shared" ca="1" si="3898"/>
        <v>11925.151338256333</v>
      </c>
      <c r="CH2971" s="24">
        <f t="shared" ca="1" si="3898"/>
        <v>12154.878495632574</v>
      </c>
      <c r="CI2971" s="24">
        <f t="shared" ca="1" si="3898"/>
        <v>12385.562849497883</v>
      </c>
      <c r="CJ2971" s="24">
        <f t="shared" ca="1" si="3898"/>
        <v>12617.208388170964</v>
      </c>
      <c r="CK2971" s="24">
        <f t="shared" ca="1" si="3898"/>
        <v>12849.819116588516</v>
      </c>
    </row>
    <row r="2972" spans="2:89" x14ac:dyDescent="0.35">
      <c r="B2972" s="154" t="s">
        <v>995</v>
      </c>
      <c r="D2972" t="s">
        <v>972</v>
      </c>
      <c r="E2972" s="8" t="str">
        <f t="shared" si="3817"/>
        <v>2972 GPLP-IS</v>
      </c>
      <c r="G2972" t="str">
        <f t="shared" si="3816"/>
        <v>2972 GPLP-IS</v>
      </c>
      <c r="J2972" s="24"/>
      <c r="K2972" s="24">
        <f t="shared" ca="1" si="3894"/>
        <v>0</v>
      </c>
      <c r="L2972" s="24">
        <f t="shared" ca="1" si="3894"/>
        <v>0</v>
      </c>
      <c r="M2972" s="24">
        <f t="shared" ca="1" si="3894"/>
        <v>0</v>
      </c>
      <c r="N2972" s="24">
        <f t="shared" ca="1" si="3894"/>
        <v>0</v>
      </c>
      <c r="O2972" s="24">
        <f t="shared" ca="1" si="3894"/>
        <v>0</v>
      </c>
      <c r="P2972" s="24">
        <f t="shared" ca="1" si="3894"/>
        <v>0</v>
      </c>
      <c r="R2972" s="24"/>
      <c r="S2972" s="24">
        <f t="shared" ref="S2972" ca="1" si="3899">+S2958</f>
        <v>0</v>
      </c>
      <c r="T2972" s="24">
        <f t="shared" ref="T2972:AX2972" ca="1" si="3900">+T2958</f>
        <v>0</v>
      </c>
      <c r="U2972" s="24">
        <f t="shared" ca="1" si="3900"/>
        <v>0</v>
      </c>
      <c r="V2972" s="24">
        <f t="shared" ca="1" si="3900"/>
        <v>0</v>
      </c>
      <c r="W2972" s="24">
        <f t="shared" ca="1" si="3900"/>
        <v>0</v>
      </c>
      <c r="X2972" s="24">
        <f t="shared" ca="1" si="3900"/>
        <v>0</v>
      </c>
      <c r="Y2972" s="24">
        <f t="shared" ca="1" si="3900"/>
        <v>0</v>
      </c>
      <c r="Z2972" s="24">
        <f t="shared" ca="1" si="3900"/>
        <v>0</v>
      </c>
      <c r="AA2972" s="24">
        <f t="shared" ca="1" si="3900"/>
        <v>0</v>
      </c>
      <c r="AB2972" s="24">
        <f t="shared" ca="1" si="3900"/>
        <v>0</v>
      </c>
      <c r="AC2972" s="24">
        <f t="shared" ca="1" si="3900"/>
        <v>0</v>
      </c>
      <c r="AD2972" s="24">
        <f t="shared" ca="1" si="3900"/>
        <v>0</v>
      </c>
      <c r="AE2972" s="24">
        <f t="shared" ca="1" si="3900"/>
        <v>0</v>
      </c>
      <c r="AF2972" s="24">
        <f t="shared" ca="1" si="3900"/>
        <v>0</v>
      </c>
      <c r="AG2972" s="24">
        <f t="shared" ca="1" si="3900"/>
        <v>0</v>
      </c>
      <c r="AH2972" s="24">
        <f t="shared" ca="1" si="3900"/>
        <v>0</v>
      </c>
      <c r="AI2972" s="24">
        <f t="shared" ca="1" si="3900"/>
        <v>0</v>
      </c>
      <c r="AJ2972" s="24">
        <f t="shared" ca="1" si="3900"/>
        <v>0</v>
      </c>
      <c r="AK2972" s="24">
        <f t="shared" ca="1" si="3900"/>
        <v>0</v>
      </c>
      <c r="AL2972" s="24">
        <f t="shared" ca="1" si="3900"/>
        <v>0</v>
      </c>
      <c r="AM2972" s="24">
        <f t="shared" ca="1" si="3900"/>
        <v>0</v>
      </c>
      <c r="AN2972" s="24">
        <f t="shared" ca="1" si="3900"/>
        <v>0</v>
      </c>
      <c r="AO2972" s="24">
        <f t="shared" ca="1" si="3900"/>
        <v>0</v>
      </c>
      <c r="AP2972" s="24">
        <f t="shared" ca="1" si="3900"/>
        <v>0</v>
      </c>
      <c r="AQ2972" s="24">
        <f t="shared" ca="1" si="3900"/>
        <v>0</v>
      </c>
      <c r="AR2972" s="24">
        <f t="shared" ca="1" si="3900"/>
        <v>0</v>
      </c>
      <c r="AS2972" s="24">
        <f t="shared" ca="1" si="3900"/>
        <v>0</v>
      </c>
      <c r="AT2972" s="24">
        <f t="shared" ca="1" si="3900"/>
        <v>0</v>
      </c>
      <c r="AU2972" s="24">
        <f t="shared" ca="1" si="3900"/>
        <v>0</v>
      </c>
      <c r="AV2972" s="24">
        <f t="shared" ca="1" si="3900"/>
        <v>0</v>
      </c>
      <c r="AW2972" s="24">
        <f t="shared" ca="1" si="3900"/>
        <v>0</v>
      </c>
      <c r="AX2972" s="24">
        <f t="shared" ca="1" si="3900"/>
        <v>0</v>
      </c>
      <c r="AY2972" s="24">
        <f t="shared" ref="AY2972:CD2972" ca="1" si="3901">+AY2958</f>
        <v>0</v>
      </c>
      <c r="AZ2972" s="24">
        <f t="shared" ca="1" si="3901"/>
        <v>0</v>
      </c>
      <c r="BA2972" s="24">
        <f t="shared" ca="1" si="3901"/>
        <v>0</v>
      </c>
      <c r="BB2972" s="24">
        <f t="shared" ca="1" si="3901"/>
        <v>0</v>
      </c>
      <c r="BC2972" s="24">
        <f t="shared" ca="1" si="3901"/>
        <v>0</v>
      </c>
      <c r="BD2972" s="24">
        <f t="shared" ca="1" si="3901"/>
        <v>0</v>
      </c>
      <c r="BE2972" s="24">
        <f t="shared" ca="1" si="3901"/>
        <v>0</v>
      </c>
      <c r="BF2972" s="24">
        <f t="shared" ca="1" si="3901"/>
        <v>0</v>
      </c>
      <c r="BG2972" s="24">
        <f t="shared" ca="1" si="3901"/>
        <v>0</v>
      </c>
      <c r="BH2972" s="24">
        <f t="shared" ca="1" si="3901"/>
        <v>0</v>
      </c>
      <c r="BI2972" s="24">
        <f t="shared" ca="1" si="3901"/>
        <v>0</v>
      </c>
      <c r="BJ2972" s="24">
        <f t="shared" ca="1" si="3901"/>
        <v>0</v>
      </c>
      <c r="BK2972" s="24">
        <f t="shared" ca="1" si="3901"/>
        <v>0</v>
      </c>
      <c r="BL2972" s="24">
        <f t="shared" ca="1" si="3901"/>
        <v>0</v>
      </c>
      <c r="BM2972" s="24">
        <f t="shared" ca="1" si="3901"/>
        <v>0</v>
      </c>
      <c r="BN2972" s="24">
        <f t="shared" ca="1" si="3901"/>
        <v>0</v>
      </c>
      <c r="BO2972" s="24">
        <f t="shared" ca="1" si="3901"/>
        <v>0</v>
      </c>
      <c r="BP2972" s="24">
        <f t="shared" ca="1" si="3901"/>
        <v>0</v>
      </c>
      <c r="BQ2972" s="24">
        <f t="shared" ca="1" si="3901"/>
        <v>0</v>
      </c>
      <c r="BR2972" s="24">
        <f t="shared" ca="1" si="3901"/>
        <v>0</v>
      </c>
      <c r="BS2972" s="24">
        <f t="shared" ca="1" si="3901"/>
        <v>0</v>
      </c>
      <c r="BT2972" s="24">
        <f t="shared" ca="1" si="3901"/>
        <v>0</v>
      </c>
      <c r="BU2972" s="24">
        <f t="shared" ca="1" si="3901"/>
        <v>0</v>
      </c>
      <c r="BV2972" s="24">
        <f t="shared" ca="1" si="3901"/>
        <v>0</v>
      </c>
      <c r="BW2972" s="24">
        <f t="shared" ca="1" si="3901"/>
        <v>0</v>
      </c>
      <c r="BX2972" s="24">
        <f t="shared" ca="1" si="3901"/>
        <v>0</v>
      </c>
      <c r="BY2972" s="24">
        <f t="shared" ca="1" si="3901"/>
        <v>0</v>
      </c>
      <c r="BZ2972" s="24">
        <f t="shared" ca="1" si="3901"/>
        <v>0</v>
      </c>
      <c r="CA2972" s="24">
        <f t="shared" ca="1" si="3901"/>
        <v>0</v>
      </c>
      <c r="CB2972" s="24">
        <f t="shared" ca="1" si="3901"/>
        <v>0</v>
      </c>
      <c r="CC2972" s="24">
        <f t="shared" ca="1" si="3901"/>
        <v>0</v>
      </c>
      <c r="CD2972" s="24">
        <f t="shared" ca="1" si="3901"/>
        <v>0</v>
      </c>
      <c r="CE2972" s="24">
        <f t="shared" ref="CE2972:CK2972" ca="1" si="3902">+CE2958</f>
        <v>0</v>
      </c>
      <c r="CF2972" s="24">
        <f t="shared" ca="1" si="3902"/>
        <v>0</v>
      </c>
      <c r="CG2972" s="24">
        <f t="shared" ca="1" si="3902"/>
        <v>0</v>
      </c>
      <c r="CH2972" s="24">
        <f t="shared" ca="1" si="3902"/>
        <v>0</v>
      </c>
      <c r="CI2972" s="24">
        <f t="shared" ca="1" si="3902"/>
        <v>0</v>
      </c>
      <c r="CJ2972" s="24">
        <f t="shared" ca="1" si="3902"/>
        <v>0</v>
      </c>
      <c r="CK2972" s="24">
        <f t="shared" ca="1" si="3902"/>
        <v>0</v>
      </c>
    </row>
    <row r="2973" spans="2:89" x14ac:dyDescent="0.35">
      <c r="B2973" s="123" t="s">
        <v>996</v>
      </c>
      <c r="D2973" t="s">
        <v>972</v>
      </c>
      <c r="E2973" s="8" t="str">
        <f t="shared" si="3817"/>
        <v>2973 GPLP-IS</v>
      </c>
      <c r="G2973" t="str">
        <f t="shared" si="3816"/>
        <v>2973 GPLP-IS</v>
      </c>
      <c r="J2973" s="448"/>
      <c r="K2973" s="448">
        <f t="shared" ca="1" si="3894"/>
        <v>9465.9913376633522</v>
      </c>
      <c r="L2973" s="448">
        <f t="shared" ca="1" si="3894"/>
        <v>31258.599064187933</v>
      </c>
      <c r="M2973" s="448">
        <f t="shared" ca="1" si="3894"/>
        <v>55218.782969541091</v>
      </c>
      <c r="N2973" s="448">
        <f t="shared" ca="1" si="3894"/>
        <v>81510.071615222289</v>
      </c>
      <c r="O2973" s="448">
        <f t="shared" ca="1" si="3894"/>
        <v>110306.99155681455</v>
      </c>
      <c r="P2973" s="448">
        <f t="shared" ca="1" si="3894"/>
        <v>128712.36254398619</v>
      </c>
      <c r="R2973" s="24"/>
      <c r="S2973" s="448">
        <f t="shared" ref="S2973" ca="1" si="3903">SUM(S2971:S2972)</f>
        <v>0</v>
      </c>
      <c r="T2973" s="448">
        <f t="shared" ref="T2973:AX2973" ca="1" si="3904">SUM(T2971:T2972)</f>
        <v>141.44111111111113</v>
      </c>
      <c r="U2973" s="448">
        <f t="shared" ca="1" si="3904"/>
        <v>283.47156018518518</v>
      </c>
      <c r="V2973" s="448">
        <f t="shared" ca="1" si="3904"/>
        <v>426.09380279706801</v>
      </c>
      <c r="W2973" s="448">
        <f t="shared" ca="1" si="3904"/>
        <v>569.31030475316686</v>
      </c>
      <c r="X2973" s="448">
        <f t="shared" ca="1" si="3904"/>
        <v>713.12354213408287</v>
      </c>
      <c r="Y2973" s="448">
        <f t="shared" ca="1" si="3904"/>
        <v>857.53600133741929</v>
      </c>
      <c r="Z2973" s="448">
        <f t="shared" ca="1" si="3904"/>
        <v>1002.5501791207698</v>
      </c>
      <c r="AA2973" s="448">
        <f t="shared" ca="1" si="3904"/>
        <v>1148.1685826448841</v>
      </c>
      <c r="AB2973" s="448">
        <f t="shared" ca="1" si="3904"/>
        <v>1294.3937295170156</v>
      </c>
      <c r="AC2973" s="448">
        <f t="shared" ca="1" si="3904"/>
        <v>1441.2281478344476</v>
      </c>
      <c r="AD2973" s="448">
        <f t="shared" ca="1" si="3904"/>
        <v>1588.6743762282022</v>
      </c>
      <c r="AE2973" s="448">
        <f t="shared" ca="1" si="3904"/>
        <v>1736.7349639069309</v>
      </c>
      <c r="AF2973" s="448">
        <f t="shared" ca="1" si="3904"/>
        <v>1892.3977207009875</v>
      </c>
      <c r="AG2973" s="448">
        <f t="shared" ca="1" si="3904"/>
        <v>2048.7090723150195</v>
      </c>
      <c r="AH2973" s="448">
        <f t="shared" ca="1" si="3904"/>
        <v>2205.6717212274434</v>
      </c>
      <c r="AI2973" s="448">
        <f t="shared" ca="1" si="3904"/>
        <v>2363.2883811770021</v>
      </c>
      <c r="AJ2973" s="448">
        <f t="shared" ca="1" si="3904"/>
        <v>2521.5617772096844</v>
      </c>
      <c r="AK2973" s="448">
        <f t="shared" ca="1" si="3904"/>
        <v>2680.4946457258361</v>
      </c>
      <c r="AL2973" s="448">
        <f t="shared" ca="1" si="3904"/>
        <v>2840.0897345274711</v>
      </c>
      <c r="AM2973" s="448">
        <f t="shared" ca="1" si="3904"/>
        <v>3000.34980286578</v>
      </c>
      <c r="AN2973" s="448">
        <f t="shared" ca="1" si="3904"/>
        <v>3161.2776214888322</v>
      </c>
      <c r="AO2973" s="448">
        <f t="shared" ca="1" si="3904"/>
        <v>3322.87597268948</v>
      </c>
      <c r="AP2973" s="448">
        <f t="shared" ca="1" si="3904"/>
        <v>3485.1476503534636</v>
      </c>
      <c r="AQ2973" s="448">
        <f t="shared" ca="1" si="3904"/>
        <v>3648.0954600077143</v>
      </c>
      <c r="AR2973" s="448">
        <f t="shared" ca="1" si="3904"/>
        <v>3819.0567313688575</v>
      </c>
      <c r="AS2973" s="448">
        <f t="shared" ca="1" si="3904"/>
        <v>3990.7303413606728</v>
      </c>
      <c r="AT2973" s="448">
        <f t="shared" ca="1" si="3904"/>
        <v>4163.1192580607867</v>
      </c>
      <c r="AU2973" s="448">
        <f t="shared" ca="1" si="3904"/>
        <v>4336.2264619138177</v>
      </c>
      <c r="AV2973" s="448">
        <f t="shared" ca="1" si="3904"/>
        <v>4510.0549457829038</v>
      </c>
      <c r="AW2973" s="448">
        <f t="shared" ca="1" si="3904"/>
        <v>4684.6077150014444</v>
      </c>
      <c r="AX2973" s="448">
        <f t="shared" ca="1" si="3904"/>
        <v>4859.8877874250611</v>
      </c>
      <c r="AY2973" s="448">
        <f t="shared" ref="AY2973:CD2973" ca="1" si="3905">SUM(AY2971:AY2972)</f>
        <v>5035.8981934837766</v>
      </c>
      <c r="AZ2973" s="448">
        <f t="shared" ca="1" si="3905"/>
        <v>5212.641976234404</v>
      </c>
      <c r="BA2973" s="448">
        <f t="shared" ca="1" si="3905"/>
        <v>5390.1221914131575</v>
      </c>
      <c r="BB2973" s="448">
        <f t="shared" ca="1" si="3905"/>
        <v>5568.3419074884905</v>
      </c>
      <c r="BC2973" s="448">
        <f t="shared" ca="1" si="3905"/>
        <v>5747.3042057141365</v>
      </c>
      <c r="BD2973" s="448">
        <f t="shared" ca="1" si="3905"/>
        <v>5934.7134183073895</v>
      </c>
      <c r="BE2973" s="448">
        <f t="shared" ca="1" si="3905"/>
        <v>6122.9035026197807</v>
      </c>
      <c r="BF2973" s="448">
        <f t="shared" ca="1" si="3905"/>
        <v>6311.8777122834754</v>
      </c>
      <c r="BG2973" s="448">
        <f t="shared" ca="1" si="3905"/>
        <v>6501.6393144874346</v>
      </c>
      <c r="BH2973" s="448">
        <f t="shared" ca="1" si="3905"/>
        <v>6692.1915900339091</v>
      </c>
      <c r="BI2973" s="448">
        <f t="shared" ca="1" si="3905"/>
        <v>6883.5378333951621</v>
      </c>
      <c r="BJ2973" s="448">
        <f t="shared" ca="1" si="3905"/>
        <v>7075.6813527704207</v>
      </c>
      <c r="BK2973" s="448">
        <f t="shared" ca="1" si="3905"/>
        <v>7268.6254701430744</v>
      </c>
      <c r="BL2973" s="448">
        <f t="shared" ca="1" si="3905"/>
        <v>7462.3735213381151</v>
      </c>
      <c r="BM2973" s="448">
        <f t="shared" ca="1" si="3905"/>
        <v>7656.9288560798013</v>
      </c>
      <c r="BN2973" s="448">
        <f t="shared" ca="1" si="3905"/>
        <v>7852.2948380495791</v>
      </c>
      <c r="BO2973" s="448">
        <f t="shared" ca="1" si="3905"/>
        <v>8048.4748449442295</v>
      </c>
      <c r="BP2973" s="448">
        <f t="shared" ca="1" si="3905"/>
        <v>8253.5585685655242</v>
      </c>
      <c r="BQ2973" s="448">
        <f t="shared" ca="1" si="3905"/>
        <v>8459.4968077019093</v>
      </c>
      <c r="BR2973" s="448">
        <f t="shared" ca="1" si="3905"/>
        <v>8666.2931228346952</v>
      </c>
      <c r="BS2973" s="448">
        <f t="shared" ca="1" si="3905"/>
        <v>8873.9510892805338</v>
      </c>
      <c r="BT2973" s="448">
        <f t="shared" ca="1" si="3905"/>
        <v>9082.4742972532313</v>
      </c>
      <c r="BU2973" s="448">
        <f t="shared" ca="1" si="3905"/>
        <v>9291.8663519258153</v>
      </c>
      <c r="BV2973" s="448">
        <f t="shared" ca="1" si="3905"/>
        <v>9502.1308734928662</v>
      </c>
      <c r="BW2973" s="448">
        <f t="shared" ca="1" si="3905"/>
        <v>9713.271497233116</v>
      </c>
      <c r="BX2973" s="448">
        <f t="shared" ca="1" si="3905"/>
        <v>9925.2918735722797</v>
      </c>
      <c r="BY2973" s="448">
        <f t="shared" ca="1" si="3905"/>
        <v>10138.195668146194</v>
      </c>
      <c r="BZ2973" s="448">
        <f t="shared" ca="1" si="3905"/>
        <v>10351.986561864163</v>
      </c>
      <c r="CA2973" s="448">
        <f t="shared" ca="1" si="3905"/>
        <v>10566.668250972625</v>
      </c>
      <c r="CB2973" s="448">
        <f t="shared" ca="1" si="3905"/>
        <v>10790.735062151851</v>
      </c>
      <c r="CC2973" s="448">
        <f t="shared" ca="1" si="3905"/>
        <v>11015.735485044324</v>
      </c>
      <c r="CD2973" s="448">
        <f t="shared" ca="1" si="3905"/>
        <v>11241.673409698849</v>
      </c>
      <c r="CE2973" s="448">
        <f t="shared" ref="CE2973:CK2973" ca="1" si="3906">SUM(CE2971:CE2972)</f>
        <v>11468.552742372769</v>
      </c>
      <c r="CF2973" s="448">
        <f t="shared" ca="1" si="3906"/>
        <v>11696.377405599495</v>
      </c>
      <c r="CG2973" s="448">
        <f t="shared" ca="1" si="3906"/>
        <v>11925.151338256333</v>
      </c>
      <c r="CH2973" s="448">
        <f t="shared" ca="1" si="3906"/>
        <v>12154.878495632574</v>
      </c>
      <c r="CI2973" s="448">
        <f t="shared" ca="1" si="3906"/>
        <v>12385.562849497883</v>
      </c>
      <c r="CJ2973" s="448">
        <f t="shared" ca="1" si="3906"/>
        <v>12617.208388170964</v>
      </c>
      <c r="CK2973" s="448">
        <f t="shared" ca="1" si="3906"/>
        <v>12849.819116588516</v>
      </c>
    </row>
    <row r="2974" spans="2:89" x14ac:dyDescent="0.35">
      <c r="B2974" s="132" t="str">
        <f>B2913</f>
        <v>(Primary label)</v>
      </c>
      <c r="D2974" t="s">
        <v>972</v>
      </c>
      <c r="E2974" s="8" t="str">
        <f t="shared" si="3815"/>
        <v>2974 GPLP-IS</v>
      </c>
      <c r="G2974" t="s">
        <v>332</v>
      </c>
      <c r="K2974" s="1"/>
      <c r="L2974" s="1"/>
      <c r="M2974" s="1"/>
      <c r="N2974" s="1"/>
      <c r="O2974" s="1"/>
      <c r="P2974" s="1"/>
      <c r="R2974" s="24"/>
      <c r="S2974" s="24"/>
      <c r="T2974" s="24"/>
      <c r="U2974" s="24"/>
      <c r="V2974" s="24"/>
      <c r="W2974" s="24"/>
      <c r="X2974" s="24"/>
      <c r="Y2974" s="24"/>
      <c r="Z2974" s="24"/>
      <c r="AA2974" s="24"/>
      <c r="AB2974" s="24"/>
      <c r="AC2974" s="24"/>
      <c r="AD2974" s="24"/>
      <c r="AE2974" s="24"/>
      <c r="AF2974" s="24"/>
      <c r="AG2974" s="24"/>
      <c r="AH2974" s="24"/>
      <c r="AI2974" s="24"/>
      <c r="AJ2974" s="24"/>
      <c r="AK2974" s="24"/>
      <c r="AL2974" s="24"/>
      <c r="AM2974" s="24"/>
      <c r="AN2974" s="24"/>
      <c r="AO2974" s="24"/>
      <c r="AP2974" s="24"/>
      <c r="AQ2974" s="24"/>
      <c r="AR2974" s="24"/>
      <c r="AS2974" s="24"/>
      <c r="AT2974" s="24"/>
      <c r="AU2974" s="24"/>
      <c r="AV2974" s="24"/>
      <c r="AW2974" s="24"/>
      <c r="AX2974" s="24"/>
      <c r="AY2974" s="24"/>
      <c r="AZ2974" s="24"/>
      <c r="BA2974" s="24"/>
      <c r="BB2974" s="24"/>
      <c r="BC2974" s="24"/>
      <c r="BD2974" s="24"/>
      <c r="BE2974" s="24"/>
      <c r="BF2974" s="24"/>
      <c r="BG2974" s="24"/>
      <c r="BH2974" s="24"/>
      <c r="BI2974" s="24"/>
      <c r="BJ2974" s="24"/>
      <c r="BK2974" s="24"/>
      <c r="BL2974" s="24"/>
      <c r="BM2974" s="24"/>
      <c r="BN2974" s="24"/>
      <c r="BO2974" s="24"/>
      <c r="BP2974" s="24"/>
      <c r="BQ2974" s="24"/>
      <c r="BR2974" s="24"/>
      <c r="BS2974" s="24"/>
      <c r="BT2974" s="24"/>
      <c r="BU2974" s="24"/>
      <c r="BV2974" s="24"/>
      <c r="BW2974" s="24"/>
      <c r="BX2974" s="24"/>
      <c r="BY2974" s="24"/>
      <c r="BZ2974" s="24"/>
      <c r="CA2974" s="24"/>
      <c r="CB2974" s="24"/>
      <c r="CC2974" s="24"/>
      <c r="CD2974" s="24"/>
      <c r="CE2974" s="24"/>
      <c r="CF2974" s="24"/>
      <c r="CG2974" s="24"/>
      <c r="CH2974" s="24"/>
      <c r="CI2974" s="24"/>
      <c r="CJ2974" s="24"/>
      <c r="CK2974" s="24"/>
    </row>
    <row r="2975" spans="2:89" x14ac:dyDescent="0.35">
      <c r="B2975" s="132" t="str">
        <f>B2914</f>
        <v>primary unit</v>
      </c>
      <c r="D2975" t="s">
        <v>972</v>
      </c>
      <c r="E2975" s="8" t="str">
        <f t="shared" si="3815"/>
        <v>2975 GPLP-IS</v>
      </c>
      <c r="G2975" t="s">
        <v>332</v>
      </c>
      <c r="K2975" s="1"/>
      <c r="L2975" s="1"/>
      <c r="M2975" s="1"/>
      <c r="N2975" s="1"/>
      <c r="O2975" s="1"/>
      <c r="P2975" s="1"/>
      <c r="R2975" s="24"/>
      <c r="S2975" s="24"/>
      <c r="T2975" s="24"/>
      <c r="U2975" s="24"/>
      <c r="V2975" s="24"/>
      <c r="W2975" s="24"/>
      <c r="X2975" s="24"/>
      <c r="Y2975" s="24"/>
      <c r="Z2975" s="24"/>
      <c r="AA2975" s="24"/>
      <c r="AB2975" s="24"/>
      <c r="AC2975" s="24"/>
      <c r="AD2975" s="24"/>
      <c r="AE2975" s="24"/>
      <c r="AF2975" s="24"/>
      <c r="AG2975" s="24"/>
      <c r="AH2975" s="24"/>
      <c r="AI2975" s="24"/>
      <c r="AJ2975" s="24"/>
      <c r="AK2975" s="24"/>
      <c r="AL2975" s="24"/>
      <c r="AM2975" s="24"/>
      <c r="AN2975" s="24"/>
      <c r="AO2975" s="24"/>
      <c r="AP2975" s="24"/>
      <c r="AQ2975" s="24"/>
      <c r="AR2975" s="24"/>
      <c r="AS2975" s="24"/>
      <c r="AT2975" s="24"/>
      <c r="AU2975" s="24"/>
      <c r="AV2975" s="24"/>
      <c r="AW2975" s="24"/>
      <c r="AX2975" s="24"/>
      <c r="AY2975" s="24"/>
      <c r="AZ2975" s="24"/>
      <c r="BA2975" s="24"/>
      <c r="BB2975" s="24"/>
      <c r="BC2975" s="24"/>
      <c r="BD2975" s="24"/>
      <c r="BE2975" s="24"/>
      <c r="BF2975" s="24"/>
      <c r="BG2975" s="24"/>
      <c r="BH2975" s="24"/>
      <c r="BI2975" s="24"/>
      <c r="BJ2975" s="24"/>
      <c r="BK2975" s="24"/>
      <c r="BL2975" s="24"/>
      <c r="BM2975" s="24"/>
      <c r="BN2975" s="24"/>
      <c r="BO2975" s="24"/>
      <c r="BP2975" s="24"/>
      <c r="BQ2975" s="24"/>
      <c r="BR2975" s="24"/>
      <c r="BS2975" s="24"/>
      <c r="BT2975" s="24"/>
      <c r="BU2975" s="24"/>
      <c r="BV2975" s="24"/>
      <c r="BW2975" s="24"/>
      <c r="BX2975" s="24"/>
      <c r="BY2975" s="24"/>
      <c r="BZ2975" s="24"/>
      <c r="CA2975" s="24"/>
      <c r="CB2975" s="24"/>
      <c r="CC2975" s="24"/>
      <c r="CD2975" s="24"/>
      <c r="CE2975" s="24"/>
      <c r="CF2975" s="24"/>
      <c r="CG2975" s="24"/>
      <c r="CH2975" s="24"/>
      <c r="CI2975" s="24"/>
      <c r="CJ2975" s="24"/>
      <c r="CK2975" s="24"/>
    </row>
    <row r="2976" spans="2:89" x14ac:dyDescent="0.35">
      <c r="B2976" s="132" t="str">
        <f>B2915</f>
        <v>Primary revenue driver</v>
      </c>
      <c r="D2976" t="s">
        <v>972</v>
      </c>
      <c r="E2976" s="8" t="str">
        <f t="shared" si="3815"/>
        <v>2976 GPLP-IS</v>
      </c>
      <c r="G2976" t="s">
        <v>332</v>
      </c>
      <c r="K2976" s="1"/>
      <c r="L2976" s="1"/>
      <c r="M2976" s="1"/>
      <c r="N2976" s="1"/>
      <c r="O2976" s="1"/>
      <c r="P2976" s="1"/>
      <c r="R2976" s="24"/>
      <c r="S2976" s="24"/>
      <c r="T2976" s="24"/>
      <c r="U2976" s="24"/>
      <c r="V2976" s="24"/>
      <c r="W2976" s="24"/>
      <c r="X2976" s="24"/>
      <c r="Y2976" s="24"/>
      <c r="Z2976" s="24"/>
      <c r="AA2976" s="24"/>
      <c r="AB2976" s="24"/>
      <c r="AC2976" s="24"/>
      <c r="AD2976" s="24"/>
      <c r="AE2976" s="24"/>
      <c r="AF2976" s="24"/>
      <c r="AG2976" s="24"/>
      <c r="AH2976" s="24"/>
      <c r="AI2976" s="24"/>
      <c r="AJ2976" s="24"/>
      <c r="AK2976" s="24"/>
      <c r="AL2976" s="24"/>
      <c r="AM2976" s="24"/>
      <c r="AN2976" s="24"/>
      <c r="AO2976" s="24"/>
      <c r="AP2976" s="24"/>
      <c r="AQ2976" s="24"/>
      <c r="AR2976" s="24"/>
      <c r="AS2976" s="24"/>
      <c r="AT2976" s="24"/>
      <c r="AU2976" s="24"/>
      <c r="AV2976" s="24"/>
      <c r="AW2976" s="24"/>
      <c r="AX2976" s="24"/>
      <c r="AY2976" s="24"/>
      <c r="AZ2976" s="24"/>
      <c r="BA2976" s="24"/>
      <c r="BB2976" s="24"/>
      <c r="BC2976" s="24"/>
      <c r="BD2976" s="24"/>
      <c r="BE2976" s="24"/>
      <c r="BF2976" s="24"/>
      <c r="BG2976" s="24"/>
      <c r="BH2976" s="24"/>
      <c r="BI2976" s="24"/>
      <c r="BJ2976" s="24"/>
      <c r="BK2976" s="24"/>
      <c r="BL2976" s="24"/>
      <c r="BM2976" s="24"/>
      <c r="BN2976" s="24"/>
      <c r="BO2976" s="24"/>
      <c r="BP2976" s="24"/>
      <c r="BQ2976" s="24"/>
      <c r="BR2976" s="24"/>
      <c r="BS2976" s="24"/>
      <c r="BT2976" s="24"/>
      <c r="BU2976" s="24"/>
      <c r="BV2976" s="24"/>
      <c r="BW2976" s="24"/>
      <c r="BX2976" s="24"/>
      <c r="BY2976" s="24"/>
      <c r="BZ2976" s="24"/>
      <c r="CA2976" s="24"/>
      <c r="CB2976" s="24"/>
      <c r="CC2976" s="24"/>
      <c r="CD2976" s="24"/>
      <c r="CE2976" s="24"/>
      <c r="CF2976" s="24"/>
      <c r="CG2976" s="24"/>
      <c r="CH2976" s="24"/>
      <c r="CI2976" s="24"/>
      <c r="CJ2976" s="24"/>
      <c r="CK2976" s="24"/>
    </row>
    <row r="2977" spans="2:89" x14ac:dyDescent="0.35">
      <c r="B2977" s="132" t="str">
        <f>B2916</f>
        <v>Primary volume driver</v>
      </c>
      <c r="D2977" t="s">
        <v>972</v>
      </c>
      <c r="E2977" s="8" t="str">
        <f t="shared" si="3815"/>
        <v>2977 GPLP-IS</v>
      </c>
      <c r="G2977" t="s">
        <v>332</v>
      </c>
      <c r="H2977" s="56"/>
      <c r="I2977" s="79"/>
      <c r="K2977" s="1"/>
      <c r="L2977" s="1"/>
      <c r="M2977" s="1"/>
      <c r="N2977" s="1"/>
      <c r="O2977" s="1"/>
      <c r="P2977" s="1"/>
      <c r="R2977" s="15"/>
      <c r="S2977" s="175" t="str">
        <f t="shared" ref="S2977" si="3907">S2924</f>
        <v>S$16</v>
      </c>
      <c r="T2977" s="175" t="str">
        <f t="shared" ref="T2977:AX2977" si="3908">T2924</f>
        <v>T$16</v>
      </c>
      <c r="U2977" s="175" t="str">
        <f t="shared" si="3908"/>
        <v>U$16</v>
      </c>
      <c r="V2977" s="175" t="str">
        <f t="shared" si="3908"/>
        <v>V$16</v>
      </c>
      <c r="W2977" s="175" t="str">
        <f t="shared" si="3908"/>
        <v>W$16</v>
      </c>
      <c r="X2977" s="175" t="str">
        <f t="shared" si="3908"/>
        <v>X$16</v>
      </c>
      <c r="Y2977" s="175" t="str">
        <f t="shared" si="3908"/>
        <v>Y$16</v>
      </c>
      <c r="Z2977" s="175" t="str">
        <f t="shared" si="3908"/>
        <v>Z$16</v>
      </c>
      <c r="AA2977" s="175" t="str">
        <f t="shared" si="3908"/>
        <v>AA$16</v>
      </c>
      <c r="AB2977" s="175" t="str">
        <f t="shared" si="3908"/>
        <v>AB$16</v>
      </c>
      <c r="AC2977" s="175" t="str">
        <f t="shared" si="3908"/>
        <v>AC$16</v>
      </c>
      <c r="AD2977" s="175" t="str">
        <f t="shared" si="3908"/>
        <v>AD$16</v>
      </c>
      <c r="AE2977" s="175" t="str">
        <f t="shared" si="3908"/>
        <v>AE$16</v>
      </c>
      <c r="AF2977" s="175" t="str">
        <f t="shared" si="3908"/>
        <v>AF$16</v>
      </c>
      <c r="AG2977" s="175" t="str">
        <f t="shared" si="3908"/>
        <v>AG$16</v>
      </c>
      <c r="AH2977" s="175" t="str">
        <f t="shared" si="3908"/>
        <v>AH$16</v>
      </c>
      <c r="AI2977" s="175" t="str">
        <f t="shared" si="3908"/>
        <v>AI$16</v>
      </c>
      <c r="AJ2977" s="175" t="str">
        <f t="shared" si="3908"/>
        <v>AJ$16</v>
      </c>
      <c r="AK2977" s="175" t="str">
        <f t="shared" si="3908"/>
        <v>AK$16</v>
      </c>
      <c r="AL2977" s="175" t="str">
        <f t="shared" si="3908"/>
        <v>AL$16</v>
      </c>
      <c r="AM2977" s="175" t="str">
        <f t="shared" si="3908"/>
        <v>AM$16</v>
      </c>
      <c r="AN2977" s="175" t="str">
        <f t="shared" si="3908"/>
        <v>AN$16</v>
      </c>
      <c r="AO2977" s="175" t="str">
        <f t="shared" si="3908"/>
        <v>AO$16</v>
      </c>
      <c r="AP2977" s="175" t="str">
        <f t="shared" si="3908"/>
        <v>AP$16</v>
      </c>
      <c r="AQ2977" s="175" t="str">
        <f t="shared" si="3908"/>
        <v>AQ$16</v>
      </c>
      <c r="AR2977" s="175" t="str">
        <f t="shared" si="3908"/>
        <v>AR$16</v>
      </c>
      <c r="AS2977" s="175" t="str">
        <f t="shared" si="3908"/>
        <v>AS$16</v>
      </c>
      <c r="AT2977" s="175" t="str">
        <f t="shared" si="3908"/>
        <v>AT$16</v>
      </c>
      <c r="AU2977" s="175" t="str">
        <f t="shared" si="3908"/>
        <v>AU$16</v>
      </c>
      <c r="AV2977" s="175" t="str">
        <f t="shared" si="3908"/>
        <v>AV$16</v>
      </c>
      <c r="AW2977" s="175" t="str">
        <f t="shared" si="3908"/>
        <v>AW$16</v>
      </c>
      <c r="AX2977" s="175" t="str">
        <f t="shared" si="3908"/>
        <v>AX$16</v>
      </c>
      <c r="AY2977" s="175" t="str">
        <f t="shared" ref="AY2977:CD2977" si="3909">AY2924</f>
        <v>AY$16</v>
      </c>
      <c r="AZ2977" s="175" t="str">
        <f t="shared" si="3909"/>
        <v>AZ$16</v>
      </c>
      <c r="BA2977" s="175" t="str">
        <f t="shared" si="3909"/>
        <v>BA$16</v>
      </c>
      <c r="BB2977" s="175" t="str">
        <f t="shared" si="3909"/>
        <v>BB$16</v>
      </c>
      <c r="BC2977" s="175" t="str">
        <f t="shared" si="3909"/>
        <v>BC$16</v>
      </c>
      <c r="BD2977" s="175" t="str">
        <f t="shared" si="3909"/>
        <v>BD$16</v>
      </c>
      <c r="BE2977" s="175" t="str">
        <f t="shared" si="3909"/>
        <v>BE$16</v>
      </c>
      <c r="BF2977" s="175" t="str">
        <f t="shared" si="3909"/>
        <v>BF$16</v>
      </c>
      <c r="BG2977" s="175" t="str">
        <f t="shared" si="3909"/>
        <v>BG$16</v>
      </c>
      <c r="BH2977" s="175" t="str">
        <f t="shared" si="3909"/>
        <v>BH$16</v>
      </c>
      <c r="BI2977" s="175" t="str">
        <f t="shared" si="3909"/>
        <v>BI$16</v>
      </c>
      <c r="BJ2977" s="175" t="str">
        <f t="shared" si="3909"/>
        <v>BJ$16</v>
      </c>
      <c r="BK2977" s="175" t="str">
        <f t="shared" si="3909"/>
        <v>BK$16</v>
      </c>
      <c r="BL2977" s="175" t="str">
        <f t="shared" si="3909"/>
        <v>BL$16</v>
      </c>
      <c r="BM2977" s="175" t="str">
        <f t="shared" si="3909"/>
        <v>BM$16</v>
      </c>
      <c r="BN2977" s="175" t="str">
        <f t="shared" si="3909"/>
        <v>BN$16</v>
      </c>
      <c r="BO2977" s="175" t="str">
        <f t="shared" si="3909"/>
        <v>BO$16</v>
      </c>
      <c r="BP2977" s="175" t="str">
        <f t="shared" si="3909"/>
        <v>BP$16</v>
      </c>
      <c r="BQ2977" s="175" t="str">
        <f t="shared" si="3909"/>
        <v>BQ$16</v>
      </c>
      <c r="BR2977" s="175" t="str">
        <f t="shared" si="3909"/>
        <v>BR$16</v>
      </c>
      <c r="BS2977" s="175" t="str">
        <f t="shared" si="3909"/>
        <v>BS$16</v>
      </c>
      <c r="BT2977" s="175" t="str">
        <f t="shared" si="3909"/>
        <v>BT$16</v>
      </c>
      <c r="BU2977" s="175" t="str">
        <f t="shared" si="3909"/>
        <v>BU$16</v>
      </c>
      <c r="BV2977" s="175" t="str">
        <f t="shared" si="3909"/>
        <v>BV$16</v>
      </c>
      <c r="BW2977" s="175" t="str">
        <f t="shared" si="3909"/>
        <v>BW$16</v>
      </c>
      <c r="BX2977" s="175" t="str">
        <f t="shared" si="3909"/>
        <v>BX$16</v>
      </c>
      <c r="BY2977" s="175" t="str">
        <f t="shared" si="3909"/>
        <v>BY$16</v>
      </c>
      <c r="BZ2977" s="175" t="str">
        <f t="shared" si="3909"/>
        <v>BZ$16</v>
      </c>
      <c r="CA2977" s="175" t="str">
        <f t="shared" si="3909"/>
        <v>CA$16</v>
      </c>
      <c r="CB2977" s="175" t="str">
        <f t="shared" si="3909"/>
        <v>CB$16</v>
      </c>
      <c r="CC2977" s="175" t="str">
        <f t="shared" si="3909"/>
        <v>CC$16</v>
      </c>
      <c r="CD2977" s="175" t="str">
        <f t="shared" si="3909"/>
        <v>CD$16</v>
      </c>
      <c r="CE2977" s="175" t="str">
        <f t="shared" ref="CE2977:CK2977" si="3910">CE2924</f>
        <v>CE$16</v>
      </c>
      <c r="CF2977" s="175" t="str">
        <f t="shared" si="3910"/>
        <v>CF$16</v>
      </c>
      <c r="CG2977" s="175" t="str">
        <f t="shared" si="3910"/>
        <v>CG$16</v>
      </c>
      <c r="CH2977" s="175" t="str">
        <f t="shared" si="3910"/>
        <v>CH$16</v>
      </c>
      <c r="CI2977" s="175" t="str">
        <f t="shared" si="3910"/>
        <v>CI$16</v>
      </c>
      <c r="CJ2977" s="175" t="str">
        <f t="shared" si="3910"/>
        <v>CJ$16</v>
      </c>
      <c r="CK2977" s="175" t="str">
        <f t="shared" si="3910"/>
        <v>CK$16</v>
      </c>
    </row>
    <row r="2978" spans="2:89" x14ac:dyDescent="0.35">
      <c r="B2978" s="132" t="str">
        <f>B2917</f>
        <v>% of operating income - direct cost:</v>
      </c>
      <c r="D2978" t="s">
        <v>972</v>
      </c>
      <c r="E2978" s="8" t="str">
        <f t="shared" si="3815"/>
        <v>2978 GPLP-IS</v>
      </c>
      <c r="G2978" t="s">
        <v>332</v>
      </c>
      <c r="H2978" s="12"/>
      <c r="I2978" s="60"/>
      <c r="J2978" s="79"/>
      <c r="K2978" s="79"/>
      <c r="L2978" s="79"/>
      <c r="M2978" s="79"/>
      <c r="N2978" s="79"/>
      <c r="O2978" s="79"/>
      <c r="P2978" s="79"/>
      <c r="R2978" s="15"/>
      <c r="S2978" s="175" t="str">
        <f t="shared" ref="S2978" si="3911">S2925</f>
        <v>S$17</v>
      </c>
      <c r="T2978" s="175" t="str">
        <f t="shared" ref="T2978:AX2978" si="3912">T2925</f>
        <v>T$17</v>
      </c>
      <c r="U2978" s="175" t="str">
        <f t="shared" si="3912"/>
        <v>U$17</v>
      </c>
      <c r="V2978" s="175" t="str">
        <f t="shared" si="3912"/>
        <v>V$17</v>
      </c>
      <c r="W2978" s="175" t="str">
        <f t="shared" si="3912"/>
        <v>W$17</v>
      </c>
      <c r="X2978" s="175" t="str">
        <f t="shared" si="3912"/>
        <v>X$17</v>
      </c>
      <c r="Y2978" s="175" t="str">
        <f t="shared" si="3912"/>
        <v>Y$17</v>
      </c>
      <c r="Z2978" s="175" t="str">
        <f t="shared" si="3912"/>
        <v>Z$17</v>
      </c>
      <c r="AA2978" s="175" t="str">
        <f t="shared" si="3912"/>
        <v>AA$17</v>
      </c>
      <c r="AB2978" s="175" t="str">
        <f t="shared" si="3912"/>
        <v>AB$17</v>
      </c>
      <c r="AC2978" s="175" t="str">
        <f t="shared" si="3912"/>
        <v>AC$17</v>
      </c>
      <c r="AD2978" s="175" t="str">
        <f t="shared" si="3912"/>
        <v>AD$17</v>
      </c>
      <c r="AE2978" s="175" t="str">
        <f t="shared" si="3912"/>
        <v>AE$17</v>
      </c>
      <c r="AF2978" s="175" t="str">
        <f t="shared" si="3912"/>
        <v>AF$17</v>
      </c>
      <c r="AG2978" s="175" t="str">
        <f t="shared" si="3912"/>
        <v>AG$17</v>
      </c>
      <c r="AH2978" s="175" t="str">
        <f t="shared" si="3912"/>
        <v>AH$17</v>
      </c>
      <c r="AI2978" s="175" t="str">
        <f t="shared" si="3912"/>
        <v>AI$17</v>
      </c>
      <c r="AJ2978" s="175" t="str">
        <f t="shared" si="3912"/>
        <v>AJ$17</v>
      </c>
      <c r="AK2978" s="175" t="str">
        <f t="shared" si="3912"/>
        <v>AK$17</v>
      </c>
      <c r="AL2978" s="175" t="str">
        <f t="shared" si="3912"/>
        <v>AL$17</v>
      </c>
      <c r="AM2978" s="175" t="str">
        <f t="shared" si="3912"/>
        <v>AM$17</v>
      </c>
      <c r="AN2978" s="175" t="str">
        <f t="shared" si="3912"/>
        <v>AN$17</v>
      </c>
      <c r="AO2978" s="175" t="str">
        <f t="shared" si="3912"/>
        <v>AO$17</v>
      </c>
      <c r="AP2978" s="175" t="str">
        <f t="shared" si="3912"/>
        <v>AP$17</v>
      </c>
      <c r="AQ2978" s="175" t="str">
        <f t="shared" si="3912"/>
        <v>AQ$17</v>
      </c>
      <c r="AR2978" s="175" t="str">
        <f t="shared" si="3912"/>
        <v>AR$17</v>
      </c>
      <c r="AS2978" s="175" t="str">
        <f t="shared" si="3912"/>
        <v>AS$17</v>
      </c>
      <c r="AT2978" s="175" t="str">
        <f t="shared" si="3912"/>
        <v>AT$17</v>
      </c>
      <c r="AU2978" s="175" t="str">
        <f t="shared" si="3912"/>
        <v>AU$17</v>
      </c>
      <c r="AV2978" s="175" t="str">
        <f t="shared" si="3912"/>
        <v>AV$17</v>
      </c>
      <c r="AW2978" s="175" t="str">
        <f t="shared" si="3912"/>
        <v>AW$17</v>
      </c>
      <c r="AX2978" s="175" t="str">
        <f t="shared" si="3912"/>
        <v>AX$17</v>
      </c>
      <c r="AY2978" s="175" t="str">
        <f t="shared" ref="AY2978:CD2978" si="3913">AY2925</f>
        <v>AY$17</v>
      </c>
      <c r="AZ2978" s="175" t="str">
        <f t="shared" si="3913"/>
        <v>AZ$17</v>
      </c>
      <c r="BA2978" s="175" t="str">
        <f t="shared" si="3913"/>
        <v>BA$17</v>
      </c>
      <c r="BB2978" s="175" t="str">
        <f t="shared" si="3913"/>
        <v>BB$17</v>
      </c>
      <c r="BC2978" s="175" t="str">
        <f t="shared" si="3913"/>
        <v>BC$17</v>
      </c>
      <c r="BD2978" s="175" t="str">
        <f t="shared" si="3913"/>
        <v>BD$17</v>
      </c>
      <c r="BE2978" s="175" t="str">
        <f t="shared" si="3913"/>
        <v>BE$17</v>
      </c>
      <c r="BF2978" s="175" t="str">
        <f t="shared" si="3913"/>
        <v>BF$17</v>
      </c>
      <c r="BG2978" s="175" t="str">
        <f t="shared" si="3913"/>
        <v>BG$17</v>
      </c>
      <c r="BH2978" s="175" t="str">
        <f t="shared" si="3913"/>
        <v>BH$17</v>
      </c>
      <c r="BI2978" s="175" t="str">
        <f t="shared" si="3913"/>
        <v>BI$17</v>
      </c>
      <c r="BJ2978" s="175" t="str">
        <f t="shared" si="3913"/>
        <v>BJ$17</v>
      </c>
      <c r="BK2978" s="175" t="str">
        <f t="shared" si="3913"/>
        <v>BK$17</v>
      </c>
      <c r="BL2978" s="175" t="str">
        <f t="shared" si="3913"/>
        <v>BL$17</v>
      </c>
      <c r="BM2978" s="175" t="str">
        <f t="shared" si="3913"/>
        <v>BM$17</v>
      </c>
      <c r="BN2978" s="175" t="str">
        <f t="shared" si="3913"/>
        <v>BN$17</v>
      </c>
      <c r="BO2978" s="175" t="str">
        <f t="shared" si="3913"/>
        <v>BO$17</v>
      </c>
      <c r="BP2978" s="175" t="str">
        <f t="shared" si="3913"/>
        <v>BP$17</v>
      </c>
      <c r="BQ2978" s="175" t="str">
        <f t="shared" si="3913"/>
        <v>BQ$17</v>
      </c>
      <c r="BR2978" s="175" t="str">
        <f t="shared" si="3913"/>
        <v>BR$17</v>
      </c>
      <c r="BS2978" s="175" t="str">
        <f t="shared" si="3913"/>
        <v>BS$17</v>
      </c>
      <c r="BT2978" s="175" t="str">
        <f t="shared" si="3913"/>
        <v>BT$17</v>
      </c>
      <c r="BU2978" s="175" t="str">
        <f t="shared" si="3913"/>
        <v>BU$17</v>
      </c>
      <c r="BV2978" s="175" t="str">
        <f t="shared" si="3913"/>
        <v>BV$17</v>
      </c>
      <c r="BW2978" s="175" t="str">
        <f t="shared" si="3913"/>
        <v>BW$17</v>
      </c>
      <c r="BX2978" s="175" t="str">
        <f t="shared" si="3913"/>
        <v>BX$17</v>
      </c>
      <c r="BY2978" s="175" t="str">
        <f t="shared" si="3913"/>
        <v>BY$17</v>
      </c>
      <c r="BZ2978" s="175" t="str">
        <f t="shared" si="3913"/>
        <v>BZ$17</v>
      </c>
      <c r="CA2978" s="175" t="str">
        <f t="shared" si="3913"/>
        <v>CA$17</v>
      </c>
      <c r="CB2978" s="175" t="str">
        <f t="shared" si="3913"/>
        <v>CB$17</v>
      </c>
      <c r="CC2978" s="175" t="str">
        <f t="shared" si="3913"/>
        <v>CC$17</v>
      </c>
      <c r="CD2978" s="175" t="str">
        <f t="shared" si="3913"/>
        <v>CD$17</v>
      </c>
      <c r="CE2978" s="175" t="str">
        <f t="shared" ref="CE2978:CK2978" si="3914">CE2925</f>
        <v>CE$17</v>
      </c>
      <c r="CF2978" s="175" t="str">
        <f t="shared" si="3914"/>
        <v>CF$17</v>
      </c>
      <c r="CG2978" s="175" t="str">
        <f t="shared" si="3914"/>
        <v>CG$17</v>
      </c>
      <c r="CH2978" s="175" t="str">
        <f t="shared" si="3914"/>
        <v>CH$17</v>
      </c>
      <c r="CI2978" s="175" t="str">
        <f t="shared" si="3914"/>
        <v>CI$17</v>
      </c>
      <c r="CJ2978" s="175" t="str">
        <f t="shared" si="3914"/>
        <v>CJ$17</v>
      </c>
      <c r="CK2978" s="175" t="str">
        <f t="shared" si="3914"/>
        <v>CK$17</v>
      </c>
    </row>
    <row r="2979" spans="2:89" x14ac:dyDescent="0.35">
      <c r="B2979" s="187" t="str">
        <f>SUBSTITUTE(TRIM(MID(B2930, SEARCH("-", B2930) + 1, LEN(B2930))),":","")</f>
        <v>IS driven</v>
      </c>
      <c r="D2979" t="s">
        <v>972</v>
      </c>
      <c r="E2979" s="8" t="str">
        <f t="shared" si="3815"/>
        <v>2979 GPLP-IS</v>
      </c>
      <c r="G2979" t="s">
        <v>332</v>
      </c>
      <c r="H2979" s="12"/>
      <c r="I2979" s="60"/>
      <c r="J2979" s="60"/>
      <c r="K2979" s="60"/>
      <c r="L2979" s="60"/>
      <c r="M2979" s="60"/>
      <c r="N2979" s="60"/>
      <c r="O2979" s="60"/>
      <c r="P2979" s="60"/>
      <c r="R2979" s="15"/>
      <c r="S2979" s="175">
        <f t="shared" ref="S2979" si="3915">S2926</f>
        <v>0</v>
      </c>
      <c r="T2979" s="175">
        <f t="shared" ref="T2979:AX2979" si="3916">T2926</f>
        <v>0</v>
      </c>
      <c r="U2979" s="175">
        <f t="shared" si="3916"/>
        <v>0</v>
      </c>
      <c r="V2979" s="175">
        <f t="shared" si="3916"/>
        <v>0</v>
      </c>
      <c r="W2979" s="175">
        <f t="shared" si="3916"/>
        <v>0</v>
      </c>
      <c r="X2979" s="175">
        <f t="shared" si="3916"/>
        <v>0</v>
      </c>
      <c r="Y2979" s="175">
        <f t="shared" si="3916"/>
        <v>0</v>
      </c>
      <c r="Z2979" s="175">
        <f t="shared" si="3916"/>
        <v>0</v>
      </c>
      <c r="AA2979" s="175">
        <f t="shared" si="3916"/>
        <v>0</v>
      </c>
      <c r="AB2979" s="175">
        <f t="shared" si="3916"/>
        <v>0</v>
      </c>
      <c r="AC2979" s="175">
        <f t="shared" si="3916"/>
        <v>0</v>
      </c>
      <c r="AD2979" s="175">
        <f t="shared" si="3916"/>
        <v>0</v>
      </c>
      <c r="AE2979" s="175">
        <f t="shared" si="3916"/>
        <v>0</v>
      </c>
      <c r="AF2979" s="175">
        <f t="shared" si="3916"/>
        <v>0</v>
      </c>
      <c r="AG2979" s="175">
        <f t="shared" si="3916"/>
        <v>0</v>
      </c>
      <c r="AH2979" s="175">
        <f t="shared" si="3916"/>
        <v>0</v>
      </c>
      <c r="AI2979" s="175">
        <f t="shared" si="3916"/>
        <v>0</v>
      </c>
      <c r="AJ2979" s="175">
        <f t="shared" si="3916"/>
        <v>0</v>
      </c>
      <c r="AK2979" s="175">
        <f t="shared" si="3916"/>
        <v>0</v>
      </c>
      <c r="AL2979" s="175">
        <f t="shared" si="3916"/>
        <v>0</v>
      </c>
      <c r="AM2979" s="175">
        <f t="shared" si="3916"/>
        <v>0</v>
      </c>
      <c r="AN2979" s="175">
        <f t="shared" si="3916"/>
        <v>0</v>
      </c>
      <c r="AO2979" s="175">
        <f t="shared" si="3916"/>
        <v>0</v>
      </c>
      <c r="AP2979" s="175">
        <f t="shared" si="3916"/>
        <v>0</v>
      </c>
      <c r="AQ2979" s="175">
        <f t="shared" si="3916"/>
        <v>0</v>
      </c>
      <c r="AR2979" s="175">
        <f t="shared" si="3916"/>
        <v>0</v>
      </c>
      <c r="AS2979" s="175">
        <f t="shared" si="3916"/>
        <v>0</v>
      </c>
      <c r="AT2979" s="175">
        <f t="shared" si="3916"/>
        <v>0</v>
      </c>
      <c r="AU2979" s="175">
        <f t="shared" si="3916"/>
        <v>0</v>
      </c>
      <c r="AV2979" s="175">
        <f t="shared" si="3916"/>
        <v>0</v>
      </c>
      <c r="AW2979" s="175">
        <f t="shared" si="3916"/>
        <v>0</v>
      </c>
      <c r="AX2979" s="175">
        <f t="shared" si="3916"/>
        <v>0</v>
      </c>
      <c r="AY2979" s="175">
        <f t="shared" ref="AY2979:CD2979" si="3917">AY2926</f>
        <v>0</v>
      </c>
      <c r="AZ2979" s="175">
        <f t="shared" si="3917"/>
        <v>0</v>
      </c>
      <c r="BA2979" s="175">
        <f t="shared" si="3917"/>
        <v>0</v>
      </c>
      <c r="BB2979" s="175">
        <f t="shared" si="3917"/>
        <v>0</v>
      </c>
      <c r="BC2979" s="175">
        <f t="shared" si="3917"/>
        <v>0</v>
      </c>
      <c r="BD2979" s="175">
        <f t="shared" si="3917"/>
        <v>0</v>
      </c>
      <c r="BE2979" s="175">
        <f t="shared" si="3917"/>
        <v>0</v>
      </c>
      <c r="BF2979" s="175">
        <f t="shared" si="3917"/>
        <v>0</v>
      </c>
      <c r="BG2979" s="175">
        <f t="shared" si="3917"/>
        <v>0</v>
      </c>
      <c r="BH2979" s="175">
        <f t="shared" si="3917"/>
        <v>0</v>
      </c>
      <c r="BI2979" s="175">
        <f t="shared" si="3917"/>
        <v>0</v>
      </c>
      <c r="BJ2979" s="175">
        <f t="shared" si="3917"/>
        <v>0</v>
      </c>
      <c r="BK2979" s="175">
        <f t="shared" si="3917"/>
        <v>0</v>
      </c>
      <c r="BL2979" s="175">
        <f t="shared" si="3917"/>
        <v>0</v>
      </c>
      <c r="BM2979" s="175">
        <f t="shared" si="3917"/>
        <v>0</v>
      </c>
      <c r="BN2979" s="175">
        <f t="shared" si="3917"/>
        <v>0</v>
      </c>
      <c r="BO2979" s="175">
        <f t="shared" si="3917"/>
        <v>0</v>
      </c>
      <c r="BP2979" s="175">
        <f t="shared" si="3917"/>
        <v>0</v>
      </c>
      <c r="BQ2979" s="175">
        <f t="shared" si="3917"/>
        <v>0</v>
      </c>
      <c r="BR2979" s="175">
        <f t="shared" si="3917"/>
        <v>0</v>
      </c>
      <c r="BS2979" s="175">
        <f t="shared" si="3917"/>
        <v>0</v>
      </c>
      <c r="BT2979" s="175">
        <f t="shared" si="3917"/>
        <v>0</v>
      </c>
      <c r="BU2979" s="175">
        <f t="shared" si="3917"/>
        <v>0</v>
      </c>
      <c r="BV2979" s="175">
        <f t="shared" si="3917"/>
        <v>0</v>
      </c>
      <c r="BW2979" s="175">
        <f t="shared" si="3917"/>
        <v>0</v>
      </c>
      <c r="BX2979" s="175">
        <f t="shared" si="3917"/>
        <v>0</v>
      </c>
      <c r="BY2979" s="175">
        <f t="shared" si="3917"/>
        <v>0</v>
      </c>
      <c r="BZ2979" s="175">
        <f t="shared" si="3917"/>
        <v>0</v>
      </c>
      <c r="CA2979" s="175">
        <f t="shared" si="3917"/>
        <v>0</v>
      </c>
      <c r="CB2979" s="175">
        <f t="shared" si="3917"/>
        <v>0</v>
      </c>
      <c r="CC2979" s="175">
        <f t="shared" si="3917"/>
        <v>0</v>
      </c>
      <c r="CD2979" s="175">
        <f t="shared" si="3917"/>
        <v>0</v>
      </c>
      <c r="CE2979" s="175">
        <f t="shared" ref="CE2979:CK2979" si="3918">CE2926</f>
        <v>0</v>
      </c>
      <c r="CF2979" s="175">
        <f t="shared" si="3918"/>
        <v>0</v>
      </c>
      <c r="CG2979" s="175">
        <f t="shared" si="3918"/>
        <v>0</v>
      </c>
      <c r="CH2979" s="175">
        <f t="shared" si="3918"/>
        <v>0</v>
      </c>
      <c r="CI2979" s="175">
        <f t="shared" si="3918"/>
        <v>0</v>
      </c>
      <c r="CJ2979" s="175">
        <f t="shared" si="3918"/>
        <v>0</v>
      </c>
      <c r="CK2979" s="175">
        <f t="shared" si="3918"/>
        <v>0</v>
      </c>
    </row>
    <row r="2980" spans="2:89" x14ac:dyDescent="0.35">
      <c r="B2980" s="132" t="str">
        <f>B2919</f>
        <v>Secondary revenue driver</v>
      </c>
      <c r="D2980" t="s">
        <v>972</v>
      </c>
      <c r="E2980" s="8" t="str">
        <f t="shared" si="3815"/>
        <v>2980 GPLP-IS</v>
      </c>
      <c r="G2980" t="s">
        <v>332</v>
      </c>
      <c r="H2980" s="12"/>
      <c r="I2980" s="60"/>
      <c r="J2980" s="60"/>
      <c r="K2980" s="60"/>
      <c r="L2980" s="60"/>
      <c r="M2980" s="60"/>
      <c r="N2980" s="60"/>
      <c r="O2980" s="60"/>
      <c r="P2980" s="60"/>
      <c r="R2980" s="15"/>
    </row>
    <row r="2981" spans="2:89" x14ac:dyDescent="0.35">
      <c r="B2981" s="132" t="str">
        <f>B2920</f>
        <v>Secondary volume driver</v>
      </c>
      <c r="D2981" t="s">
        <v>972</v>
      </c>
      <c r="E2981" s="8" t="str">
        <f t="shared" si="3815"/>
        <v>2981 GPLP-IS</v>
      </c>
      <c r="G2981" t="s">
        <v>332</v>
      </c>
      <c r="J2981" s="60"/>
      <c r="S2981" s="208" t="str">
        <f t="shared" ref="S2981" si="3919">ADDRESS(ROW(S2934),COLUMN(S2934),2)</f>
        <v>S$2934</v>
      </c>
      <c r="T2981" s="208" t="str">
        <f t="shared" ref="T2981:AX2981" si="3920">ADDRESS(ROW(T2934),COLUMN(T2934),2)</f>
        <v>T$2934</v>
      </c>
      <c r="U2981" s="208" t="str">
        <f t="shared" si="3920"/>
        <v>U$2934</v>
      </c>
      <c r="V2981" s="208" t="str">
        <f t="shared" si="3920"/>
        <v>V$2934</v>
      </c>
      <c r="W2981" s="208" t="str">
        <f t="shared" si="3920"/>
        <v>W$2934</v>
      </c>
      <c r="X2981" s="208" t="str">
        <f t="shared" si="3920"/>
        <v>X$2934</v>
      </c>
      <c r="Y2981" s="208" t="str">
        <f t="shared" si="3920"/>
        <v>Y$2934</v>
      </c>
      <c r="Z2981" s="208" t="str">
        <f t="shared" si="3920"/>
        <v>Z$2934</v>
      </c>
      <c r="AA2981" s="208" t="str">
        <f t="shared" si="3920"/>
        <v>AA$2934</v>
      </c>
      <c r="AB2981" s="208" t="str">
        <f t="shared" si="3920"/>
        <v>AB$2934</v>
      </c>
      <c r="AC2981" s="208" t="str">
        <f t="shared" si="3920"/>
        <v>AC$2934</v>
      </c>
      <c r="AD2981" s="208" t="str">
        <f t="shared" si="3920"/>
        <v>AD$2934</v>
      </c>
      <c r="AE2981" s="208" t="str">
        <f t="shared" si="3920"/>
        <v>AE$2934</v>
      </c>
      <c r="AF2981" s="208" t="str">
        <f t="shared" si="3920"/>
        <v>AF$2934</v>
      </c>
      <c r="AG2981" s="208" t="str">
        <f t="shared" si="3920"/>
        <v>AG$2934</v>
      </c>
      <c r="AH2981" s="208" t="str">
        <f t="shared" si="3920"/>
        <v>AH$2934</v>
      </c>
      <c r="AI2981" s="208" t="str">
        <f t="shared" si="3920"/>
        <v>AI$2934</v>
      </c>
      <c r="AJ2981" s="208" t="str">
        <f t="shared" si="3920"/>
        <v>AJ$2934</v>
      </c>
      <c r="AK2981" s="208" t="str">
        <f t="shared" si="3920"/>
        <v>AK$2934</v>
      </c>
      <c r="AL2981" s="208" t="str">
        <f t="shared" si="3920"/>
        <v>AL$2934</v>
      </c>
      <c r="AM2981" s="208" t="str">
        <f t="shared" si="3920"/>
        <v>AM$2934</v>
      </c>
      <c r="AN2981" s="208" t="str">
        <f t="shared" si="3920"/>
        <v>AN$2934</v>
      </c>
      <c r="AO2981" s="208" t="str">
        <f t="shared" si="3920"/>
        <v>AO$2934</v>
      </c>
      <c r="AP2981" s="208" t="str">
        <f t="shared" si="3920"/>
        <v>AP$2934</v>
      </c>
      <c r="AQ2981" s="208" t="str">
        <f t="shared" si="3920"/>
        <v>AQ$2934</v>
      </c>
      <c r="AR2981" s="208" t="str">
        <f t="shared" si="3920"/>
        <v>AR$2934</v>
      </c>
      <c r="AS2981" s="208" t="str">
        <f t="shared" si="3920"/>
        <v>AS$2934</v>
      </c>
      <c r="AT2981" s="208" t="str">
        <f t="shared" si="3920"/>
        <v>AT$2934</v>
      </c>
      <c r="AU2981" s="208" t="str">
        <f t="shared" si="3920"/>
        <v>AU$2934</v>
      </c>
      <c r="AV2981" s="208" t="str">
        <f t="shared" si="3920"/>
        <v>AV$2934</v>
      </c>
      <c r="AW2981" s="208" t="str">
        <f t="shared" si="3920"/>
        <v>AW$2934</v>
      </c>
      <c r="AX2981" s="208" t="str">
        <f t="shared" si="3920"/>
        <v>AX$2934</v>
      </c>
      <c r="AY2981" s="208" t="str">
        <f t="shared" ref="AY2981:CD2981" si="3921">ADDRESS(ROW(AY2934),COLUMN(AY2934),2)</f>
        <v>AY$2934</v>
      </c>
      <c r="AZ2981" s="208" t="str">
        <f t="shared" si="3921"/>
        <v>AZ$2934</v>
      </c>
      <c r="BA2981" s="208" t="str">
        <f t="shared" si="3921"/>
        <v>BA$2934</v>
      </c>
      <c r="BB2981" s="208" t="str">
        <f t="shared" si="3921"/>
        <v>BB$2934</v>
      </c>
      <c r="BC2981" s="208" t="str">
        <f t="shared" si="3921"/>
        <v>BC$2934</v>
      </c>
      <c r="BD2981" s="208" t="str">
        <f t="shared" si="3921"/>
        <v>BD$2934</v>
      </c>
      <c r="BE2981" s="208" t="str">
        <f t="shared" si="3921"/>
        <v>BE$2934</v>
      </c>
      <c r="BF2981" s="208" t="str">
        <f t="shared" si="3921"/>
        <v>BF$2934</v>
      </c>
      <c r="BG2981" s="208" t="str">
        <f t="shared" si="3921"/>
        <v>BG$2934</v>
      </c>
      <c r="BH2981" s="208" t="str">
        <f t="shared" si="3921"/>
        <v>BH$2934</v>
      </c>
      <c r="BI2981" s="208" t="str">
        <f t="shared" si="3921"/>
        <v>BI$2934</v>
      </c>
      <c r="BJ2981" s="208" t="str">
        <f t="shared" si="3921"/>
        <v>BJ$2934</v>
      </c>
      <c r="BK2981" s="208" t="str">
        <f t="shared" si="3921"/>
        <v>BK$2934</v>
      </c>
      <c r="BL2981" s="208" t="str">
        <f t="shared" si="3921"/>
        <v>BL$2934</v>
      </c>
      <c r="BM2981" s="208" t="str">
        <f t="shared" si="3921"/>
        <v>BM$2934</v>
      </c>
      <c r="BN2981" s="208" t="str">
        <f t="shared" si="3921"/>
        <v>BN$2934</v>
      </c>
      <c r="BO2981" s="208" t="str">
        <f t="shared" si="3921"/>
        <v>BO$2934</v>
      </c>
      <c r="BP2981" s="208" t="str">
        <f t="shared" si="3921"/>
        <v>BP$2934</v>
      </c>
      <c r="BQ2981" s="208" t="str">
        <f t="shared" si="3921"/>
        <v>BQ$2934</v>
      </c>
      <c r="BR2981" s="208" t="str">
        <f t="shared" si="3921"/>
        <v>BR$2934</v>
      </c>
      <c r="BS2981" s="208" t="str">
        <f t="shared" si="3921"/>
        <v>BS$2934</v>
      </c>
      <c r="BT2981" s="208" t="str">
        <f t="shared" si="3921"/>
        <v>BT$2934</v>
      </c>
      <c r="BU2981" s="208" t="str">
        <f t="shared" si="3921"/>
        <v>BU$2934</v>
      </c>
      <c r="BV2981" s="208" t="str">
        <f t="shared" si="3921"/>
        <v>BV$2934</v>
      </c>
      <c r="BW2981" s="208" t="str">
        <f t="shared" si="3921"/>
        <v>BW$2934</v>
      </c>
      <c r="BX2981" s="208" t="str">
        <f t="shared" si="3921"/>
        <v>BX$2934</v>
      </c>
      <c r="BY2981" s="208" t="str">
        <f t="shared" si="3921"/>
        <v>BY$2934</v>
      </c>
      <c r="BZ2981" s="208" t="str">
        <f t="shared" si="3921"/>
        <v>BZ$2934</v>
      </c>
      <c r="CA2981" s="208" t="str">
        <f t="shared" si="3921"/>
        <v>CA$2934</v>
      </c>
      <c r="CB2981" s="208" t="str">
        <f t="shared" si="3921"/>
        <v>CB$2934</v>
      </c>
      <c r="CC2981" s="208" t="str">
        <f t="shared" si="3921"/>
        <v>CC$2934</v>
      </c>
      <c r="CD2981" s="208" t="str">
        <f t="shared" si="3921"/>
        <v>CD$2934</v>
      </c>
      <c r="CE2981" s="208" t="str">
        <f t="shared" ref="CE2981:CK2981" si="3922">ADDRESS(ROW(CE2934),COLUMN(CE2934),2)</f>
        <v>CE$2934</v>
      </c>
      <c r="CF2981" s="208" t="str">
        <f t="shared" si="3922"/>
        <v>CF$2934</v>
      </c>
      <c r="CG2981" s="208" t="str">
        <f t="shared" si="3922"/>
        <v>CG$2934</v>
      </c>
      <c r="CH2981" s="208" t="str">
        <f t="shared" si="3922"/>
        <v>CH$2934</v>
      </c>
      <c r="CI2981" s="208" t="str">
        <f t="shared" si="3922"/>
        <v>CI$2934</v>
      </c>
      <c r="CJ2981" s="208" t="str">
        <f t="shared" si="3922"/>
        <v>CJ$2934</v>
      </c>
      <c r="CK2981" s="208" t="str">
        <f t="shared" si="3922"/>
        <v>CK$2934</v>
      </c>
    </row>
    <row r="2982" spans="2:89" x14ac:dyDescent="0.35">
      <c r="S2982" s="208" t="str">
        <f t="shared" ref="S2982" si="3923">ADDRESS(ROW(S2933),COLUMN(S2933),2)</f>
        <v>S$2933</v>
      </c>
      <c r="T2982" s="208" t="str">
        <f t="shared" ref="T2982:AX2982" si="3924">ADDRESS(ROW(T2933),COLUMN(T2933),2)</f>
        <v>T$2933</v>
      </c>
      <c r="U2982" s="208" t="str">
        <f t="shared" si="3924"/>
        <v>U$2933</v>
      </c>
      <c r="V2982" s="208" t="str">
        <f t="shared" si="3924"/>
        <v>V$2933</v>
      </c>
      <c r="W2982" s="208" t="str">
        <f t="shared" si="3924"/>
        <v>W$2933</v>
      </c>
      <c r="X2982" s="208" t="str">
        <f t="shared" si="3924"/>
        <v>X$2933</v>
      </c>
      <c r="Y2982" s="208" t="str">
        <f t="shared" si="3924"/>
        <v>Y$2933</v>
      </c>
      <c r="Z2982" s="208" t="str">
        <f t="shared" si="3924"/>
        <v>Z$2933</v>
      </c>
      <c r="AA2982" s="208" t="str">
        <f t="shared" si="3924"/>
        <v>AA$2933</v>
      </c>
      <c r="AB2982" s="208" t="str">
        <f t="shared" si="3924"/>
        <v>AB$2933</v>
      </c>
      <c r="AC2982" s="208" t="str">
        <f t="shared" si="3924"/>
        <v>AC$2933</v>
      </c>
      <c r="AD2982" s="208" t="str">
        <f t="shared" si="3924"/>
        <v>AD$2933</v>
      </c>
      <c r="AE2982" s="208" t="str">
        <f t="shared" si="3924"/>
        <v>AE$2933</v>
      </c>
      <c r="AF2982" s="208" t="str">
        <f t="shared" si="3924"/>
        <v>AF$2933</v>
      </c>
      <c r="AG2982" s="208" t="str">
        <f t="shared" si="3924"/>
        <v>AG$2933</v>
      </c>
      <c r="AH2982" s="208" t="str">
        <f t="shared" si="3924"/>
        <v>AH$2933</v>
      </c>
      <c r="AI2982" s="208" t="str">
        <f t="shared" si="3924"/>
        <v>AI$2933</v>
      </c>
      <c r="AJ2982" s="208" t="str">
        <f t="shared" si="3924"/>
        <v>AJ$2933</v>
      </c>
      <c r="AK2982" s="208" t="str">
        <f t="shared" si="3924"/>
        <v>AK$2933</v>
      </c>
      <c r="AL2982" s="208" t="str">
        <f t="shared" si="3924"/>
        <v>AL$2933</v>
      </c>
      <c r="AM2982" s="208" t="str">
        <f t="shared" si="3924"/>
        <v>AM$2933</v>
      </c>
      <c r="AN2982" s="208" t="str">
        <f t="shared" si="3924"/>
        <v>AN$2933</v>
      </c>
      <c r="AO2982" s="208" t="str">
        <f t="shared" si="3924"/>
        <v>AO$2933</v>
      </c>
      <c r="AP2982" s="208" t="str">
        <f t="shared" si="3924"/>
        <v>AP$2933</v>
      </c>
      <c r="AQ2982" s="208" t="str">
        <f t="shared" si="3924"/>
        <v>AQ$2933</v>
      </c>
      <c r="AR2982" s="208" t="str">
        <f t="shared" si="3924"/>
        <v>AR$2933</v>
      </c>
      <c r="AS2982" s="208" t="str">
        <f t="shared" si="3924"/>
        <v>AS$2933</v>
      </c>
      <c r="AT2982" s="208" t="str">
        <f t="shared" si="3924"/>
        <v>AT$2933</v>
      </c>
      <c r="AU2982" s="208" t="str">
        <f t="shared" si="3924"/>
        <v>AU$2933</v>
      </c>
      <c r="AV2982" s="208" t="str">
        <f t="shared" si="3924"/>
        <v>AV$2933</v>
      </c>
      <c r="AW2982" s="208" t="str">
        <f t="shared" si="3924"/>
        <v>AW$2933</v>
      </c>
      <c r="AX2982" s="208" t="str">
        <f t="shared" si="3924"/>
        <v>AX$2933</v>
      </c>
      <c r="AY2982" s="208" t="str">
        <f t="shared" ref="AY2982:CD2982" si="3925">ADDRESS(ROW(AY2933),COLUMN(AY2933),2)</f>
        <v>AY$2933</v>
      </c>
      <c r="AZ2982" s="208" t="str">
        <f t="shared" si="3925"/>
        <v>AZ$2933</v>
      </c>
      <c r="BA2982" s="208" t="str">
        <f t="shared" si="3925"/>
        <v>BA$2933</v>
      </c>
      <c r="BB2982" s="208" t="str">
        <f t="shared" si="3925"/>
        <v>BB$2933</v>
      </c>
      <c r="BC2982" s="208" t="str">
        <f t="shared" si="3925"/>
        <v>BC$2933</v>
      </c>
      <c r="BD2982" s="208" t="str">
        <f t="shared" si="3925"/>
        <v>BD$2933</v>
      </c>
      <c r="BE2982" s="208" t="str">
        <f t="shared" si="3925"/>
        <v>BE$2933</v>
      </c>
      <c r="BF2982" s="208" t="str">
        <f t="shared" si="3925"/>
        <v>BF$2933</v>
      </c>
      <c r="BG2982" s="208" t="str">
        <f t="shared" si="3925"/>
        <v>BG$2933</v>
      </c>
      <c r="BH2982" s="208" t="str">
        <f t="shared" si="3925"/>
        <v>BH$2933</v>
      </c>
      <c r="BI2982" s="208" t="str">
        <f t="shared" si="3925"/>
        <v>BI$2933</v>
      </c>
      <c r="BJ2982" s="208" t="str">
        <f t="shared" si="3925"/>
        <v>BJ$2933</v>
      </c>
      <c r="BK2982" s="208" t="str">
        <f t="shared" si="3925"/>
        <v>BK$2933</v>
      </c>
      <c r="BL2982" s="208" t="str">
        <f t="shared" si="3925"/>
        <v>BL$2933</v>
      </c>
      <c r="BM2982" s="208" t="str">
        <f t="shared" si="3925"/>
        <v>BM$2933</v>
      </c>
      <c r="BN2982" s="208" t="str">
        <f t="shared" si="3925"/>
        <v>BN$2933</v>
      </c>
      <c r="BO2982" s="208" t="str">
        <f t="shared" si="3925"/>
        <v>BO$2933</v>
      </c>
      <c r="BP2982" s="208" t="str">
        <f t="shared" si="3925"/>
        <v>BP$2933</v>
      </c>
      <c r="BQ2982" s="208" t="str">
        <f t="shared" si="3925"/>
        <v>BQ$2933</v>
      </c>
      <c r="BR2982" s="208" t="str">
        <f t="shared" si="3925"/>
        <v>BR$2933</v>
      </c>
      <c r="BS2982" s="208" t="str">
        <f t="shared" si="3925"/>
        <v>BS$2933</v>
      </c>
      <c r="BT2982" s="208" t="str">
        <f t="shared" si="3925"/>
        <v>BT$2933</v>
      </c>
      <c r="BU2982" s="208" t="str">
        <f t="shared" si="3925"/>
        <v>BU$2933</v>
      </c>
      <c r="BV2982" s="208" t="str">
        <f t="shared" si="3925"/>
        <v>BV$2933</v>
      </c>
      <c r="BW2982" s="208" t="str">
        <f t="shared" si="3925"/>
        <v>BW$2933</v>
      </c>
      <c r="BX2982" s="208" t="str">
        <f t="shared" si="3925"/>
        <v>BX$2933</v>
      </c>
      <c r="BY2982" s="208" t="str">
        <f t="shared" si="3925"/>
        <v>BY$2933</v>
      </c>
      <c r="BZ2982" s="208" t="str">
        <f t="shared" si="3925"/>
        <v>BZ$2933</v>
      </c>
      <c r="CA2982" s="208" t="str">
        <f t="shared" si="3925"/>
        <v>CA$2933</v>
      </c>
      <c r="CB2982" s="208" t="str">
        <f t="shared" si="3925"/>
        <v>CB$2933</v>
      </c>
      <c r="CC2982" s="208" t="str">
        <f t="shared" si="3925"/>
        <v>CC$2933</v>
      </c>
      <c r="CD2982" s="208" t="str">
        <f t="shared" si="3925"/>
        <v>CD$2933</v>
      </c>
      <c r="CE2982" s="208" t="str">
        <f t="shared" ref="CE2982:CK2982" si="3926">ADDRESS(ROW(CE2933),COLUMN(CE2933),2)</f>
        <v>CE$2933</v>
      </c>
      <c r="CF2982" s="208" t="str">
        <f t="shared" si="3926"/>
        <v>CF$2933</v>
      </c>
      <c r="CG2982" s="208" t="str">
        <f t="shared" si="3926"/>
        <v>CG$2933</v>
      </c>
      <c r="CH2982" s="208" t="str">
        <f t="shared" si="3926"/>
        <v>CH$2933</v>
      </c>
      <c r="CI2982" s="208" t="str">
        <f t="shared" si="3926"/>
        <v>CI$2933</v>
      </c>
      <c r="CJ2982" s="208" t="str">
        <f t="shared" si="3926"/>
        <v>CJ$2933</v>
      </c>
      <c r="CK2982" s="208" t="str">
        <f t="shared" si="3926"/>
        <v>CK$2933</v>
      </c>
    </row>
  </sheetData>
  <conditionalFormatting sqref="B1:XFD1">
    <cfRule type="cellIs" dxfId="11" priority="1" stopIfTrue="1" operator="notEqual">
      <formula>0.6545646468</formula>
    </cfRule>
  </conditionalFormatting>
  <dataValidations count="2">
    <dataValidation type="whole" allowBlank="1" showInputMessage="1" showErrorMessage="1" sqref="K2646:P2646" xr:uid="{AAE38CD2-65C1-4A8C-B681-774339914BCA}">
      <formula1>0</formula1>
      <formula2>1</formula2>
    </dataValidation>
    <dataValidation type="list" allowBlank="1" showInputMessage="1" showErrorMessage="1" sqref="H255 H287" xr:uid="{BB8FD655-362D-40FB-A7DD-3B9CEE740122}">
      <formula1>B258:B259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C597:C714 C489:C595 C438:C486 C424:C435 C1307:C1455 C1151:C1280 C1282:C1305 C379:C397 C399:C422 C1083:C1121 C2321:C2353 C2286:C2292 C2294:C2319 C1055:C1081 C2128:C2150 C1457:C1630 C8:C24 C166:C184 C39:C103 C197:C217 C251:C317 C329:C337 C1123:C1149 C716:C812 C814:C889 C2355:C2416 C2152:C2250 C2029:C2126 C2262:C2284 C2513:C1048576 C2252:C2260 C2:C4 C105:C149 C891:C1053 C2435:C2511 C340:C377 C1632:C2026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EED9-6C02-4E72-8772-45708D52995A}">
  <sheetPr codeName="Sheet15">
    <tabColor theme="5"/>
  </sheetPr>
  <dimension ref="A1:AB23"/>
  <sheetViews>
    <sheetView showGridLines="0" zoomScale="85" zoomScaleNormal="85" workbookViewId="0">
      <pane xSplit="4" ySplit="1" topLeftCell="E2" activePane="bottomRight" state="frozen"/>
      <selection activeCell="L22" sqref="L22"/>
      <selection pane="topRight" activeCell="L22" sqref="L22"/>
      <selection pane="bottomLeft" activeCell="L22" sqref="L22"/>
      <selection pane="bottomRight"/>
    </sheetView>
  </sheetViews>
  <sheetFormatPr defaultColWidth="10.453125" defaultRowHeight="14.5" outlineLevelCol="1" x14ac:dyDescent="0.35"/>
  <cols>
    <col min="1" max="1" width="19.54296875" bestFit="1" customWidth="1"/>
    <col min="2" max="2" width="14.453125" bestFit="1" customWidth="1"/>
    <col min="4" max="4" width="27.453125" bestFit="1" customWidth="1"/>
    <col min="5" max="5" width="19.453125" bestFit="1" customWidth="1"/>
    <col min="6" max="6" width="15.453125" customWidth="1"/>
    <col min="7" max="7" width="19.54296875" bestFit="1" customWidth="1"/>
    <col min="8" max="9" width="15.453125" customWidth="1"/>
    <col min="10" max="21" width="15.453125" customWidth="1" outlineLevel="1"/>
    <col min="25" max="25" width="12.81640625" bestFit="1" customWidth="1"/>
  </cols>
  <sheetData>
    <row r="1" spans="1:28" x14ac:dyDescent="0.35">
      <c r="E1" s="339">
        <v>2024</v>
      </c>
      <c r="F1" s="27">
        <f>E1+1</f>
        <v>2025</v>
      </c>
      <c r="G1" s="27">
        <f t="shared" ref="G1:H1" si="0">F1+1</f>
        <v>2026</v>
      </c>
      <c r="H1" s="27">
        <f t="shared" si="0"/>
        <v>2027</v>
      </c>
      <c r="I1" s="27">
        <f>H1+1</f>
        <v>2028</v>
      </c>
      <c r="J1" s="27"/>
      <c r="K1" s="27"/>
      <c r="L1" s="27"/>
      <c r="M1" s="27"/>
      <c r="N1" s="27"/>
      <c r="O1" s="27"/>
      <c r="P1" s="27"/>
      <c r="Q1" s="27"/>
      <c r="R1" s="27"/>
      <c r="S1" s="27"/>
      <c r="T1" s="27"/>
      <c r="U1" s="27"/>
    </row>
    <row r="2" spans="1:28" x14ac:dyDescent="0.35">
      <c r="A2" s="12" t="s">
        <v>853</v>
      </c>
      <c r="B2" s="12"/>
      <c r="D2" s="27" t="s">
        <v>604</v>
      </c>
      <c r="E2" s="340">
        <f ca="1">+'IS BS CF'!K36</f>
        <v>-407350.40000000014</v>
      </c>
      <c r="F2" s="340">
        <f ca="1">+'IS BS CF'!L36</f>
        <v>-427467.92</v>
      </c>
      <c r="G2" s="340">
        <f ca="1">+'IS BS CF'!M36</f>
        <v>-448591.31599999993</v>
      </c>
      <c r="H2" s="340">
        <f ca="1">+'IS BS CF'!N36</f>
        <v>-470770.88179999992</v>
      </c>
      <c r="I2" s="340">
        <f ca="1">+'IS BS CF'!O36</f>
        <v>-494059.42589000001</v>
      </c>
      <c r="J2" s="27"/>
      <c r="K2" s="27"/>
      <c r="L2" s="27"/>
      <c r="M2" s="27"/>
      <c r="N2" s="27"/>
      <c r="O2" s="27"/>
      <c r="P2" s="27"/>
      <c r="Q2" s="27"/>
      <c r="R2" s="27"/>
      <c r="S2" s="27"/>
      <c r="T2" s="27"/>
      <c r="U2" s="27"/>
      <c r="W2" s="27" t="s">
        <v>854</v>
      </c>
    </row>
    <row r="3" spans="1:28" x14ac:dyDescent="0.35">
      <c r="A3" t="s">
        <v>855</v>
      </c>
      <c r="B3" s="341">
        <v>1</v>
      </c>
      <c r="D3" t="s">
        <v>856</v>
      </c>
      <c r="E3" s="342">
        <f ca="1">+IFERROR('IS BS CF'!K87,0)+IFERROR('IS BS CF'!K90,0)</f>
        <v>-407350.40000000014</v>
      </c>
      <c r="F3" s="342">
        <f ca="1">+IFERROR('IS BS CF'!L87,0)+IFERROR('IS BS CF'!L90,0)</f>
        <v>-427467.92</v>
      </c>
      <c r="G3" s="342">
        <f ca="1">+IFERROR('IS BS CF'!M87,0)+IFERROR('IS BS CF'!M90,0)</f>
        <v>-448591.31600000034</v>
      </c>
      <c r="H3" s="342">
        <f ca="1">+IFERROR('IS BS CF'!N87,0)+IFERROR('IS BS CF'!N90,0)</f>
        <v>-470770.88180000032</v>
      </c>
      <c r="I3" s="342">
        <f ca="1">+IFERROR('IS BS CF'!O87,0)+IFERROR('IS BS CF'!O90,0)</f>
        <v>-494059.42589000019</v>
      </c>
      <c r="J3" s="343"/>
      <c r="K3" s="343"/>
      <c r="L3" s="343"/>
      <c r="M3" s="343"/>
      <c r="N3" s="343"/>
      <c r="O3" s="343"/>
      <c r="P3" s="343"/>
      <c r="Q3" s="343"/>
      <c r="R3" s="343"/>
      <c r="S3" s="343"/>
      <c r="T3" s="343"/>
      <c r="U3" s="343"/>
    </row>
    <row r="4" spans="1:28" x14ac:dyDescent="0.35">
      <c r="A4" t="s">
        <v>857</v>
      </c>
      <c r="B4" s="344">
        <v>2028</v>
      </c>
      <c r="D4" t="s">
        <v>858</v>
      </c>
      <c r="E4" s="345">
        <f>+MAX(0,IF($B$4=E$1,E2*$B$5,0))</f>
        <v>0</v>
      </c>
      <c r="F4" s="345">
        <f t="shared" ref="F4:H4" si="1">+MAX(0,IF($B$4=F$1,F2*$B$5,0))</f>
        <v>0</v>
      </c>
      <c r="G4" s="345">
        <f t="shared" si="1"/>
        <v>0</v>
      </c>
      <c r="H4" s="345">
        <f t="shared" si="1"/>
        <v>0</v>
      </c>
      <c r="I4" s="345">
        <f>+IF(YEAR($B$4)=I$1,I2*$B$5,0)</f>
        <v>0</v>
      </c>
      <c r="J4" s="346"/>
      <c r="K4" s="346"/>
      <c r="L4" s="346"/>
      <c r="M4" s="346"/>
      <c r="N4" s="346"/>
      <c r="O4" s="346"/>
      <c r="P4" s="346"/>
      <c r="Q4" s="346"/>
      <c r="R4" s="346"/>
      <c r="S4" s="346"/>
      <c r="T4" s="346"/>
      <c r="U4" s="346"/>
      <c r="W4" s="31" t="s">
        <v>859</v>
      </c>
      <c r="X4" s="347"/>
    </row>
    <row r="5" spans="1:28" ht="14.9" customHeight="1" x14ac:dyDescent="0.35">
      <c r="A5" t="s">
        <v>860</v>
      </c>
      <c r="B5" s="348">
        <v>10</v>
      </c>
      <c r="D5" s="27" t="s">
        <v>861</v>
      </c>
      <c r="E5" s="343">
        <f ca="1">SUM(E3:E4)</f>
        <v>-407350.40000000014</v>
      </c>
      <c r="F5" s="343">
        <f t="shared" ref="F5:I5" ca="1" si="2">SUM(F3:F4)</f>
        <v>-427467.92</v>
      </c>
      <c r="G5" s="343">
        <f t="shared" ca="1" si="2"/>
        <v>-448591.31600000034</v>
      </c>
      <c r="H5" s="343">
        <f t="shared" ca="1" si="2"/>
        <v>-470770.88180000032</v>
      </c>
      <c r="I5" s="343">
        <f t="shared" ca="1" si="2"/>
        <v>-494059.42589000019</v>
      </c>
      <c r="J5" s="343"/>
      <c r="K5" s="343"/>
      <c r="L5" s="343"/>
      <c r="M5" s="343"/>
      <c r="N5" s="343"/>
      <c r="O5" s="343"/>
      <c r="P5" s="343"/>
      <c r="Q5" s="343"/>
      <c r="R5" s="343"/>
      <c r="S5" s="343"/>
      <c r="T5" s="343"/>
      <c r="U5" s="343"/>
      <c r="X5" s="347"/>
      <c r="Y5" s="349" t="s">
        <v>857</v>
      </c>
      <c r="Z5" s="350"/>
      <c r="AA5" s="350"/>
      <c r="AB5" s="350"/>
    </row>
    <row r="6" spans="1:28" x14ac:dyDescent="0.35">
      <c r="D6" t="s">
        <v>862</v>
      </c>
      <c r="E6" s="351">
        <v>0.5</v>
      </c>
      <c r="F6" s="352">
        <f t="shared" ref="F6:I6" si="3">++IF($B$4&gt;=F$1,E6+1,0)</f>
        <v>1.5</v>
      </c>
      <c r="G6" s="352">
        <f t="shared" si="3"/>
        <v>2.5</v>
      </c>
      <c r="H6" s="352">
        <f t="shared" si="3"/>
        <v>3.5</v>
      </c>
      <c r="I6" s="352">
        <f t="shared" si="3"/>
        <v>4.5</v>
      </c>
      <c r="J6" s="353"/>
      <c r="K6" s="353"/>
      <c r="L6" s="353"/>
      <c r="M6" s="353"/>
      <c r="N6" s="353"/>
      <c r="O6" s="353"/>
      <c r="P6" s="353"/>
      <c r="Q6" s="353"/>
      <c r="R6" s="353"/>
      <c r="S6" s="353"/>
      <c r="T6" s="353"/>
      <c r="U6" s="353"/>
      <c r="X6" s="354">
        <f ca="1">B12</f>
        <v>-170581918.66153663</v>
      </c>
      <c r="Y6" s="220">
        <v>2021</v>
      </c>
      <c r="Z6" s="220">
        <v>2022</v>
      </c>
      <c r="AA6" s="312">
        <v>2023</v>
      </c>
    </row>
    <row r="7" spans="1:28" x14ac:dyDescent="0.35">
      <c r="A7" s="27" t="s">
        <v>863</v>
      </c>
      <c r="B7" s="343">
        <f ca="1">+SUM(E7:I7)</f>
        <v>-581918.66153664724</v>
      </c>
      <c r="D7" s="27" t="s">
        <v>864</v>
      </c>
      <c r="E7" s="343">
        <f ca="1">+E5/(1+$B$3)^E6*(E1&lt;=$B$4)</f>
        <v>-288040.23015905271</v>
      </c>
      <c r="F7" s="343">
        <f t="shared" ref="F7:I7" ca="1" si="4">+F5/(1+$B$3)^F6*(F1&lt;=$B$4)</f>
        <v>-151132.7324858543</v>
      </c>
      <c r="G7" s="343">
        <f t="shared" ca="1" si="4"/>
        <v>-79300.490381249401</v>
      </c>
      <c r="H7" s="343">
        <f t="shared" ca="1" si="4"/>
        <v>-41610.660363243864</v>
      </c>
      <c r="I7" s="343">
        <f t="shared" ca="1" si="4"/>
        <v>-21834.54814724698</v>
      </c>
      <c r="J7" s="343"/>
      <c r="K7" s="355"/>
      <c r="L7" s="355"/>
      <c r="M7" s="343"/>
      <c r="N7" s="343"/>
      <c r="O7" s="343"/>
      <c r="P7" s="343"/>
      <c r="Q7" s="343"/>
      <c r="R7" s="343"/>
      <c r="S7" s="343"/>
      <c r="T7" s="343"/>
      <c r="U7" s="343"/>
      <c r="W7" s="465" t="s">
        <v>860</v>
      </c>
      <c r="X7" s="357">
        <f>+X8-1</f>
        <v>9</v>
      </c>
      <c r="Y7" s="358"/>
      <c r="Z7" s="21"/>
      <c r="AA7" s="259"/>
    </row>
    <row r="8" spans="1:28" x14ac:dyDescent="0.35">
      <c r="A8" t="s">
        <v>865</v>
      </c>
      <c r="B8" s="359">
        <f>+'IS BS CF'!R55</f>
        <v>0</v>
      </c>
      <c r="L8" s="64"/>
      <c r="W8" s="465"/>
      <c r="X8" s="360">
        <v>10</v>
      </c>
      <c r="Y8" s="361"/>
      <c r="Z8" s="259"/>
      <c r="AA8" s="259"/>
    </row>
    <row r="9" spans="1:28" x14ac:dyDescent="0.35">
      <c r="A9" t="s">
        <v>866</v>
      </c>
      <c r="B9" s="359"/>
      <c r="D9" s="12"/>
      <c r="W9" s="465"/>
      <c r="X9" s="362">
        <f>+X8+1</f>
        <v>11</v>
      </c>
      <c r="Y9" s="363"/>
      <c r="Z9" s="21"/>
      <c r="AA9" s="259"/>
    </row>
    <row r="10" spans="1:28" x14ac:dyDescent="0.35">
      <c r="A10" t="s">
        <v>867</v>
      </c>
      <c r="B10" s="359"/>
      <c r="D10" s="12"/>
      <c r="W10" s="356"/>
      <c r="X10" s="362"/>
      <c r="Y10" s="248"/>
      <c r="Z10" s="21"/>
      <c r="AA10" s="259"/>
    </row>
    <row r="11" spans="1:28" x14ac:dyDescent="0.35">
      <c r="A11" t="s">
        <v>868</v>
      </c>
      <c r="B11" s="364">
        <f>-SUM('IS BS CF'!K93:P93)</f>
        <v>-170000000</v>
      </c>
      <c r="D11" s="12"/>
      <c r="W11" s="356"/>
      <c r="X11" s="362"/>
      <c r="Y11" s="248"/>
      <c r="Z11" s="21"/>
      <c r="AA11" s="259"/>
    </row>
    <row r="12" spans="1:28" x14ac:dyDescent="0.35">
      <c r="A12" s="27" t="s">
        <v>869</v>
      </c>
      <c r="B12" s="28">
        <f ca="1">SUM(B7:B11)</f>
        <v>-170581918.66153663</v>
      </c>
      <c r="E12" s="53"/>
      <c r="F12" s="53"/>
      <c r="G12" s="53"/>
      <c r="H12" s="53"/>
      <c r="W12" s="356"/>
      <c r="X12" s="362"/>
      <c r="Y12" s="346"/>
      <c r="Z12" s="365"/>
      <c r="AA12" s="346"/>
    </row>
    <row r="13" spans="1:28" ht="14.9" customHeight="1" x14ac:dyDescent="0.35">
      <c r="E13" s="53"/>
      <c r="F13" s="53"/>
      <c r="G13" s="53"/>
      <c r="H13" s="53"/>
      <c r="W13" s="356"/>
    </row>
    <row r="14" spans="1:28" ht="14.9" customHeight="1" x14ac:dyDescent="0.35">
      <c r="W14" s="31"/>
      <c r="X14" s="347"/>
      <c r="Y14" s="350"/>
      <c r="Z14" s="350"/>
      <c r="AA14" s="350"/>
    </row>
    <row r="15" spans="1:28" x14ac:dyDescent="0.35">
      <c r="W15" s="465"/>
      <c r="X15" s="357"/>
      <c r="Y15" s="366"/>
      <c r="Z15" s="366"/>
      <c r="AA15" s="367"/>
    </row>
    <row r="16" spans="1:28" x14ac:dyDescent="0.35">
      <c r="W16" s="465"/>
      <c r="X16" s="360"/>
      <c r="Y16" s="367"/>
      <c r="Z16" s="367"/>
      <c r="AA16" s="367"/>
    </row>
    <row r="17" spans="23:27" x14ac:dyDescent="0.35">
      <c r="W17" s="465"/>
      <c r="X17" s="357"/>
      <c r="Y17" s="366"/>
      <c r="Z17" s="366"/>
      <c r="AA17" s="367"/>
    </row>
    <row r="18" spans="23:27" x14ac:dyDescent="0.35">
      <c r="X18" s="347"/>
    </row>
    <row r="19" spans="23:27" x14ac:dyDescent="0.35">
      <c r="W19" s="31"/>
      <c r="X19" s="347"/>
      <c r="Y19" s="350"/>
      <c r="Z19" s="350"/>
      <c r="AA19" s="350"/>
    </row>
    <row r="20" spans="23:27" x14ac:dyDescent="0.35">
      <c r="W20" s="356"/>
      <c r="X20" s="354"/>
      <c r="AA20" s="27"/>
    </row>
    <row r="21" spans="23:27" x14ac:dyDescent="0.35">
      <c r="W21" s="465"/>
      <c r="X21" s="357"/>
      <c r="Y21" s="366"/>
      <c r="Z21" s="366"/>
      <c r="AA21" s="367"/>
    </row>
    <row r="22" spans="23:27" x14ac:dyDescent="0.35">
      <c r="W22" s="465"/>
      <c r="X22" s="360"/>
      <c r="Y22" s="367"/>
      <c r="Z22" s="367"/>
      <c r="AA22" s="367"/>
    </row>
    <row r="23" spans="23:27" x14ac:dyDescent="0.35">
      <c r="W23" s="465"/>
      <c r="X23" s="357"/>
      <c r="Y23" s="366"/>
      <c r="Z23" s="366"/>
      <c r="AA23" s="367"/>
    </row>
  </sheetData>
  <mergeCells count="3">
    <mergeCell ref="W7:W9"/>
    <mergeCell ref="W15:W17"/>
    <mergeCell ref="W21:W23"/>
  </mergeCells>
  <conditionalFormatting sqref="X6">
    <cfRule type="cellIs" dxfId="10" priority="2" stopIfTrue="1" operator="notEqual">
      <formula>0.6545646468</formula>
    </cfRule>
  </conditionalFormatting>
  <conditionalFormatting sqref="X20">
    <cfRule type="cellIs" dxfId="9" priority="1" stopIfTrue="1" operator="notEqual">
      <formula>0.6545646468</formula>
    </cfRule>
  </conditionalFormatting>
  <pageMargins left="0.7" right="0.7" top="0.75" bottom="0.75" header="0.3" footer="0.3"/>
  <pageSetup scale="70" orientation="landscape" r:id="rId1"/>
  <headerFooter>
    <oddHeader>&amp;LManna Operating Model</oddHeader>
    <oddFooter>&amp;LConfidential - Do not duplicate or distribute without written permission&amp;R&amp;P/&amp;N</oddFooter>
  </headerFooter>
  <colBreaks count="1" manualBreakCount="1">
    <brk id="8" max="1048575" man="1"/>
  </col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49B9-C28A-4449-B04E-DB620059AEA2}">
  <sheetPr codeName="Sheet16">
    <tabColor theme="5"/>
  </sheetPr>
  <dimension ref="A1:E18"/>
  <sheetViews>
    <sheetView showGridLines="0" zoomScale="95" zoomScaleNormal="95" workbookViewId="0"/>
  </sheetViews>
  <sheetFormatPr defaultColWidth="8.54296875" defaultRowHeight="14.5" x14ac:dyDescent="0.35"/>
  <cols>
    <col min="1" max="1" width="22.453125" bestFit="1" customWidth="1"/>
    <col min="3" max="3" width="12" bestFit="1" customWidth="1"/>
  </cols>
  <sheetData>
    <row r="1" spans="1:5" x14ac:dyDescent="0.35">
      <c r="A1" s="31" t="s">
        <v>870</v>
      </c>
    </row>
    <row r="2" spans="1:5" ht="16.5" x14ac:dyDescent="0.35">
      <c r="A2" t="s">
        <v>871</v>
      </c>
      <c r="C2" s="368">
        <v>3.0300000000000001E-2</v>
      </c>
      <c r="D2" s="334" t="s">
        <v>872</v>
      </c>
    </row>
    <row r="3" spans="1:5" ht="16.5" x14ac:dyDescent="0.35">
      <c r="A3" t="s">
        <v>873</v>
      </c>
      <c r="C3" s="368">
        <v>0.05</v>
      </c>
      <c r="D3" t="s">
        <v>874</v>
      </c>
      <c r="E3" t="s">
        <v>875</v>
      </c>
    </row>
    <row r="4" spans="1:5" ht="16.5" x14ac:dyDescent="0.35">
      <c r="A4" t="s">
        <v>876</v>
      </c>
      <c r="C4" s="368">
        <v>5.5899999999999998E-2</v>
      </c>
      <c r="D4" t="s">
        <v>877</v>
      </c>
      <c r="E4" t="s">
        <v>878</v>
      </c>
    </row>
    <row r="5" spans="1:5" ht="16.5" x14ac:dyDescent="0.35">
      <c r="A5" t="s">
        <v>879</v>
      </c>
      <c r="C5" s="369">
        <v>1.1599999999999999E-2</v>
      </c>
      <c r="D5" t="s">
        <v>880</v>
      </c>
      <c r="E5" t="s">
        <v>881</v>
      </c>
    </row>
    <row r="6" spans="1:5" x14ac:dyDescent="0.35">
      <c r="A6" s="27" t="s">
        <v>882</v>
      </c>
      <c r="C6" s="370">
        <f>SUM(C2:C5)</f>
        <v>0.14780000000000001</v>
      </c>
    </row>
    <row r="8" spans="1:5" x14ac:dyDescent="0.35">
      <c r="A8" s="12" t="s">
        <v>883</v>
      </c>
    </row>
    <row r="9" spans="1:5" x14ac:dyDescent="0.35">
      <c r="A9" t="s">
        <v>884</v>
      </c>
      <c r="C9" s="371"/>
    </row>
    <row r="10" spans="1:5" x14ac:dyDescent="0.35">
      <c r="A10" t="s">
        <v>885</v>
      </c>
      <c r="C10" s="372"/>
    </row>
    <row r="11" spans="1:5" x14ac:dyDescent="0.35">
      <c r="A11" s="27" t="s">
        <v>886</v>
      </c>
      <c r="B11" s="27"/>
      <c r="C11" s="373">
        <f>C9*(1-C10)</f>
        <v>0</v>
      </c>
    </row>
    <row r="13" spans="1:5" x14ac:dyDescent="0.35">
      <c r="A13" s="31" t="s">
        <v>887</v>
      </c>
    </row>
    <row r="14" spans="1:5" x14ac:dyDescent="0.35">
      <c r="A14" t="s">
        <v>888</v>
      </c>
      <c r="C14" s="59">
        <f>1-C15</f>
        <v>0.97499999999999998</v>
      </c>
    </row>
    <row r="15" spans="1:5" x14ac:dyDescent="0.35">
      <c r="A15" t="s">
        <v>889</v>
      </c>
      <c r="C15" s="374">
        <v>2.5000000000000001E-2</v>
      </c>
    </row>
    <row r="16" spans="1:5" x14ac:dyDescent="0.35">
      <c r="A16" s="27" t="s">
        <v>855</v>
      </c>
      <c r="C16" s="259">
        <f>C14*C6+C15*C11</f>
        <v>0.14410500000000001</v>
      </c>
    </row>
    <row r="18" spans="1:5" x14ac:dyDescent="0.35">
      <c r="A18" s="27" t="s">
        <v>890</v>
      </c>
      <c r="C18" s="375">
        <v>0.26650000000000001</v>
      </c>
      <c r="D18" t="s">
        <v>891</v>
      </c>
      <c r="E18" t="s">
        <v>892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2AD9-199A-4180-BAC3-791C5EFB31F3}">
  <sheetPr codeName="Sheet17">
    <tabColor theme="5"/>
  </sheetPr>
  <dimension ref="A1:Q20"/>
  <sheetViews>
    <sheetView showGridLines="0" zoomScale="120" zoomScaleNormal="120" zoomScalePageLayoutView="120" workbookViewId="0"/>
  </sheetViews>
  <sheetFormatPr defaultColWidth="9.1796875" defaultRowHeight="14.5" outlineLevelCol="1" x14ac:dyDescent="0.35"/>
  <cols>
    <col min="1" max="1" width="33" style="347" customWidth="1"/>
    <col min="2" max="3" width="16" style="347" customWidth="1" outlineLevel="1"/>
    <col min="4" max="5" width="16.1796875" style="347" customWidth="1" outlineLevel="1"/>
    <col min="6" max="6" width="15.453125" style="347" customWidth="1" outlineLevel="1"/>
    <col min="7" max="7" width="17.453125" style="347" customWidth="1"/>
    <col min="8" max="8" width="21.54296875" style="347" bestFit="1" customWidth="1"/>
    <col min="9" max="12" width="15.54296875" style="347" bestFit="1" customWidth="1"/>
    <col min="13" max="16384" width="9.1796875" style="347"/>
  </cols>
  <sheetData>
    <row r="1" spans="1:17" x14ac:dyDescent="0.35">
      <c r="B1" s="347" t="s">
        <v>339</v>
      </c>
      <c r="H1" s="376" t="s">
        <v>893</v>
      </c>
      <c r="I1" s="377"/>
      <c r="J1" s="377"/>
      <c r="K1" s="378"/>
      <c r="L1" s="378"/>
    </row>
    <row r="2" spans="1:17" ht="26.25" customHeight="1" x14ac:dyDescent="0.35">
      <c r="A2" s="379" t="s">
        <v>894</v>
      </c>
      <c r="B2" s="380" t="s">
        <v>895</v>
      </c>
      <c r="C2" s="380"/>
      <c r="D2" s="380"/>
      <c r="E2" s="379" t="s">
        <v>896</v>
      </c>
      <c r="F2" s="379" t="s">
        <v>897</v>
      </c>
      <c r="G2" s="381" t="s">
        <v>898</v>
      </c>
      <c r="H2" s="382" t="s">
        <v>899</v>
      </c>
      <c r="I2" s="382" t="s">
        <v>900</v>
      </c>
      <c r="J2" s="382" t="s">
        <v>901</v>
      </c>
      <c r="K2" s="382" t="s">
        <v>902</v>
      </c>
      <c r="L2" s="383" t="s">
        <v>903</v>
      </c>
    </row>
    <row r="3" spans="1:17" x14ac:dyDescent="0.35">
      <c r="A3" s="347" t="s">
        <v>904</v>
      </c>
      <c r="B3" s="384" t="s">
        <v>905</v>
      </c>
      <c r="C3" s="384"/>
      <c r="D3" s="384"/>
      <c r="E3" s="385">
        <v>1730</v>
      </c>
      <c r="F3" s="385">
        <v>5401</v>
      </c>
      <c r="G3" s="386">
        <v>-1.0547173881949257E-2</v>
      </c>
      <c r="H3" s="387">
        <v>0.98021778584392016</v>
      </c>
      <c r="I3" s="387">
        <v>10.057728119180632</v>
      </c>
      <c r="J3" s="388" t="s">
        <v>906</v>
      </c>
      <c r="K3" s="387">
        <v>8.2307692307692299</v>
      </c>
      <c r="L3" s="388" t="s">
        <v>906</v>
      </c>
    </row>
    <row r="4" spans="1:17" x14ac:dyDescent="0.35">
      <c r="A4" s="347" t="s">
        <v>907</v>
      </c>
      <c r="B4" s="347" t="s">
        <v>908</v>
      </c>
      <c r="E4" s="385">
        <v>21645</v>
      </c>
      <c r="F4" s="385">
        <v>24565</v>
      </c>
      <c r="G4" s="386">
        <v>0.12994715946593449</v>
      </c>
      <c r="H4" s="387">
        <v>1.021838602329451</v>
      </c>
      <c r="I4" s="387">
        <v>14.978658536585366</v>
      </c>
      <c r="J4" s="387">
        <v>20.184952978056426</v>
      </c>
      <c r="K4" s="387">
        <v>15.859605911330052</v>
      </c>
      <c r="L4" s="387">
        <v>1.2204657628924649</v>
      </c>
    </row>
    <row r="5" spans="1:17" x14ac:dyDescent="0.35">
      <c r="A5" s="347" t="s">
        <v>909</v>
      </c>
      <c r="B5" s="347" t="s">
        <v>910</v>
      </c>
      <c r="E5" s="389">
        <v>48</v>
      </c>
      <c r="F5" s="389">
        <v>41.915599999999998</v>
      </c>
      <c r="G5" s="386">
        <v>0.22543198207865922</v>
      </c>
      <c r="H5" s="387">
        <v>3.6995233892321271</v>
      </c>
      <c r="I5" s="387">
        <v>8.8992781316348193</v>
      </c>
      <c r="J5" s="387">
        <v>15.371900826446282</v>
      </c>
      <c r="K5" s="388" t="s">
        <v>906</v>
      </c>
      <c r="L5" s="388" t="s">
        <v>906</v>
      </c>
    </row>
    <row r="6" spans="1:17" x14ac:dyDescent="0.35">
      <c r="A6" s="347" t="s">
        <v>911</v>
      </c>
      <c r="B6" s="347" t="s">
        <v>912</v>
      </c>
      <c r="E6" s="385">
        <v>5980</v>
      </c>
      <c r="F6" s="385">
        <v>5838.0599999999995</v>
      </c>
      <c r="G6" s="386">
        <v>0.23633411303023744</v>
      </c>
      <c r="H6" s="387">
        <v>19.141807928128788</v>
      </c>
      <c r="I6" s="387">
        <v>274.21606387975572</v>
      </c>
      <c r="J6" s="387">
        <v>38.140043763676147</v>
      </c>
      <c r="K6" s="387">
        <v>38.476821192052981</v>
      </c>
      <c r="L6" s="387">
        <v>1.6280688682099025</v>
      </c>
    </row>
    <row r="7" spans="1:17" x14ac:dyDescent="0.35">
      <c r="A7" s="347" t="s">
        <v>913</v>
      </c>
      <c r="B7" s="347" t="s">
        <v>914</v>
      </c>
      <c r="E7" s="385">
        <v>3619</v>
      </c>
      <c r="F7" s="385">
        <v>4859.8099999999995</v>
      </c>
      <c r="G7" s="386">
        <v>8.098119788577729E-2</v>
      </c>
      <c r="H7" s="387">
        <v>1.7356464285714284</v>
      </c>
      <c r="I7" s="387">
        <v>16.504703684836134</v>
      </c>
      <c r="J7" s="387">
        <v>57.455696202531641</v>
      </c>
      <c r="K7" s="387">
        <v>24.469002695417789</v>
      </c>
      <c r="L7" s="387">
        <v>3.0215659108835276</v>
      </c>
    </row>
    <row r="8" spans="1:17" hidden="1" x14ac:dyDescent="0.35">
      <c r="E8" s="385">
        <f>+E5*1.38</f>
        <v>66.239999999999995</v>
      </c>
      <c r="F8" s="385">
        <f>+F5*1.38</f>
        <v>57.843527999999992</v>
      </c>
      <c r="G8" s="386"/>
      <c r="H8" s="387"/>
      <c r="I8" s="387"/>
      <c r="J8" s="387"/>
      <c r="K8" s="387"/>
      <c r="L8" s="387"/>
    </row>
    <row r="9" spans="1:17" x14ac:dyDescent="0.35">
      <c r="A9" s="390"/>
      <c r="B9" s="390"/>
      <c r="C9" s="390"/>
      <c r="D9" s="390"/>
      <c r="E9" s="390"/>
      <c r="F9" s="390"/>
      <c r="G9" s="390"/>
      <c r="H9" s="391"/>
      <c r="I9" s="391"/>
      <c r="J9" s="391"/>
      <c r="K9" s="391"/>
      <c r="L9" s="391"/>
    </row>
    <row r="10" spans="1:17" x14ac:dyDescent="0.35">
      <c r="A10" s="392" t="s">
        <v>915</v>
      </c>
      <c r="B10" s="390"/>
      <c r="C10" s="390"/>
      <c r="D10" s="390"/>
      <c r="E10" s="393">
        <f>MEDIAN(E3:E4,E6:E8)</f>
        <v>3619</v>
      </c>
      <c r="F10" s="393">
        <f>MEDIAN(F3:F4,F6:F8)</f>
        <v>5401</v>
      </c>
      <c r="G10" s="394">
        <f t="shared" ref="G10" si="0">MEDIAN(G3:G4,G6:G8)</f>
        <v>0.10546417867585589</v>
      </c>
      <c r="H10" s="395">
        <f>MEDIAN(H3:H7)</f>
        <v>1.7356464285714284</v>
      </c>
      <c r="I10" s="395">
        <f t="shared" ref="I10:L10" si="1">MEDIAN(I3:I7)</f>
        <v>14.978658536585366</v>
      </c>
      <c r="J10" s="395">
        <f t="shared" si="1"/>
        <v>29.162498370866288</v>
      </c>
      <c r="K10" s="395">
        <f t="shared" si="1"/>
        <v>20.164304303373921</v>
      </c>
      <c r="L10" s="395">
        <f t="shared" si="1"/>
        <v>1.6280688682099025</v>
      </c>
      <c r="M10" s="396" t="s">
        <v>916</v>
      </c>
      <c r="N10" s="396"/>
      <c r="O10" s="396"/>
      <c r="P10" s="396"/>
      <c r="Q10" s="396"/>
    </row>
    <row r="11" spans="1:17" x14ac:dyDescent="0.35">
      <c r="H11" s="378"/>
      <c r="I11" s="378"/>
      <c r="J11" s="378"/>
      <c r="K11" s="378"/>
      <c r="L11" s="378"/>
    </row>
    <row r="12" spans="1:17" ht="29" x14ac:dyDescent="0.35">
      <c r="A12" s="397" t="s">
        <v>917</v>
      </c>
      <c r="B12" s="392" t="s">
        <v>862</v>
      </c>
      <c r="C12" s="379" t="s">
        <v>918</v>
      </c>
      <c r="D12" s="379" t="s">
        <v>919</v>
      </c>
      <c r="E12" s="379" t="s">
        <v>920</v>
      </c>
      <c r="F12" s="379" t="s">
        <v>921</v>
      </c>
      <c r="G12" s="381" t="s">
        <v>922</v>
      </c>
      <c r="H12" s="398" t="s">
        <v>923</v>
      </c>
      <c r="I12" s="399"/>
      <c r="J12" s="399"/>
      <c r="K12" s="399"/>
      <c r="L12" s="399"/>
    </row>
    <row r="13" spans="1:17" hidden="1" x14ac:dyDescent="0.35">
      <c r="A13" s="400">
        <v>2019</v>
      </c>
      <c r="B13" s="401">
        <v>1.2774483662872269</v>
      </c>
      <c r="C13" s="402"/>
      <c r="D13" s="402"/>
      <c r="E13" s="402"/>
      <c r="F13" s="402"/>
      <c r="G13" s="403"/>
      <c r="H13" s="377"/>
      <c r="I13" s="404"/>
      <c r="J13" s="404"/>
      <c r="K13" s="404"/>
      <c r="L13" s="404"/>
    </row>
    <row r="14" spans="1:17" x14ac:dyDescent="0.35">
      <c r="A14" s="400">
        <v>2020</v>
      </c>
      <c r="B14" s="401">
        <v>1.1302426139051858</v>
      </c>
      <c r="C14" s="405">
        <v>1.8321673080166838</v>
      </c>
      <c r="D14" s="405">
        <v>8.2016478474721115</v>
      </c>
      <c r="E14" s="405">
        <v>1.9700168028406702</v>
      </c>
      <c r="F14" s="405">
        <v>1.7558110252216226</v>
      </c>
      <c r="G14" s="386">
        <v>0.27027299224326257</v>
      </c>
      <c r="H14" s="406">
        <f>H$10*D14+C14*B14</f>
        <v>16.305954362189915</v>
      </c>
      <c r="I14" s="406">
        <f>I$10*E14+C14*B14</f>
        <v>31.579002568410417</v>
      </c>
      <c r="J14" s="406">
        <f>J$10*$F14*B14</f>
        <v>57.872757626361235</v>
      </c>
      <c r="K14" s="406">
        <f>K$10*$F14*B13</f>
        <v>45.227686153044864</v>
      </c>
      <c r="L14" s="406">
        <f>+$L$10*$G$14*100*F14*B14</f>
        <v>87.322240658790989</v>
      </c>
    </row>
    <row r="15" spans="1:17" x14ac:dyDescent="0.35">
      <c r="A15" s="400">
        <v>2021</v>
      </c>
      <c r="B15" s="401">
        <v>1</v>
      </c>
      <c r="C15" s="405">
        <v>4.0274770903179462</v>
      </c>
      <c r="D15" s="405">
        <v>10.418331752533913</v>
      </c>
      <c r="E15" s="405">
        <v>2.4988692311451586</v>
      </c>
      <c r="F15" s="405">
        <v>2.4220913447023009</v>
      </c>
      <c r="G15" s="386">
        <v>0.23559849328806162</v>
      </c>
      <c r="H15" s="406">
        <f>H$10*D15+C15*B15</f>
        <v>22.110017388275743</v>
      </c>
      <c r="I15" s="406">
        <f>I$10*E15+C15*B15</f>
        <v>41.457186031220886</v>
      </c>
      <c r="J15" s="406">
        <f>J$10*$F15*B15</f>
        <v>70.634234893970188</v>
      </c>
      <c r="K15" s="406">
        <f>K$10*$F15*B14</f>
        <v>55.200808436848575</v>
      </c>
      <c r="L15" s="406">
        <f>+$L$10*$G$14*100*F15*B15</f>
        <v>106.57760077690371</v>
      </c>
    </row>
    <row r="16" spans="1:17" x14ac:dyDescent="0.35">
      <c r="A16" s="400">
        <v>2022</v>
      </c>
      <c r="B16" s="401">
        <v>0.88476579072242301</v>
      </c>
      <c r="C16" s="405">
        <v>6.9320943326549624</v>
      </c>
      <c r="D16" s="405">
        <v>12.872875016006073</v>
      </c>
      <c r="E16" s="405">
        <v>3.0772683745727409</v>
      </c>
      <c r="F16" s="405">
        <v>3.0065590139175504</v>
      </c>
      <c r="G16" s="386">
        <v>0.24941761571640894</v>
      </c>
      <c r="H16" s="406">
        <f>H$10*D16+C16*B16</f>
        <v>28.476039470571205</v>
      </c>
      <c r="I16" s="406">
        <f>I$10*E16+C16*B16</f>
        <v>52.226632131752055</v>
      </c>
      <c r="J16" s="406">
        <f>J$10*$F16*B16</f>
        <v>77.575178343646442</v>
      </c>
      <c r="K16" s="406">
        <f>K$10*$F16*B15</f>
        <v>60.625170862685316</v>
      </c>
      <c r="L16" s="406">
        <f>+$L$10*$G$14*100*F16*B16</f>
        <v>117.05055487777429</v>
      </c>
    </row>
    <row r="17" spans="1:12" x14ac:dyDescent="0.35">
      <c r="A17" s="400">
        <v>2023</v>
      </c>
      <c r="B17" s="401">
        <v>0.78281050443267441</v>
      </c>
      <c r="C17" s="405">
        <v>11.154495400338874</v>
      </c>
      <c r="D17" s="405">
        <v>16.083596809913637</v>
      </c>
      <c r="E17" s="405">
        <v>4.4647576514173357</v>
      </c>
      <c r="F17" s="405">
        <v>4.3934322056567749</v>
      </c>
      <c r="G17" s="386">
        <v>0.25643489101257311</v>
      </c>
      <c r="H17" s="406">
        <f>H$10*D17+C17*B17</f>
        <v>36.64729353274064</v>
      </c>
      <c r="I17" s="406">
        <f>I$10*E17+C17*B17</f>
        <v>75.607936480218328</v>
      </c>
      <c r="J17" s="406">
        <f>J$10*$F17*B17</f>
        <v>100.29638999214889</v>
      </c>
      <c r="K17" s="406">
        <f>K$10*$F17*B16</f>
        <v>78.381847261103346</v>
      </c>
      <c r="L17" s="406">
        <f>+$L$10*$G$14*100*F17*B17</f>
        <v>151.33382032089369</v>
      </c>
    </row>
    <row r="18" spans="1:12" x14ac:dyDescent="0.35">
      <c r="A18" s="400">
        <v>2024</v>
      </c>
      <c r="B18" s="401">
        <v>0.69260395494019411</v>
      </c>
      <c r="C18" s="405">
        <v>17.403848770958813</v>
      </c>
      <c r="D18" s="405">
        <v>20.20799220495401</v>
      </c>
      <c r="E18" s="405">
        <v>6.5549858059937076</v>
      </c>
      <c r="F18" s="405">
        <v>6.4880257925746161</v>
      </c>
      <c r="G18" s="386">
        <v>0.23911375484073685</v>
      </c>
      <c r="H18" s="406">
        <f>H$10*D18+C18*B18</f>
        <v>47.127903989074802</v>
      </c>
      <c r="I18" s="406">
        <f>I$10*E18+C18*B18</f>
        <v>110.23886859009066</v>
      </c>
      <c r="J18" s="406">
        <f>J$10*$F18*B18</f>
        <v>131.04554531891574</v>
      </c>
      <c r="K18" s="406">
        <f>K$10*$F18*B17</f>
        <v>102.41237913188402</v>
      </c>
      <c r="L18" s="406">
        <f>+$L$10*$G$14*100*F18*B18</f>
        <v>197.73017763349935</v>
      </c>
    </row>
    <row r="19" spans="1:12" x14ac:dyDescent="0.35">
      <c r="A19" s="400"/>
      <c r="B19" s="401"/>
      <c r="C19" s="407"/>
      <c r="D19" s="407"/>
      <c r="E19" s="407"/>
      <c r="F19" s="407"/>
      <c r="G19" s="386"/>
      <c r="H19" s="408"/>
      <c r="I19" s="408"/>
      <c r="J19" s="408"/>
      <c r="K19" s="408"/>
      <c r="L19" s="408"/>
    </row>
    <row r="20" spans="1:12" x14ac:dyDescent="0.35">
      <c r="A20" s="409" t="s">
        <v>924</v>
      </c>
      <c r="C20" s="410"/>
      <c r="H20" s="257">
        <f>+MEDIAN(H14:L18)*1000000</f>
        <v>70634234.893970191</v>
      </c>
    </row>
  </sheetData>
  <conditionalFormatting sqref="E8:F8">
    <cfRule type="cellIs" dxfId="8" priority="1" stopIfTrue="1" operator="notEqual">
      <formula>0.6545646468</formula>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CO107"/>
  <sheetViews>
    <sheetView showGridLines="0" zoomScale="70" zoomScaleNormal="70" workbookViewId="0">
      <pane xSplit="9" ySplit="9" topLeftCell="J10" activePane="bottomRight" state="frozen"/>
      <selection pane="topRight" activeCell="J1" sqref="J1"/>
      <selection pane="bottomLeft" activeCell="A10" sqref="A10"/>
      <selection pane="bottomRight" activeCell="N6" sqref="N6"/>
    </sheetView>
  </sheetViews>
  <sheetFormatPr defaultRowHeight="14.5" outlineLevelRow="1" outlineLevelCol="1" x14ac:dyDescent="0.35"/>
  <cols>
    <col min="1" max="1" width="1.81640625" bestFit="1" customWidth="1"/>
    <col min="2" max="2" width="31.453125" style="466" bestFit="1" customWidth="1"/>
    <col min="3" max="7" width="0.7265625" customWidth="1" outlineLevel="1"/>
    <col min="8" max="9" width="11.54296875" customWidth="1" outlineLevel="1"/>
    <col min="10" max="10" width="15.26953125" style="53" customWidth="1" outlineLevel="1" collapsed="1"/>
    <col min="11" max="11" width="13.54296875" style="53" customWidth="1"/>
    <col min="12" max="16" width="13.54296875" style="53" bestFit="1" customWidth="1"/>
    <col min="17" max="17" width="2.1796875" style="53" bestFit="1" customWidth="1"/>
    <col min="18" max="18" width="7.7265625" style="23" bestFit="1" customWidth="1"/>
    <col min="19" max="19" width="13.7265625" style="53" bestFit="1" customWidth="1"/>
    <col min="20" max="90" width="13.54296875" style="53" bestFit="1" customWidth="1"/>
    <col min="91" max="91" width="7.1796875" bestFit="1" customWidth="1"/>
    <col min="92" max="92" width="19.81640625" bestFit="1" customWidth="1"/>
    <col min="93" max="93" width="19.1796875" bestFit="1" customWidth="1"/>
  </cols>
  <sheetData>
    <row r="1" spans="1:93" ht="15" thickBot="1" x14ac:dyDescent="0.4">
      <c r="J1" s="225" t="str">
        <f>J2&amp;"A"</f>
        <v>2023A</v>
      </c>
      <c r="K1" s="225" t="str">
        <f>K2&amp;"P"</f>
        <v>2024P</v>
      </c>
      <c r="L1" s="225" t="str">
        <f t="shared" ref="L1:P1" si="0">L2&amp;"P"</f>
        <v>2025P</v>
      </c>
      <c r="M1" s="225" t="str">
        <f t="shared" si="0"/>
        <v>2026P</v>
      </c>
      <c r="N1" s="225" t="str">
        <f t="shared" si="0"/>
        <v>2027P</v>
      </c>
      <c r="O1" s="225" t="str">
        <f t="shared" si="0"/>
        <v>2028P</v>
      </c>
      <c r="P1" s="225" t="str">
        <f t="shared" si="0"/>
        <v>2029P</v>
      </c>
      <c r="R1" s="225" t="str">
        <f>TEXT(R2,"mmm-yy")&amp;"A"</f>
        <v>Dec-23A</v>
      </c>
      <c r="S1" s="225" t="str">
        <f>TEXT(S2,"mmm-yy")&amp;"P"</f>
        <v>Jan-24P</v>
      </c>
      <c r="T1" s="225" t="str">
        <f t="shared" ref="T1:CE1" si="1">TEXT(T2,"mmm-yy")&amp;"P"</f>
        <v>Feb-24P</v>
      </c>
      <c r="U1" s="225" t="str">
        <f t="shared" si="1"/>
        <v>Mar-24P</v>
      </c>
      <c r="V1" s="225" t="str">
        <f t="shared" si="1"/>
        <v>Apr-24P</v>
      </c>
      <c r="W1" s="225" t="str">
        <f t="shared" si="1"/>
        <v>May-24P</v>
      </c>
      <c r="X1" s="225" t="str">
        <f t="shared" si="1"/>
        <v>Jun-24P</v>
      </c>
      <c r="Y1" s="225" t="str">
        <f t="shared" si="1"/>
        <v>Jul-24P</v>
      </c>
      <c r="Z1" s="225" t="str">
        <f t="shared" si="1"/>
        <v>Aug-24P</v>
      </c>
      <c r="AA1" s="225" t="str">
        <f t="shared" si="1"/>
        <v>Sep-24P</v>
      </c>
      <c r="AB1" s="225" t="str">
        <f t="shared" si="1"/>
        <v>Oct-24P</v>
      </c>
      <c r="AC1" s="225" t="str">
        <f t="shared" si="1"/>
        <v>Nov-24P</v>
      </c>
      <c r="AD1" s="225" t="str">
        <f t="shared" si="1"/>
        <v>Dec-24P</v>
      </c>
      <c r="AE1" s="225" t="str">
        <f t="shared" si="1"/>
        <v>Jan-25P</v>
      </c>
      <c r="AF1" s="225" t="str">
        <f t="shared" si="1"/>
        <v>Feb-25P</v>
      </c>
      <c r="AG1" s="225" t="str">
        <f t="shared" si="1"/>
        <v>Mar-25P</v>
      </c>
      <c r="AH1" s="225" t="str">
        <f t="shared" si="1"/>
        <v>Apr-25P</v>
      </c>
      <c r="AI1" s="225" t="str">
        <f t="shared" si="1"/>
        <v>May-25P</v>
      </c>
      <c r="AJ1" s="225" t="str">
        <f t="shared" si="1"/>
        <v>Jun-25P</v>
      </c>
      <c r="AK1" s="225" t="str">
        <f t="shared" si="1"/>
        <v>Jul-25P</v>
      </c>
      <c r="AL1" s="225" t="str">
        <f t="shared" si="1"/>
        <v>Aug-25P</v>
      </c>
      <c r="AM1" s="225" t="str">
        <f t="shared" si="1"/>
        <v>Sep-25P</v>
      </c>
      <c r="AN1" s="225" t="str">
        <f t="shared" si="1"/>
        <v>Oct-25P</v>
      </c>
      <c r="AO1" s="225" t="str">
        <f t="shared" si="1"/>
        <v>Nov-25P</v>
      </c>
      <c r="AP1" s="225" t="str">
        <f t="shared" si="1"/>
        <v>Dec-25P</v>
      </c>
      <c r="AQ1" s="225" t="str">
        <f t="shared" si="1"/>
        <v>Jan-26P</v>
      </c>
      <c r="AR1" s="225" t="str">
        <f t="shared" si="1"/>
        <v>Feb-26P</v>
      </c>
      <c r="AS1" s="225" t="str">
        <f t="shared" si="1"/>
        <v>Mar-26P</v>
      </c>
      <c r="AT1" s="225" t="str">
        <f t="shared" si="1"/>
        <v>Apr-26P</v>
      </c>
      <c r="AU1" s="225" t="str">
        <f t="shared" si="1"/>
        <v>May-26P</v>
      </c>
      <c r="AV1" s="225" t="str">
        <f t="shared" si="1"/>
        <v>Jun-26P</v>
      </c>
      <c r="AW1" s="225" t="str">
        <f t="shared" si="1"/>
        <v>Jul-26P</v>
      </c>
      <c r="AX1" s="225" t="str">
        <f t="shared" si="1"/>
        <v>Aug-26P</v>
      </c>
      <c r="AY1" s="225" t="str">
        <f t="shared" si="1"/>
        <v>Sep-26P</v>
      </c>
      <c r="AZ1" s="225" t="str">
        <f t="shared" si="1"/>
        <v>Oct-26P</v>
      </c>
      <c r="BA1" s="225" t="str">
        <f t="shared" si="1"/>
        <v>Nov-26P</v>
      </c>
      <c r="BB1" s="225" t="str">
        <f t="shared" si="1"/>
        <v>Dec-26P</v>
      </c>
      <c r="BC1" s="225" t="str">
        <f t="shared" si="1"/>
        <v>Jan-27P</v>
      </c>
      <c r="BD1" s="225" t="str">
        <f t="shared" si="1"/>
        <v>Feb-27P</v>
      </c>
      <c r="BE1" s="225" t="str">
        <f t="shared" si="1"/>
        <v>Mar-27P</v>
      </c>
      <c r="BF1" s="225" t="str">
        <f t="shared" si="1"/>
        <v>Apr-27P</v>
      </c>
      <c r="BG1" s="225" t="str">
        <f t="shared" si="1"/>
        <v>May-27P</v>
      </c>
      <c r="BH1" s="225" t="str">
        <f t="shared" si="1"/>
        <v>Jun-27P</v>
      </c>
      <c r="BI1" s="225" t="str">
        <f t="shared" si="1"/>
        <v>Jul-27P</v>
      </c>
      <c r="BJ1" s="225" t="str">
        <f t="shared" si="1"/>
        <v>Aug-27P</v>
      </c>
      <c r="BK1" s="225" t="str">
        <f t="shared" si="1"/>
        <v>Sep-27P</v>
      </c>
      <c r="BL1" s="225" t="str">
        <f t="shared" si="1"/>
        <v>Oct-27P</v>
      </c>
      <c r="BM1" s="225" t="str">
        <f t="shared" si="1"/>
        <v>Nov-27P</v>
      </c>
      <c r="BN1" s="225" t="str">
        <f t="shared" si="1"/>
        <v>Dec-27P</v>
      </c>
      <c r="BO1" s="225" t="str">
        <f t="shared" si="1"/>
        <v>Jan-28P</v>
      </c>
      <c r="BP1" s="225" t="str">
        <f t="shared" si="1"/>
        <v>Feb-28P</v>
      </c>
      <c r="BQ1" s="225" t="str">
        <f t="shared" si="1"/>
        <v>Mar-28P</v>
      </c>
      <c r="BR1" s="225" t="str">
        <f t="shared" si="1"/>
        <v>Apr-28P</v>
      </c>
      <c r="BS1" s="225" t="str">
        <f t="shared" si="1"/>
        <v>May-28P</v>
      </c>
      <c r="BT1" s="225" t="str">
        <f t="shared" si="1"/>
        <v>Jun-28P</v>
      </c>
      <c r="BU1" s="225" t="str">
        <f t="shared" si="1"/>
        <v>Jul-28P</v>
      </c>
      <c r="BV1" s="225" t="str">
        <f t="shared" si="1"/>
        <v>Aug-28P</v>
      </c>
      <c r="BW1" s="225" t="str">
        <f t="shared" si="1"/>
        <v>Sep-28P</v>
      </c>
      <c r="BX1" s="225" t="str">
        <f t="shared" si="1"/>
        <v>Oct-28P</v>
      </c>
      <c r="BY1" s="225" t="str">
        <f t="shared" si="1"/>
        <v>Nov-28P</v>
      </c>
      <c r="BZ1" s="225" t="str">
        <f t="shared" si="1"/>
        <v>Dec-28P</v>
      </c>
      <c r="CA1" s="225" t="str">
        <f t="shared" si="1"/>
        <v>Jan-29P</v>
      </c>
      <c r="CB1" s="225" t="str">
        <f t="shared" si="1"/>
        <v>Feb-29P</v>
      </c>
      <c r="CC1" s="225" t="str">
        <f t="shared" si="1"/>
        <v>Mar-29P</v>
      </c>
      <c r="CD1" s="225" t="str">
        <f t="shared" si="1"/>
        <v>Apr-29P</v>
      </c>
      <c r="CE1" s="225" t="str">
        <f t="shared" si="1"/>
        <v>May-29P</v>
      </c>
      <c r="CF1" s="225" t="str">
        <f t="shared" ref="CF1:CL1" si="2">TEXT(CF2,"mmm-yy")&amp;"P"</f>
        <v>Jun-29P</v>
      </c>
      <c r="CG1" s="225" t="str">
        <f t="shared" si="2"/>
        <v>Jul-29P</v>
      </c>
      <c r="CH1" s="225" t="str">
        <f t="shared" si="2"/>
        <v>Aug-29P</v>
      </c>
      <c r="CI1" s="225" t="str">
        <f t="shared" si="2"/>
        <v>Sep-29P</v>
      </c>
      <c r="CJ1" s="225" t="str">
        <f t="shared" si="2"/>
        <v>Oct-29P</v>
      </c>
      <c r="CK1" s="225" t="str">
        <f t="shared" si="2"/>
        <v>Nov-29P</v>
      </c>
      <c r="CL1" s="225" t="str">
        <f t="shared" si="2"/>
        <v>Dec-29P</v>
      </c>
      <c r="CN1" t="s">
        <v>1006</v>
      </c>
      <c r="CO1" t="s">
        <v>1007</v>
      </c>
    </row>
    <row r="2" spans="1:93" outlineLevel="1" x14ac:dyDescent="0.35">
      <c r="J2">
        <f>K2-1</f>
        <v>2023</v>
      </c>
      <c r="K2">
        <f>YEAR($S$2)</f>
        <v>2024</v>
      </c>
      <c r="L2">
        <f>K2+1</f>
        <v>2025</v>
      </c>
      <c r="M2">
        <f t="shared" ref="M2:P2" si="3">L2+1</f>
        <v>2026</v>
      </c>
      <c r="N2">
        <f t="shared" si="3"/>
        <v>2027</v>
      </c>
      <c r="O2">
        <f t="shared" si="3"/>
        <v>2028</v>
      </c>
      <c r="P2">
        <f t="shared" si="3"/>
        <v>2029</v>
      </c>
      <c r="Q2"/>
      <c r="R2" s="325">
        <f>EOMONTH(S2,-1)</f>
        <v>45291</v>
      </c>
      <c r="S2" s="333">
        <f>+EOMONTH('IS BS CF'!$N$8,0)</f>
        <v>45322</v>
      </c>
      <c r="T2" s="325">
        <f t="shared" ref="T2:CE2" si="4">EOMONTH(S2,1)</f>
        <v>45351</v>
      </c>
      <c r="U2" s="325">
        <f t="shared" si="4"/>
        <v>45382</v>
      </c>
      <c r="V2" s="325">
        <f t="shared" si="4"/>
        <v>45412</v>
      </c>
      <c r="W2" s="325">
        <f t="shared" si="4"/>
        <v>45443</v>
      </c>
      <c r="X2" s="325">
        <f t="shared" si="4"/>
        <v>45473</v>
      </c>
      <c r="Y2" s="325">
        <f t="shared" si="4"/>
        <v>45504</v>
      </c>
      <c r="Z2" s="325">
        <f t="shared" si="4"/>
        <v>45535</v>
      </c>
      <c r="AA2" s="325">
        <f t="shared" si="4"/>
        <v>45565</v>
      </c>
      <c r="AB2" s="325">
        <f>EOMONTH(AA2,1)</f>
        <v>45596</v>
      </c>
      <c r="AC2" s="325">
        <f t="shared" si="4"/>
        <v>45626</v>
      </c>
      <c r="AD2" s="325">
        <f t="shared" si="4"/>
        <v>45657</v>
      </c>
      <c r="AE2" s="325">
        <f t="shared" si="4"/>
        <v>45688</v>
      </c>
      <c r="AF2" s="325">
        <f>EOMONTH(AE2,1)</f>
        <v>45716</v>
      </c>
      <c r="AG2" s="325">
        <f t="shared" si="4"/>
        <v>45747</v>
      </c>
      <c r="AH2" s="325">
        <f t="shared" si="4"/>
        <v>45777</v>
      </c>
      <c r="AI2" s="325">
        <f t="shared" si="4"/>
        <v>45808</v>
      </c>
      <c r="AJ2" s="325">
        <f t="shared" si="4"/>
        <v>45838</v>
      </c>
      <c r="AK2" s="325">
        <f t="shared" si="4"/>
        <v>45869</v>
      </c>
      <c r="AL2" s="325">
        <f t="shared" si="4"/>
        <v>45900</v>
      </c>
      <c r="AM2" s="325">
        <f t="shared" si="4"/>
        <v>45930</v>
      </c>
      <c r="AN2" s="325">
        <f t="shared" si="4"/>
        <v>45961</v>
      </c>
      <c r="AO2" s="325">
        <f t="shared" si="4"/>
        <v>45991</v>
      </c>
      <c r="AP2" s="325">
        <f t="shared" si="4"/>
        <v>46022</v>
      </c>
      <c r="AQ2" s="325">
        <f t="shared" si="4"/>
        <v>46053</v>
      </c>
      <c r="AR2" s="325">
        <f t="shared" si="4"/>
        <v>46081</v>
      </c>
      <c r="AS2" s="325">
        <f t="shared" si="4"/>
        <v>46112</v>
      </c>
      <c r="AT2" s="325">
        <f t="shared" si="4"/>
        <v>46142</v>
      </c>
      <c r="AU2" s="325">
        <f t="shared" si="4"/>
        <v>46173</v>
      </c>
      <c r="AV2" s="325">
        <f t="shared" si="4"/>
        <v>46203</v>
      </c>
      <c r="AW2" s="325">
        <f t="shared" si="4"/>
        <v>46234</v>
      </c>
      <c r="AX2" s="325">
        <f t="shared" si="4"/>
        <v>46265</v>
      </c>
      <c r="AY2" s="325">
        <f t="shared" si="4"/>
        <v>46295</v>
      </c>
      <c r="AZ2" s="325">
        <f t="shared" si="4"/>
        <v>46326</v>
      </c>
      <c r="BA2" s="325">
        <f t="shared" si="4"/>
        <v>46356</v>
      </c>
      <c r="BB2" s="325">
        <f t="shared" si="4"/>
        <v>46387</v>
      </c>
      <c r="BC2" s="325">
        <f t="shared" si="4"/>
        <v>46418</v>
      </c>
      <c r="BD2" s="325">
        <f t="shared" si="4"/>
        <v>46446</v>
      </c>
      <c r="BE2" s="325">
        <f t="shared" si="4"/>
        <v>46477</v>
      </c>
      <c r="BF2" s="325">
        <f t="shared" si="4"/>
        <v>46507</v>
      </c>
      <c r="BG2" s="325">
        <f t="shared" si="4"/>
        <v>46538</v>
      </c>
      <c r="BH2" s="325">
        <f t="shared" si="4"/>
        <v>46568</v>
      </c>
      <c r="BI2" s="325">
        <f t="shared" si="4"/>
        <v>46599</v>
      </c>
      <c r="BJ2" s="325">
        <f t="shared" si="4"/>
        <v>46630</v>
      </c>
      <c r="BK2" s="325">
        <f t="shared" si="4"/>
        <v>46660</v>
      </c>
      <c r="BL2" s="325">
        <f t="shared" si="4"/>
        <v>46691</v>
      </c>
      <c r="BM2" s="325">
        <f t="shared" si="4"/>
        <v>46721</v>
      </c>
      <c r="BN2" s="325">
        <f t="shared" si="4"/>
        <v>46752</v>
      </c>
      <c r="BO2" s="325">
        <f t="shared" si="4"/>
        <v>46783</v>
      </c>
      <c r="BP2" s="325">
        <f t="shared" si="4"/>
        <v>46812</v>
      </c>
      <c r="BQ2" s="325">
        <f t="shared" si="4"/>
        <v>46843</v>
      </c>
      <c r="BR2" s="325">
        <f t="shared" si="4"/>
        <v>46873</v>
      </c>
      <c r="BS2" s="325">
        <f t="shared" si="4"/>
        <v>46904</v>
      </c>
      <c r="BT2" s="325">
        <f t="shared" si="4"/>
        <v>46934</v>
      </c>
      <c r="BU2" s="325">
        <f t="shared" si="4"/>
        <v>46965</v>
      </c>
      <c r="BV2" s="325">
        <f t="shared" si="4"/>
        <v>46996</v>
      </c>
      <c r="BW2" s="325">
        <f t="shared" si="4"/>
        <v>47026</v>
      </c>
      <c r="BX2" s="325">
        <f t="shared" si="4"/>
        <v>47057</v>
      </c>
      <c r="BY2" s="325">
        <f t="shared" si="4"/>
        <v>47087</v>
      </c>
      <c r="BZ2" s="325">
        <f t="shared" si="4"/>
        <v>47118</v>
      </c>
      <c r="CA2" s="325">
        <f t="shared" si="4"/>
        <v>47149</v>
      </c>
      <c r="CB2" s="325">
        <f t="shared" si="4"/>
        <v>47177</v>
      </c>
      <c r="CC2" s="325">
        <f t="shared" si="4"/>
        <v>47208</v>
      </c>
      <c r="CD2" s="325">
        <f t="shared" si="4"/>
        <v>47238</v>
      </c>
      <c r="CE2" s="325">
        <f t="shared" si="4"/>
        <v>47269</v>
      </c>
      <c r="CF2" s="325">
        <f t="shared" ref="CF2:CL2" si="5">EOMONTH(CE2,1)</f>
        <v>47299</v>
      </c>
      <c r="CG2" s="325">
        <f t="shared" si="5"/>
        <v>47330</v>
      </c>
      <c r="CH2" s="325">
        <f t="shared" si="5"/>
        <v>47361</v>
      </c>
      <c r="CI2" s="325">
        <f t="shared" si="5"/>
        <v>47391</v>
      </c>
      <c r="CJ2" s="325">
        <f t="shared" si="5"/>
        <v>47422</v>
      </c>
      <c r="CK2" s="325">
        <f t="shared" si="5"/>
        <v>47452</v>
      </c>
      <c r="CL2" s="325">
        <f t="shared" si="5"/>
        <v>47483</v>
      </c>
    </row>
    <row r="3" spans="1:93" outlineLevel="1" x14ac:dyDescent="0.35">
      <c r="B3" s="12" t="s">
        <v>60</v>
      </c>
      <c r="H3" s="12"/>
      <c r="I3" s="12"/>
      <c r="J3" s="61"/>
      <c r="K3" s="12" t="s">
        <v>230</v>
      </c>
      <c r="L3"/>
      <c r="M3" s="326"/>
      <c r="N3" s="16">
        <v>0.25</v>
      </c>
      <c r="O3" s="12"/>
      <c r="P3" s="12"/>
      <c r="Q3" s="12"/>
      <c r="R3" s="327">
        <f>YEAR(R2)</f>
        <v>2023</v>
      </c>
      <c r="S3" s="327">
        <f>YEAR(S2)</f>
        <v>2024</v>
      </c>
      <c r="T3" s="327">
        <f t="shared" ref="T3:CE3" si="6">YEAR(T2)</f>
        <v>2024</v>
      </c>
      <c r="U3" s="327">
        <f t="shared" si="6"/>
        <v>2024</v>
      </c>
      <c r="V3" s="327">
        <f t="shared" si="6"/>
        <v>2024</v>
      </c>
      <c r="W3" s="327">
        <f t="shared" si="6"/>
        <v>2024</v>
      </c>
      <c r="X3" s="327">
        <f t="shared" si="6"/>
        <v>2024</v>
      </c>
      <c r="Y3" s="327">
        <f t="shared" si="6"/>
        <v>2024</v>
      </c>
      <c r="Z3" s="327">
        <f t="shared" si="6"/>
        <v>2024</v>
      </c>
      <c r="AA3" s="327">
        <f t="shared" si="6"/>
        <v>2024</v>
      </c>
      <c r="AB3" s="327">
        <f t="shared" si="6"/>
        <v>2024</v>
      </c>
      <c r="AC3" s="327">
        <f t="shared" si="6"/>
        <v>2024</v>
      </c>
      <c r="AD3" s="327">
        <f t="shared" si="6"/>
        <v>2024</v>
      </c>
      <c r="AE3" s="327">
        <f t="shared" si="6"/>
        <v>2025</v>
      </c>
      <c r="AF3" s="327">
        <f t="shared" si="6"/>
        <v>2025</v>
      </c>
      <c r="AG3" s="327">
        <f t="shared" si="6"/>
        <v>2025</v>
      </c>
      <c r="AH3" s="327">
        <f t="shared" si="6"/>
        <v>2025</v>
      </c>
      <c r="AI3" s="327">
        <f t="shared" si="6"/>
        <v>2025</v>
      </c>
      <c r="AJ3" s="327">
        <f t="shared" si="6"/>
        <v>2025</v>
      </c>
      <c r="AK3" s="327">
        <f t="shared" si="6"/>
        <v>2025</v>
      </c>
      <c r="AL3" s="327">
        <f t="shared" si="6"/>
        <v>2025</v>
      </c>
      <c r="AM3" s="327">
        <f t="shared" si="6"/>
        <v>2025</v>
      </c>
      <c r="AN3" s="327">
        <f t="shared" si="6"/>
        <v>2025</v>
      </c>
      <c r="AO3" s="327">
        <f t="shared" si="6"/>
        <v>2025</v>
      </c>
      <c r="AP3" s="327">
        <f t="shared" si="6"/>
        <v>2025</v>
      </c>
      <c r="AQ3" s="327">
        <f t="shared" si="6"/>
        <v>2026</v>
      </c>
      <c r="AR3" s="327">
        <f t="shared" si="6"/>
        <v>2026</v>
      </c>
      <c r="AS3" s="327">
        <f t="shared" si="6"/>
        <v>2026</v>
      </c>
      <c r="AT3" s="327">
        <f t="shared" si="6"/>
        <v>2026</v>
      </c>
      <c r="AU3" s="327">
        <f t="shared" si="6"/>
        <v>2026</v>
      </c>
      <c r="AV3" s="327">
        <f t="shared" si="6"/>
        <v>2026</v>
      </c>
      <c r="AW3" s="327">
        <f t="shared" si="6"/>
        <v>2026</v>
      </c>
      <c r="AX3" s="327">
        <f t="shared" si="6"/>
        <v>2026</v>
      </c>
      <c r="AY3" s="327">
        <f t="shared" si="6"/>
        <v>2026</v>
      </c>
      <c r="AZ3" s="327">
        <f t="shared" si="6"/>
        <v>2026</v>
      </c>
      <c r="BA3" s="327">
        <f t="shared" si="6"/>
        <v>2026</v>
      </c>
      <c r="BB3" s="327">
        <f t="shared" si="6"/>
        <v>2026</v>
      </c>
      <c r="BC3" s="327">
        <f t="shared" si="6"/>
        <v>2027</v>
      </c>
      <c r="BD3" s="327">
        <f t="shared" si="6"/>
        <v>2027</v>
      </c>
      <c r="BE3" s="327">
        <f t="shared" si="6"/>
        <v>2027</v>
      </c>
      <c r="BF3" s="327">
        <f t="shared" si="6"/>
        <v>2027</v>
      </c>
      <c r="BG3" s="327">
        <f t="shared" si="6"/>
        <v>2027</v>
      </c>
      <c r="BH3" s="327">
        <f t="shared" si="6"/>
        <v>2027</v>
      </c>
      <c r="BI3" s="327">
        <f t="shared" si="6"/>
        <v>2027</v>
      </c>
      <c r="BJ3" s="327">
        <f t="shared" si="6"/>
        <v>2027</v>
      </c>
      <c r="BK3" s="327">
        <f t="shared" si="6"/>
        <v>2027</v>
      </c>
      <c r="BL3" s="327">
        <f t="shared" si="6"/>
        <v>2027</v>
      </c>
      <c r="BM3" s="327">
        <f t="shared" si="6"/>
        <v>2027</v>
      </c>
      <c r="BN3" s="327">
        <f t="shared" si="6"/>
        <v>2027</v>
      </c>
      <c r="BO3" s="327">
        <f t="shared" si="6"/>
        <v>2028</v>
      </c>
      <c r="BP3" s="327">
        <f t="shared" si="6"/>
        <v>2028</v>
      </c>
      <c r="BQ3" s="327">
        <f t="shared" si="6"/>
        <v>2028</v>
      </c>
      <c r="BR3" s="327">
        <f t="shared" si="6"/>
        <v>2028</v>
      </c>
      <c r="BS3" s="327">
        <f t="shared" si="6"/>
        <v>2028</v>
      </c>
      <c r="BT3" s="327">
        <f t="shared" si="6"/>
        <v>2028</v>
      </c>
      <c r="BU3" s="327">
        <f t="shared" si="6"/>
        <v>2028</v>
      </c>
      <c r="BV3" s="327">
        <f t="shared" si="6"/>
        <v>2028</v>
      </c>
      <c r="BW3" s="327">
        <f t="shared" si="6"/>
        <v>2028</v>
      </c>
      <c r="BX3" s="327">
        <f t="shared" si="6"/>
        <v>2028</v>
      </c>
      <c r="BY3" s="327">
        <f t="shared" si="6"/>
        <v>2028</v>
      </c>
      <c r="BZ3" s="327">
        <f t="shared" si="6"/>
        <v>2028</v>
      </c>
      <c r="CA3" s="327">
        <f t="shared" si="6"/>
        <v>2029</v>
      </c>
      <c r="CB3" s="327">
        <f t="shared" si="6"/>
        <v>2029</v>
      </c>
      <c r="CC3" s="327">
        <f t="shared" si="6"/>
        <v>2029</v>
      </c>
      <c r="CD3" s="327">
        <f t="shared" si="6"/>
        <v>2029</v>
      </c>
      <c r="CE3" s="327">
        <f t="shared" si="6"/>
        <v>2029</v>
      </c>
      <c r="CF3" s="327">
        <f t="shared" ref="CF3:CL3" si="7">YEAR(CF2)</f>
        <v>2029</v>
      </c>
      <c r="CG3" s="327">
        <f t="shared" si="7"/>
        <v>2029</v>
      </c>
      <c r="CH3" s="327">
        <f t="shared" si="7"/>
        <v>2029</v>
      </c>
      <c r="CI3" s="327">
        <f t="shared" si="7"/>
        <v>2029</v>
      </c>
      <c r="CJ3" s="327">
        <f t="shared" si="7"/>
        <v>2029</v>
      </c>
      <c r="CK3" s="327">
        <f t="shared" si="7"/>
        <v>2029</v>
      </c>
      <c r="CL3" s="327">
        <f t="shared" si="7"/>
        <v>2029</v>
      </c>
    </row>
    <row r="4" spans="1:93" outlineLevel="1" x14ac:dyDescent="0.35">
      <c r="B4" s="12" t="s">
        <v>61</v>
      </c>
      <c r="H4" s="12"/>
      <c r="I4" s="12"/>
      <c r="J4" s="61"/>
      <c r="N4" s="53">
        <v>0.25</v>
      </c>
      <c r="O4" s="12"/>
      <c r="P4" s="12"/>
      <c r="Q4" s="12"/>
      <c r="R4" s="327">
        <f>R3*(MONTH(R2)=12)</f>
        <v>2023</v>
      </c>
      <c r="S4" s="327">
        <f>S3*(MONTH(S2)=12)</f>
        <v>0</v>
      </c>
      <c r="T4" s="327">
        <f t="shared" ref="T4:CE4" si="8">T3*(MONTH(T2)=12)</f>
        <v>0</v>
      </c>
      <c r="U4" s="327">
        <f t="shared" si="8"/>
        <v>0</v>
      </c>
      <c r="V4" s="327">
        <f t="shared" si="8"/>
        <v>0</v>
      </c>
      <c r="W4" s="327">
        <f t="shared" si="8"/>
        <v>0</v>
      </c>
      <c r="X4" s="327">
        <f t="shared" si="8"/>
        <v>0</v>
      </c>
      <c r="Y4" s="327">
        <f t="shared" si="8"/>
        <v>0</v>
      </c>
      <c r="Z4" s="327">
        <f t="shared" si="8"/>
        <v>0</v>
      </c>
      <c r="AA4" s="327">
        <f t="shared" si="8"/>
        <v>0</v>
      </c>
      <c r="AB4" s="327">
        <f t="shared" si="8"/>
        <v>0</v>
      </c>
      <c r="AC4" s="327">
        <f t="shared" si="8"/>
        <v>0</v>
      </c>
      <c r="AD4" s="327">
        <f t="shared" si="8"/>
        <v>2024</v>
      </c>
      <c r="AE4" s="327">
        <f t="shared" si="8"/>
        <v>0</v>
      </c>
      <c r="AF4" s="327">
        <f t="shared" si="8"/>
        <v>0</v>
      </c>
      <c r="AG4" s="327">
        <f t="shared" si="8"/>
        <v>0</v>
      </c>
      <c r="AH4" s="327">
        <f t="shared" si="8"/>
        <v>0</v>
      </c>
      <c r="AI4" s="327">
        <f t="shared" si="8"/>
        <v>0</v>
      </c>
      <c r="AJ4" s="327">
        <f t="shared" si="8"/>
        <v>0</v>
      </c>
      <c r="AK4" s="327">
        <f t="shared" si="8"/>
        <v>0</v>
      </c>
      <c r="AL4" s="327">
        <f t="shared" si="8"/>
        <v>0</v>
      </c>
      <c r="AM4" s="327">
        <f t="shared" si="8"/>
        <v>0</v>
      </c>
      <c r="AN4" s="327">
        <f t="shared" si="8"/>
        <v>0</v>
      </c>
      <c r="AO4" s="327">
        <f t="shared" si="8"/>
        <v>0</v>
      </c>
      <c r="AP4" s="327">
        <f t="shared" si="8"/>
        <v>2025</v>
      </c>
      <c r="AQ4" s="327">
        <f t="shared" si="8"/>
        <v>0</v>
      </c>
      <c r="AR4" s="327">
        <f t="shared" si="8"/>
        <v>0</v>
      </c>
      <c r="AS4" s="327">
        <f t="shared" si="8"/>
        <v>0</v>
      </c>
      <c r="AT4" s="327">
        <f t="shared" si="8"/>
        <v>0</v>
      </c>
      <c r="AU4" s="327">
        <f t="shared" si="8"/>
        <v>0</v>
      </c>
      <c r="AV4" s="327">
        <f t="shared" si="8"/>
        <v>0</v>
      </c>
      <c r="AW4" s="327">
        <f t="shared" si="8"/>
        <v>0</v>
      </c>
      <c r="AX4" s="327">
        <f t="shared" si="8"/>
        <v>0</v>
      </c>
      <c r="AY4" s="327">
        <f t="shared" si="8"/>
        <v>0</v>
      </c>
      <c r="AZ4" s="327">
        <f t="shared" si="8"/>
        <v>0</v>
      </c>
      <c r="BA4" s="327">
        <f t="shared" si="8"/>
        <v>0</v>
      </c>
      <c r="BB4" s="327">
        <f t="shared" si="8"/>
        <v>2026</v>
      </c>
      <c r="BC4" s="327">
        <f t="shared" si="8"/>
        <v>0</v>
      </c>
      <c r="BD4" s="327">
        <f t="shared" si="8"/>
        <v>0</v>
      </c>
      <c r="BE4" s="327">
        <f t="shared" si="8"/>
        <v>0</v>
      </c>
      <c r="BF4" s="327">
        <f t="shared" si="8"/>
        <v>0</v>
      </c>
      <c r="BG4" s="327">
        <f t="shared" si="8"/>
        <v>0</v>
      </c>
      <c r="BH4" s="327">
        <f t="shared" si="8"/>
        <v>0</v>
      </c>
      <c r="BI4" s="327">
        <f t="shared" si="8"/>
        <v>0</v>
      </c>
      <c r="BJ4" s="327">
        <f t="shared" si="8"/>
        <v>0</v>
      </c>
      <c r="BK4" s="327">
        <f t="shared" si="8"/>
        <v>0</v>
      </c>
      <c r="BL4" s="327">
        <f t="shared" si="8"/>
        <v>0</v>
      </c>
      <c r="BM4" s="327">
        <f t="shared" si="8"/>
        <v>0</v>
      </c>
      <c r="BN4" s="327">
        <f t="shared" si="8"/>
        <v>2027</v>
      </c>
      <c r="BO4" s="327">
        <f t="shared" si="8"/>
        <v>0</v>
      </c>
      <c r="BP4" s="327">
        <f t="shared" si="8"/>
        <v>0</v>
      </c>
      <c r="BQ4" s="327">
        <f t="shared" si="8"/>
        <v>0</v>
      </c>
      <c r="BR4" s="327">
        <f t="shared" si="8"/>
        <v>0</v>
      </c>
      <c r="BS4" s="327">
        <f t="shared" si="8"/>
        <v>0</v>
      </c>
      <c r="BT4" s="327">
        <f t="shared" si="8"/>
        <v>0</v>
      </c>
      <c r="BU4" s="327">
        <f t="shared" si="8"/>
        <v>0</v>
      </c>
      <c r="BV4" s="327">
        <f t="shared" si="8"/>
        <v>0</v>
      </c>
      <c r="BW4" s="327">
        <f t="shared" si="8"/>
        <v>0</v>
      </c>
      <c r="BX4" s="327">
        <f t="shared" si="8"/>
        <v>0</v>
      </c>
      <c r="BY4" s="327">
        <f t="shared" si="8"/>
        <v>0</v>
      </c>
      <c r="BZ4" s="327">
        <f t="shared" si="8"/>
        <v>2028</v>
      </c>
      <c r="CA4" s="327">
        <f t="shared" si="8"/>
        <v>0</v>
      </c>
      <c r="CB4" s="327">
        <f t="shared" si="8"/>
        <v>0</v>
      </c>
      <c r="CC4" s="327">
        <f t="shared" si="8"/>
        <v>0</v>
      </c>
      <c r="CD4" s="327">
        <f t="shared" si="8"/>
        <v>0</v>
      </c>
      <c r="CE4" s="327">
        <f t="shared" si="8"/>
        <v>0</v>
      </c>
      <c r="CF4" s="327">
        <f t="shared" ref="CF4:CL4" si="9">CF3*(MONTH(CF2)=12)</f>
        <v>0</v>
      </c>
      <c r="CG4" s="327">
        <f t="shared" si="9"/>
        <v>0</v>
      </c>
      <c r="CH4" s="327">
        <f t="shared" si="9"/>
        <v>0</v>
      </c>
      <c r="CI4" s="327">
        <f t="shared" si="9"/>
        <v>0</v>
      </c>
      <c r="CJ4" s="327">
        <f t="shared" si="9"/>
        <v>0</v>
      </c>
      <c r="CK4" s="327">
        <f t="shared" si="9"/>
        <v>0</v>
      </c>
      <c r="CL4" s="327">
        <f t="shared" si="9"/>
        <v>2029</v>
      </c>
    </row>
    <row r="5" spans="1:93" outlineLevel="1" x14ac:dyDescent="0.35">
      <c r="B5" s="12" t="s">
        <v>590</v>
      </c>
      <c r="H5" s="12"/>
      <c r="I5" s="12"/>
      <c r="J5" s="61"/>
      <c r="K5"/>
      <c r="L5"/>
      <c r="M5"/>
      <c r="N5" t="e">
        <f>#REF!</f>
        <v>#REF!</v>
      </c>
      <c r="O5" s="12"/>
      <c r="P5" s="12"/>
      <c r="Q5" s="12"/>
      <c r="R5" s="14"/>
      <c r="S5" s="57">
        <v>1</v>
      </c>
      <c r="T5" s="57">
        <v>1</v>
      </c>
      <c r="U5" s="57">
        <v>1</v>
      </c>
      <c r="V5" s="57">
        <v>1</v>
      </c>
      <c r="W5" s="57">
        <v>1</v>
      </c>
      <c r="X5" s="57">
        <v>1</v>
      </c>
      <c r="Y5" s="57">
        <v>1</v>
      </c>
      <c r="Z5" s="57">
        <v>1</v>
      </c>
      <c r="AA5" s="57">
        <v>1</v>
      </c>
      <c r="AB5" s="57">
        <v>1</v>
      </c>
      <c r="AC5" s="57">
        <v>1</v>
      </c>
      <c r="AD5" s="57">
        <v>1</v>
      </c>
      <c r="AE5" s="34">
        <f t="shared" ref="AE5:CL5" si="10">S5+1</f>
        <v>2</v>
      </c>
      <c r="AF5" s="34">
        <f t="shared" si="10"/>
        <v>2</v>
      </c>
      <c r="AG5" s="34">
        <f t="shared" si="10"/>
        <v>2</v>
      </c>
      <c r="AH5" s="34">
        <f t="shared" si="10"/>
        <v>2</v>
      </c>
      <c r="AI5" s="34">
        <f t="shared" si="10"/>
        <v>2</v>
      </c>
      <c r="AJ5" s="34">
        <f t="shared" si="10"/>
        <v>2</v>
      </c>
      <c r="AK5" s="34">
        <f t="shared" si="10"/>
        <v>2</v>
      </c>
      <c r="AL5" s="34">
        <f t="shared" si="10"/>
        <v>2</v>
      </c>
      <c r="AM5" s="34">
        <f t="shared" si="10"/>
        <v>2</v>
      </c>
      <c r="AN5" s="34">
        <f t="shared" si="10"/>
        <v>2</v>
      </c>
      <c r="AO5" s="34">
        <f t="shared" si="10"/>
        <v>2</v>
      </c>
      <c r="AP5" s="34">
        <f t="shared" si="10"/>
        <v>2</v>
      </c>
      <c r="AQ5" s="34">
        <f t="shared" si="10"/>
        <v>3</v>
      </c>
      <c r="AR5" s="34">
        <f t="shared" si="10"/>
        <v>3</v>
      </c>
      <c r="AS5" s="34">
        <f t="shared" si="10"/>
        <v>3</v>
      </c>
      <c r="AT5" s="34">
        <f t="shared" si="10"/>
        <v>3</v>
      </c>
      <c r="AU5" s="34">
        <f t="shared" si="10"/>
        <v>3</v>
      </c>
      <c r="AV5" s="34">
        <f t="shared" si="10"/>
        <v>3</v>
      </c>
      <c r="AW5" s="34">
        <f t="shared" si="10"/>
        <v>3</v>
      </c>
      <c r="AX5" s="34">
        <f t="shared" si="10"/>
        <v>3</v>
      </c>
      <c r="AY5" s="34">
        <f t="shared" si="10"/>
        <v>3</v>
      </c>
      <c r="AZ5" s="34">
        <f t="shared" si="10"/>
        <v>3</v>
      </c>
      <c r="BA5" s="34">
        <f t="shared" si="10"/>
        <v>3</v>
      </c>
      <c r="BB5" s="34">
        <f t="shared" si="10"/>
        <v>3</v>
      </c>
      <c r="BC5" s="34">
        <f t="shared" si="10"/>
        <v>4</v>
      </c>
      <c r="BD5" s="34">
        <f t="shared" si="10"/>
        <v>4</v>
      </c>
      <c r="BE5" s="34">
        <f t="shared" si="10"/>
        <v>4</v>
      </c>
      <c r="BF5" s="34">
        <f t="shared" si="10"/>
        <v>4</v>
      </c>
      <c r="BG5" s="34">
        <f t="shared" si="10"/>
        <v>4</v>
      </c>
      <c r="BH5" s="34">
        <f t="shared" si="10"/>
        <v>4</v>
      </c>
      <c r="BI5" s="34">
        <f t="shared" si="10"/>
        <v>4</v>
      </c>
      <c r="BJ5" s="34">
        <f t="shared" si="10"/>
        <v>4</v>
      </c>
      <c r="BK5" s="34">
        <f t="shared" si="10"/>
        <v>4</v>
      </c>
      <c r="BL5" s="34">
        <f t="shared" si="10"/>
        <v>4</v>
      </c>
      <c r="BM5" s="34">
        <f t="shared" si="10"/>
        <v>4</v>
      </c>
      <c r="BN5" s="34">
        <f t="shared" si="10"/>
        <v>4</v>
      </c>
      <c r="BO5" s="34">
        <f t="shared" si="10"/>
        <v>5</v>
      </c>
      <c r="BP5" s="34">
        <f t="shared" si="10"/>
        <v>5</v>
      </c>
      <c r="BQ5" s="34">
        <f t="shared" si="10"/>
        <v>5</v>
      </c>
      <c r="BR5" s="34">
        <f t="shared" si="10"/>
        <v>5</v>
      </c>
      <c r="BS5" s="34">
        <f t="shared" si="10"/>
        <v>5</v>
      </c>
      <c r="BT5" s="34">
        <f t="shared" si="10"/>
        <v>5</v>
      </c>
      <c r="BU5" s="34">
        <f t="shared" si="10"/>
        <v>5</v>
      </c>
      <c r="BV5" s="34">
        <f t="shared" si="10"/>
        <v>5</v>
      </c>
      <c r="BW5" s="34">
        <f t="shared" si="10"/>
        <v>5</v>
      </c>
      <c r="BX5" s="34">
        <f t="shared" si="10"/>
        <v>5</v>
      </c>
      <c r="BY5" s="34">
        <f t="shared" si="10"/>
        <v>5</v>
      </c>
      <c r="BZ5" s="34">
        <f t="shared" si="10"/>
        <v>5</v>
      </c>
      <c r="CA5" s="34">
        <f t="shared" si="10"/>
        <v>6</v>
      </c>
      <c r="CB5" s="34">
        <f t="shared" si="10"/>
        <v>6</v>
      </c>
      <c r="CC5" s="34">
        <f t="shared" si="10"/>
        <v>6</v>
      </c>
      <c r="CD5" s="34">
        <f t="shared" si="10"/>
        <v>6</v>
      </c>
      <c r="CE5" s="34">
        <f t="shared" si="10"/>
        <v>6</v>
      </c>
      <c r="CF5" s="34">
        <f t="shared" si="10"/>
        <v>6</v>
      </c>
      <c r="CG5" s="34">
        <f t="shared" si="10"/>
        <v>6</v>
      </c>
      <c r="CH5" s="34">
        <f t="shared" si="10"/>
        <v>6</v>
      </c>
      <c r="CI5" s="34">
        <f t="shared" si="10"/>
        <v>6</v>
      </c>
      <c r="CJ5" s="34">
        <f t="shared" si="10"/>
        <v>6</v>
      </c>
      <c r="CK5" s="34">
        <f t="shared" si="10"/>
        <v>6</v>
      </c>
      <c r="CL5" s="34">
        <f t="shared" si="10"/>
        <v>6</v>
      </c>
    </row>
    <row r="6" spans="1:93" outlineLevel="1" x14ac:dyDescent="0.35">
      <c r="B6" s="12" t="s">
        <v>591</v>
      </c>
      <c r="H6" s="12"/>
      <c r="I6" s="12"/>
      <c r="J6" s="61"/>
      <c r="K6" t="s">
        <v>592</v>
      </c>
      <c r="L6"/>
      <c r="M6"/>
      <c r="N6" s="328">
        <v>100000</v>
      </c>
      <c r="O6" s="12"/>
      <c r="P6" s="12"/>
      <c r="Q6" s="12"/>
      <c r="R6" s="14"/>
      <c r="S6" s="34">
        <f t="shared" ref="S6:CD6" si="11">S5*(S5&lt;&gt;T5)</f>
        <v>0</v>
      </c>
      <c r="T6" s="34">
        <f t="shared" si="11"/>
        <v>0</v>
      </c>
      <c r="U6" s="34">
        <f t="shared" si="11"/>
        <v>0</v>
      </c>
      <c r="V6" s="34">
        <f t="shared" si="11"/>
        <v>0</v>
      </c>
      <c r="W6" s="34">
        <f t="shared" si="11"/>
        <v>0</v>
      </c>
      <c r="X6" s="34">
        <f t="shared" si="11"/>
        <v>0</v>
      </c>
      <c r="Y6" s="34">
        <f t="shared" si="11"/>
        <v>0</v>
      </c>
      <c r="Z6" s="34">
        <f t="shared" si="11"/>
        <v>0</v>
      </c>
      <c r="AA6" s="34">
        <f t="shared" si="11"/>
        <v>0</v>
      </c>
      <c r="AB6" s="34">
        <f t="shared" si="11"/>
        <v>0</v>
      </c>
      <c r="AC6" s="34">
        <f t="shared" si="11"/>
        <v>0</v>
      </c>
      <c r="AD6" s="34">
        <f t="shared" si="11"/>
        <v>1</v>
      </c>
      <c r="AE6" s="34">
        <f t="shared" si="11"/>
        <v>0</v>
      </c>
      <c r="AF6" s="34">
        <f t="shared" si="11"/>
        <v>0</v>
      </c>
      <c r="AG6" s="34">
        <f t="shared" si="11"/>
        <v>0</v>
      </c>
      <c r="AH6" s="34">
        <f t="shared" si="11"/>
        <v>0</v>
      </c>
      <c r="AI6" s="34">
        <f t="shared" si="11"/>
        <v>0</v>
      </c>
      <c r="AJ6" s="34">
        <f t="shared" si="11"/>
        <v>0</v>
      </c>
      <c r="AK6" s="34">
        <f t="shared" si="11"/>
        <v>0</v>
      </c>
      <c r="AL6" s="34">
        <f t="shared" si="11"/>
        <v>0</v>
      </c>
      <c r="AM6" s="34">
        <f t="shared" si="11"/>
        <v>0</v>
      </c>
      <c r="AN6" s="34">
        <f t="shared" si="11"/>
        <v>0</v>
      </c>
      <c r="AO6" s="34">
        <f t="shared" si="11"/>
        <v>0</v>
      </c>
      <c r="AP6" s="34">
        <f t="shared" si="11"/>
        <v>2</v>
      </c>
      <c r="AQ6" s="34">
        <f t="shared" si="11"/>
        <v>0</v>
      </c>
      <c r="AR6" s="34">
        <f t="shared" si="11"/>
        <v>0</v>
      </c>
      <c r="AS6" s="34">
        <f t="shared" si="11"/>
        <v>0</v>
      </c>
      <c r="AT6" s="34">
        <f t="shared" si="11"/>
        <v>0</v>
      </c>
      <c r="AU6" s="34">
        <f t="shared" si="11"/>
        <v>0</v>
      </c>
      <c r="AV6" s="34">
        <f t="shared" si="11"/>
        <v>0</v>
      </c>
      <c r="AW6" s="34">
        <f t="shared" si="11"/>
        <v>0</v>
      </c>
      <c r="AX6" s="34">
        <f t="shared" si="11"/>
        <v>0</v>
      </c>
      <c r="AY6" s="34">
        <f t="shared" si="11"/>
        <v>0</v>
      </c>
      <c r="AZ6" s="34">
        <f t="shared" si="11"/>
        <v>0</v>
      </c>
      <c r="BA6" s="34">
        <f t="shared" si="11"/>
        <v>0</v>
      </c>
      <c r="BB6" s="34">
        <f t="shared" si="11"/>
        <v>3</v>
      </c>
      <c r="BC6" s="34">
        <f t="shared" si="11"/>
        <v>0</v>
      </c>
      <c r="BD6" s="34">
        <f t="shared" si="11"/>
        <v>0</v>
      </c>
      <c r="BE6" s="34">
        <f t="shared" si="11"/>
        <v>0</v>
      </c>
      <c r="BF6" s="34">
        <f t="shared" si="11"/>
        <v>0</v>
      </c>
      <c r="BG6" s="34">
        <f t="shared" si="11"/>
        <v>0</v>
      </c>
      <c r="BH6" s="34">
        <f t="shared" si="11"/>
        <v>0</v>
      </c>
      <c r="BI6" s="34">
        <f t="shared" si="11"/>
        <v>0</v>
      </c>
      <c r="BJ6" s="34">
        <f t="shared" si="11"/>
        <v>0</v>
      </c>
      <c r="BK6" s="34">
        <f t="shared" si="11"/>
        <v>0</v>
      </c>
      <c r="BL6" s="34">
        <f t="shared" si="11"/>
        <v>0</v>
      </c>
      <c r="BM6" s="34">
        <f t="shared" si="11"/>
        <v>0</v>
      </c>
      <c r="BN6" s="34">
        <f t="shared" si="11"/>
        <v>4</v>
      </c>
      <c r="BO6" s="34">
        <f t="shared" si="11"/>
        <v>0</v>
      </c>
      <c r="BP6" s="34">
        <f t="shared" si="11"/>
        <v>0</v>
      </c>
      <c r="BQ6" s="34">
        <f t="shared" si="11"/>
        <v>0</v>
      </c>
      <c r="BR6" s="34">
        <f t="shared" si="11"/>
        <v>0</v>
      </c>
      <c r="BS6" s="34">
        <f t="shared" si="11"/>
        <v>0</v>
      </c>
      <c r="BT6" s="34">
        <f t="shared" si="11"/>
        <v>0</v>
      </c>
      <c r="BU6" s="34">
        <f t="shared" si="11"/>
        <v>0</v>
      </c>
      <c r="BV6" s="34">
        <f t="shared" si="11"/>
        <v>0</v>
      </c>
      <c r="BW6" s="34">
        <f t="shared" si="11"/>
        <v>0</v>
      </c>
      <c r="BX6" s="34">
        <f t="shared" si="11"/>
        <v>0</v>
      </c>
      <c r="BY6" s="34">
        <f t="shared" si="11"/>
        <v>0</v>
      </c>
      <c r="BZ6" s="34">
        <f t="shared" si="11"/>
        <v>5</v>
      </c>
      <c r="CA6" s="34">
        <f t="shared" si="11"/>
        <v>0</v>
      </c>
      <c r="CB6" s="34">
        <f t="shared" si="11"/>
        <v>0</v>
      </c>
      <c r="CC6" s="34">
        <f t="shared" si="11"/>
        <v>0</v>
      </c>
      <c r="CD6" s="34">
        <f t="shared" si="11"/>
        <v>0</v>
      </c>
      <c r="CE6" s="34">
        <f t="shared" ref="CE6:CK6" si="12">CE5*(CE5&lt;&gt;CF5)</f>
        <v>0</v>
      </c>
      <c r="CF6" s="34">
        <f t="shared" si="12"/>
        <v>0</v>
      </c>
      <c r="CG6" s="34">
        <f t="shared" si="12"/>
        <v>0</v>
      </c>
      <c r="CH6" s="34">
        <f t="shared" si="12"/>
        <v>0</v>
      </c>
      <c r="CI6" s="34">
        <f t="shared" si="12"/>
        <v>0</v>
      </c>
      <c r="CJ6" s="34">
        <f t="shared" si="12"/>
        <v>0</v>
      </c>
      <c r="CK6" s="34">
        <f t="shared" si="12"/>
        <v>0</v>
      </c>
      <c r="CL6" s="34" t="e">
        <f>CL5*(CL5&lt;&gt;#REF!)</f>
        <v>#REF!</v>
      </c>
    </row>
    <row r="7" spans="1:93" outlineLevel="1" x14ac:dyDescent="0.35">
      <c r="B7" s="12" t="s">
        <v>593</v>
      </c>
      <c r="H7" s="1"/>
      <c r="I7" s="1"/>
      <c r="J7" s="62"/>
      <c r="K7" s="1"/>
      <c r="L7" s="1"/>
      <c r="M7" s="1"/>
      <c r="N7" s="1"/>
      <c r="O7" s="1"/>
      <c r="P7" s="1"/>
      <c r="Q7" s="1"/>
      <c r="R7" s="329"/>
      <c r="S7" s="12">
        <f t="shared" ref="S7:CD7" si="13">MONTH(S2)</f>
        <v>1</v>
      </c>
      <c r="T7" s="12">
        <f t="shared" si="13"/>
        <v>2</v>
      </c>
      <c r="U7" s="12">
        <f t="shared" si="13"/>
        <v>3</v>
      </c>
      <c r="V7" s="12">
        <f t="shared" si="13"/>
        <v>4</v>
      </c>
      <c r="W7" s="12">
        <f t="shared" si="13"/>
        <v>5</v>
      </c>
      <c r="X7" s="12">
        <f t="shared" si="13"/>
        <v>6</v>
      </c>
      <c r="Y7" s="12">
        <f t="shared" si="13"/>
        <v>7</v>
      </c>
      <c r="Z7" s="12">
        <f t="shared" si="13"/>
        <v>8</v>
      </c>
      <c r="AA7" s="12">
        <f t="shared" si="13"/>
        <v>9</v>
      </c>
      <c r="AB7" s="12">
        <f t="shared" si="13"/>
        <v>10</v>
      </c>
      <c r="AC7" s="12">
        <f t="shared" si="13"/>
        <v>11</v>
      </c>
      <c r="AD7" s="12">
        <f t="shared" si="13"/>
        <v>12</v>
      </c>
      <c r="AE7" s="12">
        <f t="shared" si="13"/>
        <v>1</v>
      </c>
      <c r="AF7" s="12">
        <f t="shared" si="13"/>
        <v>2</v>
      </c>
      <c r="AG7" s="12">
        <f t="shared" si="13"/>
        <v>3</v>
      </c>
      <c r="AH7" s="12">
        <f t="shared" si="13"/>
        <v>4</v>
      </c>
      <c r="AI7" s="12">
        <f t="shared" si="13"/>
        <v>5</v>
      </c>
      <c r="AJ7" s="12">
        <f t="shared" si="13"/>
        <v>6</v>
      </c>
      <c r="AK7" s="12">
        <f t="shared" si="13"/>
        <v>7</v>
      </c>
      <c r="AL7" s="12">
        <f t="shared" si="13"/>
        <v>8</v>
      </c>
      <c r="AM7" s="12">
        <f t="shared" si="13"/>
        <v>9</v>
      </c>
      <c r="AN7" s="12">
        <f t="shared" si="13"/>
        <v>10</v>
      </c>
      <c r="AO7" s="12">
        <f t="shared" si="13"/>
        <v>11</v>
      </c>
      <c r="AP7" s="12">
        <f t="shared" si="13"/>
        <v>12</v>
      </c>
      <c r="AQ7" s="12">
        <f t="shared" si="13"/>
        <v>1</v>
      </c>
      <c r="AR7" s="12">
        <f t="shared" si="13"/>
        <v>2</v>
      </c>
      <c r="AS7" s="12">
        <f t="shared" si="13"/>
        <v>3</v>
      </c>
      <c r="AT7" s="12">
        <f t="shared" si="13"/>
        <v>4</v>
      </c>
      <c r="AU7" s="12">
        <f t="shared" si="13"/>
        <v>5</v>
      </c>
      <c r="AV7" s="12">
        <f t="shared" si="13"/>
        <v>6</v>
      </c>
      <c r="AW7" s="12">
        <f t="shared" si="13"/>
        <v>7</v>
      </c>
      <c r="AX7" s="12">
        <f t="shared" si="13"/>
        <v>8</v>
      </c>
      <c r="AY7" s="12">
        <f t="shared" si="13"/>
        <v>9</v>
      </c>
      <c r="AZ7" s="12">
        <f t="shared" si="13"/>
        <v>10</v>
      </c>
      <c r="BA7" s="12">
        <f t="shared" si="13"/>
        <v>11</v>
      </c>
      <c r="BB7" s="12">
        <f t="shared" si="13"/>
        <v>12</v>
      </c>
      <c r="BC7" s="12">
        <f t="shared" si="13"/>
        <v>1</v>
      </c>
      <c r="BD7" s="12">
        <f t="shared" si="13"/>
        <v>2</v>
      </c>
      <c r="BE7" s="12">
        <f t="shared" si="13"/>
        <v>3</v>
      </c>
      <c r="BF7" s="12">
        <f t="shared" si="13"/>
        <v>4</v>
      </c>
      <c r="BG7" s="12">
        <f t="shared" si="13"/>
        <v>5</v>
      </c>
      <c r="BH7" s="12">
        <f t="shared" si="13"/>
        <v>6</v>
      </c>
      <c r="BI7" s="12">
        <f t="shared" si="13"/>
        <v>7</v>
      </c>
      <c r="BJ7" s="12">
        <f t="shared" si="13"/>
        <v>8</v>
      </c>
      <c r="BK7" s="12">
        <f t="shared" si="13"/>
        <v>9</v>
      </c>
      <c r="BL7" s="12">
        <f t="shared" si="13"/>
        <v>10</v>
      </c>
      <c r="BM7" s="12">
        <f t="shared" si="13"/>
        <v>11</v>
      </c>
      <c r="BN7" s="12">
        <f t="shared" si="13"/>
        <v>12</v>
      </c>
      <c r="BO7" s="12">
        <f t="shared" si="13"/>
        <v>1</v>
      </c>
      <c r="BP7" s="12">
        <f t="shared" si="13"/>
        <v>2</v>
      </c>
      <c r="BQ7" s="12">
        <f t="shared" si="13"/>
        <v>3</v>
      </c>
      <c r="BR7" s="12">
        <f t="shared" si="13"/>
        <v>4</v>
      </c>
      <c r="BS7" s="12">
        <f t="shared" si="13"/>
        <v>5</v>
      </c>
      <c r="BT7" s="12">
        <f t="shared" si="13"/>
        <v>6</v>
      </c>
      <c r="BU7" s="12">
        <f t="shared" si="13"/>
        <v>7</v>
      </c>
      <c r="BV7" s="12">
        <f t="shared" si="13"/>
        <v>8</v>
      </c>
      <c r="BW7" s="12">
        <f t="shared" si="13"/>
        <v>9</v>
      </c>
      <c r="BX7" s="12">
        <f t="shared" si="13"/>
        <v>10</v>
      </c>
      <c r="BY7" s="12">
        <f t="shared" si="13"/>
        <v>11</v>
      </c>
      <c r="BZ7" s="12">
        <f t="shared" si="13"/>
        <v>12</v>
      </c>
      <c r="CA7" s="12">
        <f t="shared" si="13"/>
        <v>1</v>
      </c>
      <c r="CB7" s="12">
        <f t="shared" si="13"/>
        <v>2</v>
      </c>
      <c r="CC7" s="12">
        <f t="shared" si="13"/>
        <v>3</v>
      </c>
      <c r="CD7" s="12">
        <f t="shared" si="13"/>
        <v>4</v>
      </c>
      <c r="CE7" s="12">
        <f t="shared" ref="CE7:CL7" si="14">MONTH(CE2)</f>
        <v>5</v>
      </c>
      <c r="CF7" s="12">
        <f t="shared" si="14"/>
        <v>6</v>
      </c>
      <c r="CG7" s="12">
        <f t="shared" si="14"/>
        <v>7</v>
      </c>
      <c r="CH7" s="12">
        <f t="shared" si="14"/>
        <v>8</v>
      </c>
      <c r="CI7" s="12">
        <f t="shared" si="14"/>
        <v>9</v>
      </c>
      <c r="CJ7" s="12">
        <f t="shared" si="14"/>
        <v>10</v>
      </c>
      <c r="CK7" s="12">
        <f t="shared" si="14"/>
        <v>11</v>
      </c>
      <c r="CL7" s="12">
        <f t="shared" si="14"/>
        <v>12</v>
      </c>
    </row>
    <row r="8" spans="1:93" outlineLevel="1" x14ac:dyDescent="0.35">
      <c r="B8" s="12"/>
      <c r="H8" s="60"/>
      <c r="I8" s="60"/>
      <c r="J8" s="330"/>
      <c r="K8" t="s">
        <v>594</v>
      </c>
      <c r="L8"/>
      <c r="M8"/>
      <c r="N8" s="98">
        <v>45292</v>
      </c>
      <c r="O8" s="60"/>
      <c r="P8" s="60"/>
      <c r="Q8" s="60"/>
      <c r="R8" s="331"/>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c r="CK8" s="12"/>
      <c r="CL8" s="12"/>
    </row>
    <row r="9" spans="1:93" outlineLevel="1" x14ac:dyDescent="0.35">
      <c r="B9" s="12"/>
      <c r="H9" s="12"/>
      <c r="I9" s="12"/>
      <c r="J9" s="61"/>
      <c r="K9" s="12"/>
      <c r="M9" s="12"/>
      <c r="N9" s="12"/>
      <c r="O9" s="12"/>
      <c r="P9" s="12"/>
      <c r="Q9" s="12"/>
      <c r="R9" s="14"/>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row>
    <row r="10" spans="1:93" ht="11" customHeight="1" collapsed="1" x14ac:dyDescent="0.35">
      <c r="J10"/>
      <c r="K10"/>
      <c r="L10"/>
      <c r="M10"/>
      <c r="N10"/>
      <c r="O10"/>
      <c r="P10"/>
      <c r="Q10"/>
      <c r="R10" s="165"/>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row>
    <row r="11" spans="1:93" x14ac:dyDescent="0.35">
      <c r="A11" t="s">
        <v>218</v>
      </c>
      <c r="B11" s="293" t="s">
        <v>343</v>
      </c>
      <c r="C11" s="292"/>
      <c r="D11" s="292"/>
      <c r="E11" s="292"/>
      <c r="F11" s="292"/>
      <c r="G11" s="292"/>
      <c r="H11" s="292"/>
      <c r="I11" s="292"/>
      <c r="J11" s="296"/>
      <c r="K11" s="296"/>
      <c r="L11" s="296"/>
      <c r="M11" s="296"/>
      <c r="N11" s="296"/>
      <c r="O11" s="296"/>
      <c r="P11" s="299"/>
      <c r="Q11" s="252"/>
      <c r="R11" s="298"/>
      <c r="S11" s="297"/>
      <c r="T11" s="297"/>
      <c r="U11" s="297"/>
      <c r="V11" s="297"/>
      <c r="W11" s="297"/>
      <c r="X11" s="297"/>
      <c r="Y11" s="297"/>
      <c r="Z11" s="297"/>
      <c r="AA11" s="297"/>
      <c r="AB11" s="297"/>
      <c r="AC11" s="297"/>
      <c r="AD11" s="297"/>
      <c r="AE11" s="297"/>
      <c r="AF11" s="297"/>
      <c r="AG11" s="297"/>
      <c r="AH11" s="297"/>
      <c r="AI11" s="297"/>
      <c r="AJ11" s="297"/>
      <c r="AK11" s="297"/>
      <c r="AL11" s="297"/>
      <c r="AM11" s="297"/>
      <c r="AN11" s="297"/>
      <c r="AO11" s="297"/>
      <c r="AP11" s="297"/>
      <c r="AQ11" s="297"/>
      <c r="AR11" s="297"/>
      <c r="AS11" s="297"/>
      <c r="AT11" s="297"/>
      <c r="AU11" s="297"/>
      <c r="AV11" s="297"/>
      <c r="AW11" s="297"/>
      <c r="AX11" s="297"/>
      <c r="AY11" s="297"/>
      <c r="AZ11" s="297"/>
      <c r="BA11" s="297"/>
      <c r="BB11" s="297"/>
      <c r="BC11" s="297"/>
      <c r="BD11" s="297"/>
      <c r="BE11" s="297"/>
      <c r="BF11" s="297"/>
      <c r="BG11" s="297"/>
      <c r="BH11" s="297"/>
      <c r="BI11" s="297"/>
      <c r="BJ11" s="297"/>
      <c r="BK11" s="297"/>
      <c r="BL11" s="297"/>
      <c r="BM11" s="297"/>
      <c r="BN11" s="297"/>
      <c r="BO11" s="297"/>
      <c r="BP11" s="297"/>
      <c r="BQ11" s="297"/>
      <c r="BR11" s="297"/>
      <c r="BS11" s="297"/>
      <c r="BT11" s="297"/>
      <c r="BU11" s="297"/>
      <c r="BV11" s="297"/>
      <c r="BW11" s="297"/>
      <c r="BX11" s="297"/>
      <c r="BY11" s="297"/>
      <c r="BZ11" s="297"/>
      <c r="CA11" s="297"/>
      <c r="CB11" s="297"/>
      <c r="CC11" s="297"/>
      <c r="CD11" s="297"/>
      <c r="CE11" s="297"/>
      <c r="CF11" s="297"/>
      <c r="CG11" s="297"/>
      <c r="CH11" s="297"/>
      <c r="CI11" s="297"/>
      <c r="CJ11" s="297"/>
      <c r="CK11" s="297"/>
      <c r="CL11" s="300"/>
    </row>
    <row r="12" spans="1:93" ht="11" customHeight="1" x14ac:dyDescent="0.35">
      <c r="B12" s="12" t="s">
        <v>343</v>
      </c>
      <c r="J12"/>
      <c r="K12"/>
      <c r="L12"/>
      <c r="M12"/>
      <c r="N12"/>
      <c r="O12"/>
      <c r="P12"/>
      <c r="Q12"/>
      <c r="R12" s="165"/>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row>
    <row r="13" spans="1:93" ht="11" customHeight="1" x14ac:dyDescent="0.35">
      <c r="I13" t="s">
        <v>965</v>
      </c>
      <c r="J13"/>
      <c r="K13"/>
      <c r="L13"/>
      <c r="M13"/>
      <c r="N13"/>
      <c r="O13"/>
      <c r="P13"/>
      <c r="Q13"/>
      <c r="R13" s="165"/>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row>
    <row r="14" spans="1:93" x14ac:dyDescent="0.35">
      <c r="A14" t="s">
        <v>218</v>
      </c>
      <c r="B14" s="293" t="s">
        <v>204</v>
      </c>
      <c r="C14" s="292"/>
      <c r="D14" s="292"/>
      <c r="E14" s="292"/>
      <c r="F14" s="292"/>
      <c r="G14" s="292"/>
      <c r="H14" s="292"/>
      <c r="I14" s="292"/>
      <c r="J14" s="296"/>
      <c r="K14" s="296"/>
      <c r="L14" s="296"/>
      <c r="M14" s="296"/>
      <c r="N14" s="296"/>
      <c r="O14" s="296"/>
      <c r="P14" s="299"/>
      <c r="Q14" s="252"/>
      <c r="R14" s="298"/>
      <c r="S14" s="297"/>
      <c r="T14" s="297"/>
      <c r="U14" s="297"/>
      <c r="V14" s="297"/>
      <c r="W14" s="297"/>
      <c r="X14" s="297"/>
      <c r="Y14" s="297"/>
      <c r="Z14" s="297"/>
      <c r="AA14" s="297"/>
      <c r="AB14" s="297"/>
      <c r="AC14" s="297"/>
      <c r="AD14" s="297"/>
      <c r="AE14" s="297"/>
      <c r="AF14" s="297"/>
      <c r="AG14" s="297"/>
      <c r="AH14" s="297"/>
      <c r="AI14" s="297"/>
      <c r="AJ14" s="297"/>
      <c r="AK14" s="297"/>
      <c r="AL14" s="297"/>
      <c r="AM14" s="297"/>
      <c r="AN14" s="297"/>
      <c r="AO14" s="297"/>
      <c r="AP14" s="297"/>
      <c r="AQ14" s="297"/>
      <c r="AR14" s="297"/>
      <c r="AS14" s="297"/>
      <c r="AT14" s="297"/>
      <c r="AU14" s="297"/>
      <c r="AV14" s="297"/>
      <c r="AW14" s="297"/>
      <c r="AX14" s="297"/>
      <c r="AY14" s="297"/>
      <c r="AZ14" s="297"/>
      <c r="BA14" s="297"/>
      <c r="BB14" s="297"/>
      <c r="BC14" s="297"/>
      <c r="BD14" s="297"/>
      <c r="BE14" s="297"/>
      <c r="BF14" s="297"/>
      <c r="BG14" s="297"/>
      <c r="BH14" s="297"/>
      <c r="BI14" s="297"/>
      <c r="BJ14" s="297"/>
      <c r="BK14" s="297"/>
      <c r="BL14" s="297"/>
      <c r="BM14" s="297"/>
      <c r="BN14" s="297"/>
      <c r="BO14" s="297"/>
      <c r="BP14" s="297"/>
      <c r="BQ14" s="297"/>
      <c r="BR14" s="297"/>
      <c r="BS14" s="297"/>
      <c r="BT14" s="297"/>
      <c r="BU14" s="297"/>
      <c r="BV14" s="297"/>
      <c r="BW14" s="297"/>
      <c r="BX14" s="297"/>
      <c r="BY14" s="297"/>
      <c r="BZ14" s="297"/>
      <c r="CA14" s="297"/>
      <c r="CB14" s="297"/>
      <c r="CC14" s="297"/>
      <c r="CD14" s="297"/>
      <c r="CE14" s="297"/>
      <c r="CF14" s="297"/>
      <c r="CG14" s="297"/>
      <c r="CH14" s="297"/>
      <c r="CI14" s="297"/>
      <c r="CJ14" s="297"/>
      <c r="CK14" s="297"/>
      <c r="CL14" s="300"/>
    </row>
    <row r="15" spans="1:93" x14ac:dyDescent="0.35">
      <c r="B15" s="12" t="s">
        <v>241</v>
      </c>
      <c r="J15" s="61"/>
      <c r="K15" s="61"/>
      <c r="L15" s="61"/>
      <c r="M15" s="61"/>
      <c r="N15" s="61"/>
      <c r="O15" s="61"/>
      <c r="P15" s="61"/>
      <c r="Q15" s="61"/>
    </row>
    <row r="16" spans="1:93" x14ac:dyDescent="0.35">
      <c r="B16" s="27" t="s">
        <v>595</v>
      </c>
      <c r="I16" t="s">
        <v>198</v>
      </c>
      <c r="J16" s="28"/>
      <c r="K16" s="63">
        <f ca="1">SUMIF($3:$3,K$2,16:16)</f>
        <v>0</v>
      </c>
      <c r="L16" s="63">
        <f ca="1">SUMIF($3:$3,L$2,16:16)</f>
        <v>0</v>
      </c>
      <c r="M16" s="63">
        <f ca="1">SUMIF($3:$3,M$2,16:16)</f>
        <v>0</v>
      </c>
      <c r="N16" s="63">
        <f ca="1">SUMIF($3:$3,N$2,16:16)</f>
        <v>0</v>
      </c>
      <c r="O16" s="63">
        <f ca="1">SUMIF($3:$3,O$2,16:16)</f>
        <v>0</v>
      </c>
      <c r="P16" s="63">
        <f ca="1">SUMIF($3:$3,P$2,16:16)</f>
        <v>0</v>
      </c>
      <c r="Q16" s="28"/>
      <c r="R16"/>
      <c r="S16" s="254">
        <f ca="1">SUM(S15:OFFSET(S16,-1,0))</f>
        <v>0</v>
      </c>
      <c r="T16" s="254">
        <f ca="1">SUM(T15:OFFSET(T16,-1,0))</f>
        <v>0</v>
      </c>
      <c r="U16" s="254">
        <f ca="1">SUM(U15:OFFSET(U16,-1,0))</f>
        <v>0</v>
      </c>
      <c r="V16" s="254">
        <f ca="1">SUM(V15:OFFSET(V16,-1,0))</f>
        <v>0</v>
      </c>
      <c r="W16" s="254">
        <f ca="1">SUM(W15:OFFSET(W16,-1,0))</f>
        <v>0</v>
      </c>
      <c r="X16" s="254">
        <f ca="1">SUM(X15:OFFSET(X16,-1,0))</f>
        <v>0</v>
      </c>
      <c r="Y16" s="254">
        <f ca="1">SUM(Y15:OFFSET(Y16,-1,0))</f>
        <v>0</v>
      </c>
      <c r="Z16" s="254">
        <f ca="1">SUM(Z15:OFFSET(Z16,-1,0))</f>
        <v>0</v>
      </c>
      <c r="AA16" s="254">
        <f ca="1">SUM(AA15:OFFSET(AA16,-1,0))</f>
        <v>0</v>
      </c>
      <c r="AB16" s="254">
        <f ca="1">SUM(AB15:OFFSET(AB16,-1,0))</f>
        <v>0</v>
      </c>
      <c r="AC16" s="254">
        <f ca="1">SUM(AC15:OFFSET(AC16,-1,0))</f>
        <v>0</v>
      </c>
      <c r="AD16" s="254">
        <f ca="1">SUM(AD15:OFFSET(AD16,-1,0))</f>
        <v>0</v>
      </c>
      <c r="AE16" s="254">
        <f ca="1">SUM(AE15:OFFSET(AE16,-1,0))</f>
        <v>0</v>
      </c>
      <c r="AF16" s="254">
        <f ca="1">SUM(AF15:OFFSET(AF16,-1,0))</f>
        <v>0</v>
      </c>
      <c r="AG16" s="254">
        <f ca="1">SUM(AG15:OFFSET(AG16,-1,0))</f>
        <v>0</v>
      </c>
      <c r="AH16" s="254">
        <f ca="1">SUM(AH15:OFFSET(AH16,-1,0))</f>
        <v>0</v>
      </c>
      <c r="AI16" s="254">
        <f ca="1">SUM(AI15:OFFSET(AI16,-1,0))</f>
        <v>0</v>
      </c>
      <c r="AJ16" s="254">
        <f ca="1">SUM(AJ15:OFFSET(AJ16,-1,0))</f>
        <v>0</v>
      </c>
      <c r="AK16" s="254">
        <f ca="1">SUM(AK15:OFFSET(AK16,-1,0))</f>
        <v>0</v>
      </c>
      <c r="AL16" s="254">
        <f ca="1">SUM(AL15:OFFSET(AL16,-1,0))</f>
        <v>0</v>
      </c>
      <c r="AM16" s="254">
        <f ca="1">SUM(AM15:OFFSET(AM16,-1,0))</f>
        <v>0</v>
      </c>
      <c r="AN16" s="254">
        <f ca="1">SUM(AN15:OFFSET(AN16,-1,0))</f>
        <v>0</v>
      </c>
      <c r="AO16" s="254">
        <f ca="1">SUM(AO15:OFFSET(AO16,-1,0))</f>
        <v>0</v>
      </c>
      <c r="AP16" s="254">
        <f ca="1">SUM(AP15:OFFSET(AP16,-1,0))</f>
        <v>0</v>
      </c>
      <c r="AQ16" s="254">
        <f ca="1">SUM(AQ15:OFFSET(AQ16,-1,0))</f>
        <v>0</v>
      </c>
      <c r="AR16" s="254">
        <f ca="1">SUM(AR15:OFFSET(AR16,-1,0))</f>
        <v>0</v>
      </c>
      <c r="AS16" s="254">
        <f ca="1">SUM(AS15:OFFSET(AS16,-1,0))</f>
        <v>0</v>
      </c>
      <c r="AT16" s="254">
        <f ca="1">SUM(AT15:OFFSET(AT16,-1,0))</f>
        <v>0</v>
      </c>
      <c r="AU16" s="254">
        <f ca="1">SUM(AU15:OFFSET(AU16,-1,0))</f>
        <v>0</v>
      </c>
      <c r="AV16" s="254">
        <f ca="1">SUM(AV15:OFFSET(AV16,-1,0))</f>
        <v>0</v>
      </c>
      <c r="AW16" s="254">
        <f ca="1">SUM(AW15:OFFSET(AW16,-1,0))</f>
        <v>0</v>
      </c>
      <c r="AX16" s="254">
        <f ca="1">SUM(AX15:OFFSET(AX16,-1,0))</f>
        <v>0</v>
      </c>
      <c r="AY16" s="254">
        <f ca="1">SUM(AY15:OFFSET(AY16,-1,0))</f>
        <v>0</v>
      </c>
      <c r="AZ16" s="254">
        <f ca="1">SUM(AZ15:OFFSET(AZ16,-1,0))</f>
        <v>0</v>
      </c>
      <c r="BA16" s="254">
        <f ca="1">SUM(BA15:OFFSET(BA16,-1,0))</f>
        <v>0</v>
      </c>
      <c r="BB16" s="254">
        <f ca="1">SUM(BB15:OFFSET(BB16,-1,0))</f>
        <v>0</v>
      </c>
      <c r="BC16" s="254">
        <f ca="1">SUM(BC15:OFFSET(BC16,-1,0))</f>
        <v>0</v>
      </c>
      <c r="BD16" s="254">
        <f ca="1">SUM(BD15:OFFSET(BD16,-1,0))</f>
        <v>0</v>
      </c>
      <c r="BE16" s="254">
        <f ca="1">SUM(BE15:OFFSET(BE16,-1,0))</f>
        <v>0</v>
      </c>
      <c r="BF16" s="254">
        <f ca="1">SUM(BF15:OFFSET(BF16,-1,0))</f>
        <v>0</v>
      </c>
      <c r="BG16" s="254">
        <f ca="1">SUM(BG15:OFFSET(BG16,-1,0))</f>
        <v>0</v>
      </c>
      <c r="BH16" s="254">
        <f ca="1">SUM(BH15:OFFSET(BH16,-1,0))</f>
        <v>0</v>
      </c>
      <c r="BI16" s="254">
        <f ca="1">SUM(BI15:OFFSET(BI16,-1,0))</f>
        <v>0</v>
      </c>
      <c r="BJ16" s="254">
        <f ca="1">SUM(BJ15:OFFSET(BJ16,-1,0))</f>
        <v>0</v>
      </c>
      <c r="BK16" s="254">
        <f ca="1">SUM(BK15:OFFSET(BK16,-1,0))</f>
        <v>0</v>
      </c>
      <c r="BL16" s="254">
        <f ca="1">SUM(BL15:OFFSET(BL16,-1,0))</f>
        <v>0</v>
      </c>
      <c r="BM16" s="254">
        <f ca="1">SUM(BM15:OFFSET(BM16,-1,0))</f>
        <v>0</v>
      </c>
      <c r="BN16" s="254">
        <f ca="1">SUM(BN15:OFFSET(BN16,-1,0))</f>
        <v>0</v>
      </c>
      <c r="BO16" s="254">
        <f ca="1">SUM(BO15:OFFSET(BO16,-1,0))</f>
        <v>0</v>
      </c>
      <c r="BP16" s="254">
        <f ca="1">SUM(BP15:OFFSET(BP16,-1,0))</f>
        <v>0</v>
      </c>
      <c r="BQ16" s="254">
        <f ca="1">SUM(BQ15:OFFSET(BQ16,-1,0))</f>
        <v>0</v>
      </c>
      <c r="BR16" s="254">
        <f ca="1">SUM(BR15:OFFSET(BR16,-1,0))</f>
        <v>0</v>
      </c>
      <c r="BS16" s="254">
        <f ca="1">SUM(BS15:OFFSET(BS16,-1,0))</f>
        <v>0</v>
      </c>
      <c r="BT16" s="254">
        <f ca="1">SUM(BT15:OFFSET(BT16,-1,0))</f>
        <v>0</v>
      </c>
      <c r="BU16" s="254">
        <f ca="1">SUM(BU15:OFFSET(BU16,-1,0))</f>
        <v>0</v>
      </c>
      <c r="BV16" s="254">
        <f ca="1">SUM(BV15:OFFSET(BV16,-1,0))</f>
        <v>0</v>
      </c>
      <c r="BW16" s="254">
        <f ca="1">SUM(BW15:OFFSET(BW16,-1,0))</f>
        <v>0</v>
      </c>
      <c r="BX16" s="254">
        <f ca="1">SUM(BX15:OFFSET(BX16,-1,0))</f>
        <v>0</v>
      </c>
      <c r="BY16" s="254">
        <f ca="1">SUM(BY15:OFFSET(BY16,-1,0))</f>
        <v>0</v>
      </c>
      <c r="BZ16" s="254">
        <f ca="1">SUM(BZ15:OFFSET(BZ16,-1,0))</f>
        <v>0</v>
      </c>
      <c r="CA16" s="254">
        <f ca="1">SUM(CA15:OFFSET(CA16,-1,0))</f>
        <v>0</v>
      </c>
      <c r="CB16" s="254">
        <f ca="1">SUM(CB15:OFFSET(CB16,-1,0))</f>
        <v>0</v>
      </c>
      <c r="CC16" s="254">
        <f ca="1">SUM(CC15:OFFSET(CC16,-1,0))</f>
        <v>0</v>
      </c>
      <c r="CD16" s="254">
        <f ca="1">SUM(CD15:OFFSET(CD16,-1,0))</f>
        <v>0</v>
      </c>
      <c r="CE16" s="254">
        <f ca="1">SUM(CE15:OFFSET(CE16,-1,0))</f>
        <v>0</v>
      </c>
      <c r="CF16" s="254">
        <f ca="1">SUM(CF15:OFFSET(CF16,-1,0))</f>
        <v>0</v>
      </c>
      <c r="CG16" s="254">
        <f ca="1">SUM(CG15:OFFSET(CG16,-1,0))</f>
        <v>0</v>
      </c>
      <c r="CH16" s="254">
        <f ca="1">SUM(CH15:OFFSET(CH16,-1,0))</f>
        <v>0</v>
      </c>
      <c r="CI16" s="254">
        <f ca="1">SUM(CI15:OFFSET(CI16,-1,0))</f>
        <v>0</v>
      </c>
      <c r="CJ16" s="254">
        <f ca="1">SUM(CJ15:OFFSET(CJ16,-1,0))</f>
        <v>0</v>
      </c>
      <c r="CK16" s="254">
        <f ca="1">SUM(CK15:OFFSET(CK16,-1,0))</f>
        <v>0</v>
      </c>
      <c r="CL16" s="254">
        <f ca="1">SUM(CL15:OFFSET(CL16,-1,0))</f>
        <v>0</v>
      </c>
    </row>
    <row r="17" spans="2:90" ht="15" customHeight="1" x14ac:dyDescent="0.35">
      <c r="B17" s="126" t="s">
        <v>596</v>
      </c>
      <c r="J17" s="457"/>
      <c r="K17" s="256"/>
      <c r="L17" s="256">
        <f ca="1">IFERROR(L16/K16-1,0)</f>
        <v>0</v>
      </c>
      <c r="M17" s="256">
        <f ca="1">IFERROR(M16/L16-1,0)</f>
        <v>0</v>
      </c>
      <c r="N17" s="256">
        <f ca="1">IFERROR(N16/M16-1,0)</f>
        <v>0</v>
      </c>
      <c r="O17" s="256">
        <f ca="1">IFERROR(O16/N16-1,0)</f>
        <v>0</v>
      </c>
      <c r="P17" s="256">
        <f ca="1">IFERROR(P16/O16-1,0)</f>
        <v>0</v>
      </c>
      <c r="Q17" s="28"/>
      <c r="R17"/>
      <c r="S17" s="257"/>
      <c r="T17" s="257"/>
      <c r="U17" s="257"/>
      <c r="V17" s="257"/>
      <c r="W17" s="257"/>
      <c r="X17" s="257"/>
      <c r="Y17" s="257"/>
      <c r="Z17" s="257"/>
      <c r="AA17" s="257"/>
      <c r="AB17" s="257"/>
      <c r="AC17" s="257"/>
      <c r="AD17" s="257"/>
      <c r="AE17" s="257"/>
      <c r="AF17" s="257"/>
      <c r="AG17" s="257"/>
      <c r="AH17" s="257"/>
      <c r="AI17" s="257"/>
      <c r="AJ17" s="257"/>
      <c r="AK17" s="257"/>
      <c r="AL17" s="257"/>
      <c r="AM17" s="257"/>
      <c r="AN17" s="257"/>
      <c r="AO17" s="257"/>
      <c r="AP17" s="257"/>
      <c r="AQ17" s="257"/>
      <c r="AR17" s="257"/>
      <c r="AS17" s="257"/>
      <c r="AT17" s="257"/>
      <c r="AU17" s="257"/>
      <c r="AV17" s="257"/>
      <c r="AW17" s="257"/>
      <c r="AX17" s="257"/>
      <c r="AY17" s="257"/>
      <c r="AZ17" s="257"/>
      <c r="BA17" s="257"/>
      <c r="BB17" s="257"/>
      <c r="BC17" s="257"/>
      <c r="BD17" s="257"/>
      <c r="BE17" s="257"/>
      <c r="BF17" s="257"/>
      <c r="BG17" s="257"/>
      <c r="BH17" s="257"/>
      <c r="BI17" s="257"/>
      <c r="BJ17" s="257"/>
      <c r="BK17" s="257"/>
      <c r="BL17" s="257"/>
      <c r="BM17" s="257"/>
      <c r="BN17" s="257"/>
      <c r="BO17" s="257"/>
      <c r="BP17" s="257"/>
      <c r="BQ17" s="257"/>
      <c r="BR17" s="257"/>
      <c r="BS17" s="257"/>
      <c r="BT17" s="257"/>
      <c r="BU17" s="257"/>
      <c r="BV17" s="257"/>
      <c r="BW17" s="257"/>
      <c r="BX17" s="257"/>
      <c r="BY17" s="257"/>
      <c r="BZ17" s="257"/>
      <c r="CA17" s="257"/>
      <c r="CB17" s="257"/>
      <c r="CC17" s="257"/>
      <c r="CD17" s="257"/>
      <c r="CE17" s="257"/>
      <c r="CF17" s="257"/>
      <c r="CG17" s="257"/>
      <c r="CH17" s="257"/>
      <c r="CI17" s="257"/>
      <c r="CJ17" s="257"/>
      <c r="CK17" s="257"/>
      <c r="CL17" s="257"/>
    </row>
    <row r="18" spans="2:90" x14ac:dyDescent="0.35">
      <c r="B18" s="126"/>
      <c r="J18" s="28"/>
      <c r="K18" s="255"/>
      <c r="L18" s="256"/>
      <c r="M18" s="256"/>
      <c r="N18" s="256"/>
      <c r="O18" s="256"/>
      <c r="P18" s="256"/>
      <c r="Q18" s="28"/>
      <c r="R18"/>
      <c r="S18" s="257"/>
      <c r="T18" s="257"/>
      <c r="U18" s="257"/>
      <c r="V18" s="257"/>
      <c r="W18" s="257"/>
      <c r="X18" s="257"/>
      <c r="Y18" s="257"/>
      <c r="Z18" s="257"/>
      <c r="AA18" s="257"/>
      <c r="AB18" s="257"/>
      <c r="AC18" s="257"/>
      <c r="AD18" s="257"/>
      <c r="AE18" s="257"/>
      <c r="AF18" s="257"/>
      <c r="AG18" s="257"/>
      <c r="AH18" s="257"/>
      <c r="AI18" s="257"/>
      <c r="AJ18" s="257"/>
      <c r="AK18" s="257"/>
      <c r="AL18" s="257"/>
      <c r="AM18" s="257"/>
      <c r="AN18" s="257"/>
      <c r="AO18" s="257"/>
      <c r="AP18" s="257"/>
      <c r="AQ18" s="257"/>
      <c r="AR18" s="257"/>
      <c r="AS18" s="257"/>
      <c r="AT18" s="257"/>
      <c r="AU18" s="257"/>
      <c r="AV18" s="257"/>
      <c r="AW18" s="257"/>
      <c r="AX18" s="257"/>
      <c r="AY18" s="257"/>
      <c r="AZ18" s="257"/>
      <c r="BA18" s="257"/>
      <c r="BB18" s="257"/>
      <c r="BC18" s="257"/>
      <c r="BD18" s="257"/>
      <c r="BE18" s="257"/>
      <c r="BF18" s="257"/>
      <c r="BG18" s="257"/>
      <c r="BH18" s="257"/>
      <c r="BI18" s="257"/>
      <c r="BJ18" s="257"/>
      <c r="BK18" s="257"/>
      <c r="BL18" s="257"/>
      <c r="BM18" s="257"/>
      <c r="BN18" s="257"/>
      <c r="BO18" s="257"/>
      <c r="BP18" s="257"/>
      <c r="BQ18" s="257"/>
      <c r="BR18" s="257"/>
      <c r="BS18" s="257"/>
      <c r="BT18" s="257"/>
      <c r="BU18" s="257"/>
      <c r="BV18" s="257"/>
      <c r="BW18" s="257"/>
      <c r="BX18" s="257"/>
      <c r="BY18" s="257"/>
      <c r="BZ18" s="257"/>
      <c r="CA18" s="257"/>
      <c r="CB18" s="257"/>
      <c r="CC18" s="257"/>
      <c r="CD18" s="257"/>
      <c r="CE18" s="257"/>
      <c r="CF18" s="257"/>
      <c r="CG18" s="257"/>
      <c r="CH18" s="257"/>
      <c r="CI18" s="257"/>
      <c r="CJ18" s="257"/>
      <c r="CK18" s="257"/>
      <c r="CL18" s="257"/>
    </row>
    <row r="19" spans="2:90" x14ac:dyDescent="0.35">
      <c r="B19" s="31" t="s">
        <v>226</v>
      </c>
      <c r="J19" s="28"/>
      <c r="K19" s="255"/>
      <c r="L19" s="255"/>
      <c r="M19" s="255"/>
      <c r="N19" s="255"/>
      <c r="O19" s="255"/>
      <c r="P19" s="255"/>
      <c r="Q19" s="28"/>
      <c r="R19"/>
      <c r="S19" s="257"/>
      <c r="T19" s="257"/>
      <c r="U19" s="257"/>
      <c r="V19" s="257"/>
      <c r="W19" s="257"/>
      <c r="X19" s="257"/>
      <c r="Y19" s="257"/>
      <c r="Z19" s="257"/>
      <c r="AA19" s="257"/>
      <c r="AB19" s="257"/>
      <c r="AC19" s="257"/>
      <c r="AD19" s="257"/>
      <c r="AE19" s="257"/>
      <c r="AF19" s="257"/>
      <c r="AG19" s="257"/>
      <c r="AH19" s="257"/>
      <c r="AI19" s="257"/>
      <c r="AJ19" s="257"/>
      <c r="AK19" s="257"/>
      <c r="AL19" s="257"/>
      <c r="AM19" s="257"/>
      <c r="AN19" s="257"/>
      <c r="AO19" s="257"/>
      <c r="AP19" s="257"/>
      <c r="AQ19" s="257"/>
      <c r="AR19" s="257"/>
      <c r="AS19" s="257"/>
      <c r="AT19" s="257"/>
      <c r="AU19" s="257"/>
      <c r="AV19" s="257"/>
      <c r="AW19" s="257"/>
      <c r="AX19" s="257"/>
      <c r="AY19" s="257"/>
      <c r="AZ19" s="257"/>
      <c r="BA19" s="257"/>
      <c r="BB19" s="257"/>
      <c r="BC19" s="257"/>
      <c r="BD19" s="257"/>
      <c r="BE19" s="257"/>
      <c r="BF19" s="257"/>
      <c r="BG19" s="257"/>
      <c r="BH19" s="257"/>
      <c r="BI19" s="257"/>
      <c r="BJ19" s="257"/>
      <c r="BK19" s="257"/>
      <c r="BL19" s="257"/>
      <c r="BM19" s="257"/>
      <c r="BN19" s="257"/>
      <c r="BO19" s="257"/>
      <c r="BP19" s="257"/>
      <c r="BQ19" s="257"/>
      <c r="BR19" s="257"/>
      <c r="BS19" s="257"/>
      <c r="BT19" s="257"/>
      <c r="BU19" s="257"/>
      <c r="BV19" s="257"/>
      <c r="BW19" s="257"/>
      <c r="BX19" s="257"/>
      <c r="BY19" s="257"/>
      <c r="BZ19" s="257"/>
      <c r="CA19" s="257"/>
      <c r="CB19" s="257"/>
      <c r="CC19" s="257"/>
      <c r="CD19" s="257"/>
      <c r="CE19" s="257"/>
      <c r="CF19" s="257"/>
      <c r="CG19" s="257"/>
      <c r="CH19" s="257"/>
      <c r="CI19" s="257"/>
      <c r="CJ19" s="257"/>
      <c r="CK19" s="257"/>
      <c r="CL19" s="257"/>
    </row>
    <row r="20" spans="2:90" x14ac:dyDescent="0.35">
      <c r="B20" s="27" t="s">
        <v>597</v>
      </c>
      <c r="I20" t="s">
        <v>203</v>
      </c>
      <c r="J20" s="28"/>
      <c r="K20" s="63">
        <f ca="1">SUMIF($3:$3,K$2,20:20)</f>
        <v>0</v>
      </c>
      <c r="L20" s="63">
        <f ca="1">SUMIF($3:$3,L$2,20:20)</f>
        <v>0</v>
      </c>
      <c r="M20" s="63">
        <f ca="1">SUMIF($3:$3,M$2,20:20)</f>
        <v>0</v>
      </c>
      <c r="N20" s="63">
        <f ca="1">SUMIF($3:$3,N$2,20:20)</f>
        <v>0</v>
      </c>
      <c r="O20" s="63">
        <f ca="1">SUMIF($3:$3,O$2,20:20)</f>
        <v>0</v>
      </c>
      <c r="P20" s="63">
        <f ca="1">SUMIF($3:$3,P$2,20:20)</f>
        <v>0</v>
      </c>
      <c r="Q20" s="28"/>
      <c r="R20"/>
      <c r="S20" s="254">
        <f ca="1">SUM(S19:OFFSET(S20,-1,0))</f>
        <v>0</v>
      </c>
      <c r="T20" s="254">
        <f ca="1">SUM(T19:OFFSET(T20,-1,0))</f>
        <v>0</v>
      </c>
      <c r="U20" s="254">
        <f ca="1">SUM(U19:OFFSET(U20,-1,0))</f>
        <v>0</v>
      </c>
      <c r="V20" s="254">
        <f ca="1">SUM(V19:OFFSET(V20,-1,0))</f>
        <v>0</v>
      </c>
      <c r="W20" s="254">
        <f ca="1">SUM(W19:OFFSET(W20,-1,0))</f>
        <v>0</v>
      </c>
      <c r="X20" s="254">
        <f ca="1">SUM(X19:OFFSET(X20,-1,0))</f>
        <v>0</v>
      </c>
      <c r="Y20" s="254">
        <f ca="1">SUM(Y19:OFFSET(Y20,-1,0))</f>
        <v>0</v>
      </c>
      <c r="Z20" s="254">
        <f ca="1">SUM(Z19:OFFSET(Z20,-1,0))</f>
        <v>0</v>
      </c>
      <c r="AA20" s="254">
        <f ca="1">SUM(AA19:OFFSET(AA20,-1,0))</f>
        <v>0</v>
      </c>
      <c r="AB20" s="254">
        <f ca="1">SUM(AB19:OFFSET(AB20,-1,0))</f>
        <v>0</v>
      </c>
      <c r="AC20" s="254">
        <f ca="1">SUM(AC19:OFFSET(AC20,-1,0))</f>
        <v>0</v>
      </c>
      <c r="AD20" s="254">
        <f ca="1">SUM(AD19:OFFSET(AD20,-1,0))</f>
        <v>0</v>
      </c>
      <c r="AE20" s="254">
        <f ca="1">SUM(AE19:OFFSET(AE20,-1,0))</f>
        <v>0</v>
      </c>
      <c r="AF20" s="254">
        <f ca="1">SUM(AF19:OFFSET(AF20,-1,0))</f>
        <v>0</v>
      </c>
      <c r="AG20" s="254">
        <f ca="1">SUM(AG19:OFFSET(AG20,-1,0))</f>
        <v>0</v>
      </c>
      <c r="AH20" s="254">
        <f ca="1">SUM(AH19:OFFSET(AH20,-1,0))</f>
        <v>0</v>
      </c>
      <c r="AI20" s="254">
        <f ca="1">SUM(AI19:OFFSET(AI20,-1,0))</f>
        <v>0</v>
      </c>
      <c r="AJ20" s="254">
        <f ca="1">SUM(AJ19:OFFSET(AJ20,-1,0))</f>
        <v>0</v>
      </c>
      <c r="AK20" s="254">
        <f ca="1">SUM(AK19:OFFSET(AK20,-1,0))</f>
        <v>0</v>
      </c>
      <c r="AL20" s="254">
        <f ca="1">SUM(AL19:OFFSET(AL20,-1,0))</f>
        <v>0</v>
      </c>
      <c r="AM20" s="254">
        <f ca="1">SUM(AM19:OFFSET(AM20,-1,0))</f>
        <v>0</v>
      </c>
      <c r="AN20" s="254">
        <f ca="1">SUM(AN19:OFFSET(AN20,-1,0))</f>
        <v>0</v>
      </c>
      <c r="AO20" s="254">
        <f ca="1">SUM(AO19:OFFSET(AO20,-1,0))</f>
        <v>0</v>
      </c>
      <c r="AP20" s="254">
        <f ca="1">SUM(AP19:OFFSET(AP20,-1,0))</f>
        <v>0</v>
      </c>
      <c r="AQ20" s="254">
        <f ca="1">SUM(AQ19:OFFSET(AQ20,-1,0))</f>
        <v>0</v>
      </c>
      <c r="AR20" s="254">
        <f ca="1">SUM(AR19:OFFSET(AR20,-1,0))</f>
        <v>0</v>
      </c>
      <c r="AS20" s="254">
        <f ca="1">SUM(AS19:OFFSET(AS20,-1,0))</f>
        <v>0</v>
      </c>
      <c r="AT20" s="254">
        <f ca="1">SUM(AT19:OFFSET(AT20,-1,0))</f>
        <v>0</v>
      </c>
      <c r="AU20" s="254">
        <f ca="1">SUM(AU19:OFFSET(AU20,-1,0))</f>
        <v>0</v>
      </c>
      <c r="AV20" s="254">
        <f ca="1">SUM(AV19:OFFSET(AV20,-1,0))</f>
        <v>0</v>
      </c>
      <c r="AW20" s="254">
        <f ca="1">SUM(AW19:OFFSET(AW20,-1,0))</f>
        <v>0</v>
      </c>
      <c r="AX20" s="254">
        <f ca="1">SUM(AX19:OFFSET(AX20,-1,0))</f>
        <v>0</v>
      </c>
      <c r="AY20" s="254">
        <f ca="1">SUM(AY19:OFFSET(AY20,-1,0))</f>
        <v>0</v>
      </c>
      <c r="AZ20" s="254">
        <f ca="1">SUM(AZ19:OFFSET(AZ20,-1,0))</f>
        <v>0</v>
      </c>
      <c r="BA20" s="254">
        <f ca="1">SUM(BA19:OFFSET(BA20,-1,0))</f>
        <v>0</v>
      </c>
      <c r="BB20" s="254">
        <f ca="1">SUM(BB19:OFFSET(BB20,-1,0))</f>
        <v>0</v>
      </c>
      <c r="BC20" s="254">
        <f ca="1">SUM(BC19:OFFSET(BC20,-1,0))</f>
        <v>0</v>
      </c>
      <c r="BD20" s="254">
        <f ca="1">SUM(BD19:OFFSET(BD20,-1,0))</f>
        <v>0</v>
      </c>
      <c r="BE20" s="254">
        <f ca="1">SUM(BE19:OFFSET(BE20,-1,0))</f>
        <v>0</v>
      </c>
      <c r="BF20" s="254">
        <f ca="1">SUM(BF19:OFFSET(BF20,-1,0))</f>
        <v>0</v>
      </c>
      <c r="BG20" s="254">
        <f ca="1">SUM(BG19:OFFSET(BG20,-1,0))</f>
        <v>0</v>
      </c>
      <c r="BH20" s="254">
        <f ca="1">SUM(BH19:OFFSET(BH20,-1,0))</f>
        <v>0</v>
      </c>
      <c r="BI20" s="254">
        <f ca="1">SUM(BI19:OFFSET(BI20,-1,0))</f>
        <v>0</v>
      </c>
      <c r="BJ20" s="254">
        <f ca="1">SUM(BJ19:OFFSET(BJ20,-1,0))</f>
        <v>0</v>
      </c>
      <c r="BK20" s="254">
        <f ca="1">SUM(BK19:OFFSET(BK20,-1,0))</f>
        <v>0</v>
      </c>
      <c r="BL20" s="254">
        <f ca="1">SUM(BL19:OFFSET(BL20,-1,0))</f>
        <v>0</v>
      </c>
      <c r="BM20" s="254">
        <f ca="1">SUM(BM19:OFFSET(BM20,-1,0))</f>
        <v>0</v>
      </c>
      <c r="BN20" s="254">
        <f ca="1">SUM(BN19:OFFSET(BN20,-1,0))</f>
        <v>0</v>
      </c>
      <c r="BO20" s="254">
        <f ca="1">SUM(BO19:OFFSET(BO20,-1,0))</f>
        <v>0</v>
      </c>
      <c r="BP20" s="254">
        <f ca="1">SUM(BP19:OFFSET(BP20,-1,0))</f>
        <v>0</v>
      </c>
      <c r="BQ20" s="254">
        <f ca="1">SUM(BQ19:OFFSET(BQ20,-1,0))</f>
        <v>0</v>
      </c>
      <c r="BR20" s="254">
        <f ca="1">SUM(BR19:OFFSET(BR20,-1,0))</f>
        <v>0</v>
      </c>
      <c r="BS20" s="254">
        <f ca="1">SUM(BS19:OFFSET(BS20,-1,0))</f>
        <v>0</v>
      </c>
      <c r="BT20" s="254">
        <f ca="1">SUM(BT19:OFFSET(BT20,-1,0))</f>
        <v>0</v>
      </c>
      <c r="BU20" s="254">
        <f ca="1">SUM(BU19:OFFSET(BU20,-1,0))</f>
        <v>0</v>
      </c>
      <c r="BV20" s="254">
        <f ca="1">SUM(BV19:OFFSET(BV20,-1,0))</f>
        <v>0</v>
      </c>
      <c r="BW20" s="254">
        <f ca="1">SUM(BW19:OFFSET(BW20,-1,0))</f>
        <v>0</v>
      </c>
      <c r="BX20" s="254">
        <f ca="1">SUM(BX19:OFFSET(BX20,-1,0))</f>
        <v>0</v>
      </c>
      <c r="BY20" s="254">
        <f ca="1">SUM(BY19:OFFSET(BY20,-1,0))</f>
        <v>0</v>
      </c>
      <c r="BZ20" s="254">
        <f ca="1">SUM(BZ19:OFFSET(BZ20,-1,0))</f>
        <v>0</v>
      </c>
      <c r="CA20" s="254">
        <f ca="1">SUM(CA19:OFFSET(CA20,-1,0))</f>
        <v>0</v>
      </c>
      <c r="CB20" s="254">
        <f ca="1">SUM(CB19:OFFSET(CB20,-1,0))</f>
        <v>0</v>
      </c>
      <c r="CC20" s="254">
        <f ca="1">SUM(CC19:OFFSET(CC20,-1,0))</f>
        <v>0</v>
      </c>
      <c r="CD20" s="254">
        <f ca="1">SUM(CD19:OFFSET(CD20,-1,0))</f>
        <v>0</v>
      </c>
      <c r="CE20" s="254">
        <f ca="1">SUM(CE19:OFFSET(CE20,-1,0))</f>
        <v>0</v>
      </c>
      <c r="CF20" s="254">
        <f ca="1">SUM(CF19:OFFSET(CF20,-1,0))</f>
        <v>0</v>
      </c>
      <c r="CG20" s="254">
        <f ca="1">SUM(CG19:OFFSET(CG20,-1,0))</f>
        <v>0</v>
      </c>
      <c r="CH20" s="254">
        <f ca="1">SUM(CH19:OFFSET(CH20,-1,0))</f>
        <v>0</v>
      </c>
      <c r="CI20" s="254">
        <f ca="1">SUM(CI19:OFFSET(CI20,-1,0))</f>
        <v>0</v>
      </c>
      <c r="CJ20" s="254">
        <f ca="1">SUM(CJ19:OFFSET(CJ20,-1,0))</f>
        <v>0</v>
      </c>
      <c r="CK20" s="254">
        <f ca="1">SUM(CK19:OFFSET(CK20,-1,0))</f>
        <v>0</v>
      </c>
      <c r="CL20" s="254">
        <f ca="1">SUM(CL19:OFFSET(CL20,-1,0))</f>
        <v>0</v>
      </c>
    </row>
    <row r="21" spans="2:90" x14ac:dyDescent="0.35">
      <c r="J21" s="28"/>
      <c r="K21" s="255"/>
      <c r="L21" s="255"/>
      <c r="M21" s="255"/>
      <c r="N21" s="255"/>
      <c r="O21" s="255"/>
      <c r="P21" s="255"/>
      <c r="Q21" s="28"/>
      <c r="R21"/>
      <c r="S21" s="257"/>
      <c r="T21" s="257"/>
      <c r="U21" s="257"/>
      <c r="V21" s="257"/>
      <c r="W21" s="257"/>
      <c r="X21" s="257"/>
      <c r="Y21" s="257"/>
      <c r="Z21" s="257"/>
      <c r="AA21" s="257"/>
      <c r="AB21" s="257"/>
      <c r="AC21" s="257"/>
      <c r="AD21" s="257"/>
      <c r="AE21" s="257"/>
      <c r="AF21" s="257"/>
      <c r="AG21" s="257"/>
      <c r="AH21" s="257"/>
      <c r="AI21" s="257"/>
      <c r="AJ21" s="257"/>
      <c r="AK21" s="257"/>
      <c r="AL21" s="257"/>
      <c r="AM21" s="257"/>
      <c r="AN21" s="257"/>
      <c r="AO21" s="257"/>
      <c r="AP21" s="257"/>
      <c r="AQ21" s="257"/>
      <c r="AR21" s="257"/>
      <c r="AS21" s="257"/>
      <c r="AT21" s="257"/>
      <c r="AU21" s="257"/>
      <c r="AV21" s="257"/>
      <c r="AW21" s="257"/>
      <c r="AX21" s="257"/>
      <c r="AY21" s="257"/>
      <c r="AZ21" s="257"/>
      <c r="BA21" s="257"/>
      <c r="BB21" s="257"/>
      <c r="BC21" s="257"/>
      <c r="BD21" s="257"/>
      <c r="BE21" s="257"/>
      <c r="BF21" s="257"/>
      <c r="BG21" s="257"/>
      <c r="BH21" s="257"/>
      <c r="BI21" s="257"/>
      <c r="BJ21" s="257"/>
      <c r="BK21" s="257"/>
      <c r="BL21" s="257"/>
      <c r="BM21" s="257"/>
      <c r="BN21" s="257"/>
      <c r="BO21" s="257"/>
      <c r="BP21" s="257"/>
      <c r="BQ21" s="257"/>
      <c r="BR21" s="257"/>
      <c r="BS21" s="257"/>
      <c r="BT21" s="257"/>
      <c r="BU21" s="257"/>
      <c r="BV21" s="257"/>
      <c r="BW21" s="257"/>
      <c r="BX21" s="257"/>
      <c r="BY21" s="257"/>
      <c r="BZ21" s="257"/>
      <c r="CA21" s="257"/>
      <c r="CB21" s="257"/>
      <c r="CC21" s="257"/>
      <c r="CD21" s="257"/>
      <c r="CE21" s="257"/>
      <c r="CF21" s="257"/>
      <c r="CG21" s="257"/>
      <c r="CH21" s="257"/>
      <c r="CI21" s="257"/>
      <c r="CJ21" s="257"/>
      <c r="CK21" s="257"/>
      <c r="CL21" s="257"/>
    </row>
    <row r="22" spans="2:90" x14ac:dyDescent="0.35">
      <c r="B22" s="31" t="s">
        <v>599</v>
      </c>
      <c r="C22" s="27"/>
      <c r="D22" s="27"/>
      <c r="E22" s="27"/>
      <c r="F22" s="27"/>
      <c r="G22" s="27"/>
      <c r="H22" s="27"/>
      <c r="I22" s="27"/>
      <c r="J22" s="28"/>
      <c r="K22" s="255"/>
      <c r="L22" s="255"/>
      <c r="M22" s="255"/>
      <c r="N22" s="255"/>
      <c r="O22" s="255"/>
      <c r="P22" s="255"/>
      <c r="Q22" s="28"/>
      <c r="R22"/>
      <c r="S22" s="257"/>
      <c r="T22" s="257"/>
      <c r="U22" s="257"/>
      <c r="V22" s="257"/>
      <c r="W22" s="257"/>
      <c r="X22" s="257"/>
      <c r="Y22" s="257"/>
      <c r="Z22" s="257"/>
      <c r="AA22" s="257"/>
      <c r="AB22" s="257"/>
      <c r="AC22" s="257"/>
      <c r="AD22" s="257"/>
      <c r="AE22" s="257"/>
      <c r="AF22" s="257"/>
      <c r="AG22" s="257"/>
      <c r="AH22" s="257"/>
      <c r="AI22" s="257"/>
      <c r="AJ22" s="257"/>
      <c r="AK22" s="257"/>
      <c r="AL22" s="257"/>
      <c r="AM22" s="257"/>
      <c r="AN22" s="257"/>
      <c r="AO22" s="257"/>
      <c r="AP22" s="257"/>
      <c r="AQ22" s="257"/>
      <c r="AR22" s="257"/>
      <c r="AS22" s="257"/>
      <c r="AT22" s="257"/>
      <c r="AU22" s="257"/>
      <c r="AV22" s="257"/>
      <c r="AW22" s="257"/>
      <c r="AX22" s="257"/>
      <c r="AY22" s="257"/>
      <c r="AZ22" s="257"/>
      <c r="BA22" s="257"/>
      <c r="BB22" s="257"/>
      <c r="BC22" s="257"/>
      <c r="BD22" s="257"/>
      <c r="BE22" s="257"/>
      <c r="BF22" s="257"/>
      <c r="BG22" s="257"/>
      <c r="BH22" s="257"/>
      <c r="BI22" s="257"/>
      <c r="BJ22" s="257"/>
      <c r="BK22" s="257"/>
      <c r="BL22" s="257"/>
      <c r="BM22" s="257"/>
      <c r="BN22" s="257"/>
      <c r="BO22" s="257"/>
      <c r="BP22" s="257"/>
      <c r="BQ22" s="257"/>
      <c r="BR22" s="257"/>
      <c r="BS22" s="257"/>
      <c r="BT22" s="257"/>
      <c r="BU22" s="257"/>
      <c r="BV22" s="257"/>
      <c r="BW22" s="257"/>
      <c r="BX22" s="257"/>
      <c r="BY22" s="257"/>
      <c r="BZ22" s="257"/>
      <c r="CA22" s="257"/>
      <c r="CB22" s="257"/>
      <c r="CC22" s="257"/>
      <c r="CD22" s="257"/>
      <c r="CE22" s="257"/>
      <c r="CF22" s="257"/>
      <c r="CG22" s="257"/>
      <c r="CH22" s="257"/>
      <c r="CI22" s="257"/>
      <c r="CJ22" s="257"/>
      <c r="CK22" s="257"/>
      <c r="CL22" s="257"/>
    </row>
    <row r="23" spans="2:90" collapsed="1" x14ac:dyDescent="0.35">
      <c r="B23" s="27" t="s">
        <v>600</v>
      </c>
      <c r="C23" s="27"/>
      <c r="D23" s="27"/>
      <c r="E23" s="27"/>
      <c r="F23" s="27"/>
      <c r="G23" s="27"/>
      <c r="H23" s="27"/>
      <c r="I23" s="27" t="s">
        <v>598</v>
      </c>
      <c r="J23" s="28"/>
      <c r="K23" s="63">
        <f ca="1">SUMIF($3:$3,K$2,23:23)</f>
        <v>0</v>
      </c>
      <c r="L23" s="63">
        <f ca="1">SUMIF($3:$3,L$2,23:23)</f>
        <v>0</v>
      </c>
      <c r="M23" s="63">
        <f ca="1">SUMIF($3:$3,M$2,23:23)</f>
        <v>0</v>
      </c>
      <c r="N23" s="63">
        <f ca="1">SUMIF($3:$3,N$2,23:23)</f>
        <v>0</v>
      </c>
      <c r="O23" s="63">
        <f ca="1">SUMIF($3:$3,O$2,23:23)</f>
        <v>0</v>
      </c>
      <c r="P23" s="63">
        <f ca="1">SUMIF($3:$3,P$2,23:23)</f>
        <v>0</v>
      </c>
      <c r="Q23" s="28"/>
      <c r="R23"/>
      <c r="S23" s="254">
        <f ca="1">SUM(S22:OFFSET(S23,-1,0))</f>
        <v>0</v>
      </c>
      <c r="T23" s="254">
        <f ca="1">SUM(T22:OFFSET(T23,-1,0))</f>
        <v>0</v>
      </c>
      <c r="U23" s="254">
        <f ca="1">SUM(U22:OFFSET(U23,-1,0))</f>
        <v>0</v>
      </c>
      <c r="V23" s="254">
        <f ca="1">SUM(V22:OFFSET(V23,-1,0))</f>
        <v>0</v>
      </c>
      <c r="W23" s="254">
        <f ca="1">SUM(W22:OFFSET(W23,-1,0))</f>
        <v>0</v>
      </c>
      <c r="X23" s="254">
        <f ca="1">SUM(X22:OFFSET(X23,-1,0))</f>
        <v>0</v>
      </c>
      <c r="Y23" s="254">
        <f ca="1">SUM(Y22:OFFSET(Y23,-1,0))</f>
        <v>0</v>
      </c>
      <c r="Z23" s="254">
        <f ca="1">SUM(Z22:OFFSET(Z23,-1,0))</f>
        <v>0</v>
      </c>
      <c r="AA23" s="254">
        <f ca="1">SUM(AA22:OFFSET(AA23,-1,0))</f>
        <v>0</v>
      </c>
      <c r="AB23" s="254">
        <f ca="1">SUM(AB22:OFFSET(AB23,-1,0))</f>
        <v>0</v>
      </c>
      <c r="AC23" s="254">
        <f ca="1">SUM(AC22:OFFSET(AC23,-1,0))</f>
        <v>0</v>
      </c>
      <c r="AD23" s="254">
        <f ca="1">SUM(AD22:OFFSET(AD23,-1,0))</f>
        <v>0</v>
      </c>
      <c r="AE23" s="254">
        <f ca="1">SUM(AE22:OFFSET(AE23,-1,0))</f>
        <v>0</v>
      </c>
      <c r="AF23" s="254">
        <f ca="1">SUM(AF22:OFFSET(AF23,-1,0))</f>
        <v>0</v>
      </c>
      <c r="AG23" s="254">
        <f ca="1">SUM(AG22:OFFSET(AG23,-1,0))</f>
        <v>0</v>
      </c>
      <c r="AH23" s="254">
        <f ca="1">SUM(AH22:OFFSET(AH23,-1,0))</f>
        <v>0</v>
      </c>
      <c r="AI23" s="254">
        <f ca="1">SUM(AI22:OFFSET(AI23,-1,0))</f>
        <v>0</v>
      </c>
      <c r="AJ23" s="254">
        <f ca="1">SUM(AJ22:OFFSET(AJ23,-1,0))</f>
        <v>0</v>
      </c>
      <c r="AK23" s="254">
        <f ca="1">SUM(AK22:OFFSET(AK23,-1,0))</f>
        <v>0</v>
      </c>
      <c r="AL23" s="254">
        <f ca="1">SUM(AL22:OFFSET(AL23,-1,0))</f>
        <v>0</v>
      </c>
      <c r="AM23" s="254">
        <f ca="1">SUM(AM22:OFFSET(AM23,-1,0))</f>
        <v>0</v>
      </c>
      <c r="AN23" s="254">
        <f ca="1">SUM(AN22:OFFSET(AN23,-1,0))</f>
        <v>0</v>
      </c>
      <c r="AO23" s="254">
        <f ca="1">SUM(AO22:OFFSET(AO23,-1,0))</f>
        <v>0</v>
      </c>
      <c r="AP23" s="254">
        <f ca="1">SUM(AP22:OFFSET(AP23,-1,0))</f>
        <v>0</v>
      </c>
      <c r="AQ23" s="254">
        <f ca="1">SUM(AQ22:OFFSET(AQ23,-1,0))</f>
        <v>0</v>
      </c>
      <c r="AR23" s="254">
        <f ca="1">SUM(AR22:OFFSET(AR23,-1,0))</f>
        <v>0</v>
      </c>
      <c r="AS23" s="254">
        <f ca="1">SUM(AS22:OFFSET(AS23,-1,0))</f>
        <v>0</v>
      </c>
      <c r="AT23" s="254">
        <f ca="1">SUM(AT22:OFFSET(AT23,-1,0))</f>
        <v>0</v>
      </c>
      <c r="AU23" s="254">
        <f ca="1">SUM(AU22:OFFSET(AU23,-1,0))</f>
        <v>0</v>
      </c>
      <c r="AV23" s="254">
        <f ca="1">SUM(AV22:OFFSET(AV23,-1,0))</f>
        <v>0</v>
      </c>
      <c r="AW23" s="254">
        <f ca="1">SUM(AW22:OFFSET(AW23,-1,0))</f>
        <v>0</v>
      </c>
      <c r="AX23" s="254">
        <f ca="1">SUM(AX22:OFFSET(AX23,-1,0))</f>
        <v>0</v>
      </c>
      <c r="AY23" s="254">
        <f ca="1">SUM(AY22:OFFSET(AY23,-1,0))</f>
        <v>0</v>
      </c>
      <c r="AZ23" s="254">
        <f ca="1">SUM(AZ22:OFFSET(AZ23,-1,0))</f>
        <v>0</v>
      </c>
      <c r="BA23" s="254">
        <f ca="1">SUM(BA22:OFFSET(BA23,-1,0))</f>
        <v>0</v>
      </c>
      <c r="BB23" s="254">
        <f ca="1">SUM(BB22:OFFSET(BB23,-1,0))</f>
        <v>0</v>
      </c>
      <c r="BC23" s="254">
        <f ca="1">SUM(BC22:OFFSET(BC23,-1,0))</f>
        <v>0</v>
      </c>
      <c r="BD23" s="254">
        <f ca="1">SUM(BD22:OFFSET(BD23,-1,0))</f>
        <v>0</v>
      </c>
      <c r="BE23" s="254">
        <f ca="1">SUM(BE22:OFFSET(BE23,-1,0))</f>
        <v>0</v>
      </c>
      <c r="BF23" s="254">
        <f ca="1">SUM(BF22:OFFSET(BF23,-1,0))</f>
        <v>0</v>
      </c>
      <c r="BG23" s="254">
        <f ca="1">SUM(BG22:OFFSET(BG23,-1,0))</f>
        <v>0</v>
      </c>
      <c r="BH23" s="254">
        <f ca="1">SUM(BH22:OFFSET(BH23,-1,0))</f>
        <v>0</v>
      </c>
      <c r="BI23" s="254">
        <f ca="1">SUM(BI22:OFFSET(BI23,-1,0))</f>
        <v>0</v>
      </c>
      <c r="BJ23" s="254">
        <f ca="1">SUM(BJ22:OFFSET(BJ23,-1,0))</f>
        <v>0</v>
      </c>
      <c r="BK23" s="254">
        <f ca="1">SUM(BK22:OFFSET(BK23,-1,0))</f>
        <v>0</v>
      </c>
      <c r="BL23" s="254">
        <f ca="1">SUM(BL22:OFFSET(BL23,-1,0))</f>
        <v>0</v>
      </c>
      <c r="BM23" s="254">
        <f ca="1">SUM(BM22:OFFSET(BM23,-1,0))</f>
        <v>0</v>
      </c>
      <c r="BN23" s="254">
        <f ca="1">SUM(BN22:OFFSET(BN23,-1,0))</f>
        <v>0</v>
      </c>
      <c r="BO23" s="254">
        <f ca="1">SUM(BO22:OFFSET(BO23,-1,0))</f>
        <v>0</v>
      </c>
      <c r="BP23" s="254">
        <f ca="1">SUM(BP22:OFFSET(BP23,-1,0))</f>
        <v>0</v>
      </c>
      <c r="BQ23" s="254">
        <f ca="1">SUM(BQ22:OFFSET(BQ23,-1,0))</f>
        <v>0</v>
      </c>
      <c r="BR23" s="254">
        <f ca="1">SUM(BR22:OFFSET(BR23,-1,0))</f>
        <v>0</v>
      </c>
      <c r="BS23" s="254">
        <f ca="1">SUM(BS22:OFFSET(BS23,-1,0))</f>
        <v>0</v>
      </c>
      <c r="BT23" s="254">
        <f ca="1">SUM(BT22:OFFSET(BT23,-1,0))</f>
        <v>0</v>
      </c>
      <c r="BU23" s="254">
        <f ca="1">SUM(BU22:OFFSET(BU23,-1,0))</f>
        <v>0</v>
      </c>
      <c r="BV23" s="254">
        <f ca="1">SUM(BV22:OFFSET(BV23,-1,0))</f>
        <v>0</v>
      </c>
      <c r="BW23" s="254">
        <f ca="1">SUM(BW22:OFFSET(BW23,-1,0))</f>
        <v>0</v>
      </c>
      <c r="BX23" s="254">
        <f ca="1">SUM(BX22:OFFSET(BX23,-1,0))</f>
        <v>0</v>
      </c>
      <c r="BY23" s="254">
        <f ca="1">SUM(BY22:OFFSET(BY23,-1,0))</f>
        <v>0</v>
      </c>
      <c r="BZ23" s="254">
        <f ca="1">SUM(BZ22:OFFSET(BZ23,-1,0))</f>
        <v>0</v>
      </c>
      <c r="CA23" s="254">
        <f ca="1">SUM(CA22:OFFSET(CA23,-1,0))</f>
        <v>0</v>
      </c>
      <c r="CB23" s="254">
        <f ca="1">SUM(CB22:OFFSET(CB23,-1,0))</f>
        <v>0</v>
      </c>
      <c r="CC23" s="254">
        <f ca="1">SUM(CC22:OFFSET(CC23,-1,0))</f>
        <v>0</v>
      </c>
      <c r="CD23" s="254">
        <f ca="1">SUM(CD22:OFFSET(CD23,-1,0))</f>
        <v>0</v>
      </c>
      <c r="CE23" s="254">
        <f ca="1">SUM(CE22:OFFSET(CE23,-1,0))</f>
        <v>0</v>
      </c>
      <c r="CF23" s="254">
        <f ca="1">SUM(CF22:OFFSET(CF23,-1,0))</f>
        <v>0</v>
      </c>
      <c r="CG23" s="254">
        <f ca="1">SUM(CG22:OFFSET(CG23,-1,0))</f>
        <v>0</v>
      </c>
      <c r="CH23" s="254">
        <f ca="1">SUM(CH22:OFFSET(CH23,-1,0))</f>
        <v>0</v>
      </c>
      <c r="CI23" s="254">
        <f ca="1">SUM(CI22:OFFSET(CI23,-1,0))</f>
        <v>0</v>
      </c>
      <c r="CJ23" s="254">
        <f ca="1">SUM(CJ22:OFFSET(CJ23,-1,0))</f>
        <v>0</v>
      </c>
      <c r="CK23" s="254">
        <f ca="1">SUM(CK22:OFFSET(CK23,-1,0))</f>
        <v>0</v>
      </c>
      <c r="CL23" s="254">
        <f ca="1">SUM(CL22:OFFSET(CL23,-1,0))</f>
        <v>0</v>
      </c>
    </row>
    <row r="24" spans="2:90" x14ac:dyDescent="0.35">
      <c r="C24" s="27"/>
      <c r="D24" s="27"/>
      <c r="E24" s="27"/>
      <c r="F24" s="27"/>
      <c r="G24" s="27"/>
      <c r="H24" s="27"/>
      <c r="I24" s="27"/>
      <c r="J24" s="28"/>
      <c r="K24" s="255">
        <f>COLUMN()</f>
        <v>11</v>
      </c>
      <c r="L24" s="255"/>
      <c r="M24" s="255"/>
      <c r="N24" s="255"/>
      <c r="O24" s="255"/>
      <c r="P24" s="255"/>
      <c r="Q24" s="28"/>
      <c r="R24"/>
      <c r="S24" s="257"/>
      <c r="T24" s="257"/>
      <c r="U24" s="257"/>
      <c r="V24" s="257"/>
      <c r="W24" s="257"/>
      <c r="X24" s="257"/>
      <c r="Y24" s="257"/>
      <c r="Z24" s="257"/>
      <c r="AA24" s="257"/>
      <c r="AB24" s="257"/>
      <c r="AC24" s="257"/>
      <c r="AD24" s="257"/>
      <c r="AE24" s="257"/>
      <c r="AF24" s="257"/>
      <c r="AG24" s="257"/>
      <c r="AH24" s="257"/>
      <c r="AI24" s="257"/>
      <c r="AJ24" s="257"/>
      <c r="AK24" s="257"/>
      <c r="AL24" s="257"/>
      <c r="AM24" s="257"/>
      <c r="AN24" s="257"/>
      <c r="AO24" s="257"/>
      <c r="AP24" s="257"/>
      <c r="AQ24" s="257"/>
      <c r="AR24" s="257"/>
      <c r="AS24" s="257"/>
      <c r="AT24" s="257"/>
      <c r="AU24" s="257"/>
      <c r="AV24" s="257"/>
      <c r="AW24" s="257"/>
      <c r="AX24" s="257"/>
      <c r="AY24" s="257"/>
      <c r="AZ24" s="257"/>
      <c r="BA24" s="257"/>
      <c r="BB24" s="257"/>
      <c r="BC24" s="257"/>
      <c r="BD24" s="257"/>
      <c r="BE24" s="257"/>
      <c r="BF24" s="257"/>
      <c r="BG24" s="257"/>
      <c r="BH24" s="257"/>
      <c r="BI24" s="257"/>
      <c r="BJ24" s="257"/>
      <c r="BK24" s="257"/>
      <c r="BL24" s="257"/>
      <c r="BM24" s="257"/>
      <c r="BN24" s="257"/>
      <c r="BO24" s="257"/>
      <c r="BP24" s="257"/>
      <c r="BQ24" s="257"/>
      <c r="BR24" s="257"/>
      <c r="BS24" s="257"/>
      <c r="BT24" s="257"/>
      <c r="BU24" s="257"/>
      <c r="BV24" s="257"/>
      <c r="BW24" s="257"/>
      <c r="BX24" s="257"/>
      <c r="BY24" s="257"/>
      <c r="BZ24" s="257"/>
      <c r="CA24" s="257"/>
      <c r="CB24" s="257"/>
      <c r="CC24" s="257"/>
      <c r="CD24" s="257"/>
      <c r="CE24" s="257"/>
      <c r="CF24" s="257"/>
      <c r="CG24" s="257"/>
      <c r="CH24" s="257"/>
      <c r="CI24" s="257"/>
      <c r="CJ24" s="257"/>
      <c r="CK24" s="257"/>
      <c r="CL24" s="257"/>
    </row>
    <row r="25" spans="2:90" x14ac:dyDescent="0.35">
      <c r="B25" s="27" t="s">
        <v>68</v>
      </c>
      <c r="C25" s="27"/>
      <c r="D25" s="27"/>
      <c r="E25" s="27"/>
      <c r="F25" s="27"/>
      <c r="G25" s="27"/>
      <c r="H25" s="27"/>
      <c r="I25" s="27"/>
      <c r="J25" s="28"/>
      <c r="K25" s="28">
        <f ca="1">SUMIF($3:$3,K$2,25:25)</f>
        <v>0</v>
      </c>
      <c r="L25" s="28">
        <f ca="1">SUMIF($3:$3,L$2,25:25)</f>
        <v>0</v>
      </c>
      <c r="M25" s="28">
        <f ca="1">SUMIF($3:$3,M$2,25:25)</f>
        <v>0</v>
      </c>
      <c r="N25" s="28">
        <f ca="1">SUMIF($3:$3,N$2,25:25)</f>
        <v>0</v>
      </c>
      <c r="O25" s="28">
        <f ca="1">SUMIF($3:$3,O$2,25:25)</f>
        <v>0</v>
      </c>
      <c r="P25" s="28">
        <f ca="1">SUMIF($3:$3,P$2,25:25)</f>
        <v>0</v>
      </c>
      <c r="Q25" s="28"/>
      <c r="R25"/>
      <c r="S25" s="28">
        <f t="shared" ref="S25:AX25" ca="1" si="15">S16+S20+S23</f>
        <v>0</v>
      </c>
      <c r="T25" s="28">
        <f t="shared" ca="1" si="15"/>
        <v>0</v>
      </c>
      <c r="U25" s="28">
        <f t="shared" ca="1" si="15"/>
        <v>0</v>
      </c>
      <c r="V25" s="28">
        <f t="shared" ca="1" si="15"/>
        <v>0</v>
      </c>
      <c r="W25" s="28">
        <f t="shared" ca="1" si="15"/>
        <v>0</v>
      </c>
      <c r="X25" s="28">
        <f t="shared" ca="1" si="15"/>
        <v>0</v>
      </c>
      <c r="Y25" s="28">
        <f t="shared" ca="1" si="15"/>
        <v>0</v>
      </c>
      <c r="Z25" s="28">
        <f t="shared" ca="1" si="15"/>
        <v>0</v>
      </c>
      <c r="AA25" s="28">
        <f t="shared" ca="1" si="15"/>
        <v>0</v>
      </c>
      <c r="AB25" s="28">
        <f t="shared" ca="1" si="15"/>
        <v>0</v>
      </c>
      <c r="AC25" s="28">
        <f t="shared" ca="1" si="15"/>
        <v>0</v>
      </c>
      <c r="AD25" s="28">
        <f t="shared" ca="1" si="15"/>
        <v>0</v>
      </c>
      <c r="AE25" s="28">
        <f t="shared" ca="1" si="15"/>
        <v>0</v>
      </c>
      <c r="AF25" s="28">
        <f t="shared" ca="1" si="15"/>
        <v>0</v>
      </c>
      <c r="AG25" s="28">
        <f t="shared" ca="1" si="15"/>
        <v>0</v>
      </c>
      <c r="AH25" s="28">
        <f t="shared" ca="1" si="15"/>
        <v>0</v>
      </c>
      <c r="AI25" s="28">
        <f t="shared" ca="1" si="15"/>
        <v>0</v>
      </c>
      <c r="AJ25" s="28">
        <f t="shared" ca="1" si="15"/>
        <v>0</v>
      </c>
      <c r="AK25" s="28">
        <f t="shared" ca="1" si="15"/>
        <v>0</v>
      </c>
      <c r="AL25" s="28">
        <f t="shared" ca="1" si="15"/>
        <v>0</v>
      </c>
      <c r="AM25" s="28">
        <f t="shared" ca="1" si="15"/>
        <v>0</v>
      </c>
      <c r="AN25" s="28">
        <f t="shared" ca="1" si="15"/>
        <v>0</v>
      </c>
      <c r="AO25" s="28">
        <f t="shared" ca="1" si="15"/>
        <v>0</v>
      </c>
      <c r="AP25" s="28">
        <f t="shared" ca="1" si="15"/>
        <v>0</v>
      </c>
      <c r="AQ25" s="28">
        <f t="shared" ca="1" si="15"/>
        <v>0</v>
      </c>
      <c r="AR25" s="28">
        <f t="shared" ca="1" si="15"/>
        <v>0</v>
      </c>
      <c r="AS25" s="28">
        <f t="shared" ca="1" si="15"/>
        <v>0</v>
      </c>
      <c r="AT25" s="28">
        <f t="shared" ca="1" si="15"/>
        <v>0</v>
      </c>
      <c r="AU25" s="28">
        <f t="shared" ca="1" si="15"/>
        <v>0</v>
      </c>
      <c r="AV25" s="28">
        <f t="shared" ca="1" si="15"/>
        <v>0</v>
      </c>
      <c r="AW25" s="28">
        <f t="shared" ca="1" si="15"/>
        <v>0</v>
      </c>
      <c r="AX25" s="28">
        <f t="shared" ca="1" si="15"/>
        <v>0</v>
      </c>
      <c r="AY25" s="28">
        <f t="shared" ref="AY25:CD25" ca="1" si="16">AY16+AY20+AY23</f>
        <v>0</v>
      </c>
      <c r="AZ25" s="28">
        <f t="shared" ca="1" si="16"/>
        <v>0</v>
      </c>
      <c r="BA25" s="28">
        <f t="shared" ca="1" si="16"/>
        <v>0</v>
      </c>
      <c r="BB25" s="28">
        <f t="shared" ca="1" si="16"/>
        <v>0</v>
      </c>
      <c r="BC25" s="28">
        <f t="shared" ca="1" si="16"/>
        <v>0</v>
      </c>
      <c r="BD25" s="28">
        <f t="shared" ca="1" si="16"/>
        <v>0</v>
      </c>
      <c r="BE25" s="28">
        <f t="shared" ca="1" si="16"/>
        <v>0</v>
      </c>
      <c r="BF25" s="28">
        <f t="shared" ca="1" si="16"/>
        <v>0</v>
      </c>
      <c r="BG25" s="28">
        <f t="shared" ca="1" si="16"/>
        <v>0</v>
      </c>
      <c r="BH25" s="28">
        <f t="shared" ca="1" si="16"/>
        <v>0</v>
      </c>
      <c r="BI25" s="28">
        <f t="shared" ca="1" si="16"/>
        <v>0</v>
      </c>
      <c r="BJ25" s="28">
        <f t="shared" ca="1" si="16"/>
        <v>0</v>
      </c>
      <c r="BK25" s="28">
        <f t="shared" ca="1" si="16"/>
        <v>0</v>
      </c>
      <c r="BL25" s="28">
        <f t="shared" ca="1" si="16"/>
        <v>0</v>
      </c>
      <c r="BM25" s="28">
        <f t="shared" ca="1" si="16"/>
        <v>0</v>
      </c>
      <c r="BN25" s="28">
        <f t="shared" ca="1" si="16"/>
        <v>0</v>
      </c>
      <c r="BO25" s="28">
        <f t="shared" ca="1" si="16"/>
        <v>0</v>
      </c>
      <c r="BP25" s="28">
        <f t="shared" ca="1" si="16"/>
        <v>0</v>
      </c>
      <c r="BQ25" s="28">
        <f t="shared" ca="1" si="16"/>
        <v>0</v>
      </c>
      <c r="BR25" s="28">
        <f t="shared" ca="1" si="16"/>
        <v>0</v>
      </c>
      <c r="BS25" s="28">
        <f t="shared" ca="1" si="16"/>
        <v>0</v>
      </c>
      <c r="BT25" s="28">
        <f t="shared" ca="1" si="16"/>
        <v>0</v>
      </c>
      <c r="BU25" s="28">
        <f t="shared" ca="1" si="16"/>
        <v>0</v>
      </c>
      <c r="BV25" s="28">
        <f t="shared" ca="1" si="16"/>
        <v>0</v>
      </c>
      <c r="BW25" s="28">
        <f t="shared" ca="1" si="16"/>
        <v>0</v>
      </c>
      <c r="BX25" s="28">
        <f t="shared" ca="1" si="16"/>
        <v>0</v>
      </c>
      <c r="BY25" s="28">
        <f t="shared" ca="1" si="16"/>
        <v>0</v>
      </c>
      <c r="BZ25" s="28">
        <f t="shared" ca="1" si="16"/>
        <v>0</v>
      </c>
      <c r="CA25" s="28">
        <f t="shared" ca="1" si="16"/>
        <v>0</v>
      </c>
      <c r="CB25" s="28">
        <f t="shared" ca="1" si="16"/>
        <v>0</v>
      </c>
      <c r="CC25" s="28">
        <f t="shared" ca="1" si="16"/>
        <v>0</v>
      </c>
      <c r="CD25" s="28">
        <f t="shared" ca="1" si="16"/>
        <v>0</v>
      </c>
      <c r="CE25" s="28">
        <f t="shared" ref="CE25:CL25" ca="1" si="17">CE16+CE20+CE23</f>
        <v>0</v>
      </c>
      <c r="CF25" s="28">
        <f t="shared" ca="1" si="17"/>
        <v>0</v>
      </c>
      <c r="CG25" s="28">
        <f t="shared" ca="1" si="17"/>
        <v>0</v>
      </c>
      <c r="CH25" s="28">
        <f t="shared" ca="1" si="17"/>
        <v>0</v>
      </c>
      <c r="CI25" s="28">
        <f t="shared" ca="1" si="17"/>
        <v>0</v>
      </c>
      <c r="CJ25" s="28">
        <f t="shared" ca="1" si="17"/>
        <v>0</v>
      </c>
      <c r="CK25" s="28">
        <f t="shared" ca="1" si="17"/>
        <v>0</v>
      </c>
      <c r="CL25" s="28">
        <f t="shared" ca="1" si="17"/>
        <v>0</v>
      </c>
    </row>
    <row r="26" spans="2:90" x14ac:dyDescent="0.35">
      <c r="B26" s="126" t="s">
        <v>225</v>
      </c>
      <c r="C26" s="27"/>
      <c r="D26" s="27"/>
      <c r="E26" s="27"/>
      <c r="F26" s="27"/>
      <c r="G26" s="27"/>
      <c r="H26" s="27"/>
      <c r="I26" s="27"/>
      <c r="J26" s="28"/>
      <c r="K26" s="21">
        <f t="shared" ref="K26:P26" ca="1" si="18">IFERROR(K25/K16,0)</f>
        <v>0</v>
      </c>
      <c r="L26" s="21">
        <f t="shared" ca="1" si="18"/>
        <v>0</v>
      </c>
      <c r="M26" s="21">
        <f t="shared" ca="1" si="18"/>
        <v>0</v>
      </c>
      <c r="N26" s="21">
        <f t="shared" ca="1" si="18"/>
        <v>0</v>
      </c>
      <c r="O26" s="21">
        <f t="shared" ca="1" si="18"/>
        <v>0</v>
      </c>
      <c r="P26" s="21">
        <f t="shared" ca="1" si="18"/>
        <v>0</v>
      </c>
      <c r="Q26" s="258"/>
      <c r="R26"/>
      <c r="S26" s="21">
        <f t="shared" ref="S26:AX26" ca="1" si="19">IFERROR(S25/S16,0)</f>
        <v>0</v>
      </c>
      <c r="T26" s="21">
        <f t="shared" ca="1" si="19"/>
        <v>0</v>
      </c>
      <c r="U26" s="21">
        <f t="shared" ca="1" si="19"/>
        <v>0</v>
      </c>
      <c r="V26" s="21">
        <f t="shared" ca="1" si="19"/>
        <v>0</v>
      </c>
      <c r="W26" s="21">
        <f t="shared" ca="1" si="19"/>
        <v>0</v>
      </c>
      <c r="X26" s="21">
        <f t="shared" ca="1" si="19"/>
        <v>0</v>
      </c>
      <c r="Y26" s="21">
        <f t="shared" ca="1" si="19"/>
        <v>0</v>
      </c>
      <c r="Z26" s="21">
        <f t="shared" ca="1" si="19"/>
        <v>0</v>
      </c>
      <c r="AA26" s="21">
        <f t="shared" ca="1" si="19"/>
        <v>0</v>
      </c>
      <c r="AB26" s="21">
        <f t="shared" ca="1" si="19"/>
        <v>0</v>
      </c>
      <c r="AC26" s="21">
        <f t="shared" ca="1" si="19"/>
        <v>0</v>
      </c>
      <c r="AD26" s="21">
        <f t="shared" ca="1" si="19"/>
        <v>0</v>
      </c>
      <c r="AE26" s="21">
        <f t="shared" ca="1" si="19"/>
        <v>0</v>
      </c>
      <c r="AF26" s="21">
        <f t="shared" ca="1" si="19"/>
        <v>0</v>
      </c>
      <c r="AG26" s="21">
        <f t="shared" ca="1" si="19"/>
        <v>0</v>
      </c>
      <c r="AH26" s="21">
        <f t="shared" ca="1" si="19"/>
        <v>0</v>
      </c>
      <c r="AI26" s="21">
        <f t="shared" ca="1" si="19"/>
        <v>0</v>
      </c>
      <c r="AJ26" s="21">
        <f t="shared" ca="1" si="19"/>
        <v>0</v>
      </c>
      <c r="AK26" s="21">
        <f t="shared" ca="1" si="19"/>
        <v>0</v>
      </c>
      <c r="AL26" s="21">
        <f t="shared" ca="1" si="19"/>
        <v>0</v>
      </c>
      <c r="AM26" s="21">
        <f t="shared" ca="1" si="19"/>
        <v>0</v>
      </c>
      <c r="AN26" s="21">
        <f t="shared" ca="1" si="19"/>
        <v>0</v>
      </c>
      <c r="AO26" s="21">
        <f t="shared" ca="1" si="19"/>
        <v>0</v>
      </c>
      <c r="AP26" s="21">
        <f t="shared" ca="1" si="19"/>
        <v>0</v>
      </c>
      <c r="AQ26" s="21">
        <f t="shared" ca="1" si="19"/>
        <v>0</v>
      </c>
      <c r="AR26" s="21">
        <f t="shared" ca="1" si="19"/>
        <v>0</v>
      </c>
      <c r="AS26" s="21">
        <f t="shared" ca="1" si="19"/>
        <v>0</v>
      </c>
      <c r="AT26" s="21">
        <f t="shared" ca="1" si="19"/>
        <v>0</v>
      </c>
      <c r="AU26" s="21">
        <f t="shared" ca="1" si="19"/>
        <v>0</v>
      </c>
      <c r="AV26" s="21">
        <f t="shared" ca="1" si="19"/>
        <v>0</v>
      </c>
      <c r="AW26" s="21">
        <f t="shared" ca="1" si="19"/>
        <v>0</v>
      </c>
      <c r="AX26" s="21">
        <f t="shared" ca="1" si="19"/>
        <v>0</v>
      </c>
      <c r="AY26" s="21">
        <f t="shared" ref="AY26:CD26" ca="1" si="20">IFERROR(AY25/AY16,0)</f>
        <v>0</v>
      </c>
      <c r="AZ26" s="21">
        <f t="shared" ca="1" si="20"/>
        <v>0</v>
      </c>
      <c r="BA26" s="21">
        <f t="shared" ca="1" si="20"/>
        <v>0</v>
      </c>
      <c r="BB26" s="21">
        <f t="shared" ca="1" si="20"/>
        <v>0</v>
      </c>
      <c r="BC26" s="21">
        <f t="shared" ca="1" si="20"/>
        <v>0</v>
      </c>
      <c r="BD26" s="21">
        <f t="shared" ca="1" si="20"/>
        <v>0</v>
      </c>
      <c r="BE26" s="21">
        <f t="shared" ca="1" si="20"/>
        <v>0</v>
      </c>
      <c r="BF26" s="21">
        <f t="shared" ca="1" si="20"/>
        <v>0</v>
      </c>
      <c r="BG26" s="21">
        <f t="shared" ca="1" si="20"/>
        <v>0</v>
      </c>
      <c r="BH26" s="21">
        <f t="shared" ca="1" si="20"/>
        <v>0</v>
      </c>
      <c r="BI26" s="21">
        <f t="shared" ca="1" si="20"/>
        <v>0</v>
      </c>
      <c r="BJ26" s="21">
        <f t="shared" ca="1" si="20"/>
        <v>0</v>
      </c>
      <c r="BK26" s="21">
        <f t="shared" ca="1" si="20"/>
        <v>0</v>
      </c>
      <c r="BL26" s="21">
        <f t="shared" ca="1" si="20"/>
        <v>0</v>
      </c>
      <c r="BM26" s="21">
        <f t="shared" ca="1" si="20"/>
        <v>0</v>
      </c>
      <c r="BN26" s="21">
        <f t="shared" ca="1" si="20"/>
        <v>0</v>
      </c>
      <c r="BO26" s="21">
        <f t="shared" ca="1" si="20"/>
        <v>0</v>
      </c>
      <c r="BP26" s="21">
        <f t="shared" ca="1" si="20"/>
        <v>0</v>
      </c>
      <c r="BQ26" s="21">
        <f t="shared" ca="1" si="20"/>
        <v>0</v>
      </c>
      <c r="BR26" s="21">
        <f t="shared" ca="1" si="20"/>
        <v>0</v>
      </c>
      <c r="BS26" s="21">
        <f t="shared" ca="1" si="20"/>
        <v>0</v>
      </c>
      <c r="BT26" s="21">
        <f t="shared" ca="1" si="20"/>
        <v>0</v>
      </c>
      <c r="BU26" s="21">
        <f t="shared" ca="1" si="20"/>
        <v>0</v>
      </c>
      <c r="BV26" s="21">
        <f t="shared" ca="1" si="20"/>
        <v>0</v>
      </c>
      <c r="BW26" s="21">
        <f t="shared" ca="1" si="20"/>
        <v>0</v>
      </c>
      <c r="BX26" s="21">
        <f t="shared" ca="1" si="20"/>
        <v>0</v>
      </c>
      <c r="BY26" s="21">
        <f t="shared" ca="1" si="20"/>
        <v>0</v>
      </c>
      <c r="BZ26" s="21">
        <f t="shared" ca="1" si="20"/>
        <v>0</v>
      </c>
      <c r="CA26" s="21">
        <f t="shared" ca="1" si="20"/>
        <v>0</v>
      </c>
      <c r="CB26" s="21">
        <f t="shared" ca="1" si="20"/>
        <v>0</v>
      </c>
      <c r="CC26" s="21">
        <f t="shared" ca="1" si="20"/>
        <v>0</v>
      </c>
      <c r="CD26" s="21">
        <f t="shared" ca="1" si="20"/>
        <v>0</v>
      </c>
      <c r="CE26" s="21">
        <f t="shared" ref="CE26:CL26" ca="1" si="21">IFERROR(CE25/CE16,0)</f>
        <v>0</v>
      </c>
      <c r="CF26" s="21">
        <f t="shared" ca="1" si="21"/>
        <v>0</v>
      </c>
      <c r="CG26" s="21">
        <f t="shared" ca="1" si="21"/>
        <v>0</v>
      </c>
      <c r="CH26" s="21">
        <f t="shared" ca="1" si="21"/>
        <v>0</v>
      </c>
      <c r="CI26" s="21">
        <f t="shared" ca="1" si="21"/>
        <v>0</v>
      </c>
      <c r="CJ26" s="21">
        <f t="shared" ca="1" si="21"/>
        <v>0</v>
      </c>
      <c r="CK26" s="21">
        <f t="shared" ca="1" si="21"/>
        <v>0</v>
      </c>
      <c r="CL26" s="21">
        <f t="shared" ca="1" si="21"/>
        <v>0</v>
      </c>
    </row>
    <row r="27" spans="2:90" x14ac:dyDescent="0.35">
      <c r="C27" s="27"/>
      <c r="D27" s="27"/>
      <c r="E27" s="27"/>
      <c r="F27" s="27"/>
      <c r="G27" s="27"/>
      <c r="H27" s="27"/>
      <c r="I27" s="27"/>
      <c r="R27"/>
    </row>
    <row r="28" spans="2:90" x14ac:dyDescent="0.35">
      <c r="B28" s="464" t="s">
        <v>601</v>
      </c>
      <c r="J28" s="61"/>
      <c r="K28" s="61"/>
      <c r="L28" s="61"/>
      <c r="M28" s="61"/>
      <c r="N28" s="61"/>
      <c r="O28" s="61"/>
      <c r="P28" s="61"/>
      <c r="Q28" s="61"/>
      <c r="R28"/>
    </row>
    <row r="29" spans="2:90" x14ac:dyDescent="0.35">
      <c r="B29" s="467" t="s">
        <v>602</v>
      </c>
      <c r="J29" s="61"/>
      <c r="K29" s="53">
        <f>SUMIF($3:$3,K$2,29:29)</f>
        <v>-402350.40000000008</v>
      </c>
      <c r="L29" s="53">
        <f>SUMIF($3:$3,L$2,29:29)</f>
        <v>-422467.92000000016</v>
      </c>
      <c r="M29" s="53">
        <f>SUMIF($3:$3,M$2,29:29)</f>
        <v>-443591.31599999988</v>
      </c>
      <c r="N29" s="53">
        <f>SUMIF($3:$3,N$2,29:29)</f>
        <v>-465770.88179999986</v>
      </c>
      <c r="O29" s="53">
        <f>SUMIF($3:$3,O$2,29:29)</f>
        <v>-489059.42589000013</v>
      </c>
      <c r="P29" s="53">
        <f>SUMIF($3:$3,P$2,29:29)</f>
        <v>-513512.39718450001</v>
      </c>
      <c r="Q29" s="253" t="str">
        <f>IF('Corporate Overhead'!Q17="","",'Corporate Overhead'!Q17)</f>
        <v/>
      </c>
      <c r="R29"/>
      <c r="S29" s="253">
        <f>IF('Corporate Overhead'!S17="","",'Corporate Overhead'!S17)</f>
        <v>-33529.199999999997</v>
      </c>
      <c r="T29" s="253">
        <f>IF('Corporate Overhead'!T17="","",'Corporate Overhead'!T17)</f>
        <v>-33529.199999999997</v>
      </c>
      <c r="U29" s="253">
        <f>IF('Corporate Overhead'!U17="","",'Corporate Overhead'!U17)</f>
        <v>-33529.199999999997</v>
      </c>
      <c r="V29" s="253">
        <f>IF('Corporate Overhead'!V17="","",'Corporate Overhead'!V17)</f>
        <v>-33529.199999999997</v>
      </c>
      <c r="W29" s="253">
        <f>IF('Corporate Overhead'!W17="","",'Corporate Overhead'!W17)</f>
        <v>-33529.199999999997</v>
      </c>
      <c r="X29" s="253">
        <f>IF('Corporate Overhead'!X17="","",'Corporate Overhead'!X17)</f>
        <v>-33529.199999999997</v>
      </c>
      <c r="Y29" s="253">
        <f>IF('Corporate Overhead'!Y17="","",'Corporate Overhead'!Y17)</f>
        <v>-33529.199999999997</v>
      </c>
      <c r="Z29" s="253">
        <f>IF('Corporate Overhead'!Z17="","",'Corporate Overhead'!Z17)</f>
        <v>-33529.199999999997</v>
      </c>
      <c r="AA29" s="253">
        <f>IF('Corporate Overhead'!AA17="","",'Corporate Overhead'!AA17)</f>
        <v>-33529.199999999997</v>
      </c>
      <c r="AB29" s="253">
        <f>IF('Corporate Overhead'!AB17="","",'Corporate Overhead'!AB17)</f>
        <v>-33529.199999999997</v>
      </c>
      <c r="AC29" s="253">
        <f>IF('Corporate Overhead'!AC17="","",'Corporate Overhead'!AC17)</f>
        <v>-33529.199999999997</v>
      </c>
      <c r="AD29" s="253">
        <f>IF('Corporate Overhead'!AD17="","",'Corporate Overhead'!AD17)</f>
        <v>-33529.199999999997</v>
      </c>
      <c r="AE29" s="253">
        <f>IF('Corporate Overhead'!AE17="","",'Corporate Overhead'!AE17)</f>
        <v>-35205.660000000003</v>
      </c>
      <c r="AF29" s="253">
        <f>IF('Corporate Overhead'!AF17="","",'Corporate Overhead'!AF17)</f>
        <v>-35205.660000000003</v>
      </c>
      <c r="AG29" s="253">
        <f>IF('Corporate Overhead'!AG17="","",'Corporate Overhead'!AG17)</f>
        <v>-35205.660000000003</v>
      </c>
      <c r="AH29" s="253">
        <f>IF('Corporate Overhead'!AH17="","",'Corporate Overhead'!AH17)</f>
        <v>-35205.660000000003</v>
      </c>
      <c r="AI29" s="253">
        <f>IF('Corporate Overhead'!AI17="","",'Corporate Overhead'!AI17)</f>
        <v>-35205.660000000003</v>
      </c>
      <c r="AJ29" s="253">
        <f>IF('Corporate Overhead'!AJ17="","",'Corporate Overhead'!AJ17)</f>
        <v>-35205.660000000003</v>
      </c>
      <c r="AK29" s="253">
        <f>IF('Corporate Overhead'!AK17="","",'Corporate Overhead'!AK17)</f>
        <v>-35205.660000000003</v>
      </c>
      <c r="AL29" s="253">
        <f>IF('Corporate Overhead'!AL17="","",'Corporate Overhead'!AL17)</f>
        <v>-35205.660000000003</v>
      </c>
      <c r="AM29" s="253">
        <f>IF('Corporate Overhead'!AM17="","",'Corporate Overhead'!AM17)</f>
        <v>-35205.660000000003</v>
      </c>
      <c r="AN29" s="253">
        <f>IF('Corporate Overhead'!AN17="","",'Corporate Overhead'!AN17)</f>
        <v>-35205.660000000003</v>
      </c>
      <c r="AO29" s="253">
        <f>IF('Corporate Overhead'!AO17="","",'Corporate Overhead'!AO17)</f>
        <v>-35205.660000000003</v>
      </c>
      <c r="AP29" s="253">
        <f>IF('Corporate Overhead'!AP17="","",'Corporate Overhead'!AP17)</f>
        <v>-35205.660000000003</v>
      </c>
      <c r="AQ29" s="253">
        <f>IF('Corporate Overhead'!AQ17="","",'Corporate Overhead'!AQ17)</f>
        <v>-36965.942999999999</v>
      </c>
      <c r="AR29" s="253">
        <f>IF('Corporate Overhead'!AR17="","",'Corporate Overhead'!AR17)</f>
        <v>-36965.942999999999</v>
      </c>
      <c r="AS29" s="253">
        <f>IF('Corporate Overhead'!AS17="","",'Corporate Overhead'!AS17)</f>
        <v>-36965.942999999999</v>
      </c>
      <c r="AT29" s="253">
        <f>IF('Corporate Overhead'!AT17="","",'Corporate Overhead'!AT17)</f>
        <v>-36965.942999999999</v>
      </c>
      <c r="AU29" s="253">
        <f>IF('Corporate Overhead'!AU17="","",'Corporate Overhead'!AU17)</f>
        <v>-36965.942999999999</v>
      </c>
      <c r="AV29" s="253">
        <f>IF('Corporate Overhead'!AV17="","",'Corporate Overhead'!AV17)</f>
        <v>-36965.942999999999</v>
      </c>
      <c r="AW29" s="253">
        <f>IF('Corporate Overhead'!AW17="","",'Corporate Overhead'!AW17)</f>
        <v>-36965.942999999999</v>
      </c>
      <c r="AX29" s="253">
        <f>IF('Corporate Overhead'!AX17="","",'Corporate Overhead'!AX17)</f>
        <v>-36965.942999999999</v>
      </c>
      <c r="AY29" s="253">
        <f>IF('Corporate Overhead'!AY17="","",'Corporate Overhead'!AY17)</f>
        <v>-36965.942999999999</v>
      </c>
      <c r="AZ29" s="253">
        <f>IF('Corporate Overhead'!AZ17="","",'Corporate Overhead'!AZ17)</f>
        <v>-36965.942999999999</v>
      </c>
      <c r="BA29" s="253">
        <f>IF('Corporate Overhead'!BA17="","",'Corporate Overhead'!BA17)</f>
        <v>-36965.942999999999</v>
      </c>
      <c r="BB29" s="253">
        <f>IF('Corporate Overhead'!BB17="","",'Corporate Overhead'!BB17)</f>
        <v>-36965.942999999999</v>
      </c>
      <c r="BC29" s="253">
        <f>IF('Corporate Overhead'!BC17="","",'Corporate Overhead'!BC17)</f>
        <v>-38814.240149999998</v>
      </c>
      <c r="BD29" s="253">
        <f>IF('Corporate Overhead'!BD17="","",'Corporate Overhead'!BD17)</f>
        <v>-38814.240149999998</v>
      </c>
      <c r="BE29" s="253">
        <f>IF('Corporate Overhead'!BE17="","",'Corporate Overhead'!BE17)</f>
        <v>-38814.240149999998</v>
      </c>
      <c r="BF29" s="253">
        <f>IF('Corporate Overhead'!BF17="","",'Corporate Overhead'!BF17)</f>
        <v>-38814.240149999998</v>
      </c>
      <c r="BG29" s="253">
        <f>IF('Corporate Overhead'!BG17="","",'Corporate Overhead'!BG17)</f>
        <v>-38814.240149999998</v>
      </c>
      <c r="BH29" s="253">
        <f>IF('Corporate Overhead'!BH17="","",'Corporate Overhead'!BH17)</f>
        <v>-38814.240149999998</v>
      </c>
      <c r="BI29" s="253">
        <f>IF('Corporate Overhead'!BI17="","",'Corporate Overhead'!BI17)</f>
        <v>-38814.240149999998</v>
      </c>
      <c r="BJ29" s="253">
        <f>IF('Corporate Overhead'!BJ17="","",'Corporate Overhead'!BJ17)</f>
        <v>-38814.240149999998</v>
      </c>
      <c r="BK29" s="253">
        <f>IF('Corporate Overhead'!BK17="","",'Corporate Overhead'!BK17)</f>
        <v>-38814.240149999998</v>
      </c>
      <c r="BL29" s="253">
        <f>IF('Corporate Overhead'!BL17="","",'Corporate Overhead'!BL17)</f>
        <v>-38814.240149999998</v>
      </c>
      <c r="BM29" s="253">
        <f>IF('Corporate Overhead'!BM17="","",'Corporate Overhead'!BM17)</f>
        <v>-38814.240149999998</v>
      </c>
      <c r="BN29" s="253">
        <f>IF('Corporate Overhead'!BN17="","",'Corporate Overhead'!BN17)</f>
        <v>-38814.240149999998</v>
      </c>
      <c r="BO29" s="253">
        <f>IF('Corporate Overhead'!BO17="","",'Corporate Overhead'!BO17)</f>
        <v>-40754.952157500004</v>
      </c>
      <c r="BP29" s="253">
        <f>IF('Corporate Overhead'!BP17="","",'Corporate Overhead'!BP17)</f>
        <v>-40754.952157500004</v>
      </c>
      <c r="BQ29" s="253">
        <f>IF('Corporate Overhead'!BQ17="","",'Corporate Overhead'!BQ17)</f>
        <v>-40754.952157500004</v>
      </c>
      <c r="BR29" s="253">
        <f>IF('Corporate Overhead'!BR17="","",'Corporate Overhead'!BR17)</f>
        <v>-40754.952157500004</v>
      </c>
      <c r="BS29" s="253">
        <f>IF('Corporate Overhead'!BS17="","",'Corporate Overhead'!BS17)</f>
        <v>-40754.952157500004</v>
      </c>
      <c r="BT29" s="253">
        <f>IF('Corporate Overhead'!BT17="","",'Corporate Overhead'!BT17)</f>
        <v>-40754.952157500004</v>
      </c>
      <c r="BU29" s="253">
        <f>IF('Corporate Overhead'!BU17="","",'Corporate Overhead'!BU17)</f>
        <v>-40754.952157500004</v>
      </c>
      <c r="BV29" s="253">
        <f>IF('Corporate Overhead'!BV17="","",'Corporate Overhead'!BV17)</f>
        <v>-40754.952157500004</v>
      </c>
      <c r="BW29" s="253">
        <f>IF('Corporate Overhead'!BW17="","",'Corporate Overhead'!BW17)</f>
        <v>-40754.952157500004</v>
      </c>
      <c r="BX29" s="253">
        <f>IF('Corporate Overhead'!BX17="","",'Corporate Overhead'!BX17)</f>
        <v>-40754.952157500004</v>
      </c>
      <c r="BY29" s="253">
        <f>IF('Corporate Overhead'!BY17="","",'Corporate Overhead'!BY17)</f>
        <v>-40754.952157500004</v>
      </c>
      <c r="BZ29" s="253">
        <f>IF('Corporate Overhead'!BZ17="","",'Corporate Overhead'!BZ17)</f>
        <v>-40754.952157500004</v>
      </c>
      <c r="CA29" s="253">
        <f>IF('Corporate Overhead'!CA17="","",'Corporate Overhead'!CA17)</f>
        <v>-42792.699765375</v>
      </c>
      <c r="CB29" s="253">
        <f>IF('Corporate Overhead'!CB17="","",'Corporate Overhead'!CB17)</f>
        <v>-42792.699765375</v>
      </c>
      <c r="CC29" s="253">
        <f>IF('Corporate Overhead'!CC17="","",'Corporate Overhead'!CC17)</f>
        <v>-42792.699765375</v>
      </c>
      <c r="CD29" s="253">
        <f>IF('Corporate Overhead'!CD17="","",'Corporate Overhead'!CD17)</f>
        <v>-42792.699765375</v>
      </c>
      <c r="CE29" s="253">
        <f>IF('Corporate Overhead'!CE17="","",'Corporate Overhead'!CE17)</f>
        <v>-42792.699765375</v>
      </c>
      <c r="CF29" s="253">
        <f>IF('Corporate Overhead'!CF17="","",'Corporate Overhead'!CF17)</f>
        <v>-42792.699765375</v>
      </c>
      <c r="CG29" s="253">
        <f>IF('Corporate Overhead'!CG17="","",'Corporate Overhead'!CG17)</f>
        <v>-42792.699765375</v>
      </c>
      <c r="CH29" s="253">
        <f>IF('Corporate Overhead'!CH17="","",'Corporate Overhead'!CH17)</f>
        <v>-42792.699765375</v>
      </c>
      <c r="CI29" s="253">
        <f>IF('Corporate Overhead'!CI17="","",'Corporate Overhead'!CI17)</f>
        <v>-42792.699765375</v>
      </c>
      <c r="CJ29" s="253">
        <f>IF('Corporate Overhead'!CJ17="","",'Corporate Overhead'!CJ17)</f>
        <v>-42792.699765375</v>
      </c>
      <c r="CK29" s="253">
        <f>IF('Corporate Overhead'!CK17="","",'Corporate Overhead'!CK17)</f>
        <v>-42792.699765375</v>
      </c>
      <c r="CL29" s="253">
        <f>IF('Corporate Overhead'!CL17="","",'Corporate Overhead'!CL17)</f>
        <v>-42792.699765375</v>
      </c>
    </row>
    <row r="30" spans="2:90" x14ac:dyDescent="0.35">
      <c r="B30" s="467" t="str">
        <f>'Corporate Overhead'!G18</f>
        <v>G&amp;A</v>
      </c>
      <c r="J30" s="61"/>
      <c r="K30" s="53">
        <f ca="1">SUMIF($3:$3,K$2,30:30)</f>
        <v>-4000.0000000000005</v>
      </c>
      <c r="L30" s="53">
        <f ca="1">SUMIF($3:$3,L$2,30:30)</f>
        <v>-4000.0000000000005</v>
      </c>
      <c r="M30" s="53">
        <f ca="1">SUMIF($3:$3,M$2,30:30)</f>
        <v>-4000.0000000000005</v>
      </c>
      <c r="N30" s="53">
        <f ca="1">SUMIF($3:$3,N$2,30:30)</f>
        <v>-4000.0000000000005</v>
      </c>
      <c r="O30" s="53">
        <f ca="1">SUMIF($3:$3,O$2,30:30)</f>
        <v>-4000.0000000000005</v>
      </c>
      <c r="P30" s="53">
        <f ca="1">SUMIF($3:$3,P$2,30:30)</f>
        <v>-4000.0000000000005</v>
      </c>
      <c r="Q30" s="53" t="str">
        <f>IF('Corporate Overhead'!Q18="","",'Corporate Overhead'!Q18)</f>
        <v/>
      </c>
      <c r="R30"/>
      <c r="S30" s="253">
        <f ca="1">IF('Corporate Overhead'!S18="","",'Corporate Overhead'!S18)</f>
        <v>-333.33333333333331</v>
      </c>
      <c r="T30" s="253">
        <f ca="1">IF('Corporate Overhead'!T18="","",'Corporate Overhead'!T18)</f>
        <v>-333.33333333333331</v>
      </c>
      <c r="U30" s="253">
        <f ca="1">IF('Corporate Overhead'!U18="","",'Corporate Overhead'!U18)</f>
        <v>-333.33333333333331</v>
      </c>
      <c r="V30" s="253">
        <f ca="1">IF('Corporate Overhead'!V18="","",'Corporate Overhead'!V18)</f>
        <v>-333.33333333333331</v>
      </c>
      <c r="W30" s="253">
        <f ca="1">IF('Corporate Overhead'!W18="","",'Corporate Overhead'!W18)</f>
        <v>-333.33333333333331</v>
      </c>
      <c r="X30" s="253">
        <f ca="1">IF('Corporate Overhead'!X18="","",'Corporate Overhead'!X18)</f>
        <v>-333.33333333333331</v>
      </c>
      <c r="Y30" s="253">
        <f ca="1">IF('Corporate Overhead'!Y18="","",'Corporate Overhead'!Y18)</f>
        <v>-333.33333333333331</v>
      </c>
      <c r="Z30" s="253">
        <f ca="1">IF('Corporate Overhead'!Z18="","",'Corporate Overhead'!Z18)</f>
        <v>-333.33333333333331</v>
      </c>
      <c r="AA30" s="253">
        <f ca="1">IF('Corporate Overhead'!AA18="","",'Corporate Overhead'!AA18)</f>
        <v>-333.33333333333331</v>
      </c>
      <c r="AB30" s="253">
        <f ca="1">IF('Corporate Overhead'!AB18="","",'Corporate Overhead'!AB18)</f>
        <v>-333.33333333333331</v>
      </c>
      <c r="AC30" s="253">
        <f ca="1">IF('Corporate Overhead'!AC18="","",'Corporate Overhead'!AC18)</f>
        <v>-333.33333333333331</v>
      </c>
      <c r="AD30" s="253">
        <f ca="1">IF('Corporate Overhead'!AD18="","",'Corporate Overhead'!AD18)</f>
        <v>-333.33333333333331</v>
      </c>
      <c r="AE30" s="253">
        <f ca="1">IF('Corporate Overhead'!AE18="","",'Corporate Overhead'!AE18)</f>
        <v>-333.33333333333331</v>
      </c>
      <c r="AF30" s="253">
        <f ca="1">IF('Corporate Overhead'!AF18="","",'Corporate Overhead'!AF18)</f>
        <v>-333.33333333333331</v>
      </c>
      <c r="AG30" s="253">
        <f ca="1">IF('Corporate Overhead'!AG18="","",'Corporate Overhead'!AG18)</f>
        <v>-333.33333333333331</v>
      </c>
      <c r="AH30" s="253">
        <f ca="1">IF('Corporate Overhead'!AH18="","",'Corporate Overhead'!AH18)</f>
        <v>-333.33333333333331</v>
      </c>
      <c r="AI30" s="253">
        <f ca="1">IF('Corporate Overhead'!AI18="","",'Corporate Overhead'!AI18)</f>
        <v>-333.33333333333331</v>
      </c>
      <c r="AJ30" s="253">
        <f ca="1">IF('Corporate Overhead'!AJ18="","",'Corporate Overhead'!AJ18)</f>
        <v>-333.33333333333331</v>
      </c>
      <c r="AK30" s="253">
        <f ca="1">IF('Corporate Overhead'!AK18="","",'Corporate Overhead'!AK18)</f>
        <v>-333.33333333333331</v>
      </c>
      <c r="AL30" s="253">
        <f ca="1">IF('Corporate Overhead'!AL18="","",'Corporate Overhead'!AL18)</f>
        <v>-333.33333333333331</v>
      </c>
      <c r="AM30" s="253">
        <f ca="1">IF('Corporate Overhead'!AM18="","",'Corporate Overhead'!AM18)</f>
        <v>-333.33333333333331</v>
      </c>
      <c r="AN30" s="253">
        <f ca="1">IF('Corporate Overhead'!AN18="","",'Corporate Overhead'!AN18)</f>
        <v>-333.33333333333331</v>
      </c>
      <c r="AO30" s="253">
        <f ca="1">IF('Corporate Overhead'!AO18="","",'Corporate Overhead'!AO18)</f>
        <v>-333.33333333333331</v>
      </c>
      <c r="AP30" s="253">
        <f ca="1">IF('Corporate Overhead'!AP18="","",'Corporate Overhead'!AP18)</f>
        <v>-333.33333333333331</v>
      </c>
      <c r="AQ30" s="253">
        <f ca="1">IF('Corporate Overhead'!AQ18="","",'Corporate Overhead'!AQ18)</f>
        <v>-333.33333333333331</v>
      </c>
      <c r="AR30" s="253">
        <f ca="1">IF('Corporate Overhead'!AR18="","",'Corporate Overhead'!AR18)</f>
        <v>-333.33333333333331</v>
      </c>
      <c r="AS30" s="253">
        <f ca="1">IF('Corporate Overhead'!AS18="","",'Corporate Overhead'!AS18)</f>
        <v>-333.33333333333331</v>
      </c>
      <c r="AT30" s="253">
        <f ca="1">IF('Corporate Overhead'!AT18="","",'Corporate Overhead'!AT18)</f>
        <v>-333.33333333333331</v>
      </c>
      <c r="AU30" s="253">
        <f ca="1">IF('Corporate Overhead'!AU18="","",'Corporate Overhead'!AU18)</f>
        <v>-333.33333333333331</v>
      </c>
      <c r="AV30" s="253">
        <f ca="1">IF('Corporate Overhead'!AV18="","",'Corporate Overhead'!AV18)</f>
        <v>-333.33333333333331</v>
      </c>
      <c r="AW30" s="253">
        <f ca="1">IF('Corporate Overhead'!AW18="","",'Corporate Overhead'!AW18)</f>
        <v>-333.33333333333331</v>
      </c>
      <c r="AX30" s="253">
        <f ca="1">IF('Corporate Overhead'!AX18="","",'Corporate Overhead'!AX18)</f>
        <v>-333.33333333333331</v>
      </c>
      <c r="AY30" s="253">
        <f ca="1">IF('Corporate Overhead'!AY18="","",'Corporate Overhead'!AY18)</f>
        <v>-333.33333333333331</v>
      </c>
      <c r="AZ30" s="253">
        <f ca="1">IF('Corporate Overhead'!AZ18="","",'Corporate Overhead'!AZ18)</f>
        <v>-333.33333333333331</v>
      </c>
      <c r="BA30" s="253">
        <f ca="1">IF('Corporate Overhead'!BA18="","",'Corporate Overhead'!BA18)</f>
        <v>-333.33333333333331</v>
      </c>
      <c r="BB30" s="253">
        <f ca="1">IF('Corporate Overhead'!BB18="","",'Corporate Overhead'!BB18)</f>
        <v>-333.33333333333331</v>
      </c>
      <c r="BC30" s="253">
        <f ca="1">IF('Corporate Overhead'!BC18="","",'Corporate Overhead'!BC18)</f>
        <v>-333.33333333333331</v>
      </c>
      <c r="BD30" s="253">
        <f ca="1">IF('Corporate Overhead'!BD18="","",'Corporate Overhead'!BD18)</f>
        <v>-333.33333333333331</v>
      </c>
      <c r="BE30" s="253">
        <f ca="1">IF('Corporate Overhead'!BE18="","",'Corporate Overhead'!BE18)</f>
        <v>-333.33333333333331</v>
      </c>
      <c r="BF30" s="253">
        <f ca="1">IF('Corporate Overhead'!BF18="","",'Corporate Overhead'!BF18)</f>
        <v>-333.33333333333331</v>
      </c>
      <c r="BG30" s="253">
        <f ca="1">IF('Corporate Overhead'!BG18="","",'Corporate Overhead'!BG18)</f>
        <v>-333.33333333333331</v>
      </c>
      <c r="BH30" s="253">
        <f ca="1">IF('Corporate Overhead'!BH18="","",'Corporate Overhead'!BH18)</f>
        <v>-333.33333333333331</v>
      </c>
      <c r="BI30" s="253">
        <f ca="1">IF('Corporate Overhead'!BI18="","",'Corporate Overhead'!BI18)</f>
        <v>-333.33333333333331</v>
      </c>
      <c r="BJ30" s="253">
        <f ca="1">IF('Corporate Overhead'!BJ18="","",'Corporate Overhead'!BJ18)</f>
        <v>-333.33333333333331</v>
      </c>
      <c r="BK30" s="253">
        <f ca="1">IF('Corporate Overhead'!BK18="","",'Corporate Overhead'!BK18)</f>
        <v>-333.33333333333331</v>
      </c>
      <c r="BL30" s="253">
        <f ca="1">IF('Corporate Overhead'!BL18="","",'Corporate Overhead'!BL18)</f>
        <v>-333.33333333333331</v>
      </c>
      <c r="BM30" s="253">
        <f ca="1">IF('Corporate Overhead'!BM18="","",'Corporate Overhead'!BM18)</f>
        <v>-333.33333333333331</v>
      </c>
      <c r="BN30" s="253">
        <f ca="1">IF('Corporate Overhead'!BN18="","",'Corporate Overhead'!BN18)</f>
        <v>-333.33333333333331</v>
      </c>
      <c r="BO30" s="253">
        <f ca="1">IF('Corporate Overhead'!BO18="","",'Corporate Overhead'!BO18)</f>
        <v>-333.33333333333331</v>
      </c>
      <c r="BP30" s="253">
        <f ca="1">IF('Corporate Overhead'!BP18="","",'Corporate Overhead'!BP18)</f>
        <v>-333.33333333333331</v>
      </c>
      <c r="BQ30" s="253">
        <f ca="1">IF('Corporate Overhead'!BQ18="","",'Corporate Overhead'!BQ18)</f>
        <v>-333.33333333333331</v>
      </c>
      <c r="BR30" s="253">
        <f ca="1">IF('Corporate Overhead'!BR18="","",'Corporate Overhead'!BR18)</f>
        <v>-333.33333333333331</v>
      </c>
      <c r="BS30" s="253">
        <f ca="1">IF('Corporate Overhead'!BS18="","",'Corporate Overhead'!BS18)</f>
        <v>-333.33333333333331</v>
      </c>
      <c r="BT30" s="253">
        <f ca="1">IF('Corporate Overhead'!BT18="","",'Corporate Overhead'!BT18)</f>
        <v>-333.33333333333331</v>
      </c>
      <c r="BU30" s="253">
        <f ca="1">IF('Corporate Overhead'!BU18="","",'Corporate Overhead'!BU18)</f>
        <v>-333.33333333333331</v>
      </c>
      <c r="BV30" s="253">
        <f ca="1">IF('Corporate Overhead'!BV18="","",'Corporate Overhead'!BV18)</f>
        <v>-333.33333333333331</v>
      </c>
      <c r="BW30" s="253">
        <f ca="1">IF('Corporate Overhead'!BW18="","",'Corporate Overhead'!BW18)</f>
        <v>-333.33333333333331</v>
      </c>
      <c r="BX30" s="253">
        <f ca="1">IF('Corporate Overhead'!BX18="","",'Corporate Overhead'!BX18)</f>
        <v>-333.33333333333331</v>
      </c>
      <c r="BY30" s="253">
        <f ca="1">IF('Corporate Overhead'!BY18="","",'Corporate Overhead'!BY18)</f>
        <v>-333.33333333333331</v>
      </c>
      <c r="BZ30" s="253">
        <f ca="1">IF('Corporate Overhead'!BZ18="","",'Corporate Overhead'!BZ18)</f>
        <v>-333.33333333333331</v>
      </c>
      <c r="CA30" s="253">
        <f ca="1">IF('Corporate Overhead'!CA18="","",'Corporate Overhead'!CA18)</f>
        <v>-333.33333333333331</v>
      </c>
      <c r="CB30" s="253">
        <f ca="1">IF('Corporate Overhead'!CB18="","",'Corporate Overhead'!CB18)</f>
        <v>-333.33333333333331</v>
      </c>
      <c r="CC30" s="253">
        <f ca="1">IF('Corporate Overhead'!CC18="","",'Corporate Overhead'!CC18)</f>
        <v>-333.33333333333331</v>
      </c>
      <c r="CD30" s="253">
        <f ca="1">IF('Corporate Overhead'!CD18="","",'Corporate Overhead'!CD18)</f>
        <v>-333.33333333333331</v>
      </c>
      <c r="CE30" s="253">
        <f ca="1">IF('Corporate Overhead'!CE18="","",'Corporate Overhead'!CE18)</f>
        <v>-333.33333333333331</v>
      </c>
      <c r="CF30" s="253">
        <f ca="1">IF('Corporate Overhead'!CF18="","",'Corporate Overhead'!CF18)</f>
        <v>-333.33333333333331</v>
      </c>
      <c r="CG30" s="253">
        <f ca="1">IF('Corporate Overhead'!CG18="","",'Corporate Overhead'!CG18)</f>
        <v>-333.33333333333331</v>
      </c>
      <c r="CH30" s="253">
        <f ca="1">IF('Corporate Overhead'!CH18="","",'Corporate Overhead'!CH18)</f>
        <v>-333.33333333333331</v>
      </c>
      <c r="CI30" s="253">
        <f ca="1">IF('Corporate Overhead'!CI18="","",'Corporate Overhead'!CI18)</f>
        <v>-333.33333333333331</v>
      </c>
      <c r="CJ30" s="253">
        <f ca="1">IF('Corporate Overhead'!CJ18="","",'Corporate Overhead'!CJ18)</f>
        <v>-333.33333333333331</v>
      </c>
      <c r="CK30" s="253">
        <f ca="1">IF('Corporate Overhead'!CK18="","",'Corporate Overhead'!CK18)</f>
        <v>-333.33333333333331</v>
      </c>
      <c r="CL30" s="253">
        <f ca="1">IF('Corporate Overhead'!CL18="","",'Corporate Overhead'!CL18)</f>
        <v>-333.33333333333331</v>
      </c>
    </row>
    <row r="31" spans="2:90" x14ac:dyDescent="0.35">
      <c r="B31" s="467" t="str">
        <f>'Corporate Overhead'!G19</f>
        <v>S&amp;M</v>
      </c>
      <c r="J31" s="61"/>
      <c r="K31" s="53">
        <f ca="1">SUMIF($3:$3,K$2,31:31)</f>
        <v>0</v>
      </c>
      <c r="L31" s="53">
        <f ca="1">SUMIF($3:$3,L$2,31:31)</f>
        <v>0</v>
      </c>
      <c r="M31" s="53">
        <f ca="1">SUMIF($3:$3,M$2,31:31)</f>
        <v>0</v>
      </c>
      <c r="N31" s="53">
        <f ca="1">SUMIF($3:$3,N$2,31:31)</f>
        <v>0</v>
      </c>
      <c r="O31" s="53">
        <f ca="1">SUMIF($3:$3,O$2,31:31)</f>
        <v>0</v>
      </c>
      <c r="P31" s="53">
        <f ca="1">SUMIF($3:$3,P$2,31:31)</f>
        <v>0</v>
      </c>
      <c r="Q31" s="53" t="str">
        <f>IF('Corporate Overhead'!Q19="","",'Corporate Overhead'!Q19)</f>
        <v/>
      </c>
      <c r="R31"/>
      <c r="S31" s="253">
        <f ca="1">IF('Corporate Overhead'!S19="","",'Corporate Overhead'!S19)</f>
        <v>0</v>
      </c>
      <c r="T31" s="253">
        <f ca="1">IF('Corporate Overhead'!T19="","",'Corporate Overhead'!T19)</f>
        <v>0</v>
      </c>
      <c r="U31" s="253">
        <f ca="1">IF('Corporate Overhead'!U19="","",'Corporate Overhead'!U19)</f>
        <v>0</v>
      </c>
      <c r="V31" s="253">
        <f ca="1">IF('Corporate Overhead'!V19="","",'Corporate Overhead'!V19)</f>
        <v>0</v>
      </c>
      <c r="W31" s="253">
        <f ca="1">IF('Corporate Overhead'!W19="","",'Corporate Overhead'!W19)</f>
        <v>0</v>
      </c>
      <c r="X31" s="253">
        <f ca="1">IF('Corporate Overhead'!X19="","",'Corporate Overhead'!X19)</f>
        <v>0</v>
      </c>
      <c r="Y31" s="253">
        <f ca="1">IF('Corporate Overhead'!Y19="","",'Corporate Overhead'!Y19)</f>
        <v>0</v>
      </c>
      <c r="Z31" s="253">
        <f ca="1">IF('Corporate Overhead'!Z19="","",'Corporate Overhead'!Z19)</f>
        <v>0</v>
      </c>
      <c r="AA31" s="253">
        <f ca="1">IF('Corporate Overhead'!AA19="","",'Corporate Overhead'!AA19)</f>
        <v>0</v>
      </c>
      <c r="AB31" s="253">
        <f ca="1">IF('Corporate Overhead'!AB19="","",'Corporate Overhead'!AB19)</f>
        <v>0</v>
      </c>
      <c r="AC31" s="253">
        <f ca="1">IF('Corporate Overhead'!AC19="","",'Corporate Overhead'!AC19)</f>
        <v>0</v>
      </c>
      <c r="AD31" s="253">
        <f ca="1">IF('Corporate Overhead'!AD19="","",'Corporate Overhead'!AD19)</f>
        <v>0</v>
      </c>
      <c r="AE31" s="253">
        <f ca="1">IF('Corporate Overhead'!AE19="","",'Corporate Overhead'!AE19)</f>
        <v>0</v>
      </c>
      <c r="AF31" s="253">
        <f ca="1">IF('Corporate Overhead'!AF19="","",'Corporate Overhead'!AF19)</f>
        <v>0</v>
      </c>
      <c r="AG31" s="253">
        <f ca="1">IF('Corporate Overhead'!AG19="","",'Corporate Overhead'!AG19)</f>
        <v>0</v>
      </c>
      <c r="AH31" s="253">
        <f ca="1">IF('Corporate Overhead'!AH19="","",'Corporate Overhead'!AH19)</f>
        <v>0</v>
      </c>
      <c r="AI31" s="253">
        <f ca="1">IF('Corporate Overhead'!AI19="","",'Corporate Overhead'!AI19)</f>
        <v>0</v>
      </c>
      <c r="AJ31" s="253">
        <f ca="1">IF('Corporate Overhead'!AJ19="","",'Corporate Overhead'!AJ19)</f>
        <v>0</v>
      </c>
      <c r="AK31" s="253">
        <f ca="1">IF('Corporate Overhead'!AK19="","",'Corporate Overhead'!AK19)</f>
        <v>0</v>
      </c>
      <c r="AL31" s="253">
        <f ca="1">IF('Corporate Overhead'!AL19="","",'Corporate Overhead'!AL19)</f>
        <v>0</v>
      </c>
      <c r="AM31" s="253">
        <f ca="1">IF('Corporate Overhead'!AM19="","",'Corporate Overhead'!AM19)</f>
        <v>0</v>
      </c>
      <c r="AN31" s="253">
        <f ca="1">IF('Corporate Overhead'!AN19="","",'Corporate Overhead'!AN19)</f>
        <v>0</v>
      </c>
      <c r="AO31" s="253">
        <f ca="1">IF('Corporate Overhead'!AO19="","",'Corporate Overhead'!AO19)</f>
        <v>0</v>
      </c>
      <c r="AP31" s="253">
        <f ca="1">IF('Corporate Overhead'!AP19="","",'Corporate Overhead'!AP19)</f>
        <v>0</v>
      </c>
      <c r="AQ31" s="253">
        <f ca="1">IF('Corporate Overhead'!AQ19="","",'Corporate Overhead'!AQ19)</f>
        <v>0</v>
      </c>
      <c r="AR31" s="253">
        <f ca="1">IF('Corporate Overhead'!AR19="","",'Corporate Overhead'!AR19)</f>
        <v>0</v>
      </c>
      <c r="AS31" s="253">
        <f ca="1">IF('Corporate Overhead'!AS19="","",'Corporate Overhead'!AS19)</f>
        <v>0</v>
      </c>
      <c r="AT31" s="253">
        <f ca="1">IF('Corporate Overhead'!AT19="","",'Corporate Overhead'!AT19)</f>
        <v>0</v>
      </c>
      <c r="AU31" s="253">
        <f ca="1">IF('Corporate Overhead'!AU19="","",'Corporate Overhead'!AU19)</f>
        <v>0</v>
      </c>
      <c r="AV31" s="253">
        <f ca="1">IF('Corporate Overhead'!AV19="","",'Corporate Overhead'!AV19)</f>
        <v>0</v>
      </c>
      <c r="AW31" s="253">
        <f ca="1">IF('Corporate Overhead'!AW19="","",'Corporate Overhead'!AW19)</f>
        <v>0</v>
      </c>
      <c r="AX31" s="253">
        <f ca="1">IF('Corporate Overhead'!AX19="","",'Corporate Overhead'!AX19)</f>
        <v>0</v>
      </c>
      <c r="AY31" s="253">
        <f ca="1">IF('Corporate Overhead'!AY19="","",'Corporate Overhead'!AY19)</f>
        <v>0</v>
      </c>
      <c r="AZ31" s="253">
        <f ca="1">IF('Corporate Overhead'!AZ19="","",'Corporate Overhead'!AZ19)</f>
        <v>0</v>
      </c>
      <c r="BA31" s="253">
        <f ca="1">IF('Corporate Overhead'!BA19="","",'Corporate Overhead'!BA19)</f>
        <v>0</v>
      </c>
      <c r="BB31" s="253">
        <f ca="1">IF('Corporate Overhead'!BB19="","",'Corporate Overhead'!BB19)</f>
        <v>0</v>
      </c>
      <c r="BC31" s="253">
        <f ca="1">IF('Corporate Overhead'!BC19="","",'Corporate Overhead'!BC19)</f>
        <v>0</v>
      </c>
      <c r="BD31" s="253">
        <f ca="1">IF('Corporate Overhead'!BD19="","",'Corporate Overhead'!BD19)</f>
        <v>0</v>
      </c>
      <c r="BE31" s="253">
        <f ca="1">IF('Corporate Overhead'!BE19="","",'Corporate Overhead'!BE19)</f>
        <v>0</v>
      </c>
      <c r="BF31" s="253">
        <f ca="1">IF('Corporate Overhead'!BF19="","",'Corporate Overhead'!BF19)</f>
        <v>0</v>
      </c>
      <c r="BG31" s="253">
        <f ca="1">IF('Corporate Overhead'!BG19="","",'Corporate Overhead'!BG19)</f>
        <v>0</v>
      </c>
      <c r="BH31" s="253">
        <f ca="1">IF('Corporate Overhead'!BH19="","",'Corporate Overhead'!BH19)</f>
        <v>0</v>
      </c>
      <c r="BI31" s="253">
        <f ca="1">IF('Corporate Overhead'!BI19="","",'Corporate Overhead'!BI19)</f>
        <v>0</v>
      </c>
      <c r="BJ31" s="253">
        <f ca="1">IF('Corporate Overhead'!BJ19="","",'Corporate Overhead'!BJ19)</f>
        <v>0</v>
      </c>
      <c r="BK31" s="253">
        <f ca="1">IF('Corporate Overhead'!BK19="","",'Corporate Overhead'!BK19)</f>
        <v>0</v>
      </c>
      <c r="BL31" s="253">
        <f ca="1">IF('Corporate Overhead'!BL19="","",'Corporate Overhead'!BL19)</f>
        <v>0</v>
      </c>
      <c r="BM31" s="253">
        <f ca="1">IF('Corporate Overhead'!BM19="","",'Corporate Overhead'!BM19)</f>
        <v>0</v>
      </c>
      <c r="BN31" s="253">
        <f ca="1">IF('Corporate Overhead'!BN19="","",'Corporate Overhead'!BN19)</f>
        <v>0</v>
      </c>
      <c r="BO31" s="253">
        <f ca="1">IF('Corporate Overhead'!BO19="","",'Corporate Overhead'!BO19)</f>
        <v>0</v>
      </c>
      <c r="BP31" s="253">
        <f ca="1">IF('Corporate Overhead'!BP19="","",'Corporate Overhead'!BP19)</f>
        <v>0</v>
      </c>
      <c r="BQ31" s="253">
        <f ca="1">IF('Corporate Overhead'!BQ19="","",'Corporate Overhead'!BQ19)</f>
        <v>0</v>
      </c>
      <c r="BR31" s="253">
        <f ca="1">IF('Corporate Overhead'!BR19="","",'Corporate Overhead'!BR19)</f>
        <v>0</v>
      </c>
      <c r="BS31" s="253">
        <f ca="1">IF('Corporate Overhead'!BS19="","",'Corporate Overhead'!BS19)</f>
        <v>0</v>
      </c>
      <c r="BT31" s="253">
        <f ca="1">IF('Corporate Overhead'!BT19="","",'Corporate Overhead'!BT19)</f>
        <v>0</v>
      </c>
      <c r="BU31" s="253">
        <f ca="1">IF('Corporate Overhead'!BU19="","",'Corporate Overhead'!BU19)</f>
        <v>0</v>
      </c>
      <c r="BV31" s="253">
        <f ca="1">IF('Corporate Overhead'!BV19="","",'Corporate Overhead'!BV19)</f>
        <v>0</v>
      </c>
      <c r="BW31" s="253">
        <f ca="1">IF('Corporate Overhead'!BW19="","",'Corporate Overhead'!BW19)</f>
        <v>0</v>
      </c>
      <c r="BX31" s="253">
        <f ca="1">IF('Corporate Overhead'!BX19="","",'Corporate Overhead'!BX19)</f>
        <v>0</v>
      </c>
      <c r="BY31" s="253">
        <f ca="1">IF('Corporate Overhead'!BY19="","",'Corporate Overhead'!BY19)</f>
        <v>0</v>
      </c>
      <c r="BZ31" s="253">
        <f ca="1">IF('Corporate Overhead'!BZ19="","",'Corporate Overhead'!BZ19)</f>
        <v>0</v>
      </c>
      <c r="CA31" s="253">
        <f ca="1">IF('Corporate Overhead'!CA19="","",'Corporate Overhead'!CA19)</f>
        <v>0</v>
      </c>
      <c r="CB31" s="253">
        <f ca="1">IF('Corporate Overhead'!CB19="","",'Corporate Overhead'!CB19)</f>
        <v>0</v>
      </c>
      <c r="CC31" s="253">
        <f ca="1">IF('Corporate Overhead'!CC19="","",'Corporate Overhead'!CC19)</f>
        <v>0</v>
      </c>
      <c r="CD31" s="253">
        <f ca="1">IF('Corporate Overhead'!CD19="","",'Corporate Overhead'!CD19)</f>
        <v>0</v>
      </c>
      <c r="CE31" s="253">
        <f ca="1">IF('Corporate Overhead'!CE19="","",'Corporate Overhead'!CE19)</f>
        <v>0</v>
      </c>
      <c r="CF31" s="253">
        <f ca="1">IF('Corporate Overhead'!CF19="","",'Corporate Overhead'!CF19)</f>
        <v>0</v>
      </c>
      <c r="CG31" s="253">
        <f ca="1">IF('Corporate Overhead'!CG19="","",'Corporate Overhead'!CG19)</f>
        <v>0</v>
      </c>
      <c r="CH31" s="253">
        <f ca="1">IF('Corporate Overhead'!CH19="","",'Corporate Overhead'!CH19)</f>
        <v>0</v>
      </c>
      <c r="CI31" s="253">
        <f ca="1">IF('Corporate Overhead'!CI19="","",'Corporate Overhead'!CI19)</f>
        <v>0</v>
      </c>
      <c r="CJ31" s="253">
        <f ca="1">IF('Corporate Overhead'!CJ19="","",'Corporate Overhead'!CJ19)</f>
        <v>0</v>
      </c>
      <c r="CK31" s="253">
        <f ca="1">IF('Corporate Overhead'!CK19="","",'Corporate Overhead'!CK19)</f>
        <v>0</v>
      </c>
      <c r="CL31" s="253">
        <f ca="1">IF('Corporate Overhead'!CL19="","",'Corporate Overhead'!CL19)</f>
        <v>0</v>
      </c>
    </row>
    <row r="32" spans="2:90" x14ac:dyDescent="0.35">
      <c r="B32" s="467" t="str">
        <f>'Corporate Overhead'!G20</f>
        <v>R&amp;D</v>
      </c>
      <c r="J32" s="61"/>
      <c r="K32" s="53">
        <f>SUMIF($3:$3,K$2,32:32)</f>
        <v>0</v>
      </c>
      <c r="L32" s="53">
        <f>SUMIF($3:$3,L$2,32:32)</f>
        <v>0</v>
      </c>
      <c r="M32" s="53">
        <f>SUMIF($3:$3,M$2,32:32)</f>
        <v>0</v>
      </c>
      <c r="N32" s="53">
        <f>SUMIF($3:$3,N$2,32:32)</f>
        <v>0</v>
      </c>
      <c r="O32" s="53">
        <f>SUMIF($3:$3,O$2,32:32)</f>
        <v>0</v>
      </c>
      <c r="P32" s="53">
        <f>SUMIF($3:$3,P$2,32:32)</f>
        <v>0</v>
      </c>
      <c r="Q32" s="53" t="str">
        <f>IF('Corporate Overhead'!Q20="","",'Corporate Overhead'!Q20)</f>
        <v/>
      </c>
      <c r="R32"/>
      <c r="S32" s="253">
        <f>IF('Corporate Overhead'!S20="","",'Corporate Overhead'!S20)</f>
        <v>0</v>
      </c>
      <c r="T32" s="253">
        <f>IF('Corporate Overhead'!T20="","",'Corporate Overhead'!T20)</f>
        <v>0</v>
      </c>
      <c r="U32" s="253">
        <f>IF('Corporate Overhead'!U20="","",'Corporate Overhead'!U20)</f>
        <v>0</v>
      </c>
      <c r="V32" s="253">
        <f>IF('Corporate Overhead'!V20="","",'Corporate Overhead'!V20)</f>
        <v>0</v>
      </c>
      <c r="W32" s="253">
        <f>IF('Corporate Overhead'!W20="","",'Corporate Overhead'!W20)</f>
        <v>0</v>
      </c>
      <c r="X32" s="253">
        <f>IF('Corporate Overhead'!X20="","",'Corporate Overhead'!X20)</f>
        <v>0</v>
      </c>
      <c r="Y32" s="253">
        <f>IF('Corporate Overhead'!Y20="","",'Corporate Overhead'!Y20)</f>
        <v>0</v>
      </c>
      <c r="Z32" s="253">
        <f>IF('Corporate Overhead'!Z20="","",'Corporate Overhead'!Z20)</f>
        <v>0</v>
      </c>
      <c r="AA32" s="253">
        <f>IF('Corporate Overhead'!AA20="","",'Corporate Overhead'!AA20)</f>
        <v>0</v>
      </c>
      <c r="AB32" s="253">
        <f>IF('Corporate Overhead'!AB20="","",'Corporate Overhead'!AB20)</f>
        <v>0</v>
      </c>
      <c r="AC32" s="253">
        <f>IF('Corporate Overhead'!AC20="","",'Corporate Overhead'!AC20)</f>
        <v>0</v>
      </c>
      <c r="AD32" s="253">
        <f>IF('Corporate Overhead'!AD20="","",'Corporate Overhead'!AD20)</f>
        <v>0</v>
      </c>
      <c r="AE32" s="253">
        <f>IF('Corporate Overhead'!AE20="","",'Corporate Overhead'!AE20)</f>
        <v>0</v>
      </c>
      <c r="AF32" s="253">
        <f>IF('Corporate Overhead'!AF20="","",'Corporate Overhead'!AF20)</f>
        <v>0</v>
      </c>
      <c r="AG32" s="253">
        <f>IF('Corporate Overhead'!AG20="","",'Corporate Overhead'!AG20)</f>
        <v>0</v>
      </c>
      <c r="AH32" s="253">
        <f>IF('Corporate Overhead'!AH20="","",'Corporate Overhead'!AH20)</f>
        <v>0</v>
      </c>
      <c r="AI32" s="253">
        <f>IF('Corporate Overhead'!AI20="","",'Corporate Overhead'!AI20)</f>
        <v>0</v>
      </c>
      <c r="AJ32" s="253">
        <f>IF('Corporate Overhead'!AJ20="","",'Corporate Overhead'!AJ20)</f>
        <v>0</v>
      </c>
      <c r="AK32" s="253">
        <f>IF('Corporate Overhead'!AK20="","",'Corporate Overhead'!AK20)</f>
        <v>0</v>
      </c>
      <c r="AL32" s="253">
        <f>IF('Corporate Overhead'!AL20="","",'Corporate Overhead'!AL20)</f>
        <v>0</v>
      </c>
      <c r="AM32" s="253">
        <f>IF('Corporate Overhead'!AM20="","",'Corporate Overhead'!AM20)</f>
        <v>0</v>
      </c>
      <c r="AN32" s="253">
        <f>IF('Corporate Overhead'!AN20="","",'Corporate Overhead'!AN20)</f>
        <v>0</v>
      </c>
      <c r="AO32" s="253">
        <f>IF('Corporate Overhead'!AO20="","",'Corporate Overhead'!AO20)</f>
        <v>0</v>
      </c>
      <c r="AP32" s="253">
        <f>IF('Corporate Overhead'!AP20="","",'Corporate Overhead'!AP20)</f>
        <v>0</v>
      </c>
      <c r="AQ32" s="253">
        <f>IF('Corporate Overhead'!AQ20="","",'Corporate Overhead'!AQ20)</f>
        <v>0</v>
      </c>
      <c r="AR32" s="253">
        <f>IF('Corporate Overhead'!AR20="","",'Corporate Overhead'!AR20)</f>
        <v>0</v>
      </c>
      <c r="AS32" s="253">
        <f>IF('Corporate Overhead'!AS20="","",'Corporate Overhead'!AS20)</f>
        <v>0</v>
      </c>
      <c r="AT32" s="253">
        <f>IF('Corporate Overhead'!AT20="","",'Corporate Overhead'!AT20)</f>
        <v>0</v>
      </c>
      <c r="AU32" s="253">
        <f>IF('Corporate Overhead'!AU20="","",'Corporate Overhead'!AU20)</f>
        <v>0</v>
      </c>
      <c r="AV32" s="253">
        <f>IF('Corporate Overhead'!AV20="","",'Corporate Overhead'!AV20)</f>
        <v>0</v>
      </c>
      <c r="AW32" s="253">
        <f>IF('Corporate Overhead'!AW20="","",'Corporate Overhead'!AW20)</f>
        <v>0</v>
      </c>
      <c r="AX32" s="253">
        <f>IF('Corporate Overhead'!AX20="","",'Corporate Overhead'!AX20)</f>
        <v>0</v>
      </c>
      <c r="AY32" s="253">
        <f>IF('Corporate Overhead'!AY20="","",'Corporate Overhead'!AY20)</f>
        <v>0</v>
      </c>
      <c r="AZ32" s="253">
        <f>IF('Corporate Overhead'!AZ20="","",'Corporate Overhead'!AZ20)</f>
        <v>0</v>
      </c>
      <c r="BA32" s="253">
        <f>IF('Corporate Overhead'!BA20="","",'Corporate Overhead'!BA20)</f>
        <v>0</v>
      </c>
      <c r="BB32" s="253">
        <f>IF('Corporate Overhead'!BB20="","",'Corporate Overhead'!BB20)</f>
        <v>0</v>
      </c>
      <c r="BC32" s="253">
        <f>IF('Corporate Overhead'!BC20="","",'Corporate Overhead'!BC20)</f>
        <v>0</v>
      </c>
      <c r="BD32" s="253">
        <f>IF('Corporate Overhead'!BD20="","",'Corporate Overhead'!BD20)</f>
        <v>0</v>
      </c>
      <c r="BE32" s="253">
        <f>IF('Corporate Overhead'!BE20="","",'Corporate Overhead'!BE20)</f>
        <v>0</v>
      </c>
      <c r="BF32" s="253">
        <f>IF('Corporate Overhead'!BF20="","",'Corporate Overhead'!BF20)</f>
        <v>0</v>
      </c>
      <c r="BG32" s="253">
        <f>IF('Corporate Overhead'!BG20="","",'Corporate Overhead'!BG20)</f>
        <v>0</v>
      </c>
      <c r="BH32" s="253">
        <f>IF('Corporate Overhead'!BH20="","",'Corporate Overhead'!BH20)</f>
        <v>0</v>
      </c>
      <c r="BI32" s="253">
        <f>IF('Corporate Overhead'!BI20="","",'Corporate Overhead'!BI20)</f>
        <v>0</v>
      </c>
      <c r="BJ32" s="253">
        <f>IF('Corporate Overhead'!BJ20="","",'Corporate Overhead'!BJ20)</f>
        <v>0</v>
      </c>
      <c r="BK32" s="253">
        <f>IF('Corporate Overhead'!BK20="","",'Corporate Overhead'!BK20)</f>
        <v>0</v>
      </c>
      <c r="BL32" s="253">
        <f>IF('Corporate Overhead'!BL20="","",'Corporate Overhead'!BL20)</f>
        <v>0</v>
      </c>
      <c r="BM32" s="253">
        <f>IF('Corporate Overhead'!BM20="","",'Corporate Overhead'!BM20)</f>
        <v>0</v>
      </c>
      <c r="BN32" s="253">
        <f>IF('Corporate Overhead'!BN20="","",'Corporate Overhead'!BN20)</f>
        <v>0</v>
      </c>
      <c r="BO32" s="253">
        <f>IF('Corporate Overhead'!BO20="","",'Corporate Overhead'!BO20)</f>
        <v>0</v>
      </c>
      <c r="BP32" s="253">
        <f>IF('Corporate Overhead'!BP20="","",'Corporate Overhead'!BP20)</f>
        <v>0</v>
      </c>
      <c r="BQ32" s="253">
        <f>IF('Corporate Overhead'!BQ20="","",'Corporate Overhead'!BQ20)</f>
        <v>0</v>
      </c>
      <c r="BR32" s="253">
        <f>IF('Corporate Overhead'!BR20="","",'Corporate Overhead'!BR20)</f>
        <v>0</v>
      </c>
      <c r="BS32" s="253">
        <f>IF('Corporate Overhead'!BS20="","",'Corporate Overhead'!BS20)</f>
        <v>0</v>
      </c>
      <c r="BT32" s="253">
        <f>IF('Corporate Overhead'!BT20="","",'Corporate Overhead'!BT20)</f>
        <v>0</v>
      </c>
      <c r="BU32" s="253">
        <f>IF('Corporate Overhead'!BU20="","",'Corporate Overhead'!BU20)</f>
        <v>0</v>
      </c>
      <c r="BV32" s="253">
        <f>IF('Corporate Overhead'!BV20="","",'Corporate Overhead'!BV20)</f>
        <v>0</v>
      </c>
      <c r="BW32" s="253">
        <f>IF('Corporate Overhead'!BW20="","",'Corporate Overhead'!BW20)</f>
        <v>0</v>
      </c>
      <c r="BX32" s="253">
        <f>IF('Corporate Overhead'!BX20="","",'Corporate Overhead'!BX20)</f>
        <v>0</v>
      </c>
      <c r="BY32" s="253">
        <f>IF('Corporate Overhead'!BY20="","",'Corporate Overhead'!BY20)</f>
        <v>0</v>
      </c>
      <c r="BZ32" s="253">
        <f>IF('Corporate Overhead'!BZ20="","",'Corporate Overhead'!BZ20)</f>
        <v>0</v>
      </c>
      <c r="CA32" s="253">
        <f>IF('Corporate Overhead'!CA20="","",'Corporate Overhead'!CA20)</f>
        <v>0</v>
      </c>
      <c r="CB32" s="253">
        <f>IF('Corporate Overhead'!CB20="","",'Corporate Overhead'!CB20)</f>
        <v>0</v>
      </c>
      <c r="CC32" s="253">
        <f>IF('Corporate Overhead'!CC20="","",'Corporate Overhead'!CC20)</f>
        <v>0</v>
      </c>
      <c r="CD32" s="253">
        <f>IF('Corporate Overhead'!CD20="","",'Corporate Overhead'!CD20)</f>
        <v>0</v>
      </c>
      <c r="CE32" s="253">
        <f>IF('Corporate Overhead'!CE20="","",'Corporate Overhead'!CE20)</f>
        <v>0</v>
      </c>
      <c r="CF32" s="253">
        <f>IF('Corporate Overhead'!CF20="","",'Corporate Overhead'!CF20)</f>
        <v>0</v>
      </c>
      <c r="CG32" s="253">
        <f>IF('Corporate Overhead'!CG20="","",'Corporate Overhead'!CG20)</f>
        <v>0</v>
      </c>
      <c r="CH32" s="253">
        <f>IF('Corporate Overhead'!CH20="","",'Corporate Overhead'!CH20)</f>
        <v>0</v>
      </c>
      <c r="CI32" s="253">
        <f>IF('Corporate Overhead'!CI20="","",'Corporate Overhead'!CI20)</f>
        <v>0</v>
      </c>
      <c r="CJ32" s="253">
        <f>IF('Corporate Overhead'!CJ20="","",'Corporate Overhead'!CJ20)</f>
        <v>0</v>
      </c>
      <c r="CK32" s="253">
        <f>IF('Corporate Overhead'!CK20="","",'Corporate Overhead'!CK20)</f>
        <v>0</v>
      </c>
      <c r="CL32" s="253">
        <f>IF('Corporate Overhead'!CL20="","",'Corporate Overhead'!CL20)</f>
        <v>0</v>
      </c>
    </row>
    <row r="33" spans="2:90" x14ac:dyDescent="0.35">
      <c r="B33" s="467" t="str">
        <f>'Corporate Overhead'!G21</f>
        <v>(Placeholder)</v>
      </c>
      <c r="J33" s="61"/>
      <c r="K33" s="53">
        <f ca="1">SUMIF($3:$3,K$2,33:33)</f>
        <v>-1000.0000000000001</v>
      </c>
      <c r="L33" s="53">
        <f ca="1">SUMIF($3:$3,L$2,33:33)</f>
        <v>-1000.0000000000001</v>
      </c>
      <c r="M33" s="53">
        <f ca="1">SUMIF($3:$3,M$2,33:33)</f>
        <v>-1000.0000000000001</v>
      </c>
      <c r="N33" s="53">
        <f ca="1">SUMIF($3:$3,N$2,33:33)</f>
        <v>-1000.0000000000001</v>
      </c>
      <c r="O33" s="53">
        <f ca="1">SUMIF($3:$3,O$2,33:33)</f>
        <v>-1000.0000000000001</v>
      </c>
      <c r="P33" s="53">
        <f ca="1">SUMIF($3:$3,P$2,33:33)</f>
        <v>-1000.0000000000001</v>
      </c>
      <c r="Q33" s="53" t="str">
        <f>IF('Corporate Overhead'!Q21="","",'Corporate Overhead'!Q21)</f>
        <v/>
      </c>
      <c r="R33"/>
      <c r="S33" s="253">
        <f ca="1">IF('Corporate Overhead'!S21="","",'Corporate Overhead'!S21)</f>
        <v>-83.333333333333329</v>
      </c>
      <c r="T33" s="253">
        <f ca="1">IF('Corporate Overhead'!T21="","",'Corporate Overhead'!T21)</f>
        <v>-83.333333333333329</v>
      </c>
      <c r="U33" s="253">
        <f ca="1">IF('Corporate Overhead'!U21="","",'Corporate Overhead'!U21)</f>
        <v>-83.333333333333329</v>
      </c>
      <c r="V33" s="253">
        <f ca="1">IF('Corporate Overhead'!V21="","",'Corporate Overhead'!V21)</f>
        <v>-83.333333333333329</v>
      </c>
      <c r="W33" s="253">
        <f ca="1">IF('Corporate Overhead'!W21="","",'Corporate Overhead'!W21)</f>
        <v>-83.333333333333329</v>
      </c>
      <c r="X33" s="253">
        <f ca="1">IF('Corporate Overhead'!X21="","",'Corporate Overhead'!X21)</f>
        <v>-83.333333333333329</v>
      </c>
      <c r="Y33" s="253">
        <f ca="1">IF('Corporate Overhead'!Y21="","",'Corporate Overhead'!Y21)</f>
        <v>-83.333333333333329</v>
      </c>
      <c r="Z33" s="253">
        <f ca="1">IF('Corporate Overhead'!Z21="","",'Corporate Overhead'!Z21)</f>
        <v>-83.333333333333329</v>
      </c>
      <c r="AA33" s="253">
        <f ca="1">IF('Corporate Overhead'!AA21="","",'Corporate Overhead'!AA21)</f>
        <v>-83.333333333333329</v>
      </c>
      <c r="AB33" s="253">
        <f ca="1">IF('Corporate Overhead'!AB21="","",'Corporate Overhead'!AB21)</f>
        <v>-83.333333333333329</v>
      </c>
      <c r="AC33" s="253">
        <f ca="1">IF('Corporate Overhead'!AC21="","",'Corporate Overhead'!AC21)</f>
        <v>-83.333333333333329</v>
      </c>
      <c r="AD33" s="253">
        <f ca="1">IF('Corporate Overhead'!AD21="","",'Corporate Overhead'!AD21)</f>
        <v>-83.333333333333329</v>
      </c>
      <c r="AE33" s="253">
        <f ca="1">IF('Corporate Overhead'!AE21="","",'Corporate Overhead'!AE21)</f>
        <v>-83.333333333333329</v>
      </c>
      <c r="AF33" s="253">
        <f ca="1">IF('Corporate Overhead'!AF21="","",'Corporate Overhead'!AF21)</f>
        <v>-83.333333333333329</v>
      </c>
      <c r="AG33" s="253">
        <f ca="1">IF('Corporate Overhead'!AG21="","",'Corporate Overhead'!AG21)</f>
        <v>-83.333333333333329</v>
      </c>
      <c r="AH33" s="253">
        <f ca="1">IF('Corporate Overhead'!AH21="","",'Corporate Overhead'!AH21)</f>
        <v>-83.333333333333329</v>
      </c>
      <c r="AI33" s="253">
        <f ca="1">IF('Corporate Overhead'!AI21="","",'Corporate Overhead'!AI21)</f>
        <v>-83.333333333333329</v>
      </c>
      <c r="AJ33" s="253">
        <f ca="1">IF('Corporate Overhead'!AJ21="","",'Corporate Overhead'!AJ21)</f>
        <v>-83.333333333333329</v>
      </c>
      <c r="AK33" s="253">
        <f ca="1">IF('Corporate Overhead'!AK21="","",'Corporate Overhead'!AK21)</f>
        <v>-83.333333333333329</v>
      </c>
      <c r="AL33" s="253">
        <f ca="1">IF('Corporate Overhead'!AL21="","",'Corporate Overhead'!AL21)</f>
        <v>-83.333333333333329</v>
      </c>
      <c r="AM33" s="253">
        <f ca="1">IF('Corporate Overhead'!AM21="","",'Corporate Overhead'!AM21)</f>
        <v>-83.333333333333329</v>
      </c>
      <c r="AN33" s="253">
        <f ca="1">IF('Corporate Overhead'!AN21="","",'Corporate Overhead'!AN21)</f>
        <v>-83.333333333333329</v>
      </c>
      <c r="AO33" s="253">
        <f ca="1">IF('Corporate Overhead'!AO21="","",'Corporate Overhead'!AO21)</f>
        <v>-83.333333333333329</v>
      </c>
      <c r="AP33" s="253">
        <f ca="1">IF('Corporate Overhead'!AP21="","",'Corporate Overhead'!AP21)</f>
        <v>-83.333333333333329</v>
      </c>
      <c r="AQ33" s="253">
        <f ca="1">IF('Corporate Overhead'!AQ21="","",'Corporate Overhead'!AQ21)</f>
        <v>-83.333333333333329</v>
      </c>
      <c r="AR33" s="253">
        <f ca="1">IF('Corporate Overhead'!AR21="","",'Corporate Overhead'!AR21)</f>
        <v>-83.333333333333329</v>
      </c>
      <c r="AS33" s="253">
        <f ca="1">IF('Corporate Overhead'!AS21="","",'Corporate Overhead'!AS21)</f>
        <v>-83.333333333333329</v>
      </c>
      <c r="AT33" s="253">
        <f ca="1">IF('Corporate Overhead'!AT21="","",'Corporate Overhead'!AT21)</f>
        <v>-83.333333333333329</v>
      </c>
      <c r="AU33" s="253">
        <f ca="1">IF('Corporate Overhead'!AU21="","",'Corporate Overhead'!AU21)</f>
        <v>-83.333333333333329</v>
      </c>
      <c r="AV33" s="253">
        <f ca="1">IF('Corporate Overhead'!AV21="","",'Corporate Overhead'!AV21)</f>
        <v>-83.333333333333329</v>
      </c>
      <c r="AW33" s="253">
        <f ca="1">IF('Corporate Overhead'!AW21="","",'Corporate Overhead'!AW21)</f>
        <v>-83.333333333333329</v>
      </c>
      <c r="AX33" s="253">
        <f ca="1">IF('Corporate Overhead'!AX21="","",'Corporate Overhead'!AX21)</f>
        <v>-83.333333333333329</v>
      </c>
      <c r="AY33" s="253">
        <f ca="1">IF('Corporate Overhead'!AY21="","",'Corporate Overhead'!AY21)</f>
        <v>-83.333333333333329</v>
      </c>
      <c r="AZ33" s="253">
        <f ca="1">IF('Corporate Overhead'!AZ21="","",'Corporate Overhead'!AZ21)</f>
        <v>-83.333333333333329</v>
      </c>
      <c r="BA33" s="253">
        <f ca="1">IF('Corporate Overhead'!BA21="","",'Corporate Overhead'!BA21)</f>
        <v>-83.333333333333329</v>
      </c>
      <c r="BB33" s="253">
        <f ca="1">IF('Corporate Overhead'!BB21="","",'Corporate Overhead'!BB21)</f>
        <v>-83.333333333333329</v>
      </c>
      <c r="BC33" s="253">
        <f ca="1">IF('Corporate Overhead'!BC21="","",'Corporate Overhead'!BC21)</f>
        <v>-83.333333333333329</v>
      </c>
      <c r="BD33" s="253">
        <f ca="1">IF('Corporate Overhead'!BD21="","",'Corporate Overhead'!BD21)</f>
        <v>-83.333333333333329</v>
      </c>
      <c r="BE33" s="253">
        <f ca="1">IF('Corporate Overhead'!BE21="","",'Corporate Overhead'!BE21)</f>
        <v>-83.333333333333329</v>
      </c>
      <c r="BF33" s="253">
        <f ca="1">IF('Corporate Overhead'!BF21="","",'Corporate Overhead'!BF21)</f>
        <v>-83.333333333333329</v>
      </c>
      <c r="BG33" s="253">
        <f ca="1">IF('Corporate Overhead'!BG21="","",'Corporate Overhead'!BG21)</f>
        <v>-83.333333333333329</v>
      </c>
      <c r="BH33" s="253">
        <f ca="1">IF('Corporate Overhead'!BH21="","",'Corporate Overhead'!BH21)</f>
        <v>-83.333333333333329</v>
      </c>
      <c r="BI33" s="253">
        <f ca="1">IF('Corporate Overhead'!BI21="","",'Corporate Overhead'!BI21)</f>
        <v>-83.333333333333329</v>
      </c>
      <c r="BJ33" s="253">
        <f ca="1">IF('Corporate Overhead'!BJ21="","",'Corporate Overhead'!BJ21)</f>
        <v>-83.333333333333329</v>
      </c>
      <c r="BK33" s="253">
        <f ca="1">IF('Corporate Overhead'!BK21="","",'Corporate Overhead'!BK21)</f>
        <v>-83.333333333333329</v>
      </c>
      <c r="BL33" s="253">
        <f ca="1">IF('Corporate Overhead'!BL21="","",'Corporate Overhead'!BL21)</f>
        <v>-83.333333333333329</v>
      </c>
      <c r="BM33" s="253">
        <f ca="1">IF('Corporate Overhead'!BM21="","",'Corporate Overhead'!BM21)</f>
        <v>-83.333333333333329</v>
      </c>
      <c r="BN33" s="253">
        <f ca="1">IF('Corporate Overhead'!BN21="","",'Corporate Overhead'!BN21)</f>
        <v>-83.333333333333329</v>
      </c>
      <c r="BO33" s="253">
        <f ca="1">IF('Corporate Overhead'!BO21="","",'Corporate Overhead'!BO21)</f>
        <v>-83.333333333333329</v>
      </c>
      <c r="BP33" s="253">
        <f ca="1">IF('Corporate Overhead'!BP21="","",'Corporate Overhead'!BP21)</f>
        <v>-83.333333333333329</v>
      </c>
      <c r="BQ33" s="253">
        <f ca="1">IF('Corporate Overhead'!BQ21="","",'Corporate Overhead'!BQ21)</f>
        <v>-83.333333333333329</v>
      </c>
      <c r="BR33" s="253">
        <f ca="1">IF('Corporate Overhead'!BR21="","",'Corporate Overhead'!BR21)</f>
        <v>-83.333333333333329</v>
      </c>
      <c r="BS33" s="253">
        <f ca="1">IF('Corporate Overhead'!BS21="","",'Corporate Overhead'!BS21)</f>
        <v>-83.333333333333329</v>
      </c>
      <c r="BT33" s="253">
        <f ca="1">IF('Corporate Overhead'!BT21="","",'Corporate Overhead'!BT21)</f>
        <v>-83.333333333333329</v>
      </c>
      <c r="BU33" s="253">
        <f ca="1">IF('Corporate Overhead'!BU21="","",'Corporate Overhead'!BU21)</f>
        <v>-83.333333333333329</v>
      </c>
      <c r="BV33" s="253">
        <f ca="1">IF('Corporate Overhead'!BV21="","",'Corporate Overhead'!BV21)</f>
        <v>-83.333333333333329</v>
      </c>
      <c r="BW33" s="253">
        <f ca="1">IF('Corporate Overhead'!BW21="","",'Corporate Overhead'!BW21)</f>
        <v>-83.333333333333329</v>
      </c>
      <c r="BX33" s="253">
        <f ca="1">IF('Corporate Overhead'!BX21="","",'Corporate Overhead'!BX21)</f>
        <v>-83.333333333333329</v>
      </c>
      <c r="BY33" s="253">
        <f ca="1">IF('Corporate Overhead'!BY21="","",'Corporate Overhead'!BY21)</f>
        <v>-83.333333333333329</v>
      </c>
      <c r="BZ33" s="253">
        <f ca="1">IF('Corporate Overhead'!BZ21="","",'Corporate Overhead'!BZ21)</f>
        <v>-83.333333333333329</v>
      </c>
      <c r="CA33" s="253">
        <f ca="1">IF('Corporate Overhead'!CA21="","",'Corporate Overhead'!CA21)</f>
        <v>-83.333333333333329</v>
      </c>
      <c r="CB33" s="253">
        <f ca="1">IF('Corporate Overhead'!CB21="","",'Corporate Overhead'!CB21)</f>
        <v>-83.333333333333329</v>
      </c>
      <c r="CC33" s="253">
        <f ca="1">IF('Corporate Overhead'!CC21="","",'Corporate Overhead'!CC21)</f>
        <v>-83.333333333333329</v>
      </c>
      <c r="CD33" s="253">
        <f ca="1">IF('Corporate Overhead'!CD21="","",'Corporate Overhead'!CD21)</f>
        <v>-83.333333333333329</v>
      </c>
      <c r="CE33" s="253">
        <f ca="1">IF('Corporate Overhead'!CE21="","",'Corporate Overhead'!CE21)</f>
        <v>-83.333333333333329</v>
      </c>
      <c r="CF33" s="253">
        <f ca="1">IF('Corporate Overhead'!CF21="","",'Corporate Overhead'!CF21)</f>
        <v>-83.333333333333329</v>
      </c>
      <c r="CG33" s="253">
        <f ca="1">IF('Corporate Overhead'!CG21="","",'Corporate Overhead'!CG21)</f>
        <v>-83.333333333333329</v>
      </c>
      <c r="CH33" s="253">
        <f ca="1">IF('Corporate Overhead'!CH21="","",'Corporate Overhead'!CH21)</f>
        <v>-83.333333333333329</v>
      </c>
      <c r="CI33" s="253">
        <f ca="1">IF('Corporate Overhead'!CI21="","",'Corporate Overhead'!CI21)</f>
        <v>-83.333333333333329</v>
      </c>
      <c r="CJ33" s="253">
        <f ca="1">IF('Corporate Overhead'!CJ21="","",'Corporate Overhead'!CJ21)</f>
        <v>-83.333333333333329</v>
      </c>
      <c r="CK33" s="253">
        <f ca="1">IF('Corporate Overhead'!CK21="","",'Corporate Overhead'!CK21)</f>
        <v>-83.333333333333329</v>
      </c>
      <c r="CL33" s="253">
        <f ca="1">IF('Corporate Overhead'!CL21="","",'Corporate Overhead'!CL21)</f>
        <v>-83.333333333333329</v>
      </c>
    </row>
    <row r="34" spans="2:90" x14ac:dyDescent="0.35">
      <c r="B34" s="27" t="s">
        <v>603</v>
      </c>
      <c r="I34" t="s">
        <v>227</v>
      </c>
      <c r="J34" s="28"/>
      <c r="K34" s="63">
        <f ca="1">SUMIF($3:$3,K$2,34:34)</f>
        <v>-407350.40000000014</v>
      </c>
      <c r="L34" s="63">
        <f ca="1">SUMIF($3:$3,L$2,34:34)</f>
        <v>-427467.92</v>
      </c>
      <c r="M34" s="63">
        <f ca="1">SUMIF($3:$3,M$2,34:34)</f>
        <v>-448591.31599999993</v>
      </c>
      <c r="N34" s="63">
        <f ca="1">SUMIF($3:$3,N$2,34:34)</f>
        <v>-470770.88179999992</v>
      </c>
      <c r="O34" s="63">
        <f ca="1">SUMIF($3:$3,O$2,34:34)</f>
        <v>-494059.42589000001</v>
      </c>
      <c r="P34" s="63">
        <f ca="1">SUMIF($3:$3,P$2,34:34)</f>
        <v>-518512.39718450018</v>
      </c>
      <c r="Q34" s="28"/>
      <c r="R34"/>
      <c r="S34" s="254">
        <f ca="1">SUM(S28:OFFSET(S34,-1,0))</f>
        <v>-33945.866666666669</v>
      </c>
      <c r="T34" s="254">
        <f ca="1">SUM(T28:OFFSET(T34,-1,0))</f>
        <v>-33945.866666666669</v>
      </c>
      <c r="U34" s="254">
        <f ca="1">SUM(U28:OFFSET(U34,-1,0))</f>
        <v>-33945.866666666669</v>
      </c>
      <c r="V34" s="254">
        <f ca="1">SUM(V28:OFFSET(V34,-1,0))</f>
        <v>-33945.866666666669</v>
      </c>
      <c r="W34" s="254">
        <f ca="1">SUM(W28:OFFSET(W34,-1,0))</f>
        <v>-33945.866666666669</v>
      </c>
      <c r="X34" s="254">
        <f ca="1">SUM(X28:OFFSET(X34,-1,0))</f>
        <v>-33945.866666666669</v>
      </c>
      <c r="Y34" s="254">
        <f ca="1">SUM(Y28:OFFSET(Y34,-1,0))</f>
        <v>-33945.866666666669</v>
      </c>
      <c r="Z34" s="254">
        <f ca="1">SUM(Z28:OFFSET(Z34,-1,0))</f>
        <v>-33945.866666666669</v>
      </c>
      <c r="AA34" s="254">
        <f ca="1">SUM(AA28:OFFSET(AA34,-1,0))</f>
        <v>-33945.866666666669</v>
      </c>
      <c r="AB34" s="254">
        <f ca="1">SUM(AB28:OFFSET(AB34,-1,0))</f>
        <v>-33945.866666666669</v>
      </c>
      <c r="AC34" s="254">
        <f ca="1">SUM(AC28:OFFSET(AC34,-1,0))</f>
        <v>-33945.866666666669</v>
      </c>
      <c r="AD34" s="254">
        <f ca="1">SUM(AD28:OFFSET(AD34,-1,0))</f>
        <v>-33945.866666666669</v>
      </c>
      <c r="AE34" s="254">
        <f ca="1">SUM(AE28:OFFSET(AE34,-1,0))</f>
        <v>-35622.326666666675</v>
      </c>
      <c r="AF34" s="254">
        <f ca="1">SUM(AF28:OFFSET(AF34,-1,0))</f>
        <v>-35622.326666666675</v>
      </c>
      <c r="AG34" s="254">
        <f ca="1">SUM(AG28:OFFSET(AG34,-1,0))</f>
        <v>-35622.326666666675</v>
      </c>
      <c r="AH34" s="254">
        <f ca="1">SUM(AH28:OFFSET(AH34,-1,0))</f>
        <v>-35622.326666666675</v>
      </c>
      <c r="AI34" s="254">
        <f ca="1">SUM(AI28:OFFSET(AI34,-1,0))</f>
        <v>-35622.326666666675</v>
      </c>
      <c r="AJ34" s="254">
        <f ca="1">SUM(AJ28:OFFSET(AJ34,-1,0))</f>
        <v>-35622.326666666675</v>
      </c>
      <c r="AK34" s="254">
        <f ca="1">SUM(AK28:OFFSET(AK34,-1,0))</f>
        <v>-35622.326666666675</v>
      </c>
      <c r="AL34" s="254">
        <f ca="1">SUM(AL28:OFFSET(AL34,-1,0))</f>
        <v>-35622.326666666675</v>
      </c>
      <c r="AM34" s="254">
        <f ca="1">SUM(AM28:OFFSET(AM34,-1,0))</f>
        <v>-35622.326666666675</v>
      </c>
      <c r="AN34" s="254">
        <f ca="1">SUM(AN28:OFFSET(AN34,-1,0))</f>
        <v>-35622.326666666675</v>
      </c>
      <c r="AO34" s="254">
        <f ca="1">SUM(AO28:OFFSET(AO34,-1,0))</f>
        <v>-35622.326666666675</v>
      </c>
      <c r="AP34" s="254">
        <f ca="1">SUM(AP28:OFFSET(AP34,-1,0))</f>
        <v>-35622.326666666675</v>
      </c>
      <c r="AQ34" s="254">
        <f ca="1">SUM(AQ28:OFFSET(AQ34,-1,0))</f>
        <v>-37382.609666666671</v>
      </c>
      <c r="AR34" s="254">
        <f ca="1">SUM(AR28:OFFSET(AR34,-1,0))</f>
        <v>-37382.609666666671</v>
      </c>
      <c r="AS34" s="254">
        <f ca="1">SUM(AS28:OFFSET(AS34,-1,0))</f>
        <v>-37382.609666666671</v>
      </c>
      <c r="AT34" s="254">
        <f ca="1">SUM(AT28:OFFSET(AT34,-1,0))</f>
        <v>-37382.609666666671</v>
      </c>
      <c r="AU34" s="254">
        <f ca="1">SUM(AU28:OFFSET(AU34,-1,0))</f>
        <v>-37382.609666666671</v>
      </c>
      <c r="AV34" s="254">
        <f ca="1">SUM(AV28:OFFSET(AV34,-1,0))</f>
        <v>-37382.609666666671</v>
      </c>
      <c r="AW34" s="254">
        <f ca="1">SUM(AW28:OFFSET(AW34,-1,0))</f>
        <v>-37382.609666666671</v>
      </c>
      <c r="AX34" s="254">
        <f ca="1">SUM(AX28:OFFSET(AX34,-1,0))</f>
        <v>-37382.609666666671</v>
      </c>
      <c r="AY34" s="254">
        <f ca="1">SUM(AY28:OFFSET(AY34,-1,0))</f>
        <v>-37382.609666666671</v>
      </c>
      <c r="AZ34" s="254">
        <f ca="1">SUM(AZ28:OFFSET(AZ34,-1,0))</f>
        <v>-37382.609666666671</v>
      </c>
      <c r="BA34" s="254">
        <f ca="1">SUM(BA28:OFFSET(BA34,-1,0))</f>
        <v>-37382.609666666671</v>
      </c>
      <c r="BB34" s="254">
        <f ca="1">SUM(BB28:OFFSET(BB34,-1,0))</f>
        <v>-37382.609666666671</v>
      </c>
      <c r="BC34" s="254">
        <f ca="1">SUM(BC28:OFFSET(BC34,-1,0))</f>
        <v>-39230.906816666669</v>
      </c>
      <c r="BD34" s="254">
        <f ca="1">SUM(BD28:OFFSET(BD34,-1,0))</f>
        <v>-39230.906816666669</v>
      </c>
      <c r="BE34" s="254">
        <f ca="1">SUM(BE28:OFFSET(BE34,-1,0))</f>
        <v>-39230.906816666669</v>
      </c>
      <c r="BF34" s="254">
        <f ca="1">SUM(BF28:OFFSET(BF34,-1,0))</f>
        <v>-39230.906816666669</v>
      </c>
      <c r="BG34" s="254">
        <f ca="1">SUM(BG28:OFFSET(BG34,-1,0))</f>
        <v>-39230.906816666669</v>
      </c>
      <c r="BH34" s="254">
        <f ca="1">SUM(BH28:OFFSET(BH34,-1,0))</f>
        <v>-39230.906816666669</v>
      </c>
      <c r="BI34" s="254">
        <f ca="1">SUM(BI28:OFFSET(BI34,-1,0))</f>
        <v>-39230.906816666669</v>
      </c>
      <c r="BJ34" s="254">
        <f ca="1">SUM(BJ28:OFFSET(BJ34,-1,0))</f>
        <v>-39230.906816666669</v>
      </c>
      <c r="BK34" s="254">
        <f ca="1">SUM(BK28:OFFSET(BK34,-1,0))</f>
        <v>-39230.906816666669</v>
      </c>
      <c r="BL34" s="254">
        <f ca="1">SUM(BL28:OFFSET(BL34,-1,0))</f>
        <v>-39230.906816666669</v>
      </c>
      <c r="BM34" s="254">
        <f ca="1">SUM(BM28:OFFSET(BM34,-1,0))</f>
        <v>-39230.906816666669</v>
      </c>
      <c r="BN34" s="254">
        <f ca="1">SUM(BN28:OFFSET(BN34,-1,0))</f>
        <v>-39230.906816666669</v>
      </c>
      <c r="BO34" s="254">
        <f ca="1">SUM(BO28:OFFSET(BO34,-1,0))</f>
        <v>-41171.618824166675</v>
      </c>
      <c r="BP34" s="254">
        <f ca="1">SUM(BP28:OFFSET(BP34,-1,0))</f>
        <v>-41171.618824166675</v>
      </c>
      <c r="BQ34" s="254">
        <f ca="1">SUM(BQ28:OFFSET(BQ34,-1,0))</f>
        <v>-41171.618824166675</v>
      </c>
      <c r="BR34" s="254">
        <f ca="1">SUM(BR28:OFFSET(BR34,-1,0))</f>
        <v>-41171.618824166675</v>
      </c>
      <c r="BS34" s="254">
        <f ca="1">SUM(BS28:OFFSET(BS34,-1,0))</f>
        <v>-41171.618824166675</v>
      </c>
      <c r="BT34" s="254">
        <f ca="1">SUM(BT28:OFFSET(BT34,-1,0))</f>
        <v>-41171.618824166675</v>
      </c>
      <c r="BU34" s="254">
        <f ca="1">SUM(BU28:OFFSET(BU34,-1,0))</f>
        <v>-41171.618824166675</v>
      </c>
      <c r="BV34" s="254">
        <f ca="1">SUM(BV28:OFFSET(BV34,-1,0))</f>
        <v>-41171.618824166675</v>
      </c>
      <c r="BW34" s="254">
        <f ca="1">SUM(BW28:OFFSET(BW34,-1,0))</f>
        <v>-41171.618824166675</v>
      </c>
      <c r="BX34" s="254">
        <f ca="1">SUM(BX28:OFFSET(BX34,-1,0))</f>
        <v>-41171.618824166675</v>
      </c>
      <c r="BY34" s="254">
        <f ca="1">SUM(BY28:OFFSET(BY34,-1,0))</f>
        <v>-41171.618824166675</v>
      </c>
      <c r="BZ34" s="254">
        <f ca="1">SUM(BZ28:OFFSET(BZ34,-1,0))</f>
        <v>-41171.618824166675</v>
      </c>
      <c r="CA34" s="254">
        <f ca="1">SUM(CA28:OFFSET(CA34,-1,0))</f>
        <v>-43209.366432041672</v>
      </c>
      <c r="CB34" s="254">
        <f ca="1">SUM(CB28:OFFSET(CB34,-1,0))</f>
        <v>-43209.366432041672</v>
      </c>
      <c r="CC34" s="254">
        <f ca="1">SUM(CC28:OFFSET(CC34,-1,0))</f>
        <v>-43209.366432041672</v>
      </c>
      <c r="CD34" s="254">
        <f ca="1">SUM(CD28:OFFSET(CD34,-1,0))</f>
        <v>-43209.366432041672</v>
      </c>
      <c r="CE34" s="254">
        <f ca="1">SUM(CE28:OFFSET(CE34,-1,0))</f>
        <v>-43209.366432041672</v>
      </c>
      <c r="CF34" s="254">
        <f ca="1">SUM(CF28:OFFSET(CF34,-1,0))</f>
        <v>-43209.366432041672</v>
      </c>
      <c r="CG34" s="254">
        <f ca="1">SUM(CG28:OFFSET(CG34,-1,0))</f>
        <v>-43209.366432041672</v>
      </c>
      <c r="CH34" s="254">
        <f ca="1">SUM(CH28:OFFSET(CH34,-1,0))</f>
        <v>-43209.366432041672</v>
      </c>
      <c r="CI34" s="254">
        <f ca="1">SUM(CI28:OFFSET(CI34,-1,0))</f>
        <v>-43209.366432041672</v>
      </c>
      <c r="CJ34" s="254">
        <f ca="1">SUM(CJ28:OFFSET(CJ34,-1,0))</f>
        <v>-43209.366432041672</v>
      </c>
      <c r="CK34" s="254">
        <f ca="1">SUM(CK28:OFFSET(CK34,-1,0))</f>
        <v>-43209.366432041672</v>
      </c>
      <c r="CL34" s="254">
        <f ca="1">SUM(CL28:OFFSET(CL34,-1,0))</f>
        <v>-43209.366432041672</v>
      </c>
    </row>
    <row r="35" spans="2:90" ht="15" customHeight="1" x14ac:dyDescent="0.35">
      <c r="R35"/>
    </row>
    <row r="36" spans="2:90" x14ac:dyDescent="0.35">
      <c r="B36" s="27" t="s">
        <v>604</v>
      </c>
      <c r="J36" s="28"/>
      <c r="K36" s="28">
        <f ca="1">SUMIF($3:$3,K$2,36:36)</f>
        <v>-407350.40000000014</v>
      </c>
      <c r="L36" s="28">
        <f ca="1">SUMIF($3:$3,L$2,36:36)</f>
        <v>-427467.92</v>
      </c>
      <c r="M36" s="28">
        <f ca="1">SUMIF($3:$3,M$2,36:36)</f>
        <v>-448591.31599999993</v>
      </c>
      <c r="N36" s="28">
        <f ca="1">SUMIF($3:$3,N$2,36:36)</f>
        <v>-470770.88179999992</v>
      </c>
      <c r="O36" s="28">
        <f ca="1">SUMIF($3:$3,O$2,36:36)</f>
        <v>-494059.42589000001</v>
      </c>
      <c r="P36" s="28">
        <f ca="1">SUMIF($3:$3,P$2,36:36)</f>
        <v>-518512.39718450018</v>
      </c>
      <c r="Q36" s="28"/>
      <c r="R36"/>
      <c r="S36" s="28">
        <f t="shared" ref="S36:CD36" ca="1" si="22">S25+S34</f>
        <v>-33945.866666666669</v>
      </c>
      <c r="T36" s="28">
        <f t="shared" ca="1" si="22"/>
        <v>-33945.866666666669</v>
      </c>
      <c r="U36" s="28">
        <f t="shared" ca="1" si="22"/>
        <v>-33945.866666666669</v>
      </c>
      <c r="V36" s="28">
        <f t="shared" ca="1" si="22"/>
        <v>-33945.866666666669</v>
      </c>
      <c r="W36" s="28">
        <f t="shared" ca="1" si="22"/>
        <v>-33945.866666666669</v>
      </c>
      <c r="X36" s="28">
        <f t="shared" ca="1" si="22"/>
        <v>-33945.866666666669</v>
      </c>
      <c r="Y36" s="28">
        <f t="shared" ca="1" si="22"/>
        <v>-33945.866666666669</v>
      </c>
      <c r="Z36" s="28">
        <f t="shared" ca="1" si="22"/>
        <v>-33945.866666666669</v>
      </c>
      <c r="AA36" s="28">
        <f t="shared" ca="1" si="22"/>
        <v>-33945.866666666669</v>
      </c>
      <c r="AB36" s="28">
        <f t="shared" ca="1" si="22"/>
        <v>-33945.866666666669</v>
      </c>
      <c r="AC36" s="28">
        <f t="shared" ca="1" si="22"/>
        <v>-33945.866666666669</v>
      </c>
      <c r="AD36" s="28">
        <f t="shared" ca="1" si="22"/>
        <v>-33945.866666666669</v>
      </c>
      <c r="AE36" s="28">
        <f t="shared" ca="1" si="22"/>
        <v>-35622.326666666675</v>
      </c>
      <c r="AF36" s="28">
        <f t="shared" ca="1" si="22"/>
        <v>-35622.326666666675</v>
      </c>
      <c r="AG36" s="28">
        <f t="shared" ca="1" si="22"/>
        <v>-35622.326666666675</v>
      </c>
      <c r="AH36" s="28">
        <f t="shared" ca="1" si="22"/>
        <v>-35622.326666666675</v>
      </c>
      <c r="AI36" s="28">
        <f t="shared" ca="1" si="22"/>
        <v>-35622.326666666675</v>
      </c>
      <c r="AJ36" s="28">
        <f t="shared" ca="1" si="22"/>
        <v>-35622.326666666675</v>
      </c>
      <c r="AK36" s="28">
        <f t="shared" ca="1" si="22"/>
        <v>-35622.326666666675</v>
      </c>
      <c r="AL36" s="28">
        <f t="shared" ca="1" si="22"/>
        <v>-35622.326666666675</v>
      </c>
      <c r="AM36" s="28">
        <f t="shared" ca="1" si="22"/>
        <v>-35622.326666666675</v>
      </c>
      <c r="AN36" s="28">
        <f t="shared" ca="1" si="22"/>
        <v>-35622.326666666675</v>
      </c>
      <c r="AO36" s="28">
        <f t="shared" ca="1" si="22"/>
        <v>-35622.326666666675</v>
      </c>
      <c r="AP36" s="28">
        <f t="shared" ca="1" si="22"/>
        <v>-35622.326666666675</v>
      </c>
      <c r="AQ36" s="28">
        <f t="shared" ca="1" si="22"/>
        <v>-37382.609666666671</v>
      </c>
      <c r="AR36" s="28">
        <f t="shared" ca="1" si="22"/>
        <v>-37382.609666666671</v>
      </c>
      <c r="AS36" s="28">
        <f t="shared" ca="1" si="22"/>
        <v>-37382.609666666671</v>
      </c>
      <c r="AT36" s="28">
        <f t="shared" ca="1" si="22"/>
        <v>-37382.609666666671</v>
      </c>
      <c r="AU36" s="28">
        <f t="shared" ca="1" si="22"/>
        <v>-37382.609666666671</v>
      </c>
      <c r="AV36" s="28">
        <f t="shared" ca="1" si="22"/>
        <v>-37382.609666666671</v>
      </c>
      <c r="AW36" s="28">
        <f t="shared" ca="1" si="22"/>
        <v>-37382.609666666671</v>
      </c>
      <c r="AX36" s="28">
        <f t="shared" ca="1" si="22"/>
        <v>-37382.609666666671</v>
      </c>
      <c r="AY36" s="28">
        <f t="shared" ca="1" si="22"/>
        <v>-37382.609666666671</v>
      </c>
      <c r="AZ36" s="28">
        <f t="shared" ca="1" si="22"/>
        <v>-37382.609666666671</v>
      </c>
      <c r="BA36" s="28">
        <f t="shared" ca="1" si="22"/>
        <v>-37382.609666666671</v>
      </c>
      <c r="BB36" s="28">
        <f t="shared" ca="1" si="22"/>
        <v>-37382.609666666671</v>
      </c>
      <c r="BC36" s="28">
        <f t="shared" ca="1" si="22"/>
        <v>-39230.906816666669</v>
      </c>
      <c r="BD36" s="28">
        <f t="shared" ca="1" si="22"/>
        <v>-39230.906816666669</v>
      </c>
      <c r="BE36" s="28">
        <f t="shared" ca="1" si="22"/>
        <v>-39230.906816666669</v>
      </c>
      <c r="BF36" s="28">
        <f t="shared" ca="1" si="22"/>
        <v>-39230.906816666669</v>
      </c>
      <c r="BG36" s="28">
        <f t="shared" ca="1" si="22"/>
        <v>-39230.906816666669</v>
      </c>
      <c r="BH36" s="28">
        <f t="shared" ca="1" si="22"/>
        <v>-39230.906816666669</v>
      </c>
      <c r="BI36" s="28">
        <f t="shared" ca="1" si="22"/>
        <v>-39230.906816666669</v>
      </c>
      <c r="BJ36" s="28">
        <f t="shared" ca="1" si="22"/>
        <v>-39230.906816666669</v>
      </c>
      <c r="BK36" s="28">
        <f t="shared" ca="1" si="22"/>
        <v>-39230.906816666669</v>
      </c>
      <c r="BL36" s="28">
        <f t="shared" ca="1" si="22"/>
        <v>-39230.906816666669</v>
      </c>
      <c r="BM36" s="28">
        <f t="shared" ca="1" si="22"/>
        <v>-39230.906816666669</v>
      </c>
      <c r="BN36" s="28">
        <f t="shared" ca="1" si="22"/>
        <v>-39230.906816666669</v>
      </c>
      <c r="BO36" s="28">
        <f t="shared" ca="1" si="22"/>
        <v>-41171.618824166675</v>
      </c>
      <c r="BP36" s="28">
        <f t="shared" ca="1" si="22"/>
        <v>-41171.618824166675</v>
      </c>
      <c r="BQ36" s="28">
        <f t="shared" ca="1" si="22"/>
        <v>-41171.618824166675</v>
      </c>
      <c r="BR36" s="28">
        <f t="shared" ca="1" si="22"/>
        <v>-41171.618824166675</v>
      </c>
      <c r="BS36" s="28">
        <f t="shared" ca="1" si="22"/>
        <v>-41171.618824166675</v>
      </c>
      <c r="BT36" s="28">
        <f t="shared" ca="1" si="22"/>
        <v>-41171.618824166675</v>
      </c>
      <c r="BU36" s="28">
        <f t="shared" ca="1" si="22"/>
        <v>-41171.618824166675</v>
      </c>
      <c r="BV36" s="28">
        <f t="shared" ca="1" si="22"/>
        <v>-41171.618824166675</v>
      </c>
      <c r="BW36" s="28">
        <f t="shared" ca="1" si="22"/>
        <v>-41171.618824166675</v>
      </c>
      <c r="BX36" s="28">
        <f t="shared" ca="1" si="22"/>
        <v>-41171.618824166675</v>
      </c>
      <c r="BY36" s="28">
        <f t="shared" ca="1" si="22"/>
        <v>-41171.618824166675</v>
      </c>
      <c r="BZ36" s="28">
        <f t="shared" ca="1" si="22"/>
        <v>-41171.618824166675</v>
      </c>
      <c r="CA36" s="28">
        <f t="shared" ca="1" si="22"/>
        <v>-43209.366432041672</v>
      </c>
      <c r="CB36" s="28">
        <f t="shared" ca="1" si="22"/>
        <v>-43209.366432041672</v>
      </c>
      <c r="CC36" s="28">
        <f t="shared" ca="1" si="22"/>
        <v>-43209.366432041672</v>
      </c>
      <c r="CD36" s="28">
        <f t="shared" ca="1" si="22"/>
        <v>-43209.366432041672</v>
      </c>
      <c r="CE36" s="28">
        <f t="shared" ref="CE36:CL36" ca="1" si="23">CE25+CE34</f>
        <v>-43209.366432041672</v>
      </c>
      <c r="CF36" s="28">
        <f t="shared" ca="1" si="23"/>
        <v>-43209.366432041672</v>
      </c>
      <c r="CG36" s="28">
        <f t="shared" ca="1" si="23"/>
        <v>-43209.366432041672</v>
      </c>
      <c r="CH36" s="28">
        <f t="shared" ca="1" si="23"/>
        <v>-43209.366432041672</v>
      </c>
      <c r="CI36" s="28">
        <f t="shared" ca="1" si="23"/>
        <v>-43209.366432041672</v>
      </c>
      <c r="CJ36" s="28">
        <f t="shared" ca="1" si="23"/>
        <v>-43209.366432041672</v>
      </c>
      <c r="CK36" s="28">
        <f t="shared" ca="1" si="23"/>
        <v>-43209.366432041672</v>
      </c>
      <c r="CL36" s="28">
        <f t="shared" ca="1" si="23"/>
        <v>-43209.366432041672</v>
      </c>
    </row>
    <row r="37" spans="2:90" x14ac:dyDescent="0.35">
      <c r="B37" s="126" t="s">
        <v>605</v>
      </c>
      <c r="J37" s="28"/>
      <c r="K37" s="21">
        <f t="shared" ref="K37:P37" ca="1" si="24">IFERROR(K36/K16,0)</f>
        <v>0</v>
      </c>
      <c r="L37" s="21">
        <f t="shared" ca="1" si="24"/>
        <v>0</v>
      </c>
      <c r="M37" s="21">
        <f t="shared" ca="1" si="24"/>
        <v>0</v>
      </c>
      <c r="N37" s="21">
        <f t="shared" ca="1" si="24"/>
        <v>0</v>
      </c>
      <c r="O37" s="21">
        <f t="shared" ca="1" si="24"/>
        <v>0</v>
      </c>
      <c r="P37" s="21">
        <f t="shared" ca="1" si="24"/>
        <v>0</v>
      </c>
      <c r="Q37" s="258"/>
      <c r="R37"/>
      <c r="S37" s="21">
        <f t="shared" ref="S37:AX37" ca="1" si="25">IFERROR(S36/S16,0)</f>
        <v>0</v>
      </c>
      <c r="T37" s="21">
        <f t="shared" ca="1" si="25"/>
        <v>0</v>
      </c>
      <c r="U37" s="21">
        <f t="shared" ca="1" si="25"/>
        <v>0</v>
      </c>
      <c r="V37" s="21">
        <f t="shared" ca="1" si="25"/>
        <v>0</v>
      </c>
      <c r="W37" s="21">
        <f t="shared" ca="1" si="25"/>
        <v>0</v>
      </c>
      <c r="X37" s="21">
        <f t="shared" ca="1" si="25"/>
        <v>0</v>
      </c>
      <c r="Y37" s="21">
        <f t="shared" ca="1" si="25"/>
        <v>0</v>
      </c>
      <c r="Z37" s="21">
        <f t="shared" ca="1" si="25"/>
        <v>0</v>
      </c>
      <c r="AA37" s="21">
        <f t="shared" ca="1" si="25"/>
        <v>0</v>
      </c>
      <c r="AB37" s="21">
        <f t="shared" ca="1" si="25"/>
        <v>0</v>
      </c>
      <c r="AC37" s="21">
        <f t="shared" ca="1" si="25"/>
        <v>0</v>
      </c>
      <c r="AD37" s="21">
        <f t="shared" ca="1" si="25"/>
        <v>0</v>
      </c>
      <c r="AE37" s="21">
        <f t="shared" ca="1" si="25"/>
        <v>0</v>
      </c>
      <c r="AF37" s="21">
        <f t="shared" ca="1" si="25"/>
        <v>0</v>
      </c>
      <c r="AG37" s="21">
        <f t="shared" ca="1" si="25"/>
        <v>0</v>
      </c>
      <c r="AH37" s="21">
        <f t="shared" ca="1" si="25"/>
        <v>0</v>
      </c>
      <c r="AI37" s="21">
        <f t="shared" ca="1" si="25"/>
        <v>0</v>
      </c>
      <c r="AJ37" s="21">
        <f t="shared" ca="1" si="25"/>
        <v>0</v>
      </c>
      <c r="AK37" s="21">
        <f t="shared" ca="1" si="25"/>
        <v>0</v>
      </c>
      <c r="AL37" s="21">
        <f t="shared" ca="1" si="25"/>
        <v>0</v>
      </c>
      <c r="AM37" s="21">
        <f t="shared" ca="1" si="25"/>
        <v>0</v>
      </c>
      <c r="AN37" s="21">
        <f t="shared" ca="1" si="25"/>
        <v>0</v>
      </c>
      <c r="AO37" s="21">
        <f t="shared" ca="1" si="25"/>
        <v>0</v>
      </c>
      <c r="AP37" s="21">
        <f t="shared" ca="1" si="25"/>
        <v>0</v>
      </c>
      <c r="AQ37" s="21">
        <f t="shared" ca="1" si="25"/>
        <v>0</v>
      </c>
      <c r="AR37" s="21">
        <f t="shared" ca="1" si="25"/>
        <v>0</v>
      </c>
      <c r="AS37" s="21">
        <f t="shared" ca="1" si="25"/>
        <v>0</v>
      </c>
      <c r="AT37" s="21">
        <f t="shared" ca="1" si="25"/>
        <v>0</v>
      </c>
      <c r="AU37" s="21">
        <f t="shared" ca="1" si="25"/>
        <v>0</v>
      </c>
      <c r="AV37" s="21">
        <f t="shared" ca="1" si="25"/>
        <v>0</v>
      </c>
      <c r="AW37" s="21">
        <f t="shared" ca="1" si="25"/>
        <v>0</v>
      </c>
      <c r="AX37" s="21">
        <f t="shared" ca="1" si="25"/>
        <v>0</v>
      </c>
      <c r="AY37" s="21">
        <f t="shared" ref="AY37:CD37" ca="1" si="26">IFERROR(AY36/AY16,0)</f>
        <v>0</v>
      </c>
      <c r="AZ37" s="21">
        <f t="shared" ca="1" si="26"/>
        <v>0</v>
      </c>
      <c r="BA37" s="21">
        <f t="shared" ca="1" si="26"/>
        <v>0</v>
      </c>
      <c r="BB37" s="21">
        <f t="shared" ca="1" si="26"/>
        <v>0</v>
      </c>
      <c r="BC37" s="21">
        <f t="shared" ca="1" si="26"/>
        <v>0</v>
      </c>
      <c r="BD37" s="21">
        <f t="shared" ca="1" si="26"/>
        <v>0</v>
      </c>
      <c r="BE37" s="21">
        <f t="shared" ca="1" si="26"/>
        <v>0</v>
      </c>
      <c r="BF37" s="21">
        <f t="shared" ca="1" si="26"/>
        <v>0</v>
      </c>
      <c r="BG37" s="21">
        <f t="shared" ca="1" si="26"/>
        <v>0</v>
      </c>
      <c r="BH37" s="21">
        <f t="shared" ca="1" si="26"/>
        <v>0</v>
      </c>
      <c r="BI37" s="21">
        <f t="shared" ca="1" si="26"/>
        <v>0</v>
      </c>
      <c r="BJ37" s="21">
        <f t="shared" ca="1" si="26"/>
        <v>0</v>
      </c>
      <c r="BK37" s="21">
        <f t="shared" ca="1" si="26"/>
        <v>0</v>
      </c>
      <c r="BL37" s="21">
        <f t="shared" ca="1" si="26"/>
        <v>0</v>
      </c>
      <c r="BM37" s="21">
        <f t="shared" ca="1" si="26"/>
        <v>0</v>
      </c>
      <c r="BN37" s="21">
        <f t="shared" ca="1" si="26"/>
        <v>0</v>
      </c>
      <c r="BO37" s="21">
        <f t="shared" ca="1" si="26"/>
        <v>0</v>
      </c>
      <c r="BP37" s="21">
        <f t="shared" ca="1" si="26"/>
        <v>0</v>
      </c>
      <c r="BQ37" s="21">
        <f t="shared" ca="1" si="26"/>
        <v>0</v>
      </c>
      <c r="BR37" s="21">
        <f t="shared" ca="1" si="26"/>
        <v>0</v>
      </c>
      <c r="BS37" s="21">
        <f t="shared" ca="1" si="26"/>
        <v>0</v>
      </c>
      <c r="BT37" s="21">
        <f t="shared" ca="1" si="26"/>
        <v>0</v>
      </c>
      <c r="BU37" s="21">
        <f t="shared" ca="1" si="26"/>
        <v>0</v>
      </c>
      <c r="BV37" s="21">
        <f t="shared" ca="1" si="26"/>
        <v>0</v>
      </c>
      <c r="BW37" s="21">
        <f t="shared" ca="1" si="26"/>
        <v>0</v>
      </c>
      <c r="BX37" s="21">
        <f t="shared" ca="1" si="26"/>
        <v>0</v>
      </c>
      <c r="BY37" s="21">
        <f t="shared" ca="1" si="26"/>
        <v>0</v>
      </c>
      <c r="BZ37" s="21">
        <f t="shared" ca="1" si="26"/>
        <v>0</v>
      </c>
      <c r="CA37" s="21">
        <f t="shared" ca="1" si="26"/>
        <v>0</v>
      </c>
      <c r="CB37" s="21">
        <f t="shared" ca="1" si="26"/>
        <v>0</v>
      </c>
      <c r="CC37" s="21">
        <f t="shared" ca="1" si="26"/>
        <v>0</v>
      </c>
      <c r="CD37" s="21">
        <f t="shared" ca="1" si="26"/>
        <v>0</v>
      </c>
      <c r="CE37" s="21">
        <f t="shared" ref="CE37:CL37" ca="1" si="27">IFERROR(CE36/CE16,0)</f>
        <v>0</v>
      </c>
      <c r="CF37" s="21">
        <f t="shared" ca="1" si="27"/>
        <v>0</v>
      </c>
      <c r="CG37" s="21">
        <f t="shared" ca="1" si="27"/>
        <v>0</v>
      </c>
      <c r="CH37" s="21">
        <f t="shared" ca="1" si="27"/>
        <v>0</v>
      </c>
      <c r="CI37" s="21">
        <f t="shared" ca="1" si="27"/>
        <v>0</v>
      </c>
      <c r="CJ37" s="21">
        <f t="shared" ca="1" si="27"/>
        <v>0</v>
      </c>
      <c r="CK37" s="21">
        <f t="shared" ca="1" si="27"/>
        <v>0</v>
      </c>
      <c r="CL37" s="21">
        <f t="shared" ca="1" si="27"/>
        <v>0</v>
      </c>
    </row>
    <row r="38" spans="2:90" x14ac:dyDescent="0.35">
      <c r="B38" s="12"/>
      <c r="J38" s="28"/>
      <c r="K38" s="61"/>
      <c r="L38" s="61"/>
      <c r="M38" s="61"/>
      <c r="N38" s="61"/>
      <c r="O38" s="61"/>
      <c r="P38" s="61"/>
      <c r="Q38" s="28"/>
      <c r="R38"/>
      <c r="S38" s="260"/>
      <c r="T38" s="260"/>
      <c r="U38" s="260"/>
      <c r="V38" s="260"/>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c r="BW38" s="260"/>
      <c r="BX38" s="260"/>
      <c r="BY38" s="260"/>
      <c r="BZ38" s="260"/>
      <c r="CA38" s="260"/>
      <c r="CB38" s="260"/>
      <c r="CC38" s="260"/>
      <c r="CD38" s="260"/>
      <c r="CE38" s="260"/>
      <c r="CF38" s="260"/>
      <c r="CG38" s="260"/>
      <c r="CH38" s="260"/>
      <c r="CI38" s="260"/>
      <c r="CJ38" s="260"/>
      <c r="CK38" s="260"/>
      <c r="CL38" s="260"/>
    </row>
    <row r="39" spans="2:90" x14ac:dyDescent="0.35">
      <c r="B39" s="12" t="s">
        <v>847</v>
      </c>
      <c r="J39" s="28"/>
      <c r="K39" s="61"/>
      <c r="L39" s="61"/>
      <c r="M39" s="61"/>
      <c r="N39" s="61"/>
      <c r="O39" s="61"/>
      <c r="P39" s="61"/>
      <c r="Q39" s="28"/>
      <c r="R39"/>
      <c r="S39" s="260"/>
      <c r="T39" s="260"/>
      <c r="U39" s="260"/>
      <c r="V39" s="260"/>
      <c r="W39" s="260"/>
      <c r="X39" s="260"/>
      <c r="Y39" s="260"/>
      <c r="Z39" s="260"/>
      <c r="AA39" s="260"/>
      <c r="AB39" s="260"/>
      <c r="AC39" s="260"/>
      <c r="AD39" s="260"/>
      <c r="AE39" s="260"/>
      <c r="AF39" s="260"/>
      <c r="AG39" s="260"/>
      <c r="AH39" s="260"/>
      <c r="AI39" s="260"/>
      <c r="AJ39" s="260"/>
      <c r="AK39" s="260"/>
      <c r="AL39" s="260"/>
      <c r="AM39" s="260"/>
      <c r="AN39" s="260"/>
      <c r="AO39" s="260"/>
      <c r="AP39" s="260"/>
      <c r="AQ39" s="260"/>
      <c r="AR39" s="260"/>
      <c r="AS39" s="260"/>
      <c r="AT39" s="260"/>
      <c r="AU39" s="260"/>
      <c r="AV39" s="260"/>
      <c r="AW39" s="260"/>
      <c r="AX39" s="260"/>
      <c r="AY39" s="260"/>
      <c r="AZ39" s="260"/>
      <c r="BA39" s="260"/>
      <c r="BB39" s="260"/>
      <c r="BC39" s="260"/>
      <c r="BD39" s="260"/>
      <c r="BE39" s="260"/>
      <c r="BF39" s="260"/>
      <c r="BG39" s="260"/>
      <c r="BH39" s="260"/>
      <c r="BI39" s="260"/>
      <c r="BJ39" s="260"/>
      <c r="BK39" s="260"/>
      <c r="BL39" s="260"/>
      <c r="BM39" s="260"/>
      <c r="BN39" s="260"/>
      <c r="BO39" s="260"/>
      <c r="BP39" s="260"/>
      <c r="BQ39" s="260"/>
      <c r="BR39" s="260"/>
      <c r="BS39" s="260"/>
      <c r="BT39" s="260"/>
      <c r="BU39" s="260"/>
      <c r="BV39" s="260"/>
      <c r="BW39" s="260"/>
      <c r="BX39" s="260"/>
      <c r="BY39" s="260"/>
      <c r="BZ39" s="260"/>
      <c r="CA39" s="260"/>
      <c r="CB39" s="260"/>
      <c r="CC39" s="260"/>
      <c r="CD39" s="260"/>
      <c r="CE39" s="260"/>
      <c r="CF39" s="260"/>
      <c r="CG39" s="260"/>
      <c r="CH39" s="260"/>
      <c r="CI39" s="260"/>
      <c r="CJ39" s="260"/>
      <c r="CK39" s="260"/>
      <c r="CL39" s="260"/>
    </row>
    <row r="40" spans="2:90" x14ac:dyDescent="0.35">
      <c r="B40" s="27" t="s">
        <v>606</v>
      </c>
      <c r="I40" t="s">
        <v>228</v>
      </c>
      <c r="J40" s="28"/>
      <c r="K40" s="63">
        <f ca="1">SUMIF($3:$3,K$2,40:40)</f>
        <v>0</v>
      </c>
      <c r="L40" s="63">
        <f ca="1">SUMIF($3:$3,L$2,40:40)</f>
        <v>0</v>
      </c>
      <c r="M40" s="63">
        <f ca="1">SUMIF($3:$3,M$2,40:40)</f>
        <v>0</v>
      </c>
      <c r="N40" s="63">
        <f ca="1">SUMIF($3:$3,N$2,40:40)</f>
        <v>0</v>
      </c>
      <c r="O40" s="63">
        <f ca="1">SUMIF($3:$3,O$2,40:40)</f>
        <v>0</v>
      </c>
      <c r="P40" s="63">
        <f ca="1">SUMIF($3:$3,P$2,40:40)</f>
        <v>0</v>
      </c>
      <c r="Q40" s="28"/>
      <c r="R40"/>
      <c r="S40" s="254">
        <f ca="1">SUM(S39:OFFSET(S40,-1,0))</f>
        <v>0</v>
      </c>
      <c r="T40" s="254">
        <f ca="1">SUM(T39:OFFSET(T40,-1,0))</f>
        <v>0</v>
      </c>
      <c r="U40" s="254">
        <f ca="1">SUM(U39:OFFSET(U40,-1,0))</f>
        <v>0</v>
      </c>
      <c r="V40" s="254">
        <f ca="1">SUM(V39:OFFSET(V40,-1,0))</f>
        <v>0</v>
      </c>
      <c r="W40" s="254">
        <f ca="1">SUM(W39:OFFSET(W40,-1,0))</f>
        <v>0</v>
      </c>
      <c r="X40" s="254">
        <f ca="1">SUM(X39:OFFSET(X40,-1,0))</f>
        <v>0</v>
      </c>
      <c r="Y40" s="254">
        <f ca="1">SUM(Y39:OFFSET(Y40,-1,0))</f>
        <v>0</v>
      </c>
      <c r="Z40" s="254">
        <f ca="1">SUM(Z39:OFFSET(Z40,-1,0))</f>
        <v>0</v>
      </c>
      <c r="AA40" s="254">
        <f ca="1">SUM(AA39:OFFSET(AA40,-1,0))</f>
        <v>0</v>
      </c>
      <c r="AB40" s="254">
        <f ca="1">SUM(AB39:OFFSET(AB40,-1,0))</f>
        <v>0</v>
      </c>
      <c r="AC40" s="254">
        <f ca="1">SUM(AC39:OFFSET(AC40,-1,0))</f>
        <v>0</v>
      </c>
      <c r="AD40" s="254">
        <f ca="1">SUM(AD39:OFFSET(AD40,-1,0))</f>
        <v>0</v>
      </c>
      <c r="AE40" s="254">
        <f ca="1">SUM(AE39:OFFSET(AE40,-1,0))</f>
        <v>0</v>
      </c>
      <c r="AF40" s="254">
        <f ca="1">SUM(AF39:OFFSET(AF40,-1,0))</f>
        <v>0</v>
      </c>
      <c r="AG40" s="254">
        <f ca="1">SUM(AG39:OFFSET(AG40,-1,0))</f>
        <v>0</v>
      </c>
      <c r="AH40" s="254">
        <f ca="1">SUM(AH39:OFFSET(AH40,-1,0))</f>
        <v>0</v>
      </c>
      <c r="AI40" s="254">
        <f ca="1">SUM(AI39:OFFSET(AI40,-1,0))</f>
        <v>0</v>
      </c>
      <c r="AJ40" s="254">
        <f ca="1">SUM(AJ39:OFFSET(AJ40,-1,0))</f>
        <v>0</v>
      </c>
      <c r="AK40" s="254">
        <f ca="1">SUM(AK39:OFFSET(AK40,-1,0))</f>
        <v>0</v>
      </c>
      <c r="AL40" s="254">
        <f ca="1">SUM(AL39:OFFSET(AL40,-1,0))</f>
        <v>0</v>
      </c>
      <c r="AM40" s="254">
        <f ca="1">SUM(AM39:OFFSET(AM40,-1,0))</f>
        <v>0</v>
      </c>
      <c r="AN40" s="254">
        <f ca="1">SUM(AN39:OFFSET(AN40,-1,0))</f>
        <v>0</v>
      </c>
      <c r="AO40" s="254">
        <f ca="1">SUM(AO39:OFFSET(AO40,-1,0))</f>
        <v>0</v>
      </c>
      <c r="AP40" s="254">
        <f ca="1">SUM(AP39:OFFSET(AP40,-1,0))</f>
        <v>0</v>
      </c>
      <c r="AQ40" s="254">
        <f ca="1">SUM(AQ39:OFFSET(AQ40,-1,0))</f>
        <v>0</v>
      </c>
      <c r="AR40" s="254">
        <f ca="1">SUM(AR39:OFFSET(AR40,-1,0))</f>
        <v>0</v>
      </c>
      <c r="AS40" s="254">
        <f ca="1">SUM(AS39:OFFSET(AS40,-1,0))</f>
        <v>0</v>
      </c>
      <c r="AT40" s="254">
        <f ca="1">SUM(AT39:OFFSET(AT40,-1,0))</f>
        <v>0</v>
      </c>
      <c r="AU40" s="254">
        <f ca="1">SUM(AU39:OFFSET(AU40,-1,0))</f>
        <v>0</v>
      </c>
      <c r="AV40" s="254">
        <f ca="1">SUM(AV39:OFFSET(AV40,-1,0))</f>
        <v>0</v>
      </c>
      <c r="AW40" s="254">
        <f ca="1">SUM(AW39:OFFSET(AW40,-1,0))</f>
        <v>0</v>
      </c>
      <c r="AX40" s="254">
        <f ca="1">SUM(AX39:OFFSET(AX40,-1,0))</f>
        <v>0</v>
      </c>
      <c r="AY40" s="254">
        <f ca="1">SUM(AY39:OFFSET(AY40,-1,0))</f>
        <v>0</v>
      </c>
      <c r="AZ40" s="254">
        <f ca="1">SUM(AZ39:OFFSET(AZ40,-1,0))</f>
        <v>0</v>
      </c>
      <c r="BA40" s="254">
        <f ca="1">SUM(BA39:OFFSET(BA40,-1,0))</f>
        <v>0</v>
      </c>
      <c r="BB40" s="254">
        <f ca="1">SUM(BB39:OFFSET(BB40,-1,0))</f>
        <v>0</v>
      </c>
      <c r="BC40" s="254">
        <f ca="1">SUM(BC39:OFFSET(BC40,-1,0))</f>
        <v>0</v>
      </c>
      <c r="BD40" s="254">
        <f ca="1">SUM(BD39:OFFSET(BD40,-1,0))</f>
        <v>0</v>
      </c>
      <c r="BE40" s="254">
        <f ca="1">SUM(BE39:OFFSET(BE40,-1,0))</f>
        <v>0</v>
      </c>
      <c r="BF40" s="254">
        <f ca="1">SUM(BF39:OFFSET(BF40,-1,0))</f>
        <v>0</v>
      </c>
      <c r="BG40" s="254">
        <f ca="1">SUM(BG39:OFFSET(BG40,-1,0))</f>
        <v>0</v>
      </c>
      <c r="BH40" s="254">
        <f ca="1">SUM(BH39:OFFSET(BH40,-1,0))</f>
        <v>0</v>
      </c>
      <c r="BI40" s="254">
        <f ca="1">SUM(BI39:OFFSET(BI40,-1,0))</f>
        <v>0</v>
      </c>
      <c r="BJ40" s="254">
        <f ca="1">SUM(BJ39:OFFSET(BJ40,-1,0))</f>
        <v>0</v>
      </c>
      <c r="BK40" s="254">
        <f ca="1">SUM(BK39:OFFSET(BK40,-1,0))</f>
        <v>0</v>
      </c>
      <c r="BL40" s="254">
        <f ca="1">SUM(BL39:OFFSET(BL40,-1,0))</f>
        <v>0</v>
      </c>
      <c r="BM40" s="254">
        <f ca="1">SUM(BM39:OFFSET(BM40,-1,0))</f>
        <v>0</v>
      </c>
      <c r="BN40" s="254">
        <f ca="1">SUM(BN39:OFFSET(BN40,-1,0))</f>
        <v>0</v>
      </c>
      <c r="BO40" s="254">
        <f ca="1">SUM(BO39:OFFSET(BO40,-1,0))</f>
        <v>0</v>
      </c>
      <c r="BP40" s="254">
        <f ca="1">SUM(BP39:OFFSET(BP40,-1,0))</f>
        <v>0</v>
      </c>
      <c r="BQ40" s="254">
        <f ca="1">SUM(BQ39:OFFSET(BQ40,-1,0))</f>
        <v>0</v>
      </c>
      <c r="BR40" s="254">
        <f ca="1">SUM(BR39:OFFSET(BR40,-1,0))</f>
        <v>0</v>
      </c>
      <c r="BS40" s="254">
        <f ca="1">SUM(BS39:OFFSET(BS40,-1,0))</f>
        <v>0</v>
      </c>
      <c r="BT40" s="254">
        <f ca="1">SUM(BT39:OFFSET(BT40,-1,0))</f>
        <v>0</v>
      </c>
      <c r="BU40" s="254">
        <f ca="1">SUM(BU39:OFFSET(BU40,-1,0))</f>
        <v>0</v>
      </c>
      <c r="BV40" s="254">
        <f ca="1">SUM(BV39:OFFSET(BV40,-1,0))</f>
        <v>0</v>
      </c>
      <c r="BW40" s="254">
        <f ca="1">SUM(BW39:OFFSET(BW40,-1,0))</f>
        <v>0</v>
      </c>
      <c r="BX40" s="254">
        <f ca="1">SUM(BX39:OFFSET(BX40,-1,0))</f>
        <v>0</v>
      </c>
      <c r="BY40" s="254">
        <f ca="1">SUM(BY39:OFFSET(BY40,-1,0))</f>
        <v>0</v>
      </c>
      <c r="BZ40" s="254">
        <f ca="1">SUM(BZ39:OFFSET(BZ40,-1,0))</f>
        <v>0</v>
      </c>
      <c r="CA40" s="254">
        <f ca="1">SUM(CA39:OFFSET(CA40,-1,0))</f>
        <v>0</v>
      </c>
      <c r="CB40" s="254">
        <f ca="1">SUM(CB39:OFFSET(CB40,-1,0))</f>
        <v>0</v>
      </c>
      <c r="CC40" s="254">
        <f ca="1">SUM(CC39:OFFSET(CC40,-1,0))</f>
        <v>0</v>
      </c>
      <c r="CD40" s="254">
        <f ca="1">SUM(CD39:OFFSET(CD40,-1,0))</f>
        <v>0</v>
      </c>
      <c r="CE40" s="254">
        <f ca="1">SUM(CE39:OFFSET(CE40,-1,0))</f>
        <v>0</v>
      </c>
      <c r="CF40" s="254">
        <f ca="1">SUM(CF39:OFFSET(CF40,-1,0))</f>
        <v>0</v>
      </c>
      <c r="CG40" s="254">
        <f ca="1">SUM(CG39:OFFSET(CG40,-1,0))</f>
        <v>0</v>
      </c>
      <c r="CH40" s="254">
        <f ca="1">SUM(CH39:OFFSET(CH40,-1,0))</f>
        <v>0</v>
      </c>
      <c r="CI40" s="254">
        <f ca="1">SUM(CI39:OFFSET(CI40,-1,0))</f>
        <v>0</v>
      </c>
      <c r="CJ40" s="254">
        <f ca="1">SUM(CJ39:OFFSET(CJ40,-1,0))</f>
        <v>0</v>
      </c>
      <c r="CK40" s="254">
        <f ca="1">SUM(CK39:OFFSET(CK40,-1,0))</f>
        <v>0</v>
      </c>
      <c r="CL40" s="254">
        <f ca="1">SUM(CL39:OFFSET(CL40,-1,0))</f>
        <v>0</v>
      </c>
    </row>
    <row r="41" spans="2:90" x14ac:dyDescent="0.35">
      <c r="B41" s="27"/>
      <c r="J41" s="28"/>
      <c r="K41" s="61"/>
      <c r="L41" s="61"/>
      <c r="M41" s="61"/>
      <c r="N41" s="61"/>
      <c r="O41" s="61"/>
      <c r="P41" s="61"/>
      <c r="Q41" s="28"/>
      <c r="R41"/>
      <c r="S41" s="260"/>
      <c r="T41" s="260"/>
      <c r="U41" s="260"/>
      <c r="V41" s="260"/>
      <c r="W41" s="260"/>
      <c r="X41" s="260"/>
      <c r="Y41" s="260"/>
      <c r="Z41" s="260"/>
      <c r="AA41" s="260"/>
      <c r="AB41" s="260"/>
      <c r="AC41" s="260"/>
      <c r="AD41" s="260"/>
      <c r="AE41" s="260"/>
      <c r="AF41" s="260"/>
      <c r="AG41" s="260"/>
      <c r="AH41" s="260"/>
      <c r="AI41" s="260"/>
      <c r="AJ41" s="260"/>
      <c r="AK41" s="260"/>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c r="BI41" s="260"/>
      <c r="BJ41" s="260"/>
      <c r="BK41" s="260"/>
      <c r="BL41" s="260"/>
      <c r="BM41" s="260"/>
      <c r="BN41" s="260"/>
      <c r="BO41" s="260"/>
      <c r="BP41" s="260"/>
      <c r="BQ41" s="260"/>
      <c r="BR41" s="260"/>
      <c r="BS41" s="260"/>
      <c r="BT41" s="260"/>
      <c r="BU41" s="260"/>
      <c r="BV41" s="260"/>
      <c r="BW41" s="260"/>
      <c r="BX41" s="260"/>
      <c r="BY41" s="260"/>
      <c r="BZ41" s="260"/>
      <c r="CA41" s="260"/>
      <c r="CB41" s="260"/>
      <c r="CC41" s="260"/>
      <c r="CD41" s="260"/>
      <c r="CE41" s="260"/>
      <c r="CF41" s="260"/>
      <c r="CG41" s="260"/>
      <c r="CH41" s="260"/>
      <c r="CI41" s="260"/>
      <c r="CJ41" s="260"/>
      <c r="CK41" s="260"/>
      <c r="CL41" s="260"/>
    </row>
    <row r="42" spans="2:90" x14ac:dyDescent="0.35">
      <c r="B42" s="12" t="s">
        <v>607</v>
      </c>
      <c r="J42" s="28"/>
      <c r="K42" s="61"/>
      <c r="L42" s="61"/>
      <c r="M42" s="61"/>
      <c r="N42" s="61"/>
      <c r="O42" s="61"/>
      <c r="P42" s="61"/>
      <c r="Q42" s="28"/>
      <c r="R42"/>
      <c r="S42" s="260"/>
      <c r="T42" s="260"/>
      <c r="U42" s="260"/>
      <c r="V42" s="260"/>
      <c r="W42" s="260"/>
      <c r="X42" s="260"/>
      <c r="Y42" s="260"/>
      <c r="Z42" s="260"/>
      <c r="AA42" s="260"/>
      <c r="AB42" s="260"/>
      <c r="AC42" s="260"/>
      <c r="AD42" s="260"/>
      <c r="AE42" s="260"/>
      <c r="AF42" s="260"/>
      <c r="AG42" s="260"/>
      <c r="AH42" s="260"/>
      <c r="AI42" s="260"/>
      <c r="AJ42" s="260"/>
      <c r="AK42" s="260"/>
      <c r="AL42" s="260"/>
      <c r="AM42" s="260"/>
      <c r="AN42" s="260"/>
      <c r="AO42" s="260"/>
      <c r="AP42" s="260"/>
      <c r="AQ42" s="260"/>
      <c r="AR42" s="260"/>
      <c r="AS42" s="260"/>
      <c r="AT42" s="260"/>
      <c r="AU42" s="260"/>
      <c r="AV42" s="260"/>
      <c r="AW42" s="260"/>
      <c r="AX42" s="260"/>
      <c r="AY42" s="260"/>
      <c r="AZ42" s="260"/>
      <c r="BA42" s="260"/>
      <c r="BB42" s="260"/>
      <c r="BC42" s="260"/>
      <c r="BD42" s="260"/>
      <c r="BE42" s="260"/>
      <c r="BF42" s="260"/>
      <c r="BG42" s="260"/>
      <c r="BH42" s="260"/>
      <c r="BI42" s="260"/>
      <c r="BJ42" s="260"/>
      <c r="BK42" s="260"/>
      <c r="BL42" s="260"/>
      <c r="BM42" s="260"/>
      <c r="BN42" s="260"/>
      <c r="BO42" s="260"/>
      <c r="BP42" s="260"/>
      <c r="BQ42" s="260"/>
      <c r="BR42" s="260"/>
      <c r="BS42" s="260"/>
      <c r="BT42" s="260"/>
      <c r="BU42" s="260"/>
      <c r="BV42" s="260"/>
      <c r="BW42" s="260"/>
      <c r="BX42" s="260"/>
      <c r="BY42" s="260"/>
      <c r="BZ42" s="260"/>
      <c r="CA42" s="260"/>
      <c r="CB42" s="260"/>
      <c r="CC42" s="260"/>
      <c r="CD42" s="260"/>
      <c r="CE42" s="260"/>
      <c r="CF42" s="260"/>
      <c r="CG42" s="260"/>
      <c r="CH42" s="260"/>
      <c r="CI42" s="260"/>
      <c r="CJ42" s="260"/>
      <c r="CK42" s="260"/>
      <c r="CL42" s="260"/>
    </row>
    <row r="43" spans="2:90" x14ac:dyDescent="0.35">
      <c r="B43" s="27" t="s">
        <v>608</v>
      </c>
      <c r="I43" t="s">
        <v>233</v>
      </c>
      <c r="J43" s="28"/>
      <c r="K43" s="63">
        <f ca="1">SUMIF($3:$3,K$2,43:43)</f>
        <v>0</v>
      </c>
      <c r="L43" s="63">
        <f ca="1">SUMIF($3:$3,L$2,43:43)</f>
        <v>0</v>
      </c>
      <c r="M43" s="63">
        <f ca="1">SUMIF($3:$3,M$2,43:43)</f>
        <v>0</v>
      </c>
      <c r="N43" s="63">
        <f ca="1">SUMIF($3:$3,N$2,43:43)</f>
        <v>0</v>
      </c>
      <c r="O43" s="63">
        <f ca="1">SUMIF($3:$3,O$2,43:43)</f>
        <v>0</v>
      </c>
      <c r="P43" s="63">
        <f ca="1">SUMIF($3:$3,P$2,43:43)</f>
        <v>0</v>
      </c>
      <c r="Q43" s="28"/>
      <c r="R43"/>
      <c r="S43" s="254">
        <f ca="1">SUM(S42:OFFSET(S43,-1,0))</f>
        <v>0</v>
      </c>
      <c r="T43" s="254">
        <f ca="1">SUM(T42:OFFSET(T43,-1,0))</f>
        <v>0</v>
      </c>
      <c r="U43" s="254">
        <f ca="1">SUM(U42:OFFSET(U43,-1,0))</f>
        <v>0</v>
      </c>
      <c r="V43" s="254">
        <f ca="1">SUM(V42:OFFSET(V43,-1,0))</f>
        <v>0</v>
      </c>
      <c r="W43" s="254">
        <f ca="1">SUM(W42:OFFSET(W43,-1,0))</f>
        <v>0</v>
      </c>
      <c r="X43" s="254">
        <f ca="1">SUM(X42:OFFSET(X43,-1,0))</f>
        <v>0</v>
      </c>
      <c r="Y43" s="254">
        <f ca="1">SUM(Y42:OFFSET(Y43,-1,0))</f>
        <v>0</v>
      </c>
      <c r="Z43" s="254">
        <f ca="1">SUM(Z42:OFFSET(Z43,-1,0))</f>
        <v>0</v>
      </c>
      <c r="AA43" s="254">
        <f ca="1">SUM(AA42:OFFSET(AA43,-1,0))</f>
        <v>0</v>
      </c>
      <c r="AB43" s="254">
        <f ca="1">SUM(AB42:OFFSET(AB43,-1,0))</f>
        <v>0</v>
      </c>
      <c r="AC43" s="254">
        <f ca="1">SUM(AC42:OFFSET(AC43,-1,0))</f>
        <v>0</v>
      </c>
      <c r="AD43" s="254">
        <f ca="1">SUM(AD42:OFFSET(AD43,-1,0))</f>
        <v>0</v>
      </c>
      <c r="AE43" s="254">
        <f ca="1">SUM(AE42:OFFSET(AE43,-1,0))</f>
        <v>0</v>
      </c>
      <c r="AF43" s="254">
        <f ca="1">SUM(AF42:OFFSET(AF43,-1,0))</f>
        <v>0</v>
      </c>
      <c r="AG43" s="254">
        <f ca="1">SUM(AG42:OFFSET(AG43,-1,0))</f>
        <v>0</v>
      </c>
      <c r="AH43" s="254">
        <f ca="1">SUM(AH42:OFFSET(AH43,-1,0))</f>
        <v>0</v>
      </c>
      <c r="AI43" s="254">
        <f ca="1">SUM(AI42:OFFSET(AI43,-1,0))</f>
        <v>0</v>
      </c>
      <c r="AJ43" s="254">
        <f ca="1">SUM(AJ42:OFFSET(AJ43,-1,0))</f>
        <v>0</v>
      </c>
      <c r="AK43" s="254">
        <f ca="1">SUM(AK42:OFFSET(AK43,-1,0))</f>
        <v>0</v>
      </c>
      <c r="AL43" s="254">
        <f ca="1">SUM(AL42:OFFSET(AL43,-1,0))</f>
        <v>0</v>
      </c>
      <c r="AM43" s="254">
        <f ca="1">SUM(AM42:OFFSET(AM43,-1,0))</f>
        <v>0</v>
      </c>
      <c r="AN43" s="254">
        <f ca="1">SUM(AN42:OFFSET(AN43,-1,0))</f>
        <v>0</v>
      </c>
      <c r="AO43" s="254">
        <f ca="1">SUM(AO42:OFFSET(AO43,-1,0))</f>
        <v>0</v>
      </c>
      <c r="AP43" s="254">
        <f ca="1">SUM(AP42:OFFSET(AP43,-1,0))</f>
        <v>0</v>
      </c>
      <c r="AQ43" s="254">
        <f ca="1">SUM(AQ42:OFFSET(AQ43,-1,0))</f>
        <v>0</v>
      </c>
      <c r="AR43" s="254">
        <f ca="1">SUM(AR42:OFFSET(AR43,-1,0))</f>
        <v>0</v>
      </c>
      <c r="AS43" s="254">
        <f ca="1">SUM(AS42:OFFSET(AS43,-1,0))</f>
        <v>0</v>
      </c>
      <c r="AT43" s="254">
        <f ca="1">SUM(AT42:OFFSET(AT43,-1,0))</f>
        <v>0</v>
      </c>
      <c r="AU43" s="254">
        <f ca="1">SUM(AU42:OFFSET(AU43,-1,0))</f>
        <v>0</v>
      </c>
      <c r="AV43" s="254">
        <f ca="1">SUM(AV42:OFFSET(AV43,-1,0))</f>
        <v>0</v>
      </c>
      <c r="AW43" s="254">
        <f ca="1">SUM(AW42:OFFSET(AW43,-1,0))</f>
        <v>0</v>
      </c>
      <c r="AX43" s="254">
        <f ca="1">SUM(AX42:OFFSET(AX43,-1,0))</f>
        <v>0</v>
      </c>
      <c r="AY43" s="254">
        <f ca="1">SUM(AY42:OFFSET(AY43,-1,0))</f>
        <v>0</v>
      </c>
      <c r="AZ43" s="254">
        <f ca="1">SUM(AZ42:OFFSET(AZ43,-1,0))</f>
        <v>0</v>
      </c>
      <c r="BA43" s="254">
        <f ca="1">SUM(BA42:OFFSET(BA43,-1,0))</f>
        <v>0</v>
      </c>
      <c r="BB43" s="254">
        <f ca="1">SUM(BB42:OFFSET(BB43,-1,0))</f>
        <v>0</v>
      </c>
      <c r="BC43" s="254">
        <f ca="1">SUM(BC42:OFFSET(BC43,-1,0))</f>
        <v>0</v>
      </c>
      <c r="BD43" s="254">
        <f ca="1">SUM(BD42:OFFSET(BD43,-1,0))</f>
        <v>0</v>
      </c>
      <c r="BE43" s="254">
        <f ca="1">SUM(BE42:OFFSET(BE43,-1,0))</f>
        <v>0</v>
      </c>
      <c r="BF43" s="254">
        <f ca="1">SUM(BF42:OFFSET(BF43,-1,0))</f>
        <v>0</v>
      </c>
      <c r="BG43" s="254">
        <f ca="1">SUM(BG42:OFFSET(BG43,-1,0))</f>
        <v>0</v>
      </c>
      <c r="BH43" s="254">
        <f ca="1">SUM(BH42:OFFSET(BH43,-1,0))</f>
        <v>0</v>
      </c>
      <c r="BI43" s="254">
        <f ca="1">SUM(BI42:OFFSET(BI43,-1,0))</f>
        <v>0</v>
      </c>
      <c r="BJ43" s="254">
        <f ca="1">SUM(BJ42:OFFSET(BJ43,-1,0))</f>
        <v>0</v>
      </c>
      <c r="BK43" s="254">
        <f ca="1">SUM(BK42:OFFSET(BK43,-1,0))</f>
        <v>0</v>
      </c>
      <c r="BL43" s="254">
        <f ca="1">SUM(BL42:OFFSET(BL43,-1,0))</f>
        <v>0</v>
      </c>
      <c r="BM43" s="254">
        <f ca="1">SUM(BM42:OFFSET(BM43,-1,0))</f>
        <v>0</v>
      </c>
      <c r="BN43" s="254">
        <f ca="1">SUM(BN42:OFFSET(BN43,-1,0))</f>
        <v>0</v>
      </c>
      <c r="BO43" s="254">
        <f ca="1">SUM(BO42:OFFSET(BO43,-1,0))</f>
        <v>0</v>
      </c>
      <c r="BP43" s="254">
        <f ca="1">SUM(BP42:OFFSET(BP43,-1,0))</f>
        <v>0</v>
      </c>
      <c r="BQ43" s="254">
        <f ca="1">SUM(BQ42:OFFSET(BQ43,-1,0))</f>
        <v>0</v>
      </c>
      <c r="BR43" s="254">
        <f ca="1">SUM(BR42:OFFSET(BR43,-1,0))</f>
        <v>0</v>
      </c>
      <c r="BS43" s="254">
        <f ca="1">SUM(BS42:OFFSET(BS43,-1,0))</f>
        <v>0</v>
      </c>
      <c r="BT43" s="254">
        <f ca="1">SUM(BT42:OFFSET(BT43,-1,0))</f>
        <v>0</v>
      </c>
      <c r="BU43" s="254">
        <f ca="1">SUM(BU42:OFFSET(BU43,-1,0))</f>
        <v>0</v>
      </c>
      <c r="BV43" s="254">
        <f ca="1">SUM(BV42:OFFSET(BV43,-1,0))</f>
        <v>0</v>
      </c>
      <c r="BW43" s="254">
        <f ca="1">SUM(BW42:OFFSET(BW43,-1,0))</f>
        <v>0</v>
      </c>
      <c r="BX43" s="254">
        <f ca="1">SUM(BX42:OFFSET(BX43,-1,0))</f>
        <v>0</v>
      </c>
      <c r="BY43" s="254">
        <f ca="1">SUM(BY42:OFFSET(BY43,-1,0))</f>
        <v>0</v>
      </c>
      <c r="BZ43" s="254">
        <f ca="1">SUM(BZ42:OFFSET(BZ43,-1,0))</f>
        <v>0</v>
      </c>
      <c r="CA43" s="254">
        <f ca="1">SUM(CA42:OFFSET(CA43,-1,0))</f>
        <v>0</v>
      </c>
      <c r="CB43" s="254">
        <f ca="1">SUM(CB42:OFFSET(CB43,-1,0))</f>
        <v>0</v>
      </c>
      <c r="CC43" s="254">
        <f ca="1">SUM(CC42:OFFSET(CC43,-1,0))</f>
        <v>0</v>
      </c>
      <c r="CD43" s="254">
        <f ca="1">SUM(CD42:OFFSET(CD43,-1,0))</f>
        <v>0</v>
      </c>
      <c r="CE43" s="254">
        <f ca="1">SUM(CE42:OFFSET(CE43,-1,0))</f>
        <v>0</v>
      </c>
      <c r="CF43" s="254">
        <f ca="1">SUM(CF42:OFFSET(CF43,-1,0))</f>
        <v>0</v>
      </c>
      <c r="CG43" s="254">
        <f ca="1">SUM(CG42:OFFSET(CG43,-1,0))</f>
        <v>0</v>
      </c>
      <c r="CH43" s="254">
        <f ca="1">SUM(CH42:OFFSET(CH43,-1,0))</f>
        <v>0</v>
      </c>
      <c r="CI43" s="254">
        <f ca="1">SUM(CI42:OFFSET(CI43,-1,0))</f>
        <v>0</v>
      </c>
      <c r="CJ43" s="254">
        <f ca="1">SUM(CJ42:OFFSET(CJ43,-1,0))</f>
        <v>0</v>
      </c>
      <c r="CK43" s="254">
        <f ca="1">SUM(CK42:OFFSET(CK43,-1,0))</f>
        <v>0</v>
      </c>
      <c r="CL43" s="254">
        <f ca="1">SUM(CL42:OFFSET(CL43,-1,0))</f>
        <v>0</v>
      </c>
    </row>
    <row r="44" spans="2:90" x14ac:dyDescent="0.35">
      <c r="R44"/>
      <c r="S44" s="261"/>
      <c r="T44" s="261"/>
      <c r="U44" s="261"/>
      <c r="V44" s="261"/>
      <c r="W44" s="261"/>
      <c r="X44" s="261"/>
      <c r="Y44" s="261"/>
      <c r="Z44" s="261"/>
      <c r="AA44" s="261"/>
      <c r="AB44" s="261"/>
      <c r="AC44" s="261"/>
      <c r="AD44" s="261"/>
      <c r="AE44" s="261"/>
      <c r="AF44" s="261"/>
      <c r="AG44" s="261"/>
      <c r="AH44" s="261"/>
      <c r="AI44" s="261"/>
      <c r="AJ44" s="261"/>
      <c r="AK44" s="261"/>
      <c r="AL44" s="261"/>
      <c r="AM44" s="261"/>
      <c r="AN44" s="261"/>
      <c r="AO44" s="261"/>
      <c r="AP44" s="261"/>
      <c r="AQ44" s="261"/>
      <c r="AR44" s="261"/>
      <c r="AS44" s="261"/>
      <c r="AT44" s="261"/>
      <c r="AU44" s="261"/>
      <c r="AV44" s="261"/>
      <c r="AW44" s="261"/>
      <c r="AX44" s="261"/>
      <c r="AY44" s="261"/>
      <c r="AZ44" s="261"/>
      <c r="BA44" s="261"/>
      <c r="BB44" s="261"/>
      <c r="BC44" s="261"/>
      <c r="BD44" s="261"/>
      <c r="BE44" s="261"/>
      <c r="BF44" s="261"/>
      <c r="BG44" s="261"/>
      <c r="BH44" s="261"/>
      <c r="BI44" s="261"/>
      <c r="BJ44" s="261"/>
      <c r="BK44" s="261"/>
      <c r="BL44" s="261"/>
      <c r="BM44" s="261"/>
      <c r="BN44" s="261"/>
      <c r="BO44" s="261"/>
      <c r="BP44" s="261"/>
      <c r="BQ44" s="261"/>
      <c r="BR44" s="261"/>
      <c r="BS44" s="261"/>
      <c r="BT44" s="261"/>
      <c r="BU44" s="261"/>
      <c r="BV44" s="261"/>
      <c r="BW44" s="261"/>
      <c r="BX44" s="261"/>
      <c r="BY44" s="261"/>
      <c r="BZ44" s="261"/>
      <c r="CA44" s="261"/>
      <c r="CB44" s="261"/>
      <c r="CC44" s="261"/>
      <c r="CD44" s="261"/>
      <c r="CE44" s="261"/>
      <c r="CF44" s="261"/>
      <c r="CG44" s="261"/>
      <c r="CH44" s="261"/>
      <c r="CI44" s="261"/>
      <c r="CJ44" s="261"/>
      <c r="CK44" s="261"/>
      <c r="CL44" s="261"/>
    </row>
    <row r="45" spans="2:90" x14ac:dyDescent="0.35">
      <c r="B45" s="12" t="s">
        <v>609</v>
      </c>
      <c r="J45" s="28"/>
      <c r="K45" s="61"/>
      <c r="L45" s="61"/>
      <c r="M45" s="61"/>
      <c r="N45" s="61"/>
      <c r="O45" s="61"/>
      <c r="P45" s="61"/>
      <c r="Q45" s="28"/>
      <c r="R45"/>
      <c r="S45" s="260"/>
      <c r="T45" s="260"/>
      <c r="U45" s="260"/>
      <c r="V45" s="260"/>
      <c r="W45" s="260"/>
      <c r="X45" s="260"/>
      <c r="Y45" s="260"/>
      <c r="Z45" s="260"/>
      <c r="AA45" s="260"/>
      <c r="AB45" s="260"/>
      <c r="AC45" s="260"/>
      <c r="AD45" s="260"/>
      <c r="AE45" s="260"/>
      <c r="AF45" s="260"/>
      <c r="AG45" s="260"/>
      <c r="AH45" s="260"/>
      <c r="AI45" s="260"/>
      <c r="AJ45" s="260"/>
      <c r="AK45" s="260"/>
      <c r="AL45" s="260"/>
      <c r="AM45" s="260"/>
      <c r="AN45" s="260"/>
      <c r="AO45" s="260"/>
      <c r="AP45" s="260"/>
      <c r="AQ45" s="260"/>
      <c r="AR45" s="260"/>
      <c r="AS45" s="260"/>
      <c r="AT45" s="260"/>
      <c r="AU45" s="260"/>
      <c r="AV45" s="260"/>
      <c r="AW45" s="260"/>
      <c r="AX45" s="260"/>
      <c r="AY45" s="260"/>
      <c r="AZ45" s="260"/>
      <c r="BA45" s="260"/>
      <c r="BB45" s="260"/>
      <c r="BC45" s="260"/>
      <c r="BD45" s="260"/>
      <c r="BE45" s="260"/>
      <c r="BF45" s="260"/>
      <c r="BG45" s="260"/>
      <c r="BH45" s="260"/>
      <c r="BI45" s="260"/>
      <c r="BJ45" s="260"/>
      <c r="BK45" s="260"/>
      <c r="BL45" s="260"/>
      <c r="BM45" s="260"/>
      <c r="BN45" s="260"/>
      <c r="BO45" s="260"/>
      <c r="BP45" s="260"/>
      <c r="BQ45" s="260"/>
      <c r="BR45" s="260"/>
      <c r="BS45" s="260"/>
      <c r="BT45" s="260"/>
      <c r="BU45" s="260"/>
      <c r="BV45" s="260"/>
      <c r="BW45" s="260"/>
      <c r="BX45" s="260"/>
      <c r="BY45" s="260"/>
      <c r="BZ45" s="260"/>
      <c r="CA45" s="260"/>
      <c r="CB45" s="260"/>
      <c r="CC45" s="260"/>
      <c r="CD45" s="260"/>
      <c r="CE45" s="260"/>
      <c r="CF45" s="260"/>
      <c r="CG45" s="260"/>
      <c r="CH45" s="260"/>
      <c r="CI45" s="260"/>
      <c r="CJ45" s="260"/>
      <c r="CK45" s="260"/>
      <c r="CL45" s="260"/>
    </row>
    <row r="46" spans="2:90" x14ac:dyDescent="0.35">
      <c r="B46" s="27" t="s">
        <v>610</v>
      </c>
      <c r="I46" t="s">
        <v>317</v>
      </c>
      <c r="J46" s="28"/>
      <c r="K46" s="63">
        <f ca="1">SUMIF($3:$3,K$2,46:46)</f>
        <v>0</v>
      </c>
      <c r="L46" s="63">
        <f ca="1">SUMIF($3:$3,L$2,46:46)</f>
        <v>0</v>
      </c>
      <c r="M46" s="63">
        <f ca="1">SUMIF($3:$3,M$2,46:46)</f>
        <v>0</v>
      </c>
      <c r="N46" s="63">
        <f ca="1">SUMIF($3:$3,N$2,46:46)</f>
        <v>0</v>
      </c>
      <c r="O46" s="63">
        <f ca="1">SUMIF($3:$3,O$2,46:46)</f>
        <v>0</v>
      </c>
      <c r="P46" s="63">
        <f ca="1">SUMIF($3:$3,P$2,46:46)</f>
        <v>0</v>
      </c>
      <c r="Q46" s="28"/>
      <c r="R46"/>
      <c r="S46" s="254">
        <f ca="1">SUM(S44:OFFSET(S46,-1,0))</f>
        <v>0</v>
      </c>
      <c r="T46" s="254">
        <f ca="1">SUM(T44:OFFSET(T46,-1,0))</f>
        <v>0</v>
      </c>
      <c r="U46" s="254">
        <f ca="1">SUM(U44:OFFSET(U46,-1,0))</f>
        <v>0</v>
      </c>
      <c r="V46" s="254">
        <f ca="1">SUM(V44:OFFSET(V46,-1,0))</f>
        <v>0</v>
      </c>
      <c r="W46" s="254">
        <f ca="1">SUM(W44:OFFSET(W46,-1,0))</f>
        <v>0</v>
      </c>
      <c r="X46" s="254">
        <f ca="1">SUM(X44:OFFSET(X46,-1,0))</f>
        <v>0</v>
      </c>
      <c r="Y46" s="254">
        <f ca="1">SUM(Y44:OFFSET(Y46,-1,0))</f>
        <v>0</v>
      </c>
      <c r="Z46" s="254">
        <f ca="1">SUM(Z44:OFFSET(Z46,-1,0))</f>
        <v>0</v>
      </c>
      <c r="AA46" s="254">
        <f ca="1">SUM(AA44:OFFSET(AA46,-1,0))</f>
        <v>0</v>
      </c>
      <c r="AB46" s="254">
        <f ca="1">SUM(AB44:OFFSET(AB46,-1,0))</f>
        <v>0</v>
      </c>
      <c r="AC46" s="254">
        <f ca="1">SUM(AC44:OFFSET(AC46,-1,0))</f>
        <v>0</v>
      </c>
      <c r="AD46" s="254">
        <f ca="1">SUM(AD44:OFFSET(AD46,-1,0))</f>
        <v>0</v>
      </c>
      <c r="AE46" s="254">
        <f ca="1">SUM(AE44:OFFSET(AE46,-1,0))</f>
        <v>0</v>
      </c>
      <c r="AF46" s="254">
        <f ca="1">SUM(AF44:OFFSET(AF46,-1,0))</f>
        <v>0</v>
      </c>
      <c r="AG46" s="254">
        <f ca="1">SUM(AG44:OFFSET(AG46,-1,0))</f>
        <v>0</v>
      </c>
      <c r="AH46" s="254">
        <f ca="1">SUM(AH44:OFFSET(AH46,-1,0))</f>
        <v>0</v>
      </c>
      <c r="AI46" s="254">
        <f ca="1">SUM(AI44:OFFSET(AI46,-1,0))</f>
        <v>0</v>
      </c>
      <c r="AJ46" s="254">
        <f ca="1">SUM(AJ44:OFFSET(AJ46,-1,0))</f>
        <v>0</v>
      </c>
      <c r="AK46" s="254">
        <f ca="1">SUM(AK44:OFFSET(AK46,-1,0))</f>
        <v>0</v>
      </c>
      <c r="AL46" s="254">
        <f ca="1">SUM(AL44:OFFSET(AL46,-1,0))</f>
        <v>0</v>
      </c>
      <c r="AM46" s="254">
        <f ca="1">SUM(AM44:OFFSET(AM46,-1,0))</f>
        <v>0</v>
      </c>
      <c r="AN46" s="254">
        <f ca="1">SUM(AN44:OFFSET(AN46,-1,0))</f>
        <v>0</v>
      </c>
      <c r="AO46" s="254">
        <f ca="1">SUM(AO44:OFFSET(AO46,-1,0))</f>
        <v>0</v>
      </c>
      <c r="AP46" s="254">
        <f ca="1">SUM(AP44:OFFSET(AP46,-1,0))</f>
        <v>0</v>
      </c>
      <c r="AQ46" s="254">
        <f ca="1">SUM(AQ44:OFFSET(AQ46,-1,0))</f>
        <v>0</v>
      </c>
      <c r="AR46" s="254">
        <f ca="1">SUM(AR44:OFFSET(AR46,-1,0))</f>
        <v>0</v>
      </c>
      <c r="AS46" s="254">
        <f ca="1">SUM(AS44:OFFSET(AS46,-1,0))</f>
        <v>0</v>
      </c>
      <c r="AT46" s="254">
        <f ca="1">SUM(AT44:OFFSET(AT46,-1,0))</f>
        <v>0</v>
      </c>
      <c r="AU46" s="254">
        <f ca="1">SUM(AU44:OFFSET(AU46,-1,0))</f>
        <v>0</v>
      </c>
      <c r="AV46" s="254">
        <f ca="1">SUM(AV44:OFFSET(AV46,-1,0))</f>
        <v>0</v>
      </c>
      <c r="AW46" s="254">
        <f ca="1">SUM(AW44:OFFSET(AW46,-1,0))</f>
        <v>0</v>
      </c>
      <c r="AX46" s="254">
        <f ca="1">SUM(AX44:OFFSET(AX46,-1,0))</f>
        <v>0</v>
      </c>
      <c r="AY46" s="254">
        <f ca="1">SUM(AY44:OFFSET(AY46,-1,0))</f>
        <v>0</v>
      </c>
      <c r="AZ46" s="254">
        <f ca="1">SUM(AZ44:OFFSET(AZ46,-1,0))</f>
        <v>0</v>
      </c>
      <c r="BA46" s="254">
        <f ca="1">SUM(BA44:OFFSET(BA46,-1,0))</f>
        <v>0</v>
      </c>
      <c r="BB46" s="254">
        <f ca="1">SUM(BB44:OFFSET(BB46,-1,0))</f>
        <v>0</v>
      </c>
      <c r="BC46" s="254">
        <f ca="1">SUM(BC44:OFFSET(BC46,-1,0))</f>
        <v>0</v>
      </c>
      <c r="BD46" s="254">
        <f ca="1">SUM(BD44:OFFSET(BD46,-1,0))</f>
        <v>0</v>
      </c>
      <c r="BE46" s="254">
        <f ca="1">SUM(BE44:OFFSET(BE46,-1,0))</f>
        <v>0</v>
      </c>
      <c r="BF46" s="254">
        <f ca="1">SUM(BF44:OFFSET(BF46,-1,0))</f>
        <v>0</v>
      </c>
      <c r="BG46" s="254">
        <f ca="1">SUM(BG44:OFFSET(BG46,-1,0))</f>
        <v>0</v>
      </c>
      <c r="BH46" s="254">
        <f ca="1">SUM(BH44:OFFSET(BH46,-1,0))</f>
        <v>0</v>
      </c>
      <c r="BI46" s="254">
        <f ca="1">SUM(BI44:OFFSET(BI46,-1,0))</f>
        <v>0</v>
      </c>
      <c r="BJ46" s="254">
        <f ca="1">SUM(BJ44:OFFSET(BJ46,-1,0))</f>
        <v>0</v>
      </c>
      <c r="BK46" s="254">
        <f ca="1">SUM(BK44:OFFSET(BK46,-1,0))</f>
        <v>0</v>
      </c>
      <c r="BL46" s="254">
        <f ca="1">SUM(BL44:OFFSET(BL46,-1,0))</f>
        <v>0</v>
      </c>
      <c r="BM46" s="254">
        <f ca="1">SUM(BM44:OFFSET(BM46,-1,0))</f>
        <v>0</v>
      </c>
      <c r="BN46" s="254">
        <f ca="1">SUM(BN44:OFFSET(BN46,-1,0))</f>
        <v>0</v>
      </c>
      <c r="BO46" s="254">
        <f ca="1">SUM(BO44:OFFSET(BO46,-1,0))</f>
        <v>0</v>
      </c>
      <c r="BP46" s="254">
        <f ca="1">SUM(BP44:OFFSET(BP46,-1,0))</f>
        <v>0</v>
      </c>
      <c r="BQ46" s="254">
        <f ca="1">SUM(BQ44:OFFSET(BQ46,-1,0))</f>
        <v>0</v>
      </c>
      <c r="BR46" s="254">
        <f ca="1">SUM(BR44:OFFSET(BR46,-1,0))</f>
        <v>0</v>
      </c>
      <c r="BS46" s="254">
        <f ca="1">SUM(BS44:OFFSET(BS46,-1,0))</f>
        <v>0</v>
      </c>
      <c r="BT46" s="254">
        <f ca="1">SUM(BT44:OFFSET(BT46,-1,0))</f>
        <v>0</v>
      </c>
      <c r="BU46" s="254">
        <f ca="1">SUM(BU44:OFFSET(BU46,-1,0))</f>
        <v>0</v>
      </c>
      <c r="BV46" s="254">
        <f ca="1">SUM(BV44:OFFSET(BV46,-1,0))</f>
        <v>0</v>
      </c>
      <c r="BW46" s="254">
        <f ca="1">SUM(BW44:OFFSET(BW46,-1,0))</f>
        <v>0</v>
      </c>
      <c r="BX46" s="254">
        <f ca="1">SUM(BX44:OFFSET(BX46,-1,0))</f>
        <v>0</v>
      </c>
      <c r="BY46" s="254">
        <f ca="1">SUM(BY44:OFFSET(BY46,-1,0))</f>
        <v>0</v>
      </c>
      <c r="BZ46" s="254">
        <f ca="1">SUM(BZ44:OFFSET(BZ46,-1,0))</f>
        <v>0</v>
      </c>
      <c r="CA46" s="254">
        <f ca="1">SUM(CA44:OFFSET(CA46,-1,0))</f>
        <v>0</v>
      </c>
      <c r="CB46" s="254">
        <f ca="1">SUM(CB44:OFFSET(CB46,-1,0))</f>
        <v>0</v>
      </c>
      <c r="CC46" s="254">
        <f ca="1">SUM(CC44:OFFSET(CC46,-1,0))</f>
        <v>0</v>
      </c>
      <c r="CD46" s="254">
        <f ca="1">SUM(CD44:OFFSET(CD46,-1,0))</f>
        <v>0</v>
      </c>
      <c r="CE46" s="254">
        <f ca="1">SUM(CE44:OFFSET(CE46,-1,0))</f>
        <v>0</v>
      </c>
      <c r="CF46" s="254">
        <f ca="1">SUM(CF44:OFFSET(CF46,-1,0))</f>
        <v>0</v>
      </c>
      <c r="CG46" s="254">
        <f ca="1">SUM(CG44:OFFSET(CG46,-1,0))</f>
        <v>0</v>
      </c>
      <c r="CH46" s="254">
        <f ca="1">SUM(CH44:OFFSET(CH46,-1,0))</f>
        <v>0</v>
      </c>
      <c r="CI46" s="254">
        <f ca="1">SUM(CI44:OFFSET(CI46,-1,0))</f>
        <v>0</v>
      </c>
      <c r="CJ46" s="254">
        <f ca="1">SUM(CJ44:OFFSET(CJ46,-1,0))</f>
        <v>0</v>
      </c>
      <c r="CK46" s="254">
        <f ca="1">SUM(CK44:OFFSET(CK46,-1,0))</f>
        <v>0</v>
      </c>
      <c r="CL46" s="254">
        <f ca="1">SUM(CL44:OFFSET(CL46,-1,0))</f>
        <v>0</v>
      </c>
    </row>
    <row r="47" spans="2:90" x14ac:dyDescent="0.35">
      <c r="R47"/>
      <c r="S47" s="261"/>
      <c r="T47" s="261"/>
      <c r="U47" s="261"/>
      <c r="V47" s="261"/>
      <c r="W47" s="261"/>
      <c r="X47" s="261"/>
      <c r="Y47" s="261"/>
      <c r="Z47" s="261"/>
      <c r="AA47" s="261"/>
      <c r="AB47" s="261"/>
      <c r="AC47" s="261"/>
      <c r="AD47" s="261"/>
      <c r="AE47" s="261"/>
      <c r="AF47" s="261"/>
      <c r="AG47" s="261"/>
      <c r="AH47" s="261"/>
      <c r="AI47" s="261"/>
      <c r="AJ47" s="261"/>
      <c r="AK47" s="261"/>
      <c r="AL47" s="261"/>
      <c r="AM47" s="261"/>
      <c r="AN47" s="261"/>
      <c r="AO47" s="261"/>
      <c r="AP47" s="261"/>
      <c r="AQ47" s="261"/>
      <c r="AR47" s="261"/>
      <c r="AS47" s="261"/>
      <c r="AT47" s="261"/>
      <c r="AU47" s="261"/>
      <c r="AV47" s="261"/>
      <c r="AW47" s="261"/>
      <c r="AX47" s="261"/>
      <c r="AY47" s="261"/>
      <c r="AZ47" s="261"/>
      <c r="BA47" s="261"/>
      <c r="BB47" s="261"/>
      <c r="BC47" s="261"/>
      <c r="BD47" s="261"/>
      <c r="BE47" s="261"/>
      <c r="BF47" s="261"/>
      <c r="BG47" s="261"/>
      <c r="BH47" s="261"/>
      <c r="BI47" s="261"/>
      <c r="BJ47" s="261"/>
      <c r="BK47" s="261"/>
      <c r="BL47" s="261"/>
      <c r="BM47" s="261"/>
      <c r="BN47" s="261"/>
      <c r="BO47" s="261"/>
      <c r="BP47" s="261"/>
      <c r="BQ47" s="261"/>
      <c r="BR47" s="261"/>
      <c r="BS47" s="261"/>
      <c r="BT47" s="261"/>
      <c r="BU47" s="261"/>
      <c r="BV47" s="261"/>
      <c r="BW47" s="261"/>
      <c r="BX47" s="261"/>
      <c r="BY47" s="261"/>
      <c r="BZ47" s="261"/>
      <c r="CA47" s="261"/>
      <c r="CB47" s="261"/>
      <c r="CC47" s="261"/>
      <c r="CD47" s="261"/>
      <c r="CE47" s="261"/>
      <c r="CF47" s="261"/>
      <c r="CG47" s="261"/>
      <c r="CH47" s="261"/>
      <c r="CI47" s="261"/>
      <c r="CJ47" s="261"/>
      <c r="CK47" s="261"/>
      <c r="CL47" s="261"/>
    </row>
    <row r="48" spans="2:90" x14ac:dyDescent="0.35">
      <c r="B48" s="27" t="s">
        <v>611</v>
      </c>
      <c r="J48" s="28"/>
      <c r="K48" s="28">
        <f ca="1">SUMIF($3:$3,K$2,48:48)</f>
        <v>-407350.40000000014</v>
      </c>
      <c r="L48" s="28">
        <f ca="1">SUMIF($3:$3,L$2,48:48)</f>
        <v>-427467.92</v>
      </c>
      <c r="M48" s="28">
        <f ca="1">SUMIF($3:$3,M$2,48:48)</f>
        <v>-448591.31599999993</v>
      </c>
      <c r="N48" s="28">
        <f ca="1">SUMIF($3:$3,N$2,48:48)</f>
        <v>-470770.88179999992</v>
      </c>
      <c r="O48" s="28">
        <f ca="1">SUMIF($3:$3,O$2,48:48)</f>
        <v>-494059.42589000001</v>
      </c>
      <c r="P48" s="28">
        <f ca="1">SUMIF($3:$3,P$2,48:48)</f>
        <v>-518512.39718450018</v>
      </c>
      <c r="Q48" s="28"/>
      <c r="R48"/>
      <c r="S48" s="28">
        <f t="shared" ref="S48:AX48" ca="1" si="28">+S36+S40+S43+S46</f>
        <v>-33945.866666666669</v>
      </c>
      <c r="T48" s="28">
        <f t="shared" ca="1" si="28"/>
        <v>-33945.866666666669</v>
      </c>
      <c r="U48" s="28">
        <f t="shared" ca="1" si="28"/>
        <v>-33945.866666666669</v>
      </c>
      <c r="V48" s="28">
        <f t="shared" ca="1" si="28"/>
        <v>-33945.866666666669</v>
      </c>
      <c r="W48" s="28">
        <f t="shared" ca="1" si="28"/>
        <v>-33945.866666666669</v>
      </c>
      <c r="X48" s="28">
        <f t="shared" ca="1" si="28"/>
        <v>-33945.866666666669</v>
      </c>
      <c r="Y48" s="28">
        <f t="shared" ca="1" si="28"/>
        <v>-33945.866666666669</v>
      </c>
      <c r="Z48" s="28">
        <f t="shared" ca="1" si="28"/>
        <v>-33945.866666666669</v>
      </c>
      <c r="AA48" s="28">
        <f t="shared" ca="1" si="28"/>
        <v>-33945.866666666669</v>
      </c>
      <c r="AB48" s="28">
        <f t="shared" ca="1" si="28"/>
        <v>-33945.866666666669</v>
      </c>
      <c r="AC48" s="28">
        <f t="shared" ca="1" si="28"/>
        <v>-33945.866666666669</v>
      </c>
      <c r="AD48" s="28">
        <f t="shared" ca="1" si="28"/>
        <v>-33945.866666666669</v>
      </c>
      <c r="AE48" s="28">
        <f t="shared" ca="1" si="28"/>
        <v>-35622.326666666675</v>
      </c>
      <c r="AF48" s="28">
        <f t="shared" ca="1" si="28"/>
        <v>-35622.326666666675</v>
      </c>
      <c r="AG48" s="28">
        <f t="shared" ca="1" si="28"/>
        <v>-35622.326666666675</v>
      </c>
      <c r="AH48" s="28">
        <f t="shared" ca="1" si="28"/>
        <v>-35622.326666666675</v>
      </c>
      <c r="AI48" s="28">
        <f t="shared" ca="1" si="28"/>
        <v>-35622.326666666675</v>
      </c>
      <c r="AJ48" s="28">
        <f t="shared" ca="1" si="28"/>
        <v>-35622.326666666675</v>
      </c>
      <c r="AK48" s="28">
        <f t="shared" ca="1" si="28"/>
        <v>-35622.326666666675</v>
      </c>
      <c r="AL48" s="28">
        <f t="shared" ca="1" si="28"/>
        <v>-35622.326666666675</v>
      </c>
      <c r="AM48" s="28">
        <f t="shared" ca="1" si="28"/>
        <v>-35622.326666666675</v>
      </c>
      <c r="AN48" s="28">
        <f t="shared" ca="1" si="28"/>
        <v>-35622.326666666675</v>
      </c>
      <c r="AO48" s="28">
        <f t="shared" ca="1" si="28"/>
        <v>-35622.326666666675</v>
      </c>
      <c r="AP48" s="28">
        <f t="shared" ca="1" si="28"/>
        <v>-35622.326666666675</v>
      </c>
      <c r="AQ48" s="28">
        <f t="shared" ca="1" si="28"/>
        <v>-37382.609666666671</v>
      </c>
      <c r="AR48" s="28">
        <f t="shared" ca="1" si="28"/>
        <v>-37382.609666666671</v>
      </c>
      <c r="AS48" s="28">
        <f t="shared" ca="1" si="28"/>
        <v>-37382.609666666671</v>
      </c>
      <c r="AT48" s="28">
        <f t="shared" ca="1" si="28"/>
        <v>-37382.609666666671</v>
      </c>
      <c r="AU48" s="28">
        <f t="shared" ca="1" si="28"/>
        <v>-37382.609666666671</v>
      </c>
      <c r="AV48" s="28">
        <f t="shared" ca="1" si="28"/>
        <v>-37382.609666666671</v>
      </c>
      <c r="AW48" s="28">
        <f t="shared" ca="1" si="28"/>
        <v>-37382.609666666671</v>
      </c>
      <c r="AX48" s="28">
        <f t="shared" ca="1" si="28"/>
        <v>-37382.609666666671</v>
      </c>
      <c r="AY48" s="28">
        <f t="shared" ref="AY48:CD48" ca="1" si="29">+AY36+AY40+AY43+AY46</f>
        <v>-37382.609666666671</v>
      </c>
      <c r="AZ48" s="28">
        <f t="shared" ca="1" si="29"/>
        <v>-37382.609666666671</v>
      </c>
      <c r="BA48" s="28">
        <f t="shared" ca="1" si="29"/>
        <v>-37382.609666666671</v>
      </c>
      <c r="BB48" s="28">
        <f t="shared" ca="1" si="29"/>
        <v>-37382.609666666671</v>
      </c>
      <c r="BC48" s="28">
        <f t="shared" ca="1" si="29"/>
        <v>-39230.906816666669</v>
      </c>
      <c r="BD48" s="28">
        <f t="shared" ca="1" si="29"/>
        <v>-39230.906816666669</v>
      </c>
      <c r="BE48" s="28">
        <f t="shared" ca="1" si="29"/>
        <v>-39230.906816666669</v>
      </c>
      <c r="BF48" s="28">
        <f t="shared" ca="1" si="29"/>
        <v>-39230.906816666669</v>
      </c>
      <c r="BG48" s="28">
        <f t="shared" ca="1" si="29"/>
        <v>-39230.906816666669</v>
      </c>
      <c r="BH48" s="28">
        <f t="shared" ca="1" si="29"/>
        <v>-39230.906816666669</v>
      </c>
      <c r="BI48" s="28">
        <f t="shared" ca="1" si="29"/>
        <v>-39230.906816666669</v>
      </c>
      <c r="BJ48" s="28">
        <f t="shared" ca="1" si="29"/>
        <v>-39230.906816666669</v>
      </c>
      <c r="BK48" s="28">
        <f t="shared" ca="1" si="29"/>
        <v>-39230.906816666669</v>
      </c>
      <c r="BL48" s="28">
        <f t="shared" ca="1" si="29"/>
        <v>-39230.906816666669</v>
      </c>
      <c r="BM48" s="28">
        <f t="shared" ca="1" si="29"/>
        <v>-39230.906816666669</v>
      </c>
      <c r="BN48" s="28">
        <f t="shared" ca="1" si="29"/>
        <v>-39230.906816666669</v>
      </c>
      <c r="BO48" s="28">
        <f t="shared" ca="1" si="29"/>
        <v>-41171.618824166675</v>
      </c>
      <c r="BP48" s="28">
        <f t="shared" ca="1" si="29"/>
        <v>-41171.618824166675</v>
      </c>
      <c r="BQ48" s="28">
        <f t="shared" ca="1" si="29"/>
        <v>-41171.618824166675</v>
      </c>
      <c r="BR48" s="28">
        <f t="shared" ca="1" si="29"/>
        <v>-41171.618824166675</v>
      </c>
      <c r="BS48" s="28">
        <f t="shared" ca="1" si="29"/>
        <v>-41171.618824166675</v>
      </c>
      <c r="BT48" s="28">
        <f t="shared" ca="1" si="29"/>
        <v>-41171.618824166675</v>
      </c>
      <c r="BU48" s="28">
        <f t="shared" ca="1" si="29"/>
        <v>-41171.618824166675</v>
      </c>
      <c r="BV48" s="28">
        <f t="shared" ca="1" si="29"/>
        <v>-41171.618824166675</v>
      </c>
      <c r="BW48" s="28">
        <f t="shared" ca="1" si="29"/>
        <v>-41171.618824166675</v>
      </c>
      <c r="BX48" s="28">
        <f t="shared" ca="1" si="29"/>
        <v>-41171.618824166675</v>
      </c>
      <c r="BY48" s="28">
        <f t="shared" ca="1" si="29"/>
        <v>-41171.618824166675</v>
      </c>
      <c r="BZ48" s="28">
        <f t="shared" ca="1" si="29"/>
        <v>-41171.618824166675</v>
      </c>
      <c r="CA48" s="28">
        <f t="shared" ca="1" si="29"/>
        <v>-43209.366432041672</v>
      </c>
      <c r="CB48" s="28">
        <f t="shared" ca="1" si="29"/>
        <v>-43209.366432041672</v>
      </c>
      <c r="CC48" s="28">
        <f t="shared" ca="1" si="29"/>
        <v>-43209.366432041672</v>
      </c>
      <c r="CD48" s="28">
        <f t="shared" ca="1" si="29"/>
        <v>-43209.366432041672</v>
      </c>
      <c r="CE48" s="28">
        <f t="shared" ref="CE48:CL48" ca="1" si="30">+CE36+CE40+CE43+CE46</f>
        <v>-43209.366432041672</v>
      </c>
      <c r="CF48" s="28">
        <f t="shared" ca="1" si="30"/>
        <v>-43209.366432041672</v>
      </c>
      <c r="CG48" s="28">
        <f t="shared" ca="1" si="30"/>
        <v>-43209.366432041672</v>
      </c>
      <c r="CH48" s="28">
        <f t="shared" ca="1" si="30"/>
        <v>-43209.366432041672</v>
      </c>
      <c r="CI48" s="28">
        <f t="shared" ca="1" si="30"/>
        <v>-43209.366432041672</v>
      </c>
      <c r="CJ48" s="28">
        <f t="shared" ca="1" si="30"/>
        <v>-43209.366432041672</v>
      </c>
      <c r="CK48" s="28">
        <f t="shared" ca="1" si="30"/>
        <v>-43209.366432041672</v>
      </c>
      <c r="CL48" s="28">
        <f t="shared" ca="1" si="30"/>
        <v>-43209.366432041672</v>
      </c>
    </row>
    <row r="49" spans="1:90" x14ac:dyDescent="0.35">
      <c r="B49" s="467" t="s">
        <v>612</v>
      </c>
      <c r="K49" s="232">
        <f ca="1">SUMIF($3:$3,K$2,49:49)</f>
        <v>101837.60000000003</v>
      </c>
      <c r="L49" s="232">
        <f ca="1">SUMIF($3:$3,L$2,49:49)</f>
        <v>106866.98</v>
      </c>
      <c r="M49" s="232">
        <f ca="1">SUMIF($3:$3,M$2,49:49)</f>
        <v>112147.82899999998</v>
      </c>
      <c r="N49" s="232">
        <f ca="1">SUMIF($3:$3,N$2,49:49)</f>
        <v>117692.72044999998</v>
      </c>
      <c r="O49" s="232">
        <f ca="1">SUMIF($3:$3,O$2,49:49)</f>
        <v>123514.8564725</v>
      </c>
      <c r="P49" s="232">
        <f ca="1">SUMIF($3:$3,P$2,49:49)</f>
        <v>129628.09929612504</v>
      </c>
      <c r="R49"/>
      <c r="S49" s="232">
        <f ca="1">-S48*Codes!$H$12</f>
        <v>8486.4666666666672</v>
      </c>
      <c r="T49" s="232">
        <f ca="1">-T48*Codes!$H$12</f>
        <v>8486.4666666666672</v>
      </c>
      <c r="U49" s="232">
        <f ca="1">-U48*Codes!$H$12</f>
        <v>8486.4666666666672</v>
      </c>
      <c r="V49" s="232">
        <f ca="1">-V48*Codes!$H$12</f>
        <v>8486.4666666666672</v>
      </c>
      <c r="W49" s="232">
        <f ca="1">-W48*Codes!$H$12</f>
        <v>8486.4666666666672</v>
      </c>
      <c r="X49" s="232">
        <f ca="1">-X48*Codes!$H$12</f>
        <v>8486.4666666666672</v>
      </c>
      <c r="Y49" s="232">
        <f ca="1">-Y48*Codes!$H$12</f>
        <v>8486.4666666666672</v>
      </c>
      <c r="Z49" s="232">
        <f ca="1">-Z48*Codes!$H$12</f>
        <v>8486.4666666666672</v>
      </c>
      <c r="AA49" s="232">
        <f ca="1">-AA48*Codes!$H$12</f>
        <v>8486.4666666666672</v>
      </c>
      <c r="AB49" s="232">
        <f ca="1">-AB48*Codes!$H$12</f>
        <v>8486.4666666666672</v>
      </c>
      <c r="AC49" s="232">
        <f ca="1">-AC48*Codes!$H$12</f>
        <v>8486.4666666666672</v>
      </c>
      <c r="AD49" s="232">
        <f ca="1">-AD48*Codes!$H$12</f>
        <v>8486.4666666666672</v>
      </c>
      <c r="AE49" s="232">
        <f ca="1">-AE48*Codes!$H$12</f>
        <v>8905.5816666666688</v>
      </c>
      <c r="AF49" s="232">
        <f ca="1">-AF48*Codes!$H$12</f>
        <v>8905.5816666666688</v>
      </c>
      <c r="AG49" s="232">
        <f ca="1">-AG48*Codes!$H$12</f>
        <v>8905.5816666666688</v>
      </c>
      <c r="AH49" s="232">
        <f ca="1">-AH48*Codes!$H$12</f>
        <v>8905.5816666666688</v>
      </c>
      <c r="AI49" s="232">
        <f ca="1">-AI48*Codes!$H$12</f>
        <v>8905.5816666666688</v>
      </c>
      <c r="AJ49" s="232">
        <f ca="1">-AJ48*Codes!$H$12</f>
        <v>8905.5816666666688</v>
      </c>
      <c r="AK49" s="232">
        <f ca="1">-AK48*Codes!$H$12</f>
        <v>8905.5816666666688</v>
      </c>
      <c r="AL49" s="232">
        <f ca="1">-AL48*Codes!$H$12</f>
        <v>8905.5816666666688</v>
      </c>
      <c r="AM49" s="232">
        <f ca="1">-AM48*Codes!$H$12</f>
        <v>8905.5816666666688</v>
      </c>
      <c r="AN49" s="232">
        <f ca="1">-AN48*Codes!$H$12</f>
        <v>8905.5816666666688</v>
      </c>
      <c r="AO49" s="232">
        <f ca="1">-AO48*Codes!$H$12</f>
        <v>8905.5816666666688</v>
      </c>
      <c r="AP49" s="232">
        <f ca="1">-AP48*Codes!$H$12</f>
        <v>8905.5816666666688</v>
      </c>
      <c r="AQ49" s="232">
        <f ca="1">-AQ48*Codes!$H$12</f>
        <v>9345.6524166666677</v>
      </c>
      <c r="AR49" s="232">
        <f ca="1">-AR48*Codes!$H$12</f>
        <v>9345.6524166666677</v>
      </c>
      <c r="AS49" s="232">
        <f ca="1">-AS48*Codes!$H$12</f>
        <v>9345.6524166666677</v>
      </c>
      <c r="AT49" s="232">
        <f ca="1">-AT48*Codes!$H$12</f>
        <v>9345.6524166666677</v>
      </c>
      <c r="AU49" s="232">
        <f ca="1">-AU48*Codes!$H$12</f>
        <v>9345.6524166666677</v>
      </c>
      <c r="AV49" s="232">
        <f ca="1">-AV48*Codes!$H$12</f>
        <v>9345.6524166666677</v>
      </c>
      <c r="AW49" s="232">
        <f ca="1">-AW48*Codes!$H$12</f>
        <v>9345.6524166666677</v>
      </c>
      <c r="AX49" s="232">
        <f ca="1">-AX48*Codes!$H$12</f>
        <v>9345.6524166666677</v>
      </c>
      <c r="AY49" s="232">
        <f ca="1">-AY48*Codes!$H$12</f>
        <v>9345.6524166666677</v>
      </c>
      <c r="AZ49" s="232">
        <f ca="1">-AZ48*Codes!$H$12</f>
        <v>9345.6524166666677</v>
      </c>
      <c r="BA49" s="232">
        <f ca="1">-BA48*Codes!$H$12</f>
        <v>9345.6524166666677</v>
      </c>
      <c r="BB49" s="232">
        <f ca="1">-BB48*Codes!$H$12</f>
        <v>9345.6524166666677</v>
      </c>
      <c r="BC49" s="232">
        <f ca="1">-BC48*Codes!$H$12</f>
        <v>9807.7267041666673</v>
      </c>
      <c r="BD49" s="232">
        <f ca="1">-BD48*Codes!$H$12</f>
        <v>9807.7267041666673</v>
      </c>
      <c r="BE49" s="232">
        <f ca="1">-BE48*Codes!$H$12</f>
        <v>9807.7267041666673</v>
      </c>
      <c r="BF49" s="232">
        <f ca="1">-BF48*Codes!$H$12</f>
        <v>9807.7267041666673</v>
      </c>
      <c r="BG49" s="232">
        <f ca="1">-BG48*Codes!$H$12</f>
        <v>9807.7267041666673</v>
      </c>
      <c r="BH49" s="232">
        <f ca="1">-BH48*Codes!$H$12</f>
        <v>9807.7267041666673</v>
      </c>
      <c r="BI49" s="232">
        <f ca="1">-BI48*Codes!$H$12</f>
        <v>9807.7267041666673</v>
      </c>
      <c r="BJ49" s="232">
        <f ca="1">-BJ48*Codes!$H$12</f>
        <v>9807.7267041666673</v>
      </c>
      <c r="BK49" s="232">
        <f ca="1">-BK48*Codes!$H$12</f>
        <v>9807.7267041666673</v>
      </c>
      <c r="BL49" s="232">
        <f ca="1">-BL48*Codes!$H$12</f>
        <v>9807.7267041666673</v>
      </c>
      <c r="BM49" s="232">
        <f ca="1">-BM48*Codes!$H$12</f>
        <v>9807.7267041666673</v>
      </c>
      <c r="BN49" s="232">
        <f ca="1">-BN48*Codes!$H$12</f>
        <v>9807.7267041666673</v>
      </c>
      <c r="BO49" s="232">
        <f ca="1">-BO48*Codes!$H$12</f>
        <v>10292.904706041669</v>
      </c>
      <c r="BP49" s="232">
        <f ca="1">-BP48*Codes!$H$12</f>
        <v>10292.904706041669</v>
      </c>
      <c r="BQ49" s="232">
        <f ca="1">-BQ48*Codes!$H$12</f>
        <v>10292.904706041669</v>
      </c>
      <c r="BR49" s="232">
        <f ca="1">-BR48*Codes!$H$12</f>
        <v>10292.904706041669</v>
      </c>
      <c r="BS49" s="232">
        <f ca="1">-BS48*Codes!$H$12</f>
        <v>10292.904706041669</v>
      </c>
      <c r="BT49" s="232">
        <f ca="1">-BT48*Codes!$H$12</f>
        <v>10292.904706041669</v>
      </c>
      <c r="BU49" s="232">
        <f ca="1">-BU48*Codes!$H$12</f>
        <v>10292.904706041669</v>
      </c>
      <c r="BV49" s="232">
        <f ca="1">-BV48*Codes!$H$12</f>
        <v>10292.904706041669</v>
      </c>
      <c r="BW49" s="232">
        <f ca="1">-BW48*Codes!$H$12</f>
        <v>10292.904706041669</v>
      </c>
      <c r="BX49" s="232">
        <f ca="1">-BX48*Codes!$H$12</f>
        <v>10292.904706041669</v>
      </c>
      <c r="BY49" s="232">
        <f ca="1">-BY48*Codes!$H$12</f>
        <v>10292.904706041669</v>
      </c>
      <c r="BZ49" s="232">
        <f ca="1">-BZ48*Codes!$H$12</f>
        <v>10292.904706041669</v>
      </c>
      <c r="CA49" s="232">
        <f ca="1">-CA48*Codes!$H$12</f>
        <v>10802.341608010418</v>
      </c>
      <c r="CB49" s="232">
        <f ca="1">-CB48*Codes!$H$12</f>
        <v>10802.341608010418</v>
      </c>
      <c r="CC49" s="232">
        <f ca="1">-CC48*Codes!$H$12</f>
        <v>10802.341608010418</v>
      </c>
      <c r="CD49" s="232">
        <f ca="1">-CD48*Codes!$H$12</f>
        <v>10802.341608010418</v>
      </c>
      <c r="CE49" s="232">
        <f ca="1">-CE48*Codes!$H$12</f>
        <v>10802.341608010418</v>
      </c>
      <c r="CF49" s="232">
        <f ca="1">-CF48*Codes!$H$12</f>
        <v>10802.341608010418</v>
      </c>
      <c r="CG49" s="232">
        <f ca="1">-CG48*Codes!$H$12</f>
        <v>10802.341608010418</v>
      </c>
      <c r="CH49" s="232">
        <f ca="1">-CH48*Codes!$H$12</f>
        <v>10802.341608010418</v>
      </c>
      <c r="CI49" s="232">
        <f ca="1">-CI48*Codes!$H$12</f>
        <v>10802.341608010418</v>
      </c>
      <c r="CJ49" s="232">
        <f ca="1">-CJ48*Codes!$H$12</f>
        <v>10802.341608010418</v>
      </c>
      <c r="CK49" s="232">
        <f ca="1">-CK48*Codes!$H$12</f>
        <v>10802.341608010418</v>
      </c>
      <c r="CL49" s="232">
        <f ca="1">-CL48*Codes!$H$12</f>
        <v>10802.341608010418</v>
      </c>
    </row>
    <row r="50" spans="1:90" x14ac:dyDescent="0.35">
      <c r="B50" s="27" t="s">
        <v>613</v>
      </c>
      <c r="J50" s="28"/>
      <c r="K50" s="28">
        <f ca="1">SUMIF($3:$3,K$2,50:50)</f>
        <v>-305512.8</v>
      </c>
      <c r="L50" s="28">
        <f ca="1">SUMIF($3:$3,L$2,50:50)</f>
        <v>-320600.94</v>
      </c>
      <c r="M50" s="28">
        <f ca="1">SUMIF($3:$3,M$2,50:50)</f>
        <v>-336443.48699999996</v>
      </c>
      <c r="N50" s="28">
        <f ca="1">SUMIF($3:$3,N$2,50:50)</f>
        <v>-353078.16134999995</v>
      </c>
      <c r="O50" s="28">
        <f ca="1">SUMIF($3:$3,O$2,50:50)</f>
        <v>-370544.56941750017</v>
      </c>
      <c r="P50" s="28">
        <f ca="1">SUMIF($3:$3,P$2,50:50)</f>
        <v>-388884.29788837512</v>
      </c>
      <c r="Q50" s="28"/>
      <c r="R50"/>
      <c r="S50" s="254">
        <f ca="1">SUM(S48:OFFSET(S50,-1,0))</f>
        <v>-25459.4</v>
      </c>
      <c r="T50" s="254">
        <f ca="1">SUM(T48:OFFSET(T50,-1,0))</f>
        <v>-25459.4</v>
      </c>
      <c r="U50" s="254">
        <f ca="1">SUM(U48:OFFSET(U50,-1,0))</f>
        <v>-25459.4</v>
      </c>
      <c r="V50" s="254">
        <f ca="1">SUM(V48:OFFSET(V50,-1,0))</f>
        <v>-25459.4</v>
      </c>
      <c r="W50" s="254">
        <f ca="1">SUM(W48:OFFSET(W50,-1,0))</f>
        <v>-25459.4</v>
      </c>
      <c r="X50" s="254">
        <f ca="1">SUM(X48:OFFSET(X50,-1,0))</f>
        <v>-25459.4</v>
      </c>
      <c r="Y50" s="254">
        <f ca="1">SUM(Y48:OFFSET(Y50,-1,0))</f>
        <v>-25459.4</v>
      </c>
      <c r="Z50" s="254">
        <f ca="1">SUM(Z48:OFFSET(Z50,-1,0))</f>
        <v>-25459.4</v>
      </c>
      <c r="AA50" s="254">
        <f ca="1">SUM(AA48:OFFSET(AA50,-1,0))</f>
        <v>-25459.4</v>
      </c>
      <c r="AB50" s="254">
        <f ca="1">SUM(AB48:OFFSET(AB50,-1,0))</f>
        <v>-25459.4</v>
      </c>
      <c r="AC50" s="254">
        <f ca="1">SUM(AC48:OFFSET(AC50,-1,0))</f>
        <v>-25459.4</v>
      </c>
      <c r="AD50" s="254">
        <f ca="1">SUM(AD48:OFFSET(AD50,-1,0))</f>
        <v>-25459.4</v>
      </c>
      <c r="AE50" s="254">
        <f ca="1">SUM(AE48:OFFSET(AE50,-1,0))</f>
        <v>-26716.745000000006</v>
      </c>
      <c r="AF50" s="254">
        <f ca="1">SUM(AF48:OFFSET(AF50,-1,0))</f>
        <v>-26716.745000000006</v>
      </c>
      <c r="AG50" s="254">
        <f ca="1">SUM(AG48:OFFSET(AG50,-1,0))</f>
        <v>-26716.745000000006</v>
      </c>
      <c r="AH50" s="254">
        <f ca="1">SUM(AH48:OFFSET(AH50,-1,0))</f>
        <v>-26716.745000000006</v>
      </c>
      <c r="AI50" s="254">
        <f ca="1">SUM(AI48:OFFSET(AI50,-1,0))</f>
        <v>-26716.745000000006</v>
      </c>
      <c r="AJ50" s="254">
        <f ca="1">SUM(AJ48:OFFSET(AJ50,-1,0))</f>
        <v>-26716.745000000006</v>
      </c>
      <c r="AK50" s="254">
        <f ca="1">SUM(AK48:OFFSET(AK50,-1,0))</f>
        <v>-26716.745000000006</v>
      </c>
      <c r="AL50" s="254">
        <f ca="1">SUM(AL48:OFFSET(AL50,-1,0))</f>
        <v>-26716.745000000006</v>
      </c>
      <c r="AM50" s="254">
        <f ca="1">SUM(AM48:OFFSET(AM50,-1,0))</f>
        <v>-26716.745000000006</v>
      </c>
      <c r="AN50" s="254">
        <f ca="1">SUM(AN48:OFFSET(AN50,-1,0))</f>
        <v>-26716.745000000006</v>
      </c>
      <c r="AO50" s="254">
        <f ca="1">SUM(AO48:OFFSET(AO50,-1,0))</f>
        <v>-26716.745000000006</v>
      </c>
      <c r="AP50" s="254">
        <f ca="1">SUM(AP48:OFFSET(AP50,-1,0))</f>
        <v>-26716.745000000006</v>
      </c>
      <c r="AQ50" s="254">
        <f ca="1">SUM(AQ48:OFFSET(AQ50,-1,0))</f>
        <v>-28036.957250000003</v>
      </c>
      <c r="AR50" s="254">
        <f ca="1">SUM(AR48:OFFSET(AR50,-1,0))</f>
        <v>-28036.957250000003</v>
      </c>
      <c r="AS50" s="254">
        <f ca="1">SUM(AS48:OFFSET(AS50,-1,0))</f>
        <v>-28036.957250000003</v>
      </c>
      <c r="AT50" s="254">
        <f ca="1">SUM(AT48:OFFSET(AT50,-1,0))</f>
        <v>-28036.957250000003</v>
      </c>
      <c r="AU50" s="254">
        <f ca="1">SUM(AU48:OFFSET(AU50,-1,0))</f>
        <v>-28036.957250000003</v>
      </c>
      <c r="AV50" s="254">
        <f ca="1">SUM(AV48:OFFSET(AV50,-1,0))</f>
        <v>-28036.957250000003</v>
      </c>
      <c r="AW50" s="254">
        <f ca="1">SUM(AW48:OFFSET(AW50,-1,0))</f>
        <v>-28036.957250000003</v>
      </c>
      <c r="AX50" s="254">
        <f ca="1">SUM(AX48:OFFSET(AX50,-1,0))</f>
        <v>-28036.957250000003</v>
      </c>
      <c r="AY50" s="254">
        <f ca="1">SUM(AY48:OFFSET(AY50,-1,0))</f>
        <v>-28036.957250000003</v>
      </c>
      <c r="AZ50" s="254">
        <f ca="1">SUM(AZ48:OFFSET(AZ50,-1,0))</f>
        <v>-28036.957250000003</v>
      </c>
      <c r="BA50" s="254">
        <f ca="1">SUM(BA48:OFFSET(BA50,-1,0))</f>
        <v>-28036.957250000003</v>
      </c>
      <c r="BB50" s="254">
        <f ca="1">SUM(BB48:OFFSET(BB50,-1,0))</f>
        <v>-28036.957250000003</v>
      </c>
      <c r="BC50" s="254">
        <f ca="1">SUM(BC48:OFFSET(BC50,-1,0))</f>
        <v>-29423.180112500002</v>
      </c>
      <c r="BD50" s="254">
        <f ca="1">SUM(BD48:OFFSET(BD50,-1,0))</f>
        <v>-29423.180112500002</v>
      </c>
      <c r="BE50" s="254">
        <f ca="1">SUM(BE48:OFFSET(BE50,-1,0))</f>
        <v>-29423.180112500002</v>
      </c>
      <c r="BF50" s="254">
        <f ca="1">SUM(BF48:OFFSET(BF50,-1,0))</f>
        <v>-29423.180112500002</v>
      </c>
      <c r="BG50" s="254">
        <f ca="1">SUM(BG48:OFFSET(BG50,-1,0))</f>
        <v>-29423.180112500002</v>
      </c>
      <c r="BH50" s="254">
        <f ca="1">SUM(BH48:OFFSET(BH50,-1,0))</f>
        <v>-29423.180112500002</v>
      </c>
      <c r="BI50" s="254">
        <f ca="1">SUM(BI48:OFFSET(BI50,-1,0))</f>
        <v>-29423.180112500002</v>
      </c>
      <c r="BJ50" s="254">
        <f ca="1">SUM(BJ48:OFFSET(BJ50,-1,0))</f>
        <v>-29423.180112500002</v>
      </c>
      <c r="BK50" s="254">
        <f ca="1">SUM(BK48:OFFSET(BK50,-1,0))</f>
        <v>-29423.180112500002</v>
      </c>
      <c r="BL50" s="254">
        <f ca="1">SUM(BL48:OFFSET(BL50,-1,0))</f>
        <v>-29423.180112500002</v>
      </c>
      <c r="BM50" s="254">
        <f ca="1">SUM(BM48:OFFSET(BM50,-1,0))</f>
        <v>-29423.180112500002</v>
      </c>
      <c r="BN50" s="254">
        <f ca="1">SUM(BN48:OFFSET(BN50,-1,0))</f>
        <v>-29423.180112500002</v>
      </c>
      <c r="BO50" s="254">
        <f ca="1">SUM(BO48:OFFSET(BO50,-1,0))</f>
        <v>-30878.714118125004</v>
      </c>
      <c r="BP50" s="254">
        <f ca="1">SUM(BP48:OFFSET(BP50,-1,0))</f>
        <v>-30878.714118125004</v>
      </c>
      <c r="BQ50" s="254">
        <f ca="1">SUM(BQ48:OFFSET(BQ50,-1,0))</f>
        <v>-30878.714118125004</v>
      </c>
      <c r="BR50" s="254">
        <f ca="1">SUM(BR48:OFFSET(BR50,-1,0))</f>
        <v>-30878.714118125004</v>
      </c>
      <c r="BS50" s="254">
        <f ca="1">SUM(BS48:OFFSET(BS50,-1,0))</f>
        <v>-30878.714118125004</v>
      </c>
      <c r="BT50" s="254">
        <f ca="1">SUM(BT48:OFFSET(BT50,-1,0))</f>
        <v>-30878.714118125004</v>
      </c>
      <c r="BU50" s="254">
        <f ca="1">SUM(BU48:OFFSET(BU50,-1,0))</f>
        <v>-30878.714118125004</v>
      </c>
      <c r="BV50" s="254">
        <f ca="1">SUM(BV48:OFFSET(BV50,-1,0))</f>
        <v>-30878.714118125004</v>
      </c>
      <c r="BW50" s="254">
        <f ca="1">SUM(BW48:OFFSET(BW50,-1,0))</f>
        <v>-30878.714118125004</v>
      </c>
      <c r="BX50" s="254">
        <f ca="1">SUM(BX48:OFFSET(BX50,-1,0))</f>
        <v>-30878.714118125004</v>
      </c>
      <c r="BY50" s="254">
        <f ca="1">SUM(BY48:OFFSET(BY50,-1,0))</f>
        <v>-30878.714118125004</v>
      </c>
      <c r="BZ50" s="254">
        <f ca="1">SUM(BZ48:OFFSET(BZ50,-1,0))</f>
        <v>-30878.714118125004</v>
      </c>
      <c r="CA50" s="254">
        <f ca="1">SUM(CA48:OFFSET(CA50,-1,0))</f>
        <v>-32407.024824031254</v>
      </c>
      <c r="CB50" s="254">
        <f ca="1">SUM(CB48:OFFSET(CB50,-1,0))</f>
        <v>-32407.024824031254</v>
      </c>
      <c r="CC50" s="254">
        <f ca="1">SUM(CC48:OFFSET(CC50,-1,0))</f>
        <v>-32407.024824031254</v>
      </c>
      <c r="CD50" s="254">
        <f ca="1">SUM(CD48:OFFSET(CD50,-1,0))</f>
        <v>-32407.024824031254</v>
      </c>
      <c r="CE50" s="254">
        <f ca="1">SUM(CE48:OFFSET(CE50,-1,0))</f>
        <v>-32407.024824031254</v>
      </c>
      <c r="CF50" s="254">
        <f ca="1">SUM(CF48:OFFSET(CF50,-1,0))</f>
        <v>-32407.024824031254</v>
      </c>
      <c r="CG50" s="254">
        <f ca="1">SUM(CG48:OFFSET(CG50,-1,0))</f>
        <v>-32407.024824031254</v>
      </c>
      <c r="CH50" s="254">
        <f ca="1">SUM(CH48:OFFSET(CH50,-1,0))</f>
        <v>-32407.024824031254</v>
      </c>
      <c r="CI50" s="254">
        <f ca="1">SUM(CI48:OFFSET(CI50,-1,0))</f>
        <v>-32407.024824031254</v>
      </c>
      <c r="CJ50" s="254">
        <f ca="1">SUM(CJ48:OFFSET(CJ50,-1,0))</f>
        <v>-32407.024824031254</v>
      </c>
      <c r="CK50" s="254">
        <f ca="1">SUM(CK48:OFFSET(CK50,-1,0))</f>
        <v>-32407.024824031254</v>
      </c>
      <c r="CL50" s="254">
        <f ca="1">SUM(CL48:OFFSET(CL50,-1,0))</f>
        <v>-32407.024824031254</v>
      </c>
    </row>
    <row r="51" spans="1:90" x14ac:dyDescent="0.35">
      <c r="B51" s="126" t="s">
        <v>69</v>
      </c>
      <c r="J51" s="28"/>
      <c r="K51" s="21">
        <f t="shared" ref="K51:P51" ca="1" si="31">IFERROR(K50/K16,0)</f>
        <v>0</v>
      </c>
      <c r="L51" s="21">
        <f t="shared" ca="1" si="31"/>
        <v>0</v>
      </c>
      <c r="M51" s="21">
        <f t="shared" ca="1" si="31"/>
        <v>0</v>
      </c>
      <c r="N51" s="21">
        <f t="shared" ca="1" si="31"/>
        <v>0</v>
      </c>
      <c r="O51" s="21">
        <f t="shared" ca="1" si="31"/>
        <v>0</v>
      </c>
      <c r="P51" s="21">
        <f t="shared" ca="1" si="31"/>
        <v>0</v>
      </c>
      <c r="Q51" s="258"/>
      <c r="R51"/>
      <c r="S51" s="21">
        <f t="shared" ref="S51:AX51" ca="1" si="32">IFERROR(S50/S16,0)</f>
        <v>0</v>
      </c>
      <c r="T51" s="21">
        <f t="shared" ca="1" si="32"/>
        <v>0</v>
      </c>
      <c r="U51" s="21">
        <f t="shared" ca="1" si="32"/>
        <v>0</v>
      </c>
      <c r="V51" s="21">
        <f t="shared" ca="1" si="32"/>
        <v>0</v>
      </c>
      <c r="W51" s="21">
        <f t="shared" ca="1" si="32"/>
        <v>0</v>
      </c>
      <c r="X51" s="21">
        <f t="shared" ca="1" si="32"/>
        <v>0</v>
      </c>
      <c r="Y51" s="21">
        <f t="shared" ca="1" si="32"/>
        <v>0</v>
      </c>
      <c r="Z51" s="21">
        <f t="shared" ca="1" si="32"/>
        <v>0</v>
      </c>
      <c r="AA51" s="21">
        <f t="shared" ca="1" si="32"/>
        <v>0</v>
      </c>
      <c r="AB51" s="21">
        <f t="shared" ca="1" si="32"/>
        <v>0</v>
      </c>
      <c r="AC51" s="21">
        <f t="shared" ca="1" si="32"/>
        <v>0</v>
      </c>
      <c r="AD51" s="21">
        <f t="shared" ca="1" si="32"/>
        <v>0</v>
      </c>
      <c r="AE51" s="21">
        <f t="shared" ca="1" si="32"/>
        <v>0</v>
      </c>
      <c r="AF51" s="21">
        <f t="shared" ca="1" si="32"/>
        <v>0</v>
      </c>
      <c r="AG51" s="21">
        <f t="shared" ca="1" si="32"/>
        <v>0</v>
      </c>
      <c r="AH51" s="21">
        <f t="shared" ca="1" si="32"/>
        <v>0</v>
      </c>
      <c r="AI51" s="21">
        <f t="shared" ca="1" si="32"/>
        <v>0</v>
      </c>
      <c r="AJ51" s="21">
        <f t="shared" ca="1" si="32"/>
        <v>0</v>
      </c>
      <c r="AK51" s="21">
        <f t="shared" ca="1" si="32"/>
        <v>0</v>
      </c>
      <c r="AL51" s="21">
        <f t="shared" ca="1" si="32"/>
        <v>0</v>
      </c>
      <c r="AM51" s="21">
        <f t="shared" ca="1" si="32"/>
        <v>0</v>
      </c>
      <c r="AN51" s="21">
        <f t="shared" ca="1" si="32"/>
        <v>0</v>
      </c>
      <c r="AO51" s="21">
        <f t="shared" ca="1" si="32"/>
        <v>0</v>
      </c>
      <c r="AP51" s="21">
        <f t="shared" ca="1" si="32"/>
        <v>0</v>
      </c>
      <c r="AQ51" s="21">
        <f t="shared" ca="1" si="32"/>
        <v>0</v>
      </c>
      <c r="AR51" s="21">
        <f t="shared" ca="1" si="32"/>
        <v>0</v>
      </c>
      <c r="AS51" s="21">
        <f t="shared" ca="1" si="32"/>
        <v>0</v>
      </c>
      <c r="AT51" s="21">
        <f t="shared" ca="1" si="32"/>
        <v>0</v>
      </c>
      <c r="AU51" s="21">
        <f t="shared" ca="1" si="32"/>
        <v>0</v>
      </c>
      <c r="AV51" s="21">
        <f t="shared" ca="1" si="32"/>
        <v>0</v>
      </c>
      <c r="AW51" s="21">
        <f t="shared" ca="1" si="32"/>
        <v>0</v>
      </c>
      <c r="AX51" s="21">
        <f t="shared" ca="1" si="32"/>
        <v>0</v>
      </c>
      <c r="AY51" s="21">
        <f t="shared" ref="AY51:CD51" ca="1" si="33">IFERROR(AY50/AY16,0)</f>
        <v>0</v>
      </c>
      <c r="AZ51" s="21">
        <f t="shared" ca="1" si="33"/>
        <v>0</v>
      </c>
      <c r="BA51" s="21">
        <f t="shared" ca="1" si="33"/>
        <v>0</v>
      </c>
      <c r="BB51" s="21">
        <f t="shared" ca="1" si="33"/>
        <v>0</v>
      </c>
      <c r="BC51" s="21">
        <f t="shared" ca="1" si="33"/>
        <v>0</v>
      </c>
      <c r="BD51" s="21">
        <f t="shared" ca="1" si="33"/>
        <v>0</v>
      </c>
      <c r="BE51" s="21">
        <f t="shared" ca="1" si="33"/>
        <v>0</v>
      </c>
      <c r="BF51" s="21">
        <f t="shared" ca="1" si="33"/>
        <v>0</v>
      </c>
      <c r="BG51" s="21">
        <f t="shared" ca="1" si="33"/>
        <v>0</v>
      </c>
      <c r="BH51" s="21">
        <f t="shared" ca="1" si="33"/>
        <v>0</v>
      </c>
      <c r="BI51" s="21">
        <f t="shared" ca="1" si="33"/>
        <v>0</v>
      </c>
      <c r="BJ51" s="21">
        <f t="shared" ca="1" si="33"/>
        <v>0</v>
      </c>
      <c r="BK51" s="21">
        <f t="shared" ca="1" si="33"/>
        <v>0</v>
      </c>
      <c r="BL51" s="21">
        <f t="shared" ca="1" si="33"/>
        <v>0</v>
      </c>
      <c r="BM51" s="21">
        <f t="shared" ca="1" si="33"/>
        <v>0</v>
      </c>
      <c r="BN51" s="21">
        <f t="shared" ca="1" si="33"/>
        <v>0</v>
      </c>
      <c r="BO51" s="21">
        <f t="shared" ca="1" si="33"/>
        <v>0</v>
      </c>
      <c r="BP51" s="21">
        <f t="shared" ca="1" si="33"/>
        <v>0</v>
      </c>
      <c r="BQ51" s="21">
        <f t="shared" ca="1" si="33"/>
        <v>0</v>
      </c>
      <c r="BR51" s="21">
        <f t="shared" ca="1" si="33"/>
        <v>0</v>
      </c>
      <c r="BS51" s="21">
        <f t="shared" ca="1" si="33"/>
        <v>0</v>
      </c>
      <c r="BT51" s="21">
        <f t="shared" ca="1" si="33"/>
        <v>0</v>
      </c>
      <c r="BU51" s="21">
        <f t="shared" ca="1" si="33"/>
        <v>0</v>
      </c>
      <c r="BV51" s="21">
        <f t="shared" ca="1" si="33"/>
        <v>0</v>
      </c>
      <c r="BW51" s="21">
        <f t="shared" ca="1" si="33"/>
        <v>0</v>
      </c>
      <c r="BX51" s="21">
        <f t="shared" ca="1" si="33"/>
        <v>0</v>
      </c>
      <c r="BY51" s="21">
        <f t="shared" ca="1" si="33"/>
        <v>0</v>
      </c>
      <c r="BZ51" s="21">
        <f t="shared" ca="1" si="33"/>
        <v>0</v>
      </c>
      <c r="CA51" s="21">
        <f t="shared" ca="1" si="33"/>
        <v>0</v>
      </c>
      <c r="CB51" s="21">
        <f t="shared" ca="1" si="33"/>
        <v>0</v>
      </c>
      <c r="CC51" s="21">
        <f t="shared" ca="1" si="33"/>
        <v>0</v>
      </c>
      <c r="CD51" s="21">
        <f t="shared" ca="1" si="33"/>
        <v>0</v>
      </c>
      <c r="CE51" s="21">
        <f t="shared" ref="CE51:CL51" ca="1" si="34">IFERROR(CE50/CE16,0)</f>
        <v>0</v>
      </c>
      <c r="CF51" s="21">
        <f t="shared" ca="1" si="34"/>
        <v>0</v>
      </c>
      <c r="CG51" s="21">
        <f t="shared" ca="1" si="34"/>
        <v>0</v>
      </c>
      <c r="CH51" s="21">
        <f t="shared" ca="1" si="34"/>
        <v>0</v>
      </c>
      <c r="CI51" s="21">
        <f t="shared" ca="1" si="34"/>
        <v>0</v>
      </c>
      <c r="CJ51" s="21">
        <f t="shared" ca="1" si="34"/>
        <v>0</v>
      </c>
      <c r="CK51" s="21">
        <f t="shared" ca="1" si="34"/>
        <v>0</v>
      </c>
      <c r="CL51" s="21">
        <f t="shared" ca="1" si="34"/>
        <v>0</v>
      </c>
    </row>
    <row r="53" spans="1:90" x14ac:dyDescent="0.35">
      <c r="A53" t="s">
        <v>218</v>
      </c>
      <c r="B53" s="293" t="s">
        <v>205</v>
      </c>
      <c r="C53" s="292"/>
      <c r="D53" s="292"/>
      <c r="E53" s="292"/>
      <c r="F53" s="292"/>
      <c r="G53" s="292"/>
      <c r="H53" s="292"/>
      <c r="I53" s="292"/>
      <c r="J53" s="296"/>
      <c r="K53" s="296"/>
      <c r="L53" s="296"/>
      <c r="M53" s="296"/>
      <c r="N53" s="296"/>
      <c r="O53" s="296"/>
      <c r="P53" s="299"/>
      <c r="Q53" s="252"/>
      <c r="R53" s="298"/>
      <c r="S53" s="297"/>
      <c r="T53" s="297"/>
      <c r="U53" s="297"/>
      <c r="V53" s="297"/>
      <c r="W53" s="297"/>
      <c r="X53" s="297"/>
      <c r="Y53" s="297"/>
      <c r="Z53" s="297"/>
      <c r="AA53" s="297"/>
      <c r="AB53" s="297"/>
      <c r="AC53" s="297"/>
      <c r="AD53" s="297"/>
      <c r="AE53" s="297"/>
      <c r="AF53" s="297"/>
      <c r="AG53" s="297"/>
      <c r="AH53" s="297"/>
      <c r="AI53" s="297"/>
      <c r="AJ53" s="297"/>
      <c r="AK53" s="297"/>
      <c r="AL53" s="297"/>
      <c r="AM53" s="297"/>
      <c r="AN53" s="297"/>
      <c r="AO53" s="297"/>
      <c r="AP53" s="297"/>
      <c r="AQ53" s="297"/>
      <c r="AR53" s="297"/>
      <c r="AS53" s="297"/>
      <c r="AT53" s="297"/>
      <c r="AU53" s="297"/>
      <c r="AV53" s="297"/>
      <c r="AW53" s="297"/>
      <c r="AX53" s="297"/>
      <c r="AY53" s="297"/>
      <c r="AZ53" s="297"/>
      <c r="BA53" s="297"/>
      <c r="BB53" s="297"/>
      <c r="BC53" s="297"/>
      <c r="BD53" s="297"/>
      <c r="BE53" s="297"/>
      <c r="BF53" s="297"/>
      <c r="BG53" s="297"/>
      <c r="BH53" s="297"/>
      <c r="BI53" s="297"/>
      <c r="BJ53" s="297"/>
      <c r="BK53" s="297"/>
      <c r="BL53" s="297"/>
      <c r="BM53" s="297"/>
      <c r="BN53" s="297"/>
      <c r="BO53" s="297"/>
      <c r="BP53" s="297"/>
      <c r="BQ53" s="297"/>
      <c r="BR53" s="297"/>
      <c r="BS53" s="297"/>
      <c r="BT53" s="297"/>
      <c r="BU53" s="297"/>
      <c r="BV53" s="297"/>
      <c r="BW53" s="297"/>
      <c r="BX53" s="297"/>
      <c r="BY53" s="297"/>
      <c r="BZ53" s="297"/>
      <c r="CA53" s="297"/>
      <c r="CB53" s="297"/>
      <c r="CC53" s="297"/>
      <c r="CD53" s="297"/>
      <c r="CE53" s="297"/>
      <c r="CF53" s="297"/>
      <c r="CG53" s="297"/>
      <c r="CH53" s="297"/>
      <c r="CI53" s="297"/>
      <c r="CJ53" s="297"/>
      <c r="CK53" s="297"/>
      <c r="CL53" s="300"/>
    </row>
    <row r="54" spans="1:90" x14ac:dyDescent="0.35">
      <c r="B54" s="12" t="s">
        <v>614</v>
      </c>
      <c r="J54" s="61"/>
      <c r="K54" s="61"/>
      <c r="L54" s="61"/>
      <c r="M54" s="61"/>
      <c r="N54" s="61"/>
      <c r="O54" s="61"/>
      <c r="P54" s="61"/>
      <c r="Q54" s="61"/>
      <c r="R54" s="18"/>
    </row>
    <row r="55" spans="1:90" x14ac:dyDescent="0.35">
      <c r="B55" s="467" t="s">
        <v>615</v>
      </c>
      <c r="C55" s="8"/>
      <c r="J55" s="262"/>
      <c r="K55" s="53">
        <f ca="1">SUMIF($4:$4,K$2,55:55)</f>
        <v>169592649.5999999</v>
      </c>
      <c r="L55" s="53">
        <f ca="1">SUMIF($4:$4,L$2,55:55)</f>
        <v>169165181.68000007</v>
      </c>
      <c r="M55" s="53">
        <f ca="1">SUMIF($4:$4,M$2,55:55)</f>
        <v>168716590.36399996</v>
      </c>
      <c r="N55" s="53">
        <f ca="1">SUMIF($4:$4,N$2,55:55)</f>
        <v>168245819.48220003</v>
      </c>
      <c r="O55" s="53">
        <f ca="1">SUMIF($4:$4,O$2,55:55)</f>
        <v>167751760.05631018</v>
      </c>
      <c r="P55" s="53">
        <f ca="1">SUMIF($4:$4,P$2,55:55)</f>
        <v>167233247.65912569</v>
      </c>
      <c r="Q55" s="262"/>
      <c r="R55" s="23">
        <v>0</v>
      </c>
      <c r="S55" s="53">
        <f t="shared" ref="S55:AX55" ca="1" si="35">R55+S96</f>
        <v>169966054.13333333</v>
      </c>
      <c r="T55" s="53">
        <f t="shared" ca="1" si="35"/>
        <v>169932108.26666665</v>
      </c>
      <c r="U55" s="53">
        <f t="shared" ca="1" si="35"/>
        <v>169898162.39999998</v>
      </c>
      <c r="V55" s="53">
        <f t="shared" ca="1" si="35"/>
        <v>169864216.5333333</v>
      </c>
      <c r="W55" s="53">
        <f t="shared" ca="1" si="35"/>
        <v>169830270.66666663</v>
      </c>
      <c r="X55" s="53">
        <f t="shared" ca="1" si="35"/>
        <v>169796324.79999995</v>
      </c>
      <c r="Y55" s="53">
        <f t="shared" ca="1" si="35"/>
        <v>169762378.93333328</v>
      </c>
      <c r="Z55" s="53">
        <f t="shared" ca="1" si="35"/>
        <v>169728433.0666666</v>
      </c>
      <c r="AA55" s="53">
        <f t="shared" ca="1" si="35"/>
        <v>169694487.19999993</v>
      </c>
      <c r="AB55" s="53">
        <f t="shared" ca="1" si="35"/>
        <v>169660541.33333325</v>
      </c>
      <c r="AC55" s="53">
        <f t="shared" ca="1" si="35"/>
        <v>169626595.46666658</v>
      </c>
      <c r="AD55" s="53">
        <f t="shared" ca="1" si="35"/>
        <v>169592649.5999999</v>
      </c>
      <c r="AE55" s="53">
        <f t="shared" ca="1" si="35"/>
        <v>169557027.27333325</v>
      </c>
      <c r="AF55" s="53">
        <f t="shared" ca="1" si="35"/>
        <v>169521404.9466666</v>
      </c>
      <c r="AG55" s="53">
        <f t="shared" ca="1" si="35"/>
        <v>169485782.61999995</v>
      </c>
      <c r="AH55" s="53">
        <f t="shared" ca="1" si="35"/>
        <v>169450160.29333329</v>
      </c>
      <c r="AI55" s="53">
        <f t="shared" ca="1" si="35"/>
        <v>169414537.96666664</v>
      </c>
      <c r="AJ55" s="53">
        <f t="shared" ca="1" si="35"/>
        <v>169378915.63999999</v>
      </c>
      <c r="AK55" s="53">
        <f t="shared" ca="1" si="35"/>
        <v>169343293.31333333</v>
      </c>
      <c r="AL55" s="53">
        <f t="shared" ca="1" si="35"/>
        <v>169307670.98666668</v>
      </c>
      <c r="AM55" s="53">
        <f t="shared" ca="1" si="35"/>
        <v>169272048.66000003</v>
      </c>
      <c r="AN55" s="53">
        <f t="shared" ca="1" si="35"/>
        <v>169236426.33333337</v>
      </c>
      <c r="AO55" s="53">
        <f t="shared" ca="1" si="35"/>
        <v>169200804.00666672</v>
      </c>
      <c r="AP55" s="53">
        <f t="shared" ca="1" si="35"/>
        <v>169165181.68000007</v>
      </c>
      <c r="AQ55" s="53">
        <f t="shared" ca="1" si="35"/>
        <v>169127799.07033339</v>
      </c>
      <c r="AR55" s="53">
        <f t="shared" ca="1" si="35"/>
        <v>169090416.46066672</v>
      </c>
      <c r="AS55" s="53">
        <f t="shared" ca="1" si="35"/>
        <v>169053033.85100004</v>
      </c>
      <c r="AT55" s="53">
        <f t="shared" ca="1" si="35"/>
        <v>169015651.24133337</v>
      </c>
      <c r="AU55" s="53">
        <f t="shared" ca="1" si="35"/>
        <v>168978268.63166669</v>
      </c>
      <c r="AV55" s="53">
        <f t="shared" ca="1" si="35"/>
        <v>168940886.02200001</v>
      </c>
      <c r="AW55" s="53">
        <f t="shared" ca="1" si="35"/>
        <v>168903503.41233334</v>
      </c>
      <c r="AX55" s="53">
        <f t="shared" ca="1" si="35"/>
        <v>168866120.80266666</v>
      </c>
      <c r="AY55" s="53">
        <f t="shared" ref="AY55:CD55" ca="1" si="36">AX55+AY96</f>
        <v>168828738.19299999</v>
      </c>
      <c r="AZ55" s="53">
        <f t="shared" ca="1" si="36"/>
        <v>168791355.58333331</v>
      </c>
      <c r="BA55" s="53">
        <f t="shared" ca="1" si="36"/>
        <v>168753972.97366664</v>
      </c>
      <c r="BB55" s="53">
        <f t="shared" ca="1" si="36"/>
        <v>168716590.36399996</v>
      </c>
      <c r="BC55" s="53">
        <f t="shared" ca="1" si="36"/>
        <v>168677359.4571833</v>
      </c>
      <c r="BD55" s="53">
        <f t="shared" ca="1" si="36"/>
        <v>168638128.55036664</v>
      </c>
      <c r="BE55" s="53">
        <f t="shared" ca="1" si="36"/>
        <v>168598897.64354998</v>
      </c>
      <c r="BF55" s="53">
        <f t="shared" ca="1" si="36"/>
        <v>168559666.73673332</v>
      </c>
      <c r="BG55" s="53">
        <f t="shared" ca="1" si="36"/>
        <v>168520435.82991666</v>
      </c>
      <c r="BH55" s="53">
        <f t="shared" ca="1" si="36"/>
        <v>168481204.92309999</v>
      </c>
      <c r="BI55" s="53">
        <f t="shared" ca="1" si="36"/>
        <v>168441974.01628333</v>
      </c>
      <c r="BJ55" s="53">
        <f t="shared" ca="1" si="36"/>
        <v>168402743.10946667</v>
      </c>
      <c r="BK55" s="53">
        <f t="shared" ca="1" si="36"/>
        <v>168363512.20265001</v>
      </c>
      <c r="BL55" s="53">
        <f t="shared" ca="1" si="36"/>
        <v>168324281.29583335</v>
      </c>
      <c r="BM55" s="53">
        <f t="shared" ca="1" si="36"/>
        <v>168285050.38901669</v>
      </c>
      <c r="BN55" s="53">
        <f t="shared" ca="1" si="36"/>
        <v>168245819.48220003</v>
      </c>
      <c r="BO55" s="53">
        <f t="shared" ca="1" si="36"/>
        <v>168204647.86337587</v>
      </c>
      <c r="BP55" s="53">
        <f t="shared" ca="1" si="36"/>
        <v>168163476.24455172</v>
      </c>
      <c r="BQ55" s="53">
        <f t="shared" ca="1" si="36"/>
        <v>168122304.62572756</v>
      </c>
      <c r="BR55" s="53">
        <f t="shared" ca="1" si="36"/>
        <v>168081133.00690341</v>
      </c>
      <c r="BS55" s="53">
        <f t="shared" ca="1" si="36"/>
        <v>168039961.38807926</v>
      </c>
      <c r="BT55" s="53">
        <f t="shared" ca="1" si="36"/>
        <v>167998789.7692551</v>
      </c>
      <c r="BU55" s="53">
        <f t="shared" ca="1" si="36"/>
        <v>167957618.15043095</v>
      </c>
      <c r="BV55" s="53">
        <f t="shared" ca="1" si="36"/>
        <v>167916446.53160679</v>
      </c>
      <c r="BW55" s="53">
        <f t="shared" ca="1" si="36"/>
        <v>167875274.91278264</v>
      </c>
      <c r="BX55" s="53">
        <f t="shared" ca="1" si="36"/>
        <v>167834103.29395849</v>
      </c>
      <c r="BY55" s="53">
        <f t="shared" ca="1" si="36"/>
        <v>167792931.67513433</v>
      </c>
      <c r="BZ55" s="53">
        <f t="shared" ca="1" si="36"/>
        <v>167751760.05631018</v>
      </c>
      <c r="CA55" s="53">
        <f t="shared" ca="1" si="36"/>
        <v>167708550.68987814</v>
      </c>
      <c r="CB55" s="53">
        <f t="shared" ca="1" si="36"/>
        <v>167665341.32344609</v>
      </c>
      <c r="CC55" s="53">
        <f t="shared" ca="1" si="36"/>
        <v>167622131.95701405</v>
      </c>
      <c r="CD55" s="53">
        <f t="shared" ca="1" si="36"/>
        <v>167578922.59058201</v>
      </c>
      <c r="CE55" s="53">
        <f t="shared" ref="CE55:CL55" ca="1" si="37">CD55+CE96</f>
        <v>167535713.22414997</v>
      </c>
      <c r="CF55" s="53">
        <f t="shared" ca="1" si="37"/>
        <v>167492503.85771793</v>
      </c>
      <c r="CG55" s="53">
        <f t="shared" ca="1" si="37"/>
        <v>167449294.49128589</v>
      </c>
      <c r="CH55" s="53">
        <f t="shared" ca="1" si="37"/>
        <v>167406085.12485385</v>
      </c>
      <c r="CI55" s="53">
        <f t="shared" ca="1" si="37"/>
        <v>167362875.75842181</v>
      </c>
      <c r="CJ55" s="53">
        <f t="shared" ca="1" si="37"/>
        <v>167319666.39198977</v>
      </c>
      <c r="CK55" s="53">
        <f t="shared" ca="1" si="37"/>
        <v>167276457.02555773</v>
      </c>
      <c r="CL55" s="53">
        <f t="shared" ca="1" si="37"/>
        <v>167233247.65912569</v>
      </c>
    </row>
    <row r="56" spans="1:90" x14ac:dyDescent="0.35">
      <c r="B56" s="467" t="s">
        <v>839</v>
      </c>
      <c r="C56" s="8"/>
      <c r="J56" s="262"/>
      <c r="K56" s="232">
        <f ca="1">SUMIF($4:$4,K$2,56:56)</f>
        <v>101837.60000000003</v>
      </c>
      <c r="L56" s="232">
        <f ca="1">SUMIF($4:$4,L$2,56:56)</f>
        <v>208704.58000000002</v>
      </c>
      <c r="M56" s="232">
        <f ca="1">SUMIF($4:$4,M$2,56:56)</f>
        <v>320852.40900000016</v>
      </c>
      <c r="N56" s="232">
        <f ca="1">SUMIF($4:$4,N$2,56:56)</f>
        <v>438545.1294500003</v>
      </c>
      <c r="O56" s="232">
        <f ca="1">SUMIF($4:$4,O$2,56:56)</f>
        <v>562059.98592250037</v>
      </c>
      <c r="P56" s="232">
        <f ca="1">SUMIF($4:$4,P$2,56:56)</f>
        <v>691688.08521862596</v>
      </c>
      <c r="Q56" s="262"/>
      <c r="S56" s="53">
        <f ca="1">+MAX(0,R56+S49)</f>
        <v>8486.4666666666672</v>
      </c>
      <c r="T56" s="53">
        <f t="shared" ref="T56:CE56" ca="1" si="38">+MAX(0,S56+T49)</f>
        <v>16972.933333333334</v>
      </c>
      <c r="U56" s="53">
        <f t="shared" ca="1" si="38"/>
        <v>25459.4</v>
      </c>
      <c r="V56" s="53">
        <f t="shared" ca="1" si="38"/>
        <v>33945.866666666669</v>
      </c>
      <c r="W56" s="53">
        <f t="shared" ca="1" si="38"/>
        <v>42432.333333333336</v>
      </c>
      <c r="X56" s="53">
        <f t="shared" ca="1" si="38"/>
        <v>50918.8</v>
      </c>
      <c r="Y56" s="53">
        <f t="shared" ca="1" si="38"/>
        <v>59405.26666666667</v>
      </c>
      <c r="Z56" s="53">
        <f t="shared" ca="1" si="38"/>
        <v>67891.733333333337</v>
      </c>
      <c r="AA56" s="53">
        <f t="shared" ca="1" si="38"/>
        <v>76378.200000000012</v>
      </c>
      <c r="AB56" s="53">
        <f t="shared" ca="1" si="38"/>
        <v>84864.666666666686</v>
      </c>
      <c r="AC56" s="53">
        <f t="shared" ca="1" si="38"/>
        <v>93351.13333333336</v>
      </c>
      <c r="AD56" s="53">
        <f t="shared" ca="1" si="38"/>
        <v>101837.60000000003</v>
      </c>
      <c r="AE56" s="53">
        <f t="shared" ca="1" si="38"/>
        <v>110743.1816666667</v>
      </c>
      <c r="AF56" s="53">
        <f t="shared" ca="1" si="38"/>
        <v>119648.76333333337</v>
      </c>
      <c r="AG56" s="53">
        <f t="shared" ca="1" si="38"/>
        <v>128554.34500000003</v>
      </c>
      <c r="AH56" s="53">
        <f t="shared" ca="1" si="38"/>
        <v>137459.9266666667</v>
      </c>
      <c r="AI56" s="53">
        <f t="shared" ca="1" si="38"/>
        <v>146365.50833333336</v>
      </c>
      <c r="AJ56" s="53">
        <f t="shared" ca="1" si="38"/>
        <v>155271.09000000003</v>
      </c>
      <c r="AK56" s="53">
        <f t="shared" ca="1" si="38"/>
        <v>164176.67166666669</v>
      </c>
      <c r="AL56" s="53">
        <f t="shared" ca="1" si="38"/>
        <v>173082.25333333336</v>
      </c>
      <c r="AM56" s="53">
        <f t="shared" ca="1" si="38"/>
        <v>181987.83500000002</v>
      </c>
      <c r="AN56" s="53">
        <f t="shared" ca="1" si="38"/>
        <v>190893.41666666669</v>
      </c>
      <c r="AO56" s="53">
        <f t="shared" ca="1" si="38"/>
        <v>199798.99833333335</v>
      </c>
      <c r="AP56" s="53">
        <f t="shared" ca="1" si="38"/>
        <v>208704.58000000002</v>
      </c>
      <c r="AQ56" s="53">
        <f t="shared" ca="1" si="38"/>
        <v>218050.23241666669</v>
      </c>
      <c r="AR56" s="53">
        <f t="shared" ca="1" si="38"/>
        <v>227395.88483333337</v>
      </c>
      <c r="AS56" s="53">
        <f t="shared" ca="1" si="38"/>
        <v>236741.53725000005</v>
      </c>
      <c r="AT56" s="53">
        <f t="shared" ca="1" si="38"/>
        <v>246087.18966666673</v>
      </c>
      <c r="AU56" s="53">
        <f t="shared" ca="1" si="38"/>
        <v>255432.84208333341</v>
      </c>
      <c r="AV56" s="53">
        <f t="shared" ca="1" si="38"/>
        <v>264778.49450000009</v>
      </c>
      <c r="AW56" s="53">
        <f t="shared" ca="1" si="38"/>
        <v>274124.14691666677</v>
      </c>
      <c r="AX56" s="53">
        <f t="shared" ca="1" si="38"/>
        <v>283469.79933333345</v>
      </c>
      <c r="AY56" s="53">
        <f t="shared" ca="1" si="38"/>
        <v>292815.45175000012</v>
      </c>
      <c r="AZ56" s="53">
        <f t="shared" ca="1" si="38"/>
        <v>302161.1041666668</v>
      </c>
      <c r="BA56" s="53">
        <f t="shared" ca="1" si="38"/>
        <v>311506.75658333348</v>
      </c>
      <c r="BB56" s="53">
        <f t="shared" ca="1" si="38"/>
        <v>320852.40900000016</v>
      </c>
      <c r="BC56" s="53">
        <f t="shared" ca="1" si="38"/>
        <v>330660.13570416684</v>
      </c>
      <c r="BD56" s="53">
        <f t="shared" ca="1" si="38"/>
        <v>340467.86240833352</v>
      </c>
      <c r="BE56" s="53">
        <f t="shared" ca="1" si="38"/>
        <v>350275.58911250019</v>
      </c>
      <c r="BF56" s="53">
        <f t="shared" ca="1" si="38"/>
        <v>360083.31581666687</v>
      </c>
      <c r="BG56" s="53">
        <f t="shared" ca="1" si="38"/>
        <v>369891.04252083355</v>
      </c>
      <c r="BH56" s="53">
        <f t="shared" ca="1" si="38"/>
        <v>379698.76922500023</v>
      </c>
      <c r="BI56" s="53">
        <f t="shared" ca="1" si="38"/>
        <v>389506.49592916691</v>
      </c>
      <c r="BJ56" s="53">
        <f t="shared" ca="1" si="38"/>
        <v>399314.22263333359</v>
      </c>
      <c r="BK56" s="53">
        <f t="shared" ca="1" si="38"/>
        <v>409121.94933750026</v>
      </c>
      <c r="BL56" s="53">
        <f t="shared" ca="1" si="38"/>
        <v>418929.67604166694</v>
      </c>
      <c r="BM56" s="53">
        <f t="shared" ca="1" si="38"/>
        <v>428737.40274583362</v>
      </c>
      <c r="BN56" s="53">
        <f t="shared" ca="1" si="38"/>
        <v>438545.1294500003</v>
      </c>
      <c r="BO56" s="53">
        <f t="shared" ca="1" si="38"/>
        <v>448838.03415604198</v>
      </c>
      <c r="BP56" s="53">
        <f t="shared" ca="1" si="38"/>
        <v>459130.93886208365</v>
      </c>
      <c r="BQ56" s="53">
        <f t="shared" ca="1" si="38"/>
        <v>469423.84356812533</v>
      </c>
      <c r="BR56" s="53">
        <f t="shared" ca="1" si="38"/>
        <v>479716.74827416701</v>
      </c>
      <c r="BS56" s="53">
        <f t="shared" ca="1" si="38"/>
        <v>490009.65298020869</v>
      </c>
      <c r="BT56" s="53">
        <f t="shared" ca="1" si="38"/>
        <v>500302.55768625037</v>
      </c>
      <c r="BU56" s="53">
        <f t="shared" ca="1" si="38"/>
        <v>510595.46239229204</v>
      </c>
      <c r="BV56" s="53">
        <f t="shared" ca="1" si="38"/>
        <v>520888.36709833372</v>
      </c>
      <c r="BW56" s="53">
        <f t="shared" ca="1" si="38"/>
        <v>531181.27180437534</v>
      </c>
      <c r="BX56" s="53">
        <f t="shared" ca="1" si="38"/>
        <v>541474.17651041702</v>
      </c>
      <c r="BY56" s="53">
        <f t="shared" ca="1" si="38"/>
        <v>551767.0812164587</v>
      </c>
      <c r="BZ56" s="53">
        <f t="shared" ca="1" si="38"/>
        <v>562059.98592250037</v>
      </c>
      <c r="CA56" s="53">
        <f t="shared" ca="1" si="38"/>
        <v>572862.32753051084</v>
      </c>
      <c r="CB56" s="53">
        <f t="shared" ca="1" si="38"/>
        <v>583664.66913852131</v>
      </c>
      <c r="CC56" s="53">
        <f t="shared" ca="1" si="38"/>
        <v>594467.01074653177</v>
      </c>
      <c r="CD56" s="53">
        <f t="shared" ca="1" si="38"/>
        <v>605269.35235454224</v>
      </c>
      <c r="CE56" s="53">
        <f t="shared" ca="1" si="38"/>
        <v>616071.6939625527</v>
      </c>
      <c r="CF56" s="53">
        <f t="shared" ref="CF56:CL56" ca="1" si="39">+MAX(0,CE56+CF49)</f>
        <v>626874.03557056317</v>
      </c>
      <c r="CG56" s="53">
        <f t="shared" ca="1" si="39"/>
        <v>637676.37717857363</v>
      </c>
      <c r="CH56" s="53">
        <f t="shared" ca="1" si="39"/>
        <v>648478.7187865841</v>
      </c>
      <c r="CI56" s="53">
        <f t="shared" ca="1" si="39"/>
        <v>659281.06039459456</v>
      </c>
      <c r="CJ56" s="53">
        <f t="shared" ca="1" si="39"/>
        <v>670083.40200260503</v>
      </c>
      <c r="CK56" s="53">
        <f t="shared" ca="1" si="39"/>
        <v>680885.74361061549</v>
      </c>
      <c r="CL56" s="53">
        <f t="shared" ca="1" si="39"/>
        <v>691688.08521862596</v>
      </c>
    </row>
    <row r="57" spans="1:90" x14ac:dyDescent="0.35">
      <c r="B57" s="27" t="s">
        <v>616</v>
      </c>
      <c r="C57" s="27"/>
      <c r="D57" s="27"/>
      <c r="E57" s="27"/>
      <c r="F57" s="27"/>
      <c r="G57" s="27"/>
      <c r="H57" s="27"/>
      <c r="I57" s="27" t="s">
        <v>224</v>
      </c>
      <c r="J57" s="28"/>
      <c r="K57" s="28">
        <f ca="1">SUMIF($4:$4,K$2,57:57)</f>
        <v>169694487.1999999</v>
      </c>
      <c r="L57" s="28">
        <f ca="1">SUMIF($4:$4,L$2,57:57)</f>
        <v>169373886.26000008</v>
      </c>
      <c r="M57" s="28">
        <f ca="1">SUMIF($4:$4,M$2,57:57)</f>
        <v>169037442.77299997</v>
      </c>
      <c r="N57" s="28">
        <f ca="1">SUMIF($4:$4,N$2,57:57)</f>
        <v>168684364.61165002</v>
      </c>
      <c r="O57" s="28">
        <f ca="1">SUMIF($4:$4,O$2,57:57)</f>
        <v>168313820.04223266</v>
      </c>
      <c r="P57" s="28">
        <f ca="1">SUMIF($4:$4,P$2,57:57)</f>
        <v>167924935.74434432</v>
      </c>
      <c r="Q57" s="28"/>
      <c r="R57" s="254">
        <f ca="1">SUM(R55:OFFSET(R57,-1,0))</f>
        <v>0</v>
      </c>
      <c r="S57" s="254">
        <f ca="1">SUM(S55:OFFSET(S57,-1,0))</f>
        <v>169974540.59999999</v>
      </c>
      <c r="T57" s="254">
        <f ca="1">SUM(T55:OFFSET(T57,-1,0))</f>
        <v>169949081.19999999</v>
      </c>
      <c r="U57" s="254">
        <f ca="1">SUM(U55:OFFSET(U57,-1,0))</f>
        <v>169923621.79999998</v>
      </c>
      <c r="V57" s="254">
        <f ca="1">SUM(V55:OFFSET(V57,-1,0))</f>
        <v>169898162.39999998</v>
      </c>
      <c r="W57" s="254">
        <f ca="1">SUM(W55:OFFSET(W57,-1,0))</f>
        <v>169872702.99999997</v>
      </c>
      <c r="X57" s="254">
        <f ca="1">SUM(X55:OFFSET(X57,-1,0))</f>
        <v>169847243.59999996</v>
      </c>
      <c r="Y57" s="254">
        <f ca="1">SUM(Y55:OFFSET(Y57,-1,0))</f>
        <v>169821784.19999996</v>
      </c>
      <c r="Z57" s="254">
        <f ca="1">SUM(Z55:OFFSET(Z57,-1,0))</f>
        <v>169796324.79999992</v>
      </c>
      <c r="AA57" s="254">
        <f ca="1">SUM(AA55:OFFSET(AA57,-1,0))</f>
        <v>169770865.39999992</v>
      </c>
      <c r="AB57" s="254">
        <f ca="1">SUM(AB55:OFFSET(AB57,-1,0))</f>
        <v>169745405.99999991</v>
      </c>
      <c r="AC57" s="254">
        <f ca="1">SUM(AC55:OFFSET(AC57,-1,0))</f>
        <v>169719946.5999999</v>
      </c>
      <c r="AD57" s="254">
        <f ca="1">SUM(AD55:OFFSET(AD57,-1,0))</f>
        <v>169694487.1999999</v>
      </c>
      <c r="AE57" s="254">
        <f ca="1">SUM(AE55:OFFSET(AE57,-1,0))</f>
        <v>169667770.45499992</v>
      </c>
      <c r="AF57" s="254">
        <f ca="1">SUM(AF55:OFFSET(AF57,-1,0))</f>
        <v>169641053.70999992</v>
      </c>
      <c r="AG57" s="254">
        <f ca="1">SUM(AG55:OFFSET(AG57,-1,0))</f>
        <v>169614336.96499994</v>
      </c>
      <c r="AH57" s="254">
        <f ca="1">SUM(AH55:OFFSET(AH57,-1,0))</f>
        <v>169587620.21999997</v>
      </c>
      <c r="AI57" s="254">
        <f ca="1">SUM(AI55:OFFSET(AI57,-1,0))</f>
        <v>169560903.47499996</v>
      </c>
      <c r="AJ57" s="254">
        <f ca="1">SUM(AJ55:OFFSET(AJ57,-1,0))</f>
        <v>169534186.72999999</v>
      </c>
      <c r="AK57" s="254">
        <f ca="1">SUM(AK55:OFFSET(AK57,-1,0))</f>
        <v>169507469.98499998</v>
      </c>
      <c r="AL57" s="254">
        <f ca="1">SUM(AL55:OFFSET(AL57,-1,0))</f>
        <v>169480753.24000001</v>
      </c>
      <c r="AM57" s="254">
        <f ca="1">SUM(AM55:OFFSET(AM57,-1,0))</f>
        <v>169454036.49500003</v>
      </c>
      <c r="AN57" s="254">
        <f ca="1">SUM(AN55:OFFSET(AN57,-1,0))</f>
        <v>169427319.75000003</v>
      </c>
      <c r="AO57" s="254">
        <f ca="1">SUM(AO55:OFFSET(AO57,-1,0))</f>
        <v>169400603.00500005</v>
      </c>
      <c r="AP57" s="254">
        <f ca="1">SUM(AP55:OFFSET(AP57,-1,0))</f>
        <v>169373886.26000008</v>
      </c>
      <c r="AQ57" s="254">
        <f ca="1">SUM(AQ55:OFFSET(AQ57,-1,0))</f>
        <v>169345849.30275005</v>
      </c>
      <c r="AR57" s="254">
        <f ca="1">SUM(AR55:OFFSET(AR57,-1,0))</f>
        <v>169317812.34550005</v>
      </c>
      <c r="AS57" s="254">
        <f ca="1">SUM(AS55:OFFSET(AS57,-1,0))</f>
        <v>169289775.38825005</v>
      </c>
      <c r="AT57" s="254">
        <f ca="1">SUM(AT55:OFFSET(AT57,-1,0))</f>
        <v>169261738.43100002</v>
      </c>
      <c r="AU57" s="254">
        <f ca="1">SUM(AU55:OFFSET(AU57,-1,0))</f>
        <v>169233701.47375003</v>
      </c>
      <c r="AV57" s="254">
        <f ca="1">SUM(AV55:OFFSET(AV57,-1,0))</f>
        <v>169205664.51650003</v>
      </c>
      <c r="AW57" s="254">
        <f ca="1">SUM(AW55:OFFSET(AW57,-1,0))</f>
        <v>169177627.55925</v>
      </c>
      <c r="AX57" s="254">
        <f ca="1">SUM(AX55:OFFSET(AX57,-1,0))</f>
        <v>169149590.602</v>
      </c>
      <c r="AY57" s="254">
        <f ca="1">SUM(AY55:OFFSET(AY57,-1,0))</f>
        <v>169121553.64475</v>
      </c>
      <c r="AZ57" s="254">
        <f ca="1">SUM(AZ55:OFFSET(AZ57,-1,0))</f>
        <v>169093516.68749997</v>
      </c>
      <c r="BA57" s="254">
        <f ca="1">SUM(BA55:OFFSET(BA57,-1,0))</f>
        <v>169065479.73024997</v>
      </c>
      <c r="BB57" s="254">
        <f ca="1">SUM(BB55:OFFSET(BB57,-1,0))</f>
        <v>169037442.77299997</v>
      </c>
      <c r="BC57" s="254">
        <f ca="1">SUM(BC55:OFFSET(BC57,-1,0))</f>
        <v>169008019.59288746</v>
      </c>
      <c r="BD57" s="254">
        <f ca="1">SUM(BD55:OFFSET(BD57,-1,0))</f>
        <v>168978596.41277498</v>
      </c>
      <c r="BE57" s="254">
        <f ca="1">SUM(BE55:OFFSET(BE57,-1,0))</f>
        <v>168949173.23266247</v>
      </c>
      <c r="BF57" s="254">
        <f ca="1">SUM(BF55:OFFSET(BF57,-1,0))</f>
        <v>168919750.05254999</v>
      </c>
      <c r="BG57" s="254">
        <f ca="1">SUM(BG55:OFFSET(BG57,-1,0))</f>
        <v>168890326.87243748</v>
      </c>
      <c r="BH57" s="254">
        <f ca="1">SUM(BH55:OFFSET(BH57,-1,0))</f>
        <v>168860903.692325</v>
      </c>
      <c r="BI57" s="254">
        <f ca="1">SUM(BI55:OFFSET(BI57,-1,0))</f>
        <v>168831480.51221251</v>
      </c>
      <c r="BJ57" s="254">
        <f ca="1">SUM(BJ55:OFFSET(BJ57,-1,0))</f>
        <v>168802057.3321</v>
      </c>
      <c r="BK57" s="254">
        <f ca="1">SUM(BK55:OFFSET(BK57,-1,0))</f>
        <v>168772634.15198752</v>
      </c>
      <c r="BL57" s="254">
        <f ca="1">SUM(BL55:OFFSET(BL57,-1,0))</f>
        <v>168743210.97187501</v>
      </c>
      <c r="BM57" s="254">
        <f ca="1">SUM(BM55:OFFSET(BM57,-1,0))</f>
        <v>168713787.79176253</v>
      </c>
      <c r="BN57" s="254">
        <f ca="1">SUM(BN55:OFFSET(BN57,-1,0))</f>
        <v>168684364.61165002</v>
      </c>
      <c r="BO57" s="254">
        <f ca="1">SUM(BO55:OFFSET(BO57,-1,0))</f>
        <v>168653485.89753193</v>
      </c>
      <c r="BP57" s="254">
        <f ca="1">SUM(BP55:OFFSET(BP57,-1,0))</f>
        <v>168622607.1834138</v>
      </c>
      <c r="BQ57" s="254">
        <f ca="1">SUM(BQ55:OFFSET(BQ57,-1,0))</f>
        <v>168591728.46929568</v>
      </c>
      <c r="BR57" s="254">
        <f ca="1">SUM(BR55:OFFSET(BR57,-1,0))</f>
        <v>168560849.75517759</v>
      </c>
      <c r="BS57" s="254">
        <f ca="1">SUM(BS55:OFFSET(BS57,-1,0))</f>
        <v>168529971.04105946</v>
      </c>
      <c r="BT57" s="254">
        <f ca="1">SUM(BT55:OFFSET(BT57,-1,0))</f>
        <v>168499092.32694134</v>
      </c>
      <c r="BU57" s="254">
        <f ca="1">SUM(BU55:OFFSET(BU57,-1,0))</f>
        <v>168468213.61282325</v>
      </c>
      <c r="BV57" s="254">
        <f ca="1">SUM(BV55:OFFSET(BV57,-1,0))</f>
        <v>168437334.89870512</v>
      </c>
      <c r="BW57" s="254">
        <f ca="1">SUM(BW55:OFFSET(BW57,-1,0))</f>
        <v>168406456.184587</v>
      </c>
      <c r="BX57" s="254">
        <f ca="1">SUM(BX55:OFFSET(BX57,-1,0))</f>
        <v>168375577.47046891</v>
      </c>
      <c r="BY57" s="254">
        <f ca="1">SUM(BY55:OFFSET(BY57,-1,0))</f>
        <v>168344698.75635079</v>
      </c>
      <c r="BZ57" s="254">
        <f ca="1">SUM(BZ55:OFFSET(BZ57,-1,0))</f>
        <v>168313820.04223266</v>
      </c>
      <c r="CA57" s="254">
        <f ca="1">SUM(CA55:OFFSET(CA57,-1,0))</f>
        <v>168281413.01740864</v>
      </c>
      <c r="CB57" s="254">
        <f ca="1">SUM(CB55:OFFSET(CB57,-1,0))</f>
        <v>168249005.99258462</v>
      </c>
      <c r="CC57" s="254">
        <f ca="1">SUM(CC55:OFFSET(CC57,-1,0))</f>
        <v>168216598.96776059</v>
      </c>
      <c r="CD57" s="254">
        <f ca="1">SUM(CD55:OFFSET(CD57,-1,0))</f>
        <v>168184191.94293657</v>
      </c>
      <c r="CE57" s="254">
        <f ca="1">SUM(CE55:OFFSET(CE57,-1,0))</f>
        <v>168151784.91811252</v>
      </c>
      <c r="CF57" s="254">
        <f ca="1">SUM(CF55:OFFSET(CF57,-1,0))</f>
        <v>168119377.89328849</v>
      </c>
      <c r="CG57" s="254">
        <f ca="1">SUM(CG55:OFFSET(CG57,-1,0))</f>
        <v>168086970.86846447</v>
      </c>
      <c r="CH57" s="254">
        <f ca="1">SUM(CH55:OFFSET(CH57,-1,0))</f>
        <v>168054563.84364045</v>
      </c>
      <c r="CI57" s="254">
        <f ca="1">SUM(CI55:OFFSET(CI57,-1,0))</f>
        <v>168022156.81881639</v>
      </c>
      <c r="CJ57" s="254">
        <f ca="1">SUM(CJ55:OFFSET(CJ57,-1,0))</f>
        <v>167989749.79399237</v>
      </c>
      <c r="CK57" s="254">
        <f ca="1">SUM(CK55:OFFSET(CK57,-1,0))</f>
        <v>167957342.76916835</v>
      </c>
      <c r="CL57" s="254">
        <f ca="1">SUM(CL55:OFFSET(CL57,-1,0))</f>
        <v>167924935.74434432</v>
      </c>
    </row>
    <row r="59" spans="1:90" x14ac:dyDescent="0.35">
      <c r="B59" s="12" t="s">
        <v>617</v>
      </c>
    </row>
    <row r="60" spans="1:90" x14ac:dyDescent="0.35">
      <c r="B60" s="27" t="s">
        <v>618</v>
      </c>
      <c r="C60" s="27"/>
      <c r="D60" s="27"/>
      <c r="E60" s="27"/>
      <c r="F60" s="27"/>
      <c r="G60" s="27"/>
      <c r="H60" s="27"/>
      <c r="I60" s="27" t="s">
        <v>240</v>
      </c>
      <c r="J60" s="28"/>
      <c r="K60" s="63">
        <f ca="1">SUMIF($4:$4,K$2,60:60)</f>
        <v>0</v>
      </c>
      <c r="L60" s="63">
        <f ca="1">SUMIF($4:$4,L$2,60:60)</f>
        <v>0</v>
      </c>
      <c r="M60" s="63">
        <f ca="1">SUMIF($4:$4,M$2,60:60)</f>
        <v>0</v>
      </c>
      <c r="N60" s="63">
        <f ca="1">SUMIF($4:$4,N$2,60:60)</f>
        <v>0</v>
      </c>
      <c r="O60" s="63">
        <f ca="1">SUMIF($4:$4,O$2,60:60)</f>
        <v>0</v>
      </c>
      <c r="P60" s="63">
        <f ca="1">SUMIF($4:$4,P$2,60:60)</f>
        <v>0</v>
      </c>
      <c r="Q60" s="28"/>
      <c r="R60" s="254">
        <f ca="1">SUM(R59:OFFSET(R60,-1,0))</f>
        <v>0</v>
      </c>
      <c r="S60" s="254">
        <f ca="1">SUM(S59:OFFSET(S60,-1,0))</f>
        <v>0</v>
      </c>
      <c r="T60" s="254">
        <f ca="1">SUM(T59:OFFSET(T60,-1,0))</f>
        <v>0</v>
      </c>
      <c r="U60" s="254">
        <f ca="1">SUM(U59:OFFSET(U60,-1,0))</f>
        <v>0</v>
      </c>
      <c r="V60" s="254">
        <f ca="1">SUM(V59:OFFSET(V60,-1,0))</f>
        <v>0</v>
      </c>
      <c r="W60" s="254">
        <f ca="1">SUM(W59:OFFSET(W60,-1,0))</f>
        <v>0</v>
      </c>
      <c r="X60" s="254">
        <f ca="1">SUM(X59:OFFSET(X60,-1,0))</f>
        <v>0</v>
      </c>
      <c r="Y60" s="254">
        <f ca="1">SUM(Y59:OFFSET(Y60,-1,0))</f>
        <v>0</v>
      </c>
      <c r="Z60" s="254">
        <f ca="1">SUM(Z59:OFFSET(Z60,-1,0))</f>
        <v>0</v>
      </c>
      <c r="AA60" s="254">
        <f ca="1">SUM(AA59:OFFSET(AA60,-1,0))</f>
        <v>0</v>
      </c>
      <c r="AB60" s="254">
        <f ca="1">SUM(AB59:OFFSET(AB60,-1,0))</f>
        <v>0</v>
      </c>
      <c r="AC60" s="254">
        <f ca="1">SUM(AC59:OFFSET(AC60,-1,0))</f>
        <v>0</v>
      </c>
      <c r="AD60" s="254">
        <f ca="1">SUM(AD59:OFFSET(AD60,-1,0))</f>
        <v>0</v>
      </c>
      <c r="AE60" s="254">
        <f ca="1">SUM(AE59:OFFSET(AE60,-1,0))</f>
        <v>0</v>
      </c>
      <c r="AF60" s="254">
        <f ca="1">SUM(AF59:OFFSET(AF60,-1,0))</f>
        <v>0</v>
      </c>
      <c r="AG60" s="254">
        <f ca="1">SUM(AG59:OFFSET(AG60,-1,0))</f>
        <v>0</v>
      </c>
      <c r="AH60" s="254">
        <f ca="1">SUM(AH59:OFFSET(AH60,-1,0))</f>
        <v>0</v>
      </c>
      <c r="AI60" s="254">
        <f ca="1">SUM(AI59:OFFSET(AI60,-1,0))</f>
        <v>0</v>
      </c>
      <c r="AJ60" s="254">
        <f ca="1">SUM(AJ59:OFFSET(AJ60,-1,0))</f>
        <v>0</v>
      </c>
      <c r="AK60" s="254">
        <f ca="1">SUM(AK59:OFFSET(AK60,-1,0))</f>
        <v>0</v>
      </c>
      <c r="AL60" s="254">
        <f ca="1">SUM(AL59:OFFSET(AL60,-1,0))</f>
        <v>0</v>
      </c>
      <c r="AM60" s="254">
        <f ca="1">SUM(AM59:OFFSET(AM60,-1,0))</f>
        <v>0</v>
      </c>
      <c r="AN60" s="254">
        <f ca="1">SUM(AN59:OFFSET(AN60,-1,0))</f>
        <v>0</v>
      </c>
      <c r="AO60" s="254">
        <f ca="1">SUM(AO59:OFFSET(AO60,-1,0))</f>
        <v>0</v>
      </c>
      <c r="AP60" s="254">
        <f ca="1">SUM(AP59:OFFSET(AP60,-1,0))</f>
        <v>0</v>
      </c>
      <c r="AQ60" s="254">
        <f ca="1">SUM(AQ59:OFFSET(AQ60,-1,0))</f>
        <v>0</v>
      </c>
      <c r="AR60" s="254">
        <f ca="1">SUM(AR59:OFFSET(AR60,-1,0))</f>
        <v>0</v>
      </c>
      <c r="AS60" s="254">
        <f ca="1">SUM(AS59:OFFSET(AS60,-1,0))</f>
        <v>0</v>
      </c>
      <c r="AT60" s="254">
        <f ca="1">SUM(AT59:OFFSET(AT60,-1,0))</f>
        <v>0</v>
      </c>
      <c r="AU60" s="254">
        <f ca="1">SUM(AU59:OFFSET(AU60,-1,0))</f>
        <v>0</v>
      </c>
      <c r="AV60" s="254">
        <f ca="1">SUM(AV59:OFFSET(AV60,-1,0))</f>
        <v>0</v>
      </c>
      <c r="AW60" s="254">
        <f ca="1">SUM(AW59:OFFSET(AW60,-1,0))</f>
        <v>0</v>
      </c>
      <c r="AX60" s="254">
        <f ca="1">SUM(AX59:OFFSET(AX60,-1,0))</f>
        <v>0</v>
      </c>
      <c r="AY60" s="254">
        <f ca="1">SUM(AY59:OFFSET(AY60,-1,0))</f>
        <v>0</v>
      </c>
      <c r="AZ60" s="254">
        <f ca="1">SUM(AZ59:OFFSET(AZ60,-1,0))</f>
        <v>0</v>
      </c>
      <c r="BA60" s="254">
        <f ca="1">SUM(BA59:OFFSET(BA60,-1,0))</f>
        <v>0</v>
      </c>
      <c r="BB60" s="254">
        <f ca="1">SUM(BB59:OFFSET(BB60,-1,0))</f>
        <v>0</v>
      </c>
      <c r="BC60" s="254">
        <f ca="1">SUM(BC59:OFFSET(BC60,-1,0))</f>
        <v>0</v>
      </c>
      <c r="BD60" s="254">
        <f ca="1">SUM(BD59:OFFSET(BD60,-1,0))</f>
        <v>0</v>
      </c>
      <c r="BE60" s="254">
        <f ca="1">SUM(BE59:OFFSET(BE60,-1,0))</f>
        <v>0</v>
      </c>
      <c r="BF60" s="254">
        <f ca="1">SUM(BF59:OFFSET(BF60,-1,0))</f>
        <v>0</v>
      </c>
      <c r="BG60" s="254">
        <f ca="1">SUM(BG59:OFFSET(BG60,-1,0))</f>
        <v>0</v>
      </c>
      <c r="BH60" s="254">
        <f ca="1">SUM(BH59:OFFSET(BH60,-1,0))</f>
        <v>0</v>
      </c>
      <c r="BI60" s="254">
        <f ca="1">SUM(BI59:OFFSET(BI60,-1,0))</f>
        <v>0</v>
      </c>
      <c r="BJ60" s="254">
        <f ca="1">SUM(BJ59:OFFSET(BJ60,-1,0))</f>
        <v>0</v>
      </c>
      <c r="BK60" s="254">
        <f ca="1">SUM(BK59:OFFSET(BK60,-1,0))</f>
        <v>0</v>
      </c>
      <c r="BL60" s="254">
        <f ca="1">SUM(BL59:OFFSET(BL60,-1,0))</f>
        <v>0</v>
      </c>
      <c r="BM60" s="254">
        <f ca="1">SUM(BM59:OFFSET(BM60,-1,0))</f>
        <v>0</v>
      </c>
      <c r="BN60" s="254">
        <f ca="1">SUM(BN59:OFFSET(BN60,-1,0))</f>
        <v>0</v>
      </c>
      <c r="BO60" s="254">
        <f ca="1">SUM(BO59:OFFSET(BO60,-1,0))</f>
        <v>0</v>
      </c>
      <c r="BP60" s="254">
        <f ca="1">SUM(BP59:OFFSET(BP60,-1,0))</f>
        <v>0</v>
      </c>
      <c r="BQ60" s="254">
        <f ca="1">SUM(BQ59:OFFSET(BQ60,-1,0))</f>
        <v>0</v>
      </c>
      <c r="BR60" s="254">
        <f ca="1">SUM(BR59:OFFSET(BR60,-1,0))</f>
        <v>0</v>
      </c>
      <c r="BS60" s="254">
        <f ca="1">SUM(BS59:OFFSET(BS60,-1,0))</f>
        <v>0</v>
      </c>
      <c r="BT60" s="254">
        <f ca="1">SUM(BT59:OFFSET(BT60,-1,0))</f>
        <v>0</v>
      </c>
      <c r="BU60" s="254">
        <f ca="1">SUM(BU59:OFFSET(BU60,-1,0))</f>
        <v>0</v>
      </c>
      <c r="BV60" s="254">
        <f ca="1">SUM(BV59:OFFSET(BV60,-1,0))</f>
        <v>0</v>
      </c>
      <c r="BW60" s="254">
        <f ca="1">SUM(BW59:OFFSET(BW60,-1,0))</f>
        <v>0</v>
      </c>
      <c r="BX60" s="254">
        <f ca="1">SUM(BX59:OFFSET(BX60,-1,0))</f>
        <v>0</v>
      </c>
      <c r="BY60" s="254">
        <f ca="1">SUM(BY59:OFFSET(BY60,-1,0))</f>
        <v>0</v>
      </c>
      <c r="BZ60" s="254">
        <f ca="1">SUM(BZ59:OFFSET(BZ60,-1,0))</f>
        <v>0</v>
      </c>
      <c r="CA60" s="254">
        <f ca="1">SUM(CA59:OFFSET(CA60,-1,0))</f>
        <v>0</v>
      </c>
      <c r="CB60" s="254">
        <f ca="1">SUM(CB59:OFFSET(CB60,-1,0))</f>
        <v>0</v>
      </c>
      <c r="CC60" s="254">
        <f ca="1">SUM(CC59:OFFSET(CC60,-1,0))</f>
        <v>0</v>
      </c>
      <c r="CD60" s="254">
        <f ca="1">SUM(CD59:OFFSET(CD60,-1,0))</f>
        <v>0</v>
      </c>
      <c r="CE60" s="254">
        <f ca="1">SUM(CE59:OFFSET(CE60,-1,0))</f>
        <v>0</v>
      </c>
      <c r="CF60" s="254">
        <f ca="1">SUM(CF59:OFFSET(CF60,-1,0))</f>
        <v>0</v>
      </c>
      <c r="CG60" s="254">
        <f ca="1">SUM(CG59:OFFSET(CG60,-1,0))</f>
        <v>0</v>
      </c>
      <c r="CH60" s="254">
        <f ca="1">SUM(CH59:OFFSET(CH60,-1,0))</f>
        <v>0</v>
      </c>
      <c r="CI60" s="254">
        <f ca="1">SUM(CI59:OFFSET(CI60,-1,0))</f>
        <v>0</v>
      </c>
      <c r="CJ60" s="254">
        <f ca="1">SUM(CJ59:OFFSET(CJ60,-1,0))</f>
        <v>0</v>
      </c>
      <c r="CK60" s="254">
        <f ca="1">SUM(CK59:OFFSET(CK60,-1,0))</f>
        <v>0</v>
      </c>
      <c r="CL60" s="254">
        <f ca="1">SUM(CL59:OFFSET(CL60,-1,0))</f>
        <v>0</v>
      </c>
    </row>
    <row r="62" spans="1:90" x14ac:dyDescent="0.35">
      <c r="B62" s="27" t="s">
        <v>619</v>
      </c>
      <c r="C62" s="27"/>
      <c r="D62" s="27"/>
      <c r="E62" s="27"/>
      <c r="F62" s="27"/>
      <c r="G62" s="27"/>
      <c r="H62" s="27"/>
      <c r="I62" s="27"/>
      <c r="J62" s="28"/>
      <c r="K62" s="28">
        <f ca="1">SUMIF($4:$4,K$2,62:62)</f>
        <v>169694487.1999999</v>
      </c>
      <c r="L62" s="28">
        <f ca="1">SUMIF($4:$4,L$2,62:62)</f>
        <v>169373886.26000008</v>
      </c>
      <c r="M62" s="28">
        <f ca="1">SUMIF($4:$4,M$2,62:62)</f>
        <v>169037442.77299997</v>
      </c>
      <c r="N62" s="28">
        <f ca="1">SUMIF($4:$4,N$2,62:62)</f>
        <v>168684364.61165002</v>
      </c>
      <c r="O62" s="28">
        <f ca="1">SUMIF($4:$4,O$2,62:62)</f>
        <v>168313820.04223266</v>
      </c>
      <c r="P62" s="28">
        <f ca="1">SUMIF($4:$4,P$2,62:62)</f>
        <v>167924935.74434432</v>
      </c>
      <c r="Q62" s="28"/>
      <c r="R62" s="28">
        <f t="shared" ref="R62:AW62" ca="1" si="40">R57+R60</f>
        <v>0</v>
      </c>
      <c r="S62" s="28">
        <f t="shared" ca="1" si="40"/>
        <v>169974540.59999999</v>
      </c>
      <c r="T62" s="28">
        <f t="shared" ca="1" si="40"/>
        <v>169949081.19999999</v>
      </c>
      <c r="U62" s="28">
        <f t="shared" ca="1" si="40"/>
        <v>169923621.79999998</v>
      </c>
      <c r="V62" s="28">
        <f t="shared" ca="1" si="40"/>
        <v>169898162.39999998</v>
      </c>
      <c r="W62" s="28">
        <f t="shared" ca="1" si="40"/>
        <v>169872702.99999997</v>
      </c>
      <c r="X62" s="28">
        <f t="shared" ca="1" si="40"/>
        <v>169847243.59999996</v>
      </c>
      <c r="Y62" s="28">
        <f t="shared" ca="1" si="40"/>
        <v>169821784.19999996</v>
      </c>
      <c r="Z62" s="28">
        <f t="shared" ca="1" si="40"/>
        <v>169796324.79999992</v>
      </c>
      <c r="AA62" s="28">
        <f t="shared" ca="1" si="40"/>
        <v>169770865.39999992</v>
      </c>
      <c r="AB62" s="28">
        <f t="shared" ca="1" si="40"/>
        <v>169745405.99999991</v>
      </c>
      <c r="AC62" s="28">
        <f t="shared" ca="1" si="40"/>
        <v>169719946.5999999</v>
      </c>
      <c r="AD62" s="28">
        <f t="shared" ca="1" si="40"/>
        <v>169694487.1999999</v>
      </c>
      <c r="AE62" s="28">
        <f t="shared" ca="1" si="40"/>
        <v>169667770.45499992</v>
      </c>
      <c r="AF62" s="28">
        <f t="shared" ca="1" si="40"/>
        <v>169641053.70999992</v>
      </c>
      <c r="AG62" s="28">
        <f t="shared" ca="1" si="40"/>
        <v>169614336.96499994</v>
      </c>
      <c r="AH62" s="28">
        <f t="shared" ca="1" si="40"/>
        <v>169587620.21999997</v>
      </c>
      <c r="AI62" s="28">
        <f t="shared" ca="1" si="40"/>
        <v>169560903.47499996</v>
      </c>
      <c r="AJ62" s="28">
        <f t="shared" ca="1" si="40"/>
        <v>169534186.72999999</v>
      </c>
      <c r="AK62" s="28">
        <f t="shared" ca="1" si="40"/>
        <v>169507469.98499998</v>
      </c>
      <c r="AL62" s="28">
        <f t="shared" ca="1" si="40"/>
        <v>169480753.24000001</v>
      </c>
      <c r="AM62" s="28">
        <f t="shared" ca="1" si="40"/>
        <v>169454036.49500003</v>
      </c>
      <c r="AN62" s="28">
        <f t="shared" ca="1" si="40"/>
        <v>169427319.75000003</v>
      </c>
      <c r="AO62" s="28">
        <f t="shared" ca="1" si="40"/>
        <v>169400603.00500005</v>
      </c>
      <c r="AP62" s="28">
        <f t="shared" ca="1" si="40"/>
        <v>169373886.26000008</v>
      </c>
      <c r="AQ62" s="28">
        <f t="shared" ca="1" si="40"/>
        <v>169345849.30275005</v>
      </c>
      <c r="AR62" s="28">
        <f t="shared" ca="1" si="40"/>
        <v>169317812.34550005</v>
      </c>
      <c r="AS62" s="28">
        <f t="shared" ca="1" si="40"/>
        <v>169289775.38825005</v>
      </c>
      <c r="AT62" s="28">
        <f t="shared" ca="1" si="40"/>
        <v>169261738.43100002</v>
      </c>
      <c r="AU62" s="28">
        <f t="shared" ca="1" si="40"/>
        <v>169233701.47375003</v>
      </c>
      <c r="AV62" s="28">
        <f t="shared" ca="1" si="40"/>
        <v>169205664.51650003</v>
      </c>
      <c r="AW62" s="28">
        <f t="shared" ca="1" si="40"/>
        <v>169177627.55925</v>
      </c>
      <c r="AX62" s="28">
        <f t="shared" ref="AX62:CC62" ca="1" si="41">AX57+AX60</f>
        <v>169149590.602</v>
      </c>
      <c r="AY62" s="28">
        <f t="shared" ca="1" si="41"/>
        <v>169121553.64475</v>
      </c>
      <c r="AZ62" s="28">
        <f t="shared" ca="1" si="41"/>
        <v>169093516.68749997</v>
      </c>
      <c r="BA62" s="28">
        <f t="shared" ca="1" si="41"/>
        <v>169065479.73024997</v>
      </c>
      <c r="BB62" s="28">
        <f t="shared" ca="1" si="41"/>
        <v>169037442.77299997</v>
      </c>
      <c r="BC62" s="28">
        <f t="shared" ca="1" si="41"/>
        <v>169008019.59288746</v>
      </c>
      <c r="BD62" s="28">
        <f t="shared" ca="1" si="41"/>
        <v>168978596.41277498</v>
      </c>
      <c r="BE62" s="28">
        <f t="shared" ca="1" si="41"/>
        <v>168949173.23266247</v>
      </c>
      <c r="BF62" s="28">
        <f t="shared" ca="1" si="41"/>
        <v>168919750.05254999</v>
      </c>
      <c r="BG62" s="28">
        <f t="shared" ca="1" si="41"/>
        <v>168890326.87243748</v>
      </c>
      <c r="BH62" s="28">
        <f t="shared" ca="1" si="41"/>
        <v>168860903.692325</v>
      </c>
      <c r="BI62" s="28">
        <f t="shared" ca="1" si="41"/>
        <v>168831480.51221251</v>
      </c>
      <c r="BJ62" s="28">
        <f t="shared" ca="1" si="41"/>
        <v>168802057.3321</v>
      </c>
      <c r="BK62" s="28">
        <f t="shared" ca="1" si="41"/>
        <v>168772634.15198752</v>
      </c>
      <c r="BL62" s="28">
        <f t="shared" ca="1" si="41"/>
        <v>168743210.97187501</v>
      </c>
      <c r="BM62" s="28">
        <f t="shared" ca="1" si="41"/>
        <v>168713787.79176253</v>
      </c>
      <c r="BN62" s="28">
        <f t="shared" ca="1" si="41"/>
        <v>168684364.61165002</v>
      </c>
      <c r="BO62" s="28">
        <f t="shared" ca="1" si="41"/>
        <v>168653485.89753193</v>
      </c>
      <c r="BP62" s="28">
        <f t="shared" ca="1" si="41"/>
        <v>168622607.1834138</v>
      </c>
      <c r="BQ62" s="28">
        <f t="shared" ca="1" si="41"/>
        <v>168591728.46929568</v>
      </c>
      <c r="BR62" s="28">
        <f t="shared" ca="1" si="41"/>
        <v>168560849.75517759</v>
      </c>
      <c r="BS62" s="28">
        <f t="shared" ca="1" si="41"/>
        <v>168529971.04105946</v>
      </c>
      <c r="BT62" s="28">
        <f t="shared" ca="1" si="41"/>
        <v>168499092.32694134</v>
      </c>
      <c r="BU62" s="28">
        <f t="shared" ca="1" si="41"/>
        <v>168468213.61282325</v>
      </c>
      <c r="BV62" s="28">
        <f t="shared" ca="1" si="41"/>
        <v>168437334.89870512</v>
      </c>
      <c r="BW62" s="28">
        <f t="shared" ca="1" si="41"/>
        <v>168406456.184587</v>
      </c>
      <c r="BX62" s="28">
        <f t="shared" ca="1" si="41"/>
        <v>168375577.47046891</v>
      </c>
      <c r="BY62" s="28">
        <f t="shared" ca="1" si="41"/>
        <v>168344698.75635079</v>
      </c>
      <c r="BZ62" s="28">
        <f t="shared" ca="1" si="41"/>
        <v>168313820.04223266</v>
      </c>
      <c r="CA62" s="28">
        <f t="shared" ca="1" si="41"/>
        <v>168281413.01740864</v>
      </c>
      <c r="CB62" s="28">
        <f t="shared" ca="1" si="41"/>
        <v>168249005.99258462</v>
      </c>
      <c r="CC62" s="28">
        <f t="shared" ca="1" si="41"/>
        <v>168216598.96776059</v>
      </c>
      <c r="CD62" s="28">
        <f t="shared" ref="CD62:CL62" ca="1" si="42">CD57+CD60</f>
        <v>168184191.94293657</v>
      </c>
      <c r="CE62" s="28">
        <f t="shared" ca="1" si="42"/>
        <v>168151784.91811252</v>
      </c>
      <c r="CF62" s="28">
        <f t="shared" ca="1" si="42"/>
        <v>168119377.89328849</v>
      </c>
      <c r="CG62" s="28">
        <f t="shared" ca="1" si="42"/>
        <v>168086970.86846447</v>
      </c>
      <c r="CH62" s="28">
        <f t="shared" ca="1" si="42"/>
        <v>168054563.84364045</v>
      </c>
      <c r="CI62" s="28">
        <f t="shared" ca="1" si="42"/>
        <v>168022156.81881639</v>
      </c>
      <c r="CJ62" s="28">
        <f t="shared" ca="1" si="42"/>
        <v>167989749.79399237</v>
      </c>
      <c r="CK62" s="28">
        <f t="shared" ca="1" si="42"/>
        <v>167957342.76916835</v>
      </c>
      <c r="CL62" s="28">
        <f t="shared" ca="1" si="42"/>
        <v>167924935.74434432</v>
      </c>
    </row>
    <row r="64" spans="1:90" x14ac:dyDescent="0.35">
      <c r="B64" s="12" t="s">
        <v>620</v>
      </c>
    </row>
    <row r="65" spans="2:90" x14ac:dyDescent="0.35">
      <c r="B65" s="27" t="s">
        <v>621</v>
      </c>
      <c r="C65" s="27"/>
      <c r="D65" s="27"/>
      <c r="E65" s="27"/>
      <c r="F65" s="27"/>
      <c r="G65" s="27"/>
      <c r="H65" s="27"/>
      <c r="I65" s="27" t="s">
        <v>232</v>
      </c>
      <c r="J65" s="28"/>
      <c r="K65" s="63">
        <f ca="1">SUMIF($4:$4,K$2,65:65)</f>
        <v>0</v>
      </c>
      <c r="L65" s="63">
        <f ca="1">SUMIF($4:$4,L$2,65:65)</f>
        <v>0</v>
      </c>
      <c r="M65" s="63">
        <f ca="1">SUMIF($4:$4,M$2,65:65)</f>
        <v>0</v>
      </c>
      <c r="N65" s="63">
        <f ca="1">SUMIF($4:$4,N$2,65:65)</f>
        <v>0</v>
      </c>
      <c r="O65" s="63">
        <f ca="1">SUMIF($4:$4,O$2,65:65)</f>
        <v>0</v>
      </c>
      <c r="P65" s="63">
        <f ca="1">SUMIF($4:$4,P$2,65:65)</f>
        <v>0</v>
      </c>
      <c r="Q65" s="28"/>
      <c r="R65" s="254">
        <f ca="1">SUM(R63:OFFSET(R65,-1,0))</f>
        <v>0</v>
      </c>
      <c r="S65" s="254">
        <f ca="1">SUM(S63:OFFSET(S65,-1,0))</f>
        <v>0</v>
      </c>
      <c r="T65" s="254">
        <f ca="1">SUM(T63:OFFSET(T65,-1,0))</f>
        <v>0</v>
      </c>
      <c r="U65" s="254">
        <f ca="1">SUM(U63:OFFSET(U65,-1,0))</f>
        <v>0</v>
      </c>
      <c r="V65" s="254">
        <f ca="1">SUM(V63:OFFSET(V65,-1,0))</f>
        <v>0</v>
      </c>
      <c r="W65" s="254">
        <f ca="1">SUM(W63:OFFSET(W65,-1,0))</f>
        <v>0</v>
      </c>
      <c r="X65" s="254">
        <f ca="1">SUM(X63:OFFSET(X65,-1,0))</f>
        <v>0</v>
      </c>
      <c r="Y65" s="254">
        <f ca="1">SUM(Y63:OFFSET(Y65,-1,0))</f>
        <v>0</v>
      </c>
      <c r="Z65" s="254">
        <f ca="1">SUM(Z63:OFFSET(Z65,-1,0))</f>
        <v>0</v>
      </c>
      <c r="AA65" s="254">
        <f ca="1">SUM(AA63:OFFSET(AA65,-1,0))</f>
        <v>0</v>
      </c>
      <c r="AB65" s="254">
        <f ca="1">SUM(AB63:OFFSET(AB65,-1,0))</f>
        <v>0</v>
      </c>
      <c r="AC65" s="254">
        <f ca="1">SUM(AC63:OFFSET(AC65,-1,0))</f>
        <v>0</v>
      </c>
      <c r="AD65" s="254">
        <f ca="1">SUM(AD63:OFFSET(AD65,-1,0))</f>
        <v>0</v>
      </c>
      <c r="AE65" s="254">
        <f ca="1">SUM(AE63:OFFSET(AE65,-1,0))</f>
        <v>0</v>
      </c>
      <c r="AF65" s="254">
        <f ca="1">SUM(AF63:OFFSET(AF65,-1,0))</f>
        <v>0</v>
      </c>
      <c r="AG65" s="254">
        <f ca="1">SUM(AG63:OFFSET(AG65,-1,0))</f>
        <v>0</v>
      </c>
      <c r="AH65" s="254">
        <f ca="1">SUM(AH63:OFFSET(AH65,-1,0))</f>
        <v>0</v>
      </c>
      <c r="AI65" s="254">
        <f ca="1">SUM(AI63:OFFSET(AI65,-1,0))</f>
        <v>0</v>
      </c>
      <c r="AJ65" s="254">
        <f ca="1">SUM(AJ63:OFFSET(AJ65,-1,0))</f>
        <v>0</v>
      </c>
      <c r="AK65" s="254">
        <f ca="1">SUM(AK63:OFFSET(AK65,-1,0))</f>
        <v>0</v>
      </c>
      <c r="AL65" s="254">
        <f ca="1">SUM(AL63:OFFSET(AL65,-1,0))</f>
        <v>0</v>
      </c>
      <c r="AM65" s="254">
        <f ca="1">SUM(AM63:OFFSET(AM65,-1,0))</f>
        <v>0</v>
      </c>
      <c r="AN65" s="254">
        <f ca="1">SUM(AN63:OFFSET(AN65,-1,0))</f>
        <v>0</v>
      </c>
      <c r="AO65" s="254">
        <f ca="1">SUM(AO63:OFFSET(AO65,-1,0))</f>
        <v>0</v>
      </c>
      <c r="AP65" s="254">
        <f ca="1">SUM(AP63:OFFSET(AP65,-1,0))</f>
        <v>0</v>
      </c>
      <c r="AQ65" s="254">
        <f ca="1">SUM(AQ63:OFFSET(AQ65,-1,0))</f>
        <v>0</v>
      </c>
      <c r="AR65" s="254">
        <f ca="1">SUM(AR63:OFFSET(AR65,-1,0))</f>
        <v>0</v>
      </c>
      <c r="AS65" s="254">
        <f ca="1">SUM(AS63:OFFSET(AS65,-1,0))</f>
        <v>0</v>
      </c>
      <c r="AT65" s="254">
        <f ca="1">SUM(AT63:OFFSET(AT65,-1,0))</f>
        <v>0</v>
      </c>
      <c r="AU65" s="254">
        <f ca="1">SUM(AU63:OFFSET(AU65,-1,0))</f>
        <v>0</v>
      </c>
      <c r="AV65" s="254">
        <f ca="1">SUM(AV63:OFFSET(AV65,-1,0))</f>
        <v>0</v>
      </c>
      <c r="AW65" s="254">
        <f ca="1">SUM(AW63:OFFSET(AW65,-1,0))</f>
        <v>0</v>
      </c>
      <c r="AX65" s="254">
        <f ca="1">SUM(AX63:OFFSET(AX65,-1,0))</f>
        <v>0</v>
      </c>
      <c r="AY65" s="254">
        <f ca="1">SUM(AY63:OFFSET(AY65,-1,0))</f>
        <v>0</v>
      </c>
      <c r="AZ65" s="254">
        <f ca="1">SUM(AZ63:OFFSET(AZ65,-1,0))</f>
        <v>0</v>
      </c>
      <c r="BA65" s="254">
        <f ca="1">SUM(BA63:OFFSET(BA65,-1,0))</f>
        <v>0</v>
      </c>
      <c r="BB65" s="254">
        <f ca="1">SUM(BB63:OFFSET(BB65,-1,0))</f>
        <v>0</v>
      </c>
      <c r="BC65" s="254">
        <f ca="1">SUM(BC63:OFFSET(BC65,-1,0))</f>
        <v>0</v>
      </c>
      <c r="BD65" s="254">
        <f ca="1">SUM(BD63:OFFSET(BD65,-1,0))</f>
        <v>0</v>
      </c>
      <c r="BE65" s="254">
        <f ca="1">SUM(BE63:OFFSET(BE65,-1,0))</f>
        <v>0</v>
      </c>
      <c r="BF65" s="254">
        <f ca="1">SUM(BF63:OFFSET(BF65,-1,0))</f>
        <v>0</v>
      </c>
      <c r="BG65" s="254">
        <f ca="1">SUM(BG63:OFFSET(BG65,-1,0))</f>
        <v>0</v>
      </c>
      <c r="BH65" s="254">
        <f ca="1">SUM(BH63:OFFSET(BH65,-1,0))</f>
        <v>0</v>
      </c>
      <c r="BI65" s="254">
        <f ca="1">SUM(BI63:OFFSET(BI65,-1,0))</f>
        <v>0</v>
      </c>
      <c r="BJ65" s="254">
        <f ca="1">SUM(BJ63:OFFSET(BJ65,-1,0))</f>
        <v>0</v>
      </c>
      <c r="BK65" s="254">
        <f ca="1">SUM(BK63:OFFSET(BK65,-1,0))</f>
        <v>0</v>
      </c>
      <c r="BL65" s="254">
        <f ca="1">SUM(BL63:OFFSET(BL65,-1,0))</f>
        <v>0</v>
      </c>
      <c r="BM65" s="254">
        <f ca="1">SUM(BM63:OFFSET(BM65,-1,0))</f>
        <v>0</v>
      </c>
      <c r="BN65" s="254">
        <f ca="1">SUM(BN63:OFFSET(BN65,-1,0))</f>
        <v>0</v>
      </c>
      <c r="BO65" s="254">
        <f ca="1">SUM(BO63:OFFSET(BO65,-1,0))</f>
        <v>0</v>
      </c>
      <c r="BP65" s="254">
        <f ca="1">SUM(BP63:OFFSET(BP65,-1,0))</f>
        <v>0</v>
      </c>
      <c r="BQ65" s="254">
        <f ca="1">SUM(BQ63:OFFSET(BQ65,-1,0))</f>
        <v>0</v>
      </c>
      <c r="BR65" s="254">
        <f ca="1">SUM(BR63:OFFSET(BR65,-1,0))</f>
        <v>0</v>
      </c>
      <c r="BS65" s="254">
        <f ca="1">SUM(BS63:OFFSET(BS65,-1,0))</f>
        <v>0</v>
      </c>
      <c r="BT65" s="254">
        <f ca="1">SUM(BT63:OFFSET(BT65,-1,0))</f>
        <v>0</v>
      </c>
      <c r="BU65" s="254">
        <f ca="1">SUM(BU63:OFFSET(BU65,-1,0))</f>
        <v>0</v>
      </c>
      <c r="BV65" s="254">
        <f ca="1">SUM(BV63:OFFSET(BV65,-1,0))</f>
        <v>0</v>
      </c>
      <c r="BW65" s="254">
        <f ca="1">SUM(BW63:OFFSET(BW65,-1,0))</f>
        <v>0</v>
      </c>
      <c r="BX65" s="254">
        <f ca="1">SUM(BX63:OFFSET(BX65,-1,0))</f>
        <v>0</v>
      </c>
      <c r="BY65" s="254">
        <f ca="1">SUM(BY63:OFFSET(BY65,-1,0))</f>
        <v>0</v>
      </c>
      <c r="BZ65" s="254">
        <f ca="1">SUM(BZ63:OFFSET(BZ65,-1,0))</f>
        <v>0</v>
      </c>
      <c r="CA65" s="254">
        <f ca="1">SUM(CA63:OFFSET(CA65,-1,0))</f>
        <v>0</v>
      </c>
      <c r="CB65" s="254">
        <f ca="1">SUM(CB63:OFFSET(CB65,-1,0))</f>
        <v>0</v>
      </c>
      <c r="CC65" s="254">
        <f ca="1">SUM(CC63:OFFSET(CC65,-1,0))</f>
        <v>0</v>
      </c>
      <c r="CD65" s="254">
        <f ca="1">SUM(CD63:OFFSET(CD65,-1,0))</f>
        <v>0</v>
      </c>
      <c r="CE65" s="254">
        <f ca="1">SUM(CE63:OFFSET(CE65,-1,0))</f>
        <v>0</v>
      </c>
      <c r="CF65" s="254">
        <f ca="1">SUM(CF63:OFFSET(CF65,-1,0))</f>
        <v>0</v>
      </c>
      <c r="CG65" s="254">
        <f ca="1">SUM(CG63:OFFSET(CG65,-1,0))</f>
        <v>0</v>
      </c>
      <c r="CH65" s="254">
        <f ca="1">SUM(CH63:OFFSET(CH65,-1,0))</f>
        <v>0</v>
      </c>
      <c r="CI65" s="254">
        <f ca="1">SUM(CI63:OFFSET(CI65,-1,0))</f>
        <v>0</v>
      </c>
      <c r="CJ65" s="254">
        <f ca="1">SUM(CJ63:OFFSET(CJ65,-1,0))</f>
        <v>0</v>
      </c>
      <c r="CK65" s="254">
        <f ca="1">SUM(CK63:OFFSET(CK65,-1,0))</f>
        <v>0</v>
      </c>
      <c r="CL65" s="254">
        <f ca="1">SUM(CL63:OFFSET(CL65,-1,0))</f>
        <v>0</v>
      </c>
    </row>
    <row r="67" spans="2:90" x14ac:dyDescent="0.35">
      <c r="B67" s="12" t="s">
        <v>622</v>
      </c>
    </row>
    <row r="68" spans="2:90" x14ac:dyDescent="0.35">
      <c r="B68" s="27" t="s">
        <v>623</v>
      </c>
      <c r="C68" s="27"/>
      <c r="D68" s="27"/>
      <c r="E68" s="27"/>
      <c r="F68" s="27"/>
      <c r="G68" s="27"/>
      <c r="H68" s="27"/>
      <c r="I68" s="27" t="s">
        <v>237</v>
      </c>
      <c r="J68" s="28"/>
      <c r="K68" s="63">
        <f ca="1">SUMIF($4:$4,K$2,68:68)</f>
        <v>0</v>
      </c>
      <c r="L68" s="63">
        <f ca="1">SUMIF($4:$4,L$2,68:68)</f>
        <v>0</v>
      </c>
      <c r="M68" s="63">
        <f ca="1">SUMIF($4:$4,M$2,68:68)</f>
        <v>0</v>
      </c>
      <c r="N68" s="63">
        <f ca="1">SUMIF($4:$4,N$2,68:68)</f>
        <v>0</v>
      </c>
      <c r="O68" s="63">
        <f ca="1">SUMIF($4:$4,O$2,68:68)</f>
        <v>0</v>
      </c>
      <c r="P68" s="63">
        <f ca="1">SUMIF($4:$4,P$2,68:68)</f>
        <v>0</v>
      </c>
      <c r="Q68" s="28"/>
      <c r="R68" s="254">
        <f ca="1">SUM(R66:OFFSET(R68,-1,0))</f>
        <v>0</v>
      </c>
      <c r="S68" s="254">
        <f ca="1">SUM(S66:OFFSET(S68,-1,0))</f>
        <v>0</v>
      </c>
      <c r="T68" s="254">
        <f ca="1">SUM(T66:OFFSET(T68,-1,0))</f>
        <v>0</v>
      </c>
      <c r="U68" s="254">
        <f ca="1">SUM(U66:OFFSET(U68,-1,0))</f>
        <v>0</v>
      </c>
      <c r="V68" s="254">
        <f ca="1">SUM(V66:OFFSET(V68,-1,0))</f>
        <v>0</v>
      </c>
      <c r="W68" s="254">
        <f ca="1">SUM(W66:OFFSET(W68,-1,0))</f>
        <v>0</v>
      </c>
      <c r="X68" s="254">
        <f ca="1">SUM(X66:OFFSET(X68,-1,0))</f>
        <v>0</v>
      </c>
      <c r="Y68" s="254">
        <f ca="1">SUM(Y66:OFFSET(Y68,-1,0))</f>
        <v>0</v>
      </c>
      <c r="Z68" s="254">
        <f ca="1">SUM(Z66:OFFSET(Z68,-1,0))</f>
        <v>0</v>
      </c>
      <c r="AA68" s="254">
        <f ca="1">SUM(AA66:OFFSET(AA68,-1,0))</f>
        <v>0</v>
      </c>
      <c r="AB68" s="254">
        <f ca="1">SUM(AB66:OFFSET(AB68,-1,0))</f>
        <v>0</v>
      </c>
      <c r="AC68" s="254">
        <f ca="1">SUM(AC66:OFFSET(AC68,-1,0))</f>
        <v>0</v>
      </c>
      <c r="AD68" s="254">
        <f ca="1">SUM(AD66:OFFSET(AD68,-1,0))</f>
        <v>0</v>
      </c>
      <c r="AE68" s="254">
        <f ca="1">SUM(AE66:OFFSET(AE68,-1,0))</f>
        <v>0</v>
      </c>
      <c r="AF68" s="254">
        <f ca="1">SUM(AF66:OFFSET(AF68,-1,0))</f>
        <v>0</v>
      </c>
      <c r="AG68" s="254">
        <f ca="1">SUM(AG66:OFFSET(AG68,-1,0))</f>
        <v>0</v>
      </c>
      <c r="AH68" s="254">
        <f ca="1">SUM(AH66:OFFSET(AH68,-1,0))</f>
        <v>0</v>
      </c>
      <c r="AI68" s="254">
        <f ca="1">SUM(AI66:OFFSET(AI68,-1,0))</f>
        <v>0</v>
      </c>
      <c r="AJ68" s="254">
        <f ca="1">SUM(AJ66:OFFSET(AJ68,-1,0))</f>
        <v>0</v>
      </c>
      <c r="AK68" s="254">
        <f ca="1">SUM(AK66:OFFSET(AK68,-1,0))</f>
        <v>0</v>
      </c>
      <c r="AL68" s="254">
        <f ca="1">SUM(AL66:OFFSET(AL68,-1,0))</f>
        <v>0</v>
      </c>
      <c r="AM68" s="254">
        <f ca="1">SUM(AM66:OFFSET(AM68,-1,0))</f>
        <v>0</v>
      </c>
      <c r="AN68" s="254">
        <f ca="1">SUM(AN66:OFFSET(AN68,-1,0))</f>
        <v>0</v>
      </c>
      <c r="AO68" s="254">
        <f ca="1">SUM(AO66:OFFSET(AO68,-1,0))</f>
        <v>0</v>
      </c>
      <c r="AP68" s="254">
        <f ca="1">SUM(AP66:OFFSET(AP68,-1,0))</f>
        <v>0</v>
      </c>
      <c r="AQ68" s="254">
        <f ca="1">SUM(AQ66:OFFSET(AQ68,-1,0))</f>
        <v>0</v>
      </c>
      <c r="AR68" s="254">
        <f ca="1">SUM(AR66:OFFSET(AR68,-1,0))</f>
        <v>0</v>
      </c>
      <c r="AS68" s="254">
        <f ca="1">SUM(AS66:OFFSET(AS68,-1,0))</f>
        <v>0</v>
      </c>
      <c r="AT68" s="254">
        <f ca="1">SUM(AT66:OFFSET(AT68,-1,0))</f>
        <v>0</v>
      </c>
      <c r="AU68" s="254">
        <f ca="1">SUM(AU66:OFFSET(AU68,-1,0))</f>
        <v>0</v>
      </c>
      <c r="AV68" s="254">
        <f ca="1">SUM(AV66:OFFSET(AV68,-1,0))</f>
        <v>0</v>
      </c>
      <c r="AW68" s="254">
        <f ca="1">SUM(AW66:OFFSET(AW68,-1,0))</f>
        <v>0</v>
      </c>
      <c r="AX68" s="254">
        <f ca="1">SUM(AX66:OFFSET(AX68,-1,0))</f>
        <v>0</v>
      </c>
      <c r="AY68" s="254">
        <f ca="1">SUM(AY66:OFFSET(AY68,-1,0))</f>
        <v>0</v>
      </c>
      <c r="AZ68" s="254">
        <f ca="1">SUM(AZ66:OFFSET(AZ68,-1,0))</f>
        <v>0</v>
      </c>
      <c r="BA68" s="254">
        <f ca="1">SUM(BA66:OFFSET(BA68,-1,0))</f>
        <v>0</v>
      </c>
      <c r="BB68" s="254">
        <f ca="1">SUM(BB66:OFFSET(BB68,-1,0))</f>
        <v>0</v>
      </c>
      <c r="BC68" s="254">
        <f ca="1">SUM(BC66:OFFSET(BC68,-1,0))</f>
        <v>0</v>
      </c>
      <c r="BD68" s="254">
        <f ca="1">SUM(BD66:OFFSET(BD68,-1,0))</f>
        <v>0</v>
      </c>
      <c r="BE68" s="254">
        <f ca="1">SUM(BE66:OFFSET(BE68,-1,0))</f>
        <v>0</v>
      </c>
      <c r="BF68" s="254">
        <f ca="1">SUM(BF66:OFFSET(BF68,-1,0))</f>
        <v>0</v>
      </c>
      <c r="BG68" s="254">
        <f ca="1">SUM(BG66:OFFSET(BG68,-1,0))</f>
        <v>0</v>
      </c>
      <c r="BH68" s="254">
        <f ca="1">SUM(BH66:OFFSET(BH68,-1,0))</f>
        <v>0</v>
      </c>
      <c r="BI68" s="254">
        <f ca="1">SUM(BI66:OFFSET(BI68,-1,0))</f>
        <v>0</v>
      </c>
      <c r="BJ68" s="254">
        <f ca="1">SUM(BJ66:OFFSET(BJ68,-1,0))</f>
        <v>0</v>
      </c>
      <c r="BK68" s="254">
        <f ca="1">SUM(BK66:OFFSET(BK68,-1,0))</f>
        <v>0</v>
      </c>
      <c r="BL68" s="254">
        <f ca="1">SUM(BL66:OFFSET(BL68,-1,0))</f>
        <v>0</v>
      </c>
      <c r="BM68" s="254">
        <f ca="1">SUM(BM66:OFFSET(BM68,-1,0))</f>
        <v>0</v>
      </c>
      <c r="BN68" s="254">
        <f ca="1">SUM(BN66:OFFSET(BN68,-1,0))</f>
        <v>0</v>
      </c>
      <c r="BO68" s="254">
        <f ca="1">SUM(BO66:OFFSET(BO68,-1,0))</f>
        <v>0</v>
      </c>
      <c r="BP68" s="254">
        <f ca="1">SUM(BP66:OFFSET(BP68,-1,0))</f>
        <v>0</v>
      </c>
      <c r="BQ68" s="254">
        <f ca="1">SUM(BQ66:OFFSET(BQ68,-1,0))</f>
        <v>0</v>
      </c>
      <c r="BR68" s="254">
        <f ca="1">SUM(BR66:OFFSET(BR68,-1,0))</f>
        <v>0</v>
      </c>
      <c r="BS68" s="254">
        <f ca="1">SUM(BS66:OFFSET(BS68,-1,0))</f>
        <v>0</v>
      </c>
      <c r="BT68" s="254">
        <f ca="1">SUM(BT66:OFFSET(BT68,-1,0))</f>
        <v>0</v>
      </c>
      <c r="BU68" s="254">
        <f ca="1">SUM(BU66:OFFSET(BU68,-1,0))</f>
        <v>0</v>
      </c>
      <c r="BV68" s="254">
        <f ca="1">SUM(BV66:OFFSET(BV68,-1,0))</f>
        <v>0</v>
      </c>
      <c r="BW68" s="254">
        <f ca="1">SUM(BW66:OFFSET(BW68,-1,0))</f>
        <v>0</v>
      </c>
      <c r="BX68" s="254">
        <f ca="1">SUM(BX66:OFFSET(BX68,-1,0))</f>
        <v>0</v>
      </c>
      <c r="BY68" s="254">
        <f ca="1">SUM(BY66:OFFSET(BY68,-1,0))</f>
        <v>0</v>
      </c>
      <c r="BZ68" s="254">
        <f ca="1">SUM(BZ66:OFFSET(BZ68,-1,0))</f>
        <v>0</v>
      </c>
      <c r="CA68" s="254">
        <f ca="1">SUM(CA66:OFFSET(CA68,-1,0))</f>
        <v>0</v>
      </c>
      <c r="CB68" s="254">
        <f ca="1">SUM(CB66:OFFSET(CB68,-1,0))</f>
        <v>0</v>
      </c>
      <c r="CC68" s="254">
        <f ca="1">SUM(CC66:OFFSET(CC68,-1,0))</f>
        <v>0</v>
      </c>
      <c r="CD68" s="254">
        <f ca="1">SUM(CD66:OFFSET(CD68,-1,0))</f>
        <v>0</v>
      </c>
      <c r="CE68" s="254">
        <f ca="1">SUM(CE66:OFFSET(CE68,-1,0))</f>
        <v>0</v>
      </c>
      <c r="CF68" s="254">
        <f ca="1">SUM(CF66:OFFSET(CF68,-1,0))</f>
        <v>0</v>
      </c>
      <c r="CG68" s="254">
        <f ca="1">SUM(CG66:OFFSET(CG68,-1,0))</f>
        <v>0</v>
      </c>
      <c r="CH68" s="254">
        <f ca="1">SUM(CH66:OFFSET(CH68,-1,0))</f>
        <v>0</v>
      </c>
      <c r="CI68" s="254">
        <f ca="1">SUM(CI66:OFFSET(CI68,-1,0))</f>
        <v>0</v>
      </c>
      <c r="CJ68" s="254">
        <f ca="1">SUM(CJ66:OFFSET(CJ68,-1,0))</f>
        <v>0</v>
      </c>
      <c r="CK68" s="254">
        <f ca="1">SUM(CK66:OFFSET(CK68,-1,0))</f>
        <v>0</v>
      </c>
      <c r="CL68" s="254">
        <f ca="1">SUM(CL66:OFFSET(CL68,-1,0))</f>
        <v>0</v>
      </c>
    </row>
    <row r="70" spans="2:90" x14ac:dyDescent="0.35">
      <c r="B70" s="27" t="s">
        <v>624</v>
      </c>
      <c r="C70" s="27"/>
      <c r="D70" s="27"/>
      <c r="E70" s="27"/>
      <c r="F70" s="27"/>
      <c r="G70" s="27"/>
      <c r="H70" s="27"/>
      <c r="I70" s="27"/>
      <c r="J70" s="28"/>
      <c r="K70" s="28">
        <f ca="1">SUMIF($4:$4,K$2,70:70)</f>
        <v>0</v>
      </c>
      <c r="L70" s="28">
        <f ca="1">SUMIF($4:$4,L$2,70:70)</f>
        <v>0</v>
      </c>
      <c r="M70" s="28">
        <f ca="1">SUMIF($4:$4,M$2,70:70)</f>
        <v>0</v>
      </c>
      <c r="N70" s="28">
        <f ca="1">SUMIF($4:$4,N$2,70:70)</f>
        <v>0</v>
      </c>
      <c r="O70" s="28">
        <f ca="1">SUMIF($4:$4,O$2,70:70)</f>
        <v>0</v>
      </c>
      <c r="P70" s="28">
        <f ca="1">SUMIF($4:$4,P$2,70:70)</f>
        <v>0</v>
      </c>
      <c r="Q70" s="28"/>
      <c r="R70" s="28">
        <f t="shared" ref="R70" ca="1" si="43">R65+R68</f>
        <v>0</v>
      </c>
      <c r="S70" s="28">
        <f t="shared" ref="S70" ca="1" si="44">S65+S68</f>
        <v>0</v>
      </c>
      <c r="T70" s="28">
        <f t="shared" ref="T70:CE70" ca="1" si="45">T65+T68</f>
        <v>0</v>
      </c>
      <c r="U70" s="28">
        <f t="shared" ca="1" si="45"/>
        <v>0</v>
      </c>
      <c r="V70" s="28">
        <f t="shared" ca="1" si="45"/>
        <v>0</v>
      </c>
      <c r="W70" s="28">
        <f t="shared" ca="1" si="45"/>
        <v>0</v>
      </c>
      <c r="X70" s="28">
        <f t="shared" ca="1" si="45"/>
        <v>0</v>
      </c>
      <c r="Y70" s="28">
        <f t="shared" ca="1" si="45"/>
        <v>0</v>
      </c>
      <c r="Z70" s="28">
        <f t="shared" ca="1" si="45"/>
        <v>0</v>
      </c>
      <c r="AA70" s="28">
        <f t="shared" ca="1" si="45"/>
        <v>0</v>
      </c>
      <c r="AB70" s="28">
        <f t="shared" ca="1" si="45"/>
        <v>0</v>
      </c>
      <c r="AC70" s="28">
        <f t="shared" ca="1" si="45"/>
        <v>0</v>
      </c>
      <c r="AD70" s="28">
        <f t="shared" ca="1" si="45"/>
        <v>0</v>
      </c>
      <c r="AE70" s="28">
        <f t="shared" ca="1" si="45"/>
        <v>0</v>
      </c>
      <c r="AF70" s="28">
        <f t="shared" ca="1" si="45"/>
        <v>0</v>
      </c>
      <c r="AG70" s="28">
        <f t="shared" ca="1" si="45"/>
        <v>0</v>
      </c>
      <c r="AH70" s="28">
        <f t="shared" ca="1" si="45"/>
        <v>0</v>
      </c>
      <c r="AI70" s="28">
        <f t="shared" ca="1" si="45"/>
        <v>0</v>
      </c>
      <c r="AJ70" s="28">
        <f t="shared" ca="1" si="45"/>
        <v>0</v>
      </c>
      <c r="AK70" s="28">
        <f t="shared" ca="1" si="45"/>
        <v>0</v>
      </c>
      <c r="AL70" s="28">
        <f t="shared" ca="1" si="45"/>
        <v>0</v>
      </c>
      <c r="AM70" s="28">
        <f t="shared" ca="1" si="45"/>
        <v>0</v>
      </c>
      <c r="AN70" s="28">
        <f t="shared" ca="1" si="45"/>
        <v>0</v>
      </c>
      <c r="AO70" s="28">
        <f t="shared" ca="1" si="45"/>
        <v>0</v>
      </c>
      <c r="AP70" s="28">
        <f t="shared" ca="1" si="45"/>
        <v>0</v>
      </c>
      <c r="AQ70" s="28">
        <f t="shared" ca="1" si="45"/>
        <v>0</v>
      </c>
      <c r="AR70" s="28">
        <f t="shared" ca="1" si="45"/>
        <v>0</v>
      </c>
      <c r="AS70" s="28">
        <f t="shared" ca="1" si="45"/>
        <v>0</v>
      </c>
      <c r="AT70" s="28">
        <f t="shared" ca="1" si="45"/>
        <v>0</v>
      </c>
      <c r="AU70" s="28">
        <f t="shared" ca="1" si="45"/>
        <v>0</v>
      </c>
      <c r="AV70" s="28">
        <f t="shared" ca="1" si="45"/>
        <v>0</v>
      </c>
      <c r="AW70" s="28">
        <f t="shared" ca="1" si="45"/>
        <v>0</v>
      </c>
      <c r="AX70" s="28">
        <f t="shared" ca="1" si="45"/>
        <v>0</v>
      </c>
      <c r="AY70" s="28">
        <f t="shared" ca="1" si="45"/>
        <v>0</v>
      </c>
      <c r="AZ70" s="28">
        <f t="shared" ca="1" si="45"/>
        <v>0</v>
      </c>
      <c r="BA70" s="28">
        <f t="shared" ca="1" si="45"/>
        <v>0</v>
      </c>
      <c r="BB70" s="28">
        <f t="shared" ca="1" si="45"/>
        <v>0</v>
      </c>
      <c r="BC70" s="28">
        <f t="shared" ca="1" si="45"/>
        <v>0</v>
      </c>
      <c r="BD70" s="28">
        <f t="shared" ca="1" si="45"/>
        <v>0</v>
      </c>
      <c r="BE70" s="28">
        <f t="shared" ca="1" si="45"/>
        <v>0</v>
      </c>
      <c r="BF70" s="28">
        <f t="shared" ca="1" si="45"/>
        <v>0</v>
      </c>
      <c r="BG70" s="28">
        <f t="shared" ca="1" si="45"/>
        <v>0</v>
      </c>
      <c r="BH70" s="28">
        <f t="shared" ca="1" si="45"/>
        <v>0</v>
      </c>
      <c r="BI70" s="28">
        <f t="shared" ca="1" si="45"/>
        <v>0</v>
      </c>
      <c r="BJ70" s="28">
        <f t="shared" ca="1" si="45"/>
        <v>0</v>
      </c>
      <c r="BK70" s="28">
        <f t="shared" ca="1" si="45"/>
        <v>0</v>
      </c>
      <c r="BL70" s="28">
        <f t="shared" ca="1" si="45"/>
        <v>0</v>
      </c>
      <c r="BM70" s="28">
        <f t="shared" ca="1" si="45"/>
        <v>0</v>
      </c>
      <c r="BN70" s="28">
        <f t="shared" ca="1" si="45"/>
        <v>0</v>
      </c>
      <c r="BO70" s="28">
        <f t="shared" ca="1" si="45"/>
        <v>0</v>
      </c>
      <c r="BP70" s="28">
        <f t="shared" ca="1" si="45"/>
        <v>0</v>
      </c>
      <c r="BQ70" s="28">
        <f t="shared" ca="1" si="45"/>
        <v>0</v>
      </c>
      <c r="BR70" s="28">
        <f t="shared" ca="1" si="45"/>
        <v>0</v>
      </c>
      <c r="BS70" s="28">
        <f t="shared" ca="1" si="45"/>
        <v>0</v>
      </c>
      <c r="BT70" s="28">
        <f t="shared" ca="1" si="45"/>
        <v>0</v>
      </c>
      <c r="BU70" s="28">
        <f t="shared" ca="1" si="45"/>
        <v>0</v>
      </c>
      <c r="BV70" s="28">
        <f t="shared" ca="1" si="45"/>
        <v>0</v>
      </c>
      <c r="BW70" s="28">
        <f t="shared" ca="1" si="45"/>
        <v>0</v>
      </c>
      <c r="BX70" s="28">
        <f t="shared" ca="1" si="45"/>
        <v>0</v>
      </c>
      <c r="BY70" s="28">
        <f t="shared" ca="1" si="45"/>
        <v>0</v>
      </c>
      <c r="BZ70" s="28">
        <f t="shared" ca="1" si="45"/>
        <v>0</v>
      </c>
      <c r="CA70" s="28">
        <f t="shared" ca="1" si="45"/>
        <v>0</v>
      </c>
      <c r="CB70" s="28">
        <f t="shared" ca="1" si="45"/>
        <v>0</v>
      </c>
      <c r="CC70" s="28">
        <f t="shared" ca="1" si="45"/>
        <v>0</v>
      </c>
      <c r="CD70" s="28">
        <f t="shared" ca="1" si="45"/>
        <v>0</v>
      </c>
      <c r="CE70" s="28">
        <f t="shared" ca="1" si="45"/>
        <v>0</v>
      </c>
      <c r="CF70" s="28">
        <f t="shared" ref="CF70:CL70" ca="1" si="46">CF65+CF68</f>
        <v>0</v>
      </c>
      <c r="CG70" s="28">
        <f t="shared" ca="1" si="46"/>
        <v>0</v>
      </c>
      <c r="CH70" s="28">
        <f t="shared" ca="1" si="46"/>
        <v>0</v>
      </c>
      <c r="CI70" s="28">
        <f t="shared" ca="1" si="46"/>
        <v>0</v>
      </c>
      <c r="CJ70" s="28">
        <f t="shared" ca="1" si="46"/>
        <v>0</v>
      </c>
      <c r="CK70" s="28">
        <f t="shared" ca="1" si="46"/>
        <v>0</v>
      </c>
      <c r="CL70" s="28">
        <f t="shared" ca="1" si="46"/>
        <v>0</v>
      </c>
    </row>
    <row r="72" spans="2:90" x14ac:dyDescent="0.35">
      <c r="B72" s="12" t="s">
        <v>625</v>
      </c>
    </row>
    <row r="73" spans="2:90" x14ac:dyDescent="0.35">
      <c r="B73" s="467" t="s">
        <v>581</v>
      </c>
      <c r="F73" s="27"/>
      <c r="G73" s="27"/>
      <c r="H73" s="27"/>
      <c r="I73" s="27" t="s">
        <v>231</v>
      </c>
      <c r="K73" s="253">
        <f>Equity!K22</f>
        <v>170000000</v>
      </c>
      <c r="L73" s="253">
        <f>Equity!L22</f>
        <v>170000000</v>
      </c>
      <c r="M73" s="253">
        <f>Equity!M22</f>
        <v>170000000</v>
      </c>
      <c r="N73" s="253">
        <f>Equity!N22</f>
        <v>170000000</v>
      </c>
      <c r="O73" s="253">
        <f>Equity!O22</f>
        <v>170000000</v>
      </c>
      <c r="P73" s="253">
        <f>Equity!P22</f>
        <v>170000000</v>
      </c>
      <c r="Q73" s="253"/>
      <c r="R73" s="23">
        <v>0</v>
      </c>
      <c r="S73" s="253">
        <f>Equity!S22</f>
        <v>170000000</v>
      </c>
      <c r="T73" s="253">
        <f>Equity!T22</f>
        <v>170000000</v>
      </c>
      <c r="U73" s="253">
        <f>Equity!U22</f>
        <v>170000000</v>
      </c>
      <c r="V73" s="253">
        <f>Equity!V22</f>
        <v>170000000</v>
      </c>
      <c r="W73" s="253">
        <f>Equity!W22</f>
        <v>170000000</v>
      </c>
      <c r="X73" s="253">
        <f>Equity!X22</f>
        <v>170000000</v>
      </c>
      <c r="Y73" s="253">
        <f>Equity!Y22</f>
        <v>170000000</v>
      </c>
      <c r="Z73" s="253">
        <f>Equity!Z22</f>
        <v>170000000</v>
      </c>
      <c r="AA73" s="253">
        <f>Equity!AA22</f>
        <v>170000000</v>
      </c>
      <c r="AB73" s="253">
        <f>Equity!AB22</f>
        <v>170000000</v>
      </c>
      <c r="AC73" s="253">
        <f>Equity!AC22</f>
        <v>170000000</v>
      </c>
      <c r="AD73" s="253">
        <f>Equity!AD22</f>
        <v>170000000</v>
      </c>
      <c r="AE73" s="253">
        <f>Equity!AE22</f>
        <v>170000000</v>
      </c>
      <c r="AF73" s="253">
        <f>Equity!AF22</f>
        <v>170000000</v>
      </c>
      <c r="AG73" s="253">
        <f>Equity!AG22</f>
        <v>170000000</v>
      </c>
      <c r="AH73" s="253">
        <f>Equity!AH22</f>
        <v>170000000</v>
      </c>
      <c r="AI73" s="253">
        <f>Equity!AI22</f>
        <v>170000000</v>
      </c>
      <c r="AJ73" s="253">
        <f>Equity!AJ22</f>
        <v>170000000</v>
      </c>
      <c r="AK73" s="253">
        <f>Equity!AK22</f>
        <v>170000000</v>
      </c>
      <c r="AL73" s="253">
        <f>Equity!AL22</f>
        <v>170000000</v>
      </c>
      <c r="AM73" s="253">
        <f>Equity!AM22</f>
        <v>170000000</v>
      </c>
      <c r="AN73" s="253">
        <f>Equity!AN22</f>
        <v>170000000</v>
      </c>
      <c r="AO73" s="253">
        <f>Equity!AO22</f>
        <v>170000000</v>
      </c>
      <c r="AP73" s="253">
        <f>Equity!AP22</f>
        <v>170000000</v>
      </c>
      <c r="AQ73" s="253">
        <f>Equity!AQ22</f>
        <v>170000000</v>
      </c>
      <c r="AR73" s="253">
        <f>Equity!AR22</f>
        <v>170000000</v>
      </c>
      <c r="AS73" s="253">
        <f>Equity!AS22</f>
        <v>170000000</v>
      </c>
      <c r="AT73" s="253">
        <f>Equity!AT22</f>
        <v>170000000</v>
      </c>
      <c r="AU73" s="253">
        <f>Equity!AU22</f>
        <v>170000000</v>
      </c>
      <c r="AV73" s="253">
        <f>Equity!AV22</f>
        <v>170000000</v>
      </c>
      <c r="AW73" s="253">
        <f>Equity!AW22</f>
        <v>170000000</v>
      </c>
      <c r="AX73" s="253">
        <f>Equity!AX22</f>
        <v>170000000</v>
      </c>
      <c r="AY73" s="253">
        <f>Equity!AY22</f>
        <v>170000000</v>
      </c>
      <c r="AZ73" s="253">
        <f>Equity!AZ22</f>
        <v>170000000</v>
      </c>
      <c r="BA73" s="253">
        <f>Equity!BA22</f>
        <v>170000000</v>
      </c>
      <c r="BB73" s="253">
        <f>Equity!BB22</f>
        <v>170000000</v>
      </c>
      <c r="BC73" s="253">
        <f>Equity!BC22</f>
        <v>170000000</v>
      </c>
      <c r="BD73" s="253">
        <f>Equity!BD22</f>
        <v>170000000</v>
      </c>
      <c r="BE73" s="253">
        <f>Equity!BE22</f>
        <v>170000000</v>
      </c>
      <c r="BF73" s="253">
        <f>Equity!BF22</f>
        <v>170000000</v>
      </c>
      <c r="BG73" s="253">
        <f>Equity!BG22</f>
        <v>170000000</v>
      </c>
      <c r="BH73" s="253">
        <f>Equity!BH22</f>
        <v>170000000</v>
      </c>
      <c r="BI73" s="253">
        <f>Equity!BI22</f>
        <v>170000000</v>
      </c>
      <c r="BJ73" s="253">
        <f>Equity!BJ22</f>
        <v>170000000</v>
      </c>
      <c r="BK73" s="253">
        <f>Equity!BK22</f>
        <v>170000000</v>
      </c>
      <c r="BL73" s="253">
        <f>Equity!BL22</f>
        <v>170000000</v>
      </c>
      <c r="BM73" s="253">
        <f>Equity!BM22</f>
        <v>170000000</v>
      </c>
      <c r="BN73" s="253">
        <f>Equity!BN22</f>
        <v>170000000</v>
      </c>
      <c r="BO73" s="253">
        <f>Equity!BO22</f>
        <v>170000000</v>
      </c>
      <c r="BP73" s="253">
        <f>Equity!BP22</f>
        <v>170000000</v>
      </c>
      <c r="BQ73" s="253">
        <f>Equity!BQ22</f>
        <v>170000000</v>
      </c>
      <c r="BR73" s="253">
        <f>Equity!BR22</f>
        <v>170000000</v>
      </c>
      <c r="BS73" s="253">
        <f>Equity!BS22</f>
        <v>170000000</v>
      </c>
      <c r="BT73" s="253">
        <f>Equity!BT22</f>
        <v>170000000</v>
      </c>
      <c r="BU73" s="253">
        <f>Equity!BU22</f>
        <v>170000000</v>
      </c>
      <c r="BV73" s="253">
        <f>Equity!BV22</f>
        <v>170000000</v>
      </c>
      <c r="BW73" s="253">
        <f>Equity!BW22</f>
        <v>170000000</v>
      </c>
      <c r="BX73" s="253">
        <f>Equity!BX22</f>
        <v>170000000</v>
      </c>
      <c r="BY73" s="253">
        <f>Equity!BY22</f>
        <v>170000000</v>
      </c>
      <c r="BZ73" s="253">
        <f>Equity!BZ22</f>
        <v>170000000</v>
      </c>
      <c r="CA73" s="253">
        <f>Equity!CA22</f>
        <v>170000000</v>
      </c>
      <c r="CB73" s="253">
        <f>Equity!CB22</f>
        <v>170000000</v>
      </c>
      <c r="CC73" s="253">
        <f>Equity!CC22</f>
        <v>170000000</v>
      </c>
      <c r="CD73" s="253">
        <f>Equity!CD22</f>
        <v>170000000</v>
      </c>
      <c r="CE73" s="253">
        <f>Equity!CE22</f>
        <v>170000000</v>
      </c>
      <c r="CF73" s="253">
        <f>Equity!CF22</f>
        <v>170000000</v>
      </c>
      <c r="CG73" s="253">
        <f>Equity!CG22</f>
        <v>170000000</v>
      </c>
      <c r="CH73" s="253">
        <f>Equity!CH22</f>
        <v>170000000</v>
      </c>
      <c r="CI73" s="253">
        <f>Equity!CI22</f>
        <v>170000000</v>
      </c>
      <c r="CJ73" s="253">
        <f>Equity!CJ22</f>
        <v>170000000</v>
      </c>
      <c r="CK73" s="253">
        <f>Equity!CK22</f>
        <v>170000000</v>
      </c>
      <c r="CL73" s="253">
        <f>Equity!CL22</f>
        <v>170000000</v>
      </c>
    </row>
    <row r="74" spans="2:90" x14ac:dyDescent="0.35">
      <c r="B74" s="467" t="s">
        <v>626</v>
      </c>
      <c r="F74" s="27"/>
      <c r="G74" s="27"/>
      <c r="H74" s="27"/>
      <c r="I74" s="27" t="s">
        <v>231</v>
      </c>
      <c r="J74" s="263"/>
      <c r="K74" s="232">
        <f ca="1">SUMIF($4:$4,K$2,74:74)</f>
        <v>-305512.8</v>
      </c>
      <c r="L74" s="232">
        <f ca="1">K74+L50</f>
        <v>-626113.74</v>
      </c>
      <c r="M74" s="232">
        <f ca="1">L74+M50</f>
        <v>-962557.22699999996</v>
      </c>
      <c r="N74" s="232">
        <f ca="1">M74+N50</f>
        <v>-1315635.3883499999</v>
      </c>
      <c r="O74" s="232">
        <f ca="1">N74+O50</f>
        <v>-1686179.9577675001</v>
      </c>
      <c r="P74" s="232">
        <f ca="1">O74+P50</f>
        <v>-2075064.2556558752</v>
      </c>
      <c r="Q74" s="262"/>
      <c r="R74" s="134">
        <f ca="1">R75-SUM(R73:OFFSET(R74,-1,0))</f>
        <v>0</v>
      </c>
      <c r="S74" s="232">
        <f t="shared" ref="S74:AX74" ca="1" si="47">R74+S50</f>
        <v>-25459.4</v>
      </c>
      <c r="T74" s="232">
        <f t="shared" ca="1" si="47"/>
        <v>-50918.8</v>
      </c>
      <c r="U74" s="232">
        <f t="shared" ca="1" si="47"/>
        <v>-76378.200000000012</v>
      </c>
      <c r="V74" s="232">
        <f t="shared" ca="1" si="47"/>
        <v>-101837.6</v>
      </c>
      <c r="W74" s="232">
        <f t="shared" ca="1" si="47"/>
        <v>-127297</v>
      </c>
      <c r="X74" s="232">
        <f t="shared" ca="1" si="47"/>
        <v>-152756.4</v>
      </c>
      <c r="Y74" s="232">
        <f t="shared" ca="1" si="47"/>
        <v>-178215.8</v>
      </c>
      <c r="Z74" s="232">
        <f t="shared" ca="1" si="47"/>
        <v>-203675.19999999998</v>
      </c>
      <c r="AA74" s="232">
        <f t="shared" ca="1" si="47"/>
        <v>-229134.59999999998</v>
      </c>
      <c r="AB74" s="232">
        <f t="shared" ca="1" si="47"/>
        <v>-254593.99999999997</v>
      </c>
      <c r="AC74" s="232">
        <f t="shared" ca="1" si="47"/>
        <v>-280053.39999999997</v>
      </c>
      <c r="AD74" s="232">
        <f t="shared" ca="1" si="47"/>
        <v>-305512.8</v>
      </c>
      <c r="AE74" s="232">
        <f t="shared" ca="1" si="47"/>
        <v>-332229.54499999998</v>
      </c>
      <c r="AF74" s="232">
        <f t="shared" ca="1" si="47"/>
        <v>-358946.29</v>
      </c>
      <c r="AG74" s="232">
        <f t="shared" ca="1" si="47"/>
        <v>-385663.03499999997</v>
      </c>
      <c r="AH74" s="232">
        <f t="shared" ca="1" si="47"/>
        <v>-412379.77999999997</v>
      </c>
      <c r="AI74" s="232">
        <f t="shared" ca="1" si="47"/>
        <v>-439096.52499999997</v>
      </c>
      <c r="AJ74" s="232">
        <f t="shared" ca="1" si="47"/>
        <v>-465813.26999999996</v>
      </c>
      <c r="AK74" s="232">
        <f t="shared" ca="1" si="47"/>
        <v>-492530.01499999996</v>
      </c>
      <c r="AL74" s="232">
        <f t="shared" ca="1" si="47"/>
        <v>-519246.75999999995</v>
      </c>
      <c r="AM74" s="232">
        <f t="shared" ca="1" si="47"/>
        <v>-545963.505</v>
      </c>
      <c r="AN74" s="232">
        <f t="shared" ca="1" si="47"/>
        <v>-572680.25</v>
      </c>
      <c r="AO74" s="232">
        <f t="shared" ca="1" si="47"/>
        <v>-599396.995</v>
      </c>
      <c r="AP74" s="232">
        <f t="shared" ca="1" si="47"/>
        <v>-626113.74</v>
      </c>
      <c r="AQ74" s="232">
        <f t="shared" ca="1" si="47"/>
        <v>-654150.69724999997</v>
      </c>
      <c r="AR74" s="232">
        <f t="shared" ca="1" si="47"/>
        <v>-682187.65449999995</v>
      </c>
      <c r="AS74" s="232">
        <f t="shared" ca="1" si="47"/>
        <v>-710224.61174999992</v>
      </c>
      <c r="AT74" s="232">
        <f t="shared" ca="1" si="47"/>
        <v>-738261.5689999999</v>
      </c>
      <c r="AU74" s="232">
        <f t="shared" ca="1" si="47"/>
        <v>-766298.52624999988</v>
      </c>
      <c r="AV74" s="232">
        <f t="shared" ca="1" si="47"/>
        <v>-794335.48349999986</v>
      </c>
      <c r="AW74" s="232">
        <f t="shared" ca="1" si="47"/>
        <v>-822372.44074999983</v>
      </c>
      <c r="AX74" s="232">
        <f t="shared" ca="1" si="47"/>
        <v>-850409.39799999981</v>
      </c>
      <c r="AY74" s="232">
        <f t="shared" ref="AY74:CD74" ca="1" si="48">AX74+AY50</f>
        <v>-878446.35524999979</v>
      </c>
      <c r="AZ74" s="232">
        <f t="shared" ca="1" si="48"/>
        <v>-906483.31249999977</v>
      </c>
      <c r="BA74" s="232">
        <f t="shared" ca="1" si="48"/>
        <v>-934520.26974999974</v>
      </c>
      <c r="BB74" s="232">
        <f t="shared" ca="1" si="48"/>
        <v>-962557.22699999972</v>
      </c>
      <c r="BC74" s="232">
        <f t="shared" ca="1" si="48"/>
        <v>-991980.4071124997</v>
      </c>
      <c r="BD74" s="232">
        <f t="shared" ca="1" si="48"/>
        <v>-1021403.5872249997</v>
      </c>
      <c r="BE74" s="232">
        <f t="shared" ca="1" si="48"/>
        <v>-1050826.7673374997</v>
      </c>
      <c r="BF74" s="232">
        <f t="shared" ca="1" si="48"/>
        <v>-1080249.9474499996</v>
      </c>
      <c r="BG74" s="232">
        <f t="shared" ca="1" si="48"/>
        <v>-1109673.1275624996</v>
      </c>
      <c r="BH74" s="232">
        <f t="shared" ca="1" si="48"/>
        <v>-1139096.3076749996</v>
      </c>
      <c r="BI74" s="232">
        <f t="shared" ca="1" si="48"/>
        <v>-1168519.4877874996</v>
      </c>
      <c r="BJ74" s="232">
        <f t="shared" ca="1" si="48"/>
        <v>-1197942.6678999995</v>
      </c>
      <c r="BK74" s="232">
        <f t="shared" ca="1" si="48"/>
        <v>-1227365.8480124995</v>
      </c>
      <c r="BL74" s="232">
        <f t="shared" ca="1" si="48"/>
        <v>-1256789.0281249995</v>
      </c>
      <c r="BM74" s="232">
        <f t="shared" ca="1" si="48"/>
        <v>-1286212.2082374995</v>
      </c>
      <c r="BN74" s="232">
        <f t="shared" ca="1" si="48"/>
        <v>-1315635.3883499994</v>
      </c>
      <c r="BO74" s="232">
        <f t="shared" ca="1" si="48"/>
        <v>-1346514.1024681244</v>
      </c>
      <c r="BP74" s="232">
        <f t="shared" ca="1" si="48"/>
        <v>-1377392.8165862493</v>
      </c>
      <c r="BQ74" s="232">
        <f t="shared" ca="1" si="48"/>
        <v>-1408271.5307043742</v>
      </c>
      <c r="BR74" s="232">
        <f t="shared" ca="1" si="48"/>
        <v>-1439150.2448224991</v>
      </c>
      <c r="BS74" s="232">
        <f t="shared" ca="1" si="48"/>
        <v>-1470028.958940624</v>
      </c>
      <c r="BT74" s="232">
        <f t="shared" ca="1" si="48"/>
        <v>-1500907.6730587489</v>
      </c>
      <c r="BU74" s="232">
        <f t="shared" ca="1" si="48"/>
        <v>-1531786.3871768739</v>
      </c>
      <c r="BV74" s="232">
        <f t="shared" ca="1" si="48"/>
        <v>-1562665.1012949988</v>
      </c>
      <c r="BW74" s="232">
        <f t="shared" ca="1" si="48"/>
        <v>-1593543.8154131237</v>
      </c>
      <c r="BX74" s="232">
        <f t="shared" ca="1" si="48"/>
        <v>-1624422.5295312486</v>
      </c>
      <c r="BY74" s="232">
        <f t="shared" ca="1" si="48"/>
        <v>-1655301.2436493735</v>
      </c>
      <c r="BZ74" s="232">
        <f t="shared" ca="1" si="48"/>
        <v>-1686179.9577674984</v>
      </c>
      <c r="CA74" s="232">
        <f t="shared" ca="1" si="48"/>
        <v>-1718586.9825915296</v>
      </c>
      <c r="CB74" s="232">
        <f t="shared" ca="1" si="48"/>
        <v>-1750994.0074155608</v>
      </c>
      <c r="CC74" s="232">
        <f t="shared" ca="1" si="48"/>
        <v>-1783401.0322395919</v>
      </c>
      <c r="CD74" s="232">
        <f t="shared" ca="1" si="48"/>
        <v>-1815808.0570636231</v>
      </c>
      <c r="CE74" s="232">
        <f t="shared" ref="CE74:CL74" ca="1" si="49">CD74+CE50</f>
        <v>-1848215.0818876543</v>
      </c>
      <c r="CF74" s="232">
        <f t="shared" ca="1" si="49"/>
        <v>-1880622.1067116854</v>
      </c>
      <c r="CG74" s="232">
        <f t="shared" ca="1" si="49"/>
        <v>-1913029.1315357166</v>
      </c>
      <c r="CH74" s="232">
        <f t="shared" ca="1" si="49"/>
        <v>-1945436.1563597478</v>
      </c>
      <c r="CI74" s="232">
        <f t="shared" ca="1" si="49"/>
        <v>-1977843.1811837789</v>
      </c>
      <c r="CJ74" s="232">
        <f t="shared" ca="1" si="49"/>
        <v>-2010250.2060078101</v>
      </c>
      <c r="CK74" s="232">
        <f t="shared" ca="1" si="49"/>
        <v>-2042657.2308318412</v>
      </c>
      <c r="CL74" s="232">
        <f t="shared" ca="1" si="49"/>
        <v>-2075064.2556558724</v>
      </c>
    </row>
    <row r="75" spans="2:90" x14ac:dyDescent="0.35">
      <c r="B75" s="27" t="s">
        <v>627</v>
      </c>
      <c r="C75" s="27"/>
      <c r="D75" s="27"/>
      <c r="E75" s="27"/>
      <c r="F75" s="28"/>
      <c r="G75" s="28"/>
      <c r="H75" s="28"/>
      <c r="I75" s="28"/>
      <c r="J75" s="28"/>
      <c r="K75" s="28">
        <f ca="1">SUMIF($4:$4,K$2,75:75)</f>
        <v>169694487.19999999</v>
      </c>
      <c r="L75" s="28">
        <f ca="1">SUMIF($4:$4,L$2,75:75)</f>
        <v>169373886.25999999</v>
      </c>
      <c r="M75" s="28">
        <f ca="1">SUMIF($4:$4,M$2,75:75)</f>
        <v>169037442.773</v>
      </c>
      <c r="N75" s="28">
        <f ca="1">SUMIF($4:$4,N$2,75:75)</f>
        <v>168684364.61164999</v>
      </c>
      <c r="O75" s="28">
        <f ca="1">SUMIF($4:$4,O$2,75:75)</f>
        <v>168313820.04223251</v>
      </c>
      <c r="P75" s="28">
        <f ca="1">SUMIF($4:$4,P$2,75:75)</f>
        <v>167924935.74434412</v>
      </c>
      <c r="Q75" s="28"/>
      <c r="R75" s="257">
        <f ca="1">+R62-R70</f>
        <v>0</v>
      </c>
      <c r="S75" s="257">
        <f ca="1">SUM(S73:OFFSET(S75,-1,0))</f>
        <v>169974540.59999999</v>
      </c>
      <c r="T75" s="257">
        <f ca="1">SUM(T73:OFFSET(T75,-1,0))</f>
        <v>169949081.19999999</v>
      </c>
      <c r="U75" s="257">
        <f ca="1">SUM(U73:OFFSET(U75,-1,0))</f>
        <v>169923621.80000001</v>
      </c>
      <c r="V75" s="257">
        <f ca="1">SUM(V73:OFFSET(V75,-1,0))</f>
        <v>169898162.40000001</v>
      </c>
      <c r="W75" s="257">
        <f ca="1">SUM(W73:OFFSET(W75,-1,0))</f>
        <v>169872703</v>
      </c>
      <c r="X75" s="257">
        <f ca="1">SUM(X73:OFFSET(X75,-1,0))</f>
        <v>169847243.59999999</v>
      </c>
      <c r="Y75" s="257">
        <f ca="1">SUM(Y73:OFFSET(Y75,-1,0))</f>
        <v>169821784.19999999</v>
      </c>
      <c r="Z75" s="257">
        <f ca="1">SUM(Z73:OFFSET(Z75,-1,0))</f>
        <v>169796324.80000001</v>
      </c>
      <c r="AA75" s="257">
        <f ca="1">SUM(AA73:OFFSET(AA75,-1,0))</f>
        <v>169770865.40000001</v>
      </c>
      <c r="AB75" s="257">
        <f ca="1">SUM(AB73:OFFSET(AB75,-1,0))</f>
        <v>169745406</v>
      </c>
      <c r="AC75" s="257">
        <f ca="1">SUM(AC73:OFFSET(AC75,-1,0))</f>
        <v>169719946.59999999</v>
      </c>
      <c r="AD75" s="257">
        <f ca="1">SUM(AD73:OFFSET(AD75,-1,0))</f>
        <v>169694487.19999999</v>
      </c>
      <c r="AE75" s="257">
        <f ca="1">SUM(AE73:OFFSET(AE75,-1,0))</f>
        <v>169667770.45500001</v>
      </c>
      <c r="AF75" s="257">
        <f ca="1">SUM(AF73:OFFSET(AF75,-1,0))</f>
        <v>169641053.71000001</v>
      </c>
      <c r="AG75" s="257">
        <f ca="1">SUM(AG73:OFFSET(AG75,-1,0))</f>
        <v>169614336.965</v>
      </c>
      <c r="AH75" s="257">
        <f ca="1">SUM(AH73:OFFSET(AH75,-1,0))</f>
        <v>169587620.22</v>
      </c>
      <c r="AI75" s="257">
        <f ca="1">SUM(AI73:OFFSET(AI75,-1,0))</f>
        <v>169560903.47499999</v>
      </c>
      <c r="AJ75" s="257">
        <f ca="1">SUM(AJ73:OFFSET(AJ75,-1,0))</f>
        <v>169534186.72999999</v>
      </c>
      <c r="AK75" s="257">
        <f ca="1">SUM(AK73:OFFSET(AK75,-1,0))</f>
        <v>169507469.98500001</v>
      </c>
      <c r="AL75" s="257">
        <f ca="1">SUM(AL73:OFFSET(AL75,-1,0))</f>
        <v>169480753.24000001</v>
      </c>
      <c r="AM75" s="257">
        <f ca="1">SUM(AM73:OFFSET(AM75,-1,0))</f>
        <v>169454036.495</v>
      </c>
      <c r="AN75" s="257">
        <f ca="1">SUM(AN73:OFFSET(AN75,-1,0))</f>
        <v>169427319.75</v>
      </c>
      <c r="AO75" s="257">
        <f ca="1">SUM(AO73:OFFSET(AO75,-1,0))</f>
        <v>169400603.005</v>
      </c>
      <c r="AP75" s="257">
        <f ca="1">SUM(AP73:OFFSET(AP75,-1,0))</f>
        <v>169373886.25999999</v>
      </c>
      <c r="AQ75" s="257">
        <f ca="1">SUM(AQ73:OFFSET(AQ75,-1,0))</f>
        <v>169345849.30274999</v>
      </c>
      <c r="AR75" s="257">
        <f ca="1">SUM(AR73:OFFSET(AR75,-1,0))</f>
        <v>169317812.34549999</v>
      </c>
      <c r="AS75" s="257">
        <f ca="1">SUM(AS73:OFFSET(AS75,-1,0))</f>
        <v>169289775.38824999</v>
      </c>
      <c r="AT75" s="257">
        <f ca="1">SUM(AT73:OFFSET(AT75,-1,0))</f>
        <v>169261738.43099999</v>
      </c>
      <c r="AU75" s="257">
        <f ca="1">SUM(AU73:OFFSET(AU75,-1,0))</f>
        <v>169233701.47375</v>
      </c>
      <c r="AV75" s="257">
        <f ca="1">SUM(AV73:OFFSET(AV75,-1,0))</f>
        <v>169205664.5165</v>
      </c>
      <c r="AW75" s="257">
        <f ca="1">SUM(AW73:OFFSET(AW75,-1,0))</f>
        <v>169177627.55925</v>
      </c>
      <c r="AX75" s="257">
        <f ca="1">SUM(AX73:OFFSET(AX75,-1,0))</f>
        <v>169149590.602</v>
      </c>
      <c r="AY75" s="257">
        <f ca="1">SUM(AY73:OFFSET(AY75,-1,0))</f>
        <v>169121553.64475</v>
      </c>
      <c r="AZ75" s="257">
        <f ca="1">SUM(AZ73:OFFSET(AZ75,-1,0))</f>
        <v>169093516.6875</v>
      </c>
      <c r="BA75" s="257">
        <f ca="1">SUM(BA73:OFFSET(BA75,-1,0))</f>
        <v>169065479.73025</v>
      </c>
      <c r="BB75" s="257">
        <f ca="1">SUM(BB73:OFFSET(BB75,-1,0))</f>
        <v>169037442.773</v>
      </c>
      <c r="BC75" s="257">
        <f ca="1">SUM(BC73:OFFSET(BC75,-1,0))</f>
        <v>169008019.59288749</v>
      </c>
      <c r="BD75" s="257">
        <f ca="1">SUM(BD73:OFFSET(BD75,-1,0))</f>
        <v>168978596.41277501</v>
      </c>
      <c r="BE75" s="257">
        <f ca="1">SUM(BE73:OFFSET(BE75,-1,0))</f>
        <v>168949173.2326625</v>
      </c>
      <c r="BF75" s="257">
        <f ca="1">SUM(BF73:OFFSET(BF75,-1,0))</f>
        <v>168919750.05254999</v>
      </c>
      <c r="BG75" s="257">
        <f ca="1">SUM(BG73:OFFSET(BG75,-1,0))</f>
        <v>168890326.87243751</v>
      </c>
      <c r="BH75" s="257">
        <f ca="1">SUM(BH73:OFFSET(BH75,-1,0))</f>
        <v>168860903.692325</v>
      </c>
      <c r="BI75" s="257">
        <f ca="1">SUM(BI73:OFFSET(BI75,-1,0))</f>
        <v>168831480.51221251</v>
      </c>
      <c r="BJ75" s="257">
        <f ca="1">SUM(BJ73:OFFSET(BJ75,-1,0))</f>
        <v>168802057.3321</v>
      </c>
      <c r="BK75" s="257">
        <f ca="1">SUM(BK73:OFFSET(BK75,-1,0))</f>
        <v>168772634.15198749</v>
      </c>
      <c r="BL75" s="257">
        <f ca="1">SUM(BL73:OFFSET(BL75,-1,0))</f>
        <v>168743210.97187501</v>
      </c>
      <c r="BM75" s="257">
        <f ca="1">SUM(BM73:OFFSET(BM75,-1,0))</f>
        <v>168713787.7917625</v>
      </c>
      <c r="BN75" s="257">
        <f ca="1">SUM(BN73:OFFSET(BN75,-1,0))</f>
        <v>168684364.61164999</v>
      </c>
      <c r="BO75" s="257">
        <f ca="1">SUM(BO73:OFFSET(BO75,-1,0))</f>
        <v>168653485.89753187</v>
      </c>
      <c r="BP75" s="257">
        <f ca="1">SUM(BP73:OFFSET(BP75,-1,0))</f>
        <v>168622607.18341374</v>
      </c>
      <c r="BQ75" s="257">
        <f ca="1">SUM(BQ73:OFFSET(BQ75,-1,0))</f>
        <v>168591728.46929562</v>
      </c>
      <c r="BR75" s="257">
        <f ca="1">SUM(BR73:OFFSET(BR75,-1,0))</f>
        <v>168560849.7551775</v>
      </c>
      <c r="BS75" s="257">
        <f ca="1">SUM(BS73:OFFSET(BS75,-1,0))</f>
        <v>168529971.04105937</v>
      </c>
      <c r="BT75" s="257">
        <f ca="1">SUM(BT73:OFFSET(BT75,-1,0))</f>
        <v>168499092.32694125</v>
      </c>
      <c r="BU75" s="257">
        <f ca="1">SUM(BU73:OFFSET(BU75,-1,0))</f>
        <v>168468213.61282313</v>
      </c>
      <c r="BV75" s="257">
        <f ca="1">SUM(BV73:OFFSET(BV75,-1,0))</f>
        <v>168437334.89870501</v>
      </c>
      <c r="BW75" s="257">
        <f ca="1">SUM(BW73:OFFSET(BW75,-1,0))</f>
        <v>168406456.18458688</v>
      </c>
      <c r="BX75" s="257">
        <f ca="1">SUM(BX73:OFFSET(BX75,-1,0))</f>
        <v>168375577.47046876</v>
      </c>
      <c r="BY75" s="257">
        <f ca="1">SUM(BY73:OFFSET(BY75,-1,0))</f>
        <v>168344698.75635064</v>
      </c>
      <c r="BZ75" s="257">
        <f ca="1">SUM(BZ73:OFFSET(BZ75,-1,0))</f>
        <v>168313820.04223251</v>
      </c>
      <c r="CA75" s="257">
        <f ca="1">SUM(CA73:OFFSET(CA75,-1,0))</f>
        <v>168281413.01740846</v>
      </c>
      <c r="CB75" s="257">
        <f ca="1">SUM(CB73:OFFSET(CB75,-1,0))</f>
        <v>168249005.99258444</v>
      </c>
      <c r="CC75" s="257">
        <f ca="1">SUM(CC73:OFFSET(CC75,-1,0))</f>
        <v>168216598.96776041</v>
      </c>
      <c r="CD75" s="257">
        <f ca="1">SUM(CD73:OFFSET(CD75,-1,0))</f>
        <v>168184191.94293639</v>
      </c>
      <c r="CE75" s="257">
        <f ca="1">SUM(CE73:OFFSET(CE75,-1,0))</f>
        <v>168151784.91811234</v>
      </c>
      <c r="CF75" s="257">
        <f ca="1">SUM(CF73:OFFSET(CF75,-1,0))</f>
        <v>168119377.89328831</v>
      </c>
      <c r="CG75" s="257">
        <f ca="1">SUM(CG73:OFFSET(CG75,-1,0))</f>
        <v>168086970.86846429</v>
      </c>
      <c r="CH75" s="257">
        <f ca="1">SUM(CH73:OFFSET(CH75,-1,0))</f>
        <v>168054563.84364024</v>
      </c>
      <c r="CI75" s="257">
        <f ca="1">SUM(CI73:OFFSET(CI75,-1,0))</f>
        <v>168022156.81881621</v>
      </c>
      <c r="CJ75" s="257">
        <f ca="1">SUM(CJ73:OFFSET(CJ75,-1,0))</f>
        <v>167989749.79399219</v>
      </c>
      <c r="CK75" s="257">
        <f ca="1">SUM(CK73:OFFSET(CK75,-1,0))</f>
        <v>167957342.76916817</v>
      </c>
      <c r="CL75" s="257">
        <f ca="1">SUM(CL73:OFFSET(CL75,-1,0))</f>
        <v>167924935.74434412</v>
      </c>
    </row>
    <row r="77" spans="2:90" x14ac:dyDescent="0.35">
      <c r="B77" s="34" t="s">
        <v>62</v>
      </c>
      <c r="C77" s="64"/>
      <c r="D77" s="64"/>
      <c r="E77" s="64"/>
      <c r="I77" t="s">
        <v>774</v>
      </c>
      <c r="J77" s="34"/>
      <c r="K77" s="34">
        <f t="shared" ref="K77:P77" ca="1" si="50">K62-K70-K75</f>
        <v>0</v>
      </c>
      <c r="L77" s="34">
        <f t="shared" ca="1" si="50"/>
        <v>0</v>
      </c>
      <c r="M77" s="34">
        <f t="shared" ca="1" si="50"/>
        <v>0</v>
      </c>
      <c r="N77" s="34">
        <f t="shared" ca="1" si="50"/>
        <v>0</v>
      </c>
      <c r="O77" s="34">
        <f t="shared" ca="1" si="50"/>
        <v>0</v>
      </c>
      <c r="P77" s="34">
        <f t="shared" ca="1" si="50"/>
        <v>0</v>
      </c>
      <c r="Q77" s="34"/>
      <c r="R77" s="15">
        <f t="shared" ref="R77:S77" ca="1" si="51">R62-R70-R75</f>
        <v>0</v>
      </c>
      <c r="S77" s="34">
        <f t="shared" ca="1" si="51"/>
        <v>0</v>
      </c>
      <c r="T77" s="34">
        <f t="shared" ref="T77:CE77" ca="1" si="52">T62-T70-T75</f>
        <v>0</v>
      </c>
      <c r="U77" s="34">
        <f t="shared" ca="1" si="52"/>
        <v>0</v>
      </c>
      <c r="V77" s="34">
        <f t="shared" ca="1" si="52"/>
        <v>0</v>
      </c>
      <c r="W77" s="34">
        <f t="shared" ca="1" si="52"/>
        <v>0</v>
      </c>
      <c r="X77" s="34">
        <f t="shared" ca="1" si="52"/>
        <v>0</v>
      </c>
      <c r="Y77" s="34">
        <f t="shared" ca="1" si="52"/>
        <v>0</v>
      </c>
      <c r="Z77" s="34">
        <f t="shared" ca="1" si="52"/>
        <v>0</v>
      </c>
      <c r="AA77" s="34">
        <f t="shared" ca="1" si="52"/>
        <v>0</v>
      </c>
      <c r="AB77" s="34">
        <f t="shared" ca="1" si="52"/>
        <v>0</v>
      </c>
      <c r="AC77" s="34">
        <f t="shared" ca="1" si="52"/>
        <v>0</v>
      </c>
      <c r="AD77" s="34">
        <f t="shared" ca="1" si="52"/>
        <v>0</v>
      </c>
      <c r="AE77" s="34">
        <f t="shared" ca="1" si="52"/>
        <v>0</v>
      </c>
      <c r="AF77" s="34">
        <f t="shared" ca="1" si="52"/>
        <v>0</v>
      </c>
      <c r="AG77" s="34">
        <f t="shared" ca="1" si="52"/>
        <v>0</v>
      </c>
      <c r="AH77" s="34">
        <f t="shared" ca="1" si="52"/>
        <v>0</v>
      </c>
      <c r="AI77" s="34">
        <f t="shared" ca="1" si="52"/>
        <v>0</v>
      </c>
      <c r="AJ77" s="34">
        <f t="shared" ca="1" si="52"/>
        <v>0</v>
      </c>
      <c r="AK77" s="34">
        <f t="shared" ca="1" si="52"/>
        <v>0</v>
      </c>
      <c r="AL77" s="34">
        <f t="shared" ca="1" si="52"/>
        <v>0</v>
      </c>
      <c r="AM77" s="34">
        <f t="shared" ca="1" si="52"/>
        <v>0</v>
      </c>
      <c r="AN77" s="34">
        <f t="shared" ca="1" si="52"/>
        <v>0</v>
      </c>
      <c r="AO77" s="34">
        <f t="shared" ca="1" si="52"/>
        <v>0</v>
      </c>
      <c r="AP77" s="34">
        <f t="shared" ca="1" si="52"/>
        <v>0</v>
      </c>
      <c r="AQ77" s="34">
        <f t="shared" ca="1" si="52"/>
        <v>0</v>
      </c>
      <c r="AR77" s="34">
        <f t="shared" ca="1" si="52"/>
        <v>0</v>
      </c>
      <c r="AS77" s="34">
        <f t="shared" ca="1" si="52"/>
        <v>0</v>
      </c>
      <c r="AT77" s="34">
        <f t="shared" ca="1" si="52"/>
        <v>0</v>
      </c>
      <c r="AU77" s="34">
        <f t="shared" ca="1" si="52"/>
        <v>0</v>
      </c>
      <c r="AV77" s="34">
        <f t="shared" ca="1" si="52"/>
        <v>0</v>
      </c>
      <c r="AW77" s="34">
        <f t="shared" ca="1" si="52"/>
        <v>0</v>
      </c>
      <c r="AX77" s="34">
        <f t="shared" ca="1" si="52"/>
        <v>0</v>
      </c>
      <c r="AY77" s="34">
        <f t="shared" ca="1" si="52"/>
        <v>0</v>
      </c>
      <c r="AZ77" s="34">
        <f t="shared" ca="1" si="52"/>
        <v>0</v>
      </c>
      <c r="BA77" s="34">
        <f t="shared" ca="1" si="52"/>
        <v>0</v>
      </c>
      <c r="BB77" s="34">
        <f t="shared" ca="1" si="52"/>
        <v>0</v>
      </c>
      <c r="BC77" s="34">
        <f t="shared" ca="1" si="52"/>
        <v>0</v>
      </c>
      <c r="BD77" s="34">
        <f t="shared" ca="1" si="52"/>
        <v>0</v>
      </c>
      <c r="BE77" s="34">
        <f t="shared" ca="1" si="52"/>
        <v>0</v>
      </c>
      <c r="BF77" s="34">
        <f t="shared" ca="1" si="52"/>
        <v>0</v>
      </c>
      <c r="BG77" s="34">
        <f t="shared" ca="1" si="52"/>
        <v>0</v>
      </c>
      <c r="BH77" s="34">
        <f t="shared" ca="1" si="52"/>
        <v>0</v>
      </c>
      <c r="BI77" s="34">
        <f t="shared" ca="1" si="52"/>
        <v>0</v>
      </c>
      <c r="BJ77" s="34">
        <f t="shared" ca="1" si="52"/>
        <v>0</v>
      </c>
      <c r="BK77" s="34">
        <f t="shared" ca="1" si="52"/>
        <v>0</v>
      </c>
      <c r="BL77" s="34">
        <f t="shared" ca="1" si="52"/>
        <v>0</v>
      </c>
      <c r="BM77" s="34">
        <f t="shared" ca="1" si="52"/>
        <v>0</v>
      </c>
      <c r="BN77" s="34">
        <f t="shared" ca="1" si="52"/>
        <v>0</v>
      </c>
      <c r="BO77" s="34">
        <f t="shared" ca="1" si="52"/>
        <v>0</v>
      </c>
      <c r="BP77" s="34">
        <f t="shared" ca="1" si="52"/>
        <v>0</v>
      </c>
      <c r="BQ77" s="34">
        <f t="shared" ca="1" si="52"/>
        <v>0</v>
      </c>
      <c r="BR77" s="34">
        <f t="shared" ca="1" si="52"/>
        <v>0</v>
      </c>
      <c r="BS77" s="34">
        <f t="shared" ca="1" si="52"/>
        <v>0</v>
      </c>
      <c r="BT77" s="34">
        <f t="shared" ca="1" si="52"/>
        <v>0</v>
      </c>
      <c r="BU77" s="34">
        <f t="shared" ca="1" si="52"/>
        <v>0</v>
      </c>
      <c r="BV77" s="34">
        <f t="shared" ca="1" si="52"/>
        <v>0</v>
      </c>
      <c r="BW77" s="34">
        <f t="shared" ca="1" si="52"/>
        <v>0</v>
      </c>
      <c r="BX77" s="34">
        <f t="shared" ca="1" si="52"/>
        <v>0</v>
      </c>
      <c r="BY77" s="34">
        <f t="shared" ca="1" si="52"/>
        <v>0</v>
      </c>
      <c r="BZ77" s="34">
        <f t="shared" ca="1" si="52"/>
        <v>0</v>
      </c>
      <c r="CA77" s="34">
        <f t="shared" ca="1" si="52"/>
        <v>0</v>
      </c>
      <c r="CB77" s="34">
        <f t="shared" ca="1" si="52"/>
        <v>0</v>
      </c>
      <c r="CC77" s="34">
        <f t="shared" ca="1" si="52"/>
        <v>0</v>
      </c>
      <c r="CD77" s="34">
        <f t="shared" ca="1" si="52"/>
        <v>0</v>
      </c>
      <c r="CE77" s="34">
        <f t="shared" ca="1" si="52"/>
        <v>0</v>
      </c>
      <c r="CF77" s="34">
        <f t="shared" ref="CF77:CL77" ca="1" si="53">CF62-CF70-CF75</f>
        <v>0</v>
      </c>
      <c r="CG77" s="34">
        <f t="shared" ca="1" si="53"/>
        <v>0</v>
      </c>
      <c r="CH77" s="34">
        <f t="shared" ca="1" si="53"/>
        <v>0</v>
      </c>
      <c r="CI77" s="34">
        <f t="shared" ca="1" si="53"/>
        <v>0</v>
      </c>
      <c r="CJ77" s="34">
        <f t="shared" ca="1" si="53"/>
        <v>0</v>
      </c>
      <c r="CK77" s="34">
        <f t="shared" ca="1" si="53"/>
        <v>0</v>
      </c>
      <c r="CL77" s="34">
        <f t="shared" ca="1" si="53"/>
        <v>0</v>
      </c>
    </row>
    <row r="79" spans="2:90" x14ac:dyDescent="0.35">
      <c r="B79" s="293" t="s">
        <v>628</v>
      </c>
      <c r="C79" s="292"/>
      <c r="D79" s="292"/>
      <c r="E79" s="292"/>
      <c r="F79" s="292"/>
      <c r="G79" s="292"/>
      <c r="H79" s="292"/>
      <c r="I79" s="292"/>
      <c r="J79" s="296"/>
      <c r="K79" s="296"/>
      <c r="L79" s="296"/>
      <c r="M79" s="296"/>
      <c r="N79" s="296"/>
      <c r="O79" s="296"/>
      <c r="P79" s="299"/>
      <c r="Q79" s="252"/>
      <c r="R79" s="298"/>
      <c r="S79" s="297"/>
      <c r="T79" s="297"/>
      <c r="U79" s="297"/>
      <c r="V79" s="297"/>
      <c r="W79" s="297"/>
      <c r="X79" s="297"/>
      <c r="Y79" s="297"/>
      <c r="Z79" s="297"/>
      <c r="AA79" s="297"/>
      <c r="AB79" s="297"/>
      <c r="AC79" s="297"/>
      <c r="AD79" s="297"/>
      <c r="AE79" s="297"/>
      <c r="AF79" s="297"/>
      <c r="AG79" s="297"/>
      <c r="AH79" s="297"/>
      <c r="AI79" s="297"/>
      <c r="AJ79" s="297"/>
      <c r="AK79" s="297"/>
      <c r="AL79" s="297"/>
      <c r="AM79" s="297"/>
      <c r="AN79" s="297"/>
      <c r="AO79" s="297"/>
      <c r="AP79" s="297"/>
      <c r="AQ79" s="297"/>
      <c r="AR79" s="297"/>
      <c r="AS79" s="297"/>
      <c r="AT79" s="297"/>
      <c r="AU79" s="297"/>
      <c r="AV79" s="297"/>
      <c r="AW79" s="297"/>
      <c r="AX79" s="297"/>
      <c r="AY79" s="297"/>
      <c r="AZ79" s="297"/>
      <c r="BA79" s="297"/>
      <c r="BB79" s="297"/>
      <c r="BC79" s="297"/>
      <c r="BD79" s="297"/>
      <c r="BE79" s="297"/>
      <c r="BF79" s="297"/>
      <c r="BG79" s="297"/>
      <c r="BH79" s="297"/>
      <c r="BI79" s="297"/>
      <c r="BJ79" s="297"/>
      <c r="BK79" s="297"/>
      <c r="BL79" s="297"/>
      <c r="BM79" s="297"/>
      <c r="BN79" s="297"/>
      <c r="BO79" s="297"/>
      <c r="BP79" s="297"/>
      <c r="BQ79" s="297"/>
      <c r="BR79" s="297"/>
      <c r="BS79" s="297"/>
      <c r="BT79" s="297"/>
      <c r="BU79" s="297"/>
      <c r="BV79" s="297"/>
      <c r="BW79" s="297"/>
      <c r="BX79" s="297"/>
      <c r="BY79" s="297"/>
      <c r="BZ79" s="297"/>
      <c r="CA79" s="297"/>
      <c r="CB79" s="297"/>
      <c r="CC79" s="297"/>
      <c r="CD79" s="297"/>
      <c r="CE79" s="297"/>
      <c r="CF79" s="297"/>
      <c r="CG79" s="297"/>
      <c r="CH79" s="297"/>
      <c r="CI79" s="297"/>
      <c r="CJ79" s="297"/>
      <c r="CK79" s="297"/>
      <c r="CL79" s="300"/>
    </row>
    <row r="80" spans="2:90" x14ac:dyDescent="0.35">
      <c r="B80" s="12" t="s">
        <v>629</v>
      </c>
    </row>
    <row r="81" spans="2:90" x14ac:dyDescent="0.35">
      <c r="B81" s="467" t="s">
        <v>613</v>
      </c>
      <c r="K81" s="53">
        <f ca="1">SUMIF($3:$3,K$2,81:81)</f>
        <v>-305512.8</v>
      </c>
      <c r="L81" s="53">
        <f ca="1">SUMIF($3:$3,L$2,81:81)</f>
        <v>-320600.94</v>
      </c>
      <c r="M81" s="53">
        <f ca="1">SUMIF($3:$3,M$2,81:81)</f>
        <v>-336443.48699999996</v>
      </c>
      <c r="N81" s="53">
        <f ca="1">SUMIF($3:$3,N$2,81:81)</f>
        <v>-353078.16134999995</v>
      </c>
      <c r="O81" s="53">
        <f ca="1">SUMIF($3:$3,O$2,81:81)</f>
        <v>-370544.56941750017</v>
      </c>
      <c r="P81" s="53">
        <f ca="1">SUMIF($3:$3,P$2,81:81)</f>
        <v>-388884.29788837512</v>
      </c>
      <c r="R81"/>
      <c r="S81" s="53">
        <f t="shared" ref="S81:AX81" ca="1" si="54">S50</f>
        <v>-25459.4</v>
      </c>
      <c r="T81" s="53">
        <f t="shared" ca="1" si="54"/>
        <v>-25459.4</v>
      </c>
      <c r="U81" s="53">
        <f t="shared" ca="1" si="54"/>
        <v>-25459.4</v>
      </c>
      <c r="V81" s="53">
        <f t="shared" ca="1" si="54"/>
        <v>-25459.4</v>
      </c>
      <c r="W81" s="53">
        <f t="shared" ca="1" si="54"/>
        <v>-25459.4</v>
      </c>
      <c r="X81" s="53">
        <f t="shared" ca="1" si="54"/>
        <v>-25459.4</v>
      </c>
      <c r="Y81" s="53">
        <f t="shared" ca="1" si="54"/>
        <v>-25459.4</v>
      </c>
      <c r="Z81" s="53">
        <f t="shared" ca="1" si="54"/>
        <v>-25459.4</v>
      </c>
      <c r="AA81" s="53">
        <f t="shared" ca="1" si="54"/>
        <v>-25459.4</v>
      </c>
      <c r="AB81" s="53">
        <f t="shared" ca="1" si="54"/>
        <v>-25459.4</v>
      </c>
      <c r="AC81" s="53">
        <f t="shared" ca="1" si="54"/>
        <v>-25459.4</v>
      </c>
      <c r="AD81" s="53">
        <f t="shared" ca="1" si="54"/>
        <v>-25459.4</v>
      </c>
      <c r="AE81" s="53">
        <f t="shared" ca="1" si="54"/>
        <v>-26716.745000000006</v>
      </c>
      <c r="AF81" s="53">
        <f t="shared" ca="1" si="54"/>
        <v>-26716.745000000006</v>
      </c>
      <c r="AG81" s="53">
        <f t="shared" ca="1" si="54"/>
        <v>-26716.745000000006</v>
      </c>
      <c r="AH81" s="53">
        <f t="shared" ca="1" si="54"/>
        <v>-26716.745000000006</v>
      </c>
      <c r="AI81" s="53">
        <f t="shared" ca="1" si="54"/>
        <v>-26716.745000000006</v>
      </c>
      <c r="AJ81" s="53">
        <f t="shared" ca="1" si="54"/>
        <v>-26716.745000000006</v>
      </c>
      <c r="AK81" s="53">
        <f t="shared" ca="1" si="54"/>
        <v>-26716.745000000006</v>
      </c>
      <c r="AL81" s="53">
        <f t="shared" ca="1" si="54"/>
        <v>-26716.745000000006</v>
      </c>
      <c r="AM81" s="53">
        <f t="shared" ca="1" si="54"/>
        <v>-26716.745000000006</v>
      </c>
      <c r="AN81" s="53">
        <f t="shared" ca="1" si="54"/>
        <v>-26716.745000000006</v>
      </c>
      <c r="AO81" s="53">
        <f t="shared" ca="1" si="54"/>
        <v>-26716.745000000006</v>
      </c>
      <c r="AP81" s="53">
        <f t="shared" ca="1" si="54"/>
        <v>-26716.745000000006</v>
      </c>
      <c r="AQ81" s="53">
        <f t="shared" ca="1" si="54"/>
        <v>-28036.957250000003</v>
      </c>
      <c r="AR81" s="53">
        <f t="shared" ca="1" si="54"/>
        <v>-28036.957250000003</v>
      </c>
      <c r="AS81" s="53">
        <f t="shared" ca="1" si="54"/>
        <v>-28036.957250000003</v>
      </c>
      <c r="AT81" s="53">
        <f t="shared" ca="1" si="54"/>
        <v>-28036.957250000003</v>
      </c>
      <c r="AU81" s="53">
        <f t="shared" ca="1" si="54"/>
        <v>-28036.957250000003</v>
      </c>
      <c r="AV81" s="53">
        <f t="shared" ca="1" si="54"/>
        <v>-28036.957250000003</v>
      </c>
      <c r="AW81" s="53">
        <f t="shared" ca="1" si="54"/>
        <v>-28036.957250000003</v>
      </c>
      <c r="AX81" s="53">
        <f t="shared" ca="1" si="54"/>
        <v>-28036.957250000003</v>
      </c>
      <c r="AY81" s="53">
        <f t="shared" ref="AY81:CD81" ca="1" si="55">AY50</f>
        <v>-28036.957250000003</v>
      </c>
      <c r="AZ81" s="53">
        <f t="shared" ca="1" si="55"/>
        <v>-28036.957250000003</v>
      </c>
      <c r="BA81" s="53">
        <f t="shared" ca="1" si="55"/>
        <v>-28036.957250000003</v>
      </c>
      <c r="BB81" s="53">
        <f t="shared" ca="1" si="55"/>
        <v>-28036.957250000003</v>
      </c>
      <c r="BC81" s="53">
        <f t="shared" ca="1" si="55"/>
        <v>-29423.180112500002</v>
      </c>
      <c r="BD81" s="53">
        <f t="shared" ca="1" si="55"/>
        <v>-29423.180112500002</v>
      </c>
      <c r="BE81" s="53">
        <f t="shared" ca="1" si="55"/>
        <v>-29423.180112500002</v>
      </c>
      <c r="BF81" s="53">
        <f t="shared" ca="1" si="55"/>
        <v>-29423.180112500002</v>
      </c>
      <c r="BG81" s="53">
        <f t="shared" ca="1" si="55"/>
        <v>-29423.180112500002</v>
      </c>
      <c r="BH81" s="53">
        <f t="shared" ca="1" si="55"/>
        <v>-29423.180112500002</v>
      </c>
      <c r="BI81" s="53">
        <f t="shared" ca="1" si="55"/>
        <v>-29423.180112500002</v>
      </c>
      <c r="BJ81" s="53">
        <f t="shared" ca="1" si="55"/>
        <v>-29423.180112500002</v>
      </c>
      <c r="BK81" s="53">
        <f t="shared" ca="1" si="55"/>
        <v>-29423.180112500002</v>
      </c>
      <c r="BL81" s="53">
        <f t="shared" ca="1" si="55"/>
        <v>-29423.180112500002</v>
      </c>
      <c r="BM81" s="53">
        <f t="shared" ca="1" si="55"/>
        <v>-29423.180112500002</v>
      </c>
      <c r="BN81" s="53">
        <f t="shared" ca="1" si="55"/>
        <v>-29423.180112500002</v>
      </c>
      <c r="BO81" s="53">
        <f t="shared" ca="1" si="55"/>
        <v>-30878.714118125004</v>
      </c>
      <c r="BP81" s="53">
        <f t="shared" ca="1" si="55"/>
        <v>-30878.714118125004</v>
      </c>
      <c r="BQ81" s="53">
        <f t="shared" ca="1" si="55"/>
        <v>-30878.714118125004</v>
      </c>
      <c r="BR81" s="53">
        <f t="shared" ca="1" si="55"/>
        <v>-30878.714118125004</v>
      </c>
      <c r="BS81" s="53">
        <f t="shared" ca="1" si="55"/>
        <v>-30878.714118125004</v>
      </c>
      <c r="BT81" s="53">
        <f t="shared" ca="1" si="55"/>
        <v>-30878.714118125004</v>
      </c>
      <c r="BU81" s="53">
        <f t="shared" ca="1" si="55"/>
        <v>-30878.714118125004</v>
      </c>
      <c r="BV81" s="53">
        <f t="shared" ca="1" si="55"/>
        <v>-30878.714118125004</v>
      </c>
      <c r="BW81" s="53">
        <f t="shared" ca="1" si="55"/>
        <v>-30878.714118125004</v>
      </c>
      <c r="BX81" s="53">
        <f t="shared" ca="1" si="55"/>
        <v>-30878.714118125004</v>
      </c>
      <c r="BY81" s="53">
        <f t="shared" ca="1" si="55"/>
        <v>-30878.714118125004</v>
      </c>
      <c r="BZ81" s="53">
        <f t="shared" ca="1" si="55"/>
        <v>-30878.714118125004</v>
      </c>
      <c r="CA81" s="53">
        <f t="shared" ca="1" si="55"/>
        <v>-32407.024824031254</v>
      </c>
      <c r="CB81" s="53">
        <f t="shared" ca="1" si="55"/>
        <v>-32407.024824031254</v>
      </c>
      <c r="CC81" s="53">
        <f t="shared" ca="1" si="55"/>
        <v>-32407.024824031254</v>
      </c>
      <c r="CD81" s="53">
        <f t="shared" ca="1" si="55"/>
        <v>-32407.024824031254</v>
      </c>
      <c r="CE81" s="53">
        <f t="shared" ref="CE81:CL81" ca="1" si="56">CE50</f>
        <v>-32407.024824031254</v>
      </c>
      <c r="CF81" s="53">
        <f t="shared" ca="1" si="56"/>
        <v>-32407.024824031254</v>
      </c>
      <c r="CG81" s="53">
        <f t="shared" ca="1" si="56"/>
        <v>-32407.024824031254</v>
      </c>
      <c r="CH81" s="53">
        <f t="shared" ca="1" si="56"/>
        <v>-32407.024824031254</v>
      </c>
      <c r="CI81" s="53">
        <f t="shared" ca="1" si="56"/>
        <v>-32407.024824031254</v>
      </c>
      <c r="CJ81" s="53">
        <f t="shared" ca="1" si="56"/>
        <v>-32407.024824031254</v>
      </c>
      <c r="CK81" s="53">
        <f t="shared" ca="1" si="56"/>
        <v>-32407.024824031254</v>
      </c>
      <c r="CL81" s="53">
        <f t="shared" ca="1" si="56"/>
        <v>-32407.024824031254</v>
      </c>
    </row>
    <row r="82" spans="2:90" x14ac:dyDescent="0.35">
      <c r="R82"/>
    </row>
    <row r="83" spans="2:90" x14ac:dyDescent="0.35">
      <c r="B83" s="12" t="s">
        <v>630</v>
      </c>
      <c r="R83"/>
    </row>
    <row r="84" spans="2:90" x14ac:dyDescent="0.35">
      <c r="B84" s="126" t="s">
        <v>840</v>
      </c>
      <c r="C84" s="27"/>
      <c r="K84" s="53">
        <f ca="1">SUMIF($3:$3,K$2,84:84)</f>
        <v>-101837.60000000003</v>
      </c>
      <c r="L84" s="53">
        <f ca="1">SUMIF($3:$3,L$2,84:84)</f>
        <v>-106866.97999999998</v>
      </c>
      <c r="M84" s="53">
        <f ca="1">SUMIF($3:$3,M$2,84:84)</f>
        <v>-112147.82900000014</v>
      </c>
      <c r="N84" s="53">
        <f ca="1">SUMIF($3:$3,N$2,84:84)</f>
        <v>-117692.72045000014</v>
      </c>
      <c r="O84" s="53">
        <f ca="1">SUMIF($3:$3,O$2,84:84)</f>
        <v>-123514.85647250008</v>
      </c>
      <c r="P84" s="53">
        <f ca="1">SUMIF($3:$3,P$2,84:84)</f>
        <v>-129628.09929612558</v>
      </c>
      <c r="R84"/>
      <c r="S84" s="232">
        <f t="shared" ref="S84:AX84" ca="1" si="57">+R56-S56</f>
        <v>-8486.4666666666672</v>
      </c>
      <c r="T84" s="232">
        <f t="shared" ca="1" si="57"/>
        <v>-8486.4666666666672</v>
      </c>
      <c r="U84" s="232">
        <f t="shared" ca="1" si="57"/>
        <v>-8486.4666666666672</v>
      </c>
      <c r="V84" s="232">
        <f t="shared" ca="1" si="57"/>
        <v>-8486.4666666666672</v>
      </c>
      <c r="W84" s="232">
        <f t="shared" ca="1" si="57"/>
        <v>-8486.4666666666672</v>
      </c>
      <c r="X84" s="232">
        <f t="shared" ca="1" si="57"/>
        <v>-8486.4666666666672</v>
      </c>
      <c r="Y84" s="232">
        <f t="shared" ca="1" si="57"/>
        <v>-8486.4666666666672</v>
      </c>
      <c r="Z84" s="232">
        <f t="shared" ca="1" si="57"/>
        <v>-8486.4666666666672</v>
      </c>
      <c r="AA84" s="232">
        <f t="shared" ca="1" si="57"/>
        <v>-8486.4666666666744</v>
      </c>
      <c r="AB84" s="232">
        <f t="shared" ca="1" si="57"/>
        <v>-8486.4666666666744</v>
      </c>
      <c r="AC84" s="232">
        <f t="shared" ca="1" si="57"/>
        <v>-8486.4666666666744</v>
      </c>
      <c r="AD84" s="232">
        <f t="shared" ca="1" si="57"/>
        <v>-8486.4666666666744</v>
      </c>
      <c r="AE84" s="232">
        <f t="shared" ca="1" si="57"/>
        <v>-8905.5816666666651</v>
      </c>
      <c r="AF84" s="232">
        <f t="shared" ca="1" si="57"/>
        <v>-8905.5816666666651</v>
      </c>
      <c r="AG84" s="232">
        <f t="shared" ca="1" si="57"/>
        <v>-8905.5816666666651</v>
      </c>
      <c r="AH84" s="232">
        <f t="shared" ca="1" si="57"/>
        <v>-8905.5816666666651</v>
      </c>
      <c r="AI84" s="232">
        <f t="shared" ca="1" si="57"/>
        <v>-8905.5816666666651</v>
      </c>
      <c r="AJ84" s="232">
        <f t="shared" ca="1" si="57"/>
        <v>-8905.5816666666651</v>
      </c>
      <c r="AK84" s="232">
        <f t="shared" ca="1" si="57"/>
        <v>-8905.5816666666651</v>
      </c>
      <c r="AL84" s="232">
        <f t="shared" ca="1" si="57"/>
        <v>-8905.5816666666651</v>
      </c>
      <c r="AM84" s="232">
        <f t="shared" ca="1" si="57"/>
        <v>-8905.5816666666651</v>
      </c>
      <c r="AN84" s="232">
        <f t="shared" ca="1" si="57"/>
        <v>-8905.5816666666651</v>
      </c>
      <c r="AO84" s="232">
        <f t="shared" ca="1" si="57"/>
        <v>-8905.5816666666651</v>
      </c>
      <c r="AP84" s="232">
        <f t="shared" ca="1" si="57"/>
        <v>-8905.5816666666651</v>
      </c>
      <c r="AQ84" s="232">
        <f t="shared" ca="1" si="57"/>
        <v>-9345.6524166666786</v>
      </c>
      <c r="AR84" s="232">
        <f t="shared" ca="1" si="57"/>
        <v>-9345.6524166666786</v>
      </c>
      <c r="AS84" s="232">
        <f t="shared" ca="1" si="57"/>
        <v>-9345.6524166666786</v>
      </c>
      <c r="AT84" s="232">
        <f t="shared" ca="1" si="57"/>
        <v>-9345.6524166666786</v>
      </c>
      <c r="AU84" s="232">
        <f t="shared" ca="1" si="57"/>
        <v>-9345.6524166666786</v>
      </c>
      <c r="AV84" s="232">
        <f t="shared" ca="1" si="57"/>
        <v>-9345.6524166666786</v>
      </c>
      <c r="AW84" s="232">
        <f t="shared" ca="1" si="57"/>
        <v>-9345.6524166666786</v>
      </c>
      <c r="AX84" s="232">
        <f t="shared" ca="1" si="57"/>
        <v>-9345.6524166666786</v>
      </c>
      <c r="AY84" s="232">
        <f t="shared" ref="AY84:CD84" ca="1" si="58">+AX56-AY56</f>
        <v>-9345.6524166666786</v>
      </c>
      <c r="AZ84" s="232">
        <f t="shared" ca="1" si="58"/>
        <v>-9345.6524166666786</v>
      </c>
      <c r="BA84" s="232">
        <f t="shared" ca="1" si="58"/>
        <v>-9345.6524166666786</v>
      </c>
      <c r="BB84" s="232">
        <f t="shared" ca="1" si="58"/>
        <v>-9345.6524166666786</v>
      </c>
      <c r="BC84" s="232">
        <f t="shared" ca="1" si="58"/>
        <v>-9807.7267041666782</v>
      </c>
      <c r="BD84" s="232">
        <f t="shared" ca="1" si="58"/>
        <v>-9807.7267041666782</v>
      </c>
      <c r="BE84" s="232">
        <f t="shared" ca="1" si="58"/>
        <v>-9807.7267041666782</v>
      </c>
      <c r="BF84" s="232">
        <f t="shared" ca="1" si="58"/>
        <v>-9807.7267041666782</v>
      </c>
      <c r="BG84" s="232">
        <f t="shared" ca="1" si="58"/>
        <v>-9807.7267041666782</v>
      </c>
      <c r="BH84" s="232">
        <f t="shared" ca="1" si="58"/>
        <v>-9807.7267041666782</v>
      </c>
      <c r="BI84" s="232">
        <f t="shared" ca="1" si="58"/>
        <v>-9807.7267041666782</v>
      </c>
      <c r="BJ84" s="232">
        <f t="shared" ca="1" si="58"/>
        <v>-9807.7267041666782</v>
      </c>
      <c r="BK84" s="232">
        <f t="shared" ca="1" si="58"/>
        <v>-9807.7267041666782</v>
      </c>
      <c r="BL84" s="232">
        <f t="shared" ca="1" si="58"/>
        <v>-9807.7267041666782</v>
      </c>
      <c r="BM84" s="232">
        <f t="shared" ca="1" si="58"/>
        <v>-9807.7267041666782</v>
      </c>
      <c r="BN84" s="232">
        <f t="shared" ca="1" si="58"/>
        <v>-9807.7267041666782</v>
      </c>
      <c r="BO84" s="232">
        <f t="shared" ca="1" si="58"/>
        <v>-10292.904706041678</v>
      </c>
      <c r="BP84" s="232">
        <f t="shared" ca="1" si="58"/>
        <v>-10292.904706041678</v>
      </c>
      <c r="BQ84" s="232">
        <f t="shared" ca="1" si="58"/>
        <v>-10292.904706041678</v>
      </c>
      <c r="BR84" s="232">
        <f t="shared" ca="1" si="58"/>
        <v>-10292.904706041678</v>
      </c>
      <c r="BS84" s="232">
        <f t="shared" ca="1" si="58"/>
        <v>-10292.904706041678</v>
      </c>
      <c r="BT84" s="232">
        <f t="shared" ca="1" si="58"/>
        <v>-10292.904706041678</v>
      </c>
      <c r="BU84" s="232">
        <f t="shared" ca="1" si="58"/>
        <v>-10292.904706041678</v>
      </c>
      <c r="BV84" s="232">
        <f t="shared" ca="1" si="58"/>
        <v>-10292.904706041678</v>
      </c>
      <c r="BW84" s="232">
        <f t="shared" ca="1" si="58"/>
        <v>-10292.90470604162</v>
      </c>
      <c r="BX84" s="232">
        <f t="shared" ca="1" si="58"/>
        <v>-10292.904706041678</v>
      </c>
      <c r="BY84" s="232">
        <f t="shared" ca="1" si="58"/>
        <v>-10292.904706041678</v>
      </c>
      <c r="BZ84" s="232">
        <f t="shared" ca="1" si="58"/>
        <v>-10292.904706041678</v>
      </c>
      <c r="CA84" s="232">
        <f t="shared" ca="1" si="58"/>
        <v>-10802.341608010465</v>
      </c>
      <c r="CB84" s="232">
        <f t="shared" ca="1" si="58"/>
        <v>-10802.341608010465</v>
      </c>
      <c r="CC84" s="232">
        <f t="shared" ca="1" si="58"/>
        <v>-10802.341608010465</v>
      </c>
      <c r="CD84" s="232">
        <f t="shared" ca="1" si="58"/>
        <v>-10802.341608010465</v>
      </c>
      <c r="CE84" s="232">
        <f t="shared" ref="CE84:CL84" ca="1" si="59">+CD56-CE56</f>
        <v>-10802.341608010465</v>
      </c>
      <c r="CF84" s="232">
        <f t="shared" ca="1" si="59"/>
        <v>-10802.341608010465</v>
      </c>
      <c r="CG84" s="232">
        <f t="shared" ca="1" si="59"/>
        <v>-10802.341608010465</v>
      </c>
      <c r="CH84" s="232">
        <f t="shared" ca="1" si="59"/>
        <v>-10802.341608010465</v>
      </c>
      <c r="CI84" s="232">
        <f t="shared" ca="1" si="59"/>
        <v>-10802.341608010465</v>
      </c>
      <c r="CJ84" s="232">
        <f t="shared" ca="1" si="59"/>
        <v>-10802.341608010465</v>
      </c>
      <c r="CK84" s="232">
        <f t="shared" ca="1" si="59"/>
        <v>-10802.341608010465</v>
      </c>
      <c r="CL84" s="232">
        <f t="shared" ca="1" si="59"/>
        <v>-10802.341608010465</v>
      </c>
    </row>
    <row r="85" spans="2:90" x14ac:dyDescent="0.35">
      <c r="B85" s="27" t="s">
        <v>631</v>
      </c>
      <c r="C85" s="53"/>
      <c r="D85" s="53"/>
      <c r="E85" s="53"/>
      <c r="F85" s="27"/>
      <c r="G85" s="27"/>
      <c r="H85" s="27"/>
      <c r="I85" s="27" t="s">
        <v>234</v>
      </c>
      <c r="K85" s="63">
        <f ca="1">SUMIF($3:$3,K$2,85:85)</f>
        <v>-101837.60000000003</v>
      </c>
      <c r="L85" s="63">
        <f ca="1">SUMIF($3:$3,L$2,85:85)</f>
        <v>-106866.97999999998</v>
      </c>
      <c r="M85" s="63">
        <f ca="1">SUMIF($3:$3,M$2,85:85)</f>
        <v>-112147.82900000014</v>
      </c>
      <c r="N85" s="63">
        <f ca="1">SUMIF($3:$3,N$2,85:85)</f>
        <v>-117692.72045000014</v>
      </c>
      <c r="O85" s="63">
        <f ca="1">SUMIF($3:$3,O$2,85:85)</f>
        <v>-123514.85647250008</v>
      </c>
      <c r="P85" s="63">
        <f ca="1">SUMIF($3:$3,P$2,85:85)</f>
        <v>-129628.09929612558</v>
      </c>
      <c r="Q85" s="28"/>
      <c r="R85"/>
      <c r="S85" s="257">
        <f ca="1">SUM(S83:OFFSET(S85,-1,0))</f>
        <v>-8486.4666666666672</v>
      </c>
      <c r="T85" s="257">
        <f ca="1">SUM(T83:OFFSET(T85,-1,0))</f>
        <v>-8486.4666666666672</v>
      </c>
      <c r="U85" s="257">
        <f ca="1">SUM(U83:OFFSET(U85,-1,0))</f>
        <v>-8486.4666666666672</v>
      </c>
      <c r="V85" s="257">
        <f ca="1">SUM(V83:OFFSET(V85,-1,0))</f>
        <v>-8486.4666666666672</v>
      </c>
      <c r="W85" s="257">
        <f ca="1">SUM(W83:OFFSET(W85,-1,0))</f>
        <v>-8486.4666666666672</v>
      </c>
      <c r="X85" s="257">
        <f ca="1">SUM(X83:OFFSET(X85,-1,0))</f>
        <v>-8486.4666666666672</v>
      </c>
      <c r="Y85" s="257">
        <f ca="1">SUM(Y83:OFFSET(Y85,-1,0))</f>
        <v>-8486.4666666666672</v>
      </c>
      <c r="Z85" s="257">
        <f ca="1">SUM(Z83:OFFSET(Z85,-1,0))</f>
        <v>-8486.4666666666672</v>
      </c>
      <c r="AA85" s="257">
        <f ca="1">SUM(AA83:OFFSET(AA85,-1,0))</f>
        <v>-8486.4666666666744</v>
      </c>
      <c r="AB85" s="257">
        <f ca="1">SUM(AB83:OFFSET(AB85,-1,0))</f>
        <v>-8486.4666666666744</v>
      </c>
      <c r="AC85" s="257">
        <f ca="1">SUM(AC83:OFFSET(AC85,-1,0))</f>
        <v>-8486.4666666666744</v>
      </c>
      <c r="AD85" s="257">
        <f ca="1">SUM(AD83:OFFSET(AD85,-1,0))</f>
        <v>-8486.4666666666744</v>
      </c>
      <c r="AE85" s="257">
        <f ca="1">SUM(AE83:OFFSET(AE85,-1,0))</f>
        <v>-8905.5816666666651</v>
      </c>
      <c r="AF85" s="257">
        <f ca="1">SUM(AF83:OFFSET(AF85,-1,0))</f>
        <v>-8905.5816666666651</v>
      </c>
      <c r="AG85" s="257">
        <f ca="1">SUM(AG83:OFFSET(AG85,-1,0))</f>
        <v>-8905.5816666666651</v>
      </c>
      <c r="AH85" s="257">
        <f ca="1">SUM(AH83:OFFSET(AH85,-1,0))</f>
        <v>-8905.5816666666651</v>
      </c>
      <c r="AI85" s="257">
        <f ca="1">SUM(AI83:OFFSET(AI85,-1,0))</f>
        <v>-8905.5816666666651</v>
      </c>
      <c r="AJ85" s="257">
        <f ca="1">SUM(AJ83:OFFSET(AJ85,-1,0))</f>
        <v>-8905.5816666666651</v>
      </c>
      <c r="AK85" s="257">
        <f ca="1">SUM(AK83:OFFSET(AK85,-1,0))</f>
        <v>-8905.5816666666651</v>
      </c>
      <c r="AL85" s="257">
        <f ca="1">SUM(AL83:OFFSET(AL85,-1,0))</f>
        <v>-8905.5816666666651</v>
      </c>
      <c r="AM85" s="257">
        <f ca="1">SUM(AM83:OFFSET(AM85,-1,0))</f>
        <v>-8905.5816666666651</v>
      </c>
      <c r="AN85" s="257">
        <f ca="1">SUM(AN83:OFFSET(AN85,-1,0))</f>
        <v>-8905.5816666666651</v>
      </c>
      <c r="AO85" s="257">
        <f ca="1">SUM(AO83:OFFSET(AO85,-1,0))</f>
        <v>-8905.5816666666651</v>
      </c>
      <c r="AP85" s="257">
        <f ca="1">SUM(AP83:OFFSET(AP85,-1,0))</f>
        <v>-8905.5816666666651</v>
      </c>
      <c r="AQ85" s="257">
        <f ca="1">SUM(AQ83:OFFSET(AQ85,-1,0))</f>
        <v>-9345.6524166666786</v>
      </c>
      <c r="AR85" s="257">
        <f ca="1">SUM(AR83:OFFSET(AR85,-1,0))</f>
        <v>-9345.6524166666786</v>
      </c>
      <c r="AS85" s="257">
        <f ca="1">SUM(AS83:OFFSET(AS85,-1,0))</f>
        <v>-9345.6524166666786</v>
      </c>
      <c r="AT85" s="257">
        <f ca="1">SUM(AT83:OFFSET(AT85,-1,0))</f>
        <v>-9345.6524166666786</v>
      </c>
      <c r="AU85" s="257">
        <f ca="1">SUM(AU83:OFFSET(AU85,-1,0))</f>
        <v>-9345.6524166666786</v>
      </c>
      <c r="AV85" s="257">
        <f ca="1">SUM(AV83:OFFSET(AV85,-1,0))</f>
        <v>-9345.6524166666786</v>
      </c>
      <c r="AW85" s="257">
        <f ca="1">SUM(AW83:OFFSET(AW85,-1,0))</f>
        <v>-9345.6524166666786</v>
      </c>
      <c r="AX85" s="257">
        <f ca="1">SUM(AX83:OFFSET(AX85,-1,0))</f>
        <v>-9345.6524166666786</v>
      </c>
      <c r="AY85" s="257">
        <f ca="1">SUM(AY83:OFFSET(AY85,-1,0))</f>
        <v>-9345.6524166666786</v>
      </c>
      <c r="AZ85" s="257">
        <f ca="1">SUM(AZ83:OFFSET(AZ85,-1,0))</f>
        <v>-9345.6524166666786</v>
      </c>
      <c r="BA85" s="257">
        <f ca="1">SUM(BA83:OFFSET(BA85,-1,0))</f>
        <v>-9345.6524166666786</v>
      </c>
      <c r="BB85" s="257">
        <f ca="1">SUM(BB83:OFFSET(BB85,-1,0))</f>
        <v>-9345.6524166666786</v>
      </c>
      <c r="BC85" s="257">
        <f ca="1">SUM(BC83:OFFSET(BC85,-1,0))</f>
        <v>-9807.7267041666782</v>
      </c>
      <c r="BD85" s="257">
        <f ca="1">SUM(BD83:OFFSET(BD85,-1,0))</f>
        <v>-9807.7267041666782</v>
      </c>
      <c r="BE85" s="257">
        <f ca="1">SUM(BE83:OFFSET(BE85,-1,0))</f>
        <v>-9807.7267041666782</v>
      </c>
      <c r="BF85" s="257">
        <f ca="1">SUM(BF83:OFFSET(BF85,-1,0))</f>
        <v>-9807.7267041666782</v>
      </c>
      <c r="BG85" s="257">
        <f ca="1">SUM(BG83:OFFSET(BG85,-1,0))</f>
        <v>-9807.7267041666782</v>
      </c>
      <c r="BH85" s="257">
        <f ca="1">SUM(BH83:OFFSET(BH85,-1,0))</f>
        <v>-9807.7267041666782</v>
      </c>
      <c r="BI85" s="257">
        <f ca="1">SUM(BI83:OFFSET(BI85,-1,0))</f>
        <v>-9807.7267041666782</v>
      </c>
      <c r="BJ85" s="257">
        <f ca="1">SUM(BJ83:OFFSET(BJ85,-1,0))</f>
        <v>-9807.7267041666782</v>
      </c>
      <c r="BK85" s="257">
        <f ca="1">SUM(BK83:OFFSET(BK85,-1,0))</f>
        <v>-9807.7267041666782</v>
      </c>
      <c r="BL85" s="257">
        <f ca="1">SUM(BL83:OFFSET(BL85,-1,0))</f>
        <v>-9807.7267041666782</v>
      </c>
      <c r="BM85" s="257">
        <f ca="1">SUM(BM83:OFFSET(BM85,-1,0))</f>
        <v>-9807.7267041666782</v>
      </c>
      <c r="BN85" s="257">
        <f ca="1">SUM(BN83:OFFSET(BN85,-1,0))</f>
        <v>-9807.7267041666782</v>
      </c>
      <c r="BO85" s="257">
        <f ca="1">SUM(BO83:OFFSET(BO85,-1,0))</f>
        <v>-10292.904706041678</v>
      </c>
      <c r="BP85" s="257">
        <f ca="1">SUM(BP83:OFFSET(BP85,-1,0))</f>
        <v>-10292.904706041678</v>
      </c>
      <c r="BQ85" s="257">
        <f ca="1">SUM(BQ83:OFFSET(BQ85,-1,0))</f>
        <v>-10292.904706041678</v>
      </c>
      <c r="BR85" s="257">
        <f ca="1">SUM(BR83:OFFSET(BR85,-1,0))</f>
        <v>-10292.904706041678</v>
      </c>
      <c r="BS85" s="257">
        <f ca="1">SUM(BS83:OFFSET(BS85,-1,0))</f>
        <v>-10292.904706041678</v>
      </c>
      <c r="BT85" s="257">
        <f ca="1">SUM(BT83:OFFSET(BT85,-1,0))</f>
        <v>-10292.904706041678</v>
      </c>
      <c r="BU85" s="257">
        <f ca="1">SUM(BU83:OFFSET(BU85,-1,0))</f>
        <v>-10292.904706041678</v>
      </c>
      <c r="BV85" s="257">
        <f ca="1">SUM(BV83:OFFSET(BV85,-1,0))</f>
        <v>-10292.904706041678</v>
      </c>
      <c r="BW85" s="257">
        <f ca="1">SUM(BW83:OFFSET(BW85,-1,0))</f>
        <v>-10292.90470604162</v>
      </c>
      <c r="BX85" s="257">
        <f ca="1">SUM(BX83:OFFSET(BX85,-1,0))</f>
        <v>-10292.904706041678</v>
      </c>
      <c r="BY85" s="257">
        <f ca="1">SUM(BY83:OFFSET(BY85,-1,0))</f>
        <v>-10292.904706041678</v>
      </c>
      <c r="BZ85" s="257">
        <f ca="1">SUM(BZ83:OFFSET(BZ85,-1,0))</f>
        <v>-10292.904706041678</v>
      </c>
      <c r="CA85" s="257">
        <f ca="1">SUM(CA83:OFFSET(CA85,-1,0))</f>
        <v>-10802.341608010465</v>
      </c>
      <c r="CB85" s="257">
        <f ca="1">SUM(CB83:OFFSET(CB85,-1,0))</f>
        <v>-10802.341608010465</v>
      </c>
      <c r="CC85" s="257">
        <f ca="1">SUM(CC83:OFFSET(CC85,-1,0))</f>
        <v>-10802.341608010465</v>
      </c>
      <c r="CD85" s="257">
        <f ca="1">SUM(CD83:OFFSET(CD85,-1,0))</f>
        <v>-10802.341608010465</v>
      </c>
      <c r="CE85" s="257">
        <f ca="1">SUM(CE83:OFFSET(CE85,-1,0))</f>
        <v>-10802.341608010465</v>
      </c>
      <c r="CF85" s="257">
        <f ca="1">SUM(CF83:OFFSET(CF85,-1,0))</f>
        <v>-10802.341608010465</v>
      </c>
      <c r="CG85" s="257">
        <f ca="1">SUM(CG83:OFFSET(CG85,-1,0))</f>
        <v>-10802.341608010465</v>
      </c>
      <c r="CH85" s="257">
        <f ca="1">SUM(CH83:OFFSET(CH85,-1,0))</f>
        <v>-10802.341608010465</v>
      </c>
      <c r="CI85" s="257">
        <f ca="1">SUM(CI83:OFFSET(CI85,-1,0))</f>
        <v>-10802.341608010465</v>
      </c>
      <c r="CJ85" s="257">
        <f ca="1">SUM(CJ83:OFFSET(CJ85,-1,0))</f>
        <v>-10802.341608010465</v>
      </c>
      <c r="CK85" s="257">
        <f ca="1">SUM(CK83:OFFSET(CK85,-1,0))</f>
        <v>-10802.341608010465</v>
      </c>
      <c r="CL85" s="257">
        <f ca="1">SUM(CL83:OFFSET(CL85,-1,0))</f>
        <v>-10802.341608010465</v>
      </c>
    </row>
    <row r="86" spans="2:90" x14ac:dyDescent="0.35">
      <c r="B86" s="467" t="str">
        <f>+SUBSTITUTE(B42,":","")</f>
        <v>Depreciation and amortization</v>
      </c>
      <c r="I86" t="s">
        <v>577</v>
      </c>
      <c r="K86" s="53">
        <f t="shared" ref="K86:P86" ca="1" si="60">-K43</f>
        <v>0</v>
      </c>
      <c r="L86" s="53">
        <f t="shared" ca="1" si="60"/>
        <v>0</v>
      </c>
      <c r="M86" s="53">
        <f t="shared" ca="1" si="60"/>
        <v>0</v>
      </c>
      <c r="N86" s="53">
        <f t="shared" ca="1" si="60"/>
        <v>0</v>
      </c>
      <c r="O86" s="53">
        <f t="shared" ca="1" si="60"/>
        <v>0</v>
      </c>
      <c r="P86" s="53">
        <f t="shared" ca="1" si="60"/>
        <v>0</v>
      </c>
      <c r="R86"/>
      <c r="S86" s="232">
        <f t="shared" ref="S86:AX86" ca="1" si="61">-S43</f>
        <v>0</v>
      </c>
      <c r="T86" s="232">
        <f t="shared" ca="1" si="61"/>
        <v>0</v>
      </c>
      <c r="U86" s="232">
        <f t="shared" ca="1" si="61"/>
        <v>0</v>
      </c>
      <c r="V86" s="232">
        <f t="shared" ca="1" si="61"/>
        <v>0</v>
      </c>
      <c r="W86" s="232">
        <f t="shared" ca="1" si="61"/>
        <v>0</v>
      </c>
      <c r="X86" s="232">
        <f t="shared" ca="1" si="61"/>
        <v>0</v>
      </c>
      <c r="Y86" s="232">
        <f t="shared" ca="1" si="61"/>
        <v>0</v>
      </c>
      <c r="Z86" s="232">
        <f t="shared" ca="1" si="61"/>
        <v>0</v>
      </c>
      <c r="AA86" s="232">
        <f t="shared" ca="1" si="61"/>
        <v>0</v>
      </c>
      <c r="AB86" s="232">
        <f t="shared" ca="1" si="61"/>
        <v>0</v>
      </c>
      <c r="AC86" s="232">
        <f t="shared" ca="1" si="61"/>
        <v>0</v>
      </c>
      <c r="AD86" s="232">
        <f t="shared" ca="1" si="61"/>
        <v>0</v>
      </c>
      <c r="AE86" s="232">
        <f t="shared" ca="1" si="61"/>
        <v>0</v>
      </c>
      <c r="AF86" s="232">
        <f t="shared" ca="1" si="61"/>
        <v>0</v>
      </c>
      <c r="AG86" s="232">
        <f t="shared" ca="1" si="61"/>
        <v>0</v>
      </c>
      <c r="AH86" s="232">
        <f t="shared" ca="1" si="61"/>
        <v>0</v>
      </c>
      <c r="AI86" s="232">
        <f t="shared" ca="1" si="61"/>
        <v>0</v>
      </c>
      <c r="AJ86" s="232">
        <f t="shared" ca="1" si="61"/>
        <v>0</v>
      </c>
      <c r="AK86" s="232">
        <f t="shared" ca="1" si="61"/>
        <v>0</v>
      </c>
      <c r="AL86" s="232">
        <f t="shared" ca="1" si="61"/>
        <v>0</v>
      </c>
      <c r="AM86" s="232">
        <f t="shared" ca="1" si="61"/>
        <v>0</v>
      </c>
      <c r="AN86" s="232">
        <f t="shared" ca="1" si="61"/>
        <v>0</v>
      </c>
      <c r="AO86" s="232">
        <f t="shared" ca="1" si="61"/>
        <v>0</v>
      </c>
      <c r="AP86" s="232">
        <f t="shared" ca="1" si="61"/>
        <v>0</v>
      </c>
      <c r="AQ86" s="232">
        <f t="shared" ca="1" si="61"/>
        <v>0</v>
      </c>
      <c r="AR86" s="232">
        <f t="shared" ca="1" si="61"/>
        <v>0</v>
      </c>
      <c r="AS86" s="232">
        <f t="shared" ca="1" si="61"/>
        <v>0</v>
      </c>
      <c r="AT86" s="232">
        <f t="shared" ca="1" si="61"/>
        <v>0</v>
      </c>
      <c r="AU86" s="232">
        <f t="shared" ca="1" si="61"/>
        <v>0</v>
      </c>
      <c r="AV86" s="232">
        <f t="shared" ca="1" si="61"/>
        <v>0</v>
      </c>
      <c r="AW86" s="232">
        <f t="shared" ca="1" si="61"/>
        <v>0</v>
      </c>
      <c r="AX86" s="232">
        <f t="shared" ca="1" si="61"/>
        <v>0</v>
      </c>
      <c r="AY86" s="232">
        <f t="shared" ref="AY86:CD86" ca="1" si="62">-AY43</f>
        <v>0</v>
      </c>
      <c r="AZ86" s="232">
        <f t="shared" ca="1" si="62"/>
        <v>0</v>
      </c>
      <c r="BA86" s="232">
        <f t="shared" ca="1" si="62"/>
        <v>0</v>
      </c>
      <c r="BB86" s="232">
        <f t="shared" ca="1" si="62"/>
        <v>0</v>
      </c>
      <c r="BC86" s="232">
        <f t="shared" ca="1" si="62"/>
        <v>0</v>
      </c>
      <c r="BD86" s="232">
        <f t="shared" ca="1" si="62"/>
        <v>0</v>
      </c>
      <c r="BE86" s="232">
        <f t="shared" ca="1" si="62"/>
        <v>0</v>
      </c>
      <c r="BF86" s="232">
        <f t="shared" ca="1" si="62"/>
        <v>0</v>
      </c>
      <c r="BG86" s="232">
        <f t="shared" ca="1" si="62"/>
        <v>0</v>
      </c>
      <c r="BH86" s="232">
        <f t="shared" ca="1" si="62"/>
        <v>0</v>
      </c>
      <c r="BI86" s="232">
        <f t="shared" ca="1" si="62"/>
        <v>0</v>
      </c>
      <c r="BJ86" s="232">
        <f t="shared" ca="1" si="62"/>
        <v>0</v>
      </c>
      <c r="BK86" s="232">
        <f t="shared" ca="1" si="62"/>
        <v>0</v>
      </c>
      <c r="BL86" s="232">
        <f t="shared" ca="1" si="62"/>
        <v>0</v>
      </c>
      <c r="BM86" s="232">
        <f t="shared" ca="1" si="62"/>
        <v>0</v>
      </c>
      <c r="BN86" s="232">
        <f t="shared" ca="1" si="62"/>
        <v>0</v>
      </c>
      <c r="BO86" s="232">
        <f t="shared" ca="1" si="62"/>
        <v>0</v>
      </c>
      <c r="BP86" s="232">
        <f t="shared" ca="1" si="62"/>
        <v>0</v>
      </c>
      <c r="BQ86" s="232">
        <f t="shared" ca="1" si="62"/>
        <v>0</v>
      </c>
      <c r="BR86" s="232">
        <f t="shared" ca="1" si="62"/>
        <v>0</v>
      </c>
      <c r="BS86" s="232">
        <f t="shared" ca="1" si="62"/>
        <v>0</v>
      </c>
      <c r="BT86" s="232">
        <f t="shared" ca="1" si="62"/>
        <v>0</v>
      </c>
      <c r="BU86" s="232">
        <f t="shared" ca="1" si="62"/>
        <v>0</v>
      </c>
      <c r="BV86" s="232">
        <f t="shared" ca="1" si="62"/>
        <v>0</v>
      </c>
      <c r="BW86" s="232">
        <f t="shared" ca="1" si="62"/>
        <v>0</v>
      </c>
      <c r="BX86" s="232">
        <f t="shared" ca="1" si="62"/>
        <v>0</v>
      </c>
      <c r="BY86" s="232">
        <f t="shared" ca="1" si="62"/>
        <v>0</v>
      </c>
      <c r="BZ86" s="232">
        <f t="shared" ca="1" si="62"/>
        <v>0</v>
      </c>
      <c r="CA86" s="232">
        <f t="shared" ca="1" si="62"/>
        <v>0</v>
      </c>
      <c r="CB86" s="232">
        <f t="shared" ca="1" si="62"/>
        <v>0</v>
      </c>
      <c r="CC86" s="232">
        <f t="shared" ca="1" si="62"/>
        <v>0</v>
      </c>
      <c r="CD86" s="232">
        <f t="shared" ca="1" si="62"/>
        <v>0</v>
      </c>
      <c r="CE86" s="232">
        <f t="shared" ref="CE86:CL86" ca="1" si="63">-CE43</f>
        <v>0</v>
      </c>
      <c r="CF86" s="232">
        <f t="shared" ca="1" si="63"/>
        <v>0</v>
      </c>
      <c r="CG86" s="232">
        <f t="shared" ca="1" si="63"/>
        <v>0</v>
      </c>
      <c r="CH86" s="232">
        <f t="shared" ca="1" si="63"/>
        <v>0</v>
      </c>
      <c r="CI86" s="232">
        <f t="shared" ca="1" si="63"/>
        <v>0</v>
      </c>
      <c r="CJ86" s="232">
        <f t="shared" ca="1" si="63"/>
        <v>0</v>
      </c>
      <c r="CK86" s="232">
        <f t="shared" ca="1" si="63"/>
        <v>0</v>
      </c>
      <c r="CL86" s="232">
        <f t="shared" ca="1" si="63"/>
        <v>0</v>
      </c>
    </row>
    <row r="87" spans="2:90" x14ac:dyDescent="0.35">
      <c r="B87" s="27" t="s">
        <v>632</v>
      </c>
      <c r="I87" t="s">
        <v>577</v>
      </c>
      <c r="K87" s="63">
        <f ca="1">SUMIF($3:$3,K$2,87:87)</f>
        <v>-407350.40000000014</v>
      </c>
      <c r="L87" s="63">
        <f ca="1">SUMIF($3:$3,L$2,87:87)</f>
        <v>-427467.92</v>
      </c>
      <c r="M87" s="63">
        <f ca="1">SUMIF($3:$3,M$2,87:87)</f>
        <v>-448591.31600000034</v>
      </c>
      <c r="N87" s="63">
        <f ca="1">SUMIF($3:$3,N$2,87:87)</f>
        <v>-470770.88180000032</v>
      </c>
      <c r="O87" s="63">
        <f ca="1">SUMIF($3:$3,O$2,87:87)</f>
        <v>-494059.42589000019</v>
      </c>
      <c r="P87" s="63">
        <f ca="1">SUMIF($3:$3,P$2,87:87)</f>
        <v>-518512.3971845007</v>
      </c>
      <c r="R87"/>
      <c r="S87" s="257">
        <f ca="1">SUM(S85:OFFSET(S87,-1,0))+S81</f>
        <v>-33945.866666666669</v>
      </c>
      <c r="T87" s="257">
        <f ca="1">SUM(T85:OFFSET(T87,-1,0))+T81</f>
        <v>-33945.866666666669</v>
      </c>
      <c r="U87" s="257">
        <f ca="1">SUM(U85:OFFSET(U87,-1,0))+U81</f>
        <v>-33945.866666666669</v>
      </c>
      <c r="V87" s="257">
        <f ca="1">SUM(V85:OFFSET(V87,-1,0))+V81</f>
        <v>-33945.866666666669</v>
      </c>
      <c r="W87" s="257">
        <f ca="1">SUM(W85:OFFSET(W87,-1,0))+W81</f>
        <v>-33945.866666666669</v>
      </c>
      <c r="X87" s="257">
        <f ca="1">SUM(X85:OFFSET(X87,-1,0))+X81</f>
        <v>-33945.866666666669</v>
      </c>
      <c r="Y87" s="257">
        <f ca="1">SUM(Y85:OFFSET(Y87,-1,0))+Y81</f>
        <v>-33945.866666666669</v>
      </c>
      <c r="Z87" s="257">
        <f ca="1">SUM(Z85:OFFSET(Z87,-1,0))+Z81</f>
        <v>-33945.866666666669</v>
      </c>
      <c r="AA87" s="257">
        <f ca="1">SUM(AA85:OFFSET(AA87,-1,0))+AA81</f>
        <v>-33945.866666666676</v>
      </c>
      <c r="AB87" s="257">
        <f ca="1">SUM(AB85:OFFSET(AB87,-1,0))+AB81</f>
        <v>-33945.866666666676</v>
      </c>
      <c r="AC87" s="257">
        <f ca="1">SUM(AC85:OFFSET(AC87,-1,0))+AC81</f>
        <v>-33945.866666666676</v>
      </c>
      <c r="AD87" s="257">
        <f ca="1">SUM(AD85:OFFSET(AD87,-1,0))+AD81</f>
        <v>-33945.866666666676</v>
      </c>
      <c r="AE87" s="257">
        <f ca="1">SUM(AE85:OFFSET(AE87,-1,0))+AE81</f>
        <v>-35622.326666666675</v>
      </c>
      <c r="AF87" s="257">
        <f ca="1">SUM(AF85:OFFSET(AF87,-1,0))+AF81</f>
        <v>-35622.326666666675</v>
      </c>
      <c r="AG87" s="257">
        <f ca="1">SUM(AG85:OFFSET(AG87,-1,0))+AG81</f>
        <v>-35622.326666666675</v>
      </c>
      <c r="AH87" s="257">
        <f ca="1">SUM(AH85:OFFSET(AH87,-1,0))+AH81</f>
        <v>-35622.326666666675</v>
      </c>
      <c r="AI87" s="257">
        <f ca="1">SUM(AI85:OFFSET(AI87,-1,0))+AI81</f>
        <v>-35622.326666666675</v>
      </c>
      <c r="AJ87" s="257">
        <f ca="1">SUM(AJ85:OFFSET(AJ87,-1,0))+AJ81</f>
        <v>-35622.326666666675</v>
      </c>
      <c r="AK87" s="257">
        <f ca="1">SUM(AK85:OFFSET(AK87,-1,0))+AK81</f>
        <v>-35622.326666666675</v>
      </c>
      <c r="AL87" s="257">
        <f ca="1">SUM(AL85:OFFSET(AL87,-1,0))+AL81</f>
        <v>-35622.326666666675</v>
      </c>
      <c r="AM87" s="257">
        <f ca="1">SUM(AM85:OFFSET(AM87,-1,0))+AM81</f>
        <v>-35622.326666666675</v>
      </c>
      <c r="AN87" s="257">
        <f ca="1">SUM(AN85:OFFSET(AN87,-1,0))+AN81</f>
        <v>-35622.326666666675</v>
      </c>
      <c r="AO87" s="257">
        <f ca="1">SUM(AO85:OFFSET(AO87,-1,0))+AO81</f>
        <v>-35622.326666666675</v>
      </c>
      <c r="AP87" s="257">
        <f ca="1">SUM(AP85:OFFSET(AP87,-1,0))+AP81</f>
        <v>-35622.326666666675</v>
      </c>
      <c r="AQ87" s="257">
        <f ca="1">SUM(AQ85:OFFSET(AQ87,-1,0))+AQ81</f>
        <v>-37382.609666666685</v>
      </c>
      <c r="AR87" s="257">
        <f ca="1">SUM(AR85:OFFSET(AR87,-1,0))+AR81</f>
        <v>-37382.609666666685</v>
      </c>
      <c r="AS87" s="257">
        <f ca="1">SUM(AS85:OFFSET(AS87,-1,0))+AS81</f>
        <v>-37382.609666666685</v>
      </c>
      <c r="AT87" s="257">
        <f ca="1">SUM(AT85:OFFSET(AT87,-1,0))+AT81</f>
        <v>-37382.609666666685</v>
      </c>
      <c r="AU87" s="257">
        <f ca="1">SUM(AU85:OFFSET(AU87,-1,0))+AU81</f>
        <v>-37382.609666666685</v>
      </c>
      <c r="AV87" s="257">
        <f ca="1">SUM(AV85:OFFSET(AV87,-1,0))+AV81</f>
        <v>-37382.609666666685</v>
      </c>
      <c r="AW87" s="257">
        <f ca="1">SUM(AW85:OFFSET(AW87,-1,0))+AW81</f>
        <v>-37382.609666666685</v>
      </c>
      <c r="AX87" s="257">
        <f ca="1">SUM(AX85:OFFSET(AX87,-1,0))+AX81</f>
        <v>-37382.609666666685</v>
      </c>
      <c r="AY87" s="257">
        <f ca="1">SUM(AY85:OFFSET(AY87,-1,0))+AY81</f>
        <v>-37382.609666666685</v>
      </c>
      <c r="AZ87" s="257">
        <f ca="1">SUM(AZ85:OFFSET(AZ87,-1,0))+AZ81</f>
        <v>-37382.609666666685</v>
      </c>
      <c r="BA87" s="257">
        <f ca="1">SUM(BA85:OFFSET(BA87,-1,0))+BA81</f>
        <v>-37382.609666666685</v>
      </c>
      <c r="BB87" s="257">
        <f ca="1">SUM(BB85:OFFSET(BB87,-1,0))+BB81</f>
        <v>-37382.609666666685</v>
      </c>
      <c r="BC87" s="257">
        <f ca="1">SUM(BC85:OFFSET(BC87,-1,0))+BC81</f>
        <v>-39230.906816666684</v>
      </c>
      <c r="BD87" s="257">
        <f ca="1">SUM(BD85:OFFSET(BD87,-1,0))+BD81</f>
        <v>-39230.906816666684</v>
      </c>
      <c r="BE87" s="257">
        <f ca="1">SUM(BE85:OFFSET(BE87,-1,0))+BE81</f>
        <v>-39230.906816666684</v>
      </c>
      <c r="BF87" s="257">
        <f ca="1">SUM(BF85:OFFSET(BF87,-1,0))+BF81</f>
        <v>-39230.906816666684</v>
      </c>
      <c r="BG87" s="257">
        <f ca="1">SUM(BG85:OFFSET(BG87,-1,0))+BG81</f>
        <v>-39230.906816666684</v>
      </c>
      <c r="BH87" s="257">
        <f ca="1">SUM(BH85:OFFSET(BH87,-1,0))+BH81</f>
        <v>-39230.906816666684</v>
      </c>
      <c r="BI87" s="257">
        <f ca="1">SUM(BI85:OFFSET(BI87,-1,0))+BI81</f>
        <v>-39230.906816666684</v>
      </c>
      <c r="BJ87" s="257">
        <f ca="1">SUM(BJ85:OFFSET(BJ87,-1,0))+BJ81</f>
        <v>-39230.906816666684</v>
      </c>
      <c r="BK87" s="257">
        <f ca="1">SUM(BK85:OFFSET(BK87,-1,0))+BK81</f>
        <v>-39230.906816666684</v>
      </c>
      <c r="BL87" s="257">
        <f ca="1">SUM(BL85:OFFSET(BL87,-1,0))+BL81</f>
        <v>-39230.906816666684</v>
      </c>
      <c r="BM87" s="257">
        <f ca="1">SUM(BM85:OFFSET(BM87,-1,0))+BM81</f>
        <v>-39230.906816666684</v>
      </c>
      <c r="BN87" s="257">
        <f ca="1">SUM(BN85:OFFSET(BN87,-1,0))+BN81</f>
        <v>-39230.906816666684</v>
      </c>
      <c r="BO87" s="257">
        <f ca="1">SUM(BO85:OFFSET(BO87,-1,0))+BO81</f>
        <v>-41171.618824166682</v>
      </c>
      <c r="BP87" s="257">
        <f ca="1">SUM(BP85:OFFSET(BP87,-1,0))+BP81</f>
        <v>-41171.618824166682</v>
      </c>
      <c r="BQ87" s="257">
        <f ca="1">SUM(BQ85:OFFSET(BQ87,-1,0))+BQ81</f>
        <v>-41171.618824166682</v>
      </c>
      <c r="BR87" s="257">
        <f ca="1">SUM(BR85:OFFSET(BR87,-1,0))+BR81</f>
        <v>-41171.618824166682</v>
      </c>
      <c r="BS87" s="257">
        <f ca="1">SUM(BS85:OFFSET(BS87,-1,0))+BS81</f>
        <v>-41171.618824166682</v>
      </c>
      <c r="BT87" s="257">
        <f ca="1">SUM(BT85:OFFSET(BT87,-1,0))+BT81</f>
        <v>-41171.618824166682</v>
      </c>
      <c r="BU87" s="257">
        <f ca="1">SUM(BU85:OFFSET(BU87,-1,0))+BU81</f>
        <v>-41171.618824166682</v>
      </c>
      <c r="BV87" s="257">
        <f ca="1">SUM(BV85:OFFSET(BV87,-1,0))+BV81</f>
        <v>-41171.618824166682</v>
      </c>
      <c r="BW87" s="257">
        <f ca="1">SUM(BW85:OFFSET(BW87,-1,0))+BW81</f>
        <v>-41171.618824166624</v>
      </c>
      <c r="BX87" s="257">
        <f ca="1">SUM(BX85:OFFSET(BX87,-1,0))+BX81</f>
        <v>-41171.618824166682</v>
      </c>
      <c r="BY87" s="257">
        <f ca="1">SUM(BY85:OFFSET(BY87,-1,0))+BY81</f>
        <v>-41171.618824166682</v>
      </c>
      <c r="BZ87" s="257">
        <f ca="1">SUM(BZ85:OFFSET(BZ87,-1,0))+BZ81</f>
        <v>-41171.618824166682</v>
      </c>
      <c r="CA87" s="257">
        <f ca="1">SUM(CA85:OFFSET(CA87,-1,0))+CA81</f>
        <v>-43209.366432041716</v>
      </c>
      <c r="CB87" s="257">
        <f ca="1">SUM(CB85:OFFSET(CB87,-1,0))+CB81</f>
        <v>-43209.366432041716</v>
      </c>
      <c r="CC87" s="257">
        <f ca="1">SUM(CC85:OFFSET(CC87,-1,0))+CC81</f>
        <v>-43209.366432041716</v>
      </c>
      <c r="CD87" s="257">
        <f ca="1">SUM(CD85:OFFSET(CD87,-1,0))+CD81</f>
        <v>-43209.366432041716</v>
      </c>
      <c r="CE87" s="257">
        <f ca="1">SUM(CE85:OFFSET(CE87,-1,0))+CE81</f>
        <v>-43209.366432041716</v>
      </c>
      <c r="CF87" s="257">
        <f ca="1">SUM(CF85:OFFSET(CF87,-1,0))+CF81</f>
        <v>-43209.366432041716</v>
      </c>
      <c r="CG87" s="257">
        <f ca="1">SUM(CG85:OFFSET(CG87,-1,0))+CG81</f>
        <v>-43209.366432041716</v>
      </c>
      <c r="CH87" s="257">
        <f ca="1">SUM(CH85:OFFSET(CH87,-1,0))+CH81</f>
        <v>-43209.366432041716</v>
      </c>
      <c r="CI87" s="257">
        <f ca="1">SUM(CI85:OFFSET(CI87,-1,0))+CI81</f>
        <v>-43209.366432041716</v>
      </c>
      <c r="CJ87" s="257">
        <f ca="1">SUM(CJ85:OFFSET(CJ87,-1,0))+CJ81</f>
        <v>-43209.366432041716</v>
      </c>
      <c r="CK87" s="257">
        <f ca="1">SUM(CK85:OFFSET(CK87,-1,0))+CK81</f>
        <v>-43209.366432041716</v>
      </c>
      <c r="CL87" s="257">
        <f ca="1">SUM(CL85:OFFSET(CL87,-1,0))+CL81</f>
        <v>-43209.366432041716</v>
      </c>
    </row>
    <row r="88" spans="2:90" x14ac:dyDescent="0.35">
      <c r="R88"/>
    </row>
    <row r="89" spans="2:90" x14ac:dyDescent="0.35">
      <c r="B89" s="12" t="s">
        <v>633</v>
      </c>
      <c r="R89"/>
    </row>
    <row r="90" spans="2:90" x14ac:dyDescent="0.35">
      <c r="B90" s="27" t="s">
        <v>634</v>
      </c>
      <c r="I90" t="s">
        <v>235</v>
      </c>
      <c r="K90" s="63">
        <f ca="1">SUMIF($3:$3,K$2,90:90)</f>
        <v>0</v>
      </c>
      <c r="L90" s="63">
        <f>SUMIF($3:$3,L$2,90:90)</f>
        <v>0</v>
      </c>
      <c r="M90" s="63">
        <f>SUMIF($3:$3,M$2,90:90)</f>
        <v>0</v>
      </c>
      <c r="N90" s="63">
        <f>SUMIF($3:$3,N$2,90:90)</f>
        <v>0</v>
      </c>
      <c r="O90" s="63">
        <f>SUMIF($3:$3,O$2,90:90)</f>
        <v>0</v>
      </c>
      <c r="P90" s="63">
        <f>SUMIF($3:$3,P$2,90:90)</f>
        <v>0</v>
      </c>
      <c r="Q90" s="28"/>
      <c r="R90"/>
      <c r="S90" s="257">
        <f ca="1">SUM(S89:OFFSET(S90,-1,0))</f>
        <v>0</v>
      </c>
      <c r="T90" s="254">
        <f t="shared" ref="T90:AY90" si="64">SUM(T89:T89)</f>
        <v>0</v>
      </c>
      <c r="U90" s="254">
        <f t="shared" si="64"/>
        <v>0</v>
      </c>
      <c r="V90" s="254">
        <f t="shared" si="64"/>
        <v>0</v>
      </c>
      <c r="W90" s="254">
        <f t="shared" si="64"/>
        <v>0</v>
      </c>
      <c r="X90" s="254">
        <f t="shared" si="64"/>
        <v>0</v>
      </c>
      <c r="Y90" s="254">
        <f t="shared" si="64"/>
        <v>0</v>
      </c>
      <c r="Z90" s="254">
        <f t="shared" si="64"/>
        <v>0</v>
      </c>
      <c r="AA90" s="254">
        <f t="shared" si="64"/>
        <v>0</v>
      </c>
      <c r="AB90" s="254">
        <f t="shared" si="64"/>
        <v>0</v>
      </c>
      <c r="AC90" s="254">
        <f t="shared" si="64"/>
        <v>0</v>
      </c>
      <c r="AD90" s="254">
        <f t="shared" si="64"/>
        <v>0</v>
      </c>
      <c r="AE90" s="254">
        <f t="shared" si="64"/>
        <v>0</v>
      </c>
      <c r="AF90" s="254">
        <f t="shared" si="64"/>
        <v>0</v>
      </c>
      <c r="AG90" s="254">
        <f t="shared" si="64"/>
        <v>0</v>
      </c>
      <c r="AH90" s="254">
        <f t="shared" si="64"/>
        <v>0</v>
      </c>
      <c r="AI90" s="254">
        <f t="shared" si="64"/>
        <v>0</v>
      </c>
      <c r="AJ90" s="254">
        <f t="shared" si="64"/>
        <v>0</v>
      </c>
      <c r="AK90" s="254">
        <f t="shared" si="64"/>
        <v>0</v>
      </c>
      <c r="AL90" s="254">
        <f t="shared" si="64"/>
        <v>0</v>
      </c>
      <c r="AM90" s="254">
        <f t="shared" si="64"/>
        <v>0</v>
      </c>
      <c r="AN90" s="254">
        <f t="shared" si="64"/>
        <v>0</v>
      </c>
      <c r="AO90" s="254">
        <f t="shared" si="64"/>
        <v>0</v>
      </c>
      <c r="AP90" s="254">
        <f t="shared" si="64"/>
        <v>0</v>
      </c>
      <c r="AQ90" s="254">
        <f t="shared" si="64"/>
        <v>0</v>
      </c>
      <c r="AR90" s="254">
        <f t="shared" si="64"/>
        <v>0</v>
      </c>
      <c r="AS90" s="254">
        <f t="shared" si="64"/>
        <v>0</v>
      </c>
      <c r="AT90" s="254">
        <f t="shared" si="64"/>
        <v>0</v>
      </c>
      <c r="AU90" s="254">
        <f t="shared" si="64"/>
        <v>0</v>
      </c>
      <c r="AV90" s="254">
        <f t="shared" si="64"/>
        <v>0</v>
      </c>
      <c r="AW90" s="254">
        <f t="shared" si="64"/>
        <v>0</v>
      </c>
      <c r="AX90" s="254">
        <f t="shared" si="64"/>
        <v>0</v>
      </c>
      <c r="AY90" s="254">
        <f t="shared" si="64"/>
        <v>0</v>
      </c>
      <c r="AZ90" s="254">
        <f t="shared" ref="AZ90:CE90" si="65">SUM(AZ89:AZ89)</f>
        <v>0</v>
      </c>
      <c r="BA90" s="254">
        <f t="shared" si="65"/>
        <v>0</v>
      </c>
      <c r="BB90" s="254">
        <f t="shared" si="65"/>
        <v>0</v>
      </c>
      <c r="BC90" s="254">
        <f t="shared" si="65"/>
        <v>0</v>
      </c>
      <c r="BD90" s="254">
        <f t="shared" si="65"/>
        <v>0</v>
      </c>
      <c r="BE90" s="254">
        <f t="shared" si="65"/>
        <v>0</v>
      </c>
      <c r="BF90" s="254">
        <f t="shared" si="65"/>
        <v>0</v>
      </c>
      <c r="BG90" s="254">
        <f t="shared" si="65"/>
        <v>0</v>
      </c>
      <c r="BH90" s="254">
        <f t="shared" si="65"/>
        <v>0</v>
      </c>
      <c r="BI90" s="254">
        <f t="shared" si="65"/>
        <v>0</v>
      </c>
      <c r="BJ90" s="254">
        <f t="shared" si="65"/>
        <v>0</v>
      </c>
      <c r="BK90" s="254">
        <f t="shared" si="65"/>
        <v>0</v>
      </c>
      <c r="BL90" s="254">
        <f t="shared" si="65"/>
        <v>0</v>
      </c>
      <c r="BM90" s="254">
        <f t="shared" si="65"/>
        <v>0</v>
      </c>
      <c r="BN90" s="254">
        <f t="shared" si="65"/>
        <v>0</v>
      </c>
      <c r="BO90" s="254">
        <f t="shared" si="65"/>
        <v>0</v>
      </c>
      <c r="BP90" s="254">
        <f t="shared" si="65"/>
        <v>0</v>
      </c>
      <c r="BQ90" s="254">
        <f t="shared" si="65"/>
        <v>0</v>
      </c>
      <c r="BR90" s="254">
        <f t="shared" si="65"/>
        <v>0</v>
      </c>
      <c r="BS90" s="254">
        <f t="shared" si="65"/>
        <v>0</v>
      </c>
      <c r="BT90" s="254">
        <f t="shared" si="65"/>
        <v>0</v>
      </c>
      <c r="BU90" s="254">
        <f t="shared" si="65"/>
        <v>0</v>
      </c>
      <c r="BV90" s="254">
        <f t="shared" si="65"/>
        <v>0</v>
      </c>
      <c r="BW90" s="254">
        <f t="shared" si="65"/>
        <v>0</v>
      </c>
      <c r="BX90" s="254">
        <f t="shared" si="65"/>
        <v>0</v>
      </c>
      <c r="BY90" s="254">
        <f t="shared" si="65"/>
        <v>0</v>
      </c>
      <c r="BZ90" s="254">
        <f t="shared" si="65"/>
        <v>0</v>
      </c>
      <c r="CA90" s="254">
        <f t="shared" si="65"/>
        <v>0</v>
      </c>
      <c r="CB90" s="254">
        <f t="shared" si="65"/>
        <v>0</v>
      </c>
      <c r="CC90" s="254">
        <f t="shared" si="65"/>
        <v>0</v>
      </c>
      <c r="CD90" s="254">
        <f t="shared" si="65"/>
        <v>0</v>
      </c>
      <c r="CE90" s="254">
        <f t="shared" si="65"/>
        <v>0</v>
      </c>
      <c r="CF90" s="254">
        <f t="shared" ref="CF90:CL90" si="66">SUM(CF89:CF89)</f>
        <v>0</v>
      </c>
      <c r="CG90" s="254">
        <f t="shared" si="66"/>
        <v>0</v>
      </c>
      <c r="CH90" s="254">
        <f t="shared" si="66"/>
        <v>0</v>
      </c>
      <c r="CI90" s="254">
        <f t="shared" si="66"/>
        <v>0</v>
      </c>
      <c r="CJ90" s="254">
        <f t="shared" si="66"/>
        <v>0</v>
      </c>
      <c r="CK90" s="254">
        <f t="shared" si="66"/>
        <v>0</v>
      </c>
      <c r="CL90" s="254">
        <f t="shared" si="66"/>
        <v>0</v>
      </c>
    </row>
    <row r="91" spans="2:90" x14ac:dyDescent="0.35">
      <c r="R91"/>
    </row>
    <row r="92" spans="2:90" x14ac:dyDescent="0.35">
      <c r="B92" s="12" t="s">
        <v>635</v>
      </c>
      <c r="R92"/>
    </row>
    <row r="93" spans="2:90" x14ac:dyDescent="0.35">
      <c r="B93" s="467" t="s">
        <v>302</v>
      </c>
      <c r="C93" s="165"/>
      <c r="K93" s="253">
        <f>Equity!K20</f>
        <v>170000000</v>
      </c>
      <c r="L93" s="253">
        <f>Equity!L20</f>
        <v>0</v>
      </c>
      <c r="M93" s="253">
        <f>Equity!M20</f>
        <v>0</v>
      </c>
      <c r="N93" s="253">
        <f>Equity!N20</f>
        <v>0</v>
      </c>
      <c r="O93" s="253">
        <f>Equity!O20</f>
        <v>0</v>
      </c>
      <c r="P93" s="253">
        <f>Equity!P20</f>
        <v>0</v>
      </c>
      <c r="Q93" s="253"/>
      <c r="R93"/>
      <c r="S93" s="453">
        <f>Equity!S20</f>
        <v>170000000</v>
      </c>
      <c r="T93" s="253">
        <f>Equity!T20</f>
        <v>0</v>
      </c>
      <c r="U93" s="253">
        <f>Equity!U20</f>
        <v>0</v>
      </c>
      <c r="V93" s="253">
        <f>Equity!V20</f>
        <v>0</v>
      </c>
      <c r="W93" s="253">
        <f>Equity!W20</f>
        <v>0</v>
      </c>
      <c r="X93" s="253">
        <f>Equity!X20</f>
        <v>0</v>
      </c>
      <c r="Y93" s="253">
        <f>Equity!Y20</f>
        <v>0</v>
      </c>
      <c r="Z93" s="253">
        <f>Equity!Z20</f>
        <v>0</v>
      </c>
      <c r="AA93" s="253">
        <f>Equity!AA20</f>
        <v>0</v>
      </c>
      <c r="AB93" s="253">
        <f>Equity!AB20</f>
        <v>0</v>
      </c>
      <c r="AC93" s="253">
        <f>Equity!AC20</f>
        <v>0</v>
      </c>
      <c r="AD93" s="253">
        <f>Equity!AD20</f>
        <v>0</v>
      </c>
      <c r="AE93" s="253">
        <f>Equity!AE20</f>
        <v>0</v>
      </c>
      <c r="AF93" s="253">
        <f>Equity!AF20</f>
        <v>0</v>
      </c>
      <c r="AG93" s="253">
        <f>Equity!AG20</f>
        <v>0</v>
      </c>
      <c r="AH93" s="253">
        <f>Equity!AH20</f>
        <v>0</v>
      </c>
      <c r="AI93" s="253">
        <f>Equity!AI20</f>
        <v>0</v>
      </c>
      <c r="AJ93" s="253">
        <f>Equity!AJ20</f>
        <v>0</v>
      </c>
      <c r="AK93" s="253">
        <f>Equity!AK20</f>
        <v>0</v>
      </c>
      <c r="AL93" s="253">
        <f>Equity!AL20</f>
        <v>0</v>
      </c>
      <c r="AM93" s="253">
        <f>Equity!AM20</f>
        <v>0</v>
      </c>
      <c r="AN93" s="253">
        <f>Equity!AN20</f>
        <v>0</v>
      </c>
      <c r="AO93" s="253">
        <f>Equity!AO20</f>
        <v>0</v>
      </c>
      <c r="AP93" s="253">
        <f>Equity!AP20</f>
        <v>0</v>
      </c>
      <c r="AQ93" s="253">
        <f>Equity!AQ20</f>
        <v>0</v>
      </c>
      <c r="AR93" s="253">
        <f>Equity!AR20</f>
        <v>0</v>
      </c>
      <c r="AS93" s="253">
        <f>Equity!AS20</f>
        <v>0</v>
      </c>
      <c r="AT93" s="253">
        <f>Equity!AT20</f>
        <v>0</v>
      </c>
      <c r="AU93" s="253">
        <f>Equity!AU20</f>
        <v>0</v>
      </c>
      <c r="AV93" s="253">
        <f>Equity!AV20</f>
        <v>0</v>
      </c>
      <c r="AW93" s="253">
        <f>Equity!AW20</f>
        <v>0</v>
      </c>
      <c r="AX93" s="253">
        <f>Equity!AX20</f>
        <v>0</v>
      </c>
      <c r="AY93" s="253">
        <f>Equity!AY20</f>
        <v>0</v>
      </c>
      <c r="AZ93" s="253">
        <f>Equity!AZ20</f>
        <v>0</v>
      </c>
      <c r="BA93" s="253">
        <f>Equity!BA20</f>
        <v>0</v>
      </c>
      <c r="BB93" s="253">
        <f>Equity!BB20</f>
        <v>0</v>
      </c>
      <c r="BC93" s="253">
        <f>Equity!BC20</f>
        <v>0</v>
      </c>
      <c r="BD93" s="253">
        <f>Equity!BD20</f>
        <v>0</v>
      </c>
      <c r="BE93" s="253">
        <f>Equity!BE20</f>
        <v>0</v>
      </c>
      <c r="BF93" s="253">
        <f>Equity!BF20</f>
        <v>0</v>
      </c>
      <c r="BG93" s="253">
        <f>Equity!BG20</f>
        <v>0</v>
      </c>
      <c r="BH93" s="253">
        <f>Equity!BH20</f>
        <v>0</v>
      </c>
      <c r="BI93" s="253">
        <f>Equity!BI20</f>
        <v>0</v>
      </c>
      <c r="BJ93" s="253">
        <f>Equity!BJ20</f>
        <v>0</v>
      </c>
      <c r="BK93" s="253">
        <f>Equity!BK20</f>
        <v>0</v>
      </c>
      <c r="BL93" s="253">
        <f>Equity!BL20</f>
        <v>0</v>
      </c>
      <c r="BM93" s="253">
        <f>Equity!BM20</f>
        <v>0</v>
      </c>
      <c r="BN93" s="253">
        <f>Equity!BN20</f>
        <v>0</v>
      </c>
      <c r="BO93" s="253">
        <f>Equity!BO20</f>
        <v>0</v>
      </c>
      <c r="BP93" s="253">
        <f>Equity!BP20</f>
        <v>0</v>
      </c>
      <c r="BQ93" s="253">
        <f>Equity!BQ20</f>
        <v>0</v>
      </c>
      <c r="BR93" s="253">
        <f>Equity!BR20</f>
        <v>0</v>
      </c>
      <c r="BS93" s="253">
        <f>Equity!BS20</f>
        <v>0</v>
      </c>
      <c r="BT93" s="253">
        <f>Equity!BT20</f>
        <v>0</v>
      </c>
      <c r="BU93" s="253">
        <f>Equity!BU20</f>
        <v>0</v>
      </c>
      <c r="BV93" s="253">
        <f>Equity!BV20</f>
        <v>0</v>
      </c>
      <c r="BW93" s="253">
        <f>Equity!BW20</f>
        <v>0</v>
      </c>
      <c r="BX93" s="253">
        <f>Equity!BX20</f>
        <v>0</v>
      </c>
      <c r="BY93" s="253">
        <f>Equity!BY20</f>
        <v>0</v>
      </c>
      <c r="BZ93" s="253">
        <f>Equity!BZ20</f>
        <v>0</v>
      </c>
      <c r="CA93" s="253">
        <f>Equity!CA20</f>
        <v>0</v>
      </c>
      <c r="CB93" s="253">
        <f>Equity!CB20</f>
        <v>0</v>
      </c>
      <c r="CC93" s="253">
        <f>Equity!CC20</f>
        <v>0</v>
      </c>
      <c r="CD93" s="253">
        <f>Equity!CD20</f>
        <v>0</v>
      </c>
      <c r="CE93" s="253">
        <f>Equity!CE20</f>
        <v>0</v>
      </c>
      <c r="CF93" s="253">
        <f>Equity!CF20</f>
        <v>0</v>
      </c>
      <c r="CG93" s="253">
        <f>Equity!CG20</f>
        <v>0</v>
      </c>
      <c r="CH93" s="253">
        <f>Equity!CH20</f>
        <v>0</v>
      </c>
      <c r="CI93" s="253">
        <f>Equity!CI20</f>
        <v>0</v>
      </c>
      <c r="CJ93" s="253">
        <f>Equity!CJ20</f>
        <v>0</v>
      </c>
      <c r="CK93" s="253">
        <f>Equity!CK20</f>
        <v>0</v>
      </c>
      <c r="CL93" s="253">
        <f>Equity!CL20</f>
        <v>0</v>
      </c>
    </row>
    <row r="94" spans="2:90" x14ac:dyDescent="0.35">
      <c r="B94" s="27" t="s">
        <v>636</v>
      </c>
      <c r="I94" t="s">
        <v>236</v>
      </c>
      <c r="K94" s="63">
        <f ca="1">SUMIF($3:$3,K$2,94:94)</f>
        <v>170000000</v>
      </c>
      <c r="L94" s="63">
        <f>SUMIF($3:$3,L$2,94:94)</f>
        <v>0</v>
      </c>
      <c r="M94" s="63">
        <f>SUMIF($3:$3,M$2,94:94)</f>
        <v>0</v>
      </c>
      <c r="N94" s="63">
        <f>SUMIF($3:$3,N$2,94:94)</f>
        <v>0</v>
      </c>
      <c r="O94" s="63">
        <f>SUMIF($3:$3,O$2,94:94)</f>
        <v>0</v>
      </c>
      <c r="P94" s="63">
        <f>SUMIF($3:$3,P$2,94:94)</f>
        <v>0</v>
      </c>
      <c r="Q94" s="28"/>
      <c r="R94"/>
      <c r="S94" s="257">
        <f ca="1">SUM(S92:OFFSET(S94,-1,0))</f>
        <v>170000000</v>
      </c>
      <c r="T94" s="254">
        <f t="shared" ref="T94:CE94" si="67">SUM(T92:T93)</f>
        <v>0</v>
      </c>
      <c r="U94" s="254">
        <f t="shared" si="67"/>
        <v>0</v>
      </c>
      <c r="V94" s="254">
        <f t="shared" si="67"/>
        <v>0</v>
      </c>
      <c r="W94" s="254">
        <f t="shared" si="67"/>
        <v>0</v>
      </c>
      <c r="X94" s="254">
        <f t="shared" si="67"/>
        <v>0</v>
      </c>
      <c r="Y94" s="254">
        <f t="shared" si="67"/>
        <v>0</v>
      </c>
      <c r="Z94" s="254">
        <f t="shared" si="67"/>
        <v>0</v>
      </c>
      <c r="AA94" s="254">
        <f t="shared" si="67"/>
        <v>0</v>
      </c>
      <c r="AB94" s="254">
        <f t="shared" si="67"/>
        <v>0</v>
      </c>
      <c r="AC94" s="254">
        <f t="shared" si="67"/>
        <v>0</v>
      </c>
      <c r="AD94" s="254">
        <f t="shared" si="67"/>
        <v>0</v>
      </c>
      <c r="AE94" s="254">
        <f t="shared" si="67"/>
        <v>0</v>
      </c>
      <c r="AF94" s="254">
        <f t="shared" si="67"/>
        <v>0</v>
      </c>
      <c r="AG94" s="254">
        <f t="shared" si="67"/>
        <v>0</v>
      </c>
      <c r="AH94" s="254">
        <f t="shared" si="67"/>
        <v>0</v>
      </c>
      <c r="AI94" s="254">
        <f t="shared" si="67"/>
        <v>0</v>
      </c>
      <c r="AJ94" s="254">
        <f t="shared" si="67"/>
        <v>0</v>
      </c>
      <c r="AK94" s="254">
        <f t="shared" si="67"/>
        <v>0</v>
      </c>
      <c r="AL94" s="254">
        <f t="shared" si="67"/>
        <v>0</v>
      </c>
      <c r="AM94" s="254">
        <f t="shared" si="67"/>
        <v>0</v>
      </c>
      <c r="AN94" s="254">
        <f t="shared" si="67"/>
        <v>0</v>
      </c>
      <c r="AO94" s="254">
        <f t="shared" si="67"/>
        <v>0</v>
      </c>
      <c r="AP94" s="254">
        <f t="shared" si="67"/>
        <v>0</v>
      </c>
      <c r="AQ94" s="254">
        <f t="shared" si="67"/>
        <v>0</v>
      </c>
      <c r="AR94" s="254">
        <f t="shared" si="67"/>
        <v>0</v>
      </c>
      <c r="AS94" s="254">
        <f t="shared" si="67"/>
        <v>0</v>
      </c>
      <c r="AT94" s="254">
        <f t="shared" si="67"/>
        <v>0</v>
      </c>
      <c r="AU94" s="254">
        <f t="shared" si="67"/>
        <v>0</v>
      </c>
      <c r="AV94" s="254">
        <f t="shared" si="67"/>
        <v>0</v>
      </c>
      <c r="AW94" s="254">
        <f t="shared" si="67"/>
        <v>0</v>
      </c>
      <c r="AX94" s="254">
        <f t="shared" si="67"/>
        <v>0</v>
      </c>
      <c r="AY94" s="254">
        <f t="shared" si="67"/>
        <v>0</v>
      </c>
      <c r="AZ94" s="254">
        <f t="shared" si="67"/>
        <v>0</v>
      </c>
      <c r="BA94" s="254">
        <f t="shared" si="67"/>
        <v>0</v>
      </c>
      <c r="BB94" s="254">
        <f t="shared" si="67"/>
        <v>0</v>
      </c>
      <c r="BC94" s="254">
        <f t="shared" si="67"/>
        <v>0</v>
      </c>
      <c r="BD94" s="254">
        <f t="shared" si="67"/>
        <v>0</v>
      </c>
      <c r="BE94" s="254">
        <f t="shared" si="67"/>
        <v>0</v>
      </c>
      <c r="BF94" s="254">
        <f t="shared" si="67"/>
        <v>0</v>
      </c>
      <c r="BG94" s="254">
        <f t="shared" si="67"/>
        <v>0</v>
      </c>
      <c r="BH94" s="254">
        <f t="shared" si="67"/>
        <v>0</v>
      </c>
      <c r="BI94" s="254">
        <f t="shared" si="67"/>
        <v>0</v>
      </c>
      <c r="BJ94" s="254">
        <f t="shared" si="67"/>
        <v>0</v>
      </c>
      <c r="BK94" s="254">
        <f t="shared" si="67"/>
        <v>0</v>
      </c>
      <c r="BL94" s="254">
        <f t="shared" si="67"/>
        <v>0</v>
      </c>
      <c r="BM94" s="254">
        <f t="shared" si="67"/>
        <v>0</v>
      </c>
      <c r="BN94" s="254">
        <f t="shared" si="67"/>
        <v>0</v>
      </c>
      <c r="BO94" s="254">
        <f t="shared" si="67"/>
        <v>0</v>
      </c>
      <c r="BP94" s="254">
        <f t="shared" si="67"/>
        <v>0</v>
      </c>
      <c r="BQ94" s="254">
        <f t="shared" si="67"/>
        <v>0</v>
      </c>
      <c r="BR94" s="254">
        <f t="shared" si="67"/>
        <v>0</v>
      </c>
      <c r="BS94" s="254">
        <f t="shared" si="67"/>
        <v>0</v>
      </c>
      <c r="BT94" s="254">
        <f t="shared" si="67"/>
        <v>0</v>
      </c>
      <c r="BU94" s="254">
        <f t="shared" si="67"/>
        <v>0</v>
      </c>
      <c r="BV94" s="254">
        <f t="shared" si="67"/>
        <v>0</v>
      </c>
      <c r="BW94" s="254">
        <f t="shared" si="67"/>
        <v>0</v>
      </c>
      <c r="BX94" s="254">
        <f t="shared" si="67"/>
        <v>0</v>
      </c>
      <c r="BY94" s="254">
        <f t="shared" si="67"/>
        <v>0</v>
      </c>
      <c r="BZ94" s="254">
        <f t="shared" si="67"/>
        <v>0</v>
      </c>
      <c r="CA94" s="254">
        <f t="shared" si="67"/>
        <v>0</v>
      </c>
      <c r="CB94" s="254">
        <f t="shared" si="67"/>
        <v>0</v>
      </c>
      <c r="CC94" s="254">
        <f t="shared" si="67"/>
        <v>0</v>
      </c>
      <c r="CD94" s="254">
        <f t="shared" si="67"/>
        <v>0</v>
      </c>
      <c r="CE94" s="254">
        <f t="shared" si="67"/>
        <v>0</v>
      </c>
      <c r="CF94" s="254">
        <f t="shared" ref="CF94:CL94" si="68">SUM(CF92:CF93)</f>
        <v>0</v>
      </c>
      <c r="CG94" s="254">
        <f t="shared" si="68"/>
        <v>0</v>
      </c>
      <c r="CH94" s="254">
        <f t="shared" si="68"/>
        <v>0</v>
      </c>
      <c r="CI94" s="254">
        <f t="shared" si="68"/>
        <v>0</v>
      </c>
      <c r="CJ94" s="254">
        <f t="shared" si="68"/>
        <v>0</v>
      </c>
      <c r="CK94" s="254">
        <f t="shared" si="68"/>
        <v>0</v>
      </c>
      <c r="CL94" s="254">
        <f t="shared" si="68"/>
        <v>0</v>
      </c>
    </row>
    <row r="95" spans="2:90" x14ac:dyDescent="0.35">
      <c r="K95" s="28"/>
      <c r="L95" s="28"/>
      <c r="M95" s="28"/>
      <c r="N95" s="28"/>
      <c r="O95" s="28"/>
      <c r="P95" s="28"/>
      <c r="R95"/>
    </row>
    <row r="96" spans="2:90" x14ac:dyDescent="0.35">
      <c r="B96" s="27" t="s">
        <v>637</v>
      </c>
      <c r="K96" s="28">
        <f ca="1">SUMIF($3:$3,K$2,96:96)</f>
        <v>169592649.5999999</v>
      </c>
      <c r="L96" s="28">
        <f ca="1">SUMIF($3:$3,L$2,96:96)</f>
        <v>-427467.92</v>
      </c>
      <c r="M96" s="28">
        <f ca="1">SUMIF($3:$3,M$2,96:96)</f>
        <v>-448591.31600000034</v>
      </c>
      <c r="N96" s="28">
        <f ca="1">SUMIF($3:$3,N$2,96:96)</f>
        <v>-470770.88180000032</v>
      </c>
      <c r="O96" s="28">
        <f ca="1">SUMIF($3:$3,O$2,96:96)</f>
        <v>-494059.42589000019</v>
      </c>
      <c r="P96" s="28">
        <f ca="1">SUMIF($3:$3,P$2,96:96)</f>
        <v>-518512.3971845007</v>
      </c>
      <c r="S96" s="28">
        <f t="shared" ref="S96:AX96" ca="1" si="69">S87+S94+S90</f>
        <v>169966054.13333333</v>
      </c>
      <c r="T96" s="28">
        <f t="shared" ca="1" si="69"/>
        <v>-33945.866666666669</v>
      </c>
      <c r="U96" s="28">
        <f t="shared" ca="1" si="69"/>
        <v>-33945.866666666669</v>
      </c>
      <c r="V96" s="28">
        <f t="shared" ca="1" si="69"/>
        <v>-33945.866666666669</v>
      </c>
      <c r="W96" s="28">
        <f t="shared" ca="1" si="69"/>
        <v>-33945.866666666669</v>
      </c>
      <c r="X96" s="28">
        <f t="shared" ca="1" si="69"/>
        <v>-33945.866666666669</v>
      </c>
      <c r="Y96" s="28">
        <f t="shared" ca="1" si="69"/>
        <v>-33945.866666666669</v>
      </c>
      <c r="Z96" s="28">
        <f t="shared" ca="1" si="69"/>
        <v>-33945.866666666669</v>
      </c>
      <c r="AA96" s="28">
        <f t="shared" ca="1" si="69"/>
        <v>-33945.866666666676</v>
      </c>
      <c r="AB96" s="28">
        <f t="shared" ca="1" si="69"/>
        <v>-33945.866666666676</v>
      </c>
      <c r="AC96" s="28">
        <f t="shared" ca="1" si="69"/>
        <v>-33945.866666666676</v>
      </c>
      <c r="AD96" s="28">
        <f t="shared" ca="1" si="69"/>
        <v>-33945.866666666676</v>
      </c>
      <c r="AE96" s="28">
        <f t="shared" ca="1" si="69"/>
        <v>-35622.326666666675</v>
      </c>
      <c r="AF96" s="28">
        <f t="shared" ca="1" si="69"/>
        <v>-35622.326666666675</v>
      </c>
      <c r="AG96" s="28">
        <f t="shared" ca="1" si="69"/>
        <v>-35622.326666666675</v>
      </c>
      <c r="AH96" s="28">
        <f t="shared" ca="1" si="69"/>
        <v>-35622.326666666675</v>
      </c>
      <c r="AI96" s="28">
        <f t="shared" ca="1" si="69"/>
        <v>-35622.326666666675</v>
      </c>
      <c r="AJ96" s="28">
        <f t="shared" ca="1" si="69"/>
        <v>-35622.326666666675</v>
      </c>
      <c r="AK96" s="28">
        <f t="shared" ca="1" si="69"/>
        <v>-35622.326666666675</v>
      </c>
      <c r="AL96" s="28">
        <f t="shared" ca="1" si="69"/>
        <v>-35622.326666666675</v>
      </c>
      <c r="AM96" s="28">
        <f t="shared" ca="1" si="69"/>
        <v>-35622.326666666675</v>
      </c>
      <c r="AN96" s="28">
        <f t="shared" ca="1" si="69"/>
        <v>-35622.326666666675</v>
      </c>
      <c r="AO96" s="28">
        <f t="shared" ca="1" si="69"/>
        <v>-35622.326666666675</v>
      </c>
      <c r="AP96" s="28">
        <f t="shared" ca="1" si="69"/>
        <v>-35622.326666666675</v>
      </c>
      <c r="AQ96" s="28">
        <f t="shared" ca="1" si="69"/>
        <v>-37382.609666666685</v>
      </c>
      <c r="AR96" s="28">
        <f t="shared" ca="1" si="69"/>
        <v>-37382.609666666685</v>
      </c>
      <c r="AS96" s="28">
        <f t="shared" ca="1" si="69"/>
        <v>-37382.609666666685</v>
      </c>
      <c r="AT96" s="28">
        <f t="shared" ca="1" si="69"/>
        <v>-37382.609666666685</v>
      </c>
      <c r="AU96" s="28">
        <f t="shared" ca="1" si="69"/>
        <v>-37382.609666666685</v>
      </c>
      <c r="AV96" s="28">
        <f t="shared" ca="1" si="69"/>
        <v>-37382.609666666685</v>
      </c>
      <c r="AW96" s="28">
        <f t="shared" ca="1" si="69"/>
        <v>-37382.609666666685</v>
      </c>
      <c r="AX96" s="28">
        <f t="shared" ca="1" si="69"/>
        <v>-37382.609666666685</v>
      </c>
      <c r="AY96" s="28">
        <f t="shared" ref="AY96:CD96" ca="1" si="70">AY87+AY94+AY90</f>
        <v>-37382.609666666685</v>
      </c>
      <c r="AZ96" s="28">
        <f t="shared" ca="1" si="70"/>
        <v>-37382.609666666685</v>
      </c>
      <c r="BA96" s="28">
        <f t="shared" ca="1" si="70"/>
        <v>-37382.609666666685</v>
      </c>
      <c r="BB96" s="28">
        <f t="shared" ca="1" si="70"/>
        <v>-37382.609666666685</v>
      </c>
      <c r="BC96" s="28">
        <f t="shared" ca="1" si="70"/>
        <v>-39230.906816666684</v>
      </c>
      <c r="BD96" s="28">
        <f t="shared" ca="1" si="70"/>
        <v>-39230.906816666684</v>
      </c>
      <c r="BE96" s="28">
        <f t="shared" ca="1" si="70"/>
        <v>-39230.906816666684</v>
      </c>
      <c r="BF96" s="28">
        <f t="shared" ca="1" si="70"/>
        <v>-39230.906816666684</v>
      </c>
      <c r="BG96" s="28">
        <f t="shared" ca="1" si="70"/>
        <v>-39230.906816666684</v>
      </c>
      <c r="BH96" s="28">
        <f t="shared" ca="1" si="70"/>
        <v>-39230.906816666684</v>
      </c>
      <c r="BI96" s="28">
        <f t="shared" ca="1" si="70"/>
        <v>-39230.906816666684</v>
      </c>
      <c r="BJ96" s="28">
        <f t="shared" ca="1" si="70"/>
        <v>-39230.906816666684</v>
      </c>
      <c r="BK96" s="28">
        <f t="shared" ca="1" si="70"/>
        <v>-39230.906816666684</v>
      </c>
      <c r="BL96" s="28">
        <f t="shared" ca="1" si="70"/>
        <v>-39230.906816666684</v>
      </c>
      <c r="BM96" s="28">
        <f t="shared" ca="1" si="70"/>
        <v>-39230.906816666684</v>
      </c>
      <c r="BN96" s="28">
        <f t="shared" ca="1" si="70"/>
        <v>-39230.906816666684</v>
      </c>
      <c r="BO96" s="28">
        <f t="shared" ca="1" si="70"/>
        <v>-41171.618824166682</v>
      </c>
      <c r="BP96" s="28">
        <f t="shared" ca="1" si="70"/>
        <v>-41171.618824166682</v>
      </c>
      <c r="BQ96" s="28">
        <f t="shared" ca="1" si="70"/>
        <v>-41171.618824166682</v>
      </c>
      <c r="BR96" s="28">
        <f t="shared" ca="1" si="70"/>
        <v>-41171.618824166682</v>
      </c>
      <c r="BS96" s="28">
        <f t="shared" ca="1" si="70"/>
        <v>-41171.618824166682</v>
      </c>
      <c r="BT96" s="28">
        <f t="shared" ca="1" si="70"/>
        <v>-41171.618824166682</v>
      </c>
      <c r="BU96" s="28">
        <f t="shared" ca="1" si="70"/>
        <v>-41171.618824166682</v>
      </c>
      <c r="BV96" s="28">
        <f t="shared" ca="1" si="70"/>
        <v>-41171.618824166682</v>
      </c>
      <c r="BW96" s="28">
        <f t="shared" ca="1" si="70"/>
        <v>-41171.618824166624</v>
      </c>
      <c r="BX96" s="28">
        <f t="shared" ca="1" si="70"/>
        <v>-41171.618824166682</v>
      </c>
      <c r="BY96" s="28">
        <f t="shared" ca="1" si="70"/>
        <v>-41171.618824166682</v>
      </c>
      <c r="BZ96" s="28">
        <f t="shared" ca="1" si="70"/>
        <v>-41171.618824166682</v>
      </c>
      <c r="CA96" s="28">
        <f t="shared" ca="1" si="70"/>
        <v>-43209.366432041716</v>
      </c>
      <c r="CB96" s="28">
        <f t="shared" ca="1" si="70"/>
        <v>-43209.366432041716</v>
      </c>
      <c r="CC96" s="28">
        <f t="shared" ca="1" si="70"/>
        <v>-43209.366432041716</v>
      </c>
      <c r="CD96" s="28">
        <f t="shared" ca="1" si="70"/>
        <v>-43209.366432041716</v>
      </c>
      <c r="CE96" s="28">
        <f t="shared" ref="CE96:CL96" ca="1" si="71">CE87+CE94+CE90</f>
        <v>-43209.366432041716</v>
      </c>
      <c r="CF96" s="28">
        <f t="shared" ca="1" si="71"/>
        <v>-43209.366432041716</v>
      </c>
      <c r="CG96" s="28">
        <f t="shared" ca="1" si="71"/>
        <v>-43209.366432041716</v>
      </c>
      <c r="CH96" s="28">
        <f t="shared" ca="1" si="71"/>
        <v>-43209.366432041716</v>
      </c>
      <c r="CI96" s="28">
        <f t="shared" ca="1" si="71"/>
        <v>-43209.366432041716</v>
      </c>
      <c r="CJ96" s="28">
        <f t="shared" ca="1" si="71"/>
        <v>-43209.366432041716</v>
      </c>
      <c r="CK96" s="28">
        <f t="shared" ca="1" si="71"/>
        <v>-43209.366432041716</v>
      </c>
      <c r="CL96" s="28">
        <f t="shared" ca="1" si="71"/>
        <v>-43209.366432041716</v>
      </c>
    </row>
    <row r="107" spans="19:19" x14ac:dyDescent="0.35">
      <c r="S107" s="452"/>
    </row>
  </sheetData>
  <conditionalFormatting sqref="J55:CL56">
    <cfRule type="cellIs" dxfId="7" priority="2" operator="lessThan">
      <formula>0</formula>
    </cfRule>
  </conditionalFormatting>
  <conditionalFormatting sqref="J55:CL56">
    <cfRule type="expression" dxfId="6" priority="1">
      <formula>ISNUMBER(SEARCH("Calcs.", _xlfn.FORMULATEXT(J55)))</formula>
    </cfRule>
  </conditionalFormatting>
  <conditionalFormatting sqref="J55:CL56">
    <cfRule type="expression" dxfId="5" priority="3">
      <formula>ISNUMBER(SEARCH("Assumption", _xlfn.FORMULATEXT(J55)))</formula>
    </cfRule>
  </conditionalFormatting>
  <conditionalFormatting sqref="CP1:XFD1 B1:CM1">
    <cfRule type="cellIs" dxfId="4" priority="4" stopIfTrue="1" operator="notEqual">
      <formula>0.6545646468</formula>
    </cfRule>
  </conditionalFormatting>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CL56"/>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5" outlineLevelRow="2" outlineLevelCol="1" x14ac:dyDescent="0.35"/>
  <cols>
    <col min="1" max="1" width="2.453125" bestFit="1" customWidth="1"/>
    <col min="2" max="6" width="8.7265625" customWidth="1" outlineLevel="1"/>
    <col min="7" max="7" width="41.54296875" style="8" bestFit="1" customWidth="1"/>
    <col min="8" max="8" width="1.81640625" bestFit="1" customWidth="1"/>
    <col min="9" max="9" width="10" bestFit="1" customWidth="1"/>
    <col min="10" max="10" width="11.90625" bestFit="1" customWidth="1"/>
    <col min="11" max="11" width="10.7265625" customWidth="1"/>
    <col min="12" max="16" width="10.7265625" bestFit="1" customWidth="1"/>
    <col min="17" max="17" width="3.81640625" customWidth="1"/>
    <col min="18" max="18" width="12.1796875" customWidth="1"/>
    <col min="19" max="90" width="9.7265625" bestFit="1" customWidth="1"/>
  </cols>
  <sheetData>
    <row r="1" spans="1:90" x14ac:dyDescent="0.35">
      <c r="K1" s="110" t="str">
        <f>'IS BS CF'!J1</f>
        <v>2023A</v>
      </c>
      <c r="L1" s="110" t="str">
        <f>'IS BS CF'!K1</f>
        <v>2024P</v>
      </c>
      <c r="M1" s="110" t="str">
        <f>'IS BS CF'!L1</f>
        <v>2025P</v>
      </c>
      <c r="N1" s="110" t="str">
        <f>'IS BS CF'!M1</f>
        <v>2026P</v>
      </c>
      <c r="O1" s="110" t="str">
        <f>'IS BS CF'!N1</f>
        <v>2027P</v>
      </c>
      <c r="P1" s="110" t="str">
        <f>'IS BS CF'!O1</f>
        <v>2028P</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row>
    <row r="2" spans="1:90" outlineLevel="1" x14ac:dyDescent="0.35">
      <c r="G2"/>
      <c r="K2">
        <f>'IS BS CF'!K2</f>
        <v>2024</v>
      </c>
      <c r="L2">
        <f t="shared" ref="L2:P2" si="0">K2+1</f>
        <v>2025</v>
      </c>
      <c r="M2">
        <f t="shared" si="0"/>
        <v>2026</v>
      </c>
      <c r="N2">
        <f t="shared" si="0"/>
        <v>2027</v>
      </c>
      <c r="O2">
        <f t="shared" si="0"/>
        <v>2028</v>
      </c>
      <c r="P2">
        <f t="shared" si="0"/>
        <v>2029</v>
      </c>
      <c r="R2" s="325"/>
      <c r="S2" s="333">
        <f>'IS BS CF'!S2</f>
        <v>45322</v>
      </c>
      <c r="T2" s="333">
        <f t="shared" ref="T2:CE2" si="1">EOMONTH(S2,1)</f>
        <v>45351</v>
      </c>
      <c r="U2" s="333">
        <f t="shared" si="1"/>
        <v>45382</v>
      </c>
      <c r="V2" s="333">
        <f t="shared" si="1"/>
        <v>45412</v>
      </c>
      <c r="W2" s="333">
        <f t="shared" si="1"/>
        <v>45443</v>
      </c>
      <c r="X2" s="333">
        <f t="shared" si="1"/>
        <v>45473</v>
      </c>
      <c r="Y2" s="333">
        <f t="shared" si="1"/>
        <v>45504</v>
      </c>
      <c r="Z2" s="333">
        <f t="shared" si="1"/>
        <v>45535</v>
      </c>
      <c r="AA2" s="333">
        <f t="shared" si="1"/>
        <v>45565</v>
      </c>
      <c r="AB2" s="333">
        <f t="shared" si="1"/>
        <v>45596</v>
      </c>
      <c r="AC2" s="333">
        <f t="shared" si="1"/>
        <v>45626</v>
      </c>
      <c r="AD2" s="333">
        <f t="shared" si="1"/>
        <v>45657</v>
      </c>
      <c r="AE2" s="333">
        <f t="shared" si="1"/>
        <v>45688</v>
      </c>
      <c r="AF2" s="333">
        <f t="shared" si="1"/>
        <v>45716</v>
      </c>
      <c r="AG2" s="333">
        <f t="shared" si="1"/>
        <v>45747</v>
      </c>
      <c r="AH2" s="333">
        <f t="shared" si="1"/>
        <v>45777</v>
      </c>
      <c r="AI2" s="333">
        <f t="shared" si="1"/>
        <v>45808</v>
      </c>
      <c r="AJ2" s="333">
        <f t="shared" si="1"/>
        <v>45838</v>
      </c>
      <c r="AK2" s="333">
        <f t="shared" si="1"/>
        <v>45869</v>
      </c>
      <c r="AL2" s="333">
        <f t="shared" si="1"/>
        <v>45900</v>
      </c>
      <c r="AM2" s="333">
        <f t="shared" si="1"/>
        <v>45930</v>
      </c>
      <c r="AN2" s="333">
        <f t="shared" si="1"/>
        <v>45961</v>
      </c>
      <c r="AO2" s="333">
        <f t="shared" si="1"/>
        <v>45991</v>
      </c>
      <c r="AP2" s="333">
        <f t="shared" si="1"/>
        <v>46022</v>
      </c>
      <c r="AQ2" s="333">
        <f t="shared" si="1"/>
        <v>46053</v>
      </c>
      <c r="AR2" s="333">
        <f t="shared" si="1"/>
        <v>46081</v>
      </c>
      <c r="AS2" s="333">
        <f t="shared" si="1"/>
        <v>46112</v>
      </c>
      <c r="AT2" s="333">
        <f t="shared" si="1"/>
        <v>46142</v>
      </c>
      <c r="AU2" s="333">
        <f t="shared" si="1"/>
        <v>46173</v>
      </c>
      <c r="AV2" s="333">
        <f t="shared" si="1"/>
        <v>46203</v>
      </c>
      <c r="AW2" s="333">
        <f t="shared" si="1"/>
        <v>46234</v>
      </c>
      <c r="AX2" s="333">
        <f t="shared" si="1"/>
        <v>46265</v>
      </c>
      <c r="AY2" s="333">
        <f t="shared" si="1"/>
        <v>46295</v>
      </c>
      <c r="AZ2" s="333">
        <f t="shared" si="1"/>
        <v>46326</v>
      </c>
      <c r="BA2" s="333">
        <f t="shared" si="1"/>
        <v>46356</v>
      </c>
      <c r="BB2" s="333">
        <f t="shared" si="1"/>
        <v>46387</v>
      </c>
      <c r="BC2" s="333">
        <f t="shared" si="1"/>
        <v>46418</v>
      </c>
      <c r="BD2" s="333">
        <f t="shared" si="1"/>
        <v>46446</v>
      </c>
      <c r="BE2" s="333">
        <f t="shared" si="1"/>
        <v>46477</v>
      </c>
      <c r="BF2" s="333">
        <f t="shared" si="1"/>
        <v>46507</v>
      </c>
      <c r="BG2" s="333">
        <f t="shared" si="1"/>
        <v>46538</v>
      </c>
      <c r="BH2" s="333">
        <f t="shared" si="1"/>
        <v>46568</v>
      </c>
      <c r="BI2" s="333">
        <f t="shared" si="1"/>
        <v>46599</v>
      </c>
      <c r="BJ2" s="333">
        <f t="shared" si="1"/>
        <v>46630</v>
      </c>
      <c r="BK2" s="333">
        <f t="shared" si="1"/>
        <v>46660</v>
      </c>
      <c r="BL2" s="333">
        <f t="shared" si="1"/>
        <v>46691</v>
      </c>
      <c r="BM2" s="333">
        <f t="shared" si="1"/>
        <v>46721</v>
      </c>
      <c r="BN2" s="333">
        <f t="shared" si="1"/>
        <v>46752</v>
      </c>
      <c r="BO2" s="333">
        <f t="shared" si="1"/>
        <v>46783</v>
      </c>
      <c r="BP2" s="333">
        <f t="shared" si="1"/>
        <v>46812</v>
      </c>
      <c r="BQ2" s="333">
        <f t="shared" si="1"/>
        <v>46843</v>
      </c>
      <c r="BR2" s="333">
        <f t="shared" si="1"/>
        <v>46873</v>
      </c>
      <c r="BS2" s="333">
        <f t="shared" si="1"/>
        <v>46904</v>
      </c>
      <c r="BT2" s="333">
        <f t="shared" si="1"/>
        <v>46934</v>
      </c>
      <c r="BU2" s="333">
        <f t="shared" si="1"/>
        <v>46965</v>
      </c>
      <c r="BV2" s="333">
        <f t="shared" si="1"/>
        <v>46996</v>
      </c>
      <c r="BW2" s="333">
        <f t="shared" si="1"/>
        <v>47026</v>
      </c>
      <c r="BX2" s="333">
        <f t="shared" si="1"/>
        <v>47057</v>
      </c>
      <c r="BY2" s="333">
        <f t="shared" si="1"/>
        <v>47087</v>
      </c>
      <c r="BZ2" s="333">
        <f t="shared" si="1"/>
        <v>47118</v>
      </c>
      <c r="CA2" s="333">
        <f t="shared" si="1"/>
        <v>47149</v>
      </c>
      <c r="CB2" s="333">
        <f t="shared" si="1"/>
        <v>47177</v>
      </c>
      <c r="CC2" s="333">
        <f t="shared" si="1"/>
        <v>47208</v>
      </c>
      <c r="CD2" s="333">
        <f t="shared" si="1"/>
        <v>47238</v>
      </c>
      <c r="CE2" s="333">
        <f t="shared" si="1"/>
        <v>47269</v>
      </c>
      <c r="CF2" s="333">
        <f t="shared" ref="CF2:CL2" si="2">EOMONTH(CE2,1)</f>
        <v>47299</v>
      </c>
      <c r="CG2" s="333">
        <f t="shared" si="2"/>
        <v>47330</v>
      </c>
      <c r="CH2" s="333">
        <f t="shared" si="2"/>
        <v>47361</v>
      </c>
      <c r="CI2" s="333">
        <f t="shared" si="2"/>
        <v>47391</v>
      </c>
      <c r="CJ2" s="333">
        <f t="shared" si="2"/>
        <v>47422</v>
      </c>
      <c r="CK2" s="333">
        <f t="shared" si="2"/>
        <v>47452</v>
      </c>
      <c r="CL2" s="333">
        <f t="shared" si="2"/>
        <v>47483</v>
      </c>
    </row>
    <row r="3" spans="1:90" outlineLevel="1" x14ac:dyDescent="0.35">
      <c r="G3" s="451" t="str">
        <f>'IS BS CF'!B3</f>
        <v>(year)</v>
      </c>
      <c r="I3" s="8" t="s">
        <v>638</v>
      </c>
      <c r="K3" s="12"/>
      <c r="L3" s="12"/>
      <c r="M3" s="12"/>
      <c r="N3" s="12"/>
      <c r="O3" s="12"/>
      <c r="P3" s="12"/>
      <c r="R3" s="227"/>
      <c r="S3" s="458">
        <f>'IS BS CF'!S3</f>
        <v>2024</v>
      </c>
      <c r="T3" s="458">
        <f>'IS BS CF'!T3</f>
        <v>2024</v>
      </c>
      <c r="U3" s="458">
        <f>'IS BS CF'!U3</f>
        <v>2024</v>
      </c>
      <c r="V3" s="458">
        <f>'IS BS CF'!V3</f>
        <v>2024</v>
      </c>
      <c r="W3" s="458">
        <f>'IS BS CF'!W3</f>
        <v>2024</v>
      </c>
      <c r="X3" s="458">
        <f>'IS BS CF'!X3</f>
        <v>2024</v>
      </c>
      <c r="Y3" s="458">
        <f>'IS BS CF'!Y3</f>
        <v>2024</v>
      </c>
      <c r="Z3" s="458">
        <f>'IS BS CF'!Z3</f>
        <v>2024</v>
      </c>
      <c r="AA3" s="458">
        <f>'IS BS CF'!AA3</f>
        <v>2024</v>
      </c>
      <c r="AB3" s="458">
        <f>'IS BS CF'!AB3</f>
        <v>2024</v>
      </c>
      <c r="AC3" s="458">
        <f>'IS BS CF'!AC3</f>
        <v>2024</v>
      </c>
      <c r="AD3" s="458">
        <f>'IS BS CF'!AD3</f>
        <v>2024</v>
      </c>
      <c r="AE3" s="458">
        <f>'IS BS CF'!AE3</f>
        <v>2025</v>
      </c>
      <c r="AF3" s="458">
        <f>'IS BS CF'!AF3</f>
        <v>2025</v>
      </c>
      <c r="AG3" s="458">
        <f>'IS BS CF'!AG3</f>
        <v>2025</v>
      </c>
      <c r="AH3" s="458">
        <f>'IS BS CF'!AH3</f>
        <v>2025</v>
      </c>
      <c r="AI3" s="458">
        <f>'IS BS CF'!AI3</f>
        <v>2025</v>
      </c>
      <c r="AJ3" s="458">
        <f>'IS BS CF'!AJ3</f>
        <v>2025</v>
      </c>
      <c r="AK3" s="458">
        <f>'IS BS CF'!AK3</f>
        <v>2025</v>
      </c>
      <c r="AL3" s="458">
        <f>'IS BS CF'!AL3</f>
        <v>2025</v>
      </c>
      <c r="AM3" s="458">
        <f>'IS BS CF'!AM3</f>
        <v>2025</v>
      </c>
      <c r="AN3" s="458">
        <f>'IS BS CF'!AN3</f>
        <v>2025</v>
      </c>
      <c r="AO3" s="458">
        <f>'IS BS CF'!AO3</f>
        <v>2025</v>
      </c>
      <c r="AP3" s="458">
        <f>'IS BS CF'!AP3</f>
        <v>2025</v>
      </c>
      <c r="AQ3" s="458">
        <f>'IS BS CF'!AQ3</f>
        <v>2026</v>
      </c>
      <c r="AR3" s="458">
        <f>'IS BS CF'!AR3</f>
        <v>2026</v>
      </c>
      <c r="AS3" s="458">
        <f>'IS BS CF'!AS3</f>
        <v>2026</v>
      </c>
      <c r="AT3" s="458">
        <f>'IS BS CF'!AT3</f>
        <v>2026</v>
      </c>
      <c r="AU3" s="458">
        <f>'IS BS CF'!AU3</f>
        <v>2026</v>
      </c>
      <c r="AV3" s="458">
        <f>'IS BS CF'!AV3</f>
        <v>2026</v>
      </c>
      <c r="AW3" s="458">
        <f>'IS BS CF'!AW3</f>
        <v>2026</v>
      </c>
      <c r="AX3" s="458">
        <f>'IS BS CF'!AX3</f>
        <v>2026</v>
      </c>
      <c r="AY3" s="458">
        <f>'IS BS CF'!AY3</f>
        <v>2026</v>
      </c>
      <c r="AZ3" s="458">
        <f>'IS BS CF'!AZ3</f>
        <v>2026</v>
      </c>
      <c r="BA3" s="458">
        <f>'IS BS CF'!BA3</f>
        <v>2026</v>
      </c>
      <c r="BB3" s="458">
        <f>'IS BS CF'!BB3</f>
        <v>2026</v>
      </c>
      <c r="BC3" s="458">
        <f>'IS BS CF'!BC3</f>
        <v>2027</v>
      </c>
      <c r="BD3" s="458">
        <f>'IS BS CF'!BD3</f>
        <v>2027</v>
      </c>
      <c r="BE3" s="458">
        <f>'IS BS CF'!BE3</f>
        <v>2027</v>
      </c>
      <c r="BF3" s="458">
        <f>'IS BS CF'!BF3</f>
        <v>2027</v>
      </c>
      <c r="BG3" s="458">
        <f>'IS BS CF'!BG3</f>
        <v>2027</v>
      </c>
      <c r="BH3" s="458">
        <f>'IS BS CF'!BH3</f>
        <v>2027</v>
      </c>
      <c r="BI3" s="458">
        <f>'IS BS CF'!BI3</f>
        <v>2027</v>
      </c>
      <c r="BJ3" s="458">
        <f>'IS BS CF'!BJ3</f>
        <v>2027</v>
      </c>
      <c r="BK3" s="458">
        <f>'IS BS CF'!BK3</f>
        <v>2027</v>
      </c>
      <c r="BL3" s="458">
        <f>'IS BS CF'!BL3</f>
        <v>2027</v>
      </c>
      <c r="BM3" s="458">
        <f>'IS BS CF'!BM3</f>
        <v>2027</v>
      </c>
      <c r="BN3" s="458">
        <f>'IS BS CF'!BN3</f>
        <v>2027</v>
      </c>
      <c r="BO3" s="458">
        <f>'IS BS CF'!BO3</f>
        <v>2028</v>
      </c>
      <c r="BP3" s="458">
        <f>'IS BS CF'!BP3</f>
        <v>2028</v>
      </c>
      <c r="BQ3" s="458">
        <f>'IS BS CF'!BQ3</f>
        <v>2028</v>
      </c>
      <c r="BR3" s="458">
        <f>'IS BS CF'!BR3</f>
        <v>2028</v>
      </c>
      <c r="BS3" s="458">
        <f>'IS BS CF'!BS3</f>
        <v>2028</v>
      </c>
      <c r="BT3" s="458">
        <f>'IS BS CF'!BT3</f>
        <v>2028</v>
      </c>
      <c r="BU3" s="458">
        <f>'IS BS CF'!BU3</f>
        <v>2028</v>
      </c>
      <c r="BV3" s="458">
        <f>'IS BS CF'!BV3</f>
        <v>2028</v>
      </c>
      <c r="BW3" s="458">
        <f>'IS BS CF'!BW3</f>
        <v>2028</v>
      </c>
      <c r="BX3" s="458">
        <f>'IS BS CF'!BX3</f>
        <v>2028</v>
      </c>
      <c r="BY3" s="458">
        <f>'IS BS CF'!BY3</f>
        <v>2028</v>
      </c>
      <c r="BZ3" s="458">
        <f>'IS BS CF'!BZ3</f>
        <v>2028</v>
      </c>
      <c r="CA3" s="458">
        <f>'IS BS CF'!CA3</f>
        <v>2029</v>
      </c>
      <c r="CB3" s="458">
        <f>'IS BS CF'!CB3</f>
        <v>2029</v>
      </c>
      <c r="CC3" s="458">
        <f>'IS BS CF'!CC3</f>
        <v>2029</v>
      </c>
      <c r="CD3" s="458">
        <f>'IS BS CF'!CD3</f>
        <v>2029</v>
      </c>
      <c r="CE3" s="458">
        <f>'IS BS CF'!CE3</f>
        <v>2029</v>
      </c>
      <c r="CF3" s="458">
        <f>'IS BS CF'!CF3</f>
        <v>2029</v>
      </c>
      <c r="CG3" s="458">
        <f>'IS BS CF'!CG3</f>
        <v>2029</v>
      </c>
      <c r="CH3" s="458">
        <f>'IS BS CF'!CH3</f>
        <v>2029</v>
      </c>
      <c r="CI3" s="458">
        <f>'IS BS CF'!CI3</f>
        <v>2029</v>
      </c>
      <c r="CJ3" s="458">
        <f>'IS BS CF'!CJ3</f>
        <v>2029</v>
      </c>
      <c r="CK3" s="458">
        <f>'IS BS CF'!CK3</f>
        <v>2029</v>
      </c>
      <c r="CL3" s="458">
        <f>'IS BS CF'!CL3</f>
        <v>2029</v>
      </c>
    </row>
    <row r="4" spans="1:90" outlineLevel="1" x14ac:dyDescent="0.35">
      <c r="G4" s="451" t="str">
        <f>'IS BS CF'!B4</f>
        <v>(year end)</v>
      </c>
      <c r="I4" s="8" t="s">
        <v>639</v>
      </c>
      <c r="K4" s="12"/>
      <c r="L4" s="12"/>
      <c r="M4" s="12"/>
      <c r="N4" s="12"/>
      <c r="O4" s="12"/>
      <c r="P4" s="12"/>
      <c r="R4" s="227"/>
      <c r="S4" s="458">
        <f>'IS BS CF'!S4</f>
        <v>0</v>
      </c>
      <c r="T4" s="458">
        <f>'IS BS CF'!T4</f>
        <v>0</v>
      </c>
      <c r="U4" s="458">
        <f>'IS BS CF'!U4</f>
        <v>0</v>
      </c>
      <c r="V4" s="458">
        <f>'IS BS CF'!V4</f>
        <v>0</v>
      </c>
      <c r="W4" s="458">
        <f>'IS BS CF'!W4</f>
        <v>0</v>
      </c>
      <c r="X4" s="458">
        <f>'IS BS CF'!X4</f>
        <v>0</v>
      </c>
      <c r="Y4" s="458">
        <f>'IS BS CF'!Y4</f>
        <v>0</v>
      </c>
      <c r="Z4" s="458">
        <f>'IS BS CF'!Z4</f>
        <v>0</v>
      </c>
      <c r="AA4" s="458">
        <f>'IS BS CF'!AA4</f>
        <v>0</v>
      </c>
      <c r="AB4" s="458">
        <f>'IS BS CF'!AB4</f>
        <v>0</v>
      </c>
      <c r="AC4" s="458">
        <f>'IS BS CF'!AC4</f>
        <v>0</v>
      </c>
      <c r="AD4" s="458">
        <f>'IS BS CF'!AD4</f>
        <v>2024</v>
      </c>
      <c r="AE4" s="458">
        <f>'IS BS CF'!AE4</f>
        <v>0</v>
      </c>
      <c r="AF4" s="458">
        <f>'IS BS CF'!AF4</f>
        <v>0</v>
      </c>
      <c r="AG4" s="458">
        <f>'IS BS CF'!AG4</f>
        <v>0</v>
      </c>
      <c r="AH4" s="458">
        <f>'IS BS CF'!AH4</f>
        <v>0</v>
      </c>
      <c r="AI4" s="458">
        <f>'IS BS CF'!AI4</f>
        <v>0</v>
      </c>
      <c r="AJ4" s="458">
        <f>'IS BS CF'!AJ4</f>
        <v>0</v>
      </c>
      <c r="AK4" s="458">
        <f>'IS BS CF'!AK4</f>
        <v>0</v>
      </c>
      <c r="AL4" s="458">
        <f>'IS BS CF'!AL4</f>
        <v>0</v>
      </c>
      <c r="AM4" s="458">
        <f>'IS BS CF'!AM4</f>
        <v>0</v>
      </c>
      <c r="AN4" s="458">
        <f>'IS BS CF'!AN4</f>
        <v>0</v>
      </c>
      <c r="AO4" s="458">
        <f>'IS BS CF'!AO4</f>
        <v>0</v>
      </c>
      <c r="AP4" s="458">
        <f>'IS BS CF'!AP4</f>
        <v>2025</v>
      </c>
      <c r="AQ4" s="458">
        <f>'IS BS CF'!AQ4</f>
        <v>0</v>
      </c>
      <c r="AR4" s="458">
        <f>'IS BS CF'!AR4</f>
        <v>0</v>
      </c>
      <c r="AS4" s="458">
        <f>'IS BS CF'!AS4</f>
        <v>0</v>
      </c>
      <c r="AT4" s="458">
        <f>'IS BS CF'!AT4</f>
        <v>0</v>
      </c>
      <c r="AU4" s="458">
        <f>'IS BS CF'!AU4</f>
        <v>0</v>
      </c>
      <c r="AV4" s="458">
        <f>'IS BS CF'!AV4</f>
        <v>0</v>
      </c>
      <c r="AW4" s="458">
        <f>'IS BS CF'!AW4</f>
        <v>0</v>
      </c>
      <c r="AX4" s="458">
        <f>'IS BS CF'!AX4</f>
        <v>0</v>
      </c>
      <c r="AY4" s="458">
        <f>'IS BS CF'!AY4</f>
        <v>0</v>
      </c>
      <c r="AZ4" s="458">
        <f>'IS BS CF'!AZ4</f>
        <v>0</v>
      </c>
      <c r="BA4" s="458">
        <f>'IS BS CF'!BA4</f>
        <v>0</v>
      </c>
      <c r="BB4" s="458">
        <f>'IS BS CF'!BB4</f>
        <v>2026</v>
      </c>
      <c r="BC4" s="458">
        <f>'IS BS CF'!BC4</f>
        <v>0</v>
      </c>
      <c r="BD4" s="458">
        <f>'IS BS CF'!BD4</f>
        <v>0</v>
      </c>
      <c r="BE4" s="458">
        <f>'IS BS CF'!BE4</f>
        <v>0</v>
      </c>
      <c r="BF4" s="458">
        <f>'IS BS CF'!BF4</f>
        <v>0</v>
      </c>
      <c r="BG4" s="458">
        <f>'IS BS CF'!BG4</f>
        <v>0</v>
      </c>
      <c r="BH4" s="458">
        <f>'IS BS CF'!BH4</f>
        <v>0</v>
      </c>
      <c r="BI4" s="458">
        <f>'IS BS CF'!BI4</f>
        <v>0</v>
      </c>
      <c r="BJ4" s="458">
        <f>'IS BS CF'!BJ4</f>
        <v>0</v>
      </c>
      <c r="BK4" s="458">
        <f>'IS BS CF'!BK4</f>
        <v>0</v>
      </c>
      <c r="BL4" s="458">
        <f>'IS BS CF'!BL4</f>
        <v>0</v>
      </c>
      <c r="BM4" s="458">
        <f>'IS BS CF'!BM4</f>
        <v>0</v>
      </c>
      <c r="BN4" s="458">
        <f>'IS BS CF'!BN4</f>
        <v>2027</v>
      </c>
      <c r="BO4" s="458">
        <f>'IS BS CF'!BO4</f>
        <v>0</v>
      </c>
      <c r="BP4" s="458">
        <f>'IS BS CF'!BP4</f>
        <v>0</v>
      </c>
      <c r="BQ4" s="458">
        <f>'IS BS CF'!BQ4</f>
        <v>0</v>
      </c>
      <c r="BR4" s="458">
        <f>'IS BS CF'!BR4</f>
        <v>0</v>
      </c>
      <c r="BS4" s="458">
        <f>'IS BS CF'!BS4</f>
        <v>0</v>
      </c>
      <c r="BT4" s="458">
        <f>'IS BS CF'!BT4</f>
        <v>0</v>
      </c>
      <c r="BU4" s="458">
        <f>'IS BS CF'!BU4</f>
        <v>0</v>
      </c>
      <c r="BV4" s="458">
        <f>'IS BS CF'!BV4</f>
        <v>0</v>
      </c>
      <c r="BW4" s="458">
        <f>'IS BS CF'!BW4</f>
        <v>0</v>
      </c>
      <c r="BX4" s="458">
        <f>'IS BS CF'!BX4</f>
        <v>0</v>
      </c>
      <c r="BY4" s="458">
        <f>'IS BS CF'!BY4</f>
        <v>0</v>
      </c>
      <c r="BZ4" s="458">
        <f>'IS BS CF'!BZ4</f>
        <v>2028</v>
      </c>
      <c r="CA4" s="458">
        <f>'IS BS CF'!CA4</f>
        <v>0</v>
      </c>
      <c r="CB4" s="458">
        <f>'IS BS CF'!CB4</f>
        <v>0</v>
      </c>
      <c r="CC4" s="458">
        <f>'IS BS CF'!CC4</f>
        <v>0</v>
      </c>
      <c r="CD4" s="458">
        <f>'IS BS CF'!CD4</f>
        <v>0</v>
      </c>
      <c r="CE4" s="458">
        <f>'IS BS CF'!CE4</f>
        <v>0</v>
      </c>
      <c r="CF4" s="458">
        <f>'IS BS CF'!CF4</f>
        <v>0</v>
      </c>
      <c r="CG4" s="458">
        <f>'IS BS CF'!CG4</f>
        <v>0</v>
      </c>
      <c r="CH4" s="458">
        <f>'IS BS CF'!CH4</f>
        <v>0</v>
      </c>
      <c r="CI4" s="458">
        <f>'IS BS CF'!CI4</f>
        <v>0</v>
      </c>
      <c r="CJ4" s="458">
        <f>'IS BS CF'!CJ4</f>
        <v>0</v>
      </c>
      <c r="CK4" s="458">
        <f>'IS BS CF'!CK4</f>
        <v>0</v>
      </c>
      <c r="CL4" s="458">
        <f>'IS BS CF'!CL4</f>
        <v>2029</v>
      </c>
    </row>
    <row r="5" spans="1:90" outlineLevel="2" x14ac:dyDescent="0.35">
      <c r="G5" s="451" t="str">
        <f>'IS BS CF'!B5</f>
        <v>(Year #)</v>
      </c>
      <c r="H5" s="12"/>
      <c r="I5" s="8" t="s">
        <v>640</v>
      </c>
      <c r="K5" s="12">
        <v>0</v>
      </c>
      <c r="L5" s="12">
        <v>1</v>
      </c>
      <c r="M5" s="12">
        <v>2</v>
      </c>
      <c r="N5" s="12">
        <v>3</v>
      </c>
      <c r="O5" s="12">
        <v>4</v>
      </c>
      <c r="P5" s="12">
        <v>5</v>
      </c>
      <c r="S5" s="452">
        <f>'IS BS CF'!S5</f>
        <v>1</v>
      </c>
      <c r="T5" s="452">
        <f>'IS BS CF'!T5</f>
        <v>1</v>
      </c>
      <c r="U5" s="452">
        <f>'IS BS CF'!U5</f>
        <v>1</v>
      </c>
      <c r="V5" s="452">
        <f>'IS BS CF'!V5</f>
        <v>1</v>
      </c>
      <c r="W5" s="452">
        <f>'IS BS CF'!W5</f>
        <v>1</v>
      </c>
      <c r="X5" s="452">
        <f>'IS BS CF'!X5</f>
        <v>1</v>
      </c>
      <c r="Y5" s="452">
        <f>'IS BS CF'!Y5</f>
        <v>1</v>
      </c>
      <c r="Z5" s="452">
        <f>'IS BS CF'!Z5</f>
        <v>1</v>
      </c>
      <c r="AA5" s="452">
        <f>'IS BS CF'!AA5</f>
        <v>1</v>
      </c>
      <c r="AB5" s="452">
        <f>'IS BS CF'!AB5</f>
        <v>1</v>
      </c>
      <c r="AC5" s="452">
        <f>'IS BS CF'!AC5</f>
        <v>1</v>
      </c>
      <c r="AD5" s="452">
        <f>'IS BS CF'!AD5</f>
        <v>1</v>
      </c>
      <c r="AE5" s="452">
        <f>'IS BS CF'!AE5</f>
        <v>2</v>
      </c>
      <c r="AF5" s="452">
        <f>'IS BS CF'!AF5</f>
        <v>2</v>
      </c>
      <c r="AG5" s="452">
        <f>'IS BS CF'!AG5</f>
        <v>2</v>
      </c>
      <c r="AH5" s="452">
        <f>'IS BS CF'!AH5</f>
        <v>2</v>
      </c>
      <c r="AI5" s="452">
        <f>'IS BS CF'!AI5</f>
        <v>2</v>
      </c>
      <c r="AJ5" s="452">
        <f>'IS BS CF'!AJ5</f>
        <v>2</v>
      </c>
      <c r="AK5" s="452">
        <f>'IS BS CF'!AK5</f>
        <v>2</v>
      </c>
      <c r="AL5" s="452">
        <f>'IS BS CF'!AL5</f>
        <v>2</v>
      </c>
      <c r="AM5" s="452">
        <f>'IS BS CF'!AM5</f>
        <v>2</v>
      </c>
      <c r="AN5" s="452">
        <f>'IS BS CF'!AN5</f>
        <v>2</v>
      </c>
      <c r="AO5" s="452">
        <f>'IS BS CF'!AO5</f>
        <v>2</v>
      </c>
      <c r="AP5" s="452">
        <f>'IS BS CF'!AP5</f>
        <v>2</v>
      </c>
      <c r="AQ5" s="452">
        <f>'IS BS CF'!AQ5</f>
        <v>3</v>
      </c>
      <c r="AR5" s="452">
        <f>'IS BS CF'!AR5</f>
        <v>3</v>
      </c>
      <c r="AS5" s="452">
        <f>'IS BS CF'!AS5</f>
        <v>3</v>
      </c>
      <c r="AT5" s="452">
        <f>'IS BS CF'!AT5</f>
        <v>3</v>
      </c>
      <c r="AU5" s="452">
        <f>'IS BS CF'!AU5</f>
        <v>3</v>
      </c>
      <c r="AV5" s="452">
        <f>'IS BS CF'!AV5</f>
        <v>3</v>
      </c>
      <c r="AW5" s="452">
        <f>'IS BS CF'!AW5</f>
        <v>3</v>
      </c>
      <c r="AX5" s="452">
        <f>'IS BS CF'!AX5</f>
        <v>3</v>
      </c>
      <c r="AY5" s="452">
        <f>'IS BS CF'!AY5</f>
        <v>3</v>
      </c>
      <c r="AZ5" s="452">
        <f>'IS BS CF'!AZ5</f>
        <v>3</v>
      </c>
      <c r="BA5" s="452">
        <f>'IS BS CF'!BA5</f>
        <v>3</v>
      </c>
      <c r="BB5" s="452">
        <f>'IS BS CF'!BB5</f>
        <v>3</v>
      </c>
      <c r="BC5" s="452">
        <f>'IS BS CF'!BC5</f>
        <v>4</v>
      </c>
      <c r="BD5" s="452">
        <f>'IS BS CF'!BD5</f>
        <v>4</v>
      </c>
      <c r="BE5" s="452">
        <f>'IS BS CF'!BE5</f>
        <v>4</v>
      </c>
      <c r="BF5" s="452">
        <f>'IS BS CF'!BF5</f>
        <v>4</v>
      </c>
      <c r="BG5" s="452">
        <f>'IS BS CF'!BG5</f>
        <v>4</v>
      </c>
      <c r="BH5" s="452">
        <f>'IS BS CF'!BH5</f>
        <v>4</v>
      </c>
      <c r="BI5" s="452">
        <f>'IS BS CF'!BI5</f>
        <v>4</v>
      </c>
      <c r="BJ5" s="452">
        <f>'IS BS CF'!BJ5</f>
        <v>4</v>
      </c>
      <c r="BK5" s="452">
        <f>'IS BS CF'!BK5</f>
        <v>4</v>
      </c>
      <c r="BL5" s="452">
        <f>'IS BS CF'!BL5</f>
        <v>4</v>
      </c>
      <c r="BM5" s="452">
        <f>'IS BS CF'!BM5</f>
        <v>4</v>
      </c>
      <c r="BN5" s="452">
        <f>'IS BS CF'!BN5</f>
        <v>4</v>
      </c>
      <c r="BO5" s="452">
        <f>'IS BS CF'!BO5</f>
        <v>5</v>
      </c>
      <c r="BP5" s="452">
        <f>'IS BS CF'!BP5</f>
        <v>5</v>
      </c>
      <c r="BQ5" s="452">
        <f>'IS BS CF'!BQ5</f>
        <v>5</v>
      </c>
      <c r="BR5" s="452">
        <f>'IS BS CF'!BR5</f>
        <v>5</v>
      </c>
      <c r="BS5" s="452">
        <f>'IS BS CF'!BS5</f>
        <v>5</v>
      </c>
      <c r="BT5" s="452">
        <f>'IS BS CF'!BT5</f>
        <v>5</v>
      </c>
      <c r="BU5" s="452">
        <f>'IS BS CF'!BU5</f>
        <v>5</v>
      </c>
      <c r="BV5" s="452">
        <f>'IS BS CF'!BV5</f>
        <v>5</v>
      </c>
      <c r="BW5" s="452">
        <f>'IS BS CF'!BW5</f>
        <v>5</v>
      </c>
      <c r="BX5" s="452">
        <f>'IS BS CF'!BX5</f>
        <v>5</v>
      </c>
      <c r="BY5" s="452">
        <f>'IS BS CF'!BY5</f>
        <v>5</v>
      </c>
      <c r="BZ5" s="452">
        <f>'IS BS CF'!BZ5</f>
        <v>5</v>
      </c>
      <c r="CA5" s="452">
        <f>'IS BS CF'!CA5</f>
        <v>6</v>
      </c>
      <c r="CB5" s="452">
        <f>'IS BS CF'!CB5</f>
        <v>6</v>
      </c>
      <c r="CC5" s="452">
        <f>'IS BS CF'!CC5</f>
        <v>6</v>
      </c>
      <c r="CD5" s="452">
        <f>'IS BS CF'!CD5</f>
        <v>6</v>
      </c>
      <c r="CE5" s="452">
        <f>'IS BS CF'!CE5</f>
        <v>6</v>
      </c>
      <c r="CF5" s="452">
        <f>'IS BS CF'!CF5</f>
        <v>6</v>
      </c>
      <c r="CG5" s="452">
        <f>'IS BS CF'!CG5</f>
        <v>6</v>
      </c>
      <c r="CH5" s="452">
        <f>'IS BS CF'!CH5</f>
        <v>6</v>
      </c>
      <c r="CI5" s="452">
        <f>'IS BS CF'!CI5</f>
        <v>6</v>
      </c>
      <c r="CJ5" s="452">
        <f>'IS BS CF'!CJ5</f>
        <v>6</v>
      </c>
      <c r="CK5" s="452">
        <f>'IS BS CF'!CK5</f>
        <v>6</v>
      </c>
      <c r="CL5" s="452">
        <f>'IS BS CF'!CL5</f>
        <v>6</v>
      </c>
    </row>
    <row r="6" spans="1:90" outlineLevel="2" x14ac:dyDescent="0.35">
      <c r="G6" s="451" t="str">
        <f>'IS BS CF'!B6</f>
        <v>(Year end #)</v>
      </c>
      <c r="I6" s="8" t="s">
        <v>641</v>
      </c>
      <c r="K6" s="12"/>
      <c r="L6" s="12"/>
      <c r="M6" s="12"/>
      <c r="N6" s="12"/>
      <c r="O6" s="12"/>
      <c r="P6" s="12"/>
      <c r="S6" s="452">
        <f>'IS BS CF'!S6</f>
        <v>0</v>
      </c>
      <c r="T6" s="452">
        <f>'IS BS CF'!T6</f>
        <v>0</v>
      </c>
      <c r="U6" s="452">
        <f>'IS BS CF'!U6</f>
        <v>0</v>
      </c>
      <c r="V6" s="452">
        <f>'IS BS CF'!V6</f>
        <v>0</v>
      </c>
      <c r="W6" s="452">
        <f>'IS BS CF'!W6</f>
        <v>0</v>
      </c>
      <c r="X6" s="452">
        <f>'IS BS CF'!X6</f>
        <v>0</v>
      </c>
      <c r="Y6" s="452">
        <f>'IS BS CF'!Y6</f>
        <v>0</v>
      </c>
      <c r="Z6" s="452">
        <f>'IS BS CF'!Z6</f>
        <v>0</v>
      </c>
      <c r="AA6" s="452">
        <f>'IS BS CF'!AA6</f>
        <v>0</v>
      </c>
      <c r="AB6" s="452">
        <f>'IS BS CF'!AB6</f>
        <v>0</v>
      </c>
      <c r="AC6" s="452">
        <f>'IS BS CF'!AC6</f>
        <v>0</v>
      </c>
      <c r="AD6" s="452">
        <f>'IS BS CF'!AD6</f>
        <v>1</v>
      </c>
      <c r="AE6" s="452">
        <f>'IS BS CF'!AE6</f>
        <v>0</v>
      </c>
      <c r="AF6" s="452">
        <f>'IS BS CF'!AF6</f>
        <v>0</v>
      </c>
      <c r="AG6" s="452">
        <f>'IS BS CF'!AG6</f>
        <v>0</v>
      </c>
      <c r="AH6" s="452">
        <f>'IS BS CF'!AH6</f>
        <v>0</v>
      </c>
      <c r="AI6" s="452">
        <f>'IS BS CF'!AI6</f>
        <v>0</v>
      </c>
      <c r="AJ6" s="452">
        <f>'IS BS CF'!AJ6</f>
        <v>0</v>
      </c>
      <c r="AK6" s="452">
        <f>'IS BS CF'!AK6</f>
        <v>0</v>
      </c>
      <c r="AL6" s="452">
        <f>'IS BS CF'!AL6</f>
        <v>0</v>
      </c>
      <c r="AM6" s="452">
        <f>'IS BS CF'!AM6</f>
        <v>0</v>
      </c>
      <c r="AN6" s="452">
        <f>'IS BS CF'!AN6</f>
        <v>0</v>
      </c>
      <c r="AO6" s="452">
        <f>'IS BS CF'!AO6</f>
        <v>0</v>
      </c>
      <c r="AP6" s="452">
        <f>'IS BS CF'!AP6</f>
        <v>2</v>
      </c>
      <c r="AQ6" s="452">
        <f>'IS BS CF'!AQ6</f>
        <v>0</v>
      </c>
      <c r="AR6" s="452">
        <f>'IS BS CF'!AR6</f>
        <v>0</v>
      </c>
      <c r="AS6" s="452">
        <f>'IS BS CF'!AS6</f>
        <v>0</v>
      </c>
      <c r="AT6" s="452">
        <f>'IS BS CF'!AT6</f>
        <v>0</v>
      </c>
      <c r="AU6" s="452">
        <f>'IS BS CF'!AU6</f>
        <v>0</v>
      </c>
      <c r="AV6" s="452">
        <f>'IS BS CF'!AV6</f>
        <v>0</v>
      </c>
      <c r="AW6" s="452">
        <f>'IS BS CF'!AW6</f>
        <v>0</v>
      </c>
      <c r="AX6" s="452">
        <f>'IS BS CF'!AX6</f>
        <v>0</v>
      </c>
      <c r="AY6" s="452">
        <f>'IS BS CF'!AY6</f>
        <v>0</v>
      </c>
      <c r="AZ6" s="452">
        <f>'IS BS CF'!AZ6</f>
        <v>0</v>
      </c>
      <c r="BA6" s="452">
        <f>'IS BS CF'!BA6</f>
        <v>0</v>
      </c>
      <c r="BB6" s="452">
        <f>'IS BS CF'!BB6</f>
        <v>3</v>
      </c>
      <c r="BC6" s="452">
        <f>'IS BS CF'!BC6</f>
        <v>0</v>
      </c>
      <c r="BD6" s="452">
        <f>'IS BS CF'!BD6</f>
        <v>0</v>
      </c>
      <c r="BE6" s="452">
        <f>'IS BS CF'!BE6</f>
        <v>0</v>
      </c>
      <c r="BF6" s="452">
        <f>'IS BS CF'!BF6</f>
        <v>0</v>
      </c>
      <c r="BG6" s="452">
        <f>'IS BS CF'!BG6</f>
        <v>0</v>
      </c>
      <c r="BH6" s="452">
        <f>'IS BS CF'!BH6</f>
        <v>0</v>
      </c>
      <c r="BI6" s="452">
        <f>'IS BS CF'!BI6</f>
        <v>0</v>
      </c>
      <c r="BJ6" s="452">
        <f>'IS BS CF'!BJ6</f>
        <v>0</v>
      </c>
      <c r="BK6" s="452">
        <f>'IS BS CF'!BK6</f>
        <v>0</v>
      </c>
      <c r="BL6" s="452">
        <f>'IS BS CF'!BL6</f>
        <v>0</v>
      </c>
      <c r="BM6" s="452">
        <f>'IS BS CF'!BM6</f>
        <v>0</v>
      </c>
      <c r="BN6" s="452">
        <f>'IS BS CF'!BN6</f>
        <v>4</v>
      </c>
      <c r="BO6" s="452">
        <f>'IS BS CF'!BO6</f>
        <v>0</v>
      </c>
      <c r="BP6" s="452">
        <f>'IS BS CF'!BP6</f>
        <v>0</v>
      </c>
      <c r="BQ6" s="452">
        <f>'IS BS CF'!BQ6</f>
        <v>0</v>
      </c>
      <c r="BR6" s="452">
        <f>'IS BS CF'!BR6</f>
        <v>0</v>
      </c>
      <c r="BS6" s="452">
        <f>'IS BS CF'!BS6</f>
        <v>0</v>
      </c>
      <c r="BT6" s="452">
        <f>'IS BS CF'!BT6</f>
        <v>0</v>
      </c>
      <c r="BU6" s="452">
        <f>'IS BS CF'!BU6</f>
        <v>0</v>
      </c>
      <c r="BV6" s="452">
        <f>'IS BS CF'!BV6</f>
        <v>0</v>
      </c>
      <c r="BW6" s="452">
        <f>'IS BS CF'!BW6</f>
        <v>0</v>
      </c>
      <c r="BX6" s="452">
        <f>'IS BS CF'!BX6</f>
        <v>0</v>
      </c>
      <c r="BY6" s="452">
        <f>'IS BS CF'!BY6</f>
        <v>0</v>
      </c>
      <c r="BZ6" s="452">
        <f>'IS BS CF'!BZ6</f>
        <v>5</v>
      </c>
      <c r="CA6" s="452">
        <f>'IS BS CF'!CA6</f>
        <v>0</v>
      </c>
      <c r="CB6" s="452">
        <f>'IS BS CF'!CB6</f>
        <v>0</v>
      </c>
      <c r="CC6" s="452">
        <f>'IS BS CF'!CC6</f>
        <v>0</v>
      </c>
      <c r="CD6" s="452">
        <f>'IS BS CF'!CD6</f>
        <v>0</v>
      </c>
      <c r="CE6" s="452">
        <f>'IS BS CF'!CE6</f>
        <v>0</v>
      </c>
      <c r="CF6" s="452">
        <f>'IS BS CF'!CF6</f>
        <v>0</v>
      </c>
      <c r="CG6" s="452">
        <f>'IS BS CF'!CG6</f>
        <v>0</v>
      </c>
      <c r="CH6" s="452">
        <f>'IS BS CF'!CH6</f>
        <v>0</v>
      </c>
      <c r="CI6" s="452">
        <f>'IS BS CF'!CI6</f>
        <v>0</v>
      </c>
      <c r="CJ6" s="452">
        <f>'IS BS CF'!CJ6</f>
        <v>0</v>
      </c>
      <c r="CK6" s="452">
        <f>'IS BS CF'!CK6</f>
        <v>0</v>
      </c>
      <c r="CL6" s="452" t="e">
        <f>'IS BS CF'!CL6</f>
        <v>#REF!</v>
      </c>
    </row>
    <row r="7" spans="1:90" outlineLevel="2" x14ac:dyDescent="0.35">
      <c r="G7" s="451" t="str">
        <f>'IS BS CF'!B7</f>
        <v>(Calendar month #)</v>
      </c>
      <c r="J7" s="12"/>
      <c r="K7" s="12"/>
      <c r="L7" s="12"/>
      <c r="M7" s="12"/>
      <c r="N7" s="12"/>
      <c r="O7" s="12"/>
      <c r="P7" s="12"/>
      <c r="S7" s="451">
        <f>'IS BS CF'!S7</f>
        <v>1</v>
      </c>
      <c r="T7" s="451">
        <f>'IS BS CF'!T7</f>
        <v>2</v>
      </c>
      <c r="U7" s="451">
        <f>'IS BS CF'!U7</f>
        <v>3</v>
      </c>
      <c r="V7" s="451">
        <f>'IS BS CF'!V7</f>
        <v>4</v>
      </c>
      <c r="W7" s="451">
        <f>'IS BS CF'!W7</f>
        <v>5</v>
      </c>
      <c r="X7" s="451">
        <f>'IS BS CF'!X7</f>
        <v>6</v>
      </c>
      <c r="Y7" s="451">
        <f>'IS BS CF'!Y7</f>
        <v>7</v>
      </c>
      <c r="Z7" s="451">
        <f>'IS BS CF'!Z7</f>
        <v>8</v>
      </c>
      <c r="AA7" s="451">
        <f>'IS BS CF'!AA7</f>
        <v>9</v>
      </c>
      <c r="AB7" s="451">
        <f>'IS BS CF'!AB7</f>
        <v>10</v>
      </c>
      <c r="AC7" s="451">
        <f>'IS BS CF'!AC7</f>
        <v>11</v>
      </c>
      <c r="AD7" s="451">
        <f>'IS BS CF'!AD7</f>
        <v>12</v>
      </c>
      <c r="AE7" s="451">
        <f>'IS BS CF'!AE7</f>
        <v>1</v>
      </c>
      <c r="AF7" s="451">
        <f>'IS BS CF'!AF7</f>
        <v>2</v>
      </c>
      <c r="AG7" s="451">
        <f>'IS BS CF'!AG7</f>
        <v>3</v>
      </c>
      <c r="AH7" s="451">
        <f>'IS BS CF'!AH7</f>
        <v>4</v>
      </c>
      <c r="AI7" s="451">
        <f>'IS BS CF'!AI7</f>
        <v>5</v>
      </c>
      <c r="AJ7" s="451">
        <f>'IS BS CF'!AJ7</f>
        <v>6</v>
      </c>
      <c r="AK7" s="451">
        <f>'IS BS CF'!AK7</f>
        <v>7</v>
      </c>
      <c r="AL7" s="451">
        <f>'IS BS CF'!AL7</f>
        <v>8</v>
      </c>
      <c r="AM7" s="451">
        <f>'IS BS CF'!AM7</f>
        <v>9</v>
      </c>
      <c r="AN7" s="451">
        <f>'IS BS CF'!AN7</f>
        <v>10</v>
      </c>
      <c r="AO7" s="451">
        <f>'IS BS CF'!AO7</f>
        <v>11</v>
      </c>
      <c r="AP7" s="451">
        <f>'IS BS CF'!AP7</f>
        <v>12</v>
      </c>
      <c r="AQ7" s="451">
        <f>'IS BS CF'!AQ7</f>
        <v>1</v>
      </c>
      <c r="AR7" s="451">
        <f>'IS BS CF'!AR7</f>
        <v>2</v>
      </c>
      <c r="AS7" s="451">
        <f>'IS BS CF'!AS7</f>
        <v>3</v>
      </c>
      <c r="AT7" s="451">
        <f>'IS BS CF'!AT7</f>
        <v>4</v>
      </c>
      <c r="AU7" s="451">
        <f>'IS BS CF'!AU7</f>
        <v>5</v>
      </c>
      <c r="AV7" s="451">
        <f>'IS BS CF'!AV7</f>
        <v>6</v>
      </c>
      <c r="AW7" s="451">
        <f>'IS BS CF'!AW7</f>
        <v>7</v>
      </c>
      <c r="AX7" s="451">
        <f>'IS BS CF'!AX7</f>
        <v>8</v>
      </c>
      <c r="AY7" s="451">
        <f>'IS BS CF'!AY7</f>
        <v>9</v>
      </c>
      <c r="AZ7" s="451">
        <f>'IS BS CF'!AZ7</f>
        <v>10</v>
      </c>
      <c r="BA7" s="451">
        <f>'IS BS CF'!BA7</f>
        <v>11</v>
      </c>
      <c r="BB7" s="451">
        <f>'IS BS CF'!BB7</f>
        <v>12</v>
      </c>
      <c r="BC7" s="451">
        <f>'IS BS CF'!BC7</f>
        <v>1</v>
      </c>
      <c r="BD7" s="451">
        <f>'IS BS CF'!BD7</f>
        <v>2</v>
      </c>
      <c r="BE7" s="451">
        <f>'IS BS CF'!BE7</f>
        <v>3</v>
      </c>
      <c r="BF7" s="451">
        <f>'IS BS CF'!BF7</f>
        <v>4</v>
      </c>
      <c r="BG7" s="451">
        <f>'IS BS CF'!BG7</f>
        <v>5</v>
      </c>
      <c r="BH7" s="451">
        <f>'IS BS CF'!BH7</f>
        <v>6</v>
      </c>
      <c r="BI7" s="451">
        <f>'IS BS CF'!BI7</f>
        <v>7</v>
      </c>
      <c r="BJ7" s="451">
        <f>'IS BS CF'!BJ7</f>
        <v>8</v>
      </c>
      <c r="BK7" s="451">
        <f>'IS BS CF'!BK7</f>
        <v>9</v>
      </c>
      <c r="BL7" s="451">
        <f>'IS BS CF'!BL7</f>
        <v>10</v>
      </c>
      <c r="BM7" s="451">
        <f>'IS BS CF'!BM7</f>
        <v>11</v>
      </c>
      <c r="BN7" s="451">
        <f>'IS BS CF'!BN7</f>
        <v>12</v>
      </c>
      <c r="BO7" s="451">
        <f>'IS BS CF'!BO7</f>
        <v>1</v>
      </c>
      <c r="BP7" s="451">
        <f>'IS BS CF'!BP7</f>
        <v>2</v>
      </c>
      <c r="BQ7" s="451">
        <f>'IS BS CF'!BQ7</f>
        <v>3</v>
      </c>
      <c r="BR7" s="451">
        <f>'IS BS CF'!BR7</f>
        <v>4</v>
      </c>
      <c r="BS7" s="451">
        <f>'IS BS CF'!BS7</f>
        <v>5</v>
      </c>
      <c r="BT7" s="451">
        <f>'IS BS CF'!BT7</f>
        <v>6</v>
      </c>
      <c r="BU7" s="451">
        <f>'IS BS CF'!BU7</f>
        <v>7</v>
      </c>
      <c r="BV7" s="451">
        <f>'IS BS CF'!BV7</f>
        <v>8</v>
      </c>
      <c r="BW7" s="451">
        <f>'IS BS CF'!BW7</f>
        <v>9</v>
      </c>
      <c r="BX7" s="451">
        <f>'IS BS CF'!BX7</f>
        <v>10</v>
      </c>
      <c r="BY7" s="451">
        <f>'IS BS CF'!BY7</f>
        <v>11</v>
      </c>
      <c r="BZ7" s="451">
        <f>'IS BS CF'!BZ7</f>
        <v>12</v>
      </c>
      <c r="CA7" s="451">
        <f>'IS BS CF'!CA7</f>
        <v>1</v>
      </c>
      <c r="CB7" s="451">
        <f>'IS BS CF'!CB7</f>
        <v>2</v>
      </c>
      <c r="CC7" s="451">
        <f>'IS BS CF'!CC7</f>
        <v>3</v>
      </c>
      <c r="CD7" s="451">
        <f>'IS BS CF'!CD7</f>
        <v>4</v>
      </c>
      <c r="CE7" s="451">
        <f>'IS BS CF'!CE7</f>
        <v>5</v>
      </c>
      <c r="CF7" s="451">
        <f>'IS BS CF'!CF7</f>
        <v>6</v>
      </c>
      <c r="CG7" s="451">
        <f>'IS BS CF'!CG7</f>
        <v>7</v>
      </c>
      <c r="CH7" s="451">
        <f>'IS BS CF'!CH7</f>
        <v>8</v>
      </c>
      <c r="CI7" s="451">
        <f>'IS BS CF'!CI7</f>
        <v>9</v>
      </c>
      <c r="CJ7" s="451">
        <f>'IS BS CF'!CJ7</f>
        <v>10</v>
      </c>
      <c r="CK7" s="451">
        <f>'IS BS CF'!CK7</f>
        <v>11</v>
      </c>
      <c r="CL7" s="451">
        <f>'IS BS CF'!CL7</f>
        <v>12</v>
      </c>
    </row>
    <row r="8" spans="1:90" outlineLevel="2" x14ac:dyDescent="0.35">
      <c r="G8" s="450"/>
      <c r="J8" s="12"/>
      <c r="K8" s="12"/>
      <c r="L8" s="12"/>
      <c r="M8" s="12"/>
      <c r="N8" s="12"/>
      <c r="O8" s="12"/>
      <c r="P8" s="12"/>
      <c r="S8" s="264"/>
      <c r="T8" s="264"/>
      <c r="U8" s="264"/>
      <c r="V8" s="264"/>
      <c r="W8" s="264"/>
      <c r="X8" s="264"/>
      <c r="Y8" s="264"/>
      <c r="Z8" s="264"/>
      <c r="AA8" s="264"/>
      <c r="AB8" s="264"/>
      <c r="AC8" s="264"/>
      <c r="AD8" s="264"/>
      <c r="AE8" s="264"/>
      <c r="AF8" s="264"/>
      <c r="AG8" s="264"/>
      <c r="AH8" s="264"/>
      <c r="AI8" s="264"/>
      <c r="AJ8" s="264"/>
      <c r="AK8" s="264"/>
      <c r="AL8" s="264"/>
      <c r="AM8" s="264"/>
      <c r="AN8" s="264"/>
      <c r="AO8" s="264"/>
      <c r="AP8" s="264"/>
      <c r="AQ8" s="264"/>
      <c r="AR8" s="264"/>
      <c r="AS8" s="264"/>
      <c r="AT8" s="264"/>
      <c r="AU8" s="264"/>
      <c r="AV8" s="264"/>
      <c r="AW8" s="264"/>
      <c r="AX8" s="264"/>
      <c r="AY8" s="264"/>
      <c r="AZ8" s="264"/>
      <c r="BA8" s="264"/>
      <c r="BB8" s="264"/>
      <c r="BC8" s="264"/>
      <c r="BD8" s="264"/>
      <c r="BE8" s="264"/>
      <c r="BF8" s="264"/>
      <c r="BG8" s="264"/>
      <c r="BH8" s="264"/>
      <c r="BI8" s="264"/>
      <c r="BJ8" s="264"/>
      <c r="BK8" s="264"/>
      <c r="BL8" s="264"/>
      <c r="BM8" s="264"/>
      <c r="BN8" s="264"/>
      <c r="BO8" s="264"/>
      <c r="BP8" s="264"/>
      <c r="BQ8" s="264"/>
      <c r="BR8" s="264"/>
      <c r="BS8" s="264"/>
      <c r="BT8" s="264"/>
      <c r="BU8" s="264"/>
      <c r="BV8" s="264"/>
      <c r="BW8" s="264"/>
      <c r="BX8" s="264"/>
      <c r="BY8" s="264"/>
      <c r="BZ8" s="264"/>
      <c r="CA8" s="264"/>
      <c r="CB8" s="264"/>
      <c r="CC8" s="264"/>
      <c r="CD8" s="264"/>
      <c r="CE8" s="264"/>
      <c r="CF8" s="264"/>
      <c r="CG8" s="264"/>
      <c r="CH8" s="264"/>
      <c r="CI8" s="264"/>
      <c r="CJ8" s="264"/>
      <c r="CK8" s="264"/>
      <c r="CL8" s="264"/>
    </row>
    <row r="9" spans="1:90" outlineLevel="2" x14ac:dyDescent="0.35">
      <c r="J9" s="12"/>
      <c r="K9" s="12"/>
      <c r="L9" s="12"/>
      <c r="M9" s="12"/>
      <c r="N9" s="12"/>
      <c r="O9" s="12"/>
      <c r="P9" s="12"/>
      <c r="S9" s="264"/>
      <c r="T9" s="264"/>
      <c r="U9" s="264"/>
      <c r="V9" s="264"/>
      <c r="W9" s="264"/>
      <c r="X9" s="264"/>
      <c r="Y9" s="264"/>
      <c r="Z9" s="264"/>
      <c r="AA9" s="264"/>
      <c r="AB9" s="264"/>
      <c r="AC9" s="264"/>
      <c r="AD9" s="264"/>
      <c r="AE9" s="264"/>
      <c r="AF9" s="264"/>
      <c r="AG9" s="264"/>
      <c r="AH9" s="264"/>
      <c r="AI9" s="264"/>
      <c r="AJ9" s="264"/>
      <c r="AK9" s="264"/>
      <c r="AL9" s="264"/>
      <c r="AM9" s="264"/>
      <c r="AN9" s="264"/>
      <c r="AO9" s="264"/>
      <c r="AP9" s="264"/>
      <c r="AQ9" s="264"/>
      <c r="AR9" s="264"/>
      <c r="AS9" s="264"/>
      <c r="AT9" s="264"/>
      <c r="AU9" s="264"/>
      <c r="AV9" s="264"/>
      <c r="AW9" s="264"/>
      <c r="AX9" s="264"/>
      <c r="AY9" s="264"/>
      <c r="AZ9" s="264"/>
      <c r="BA9" s="264"/>
      <c r="BB9" s="264"/>
      <c r="BC9" s="264"/>
      <c r="BD9" s="264"/>
      <c r="BE9" s="264"/>
      <c r="BF9" s="264"/>
      <c r="BG9" s="264"/>
      <c r="BH9" s="264"/>
      <c r="BI9" s="264"/>
      <c r="BJ9" s="264"/>
      <c r="BK9" s="264"/>
      <c r="BL9" s="264"/>
      <c r="BM9" s="264"/>
      <c r="BN9" s="264"/>
      <c r="BO9" s="264"/>
      <c r="BP9" s="264"/>
      <c r="BQ9" s="264"/>
      <c r="BR9" s="264"/>
      <c r="BS9" s="264"/>
      <c r="BT9" s="264"/>
      <c r="BU9" s="264"/>
      <c r="BV9" s="264"/>
      <c r="BW9" s="264"/>
      <c r="BX9" s="264"/>
      <c r="BY9" s="264"/>
      <c r="BZ9" s="264"/>
      <c r="CA9" s="264"/>
      <c r="CB9" s="264"/>
      <c r="CC9" s="264"/>
      <c r="CD9" s="264"/>
      <c r="CE9" s="264"/>
      <c r="CF9" s="264"/>
      <c r="CG9" s="264"/>
      <c r="CH9" s="264"/>
      <c r="CI9" s="264"/>
      <c r="CJ9" s="264"/>
      <c r="CK9" s="264"/>
      <c r="CL9" s="264"/>
    </row>
    <row r="10" spans="1:90" collapsed="1" x14ac:dyDescent="0.35">
      <c r="A10" s="12" t="s">
        <v>218</v>
      </c>
      <c r="B10" s="12"/>
      <c r="C10" s="12"/>
      <c r="D10" s="12"/>
      <c r="E10" s="12"/>
      <c r="F10" s="12"/>
      <c r="G10" s="294" t="s">
        <v>642</v>
      </c>
      <c r="H10" s="301"/>
      <c r="I10" s="301"/>
      <c r="J10" s="301"/>
      <c r="K10" s="301"/>
      <c r="L10" s="301"/>
      <c r="M10" s="301"/>
      <c r="N10" s="301"/>
      <c r="O10" s="301"/>
      <c r="P10" s="302"/>
      <c r="S10" s="293"/>
      <c r="T10" s="292"/>
      <c r="U10" s="292"/>
      <c r="V10" s="292"/>
      <c r="W10" s="292"/>
      <c r="X10" s="292"/>
      <c r="Y10" s="292"/>
      <c r="Z10" s="292"/>
      <c r="AA10" s="292"/>
      <c r="AB10" s="292"/>
      <c r="AC10" s="292"/>
      <c r="AD10" s="292"/>
      <c r="AE10" s="292"/>
      <c r="AF10" s="292"/>
      <c r="AG10" s="292"/>
      <c r="AH10" s="292"/>
      <c r="AI10" s="292"/>
      <c r="AJ10" s="292"/>
      <c r="AK10" s="292"/>
      <c r="AL10" s="292"/>
      <c r="AM10" s="292"/>
      <c r="AN10" s="292"/>
      <c r="AO10" s="292"/>
      <c r="AP10" s="292"/>
      <c r="AQ10" s="292"/>
      <c r="AR10" s="292"/>
      <c r="AS10" s="292"/>
      <c r="AT10" s="292"/>
      <c r="AU10" s="292"/>
      <c r="AV10" s="292"/>
      <c r="AW10" s="292"/>
      <c r="AX10" s="292"/>
      <c r="AY10" s="292"/>
      <c r="AZ10" s="292"/>
      <c r="BA10" s="292"/>
      <c r="BB10" s="292"/>
      <c r="BC10" s="292"/>
      <c r="BD10" s="292"/>
      <c r="BE10" s="292"/>
      <c r="BF10" s="292"/>
      <c r="BG10" s="292"/>
      <c r="BH10" s="292"/>
      <c r="BI10" s="292"/>
      <c r="BJ10" s="292"/>
      <c r="BK10" s="292"/>
      <c r="BL10" s="292"/>
      <c r="BM10" s="292"/>
      <c r="BN10" s="292"/>
      <c r="BO10" s="292"/>
      <c r="BP10" s="292"/>
      <c r="BQ10" s="292"/>
      <c r="BR10" s="292"/>
      <c r="BS10" s="292"/>
      <c r="BT10" s="292"/>
      <c r="BU10" s="292"/>
      <c r="BV10" s="292"/>
      <c r="BW10" s="292"/>
      <c r="BX10" s="292"/>
      <c r="BY10" s="292"/>
      <c r="BZ10" s="292"/>
      <c r="CA10" s="292"/>
      <c r="CB10" s="292"/>
      <c r="CC10" s="292"/>
      <c r="CD10" s="292"/>
      <c r="CE10" s="292"/>
      <c r="CF10" s="292"/>
      <c r="CG10" s="292"/>
      <c r="CH10" s="292"/>
      <c r="CI10" s="292"/>
      <c r="CJ10" s="292"/>
      <c r="CK10" s="292"/>
      <c r="CL10" s="295"/>
    </row>
    <row r="11" spans="1:90" ht="14.25" customHeight="1" x14ac:dyDescent="0.35">
      <c r="G11" s="13" t="s">
        <v>642</v>
      </c>
    </row>
    <row r="12" spans="1:90" ht="14.25" customHeight="1" x14ac:dyDescent="0.35">
      <c r="G12" s="8" t="str">
        <f>'IS BS CF'!B16</f>
        <v>Total revenue</v>
      </c>
      <c r="H12" s="13"/>
      <c r="I12" s="13"/>
      <c r="J12" s="13"/>
      <c r="K12" s="24">
        <f ca="1">'IS BS CF'!K16</f>
        <v>0</v>
      </c>
      <c r="L12" s="24">
        <f ca="1">'IS BS CF'!L16</f>
        <v>0</v>
      </c>
      <c r="M12" s="24">
        <f ca="1">'IS BS CF'!M16</f>
        <v>0</v>
      </c>
      <c r="N12" s="24">
        <f ca="1">'IS BS CF'!N16</f>
        <v>0</v>
      </c>
      <c r="O12" s="24">
        <f ca="1">'IS BS CF'!O16</f>
        <v>0</v>
      </c>
      <c r="P12" s="24">
        <f ca="1">'IS BS CF'!P16</f>
        <v>0</v>
      </c>
      <c r="S12" s="24">
        <f ca="1">'IS BS CF'!S16</f>
        <v>0</v>
      </c>
      <c r="T12" s="24">
        <f ca="1">'IS BS CF'!T16</f>
        <v>0</v>
      </c>
      <c r="U12" s="24">
        <f ca="1">'IS BS CF'!U16</f>
        <v>0</v>
      </c>
      <c r="V12" s="24">
        <f ca="1">'IS BS CF'!V16</f>
        <v>0</v>
      </c>
      <c r="W12" s="24">
        <f ca="1">'IS BS CF'!W16</f>
        <v>0</v>
      </c>
      <c r="X12" s="24">
        <f ca="1">'IS BS CF'!X16</f>
        <v>0</v>
      </c>
      <c r="Y12" s="24">
        <f ca="1">'IS BS CF'!Y16</f>
        <v>0</v>
      </c>
      <c r="Z12" s="24">
        <f ca="1">'IS BS CF'!Z16</f>
        <v>0</v>
      </c>
      <c r="AA12" s="24">
        <f ca="1">'IS BS CF'!AA16</f>
        <v>0</v>
      </c>
      <c r="AB12" s="24">
        <f ca="1">'IS BS CF'!AB16</f>
        <v>0</v>
      </c>
      <c r="AC12" s="24">
        <f ca="1">'IS BS CF'!AC16</f>
        <v>0</v>
      </c>
      <c r="AD12" s="24">
        <f ca="1">'IS BS CF'!AD16</f>
        <v>0</v>
      </c>
      <c r="AE12" s="24">
        <f ca="1">'IS BS CF'!AE16</f>
        <v>0</v>
      </c>
      <c r="AF12" s="24">
        <f ca="1">'IS BS CF'!AF16</f>
        <v>0</v>
      </c>
      <c r="AG12" s="24">
        <f ca="1">'IS BS CF'!AG16</f>
        <v>0</v>
      </c>
      <c r="AH12" s="24">
        <f ca="1">'IS BS CF'!AH16</f>
        <v>0</v>
      </c>
      <c r="AI12" s="24">
        <f ca="1">'IS BS CF'!AI16</f>
        <v>0</v>
      </c>
      <c r="AJ12" s="24">
        <f ca="1">'IS BS CF'!AJ16</f>
        <v>0</v>
      </c>
      <c r="AK12" s="24">
        <f ca="1">'IS BS CF'!AK16</f>
        <v>0</v>
      </c>
      <c r="AL12" s="24">
        <f ca="1">'IS BS CF'!AL16</f>
        <v>0</v>
      </c>
      <c r="AM12" s="24">
        <f ca="1">'IS BS CF'!AM16</f>
        <v>0</v>
      </c>
      <c r="AN12" s="24">
        <f ca="1">'IS BS CF'!AN16</f>
        <v>0</v>
      </c>
      <c r="AO12" s="24">
        <f ca="1">'IS BS CF'!AO16</f>
        <v>0</v>
      </c>
      <c r="AP12" s="24">
        <f ca="1">'IS BS CF'!AP16</f>
        <v>0</v>
      </c>
      <c r="AQ12" s="24">
        <f ca="1">'IS BS CF'!AQ16</f>
        <v>0</v>
      </c>
      <c r="AR12" s="24">
        <f ca="1">'IS BS CF'!AR16</f>
        <v>0</v>
      </c>
      <c r="AS12" s="24">
        <f ca="1">'IS BS CF'!AS16</f>
        <v>0</v>
      </c>
      <c r="AT12" s="24">
        <f ca="1">'IS BS CF'!AT16</f>
        <v>0</v>
      </c>
      <c r="AU12" s="24">
        <f ca="1">'IS BS CF'!AU16</f>
        <v>0</v>
      </c>
      <c r="AV12" s="24">
        <f ca="1">'IS BS CF'!AV16</f>
        <v>0</v>
      </c>
      <c r="AW12" s="24">
        <f ca="1">'IS BS CF'!AW16</f>
        <v>0</v>
      </c>
      <c r="AX12" s="24">
        <f ca="1">'IS BS CF'!AX16</f>
        <v>0</v>
      </c>
      <c r="AY12" s="24">
        <f ca="1">'IS BS CF'!AY16</f>
        <v>0</v>
      </c>
      <c r="AZ12" s="24">
        <f ca="1">'IS BS CF'!AZ16</f>
        <v>0</v>
      </c>
      <c r="BA12" s="24">
        <f ca="1">'IS BS CF'!BA16</f>
        <v>0</v>
      </c>
      <c r="BB12" s="24">
        <f ca="1">'IS BS CF'!BB16</f>
        <v>0</v>
      </c>
      <c r="BC12" s="24">
        <f ca="1">'IS BS CF'!BC16</f>
        <v>0</v>
      </c>
      <c r="BD12" s="24">
        <f ca="1">'IS BS CF'!BD16</f>
        <v>0</v>
      </c>
      <c r="BE12" s="24">
        <f ca="1">'IS BS CF'!BE16</f>
        <v>0</v>
      </c>
      <c r="BF12" s="24">
        <f ca="1">'IS BS CF'!BF16</f>
        <v>0</v>
      </c>
      <c r="BG12" s="24">
        <f ca="1">'IS BS CF'!BG16</f>
        <v>0</v>
      </c>
      <c r="BH12" s="24">
        <f ca="1">'IS BS CF'!BH16</f>
        <v>0</v>
      </c>
      <c r="BI12" s="24">
        <f ca="1">'IS BS CF'!BI16</f>
        <v>0</v>
      </c>
      <c r="BJ12" s="24">
        <f ca="1">'IS BS CF'!BJ16</f>
        <v>0</v>
      </c>
      <c r="BK12" s="24">
        <f ca="1">'IS BS CF'!BK16</f>
        <v>0</v>
      </c>
      <c r="BL12" s="24">
        <f ca="1">'IS BS CF'!BL16</f>
        <v>0</v>
      </c>
      <c r="BM12" s="24">
        <f ca="1">'IS BS CF'!BM16</f>
        <v>0</v>
      </c>
      <c r="BN12" s="24">
        <f ca="1">'IS BS CF'!BN16</f>
        <v>0</v>
      </c>
      <c r="BO12" s="24">
        <f ca="1">'IS BS CF'!BO16</f>
        <v>0</v>
      </c>
      <c r="BP12" s="24">
        <f ca="1">'IS BS CF'!BP16</f>
        <v>0</v>
      </c>
      <c r="BQ12" s="24">
        <f ca="1">'IS BS CF'!BQ16</f>
        <v>0</v>
      </c>
      <c r="BR12" s="24">
        <f ca="1">'IS BS CF'!BR16</f>
        <v>0</v>
      </c>
      <c r="BS12" s="24">
        <f ca="1">'IS BS CF'!BS16</f>
        <v>0</v>
      </c>
      <c r="BT12" s="24">
        <f ca="1">'IS BS CF'!BT16</f>
        <v>0</v>
      </c>
      <c r="BU12" s="24">
        <f ca="1">'IS BS CF'!BU16</f>
        <v>0</v>
      </c>
      <c r="BV12" s="24">
        <f ca="1">'IS BS CF'!BV16</f>
        <v>0</v>
      </c>
      <c r="BW12" s="24">
        <f ca="1">'IS BS CF'!BW16</f>
        <v>0</v>
      </c>
      <c r="BX12" s="24">
        <f ca="1">'IS BS CF'!BX16</f>
        <v>0</v>
      </c>
      <c r="BY12" s="24">
        <f ca="1">'IS BS CF'!BY16</f>
        <v>0</v>
      </c>
      <c r="BZ12" s="24">
        <f ca="1">'IS BS CF'!BZ16</f>
        <v>0</v>
      </c>
      <c r="CA12" s="24">
        <f ca="1">'IS BS CF'!CA16</f>
        <v>0</v>
      </c>
      <c r="CB12" s="24">
        <f ca="1">'IS BS CF'!CB16</f>
        <v>0</v>
      </c>
      <c r="CC12" s="24">
        <f ca="1">'IS BS CF'!CC16</f>
        <v>0</v>
      </c>
      <c r="CD12" s="24">
        <f ca="1">'IS BS CF'!CD16</f>
        <v>0</v>
      </c>
      <c r="CE12" s="24">
        <f ca="1">'IS BS CF'!CE16</f>
        <v>0</v>
      </c>
      <c r="CF12" s="24">
        <f ca="1">'IS BS CF'!CF16</f>
        <v>0</v>
      </c>
      <c r="CG12" s="24">
        <f ca="1">'IS BS CF'!CG16</f>
        <v>0</v>
      </c>
      <c r="CH12" s="24">
        <f ca="1">'IS BS CF'!CH16</f>
        <v>0</v>
      </c>
      <c r="CI12" s="24">
        <f ca="1">'IS BS CF'!CI16</f>
        <v>0</v>
      </c>
      <c r="CJ12" s="24">
        <f ca="1">'IS BS CF'!CJ16</f>
        <v>0</v>
      </c>
      <c r="CK12" s="24">
        <f ca="1">'IS BS CF'!CK16</f>
        <v>0</v>
      </c>
      <c r="CL12" s="24">
        <f ca="1">'IS BS CF'!CL16</f>
        <v>0</v>
      </c>
    </row>
    <row r="13" spans="1:90" ht="14.25" customHeight="1" x14ac:dyDescent="0.35">
      <c r="G13" s="9"/>
      <c r="S13" s="121"/>
      <c r="T13" s="121"/>
      <c r="U13" s="121"/>
      <c r="V13" s="121"/>
      <c r="W13" s="121"/>
      <c r="X13" s="121"/>
      <c r="Y13" s="121"/>
      <c r="Z13" s="121"/>
      <c r="AA13" s="121"/>
      <c r="AB13" s="121"/>
      <c r="AC13" s="121"/>
      <c r="AD13" s="121"/>
      <c r="AE13" s="121"/>
      <c r="AF13" s="121"/>
      <c r="AG13" s="121"/>
      <c r="AH13" s="121"/>
      <c r="AI13" s="121"/>
      <c r="AJ13" s="121"/>
      <c r="AK13" s="121"/>
      <c r="AL13" s="121"/>
      <c r="AM13" s="121"/>
      <c r="AN13" s="121"/>
      <c r="AO13" s="121"/>
      <c r="AP13" s="121"/>
      <c r="AQ13" s="121"/>
      <c r="AR13" s="121"/>
      <c r="AS13" s="121"/>
      <c r="AT13" s="121"/>
      <c r="AU13" s="121"/>
      <c r="AV13" s="121"/>
      <c r="AW13" s="121"/>
      <c r="AX13" s="121"/>
      <c r="AY13" s="121"/>
      <c r="AZ13" s="121"/>
      <c r="BA13" s="121"/>
      <c r="BB13" s="121"/>
      <c r="BC13" s="121"/>
      <c r="BD13" s="121"/>
      <c r="BE13" s="121"/>
      <c r="BF13" s="121"/>
      <c r="BG13" s="121"/>
      <c r="BH13" s="121"/>
      <c r="BI13" s="121"/>
      <c r="BJ13" s="121"/>
      <c r="BK13" s="121"/>
      <c r="BL13" s="121"/>
      <c r="BM13" s="121"/>
      <c r="BN13" s="121"/>
      <c r="BO13" s="121"/>
      <c r="BP13" s="121"/>
      <c r="BQ13" s="121"/>
      <c r="BR13" s="121"/>
      <c r="BS13" s="121"/>
      <c r="BT13" s="121"/>
      <c r="BU13" s="121"/>
      <c r="BV13" s="121"/>
      <c r="BW13" s="121"/>
      <c r="BX13" s="121"/>
      <c r="BY13" s="121"/>
      <c r="BZ13" s="121"/>
      <c r="CA13" s="121"/>
      <c r="CB13" s="121"/>
      <c r="CC13" s="121"/>
      <c r="CD13" s="121"/>
      <c r="CE13" s="121"/>
      <c r="CF13" s="121"/>
      <c r="CG13" s="121"/>
      <c r="CH13" s="121"/>
      <c r="CI13" s="121"/>
      <c r="CJ13" s="121"/>
      <c r="CK13" s="121"/>
      <c r="CL13" s="121"/>
    </row>
    <row r="14" spans="1:90" ht="14.25" customHeight="1" x14ac:dyDescent="0.35">
      <c r="A14" s="31" t="s">
        <v>218</v>
      </c>
      <c r="B14" s="31"/>
      <c r="C14" s="31"/>
      <c r="D14" s="31"/>
      <c r="E14" s="31"/>
      <c r="F14" s="31"/>
      <c r="G14" s="294" t="s">
        <v>643</v>
      </c>
      <c r="H14" s="292"/>
      <c r="I14" s="292"/>
      <c r="J14" s="292"/>
      <c r="K14" s="292"/>
      <c r="L14" s="292"/>
      <c r="M14" s="292"/>
      <c r="N14" s="292"/>
      <c r="O14" s="292"/>
      <c r="P14" s="295"/>
      <c r="S14" s="293"/>
      <c r="T14" s="292"/>
      <c r="U14" s="292"/>
      <c r="V14" s="292"/>
      <c r="W14" s="292"/>
      <c r="X14" s="292"/>
      <c r="Y14" s="292"/>
      <c r="Z14" s="292"/>
      <c r="AA14" s="292"/>
      <c r="AB14" s="292"/>
      <c r="AC14" s="292"/>
      <c r="AD14" s="292"/>
      <c r="AE14" s="292"/>
      <c r="AF14" s="292"/>
      <c r="AG14" s="292"/>
      <c r="AH14" s="292"/>
      <c r="AI14" s="292"/>
      <c r="AJ14" s="292"/>
      <c r="AK14" s="292"/>
      <c r="AL14" s="292"/>
      <c r="AM14" s="292"/>
      <c r="AN14" s="292"/>
      <c r="AO14" s="292"/>
      <c r="AP14" s="292"/>
      <c r="AQ14" s="292"/>
      <c r="AR14" s="292"/>
      <c r="AS14" s="292"/>
      <c r="AT14" s="292"/>
      <c r="AU14" s="292"/>
      <c r="AV14" s="292"/>
      <c r="AW14" s="292"/>
      <c r="AX14" s="292"/>
      <c r="AY14" s="292"/>
      <c r="AZ14" s="292"/>
      <c r="BA14" s="292"/>
      <c r="BB14" s="292"/>
      <c r="BC14" s="292"/>
      <c r="BD14" s="292"/>
      <c r="BE14" s="292"/>
      <c r="BF14" s="292"/>
      <c r="BG14" s="292"/>
      <c r="BH14" s="292"/>
      <c r="BI14" s="292"/>
      <c r="BJ14" s="292"/>
      <c r="BK14" s="292"/>
      <c r="BL14" s="292"/>
      <c r="BM14" s="292"/>
      <c r="BN14" s="292"/>
      <c r="BO14" s="292"/>
      <c r="BP14" s="292"/>
      <c r="BQ14" s="292"/>
      <c r="BR14" s="292"/>
      <c r="BS14" s="292"/>
      <c r="BT14" s="292"/>
      <c r="BU14" s="292"/>
      <c r="BV14" s="292"/>
      <c r="BW14" s="292"/>
      <c r="BX14" s="292"/>
      <c r="BY14" s="292"/>
      <c r="BZ14" s="292"/>
      <c r="CA14" s="292"/>
      <c r="CB14" s="292"/>
      <c r="CC14" s="292"/>
      <c r="CD14" s="292"/>
      <c r="CE14" s="292"/>
      <c r="CF14" s="292"/>
      <c r="CG14" s="292"/>
      <c r="CH14" s="292"/>
      <c r="CI14" s="292"/>
      <c r="CJ14" s="292"/>
      <c r="CK14" s="292"/>
      <c r="CL14" s="295"/>
    </row>
    <row r="15" spans="1:90" ht="14.25" customHeight="1" x14ac:dyDescent="0.35">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row>
    <row r="16" spans="1:90" ht="14.25" customHeight="1" x14ac:dyDescent="0.35">
      <c r="A16" s="31"/>
      <c r="B16" s="31"/>
      <c r="C16" s="31"/>
      <c r="D16" s="31"/>
      <c r="E16" s="31"/>
      <c r="F16" s="31"/>
      <c r="G16" s="13" t="s">
        <v>644</v>
      </c>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row>
    <row r="17" spans="1:90" ht="14.25" customHeight="1" x14ac:dyDescent="0.35">
      <c r="G17" s="122" t="s">
        <v>645</v>
      </c>
      <c r="K17" s="24">
        <f t="shared" ref="K17:P21" si="3">SUMIF($3:$3,K$2,17:17)</f>
        <v>-402350.40000000008</v>
      </c>
      <c r="L17" s="24">
        <f t="shared" si="3"/>
        <v>-422467.92000000016</v>
      </c>
      <c r="M17" s="24">
        <f t="shared" si="3"/>
        <v>-443591.31599999988</v>
      </c>
      <c r="N17" s="24">
        <f t="shared" si="3"/>
        <v>-465770.88179999986</v>
      </c>
      <c r="O17" s="24">
        <f t="shared" si="3"/>
        <v>-489059.42589000013</v>
      </c>
      <c r="P17" s="24">
        <f t="shared" si="3"/>
        <v>-513512.39718450001</v>
      </c>
      <c r="S17" s="24">
        <f t="shared" ref="S17:AX17" si="4">S34</f>
        <v>-33529.199999999997</v>
      </c>
      <c r="T17" s="24">
        <f t="shared" si="4"/>
        <v>-33529.199999999997</v>
      </c>
      <c r="U17" s="24">
        <f t="shared" si="4"/>
        <v>-33529.199999999997</v>
      </c>
      <c r="V17" s="24">
        <f t="shared" si="4"/>
        <v>-33529.199999999997</v>
      </c>
      <c r="W17" s="24">
        <f t="shared" si="4"/>
        <v>-33529.199999999997</v>
      </c>
      <c r="X17" s="24">
        <f t="shared" si="4"/>
        <v>-33529.199999999997</v>
      </c>
      <c r="Y17" s="24">
        <f t="shared" si="4"/>
        <v>-33529.199999999997</v>
      </c>
      <c r="Z17" s="24">
        <f t="shared" si="4"/>
        <v>-33529.199999999997</v>
      </c>
      <c r="AA17" s="24">
        <f t="shared" si="4"/>
        <v>-33529.199999999997</v>
      </c>
      <c r="AB17" s="24">
        <f t="shared" si="4"/>
        <v>-33529.199999999997</v>
      </c>
      <c r="AC17" s="24">
        <f t="shared" si="4"/>
        <v>-33529.199999999997</v>
      </c>
      <c r="AD17" s="24">
        <f t="shared" si="4"/>
        <v>-33529.199999999997</v>
      </c>
      <c r="AE17" s="24">
        <f t="shared" si="4"/>
        <v>-35205.660000000003</v>
      </c>
      <c r="AF17" s="24">
        <f t="shared" si="4"/>
        <v>-35205.660000000003</v>
      </c>
      <c r="AG17" s="24">
        <f t="shared" si="4"/>
        <v>-35205.660000000003</v>
      </c>
      <c r="AH17" s="24">
        <f t="shared" si="4"/>
        <v>-35205.660000000003</v>
      </c>
      <c r="AI17" s="24">
        <f t="shared" si="4"/>
        <v>-35205.660000000003</v>
      </c>
      <c r="AJ17" s="24">
        <f t="shared" si="4"/>
        <v>-35205.660000000003</v>
      </c>
      <c r="AK17" s="24">
        <f t="shared" si="4"/>
        <v>-35205.660000000003</v>
      </c>
      <c r="AL17" s="24">
        <f t="shared" si="4"/>
        <v>-35205.660000000003</v>
      </c>
      <c r="AM17" s="24">
        <f t="shared" si="4"/>
        <v>-35205.660000000003</v>
      </c>
      <c r="AN17" s="24">
        <f t="shared" si="4"/>
        <v>-35205.660000000003</v>
      </c>
      <c r="AO17" s="24">
        <f t="shared" si="4"/>
        <v>-35205.660000000003</v>
      </c>
      <c r="AP17" s="24">
        <f t="shared" si="4"/>
        <v>-35205.660000000003</v>
      </c>
      <c r="AQ17" s="24">
        <f t="shared" si="4"/>
        <v>-36965.942999999999</v>
      </c>
      <c r="AR17" s="24">
        <f t="shared" si="4"/>
        <v>-36965.942999999999</v>
      </c>
      <c r="AS17" s="24">
        <f t="shared" si="4"/>
        <v>-36965.942999999999</v>
      </c>
      <c r="AT17" s="24">
        <f t="shared" si="4"/>
        <v>-36965.942999999999</v>
      </c>
      <c r="AU17" s="24">
        <f t="shared" si="4"/>
        <v>-36965.942999999999</v>
      </c>
      <c r="AV17" s="24">
        <f t="shared" si="4"/>
        <v>-36965.942999999999</v>
      </c>
      <c r="AW17" s="24">
        <f t="shared" si="4"/>
        <v>-36965.942999999999</v>
      </c>
      <c r="AX17" s="24">
        <f t="shared" si="4"/>
        <v>-36965.942999999999</v>
      </c>
      <c r="AY17" s="24">
        <f t="shared" ref="AY17:CD17" si="5">AY34</f>
        <v>-36965.942999999999</v>
      </c>
      <c r="AZ17" s="24">
        <f t="shared" si="5"/>
        <v>-36965.942999999999</v>
      </c>
      <c r="BA17" s="24">
        <f t="shared" si="5"/>
        <v>-36965.942999999999</v>
      </c>
      <c r="BB17" s="24">
        <f t="shared" si="5"/>
        <v>-36965.942999999999</v>
      </c>
      <c r="BC17" s="24">
        <f t="shared" si="5"/>
        <v>-38814.240149999998</v>
      </c>
      <c r="BD17" s="24">
        <f t="shared" si="5"/>
        <v>-38814.240149999998</v>
      </c>
      <c r="BE17" s="24">
        <f t="shared" si="5"/>
        <v>-38814.240149999998</v>
      </c>
      <c r="BF17" s="24">
        <f t="shared" si="5"/>
        <v>-38814.240149999998</v>
      </c>
      <c r="BG17" s="24">
        <f t="shared" si="5"/>
        <v>-38814.240149999998</v>
      </c>
      <c r="BH17" s="24">
        <f t="shared" si="5"/>
        <v>-38814.240149999998</v>
      </c>
      <c r="BI17" s="24">
        <f t="shared" si="5"/>
        <v>-38814.240149999998</v>
      </c>
      <c r="BJ17" s="24">
        <f t="shared" si="5"/>
        <v>-38814.240149999998</v>
      </c>
      <c r="BK17" s="24">
        <f t="shared" si="5"/>
        <v>-38814.240149999998</v>
      </c>
      <c r="BL17" s="24">
        <f t="shared" si="5"/>
        <v>-38814.240149999998</v>
      </c>
      <c r="BM17" s="24">
        <f t="shared" si="5"/>
        <v>-38814.240149999998</v>
      </c>
      <c r="BN17" s="24">
        <f t="shared" si="5"/>
        <v>-38814.240149999998</v>
      </c>
      <c r="BO17" s="24">
        <f t="shared" si="5"/>
        <v>-40754.952157500004</v>
      </c>
      <c r="BP17" s="24">
        <f t="shared" si="5"/>
        <v>-40754.952157500004</v>
      </c>
      <c r="BQ17" s="24">
        <f t="shared" si="5"/>
        <v>-40754.952157500004</v>
      </c>
      <c r="BR17" s="24">
        <f t="shared" si="5"/>
        <v>-40754.952157500004</v>
      </c>
      <c r="BS17" s="24">
        <f t="shared" si="5"/>
        <v>-40754.952157500004</v>
      </c>
      <c r="BT17" s="24">
        <f t="shared" si="5"/>
        <v>-40754.952157500004</v>
      </c>
      <c r="BU17" s="24">
        <f t="shared" si="5"/>
        <v>-40754.952157500004</v>
      </c>
      <c r="BV17" s="24">
        <f t="shared" si="5"/>
        <v>-40754.952157500004</v>
      </c>
      <c r="BW17" s="24">
        <f t="shared" si="5"/>
        <v>-40754.952157500004</v>
      </c>
      <c r="BX17" s="24">
        <f t="shared" si="5"/>
        <v>-40754.952157500004</v>
      </c>
      <c r="BY17" s="24">
        <f t="shared" si="5"/>
        <v>-40754.952157500004</v>
      </c>
      <c r="BZ17" s="24">
        <f t="shared" si="5"/>
        <v>-40754.952157500004</v>
      </c>
      <c r="CA17" s="24">
        <f t="shared" si="5"/>
        <v>-42792.699765375</v>
      </c>
      <c r="CB17" s="24">
        <f t="shared" si="5"/>
        <v>-42792.699765375</v>
      </c>
      <c r="CC17" s="24">
        <f t="shared" si="5"/>
        <v>-42792.699765375</v>
      </c>
      <c r="CD17" s="24">
        <f t="shared" si="5"/>
        <v>-42792.699765375</v>
      </c>
      <c r="CE17" s="24">
        <f t="shared" ref="CE17:CL17" si="6">CE34</f>
        <v>-42792.699765375</v>
      </c>
      <c r="CF17" s="24">
        <f t="shared" si="6"/>
        <v>-42792.699765375</v>
      </c>
      <c r="CG17" s="24">
        <f t="shared" si="6"/>
        <v>-42792.699765375</v>
      </c>
      <c r="CH17" s="24">
        <f t="shared" si="6"/>
        <v>-42792.699765375</v>
      </c>
      <c r="CI17" s="24">
        <f t="shared" si="6"/>
        <v>-42792.699765375</v>
      </c>
      <c r="CJ17" s="24">
        <f t="shared" si="6"/>
        <v>-42792.699765375</v>
      </c>
      <c r="CK17" s="24">
        <f t="shared" si="6"/>
        <v>-42792.699765375</v>
      </c>
      <c r="CL17" s="24">
        <f t="shared" si="6"/>
        <v>-42792.699765375</v>
      </c>
    </row>
    <row r="18" spans="1:90" ht="14.25" customHeight="1" x14ac:dyDescent="0.35">
      <c r="G18" s="313" t="s">
        <v>639</v>
      </c>
      <c r="K18" s="24">
        <f t="shared" ca="1" si="3"/>
        <v>-4000.0000000000005</v>
      </c>
      <c r="L18" s="24">
        <f t="shared" ca="1" si="3"/>
        <v>-4000.0000000000005</v>
      </c>
      <c r="M18" s="24">
        <f t="shared" ca="1" si="3"/>
        <v>-4000.0000000000005</v>
      </c>
      <c r="N18" s="24">
        <f t="shared" ca="1" si="3"/>
        <v>-4000.0000000000005</v>
      </c>
      <c r="O18" s="24">
        <f t="shared" ca="1" si="3"/>
        <v>-4000.0000000000005</v>
      </c>
      <c r="P18" s="24">
        <f t="shared" ca="1" si="3"/>
        <v>-4000.0000000000005</v>
      </c>
      <c r="S18" s="332">
        <f t="shared" ref="S18:AB21" ca="1" si="7">SUMIF($J:$J,$G18,S:S)</f>
        <v>-333.33333333333331</v>
      </c>
      <c r="T18" s="332">
        <f t="shared" ca="1" si="7"/>
        <v>-333.33333333333331</v>
      </c>
      <c r="U18" s="332">
        <f t="shared" ca="1" si="7"/>
        <v>-333.33333333333331</v>
      </c>
      <c r="V18" s="332">
        <f t="shared" ca="1" si="7"/>
        <v>-333.33333333333331</v>
      </c>
      <c r="W18" s="253">
        <f t="shared" ca="1" si="7"/>
        <v>-333.33333333333331</v>
      </c>
      <c r="X18" s="253">
        <f t="shared" ca="1" si="7"/>
        <v>-333.33333333333331</v>
      </c>
      <c r="Y18" s="253">
        <f t="shared" ca="1" si="7"/>
        <v>-333.33333333333331</v>
      </c>
      <c r="Z18" s="253">
        <f t="shared" ca="1" si="7"/>
        <v>-333.33333333333331</v>
      </c>
      <c r="AA18" s="253">
        <f t="shared" ca="1" si="7"/>
        <v>-333.33333333333331</v>
      </c>
      <c r="AB18" s="253">
        <f t="shared" ca="1" si="7"/>
        <v>-333.33333333333331</v>
      </c>
      <c r="AC18" s="253">
        <f t="shared" ref="AC18:AL21" ca="1" si="8">SUMIF($J:$J,$G18,AC:AC)</f>
        <v>-333.33333333333331</v>
      </c>
      <c r="AD18" s="253">
        <f t="shared" ca="1" si="8"/>
        <v>-333.33333333333331</v>
      </c>
      <c r="AE18" s="253">
        <f t="shared" ca="1" si="8"/>
        <v>-333.33333333333331</v>
      </c>
      <c r="AF18" s="253">
        <f t="shared" ca="1" si="8"/>
        <v>-333.33333333333331</v>
      </c>
      <c r="AG18" s="253">
        <f t="shared" ca="1" si="8"/>
        <v>-333.33333333333331</v>
      </c>
      <c r="AH18" s="253">
        <f t="shared" ca="1" si="8"/>
        <v>-333.33333333333331</v>
      </c>
      <c r="AI18" s="253">
        <f t="shared" ca="1" si="8"/>
        <v>-333.33333333333331</v>
      </c>
      <c r="AJ18" s="253">
        <f t="shared" ca="1" si="8"/>
        <v>-333.33333333333331</v>
      </c>
      <c r="AK18" s="253">
        <f t="shared" ca="1" si="8"/>
        <v>-333.33333333333331</v>
      </c>
      <c r="AL18" s="253">
        <f t="shared" ca="1" si="8"/>
        <v>-333.33333333333331</v>
      </c>
      <c r="AM18" s="253">
        <f t="shared" ref="AM18:AV21" ca="1" si="9">SUMIF($J:$J,$G18,AM:AM)</f>
        <v>-333.33333333333331</v>
      </c>
      <c r="AN18" s="253">
        <f t="shared" ca="1" si="9"/>
        <v>-333.33333333333331</v>
      </c>
      <c r="AO18" s="253">
        <f t="shared" ca="1" si="9"/>
        <v>-333.33333333333331</v>
      </c>
      <c r="AP18" s="253">
        <f t="shared" ca="1" si="9"/>
        <v>-333.33333333333331</v>
      </c>
      <c r="AQ18" s="253">
        <f t="shared" ca="1" si="9"/>
        <v>-333.33333333333331</v>
      </c>
      <c r="AR18" s="253">
        <f t="shared" ca="1" si="9"/>
        <v>-333.33333333333331</v>
      </c>
      <c r="AS18" s="253">
        <f t="shared" ca="1" si="9"/>
        <v>-333.33333333333331</v>
      </c>
      <c r="AT18" s="253">
        <f t="shared" ca="1" si="9"/>
        <v>-333.33333333333331</v>
      </c>
      <c r="AU18" s="253">
        <f t="shared" ca="1" si="9"/>
        <v>-333.33333333333331</v>
      </c>
      <c r="AV18" s="253">
        <f t="shared" ca="1" si="9"/>
        <v>-333.33333333333331</v>
      </c>
      <c r="AW18" s="253">
        <f t="shared" ref="AW18:BF21" ca="1" si="10">SUMIF($J:$J,$G18,AW:AW)</f>
        <v>-333.33333333333331</v>
      </c>
      <c r="AX18" s="253">
        <f t="shared" ca="1" si="10"/>
        <v>-333.33333333333331</v>
      </c>
      <c r="AY18" s="253">
        <f t="shared" ca="1" si="10"/>
        <v>-333.33333333333331</v>
      </c>
      <c r="AZ18" s="253">
        <f t="shared" ca="1" si="10"/>
        <v>-333.33333333333331</v>
      </c>
      <c r="BA18" s="253">
        <f t="shared" ca="1" si="10"/>
        <v>-333.33333333333331</v>
      </c>
      <c r="BB18" s="253">
        <f t="shared" ca="1" si="10"/>
        <v>-333.33333333333331</v>
      </c>
      <c r="BC18" s="253">
        <f t="shared" ca="1" si="10"/>
        <v>-333.33333333333331</v>
      </c>
      <c r="BD18" s="253">
        <f t="shared" ca="1" si="10"/>
        <v>-333.33333333333331</v>
      </c>
      <c r="BE18" s="253">
        <f t="shared" ca="1" si="10"/>
        <v>-333.33333333333331</v>
      </c>
      <c r="BF18" s="253">
        <f t="shared" ca="1" si="10"/>
        <v>-333.33333333333331</v>
      </c>
      <c r="BG18" s="253">
        <f t="shared" ref="BG18:BP21" ca="1" si="11">SUMIF($J:$J,$G18,BG:BG)</f>
        <v>-333.33333333333331</v>
      </c>
      <c r="BH18" s="253">
        <f t="shared" ca="1" si="11"/>
        <v>-333.33333333333331</v>
      </c>
      <c r="BI18" s="253">
        <f t="shared" ca="1" si="11"/>
        <v>-333.33333333333331</v>
      </c>
      <c r="BJ18" s="253">
        <f t="shared" ca="1" si="11"/>
        <v>-333.33333333333331</v>
      </c>
      <c r="BK18" s="253">
        <f t="shared" ca="1" si="11"/>
        <v>-333.33333333333331</v>
      </c>
      <c r="BL18" s="253">
        <f t="shared" ca="1" si="11"/>
        <v>-333.33333333333331</v>
      </c>
      <c r="BM18" s="253">
        <f t="shared" ca="1" si="11"/>
        <v>-333.33333333333331</v>
      </c>
      <c r="BN18" s="253">
        <f t="shared" ca="1" si="11"/>
        <v>-333.33333333333331</v>
      </c>
      <c r="BO18" s="253">
        <f t="shared" ca="1" si="11"/>
        <v>-333.33333333333331</v>
      </c>
      <c r="BP18" s="253">
        <f t="shared" ca="1" si="11"/>
        <v>-333.33333333333331</v>
      </c>
      <c r="BQ18" s="253">
        <f t="shared" ref="BQ18:BZ21" ca="1" si="12">SUMIF($J:$J,$G18,BQ:BQ)</f>
        <v>-333.33333333333331</v>
      </c>
      <c r="BR18" s="253">
        <f t="shared" ca="1" si="12"/>
        <v>-333.33333333333331</v>
      </c>
      <c r="BS18" s="253">
        <f t="shared" ca="1" si="12"/>
        <v>-333.33333333333331</v>
      </c>
      <c r="BT18" s="253">
        <f t="shared" ca="1" si="12"/>
        <v>-333.33333333333331</v>
      </c>
      <c r="BU18" s="253">
        <f t="shared" ca="1" si="12"/>
        <v>-333.33333333333331</v>
      </c>
      <c r="BV18" s="253">
        <f t="shared" ca="1" si="12"/>
        <v>-333.33333333333331</v>
      </c>
      <c r="BW18" s="253">
        <f t="shared" ca="1" si="12"/>
        <v>-333.33333333333331</v>
      </c>
      <c r="BX18" s="253">
        <f t="shared" ca="1" si="12"/>
        <v>-333.33333333333331</v>
      </c>
      <c r="BY18" s="253">
        <f t="shared" ca="1" si="12"/>
        <v>-333.33333333333331</v>
      </c>
      <c r="BZ18" s="253">
        <f t="shared" ca="1" si="12"/>
        <v>-333.33333333333331</v>
      </c>
      <c r="CA18" s="253">
        <f t="shared" ref="CA18:CL21" ca="1" si="13">SUMIF($J:$J,$G18,CA:CA)</f>
        <v>-333.33333333333331</v>
      </c>
      <c r="CB18" s="253">
        <f t="shared" ca="1" si="13"/>
        <v>-333.33333333333331</v>
      </c>
      <c r="CC18" s="253">
        <f t="shared" ca="1" si="13"/>
        <v>-333.33333333333331</v>
      </c>
      <c r="CD18" s="253">
        <f t="shared" ca="1" si="13"/>
        <v>-333.33333333333331</v>
      </c>
      <c r="CE18" s="253">
        <f t="shared" ca="1" si="13"/>
        <v>-333.33333333333331</v>
      </c>
      <c r="CF18" s="253">
        <f t="shared" ca="1" si="13"/>
        <v>-333.33333333333331</v>
      </c>
      <c r="CG18" s="253">
        <f t="shared" ca="1" si="13"/>
        <v>-333.33333333333331</v>
      </c>
      <c r="CH18" s="253">
        <f t="shared" ca="1" si="13"/>
        <v>-333.33333333333331</v>
      </c>
      <c r="CI18" s="253">
        <f t="shared" ca="1" si="13"/>
        <v>-333.33333333333331</v>
      </c>
      <c r="CJ18" s="253">
        <f t="shared" ca="1" si="13"/>
        <v>-333.33333333333331</v>
      </c>
      <c r="CK18" s="253">
        <f t="shared" ca="1" si="13"/>
        <v>-333.33333333333331</v>
      </c>
      <c r="CL18" s="253">
        <f t="shared" ca="1" si="13"/>
        <v>-333.33333333333331</v>
      </c>
    </row>
    <row r="19" spans="1:90" ht="14.25" customHeight="1" x14ac:dyDescent="0.35">
      <c r="G19" s="313" t="s">
        <v>640</v>
      </c>
      <c r="K19" s="24">
        <f t="shared" ca="1" si="3"/>
        <v>0</v>
      </c>
      <c r="L19" s="24">
        <f t="shared" ca="1" si="3"/>
        <v>0</v>
      </c>
      <c r="M19" s="24">
        <f t="shared" ca="1" si="3"/>
        <v>0</v>
      </c>
      <c r="N19" s="24">
        <f t="shared" ca="1" si="3"/>
        <v>0</v>
      </c>
      <c r="O19" s="24">
        <f t="shared" ca="1" si="3"/>
        <v>0</v>
      </c>
      <c r="P19" s="24">
        <f t="shared" ca="1" si="3"/>
        <v>0</v>
      </c>
      <c r="S19" s="332">
        <f t="shared" ca="1" si="7"/>
        <v>0</v>
      </c>
      <c r="T19" s="332">
        <f t="shared" ca="1" si="7"/>
        <v>0</v>
      </c>
      <c r="U19" s="332">
        <f t="shared" ca="1" si="7"/>
        <v>0</v>
      </c>
      <c r="V19" s="332">
        <f t="shared" ca="1" si="7"/>
        <v>0</v>
      </c>
      <c r="W19" s="253">
        <f t="shared" ca="1" si="7"/>
        <v>0</v>
      </c>
      <c r="X19" s="253">
        <f t="shared" ca="1" si="7"/>
        <v>0</v>
      </c>
      <c r="Y19" s="253">
        <f t="shared" ca="1" si="7"/>
        <v>0</v>
      </c>
      <c r="Z19" s="253">
        <f t="shared" ca="1" si="7"/>
        <v>0</v>
      </c>
      <c r="AA19" s="253">
        <f t="shared" ca="1" si="7"/>
        <v>0</v>
      </c>
      <c r="AB19" s="253">
        <f t="shared" ca="1" si="7"/>
        <v>0</v>
      </c>
      <c r="AC19" s="253">
        <f t="shared" ca="1" si="8"/>
        <v>0</v>
      </c>
      <c r="AD19" s="253">
        <f t="shared" ca="1" si="8"/>
        <v>0</v>
      </c>
      <c r="AE19" s="253">
        <f t="shared" ca="1" si="8"/>
        <v>0</v>
      </c>
      <c r="AF19" s="253">
        <f t="shared" ca="1" si="8"/>
        <v>0</v>
      </c>
      <c r="AG19" s="253">
        <f t="shared" ca="1" si="8"/>
        <v>0</v>
      </c>
      <c r="AH19" s="253">
        <f t="shared" ca="1" si="8"/>
        <v>0</v>
      </c>
      <c r="AI19" s="253">
        <f t="shared" ca="1" si="8"/>
        <v>0</v>
      </c>
      <c r="AJ19" s="253">
        <f t="shared" ca="1" si="8"/>
        <v>0</v>
      </c>
      <c r="AK19" s="253">
        <f t="shared" ca="1" si="8"/>
        <v>0</v>
      </c>
      <c r="AL19" s="253">
        <f t="shared" ca="1" si="8"/>
        <v>0</v>
      </c>
      <c r="AM19" s="253">
        <f t="shared" ca="1" si="9"/>
        <v>0</v>
      </c>
      <c r="AN19" s="253">
        <f t="shared" ca="1" si="9"/>
        <v>0</v>
      </c>
      <c r="AO19" s="253">
        <f t="shared" ca="1" si="9"/>
        <v>0</v>
      </c>
      <c r="AP19" s="253">
        <f t="shared" ca="1" si="9"/>
        <v>0</v>
      </c>
      <c r="AQ19" s="253">
        <f t="shared" ca="1" si="9"/>
        <v>0</v>
      </c>
      <c r="AR19" s="253">
        <f t="shared" ca="1" si="9"/>
        <v>0</v>
      </c>
      <c r="AS19" s="253">
        <f t="shared" ca="1" si="9"/>
        <v>0</v>
      </c>
      <c r="AT19" s="253">
        <f t="shared" ca="1" si="9"/>
        <v>0</v>
      </c>
      <c r="AU19" s="253">
        <f t="shared" ca="1" si="9"/>
        <v>0</v>
      </c>
      <c r="AV19" s="253">
        <f t="shared" ca="1" si="9"/>
        <v>0</v>
      </c>
      <c r="AW19" s="253">
        <f t="shared" ca="1" si="10"/>
        <v>0</v>
      </c>
      <c r="AX19" s="253">
        <f t="shared" ca="1" si="10"/>
        <v>0</v>
      </c>
      <c r="AY19" s="253">
        <f t="shared" ca="1" si="10"/>
        <v>0</v>
      </c>
      <c r="AZ19" s="253">
        <f t="shared" ca="1" si="10"/>
        <v>0</v>
      </c>
      <c r="BA19" s="253">
        <f t="shared" ca="1" si="10"/>
        <v>0</v>
      </c>
      <c r="BB19" s="253">
        <f t="shared" ca="1" si="10"/>
        <v>0</v>
      </c>
      <c r="BC19" s="253">
        <f t="shared" ca="1" si="10"/>
        <v>0</v>
      </c>
      <c r="BD19" s="253">
        <f t="shared" ca="1" si="10"/>
        <v>0</v>
      </c>
      <c r="BE19" s="253">
        <f t="shared" ca="1" si="10"/>
        <v>0</v>
      </c>
      <c r="BF19" s="253">
        <f t="shared" ca="1" si="10"/>
        <v>0</v>
      </c>
      <c r="BG19" s="253">
        <f t="shared" ca="1" si="11"/>
        <v>0</v>
      </c>
      <c r="BH19" s="253">
        <f t="shared" ca="1" si="11"/>
        <v>0</v>
      </c>
      <c r="BI19" s="253">
        <f t="shared" ca="1" si="11"/>
        <v>0</v>
      </c>
      <c r="BJ19" s="253">
        <f t="shared" ca="1" si="11"/>
        <v>0</v>
      </c>
      <c r="BK19" s="253">
        <f t="shared" ca="1" si="11"/>
        <v>0</v>
      </c>
      <c r="BL19" s="253">
        <f t="shared" ca="1" si="11"/>
        <v>0</v>
      </c>
      <c r="BM19" s="253">
        <f t="shared" ca="1" si="11"/>
        <v>0</v>
      </c>
      <c r="BN19" s="253">
        <f t="shared" ca="1" si="11"/>
        <v>0</v>
      </c>
      <c r="BO19" s="253">
        <f t="shared" ca="1" si="11"/>
        <v>0</v>
      </c>
      <c r="BP19" s="253">
        <f t="shared" ca="1" si="11"/>
        <v>0</v>
      </c>
      <c r="BQ19" s="253">
        <f t="shared" ca="1" si="12"/>
        <v>0</v>
      </c>
      <c r="BR19" s="253">
        <f t="shared" ca="1" si="12"/>
        <v>0</v>
      </c>
      <c r="BS19" s="253">
        <f t="shared" ca="1" si="12"/>
        <v>0</v>
      </c>
      <c r="BT19" s="253">
        <f t="shared" ca="1" si="12"/>
        <v>0</v>
      </c>
      <c r="BU19" s="253">
        <f t="shared" ca="1" si="12"/>
        <v>0</v>
      </c>
      <c r="BV19" s="253">
        <f t="shared" ca="1" si="12"/>
        <v>0</v>
      </c>
      <c r="BW19" s="253">
        <f t="shared" ca="1" si="12"/>
        <v>0</v>
      </c>
      <c r="BX19" s="253">
        <f t="shared" ca="1" si="12"/>
        <v>0</v>
      </c>
      <c r="BY19" s="253">
        <f t="shared" ca="1" si="12"/>
        <v>0</v>
      </c>
      <c r="BZ19" s="253">
        <f t="shared" ca="1" si="12"/>
        <v>0</v>
      </c>
      <c r="CA19" s="253">
        <f t="shared" ca="1" si="13"/>
        <v>0</v>
      </c>
      <c r="CB19" s="253">
        <f t="shared" ca="1" si="13"/>
        <v>0</v>
      </c>
      <c r="CC19" s="253">
        <f t="shared" ca="1" si="13"/>
        <v>0</v>
      </c>
      <c r="CD19" s="253">
        <f t="shared" ca="1" si="13"/>
        <v>0</v>
      </c>
      <c r="CE19" s="253">
        <f t="shared" ca="1" si="13"/>
        <v>0</v>
      </c>
      <c r="CF19" s="253">
        <f t="shared" ca="1" si="13"/>
        <v>0</v>
      </c>
      <c r="CG19" s="253">
        <f t="shared" ca="1" si="13"/>
        <v>0</v>
      </c>
      <c r="CH19" s="253">
        <f t="shared" ca="1" si="13"/>
        <v>0</v>
      </c>
      <c r="CI19" s="253">
        <f t="shared" ca="1" si="13"/>
        <v>0</v>
      </c>
      <c r="CJ19" s="253">
        <f t="shared" ca="1" si="13"/>
        <v>0</v>
      </c>
      <c r="CK19" s="253">
        <f t="shared" ca="1" si="13"/>
        <v>0</v>
      </c>
      <c r="CL19" s="253">
        <f t="shared" ca="1" si="13"/>
        <v>0</v>
      </c>
    </row>
    <row r="20" spans="1:90" ht="14.25" customHeight="1" x14ac:dyDescent="0.35">
      <c r="G20" s="313" t="s">
        <v>641</v>
      </c>
      <c r="K20" s="24">
        <f t="shared" si="3"/>
        <v>0</v>
      </c>
      <c r="L20" s="24">
        <f t="shared" si="3"/>
        <v>0</v>
      </c>
      <c r="M20" s="24">
        <f t="shared" si="3"/>
        <v>0</v>
      </c>
      <c r="N20" s="24">
        <f t="shared" si="3"/>
        <v>0</v>
      </c>
      <c r="O20" s="24">
        <f t="shared" si="3"/>
        <v>0</v>
      </c>
      <c r="P20" s="24">
        <f t="shared" si="3"/>
        <v>0</v>
      </c>
      <c r="S20" s="332">
        <f t="shared" si="7"/>
        <v>0</v>
      </c>
      <c r="T20" s="332">
        <f t="shared" si="7"/>
        <v>0</v>
      </c>
      <c r="U20" s="332">
        <f t="shared" si="7"/>
        <v>0</v>
      </c>
      <c r="V20" s="332">
        <f t="shared" si="7"/>
        <v>0</v>
      </c>
      <c r="W20" s="253">
        <f t="shared" si="7"/>
        <v>0</v>
      </c>
      <c r="X20" s="253">
        <f t="shared" si="7"/>
        <v>0</v>
      </c>
      <c r="Y20" s="253">
        <f t="shared" si="7"/>
        <v>0</v>
      </c>
      <c r="Z20" s="253">
        <f t="shared" si="7"/>
        <v>0</v>
      </c>
      <c r="AA20" s="253">
        <f t="shared" si="7"/>
        <v>0</v>
      </c>
      <c r="AB20" s="253">
        <f t="shared" si="7"/>
        <v>0</v>
      </c>
      <c r="AC20" s="253">
        <f t="shared" si="8"/>
        <v>0</v>
      </c>
      <c r="AD20" s="253">
        <f t="shared" si="8"/>
        <v>0</v>
      </c>
      <c r="AE20" s="253">
        <f t="shared" si="8"/>
        <v>0</v>
      </c>
      <c r="AF20" s="253">
        <f t="shared" si="8"/>
        <v>0</v>
      </c>
      <c r="AG20" s="253">
        <f t="shared" si="8"/>
        <v>0</v>
      </c>
      <c r="AH20" s="253">
        <f t="shared" si="8"/>
        <v>0</v>
      </c>
      <c r="AI20" s="253">
        <f t="shared" si="8"/>
        <v>0</v>
      </c>
      <c r="AJ20" s="253">
        <f t="shared" si="8"/>
        <v>0</v>
      </c>
      <c r="AK20" s="253">
        <f t="shared" si="8"/>
        <v>0</v>
      </c>
      <c r="AL20" s="253">
        <f t="shared" si="8"/>
        <v>0</v>
      </c>
      <c r="AM20" s="253">
        <f t="shared" si="9"/>
        <v>0</v>
      </c>
      <c r="AN20" s="253">
        <f t="shared" si="9"/>
        <v>0</v>
      </c>
      <c r="AO20" s="253">
        <f t="shared" si="9"/>
        <v>0</v>
      </c>
      <c r="AP20" s="253">
        <f t="shared" si="9"/>
        <v>0</v>
      </c>
      <c r="AQ20" s="253">
        <f t="shared" si="9"/>
        <v>0</v>
      </c>
      <c r="AR20" s="253">
        <f t="shared" si="9"/>
        <v>0</v>
      </c>
      <c r="AS20" s="253">
        <f t="shared" si="9"/>
        <v>0</v>
      </c>
      <c r="AT20" s="253">
        <f t="shared" si="9"/>
        <v>0</v>
      </c>
      <c r="AU20" s="253">
        <f t="shared" si="9"/>
        <v>0</v>
      </c>
      <c r="AV20" s="253">
        <f t="shared" si="9"/>
        <v>0</v>
      </c>
      <c r="AW20" s="253">
        <f t="shared" si="10"/>
        <v>0</v>
      </c>
      <c r="AX20" s="253">
        <f t="shared" si="10"/>
        <v>0</v>
      </c>
      <c r="AY20" s="253">
        <f t="shared" si="10"/>
        <v>0</v>
      </c>
      <c r="AZ20" s="253">
        <f t="shared" si="10"/>
        <v>0</v>
      </c>
      <c r="BA20" s="253">
        <f t="shared" si="10"/>
        <v>0</v>
      </c>
      <c r="BB20" s="253">
        <f t="shared" si="10"/>
        <v>0</v>
      </c>
      <c r="BC20" s="253">
        <f t="shared" si="10"/>
        <v>0</v>
      </c>
      <c r="BD20" s="253">
        <f t="shared" si="10"/>
        <v>0</v>
      </c>
      <c r="BE20" s="253">
        <f t="shared" si="10"/>
        <v>0</v>
      </c>
      <c r="BF20" s="253">
        <f t="shared" si="10"/>
        <v>0</v>
      </c>
      <c r="BG20" s="253">
        <f t="shared" si="11"/>
        <v>0</v>
      </c>
      <c r="BH20" s="253">
        <f t="shared" si="11"/>
        <v>0</v>
      </c>
      <c r="BI20" s="253">
        <f t="shared" si="11"/>
        <v>0</v>
      </c>
      <c r="BJ20" s="253">
        <f t="shared" si="11"/>
        <v>0</v>
      </c>
      <c r="BK20" s="253">
        <f t="shared" si="11"/>
        <v>0</v>
      </c>
      <c r="BL20" s="253">
        <f t="shared" si="11"/>
        <v>0</v>
      </c>
      <c r="BM20" s="253">
        <f t="shared" si="11"/>
        <v>0</v>
      </c>
      <c r="BN20" s="253">
        <f t="shared" si="11"/>
        <v>0</v>
      </c>
      <c r="BO20" s="253">
        <f t="shared" si="11"/>
        <v>0</v>
      </c>
      <c r="BP20" s="253">
        <f t="shared" si="11"/>
        <v>0</v>
      </c>
      <c r="BQ20" s="253">
        <f t="shared" si="12"/>
        <v>0</v>
      </c>
      <c r="BR20" s="253">
        <f t="shared" si="12"/>
        <v>0</v>
      </c>
      <c r="BS20" s="253">
        <f t="shared" si="12"/>
        <v>0</v>
      </c>
      <c r="BT20" s="253">
        <f t="shared" si="12"/>
        <v>0</v>
      </c>
      <c r="BU20" s="253">
        <f t="shared" si="12"/>
        <v>0</v>
      </c>
      <c r="BV20" s="253">
        <f t="shared" si="12"/>
        <v>0</v>
      </c>
      <c r="BW20" s="253">
        <f t="shared" si="12"/>
        <v>0</v>
      </c>
      <c r="BX20" s="253">
        <f t="shared" si="12"/>
        <v>0</v>
      </c>
      <c r="BY20" s="253">
        <f t="shared" si="12"/>
        <v>0</v>
      </c>
      <c r="BZ20" s="253">
        <f t="shared" si="12"/>
        <v>0</v>
      </c>
      <c r="CA20" s="253">
        <f t="shared" si="13"/>
        <v>0</v>
      </c>
      <c r="CB20" s="253">
        <f t="shared" si="13"/>
        <v>0</v>
      </c>
      <c r="CC20" s="253">
        <f t="shared" si="13"/>
        <v>0</v>
      </c>
      <c r="CD20" s="253">
        <f t="shared" si="13"/>
        <v>0</v>
      </c>
      <c r="CE20" s="253">
        <f t="shared" si="13"/>
        <v>0</v>
      </c>
      <c r="CF20" s="253">
        <f t="shared" si="13"/>
        <v>0</v>
      </c>
      <c r="CG20" s="253">
        <f t="shared" si="13"/>
        <v>0</v>
      </c>
      <c r="CH20" s="253">
        <f t="shared" si="13"/>
        <v>0</v>
      </c>
      <c r="CI20" s="253">
        <f t="shared" si="13"/>
        <v>0</v>
      </c>
      <c r="CJ20" s="253">
        <f t="shared" si="13"/>
        <v>0</v>
      </c>
      <c r="CK20" s="253">
        <f t="shared" si="13"/>
        <v>0</v>
      </c>
      <c r="CL20" s="253">
        <f t="shared" si="13"/>
        <v>0</v>
      </c>
    </row>
    <row r="21" spans="1:90" ht="14.25" customHeight="1" x14ac:dyDescent="0.35">
      <c r="G21" s="313" t="s">
        <v>646</v>
      </c>
      <c r="K21" s="24">
        <f t="shared" ca="1" si="3"/>
        <v>-1000.0000000000001</v>
      </c>
      <c r="L21" s="24">
        <f t="shared" ca="1" si="3"/>
        <v>-1000.0000000000001</v>
      </c>
      <c r="M21" s="24">
        <f t="shared" ca="1" si="3"/>
        <v>-1000.0000000000001</v>
      </c>
      <c r="N21" s="24">
        <f t="shared" ca="1" si="3"/>
        <v>-1000.0000000000001</v>
      </c>
      <c r="O21" s="24">
        <f t="shared" ca="1" si="3"/>
        <v>-1000.0000000000001</v>
      </c>
      <c r="P21" s="24">
        <f t="shared" ca="1" si="3"/>
        <v>-1000.0000000000001</v>
      </c>
      <c r="S21" s="332">
        <f t="shared" ca="1" si="7"/>
        <v>-83.333333333333329</v>
      </c>
      <c r="T21" s="332">
        <f t="shared" ca="1" si="7"/>
        <v>-83.333333333333329</v>
      </c>
      <c r="U21" s="332">
        <f t="shared" ca="1" si="7"/>
        <v>-83.333333333333329</v>
      </c>
      <c r="V21" s="332">
        <f t="shared" ca="1" si="7"/>
        <v>-83.333333333333329</v>
      </c>
      <c r="W21" s="253">
        <f t="shared" ca="1" si="7"/>
        <v>-83.333333333333329</v>
      </c>
      <c r="X21" s="253">
        <f t="shared" ca="1" si="7"/>
        <v>-83.333333333333329</v>
      </c>
      <c r="Y21" s="253">
        <f t="shared" ca="1" si="7"/>
        <v>-83.333333333333329</v>
      </c>
      <c r="Z21" s="253">
        <f t="shared" ca="1" si="7"/>
        <v>-83.333333333333329</v>
      </c>
      <c r="AA21" s="253">
        <f t="shared" ca="1" si="7"/>
        <v>-83.333333333333329</v>
      </c>
      <c r="AB21" s="253">
        <f t="shared" ca="1" si="7"/>
        <v>-83.333333333333329</v>
      </c>
      <c r="AC21" s="253">
        <f t="shared" ca="1" si="8"/>
        <v>-83.333333333333329</v>
      </c>
      <c r="AD21" s="253">
        <f t="shared" ca="1" si="8"/>
        <v>-83.333333333333329</v>
      </c>
      <c r="AE21" s="253">
        <f t="shared" ca="1" si="8"/>
        <v>-83.333333333333329</v>
      </c>
      <c r="AF21" s="253">
        <f t="shared" ca="1" si="8"/>
        <v>-83.333333333333329</v>
      </c>
      <c r="AG21" s="253">
        <f t="shared" ca="1" si="8"/>
        <v>-83.333333333333329</v>
      </c>
      <c r="AH21" s="253">
        <f t="shared" ca="1" si="8"/>
        <v>-83.333333333333329</v>
      </c>
      <c r="AI21" s="253">
        <f t="shared" ca="1" si="8"/>
        <v>-83.333333333333329</v>
      </c>
      <c r="AJ21" s="253">
        <f t="shared" ca="1" si="8"/>
        <v>-83.333333333333329</v>
      </c>
      <c r="AK21" s="253">
        <f t="shared" ca="1" si="8"/>
        <v>-83.333333333333329</v>
      </c>
      <c r="AL21" s="253">
        <f t="shared" ca="1" si="8"/>
        <v>-83.333333333333329</v>
      </c>
      <c r="AM21" s="253">
        <f t="shared" ca="1" si="9"/>
        <v>-83.333333333333329</v>
      </c>
      <c r="AN21" s="253">
        <f t="shared" ca="1" si="9"/>
        <v>-83.333333333333329</v>
      </c>
      <c r="AO21" s="253">
        <f t="shared" ca="1" si="9"/>
        <v>-83.333333333333329</v>
      </c>
      <c r="AP21" s="253">
        <f t="shared" ca="1" si="9"/>
        <v>-83.333333333333329</v>
      </c>
      <c r="AQ21" s="253">
        <f t="shared" ca="1" si="9"/>
        <v>-83.333333333333329</v>
      </c>
      <c r="AR21" s="253">
        <f t="shared" ca="1" si="9"/>
        <v>-83.333333333333329</v>
      </c>
      <c r="AS21" s="253">
        <f t="shared" ca="1" si="9"/>
        <v>-83.333333333333329</v>
      </c>
      <c r="AT21" s="253">
        <f t="shared" ca="1" si="9"/>
        <v>-83.333333333333329</v>
      </c>
      <c r="AU21" s="253">
        <f t="shared" ca="1" si="9"/>
        <v>-83.333333333333329</v>
      </c>
      <c r="AV21" s="253">
        <f t="shared" ca="1" si="9"/>
        <v>-83.333333333333329</v>
      </c>
      <c r="AW21" s="253">
        <f t="shared" ca="1" si="10"/>
        <v>-83.333333333333329</v>
      </c>
      <c r="AX21" s="253">
        <f t="shared" ca="1" si="10"/>
        <v>-83.333333333333329</v>
      </c>
      <c r="AY21" s="253">
        <f t="shared" ca="1" si="10"/>
        <v>-83.333333333333329</v>
      </c>
      <c r="AZ21" s="253">
        <f t="shared" ca="1" si="10"/>
        <v>-83.333333333333329</v>
      </c>
      <c r="BA21" s="253">
        <f t="shared" ca="1" si="10"/>
        <v>-83.333333333333329</v>
      </c>
      <c r="BB21" s="253">
        <f t="shared" ca="1" si="10"/>
        <v>-83.333333333333329</v>
      </c>
      <c r="BC21" s="253">
        <f t="shared" ca="1" si="10"/>
        <v>-83.333333333333329</v>
      </c>
      <c r="BD21" s="253">
        <f t="shared" ca="1" si="10"/>
        <v>-83.333333333333329</v>
      </c>
      <c r="BE21" s="253">
        <f t="shared" ca="1" si="10"/>
        <v>-83.333333333333329</v>
      </c>
      <c r="BF21" s="253">
        <f t="shared" ca="1" si="10"/>
        <v>-83.333333333333329</v>
      </c>
      <c r="BG21" s="253">
        <f t="shared" ca="1" si="11"/>
        <v>-83.333333333333329</v>
      </c>
      <c r="BH21" s="253">
        <f t="shared" ca="1" si="11"/>
        <v>-83.333333333333329</v>
      </c>
      <c r="BI21" s="253">
        <f t="shared" ca="1" si="11"/>
        <v>-83.333333333333329</v>
      </c>
      <c r="BJ21" s="253">
        <f t="shared" ca="1" si="11"/>
        <v>-83.333333333333329</v>
      </c>
      <c r="BK21" s="253">
        <f t="shared" ca="1" si="11"/>
        <v>-83.333333333333329</v>
      </c>
      <c r="BL21" s="253">
        <f t="shared" ca="1" si="11"/>
        <v>-83.333333333333329</v>
      </c>
      <c r="BM21" s="253">
        <f t="shared" ca="1" si="11"/>
        <v>-83.333333333333329</v>
      </c>
      <c r="BN21" s="253">
        <f t="shared" ca="1" si="11"/>
        <v>-83.333333333333329</v>
      </c>
      <c r="BO21" s="253">
        <f t="shared" ca="1" si="11"/>
        <v>-83.333333333333329</v>
      </c>
      <c r="BP21" s="253">
        <f t="shared" ca="1" si="11"/>
        <v>-83.333333333333329</v>
      </c>
      <c r="BQ21" s="253">
        <f t="shared" ca="1" si="12"/>
        <v>-83.333333333333329</v>
      </c>
      <c r="BR21" s="253">
        <f t="shared" ca="1" si="12"/>
        <v>-83.333333333333329</v>
      </c>
      <c r="BS21" s="253">
        <f t="shared" ca="1" si="12"/>
        <v>-83.333333333333329</v>
      </c>
      <c r="BT21" s="253">
        <f t="shared" ca="1" si="12"/>
        <v>-83.333333333333329</v>
      </c>
      <c r="BU21" s="253">
        <f t="shared" ca="1" si="12"/>
        <v>-83.333333333333329</v>
      </c>
      <c r="BV21" s="253">
        <f t="shared" ca="1" si="12"/>
        <v>-83.333333333333329</v>
      </c>
      <c r="BW21" s="253">
        <f t="shared" ca="1" si="12"/>
        <v>-83.333333333333329</v>
      </c>
      <c r="BX21" s="253">
        <f t="shared" ca="1" si="12"/>
        <v>-83.333333333333329</v>
      </c>
      <c r="BY21" s="253">
        <f t="shared" ca="1" si="12"/>
        <v>-83.333333333333329</v>
      </c>
      <c r="BZ21" s="253">
        <f t="shared" ca="1" si="12"/>
        <v>-83.333333333333329</v>
      </c>
      <c r="CA21" s="253">
        <f t="shared" ca="1" si="13"/>
        <v>-83.333333333333329</v>
      </c>
      <c r="CB21" s="253">
        <f t="shared" ca="1" si="13"/>
        <v>-83.333333333333329</v>
      </c>
      <c r="CC21" s="253">
        <f t="shared" ca="1" si="13"/>
        <v>-83.333333333333329</v>
      </c>
      <c r="CD21" s="253">
        <f t="shared" ca="1" si="13"/>
        <v>-83.333333333333329</v>
      </c>
      <c r="CE21" s="253">
        <f t="shared" ca="1" si="13"/>
        <v>-83.333333333333329</v>
      </c>
      <c r="CF21" s="253">
        <f t="shared" ca="1" si="13"/>
        <v>-83.333333333333329</v>
      </c>
      <c r="CG21" s="253">
        <f t="shared" ca="1" si="13"/>
        <v>-83.333333333333329</v>
      </c>
      <c r="CH21" s="253">
        <f t="shared" ca="1" si="13"/>
        <v>-83.333333333333329</v>
      </c>
      <c r="CI21" s="253">
        <f t="shared" ca="1" si="13"/>
        <v>-83.333333333333329</v>
      </c>
      <c r="CJ21" s="253">
        <f t="shared" ca="1" si="13"/>
        <v>-83.333333333333329</v>
      </c>
      <c r="CK21" s="253">
        <f t="shared" ca="1" si="13"/>
        <v>-83.333333333333329</v>
      </c>
      <c r="CL21" s="253">
        <f t="shared" ca="1" si="13"/>
        <v>-83.333333333333329</v>
      </c>
    </row>
    <row r="22" spans="1:90" ht="14.25" customHeight="1" x14ac:dyDescent="0.35">
      <c r="G22" s="9" t="s">
        <v>647</v>
      </c>
      <c r="K22" s="63">
        <f t="shared" ref="K22:P22" ca="1" si="14">SUM(K17:K21)</f>
        <v>-407350.40000000008</v>
      </c>
      <c r="L22" s="63">
        <f t="shared" ca="1" si="14"/>
        <v>-427467.92000000016</v>
      </c>
      <c r="M22" s="63">
        <f t="shared" ca="1" si="14"/>
        <v>-448591.31599999988</v>
      </c>
      <c r="N22" s="63">
        <f t="shared" ca="1" si="14"/>
        <v>-470770.88179999986</v>
      </c>
      <c r="O22" s="63">
        <f t="shared" ca="1" si="14"/>
        <v>-494059.42589000013</v>
      </c>
      <c r="P22" s="63">
        <f t="shared" ca="1" si="14"/>
        <v>-518512.39718450001</v>
      </c>
      <c r="S22" s="115">
        <f t="shared" ref="S22:AX22" ca="1" si="15">SUM(S17:S21)</f>
        <v>-33945.866666666669</v>
      </c>
      <c r="T22" s="115">
        <f t="shared" ca="1" si="15"/>
        <v>-33945.866666666669</v>
      </c>
      <c r="U22" s="115">
        <f t="shared" ca="1" si="15"/>
        <v>-33945.866666666669</v>
      </c>
      <c r="V22" s="115">
        <f t="shared" ca="1" si="15"/>
        <v>-33945.866666666669</v>
      </c>
      <c r="W22" s="115">
        <f t="shared" ca="1" si="15"/>
        <v>-33945.866666666669</v>
      </c>
      <c r="X22" s="115">
        <f t="shared" ca="1" si="15"/>
        <v>-33945.866666666669</v>
      </c>
      <c r="Y22" s="115">
        <f t="shared" ca="1" si="15"/>
        <v>-33945.866666666669</v>
      </c>
      <c r="Z22" s="115">
        <f t="shared" ca="1" si="15"/>
        <v>-33945.866666666669</v>
      </c>
      <c r="AA22" s="115">
        <f t="shared" ca="1" si="15"/>
        <v>-33945.866666666669</v>
      </c>
      <c r="AB22" s="115">
        <f t="shared" ca="1" si="15"/>
        <v>-33945.866666666669</v>
      </c>
      <c r="AC22" s="115">
        <f t="shared" ca="1" si="15"/>
        <v>-33945.866666666669</v>
      </c>
      <c r="AD22" s="115">
        <f t="shared" ca="1" si="15"/>
        <v>-33945.866666666669</v>
      </c>
      <c r="AE22" s="115">
        <f t="shared" ca="1" si="15"/>
        <v>-35622.326666666675</v>
      </c>
      <c r="AF22" s="115">
        <f t="shared" ca="1" si="15"/>
        <v>-35622.326666666675</v>
      </c>
      <c r="AG22" s="115">
        <f t="shared" ca="1" si="15"/>
        <v>-35622.326666666675</v>
      </c>
      <c r="AH22" s="115">
        <f t="shared" ca="1" si="15"/>
        <v>-35622.326666666675</v>
      </c>
      <c r="AI22" s="115">
        <f t="shared" ca="1" si="15"/>
        <v>-35622.326666666675</v>
      </c>
      <c r="AJ22" s="115">
        <f t="shared" ca="1" si="15"/>
        <v>-35622.326666666675</v>
      </c>
      <c r="AK22" s="115">
        <f t="shared" ca="1" si="15"/>
        <v>-35622.326666666675</v>
      </c>
      <c r="AL22" s="115">
        <f t="shared" ca="1" si="15"/>
        <v>-35622.326666666675</v>
      </c>
      <c r="AM22" s="115">
        <f t="shared" ca="1" si="15"/>
        <v>-35622.326666666675</v>
      </c>
      <c r="AN22" s="115">
        <f t="shared" ca="1" si="15"/>
        <v>-35622.326666666675</v>
      </c>
      <c r="AO22" s="115">
        <f t="shared" ca="1" si="15"/>
        <v>-35622.326666666675</v>
      </c>
      <c r="AP22" s="115">
        <f t="shared" ca="1" si="15"/>
        <v>-35622.326666666675</v>
      </c>
      <c r="AQ22" s="115">
        <f t="shared" ca="1" si="15"/>
        <v>-37382.609666666671</v>
      </c>
      <c r="AR22" s="115">
        <f t="shared" ca="1" si="15"/>
        <v>-37382.609666666671</v>
      </c>
      <c r="AS22" s="115">
        <f t="shared" ca="1" si="15"/>
        <v>-37382.609666666671</v>
      </c>
      <c r="AT22" s="115">
        <f t="shared" ca="1" si="15"/>
        <v>-37382.609666666671</v>
      </c>
      <c r="AU22" s="115">
        <f t="shared" ca="1" si="15"/>
        <v>-37382.609666666671</v>
      </c>
      <c r="AV22" s="115">
        <f t="shared" ca="1" si="15"/>
        <v>-37382.609666666671</v>
      </c>
      <c r="AW22" s="115">
        <f t="shared" ca="1" si="15"/>
        <v>-37382.609666666671</v>
      </c>
      <c r="AX22" s="115">
        <f t="shared" ca="1" si="15"/>
        <v>-37382.609666666671</v>
      </c>
      <c r="AY22" s="115">
        <f t="shared" ref="AY22:CD22" ca="1" si="16">SUM(AY17:AY21)</f>
        <v>-37382.609666666671</v>
      </c>
      <c r="AZ22" s="115">
        <f t="shared" ca="1" si="16"/>
        <v>-37382.609666666671</v>
      </c>
      <c r="BA22" s="115">
        <f t="shared" ca="1" si="16"/>
        <v>-37382.609666666671</v>
      </c>
      <c r="BB22" s="115">
        <f t="shared" ca="1" si="16"/>
        <v>-37382.609666666671</v>
      </c>
      <c r="BC22" s="115">
        <f t="shared" ca="1" si="16"/>
        <v>-39230.906816666669</v>
      </c>
      <c r="BD22" s="115">
        <f t="shared" ca="1" si="16"/>
        <v>-39230.906816666669</v>
      </c>
      <c r="BE22" s="115">
        <f t="shared" ca="1" si="16"/>
        <v>-39230.906816666669</v>
      </c>
      <c r="BF22" s="115">
        <f t="shared" ca="1" si="16"/>
        <v>-39230.906816666669</v>
      </c>
      <c r="BG22" s="115">
        <f t="shared" ca="1" si="16"/>
        <v>-39230.906816666669</v>
      </c>
      <c r="BH22" s="115">
        <f t="shared" ca="1" si="16"/>
        <v>-39230.906816666669</v>
      </c>
      <c r="BI22" s="115">
        <f t="shared" ca="1" si="16"/>
        <v>-39230.906816666669</v>
      </c>
      <c r="BJ22" s="115">
        <f t="shared" ca="1" si="16"/>
        <v>-39230.906816666669</v>
      </c>
      <c r="BK22" s="115">
        <f t="shared" ca="1" si="16"/>
        <v>-39230.906816666669</v>
      </c>
      <c r="BL22" s="115">
        <f t="shared" ca="1" si="16"/>
        <v>-39230.906816666669</v>
      </c>
      <c r="BM22" s="115">
        <f t="shared" ca="1" si="16"/>
        <v>-39230.906816666669</v>
      </c>
      <c r="BN22" s="115">
        <f t="shared" ca="1" si="16"/>
        <v>-39230.906816666669</v>
      </c>
      <c r="BO22" s="115">
        <f t="shared" ca="1" si="16"/>
        <v>-41171.618824166675</v>
      </c>
      <c r="BP22" s="115">
        <f t="shared" ca="1" si="16"/>
        <v>-41171.618824166675</v>
      </c>
      <c r="BQ22" s="115">
        <f t="shared" ca="1" si="16"/>
        <v>-41171.618824166675</v>
      </c>
      <c r="BR22" s="115">
        <f t="shared" ca="1" si="16"/>
        <v>-41171.618824166675</v>
      </c>
      <c r="BS22" s="115">
        <f t="shared" ca="1" si="16"/>
        <v>-41171.618824166675</v>
      </c>
      <c r="BT22" s="115">
        <f t="shared" ca="1" si="16"/>
        <v>-41171.618824166675</v>
      </c>
      <c r="BU22" s="115">
        <f t="shared" ca="1" si="16"/>
        <v>-41171.618824166675</v>
      </c>
      <c r="BV22" s="115">
        <f t="shared" ca="1" si="16"/>
        <v>-41171.618824166675</v>
      </c>
      <c r="BW22" s="115">
        <f t="shared" ca="1" si="16"/>
        <v>-41171.618824166675</v>
      </c>
      <c r="BX22" s="115">
        <f t="shared" ca="1" si="16"/>
        <v>-41171.618824166675</v>
      </c>
      <c r="BY22" s="115">
        <f t="shared" ca="1" si="16"/>
        <v>-41171.618824166675</v>
      </c>
      <c r="BZ22" s="115">
        <f t="shared" ca="1" si="16"/>
        <v>-41171.618824166675</v>
      </c>
      <c r="CA22" s="115">
        <f t="shared" ca="1" si="16"/>
        <v>-43209.366432041672</v>
      </c>
      <c r="CB22" s="115">
        <f t="shared" ca="1" si="16"/>
        <v>-43209.366432041672</v>
      </c>
      <c r="CC22" s="115">
        <f t="shared" ca="1" si="16"/>
        <v>-43209.366432041672</v>
      </c>
      <c r="CD22" s="115">
        <f t="shared" ca="1" si="16"/>
        <v>-43209.366432041672</v>
      </c>
      <c r="CE22" s="115">
        <f t="shared" ref="CE22:CL22" ca="1" si="17">SUM(CE17:CE21)</f>
        <v>-43209.366432041672</v>
      </c>
      <c r="CF22" s="115">
        <f t="shared" ca="1" si="17"/>
        <v>-43209.366432041672</v>
      </c>
      <c r="CG22" s="115">
        <f t="shared" ca="1" si="17"/>
        <v>-43209.366432041672</v>
      </c>
      <c r="CH22" s="115">
        <f t="shared" ca="1" si="17"/>
        <v>-43209.366432041672</v>
      </c>
      <c r="CI22" s="115">
        <f t="shared" ca="1" si="17"/>
        <v>-43209.366432041672</v>
      </c>
      <c r="CJ22" s="115">
        <f t="shared" ca="1" si="17"/>
        <v>-43209.366432041672</v>
      </c>
      <c r="CK22" s="115">
        <f t="shared" ca="1" si="17"/>
        <v>-43209.366432041672</v>
      </c>
      <c r="CL22" s="115">
        <f t="shared" ca="1" si="17"/>
        <v>-43209.366432041672</v>
      </c>
    </row>
    <row r="23" spans="1:90" ht="14.25" customHeight="1" x14ac:dyDescent="0.35">
      <c r="G23" s="9"/>
      <c r="S23" s="121"/>
      <c r="T23" s="121"/>
      <c r="U23" s="121"/>
      <c r="V23" s="121"/>
      <c r="W23" s="121"/>
      <c r="X23" s="121"/>
      <c r="Y23" s="121"/>
      <c r="Z23" s="121"/>
      <c r="AA23" s="121"/>
      <c r="AB23" s="121"/>
      <c r="AC23" s="121"/>
      <c r="AD23" s="121"/>
      <c r="AE23" s="121"/>
      <c r="AF23" s="121"/>
      <c r="AG23" s="121"/>
      <c r="AH23" s="121"/>
      <c r="AI23" s="121"/>
      <c r="AJ23" s="121"/>
      <c r="AK23" s="121"/>
      <c r="AL23" s="121"/>
      <c r="AM23" s="121"/>
      <c r="AN23" s="121"/>
      <c r="AO23" s="121"/>
      <c r="AP23" s="121"/>
      <c r="AQ23" s="121"/>
      <c r="AR23" s="121"/>
      <c r="AS23" s="121"/>
      <c r="AT23" s="121"/>
      <c r="AU23" s="121"/>
      <c r="AV23" s="121"/>
      <c r="AW23" s="121"/>
      <c r="AX23" s="121"/>
      <c r="AY23" s="121"/>
      <c r="AZ23" s="121"/>
      <c r="BA23" s="121"/>
      <c r="BB23" s="121"/>
      <c r="BC23" s="121"/>
      <c r="BD23" s="121"/>
      <c r="BE23" s="121"/>
      <c r="BF23" s="121"/>
      <c r="BG23" s="121"/>
      <c r="BH23" s="121"/>
      <c r="BI23" s="121"/>
      <c r="BJ23" s="121"/>
      <c r="BK23" s="121"/>
      <c r="BL23" s="121"/>
      <c r="BM23" s="121"/>
      <c r="BN23" s="121"/>
      <c r="BO23" s="121"/>
      <c r="BP23" s="121"/>
      <c r="BQ23" s="121"/>
      <c r="BR23" s="121"/>
      <c r="BS23" s="121"/>
      <c r="BT23" s="121"/>
      <c r="BU23" s="121"/>
      <c r="BV23" s="121"/>
      <c r="BW23" s="121"/>
      <c r="BX23" s="121"/>
      <c r="BY23" s="121"/>
      <c r="BZ23" s="121"/>
      <c r="CA23" s="121"/>
      <c r="CB23" s="121"/>
      <c r="CC23" s="121"/>
      <c r="CD23" s="121"/>
      <c r="CE23" s="121"/>
      <c r="CF23" s="121"/>
      <c r="CG23" s="121"/>
      <c r="CH23" s="121"/>
      <c r="CI23" s="121"/>
      <c r="CJ23" s="121"/>
      <c r="CK23" s="121"/>
      <c r="CL23" s="121"/>
    </row>
    <row r="24" spans="1:90" ht="14.25" customHeight="1" x14ac:dyDescent="0.35">
      <c r="A24" s="31" t="s">
        <v>218</v>
      </c>
      <c r="B24" s="31"/>
      <c r="C24" s="31"/>
      <c r="D24" s="31"/>
      <c r="E24" s="31"/>
      <c r="F24" s="31"/>
      <c r="G24" s="294" t="s">
        <v>648</v>
      </c>
      <c r="H24" s="292"/>
      <c r="I24" s="292"/>
      <c r="J24" s="292"/>
      <c r="K24" s="292"/>
      <c r="L24" s="292"/>
      <c r="M24" s="292"/>
      <c r="N24" s="292"/>
      <c r="O24" s="292"/>
      <c r="P24" s="295"/>
      <c r="S24" s="293"/>
      <c r="T24" s="292"/>
      <c r="U24" s="292"/>
      <c r="V24" s="292"/>
      <c r="W24" s="292"/>
      <c r="X24" s="292"/>
      <c r="Y24" s="292"/>
      <c r="Z24" s="292"/>
      <c r="AA24" s="292"/>
      <c r="AB24" s="292"/>
      <c r="AC24" s="292"/>
      <c r="AD24" s="292"/>
      <c r="AE24" s="292"/>
      <c r="AF24" s="292"/>
      <c r="AG24" s="292"/>
      <c r="AH24" s="292"/>
      <c r="AI24" s="292"/>
      <c r="AJ24" s="292"/>
      <c r="AK24" s="292"/>
      <c r="AL24" s="292"/>
      <c r="AM24" s="292"/>
      <c r="AN24" s="292"/>
      <c r="AO24" s="292"/>
      <c r="AP24" s="292"/>
      <c r="AQ24" s="292"/>
      <c r="AR24" s="292"/>
      <c r="AS24" s="292"/>
      <c r="AT24" s="292"/>
      <c r="AU24" s="292"/>
      <c r="AV24" s="292"/>
      <c r="AW24" s="292"/>
      <c r="AX24" s="292"/>
      <c r="AY24" s="292"/>
      <c r="AZ24" s="292"/>
      <c r="BA24" s="292"/>
      <c r="BB24" s="292"/>
      <c r="BC24" s="292"/>
      <c r="BD24" s="292"/>
      <c r="BE24" s="292"/>
      <c r="BF24" s="292"/>
      <c r="BG24" s="292"/>
      <c r="BH24" s="292"/>
      <c r="BI24" s="292"/>
      <c r="BJ24" s="292"/>
      <c r="BK24" s="292"/>
      <c r="BL24" s="292"/>
      <c r="BM24" s="292"/>
      <c r="BN24" s="292"/>
      <c r="BO24" s="292"/>
      <c r="BP24" s="292"/>
      <c r="BQ24" s="292"/>
      <c r="BR24" s="292"/>
      <c r="BS24" s="292"/>
      <c r="BT24" s="292"/>
      <c r="BU24" s="292"/>
      <c r="BV24" s="292"/>
      <c r="BW24" s="292"/>
      <c r="BX24" s="292"/>
      <c r="BY24" s="292"/>
      <c r="BZ24" s="292"/>
      <c r="CA24" s="292"/>
      <c r="CB24" s="292"/>
      <c r="CC24" s="292"/>
      <c r="CD24" s="292"/>
      <c r="CE24" s="292"/>
      <c r="CF24" s="292"/>
      <c r="CG24" s="292"/>
      <c r="CH24" s="292"/>
      <c r="CI24" s="292"/>
      <c r="CJ24" s="292"/>
      <c r="CK24" s="292"/>
      <c r="CL24" s="295"/>
    </row>
    <row r="25" spans="1:90" x14ac:dyDescent="0.35">
      <c r="G25" s="13" t="s">
        <v>649</v>
      </c>
      <c r="H25" s="12"/>
      <c r="I25" s="12"/>
      <c r="J25" s="12"/>
      <c r="K25" s="12"/>
      <c r="L25" s="12"/>
      <c r="M25" s="12"/>
      <c r="N25" s="12"/>
      <c r="O25" s="12"/>
      <c r="P25" s="12"/>
    </row>
    <row r="26" spans="1:90" x14ac:dyDescent="0.35">
      <c r="G26" s="95" t="s">
        <v>776</v>
      </c>
      <c r="J26" s="314">
        <v>0.05</v>
      </c>
      <c r="L26" s="24"/>
      <c r="M26" s="24"/>
      <c r="N26" s="24"/>
      <c r="O26" s="24"/>
      <c r="P26" s="24"/>
    </row>
    <row r="27" spans="1:90" x14ac:dyDescent="0.35">
      <c r="G27" s="95" t="s">
        <v>215</v>
      </c>
      <c r="J27" s="314">
        <v>0.2</v>
      </c>
      <c r="L27" s="24"/>
      <c r="M27" s="24"/>
      <c r="N27" s="24"/>
      <c r="O27" s="24"/>
      <c r="P27" s="24"/>
    </row>
    <row r="29" spans="1:90" x14ac:dyDescent="0.35">
      <c r="G29" s="13" t="s">
        <v>650</v>
      </c>
      <c r="I29" s="266" t="s">
        <v>651</v>
      </c>
      <c r="J29" s="266" t="s">
        <v>216</v>
      </c>
      <c r="K29" s="266"/>
      <c r="L29" s="266"/>
      <c r="M29" s="266"/>
      <c r="N29" s="266"/>
      <c r="O29" s="266"/>
      <c r="P29" s="266"/>
    </row>
    <row r="30" spans="1:90" x14ac:dyDescent="0.35">
      <c r="G30" s="459" t="s">
        <v>652</v>
      </c>
      <c r="I30" s="460">
        <v>100000</v>
      </c>
      <c r="J30" s="267">
        <v>45292</v>
      </c>
      <c r="K30" s="24">
        <f t="shared" ref="K30:P34" si="18">SUMIF($3:$3,K$2,30:30)</f>
        <v>-120000</v>
      </c>
      <c r="L30" s="24">
        <f t="shared" si="18"/>
        <v>-126000</v>
      </c>
      <c r="M30" s="24">
        <f t="shared" si="18"/>
        <v>-132300</v>
      </c>
      <c r="N30" s="24">
        <f t="shared" si="18"/>
        <v>-138915</v>
      </c>
      <c r="O30" s="24">
        <f t="shared" si="18"/>
        <v>-145860.75</v>
      </c>
      <c r="P30" s="24">
        <f t="shared" si="18"/>
        <v>-153153.78750000001</v>
      </c>
      <c r="S30" s="268">
        <f t="shared" ref="S30:AB33" si="19">-+$I30*(1+$J$26)^(YEAR(S$2)-YEAR(MAX($J30,$R$2)))*(EOMONTH($J30,0)&lt;=S$2)*(1+$J$27)/12</f>
        <v>-10000</v>
      </c>
      <c r="T30" s="268">
        <f t="shared" si="19"/>
        <v>-10000</v>
      </c>
      <c r="U30" s="268">
        <f t="shared" si="19"/>
        <v>-10000</v>
      </c>
      <c r="V30" s="268">
        <f t="shared" si="19"/>
        <v>-10000</v>
      </c>
      <c r="W30" s="268">
        <f t="shared" si="19"/>
        <v>-10000</v>
      </c>
      <c r="X30" s="268">
        <f t="shared" si="19"/>
        <v>-10000</v>
      </c>
      <c r="Y30" s="268">
        <f t="shared" si="19"/>
        <v>-10000</v>
      </c>
      <c r="Z30" s="268">
        <f t="shared" si="19"/>
        <v>-10000</v>
      </c>
      <c r="AA30" s="268">
        <f t="shared" si="19"/>
        <v>-10000</v>
      </c>
      <c r="AB30" s="268">
        <f t="shared" si="19"/>
        <v>-10000</v>
      </c>
      <c r="AC30" s="268">
        <f t="shared" ref="AC30:AL33" si="20">-+$I30*(1+$J$26)^(YEAR(AC$2)-YEAR(MAX($J30,$R$2)))*(EOMONTH($J30,0)&lt;=AC$2)*(1+$J$27)/12</f>
        <v>-10000</v>
      </c>
      <c r="AD30" s="268">
        <f t="shared" si="20"/>
        <v>-10000</v>
      </c>
      <c r="AE30" s="268">
        <f t="shared" si="20"/>
        <v>-10500</v>
      </c>
      <c r="AF30" s="268">
        <f t="shared" si="20"/>
        <v>-10500</v>
      </c>
      <c r="AG30" s="268">
        <f t="shared" si="20"/>
        <v>-10500</v>
      </c>
      <c r="AH30" s="268">
        <f t="shared" si="20"/>
        <v>-10500</v>
      </c>
      <c r="AI30" s="268">
        <f t="shared" si="20"/>
        <v>-10500</v>
      </c>
      <c r="AJ30" s="268">
        <f t="shared" si="20"/>
        <v>-10500</v>
      </c>
      <c r="AK30" s="268">
        <f t="shared" si="20"/>
        <v>-10500</v>
      </c>
      <c r="AL30" s="268">
        <f t="shared" si="20"/>
        <v>-10500</v>
      </c>
      <c r="AM30" s="268">
        <f t="shared" ref="AM30:AV33" si="21">-+$I30*(1+$J$26)^(YEAR(AM$2)-YEAR(MAX($J30,$R$2)))*(EOMONTH($J30,0)&lt;=AM$2)*(1+$J$27)/12</f>
        <v>-10500</v>
      </c>
      <c r="AN30" s="268">
        <f t="shared" si="21"/>
        <v>-10500</v>
      </c>
      <c r="AO30" s="268">
        <f t="shared" si="21"/>
        <v>-10500</v>
      </c>
      <c r="AP30" s="268">
        <f t="shared" si="21"/>
        <v>-10500</v>
      </c>
      <c r="AQ30" s="268">
        <f t="shared" si="21"/>
        <v>-11025</v>
      </c>
      <c r="AR30" s="268">
        <f t="shared" si="21"/>
        <v>-11025</v>
      </c>
      <c r="AS30" s="268">
        <f t="shared" si="21"/>
        <v>-11025</v>
      </c>
      <c r="AT30" s="268">
        <f t="shared" si="21"/>
        <v>-11025</v>
      </c>
      <c r="AU30" s="268">
        <f t="shared" si="21"/>
        <v>-11025</v>
      </c>
      <c r="AV30" s="268">
        <f t="shared" si="21"/>
        <v>-11025</v>
      </c>
      <c r="AW30" s="268">
        <f t="shared" ref="AW30:BF33" si="22">-+$I30*(1+$J$26)^(YEAR(AW$2)-YEAR(MAX($J30,$R$2)))*(EOMONTH($J30,0)&lt;=AW$2)*(1+$J$27)/12</f>
        <v>-11025</v>
      </c>
      <c r="AX30" s="268">
        <f t="shared" si="22"/>
        <v>-11025</v>
      </c>
      <c r="AY30" s="268">
        <f t="shared" si="22"/>
        <v>-11025</v>
      </c>
      <c r="AZ30" s="268">
        <f t="shared" si="22"/>
        <v>-11025</v>
      </c>
      <c r="BA30" s="268">
        <f t="shared" si="22"/>
        <v>-11025</v>
      </c>
      <c r="BB30" s="268">
        <f t="shared" si="22"/>
        <v>-11025</v>
      </c>
      <c r="BC30" s="268">
        <f t="shared" si="22"/>
        <v>-11576.25</v>
      </c>
      <c r="BD30" s="268">
        <f t="shared" si="22"/>
        <v>-11576.25</v>
      </c>
      <c r="BE30" s="268">
        <f t="shared" si="22"/>
        <v>-11576.25</v>
      </c>
      <c r="BF30" s="268">
        <f t="shared" si="22"/>
        <v>-11576.25</v>
      </c>
      <c r="BG30" s="268">
        <f t="shared" ref="BG30:BP33" si="23">-+$I30*(1+$J$26)^(YEAR(BG$2)-YEAR(MAX($J30,$R$2)))*(EOMONTH($J30,0)&lt;=BG$2)*(1+$J$27)/12</f>
        <v>-11576.25</v>
      </c>
      <c r="BH30" s="268">
        <f t="shared" si="23"/>
        <v>-11576.25</v>
      </c>
      <c r="BI30" s="268">
        <f t="shared" si="23"/>
        <v>-11576.25</v>
      </c>
      <c r="BJ30" s="268">
        <f t="shared" si="23"/>
        <v>-11576.25</v>
      </c>
      <c r="BK30" s="268">
        <f t="shared" si="23"/>
        <v>-11576.25</v>
      </c>
      <c r="BL30" s="268">
        <f t="shared" si="23"/>
        <v>-11576.25</v>
      </c>
      <c r="BM30" s="268">
        <f t="shared" si="23"/>
        <v>-11576.25</v>
      </c>
      <c r="BN30" s="268">
        <f t="shared" si="23"/>
        <v>-11576.25</v>
      </c>
      <c r="BO30" s="268">
        <f t="shared" si="23"/>
        <v>-12155.0625</v>
      </c>
      <c r="BP30" s="268">
        <f t="shared" si="23"/>
        <v>-12155.0625</v>
      </c>
      <c r="BQ30" s="268">
        <f t="shared" ref="BQ30:BZ33" si="24">-+$I30*(1+$J$26)^(YEAR(BQ$2)-YEAR(MAX($J30,$R$2)))*(EOMONTH($J30,0)&lt;=BQ$2)*(1+$J$27)/12</f>
        <v>-12155.0625</v>
      </c>
      <c r="BR30" s="268">
        <f t="shared" si="24"/>
        <v>-12155.0625</v>
      </c>
      <c r="BS30" s="268">
        <f t="shared" si="24"/>
        <v>-12155.0625</v>
      </c>
      <c r="BT30" s="268">
        <f t="shared" si="24"/>
        <v>-12155.0625</v>
      </c>
      <c r="BU30" s="268">
        <f t="shared" si="24"/>
        <v>-12155.0625</v>
      </c>
      <c r="BV30" s="268">
        <f t="shared" si="24"/>
        <v>-12155.0625</v>
      </c>
      <c r="BW30" s="268">
        <f t="shared" si="24"/>
        <v>-12155.0625</v>
      </c>
      <c r="BX30" s="268">
        <f t="shared" si="24"/>
        <v>-12155.0625</v>
      </c>
      <c r="BY30" s="268">
        <f t="shared" si="24"/>
        <v>-12155.0625</v>
      </c>
      <c r="BZ30" s="268">
        <f t="shared" si="24"/>
        <v>-12155.0625</v>
      </c>
      <c r="CA30" s="268">
        <f t="shared" ref="CA30:CL33" si="25">-+$I30*(1+$J$26)^(YEAR(CA$2)-YEAR(MAX($J30,$R$2)))*(EOMONTH($J30,0)&lt;=CA$2)*(1+$J$27)/12</f>
        <v>-12762.815625000001</v>
      </c>
      <c r="CB30" s="268">
        <f t="shared" si="25"/>
        <v>-12762.815625000001</v>
      </c>
      <c r="CC30" s="268">
        <f t="shared" si="25"/>
        <v>-12762.815625000001</v>
      </c>
      <c r="CD30" s="268">
        <f t="shared" si="25"/>
        <v>-12762.815625000001</v>
      </c>
      <c r="CE30" s="268">
        <f t="shared" si="25"/>
        <v>-12762.815625000001</v>
      </c>
      <c r="CF30" s="268">
        <f t="shared" si="25"/>
        <v>-12762.815625000001</v>
      </c>
      <c r="CG30" s="268">
        <f t="shared" si="25"/>
        <v>-12762.815625000001</v>
      </c>
      <c r="CH30" s="268">
        <f t="shared" si="25"/>
        <v>-12762.815625000001</v>
      </c>
      <c r="CI30" s="268">
        <f t="shared" si="25"/>
        <v>-12762.815625000001</v>
      </c>
      <c r="CJ30" s="268">
        <f t="shared" si="25"/>
        <v>-12762.815625000001</v>
      </c>
      <c r="CK30" s="268">
        <f t="shared" si="25"/>
        <v>-12762.815625000001</v>
      </c>
      <c r="CL30" s="268">
        <f t="shared" si="25"/>
        <v>-12762.815625000001</v>
      </c>
    </row>
    <row r="31" spans="1:90" x14ac:dyDescent="0.35">
      <c r="G31" s="459" t="s">
        <v>653</v>
      </c>
      <c r="I31" s="460">
        <v>100000</v>
      </c>
      <c r="J31" s="267">
        <v>45292</v>
      </c>
      <c r="K31" s="24">
        <f t="shared" si="18"/>
        <v>-120000</v>
      </c>
      <c r="L31" s="24">
        <f t="shared" si="18"/>
        <v>-126000</v>
      </c>
      <c r="M31" s="24">
        <f t="shared" si="18"/>
        <v>-132300</v>
      </c>
      <c r="N31" s="24">
        <f t="shared" si="18"/>
        <v>-138915</v>
      </c>
      <c r="O31" s="24">
        <f t="shared" si="18"/>
        <v>-145860.75</v>
      </c>
      <c r="P31" s="24">
        <f t="shared" si="18"/>
        <v>-153153.78750000001</v>
      </c>
      <c r="S31" s="268">
        <f t="shared" si="19"/>
        <v>-10000</v>
      </c>
      <c r="T31" s="268">
        <f t="shared" si="19"/>
        <v>-10000</v>
      </c>
      <c r="U31" s="268">
        <f t="shared" si="19"/>
        <v>-10000</v>
      </c>
      <c r="V31" s="268">
        <f t="shared" si="19"/>
        <v>-10000</v>
      </c>
      <c r="W31" s="268">
        <f t="shared" si="19"/>
        <v>-10000</v>
      </c>
      <c r="X31" s="268">
        <f t="shared" si="19"/>
        <v>-10000</v>
      </c>
      <c r="Y31" s="268">
        <f t="shared" si="19"/>
        <v>-10000</v>
      </c>
      <c r="Z31" s="268">
        <f t="shared" si="19"/>
        <v>-10000</v>
      </c>
      <c r="AA31" s="268">
        <f t="shared" si="19"/>
        <v>-10000</v>
      </c>
      <c r="AB31" s="268">
        <f t="shared" si="19"/>
        <v>-10000</v>
      </c>
      <c r="AC31" s="268">
        <f t="shared" si="20"/>
        <v>-10000</v>
      </c>
      <c r="AD31" s="268">
        <f t="shared" si="20"/>
        <v>-10000</v>
      </c>
      <c r="AE31" s="268">
        <f t="shared" si="20"/>
        <v>-10500</v>
      </c>
      <c r="AF31" s="268">
        <f t="shared" si="20"/>
        <v>-10500</v>
      </c>
      <c r="AG31" s="268">
        <f t="shared" si="20"/>
        <v>-10500</v>
      </c>
      <c r="AH31" s="268">
        <f t="shared" si="20"/>
        <v>-10500</v>
      </c>
      <c r="AI31" s="268">
        <f t="shared" si="20"/>
        <v>-10500</v>
      </c>
      <c r="AJ31" s="268">
        <f t="shared" si="20"/>
        <v>-10500</v>
      </c>
      <c r="AK31" s="268">
        <f t="shared" si="20"/>
        <v>-10500</v>
      </c>
      <c r="AL31" s="268">
        <f t="shared" si="20"/>
        <v>-10500</v>
      </c>
      <c r="AM31" s="268">
        <f t="shared" si="21"/>
        <v>-10500</v>
      </c>
      <c r="AN31" s="268">
        <f t="shared" si="21"/>
        <v>-10500</v>
      </c>
      <c r="AO31" s="268">
        <f t="shared" si="21"/>
        <v>-10500</v>
      </c>
      <c r="AP31" s="268">
        <f t="shared" si="21"/>
        <v>-10500</v>
      </c>
      <c r="AQ31" s="268">
        <f t="shared" si="21"/>
        <v>-11025</v>
      </c>
      <c r="AR31" s="268">
        <f t="shared" si="21"/>
        <v>-11025</v>
      </c>
      <c r="AS31" s="268">
        <f t="shared" si="21"/>
        <v>-11025</v>
      </c>
      <c r="AT31" s="268">
        <f t="shared" si="21"/>
        <v>-11025</v>
      </c>
      <c r="AU31" s="268">
        <f t="shared" si="21"/>
        <v>-11025</v>
      </c>
      <c r="AV31" s="268">
        <f t="shared" si="21"/>
        <v>-11025</v>
      </c>
      <c r="AW31" s="268">
        <f t="shared" si="22"/>
        <v>-11025</v>
      </c>
      <c r="AX31" s="268">
        <f t="shared" si="22"/>
        <v>-11025</v>
      </c>
      <c r="AY31" s="268">
        <f t="shared" si="22"/>
        <v>-11025</v>
      </c>
      <c r="AZ31" s="268">
        <f t="shared" si="22"/>
        <v>-11025</v>
      </c>
      <c r="BA31" s="268">
        <f t="shared" si="22"/>
        <v>-11025</v>
      </c>
      <c r="BB31" s="268">
        <f t="shared" si="22"/>
        <v>-11025</v>
      </c>
      <c r="BC31" s="268">
        <f t="shared" si="22"/>
        <v>-11576.25</v>
      </c>
      <c r="BD31" s="268">
        <f t="shared" si="22"/>
        <v>-11576.25</v>
      </c>
      <c r="BE31" s="268">
        <f t="shared" si="22"/>
        <v>-11576.25</v>
      </c>
      <c r="BF31" s="268">
        <f t="shared" si="22"/>
        <v>-11576.25</v>
      </c>
      <c r="BG31" s="268">
        <f t="shared" si="23"/>
        <v>-11576.25</v>
      </c>
      <c r="BH31" s="268">
        <f t="shared" si="23"/>
        <v>-11576.25</v>
      </c>
      <c r="BI31" s="268">
        <f t="shared" si="23"/>
        <v>-11576.25</v>
      </c>
      <c r="BJ31" s="268">
        <f t="shared" si="23"/>
        <v>-11576.25</v>
      </c>
      <c r="BK31" s="268">
        <f t="shared" si="23"/>
        <v>-11576.25</v>
      </c>
      <c r="BL31" s="268">
        <f t="shared" si="23"/>
        <v>-11576.25</v>
      </c>
      <c r="BM31" s="268">
        <f t="shared" si="23"/>
        <v>-11576.25</v>
      </c>
      <c r="BN31" s="268">
        <f t="shared" si="23"/>
        <v>-11576.25</v>
      </c>
      <c r="BO31" s="268">
        <f t="shared" si="23"/>
        <v>-12155.0625</v>
      </c>
      <c r="BP31" s="268">
        <f t="shared" si="23"/>
        <v>-12155.0625</v>
      </c>
      <c r="BQ31" s="268">
        <f t="shared" si="24"/>
        <v>-12155.0625</v>
      </c>
      <c r="BR31" s="268">
        <f t="shared" si="24"/>
        <v>-12155.0625</v>
      </c>
      <c r="BS31" s="268">
        <f t="shared" si="24"/>
        <v>-12155.0625</v>
      </c>
      <c r="BT31" s="268">
        <f t="shared" si="24"/>
        <v>-12155.0625</v>
      </c>
      <c r="BU31" s="268">
        <f t="shared" si="24"/>
        <v>-12155.0625</v>
      </c>
      <c r="BV31" s="268">
        <f t="shared" si="24"/>
        <v>-12155.0625</v>
      </c>
      <c r="BW31" s="268">
        <f t="shared" si="24"/>
        <v>-12155.0625</v>
      </c>
      <c r="BX31" s="268">
        <f t="shared" si="24"/>
        <v>-12155.0625</v>
      </c>
      <c r="BY31" s="268">
        <f t="shared" si="24"/>
        <v>-12155.0625</v>
      </c>
      <c r="BZ31" s="268">
        <f t="shared" si="24"/>
        <v>-12155.0625</v>
      </c>
      <c r="CA31" s="268">
        <f t="shared" si="25"/>
        <v>-12762.815625000001</v>
      </c>
      <c r="CB31" s="268">
        <f t="shared" si="25"/>
        <v>-12762.815625000001</v>
      </c>
      <c r="CC31" s="268">
        <f t="shared" si="25"/>
        <v>-12762.815625000001</v>
      </c>
      <c r="CD31" s="268">
        <f t="shared" si="25"/>
        <v>-12762.815625000001</v>
      </c>
      <c r="CE31" s="268">
        <f t="shared" si="25"/>
        <v>-12762.815625000001</v>
      </c>
      <c r="CF31" s="268">
        <f t="shared" si="25"/>
        <v>-12762.815625000001</v>
      </c>
      <c r="CG31" s="268">
        <f t="shared" si="25"/>
        <v>-12762.815625000001</v>
      </c>
      <c r="CH31" s="268">
        <f t="shared" si="25"/>
        <v>-12762.815625000001</v>
      </c>
      <c r="CI31" s="268">
        <f t="shared" si="25"/>
        <v>-12762.815625000001</v>
      </c>
      <c r="CJ31" s="268">
        <f t="shared" si="25"/>
        <v>-12762.815625000001</v>
      </c>
      <c r="CK31" s="268">
        <f t="shared" si="25"/>
        <v>-12762.815625000001</v>
      </c>
      <c r="CL31" s="268">
        <f t="shared" si="25"/>
        <v>-12762.815625000001</v>
      </c>
    </row>
    <row r="32" spans="1:90" x14ac:dyDescent="0.35">
      <c r="G32" s="459" t="s">
        <v>654</v>
      </c>
      <c r="I32" s="460">
        <v>90000</v>
      </c>
      <c r="J32" s="267">
        <v>45292</v>
      </c>
      <c r="K32" s="24">
        <f t="shared" si="18"/>
        <v>-108000</v>
      </c>
      <c r="L32" s="24">
        <f t="shared" si="18"/>
        <v>-113400</v>
      </c>
      <c r="M32" s="24">
        <f t="shared" si="18"/>
        <v>-119070</v>
      </c>
      <c r="N32" s="24">
        <f t="shared" si="18"/>
        <v>-125023.50000000001</v>
      </c>
      <c r="O32" s="24">
        <f t="shared" si="18"/>
        <v>-131274.67499999996</v>
      </c>
      <c r="P32" s="24">
        <f t="shared" si="18"/>
        <v>-137838.40874999997</v>
      </c>
      <c r="S32" s="268">
        <f t="shared" si="19"/>
        <v>-9000</v>
      </c>
      <c r="T32" s="268">
        <f t="shared" si="19"/>
        <v>-9000</v>
      </c>
      <c r="U32" s="268">
        <f t="shared" si="19"/>
        <v>-9000</v>
      </c>
      <c r="V32" s="268">
        <f t="shared" si="19"/>
        <v>-9000</v>
      </c>
      <c r="W32" s="268">
        <f t="shared" si="19"/>
        <v>-9000</v>
      </c>
      <c r="X32" s="268">
        <f t="shared" si="19"/>
        <v>-9000</v>
      </c>
      <c r="Y32" s="268">
        <f t="shared" si="19"/>
        <v>-9000</v>
      </c>
      <c r="Z32" s="268">
        <f t="shared" si="19"/>
        <v>-9000</v>
      </c>
      <c r="AA32" s="268">
        <f t="shared" si="19"/>
        <v>-9000</v>
      </c>
      <c r="AB32" s="268">
        <f t="shared" si="19"/>
        <v>-9000</v>
      </c>
      <c r="AC32" s="268">
        <f t="shared" si="20"/>
        <v>-9000</v>
      </c>
      <c r="AD32" s="268">
        <f t="shared" si="20"/>
        <v>-9000</v>
      </c>
      <c r="AE32" s="268">
        <f t="shared" si="20"/>
        <v>-9450</v>
      </c>
      <c r="AF32" s="268">
        <f t="shared" si="20"/>
        <v>-9450</v>
      </c>
      <c r="AG32" s="268">
        <f t="shared" si="20"/>
        <v>-9450</v>
      </c>
      <c r="AH32" s="268">
        <f t="shared" si="20"/>
        <v>-9450</v>
      </c>
      <c r="AI32" s="268">
        <f t="shared" si="20"/>
        <v>-9450</v>
      </c>
      <c r="AJ32" s="268">
        <f t="shared" si="20"/>
        <v>-9450</v>
      </c>
      <c r="AK32" s="268">
        <f t="shared" si="20"/>
        <v>-9450</v>
      </c>
      <c r="AL32" s="268">
        <f t="shared" si="20"/>
        <v>-9450</v>
      </c>
      <c r="AM32" s="268">
        <f t="shared" si="21"/>
        <v>-9450</v>
      </c>
      <c r="AN32" s="268">
        <f t="shared" si="21"/>
        <v>-9450</v>
      </c>
      <c r="AO32" s="268">
        <f t="shared" si="21"/>
        <v>-9450</v>
      </c>
      <c r="AP32" s="268">
        <f t="shared" si="21"/>
        <v>-9450</v>
      </c>
      <c r="AQ32" s="268">
        <f t="shared" si="21"/>
        <v>-9922.5</v>
      </c>
      <c r="AR32" s="268">
        <f t="shared" si="21"/>
        <v>-9922.5</v>
      </c>
      <c r="AS32" s="268">
        <f t="shared" si="21"/>
        <v>-9922.5</v>
      </c>
      <c r="AT32" s="268">
        <f t="shared" si="21"/>
        <v>-9922.5</v>
      </c>
      <c r="AU32" s="268">
        <f t="shared" si="21"/>
        <v>-9922.5</v>
      </c>
      <c r="AV32" s="268">
        <f t="shared" si="21"/>
        <v>-9922.5</v>
      </c>
      <c r="AW32" s="268">
        <f t="shared" si="22"/>
        <v>-9922.5</v>
      </c>
      <c r="AX32" s="268">
        <f t="shared" si="22"/>
        <v>-9922.5</v>
      </c>
      <c r="AY32" s="268">
        <f t="shared" si="22"/>
        <v>-9922.5</v>
      </c>
      <c r="AZ32" s="268">
        <f t="shared" si="22"/>
        <v>-9922.5</v>
      </c>
      <c r="BA32" s="268">
        <f t="shared" si="22"/>
        <v>-9922.5</v>
      </c>
      <c r="BB32" s="268">
        <f t="shared" si="22"/>
        <v>-9922.5</v>
      </c>
      <c r="BC32" s="268">
        <f t="shared" si="22"/>
        <v>-10418.625000000002</v>
      </c>
      <c r="BD32" s="268">
        <f t="shared" si="22"/>
        <v>-10418.625000000002</v>
      </c>
      <c r="BE32" s="268">
        <f t="shared" si="22"/>
        <v>-10418.625000000002</v>
      </c>
      <c r="BF32" s="268">
        <f t="shared" si="22"/>
        <v>-10418.625000000002</v>
      </c>
      <c r="BG32" s="268">
        <f t="shared" si="23"/>
        <v>-10418.625000000002</v>
      </c>
      <c r="BH32" s="268">
        <f t="shared" si="23"/>
        <v>-10418.625000000002</v>
      </c>
      <c r="BI32" s="268">
        <f t="shared" si="23"/>
        <v>-10418.625000000002</v>
      </c>
      <c r="BJ32" s="268">
        <f t="shared" si="23"/>
        <v>-10418.625000000002</v>
      </c>
      <c r="BK32" s="268">
        <f t="shared" si="23"/>
        <v>-10418.625000000002</v>
      </c>
      <c r="BL32" s="268">
        <f t="shared" si="23"/>
        <v>-10418.625000000002</v>
      </c>
      <c r="BM32" s="268">
        <f t="shared" si="23"/>
        <v>-10418.625000000002</v>
      </c>
      <c r="BN32" s="268">
        <f t="shared" si="23"/>
        <v>-10418.625000000002</v>
      </c>
      <c r="BO32" s="268">
        <f t="shared" si="23"/>
        <v>-10939.55625</v>
      </c>
      <c r="BP32" s="268">
        <f t="shared" si="23"/>
        <v>-10939.55625</v>
      </c>
      <c r="BQ32" s="268">
        <f t="shared" si="24"/>
        <v>-10939.55625</v>
      </c>
      <c r="BR32" s="268">
        <f t="shared" si="24"/>
        <v>-10939.55625</v>
      </c>
      <c r="BS32" s="268">
        <f t="shared" si="24"/>
        <v>-10939.55625</v>
      </c>
      <c r="BT32" s="268">
        <f t="shared" si="24"/>
        <v>-10939.55625</v>
      </c>
      <c r="BU32" s="268">
        <f t="shared" si="24"/>
        <v>-10939.55625</v>
      </c>
      <c r="BV32" s="268">
        <f t="shared" si="24"/>
        <v>-10939.55625</v>
      </c>
      <c r="BW32" s="268">
        <f t="shared" si="24"/>
        <v>-10939.55625</v>
      </c>
      <c r="BX32" s="268">
        <f t="shared" si="24"/>
        <v>-10939.55625</v>
      </c>
      <c r="BY32" s="268">
        <f t="shared" si="24"/>
        <v>-10939.55625</v>
      </c>
      <c r="BZ32" s="268">
        <f t="shared" si="24"/>
        <v>-10939.55625</v>
      </c>
      <c r="CA32" s="268">
        <f t="shared" si="25"/>
        <v>-11486.534062500001</v>
      </c>
      <c r="CB32" s="268">
        <f t="shared" si="25"/>
        <v>-11486.534062500001</v>
      </c>
      <c r="CC32" s="268">
        <f t="shared" si="25"/>
        <v>-11486.534062500001</v>
      </c>
      <c r="CD32" s="268">
        <f t="shared" si="25"/>
        <v>-11486.534062500001</v>
      </c>
      <c r="CE32" s="268">
        <f t="shared" si="25"/>
        <v>-11486.534062500001</v>
      </c>
      <c r="CF32" s="268">
        <f t="shared" si="25"/>
        <v>-11486.534062500001</v>
      </c>
      <c r="CG32" s="268">
        <f t="shared" si="25"/>
        <v>-11486.534062500001</v>
      </c>
      <c r="CH32" s="268">
        <f t="shared" si="25"/>
        <v>-11486.534062500001</v>
      </c>
      <c r="CI32" s="268">
        <f t="shared" si="25"/>
        <v>-11486.534062500001</v>
      </c>
      <c r="CJ32" s="268">
        <f t="shared" si="25"/>
        <v>-11486.534062500001</v>
      </c>
      <c r="CK32" s="268">
        <f t="shared" si="25"/>
        <v>-11486.534062500001</v>
      </c>
      <c r="CL32" s="268">
        <f t="shared" si="25"/>
        <v>-11486.534062500001</v>
      </c>
    </row>
    <row r="33" spans="1:90" x14ac:dyDescent="0.35">
      <c r="G33" s="459" t="s">
        <v>646</v>
      </c>
      <c r="I33" s="460">
        <v>45292</v>
      </c>
      <c r="J33" s="267">
        <v>45292</v>
      </c>
      <c r="K33" s="24">
        <f t="shared" si="18"/>
        <v>-54350.399999999987</v>
      </c>
      <c r="L33" s="24">
        <f t="shared" si="18"/>
        <v>-57067.920000000013</v>
      </c>
      <c r="M33" s="24">
        <f t="shared" si="18"/>
        <v>-59921.315999999999</v>
      </c>
      <c r="N33" s="24">
        <f t="shared" si="18"/>
        <v>-62917.381799999996</v>
      </c>
      <c r="O33" s="24">
        <f t="shared" si="18"/>
        <v>-66063.25089000001</v>
      </c>
      <c r="P33" s="24">
        <f t="shared" si="18"/>
        <v>-69366.413434500006</v>
      </c>
      <c r="S33" s="268">
        <f t="shared" si="19"/>
        <v>-4529.2</v>
      </c>
      <c r="T33" s="268">
        <f t="shared" si="19"/>
        <v>-4529.2</v>
      </c>
      <c r="U33" s="268">
        <f t="shared" si="19"/>
        <v>-4529.2</v>
      </c>
      <c r="V33" s="268">
        <f t="shared" si="19"/>
        <v>-4529.2</v>
      </c>
      <c r="W33" s="268">
        <f t="shared" si="19"/>
        <v>-4529.2</v>
      </c>
      <c r="X33" s="268">
        <f t="shared" si="19"/>
        <v>-4529.2</v>
      </c>
      <c r="Y33" s="268">
        <f t="shared" si="19"/>
        <v>-4529.2</v>
      </c>
      <c r="Z33" s="268">
        <f t="shared" si="19"/>
        <v>-4529.2</v>
      </c>
      <c r="AA33" s="268">
        <f t="shared" si="19"/>
        <v>-4529.2</v>
      </c>
      <c r="AB33" s="268">
        <f t="shared" si="19"/>
        <v>-4529.2</v>
      </c>
      <c r="AC33" s="268">
        <f t="shared" si="20"/>
        <v>-4529.2</v>
      </c>
      <c r="AD33" s="268">
        <f t="shared" si="20"/>
        <v>-4529.2</v>
      </c>
      <c r="AE33" s="268">
        <f t="shared" si="20"/>
        <v>-4755.66</v>
      </c>
      <c r="AF33" s="268">
        <f t="shared" si="20"/>
        <v>-4755.66</v>
      </c>
      <c r="AG33" s="268">
        <f t="shared" si="20"/>
        <v>-4755.66</v>
      </c>
      <c r="AH33" s="268">
        <f t="shared" si="20"/>
        <v>-4755.66</v>
      </c>
      <c r="AI33" s="268">
        <f t="shared" si="20"/>
        <v>-4755.66</v>
      </c>
      <c r="AJ33" s="268">
        <f t="shared" si="20"/>
        <v>-4755.66</v>
      </c>
      <c r="AK33" s="268">
        <f t="shared" si="20"/>
        <v>-4755.66</v>
      </c>
      <c r="AL33" s="268">
        <f t="shared" si="20"/>
        <v>-4755.66</v>
      </c>
      <c r="AM33" s="268">
        <f t="shared" si="21"/>
        <v>-4755.66</v>
      </c>
      <c r="AN33" s="268">
        <f t="shared" si="21"/>
        <v>-4755.66</v>
      </c>
      <c r="AO33" s="268">
        <f t="shared" si="21"/>
        <v>-4755.66</v>
      </c>
      <c r="AP33" s="268">
        <f t="shared" si="21"/>
        <v>-4755.66</v>
      </c>
      <c r="AQ33" s="268">
        <f t="shared" si="21"/>
        <v>-4993.4430000000002</v>
      </c>
      <c r="AR33" s="268">
        <f t="shared" si="21"/>
        <v>-4993.4430000000002</v>
      </c>
      <c r="AS33" s="268">
        <f t="shared" si="21"/>
        <v>-4993.4430000000002</v>
      </c>
      <c r="AT33" s="268">
        <f t="shared" si="21"/>
        <v>-4993.4430000000002</v>
      </c>
      <c r="AU33" s="268">
        <f t="shared" si="21"/>
        <v>-4993.4430000000002</v>
      </c>
      <c r="AV33" s="268">
        <f t="shared" si="21"/>
        <v>-4993.4430000000002</v>
      </c>
      <c r="AW33" s="268">
        <f t="shared" si="22"/>
        <v>-4993.4430000000002</v>
      </c>
      <c r="AX33" s="268">
        <f t="shared" si="22"/>
        <v>-4993.4430000000002</v>
      </c>
      <c r="AY33" s="268">
        <f t="shared" si="22"/>
        <v>-4993.4430000000002</v>
      </c>
      <c r="AZ33" s="268">
        <f t="shared" si="22"/>
        <v>-4993.4430000000002</v>
      </c>
      <c r="BA33" s="268">
        <f t="shared" si="22"/>
        <v>-4993.4430000000002</v>
      </c>
      <c r="BB33" s="268">
        <f t="shared" si="22"/>
        <v>-4993.4430000000002</v>
      </c>
      <c r="BC33" s="268">
        <f t="shared" si="22"/>
        <v>-5243.1151500000005</v>
      </c>
      <c r="BD33" s="268">
        <f t="shared" si="22"/>
        <v>-5243.1151500000005</v>
      </c>
      <c r="BE33" s="268">
        <f t="shared" si="22"/>
        <v>-5243.1151500000005</v>
      </c>
      <c r="BF33" s="268">
        <f t="shared" si="22"/>
        <v>-5243.1151500000005</v>
      </c>
      <c r="BG33" s="268">
        <f t="shared" si="23"/>
        <v>-5243.1151500000005</v>
      </c>
      <c r="BH33" s="268">
        <f t="shared" si="23"/>
        <v>-5243.1151500000005</v>
      </c>
      <c r="BI33" s="268">
        <f t="shared" si="23"/>
        <v>-5243.1151500000005</v>
      </c>
      <c r="BJ33" s="268">
        <f t="shared" si="23"/>
        <v>-5243.1151500000005</v>
      </c>
      <c r="BK33" s="268">
        <f t="shared" si="23"/>
        <v>-5243.1151500000005</v>
      </c>
      <c r="BL33" s="268">
        <f t="shared" si="23"/>
        <v>-5243.1151500000005</v>
      </c>
      <c r="BM33" s="268">
        <f t="shared" si="23"/>
        <v>-5243.1151500000005</v>
      </c>
      <c r="BN33" s="268">
        <f t="shared" si="23"/>
        <v>-5243.1151500000005</v>
      </c>
      <c r="BO33" s="268">
        <f t="shared" si="23"/>
        <v>-5505.2709074999993</v>
      </c>
      <c r="BP33" s="268">
        <f t="shared" si="23"/>
        <v>-5505.2709074999993</v>
      </c>
      <c r="BQ33" s="268">
        <f t="shared" si="24"/>
        <v>-5505.2709074999993</v>
      </c>
      <c r="BR33" s="268">
        <f t="shared" si="24"/>
        <v>-5505.2709074999993</v>
      </c>
      <c r="BS33" s="268">
        <f t="shared" si="24"/>
        <v>-5505.2709074999993</v>
      </c>
      <c r="BT33" s="268">
        <f t="shared" si="24"/>
        <v>-5505.2709074999993</v>
      </c>
      <c r="BU33" s="268">
        <f t="shared" si="24"/>
        <v>-5505.2709074999993</v>
      </c>
      <c r="BV33" s="268">
        <f t="shared" si="24"/>
        <v>-5505.2709074999993</v>
      </c>
      <c r="BW33" s="268">
        <f t="shared" si="24"/>
        <v>-5505.2709074999993</v>
      </c>
      <c r="BX33" s="268">
        <f t="shared" si="24"/>
        <v>-5505.2709074999993</v>
      </c>
      <c r="BY33" s="268">
        <f t="shared" si="24"/>
        <v>-5505.2709074999993</v>
      </c>
      <c r="BZ33" s="268">
        <f t="shared" si="24"/>
        <v>-5505.2709074999993</v>
      </c>
      <c r="CA33" s="268">
        <f t="shared" si="25"/>
        <v>-5780.5344528750002</v>
      </c>
      <c r="CB33" s="268">
        <f t="shared" si="25"/>
        <v>-5780.5344528750002</v>
      </c>
      <c r="CC33" s="268">
        <f t="shared" si="25"/>
        <v>-5780.5344528750002</v>
      </c>
      <c r="CD33" s="268">
        <f t="shared" si="25"/>
        <v>-5780.5344528750002</v>
      </c>
      <c r="CE33" s="268">
        <f t="shared" si="25"/>
        <v>-5780.5344528750002</v>
      </c>
      <c r="CF33" s="268">
        <f t="shared" si="25"/>
        <v>-5780.5344528750002</v>
      </c>
      <c r="CG33" s="268">
        <f t="shared" si="25"/>
        <v>-5780.5344528750002</v>
      </c>
      <c r="CH33" s="268">
        <f t="shared" si="25"/>
        <v>-5780.5344528750002</v>
      </c>
      <c r="CI33" s="268">
        <f t="shared" si="25"/>
        <v>-5780.5344528750002</v>
      </c>
      <c r="CJ33" s="268">
        <f t="shared" si="25"/>
        <v>-5780.5344528750002</v>
      </c>
      <c r="CK33" s="268">
        <f t="shared" si="25"/>
        <v>-5780.5344528750002</v>
      </c>
      <c r="CL33" s="268">
        <f t="shared" si="25"/>
        <v>-5780.5344528750002</v>
      </c>
    </row>
    <row r="34" spans="1:90" x14ac:dyDescent="0.35">
      <c r="G34" s="9" t="s">
        <v>602</v>
      </c>
      <c r="J34" s="267"/>
      <c r="K34" s="269">
        <f t="shared" si="18"/>
        <v>-402350.40000000008</v>
      </c>
      <c r="L34" s="269">
        <f t="shared" si="18"/>
        <v>-422467.92000000016</v>
      </c>
      <c r="M34" s="269">
        <f t="shared" si="18"/>
        <v>-443591.31599999988</v>
      </c>
      <c r="N34" s="269">
        <f t="shared" si="18"/>
        <v>-465770.88179999986</v>
      </c>
      <c r="O34" s="269">
        <f t="shared" si="18"/>
        <v>-489059.42589000013</v>
      </c>
      <c r="P34" s="269">
        <f t="shared" si="18"/>
        <v>-513512.39718450001</v>
      </c>
      <c r="S34" s="270">
        <f t="shared" ref="S34:AX34" si="26">SUM(S30:S33)</f>
        <v>-33529.199999999997</v>
      </c>
      <c r="T34" s="270">
        <f t="shared" si="26"/>
        <v>-33529.199999999997</v>
      </c>
      <c r="U34" s="270">
        <f t="shared" si="26"/>
        <v>-33529.199999999997</v>
      </c>
      <c r="V34" s="270">
        <f t="shared" si="26"/>
        <v>-33529.199999999997</v>
      </c>
      <c r="W34" s="270">
        <f t="shared" si="26"/>
        <v>-33529.199999999997</v>
      </c>
      <c r="X34" s="270">
        <f t="shared" si="26"/>
        <v>-33529.199999999997</v>
      </c>
      <c r="Y34" s="270">
        <f t="shared" si="26"/>
        <v>-33529.199999999997</v>
      </c>
      <c r="Z34" s="270">
        <f t="shared" si="26"/>
        <v>-33529.199999999997</v>
      </c>
      <c r="AA34" s="270">
        <f t="shared" si="26"/>
        <v>-33529.199999999997</v>
      </c>
      <c r="AB34" s="270">
        <f t="shared" si="26"/>
        <v>-33529.199999999997</v>
      </c>
      <c r="AC34" s="270">
        <f t="shared" si="26"/>
        <v>-33529.199999999997</v>
      </c>
      <c r="AD34" s="270">
        <f t="shared" si="26"/>
        <v>-33529.199999999997</v>
      </c>
      <c r="AE34" s="270">
        <f t="shared" si="26"/>
        <v>-35205.660000000003</v>
      </c>
      <c r="AF34" s="270">
        <f t="shared" si="26"/>
        <v>-35205.660000000003</v>
      </c>
      <c r="AG34" s="270">
        <f t="shared" si="26"/>
        <v>-35205.660000000003</v>
      </c>
      <c r="AH34" s="270">
        <f t="shared" si="26"/>
        <v>-35205.660000000003</v>
      </c>
      <c r="AI34" s="270">
        <f t="shared" si="26"/>
        <v>-35205.660000000003</v>
      </c>
      <c r="AJ34" s="270">
        <f t="shared" si="26"/>
        <v>-35205.660000000003</v>
      </c>
      <c r="AK34" s="270">
        <f t="shared" si="26"/>
        <v>-35205.660000000003</v>
      </c>
      <c r="AL34" s="270">
        <f t="shared" si="26"/>
        <v>-35205.660000000003</v>
      </c>
      <c r="AM34" s="270">
        <f t="shared" si="26"/>
        <v>-35205.660000000003</v>
      </c>
      <c r="AN34" s="270">
        <f t="shared" si="26"/>
        <v>-35205.660000000003</v>
      </c>
      <c r="AO34" s="270">
        <f t="shared" si="26"/>
        <v>-35205.660000000003</v>
      </c>
      <c r="AP34" s="270">
        <f t="shared" si="26"/>
        <v>-35205.660000000003</v>
      </c>
      <c r="AQ34" s="270">
        <f t="shared" si="26"/>
        <v>-36965.942999999999</v>
      </c>
      <c r="AR34" s="270">
        <f t="shared" si="26"/>
        <v>-36965.942999999999</v>
      </c>
      <c r="AS34" s="270">
        <f t="shared" si="26"/>
        <v>-36965.942999999999</v>
      </c>
      <c r="AT34" s="270">
        <f t="shared" si="26"/>
        <v>-36965.942999999999</v>
      </c>
      <c r="AU34" s="270">
        <f t="shared" si="26"/>
        <v>-36965.942999999999</v>
      </c>
      <c r="AV34" s="270">
        <f t="shared" si="26"/>
        <v>-36965.942999999999</v>
      </c>
      <c r="AW34" s="270">
        <f t="shared" si="26"/>
        <v>-36965.942999999999</v>
      </c>
      <c r="AX34" s="270">
        <f t="shared" si="26"/>
        <v>-36965.942999999999</v>
      </c>
      <c r="AY34" s="270">
        <f t="shared" ref="AY34:CL34" si="27">SUM(AY30:AY33)</f>
        <v>-36965.942999999999</v>
      </c>
      <c r="AZ34" s="270">
        <f t="shared" si="27"/>
        <v>-36965.942999999999</v>
      </c>
      <c r="BA34" s="270">
        <f t="shared" si="27"/>
        <v>-36965.942999999999</v>
      </c>
      <c r="BB34" s="270">
        <f t="shared" si="27"/>
        <v>-36965.942999999999</v>
      </c>
      <c r="BC34" s="270">
        <f t="shared" si="27"/>
        <v>-38814.240149999998</v>
      </c>
      <c r="BD34" s="270">
        <f t="shared" si="27"/>
        <v>-38814.240149999998</v>
      </c>
      <c r="BE34" s="270">
        <f t="shared" si="27"/>
        <v>-38814.240149999998</v>
      </c>
      <c r="BF34" s="270">
        <f t="shared" si="27"/>
        <v>-38814.240149999998</v>
      </c>
      <c r="BG34" s="270">
        <f t="shared" si="27"/>
        <v>-38814.240149999998</v>
      </c>
      <c r="BH34" s="270">
        <f t="shared" si="27"/>
        <v>-38814.240149999998</v>
      </c>
      <c r="BI34" s="270">
        <f t="shared" si="27"/>
        <v>-38814.240149999998</v>
      </c>
      <c r="BJ34" s="270">
        <f t="shared" si="27"/>
        <v>-38814.240149999998</v>
      </c>
      <c r="BK34" s="270">
        <f t="shared" si="27"/>
        <v>-38814.240149999998</v>
      </c>
      <c r="BL34" s="270">
        <f t="shared" si="27"/>
        <v>-38814.240149999998</v>
      </c>
      <c r="BM34" s="270">
        <f t="shared" si="27"/>
        <v>-38814.240149999998</v>
      </c>
      <c r="BN34" s="270">
        <f t="shared" si="27"/>
        <v>-38814.240149999998</v>
      </c>
      <c r="BO34" s="270">
        <f t="shared" si="27"/>
        <v>-40754.952157500004</v>
      </c>
      <c r="BP34" s="270">
        <f t="shared" si="27"/>
        <v>-40754.952157500004</v>
      </c>
      <c r="BQ34" s="270">
        <f t="shared" si="27"/>
        <v>-40754.952157500004</v>
      </c>
      <c r="BR34" s="270">
        <f t="shared" si="27"/>
        <v>-40754.952157500004</v>
      </c>
      <c r="BS34" s="270">
        <f t="shared" si="27"/>
        <v>-40754.952157500004</v>
      </c>
      <c r="BT34" s="270">
        <f t="shared" si="27"/>
        <v>-40754.952157500004</v>
      </c>
      <c r="BU34" s="270">
        <f t="shared" si="27"/>
        <v>-40754.952157500004</v>
      </c>
      <c r="BV34" s="270">
        <f t="shared" si="27"/>
        <v>-40754.952157500004</v>
      </c>
      <c r="BW34" s="270">
        <f t="shared" si="27"/>
        <v>-40754.952157500004</v>
      </c>
      <c r="BX34" s="270">
        <f t="shared" si="27"/>
        <v>-40754.952157500004</v>
      </c>
      <c r="BY34" s="270">
        <f t="shared" si="27"/>
        <v>-40754.952157500004</v>
      </c>
      <c r="BZ34" s="270">
        <f t="shared" si="27"/>
        <v>-40754.952157500004</v>
      </c>
      <c r="CA34" s="270">
        <f t="shared" si="27"/>
        <v>-42792.699765375</v>
      </c>
      <c r="CB34" s="270">
        <f t="shared" si="27"/>
        <v>-42792.699765375</v>
      </c>
      <c r="CC34" s="270">
        <f t="shared" si="27"/>
        <v>-42792.699765375</v>
      </c>
      <c r="CD34" s="270">
        <f t="shared" si="27"/>
        <v>-42792.699765375</v>
      </c>
      <c r="CE34" s="270">
        <f t="shared" si="27"/>
        <v>-42792.699765375</v>
      </c>
      <c r="CF34" s="270">
        <f t="shared" si="27"/>
        <v>-42792.699765375</v>
      </c>
      <c r="CG34" s="270">
        <f t="shared" si="27"/>
        <v>-42792.699765375</v>
      </c>
      <c r="CH34" s="270">
        <f t="shared" si="27"/>
        <v>-42792.699765375</v>
      </c>
      <c r="CI34" s="270">
        <f t="shared" si="27"/>
        <v>-42792.699765375</v>
      </c>
      <c r="CJ34" s="270">
        <f t="shared" si="27"/>
        <v>-42792.699765375</v>
      </c>
      <c r="CK34" s="270">
        <f t="shared" si="27"/>
        <v>-42792.699765375</v>
      </c>
      <c r="CL34" s="270">
        <f t="shared" si="27"/>
        <v>-42792.699765375</v>
      </c>
    </row>
    <row r="35" spans="1:90" x14ac:dyDescent="0.35">
      <c r="G35" s="13" t="s">
        <v>775</v>
      </c>
      <c r="J35" s="267"/>
      <c r="K35" s="15">
        <f t="shared" ref="K35:P35" si="28">SUMIF($4:$4,K$2,35:35)</f>
        <v>4</v>
      </c>
      <c r="L35" s="15">
        <f t="shared" si="28"/>
        <v>4</v>
      </c>
      <c r="M35" s="15">
        <f t="shared" si="28"/>
        <v>4</v>
      </c>
      <c r="N35" s="15">
        <f t="shared" si="28"/>
        <v>4</v>
      </c>
      <c r="O35" s="15">
        <f t="shared" si="28"/>
        <v>4</v>
      </c>
      <c r="P35" s="15">
        <f t="shared" si="28"/>
        <v>4</v>
      </c>
      <c r="S35" s="34">
        <f t="shared" ref="S35:CD35" si="29">+COUNTIF(S30:S33,"&lt;"&amp;0)</f>
        <v>4</v>
      </c>
      <c r="T35" s="34">
        <f t="shared" si="29"/>
        <v>4</v>
      </c>
      <c r="U35" s="34">
        <f t="shared" si="29"/>
        <v>4</v>
      </c>
      <c r="V35" s="34">
        <f t="shared" si="29"/>
        <v>4</v>
      </c>
      <c r="W35" s="34">
        <f t="shared" si="29"/>
        <v>4</v>
      </c>
      <c r="X35" s="34">
        <f t="shared" si="29"/>
        <v>4</v>
      </c>
      <c r="Y35" s="34">
        <f t="shared" si="29"/>
        <v>4</v>
      </c>
      <c r="Z35" s="34">
        <f t="shared" si="29"/>
        <v>4</v>
      </c>
      <c r="AA35" s="34">
        <f t="shared" si="29"/>
        <v>4</v>
      </c>
      <c r="AB35" s="34">
        <f t="shared" si="29"/>
        <v>4</v>
      </c>
      <c r="AC35" s="34">
        <f t="shared" si="29"/>
        <v>4</v>
      </c>
      <c r="AD35" s="34">
        <f t="shared" si="29"/>
        <v>4</v>
      </c>
      <c r="AE35" s="34">
        <f t="shared" si="29"/>
        <v>4</v>
      </c>
      <c r="AF35" s="34">
        <f t="shared" si="29"/>
        <v>4</v>
      </c>
      <c r="AG35" s="34">
        <f t="shared" si="29"/>
        <v>4</v>
      </c>
      <c r="AH35" s="34">
        <f t="shared" si="29"/>
        <v>4</v>
      </c>
      <c r="AI35" s="34">
        <f t="shared" si="29"/>
        <v>4</v>
      </c>
      <c r="AJ35" s="34">
        <f t="shared" si="29"/>
        <v>4</v>
      </c>
      <c r="AK35" s="34">
        <f t="shared" si="29"/>
        <v>4</v>
      </c>
      <c r="AL35" s="34">
        <f t="shared" si="29"/>
        <v>4</v>
      </c>
      <c r="AM35" s="34">
        <f t="shared" si="29"/>
        <v>4</v>
      </c>
      <c r="AN35" s="34">
        <f t="shared" si="29"/>
        <v>4</v>
      </c>
      <c r="AO35" s="34">
        <f t="shared" si="29"/>
        <v>4</v>
      </c>
      <c r="AP35" s="34">
        <f t="shared" si="29"/>
        <v>4</v>
      </c>
      <c r="AQ35" s="34">
        <f t="shared" si="29"/>
        <v>4</v>
      </c>
      <c r="AR35" s="34">
        <f t="shared" si="29"/>
        <v>4</v>
      </c>
      <c r="AS35" s="34">
        <f t="shared" si="29"/>
        <v>4</v>
      </c>
      <c r="AT35" s="34">
        <f t="shared" si="29"/>
        <v>4</v>
      </c>
      <c r="AU35" s="34">
        <f t="shared" si="29"/>
        <v>4</v>
      </c>
      <c r="AV35" s="34">
        <f t="shared" si="29"/>
        <v>4</v>
      </c>
      <c r="AW35" s="34">
        <f t="shared" si="29"/>
        <v>4</v>
      </c>
      <c r="AX35" s="34">
        <f t="shared" si="29"/>
        <v>4</v>
      </c>
      <c r="AY35" s="34">
        <f t="shared" si="29"/>
        <v>4</v>
      </c>
      <c r="AZ35" s="34">
        <f t="shared" si="29"/>
        <v>4</v>
      </c>
      <c r="BA35" s="34">
        <f t="shared" si="29"/>
        <v>4</v>
      </c>
      <c r="BB35" s="34">
        <f t="shared" si="29"/>
        <v>4</v>
      </c>
      <c r="BC35" s="34">
        <f t="shared" si="29"/>
        <v>4</v>
      </c>
      <c r="BD35" s="34">
        <f t="shared" si="29"/>
        <v>4</v>
      </c>
      <c r="BE35" s="34">
        <f t="shared" si="29"/>
        <v>4</v>
      </c>
      <c r="BF35" s="34">
        <f t="shared" si="29"/>
        <v>4</v>
      </c>
      <c r="BG35" s="34">
        <f t="shared" si="29"/>
        <v>4</v>
      </c>
      <c r="BH35" s="34">
        <f t="shared" si="29"/>
        <v>4</v>
      </c>
      <c r="BI35" s="34">
        <f t="shared" si="29"/>
        <v>4</v>
      </c>
      <c r="BJ35" s="34">
        <f t="shared" si="29"/>
        <v>4</v>
      </c>
      <c r="BK35" s="34">
        <f t="shared" si="29"/>
        <v>4</v>
      </c>
      <c r="BL35" s="34">
        <f t="shared" si="29"/>
        <v>4</v>
      </c>
      <c r="BM35" s="34">
        <f t="shared" si="29"/>
        <v>4</v>
      </c>
      <c r="BN35" s="34">
        <f t="shared" si="29"/>
        <v>4</v>
      </c>
      <c r="BO35" s="34">
        <f t="shared" si="29"/>
        <v>4</v>
      </c>
      <c r="BP35" s="34">
        <f t="shared" si="29"/>
        <v>4</v>
      </c>
      <c r="BQ35" s="34">
        <f t="shared" si="29"/>
        <v>4</v>
      </c>
      <c r="BR35" s="34">
        <f t="shared" si="29"/>
        <v>4</v>
      </c>
      <c r="BS35" s="34">
        <f t="shared" si="29"/>
        <v>4</v>
      </c>
      <c r="BT35" s="34">
        <f t="shared" si="29"/>
        <v>4</v>
      </c>
      <c r="BU35" s="34">
        <f t="shared" si="29"/>
        <v>4</v>
      </c>
      <c r="BV35" s="34">
        <f t="shared" si="29"/>
        <v>4</v>
      </c>
      <c r="BW35" s="34">
        <f t="shared" si="29"/>
        <v>4</v>
      </c>
      <c r="BX35" s="34">
        <f t="shared" si="29"/>
        <v>4</v>
      </c>
      <c r="BY35" s="34">
        <f t="shared" si="29"/>
        <v>4</v>
      </c>
      <c r="BZ35" s="34">
        <f t="shared" si="29"/>
        <v>4</v>
      </c>
      <c r="CA35" s="34">
        <f t="shared" si="29"/>
        <v>4</v>
      </c>
      <c r="CB35" s="34">
        <f t="shared" si="29"/>
        <v>4</v>
      </c>
      <c r="CC35" s="34">
        <f t="shared" si="29"/>
        <v>4</v>
      </c>
      <c r="CD35" s="34">
        <f t="shared" si="29"/>
        <v>4</v>
      </c>
      <c r="CE35" s="34">
        <f t="shared" ref="CE35:CL35" si="30">+COUNTIF(CE30:CE33,"&lt;"&amp;0)</f>
        <v>4</v>
      </c>
      <c r="CF35" s="34">
        <f t="shared" si="30"/>
        <v>4</v>
      </c>
      <c r="CG35" s="34">
        <f t="shared" si="30"/>
        <v>4</v>
      </c>
      <c r="CH35" s="34">
        <f t="shared" si="30"/>
        <v>4</v>
      </c>
      <c r="CI35" s="34">
        <f t="shared" si="30"/>
        <v>4</v>
      </c>
      <c r="CJ35" s="34">
        <f t="shared" si="30"/>
        <v>4</v>
      </c>
      <c r="CK35" s="34">
        <f t="shared" si="30"/>
        <v>4</v>
      </c>
      <c r="CL35" s="34">
        <f t="shared" si="30"/>
        <v>4</v>
      </c>
    </row>
    <row r="36" spans="1:90" x14ac:dyDescent="0.35">
      <c r="G36" s="9"/>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c r="BN36" s="32"/>
      <c r="BO36" s="32"/>
      <c r="BP36" s="32"/>
      <c r="BQ36" s="32"/>
      <c r="BR36" s="32"/>
      <c r="BS36" s="32"/>
      <c r="BT36" s="32"/>
      <c r="BU36" s="32"/>
      <c r="BV36" s="32"/>
      <c r="BW36" s="32"/>
      <c r="BX36" s="32"/>
      <c r="BY36" s="32"/>
      <c r="BZ36" s="32"/>
      <c r="CA36" s="32"/>
      <c r="CB36" s="32"/>
      <c r="CC36" s="32"/>
      <c r="CD36" s="32"/>
      <c r="CE36" s="32"/>
      <c r="CF36" s="32"/>
      <c r="CG36" s="32"/>
      <c r="CH36" s="32"/>
      <c r="CI36" s="32"/>
      <c r="CJ36" s="32"/>
      <c r="CK36" s="32"/>
      <c r="CL36" s="32"/>
    </row>
    <row r="37" spans="1:90" ht="14.25" customHeight="1" x14ac:dyDescent="0.35">
      <c r="A37" s="31" t="s">
        <v>218</v>
      </c>
      <c r="B37" s="31"/>
      <c r="C37" s="31"/>
      <c r="D37" s="31"/>
      <c r="E37" s="31"/>
      <c r="F37" s="31"/>
      <c r="G37" s="294" t="s">
        <v>655</v>
      </c>
      <c r="H37" s="292"/>
      <c r="I37" s="292"/>
      <c r="J37" s="292"/>
      <c r="K37" s="292"/>
      <c r="L37" s="292"/>
      <c r="M37" s="292"/>
      <c r="N37" s="292"/>
      <c r="O37" s="292"/>
      <c r="P37" s="295"/>
      <c r="S37" s="293"/>
      <c r="T37" s="292"/>
      <c r="U37" s="292"/>
      <c r="V37" s="292"/>
      <c r="W37" s="292"/>
      <c r="X37" s="292"/>
      <c r="Y37" s="292"/>
      <c r="Z37" s="292"/>
      <c r="AA37" s="292"/>
      <c r="AB37" s="292"/>
      <c r="AC37" s="292"/>
      <c r="AD37" s="292"/>
      <c r="AE37" s="292"/>
      <c r="AF37" s="292"/>
      <c r="AG37" s="292"/>
      <c r="AH37" s="292"/>
      <c r="AI37" s="292"/>
      <c r="AJ37" s="292"/>
      <c r="AK37" s="292"/>
      <c r="AL37" s="292"/>
      <c r="AM37" s="292"/>
      <c r="AN37" s="292"/>
      <c r="AO37" s="292"/>
      <c r="AP37" s="292"/>
      <c r="AQ37" s="292"/>
      <c r="AR37" s="292"/>
      <c r="AS37" s="292"/>
      <c r="AT37" s="292"/>
      <c r="AU37" s="292"/>
      <c r="AV37" s="292"/>
      <c r="AW37" s="292"/>
      <c r="AX37" s="292"/>
      <c r="AY37" s="292"/>
      <c r="AZ37" s="292"/>
      <c r="BA37" s="292"/>
      <c r="BB37" s="292"/>
      <c r="BC37" s="292"/>
      <c r="BD37" s="292"/>
      <c r="BE37" s="292"/>
      <c r="BF37" s="292"/>
      <c r="BG37" s="292"/>
      <c r="BH37" s="292"/>
      <c r="BI37" s="292"/>
      <c r="BJ37" s="292"/>
      <c r="BK37" s="292"/>
      <c r="BL37" s="292"/>
      <c r="BM37" s="292"/>
      <c r="BN37" s="292"/>
      <c r="BO37" s="292"/>
      <c r="BP37" s="292"/>
      <c r="BQ37" s="292"/>
      <c r="BR37" s="292"/>
      <c r="BS37" s="292"/>
      <c r="BT37" s="292"/>
      <c r="BU37" s="292"/>
      <c r="BV37" s="292"/>
      <c r="BW37" s="292"/>
      <c r="BX37" s="292"/>
      <c r="BY37" s="292"/>
      <c r="BZ37" s="292"/>
      <c r="CA37" s="292"/>
      <c r="CB37" s="292"/>
      <c r="CC37" s="292"/>
      <c r="CD37" s="292"/>
      <c r="CE37" s="292"/>
      <c r="CF37" s="292"/>
      <c r="CG37" s="292"/>
      <c r="CH37" s="292"/>
      <c r="CI37" s="292"/>
      <c r="CJ37" s="292"/>
      <c r="CK37" s="292"/>
      <c r="CL37" s="295"/>
    </row>
    <row r="38" spans="1:90" ht="14.25" customHeight="1" x14ac:dyDescent="0.35"/>
    <row r="39" spans="1:90" x14ac:dyDescent="0.35">
      <c r="G39" s="13" t="s">
        <v>650</v>
      </c>
      <c r="J39" s="271" t="s">
        <v>638</v>
      </c>
      <c r="K39" s="266"/>
      <c r="L39" s="266"/>
      <c r="M39" s="266"/>
      <c r="N39" s="266"/>
      <c r="O39" s="266"/>
      <c r="P39" s="266"/>
    </row>
    <row r="40" spans="1:90" x14ac:dyDescent="0.35">
      <c r="G40" s="459" t="s">
        <v>656</v>
      </c>
      <c r="J40" s="461" t="s">
        <v>639</v>
      </c>
      <c r="K40" s="23">
        <v>-1000</v>
      </c>
      <c r="L40" s="23">
        <v>-1000</v>
      </c>
      <c r="M40" s="23">
        <v>-1000</v>
      </c>
      <c r="N40" s="23">
        <v>-1000</v>
      </c>
      <c r="O40" s="23">
        <v>-1000</v>
      </c>
      <c r="P40" s="23">
        <v>-1000</v>
      </c>
      <c r="S40" s="268" cm="1">
        <f t="array" ref="S40">INDEX($K:$P,ROW(),MATCH(YEAR(S$2),$K$2:$P$2,0))/12</f>
        <v>-83.333333333333329</v>
      </c>
      <c r="T40" s="268" cm="1">
        <f t="array" ref="T40">INDEX($K:$P,ROW(),MATCH(YEAR(T$2),$K$2:$P$2,0))/12</f>
        <v>-83.333333333333329</v>
      </c>
      <c r="U40" s="268" cm="1">
        <f t="array" ref="U40">INDEX($K:$P,ROW(),MATCH(YEAR(U$2),$K$2:$P$2,0))/12</f>
        <v>-83.333333333333329</v>
      </c>
      <c r="V40" s="268" cm="1">
        <f t="array" ref="V40">INDEX($K:$P,ROW(),MATCH(YEAR(V$2),$K$2:$P$2,0))/12</f>
        <v>-83.333333333333329</v>
      </c>
      <c r="W40" s="268" cm="1">
        <f t="array" ref="W40">INDEX($K:$P,ROW(),MATCH(YEAR(W$2),$K$2:$P$2,0))/12</f>
        <v>-83.333333333333329</v>
      </c>
      <c r="X40" s="268" cm="1">
        <f t="array" ref="X40">INDEX($K:$P,ROW(),MATCH(YEAR(X$2),$K$2:$P$2,0))/12</f>
        <v>-83.333333333333329</v>
      </c>
      <c r="Y40" s="268" cm="1">
        <f t="array" ref="Y40">INDEX($K:$P,ROW(),MATCH(YEAR(Y$2),$K$2:$P$2,0))/12</f>
        <v>-83.333333333333329</v>
      </c>
      <c r="Z40" s="268" cm="1">
        <f t="array" ref="Z40">INDEX($K:$P,ROW(),MATCH(YEAR(Z$2),$K$2:$P$2,0))/12</f>
        <v>-83.333333333333329</v>
      </c>
      <c r="AA40" s="268" cm="1">
        <f t="array" ref="AA40">INDEX($K:$P,ROW(),MATCH(YEAR(AA$2),$K$2:$P$2,0))/12</f>
        <v>-83.333333333333329</v>
      </c>
      <c r="AB40" s="268" cm="1">
        <f t="array" ref="AB40">INDEX($K:$P,ROW(),MATCH(YEAR(AB$2),$K$2:$P$2,0))/12</f>
        <v>-83.333333333333329</v>
      </c>
      <c r="AC40" s="268" cm="1">
        <f t="array" ref="AC40">INDEX($K:$P,ROW(),MATCH(YEAR(AC$2),$K$2:$P$2,0))/12</f>
        <v>-83.333333333333329</v>
      </c>
      <c r="AD40" s="268" cm="1">
        <f t="array" ref="AD40">INDEX($K:$P,ROW(),MATCH(YEAR(AD$2),$K$2:$P$2,0))/12</f>
        <v>-83.333333333333329</v>
      </c>
      <c r="AE40" s="268" cm="1">
        <f t="array" ref="AE40">INDEX($K:$P,ROW(),MATCH(YEAR(AE$2),$K$2:$P$2,0))/12</f>
        <v>-83.333333333333329</v>
      </c>
      <c r="AF40" s="268" cm="1">
        <f t="array" ref="AF40">INDEX($K:$P,ROW(),MATCH(YEAR(AF$2),$K$2:$P$2,0))/12</f>
        <v>-83.333333333333329</v>
      </c>
      <c r="AG40" s="268" cm="1">
        <f t="array" ref="AG40">INDEX($K:$P,ROW(),MATCH(YEAR(AG$2),$K$2:$P$2,0))/12</f>
        <v>-83.333333333333329</v>
      </c>
      <c r="AH40" s="268" cm="1">
        <f t="array" ref="AH40">INDEX($K:$P,ROW(),MATCH(YEAR(AH$2),$K$2:$P$2,0))/12</f>
        <v>-83.333333333333329</v>
      </c>
      <c r="AI40" s="268" cm="1">
        <f t="array" ref="AI40">INDEX($K:$P,ROW(),MATCH(YEAR(AI$2),$K$2:$P$2,0))/12</f>
        <v>-83.333333333333329</v>
      </c>
      <c r="AJ40" s="268" cm="1">
        <f t="array" ref="AJ40">INDEX($K:$P,ROW(),MATCH(YEAR(AJ$2),$K$2:$P$2,0))/12</f>
        <v>-83.333333333333329</v>
      </c>
      <c r="AK40" s="268" cm="1">
        <f t="array" ref="AK40">INDEX($K:$P,ROW(),MATCH(YEAR(AK$2),$K$2:$P$2,0))/12</f>
        <v>-83.333333333333329</v>
      </c>
      <c r="AL40" s="268" cm="1">
        <f t="array" ref="AL40">INDEX($K:$P,ROW(),MATCH(YEAR(AL$2),$K$2:$P$2,0))/12</f>
        <v>-83.333333333333329</v>
      </c>
      <c r="AM40" s="268" cm="1">
        <f t="array" ref="AM40">INDEX($K:$P,ROW(),MATCH(YEAR(AM$2),$K$2:$P$2,0))/12</f>
        <v>-83.333333333333329</v>
      </c>
      <c r="AN40" s="268" cm="1">
        <f t="array" ref="AN40">INDEX($K:$P,ROW(),MATCH(YEAR(AN$2),$K$2:$P$2,0))/12</f>
        <v>-83.333333333333329</v>
      </c>
      <c r="AO40" s="268" cm="1">
        <f t="array" ref="AO40">INDEX($K:$P,ROW(),MATCH(YEAR(AO$2),$K$2:$P$2,0))/12</f>
        <v>-83.333333333333329</v>
      </c>
      <c r="AP40" s="268" cm="1">
        <f t="array" ref="AP40">INDEX($K:$P,ROW(),MATCH(YEAR(AP$2),$K$2:$P$2,0))/12</f>
        <v>-83.333333333333329</v>
      </c>
      <c r="AQ40" s="268" cm="1">
        <f t="array" ref="AQ40">INDEX($K:$P,ROW(),MATCH(YEAR(AQ$2),$K$2:$P$2,0))/12</f>
        <v>-83.333333333333329</v>
      </c>
      <c r="AR40" s="268" cm="1">
        <f t="array" ref="AR40">INDEX($K:$P,ROW(),MATCH(YEAR(AR$2),$K$2:$P$2,0))/12</f>
        <v>-83.333333333333329</v>
      </c>
      <c r="AS40" s="268" cm="1">
        <f t="array" ref="AS40">INDEX($K:$P,ROW(),MATCH(YEAR(AS$2),$K$2:$P$2,0))/12</f>
        <v>-83.333333333333329</v>
      </c>
      <c r="AT40" s="268" cm="1">
        <f t="array" ref="AT40">INDEX($K:$P,ROW(),MATCH(YEAR(AT$2),$K$2:$P$2,0))/12</f>
        <v>-83.333333333333329</v>
      </c>
      <c r="AU40" s="268" cm="1">
        <f t="array" ref="AU40">INDEX($K:$P,ROW(),MATCH(YEAR(AU$2),$K$2:$P$2,0))/12</f>
        <v>-83.333333333333329</v>
      </c>
      <c r="AV40" s="268" cm="1">
        <f t="array" ref="AV40">INDEX($K:$P,ROW(),MATCH(YEAR(AV$2),$K$2:$P$2,0))/12</f>
        <v>-83.333333333333329</v>
      </c>
      <c r="AW40" s="268" cm="1">
        <f t="array" ref="AW40">INDEX($K:$P,ROW(),MATCH(YEAR(AW$2),$K$2:$P$2,0))/12</f>
        <v>-83.333333333333329</v>
      </c>
      <c r="AX40" s="268" cm="1">
        <f t="array" ref="AX40">INDEX($K:$P,ROW(),MATCH(YEAR(AX$2),$K$2:$P$2,0))/12</f>
        <v>-83.333333333333329</v>
      </c>
      <c r="AY40" s="268" cm="1">
        <f t="array" ref="AY40">INDEX($K:$P,ROW(),MATCH(YEAR(AY$2),$K$2:$P$2,0))/12</f>
        <v>-83.333333333333329</v>
      </c>
      <c r="AZ40" s="268" cm="1">
        <f t="array" ref="AZ40">INDEX($K:$P,ROW(),MATCH(YEAR(AZ$2),$K$2:$P$2,0))/12</f>
        <v>-83.333333333333329</v>
      </c>
      <c r="BA40" s="268" cm="1">
        <f t="array" ref="BA40">INDEX($K:$P,ROW(),MATCH(YEAR(BA$2),$K$2:$P$2,0))/12</f>
        <v>-83.333333333333329</v>
      </c>
      <c r="BB40" s="268" cm="1">
        <f t="array" ref="BB40">INDEX($K:$P,ROW(),MATCH(YEAR(BB$2),$K$2:$P$2,0))/12</f>
        <v>-83.333333333333329</v>
      </c>
      <c r="BC40" s="268" cm="1">
        <f t="array" ref="BC40">INDEX($K:$P,ROW(),MATCH(YEAR(BC$2),$K$2:$P$2,0))/12</f>
        <v>-83.333333333333329</v>
      </c>
      <c r="BD40" s="268" cm="1">
        <f t="array" ref="BD40">INDEX($K:$P,ROW(),MATCH(YEAR(BD$2),$K$2:$P$2,0))/12</f>
        <v>-83.333333333333329</v>
      </c>
      <c r="BE40" s="268" cm="1">
        <f t="array" ref="BE40">INDEX($K:$P,ROW(),MATCH(YEAR(BE$2),$K$2:$P$2,0))/12</f>
        <v>-83.333333333333329</v>
      </c>
      <c r="BF40" s="268" cm="1">
        <f t="array" ref="BF40">INDEX($K:$P,ROW(),MATCH(YEAR(BF$2),$K$2:$P$2,0))/12</f>
        <v>-83.333333333333329</v>
      </c>
      <c r="BG40" s="268" cm="1">
        <f t="array" ref="BG40">INDEX($K:$P,ROW(),MATCH(YEAR(BG$2),$K$2:$P$2,0))/12</f>
        <v>-83.333333333333329</v>
      </c>
      <c r="BH40" s="268" cm="1">
        <f t="array" ref="BH40">INDEX($K:$P,ROW(),MATCH(YEAR(BH$2),$K$2:$P$2,0))/12</f>
        <v>-83.333333333333329</v>
      </c>
      <c r="BI40" s="268" cm="1">
        <f t="array" ref="BI40">INDEX($K:$P,ROW(),MATCH(YEAR(BI$2),$K$2:$P$2,0))/12</f>
        <v>-83.333333333333329</v>
      </c>
      <c r="BJ40" s="268" cm="1">
        <f t="array" ref="BJ40">INDEX($K:$P,ROW(),MATCH(YEAR(BJ$2),$K$2:$P$2,0))/12</f>
        <v>-83.333333333333329</v>
      </c>
      <c r="BK40" s="268" cm="1">
        <f t="array" ref="BK40">INDEX($K:$P,ROW(),MATCH(YEAR(BK$2),$K$2:$P$2,0))/12</f>
        <v>-83.333333333333329</v>
      </c>
      <c r="BL40" s="268" cm="1">
        <f t="array" ref="BL40">INDEX($K:$P,ROW(),MATCH(YEAR(BL$2),$K$2:$P$2,0))/12</f>
        <v>-83.333333333333329</v>
      </c>
      <c r="BM40" s="268" cm="1">
        <f t="array" ref="BM40">INDEX($K:$P,ROW(),MATCH(YEAR(BM$2),$K$2:$P$2,0))/12</f>
        <v>-83.333333333333329</v>
      </c>
      <c r="BN40" s="268" cm="1">
        <f t="array" ref="BN40">INDEX($K:$P,ROW(),MATCH(YEAR(BN$2),$K$2:$P$2,0))/12</f>
        <v>-83.333333333333329</v>
      </c>
      <c r="BO40" s="268" cm="1">
        <f t="array" ref="BO40">INDEX($K:$P,ROW(),MATCH(YEAR(BO$2),$K$2:$P$2,0))/12</f>
        <v>-83.333333333333329</v>
      </c>
      <c r="BP40" s="268" cm="1">
        <f t="array" ref="BP40">INDEX($K:$P,ROW(),MATCH(YEAR(BP$2),$K$2:$P$2,0))/12</f>
        <v>-83.333333333333329</v>
      </c>
      <c r="BQ40" s="268" cm="1">
        <f t="array" ref="BQ40">INDEX($K:$P,ROW(),MATCH(YEAR(BQ$2),$K$2:$P$2,0))/12</f>
        <v>-83.333333333333329</v>
      </c>
      <c r="BR40" s="268" cm="1">
        <f t="array" ref="BR40">INDEX($K:$P,ROW(),MATCH(YEAR(BR$2),$K$2:$P$2,0))/12</f>
        <v>-83.333333333333329</v>
      </c>
      <c r="BS40" s="268" cm="1">
        <f t="array" ref="BS40">INDEX($K:$P,ROW(),MATCH(YEAR(BS$2),$K$2:$P$2,0))/12</f>
        <v>-83.333333333333329</v>
      </c>
      <c r="BT40" s="268" cm="1">
        <f t="array" ref="BT40">INDEX($K:$P,ROW(),MATCH(YEAR(BT$2),$K$2:$P$2,0))/12</f>
        <v>-83.333333333333329</v>
      </c>
      <c r="BU40" s="268" cm="1">
        <f t="array" ref="BU40">INDEX($K:$P,ROW(),MATCH(YEAR(BU$2),$K$2:$P$2,0))/12</f>
        <v>-83.333333333333329</v>
      </c>
      <c r="BV40" s="268" cm="1">
        <f t="array" ref="BV40">INDEX($K:$P,ROW(),MATCH(YEAR(BV$2),$K$2:$P$2,0))/12</f>
        <v>-83.333333333333329</v>
      </c>
      <c r="BW40" s="268" cm="1">
        <f t="array" ref="BW40">INDEX($K:$P,ROW(),MATCH(YEAR(BW$2),$K$2:$P$2,0))/12</f>
        <v>-83.333333333333329</v>
      </c>
      <c r="BX40" s="268" cm="1">
        <f t="array" ref="BX40">INDEX($K:$P,ROW(),MATCH(YEAR(BX$2),$K$2:$P$2,0))/12</f>
        <v>-83.333333333333329</v>
      </c>
      <c r="BY40" s="268" cm="1">
        <f t="array" ref="BY40">INDEX($K:$P,ROW(),MATCH(YEAR(BY$2),$K$2:$P$2,0))/12</f>
        <v>-83.333333333333329</v>
      </c>
      <c r="BZ40" s="268" cm="1">
        <f t="array" ref="BZ40">INDEX($K:$P,ROW(),MATCH(YEAR(BZ$2),$K$2:$P$2,0))/12</f>
        <v>-83.333333333333329</v>
      </c>
      <c r="CA40" s="268" cm="1">
        <f t="array" ref="CA40">INDEX($K:$P,ROW(),MATCH(YEAR(CA$2),$K$2:$P$2,0))/12</f>
        <v>-83.333333333333329</v>
      </c>
      <c r="CB40" s="268" cm="1">
        <f t="array" ref="CB40">INDEX($K:$P,ROW(),MATCH(YEAR(CB$2),$K$2:$P$2,0))/12</f>
        <v>-83.333333333333329</v>
      </c>
      <c r="CC40" s="268" cm="1">
        <f t="array" ref="CC40">INDEX($K:$P,ROW(),MATCH(YEAR(CC$2),$K$2:$P$2,0))/12</f>
        <v>-83.333333333333329</v>
      </c>
      <c r="CD40" s="268" cm="1">
        <f t="array" ref="CD40">INDEX($K:$P,ROW(),MATCH(YEAR(CD$2),$K$2:$P$2,0))/12</f>
        <v>-83.333333333333329</v>
      </c>
      <c r="CE40" s="268" cm="1">
        <f t="array" ref="CE40">INDEX($K:$P,ROW(),MATCH(YEAR(CE$2),$K$2:$P$2,0))/12</f>
        <v>-83.333333333333329</v>
      </c>
      <c r="CF40" s="268" cm="1">
        <f t="array" ref="CF40">INDEX($K:$P,ROW(),MATCH(YEAR(CF$2),$K$2:$P$2,0))/12</f>
        <v>-83.333333333333329</v>
      </c>
      <c r="CG40" s="268" cm="1">
        <f t="array" ref="CG40">INDEX($K:$P,ROW(),MATCH(YEAR(CG$2),$K$2:$P$2,0))/12</f>
        <v>-83.333333333333329</v>
      </c>
      <c r="CH40" s="268" cm="1">
        <f t="array" ref="CH40">INDEX($K:$P,ROW(),MATCH(YEAR(CH$2),$K$2:$P$2,0))/12</f>
        <v>-83.333333333333329</v>
      </c>
      <c r="CI40" s="268" cm="1">
        <f t="array" ref="CI40">INDEX($K:$P,ROW(),MATCH(YEAR(CI$2),$K$2:$P$2,0))/12</f>
        <v>-83.333333333333329</v>
      </c>
      <c r="CJ40" s="268" cm="1">
        <f t="array" ref="CJ40">INDEX($K:$P,ROW(),MATCH(YEAR(CJ$2),$K$2:$P$2,0))/12</f>
        <v>-83.333333333333329</v>
      </c>
      <c r="CK40" s="268" cm="1">
        <f t="array" ref="CK40">INDEX($K:$P,ROW(),MATCH(YEAR(CK$2),$K$2:$P$2,0))/12</f>
        <v>-83.333333333333329</v>
      </c>
      <c r="CL40" s="268" cm="1">
        <f t="array" ref="CL40">INDEX($K:$P,ROW(),MATCH(YEAR(CL$2),$K$2:$P$2,0))/12</f>
        <v>-83.333333333333329</v>
      </c>
    </row>
    <row r="41" spans="1:90" x14ac:dyDescent="0.35">
      <c r="G41" s="459" t="s">
        <v>657</v>
      </c>
      <c r="J41" s="461" t="s">
        <v>646</v>
      </c>
      <c r="K41" s="23">
        <v>-1000</v>
      </c>
      <c r="L41" s="23">
        <v>-1000</v>
      </c>
      <c r="M41" s="23">
        <v>-1000</v>
      </c>
      <c r="N41" s="23">
        <v>-1000</v>
      </c>
      <c r="O41" s="23">
        <v>-1000</v>
      </c>
      <c r="P41" s="23">
        <v>-1000</v>
      </c>
      <c r="S41" s="268" cm="1">
        <f t="array" ref="S41">INDEX($K:$P,ROW(),MATCH(YEAR(S$2),$K$2:$P$2,0))/12</f>
        <v>-83.333333333333329</v>
      </c>
      <c r="T41" s="268" cm="1">
        <f t="array" ref="T41">INDEX($K:$P,ROW(),MATCH(YEAR(T$2),$K$2:$P$2,0))/12</f>
        <v>-83.333333333333329</v>
      </c>
      <c r="U41" s="268" cm="1">
        <f t="array" ref="U41">INDEX($K:$P,ROW(),MATCH(YEAR(U$2),$K$2:$P$2,0))/12</f>
        <v>-83.333333333333329</v>
      </c>
      <c r="V41" s="268" cm="1">
        <f t="array" ref="V41">INDEX($K:$P,ROW(),MATCH(YEAR(V$2),$K$2:$P$2,0))/12</f>
        <v>-83.333333333333329</v>
      </c>
      <c r="W41" s="268" cm="1">
        <f t="array" ref="W41">INDEX($K:$P,ROW(),MATCH(YEAR(W$2),$K$2:$P$2,0))/12</f>
        <v>-83.333333333333329</v>
      </c>
      <c r="X41" s="268" cm="1">
        <f t="array" ref="X41">INDEX($K:$P,ROW(),MATCH(YEAR(X$2),$K$2:$P$2,0))/12</f>
        <v>-83.333333333333329</v>
      </c>
      <c r="Y41" s="268" cm="1">
        <f t="array" ref="Y41">INDEX($K:$P,ROW(),MATCH(YEAR(Y$2),$K$2:$P$2,0))/12</f>
        <v>-83.333333333333329</v>
      </c>
      <c r="Z41" s="268" cm="1">
        <f t="array" ref="Z41">INDEX($K:$P,ROW(),MATCH(YEAR(Z$2),$K$2:$P$2,0))/12</f>
        <v>-83.333333333333329</v>
      </c>
      <c r="AA41" s="268" cm="1">
        <f t="array" ref="AA41">INDEX($K:$P,ROW(),MATCH(YEAR(AA$2),$K$2:$P$2,0))/12</f>
        <v>-83.333333333333329</v>
      </c>
      <c r="AB41" s="268" cm="1">
        <f t="array" ref="AB41">INDEX($K:$P,ROW(),MATCH(YEAR(AB$2),$K$2:$P$2,0))/12</f>
        <v>-83.333333333333329</v>
      </c>
      <c r="AC41" s="268" cm="1">
        <f t="array" ref="AC41">INDEX($K:$P,ROW(),MATCH(YEAR(AC$2),$K$2:$P$2,0))/12</f>
        <v>-83.333333333333329</v>
      </c>
      <c r="AD41" s="268" cm="1">
        <f t="array" ref="AD41">INDEX($K:$P,ROW(),MATCH(YEAR(AD$2),$K$2:$P$2,0))/12</f>
        <v>-83.333333333333329</v>
      </c>
      <c r="AE41" s="268" cm="1">
        <f t="array" ref="AE41">INDEX($K:$P,ROW(),MATCH(YEAR(AE$2),$K$2:$P$2,0))/12</f>
        <v>-83.333333333333329</v>
      </c>
      <c r="AF41" s="268" cm="1">
        <f t="array" ref="AF41">INDEX($K:$P,ROW(),MATCH(YEAR(AF$2),$K$2:$P$2,0))/12</f>
        <v>-83.333333333333329</v>
      </c>
      <c r="AG41" s="268" cm="1">
        <f t="array" ref="AG41">INDEX($K:$P,ROW(),MATCH(YEAR(AG$2),$K$2:$P$2,0))/12</f>
        <v>-83.333333333333329</v>
      </c>
      <c r="AH41" s="268" cm="1">
        <f t="array" ref="AH41">INDEX($K:$P,ROW(),MATCH(YEAR(AH$2),$K$2:$P$2,0))/12</f>
        <v>-83.333333333333329</v>
      </c>
      <c r="AI41" s="268" cm="1">
        <f t="array" ref="AI41">INDEX($K:$P,ROW(),MATCH(YEAR(AI$2),$K$2:$P$2,0))/12</f>
        <v>-83.333333333333329</v>
      </c>
      <c r="AJ41" s="268" cm="1">
        <f t="array" ref="AJ41">INDEX($K:$P,ROW(),MATCH(YEAR(AJ$2),$K$2:$P$2,0))/12</f>
        <v>-83.333333333333329</v>
      </c>
      <c r="AK41" s="268" cm="1">
        <f t="array" ref="AK41">INDEX($K:$P,ROW(),MATCH(YEAR(AK$2),$K$2:$P$2,0))/12</f>
        <v>-83.333333333333329</v>
      </c>
      <c r="AL41" s="268" cm="1">
        <f t="array" ref="AL41">INDEX($K:$P,ROW(),MATCH(YEAR(AL$2),$K$2:$P$2,0))/12</f>
        <v>-83.333333333333329</v>
      </c>
      <c r="AM41" s="268" cm="1">
        <f t="array" ref="AM41">INDEX($K:$P,ROW(),MATCH(YEAR(AM$2),$K$2:$P$2,0))/12</f>
        <v>-83.333333333333329</v>
      </c>
      <c r="AN41" s="268" cm="1">
        <f t="array" ref="AN41">INDEX($K:$P,ROW(),MATCH(YEAR(AN$2),$K$2:$P$2,0))/12</f>
        <v>-83.333333333333329</v>
      </c>
      <c r="AO41" s="268" cm="1">
        <f t="array" ref="AO41">INDEX($K:$P,ROW(),MATCH(YEAR(AO$2),$K$2:$P$2,0))/12</f>
        <v>-83.333333333333329</v>
      </c>
      <c r="AP41" s="268" cm="1">
        <f t="array" ref="AP41">INDEX($K:$P,ROW(),MATCH(YEAR(AP$2),$K$2:$P$2,0))/12</f>
        <v>-83.333333333333329</v>
      </c>
      <c r="AQ41" s="268" cm="1">
        <f t="array" ref="AQ41">INDEX($K:$P,ROW(),MATCH(YEAR(AQ$2),$K$2:$P$2,0))/12</f>
        <v>-83.333333333333329</v>
      </c>
      <c r="AR41" s="268" cm="1">
        <f t="array" ref="AR41">INDEX($K:$P,ROW(),MATCH(YEAR(AR$2),$K$2:$P$2,0))/12</f>
        <v>-83.333333333333329</v>
      </c>
      <c r="AS41" s="268" cm="1">
        <f t="array" ref="AS41">INDEX($K:$P,ROW(),MATCH(YEAR(AS$2),$K$2:$P$2,0))/12</f>
        <v>-83.333333333333329</v>
      </c>
      <c r="AT41" s="268" cm="1">
        <f t="array" ref="AT41">INDEX($K:$P,ROW(),MATCH(YEAR(AT$2),$K$2:$P$2,0))/12</f>
        <v>-83.333333333333329</v>
      </c>
      <c r="AU41" s="268" cm="1">
        <f t="array" ref="AU41">INDEX($K:$P,ROW(),MATCH(YEAR(AU$2),$K$2:$P$2,0))/12</f>
        <v>-83.333333333333329</v>
      </c>
      <c r="AV41" s="268" cm="1">
        <f t="array" ref="AV41">INDEX($K:$P,ROW(),MATCH(YEAR(AV$2),$K$2:$P$2,0))/12</f>
        <v>-83.333333333333329</v>
      </c>
      <c r="AW41" s="268" cm="1">
        <f t="array" ref="AW41">INDEX($K:$P,ROW(),MATCH(YEAR(AW$2),$K$2:$P$2,0))/12</f>
        <v>-83.333333333333329</v>
      </c>
      <c r="AX41" s="268" cm="1">
        <f t="array" ref="AX41">INDEX($K:$P,ROW(),MATCH(YEAR(AX$2),$K$2:$P$2,0))/12</f>
        <v>-83.333333333333329</v>
      </c>
      <c r="AY41" s="268" cm="1">
        <f t="array" ref="AY41">INDEX($K:$P,ROW(),MATCH(YEAR(AY$2),$K$2:$P$2,0))/12</f>
        <v>-83.333333333333329</v>
      </c>
      <c r="AZ41" s="268" cm="1">
        <f t="array" ref="AZ41">INDEX($K:$P,ROW(),MATCH(YEAR(AZ$2),$K$2:$P$2,0))/12</f>
        <v>-83.333333333333329</v>
      </c>
      <c r="BA41" s="268" cm="1">
        <f t="array" ref="BA41">INDEX($K:$P,ROW(),MATCH(YEAR(BA$2),$K$2:$P$2,0))/12</f>
        <v>-83.333333333333329</v>
      </c>
      <c r="BB41" s="268" cm="1">
        <f t="array" ref="BB41">INDEX($K:$P,ROW(),MATCH(YEAR(BB$2),$K$2:$P$2,0))/12</f>
        <v>-83.333333333333329</v>
      </c>
      <c r="BC41" s="268" cm="1">
        <f t="array" ref="BC41">INDEX($K:$P,ROW(),MATCH(YEAR(BC$2),$K$2:$P$2,0))/12</f>
        <v>-83.333333333333329</v>
      </c>
      <c r="BD41" s="268" cm="1">
        <f t="array" ref="BD41">INDEX($K:$P,ROW(),MATCH(YEAR(BD$2),$K$2:$P$2,0))/12</f>
        <v>-83.333333333333329</v>
      </c>
      <c r="BE41" s="268" cm="1">
        <f t="array" ref="BE41">INDEX($K:$P,ROW(),MATCH(YEAR(BE$2),$K$2:$P$2,0))/12</f>
        <v>-83.333333333333329</v>
      </c>
      <c r="BF41" s="268" cm="1">
        <f t="array" ref="BF41">INDEX($K:$P,ROW(),MATCH(YEAR(BF$2),$K$2:$P$2,0))/12</f>
        <v>-83.333333333333329</v>
      </c>
      <c r="BG41" s="268" cm="1">
        <f t="array" ref="BG41">INDEX($K:$P,ROW(),MATCH(YEAR(BG$2),$K$2:$P$2,0))/12</f>
        <v>-83.333333333333329</v>
      </c>
      <c r="BH41" s="268" cm="1">
        <f t="array" ref="BH41">INDEX($K:$P,ROW(),MATCH(YEAR(BH$2),$K$2:$P$2,0))/12</f>
        <v>-83.333333333333329</v>
      </c>
      <c r="BI41" s="268" cm="1">
        <f t="array" ref="BI41">INDEX($K:$P,ROW(),MATCH(YEAR(BI$2),$K$2:$P$2,0))/12</f>
        <v>-83.333333333333329</v>
      </c>
      <c r="BJ41" s="268" cm="1">
        <f t="array" ref="BJ41">INDEX($K:$P,ROW(),MATCH(YEAR(BJ$2),$K$2:$P$2,0))/12</f>
        <v>-83.333333333333329</v>
      </c>
      <c r="BK41" s="268" cm="1">
        <f t="array" ref="BK41">INDEX($K:$P,ROW(),MATCH(YEAR(BK$2),$K$2:$P$2,0))/12</f>
        <v>-83.333333333333329</v>
      </c>
      <c r="BL41" s="268" cm="1">
        <f t="array" ref="BL41">INDEX($K:$P,ROW(),MATCH(YEAR(BL$2),$K$2:$P$2,0))/12</f>
        <v>-83.333333333333329</v>
      </c>
      <c r="BM41" s="268" cm="1">
        <f t="array" ref="BM41">INDEX($K:$P,ROW(),MATCH(YEAR(BM$2),$K$2:$P$2,0))/12</f>
        <v>-83.333333333333329</v>
      </c>
      <c r="BN41" s="268" cm="1">
        <f t="array" ref="BN41">INDEX($K:$P,ROW(),MATCH(YEAR(BN$2),$K$2:$P$2,0))/12</f>
        <v>-83.333333333333329</v>
      </c>
      <c r="BO41" s="268" cm="1">
        <f t="array" ref="BO41">INDEX($K:$P,ROW(),MATCH(YEAR(BO$2),$K$2:$P$2,0))/12</f>
        <v>-83.333333333333329</v>
      </c>
      <c r="BP41" s="268" cm="1">
        <f t="array" ref="BP41">INDEX($K:$P,ROW(),MATCH(YEAR(BP$2),$K$2:$P$2,0))/12</f>
        <v>-83.333333333333329</v>
      </c>
      <c r="BQ41" s="268" cm="1">
        <f t="array" ref="BQ41">INDEX($K:$P,ROW(),MATCH(YEAR(BQ$2),$K$2:$P$2,0))/12</f>
        <v>-83.333333333333329</v>
      </c>
      <c r="BR41" s="268" cm="1">
        <f t="array" ref="BR41">INDEX($K:$P,ROW(),MATCH(YEAR(BR$2),$K$2:$P$2,0))/12</f>
        <v>-83.333333333333329</v>
      </c>
      <c r="BS41" s="268" cm="1">
        <f t="array" ref="BS41">INDEX($K:$P,ROW(),MATCH(YEAR(BS$2),$K$2:$P$2,0))/12</f>
        <v>-83.333333333333329</v>
      </c>
      <c r="BT41" s="268" cm="1">
        <f t="array" ref="BT41">INDEX($K:$P,ROW(),MATCH(YEAR(BT$2),$K$2:$P$2,0))/12</f>
        <v>-83.333333333333329</v>
      </c>
      <c r="BU41" s="268" cm="1">
        <f t="array" ref="BU41">INDEX($K:$P,ROW(),MATCH(YEAR(BU$2),$K$2:$P$2,0))/12</f>
        <v>-83.333333333333329</v>
      </c>
      <c r="BV41" s="268" cm="1">
        <f t="array" ref="BV41">INDEX($K:$P,ROW(),MATCH(YEAR(BV$2),$K$2:$P$2,0))/12</f>
        <v>-83.333333333333329</v>
      </c>
      <c r="BW41" s="268" cm="1">
        <f t="array" ref="BW41">INDEX($K:$P,ROW(),MATCH(YEAR(BW$2),$K$2:$P$2,0))/12</f>
        <v>-83.333333333333329</v>
      </c>
      <c r="BX41" s="268" cm="1">
        <f t="array" ref="BX41">INDEX($K:$P,ROW(),MATCH(YEAR(BX$2),$K$2:$P$2,0))/12</f>
        <v>-83.333333333333329</v>
      </c>
      <c r="BY41" s="268" cm="1">
        <f t="array" ref="BY41">INDEX($K:$P,ROW(),MATCH(YEAR(BY$2),$K$2:$P$2,0))/12</f>
        <v>-83.333333333333329</v>
      </c>
      <c r="BZ41" s="268" cm="1">
        <f t="array" ref="BZ41">INDEX($K:$P,ROW(),MATCH(YEAR(BZ$2),$K$2:$P$2,0))/12</f>
        <v>-83.333333333333329</v>
      </c>
      <c r="CA41" s="268" cm="1">
        <f t="array" ref="CA41">INDEX($K:$P,ROW(),MATCH(YEAR(CA$2),$K$2:$P$2,0))/12</f>
        <v>-83.333333333333329</v>
      </c>
      <c r="CB41" s="268" cm="1">
        <f t="array" ref="CB41">INDEX($K:$P,ROW(),MATCH(YEAR(CB$2),$K$2:$P$2,0))/12</f>
        <v>-83.333333333333329</v>
      </c>
      <c r="CC41" s="268" cm="1">
        <f t="array" ref="CC41">INDEX($K:$P,ROW(),MATCH(YEAR(CC$2),$K$2:$P$2,0))/12</f>
        <v>-83.333333333333329</v>
      </c>
      <c r="CD41" s="268" cm="1">
        <f t="array" ref="CD41">INDEX($K:$P,ROW(),MATCH(YEAR(CD$2),$K$2:$P$2,0))/12</f>
        <v>-83.333333333333329</v>
      </c>
      <c r="CE41" s="268" cm="1">
        <f t="array" ref="CE41">INDEX($K:$P,ROW(),MATCH(YEAR(CE$2),$K$2:$P$2,0))/12</f>
        <v>-83.333333333333329</v>
      </c>
      <c r="CF41" s="268" cm="1">
        <f t="array" ref="CF41">INDEX($K:$P,ROW(),MATCH(YEAR(CF$2),$K$2:$P$2,0))/12</f>
        <v>-83.333333333333329</v>
      </c>
      <c r="CG41" s="268" cm="1">
        <f t="array" ref="CG41">INDEX($K:$P,ROW(),MATCH(YEAR(CG$2),$K$2:$P$2,0))/12</f>
        <v>-83.333333333333329</v>
      </c>
      <c r="CH41" s="268" cm="1">
        <f t="array" ref="CH41">INDEX($K:$P,ROW(),MATCH(YEAR(CH$2),$K$2:$P$2,0))/12</f>
        <v>-83.333333333333329</v>
      </c>
      <c r="CI41" s="268" cm="1">
        <f t="array" ref="CI41">INDEX($K:$P,ROW(),MATCH(YEAR(CI$2),$K$2:$P$2,0))/12</f>
        <v>-83.333333333333329</v>
      </c>
      <c r="CJ41" s="268" cm="1">
        <f t="array" ref="CJ41">INDEX($K:$P,ROW(),MATCH(YEAR(CJ$2),$K$2:$P$2,0))/12</f>
        <v>-83.333333333333329</v>
      </c>
      <c r="CK41" s="268" cm="1">
        <f t="array" ref="CK41">INDEX($K:$P,ROW(),MATCH(YEAR(CK$2),$K$2:$P$2,0))/12</f>
        <v>-83.333333333333329</v>
      </c>
      <c r="CL41" s="268" cm="1">
        <f t="array" ref="CL41">INDEX($K:$P,ROW(),MATCH(YEAR(CL$2),$K$2:$P$2,0))/12</f>
        <v>-83.333333333333329</v>
      </c>
    </row>
    <row r="42" spans="1:90" x14ac:dyDescent="0.35">
      <c r="G42" s="459" t="s">
        <v>658</v>
      </c>
      <c r="J42" s="461" t="s">
        <v>639</v>
      </c>
      <c r="K42" s="23">
        <v>-1000</v>
      </c>
      <c r="L42" s="23">
        <v>-1000</v>
      </c>
      <c r="M42" s="23">
        <v>-1000</v>
      </c>
      <c r="N42" s="23">
        <v>-1000</v>
      </c>
      <c r="O42" s="23">
        <v>-1000</v>
      </c>
      <c r="P42" s="23">
        <v>-1000</v>
      </c>
      <c r="S42" s="268" cm="1">
        <f t="array" ref="S42">INDEX($K:$P,ROW(),MATCH(YEAR(S$2),$K$2:$P$2,0))/12</f>
        <v>-83.333333333333329</v>
      </c>
      <c r="T42" s="268" cm="1">
        <f t="array" ref="T42">INDEX($K:$P,ROW(),MATCH(YEAR(T$2),$K$2:$P$2,0))/12</f>
        <v>-83.333333333333329</v>
      </c>
      <c r="U42" s="268" cm="1">
        <f t="array" ref="U42">INDEX($K:$P,ROW(),MATCH(YEAR(U$2),$K$2:$P$2,0))/12</f>
        <v>-83.333333333333329</v>
      </c>
      <c r="V42" s="268" cm="1">
        <f t="array" ref="V42">INDEX($K:$P,ROW(),MATCH(YEAR(V$2),$K$2:$P$2,0))/12</f>
        <v>-83.333333333333329</v>
      </c>
      <c r="W42" s="268" cm="1">
        <f t="array" ref="W42">INDEX($K:$P,ROW(),MATCH(YEAR(W$2),$K$2:$P$2,0))/12</f>
        <v>-83.333333333333329</v>
      </c>
      <c r="X42" s="268" cm="1">
        <f t="array" ref="X42">INDEX($K:$P,ROW(),MATCH(YEAR(X$2),$K$2:$P$2,0))/12</f>
        <v>-83.333333333333329</v>
      </c>
      <c r="Y42" s="268" cm="1">
        <f t="array" ref="Y42">INDEX($K:$P,ROW(),MATCH(YEAR(Y$2),$K$2:$P$2,0))/12</f>
        <v>-83.333333333333329</v>
      </c>
      <c r="Z42" s="268" cm="1">
        <f t="array" ref="Z42">INDEX($K:$P,ROW(),MATCH(YEAR(Z$2),$K$2:$P$2,0))/12</f>
        <v>-83.333333333333329</v>
      </c>
      <c r="AA42" s="268" cm="1">
        <f t="array" ref="AA42">INDEX($K:$P,ROW(),MATCH(YEAR(AA$2),$K$2:$P$2,0))/12</f>
        <v>-83.333333333333329</v>
      </c>
      <c r="AB42" s="268" cm="1">
        <f t="array" ref="AB42">INDEX($K:$P,ROW(),MATCH(YEAR(AB$2),$K$2:$P$2,0))/12</f>
        <v>-83.333333333333329</v>
      </c>
      <c r="AC42" s="268" cm="1">
        <f t="array" ref="AC42">INDEX($K:$P,ROW(),MATCH(YEAR(AC$2),$K$2:$P$2,0))/12</f>
        <v>-83.333333333333329</v>
      </c>
      <c r="AD42" s="268" cm="1">
        <f t="array" ref="AD42">INDEX($K:$P,ROW(),MATCH(YEAR(AD$2),$K$2:$P$2,0))/12</f>
        <v>-83.333333333333329</v>
      </c>
      <c r="AE42" s="268" cm="1">
        <f t="array" ref="AE42">INDEX($K:$P,ROW(),MATCH(YEAR(AE$2),$K$2:$P$2,0))/12</f>
        <v>-83.333333333333329</v>
      </c>
      <c r="AF42" s="268" cm="1">
        <f t="array" ref="AF42">INDEX($K:$P,ROW(),MATCH(YEAR(AF$2),$K$2:$P$2,0))/12</f>
        <v>-83.333333333333329</v>
      </c>
      <c r="AG42" s="268" cm="1">
        <f t="array" ref="AG42">INDEX($K:$P,ROW(),MATCH(YEAR(AG$2),$K$2:$P$2,0))/12</f>
        <v>-83.333333333333329</v>
      </c>
      <c r="AH42" s="268" cm="1">
        <f t="array" ref="AH42">INDEX($K:$P,ROW(),MATCH(YEAR(AH$2),$K$2:$P$2,0))/12</f>
        <v>-83.333333333333329</v>
      </c>
      <c r="AI42" s="268" cm="1">
        <f t="array" ref="AI42">INDEX($K:$P,ROW(),MATCH(YEAR(AI$2),$K$2:$P$2,0))/12</f>
        <v>-83.333333333333329</v>
      </c>
      <c r="AJ42" s="268" cm="1">
        <f t="array" ref="AJ42">INDEX($K:$P,ROW(),MATCH(YEAR(AJ$2),$K$2:$P$2,0))/12</f>
        <v>-83.333333333333329</v>
      </c>
      <c r="AK42" s="268" cm="1">
        <f t="array" ref="AK42">INDEX($K:$P,ROW(),MATCH(YEAR(AK$2),$K$2:$P$2,0))/12</f>
        <v>-83.333333333333329</v>
      </c>
      <c r="AL42" s="268" cm="1">
        <f t="array" ref="AL42">INDEX($K:$P,ROW(),MATCH(YEAR(AL$2),$K$2:$P$2,0))/12</f>
        <v>-83.333333333333329</v>
      </c>
      <c r="AM42" s="268" cm="1">
        <f t="array" ref="AM42">INDEX($K:$P,ROW(),MATCH(YEAR(AM$2),$K$2:$P$2,0))/12</f>
        <v>-83.333333333333329</v>
      </c>
      <c r="AN42" s="268" cm="1">
        <f t="array" ref="AN42">INDEX($K:$P,ROW(),MATCH(YEAR(AN$2),$K$2:$P$2,0))/12</f>
        <v>-83.333333333333329</v>
      </c>
      <c r="AO42" s="268" cm="1">
        <f t="array" ref="AO42">INDEX($K:$P,ROW(),MATCH(YEAR(AO$2),$K$2:$P$2,0))/12</f>
        <v>-83.333333333333329</v>
      </c>
      <c r="AP42" s="268" cm="1">
        <f t="array" ref="AP42">INDEX($K:$P,ROW(),MATCH(YEAR(AP$2),$K$2:$P$2,0))/12</f>
        <v>-83.333333333333329</v>
      </c>
      <c r="AQ42" s="268" cm="1">
        <f t="array" ref="AQ42">INDEX($K:$P,ROW(),MATCH(YEAR(AQ$2),$K$2:$P$2,0))/12</f>
        <v>-83.333333333333329</v>
      </c>
      <c r="AR42" s="268" cm="1">
        <f t="array" ref="AR42">INDEX($K:$P,ROW(),MATCH(YEAR(AR$2),$K$2:$P$2,0))/12</f>
        <v>-83.333333333333329</v>
      </c>
      <c r="AS42" s="268" cm="1">
        <f t="array" ref="AS42">INDEX($K:$P,ROW(),MATCH(YEAR(AS$2),$K$2:$P$2,0))/12</f>
        <v>-83.333333333333329</v>
      </c>
      <c r="AT42" s="268" cm="1">
        <f t="array" ref="AT42">INDEX($K:$P,ROW(),MATCH(YEAR(AT$2),$K$2:$P$2,0))/12</f>
        <v>-83.333333333333329</v>
      </c>
      <c r="AU42" s="268" cm="1">
        <f t="array" ref="AU42">INDEX($K:$P,ROW(),MATCH(YEAR(AU$2),$K$2:$P$2,0))/12</f>
        <v>-83.333333333333329</v>
      </c>
      <c r="AV42" s="268" cm="1">
        <f t="array" ref="AV42">INDEX($K:$P,ROW(),MATCH(YEAR(AV$2),$K$2:$P$2,0))/12</f>
        <v>-83.333333333333329</v>
      </c>
      <c r="AW42" s="268" cm="1">
        <f t="array" ref="AW42">INDEX($K:$P,ROW(),MATCH(YEAR(AW$2),$K$2:$P$2,0))/12</f>
        <v>-83.333333333333329</v>
      </c>
      <c r="AX42" s="268" cm="1">
        <f t="array" ref="AX42">INDEX($K:$P,ROW(),MATCH(YEAR(AX$2),$K$2:$P$2,0))/12</f>
        <v>-83.333333333333329</v>
      </c>
      <c r="AY42" s="268" cm="1">
        <f t="array" ref="AY42">INDEX($K:$P,ROW(),MATCH(YEAR(AY$2),$K$2:$P$2,0))/12</f>
        <v>-83.333333333333329</v>
      </c>
      <c r="AZ42" s="268" cm="1">
        <f t="array" ref="AZ42">INDEX($K:$P,ROW(),MATCH(YEAR(AZ$2),$K$2:$P$2,0))/12</f>
        <v>-83.333333333333329</v>
      </c>
      <c r="BA42" s="268" cm="1">
        <f t="array" ref="BA42">INDEX($K:$P,ROW(),MATCH(YEAR(BA$2),$K$2:$P$2,0))/12</f>
        <v>-83.333333333333329</v>
      </c>
      <c r="BB42" s="268" cm="1">
        <f t="array" ref="BB42">INDEX($K:$P,ROW(),MATCH(YEAR(BB$2),$K$2:$P$2,0))/12</f>
        <v>-83.333333333333329</v>
      </c>
      <c r="BC42" s="268" cm="1">
        <f t="array" ref="BC42">INDEX($K:$P,ROW(),MATCH(YEAR(BC$2),$K$2:$P$2,0))/12</f>
        <v>-83.333333333333329</v>
      </c>
      <c r="BD42" s="268" cm="1">
        <f t="array" ref="BD42">INDEX($K:$P,ROW(),MATCH(YEAR(BD$2),$K$2:$P$2,0))/12</f>
        <v>-83.333333333333329</v>
      </c>
      <c r="BE42" s="268" cm="1">
        <f t="array" ref="BE42">INDEX($K:$P,ROW(),MATCH(YEAR(BE$2),$K$2:$P$2,0))/12</f>
        <v>-83.333333333333329</v>
      </c>
      <c r="BF42" s="268" cm="1">
        <f t="array" ref="BF42">INDEX($K:$P,ROW(),MATCH(YEAR(BF$2),$K$2:$P$2,0))/12</f>
        <v>-83.333333333333329</v>
      </c>
      <c r="BG42" s="268" cm="1">
        <f t="array" ref="BG42">INDEX($K:$P,ROW(),MATCH(YEAR(BG$2),$K$2:$P$2,0))/12</f>
        <v>-83.333333333333329</v>
      </c>
      <c r="BH42" s="268" cm="1">
        <f t="array" ref="BH42">INDEX($K:$P,ROW(),MATCH(YEAR(BH$2),$K$2:$P$2,0))/12</f>
        <v>-83.333333333333329</v>
      </c>
      <c r="BI42" s="268" cm="1">
        <f t="array" ref="BI42">INDEX($K:$P,ROW(),MATCH(YEAR(BI$2),$K$2:$P$2,0))/12</f>
        <v>-83.333333333333329</v>
      </c>
      <c r="BJ42" s="268" cm="1">
        <f t="array" ref="BJ42">INDEX($K:$P,ROW(),MATCH(YEAR(BJ$2),$K$2:$P$2,0))/12</f>
        <v>-83.333333333333329</v>
      </c>
      <c r="BK42" s="268" cm="1">
        <f t="array" ref="BK42">INDEX($K:$P,ROW(),MATCH(YEAR(BK$2),$K$2:$P$2,0))/12</f>
        <v>-83.333333333333329</v>
      </c>
      <c r="BL42" s="268" cm="1">
        <f t="array" ref="BL42">INDEX($K:$P,ROW(),MATCH(YEAR(BL$2),$K$2:$P$2,0))/12</f>
        <v>-83.333333333333329</v>
      </c>
      <c r="BM42" s="268" cm="1">
        <f t="array" ref="BM42">INDEX($K:$P,ROW(),MATCH(YEAR(BM$2),$K$2:$P$2,0))/12</f>
        <v>-83.333333333333329</v>
      </c>
      <c r="BN42" s="268" cm="1">
        <f t="array" ref="BN42">INDEX($K:$P,ROW(),MATCH(YEAR(BN$2),$K$2:$P$2,0))/12</f>
        <v>-83.333333333333329</v>
      </c>
      <c r="BO42" s="268" cm="1">
        <f t="array" ref="BO42">INDEX($K:$P,ROW(),MATCH(YEAR(BO$2),$K$2:$P$2,0))/12</f>
        <v>-83.333333333333329</v>
      </c>
      <c r="BP42" s="268" cm="1">
        <f t="array" ref="BP42">INDEX($K:$P,ROW(),MATCH(YEAR(BP$2),$K$2:$P$2,0))/12</f>
        <v>-83.333333333333329</v>
      </c>
      <c r="BQ42" s="268" cm="1">
        <f t="array" ref="BQ42">INDEX($K:$P,ROW(),MATCH(YEAR(BQ$2),$K$2:$P$2,0))/12</f>
        <v>-83.333333333333329</v>
      </c>
      <c r="BR42" s="268" cm="1">
        <f t="array" ref="BR42">INDEX($K:$P,ROW(),MATCH(YEAR(BR$2),$K$2:$P$2,0))/12</f>
        <v>-83.333333333333329</v>
      </c>
      <c r="BS42" s="268" cm="1">
        <f t="array" ref="BS42">INDEX($K:$P,ROW(),MATCH(YEAR(BS$2),$K$2:$P$2,0))/12</f>
        <v>-83.333333333333329</v>
      </c>
      <c r="BT42" s="268" cm="1">
        <f t="array" ref="BT42">INDEX($K:$P,ROW(),MATCH(YEAR(BT$2),$K$2:$P$2,0))/12</f>
        <v>-83.333333333333329</v>
      </c>
      <c r="BU42" s="268" cm="1">
        <f t="array" ref="BU42">INDEX($K:$P,ROW(),MATCH(YEAR(BU$2),$K$2:$P$2,0))/12</f>
        <v>-83.333333333333329</v>
      </c>
      <c r="BV42" s="268" cm="1">
        <f t="array" ref="BV42">INDEX($K:$P,ROW(),MATCH(YEAR(BV$2),$K$2:$P$2,0))/12</f>
        <v>-83.333333333333329</v>
      </c>
      <c r="BW42" s="268" cm="1">
        <f t="array" ref="BW42">INDEX($K:$P,ROW(),MATCH(YEAR(BW$2),$K$2:$P$2,0))/12</f>
        <v>-83.333333333333329</v>
      </c>
      <c r="BX42" s="268" cm="1">
        <f t="array" ref="BX42">INDEX($K:$P,ROW(),MATCH(YEAR(BX$2),$K$2:$P$2,0))/12</f>
        <v>-83.333333333333329</v>
      </c>
      <c r="BY42" s="268" cm="1">
        <f t="array" ref="BY42">INDEX($K:$P,ROW(),MATCH(YEAR(BY$2),$K$2:$P$2,0))/12</f>
        <v>-83.333333333333329</v>
      </c>
      <c r="BZ42" s="268" cm="1">
        <f t="array" ref="BZ42">INDEX($K:$P,ROW(),MATCH(YEAR(BZ$2),$K$2:$P$2,0))/12</f>
        <v>-83.333333333333329</v>
      </c>
      <c r="CA42" s="268" cm="1">
        <f t="array" ref="CA42">INDEX($K:$P,ROW(),MATCH(YEAR(CA$2),$K$2:$P$2,0))/12</f>
        <v>-83.333333333333329</v>
      </c>
      <c r="CB42" s="268" cm="1">
        <f t="array" ref="CB42">INDEX($K:$P,ROW(),MATCH(YEAR(CB$2),$K$2:$P$2,0))/12</f>
        <v>-83.333333333333329</v>
      </c>
      <c r="CC42" s="268" cm="1">
        <f t="array" ref="CC42">INDEX($K:$P,ROW(),MATCH(YEAR(CC$2),$K$2:$P$2,0))/12</f>
        <v>-83.333333333333329</v>
      </c>
      <c r="CD42" s="268" cm="1">
        <f t="array" ref="CD42">INDEX($K:$P,ROW(),MATCH(YEAR(CD$2),$K$2:$P$2,0))/12</f>
        <v>-83.333333333333329</v>
      </c>
      <c r="CE42" s="268" cm="1">
        <f t="array" ref="CE42">INDEX($K:$P,ROW(),MATCH(YEAR(CE$2),$K$2:$P$2,0))/12</f>
        <v>-83.333333333333329</v>
      </c>
      <c r="CF42" s="268" cm="1">
        <f t="array" ref="CF42">INDEX($K:$P,ROW(),MATCH(YEAR(CF$2),$K$2:$P$2,0))/12</f>
        <v>-83.333333333333329</v>
      </c>
      <c r="CG42" s="268" cm="1">
        <f t="array" ref="CG42">INDEX($K:$P,ROW(),MATCH(YEAR(CG$2),$K$2:$P$2,0))/12</f>
        <v>-83.333333333333329</v>
      </c>
      <c r="CH42" s="268" cm="1">
        <f t="array" ref="CH42">INDEX($K:$P,ROW(),MATCH(YEAR(CH$2),$K$2:$P$2,0))/12</f>
        <v>-83.333333333333329</v>
      </c>
      <c r="CI42" s="268" cm="1">
        <f t="array" ref="CI42">INDEX($K:$P,ROW(),MATCH(YEAR(CI$2),$K$2:$P$2,0))/12</f>
        <v>-83.333333333333329</v>
      </c>
      <c r="CJ42" s="268" cm="1">
        <f t="array" ref="CJ42">INDEX($K:$P,ROW(),MATCH(YEAR(CJ$2),$K$2:$P$2,0))/12</f>
        <v>-83.333333333333329</v>
      </c>
      <c r="CK42" s="268" cm="1">
        <f t="array" ref="CK42">INDEX($K:$P,ROW(),MATCH(YEAR(CK$2),$K$2:$P$2,0))/12</f>
        <v>-83.333333333333329</v>
      </c>
      <c r="CL42" s="268" cm="1">
        <f t="array" ref="CL42">INDEX($K:$P,ROW(),MATCH(YEAR(CL$2),$K$2:$P$2,0))/12</f>
        <v>-83.333333333333329</v>
      </c>
    </row>
    <row r="43" spans="1:90" x14ac:dyDescent="0.35">
      <c r="G43" s="459" t="s">
        <v>659</v>
      </c>
      <c r="J43" s="461" t="s">
        <v>639</v>
      </c>
      <c r="K43" s="23">
        <v>-1000</v>
      </c>
      <c r="L43" s="23">
        <v>-1000</v>
      </c>
      <c r="M43" s="23">
        <v>-1000</v>
      </c>
      <c r="N43" s="23">
        <v>-1000</v>
      </c>
      <c r="O43" s="23">
        <v>-1000</v>
      </c>
      <c r="P43" s="23">
        <v>-1000</v>
      </c>
      <c r="S43" s="268" cm="1">
        <f t="array" ref="S43">INDEX($K:$P,ROW(),MATCH(YEAR(S$2),$K$2:$P$2,0))/12</f>
        <v>-83.333333333333329</v>
      </c>
      <c r="T43" s="268" cm="1">
        <f t="array" ref="T43">INDEX($K:$P,ROW(),MATCH(YEAR(T$2),$K$2:$P$2,0))/12</f>
        <v>-83.333333333333329</v>
      </c>
      <c r="U43" s="268" cm="1">
        <f t="array" ref="U43">INDEX($K:$P,ROW(),MATCH(YEAR(U$2),$K$2:$P$2,0))/12</f>
        <v>-83.333333333333329</v>
      </c>
      <c r="V43" s="268" cm="1">
        <f t="array" ref="V43">INDEX($K:$P,ROW(),MATCH(YEAR(V$2),$K$2:$P$2,0))/12</f>
        <v>-83.333333333333329</v>
      </c>
      <c r="W43" s="268" cm="1">
        <f t="array" ref="W43">INDEX($K:$P,ROW(),MATCH(YEAR(W$2),$K$2:$P$2,0))/12</f>
        <v>-83.333333333333329</v>
      </c>
      <c r="X43" s="268" cm="1">
        <f t="array" ref="X43">INDEX($K:$P,ROW(),MATCH(YEAR(X$2),$K$2:$P$2,0))/12</f>
        <v>-83.333333333333329</v>
      </c>
      <c r="Y43" s="268" cm="1">
        <f t="array" ref="Y43">INDEX($K:$P,ROW(),MATCH(YEAR(Y$2),$K$2:$P$2,0))/12</f>
        <v>-83.333333333333329</v>
      </c>
      <c r="Z43" s="268" cm="1">
        <f t="array" ref="Z43">INDEX($K:$P,ROW(),MATCH(YEAR(Z$2),$K$2:$P$2,0))/12</f>
        <v>-83.333333333333329</v>
      </c>
      <c r="AA43" s="268" cm="1">
        <f t="array" ref="AA43">INDEX($K:$P,ROW(),MATCH(YEAR(AA$2),$K$2:$P$2,0))/12</f>
        <v>-83.333333333333329</v>
      </c>
      <c r="AB43" s="268" cm="1">
        <f t="array" ref="AB43">INDEX($K:$P,ROW(),MATCH(YEAR(AB$2),$K$2:$P$2,0))/12</f>
        <v>-83.333333333333329</v>
      </c>
      <c r="AC43" s="268" cm="1">
        <f t="array" ref="AC43">INDEX($K:$P,ROW(),MATCH(YEAR(AC$2),$K$2:$P$2,0))/12</f>
        <v>-83.333333333333329</v>
      </c>
      <c r="AD43" s="268" cm="1">
        <f t="array" ref="AD43">INDEX($K:$P,ROW(),MATCH(YEAR(AD$2),$K$2:$P$2,0))/12</f>
        <v>-83.333333333333329</v>
      </c>
      <c r="AE43" s="268" cm="1">
        <f t="array" ref="AE43">INDEX($K:$P,ROW(),MATCH(YEAR(AE$2),$K$2:$P$2,0))/12</f>
        <v>-83.333333333333329</v>
      </c>
      <c r="AF43" s="268" cm="1">
        <f t="array" ref="AF43">INDEX($K:$P,ROW(),MATCH(YEAR(AF$2),$K$2:$P$2,0))/12</f>
        <v>-83.333333333333329</v>
      </c>
      <c r="AG43" s="268" cm="1">
        <f t="array" ref="AG43">INDEX($K:$P,ROW(),MATCH(YEAR(AG$2),$K$2:$P$2,0))/12</f>
        <v>-83.333333333333329</v>
      </c>
      <c r="AH43" s="268" cm="1">
        <f t="array" ref="AH43">INDEX($K:$P,ROW(),MATCH(YEAR(AH$2),$K$2:$P$2,0))/12</f>
        <v>-83.333333333333329</v>
      </c>
      <c r="AI43" s="268" cm="1">
        <f t="array" ref="AI43">INDEX($K:$P,ROW(),MATCH(YEAR(AI$2),$K$2:$P$2,0))/12</f>
        <v>-83.333333333333329</v>
      </c>
      <c r="AJ43" s="268" cm="1">
        <f t="array" ref="AJ43">INDEX($K:$P,ROW(),MATCH(YEAR(AJ$2),$K$2:$P$2,0))/12</f>
        <v>-83.333333333333329</v>
      </c>
      <c r="AK43" s="268" cm="1">
        <f t="array" ref="AK43">INDEX($K:$P,ROW(),MATCH(YEAR(AK$2),$K$2:$P$2,0))/12</f>
        <v>-83.333333333333329</v>
      </c>
      <c r="AL43" s="268" cm="1">
        <f t="array" ref="AL43">INDEX($K:$P,ROW(),MATCH(YEAR(AL$2),$K$2:$P$2,0))/12</f>
        <v>-83.333333333333329</v>
      </c>
      <c r="AM43" s="268" cm="1">
        <f t="array" ref="AM43">INDEX($K:$P,ROW(),MATCH(YEAR(AM$2),$K$2:$P$2,0))/12</f>
        <v>-83.333333333333329</v>
      </c>
      <c r="AN43" s="268" cm="1">
        <f t="array" ref="AN43">INDEX($K:$P,ROW(),MATCH(YEAR(AN$2),$K$2:$P$2,0))/12</f>
        <v>-83.333333333333329</v>
      </c>
      <c r="AO43" s="268" cm="1">
        <f t="array" ref="AO43">INDEX($K:$P,ROW(),MATCH(YEAR(AO$2),$K$2:$P$2,0))/12</f>
        <v>-83.333333333333329</v>
      </c>
      <c r="AP43" s="268" cm="1">
        <f t="array" ref="AP43">INDEX($K:$P,ROW(),MATCH(YEAR(AP$2),$K$2:$P$2,0))/12</f>
        <v>-83.333333333333329</v>
      </c>
      <c r="AQ43" s="268" cm="1">
        <f t="array" ref="AQ43">INDEX($K:$P,ROW(),MATCH(YEAR(AQ$2),$K$2:$P$2,0))/12</f>
        <v>-83.333333333333329</v>
      </c>
      <c r="AR43" s="268" cm="1">
        <f t="array" ref="AR43">INDEX($K:$P,ROW(),MATCH(YEAR(AR$2),$K$2:$P$2,0))/12</f>
        <v>-83.333333333333329</v>
      </c>
      <c r="AS43" s="268" cm="1">
        <f t="array" ref="AS43">INDEX($K:$P,ROW(),MATCH(YEAR(AS$2),$K$2:$P$2,0))/12</f>
        <v>-83.333333333333329</v>
      </c>
      <c r="AT43" s="268" cm="1">
        <f t="array" ref="AT43">INDEX($K:$P,ROW(),MATCH(YEAR(AT$2),$K$2:$P$2,0))/12</f>
        <v>-83.333333333333329</v>
      </c>
      <c r="AU43" s="268" cm="1">
        <f t="array" ref="AU43">INDEX($K:$P,ROW(),MATCH(YEAR(AU$2),$K$2:$P$2,0))/12</f>
        <v>-83.333333333333329</v>
      </c>
      <c r="AV43" s="268" cm="1">
        <f t="array" ref="AV43">INDEX($K:$P,ROW(),MATCH(YEAR(AV$2),$K$2:$P$2,0))/12</f>
        <v>-83.333333333333329</v>
      </c>
      <c r="AW43" s="268" cm="1">
        <f t="array" ref="AW43">INDEX($K:$P,ROW(),MATCH(YEAR(AW$2),$K$2:$P$2,0))/12</f>
        <v>-83.333333333333329</v>
      </c>
      <c r="AX43" s="268" cm="1">
        <f t="array" ref="AX43">INDEX($K:$P,ROW(),MATCH(YEAR(AX$2),$K$2:$P$2,0))/12</f>
        <v>-83.333333333333329</v>
      </c>
      <c r="AY43" s="268" cm="1">
        <f t="array" ref="AY43">INDEX($K:$P,ROW(),MATCH(YEAR(AY$2),$K$2:$P$2,0))/12</f>
        <v>-83.333333333333329</v>
      </c>
      <c r="AZ43" s="268" cm="1">
        <f t="array" ref="AZ43">INDEX($K:$P,ROW(),MATCH(YEAR(AZ$2),$K$2:$P$2,0))/12</f>
        <v>-83.333333333333329</v>
      </c>
      <c r="BA43" s="268" cm="1">
        <f t="array" ref="BA43">INDEX($K:$P,ROW(),MATCH(YEAR(BA$2),$K$2:$P$2,0))/12</f>
        <v>-83.333333333333329</v>
      </c>
      <c r="BB43" s="268" cm="1">
        <f t="array" ref="BB43">INDEX($K:$P,ROW(),MATCH(YEAR(BB$2),$K$2:$P$2,0))/12</f>
        <v>-83.333333333333329</v>
      </c>
      <c r="BC43" s="268" cm="1">
        <f t="array" ref="BC43">INDEX($K:$P,ROW(),MATCH(YEAR(BC$2),$K$2:$P$2,0))/12</f>
        <v>-83.333333333333329</v>
      </c>
      <c r="BD43" s="268" cm="1">
        <f t="array" ref="BD43">INDEX($K:$P,ROW(),MATCH(YEAR(BD$2),$K$2:$P$2,0))/12</f>
        <v>-83.333333333333329</v>
      </c>
      <c r="BE43" s="268" cm="1">
        <f t="array" ref="BE43">INDEX($K:$P,ROW(),MATCH(YEAR(BE$2),$K$2:$P$2,0))/12</f>
        <v>-83.333333333333329</v>
      </c>
      <c r="BF43" s="268" cm="1">
        <f t="array" ref="BF43">INDEX($K:$P,ROW(),MATCH(YEAR(BF$2),$K$2:$P$2,0))/12</f>
        <v>-83.333333333333329</v>
      </c>
      <c r="BG43" s="268" cm="1">
        <f t="array" ref="BG43">INDEX($K:$P,ROW(),MATCH(YEAR(BG$2),$K$2:$P$2,0))/12</f>
        <v>-83.333333333333329</v>
      </c>
      <c r="BH43" s="268" cm="1">
        <f t="array" ref="BH43">INDEX($K:$P,ROW(),MATCH(YEAR(BH$2),$K$2:$P$2,0))/12</f>
        <v>-83.333333333333329</v>
      </c>
      <c r="BI43" s="268" cm="1">
        <f t="array" ref="BI43">INDEX($K:$P,ROW(),MATCH(YEAR(BI$2),$K$2:$P$2,0))/12</f>
        <v>-83.333333333333329</v>
      </c>
      <c r="BJ43" s="268" cm="1">
        <f t="array" ref="BJ43">INDEX($K:$P,ROW(),MATCH(YEAR(BJ$2),$K$2:$P$2,0))/12</f>
        <v>-83.333333333333329</v>
      </c>
      <c r="BK43" s="268" cm="1">
        <f t="array" ref="BK43">INDEX($K:$P,ROW(),MATCH(YEAR(BK$2),$K$2:$P$2,0))/12</f>
        <v>-83.333333333333329</v>
      </c>
      <c r="BL43" s="268" cm="1">
        <f t="array" ref="BL43">INDEX($K:$P,ROW(),MATCH(YEAR(BL$2),$K$2:$P$2,0))/12</f>
        <v>-83.333333333333329</v>
      </c>
      <c r="BM43" s="268" cm="1">
        <f t="array" ref="BM43">INDEX($K:$P,ROW(),MATCH(YEAR(BM$2),$K$2:$P$2,0))/12</f>
        <v>-83.333333333333329</v>
      </c>
      <c r="BN43" s="268" cm="1">
        <f t="array" ref="BN43">INDEX($K:$P,ROW(),MATCH(YEAR(BN$2),$K$2:$P$2,0))/12</f>
        <v>-83.333333333333329</v>
      </c>
      <c r="BO43" s="268" cm="1">
        <f t="array" ref="BO43">INDEX($K:$P,ROW(),MATCH(YEAR(BO$2),$K$2:$P$2,0))/12</f>
        <v>-83.333333333333329</v>
      </c>
      <c r="BP43" s="268" cm="1">
        <f t="array" ref="BP43">INDEX($K:$P,ROW(),MATCH(YEAR(BP$2),$K$2:$P$2,0))/12</f>
        <v>-83.333333333333329</v>
      </c>
      <c r="BQ43" s="268" cm="1">
        <f t="array" ref="BQ43">INDEX($K:$P,ROW(),MATCH(YEAR(BQ$2),$K$2:$P$2,0))/12</f>
        <v>-83.333333333333329</v>
      </c>
      <c r="BR43" s="268" cm="1">
        <f t="array" ref="BR43">INDEX($K:$P,ROW(),MATCH(YEAR(BR$2),$K$2:$P$2,0))/12</f>
        <v>-83.333333333333329</v>
      </c>
      <c r="BS43" s="268" cm="1">
        <f t="array" ref="BS43">INDEX($K:$P,ROW(),MATCH(YEAR(BS$2),$K$2:$P$2,0))/12</f>
        <v>-83.333333333333329</v>
      </c>
      <c r="BT43" s="268" cm="1">
        <f t="array" ref="BT43">INDEX($K:$P,ROW(),MATCH(YEAR(BT$2),$K$2:$P$2,0))/12</f>
        <v>-83.333333333333329</v>
      </c>
      <c r="BU43" s="268" cm="1">
        <f t="array" ref="BU43">INDEX($K:$P,ROW(),MATCH(YEAR(BU$2),$K$2:$P$2,0))/12</f>
        <v>-83.333333333333329</v>
      </c>
      <c r="BV43" s="268" cm="1">
        <f t="array" ref="BV43">INDEX($K:$P,ROW(),MATCH(YEAR(BV$2),$K$2:$P$2,0))/12</f>
        <v>-83.333333333333329</v>
      </c>
      <c r="BW43" s="268" cm="1">
        <f t="array" ref="BW43">INDEX($K:$P,ROW(),MATCH(YEAR(BW$2),$K$2:$P$2,0))/12</f>
        <v>-83.333333333333329</v>
      </c>
      <c r="BX43" s="268" cm="1">
        <f t="array" ref="BX43">INDEX($K:$P,ROW(),MATCH(YEAR(BX$2),$K$2:$P$2,0))/12</f>
        <v>-83.333333333333329</v>
      </c>
      <c r="BY43" s="268" cm="1">
        <f t="array" ref="BY43">INDEX($K:$P,ROW(),MATCH(YEAR(BY$2),$K$2:$P$2,0))/12</f>
        <v>-83.333333333333329</v>
      </c>
      <c r="BZ43" s="268" cm="1">
        <f t="array" ref="BZ43">INDEX($K:$P,ROW(),MATCH(YEAR(BZ$2),$K$2:$P$2,0))/12</f>
        <v>-83.333333333333329</v>
      </c>
      <c r="CA43" s="268" cm="1">
        <f t="array" ref="CA43">INDEX($K:$P,ROW(),MATCH(YEAR(CA$2),$K$2:$P$2,0))/12</f>
        <v>-83.333333333333329</v>
      </c>
      <c r="CB43" s="268" cm="1">
        <f t="array" ref="CB43">INDEX($K:$P,ROW(),MATCH(YEAR(CB$2),$K$2:$P$2,0))/12</f>
        <v>-83.333333333333329</v>
      </c>
      <c r="CC43" s="268" cm="1">
        <f t="array" ref="CC43">INDEX($K:$P,ROW(),MATCH(YEAR(CC$2),$K$2:$P$2,0))/12</f>
        <v>-83.333333333333329</v>
      </c>
      <c r="CD43" s="268" cm="1">
        <f t="array" ref="CD43">INDEX($K:$P,ROW(),MATCH(YEAR(CD$2),$K$2:$P$2,0))/12</f>
        <v>-83.333333333333329</v>
      </c>
      <c r="CE43" s="268" cm="1">
        <f t="array" ref="CE43">INDEX($K:$P,ROW(),MATCH(YEAR(CE$2),$K$2:$P$2,0))/12</f>
        <v>-83.333333333333329</v>
      </c>
      <c r="CF43" s="268" cm="1">
        <f t="array" ref="CF43">INDEX($K:$P,ROW(),MATCH(YEAR(CF$2),$K$2:$P$2,0))/12</f>
        <v>-83.333333333333329</v>
      </c>
      <c r="CG43" s="268" cm="1">
        <f t="array" ref="CG43">INDEX($K:$P,ROW(),MATCH(YEAR(CG$2),$K$2:$P$2,0))/12</f>
        <v>-83.333333333333329</v>
      </c>
      <c r="CH43" s="268" cm="1">
        <f t="array" ref="CH43">INDEX($K:$P,ROW(),MATCH(YEAR(CH$2),$K$2:$P$2,0))/12</f>
        <v>-83.333333333333329</v>
      </c>
      <c r="CI43" s="268" cm="1">
        <f t="array" ref="CI43">INDEX($K:$P,ROW(),MATCH(YEAR(CI$2),$K$2:$P$2,0))/12</f>
        <v>-83.333333333333329</v>
      </c>
      <c r="CJ43" s="268" cm="1">
        <f t="array" ref="CJ43">INDEX($K:$P,ROW(),MATCH(YEAR(CJ$2),$K$2:$P$2,0))/12</f>
        <v>-83.333333333333329</v>
      </c>
      <c r="CK43" s="268" cm="1">
        <f t="array" ref="CK43">INDEX($K:$P,ROW(),MATCH(YEAR(CK$2),$K$2:$P$2,0))/12</f>
        <v>-83.333333333333329</v>
      </c>
      <c r="CL43" s="268" cm="1">
        <f t="array" ref="CL43">INDEX($K:$P,ROW(),MATCH(YEAR(CL$2),$K$2:$P$2,0))/12</f>
        <v>-83.333333333333329</v>
      </c>
    </row>
    <row r="44" spans="1:90" x14ac:dyDescent="0.35">
      <c r="G44" s="459" t="s">
        <v>646</v>
      </c>
      <c r="J44" s="461" t="s">
        <v>639</v>
      </c>
      <c r="K44" s="23">
        <v>-1000</v>
      </c>
      <c r="L44" s="23">
        <v>-1000</v>
      </c>
      <c r="M44" s="23">
        <v>-1000</v>
      </c>
      <c r="N44" s="23">
        <v>-1000</v>
      </c>
      <c r="O44" s="23">
        <v>-1000</v>
      </c>
      <c r="P44" s="23">
        <v>-1000</v>
      </c>
      <c r="S44" s="268" cm="1">
        <f t="array" ref="S44">INDEX($K:$P,ROW(),MATCH(YEAR(S$2),$K$2:$P$2,0))/12</f>
        <v>-83.333333333333329</v>
      </c>
      <c r="T44" s="268" cm="1">
        <f t="array" ref="T44">INDEX($K:$P,ROW(),MATCH(YEAR(T$2),$K$2:$P$2,0))/12</f>
        <v>-83.333333333333329</v>
      </c>
      <c r="U44" s="268" cm="1">
        <f t="array" ref="U44">INDEX($K:$P,ROW(),MATCH(YEAR(U$2),$K$2:$P$2,0))/12</f>
        <v>-83.333333333333329</v>
      </c>
      <c r="V44" s="268" cm="1">
        <f t="array" ref="V44">INDEX($K:$P,ROW(),MATCH(YEAR(V$2),$K$2:$P$2,0))/12</f>
        <v>-83.333333333333329</v>
      </c>
      <c r="W44" s="268" cm="1">
        <f t="array" ref="W44">INDEX($K:$P,ROW(),MATCH(YEAR(W$2),$K$2:$P$2,0))/12</f>
        <v>-83.333333333333329</v>
      </c>
      <c r="X44" s="268" cm="1">
        <f t="array" ref="X44">INDEX($K:$P,ROW(),MATCH(YEAR(X$2),$K$2:$P$2,0))/12</f>
        <v>-83.333333333333329</v>
      </c>
      <c r="Y44" s="268" cm="1">
        <f t="array" ref="Y44">INDEX($K:$P,ROW(),MATCH(YEAR(Y$2),$K$2:$P$2,0))/12</f>
        <v>-83.333333333333329</v>
      </c>
      <c r="Z44" s="268" cm="1">
        <f t="array" ref="Z44">INDEX($K:$P,ROW(),MATCH(YEAR(Z$2),$K$2:$P$2,0))/12</f>
        <v>-83.333333333333329</v>
      </c>
      <c r="AA44" s="268" cm="1">
        <f t="array" ref="AA44">INDEX($K:$P,ROW(),MATCH(YEAR(AA$2),$K$2:$P$2,0))/12</f>
        <v>-83.333333333333329</v>
      </c>
      <c r="AB44" s="268" cm="1">
        <f t="array" ref="AB44">INDEX($K:$P,ROW(),MATCH(YEAR(AB$2),$K$2:$P$2,0))/12</f>
        <v>-83.333333333333329</v>
      </c>
      <c r="AC44" s="268" cm="1">
        <f t="array" ref="AC44">INDEX($K:$P,ROW(),MATCH(YEAR(AC$2),$K$2:$P$2,0))/12</f>
        <v>-83.333333333333329</v>
      </c>
      <c r="AD44" s="268" cm="1">
        <f t="array" ref="AD44">INDEX($K:$P,ROW(),MATCH(YEAR(AD$2),$K$2:$P$2,0))/12</f>
        <v>-83.333333333333329</v>
      </c>
      <c r="AE44" s="268" cm="1">
        <f t="array" ref="AE44">INDEX($K:$P,ROW(),MATCH(YEAR(AE$2),$K$2:$P$2,0))/12</f>
        <v>-83.333333333333329</v>
      </c>
      <c r="AF44" s="268" cm="1">
        <f t="array" ref="AF44">INDEX($K:$P,ROW(),MATCH(YEAR(AF$2),$K$2:$P$2,0))/12</f>
        <v>-83.333333333333329</v>
      </c>
      <c r="AG44" s="268" cm="1">
        <f t="array" ref="AG44">INDEX($K:$P,ROW(),MATCH(YEAR(AG$2),$K$2:$P$2,0))/12</f>
        <v>-83.333333333333329</v>
      </c>
      <c r="AH44" s="268" cm="1">
        <f t="array" ref="AH44">INDEX($K:$P,ROW(),MATCH(YEAR(AH$2),$K$2:$P$2,0))/12</f>
        <v>-83.333333333333329</v>
      </c>
      <c r="AI44" s="268" cm="1">
        <f t="array" ref="AI44">INDEX($K:$P,ROW(),MATCH(YEAR(AI$2),$K$2:$P$2,0))/12</f>
        <v>-83.333333333333329</v>
      </c>
      <c r="AJ44" s="268" cm="1">
        <f t="array" ref="AJ44">INDEX($K:$P,ROW(),MATCH(YEAR(AJ$2),$K$2:$P$2,0))/12</f>
        <v>-83.333333333333329</v>
      </c>
      <c r="AK44" s="268" cm="1">
        <f t="array" ref="AK44">INDEX($K:$P,ROW(),MATCH(YEAR(AK$2),$K$2:$P$2,0))/12</f>
        <v>-83.333333333333329</v>
      </c>
      <c r="AL44" s="268" cm="1">
        <f t="array" ref="AL44">INDEX($K:$P,ROW(),MATCH(YEAR(AL$2),$K$2:$P$2,0))/12</f>
        <v>-83.333333333333329</v>
      </c>
      <c r="AM44" s="268" cm="1">
        <f t="array" ref="AM44">INDEX($K:$P,ROW(),MATCH(YEAR(AM$2),$K$2:$P$2,0))/12</f>
        <v>-83.333333333333329</v>
      </c>
      <c r="AN44" s="268" cm="1">
        <f t="array" ref="AN44">INDEX($K:$P,ROW(),MATCH(YEAR(AN$2),$K$2:$P$2,0))/12</f>
        <v>-83.333333333333329</v>
      </c>
      <c r="AO44" s="268" cm="1">
        <f t="array" ref="AO44">INDEX($K:$P,ROW(),MATCH(YEAR(AO$2),$K$2:$P$2,0))/12</f>
        <v>-83.333333333333329</v>
      </c>
      <c r="AP44" s="268" cm="1">
        <f t="array" ref="AP44">INDEX($K:$P,ROW(),MATCH(YEAR(AP$2),$K$2:$P$2,0))/12</f>
        <v>-83.333333333333329</v>
      </c>
      <c r="AQ44" s="268" cm="1">
        <f t="array" ref="AQ44">INDEX($K:$P,ROW(),MATCH(YEAR(AQ$2),$K$2:$P$2,0))/12</f>
        <v>-83.333333333333329</v>
      </c>
      <c r="AR44" s="268" cm="1">
        <f t="array" ref="AR44">INDEX($K:$P,ROW(),MATCH(YEAR(AR$2),$K$2:$P$2,0))/12</f>
        <v>-83.333333333333329</v>
      </c>
      <c r="AS44" s="268" cm="1">
        <f t="array" ref="AS44">INDEX($K:$P,ROW(),MATCH(YEAR(AS$2),$K$2:$P$2,0))/12</f>
        <v>-83.333333333333329</v>
      </c>
      <c r="AT44" s="268" cm="1">
        <f t="array" ref="AT44">INDEX($K:$P,ROW(),MATCH(YEAR(AT$2),$K$2:$P$2,0))/12</f>
        <v>-83.333333333333329</v>
      </c>
      <c r="AU44" s="268" cm="1">
        <f t="array" ref="AU44">INDEX($K:$P,ROW(),MATCH(YEAR(AU$2),$K$2:$P$2,0))/12</f>
        <v>-83.333333333333329</v>
      </c>
      <c r="AV44" s="268" cm="1">
        <f t="array" ref="AV44">INDEX($K:$P,ROW(),MATCH(YEAR(AV$2),$K$2:$P$2,0))/12</f>
        <v>-83.333333333333329</v>
      </c>
      <c r="AW44" s="268" cm="1">
        <f t="array" ref="AW44">INDEX($K:$P,ROW(),MATCH(YEAR(AW$2),$K$2:$P$2,0))/12</f>
        <v>-83.333333333333329</v>
      </c>
      <c r="AX44" s="268" cm="1">
        <f t="array" ref="AX44">INDEX($K:$P,ROW(),MATCH(YEAR(AX$2),$K$2:$P$2,0))/12</f>
        <v>-83.333333333333329</v>
      </c>
      <c r="AY44" s="268" cm="1">
        <f t="array" ref="AY44">INDEX($K:$P,ROW(),MATCH(YEAR(AY$2),$K$2:$P$2,0))/12</f>
        <v>-83.333333333333329</v>
      </c>
      <c r="AZ44" s="268" cm="1">
        <f t="array" ref="AZ44">INDEX($K:$P,ROW(),MATCH(YEAR(AZ$2),$K$2:$P$2,0))/12</f>
        <v>-83.333333333333329</v>
      </c>
      <c r="BA44" s="268" cm="1">
        <f t="array" ref="BA44">INDEX($K:$P,ROW(),MATCH(YEAR(BA$2),$K$2:$P$2,0))/12</f>
        <v>-83.333333333333329</v>
      </c>
      <c r="BB44" s="268" cm="1">
        <f t="array" ref="BB44">INDEX($K:$P,ROW(),MATCH(YEAR(BB$2),$K$2:$P$2,0))/12</f>
        <v>-83.333333333333329</v>
      </c>
      <c r="BC44" s="268" cm="1">
        <f t="array" ref="BC44">INDEX($K:$P,ROW(),MATCH(YEAR(BC$2),$K$2:$P$2,0))/12</f>
        <v>-83.333333333333329</v>
      </c>
      <c r="BD44" s="268" cm="1">
        <f t="array" ref="BD44">INDEX($K:$P,ROW(),MATCH(YEAR(BD$2),$K$2:$P$2,0))/12</f>
        <v>-83.333333333333329</v>
      </c>
      <c r="BE44" s="268" cm="1">
        <f t="array" ref="BE44">INDEX($K:$P,ROW(),MATCH(YEAR(BE$2),$K$2:$P$2,0))/12</f>
        <v>-83.333333333333329</v>
      </c>
      <c r="BF44" s="268" cm="1">
        <f t="array" ref="BF44">INDEX($K:$P,ROW(),MATCH(YEAR(BF$2),$K$2:$P$2,0))/12</f>
        <v>-83.333333333333329</v>
      </c>
      <c r="BG44" s="268" cm="1">
        <f t="array" ref="BG44">INDEX($K:$P,ROW(),MATCH(YEAR(BG$2),$K$2:$P$2,0))/12</f>
        <v>-83.333333333333329</v>
      </c>
      <c r="BH44" s="268" cm="1">
        <f t="array" ref="BH44">INDEX($K:$P,ROW(),MATCH(YEAR(BH$2),$K$2:$P$2,0))/12</f>
        <v>-83.333333333333329</v>
      </c>
      <c r="BI44" s="268" cm="1">
        <f t="array" ref="BI44">INDEX($K:$P,ROW(),MATCH(YEAR(BI$2),$K$2:$P$2,0))/12</f>
        <v>-83.333333333333329</v>
      </c>
      <c r="BJ44" s="268" cm="1">
        <f t="array" ref="BJ44">INDEX($K:$P,ROW(),MATCH(YEAR(BJ$2),$K$2:$P$2,0))/12</f>
        <v>-83.333333333333329</v>
      </c>
      <c r="BK44" s="268" cm="1">
        <f t="array" ref="BK44">INDEX($K:$P,ROW(),MATCH(YEAR(BK$2),$K$2:$P$2,0))/12</f>
        <v>-83.333333333333329</v>
      </c>
      <c r="BL44" s="268" cm="1">
        <f t="array" ref="BL44">INDEX($K:$P,ROW(),MATCH(YEAR(BL$2),$K$2:$P$2,0))/12</f>
        <v>-83.333333333333329</v>
      </c>
      <c r="BM44" s="268" cm="1">
        <f t="array" ref="BM44">INDEX($K:$P,ROW(),MATCH(YEAR(BM$2),$K$2:$P$2,0))/12</f>
        <v>-83.333333333333329</v>
      </c>
      <c r="BN44" s="268" cm="1">
        <f t="array" ref="BN44">INDEX($K:$P,ROW(),MATCH(YEAR(BN$2),$K$2:$P$2,0))/12</f>
        <v>-83.333333333333329</v>
      </c>
      <c r="BO44" s="268" cm="1">
        <f t="array" ref="BO44">INDEX($K:$P,ROW(),MATCH(YEAR(BO$2),$K$2:$P$2,0))/12</f>
        <v>-83.333333333333329</v>
      </c>
      <c r="BP44" s="268" cm="1">
        <f t="array" ref="BP44">INDEX($K:$P,ROW(),MATCH(YEAR(BP$2),$K$2:$P$2,0))/12</f>
        <v>-83.333333333333329</v>
      </c>
      <c r="BQ44" s="268" cm="1">
        <f t="array" ref="BQ44">INDEX($K:$P,ROW(),MATCH(YEAR(BQ$2),$K$2:$P$2,0))/12</f>
        <v>-83.333333333333329</v>
      </c>
      <c r="BR44" s="268" cm="1">
        <f t="array" ref="BR44">INDEX($K:$P,ROW(),MATCH(YEAR(BR$2),$K$2:$P$2,0))/12</f>
        <v>-83.333333333333329</v>
      </c>
      <c r="BS44" s="268" cm="1">
        <f t="array" ref="BS44">INDEX($K:$P,ROW(),MATCH(YEAR(BS$2),$K$2:$P$2,0))/12</f>
        <v>-83.333333333333329</v>
      </c>
      <c r="BT44" s="268" cm="1">
        <f t="array" ref="BT44">INDEX($K:$P,ROW(),MATCH(YEAR(BT$2),$K$2:$P$2,0))/12</f>
        <v>-83.333333333333329</v>
      </c>
      <c r="BU44" s="268" cm="1">
        <f t="array" ref="BU44">INDEX($K:$P,ROW(),MATCH(YEAR(BU$2),$K$2:$P$2,0))/12</f>
        <v>-83.333333333333329</v>
      </c>
      <c r="BV44" s="268" cm="1">
        <f t="array" ref="BV44">INDEX($K:$P,ROW(),MATCH(YEAR(BV$2),$K$2:$P$2,0))/12</f>
        <v>-83.333333333333329</v>
      </c>
      <c r="BW44" s="268" cm="1">
        <f t="array" ref="BW44">INDEX($K:$P,ROW(),MATCH(YEAR(BW$2),$K$2:$P$2,0))/12</f>
        <v>-83.333333333333329</v>
      </c>
      <c r="BX44" s="268" cm="1">
        <f t="array" ref="BX44">INDEX($K:$P,ROW(),MATCH(YEAR(BX$2),$K$2:$P$2,0))/12</f>
        <v>-83.333333333333329</v>
      </c>
      <c r="BY44" s="268" cm="1">
        <f t="array" ref="BY44">INDEX($K:$P,ROW(),MATCH(YEAR(BY$2),$K$2:$P$2,0))/12</f>
        <v>-83.333333333333329</v>
      </c>
      <c r="BZ44" s="268" cm="1">
        <f t="array" ref="BZ44">INDEX($K:$P,ROW(),MATCH(YEAR(BZ$2),$K$2:$P$2,0))/12</f>
        <v>-83.333333333333329</v>
      </c>
      <c r="CA44" s="268" cm="1">
        <f t="array" ref="CA44">INDEX($K:$P,ROW(),MATCH(YEAR(CA$2),$K$2:$P$2,0))/12</f>
        <v>-83.333333333333329</v>
      </c>
      <c r="CB44" s="268" cm="1">
        <f t="array" ref="CB44">INDEX($K:$P,ROW(),MATCH(YEAR(CB$2),$K$2:$P$2,0))/12</f>
        <v>-83.333333333333329</v>
      </c>
      <c r="CC44" s="268" cm="1">
        <f t="array" ref="CC44">INDEX($K:$P,ROW(),MATCH(YEAR(CC$2),$K$2:$P$2,0))/12</f>
        <v>-83.333333333333329</v>
      </c>
      <c r="CD44" s="268" cm="1">
        <f t="array" ref="CD44">INDEX($K:$P,ROW(),MATCH(YEAR(CD$2),$K$2:$P$2,0))/12</f>
        <v>-83.333333333333329</v>
      </c>
      <c r="CE44" s="268" cm="1">
        <f t="array" ref="CE44">INDEX($K:$P,ROW(),MATCH(YEAR(CE$2),$K$2:$P$2,0))/12</f>
        <v>-83.333333333333329</v>
      </c>
      <c r="CF44" s="268" cm="1">
        <f t="array" ref="CF44">INDEX($K:$P,ROW(),MATCH(YEAR(CF$2),$K$2:$P$2,0))/12</f>
        <v>-83.333333333333329</v>
      </c>
      <c r="CG44" s="268" cm="1">
        <f t="array" ref="CG44">INDEX($K:$P,ROW(),MATCH(YEAR(CG$2),$K$2:$P$2,0))/12</f>
        <v>-83.333333333333329</v>
      </c>
      <c r="CH44" s="268" cm="1">
        <f t="array" ref="CH44">INDEX($K:$P,ROW(),MATCH(YEAR(CH$2),$K$2:$P$2,0))/12</f>
        <v>-83.333333333333329</v>
      </c>
      <c r="CI44" s="268" cm="1">
        <f t="array" ref="CI44">INDEX($K:$P,ROW(),MATCH(YEAR(CI$2),$K$2:$P$2,0))/12</f>
        <v>-83.333333333333329</v>
      </c>
      <c r="CJ44" s="268" cm="1">
        <f t="array" ref="CJ44">INDEX($K:$P,ROW(),MATCH(YEAR(CJ$2),$K$2:$P$2,0))/12</f>
        <v>-83.333333333333329</v>
      </c>
      <c r="CK44" s="268" cm="1">
        <f t="array" ref="CK44">INDEX($K:$P,ROW(),MATCH(YEAR(CK$2),$K$2:$P$2,0))/12</f>
        <v>-83.333333333333329</v>
      </c>
      <c r="CL44" s="268" cm="1">
        <f t="array" ref="CL44">INDEX($K:$P,ROW(),MATCH(YEAR(CL$2),$K$2:$P$2,0))/12</f>
        <v>-83.333333333333329</v>
      </c>
    </row>
    <row r="45" spans="1:90" x14ac:dyDescent="0.35">
      <c r="G45" s="9" t="s">
        <v>660</v>
      </c>
      <c r="J45" s="267"/>
      <c r="K45" s="269">
        <f t="shared" ref="K45:P45" si="31">SUMIF($3:$3,K$2,45:45)</f>
        <v>-5000</v>
      </c>
      <c r="L45" s="269">
        <f t="shared" si="31"/>
        <v>-5000</v>
      </c>
      <c r="M45" s="269">
        <f t="shared" si="31"/>
        <v>-5000</v>
      </c>
      <c r="N45" s="269">
        <f t="shared" si="31"/>
        <v>-5000</v>
      </c>
      <c r="O45" s="269">
        <f t="shared" si="31"/>
        <v>-5000</v>
      </c>
      <c r="P45" s="269">
        <f t="shared" si="31"/>
        <v>-5000</v>
      </c>
      <c r="S45" s="270">
        <f t="shared" ref="S45:CD45" si="32">SUM(S40:S44)</f>
        <v>-416.66666666666663</v>
      </c>
      <c r="T45" s="270">
        <f t="shared" si="32"/>
        <v>-416.66666666666663</v>
      </c>
      <c r="U45" s="270">
        <f t="shared" si="32"/>
        <v>-416.66666666666663</v>
      </c>
      <c r="V45" s="270">
        <f t="shared" si="32"/>
        <v>-416.66666666666663</v>
      </c>
      <c r="W45" s="270">
        <f t="shared" si="32"/>
        <v>-416.66666666666663</v>
      </c>
      <c r="X45" s="270">
        <f t="shared" si="32"/>
        <v>-416.66666666666663</v>
      </c>
      <c r="Y45" s="270">
        <f t="shared" si="32"/>
        <v>-416.66666666666663</v>
      </c>
      <c r="Z45" s="270">
        <f t="shared" si="32"/>
        <v>-416.66666666666663</v>
      </c>
      <c r="AA45" s="270">
        <f t="shared" si="32"/>
        <v>-416.66666666666663</v>
      </c>
      <c r="AB45" s="270">
        <f t="shared" si="32"/>
        <v>-416.66666666666663</v>
      </c>
      <c r="AC45" s="270">
        <f t="shared" si="32"/>
        <v>-416.66666666666663</v>
      </c>
      <c r="AD45" s="270">
        <f t="shared" si="32"/>
        <v>-416.66666666666663</v>
      </c>
      <c r="AE45" s="270">
        <f t="shared" si="32"/>
        <v>-416.66666666666663</v>
      </c>
      <c r="AF45" s="270">
        <f t="shared" si="32"/>
        <v>-416.66666666666663</v>
      </c>
      <c r="AG45" s="270">
        <f t="shared" si="32"/>
        <v>-416.66666666666663</v>
      </c>
      <c r="AH45" s="270">
        <f t="shared" si="32"/>
        <v>-416.66666666666663</v>
      </c>
      <c r="AI45" s="270">
        <f t="shared" si="32"/>
        <v>-416.66666666666663</v>
      </c>
      <c r="AJ45" s="270">
        <f t="shared" si="32"/>
        <v>-416.66666666666663</v>
      </c>
      <c r="AK45" s="270">
        <f t="shared" si="32"/>
        <v>-416.66666666666663</v>
      </c>
      <c r="AL45" s="270">
        <f t="shared" si="32"/>
        <v>-416.66666666666663</v>
      </c>
      <c r="AM45" s="270">
        <f t="shared" si="32"/>
        <v>-416.66666666666663</v>
      </c>
      <c r="AN45" s="270">
        <f t="shared" si="32"/>
        <v>-416.66666666666663</v>
      </c>
      <c r="AO45" s="270">
        <f t="shared" si="32"/>
        <v>-416.66666666666663</v>
      </c>
      <c r="AP45" s="270">
        <f t="shared" si="32"/>
        <v>-416.66666666666663</v>
      </c>
      <c r="AQ45" s="270">
        <f t="shared" si="32"/>
        <v>-416.66666666666663</v>
      </c>
      <c r="AR45" s="270">
        <f t="shared" si="32"/>
        <v>-416.66666666666663</v>
      </c>
      <c r="AS45" s="270">
        <f t="shared" si="32"/>
        <v>-416.66666666666663</v>
      </c>
      <c r="AT45" s="270">
        <f t="shared" si="32"/>
        <v>-416.66666666666663</v>
      </c>
      <c r="AU45" s="270">
        <f t="shared" si="32"/>
        <v>-416.66666666666663</v>
      </c>
      <c r="AV45" s="270">
        <f t="shared" si="32"/>
        <v>-416.66666666666663</v>
      </c>
      <c r="AW45" s="270">
        <f t="shared" si="32"/>
        <v>-416.66666666666663</v>
      </c>
      <c r="AX45" s="270">
        <f t="shared" si="32"/>
        <v>-416.66666666666663</v>
      </c>
      <c r="AY45" s="270">
        <f t="shared" si="32"/>
        <v>-416.66666666666663</v>
      </c>
      <c r="AZ45" s="270">
        <f t="shared" si="32"/>
        <v>-416.66666666666663</v>
      </c>
      <c r="BA45" s="270">
        <f t="shared" si="32"/>
        <v>-416.66666666666663</v>
      </c>
      <c r="BB45" s="270">
        <f t="shared" si="32"/>
        <v>-416.66666666666663</v>
      </c>
      <c r="BC45" s="270">
        <f t="shared" si="32"/>
        <v>-416.66666666666663</v>
      </c>
      <c r="BD45" s="270">
        <f t="shared" si="32"/>
        <v>-416.66666666666663</v>
      </c>
      <c r="BE45" s="270">
        <f t="shared" si="32"/>
        <v>-416.66666666666663</v>
      </c>
      <c r="BF45" s="270">
        <f t="shared" si="32"/>
        <v>-416.66666666666663</v>
      </c>
      <c r="BG45" s="270">
        <f t="shared" si="32"/>
        <v>-416.66666666666663</v>
      </c>
      <c r="BH45" s="270">
        <f t="shared" si="32"/>
        <v>-416.66666666666663</v>
      </c>
      <c r="BI45" s="270">
        <f t="shared" si="32"/>
        <v>-416.66666666666663</v>
      </c>
      <c r="BJ45" s="270">
        <f t="shared" si="32"/>
        <v>-416.66666666666663</v>
      </c>
      <c r="BK45" s="270">
        <f t="shared" si="32"/>
        <v>-416.66666666666663</v>
      </c>
      <c r="BL45" s="270">
        <f t="shared" si="32"/>
        <v>-416.66666666666663</v>
      </c>
      <c r="BM45" s="270">
        <f t="shared" si="32"/>
        <v>-416.66666666666663</v>
      </c>
      <c r="BN45" s="270">
        <f t="shared" si="32"/>
        <v>-416.66666666666663</v>
      </c>
      <c r="BO45" s="270">
        <f t="shared" si="32"/>
        <v>-416.66666666666663</v>
      </c>
      <c r="BP45" s="270">
        <f t="shared" si="32"/>
        <v>-416.66666666666663</v>
      </c>
      <c r="BQ45" s="270">
        <f t="shared" si="32"/>
        <v>-416.66666666666663</v>
      </c>
      <c r="BR45" s="270">
        <f t="shared" si="32"/>
        <v>-416.66666666666663</v>
      </c>
      <c r="BS45" s="270">
        <f t="shared" si="32"/>
        <v>-416.66666666666663</v>
      </c>
      <c r="BT45" s="270">
        <f t="shared" si="32"/>
        <v>-416.66666666666663</v>
      </c>
      <c r="BU45" s="270">
        <f t="shared" si="32"/>
        <v>-416.66666666666663</v>
      </c>
      <c r="BV45" s="270">
        <f t="shared" si="32"/>
        <v>-416.66666666666663</v>
      </c>
      <c r="BW45" s="270">
        <f t="shared" si="32"/>
        <v>-416.66666666666663</v>
      </c>
      <c r="BX45" s="270">
        <f t="shared" si="32"/>
        <v>-416.66666666666663</v>
      </c>
      <c r="BY45" s="270">
        <f t="shared" si="32"/>
        <v>-416.66666666666663</v>
      </c>
      <c r="BZ45" s="270">
        <f t="shared" si="32"/>
        <v>-416.66666666666663</v>
      </c>
      <c r="CA45" s="270">
        <f t="shared" si="32"/>
        <v>-416.66666666666663</v>
      </c>
      <c r="CB45" s="270">
        <f t="shared" si="32"/>
        <v>-416.66666666666663</v>
      </c>
      <c r="CC45" s="270">
        <f t="shared" si="32"/>
        <v>-416.66666666666663</v>
      </c>
      <c r="CD45" s="270">
        <f t="shared" si="32"/>
        <v>-416.66666666666663</v>
      </c>
      <c r="CE45" s="270">
        <f t="shared" ref="CE45:CL45" si="33">SUM(CE40:CE44)</f>
        <v>-416.66666666666663</v>
      </c>
      <c r="CF45" s="270">
        <f t="shared" si="33"/>
        <v>-416.66666666666663</v>
      </c>
      <c r="CG45" s="270">
        <f t="shared" si="33"/>
        <v>-416.66666666666663</v>
      </c>
      <c r="CH45" s="270">
        <f t="shared" si="33"/>
        <v>-416.66666666666663</v>
      </c>
      <c r="CI45" s="270">
        <f t="shared" si="33"/>
        <v>-416.66666666666663</v>
      </c>
      <c r="CJ45" s="270">
        <f t="shared" si="33"/>
        <v>-416.66666666666663</v>
      </c>
      <c r="CK45" s="270">
        <f t="shared" si="33"/>
        <v>-416.66666666666663</v>
      </c>
      <c r="CL45" s="270">
        <f t="shared" si="33"/>
        <v>-416.66666666666663</v>
      </c>
    </row>
    <row r="46" spans="1:90" x14ac:dyDescent="0.35">
      <c r="G46" s="9"/>
      <c r="S46" s="32"/>
      <c r="T46" s="32"/>
      <c r="U46" s="32"/>
      <c r="V46" s="32"/>
      <c r="W46" s="32"/>
      <c r="X46" s="32"/>
      <c r="Y46" s="32"/>
      <c r="Z46" s="32"/>
      <c r="AA46" s="32"/>
      <c r="AB46" s="32"/>
      <c r="AC46" s="32"/>
      <c r="AD46" s="32"/>
      <c r="AE46" s="32"/>
      <c r="AF46" s="32"/>
      <c r="AG46" s="32"/>
      <c r="AH46" s="32"/>
      <c r="AI46" s="32"/>
      <c r="AJ46" s="32"/>
      <c r="AK46" s="32"/>
      <c r="AL46" s="32"/>
      <c r="AM46" s="32"/>
      <c r="AN46" s="32"/>
      <c r="AO46" s="32"/>
      <c r="AP46" s="32"/>
      <c r="AQ46" s="32"/>
      <c r="AR46" s="32"/>
      <c r="AS46" s="32"/>
      <c r="AT46" s="32"/>
      <c r="AU46" s="32"/>
      <c r="AV46" s="32"/>
      <c r="AW46" s="32"/>
      <c r="AX46" s="32"/>
      <c r="AY46" s="32"/>
      <c r="AZ46" s="32"/>
      <c r="BA46" s="32"/>
      <c r="BB46" s="32"/>
      <c r="BC46" s="32"/>
      <c r="BD46" s="32"/>
      <c r="BE46" s="32"/>
      <c r="BF46" s="32"/>
      <c r="BG46" s="32"/>
      <c r="BH46" s="32"/>
      <c r="BI46" s="32"/>
      <c r="BJ46" s="32"/>
      <c r="BK46" s="32"/>
      <c r="BL46" s="32"/>
      <c r="BM46" s="32"/>
      <c r="BN46" s="32"/>
      <c r="BO46" s="32"/>
      <c r="BP46" s="32"/>
      <c r="BQ46" s="32"/>
      <c r="BR46" s="32"/>
      <c r="BS46" s="32"/>
      <c r="BT46" s="32"/>
      <c r="BU46" s="32"/>
      <c r="BV46" s="32"/>
      <c r="BW46" s="32"/>
      <c r="BX46" s="32"/>
      <c r="BY46" s="32"/>
      <c r="BZ46" s="32"/>
      <c r="CA46" s="32"/>
      <c r="CB46" s="32"/>
      <c r="CC46" s="32"/>
      <c r="CD46" s="32"/>
      <c r="CE46" s="32"/>
      <c r="CF46" s="32"/>
      <c r="CG46" s="32"/>
      <c r="CH46" s="32"/>
      <c r="CI46" s="32"/>
      <c r="CJ46" s="32"/>
      <c r="CK46" s="32"/>
      <c r="CL46" s="32"/>
    </row>
    <row r="47" spans="1:90" ht="14.25" customHeight="1" collapsed="1" x14ac:dyDescent="0.35">
      <c r="A47" s="31" t="s">
        <v>218</v>
      </c>
      <c r="B47" s="31"/>
      <c r="C47" s="31"/>
      <c r="D47" s="31"/>
      <c r="E47" s="31"/>
      <c r="F47" s="31"/>
      <c r="G47" s="294" t="s">
        <v>661</v>
      </c>
      <c r="H47" s="292"/>
      <c r="I47" s="292"/>
      <c r="J47" s="292"/>
      <c r="K47" s="292"/>
      <c r="L47" s="292"/>
      <c r="M47" s="292"/>
      <c r="N47" s="292"/>
      <c r="O47" s="292"/>
      <c r="P47" s="295"/>
      <c r="S47" s="293"/>
      <c r="T47" s="292"/>
      <c r="U47" s="292"/>
      <c r="V47" s="292"/>
      <c r="W47" s="292"/>
      <c r="X47" s="292"/>
      <c r="Y47" s="292"/>
      <c r="Z47" s="292"/>
      <c r="AA47" s="292"/>
      <c r="AB47" s="292"/>
      <c r="AC47" s="292"/>
      <c r="AD47" s="292"/>
      <c r="AE47" s="292"/>
      <c r="AF47" s="292"/>
      <c r="AG47" s="292"/>
      <c r="AH47" s="292"/>
      <c r="AI47" s="292"/>
      <c r="AJ47" s="292"/>
      <c r="AK47" s="292"/>
      <c r="AL47" s="292"/>
      <c r="AM47" s="292"/>
      <c r="AN47" s="292"/>
      <c r="AO47" s="292"/>
      <c r="AP47" s="292"/>
      <c r="AQ47" s="292"/>
      <c r="AR47" s="292"/>
      <c r="AS47" s="292"/>
      <c r="AT47" s="292"/>
      <c r="AU47" s="292"/>
      <c r="AV47" s="292"/>
      <c r="AW47" s="292"/>
      <c r="AX47" s="292"/>
      <c r="AY47" s="292"/>
      <c r="AZ47" s="292"/>
      <c r="BA47" s="292"/>
      <c r="BB47" s="292"/>
      <c r="BC47" s="292"/>
      <c r="BD47" s="292"/>
      <c r="BE47" s="292"/>
      <c r="BF47" s="292"/>
      <c r="BG47" s="292"/>
      <c r="BH47" s="292"/>
      <c r="BI47" s="292"/>
      <c r="BJ47" s="292"/>
      <c r="BK47" s="292"/>
      <c r="BL47" s="292"/>
      <c r="BM47" s="292"/>
      <c r="BN47" s="292"/>
      <c r="BO47" s="292"/>
      <c r="BP47" s="292"/>
      <c r="BQ47" s="292"/>
      <c r="BR47" s="292"/>
      <c r="BS47" s="292"/>
      <c r="BT47" s="292"/>
      <c r="BU47" s="292"/>
      <c r="BV47" s="292"/>
      <c r="BW47" s="292"/>
      <c r="BX47" s="292"/>
      <c r="BY47" s="292"/>
      <c r="BZ47" s="292"/>
      <c r="CA47" s="292"/>
      <c r="CB47" s="292"/>
      <c r="CC47" s="292"/>
      <c r="CD47" s="292"/>
      <c r="CE47" s="292"/>
      <c r="CF47" s="292"/>
      <c r="CG47" s="292"/>
      <c r="CH47" s="292"/>
      <c r="CI47" s="292"/>
      <c r="CJ47" s="292"/>
      <c r="CK47" s="292"/>
      <c r="CL47" s="295"/>
    </row>
    <row r="48" spans="1:90" ht="14.25" customHeight="1" x14ac:dyDescent="0.35">
      <c r="A48" s="31"/>
      <c r="B48" s="31"/>
      <c r="C48" s="31"/>
      <c r="D48" s="31"/>
      <c r="E48" s="31"/>
      <c r="F48" s="31"/>
      <c r="G48" s="67"/>
      <c r="H48" s="31"/>
      <c r="I48" s="31"/>
      <c r="J48" s="31"/>
      <c r="K48" s="31"/>
      <c r="L48" s="31"/>
      <c r="M48" s="31"/>
      <c r="N48" s="31"/>
      <c r="O48" s="31"/>
      <c r="P48" s="31"/>
      <c r="S48" s="31"/>
      <c r="T48" s="31"/>
      <c r="U48" s="31"/>
      <c r="V48" s="31"/>
      <c r="W48" s="31"/>
      <c r="X48" s="31"/>
      <c r="Y48" s="31"/>
      <c r="Z48" s="31"/>
      <c r="AA48" s="31"/>
      <c r="AB48" s="31"/>
      <c r="AC48" s="31"/>
      <c r="AD48" s="31"/>
      <c r="AE48" s="31"/>
      <c r="AF48" s="31"/>
      <c r="AG48" s="31"/>
      <c r="AH48" s="31"/>
      <c r="AI48" s="31"/>
      <c r="AJ48" s="31"/>
      <c r="AK48" s="31"/>
      <c r="AL48" s="31"/>
      <c r="AM48" s="31"/>
      <c r="AN48" s="31"/>
      <c r="AO48" s="31"/>
      <c r="AP48" s="31"/>
      <c r="AQ48" s="31"/>
      <c r="AR48" s="31"/>
      <c r="AS48" s="31"/>
      <c r="AT48" s="31"/>
      <c r="AU48" s="31"/>
      <c r="AV48" s="31"/>
      <c r="AW48" s="31"/>
      <c r="AX48" s="31"/>
      <c r="AY48" s="31"/>
      <c r="AZ48" s="31"/>
      <c r="BA48" s="31"/>
      <c r="BB48" s="31"/>
      <c r="BC48" s="31"/>
      <c r="BD48" s="31"/>
      <c r="BE48" s="31"/>
      <c r="BF48" s="31"/>
      <c r="BG48" s="31"/>
      <c r="BH48" s="31"/>
      <c r="BI48" s="31"/>
      <c r="BJ48" s="31"/>
      <c r="BK48" s="31"/>
      <c r="BL48" s="31"/>
      <c r="BM48" s="31"/>
      <c r="BN48" s="31"/>
      <c r="BO48" s="31"/>
      <c r="BP48" s="31"/>
      <c r="BQ48" s="31"/>
      <c r="BR48" s="31"/>
      <c r="BS48" s="31"/>
      <c r="BT48" s="31"/>
      <c r="BU48" s="31"/>
      <c r="BV48" s="31"/>
      <c r="BW48" s="31"/>
      <c r="BX48" s="31"/>
      <c r="BY48" s="31"/>
      <c r="BZ48" s="31"/>
      <c r="CA48" s="31"/>
      <c r="CB48" s="31"/>
      <c r="CC48" s="31"/>
      <c r="CD48" s="31"/>
      <c r="CE48" s="31"/>
      <c r="CF48" s="31"/>
      <c r="CG48" s="31"/>
      <c r="CH48" s="31"/>
      <c r="CI48" s="31"/>
      <c r="CJ48" s="31"/>
      <c r="CK48" s="31"/>
      <c r="CL48" s="31"/>
    </row>
    <row r="49" spans="7:90" ht="14.25" customHeight="1" x14ac:dyDescent="0.35">
      <c r="G49" s="13" t="s">
        <v>662</v>
      </c>
      <c r="J49" s="271" t="s">
        <v>638</v>
      </c>
    </row>
    <row r="50" spans="7:90" x14ac:dyDescent="0.35">
      <c r="G50" s="462" t="str">
        <f>"% of rev - "&amp;G51</f>
        <v>% of rev - G&amp;A</v>
      </c>
      <c r="J50" s="461"/>
      <c r="K50" s="16">
        <v>0</v>
      </c>
      <c r="L50" s="16">
        <v>0</v>
      </c>
      <c r="M50" s="16">
        <v>0</v>
      </c>
      <c r="N50" s="16">
        <v>0</v>
      </c>
      <c r="O50" s="16">
        <v>0</v>
      </c>
      <c r="P50" s="16">
        <v>0</v>
      </c>
      <c r="S50" s="20" cm="1">
        <f t="array" ref="S50">INDEX($K:$P,ROW(),MATCH(S$3,$K$2:$P$2,0))</f>
        <v>0</v>
      </c>
      <c r="T50" s="20" cm="1">
        <f t="array" ref="T50">INDEX($K:$P,ROW(),MATCH(T$3,$K$2:$P$2,0))</f>
        <v>0</v>
      </c>
      <c r="U50" s="20" cm="1">
        <f t="array" ref="U50">INDEX($K:$P,ROW(),MATCH(U$3,$K$2:$P$2,0))</f>
        <v>0</v>
      </c>
      <c r="V50" s="20" cm="1">
        <f t="array" ref="V50">INDEX($K:$P,ROW(),MATCH(V$3,$K$2:$P$2,0))</f>
        <v>0</v>
      </c>
      <c r="W50" s="20" cm="1">
        <f t="array" ref="W50">INDEX($K:$P,ROW(),MATCH(W$3,$K$2:$P$2,0))</f>
        <v>0</v>
      </c>
      <c r="X50" s="20" cm="1">
        <f t="array" ref="X50">INDEX($K:$P,ROW(),MATCH(X$3,$K$2:$P$2,0))</f>
        <v>0</v>
      </c>
      <c r="Y50" s="20" cm="1">
        <f t="array" ref="Y50">INDEX($K:$P,ROW(),MATCH(Y$3,$K$2:$P$2,0))</f>
        <v>0</v>
      </c>
      <c r="Z50" s="20" cm="1">
        <f t="array" ref="Z50">INDEX($K:$P,ROW(),MATCH(Z$3,$K$2:$P$2,0))</f>
        <v>0</v>
      </c>
      <c r="AA50" s="20" cm="1">
        <f t="array" ref="AA50">INDEX($K:$P,ROW(),MATCH(AA$3,$K$2:$P$2,0))</f>
        <v>0</v>
      </c>
      <c r="AB50" s="20" cm="1">
        <f t="array" ref="AB50">INDEX($K:$P,ROW(),MATCH(AB$3,$K$2:$P$2,0))</f>
        <v>0</v>
      </c>
      <c r="AC50" s="20" cm="1">
        <f t="array" ref="AC50">INDEX($K:$P,ROW(),MATCH(AC$3,$K$2:$P$2,0))</f>
        <v>0</v>
      </c>
      <c r="AD50" s="20" cm="1">
        <f t="array" ref="AD50">INDEX($K:$P,ROW(),MATCH(AD$3,$K$2:$P$2,0))</f>
        <v>0</v>
      </c>
      <c r="AE50" s="20" cm="1">
        <f t="array" ref="AE50">INDEX($K:$P,ROW(),MATCH(AE$3,$K$2:$P$2,0))</f>
        <v>0</v>
      </c>
      <c r="AF50" s="20" cm="1">
        <f t="array" ref="AF50">INDEX($K:$P,ROW(),MATCH(AF$3,$K$2:$P$2,0))</f>
        <v>0</v>
      </c>
      <c r="AG50" s="20" cm="1">
        <f t="array" ref="AG50">INDEX($K:$P,ROW(),MATCH(AG$3,$K$2:$P$2,0))</f>
        <v>0</v>
      </c>
      <c r="AH50" s="20" cm="1">
        <f t="array" ref="AH50">INDEX($K:$P,ROW(),MATCH(AH$3,$K$2:$P$2,0))</f>
        <v>0</v>
      </c>
      <c r="AI50" s="20" cm="1">
        <f t="array" ref="AI50">INDEX($K:$P,ROW(),MATCH(AI$3,$K$2:$P$2,0))</f>
        <v>0</v>
      </c>
      <c r="AJ50" s="20" cm="1">
        <f t="array" ref="AJ50">INDEX($K:$P,ROW(),MATCH(AJ$3,$K$2:$P$2,0))</f>
        <v>0</v>
      </c>
      <c r="AK50" s="20" cm="1">
        <f t="array" ref="AK50">INDEX($K:$P,ROW(),MATCH(AK$3,$K$2:$P$2,0))</f>
        <v>0</v>
      </c>
      <c r="AL50" s="20" cm="1">
        <f t="array" ref="AL50">INDEX($K:$P,ROW(),MATCH(AL$3,$K$2:$P$2,0))</f>
        <v>0</v>
      </c>
      <c r="AM50" s="20" cm="1">
        <f t="array" ref="AM50">INDEX($K:$P,ROW(),MATCH(AM$3,$K$2:$P$2,0))</f>
        <v>0</v>
      </c>
      <c r="AN50" s="20" cm="1">
        <f t="array" ref="AN50">INDEX($K:$P,ROW(),MATCH(AN$3,$K$2:$P$2,0))</f>
        <v>0</v>
      </c>
      <c r="AO50" s="20" cm="1">
        <f t="array" ref="AO50">INDEX($K:$P,ROW(),MATCH(AO$3,$K$2:$P$2,0))</f>
        <v>0</v>
      </c>
      <c r="AP50" s="20" cm="1">
        <f t="array" ref="AP50">INDEX($K:$P,ROW(),MATCH(AP$3,$K$2:$P$2,0))</f>
        <v>0</v>
      </c>
      <c r="AQ50" s="20" cm="1">
        <f t="array" ref="AQ50">INDEX($K:$P,ROW(),MATCH(AQ$3,$K$2:$P$2,0))</f>
        <v>0</v>
      </c>
      <c r="AR50" s="20" cm="1">
        <f t="array" ref="AR50">INDEX($K:$P,ROW(),MATCH(AR$3,$K$2:$P$2,0))</f>
        <v>0</v>
      </c>
      <c r="AS50" s="20" cm="1">
        <f t="array" ref="AS50">INDEX($K:$P,ROW(),MATCH(AS$3,$K$2:$P$2,0))</f>
        <v>0</v>
      </c>
      <c r="AT50" s="20" cm="1">
        <f t="array" ref="AT50">INDEX($K:$P,ROW(),MATCH(AT$3,$K$2:$P$2,0))</f>
        <v>0</v>
      </c>
      <c r="AU50" s="20" cm="1">
        <f t="array" ref="AU50">INDEX($K:$P,ROW(),MATCH(AU$3,$K$2:$P$2,0))</f>
        <v>0</v>
      </c>
      <c r="AV50" s="20" cm="1">
        <f t="array" ref="AV50">INDEX($K:$P,ROW(),MATCH(AV$3,$K$2:$P$2,0))</f>
        <v>0</v>
      </c>
      <c r="AW50" s="20" cm="1">
        <f t="array" ref="AW50">INDEX($K:$P,ROW(),MATCH(AW$3,$K$2:$P$2,0))</f>
        <v>0</v>
      </c>
      <c r="AX50" s="20" cm="1">
        <f t="array" ref="AX50">INDEX($K:$P,ROW(),MATCH(AX$3,$K$2:$P$2,0))</f>
        <v>0</v>
      </c>
      <c r="AY50" s="20" cm="1">
        <f t="array" ref="AY50">INDEX($K:$P,ROW(),MATCH(AY$3,$K$2:$P$2,0))</f>
        <v>0</v>
      </c>
      <c r="AZ50" s="20" cm="1">
        <f t="array" ref="AZ50">INDEX($K:$P,ROW(),MATCH(AZ$3,$K$2:$P$2,0))</f>
        <v>0</v>
      </c>
      <c r="BA50" s="20" cm="1">
        <f t="array" ref="BA50">INDEX($K:$P,ROW(),MATCH(BA$3,$K$2:$P$2,0))</f>
        <v>0</v>
      </c>
      <c r="BB50" s="20" cm="1">
        <f t="array" ref="BB50">INDEX($K:$P,ROW(),MATCH(BB$3,$K$2:$P$2,0))</f>
        <v>0</v>
      </c>
      <c r="BC50" s="20" cm="1">
        <f t="array" ref="BC50">INDEX($K:$P,ROW(),MATCH(BC$3,$K$2:$P$2,0))</f>
        <v>0</v>
      </c>
      <c r="BD50" s="20" cm="1">
        <f t="array" ref="BD50">INDEX($K:$P,ROW(),MATCH(BD$3,$K$2:$P$2,0))</f>
        <v>0</v>
      </c>
      <c r="BE50" s="20" cm="1">
        <f t="array" ref="BE50">INDEX($K:$P,ROW(),MATCH(BE$3,$K$2:$P$2,0))</f>
        <v>0</v>
      </c>
      <c r="BF50" s="20" cm="1">
        <f t="array" ref="BF50">INDEX($K:$P,ROW(),MATCH(BF$3,$K$2:$P$2,0))</f>
        <v>0</v>
      </c>
      <c r="BG50" s="20" cm="1">
        <f t="array" ref="BG50">INDEX($K:$P,ROW(),MATCH(BG$3,$K$2:$P$2,0))</f>
        <v>0</v>
      </c>
      <c r="BH50" s="20" cm="1">
        <f t="array" ref="BH50">INDEX($K:$P,ROW(),MATCH(BH$3,$K$2:$P$2,0))</f>
        <v>0</v>
      </c>
      <c r="BI50" s="20" cm="1">
        <f t="array" ref="BI50">INDEX($K:$P,ROW(),MATCH(BI$3,$K$2:$P$2,0))</f>
        <v>0</v>
      </c>
      <c r="BJ50" s="20" cm="1">
        <f t="array" ref="BJ50">INDEX($K:$P,ROW(),MATCH(BJ$3,$K$2:$P$2,0))</f>
        <v>0</v>
      </c>
      <c r="BK50" s="20" cm="1">
        <f t="array" ref="BK50">INDEX($K:$P,ROW(),MATCH(BK$3,$K$2:$P$2,0))</f>
        <v>0</v>
      </c>
      <c r="BL50" s="20" cm="1">
        <f t="array" ref="BL50">INDEX($K:$P,ROW(),MATCH(BL$3,$K$2:$P$2,0))</f>
        <v>0</v>
      </c>
      <c r="BM50" s="20" cm="1">
        <f t="array" ref="BM50">INDEX($K:$P,ROW(),MATCH(BM$3,$K$2:$P$2,0))</f>
        <v>0</v>
      </c>
      <c r="BN50" s="20" cm="1">
        <f t="array" ref="BN50">INDEX($K:$P,ROW(),MATCH(BN$3,$K$2:$P$2,0))</f>
        <v>0</v>
      </c>
      <c r="BO50" s="20" cm="1">
        <f t="array" ref="BO50">INDEX($K:$P,ROW(),MATCH(BO$3,$K$2:$P$2,0))</f>
        <v>0</v>
      </c>
      <c r="BP50" s="20" cm="1">
        <f t="array" ref="BP50">INDEX($K:$P,ROW(),MATCH(BP$3,$K$2:$P$2,0))</f>
        <v>0</v>
      </c>
      <c r="BQ50" s="20" cm="1">
        <f t="array" ref="BQ50">INDEX($K:$P,ROW(),MATCH(BQ$3,$K$2:$P$2,0))</f>
        <v>0</v>
      </c>
      <c r="BR50" s="20" cm="1">
        <f t="array" ref="BR50">INDEX($K:$P,ROW(),MATCH(BR$3,$K$2:$P$2,0))</f>
        <v>0</v>
      </c>
      <c r="BS50" s="20" cm="1">
        <f t="array" ref="BS50">INDEX($K:$P,ROW(),MATCH(BS$3,$K$2:$P$2,0))</f>
        <v>0</v>
      </c>
      <c r="BT50" s="20" cm="1">
        <f t="array" ref="BT50">INDEX($K:$P,ROW(),MATCH(BT$3,$K$2:$P$2,0))</f>
        <v>0</v>
      </c>
      <c r="BU50" s="20" cm="1">
        <f t="array" ref="BU50">INDEX($K:$P,ROW(),MATCH(BU$3,$K$2:$P$2,0))</f>
        <v>0</v>
      </c>
      <c r="BV50" s="20" cm="1">
        <f t="array" ref="BV50">INDEX($K:$P,ROW(),MATCH(BV$3,$K$2:$P$2,0))</f>
        <v>0</v>
      </c>
      <c r="BW50" s="20" cm="1">
        <f t="array" ref="BW50">INDEX($K:$P,ROW(),MATCH(BW$3,$K$2:$P$2,0))</f>
        <v>0</v>
      </c>
      <c r="BX50" s="20" cm="1">
        <f t="array" ref="BX50">INDEX($K:$P,ROW(),MATCH(BX$3,$K$2:$P$2,0))</f>
        <v>0</v>
      </c>
      <c r="BY50" s="20" cm="1">
        <f t="array" ref="BY50">INDEX($K:$P,ROW(),MATCH(BY$3,$K$2:$P$2,0))</f>
        <v>0</v>
      </c>
      <c r="BZ50" s="20" cm="1">
        <f t="array" ref="BZ50">INDEX($K:$P,ROW(),MATCH(BZ$3,$K$2:$P$2,0))</f>
        <v>0</v>
      </c>
      <c r="CA50" s="20" cm="1">
        <f t="array" ref="CA50">INDEX($K:$P,ROW(),MATCH(CA$3,$K$2:$P$2,0))</f>
        <v>0</v>
      </c>
      <c r="CB50" s="20" cm="1">
        <f t="array" ref="CB50">INDEX($K:$P,ROW(),MATCH(CB$3,$K$2:$P$2,0))</f>
        <v>0</v>
      </c>
      <c r="CC50" s="20" cm="1">
        <f t="array" ref="CC50">INDEX($K:$P,ROW(),MATCH(CC$3,$K$2:$P$2,0))</f>
        <v>0</v>
      </c>
      <c r="CD50" s="20" cm="1">
        <f t="array" ref="CD50">INDEX($K:$P,ROW(),MATCH(CD$3,$K$2:$P$2,0))</f>
        <v>0</v>
      </c>
      <c r="CE50" s="20" cm="1">
        <f t="array" ref="CE50">INDEX($K:$P,ROW(),MATCH(CE$3,$K$2:$P$2,0))</f>
        <v>0</v>
      </c>
      <c r="CF50" s="20" cm="1">
        <f t="array" ref="CF50">INDEX($K:$P,ROW(),MATCH(CF$3,$K$2:$P$2,0))</f>
        <v>0</v>
      </c>
      <c r="CG50" s="20" cm="1">
        <f t="array" ref="CG50">INDEX($K:$P,ROW(),MATCH(CG$3,$K$2:$P$2,0))</f>
        <v>0</v>
      </c>
      <c r="CH50" s="20" cm="1">
        <f t="array" ref="CH50">INDEX($K:$P,ROW(),MATCH(CH$3,$K$2:$P$2,0))</f>
        <v>0</v>
      </c>
      <c r="CI50" s="20" cm="1">
        <f t="array" ref="CI50">INDEX($K:$P,ROW(),MATCH(CI$3,$K$2:$P$2,0))</f>
        <v>0</v>
      </c>
      <c r="CJ50" s="20" cm="1">
        <f t="array" ref="CJ50">INDEX($K:$P,ROW(),MATCH(CJ$3,$K$2:$P$2,0))</f>
        <v>0</v>
      </c>
      <c r="CK50" s="20" cm="1">
        <f t="array" ref="CK50">INDEX($K:$P,ROW(),MATCH(CK$3,$K$2:$P$2,0))</f>
        <v>0</v>
      </c>
      <c r="CL50" s="20" cm="1">
        <f t="array" ref="CL50">INDEX($K:$P,ROW(),MATCH(CL$3,$K$2:$P$2,0))</f>
        <v>0</v>
      </c>
    </row>
    <row r="51" spans="7:90" x14ac:dyDescent="0.35">
      <c r="G51" s="463" t="s">
        <v>639</v>
      </c>
      <c r="J51" s="461" t="s">
        <v>639</v>
      </c>
      <c r="K51" s="24">
        <f t="shared" ref="K51:P51" ca="1" si="34">SUMIF($3:$3,K$2,51:51)</f>
        <v>0</v>
      </c>
      <c r="L51" s="24">
        <f t="shared" ca="1" si="34"/>
        <v>0</v>
      </c>
      <c r="M51" s="24">
        <f t="shared" ca="1" si="34"/>
        <v>0</v>
      </c>
      <c r="N51" s="24">
        <f t="shared" ca="1" si="34"/>
        <v>0</v>
      </c>
      <c r="O51" s="24">
        <f t="shared" ca="1" si="34"/>
        <v>0</v>
      </c>
      <c r="P51" s="24">
        <f t="shared" ca="1" si="34"/>
        <v>0</v>
      </c>
      <c r="S51" s="53">
        <f ca="1">-S50*S$12</f>
        <v>0</v>
      </c>
      <c r="T51" s="53">
        <f t="shared" ref="T51:CE51" ca="1" si="35">-T50*T$12</f>
        <v>0</v>
      </c>
      <c r="U51" s="53">
        <f t="shared" ca="1" si="35"/>
        <v>0</v>
      </c>
      <c r="V51" s="53">
        <f t="shared" ca="1" si="35"/>
        <v>0</v>
      </c>
      <c r="W51" s="53">
        <f t="shared" ca="1" si="35"/>
        <v>0</v>
      </c>
      <c r="X51" s="53">
        <f t="shared" ca="1" si="35"/>
        <v>0</v>
      </c>
      <c r="Y51" s="53">
        <f t="shared" ca="1" si="35"/>
        <v>0</v>
      </c>
      <c r="Z51" s="53">
        <f t="shared" ca="1" si="35"/>
        <v>0</v>
      </c>
      <c r="AA51" s="53">
        <f t="shared" ca="1" si="35"/>
        <v>0</v>
      </c>
      <c r="AB51" s="53">
        <f t="shared" ca="1" si="35"/>
        <v>0</v>
      </c>
      <c r="AC51" s="53">
        <f t="shared" ca="1" si="35"/>
        <v>0</v>
      </c>
      <c r="AD51" s="53">
        <f t="shared" ca="1" si="35"/>
        <v>0</v>
      </c>
      <c r="AE51" s="53">
        <f t="shared" ca="1" si="35"/>
        <v>0</v>
      </c>
      <c r="AF51" s="53">
        <f t="shared" ca="1" si="35"/>
        <v>0</v>
      </c>
      <c r="AG51" s="53">
        <f t="shared" ca="1" si="35"/>
        <v>0</v>
      </c>
      <c r="AH51" s="53">
        <f t="shared" ca="1" si="35"/>
        <v>0</v>
      </c>
      <c r="AI51" s="53">
        <f t="shared" ca="1" si="35"/>
        <v>0</v>
      </c>
      <c r="AJ51" s="53">
        <f t="shared" ca="1" si="35"/>
        <v>0</v>
      </c>
      <c r="AK51" s="53">
        <f t="shared" ca="1" si="35"/>
        <v>0</v>
      </c>
      <c r="AL51" s="53">
        <f t="shared" ca="1" si="35"/>
        <v>0</v>
      </c>
      <c r="AM51" s="53">
        <f t="shared" ca="1" si="35"/>
        <v>0</v>
      </c>
      <c r="AN51" s="53">
        <f t="shared" ca="1" si="35"/>
        <v>0</v>
      </c>
      <c r="AO51" s="53">
        <f t="shared" ca="1" si="35"/>
        <v>0</v>
      </c>
      <c r="AP51" s="53">
        <f t="shared" ca="1" si="35"/>
        <v>0</v>
      </c>
      <c r="AQ51" s="53">
        <f t="shared" ca="1" si="35"/>
        <v>0</v>
      </c>
      <c r="AR51" s="53">
        <f t="shared" ca="1" si="35"/>
        <v>0</v>
      </c>
      <c r="AS51" s="53">
        <f t="shared" ca="1" si="35"/>
        <v>0</v>
      </c>
      <c r="AT51" s="53">
        <f t="shared" ca="1" si="35"/>
        <v>0</v>
      </c>
      <c r="AU51" s="53">
        <f t="shared" ca="1" si="35"/>
        <v>0</v>
      </c>
      <c r="AV51" s="53">
        <f t="shared" ca="1" si="35"/>
        <v>0</v>
      </c>
      <c r="AW51" s="53">
        <f t="shared" ca="1" si="35"/>
        <v>0</v>
      </c>
      <c r="AX51" s="53">
        <f t="shared" ca="1" si="35"/>
        <v>0</v>
      </c>
      <c r="AY51" s="53">
        <f t="shared" ca="1" si="35"/>
        <v>0</v>
      </c>
      <c r="AZ51" s="53">
        <f t="shared" ca="1" si="35"/>
        <v>0</v>
      </c>
      <c r="BA51" s="53">
        <f t="shared" ca="1" si="35"/>
        <v>0</v>
      </c>
      <c r="BB51" s="53">
        <f t="shared" ca="1" si="35"/>
        <v>0</v>
      </c>
      <c r="BC51" s="53">
        <f t="shared" ca="1" si="35"/>
        <v>0</v>
      </c>
      <c r="BD51" s="53">
        <f t="shared" ca="1" si="35"/>
        <v>0</v>
      </c>
      <c r="BE51" s="53">
        <f t="shared" ca="1" si="35"/>
        <v>0</v>
      </c>
      <c r="BF51" s="53">
        <f t="shared" ca="1" si="35"/>
        <v>0</v>
      </c>
      <c r="BG51" s="53">
        <f t="shared" ca="1" si="35"/>
        <v>0</v>
      </c>
      <c r="BH51" s="53">
        <f t="shared" ca="1" si="35"/>
        <v>0</v>
      </c>
      <c r="BI51" s="53">
        <f t="shared" ca="1" si="35"/>
        <v>0</v>
      </c>
      <c r="BJ51" s="53">
        <f t="shared" ca="1" si="35"/>
        <v>0</v>
      </c>
      <c r="BK51" s="53">
        <f t="shared" ca="1" si="35"/>
        <v>0</v>
      </c>
      <c r="BL51" s="53">
        <f t="shared" ca="1" si="35"/>
        <v>0</v>
      </c>
      <c r="BM51" s="53">
        <f t="shared" ca="1" si="35"/>
        <v>0</v>
      </c>
      <c r="BN51" s="53">
        <f t="shared" ca="1" si="35"/>
        <v>0</v>
      </c>
      <c r="BO51" s="53">
        <f t="shared" ca="1" si="35"/>
        <v>0</v>
      </c>
      <c r="BP51" s="53">
        <f t="shared" ca="1" si="35"/>
        <v>0</v>
      </c>
      <c r="BQ51" s="53">
        <f t="shared" ca="1" si="35"/>
        <v>0</v>
      </c>
      <c r="BR51" s="53">
        <f t="shared" ca="1" si="35"/>
        <v>0</v>
      </c>
      <c r="BS51" s="53">
        <f t="shared" ca="1" si="35"/>
        <v>0</v>
      </c>
      <c r="BT51" s="53">
        <f t="shared" ca="1" si="35"/>
        <v>0</v>
      </c>
      <c r="BU51" s="53">
        <f t="shared" ca="1" si="35"/>
        <v>0</v>
      </c>
      <c r="BV51" s="53">
        <f t="shared" ca="1" si="35"/>
        <v>0</v>
      </c>
      <c r="BW51" s="53">
        <f t="shared" ca="1" si="35"/>
        <v>0</v>
      </c>
      <c r="BX51" s="53">
        <f t="shared" ca="1" si="35"/>
        <v>0</v>
      </c>
      <c r="BY51" s="53">
        <f t="shared" ca="1" si="35"/>
        <v>0</v>
      </c>
      <c r="BZ51" s="53">
        <f t="shared" ca="1" si="35"/>
        <v>0</v>
      </c>
      <c r="CA51" s="53">
        <f t="shared" ca="1" si="35"/>
        <v>0</v>
      </c>
      <c r="CB51" s="53">
        <f t="shared" ca="1" si="35"/>
        <v>0</v>
      </c>
      <c r="CC51" s="53">
        <f t="shared" ca="1" si="35"/>
        <v>0</v>
      </c>
      <c r="CD51" s="53">
        <f t="shared" ca="1" si="35"/>
        <v>0</v>
      </c>
      <c r="CE51" s="53">
        <f t="shared" ca="1" si="35"/>
        <v>0</v>
      </c>
      <c r="CF51" s="53">
        <f t="shared" ref="CF51:CL51" ca="1" si="36">-CF50*CF$12</f>
        <v>0</v>
      </c>
      <c r="CG51" s="53">
        <f t="shared" ca="1" si="36"/>
        <v>0</v>
      </c>
      <c r="CH51" s="53">
        <f t="shared" ca="1" si="36"/>
        <v>0</v>
      </c>
      <c r="CI51" s="53">
        <f t="shared" ca="1" si="36"/>
        <v>0</v>
      </c>
      <c r="CJ51" s="53">
        <f t="shared" ca="1" si="36"/>
        <v>0</v>
      </c>
      <c r="CK51" s="53">
        <f t="shared" ca="1" si="36"/>
        <v>0</v>
      </c>
      <c r="CL51" s="53">
        <f t="shared" ca="1" si="36"/>
        <v>0</v>
      </c>
    </row>
    <row r="52" spans="7:90" x14ac:dyDescent="0.35">
      <c r="G52" s="462" t="str">
        <f>"% of rev - "&amp;G53</f>
        <v>% of rev - S&amp;M</v>
      </c>
      <c r="J52" s="461"/>
      <c r="K52" s="16">
        <v>0</v>
      </c>
      <c r="L52" s="16">
        <v>0.01</v>
      </c>
      <c r="M52" s="16">
        <v>0.01</v>
      </c>
      <c r="N52" s="16">
        <v>0.01</v>
      </c>
      <c r="O52" s="16">
        <v>0.01</v>
      </c>
      <c r="P52" s="16">
        <v>0.01</v>
      </c>
      <c r="S52" s="20" cm="1">
        <f t="array" ref="S52">INDEX($K:$P,ROW(),MATCH(S$3,$K$2:$P$2,0))</f>
        <v>0</v>
      </c>
      <c r="T52" s="20" cm="1">
        <f t="array" ref="T52">INDEX($K:$P,ROW(),MATCH(T$3,$K$2:$P$2,0))</f>
        <v>0</v>
      </c>
      <c r="U52" s="20" cm="1">
        <f t="array" ref="U52">INDEX($K:$P,ROW(),MATCH(U$3,$K$2:$P$2,0))</f>
        <v>0</v>
      </c>
      <c r="V52" s="20" cm="1">
        <f t="array" ref="V52">INDEX($K:$P,ROW(),MATCH(V$3,$K$2:$P$2,0))</f>
        <v>0</v>
      </c>
      <c r="W52" s="20" cm="1">
        <f t="array" ref="W52">INDEX($K:$P,ROW(),MATCH(W$3,$K$2:$P$2,0))</f>
        <v>0</v>
      </c>
      <c r="X52" s="20" cm="1">
        <f t="array" ref="X52">INDEX($K:$P,ROW(),MATCH(X$3,$K$2:$P$2,0))</f>
        <v>0</v>
      </c>
      <c r="Y52" s="20" cm="1">
        <f t="array" ref="Y52">INDEX($K:$P,ROW(),MATCH(Y$3,$K$2:$P$2,0))</f>
        <v>0</v>
      </c>
      <c r="Z52" s="20" cm="1">
        <f t="array" ref="Z52">INDEX($K:$P,ROW(),MATCH(Z$3,$K$2:$P$2,0))</f>
        <v>0</v>
      </c>
      <c r="AA52" s="20" cm="1">
        <f t="array" ref="AA52">INDEX($K:$P,ROW(),MATCH(AA$3,$K$2:$P$2,0))</f>
        <v>0</v>
      </c>
      <c r="AB52" s="20" cm="1">
        <f t="array" ref="AB52">INDEX($K:$P,ROW(),MATCH(AB$3,$K$2:$P$2,0))</f>
        <v>0</v>
      </c>
      <c r="AC52" s="20" cm="1">
        <f t="array" ref="AC52">INDEX($K:$P,ROW(),MATCH(AC$3,$K$2:$P$2,0))</f>
        <v>0</v>
      </c>
      <c r="AD52" s="20" cm="1">
        <f t="array" ref="AD52">INDEX($K:$P,ROW(),MATCH(AD$3,$K$2:$P$2,0))</f>
        <v>0</v>
      </c>
      <c r="AE52" s="20" cm="1">
        <f t="array" ref="AE52">INDEX($K:$P,ROW(),MATCH(AE$3,$K$2:$P$2,0))</f>
        <v>0.01</v>
      </c>
      <c r="AF52" s="20" cm="1">
        <f t="array" ref="AF52">INDEX($K:$P,ROW(),MATCH(AF$3,$K$2:$P$2,0))</f>
        <v>0.01</v>
      </c>
      <c r="AG52" s="20" cm="1">
        <f t="array" ref="AG52">INDEX($K:$P,ROW(),MATCH(AG$3,$K$2:$P$2,0))</f>
        <v>0.01</v>
      </c>
      <c r="AH52" s="20" cm="1">
        <f t="array" ref="AH52">INDEX($K:$P,ROW(),MATCH(AH$3,$K$2:$P$2,0))</f>
        <v>0.01</v>
      </c>
      <c r="AI52" s="20" cm="1">
        <f t="array" ref="AI52">INDEX($K:$P,ROW(),MATCH(AI$3,$K$2:$P$2,0))</f>
        <v>0.01</v>
      </c>
      <c r="AJ52" s="20" cm="1">
        <f t="array" ref="AJ52">INDEX($K:$P,ROW(),MATCH(AJ$3,$K$2:$P$2,0))</f>
        <v>0.01</v>
      </c>
      <c r="AK52" s="20" cm="1">
        <f t="array" ref="AK52">INDEX($K:$P,ROW(),MATCH(AK$3,$K$2:$P$2,0))</f>
        <v>0.01</v>
      </c>
      <c r="AL52" s="20" cm="1">
        <f t="array" ref="AL52">INDEX($K:$P,ROW(),MATCH(AL$3,$K$2:$P$2,0))</f>
        <v>0.01</v>
      </c>
      <c r="AM52" s="20" cm="1">
        <f t="array" ref="AM52">INDEX($K:$P,ROW(),MATCH(AM$3,$K$2:$P$2,0))</f>
        <v>0.01</v>
      </c>
      <c r="AN52" s="20" cm="1">
        <f t="array" ref="AN52">INDEX($K:$P,ROW(),MATCH(AN$3,$K$2:$P$2,0))</f>
        <v>0.01</v>
      </c>
      <c r="AO52" s="20" cm="1">
        <f t="array" ref="AO52">INDEX($K:$P,ROW(),MATCH(AO$3,$K$2:$P$2,0))</f>
        <v>0.01</v>
      </c>
      <c r="AP52" s="20" cm="1">
        <f t="array" ref="AP52">INDEX($K:$P,ROW(),MATCH(AP$3,$K$2:$P$2,0))</f>
        <v>0.01</v>
      </c>
      <c r="AQ52" s="20" cm="1">
        <f t="array" ref="AQ52">INDEX($K:$P,ROW(),MATCH(AQ$3,$K$2:$P$2,0))</f>
        <v>0.01</v>
      </c>
      <c r="AR52" s="20" cm="1">
        <f t="array" ref="AR52">INDEX($K:$P,ROW(),MATCH(AR$3,$K$2:$P$2,0))</f>
        <v>0.01</v>
      </c>
      <c r="AS52" s="20" cm="1">
        <f t="array" ref="AS52">INDEX($K:$P,ROW(),MATCH(AS$3,$K$2:$P$2,0))</f>
        <v>0.01</v>
      </c>
      <c r="AT52" s="20" cm="1">
        <f t="array" ref="AT52">INDEX($K:$P,ROW(),MATCH(AT$3,$K$2:$P$2,0))</f>
        <v>0.01</v>
      </c>
      <c r="AU52" s="20" cm="1">
        <f t="array" ref="AU52">INDEX($K:$P,ROW(),MATCH(AU$3,$K$2:$P$2,0))</f>
        <v>0.01</v>
      </c>
      <c r="AV52" s="20" cm="1">
        <f t="array" ref="AV52">INDEX($K:$P,ROW(),MATCH(AV$3,$K$2:$P$2,0))</f>
        <v>0.01</v>
      </c>
      <c r="AW52" s="20" cm="1">
        <f t="array" ref="AW52">INDEX($K:$P,ROW(),MATCH(AW$3,$K$2:$P$2,0))</f>
        <v>0.01</v>
      </c>
      <c r="AX52" s="20" cm="1">
        <f t="array" ref="AX52">INDEX($K:$P,ROW(),MATCH(AX$3,$K$2:$P$2,0))</f>
        <v>0.01</v>
      </c>
      <c r="AY52" s="20" cm="1">
        <f t="array" ref="AY52">INDEX($K:$P,ROW(),MATCH(AY$3,$K$2:$P$2,0))</f>
        <v>0.01</v>
      </c>
      <c r="AZ52" s="20" cm="1">
        <f t="array" ref="AZ52">INDEX($K:$P,ROW(),MATCH(AZ$3,$K$2:$P$2,0))</f>
        <v>0.01</v>
      </c>
      <c r="BA52" s="20" cm="1">
        <f t="array" ref="BA52">INDEX($K:$P,ROW(),MATCH(BA$3,$K$2:$P$2,0))</f>
        <v>0.01</v>
      </c>
      <c r="BB52" s="20" cm="1">
        <f t="array" ref="BB52">INDEX($K:$P,ROW(),MATCH(BB$3,$K$2:$P$2,0))</f>
        <v>0.01</v>
      </c>
      <c r="BC52" s="20" cm="1">
        <f t="array" ref="BC52">INDEX($K:$P,ROW(),MATCH(BC$3,$K$2:$P$2,0))</f>
        <v>0.01</v>
      </c>
      <c r="BD52" s="20" cm="1">
        <f t="array" ref="BD52">INDEX($K:$P,ROW(),MATCH(BD$3,$K$2:$P$2,0))</f>
        <v>0.01</v>
      </c>
      <c r="BE52" s="20" cm="1">
        <f t="array" ref="BE52">INDEX($K:$P,ROW(),MATCH(BE$3,$K$2:$P$2,0))</f>
        <v>0.01</v>
      </c>
      <c r="BF52" s="20" cm="1">
        <f t="array" ref="BF52">INDEX($K:$P,ROW(),MATCH(BF$3,$K$2:$P$2,0))</f>
        <v>0.01</v>
      </c>
      <c r="BG52" s="20" cm="1">
        <f t="array" ref="BG52">INDEX($K:$P,ROW(),MATCH(BG$3,$K$2:$P$2,0))</f>
        <v>0.01</v>
      </c>
      <c r="BH52" s="20" cm="1">
        <f t="array" ref="BH52">INDEX($K:$P,ROW(),MATCH(BH$3,$K$2:$P$2,0))</f>
        <v>0.01</v>
      </c>
      <c r="BI52" s="20" cm="1">
        <f t="array" ref="BI52">INDEX($K:$P,ROW(),MATCH(BI$3,$K$2:$P$2,0))</f>
        <v>0.01</v>
      </c>
      <c r="BJ52" s="20" cm="1">
        <f t="array" ref="BJ52">INDEX($K:$P,ROW(),MATCH(BJ$3,$K$2:$P$2,0))</f>
        <v>0.01</v>
      </c>
      <c r="BK52" s="20" cm="1">
        <f t="array" ref="BK52">INDEX($K:$P,ROW(),MATCH(BK$3,$K$2:$P$2,0))</f>
        <v>0.01</v>
      </c>
      <c r="BL52" s="20" cm="1">
        <f t="array" ref="BL52">INDEX($K:$P,ROW(),MATCH(BL$3,$K$2:$P$2,0))</f>
        <v>0.01</v>
      </c>
      <c r="BM52" s="20" cm="1">
        <f t="array" ref="BM52">INDEX($K:$P,ROW(),MATCH(BM$3,$K$2:$P$2,0))</f>
        <v>0.01</v>
      </c>
      <c r="BN52" s="20" cm="1">
        <f t="array" ref="BN52">INDEX($K:$P,ROW(),MATCH(BN$3,$K$2:$P$2,0))</f>
        <v>0.01</v>
      </c>
      <c r="BO52" s="20" cm="1">
        <f t="array" ref="BO52">INDEX($K:$P,ROW(),MATCH(BO$3,$K$2:$P$2,0))</f>
        <v>0.01</v>
      </c>
      <c r="BP52" s="20" cm="1">
        <f t="array" ref="BP52">INDEX($K:$P,ROW(),MATCH(BP$3,$K$2:$P$2,0))</f>
        <v>0.01</v>
      </c>
      <c r="BQ52" s="20" cm="1">
        <f t="array" ref="BQ52">INDEX($K:$P,ROW(),MATCH(BQ$3,$K$2:$P$2,0))</f>
        <v>0.01</v>
      </c>
      <c r="BR52" s="20" cm="1">
        <f t="array" ref="BR52">INDEX($K:$P,ROW(),MATCH(BR$3,$K$2:$P$2,0))</f>
        <v>0.01</v>
      </c>
      <c r="BS52" s="20" cm="1">
        <f t="array" ref="BS52">INDEX($K:$P,ROW(),MATCH(BS$3,$K$2:$P$2,0))</f>
        <v>0.01</v>
      </c>
      <c r="BT52" s="20" cm="1">
        <f t="array" ref="BT52">INDEX($K:$P,ROW(),MATCH(BT$3,$K$2:$P$2,0))</f>
        <v>0.01</v>
      </c>
      <c r="BU52" s="20" cm="1">
        <f t="array" ref="BU52">INDEX($K:$P,ROW(),MATCH(BU$3,$K$2:$P$2,0))</f>
        <v>0.01</v>
      </c>
      <c r="BV52" s="20" cm="1">
        <f t="array" ref="BV52">INDEX($K:$P,ROW(),MATCH(BV$3,$K$2:$P$2,0))</f>
        <v>0.01</v>
      </c>
      <c r="BW52" s="20" cm="1">
        <f t="array" ref="BW52">INDEX($K:$P,ROW(),MATCH(BW$3,$K$2:$P$2,0))</f>
        <v>0.01</v>
      </c>
      <c r="BX52" s="20" cm="1">
        <f t="array" ref="BX52">INDEX($K:$P,ROW(),MATCH(BX$3,$K$2:$P$2,0))</f>
        <v>0.01</v>
      </c>
      <c r="BY52" s="20" cm="1">
        <f t="array" ref="BY52">INDEX($K:$P,ROW(),MATCH(BY$3,$K$2:$P$2,0))</f>
        <v>0.01</v>
      </c>
      <c r="BZ52" s="20" cm="1">
        <f t="array" ref="BZ52">INDEX($K:$P,ROW(),MATCH(BZ$3,$K$2:$P$2,0))</f>
        <v>0.01</v>
      </c>
      <c r="CA52" s="20" cm="1">
        <f t="array" ref="CA52">INDEX($K:$P,ROW(),MATCH(CA$3,$K$2:$P$2,0))</f>
        <v>0.01</v>
      </c>
      <c r="CB52" s="20" cm="1">
        <f t="array" ref="CB52">INDEX($K:$P,ROW(),MATCH(CB$3,$K$2:$P$2,0))</f>
        <v>0.01</v>
      </c>
      <c r="CC52" s="20" cm="1">
        <f t="array" ref="CC52">INDEX($K:$P,ROW(),MATCH(CC$3,$K$2:$P$2,0))</f>
        <v>0.01</v>
      </c>
      <c r="CD52" s="20" cm="1">
        <f t="array" ref="CD52">INDEX($K:$P,ROW(),MATCH(CD$3,$K$2:$P$2,0))</f>
        <v>0.01</v>
      </c>
      <c r="CE52" s="20" cm="1">
        <f t="array" ref="CE52">INDEX($K:$P,ROW(),MATCH(CE$3,$K$2:$P$2,0))</f>
        <v>0.01</v>
      </c>
      <c r="CF52" s="20" cm="1">
        <f t="array" ref="CF52">INDEX($K:$P,ROW(),MATCH(CF$3,$K$2:$P$2,0))</f>
        <v>0.01</v>
      </c>
      <c r="CG52" s="20" cm="1">
        <f t="array" ref="CG52">INDEX($K:$P,ROW(),MATCH(CG$3,$K$2:$P$2,0))</f>
        <v>0.01</v>
      </c>
      <c r="CH52" s="20" cm="1">
        <f t="array" ref="CH52">INDEX($K:$P,ROW(),MATCH(CH$3,$K$2:$P$2,0))</f>
        <v>0.01</v>
      </c>
      <c r="CI52" s="20" cm="1">
        <f t="array" ref="CI52">INDEX($K:$P,ROW(),MATCH(CI$3,$K$2:$P$2,0))</f>
        <v>0.01</v>
      </c>
      <c r="CJ52" s="20" cm="1">
        <f t="array" ref="CJ52">INDEX($K:$P,ROW(),MATCH(CJ$3,$K$2:$P$2,0))</f>
        <v>0.01</v>
      </c>
      <c r="CK52" s="20" cm="1">
        <f t="array" ref="CK52">INDEX($K:$P,ROW(),MATCH(CK$3,$K$2:$P$2,0))</f>
        <v>0.01</v>
      </c>
      <c r="CL52" s="20" cm="1">
        <f t="array" ref="CL52">INDEX($K:$P,ROW(),MATCH(CL$3,$K$2:$P$2,0))</f>
        <v>0.01</v>
      </c>
    </row>
    <row r="53" spans="7:90" x14ac:dyDescent="0.35">
      <c r="G53" s="463" t="s">
        <v>640</v>
      </c>
      <c r="J53" s="461" t="s">
        <v>640</v>
      </c>
      <c r="K53" s="24">
        <f t="shared" ref="K53:P53" ca="1" si="37">SUMIF($3:$3,K$2,53:53)</f>
        <v>0</v>
      </c>
      <c r="L53" s="24">
        <f t="shared" ca="1" si="37"/>
        <v>0</v>
      </c>
      <c r="M53" s="24">
        <f t="shared" ca="1" si="37"/>
        <v>0</v>
      </c>
      <c r="N53" s="24">
        <f t="shared" ca="1" si="37"/>
        <v>0</v>
      </c>
      <c r="O53" s="24">
        <f t="shared" ca="1" si="37"/>
        <v>0</v>
      </c>
      <c r="P53" s="24">
        <f t="shared" ca="1" si="37"/>
        <v>0</v>
      </c>
      <c r="S53" s="53">
        <f ca="1">-S52*S$12</f>
        <v>0</v>
      </c>
      <c r="T53" s="53">
        <f t="shared" ref="T53:CE53" ca="1" si="38">-T52*T$12</f>
        <v>0</v>
      </c>
      <c r="U53" s="53">
        <f t="shared" ca="1" si="38"/>
        <v>0</v>
      </c>
      <c r="V53" s="53">
        <f t="shared" ca="1" si="38"/>
        <v>0</v>
      </c>
      <c r="W53" s="53">
        <f t="shared" ca="1" si="38"/>
        <v>0</v>
      </c>
      <c r="X53" s="53">
        <f t="shared" ca="1" si="38"/>
        <v>0</v>
      </c>
      <c r="Y53" s="53">
        <f t="shared" ca="1" si="38"/>
        <v>0</v>
      </c>
      <c r="Z53" s="53">
        <f t="shared" ca="1" si="38"/>
        <v>0</v>
      </c>
      <c r="AA53" s="53">
        <f t="shared" ca="1" si="38"/>
        <v>0</v>
      </c>
      <c r="AB53" s="53">
        <f t="shared" ca="1" si="38"/>
        <v>0</v>
      </c>
      <c r="AC53" s="53">
        <f t="shared" ca="1" si="38"/>
        <v>0</v>
      </c>
      <c r="AD53" s="53">
        <f t="shared" ca="1" si="38"/>
        <v>0</v>
      </c>
      <c r="AE53" s="53">
        <f t="shared" ca="1" si="38"/>
        <v>0</v>
      </c>
      <c r="AF53" s="53">
        <f t="shared" ca="1" si="38"/>
        <v>0</v>
      </c>
      <c r="AG53" s="53">
        <f t="shared" ca="1" si="38"/>
        <v>0</v>
      </c>
      <c r="AH53" s="53">
        <f t="shared" ca="1" si="38"/>
        <v>0</v>
      </c>
      <c r="AI53" s="53">
        <f t="shared" ca="1" si="38"/>
        <v>0</v>
      </c>
      <c r="AJ53" s="53">
        <f t="shared" ca="1" si="38"/>
        <v>0</v>
      </c>
      <c r="AK53" s="53">
        <f t="shared" ca="1" si="38"/>
        <v>0</v>
      </c>
      <c r="AL53" s="53">
        <f t="shared" ca="1" si="38"/>
        <v>0</v>
      </c>
      <c r="AM53" s="53">
        <f t="shared" ca="1" si="38"/>
        <v>0</v>
      </c>
      <c r="AN53" s="53">
        <f t="shared" ca="1" si="38"/>
        <v>0</v>
      </c>
      <c r="AO53" s="53">
        <f t="shared" ca="1" si="38"/>
        <v>0</v>
      </c>
      <c r="AP53" s="53">
        <f t="shared" ca="1" si="38"/>
        <v>0</v>
      </c>
      <c r="AQ53" s="53">
        <f t="shared" ca="1" si="38"/>
        <v>0</v>
      </c>
      <c r="AR53" s="53">
        <f t="shared" ca="1" si="38"/>
        <v>0</v>
      </c>
      <c r="AS53" s="53">
        <f t="shared" ca="1" si="38"/>
        <v>0</v>
      </c>
      <c r="AT53" s="53">
        <f t="shared" ca="1" si="38"/>
        <v>0</v>
      </c>
      <c r="AU53" s="53">
        <f t="shared" ca="1" si="38"/>
        <v>0</v>
      </c>
      <c r="AV53" s="53">
        <f t="shared" ca="1" si="38"/>
        <v>0</v>
      </c>
      <c r="AW53" s="53">
        <f t="shared" ca="1" si="38"/>
        <v>0</v>
      </c>
      <c r="AX53" s="53">
        <f t="shared" ca="1" si="38"/>
        <v>0</v>
      </c>
      <c r="AY53" s="53">
        <f t="shared" ca="1" si="38"/>
        <v>0</v>
      </c>
      <c r="AZ53" s="53">
        <f t="shared" ca="1" si="38"/>
        <v>0</v>
      </c>
      <c r="BA53" s="53">
        <f t="shared" ca="1" si="38"/>
        <v>0</v>
      </c>
      <c r="BB53" s="53">
        <f t="shared" ca="1" si="38"/>
        <v>0</v>
      </c>
      <c r="BC53" s="53">
        <f t="shared" ca="1" si="38"/>
        <v>0</v>
      </c>
      <c r="BD53" s="53">
        <f t="shared" ca="1" si="38"/>
        <v>0</v>
      </c>
      <c r="BE53" s="53">
        <f t="shared" ca="1" si="38"/>
        <v>0</v>
      </c>
      <c r="BF53" s="53">
        <f t="shared" ca="1" si="38"/>
        <v>0</v>
      </c>
      <c r="BG53" s="53">
        <f t="shared" ca="1" si="38"/>
        <v>0</v>
      </c>
      <c r="BH53" s="53">
        <f t="shared" ca="1" si="38"/>
        <v>0</v>
      </c>
      <c r="BI53" s="53">
        <f t="shared" ca="1" si="38"/>
        <v>0</v>
      </c>
      <c r="BJ53" s="53">
        <f t="shared" ca="1" si="38"/>
        <v>0</v>
      </c>
      <c r="BK53" s="53">
        <f t="shared" ca="1" si="38"/>
        <v>0</v>
      </c>
      <c r="BL53" s="53">
        <f t="shared" ca="1" si="38"/>
        <v>0</v>
      </c>
      <c r="BM53" s="53">
        <f t="shared" ca="1" si="38"/>
        <v>0</v>
      </c>
      <c r="BN53" s="53">
        <f t="shared" ca="1" si="38"/>
        <v>0</v>
      </c>
      <c r="BO53" s="53">
        <f t="shared" ca="1" si="38"/>
        <v>0</v>
      </c>
      <c r="BP53" s="53">
        <f t="shared" ca="1" si="38"/>
        <v>0</v>
      </c>
      <c r="BQ53" s="53">
        <f t="shared" ca="1" si="38"/>
        <v>0</v>
      </c>
      <c r="BR53" s="53">
        <f t="shared" ca="1" si="38"/>
        <v>0</v>
      </c>
      <c r="BS53" s="53">
        <f t="shared" ca="1" si="38"/>
        <v>0</v>
      </c>
      <c r="BT53" s="53">
        <f t="shared" ca="1" si="38"/>
        <v>0</v>
      </c>
      <c r="BU53" s="53">
        <f t="shared" ca="1" si="38"/>
        <v>0</v>
      </c>
      <c r="BV53" s="53">
        <f t="shared" ca="1" si="38"/>
        <v>0</v>
      </c>
      <c r="BW53" s="53">
        <f t="shared" ca="1" si="38"/>
        <v>0</v>
      </c>
      <c r="BX53" s="53">
        <f t="shared" ca="1" si="38"/>
        <v>0</v>
      </c>
      <c r="BY53" s="53">
        <f t="shared" ca="1" si="38"/>
        <v>0</v>
      </c>
      <c r="BZ53" s="53">
        <f t="shared" ca="1" si="38"/>
        <v>0</v>
      </c>
      <c r="CA53" s="53">
        <f t="shared" ca="1" si="38"/>
        <v>0</v>
      </c>
      <c r="CB53" s="53">
        <f t="shared" ca="1" si="38"/>
        <v>0</v>
      </c>
      <c r="CC53" s="53">
        <f t="shared" ca="1" si="38"/>
        <v>0</v>
      </c>
      <c r="CD53" s="53">
        <f t="shared" ca="1" si="38"/>
        <v>0</v>
      </c>
      <c r="CE53" s="53">
        <f t="shared" ca="1" si="38"/>
        <v>0</v>
      </c>
      <c r="CF53" s="53">
        <f t="shared" ref="CF53:CL53" ca="1" si="39">-CF52*CF$12</f>
        <v>0</v>
      </c>
      <c r="CG53" s="53">
        <f t="shared" ca="1" si="39"/>
        <v>0</v>
      </c>
      <c r="CH53" s="53">
        <f t="shared" ca="1" si="39"/>
        <v>0</v>
      </c>
      <c r="CI53" s="53">
        <f t="shared" ca="1" si="39"/>
        <v>0</v>
      </c>
      <c r="CJ53" s="53">
        <f t="shared" ca="1" si="39"/>
        <v>0</v>
      </c>
      <c r="CK53" s="53">
        <f t="shared" ca="1" si="39"/>
        <v>0</v>
      </c>
      <c r="CL53" s="53">
        <f t="shared" ca="1" si="39"/>
        <v>0</v>
      </c>
    </row>
    <row r="54" spans="7:90" x14ac:dyDescent="0.35">
      <c r="G54" s="462" t="str">
        <f>"% of rev - "&amp;G55</f>
        <v>% of rev - R&amp;D</v>
      </c>
      <c r="J54" s="461"/>
      <c r="K54" s="16">
        <v>0</v>
      </c>
      <c r="L54" s="16">
        <v>0</v>
      </c>
      <c r="M54" s="16">
        <v>0</v>
      </c>
      <c r="N54" s="16">
        <v>0</v>
      </c>
      <c r="O54" s="16">
        <v>0</v>
      </c>
      <c r="P54" s="16">
        <v>0</v>
      </c>
      <c r="S54" s="20" cm="1">
        <f t="array" ref="S54">INDEX($K:$P,ROW(),MATCH(S$3,$K$2:$P$2,0))</f>
        <v>0</v>
      </c>
      <c r="T54" s="20" cm="1">
        <f t="array" ref="T54">INDEX($K:$P,ROW(),MATCH(T$3,$K$2:$P$2,0))</f>
        <v>0</v>
      </c>
      <c r="U54" s="20" cm="1">
        <f t="array" ref="U54">INDEX($K:$P,ROW(),MATCH(U$3,$K$2:$P$2,0))</f>
        <v>0</v>
      </c>
      <c r="V54" s="20" cm="1">
        <f t="array" ref="V54">INDEX($K:$P,ROW(),MATCH(V$3,$K$2:$P$2,0))</f>
        <v>0</v>
      </c>
      <c r="W54" s="20" cm="1">
        <f t="array" ref="W54">INDEX($K:$P,ROW(),MATCH(W$3,$K$2:$P$2,0))</f>
        <v>0</v>
      </c>
      <c r="X54" s="20" cm="1">
        <f t="array" ref="X54">INDEX($K:$P,ROW(),MATCH(X$3,$K$2:$P$2,0))</f>
        <v>0</v>
      </c>
      <c r="Y54" s="20" cm="1">
        <f t="array" ref="Y54">INDEX($K:$P,ROW(),MATCH(Y$3,$K$2:$P$2,0))</f>
        <v>0</v>
      </c>
      <c r="Z54" s="20" cm="1">
        <f t="array" ref="Z54">INDEX($K:$P,ROW(),MATCH(Z$3,$K$2:$P$2,0))</f>
        <v>0</v>
      </c>
      <c r="AA54" s="20" cm="1">
        <f t="array" ref="AA54">INDEX($K:$P,ROW(),MATCH(AA$3,$K$2:$P$2,0))</f>
        <v>0</v>
      </c>
      <c r="AB54" s="20" cm="1">
        <f t="array" ref="AB54">INDEX($K:$P,ROW(),MATCH(AB$3,$K$2:$P$2,0))</f>
        <v>0</v>
      </c>
      <c r="AC54" s="20" cm="1">
        <f t="array" ref="AC54">INDEX($K:$P,ROW(),MATCH(AC$3,$K$2:$P$2,0))</f>
        <v>0</v>
      </c>
      <c r="AD54" s="20" cm="1">
        <f t="array" ref="AD54">INDEX($K:$P,ROW(),MATCH(AD$3,$K$2:$P$2,0))</f>
        <v>0</v>
      </c>
      <c r="AE54" s="20" cm="1">
        <f t="array" ref="AE54">INDEX($K:$P,ROW(),MATCH(AE$3,$K$2:$P$2,0))</f>
        <v>0</v>
      </c>
      <c r="AF54" s="20" cm="1">
        <f t="array" ref="AF54">INDEX($K:$P,ROW(),MATCH(AF$3,$K$2:$P$2,0))</f>
        <v>0</v>
      </c>
      <c r="AG54" s="20" cm="1">
        <f t="array" ref="AG54">INDEX($K:$P,ROW(),MATCH(AG$3,$K$2:$P$2,0))</f>
        <v>0</v>
      </c>
      <c r="AH54" s="20" cm="1">
        <f t="array" ref="AH54">INDEX($K:$P,ROW(),MATCH(AH$3,$K$2:$P$2,0))</f>
        <v>0</v>
      </c>
      <c r="AI54" s="20" cm="1">
        <f t="array" ref="AI54">INDEX($K:$P,ROW(),MATCH(AI$3,$K$2:$P$2,0))</f>
        <v>0</v>
      </c>
      <c r="AJ54" s="20" cm="1">
        <f t="array" ref="AJ54">INDEX($K:$P,ROW(),MATCH(AJ$3,$K$2:$P$2,0))</f>
        <v>0</v>
      </c>
      <c r="AK54" s="20" cm="1">
        <f t="array" ref="AK54">INDEX($K:$P,ROW(),MATCH(AK$3,$K$2:$P$2,0))</f>
        <v>0</v>
      </c>
      <c r="AL54" s="20" cm="1">
        <f t="array" ref="AL54">INDEX($K:$P,ROW(),MATCH(AL$3,$K$2:$P$2,0))</f>
        <v>0</v>
      </c>
      <c r="AM54" s="20" cm="1">
        <f t="array" ref="AM54">INDEX($K:$P,ROW(),MATCH(AM$3,$K$2:$P$2,0))</f>
        <v>0</v>
      </c>
      <c r="AN54" s="20" cm="1">
        <f t="array" ref="AN54">INDEX($K:$P,ROW(),MATCH(AN$3,$K$2:$P$2,0))</f>
        <v>0</v>
      </c>
      <c r="AO54" s="20" cm="1">
        <f t="array" ref="AO54">INDEX($K:$P,ROW(),MATCH(AO$3,$K$2:$P$2,0))</f>
        <v>0</v>
      </c>
      <c r="AP54" s="20" cm="1">
        <f t="array" ref="AP54">INDEX($K:$P,ROW(),MATCH(AP$3,$K$2:$P$2,0))</f>
        <v>0</v>
      </c>
      <c r="AQ54" s="20" cm="1">
        <f t="array" ref="AQ54">INDEX($K:$P,ROW(),MATCH(AQ$3,$K$2:$P$2,0))</f>
        <v>0</v>
      </c>
      <c r="AR54" s="20" cm="1">
        <f t="array" ref="AR54">INDEX($K:$P,ROW(),MATCH(AR$3,$K$2:$P$2,0))</f>
        <v>0</v>
      </c>
      <c r="AS54" s="20" cm="1">
        <f t="array" ref="AS54">INDEX($K:$P,ROW(),MATCH(AS$3,$K$2:$P$2,0))</f>
        <v>0</v>
      </c>
      <c r="AT54" s="20" cm="1">
        <f t="array" ref="AT54">INDEX($K:$P,ROW(),MATCH(AT$3,$K$2:$P$2,0))</f>
        <v>0</v>
      </c>
      <c r="AU54" s="20" cm="1">
        <f t="array" ref="AU54">INDEX($K:$P,ROW(),MATCH(AU$3,$K$2:$P$2,0))</f>
        <v>0</v>
      </c>
      <c r="AV54" s="20" cm="1">
        <f t="array" ref="AV54">INDEX($K:$P,ROW(),MATCH(AV$3,$K$2:$P$2,0))</f>
        <v>0</v>
      </c>
      <c r="AW54" s="20" cm="1">
        <f t="array" ref="AW54">INDEX($K:$P,ROW(),MATCH(AW$3,$K$2:$P$2,0))</f>
        <v>0</v>
      </c>
      <c r="AX54" s="20" cm="1">
        <f t="array" ref="AX54">INDEX($K:$P,ROW(),MATCH(AX$3,$K$2:$P$2,0))</f>
        <v>0</v>
      </c>
      <c r="AY54" s="20" cm="1">
        <f t="array" ref="AY54">INDEX($K:$P,ROW(),MATCH(AY$3,$K$2:$P$2,0))</f>
        <v>0</v>
      </c>
      <c r="AZ54" s="20" cm="1">
        <f t="array" ref="AZ54">INDEX($K:$P,ROW(),MATCH(AZ$3,$K$2:$P$2,0))</f>
        <v>0</v>
      </c>
      <c r="BA54" s="20" cm="1">
        <f t="array" ref="BA54">INDEX($K:$P,ROW(),MATCH(BA$3,$K$2:$P$2,0))</f>
        <v>0</v>
      </c>
      <c r="BB54" s="20" cm="1">
        <f t="array" ref="BB54">INDEX($K:$P,ROW(),MATCH(BB$3,$K$2:$P$2,0))</f>
        <v>0</v>
      </c>
      <c r="BC54" s="20" cm="1">
        <f t="array" ref="BC54">INDEX($K:$P,ROW(),MATCH(BC$3,$K$2:$P$2,0))</f>
        <v>0</v>
      </c>
      <c r="BD54" s="20" cm="1">
        <f t="array" ref="BD54">INDEX($K:$P,ROW(),MATCH(BD$3,$K$2:$P$2,0))</f>
        <v>0</v>
      </c>
      <c r="BE54" s="20" cm="1">
        <f t="array" ref="BE54">INDEX($K:$P,ROW(),MATCH(BE$3,$K$2:$P$2,0))</f>
        <v>0</v>
      </c>
      <c r="BF54" s="20" cm="1">
        <f t="array" ref="BF54">INDEX($K:$P,ROW(),MATCH(BF$3,$K$2:$P$2,0))</f>
        <v>0</v>
      </c>
      <c r="BG54" s="20" cm="1">
        <f t="array" ref="BG54">INDEX($K:$P,ROW(),MATCH(BG$3,$K$2:$P$2,0))</f>
        <v>0</v>
      </c>
      <c r="BH54" s="20" cm="1">
        <f t="array" ref="BH54">INDEX($K:$P,ROW(),MATCH(BH$3,$K$2:$P$2,0))</f>
        <v>0</v>
      </c>
      <c r="BI54" s="20" cm="1">
        <f t="array" ref="BI54">INDEX($K:$P,ROW(),MATCH(BI$3,$K$2:$P$2,0))</f>
        <v>0</v>
      </c>
      <c r="BJ54" s="20" cm="1">
        <f t="array" ref="BJ54">INDEX($K:$P,ROW(),MATCH(BJ$3,$K$2:$P$2,0))</f>
        <v>0</v>
      </c>
      <c r="BK54" s="20" cm="1">
        <f t="array" ref="BK54">INDEX($K:$P,ROW(),MATCH(BK$3,$K$2:$P$2,0))</f>
        <v>0</v>
      </c>
      <c r="BL54" s="20" cm="1">
        <f t="array" ref="BL54">INDEX($K:$P,ROW(),MATCH(BL$3,$K$2:$P$2,0))</f>
        <v>0</v>
      </c>
      <c r="BM54" s="20" cm="1">
        <f t="array" ref="BM54">INDEX($K:$P,ROW(),MATCH(BM$3,$K$2:$P$2,0))</f>
        <v>0</v>
      </c>
      <c r="BN54" s="20" cm="1">
        <f t="array" ref="BN54">INDEX($K:$P,ROW(),MATCH(BN$3,$K$2:$P$2,0))</f>
        <v>0</v>
      </c>
      <c r="BO54" s="20" cm="1">
        <f t="array" ref="BO54">INDEX($K:$P,ROW(),MATCH(BO$3,$K$2:$P$2,0))</f>
        <v>0</v>
      </c>
      <c r="BP54" s="20" cm="1">
        <f t="array" ref="BP54">INDEX($K:$P,ROW(),MATCH(BP$3,$K$2:$P$2,0))</f>
        <v>0</v>
      </c>
      <c r="BQ54" s="20" cm="1">
        <f t="array" ref="BQ54">INDEX($K:$P,ROW(),MATCH(BQ$3,$K$2:$P$2,0))</f>
        <v>0</v>
      </c>
      <c r="BR54" s="20" cm="1">
        <f t="array" ref="BR54">INDEX($K:$P,ROW(),MATCH(BR$3,$K$2:$P$2,0))</f>
        <v>0</v>
      </c>
      <c r="BS54" s="20" cm="1">
        <f t="array" ref="BS54">INDEX($K:$P,ROW(),MATCH(BS$3,$K$2:$P$2,0))</f>
        <v>0</v>
      </c>
      <c r="BT54" s="20" cm="1">
        <f t="array" ref="BT54">INDEX($K:$P,ROW(),MATCH(BT$3,$K$2:$P$2,0))</f>
        <v>0</v>
      </c>
      <c r="BU54" s="20" cm="1">
        <f t="array" ref="BU54">INDEX($K:$P,ROW(),MATCH(BU$3,$K$2:$P$2,0))</f>
        <v>0</v>
      </c>
      <c r="BV54" s="20" cm="1">
        <f t="array" ref="BV54">INDEX($K:$P,ROW(),MATCH(BV$3,$K$2:$P$2,0))</f>
        <v>0</v>
      </c>
      <c r="BW54" s="20" cm="1">
        <f t="array" ref="BW54">INDEX($K:$P,ROW(),MATCH(BW$3,$K$2:$P$2,0))</f>
        <v>0</v>
      </c>
      <c r="BX54" s="20" cm="1">
        <f t="array" ref="BX54">INDEX($K:$P,ROW(),MATCH(BX$3,$K$2:$P$2,0))</f>
        <v>0</v>
      </c>
      <c r="BY54" s="20" cm="1">
        <f t="array" ref="BY54">INDEX($K:$P,ROW(),MATCH(BY$3,$K$2:$P$2,0))</f>
        <v>0</v>
      </c>
      <c r="BZ54" s="20" cm="1">
        <f t="array" ref="BZ54">INDEX($K:$P,ROW(),MATCH(BZ$3,$K$2:$P$2,0))</f>
        <v>0</v>
      </c>
      <c r="CA54" s="20" cm="1">
        <f t="array" ref="CA54">INDEX($K:$P,ROW(),MATCH(CA$3,$K$2:$P$2,0))</f>
        <v>0</v>
      </c>
      <c r="CB54" s="20" cm="1">
        <f t="array" ref="CB54">INDEX($K:$P,ROW(),MATCH(CB$3,$K$2:$P$2,0))</f>
        <v>0</v>
      </c>
      <c r="CC54" s="20" cm="1">
        <f t="array" ref="CC54">INDEX($K:$P,ROW(),MATCH(CC$3,$K$2:$P$2,0))</f>
        <v>0</v>
      </c>
      <c r="CD54" s="20" cm="1">
        <f t="array" ref="CD54">INDEX($K:$P,ROW(),MATCH(CD$3,$K$2:$P$2,0))</f>
        <v>0</v>
      </c>
      <c r="CE54" s="20" cm="1">
        <f t="array" ref="CE54">INDEX($K:$P,ROW(),MATCH(CE$3,$K$2:$P$2,0))</f>
        <v>0</v>
      </c>
      <c r="CF54" s="20" cm="1">
        <f t="array" ref="CF54">INDEX($K:$P,ROW(),MATCH(CF$3,$K$2:$P$2,0))</f>
        <v>0</v>
      </c>
      <c r="CG54" s="20" cm="1">
        <f t="array" ref="CG54">INDEX($K:$P,ROW(),MATCH(CG$3,$K$2:$P$2,0))</f>
        <v>0</v>
      </c>
      <c r="CH54" s="20" cm="1">
        <f t="array" ref="CH54">INDEX($K:$P,ROW(),MATCH(CH$3,$K$2:$P$2,0))</f>
        <v>0</v>
      </c>
      <c r="CI54" s="20" cm="1">
        <f t="array" ref="CI54">INDEX($K:$P,ROW(),MATCH(CI$3,$K$2:$P$2,0))</f>
        <v>0</v>
      </c>
      <c r="CJ54" s="20" cm="1">
        <f t="array" ref="CJ54">INDEX($K:$P,ROW(),MATCH(CJ$3,$K$2:$P$2,0))</f>
        <v>0</v>
      </c>
      <c r="CK54" s="20" cm="1">
        <f t="array" ref="CK54">INDEX($K:$P,ROW(),MATCH(CK$3,$K$2:$P$2,0))</f>
        <v>0</v>
      </c>
      <c r="CL54" s="20" cm="1">
        <f t="array" ref="CL54">INDEX($K:$P,ROW(),MATCH(CL$3,$K$2:$P$2,0))</f>
        <v>0</v>
      </c>
    </row>
    <row r="55" spans="7:90" x14ac:dyDescent="0.35">
      <c r="G55" s="463" t="s">
        <v>641</v>
      </c>
      <c r="J55" s="461" t="s">
        <v>646</v>
      </c>
      <c r="K55" s="24">
        <f t="shared" ref="K55:P56" ca="1" si="40">SUMIF($3:$3,K$2,55:55)</f>
        <v>0</v>
      </c>
      <c r="L55" s="24">
        <f t="shared" ca="1" si="40"/>
        <v>0</v>
      </c>
      <c r="M55" s="24">
        <f t="shared" ca="1" si="40"/>
        <v>0</v>
      </c>
      <c r="N55" s="24">
        <f t="shared" ca="1" si="40"/>
        <v>0</v>
      </c>
      <c r="O55" s="24">
        <f t="shared" ca="1" si="40"/>
        <v>0</v>
      </c>
      <c r="P55" s="24">
        <f t="shared" ca="1" si="40"/>
        <v>0</v>
      </c>
      <c r="S55" s="232">
        <f ca="1">-S54*S$12</f>
        <v>0</v>
      </c>
      <c r="T55" s="232">
        <f t="shared" ref="T55:CE55" ca="1" si="41">-T54*T$12</f>
        <v>0</v>
      </c>
      <c r="U55" s="232">
        <f t="shared" ca="1" si="41"/>
        <v>0</v>
      </c>
      <c r="V55" s="232">
        <f t="shared" ca="1" si="41"/>
        <v>0</v>
      </c>
      <c r="W55" s="232">
        <f t="shared" ca="1" si="41"/>
        <v>0</v>
      </c>
      <c r="X55" s="232">
        <f t="shared" ca="1" si="41"/>
        <v>0</v>
      </c>
      <c r="Y55" s="232">
        <f t="shared" ca="1" si="41"/>
        <v>0</v>
      </c>
      <c r="Z55" s="232">
        <f t="shared" ca="1" si="41"/>
        <v>0</v>
      </c>
      <c r="AA55" s="232">
        <f t="shared" ca="1" si="41"/>
        <v>0</v>
      </c>
      <c r="AB55" s="232">
        <f t="shared" ca="1" si="41"/>
        <v>0</v>
      </c>
      <c r="AC55" s="232">
        <f t="shared" ca="1" si="41"/>
        <v>0</v>
      </c>
      <c r="AD55" s="232">
        <f t="shared" ca="1" si="41"/>
        <v>0</v>
      </c>
      <c r="AE55" s="232">
        <f t="shared" ca="1" si="41"/>
        <v>0</v>
      </c>
      <c r="AF55" s="232">
        <f t="shared" ca="1" si="41"/>
        <v>0</v>
      </c>
      <c r="AG55" s="232">
        <f t="shared" ca="1" si="41"/>
        <v>0</v>
      </c>
      <c r="AH55" s="232">
        <f t="shared" ca="1" si="41"/>
        <v>0</v>
      </c>
      <c r="AI55" s="232">
        <f t="shared" ca="1" si="41"/>
        <v>0</v>
      </c>
      <c r="AJ55" s="232">
        <f t="shared" ca="1" si="41"/>
        <v>0</v>
      </c>
      <c r="AK55" s="232">
        <f t="shared" ca="1" si="41"/>
        <v>0</v>
      </c>
      <c r="AL55" s="232">
        <f t="shared" ca="1" si="41"/>
        <v>0</v>
      </c>
      <c r="AM55" s="232">
        <f t="shared" ca="1" si="41"/>
        <v>0</v>
      </c>
      <c r="AN55" s="232">
        <f t="shared" ca="1" si="41"/>
        <v>0</v>
      </c>
      <c r="AO55" s="232">
        <f t="shared" ca="1" si="41"/>
        <v>0</v>
      </c>
      <c r="AP55" s="232">
        <f t="shared" ca="1" si="41"/>
        <v>0</v>
      </c>
      <c r="AQ55" s="232">
        <f t="shared" ca="1" si="41"/>
        <v>0</v>
      </c>
      <c r="AR55" s="232">
        <f t="shared" ca="1" si="41"/>
        <v>0</v>
      </c>
      <c r="AS55" s="232">
        <f t="shared" ca="1" si="41"/>
        <v>0</v>
      </c>
      <c r="AT55" s="232">
        <f t="shared" ca="1" si="41"/>
        <v>0</v>
      </c>
      <c r="AU55" s="232">
        <f t="shared" ca="1" si="41"/>
        <v>0</v>
      </c>
      <c r="AV55" s="232">
        <f t="shared" ca="1" si="41"/>
        <v>0</v>
      </c>
      <c r="AW55" s="232">
        <f t="shared" ca="1" si="41"/>
        <v>0</v>
      </c>
      <c r="AX55" s="232">
        <f t="shared" ca="1" si="41"/>
        <v>0</v>
      </c>
      <c r="AY55" s="232">
        <f t="shared" ca="1" si="41"/>
        <v>0</v>
      </c>
      <c r="AZ55" s="232">
        <f t="shared" ca="1" si="41"/>
        <v>0</v>
      </c>
      <c r="BA55" s="232">
        <f t="shared" ca="1" si="41"/>
        <v>0</v>
      </c>
      <c r="BB55" s="232">
        <f t="shared" ca="1" si="41"/>
        <v>0</v>
      </c>
      <c r="BC55" s="232">
        <f t="shared" ca="1" si="41"/>
        <v>0</v>
      </c>
      <c r="BD55" s="232">
        <f t="shared" ca="1" si="41"/>
        <v>0</v>
      </c>
      <c r="BE55" s="232">
        <f t="shared" ca="1" si="41"/>
        <v>0</v>
      </c>
      <c r="BF55" s="232">
        <f t="shared" ca="1" si="41"/>
        <v>0</v>
      </c>
      <c r="BG55" s="232">
        <f t="shared" ca="1" si="41"/>
        <v>0</v>
      </c>
      <c r="BH55" s="232">
        <f t="shared" ca="1" si="41"/>
        <v>0</v>
      </c>
      <c r="BI55" s="232">
        <f t="shared" ca="1" si="41"/>
        <v>0</v>
      </c>
      <c r="BJ55" s="232">
        <f t="shared" ca="1" si="41"/>
        <v>0</v>
      </c>
      <c r="BK55" s="232">
        <f t="shared" ca="1" si="41"/>
        <v>0</v>
      </c>
      <c r="BL55" s="232">
        <f t="shared" ca="1" si="41"/>
        <v>0</v>
      </c>
      <c r="BM55" s="232">
        <f t="shared" ca="1" si="41"/>
        <v>0</v>
      </c>
      <c r="BN55" s="232">
        <f t="shared" ca="1" si="41"/>
        <v>0</v>
      </c>
      <c r="BO55" s="232">
        <f t="shared" ca="1" si="41"/>
        <v>0</v>
      </c>
      <c r="BP55" s="232">
        <f t="shared" ca="1" si="41"/>
        <v>0</v>
      </c>
      <c r="BQ55" s="232">
        <f t="shared" ca="1" si="41"/>
        <v>0</v>
      </c>
      <c r="BR55" s="232">
        <f t="shared" ca="1" si="41"/>
        <v>0</v>
      </c>
      <c r="BS55" s="232">
        <f t="shared" ca="1" si="41"/>
        <v>0</v>
      </c>
      <c r="BT55" s="232">
        <f t="shared" ca="1" si="41"/>
        <v>0</v>
      </c>
      <c r="BU55" s="232">
        <f t="shared" ca="1" si="41"/>
        <v>0</v>
      </c>
      <c r="BV55" s="232">
        <f t="shared" ca="1" si="41"/>
        <v>0</v>
      </c>
      <c r="BW55" s="232">
        <f t="shared" ca="1" si="41"/>
        <v>0</v>
      </c>
      <c r="BX55" s="232">
        <f t="shared" ca="1" si="41"/>
        <v>0</v>
      </c>
      <c r="BY55" s="232">
        <f t="shared" ca="1" si="41"/>
        <v>0</v>
      </c>
      <c r="BZ55" s="232">
        <f t="shared" ca="1" si="41"/>
        <v>0</v>
      </c>
      <c r="CA55" s="232">
        <f t="shared" ca="1" si="41"/>
        <v>0</v>
      </c>
      <c r="CB55" s="232">
        <f t="shared" ca="1" si="41"/>
        <v>0</v>
      </c>
      <c r="CC55" s="232">
        <f t="shared" ca="1" si="41"/>
        <v>0</v>
      </c>
      <c r="CD55" s="232">
        <f t="shared" ca="1" si="41"/>
        <v>0</v>
      </c>
      <c r="CE55" s="232">
        <f t="shared" ca="1" si="41"/>
        <v>0</v>
      </c>
      <c r="CF55" s="232">
        <f t="shared" ref="CF55:CL55" ca="1" si="42">-CF54*CF$12</f>
        <v>0</v>
      </c>
      <c r="CG55" s="232">
        <f t="shared" ca="1" si="42"/>
        <v>0</v>
      </c>
      <c r="CH55" s="232">
        <f t="shared" ca="1" si="42"/>
        <v>0</v>
      </c>
      <c r="CI55" s="232">
        <f t="shared" ca="1" si="42"/>
        <v>0</v>
      </c>
      <c r="CJ55" s="232">
        <f t="shared" ca="1" si="42"/>
        <v>0</v>
      </c>
      <c r="CK55" s="232">
        <f t="shared" ca="1" si="42"/>
        <v>0</v>
      </c>
      <c r="CL55" s="232">
        <f t="shared" ca="1" si="42"/>
        <v>0</v>
      </c>
    </row>
    <row r="56" spans="7:90" x14ac:dyDescent="0.35">
      <c r="G56" s="9" t="s">
        <v>663</v>
      </c>
      <c r="K56" s="115">
        <f t="shared" ca="1" si="40"/>
        <v>0</v>
      </c>
      <c r="L56" s="115">
        <f t="shared" ca="1" si="40"/>
        <v>0.11999999999999998</v>
      </c>
      <c r="M56" s="115">
        <f t="shared" ca="1" si="40"/>
        <v>0.11999999999999998</v>
      </c>
      <c r="N56" s="115">
        <f t="shared" ca="1" si="40"/>
        <v>0.11999999999999998</v>
      </c>
      <c r="O56" s="115">
        <f t="shared" ca="1" si="40"/>
        <v>0.11999999999999998</v>
      </c>
      <c r="P56" s="115">
        <f t="shared" ca="1" si="40"/>
        <v>0.11999999999999998</v>
      </c>
      <c r="S56" s="28">
        <f t="shared" ref="S56:CD56" ca="1" si="43">SUMIF(S50:S55,"&lt;"&amp;1)</f>
        <v>0</v>
      </c>
      <c r="T56" s="28">
        <f t="shared" ca="1" si="43"/>
        <v>0</v>
      </c>
      <c r="U56" s="28">
        <f t="shared" ca="1" si="43"/>
        <v>0</v>
      </c>
      <c r="V56" s="28">
        <f t="shared" ca="1" si="43"/>
        <v>0</v>
      </c>
      <c r="W56" s="28">
        <f t="shared" ca="1" si="43"/>
        <v>0</v>
      </c>
      <c r="X56" s="28">
        <f t="shared" ca="1" si="43"/>
        <v>0</v>
      </c>
      <c r="Y56" s="28">
        <f t="shared" ca="1" si="43"/>
        <v>0</v>
      </c>
      <c r="Z56" s="28">
        <f t="shared" ca="1" si="43"/>
        <v>0</v>
      </c>
      <c r="AA56" s="28">
        <f t="shared" ca="1" si="43"/>
        <v>0</v>
      </c>
      <c r="AB56" s="28">
        <f t="shared" ca="1" si="43"/>
        <v>0</v>
      </c>
      <c r="AC56" s="28">
        <f t="shared" ca="1" si="43"/>
        <v>0</v>
      </c>
      <c r="AD56" s="28">
        <f t="shared" ca="1" si="43"/>
        <v>0</v>
      </c>
      <c r="AE56" s="28">
        <f t="shared" ca="1" si="43"/>
        <v>0.01</v>
      </c>
      <c r="AF56" s="28">
        <f t="shared" ca="1" si="43"/>
        <v>0.01</v>
      </c>
      <c r="AG56" s="28">
        <f t="shared" ca="1" si="43"/>
        <v>0.01</v>
      </c>
      <c r="AH56" s="28">
        <f t="shared" ca="1" si="43"/>
        <v>0.01</v>
      </c>
      <c r="AI56" s="28">
        <f t="shared" ca="1" si="43"/>
        <v>0.01</v>
      </c>
      <c r="AJ56" s="28">
        <f t="shared" ca="1" si="43"/>
        <v>0.01</v>
      </c>
      <c r="AK56" s="28">
        <f t="shared" ca="1" si="43"/>
        <v>0.01</v>
      </c>
      <c r="AL56" s="28">
        <f t="shared" ca="1" si="43"/>
        <v>0.01</v>
      </c>
      <c r="AM56" s="28">
        <f t="shared" ca="1" si="43"/>
        <v>0.01</v>
      </c>
      <c r="AN56" s="28">
        <f t="shared" ca="1" si="43"/>
        <v>0.01</v>
      </c>
      <c r="AO56" s="28">
        <f t="shared" ca="1" si="43"/>
        <v>0.01</v>
      </c>
      <c r="AP56" s="28">
        <f t="shared" ca="1" si="43"/>
        <v>0.01</v>
      </c>
      <c r="AQ56" s="28">
        <f t="shared" ca="1" si="43"/>
        <v>0.01</v>
      </c>
      <c r="AR56" s="28">
        <f t="shared" ca="1" si="43"/>
        <v>0.01</v>
      </c>
      <c r="AS56" s="28">
        <f t="shared" ca="1" si="43"/>
        <v>0.01</v>
      </c>
      <c r="AT56" s="28">
        <f t="shared" ca="1" si="43"/>
        <v>0.01</v>
      </c>
      <c r="AU56" s="28">
        <f t="shared" ca="1" si="43"/>
        <v>0.01</v>
      </c>
      <c r="AV56" s="28">
        <f t="shared" ca="1" si="43"/>
        <v>0.01</v>
      </c>
      <c r="AW56" s="28">
        <f t="shared" ca="1" si="43"/>
        <v>0.01</v>
      </c>
      <c r="AX56" s="28">
        <f t="shared" ca="1" si="43"/>
        <v>0.01</v>
      </c>
      <c r="AY56" s="28">
        <f t="shared" ca="1" si="43"/>
        <v>0.01</v>
      </c>
      <c r="AZ56" s="28">
        <f t="shared" ca="1" si="43"/>
        <v>0.01</v>
      </c>
      <c r="BA56" s="28">
        <f t="shared" ca="1" si="43"/>
        <v>0.01</v>
      </c>
      <c r="BB56" s="28">
        <f t="shared" ca="1" si="43"/>
        <v>0.01</v>
      </c>
      <c r="BC56" s="28">
        <f t="shared" ca="1" si="43"/>
        <v>0.01</v>
      </c>
      <c r="BD56" s="28">
        <f t="shared" ca="1" si="43"/>
        <v>0.01</v>
      </c>
      <c r="BE56" s="28">
        <f t="shared" ca="1" si="43"/>
        <v>0.01</v>
      </c>
      <c r="BF56" s="28">
        <f t="shared" ca="1" si="43"/>
        <v>0.01</v>
      </c>
      <c r="BG56" s="28">
        <f t="shared" ca="1" si="43"/>
        <v>0.01</v>
      </c>
      <c r="BH56" s="28">
        <f t="shared" ca="1" si="43"/>
        <v>0.01</v>
      </c>
      <c r="BI56" s="28">
        <f t="shared" ca="1" si="43"/>
        <v>0.01</v>
      </c>
      <c r="BJ56" s="28">
        <f t="shared" ca="1" si="43"/>
        <v>0.01</v>
      </c>
      <c r="BK56" s="28">
        <f t="shared" ca="1" si="43"/>
        <v>0.01</v>
      </c>
      <c r="BL56" s="28">
        <f t="shared" ca="1" si="43"/>
        <v>0.01</v>
      </c>
      <c r="BM56" s="28">
        <f t="shared" ca="1" si="43"/>
        <v>0.01</v>
      </c>
      <c r="BN56" s="28">
        <f t="shared" ca="1" si="43"/>
        <v>0.01</v>
      </c>
      <c r="BO56" s="28">
        <f t="shared" ca="1" si="43"/>
        <v>0.01</v>
      </c>
      <c r="BP56" s="28">
        <f t="shared" ca="1" si="43"/>
        <v>0.01</v>
      </c>
      <c r="BQ56" s="28">
        <f t="shared" ca="1" si="43"/>
        <v>0.01</v>
      </c>
      <c r="BR56" s="28">
        <f t="shared" ca="1" si="43"/>
        <v>0.01</v>
      </c>
      <c r="BS56" s="28">
        <f t="shared" ca="1" si="43"/>
        <v>0.01</v>
      </c>
      <c r="BT56" s="28">
        <f t="shared" ca="1" si="43"/>
        <v>0.01</v>
      </c>
      <c r="BU56" s="28">
        <f t="shared" ca="1" si="43"/>
        <v>0.01</v>
      </c>
      <c r="BV56" s="28">
        <f t="shared" ca="1" si="43"/>
        <v>0.01</v>
      </c>
      <c r="BW56" s="28">
        <f t="shared" ca="1" si="43"/>
        <v>0.01</v>
      </c>
      <c r="BX56" s="28">
        <f t="shared" ca="1" si="43"/>
        <v>0.01</v>
      </c>
      <c r="BY56" s="28">
        <f t="shared" ca="1" si="43"/>
        <v>0.01</v>
      </c>
      <c r="BZ56" s="28">
        <f t="shared" ca="1" si="43"/>
        <v>0.01</v>
      </c>
      <c r="CA56" s="28">
        <f t="shared" ca="1" si="43"/>
        <v>0.01</v>
      </c>
      <c r="CB56" s="28">
        <f t="shared" ca="1" si="43"/>
        <v>0.01</v>
      </c>
      <c r="CC56" s="28">
        <f t="shared" ca="1" si="43"/>
        <v>0.01</v>
      </c>
      <c r="CD56" s="28">
        <f t="shared" ca="1" si="43"/>
        <v>0.01</v>
      </c>
      <c r="CE56" s="28">
        <f t="shared" ref="CE56:CL56" ca="1" si="44">SUMIF(CE50:CE55,"&lt;"&amp;1)</f>
        <v>0.01</v>
      </c>
      <c r="CF56" s="28">
        <f t="shared" ca="1" si="44"/>
        <v>0.01</v>
      </c>
      <c r="CG56" s="28">
        <f t="shared" ca="1" si="44"/>
        <v>0.01</v>
      </c>
      <c r="CH56" s="28">
        <f t="shared" ca="1" si="44"/>
        <v>0.01</v>
      </c>
      <c r="CI56" s="28">
        <f t="shared" ca="1" si="44"/>
        <v>0.01</v>
      </c>
      <c r="CJ56" s="28">
        <f t="shared" ca="1" si="44"/>
        <v>0.01</v>
      </c>
      <c r="CK56" s="28">
        <f t="shared" ca="1" si="44"/>
        <v>0.01</v>
      </c>
      <c r="CL56" s="28">
        <f t="shared" ca="1" si="44"/>
        <v>0.01</v>
      </c>
    </row>
  </sheetData>
  <conditionalFormatting sqref="A1:XFD1">
    <cfRule type="cellIs" dxfId="3" priority="1" stopIfTrue="1" operator="notEqual">
      <formula>0.6545646468</formula>
    </cfRule>
  </conditionalFormatting>
  <dataValidations disablePrompts="1" count="5">
    <dataValidation type="list" allowBlank="1" showInputMessage="1" showErrorMessage="1" sqref="J40:J44 J51 J53 J55" xr:uid="{0766F2F8-6946-41A9-AEAB-3072EF560152}">
      <formula1>$G$18:$G$21</formula1>
    </dataValidation>
    <dataValidation type="list" allowBlank="1" showInputMessage="1" showErrorMessage="1" sqref="J52 J54" xr:uid="{B94F4B6D-9059-466E-81C2-FA2CC2EEF7C6}">
      <formula1>$G$30:$G$33</formula1>
    </dataValidation>
    <dataValidation type="custom" allowBlank="1" showInputMessage="1" showErrorMessage="1" sqref="K40:P44" xr:uid="{7339535A-46A2-4306-905A-B0D56FA9E471}">
      <formula1>K40&lt;=0</formula1>
    </dataValidation>
    <dataValidation type="custom" allowBlank="1" showInputMessage="1" showErrorMessage="1" sqref="K50:P50 K54:P54 K52:P52" xr:uid="{3911241F-8B9F-4828-8122-F0B739BDDAC2}">
      <formula1>AND(K50&gt;=0, K50&lt;=1)</formula1>
    </dataValidation>
    <dataValidation type="custom" allowBlank="1" showInputMessage="1" showErrorMessage="1" sqref="I30:I33" xr:uid="{4857D830-2325-4BD4-9613-3D7A40F6BF2F}">
      <formula1>I30&gt;=0</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2"/>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5" outlineLevelRow="1" outlineLevelCol="1" x14ac:dyDescent="0.35"/>
  <cols>
    <col min="1" max="1" width="2.08984375" customWidth="1"/>
    <col min="2" max="2" width="28.81640625" bestFit="1" customWidth="1"/>
    <col min="3" max="6" width="8.7265625" customWidth="1" outlineLevel="1"/>
    <col min="7" max="7" width="28.81640625" style="8" customWidth="1" outlineLevel="1"/>
    <col min="8" max="8" width="13.54296875" bestFit="1" customWidth="1"/>
    <col min="9" max="9" width="11.08984375" bestFit="1" customWidth="1"/>
    <col min="10" max="10" width="11.6328125" customWidth="1"/>
    <col min="11" max="11" width="13.7265625" customWidth="1"/>
    <col min="12" max="16" width="13.7265625" bestFit="1" customWidth="1"/>
    <col min="17" max="17" width="2.90625" customWidth="1"/>
    <col min="18" max="18" width="13.7265625" customWidth="1"/>
    <col min="19" max="90" width="13.7265625" bestFit="1" customWidth="1"/>
    <col min="91" max="91" width="8.7265625" customWidth="1"/>
    <col min="92" max="92" width="6.54296875" bestFit="1" customWidth="1"/>
    <col min="93" max="93" width="13.7265625" bestFit="1" customWidth="1"/>
    <col min="94" max="109" width="11.6328125" bestFit="1" customWidth="1"/>
    <col min="110" max="116" width="10.08984375" bestFit="1" customWidth="1"/>
  </cols>
  <sheetData>
    <row r="1" spans="1:116" ht="15" thickBot="1" x14ac:dyDescent="0.4">
      <c r="K1" s="110" t="str">
        <f>'IS BS CF'!K1</f>
        <v>2024P</v>
      </c>
      <c r="L1" s="110" t="str">
        <f>'IS BS CF'!L1</f>
        <v>2025P</v>
      </c>
      <c r="M1" s="110" t="str">
        <f>'IS BS CF'!M1</f>
        <v>2026P</v>
      </c>
      <c r="N1" s="110" t="str">
        <f>'IS BS CF'!N1</f>
        <v>2027P</v>
      </c>
      <c r="O1" s="110" t="str">
        <f>'IS BS CF'!O1</f>
        <v>2028P</v>
      </c>
      <c r="P1" s="110" t="str">
        <f>'IS BS CF'!P1</f>
        <v>2029P</v>
      </c>
      <c r="R1" s="111">
        <f>R2</f>
        <v>45291</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c r="CN1" s="225" t="str">
        <f t="shared" ref="CN1:DL1" si="0">IF(CN7=3,CN3&amp;" Q1",IF(CN7=6,CN3&amp;" Q2",IF(CN7=9,CN3&amp;" Q3",IF(CN7=12,CN3&amp;" Q4",0))))</f>
        <v>0 Q4</v>
      </c>
      <c r="CO1" s="225" t="str">
        <f t="shared" si="0"/>
        <v>0 Q1</v>
      </c>
      <c r="CP1" s="225" t="str">
        <f t="shared" si="0"/>
        <v>0 Q2</v>
      </c>
      <c r="CQ1" s="225" t="str">
        <f t="shared" si="0"/>
        <v>0 Q3</v>
      </c>
      <c r="CR1" s="225" t="str">
        <f t="shared" si="0"/>
        <v>0 Q4</v>
      </c>
      <c r="CS1" s="225" t="str">
        <f t="shared" si="0"/>
        <v>0 Q1</v>
      </c>
      <c r="CT1" s="225" t="str">
        <f t="shared" si="0"/>
        <v>0 Q2</v>
      </c>
      <c r="CU1" s="225" t="str">
        <f t="shared" si="0"/>
        <v>0 Q3</v>
      </c>
      <c r="CV1" s="225" t="str">
        <f t="shared" si="0"/>
        <v>0 Q4</v>
      </c>
      <c r="CW1" s="225" t="str">
        <f t="shared" si="0"/>
        <v>0 Q1</v>
      </c>
      <c r="CX1" s="225" t="str">
        <f t="shared" si="0"/>
        <v>0 Q2</v>
      </c>
      <c r="CY1" s="225" t="str">
        <f t="shared" si="0"/>
        <v>0 Q3</v>
      </c>
      <c r="CZ1" s="225" t="str">
        <f t="shared" si="0"/>
        <v>0 Q4</v>
      </c>
      <c r="DA1" s="225" t="str">
        <f t="shared" si="0"/>
        <v>0 Q1</v>
      </c>
      <c r="DB1" s="225" t="str">
        <f t="shared" si="0"/>
        <v>0 Q2</v>
      </c>
      <c r="DC1" s="225" t="str">
        <f t="shared" si="0"/>
        <v>0 Q3</v>
      </c>
      <c r="DD1" s="225" t="str">
        <f t="shared" si="0"/>
        <v>0 Q4</v>
      </c>
      <c r="DE1" s="225" t="str">
        <f t="shared" si="0"/>
        <v>0 Q1</v>
      </c>
      <c r="DF1" s="225" t="str">
        <f t="shared" si="0"/>
        <v>0 Q2</v>
      </c>
      <c r="DG1" s="225" t="str">
        <f t="shared" si="0"/>
        <v>0 Q3</v>
      </c>
      <c r="DH1" s="225" t="str">
        <f t="shared" si="0"/>
        <v>0 Q4</v>
      </c>
      <c r="DI1" s="225" t="str">
        <f t="shared" si="0"/>
        <v>0 Q1</v>
      </c>
      <c r="DJ1" s="225" t="str">
        <f t="shared" si="0"/>
        <v>0 Q2</v>
      </c>
      <c r="DK1" s="225" t="str">
        <f t="shared" si="0"/>
        <v>0 Q3</v>
      </c>
      <c r="DL1" s="225" t="str">
        <f t="shared" si="0"/>
        <v>0 Q4</v>
      </c>
    </row>
    <row r="2" spans="1:116" outlineLevel="1" x14ac:dyDescent="0.35">
      <c r="G2"/>
      <c r="K2" s="450">
        <f>'IS BS CF'!K2</f>
        <v>2024</v>
      </c>
      <c r="L2" s="450">
        <f>'IS BS CF'!L2</f>
        <v>2025</v>
      </c>
      <c r="M2" s="450">
        <f>'IS BS CF'!M2</f>
        <v>2026</v>
      </c>
      <c r="N2" s="450">
        <f>'IS BS CF'!N2</f>
        <v>2027</v>
      </c>
      <c r="O2" s="450">
        <f>'IS BS CF'!O2</f>
        <v>2028</v>
      </c>
      <c r="P2" s="450">
        <f>'IS BS CF'!P2</f>
        <v>2029</v>
      </c>
      <c r="R2" s="333">
        <f>'IS BS CF'!R2</f>
        <v>45291</v>
      </c>
      <c r="S2" s="333">
        <f>'IS BS CF'!S2</f>
        <v>45322</v>
      </c>
      <c r="T2" s="333">
        <f>'IS BS CF'!T2</f>
        <v>45351</v>
      </c>
      <c r="U2" s="333">
        <f>'IS BS CF'!U2</f>
        <v>45382</v>
      </c>
      <c r="V2" s="333">
        <f>'IS BS CF'!V2</f>
        <v>45412</v>
      </c>
      <c r="W2" s="333">
        <f>'IS BS CF'!W2</f>
        <v>45443</v>
      </c>
      <c r="X2" s="333">
        <f>'IS BS CF'!X2</f>
        <v>45473</v>
      </c>
      <c r="Y2" s="333">
        <f>'IS BS CF'!Y2</f>
        <v>45504</v>
      </c>
      <c r="Z2" s="333">
        <f>'IS BS CF'!Z2</f>
        <v>45535</v>
      </c>
      <c r="AA2" s="333">
        <f>'IS BS CF'!AA2</f>
        <v>45565</v>
      </c>
      <c r="AB2" s="333">
        <f>'IS BS CF'!AB2</f>
        <v>45596</v>
      </c>
      <c r="AC2" s="333">
        <f>'IS BS CF'!AC2</f>
        <v>45626</v>
      </c>
      <c r="AD2" s="333">
        <f>'IS BS CF'!AD2</f>
        <v>45657</v>
      </c>
      <c r="AE2" s="333">
        <f>'IS BS CF'!AE2</f>
        <v>45688</v>
      </c>
      <c r="AF2" s="333">
        <f>'IS BS CF'!AF2</f>
        <v>45716</v>
      </c>
      <c r="AG2" s="333">
        <f>'IS BS CF'!AG2</f>
        <v>45747</v>
      </c>
      <c r="AH2" s="333">
        <f>'IS BS CF'!AH2</f>
        <v>45777</v>
      </c>
      <c r="AI2" s="333">
        <f>'IS BS CF'!AI2</f>
        <v>45808</v>
      </c>
      <c r="AJ2" s="333">
        <f>'IS BS CF'!AJ2</f>
        <v>45838</v>
      </c>
      <c r="AK2" s="333">
        <f>'IS BS CF'!AK2</f>
        <v>45869</v>
      </c>
      <c r="AL2" s="333">
        <f>'IS BS CF'!AL2</f>
        <v>45900</v>
      </c>
      <c r="AM2" s="333">
        <f>'IS BS CF'!AM2</f>
        <v>45930</v>
      </c>
      <c r="AN2" s="333">
        <f>'IS BS CF'!AN2</f>
        <v>45961</v>
      </c>
      <c r="AO2" s="333">
        <f>'IS BS CF'!AO2</f>
        <v>45991</v>
      </c>
      <c r="AP2" s="333">
        <f>'IS BS CF'!AP2</f>
        <v>46022</v>
      </c>
      <c r="AQ2" s="333">
        <f>'IS BS CF'!AQ2</f>
        <v>46053</v>
      </c>
      <c r="AR2" s="333">
        <f>'IS BS CF'!AR2</f>
        <v>46081</v>
      </c>
      <c r="AS2" s="333">
        <f>'IS BS CF'!AS2</f>
        <v>46112</v>
      </c>
      <c r="AT2" s="333">
        <f>'IS BS CF'!AT2</f>
        <v>46142</v>
      </c>
      <c r="AU2" s="333">
        <f>'IS BS CF'!AU2</f>
        <v>46173</v>
      </c>
      <c r="AV2" s="333">
        <f>'IS BS CF'!AV2</f>
        <v>46203</v>
      </c>
      <c r="AW2" s="333">
        <f>'IS BS CF'!AW2</f>
        <v>46234</v>
      </c>
      <c r="AX2" s="333">
        <f>'IS BS CF'!AX2</f>
        <v>46265</v>
      </c>
      <c r="AY2" s="333">
        <f>'IS BS CF'!AY2</f>
        <v>46295</v>
      </c>
      <c r="AZ2" s="333">
        <f>'IS BS CF'!AZ2</f>
        <v>46326</v>
      </c>
      <c r="BA2" s="333">
        <f>'IS BS CF'!BA2</f>
        <v>46356</v>
      </c>
      <c r="BB2" s="333">
        <f>'IS BS CF'!BB2</f>
        <v>46387</v>
      </c>
      <c r="BC2" s="333">
        <f>'IS BS CF'!BC2</f>
        <v>46418</v>
      </c>
      <c r="BD2" s="333">
        <f>'IS BS CF'!BD2</f>
        <v>46446</v>
      </c>
      <c r="BE2" s="333">
        <f>'IS BS CF'!BE2</f>
        <v>46477</v>
      </c>
      <c r="BF2" s="333">
        <f>'IS BS CF'!BF2</f>
        <v>46507</v>
      </c>
      <c r="BG2" s="333">
        <f>'IS BS CF'!BG2</f>
        <v>46538</v>
      </c>
      <c r="BH2" s="333">
        <f>'IS BS CF'!BH2</f>
        <v>46568</v>
      </c>
      <c r="BI2" s="333">
        <f>'IS BS CF'!BI2</f>
        <v>46599</v>
      </c>
      <c r="BJ2" s="333">
        <f>'IS BS CF'!BJ2</f>
        <v>46630</v>
      </c>
      <c r="BK2" s="333">
        <f>'IS BS CF'!BK2</f>
        <v>46660</v>
      </c>
      <c r="BL2" s="333">
        <f>'IS BS CF'!BL2</f>
        <v>46691</v>
      </c>
      <c r="BM2" s="333">
        <f>'IS BS CF'!BM2</f>
        <v>46721</v>
      </c>
      <c r="BN2" s="333">
        <f>'IS BS CF'!BN2</f>
        <v>46752</v>
      </c>
      <c r="BO2" s="333">
        <f>'IS BS CF'!BO2</f>
        <v>46783</v>
      </c>
      <c r="BP2" s="333">
        <f>'IS BS CF'!BP2</f>
        <v>46812</v>
      </c>
      <c r="BQ2" s="333">
        <f>'IS BS CF'!BQ2</f>
        <v>46843</v>
      </c>
      <c r="BR2" s="333">
        <f>'IS BS CF'!BR2</f>
        <v>46873</v>
      </c>
      <c r="BS2" s="333">
        <f>'IS BS CF'!BS2</f>
        <v>46904</v>
      </c>
      <c r="BT2" s="333">
        <f>'IS BS CF'!BT2</f>
        <v>46934</v>
      </c>
      <c r="BU2" s="333">
        <f>'IS BS CF'!BU2</f>
        <v>46965</v>
      </c>
      <c r="BV2" s="333">
        <f>'IS BS CF'!BV2</f>
        <v>46996</v>
      </c>
      <c r="BW2" s="333">
        <f>'IS BS CF'!BW2</f>
        <v>47026</v>
      </c>
      <c r="BX2" s="333">
        <f>'IS BS CF'!BX2</f>
        <v>47057</v>
      </c>
      <c r="BY2" s="333">
        <f>'IS BS CF'!BY2</f>
        <v>47087</v>
      </c>
      <c r="BZ2" s="333">
        <f>'IS BS CF'!BZ2</f>
        <v>47118</v>
      </c>
      <c r="CA2" s="333">
        <f>'IS BS CF'!CA2</f>
        <v>47149</v>
      </c>
      <c r="CB2" s="333">
        <f>'IS BS CF'!CB2</f>
        <v>47177</v>
      </c>
      <c r="CC2" s="333">
        <f>'IS BS CF'!CC2</f>
        <v>47208</v>
      </c>
      <c r="CD2" s="333">
        <f>'IS BS CF'!CD2</f>
        <v>47238</v>
      </c>
      <c r="CE2" s="333">
        <f>'IS BS CF'!CE2</f>
        <v>47269</v>
      </c>
      <c r="CF2" s="333">
        <f>'IS BS CF'!CF2</f>
        <v>47299</v>
      </c>
      <c r="CG2" s="333">
        <f>'IS BS CF'!CG2</f>
        <v>47330</v>
      </c>
      <c r="CH2" s="333">
        <f>'IS BS CF'!CH2</f>
        <v>47361</v>
      </c>
      <c r="CI2" s="333">
        <f>'IS BS CF'!CI2</f>
        <v>47391</v>
      </c>
      <c r="CJ2" s="333">
        <f>'IS BS CF'!CJ2</f>
        <v>47422</v>
      </c>
      <c r="CK2" s="333">
        <f>'IS BS CF'!CK2</f>
        <v>47452</v>
      </c>
      <c r="CL2" s="333">
        <f>'IS BS CF'!CL2</f>
        <v>47483</v>
      </c>
      <c r="CN2" s="325">
        <f>EOMONTH(CO2,-3)</f>
        <v>45291</v>
      </c>
      <c r="CO2" s="325">
        <v>45352</v>
      </c>
      <c r="CP2" s="325">
        <f t="shared" ref="CP2:DL2" si="1">EOMONTH(CO2,3)</f>
        <v>45473</v>
      </c>
      <c r="CQ2" s="325">
        <f t="shared" si="1"/>
        <v>45565</v>
      </c>
      <c r="CR2" s="325">
        <f t="shared" si="1"/>
        <v>45657</v>
      </c>
      <c r="CS2" s="325">
        <f t="shared" si="1"/>
        <v>45747</v>
      </c>
      <c r="CT2" s="325">
        <f t="shared" si="1"/>
        <v>45838</v>
      </c>
      <c r="CU2" s="325">
        <f t="shared" si="1"/>
        <v>45930</v>
      </c>
      <c r="CV2" s="325">
        <f t="shared" si="1"/>
        <v>46022</v>
      </c>
      <c r="CW2" s="325">
        <f t="shared" si="1"/>
        <v>46112</v>
      </c>
      <c r="CX2" s="325">
        <f t="shared" si="1"/>
        <v>46203</v>
      </c>
      <c r="CY2" s="325">
        <f t="shared" si="1"/>
        <v>46295</v>
      </c>
      <c r="CZ2" s="325">
        <f t="shared" si="1"/>
        <v>46387</v>
      </c>
      <c r="DA2" s="325">
        <f t="shared" si="1"/>
        <v>46477</v>
      </c>
      <c r="DB2" s="325">
        <f t="shared" si="1"/>
        <v>46568</v>
      </c>
      <c r="DC2" s="325">
        <f t="shared" si="1"/>
        <v>46660</v>
      </c>
      <c r="DD2" s="325">
        <f t="shared" si="1"/>
        <v>46752</v>
      </c>
      <c r="DE2" s="325">
        <f t="shared" si="1"/>
        <v>46843</v>
      </c>
      <c r="DF2" s="325">
        <f t="shared" si="1"/>
        <v>46934</v>
      </c>
      <c r="DG2" s="325">
        <f t="shared" si="1"/>
        <v>47026</v>
      </c>
      <c r="DH2" s="325">
        <f t="shared" si="1"/>
        <v>47118</v>
      </c>
      <c r="DI2" s="325">
        <f t="shared" si="1"/>
        <v>47208</v>
      </c>
      <c r="DJ2" s="325">
        <f t="shared" si="1"/>
        <v>47299</v>
      </c>
      <c r="DK2" s="325">
        <f t="shared" si="1"/>
        <v>47391</v>
      </c>
      <c r="DL2" s="325">
        <f t="shared" si="1"/>
        <v>47483</v>
      </c>
    </row>
    <row r="3" spans="1:116" outlineLevel="1" x14ac:dyDescent="0.35">
      <c r="G3" s="13"/>
      <c r="R3" s="454">
        <f>'IS BS CF'!R3</f>
        <v>2023</v>
      </c>
      <c r="S3" s="454">
        <f>'IS BS CF'!S3</f>
        <v>2024</v>
      </c>
      <c r="T3" s="454">
        <f>'IS BS CF'!T3</f>
        <v>2024</v>
      </c>
      <c r="U3" s="454">
        <f>'IS BS CF'!U3</f>
        <v>2024</v>
      </c>
      <c r="V3" s="454">
        <f>'IS BS CF'!V3</f>
        <v>2024</v>
      </c>
      <c r="W3" s="454">
        <f>'IS BS CF'!W3</f>
        <v>2024</v>
      </c>
      <c r="X3" s="454">
        <f>'IS BS CF'!X3</f>
        <v>2024</v>
      </c>
      <c r="Y3" s="454">
        <f>'IS BS CF'!Y3</f>
        <v>2024</v>
      </c>
      <c r="Z3" s="454">
        <f>'IS BS CF'!Z3</f>
        <v>2024</v>
      </c>
      <c r="AA3" s="454">
        <f>'IS BS CF'!AA3</f>
        <v>2024</v>
      </c>
      <c r="AB3" s="454">
        <f>'IS BS CF'!AB3</f>
        <v>2024</v>
      </c>
      <c r="AC3" s="454">
        <f>'IS BS CF'!AC3</f>
        <v>2024</v>
      </c>
      <c r="AD3" s="454">
        <f>'IS BS CF'!AD3</f>
        <v>2024</v>
      </c>
      <c r="AE3" s="454">
        <f>'IS BS CF'!AE3</f>
        <v>2025</v>
      </c>
      <c r="AF3" s="454">
        <f>'IS BS CF'!AF3</f>
        <v>2025</v>
      </c>
      <c r="AG3" s="454">
        <f>'IS BS CF'!AG3</f>
        <v>2025</v>
      </c>
      <c r="AH3" s="454">
        <f>'IS BS CF'!AH3</f>
        <v>2025</v>
      </c>
      <c r="AI3" s="454">
        <f>'IS BS CF'!AI3</f>
        <v>2025</v>
      </c>
      <c r="AJ3" s="454">
        <f>'IS BS CF'!AJ3</f>
        <v>2025</v>
      </c>
      <c r="AK3" s="454">
        <f>'IS BS CF'!AK3</f>
        <v>2025</v>
      </c>
      <c r="AL3" s="454">
        <f>'IS BS CF'!AL3</f>
        <v>2025</v>
      </c>
      <c r="AM3" s="454">
        <f>'IS BS CF'!AM3</f>
        <v>2025</v>
      </c>
      <c r="AN3" s="454">
        <f>'IS BS CF'!AN3</f>
        <v>2025</v>
      </c>
      <c r="AO3" s="454">
        <f>'IS BS CF'!AO3</f>
        <v>2025</v>
      </c>
      <c r="AP3" s="454">
        <f>'IS BS CF'!AP3</f>
        <v>2025</v>
      </c>
      <c r="AQ3" s="454">
        <f>'IS BS CF'!AQ3</f>
        <v>2026</v>
      </c>
      <c r="AR3" s="454">
        <f>'IS BS CF'!AR3</f>
        <v>2026</v>
      </c>
      <c r="AS3" s="454">
        <f>'IS BS CF'!AS3</f>
        <v>2026</v>
      </c>
      <c r="AT3" s="454">
        <f>'IS BS CF'!AT3</f>
        <v>2026</v>
      </c>
      <c r="AU3" s="454">
        <f>'IS BS CF'!AU3</f>
        <v>2026</v>
      </c>
      <c r="AV3" s="454">
        <f>'IS BS CF'!AV3</f>
        <v>2026</v>
      </c>
      <c r="AW3" s="454">
        <f>'IS BS CF'!AW3</f>
        <v>2026</v>
      </c>
      <c r="AX3" s="454">
        <f>'IS BS CF'!AX3</f>
        <v>2026</v>
      </c>
      <c r="AY3" s="454">
        <f>'IS BS CF'!AY3</f>
        <v>2026</v>
      </c>
      <c r="AZ3" s="454">
        <f>'IS BS CF'!AZ3</f>
        <v>2026</v>
      </c>
      <c r="BA3" s="454">
        <f>'IS BS CF'!BA3</f>
        <v>2026</v>
      </c>
      <c r="BB3" s="454">
        <f>'IS BS CF'!BB3</f>
        <v>2026</v>
      </c>
      <c r="BC3" s="454">
        <f>'IS BS CF'!BC3</f>
        <v>2027</v>
      </c>
      <c r="BD3" s="454">
        <f>'IS BS CF'!BD3</f>
        <v>2027</v>
      </c>
      <c r="BE3" s="454">
        <f>'IS BS CF'!BE3</f>
        <v>2027</v>
      </c>
      <c r="BF3" s="454">
        <f>'IS BS CF'!BF3</f>
        <v>2027</v>
      </c>
      <c r="BG3" s="454">
        <f>'IS BS CF'!BG3</f>
        <v>2027</v>
      </c>
      <c r="BH3" s="454">
        <f>'IS BS CF'!BH3</f>
        <v>2027</v>
      </c>
      <c r="BI3" s="454">
        <f>'IS BS CF'!BI3</f>
        <v>2027</v>
      </c>
      <c r="BJ3" s="454">
        <f>'IS BS CF'!BJ3</f>
        <v>2027</v>
      </c>
      <c r="BK3" s="454">
        <f>'IS BS CF'!BK3</f>
        <v>2027</v>
      </c>
      <c r="BL3" s="454">
        <f>'IS BS CF'!BL3</f>
        <v>2027</v>
      </c>
      <c r="BM3" s="454">
        <f>'IS BS CF'!BM3</f>
        <v>2027</v>
      </c>
      <c r="BN3" s="454">
        <f>'IS BS CF'!BN3</f>
        <v>2027</v>
      </c>
      <c r="BO3" s="454">
        <f>'IS BS CF'!BO3</f>
        <v>2028</v>
      </c>
      <c r="BP3" s="454">
        <f>'IS BS CF'!BP3</f>
        <v>2028</v>
      </c>
      <c r="BQ3" s="454">
        <f>'IS BS CF'!BQ3</f>
        <v>2028</v>
      </c>
      <c r="BR3" s="454">
        <f>'IS BS CF'!BR3</f>
        <v>2028</v>
      </c>
      <c r="BS3" s="454">
        <f>'IS BS CF'!BS3</f>
        <v>2028</v>
      </c>
      <c r="BT3" s="454">
        <f>'IS BS CF'!BT3</f>
        <v>2028</v>
      </c>
      <c r="BU3" s="454">
        <f>'IS BS CF'!BU3</f>
        <v>2028</v>
      </c>
      <c r="BV3" s="454">
        <f>'IS BS CF'!BV3</f>
        <v>2028</v>
      </c>
      <c r="BW3" s="454">
        <f>'IS BS CF'!BW3</f>
        <v>2028</v>
      </c>
      <c r="BX3" s="454">
        <f>'IS BS CF'!BX3</f>
        <v>2028</v>
      </c>
      <c r="BY3" s="454">
        <f>'IS BS CF'!BY3</f>
        <v>2028</v>
      </c>
      <c r="BZ3" s="454">
        <f>'IS BS CF'!BZ3</f>
        <v>2028</v>
      </c>
      <c r="CA3" s="454">
        <f>'IS BS CF'!CA3</f>
        <v>2029</v>
      </c>
      <c r="CB3" s="454">
        <f>'IS BS CF'!CB3</f>
        <v>2029</v>
      </c>
      <c r="CC3" s="454">
        <f>'IS BS CF'!CC3</f>
        <v>2029</v>
      </c>
      <c r="CD3" s="454">
        <f>'IS BS CF'!CD3</f>
        <v>2029</v>
      </c>
      <c r="CE3" s="454">
        <f>'IS BS CF'!CE3</f>
        <v>2029</v>
      </c>
      <c r="CF3" s="454">
        <f>'IS BS CF'!CF3</f>
        <v>2029</v>
      </c>
      <c r="CG3" s="454">
        <f>'IS BS CF'!CG3</f>
        <v>2029</v>
      </c>
      <c r="CH3" s="454">
        <f>'IS BS CF'!CH3</f>
        <v>2029</v>
      </c>
      <c r="CI3" s="454">
        <f>'IS BS CF'!CI3</f>
        <v>2029</v>
      </c>
      <c r="CJ3" s="454">
        <f>'IS BS CF'!CJ3</f>
        <v>2029</v>
      </c>
      <c r="CK3" s="454">
        <f>'IS BS CF'!CK3</f>
        <v>2029</v>
      </c>
      <c r="CL3" s="454">
        <f>'IS BS CF'!CL3</f>
        <v>2029</v>
      </c>
      <c r="CN3" s="227">
        <f>YEAR(CN2)*('IS BS CF'!$N$7="Quarterly")</f>
        <v>0</v>
      </c>
      <c r="CO3" s="227">
        <f>YEAR(CO2)*('IS BS CF'!$N$7="Quarterly")</f>
        <v>0</v>
      </c>
      <c r="CP3" s="227">
        <f>YEAR(CP2)*('IS BS CF'!$N$7="Quarterly")</f>
        <v>0</v>
      </c>
      <c r="CQ3" s="227">
        <f>YEAR(CQ2)*('IS BS CF'!$N$7="Quarterly")</f>
        <v>0</v>
      </c>
      <c r="CR3" s="227">
        <f>YEAR(CR2)*('IS BS CF'!$N$7="Quarterly")</f>
        <v>0</v>
      </c>
      <c r="CS3" s="227">
        <f>YEAR(CS2)*('IS BS CF'!$N$7="Quarterly")</f>
        <v>0</v>
      </c>
      <c r="CT3" s="227">
        <f>YEAR(CT2)*('IS BS CF'!$N$7="Quarterly")</f>
        <v>0</v>
      </c>
      <c r="CU3" s="227">
        <f>YEAR(CU2)*('IS BS CF'!$N$7="Quarterly")</f>
        <v>0</v>
      </c>
      <c r="CV3" s="227">
        <f>YEAR(CV2)*('IS BS CF'!$N$7="Quarterly")</f>
        <v>0</v>
      </c>
      <c r="CW3" s="227">
        <f>YEAR(CW2)*('IS BS CF'!$N$7="Quarterly")</f>
        <v>0</v>
      </c>
      <c r="CX3" s="227">
        <f>YEAR(CX2)*('IS BS CF'!$N$7="Quarterly")</f>
        <v>0</v>
      </c>
      <c r="CY3" s="227">
        <f>YEAR(CY2)*('IS BS CF'!$N$7="Quarterly")</f>
        <v>0</v>
      </c>
      <c r="CZ3" s="227">
        <f>YEAR(CZ2)*('IS BS CF'!$N$7="Quarterly")</f>
        <v>0</v>
      </c>
      <c r="DA3" s="227">
        <f>YEAR(DA2)*('IS BS CF'!$N$7="Quarterly")</f>
        <v>0</v>
      </c>
      <c r="DB3" s="227">
        <f>YEAR(DB2)*('IS BS CF'!$N$7="Quarterly")</f>
        <v>0</v>
      </c>
      <c r="DC3" s="227">
        <f>YEAR(DC2)*('IS BS CF'!$N$7="Quarterly")</f>
        <v>0</v>
      </c>
      <c r="DD3" s="227">
        <f>YEAR(DD2)*('IS BS CF'!$N$7="Quarterly")</f>
        <v>0</v>
      </c>
      <c r="DE3" s="227">
        <f>YEAR(DE2)*('IS BS CF'!$N$7="Quarterly")</f>
        <v>0</v>
      </c>
      <c r="DF3" s="227">
        <f>YEAR(DF2)*('IS BS CF'!$N$7="Quarterly")</f>
        <v>0</v>
      </c>
      <c r="DG3" s="227">
        <f>YEAR(DG2)*('IS BS CF'!$N$7="Quarterly")</f>
        <v>0</v>
      </c>
      <c r="DH3" s="227">
        <f>YEAR(DH2)*('IS BS CF'!$N$7="Quarterly")</f>
        <v>0</v>
      </c>
      <c r="DI3" s="227">
        <f>YEAR(DI2)*('IS BS CF'!$N$7="Quarterly")</f>
        <v>0</v>
      </c>
      <c r="DJ3" s="227">
        <f>YEAR(DJ2)*('IS BS CF'!$N$7="Quarterly")</f>
        <v>0</v>
      </c>
      <c r="DK3" s="227">
        <f>YEAR(DK2)*('IS BS CF'!$N$7="Quarterly")</f>
        <v>0</v>
      </c>
      <c r="DL3" s="227">
        <f>YEAR(DL2)*('IS BS CF'!$N$7="Quarterly")</f>
        <v>0</v>
      </c>
    </row>
    <row r="4" spans="1:116" outlineLevel="1" x14ac:dyDescent="0.35">
      <c r="R4" s="454">
        <f>'IS BS CF'!R4</f>
        <v>2023</v>
      </c>
      <c r="S4" s="454">
        <f>'IS BS CF'!S4</f>
        <v>0</v>
      </c>
      <c r="T4" s="454">
        <f>'IS BS CF'!T4</f>
        <v>0</v>
      </c>
      <c r="U4" s="454">
        <f>'IS BS CF'!U4</f>
        <v>0</v>
      </c>
      <c r="V4" s="454">
        <f>'IS BS CF'!V4</f>
        <v>0</v>
      </c>
      <c r="W4" s="454">
        <f>'IS BS CF'!W4</f>
        <v>0</v>
      </c>
      <c r="X4" s="454">
        <f>'IS BS CF'!X4</f>
        <v>0</v>
      </c>
      <c r="Y4" s="454">
        <f>'IS BS CF'!Y4</f>
        <v>0</v>
      </c>
      <c r="Z4" s="454">
        <f>'IS BS CF'!Z4</f>
        <v>0</v>
      </c>
      <c r="AA4" s="454">
        <f>'IS BS CF'!AA4</f>
        <v>0</v>
      </c>
      <c r="AB4" s="454">
        <f>'IS BS CF'!AB4</f>
        <v>0</v>
      </c>
      <c r="AC4" s="454">
        <f>'IS BS CF'!AC4</f>
        <v>0</v>
      </c>
      <c r="AD4" s="454">
        <f>'IS BS CF'!AD4</f>
        <v>2024</v>
      </c>
      <c r="AE4" s="454">
        <f>'IS BS CF'!AE4</f>
        <v>0</v>
      </c>
      <c r="AF4" s="454">
        <f>'IS BS CF'!AF4</f>
        <v>0</v>
      </c>
      <c r="AG4" s="454">
        <f>'IS BS CF'!AG4</f>
        <v>0</v>
      </c>
      <c r="AH4" s="454">
        <f>'IS BS CF'!AH4</f>
        <v>0</v>
      </c>
      <c r="AI4" s="454">
        <f>'IS BS CF'!AI4</f>
        <v>0</v>
      </c>
      <c r="AJ4" s="454">
        <f>'IS BS CF'!AJ4</f>
        <v>0</v>
      </c>
      <c r="AK4" s="454">
        <f>'IS BS CF'!AK4</f>
        <v>0</v>
      </c>
      <c r="AL4" s="454">
        <f>'IS BS CF'!AL4</f>
        <v>0</v>
      </c>
      <c r="AM4" s="454">
        <f>'IS BS CF'!AM4</f>
        <v>0</v>
      </c>
      <c r="AN4" s="454">
        <f>'IS BS CF'!AN4</f>
        <v>0</v>
      </c>
      <c r="AO4" s="454">
        <f>'IS BS CF'!AO4</f>
        <v>0</v>
      </c>
      <c r="AP4" s="454">
        <f>'IS BS CF'!AP4</f>
        <v>2025</v>
      </c>
      <c r="AQ4" s="454">
        <f>'IS BS CF'!AQ4</f>
        <v>0</v>
      </c>
      <c r="AR4" s="454">
        <f>'IS BS CF'!AR4</f>
        <v>0</v>
      </c>
      <c r="AS4" s="454">
        <f>'IS BS CF'!AS4</f>
        <v>0</v>
      </c>
      <c r="AT4" s="454">
        <f>'IS BS CF'!AT4</f>
        <v>0</v>
      </c>
      <c r="AU4" s="454">
        <f>'IS BS CF'!AU4</f>
        <v>0</v>
      </c>
      <c r="AV4" s="454">
        <f>'IS BS CF'!AV4</f>
        <v>0</v>
      </c>
      <c r="AW4" s="454">
        <f>'IS BS CF'!AW4</f>
        <v>0</v>
      </c>
      <c r="AX4" s="454">
        <f>'IS BS CF'!AX4</f>
        <v>0</v>
      </c>
      <c r="AY4" s="454">
        <f>'IS BS CF'!AY4</f>
        <v>0</v>
      </c>
      <c r="AZ4" s="454">
        <f>'IS BS CF'!AZ4</f>
        <v>0</v>
      </c>
      <c r="BA4" s="454">
        <f>'IS BS CF'!BA4</f>
        <v>0</v>
      </c>
      <c r="BB4" s="454">
        <f>'IS BS CF'!BB4</f>
        <v>2026</v>
      </c>
      <c r="BC4" s="454">
        <f>'IS BS CF'!BC4</f>
        <v>0</v>
      </c>
      <c r="BD4" s="454">
        <f>'IS BS CF'!BD4</f>
        <v>0</v>
      </c>
      <c r="BE4" s="454">
        <f>'IS BS CF'!BE4</f>
        <v>0</v>
      </c>
      <c r="BF4" s="454">
        <f>'IS BS CF'!BF4</f>
        <v>0</v>
      </c>
      <c r="BG4" s="454">
        <f>'IS BS CF'!BG4</f>
        <v>0</v>
      </c>
      <c r="BH4" s="454">
        <f>'IS BS CF'!BH4</f>
        <v>0</v>
      </c>
      <c r="BI4" s="454">
        <f>'IS BS CF'!BI4</f>
        <v>0</v>
      </c>
      <c r="BJ4" s="454">
        <f>'IS BS CF'!BJ4</f>
        <v>0</v>
      </c>
      <c r="BK4" s="454">
        <f>'IS BS CF'!BK4</f>
        <v>0</v>
      </c>
      <c r="BL4" s="454">
        <f>'IS BS CF'!BL4</f>
        <v>0</v>
      </c>
      <c r="BM4" s="454">
        <f>'IS BS CF'!BM4</f>
        <v>0</v>
      </c>
      <c r="BN4" s="454">
        <f>'IS BS CF'!BN4</f>
        <v>2027</v>
      </c>
      <c r="BO4" s="454">
        <f>'IS BS CF'!BO4</f>
        <v>0</v>
      </c>
      <c r="BP4" s="454">
        <f>'IS BS CF'!BP4</f>
        <v>0</v>
      </c>
      <c r="BQ4" s="454">
        <f>'IS BS CF'!BQ4</f>
        <v>0</v>
      </c>
      <c r="BR4" s="454">
        <f>'IS BS CF'!BR4</f>
        <v>0</v>
      </c>
      <c r="BS4" s="454">
        <f>'IS BS CF'!BS4</f>
        <v>0</v>
      </c>
      <c r="BT4" s="454">
        <f>'IS BS CF'!BT4</f>
        <v>0</v>
      </c>
      <c r="BU4" s="454">
        <f>'IS BS CF'!BU4</f>
        <v>0</v>
      </c>
      <c r="BV4" s="454">
        <f>'IS BS CF'!BV4</f>
        <v>0</v>
      </c>
      <c r="BW4" s="454">
        <f>'IS BS CF'!BW4</f>
        <v>0</v>
      </c>
      <c r="BX4" s="454">
        <f>'IS BS CF'!BX4</f>
        <v>0</v>
      </c>
      <c r="BY4" s="454">
        <f>'IS BS CF'!BY4</f>
        <v>0</v>
      </c>
      <c r="BZ4" s="454">
        <f>'IS BS CF'!BZ4</f>
        <v>2028</v>
      </c>
      <c r="CA4" s="454">
        <f>'IS BS CF'!CA4</f>
        <v>0</v>
      </c>
      <c r="CB4" s="454">
        <f>'IS BS CF'!CB4</f>
        <v>0</v>
      </c>
      <c r="CC4" s="454">
        <f>'IS BS CF'!CC4</f>
        <v>0</v>
      </c>
      <c r="CD4" s="454">
        <f>'IS BS CF'!CD4</f>
        <v>0</v>
      </c>
      <c r="CE4" s="454">
        <f>'IS BS CF'!CE4</f>
        <v>0</v>
      </c>
      <c r="CF4" s="454">
        <f>'IS BS CF'!CF4</f>
        <v>0</v>
      </c>
      <c r="CG4" s="454">
        <f>'IS BS CF'!CG4</f>
        <v>0</v>
      </c>
      <c r="CH4" s="454">
        <f>'IS BS CF'!CH4</f>
        <v>0</v>
      </c>
      <c r="CI4" s="454">
        <f>'IS BS CF'!CI4</f>
        <v>0</v>
      </c>
      <c r="CJ4" s="454">
        <f>'IS BS CF'!CJ4</f>
        <v>0</v>
      </c>
      <c r="CK4" s="454">
        <f>'IS BS CF'!CK4</f>
        <v>0</v>
      </c>
      <c r="CL4" s="454">
        <f>'IS BS CF'!CL4</f>
        <v>2029</v>
      </c>
      <c r="CN4" s="227">
        <f>CN3*(MONTH(CN2)=12)*('IS BS CF'!$N$7="Quarterly")</f>
        <v>0</v>
      </c>
      <c r="CO4" s="227">
        <f>CO3*(MONTH(CO2)=12)*('IS BS CF'!$N$7="Quarterly")</f>
        <v>0</v>
      </c>
      <c r="CP4" s="227">
        <f>CP3*(MONTH(CP2)=12)*('IS BS CF'!$N$7="Quarterly")</f>
        <v>0</v>
      </c>
      <c r="CQ4" s="227">
        <f>CQ3*(MONTH(CQ2)=12)*('IS BS CF'!$N$7="Quarterly")</f>
        <v>0</v>
      </c>
      <c r="CR4" s="227">
        <f>CR3*(MONTH(CR2)=12)*('IS BS CF'!$N$7="Quarterly")</f>
        <v>0</v>
      </c>
      <c r="CS4" s="227">
        <f>CS3*(MONTH(CS2)=12)*('IS BS CF'!$N$7="Quarterly")</f>
        <v>0</v>
      </c>
      <c r="CT4" s="227">
        <f>CT3*(MONTH(CT2)=12)*('IS BS CF'!$N$7="Quarterly")</f>
        <v>0</v>
      </c>
      <c r="CU4" s="227">
        <f>CU3*(MONTH(CU2)=12)*('IS BS CF'!$N$7="Quarterly")</f>
        <v>0</v>
      </c>
      <c r="CV4" s="227">
        <f>CV3*(MONTH(CV2)=12)*('IS BS CF'!$N$7="Quarterly")</f>
        <v>0</v>
      </c>
      <c r="CW4" s="227">
        <f>CW3*(MONTH(CW2)=12)*('IS BS CF'!$N$7="Quarterly")</f>
        <v>0</v>
      </c>
      <c r="CX4" s="227">
        <f>CX3*(MONTH(CX2)=12)*('IS BS CF'!$N$7="Quarterly")</f>
        <v>0</v>
      </c>
      <c r="CY4" s="227">
        <f>CY3*(MONTH(CY2)=12)*('IS BS CF'!$N$7="Quarterly")</f>
        <v>0</v>
      </c>
      <c r="CZ4" s="227">
        <f>CZ3*(MONTH(CZ2)=12)*('IS BS CF'!$N$7="Quarterly")</f>
        <v>0</v>
      </c>
      <c r="DA4" s="227">
        <f>DA3*(MONTH(DA2)=12)*('IS BS CF'!$N$7="Quarterly")</f>
        <v>0</v>
      </c>
      <c r="DB4" s="227">
        <f>DB3*(MONTH(DB2)=12)*('IS BS CF'!$N$7="Quarterly")</f>
        <v>0</v>
      </c>
      <c r="DC4" s="227">
        <f>DC3*(MONTH(DC2)=12)*('IS BS CF'!$N$7="Quarterly")</f>
        <v>0</v>
      </c>
      <c r="DD4" s="227">
        <f>DD3*(MONTH(DD2)=12)*('IS BS CF'!$N$7="Quarterly")</f>
        <v>0</v>
      </c>
      <c r="DE4" s="227">
        <f>DE3*(MONTH(DE2)=12)*('IS BS CF'!$N$7="Quarterly")</f>
        <v>0</v>
      </c>
      <c r="DF4" s="227">
        <f>DF3*(MONTH(DF2)=12)*('IS BS CF'!$N$7="Quarterly")</f>
        <v>0</v>
      </c>
      <c r="DG4" s="227">
        <f>DG3*(MONTH(DG2)=12)*('IS BS CF'!$N$7="Quarterly")</f>
        <v>0</v>
      </c>
      <c r="DH4" s="227">
        <f>DH3*(MONTH(DH2)=12)*('IS BS CF'!$N$7="Quarterly")</f>
        <v>0</v>
      </c>
      <c r="DI4" s="227">
        <f>DI3*(MONTH(DI2)=12)*('IS BS CF'!$N$7="Quarterly")</f>
        <v>0</v>
      </c>
      <c r="DJ4" s="227">
        <f>DJ3*(MONTH(DJ2)=12)*('IS BS CF'!$N$7="Quarterly")</f>
        <v>0</v>
      </c>
      <c r="DK4" s="227">
        <f>DK3*(MONTH(DK2)=12)*('IS BS CF'!$N$7="Quarterly")</f>
        <v>0</v>
      </c>
      <c r="DL4" s="227">
        <f>DL3*(MONTH(DL2)=12)*('IS BS CF'!$N$7="Quarterly")</f>
        <v>0</v>
      </c>
    </row>
    <row r="5" spans="1:116" outlineLevel="1" x14ac:dyDescent="0.35">
      <c r="R5" s="455">
        <f>'IS BS CF'!R5</f>
        <v>0</v>
      </c>
      <c r="S5" s="455">
        <f>'IS BS CF'!S5</f>
        <v>1</v>
      </c>
      <c r="T5" s="455">
        <f>'IS BS CF'!T5</f>
        <v>1</v>
      </c>
      <c r="U5" s="455">
        <f>'IS BS CF'!U5</f>
        <v>1</v>
      </c>
      <c r="V5" s="455">
        <f>'IS BS CF'!V5</f>
        <v>1</v>
      </c>
      <c r="W5" s="455">
        <f>'IS BS CF'!W5</f>
        <v>1</v>
      </c>
      <c r="X5" s="455">
        <f>'IS BS CF'!X5</f>
        <v>1</v>
      </c>
      <c r="Y5" s="455">
        <f>'IS BS CF'!Y5</f>
        <v>1</v>
      </c>
      <c r="Z5" s="455">
        <f>'IS BS CF'!Z5</f>
        <v>1</v>
      </c>
      <c r="AA5" s="455">
        <f>'IS BS CF'!AA5</f>
        <v>1</v>
      </c>
      <c r="AB5" s="455">
        <f>'IS BS CF'!AB5</f>
        <v>1</v>
      </c>
      <c r="AC5" s="455">
        <f>'IS BS CF'!AC5</f>
        <v>1</v>
      </c>
      <c r="AD5" s="455">
        <f>'IS BS CF'!AD5</f>
        <v>1</v>
      </c>
      <c r="AE5" s="455">
        <f>'IS BS CF'!AE5</f>
        <v>2</v>
      </c>
      <c r="AF5" s="455">
        <f>'IS BS CF'!AF5</f>
        <v>2</v>
      </c>
      <c r="AG5" s="455">
        <f>'IS BS CF'!AG5</f>
        <v>2</v>
      </c>
      <c r="AH5" s="455">
        <f>'IS BS CF'!AH5</f>
        <v>2</v>
      </c>
      <c r="AI5" s="455">
        <f>'IS BS CF'!AI5</f>
        <v>2</v>
      </c>
      <c r="AJ5" s="455">
        <f>'IS BS CF'!AJ5</f>
        <v>2</v>
      </c>
      <c r="AK5" s="455">
        <f>'IS BS CF'!AK5</f>
        <v>2</v>
      </c>
      <c r="AL5" s="455">
        <f>'IS BS CF'!AL5</f>
        <v>2</v>
      </c>
      <c r="AM5" s="455">
        <f>'IS BS CF'!AM5</f>
        <v>2</v>
      </c>
      <c r="AN5" s="455">
        <f>'IS BS CF'!AN5</f>
        <v>2</v>
      </c>
      <c r="AO5" s="455">
        <f>'IS BS CF'!AO5</f>
        <v>2</v>
      </c>
      <c r="AP5" s="455">
        <f>'IS BS CF'!AP5</f>
        <v>2</v>
      </c>
      <c r="AQ5" s="455">
        <f>'IS BS CF'!AQ5</f>
        <v>3</v>
      </c>
      <c r="AR5" s="455">
        <f>'IS BS CF'!AR5</f>
        <v>3</v>
      </c>
      <c r="AS5" s="455">
        <f>'IS BS CF'!AS5</f>
        <v>3</v>
      </c>
      <c r="AT5" s="455">
        <f>'IS BS CF'!AT5</f>
        <v>3</v>
      </c>
      <c r="AU5" s="455">
        <f>'IS BS CF'!AU5</f>
        <v>3</v>
      </c>
      <c r="AV5" s="455">
        <f>'IS BS CF'!AV5</f>
        <v>3</v>
      </c>
      <c r="AW5" s="455">
        <f>'IS BS CF'!AW5</f>
        <v>3</v>
      </c>
      <c r="AX5" s="455">
        <f>'IS BS CF'!AX5</f>
        <v>3</v>
      </c>
      <c r="AY5" s="455">
        <f>'IS BS CF'!AY5</f>
        <v>3</v>
      </c>
      <c r="AZ5" s="455">
        <f>'IS BS CF'!AZ5</f>
        <v>3</v>
      </c>
      <c r="BA5" s="455">
        <f>'IS BS CF'!BA5</f>
        <v>3</v>
      </c>
      <c r="BB5" s="455">
        <f>'IS BS CF'!BB5</f>
        <v>3</v>
      </c>
      <c r="BC5" s="455">
        <f>'IS BS CF'!BC5</f>
        <v>4</v>
      </c>
      <c r="BD5" s="455">
        <f>'IS BS CF'!BD5</f>
        <v>4</v>
      </c>
      <c r="BE5" s="455">
        <f>'IS BS CF'!BE5</f>
        <v>4</v>
      </c>
      <c r="BF5" s="455">
        <f>'IS BS CF'!BF5</f>
        <v>4</v>
      </c>
      <c r="BG5" s="455">
        <f>'IS BS CF'!BG5</f>
        <v>4</v>
      </c>
      <c r="BH5" s="455">
        <f>'IS BS CF'!BH5</f>
        <v>4</v>
      </c>
      <c r="BI5" s="455">
        <f>'IS BS CF'!BI5</f>
        <v>4</v>
      </c>
      <c r="BJ5" s="455">
        <f>'IS BS CF'!BJ5</f>
        <v>4</v>
      </c>
      <c r="BK5" s="455">
        <f>'IS BS CF'!BK5</f>
        <v>4</v>
      </c>
      <c r="BL5" s="455">
        <f>'IS BS CF'!BL5</f>
        <v>4</v>
      </c>
      <c r="BM5" s="455">
        <f>'IS BS CF'!BM5</f>
        <v>4</v>
      </c>
      <c r="BN5" s="455">
        <f>'IS BS CF'!BN5</f>
        <v>4</v>
      </c>
      <c r="BO5" s="455">
        <f>'IS BS CF'!BO5</f>
        <v>5</v>
      </c>
      <c r="BP5" s="455">
        <f>'IS BS CF'!BP5</f>
        <v>5</v>
      </c>
      <c r="BQ5" s="455">
        <f>'IS BS CF'!BQ5</f>
        <v>5</v>
      </c>
      <c r="BR5" s="455">
        <f>'IS BS CF'!BR5</f>
        <v>5</v>
      </c>
      <c r="BS5" s="455">
        <f>'IS BS CF'!BS5</f>
        <v>5</v>
      </c>
      <c r="BT5" s="455">
        <f>'IS BS CF'!BT5</f>
        <v>5</v>
      </c>
      <c r="BU5" s="455">
        <f>'IS BS CF'!BU5</f>
        <v>5</v>
      </c>
      <c r="BV5" s="455">
        <f>'IS BS CF'!BV5</f>
        <v>5</v>
      </c>
      <c r="BW5" s="455">
        <f>'IS BS CF'!BW5</f>
        <v>5</v>
      </c>
      <c r="BX5" s="455">
        <f>'IS BS CF'!BX5</f>
        <v>5</v>
      </c>
      <c r="BY5" s="455">
        <f>'IS BS CF'!BY5</f>
        <v>5</v>
      </c>
      <c r="BZ5" s="455">
        <f>'IS BS CF'!BZ5</f>
        <v>5</v>
      </c>
      <c r="CA5" s="455">
        <f>'IS BS CF'!CA5</f>
        <v>6</v>
      </c>
      <c r="CB5" s="455">
        <f>'IS BS CF'!CB5</f>
        <v>6</v>
      </c>
      <c r="CC5" s="455">
        <f>'IS BS CF'!CC5</f>
        <v>6</v>
      </c>
      <c r="CD5" s="455">
        <f>'IS BS CF'!CD5</f>
        <v>6</v>
      </c>
      <c r="CE5" s="455">
        <f>'IS BS CF'!CE5</f>
        <v>6</v>
      </c>
      <c r="CF5" s="455">
        <f>'IS BS CF'!CF5</f>
        <v>6</v>
      </c>
      <c r="CG5" s="455">
        <f>'IS BS CF'!CG5</f>
        <v>6</v>
      </c>
      <c r="CH5" s="455">
        <f>'IS BS CF'!CH5</f>
        <v>6</v>
      </c>
      <c r="CI5" s="455">
        <f>'IS BS CF'!CI5</f>
        <v>6</v>
      </c>
      <c r="CJ5" s="455">
        <f>'IS BS CF'!CJ5</f>
        <v>6</v>
      </c>
      <c r="CK5" s="455">
        <f>'IS BS CF'!CK5</f>
        <v>6</v>
      </c>
      <c r="CL5" s="455">
        <f>'IS BS CF'!CL5</f>
        <v>6</v>
      </c>
    </row>
    <row r="6" spans="1:116" outlineLevel="1" x14ac:dyDescent="0.35">
      <c r="R6" s="455">
        <f>'IS BS CF'!R6</f>
        <v>0</v>
      </c>
      <c r="S6" s="455">
        <f>'IS BS CF'!S6</f>
        <v>0</v>
      </c>
      <c r="T6" s="455">
        <f>'IS BS CF'!T6</f>
        <v>0</v>
      </c>
      <c r="U6" s="455">
        <f>'IS BS CF'!U6</f>
        <v>0</v>
      </c>
      <c r="V6" s="455">
        <f>'IS BS CF'!V6</f>
        <v>0</v>
      </c>
      <c r="W6" s="455">
        <f>'IS BS CF'!W6</f>
        <v>0</v>
      </c>
      <c r="X6" s="455">
        <f>'IS BS CF'!X6</f>
        <v>0</v>
      </c>
      <c r="Y6" s="455">
        <f>'IS BS CF'!Y6</f>
        <v>0</v>
      </c>
      <c r="Z6" s="455">
        <f>'IS BS CF'!Z6</f>
        <v>0</v>
      </c>
      <c r="AA6" s="455">
        <f>'IS BS CF'!AA6</f>
        <v>0</v>
      </c>
      <c r="AB6" s="455">
        <f>'IS BS CF'!AB6</f>
        <v>0</v>
      </c>
      <c r="AC6" s="455">
        <f>'IS BS CF'!AC6</f>
        <v>0</v>
      </c>
      <c r="AD6" s="455">
        <f>'IS BS CF'!AD6</f>
        <v>1</v>
      </c>
      <c r="AE6" s="455">
        <f>'IS BS CF'!AE6</f>
        <v>0</v>
      </c>
      <c r="AF6" s="455">
        <f>'IS BS CF'!AF6</f>
        <v>0</v>
      </c>
      <c r="AG6" s="455">
        <f>'IS BS CF'!AG6</f>
        <v>0</v>
      </c>
      <c r="AH6" s="455">
        <f>'IS BS CF'!AH6</f>
        <v>0</v>
      </c>
      <c r="AI6" s="455">
        <f>'IS BS CF'!AI6</f>
        <v>0</v>
      </c>
      <c r="AJ6" s="455">
        <f>'IS BS CF'!AJ6</f>
        <v>0</v>
      </c>
      <c r="AK6" s="455">
        <f>'IS BS CF'!AK6</f>
        <v>0</v>
      </c>
      <c r="AL6" s="455">
        <f>'IS BS CF'!AL6</f>
        <v>0</v>
      </c>
      <c r="AM6" s="455">
        <f>'IS BS CF'!AM6</f>
        <v>0</v>
      </c>
      <c r="AN6" s="455">
        <f>'IS BS CF'!AN6</f>
        <v>0</v>
      </c>
      <c r="AO6" s="455">
        <f>'IS BS CF'!AO6</f>
        <v>0</v>
      </c>
      <c r="AP6" s="455">
        <f>'IS BS CF'!AP6</f>
        <v>2</v>
      </c>
      <c r="AQ6" s="455">
        <f>'IS BS CF'!AQ6</f>
        <v>0</v>
      </c>
      <c r="AR6" s="455">
        <f>'IS BS CF'!AR6</f>
        <v>0</v>
      </c>
      <c r="AS6" s="455">
        <f>'IS BS CF'!AS6</f>
        <v>0</v>
      </c>
      <c r="AT6" s="455">
        <f>'IS BS CF'!AT6</f>
        <v>0</v>
      </c>
      <c r="AU6" s="455">
        <f>'IS BS CF'!AU6</f>
        <v>0</v>
      </c>
      <c r="AV6" s="455">
        <f>'IS BS CF'!AV6</f>
        <v>0</v>
      </c>
      <c r="AW6" s="455">
        <f>'IS BS CF'!AW6</f>
        <v>0</v>
      </c>
      <c r="AX6" s="455">
        <f>'IS BS CF'!AX6</f>
        <v>0</v>
      </c>
      <c r="AY6" s="455">
        <f>'IS BS CF'!AY6</f>
        <v>0</v>
      </c>
      <c r="AZ6" s="455">
        <f>'IS BS CF'!AZ6</f>
        <v>0</v>
      </c>
      <c r="BA6" s="455">
        <f>'IS BS CF'!BA6</f>
        <v>0</v>
      </c>
      <c r="BB6" s="455">
        <f>'IS BS CF'!BB6</f>
        <v>3</v>
      </c>
      <c r="BC6" s="455">
        <f>'IS BS CF'!BC6</f>
        <v>0</v>
      </c>
      <c r="BD6" s="455">
        <f>'IS BS CF'!BD6</f>
        <v>0</v>
      </c>
      <c r="BE6" s="455">
        <f>'IS BS CF'!BE6</f>
        <v>0</v>
      </c>
      <c r="BF6" s="455">
        <f>'IS BS CF'!BF6</f>
        <v>0</v>
      </c>
      <c r="BG6" s="455">
        <f>'IS BS CF'!BG6</f>
        <v>0</v>
      </c>
      <c r="BH6" s="455">
        <f>'IS BS CF'!BH6</f>
        <v>0</v>
      </c>
      <c r="BI6" s="455">
        <f>'IS BS CF'!BI6</f>
        <v>0</v>
      </c>
      <c r="BJ6" s="455">
        <f>'IS BS CF'!BJ6</f>
        <v>0</v>
      </c>
      <c r="BK6" s="455">
        <f>'IS BS CF'!BK6</f>
        <v>0</v>
      </c>
      <c r="BL6" s="455">
        <f>'IS BS CF'!BL6</f>
        <v>0</v>
      </c>
      <c r="BM6" s="455">
        <f>'IS BS CF'!BM6</f>
        <v>0</v>
      </c>
      <c r="BN6" s="455">
        <f>'IS BS CF'!BN6</f>
        <v>4</v>
      </c>
      <c r="BO6" s="455">
        <f>'IS BS CF'!BO6</f>
        <v>0</v>
      </c>
      <c r="BP6" s="455">
        <f>'IS BS CF'!BP6</f>
        <v>0</v>
      </c>
      <c r="BQ6" s="455">
        <f>'IS BS CF'!BQ6</f>
        <v>0</v>
      </c>
      <c r="BR6" s="455">
        <f>'IS BS CF'!BR6</f>
        <v>0</v>
      </c>
      <c r="BS6" s="455">
        <f>'IS BS CF'!BS6</f>
        <v>0</v>
      </c>
      <c r="BT6" s="455">
        <f>'IS BS CF'!BT6</f>
        <v>0</v>
      </c>
      <c r="BU6" s="455">
        <f>'IS BS CF'!BU6</f>
        <v>0</v>
      </c>
      <c r="BV6" s="455">
        <f>'IS BS CF'!BV6</f>
        <v>0</v>
      </c>
      <c r="BW6" s="455">
        <f>'IS BS CF'!BW6</f>
        <v>0</v>
      </c>
      <c r="BX6" s="455">
        <f>'IS BS CF'!BX6</f>
        <v>0</v>
      </c>
      <c r="BY6" s="455">
        <f>'IS BS CF'!BY6</f>
        <v>0</v>
      </c>
      <c r="BZ6" s="455">
        <f>'IS BS CF'!BZ6</f>
        <v>5</v>
      </c>
      <c r="CA6" s="455">
        <f>'IS BS CF'!CA6</f>
        <v>0</v>
      </c>
      <c r="CB6" s="455">
        <f>'IS BS CF'!CB6</f>
        <v>0</v>
      </c>
      <c r="CC6" s="455">
        <f>'IS BS CF'!CC6</f>
        <v>0</v>
      </c>
      <c r="CD6" s="455">
        <f>'IS BS CF'!CD6</f>
        <v>0</v>
      </c>
      <c r="CE6" s="455">
        <f>'IS BS CF'!CE6</f>
        <v>0</v>
      </c>
      <c r="CF6" s="455">
        <f>'IS BS CF'!CF6</f>
        <v>0</v>
      </c>
      <c r="CG6" s="455">
        <f>'IS BS CF'!CG6</f>
        <v>0</v>
      </c>
      <c r="CH6" s="455">
        <f>'IS BS CF'!CH6</f>
        <v>0</v>
      </c>
      <c r="CI6" s="455">
        <f>'IS BS CF'!CI6</f>
        <v>0</v>
      </c>
      <c r="CJ6" s="455">
        <f>'IS BS CF'!CJ6</f>
        <v>0</v>
      </c>
      <c r="CK6" s="455">
        <f>'IS BS CF'!CK6</f>
        <v>0</v>
      </c>
      <c r="CL6" s="455" t="e">
        <f>'IS BS CF'!CL6</f>
        <v>#REF!</v>
      </c>
      <c r="CN6" s="223">
        <v>1</v>
      </c>
      <c r="CO6" s="223">
        <v>1</v>
      </c>
      <c r="CP6" s="222">
        <f t="shared" ref="CP6:DL6" si="2">CO6+1</f>
        <v>2</v>
      </c>
      <c r="CQ6" s="222">
        <f t="shared" si="2"/>
        <v>3</v>
      </c>
      <c r="CR6" s="222">
        <f t="shared" si="2"/>
        <v>4</v>
      </c>
      <c r="CS6" s="222">
        <f t="shared" si="2"/>
        <v>5</v>
      </c>
      <c r="CT6" s="222">
        <f t="shared" si="2"/>
        <v>6</v>
      </c>
      <c r="CU6" s="222">
        <f t="shared" si="2"/>
        <v>7</v>
      </c>
      <c r="CV6" s="222">
        <f t="shared" si="2"/>
        <v>8</v>
      </c>
      <c r="CW6" s="222">
        <f t="shared" si="2"/>
        <v>9</v>
      </c>
      <c r="CX6" s="222">
        <f t="shared" si="2"/>
        <v>10</v>
      </c>
      <c r="CY6" s="222">
        <f t="shared" si="2"/>
        <v>11</v>
      </c>
      <c r="CZ6" s="222">
        <f t="shared" si="2"/>
        <v>12</v>
      </c>
      <c r="DA6" s="222">
        <f t="shared" si="2"/>
        <v>13</v>
      </c>
      <c r="DB6" s="222">
        <f t="shared" si="2"/>
        <v>14</v>
      </c>
      <c r="DC6" s="222">
        <f t="shared" si="2"/>
        <v>15</v>
      </c>
      <c r="DD6" s="222">
        <f t="shared" si="2"/>
        <v>16</v>
      </c>
      <c r="DE6" s="222">
        <f t="shared" si="2"/>
        <v>17</v>
      </c>
      <c r="DF6" s="222">
        <f t="shared" si="2"/>
        <v>18</v>
      </c>
      <c r="DG6" s="222">
        <f t="shared" si="2"/>
        <v>19</v>
      </c>
      <c r="DH6" s="222">
        <f t="shared" si="2"/>
        <v>20</v>
      </c>
      <c r="DI6" s="222">
        <f t="shared" si="2"/>
        <v>21</v>
      </c>
      <c r="DJ6" s="222">
        <f t="shared" si="2"/>
        <v>22</v>
      </c>
      <c r="DK6" s="222">
        <f t="shared" si="2"/>
        <v>23</v>
      </c>
      <c r="DL6" s="222">
        <f t="shared" si="2"/>
        <v>24</v>
      </c>
    </row>
    <row r="7" spans="1:116" outlineLevel="1" x14ac:dyDescent="0.35">
      <c r="G7" s="15"/>
      <c r="H7" s="57"/>
      <c r="I7" s="57"/>
      <c r="J7" s="57"/>
      <c r="K7" s="57"/>
      <c r="L7" s="57"/>
      <c r="M7" s="57"/>
      <c r="N7" s="57"/>
      <c r="O7" s="57"/>
      <c r="P7" s="57"/>
      <c r="R7" s="452">
        <f>'IS BS CF'!R7</f>
        <v>0</v>
      </c>
      <c r="S7" s="452">
        <f>'IS BS CF'!S7</f>
        <v>1</v>
      </c>
      <c r="T7" s="452">
        <f>'IS BS CF'!T7</f>
        <v>2</v>
      </c>
      <c r="U7" s="452">
        <f>'IS BS CF'!U7</f>
        <v>3</v>
      </c>
      <c r="V7" s="452">
        <f>'IS BS CF'!V7</f>
        <v>4</v>
      </c>
      <c r="W7" s="452">
        <f>'IS BS CF'!W7</f>
        <v>5</v>
      </c>
      <c r="X7" s="452">
        <f>'IS BS CF'!X7</f>
        <v>6</v>
      </c>
      <c r="Y7" s="452">
        <f>'IS BS CF'!Y7</f>
        <v>7</v>
      </c>
      <c r="Z7" s="452">
        <f>'IS BS CF'!Z7</f>
        <v>8</v>
      </c>
      <c r="AA7" s="452">
        <f>'IS BS CF'!AA7</f>
        <v>9</v>
      </c>
      <c r="AB7" s="452">
        <f>'IS BS CF'!AB7</f>
        <v>10</v>
      </c>
      <c r="AC7" s="452">
        <f>'IS BS CF'!AC7</f>
        <v>11</v>
      </c>
      <c r="AD7" s="452">
        <f>'IS BS CF'!AD7</f>
        <v>12</v>
      </c>
      <c r="AE7" s="452">
        <f>'IS BS CF'!AE7</f>
        <v>1</v>
      </c>
      <c r="AF7" s="452">
        <f>'IS BS CF'!AF7</f>
        <v>2</v>
      </c>
      <c r="AG7" s="452">
        <f>'IS BS CF'!AG7</f>
        <v>3</v>
      </c>
      <c r="AH7" s="452">
        <f>'IS BS CF'!AH7</f>
        <v>4</v>
      </c>
      <c r="AI7" s="452">
        <f>'IS BS CF'!AI7</f>
        <v>5</v>
      </c>
      <c r="AJ7" s="452">
        <f>'IS BS CF'!AJ7</f>
        <v>6</v>
      </c>
      <c r="AK7" s="452">
        <f>'IS BS CF'!AK7</f>
        <v>7</v>
      </c>
      <c r="AL7" s="452">
        <f>'IS BS CF'!AL7</f>
        <v>8</v>
      </c>
      <c r="AM7" s="452">
        <f>'IS BS CF'!AM7</f>
        <v>9</v>
      </c>
      <c r="AN7" s="452">
        <f>'IS BS CF'!AN7</f>
        <v>10</v>
      </c>
      <c r="AO7" s="452">
        <f>'IS BS CF'!AO7</f>
        <v>11</v>
      </c>
      <c r="AP7" s="452">
        <f>'IS BS CF'!AP7</f>
        <v>12</v>
      </c>
      <c r="AQ7" s="452">
        <f>'IS BS CF'!AQ7</f>
        <v>1</v>
      </c>
      <c r="AR7" s="452">
        <f>'IS BS CF'!AR7</f>
        <v>2</v>
      </c>
      <c r="AS7" s="452">
        <f>'IS BS CF'!AS7</f>
        <v>3</v>
      </c>
      <c r="AT7" s="452">
        <f>'IS BS CF'!AT7</f>
        <v>4</v>
      </c>
      <c r="AU7" s="452">
        <f>'IS BS CF'!AU7</f>
        <v>5</v>
      </c>
      <c r="AV7" s="452">
        <f>'IS BS CF'!AV7</f>
        <v>6</v>
      </c>
      <c r="AW7" s="452">
        <f>'IS BS CF'!AW7</f>
        <v>7</v>
      </c>
      <c r="AX7" s="452">
        <f>'IS BS CF'!AX7</f>
        <v>8</v>
      </c>
      <c r="AY7" s="452">
        <f>'IS BS CF'!AY7</f>
        <v>9</v>
      </c>
      <c r="AZ7" s="452">
        <f>'IS BS CF'!AZ7</f>
        <v>10</v>
      </c>
      <c r="BA7" s="452">
        <f>'IS BS CF'!BA7</f>
        <v>11</v>
      </c>
      <c r="BB7" s="452">
        <f>'IS BS CF'!BB7</f>
        <v>12</v>
      </c>
      <c r="BC7" s="452">
        <f>'IS BS CF'!BC7</f>
        <v>1</v>
      </c>
      <c r="BD7" s="452">
        <f>'IS BS CF'!BD7</f>
        <v>2</v>
      </c>
      <c r="BE7" s="452">
        <f>'IS BS CF'!BE7</f>
        <v>3</v>
      </c>
      <c r="BF7" s="452">
        <f>'IS BS CF'!BF7</f>
        <v>4</v>
      </c>
      <c r="BG7" s="452">
        <f>'IS BS CF'!BG7</f>
        <v>5</v>
      </c>
      <c r="BH7" s="452">
        <f>'IS BS CF'!BH7</f>
        <v>6</v>
      </c>
      <c r="BI7" s="452">
        <f>'IS BS CF'!BI7</f>
        <v>7</v>
      </c>
      <c r="BJ7" s="452">
        <f>'IS BS CF'!BJ7</f>
        <v>8</v>
      </c>
      <c r="BK7" s="452">
        <f>'IS BS CF'!BK7</f>
        <v>9</v>
      </c>
      <c r="BL7" s="452">
        <f>'IS BS CF'!BL7</f>
        <v>10</v>
      </c>
      <c r="BM7" s="452">
        <f>'IS BS CF'!BM7</f>
        <v>11</v>
      </c>
      <c r="BN7" s="452">
        <f>'IS BS CF'!BN7</f>
        <v>12</v>
      </c>
      <c r="BO7" s="452">
        <f>'IS BS CF'!BO7</f>
        <v>1</v>
      </c>
      <c r="BP7" s="452">
        <f>'IS BS CF'!BP7</f>
        <v>2</v>
      </c>
      <c r="BQ7" s="452">
        <f>'IS BS CF'!BQ7</f>
        <v>3</v>
      </c>
      <c r="BR7" s="452">
        <f>'IS BS CF'!BR7</f>
        <v>4</v>
      </c>
      <c r="BS7" s="452">
        <f>'IS BS CF'!BS7</f>
        <v>5</v>
      </c>
      <c r="BT7" s="452">
        <f>'IS BS CF'!BT7</f>
        <v>6</v>
      </c>
      <c r="BU7" s="452">
        <f>'IS BS CF'!BU7</f>
        <v>7</v>
      </c>
      <c r="BV7" s="452">
        <f>'IS BS CF'!BV7</f>
        <v>8</v>
      </c>
      <c r="BW7" s="452">
        <f>'IS BS CF'!BW7</f>
        <v>9</v>
      </c>
      <c r="BX7" s="452">
        <f>'IS BS CF'!BX7</f>
        <v>10</v>
      </c>
      <c r="BY7" s="452">
        <f>'IS BS CF'!BY7</f>
        <v>11</v>
      </c>
      <c r="BZ7" s="452">
        <f>'IS BS CF'!BZ7</f>
        <v>12</v>
      </c>
      <c r="CA7" s="452">
        <f>'IS BS CF'!CA7</f>
        <v>1</v>
      </c>
      <c r="CB7" s="452">
        <f>'IS BS CF'!CB7</f>
        <v>2</v>
      </c>
      <c r="CC7" s="452">
        <f>'IS BS CF'!CC7</f>
        <v>3</v>
      </c>
      <c r="CD7" s="452">
        <f>'IS BS CF'!CD7</f>
        <v>4</v>
      </c>
      <c r="CE7" s="452">
        <f>'IS BS CF'!CE7</f>
        <v>5</v>
      </c>
      <c r="CF7" s="452">
        <f>'IS BS CF'!CF7</f>
        <v>6</v>
      </c>
      <c r="CG7" s="452">
        <f>'IS BS CF'!CG7</f>
        <v>7</v>
      </c>
      <c r="CH7" s="452">
        <f>'IS BS CF'!CH7</f>
        <v>8</v>
      </c>
      <c r="CI7" s="452">
        <f>'IS BS CF'!CI7</f>
        <v>9</v>
      </c>
      <c r="CJ7" s="452">
        <f>'IS BS CF'!CJ7</f>
        <v>10</v>
      </c>
      <c r="CK7" s="452">
        <f>'IS BS CF'!CK7</f>
        <v>11</v>
      </c>
      <c r="CL7" s="452">
        <f>'IS BS CF'!CL7</f>
        <v>12</v>
      </c>
      <c r="CN7" s="12">
        <f t="shared" ref="CN7:DL7" si="3">MONTH(CN2)</f>
        <v>12</v>
      </c>
      <c r="CO7" s="12">
        <f t="shared" si="3"/>
        <v>3</v>
      </c>
      <c r="CP7" s="12">
        <f t="shared" si="3"/>
        <v>6</v>
      </c>
      <c r="CQ7" s="12">
        <f t="shared" si="3"/>
        <v>9</v>
      </c>
      <c r="CR7" s="12">
        <f t="shared" si="3"/>
        <v>12</v>
      </c>
      <c r="CS7" s="12">
        <f t="shared" si="3"/>
        <v>3</v>
      </c>
      <c r="CT7" s="12">
        <f t="shared" si="3"/>
        <v>6</v>
      </c>
      <c r="CU7" s="12">
        <f t="shared" si="3"/>
        <v>9</v>
      </c>
      <c r="CV7" s="12">
        <f t="shared" si="3"/>
        <v>12</v>
      </c>
      <c r="CW7" s="12">
        <f t="shared" si="3"/>
        <v>3</v>
      </c>
      <c r="CX7" s="12">
        <f t="shared" si="3"/>
        <v>6</v>
      </c>
      <c r="CY7" s="12">
        <f t="shared" si="3"/>
        <v>9</v>
      </c>
      <c r="CZ7" s="12">
        <f t="shared" si="3"/>
        <v>12</v>
      </c>
      <c r="DA7" s="12">
        <f t="shared" si="3"/>
        <v>3</v>
      </c>
      <c r="DB7" s="12">
        <f t="shared" si="3"/>
        <v>6</v>
      </c>
      <c r="DC7" s="12">
        <f t="shared" si="3"/>
        <v>9</v>
      </c>
      <c r="DD7" s="12">
        <f t="shared" si="3"/>
        <v>12</v>
      </c>
      <c r="DE7" s="12">
        <f t="shared" si="3"/>
        <v>3</v>
      </c>
      <c r="DF7" s="12">
        <f t="shared" si="3"/>
        <v>6</v>
      </c>
      <c r="DG7" s="12">
        <f t="shared" si="3"/>
        <v>9</v>
      </c>
      <c r="DH7" s="12">
        <f t="shared" si="3"/>
        <v>12</v>
      </c>
      <c r="DI7" s="12">
        <f t="shared" si="3"/>
        <v>3</v>
      </c>
      <c r="DJ7" s="12">
        <f t="shared" si="3"/>
        <v>6</v>
      </c>
      <c r="DK7" s="12">
        <f t="shared" si="3"/>
        <v>9</v>
      </c>
      <c r="DL7" s="12">
        <f t="shared" si="3"/>
        <v>12</v>
      </c>
    </row>
    <row r="8" spans="1:116" outlineLevel="1" x14ac:dyDescent="0.35">
      <c r="D8" s="6"/>
      <c r="E8" s="6"/>
      <c r="F8" s="1"/>
      <c r="G8" s="15"/>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N8" s="12"/>
      <c r="CO8" s="12"/>
      <c r="CP8" s="12"/>
      <c r="CQ8" s="12"/>
      <c r="CR8" s="12"/>
      <c r="CS8" s="12"/>
      <c r="CT8" s="12"/>
      <c r="CU8" s="12"/>
      <c r="CV8" s="12"/>
      <c r="CW8" s="12"/>
      <c r="CX8" s="12"/>
      <c r="CY8" s="12"/>
      <c r="CZ8" s="12"/>
      <c r="DA8" s="12"/>
      <c r="DB8" s="12"/>
      <c r="DC8" s="12"/>
      <c r="DD8" s="12"/>
      <c r="DE8" s="12"/>
      <c r="DF8" s="12"/>
      <c r="DG8" s="12"/>
      <c r="DH8" s="12"/>
      <c r="DI8" s="12"/>
      <c r="DJ8" s="12"/>
      <c r="DK8" s="12"/>
      <c r="DL8" s="12"/>
    </row>
    <row r="9" spans="1:116" ht="7.5" customHeight="1" collapsed="1" x14ac:dyDescent="0.35">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3"/>
      <c r="CO9" s="223"/>
      <c r="CP9" s="223"/>
      <c r="CQ9" s="223"/>
      <c r="CR9" s="223"/>
      <c r="CS9" s="223"/>
      <c r="CT9" s="223"/>
      <c r="CU9" s="223"/>
      <c r="CV9" s="223"/>
      <c r="CW9" s="223"/>
      <c r="CX9" s="223"/>
      <c r="CY9" s="223"/>
      <c r="CZ9" s="223"/>
      <c r="DA9" s="223"/>
      <c r="DB9" s="223"/>
      <c r="DC9" s="223"/>
      <c r="DD9" s="223"/>
      <c r="DE9" s="223"/>
      <c r="DF9" s="223"/>
      <c r="DG9" s="223"/>
      <c r="DH9" s="223"/>
      <c r="DI9" s="223"/>
      <c r="DJ9" s="223"/>
      <c r="DK9" s="223"/>
      <c r="DL9" s="223"/>
    </row>
    <row r="10" spans="1:116" x14ac:dyDescent="0.35">
      <c r="A10" s="64"/>
      <c r="B10" s="294" t="s">
        <v>664</v>
      </c>
      <c r="C10" s="292"/>
      <c r="D10" s="292"/>
      <c r="E10" s="292"/>
      <c r="F10" s="292"/>
      <c r="G10" s="292"/>
      <c r="H10" s="292"/>
      <c r="I10" s="292"/>
      <c r="J10" s="292"/>
      <c r="K10" s="296"/>
      <c r="L10" s="296"/>
      <c r="M10" s="296"/>
      <c r="N10" s="296"/>
      <c r="O10" s="296"/>
      <c r="P10" s="299"/>
      <c r="Q10" s="260"/>
      <c r="R10" s="298"/>
      <c r="S10" s="297"/>
      <c r="T10" s="297"/>
      <c r="U10" s="297"/>
      <c r="V10" s="297"/>
      <c r="W10" s="297"/>
      <c r="X10" s="297"/>
      <c r="Y10" s="297"/>
      <c r="Z10" s="297"/>
      <c r="AA10" s="297"/>
      <c r="AB10" s="297"/>
      <c r="AC10" s="297"/>
      <c r="AD10" s="297"/>
      <c r="AE10" s="297"/>
      <c r="AF10" s="297"/>
      <c r="AG10" s="297"/>
      <c r="AH10" s="297"/>
      <c r="AI10" s="297"/>
      <c r="AJ10" s="297"/>
      <c r="AK10" s="297"/>
      <c r="AL10" s="297"/>
      <c r="AM10" s="297"/>
      <c r="AN10" s="297"/>
      <c r="AO10" s="297"/>
      <c r="AP10" s="297"/>
      <c r="AQ10" s="297"/>
      <c r="AR10" s="297"/>
      <c r="AS10" s="297"/>
      <c r="AT10" s="297"/>
      <c r="AU10" s="297"/>
      <c r="AV10" s="297"/>
      <c r="AW10" s="297"/>
      <c r="AX10" s="297"/>
      <c r="AY10" s="297"/>
      <c r="AZ10" s="297"/>
      <c r="BA10" s="297"/>
      <c r="BB10" s="297"/>
      <c r="BC10" s="297"/>
      <c r="BD10" s="297"/>
      <c r="BE10" s="297"/>
      <c r="BF10" s="297"/>
      <c r="BG10" s="297"/>
      <c r="BH10" s="297"/>
      <c r="BI10" s="297"/>
      <c r="BJ10" s="297"/>
      <c r="BK10" s="297"/>
      <c r="BL10" s="297"/>
      <c r="BM10" s="297"/>
      <c r="BN10" s="297"/>
      <c r="BO10" s="297"/>
      <c r="BP10" s="297"/>
      <c r="BQ10" s="297"/>
      <c r="BR10" s="297"/>
      <c r="BS10" s="297"/>
      <c r="BT10" s="297"/>
      <c r="BU10" s="297"/>
      <c r="BV10" s="297"/>
      <c r="BW10" s="297"/>
      <c r="BX10" s="297"/>
      <c r="BY10" s="297"/>
      <c r="BZ10" s="297"/>
      <c r="CA10" s="297"/>
      <c r="CB10" s="297"/>
      <c r="CC10" s="297"/>
      <c r="CD10" s="297"/>
      <c r="CE10" s="297"/>
      <c r="CF10" s="297"/>
      <c r="CG10" s="297"/>
      <c r="CH10" s="297"/>
      <c r="CI10" s="297"/>
      <c r="CJ10" s="297"/>
      <c r="CK10" s="297"/>
      <c r="CL10" s="300"/>
      <c r="CN10" s="298"/>
      <c r="CO10" s="292"/>
      <c r="CP10" s="292"/>
      <c r="CQ10" s="292"/>
      <c r="CR10" s="292"/>
      <c r="CS10" s="292"/>
      <c r="CT10" s="292"/>
      <c r="CU10" s="292"/>
      <c r="CV10" s="292"/>
      <c r="CW10" s="292"/>
      <c r="CX10" s="292"/>
      <c r="CY10" s="292"/>
      <c r="CZ10" s="292"/>
      <c r="DA10" s="292"/>
      <c r="DB10" s="292"/>
      <c r="DC10" s="292"/>
      <c r="DD10" s="292"/>
      <c r="DE10" s="292"/>
      <c r="DF10" s="292"/>
      <c r="DG10" s="292"/>
      <c r="DH10" s="292"/>
      <c r="DI10" s="292"/>
      <c r="DJ10" s="292"/>
      <c r="DK10" s="292"/>
      <c r="DL10" s="295"/>
    </row>
    <row r="11" spans="1:116" ht="5" customHeight="1" x14ac:dyDescent="0.35">
      <c r="A11" s="64"/>
      <c r="B11" s="67"/>
      <c r="H11" s="31"/>
      <c r="I11" s="31"/>
      <c r="J11" s="31"/>
      <c r="K11" s="260"/>
      <c r="L11" s="260"/>
      <c r="M11" s="260"/>
      <c r="N11" s="260"/>
      <c r="O11" s="260"/>
      <c r="P11" s="260"/>
      <c r="Q11" s="260"/>
      <c r="R11" s="252"/>
      <c r="S11" s="252"/>
      <c r="T11" s="252"/>
      <c r="U11" s="252"/>
      <c r="V11" s="252"/>
      <c r="W11" s="252"/>
      <c r="X11" s="252"/>
      <c r="Y11" s="252"/>
      <c r="Z11" s="252"/>
      <c r="AA11" s="252"/>
      <c r="AB11" s="252"/>
      <c r="AC11" s="252"/>
      <c r="AD11" s="252"/>
      <c r="AE11" s="252"/>
      <c r="AF11" s="252"/>
      <c r="AG11" s="252"/>
      <c r="AH11" s="252"/>
      <c r="AI11" s="252"/>
      <c r="AJ11" s="252"/>
      <c r="AK11" s="252"/>
      <c r="AL11" s="252"/>
      <c r="AM11" s="252"/>
      <c r="AN11" s="252"/>
      <c r="AO11" s="252"/>
      <c r="AP11" s="252"/>
      <c r="AQ11" s="252"/>
      <c r="AR11" s="252"/>
      <c r="AS11" s="252"/>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c r="BW11" s="252"/>
      <c r="BX11" s="252"/>
      <c r="BY11" s="252"/>
      <c r="BZ11" s="252"/>
      <c r="CA11" s="252"/>
      <c r="CB11" s="252"/>
      <c r="CC11" s="252"/>
      <c r="CD11" s="252"/>
      <c r="CE11" s="252"/>
      <c r="CF11" s="252"/>
      <c r="CG11" s="252"/>
      <c r="CH11" s="252"/>
      <c r="CI11" s="252"/>
      <c r="CJ11" s="252"/>
      <c r="CK11" s="252"/>
      <c r="CL11" s="252"/>
      <c r="CN11" s="252"/>
    </row>
    <row r="12" spans="1:116" ht="16" x14ac:dyDescent="0.5">
      <c r="B12" s="15"/>
      <c r="I12" s="272" t="s">
        <v>665</v>
      </c>
      <c r="J12" s="272"/>
      <c r="K12" s="273"/>
      <c r="L12" s="273"/>
      <c r="M12" s="273"/>
      <c r="N12" s="273"/>
      <c r="O12" s="273"/>
      <c r="P12" s="273"/>
      <c r="Q12" s="273"/>
      <c r="R12" s="273"/>
      <c r="S12" s="273"/>
      <c r="T12" s="273"/>
      <c r="U12" s="273"/>
      <c r="V12" s="273"/>
      <c r="W12" s="273"/>
      <c r="X12" s="273"/>
      <c r="Y12" s="273"/>
      <c r="Z12" s="273"/>
      <c r="AA12" s="273"/>
      <c r="AB12" s="273"/>
      <c r="AC12" s="273"/>
      <c r="AD12" s="273"/>
      <c r="AE12" s="273"/>
      <c r="AF12" s="273"/>
      <c r="AG12" s="273"/>
      <c r="AH12" s="273"/>
      <c r="AI12" s="273"/>
      <c r="AJ12" s="273"/>
      <c r="AK12" s="273"/>
      <c r="AL12" s="273"/>
      <c r="AM12" s="273"/>
      <c r="AN12" s="273"/>
      <c r="AO12" s="273"/>
      <c r="AP12" s="273"/>
      <c r="AQ12" s="273"/>
      <c r="AR12" s="273"/>
      <c r="AS12" s="273"/>
      <c r="AT12" s="273"/>
      <c r="AU12" s="273"/>
      <c r="AV12" s="273"/>
      <c r="AW12" s="273"/>
      <c r="AX12" s="273"/>
      <c r="AY12" s="273"/>
      <c r="AZ12" s="273"/>
      <c r="BA12" s="273"/>
      <c r="BB12" s="273"/>
      <c r="BC12" s="273"/>
      <c r="BD12" s="273"/>
      <c r="BE12" s="273"/>
      <c r="BF12" s="273"/>
      <c r="BG12" s="273"/>
      <c r="BH12" s="273"/>
      <c r="BI12" s="273"/>
      <c r="BJ12" s="273"/>
      <c r="BK12" s="273"/>
      <c r="BL12" s="273"/>
      <c r="BM12" s="273"/>
      <c r="BN12" s="273"/>
      <c r="BO12" s="273"/>
      <c r="BP12" s="273"/>
      <c r="BQ12" s="273"/>
      <c r="BR12" s="273"/>
      <c r="BS12" s="273"/>
      <c r="BT12" s="273"/>
      <c r="BU12" s="273"/>
      <c r="BV12" s="273"/>
      <c r="BW12" s="273"/>
      <c r="BX12" s="273"/>
      <c r="BY12" s="273"/>
      <c r="BZ12" s="273"/>
      <c r="CA12" s="273"/>
      <c r="CB12" s="273"/>
      <c r="CC12" s="273"/>
      <c r="CD12" s="273"/>
      <c r="CE12" s="273"/>
      <c r="CF12" s="273"/>
      <c r="CG12" s="273"/>
      <c r="CH12" s="273"/>
      <c r="CI12" s="273"/>
      <c r="CJ12" s="273"/>
      <c r="CK12" s="273"/>
      <c r="CL12" s="273"/>
      <c r="CN12" s="273"/>
    </row>
    <row r="13" spans="1:116" x14ac:dyDescent="0.35">
      <c r="B13" s="9" t="s">
        <v>615</v>
      </c>
      <c r="H13" s="27"/>
      <c r="I13" s="33" cm="1">
        <f t="array" aca="1" ref="I13" ca="1">MIN(IF(ISNUMBER(K13:DL13), K13:DL13))</f>
        <v>0</v>
      </c>
      <c r="J13" s="33"/>
      <c r="K13" s="274">
        <f ca="1">'IS BS CF'!K55</f>
        <v>169592649.5999999</v>
      </c>
      <c r="L13" s="274">
        <f ca="1">'IS BS CF'!L55</f>
        <v>169165181.68000007</v>
      </c>
      <c r="M13" s="274">
        <f ca="1">'IS BS CF'!M55</f>
        <v>168716590.36399996</v>
      </c>
      <c r="N13" s="274">
        <f ca="1">'IS BS CF'!N55</f>
        <v>168245819.48220003</v>
      </c>
      <c r="O13" s="274">
        <f ca="1">'IS BS CF'!O55</f>
        <v>167751760.05631018</v>
      </c>
      <c r="P13" s="274">
        <f ca="1">'IS BS CF'!P55</f>
        <v>167233247.65912569</v>
      </c>
      <c r="Q13" s="274"/>
      <c r="R13" s="274">
        <f>'IS BS CF'!R55</f>
        <v>0</v>
      </c>
      <c r="S13" s="274">
        <f ca="1">'IS BS CF'!S55</f>
        <v>169966054.13333333</v>
      </c>
      <c r="T13" s="274">
        <f ca="1">'IS BS CF'!T55</f>
        <v>169932108.26666665</v>
      </c>
      <c r="U13" s="274">
        <f ca="1">'IS BS CF'!U55</f>
        <v>169898162.39999998</v>
      </c>
      <c r="V13" s="274">
        <f ca="1">'IS BS CF'!V55</f>
        <v>169864216.5333333</v>
      </c>
      <c r="W13" s="274">
        <f ca="1">'IS BS CF'!W55</f>
        <v>169830270.66666663</v>
      </c>
      <c r="X13" s="274">
        <f ca="1">'IS BS CF'!X55</f>
        <v>169796324.79999995</v>
      </c>
      <c r="Y13" s="274">
        <f ca="1">'IS BS CF'!Y55</f>
        <v>169762378.93333328</v>
      </c>
      <c r="Z13" s="274">
        <f ca="1">'IS BS CF'!Z55</f>
        <v>169728433.0666666</v>
      </c>
      <c r="AA13" s="274">
        <f ca="1">'IS BS CF'!AA55</f>
        <v>169694487.19999993</v>
      </c>
      <c r="AB13" s="274">
        <f ca="1">'IS BS CF'!AB55</f>
        <v>169660541.33333325</v>
      </c>
      <c r="AC13" s="274">
        <f ca="1">'IS BS CF'!AC55</f>
        <v>169626595.46666658</v>
      </c>
      <c r="AD13" s="274">
        <f ca="1">'IS BS CF'!AD55</f>
        <v>169592649.5999999</v>
      </c>
      <c r="AE13" s="274">
        <f ca="1">'IS BS CF'!AE55</f>
        <v>169557027.27333325</v>
      </c>
      <c r="AF13" s="274">
        <f ca="1">'IS BS CF'!AF55</f>
        <v>169521404.9466666</v>
      </c>
      <c r="AG13" s="274">
        <f ca="1">'IS BS CF'!AG55</f>
        <v>169485782.61999995</v>
      </c>
      <c r="AH13" s="274">
        <f ca="1">'IS BS CF'!AH55</f>
        <v>169450160.29333329</v>
      </c>
      <c r="AI13" s="274">
        <f ca="1">'IS BS CF'!AI55</f>
        <v>169414537.96666664</v>
      </c>
      <c r="AJ13" s="274">
        <f ca="1">'IS BS CF'!AJ55</f>
        <v>169378915.63999999</v>
      </c>
      <c r="AK13" s="274">
        <f ca="1">'IS BS CF'!AK55</f>
        <v>169343293.31333333</v>
      </c>
      <c r="AL13" s="274">
        <f ca="1">'IS BS CF'!AL55</f>
        <v>169307670.98666668</v>
      </c>
      <c r="AM13" s="274">
        <f ca="1">'IS BS CF'!AM55</f>
        <v>169272048.66000003</v>
      </c>
      <c r="AN13" s="274">
        <f ca="1">'IS BS CF'!AN55</f>
        <v>169236426.33333337</v>
      </c>
      <c r="AO13" s="274">
        <f ca="1">'IS BS CF'!AO55</f>
        <v>169200804.00666672</v>
      </c>
      <c r="AP13" s="274">
        <f ca="1">'IS BS CF'!AP55</f>
        <v>169165181.68000007</v>
      </c>
      <c r="AQ13" s="274">
        <f ca="1">'IS BS CF'!AQ55</f>
        <v>169127799.07033339</v>
      </c>
      <c r="AR13" s="274">
        <f ca="1">'IS BS CF'!AR55</f>
        <v>169090416.46066672</v>
      </c>
      <c r="AS13" s="274">
        <f ca="1">'IS BS CF'!AS55</f>
        <v>169053033.85100004</v>
      </c>
      <c r="AT13" s="274">
        <f ca="1">'IS BS CF'!AT55</f>
        <v>169015651.24133337</v>
      </c>
      <c r="AU13" s="274">
        <f ca="1">'IS BS CF'!AU55</f>
        <v>168978268.63166669</v>
      </c>
      <c r="AV13" s="274">
        <f ca="1">'IS BS CF'!AV55</f>
        <v>168940886.02200001</v>
      </c>
      <c r="AW13" s="274">
        <f ca="1">'IS BS CF'!AW55</f>
        <v>168903503.41233334</v>
      </c>
      <c r="AX13" s="274">
        <f ca="1">'IS BS CF'!AX55</f>
        <v>168866120.80266666</v>
      </c>
      <c r="AY13" s="274">
        <f ca="1">'IS BS CF'!AY55</f>
        <v>168828738.19299999</v>
      </c>
      <c r="AZ13" s="274">
        <f ca="1">'IS BS CF'!AZ55</f>
        <v>168791355.58333331</v>
      </c>
      <c r="BA13" s="274">
        <f ca="1">'IS BS CF'!BA55</f>
        <v>168753972.97366664</v>
      </c>
      <c r="BB13" s="274">
        <f ca="1">'IS BS CF'!BB55</f>
        <v>168716590.36399996</v>
      </c>
      <c r="BC13" s="274">
        <f ca="1">'IS BS CF'!BC55</f>
        <v>168677359.4571833</v>
      </c>
      <c r="BD13" s="274">
        <f ca="1">'IS BS CF'!BD55</f>
        <v>168638128.55036664</v>
      </c>
      <c r="BE13" s="274">
        <f ca="1">'IS BS CF'!BE55</f>
        <v>168598897.64354998</v>
      </c>
      <c r="BF13" s="274">
        <f ca="1">'IS BS CF'!BF55</f>
        <v>168559666.73673332</v>
      </c>
      <c r="BG13" s="274">
        <f ca="1">'IS BS CF'!BG55</f>
        <v>168520435.82991666</v>
      </c>
      <c r="BH13" s="274">
        <f ca="1">'IS BS CF'!BH55</f>
        <v>168481204.92309999</v>
      </c>
      <c r="BI13" s="274">
        <f ca="1">'IS BS CF'!BI55</f>
        <v>168441974.01628333</v>
      </c>
      <c r="BJ13" s="274">
        <f ca="1">'IS BS CF'!BJ55</f>
        <v>168402743.10946667</v>
      </c>
      <c r="BK13" s="274">
        <f ca="1">'IS BS CF'!BK55</f>
        <v>168363512.20265001</v>
      </c>
      <c r="BL13" s="274">
        <f ca="1">'IS BS CF'!BL55</f>
        <v>168324281.29583335</v>
      </c>
      <c r="BM13" s="274">
        <f ca="1">'IS BS CF'!BM55</f>
        <v>168285050.38901669</v>
      </c>
      <c r="BN13" s="274">
        <f ca="1">'IS BS CF'!BN55</f>
        <v>168245819.48220003</v>
      </c>
      <c r="BO13" s="274">
        <f ca="1">'IS BS CF'!BO55</f>
        <v>168204647.86337587</v>
      </c>
      <c r="BP13" s="274">
        <f ca="1">'IS BS CF'!BP55</f>
        <v>168163476.24455172</v>
      </c>
      <c r="BQ13" s="274">
        <f ca="1">'IS BS CF'!BQ55</f>
        <v>168122304.62572756</v>
      </c>
      <c r="BR13" s="274">
        <f ca="1">'IS BS CF'!BR55</f>
        <v>168081133.00690341</v>
      </c>
      <c r="BS13" s="274">
        <f ca="1">'IS BS CF'!BS55</f>
        <v>168039961.38807926</v>
      </c>
      <c r="BT13" s="274">
        <f ca="1">'IS BS CF'!BT55</f>
        <v>167998789.7692551</v>
      </c>
      <c r="BU13" s="274">
        <f ca="1">'IS BS CF'!BU55</f>
        <v>167957618.15043095</v>
      </c>
      <c r="BV13" s="274">
        <f ca="1">'IS BS CF'!BV55</f>
        <v>167916446.53160679</v>
      </c>
      <c r="BW13" s="274">
        <f ca="1">'IS BS CF'!BW55</f>
        <v>167875274.91278264</v>
      </c>
      <c r="BX13" s="274">
        <f ca="1">'IS BS CF'!BX55</f>
        <v>167834103.29395849</v>
      </c>
      <c r="BY13" s="274">
        <f ca="1">'IS BS CF'!BY55</f>
        <v>167792931.67513433</v>
      </c>
      <c r="BZ13" s="274">
        <f ca="1">'IS BS CF'!BZ55</f>
        <v>167751760.05631018</v>
      </c>
      <c r="CA13" s="274">
        <f ca="1">'IS BS CF'!CA55</f>
        <v>167708550.68987814</v>
      </c>
      <c r="CB13" s="274">
        <f ca="1">'IS BS CF'!CB55</f>
        <v>167665341.32344609</v>
      </c>
      <c r="CC13" s="274">
        <f ca="1">'IS BS CF'!CC55</f>
        <v>167622131.95701405</v>
      </c>
      <c r="CD13" s="274">
        <f ca="1">'IS BS CF'!CD55</f>
        <v>167578922.59058201</v>
      </c>
      <c r="CE13" s="274">
        <f ca="1">'IS BS CF'!CE55</f>
        <v>167535713.22414997</v>
      </c>
      <c r="CF13" s="274">
        <f ca="1">'IS BS CF'!CF55</f>
        <v>167492503.85771793</v>
      </c>
      <c r="CG13" s="274">
        <f ca="1">'IS BS CF'!CG55</f>
        <v>167449294.49128589</v>
      </c>
      <c r="CH13" s="274">
        <f ca="1">'IS BS CF'!CH55</f>
        <v>167406085.12485385</v>
      </c>
      <c r="CI13" s="274">
        <f ca="1">'IS BS CF'!CI55</f>
        <v>167362875.75842181</v>
      </c>
      <c r="CJ13" s="274">
        <f ca="1">'IS BS CF'!CJ55</f>
        <v>167319666.39198977</v>
      </c>
      <c r="CK13" s="274">
        <f ca="1">'IS BS CF'!CK55</f>
        <v>167276457.02555773</v>
      </c>
      <c r="CL13" s="274">
        <f ca="1">'IS BS CF'!CL55</f>
        <v>167233247.65912569</v>
      </c>
      <c r="CN13" s="274"/>
      <c r="CO13" s="274">
        <v>2479104.1666666665</v>
      </c>
      <c r="CP13" s="274">
        <v>2448666.6666666665</v>
      </c>
      <c r="CQ13" s="274">
        <v>2418229.1666666665</v>
      </c>
      <c r="CR13" s="274">
        <v>2387791.6666666665</v>
      </c>
      <c r="CS13" s="274">
        <v>2314322.9166666665</v>
      </c>
      <c r="CT13" s="274">
        <v>2219791.6666666665</v>
      </c>
      <c r="CU13" s="274">
        <v>2125260.4166666665</v>
      </c>
      <c r="CV13" s="274">
        <v>2030729.1666666665</v>
      </c>
      <c r="CW13" s="274">
        <v>1932241.6666666665</v>
      </c>
      <c r="CX13" s="274">
        <v>1832354.1666666665</v>
      </c>
      <c r="CY13" s="274">
        <v>1733066.6666666665</v>
      </c>
      <c r="CZ13" s="274">
        <v>1632187.4999999998</v>
      </c>
      <c r="DA13" s="274">
        <v>1528079.9999999998</v>
      </c>
      <c r="DB13" s="274">
        <v>1422690.6249999998</v>
      </c>
      <c r="DC13" s="274">
        <v>1317301.2499999998</v>
      </c>
      <c r="DD13" s="274">
        <v>1211911.8749999998</v>
      </c>
      <c r="DE13" s="274">
        <v>1101137.1249999998</v>
      </c>
      <c r="DF13" s="274">
        <v>988997.81249999977</v>
      </c>
      <c r="DG13" s="274">
        <v>876858.49999999977</v>
      </c>
      <c r="DH13" s="274">
        <v>764719.18749999977</v>
      </c>
      <c r="DI13" s="274">
        <v>645020.85624999972</v>
      </c>
      <c r="DJ13" s="274">
        <v>523871.14062499971</v>
      </c>
      <c r="DK13" s="274">
        <v>402721.4249999997</v>
      </c>
      <c r="DL13" s="274">
        <v>281571.70937499969</v>
      </c>
    </row>
    <row r="14" spans="1:116" x14ac:dyDescent="0.35">
      <c r="B14" s="9"/>
      <c r="H14" s="27"/>
      <c r="I14" s="27"/>
      <c r="J14" s="27"/>
      <c r="K14" s="274"/>
      <c r="L14" s="274"/>
      <c r="M14" s="274"/>
      <c r="N14" s="274"/>
      <c r="O14" s="274"/>
      <c r="P14" s="274"/>
      <c r="Q14" s="274"/>
      <c r="R14" s="274"/>
      <c r="S14" s="274"/>
      <c r="T14" s="274"/>
      <c r="U14" s="274"/>
      <c r="V14" s="274"/>
      <c r="W14" s="274"/>
      <c r="X14" s="274"/>
      <c r="Y14" s="274"/>
      <c r="Z14" s="274"/>
      <c r="AA14" s="274"/>
      <c r="AB14" s="274"/>
      <c r="AC14" s="274"/>
      <c r="AD14" s="274"/>
      <c r="AE14" s="274"/>
      <c r="AF14" s="274"/>
      <c r="AG14" s="274"/>
      <c r="AH14" s="274"/>
      <c r="AI14" s="274"/>
      <c r="AJ14" s="274"/>
      <c r="AK14" s="274"/>
      <c r="AL14" s="274"/>
      <c r="AM14" s="274"/>
      <c r="AN14" s="274"/>
      <c r="AO14" s="274"/>
      <c r="AP14" s="274"/>
      <c r="AQ14" s="274"/>
      <c r="AR14" s="274"/>
      <c r="AS14" s="274"/>
      <c r="AT14" s="274"/>
      <c r="AU14" s="274"/>
      <c r="AV14" s="274"/>
      <c r="AW14" s="274"/>
      <c r="AX14" s="274"/>
      <c r="AY14" s="274"/>
      <c r="AZ14" s="274"/>
      <c r="BA14" s="274"/>
      <c r="BB14" s="274"/>
      <c r="BC14" s="274"/>
      <c r="BD14" s="274"/>
      <c r="BE14" s="274"/>
      <c r="BF14" s="274"/>
      <c r="BG14" s="274"/>
      <c r="BH14" s="274"/>
      <c r="BI14" s="274"/>
      <c r="BJ14" s="274"/>
      <c r="BK14" s="274"/>
      <c r="BL14" s="274"/>
    </row>
    <row r="15" spans="1:116" x14ac:dyDescent="0.35">
      <c r="B15" s="275" t="s">
        <v>666</v>
      </c>
      <c r="H15" s="276" t="s">
        <v>667</v>
      </c>
      <c r="I15" s="276" t="s">
        <v>668</v>
      </c>
      <c r="K15" s="277"/>
      <c r="L15" s="277"/>
      <c r="M15" s="277"/>
      <c r="N15" s="277"/>
      <c r="O15" s="277"/>
      <c r="P15" s="277"/>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x14ac:dyDescent="0.35">
      <c r="B16" s="459" t="s">
        <v>669</v>
      </c>
      <c r="H16" s="23">
        <v>10000000</v>
      </c>
      <c r="I16" s="109">
        <v>45292</v>
      </c>
      <c r="K16" s="53">
        <f t="shared" ref="K16:P20" si="4">SUMIF($R$3:$DL$3,K$2,$R16:$DL16)</f>
        <v>10000000</v>
      </c>
      <c r="L16" s="53">
        <f t="shared" si="4"/>
        <v>0</v>
      </c>
      <c r="M16" s="53">
        <f t="shared" si="4"/>
        <v>0</v>
      </c>
      <c r="N16" s="53">
        <f t="shared" si="4"/>
        <v>0</v>
      </c>
      <c r="O16" s="53">
        <f t="shared" si="4"/>
        <v>0</v>
      </c>
      <c r="P16" s="53">
        <f t="shared" si="4"/>
        <v>0</v>
      </c>
      <c r="Q16" s="53"/>
      <c r="R16" s="28">
        <f t="shared" ref="R16:AG19" si="5">$H16*(EOMONTH($I16,0)=R$2)</f>
        <v>0</v>
      </c>
      <c r="S16" s="53">
        <f t="shared" si="5"/>
        <v>10000000</v>
      </c>
      <c r="T16" s="28">
        <f t="shared" si="5"/>
        <v>0</v>
      </c>
      <c r="U16" s="28">
        <f t="shared" si="5"/>
        <v>0</v>
      </c>
      <c r="V16" s="28">
        <f t="shared" si="5"/>
        <v>0</v>
      </c>
      <c r="W16" s="28">
        <f t="shared" si="5"/>
        <v>0</v>
      </c>
      <c r="X16" s="28">
        <f t="shared" si="5"/>
        <v>0</v>
      </c>
      <c r="Y16" s="28">
        <f t="shared" si="5"/>
        <v>0</v>
      </c>
      <c r="Z16" s="28">
        <f t="shared" si="5"/>
        <v>0</v>
      </c>
      <c r="AA16" s="28">
        <f t="shared" si="5"/>
        <v>0</v>
      </c>
      <c r="AB16" s="28">
        <f t="shared" si="5"/>
        <v>0</v>
      </c>
      <c r="AC16" s="28">
        <f t="shared" si="5"/>
        <v>0</v>
      </c>
      <c r="AD16" s="28">
        <f t="shared" si="5"/>
        <v>0</v>
      </c>
      <c r="AE16" s="28">
        <f t="shared" si="5"/>
        <v>0</v>
      </c>
      <c r="AF16" s="28">
        <f t="shared" si="5"/>
        <v>0</v>
      </c>
      <c r="AG16" s="28">
        <f t="shared" si="5"/>
        <v>0</v>
      </c>
      <c r="AH16" s="28">
        <f t="shared" ref="AH16:AW19" si="6">$H16*(EOMONTH($I16,0)=AH$2)</f>
        <v>0</v>
      </c>
      <c r="AI16" s="28">
        <f t="shared" si="6"/>
        <v>0</v>
      </c>
      <c r="AJ16" s="28">
        <f t="shared" si="6"/>
        <v>0</v>
      </c>
      <c r="AK16" s="28">
        <f t="shared" si="6"/>
        <v>0</v>
      </c>
      <c r="AL16" s="28">
        <f t="shared" si="6"/>
        <v>0</v>
      </c>
      <c r="AM16" s="28">
        <f t="shared" si="6"/>
        <v>0</v>
      </c>
      <c r="AN16" s="28">
        <f t="shared" si="6"/>
        <v>0</v>
      </c>
      <c r="AO16" s="28">
        <f t="shared" si="6"/>
        <v>0</v>
      </c>
      <c r="AP16" s="28">
        <f t="shared" si="6"/>
        <v>0</v>
      </c>
      <c r="AQ16" s="28">
        <f t="shared" si="6"/>
        <v>0</v>
      </c>
      <c r="AR16" s="28">
        <f t="shared" si="6"/>
        <v>0</v>
      </c>
      <c r="AS16" s="28">
        <f t="shared" si="6"/>
        <v>0</v>
      </c>
      <c r="AT16" s="28">
        <f t="shared" si="6"/>
        <v>0</v>
      </c>
      <c r="AU16" s="28">
        <f t="shared" si="6"/>
        <v>0</v>
      </c>
      <c r="AV16" s="28">
        <f t="shared" si="6"/>
        <v>0</v>
      </c>
      <c r="AW16" s="28">
        <f t="shared" si="6"/>
        <v>0</v>
      </c>
      <c r="AX16" s="28">
        <f t="shared" ref="AX16:BM19" si="7">$H16*(EOMONTH($I16,0)=AX$2)</f>
        <v>0</v>
      </c>
      <c r="AY16" s="28">
        <f t="shared" si="7"/>
        <v>0</v>
      </c>
      <c r="AZ16" s="28">
        <f t="shared" si="7"/>
        <v>0</v>
      </c>
      <c r="BA16" s="28">
        <f t="shared" si="7"/>
        <v>0</v>
      </c>
      <c r="BB16" s="28">
        <f t="shared" si="7"/>
        <v>0</v>
      </c>
      <c r="BC16" s="28">
        <f t="shared" si="7"/>
        <v>0</v>
      </c>
      <c r="BD16" s="28">
        <f t="shared" si="7"/>
        <v>0</v>
      </c>
      <c r="BE16" s="28">
        <f t="shared" si="7"/>
        <v>0</v>
      </c>
      <c r="BF16" s="28">
        <f t="shared" si="7"/>
        <v>0</v>
      </c>
      <c r="BG16" s="28">
        <f t="shared" si="7"/>
        <v>0</v>
      </c>
      <c r="BH16" s="28">
        <f t="shared" si="7"/>
        <v>0</v>
      </c>
      <c r="BI16" s="28">
        <f t="shared" si="7"/>
        <v>0</v>
      </c>
      <c r="BJ16" s="28">
        <f t="shared" si="7"/>
        <v>0</v>
      </c>
      <c r="BK16" s="28">
        <f t="shared" si="7"/>
        <v>0</v>
      </c>
      <c r="BL16" s="28">
        <f t="shared" si="7"/>
        <v>0</v>
      </c>
      <c r="BM16" s="28">
        <f t="shared" si="7"/>
        <v>0</v>
      </c>
      <c r="BN16" s="28">
        <f t="shared" ref="BN16:CC19" si="8">$H16*(EOMONTH($I16,0)=BN$2)</f>
        <v>0</v>
      </c>
      <c r="BO16" s="28">
        <f t="shared" si="8"/>
        <v>0</v>
      </c>
      <c r="BP16" s="28">
        <f t="shared" si="8"/>
        <v>0</v>
      </c>
      <c r="BQ16" s="28">
        <f t="shared" si="8"/>
        <v>0</v>
      </c>
      <c r="BR16" s="28">
        <f t="shared" si="8"/>
        <v>0</v>
      </c>
      <c r="BS16" s="28">
        <f t="shared" si="8"/>
        <v>0</v>
      </c>
      <c r="BT16" s="28">
        <f t="shared" si="8"/>
        <v>0</v>
      </c>
      <c r="BU16" s="28">
        <f t="shared" si="8"/>
        <v>0</v>
      </c>
      <c r="BV16" s="28">
        <f t="shared" si="8"/>
        <v>0</v>
      </c>
      <c r="BW16" s="28">
        <f t="shared" si="8"/>
        <v>0</v>
      </c>
      <c r="BX16" s="28">
        <f t="shared" si="8"/>
        <v>0</v>
      </c>
      <c r="BY16" s="28">
        <f t="shared" si="8"/>
        <v>0</v>
      </c>
      <c r="BZ16" s="28">
        <f t="shared" si="8"/>
        <v>0</v>
      </c>
      <c r="CA16" s="28">
        <f t="shared" si="8"/>
        <v>0</v>
      </c>
      <c r="CB16" s="28">
        <f t="shared" si="8"/>
        <v>0</v>
      </c>
      <c r="CC16" s="28">
        <f t="shared" si="8"/>
        <v>0</v>
      </c>
      <c r="CD16" s="28">
        <f t="shared" ref="CD16:CL19" si="9">$H16*(EOMONTH($I16,0)=CD$2)</f>
        <v>0</v>
      </c>
      <c r="CE16" s="28">
        <f t="shared" si="9"/>
        <v>0</v>
      </c>
      <c r="CF16" s="28">
        <f t="shared" si="9"/>
        <v>0</v>
      </c>
      <c r="CG16" s="28">
        <f t="shared" si="9"/>
        <v>0</v>
      </c>
      <c r="CH16" s="28">
        <f t="shared" si="9"/>
        <v>0</v>
      </c>
      <c r="CI16" s="28">
        <f t="shared" si="9"/>
        <v>0</v>
      </c>
      <c r="CJ16" s="28">
        <f t="shared" si="9"/>
        <v>0</v>
      </c>
      <c r="CK16" s="28">
        <f t="shared" si="9"/>
        <v>0</v>
      </c>
      <c r="CL16" s="28">
        <f t="shared" si="9"/>
        <v>0</v>
      </c>
      <c r="CN16" s="28">
        <f t="shared" ref="CN16:CN19" si="10">$H16*OR(EOMONTH($I16,0)=CN$2,EOMONTH($I16,1)=CN$2,EOMONTH($I16,2)=CN$2)</f>
        <v>0</v>
      </c>
      <c r="CO16" s="28">
        <f t="shared" ref="CO16:CO19" si="11">$H16*OR(EOMONTH($I16,0)=EOMONTH(CO$2,0),EOMONTH($I16,0)=EOMONTH(CO$2,-1),EOMONTH($I16,0)=EOMONTH(CO$2,-2))</f>
        <v>10000000</v>
      </c>
      <c r="CP16" s="28">
        <f t="shared" ref="CP16:DL19" si="12">$H16*OR(EOMONTH($I16,0)=EOMONTH(CP$2,0),EOMONTH($I16,0)=EOMONTH(CP$2,-1),EOMONTH($I16,0)=EOMONTH(CP$2,-2))</f>
        <v>0</v>
      </c>
      <c r="CQ16" s="28">
        <f t="shared" si="12"/>
        <v>0</v>
      </c>
      <c r="CR16" s="28">
        <f t="shared" si="12"/>
        <v>0</v>
      </c>
      <c r="CS16" s="28">
        <f t="shared" si="12"/>
        <v>0</v>
      </c>
      <c r="CT16" s="28">
        <f t="shared" si="12"/>
        <v>0</v>
      </c>
      <c r="CU16" s="28">
        <f t="shared" si="12"/>
        <v>0</v>
      </c>
      <c r="CV16" s="28">
        <f t="shared" si="12"/>
        <v>0</v>
      </c>
      <c r="CW16" s="28">
        <f t="shared" si="12"/>
        <v>0</v>
      </c>
      <c r="CX16" s="28">
        <f t="shared" si="12"/>
        <v>0</v>
      </c>
      <c r="CY16" s="28">
        <f t="shared" si="12"/>
        <v>0</v>
      </c>
      <c r="CZ16" s="28">
        <f t="shared" si="12"/>
        <v>0</v>
      </c>
      <c r="DA16" s="28">
        <f t="shared" si="12"/>
        <v>0</v>
      </c>
      <c r="DB16" s="28">
        <f t="shared" si="12"/>
        <v>0</v>
      </c>
      <c r="DC16" s="28">
        <f t="shared" si="12"/>
        <v>0</v>
      </c>
      <c r="DD16" s="28">
        <f t="shared" si="12"/>
        <v>0</v>
      </c>
      <c r="DE16" s="28">
        <f t="shared" si="12"/>
        <v>0</v>
      </c>
      <c r="DF16" s="28">
        <f t="shared" si="12"/>
        <v>0</v>
      </c>
      <c r="DG16" s="28">
        <f t="shared" si="12"/>
        <v>0</v>
      </c>
      <c r="DH16" s="28">
        <f t="shared" si="12"/>
        <v>0</v>
      </c>
      <c r="DI16" s="28">
        <f t="shared" si="12"/>
        <v>0</v>
      </c>
      <c r="DJ16" s="28">
        <f t="shared" si="12"/>
        <v>0</v>
      </c>
      <c r="DK16" s="28">
        <f t="shared" si="12"/>
        <v>0</v>
      </c>
      <c r="DL16" s="28">
        <f t="shared" si="12"/>
        <v>0</v>
      </c>
    </row>
    <row r="17" spans="2:116" x14ac:dyDescent="0.35">
      <c r="B17" s="459" t="s">
        <v>725</v>
      </c>
      <c r="H17" s="23">
        <v>20000000</v>
      </c>
      <c r="I17" s="109">
        <v>45292</v>
      </c>
      <c r="K17" s="53">
        <f t="shared" si="4"/>
        <v>20000000</v>
      </c>
      <c r="L17" s="53">
        <f t="shared" si="4"/>
        <v>0</v>
      </c>
      <c r="M17" s="53">
        <f t="shared" si="4"/>
        <v>0</v>
      </c>
      <c r="N17" s="53">
        <f t="shared" si="4"/>
        <v>0</v>
      </c>
      <c r="O17" s="53">
        <f t="shared" si="4"/>
        <v>0</v>
      </c>
      <c r="P17" s="53">
        <f t="shared" si="4"/>
        <v>0</v>
      </c>
      <c r="Q17" s="53"/>
      <c r="R17" s="28">
        <f t="shared" si="5"/>
        <v>0</v>
      </c>
      <c r="S17" s="53">
        <f t="shared" si="5"/>
        <v>20000000</v>
      </c>
      <c r="T17" s="28">
        <f t="shared" si="5"/>
        <v>0</v>
      </c>
      <c r="U17" s="28">
        <f t="shared" si="5"/>
        <v>0</v>
      </c>
      <c r="V17" s="28">
        <f t="shared" si="5"/>
        <v>0</v>
      </c>
      <c r="W17" s="28">
        <f t="shared" si="5"/>
        <v>0</v>
      </c>
      <c r="X17" s="28">
        <f t="shared" si="5"/>
        <v>0</v>
      </c>
      <c r="Y17" s="28">
        <f t="shared" si="5"/>
        <v>0</v>
      </c>
      <c r="Z17" s="28">
        <f t="shared" si="5"/>
        <v>0</v>
      </c>
      <c r="AA17" s="28">
        <f t="shared" si="5"/>
        <v>0</v>
      </c>
      <c r="AB17" s="28">
        <f t="shared" si="5"/>
        <v>0</v>
      </c>
      <c r="AC17" s="28">
        <f t="shared" si="5"/>
        <v>0</v>
      </c>
      <c r="AD17" s="28">
        <f t="shared" si="5"/>
        <v>0</v>
      </c>
      <c r="AE17" s="28">
        <f t="shared" si="5"/>
        <v>0</v>
      </c>
      <c r="AF17" s="28">
        <f t="shared" si="5"/>
        <v>0</v>
      </c>
      <c r="AG17" s="28">
        <f t="shared" si="5"/>
        <v>0</v>
      </c>
      <c r="AH17" s="28">
        <f t="shared" si="6"/>
        <v>0</v>
      </c>
      <c r="AI17" s="28">
        <f t="shared" si="6"/>
        <v>0</v>
      </c>
      <c r="AJ17" s="28">
        <f t="shared" si="6"/>
        <v>0</v>
      </c>
      <c r="AK17" s="28">
        <f t="shared" si="6"/>
        <v>0</v>
      </c>
      <c r="AL17" s="28">
        <f t="shared" si="6"/>
        <v>0</v>
      </c>
      <c r="AM17" s="28">
        <f t="shared" si="6"/>
        <v>0</v>
      </c>
      <c r="AN17" s="28">
        <f t="shared" si="6"/>
        <v>0</v>
      </c>
      <c r="AO17" s="28">
        <f t="shared" si="6"/>
        <v>0</v>
      </c>
      <c r="AP17" s="28">
        <f t="shared" si="6"/>
        <v>0</v>
      </c>
      <c r="AQ17" s="28">
        <f t="shared" si="6"/>
        <v>0</v>
      </c>
      <c r="AR17" s="28">
        <f t="shared" si="6"/>
        <v>0</v>
      </c>
      <c r="AS17" s="28">
        <f t="shared" si="6"/>
        <v>0</v>
      </c>
      <c r="AT17" s="28">
        <f t="shared" si="6"/>
        <v>0</v>
      </c>
      <c r="AU17" s="28">
        <f t="shared" si="6"/>
        <v>0</v>
      </c>
      <c r="AV17" s="28">
        <f t="shared" si="6"/>
        <v>0</v>
      </c>
      <c r="AW17" s="28">
        <f t="shared" si="6"/>
        <v>0</v>
      </c>
      <c r="AX17" s="28">
        <f t="shared" si="7"/>
        <v>0</v>
      </c>
      <c r="AY17" s="28">
        <f t="shared" si="7"/>
        <v>0</v>
      </c>
      <c r="AZ17" s="28">
        <f t="shared" si="7"/>
        <v>0</v>
      </c>
      <c r="BA17" s="28">
        <f t="shared" si="7"/>
        <v>0</v>
      </c>
      <c r="BB17" s="28">
        <f t="shared" si="7"/>
        <v>0</v>
      </c>
      <c r="BC17" s="28">
        <f t="shared" si="7"/>
        <v>0</v>
      </c>
      <c r="BD17" s="28">
        <f t="shared" si="7"/>
        <v>0</v>
      </c>
      <c r="BE17" s="28">
        <f t="shared" si="7"/>
        <v>0</v>
      </c>
      <c r="BF17" s="28">
        <f t="shared" si="7"/>
        <v>0</v>
      </c>
      <c r="BG17" s="28">
        <f t="shared" si="7"/>
        <v>0</v>
      </c>
      <c r="BH17" s="28">
        <f t="shared" si="7"/>
        <v>0</v>
      </c>
      <c r="BI17" s="28">
        <f t="shared" si="7"/>
        <v>0</v>
      </c>
      <c r="BJ17" s="28">
        <f t="shared" si="7"/>
        <v>0</v>
      </c>
      <c r="BK17" s="28">
        <f t="shared" si="7"/>
        <v>0</v>
      </c>
      <c r="BL17" s="28">
        <f t="shared" si="7"/>
        <v>0</v>
      </c>
      <c r="BM17" s="28">
        <f t="shared" si="7"/>
        <v>0</v>
      </c>
      <c r="BN17" s="28">
        <f t="shared" si="8"/>
        <v>0</v>
      </c>
      <c r="BO17" s="28">
        <f t="shared" si="8"/>
        <v>0</v>
      </c>
      <c r="BP17" s="28">
        <f t="shared" si="8"/>
        <v>0</v>
      </c>
      <c r="BQ17" s="28">
        <f t="shared" si="8"/>
        <v>0</v>
      </c>
      <c r="BR17" s="28">
        <f t="shared" si="8"/>
        <v>0</v>
      </c>
      <c r="BS17" s="28">
        <f t="shared" si="8"/>
        <v>0</v>
      </c>
      <c r="BT17" s="28">
        <f t="shared" si="8"/>
        <v>0</v>
      </c>
      <c r="BU17" s="28">
        <f t="shared" si="8"/>
        <v>0</v>
      </c>
      <c r="BV17" s="28">
        <f t="shared" si="8"/>
        <v>0</v>
      </c>
      <c r="BW17" s="28">
        <f t="shared" si="8"/>
        <v>0</v>
      </c>
      <c r="BX17" s="28">
        <f t="shared" si="8"/>
        <v>0</v>
      </c>
      <c r="BY17" s="28">
        <f t="shared" si="8"/>
        <v>0</v>
      </c>
      <c r="BZ17" s="28">
        <f t="shared" si="8"/>
        <v>0</v>
      </c>
      <c r="CA17" s="28">
        <f t="shared" si="8"/>
        <v>0</v>
      </c>
      <c r="CB17" s="28">
        <f t="shared" si="8"/>
        <v>0</v>
      </c>
      <c r="CC17" s="28">
        <f t="shared" si="8"/>
        <v>0</v>
      </c>
      <c r="CD17" s="28">
        <f t="shared" si="9"/>
        <v>0</v>
      </c>
      <c r="CE17" s="28">
        <f t="shared" si="9"/>
        <v>0</v>
      </c>
      <c r="CF17" s="28">
        <f t="shared" si="9"/>
        <v>0</v>
      </c>
      <c r="CG17" s="28">
        <f t="shared" si="9"/>
        <v>0</v>
      </c>
      <c r="CH17" s="28">
        <f t="shared" si="9"/>
        <v>0</v>
      </c>
      <c r="CI17" s="28">
        <f t="shared" si="9"/>
        <v>0</v>
      </c>
      <c r="CJ17" s="28">
        <f t="shared" si="9"/>
        <v>0</v>
      </c>
      <c r="CK17" s="28">
        <f t="shared" si="9"/>
        <v>0</v>
      </c>
      <c r="CL17" s="28">
        <f t="shared" si="9"/>
        <v>0</v>
      </c>
      <c r="CN17" s="28">
        <f t="shared" si="10"/>
        <v>0</v>
      </c>
      <c r="CO17" s="28">
        <f t="shared" si="11"/>
        <v>20000000</v>
      </c>
      <c r="CP17" s="28">
        <f t="shared" si="12"/>
        <v>0</v>
      </c>
      <c r="CQ17" s="28">
        <f t="shared" si="12"/>
        <v>0</v>
      </c>
      <c r="CR17" s="28">
        <f t="shared" si="12"/>
        <v>0</v>
      </c>
      <c r="CS17" s="28">
        <f t="shared" si="12"/>
        <v>0</v>
      </c>
      <c r="CT17" s="28">
        <f t="shared" si="12"/>
        <v>0</v>
      </c>
      <c r="CU17" s="28">
        <f t="shared" si="12"/>
        <v>0</v>
      </c>
      <c r="CV17" s="28">
        <f t="shared" si="12"/>
        <v>0</v>
      </c>
      <c r="CW17" s="28">
        <f t="shared" si="12"/>
        <v>0</v>
      </c>
      <c r="CX17" s="28">
        <f t="shared" si="12"/>
        <v>0</v>
      </c>
      <c r="CY17" s="28">
        <f t="shared" si="12"/>
        <v>0</v>
      </c>
      <c r="CZ17" s="28">
        <f t="shared" si="12"/>
        <v>0</v>
      </c>
      <c r="DA17" s="28">
        <f t="shared" si="12"/>
        <v>0</v>
      </c>
      <c r="DB17" s="28">
        <f t="shared" si="12"/>
        <v>0</v>
      </c>
      <c r="DC17" s="28">
        <f t="shared" si="12"/>
        <v>0</v>
      </c>
      <c r="DD17" s="28">
        <f t="shared" si="12"/>
        <v>0</v>
      </c>
      <c r="DE17" s="28">
        <f t="shared" si="12"/>
        <v>0</v>
      </c>
      <c r="DF17" s="28">
        <f t="shared" si="12"/>
        <v>0</v>
      </c>
      <c r="DG17" s="28">
        <f t="shared" si="12"/>
        <v>0</v>
      </c>
      <c r="DH17" s="28">
        <f t="shared" si="12"/>
        <v>0</v>
      </c>
      <c r="DI17" s="28">
        <f t="shared" si="12"/>
        <v>0</v>
      </c>
      <c r="DJ17" s="28">
        <f t="shared" si="12"/>
        <v>0</v>
      </c>
      <c r="DK17" s="28">
        <f t="shared" si="12"/>
        <v>0</v>
      </c>
      <c r="DL17" s="28">
        <f t="shared" si="12"/>
        <v>0</v>
      </c>
    </row>
    <row r="18" spans="2:116" x14ac:dyDescent="0.35">
      <c r="B18" s="459" t="s">
        <v>726</v>
      </c>
      <c r="H18" s="23">
        <v>40000000</v>
      </c>
      <c r="I18" s="109">
        <v>45292</v>
      </c>
      <c r="K18" s="53">
        <f t="shared" si="4"/>
        <v>40000000</v>
      </c>
      <c r="L18" s="53">
        <f t="shared" si="4"/>
        <v>0</v>
      </c>
      <c r="M18" s="53">
        <f t="shared" si="4"/>
        <v>0</v>
      </c>
      <c r="N18" s="53">
        <f t="shared" si="4"/>
        <v>0</v>
      </c>
      <c r="O18" s="53">
        <f t="shared" si="4"/>
        <v>0</v>
      </c>
      <c r="P18" s="53">
        <f t="shared" si="4"/>
        <v>0</v>
      </c>
      <c r="Q18" s="53"/>
      <c r="R18" s="28">
        <f t="shared" si="5"/>
        <v>0</v>
      </c>
      <c r="S18" s="53">
        <f t="shared" si="5"/>
        <v>40000000</v>
      </c>
      <c r="T18" s="28">
        <f t="shared" si="5"/>
        <v>0</v>
      </c>
      <c r="U18" s="28">
        <f t="shared" si="5"/>
        <v>0</v>
      </c>
      <c r="V18" s="28">
        <f t="shared" si="5"/>
        <v>0</v>
      </c>
      <c r="W18" s="28">
        <f t="shared" si="5"/>
        <v>0</v>
      </c>
      <c r="X18" s="28">
        <f t="shared" si="5"/>
        <v>0</v>
      </c>
      <c r="Y18" s="28">
        <f t="shared" si="5"/>
        <v>0</v>
      </c>
      <c r="Z18" s="28">
        <f t="shared" si="5"/>
        <v>0</v>
      </c>
      <c r="AA18" s="28">
        <f t="shared" si="5"/>
        <v>0</v>
      </c>
      <c r="AB18" s="28">
        <f t="shared" si="5"/>
        <v>0</v>
      </c>
      <c r="AC18" s="28">
        <f t="shared" si="5"/>
        <v>0</v>
      </c>
      <c r="AD18" s="28">
        <f t="shared" si="5"/>
        <v>0</v>
      </c>
      <c r="AE18" s="28">
        <f t="shared" si="5"/>
        <v>0</v>
      </c>
      <c r="AF18" s="28">
        <f t="shared" si="5"/>
        <v>0</v>
      </c>
      <c r="AG18" s="28">
        <f t="shared" si="5"/>
        <v>0</v>
      </c>
      <c r="AH18" s="28">
        <f t="shared" si="6"/>
        <v>0</v>
      </c>
      <c r="AI18" s="28">
        <f t="shared" si="6"/>
        <v>0</v>
      </c>
      <c r="AJ18" s="28">
        <f t="shared" si="6"/>
        <v>0</v>
      </c>
      <c r="AK18" s="28">
        <f t="shared" si="6"/>
        <v>0</v>
      </c>
      <c r="AL18" s="28">
        <f t="shared" si="6"/>
        <v>0</v>
      </c>
      <c r="AM18" s="28">
        <f t="shared" si="6"/>
        <v>0</v>
      </c>
      <c r="AN18" s="28">
        <f t="shared" si="6"/>
        <v>0</v>
      </c>
      <c r="AO18" s="28">
        <f t="shared" si="6"/>
        <v>0</v>
      </c>
      <c r="AP18" s="28">
        <f t="shared" si="6"/>
        <v>0</v>
      </c>
      <c r="AQ18" s="28">
        <f t="shared" si="6"/>
        <v>0</v>
      </c>
      <c r="AR18" s="28">
        <f t="shared" si="6"/>
        <v>0</v>
      </c>
      <c r="AS18" s="28">
        <f t="shared" si="6"/>
        <v>0</v>
      </c>
      <c r="AT18" s="28">
        <f t="shared" si="6"/>
        <v>0</v>
      </c>
      <c r="AU18" s="28">
        <f t="shared" si="6"/>
        <v>0</v>
      </c>
      <c r="AV18" s="28">
        <f t="shared" si="6"/>
        <v>0</v>
      </c>
      <c r="AW18" s="28">
        <f t="shared" si="6"/>
        <v>0</v>
      </c>
      <c r="AX18" s="28">
        <f t="shared" si="7"/>
        <v>0</v>
      </c>
      <c r="AY18" s="28">
        <f t="shared" si="7"/>
        <v>0</v>
      </c>
      <c r="AZ18" s="28">
        <f t="shared" si="7"/>
        <v>0</v>
      </c>
      <c r="BA18" s="28">
        <f t="shared" si="7"/>
        <v>0</v>
      </c>
      <c r="BB18" s="28">
        <f t="shared" si="7"/>
        <v>0</v>
      </c>
      <c r="BC18" s="28">
        <f t="shared" si="7"/>
        <v>0</v>
      </c>
      <c r="BD18" s="28">
        <f t="shared" si="7"/>
        <v>0</v>
      </c>
      <c r="BE18" s="28">
        <f t="shared" si="7"/>
        <v>0</v>
      </c>
      <c r="BF18" s="28">
        <f t="shared" si="7"/>
        <v>0</v>
      </c>
      <c r="BG18" s="28">
        <f t="shared" si="7"/>
        <v>0</v>
      </c>
      <c r="BH18" s="28">
        <f t="shared" si="7"/>
        <v>0</v>
      </c>
      <c r="BI18" s="28">
        <f t="shared" si="7"/>
        <v>0</v>
      </c>
      <c r="BJ18" s="28">
        <f t="shared" si="7"/>
        <v>0</v>
      </c>
      <c r="BK18" s="28">
        <f t="shared" si="7"/>
        <v>0</v>
      </c>
      <c r="BL18" s="28">
        <f t="shared" si="7"/>
        <v>0</v>
      </c>
      <c r="BM18" s="28">
        <f t="shared" si="7"/>
        <v>0</v>
      </c>
      <c r="BN18" s="28">
        <f t="shared" si="8"/>
        <v>0</v>
      </c>
      <c r="BO18" s="28">
        <f t="shared" si="8"/>
        <v>0</v>
      </c>
      <c r="BP18" s="28">
        <f t="shared" si="8"/>
        <v>0</v>
      </c>
      <c r="BQ18" s="28">
        <f t="shared" si="8"/>
        <v>0</v>
      </c>
      <c r="BR18" s="28">
        <f t="shared" si="8"/>
        <v>0</v>
      </c>
      <c r="BS18" s="28">
        <f t="shared" si="8"/>
        <v>0</v>
      </c>
      <c r="BT18" s="28">
        <f t="shared" si="8"/>
        <v>0</v>
      </c>
      <c r="BU18" s="28">
        <f t="shared" si="8"/>
        <v>0</v>
      </c>
      <c r="BV18" s="28">
        <f t="shared" si="8"/>
        <v>0</v>
      </c>
      <c r="BW18" s="28">
        <f t="shared" si="8"/>
        <v>0</v>
      </c>
      <c r="BX18" s="28">
        <f t="shared" si="8"/>
        <v>0</v>
      </c>
      <c r="BY18" s="28">
        <f t="shared" si="8"/>
        <v>0</v>
      </c>
      <c r="BZ18" s="28">
        <f t="shared" si="8"/>
        <v>0</v>
      </c>
      <c r="CA18" s="28">
        <f t="shared" si="8"/>
        <v>0</v>
      </c>
      <c r="CB18" s="28">
        <f t="shared" si="8"/>
        <v>0</v>
      </c>
      <c r="CC18" s="28">
        <f t="shared" si="8"/>
        <v>0</v>
      </c>
      <c r="CD18" s="28">
        <f t="shared" si="9"/>
        <v>0</v>
      </c>
      <c r="CE18" s="28">
        <f t="shared" si="9"/>
        <v>0</v>
      </c>
      <c r="CF18" s="28">
        <f t="shared" si="9"/>
        <v>0</v>
      </c>
      <c r="CG18" s="28">
        <f t="shared" si="9"/>
        <v>0</v>
      </c>
      <c r="CH18" s="28">
        <f t="shared" si="9"/>
        <v>0</v>
      </c>
      <c r="CI18" s="28">
        <f t="shared" si="9"/>
        <v>0</v>
      </c>
      <c r="CJ18" s="28">
        <f t="shared" si="9"/>
        <v>0</v>
      </c>
      <c r="CK18" s="28">
        <f t="shared" si="9"/>
        <v>0</v>
      </c>
      <c r="CL18" s="28">
        <f t="shared" si="9"/>
        <v>0</v>
      </c>
      <c r="CN18" s="28">
        <f t="shared" si="10"/>
        <v>0</v>
      </c>
      <c r="CO18" s="28">
        <f t="shared" si="11"/>
        <v>40000000</v>
      </c>
      <c r="CP18" s="28">
        <f t="shared" si="12"/>
        <v>0</v>
      </c>
      <c r="CQ18" s="28">
        <f t="shared" si="12"/>
        <v>0</v>
      </c>
      <c r="CR18" s="28">
        <f t="shared" si="12"/>
        <v>0</v>
      </c>
      <c r="CS18" s="28">
        <f t="shared" si="12"/>
        <v>0</v>
      </c>
      <c r="CT18" s="28">
        <f t="shared" si="12"/>
        <v>0</v>
      </c>
      <c r="CU18" s="28">
        <f t="shared" si="12"/>
        <v>0</v>
      </c>
      <c r="CV18" s="28">
        <f t="shared" si="12"/>
        <v>0</v>
      </c>
      <c r="CW18" s="28">
        <f t="shared" si="12"/>
        <v>0</v>
      </c>
      <c r="CX18" s="28">
        <f t="shared" si="12"/>
        <v>0</v>
      </c>
      <c r="CY18" s="28">
        <f t="shared" si="12"/>
        <v>0</v>
      </c>
      <c r="CZ18" s="28">
        <f t="shared" si="12"/>
        <v>0</v>
      </c>
      <c r="DA18" s="28">
        <f t="shared" si="12"/>
        <v>0</v>
      </c>
      <c r="DB18" s="28">
        <f t="shared" si="12"/>
        <v>0</v>
      </c>
      <c r="DC18" s="28">
        <f t="shared" si="12"/>
        <v>0</v>
      </c>
      <c r="DD18" s="28">
        <f t="shared" si="12"/>
        <v>0</v>
      </c>
      <c r="DE18" s="28">
        <f t="shared" si="12"/>
        <v>0</v>
      </c>
      <c r="DF18" s="28">
        <f t="shared" si="12"/>
        <v>0</v>
      </c>
      <c r="DG18" s="28">
        <f t="shared" si="12"/>
        <v>0</v>
      </c>
      <c r="DH18" s="28">
        <f t="shared" si="12"/>
        <v>0</v>
      </c>
      <c r="DI18" s="28">
        <f t="shared" si="12"/>
        <v>0</v>
      </c>
      <c r="DJ18" s="28">
        <f t="shared" si="12"/>
        <v>0</v>
      </c>
      <c r="DK18" s="28">
        <f t="shared" si="12"/>
        <v>0</v>
      </c>
      <c r="DL18" s="28">
        <f t="shared" si="12"/>
        <v>0</v>
      </c>
    </row>
    <row r="19" spans="2:116" x14ac:dyDescent="0.35">
      <c r="B19" s="459" t="s">
        <v>727</v>
      </c>
      <c r="H19" s="23">
        <v>100000000</v>
      </c>
      <c r="I19" s="109">
        <v>45292</v>
      </c>
      <c r="K19" s="53">
        <f t="shared" si="4"/>
        <v>100000000</v>
      </c>
      <c r="L19" s="53">
        <f t="shared" si="4"/>
        <v>0</v>
      </c>
      <c r="M19" s="53">
        <f t="shared" si="4"/>
        <v>0</v>
      </c>
      <c r="N19" s="53">
        <f t="shared" si="4"/>
        <v>0</v>
      </c>
      <c r="O19" s="53">
        <f t="shared" si="4"/>
        <v>0</v>
      </c>
      <c r="P19" s="53">
        <f t="shared" si="4"/>
        <v>0</v>
      </c>
      <c r="Q19" s="53"/>
      <c r="R19" s="28">
        <f t="shared" si="5"/>
        <v>0</v>
      </c>
      <c r="S19" s="53">
        <f t="shared" si="5"/>
        <v>100000000</v>
      </c>
      <c r="T19" s="28">
        <f t="shared" si="5"/>
        <v>0</v>
      </c>
      <c r="U19" s="28">
        <f t="shared" si="5"/>
        <v>0</v>
      </c>
      <c r="V19" s="28">
        <f t="shared" si="5"/>
        <v>0</v>
      </c>
      <c r="W19" s="28">
        <f t="shared" si="5"/>
        <v>0</v>
      </c>
      <c r="X19" s="28">
        <f t="shared" si="5"/>
        <v>0</v>
      </c>
      <c r="Y19" s="28">
        <f t="shared" si="5"/>
        <v>0</v>
      </c>
      <c r="Z19" s="28">
        <f t="shared" si="5"/>
        <v>0</v>
      </c>
      <c r="AA19" s="28">
        <f t="shared" si="5"/>
        <v>0</v>
      </c>
      <c r="AB19" s="28">
        <f t="shared" si="5"/>
        <v>0</v>
      </c>
      <c r="AC19" s="28">
        <f t="shared" si="5"/>
        <v>0</v>
      </c>
      <c r="AD19" s="28">
        <f t="shared" si="5"/>
        <v>0</v>
      </c>
      <c r="AE19" s="28">
        <f t="shared" si="5"/>
        <v>0</v>
      </c>
      <c r="AF19" s="28">
        <f t="shared" si="5"/>
        <v>0</v>
      </c>
      <c r="AG19" s="28">
        <f t="shared" si="5"/>
        <v>0</v>
      </c>
      <c r="AH19" s="28">
        <f t="shared" si="6"/>
        <v>0</v>
      </c>
      <c r="AI19" s="28">
        <f t="shared" si="6"/>
        <v>0</v>
      </c>
      <c r="AJ19" s="28">
        <f t="shared" si="6"/>
        <v>0</v>
      </c>
      <c r="AK19" s="28">
        <f t="shared" si="6"/>
        <v>0</v>
      </c>
      <c r="AL19" s="28">
        <f t="shared" si="6"/>
        <v>0</v>
      </c>
      <c r="AM19" s="28">
        <f t="shared" si="6"/>
        <v>0</v>
      </c>
      <c r="AN19" s="28">
        <f t="shared" si="6"/>
        <v>0</v>
      </c>
      <c r="AO19" s="28">
        <f t="shared" si="6"/>
        <v>0</v>
      </c>
      <c r="AP19" s="28">
        <f t="shared" si="6"/>
        <v>0</v>
      </c>
      <c r="AQ19" s="28">
        <f t="shared" si="6"/>
        <v>0</v>
      </c>
      <c r="AR19" s="28">
        <f t="shared" si="6"/>
        <v>0</v>
      </c>
      <c r="AS19" s="28">
        <f t="shared" si="6"/>
        <v>0</v>
      </c>
      <c r="AT19" s="28">
        <f t="shared" si="6"/>
        <v>0</v>
      </c>
      <c r="AU19" s="28">
        <f t="shared" si="6"/>
        <v>0</v>
      </c>
      <c r="AV19" s="28">
        <f t="shared" si="6"/>
        <v>0</v>
      </c>
      <c r="AW19" s="28">
        <f t="shared" si="6"/>
        <v>0</v>
      </c>
      <c r="AX19" s="28">
        <f t="shared" si="7"/>
        <v>0</v>
      </c>
      <c r="AY19" s="28">
        <f t="shared" si="7"/>
        <v>0</v>
      </c>
      <c r="AZ19" s="28">
        <f t="shared" si="7"/>
        <v>0</v>
      </c>
      <c r="BA19" s="28">
        <f t="shared" si="7"/>
        <v>0</v>
      </c>
      <c r="BB19" s="28">
        <f t="shared" si="7"/>
        <v>0</v>
      </c>
      <c r="BC19" s="28">
        <f t="shared" si="7"/>
        <v>0</v>
      </c>
      <c r="BD19" s="28">
        <f t="shared" si="7"/>
        <v>0</v>
      </c>
      <c r="BE19" s="28">
        <f t="shared" si="7"/>
        <v>0</v>
      </c>
      <c r="BF19" s="28">
        <f t="shared" si="7"/>
        <v>0</v>
      </c>
      <c r="BG19" s="28">
        <f t="shared" si="7"/>
        <v>0</v>
      </c>
      <c r="BH19" s="28">
        <f t="shared" si="7"/>
        <v>0</v>
      </c>
      <c r="BI19" s="28">
        <f t="shared" si="7"/>
        <v>0</v>
      </c>
      <c r="BJ19" s="28">
        <f t="shared" si="7"/>
        <v>0</v>
      </c>
      <c r="BK19" s="28">
        <f t="shared" si="7"/>
        <v>0</v>
      </c>
      <c r="BL19" s="28">
        <f t="shared" si="7"/>
        <v>0</v>
      </c>
      <c r="BM19" s="28">
        <f t="shared" si="7"/>
        <v>0</v>
      </c>
      <c r="BN19" s="28">
        <f t="shared" si="8"/>
        <v>0</v>
      </c>
      <c r="BO19" s="28">
        <f t="shared" si="8"/>
        <v>0</v>
      </c>
      <c r="BP19" s="28">
        <f t="shared" si="8"/>
        <v>0</v>
      </c>
      <c r="BQ19" s="28">
        <f t="shared" si="8"/>
        <v>0</v>
      </c>
      <c r="BR19" s="28">
        <f t="shared" si="8"/>
        <v>0</v>
      </c>
      <c r="BS19" s="28">
        <f t="shared" si="8"/>
        <v>0</v>
      </c>
      <c r="BT19" s="28">
        <f t="shared" si="8"/>
        <v>0</v>
      </c>
      <c r="BU19" s="28">
        <f t="shared" si="8"/>
        <v>0</v>
      </c>
      <c r="BV19" s="28">
        <f t="shared" si="8"/>
        <v>0</v>
      </c>
      <c r="BW19" s="28">
        <f t="shared" si="8"/>
        <v>0</v>
      </c>
      <c r="BX19" s="28">
        <f t="shared" si="8"/>
        <v>0</v>
      </c>
      <c r="BY19" s="28">
        <f t="shared" si="8"/>
        <v>0</v>
      </c>
      <c r="BZ19" s="28">
        <f t="shared" si="8"/>
        <v>0</v>
      </c>
      <c r="CA19" s="28">
        <f t="shared" si="8"/>
        <v>0</v>
      </c>
      <c r="CB19" s="28">
        <f t="shared" si="8"/>
        <v>0</v>
      </c>
      <c r="CC19" s="28">
        <f t="shared" si="8"/>
        <v>0</v>
      </c>
      <c r="CD19" s="28">
        <f t="shared" si="9"/>
        <v>0</v>
      </c>
      <c r="CE19" s="28">
        <f t="shared" si="9"/>
        <v>0</v>
      </c>
      <c r="CF19" s="28">
        <f t="shared" si="9"/>
        <v>0</v>
      </c>
      <c r="CG19" s="28">
        <f t="shared" si="9"/>
        <v>0</v>
      </c>
      <c r="CH19" s="28">
        <f t="shared" si="9"/>
        <v>0</v>
      </c>
      <c r="CI19" s="28">
        <f t="shared" si="9"/>
        <v>0</v>
      </c>
      <c r="CJ19" s="28">
        <f t="shared" si="9"/>
        <v>0</v>
      </c>
      <c r="CK19" s="28">
        <f t="shared" si="9"/>
        <v>0</v>
      </c>
      <c r="CL19" s="28">
        <f t="shared" si="9"/>
        <v>0</v>
      </c>
      <c r="CN19" s="28">
        <f t="shared" si="10"/>
        <v>0</v>
      </c>
      <c r="CO19" s="278">
        <f t="shared" si="11"/>
        <v>100000000</v>
      </c>
      <c r="CP19" s="278">
        <f t="shared" si="12"/>
        <v>0</v>
      </c>
      <c r="CQ19" s="278">
        <f t="shared" si="12"/>
        <v>0</v>
      </c>
      <c r="CR19" s="278">
        <f t="shared" si="12"/>
        <v>0</v>
      </c>
      <c r="CS19" s="278">
        <f t="shared" si="12"/>
        <v>0</v>
      </c>
      <c r="CT19" s="278">
        <f t="shared" si="12"/>
        <v>0</v>
      </c>
      <c r="CU19" s="278">
        <f t="shared" si="12"/>
        <v>0</v>
      </c>
      <c r="CV19" s="278">
        <f t="shared" si="12"/>
        <v>0</v>
      </c>
      <c r="CW19" s="278">
        <f t="shared" si="12"/>
        <v>0</v>
      </c>
      <c r="CX19" s="278">
        <f t="shared" si="12"/>
        <v>0</v>
      </c>
      <c r="CY19" s="278">
        <f t="shared" si="12"/>
        <v>0</v>
      </c>
      <c r="CZ19" s="278">
        <f t="shared" si="12"/>
        <v>0</v>
      </c>
      <c r="DA19" s="278">
        <f t="shared" si="12"/>
        <v>0</v>
      </c>
      <c r="DB19" s="278">
        <f t="shared" si="12"/>
        <v>0</v>
      </c>
      <c r="DC19" s="278">
        <f t="shared" si="12"/>
        <v>0</v>
      </c>
      <c r="DD19" s="278">
        <f t="shared" si="12"/>
        <v>0</v>
      </c>
      <c r="DE19" s="278">
        <f t="shared" si="12"/>
        <v>0</v>
      </c>
      <c r="DF19" s="278">
        <f t="shared" si="12"/>
        <v>0</v>
      </c>
      <c r="DG19" s="278">
        <f t="shared" si="12"/>
        <v>0</v>
      </c>
      <c r="DH19" s="278">
        <f t="shared" si="12"/>
        <v>0</v>
      </c>
      <c r="DI19" s="278">
        <f t="shared" si="12"/>
        <v>0</v>
      </c>
      <c r="DJ19" s="278">
        <f t="shared" si="12"/>
        <v>0</v>
      </c>
      <c r="DK19" s="278">
        <f t="shared" si="12"/>
        <v>0</v>
      </c>
      <c r="DL19" s="278">
        <f t="shared" si="12"/>
        <v>0</v>
      </c>
    </row>
    <row r="20" spans="2:116" x14ac:dyDescent="0.35">
      <c r="B20" s="9" t="s">
        <v>302</v>
      </c>
      <c r="C20" s="165" t="s">
        <v>236</v>
      </c>
      <c r="K20" s="63">
        <f t="shared" si="4"/>
        <v>170000000</v>
      </c>
      <c r="L20" s="63">
        <f t="shared" si="4"/>
        <v>0</v>
      </c>
      <c r="M20" s="63">
        <f t="shared" si="4"/>
        <v>0</v>
      </c>
      <c r="N20" s="63">
        <f t="shared" si="4"/>
        <v>0</v>
      </c>
      <c r="O20" s="63">
        <f t="shared" si="4"/>
        <v>0</v>
      </c>
      <c r="P20" s="63">
        <f t="shared" si="4"/>
        <v>0</v>
      </c>
      <c r="Q20" s="53"/>
      <c r="R20" s="63"/>
      <c r="S20" s="63">
        <f t="shared" ref="S20:AX20" si="13">SUM(S16:S19)</f>
        <v>170000000</v>
      </c>
      <c r="T20" s="63">
        <f t="shared" si="13"/>
        <v>0</v>
      </c>
      <c r="U20" s="63">
        <f t="shared" si="13"/>
        <v>0</v>
      </c>
      <c r="V20" s="63">
        <f t="shared" si="13"/>
        <v>0</v>
      </c>
      <c r="W20" s="63">
        <f t="shared" si="13"/>
        <v>0</v>
      </c>
      <c r="X20" s="63">
        <f t="shared" si="13"/>
        <v>0</v>
      </c>
      <c r="Y20" s="63">
        <f t="shared" si="13"/>
        <v>0</v>
      </c>
      <c r="Z20" s="63">
        <f t="shared" si="13"/>
        <v>0</v>
      </c>
      <c r="AA20" s="63">
        <f t="shared" si="13"/>
        <v>0</v>
      </c>
      <c r="AB20" s="63">
        <f t="shared" si="13"/>
        <v>0</v>
      </c>
      <c r="AC20" s="63">
        <f t="shared" si="13"/>
        <v>0</v>
      </c>
      <c r="AD20" s="63">
        <f t="shared" si="13"/>
        <v>0</v>
      </c>
      <c r="AE20" s="63">
        <f t="shared" si="13"/>
        <v>0</v>
      </c>
      <c r="AF20" s="63">
        <f t="shared" si="13"/>
        <v>0</v>
      </c>
      <c r="AG20" s="63">
        <f t="shared" si="13"/>
        <v>0</v>
      </c>
      <c r="AH20" s="63">
        <f t="shared" si="13"/>
        <v>0</v>
      </c>
      <c r="AI20" s="63">
        <f t="shared" si="13"/>
        <v>0</v>
      </c>
      <c r="AJ20" s="63">
        <f t="shared" si="13"/>
        <v>0</v>
      </c>
      <c r="AK20" s="63">
        <f t="shared" si="13"/>
        <v>0</v>
      </c>
      <c r="AL20" s="63">
        <f t="shared" si="13"/>
        <v>0</v>
      </c>
      <c r="AM20" s="63">
        <f t="shared" si="13"/>
        <v>0</v>
      </c>
      <c r="AN20" s="63">
        <f t="shared" si="13"/>
        <v>0</v>
      </c>
      <c r="AO20" s="63">
        <f t="shared" si="13"/>
        <v>0</v>
      </c>
      <c r="AP20" s="63">
        <f t="shared" si="13"/>
        <v>0</v>
      </c>
      <c r="AQ20" s="63">
        <f t="shared" si="13"/>
        <v>0</v>
      </c>
      <c r="AR20" s="63">
        <f t="shared" si="13"/>
        <v>0</v>
      </c>
      <c r="AS20" s="63">
        <f t="shared" si="13"/>
        <v>0</v>
      </c>
      <c r="AT20" s="63">
        <f t="shared" si="13"/>
        <v>0</v>
      </c>
      <c r="AU20" s="63">
        <f t="shared" si="13"/>
        <v>0</v>
      </c>
      <c r="AV20" s="63">
        <f t="shared" si="13"/>
        <v>0</v>
      </c>
      <c r="AW20" s="63">
        <f t="shared" si="13"/>
        <v>0</v>
      </c>
      <c r="AX20" s="63">
        <f t="shared" si="13"/>
        <v>0</v>
      </c>
      <c r="AY20" s="63">
        <f t="shared" ref="AY20:CD20" si="14">SUM(AY16:AY19)</f>
        <v>0</v>
      </c>
      <c r="AZ20" s="63">
        <f t="shared" si="14"/>
        <v>0</v>
      </c>
      <c r="BA20" s="63">
        <f t="shared" si="14"/>
        <v>0</v>
      </c>
      <c r="BB20" s="63">
        <f t="shared" si="14"/>
        <v>0</v>
      </c>
      <c r="BC20" s="63">
        <f t="shared" si="14"/>
        <v>0</v>
      </c>
      <c r="BD20" s="63">
        <f t="shared" si="14"/>
        <v>0</v>
      </c>
      <c r="BE20" s="63">
        <f t="shared" si="14"/>
        <v>0</v>
      </c>
      <c r="BF20" s="63">
        <f t="shared" si="14"/>
        <v>0</v>
      </c>
      <c r="BG20" s="63">
        <f t="shared" si="14"/>
        <v>0</v>
      </c>
      <c r="BH20" s="63">
        <f t="shared" si="14"/>
        <v>0</v>
      </c>
      <c r="BI20" s="63">
        <f t="shared" si="14"/>
        <v>0</v>
      </c>
      <c r="BJ20" s="63">
        <f t="shared" si="14"/>
        <v>0</v>
      </c>
      <c r="BK20" s="63">
        <f t="shared" si="14"/>
        <v>0</v>
      </c>
      <c r="BL20" s="63">
        <f t="shared" si="14"/>
        <v>0</v>
      </c>
      <c r="BM20" s="63">
        <f t="shared" si="14"/>
        <v>0</v>
      </c>
      <c r="BN20" s="63">
        <f t="shared" si="14"/>
        <v>0</v>
      </c>
      <c r="BO20" s="63">
        <f t="shared" si="14"/>
        <v>0</v>
      </c>
      <c r="BP20" s="63">
        <f t="shared" si="14"/>
        <v>0</v>
      </c>
      <c r="BQ20" s="63">
        <f t="shared" si="14"/>
        <v>0</v>
      </c>
      <c r="BR20" s="63">
        <f t="shared" si="14"/>
        <v>0</v>
      </c>
      <c r="BS20" s="63">
        <f t="shared" si="14"/>
        <v>0</v>
      </c>
      <c r="BT20" s="63">
        <f t="shared" si="14"/>
        <v>0</v>
      </c>
      <c r="BU20" s="63">
        <f t="shared" si="14"/>
        <v>0</v>
      </c>
      <c r="BV20" s="63">
        <f t="shared" si="14"/>
        <v>0</v>
      </c>
      <c r="BW20" s="63">
        <f t="shared" si="14"/>
        <v>0</v>
      </c>
      <c r="BX20" s="63">
        <f t="shared" si="14"/>
        <v>0</v>
      </c>
      <c r="BY20" s="63">
        <f t="shared" si="14"/>
        <v>0</v>
      </c>
      <c r="BZ20" s="63">
        <f t="shared" si="14"/>
        <v>0</v>
      </c>
      <c r="CA20" s="63">
        <f t="shared" si="14"/>
        <v>0</v>
      </c>
      <c r="CB20" s="63">
        <f t="shared" si="14"/>
        <v>0</v>
      </c>
      <c r="CC20" s="63">
        <f t="shared" si="14"/>
        <v>0</v>
      </c>
      <c r="CD20" s="63">
        <f t="shared" si="14"/>
        <v>0</v>
      </c>
      <c r="CE20" s="63">
        <f t="shared" ref="CE20:CL20" si="15">SUM(CE16:CE19)</f>
        <v>0</v>
      </c>
      <c r="CF20" s="63">
        <f t="shared" si="15"/>
        <v>0</v>
      </c>
      <c r="CG20" s="63">
        <f t="shared" si="15"/>
        <v>0</v>
      </c>
      <c r="CH20" s="63">
        <f t="shared" si="15"/>
        <v>0</v>
      </c>
      <c r="CI20" s="63">
        <f t="shared" si="15"/>
        <v>0</v>
      </c>
      <c r="CJ20" s="63">
        <f t="shared" si="15"/>
        <v>0</v>
      </c>
      <c r="CK20" s="63">
        <f t="shared" si="15"/>
        <v>0</v>
      </c>
      <c r="CL20" s="63">
        <f t="shared" si="15"/>
        <v>0</v>
      </c>
      <c r="CM20" s="265"/>
      <c r="CN20" s="63">
        <f t="shared" ref="CN20:DL20" si="16">SUM(CN16:CN19)</f>
        <v>0</v>
      </c>
      <c r="CO20" s="28">
        <f t="shared" si="16"/>
        <v>170000000</v>
      </c>
      <c r="CP20" s="28">
        <f t="shared" si="16"/>
        <v>0</v>
      </c>
      <c r="CQ20" s="28">
        <f t="shared" si="16"/>
        <v>0</v>
      </c>
      <c r="CR20" s="28">
        <f t="shared" si="16"/>
        <v>0</v>
      </c>
      <c r="CS20" s="28">
        <f t="shared" si="16"/>
        <v>0</v>
      </c>
      <c r="CT20" s="28">
        <f t="shared" si="16"/>
        <v>0</v>
      </c>
      <c r="CU20" s="28">
        <f t="shared" si="16"/>
        <v>0</v>
      </c>
      <c r="CV20" s="28">
        <f t="shared" si="16"/>
        <v>0</v>
      </c>
      <c r="CW20" s="28">
        <f t="shared" si="16"/>
        <v>0</v>
      </c>
      <c r="CX20" s="28">
        <f t="shared" si="16"/>
        <v>0</v>
      </c>
      <c r="CY20" s="28">
        <f t="shared" si="16"/>
        <v>0</v>
      </c>
      <c r="CZ20" s="28">
        <f t="shared" si="16"/>
        <v>0</v>
      </c>
      <c r="DA20" s="28">
        <f t="shared" si="16"/>
        <v>0</v>
      </c>
      <c r="DB20" s="28">
        <f t="shared" si="16"/>
        <v>0</v>
      </c>
      <c r="DC20" s="28">
        <f t="shared" si="16"/>
        <v>0</v>
      </c>
      <c r="DD20" s="28">
        <f t="shared" si="16"/>
        <v>0</v>
      </c>
      <c r="DE20" s="28">
        <f t="shared" si="16"/>
        <v>0</v>
      </c>
      <c r="DF20" s="28">
        <f t="shared" si="16"/>
        <v>0</v>
      </c>
      <c r="DG20" s="28">
        <f t="shared" si="16"/>
        <v>0</v>
      </c>
      <c r="DH20" s="28">
        <f t="shared" si="16"/>
        <v>0</v>
      </c>
      <c r="DI20" s="28">
        <f t="shared" si="16"/>
        <v>0</v>
      </c>
      <c r="DJ20" s="28">
        <f t="shared" si="16"/>
        <v>0</v>
      </c>
      <c r="DK20" s="28">
        <f t="shared" si="16"/>
        <v>0</v>
      </c>
      <c r="DL20" s="28">
        <f t="shared" si="16"/>
        <v>0</v>
      </c>
    </row>
    <row r="21" spans="2:116" x14ac:dyDescent="0.35">
      <c r="B21" s="8"/>
      <c r="C21" s="165"/>
    </row>
    <row r="22" spans="2:116" s="27" customFormat="1" x14ac:dyDescent="0.35">
      <c r="B22" s="9" t="s">
        <v>581</v>
      </c>
      <c r="C22" s="165" t="s">
        <v>231</v>
      </c>
      <c r="K22" s="28">
        <f>SUMIF($R$4:$DL$4,K$2,$R22:$DL22)</f>
        <v>170000000</v>
      </c>
      <c r="L22" s="28">
        <f t="shared" ref="L22:P22" si="17">SUMIF($R$4:$DL$4,L$2,$R22:$DL22)</f>
        <v>170000000</v>
      </c>
      <c r="M22" s="28">
        <f t="shared" si="17"/>
        <v>170000000</v>
      </c>
      <c r="N22" s="28">
        <f t="shared" si="17"/>
        <v>170000000</v>
      </c>
      <c r="O22" s="28">
        <f t="shared" si="17"/>
        <v>170000000</v>
      </c>
      <c r="P22" s="28">
        <f t="shared" si="17"/>
        <v>170000000</v>
      </c>
      <c r="R22" s="121">
        <f>'IS BS CF'!R73</f>
        <v>0</v>
      </c>
      <c r="S22" s="28">
        <f>R22+S20</f>
        <v>170000000</v>
      </c>
      <c r="T22" s="28">
        <f t="shared" ref="T22:CE22" si="18">S22+T20</f>
        <v>170000000</v>
      </c>
      <c r="U22" s="28">
        <f t="shared" si="18"/>
        <v>170000000</v>
      </c>
      <c r="V22" s="28">
        <f t="shared" si="18"/>
        <v>170000000</v>
      </c>
      <c r="W22" s="28">
        <f t="shared" si="18"/>
        <v>170000000</v>
      </c>
      <c r="X22" s="28">
        <f t="shared" si="18"/>
        <v>170000000</v>
      </c>
      <c r="Y22" s="28">
        <f t="shared" si="18"/>
        <v>170000000</v>
      </c>
      <c r="Z22" s="28">
        <f t="shared" si="18"/>
        <v>170000000</v>
      </c>
      <c r="AA22" s="28">
        <f t="shared" si="18"/>
        <v>170000000</v>
      </c>
      <c r="AB22" s="28">
        <f t="shared" si="18"/>
        <v>170000000</v>
      </c>
      <c r="AC22" s="28">
        <f t="shared" si="18"/>
        <v>170000000</v>
      </c>
      <c r="AD22" s="28">
        <f t="shared" si="18"/>
        <v>170000000</v>
      </c>
      <c r="AE22" s="28">
        <f t="shared" si="18"/>
        <v>170000000</v>
      </c>
      <c r="AF22" s="28">
        <f t="shared" si="18"/>
        <v>170000000</v>
      </c>
      <c r="AG22" s="28">
        <f t="shared" si="18"/>
        <v>170000000</v>
      </c>
      <c r="AH22" s="28">
        <f t="shared" si="18"/>
        <v>170000000</v>
      </c>
      <c r="AI22" s="28">
        <f t="shared" si="18"/>
        <v>170000000</v>
      </c>
      <c r="AJ22" s="28">
        <f t="shared" si="18"/>
        <v>170000000</v>
      </c>
      <c r="AK22" s="28">
        <f t="shared" si="18"/>
        <v>170000000</v>
      </c>
      <c r="AL22" s="28">
        <f t="shared" si="18"/>
        <v>170000000</v>
      </c>
      <c r="AM22" s="28">
        <f t="shared" si="18"/>
        <v>170000000</v>
      </c>
      <c r="AN22" s="28">
        <f t="shared" si="18"/>
        <v>170000000</v>
      </c>
      <c r="AO22" s="28">
        <f t="shared" si="18"/>
        <v>170000000</v>
      </c>
      <c r="AP22" s="28">
        <f t="shared" si="18"/>
        <v>170000000</v>
      </c>
      <c r="AQ22" s="28">
        <f t="shared" si="18"/>
        <v>170000000</v>
      </c>
      <c r="AR22" s="28">
        <f t="shared" si="18"/>
        <v>170000000</v>
      </c>
      <c r="AS22" s="28">
        <f t="shared" si="18"/>
        <v>170000000</v>
      </c>
      <c r="AT22" s="28">
        <f t="shared" si="18"/>
        <v>170000000</v>
      </c>
      <c r="AU22" s="28">
        <f t="shared" si="18"/>
        <v>170000000</v>
      </c>
      <c r="AV22" s="28">
        <f t="shared" si="18"/>
        <v>170000000</v>
      </c>
      <c r="AW22" s="28">
        <f t="shared" si="18"/>
        <v>170000000</v>
      </c>
      <c r="AX22" s="28">
        <f t="shared" si="18"/>
        <v>170000000</v>
      </c>
      <c r="AY22" s="28">
        <f t="shared" si="18"/>
        <v>170000000</v>
      </c>
      <c r="AZ22" s="28">
        <f t="shared" si="18"/>
        <v>170000000</v>
      </c>
      <c r="BA22" s="28">
        <f t="shared" si="18"/>
        <v>170000000</v>
      </c>
      <c r="BB22" s="28">
        <f t="shared" si="18"/>
        <v>170000000</v>
      </c>
      <c r="BC22" s="28">
        <f t="shared" si="18"/>
        <v>170000000</v>
      </c>
      <c r="BD22" s="28">
        <f t="shared" si="18"/>
        <v>170000000</v>
      </c>
      <c r="BE22" s="28">
        <f t="shared" si="18"/>
        <v>170000000</v>
      </c>
      <c r="BF22" s="28">
        <f t="shared" si="18"/>
        <v>170000000</v>
      </c>
      <c r="BG22" s="28">
        <f t="shared" si="18"/>
        <v>170000000</v>
      </c>
      <c r="BH22" s="28">
        <f t="shared" si="18"/>
        <v>170000000</v>
      </c>
      <c r="BI22" s="28">
        <f t="shared" si="18"/>
        <v>170000000</v>
      </c>
      <c r="BJ22" s="28">
        <f t="shared" si="18"/>
        <v>170000000</v>
      </c>
      <c r="BK22" s="28">
        <f t="shared" si="18"/>
        <v>170000000</v>
      </c>
      <c r="BL22" s="28">
        <f t="shared" si="18"/>
        <v>170000000</v>
      </c>
      <c r="BM22" s="28">
        <f t="shared" si="18"/>
        <v>170000000</v>
      </c>
      <c r="BN22" s="28">
        <f t="shared" si="18"/>
        <v>170000000</v>
      </c>
      <c r="BO22" s="28">
        <f t="shared" si="18"/>
        <v>170000000</v>
      </c>
      <c r="BP22" s="28">
        <f t="shared" si="18"/>
        <v>170000000</v>
      </c>
      <c r="BQ22" s="28">
        <f t="shared" si="18"/>
        <v>170000000</v>
      </c>
      <c r="BR22" s="28">
        <f t="shared" si="18"/>
        <v>170000000</v>
      </c>
      <c r="BS22" s="28">
        <f t="shared" si="18"/>
        <v>170000000</v>
      </c>
      <c r="BT22" s="28">
        <f t="shared" si="18"/>
        <v>170000000</v>
      </c>
      <c r="BU22" s="28">
        <f t="shared" si="18"/>
        <v>170000000</v>
      </c>
      <c r="BV22" s="28">
        <f t="shared" si="18"/>
        <v>170000000</v>
      </c>
      <c r="BW22" s="28">
        <f t="shared" si="18"/>
        <v>170000000</v>
      </c>
      <c r="BX22" s="28">
        <f t="shared" si="18"/>
        <v>170000000</v>
      </c>
      <c r="BY22" s="28">
        <f t="shared" si="18"/>
        <v>170000000</v>
      </c>
      <c r="BZ22" s="28">
        <f t="shared" si="18"/>
        <v>170000000</v>
      </c>
      <c r="CA22" s="28">
        <f t="shared" si="18"/>
        <v>170000000</v>
      </c>
      <c r="CB22" s="28">
        <f t="shared" si="18"/>
        <v>170000000</v>
      </c>
      <c r="CC22" s="28">
        <f t="shared" si="18"/>
        <v>170000000</v>
      </c>
      <c r="CD22" s="28">
        <f t="shared" si="18"/>
        <v>170000000</v>
      </c>
      <c r="CE22" s="28">
        <f t="shared" si="18"/>
        <v>170000000</v>
      </c>
      <c r="CF22" s="28">
        <f t="shared" ref="CF22:CL22" si="19">CE22+CF20</f>
        <v>170000000</v>
      </c>
      <c r="CG22" s="28">
        <f t="shared" si="19"/>
        <v>170000000</v>
      </c>
      <c r="CH22" s="28">
        <f t="shared" si="19"/>
        <v>170000000</v>
      </c>
      <c r="CI22" s="28">
        <f t="shared" si="19"/>
        <v>170000000</v>
      </c>
      <c r="CJ22" s="28">
        <f t="shared" si="19"/>
        <v>170000000</v>
      </c>
      <c r="CK22" s="28">
        <f t="shared" si="19"/>
        <v>170000000</v>
      </c>
      <c r="CL22" s="28">
        <f t="shared" si="19"/>
        <v>170000000</v>
      </c>
    </row>
  </sheetData>
  <conditionalFormatting sqref="CN13:DL13 I13:CL13">
    <cfRule type="cellIs" dxfId="2" priority="1" operator="lessThan">
      <formula>0</formula>
    </cfRule>
  </conditionalFormatting>
  <conditionalFormatting sqref="A1:XFD1">
    <cfRule type="cellIs" dxfId="1" priority="2" stopIfTrue="1" operator="notEqual">
      <formula>0.6545646468</formula>
    </cfRule>
  </conditionalFormatting>
  <dataValidations count="1">
    <dataValidation type="custom" allowBlank="1" showInputMessage="1" showErrorMessage="1" sqref="H16:H19" xr:uid="{EE44A07B-0B8A-4778-9BB6-78EF9B43F765}">
      <formula1>H16&gt;=0</formula1>
    </dataValidation>
  </dataValidations>
  <pageMargins left="0.7" right="0.7" top="0.75" bottom="0.75" header="0.3" footer="0.3"/>
  <pageSetup orientation="portrait" horizontalDpi="4294967292" verticalDpi="120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5" x14ac:dyDescent="0.35"/>
  <cols>
    <col min="17" max="90" width="8.7265625" customWidth="1"/>
    <col min="91" max="115" width="0" hidden="1" customWidth="1"/>
  </cols>
  <sheetData>
    <row r="313976" spans="3182:3182" x14ac:dyDescent="0.35">
      <c r="DRJ313976" t="s">
        <v>583</v>
      </c>
    </row>
    <row r="420753" spans="8515:8515" x14ac:dyDescent="0.35">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Old R002 codes</vt:lpstr>
      <vt:lpstr>Old Codes</vt:lpstr>
      <vt:lpstr>Codes (3)</vt:lpstr>
      <vt:lpstr>Calcs.</vt:lpstr>
      <vt:lpstr>Qarterly Summary</vt:lpstr>
      <vt:lpstr>Charts</vt:lpstr>
      <vt:lpstr>ChatGPT testing</vt:lpstr>
      <vt:lpstr>Macro</vt:lpstr>
      <vt:lpstr>Data</vt:lpstr>
      <vt:lpstr>Validation</vt:lpstr>
      <vt:lpstr>Data validation</vt:lpstr>
      <vt:lpstr>Code list</vt:lpstr>
      <vt:lpstr>Codes</vt:lpstr>
      <vt:lpstr>DCF</vt:lpstr>
      <vt:lpstr>WACC</vt:lpstr>
      <vt:lpstr>Comps.</vt:lpstr>
      <vt:lpstr>IS BS CF</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2024-07-31T21:48:43Z</dcterms:modified>
</cp:coreProperties>
</file>